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8.xml" ContentType="application/vnd.openxmlformats-officedocument.drawing+xml"/>
  <Override PartName="/xl/drawings/drawing19.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drawings/drawing4.xml" ContentType="application/vnd.openxmlformats-officedocument.drawing+xml"/>
  <Override PartName="/xl/drawings/drawing17.xml" ContentType="application/vnd.openxmlformats-officedocument.drawing+xml"/>
  <Override PartName="/xl/drawings/drawing28.xml" ContentType="application/vnd.openxmlformats-officedocument.drawing+xml"/>
  <Default Extension="rels" ContentType="application/vnd.openxmlformats-package.relationships+xml"/>
  <Default Extension="xml" ContentType="application/xml"/>
  <Override PartName="/xl/worksheets/sheet5.xml" ContentType="application/vnd.openxmlformats-officedocument.spreadsheetml.worksheet+xml"/>
  <Override PartName="/xl/drawings/drawing2.xml" ContentType="application/vnd.openxmlformats-officedocument.drawing+xml"/>
  <Override PartName="/xl/drawings/drawing15.xml" ContentType="application/vnd.openxmlformats-officedocument.drawing+xml"/>
  <Override PartName="/xl/drawings/drawing26.xml" ContentType="application/vnd.openxmlformats-officedocument.drawing+xml"/>
  <Override PartName="/xl/worksheets/sheet3.xml" ContentType="application/vnd.openxmlformats-officedocument.spreadsheetml.worksheet+xml"/>
  <Override PartName="/xl/drawings/drawing13.xml" ContentType="application/vnd.openxmlformats-officedocument.drawing+xml"/>
  <Override PartName="/xl/drawings/drawing22.xml" ContentType="application/vnd.openxmlformats-officedocument.drawing+xml"/>
  <Override PartName="/xl/drawings/drawing24.xml" ContentType="application/vnd.openxmlformats-officedocument.drawing+xml"/>
  <Override PartName="/xl/worksheets/sheet1.xml" ContentType="application/vnd.openxmlformats-officedocument.spreadsheetml.worksheet+xml"/>
  <Override PartName="/xl/drawings/drawing11.xml" ContentType="application/vnd.openxmlformats-officedocument.drawing+xml"/>
  <Override PartName="/xl/drawings/drawing1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png" ContentType="image/png"/>
  <Override PartName="/xl/drawings/drawing9.xml" ContentType="application/vnd.openxmlformats-officedocument.drawing+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drawings/drawing7.xml" ContentType="application/vnd.openxmlformats-officedocument.drawing+xml"/>
  <Override PartName="/xl/drawings/drawing29.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drawings/drawing5.xml" ContentType="application/vnd.openxmlformats-officedocument.drawing+xml"/>
  <Override PartName="/xl/drawings/drawing18.xml" ContentType="application/vnd.openxmlformats-officedocument.drawing+xml"/>
  <Override PartName="/xl/drawings/drawing27.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drawings/drawing3.xml" ContentType="application/vnd.openxmlformats-officedocument.drawing+xml"/>
  <Override PartName="/xl/drawings/drawing16.xml" ContentType="application/vnd.openxmlformats-officedocument.drawing+xml"/>
  <Override PartName="/xl/drawings/drawing25.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drawings/drawing14.xml" ContentType="application/vnd.openxmlformats-officedocument.drawing+xml"/>
  <Override PartName="/xl/drawings/drawing23.xml" ContentType="application/vnd.openxmlformats-officedocument.drawing+xml"/>
  <Override PartName="/xl/drawings/drawing32.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210" yWindow="550" windowWidth="18880" windowHeight="6740"/>
  </bookViews>
  <sheets>
    <sheet name="Rekapitulace stavby" sheetId="1" r:id="rId1"/>
    <sheet name="D.1.1 - Architektonicko-s..." sheetId="2" r:id="rId2"/>
    <sheet name="D.1.1.2.1 - Odstranění zp..." sheetId="3" r:id="rId3"/>
    <sheet name="D.1.1.2.2 - Násypy pro ad..." sheetId="4" r:id="rId4"/>
    <sheet name="D.1.1.2.4 - Sestava elekt..." sheetId="5" r:id="rId5"/>
    <sheet name="D.1.2.1 - Železobetonové ..." sheetId="6" r:id="rId6"/>
    <sheet name="D.1.2.2 - Pilotové založení" sheetId="7" r:id="rId7"/>
    <sheet name="D.1.2.3 - Ocelové konstrukce" sheetId="8" r:id="rId8"/>
    <sheet name="D.1.3 - Požárně bezpečnos..." sheetId="9" r:id="rId9"/>
    <sheet name="D.1.4.1.1 - Silnoproud" sheetId="10" r:id="rId10"/>
    <sheet name="D.1.4.1.2 - rozvaděče" sheetId="11" r:id="rId11"/>
    <sheet name="D.1.4.1.3 - zemnění LPS" sheetId="12" r:id="rId12"/>
    <sheet name="D.1.4.1.4 - vedlejší a os..." sheetId="13" r:id="rId13"/>
    <sheet name="D.1.4.2 - Vytápění" sheetId="14" r:id="rId14"/>
    <sheet name="D.1.4.3 - Zdravotně techn..." sheetId="15" r:id="rId15"/>
    <sheet name="D.1.4.4 - Vnitřní rozvod ..." sheetId="16" r:id="rId16"/>
    <sheet name="D.1.4.5 - Vzduchotechnika" sheetId="17" r:id="rId17"/>
    <sheet name="D.1.4.6 - Detekce zemního..." sheetId="18" r:id="rId18"/>
    <sheet name="D.1.4.7 - Měření a regulace" sheetId="19" r:id="rId19"/>
    <sheet name="D.1.4.8.1 - LAN - struktu..." sheetId="20" r:id="rId20"/>
    <sheet name="D.1.4.8.2 - PZTS - zabezp..." sheetId="21" r:id="rId21"/>
    <sheet name="D.2 - SO 201 - Úpravy zpe..." sheetId="22" r:id="rId22"/>
    <sheet name="D.3 - SO 301 – Plynovodní..." sheetId="23" r:id="rId23"/>
    <sheet name="D.4 - SO 302 – Vodovodní ..." sheetId="24" r:id="rId24"/>
    <sheet name="D.5 - SO 401 – Areálové r..." sheetId="25" r:id="rId25"/>
    <sheet name="D.6 - SO 402 – Areálové r..." sheetId="26" r:id="rId26"/>
    <sheet name="D.7 - SO 403 – Areálové k..." sheetId="27" r:id="rId27"/>
    <sheet name="D8 SO 404.1 - Areálové ka..." sheetId="28" r:id="rId28"/>
    <sheet name="D8 SO 404.2 - vedlejší a ..." sheetId="29" r:id="rId29"/>
    <sheet name="D.9 - SO 501 – Akumulační..." sheetId="30" r:id="rId30"/>
    <sheet name="D.10 - SO 601 – Zeleň a k..." sheetId="31" r:id="rId31"/>
    <sheet name="00 - VON - Vedlější a ost..." sheetId="32" r:id="rId32"/>
    <sheet name="Pokyny pro vyplnění" sheetId="33" r:id="rId33"/>
  </sheets>
  <definedNames>
    <definedName name="_xlnm._FilterDatabase" localSheetId="31" hidden="1">'00 - VON - Vedlější a ost...'!$C$82:$K$101</definedName>
    <definedName name="_xlnm._FilterDatabase" localSheetId="1" hidden="1">'D.1.1 - Architektonicko-s...'!$C$114:$K$9006</definedName>
    <definedName name="_xlnm._FilterDatabase" localSheetId="2" hidden="1">'D.1.1.2.1 - Odstranění zp...'!$C$102:$K$298</definedName>
    <definedName name="_xlnm._FilterDatabase" localSheetId="3" hidden="1">'D.1.1.2.2 - Násypy pro ad...'!$C$92:$K$322</definedName>
    <definedName name="_xlnm._FilterDatabase" localSheetId="4" hidden="1">'D.1.1.2.4 - Sestava elekt...'!$C$101:$K$235</definedName>
    <definedName name="_xlnm._FilterDatabase" localSheetId="5" hidden="1">'D.1.2.1 - Železobetonové ...'!$C$99:$K$883</definedName>
    <definedName name="_xlnm._FilterDatabase" localSheetId="6" hidden="1">'D.1.2.2 - Pilotové založení'!$C$97:$K$399</definedName>
    <definedName name="_xlnm._FilterDatabase" localSheetId="7" hidden="1">'D.1.2.3 - Ocelové konstrukce'!$C$96:$K$135</definedName>
    <definedName name="_xlnm._FilterDatabase" localSheetId="8" hidden="1">'D.1.3 - Požárně bezpečnos...'!$C$87:$K$131</definedName>
    <definedName name="_xlnm._FilterDatabase" localSheetId="9" hidden="1">'D.1.4.1.1 - Silnoproud'!$C$96:$K$285</definedName>
    <definedName name="_xlnm._FilterDatabase" localSheetId="10" hidden="1">'D.1.4.1.2 - rozvaděče'!$C$99:$K$332</definedName>
    <definedName name="_xlnm._FilterDatabase" localSheetId="11" hidden="1">'D.1.4.1.3 - zemnění LPS'!$C$91:$K$120</definedName>
    <definedName name="_xlnm._FilterDatabase" localSheetId="12" hidden="1">'D.1.4.1.4 - vedlejší a os...'!$C$91:$K$111</definedName>
    <definedName name="_xlnm._FilterDatabase" localSheetId="13" hidden="1">'D.1.4.2 - Vytápění'!$C$107:$K$403</definedName>
    <definedName name="_xlnm._FilterDatabase" localSheetId="14" hidden="1">'D.1.4.3 - Zdravotně techn...'!$C$105:$K$1097</definedName>
    <definedName name="_xlnm._FilterDatabase" localSheetId="15" hidden="1">'D.1.4.4 - Vnitřní rozvod ...'!$C$96:$K$151</definedName>
    <definedName name="_xlnm._FilterDatabase" localSheetId="16" hidden="1">'D.1.4.5 - Vzduchotechnika'!$C$107:$K$245</definedName>
    <definedName name="_xlnm._FilterDatabase" localSheetId="17" hidden="1">'D.1.4.6 - Detekce zemního...'!$C$97:$K$149</definedName>
    <definedName name="_xlnm._FilterDatabase" localSheetId="18" hidden="1">'D.1.4.7 - Měření a regulace'!$C$102:$K$309</definedName>
    <definedName name="_xlnm._FilterDatabase" localSheetId="19" hidden="1">'D.1.4.8.1 - LAN - struktu...'!$C$109:$K$364</definedName>
    <definedName name="_xlnm._FilterDatabase" localSheetId="20" hidden="1">'D.1.4.8.2 - PZTS - zabezp...'!$C$101:$K$168</definedName>
    <definedName name="_xlnm._FilterDatabase" localSheetId="30" hidden="1">'D.10 - SO 601 – Zeleň a k...'!$C$82:$K$271</definedName>
    <definedName name="_xlnm._FilterDatabase" localSheetId="21" hidden="1">'D.2 - SO 201 - Úpravy zpe...'!$C$89:$K$322</definedName>
    <definedName name="_xlnm._FilterDatabase" localSheetId="22" hidden="1">'D.3 - SO 301 – Plynovodní...'!$C$87:$K$271</definedName>
    <definedName name="_xlnm._FilterDatabase" localSheetId="23" hidden="1">'D.4 - SO 302 – Vodovodní ...'!$C$89:$K$458</definedName>
    <definedName name="_xlnm._FilterDatabase" localSheetId="24" hidden="1">'D.5 - SO 401 – Areálové r...'!$C$86:$K$193</definedName>
    <definedName name="_xlnm._FilterDatabase" localSheetId="25" hidden="1">'D.6 - SO 402 – Areálové r...'!$C$88:$K$324</definedName>
    <definedName name="_xlnm._FilterDatabase" localSheetId="26" hidden="1">'D.7 - SO 403 – Areálové k...'!$C$86:$K$536</definedName>
    <definedName name="_xlnm._FilterDatabase" localSheetId="29" hidden="1">'D.9 - SO 501 – Akumulační...'!$C$85:$K$506</definedName>
    <definedName name="_xlnm._FilterDatabase" localSheetId="27" hidden="1">'D8 SO 404.1 - Areálové ka...'!$C$86:$K$115</definedName>
    <definedName name="_xlnm._FilterDatabase" localSheetId="28" hidden="1">'D8 SO 404.2 - vedlejší a ...'!$C$85:$K$97</definedName>
    <definedName name="_xlnm.Print_Titles" localSheetId="31">'00 - VON - Vedlější a ost...'!$82:$82</definedName>
    <definedName name="_xlnm.Print_Titles" localSheetId="1">'D.1.1 - Architektonicko-s...'!$114:$114</definedName>
    <definedName name="_xlnm.Print_Titles" localSheetId="2">'D.1.1.2.1 - Odstranění zp...'!$102:$102</definedName>
    <definedName name="_xlnm.Print_Titles" localSheetId="3">'D.1.1.2.2 - Násypy pro ad...'!$92:$92</definedName>
    <definedName name="_xlnm.Print_Titles" localSheetId="4">'D.1.1.2.4 - Sestava elekt...'!$101:$101</definedName>
    <definedName name="_xlnm.Print_Titles" localSheetId="5">'D.1.2.1 - Železobetonové ...'!$99:$99</definedName>
    <definedName name="_xlnm.Print_Titles" localSheetId="6">'D.1.2.2 - Pilotové založení'!$97:$97</definedName>
    <definedName name="_xlnm.Print_Titles" localSheetId="7">'D.1.2.3 - Ocelové konstrukce'!$96:$96</definedName>
    <definedName name="_xlnm.Print_Titles" localSheetId="8">'D.1.3 - Požárně bezpečnos...'!$87:$87</definedName>
    <definedName name="_xlnm.Print_Titles" localSheetId="9">'D.1.4.1.1 - Silnoproud'!$96:$96</definedName>
    <definedName name="_xlnm.Print_Titles" localSheetId="10">'D.1.4.1.2 - rozvaděče'!$99:$99</definedName>
    <definedName name="_xlnm.Print_Titles" localSheetId="11">'D.1.4.1.3 - zemnění LPS'!$91:$91</definedName>
    <definedName name="_xlnm.Print_Titles" localSheetId="12">'D.1.4.1.4 - vedlejší a os...'!$91:$91</definedName>
    <definedName name="_xlnm.Print_Titles" localSheetId="13">'D.1.4.2 - Vytápění'!$107:$107</definedName>
    <definedName name="_xlnm.Print_Titles" localSheetId="14">'D.1.4.3 - Zdravotně techn...'!$105:$105</definedName>
    <definedName name="_xlnm.Print_Titles" localSheetId="15">'D.1.4.4 - Vnitřní rozvod ...'!$96:$96</definedName>
    <definedName name="_xlnm.Print_Titles" localSheetId="16">'D.1.4.5 - Vzduchotechnika'!$107:$107</definedName>
    <definedName name="_xlnm.Print_Titles" localSheetId="17">'D.1.4.6 - Detekce zemního...'!$97:$97</definedName>
    <definedName name="_xlnm.Print_Titles" localSheetId="18">'D.1.4.7 - Měření a regulace'!$102:$102</definedName>
    <definedName name="_xlnm.Print_Titles" localSheetId="19">'D.1.4.8.1 - LAN - struktu...'!$109:$109</definedName>
    <definedName name="_xlnm.Print_Titles" localSheetId="20">'D.1.4.8.2 - PZTS - zabezp...'!$101:$101</definedName>
    <definedName name="_xlnm.Print_Titles" localSheetId="30">'D.10 - SO 601 – Zeleň a k...'!$82:$82</definedName>
    <definedName name="_xlnm.Print_Titles" localSheetId="21">'D.2 - SO 201 - Úpravy zpe...'!$89:$89</definedName>
    <definedName name="_xlnm.Print_Titles" localSheetId="22">'D.3 - SO 301 – Plynovodní...'!$87:$87</definedName>
    <definedName name="_xlnm.Print_Titles" localSheetId="23">'D.4 - SO 302 – Vodovodní ...'!$89:$89</definedName>
    <definedName name="_xlnm.Print_Titles" localSheetId="24">'D.5 - SO 401 – Areálové r...'!$86:$86</definedName>
    <definedName name="_xlnm.Print_Titles" localSheetId="25">'D.6 - SO 402 – Areálové r...'!$88:$88</definedName>
    <definedName name="_xlnm.Print_Titles" localSheetId="26">'D.7 - SO 403 – Areálové k...'!$86:$86</definedName>
    <definedName name="_xlnm.Print_Titles" localSheetId="29">'D.9 - SO 501 – Akumulační...'!$85:$85</definedName>
    <definedName name="_xlnm.Print_Titles" localSheetId="27">'D8 SO 404.1 - Areálové ka...'!$86:$86</definedName>
    <definedName name="_xlnm.Print_Titles" localSheetId="28">'D8 SO 404.2 - vedlejší a ...'!$85:$85</definedName>
    <definedName name="_xlnm.Print_Titles" localSheetId="0">'Rekapitulace stavby'!$52:$52</definedName>
    <definedName name="_xlnm.Print_Area" localSheetId="31">'00 - VON - Vedlější a ost...'!$C$4:$J$39,'00 - VON - Vedlější a ost...'!$C$45:$J$64,'00 - VON - Vedlější a ost...'!$C$70:$K$101</definedName>
    <definedName name="_xlnm.Print_Area" localSheetId="1">'D.1.1 - Architektonicko-s...'!$C$4:$J$41,'D.1.1 - Architektonicko-s...'!$C$47:$J$94,'D.1.1 - Architektonicko-s...'!$C$100:$K$9006</definedName>
    <definedName name="_xlnm.Print_Area" localSheetId="2">'D.1.1.2.1 - Odstranění zp...'!$C$4:$J$43,'D.1.1.2.1 - Odstranění zp...'!$C$49:$J$80,'D.1.1.2.1 - Odstranění zp...'!$C$86:$K$298</definedName>
    <definedName name="_xlnm.Print_Area" localSheetId="3">'D.1.1.2.2 - Násypy pro ad...'!$C$4:$J$43,'D.1.1.2.2 - Násypy pro ad...'!$C$49:$J$70,'D.1.1.2.2 - Násypy pro ad...'!$C$76:$K$322</definedName>
    <definedName name="_xlnm.Print_Area" localSheetId="4">'D.1.1.2.4 - Sestava elekt...'!$C$4:$J$43,'D.1.1.2.4 - Sestava elekt...'!$C$49:$J$79,'D.1.1.2.4 - Sestava elekt...'!$C$85:$K$235</definedName>
    <definedName name="_xlnm.Print_Area" localSheetId="5">'D.1.2.1 - Železobetonové ...'!$C$4:$J$43,'D.1.2.1 - Železobetonové ...'!$C$49:$J$77,'D.1.2.1 - Železobetonové ...'!$C$83:$K$883</definedName>
    <definedName name="_xlnm.Print_Area" localSheetId="6">'D.1.2.2 - Pilotové založení'!$C$4:$J$43,'D.1.2.2 - Pilotové založení'!$C$49:$J$75,'D.1.2.2 - Pilotové založení'!$C$81:$K$399</definedName>
    <definedName name="_xlnm.Print_Area" localSheetId="7">'D.1.2.3 - Ocelové konstrukce'!$C$4:$J$43,'D.1.2.3 - Ocelové konstrukce'!$C$49:$J$74,'D.1.2.3 - Ocelové konstrukce'!$C$80:$K$135</definedName>
    <definedName name="_xlnm.Print_Area" localSheetId="8">'D.1.3 - Požárně bezpečnos...'!$C$4:$J$41,'D.1.3 - Požárně bezpečnos...'!$C$47:$J$67,'D.1.3 - Požárně bezpečnos...'!$C$73:$K$131</definedName>
    <definedName name="_xlnm.Print_Area" localSheetId="9">'D.1.4.1.1 - Silnoproud'!$C$4:$J$43,'D.1.4.1.1 - Silnoproud'!$C$49:$J$74,'D.1.4.1.1 - Silnoproud'!$C$80:$K$285</definedName>
    <definedName name="_xlnm.Print_Area" localSheetId="10">'D.1.4.1.2 - rozvaděče'!$C$4:$J$43,'D.1.4.1.2 - rozvaděče'!$C$49:$J$77,'D.1.4.1.2 - rozvaděče'!$C$83:$K$332</definedName>
    <definedName name="_xlnm.Print_Area" localSheetId="11">'D.1.4.1.3 - zemnění LPS'!$C$4:$J$43,'D.1.4.1.3 - zemnění LPS'!$C$49:$J$69,'D.1.4.1.3 - zemnění LPS'!$C$75:$K$120</definedName>
    <definedName name="_xlnm.Print_Area" localSheetId="12">'D.1.4.1.4 - vedlejší a os...'!$C$4:$J$43,'D.1.4.1.4 - vedlejší a os...'!$C$49:$J$69,'D.1.4.1.4 - vedlejší a os...'!$C$75:$K$111</definedName>
    <definedName name="_xlnm.Print_Area" localSheetId="13">'D.1.4.2 - Vytápění'!$C$4:$J$43,'D.1.4.2 - Vytápění'!$C$49:$J$85,'D.1.4.2 - Vytápění'!$C$91:$K$403</definedName>
    <definedName name="_xlnm.Print_Area" localSheetId="14">'D.1.4.3 - Zdravotně techn...'!$C$4:$J$43,'D.1.4.3 - Zdravotně techn...'!$C$49:$J$83,'D.1.4.3 - Zdravotně techn...'!$C$89:$K$1097</definedName>
    <definedName name="_xlnm.Print_Area" localSheetId="15">'D.1.4.4 - Vnitřní rozvod ...'!$C$4:$J$43,'D.1.4.4 - Vnitřní rozvod ...'!$C$49:$J$74,'D.1.4.4 - Vnitřní rozvod ...'!$C$80:$K$151</definedName>
    <definedName name="_xlnm.Print_Area" localSheetId="16">'D.1.4.5 - Vzduchotechnika'!$C$4:$J$43,'D.1.4.5 - Vzduchotechnika'!$C$49:$J$85,'D.1.4.5 - Vzduchotechnika'!$C$91:$K$245</definedName>
    <definedName name="_xlnm.Print_Area" localSheetId="17">'D.1.4.6 - Detekce zemního...'!$C$4:$J$43,'D.1.4.6 - Detekce zemního...'!$C$49:$J$75,'D.1.4.6 - Detekce zemního...'!$C$81:$K$149</definedName>
    <definedName name="_xlnm.Print_Area" localSheetId="18">'D.1.4.7 - Měření a regulace'!$C$4:$J$43,'D.1.4.7 - Měření a regulace'!$C$49:$J$80,'D.1.4.7 - Měření a regulace'!$C$86:$K$309</definedName>
    <definedName name="_xlnm.Print_Area" localSheetId="19">'D.1.4.8.1 - LAN - struktu...'!$C$4:$J$43,'D.1.4.8.1 - LAN - struktu...'!$C$49:$J$87,'D.1.4.8.1 - LAN - struktu...'!$C$93:$K$364</definedName>
    <definedName name="_xlnm.Print_Area" localSheetId="20">'D.1.4.8.2 - PZTS - zabezp...'!$C$4:$J$43,'D.1.4.8.2 - PZTS - zabezp...'!$C$49:$J$79,'D.1.4.8.2 - PZTS - zabezp...'!$C$85:$K$168</definedName>
    <definedName name="_xlnm.Print_Area" localSheetId="30">'D.10 - SO 601 – Zeleň a k...'!$C$4:$J$39,'D.10 - SO 601 – Zeleň a k...'!$C$45:$J$64,'D.10 - SO 601 – Zeleň a k...'!$C$70:$K$271</definedName>
    <definedName name="_xlnm.Print_Area" localSheetId="21">'D.2 - SO 201 - Úpravy zpe...'!$C$4:$J$39,'D.2 - SO 201 - Úpravy zpe...'!$C$45:$J$71,'D.2 - SO 201 - Úpravy zpe...'!$C$77:$K$322</definedName>
    <definedName name="_xlnm.Print_Area" localSheetId="22">'D.3 - SO 301 – Plynovodní...'!$C$4:$J$39,'D.3 - SO 301 – Plynovodní...'!$C$45:$J$69,'D.3 - SO 301 – Plynovodní...'!$C$75:$K$271</definedName>
    <definedName name="_xlnm.Print_Area" localSheetId="23">'D.4 - SO 302 – Vodovodní ...'!$C$4:$J$39,'D.4 - SO 302 – Vodovodní ...'!$C$45:$J$71,'D.4 - SO 302 – Vodovodní ...'!$C$77:$K$458</definedName>
    <definedName name="_xlnm.Print_Area" localSheetId="24">'D.5 - SO 401 – Areálové r...'!$C$4:$J$39,'D.5 - SO 401 – Areálové r...'!$C$45:$J$68,'D.5 - SO 401 – Areálové r...'!$C$74:$K$193</definedName>
    <definedName name="_xlnm.Print_Area" localSheetId="25">'D.6 - SO 402 – Areálové r...'!$C$4:$J$39,'D.6 - SO 402 – Areálové r...'!$C$45:$J$70,'D.6 - SO 402 – Areálové r...'!$C$76:$K$324</definedName>
    <definedName name="_xlnm.Print_Area" localSheetId="26">'D.7 - SO 403 – Areálové k...'!$C$4:$J$39,'D.7 - SO 403 – Areálové k...'!$C$45:$J$68,'D.7 - SO 403 – Areálové k...'!$C$74:$K$536</definedName>
    <definedName name="_xlnm.Print_Area" localSheetId="29">'D.9 - SO 501 – Akumulační...'!$C$4:$J$39,'D.9 - SO 501 – Akumulační...'!$C$45:$J$67,'D.9 - SO 501 – Akumulační...'!$C$73:$K$506</definedName>
    <definedName name="_xlnm.Print_Area" localSheetId="27">'D8 SO 404.1 - Areálové ka...'!$C$4:$J$41,'D8 SO 404.1 - Areálové ka...'!$C$47:$J$66,'D8 SO 404.1 - Areálové ka...'!$C$72:$K$115</definedName>
    <definedName name="_xlnm.Print_Area" localSheetId="28">'D8 SO 404.2 - vedlejší a ...'!$C$4:$J$41,'D8 SO 404.2 - vedlejší a ...'!$C$47:$J$65,'D8 SO 404.2 - vedlejší a ...'!$C$71:$K$97</definedName>
    <definedName name="_xlnm.Print_Area" localSheetId="32">'Pokyny pro vyplnění'!$B$2:$K$71,'Pokyny pro vyplnění'!$B$74:$K$118,'Pokyny pro vyplnění'!$B$121:$K$190,'Pokyny pro vyplnění'!$B$198:$K$218</definedName>
    <definedName name="_xlnm.Print_Area" localSheetId="0">'Rekapitulace stavby'!$D$4:$AO$36,'Rekapitulace stavby'!$C$42:$AQ$94</definedName>
  </definedNames>
  <calcPr calcId="125725"/>
</workbook>
</file>

<file path=xl/calcChain.xml><?xml version="1.0" encoding="utf-8"?>
<calcChain xmlns="http://schemas.openxmlformats.org/spreadsheetml/2006/main">
  <c r="J37" i="32"/>
  <c r="J36"/>
  <c r="AY93" i="1"/>
  <c r="J35" i="32"/>
  <c r="AX93" i="1"/>
  <c r="BI101" i="32"/>
  <c r="BH101"/>
  <c r="BG101"/>
  <c r="BF101"/>
  <c r="T101"/>
  <c r="T100" s="1"/>
  <c r="R101"/>
  <c r="R100" s="1"/>
  <c r="P101"/>
  <c r="P100"/>
  <c r="BI99"/>
  <c r="BH99"/>
  <c r="BG99"/>
  <c r="BF99"/>
  <c r="T99"/>
  <c r="R99"/>
  <c r="P99"/>
  <c r="BI98"/>
  <c r="BH98"/>
  <c r="BG98"/>
  <c r="BF98"/>
  <c r="T98"/>
  <c r="R98"/>
  <c r="P98"/>
  <c r="BI97"/>
  <c r="BH97"/>
  <c r="BG97"/>
  <c r="BF97"/>
  <c r="T97"/>
  <c r="R97"/>
  <c r="P97"/>
  <c r="BI96"/>
  <c r="BH96"/>
  <c r="BG96"/>
  <c r="BF96"/>
  <c r="T96"/>
  <c r="R96"/>
  <c r="P96"/>
  <c r="BI95"/>
  <c r="BH95"/>
  <c r="BG95"/>
  <c r="BF95"/>
  <c r="T95"/>
  <c r="R95"/>
  <c r="P95"/>
  <c r="BI94"/>
  <c r="BH94"/>
  <c r="BG94"/>
  <c r="BF94"/>
  <c r="T94"/>
  <c r="R94"/>
  <c r="P94"/>
  <c r="BI93"/>
  <c r="BH93"/>
  <c r="BG93"/>
  <c r="BF93"/>
  <c r="T93"/>
  <c r="R93"/>
  <c r="P93"/>
  <c r="BI92"/>
  <c r="BH92"/>
  <c r="BG92"/>
  <c r="BF92"/>
  <c r="T92"/>
  <c r="R92"/>
  <c r="P92"/>
  <c r="BI90"/>
  <c r="BH90"/>
  <c r="BG90"/>
  <c r="BF90"/>
  <c r="T90"/>
  <c r="R90"/>
  <c r="P90"/>
  <c r="BI88"/>
  <c r="BH88"/>
  <c r="BG88"/>
  <c r="BF88"/>
  <c r="T88"/>
  <c r="R88"/>
  <c r="P88"/>
  <c r="BI86"/>
  <c r="BH86"/>
  <c r="BG86"/>
  <c r="BF86"/>
  <c r="T86"/>
  <c r="R86"/>
  <c r="P86"/>
  <c r="J79"/>
  <c r="F79"/>
  <c r="F77"/>
  <c r="E75"/>
  <c r="J54"/>
  <c r="F54"/>
  <c r="F52"/>
  <c r="E50"/>
  <c r="J24"/>
  <c r="E24"/>
  <c r="J80" s="1"/>
  <c r="J23"/>
  <c r="J18"/>
  <c r="E18"/>
  <c r="F80" s="1"/>
  <c r="J17"/>
  <c r="J12"/>
  <c r="J77" s="1"/>
  <c r="E7"/>
  <c r="E73"/>
  <c r="J37" i="31"/>
  <c r="J36"/>
  <c r="AY92" i="1" s="1"/>
  <c r="J35" i="31"/>
  <c r="AX92" i="1"/>
  <c r="BI269" i="31"/>
  <c r="BH269"/>
  <c r="BG269"/>
  <c r="BF269"/>
  <c r="T269"/>
  <c r="T268" s="1"/>
  <c r="R269"/>
  <c r="R268"/>
  <c r="P269"/>
  <c r="P268" s="1"/>
  <c r="BI267"/>
  <c r="BH267"/>
  <c r="BG267"/>
  <c r="BF267"/>
  <c r="T267"/>
  <c r="T266"/>
  <c r="R267"/>
  <c r="R266" s="1"/>
  <c r="P267"/>
  <c r="P266"/>
  <c r="BI263"/>
  <c r="BH263"/>
  <c r="BG263"/>
  <c r="BF263"/>
  <c r="T263"/>
  <c r="R263"/>
  <c r="P263"/>
  <c r="BI258"/>
  <c r="BH258"/>
  <c r="BG258"/>
  <c r="BF258"/>
  <c r="T258"/>
  <c r="R258"/>
  <c r="P258"/>
  <c r="BI254"/>
  <c r="BH254"/>
  <c r="BG254"/>
  <c r="BF254"/>
  <c r="T254"/>
  <c r="R254"/>
  <c r="P254"/>
  <c r="BI250"/>
  <c r="BH250"/>
  <c r="BG250"/>
  <c r="BF250"/>
  <c r="T250"/>
  <c r="R250"/>
  <c r="P250"/>
  <c r="BI248"/>
  <c r="BH248"/>
  <c r="BG248"/>
  <c r="BF248"/>
  <c r="T248"/>
  <c r="R248"/>
  <c r="P248"/>
  <c r="BI239"/>
  <c r="BH239"/>
  <c r="BG239"/>
  <c r="BF239"/>
  <c r="T239"/>
  <c r="R239"/>
  <c r="P239"/>
  <c r="BI235"/>
  <c r="BH235"/>
  <c r="BG235"/>
  <c r="BF235"/>
  <c r="T235"/>
  <c r="R235"/>
  <c r="P235"/>
  <c r="BI226"/>
  <c r="BH226"/>
  <c r="BG226"/>
  <c r="BF226"/>
  <c r="T226"/>
  <c r="R226"/>
  <c r="P226"/>
  <c r="BI217"/>
  <c r="BH217"/>
  <c r="BG217"/>
  <c r="BF217"/>
  <c r="T217"/>
  <c r="R217"/>
  <c r="P217"/>
  <c r="BI208"/>
  <c r="BH208"/>
  <c r="BG208"/>
  <c r="BF208"/>
  <c r="T208"/>
  <c r="R208"/>
  <c r="P208"/>
  <c r="BI199"/>
  <c r="BH199"/>
  <c r="BG199"/>
  <c r="BF199"/>
  <c r="T199"/>
  <c r="R199"/>
  <c r="P199"/>
  <c r="BI191"/>
  <c r="BH191"/>
  <c r="BG191"/>
  <c r="BF191"/>
  <c r="T191"/>
  <c r="R191"/>
  <c r="P191"/>
  <c r="BI182"/>
  <c r="BH182"/>
  <c r="BG182"/>
  <c r="BF182"/>
  <c r="T182"/>
  <c r="R182"/>
  <c r="P182"/>
  <c r="BI181"/>
  <c r="BH181"/>
  <c r="BG181"/>
  <c r="BF181"/>
  <c r="T181"/>
  <c r="R181"/>
  <c r="P181"/>
  <c r="BI180"/>
  <c r="BH180"/>
  <c r="BG180"/>
  <c r="BF180"/>
  <c r="T180"/>
  <c r="R180"/>
  <c r="P180"/>
  <c r="BI171"/>
  <c r="BH171"/>
  <c r="BG171"/>
  <c r="BF171"/>
  <c r="T171"/>
  <c r="R171"/>
  <c r="P171"/>
  <c r="BI169"/>
  <c r="BH169"/>
  <c r="BG169"/>
  <c r="BF169"/>
  <c r="T169"/>
  <c r="R169"/>
  <c r="P169"/>
  <c r="BI164"/>
  <c r="BH164"/>
  <c r="BG164"/>
  <c r="BF164"/>
  <c r="T164"/>
  <c r="R164"/>
  <c r="P164"/>
  <c r="BI162"/>
  <c r="BH162"/>
  <c r="BG162"/>
  <c r="BF162"/>
  <c r="T162"/>
  <c r="R162"/>
  <c r="P162"/>
  <c r="BI157"/>
  <c r="BH157"/>
  <c r="BG157"/>
  <c r="BF157"/>
  <c r="T157"/>
  <c r="R157"/>
  <c r="P157"/>
  <c r="BI155"/>
  <c r="BH155"/>
  <c r="BG155"/>
  <c r="BF155"/>
  <c r="T155"/>
  <c r="R155"/>
  <c r="P155"/>
  <c r="BI153"/>
  <c r="BH153"/>
  <c r="BG153"/>
  <c r="BF153"/>
  <c r="T153"/>
  <c r="R153"/>
  <c r="P153"/>
  <c r="BI144"/>
  <c r="BH144"/>
  <c r="BG144"/>
  <c r="BF144"/>
  <c r="T144"/>
  <c r="R144"/>
  <c r="P144"/>
  <c r="BI135"/>
  <c r="BH135"/>
  <c r="BG135"/>
  <c r="BF135"/>
  <c r="T135"/>
  <c r="R135"/>
  <c r="P135"/>
  <c r="BI126"/>
  <c r="BH126"/>
  <c r="BG126"/>
  <c r="BF126"/>
  <c r="T126"/>
  <c r="R126"/>
  <c r="P126"/>
  <c r="BI121"/>
  <c r="BH121"/>
  <c r="BG121"/>
  <c r="BF121"/>
  <c r="T121"/>
  <c r="R121"/>
  <c r="P121"/>
  <c r="BI116"/>
  <c r="BH116"/>
  <c r="BG116"/>
  <c r="BF116"/>
  <c r="T116"/>
  <c r="R116"/>
  <c r="P116"/>
  <c r="BI112"/>
  <c r="BH112"/>
  <c r="BG112"/>
  <c r="BF112"/>
  <c r="T112"/>
  <c r="R112"/>
  <c r="P112"/>
  <c r="BI107"/>
  <c r="BH107"/>
  <c r="BG107"/>
  <c r="BF107"/>
  <c r="T107"/>
  <c r="R107"/>
  <c r="P107"/>
  <c r="BI102"/>
  <c r="BH102"/>
  <c r="BG102"/>
  <c r="BF102"/>
  <c r="T102"/>
  <c r="R102"/>
  <c r="P102"/>
  <c r="BI97"/>
  <c r="BH97"/>
  <c r="BG97"/>
  <c r="BF97"/>
  <c r="T97"/>
  <c r="R97"/>
  <c r="P97"/>
  <c r="BI91"/>
  <c r="BH91"/>
  <c r="BG91"/>
  <c r="BF91"/>
  <c r="T91"/>
  <c r="R91"/>
  <c r="P91"/>
  <c r="BI86"/>
  <c r="BH86"/>
  <c r="BG86"/>
  <c r="BF86"/>
  <c r="T86"/>
  <c r="R86"/>
  <c r="P86"/>
  <c r="J79"/>
  <c r="F79"/>
  <c r="F77"/>
  <c r="E75"/>
  <c r="J54"/>
  <c r="F54"/>
  <c r="F52"/>
  <c r="E50"/>
  <c r="J24"/>
  <c r="E24"/>
  <c r="J55" s="1"/>
  <c r="J23"/>
  <c r="J18"/>
  <c r="E18"/>
  <c r="F55" s="1"/>
  <c r="J17"/>
  <c r="J12"/>
  <c r="J77"/>
  <c r="E7"/>
  <c r="E73" s="1"/>
  <c r="J37" i="30"/>
  <c r="J36"/>
  <c r="AY91" i="1" s="1"/>
  <c r="J35" i="30"/>
  <c r="AX91" i="1"/>
  <c r="BI506" i="30"/>
  <c r="BH506"/>
  <c r="BG506"/>
  <c r="BF506"/>
  <c r="T506"/>
  <c r="R506"/>
  <c r="P506"/>
  <c r="BI504"/>
  <c r="BH504"/>
  <c r="BG504"/>
  <c r="BF504"/>
  <c r="T504"/>
  <c r="R504"/>
  <c r="P504"/>
  <c r="BI502"/>
  <c r="BH502"/>
  <c r="BG502"/>
  <c r="BF502"/>
  <c r="T502"/>
  <c r="R502"/>
  <c r="P502"/>
  <c r="BI500"/>
  <c r="BH500"/>
  <c r="BG500"/>
  <c r="BF500"/>
  <c r="T500"/>
  <c r="R500"/>
  <c r="P500"/>
  <c r="BI498"/>
  <c r="BH498"/>
  <c r="BG498"/>
  <c r="BF498"/>
  <c r="T498"/>
  <c r="R498"/>
  <c r="P498"/>
  <c r="BI497"/>
  <c r="BH497"/>
  <c r="BG497"/>
  <c r="BF497"/>
  <c r="T497"/>
  <c r="R497"/>
  <c r="P497"/>
  <c r="BI495"/>
  <c r="BH495"/>
  <c r="BG495"/>
  <c r="BF495"/>
  <c r="T495"/>
  <c r="R495"/>
  <c r="P495"/>
  <c r="BI493"/>
  <c r="BH493"/>
  <c r="BG493"/>
  <c r="BF493"/>
  <c r="T493"/>
  <c r="R493"/>
  <c r="P493"/>
  <c r="BI491"/>
  <c r="BH491"/>
  <c r="BG491"/>
  <c r="BF491"/>
  <c r="T491"/>
  <c r="R491"/>
  <c r="P491"/>
  <c r="BI490"/>
  <c r="BH490"/>
  <c r="BG490"/>
  <c r="BF490"/>
  <c r="T490"/>
  <c r="R490"/>
  <c r="P490"/>
  <c r="BI488"/>
  <c r="BH488"/>
  <c r="BG488"/>
  <c r="BF488"/>
  <c r="T488"/>
  <c r="R488"/>
  <c r="P488"/>
  <c r="BI481"/>
  <c r="BH481"/>
  <c r="BG481"/>
  <c r="BF481"/>
  <c r="T481"/>
  <c r="R481"/>
  <c r="P481"/>
  <c r="BI477"/>
  <c r="BH477"/>
  <c r="BG477"/>
  <c r="BF477"/>
  <c r="T477"/>
  <c r="R477"/>
  <c r="P477"/>
  <c r="BI473"/>
  <c r="BH473"/>
  <c r="BG473"/>
  <c r="BF473"/>
  <c r="T473"/>
  <c r="R473"/>
  <c r="P473"/>
  <c r="BI469"/>
  <c r="BH469"/>
  <c r="BG469"/>
  <c r="BF469"/>
  <c r="T469"/>
  <c r="R469"/>
  <c r="P469"/>
  <c r="BI464"/>
  <c r="BH464"/>
  <c r="BG464"/>
  <c r="BF464"/>
  <c r="T464"/>
  <c r="R464"/>
  <c r="P464"/>
  <c r="BI462"/>
  <c r="BH462"/>
  <c r="BG462"/>
  <c r="BF462"/>
  <c r="T462"/>
  <c r="R462"/>
  <c r="P462"/>
  <c r="BI460"/>
  <c r="BH460"/>
  <c r="BG460"/>
  <c r="BF460"/>
  <c r="T460"/>
  <c r="R460"/>
  <c r="P460"/>
  <c r="BI456"/>
  <c r="BH456"/>
  <c r="BG456"/>
  <c r="BF456"/>
  <c r="T456"/>
  <c r="T455" s="1"/>
  <c r="R456"/>
  <c r="R455" s="1"/>
  <c r="P456"/>
  <c r="P455"/>
  <c r="BI452"/>
  <c r="BH452"/>
  <c r="BG452"/>
  <c r="BF452"/>
  <c r="T452"/>
  <c r="R452"/>
  <c r="P452"/>
  <c r="BI449"/>
  <c r="BH449"/>
  <c r="BG449"/>
  <c r="BF449"/>
  <c r="T449"/>
  <c r="R449"/>
  <c r="P449"/>
  <c r="BI446"/>
  <c r="BH446"/>
  <c r="BG446"/>
  <c r="BF446"/>
  <c r="T446"/>
  <c r="R446"/>
  <c r="P446"/>
  <c r="BI443"/>
  <c r="BH443"/>
  <c r="BG443"/>
  <c r="BF443"/>
  <c r="T443"/>
  <c r="R443"/>
  <c r="P443"/>
  <c r="BI439"/>
  <c r="BH439"/>
  <c r="BG439"/>
  <c r="BF439"/>
  <c r="T439"/>
  <c r="R439"/>
  <c r="P439"/>
  <c r="BI435"/>
  <c r="BH435"/>
  <c r="BG435"/>
  <c r="BF435"/>
  <c r="T435"/>
  <c r="R435"/>
  <c r="P435"/>
  <c r="BI431"/>
  <c r="BH431"/>
  <c r="BG431"/>
  <c r="BF431"/>
  <c r="T431"/>
  <c r="R431"/>
  <c r="P431"/>
  <c r="BI427"/>
  <c r="BH427"/>
  <c r="BG427"/>
  <c r="BF427"/>
  <c r="T427"/>
  <c r="R427"/>
  <c r="P427"/>
  <c r="BI422"/>
  <c r="BH422"/>
  <c r="BG422"/>
  <c r="BF422"/>
  <c r="T422"/>
  <c r="R422"/>
  <c r="P422"/>
  <c r="BI419"/>
  <c r="BH419"/>
  <c r="BG419"/>
  <c r="BF419"/>
  <c r="T419"/>
  <c r="R419"/>
  <c r="P419"/>
  <c r="BI415"/>
  <c r="BH415"/>
  <c r="BG415"/>
  <c r="BF415"/>
  <c r="T415"/>
  <c r="R415"/>
  <c r="P415"/>
  <c r="BI411"/>
  <c r="BH411"/>
  <c r="BG411"/>
  <c r="BF411"/>
  <c r="T411"/>
  <c r="R411"/>
  <c r="P411"/>
  <c r="BI408"/>
  <c r="BH408"/>
  <c r="BG408"/>
  <c r="BF408"/>
  <c r="T408"/>
  <c r="R408"/>
  <c r="P408"/>
  <c r="BI405"/>
  <c r="BH405"/>
  <c r="BG405"/>
  <c r="BF405"/>
  <c r="T405"/>
  <c r="R405"/>
  <c r="P405"/>
  <c r="BI400"/>
  <c r="BH400"/>
  <c r="BG400"/>
  <c r="BF400"/>
  <c r="T400"/>
  <c r="R400"/>
  <c r="P400"/>
  <c r="BI393"/>
  <c r="BH393"/>
  <c r="BG393"/>
  <c r="BF393"/>
  <c r="T393"/>
  <c r="R393"/>
  <c r="P393"/>
  <c r="BI392"/>
  <c r="BH392"/>
  <c r="BG392"/>
  <c r="BF392"/>
  <c r="T392"/>
  <c r="R392"/>
  <c r="P392"/>
  <c r="BI389"/>
  <c r="BH389"/>
  <c r="BG389"/>
  <c r="BF389"/>
  <c r="T389"/>
  <c r="R389"/>
  <c r="P389"/>
  <c r="BI384"/>
  <c r="BH384"/>
  <c r="BG384"/>
  <c r="BF384"/>
  <c r="T384"/>
  <c r="R384"/>
  <c r="P384"/>
  <c r="BI379"/>
  <c r="BH379"/>
  <c r="BG379"/>
  <c r="BF379"/>
  <c r="T379"/>
  <c r="R379"/>
  <c r="P379"/>
  <c r="BI373"/>
  <c r="BH373"/>
  <c r="BG373"/>
  <c r="BF373"/>
  <c r="T373"/>
  <c r="R373"/>
  <c r="P373"/>
  <c r="BI368"/>
  <c r="BH368"/>
  <c r="BG368"/>
  <c r="BF368"/>
  <c r="T368"/>
  <c r="R368"/>
  <c r="P368"/>
  <c r="BI363"/>
  <c r="BH363"/>
  <c r="BG363"/>
  <c r="BF363"/>
  <c r="T363"/>
  <c r="R363"/>
  <c r="P363"/>
  <c r="BI357"/>
  <c r="BH357"/>
  <c r="BG357"/>
  <c r="BF357"/>
  <c r="T357"/>
  <c r="R357"/>
  <c r="P357"/>
  <c r="BI352"/>
  <c r="BH352"/>
  <c r="BG352"/>
  <c r="BF352"/>
  <c r="T352"/>
  <c r="R352"/>
  <c r="P352"/>
  <c r="BI346"/>
  <c r="BH346"/>
  <c r="BG346"/>
  <c r="BF346"/>
  <c r="T346"/>
  <c r="R346"/>
  <c r="P346"/>
  <c r="BI341"/>
  <c r="BH341"/>
  <c r="BG341"/>
  <c r="BF341"/>
  <c r="T341"/>
  <c r="R341"/>
  <c r="P341"/>
  <c r="BI335"/>
  <c r="BH335"/>
  <c r="BG335"/>
  <c r="BF335"/>
  <c r="T335"/>
  <c r="R335"/>
  <c r="P335"/>
  <c r="BI330"/>
  <c r="BH330"/>
  <c r="BG330"/>
  <c r="BF330"/>
  <c r="T330"/>
  <c r="R330"/>
  <c r="P330"/>
  <c r="BI325"/>
  <c r="BH325"/>
  <c r="BG325"/>
  <c r="BF325"/>
  <c r="T325"/>
  <c r="R325"/>
  <c r="P325"/>
  <c r="BI319"/>
  <c r="BH319"/>
  <c r="BG319"/>
  <c r="BF319"/>
  <c r="T319"/>
  <c r="R319"/>
  <c r="P319"/>
  <c r="BI318"/>
  <c r="BH318"/>
  <c r="BG318"/>
  <c r="BF318"/>
  <c r="T318"/>
  <c r="R318"/>
  <c r="P318"/>
  <c r="BI317"/>
  <c r="BH317"/>
  <c r="BG317"/>
  <c r="BF317"/>
  <c r="T317"/>
  <c r="R317"/>
  <c r="P317"/>
  <c r="BI315"/>
  <c r="BH315"/>
  <c r="BG315"/>
  <c r="BF315"/>
  <c r="T315"/>
  <c r="R315"/>
  <c r="P315"/>
  <c r="BI310"/>
  <c r="BH310"/>
  <c r="BG310"/>
  <c r="BF310"/>
  <c r="T310"/>
  <c r="R310"/>
  <c r="P310"/>
  <c r="BI308"/>
  <c r="BH308"/>
  <c r="BG308"/>
  <c r="BF308"/>
  <c r="T308"/>
  <c r="R308"/>
  <c r="P308"/>
  <c r="BI305"/>
  <c r="BH305"/>
  <c r="BG305"/>
  <c r="BF305"/>
  <c r="T305"/>
  <c r="R305"/>
  <c r="P305"/>
  <c r="BI302"/>
  <c r="BH302"/>
  <c r="BG302"/>
  <c r="BF302"/>
  <c r="T302"/>
  <c r="R302"/>
  <c r="P302"/>
  <c r="BI299"/>
  <c r="BH299"/>
  <c r="BG299"/>
  <c r="BF299"/>
  <c r="T299"/>
  <c r="R299"/>
  <c r="P299"/>
  <c r="BI295"/>
  <c r="BH295"/>
  <c r="BG295"/>
  <c r="BF295"/>
  <c r="T295"/>
  <c r="R295"/>
  <c r="P295"/>
  <c r="BI292"/>
  <c r="BH292"/>
  <c r="BG292"/>
  <c r="BF292"/>
  <c r="T292"/>
  <c r="R292"/>
  <c r="P292"/>
  <c r="BI288"/>
  <c r="BH288"/>
  <c r="BG288"/>
  <c r="BF288"/>
  <c r="T288"/>
  <c r="R288"/>
  <c r="P288"/>
  <c r="BI285"/>
  <c r="BH285"/>
  <c r="BG285"/>
  <c r="BF285"/>
  <c r="T285"/>
  <c r="R285"/>
  <c r="P285"/>
  <c r="BI281"/>
  <c r="BH281"/>
  <c r="BG281"/>
  <c r="BF281"/>
  <c r="T281"/>
  <c r="R281"/>
  <c r="P281"/>
  <c r="BI272"/>
  <c r="BH272"/>
  <c r="BG272"/>
  <c r="BF272"/>
  <c r="T272"/>
  <c r="R272"/>
  <c r="P272"/>
  <c r="BI265"/>
  <c r="BH265"/>
  <c r="BG265"/>
  <c r="BF265"/>
  <c r="T265"/>
  <c r="R265"/>
  <c r="P265"/>
  <c r="BI258"/>
  <c r="BH258"/>
  <c r="BG258"/>
  <c r="BF258"/>
  <c r="T258"/>
  <c r="R258"/>
  <c r="P258"/>
  <c r="BI238"/>
  <c r="BH238"/>
  <c r="BG238"/>
  <c r="BF238"/>
  <c r="T238"/>
  <c r="R238"/>
  <c r="P238"/>
  <c r="BI219"/>
  <c r="BH219"/>
  <c r="BG219"/>
  <c r="BF219"/>
  <c r="T219"/>
  <c r="R219"/>
  <c r="P219"/>
  <c r="BI200"/>
  <c r="BH200"/>
  <c r="BG200"/>
  <c r="BF200"/>
  <c r="T200"/>
  <c r="R200"/>
  <c r="P200"/>
  <c r="BI181"/>
  <c r="BH181"/>
  <c r="BG181"/>
  <c r="BF181"/>
  <c r="T181"/>
  <c r="R181"/>
  <c r="P181"/>
  <c r="BI170"/>
  <c r="BH170"/>
  <c r="BG170"/>
  <c r="BF170"/>
  <c r="T170"/>
  <c r="R170"/>
  <c r="P170"/>
  <c r="BI164"/>
  <c r="BH164"/>
  <c r="BG164"/>
  <c r="BF164"/>
  <c r="T164"/>
  <c r="R164"/>
  <c r="P164"/>
  <c r="BI157"/>
  <c r="BH157"/>
  <c r="BG157"/>
  <c r="BF157"/>
  <c r="T157"/>
  <c r="R157"/>
  <c r="P157"/>
  <c r="BI150"/>
  <c r="BH150"/>
  <c r="BG150"/>
  <c r="BF150"/>
  <c r="T150"/>
  <c r="R150"/>
  <c r="P150"/>
  <c r="BI144"/>
  <c r="BH144"/>
  <c r="BG144"/>
  <c r="BF144"/>
  <c r="T144"/>
  <c r="R144"/>
  <c r="P144"/>
  <c r="BI137"/>
  <c r="BH137"/>
  <c r="BG137"/>
  <c r="BF137"/>
  <c r="T137"/>
  <c r="R137"/>
  <c r="P137"/>
  <c r="BI131"/>
  <c r="BH131"/>
  <c r="BG131"/>
  <c r="BF131"/>
  <c r="T131"/>
  <c r="R131"/>
  <c r="P131"/>
  <c r="BI124"/>
  <c r="BH124"/>
  <c r="BG124"/>
  <c r="BF124"/>
  <c r="T124"/>
  <c r="R124"/>
  <c r="P124"/>
  <c r="BI118"/>
  <c r="BH118"/>
  <c r="BG118"/>
  <c r="BF118"/>
  <c r="T118"/>
  <c r="R118"/>
  <c r="P118"/>
  <c r="BI111"/>
  <c r="BH111"/>
  <c r="BG111"/>
  <c r="BF111"/>
  <c r="T111"/>
  <c r="R111"/>
  <c r="P111"/>
  <c r="BI107"/>
  <c r="BH107"/>
  <c r="BG107"/>
  <c r="BF107"/>
  <c r="T107"/>
  <c r="R107"/>
  <c r="P107"/>
  <c r="BI103"/>
  <c r="BH103"/>
  <c r="BG103"/>
  <c r="BF103"/>
  <c r="T103"/>
  <c r="R103"/>
  <c r="P103"/>
  <c r="BI96"/>
  <c r="BH96"/>
  <c r="BG96"/>
  <c r="BF96"/>
  <c r="T96"/>
  <c r="R96"/>
  <c r="P96"/>
  <c r="BI89"/>
  <c r="BH89"/>
  <c r="BG89"/>
  <c r="BF89"/>
  <c r="T89"/>
  <c r="R89"/>
  <c r="P89"/>
  <c r="J82"/>
  <c r="F82"/>
  <c r="F80"/>
  <c r="E78"/>
  <c r="J54"/>
  <c r="F54"/>
  <c r="F52"/>
  <c r="E50"/>
  <c r="J24"/>
  <c r="E24"/>
  <c r="J55" s="1"/>
  <c r="J23"/>
  <c r="J18"/>
  <c r="E18"/>
  <c r="F83" s="1"/>
  <c r="J17"/>
  <c r="J12"/>
  <c r="J80" s="1"/>
  <c r="E7"/>
  <c r="E48"/>
  <c r="J39" i="29"/>
  <c r="J38"/>
  <c r="AY90" i="1" s="1"/>
  <c r="J37" i="29"/>
  <c r="AX90" i="1" s="1"/>
  <c r="BI97" i="29"/>
  <c r="BH97"/>
  <c r="BG97"/>
  <c r="BF97"/>
  <c r="T97"/>
  <c r="R97"/>
  <c r="P97"/>
  <c r="BI96"/>
  <c r="BH96"/>
  <c r="BG96"/>
  <c r="BF96"/>
  <c r="T96"/>
  <c r="R96"/>
  <c r="P96"/>
  <c r="BI95"/>
  <c r="BH95"/>
  <c r="BG95"/>
  <c r="BF95"/>
  <c r="T95"/>
  <c r="R95"/>
  <c r="P95"/>
  <c r="BI94"/>
  <c r="BH94"/>
  <c r="BG94"/>
  <c r="BF94"/>
  <c r="T94"/>
  <c r="R94"/>
  <c r="P94"/>
  <c r="BI93"/>
  <c r="BH93"/>
  <c r="BG93"/>
  <c r="BF93"/>
  <c r="T93"/>
  <c r="R93"/>
  <c r="P93"/>
  <c r="BI92"/>
  <c r="BH92"/>
  <c r="BG92"/>
  <c r="BF92"/>
  <c r="T92"/>
  <c r="R92"/>
  <c r="P92"/>
  <c r="BI91"/>
  <c r="BH91"/>
  <c r="BG91"/>
  <c r="BF91"/>
  <c r="T91"/>
  <c r="R91"/>
  <c r="P91"/>
  <c r="BI90"/>
  <c r="BH90"/>
  <c r="BG90"/>
  <c r="BF90"/>
  <c r="T90"/>
  <c r="R90"/>
  <c r="P90"/>
  <c r="BI89"/>
  <c r="BH89"/>
  <c r="BG89"/>
  <c r="BF89"/>
  <c r="T89"/>
  <c r="R89"/>
  <c r="P89"/>
  <c r="BI88"/>
  <c r="BH88"/>
  <c r="BG88"/>
  <c r="BF88"/>
  <c r="T88"/>
  <c r="R88"/>
  <c r="P88"/>
  <c r="J82"/>
  <c r="F82"/>
  <c r="F80"/>
  <c r="E78"/>
  <c r="J58"/>
  <c r="F58"/>
  <c r="F56"/>
  <c r="E54"/>
  <c r="J26"/>
  <c r="E26"/>
  <c r="J59" s="1"/>
  <c r="J25"/>
  <c r="J20"/>
  <c r="E20"/>
  <c r="F83" s="1"/>
  <c r="J19"/>
  <c r="J14"/>
  <c r="J80" s="1"/>
  <c r="E7"/>
  <c r="E74" s="1"/>
  <c r="J39" i="28"/>
  <c r="J38"/>
  <c r="AY89" i="1" s="1"/>
  <c r="J37" i="28"/>
  <c r="AX89" i="1"/>
  <c r="BI115" i="28"/>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BI95"/>
  <c r="BH95"/>
  <c r="BG95"/>
  <c r="BF95"/>
  <c r="T95"/>
  <c r="R95"/>
  <c r="P95"/>
  <c r="BI94"/>
  <c r="BH94"/>
  <c r="BG94"/>
  <c r="BF94"/>
  <c r="T94"/>
  <c r="R94"/>
  <c r="P94"/>
  <c r="BI93"/>
  <c r="BH93"/>
  <c r="BG93"/>
  <c r="BF93"/>
  <c r="T93"/>
  <c r="R93"/>
  <c r="P93"/>
  <c r="BI92"/>
  <c r="BH92"/>
  <c r="BG92"/>
  <c r="BF92"/>
  <c r="T92"/>
  <c r="R92"/>
  <c r="P92"/>
  <c r="BI91"/>
  <c r="BH91"/>
  <c r="BG91"/>
  <c r="BF91"/>
  <c r="T91"/>
  <c r="R91"/>
  <c r="P91"/>
  <c r="BI90"/>
  <c r="BH90"/>
  <c r="BG90"/>
  <c r="BF90"/>
  <c r="T90"/>
  <c r="R90"/>
  <c r="P90"/>
  <c r="BI89"/>
  <c r="BH89"/>
  <c r="BG89"/>
  <c r="BF89"/>
  <c r="T89"/>
  <c r="R89"/>
  <c r="P89"/>
  <c r="J83"/>
  <c r="F83"/>
  <c r="F81"/>
  <c r="E79"/>
  <c r="J58"/>
  <c r="F58"/>
  <c r="F56"/>
  <c r="E54"/>
  <c r="J26"/>
  <c r="E26"/>
  <c r="J84" s="1"/>
  <c r="J25"/>
  <c r="J20"/>
  <c r="E20"/>
  <c r="F84" s="1"/>
  <c r="J19"/>
  <c r="J14"/>
  <c r="J81" s="1"/>
  <c r="E7"/>
  <c r="E75" s="1"/>
  <c r="J37" i="27"/>
  <c r="J36"/>
  <c r="AY87" i="1" s="1"/>
  <c r="J35" i="27"/>
  <c r="AX87" i="1"/>
  <c r="BI536" i="27"/>
  <c r="BH536"/>
  <c r="BG536"/>
  <c r="BF536"/>
  <c r="T536"/>
  <c r="R536"/>
  <c r="P536"/>
  <c r="BI534"/>
  <c r="BH534"/>
  <c r="BG534"/>
  <c r="BF534"/>
  <c r="T534"/>
  <c r="R534"/>
  <c r="P534"/>
  <c r="BI532"/>
  <c r="BH532"/>
  <c r="BG532"/>
  <c r="BF532"/>
  <c r="T532"/>
  <c r="R532"/>
  <c r="P532"/>
  <c r="BI530"/>
  <c r="BH530"/>
  <c r="BG530"/>
  <c r="BF530"/>
  <c r="T530"/>
  <c r="R530"/>
  <c r="P530"/>
  <c r="BI528"/>
  <c r="BH528"/>
  <c r="BG528"/>
  <c r="BF528"/>
  <c r="T528"/>
  <c r="R528"/>
  <c r="P528"/>
  <c r="BI527"/>
  <c r="BH527"/>
  <c r="BG527"/>
  <c r="BF527"/>
  <c r="T527"/>
  <c r="R527"/>
  <c r="P527"/>
  <c r="BI525"/>
  <c r="BH525"/>
  <c r="BG525"/>
  <c r="BF525"/>
  <c r="T525"/>
  <c r="R525"/>
  <c r="P525"/>
  <c r="BI523"/>
  <c r="BH523"/>
  <c r="BG523"/>
  <c r="BF523"/>
  <c r="T523"/>
  <c r="R523"/>
  <c r="P523"/>
  <c r="BI522"/>
  <c r="BH522"/>
  <c r="BG522"/>
  <c r="BF522"/>
  <c r="T522"/>
  <c r="R522"/>
  <c r="P522"/>
  <c r="BI520"/>
  <c r="BH520"/>
  <c r="BG520"/>
  <c r="BF520"/>
  <c r="T520"/>
  <c r="R520"/>
  <c r="P520"/>
  <c r="BI508"/>
  <c r="BH508"/>
  <c r="BG508"/>
  <c r="BF508"/>
  <c r="T508"/>
  <c r="R508"/>
  <c r="P508"/>
  <c r="BI503"/>
  <c r="BH503"/>
  <c r="BG503"/>
  <c r="BF503"/>
  <c r="T503"/>
  <c r="R503"/>
  <c r="P503"/>
  <c r="BI494"/>
  <c r="BH494"/>
  <c r="BG494"/>
  <c r="BF494"/>
  <c r="T494"/>
  <c r="R494"/>
  <c r="P494"/>
  <c r="BI492"/>
  <c r="BH492"/>
  <c r="BG492"/>
  <c r="BF492"/>
  <c r="T492"/>
  <c r="R492"/>
  <c r="P492"/>
  <c r="BI490"/>
  <c r="BH490"/>
  <c r="BG490"/>
  <c r="BF490"/>
  <c r="T490"/>
  <c r="R490"/>
  <c r="P490"/>
  <c r="BI486"/>
  <c r="BH486"/>
  <c r="BG486"/>
  <c r="BF486"/>
  <c r="T486"/>
  <c r="T485" s="1"/>
  <c r="R486"/>
  <c r="R485"/>
  <c r="P486"/>
  <c r="P485" s="1"/>
  <c r="BI483"/>
  <c r="BH483"/>
  <c r="BG483"/>
  <c r="BF483"/>
  <c r="T483"/>
  <c r="R483"/>
  <c r="P483"/>
  <c r="BI481"/>
  <c r="BH481"/>
  <c r="BG481"/>
  <c r="BF481"/>
  <c r="T481"/>
  <c r="R481"/>
  <c r="P481"/>
  <c r="BI478"/>
  <c r="BH478"/>
  <c r="BG478"/>
  <c r="BF478"/>
  <c r="T478"/>
  <c r="R478"/>
  <c r="P478"/>
  <c r="BI476"/>
  <c r="BH476"/>
  <c r="BG476"/>
  <c r="BF476"/>
  <c r="T476"/>
  <c r="R476"/>
  <c r="P476"/>
  <c r="BI474"/>
  <c r="BH474"/>
  <c r="BG474"/>
  <c r="BF474"/>
  <c r="T474"/>
  <c r="R474"/>
  <c r="P474"/>
  <c r="BI469"/>
  <c r="BH469"/>
  <c r="BG469"/>
  <c r="BF469"/>
  <c r="T469"/>
  <c r="R469"/>
  <c r="P469"/>
  <c r="BI465"/>
  <c r="BH465"/>
  <c r="BG465"/>
  <c r="BF465"/>
  <c r="T465"/>
  <c r="R465"/>
  <c r="P465"/>
  <c r="BI461"/>
  <c r="BH461"/>
  <c r="BG461"/>
  <c r="BF461"/>
  <c r="T461"/>
  <c r="R461"/>
  <c r="P461"/>
  <c r="BI458"/>
  <c r="BH458"/>
  <c r="BG458"/>
  <c r="BF458"/>
  <c r="T458"/>
  <c r="R458"/>
  <c r="P458"/>
  <c r="BI457"/>
  <c r="BH457"/>
  <c r="BG457"/>
  <c r="BF457"/>
  <c r="T457"/>
  <c r="R457"/>
  <c r="P457"/>
  <c r="BI456"/>
  <c r="BH456"/>
  <c r="BG456"/>
  <c r="BF456"/>
  <c r="T456"/>
  <c r="R456"/>
  <c r="P456"/>
  <c r="BI455"/>
  <c r="BH455"/>
  <c r="BG455"/>
  <c r="BF455"/>
  <c r="T455"/>
  <c r="R455"/>
  <c r="P455"/>
  <c r="BI454"/>
  <c r="BH454"/>
  <c r="BG454"/>
  <c r="BF454"/>
  <c r="T454"/>
  <c r="R454"/>
  <c r="P454"/>
  <c r="BI453"/>
  <c r="BH453"/>
  <c r="BG453"/>
  <c r="BF453"/>
  <c r="T453"/>
  <c r="R453"/>
  <c r="P453"/>
  <c r="BI452"/>
  <c r="BH452"/>
  <c r="BG452"/>
  <c r="BF452"/>
  <c r="T452"/>
  <c r="R452"/>
  <c r="P452"/>
  <c r="BI451"/>
  <c r="BH451"/>
  <c r="BG451"/>
  <c r="BF451"/>
  <c r="T451"/>
  <c r="R451"/>
  <c r="P451"/>
  <c r="BI447"/>
  <c r="BH447"/>
  <c r="BG447"/>
  <c r="BF447"/>
  <c r="T447"/>
  <c r="R447"/>
  <c r="P447"/>
  <c r="BI446"/>
  <c r="BH446"/>
  <c r="BG446"/>
  <c r="BF446"/>
  <c r="T446"/>
  <c r="R446"/>
  <c r="P446"/>
  <c r="BI442"/>
  <c r="BH442"/>
  <c r="BG442"/>
  <c r="BF442"/>
  <c r="T442"/>
  <c r="R442"/>
  <c r="P442"/>
  <c r="BI437"/>
  <c r="BH437"/>
  <c r="BG437"/>
  <c r="BF437"/>
  <c r="T437"/>
  <c r="R437"/>
  <c r="P437"/>
  <c r="BI432"/>
  <c r="BH432"/>
  <c r="BG432"/>
  <c r="BF432"/>
  <c r="T432"/>
  <c r="R432"/>
  <c r="P432"/>
  <c r="BI428"/>
  <c r="BH428"/>
  <c r="BG428"/>
  <c r="BF428"/>
  <c r="T428"/>
  <c r="R428"/>
  <c r="P428"/>
  <c r="BI424"/>
  <c r="BH424"/>
  <c r="BG424"/>
  <c r="BF424"/>
  <c r="T424"/>
  <c r="R424"/>
  <c r="P424"/>
  <c r="BI420"/>
  <c r="BH420"/>
  <c r="BG420"/>
  <c r="BF420"/>
  <c r="T420"/>
  <c r="R420"/>
  <c r="P420"/>
  <c r="BI416"/>
  <c r="BH416"/>
  <c r="BG416"/>
  <c r="BF416"/>
  <c r="T416"/>
  <c r="R416"/>
  <c r="P416"/>
  <c r="BI412"/>
  <c r="BH412"/>
  <c r="BG412"/>
  <c r="BF412"/>
  <c r="T412"/>
  <c r="R412"/>
  <c r="P412"/>
  <c r="BI408"/>
  <c r="BH408"/>
  <c r="BG408"/>
  <c r="BF408"/>
  <c r="T408"/>
  <c r="R408"/>
  <c r="P408"/>
  <c r="BI403"/>
  <c r="BH403"/>
  <c r="BG403"/>
  <c r="BF403"/>
  <c r="T403"/>
  <c r="R403"/>
  <c r="P403"/>
  <c r="BI399"/>
  <c r="BH399"/>
  <c r="BG399"/>
  <c r="BF399"/>
  <c r="T399"/>
  <c r="R399"/>
  <c r="P399"/>
  <c r="BI394"/>
  <c r="BH394"/>
  <c r="BG394"/>
  <c r="BF394"/>
  <c r="T394"/>
  <c r="R394"/>
  <c r="P394"/>
  <c r="BI390"/>
  <c r="BH390"/>
  <c r="BG390"/>
  <c r="BF390"/>
  <c r="T390"/>
  <c r="R390"/>
  <c r="P390"/>
  <c r="BI385"/>
  <c r="BH385"/>
  <c r="BG385"/>
  <c r="BF385"/>
  <c r="T385"/>
  <c r="R385"/>
  <c r="P385"/>
  <c r="BI382"/>
  <c r="BH382"/>
  <c r="BG382"/>
  <c r="BF382"/>
  <c r="T382"/>
  <c r="R382"/>
  <c r="P382"/>
  <c r="BI379"/>
  <c r="BH379"/>
  <c r="BG379"/>
  <c r="BF379"/>
  <c r="T379"/>
  <c r="R379"/>
  <c r="P379"/>
  <c r="BI374"/>
  <c r="BH374"/>
  <c r="BG374"/>
  <c r="BF374"/>
  <c r="T374"/>
  <c r="R374"/>
  <c r="P374"/>
  <c r="BI371"/>
  <c r="BH371"/>
  <c r="BG371"/>
  <c r="BF371"/>
  <c r="T371"/>
  <c r="R371"/>
  <c r="P371"/>
  <c r="BI367"/>
  <c r="BH367"/>
  <c r="BG367"/>
  <c r="BF367"/>
  <c r="T367"/>
  <c r="R367"/>
  <c r="P367"/>
  <c r="BI364"/>
  <c r="BH364"/>
  <c r="BG364"/>
  <c r="BF364"/>
  <c r="T364"/>
  <c r="R364"/>
  <c r="P364"/>
  <c r="BI360"/>
  <c r="BH360"/>
  <c r="BG360"/>
  <c r="BF360"/>
  <c r="T360"/>
  <c r="R360"/>
  <c r="P360"/>
  <c r="BI356"/>
  <c r="BH356"/>
  <c r="BG356"/>
  <c r="BF356"/>
  <c r="T356"/>
  <c r="R356"/>
  <c r="P356"/>
  <c r="BI351"/>
  <c r="BH351"/>
  <c r="BG351"/>
  <c r="BF351"/>
  <c r="T351"/>
  <c r="R351"/>
  <c r="P351"/>
  <c r="BI348"/>
  <c r="BH348"/>
  <c r="BG348"/>
  <c r="BF348"/>
  <c r="T348"/>
  <c r="R348"/>
  <c r="P348"/>
  <c r="BI344"/>
  <c r="BH344"/>
  <c r="BG344"/>
  <c r="BF344"/>
  <c r="T344"/>
  <c r="R344"/>
  <c r="P344"/>
  <c r="BI341"/>
  <c r="BH341"/>
  <c r="BG341"/>
  <c r="BF341"/>
  <c r="T341"/>
  <c r="R341"/>
  <c r="P341"/>
  <c r="BI337"/>
  <c r="BH337"/>
  <c r="BG337"/>
  <c r="BF337"/>
  <c r="T337"/>
  <c r="R337"/>
  <c r="P337"/>
  <c r="BI334"/>
  <c r="BH334"/>
  <c r="BG334"/>
  <c r="BF334"/>
  <c r="T334"/>
  <c r="R334"/>
  <c r="P334"/>
  <c r="BI330"/>
  <c r="BH330"/>
  <c r="BG330"/>
  <c r="BF330"/>
  <c r="T330"/>
  <c r="R330"/>
  <c r="P330"/>
  <c r="BI326"/>
  <c r="BH326"/>
  <c r="BG326"/>
  <c r="BF326"/>
  <c r="T326"/>
  <c r="R326"/>
  <c r="P326"/>
  <c r="BI321"/>
  <c r="BH321"/>
  <c r="BG321"/>
  <c r="BF321"/>
  <c r="T321"/>
  <c r="R321"/>
  <c r="P321"/>
  <c r="BI315"/>
  <c r="BH315"/>
  <c r="BG315"/>
  <c r="BF315"/>
  <c r="T315"/>
  <c r="R315"/>
  <c r="P315"/>
  <c r="BI308"/>
  <c r="BH308"/>
  <c r="BG308"/>
  <c r="BF308"/>
  <c r="T308"/>
  <c r="R308"/>
  <c r="P308"/>
  <c r="BI304"/>
  <c r="BH304"/>
  <c r="BG304"/>
  <c r="BF304"/>
  <c r="T304"/>
  <c r="R304"/>
  <c r="P304"/>
  <c r="BI299"/>
  <c r="BH299"/>
  <c r="BG299"/>
  <c r="BF299"/>
  <c r="T299"/>
  <c r="R299"/>
  <c r="P299"/>
  <c r="BI273"/>
  <c r="BH273"/>
  <c r="BG273"/>
  <c r="BF273"/>
  <c r="T273"/>
  <c r="R273"/>
  <c r="P273"/>
  <c r="BI248"/>
  <c r="BH248"/>
  <c r="BG248"/>
  <c r="BF248"/>
  <c r="T248"/>
  <c r="R248"/>
  <c r="P248"/>
  <c r="BI223"/>
  <c r="BH223"/>
  <c r="BG223"/>
  <c r="BF223"/>
  <c r="T223"/>
  <c r="R223"/>
  <c r="P223"/>
  <c r="BI198"/>
  <c r="BH198"/>
  <c r="BG198"/>
  <c r="BF198"/>
  <c r="T198"/>
  <c r="R198"/>
  <c r="P198"/>
  <c r="BI184"/>
  <c r="BH184"/>
  <c r="BG184"/>
  <c r="BF184"/>
  <c r="T184"/>
  <c r="R184"/>
  <c r="P184"/>
  <c r="BI171"/>
  <c r="BH171"/>
  <c r="BG171"/>
  <c r="BF171"/>
  <c r="T171"/>
  <c r="R171"/>
  <c r="P171"/>
  <c r="BI157"/>
  <c r="BH157"/>
  <c r="BG157"/>
  <c r="BF157"/>
  <c r="T157"/>
  <c r="R157"/>
  <c r="P157"/>
  <c r="BI143"/>
  <c r="BH143"/>
  <c r="BG143"/>
  <c r="BF143"/>
  <c r="T143"/>
  <c r="R143"/>
  <c r="P143"/>
  <c r="BI138"/>
  <c r="BH138"/>
  <c r="BG138"/>
  <c r="BF138"/>
  <c r="T138"/>
  <c r="R138"/>
  <c r="P138"/>
  <c r="BI126"/>
  <c r="BH126"/>
  <c r="BG126"/>
  <c r="BF126"/>
  <c r="T126"/>
  <c r="R126"/>
  <c r="P126"/>
  <c r="BI122"/>
  <c r="BH122"/>
  <c r="BG122"/>
  <c r="BF122"/>
  <c r="T122"/>
  <c r="R122"/>
  <c r="P122"/>
  <c r="BI108"/>
  <c r="BH108"/>
  <c r="BG108"/>
  <c r="BF108"/>
  <c r="T108"/>
  <c r="R108"/>
  <c r="P108"/>
  <c r="BI94"/>
  <c r="BH94"/>
  <c r="BG94"/>
  <c r="BF94"/>
  <c r="T94"/>
  <c r="R94"/>
  <c r="P94"/>
  <c r="BI92"/>
  <c r="BH92"/>
  <c r="BG92"/>
  <c r="BF92"/>
  <c r="T92"/>
  <c r="R92"/>
  <c r="P92"/>
  <c r="BI90"/>
  <c r="BH90"/>
  <c r="BG90"/>
  <c r="BF90"/>
  <c r="T90"/>
  <c r="R90"/>
  <c r="P90"/>
  <c r="J83"/>
  <c r="F83"/>
  <c r="F81"/>
  <c r="E79"/>
  <c r="J54"/>
  <c r="F54"/>
  <c r="F52"/>
  <c r="E50"/>
  <c r="J24"/>
  <c r="E24"/>
  <c r="J84" s="1"/>
  <c r="J23"/>
  <c r="J18"/>
  <c r="E18"/>
  <c r="F55" s="1"/>
  <c r="J17"/>
  <c r="J12"/>
  <c r="J52" s="1"/>
  <c r="E7"/>
  <c r="E77"/>
  <c r="J37" i="26"/>
  <c r="J36"/>
  <c r="AY86" i="1" s="1"/>
  <c r="J35" i="26"/>
  <c r="AX86" i="1"/>
  <c r="BI323" i="26"/>
  <c r="BH323"/>
  <c r="BG323"/>
  <c r="BF323"/>
  <c r="T323"/>
  <c r="R323"/>
  <c r="P323"/>
  <c r="BI321"/>
  <c r="BH321"/>
  <c r="BG321"/>
  <c r="BF321"/>
  <c r="T321"/>
  <c r="R321"/>
  <c r="P321"/>
  <c r="BI319"/>
  <c r="BH319"/>
  <c r="BG319"/>
  <c r="BF319"/>
  <c r="T319"/>
  <c r="R319"/>
  <c r="P319"/>
  <c r="BI317"/>
  <c r="BH317"/>
  <c r="BG317"/>
  <c r="BF317"/>
  <c r="T317"/>
  <c r="R317"/>
  <c r="P317"/>
  <c r="BI315"/>
  <c r="BH315"/>
  <c r="BG315"/>
  <c r="BF315"/>
  <c r="T315"/>
  <c r="R315"/>
  <c r="P315"/>
  <c r="BI314"/>
  <c r="BH314"/>
  <c r="BG314"/>
  <c r="BF314"/>
  <c r="T314"/>
  <c r="R314"/>
  <c r="P314"/>
  <c r="BI312"/>
  <c r="BH312"/>
  <c r="BG312"/>
  <c r="BF312"/>
  <c r="T312"/>
  <c r="R312"/>
  <c r="P312"/>
  <c r="BI310"/>
  <c r="BH310"/>
  <c r="BG310"/>
  <c r="BF310"/>
  <c r="T310"/>
  <c r="R310"/>
  <c r="P310"/>
  <c r="BI309"/>
  <c r="BH309"/>
  <c r="BG309"/>
  <c r="BF309"/>
  <c r="T309"/>
  <c r="R309"/>
  <c r="P309"/>
  <c r="BI307"/>
  <c r="BH307"/>
  <c r="BG307"/>
  <c r="BF307"/>
  <c r="T307"/>
  <c r="R307"/>
  <c r="P307"/>
  <c r="BI302"/>
  <c r="BH302"/>
  <c r="BG302"/>
  <c r="BF302"/>
  <c r="T302"/>
  <c r="R302"/>
  <c r="P302"/>
  <c r="BI297"/>
  <c r="BH297"/>
  <c r="BG297"/>
  <c r="BF297"/>
  <c r="T297"/>
  <c r="R297"/>
  <c r="P297"/>
  <c r="BI292"/>
  <c r="BH292"/>
  <c r="BG292"/>
  <c r="BF292"/>
  <c r="T292"/>
  <c r="R292"/>
  <c r="P292"/>
  <c r="BI290"/>
  <c r="BH290"/>
  <c r="BG290"/>
  <c r="BF290"/>
  <c r="T290"/>
  <c r="R290"/>
  <c r="P290"/>
  <c r="BI288"/>
  <c r="BH288"/>
  <c r="BG288"/>
  <c r="BF288"/>
  <c r="T288"/>
  <c r="R288"/>
  <c r="P288"/>
  <c r="BI283"/>
  <c r="BH283"/>
  <c r="BG283"/>
  <c r="BF283"/>
  <c r="T283"/>
  <c r="R283"/>
  <c r="P283"/>
  <c r="BI280"/>
  <c r="BH280"/>
  <c r="BG280"/>
  <c r="BF280"/>
  <c r="T280"/>
  <c r="R280"/>
  <c r="P280"/>
  <c r="BI277"/>
  <c r="BH277"/>
  <c r="BG277"/>
  <c r="BF277"/>
  <c r="T277"/>
  <c r="R277"/>
  <c r="P277"/>
  <c r="BI274"/>
  <c r="BH274"/>
  <c r="BG274"/>
  <c r="BF274"/>
  <c r="T274"/>
  <c r="R274"/>
  <c r="P274"/>
  <c r="BI271"/>
  <c r="BH271"/>
  <c r="BG271"/>
  <c r="BF271"/>
  <c r="T271"/>
  <c r="R271"/>
  <c r="P271"/>
  <c r="BI268"/>
  <c r="BH268"/>
  <c r="BG268"/>
  <c r="BF268"/>
  <c r="T268"/>
  <c r="R268"/>
  <c r="P268"/>
  <c r="BI264"/>
  <c r="BH264"/>
  <c r="BG264"/>
  <c r="BF264"/>
  <c r="T264"/>
  <c r="T263"/>
  <c r="R264"/>
  <c r="R263" s="1"/>
  <c r="P264"/>
  <c r="P263"/>
  <c r="BI261"/>
  <c r="BH261"/>
  <c r="BG261"/>
  <c r="BF261"/>
  <c r="T261"/>
  <c r="R261"/>
  <c r="P261"/>
  <c r="BI259"/>
  <c r="BH259"/>
  <c r="BG259"/>
  <c r="BF259"/>
  <c r="T259"/>
  <c r="R259"/>
  <c r="P259"/>
  <c r="BI256"/>
  <c r="BH256"/>
  <c r="BG256"/>
  <c r="BF256"/>
  <c r="T256"/>
  <c r="R256"/>
  <c r="P256"/>
  <c r="BI254"/>
  <c r="BH254"/>
  <c r="BG254"/>
  <c r="BF254"/>
  <c r="T254"/>
  <c r="R254"/>
  <c r="P254"/>
  <c r="BI252"/>
  <c r="BH252"/>
  <c r="BG252"/>
  <c r="BF252"/>
  <c r="T252"/>
  <c r="R252"/>
  <c r="P252"/>
  <c r="BI247"/>
  <c r="BH247"/>
  <c r="BG247"/>
  <c r="BF247"/>
  <c r="T247"/>
  <c r="R247"/>
  <c r="P247"/>
  <c r="BI244"/>
  <c r="BH244"/>
  <c r="BG244"/>
  <c r="BF244"/>
  <c r="T244"/>
  <c r="R244"/>
  <c r="P244"/>
  <c r="BI239"/>
  <c r="BH239"/>
  <c r="BG239"/>
  <c r="BF239"/>
  <c r="T239"/>
  <c r="R239"/>
  <c r="P239"/>
  <c r="BI235"/>
  <c r="BH235"/>
  <c r="BG235"/>
  <c r="BF235"/>
  <c r="T235"/>
  <c r="R235"/>
  <c r="P235"/>
  <c r="BI234"/>
  <c r="BH234"/>
  <c r="BG234"/>
  <c r="BF234"/>
  <c r="T234"/>
  <c r="R234"/>
  <c r="P234"/>
  <c r="BI233"/>
  <c r="BH233"/>
  <c r="BG233"/>
  <c r="BF233"/>
  <c r="T233"/>
  <c r="R233"/>
  <c r="P233"/>
  <c r="BI231"/>
  <c r="BH231"/>
  <c r="BG231"/>
  <c r="BF231"/>
  <c r="T231"/>
  <c r="R231"/>
  <c r="P231"/>
  <c r="BI228"/>
  <c r="BH228"/>
  <c r="BG228"/>
  <c r="BF228"/>
  <c r="T228"/>
  <c r="R228"/>
  <c r="P228"/>
  <c r="BI225"/>
  <c r="BH225"/>
  <c r="BG225"/>
  <c r="BF225"/>
  <c r="T225"/>
  <c r="R225"/>
  <c r="P225"/>
  <c r="BI222"/>
  <c r="BH222"/>
  <c r="BG222"/>
  <c r="BF222"/>
  <c r="T222"/>
  <c r="R222"/>
  <c r="P222"/>
  <c r="BI219"/>
  <c r="BH219"/>
  <c r="BG219"/>
  <c r="BF219"/>
  <c r="T219"/>
  <c r="R219"/>
  <c r="P219"/>
  <c r="BI216"/>
  <c r="BH216"/>
  <c r="BG216"/>
  <c r="BF216"/>
  <c r="T216"/>
  <c r="R216"/>
  <c r="P216"/>
  <c r="BI213"/>
  <c r="BH213"/>
  <c r="BG213"/>
  <c r="BF213"/>
  <c r="T213"/>
  <c r="R213"/>
  <c r="P213"/>
  <c r="BI210"/>
  <c r="BH210"/>
  <c r="BG210"/>
  <c r="BF210"/>
  <c r="T210"/>
  <c r="R210"/>
  <c r="P210"/>
  <c r="BI207"/>
  <c r="BH207"/>
  <c r="BG207"/>
  <c r="BF207"/>
  <c r="T207"/>
  <c r="R207"/>
  <c r="P207"/>
  <c r="BI204"/>
  <c r="BH204"/>
  <c r="BG204"/>
  <c r="BF204"/>
  <c r="T204"/>
  <c r="R204"/>
  <c r="P204"/>
  <c r="BI201"/>
  <c r="BH201"/>
  <c r="BG201"/>
  <c r="BF201"/>
  <c r="T201"/>
  <c r="R201"/>
  <c r="P201"/>
  <c r="BI198"/>
  <c r="BH198"/>
  <c r="BG198"/>
  <c r="BF198"/>
  <c r="T198"/>
  <c r="R198"/>
  <c r="P198"/>
  <c r="BI197"/>
  <c r="BH197"/>
  <c r="BG197"/>
  <c r="BF197"/>
  <c r="T197"/>
  <c r="R197"/>
  <c r="P197"/>
  <c r="BI196"/>
  <c r="BH196"/>
  <c r="BG196"/>
  <c r="BF196"/>
  <c r="T196"/>
  <c r="R196"/>
  <c r="P196"/>
  <c r="BI195"/>
  <c r="BH195"/>
  <c r="BG195"/>
  <c r="BF195"/>
  <c r="T195"/>
  <c r="R195"/>
  <c r="P195"/>
  <c r="BI193"/>
  <c r="BH193"/>
  <c r="BG193"/>
  <c r="BF193"/>
  <c r="T193"/>
  <c r="R193"/>
  <c r="P193"/>
  <c r="BI192"/>
  <c r="BH192"/>
  <c r="BG192"/>
  <c r="BF192"/>
  <c r="T192"/>
  <c r="R192"/>
  <c r="P192"/>
  <c r="BI191"/>
  <c r="BH191"/>
  <c r="BG191"/>
  <c r="BF191"/>
  <c r="T191"/>
  <c r="R191"/>
  <c r="P191"/>
  <c r="BI190"/>
  <c r="BH190"/>
  <c r="BG190"/>
  <c r="BF190"/>
  <c r="T190"/>
  <c r="R190"/>
  <c r="P190"/>
  <c r="BI189"/>
  <c r="BH189"/>
  <c r="BG189"/>
  <c r="BF189"/>
  <c r="T189"/>
  <c r="R189"/>
  <c r="P189"/>
  <c r="BI188"/>
  <c r="BH188"/>
  <c r="BG188"/>
  <c r="BF188"/>
  <c r="T188"/>
  <c r="R188"/>
  <c r="P188"/>
  <c r="BI187"/>
  <c r="BH187"/>
  <c r="BG187"/>
  <c r="BF187"/>
  <c r="T187"/>
  <c r="R187"/>
  <c r="P187"/>
  <c r="BI186"/>
  <c r="BH186"/>
  <c r="BG186"/>
  <c r="BF186"/>
  <c r="T186"/>
  <c r="R186"/>
  <c r="P186"/>
  <c r="BI185"/>
  <c r="BH185"/>
  <c r="BG185"/>
  <c r="BF185"/>
  <c r="T185"/>
  <c r="R185"/>
  <c r="P185"/>
  <c r="BI182"/>
  <c r="BH182"/>
  <c r="BG182"/>
  <c r="BF182"/>
  <c r="T182"/>
  <c r="R182"/>
  <c r="P182"/>
  <c r="BI178"/>
  <c r="BH178"/>
  <c r="BG178"/>
  <c r="BF178"/>
  <c r="T178"/>
  <c r="R178"/>
  <c r="P178"/>
  <c r="BI175"/>
  <c r="BH175"/>
  <c r="BG175"/>
  <c r="BF175"/>
  <c r="T175"/>
  <c r="R175"/>
  <c r="P175"/>
  <c r="BI171"/>
  <c r="BH171"/>
  <c r="BG171"/>
  <c r="BF171"/>
  <c r="T171"/>
  <c r="R171"/>
  <c r="P171"/>
  <c r="BI162"/>
  <c r="BH162"/>
  <c r="BG162"/>
  <c r="BF162"/>
  <c r="T162"/>
  <c r="R162"/>
  <c r="P162"/>
  <c r="BI154"/>
  <c r="BH154"/>
  <c r="BG154"/>
  <c r="BF154"/>
  <c r="T154"/>
  <c r="R154"/>
  <c r="P154"/>
  <c r="BI146"/>
  <c r="BH146"/>
  <c r="BG146"/>
  <c r="BF146"/>
  <c r="T146"/>
  <c r="R146"/>
  <c r="P146"/>
  <c r="BI138"/>
  <c r="BH138"/>
  <c r="BG138"/>
  <c r="BF138"/>
  <c r="T138"/>
  <c r="R138"/>
  <c r="P138"/>
  <c r="BI132"/>
  <c r="BH132"/>
  <c r="BG132"/>
  <c r="BF132"/>
  <c r="T132"/>
  <c r="R132"/>
  <c r="P132"/>
  <c r="BI127"/>
  <c r="BH127"/>
  <c r="BG127"/>
  <c r="BF127"/>
  <c r="T127"/>
  <c r="R127"/>
  <c r="P127"/>
  <c r="BI121"/>
  <c r="BH121"/>
  <c r="BG121"/>
  <c r="BF121"/>
  <c r="T121"/>
  <c r="R121"/>
  <c r="P121"/>
  <c r="BI115"/>
  <c r="BH115"/>
  <c r="BG115"/>
  <c r="BF115"/>
  <c r="T115"/>
  <c r="R115"/>
  <c r="P115"/>
  <c r="BI110"/>
  <c r="BH110"/>
  <c r="BG110"/>
  <c r="BF110"/>
  <c r="T110"/>
  <c r="R110"/>
  <c r="P110"/>
  <c r="BI106"/>
  <c r="BH106"/>
  <c r="BG106"/>
  <c r="BF106"/>
  <c r="T106"/>
  <c r="R106"/>
  <c r="P106"/>
  <c r="BI101"/>
  <c r="BH101"/>
  <c r="BG101"/>
  <c r="BF101"/>
  <c r="T101"/>
  <c r="R101"/>
  <c r="P101"/>
  <c r="BI96"/>
  <c r="BH96"/>
  <c r="BG96"/>
  <c r="BF96"/>
  <c r="T96"/>
  <c r="R96"/>
  <c r="P96"/>
  <c r="BI94"/>
  <c r="BH94"/>
  <c r="BG94"/>
  <c r="BF94"/>
  <c r="T94"/>
  <c r="R94"/>
  <c r="P94"/>
  <c r="BI92"/>
  <c r="BH92"/>
  <c r="BG92"/>
  <c r="BF92"/>
  <c r="T92"/>
  <c r="R92"/>
  <c r="P92"/>
  <c r="J85"/>
  <c r="F85"/>
  <c r="F83"/>
  <c r="E81"/>
  <c r="J54"/>
  <c r="F54"/>
  <c r="F52"/>
  <c r="E50"/>
  <c r="J24"/>
  <c r="E24"/>
  <c r="J86" s="1"/>
  <c r="J23"/>
  <c r="J18"/>
  <c r="E18"/>
  <c r="F86" s="1"/>
  <c r="J17"/>
  <c r="J12"/>
  <c r="J52" s="1"/>
  <c r="E7"/>
  <c r="E48" s="1"/>
  <c r="J141" i="25"/>
  <c r="J37"/>
  <c r="J36"/>
  <c r="AY85" i="1"/>
  <c r="J35" i="25"/>
  <c r="AX85" i="1" s="1"/>
  <c r="BI193" i="25"/>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4"/>
  <c r="BH184"/>
  <c r="BG184"/>
  <c r="BF184"/>
  <c r="T184"/>
  <c r="R184"/>
  <c r="P184"/>
  <c r="BI182"/>
  <c r="BH182"/>
  <c r="BG182"/>
  <c r="BF182"/>
  <c r="T182"/>
  <c r="R182"/>
  <c r="P182"/>
  <c r="BI180"/>
  <c r="BH180"/>
  <c r="BG180"/>
  <c r="BF180"/>
  <c r="T180"/>
  <c r="R180"/>
  <c r="P180"/>
  <c r="BI179"/>
  <c r="BH179"/>
  <c r="BG179"/>
  <c r="BF179"/>
  <c r="T179"/>
  <c r="R179"/>
  <c r="P179"/>
  <c r="BI177"/>
  <c r="BH177"/>
  <c r="BG177"/>
  <c r="BF177"/>
  <c r="T177"/>
  <c r="R177"/>
  <c r="P177"/>
  <c r="BI175"/>
  <c r="BH175"/>
  <c r="BG175"/>
  <c r="BF175"/>
  <c r="T175"/>
  <c r="R175"/>
  <c r="P175"/>
  <c r="BI173"/>
  <c r="BH173"/>
  <c r="BG173"/>
  <c r="BF173"/>
  <c r="T173"/>
  <c r="R173"/>
  <c r="P173"/>
  <c r="BI172"/>
  <c r="BH172"/>
  <c r="BG172"/>
  <c r="BF172"/>
  <c r="T172"/>
  <c r="R172"/>
  <c r="P172"/>
  <c r="BI171"/>
  <c r="BH171"/>
  <c r="BG171"/>
  <c r="BF171"/>
  <c r="T171"/>
  <c r="R171"/>
  <c r="P171"/>
  <c r="BI170"/>
  <c r="BH170"/>
  <c r="BG170"/>
  <c r="BF170"/>
  <c r="T170"/>
  <c r="R170"/>
  <c r="P170"/>
  <c r="BI169"/>
  <c r="BH169"/>
  <c r="BG169"/>
  <c r="BF169"/>
  <c r="T169"/>
  <c r="R169"/>
  <c r="P169"/>
  <c r="BI165"/>
  <c r="BH165"/>
  <c r="BG165"/>
  <c r="BF165"/>
  <c r="T165"/>
  <c r="T164" s="1"/>
  <c r="R165"/>
  <c r="R164" s="1"/>
  <c r="P165"/>
  <c r="P164" s="1"/>
  <c r="BI162"/>
  <c r="BH162"/>
  <c r="BG162"/>
  <c r="BF162"/>
  <c r="T162"/>
  <c r="R162"/>
  <c r="P162"/>
  <c r="BI160"/>
  <c r="BH160"/>
  <c r="BG160"/>
  <c r="BF160"/>
  <c r="T160"/>
  <c r="R160"/>
  <c r="P160"/>
  <c r="BI158"/>
  <c r="BH158"/>
  <c r="BG158"/>
  <c r="BF158"/>
  <c r="T158"/>
  <c r="R158"/>
  <c r="P158"/>
  <c r="BI155"/>
  <c r="BH155"/>
  <c r="BG155"/>
  <c r="BF155"/>
  <c r="T155"/>
  <c r="R155"/>
  <c r="P155"/>
  <c r="BI153"/>
  <c r="BH153"/>
  <c r="BG153"/>
  <c r="BF153"/>
  <c r="T153"/>
  <c r="R153"/>
  <c r="P153"/>
  <c r="BI151"/>
  <c r="BH151"/>
  <c r="BG151"/>
  <c r="BF151"/>
  <c r="T151"/>
  <c r="R151"/>
  <c r="P151"/>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3"/>
  <c r="BH143"/>
  <c r="BG143"/>
  <c r="BF143"/>
  <c r="T143"/>
  <c r="R143"/>
  <c r="P143"/>
  <c r="J62"/>
  <c r="BI136"/>
  <c r="BH136"/>
  <c r="BG136"/>
  <c r="BF136"/>
  <c r="T136"/>
  <c r="R136"/>
  <c r="P136"/>
  <c r="BI131"/>
  <c r="BH131"/>
  <c r="BG131"/>
  <c r="BF131"/>
  <c r="T131"/>
  <c r="R131"/>
  <c r="P131"/>
  <c r="BI126"/>
  <c r="BH126"/>
  <c r="BG126"/>
  <c r="BF126"/>
  <c r="T126"/>
  <c r="R126"/>
  <c r="P126"/>
  <c r="BI121"/>
  <c r="BH121"/>
  <c r="BG121"/>
  <c r="BF121"/>
  <c r="T121"/>
  <c r="R121"/>
  <c r="P121"/>
  <c r="BI117"/>
  <c r="BH117"/>
  <c r="BG117"/>
  <c r="BF117"/>
  <c r="T117"/>
  <c r="R117"/>
  <c r="P117"/>
  <c r="BI114"/>
  <c r="BH114"/>
  <c r="BG114"/>
  <c r="BF114"/>
  <c r="T114"/>
  <c r="R114"/>
  <c r="P114"/>
  <c r="BI110"/>
  <c r="BH110"/>
  <c r="BG110"/>
  <c r="BF110"/>
  <c r="T110"/>
  <c r="R110"/>
  <c r="P110"/>
  <c r="BI106"/>
  <c r="BH106"/>
  <c r="BG106"/>
  <c r="BF106"/>
  <c r="T106"/>
  <c r="R106"/>
  <c r="P106"/>
  <c r="BI102"/>
  <c r="BH102"/>
  <c r="BG102"/>
  <c r="BF102"/>
  <c r="T102"/>
  <c r="R102"/>
  <c r="P102"/>
  <c r="BI98"/>
  <c r="BH98"/>
  <c r="BG98"/>
  <c r="BF98"/>
  <c r="T98"/>
  <c r="R98"/>
  <c r="P98"/>
  <c r="BI94"/>
  <c r="BH94"/>
  <c r="BG94"/>
  <c r="BF94"/>
  <c r="T94"/>
  <c r="R94"/>
  <c r="P94"/>
  <c r="BI92"/>
  <c r="BH92"/>
  <c r="BG92"/>
  <c r="BF92"/>
  <c r="T92"/>
  <c r="R92"/>
  <c r="P92"/>
  <c r="BI90"/>
  <c r="BH90"/>
  <c r="BG90"/>
  <c r="BF90"/>
  <c r="T90"/>
  <c r="R90"/>
  <c r="P90"/>
  <c r="J83"/>
  <c r="F83"/>
  <c r="F81"/>
  <c r="E79"/>
  <c r="J54"/>
  <c r="F54"/>
  <c r="F52"/>
  <c r="E50"/>
  <c r="J24"/>
  <c r="E24"/>
  <c r="J84" s="1"/>
  <c r="J23"/>
  <c r="J18"/>
  <c r="E18"/>
  <c r="F55" s="1"/>
  <c r="J17"/>
  <c r="J12"/>
  <c r="J52" s="1"/>
  <c r="E7"/>
  <c r="E77" s="1"/>
  <c r="J37" i="24"/>
  <c r="J36"/>
  <c r="AY84" i="1" s="1"/>
  <c r="J35" i="24"/>
  <c r="AX84" i="1" s="1"/>
  <c r="BI458" i="24"/>
  <c r="BH458"/>
  <c r="BG458"/>
  <c r="BF458"/>
  <c r="T458"/>
  <c r="R458"/>
  <c r="P458"/>
  <c r="BI456"/>
  <c r="BH456"/>
  <c r="BG456"/>
  <c r="BF456"/>
  <c r="T456"/>
  <c r="R456"/>
  <c r="P456"/>
  <c r="BI454"/>
  <c r="BH454"/>
  <c r="BG454"/>
  <c r="BF454"/>
  <c r="T454"/>
  <c r="R454"/>
  <c r="P454"/>
  <c r="BI452"/>
  <c r="BH452"/>
  <c r="BG452"/>
  <c r="BF452"/>
  <c r="T452"/>
  <c r="R452"/>
  <c r="P452"/>
  <c r="BI450"/>
  <c r="BH450"/>
  <c r="BG450"/>
  <c r="BF450"/>
  <c r="T450"/>
  <c r="R450"/>
  <c r="P450"/>
  <c r="BI449"/>
  <c r="BH449"/>
  <c r="BG449"/>
  <c r="BF449"/>
  <c r="T449"/>
  <c r="R449"/>
  <c r="P449"/>
  <c r="BI447"/>
  <c r="BH447"/>
  <c r="BG447"/>
  <c r="BF447"/>
  <c r="T447"/>
  <c r="R447"/>
  <c r="P447"/>
  <c r="BI445"/>
  <c r="BH445"/>
  <c r="BG445"/>
  <c r="BF445"/>
  <c r="T445"/>
  <c r="R445"/>
  <c r="P445"/>
  <c r="BI444"/>
  <c r="BH444"/>
  <c r="BG444"/>
  <c r="BF444"/>
  <c r="T444"/>
  <c r="R444"/>
  <c r="P444"/>
  <c r="BI442"/>
  <c r="BH442"/>
  <c r="BG442"/>
  <c r="BF442"/>
  <c r="T442"/>
  <c r="R442"/>
  <c r="P442"/>
  <c r="BI440"/>
  <c r="BH440"/>
  <c r="BG440"/>
  <c r="BF440"/>
  <c r="T440"/>
  <c r="R440"/>
  <c r="P440"/>
  <c r="BI436"/>
  <c r="BH436"/>
  <c r="BG436"/>
  <c r="BF436"/>
  <c r="T436"/>
  <c r="R436"/>
  <c r="P436"/>
  <c r="BI432"/>
  <c r="BH432"/>
  <c r="BG432"/>
  <c r="BF432"/>
  <c r="T432"/>
  <c r="R432"/>
  <c r="P432"/>
  <c r="BI428"/>
  <c r="BH428"/>
  <c r="BG428"/>
  <c r="BF428"/>
  <c r="T428"/>
  <c r="R428"/>
  <c r="P428"/>
  <c r="BI426"/>
  <c r="BH426"/>
  <c r="BG426"/>
  <c r="BF426"/>
  <c r="T426"/>
  <c r="R426"/>
  <c r="P426"/>
  <c r="BI424"/>
  <c r="BH424"/>
  <c r="BG424"/>
  <c r="BF424"/>
  <c r="T424"/>
  <c r="R424"/>
  <c r="P424"/>
  <c r="BI419"/>
  <c r="BH419"/>
  <c r="BG419"/>
  <c r="BF419"/>
  <c r="T419"/>
  <c r="R419"/>
  <c r="P419"/>
  <c r="BI416"/>
  <c r="BH416"/>
  <c r="BG416"/>
  <c r="BF416"/>
  <c r="T416"/>
  <c r="R416"/>
  <c r="P416"/>
  <c r="BI413"/>
  <c r="BH413"/>
  <c r="BG413"/>
  <c r="BF413"/>
  <c r="T413"/>
  <c r="R413"/>
  <c r="P413"/>
  <c r="BI410"/>
  <c r="BH410"/>
  <c r="BG410"/>
  <c r="BF410"/>
  <c r="T410"/>
  <c r="R410"/>
  <c r="P410"/>
  <c r="BI407"/>
  <c r="BH407"/>
  <c r="BG407"/>
  <c r="BF407"/>
  <c r="T407"/>
  <c r="R407"/>
  <c r="P407"/>
  <c r="BI404"/>
  <c r="BH404"/>
  <c r="BG404"/>
  <c r="BF404"/>
  <c r="T404"/>
  <c r="R404"/>
  <c r="P404"/>
  <c r="BI400"/>
  <c r="BH400"/>
  <c r="BG400"/>
  <c r="BF400"/>
  <c r="T400"/>
  <c r="T399"/>
  <c r="R400"/>
  <c r="R399" s="1"/>
  <c r="P400"/>
  <c r="P399"/>
  <c r="BI397"/>
  <c r="BH397"/>
  <c r="BG397"/>
  <c r="BF397"/>
  <c r="T397"/>
  <c r="R397"/>
  <c r="P397"/>
  <c r="BI395"/>
  <c r="BH395"/>
  <c r="BG395"/>
  <c r="BF395"/>
  <c r="T395"/>
  <c r="R395"/>
  <c r="P395"/>
  <c r="BI392"/>
  <c r="BH392"/>
  <c r="BG392"/>
  <c r="BF392"/>
  <c r="T392"/>
  <c r="R392"/>
  <c r="P392"/>
  <c r="BI390"/>
  <c r="BH390"/>
  <c r="BG390"/>
  <c r="BF390"/>
  <c r="T390"/>
  <c r="R390"/>
  <c r="P390"/>
  <c r="BI388"/>
  <c r="BH388"/>
  <c r="BG388"/>
  <c r="BF388"/>
  <c r="T388"/>
  <c r="R388"/>
  <c r="P388"/>
  <c r="BI383"/>
  <c r="BH383"/>
  <c r="BG383"/>
  <c r="BF383"/>
  <c r="T383"/>
  <c r="R383"/>
  <c r="P383"/>
  <c r="BI374"/>
  <c r="BH374"/>
  <c r="BG374"/>
  <c r="BF374"/>
  <c r="T374"/>
  <c r="R374"/>
  <c r="P374"/>
  <c r="BI365"/>
  <c r="BH365"/>
  <c r="BG365"/>
  <c r="BF365"/>
  <c r="T365"/>
  <c r="R365"/>
  <c r="P365"/>
  <c r="BI356"/>
  <c r="BH356"/>
  <c r="BG356"/>
  <c r="BF356"/>
  <c r="T356"/>
  <c r="R356"/>
  <c r="P356"/>
  <c r="BI352"/>
  <c r="BH352"/>
  <c r="BG352"/>
  <c r="BF352"/>
  <c r="T352"/>
  <c r="R352"/>
  <c r="P352"/>
  <c r="BI349"/>
  <c r="BH349"/>
  <c r="BG349"/>
  <c r="BF349"/>
  <c r="T349"/>
  <c r="R349"/>
  <c r="P349"/>
  <c r="BI348"/>
  <c r="BH348"/>
  <c r="BG348"/>
  <c r="BF348"/>
  <c r="T348"/>
  <c r="R348"/>
  <c r="P348"/>
  <c r="BI347"/>
  <c r="BH347"/>
  <c r="BG347"/>
  <c r="BF347"/>
  <c r="T347"/>
  <c r="R347"/>
  <c r="P347"/>
  <c r="BI345"/>
  <c r="BH345"/>
  <c r="BG345"/>
  <c r="BF345"/>
  <c r="T345"/>
  <c r="R345"/>
  <c r="P345"/>
  <c r="BI341"/>
  <c r="BH341"/>
  <c r="BG341"/>
  <c r="BF341"/>
  <c r="T341"/>
  <c r="R341"/>
  <c r="P341"/>
  <c r="BI338"/>
  <c r="BH338"/>
  <c r="BG338"/>
  <c r="BF338"/>
  <c r="T338"/>
  <c r="R338"/>
  <c r="P338"/>
  <c r="BI335"/>
  <c r="BH335"/>
  <c r="BG335"/>
  <c r="BF335"/>
  <c r="T335"/>
  <c r="R335"/>
  <c r="P335"/>
  <c r="BI332"/>
  <c r="BH332"/>
  <c r="BG332"/>
  <c r="BF332"/>
  <c r="T332"/>
  <c r="R332"/>
  <c r="P332"/>
  <c r="BI329"/>
  <c r="BH329"/>
  <c r="BG329"/>
  <c r="BF329"/>
  <c r="T329"/>
  <c r="R329"/>
  <c r="P329"/>
  <c r="BI326"/>
  <c r="BH326"/>
  <c r="BG326"/>
  <c r="BF326"/>
  <c r="T326"/>
  <c r="R326"/>
  <c r="P326"/>
  <c r="BI323"/>
  <c r="BH323"/>
  <c r="BG323"/>
  <c r="BF323"/>
  <c r="T323"/>
  <c r="R323"/>
  <c r="P323"/>
  <c r="BI322"/>
  <c r="BH322"/>
  <c r="BG322"/>
  <c r="BF322"/>
  <c r="T322"/>
  <c r="R322"/>
  <c r="P322"/>
  <c r="BI320"/>
  <c r="BH320"/>
  <c r="BG320"/>
  <c r="BF320"/>
  <c r="T320"/>
  <c r="R320"/>
  <c r="P320"/>
  <c r="BI319"/>
  <c r="BH319"/>
  <c r="BG319"/>
  <c r="BF319"/>
  <c r="T319"/>
  <c r="R319"/>
  <c r="P319"/>
  <c r="BI318"/>
  <c r="BH318"/>
  <c r="BG318"/>
  <c r="BF318"/>
  <c r="T318"/>
  <c r="R318"/>
  <c r="P318"/>
  <c r="BI317"/>
  <c r="BH317"/>
  <c r="BG317"/>
  <c r="BF317"/>
  <c r="T317"/>
  <c r="R317"/>
  <c r="P317"/>
  <c r="BI315"/>
  <c r="BH315"/>
  <c r="BG315"/>
  <c r="BF315"/>
  <c r="T315"/>
  <c r="R315"/>
  <c r="P315"/>
  <c r="BI312"/>
  <c r="BH312"/>
  <c r="BG312"/>
  <c r="BF312"/>
  <c r="T312"/>
  <c r="R312"/>
  <c r="P312"/>
  <c r="BI308"/>
  <c r="BH308"/>
  <c r="BG308"/>
  <c r="BF308"/>
  <c r="T308"/>
  <c r="R308"/>
  <c r="P308"/>
  <c r="BI305"/>
  <c r="BH305"/>
  <c r="BG305"/>
  <c r="BF305"/>
  <c r="T305"/>
  <c r="R305"/>
  <c r="P305"/>
  <c r="BI301"/>
  <c r="BH301"/>
  <c r="BG301"/>
  <c r="BF301"/>
  <c r="T301"/>
  <c r="R301"/>
  <c r="P301"/>
  <c r="BI291"/>
  <c r="BH291"/>
  <c r="BG291"/>
  <c r="BF291"/>
  <c r="T291"/>
  <c r="R291"/>
  <c r="P291"/>
  <c r="BI282"/>
  <c r="BH282"/>
  <c r="BG282"/>
  <c r="BF282"/>
  <c r="T282"/>
  <c r="R282"/>
  <c r="P282"/>
  <c r="BI274"/>
  <c r="BH274"/>
  <c r="BG274"/>
  <c r="BF274"/>
  <c r="T274"/>
  <c r="R274"/>
  <c r="P274"/>
  <c r="BI266"/>
  <c r="BH266"/>
  <c r="BG266"/>
  <c r="BF266"/>
  <c r="T266"/>
  <c r="R266"/>
  <c r="P266"/>
  <c r="BI257"/>
  <c r="BH257"/>
  <c r="BG257"/>
  <c r="BF257"/>
  <c r="T257"/>
  <c r="R257"/>
  <c r="P257"/>
  <c r="BI249"/>
  <c r="BH249"/>
  <c r="BG249"/>
  <c r="BF249"/>
  <c r="T249"/>
  <c r="R249"/>
  <c r="P249"/>
  <c r="BI231"/>
  <c r="BH231"/>
  <c r="BG231"/>
  <c r="BF231"/>
  <c r="T231"/>
  <c r="R231"/>
  <c r="P231"/>
  <c r="BI214"/>
  <c r="BH214"/>
  <c r="BG214"/>
  <c r="BF214"/>
  <c r="T214"/>
  <c r="R214"/>
  <c r="P214"/>
  <c r="BI197"/>
  <c r="BH197"/>
  <c r="BG197"/>
  <c r="BF197"/>
  <c r="T197"/>
  <c r="R197"/>
  <c r="P197"/>
  <c r="BI180"/>
  <c r="BH180"/>
  <c r="BG180"/>
  <c r="BF180"/>
  <c r="T180"/>
  <c r="R180"/>
  <c r="P180"/>
  <c r="BI170"/>
  <c r="BH170"/>
  <c r="BG170"/>
  <c r="BF170"/>
  <c r="T170"/>
  <c r="R170"/>
  <c r="P170"/>
  <c r="BI161"/>
  <c r="BH161"/>
  <c r="BG161"/>
  <c r="BF161"/>
  <c r="T161"/>
  <c r="R161"/>
  <c r="P161"/>
  <c r="BI151"/>
  <c r="BH151"/>
  <c r="BG151"/>
  <c r="BF151"/>
  <c r="T151"/>
  <c r="R151"/>
  <c r="P151"/>
  <c r="BI141"/>
  <c r="BH141"/>
  <c r="BG141"/>
  <c r="BF141"/>
  <c r="T141"/>
  <c r="R141"/>
  <c r="P141"/>
  <c r="BI138"/>
  <c r="BH138"/>
  <c r="BG138"/>
  <c r="BF138"/>
  <c r="T138"/>
  <c r="R138"/>
  <c r="P138"/>
  <c r="BI134"/>
  <c r="BH134"/>
  <c r="BG134"/>
  <c r="BF134"/>
  <c r="T134"/>
  <c r="R134"/>
  <c r="P134"/>
  <c r="BI126"/>
  <c r="BH126"/>
  <c r="BG126"/>
  <c r="BF126"/>
  <c r="T126"/>
  <c r="R126"/>
  <c r="P126"/>
  <c r="BI121"/>
  <c r="BH121"/>
  <c r="BG121"/>
  <c r="BF121"/>
  <c r="T121"/>
  <c r="R121"/>
  <c r="P121"/>
  <c r="BI117"/>
  <c r="BH117"/>
  <c r="BG117"/>
  <c r="BF117"/>
  <c r="T117"/>
  <c r="R117"/>
  <c r="P117"/>
  <c r="BI107"/>
  <c r="BH107"/>
  <c r="BG107"/>
  <c r="BF107"/>
  <c r="T107"/>
  <c r="R107"/>
  <c r="P107"/>
  <c r="BI97"/>
  <c r="BH97"/>
  <c r="BG97"/>
  <c r="BF97"/>
  <c r="T97"/>
  <c r="R97"/>
  <c r="P97"/>
  <c r="BI95"/>
  <c r="BH95"/>
  <c r="BG95"/>
  <c r="BF95"/>
  <c r="T95"/>
  <c r="R95"/>
  <c r="P95"/>
  <c r="BI93"/>
  <c r="BH93"/>
  <c r="BG93"/>
  <c r="BF93"/>
  <c r="T93"/>
  <c r="R93"/>
  <c r="P93"/>
  <c r="J86"/>
  <c r="F86"/>
  <c r="F84"/>
  <c r="E82"/>
  <c r="J54"/>
  <c r="F54"/>
  <c r="F52"/>
  <c r="E50"/>
  <c r="J24"/>
  <c r="E24"/>
  <c r="J87" s="1"/>
  <c r="J23"/>
  <c r="J18"/>
  <c r="E18"/>
  <c r="F55" s="1"/>
  <c r="J17"/>
  <c r="J12"/>
  <c r="J84" s="1"/>
  <c r="E7"/>
  <c r="E48"/>
  <c r="J37" i="23"/>
  <c r="J36"/>
  <c r="AY83" i="1"/>
  <c r="J35" i="23"/>
  <c r="AX83" i="1" s="1"/>
  <c r="BI271" i="23"/>
  <c r="BH271"/>
  <c r="BG271"/>
  <c r="BF271"/>
  <c r="T271"/>
  <c r="R271"/>
  <c r="P271"/>
  <c r="BI269"/>
  <c r="BH269"/>
  <c r="BG269"/>
  <c r="BF269"/>
  <c r="T269"/>
  <c r="R269"/>
  <c r="P269"/>
  <c r="BI267"/>
  <c r="BH267"/>
  <c r="BG267"/>
  <c r="BF267"/>
  <c r="T267"/>
  <c r="R267"/>
  <c r="P267"/>
  <c r="BI265"/>
  <c r="BH265"/>
  <c r="BG265"/>
  <c r="BF265"/>
  <c r="T265"/>
  <c r="R265"/>
  <c r="P265"/>
  <c r="BI263"/>
  <c r="BH263"/>
  <c r="BG263"/>
  <c r="BF263"/>
  <c r="T263"/>
  <c r="R263"/>
  <c r="P263"/>
  <c r="BI262"/>
  <c r="BH262"/>
  <c r="BG262"/>
  <c r="BF262"/>
  <c r="T262"/>
  <c r="R262"/>
  <c r="P262"/>
  <c r="BI260"/>
  <c r="BH260"/>
  <c r="BG260"/>
  <c r="BF260"/>
  <c r="T260"/>
  <c r="R260"/>
  <c r="P260"/>
  <c r="BI258"/>
  <c r="BH258"/>
  <c r="BG258"/>
  <c r="BF258"/>
  <c r="T258"/>
  <c r="R258"/>
  <c r="P258"/>
  <c r="BI257"/>
  <c r="BH257"/>
  <c r="BG257"/>
  <c r="BF257"/>
  <c r="T257"/>
  <c r="R257"/>
  <c r="P257"/>
  <c r="BI255"/>
  <c r="BH255"/>
  <c r="BG255"/>
  <c r="BF255"/>
  <c r="T255"/>
  <c r="R255"/>
  <c r="P255"/>
  <c r="BI253"/>
  <c r="BH253"/>
  <c r="BG253"/>
  <c r="BF253"/>
  <c r="T253"/>
  <c r="R253"/>
  <c r="P253"/>
  <c r="BI251"/>
  <c r="BH251"/>
  <c r="BG251"/>
  <c r="BF251"/>
  <c r="T251"/>
  <c r="R251"/>
  <c r="P251"/>
  <c r="BI249"/>
  <c r="BH249"/>
  <c r="BG249"/>
  <c r="BF249"/>
  <c r="T249"/>
  <c r="R249"/>
  <c r="P249"/>
  <c r="BI248"/>
  <c r="BH248"/>
  <c r="BG248"/>
  <c r="BF248"/>
  <c r="T248"/>
  <c r="R248"/>
  <c r="P248"/>
  <c r="BI247"/>
  <c r="BH247"/>
  <c r="BG247"/>
  <c r="BF247"/>
  <c r="T247"/>
  <c r="R247"/>
  <c r="P247"/>
  <c r="BI246"/>
  <c r="BH246"/>
  <c r="BG246"/>
  <c r="BF246"/>
  <c r="T246"/>
  <c r="R246"/>
  <c r="P246"/>
  <c r="BI245"/>
  <c r="BH245"/>
  <c r="BG245"/>
  <c r="BF245"/>
  <c r="T245"/>
  <c r="R245"/>
  <c r="P245"/>
  <c r="BI244"/>
  <c r="BH244"/>
  <c r="BG244"/>
  <c r="BF244"/>
  <c r="T244"/>
  <c r="R244"/>
  <c r="P244"/>
  <c r="BI240"/>
  <c r="BH240"/>
  <c r="BG240"/>
  <c r="BF240"/>
  <c r="T240"/>
  <c r="T239" s="1"/>
  <c r="R240"/>
  <c r="R239" s="1"/>
  <c r="P240"/>
  <c r="P239" s="1"/>
  <c r="BI237"/>
  <c r="BH237"/>
  <c r="BG237"/>
  <c r="BF237"/>
  <c r="T237"/>
  <c r="R237"/>
  <c r="P237"/>
  <c r="BI235"/>
  <c r="BH235"/>
  <c r="BG235"/>
  <c r="BF235"/>
  <c r="T235"/>
  <c r="R235"/>
  <c r="P235"/>
  <c r="BI232"/>
  <c r="BH232"/>
  <c r="BG232"/>
  <c r="BF232"/>
  <c r="T232"/>
  <c r="R232"/>
  <c r="P232"/>
  <c r="BI230"/>
  <c r="BH230"/>
  <c r="BG230"/>
  <c r="BF230"/>
  <c r="T230"/>
  <c r="R230"/>
  <c r="P230"/>
  <c r="BI228"/>
  <c r="BH228"/>
  <c r="BG228"/>
  <c r="BF228"/>
  <c r="T228"/>
  <c r="R228"/>
  <c r="P228"/>
  <c r="BI223"/>
  <c r="BH223"/>
  <c r="BG223"/>
  <c r="BF223"/>
  <c r="T223"/>
  <c r="R223"/>
  <c r="P223"/>
  <c r="BI218"/>
  <c r="BH218"/>
  <c r="BG218"/>
  <c r="BF218"/>
  <c r="T218"/>
  <c r="R218"/>
  <c r="P218"/>
  <c r="BI214"/>
  <c r="BH214"/>
  <c r="BG214"/>
  <c r="BF214"/>
  <c r="T214"/>
  <c r="R214"/>
  <c r="P214"/>
  <c r="BI210"/>
  <c r="BH210"/>
  <c r="BG210"/>
  <c r="BF210"/>
  <c r="T210"/>
  <c r="R210"/>
  <c r="P210"/>
  <c r="BI205"/>
  <c r="BH205"/>
  <c r="BG205"/>
  <c r="BF205"/>
  <c r="T205"/>
  <c r="R205"/>
  <c r="P205"/>
  <c r="BI200"/>
  <c r="BH200"/>
  <c r="BG200"/>
  <c r="BF200"/>
  <c r="T200"/>
  <c r="R200"/>
  <c r="P200"/>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3"/>
  <c r="BH183"/>
  <c r="BG183"/>
  <c r="BF183"/>
  <c r="T183"/>
  <c r="R183"/>
  <c r="P183"/>
  <c r="BI178"/>
  <c r="BH178"/>
  <c r="BG178"/>
  <c r="BF178"/>
  <c r="T178"/>
  <c r="R178"/>
  <c r="P178"/>
  <c r="BI174"/>
  <c r="BH174"/>
  <c r="BG174"/>
  <c r="BF174"/>
  <c r="T174"/>
  <c r="R174"/>
  <c r="P174"/>
  <c r="BI170"/>
  <c r="BH170"/>
  <c r="BG170"/>
  <c r="BF170"/>
  <c r="T170"/>
  <c r="R170"/>
  <c r="P170"/>
  <c r="BI165"/>
  <c r="BH165"/>
  <c r="BG165"/>
  <c r="BF165"/>
  <c r="T165"/>
  <c r="R165"/>
  <c r="P165"/>
  <c r="BI161"/>
  <c r="BH161"/>
  <c r="BG161"/>
  <c r="BF161"/>
  <c r="T161"/>
  <c r="R161"/>
  <c r="P161"/>
  <c r="BI153"/>
  <c r="BH153"/>
  <c r="BG153"/>
  <c r="BF153"/>
  <c r="T153"/>
  <c r="R153"/>
  <c r="P153"/>
  <c r="BI146"/>
  <c r="BH146"/>
  <c r="BG146"/>
  <c r="BF146"/>
  <c r="T146"/>
  <c r="R146"/>
  <c r="P146"/>
  <c r="BI139"/>
  <c r="BH139"/>
  <c r="BG139"/>
  <c r="BF139"/>
  <c r="T139"/>
  <c r="R139"/>
  <c r="P139"/>
  <c r="BI132"/>
  <c r="BH132"/>
  <c r="BG132"/>
  <c r="BF132"/>
  <c r="T132"/>
  <c r="R132"/>
  <c r="P132"/>
  <c r="BI127"/>
  <c r="BH127"/>
  <c r="BG127"/>
  <c r="BF127"/>
  <c r="T127"/>
  <c r="R127"/>
  <c r="P127"/>
  <c r="BI123"/>
  <c r="BH123"/>
  <c r="BG123"/>
  <c r="BF123"/>
  <c r="T123"/>
  <c r="R123"/>
  <c r="P123"/>
  <c r="BI118"/>
  <c r="BH118"/>
  <c r="BG118"/>
  <c r="BF118"/>
  <c r="T118"/>
  <c r="R118"/>
  <c r="P118"/>
  <c r="BI113"/>
  <c r="BH113"/>
  <c r="BG113"/>
  <c r="BF113"/>
  <c r="T113"/>
  <c r="R113"/>
  <c r="P113"/>
  <c r="BI109"/>
  <c r="BH109"/>
  <c r="BG109"/>
  <c r="BF109"/>
  <c r="T109"/>
  <c r="R109"/>
  <c r="P109"/>
  <c r="BI105"/>
  <c r="BH105"/>
  <c r="BG105"/>
  <c r="BF105"/>
  <c r="T105"/>
  <c r="R105"/>
  <c r="P105"/>
  <c r="BI100"/>
  <c r="BH100"/>
  <c r="BG100"/>
  <c r="BF100"/>
  <c r="T100"/>
  <c r="R100"/>
  <c r="P100"/>
  <c r="BI95"/>
  <c r="BH95"/>
  <c r="BG95"/>
  <c r="BF95"/>
  <c r="T95"/>
  <c r="R95"/>
  <c r="P95"/>
  <c r="BI93"/>
  <c r="BH93"/>
  <c r="BG93"/>
  <c r="BF93"/>
  <c r="T93"/>
  <c r="R93"/>
  <c r="P93"/>
  <c r="BI91"/>
  <c r="BH91"/>
  <c r="BG91"/>
  <c r="BF91"/>
  <c r="T91"/>
  <c r="R91"/>
  <c r="P91"/>
  <c r="J84"/>
  <c r="F84"/>
  <c r="F82"/>
  <c r="E80"/>
  <c r="J54"/>
  <c r="F54"/>
  <c r="F52"/>
  <c r="E50"/>
  <c r="J24"/>
  <c r="E24"/>
  <c r="J85" s="1"/>
  <c r="J23"/>
  <c r="J18"/>
  <c r="E18"/>
  <c r="F85" s="1"/>
  <c r="J17"/>
  <c r="J12"/>
  <c r="J52" s="1"/>
  <c r="E7"/>
  <c r="E48"/>
  <c r="J37" i="22"/>
  <c r="J36"/>
  <c r="AY82" i="1" s="1"/>
  <c r="J35" i="22"/>
  <c r="AX82" i="1" s="1"/>
  <c r="BI320" i="22"/>
  <c r="BH320"/>
  <c r="BG320"/>
  <c r="BF320"/>
  <c r="T320"/>
  <c r="T319" s="1"/>
  <c r="R320"/>
  <c r="R319" s="1"/>
  <c r="P320"/>
  <c r="P319" s="1"/>
  <c r="BI315"/>
  <c r="BH315"/>
  <c r="BG315"/>
  <c r="BF315"/>
  <c r="T315"/>
  <c r="T314" s="1"/>
  <c r="T313" s="1"/>
  <c r="R315"/>
  <c r="R314"/>
  <c r="R313" s="1"/>
  <c r="P315"/>
  <c r="P314" s="1"/>
  <c r="P313" s="1"/>
  <c r="BI311"/>
  <c r="BH311"/>
  <c r="BG311"/>
  <c r="BF311"/>
  <c r="T311"/>
  <c r="R311"/>
  <c r="P311"/>
  <c r="BI307"/>
  <c r="BH307"/>
  <c r="BG307"/>
  <c r="BF307"/>
  <c r="T307"/>
  <c r="R307"/>
  <c r="P307"/>
  <c r="BI300"/>
  <c r="BH300"/>
  <c r="BG300"/>
  <c r="BF300"/>
  <c r="T300"/>
  <c r="R300"/>
  <c r="P300"/>
  <c r="BI299"/>
  <c r="BH299"/>
  <c r="BG299"/>
  <c r="BF299"/>
  <c r="T299"/>
  <c r="R299"/>
  <c r="P299"/>
  <c r="BI297"/>
  <c r="BH297"/>
  <c r="BG297"/>
  <c r="BF297"/>
  <c r="T297"/>
  <c r="R297"/>
  <c r="P297"/>
  <c r="BI295"/>
  <c r="BH295"/>
  <c r="BG295"/>
  <c r="BF295"/>
  <c r="T295"/>
  <c r="R295"/>
  <c r="P295"/>
  <c r="BI287"/>
  <c r="BH287"/>
  <c r="BG287"/>
  <c r="BF287"/>
  <c r="T287"/>
  <c r="R287"/>
  <c r="P287"/>
  <c r="BI278"/>
  <c r="BH278"/>
  <c r="BG278"/>
  <c r="BF278"/>
  <c r="T278"/>
  <c r="R278"/>
  <c r="P278"/>
  <c r="BI274"/>
  <c r="BH274"/>
  <c r="BG274"/>
  <c r="BF274"/>
  <c r="T274"/>
  <c r="R274"/>
  <c r="P274"/>
  <c r="BI270"/>
  <c r="BH270"/>
  <c r="BG270"/>
  <c r="BF270"/>
  <c r="T270"/>
  <c r="R270"/>
  <c r="P270"/>
  <c r="BI265"/>
  <c r="BH265"/>
  <c r="BG265"/>
  <c r="BF265"/>
  <c r="T265"/>
  <c r="R265"/>
  <c r="P265"/>
  <c r="BI260"/>
  <c r="BH260"/>
  <c r="BG260"/>
  <c r="BF260"/>
  <c r="T260"/>
  <c r="R260"/>
  <c r="P260"/>
  <c r="BI256"/>
  <c r="BH256"/>
  <c r="BG256"/>
  <c r="BF256"/>
  <c r="T256"/>
  <c r="R256"/>
  <c r="P256"/>
  <c r="BI252"/>
  <c r="BH252"/>
  <c r="BG252"/>
  <c r="BF252"/>
  <c r="T252"/>
  <c r="R252"/>
  <c r="P252"/>
  <c r="BI248"/>
  <c r="BH248"/>
  <c r="BG248"/>
  <c r="BF248"/>
  <c r="T248"/>
  <c r="R248"/>
  <c r="P248"/>
  <c r="BI239"/>
  <c r="BH239"/>
  <c r="BG239"/>
  <c r="BF239"/>
  <c r="T239"/>
  <c r="R239"/>
  <c r="P239"/>
  <c r="BI235"/>
  <c r="BH235"/>
  <c r="BG235"/>
  <c r="BF235"/>
  <c r="T235"/>
  <c r="R235"/>
  <c r="P235"/>
  <c r="BI231"/>
  <c r="BH231"/>
  <c r="BG231"/>
  <c r="BF231"/>
  <c r="T231"/>
  <c r="R231"/>
  <c r="P231"/>
  <c r="BI227"/>
  <c r="BH227"/>
  <c r="BG227"/>
  <c r="BF227"/>
  <c r="T227"/>
  <c r="R227"/>
  <c r="P227"/>
  <c r="BI223"/>
  <c r="BH223"/>
  <c r="BG223"/>
  <c r="BF223"/>
  <c r="T223"/>
  <c r="R223"/>
  <c r="P223"/>
  <c r="BI222"/>
  <c r="BH222"/>
  <c r="BG222"/>
  <c r="BF222"/>
  <c r="T222"/>
  <c r="R222"/>
  <c r="P222"/>
  <c r="BI220"/>
  <c r="BH220"/>
  <c r="BG220"/>
  <c r="BF220"/>
  <c r="T220"/>
  <c r="R220"/>
  <c r="P220"/>
  <c r="BI217"/>
  <c r="BH217"/>
  <c r="BG217"/>
  <c r="BF217"/>
  <c r="T217"/>
  <c r="R217"/>
  <c r="P217"/>
  <c r="BI214"/>
  <c r="BH214"/>
  <c r="BG214"/>
  <c r="BF214"/>
  <c r="T214"/>
  <c r="R214"/>
  <c r="P214"/>
  <c r="BI211"/>
  <c r="BH211"/>
  <c r="BG211"/>
  <c r="BF211"/>
  <c r="T211"/>
  <c r="R211"/>
  <c r="P211"/>
  <c r="BI208"/>
  <c r="BH208"/>
  <c r="BG208"/>
  <c r="BF208"/>
  <c r="T208"/>
  <c r="R208"/>
  <c r="P208"/>
  <c r="BI205"/>
  <c r="BH205"/>
  <c r="BG205"/>
  <c r="BF205"/>
  <c r="T205"/>
  <c r="R205"/>
  <c r="P205"/>
  <c r="BI202"/>
  <c r="BH202"/>
  <c r="BG202"/>
  <c r="BF202"/>
  <c r="T202"/>
  <c r="R202"/>
  <c r="P202"/>
  <c r="BI200"/>
  <c r="BH200"/>
  <c r="BG200"/>
  <c r="BF200"/>
  <c r="T200"/>
  <c r="R200"/>
  <c r="P200"/>
  <c r="BI193"/>
  <c r="BH193"/>
  <c r="BG193"/>
  <c r="BF193"/>
  <c r="T193"/>
  <c r="R193"/>
  <c r="P193"/>
  <c r="BI185"/>
  <c r="BH185"/>
  <c r="BG185"/>
  <c r="BF185"/>
  <c r="T185"/>
  <c r="R185"/>
  <c r="P185"/>
  <c r="BI175"/>
  <c r="BH175"/>
  <c r="BG175"/>
  <c r="BF175"/>
  <c r="T175"/>
  <c r="R175"/>
  <c r="P175"/>
  <c r="BI170"/>
  <c r="BH170"/>
  <c r="BG170"/>
  <c r="BF170"/>
  <c r="T170"/>
  <c r="R170"/>
  <c r="P170"/>
  <c r="BI166"/>
  <c r="BH166"/>
  <c r="BG166"/>
  <c r="BF166"/>
  <c r="T166"/>
  <c r="R166"/>
  <c r="P166"/>
  <c r="BI161"/>
  <c r="BH161"/>
  <c r="BG161"/>
  <c r="BF161"/>
  <c r="T161"/>
  <c r="R161"/>
  <c r="P161"/>
  <c r="BI157"/>
  <c r="BH157"/>
  <c r="BG157"/>
  <c r="BF157"/>
  <c r="T157"/>
  <c r="R157"/>
  <c r="P157"/>
  <c r="BI146"/>
  <c r="BH146"/>
  <c r="BG146"/>
  <c r="BF146"/>
  <c r="T146"/>
  <c r="R146"/>
  <c r="P146"/>
  <c r="BI135"/>
  <c r="BH135"/>
  <c r="BG135"/>
  <c r="BF135"/>
  <c r="T135"/>
  <c r="R135"/>
  <c r="P135"/>
  <c r="BI130"/>
  <c r="BH130"/>
  <c r="BG130"/>
  <c r="BF130"/>
  <c r="T130"/>
  <c r="R130"/>
  <c r="P130"/>
  <c r="BI128"/>
  <c r="BH128"/>
  <c r="BG128"/>
  <c r="BF128"/>
  <c r="T128"/>
  <c r="R128"/>
  <c r="P128"/>
  <c r="BI123"/>
  <c r="BH123"/>
  <c r="BG123"/>
  <c r="BF123"/>
  <c r="T123"/>
  <c r="R123"/>
  <c r="P123"/>
  <c r="BI118"/>
  <c r="BH118"/>
  <c r="BG118"/>
  <c r="BF118"/>
  <c r="T118"/>
  <c r="R118"/>
  <c r="P118"/>
  <c r="BI112"/>
  <c r="BH112"/>
  <c r="BG112"/>
  <c r="BF112"/>
  <c r="T112"/>
  <c r="T111" s="1"/>
  <c r="R112"/>
  <c r="R111" s="1"/>
  <c r="P112"/>
  <c r="P111" s="1"/>
  <c r="BI103"/>
  <c r="BH103"/>
  <c r="BG103"/>
  <c r="BF103"/>
  <c r="T103"/>
  <c r="R103"/>
  <c r="P103"/>
  <c r="BI99"/>
  <c r="BH99"/>
  <c r="BG99"/>
  <c r="BF99"/>
  <c r="T99"/>
  <c r="R99"/>
  <c r="P99"/>
  <c r="BI95"/>
  <c r="BH95"/>
  <c r="BG95"/>
  <c r="BF95"/>
  <c r="T95"/>
  <c r="R95"/>
  <c r="P95"/>
  <c r="BI93"/>
  <c r="BH93"/>
  <c r="BG93"/>
  <c r="BF93"/>
  <c r="T93"/>
  <c r="R93"/>
  <c r="P93"/>
  <c r="J86"/>
  <c r="F86"/>
  <c r="F84"/>
  <c r="E82"/>
  <c r="J54"/>
  <c r="F54"/>
  <c r="F52"/>
  <c r="E50"/>
  <c r="J24"/>
  <c r="E24"/>
  <c r="J87" s="1"/>
  <c r="J23"/>
  <c r="J18"/>
  <c r="E18"/>
  <c r="F55" s="1"/>
  <c r="J17"/>
  <c r="J12"/>
  <c r="J84" s="1"/>
  <c r="E7"/>
  <c r="E48" s="1"/>
  <c r="J41" i="21"/>
  <c r="J40"/>
  <c r="AY81" i="1" s="1"/>
  <c r="J39" i="21"/>
  <c r="AX81" i="1"/>
  <c r="BI168" i="21"/>
  <c r="BH168"/>
  <c r="BG168"/>
  <c r="BF168"/>
  <c r="T168"/>
  <c r="R168"/>
  <c r="P168"/>
  <c r="BI167"/>
  <c r="BH167"/>
  <c r="BG167"/>
  <c r="BF167"/>
  <c r="T167"/>
  <c r="R167"/>
  <c r="P167"/>
  <c r="BI166"/>
  <c r="BH166"/>
  <c r="BG166"/>
  <c r="BF166"/>
  <c r="T166"/>
  <c r="R166"/>
  <c r="P166"/>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7"/>
  <c r="BH157"/>
  <c r="BG157"/>
  <c r="BF157"/>
  <c r="T157"/>
  <c r="R157"/>
  <c r="P157"/>
  <c r="BI156"/>
  <c r="BH156"/>
  <c r="BG156"/>
  <c r="BF156"/>
  <c r="T156"/>
  <c r="R156"/>
  <c r="P156"/>
  <c r="BI154"/>
  <c r="BH154"/>
  <c r="BG154"/>
  <c r="BF154"/>
  <c r="T154"/>
  <c r="R154"/>
  <c r="P154"/>
  <c r="BI153"/>
  <c r="BH153"/>
  <c r="BG153"/>
  <c r="BF153"/>
  <c r="T153"/>
  <c r="R153"/>
  <c r="P153"/>
  <c r="BI152"/>
  <c r="BH152"/>
  <c r="BG152"/>
  <c r="BF152"/>
  <c r="T152"/>
  <c r="R152"/>
  <c r="P152"/>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6"/>
  <c r="BH136"/>
  <c r="BG136"/>
  <c r="BF136"/>
  <c r="T136"/>
  <c r="R136"/>
  <c r="P136"/>
  <c r="BI135"/>
  <c r="BH135"/>
  <c r="BG135"/>
  <c r="BF135"/>
  <c r="T135"/>
  <c r="R135"/>
  <c r="P135"/>
  <c r="BI133"/>
  <c r="BH133"/>
  <c r="BG133"/>
  <c r="BF133"/>
  <c r="T133"/>
  <c r="R133"/>
  <c r="P133"/>
  <c r="BI130"/>
  <c r="BH130"/>
  <c r="BG130"/>
  <c r="BF130"/>
  <c r="T130"/>
  <c r="R130"/>
  <c r="P130"/>
  <c r="BI129"/>
  <c r="BH129"/>
  <c r="BG129"/>
  <c r="BF129"/>
  <c r="T129"/>
  <c r="R129"/>
  <c r="P129"/>
  <c r="BI127"/>
  <c r="BH127"/>
  <c r="BG127"/>
  <c r="BF127"/>
  <c r="T127"/>
  <c r="R127"/>
  <c r="P127"/>
  <c r="BI124"/>
  <c r="BH124"/>
  <c r="BG124"/>
  <c r="BF124"/>
  <c r="T124"/>
  <c r="R124"/>
  <c r="P124"/>
  <c r="BI122"/>
  <c r="BH122"/>
  <c r="BG122"/>
  <c r="BF122"/>
  <c r="T122"/>
  <c r="R122"/>
  <c r="P122"/>
  <c r="BI120"/>
  <c r="BH120"/>
  <c r="BG120"/>
  <c r="BF120"/>
  <c r="T120"/>
  <c r="R120"/>
  <c r="P120"/>
  <c r="BI119"/>
  <c r="BH119"/>
  <c r="BG119"/>
  <c r="BF119"/>
  <c r="T119"/>
  <c r="R119"/>
  <c r="P119"/>
  <c r="BI117"/>
  <c r="BH117"/>
  <c r="BG117"/>
  <c r="BF117"/>
  <c r="T117"/>
  <c r="R117"/>
  <c r="P117"/>
  <c r="BI115"/>
  <c r="BH115"/>
  <c r="BG115"/>
  <c r="BF115"/>
  <c r="T115"/>
  <c r="R115"/>
  <c r="P115"/>
  <c r="BI113"/>
  <c r="BH113"/>
  <c r="BG113"/>
  <c r="BF113"/>
  <c r="T113"/>
  <c r="R113"/>
  <c r="P113"/>
  <c r="BI111"/>
  <c r="BH111"/>
  <c r="BG111"/>
  <c r="BF111"/>
  <c r="T111"/>
  <c r="R111"/>
  <c r="P111"/>
  <c r="BI109"/>
  <c r="BH109"/>
  <c r="BG109"/>
  <c r="BF109"/>
  <c r="T109"/>
  <c r="R109"/>
  <c r="P109"/>
  <c r="BI107"/>
  <c r="BH107"/>
  <c r="BG107"/>
  <c r="BF107"/>
  <c r="T107"/>
  <c r="R107"/>
  <c r="P107"/>
  <c r="BI105"/>
  <c r="BH105"/>
  <c r="BG105"/>
  <c r="BF105"/>
  <c r="T105"/>
  <c r="R105"/>
  <c r="P105"/>
  <c r="J98"/>
  <c r="F98"/>
  <c r="F96"/>
  <c r="E94"/>
  <c r="J62"/>
  <c r="F62"/>
  <c r="F60"/>
  <c r="E58"/>
  <c r="J28"/>
  <c r="E28"/>
  <c r="J99" s="1"/>
  <c r="J27"/>
  <c r="J22"/>
  <c r="E22"/>
  <c r="F99" s="1"/>
  <c r="J21"/>
  <c r="J16"/>
  <c r="J96" s="1"/>
  <c r="E7"/>
  <c r="E52" s="1"/>
  <c r="J41" i="20"/>
  <c r="J40"/>
  <c r="AY80" i="1" s="1"/>
  <c r="J39" i="20"/>
  <c r="AX80" i="1" s="1"/>
  <c r="BI364" i="20"/>
  <c r="BH364"/>
  <c r="BG364"/>
  <c r="BF364"/>
  <c r="T364"/>
  <c r="R364"/>
  <c r="P364"/>
  <c r="BI363"/>
  <c r="BH363"/>
  <c r="BG363"/>
  <c r="BF363"/>
  <c r="T363"/>
  <c r="R363"/>
  <c r="P363"/>
  <c r="BI362"/>
  <c r="BH362"/>
  <c r="BG362"/>
  <c r="BF362"/>
  <c r="T362"/>
  <c r="R362"/>
  <c r="P362"/>
  <c r="BI361"/>
  <c r="BH361"/>
  <c r="BG361"/>
  <c r="BF361"/>
  <c r="T361"/>
  <c r="R361"/>
  <c r="P361"/>
  <c r="BI360"/>
  <c r="BH360"/>
  <c r="BG360"/>
  <c r="BF360"/>
  <c r="T360"/>
  <c r="R360"/>
  <c r="P360"/>
  <c r="BI359"/>
  <c r="BH359"/>
  <c r="BG359"/>
  <c r="BF359"/>
  <c r="T359"/>
  <c r="R359"/>
  <c r="P359"/>
  <c r="BI358"/>
  <c r="BH358"/>
  <c r="BG358"/>
  <c r="BF358"/>
  <c r="T358"/>
  <c r="R358"/>
  <c r="P358"/>
  <c r="BI357"/>
  <c r="BH357"/>
  <c r="BG357"/>
  <c r="BF357"/>
  <c r="T357"/>
  <c r="R357"/>
  <c r="P357"/>
  <c r="BI356"/>
  <c r="BH356"/>
  <c r="BG356"/>
  <c r="BF356"/>
  <c r="T356"/>
  <c r="R356"/>
  <c r="P356"/>
  <c r="BI355"/>
  <c r="BH355"/>
  <c r="BG355"/>
  <c r="BF355"/>
  <c r="T355"/>
  <c r="R355"/>
  <c r="P355"/>
  <c r="BI354"/>
  <c r="BH354"/>
  <c r="BG354"/>
  <c r="BF354"/>
  <c r="T354"/>
  <c r="R354"/>
  <c r="P354"/>
  <c r="BI353"/>
  <c r="BH353"/>
  <c r="BG353"/>
  <c r="BF353"/>
  <c r="T353"/>
  <c r="R353"/>
  <c r="P353"/>
  <c r="BI352"/>
  <c r="BH352"/>
  <c r="BG352"/>
  <c r="BF352"/>
  <c r="T352"/>
  <c r="R352"/>
  <c r="P352"/>
  <c r="BI351"/>
  <c r="BH351"/>
  <c r="BG351"/>
  <c r="BF351"/>
  <c r="T351"/>
  <c r="R351"/>
  <c r="P351"/>
  <c r="BI349"/>
  <c r="BH349"/>
  <c r="BG349"/>
  <c r="BF349"/>
  <c r="T349"/>
  <c r="R349"/>
  <c r="P349"/>
  <c r="BI348"/>
  <c r="BH348"/>
  <c r="BG348"/>
  <c r="BF348"/>
  <c r="T348"/>
  <c r="R348"/>
  <c r="P348"/>
  <c r="BI347"/>
  <c r="BH347"/>
  <c r="BG347"/>
  <c r="BF347"/>
  <c r="T347"/>
  <c r="R347"/>
  <c r="P347"/>
  <c r="BI346"/>
  <c r="BH346"/>
  <c r="BG346"/>
  <c r="BF346"/>
  <c r="T346"/>
  <c r="R346"/>
  <c r="P346"/>
  <c r="BI344"/>
  <c r="BH344"/>
  <c r="BG344"/>
  <c r="BF344"/>
  <c r="T344"/>
  <c r="R344"/>
  <c r="P344"/>
  <c r="BI343"/>
  <c r="BH343"/>
  <c r="BG343"/>
  <c r="BF343"/>
  <c r="T343"/>
  <c r="R343"/>
  <c r="P343"/>
  <c r="BI341"/>
  <c r="BH341"/>
  <c r="BG341"/>
  <c r="BF341"/>
  <c r="T341"/>
  <c r="R341"/>
  <c r="P341"/>
  <c r="BI340"/>
  <c r="BH340"/>
  <c r="BG340"/>
  <c r="BF340"/>
  <c r="T340"/>
  <c r="R340"/>
  <c r="P340"/>
  <c r="BI338"/>
  <c r="BH338"/>
  <c r="BG338"/>
  <c r="BF338"/>
  <c r="T338"/>
  <c r="R338"/>
  <c r="P338"/>
  <c r="BI337"/>
  <c r="BH337"/>
  <c r="BG337"/>
  <c r="BF337"/>
  <c r="T337"/>
  <c r="R337"/>
  <c r="P337"/>
  <c r="BI336"/>
  <c r="BH336"/>
  <c r="BG336"/>
  <c r="BF336"/>
  <c r="T336"/>
  <c r="R336"/>
  <c r="P336"/>
  <c r="BI335"/>
  <c r="BH335"/>
  <c r="BG335"/>
  <c r="BF335"/>
  <c r="T335"/>
  <c r="R335"/>
  <c r="P335"/>
  <c r="BI334"/>
  <c r="BH334"/>
  <c r="BG334"/>
  <c r="BF334"/>
  <c r="T334"/>
  <c r="R334"/>
  <c r="P334"/>
  <c r="BI333"/>
  <c r="BH333"/>
  <c r="BG333"/>
  <c r="BF333"/>
  <c r="T333"/>
  <c r="R333"/>
  <c r="P333"/>
  <c r="BI332"/>
  <c r="BH332"/>
  <c r="BG332"/>
  <c r="BF332"/>
  <c r="T332"/>
  <c r="R332"/>
  <c r="P332"/>
  <c r="BI331"/>
  <c r="BH331"/>
  <c r="BG331"/>
  <c r="BF331"/>
  <c r="T331"/>
  <c r="R331"/>
  <c r="P331"/>
  <c r="BI330"/>
  <c r="BH330"/>
  <c r="BG330"/>
  <c r="BF330"/>
  <c r="T330"/>
  <c r="R330"/>
  <c r="P330"/>
  <c r="BI329"/>
  <c r="BH329"/>
  <c r="BG329"/>
  <c r="BF329"/>
  <c r="T329"/>
  <c r="R329"/>
  <c r="P329"/>
  <c r="BI328"/>
  <c r="BH328"/>
  <c r="BG328"/>
  <c r="BF328"/>
  <c r="T328"/>
  <c r="R328"/>
  <c r="P328"/>
  <c r="BI327"/>
  <c r="BH327"/>
  <c r="BG327"/>
  <c r="BF327"/>
  <c r="T327"/>
  <c r="R327"/>
  <c r="P327"/>
  <c r="BI326"/>
  <c r="BH326"/>
  <c r="BG326"/>
  <c r="BF326"/>
  <c r="T326"/>
  <c r="R326"/>
  <c r="P326"/>
  <c r="BI325"/>
  <c r="BH325"/>
  <c r="BG325"/>
  <c r="BF325"/>
  <c r="T325"/>
  <c r="R325"/>
  <c r="P325"/>
  <c r="BI324"/>
  <c r="BH324"/>
  <c r="BG324"/>
  <c r="BF324"/>
  <c r="T324"/>
  <c r="R324"/>
  <c r="P324"/>
  <c r="BI323"/>
  <c r="BH323"/>
  <c r="BG323"/>
  <c r="BF323"/>
  <c r="T323"/>
  <c r="R323"/>
  <c r="P323"/>
  <c r="BI321"/>
  <c r="BH321"/>
  <c r="BG321"/>
  <c r="BF321"/>
  <c r="T321"/>
  <c r="R321"/>
  <c r="P321"/>
  <c r="BI320"/>
  <c r="BH320"/>
  <c r="BG320"/>
  <c r="BF320"/>
  <c r="T320"/>
  <c r="R320"/>
  <c r="P320"/>
  <c r="BI319"/>
  <c r="BH319"/>
  <c r="BG319"/>
  <c r="BF319"/>
  <c r="T319"/>
  <c r="R319"/>
  <c r="P319"/>
  <c r="BI318"/>
  <c r="BH318"/>
  <c r="BG318"/>
  <c r="BF318"/>
  <c r="T318"/>
  <c r="R318"/>
  <c r="P318"/>
  <c r="BI317"/>
  <c r="BH317"/>
  <c r="BG317"/>
  <c r="BF317"/>
  <c r="T317"/>
  <c r="R317"/>
  <c r="P317"/>
  <c r="BI316"/>
  <c r="BH316"/>
  <c r="BG316"/>
  <c r="BF316"/>
  <c r="T316"/>
  <c r="R316"/>
  <c r="P316"/>
  <c r="BI315"/>
  <c r="BH315"/>
  <c r="BG315"/>
  <c r="BF315"/>
  <c r="T315"/>
  <c r="R315"/>
  <c r="P315"/>
  <c r="BI314"/>
  <c r="BH314"/>
  <c r="BG314"/>
  <c r="BF314"/>
  <c r="T314"/>
  <c r="R314"/>
  <c r="P314"/>
  <c r="BI313"/>
  <c r="BH313"/>
  <c r="BG313"/>
  <c r="BF313"/>
  <c r="T313"/>
  <c r="R313"/>
  <c r="P313"/>
  <c r="BI312"/>
  <c r="BH312"/>
  <c r="BG312"/>
  <c r="BF312"/>
  <c r="T312"/>
  <c r="R312"/>
  <c r="P312"/>
  <c r="BI311"/>
  <c r="BH311"/>
  <c r="BG311"/>
  <c r="BF311"/>
  <c r="T311"/>
  <c r="R311"/>
  <c r="P311"/>
  <c r="BI310"/>
  <c r="BH310"/>
  <c r="BG310"/>
  <c r="BF310"/>
  <c r="T310"/>
  <c r="R310"/>
  <c r="P310"/>
  <c r="BI309"/>
  <c r="BH309"/>
  <c r="BG309"/>
  <c r="BF309"/>
  <c r="T309"/>
  <c r="R309"/>
  <c r="P309"/>
  <c r="BI307"/>
  <c r="BH307"/>
  <c r="BG307"/>
  <c r="BF307"/>
  <c r="T307"/>
  <c r="R307"/>
  <c r="P307"/>
  <c r="BI306"/>
  <c r="BH306"/>
  <c r="BG306"/>
  <c r="BF306"/>
  <c r="T306"/>
  <c r="R306"/>
  <c r="P306"/>
  <c r="BI305"/>
  <c r="BH305"/>
  <c r="BG305"/>
  <c r="BF305"/>
  <c r="T305"/>
  <c r="R305"/>
  <c r="P305"/>
  <c r="BI304"/>
  <c r="BH304"/>
  <c r="BG304"/>
  <c r="BF304"/>
  <c r="T304"/>
  <c r="R304"/>
  <c r="P304"/>
  <c r="BI303"/>
  <c r="BH303"/>
  <c r="BG303"/>
  <c r="BF303"/>
  <c r="T303"/>
  <c r="R303"/>
  <c r="P303"/>
  <c r="BI302"/>
  <c r="BH302"/>
  <c r="BG302"/>
  <c r="BF302"/>
  <c r="T302"/>
  <c r="R302"/>
  <c r="P302"/>
  <c r="BI301"/>
  <c r="BH301"/>
  <c r="BG301"/>
  <c r="BF301"/>
  <c r="T301"/>
  <c r="R301"/>
  <c r="P301"/>
  <c r="BI300"/>
  <c r="BH300"/>
  <c r="BG300"/>
  <c r="BF300"/>
  <c r="T300"/>
  <c r="R300"/>
  <c r="P300"/>
  <c r="BI299"/>
  <c r="BH299"/>
  <c r="BG299"/>
  <c r="BF299"/>
  <c r="T299"/>
  <c r="R299"/>
  <c r="P299"/>
  <c r="BI298"/>
  <c r="BH298"/>
  <c r="BG298"/>
  <c r="BF298"/>
  <c r="T298"/>
  <c r="R298"/>
  <c r="P298"/>
  <c r="BI297"/>
  <c r="BH297"/>
  <c r="BG297"/>
  <c r="BF297"/>
  <c r="T297"/>
  <c r="R297"/>
  <c r="P297"/>
  <c r="BI296"/>
  <c r="BH296"/>
  <c r="BG296"/>
  <c r="BF296"/>
  <c r="T296"/>
  <c r="R296"/>
  <c r="P296"/>
  <c r="BI295"/>
  <c r="BH295"/>
  <c r="BG295"/>
  <c r="BF295"/>
  <c r="T295"/>
  <c r="R295"/>
  <c r="P295"/>
  <c r="BI294"/>
  <c r="BH294"/>
  <c r="BG294"/>
  <c r="BF294"/>
  <c r="T294"/>
  <c r="R294"/>
  <c r="P294"/>
  <c r="BI293"/>
  <c r="BH293"/>
  <c r="BG293"/>
  <c r="BF293"/>
  <c r="T293"/>
  <c r="R293"/>
  <c r="P293"/>
  <c r="BI292"/>
  <c r="BH292"/>
  <c r="BG292"/>
  <c r="BF292"/>
  <c r="T292"/>
  <c r="R292"/>
  <c r="P292"/>
  <c r="BI291"/>
  <c r="BH291"/>
  <c r="BG291"/>
  <c r="BF291"/>
  <c r="T291"/>
  <c r="R291"/>
  <c r="P291"/>
  <c r="BI290"/>
  <c r="BH290"/>
  <c r="BG290"/>
  <c r="BF290"/>
  <c r="T290"/>
  <c r="R290"/>
  <c r="P290"/>
  <c r="BI289"/>
  <c r="BH289"/>
  <c r="BG289"/>
  <c r="BF289"/>
  <c r="T289"/>
  <c r="R289"/>
  <c r="P289"/>
  <c r="BI287"/>
  <c r="BH287"/>
  <c r="BG287"/>
  <c r="BF287"/>
  <c r="T287"/>
  <c r="R287"/>
  <c r="P287"/>
  <c r="BI286"/>
  <c r="BH286"/>
  <c r="BG286"/>
  <c r="BF286"/>
  <c r="T286"/>
  <c r="R286"/>
  <c r="P286"/>
  <c r="BI285"/>
  <c r="BH285"/>
  <c r="BG285"/>
  <c r="BF285"/>
  <c r="T285"/>
  <c r="R285"/>
  <c r="P285"/>
  <c r="BI284"/>
  <c r="BH284"/>
  <c r="BG284"/>
  <c r="BF284"/>
  <c r="T284"/>
  <c r="R284"/>
  <c r="P284"/>
  <c r="BI283"/>
  <c r="BH283"/>
  <c r="BG283"/>
  <c r="BF283"/>
  <c r="T283"/>
  <c r="R283"/>
  <c r="P283"/>
  <c r="BI282"/>
  <c r="BH282"/>
  <c r="BG282"/>
  <c r="BF282"/>
  <c r="T282"/>
  <c r="R282"/>
  <c r="P282"/>
  <c r="BI281"/>
  <c r="BH281"/>
  <c r="BG281"/>
  <c r="BF281"/>
  <c r="T281"/>
  <c r="R281"/>
  <c r="P281"/>
  <c r="BI280"/>
  <c r="BH280"/>
  <c r="BG280"/>
  <c r="BF280"/>
  <c r="T280"/>
  <c r="R280"/>
  <c r="P280"/>
  <c r="BI279"/>
  <c r="BH279"/>
  <c r="BG279"/>
  <c r="BF279"/>
  <c r="T279"/>
  <c r="R279"/>
  <c r="P279"/>
  <c r="BI278"/>
  <c r="BH278"/>
  <c r="BG278"/>
  <c r="BF278"/>
  <c r="T278"/>
  <c r="R278"/>
  <c r="P278"/>
  <c r="BI277"/>
  <c r="BH277"/>
  <c r="BG277"/>
  <c r="BF277"/>
  <c r="T277"/>
  <c r="R277"/>
  <c r="P277"/>
  <c r="BI276"/>
  <c r="BH276"/>
  <c r="BG276"/>
  <c r="BF276"/>
  <c r="T276"/>
  <c r="R276"/>
  <c r="P276"/>
  <c r="BI275"/>
  <c r="BH275"/>
  <c r="BG275"/>
  <c r="BF275"/>
  <c r="T275"/>
  <c r="R275"/>
  <c r="P275"/>
  <c r="BI274"/>
  <c r="BH274"/>
  <c r="BG274"/>
  <c r="BF274"/>
  <c r="T274"/>
  <c r="R274"/>
  <c r="P274"/>
  <c r="BI273"/>
  <c r="BH273"/>
  <c r="BG273"/>
  <c r="BF273"/>
  <c r="T273"/>
  <c r="R273"/>
  <c r="P273"/>
  <c r="BI272"/>
  <c r="BH272"/>
  <c r="BG272"/>
  <c r="BF272"/>
  <c r="T272"/>
  <c r="R272"/>
  <c r="P272"/>
  <c r="BI271"/>
  <c r="BH271"/>
  <c r="BG271"/>
  <c r="BF271"/>
  <c r="T271"/>
  <c r="R271"/>
  <c r="P271"/>
  <c r="BI270"/>
  <c r="BH270"/>
  <c r="BG270"/>
  <c r="BF270"/>
  <c r="T270"/>
  <c r="R270"/>
  <c r="P270"/>
  <c r="BI269"/>
  <c r="BH269"/>
  <c r="BG269"/>
  <c r="BF269"/>
  <c r="T269"/>
  <c r="R269"/>
  <c r="P269"/>
  <c r="BI267"/>
  <c r="BH267"/>
  <c r="BG267"/>
  <c r="BF267"/>
  <c r="T267"/>
  <c r="R267"/>
  <c r="P267"/>
  <c r="BI266"/>
  <c r="BH266"/>
  <c r="BG266"/>
  <c r="BF266"/>
  <c r="T266"/>
  <c r="R266"/>
  <c r="P266"/>
  <c r="BI265"/>
  <c r="BH265"/>
  <c r="BG265"/>
  <c r="BF265"/>
  <c r="T265"/>
  <c r="R265"/>
  <c r="P265"/>
  <c r="BI264"/>
  <c r="BH264"/>
  <c r="BG264"/>
  <c r="BF264"/>
  <c r="T264"/>
  <c r="R264"/>
  <c r="P264"/>
  <c r="BI263"/>
  <c r="BH263"/>
  <c r="BG263"/>
  <c r="BF263"/>
  <c r="T263"/>
  <c r="R263"/>
  <c r="P263"/>
  <c r="BI262"/>
  <c r="BH262"/>
  <c r="BG262"/>
  <c r="BF262"/>
  <c r="T262"/>
  <c r="R262"/>
  <c r="P262"/>
  <c r="BI261"/>
  <c r="BH261"/>
  <c r="BG261"/>
  <c r="BF261"/>
  <c r="T261"/>
  <c r="R261"/>
  <c r="P261"/>
  <c r="BI260"/>
  <c r="BH260"/>
  <c r="BG260"/>
  <c r="BF260"/>
  <c r="T260"/>
  <c r="R260"/>
  <c r="P260"/>
  <c r="BI259"/>
  <c r="BH259"/>
  <c r="BG259"/>
  <c r="BF259"/>
  <c r="T259"/>
  <c r="R259"/>
  <c r="P259"/>
  <c r="BI258"/>
  <c r="BH258"/>
  <c r="BG258"/>
  <c r="BF258"/>
  <c r="T258"/>
  <c r="R258"/>
  <c r="P258"/>
  <c r="BI257"/>
  <c r="BH257"/>
  <c r="BG257"/>
  <c r="BF257"/>
  <c r="T257"/>
  <c r="R257"/>
  <c r="P257"/>
  <c r="BI256"/>
  <c r="BH256"/>
  <c r="BG256"/>
  <c r="BF256"/>
  <c r="T256"/>
  <c r="R256"/>
  <c r="P256"/>
  <c r="BI255"/>
  <c r="BH255"/>
  <c r="BG255"/>
  <c r="BF255"/>
  <c r="T255"/>
  <c r="R255"/>
  <c r="P255"/>
  <c r="BI254"/>
  <c r="BH254"/>
  <c r="BG254"/>
  <c r="BF254"/>
  <c r="T254"/>
  <c r="R254"/>
  <c r="P254"/>
  <c r="BI253"/>
  <c r="BH253"/>
  <c r="BG253"/>
  <c r="BF253"/>
  <c r="T253"/>
  <c r="R253"/>
  <c r="P253"/>
  <c r="BI252"/>
  <c r="BH252"/>
  <c r="BG252"/>
  <c r="BF252"/>
  <c r="T252"/>
  <c r="R252"/>
  <c r="P252"/>
  <c r="BI251"/>
  <c r="BH251"/>
  <c r="BG251"/>
  <c r="BF251"/>
  <c r="T251"/>
  <c r="R251"/>
  <c r="P251"/>
  <c r="BI250"/>
  <c r="BH250"/>
  <c r="BG250"/>
  <c r="BF250"/>
  <c r="T250"/>
  <c r="R250"/>
  <c r="P250"/>
  <c r="BI249"/>
  <c r="BH249"/>
  <c r="BG249"/>
  <c r="BF249"/>
  <c r="T249"/>
  <c r="R249"/>
  <c r="P249"/>
  <c r="BI247"/>
  <c r="BH247"/>
  <c r="BG247"/>
  <c r="BF247"/>
  <c r="T247"/>
  <c r="R247"/>
  <c r="P247"/>
  <c r="BI246"/>
  <c r="BH246"/>
  <c r="BG246"/>
  <c r="BF246"/>
  <c r="T246"/>
  <c r="R246"/>
  <c r="P246"/>
  <c r="BI245"/>
  <c r="BH245"/>
  <c r="BG245"/>
  <c r="BF245"/>
  <c r="T245"/>
  <c r="R245"/>
  <c r="P245"/>
  <c r="BI244"/>
  <c r="BH244"/>
  <c r="BG244"/>
  <c r="BF244"/>
  <c r="T244"/>
  <c r="R244"/>
  <c r="P244"/>
  <c r="BI243"/>
  <c r="BH243"/>
  <c r="BG243"/>
  <c r="BF243"/>
  <c r="T243"/>
  <c r="R243"/>
  <c r="P243"/>
  <c r="BI242"/>
  <c r="BH242"/>
  <c r="BG242"/>
  <c r="BF242"/>
  <c r="T242"/>
  <c r="R242"/>
  <c r="P242"/>
  <c r="BI241"/>
  <c r="BH241"/>
  <c r="BG241"/>
  <c r="BF241"/>
  <c r="T241"/>
  <c r="R241"/>
  <c r="P241"/>
  <c r="BI240"/>
  <c r="BH240"/>
  <c r="BG240"/>
  <c r="BF240"/>
  <c r="T240"/>
  <c r="R240"/>
  <c r="P240"/>
  <c r="BI239"/>
  <c r="BH239"/>
  <c r="BG239"/>
  <c r="BF239"/>
  <c r="T239"/>
  <c r="R239"/>
  <c r="P239"/>
  <c r="BI238"/>
  <c r="BH238"/>
  <c r="BG238"/>
  <c r="BF238"/>
  <c r="T238"/>
  <c r="R238"/>
  <c r="P238"/>
  <c r="BI237"/>
  <c r="BH237"/>
  <c r="BG237"/>
  <c r="BF237"/>
  <c r="T237"/>
  <c r="R237"/>
  <c r="P237"/>
  <c r="BI236"/>
  <c r="BH236"/>
  <c r="BG236"/>
  <c r="BF236"/>
  <c r="T236"/>
  <c r="R236"/>
  <c r="P236"/>
  <c r="BI235"/>
  <c r="BH235"/>
  <c r="BG235"/>
  <c r="BF235"/>
  <c r="T235"/>
  <c r="R235"/>
  <c r="P235"/>
  <c r="BI234"/>
  <c r="BH234"/>
  <c r="BG234"/>
  <c r="BF234"/>
  <c r="T234"/>
  <c r="R234"/>
  <c r="P234"/>
  <c r="BI233"/>
  <c r="BH233"/>
  <c r="BG233"/>
  <c r="BF233"/>
  <c r="T233"/>
  <c r="R233"/>
  <c r="P233"/>
  <c r="BI232"/>
  <c r="BH232"/>
  <c r="BG232"/>
  <c r="BF232"/>
  <c r="T232"/>
  <c r="R232"/>
  <c r="P232"/>
  <c r="BI231"/>
  <c r="BH231"/>
  <c r="BG231"/>
  <c r="BF231"/>
  <c r="T231"/>
  <c r="R231"/>
  <c r="P231"/>
  <c r="BI230"/>
  <c r="BH230"/>
  <c r="BG230"/>
  <c r="BF230"/>
  <c r="T230"/>
  <c r="R230"/>
  <c r="P230"/>
  <c r="BI229"/>
  <c r="BH229"/>
  <c r="BG229"/>
  <c r="BF229"/>
  <c r="T229"/>
  <c r="R229"/>
  <c r="P229"/>
  <c r="BI228"/>
  <c r="BH228"/>
  <c r="BG228"/>
  <c r="BF228"/>
  <c r="T228"/>
  <c r="R228"/>
  <c r="P228"/>
  <c r="BI225"/>
  <c r="BH225"/>
  <c r="BG225"/>
  <c r="BF225"/>
  <c r="T225"/>
  <c r="R225"/>
  <c r="P225"/>
  <c r="BI224"/>
  <c r="BH224"/>
  <c r="BG224"/>
  <c r="BF224"/>
  <c r="T224"/>
  <c r="R224"/>
  <c r="P224"/>
  <c r="BI223"/>
  <c r="BH223"/>
  <c r="BG223"/>
  <c r="BF223"/>
  <c r="T223"/>
  <c r="R223"/>
  <c r="P223"/>
  <c r="BI222"/>
  <c r="BH222"/>
  <c r="BG222"/>
  <c r="BF222"/>
  <c r="T222"/>
  <c r="R222"/>
  <c r="P222"/>
  <c r="BI221"/>
  <c r="BH221"/>
  <c r="BG221"/>
  <c r="BF221"/>
  <c r="T221"/>
  <c r="R221"/>
  <c r="P221"/>
  <c r="BI220"/>
  <c r="BH220"/>
  <c r="BG220"/>
  <c r="BF220"/>
  <c r="T220"/>
  <c r="R220"/>
  <c r="P220"/>
  <c r="BI218"/>
  <c r="BH218"/>
  <c r="BG218"/>
  <c r="BF218"/>
  <c r="T218"/>
  <c r="R218"/>
  <c r="P218"/>
  <c r="BI217"/>
  <c r="BH217"/>
  <c r="BG217"/>
  <c r="BF217"/>
  <c r="T217"/>
  <c r="R217"/>
  <c r="P217"/>
  <c r="BI215"/>
  <c r="BH215"/>
  <c r="BG215"/>
  <c r="BF215"/>
  <c r="T215"/>
  <c r="R215"/>
  <c r="P215"/>
  <c r="BI213"/>
  <c r="BH213"/>
  <c r="BG213"/>
  <c r="BF213"/>
  <c r="T213"/>
  <c r="R213"/>
  <c r="P213"/>
  <c r="BI211"/>
  <c r="BH211"/>
  <c r="BG211"/>
  <c r="BF211"/>
  <c r="T211"/>
  <c r="R211"/>
  <c r="P211"/>
  <c r="BI210"/>
  <c r="BH210"/>
  <c r="BG210"/>
  <c r="BF210"/>
  <c r="T210"/>
  <c r="R210"/>
  <c r="P210"/>
  <c r="BI208"/>
  <c r="BH208"/>
  <c r="BG208"/>
  <c r="BF208"/>
  <c r="T208"/>
  <c r="R208"/>
  <c r="P208"/>
  <c r="BI207"/>
  <c r="BH207"/>
  <c r="BG207"/>
  <c r="BF207"/>
  <c r="T207"/>
  <c r="R207"/>
  <c r="P207"/>
  <c r="BI205"/>
  <c r="BH205"/>
  <c r="BG205"/>
  <c r="BF205"/>
  <c r="T205"/>
  <c r="R205"/>
  <c r="P205"/>
  <c r="BI204"/>
  <c r="BH204"/>
  <c r="BG204"/>
  <c r="BF204"/>
  <c r="T204"/>
  <c r="R204"/>
  <c r="P204"/>
  <c r="BI203"/>
  <c r="BH203"/>
  <c r="BG203"/>
  <c r="BF203"/>
  <c r="T203"/>
  <c r="R203"/>
  <c r="P203"/>
  <c r="BI202"/>
  <c r="BH202"/>
  <c r="BG202"/>
  <c r="BF202"/>
  <c r="T202"/>
  <c r="R202"/>
  <c r="P202"/>
  <c r="BI201"/>
  <c r="BH201"/>
  <c r="BG201"/>
  <c r="BF201"/>
  <c r="T201"/>
  <c r="R201"/>
  <c r="P201"/>
  <c r="BI200"/>
  <c r="BH200"/>
  <c r="BG200"/>
  <c r="BF200"/>
  <c r="T200"/>
  <c r="R200"/>
  <c r="P200"/>
  <c r="BI199"/>
  <c r="BH199"/>
  <c r="BG199"/>
  <c r="BF199"/>
  <c r="T199"/>
  <c r="R199"/>
  <c r="P199"/>
  <c r="BI198"/>
  <c r="BH198"/>
  <c r="BG198"/>
  <c r="BF198"/>
  <c r="T198"/>
  <c r="R198"/>
  <c r="P198"/>
  <c r="BI197"/>
  <c r="BH197"/>
  <c r="BG197"/>
  <c r="BF197"/>
  <c r="T197"/>
  <c r="R197"/>
  <c r="P197"/>
  <c r="BI196"/>
  <c r="BH196"/>
  <c r="BG196"/>
  <c r="BF196"/>
  <c r="T196"/>
  <c r="R196"/>
  <c r="P196"/>
  <c r="BI195"/>
  <c r="BH195"/>
  <c r="BG195"/>
  <c r="BF195"/>
  <c r="T195"/>
  <c r="R195"/>
  <c r="P195"/>
  <c r="BI194"/>
  <c r="BH194"/>
  <c r="BG194"/>
  <c r="BF194"/>
  <c r="T194"/>
  <c r="R194"/>
  <c r="P194"/>
  <c r="BI192"/>
  <c r="BH192"/>
  <c r="BG192"/>
  <c r="BF192"/>
  <c r="T192"/>
  <c r="R192"/>
  <c r="P192"/>
  <c r="BI191"/>
  <c r="BH191"/>
  <c r="BG191"/>
  <c r="BF191"/>
  <c r="T191"/>
  <c r="R191"/>
  <c r="P191"/>
  <c r="BI190"/>
  <c r="BH190"/>
  <c r="BG190"/>
  <c r="BF190"/>
  <c r="T190"/>
  <c r="R190"/>
  <c r="P190"/>
  <c r="BI189"/>
  <c r="BH189"/>
  <c r="BG189"/>
  <c r="BF189"/>
  <c r="T189"/>
  <c r="R189"/>
  <c r="P189"/>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4"/>
  <c r="BH174"/>
  <c r="BG174"/>
  <c r="BF174"/>
  <c r="T174"/>
  <c r="R174"/>
  <c r="P174"/>
  <c r="BI172"/>
  <c r="BH172"/>
  <c r="BG172"/>
  <c r="BF172"/>
  <c r="T172"/>
  <c r="R172"/>
  <c r="P172"/>
  <c r="BI171"/>
  <c r="BH171"/>
  <c r="BG171"/>
  <c r="BF171"/>
  <c r="T171"/>
  <c r="R171"/>
  <c r="P171"/>
  <c r="BI170"/>
  <c r="BH170"/>
  <c r="BG170"/>
  <c r="BF170"/>
  <c r="T170"/>
  <c r="R170"/>
  <c r="P170"/>
  <c r="BI169"/>
  <c r="BH169"/>
  <c r="BG169"/>
  <c r="BF169"/>
  <c r="T169"/>
  <c r="R169"/>
  <c r="P169"/>
  <c r="BI168"/>
  <c r="BH168"/>
  <c r="BG168"/>
  <c r="BF168"/>
  <c r="T168"/>
  <c r="R168"/>
  <c r="P168"/>
  <c r="BI167"/>
  <c r="BH167"/>
  <c r="BG167"/>
  <c r="BF167"/>
  <c r="T167"/>
  <c r="R167"/>
  <c r="P167"/>
  <c r="BI166"/>
  <c r="BH166"/>
  <c r="BG166"/>
  <c r="BF166"/>
  <c r="T166"/>
  <c r="R166"/>
  <c r="P166"/>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J106"/>
  <c r="F106"/>
  <c r="F104"/>
  <c r="E102"/>
  <c r="J62"/>
  <c r="F62"/>
  <c r="F60"/>
  <c r="E58"/>
  <c r="J28"/>
  <c r="E28"/>
  <c r="J107" s="1"/>
  <c r="J27"/>
  <c r="J22"/>
  <c r="E22"/>
  <c r="F107" s="1"/>
  <c r="J21"/>
  <c r="J16"/>
  <c r="J104" s="1"/>
  <c r="E7"/>
  <c r="E96"/>
  <c r="J109" i="19"/>
  <c r="J41"/>
  <c r="J40"/>
  <c r="AY78" i="1"/>
  <c r="J39" i="19"/>
  <c r="AX78" i="1"/>
  <c r="BI308" i="19"/>
  <c r="BH308"/>
  <c r="BG308"/>
  <c r="BF308"/>
  <c r="T308"/>
  <c r="R308"/>
  <c r="P308"/>
  <c r="BI306"/>
  <c r="BH306"/>
  <c r="BG306"/>
  <c r="BF306"/>
  <c r="T306"/>
  <c r="R306"/>
  <c r="P306"/>
  <c r="BI304"/>
  <c r="BH304"/>
  <c r="BG304"/>
  <c r="BF304"/>
  <c r="T304"/>
  <c r="R304"/>
  <c r="P304"/>
  <c r="BI302"/>
  <c r="BH302"/>
  <c r="BG302"/>
  <c r="BF302"/>
  <c r="T302"/>
  <c r="R302"/>
  <c r="P302"/>
  <c r="BI300"/>
  <c r="BH300"/>
  <c r="BG300"/>
  <c r="BF300"/>
  <c r="T300"/>
  <c r="R300"/>
  <c r="P300"/>
  <c r="BI299"/>
  <c r="BH299"/>
  <c r="BG299"/>
  <c r="BF299"/>
  <c r="T299"/>
  <c r="R299"/>
  <c r="P299"/>
  <c r="BI297"/>
  <c r="BH297"/>
  <c r="BG297"/>
  <c r="BF297"/>
  <c r="T297"/>
  <c r="R297"/>
  <c r="P297"/>
  <c r="BI295"/>
  <c r="BH295"/>
  <c r="BG295"/>
  <c r="BF295"/>
  <c r="T295"/>
  <c r="R295"/>
  <c r="P295"/>
  <c r="BI293"/>
  <c r="BH293"/>
  <c r="BG293"/>
  <c r="BF293"/>
  <c r="T293"/>
  <c r="R293"/>
  <c r="P293"/>
  <c r="BI292"/>
  <c r="BH292"/>
  <c r="BG292"/>
  <c r="BF292"/>
  <c r="T292"/>
  <c r="R292"/>
  <c r="P292"/>
  <c r="BI291"/>
  <c r="BH291"/>
  <c r="BG291"/>
  <c r="BF291"/>
  <c r="T291"/>
  <c r="R291"/>
  <c r="P291"/>
  <c r="BI289"/>
  <c r="BH289"/>
  <c r="BG289"/>
  <c r="BF289"/>
  <c r="T289"/>
  <c r="R289"/>
  <c r="P289"/>
  <c r="BI287"/>
  <c r="BH287"/>
  <c r="BG287"/>
  <c r="BF287"/>
  <c r="T287"/>
  <c r="R287"/>
  <c r="P287"/>
  <c r="BI285"/>
  <c r="BH285"/>
  <c r="BG285"/>
  <c r="BF285"/>
  <c r="T285"/>
  <c r="R285"/>
  <c r="P285"/>
  <c r="BI281"/>
  <c r="BH281"/>
  <c r="BG281"/>
  <c r="BF281"/>
  <c r="T281"/>
  <c r="R281"/>
  <c r="P281"/>
  <c r="BI279"/>
  <c r="BH279"/>
  <c r="BG279"/>
  <c r="BF279"/>
  <c r="T279"/>
  <c r="R279"/>
  <c r="P279"/>
  <c r="BI277"/>
  <c r="BH277"/>
  <c r="BG277"/>
  <c r="BF277"/>
  <c r="T277"/>
  <c r="R277"/>
  <c r="P277"/>
  <c r="BI275"/>
  <c r="BH275"/>
  <c r="BG275"/>
  <c r="BF275"/>
  <c r="T275"/>
  <c r="R275"/>
  <c r="P275"/>
  <c r="BI273"/>
  <c r="BH273"/>
  <c r="BG273"/>
  <c r="BF273"/>
  <c r="T273"/>
  <c r="R273"/>
  <c r="P273"/>
  <c r="BI271"/>
  <c r="BH271"/>
  <c r="BG271"/>
  <c r="BF271"/>
  <c r="T271"/>
  <c r="R271"/>
  <c r="P271"/>
  <c r="BI269"/>
  <c r="BH269"/>
  <c r="BG269"/>
  <c r="BF269"/>
  <c r="T269"/>
  <c r="R269"/>
  <c r="P269"/>
  <c r="BI266"/>
  <c r="BH266"/>
  <c r="BG266"/>
  <c r="BF266"/>
  <c r="T266"/>
  <c r="R266"/>
  <c r="P266"/>
  <c r="BI264"/>
  <c r="BH264"/>
  <c r="BG264"/>
  <c r="BF264"/>
  <c r="T264"/>
  <c r="R264"/>
  <c r="P264"/>
  <c r="BI262"/>
  <c r="BH262"/>
  <c r="BG262"/>
  <c r="BF262"/>
  <c r="T262"/>
  <c r="R262"/>
  <c r="P262"/>
  <c r="BI260"/>
  <c r="BH260"/>
  <c r="BG260"/>
  <c r="BF260"/>
  <c r="T260"/>
  <c r="R260"/>
  <c r="P260"/>
  <c r="BI258"/>
  <c r="BH258"/>
  <c r="BG258"/>
  <c r="BF258"/>
  <c r="T258"/>
  <c r="R258"/>
  <c r="P258"/>
  <c r="BI256"/>
  <c r="BH256"/>
  <c r="BG256"/>
  <c r="BF256"/>
  <c r="T256"/>
  <c r="R256"/>
  <c r="P256"/>
  <c r="BI254"/>
  <c r="BH254"/>
  <c r="BG254"/>
  <c r="BF254"/>
  <c r="T254"/>
  <c r="R254"/>
  <c r="P254"/>
  <c r="BI253"/>
  <c r="BH253"/>
  <c r="BG253"/>
  <c r="BF253"/>
  <c r="T253"/>
  <c r="R253"/>
  <c r="P253"/>
  <c r="BI252"/>
  <c r="BH252"/>
  <c r="BG252"/>
  <c r="BF252"/>
  <c r="T252"/>
  <c r="R252"/>
  <c r="P252"/>
  <c r="BI251"/>
  <c r="BH251"/>
  <c r="BG251"/>
  <c r="BF251"/>
  <c r="T251"/>
  <c r="R251"/>
  <c r="P251"/>
  <c r="BI250"/>
  <c r="BH250"/>
  <c r="BG250"/>
  <c r="BF250"/>
  <c r="T250"/>
  <c r="R250"/>
  <c r="P250"/>
  <c r="BI249"/>
  <c r="BH249"/>
  <c r="BG249"/>
  <c r="BF249"/>
  <c r="T249"/>
  <c r="R249"/>
  <c r="P249"/>
  <c r="BI248"/>
  <c r="BH248"/>
  <c r="BG248"/>
  <c r="BF248"/>
  <c r="T248"/>
  <c r="R248"/>
  <c r="P248"/>
  <c r="BI247"/>
  <c r="BH247"/>
  <c r="BG247"/>
  <c r="BF247"/>
  <c r="T247"/>
  <c r="R247"/>
  <c r="P247"/>
  <c r="BI246"/>
  <c r="BH246"/>
  <c r="BG246"/>
  <c r="BF246"/>
  <c r="T246"/>
  <c r="R246"/>
  <c r="P246"/>
  <c r="BI245"/>
  <c r="BH245"/>
  <c r="BG245"/>
  <c r="BF245"/>
  <c r="T245"/>
  <c r="R245"/>
  <c r="P245"/>
  <c r="BI244"/>
  <c r="BH244"/>
  <c r="BG244"/>
  <c r="BF244"/>
  <c r="T244"/>
  <c r="R244"/>
  <c r="P244"/>
  <c r="BI243"/>
  <c r="BH243"/>
  <c r="BG243"/>
  <c r="BF243"/>
  <c r="T243"/>
  <c r="R243"/>
  <c r="P243"/>
  <c r="BI242"/>
  <c r="BH242"/>
  <c r="BG242"/>
  <c r="BF242"/>
  <c r="T242"/>
  <c r="R242"/>
  <c r="P242"/>
  <c r="BI241"/>
  <c r="BH241"/>
  <c r="BG241"/>
  <c r="BF241"/>
  <c r="T241"/>
  <c r="R241"/>
  <c r="P241"/>
  <c r="BI240"/>
  <c r="BH240"/>
  <c r="BG240"/>
  <c r="BF240"/>
  <c r="T240"/>
  <c r="R240"/>
  <c r="P240"/>
  <c r="BI239"/>
  <c r="BH239"/>
  <c r="BG239"/>
  <c r="BF239"/>
  <c r="T239"/>
  <c r="R239"/>
  <c r="P239"/>
  <c r="BI238"/>
  <c r="BH238"/>
  <c r="BG238"/>
  <c r="BF238"/>
  <c r="T238"/>
  <c r="R238"/>
  <c r="P238"/>
  <c r="BI237"/>
  <c r="BH237"/>
  <c r="BG237"/>
  <c r="BF237"/>
  <c r="T237"/>
  <c r="R237"/>
  <c r="P237"/>
  <c r="BI236"/>
  <c r="BH236"/>
  <c r="BG236"/>
  <c r="BF236"/>
  <c r="T236"/>
  <c r="R236"/>
  <c r="P236"/>
  <c r="BI235"/>
  <c r="BH235"/>
  <c r="BG235"/>
  <c r="BF235"/>
  <c r="T235"/>
  <c r="R235"/>
  <c r="P235"/>
  <c r="BI234"/>
  <c r="BH234"/>
  <c r="BG234"/>
  <c r="BF234"/>
  <c r="T234"/>
  <c r="R234"/>
  <c r="P234"/>
  <c r="BI233"/>
  <c r="BH233"/>
  <c r="BG233"/>
  <c r="BF233"/>
  <c r="T233"/>
  <c r="R233"/>
  <c r="P233"/>
  <c r="BI232"/>
  <c r="BH232"/>
  <c r="BG232"/>
  <c r="BF232"/>
  <c r="T232"/>
  <c r="R232"/>
  <c r="P232"/>
  <c r="BI231"/>
  <c r="BH231"/>
  <c r="BG231"/>
  <c r="BF231"/>
  <c r="T231"/>
  <c r="R231"/>
  <c r="P231"/>
  <c r="BI230"/>
  <c r="BH230"/>
  <c r="BG230"/>
  <c r="BF230"/>
  <c r="T230"/>
  <c r="R230"/>
  <c r="P230"/>
  <c r="BI229"/>
  <c r="BH229"/>
  <c r="BG229"/>
  <c r="BF229"/>
  <c r="T229"/>
  <c r="R229"/>
  <c r="P229"/>
  <c r="BI228"/>
  <c r="BH228"/>
  <c r="BG228"/>
  <c r="BF228"/>
  <c r="T228"/>
  <c r="R228"/>
  <c r="P228"/>
  <c r="BI227"/>
  <c r="BH227"/>
  <c r="BG227"/>
  <c r="BF227"/>
  <c r="T227"/>
  <c r="R227"/>
  <c r="P227"/>
  <c r="BI226"/>
  <c r="BH226"/>
  <c r="BG226"/>
  <c r="BF226"/>
  <c r="T226"/>
  <c r="R226"/>
  <c r="P226"/>
  <c r="BI224"/>
  <c r="BH224"/>
  <c r="BG224"/>
  <c r="BF224"/>
  <c r="T224"/>
  <c r="R224"/>
  <c r="P224"/>
  <c r="BI222"/>
  <c r="BH222"/>
  <c r="BG222"/>
  <c r="BF222"/>
  <c r="T222"/>
  <c r="R222"/>
  <c r="P222"/>
  <c r="BI220"/>
  <c r="BH220"/>
  <c r="BG220"/>
  <c r="BF220"/>
  <c r="T220"/>
  <c r="R220"/>
  <c r="P220"/>
  <c r="BI219"/>
  <c r="BH219"/>
  <c r="BG219"/>
  <c r="BF219"/>
  <c r="T219"/>
  <c r="R219"/>
  <c r="P219"/>
  <c r="BI218"/>
  <c r="BH218"/>
  <c r="BG218"/>
  <c r="BF218"/>
  <c r="T218"/>
  <c r="R218"/>
  <c r="P218"/>
  <c r="BI217"/>
  <c r="BH217"/>
  <c r="BG217"/>
  <c r="BF217"/>
  <c r="T217"/>
  <c r="R217"/>
  <c r="P217"/>
  <c r="BI216"/>
  <c r="BH216"/>
  <c r="BG216"/>
  <c r="BF216"/>
  <c r="T216"/>
  <c r="R216"/>
  <c r="P216"/>
  <c r="BI215"/>
  <c r="BH215"/>
  <c r="BG215"/>
  <c r="BF215"/>
  <c r="T215"/>
  <c r="R215"/>
  <c r="P215"/>
  <c r="BI214"/>
  <c r="BH214"/>
  <c r="BG214"/>
  <c r="BF214"/>
  <c r="T214"/>
  <c r="R214"/>
  <c r="P214"/>
  <c r="BI213"/>
  <c r="BH213"/>
  <c r="BG213"/>
  <c r="BF213"/>
  <c r="T213"/>
  <c r="R213"/>
  <c r="P213"/>
  <c r="BI212"/>
  <c r="BH212"/>
  <c r="BG212"/>
  <c r="BF212"/>
  <c r="T212"/>
  <c r="R212"/>
  <c r="P212"/>
  <c r="BI211"/>
  <c r="BH211"/>
  <c r="BG211"/>
  <c r="BF211"/>
  <c r="T211"/>
  <c r="R211"/>
  <c r="P211"/>
  <c r="BI210"/>
  <c r="BH210"/>
  <c r="BG210"/>
  <c r="BF210"/>
  <c r="T210"/>
  <c r="R210"/>
  <c r="P210"/>
  <c r="BI209"/>
  <c r="BH209"/>
  <c r="BG209"/>
  <c r="BF209"/>
  <c r="T209"/>
  <c r="R209"/>
  <c r="P209"/>
  <c r="BI208"/>
  <c r="BH208"/>
  <c r="BG208"/>
  <c r="BF208"/>
  <c r="T208"/>
  <c r="R208"/>
  <c r="P208"/>
  <c r="BI207"/>
  <c r="BH207"/>
  <c r="BG207"/>
  <c r="BF207"/>
  <c r="T207"/>
  <c r="R207"/>
  <c r="P207"/>
  <c r="BI206"/>
  <c r="BH206"/>
  <c r="BG206"/>
  <c r="BF206"/>
  <c r="T206"/>
  <c r="R206"/>
  <c r="P206"/>
  <c r="BI205"/>
  <c r="BH205"/>
  <c r="BG205"/>
  <c r="BF205"/>
  <c r="T205"/>
  <c r="R205"/>
  <c r="P205"/>
  <c r="BI203"/>
  <c r="BH203"/>
  <c r="BG203"/>
  <c r="BF203"/>
  <c r="T203"/>
  <c r="R203"/>
  <c r="P203"/>
  <c r="BI202"/>
  <c r="BH202"/>
  <c r="BG202"/>
  <c r="BF202"/>
  <c r="T202"/>
  <c r="R202"/>
  <c r="P202"/>
  <c r="BI201"/>
  <c r="BH201"/>
  <c r="BG201"/>
  <c r="BF201"/>
  <c r="T201"/>
  <c r="R201"/>
  <c r="P201"/>
  <c r="BI200"/>
  <c r="BH200"/>
  <c r="BG200"/>
  <c r="BF200"/>
  <c r="T200"/>
  <c r="R200"/>
  <c r="P200"/>
  <c r="BI199"/>
  <c r="BH199"/>
  <c r="BG199"/>
  <c r="BF199"/>
  <c r="T199"/>
  <c r="R199"/>
  <c r="P199"/>
  <c r="BI198"/>
  <c r="BH198"/>
  <c r="BG198"/>
  <c r="BF198"/>
  <c r="T198"/>
  <c r="R198"/>
  <c r="P198"/>
  <c r="BI197"/>
  <c r="BH197"/>
  <c r="BG197"/>
  <c r="BF197"/>
  <c r="T197"/>
  <c r="R197"/>
  <c r="P197"/>
  <c r="BI196"/>
  <c r="BH196"/>
  <c r="BG196"/>
  <c r="BF196"/>
  <c r="T196"/>
  <c r="R196"/>
  <c r="P196"/>
  <c r="BI195"/>
  <c r="BH195"/>
  <c r="BG195"/>
  <c r="BF195"/>
  <c r="T195"/>
  <c r="R195"/>
  <c r="P195"/>
  <c r="BI194"/>
  <c r="BH194"/>
  <c r="BG194"/>
  <c r="BF194"/>
  <c r="T194"/>
  <c r="R194"/>
  <c r="P194"/>
  <c r="BI193"/>
  <c r="BH193"/>
  <c r="BG193"/>
  <c r="BF193"/>
  <c r="T193"/>
  <c r="R193"/>
  <c r="P193"/>
  <c r="BI192"/>
  <c r="BH192"/>
  <c r="BG192"/>
  <c r="BF192"/>
  <c r="T192"/>
  <c r="R192"/>
  <c r="P192"/>
  <c r="BI191"/>
  <c r="BH191"/>
  <c r="BG191"/>
  <c r="BF191"/>
  <c r="T191"/>
  <c r="R191"/>
  <c r="P191"/>
  <c r="BI190"/>
  <c r="BH190"/>
  <c r="BG190"/>
  <c r="BF190"/>
  <c r="T190"/>
  <c r="R190"/>
  <c r="P190"/>
  <c r="BI189"/>
  <c r="BH189"/>
  <c r="BG189"/>
  <c r="BF189"/>
  <c r="T189"/>
  <c r="R189"/>
  <c r="P189"/>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70"/>
  <c r="BH170"/>
  <c r="BG170"/>
  <c r="BF170"/>
  <c r="T170"/>
  <c r="R170"/>
  <c r="P170"/>
  <c r="BI169"/>
  <c r="BH169"/>
  <c r="BG169"/>
  <c r="BF169"/>
  <c r="T169"/>
  <c r="R169"/>
  <c r="P169"/>
  <c r="BI168"/>
  <c r="BH168"/>
  <c r="BG168"/>
  <c r="BF168"/>
  <c r="T168"/>
  <c r="R168"/>
  <c r="P168"/>
  <c r="BI167"/>
  <c r="BH167"/>
  <c r="BG167"/>
  <c r="BF167"/>
  <c r="T167"/>
  <c r="R167"/>
  <c r="P167"/>
  <c r="BI166"/>
  <c r="BH166"/>
  <c r="BG166"/>
  <c r="BF166"/>
  <c r="T166"/>
  <c r="R166"/>
  <c r="P166"/>
  <c r="BI165"/>
  <c r="BH165"/>
  <c r="BG165"/>
  <c r="BF165"/>
  <c r="T165"/>
  <c r="R165"/>
  <c r="P165"/>
  <c r="BI164"/>
  <c r="BH164"/>
  <c r="BG164"/>
  <c r="BF164"/>
  <c r="T164"/>
  <c r="R164"/>
  <c r="P164"/>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3"/>
  <c r="BH143"/>
  <c r="BG143"/>
  <c r="BF143"/>
  <c r="T143"/>
  <c r="R143"/>
  <c r="P143"/>
  <c r="BI142"/>
  <c r="BH142"/>
  <c r="BG142"/>
  <c r="BF142"/>
  <c r="T142"/>
  <c r="R142"/>
  <c r="P142"/>
  <c r="BI140"/>
  <c r="BH140"/>
  <c r="BG140"/>
  <c r="BF140"/>
  <c r="T140"/>
  <c r="R140"/>
  <c r="P140"/>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BI115"/>
  <c r="BH115"/>
  <c r="BG115"/>
  <c r="BF115"/>
  <c r="T115"/>
  <c r="R115"/>
  <c r="P115"/>
  <c r="BI113"/>
  <c r="BH113"/>
  <c r="BG113"/>
  <c r="BF113"/>
  <c r="T113"/>
  <c r="R113"/>
  <c r="P113"/>
  <c r="BI111"/>
  <c r="BH111"/>
  <c r="BG111"/>
  <c r="BF111"/>
  <c r="T111"/>
  <c r="R111"/>
  <c r="P111"/>
  <c r="J71"/>
  <c r="BI106"/>
  <c r="BH106"/>
  <c r="BG106"/>
  <c r="BF106"/>
  <c r="T106"/>
  <c r="T105"/>
  <c r="T104"/>
  <c r="R106"/>
  <c r="R105" s="1"/>
  <c r="R104" s="1"/>
  <c r="P106"/>
  <c r="P105"/>
  <c r="P104" s="1"/>
  <c r="J99"/>
  <c r="F99"/>
  <c r="F97"/>
  <c r="E95"/>
  <c r="J62"/>
  <c r="F62"/>
  <c r="F60"/>
  <c r="E58"/>
  <c r="J28"/>
  <c r="E28"/>
  <c r="J100" s="1"/>
  <c r="J27"/>
  <c r="J22"/>
  <c r="E22"/>
  <c r="F63" s="1"/>
  <c r="J21"/>
  <c r="J16"/>
  <c r="J97" s="1"/>
  <c r="E7"/>
  <c r="E52" s="1"/>
  <c r="J41" i="18"/>
  <c r="J40"/>
  <c r="AY77" i="1" s="1"/>
  <c r="J39" i="18"/>
  <c r="AX77" i="1"/>
  <c r="BI149" i="18"/>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4"/>
  <c r="BH124"/>
  <c r="BG124"/>
  <c r="BF124"/>
  <c r="T124"/>
  <c r="R124"/>
  <c r="P124"/>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5"/>
  <c r="BH115"/>
  <c r="BG115"/>
  <c r="BF115"/>
  <c r="T115"/>
  <c r="R115"/>
  <c r="P115"/>
  <c r="BI113"/>
  <c r="BH113"/>
  <c r="BG113"/>
  <c r="BF113"/>
  <c r="T113"/>
  <c r="R113"/>
  <c r="P113"/>
  <c r="BI112"/>
  <c r="BH112"/>
  <c r="BG112"/>
  <c r="BF112"/>
  <c r="T112"/>
  <c r="R112"/>
  <c r="P112"/>
  <c r="BI111"/>
  <c r="BH111"/>
  <c r="BG111"/>
  <c r="BF111"/>
  <c r="T111"/>
  <c r="R111"/>
  <c r="P111"/>
  <c r="BI109"/>
  <c r="BH109"/>
  <c r="BG109"/>
  <c r="BF109"/>
  <c r="T109"/>
  <c r="R109"/>
  <c r="P109"/>
  <c r="BI107"/>
  <c r="BH107"/>
  <c r="BG107"/>
  <c r="BF107"/>
  <c r="T107"/>
  <c r="R107"/>
  <c r="P107"/>
  <c r="BI105"/>
  <c r="BH105"/>
  <c r="BG105"/>
  <c r="BF105"/>
  <c r="T105"/>
  <c r="R105"/>
  <c r="P105"/>
  <c r="BI103"/>
  <c r="BH103"/>
  <c r="BG103"/>
  <c r="BF103"/>
  <c r="T103"/>
  <c r="R103"/>
  <c r="P103"/>
  <c r="BI101"/>
  <c r="BH101"/>
  <c r="BG101"/>
  <c r="BF101"/>
  <c r="T101"/>
  <c r="R101"/>
  <c r="P101"/>
  <c r="J94"/>
  <c r="F94"/>
  <c r="F92"/>
  <c r="E90"/>
  <c r="J62"/>
  <c r="F62"/>
  <c r="F60"/>
  <c r="E58"/>
  <c r="J28"/>
  <c r="E28"/>
  <c r="J63" s="1"/>
  <c r="J27"/>
  <c r="J22"/>
  <c r="E22"/>
  <c r="F95" s="1"/>
  <c r="J21"/>
  <c r="J16"/>
  <c r="J92" s="1"/>
  <c r="E7"/>
  <c r="E52" s="1"/>
  <c r="J41" i="17"/>
  <c r="J40"/>
  <c r="AY76" i="1" s="1"/>
  <c r="J39" i="17"/>
  <c r="AX76" i="1" s="1"/>
  <c r="BI245" i="17"/>
  <c r="BH245"/>
  <c r="BG245"/>
  <c r="BF245"/>
  <c r="T245"/>
  <c r="R245"/>
  <c r="P245"/>
  <c r="BI244"/>
  <c r="BH244"/>
  <c r="BG244"/>
  <c r="BF244"/>
  <c r="T244"/>
  <c r="R244"/>
  <c r="P244"/>
  <c r="BI243"/>
  <c r="BH243"/>
  <c r="BG243"/>
  <c r="BF243"/>
  <c r="T243"/>
  <c r="R243"/>
  <c r="P243"/>
  <c r="BI242"/>
  <c r="BH242"/>
  <c r="BG242"/>
  <c r="BF242"/>
  <c r="T242"/>
  <c r="R242"/>
  <c r="P242"/>
  <c r="BI241"/>
  <c r="BH241"/>
  <c r="BG241"/>
  <c r="BF241"/>
  <c r="T241"/>
  <c r="R241"/>
  <c r="P241"/>
  <c r="BI240"/>
  <c r="BH240"/>
  <c r="BG240"/>
  <c r="BF240"/>
  <c r="T240"/>
  <c r="R240"/>
  <c r="P240"/>
  <c r="BI239"/>
  <c r="BH239"/>
  <c r="BG239"/>
  <c r="BF239"/>
  <c r="T239"/>
  <c r="R239"/>
  <c r="P239"/>
  <c r="BI238"/>
  <c r="BH238"/>
  <c r="BG238"/>
  <c r="BF238"/>
  <c r="T238"/>
  <c r="R238"/>
  <c r="P238"/>
  <c r="BI237"/>
  <c r="BH237"/>
  <c r="BG237"/>
  <c r="BF237"/>
  <c r="T237"/>
  <c r="R237"/>
  <c r="P237"/>
  <c r="BI236"/>
  <c r="BH236"/>
  <c r="BG236"/>
  <c r="BF236"/>
  <c r="T236"/>
  <c r="R236"/>
  <c r="P236"/>
  <c r="BI235"/>
  <c r="BH235"/>
  <c r="BG235"/>
  <c r="BF235"/>
  <c r="T235"/>
  <c r="R235"/>
  <c r="P235"/>
  <c r="BI234"/>
  <c r="BH234"/>
  <c r="BG234"/>
  <c r="BF234"/>
  <c r="T234"/>
  <c r="R234"/>
  <c r="P234"/>
  <c r="BI233"/>
  <c r="BH233"/>
  <c r="BG233"/>
  <c r="BF233"/>
  <c r="T233"/>
  <c r="R233"/>
  <c r="P233"/>
  <c r="BI232"/>
  <c r="BH232"/>
  <c r="BG232"/>
  <c r="BF232"/>
  <c r="T232"/>
  <c r="R232"/>
  <c r="P232"/>
  <c r="BI230"/>
  <c r="BH230"/>
  <c r="BG230"/>
  <c r="BF230"/>
  <c r="T230"/>
  <c r="R230"/>
  <c r="P230"/>
  <c r="BI229"/>
  <c r="BH229"/>
  <c r="BG229"/>
  <c r="BF229"/>
  <c r="T229"/>
  <c r="R229"/>
  <c r="P229"/>
  <c r="BI228"/>
  <c r="BH228"/>
  <c r="BG228"/>
  <c r="BF228"/>
  <c r="T228"/>
  <c r="R228"/>
  <c r="P228"/>
  <c r="BI227"/>
  <c r="BH227"/>
  <c r="BG227"/>
  <c r="BF227"/>
  <c r="T227"/>
  <c r="R227"/>
  <c r="P227"/>
  <c r="BI225"/>
  <c r="BH225"/>
  <c r="BG225"/>
  <c r="BF225"/>
  <c r="T225"/>
  <c r="R225"/>
  <c r="P225"/>
  <c r="BI224"/>
  <c r="BH224"/>
  <c r="BG224"/>
  <c r="BF224"/>
  <c r="T224"/>
  <c r="R224"/>
  <c r="P224"/>
  <c r="BI223"/>
  <c r="BH223"/>
  <c r="BG223"/>
  <c r="BF223"/>
  <c r="T223"/>
  <c r="R223"/>
  <c r="P223"/>
  <c r="BI222"/>
  <c r="BH222"/>
  <c r="BG222"/>
  <c r="BF222"/>
  <c r="T222"/>
  <c r="R222"/>
  <c r="P222"/>
  <c r="BI221"/>
  <c r="BH221"/>
  <c r="BG221"/>
  <c r="BF221"/>
  <c r="T221"/>
  <c r="R221"/>
  <c r="P221"/>
  <c r="BI220"/>
  <c r="BH220"/>
  <c r="BG220"/>
  <c r="BF220"/>
  <c r="T220"/>
  <c r="R220"/>
  <c r="P220"/>
  <c r="BI219"/>
  <c r="BH219"/>
  <c r="BG219"/>
  <c r="BF219"/>
  <c r="T219"/>
  <c r="R219"/>
  <c r="P219"/>
  <c r="BI218"/>
  <c r="BH218"/>
  <c r="BG218"/>
  <c r="BF218"/>
  <c r="T218"/>
  <c r="R218"/>
  <c r="P218"/>
  <c r="BI217"/>
  <c r="BH217"/>
  <c r="BG217"/>
  <c r="BF217"/>
  <c r="T217"/>
  <c r="R217"/>
  <c r="P217"/>
  <c r="BI216"/>
  <c r="BH216"/>
  <c r="BG216"/>
  <c r="BF216"/>
  <c r="T216"/>
  <c r="R216"/>
  <c r="P216"/>
  <c r="BI215"/>
  <c r="BH215"/>
  <c r="BG215"/>
  <c r="BF215"/>
  <c r="T215"/>
  <c r="R215"/>
  <c r="P215"/>
  <c r="BI213"/>
  <c r="BH213"/>
  <c r="BG213"/>
  <c r="BF213"/>
  <c r="T213"/>
  <c r="R213"/>
  <c r="P213"/>
  <c r="BI212"/>
  <c r="BH212"/>
  <c r="BG212"/>
  <c r="BF212"/>
  <c r="T212"/>
  <c r="R212"/>
  <c r="P212"/>
  <c r="BI211"/>
  <c r="BH211"/>
  <c r="BG211"/>
  <c r="BF211"/>
  <c r="T211"/>
  <c r="R211"/>
  <c r="P211"/>
  <c r="BI210"/>
  <c r="BH210"/>
  <c r="BG210"/>
  <c r="BF210"/>
  <c r="T210"/>
  <c r="R210"/>
  <c r="P210"/>
  <c r="BI207"/>
  <c r="BH207"/>
  <c r="BG207"/>
  <c r="BF207"/>
  <c r="T207"/>
  <c r="R207"/>
  <c r="P207"/>
  <c r="BI206"/>
  <c r="BH206"/>
  <c r="BG206"/>
  <c r="BF206"/>
  <c r="T206"/>
  <c r="R206"/>
  <c r="P206"/>
  <c r="BI205"/>
  <c r="BH205"/>
  <c r="BG205"/>
  <c r="BF205"/>
  <c r="T205"/>
  <c r="R205"/>
  <c r="P205"/>
  <c r="BI204"/>
  <c r="BH204"/>
  <c r="BG204"/>
  <c r="BF204"/>
  <c r="T204"/>
  <c r="R204"/>
  <c r="P204"/>
  <c r="BI203"/>
  <c r="BH203"/>
  <c r="BG203"/>
  <c r="BF203"/>
  <c r="T203"/>
  <c r="R203"/>
  <c r="P203"/>
  <c r="BI202"/>
  <c r="BH202"/>
  <c r="BG202"/>
  <c r="BF202"/>
  <c r="T202"/>
  <c r="R202"/>
  <c r="P202"/>
  <c r="BI201"/>
  <c r="BH201"/>
  <c r="BG201"/>
  <c r="BF201"/>
  <c r="T201"/>
  <c r="R201"/>
  <c r="P201"/>
  <c r="BI198"/>
  <c r="BH198"/>
  <c r="BG198"/>
  <c r="BF198"/>
  <c r="T198"/>
  <c r="R198"/>
  <c r="P198"/>
  <c r="BI197"/>
  <c r="BH197"/>
  <c r="BG197"/>
  <c r="BF197"/>
  <c r="T197"/>
  <c r="R197"/>
  <c r="P197"/>
  <c r="BI196"/>
  <c r="BH196"/>
  <c r="BG196"/>
  <c r="BF196"/>
  <c r="T196"/>
  <c r="R196"/>
  <c r="P196"/>
  <c r="BI195"/>
  <c r="BH195"/>
  <c r="BG195"/>
  <c r="BF195"/>
  <c r="T195"/>
  <c r="R195"/>
  <c r="P195"/>
  <c r="BI194"/>
  <c r="BH194"/>
  <c r="BG194"/>
  <c r="BF194"/>
  <c r="T194"/>
  <c r="R194"/>
  <c r="P194"/>
  <c r="BI193"/>
  <c r="BH193"/>
  <c r="BG193"/>
  <c r="BF193"/>
  <c r="T193"/>
  <c r="R193"/>
  <c r="P193"/>
  <c r="BI192"/>
  <c r="BH192"/>
  <c r="BG192"/>
  <c r="BF192"/>
  <c r="T192"/>
  <c r="R192"/>
  <c r="P192"/>
  <c r="BI189"/>
  <c r="BH189"/>
  <c r="BG189"/>
  <c r="BF189"/>
  <c r="T189"/>
  <c r="R189"/>
  <c r="P189"/>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70"/>
  <c r="BH170"/>
  <c r="BG170"/>
  <c r="BF170"/>
  <c r="T170"/>
  <c r="R170"/>
  <c r="P170"/>
  <c r="BI169"/>
  <c r="BH169"/>
  <c r="BG169"/>
  <c r="BF169"/>
  <c r="T169"/>
  <c r="R169"/>
  <c r="P169"/>
  <c r="BI167"/>
  <c r="BH167"/>
  <c r="BG167"/>
  <c r="BF167"/>
  <c r="T167"/>
  <c r="R167"/>
  <c r="P167"/>
  <c r="BI166"/>
  <c r="BH166"/>
  <c r="BG166"/>
  <c r="BF166"/>
  <c r="T166"/>
  <c r="R166"/>
  <c r="P166"/>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J104"/>
  <c r="F104"/>
  <c r="F102"/>
  <c r="E100"/>
  <c r="J62"/>
  <c r="F62"/>
  <c r="F60"/>
  <c r="E58"/>
  <c r="J28"/>
  <c r="E28"/>
  <c r="J105" s="1"/>
  <c r="J27"/>
  <c r="J22"/>
  <c r="E22"/>
  <c r="F63" s="1"/>
  <c r="J21"/>
  <c r="J16"/>
  <c r="J60" s="1"/>
  <c r="E7"/>
  <c r="E52" s="1"/>
  <c r="J99" i="16"/>
  <c r="J41"/>
  <c r="J40"/>
  <c r="AY75" i="1"/>
  <c r="J39" i="16"/>
  <c r="AX75" i="1"/>
  <c r="BI150" i="16"/>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1"/>
  <c r="BH141"/>
  <c r="BG141"/>
  <c r="BF141"/>
  <c r="T141"/>
  <c r="R141"/>
  <c r="P141"/>
  <c r="BI139"/>
  <c r="BH139"/>
  <c r="BG139"/>
  <c r="BF139"/>
  <c r="T139"/>
  <c r="R139"/>
  <c r="P139"/>
  <c r="BI137"/>
  <c r="BH137"/>
  <c r="BG137"/>
  <c r="BF137"/>
  <c r="T137"/>
  <c r="R137"/>
  <c r="P137"/>
  <c r="BI136"/>
  <c r="BH136"/>
  <c r="BG136"/>
  <c r="BF136"/>
  <c r="T136"/>
  <c r="R136"/>
  <c r="P136"/>
  <c r="BI134"/>
  <c r="BH134"/>
  <c r="BG134"/>
  <c r="BF134"/>
  <c r="T134"/>
  <c r="R134"/>
  <c r="P134"/>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4"/>
  <c r="BH124"/>
  <c r="BG124"/>
  <c r="BF124"/>
  <c r="T124"/>
  <c r="R124"/>
  <c r="P124"/>
  <c r="BI122"/>
  <c r="BH122"/>
  <c r="BG122"/>
  <c r="BF122"/>
  <c r="T122"/>
  <c r="R122"/>
  <c r="P122"/>
  <c r="BI121"/>
  <c r="BH121"/>
  <c r="BG121"/>
  <c r="BF121"/>
  <c r="T121"/>
  <c r="R121"/>
  <c r="P121"/>
  <c r="BI119"/>
  <c r="BH119"/>
  <c r="BG119"/>
  <c r="BF119"/>
  <c r="T119"/>
  <c r="R119"/>
  <c r="P119"/>
  <c r="BI117"/>
  <c r="BH117"/>
  <c r="BG117"/>
  <c r="BF117"/>
  <c r="T117"/>
  <c r="R117"/>
  <c r="P117"/>
  <c r="BI115"/>
  <c r="BH115"/>
  <c r="BG115"/>
  <c r="BF115"/>
  <c r="T115"/>
  <c r="R115"/>
  <c r="P115"/>
  <c r="BI113"/>
  <c r="BH113"/>
  <c r="BG113"/>
  <c r="BF113"/>
  <c r="T113"/>
  <c r="R113"/>
  <c r="P113"/>
  <c r="BI111"/>
  <c r="BH111"/>
  <c r="BG111"/>
  <c r="BF111"/>
  <c r="T111"/>
  <c r="R111"/>
  <c r="P111"/>
  <c r="BI108"/>
  <c r="BH108"/>
  <c r="BG108"/>
  <c r="BF108"/>
  <c r="T108"/>
  <c r="R108"/>
  <c r="P108"/>
  <c r="BI107"/>
  <c r="BH107"/>
  <c r="BG107"/>
  <c r="BF107"/>
  <c r="T107"/>
  <c r="R107"/>
  <c r="P107"/>
  <c r="BI105"/>
  <c r="BH105"/>
  <c r="BG105"/>
  <c r="BF105"/>
  <c r="T105"/>
  <c r="R105"/>
  <c r="P105"/>
  <c r="BI103"/>
  <c r="BH103"/>
  <c r="BG103"/>
  <c r="BF103"/>
  <c r="T103"/>
  <c r="R103"/>
  <c r="P103"/>
  <c r="BI101"/>
  <c r="BH101"/>
  <c r="BG101"/>
  <c r="BF101"/>
  <c r="T101"/>
  <c r="R101"/>
  <c r="P101"/>
  <c r="J69"/>
  <c r="J93"/>
  <c r="F93"/>
  <c r="F91"/>
  <c r="E89"/>
  <c r="J62"/>
  <c r="F62"/>
  <c r="F60"/>
  <c r="E58"/>
  <c r="J28"/>
  <c r="E28"/>
  <c r="J94" s="1"/>
  <c r="J27"/>
  <c r="J22"/>
  <c r="E22"/>
  <c r="F63" s="1"/>
  <c r="J21"/>
  <c r="J16"/>
  <c r="J91" s="1"/>
  <c r="E7"/>
  <c r="E52" s="1"/>
  <c r="J41" i="15"/>
  <c r="J40"/>
  <c r="AY74" i="1" s="1"/>
  <c r="J39" i="15"/>
  <c r="AX74" i="1" s="1"/>
  <c r="BI1097" i="15"/>
  <c r="BH1097"/>
  <c r="BG1097"/>
  <c r="BF1097"/>
  <c r="T1097"/>
  <c r="R1097"/>
  <c r="P1097"/>
  <c r="BI1095"/>
  <c r="BH1095"/>
  <c r="BG1095"/>
  <c r="BF1095"/>
  <c r="T1095"/>
  <c r="R1095"/>
  <c r="P1095"/>
  <c r="BI1093"/>
  <c r="BH1093"/>
  <c r="BG1093"/>
  <c r="BF1093"/>
  <c r="T1093"/>
  <c r="R1093"/>
  <c r="P1093"/>
  <c r="BI1091"/>
  <c r="BH1091"/>
  <c r="BG1091"/>
  <c r="BF1091"/>
  <c r="T1091"/>
  <c r="R1091"/>
  <c r="P1091"/>
  <c r="BI1089"/>
  <c r="BH1089"/>
  <c r="BG1089"/>
  <c r="BF1089"/>
  <c r="T1089"/>
  <c r="R1089"/>
  <c r="P1089"/>
  <c r="BI1088"/>
  <c r="BH1088"/>
  <c r="BG1088"/>
  <c r="BF1088"/>
  <c r="T1088"/>
  <c r="R1088"/>
  <c r="P1088"/>
  <c r="BI1086"/>
  <c r="BH1086"/>
  <c r="BG1086"/>
  <c r="BF1086"/>
  <c r="T1086"/>
  <c r="R1086"/>
  <c r="P1086"/>
  <c r="BI1084"/>
  <c r="BH1084"/>
  <c r="BG1084"/>
  <c r="BF1084"/>
  <c r="T1084"/>
  <c r="R1084"/>
  <c r="P1084"/>
  <c r="BI1082"/>
  <c r="BH1082"/>
  <c r="BG1082"/>
  <c r="BF1082"/>
  <c r="T1082"/>
  <c r="R1082"/>
  <c r="P1082"/>
  <c r="BI1081"/>
  <c r="BH1081"/>
  <c r="BG1081"/>
  <c r="BF1081"/>
  <c r="T1081"/>
  <c r="R1081"/>
  <c r="P1081"/>
  <c r="BI1080"/>
  <c r="BH1080"/>
  <c r="BG1080"/>
  <c r="BF1080"/>
  <c r="T1080"/>
  <c r="R1080"/>
  <c r="P1080"/>
  <c r="BI1016"/>
  <c r="BH1016"/>
  <c r="BG1016"/>
  <c r="BF1016"/>
  <c r="T1016"/>
  <c r="R1016"/>
  <c r="P1016"/>
  <c r="BI984"/>
  <c r="BH984"/>
  <c r="BG984"/>
  <c r="BF984"/>
  <c r="T984"/>
  <c r="R984"/>
  <c r="P984"/>
  <c r="BI952"/>
  <c r="BH952"/>
  <c r="BG952"/>
  <c r="BF952"/>
  <c r="T952"/>
  <c r="R952"/>
  <c r="P952"/>
  <c r="BI945"/>
  <c r="BH945"/>
  <c r="BG945"/>
  <c r="BF945"/>
  <c r="T945"/>
  <c r="R945"/>
  <c r="P945"/>
  <c r="BI915"/>
  <c r="BH915"/>
  <c r="BG915"/>
  <c r="BF915"/>
  <c r="T915"/>
  <c r="R915"/>
  <c r="P915"/>
  <c r="BI913"/>
  <c r="BH913"/>
  <c r="BG913"/>
  <c r="BF913"/>
  <c r="T913"/>
  <c r="R913"/>
  <c r="P913"/>
  <c r="BI911"/>
  <c r="BH911"/>
  <c r="BG911"/>
  <c r="BF911"/>
  <c r="T911"/>
  <c r="R911"/>
  <c r="P911"/>
  <c r="BI904"/>
  <c r="BH904"/>
  <c r="BG904"/>
  <c r="BF904"/>
  <c r="T904"/>
  <c r="R904"/>
  <c r="P904"/>
  <c r="BI903"/>
  <c r="BH903"/>
  <c r="BG903"/>
  <c r="BF903"/>
  <c r="T903"/>
  <c r="R903"/>
  <c r="P903"/>
  <c r="BI899"/>
  <c r="BH899"/>
  <c r="BG899"/>
  <c r="BF899"/>
  <c r="T899"/>
  <c r="R899"/>
  <c r="P899"/>
  <c r="BI895"/>
  <c r="BH895"/>
  <c r="BG895"/>
  <c r="BF895"/>
  <c r="T895"/>
  <c r="R895"/>
  <c r="P895"/>
  <c r="BI890"/>
  <c r="BH890"/>
  <c r="BG890"/>
  <c r="BF890"/>
  <c r="T890"/>
  <c r="R890"/>
  <c r="P890"/>
  <c r="BI885"/>
  <c r="BH885"/>
  <c r="BG885"/>
  <c r="BF885"/>
  <c r="T885"/>
  <c r="R885"/>
  <c r="P885"/>
  <c r="BI879"/>
  <c r="BH879"/>
  <c r="BG879"/>
  <c r="BF879"/>
  <c r="T879"/>
  <c r="R879"/>
  <c r="P879"/>
  <c r="BI876"/>
  <c r="BH876"/>
  <c r="BG876"/>
  <c r="BF876"/>
  <c r="T876"/>
  <c r="R876"/>
  <c r="P876"/>
  <c r="BI873"/>
  <c r="BH873"/>
  <c r="BG873"/>
  <c r="BF873"/>
  <c r="T873"/>
  <c r="R873"/>
  <c r="P873"/>
  <c r="BI869"/>
  <c r="BH869"/>
  <c r="BG869"/>
  <c r="BF869"/>
  <c r="T869"/>
  <c r="R869"/>
  <c r="P869"/>
  <c r="BI865"/>
  <c r="BH865"/>
  <c r="BG865"/>
  <c r="BF865"/>
  <c r="T865"/>
  <c r="R865"/>
  <c r="P865"/>
  <c r="BI862"/>
  <c r="BH862"/>
  <c r="BG862"/>
  <c r="BF862"/>
  <c r="T862"/>
  <c r="R862"/>
  <c r="P862"/>
  <c r="BI859"/>
  <c r="BH859"/>
  <c r="BG859"/>
  <c r="BF859"/>
  <c r="T859"/>
  <c r="R859"/>
  <c r="P859"/>
  <c r="BI854"/>
  <c r="BH854"/>
  <c r="BG854"/>
  <c r="BF854"/>
  <c r="T854"/>
  <c r="R854"/>
  <c r="P854"/>
  <c r="BI851"/>
  <c r="BH851"/>
  <c r="BG851"/>
  <c r="BF851"/>
  <c r="T851"/>
  <c r="R851"/>
  <c r="P851"/>
  <c r="BI847"/>
  <c r="BH847"/>
  <c r="BG847"/>
  <c r="BF847"/>
  <c r="T847"/>
  <c r="R847"/>
  <c r="P847"/>
  <c r="BI844"/>
  <c r="BH844"/>
  <c r="BG844"/>
  <c r="BF844"/>
  <c r="T844"/>
  <c r="R844"/>
  <c r="P844"/>
  <c r="BI841"/>
  <c r="BH841"/>
  <c r="BG841"/>
  <c r="BF841"/>
  <c r="T841"/>
  <c r="R841"/>
  <c r="P841"/>
  <c r="BI838"/>
  <c r="BH838"/>
  <c r="BG838"/>
  <c r="BF838"/>
  <c r="T838"/>
  <c r="R838"/>
  <c r="P838"/>
  <c r="BI833"/>
  <c r="BH833"/>
  <c r="BG833"/>
  <c r="BF833"/>
  <c r="T833"/>
  <c r="R833"/>
  <c r="P833"/>
  <c r="BI830"/>
  <c r="BH830"/>
  <c r="BG830"/>
  <c r="BF830"/>
  <c r="T830"/>
  <c r="R830"/>
  <c r="P830"/>
  <c r="BI827"/>
  <c r="BH827"/>
  <c r="BG827"/>
  <c r="BF827"/>
  <c r="T827"/>
  <c r="R827"/>
  <c r="P827"/>
  <c r="BI824"/>
  <c r="BH824"/>
  <c r="BG824"/>
  <c r="BF824"/>
  <c r="T824"/>
  <c r="R824"/>
  <c r="P824"/>
  <c r="BI821"/>
  <c r="BH821"/>
  <c r="BG821"/>
  <c r="BF821"/>
  <c r="T821"/>
  <c r="R821"/>
  <c r="P821"/>
  <c r="BI818"/>
  <c r="BH818"/>
  <c r="BG818"/>
  <c r="BF818"/>
  <c r="T818"/>
  <c r="R818"/>
  <c r="P818"/>
  <c r="BI817"/>
  <c r="BH817"/>
  <c r="BG817"/>
  <c r="BF817"/>
  <c r="T817"/>
  <c r="R817"/>
  <c r="P817"/>
  <c r="BI816"/>
  <c r="BH816"/>
  <c r="BG816"/>
  <c r="BF816"/>
  <c r="T816"/>
  <c r="R816"/>
  <c r="P816"/>
  <c r="BI815"/>
  <c r="BH815"/>
  <c r="BG815"/>
  <c r="BF815"/>
  <c r="T815"/>
  <c r="R815"/>
  <c r="P815"/>
  <c r="BI812"/>
  <c r="BH812"/>
  <c r="BG812"/>
  <c r="BF812"/>
  <c r="T812"/>
  <c r="R812"/>
  <c r="P812"/>
  <c r="BI808"/>
  <c r="BH808"/>
  <c r="BG808"/>
  <c r="BF808"/>
  <c r="T808"/>
  <c r="R808"/>
  <c r="P808"/>
  <c r="BI804"/>
  <c r="BH804"/>
  <c r="BG804"/>
  <c r="BF804"/>
  <c r="T804"/>
  <c r="R804"/>
  <c r="P804"/>
  <c r="BI800"/>
  <c r="BH800"/>
  <c r="BG800"/>
  <c r="BF800"/>
  <c r="T800"/>
  <c r="R800"/>
  <c r="P800"/>
  <c r="BI796"/>
  <c r="BH796"/>
  <c r="BG796"/>
  <c r="BF796"/>
  <c r="T796"/>
  <c r="R796"/>
  <c r="P796"/>
  <c r="BI793"/>
  <c r="BH793"/>
  <c r="BG793"/>
  <c r="BF793"/>
  <c r="T793"/>
  <c r="R793"/>
  <c r="P793"/>
  <c r="BI789"/>
  <c r="BH789"/>
  <c r="BG789"/>
  <c r="BF789"/>
  <c r="T789"/>
  <c r="R789"/>
  <c r="P789"/>
  <c r="BI785"/>
  <c r="BH785"/>
  <c r="BG785"/>
  <c r="BF785"/>
  <c r="T785"/>
  <c r="R785"/>
  <c r="P785"/>
  <c r="BI781"/>
  <c r="BH781"/>
  <c r="BG781"/>
  <c r="BF781"/>
  <c r="T781"/>
  <c r="R781"/>
  <c r="P781"/>
  <c r="BI776"/>
  <c r="BH776"/>
  <c r="BG776"/>
  <c r="BF776"/>
  <c r="T776"/>
  <c r="R776"/>
  <c r="P776"/>
  <c r="BI767"/>
  <c r="BH767"/>
  <c r="BG767"/>
  <c r="BF767"/>
  <c r="T767"/>
  <c r="R767"/>
  <c r="P767"/>
  <c r="BI758"/>
  <c r="BH758"/>
  <c r="BG758"/>
  <c r="BF758"/>
  <c r="T758"/>
  <c r="R758"/>
  <c r="P758"/>
  <c r="BI755"/>
  <c r="BH755"/>
  <c r="BG755"/>
  <c r="BF755"/>
  <c r="T755"/>
  <c r="R755"/>
  <c r="P755"/>
  <c r="BI752"/>
  <c r="BH752"/>
  <c r="BG752"/>
  <c r="BF752"/>
  <c r="T752"/>
  <c r="R752"/>
  <c r="P752"/>
  <c r="BI749"/>
  <c r="BH749"/>
  <c r="BG749"/>
  <c r="BF749"/>
  <c r="T749"/>
  <c r="R749"/>
  <c r="P749"/>
  <c r="BI745"/>
  <c r="BH745"/>
  <c r="BG745"/>
  <c r="BF745"/>
  <c r="T745"/>
  <c r="R745"/>
  <c r="P745"/>
  <c r="BI742"/>
  <c r="BH742"/>
  <c r="BG742"/>
  <c r="BF742"/>
  <c r="T742"/>
  <c r="R742"/>
  <c r="P742"/>
  <c r="BI739"/>
  <c r="BH739"/>
  <c r="BG739"/>
  <c r="BF739"/>
  <c r="T739"/>
  <c r="R739"/>
  <c r="P739"/>
  <c r="BI736"/>
  <c r="BH736"/>
  <c r="BG736"/>
  <c r="BF736"/>
  <c r="T736"/>
  <c r="R736"/>
  <c r="P736"/>
  <c r="BI732"/>
  <c r="BH732"/>
  <c r="BG732"/>
  <c r="BF732"/>
  <c r="T732"/>
  <c r="R732"/>
  <c r="P732"/>
  <c r="BI729"/>
  <c r="BH729"/>
  <c r="BG729"/>
  <c r="BF729"/>
  <c r="T729"/>
  <c r="R729"/>
  <c r="P729"/>
  <c r="BI726"/>
  <c r="BH726"/>
  <c r="BG726"/>
  <c r="BF726"/>
  <c r="T726"/>
  <c r="R726"/>
  <c r="P726"/>
  <c r="BI721"/>
  <c r="BH721"/>
  <c r="BG721"/>
  <c r="BF721"/>
  <c r="T721"/>
  <c r="R721"/>
  <c r="P721"/>
  <c r="BI718"/>
  <c r="BH718"/>
  <c r="BG718"/>
  <c r="BF718"/>
  <c r="T718"/>
  <c r="R718"/>
  <c r="P718"/>
  <c r="BI714"/>
  <c r="BH714"/>
  <c r="BG714"/>
  <c r="BF714"/>
  <c r="T714"/>
  <c r="R714"/>
  <c r="P714"/>
  <c r="BI711"/>
  <c r="BH711"/>
  <c r="BG711"/>
  <c r="BF711"/>
  <c r="T711"/>
  <c r="R711"/>
  <c r="P711"/>
  <c r="BI707"/>
  <c r="BH707"/>
  <c r="BG707"/>
  <c r="BF707"/>
  <c r="T707"/>
  <c r="R707"/>
  <c r="P707"/>
  <c r="BI703"/>
  <c r="BH703"/>
  <c r="BG703"/>
  <c r="BF703"/>
  <c r="T703"/>
  <c r="R703"/>
  <c r="P703"/>
  <c r="BI699"/>
  <c r="BH699"/>
  <c r="BG699"/>
  <c r="BF699"/>
  <c r="T699"/>
  <c r="R699"/>
  <c r="P699"/>
  <c r="BI696"/>
  <c r="BH696"/>
  <c r="BG696"/>
  <c r="BF696"/>
  <c r="T696"/>
  <c r="R696"/>
  <c r="P696"/>
  <c r="BI693"/>
  <c r="BH693"/>
  <c r="BG693"/>
  <c r="BF693"/>
  <c r="T693"/>
  <c r="R693"/>
  <c r="P693"/>
  <c r="BI688"/>
  <c r="BH688"/>
  <c r="BG688"/>
  <c r="BF688"/>
  <c r="T688"/>
  <c r="R688"/>
  <c r="P688"/>
  <c r="BI685"/>
  <c r="BH685"/>
  <c r="BG685"/>
  <c r="BF685"/>
  <c r="T685"/>
  <c r="R685"/>
  <c r="P685"/>
  <c r="BI681"/>
  <c r="BH681"/>
  <c r="BG681"/>
  <c r="BF681"/>
  <c r="T681"/>
  <c r="R681"/>
  <c r="P681"/>
  <c r="BI678"/>
  <c r="BH678"/>
  <c r="BG678"/>
  <c r="BF678"/>
  <c r="T678"/>
  <c r="R678"/>
  <c r="P678"/>
  <c r="BI675"/>
  <c r="BH675"/>
  <c r="BG675"/>
  <c r="BF675"/>
  <c r="T675"/>
  <c r="R675"/>
  <c r="P675"/>
  <c r="BI672"/>
  <c r="BH672"/>
  <c r="BG672"/>
  <c r="BF672"/>
  <c r="T672"/>
  <c r="R672"/>
  <c r="P672"/>
  <c r="BI669"/>
  <c r="BH669"/>
  <c r="BG669"/>
  <c r="BF669"/>
  <c r="T669"/>
  <c r="R669"/>
  <c r="P669"/>
  <c r="BI665"/>
  <c r="BH665"/>
  <c r="BG665"/>
  <c r="BF665"/>
  <c r="T665"/>
  <c r="R665"/>
  <c r="P665"/>
  <c r="BI661"/>
  <c r="BH661"/>
  <c r="BG661"/>
  <c r="BF661"/>
  <c r="T661"/>
  <c r="R661"/>
  <c r="P661"/>
  <c r="BI657"/>
  <c r="BH657"/>
  <c r="BG657"/>
  <c r="BF657"/>
  <c r="T657"/>
  <c r="R657"/>
  <c r="P657"/>
  <c r="BI654"/>
  <c r="BH654"/>
  <c r="BG654"/>
  <c r="BF654"/>
  <c r="T654"/>
  <c r="R654"/>
  <c r="P654"/>
  <c r="BI651"/>
  <c r="BH651"/>
  <c r="BG651"/>
  <c r="BF651"/>
  <c r="T651"/>
  <c r="R651"/>
  <c r="P651"/>
  <c r="BI648"/>
  <c r="BH648"/>
  <c r="BG648"/>
  <c r="BF648"/>
  <c r="T648"/>
  <c r="R648"/>
  <c r="P648"/>
  <c r="BI643"/>
  <c r="BH643"/>
  <c r="BG643"/>
  <c r="BF643"/>
  <c r="T643"/>
  <c r="R643"/>
  <c r="P643"/>
  <c r="BI639"/>
  <c r="BH639"/>
  <c r="BG639"/>
  <c r="BF639"/>
  <c r="T639"/>
  <c r="R639"/>
  <c r="P639"/>
  <c r="BI635"/>
  <c r="BH635"/>
  <c r="BG635"/>
  <c r="BF635"/>
  <c r="T635"/>
  <c r="R635"/>
  <c r="P635"/>
  <c r="BI631"/>
  <c r="BH631"/>
  <c r="BG631"/>
  <c r="BF631"/>
  <c r="T631"/>
  <c r="R631"/>
  <c r="P631"/>
  <c r="BI626"/>
  <c r="BH626"/>
  <c r="BG626"/>
  <c r="BF626"/>
  <c r="T626"/>
  <c r="R626"/>
  <c r="P626"/>
  <c r="BI623"/>
  <c r="BH623"/>
  <c r="BG623"/>
  <c r="BF623"/>
  <c r="T623"/>
  <c r="R623"/>
  <c r="P623"/>
  <c r="BI620"/>
  <c r="BH620"/>
  <c r="BG620"/>
  <c r="BF620"/>
  <c r="T620"/>
  <c r="R620"/>
  <c r="P620"/>
  <c r="BI617"/>
  <c r="BH617"/>
  <c r="BG617"/>
  <c r="BF617"/>
  <c r="T617"/>
  <c r="R617"/>
  <c r="P617"/>
  <c r="BI616"/>
  <c r="BH616"/>
  <c r="BG616"/>
  <c r="BF616"/>
  <c r="T616"/>
  <c r="R616"/>
  <c r="P616"/>
  <c r="BI615"/>
  <c r="BH615"/>
  <c r="BG615"/>
  <c r="BF615"/>
  <c r="T615"/>
  <c r="R615"/>
  <c r="P615"/>
  <c r="BI614"/>
  <c r="BH614"/>
  <c r="BG614"/>
  <c r="BF614"/>
  <c r="T614"/>
  <c r="R614"/>
  <c r="P614"/>
  <c r="BI613"/>
  <c r="BH613"/>
  <c r="BG613"/>
  <c r="BF613"/>
  <c r="T613"/>
  <c r="R613"/>
  <c r="P613"/>
  <c r="BI609"/>
  <c r="BH609"/>
  <c r="BG609"/>
  <c r="BF609"/>
  <c r="T609"/>
  <c r="R609"/>
  <c r="P609"/>
  <c r="BI604"/>
  <c r="BH604"/>
  <c r="BG604"/>
  <c r="BF604"/>
  <c r="T604"/>
  <c r="R604"/>
  <c r="P604"/>
  <c r="BI594"/>
  <c r="BH594"/>
  <c r="BG594"/>
  <c r="BF594"/>
  <c r="T594"/>
  <c r="R594"/>
  <c r="P594"/>
  <c r="BI590"/>
  <c r="BH590"/>
  <c r="BG590"/>
  <c r="BF590"/>
  <c r="T590"/>
  <c r="R590"/>
  <c r="P590"/>
  <c r="BI585"/>
  <c r="BH585"/>
  <c r="BG585"/>
  <c r="BF585"/>
  <c r="T585"/>
  <c r="R585"/>
  <c r="P585"/>
  <c r="BI581"/>
  <c r="BH581"/>
  <c r="BG581"/>
  <c r="BF581"/>
  <c r="T581"/>
  <c r="R581"/>
  <c r="P581"/>
  <c r="BI577"/>
  <c r="BH577"/>
  <c r="BG577"/>
  <c r="BF577"/>
  <c r="T577"/>
  <c r="R577"/>
  <c r="P577"/>
  <c r="BI573"/>
  <c r="BH573"/>
  <c r="BG573"/>
  <c r="BF573"/>
  <c r="T573"/>
  <c r="R573"/>
  <c r="P573"/>
  <c r="BI568"/>
  <c r="BH568"/>
  <c r="BG568"/>
  <c r="BF568"/>
  <c r="T568"/>
  <c r="R568"/>
  <c r="P568"/>
  <c r="BI563"/>
  <c r="BH563"/>
  <c r="BG563"/>
  <c r="BF563"/>
  <c r="T563"/>
  <c r="R563"/>
  <c r="P563"/>
  <c r="BI558"/>
  <c r="BH558"/>
  <c r="BG558"/>
  <c r="BF558"/>
  <c r="T558"/>
  <c r="R558"/>
  <c r="P558"/>
  <c r="BI554"/>
  <c r="BH554"/>
  <c r="BG554"/>
  <c r="BF554"/>
  <c r="T554"/>
  <c r="R554"/>
  <c r="P554"/>
  <c r="BI550"/>
  <c r="BH550"/>
  <c r="BG550"/>
  <c r="BF550"/>
  <c r="T550"/>
  <c r="R550"/>
  <c r="P550"/>
  <c r="BI546"/>
  <c r="BH546"/>
  <c r="BG546"/>
  <c r="BF546"/>
  <c r="T546"/>
  <c r="R546"/>
  <c r="P546"/>
  <c r="BI540"/>
  <c r="BH540"/>
  <c r="BG540"/>
  <c r="BF540"/>
  <c r="T540"/>
  <c r="R540"/>
  <c r="P540"/>
  <c r="BI535"/>
  <c r="BH535"/>
  <c r="BG535"/>
  <c r="BF535"/>
  <c r="T535"/>
  <c r="R535"/>
  <c r="P535"/>
  <c r="BI529"/>
  <c r="BH529"/>
  <c r="BG529"/>
  <c r="BF529"/>
  <c r="T529"/>
  <c r="R529"/>
  <c r="P529"/>
  <c r="BI524"/>
  <c r="BH524"/>
  <c r="BG524"/>
  <c r="BF524"/>
  <c r="T524"/>
  <c r="R524"/>
  <c r="P524"/>
  <c r="BI520"/>
  <c r="BH520"/>
  <c r="BG520"/>
  <c r="BF520"/>
  <c r="T520"/>
  <c r="R520"/>
  <c r="P520"/>
  <c r="BI517"/>
  <c r="BH517"/>
  <c r="BG517"/>
  <c r="BF517"/>
  <c r="T517"/>
  <c r="R517"/>
  <c r="P517"/>
  <c r="BI513"/>
  <c r="BH513"/>
  <c r="BG513"/>
  <c r="BF513"/>
  <c r="T513"/>
  <c r="R513"/>
  <c r="P513"/>
  <c r="BI510"/>
  <c r="BH510"/>
  <c r="BG510"/>
  <c r="BF510"/>
  <c r="T510"/>
  <c r="R510"/>
  <c r="P510"/>
  <c r="BI506"/>
  <c r="BH506"/>
  <c r="BG506"/>
  <c r="BF506"/>
  <c r="T506"/>
  <c r="R506"/>
  <c r="P506"/>
  <c r="BI503"/>
  <c r="BH503"/>
  <c r="BG503"/>
  <c r="BF503"/>
  <c r="T503"/>
  <c r="R503"/>
  <c r="P503"/>
  <c r="BI499"/>
  <c r="BH499"/>
  <c r="BG499"/>
  <c r="BF499"/>
  <c r="T499"/>
  <c r="R499"/>
  <c r="P499"/>
  <c r="BI496"/>
  <c r="BH496"/>
  <c r="BG496"/>
  <c r="BF496"/>
  <c r="T496"/>
  <c r="R496"/>
  <c r="P496"/>
  <c r="BI492"/>
  <c r="BH492"/>
  <c r="BG492"/>
  <c r="BF492"/>
  <c r="T492"/>
  <c r="R492"/>
  <c r="P492"/>
  <c r="BI486"/>
  <c r="BH486"/>
  <c r="BG486"/>
  <c r="BF486"/>
  <c r="T486"/>
  <c r="R486"/>
  <c r="P486"/>
  <c r="BI479"/>
  <c r="BH479"/>
  <c r="BG479"/>
  <c r="BF479"/>
  <c r="T479"/>
  <c r="R479"/>
  <c r="P479"/>
  <c r="BI476"/>
  <c r="BH476"/>
  <c r="BG476"/>
  <c r="BF476"/>
  <c r="T476"/>
  <c r="R476"/>
  <c r="P476"/>
  <c r="BI472"/>
  <c r="BH472"/>
  <c r="BG472"/>
  <c r="BF472"/>
  <c r="T472"/>
  <c r="R472"/>
  <c r="P472"/>
  <c r="BI471"/>
  <c r="BH471"/>
  <c r="BG471"/>
  <c r="BF471"/>
  <c r="T471"/>
  <c r="R471"/>
  <c r="P471"/>
  <c r="BI470"/>
  <c r="BH470"/>
  <c r="BG470"/>
  <c r="BF470"/>
  <c r="T470"/>
  <c r="R470"/>
  <c r="P470"/>
  <c r="BI469"/>
  <c r="BH469"/>
  <c r="BG469"/>
  <c r="BF469"/>
  <c r="T469"/>
  <c r="R469"/>
  <c r="P469"/>
  <c r="BI466"/>
  <c r="BH466"/>
  <c r="BG466"/>
  <c r="BF466"/>
  <c r="T466"/>
  <c r="R466"/>
  <c r="P466"/>
  <c r="BI463"/>
  <c r="BH463"/>
  <c r="BG463"/>
  <c r="BF463"/>
  <c r="T463"/>
  <c r="R463"/>
  <c r="P463"/>
  <c r="BI460"/>
  <c r="BH460"/>
  <c r="BG460"/>
  <c r="BF460"/>
  <c r="T460"/>
  <c r="R460"/>
  <c r="P460"/>
  <c r="BI457"/>
  <c r="BH457"/>
  <c r="BG457"/>
  <c r="BF457"/>
  <c r="T457"/>
  <c r="R457"/>
  <c r="P457"/>
  <c r="BI454"/>
  <c r="BH454"/>
  <c r="BG454"/>
  <c r="BF454"/>
  <c r="T454"/>
  <c r="R454"/>
  <c r="P454"/>
  <c r="BI450"/>
  <c r="BH450"/>
  <c r="BG450"/>
  <c r="BF450"/>
  <c r="T450"/>
  <c r="R450"/>
  <c r="P450"/>
  <c r="BI444"/>
  <c r="BH444"/>
  <c r="BG444"/>
  <c r="BF444"/>
  <c r="T444"/>
  <c r="R444"/>
  <c r="P444"/>
  <c r="BI441"/>
  <c r="BH441"/>
  <c r="BG441"/>
  <c r="BF441"/>
  <c r="T441"/>
  <c r="R441"/>
  <c r="P441"/>
  <c r="BI436"/>
  <c r="BH436"/>
  <c r="BG436"/>
  <c r="BF436"/>
  <c r="T436"/>
  <c r="R436"/>
  <c r="P436"/>
  <c r="BI432"/>
  <c r="BH432"/>
  <c r="BG432"/>
  <c r="BF432"/>
  <c r="T432"/>
  <c r="R432"/>
  <c r="P432"/>
  <c r="BI428"/>
  <c r="BH428"/>
  <c r="BG428"/>
  <c r="BF428"/>
  <c r="T428"/>
  <c r="R428"/>
  <c r="P428"/>
  <c r="BI424"/>
  <c r="BH424"/>
  <c r="BG424"/>
  <c r="BF424"/>
  <c r="T424"/>
  <c r="R424"/>
  <c r="P424"/>
  <c r="BI419"/>
  <c r="BH419"/>
  <c r="BG419"/>
  <c r="BF419"/>
  <c r="T419"/>
  <c r="R419"/>
  <c r="P419"/>
  <c r="BI415"/>
  <c r="BH415"/>
  <c r="BG415"/>
  <c r="BF415"/>
  <c r="T415"/>
  <c r="R415"/>
  <c r="P415"/>
  <c r="BI411"/>
  <c r="BH411"/>
  <c r="BG411"/>
  <c r="BF411"/>
  <c r="T411"/>
  <c r="R411"/>
  <c r="P411"/>
  <c r="BI405"/>
  <c r="BH405"/>
  <c r="BG405"/>
  <c r="BF405"/>
  <c r="T405"/>
  <c r="R405"/>
  <c r="P405"/>
  <c r="BI401"/>
  <c r="BH401"/>
  <c r="BG401"/>
  <c r="BF401"/>
  <c r="T401"/>
  <c r="R401"/>
  <c r="P401"/>
  <c r="BI396"/>
  <c r="BH396"/>
  <c r="BG396"/>
  <c r="BF396"/>
  <c r="T396"/>
  <c r="R396"/>
  <c r="P396"/>
  <c r="BI385"/>
  <c r="BH385"/>
  <c r="BG385"/>
  <c r="BF385"/>
  <c r="T385"/>
  <c r="R385"/>
  <c r="P385"/>
  <c r="BI382"/>
  <c r="BH382"/>
  <c r="BG382"/>
  <c r="BF382"/>
  <c r="T382"/>
  <c r="R382"/>
  <c r="P382"/>
  <c r="BI379"/>
  <c r="BH379"/>
  <c r="BG379"/>
  <c r="BF379"/>
  <c r="T379"/>
  <c r="R379"/>
  <c r="P379"/>
  <c r="BI376"/>
  <c r="BH376"/>
  <c r="BG376"/>
  <c r="BF376"/>
  <c r="T376"/>
  <c r="R376"/>
  <c r="P376"/>
  <c r="BI372"/>
  <c r="BH372"/>
  <c r="BG372"/>
  <c r="BF372"/>
  <c r="T372"/>
  <c r="R372"/>
  <c r="P372"/>
  <c r="BI367"/>
  <c r="BH367"/>
  <c r="BG367"/>
  <c r="BF367"/>
  <c r="T367"/>
  <c r="R367"/>
  <c r="P367"/>
  <c r="BI362"/>
  <c r="BH362"/>
  <c r="BG362"/>
  <c r="BF362"/>
  <c r="T362"/>
  <c r="R362"/>
  <c r="P362"/>
  <c r="BI355"/>
  <c r="BH355"/>
  <c r="BG355"/>
  <c r="BF355"/>
  <c r="T355"/>
  <c r="R355"/>
  <c r="P355"/>
  <c r="BI351"/>
  <c r="BH351"/>
  <c r="BG351"/>
  <c r="BF351"/>
  <c r="T351"/>
  <c r="R351"/>
  <c r="P351"/>
  <c r="BI346"/>
  <c r="BH346"/>
  <c r="BG346"/>
  <c r="BF346"/>
  <c r="T346"/>
  <c r="R346"/>
  <c r="P346"/>
  <c r="BI339"/>
  <c r="BH339"/>
  <c r="BG339"/>
  <c r="BF339"/>
  <c r="T339"/>
  <c r="R339"/>
  <c r="P339"/>
  <c r="BI334"/>
  <c r="BH334"/>
  <c r="BG334"/>
  <c r="BF334"/>
  <c r="T334"/>
  <c r="R334"/>
  <c r="P334"/>
  <c r="BI330"/>
  <c r="BH330"/>
  <c r="BG330"/>
  <c r="BF330"/>
  <c r="T330"/>
  <c r="R330"/>
  <c r="P330"/>
  <c r="BI322"/>
  <c r="BH322"/>
  <c r="BG322"/>
  <c r="BF322"/>
  <c r="T322"/>
  <c r="R322"/>
  <c r="P322"/>
  <c r="BI319"/>
  <c r="BH319"/>
  <c r="BG319"/>
  <c r="BF319"/>
  <c r="T319"/>
  <c r="R319"/>
  <c r="P319"/>
  <c r="BI316"/>
  <c r="BH316"/>
  <c r="BG316"/>
  <c r="BF316"/>
  <c r="T316"/>
  <c r="R316"/>
  <c r="P316"/>
  <c r="BI311"/>
  <c r="BH311"/>
  <c r="BG311"/>
  <c r="BF311"/>
  <c r="T311"/>
  <c r="R311"/>
  <c r="P311"/>
  <c r="BI307"/>
  <c r="BH307"/>
  <c r="BG307"/>
  <c r="BF307"/>
  <c r="T307"/>
  <c r="R307"/>
  <c r="P307"/>
  <c r="BI303"/>
  <c r="BH303"/>
  <c r="BG303"/>
  <c r="BF303"/>
  <c r="T303"/>
  <c r="R303"/>
  <c r="P303"/>
  <c r="BI299"/>
  <c r="BH299"/>
  <c r="BG299"/>
  <c r="BF299"/>
  <c r="T299"/>
  <c r="R299"/>
  <c r="P299"/>
  <c r="BI291"/>
  <c r="BH291"/>
  <c r="BG291"/>
  <c r="BF291"/>
  <c r="T291"/>
  <c r="R291"/>
  <c r="P291"/>
  <c r="BI281"/>
  <c r="BH281"/>
  <c r="BG281"/>
  <c r="BF281"/>
  <c r="T281"/>
  <c r="R281"/>
  <c r="P281"/>
  <c r="BI253"/>
  <c r="BH253"/>
  <c r="BG253"/>
  <c r="BF253"/>
  <c r="T253"/>
  <c r="R253"/>
  <c r="P253"/>
  <c r="BI249"/>
  <c r="BH249"/>
  <c r="BG249"/>
  <c r="BF249"/>
  <c r="T249"/>
  <c r="R249"/>
  <c r="P249"/>
  <c r="BI245"/>
  <c r="BH245"/>
  <c r="BG245"/>
  <c r="BF245"/>
  <c r="T245"/>
  <c r="R245"/>
  <c r="P245"/>
  <c r="BI240"/>
  <c r="BH240"/>
  <c r="BG240"/>
  <c r="BF240"/>
  <c r="T240"/>
  <c r="R240"/>
  <c r="P240"/>
  <c r="BI232"/>
  <c r="BH232"/>
  <c r="BG232"/>
  <c r="BF232"/>
  <c r="T232"/>
  <c r="R232"/>
  <c r="P232"/>
  <c r="BI228"/>
  <c r="BH228"/>
  <c r="BG228"/>
  <c r="BF228"/>
  <c r="T228"/>
  <c r="T227" s="1"/>
  <c r="R228"/>
  <c r="R227" s="1"/>
  <c r="P228"/>
  <c r="P227" s="1"/>
  <c r="BI226"/>
  <c r="BH226"/>
  <c r="BG226"/>
  <c r="BF226"/>
  <c r="T226"/>
  <c r="R226"/>
  <c r="P226"/>
  <c r="BI224"/>
  <c r="BH224"/>
  <c r="BG224"/>
  <c r="BF224"/>
  <c r="T224"/>
  <c r="R224"/>
  <c r="P224"/>
  <c r="BI223"/>
  <c r="BH223"/>
  <c r="BG223"/>
  <c r="BF223"/>
  <c r="T223"/>
  <c r="R223"/>
  <c r="P223"/>
  <c r="BI222"/>
  <c r="BH222"/>
  <c r="BG222"/>
  <c r="BF222"/>
  <c r="T222"/>
  <c r="R222"/>
  <c r="P222"/>
  <c r="BI221"/>
  <c r="BH221"/>
  <c r="BG221"/>
  <c r="BF221"/>
  <c r="T221"/>
  <c r="R221"/>
  <c r="P221"/>
  <c r="BI219"/>
  <c r="BH219"/>
  <c r="BG219"/>
  <c r="BF219"/>
  <c r="T219"/>
  <c r="R219"/>
  <c r="P219"/>
  <c r="BI218"/>
  <c r="BH218"/>
  <c r="BG218"/>
  <c r="BF218"/>
  <c r="T218"/>
  <c r="R218"/>
  <c r="P218"/>
  <c r="BI216"/>
  <c r="BH216"/>
  <c r="BG216"/>
  <c r="BF216"/>
  <c r="T216"/>
  <c r="R216"/>
  <c r="P216"/>
  <c r="BI215"/>
  <c r="BH215"/>
  <c r="BG215"/>
  <c r="BF215"/>
  <c r="T215"/>
  <c r="R215"/>
  <c r="P215"/>
  <c r="BI213"/>
  <c r="BH213"/>
  <c r="BG213"/>
  <c r="BF213"/>
  <c r="T213"/>
  <c r="R213"/>
  <c r="P213"/>
  <c r="BI210"/>
  <c r="BH210"/>
  <c r="BG210"/>
  <c r="BF210"/>
  <c r="T210"/>
  <c r="R210"/>
  <c r="P210"/>
  <c r="BI206"/>
  <c r="BH206"/>
  <c r="BG206"/>
  <c r="BF206"/>
  <c r="T206"/>
  <c r="R206"/>
  <c r="P206"/>
  <c r="BI203"/>
  <c r="BH203"/>
  <c r="BG203"/>
  <c r="BF203"/>
  <c r="T203"/>
  <c r="R203"/>
  <c r="P203"/>
  <c r="BI199"/>
  <c r="BH199"/>
  <c r="BG199"/>
  <c r="BF199"/>
  <c r="T199"/>
  <c r="R199"/>
  <c r="P199"/>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73"/>
  <c r="BH173"/>
  <c r="BG173"/>
  <c r="BF173"/>
  <c r="T173"/>
  <c r="R173"/>
  <c r="P173"/>
  <c r="BI157"/>
  <c r="BH157"/>
  <c r="BG157"/>
  <c r="BF157"/>
  <c r="T157"/>
  <c r="R157"/>
  <c r="P157"/>
  <c r="BI141"/>
  <c r="BH141"/>
  <c r="BG141"/>
  <c r="BF141"/>
  <c r="T141"/>
  <c r="R141"/>
  <c r="P141"/>
  <c r="BI139"/>
  <c r="BH139"/>
  <c r="BG139"/>
  <c r="BF139"/>
  <c r="T139"/>
  <c r="R139"/>
  <c r="P139"/>
  <c r="BI135"/>
  <c r="BH135"/>
  <c r="BG135"/>
  <c r="BF135"/>
  <c r="T135"/>
  <c r="R135"/>
  <c r="P135"/>
  <c r="BI129"/>
  <c r="BH129"/>
  <c r="BG129"/>
  <c r="BF129"/>
  <c r="T129"/>
  <c r="R129"/>
  <c r="P129"/>
  <c r="BI125"/>
  <c r="BH125"/>
  <c r="BG125"/>
  <c r="BF125"/>
  <c r="T125"/>
  <c r="R125"/>
  <c r="P125"/>
  <c r="BI119"/>
  <c r="BH119"/>
  <c r="BG119"/>
  <c r="BF119"/>
  <c r="T119"/>
  <c r="R119"/>
  <c r="P119"/>
  <c r="BI113"/>
  <c r="BH113"/>
  <c r="BG113"/>
  <c r="BF113"/>
  <c r="T113"/>
  <c r="R113"/>
  <c r="P113"/>
  <c r="BI111"/>
  <c r="BH111"/>
  <c r="BG111"/>
  <c r="BF111"/>
  <c r="T111"/>
  <c r="R111"/>
  <c r="P111"/>
  <c r="BI109"/>
  <c r="BH109"/>
  <c r="BG109"/>
  <c r="BF109"/>
  <c r="T109"/>
  <c r="R109"/>
  <c r="P109"/>
  <c r="J102"/>
  <c r="F102"/>
  <c r="F100"/>
  <c r="E98"/>
  <c r="J62"/>
  <c r="F62"/>
  <c r="F60"/>
  <c r="E58"/>
  <c r="J28"/>
  <c r="E28"/>
  <c r="J63" s="1"/>
  <c r="J27"/>
  <c r="J22"/>
  <c r="E22"/>
  <c r="F63" s="1"/>
  <c r="J21"/>
  <c r="J16"/>
  <c r="J60" s="1"/>
  <c r="E7"/>
  <c r="E52"/>
  <c r="J110" i="14"/>
  <c r="J41"/>
  <c r="J40"/>
  <c r="AY73" i="1"/>
  <c r="J39" i="14"/>
  <c r="AX73" i="1" s="1"/>
  <c r="BI402" i="14"/>
  <c r="BH402"/>
  <c r="BG402"/>
  <c r="BF402"/>
  <c r="T402"/>
  <c r="R402"/>
  <c r="P402"/>
  <c r="BI400"/>
  <c r="BH400"/>
  <c r="BG400"/>
  <c r="BF400"/>
  <c r="T400"/>
  <c r="R400"/>
  <c r="P400"/>
  <c r="BI398"/>
  <c r="BH398"/>
  <c r="BG398"/>
  <c r="BF398"/>
  <c r="T398"/>
  <c r="R398"/>
  <c r="P398"/>
  <c r="BI397"/>
  <c r="BH397"/>
  <c r="BG397"/>
  <c r="BF397"/>
  <c r="T397"/>
  <c r="R397"/>
  <c r="P397"/>
  <c r="BI395"/>
  <c r="BH395"/>
  <c r="BG395"/>
  <c r="BF395"/>
  <c r="T395"/>
  <c r="R395"/>
  <c r="P395"/>
  <c r="BI393"/>
  <c r="BH393"/>
  <c r="BG393"/>
  <c r="BF393"/>
  <c r="T393"/>
  <c r="R393"/>
  <c r="P393"/>
  <c r="BI391"/>
  <c r="BH391"/>
  <c r="BG391"/>
  <c r="BF391"/>
  <c r="T391"/>
  <c r="R391"/>
  <c r="P391"/>
  <c r="BI389"/>
  <c r="BH389"/>
  <c r="BG389"/>
  <c r="BF389"/>
  <c r="T389"/>
  <c r="R389"/>
  <c r="P389"/>
  <c r="BI387"/>
  <c r="BH387"/>
  <c r="BG387"/>
  <c r="BF387"/>
  <c r="T387"/>
  <c r="R387"/>
  <c r="P387"/>
  <c r="BI385"/>
  <c r="BH385"/>
  <c r="BG385"/>
  <c r="BF385"/>
  <c r="T385"/>
  <c r="R385"/>
  <c r="P385"/>
  <c r="BI383"/>
  <c r="BH383"/>
  <c r="BG383"/>
  <c r="BF383"/>
  <c r="T383"/>
  <c r="R383"/>
  <c r="P383"/>
  <c r="BI381"/>
  <c r="BH381"/>
  <c r="BG381"/>
  <c r="BF381"/>
  <c r="T381"/>
  <c r="R381"/>
  <c r="P381"/>
  <c r="BI379"/>
  <c r="BH379"/>
  <c r="BG379"/>
  <c r="BF379"/>
  <c r="T379"/>
  <c r="R379"/>
  <c r="P379"/>
  <c r="BI377"/>
  <c r="BH377"/>
  <c r="BG377"/>
  <c r="BF377"/>
  <c r="T377"/>
  <c r="R377"/>
  <c r="P377"/>
  <c r="BI375"/>
  <c r="BH375"/>
  <c r="BG375"/>
  <c r="BF375"/>
  <c r="T375"/>
  <c r="R375"/>
  <c r="P375"/>
  <c r="BI373"/>
  <c r="BH373"/>
  <c r="BG373"/>
  <c r="BF373"/>
  <c r="T373"/>
  <c r="R373"/>
  <c r="P373"/>
  <c r="BI371"/>
  <c r="BH371"/>
  <c r="BG371"/>
  <c r="BF371"/>
  <c r="T371"/>
  <c r="R371"/>
  <c r="P371"/>
  <c r="BI369"/>
  <c r="BH369"/>
  <c r="BG369"/>
  <c r="BF369"/>
  <c r="T369"/>
  <c r="R369"/>
  <c r="P369"/>
  <c r="BI367"/>
  <c r="BH367"/>
  <c r="BG367"/>
  <c r="BF367"/>
  <c r="T367"/>
  <c r="R367"/>
  <c r="P367"/>
  <c r="BI365"/>
  <c r="BH365"/>
  <c r="BG365"/>
  <c r="BF365"/>
  <c r="T365"/>
  <c r="R365"/>
  <c r="P365"/>
  <c r="BI363"/>
  <c r="BH363"/>
  <c r="BG363"/>
  <c r="BF363"/>
  <c r="T363"/>
  <c r="R363"/>
  <c r="P363"/>
  <c r="BI361"/>
  <c r="BH361"/>
  <c r="BG361"/>
  <c r="BF361"/>
  <c r="T361"/>
  <c r="R361"/>
  <c r="P361"/>
  <c r="BI359"/>
  <c r="BH359"/>
  <c r="BG359"/>
  <c r="BF359"/>
  <c r="T359"/>
  <c r="R359"/>
  <c r="P359"/>
  <c r="BI357"/>
  <c r="BH357"/>
  <c r="BG357"/>
  <c r="BF357"/>
  <c r="T357"/>
  <c r="R357"/>
  <c r="P357"/>
  <c r="BI353"/>
  <c r="BH353"/>
  <c r="BG353"/>
  <c r="BF353"/>
  <c r="T353"/>
  <c r="R353"/>
  <c r="P353"/>
  <c r="BI351"/>
  <c r="BH351"/>
  <c r="BG351"/>
  <c r="BF351"/>
  <c r="T351"/>
  <c r="R351"/>
  <c r="P351"/>
  <c r="BI349"/>
  <c r="BH349"/>
  <c r="BG349"/>
  <c r="BF349"/>
  <c r="T349"/>
  <c r="R349"/>
  <c r="P349"/>
  <c r="BI347"/>
  <c r="BH347"/>
  <c r="BG347"/>
  <c r="BF347"/>
  <c r="T347"/>
  <c r="R347"/>
  <c r="P347"/>
  <c r="BI345"/>
  <c r="BH345"/>
  <c r="BG345"/>
  <c r="BF345"/>
  <c r="T345"/>
  <c r="R345"/>
  <c r="P345"/>
  <c r="BI343"/>
  <c r="BH343"/>
  <c r="BG343"/>
  <c r="BF343"/>
  <c r="T343"/>
  <c r="R343"/>
  <c r="P343"/>
  <c r="BI341"/>
  <c r="BH341"/>
  <c r="BG341"/>
  <c r="BF341"/>
  <c r="T341"/>
  <c r="R341"/>
  <c r="P341"/>
  <c r="BI339"/>
  <c r="BH339"/>
  <c r="BG339"/>
  <c r="BF339"/>
  <c r="T339"/>
  <c r="R339"/>
  <c r="P339"/>
  <c r="BI337"/>
  <c r="BH337"/>
  <c r="BG337"/>
  <c r="BF337"/>
  <c r="T337"/>
  <c r="R337"/>
  <c r="P337"/>
  <c r="BI335"/>
  <c r="BH335"/>
  <c r="BG335"/>
  <c r="BF335"/>
  <c r="T335"/>
  <c r="R335"/>
  <c r="P335"/>
  <c r="BI333"/>
  <c r="BH333"/>
  <c r="BG333"/>
  <c r="BF333"/>
  <c r="T333"/>
  <c r="R333"/>
  <c r="P333"/>
  <c r="BI331"/>
  <c r="BH331"/>
  <c r="BG331"/>
  <c r="BF331"/>
  <c r="T331"/>
  <c r="R331"/>
  <c r="P331"/>
  <c r="BI329"/>
  <c r="BH329"/>
  <c r="BG329"/>
  <c r="BF329"/>
  <c r="T329"/>
  <c r="R329"/>
  <c r="P329"/>
  <c r="BI327"/>
  <c r="BH327"/>
  <c r="BG327"/>
  <c r="BF327"/>
  <c r="T327"/>
  <c r="R327"/>
  <c r="P327"/>
  <c r="BI325"/>
  <c r="BH325"/>
  <c r="BG325"/>
  <c r="BF325"/>
  <c r="T325"/>
  <c r="R325"/>
  <c r="P325"/>
  <c r="BI323"/>
  <c r="BH323"/>
  <c r="BG323"/>
  <c r="BF323"/>
  <c r="T323"/>
  <c r="R323"/>
  <c r="P323"/>
  <c r="BI321"/>
  <c r="BH321"/>
  <c r="BG321"/>
  <c r="BF321"/>
  <c r="T321"/>
  <c r="R321"/>
  <c r="P321"/>
  <c r="BI319"/>
  <c r="BH319"/>
  <c r="BG319"/>
  <c r="BF319"/>
  <c r="T319"/>
  <c r="R319"/>
  <c r="P319"/>
  <c r="BI317"/>
  <c r="BH317"/>
  <c r="BG317"/>
  <c r="BF317"/>
  <c r="T317"/>
  <c r="R317"/>
  <c r="P317"/>
  <c r="BI315"/>
  <c r="BH315"/>
  <c r="BG315"/>
  <c r="BF315"/>
  <c r="T315"/>
  <c r="R315"/>
  <c r="P315"/>
  <c r="BI311"/>
  <c r="BH311"/>
  <c r="BG311"/>
  <c r="BF311"/>
  <c r="T311"/>
  <c r="R311"/>
  <c r="P311"/>
  <c r="BI309"/>
  <c r="BH309"/>
  <c r="BG309"/>
  <c r="BF309"/>
  <c r="T309"/>
  <c r="R309"/>
  <c r="P309"/>
  <c r="BI307"/>
  <c r="BH307"/>
  <c r="BG307"/>
  <c r="BF307"/>
  <c r="T307"/>
  <c r="R307"/>
  <c r="P307"/>
  <c r="BI305"/>
  <c r="BH305"/>
  <c r="BG305"/>
  <c r="BF305"/>
  <c r="T305"/>
  <c r="R305"/>
  <c r="P305"/>
  <c r="BI303"/>
  <c r="BH303"/>
  <c r="BG303"/>
  <c r="BF303"/>
  <c r="T303"/>
  <c r="R303"/>
  <c r="P303"/>
  <c r="BI301"/>
  <c r="BH301"/>
  <c r="BG301"/>
  <c r="BF301"/>
  <c r="T301"/>
  <c r="R301"/>
  <c r="P301"/>
  <c r="BI299"/>
  <c r="BH299"/>
  <c r="BG299"/>
  <c r="BF299"/>
  <c r="T299"/>
  <c r="R299"/>
  <c r="P299"/>
  <c r="BI297"/>
  <c r="BH297"/>
  <c r="BG297"/>
  <c r="BF297"/>
  <c r="T297"/>
  <c r="R297"/>
  <c r="P297"/>
  <c r="BI295"/>
  <c r="BH295"/>
  <c r="BG295"/>
  <c r="BF295"/>
  <c r="T295"/>
  <c r="R295"/>
  <c r="P295"/>
  <c r="BI293"/>
  <c r="BH293"/>
  <c r="BG293"/>
  <c r="BF293"/>
  <c r="T293"/>
  <c r="R293"/>
  <c r="P293"/>
  <c r="BI291"/>
  <c r="BH291"/>
  <c r="BG291"/>
  <c r="BF291"/>
  <c r="T291"/>
  <c r="R291"/>
  <c r="P291"/>
  <c r="BI289"/>
  <c r="BH289"/>
  <c r="BG289"/>
  <c r="BF289"/>
  <c r="T289"/>
  <c r="R289"/>
  <c r="P289"/>
  <c r="BI287"/>
  <c r="BH287"/>
  <c r="BG287"/>
  <c r="BF287"/>
  <c r="T287"/>
  <c r="R287"/>
  <c r="P287"/>
  <c r="BI285"/>
  <c r="BH285"/>
  <c r="BG285"/>
  <c r="BF285"/>
  <c r="T285"/>
  <c r="R285"/>
  <c r="P285"/>
  <c r="BI283"/>
  <c r="BH283"/>
  <c r="BG283"/>
  <c r="BF283"/>
  <c r="T283"/>
  <c r="R283"/>
  <c r="P283"/>
  <c r="BI281"/>
  <c r="BH281"/>
  <c r="BG281"/>
  <c r="BF281"/>
  <c r="T281"/>
  <c r="R281"/>
  <c r="P281"/>
  <c r="BI279"/>
  <c r="BH279"/>
  <c r="BG279"/>
  <c r="BF279"/>
  <c r="T279"/>
  <c r="R279"/>
  <c r="P279"/>
  <c r="BI277"/>
  <c r="BH277"/>
  <c r="BG277"/>
  <c r="BF277"/>
  <c r="T277"/>
  <c r="R277"/>
  <c r="P277"/>
  <c r="BI275"/>
  <c r="BH275"/>
  <c r="BG275"/>
  <c r="BF275"/>
  <c r="T275"/>
  <c r="R275"/>
  <c r="P275"/>
  <c r="BI273"/>
  <c r="BH273"/>
  <c r="BG273"/>
  <c r="BF273"/>
  <c r="T273"/>
  <c r="R273"/>
  <c r="P273"/>
  <c r="BI271"/>
  <c r="BH271"/>
  <c r="BG271"/>
  <c r="BF271"/>
  <c r="T271"/>
  <c r="R271"/>
  <c r="P271"/>
  <c r="BI269"/>
  <c r="BH269"/>
  <c r="BG269"/>
  <c r="BF269"/>
  <c r="T269"/>
  <c r="R269"/>
  <c r="P269"/>
  <c r="BI267"/>
  <c r="BH267"/>
  <c r="BG267"/>
  <c r="BF267"/>
  <c r="T267"/>
  <c r="R267"/>
  <c r="P267"/>
  <c r="BI265"/>
  <c r="BH265"/>
  <c r="BG265"/>
  <c r="BF265"/>
  <c r="T265"/>
  <c r="R265"/>
  <c r="P265"/>
  <c r="BI263"/>
  <c r="BH263"/>
  <c r="BG263"/>
  <c r="BF263"/>
  <c r="T263"/>
  <c r="R263"/>
  <c r="P263"/>
  <c r="BI261"/>
  <c r="BH261"/>
  <c r="BG261"/>
  <c r="BF261"/>
  <c r="T261"/>
  <c r="R261"/>
  <c r="P261"/>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3"/>
  <c r="BH243"/>
  <c r="BG243"/>
  <c r="BF243"/>
  <c r="T243"/>
  <c r="R243"/>
  <c r="P243"/>
  <c r="BI240"/>
  <c r="BH240"/>
  <c r="BG240"/>
  <c r="BF240"/>
  <c r="T240"/>
  <c r="R240"/>
  <c r="P240"/>
  <c r="BI238"/>
  <c r="BH238"/>
  <c r="BG238"/>
  <c r="BF238"/>
  <c r="T238"/>
  <c r="R238"/>
  <c r="P238"/>
  <c r="BI236"/>
  <c r="BH236"/>
  <c r="BG236"/>
  <c r="BF236"/>
  <c r="T236"/>
  <c r="R236"/>
  <c r="P236"/>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49"/>
  <c r="BH149"/>
  <c r="BG149"/>
  <c r="BF149"/>
  <c r="T149"/>
  <c r="R149"/>
  <c r="P149"/>
  <c r="BI147"/>
  <c r="BH147"/>
  <c r="BG147"/>
  <c r="BF147"/>
  <c r="T147"/>
  <c r="R147"/>
  <c r="P147"/>
  <c r="BI145"/>
  <c r="BH145"/>
  <c r="BG145"/>
  <c r="BF145"/>
  <c r="T145"/>
  <c r="R145"/>
  <c r="P145"/>
  <c r="BI142"/>
  <c r="BH142"/>
  <c r="BG142"/>
  <c r="BF142"/>
  <c r="T142"/>
  <c r="R142"/>
  <c r="P142"/>
  <c r="BI140"/>
  <c r="BH140"/>
  <c r="BG140"/>
  <c r="BF140"/>
  <c r="T140"/>
  <c r="R140"/>
  <c r="P140"/>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4"/>
  <c r="BH124"/>
  <c r="BG124"/>
  <c r="BF124"/>
  <c r="T124"/>
  <c r="R124"/>
  <c r="P124"/>
  <c r="BI122"/>
  <c r="BH122"/>
  <c r="BG122"/>
  <c r="BF122"/>
  <c r="T122"/>
  <c r="R122"/>
  <c r="P122"/>
  <c r="BI120"/>
  <c r="BH120"/>
  <c r="BG120"/>
  <c r="BF120"/>
  <c r="T120"/>
  <c r="R120"/>
  <c r="P120"/>
  <c r="BI118"/>
  <c r="BH118"/>
  <c r="BG118"/>
  <c r="BF118"/>
  <c r="T118"/>
  <c r="R118"/>
  <c r="P118"/>
  <c r="BI116"/>
  <c r="BH116"/>
  <c r="BG116"/>
  <c r="BF116"/>
  <c r="T116"/>
  <c r="R116"/>
  <c r="P116"/>
  <c r="BI114"/>
  <c r="BH114"/>
  <c r="BG114"/>
  <c r="BF114"/>
  <c r="T114"/>
  <c r="R114"/>
  <c r="P114"/>
  <c r="BI112"/>
  <c r="BH112"/>
  <c r="BG112"/>
  <c r="BF112"/>
  <c r="T112"/>
  <c r="R112"/>
  <c r="P112"/>
  <c r="J69"/>
  <c r="J104"/>
  <c r="F104"/>
  <c r="F102"/>
  <c r="E100"/>
  <c r="J62"/>
  <c r="F62"/>
  <c r="F60"/>
  <c r="E58"/>
  <c r="J28"/>
  <c r="E28"/>
  <c r="J105" s="1"/>
  <c r="J27"/>
  <c r="J22"/>
  <c r="E22"/>
  <c r="F105" s="1"/>
  <c r="J21"/>
  <c r="J16"/>
  <c r="J102" s="1"/>
  <c r="E7"/>
  <c r="E52" s="1"/>
  <c r="J41" i="13"/>
  <c r="J40"/>
  <c r="AY72" i="1" s="1"/>
  <c r="J39" i="13"/>
  <c r="AX72" i="1"/>
  <c r="BI111" i="13"/>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BI95"/>
  <c r="BH95"/>
  <c r="BG95"/>
  <c r="BF95"/>
  <c r="T95"/>
  <c r="R95"/>
  <c r="P95"/>
  <c r="BI94"/>
  <c r="BH94"/>
  <c r="BG94"/>
  <c r="BF94"/>
  <c r="T94"/>
  <c r="R94"/>
  <c r="P94"/>
  <c r="J88"/>
  <c r="F88"/>
  <c r="F86"/>
  <c r="E84"/>
  <c r="J62"/>
  <c r="F62"/>
  <c r="F60"/>
  <c r="E58"/>
  <c r="J28"/>
  <c r="E28"/>
  <c r="J63" s="1"/>
  <c r="J27"/>
  <c r="J22"/>
  <c r="E22"/>
  <c r="F63" s="1"/>
  <c r="J21"/>
  <c r="J16"/>
  <c r="J86" s="1"/>
  <c r="E7"/>
  <c r="E78"/>
  <c r="J41" i="12"/>
  <c r="J40"/>
  <c r="AY71" i="1" s="1"/>
  <c r="J39" i="12"/>
  <c r="AX71" i="1"/>
  <c r="BI120" i="12"/>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7"/>
  <c r="BH97"/>
  <c r="BG97"/>
  <c r="BF97"/>
  <c r="T97"/>
  <c r="R97"/>
  <c r="P97"/>
  <c r="BI96"/>
  <c r="BH96"/>
  <c r="BG96"/>
  <c r="BF96"/>
  <c r="T96"/>
  <c r="R96"/>
  <c r="P96"/>
  <c r="BI95"/>
  <c r="BH95"/>
  <c r="BG95"/>
  <c r="BF95"/>
  <c r="T95"/>
  <c r="R95"/>
  <c r="P95"/>
  <c r="BI94"/>
  <c r="BH94"/>
  <c r="BG94"/>
  <c r="BF94"/>
  <c r="T94"/>
  <c r="R94"/>
  <c r="P94"/>
  <c r="J88"/>
  <c r="F88"/>
  <c r="F86"/>
  <c r="E84"/>
  <c r="J62"/>
  <c r="F62"/>
  <c r="F60"/>
  <c r="E58"/>
  <c r="J28"/>
  <c r="E28"/>
  <c r="J63" s="1"/>
  <c r="J27"/>
  <c r="J22"/>
  <c r="E22"/>
  <c r="F89" s="1"/>
  <c r="J21"/>
  <c r="J16"/>
  <c r="J60" s="1"/>
  <c r="E7"/>
  <c r="E52"/>
  <c r="J41" i="11"/>
  <c r="J40"/>
  <c r="AY70" i="1"/>
  <c r="J39" i="11"/>
  <c r="AX70" i="1"/>
  <c r="BI332" i="11"/>
  <c r="BH332"/>
  <c r="BG332"/>
  <c r="BF332"/>
  <c r="T332"/>
  <c r="R332"/>
  <c r="P332"/>
  <c r="BI331"/>
  <c r="BH331"/>
  <c r="BG331"/>
  <c r="BF331"/>
  <c r="T331"/>
  <c r="R331"/>
  <c r="P331"/>
  <c r="BI330"/>
  <c r="BH330"/>
  <c r="BG330"/>
  <c r="BF330"/>
  <c r="T330"/>
  <c r="R330"/>
  <c r="P330"/>
  <c r="BI329"/>
  <c r="BH329"/>
  <c r="BG329"/>
  <c r="BF329"/>
  <c r="T329"/>
  <c r="R329"/>
  <c r="P329"/>
  <c r="BI328"/>
  <c r="BH328"/>
  <c r="BG328"/>
  <c r="BF328"/>
  <c r="T328"/>
  <c r="R328"/>
  <c r="P328"/>
  <c r="BI327"/>
  <c r="BH327"/>
  <c r="BG327"/>
  <c r="BF327"/>
  <c r="T327"/>
  <c r="R327"/>
  <c r="P327"/>
  <c r="BI326"/>
  <c r="BH326"/>
  <c r="BG326"/>
  <c r="BF326"/>
  <c r="T326"/>
  <c r="R326"/>
  <c r="P326"/>
  <c r="BI325"/>
  <c r="BH325"/>
  <c r="BG325"/>
  <c r="BF325"/>
  <c r="T325"/>
  <c r="R325"/>
  <c r="P325"/>
  <c r="BI324"/>
  <c r="BH324"/>
  <c r="BG324"/>
  <c r="BF324"/>
  <c r="T324"/>
  <c r="R324"/>
  <c r="P324"/>
  <c r="BI323"/>
  <c r="BH323"/>
  <c r="BG323"/>
  <c r="BF323"/>
  <c r="T323"/>
  <c r="R323"/>
  <c r="P323"/>
  <c r="BI322"/>
  <c r="BH322"/>
  <c r="BG322"/>
  <c r="BF322"/>
  <c r="T322"/>
  <c r="R322"/>
  <c r="P322"/>
  <c r="BI321"/>
  <c r="BH321"/>
  <c r="BG321"/>
  <c r="BF321"/>
  <c r="T321"/>
  <c r="R321"/>
  <c r="P321"/>
  <c r="BI320"/>
  <c r="BH320"/>
  <c r="BG320"/>
  <c r="BF320"/>
  <c r="T320"/>
  <c r="R320"/>
  <c r="P320"/>
  <c r="BI319"/>
  <c r="BH319"/>
  <c r="BG319"/>
  <c r="BF319"/>
  <c r="T319"/>
  <c r="R319"/>
  <c r="P319"/>
  <c r="BI318"/>
  <c r="BH318"/>
  <c r="BG318"/>
  <c r="BF318"/>
  <c r="T318"/>
  <c r="R318"/>
  <c r="P318"/>
  <c r="BI317"/>
  <c r="BH317"/>
  <c r="BG317"/>
  <c r="BF317"/>
  <c r="T317"/>
  <c r="R317"/>
  <c r="P317"/>
  <c r="BI316"/>
  <c r="BH316"/>
  <c r="BG316"/>
  <c r="BF316"/>
  <c r="T316"/>
  <c r="R316"/>
  <c r="P316"/>
  <c r="BI315"/>
  <c r="BH315"/>
  <c r="BG315"/>
  <c r="BF315"/>
  <c r="T315"/>
  <c r="R315"/>
  <c r="P315"/>
  <c r="BI313"/>
  <c r="BH313"/>
  <c r="BG313"/>
  <c r="BF313"/>
  <c r="T313"/>
  <c r="R313"/>
  <c r="P313"/>
  <c r="BI312"/>
  <c r="BH312"/>
  <c r="BG312"/>
  <c r="BF312"/>
  <c r="T312"/>
  <c r="R312"/>
  <c r="P312"/>
  <c r="BI311"/>
  <c r="BH311"/>
  <c r="BG311"/>
  <c r="BF311"/>
  <c r="T311"/>
  <c r="R311"/>
  <c r="P311"/>
  <c r="BI310"/>
  <c r="BH310"/>
  <c r="BG310"/>
  <c r="BF310"/>
  <c r="T310"/>
  <c r="R310"/>
  <c r="P310"/>
  <c r="BI309"/>
  <c r="BH309"/>
  <c r="BG309"/>
  <c r="BF309"/>
  <c r="T309"/>
  <c r="R309"/>
  <c r="P309"/>
  <c r="BI308"/>
  <c r="BH308"/>
  <c r="BG308"/>
  <c r="BF308"/>
  <c r="T308"/>
  <c r="R308"/>
  <c r="P308"/>
  <c r="BI307"/>
  <c r="BH307"/>
  <c r="BG307"/>
  <c r="BF307"/>
  <c r="T307"/>
  <c r="R307"/>
  <c r="P307"/>
  <c r="BI306"/>
  <c r="BH306"/>
  <c r="BG306"/>
  <c r="BF306"/>
  <c r="T306"/>
  <c r="R306"/>
  <c r="P306"/>
  <c r="BI305"/>
  <c r="BH305"/>
  <c r="BG305"/>
  <c r="BF305"/>
  <c r="T305"/>
  <c r="R305"/>
  <c r="P305"/>
  <c r="BI304"/>
  <c r="BH304"/>
  <c r="BG304"/>
  <c r="BF304"/>
  <c r="T304"/>
  <c r="R304"/>
  <c r="P304"/>
  <c r="BI303"/>
  <c r="BH303"/>
  <c r="BG303"/>
  <c r="BF303"/>
  <c r="T303"/>
  <c r="R303"/>
  <c r="P303"/>
  <c r="BI302"/>
  <c r="BH302"/>
  <c r="BG302"/>
  <c r="BF302"/>
  <c r="T302"/>
  <c r="R302"/>
  <c r="P302"/>
  <c r="BI301"/>
  <c r="BH301"/>
  <c r="BG301"/>
  <c r="BF301"/>
  <c r="T301"/>
  <c r="R301"/>
  <c r="P301"/>
  <c r="BI300"/>
  <c r="BH300"/>
  <c r="BG300"/>
  <c r="BF300"/>
  <c r="T300"/>
  <c r="R300"/>
  <c r="P300"/>
  <c r="BI299"/>
  <c r="BH299"/>
  <c r="BG299"/>
  <c r="BF299"/>
  <c r="T299"/>
  <c r="R299"/>
  <c r="P299"/>
  <c r="BI298"/>
  <c r="BH298"/>
  <c r="BG298"/>
  <c r="BF298"/>
  <c r="T298"/>
  <c r="R298"/>
  <c r="P298"/>
  <c r="BI297"/>
  <c r="BH297"/>
  <c r="BG297"/>
  <c r="BF297"/>
  <c r="T297"/>
  <c r="R297"/>
  <c r="P297"/>
  <c r="BI296"/>
  <c r="BH296"/>
  <c r="BG296"/>
  <c r="BF296"/>
  <c r="T296"/>
  <c r="R296"/>
  <c r="P296"/>
  <c r="BI295"/>
  <c r="BH295"/>
  <c r="BG295"/>
  <c r="BF295"/>
  <c r="T295"/>
  <c r="R295"/>
  <c r="P295"/>
  <c r="BI294"/>
  <c r="BH294"/>
  <c r="BG294"/>
  <c r="BF294"/>
  <c r="T294"/>
  <c r="R294"/>
  <c r="P294"/>
  <c r="BI293"/>
  <c r="BH293"/>
  <c r="BG293"/>
  <c r="BF293"/>
  <c r="T293"/>
  <c r="R293"/>
  <c r="P293"/>
  <c r="BI292"/>
  <c r="BH292"/>
  <c r="BG292"/>
  <c r="BF292"/>
  <c r="T292"/>
  <c r="R292"/>
  <c r="P292"/>
  <c r="BI291"/>
  <c r="BH291"/>
  <c r="BG291"/>
  <c r="BF291"/>
  <c r="T291"/>
  <c r="R291"/>
  <c r="P291"/>
  <c r="BI290"/>
  <c r="BH290"/>
  <c r="BG290"/>
  <c r="BF290"/>
  <c r="T290"/>
  <c r="R290"/>
  <c r="P290"/>
  <c r="BI288"/>
  <c r="BH288"/>
  <c r="BG288"/>
  <c r="BF288"/>
  <c r="T288"/>
  <c r="R288"/>
  <c r="P288"/>
  <c r="BI287"/>
  <c r="BH287"/>
  <c r="BG287"/>
  <c r="BF287"/>
  <c r="T287"/>
  <c r="R287"/>
  <c r="P287"/>
  <c r="BI286"/>
  <c r="BH286"/>
  <c r="BG286"/>
  <c r="BF286"/>
  <c r="T286"/>
  <c r="R286"/>
  <c r="P286"/>
  <c r="BI285"/>
  <c r="BH285"/>
  <c r="BG285"/>
  <c r="BF285"/>
  <c r="T285"/>
  <c r="R285"/>
  <c r="P285"/>
  <c r="BI284"/>
  <c r="BH284"/>
  <c r="BG284"/>
  <c r="BF284"/>
  <c r="T284"/>
  <c r="R284"/>
  <c r="P284"/>
  <c r="BI283"/>
  <c r="BH283"/>
  <c r="BG283"/>
  <c r="BF283"/>
  <c r="T283"/>
  <c r="R283"/>
  <c r="P283"/>
  <c r="BI282"/>
  <c r="BH282"/>
  <c r="BG282"/>
  <c r="BF282"/>
  <c r="T282"/>
  <c r="R282"/>
  <c r="P282"/>
  <c r="BI281"/>
  <c r="BH281"/>
  <c r="BG281"/>
  <c r="BF281"/>
  <c r="T281"/>
  <c r="R281"/>
  <c r="P281"/>
  <c r="BI280"/>
  <c r="BH280"/>
  <c r="BG280"/>
  <c r="BF280"/>
  <c r="T280"/>
  <c r="R280"/>
  <c r="P280"/>
  <c r="BI279"/>
  <c r="BH279"/>
  <c r="BG279"/>
  <c r="BF279"/>
  <c r="T279"/>
  <c r="R279"/>
  <c r="P279"/>
  <c r="BI278"/>
  <c r="BH278"/>
  <c r="BG278"/>
  <c r="BF278"/>
  <c r="T278"/>
  <c r="R278"/>
  <c r="P278"/>
  <c r="BI277"/>
  <c r="BH277"/>
  <c r="BG277"/>
  <c r="BF277"/>
  <c r="T277"/>
  <c r="R277"/>
  <c r="P277"/>
  <c r="BI276"/>
  <c r="BH276"/>
  <c r="BG276"/>
  <c r="BF276"/>
  <c r="T276"/>
  <c r="R276"/>
  <c r="P276"/>
  <c r="BI275"/>
  <c r="BH275"/>
  <c r="BG275"/>
  <c r="BF275"/>
  <c r="T275"/>
  <c r="R275"/>
  <c r="P275"/>
  <c r="BI274"/>
  <c r="BH274"/>
  <c r="BG274"/>
  <c r="BF274"/>
  <c r="T274"/>
  <c r="R274"/>
  <c r="P274"/>
  <c r="BI273"/>
  <c r="BH273"/>
  <c r="BG273"/>
  <c r="BF273"/>
  <c r="T273"/>
  <c r="R273"/>
  <c r="P273"/>
  <c r="BI272"/>
  <c r="BH272"/>
  <c r="BG272"/>
  <c r="BF272"/>
  <c r="T272"/>
  <c r="R272"/>
  <c r="P272"/>
  <c r="BI271"/>
  <c r="BH271"/>
  <c r="BG271"/>
  <c r="BF271"/>
  <c r="T271"/>
  <c r="R271"/>
  <c r="P271"/>
  <c r="BI270"/>
  <c r="BH270"/>
  <c r="BG270"/>
  <c r="BF270"/>
  <c r="T270"/>
  <c r="R270"/>
  <c r="P270"/>
  <c r="BI269"/>
  <c r="BH269"/>
  <c r="BG269"/>
  <c r="BF269"/>
  <c r="T269"/>
  <c r="R269"/>
  <c r="P269"/>
  <c r="BI268"/>
  <c r="BH268"/>
  <c r="BG268"/>
  <c r="BF268"/>
  <c r="T268"/>
  <c r="R268"/>
  <c r="P268"/>
  <c r="BI267"/>
  <c r="BH267"/>
  <c r="BG267"/>
  <c r="BF267"/>
  <c r="T267"/>
  <c r="R267"/>
  <c r="P267"/>
  <c r="BI266"/>
  <c r="BH266"/>
  <c r="BG266"/>
  <c r="BF266"/>
  <c r="T266"/>
  <c r="R266"/>
  <c r="P266"/>
  <c r="BI265"/>
  <c r="BH265"/>
  <c r="BG265"/>
  <c r="BF265"/>
  <c r="T265"/>
  <c r="R265"/>
  <c r="P265"/>
  <c r="BI263"/>
  <c r="BH263"/>
  <c r="BG263"/>
  <c r="BF263"/>
  <c r="T263"/>
  <c r="R263"/>
  <c r="P263"/>
  <c r="BI262"/>
  <c r="BH262"/>
  <c r="BG262"/>
  <c r="BF262"/>
  <c r="T262"/>
  <c r="R262"/>
  <c r="P262"/>
  <c r="BI261"/>
  <c r="BH261"/>
  <c r="BG261"/>
  <c r="BF261"/>
  <c r="T261"/>
  <c r="R261"/>
  <c r="P261"/>
  <c r="BI260"/>
  <c r="BH260"/>
  <c r="BG260"/>
  <c r="BF260"/>
  <c r="T260"/>
  <c r="R260"/>
  <c r="P260"/>
  <c r="BI259"/>
  <c r="BH259"/>
  <c r="BG259"/>
  <c r="BF259"/>
  <c r="T259"/>
  <c r="R259"/>
  <c r="P259"/>
  <c r="BI258"/>
  <c r="BH258"/>
  <c r="BG258"/>
  <c r="BF258"/>
  <c r="T258"/>
  <c r="R258"/>
  <c r="P258"/>
  <c r="BI257"/>
  <c r="BH257"/>
  <c r="BG257"/>
  <c r="BF257"/>
  <c r="T257"/>
  <c r="R257"/>
  <c r="P257"/>
  <c r="BI256"/>
  <c r="BH256"/>
  <c r="BG256"/>
  <c r="BF256"/>
  <c r="T256"/>
  <c r="R256"/>
  <c r="P256"/>
  <c r="BI255"/>
  <c r="BH255"/>
  <c r="BG255"/>
  <c r="BF255"/>
  <c r="T255"/>
  <c r="R255"/>
  <c r="P255"/>
  <c r="BI254"/>
  <c r="BH254"/>
  <c r="BG254"/>
  <c r="BF254"/>
  <c r="T254"/>
  <c r="R254"/>
  <c r="P254"/>
  <c r="BI253"/>
  <c r="BH253"/>
  <c r="BG253"/>
  <c r="BF253"/>
  <c r="T253"/>
  <c r="R253"/>
  <c r="P253"/>
  <c r="BI252"/>
  <c r="BH252"/>
  <c r="BG252"/>
  <c r="BF252"/>
  <c r="T252"/>
  <c r="R252"/>
  <c r="P252"/>
  <c r="BI251"/>
  <c r="BH251"/>
  <c r="BG251"/>
  <c r="BF251"/>
  <c r="T251"/>
  <c r="R251"/>
  <c r="P251"/>
  <c r="BI250"/>
  <c r="BH250"/>
  <c r="BG250"/>
  <c r="BF250"/>
  <c r="T250"/>
  <c r="R250"/>
  <c r="P250"/>
  <c r="BI249"/>
  <c r="BH249"/>
  <c r="BG249"/>
  <c r="BF249"/>
  <c r="T249"/>
  <c r="R249"/>
  <c r="P249"/>
  <c r="BI248"/>
  <c r="BH248"/>
  <c r="BG248"/>
  <c r="BF248"/>
  <c r="T248"/>
  <c r="R248"/>
  <c r="P248"/>
  <c r="BI247"/>
  <c r="BH247"/>
  <c r="BG247"/>
  <c r="BF247"/>
  <c r="T247"/>
  <c r="R247"/>
  <c r="P247"/>
  <c r="BI246"/>
  <c r="BH246"/>
  <c r="BG246"/>
  <c r="BF246"/>
  <c r="T246"/>
  <c r="R246"/>
  <c r="P246"/>
  <c r="BI245"/>
  <c r="BH245"/>
  <c r="BG245"/>
  <c r="BF245"/>
  <c r="T245"/>
  <c r="R245"/>
  <c r="P245"/>
  <c r="BI244"/>
  <c r="BH244"/>
  <c r="BG244"/>
  <c r="BF244"/>
  <c r="T244"/>
  <c r="R244"/>
  <c r="P244"/>
  <c r="BI243"/>
  <c r="BH243"/>
  <c r="BG243"/>
  <c r="BF243"/>
  <c r="T243"/>
  <c r="R243"/>
  <c r="P243"/>
  <c r="BI242"/>
  <c r="BH242"/>
  <c r="BG242"/>
  <c r="BF242"/>
  <c r="T242"/>
  <c r="R242"/>
  <c r="P242"/>
  <c r="BI241"/>
  <c r="BH241"/>
  <c r="BG241"/>
  <c r="BF241"/>
  <c r="T241"/>
  <c r="R241"/>
  <c r="P241"/>
  <c r="BI240"/>
  <c r="BH240"/>
  <c r="BG240"/>
  <c r="BF240"/>
  <c r="T240"/>
  <c r="R240"/>
  <c r="P240"/>
  <c r="BI238"/>
  <c r="BH238"/>
  <c r="BG238"/>
  <c r="BF238"/>
  <c r="T238"/>
  <c r="R238"/>
  <c r="P238"/>
  <c r="BI237"/>
  <c r="BH237"/>
  <c r="BG237"/>
  <c r="BF237"/>
  <c r="T237"/>
  <c r="R237"/>
  <c r="P237"/>
  <c r="BI236"/>
  <c r="BH236"/>
  <c r="BG236"/>
  <c r="BF236"/>
  <c r="T236"/>
  <c r="R236"/>
  <c r="P236"/>
  <c r="BI235"/>
  <c r="BH235"/>
  <c r="BG235"/>
  <c r="BF235"/>
  <c r="T235"/>
  <c r="R235"/>
  <c r="P235"/>
  <c r="BI234"/>
  <c r="BH234"/>
  <c r="BG234"/>
  <c r="BF234"/>
  <c r="T234"/>
  <c r="R234"/>
  <c r="P234"/>
  <c r="BI233"/>
  <c r="BH233"/>
  <c r="BG233"/>
  <c r="BF233"/>
  <c r="T233"/>
  <c r="R233"/>
  <c r="P233"/>
  <c r="BI232"/>
  <c r="BH232"/>
  <c r="BG232"/>
  <c r="BF232"/>
  <c r="T232"/>
  <c r="R232"/>
  <c r="P232"/>
  <c r="BI231"/>
  <c r="BH231"/>
  <c r="BG231"/>
  <c r="BF231"/>
  <c r="T231"/>
  <c r="R231"/>
  <c r="P231"/>
  <c r="BI230"/>
  <c r="BH230"/>
  <c r="BG230"/>
  <c r="BF230"/>
  <c r="T230"/>
  <c r="R230"/>
  <c r="P230"/>
  <c r="BI229"/>
  <c r="BH229"/>
  <c r="BG229"/>
  <c r="BF229"/>
  <c r="T229"/>
  <c r="R229"/>
  <c r="P229"/>
  <c r="BI228"/>
  <c r="BH228"/>
  <c r="BG228"/>
  <c r="BF228"/>
  <c r="T228"/>
  <c r="R228"/>
  <c r="P228"/>
  <c r="BI227"/>
  <c r="BH227"/>
  <c r="BG227"/>
  <c r="BF227"/>
  <c r="T227"/>
  <c r="R227"/>
  <c r="P227"/>
  <c r="BI226"/>
  <c r="BH226"/>
  <c r="BG226"/>
  <c r="BF226"/>
  <c r="T226"/>
  <c r="R226"/>
  <c r="P226"/>
  <c r="BI225"/>
  <c r="BH225"/>
  <c r="BG225"/>
  <c r="BF225"/>
  <c r="T225"/>
  <c r="R225"/>
  <c r="P225"/>
  <c r="BI224"/>
  <c r="BH224"/>
  <c r="BG224"/>
  <c r="BF224"/>
  <c r="T224"/>
  <c r="R224"/>
  <c r="P224"/>
  <c r="BI223"/>
  <c r="BH223"/>
  <c r="BG223"/>
  <c r="BF223"/>
  <c r="T223"/>
  <c r="R223"/>
  <c r="P223"/>
  <c r="BI222"/>
  <c r="BH222"/>
  <c r="BG222"/>
  <c r="BF222"/>
  <c r="T222"/>
  <c r="R222"/>
  <c r="P222"/>
  <c r="BI221"/>
  <c r="BH221"/>
  <c r="BG221"/>
  <c r="BF221"/>
  <c r="T221"/>
  <c r="R221"/>
  <c r="P221"/>
  <c r="BI220"/>
  <c r="BH220"/>
  <c r="BG220"/>
  <c r="BF220"/>
  <c r="T220"/>
  <c r="R220"/>
  <c r="P220"/>
  <c r="BI219"/>
  <c r="BH219"/>
  <c r="BG219"/>
  <c r="BF219"/>
  <c r="T219"/>
  <c r="R219"/>
  <c r="P219"/>
  <c r="BI218"/>
  <c r="BH218"/>
  <c r="BG218"/>
  <c r="BF218"/>
  <c r="T218"/>
  <c r="R218"/>
  <c r="P218"/>
  <c r="BI217"/>
  <c r="BH217"/>
  <c r="BG217"/>
  <c r="BF217"/>
  <c r="T217"/>
  <c r="R217"/>
  <c r="P217"/>
  <c r="BI216"/>
  <c r="BH216"/>
  <c r="BG216"/>
  <c r="BF216"/>
  <c r="T216"/>
  <c r="R216"/>
  <c r="P216"/>
  <c r="BI215"/>
  <c r="BH215"/>
  <c r="BG215"/>
  <c r="BF215"/>
  <c r="T215"/>
  <c r="R215"/>
  <c r="P215"/>
  <c r="BI213"/>
  <c r="BH213"/>
  <c r="BG213"/>
  <c r="BF213"/>
  <c r="T213"/>
  <c r="R213"/>
  <c r="P213"/>
  <c r="BI212"/>
  <c r="BH212"/>
  <c r="BG212"/>
  <c r="BF212"/>
  <c r="T212"/>
  <c r="R212"/>
  <c r="P212"/>
  <c r="BI211"/>
  <c r="BH211"/>
  <c r="BG211"/>
  <c r="BF211"/>
  <c r="T211"/>
  <c r="R211"/>
  <c r="P211"/>
  <c r="BI210"/>
  <c r="BH210"/>
  <c r="BG210"/>
  <c r="BF210"/>
  <c r="T210"/>
  <c r="R210"/>
  <c r="P210"/>
  <c r="BI209"/>
  <c r="BH209"/>
  <c r="BG209"/>
  <c r="BF209"/>
  <c r="T209"/>
  <c r="R209"/>
  <c r="P209"/>
  <c r="BI208"/>
  <c r="BH208"/>
  <c r="BG208"/>
  <c r="BF208"/>
  <c r="T208"/>
  <c r="R208"/>
  <c r="P208"/>
  <c r="BI207"/>
  <c r="BH207"/>
  <c r="BG207"/>
  <c r="BF207"/>
  <c r="T207"/>
  <c r="R207"/>
  <c r="P207"/>
  <c r="BI206"/>
  <c r="BH206"/>
  <c r="BG206"/>
  <c r="BF206"/>
  <c r="T206"/>
  <c r="R206"/>
  <c r="P206"/>
  <c r="BI205"/>
  <c r="BH205"/>
  <c r="BG205"/>
  <c r="BF205"/>
  <c r="T205"/>
  <c r="R205"/>
  <c r="P205"/>
  <c r="BI204"/>
  <c r="BH204"/>
  <c r="BG204"/>
  <c r="BF204"/>
  <c r="T204"/>
  <c r="R204"/>
  <c r="P204"/>
  <c r="BI203"/>
  <c r="BH203"/>
  <c r="BG203"/>
  <c r="BF203"/>
  <c r="T203"/>
  <c r="R203"/>
  <c r="P203"/>
  <c r="BI202"/>
  <c r="BH202"/>
  <c r="BG202"/>
  <c r="BF202"/>
  <c r="T202"/>
  <c r="R202"/>
  <c r="P202"/>
  <c r="BI201"/>
  <c r="BH201"/>
  <c r="BG201"/>
  <c r="BF201"/>
  <c r="T201"/>
  <c r="R201"/>
  <c r="P201"/>
  <c r="BI200"/>
  <c r="BH200"/>
  <c r="BG200"/>
  <c r="BF200"/>
  <c r="T200"/>
  <c r="R200"/>
  <c r="P200"/>
  <c r="BI199"/>
  <c r="BH199"/>
  <c r="BG199"/>
  <c r="BF199"/>
  <c r="T199"/>
  <c r="R199"/>
  <c r="P199"/>
  <c r="BI198"/>
  <c r="BH198"/>
  <c r="BG198"/>
  <c r="BF198"/>
  <c r="T198"/>
  <c r="R198"/>
  <c r="P198"/>
  <c r="BI197"/>
  <c r="BH197"/>
  <c r="BG197"/>
  <c r="BF197"/>
  <c r="T197"/>
  <c r="R197"/>
  <c r="P197"/>
  <c r="BI196"/>
  <c r="BH196"/>
  <c r="BG196"/>
  <c r="BF196"/>
  <c r="T196"/>
  <c r="R196"/>
  <c r="P196"/>
  <c r="BI195"/>
  <c r="BH195"/>
  <c r="BG195"/>
  <c r="BF195"/>
  <c r="T195"/>
  <c r="R195"/>
  <c r="P195"/>
  <c r="BI194"/>
  <c r="BH194"/>
  <c r="BG194"/>
  <c r="BF194"/>
  <c r="T194"/>
  <c r="R194"/>
  <c r="P194"/>
  <c r="BI193"/>
  <c r="BH193"/>
  <c r="BG193"/>
  <c r="BF193"/>
  <c r="T193"/>
  <c r="R193"/>
  <c r="P193"/>
  <c r="BI192"/>
  <c r="BH192"/>
  <c r="BG192"/>
  <c r="BF192"/>
  <c r="T192"/>
  <c r="R192"/>
  <c r="P192"/>
  <c r="BI191"/>
  <c r="BH191"/>
  <c r="BG191"/>
  <c r="BF191"/>
  <c r="T191"/>
  <c r="R191"/>
  <c r="P191"/>
  <c r="BI189"/>
  <c r="BH189"/>
  <c r="BG189"/>
  <c r="BF189"/>
  <c r="T189"/>
  <c r="R189"/>
  <c r="P189"/>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70"/>
  <c r="BH170"/>
  <c r="BG170"/>
  <c r="BF170"/>
  <c r="T170"/>
  <c r="R170"/>
  <c r="P170"/>
  <c r="BI169"/>
  <c r="BH169"/>
  <c r="BG169"/>
  <c r="BF169"/>
  <c r="T169"/>
  <c r="R169"/>
  <c r="P169"/>
  <c r="BI168"/>
  <c r="BH168"/>
  <c r="BG168"/>
  <c r="BF168"/>
  <c r="T168"/>
  <c r="R168"/>
  <c r="P168"/>
  <c r="BI166"/>
  <c r="BH166"/>
  <c r="BG166"/>
  <c r="BF166"/>
  <c r="T166"/>
  <c r="R166"/>
  <c r="P166"/>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J96"/>
  <c r="F96"/>
  <c r="F94"/>
  <c r="E92"/>
  <c r="J62"/>
  <c r="F62"/>
  <c r="F60"/>
  <c r="E58"/>
  <c r="J28"/>
  <c r="E28"/>
  <c r="J63" s="1"/>
  <c r="J27"/>
  <c r="J22"/>
  <c r="E22"/>
  <c r="F97" s="1"/>
  <c r="J21"/>
  <c r="J16"/>
  <c r="J94" s="1"/>
  <c r="E7"/>
  <c r="E86"/>
  <c r="J41" i="10"/>
  <c r="J40"/>
  <c r="AY69" i="1" s="1"/>
  <c r="J39" i="10"/>
  <c r="AX69" i="1"/>
  <c r="BI285" i="10"/>
  <c r="BH285"/>
  <c r="BG285"/>
  <c r="BF285"/>
  <c r="T285"/>
  <c r="R285"/>
  <c r="P285"/>
  <c r="BI284"/>
  <c r="BH284"/>
  <c r="BG284"/>
  <c r="BF284"/>
  <c r="T284"/>
  <c r="R284"/>
  <c r="P284"/>
  <c r="BI283"/>
  <c r="BH283"/>
  <c r="BG283"/>
  <c r="BF283"/>
  <c r="T283"/>
  <c r="R283"/>
  <c r="P283"/>
  <c r="BI282"/>
  <c r="BH282"/>
  <c r="BG282"/>
  <c r="BF282"/>
  <c r="T282"/>
  <c r="R282"/>
  <c r="P282"/>
  <c r="BI281"/>
  <c r="BH281"/>
  <c r="BG281"/>
  <c r="BF281"/>
  <c r="T281"/>
  <c r="R281"/>
  <c r="P281"/>
  <c r="BI280"/>
  <c r="BH280"/>
  <c r="BG280"/>
  <c r="BF280"/>
  <c r="T280"/>
  <c r="R280"/>
  <c r="P280"/>
  <c r="BI279"/>
  <c r="BH279"/>
  <c r="BG279"/>
  <c r="BF279"/>
  <c r="T279"/>
  <c r="R279"/>
  <c r="P279"/>
  <c r="BI278"/>
  <c r="BH278"/>
  <c r="BG278"/>
  <c r="BF278"/>
  <c r="T278"/>
  <c r="R278"/>
  <c r="P278"/>
  <c r="BI277"/>
  <c r="BH277"/>
  <c r="BG277"/>
  <c r="BF277"/>
  <c r="T277"/>
  <c r="R277"/>
  <c r="P277"/>
  <c r="BI276"/>
  <c r="BH276"/>
  <c r="BG276"/>
  <c r="BF276"/>
  <c r="T276"/>
  <c r="R276"/>
  <c r="P276"/>
  <c r="BI275"/>
  <c r="BH275"/>
  <c r="BG275"/>
  <c r="BF275"/>
  <c r="T275"/>
  <c r="R275"/>
  <c r="P275"/>
  <c r="BI273"/>
  <c r="BH273"/>
  <c r="BG273"/>
  <c r="BF273"/>
  <c r="T273"/>
  <c r="R273"/>
  <c r="P273"/>
  <c r="BI272"/>
  <c r="BH272"/>
  <c r="BG272"/>
  <c r="BF272"/>
  <c r="T272"/>
  <c r="R272"/>
  <c r="P272"/>
  <c r="BI271"/>
  <c r="BH271"/>
  <c r="BG271"/>
  <c r="BF271"/>
  <c r="T271"/>
  <c r="R271"/>
  <c r="P271"/>
  <c r="BI270"/>
  <c r="BH270"/>
  <c r="BG270"/>
  <c r="BF270"/>
  <c r="T270"/>
  <c r="R270"/>
  <c r="P270"/>
  <c r="BI269"/>
  <c r="BH269"/>
  <c r="BG269"/>
  <c r="BF269"/>
  <c r="T269"/>
  <c r="R269"/>
  <c r="P269"/>
  <c r="BI268"/>
  <c r="BH268"/>
  <c r="BG268"/>
  <c r="BF268"/>
  <c r="T268"/>
  <c r="R268"/>
  <c r="P268"/>
  <c r="BI267"/>
  <c r="BH267"/>
  <c r="BG267"/>
  <c r="BF267"/>
  <c r="T267"/>
  <c r="R267"/>
  <c r="P267"/>
  <c r="BI266"/>
  <c r="BH266"/>
  <c r="BG266"/>
  <c r="BF266"/>
  <c r="T266"/>
  <c r="R266"/>
  <c r="P266"/>
  <c r="BI265"/>
  <c r="BH265"/>
  <c r="BG265"/>
  <c r="BF265"/>
  <c r="T265"/>
  <c r="R265"/>
  <c r="P265"/>
  <c r="BI264"/>
  <c r="BH264"/>
  <c r="BG264"/>
  <c r="BF264"/>
  <c r="T264"/>
  <c r="R264"/>
  <c r="P264"/>
  <c r="BI263"/>
  <c r="BH263"/>
  <c r="BG263"/>
  <c r="BF263"/>
  <c r="T263"/>
  <c r="R263"/>
  <c r="P263"/>
  <c r="BI261"/>
  <c r="BH261"/>
  <c r="BG261"/>
  <c r="BF261"/>
  <c r="T261"/>
  <c r="R261"/>
  <c r="P261"/>
  <c r="BI260"/>
  <c r="BH260"/>
  <c r="BG260"/>
  <c r="BF260"/>
  <c r="T260"/>
  <c r="R260"/>
  <c r="P260"/>
  <c r="BI259"/>
  <c r="BH259"/>
  <c r="BG259"/>
  <c r="BF259"/>
  <c r="T259"/>
  <c r="R259"/>
  <c r="P259"/>
  <c r="BI258"/>
  <c r="BH258"/>
  <c r="BG258"/>
  <c r="BF258"/>
  <c r="T258"/>
  <c r="R258"/>
  <c r="P258"/>
  <c r="BI257"/>
  <c r="BH257"/>
  <c r="BG257"/>
  <c r="BF257"/>
  <c r="T257"/>
  <c r="R257"/>
  <c r="P257"/>
  <c r="BI256"/>
  <c r="BH256"/>
  <c r="BG256"/>
  <c r="BF256"/>
  <c r="T256"/>
  <c r="R256"/>
  <c r="P256"/>
  <c r="BI255"/>
  <c r="BH255"/>
  <c r="BG255"/>
  <c r="BF255"/>
  <c r="T255"/>
  <c r="R255"/>
  <c r="P255"/>
  <c r="BI254"/>
  <c r="BH254"/>
  <c r="BG254"/>
  <c r="BF254"/>
  <c r="T254"/>
  <c r="R254"/>
  <c r="P254"/>
  <c r="BI253"/>
  <c r="BH253"/>
  <c r="BG253"/>
  <c r="BF253"/>
  <c r="T253"/>
  <c r="R253"/>
  <c r="P253"/>
  <c r="BI252"/>
  <c r="BH252"/>
  <c r="BG252"/>
  <c r="BF252"/>
  <c r="T252"/>
  <c r="R252"/>
  <c r="P252"/>
  <c r="BI251"/>
  <c r="BH251"/>
  <c r="BG251"/>
  <c r="BF251"/>
  <c r="T251"/>
  <c r="R251"/>
  <c r="P251"/>
  <c r="BI250"/>
  <c r="BH250"/>
  <c r="BG250"/>
  <c r="BF250"/>
  <c r="T250"/>
  <c r="R250"/>
  <c r="P250"/>
  <c r="BI249"/>
  <c r="BH249"/>
  <c r="BG249"/>
  <c r="BF249"/>
  <c r="T249"/>
  <c r="R249"/>
  <c r="P249"/>
  <c r="BI248"/>
  <c r="BH248"/>
  <c r="BG248"/>
  <c r="BF248"/>
  <c r="T248"/>
  <c r="R248"/>
  <c r="P248"/>
  <c r="BI247"/>
  <c r="BH247"/>
  <c r="BG247"/>
  <c r="BF247"/>
  <c r="T247"/>
  <c r="R247"/>
  <c r="P247"/>
  <c r="BI246"/>
  <c r="BH246"/>
  <c r="BG246"/>
  <c r="BF246"/>
  <c r="T246"/>
  <c r="R246"/>
  <c r="P246"/>
  <c r="BI245"/>
  <c r="BH245"/>
  <c r="BG245"/>
  <c r="BF245"/>
  <c r="T245"/>
  <c r="R245"/>
  <c r="P245"/>
  <c r="BI244"/>
  <c r="BH244"/>
  <c r="BG244"/>
  <c r="BF244"/>
  <c r="T244"/>
  <c r="R244"/>
  <c r="P244"/>
  <c r="BI243"/>
  <c r="BH243"/>
  <c r="BG243"/>
  <c r="BF243"/>
  <c r="T243"/>
  <c r="R243"/>
  <c r="P243"/>
  <c r="BI242"/>
  <c r="BH242"/>
  <c r="BG242"/>
  <c r="BF242"/>
  <c r="T242"/>
  <c r="R242"/>
  <c r="P242"/>
  <c r="BI241"/>
  <c r="BH241"/>
  <c r="BG241"/>
  <c r="BF241"/>
  <c r="T241"/>
  <c r="R241"/>
  <c r="P241"/>
  <c r="BI240"/>
  <c r="BH240"/>
  <c r="BG240"/>
  <c r="BF240"/>
  <c r="T240"/>
  <c r="R240"/>
  <c r="P240"/>
  <c r="BI239"/>
  <c r="BH239"/>
  <c r="BG239"/>
  <c r="BF239"/>
  <c r="T239"/>
  <c r="R239"/>
  <c r="P239"/>
  <c r="BI238"/>
  <c r="BH238"/>
  <c r="BG238"/>
  <c r="BF238"/>
  <c r="T238"/>
  <c r="R238"/>
  <c r="P238"/>
  <c r="BI237"/>
  <c r="BH237"/>
  <c r="BG237"/>
  <c r="BF237"/>
  <c r="T237"/>
  <c r="R237"/>
  <c r="P237"/>
  <c r="BI236"/>
  <c r="BH236"/>
  <c r="BG236"/>
  <c r="BF236"/>
  <c r="T236"/>
  <c r="R236"/>
  <c r="P236"/>
  <c r="BI235"/>
  <c r="BH235"/>
  <c r="BG235"/>
  <c r="BF235"/>
  <c r="T235"/>
  <c r="R235"/>
  <c r="P235"/>
  <c r="BI234"/>
  <c r="BH234"/>
  <c r="BG234"/>
  <c r="BF234"/>
  <c r="T234"/>
  <c r="R234"/>
  <c r="P234"/>
  <c r="BI233"/>
  <c r="BH233"/>
  <c r="BG233"/>
  <c r="BF233"/>
  <c r="T233"/>
  <c r="R233"/>
  <c r="P233"/>
  <c r="BI232"/>
  <c r="BH232"/>
  <c r="BG232"/>
  <c r="BF232"/>
  <c r="T232"/>
  <c r="R232"/>
  <c r="P232"/>
  <c r="BI231"/>
  <c r="BH231"/>
  <c r="BG231"/>
  <c r="BF231"/>
  <c r="T231"/>
  <c r="R231"/>
  <c r="P231"/>
  <c r="BI230"/>
  <c r="BH230"/>
  <c r="BG230"/>
  <c r="BF230"/>
  <c r="T230"/>
  <c r="R230"/>
  <c r="P230"/>
  <c r="BI229"/>
  <c r="BH229"/>
  <c r="BG229"/>
  <c r="BF229"/>
  <c r="T229"/>
  <c r="R229"/>
  <c r="P229"/>
  <c r="BI228"/>
  <c r="BH228"/>
  <c r="BG228"/>
  <c r="BF228"/>
  <c r="T228"/>
  <c r="R228"/>
  <c r="P228"/>
  <c r="BI227"/>
  <c r="BH227"/>
  <c r="BG227"/>
  <c r="BF227"/>
  <c r="T227"/>
  <c r="R227"/>
  <c r="P227"/>
  <c r="BI226"/>
  <c r="BH226"/>
  <c r="BG226"/>
  <c r="BF226"/>
  <c r="T226"/>
  <c r="R226"/>
  <c r="P226"/>
  <c r="BI225"/>
  <c r="BH225"/>
  <c r="BG225"/>
  <c r="BF225"/>
  <c r="T225"/>
  <c r="R225"/>
  <c r="P225"/>
  <c r="BI224"/>
  <c r="BH224"/>
  <c r="BG224"/>
  <c r="BF224"/>
  <c r="T224"/>
  <c r="R224"/>
  <c r="P224"/>
  <c r="BI223"/>
  <c r="BH223"/>
  <c r="BG223"/>
  <c r="BF223"/>
  <c r="T223"/>
  <c r="R223"/>
  <c r="P223"/>
  <c r="BI222"/>
  <c r="BH222"/>
  <c r="BG222"/>
  <c r="BF222"/>
  <c r="T222"/>
  <c r="R222"/>
  <c r="P222"/>
  <c r="BI221"/>
  <c r="BH221"/>
  <c r="BG221"/>
  <c r="BF221"/>
  <c r="T221"/>
  <c r="R221"/>
  <c r="P221"/>
  <c r="BI219"/>
  <c r="BH219"/>
  <c r="BG219"/>
  <c r="BF219"/>
  <c r="T219"/>
  <c r="R219"/>
  <c r="P219"/>
  <c r="BI218"/>
  <c r="BH218"/>
  <c r="BG218"/>
  <c r="BF218"/>
  <c r="T218"/>
  <c r="R218"/>
  <c r="P218"/>
  <c r="BI217"/>
  <c r="BH217"/>
  <c r="BG217"/>
  <c r="BF217"/>
  <c r="T217"/>
  <c r="R217"/>
  <c r="P217"/>
  <c r="BI216"/>
  <c r="BH216"/>
  <c r="BG216"/>
  <c r="BF216"/>
  <c r="T216"/>
  <c r="R216"/>
  <c r="P216"/>
  <c r="BI215"/>
  <c r="BH215"/>
  <c r="BG215"/>
  <c r="BF215"/>
  <c r="T215"/>
  <c r="R215"/>
  <c r="P215"/>
  <c r="BI214"/>
  <c r="BH214"/>
  <c r="BG214"/>
  <c r="BF214"/>
  <c r="T214"/>
  <c r="R214"/>
  <c r="P214"/>
  <c r="BI213"/>
  <c r="BH213"/>
  <c r="BG213"/>
  <c r="BF213"/>
  <c r="T213"/>
  <c r="R213"/>
  <c r="P213"/>
  <c r="BI212"/>
  <c r="BH212"/>
  <c r="BG212"/>
  <c r="BF212"/>
  <c r="T212"/>
  <c r="R212"/>
  <c r="P212"/>
  <c r="BI211"/>
  <c r="BH211"/>
  <c r="BG211"/>
  <c r="BF211"/>
  <c r="T211"/>
  <c r="R211"/>
  <c r="P211"/>
  <c r="BI210"/>
  <c r="BH210"/>
  <c r="BG210"/>
  <c r="BF210"/>
  <c r="T210"/>
  <c r="R210"/>
  <c r="P210"/>
  <c r="BI209"/>
  <c r="BH209"/>
  <c r="BG209"/>
  <c r="BF209"/>
  <c r="T209"/>
  <c r="R209"/>
  <c r="P209"/>
  <c r="BI208"/>
  <c r="BH208"/>
  <c r="BG208"/>
  <c r="BF208"/>
  <c r="T208"/>
  <c r="R208"/>
  <c r="P208"/>
  <c r="BI207"/>
  <c r="BH207"/>
  <c r="BG207"/>
  <c r="BF207"/>
  <c r="T207"/>
  <c r="R207"/>
  <c r="P207"/>
  <c r="BI206"/>
  <c r="BH206"/>
  <c r="BG206"/>
  <c r="BF206"/>
  <c r="T206"/>
  <c r="R206"/>
  <c r="P206"/>
  <c r="BI205"/>
  <c r="BH205"/>
  <c r="BG205"/>
  <c r="BF205"/>
  <c r="T205"/>
  <c r="R205"/>
  <c r="P205"/>
  <c r="BI204"/>
  <c r="BH204"/>
  <c r="BG204"/>
  <c r="BF204"/>
  <c r="T204"/>
  <c r="R204"/>
  <c r="P204"/>
  <c r="BI203"/>
  <c r="BH203"/>
  <c r="BG203"/>
  <c r="BF203"/>
  <c r="T203"/>
  <c r="R203"/>
  <c r="P203"/>
  <c r="BI202"/>
  <c r="BH202"/>
  <c r="BG202"/>
  <c r="BF202"/>
  <c r="T202"/>
  <c r="R202"/>
  <c r="P202"/>
  <c r="BI201"/>
  <c r="BH201"/>
  <c r="BG201"/>
  <c r="BF201"/>
  <c r="T201"/>
  <c r="R201"/>
  <c r="P201"/>
  <c r="BI200"/>
  <c r="BH200"/>
  <c r="BG200"/>
  <c r="BF200"/>
  <c r="T200"/>
  <c r="R200"/>
  <c r="P200"/>
  <c r="BI199"/>
  <c r="BH199"/>
  <c r="BG199"/>
  <c r="BF199"/>
  <c r="T199"/>
  <c r="R199"/>
  <c r="P199"/>
  <c r="BI198"/>
  <c r="BH198"/>
  <c r="BG198"/>
  <c r="BF198"/>
  <c r="T198"/>
  <c r="R198"/>
  <c r="P198"/>
  <c r="BI197"/>
  <c r="BH197"/>
  <c r="BG197"/>
  <c r="BF197"/>
  <c r="T197"/>
  <c r="R197"/>
  <c r="P197"/>
  <c r="BI196"/>
  <c r="BH196"/>
  <c r="BG196"/>
  <c r="BF196"/>
  <c r="T196"/>
  <c r="R196"/>
  <c r="P196"/>
  <c r="BI195"/>
  <c r="BH195"/>
  <c r="BG195"/>
  <c r="BF195"/>
  <c r="T195"/>
  <c r="R195"/>
  <c r="P195"/>
  <c r="BI193"/>
  <c r="BH193"/>
  <c r="BG193"/>
  <c r="BF193"/>
  <c r="T193"/>
  <c r="R193"/>
  <c r="P193"/>
  <c r="BI192"/>
  <c r="BH192"/>
  <c r="BG192"/>
  <c r="BF192"/>
  <c r="T192"/>
  <c r="R192"/>
  <c r="P192"/>
  <c r="BI191"/>
  <c r="BH191"/>
  <c r="BG191"/>
  <c r="BF191"/>
  <c r="T191"/>
  <c r="R191"/>
  <c r="P191"/>
  <c r="BI190"/>
  <c r="BH190"/>
  <c r="BG190"/>
  <c r="BF190"/>
  <c r="T190"/>
  <c r="R190"/>
  <c r="P190"/>
  <c r="BI189"/>
  <c r="BH189"/>
  <c r="BG189"/>
  <c r="BF189"/>
  <c r="T189"/>
  <c r="R189"/>
  <c r="P189"/>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70"/>
  <c r="BH170"/>
  <c r="BG170"/>
  <c r="BF170"/>
  <c r="T170"/>
  <c r="R170"/>
  <c r="P170"/>
  <c r="BI169"/>
  <c r="BH169"/>
  <c r="BG169"/>
  <c r="BF169"/>
  <c r="T169"/>
  <c r="R169"/>
  <c r="P169"/>
  <c r="BI168"/>
  <c r="BH168"/>
  <c r="BG168"/>
  <c r="BF168"/>
  <c r="T168"/>
  <c r="R168"/>
  <c r="P168"/>
  <c r="BI167"/>
  <c r="BH167"/>
  <c r="BG167"/>
  <c r="BF167"/>
  <c r="T167"/>
  <c r="R167"/>
  <c r="P167"/>
  <c r="BI166"/>
  <c r="BH166"/>
  <c r="BG166"/>
  <c r="BF166"/>
  <c r="T166"/>
  <c r="R166"/>
  <c r="P166"/>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2"/>
  <c r="BH112"/>
  <c r="BG112"/>
  <c r="BF112"/>
  <c r="T112"/>
  <c r="R112"/>
  <c r="P112"/>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J93"/>
  <c r="F93"/>
  <c r="F91"/>
  <c r="E89"/>
  <c r="J62"/>
  <c r="F62"/>
  <c r="F60"/>
  <c r="E58"/>
  <c r="J28"/>
  <c r="E28"/>
  <c r="J63" s="1"/>
  <c r="J27"/>
  <c r="J22"/>
  <c r="E22"/>
  <c r="F63" s="1"/>
  <c r="J21"/>
  <c r="J16"/>
  <c r="J91" s="1"/>
  <c r="E7"/>
  <c r="E83" s="1"/>
  <c r="J39" i="9"/>
  <c r="J38"/>
  <c r="AY66" i="1"/>
  <c r="J37" i="9"/>
  <c r="AX66" i="1"/>
  <c r="BI130" i="9"/>
  <c r="BH130"/>
  <c r="BG130"/>
  <c r="BF130"/>
  <c r="T130"/>
  <c r="T129"/>
  <c r="R130"/>
  <c r="R129" s="1"/>
  <c r="P130"/>
  <c r="P129"/>
  <c r="BI126"/>
  <c r="BH126"/>
  <c r="BG126"/>
  <c r="BF126"/>
  <c r="T126"/>
  <c r="R126"/>
  <c r="P126"/>
  <c r="BI115"/>
  <c r="BH115"/>
  <c r="BG115"/>
  <c r="BF115"/>
  <c r="T115"/>
  <c r="R115"/>
  <c r="P115"/>
  <c r="BI109"/>
  <c r="BH109"/>
  <c r="BG109"/>
  <c r="BF109"/>
  <c r="T109"/>
  <c r="R109"/>
  <c r="P109"/>
  <c r="BI103"/>
  <c r="BH103"/>
  <c r="BG103"/>
  <c r="BF103"/>
  <c r="T103"/>
  <c r="R103"/>
  <c r="P103"/>
  <c r="BI91"/>
  <c r="BH91"/>
  <c r="BG91"/>
  <c r="BF91"/>
  <c r="T91"/>
  <c r="R91"/>
  <c r="P91"/>
  <c r="J84"/>
  <c r="F84"/>
  <c r="F82"/>
  <c r="E80"/>
  <c r="J58"/>
  <c r="F58"/>
  <c r="F56"/>
  <c r="E54"/>
  <c r="J26"/>
  <c r="E26"/>
  <c r="J59" s="1"/>
  <c r="J25"/>
  <c r="J20"/>
  <c r="E20"/>
  <c r="F85" s="1"/>
  <c r="J19"/>
  <c r="J14"/>
  <c r="J82" s="1"/>
  <c r="E7"/>
  <c r="E50" s="1"/>
  <c r="J41" i="8"/>
  <c r="J40"/>
  <c r="AY65" i="1" s="1"/>
  <c r="J39" i="8"/>
  <c r="AX65" i="1"/>
  <c r="BI134" i="8"/>
  <c r="BH134"/>
  <c r="BG134"/>
  <c r="BF134"/>
  <c r="T134"/>
  <c r="T133" s="1"/>
  <c r="T132" s="1"/>
  <c r="R134"/>
  <c r="R133"/>
  <c r="R132" s="1"/>
  <c r="P134"/>
  <c r="P133"/>
  <c r="P132"/>
  <c r="BI129"/>
  <c r="BH129"/>
  <c r="BG129"/>
  <c r="BF129"/>
  <c r="T129"/>
  <c r="R129"/>
  <c r="P129"/>
  <c r="BI124"/>
  <c r="BH124"/>
  <c r="BG124"/>
  <c r="BF124"/>
  <c r="T124"/>
  <c r="R124"/>
  <c r="P124"/>
  <c r="BI121"/>
  <c r="BH121"/>
  <c r="BG121"/>
  <c r="BF121"/>
  <c r="T121"/>
  <c r="T120"/>
  <c r="R121"/>
  <c r="R120" s="1"/>
  <c r="P121"/>
  <c r="P120"/>
  <c r="BI115"/>
  <c r="BH115"/>
  <c r="BG115"/>
  <c r="BF115"/>
  <c r="T115"/>
  <c r="R115"/>
  <c r="P115"/>
  <c r="BI110"/>
  <c r="BH110"/>
  <c r="BG110"/>
  <c r="BF110"/>
  <c r="T110"/>
  <c r="R110"/>
  <c r="P110"/>
  <c r="BI105"/>
  <c r="BH105"/>
  <c r="BG105"/>
  <c r="BF105"/>
  <c r="T105"/>
  <c r="R105"/>
  <c r="P105"/>
  <c r="BI100"/>
  <c r="BH100"/>
  <c r="BG100"/>
  <c r="BF100"/>
  <c r="T100"/>
  <c r="R100"/>
  <c r="P100"/>
  <c r="J93"/>
  <c r="F93"/>
  <c r="F91"/>
  <c r="E89"/>
  <c r="J62"/>
  <c r="F62"/>
  <c r="F60"/>
  <c r="E58"/>
  <c r="J28"/>
  <c r="E28"/>
  <c r="J63" s="1"/>
  <c r="J27"/>
  <c r="J22"/>
  <c r="E22"/>
  <c r="F94" s="1"/>
  <c r="J21"/>
  <c r="J16"/>
  <c r="J60" s="1"/>
  <c r="E7"/>
  <c r="E52"/>
  <c r="J41" i="7"/>
  <c r="J40"/>
  <c r="AY64" i="1" s="1"/>
  <c r="J39" i="7"/>
  <c r="AX64" i="1" s="1"/>
  <c r="BI398" i="7"/>
  <c r="BH398"/>
  <c r="BG398"/>
  <c r="BF398"/>
  <c r="T398"/>
  <c r="T397" s="1"/>
  <c r="T396" s="1"/>
  <c r="R398"/>
  <c r="R397" s="1"/>
  <c r="R396" s="1"/>
  <c r="P398"/>
  <c r="P397" s="1"/>
  <c r="P396" s="1"/>
  <c r="BI393"/>
  <c r="BH393"/>
  <c r="BG393"/>
  <c r="BF393"/>
  <c r="T393"/>
  <c r="T392"/>
  <c r="R393"/>
  <c r="R392" s="1"/>
  <c r="P393"/>
  <c r="P392"/>
  <c r="BI390"/>
  <c r="BH390"/>
  <c r="BG390"/>
  <c r="BF390"/>
  <c r="T390"/>
  <c r="T389" s="1"/>
  <c r="R390"/>
  <c r="R389" s="1"/>
  <c r="P390"/>
  <c r="P389" s="1"/>
  <c r="BI387"/>
  <c r="BH387"/>
  <c r="BG387"/>
  <c r="BF387"/>
  <c r="T387"/>
  <c r="R387"/>
  <c r="P387"/>
  <c r="BI385"/>
  <c r="BH385"/>
  <c r="BG385"/>
  <c r="BF385"/>
  <c r="T385"/>
  <c r="R385"/>
  <c r="P385"/>
  <c r="BI381"/>
  <c r="BH381"/>
  <c r="BG381"/>
  <c r="BF381"/>
  <c r="T381"/>
  <c r="R381"/>
  <c r="P381"/>
  <c r="BI379"/>
  <c r="BH379"/>
  <c r="BG379"/>
  <c r="BF379"/>
  <c r="T379"/>
  <c r="R379"/>
  <c r="P379"/>
  <c r="BI366"/>
  <c r="BH366"/>
  <c r="BG366"/>
  <c r="BF366"/>
  <c r="T366"/>
  <c r="R366"/>
  <c r="P366"/>
  <c r="BI354"/>
  <c r="BH354"/>
  <c r="BG354"/>
  <c r="BF354"/>
  <c r="T354"/>
  <c r="R354"/>
  <c r="P354"/>
  <c r="BI343"/>
  <c r="BH343"/>
  <c r="BG343"/>
  <c r="BF343"/>
  <c r="T343"/>
  <c r="R343"/>
  <c r="P343"/>
  <c r="BI334"/>
  <c r="BH334"/>
  <c r="BG334"/>
  <c r="BF334"/>
  <c r="T334"/>
  <c r="R334"/>
  <c r="P334"/>
  <c r="BI325"/>
  <c r="BH325"/>
  <c r="BG325"/>
  <c r="BF325"/>
  <c r="T325"/>
  <c r="R325"/>
  <c r="P325"/>
  <c r="BI308"/>
  <c r="BH308"/>
  <c r="BG308"/>
  <c r="BF308"/>
  <c r="T308"/>
  <c r="R308"/>
  <c r="P308"/>
  <c r="BI291"/>
  <c r="BH291"/>
  <c r="BG291"/>
  <c r="BF291"/>
  <c r="T291"/>
  <c r="R291"/>
  <c r="P291"/>
  <c r="BI247"/>
  <c r="BH247"/>
  <c r="BG247"/>
  <c r="BF247"/>
  <c r="T247"/>
  <c r="R247"/>
  <c r="P247"/>
  <c r="BI226"/>
  <c r="BH226"/>
  <c r="BG226"/>
  <c r="BF226"/>
  <c r="T226"/>
  <c r="R226"/>
  <c r="P226"/>
  <c r="BI206"/>
  <c r="BH206"/>
  <c r="BG206"/>
  <c r="BF206"/>
  <c r="T206"/>
  <c r="R206"/>
  <c r="P206"/>
  <c r="BI185"/>
  <c r="BH185"/>
  <c r="BG185"/>
  <c r="BF185"/>
  <c r="T185"/>
  <c r="R185"/>
  <c r="P185"/>
  <c r="BI165"/>
  <c r="BH165"/>
  <c r="BG165"/>
  <c r="BF165"/>
  <c r="T165"/>
  <c r="R165"/>
  <c r="P165"/>
  <c r="BI161"/>
  <c r="BH161"/>
  <c r="BG161"/>
  <c r="BF161"/>
  <c r="T161"/>
  <c r="R161"/>
  <c r="P161"/>
  <c r="BI153"/>
  <c r="BH153"/>
  <c r="BG153"/>
  <c r="BF153"/>
  <c r="T153"/>
  <c r="R153"/>
  <c r="P153"/>
  <c r="BI149"/>
  <c r="BH149"/>
  <c r="BG149"/>
  <c r="BF149"/>
  <c r="T149"/>
  <c r="R149"/>
  <c r="P149"/>
  <c r="BI145"/>
  <c r="BH145"/>
  <c r="BG145"/>
  <c r="BF145"/>
  <c r="T145"/>
  <c r="R145"/>
  <c r="P145"/>
  <c r="BI141"/>
  <c r="BH141"/>
  <c r="BG141"/>
  <c r="BF141"/>
  <c r="T141"/>
  <c r="R141"/>
  <c r="P141"/>
  <c r="BI137"/>
  <c r="BH137"/>
  <c r="BG137"/>
  <c r="BF137"/>
  <c r="T137"/>
  <c r="R137"/>
  <c r="P137"/>
  <c r="BI133"/>
  <c r="BH133"/>
  <c r="BG133"/>
  <c r="BF133"/>
  <c r="T133"/>
  <c r="R133"/>
  <c r="P133"/>
  <c r="BI129"/>
  <c r="BH129"/>
  <c r="BG129"/>
  <c r="BF129"/>
  <c r="T129"/>
  <c r="R129"/>
  <c r="P129"/>
  <c r="BI125"/>
  <c r="BH125"/>
  <c r="BG125"/>
  <c r="BF125"/>
  <c r="T125"/>
  <c r="R125"/>
  <c r="P125"/>
  <c r="BI121"/>
  <c r="BH121"/>
  <c r="BG121"/>
  <c r="BF121"/>
  <c r="T121"/>
  <c r="R121"/>
  <c r="P121"/>
  <c r="BI117"/>
  <c r="BH117"/>
  <c r="BG117"/>
  <c r="BF117"/>
  <c r="T117"/>
  <c r="R117"/>
  <c r="P117"/>
  <c r="BI113"/>
  <c r="BH113"/>
  <c r="BG113"/>
  <c r="BF113"/>
  <c r="T113"/>
  <c r="R113"/>
  <c r="P113"/>
  <c r="BI109"/>
  <c r="BH109"/>
  <c r="BG109"/>
  <c r="BF109"/>
  <c r="T109"/>
  <c r="R109"/>
  <c r="P109"/>
  <c r="BI105"/>
  <c r="BH105"/>
  <c r="BG105"/>
  <c r="BF105"/>
  <c r="T105"/>
  <c r="R105"/>
  <c r="P105"/>
  <c r="BI101"/>
  <c r="BH101"/>
  <c r="BG101"/>
  <c r="BF101"/>
  <c r="T101"/>
  <c r="R101"/>
  <c r="P101"/>
  <c r="J94"/>
  <c r="F94"/>
  <c r="F92"/>
  <c r="E90"/>
  <c r="J62"/>
  <c r="F62"/>
  <c r="F60"/>
  <c r="E58"/>
  <c r="J28"/>
  <c r="E28"/>
  <c r="J95" s="1"/>
  <c r="J27"/>
  <c r="J22"/>
  <c r="E22"/>
  <c r="F95" s="1"/>
  <c r="J21"/>
  <c r="J16"/>
  <c r="J92" s="1"/>
  <c r="E7"/>
  <c r="E84"/>
  <c r="J41" i="6"/>
  <c r="J40"/>
  <c r="AY63" i="1" s="1"/>
  <c r="J39" i="6"/>
  <c r="AX63" i="1"/>
  <c r="BI882" i="6"/>
  <c r="BH882"/>
  <c r="BG882"/>
  <c r="BF882"/>
  <c r="T882"/>
  <c r="T881" s="1"/>
  <c r="T880" s="1"/>
  <c r="R882"/>
  <c r="R881" s="1"/>
  <c r="R880" s="1"/>
  <c r="P882"/>
  <c r="P881"/>
  <c r="P880" s="1"/>
  <c r="BI877"/>
  <c r="BH877"/>
  <c r="BG877"/>
  <c r="BF877"/>
  <c r="T877"/>
  <c r="R877"/>
  <c r="P877"/>
  <c r="BI874"/>
  <c r="BH874"/>
  <c r="BG874"/>
  <c r="BF874"/>
  <c r="T874"/>
  <c r="R874"/>
  <c r="P874"/>
  <c r="BI871"/>
  <c r="BH871"/>
  <c r="BG871"/>
  <c r="BF871"/>
  <c r="T871"/>
  <c r="T870" s="1"/>
  <c r="T845" s="1"/>
  <c r="R871"/>
  <c r="R870"/>
  <c r="P871"/>
  <c r="P870" s="1"/>
  <c r="P845" s="1"/>
  <c r="BI864"/>
  <c r="BH864"/>
  <c r="BG864"/>
  <c r="BF864"/>
  <c r="T864"/>
  <c r="R864"/>
  <c r="P864"/>
  <c r="BI858"/>
  <c r="BH858"/>
  <c r="BG858"/>
  <c r="BF858"/>
  <c r="T858"/>
  <c r="R858"/>
  <c r="P858"/>
  <c r="BI854"/>
  <c r="BH854"/>
  <c r="BG854"/>
  <c r="BF854"/>
  <c r="T854"/>
  <c r="R854"/>
  <c r="P854"/>
  <c r="BI850"/>
  <c r="BH850"/>
  <c r="BG850"/>
  <c r="BF850"/>
  <c r="T850"/>
  <c r="R850"/>
  <c r="P850"/>
  <c r="BI846"/>
  <c r="BH846"/>
  <c r="BG846"/>
  <c r="BF846"/>
  <c r="T846"/>
  <c r="R846"/>
  <c r="R845" s="1"/>
  <c r="P846"/>
  <c r="BI840"/>
  <c r="BH840"/>
  <c r="BG840"/>
  <c r="BF840"/>
  <c r="T840"/>
  <c r="R840"/>
  <c r="P840"/>
  <c r="BI835"/>
  <c r="BH835"/>
  <c r="BG835"/>
  <c r="BF835"/>
  <c r="T835"/>
  <c r="R835"/>
  <c r="P835"/>
  <c r="BI829"/>
  <c r="BH829"/>
  <c r="BG829"/>
  <c r="BF829"/>
  <c r="T829"/>
  <c r="R829"/>
  <c r="P829"/>
  <c r="BI820"/>
  <c r="BH820"/>
  <c r="BG820"/>
  <c r="BF820"/>
  <c r="T820"/>
  <c r="R820"/>
  <c r="P820"/>
  <c r="BI815"/>
  <c r="BH815"/>
  <c r="BG815"/>
  <c r="BF815"/>
  <c r="T815"/>
  <c r="R815"/>
  <c r="P815"/>
  <c r="BI813"/>
  <c r="BH813"/>
  <c r="BG813"/>
  <c r="BF813"/>
  <c r="T813"/>
  <c r="R813"/>
  <c r="P813"/>
  <c r="BI811"/>
  <c r="BH811"/>
  <c r="BG811"/>
  <c r="BF811"/>
  <c r="T811"/>
  <c r="R811"/>
  <c r="P811"/>
  <c r="BI809"/>
  <c r="BH809"/>
  <c r="BG809"/>
  <c r="BF809"/>
  <c r="T809"/>
  <c r="R809"/>
  <c r="P809"/>
  <c r="BI807"/>
  <c r="BH807"/>
  <c r="BG807"/>
  <c r="BF807"/>
  <c r="T807"/>
  <c r="R807"/>
  <c r="P807"/>
  <c r="BI805"/>
  <c r="BH805"/>
  <c r="BG805"/>
  <c r="BF805"/>
  <c r="T805"/>
  <c r="R805"/>
  <c r="P805"/>
  <c r="BI803"/>
  <c r="BH803"/>
  <c r="BG803"/>
  <c r="BF803"/>
  <c r="T803"/>
  <c r="R803"/>
  <c r="P803"/>
  <c r="BI801"/>
  <c r="BH801"/>
  <c r="BG801"/>
  <c r="BF801"/>
  <c r="T801"/>
  <c r="R801"/>
  <c r="P801"/>
  <c r="BI799"/>
  <c r="BH799"/>
  <c r="BG799"/>
  <c r="BF799"/>
  <c r="T799"/>
  <c r="R799"/>
  <c r="P799"/>
  <c r="BI797"/>
  <c r="BH797"/>
  <c r="BG797"/>
  <c r="BF797"/>
  <c r="T797"/>
  <c r="R797"/>
  <c r="P797"/>
  <c r="BI795"/>
  <c r="BH795"/>
  <c r="BG795"/>
  <c r="BF795"/>
  <c r="T795"/>
  <c r="R795"/>
  <c r="P795"/>
  <c r="BI793"/>
  <c r="BH793"/>
  <c r="BG793"/>
  <c r="BF793"/>
  <c r="T793"/>
  <c r="R793"/>
  <c r="P793"/>
  <c r="BI791"/>
  <c r="BH791"/>
  <c r="BG791"/>
  <c r="BF791"/>
  <c r="T791"/>
  <c r="R791"/>
  <c r="P791"/>
  <c r="BI789"/>
  <c r="BH789"/>
  <c r="BG789"/>
  <c r="BF789"/>
  <c r="T789"/>
  <c r="R789"/>
  <c r="P789"/>
  <c r="BI787"/>
  <c r="BH787"/>
  <c r="BG787"/>
  <c r="BF787"/>
  <c r="T787"/>
  <c r="R787"/>
  <c r="P787"/>
  <c r="BI785"/>
  <c r="BH785"/>
  <c r="BG785"/>
  <c r="BF785"/>
  <c r="T785"/>
  <c r="R785"/>
  <c r="P785"/>
  <c r="BI783"/>
  <c r="BH783"/>
  <c r="BG783"/>
  <c r="BF783"/>
  <c r="T783"/>
  <c r="R783"/>
  <c r="P783"/>
  <c r="BI781"/>
  <c r="BH781"/>
  <c r="BG781"/>
  <c r="BF781"/>
  <c r="T781"/>
  <c r="R781"/>
  <c r="P781"/>
  <c r="BI779"/>
  <c r="BH779"/>
  <c r="BG779"/>
  <c r="BF779"/>
  <c r="T779"/>
  <c r="R779"/>
  <c r="P779"/>
  <c r="BI776"/>
  <c r="BH776"/>
  <c r="BG776"/>
  <c r="BF776"/>
  <c r="T776"/>
  <c r="R776"/>
  <c r="P776"/>
  <c r="BI768"/>
  <c r="BH768"/>
  <c r="BG768"/>
  <c r="BF768"/>
  <c r="T768"/>
  <c r="R768"/>
  <c r="P768"/>
  <c r="BI766"/>
  <c r="BH766"/>
  <c r="BG766"/>
  <c r="BF766"/>
  <c r="T766"/>
  <c r="R766"/>
  <c r="P766"/>
  <c r="BI724"/>
  <c r="BH724"/>
  <c r="BG724"/>
  <c r="BF724"/>
  <c r="T724"/>
  <c r="R724"/>
  <c r="P724"/>
  <c r="BI722"/>
  <c r="BH722"/>
  <c r="BG722"/>
  <c r="BF722"/>
  <c r="T722"/>
  <c r="R722"/>
  <c r="P722"/>
  <c r="BI612"/>
  <c r="BH612"/>
  <c r="BG612"/>
  <c r="BF612"/>
  <c r="T612"/>
  <c r="R612"/>
  <c r="P612"/>
  <c r="BI602"/>
  <c r="BH602"/>
  <c r="BG602"/>
  <c r="BF602"/>
  <c r="T602"/>
  <c r="R602"/>
  <c r="P602"/>
  <c r="BI562"/>
  <c r="BH562"/>
  <c r="BG562"/>
  <c r="BF562"/>
  <c r="T562"/>
  <c r="R562"/>
  <c r="P562"/>
  <c r="BI524"/>
  <c r="BH524"/>
  <c r="BG524"/>
  <c r="BF524"/>
  <c r="T524"/>
  <c r="R524"/>
  <c r="P524"/>
  <c r="BI485"/>
  <c r="BH485"/>
  <c r="BG485"/>
  <c r="BF485"/>
  <c r="T485"/>
  <c r="R485"/>
  <c r="P485"/>
  <c r="BI482"/>
  <c r="BH482"/>
  <c r="BG482"/>
  <c r="BF482"/>
  <c r="T482"/>
  <c r="R482"/>
  <c r="P482"/>
  <c r="BI480"/>
  <c r="BH480"/>
  <c r="BG480"/>
  <c r="BF480"/>
  <c r="T480"/>
  <c r="R480"/>
  <c r="P480"/>
  <c r="BI478"/>
  <c r="BH478"/>
  <c r="BG478"/>
  <c r="BF478"/>
  <c r="T478"/>
  <c r="R478"/>
  <c r="P478"/>
  <c r="BI476"/>
  <c r="BH476"/>
  <c r="BG476"/>
  <c r="BF476"/>
  <c r="T476"/>
  <c r="R476"/>
  <c r="P476"/>
  <c r="BI464"/>
  <c r="BH464"/>
  <c r="BG464"/>
  <c r="BF464"/>
  <c r="T464"/>
  <c r="R464"/>
  <c r="P464"/>
  <c r="BI462"/>
  <c r="BH462"/>
  <c r="BG462"/>
  <c r="BF462"/>
  <c r="T462"/>
  <c r="R462"/>
  <c r="P462"/>
  <c r="BI456"/>
  <c r="BH456"/>
  <c r="BG456"/>
  <c r="BF456"/>
  <c r="T456"/>
  <c r="R456"/>
  <c r="P456"/>
  <c r="BI454"/>
  <c r="BH454"/>
  <c r="BG454"/>
  <c r="BF454"/>
  <c r="T454"/>
  <c r="R454"/>
  <c r="P454"/>
  <c r="BI451"/>
  <c r="BH451"/>
  <c r="BG451"/>
  <c r="BF451"/>
  <c r="T451"/>
  <c r="R451"/>
  <c r="P451"/>
  <c r="BI449"/>
  <c r="BH449"/>
  <c r="BG449"/>
  <c r="BF449"/>
  <c r="T449"/>
  <c r="R449"/>
  <c r="P449"/>
  <c r="BI447"/>
  <c r="BH447"/>
  <c r="BG447"/>
  <c r="BF447"/>
  <c r="T447"/>
  <c r="R447"/>
  <c r="P447"/>
  <c r="BI445"/>
  <c r="BH445"/>
  <c r="BG445"/>
  <c r="BF445"/>
  <c r="T445"/>
  <c r="R445"/>
  <c r="P445"/>
  <c r="BI443"/>
  <c r="BH443"/>
  <c r="BG443"/>
  <c r="BF443"/>
  <c r="T443"/>
  <c r="R443"/>
  <c r="P443"/>
  <c r="BI441"/>
  <c r="BH441"/>
  <c r="BG441"/>
  <c r="BF441"/>
  <c r="T441"/>
  <c r="R441"/>
  <c r="P441"/>
  <c r="BI439"/>
  <c r="BH439"/>
  <c r="BG439"/>
  <c r="BF439"/>
  <c r="T439"/>
  <c r="R439"/>
  <c r="P439"/>
  <c r="BI437"/>
  <c r="BH437"/>
  <c r="BG437"/>
  <c r="BF437"/>
  <c r="T437"/>
  <c r="R437"/>
  <c r="P437"/>
  <c r="BI435"/>
  <c r="BH435"/>
  <c r="BG435"/>
  <c r="BF435"/>
  <c r="T435"/>
  <c r="R435"/>
  <c r="P435"/>
  <c r="BI433"/>
  <c r="BH433"/>
  <c r="BG433"/>
  <c r="BF433"/>
  <c r="T433"/>
  <c r="R433"/>
  <c r="P433"/>
  <c r="BI431"/>
  <c r="BH431"/>
  <c r="BG431"/>
  <c r="BF431"/>
  <c r="T431"/>
  <c r="R431"/>
  <c r="P431"/>
  <c r="BI429"/>
  <c r="BH429"/>
  <c r="BG429"/>
  <c r="BF429"/>
  <c r="T429"/>
  <c r="R429"/>
  <c r="P429"/>
  <c r="BI427"/>
  <c r="BH427"/>
  <c r="BG427"/>
  <c r="BF427"/>
  <c r="T427"/>
  <c r="R427"/>
  <c r="P427"/>
  <c r="BI425"/>
  <c r="BH425"/>
  <c r="BG425"/>
  <c r="BF425"/>
  <c r="T425"/>
  <c r="R425"/>
  <c r="P425"/>
  <c r="BI423"/>
  <c r="BH423"/>
  <c r="BG423"/>
  <c r="BF423"/>
  <c r="T423"/>
  <c r="R423"/>
  <c r="P423"/>
  <c r="BI421"/>
  <c r="BH421"/>
  <c r="BG421"/>
  <c r="BF421"/>
  <c r="T421"/>
  <c r="R421"/>
  <c r="P421"/>
  <c r="BI419"/>
  <c r="BH419"/>
  <c r="BG419"/>
  <c r="BF419"/>
  <c r="T419"/>
  <c r="R419"/>
  <c r="P419"/>
  <c r="BI417"/>
  <c r="BH417"/>
  <c r="BG417"/>
  <c r="BF417"/>
  <c r="T417"/>
  <c r="R417"/>
  <c r="P417"/>
  <c r="BI415"/>
  <c r="BH415"/>
  <c r="BG415"/>
  <c r="BF415"/>
  <c r="T415"/>
  <c r="R415"/>
  <c r="P415"/>
  <c r="BI413"/>
  <c r="BH413"/>
  <c r="BG413"/>
  <c r="BF413"/>
  <c r="T413"/>
  <c r="R413"/>
  <c r="P413"/>
  <c r="BI411"/>
  <c r="BH411"/>
  <c r="BG411"/>
  <c r="BF411"/>
  <c r="T411"/>
  <c r="R411"/>
  <c r="P411"/>
  <c r="BI409"/>
  <c r="BH409"/>
  <c r="BG409"/>
  <c r="BF409"/>
  <c r="T409"/>
  <c r="R409"/>
  <c r="P409"/>
  <c r="BI407"/>
  <c r="BH407"/>
  <c r="BG407"/>
  <c r="BF407"/>
  <c r="T407"/>
  <c r="R407"/>
  <c r="P407"/>
  <c r="BI405"/>
  <c r="BH405"/>
  <c r="BG405"/>
  <c r="BF405"/>
  <c r="T405"/>
  <c r="R405"/>
  <c r="P405"/>
  <c r="BI403"/>
  <c r="BH403"/>
  <c r="BG403"/>
  <c r="BF403"/>
  <c r="T403"/>
  <c r="R403"/>
  <c r="P403"/>
  <c r="BI401"/>
  <c r="BH401"/>
  <c r="BG401"/>
  <c r="BF401"/>
  <c r="T401"/>
  <c r="R401"/>
  <c r="P401"/>
  <c r="BI399"/>
  <c r="BH399"/>
  <c r="BG399"/>
  <c r="BF399"/>
  <c r="T399"/>
  <c r="R399"/>
  <c r="P399"/>
  <c r="BI397"/>
  <c r="BH397"/>
  <c r="BG397"/>
  <c r="BF397"/>
  <c r="T397"/>
  <c r="R397"/>
  <c r="P397"/>
  <c r="BI395"/>
  <c r="BH395"/>
  <c r="BG395"/>
  <c r="BF395"/>
  <c r="T395"/>
  <c r="R395"/>
  <c r="P395"/>
  <c r="BI393"/>
  <c r="BH393"/>
  <c r="BG393"/>
  <c r="BF393"/>
  <c r="T393"/>
  <c r="R393"/>
  <c r="P393"/>
  <c r="BI391"/>
  <c r="BH391"/>
  <c r="BG391"/>
  <c r="BF391"/>
  <c r="T391"/>
  <c r="R391"/>
  <c r="P391"/>
  <c r="BI389"/>
  <c r="BH389"/>
  <c r="BG389"/>
  <c r="BF389"/>
  <c r="T389"/>
  <c r="R389"/>
  <c r="P389"/>
  <c r="BI387"/>
  <c r="BH387"/>
  <c r="BG387"/>
  <c r="BF387"/>
  <c r="T387"/>
  <c r="R387"/>
  <c r="P387"/>
  <c r="BI385"/>
  <c r="BH385"/>
  <c r="BG385"/>
  <c r="BF385"/>
  <c r="T385"/>
  <c r="R385"/>
  <c r="P385"/>
  <c r="BI383"/>
  <c r="BH383"/>
  <c r="BG383"/>
  <c r="BF383"/>
  <c r="T383"/>
  <c r="R383"/>
  <c r="P383"/>
  <c r="BI381"/>
  <c r="BH381"/>
  <c r="BG381"/>
  <c r="BF381"/>
  <c r="T381"/>
  <c r="R381"/>
  <c r="P381"/>
  <c r="BI379"/>
  <c r="BH379"/>
  <c r="BG379"/>
  <c r="BF379"/>
  <c r="T379"/>
  <c r="R379"/>
  <c r="P379"/>
  <c r="BI377"/>
  <c r="BH377"/>
  <c r="BG377"/>
  <c r="BF377"/>
  <c r="T377"/>
  <c r="R377"/>
  <c r="P377"/>
  <c r="BI375"/>
  <c r="BH375"/>
  <c r="BG375"/>
  <c r="BF375"/>
  <c r="T375"/>
  <c r="R375"/>
  <c r="P375"/>
  <c r="BI373"/>
  <c r="BH373"/>
  <c r="BG373"/>
  <c r="BF373"/>
  <c r="T373"/>
  <c r="R373"/>
  <c r="P373"/>
  <c r="BI371"/>
  <c r="BH371"/>
  <c r="BG371"/>
  <c r="BF371"/>
  <c r="T371"/>
  <c r="R371"/>
  <c r="P371"/>
  <c r="BI369"/>
  <c r="BH369"/>
  <c r="BG369"/>
  <c r="BF369"/>
  <c r="T369"/>
  <c r="R369"/>
  <c r="P369"/>
  <c r="BI367"/>
  <c r="BH367"/>
  <c r="BG367"/>
  <c r="BF367"/>
  <c r="T367"/>
  <c r="R367"/>
  <c r="P367"/>
  <c r="BI365"/>
  <c r="BH365"/>
  <c r="BG365"/>
  <c r="BF365"/>
  <c r="T365"/>
  <c r="R365"/>
  <c r="P365"/>
  <c r="BI363"/>
  <c r="BH363"/>
  <c r="BG363"/>
  <c r="BF363"/>
  <c r="T363"/>
  <c r="R363"/>
  <c r="P363"/>
  <c r="BI361"/>
  <c r="BH361"/>
  <c r="BG361"/>
  <c r="BF361"/>
  <c r="T361"/>
  <c r="R361"/>
  <c r="P361"/>
  <c r="BI359"/>
  <c r="BH359"/>
  <c r="BG359"/>
  <c r="BF359"/>
  <c r="T359"/>
  <c r="R359"/>
  <c r="P359"/>
  <c r="BI357"/>
  <c r="BH357"/>
  <c r="BG357"/>
  <c r="BF357"/>
  <c r="T357"/>
  <c r="R357"/>
  <c r="P357"/>
  <c r="BI355"/>
  <c r="BH355"/>
  <c r="BG355"/>
  <c r="BF355"/>
  <c r="T355"/>
  <c r="R355"/>
  <c r="P355"/>
  <c r="BI353"/>
  <c r="BH353"/>
  <c r="BG353"/>
  <c r="BF353"/>
  <c r="T353"/>
  <c r="R353"/>
  <c r="P353"/>
  <c r="BI351"/>
  <c r="BH351"/>
  <c r="BG351"/>
  <c r="BF351"/>
  <c r="T351"/>
  <c r="R351"/>
  <c r="P351"/>
  <c r="BI349"/>
  <c r="BH349"/>
  <c r="BG349"/>
  <c r="BF349"/>
  <c r="T349"/>
  <c r="R349"/>
  <c r="P349"/>
  <c r="BI347"/>
  <c r="BH347"/>
  <c r="BG347"/>
  <c r="BF347"/>
  <c r="T347"/>
  <c r="R347"/>
  <c r="P347"/>
  <c r="BI345"/>
  <c r="BH345"/>
  <c r="BG345"/>
  <c r="BF345"/>
  <c r="T345"/>
  <c r="R345"/>
  <c r="P345"/>
  <c r="BI343"/>
  <c r="BH343"/>
  <c r="BG343"/>
  <c r="BF343"/>
  <c r="T343"/>
  <c r="R343"/>
  <c r="P343"/>
  <c r="BI341"/>
  <c r="BH341"/>
  <c r="BG341"/>
  <c r="BF341"/>
  <c r="T341"/>
  <c r="R341"/>
  <c r="P341"/>
  <c r="BI339"/>
  <c r="BH339"/>
  <c r="BG339"/>
  <c r="BF339"/>
  <c r="T339"/>
  <c r="R339"/>
  <c r="P339"/>
  <c r="BI337"/>
  <c r="BH337"/>
  <c r="BG337"/>
  <c r="BF337"/>
  <c r="T337"/>
  <c r="R337"/>
  <c r="P337"/>
  <c r="BI335"/>
  <c r="BH335"/>
  <c r="BG335"/>
  <c r="BF335"/>
  <c r="T335"/>
  <c r="R335"/>
  <c r="P335"/>
  <c r="BI333"/>
  <c r="BH333"/>
  <c r="BG333"/>
  <c r="BF333"/>
  <c r="T333"/>
  <c r="R333"/>
  <c r="P333"/>
  <c r="BI331"/>
  <c r="BH331"/>
  <c r="BG331"/>
  <c r="BF331"/>
  <c r="T331"/>
  <c r="R331"/>
  <c r="P331"/>
  <c r="BI329"/>
  <c r="BH329"/>
  <c r="BG329"/>
  <c r="BF329"/>
  <c r="T329"/>
  <c r="R329"/>
  <c r="P329"/>
  <c r="BI327"/>
  <c r="BH327"/>
  <c r="BG327"/>
  <c r="BF327"/>
  <c r="T327"/>
  <c r="R327"/>
  <c r="P327"/>
  <c r="BI325"/>
  <c r="BH325"/>
  <c r="BG325"/>
  <c r="BF325"/>
  <c r="T325"/>
  <c r="R325"/>
  <c r="P325"/>
  <c r="BI323"/>
  <c r="BH323"/>
  <c r="BG323"/>
  <c r="BF323"/>
  <c r="T323"/>
  <c r="R323"/>
  <c r="P323"/>
  <c r="BI321"/>
  <c r="BH321"/>
  <c r="BG321"/>
  <c r="BF321"/>
  <c r="T321"/>
  <c r="R321"/>
  <c r="P321"/>
  <c r="BI319"/>
  <c r="BH319"/>
  <c r="BG319"/>
  <c r="BF319"/>
  <c r="T319"/>
  <c r="R319"/>
  <c r="P319"/>
  <c r="BI317"/>
  <c r="BH317"/>
  <c r="BG317"/>
  <c r="BF317"/>
  <c r="T317"/>
  <c r="R317"/>
  <c r="P317"/>
  <c r="BI315"/>
  <c r="BH315"/>
  <c r="BG315"/>
  <c r="BF315"/>
  <c r="T315"/>
  <c r="R315"/>
  <c r="P315"/>
  <c r="BI313"/>
  <c r="BH313"/>
  <c r="BG313"/>
  <c r="BF313"/>
  <c r="T313"/>
  <c r="R313"/>
  <c r="P313"/>
  <c r="BI311"/>
  <c r="BH311"/>
  <c r="BG311"/>
  <c r="BF311"/>
  <c r="T311"/>
  <c r="R311"/>
  <c r="P311"/>
  <c r="BI301"/>
  <c r="BH301"/>
  <c r="BG301"/>
  <c r="BF301"/>
  <c r="T301"/>
  <c r="R301"/>
  <c r="P301"/>
  <c r="BI296"/>
  <c r="BH296"/>
  <c r="BG296"/>
  <c r="BF296"/>
  <c r="T296"/>
  <c r="R296"/>
  <c r="P296"/>
  <c r="BI294"/>
  <c r="BH294"/>
  <c r="BG294"/>
  <c r="BF294"/>
  <c r="T294"/>
  <c r="R294"/>
  <c r="P294"/>
  <c r="BI215"/>
  <c r="BH215"/>
  <c r="BG215"/>
  <c r="BF215"/>
  <c r="T215"/>
  <c r="R215"/>
  <c r="P215"/>
  <c r="BI136"/>
  <c r="BH136"/>
  <c r="BG136"/>
  <c r="BF136"/>
  <c r="T136"/>
  <c r="R136"/>
  <c r="P136"/>
  <c r="BI130"/>
  <c r="BH130"/>
  <c r="BG130"/>
  <c r="BF130"/>
  <c r="T130"/>
  <c r="R130"/>
  <c r="P130"/>
  <c r="BI125"/>
  <c r="BH125"/>
  <c r="BG125"/>
  <c r="BF125"/>
  <c r="T125"/>
  <c r="R125"/>
  <c r="P125"/>
  <c r="BI120"/>
  <c r="BH120"/>
  <c r="BG120"/>
  <c r="BF120"/>
  <c r="T120"/>
  <c r="R120"/>
  <c r="P120"/>
  <c r="BI114"/>
  <c r="BH114"/>
  <c r="BG114"/>
  <c r="BF114"/>
  <c r="T114"/>
  <c r="R114"/>
  <c r="P114"/>
  <c r="BI103"/>
  <c r="BH103"/>
  <c r="BG103"/>
  <c r="BF103"/>
  <c r="T103"/>
  <c r="R103"/>
  <c r="P103"/>
  <c r="J96"/>
  <c r="F96"/>
  <c r="F94"/>
  <c r="E92"/>
  <c r="J62"/>
  <c r="F62"/>
  <c r="F60"/>
  <c r="E58"/>
  <c r="J28"/>
  <c r="E28"/>
  <c r="J63" s="1"/>
  <c r="J27"/>
  <c r="J22"/>
  <c r="E22"/>
  <c r="F97" s="1"/>
  <c r="J21"/>
  <c r="J16"/>
  <c r="J60" s="1"/>
  <c r="E7"/>
  <c r="E52" s="1"/>
  <c r="J41" i="5"/>
  <c r="J40"/>
  <c r="AY61" i="1" s="1"/>
  <c r="J39" i="5"/>
  <c r="AX61" i="1"/>
  <c r="BI233" i="5"/>
  <c r="BH233"/>
  <c r="BG233"/>
  <c r="BF233"/>
  <c r="T233"/>
  <c r="T232" s="1"/>
  <c r="R233"/>
  <c r="R232" s="1"/>
  <c r="P233"/>
  <c r="P232" s="1"/>
  <c r="BI227"/>
  <c r="BH227"/>
  <c r="BG227"/>
  <c r="BF227"/>
  <c r="T227"/>
  <c r="R227"/>
  <c r="P227"/>
  <c r="BI222"/>
  <c r="BH222"/>
  <c r="BG222"/>
  <c r="BF222"/>
  <c r="T222"/>
  <c r="R222"/>
  <c r="P222"/>
  <c r="BI218"/>
  <c r="BH218"/>
  <c r="BG218"/>
  <c r="BF218"/>
  <c r="T218"/>
  <c r="R218"/>
  <c r="P218"/>
  <c r="BI216"/>
  <c r="BH216"/>
  <c r="BG216"/>
  <c r="BF216"/>
  <c r="T216"/>
  <c r="R216"/>
  <c r="P216"/>
  <c r="BI210"/>
  <c r="BH210"/>
  <c r="BG210"/>
  <c r="BF210"/>
  <c r="T210"/>
  <c r="R210"/>
  <c r="P210"/>
  <c r="BI207"/>
  <c r="BH207"/>
  <c r="BG207"/>
  <c r="BF207"/>
  <c r="T207"/>
  <c r="R207"/>
  <c r="P207"/>
  <c r="BI202"/>
  <c r="BH202"/>
  <c r="BG202"/>
  <c r="BF202"/>
  <c r="T202"/>
  <c r="R202"/>
  <c r="P202"/>
  <c r="BI197"/>
  <c r="BH197"/>
  <c r="BG197"/>
  <c r="BF197"/>
  <c r="T197"/>
  <c r="R197"/>
  <c r="P197"/>
  <c r="BI193"/>
  <c r="BH193"/>
  <c r="BG193"/>
  <c r="BF193"/>
  <c r="T193"/>
  <c r="T192" s="1"/>
  <c r="T191" s="1"/>
  <c r="R193"/>
  <c r="R192" s="1"/>
  <c r="R191" s="1"/>
  <c r="P193"/>
  <c r="P192" s="1"/>
  <c r="P191" s="1"/>
  <c r="BI184"/>
  <c r="BH184"/>
  <c r="BG184"/>
  <c r="BF184"/>
  <c r="T184"/>
  <c r="R184"/>
  <c r="P184"/>
  <c r="BI178"/>
  <c r="BH178"/>
  <c r="BG178"/>
  <c r="BF178"/>
  <c r="T178"/>
  <c r="R178"/>
  <c r="P178"/>
  <c r="BI172"/>
  <c r="BH172"/>
  <c r="BG172"/>
  <c r="BF172"/>
  <c r="T172"/>
  <c r="R172"/>
  <c r="P172"/>
  <c r="BI166"/>
  <c r="BH166"/>
  <c r="BG166"/>
  <c r="BF166"/>
  <c r="T166"/>
  <c r="R166"/>
  <c r="P166"/>
  <c r="BI157"/>
  <c r="BH157"/>
  <c r="BG157"/>
  <c r="BF157"/>
  <c r="T157"/>
  <c r="R157"/>
  <c r="P157"/>
  <c r="BI149"/>
  <c r="BH149"/>
  <c r="BG149"/>
  <c r="BF149"/>
  <c r="T149"/>
  <c r="R149"/>
  <c r="P149"/>
  <c r="BI140"/>
  <c r="BH140"/>
  <c r="BG140"/>
  <c r="BF140"/>
  <c r="T140"/>
  <c r="R140"/>
  <c r="P140"/>
  <c r="BI135"/>
  <c r="BH135"/>
  <c r="BG135"/>
  <c r="BF135"/>
  <c r="T135"/>
  <c r="R135"/>
  <c r="P135"/>
  <c r="BI127"/>
  <c r="BH127"/>
  <c r="BG127"/>
  <c r="BF127"/>
  <c r="T127"/>
  <c r="R127"/>
  <c r="P127"/>
  <c r="BI118"/>
  <c r="BH118"/>
  <c r="BG118"/>
  <c r="BF118"/>
  <c r="T118"/>
  <c r="R118"/>
  <c r="P118"/>
  <c r="BI110"/>
  <c r="BH110"/>
  <c r="BG110"/>
  <c r="BF110"/>
  <c r="T110"/>
  <c r="R110"/>
  <c r="P110"/>
  <c r="BI105"/>
  <c r="BH105"/>
  <c r="BG105"/>
  <c r="BF105"/>
  <c r="T105"/>
  <c r="R105"/>
  <c r="P105"/>
  <c r="J98"/>
  <c r="F98"/>
  <c r="F96"/>
  <c r="E94"/>
  <c r="J62"/>
  <c r="F62"/>
  <c r="F60"/>
  <c r="E58"/>
  <c r="J28"/>
  <c r="E28"/>
  <c r="J99" s="1"/>
  <c r="J27"/>
  <c r="J22"/>
  <c r="E22"/>
  <c r="F63" s="1"/>
  <c r="J21"/>
  <c r="J16"/>
  <c r="J96" s="1"/>
  <c r="E7"/>
  <c r="E52" s="1"/>
  <c r="J41" i="4"/>
  <c r="J40"/>
  <c r="AY60" i="1" s="1"/>
  <c r="J39" i="4"/>
  <c r="AX60" i="1" s="1"/>
  <c r="BI312" i="4"/>
  <c r="BH312"/>
  <c r="BG312"/>
  <c r="BF312"/>
  <c r="T312"/>
  <c r="R312"/>
  <c r="P312"/>
  <c r="BI259"/>
  <c r="BH259"/>
  <c r="BG259"/>
  <c r="BF259"/>
  <c r="T259"/>
  <c r="R259"/>
  <c r="P259"/>
  <c r="BI206"/>
  <c r="BH206"/>
  <c r="BG206"/>
  <c r="BF206"/>
  <c r="T206"/>
  <c r="R206"/>
  <c r="P206"/>
  <c r="BI151"/>
  <c r="BH151"/>
  <c r="BG151"/>
  <c r="BF151"/>
  <c r="T151"/>
  <c r="R151"/>
  <c r="P151"/>
  <c r="BI96"/>
  <c r="BH96"/>
  <c r="BG96"/>
  <c r="BF96"/>
  <c r="T96"/>
  <c r="R96"/>
  <c r="P96"/>
  <c r="J89"/>
  <c r="F89"/>
  <c r="F87"/>
  <c r="E85"/>
  <c r="J62"/>
  <c r="F62"/>
  <c r="F60"/>
  <c r="E58"/>
  <c r="J28"/>
  <c r="E28"/>
  <c r="J90" s="1"/>
  <c r="J27"/>
  <c r="J22"/>
  <c r="E22"/>
  <c r="F90" s="1"/>
  <c r="J21"/>
  <c r="J16"/>
  <c r="J60" s="1"/>
  <c r="E7"/>
  <c r="E79"/>
  <c r="J41" i="3"/>
  <c r="J40"/>
  <c r="AY59" i="1" s="1"/>
  <c r="J39" i="3"/>
  <c r="AX59" i="1"/>
  <c r="BI294" i="3"/>
  <c r="BH294"/>
  <c r="BG294"/>
  <c r="BF294"/>
  <c r="T294"/>
  <c r="R294"/>
  <c r="P294"/>
  <c r="BI291"/>
  <c r="BH291"/>
  <c r="BG291"/>
  <c r="BF291"/>
  <c r="T291"/>
  <c r="R291"/>
  <c r="P291"/>
  <c r="BI287"/>
  <c r="BH287"/>
  <c r="BG287"/>
  <c r="BF287"/>
  <c r="T287"/>
  <c r="R287"/>
  <c r="P287"/>
  <c r="BI284"/>
  <c r="BH284"/>
  <c r="BG284"/>
  <c r="BF284"/>
  <c r="T284"/>
  <c r="R284"/>
  <c r="P284"/>
  <c r="BI278"/>
  <c r="BH278"/>
  <c r="BG278"/>
  <c r="BF278"/>
  <c r="T278"/>
  <c r="T277" s="1"/>
  <c r="R278"/>
  <c r="R277" s="1"/>
  <c r="P278"/>
  <c r="P277" s="1"/>
  <c r="BI274"/>
  <c r="BH274"/>
  <c r="BG274"/>
  <c r="BF274"/>
  <c r="T274"/>
  <c r="R274"/>
  <c r="P274"/>
  <c r="BI271"/>
  <c r="BH271"/>
  <c r="BG271"/>
  <c r="BF271"/>
  <c r="T271"/>
  <c r="R271"/>
  <c r="P271"/>
  <c r="BI266"/>
  <c r="BH266"/>
  <c r="BG266"/>
  <c r="BF266"/>
  <c r="T266"/>
  <c r="R266"/>
  <c r="P266"/>
  <c r="BI263"/>
  <c r="BH263"/>
  <c r="BG263"/>
  <c r="BF263"/>
  <c r="T263"/>
  <c r="R263"/>
  <c r="P263"/>
  <c r="BI255"/>
  <c r="BH255"/>
  <c r="BG255"/>
  <c r="BF255"/>
  <c r="T255"/>
  <c r="R255"/>
  <c r="P255"/>
  <c r="BI249"/>
  <c r="BH249"/>
  <c r="BG249"/>
  <c r="BF249"/>
  <c r="T249"/>
  <c r="R249"/>
  <c r="P249"/>
  <c r="BI243"/>
  <c r="BH243"/>
  <c r="BG243"/>
  <c r="BF243"/>
  <c r="T243"/>
  <c r="R243"/>
  <c r="P243"/>
  <c r="BI238"/>
  <c r="BH238"/>
  <c r="BG238"/>
  <c r="BF238"/>
  <c r="T238"/>
  <c r="R238"/>
  <c r="P238"/>
  <c r="BI235"/>
  <c r="BH235"/>
  <c r="BG235"/>
  <c r="BF235"/>
  <c r="T235"/>
  <c r="T234" s="1"/>
  <c r="R235"/>
  <c r="R234" s="1"/>
  <c r="P235"/>
  <c r="P234" s="1"/>
  <c r="BI230"/>
  <c r="BH230"/>
  <c r="BG230"/>
  <c r="BF230"/>
  <c r="T230"/>
  <c r="R230"/>
  <c r="P230"/>
  <c r="BI226"/>
  <c r="BH226"/>
  <c r="BG226"/>
  <c r="BF226"/>
  <c r="T226"/>
  <c r="R226"/>
  <c r="P226"/>
  <c r="BI216"/>
  <c r="BH216"/>
  <c r="BG216"/>
  <c r="BF216"/>
  <c r="T216"/>
  <c r="T215" s="1"/>
  <c r="R216"/>
  <c r="P216"/>
  <c r="BI211"/>
  <c r="BH211"/>
  <c r="BG211"/>
  <c r="BF211"/>
  <c r="T211"/>
  <c r="R211"/>
  <c r="P211"/>
  <c r="BI207"/>
  <c r="BH207"/>
  <c r="BG207"/>
  <c r="BF207"/>
  <c r="T207"/>
  <c r="R207"/>
  <c r="P207"/>
  <c r="BI203"/>
  <c r="BH203"/>
  <c r="BG203"/>
  <c r="BF203"/>
  <c r="T203"/>
  <c r="R203"/>
  <c r="P203"/>
  <c r="BI202"/>
  <c r="BH202"/>
  <c r="BG202"/>
  <c r="BF202"/>
  <c r="T202"/>
  <c r="R202"/>
  <c r="P202"/>
  <c r="BI201"/>
  <c r="BH201"/>
  <c r="BG201"/>
  <c r="BF201"/>
  <c r="T201"/>
  <c r="R201"/>
  <c r="P201"/>
  <c r="BI197"/>
  <c r="BH197"/>
  <c r="BG197"/>
  <c r="BF197"/>
  <c r="T197"/>
  <c r="R197"/>
  <c r="P197"/>
  <c r="BI192"/>
  <c r="BH192"/>
  <c r="BG192"/>
  <c r="BF192"/>
  <c r="T192"/>
  <c r="T191" s="1"/>
  <c r="R192"/>
  <c r="R191" s="1"/>
  <c r="P192"/>
  <c r="P191" s="1"/>
  <c r="BI188"/>
  <c r="BH188"/>
  <c r="BG188"/>
  <c r="BF188"/>
  <c r="T188"/>
  <c r="R188"/>
  <c r="P188"/>
  <c r="BI175"/>
  <c r="BH175"/>
  <c r="BG175"/>
  <c r="BF175"/>
  <c r="T175"/>
  <c r="R175"/>
  <c r="P175"/>
  <c r="BI168"/>
  <c r="BH168"/>
  <c r="BG168"/>
  <c r="BF168"/>
  <c r="T168"/>
  <c r="R168"/>
  <c r="P168"/>
  <c r="BI161"/>
  <c r="BH161"/>
  <c r="BG161"/>
  <c r="BF161"/>
  <c r="T161"/>
  <c r="R161"/>
  <c r="P161"/>
  <c r="BI149"/>
  <c r="BH149"/>
  <c r="BG149"/>
  <c r="BF149"/>
  <c r="T149"/>
  <c r="R149"/>
  <c r="P149"/>
  <c r="BI146"/>
  <c r="BH146"/>
  <c r="BG146"/>
  <c r="BF146"/>
  <c r="T146"/>
  <c r="R146"/>
  <c r="P146"/>
  <c r="BI143"/>
  <c r="BH143"/>
  <c r="BG143"/>
  <c r="BF143"/>
  <c r="T143"/>
  <c r="R143"/>
  <c r="P143"/>
  <c r="BI141"/>
  <c r="BH141"/>
  <c r="BG141"/>
  <c r="BF141"/>
  <c r="T141"/>
  <c r="R141"/>
  <c r="P141"/>
  <c r="BI139"/>
  <c r="BH139"/>
  <c r="BG139"/>
  <c r="BF139"/>
  <c r="T139"/>
  <c r="R139"/>
  <c r="P139"/>
  <c r="BI135"/>
  <c r="BH135"/>
  <c r="BG135"/>
  <c r="BF135"/>
  <c r="T135"/>
  <c r="R135"/>
  <c r="P135"/>
  <c r="BI131"/>
  <c r="BH131"/>
  <c r="BG131"/>
  <c r="BF131"/>
  <c r="T131"/>
  <c r="R131"/>
  <c r="P131"/>
  <c r="BI127"/>
  <c r="BH127"/>
  <c r="BG127"/>
  <c r="BF127"/>
  <c r="T127"/>
  <c r="R127"/>
  <c r="P127"/>
  <c r="BI123"/>
  <c r="BH123"/>
  <c r="BG123"/>
  <c r="BF123"/>
  <c r="T123"/>
  <c r="R123"/>
  <c r="P123"/>
  <c r="BI119"/>
  <c r="BH119"/>
  <c r="BG119"/>
  <c r="BF119"/>
  <c r="T119"/>
  <c r="R119"/>
  <c r="P119"/>
  <c r="BI114"/>
  <c r="BH114"/>
  <c r="BG114"/>
  <c r="BF114"/>
  <c r="T114"/>
  <c r="R114"/>
  <c r="P114"/>
  <c r="BI110"/>
  <c r="BH110"/>
  <c r="BG110"/>
  <c r="BF110"/>
  <c r="T110"/>
  <c r="R110"/>
  <c r="P110"/>
  <c r="BI106"/>
  <c r="BH106"/>
  <c r="BG106"/>
  <c r="BF106"/>
  <c r="T106"/>
  <c r="R106"/>
  <c r="P106"/>
  <c r="J99"/>
  <c r="F99"/>
  <c r="F97"/>
  <c r="E95"/>
  <c r="J62"/>
  <c r="F62"/>
  <c r="F60"/>
  <c r="E58"/>
  <c r="J28"/>
  <c r="E28"/>
  <c r="J100" s="1"/>
  <c r="J27"/>
  <c r="J22"/>
  <c r="E22"/>
  <c r="F63" s="1"/>
  <c r="J21"/>
  <c r="J16"/>
  <c r="J60" s="1"/>
  <c r="E7"/>
  <c r="E52" s="1"/>
  <c r="J39" i="2"/>
  <c r="J38"/>
  <c r="AY57" i="1" s="1"/>
  <c r="J37" i="2"/>
  <c r="AX57" i="1"/>
  <c r="BI9004" i="2"/>
  <c r="BH9004"/>
  <c r="BG9004"/>
  <c r="BF9004"/>
  <c r="T9004"/>
  <c r="R9004"/>
  <c r="P9004"/>
  <c r="BI9001"/>
  <c r="BH9001"/>
  <c r="BG9001"/>
  <c r="BF9001"/>
  <c r="T9001"/>
  <c r="R9001"/>
  <c r="P9001"/>
  <c r="BI8998"/>
  <c r="BH8998"/>
  <c r="BG8998"/>
  <c r="BF8998"/>
  <c r="T8998"/>
  <c r="R8998"/>
  <c r="P8998"/>
  <c r="BI8995"/>
  <c r="BH8995"/>
  <c r="BG8995"/>
  <c r="BF8995"/>
  <c r="T8995"/>
  <c r="R8995"/>
  <c r="P8995"/>
  <c r="BI8993"/>
  <c r="BH8993"/>
  <c r="BG8993"/>
  <c r="BF8993"/>
  <c r="T8993"/>
  <c r="R8993"/>
  <c r="P8993"/>
  <c r="BI8990"/>
  <c r="BH8990"/>
  <c r="BG8990"/>
  <c r="BF8990"/>
  <c r="T8990"/>
  <c r="R8990"/>
  <c r="P8990"/>
  <c r="BI8989"/>
  <c r="BH8989"/>
  <c r="BG8989"/>
  <c r="BF8989"/>
  <c r="T8989"/>
  <c r="R8989"/>
  <c r="P8989"/>
  <c r="BI8978"/>
  <c r="BH8978"/>
  <c r="BG8978"/>
  <c r="BF8978"/>
  <c r="T8978"/>
  <c r="R8978"/>
  <c r="P8978"/>
  <c r="BI8962"/>
  <c r="BH8962"/>
  <c r="BG8962"/>
  <c r="BF8962"/>
  <c r="T8962"/>
  <c r="R8962"/>
  <c r="P8962"/>
  <c r="BI8938"/>
  <c r="BH8938"/>
  <c r="BG8938"/>
  <c r="BF8938"/>
  <c r="T8938"/>
  <c r="R8938"/>
  <c r="P8938"/>
  <c r="BI8914"/>
  <c r="BH8914"/>
  <c r="BG8914"/>
  <c r="BF8914"/>
  <c r="T8914"/>
  <c r="R8914"/>
  <c r="P8914"/>
  <c r="BI8692"/>
  <c r="BH8692"/>
  <c r="BG8692"/>
  <c r="BF8692"/>
  <c r="T8692"/>
  <c r="R8692"/>
  <c r="P8692"/>
  <c r="BI8470"/>
  <c r="BH8470"/>
  <c r="BG8470"/>
  <c r="BF8470"/>
  <c r="T8470"/>
  <c r="R8470"/>
  <c r="P8470"/>
  <c r="BI8466"/>
  <c r="BH8466"/>
  <c r="BG8466"/>
  <c r="BF8466"/>
  <c r="T8466"/>
  <c r="R8466"/>
  <c r="P8466"/>
  <c r="BI8458"/>
  <c r="BH8458"/>
  <c r="BG8458"/>
  <c r="BF8458"/>
  <c r="T8458"/>
  <c r="R8458"/>
  <c r="P8458"/>
  <c r="BI8451"/>
  <c r="BH8451"/>
  <c r="BG8451"/>
  <c r="BF8451"/>
  <c r="T8451"/>
  <c r="R8451"/>
  <c r="P8451"/>
  <c r="BI8444"/>
  <c r="BH8444"/>
  <c r="BG8444"/>
  <c r="BF8444"/>
  <c r="T8444"/>
  <c r="R8444"/>
  <c r="P8444"/>
  <c r="BI8433"/>
  <c r="BH8433"/>
  <c r="BG8433"/>
  <c r="BF8433"/>
  <c r="T8433"/>
  <c r="R8433"/>
  <c r="P8433"/>
  <c r="BI8422"/>
  <c r="BH8422"/>
  <c r="BG8422"/>
  <c r="BF8422"/>
  <c r="T8422"/>
  <c r="R8422"/>
  <c r="P8422"/>
  <c r="BI8408"/>
  <c r="BH8408"/>
  <c r="BG8408"/>
  <c r="BF8408"/>
  <c r="T8408"/>
  <c r="R8408"/>
  <c r="P8408"/>
  <c r="BI8396"/>
  <c r="BH8396"/>
  <c r="BG8396"/>
  <c r="BF8396"/>
  <c r="T8396"/>
  <c r="R8396"/>
  <c r="P8396"/>
  <c r="BI8384"/>
  <c r="BH8384"/>
  <c r="BG8384"/>
  <c r="BF8384"/>
  <c r="T8384"/>
  <c r="R8384"/>
  <c r="P8384"/>
  <c r="BI8381"/>
  <c r="BH8381"/>
  <c r="BG8381"/>
  <c r="BF8381"/>
  <c r="T8381"/>
  <c r="R8381"/>
  <c r="P8381"/>
  <c r="BI8364"/>
  <c r="BH8364"/>
  <c r="BG8364"/>
  <c r="BF8364"/>
  <c r="T8364"/>
  <c r="R8364"/>
  <c r="P8364"/>
  <c r="BI8349"/>
  <c r="BH8349"/>
  <c r="BG8349"/>
  <c r="BF8349"/>
  <c r="T8349"/>
  <c r="R8349"/>
  <c r="P8349"/>
  <c r="BI8348"/>
  <c r="BH8348"/>
  <c r="BG8348"/>
  <c r="BF8348"/>
  <c r="T8348"/>
  <c r="R8348"/>
  <c r="P8348"/>
  <c r="BI8282"/>
  <c r="BH8282"/>
  <c r="BG8282"/>
  <c r="BF8282"/>
  <c r="T8282"/>
  <c r="R8282"/>
  <c r="P8282"/>
  <c r="BI8216"/>
  <c r="BH8216"/>
  <c r="BG8216"/>
  <c r="BF8216"/>
  <c r="T8216"/>
  <c r="R8216"/>
  <c r="P8216"/>
  <c r="BI8195"/>
  <c r="BH8195"/>
  <c r="BG8195"/>
  <c r="BF8195"/>
  <c r="T8195"/>
  <c r="R8195"/>
  <c r="P8195"/>
  <c r="BI8193"/>
  <c r="BH8193"/>
  <c r="BG8193"/>
  <c r="BF8193"/>
  <c r="T8193"/>
  <c r="R8193"/>
  <c r="P8193"/>
  <c r="BI8191"/>
  <c r="BH8191"/>
  <c r="BG8191"/>
  <c r="BF8191"/>
  <c r="T8191"/>
  <c r="R8191"/>
  <c r="P8191"/>
  <c r="BI8189"/>
  <c r="BH8189"/>
  <c r="BG8189"/>
  <c r="BF8189"/>
  <c r="T8189"/>
  <c r="R8189"/>
  <c r="P8189"/>
  <c r="BI8116"/>
  <c r="BH8116"/>
  <c r="BG8116"/>
  <c r="BF8116"/>
  <c r="T8116"/>
  <c r="R8116"/>
  <c r="P8116"/>
  <c r="BI8100"/>
  <c r="BH8100"/>
  <c r="BG8100"/>
  <c r="BF8100"/>
  <c r="T8100"/>
  <c r="R8100"/>
  <c r="P8100"/>
  <c r="BI8090"/>
  <c r="BH8090"/>
  <c r="BG8090"/>
  <c r="BF8090"/>
  <c r="T8090"/>
  <c r="R8090"/>
  <c r="P8090"/>
  <c r="BI8080"/>
  <c r="BH8080"/>
  <c r="BG8080"/>
  <c r="BF8080"/>
  <c r="T8080"/>
  <c r="R8080"/>
  <c r="P8080"/>
  <c r="BI8073"/>
  <c r="BH8073"/>
  <c r="BG8073"/>
  <c r="BF8073"/>
  <c r="T8073"/>
  <c r="R8073"/>
  <c r="P8073"/>
  <c r="BI8066"/>
  <c r="BH8066"/>
  <c r="BG8066"/>
  <c r="BF8066"/>
  <c r="T8066"/>
  <c r="R8066"/>
  <c r="P8066"/>
  <c r="BI8064"/>
  <c r="BH8064"/>
  <c r="BG8064"/>
  <c r="BF8064"/>
  <c r="T8064"/>
  <c r="R8064"/>
  <c r="P8064"/>
  <c r="BI8061"/>
  <c r="BH8061"/>
  <c r="BG8061"/>
  <c r="BF8061"/>
  <c r="T8061"/>
  <c r="R8061"/>
  <c r="P8061"/>
  <c r="BI8050"/>
  <c r="BH8050"/>
  <c r="BG8050"/>
  <c r="BF8050"/>
  <c r="T8050"/>
  <c r="R8050"/>
  <c r="P8050"/>
  <c r="BI8047"/>
  <c r="BH8047"/>
  <c r="BG8047"/>
  <c r="BF8047"/>
  <c r="T8047"/>
  <c r="R8047"/>
  <c r="P8047"/>
  <c r="BI8045"/>
  <c r="BH8045"/>
  <c r="BG8045"/>
  <c r="BF8045"/>
  <c r="T8045"/>
  <c r="R8045"/>
  <c r="P8045"/>
  <c r="BI8043"/>
  <c r="BH8043"/>
  <c r="BG8043"/>
  <c r="BF8043"/>
  <c r="T8043"/>
  <c r="R8043"/>
  <c r="P8043"/>
  <c r="BI8040"/>
  <c r="BH8040"/>
  <c r="BG8040"/>
  <c r="BF8040"/>
  <c r="T8040"/>
  <c r="R8040"/>
  <c r="P8040"/>
  <c r="BI7940"/>
  <c r="BH7940"/>
  <c r="BG7940"/>
  <c r="BF7940"/>
  <c r="T7940"/>
  <c r="R7940"/>
  <c r="P7940"/>
  <c r="BI7923"/>
  <c r="BH7923"/>
  <c r="BG7923"/>
  <c r="BF7923"/>
  <c r="T7923"/>
  <c r="R7923"/>
  <c r="P7923"/>
  <c r="BI7907"/>
  <c r="BH7907"/>
  <c r="BG7907"/>
  <c r="BF7907"/>
  <c r="T7907"/>
  <c r="R7907"/>
  <c r="P7907"/>
  <c r="BI7905"/>
  <c r="BH7905"/>
  <c r="BG7905"/>
  <c r="BF7905"/>
  <c r="T7905"/>
  <c r="R7905"/>
  <c r="P7905"/>
  <c r="BI7903"/>
  <c r="BH7903"/>
  <c r="BG7903"/>
  <c r="BF7903"/>
  <c r="T7903"/>
  <c r="R7903"/>
  <c r="P7903"/>
  <c r="BI7901"/>
  <c r="BH7901"/>
  <c r="BG7901"/>
  <c r="BF7901"/>
  <c r="T7901"/>
  <c r="R7901"/>
  <c r="P7901"/>
  <c r="BI7898"/>
  <c r="BH7898"/>
  <c r="BG7898"/>
  <c r="BF7898"/>
  <c r="T7898"/>
  <c r="R7898"/>
  <c r="P7898"/>
  <c r="BI7887"/>
  <c r="BH7887"/>
  <c r="BG7887"/>
  <c r="BF7887"/>
  <c r="T7887"/>
  <c r="R7887"/>
  <c r="P7887"/>
  <c r="BI7877"/>
  <c r="BH7877"/>
  <c r="BG7877"/>
  <c r="BF7877"/>
  <c r="T7877"/>
  <c r="R7877"/>
  <c r="P7877"/>
  <c r="BI7867"/>
  <c r="BH7867"/>
  <c r="BG7867"/>
  <c r="BF7867"/>
  <c r="T7867"/>
  <c r="R7867"/>
  <c r="P7867"/>
  <c r="BI7857"/>
  <c r="BH7857"/>
  <c r="BG7857"/>
  <c r="BF7857"/>
  <c r="T7857"/>
  <c r="R7857"/>
  <c r="P7857"/>
  <c r="BI7846"/>
  <c r="BH7846"/>
  <c r="BG7846"/>
  <c r="BF7846"/>
  <c r="T7846"/>
  <c r="R7846"/>
  <c r="P7846"/>
  <c r="BI7837"/>
  <c r="BH7837"/>
  <c r="BG7837"/>
  <c r="BF7837"/>
  <c r="T7837"/>
  <c r="R7837"/>
  <c r="P7837"/>
  <c r="BI7828"/>
  <c r="BH7828"/>
  <c r="BG7828"/>
  <c r="BF7828"/>
  <c r="T7828"/>
  <c r="R7828"/>
  <c r="P7828"/>
  <c r="BI7818"/>
  <c r="BH7818"/>
  <c r="BG7818"/>
  <c r="BF7818"/>
  <c r="T7818"/>
  <c r="R7818"/>
  <c r="P7818"/>
  <c r="BI7809"/>
  <c r="BH7809"/>
  <c r="BG7809"/>
  <c r="BF7809"/>
  <c r="T7809"/>
  <c r="R7809"/>
  <c r="P7809"/>
  <c r="BI7799"/>
  <c r="BH7799"/>
  <c r="BG7799"/>
  <c r="BF7799"/>
  <c r="T7799"/>
  <c r="R7799"/>
  <c r="P7799"/>
  <c r="BI7790"/>
  <c r="BH7790"/>
  <c r="BG7790"/>
  <c r="BF7790"/>
  <c r="T7790"/>
  <c r="R7790"/>
  <c r="P7790"/>
  <c r="BI7787"/>
  <c r="BH7787"/>
  <c r="BG7787"/>
  <c r="BF7787"/>
  <c r="T7787"/>
  <c r="R7787"/>
  <c r="P7787"/>
  <c r="BI7786"/>
  <c r="BH7786"/>
  <c r="BG7786"/>
  <c r="BF7786"/>
  <c r="T7786"/>
  <c r="R7786"/>
  <c r="P7786"/>
  <c r="BI7780"/>
  <c r="BH7780"/>
  <c r="BG7780"/>
  <c r="BF7780"/>
  <c r="T7780"/>
  <c r="R7780"/>
  <c r="P7780"/>
  <c r="BI7764"/>
  <c r="BH7764"/>
  <c r="BG7764"/>
  <c r="BF7764"/>
  <c r="T7764"/>
  <c r="R7764"/>
  <c r="P7764"/>
  <c r="BI7757"/>
  <c r="BH7757"/>
  <c r="BG7757"/>
  <c r="BF7757"/>
  <c r="T7757"/>
  <c r="R7757"/>
  <c r="P7757"/>
  <c r="BI7755"/>
  <c r="BH7755"/>
  <c r="BG7755"/>
  <c r="BF7755"/>
  <c r="T7755"/>
  <c r="R7755"/>
  <c r="P7755"/>
  <c r="BI7753"/>
  <c r="BH7753"/>
  <c r="BG7753"/>
  <c r="BF7753"/>
  <c r="T7753"/>
  <c r="R7753"/>
  <c r="P7753"/>
  <c r="BI7694"/>
  <c r="BH7694"/>
  <c r="BG7694"/>
  <c r="BF7694"/>
  <c r="T7694"/>
  <c r="R7694"/>
  <c r="P7694"/>
  <c r="BI7620"/>
  <c r="BH7620"/>
  <c r="BG7620"/>
  <c r="BF7620"/>
  <c r="T7620"/>
  <c r="R7620"/>
  <c r="P7620"/>
  <c r="BI7501"/>
  <c r="BH7501"/>
  <c r="BG7501"/>
  <c r="BF7501"/>
  <c r="T7501"/>
  <c r="R7501"/>
  <c r="P7501"/>
  <c r="BI7496"/>
  <c r="BH7496"/>
  <c r="BG7496"/>
  <c r="BF7496"/>
  <c r="T7496"/>
  <c r="R7496"/>
  <c r="P7496"/>
  <c r="BI7387"/>
  <c r="BH7387"/>
  <c r="BG7387"/>
  <c r="BF7387"/>
  <c r="T7387"/>
  <c r="R7387"/>
  <c r="P7387"/>
  <c r="BI7359"/>
  <c r="BH7359"/>
  <c r="BG7359"/>
  <c r="BF7359"/>
  <c r="T7359"/>
  <c r="R7359"/>
  <c r="P7359"/>
  <c r="BI7332"/>
  <c r="BH7332"/>
  <c r="BG7332"/>
  <c r="BF7332"/>
  <c r="T7332"/>
  <c r="R7332"/>
  <c r="P7332"/>
  <c r="BI7304"/>
  <c r="BH7304"/>
  <c r="BG7304"/>
  <c r="BF7304"/>
  <c r="T7304"/>
  <c r="R7304"/>
  <c r="P7304"/>
  <c r="BI7277"/>
  <c r="BH7277"/>
  <c r="BG7277"/>
  <c r="BF7277"/>
  <c r="T7277"/>
  <c r="R7277"/>
  <c r="P7277"/>
  <c r="BI7265"/>
  <c r="BH7265"/>
  <c r="BG7265"/>
  <c r="BF7265"/>
  <c r="T7265"/>
  <c r="R7265"/>
  <c r="P7265"/>
  <c r="BI7253"/>
  <c r="BH7253"/>
  <c r="BG7253"/>
  <c r="BF7253"/>
  <c r="T7253"/>
  <c r="R7253"/>
  <c r="P7253"/>
  <c r="BI7242"/>
  <c r="BH7242"/>
  <c r="BG7242"/>
  <c r="BF7242"/>
  <c r="T7242"/>
  <c r="R7242"/>
  <c r="P7242"/>
  <c r="BI7233"/>
  <c r="BH7233"/>
  <c r="BG7233"/>
  <c r="BF7233"/>
  <c r="T7233"/>
  <c r="R7233"/>
  <c r="P7233"/>
  <c r="BI7230"/>
  <c r="BH7230"/>
  <c r="BG7230"/>
  <c r="BF7230"/>
  <c r="T7230"/>
  <c r="R7230"/>
  <c r="P7230"/>
  <c r="BI7223"/>
  <c r="BH7223"/>
  <c r="BG7223"/>
  <c r="BF7223"/>
  <c r="T7223"/>
  <c r="R7223"/>
  <c r="P7223"/>
  <c r="BI7215"/>
  <c r="BH7215"/>
  <c r="BG7215"/>
  <c r="BF7215"/>
  <c r="T7215"/>
  <c r="R7215"/>
  <c r="P7215"/>
  <c r="BI7208"/>
  <c r="BH7208"/>
  <c r="BG7208"/>
  <c r="BF7208"/>
  <c r="T7208"/>
  <c r="R7208"/>
  <c r="P7208"/>
  <c r="BI7200"/>
  <c r="BH7200"/>
  <c r="BG7200"/>
  <c r="BF7200"/>
  <c r="T7200"/>
  <c r="R7200"/>
  <c r="P7200"/>
  <c r="BI7191"/>
  <c r="BH7191"/>
  <c r="BG7191"/>
  <c r="BF7191"/>
  <c r="T7191"/>
  <c r="R7191"/>
  <c r="P7191"/>
  <c r="BI7180"/>
  <c r="BH7180"/>
  <c r="BG7180"/>
  <c r="BF7180"/>
  <c r="T7180"/>
  <c r="R7180"/>
  <c r="P7180"/>
  <c r="BI7172"/>
  <c r="BH7172"/>
  <c r="BG7172"/>
  <c r="BF7172"/>
  <c r="T7172"/>
  <c r="R7172"/>
  <c r="P7172"/>
  <c r="BI7162"/>
  <c r="BH7162"/>
  <c r="BG7162"/>
  <c r="BF7162"/>
  <c r="T7162"/>
  <c r="R7162"/>
  <c r="P7162"/>
  <c r="BI7153"/>
  <c r="BH7153"/>
  <c r="BG7153"/>
  <c r="BF7153"/>
  <c r="T7153"/>
  <c r="R7153"/>
  <c r="P7153"/>
  <c r="BI7142"/>
  <c r="BH7142"/>
  <c r="BG7142"/>
  <c r="BF7142"/>
  <c r="T7142"/>
  <c r="R7142"/>
  <c r="P7142"/>
  <c r="BI7132"/>
  <c r="BH7132"/>
  <c r="BG7132"/>
  <c r="BF7132"/>
  <c r="T7132"/>
  <c r="R7132"/>
  <c r="P7132"/>
  <c r="BI7120"/>
  <c r="BH7120"/>
  <c r="BG7120"/>
  <c r="BF7120"/>
  <c r="T7120"/>
  <c r="R7120"/>
  <c r="P7120"/>
  <c r="BI7110"/>
  <c r="BH7110"/>
  <c r="BG7110"/>
  <c r="BF7110"/>
  <c r="T7110"/>
  <c r="R7110"/>
  <c r="P7110"/>
  <c r="BI7098"/>
  <c r="BH7098"/>
  <c r="BG7098"/>
  <c r="BF7098"/>
  <c r="T7098"/>
  <c r="R7098"/>
  <c r="P7098"/>
  <c r="BI7088"/>
  <c r="BH7088"/>
  <c r="BG7088"/>
  <c r="BF7088"/>
  <c r="T7088"/>
  <c r="R7088"/>
  <c r="P7088"/>
  <c r="BI7076"/>
  <c r="BH7076"/>
  <c r="BG7076"/>
  <c r="BF7076"/>
  <c r="T7076"/>
  <c r="R7076"/>
  <c r="P7076"/>
  <c r="BI7066"/>
  <c r="BH7066"/>
  <c r="BG7066"/>
  <c r="BF7066"/>
  <c r="T7066"/>
  <c r="R7066"/>
  <c r="P7066"/>
  <c r="BI7054"/>
  <c r="BH7054"/>
  <c r="BG7054"/>
  <c r="BF7054"/>
  <c r="T7054"/>
  <c r="R7054"/>
  <c r="P7054"/>
  <c r="BI7048"/>
  <c r="BH7048"/>
  <c r="BG7048"/>
  <c r="BF7048"/>
  <c r="T7048"/>
  <c r="R7048"/>
  <c r="P7048"/>
  <c r="BI7042"/>
  <c r="BH7042"/>
  <c r="BG7042"/>
  <c r="BF7042"/>
  <c r="T7042"/>
  <c r="R7042"/>
  <c r="P7042"/>
  <c r="BI7033"/>
  <c r="BH7033"/>
  <c r="BG7033"/>
  <c r="BF7033"/>
  <c r="T7033"/>
  <c r="R7033"/>
  <c r="P7033"/>
  <c r="BI7023"/>
  <c r="BH7023"/>
  <c r="BG7023"/>
  <c r="BF7023"/>
  <c r="T7023"/>
  <c r="R7023"/>
  <c r="P7023"/>
  <c r="BI7013"/>
  <c r="BH7013"/>
  <c r="BG7013"/>
  <c r="BF7013"/>
  <c r="T7013"/>
  <c r="R7013"/>
  <c r="P7013"/>
  <c r="BI7001"/>
  <c r="BH7001"/>
  <c r="BG7001"/>
  <c r="BF7001"/>
  <c r="T7001"/>
  <c r="R7001"/>
  <c r="P7001"/>
  <c r="BI6995"/>
  <c r="BH6995"/>
  <c r="BG6995"/>
  <c r="BF6995"/>
  <c r="T6995"/>
  <c r="R6995"/>
  <c r="P6995"/>
  <c r="BI6989"/>
  <c r="BH6989"/>
  <c r="BG6989"/>
  <c r="BF6989"/>
  <c r="T6989"/>
  <c r="R6989"/>
  <c r="P6989"/>
  <c r="BI6982"/>
  <c r="BH6982"/>
  <c r="BG6982"/>
  <c r="BF6982"/>
  <c r="T6982"/>
  <c r="R6982"/>
  <c r="P6982"/>
  <c r="BI6978"/>
  <c r="BH6978"/>
  <c r="BG6978"/>
  <c r="BF6978"/>
  <c r="T6978"/>
  <c r="R6978"/>
  <c r="P6978"/>
  <c r="BI6973"/>
  <c r="BH6973"/>
  <c r="BG6973"/>
  <c r="BF6973"/>
  <c r="T6973"/>
  <c r="R6973"/>
  <c r="P6973"/>
  <c r="BI6968"/>
  <c r="BH6968"/>
  <c r="BG6968"/>
  <c r="BF6968"/>
  <c r="T6968"/>
  <c r="R6968"/>
  <c r="P6968"/>
  <c r="BI6963"/>
  <c r="BH6963"/>
  <c r="BG6963"/>
  <c r="BF6963"/>
  <c r="T6963"/>
  <c r="R6963"/>
  <c r="P6963"/>
  <c r="BI6957"/>
  <c r="BH6957"/>
  <c r="BG6957"/>
  <c r="BF6957"/>
  <c r="T6957"/>
  <c r="R6957"/>
  <c r="P6957"/>
  <c r="BI6951"/>
  <c r="BH6951"/>
  <c r="BG6951"/>
  <c r="BF6951"/>
  <c r="T6951"/>
  <c r="R6951"/>
  <c r="P6951"/>
  <c r="BI6943"/>
  <c r="BH6943"/>
  <c r="BG6943"/>
  <c r="BF6943"/>
  <c r="T6943"/>
  <c r="R6943"/>
  <c r="P6943"/>
  <c r="BI6937"/>
  <c r="BH6937"/>
  <c r="BG6937"/>
  <c r="BF6937"/>
  <c r="T6937"/>
  <c r="R6937"/>
  <c r="P6937"/>
  <c r="BI6931"/>
  <c r="BH6931"/>
  <c r="BG6931"/>
  <c r="BF6931"/>
  <c r="T6931"/>
  <c r="R6931"/>
  <c r="P6931"/>
  <c r="BI6923"/>
  <c r="BH6923"/>
  <c r="BG6923"/>
  <c r="BF6923"/>
  <c r="T6923"/>
  <c r="R6923"/>
  <c r="P6923"/>
  <c r="BI6914"/>
  <c r="BH6914"/>
  <c r="BG6914"/>
  <c r="BF6914"/>
  <c r="T6914"/>
  <c r="R6914"/>
  <c r="P6914"/>
  <c r="BI6905"/>
  <c r="BH6905"/>
  <c r="BG6905"/>
  <c r="BF6905"/>
  <c r="T6905"/>
  <c r="R6905"/>
  <c r="P6905"/>
  <c r="BI6896"/>
  <c r="BH6896"/>
  <c r="BG6896"/>
  <c r="BF6896"/>
  <c r="T6896"/>
  <c r="R6896"/>
  <c r="P6896"/>
  <c r="BI6889"/>
  <c r="BH6889"/>
  <c r="BG6889"/>
  <c r="BF6889"/>
  <c r="T6889"/>
  <c r="R6889"/>
  <c r="P6889"/>
  <c r="BI6881"/>
  <c r="BH6881"/>
  <c r="BG6881"/>
  <c r="BF6881"/>
  <c r="T6881"/>
  <c r="R6881"/>
  <c r="P6881"/>
  <c r="BI6870"/>
  <c r="BH6870"/>
  <c r="BG6870"/>
  <c r="BF6870"/>
  <c r="T6870"/>
  <c r="R6870"/>
  <c r="P6870"/>
  <c r="BI6858"/>
  <c r="BH6858"/>
  <c r="BG6858"/>
  <c r="BF6858"/>
  <c r="T6858"/>
  <c r="R6858"/>
  <c r="P6858"/>
  <c r="BI6848"/>
  <c r="BH6848"/>
  <c r="BG6848"/>
  <c r="BF6848"/>
  <c r="T6848"/>
  <c r="R6848"/>
  <c r="P6848"/>
  <c r="BI6837"/>
  <c r="BH6837"/>
  <c r="BG6837"/>
  <c r="BF6837"/>
  <c r="T6837"/>
  <c r="R6837"/>
  <c r="P6837"/>
  <c r="BI6827"/>
  <c r="BH6827"/>
  <c r="BG6827"/>
  <c r="BF6827"/>
  <c r="T6827"/>
  <c r="R6827"/>
  <c r="P6827"/>
  <c r="BI6816"/>
  <c r="BH6816"/>
  <c r="BG6816"/>
  <c r="BF6816"/>
  <c r="T6816"/>
  <c r="R6816"/>
  <c r="P6816"/>
  <c r="BI6806"/>
  <c r="BH6806"/>
  <c r="BG6806"/>
  <c r="BF6806"/>
  <c r="T6806"/>
  <c r="R6806"/>
  <c r="P6806"/>
  <c r="BI6795"/>
  <c r="BH6795"/>
  <c r="BG6795"/>
  <c r="BF6795"/>
  <c r="T6795"/>
  <c r="R6795"/>
  <c r="P6795"/>
  <c r="BI6783"/>
  <c r="BH6783"/>
  <c r="BG6783"/>
  <c r="BF6783"/>
  <c r="T6783"/>
  <c r="R6783"/>
  <c r="P6783"/>
  <c r="BI6771"/>
  <c r="BH6771"/>
  <c r="BG6771"/>
  <c r="BF6771"/>
  <c r="T6771"/>
  <c r="R6771"/>
  <c r="P6771"/>
  <c r="BI6763"/>
  <c r="BH6763"/>
  <c r="BG6763"/>
  <c r="BF6763"/>
  <c r="T6763"/>
  <c r="R6763"/>
  <c r="P6763"/>
  <c r="BI6755"/>
  <c r="BH6755"/>
  <c r="BG6755"/>
  <c r="BF6755"/>
  <c r="T6755"/>
  <c r="R6755"/>
  <c r="P6755"/>
  <c r="BI6743"/>
  <c r="BH6743"/>
  <c r="BG6743"/>
  <c r="BF6743"/>
  <c r="T6743"/>
  <c r="R6743"/>
  <c r="P6743"/>
  <c r="BI6735"/>
  <c r="BH6735"/>
  <c r="BG6735"/>
  <c r="BF6735"/>
  <c r="T6735"/>
  <c r="R6735"/>
  <c r="P6735"/>
  <c r="BI6719"/>
  <c r="BH6719"/>
  <c r="BG6719"/>
  <c r="BF6719"/>
  <c r="T6719"/>
  <c r="R6719"/>
  <c r="P6719"/>
  <c r="BI6707"/>
  <c r="BH6707"/>
  <c r="BG6707"/>
  <c r="BF6707"/>
  <c r="T6707"/>
  <c r="R6707"/>
  <c r="P6707"/>
  <c r="BI6696"/>
  <c r="BH6696"/>
  <c r="BG6696"/>
  <c r="BF6696"/>
  <c r="T6696"/>
  <c r="R6696"/>
  <c r="P6696"/>
  <c r="BI6686"/>
  <c r="BH6686"/>
  <c r="BG6686"/>
  <c r="BF6686"/>
  <c r="T6686"/>
  <c r="R6686"/>
  <c r="P6686"/>
  <c r="BI6676"/>
  <c r="BH6676"/>
  <c r="BG6676"/>
  <c r="BF6676"/>
  <c r="T6676"/>
  <c r="R6676"/>
  <c r="P6676"/>
  <c r="BI6665"/>
  <c r="BH6665"/>
  <c r="BG6665"/>
  <c r="BF6665"/>
  <c r="T6665"/>
  <c r="R6665"/>
  <c r="P6665"/>
  <c r="BI6621"/>
  <c r="BH6621"/>
  <c r="BG6621"/>
  <c r="BF6621"/>
  <c r="T6621"/>
  <c r="R6621"/>
  <c r="P6621"/>
  <c r="BI6608"/>
  <c r="BH6608"/>
  <c r="BG6608"/>
  <c r="BF6608"/>
  <c r="T6608"/>
  <c r="R6608"/>
  <c r="P6608"/>
  <c r="BI6597"/>
  <c r="BH6597"/>
  <c r="BG6597"/>
  <c r="BF6597"/>
  <c r="T6597"/>
  <c r="R6597"/>
  <c r="P6597"/>
  <c r="BI6586"/>
  <c r="BH6586"/>
  <c r="BG6586"/>
  <c r="BF6586"/>
  <c r="T6586"/>
  <c r="R6586"/>
  <c r="P6586"/>
  <c r="BI6570"/>
  <c r="BH6570"/>
  <c r="BG6570"/>
  <c r="BF6570"/>
  <c r="T6570"/>
  <c r="R6570"/>
  <c r="P6570"/>
  <c r="BI6556"/>
  <c r="BH6556"/>
  <c r="BG6556"/>
  <c r="BF6556"/>
  <c r="T6556"/>
  <c r="R6556"/>
  <c r="P6556"/>
  <c r="BI6547"/>
  <c r="BH6547"/>
  <c r="BG6547"/>
  <c r="BF6547"/>
  <c r="T6547"/>
  <c r="R6547"/>
  <c r="P6547"/>
  <c r="BI6535"/>
  <c r="BH6535"/>
  <c r="BG6535"/>
  <c r="BF6535"/>
  <c r="T6535"/>
  <c r="R6535"/>
  <c r="P6535"/>
  <c r="BI6472"/>
  <c r="BH6472"/>
  <c r="BG6472"/>
  <c r="BF6472"/>
  <c r="T6472"/>
  <c r="R6472"/>
  <c r="P6472"/>
  <c r="BI6464"/>
  <c r="BH6464"/>
  <c r="BG6464"/>
  <c r="BF6464"/>
  <c r="T6464"/>
  <c r="R6464"/>
  <c r="P6464"/>
  <c r="BI6456"/>
  <c r="BH6456"/>
  <c r="BG6456"/>
  <c r="BF6456"/>
  <c r="T6456"/>
  <c r="R6456"/>
  <c r="P6456"/>
  <c r="BI6448"/>
  <c r="BH6448"/>
  <c r="BG6448"/>
  <c r="BF6448"/>
  <c r="T6448"/>
  <c r="R6448"/>
  <c r="P6448"/>
  <c r="BI6437"/>
  <c r="BH6437"/>
  <c r="BG6437"/>
  <c r="BF6437"/>
  <c r="T6437"/>
  <c r="R6437"/>
  <c r="P6437"/>
  <c r="BI6427"/>
  <c r="BH6427"/>
  <c r="BG6427"/>
  <c r="BF6427"/>
  <c r="T6427"/>
  <c r="R6427"/>
  <c r="P6427"/>
  <c r="BI6418"/>
  <c r="BH6418"/>
  <c r="BG6418"/>
  <c r="BF6418"/>
  <c r="T6418"/>
  <c r="R6418"/>
  <c r="P6418"/>
  <c r="BI6408"/>
  <c r="BH6408"/>
  <c r="BG6408"/>
  <c r="BF6408"/>
  <c r="T6408"/>
  <c r="R6408"/>
  <c r="P6408"/>
  <c r="BI6397"/>
  <c r="BH6397"/>
  <c r="BG6397"/>
  <c r="BF6397"/>
  <c r="T6397"/>
  <c r="R6397"/>
  <c r="P6397"/>
  <c r="BI6385"/>
  <c r="BH6385"/>
  <c r="BG6385"/>
  <c r="BF6385"/>
  <c r="T6385"/>
  <c r="R6385"/>
  <c r="P6385"/>
  <c r="BI6374"/>
  <c r="BH6374"/>
  <c r="BG6374"/>
  <c r="BF6374"/>
  <c r="T6374"/>
  <c r="R6374"/>
  <c r="P6374"/>
  <c r="BI6362"/>
  <c r="BH6362"/>
  <c r="BG6362"/>
  <c r="BF6362"/>
  <c r="T6362"/>
  <c r="R6362"/>
  <c r="P6362"/>
  <c r="BI6351"/>
  <c r="BH6351"/>
  <c r="BG6351"/>
  <c r="BF6351"/>
  <c r="T6351"/>
  <c r="R6351"/>
  <c r="P6351"/>
  <c r="BI6339"/>
  <c r="BH6339"/>
  <c r="BG6339"/>
  <c r="BF6339"/>
  <c r="T6339"/>
  <c r="R6339"/>
  <c r="P6339"/>
  <c r="BI6327"/>
  <c r="BH6327"/>
  <c r="BG6327"/>
  <c r="BF6327"/>
  <c r="T6327"/>
  <c r="R6327"/>
  <c r="P6327"/>
  <c r="BI6316"/>
  <c r="BH6316"/>
  <c r="BG6316"/>
  <c r="BF6316"/>
  <c r="T6316"/>
  <c r="R6316"/>
  <c r="P6316"/>
  <c r="BI6306"/>
  <c r="BH6306"/>
  <c r="BG6306"/>
  <c r="BF6306"/>
  <c r="T6306"/>
  <c r="R6306"/>
  <c r="P6306"/>
  <c r="BI6224"/>
  <c r="BH6224"/>
  <c r="BG6224"/>
  <c r="BF6224"/>
  <c r="T6224"/>
  <c r="R6224"/>
  <c r="P6224"/>
  <c r="BI6213"/>
  <c r="BH6213"/>
  <c r="BG6213"/>
  <c r="BF6213"/>
  <c r="T6213"/>
  <c r="R6213"/>
  <c r="P6213"/>
  <c r="BI6201"/>
  <c r="BH6201"/>
  <c r="BG6201"/>
  <c r="BF6201"/>
  <c r="T6201"/>
  <c r="R6201"/>
  <c r="P6201"/>
  <c r="BI6190"/>
  <c r="BH6190"/>
  <c r="BG6190"/>
  <c r="BF6190"/>
  <c r="T6190"/>
  <c r="R6190"/>
  <c r="P6190"/>
  <c r="BI6178"/>
  <c r="BH6178"/>
  <c r="BG6178"/>
  <c r="BF6178"/>
  <c r="T6178"/>
  <c r="R6178"/>
  <c r="P6178"/>
  <c r="BI6167"/>
  <c r="BH6167"/>
  <c r="BG6167"/>
  <c r="BF6167"/>
  <c r="T6167"/>
  <c r="R6167"/>
  <c r="P6167"/>
  <c r="BI6155"/>
  <c r="BH6155"/>
  <c r="BG6155"/>
  <c r="BF6155"/>
  <c r="T6155"/>
  <c r="R6155"/>
  <c r="P6155"/>
  <c r="BI6143"/>
  <c r="BH6143"/>
  <c r="BG6143"/>
  <c r="BF6143"/>
  <c r="T6143"/>
  <c r="R6143"/>
  <c r="P6143"/>
  <c r="BI6132"/>
  <c r="BH6132"/>
  <c r="BG6132"/>
  <c r="BF6132"/>
  <c r="T6132"/>
  <c r="R6132"/>
  <c r="P6132"/>
  <c r="BI6122"/>
  <c r="BH6122"/>
  <c r="BG6122"/>
  <c r="BF6122"/>
  <c r="T6122"/>
  <c r="R6122"/>
  <c r="P6122"/>
  <c r="BI6042"/>
  <c r="BH6042"/>
  <c r="BG6042"/>
  <c r="BF6042"/>
  <c r="T6042"/>
  <c r="R6042"/>
  <c r="P6042"/>
  <c r="BI6039"/>
  <c r="BH6039"/>
  <c r="BG6039"/>
  <c r="BF6039"/>
  <c r="T6039"/>
  <c r="R6039"/>
  <c r="P6039"/>
  <c r="BI6027"/>
  <c r="BH6027"/>
  <c r="BG6027"/>
  <c r="BF6027"/>
  <c r="T6027"/>
  <c r="R6027"/>
  <c r="P6027"/>
  <c r="BI6014"/>
  <c r="BH6014"/>
  <c r="BG6014"/>
  <c r="BF6014"/>
  <c r="T6014"/>
  <c r="R6014"/>
  <c r="P6014"/>
  <c r="BI6001"/>
  <c r="BH6001"/>
  <c r="BG6001"/>
  <c r="BF6001"/>
  <c r="T6001"/>
  <c r="R6001"/>
  <c r="P6001"/>
  <c r="BI5991"/>
  <c r="BH5991"/>
  <c r="BG5991"/>
  <c r="BF5991"/>
  <c r="T5991"/>
  <c r="R5991"/>
  <c r="P5991"/>
  <c r="BI5980"/>
  <c r="BH5980"/>
  <c r="BG5980"/>
  <c r="BF5980"/>
  <c r="T5980"/>
  <c r="R5980"/>
  <c r="P5980"/>
  <c r="BI5970"/>
  <c r="BH5970"/>
  <c r="BG5970"/>
  <c r="BF5970"/>
  <c r="T5970"/>
  <c r="R5970"/>
  <c r="P5970"/>
  <c r="BI5960"/>
  <c r="BH5960"/>
  <c r="BG5960"/>
  <c r="BF5960"/>
  <c r="T5960"/>
  <c r="R5960"/>
  <c r="P5960"/>
  <c r="BI5950"/>
  <c r="BH5950"/>
  <c r="BG5950"/>
  <c r="BF5950"/>
  <c r="T5950"/>
  <c r="R5950"/>
  <c r="P5950"/>
  <c r="BI5925"/>
  <c r="BH5925"/>
  <c r="BG5925"/>
  <c r="BF5925"/>
  <c r="T5925"/>
  <c r="R5925"/>
  <c r="P5925"/>
  <c r="BI5915"/>
  <c r="BH5915"/>
  <c r="BG5915"/>
  <c r="BF5915"/>
  <c r="T5915"/>
  <c r="R5915"/>
  <c r="P5915"/>
  <c r="BI5904"/>
  <c r="BH5904"/>
  <c r="BG5904"/>
  <c r="BF5904"/>
  <c r="T5904"/>
  <c r="R5904"/>
  <c r="P5904"/>
  <c r="BI5894"/>
  <c r="BH5894"/>
  <c r="BG5894"/>
  <c r="BF5894"/>
  <c r="T5894"/>
  <c r="R5894"/>
  <c r="P5894"/>
  <c r="BI5884"/>
  <c r="BH5884"/>
  <c r="BG5884"/>
  <c r="BF5884"/>
  <c r="T5884"/>
  <c r="R5884"/>
  <c r="P5884"/>
  <c r="BI5874"/>
  <c r="BH5874"/>
  <c r="BG5874"/>
  <c r="BF5874"/>
  <c r="T5874"/>
  <c r="R5874"/>
  <c r="P5874"/>
  <c r="BI5849"/>
  <c r="BH5849"/>
  <c r="BG5849"/>
  <c r="BF5849"/>
  <c r="T5849"/>
  <c r="R5849"/>
  <c r="P5849"/>
  <c r="BI5839"/>
  <c r="BH5839"/>
  <c r="BG5839"/>
  <c r="BF5839"/>
  <c r="T5839"/>
  <c r="R5839"/>
  <c r="P5839"/>
  <c r="BI5829"/>
  <c r="BH5829"/>
  <c r="BG5829"/>
  <c r="BF5829"/>
  <c r="T5829"/>
  <c r="R5829"/>
  <c r="P5829"/>
  <c r="BI5819"/>
  <c r="BH5819"/>
  <c r="BG5819"/>
  <c r="BF5819"/>
  <c r="T5819"/>
  <c r="R5819"/>
  <c r="P5819"/>
  <c r="BI5809"/>
  <c r="BH5809"/>
  <c r="BG5809"/>
  <c r="BF5809"/>
  <c r="T5809"/>
  <c r="R5809"/>
  <c r="P5809"/>
  <c r="BI5799"/>
  <c r="BH5799"/>
  <c r="BG5799"/>
  <c r="BF5799"/>
  <c r="T5799"/>
  <c r="R5799"/>
  <c r="P5799"/>
  <c r="BI5760"/>
  <c r="BH5760"/>
  <c r="BG5760"/>
  <c r="BF5760"/>
  <c r="T5760"/>
  <c r="R5760"/>
  <c r="P5760"/>
  <c r="BI5751"/>
  <c r="BH5751"/>
  <c r="BG5751"/>
  <c r="BF5751"/>
  <c r="T5751"/>
  <c r="R5751"/>
  <c r="P5751"/>
  <c r="BI5742"/>
  <c r="BH5742"/>
  <c r="BG5742"/>
  <c r="BF5742"/>
  <c r="T5742"/>
  <c r="R5742"/>
  <c r="P5742"/>
  <c r="BI5733"/>
  <c r="BH5733"/>
  <c r="BG5733"/>
  <c r="BF5733"/>
  <c r="T5733"/>
  <c r="R5733"/>
  <c r="P5733"/>
  <c r="BI5724"/>
  <c r="BH5724"/>
  <c r="BG5724"/>
  <c r="BF5724"/>
  <c r="T5724"/>
  <c r="R5724"/>
  <c r="P5724"/>
  <c r="BI5696"/>
  <c r="BH5696"/>
  <c r="BG5696"/>
  <c r="BF5696"/>
  <c r="T5696"/>
  <c r="R5696"/>
  <c r="P5696"/>
  <c r="BI5674"/>
  <c r="BH5674"/>
  <c r="BG5674"/>
  <c r="BF5674"/>
  <c r="T5674"/>
  <c r="R5674"/>
  <c r="P5674"/>
  <c r="BI5665"/>
  <c r="BH5665"/>
  <c r="BG5665"/>
  <c r="BF5665"/>
  <c r="T5665"/>
  <c r="R5665"/>
  <c r="P5665"/>
  <c r="BI5656"/>
  <c r="BH5656"/>
  <c r="BG5656"/>
  <c r="BF5656"/>
  <c r="T5656"/>
  <c r="R5656"/>
  <c r="P5656"/>
  <c r="BI5647"/>
  <c r="BH5647"/>
  <c r="BG5647"/>
  <c r="BF5647"/>
  <c r="T5647"/>
  <c r="R5647"/>
  <c r="P5647"/>
  <c r="BI5638"/>
  <c r="BH5638"/>
  <c r="BG5638"/>
  <c r="BF5638"/>
  <c r="T5638"/>
  <c r="R5638"/>
  <c r="P5638"/>
  <c r="BI5629"/>
  <c r="BH5629"/>
  <c r="BG5629"/>
  <c r="BF5629"/>
  <c r="T5629"/>
  <c r="R5629"/>
  <c r="P5629"/>
  <c r="BI5620"/>
  <c r="BH5620"/>
  <c r="BG5620"/>
  <c r="BF5620"/>
  <c r="T5620"/>
  <c r="R5620"/>
  <c r="P5620"/>
  <c r="BI5611"/>
  <c r="BH5611"/>
  <c r="BG5611"/>
  <c r="BF5611"/>
  <c r="T5611"/>
  <c r="R5611"/>
  <c r="P5611"/>
  <c r="BI5602"/>
  <c r="BH5602"/>
  <c r="BG5602"/>
  <c r="BF5602"/>
  <c r="T5602"/>
  <c r="R5602"/>
  <c r="P5602"/>
  <c r="BI5550"/>
  <c r="BH5550"/>
  <c r="BG5550"/>
  <c r="BF5550"/>
  <c r="T5550"/>
  <c r="R5550"/>
  <c r="P5550"/>
  <c r="BI5540"/>
  <c r="BH5540"/>
  <c r="BG5540"/>
  <c r="BF5540"/>
  <c r="T5540"/>
  <c r="R5540"/>
  <c r="P5540"/>
  <c r="BI5529"/>
  <c r="BH5529"/>
  <c r="BG5529"/>
  <c r="BF5529"/>
  <c r="T5529"/>
  <c r="R5529"/>
  <c r="P5529"/>
  <c r="BI5518"/>
  <c r="BH5518"/>
  <c r="BG5518"/>
  <c r="BF5518"/>
  <c r="T5518"/>
  <c r="R5518"/>
  <c r="P5518"/>
  <c r="BI5491"/>
  <c r="BH5491"/>
  <c r="BG5491"/>
  <c r="BF5491"/>
  <c r="T5491"/>
  <c r="R5491"/>
  <c r="P5491"/>
  <c r="BI5488"/>
  <c r="BH5488"/>
  <c r="BG5488"/>
  <c r="BF5488"/>
  <c r="T5488"/>
  <c r="R5488"/>
  <c r="P5488"/>
  <c r="BI5481"/>
  <c r="BH5481"/>
  <c r="BG5481"/>
  <c r="BF5481"/>
  <c r="T5481"/>
  <c r="R5481"/>
  <c r="P5481"/>
  <c r="BI5474"/>
  <c r="BH5474"/>
  <c r="BG5474"/>
  <c r="BF5474"/>
  <c r="T5474"/>
  <c r="R5474"/>
  <c r="P5474"/>
  <c r="BI5468"/>
  <c r="BH5468"/>
  <c r="BG5468"/>
  <c r="BF5468"/>
  <c r="T5468"/>
  <c r="R5468"/>
  <c r="P5468"/>
  <c r="BI5465"/>
  <c r="BH5465"/>
  <c r="BG5465"/>
  <c r="BF5465"/>
  <c r="T5465"/>
  <c r="R5465"/>
  <c r="P5465"/>
  <c r="BI5454"/>
  <c r="BH5454"/>
  <c r="BG5454"/>
  <c r="BF5454"/>
  <c r="T5454"/>
  <c r="R5454"/>
  <c r="P5454"/>
  <c r="BI5448"/>
  <c r="BH5448"/>
  <c r="BG5448"/>
  <c r="BF5448"/>
  <c r="T5448"/>
  <c r="R5448"/>
  <c r="P5448"/>
  <c r="BI5437"/>
  <c r="BH5437"/>
  <c r="BG5437"/>
  <c r="BF5437"/>
  <c r="T5437"/>
  <c r="R5437"/>
  <c r="P5437"/>
  <c r="BI5431"/>
  <c r="BH5431"/>
  <c r="BG5431"/>
  <c r="BF5431"/>
  <c r="T5431"/>
  <c r="R5431"/>
  <c r="P5431"/>
  <c r="BI5425"/>
  <c r="BH5425"/>
  <c r="BG5425"/>
  <c r="BF5425"/>
  <c r="T5425"/>
  <c r="R5425"/>
  <c r="P5425"/>
  <c r="BI5419"/>
  <c r="BH5419"/>
  <c r="BG5419"/>
  <c r="BF5419"/>
  <c r="T5419"/>
  <c r="R5419"/>
  <c r="P5419"/>
  <c r="BI5416"/>
  <c r="BH5416"/>
  <c r="BG5416"/>
  <c r="BF5416"/>
  <c r="T5416"/>
  <c r="R5416"/>
  <c r="P5416"/>
  <c r="BI5255"/>
  <c r="BH5255"/>
  <c r="BG5255"/>
  <c r="BF5255"/>
  <c r="T5255"/>
  <c r="R5255"/>
  <c r="P5255"/>
  <c r="BI5199"/>
  <c r="BH5199"/>
  <c r="BG5199"/>
  <c r="BF5199"/>
  <c r="T5199"/>
  <c r="R5199"/>
  <c r="P5199"/>
  <c r="BI5085"/>
  <c r="BH5085"/>
  <c r="BG5085"/>
  <c r="BF5085"/>
  <c r="T5085"/>
  <c r="R5085"/>
  <c r="P5085"/>
  <c r="BI4929"/>
  <c r="BH4929"/>
  <c r="BG4929"/>
  <c r="BF4929"/>
  <c r="T4929"/>
  <c r="R4929"/>
  <c r="P4929"/>
  <c r="BI4904"/>
  <c r="BH4904"/>
  <c r="BG4904"/>
  <c r="BF4904"/>
  <c r="T4904"/>
  <c r="R4904"/>
  <c r="P4904"/>
  <c r="BI4879"/>
  <c r="BH4879"/>
  <c r="BG4879"/>
  <c r="BF4879"/>
  <c r="T4879"/>
  <c r="R4879"/>
  <c r="P4879"/>
  <c r="BI4870"/>
  <c r="BH4870"/>
  <c r="BG4870"/>
  <c r="BF4870"/>
  <c r="T4870"/>
  <c r="R4870"/>
  <c r="P4870"/>
  <c r="BI4862"/>
  <c r="BH4862"/>
  <c r="BG4862"/>
  <c r="BF4862"/>
  <c r="T4862"/>
  <c r="R4862"/>
  <c r="P4862"/>
  <c r="BI4853"/>
  <c r="BH4853"/>
  <c r="BG4853"/>
  <c r="BF4853"/>
  <c r="T4853"/>
  <c r="R4853"/>
  <c r="P4853"/>
  <c r="BI4845"/>
  <c r="BH4845"/>
  <c r="BG4845"/>
  <c r="BF4845"/>
  <c r="T4845"/>
  <c r="R4845"/>
  <c r="P4845"/>
  <c r="BI4836"/>
  <c r="BH4836"/>
  <c r="BG4836"/>
  <c r="BF4836"/>
  <c r="T4836"/>
  <c r="R4836"/>
  <c r="P4836"/>
  <c r="BI4826"/>
  <c r="BH4826"/>
  <c r="BG4826"/>
  <c r="BF4826"/>
  <c r="T4826"/>
  <c r="R4826"/>
  <c r="P4826"/>
  <c r="BI4815"/>
  <c r="BH4815"/>
  <c r="BG4815"/>
  <c r="BF4815"/>
  <c r="T4815"/>
  <c r="R4815"/>
  <c r="P4815"/>
  <c r="BI4797"/>
  <c r="BH4797"/>
  <c r="BG4797"/>
  <c r="BF4797"/>
  <c r="T4797"/>
  <c r="R4797"/>
  <c r="P4797"/>
  <c r="BI4778"/>
  <c r="BH4778"/>
  <c r="BG4778"/>
  <c r="BF4778"/>
  <c r="T4778"/>
  <c r="R4778"/>
  <c r="P4778"/>
  <c r="BI4768"/>
  <c r="BH4768"/>
  <c r="BG4768"/>
  <c r="BF4768"/>
  <c r="T4768"/>
  <c r="R4768"/>
  <c r="P4768"/>
  <c r="BI4757"/>
  <c r="BH4757"/>
  <c r="BG4757"/>
  <c r="BF4757"/>
  <c r="T4757"/>
  <c r="R4757"/>
  <c r="P4757"/>
  <c r="BI4751"/>
  <c r="BH4751"/>
  <c r="BG4751"/>
  <c r="BF4751"/>
  <c r="T4751"/>
  <c r="R4751"/>
  <c r="P4751"/>
  <c r="BI4711"/>
  <c r="BH4711"/>
  <c r="BG4711"/>
  <c r="BF4711"/>
  <c r="T4711"/>
  <c r="R4711"/>
  <c r="P4711"/>
  <c r="BI4671"/>
  <c r="BH4671"/>
  <c r="BG4671"/>
  <c r="BF4671"/>
  <c r="T4671"/>
  <c r="R4671"/>
  <c r="P4671"/>
  <c r="BI4651"/>
  <c r="BH4651"/>
  <c r="BG4651"/>
  <c r="BF4651"/>
  <c r="T4651"/>
  <c r="R4651"/>
  <c r="P4651"/>
  <c r="BI4631"/>
  <c r="BH4631"/>
  <c r="BG4631"/>
  <c r="BF4631"/>
  <c r="T4631"/>
  <c r="R4631"/>
  <c r="P4631"/>
  <c r="BI4591"/>
  <c r="BH4591"/>
  <c r="BG4591"/>
  <c r="BF4591"/>
  <c r="T4591"/>
  <c r="R4591"/>
  <c r="P4591"/>
  <c r="BI4580"/>
  <c r="BH4580"/>
  <c r="BG4580"/>
  <c r="BF4580"/>
  <c r="T4580"/>
  <c r="R4580"/>
  <c r="P4580"/>
  <c r="BI4568"/>
  <c r="BH4568"/>
  <c r="BG4568"/>
  <c r="BF4568"/>
  <c r="T4568"/>
  <c r="R4568"/>
  <c r="P4568"/>
  <c r="BI4557"/>
  <c r="BH4557"/>
  <c r="BG4557"/>
  <c r="BF4557"/>
  <c r="T4557"/>
  <c r="R4557"/>
  <c r="P4557"/>
  <c r="BI4545"/>
  <c r="BH4545"/>
  <c r="BG4545"/>
  <c r="BF4545"/>
  <c r="T4545"/>
  <c r="R4545"/>
  <c r="P4545"/>
  <c r="BI4532"/>
  <c r="BH4532"/>
  <c r="BG4532"/>
  <c r="BF4532"/>
  <c r="T4532"/>
  <c r="R4532"/>
  <c r="P4532"/>
  <c r="BI4496"/>
  <c r="BH4496"/>
  <c r="BG4496"/>
  <c r="BF4496"/>
  <c r="T4496"/>
  <c r="R4496"/>
  <c r="P4496"/>
  <c r="BI4484"/>
  <c r="BH4484"/>
  <c r="BG4484"/>
  <c r="BF4484"/>
  <c r="T4484"/>
  <c r="R4484"/>
  <c r="P4484"/>
  <c r="BI4473"/>
  <c r="BH4473"/>
  <c r="BG4473"/>
  <c r="BF4473"/>
  <c r="T4473"/>
  <c r="R4473"/>
  <c r="P4473"/>
  <c r="BI4437"/>
  <c r="BH4437"/>
  <c r="BG4437"/>
  <c r="BF4437"/>
  <c r="T4437"/>
  <c r="R4437"/>
  <c r="P4437"/>
  <c r="BI4425"/>
  <c r="BH4425"/>
  <c r="BG4425"/>
  <c r="BF4425"/>
  <c r="T4425"/>
  <c r="R4425"/>
  <c r="P4425"/>
  <c r="BI4408"/>
  <c r="BH4408"/>
  <c r="BG4408"/>
  <c r="BF4408"/>
  <c r="T4408"/>
  <c r="R4408"/>
  <c r="P4408"/>
  <c r="BI4405"/>
  <c r="BH4405"/>
  <c r="BG4405"/>
  <c r="BF4405"/>
  <c r="T4405"/>
  <c r="R4405"/>
  <c r="P4405"/>
  <c r="BI4393"/>
  <c r="BH4393"/>
  <c r="BG4393"/>
  <c r="BF4393"/>
  <c r="T4393"/>
  <c r="R4393"/>
  <c r="P4393"/>
  <c r="BI4390"/>
  <c r="BH4390"/>
  <c r="BG4390"/>
  <c r="BF4390"/>
  <c r="T4390"/>
  <c r="R4390"/>
  <c r="P4390"/>
  <c r="BI4378"/>
  <c r="BH4378"/>
  <c r="BG4378"/>
  <c r="BF4378"/>
  <c r="T4378"/>
  <c r="R4378"/>
  <c r="P4378"/>
  <c r="BI4361"/>
  <c r="BH4361"/>
  <c r="BG4361"/>
  <c r="BF4361"/>
  <c r="T4361"/>
  <c r="R4361"/>
  <c r="P4361"/>
  <c r="BI4348"/>
  <c r="BH4348"/>
  <c r="BG4348"/>
  <c r="BF4348"/>
  <c r="T4348"/>
  <c r="R4348"/>
  <c r="P4348"/>
  <c r="BI4335"/>
  <c r="BH4335"/>
  <c r="BG4335"/>
  <c r="BF4335"/>
  <c r="T4335"/>
  <c r="R4335"/>
  <c r="P4335"/>
  <c r="BI4325"/>
  <c r="BH4325"/>
  <c r="BG4325"/>
  <c r="BF4325"/>
  <c r="T4325"/>
  <c r="R4325"/>
  <c r="P4325"/>
  <c r="BI4304"/>
  <c r="BH4304"/>
  <c r="BG4304"/>
  <c r="BF4304"/>
  <c r="T4304"/>
  <c r="R4304"/>
  <c r="P4304"/>
  <c r="BI4297"/>
  <c r="BH4297"/>
  <c r="BG4297"/>
  <c r="BF4297"/>
  <c r="T4297"/>
  <c r="R4297"/>
  <c r="P4297"/>
  <c r="BI4290"/>
  <c r="BH4290"/>
  <c r="BG4290"/>
  <c r="BF4290"/>
  <c r="T4290"/>
  <c r="R4290"/>
  <c r="P4290"/>
  <c r="BI4284"/>
  <c r="BH4284"/>
  <c r="BG4284"/>
  <c r="BF4284"/>
  <c r="T4284"/>
  <c r="R4284"/>
  <c r="P4284"/>
  <c r="BI4269"/>
  <c r="BH4269"/>
  <c r="BG4269"/>
  <c r="BF4269"/>
  <c r="T4269"/>
  <c r="R4269"/>
  <c r="P4269"/>
  <c r="BI4247"/>
  <c r="BH4247"/>
  <c r="BG4247"/>
  <c r="BF4247"/>
  <c r="T4247"/>
  <c r="R4247"/>
  <c r="P4247"/>
  <c r="BI4235"/>
  <c r="BH4235"/>
  <c r="BG4235"/>
  <c r="BF4235"/>
  <c r="T4235"/>
  <c r="R4235"/>
  <c r="P4235"/>
  <c r="BI4232"/>
  <c r="BH4232"/>
  <c r="BG4232"/>
  <c r="BF4232"/>
  <c r="T4232"/>
  <c r="R4232"/>
  <c r="P4232"/>
  <c r="BI4209"/>
  <c r="BH4209"/>
  <c r="BG4209"/>
  <c r="BF4209"/>
  <c r="T4209"/>
  <c r="R4209"/>
  <c r="P4209"/>
  <c r="BI4196"/>
  <c r="BH4196"/>
  <c r="BG4196"/>
  <c r="BF4196"/>
  <c r="T4196"/>
  <c r="R4196"/>
  <c r="P4196"/>
  <c r="BI4184"/>
  <c r="BH4184"/>
  <c r="BG4184"/>
  <c r="BF4184"/>
  <c r="T4184"/>
  <c r="R4184"/>
  <c r="P4184"/>
  <c r="BI4178"/>
  <c r="BH4178"/>
  <c r="BG4178"/>
  <c r="BF4178"/>
  <c r="T4178"/>
  <c r="R4178"/>
  <c r="P4178"/>
  <c r="BI4148"/>
  <c r="BH4148"/>
  <c r="BG4148"/>
  <c r="BF4148"/>
  <c r="T4148"/>
  <c r="R4148"/>
  <c r="P4148"/>
  <c r="BI4136"/>
  <c r="BH4136"/>
  <c r="BG4136"/>
  <c r="BF4136"/>
  <c r="T4136"/>
  <c r="R4136"/>
  <c r="P4136"/>
  <c r="BI4128"/>
  <c r="BH4128"/>
  <c r="BG4128"/>
  <c r="BF4128"/>
  <c r="T4128"/>
  <c r="R4128"/>
  <c r="P4128"/>
  <c r="BI4120"/>
  <c r="BH4120"/>
  <c r="BG4120"/>
  <c r="BF4120"/>
  <c r="T4120"/>
  <c r="T4119" s="1"/>
  <c r="R4120"/>
  <c r="R4119" s="1"/>
  <c r="P4120"/>
  <c r="P4119" s="1"/>
  <c r="BI4117"/>
  <c r="BH4117"/>
  <c r="BG4117"/>
  <c r="BF4117"/>
  <c r="T4117"/>
  <c r="R4117"/>
  <c r="P4117"/>
  <c r="BI4113"/>
  <c r="BH4113"/>
  <c r="BG4113"/>
  <c r="BF4113"/>
  <c r="T4113"/>
  <c r="R4113"/>
  <c r="P4113"/>
  <c r="BI4109"/>
  <c r="BH4109"/>
  <c r="BG4109"/>
  <c r="BF4109"/>
  <c r="T4109"/>
  <c r="R4109"/>
  <c r="P4109"/>
  <c r="BI4105"/>
  <c r="BH4105"/>
  <c r="BG4105"/>
  <c r="BF4105"/>
  <c r="T4105"/>
  <c r="R4105"/>
  <c r="P4105"/>
  <c r="BI4101"/>
  <c r="BH4101"/>
  <c r="BG4101"/>
  <c r="BF4101"/>
  <c r="T4101"/>
  <c r="R4101"/>
  <c r="P4101"/>
  <c r="BI4097"/>
  <c r="BH4097"/>
  <c r="BG4097"/>
  <c r="BF4097"/>
  <c r="T4097"/>
  <c r="R4097"/>
  <c r="P4097"/>
  <c r="BI4094"/>
  <c r="BH4094"/>
  <c r="BG4094"/>
  <c r="BF4094"/>
  <c r="T4094"/>
  <c r="R4094"/>
  <c r="P4094"/>
  <c r="BI4055"/>
  <c r="BH4055"/>
  <c r="BG4055"/>
  <c r="BF4055"/>
  <c r="T4055"/>
  <c r="R4055"/>
  <c r="P4055"/>
  <c r="BI4017"/>
  <c r="BH4017"/>
  <c r="BG4017"/>
  <c r="BF4017"/>
  <c r="T4017"/>
  <c r="R4017"/>
  <c r="P4017"/>
  <c r="BI4015"/>
  <c r="BH4015"/>
  <c r="BG4015"/>
  <c r="BF4015"/>
  <c r="T4015"/>
  <c r="R4015"/>
  <c r="P4015"/>
  <c r="BI4002"/>
  <c r="BH4002"/>
  <c r="BG4002"/>
  <c r="BF4002"/>
  <c r="T4002"/>
  <c r="R4002"/>
  <c r="P4002"/>
  <c r="BI3992"/>
  <c r="BH3992"/>
  <c r="BG3992"/>
  <c r="BF3992"/>
  <c r="T3992"/>
  <c r="R3992"/>
  <c r="P3992"/>
  <c r="BI3977"/>
  <c r="BH3977"/>
  <c r="BG3977"/>
  <c r="BF3977"/>
  <c r="T3977"/>
  <c r="R3977"/>
  <c r="P3977"/>
  <c r="BI3968"/>
  <c r="BH3968"/>
  <c r="BG3968"/>
  <c r="BF3968"/>
  <c r="T3968"/>
  <c r="R3968"/>
  <c r="P3968"/>
  <c r="BI3940"/>
  <c r="BH3940"/>
  <c r="BG3940"/>
  <c r="BF3940"/>
  <c r="T3940"/>
  <c r="R3940"/>
  <c r="P3940"/>
  <c r="BI3929"/>
  <c r="BH3929"/>
  <c r="BG3929"/>
  <c r="BF3929"/>
  <c r="T3929"/>
  <c r="R3929"/>
  <c r="P3929"/>
  <c r="BI3918"/>
  <c r="BH3918"/>
  <c r="BG3918"/>
  <c r="BF3918"/>
  <c r="T3918"/>
  <c r="R3918"/>
  <c r="P3918"/>
  <c r="BI3909"/>
  <c r="BH3909"/>
  <c r="BG3909"/>
  <c r="BF3909"/>
  <c r="T3909"/>
  <c r="R3909"/>
  <c r="P3909"/>
  <c r="BI3900"/>
  <c r="BH3900"/>
  <c r="BG3900"/>
  <c r="BF3900"/>
  <c r="T3900"/>
  <c r="R3900"/>
  <c r="P3900"/>
  <c r="BI3888"/>
  <c r="BH3888"/>
  <c r="BG3888"/>
  <c r="BF3888"/>
  <c r="T3888"/>
  <c r="R3888"/>
  <c r="P3888"/>
  <c r="BI3877"/>
  <c r="BH3877"/>
  <c r="BG3877"/>
  <c r="BF3877"/>
  <c r="T3877"/>
  <c r="R3877"/>
  <c r="P3877"/>
  <c r="BI3866"/>
  <c r="BH3866"/>
  <c r="BG3866"/>
  <c r="BF3866"/>
  <c r="T3866"/>
  <c r="R3866"/>
  <c r="P3866"/>
  <c r="BI3858"/>
  <c r="BH3858"/>
  <c r="BG3858"/>
  <c r="BF3858"/>
  <c r="T3858"/>
  <c r="R3858"/>
  <c r="P3858"/>
  <c r="BI3848"/>
  <c r="BH3848"/>
  <c r="BG3848"/>
  <c r="BF3848"/>
  <c r="T3848"/>
  <c r="R3848"/>
  <c r="P3848"/>
  <c r="BI3820"/>
  <c r="BH3820"/>
  <c r="BG3820"/>
  <c r="BF3820"/>
  <c r="T3820"/>
  <c r="R3820"/>
  <c r="P3820"/>
  <c r="BI3792"/>
  <c r="BH3792"/>
  <c r="BG3792"/>
  <c r="BF3792"/>
  <c r="T3792"/>
  <c r="R3792"/>
  <c r="P3792"/>
  <c r="BI3782"/>
  <c r="BH3782"/>
  <c r="BG3782"/>
  <c r="BF3782"/>
  <c r="T3782"/>
  <c r="R3782"/>
  <c r="P3782"/>
  <c r="BI3774"/>
  <c r="BH3774"/>
  <c r="BG3774"/>
  <c r="BF3774"/>
  <c r="T3774"/>
  <c r="R3774"/>
  <c r="P3774"/>
  <c r="BI3766"/>
  <c r="BH3766"/>
  <c r="BG3766"/>
  <c r="BF3766"/>
  <c r="T3766"/>
  <c r="R3766"/>
  <c r="P3766"/>
  <c r="BI3758"/>
  <c r="BH3758"/>
  <c r="BG3758"/>
  <c r="BF3758"/>
  <c r="T3758"/>
  <c r="R3758"/>
  <c r="P3758"/>
  <c r="BI3747"/>
  <c r="BH3747"/>
  <c r="BG3747"/>
  <c r="BF3747"/>
  <c r="T3747"/>
  <c r="R3747"/>
  <c r="P3747"/>
  <c r="BI3736"/>
  <c r="BH3736"/>
  <c r="BG3736"/>
  <c r="BF3736"/>
  <c r="T3736"/>
  <c r="R3736"/>
  <c r="P3736"/>
  <c r="BI3728"/>
  <c r="BH3728"/>
  <c r="BG3728"/>
  <c r="BF3728"/>
  <c r="T3728"/>
  <c r="R3728"/>
  <c r="P3728"/>
  <c r="BI3720"/>
  <c r="BH3720"/>
  <c r="BG3720"/>
  <c r="BF3720"/>
  <c r="T3720"/>
  <c r="R3720"/>
  <c r="P3720"/>
  <c r="BI3718"/>
  <c r="BH3718"/>
  <c r="BG3718"/>
  <c r="BF3718"/>
  <c r="T3718"/>
  <c r="R3718"/>
  <c r="P3718"/>
  <c r="BI3709"/>
  <c r="BH3709"/>
  <c r="BG3709"/>
  <c r="BF3709"/>
  <c r="T3709"/>
  <c r="R3709"/>
  <c r="P3709"/>
  <c r="BI3706"/>
  <c r="BH3706"/>
  <c r="BG3706"/>
  <c r="BF3706"/>
  <c r="T3706"/>
  <c r="R3706"/>
  <c r="P3706"/>
  <c r="BI3698"/>
  <c r="BH3698"/>
  <c r="BG3698"/>
  <c r="BF3698"/>
  <c r="T3698"/>
  <c r="R3698"/>
  <c r="P3698"/>
  <c r="BI3689"/>
  <c r="BH3689"/>
  <c r="BG3689"/>
  <c r="BF3689"/>
  <c r="T3689"/>
  <c r="R3689"/>
  <c r="P3689"/>
  <c r="BI3688"/>
  <c r="BH3688"/>
  <c r="BG3688"/>
  <c r="BF3688"/>
  <c r="T3688"/>
  <c r="R3688"/>
  <c r="P3688"/>
  <c r="BI3684"/>
  <c r="BH3684"/>
  <c r="BG3684"/>
  <c r="BF3684"/>
  <c r="T3684"/>
  <c r="R3684"/>
  <c r="P3684"/>
  <c r="BI3644"/>
  <c r="BH3644"/>
  <c r="BG3644"/>
  <c r="BF3644"/>
  <c r="T3644"/>
  <c r="R3644"/>
  <c r="P3644"/>
  <c r="BI3604"/>
  <c r="BH3604"/>
  <c r="BG3604"/>
  <c r="BF3604"/>
  <c r="T3604"/>
  <c r="R3604"/>
  <c r="P3604"/>
  <c r="BI3599"/>
  <c r="BH3599"/>
  <c r="BG3599"/>
  <c r="BF3599"/>
  <c r="T3599"/>
  <c r="R3599"/>
  <c r="P3599"/>
  <c r="BI3594"/>
  <c r="BH3594"/>
  <c r="BG3594"/>
  <c r="BF3594"/>
  <c r="T3594"/>
  <c r="R3594"/>
  <c r="P3594"/>
  <c r="BI3589"/>
  <c r="BH3589"/>
  <c r="BG3589"/>
  <c r="BF3589"/>
  <c r="T3589"/>
  <c r="R3589"/>
  <c r="P3589"/>
  <c r="BI3584"/>
  <c r="BH3584"/>
  <c r="BG3584"/>
  <c r="BF3584"/>
  <c r="T3584"/>
  <c r="R3584"/>
  <c r="P3584"/>
  <c r="BI3562"/>
  <c r="BH3562"/>
  <c r="BG3562"/>
  <c r="BF3562"/>
  <c r="T3562"/>
  <c r="R3562"/>
  <c r="P3562"/>
  <c r="BI3540"/>
  <c r="BH3540"/>
  <c r="BG3540"/>
  <c r="BF3540"/>
  <c r="T3540"/>
  <c r="R3540"/>
  <c r="P3540"/>
  <c r="BI3516"/>
  <c r="BH3516"/>
  <c r="BG3516"/>
  <c r="BF3516"/>
  <c r="T3516"/>
  <c r="R3516"/>
  <c r="P3516"/>
  <c r="BI3492"/>
  <c r="BH3492"/>
  <c r="BG3492"/>
  <c r="BF3492"/>
  <c r="T3492"/>
  <c r="R3492"/>
  <c r="P3492"/>
  <c r="BI3452"/>
  <c r="BH3452"/>
  <c r="BG3452"/>
  <c r="BF3452"/>
  <c r="T3452"/>
  <c r="R3452"/>
  <c r="P3452"/>
  <c r="BI3412"/>
  <c r="BH3412"/>
  <c r="BG3412"/>
  <c r="BF3412"/>
  <c r="T3412"/>
  <c r="R3412"/>
  <c r="P3412"/>
  <c r="BI3409"/>
  <c r="BH3409"/>
  <c r="BG3409"/>
  <c r="BF3409"/>
  <c r="T3409"/>
  <c r="R3409"/>
  <c r="P3409"/>
  <c r="BI3400"/>
  <c r="BH3400"/>
  <c r="BG3400"/>
  <c r="BF3400"/>
  <c r="T3400"/>
  <c r="R3400"/>
  <c r="P3400"/>
  <c r="BI3392"/>
  <c r="BH3392"/>
  <c r="BG3392"/>
  <c r="BF3392"/>
  <c r="T3392"/>
  <c r="R3392"/>
  <c r="P3392"/>
  <c r="BI3386"/>
  <c r="BH3386"/>
  <c r="BG3386"/>
  <c r="BF3386"/>
  <c r="T3386"/>
  <c r="R3386"/>
  <c r="P3386"/>
  <c r="BI3380"/>
  <c r="BH3380"/>
  <c r="BG3380"/>
  <c r="BF3380"/>
  <c r="T3380"/>
  <c r="R3380"/>
  <c r="P3380"/>
  <c r="BI3372"/>
  <c r="BH3372"/>
  <c r="BG3372"/>
  <c r="BF3372"/>
  <c r="T3372"/>
  <c r="R3372"/>
  <c r="P3372"/>
  <c r="BI3367"/>
  <c r="BH3367"/>
  <c r="BG3367"/>
  <c r="BF3367"/>
  <c r="T3367"/>
  <c r="R3367"/>
  <c r="P3367"/>
  <c r="BI3361"/>
  <c r="BH3361"/>
  <c r="BG3361"/>
  <c r="BF3361"/>
  <c r="T3361"/>
  <c r="R3361"/>
  <c r="P3361"/>
  <c r="BI3358"/>
  <c r="BH3358"/>
  <c r="BG3358"/>
  <c r="BF3358"/>
  <c r="T3358"/>
  <c r="R3358"/>
  <c r="P3358"/>
  <c r="BI3355"/>
  <c r="BH3355"/>
  <c r="BG3355"/>
  <c r="BF3355"/>
  <c r="T3355"/>
  <c r="R3355"/>
  <c r="P3355"/>
  <c r="BI3352"/>
  <c r="BH3352"/>
  <c r="BG3352"/>
  <c r="BF3352"/>
  <c r="T3352"/>
  <c r="T3351" s="1"/>
  <c r="R3352"/>
  <c r="R3351" s="1"/>
  <c r="R2432" s="1"/>
  <c r="P3352"/>
  <c r="P3351"/>
  <c r="BI3323"/>
  <c r="BH3323"/>
  <c r="BG3323"/>
  <c r="BF3323"/>
  <c r="T3323"/>
  <c r="R3323"/>
  <c r="P3323"/>
  <c r="BI3309"/>
  <c r="BH3309"/>
  <c r="BG3309"/>
  <c r="BF3309"/>
  <c r="T3309"/>
  <c r="R3309"/>
  <c r="P3309"/>
  <c r="BI3293"/>
  <c r="BH3293"/>
  <c r="BG3293"/>
  <c r="BF3293"/>
  <c r="T3293"/>
  <c r="R3293"/>
  <c r="P3293"/>
  <c r="BI3265"/>
  <c r="BH3265"/>
  <c r="BG3265"/>
  <c r="BF3265"/>
  <c r="T3265"/>
  <c r="R3265"/>
  <c r="P3265"/>
  <c r="BI3251"/>
  <c r="BH3251"/>
  <c r="BG3251"/>
  <c r="BF3251"/>
  <c r="T3251"/>
  <c r="R3251"/>
  <c r="P3251"/>
  <c r="BI3235"/>
  <c r="BH3235"/>
  <c r="BG3235"/>
  <c r="BF3235"/>
  <c r="T3235"/>
  <c r="R3235"/>
  <c r="P3235"/>
  <c r="BI3201"/>
  <c r="BH3201"/>
  <c r="BG3201"/>
  <c r="BF3201"/>
  <c r="T3201"/>
  <c r="R3201"/>
  <c r="P3201"/>
  <c r="BI3192"/>
  <c r="BH3192"/>
  <c r="BG3192"/>
  <c r="BF3192"/>
  <c r="T3192"/>
  <c r="R3192"/>
  <c r="P3192"/>
  <c r="BI3179"/>
  <c r="BH3179"/>
  <c r="BG3179"/>
  <c r="BF3179"/>
  <c r="T3179"/>
  <c r="R3179"/>
  <c r="P3179"/>
  <c r="BI2941"/>
  <c r="BH2941"/>
  <c r="BG2941"/>
  <c r="BF2941"/>
  <c r="T2941"/>
  <c r="R2941"/>
  <c r="P2941"/>
  <c r="BI2939"/>
  <c r="BH2939"/>
  <c r="BG2939"/>
  <c r="BF2939"/>
  <c r="T2939"/>
  <c r="R2939"/>
  <c r="P2939"/>
  <c r="BI2936"/>
  <c r="BH2936"/>
  <c r="BG2936"/>
  <c r="BF2936"/>
  <c r="T2936"/>
  <c r="R2936"/>
  <c r="P2936"/>
  <c r="BI2932"/>
  <c r="BH2932"/>
  <c r="BG2932"/>
  <c r="BF2932"/>
  <c r="T2932"/>
  <c r="R2932"/>
  <c r="P2932"/>
  <c r="BI2473"/>
  <c r="BH2473"/>
  <c r="BG2473"/>
  <c r="BF2473"/>
  <c r="T2473"/>
  <c r="R2473"/>
  <c r="P2473"/>
  <c r="BI2469"/>
  <c r="BH2469"/>
  <c r="BG2469"/>
  <c r="BF2469"/>
  <c r="T2469"/>
  <c r="R2469"/>
  <c r="P2469"/>
  <c r="BI2468"/>
  <c r="BH2468"/>
  <c r="BG2468"/>
  <c r="BF2468"/>
  <c r="T2468"/>
  <c r="R2468"/>
  <c r="P2468"/>
  <c r="BI2465"/>
  <c r="BH2465"/>
  <c r="BG2465"/>
  <c r="BF2465"/>
  <c r="T2465"/>
  <c r="R2465"/>
  <c r="P2465"/>
  <c r="BI2463"/>
  <c r="BH2463"/>
  <c r="BG2463"/>
  <c r="BF2463"/>
  <c r="T2463"/>
  <c r="R2463"/>
  <c r="P2463"/>
  <c r="BI2458"/>
  <c r="BH2458"/>
  <c r="BG2458"/>
  <c r="BF2458"/>
  <c r="T2458"/>
  <c r="R2458"/>
  <c r="P2458"/>
  <c r="BI2452"/>
  <c r="BH2452"/>
  <c r="BG2452"/>
  <c r="BF2452"/>
  <c r="T2452"/>
  <c r="R2452"/>
  <c r="P2452"/>
  <c r="BI2447"/>
  <c r="BH2447"/>
  <c r="BG2447"/>
  <c r="BF2447"/>
  <c r="T2447"/>
  <c r="R2447"/>
  <c r="P2447"/>
  <c r="BI2445"/>
  <c r="BH2445"/>
  <c r="BG2445"/>
  <c r="BF2445"/>
  <c r="T2445"/>
  <c r="R2445"/>
  <c r="P2445"/>
  <c r="BI2442"/>
  <c r="BH2442"/>
  <c r="BG2442"/>
  <c r="BF2442"/>
  <c r="T2442"/>
  <c r="R2442"/>
  <c r="P2442"/>
  <c r="BI2434"/>
  <c r="BH2434"/>
  <c r="BG2434"/>
  <c r="BF2434"/>
  <c r="T2434"/>
  <c r="R2434"/>
  <c r="P2434"/>
  <c r="BI2433"/>
  <c r="BH2433"/>
  <c r="BG2433"/>
  <c r="BF2433"/>
  <c r="T2433"/>
  <c r="T2432" s="1"/>
  <c r="R2433"/>
  <c r="P2433"/>
  <c r="P2432" s="1"/>
  <c r="BI2425"/>
  <c r="BH2425"/>
  <c r="BG2425"/>
  <c r="BF2425"/>
  <c r="T2425"/>
  <c r="R2425"/>
  <c r="P2425"/>
  <c r="BI2417"/>
  <c r="BH2417"/>
  <c r="BG2417"/>
  <c r="BF2417"/>
  <c r="T2417"/>
  <c r="R2417"/>
  <c r="P2417"/>
  <c r="BI2410"/>
  <c r="BH2410"/>
  <c r="BG2410"/>
  <c r="BF2410"/>
  <c r="T2410"/>
  <c r="R2410"/>
  <c r="P2410"/>
  <c r="BI2399"/>
  <c r="BH2399"/>
  <c r="BG2399"/>
  <c r="BF2399"/>
  <c r="T2399"/>
  <c r="R2399"/>
  <c r="P2399"/>
  <c r="BI2388"/>
  <c r="BH2388"/>
  <c r="BG2388"/>
  <c r="BF2388"/>
  <c r="T2388"/>
  <c r="R2388"/>
  <c r="P2388"/>
  <c r="BI2378"/>
  <c r="BH2378"/>
  <c r="BG2378"/>
  <c r="BF2378"/>
  <c r="T2378"/>
  <c r="R2378"/>
  <c r="P2378"/>
  <c r="BI2368"/>
  <c r="BH2368"/>
  <c r="BG2368"/>
  <c r="BF2368"/>
  <c r="T2368"/>
  <c r="R2368"/>
  <c r="P2368"/>
  <c r="BI2358"/>
  <c r="BH2358"/>
  <c r="BG2358"/>
  <c r="BF2358"/>
  <c r="T2358"/>
  <c r="R2358"/>
  <c r="P2358"/>
  <c r="BI2341"/>
  <c r="BH2341"/>
  <c r="BG2341"/>
  <c r="BF2341"/>
  <c r="T2341"/>
  <c r="R2341"/>
  <c r="P2341"/>
  <c r="BI2302"/>
  <c r="BH2302"/>
  <c r="BG2302"/>
  <c r="BF2302"/>
  <c r="T2302"/>
  <c r="R2302"/>
  <c r="P2302"/>
  <c r="BI2278"/>
  <c r="BH2278"/>
  <c r="BG2278"/>
  <c r="BF2278"/>
  <c r="T2278"/>
  <c r="R2278"/>
  <c r="P2278"/>
  <c r="BI2254"/>
  <c r="BH2254"/>
  <c r="BG2254"/>
  <c r="BF2254"/>
  <c r="T2254"/>
  <c r="R2254"/>
  <c r="P2254"/>
  <c r="BI2237"/>
  <c r="BH2237"/>
  <c r="BG2237"/>
  <c r="BF2237"/>
  <c r="T2237"/>
  <c r="R2237"/>
  <c r="P2237"/>
  <c r="BI2226"/>
  <c r="BH2226"/>
  <c r="BG2226"/>
  <c r="BF2226"/>
  <c r="T2226"/>
  <c r="R2226"/>
  <c r="P2226"/>
  <c r="BI2158"/>
  <c r="BH2158"/>
  <c r="BG2158"/>
  <c r="BF2158"/>
  <c r="T2158"/>
  <c r="R2158"/>
  <c r="P2158"/>
  <c r="BI2154"/>
  <c r="BH2154"/>
  <c r="BG2154"/>
  <c r="BF2154"/>
  <c r="T2154"/>
  <c r="R2154"/>
  <c r="P2154"/>
  <c r="BI2150"/>
  <c r="BH2150"/>
  <c r="BG2150"/>
  <c r="BF2150"/>
  <c r="T2150"/>
  <c r="R2150"/>
  <c r="P2150"/>
  <c r="BI1945"/>
  <c r="BH1945"/>
  <c r="BG1945"/>
  <c r="BF1945"/>
  <c r="T1945"/>
  <c r="R1945"/>
  <c r="P1945"/>
  <c r="BI1919"/>
  <c r="BH1919"/>
  <c r="BG1919"/>
  <c r="BF1919"/>
  <c r="T1919"/>
  <c r="R1919"/>
  <c r="P1919"/>
  <c r="BI1675"/>
  <c r="BH1675"/>
  <c r="BG1675"/>
  <c r="BF1675"/>
  <c r="T1675"/>
  <c r="R1675"/>
  <c r="P1675"/>
  <c r="BI1668"/>
  <c r="BH1668"/>
  <c r="BG1668"/>
  <c r="BF1668"/>
  <c r="T1668"/>
  <c r="R1668"/>
  <c r="P1668"/>
  <c r="BI1657"/>
  <c r="BH1657"/>
  <c r="BG1657"/>
  <c r="BF1657"/>
  <c r="T1657"/>
  <c r="R1657"/>
  <c r="P1657"/>
  <c r="BI1655"/>
  <c r="BH1655"/>
  <c r="BG1655"/>
  <c r="BF1655"/>
  <c r="T1655"/>
  <c r="R1655"/>
  <c r="P1655"/>
  <c r="BI1653"/>
  <c r="BH1653"/>
  <c r="BG1653"/>
  <c r="BF1653"/>
  <c r="T1653"/>
  <c r="R1653"/>
  <c r="P1653"/>
  <c r="BI1647"/>
  <c r="BH1647"/>
  <c r="BG1647"/>
  <c r="BF1647"/>
  <c r="T1647"/>
  <c r="R1647"/>
  <c r="P1647"/>
  <c r="BI1623"/>
  <c r="BH1623"/>
  <c r="BG1623"/>
  <c r="BF1623"/>
  <c r="T1623"/>
  <c r="R1623"/>
  <c r="P1623"/>
  <c r="BI1607"/>
  <c r="BH1607"/>
  <c r="BG1607"/>
  <c r="BF1607"/>
  <c r="T1607"/>
  <c r="R1607"/>
  <c r="P1607"/>
  <c r="BI1596"/>
  <c r="BH1596"/>
  <c r="BG1596"/>
  <c r="BF1596"/>
  <c r="T1596"/>
  <c r="R1596"/>
  <c r="P1596"/>
  <c r="BI1572"/>
  <c r="BH1572"/>
  <c r="BG1572"/>
  <c r="BF1572"/>
  <c r="T1572"/>
  <c r="R1572"/>
  <c r="P1572"/>
  <c r="BI1550"/>
  <c r="BH1550"/>
  <c r="BG1550"/>
  <c r="BF1550"/>
  <c r="T1550"/>
  <c r="R1550"/>
  <c r="P1550"/>
  <c r="BI1528"/>
  <c r="BH1528"/>
  <c r="BG1528"/>
  <c r="BF1528"/>
  <c r="T1528"/>
  <c r="R1528"/>
  <c r="P1528"/>
  <c r="BI1520"/>
  <c r="BH1520"/>
  <c r="BG1520"/>
  <c r="BF1520"/>
  <c r="T1520"/>
  <c r="R1520"/>
  <c r="P1520"/>
  <c r="BI1512"/>
  <c r="BH1512"/>
  <c r="BG1512"/>
  <c r="BF1512"/>
  <c r="T1512"/>
  <c r="R1512"/>
  <c r="P1512"/>
  <c r="BI1503"/>
  <c r="BH1503"/>
  <c r="BG1503"/>
  <c r="BF1503"/>
  <c r="T1503"/>
  <c r="R1503"/>
  <c r="P1503"/>
  <c r="BI1494"/>
  <c r="BH1494"/>
  <c r="BG1494"/>
  <c r="BF1494"/>
  <c r="T1494"/>
  <c r="R1494"/>
  <c r="P1494"/>
  <c r="BI1477"/>
  <c r="BH1477"/>
  <c r="BG1477"/>
  <c r="BF1477"/>
  <c r="T1477"/>
  <c r="R1477"/>
  <c r="P1477"/>
  <c r="BI1445"/>
  <c r="BH1445"/>
  <c r="BG1445"/>
  <c r="BF1445"/>
  <c r="T1445"/>
  <c r="R1445"/>
  <c r="P1445"/>
  <c r="BI1428"/>
  <c r="BH1428"/>
  <c r="BG1428"/>
  <c r="BF1428"/>
  <c r="T1428"/>
  <c r="R1428"/>
  <c r="P1428"/>
  <c r="BI1410"/>
  <c r="BH1410"/>
  <c r="BG1410"/>
  <c r="BF1410"/>
  <c r="T1410"/>
  <c r="R1410"/>
  <c r="P1410"/>
  <c r="BI1398"/>
  <c r="BH1398"/>
  <c r="BG1398"/>
  <c r="BF1398"/>
  <c r="T1398"/>
  <c r="R1398"/>
  <c r="P1398"/>
  <c r="BI1386"/>
  <c r="BH1386"/>
  <c r="BG1386"/>
  <c r="BF1386"/>
  <c r="T1386"/>
  <c r="R1386"/>
  <c r="P1386"/>
  <c r="BI1374"/>
  <c r="BH1374"/>
  <c r="BG1374"/>
  <c r="BF1374"/>
  <c r="T1374"/>
  <c r="R1374"/>
  <c r="P1374"/>
  <c r="BI1362"/>
  <c r="BH1362"/>
  <c r="BG1362"/>
  <c r="BF1362"/>
  <c r="T1362"/>
  <c r="R1362"/>
  <c r="P1362"/>
  <c r="BI1344"/>
  <c r="BH1344"/>
  <c r="BG1344"/>
  <c r="BF1344"/>
  <c r="T1344"/>
  <c r="R1344"/>
  <c r="P1344"/>
  <c r="BI1326"/>
  <c r="BH1326"/>
  <c r="BG1326"/>
  <c r="BF1326"/>
  <c r="T1326"/>
  <c r="R1326"/>
  <c r="P1326"/>
  <c r="BI1318"/>
  <c r="BH1318"/>
  <c r="BG1318"/>
  <c r="BF1318"/>
  <c r="T1318"/>
  <c r="R1318"/>
  <c r="P1318"/>
  <c r="BI1310"/>
  <c r="BH1310"/>
  <c r="BG1310"/>
  <c r="BF1310"/>
  <c r="T1310"/>
  <c r="R1310"/>
  <c r="P1310"/>
  <c r="BI1291"/>
  <c r="BH1291"/>
  <c r="BG1291"/>
  <c r="BF1291"/>
  <c r="T1291"/>
  <c r="R1291"/>
  <c r="P1291"/>
  <c r="BI1272"/>
  <c r="BH1272"/>
  <c r="BG1272"/>
  <c r="BF1272"/>
  <c r="T1272"/>
  <c r="R1272"/>
  <c r="P1272"/>
  <c r="BI1259"/>
  <c r="BH1259"/>
  <c r="BG1259"/>
  <c r="BF1259"/>
  <c r="T1259"/>
  <c r="R1259"/>
  <c r="P1259"/>
  <c r="BI1246"/>
  <c r="BH1246"/>
  <c r="BG1246"/>
  <c r="BF1246"/>
  <c r="T1246"/>
  <c r="R1246"/>
  <c r="P1246"/>
  <c r="BI1230"/>
  <c r="BH1230"/>
  <c r="BG1230"/>
  <c r="BF1230"/>
  <c r="T1230"/>
  <c r="R1230"/>
  <c r="P1230"/>
  <c r="BI1207"/>
  <c r="BH1207"/>
  <c r="BG1207"/>
  <c r="BF1207"/>
  <c r="T1207"/>
  <c r="R1207"/>
  <c r="P1207"/>
  <c r="BI1200"/>
  <c r="BH1200"/>
  <c r="BG1200"/>
  <c r="BF1200"/>
  <c r="T1200"/>
  <c r="R1200"/>
  <c r="P1200"/>
  <c r="BI1193"/>
  <c r="BH1193"/>
  <c r="BG1193"/>
  <c r="BF1193"/>
  <c r="T1193"/>
  <c r="R1193"/>
  <c r="P1193"/>
  <c r="BI1187"/>
  <c r="BH1187"/>
  <c r="BG1187"/>
  <c r="BF1187"/>
  <c r="T1187"/>
  <c r="R1187"/>
  <c r="P1187"/>
  <c r="BI1167"/>
  <c r="BH1167"/>
  <c r="BG1167"/>
  <c r="BF1167"/>
  <c r="T1167"/>
  <c r="R1167"/>
  <c r="P1167"/>
  <c r="BI1143"/>
  <c r="BH1143"/>
  <c r="BG1143"/>
  <c r="BF1143"/>
  <c r="T1143"/>
  <c r="R1143"/>
  <c r="P1143"/>
  <c r="BI921"/>
  <c r="BH921"/>
  <c r="BG921"/>
  <c r="BF921"/>
  <c r="T921"/>
  <c r="R921"/>
  <c r="P921"/>
  <c r="BI901"/>
  <c r="BH901"/>
  <c r="BG901"/>
  <c r="BF901"/>
  <c r="T901"/>
  <c r="R901"/>
  <c r="P901"/>
  <c r="BI882"/>
  <c r="BH882"/>
  <c r="BG882"/>
  <c r="BF882"/>
  <c r="T882"/>
  <c r="R882"/>
  <c r="P882"/>
  <c r="BI863"/>
  <c r="BH863"/>
  <c r="BG863"/>
  <c r="BF863"/>
  <c r="T863"/>
  <c r="R863"/>
  <c r="P863"/>
  <c r="BI845"/>
  <c r="BH845"/>
  <c r="BG845"/>
  <c r="BF845"/>
  <c r="T845"/>
  <c r="R845"/>
  <c r="P845"/>
  <c r="BI828"/>
  <c r="BH828"/>
  <c r="BG828"/>
  <c r="BF828"/>
  <c r="T828"/>
  <c r="R828"/>
  <c r="P828"/>
  <c r="BI782"/>
  <c r="BH782"/>
  <c r="BG782"/>
  <c r="BF782"/>
  <c r="T782"/>
  <c r="R782"/>
  <c r="P782"/>
  <c r="BI737"/>
  <c r="BH737"/>
  <c r="BG737"/>
  <c r="BF737"/>
  <c r="T737"/>
  <c r="R737"/>
  <c r="P737"/>
  <c r="BI677"/>
  <c r="BH677"/>
  <c r="BG677"/>
  <c r="BF677"/>
  <c r="T677"/>
  <c r="R677"/>
  <c r="P677"/>
  <c r="BI670"/>
  <c r="BH670"/>
  <c r="BG670"/>
  <c r="BF670"/>
  <c r="T670"/>
  <c r="R670"/>
  <c r="P670"/>
  <c r="BI667"/>
  <c r="BH667"/>
  <c r="BG667"/>
  <c r="BF667"/>
  <c r="T667"/>
  <c r="R667"/>
  <c r="P667"/>
  <c r="BI659"/>
  <c r="BH659"/>
  <c r="BG659"/>
  <c r="BF659"/>
  <c r="T659"/>
  <c r="R659"/>
  <c r="P659"/>
  <c r="BI650"/>
  <c r="BH650"/>
  <c r="BG650"/>
  <c r="BF650"/>
  <c r="T650"/>
  <c r="R650"/>
  <c r="P650"/>
  <c r="BI636"/>
  <c r="BH636"/>
  <c r="BG636"/>
  <c r="BF636"/>
  <c r="T636"/>
  <c r="R636"/>
  <c r="P636"/>
  <c r="BI625"/>
  <c r="BH625"/>
  <c r="BG625"/>
  <c r="BF625"/>
  <c r="T625"/>
  <c r="R625"/>
  <c r="P625"/>
  <c r="BI614"/>
  <c r="BH614"/>
  <c r="BG614"/>
  <c r="BF614"/>
  <c r="T614"/>
  <c r="R614"/>
  <c r="P614"/>
  <c r="BI586"/>
  <c r="BH586"/>
  <c r="BG586"/>
  <c r="BF586"/>
  <c r="T586"/>
  <c r="R586"/>
  <c r="P586"/>
  <c r="BI564"/>
  <c r="BH564"/>
  <c r="BG564"/>
  <c r="BF564"/>
  <c r="T564"/>
  <c r="R564"/>
  <c r="P564"/>
  <c r="BI561"/>
  <c r="BH561"/>
  <c r="BG561"/>
  <c r="BF561"/>
  <c r="T561"/>
  <c r="R561"/>
  <c r="P561"/>
  <c r="BI515"/>
  <c r="BH515"/>
  <c r="BG515"/>
  <c r="BF515"/>
  <c r="T515"/>
  <c r="R515"/>
  <c r="P515"/>
  <c r="BI505"/>
  <c r="BH505"/>
  <c r="BG505"/>
  <c r="BF505"/>
  <c r="T505"/>
  <c r="R505"/>
  <c r="P505"/>
  <c r="BI497"/>
  <c r="BH497"/>
  <c r="BG497"/>
  <c r="BF497"/>
  <c r="T497"/>
  <c r="R497"/>
  <c r="P497"/>
  <c r="BI492"/>
  <c r="BH492"/>
  <c r="BG492"/>
  <c r="BF492"/>
  <c r="T492"/>
  <c r="R492"/>
  <c r="P492"/>
  <c r="BI487"/>
  <c r="BH487"/>
  <c r="BG487"/>
  <c r="BF487"/>
  <c r="T487"/>
  <c r="R487"/>
  <c r="P487"/>
  <c r="BI485"/>
  <c r="BH485"/>
  <c r="BG485"/>
  <c r="BF485"/>
  <c r="T485"/>
  <c r="R485"/>
  <c r="P485"/>
  <c r="BI467"/>
  <c r="BH467"/>
  <c r="BG467"/>
  <c r="BF467"/>
  <c r="T467"/>
  <c r="R467"/>
  <c r="P467"/>
  <c r="BI455"/>
  <c r="BH455"/>
  <c r="BG455"/>
  <c r="BF455"/>
  <c r="T455"/>
  <c r="R455"/>
  <c r="P455"/>
  <c r="BI446"/>
  <c r="BH446"/>
  <c r="BG446"/>
  <c r="BF446"/>
  <c r="T446"/>
  <c r="R446"/>
  <c r="P446"/>
  <c r="BI440"/>
  <c r="BH440"/>
  <c r="BG440"/>
  <c r="BF440"/>
  <c r="T440"/>
  <c r="R440"/>
  <c r="P440"/>
  <c r="BI438"/>
  <c r="BH438"/>
  <c r="BG438"/>
  <c r="BF438"/>
  <c r="T438"/>
  <c r="R438"/>
  <c r="P438"/>
  <c r="BI428"/>
  <c r="BH428"/>
  <c r="BG428"/>
  <c r="BF428"/>
  <c r="T428"/>
  <c r="R428"/>
  <c r="P428"/>
  <c r="BI419"/>
  <c r="BH419"/>
  <c r="BG419"/>
  <c r="BF419"/>
  <c r="T419"/>
  <c r="R419"/>
  <c r="P419"/>
  <c r="BI411"/>
  <c r="BH411"/>
  <c r="BG411"/>
  <c r="BF411"/>
  <c r="T411"/>
  <c r="R411"/>
  <c r="P411"/>
  <c r="BI393"/>
  <c r="BH393"/>
  <c r="BG393"/>
  <c r="BF393"/>
  <c r="T393"/>
  <c r="R393"/>
  <c r="P393"/>
  <c r="BI337"/>
  <c r="BH337"/>
  <c r="BG337"/>
  <c r="BF337"/>
  <c r="T337"/>
  <c r="R337"/>
  <c r="P337"/>
  <c r="BI320"/>
  <c r="BH320"/>
  <c r="BG320"/>
  <c r="BF320"/>
  <c r="T320"/>
  <c r="R320"/>
  <c r="P320"/>
  <c r="BI317"/>
  <c r="BH317"/>
  <c r="BG317"/>
  <c r="BF317"/>
  <c r="T317"/>
  <c r="R317"/>
  <c r="P317"/>
  <c r="BI301"/>
  <c r="BH301"/>
  <c r="BG301"/>
  <c r="BF301"/>
  <c r="T301"/>
  <c r="R301"/>
  <c r="P301"/>
  <c r="BI284"/>
  <c r="BH284"/>
  <c r="BG284"/>
  <c r="BF284"/>
  <c r="T284"/>
  <c r="R284"/>
  <c r="P284"/>
  <c r="BI229"/>
  <c r="BH229"/>
  <c r="BG229"/>
  <c r="BF229"/>
  <c r="T229"/>
  <c r="R229"/>
  <c r="P229"/>
  <c r="BI218"/>
  <c r="BH218"/>
  <c r="BG218"/>
  <c r="BF218"/>
  <c r="T218"/>
  <c r="R218"/>
  <c r="P218"/>
  <c r="BI206"/>
  <c r="BH206"/>
  <c r="BG206"/>
  <c r="BF206"/>
  <c r="T206"/>
  <c r="R206"/>
  <c r="P206"/>
  <c r="BI182"/>
  <c r="BH182"/>
  <c r="BG182"/>
  <c r="BF182"/>
  <c r="T182"/>
  <c r="R182"/>
  <c r="P182"/>
  <c r="BI170"/>
  <c r="BH170"/>
  <c r="BG170"/>
  <c r="BF170"/>
  <c r="T170"/>
  <c r="R170"/>
  <c r="P170"/>
  <c r="BI161"/>
  <c r="BH161"/>
  <c r="BG161"/>
  <c r="BF161"/>
  <c r="T161"/>
  <c r="R161"/>
  <c r="P161"/>
  <c r="BI141"/>
  <c r="BH141"/>
  <c r="BG141"/>
  <c r="BF141"/>
  <c r="T141"/>
  <c r="R141"/>
  <c r="P141"/>
  <c r="BI118"/>
  <c r="BH118"/>
  <c r="BG118"/>
  <c r="BF118"/>
  <c r="T118"/>
  <c r="R118"/>
  <c r="P118"/>
  <c r="J111"/>
  <c r="F111"/>
  <c r="F109"/>
  <c r="E107"/>
  <c r="J58"/>
  <c r="F58"/>
  <c r="F56"/>
  <c r="E54"/>
  <c r="J26"/>
  <c r="E26"/>
  <c r="J59" s="1"/>
  <c r="J25"/>
  <c r="J20"/>
  <c r="E20"/>
  <c r="F59" s="1"/>
  <c r="J19"/>
  <c r="J14"/>
  <c r="J109" s="1"/>
  <c r="E7"/>
  <c r="E50" s="1"/>
  <c r="L50" i="1"/>
  <c r="AM50"/>
  <c r="AM49"/>
  <c r="L49"/>
  <c r="AM47"/>
  <c r="L47"/>
  <c r="L45"/>
  <c r="L44"/>
  <c r="BK488" i="30"/>
  <c r="BK325"/>
  <c r="BK89"/>
  <c r="J100" i="28"/>
  <c r="BK452" i="27"/>
  <c r="BK334"/>
  <c r="J94"/>
  <c r="J274" i="26"/>
  <c r="J178"/>
  <c r="BK170" i="25"/>
  <c r="BK102"/>
  <c r="BK395" i="24"/>
  <c r="J320"/>
  <c r="J244" i="23"/>
  <c r="BK252" i="22"/>
  <c r="J157"/>
  <c r="BK153" i="21"/>
  <c r="BK111"/>
  <c r="BK316" i="20"/>
  <c r="J269"/>
  <c r="BK244"/>
  <c r="J179"/>
  <c r="J159"/>
  <c r="BK129"/>
  <c r="J287" i="19"/>
  <c r="BK233"/>
  <c r="BK208"/>
  <c r="BK156"/>
  <c r="BK111"/>
  <c r="J105" i="18"/>
  <c r="BK176" i="17"/>
  <c r="BK138"/>
  <c r="BK911" i="15"/>
  <c r="BK833"/>
  <c r="J707"/>
  <c r="BK581"/>
  <c r="BK476"/>
  <c r="BK299"/>
  <c r="J125"/>
  <c r="BK351" i="14"/>
  <c r="J287"/>
  <c r="BK232"/>
  <c r="BK182"/>
  <c r="J94" i="13"/>
  <c r="J320" i="11"/>
  <c r="BK270"/>
  <c r="BK180"/>
  <c r="BK170"/>
  <c r="BK146"/>
  <c r="BK122"/>
  <c r="J257" i="10"/>
  <c r="BK224"/>
  <c r="J190"/>
  <c r="BK154"/>
  <c r="BK112"/>
  <c r="J100" i="8"/>
  <c r="J226" i="7"/>
  <c r="J835" i="6"/>
  <c r="BK562"/>
  <c r="J431"/>
  <c r="J387"/>
  <c r="J343"/>
  <c r="BK125"/>
  <c r="J287" i="3"/>
  <c r="J141"/>
  <c r="J5799" i="2"/>
  <c r="J5465"/>
  <c r="BK4879"/>
  <c r="J4671"/>
  <c r="J4209"/>
  <c r="BK3977"/>
  <c r="BK3774"/>
  <c r="J3372"/>
  <c r="J2932"/>
  <c r="BK2378"/>
  <c r="J1230"/>
  <c r="J670"/>
  <c r="BK254" i="31"/>
  <c r="BK121"/>
  <c r="J504" i="30"/>
  <c r="J481"/>
  <c r="BK384"/>
  <c r="J308"/>
  <c r="BK96"/>
  <c r="J96" i="28"/>
  <c r="J437" i="27"/>
  <c r="BK171"/>
  <c r="J297" i="26"/>
  <c r="J186"/>
  <c r="BK179" i="25"/>
  <c r="BK388" i="24"/>
  <c r="J318"/>
  <c r="J134"/>
  <c r="J178" i="23"/>
  <c r="J211" i="22"/>
  <c r="J154" i="21"/>
  <c r="J136"/>
  <c r="J358" i="20"/>
  <c r="J315"/>
  <c r="BK261"/>
  <c r="BK233"/>
  <c r="BK202"/>
  <c r="J161"/>
  <c r="J299" i="19"/>
  <c r="J230"/>
  <c r="J201"/>
  <c r="J140"/>
  <c r="BK129" i="18"/>
  <c r="BK234" i="17"/>
  <c r="BK206"/>
  <c r="J174"/>
  <c r="BK152"/>
  <c r="J116"/>
  <c r="J137" i="16"/>
  <c r="BK869" i="15"/>
  <c r="J732"/>
  <c r="J613"/>
  <c r="BK472"/>
  <c r="J372"/>
  <c r="J387" i="14"/>
  <c r="J301"/>
  <c r="J218"/>
  <c r="BK145"/>
  <c r="BK118" i="12"/>
  <c r="BK96"/>
  <c r="J317" i="11"/>
  <c r="BK287"/>
  <c r="BK258"/>
  <c r="BK215"/>
  <c r="J178"/>
  <c r="J133"/>
  <c r="BK106"/>
  <c r="J272" i="10"/>
  <c r="J247"/>
  <c r="BK201"/>
  <c r="J171"/>
  <c r="BK123"/>
  <c r="J111"/>
  <c r="J385" i="7"/>
  <c r="BK113"/>
  <c r="J612" i="6"/>
  <c r="J371"/>
  <c r="J215"/>
  <c r="BK294" i="3"/>
  <c r="BK161"/>
  <c r="BK6316" i="2"/>
  <c r="J5970"/>
  <c r="J5656"/>
  <c r="J4879"/>
  <c r="BK4390"/>
  <c r="J4136"/>
  <c r="BK3792"/>
  <c r="J3706"/>
  <c r="BK2469"/>
  <c r="BK2425"/>
  <c r="J1623"/>
  <c r="BK1344"/>
  <c r="J492"/>
  <c r="J141"/>
  <c r="J171" i="31"/>
  <c r="J464" i="30"/>
  <c r="BK393"/>
  <c r="BK285"/>
  <c r="BK94" i="29"/>
  <c r="BK534" i="27"/>
  <c r="J528"/>
  <c r="J428"/>
  <c r="J334"/>
  <c r="J143"/>
  <c r="BK225" i="26"/>
  <c r="BK154"/>
  <c r="BK193" i="25"/>
  <c r="BK146"/>
  <c r="J98"/>
  <c r="J338" i="24"/>
  <c r="BK267" i="23"/>
  <c r="J248"/>
  <c r="BK297" i="22"/>
  <c r="BK128"/>
  <c r="BK156" i="21"/>
  <c r="J119"/>
  <c r="J343" i="20"/>
  <c r="J318"/>
  <c r="J305"/>
  <c r="J290"/>
  <c r="BK234"/>
  <c r="J202"/>
  <c r="J181"/>
  <c r="BK116"/>
  <c r="BK304" i="19"/>
  <c r="J227"/>
  <c r="J195"/>
  <c r="BK153"/>
  <c r="BK115"/>
  <c r="BK122" i="18"/>
  <c r="J235" i="17"/>
  <c r="J196"/>
  <c r="J161"/>
  <c r="BK117"/>
  <c r="J1016" i="15"/>
  <c r="J796"/>
  <c r="BK721"/>
  <c r="J639"/>
  <c r="BK558"/>
  <c r="BK450"/>
  <c r="J362"/>
  <c r="BK219"/>
  <c r="J389" i="14"/>
  <c r="J269"/>
  <c r="BK220"/>
  <c r="BK160"/>
  <c r="BK116" i="12"/>
  <c r="J306" i="11"/>
  <c r="J272"/>
  <c r="BK236"/>
  <c r="J205"/>
  <c r="BK172"/>
  <c r="J141"/>
  <c r="BK280" i="10"/>
  <c r="BK222"/>
  <c r="BK177"/>
  <c r="J156"/>
  <c r="BK124"/>
  <c r="J99"/>
  <c r="BK354" i="7"/>
  <c r="J815" i="6"/>
  <c r="BK612"/>
  <c r="BK429"/>
  <c r="J383"/>
  <c r="BK315"/>
  <c r="BK218" i="5"/>
  <c r="BK312" i="4"/>
  <c r="BK211" i="3"/>
  <c r="BK6027" i="2"/>
  <c r="J92" i="32"/>
  <c r="J86"/>
  <c r="J452" i="30"/>
  <c r="BK157"/>
  <c r="J112" i="28"/>
  <c r="BK486" i="27"/>
  <c r="BK330"/>
  <c r="J138"/>
  <c r="J271" i="26"/>
  <c r="BK210"/>
  <c r="BK191" i="25"/>
  <c r="BK151"/>
  <c r="BK413" i="24"/>
  <c r="BK117"/>
  <c r="BK249" i="23"/>
  <c r="BK93"/>
  <c r="BK130" i="21"/>
  <c r="BK330" i="20"/>
  <c r="BK286"/>
  <c r="BK250"/>
  <c r="J185"/>
  <c r="BK162"/>
  <c r="BK132"/>
  <c r="J285" i="19"/>
  <c r="BK229"/>
  <c r="J187"/>
  <c r="BK165"/>
  <c r="J121" i="18"/>
  <c r="J227" i="17"/>
  <c r="J207"/>
  <c r="J150"/>
  <c r="BK124" i="16"/>
  <c r="BK890" i="15"/>
  <c r="BK800"/>
  <c r="BK643"/>
  <c r="J479"/>
  <c r="J351"/>
  <c r="J232"/>
  <c r="BK194"/>
  <c r="BK397" i="14"/>
  <c r="J343"/>
  <c r="BK259"/>
  <c r="BK196"/>
  <c r="BK156"/>
  <c r="J100" i="13"/>
  <c r="BK99" i="12"/>
  <c r="BK329" i="11"/>
  <c r="BK288"/>
  <c r="BK247"/>
  <c r="BK204"/>
  <c r="BK174"/>
  <c r="BK152"/>
  <c r="BK117"/>
  <c r="BK281" i="10"/>
  <c r="J261"/>
  <c r="J242"/>
  <c r="J239"/>
  <c r="J235"/>
  <c r="J231"/>
  <c r="BK215"/>
  <c r="J199"/>
  <c r="J176"/>
  <c r="J145"/>
  <c r="J125"/>
  <c r="BK149" i="7"/>
  <c r="J781" i="6"/>
  <c r="J255" i="3"/>
  <c r="J6132" i="2"/>
  <c r="BK5665"/>
  <c r="BK4209"/>
  <c r="BK3940"/>
  <c r="J3604"/>
  <c r="J3323"/>
  <c r="J2469"/>
  <c r="BK2278"/>
  <c r="BK335" i="30"/>
  <c r="J111"/>
  <c r="BK105" i="28"/>
  <c r="BK525" i="27"/>
  <c r="BK458"/>
  <c r="BK360"/>
  <c r="BK223"/>
  <c r="BK197" i="26"/>
  <c r="J162" i="25"/>
  <c r="J452" i="24"/>
  <c r="J397"/>
  <c r="J312"/>
  <c r="J247" i="23"/>
  <c r="J100"/>
  <c r="BK274" i="22"/>
  <c r="BK205"/>
  <c r="J95"/>
  <c r="BK361" i="20"/>
  <c r="J281"/>
  <c r="J240"/>
  <c r="J186"/>
  <c r="BK152"/>
  <c r="BK113"/>
  <c r="J266" i="19"/>
  <c r="J242"/>
  <c r="BK195"/>
  <c r="J180"/>
  <c r="J147"/>
  <c r="J113"/>
  <c r="BK132" i="18"/>
  <c r="J222" i="17"/>
  <c r="BK188"/>
  <c r="BK164"/>
  <c r="J134"/>
  <c r="BK142" i="16"/>
  <c r="BK984" i="15"/>
  <c r="BK767"/>
  <c r="J615"/>
  <c r="J419"/>
  <c r="BK253"/>
  <c r="J141"/>
  <c r="J323" i="14"/>
  <c r="J267"/>
  <c r="BK180"/>
  <c r="J142"/>
  <c r="J118"/>
  <c r="J117" i="12"/>
  <c r="J307" i="11"/>
  <c r="BK281"/>
  <c r="J241"/>
  <c r="J204"/>
  <c r="BK175"/>
  <c r="J111"/>
  <c r="BK218" i="10"/>
  <c r="J188"/>
  <c r="BK156"/>
  <c r="BK122"/>
  <c r="BK130" i="9"/>
  <c r="BK206" i="7"/>
  <c r="BK783" i="6"/>
  <c r="J429"/>
  <c r="BK381"/>
  <c r="BK215"/>
  <c r="J197" i="3"/>
  <c r="BK3358" i="2"/>
  <c r="BK1623"/>
  <c r="BK659"/>
  <c r="J393"/>
  <c r="J239" i="31"/>
  <c r="J157"/>
  <c r="J422" i="30"/>
  <c r="J302"/>
  <c r="J102" i="28"/>
  <c r="BK503" i="27"/>
  <c r="J454"/>
  <c r="J90"/>
  <c r="BK259" i="26"/>
  <c r="J190"/>
  <c r="J96"/>
  <c r="BK117" i="25"/>
  <c r="BK444" i="24"/>
  <c r="J410"/>
  <c r="J266"/>
  <c r="BK126"/>
  <c r="BK232" i="23"/>
  <c r="BK161"/>
  <c r="BK222" i="22"/>
  <c r="BK135"/>
  <c r="J148" i="21"/>
  <c r="BK320" i="20"/>
  <c r="BK298"/>
  <c r="BK195" i="17"/>
  <c r="J159"/>
  <c r="BK123"/>
  <c r="BK131" i="16"/>
  <c r="J984" i="15"/>
  <c r="BK755"/>
  <c r="J665"/>
  <c r="J520"/>
  <c r="J424"/>
  <c r="J299"/>
  <c r="BK213"/>
  <c r="J397" i="14"/>
  <c r="BK345"/>
  <c r="BK299"/>
  <c r="BK224"/>
  <c r="J116"/>
  <c r="BK120" i="12"/>
  <c r="BK324" i="11"/>
  <c r="J286"/>
  <c r="BK242"/>
  <c r="J216"/>
  <c r="BK182"/>
  <c r="BK151"/>
  <c r="J134"/>
  <c r="BK270" i="10"/>
  <c r="J228"/>
  <c r="BK209"/>
  <c r="J172"/>
  <c r="BK137"/>
  <c r="BK109" i="9"/>
  <c r="BK379" i="7"/>
  <c r="J854" i="6"/>
  <c r="BK403"/>
  <c r="J120"/>
  <c r="BK243" i="3"/>
  <c r="J106"/>
  <c r="J8998" i="2"/>
  <c r="J8978"/>
  <c r="BK8914"/>
  <c r="J8466"/>
  <c r="J8444"/>
  <c r="BK8384"/>
  <c r="BK8348"/>
  <c r="J8193"/>
  <c r="BK8090"/>
  <c r="BK8066"/>
  <c r="BK8047"/>
  <c r="BK8043"/>
  <c r="BK7903"/>
  <c r="BK7898"/>
  <c r="J7867"/>
  <c r="BK7809"/>
  <c r="BK7787"/>
  <c r="J7780"/>
  <c r="BK7753"/>
  <c r="BK7501"/>
  <c r="BK7387"/>
  <c r="BK7304"/>
  <c r="BK7265"/>
  <c r="BK7233"/>
  <c r="J7208"/>
  <c r="BK7180"/>
  <c r="BK7153"/>
  <c r="J7132"/>
  <c r="J7076"/>
  <c r="J7042"/>
  <c r="BK6989"/>
  <c r="BK6968"/>
  <c r="BK6943"/>
  <c r="BK6914"/>
  <c r="BK6870"/>
  <c r="BK6806"/>
  <c r="J6763"/>
  <c r="J6735"/>
  <c r="J6676"/>
  <c r="J6608"/>
  <c r="J6570"/>
  <c r="J6535"/>
  <c r="BK6437"/>
  <c r="BK6374"/>
  <c r="J6224"/>
  <c r="BK5950"/>
  <c r="J5839"/>
  <c r="BK5550"/>
  <c r="BK5437"/>
  <c r="J4845"/>
  <c r="BK4671"/>
  <c r="BK4437"/>
  <c r="J4178"/>
  <c r="J3940"/>
  <c r="BK3698"/>
  <c r="J3352"/>
  <c r="BK2445"/>
  <c r="J2302"/>
  <c r="J1512"/>
  <c r="BK882"/>
  <c r="J301"/>
  <c r="J164" i="31"/>
  <c r="J97"/>
  <c r="BK435" i="30"/>
  <c r="BK352"/>
  <c r="BK170"/>
  <c r="J91" i="28"/>
  <c r="J394" i="27"/>
  <c r="BK310" i="26"/>
  <c r="J231"/>
  <c r="BK191"/>
  <c r="J148" i="25"/>
  <c r="J456" i="24"/>
  <c r="BK352"/>
  <c r="BK320"/>
  <c r="J138"/>
  <c r="J95" i="23"/>
  <c r="J265" i="22"/>
  <c r="J200"/>
  <c r="BK152" i="21"/>
  <c r="BK358" i="20"/>
  <c r="BK325"/>
  <c r="BK299"/>
  <c r="J277"/>
  <c r="J244"/>
  <c r="J222"/>
  <c r="J149"/>
  <c r="BK137"/>
  <c r="BK277" i="19"/>
  <c r="J216"/>
  <c r="BK196"/>
  <c r="BK166"/>
  <c r="J145"/>
  <c r="J118" i="18"/>
  <c r="BK241" i="17"/>
  <c r="J206"/>
  <c r="J175"/>
  <c r="BK128"/>
  <c r="J114"/>
  <c r="J136" i="16"/>
  <c r="J865" i="15"/>
  <c r="BK812"/>
  <c r="J648"/>
  <c r="BK540"/>
  <c r="BK415"/>
  <c r="J249"/>
  <c r="BK389" i="14"/>
  <c r="BK277"/>
  <c r="BK212"/>
  <c r="BK172"/>
  <c r="BK114" i="12"/>
  <c r="BK325" i="11"/>
  <c r="BK302"/>
  <c r="BK260"/>
  <c r="J244"/>
  <c r="BK211"/>
  <c r="J198"/>
  <c r="BK159"/>
  <c r="J113"/>
  <c r="J268" i="10"/>
  <c r="BK249"/>
  <c r="BK217"/>
  <c r="BK195"/>
  <c r="BK153"/>
  <c r="J105"/>
  <c r="BK125" i="7"/>
  <c r="BK809" i="6"/>
  <c r="BK722"/>
  <c r="J437"/>
  <c r="BK389"/>
  <c r="J345"/>
  <c r="BK120"/>
  <c r="J206" i="4"/>
  <c r="BK127" i="3"/>
  <c r="J5638" i="2"/>
  <c r="BK5491"/>
  <c r="J5255"/>
  <c r="BK4484"/>
  <c r="BK4113"/>
  <c r="BK3386"/>
  <c r="BK2399"/>
  <c r="J1607"/>
  <c r="BK1143"/>
  <c r="BK419"/>
  <c r="J98" i="32"/>
  <c r="BK95"/>
  <c r="BK473" i="30"/>
  <c r="J96"/>
  <c r="BK95" i="28"/>
  <c r="BK469" i="27"/>
  <c r="J442"/>
  <c r="J171"/>
  <c r="BK231" i="26"/>
  <c r="BK178"/>
  <c r="J175" i="25"/>
  <c r="J444" i="24"/>
  <c r="J335"/>
  <c r="J231"/>
  <c r="J191" i="23"/>
  <c r="J113"/>
  <c r="J252" i="22"/>
  <c r="BK154" i="21"/>
  <c r="J124"/>
  <c r="J341" i="20"/>
  <c r="J301"/>
  <c r="J280"/>
  <c r="J262"/>
  <c r="J242"/>
  <c r="J231"/>
  <c r="J187"/>
  <c r="J168"/>
  <c r="BK144"/>
  <c r="J120"/>
  <c r="J269" i="19"/>
  <c r="BK234"/>
  <c r="BK212"/>
  <c r="BK182"/>
  <c r="BK162"/>
  <c r="BK150"/>
  <c r="J129" i="18"/>
  <c r="J234" i="17"/>
  <c r="BK182"/>
  <c r="J143"/>
  <c r="BK150" i="16"/>
  <c r="BK1095" i="15"/>
  <c r="BK1089"/>
  <c r="J1082"/>
  <c r="J830"/>
  <c r="J745"/>
  <c r="BK639"/>
  <c r="BK457"/>
  <c r="BK376"/>
  <c r="J173"/>
  <c r="J398" i="14"/>
  <c r="BK339"/>
  <c r="BK291"/>
  <c r="J249"/>
  <c r="J200"/>
  <c r="J149"/>
  <c r="J96" i="13"/>
  <c r="BK98" i="12"/>
  <c r="J305" i="11"/>
  <c r="J262"/>
  <c r="J234"/>
  <c r="BK213"/>
  <c r="J189"/>
  <c r="J149"/>
  <c r="BK112"/>
  <c r="J270" i="10"/>
  <c r="J203"/>
  <c r="J168"/>
  <c r="J142"/>
  <c r="J129" i="8"/>
  <c r="BK185" i="7"/>
  <c r="BK877" i="6"/>
  <c r="J803"/>
  <c r="J602"/>
  <c r="BK433"/>
  <c r="J357"/>
  <c r="J311"/>
  <c r="BK149" i="5"/>
  <c r="BK238" i="3"/>
  <c r="BK106"/>
  <c r="J6001" i="2"/>
  <c r="J5431"/>
  <c r="J4473"/>
  <c r="BK4120"/>
  <c r="J3720"/>
  <c r="J3594"/>
  <c r="J3309"/>
  <c r="BK2433"/>
  <c r="J1528"/>
  <c r="J1143"/>
  <c r="J564"/>
  <c r="J411"/>
  <c r="BK248" i="31"/>
  <c r="J449" i="30"/>
  <c r="BK310"/>
  <c r="J113" i="28"/>
  <c r="J461" i="27"/>
  <c r="J330"/>
  <c r="J157"/>
  <c r="J288" i="26"/>
  <c r="BK192"/>
  <c r="J101"/>
  <c r="BK145" i="25"/>
  <c r="J383" i="24"/>
  <c r="J93"/>
  <c r="J228" i="23"/>
  <c r="J260" i="22"/>
  <c r="J166"/>
  <c r="BK159" i="21"/>
  <c r="BK354" i="20"/>
  <c r="BK321"/>
  <c r="J302"/>
  <c r="BK246"/>
  <c r="J224"/>
  <c r="BK182"/>
  <c r="J163"/>
  <c r="J137"/>
  <c r="J113"/>
  <c r="BK258" i="19"/>
  <c r="BK242"/>
  <c r="BK213"/>
  <c r="BK170"/>
  <c r="J139"/>
  <c r="J138" i="18"/>
  <c r="J223" i="17"/>
  <c r="BK184"/>
  <c r="J152"/>
  <c r="BK108" i="16"/>
  <c r="BK838" i="15"/>
  <c r="BK732"/>
  <c r="BK648"/>
  <c r="J486"/>
  <c r="J307"/>
  <c r="J199"/>
  <c r="BK119"/>
  <c r="J359" i="14"/>
  <c r="BK315"/>
  <c r="BK249"/>
  <c r="BK202"/>
  <c r="BK114"/>
  <c r="J109" i="12"/>
  <c r="BK305" i="11"/>
  <c r="J258"/>
  <c r="J208"/>
  <c r="BK177"/>
  <c r="J155"/>
  <c r="BK127"/>
  <c r="BK105"/>
  <c r="BK256" i="10"/>
  <c r="BK214"/>
  <c r="BK161"/>
  <c r="BK136"/>
  <c r="J103"/>
  <c r="BK393" i="7"/>
  <c r="BK247"/>
  <c r="J820" i="6"/>
  <c r="BK462"/>
  <c r="J397"/>
  <c r="BK323"/>
  <c r="BK278" i="3"/>
  <c r="BK168"/>
  <c r="BK5925" i="2"/>
  <c r="BK5674"/>
  <c r="J4904"/>
  <c r="BK4631"/>
  <c r="BK4361"/>
  <c r="BK4017"/>
  <c r="J3728"/>
  <c r="BK3192"/>
  <c r="BK2302"/>
  <c r="BK1445"/>
  <c r="BK497"/>
  <c r="BK229"/>
  <c r="BK91" i="31"/>
  <c r="J502" i="30"/>
  <c r="J460"/>
  <c r="J346"/>
  <c r="BK272"/>
  <c r="J114" i="28"/>
  <c r="BK474" i="27"/>
  <c r="J374"/>
  <c r="J126"/>
  <c r="J244" i="26"/>
  <c r="J169" i="25"/>
  <c r="J416" i="24"/>
  <c r="J329"/>
  <c r="J117"/>
  <c r="BK170" i="23"/>
  <c r="BK239" i="22"/>
  <c r="BK161" i="21"/>
  <c r="J109"/>
  <c r="BK331" i="20"/>
  <c r="BK295"/>
  <c r="BK273"/>
  <c r="J246"/>
  <c r="BK208"/>
  <c r="BK166"/>
  <c r="J139"/>
  <c r="J264" i="19"/>
  <c r="BK219"/>
  <c r="BK189"/>
  <c r="J162"/>
  <c r="BK149" i="18"/>
  <c r="J107"/>
  <c r="BK222" i="17"/>
  <c r="J182"/>
  <c r="J135"/>
  <c r="BK110"/>
  <c r="BK132" i="16"/>
  <c r="BK796" i="15"/>
  <c r="BK688"/>
  <c r="BK513"/>
  <c r="J367"/>
  <c r="BK221"/>
  <c r="J353" i="14"/>
  <c r="J299"/>
  <c r="J240"/>
  <c r="J158"/>
  <c r="J119" i="12"/>
  <c r="BK95"/>
  <c r="J304" i="11"/>
  <c r="J277"/>
  <c r="BK252"/>
  <c r="J213"/>
  <c r="BK162"/>
  <c r="J131"/>
  <c r="J283" i="10"/>
  <c r="J252"/>
  <c r="J207"/>
  <c r="BK162"/>
  <c r="BK120"/>
  <c r="J110"/>
  <c r="J247" i="7"/>
  <c r="BK835" i="6"/>
  <c r="J451"/>
  <c r="J375"/>
  <c r="BK321"/>
  <c r="J157" i="5"/>
  <c r="J211" i="3"/>
  <c r="BK6178" i="2"/>
  <c r="J5751"/>
  <c r="J5629"/>
  <c r="BK4836"/>
  <c r="BK4378"/>
  <c r="J4094"/>
  <c r="BK3900"/>
  <c r="BK3709"/>
  <c r="BK3400"/>
  <c r="J2452"/>
  <c r="BK2341"/>
  <c r="J1596"/>
  <c r="BK1230"/>
  <c r="BK515"/>
  <c r="BK218"/>
  <c r="BK112" i="31"/>
  <c r="BK427" i="30"/>
  <c r="BK318"/>
  <c r="BK181"/>
  <c r="J534" i="27"/>
  <c r="J508"/>
  <c r="J385"/>
  <c r="BK157"/>
  <c r="BK254" i="26"/>
  <c r="BK187"/>
  <c r="J193" i="25"/>
  <c r="J136"/>
  <c r="J94"/>
  <c r="J197" i="24"/>
  <c r="BK265" i="23"/>
  <c r="J300" i="22"/>
  <c r="BK146"/>
  <c r="J140" i="21"/>
  <c r="J113"/>
  <c r="BK334" i="20"/>
  <c r="J299"/>
  <c r="J285"/>
  <c r="J221"/>
  <c r="J199"/>
  <c r="BK156"/>
  <c r="J132"/>
  <c r="J277" i="19"/>
  <c r="J215"/>
  <c r="J157"/>
  <c r="BK139"/>
  <c r="BK143" i="18"/>
  <c r="BK236" i="17"/>
  <c r="BK194"/>
  <c r="BK159"/>
  <c r="J128"/>
  <c r="BK111"/>
  <c r="J904" i="15"/>
  <c r="BK758"/>
  <c r="BK707"/>
  <c r="BK626"/>
  <c r="J499"/>
  <c r="J432"/>
  <c r="BK245"/>
  <c r="BK383" i="14"/>
  <c r="J357"/>
  <c r="BK194"/>
  <c r="BK108" i="13"/>
  <c r="BK313" i="11"/>
  <c r="BK269"/>
  <c r="J225"/>
  <c r="BK200"/>
  <c r="BK163"/>
  <c r="BK129"/>
  <c r="J275" i="10"/>
  <c r="BK199"/>
  <c r="BK158"/>
  <c r="BK139"/>
  <c r="BK103"/>
  <c r="BK110" i="8"/>
  <c r="BK840" i="6"/>
  <c r="J464"/>
  <c r="BK421"/>
  <c r="BK373"/>
  <c r="BK319"/>
  <c r="J222" i="5"/>
  <c r="J105"/>
  <c r="BK149" i="3"/>
  <c r="BK94" i="32"/>
  <c r="BK86"/>
  <c r="BK107" i="31"/>
  <c r="BK379" i="30"/>
  <c r="J285"/>
  <c r="J104" i="28"/>
  <c r="BK337" i="27"/>
  <c r="J315" i="26"/>
  <c r="J259"/>
  <c r="BK198"/>
  <c r="J184" i="25"/>
  <c r="J102"/>
  <c r="J322" i="24"/>
  <c r="BK93"/>
  <c r="J245" i="23"/>
  <c r="BK231" i="22"/>
  <c r="BK141" i="21"/>
  <c r="BK352" i="20"/>
  <c r="J298"/>
  <c r="BK259"/>
  <c r="J230"/>
  <c r="BK194"/>
  <c r="BK168"/>
  <c r="J145"/>
  <c r="BK118"/>
  <c r="BK281" i="19"/>
  <c r="BK216"/>
  <c r="J182"/>
  <c r="BK113"/>
  <c r="BK131" i="18"/>
  <c r="J230" i="17"/>
  <c r="J216"/>
  <c r="J185"/>
  <c r="J136"/>
  <c r="BK115" i="16"/>
  <c r="J869" i="15"/>
  <c r="BK699"/>
  <c r="J524"/>
  <c r="BK367"/>
  <c r="J245"/>
  <c r="J135"/>
  <c r="J351" i="14"/>
  <c r="BK305"/>
  <c r="J279"/>
  <c r="J236"/>
  <c r="BK184"/>
  <c r="BK96" i="13"/>
  <c r="BK332" i="11"/>
  <c r="J323"/>
  <c r="J311"/>
  <c r="J284"/>
  <c r="J266"/>
  <c r="J230"/>
  <c r="BK183"/>
  <c r="J143"/>
  <c r="BK110"/>
  <c r="J279" i="10"/>
  <c r="BK244"/>
  <c r="BK240"/>
  <c r="J236"/>
  <c r="BK232"/>
  <c r="J205"/>
  <c r="J182"/>
  <c r="BK152"/>
  <c r="BK114"/>
  <c r="BK815" i="6"/>
  <c r="J785"/>
  <c r="J413"/>
  <c r="BK349"/>
  <c r="BK166" i="5"/>
  <c r="BK105"/>
  <c r="J271" i="3"/>
  <c r="BK201"/>
  <c r="J6316" i="2"/>
  <c r="J5950"/>
  <c r="J5696"/>
  <c r="J4335"/>
  <c r="J4002"/>
  <c r="BK3562"/>
  <c r="BK3293"/>
  <c r="BK2458"/>
  <c r="J2150"/>
  <c r="BK1246"/>
  <c r="J625"/>
  <c r="J455"/>
  <c r="BK141"/>
  <c r="BK180" i="31"/>
  <c r="BK86"/>
  <c r="BK408" i="30"/>
  <c r="J272"/>
  <c r="BK95" i="29"/>
  <c r="J95" i="28"/>
  <c r="BK481" i="27"/>
  <c r="J408"/>
  <c r="BK143"/>
  <c r="J171" i="25"/>
  <c r="J117"/>
  <c r="J426" i="24"/>
  <c r="BK318"/>
  <c r="BK134"/>
  <c r="J223" i="23"/>
  <c r="BK95"/>
  <c r="J270" i="22"/>
  <c r="J170"/>
  <c r="BK363" i="20"/>
  <c r="BK360"/>
  <c r="J317"/>
  <c r="BK265"/>
  <c r="J207"/>
  <c r="BK183"/>
  <c r="BK123"/>
  <c r="BK289" i="19"/>
  <c r="BK249"/>
  <c r="J196"/>
  <c r="BK187"/>
  <c r="BK159"/>
  <c r="BK119"/>
  <c r="J133" i="18"/>
  <c r="BK213" i="17"/>
  <c r="BK183"/>
  <c r="BK158"/>
  <c r="BK129"/>
  <c r="BK1080" i="15"/>
  <c r="J844"/>
  <c r="BK651"/>
  <c r="BK577"/>
  <c r="J322"/>
  <c r="J367" i="14"/>
  <c r="J297"/>
  <c r="BK253"/>
  <c r="J170"/>
  <c r="J127"/>
  <c r="J102" i="13"/>
  <c r="BK102" i="12"/>
  <c r="J300" i="11"/>
  <c r="BK277"/>
  <c r="J238"/>
  <c r="J211"/>
  <c r="J182"/>
  <c r="J127"/>
  <c r="J109"/>
  <c r="BK225" i="10"/>
  <c r="J204"/>
  <c r="BK182"/>
  <c r="BK131"/>
  <c r="J109"/>
  <c r="J153" i="7"/>
  <c r="J789" i="6"/>
  <c r="J435"/>
  <c r="BK391"/>
  <c r="BK335"/>
  <c r="J207" i="5"/>
  <c r="J127" i="3"/>
  <c r="J1653" i="2"/>
  <c r="BK1374"/>
  <c r="J845"/>
  <c r="J419"/>
  <c r="J250" i="31"/>
  <c r="BK144"/>
  <c r="J368" i="30"/>
  <c r="BK292"/>
  <c r="BK110" i="28"/>
  <c r="BK483" i="27"/>
  <c r="BK420"/>
  <c r="BK302" i="26"/>
  <c r="J233"/>
  <c r="J185"/>
  <c r="J182" i="25"/>
  <c r="BK158"/>
  <c r="J428" i="24"/>
  <c r="BK338"/>
  <c r="J246" i="23"/>
  <c r="BK307" i="22"/>
  <c r="J223"/>
  <c r="J130"/>
  <c r="J133" i="21"/>
  <c r="BK348" i="20"/>
  <c r="BK307"/>
  <c r="J263"/>
  <c r="BK217"/>
  <c r="J189"/>
  <c r="J271" i="19"/>
  <c r="J234"/>
  <c r="J210"/>
  <c r="BK172"/>
  <c r="BK157"/>
  <c r="BK117"/>
  <c r="BK119" i="18"/>
  <c r="BK227" i="17"/>
  <c r="J197"/>
  <c r="J166"/>
  <c r="BK126"/>
  <c r="BK144" i="16"/>
  <c r="J890" i="15"/>
  <c r="BK693"/>
  <c r="J577"/>
  <c r="BK486"/>
  <c r="J228"/>
  <c r="J192"/>
  <c r="J381" i="14"/>
  <c r="BK335"/>
  <c r="BK257"/>
  <c r="J147"/>
  <c r="J95" i="12"/>
  <c r="J293" i="11"/>
  <c r="J274"/>
  <c r="BK234"/>
  <c r="BK212"/>
  <c r="J166"/>
  <c r="BK148"/>
  <c r="J132"/>
  <c r="J103"/>
  <c r="J229" i="10"/>
  <c r="J201"/>
  <c r="BK166"/>
  <c r="BK130"/>
  <c r="BK134" i="8"/>
  <c r="BK121" i="7"/>
  <c r="BK795" i="6"/>
  <c r="BK447"/>
  <c r="BK365"/>
  <c r="BK222" i="5"/>
  <c r="BK235" i="3"/>
  <c r="J131"/>
  <c r="J8993" i="2"/>
  <c r="J8962"/>
  <c r="J8470"/>
  <c r="J8451"/>
  <c r="BK8396"/>
  <c r="BK8364"/>
  <c r="BK8216"/>
  <c r="J8116"/>
  <c r="BK8073"/>
  <c r="BK8050"/>
  <c r="BK8040"/>
  <c r="J7905"/>
  <c r="J7901"/>
  <c r="J7877"/>
  <c r="J7837"/>
  <c r="BK7790"/>
  <c r="J7757"/>
  <c r="J7753"/>
  <c r="J7501"/>
  <c r="J7304"/>
  <c r="BK7253"/>
  <c r="BK7223"/>
  <c r="J7200"/>
  <c r="J7172"/>
  <c r="J7142"/>
  <c r="J7110"/>
  <c r="BK7054"/>
  <c r="J7033"/>
  <c r="J6995"/>
  <c r="J6978"/>
  <c r="J6957"/>
  <c r="J6937"/>
  <c r="J6914"/>
  <c r="J6889"/>
  <c r="J6848"/>
  <c r="BK6795"/>
  <c r="BK6743"/>
  <c r="J6696"/>
  <c r="BK6608"/>
  <c r="BK6556"/>
  <c r="J6472"/>
  <c r="J6437"/>
  <c r="BK6397"/>
  <c r="BK6351"/>
  <c r="J6213"/>
  <c r="J5915"/>
  <c r="BK5819"/>
  <c r="BK5481"/>
  <c r="J4862"/>
  <c r="BK4651"/>
  <c r="BK4473"/>
  <c r="J4235"/>
  <c r="BK4117"/>
  <c r="J3858"/>
  <c r="J3709"/>
  <c r="J3355"/>
  <c r="BK2452"/>
  <c r="BK2150"/>
  <c r="BK1428"/>
  <c r="J782"/>
  <c r="J446"/>
  <c r="AS62" i="1"/>
  <c r="BK288" i="30"/>
  <c r="BK90" i="29"/>
  <c r="J483" i="27"/>
  <c r="J416"/>
  <c r="BK92"/>
  <c r="J235" i="26"/>
  <c r="J191" i="25"/>
  <c r="BK458" i="24"/>
  <c r="BK397"/>
  <c r="BK308"/>
  <c r="BK223" i="23"/>
  <c r="BK300" i="22"/>
  <c r="J222"/>
  <c r="J112"/>
  <c r="BK140" i="21"/>
  <c r="J332" i="20"/>
  <c r="J320"/>
  <c r="J279"/>
  <c r="J247"/>
  <c r="J210"/>
  <c r="J178"/>
  <c r="J144"/>
  <c r="J127"/>
  <c r="J289" i="19"/>
  <c r="J203"/>
  <c r="BK175"/>
  <c r="J133"/>
  <c r="BK128" i="18"/>
  <c r="BK103"/>
  <c r="BK220" i="17"/>
  <c r="BK193"/>
  <c r="J154"/>
  <c r="J127"/>
  <c r="BK137" i="16"/>
  <c r="BK1016" i="15"/>
  <c r="BK844"/>
  <c r="J781"/>
  <c r="BK614"/>
  <c r="J463"/>
  <c r="J319"/>
  <c r="BK196"/>
  <c r="J327" i="14"/>
  <c r="BK265"/>
  <c r="BK188"/>
  <c r="J120"/>
  <c r="BK112" i="12"/>
  <c r="J291" i="11"/>
  <c r="J268"/>
  <c r="J252"/>
  <c r="J224"/>
  <c r="J199"/>
  <c r="J157"/>
  <c r="J123"/>
  <c r="BK272" i="10"/>
  <c r="BK229"/>
  <c r="J213"/>
  <c r="J170"/>
  <c r="BK140"/>
  <c r="J120"/>
  <c r="J101"/>
  <c r="BK129" i="7"/>
  <c r="J783" i="6"/>
  <c r="J425"/>
  <c r="BK383"/>
  <c r="J339"/>
  <c r="BK207" i="5"/>
  <c r="BK202" i="3"/>
  <c r="BK5960" i="2"/>
  <c r="BK5448"/>
  <c r="J4778"/>
  <c r="J4393"/>
  <c r="J4017"/>
  <c r="J3774"/>
  <c r="BK3361"/>
  <c r="BK2254"/>
  <c r="BK1167"/>
  <c r="J317"/>
  <c r="J97" i="32"/>
  <c r="BK157" i="31"/>
  <c r="J435" i="30"/>
  <c r="BK107" i="28"/>
  <c r="BK522" i="27"/>
  <c r="BK454"/>
  <c r="J299"/>
  <c r="BK274" i="26"/>
  <c r="J192"/>
  <c r="J173" i="25"/>
  <c r="BK416" i="24"/>
  <c r="J326"/>
  <c r="BK107"/>
  <c r="J237" i="23"/>
  <c r="J109"/>
  <c r="BK200" i="22"/>
  <c r="J149" i="21"/>
  <c r="BK105"/>
  <c r="BK328" i="20"/>
  <c r="J303"/>
  <c r="BK282"/>
  <c r="BK255"/>
  <c r="J234"/>
  <c r="BK210"/>
  <c r="BK178"/>
  <c r="BK154"/>
  <c r="J136"/>
  <c r="J118"/>
  <c r="BK253" i="19"/>
  <c r="J231"/>
  <c r="BK202"/>
  <c r="BK184"/>
  <c r="BK161"/>
  <c r="J123"/>
  <c r="BK121" i="18"/>
  <c r="J186" i="17"/>
  <c r="BK136"/>
  <c r="J128" i="16"/>
  <c r="BK1091" i="15"/>
  <c r="J1086"/>
  <c r="BK945"/>
  <c r="J873"/>
  <c r="J800"/>
  <c r="J617"/>
  <c r="J460"/>
  <c r="BK232"/>
  <c r="J402" i="14"/>
  <c r="J365"/>
  <c r="BK321"/>
  <c r="BK263"/>
  <c r="J194"/>
  <c r="BK137"/>
  <c r="BK100" i="13"/>
  <c r="BK326" i="11"/>
  <c r="BK311"/>
  <c r="BK294"/>
  <c r="BK265"/>
  <c r="BK232"/>
  <c r="J196"/>
  <c r="BK165"/>
  <c r="J130"/>
  <c r="BK284" i="10"/>
  <c r="J214"/>
  <c r="BK183"/>
  <c r="BK144"/>
  <c r="J117"/>
  <c r="J291" i="7"/>
  <c r="J882" i="6"/>
  <c r="J871"/>
  <c r="J779"/>
  <c r="BK451"/>
  <c r="J381"/>
  <c r="BK347"/>
  <c r="J202" i="5"/>
  <c r="BK255" i="3"/>
  <c r="BK119"/>
  <c r="J5760" i="2"/>
  <c r="J5550"/>
  <c r="J4651"/>
  <c r="J3992"/>
  <c r="J3747"/>
  <c r="J3644"/>
  <c r="BK3201"/>
  <c r="J2358"/>
  <c r="BK1410"/>
  <c r="J828"/>
  <c r="J161"/>
  <c r="BK116" i="31"/>
  <c r="J431" i="30"/>
  <c r="BK295"/>
  <c r="BK115" i="28"/>
  <c r="BK92"/>
  <c r="J371" i="27"/>
  <c r="J184"/>
  <c r="BK268" i="26"/>
  <c r="J162"/>
  <c r="J146" i="25"/>
  <c r="J419" i="24"/>
  <c r="BK317"/>
  <c r="BK248" i="23"/>
  <c r="J146"/>
  <c r="J160" i="21"/>
  <c r="J127"/>
  <c r="BK347" i="20"/>
  <c r="J307"/>
  <c r="BK264"/>
  <c r="BK221"/>
  <c r="BK177"/>
  <c r="J155"/>
  <c r="J302" i="19"/>
  <c r="J252"/>
  <c r="BK235"/>
  <c r="J184"/>
  <c r="J159"/>
  <c r="BK131"/>
  <c r="BK112" i="18"/>
  <c r="BK212" i="17"/>
  <c r="BK179"/>
  <c r="BK146"/>
  <c r="BK105" i="16"/>
  <c r="BK903" i="15"/>
  <c r="BK749"/>
  <c r="J657"/>
  <c r="J510"/>
  <c r="BK463"/>
  <c r="J206"/>
  <c r="J395" i="14"/>
  <c r="BK327"/>
  <c r="J295"/>
  <c r="BK210"/>
  <c r="BK140"/>
  <c r="BK97" i="12"/>
  <c r="BK278" i="11"/>
  <c r="J220"/>
  <c r="BK185"/>
  <c r="BK164"/>
  <c r="BK147"/>
  <c r="J107"/>
  <c r="J250" i="10"/>
  <c r="BK296" i="6"/>
  <c r="J312" i="4"/>
  <c r="J203" i="3"/>
  <c r="J6027" i="2"/>
  <c r="BK5518"/>
  <c r="J4929"/>
  <c r="J4711"/>
  <c r="J4408"/>
  <c r="BK4097"/>
  <c r="BK3820"/>
  <c r="BK3452"/>
  <c r="BK2941"/>
  <c r="J2158"/>
  <c r="BK1200"/>
  <c r="BK485"/>
  <c r="J153" i="31"/>
  <c r="J506" i="30"/>
  <c r="J500"/>
  <c r="BK411"/>
  <c r="J317"/>
  <c r="J265"/>
  <c r="BK92" i="29"/>
  <c r="BK90" i="28"/>
  <c r="J451" i="27"/>
  <c r="BK367"/>
  <c r="J108"/>
  <c r="BK264" i="26"/>
  <c r="J132"/>
  <c r="J180" i="25"/>
  <c r="BK428" i="24"/>
  <c r="J308"/>
  <c r="J151"/>
  <c r="J189" i="23"/>
  <c r="J248" i="22"/>
  <c r="J143" i="21"/>
  <c r="J107"/>
  <c r="J321" i="20"/>
  <c r="BK281"/>
  <c r="BK249"/>
  <c r="BK203"/>
  <c r="J171"/>
  <c r="BK131"/>
  <c r="BK256" i="19"/>
  <c r="J218"/>
  <c r="BK183"/>
  <c r="J143"/>
  <c r="BK144" i="18"/>
  <c r="J119"/>
  <c r="BK229" i="17"/>
  <c r="J176"/>
  <c r="J151"/>
  <c r="J148" i="16"/>
  <c r="BK899" i="15"/>
  <c r="J767"/>
  <c r="BK665"/>
  <c r="J554"/>
  <c r="J411"/>
  <c r="BK303"/>
  <c r="BK371" i="14"/>
  <c r="BK247"/>
  <c r="BK190"/>
  <c r="BK127"/>
  <c r="BK101" i="13"/>
  <c r="J100" i="12"/>
  <c r="J316" i="11"/>
  <c r="J256"/>
  <c r="J233"/>
  <c r="BK187"/>
  <c r="J168"/>
  <c r="BK137"/>
  <c r="BK123"/>
  <c r="J269" i="10"/>
  <c r="BK213"/>
  <c r="BK172"/>
  <c r="BK115"/>
  <c r="BK105" i="8"/>
  <c r="J101" i="7"/>
  <c r="BK776" i="6"/>
  <c r="BK393"/>
  <c r="J136"/>
  <c r="BK259" i="4"/>
  <c r="J238" i="3"/>
  <c r="BK6224" i="2"/>
  <c r="J5925"/>
  <c r="BK5696"/>
  <c r="BK4904"/>
  <c r="BK4393"/>
  <c r="BK4178"/>
  <c r="J4055"/>
  <c r="J3782"/>
  <c r="J3293"/>
  <c r="BK2434"/>
  <c r="J2154"/>
  <c r="BK1528"/>
  <c r="J1259"/>
  <c r="BK650"/>
  <c r="J199" i="31"/>
  <c r="BK102"/>
  <c r="BK357" i="30"/>
  <c r="BK258"/>
  <c r="J131"/>
  <c r="J103" i="28"/>
  <c r="J520" i="27"/>
  <c r="J399"/>
  <c r="J256" i="26"/>
  <c r="BK189"/>
  <c r="J106"/>
  <c r="BK182" i="25"/>
  <c r="J436" i="24"/>
  <c r="J262" i="23"/>
  <c r="BK299" i="22"/>
  <c r="BK95"/>
  <c r="J146" i="21"/>
  <c r="BK346" i="20"/>
  <c r="BK335"/>
  <c r="BK291"/>
  <c r="BK270"/>
  <c r="J217"/>
  <c r="BK171"/>
  <c r="J143"/>
  <c r="BK308" i="19"/>
  <c r="J254"/>
  <c r="J217"/>
  <c r="BK173"/>
  <c r="BK121"/>
  <c r="J131" i="18"/>
  <c r="BK198" i="17"/>
  <c r="J173"/>
  <c r="J153"/>
  <c r="J122"/>
  <c r="J113" i="16"/>
  <c r="J899" i="15"/>
  <c r="J755"/>
  <c r="BK678"/>
  <c r="BK615"/>
  <c r="BK479"/>
  <c r="BK419"/>
  <c r="BK355"/>
  <c r="J216"/>
  <c r="J111"/>
  <c r="J349" i="14"/>
  <c r="J259"/>
  <c r="J168"/>
  <c r="BK110" i="12"/>
  <c r="J309" i="11"/>
  <c r="J279"/>
  <c r="BK238"/>
  <c r="J210"/>
  <c r="BK171"/>
  <c r="BK134"/>
  <c r="J256" i="10"/>
  <c r="J206"/>
  <c r="J180"/>
  <c r="J152"/>
  <c r="BK113"/>
  <c r="J109" i="9"/>
  <c r="J185" i="7"/>
  <c r="J766" i="6"/>
  <c r="BK437"/>
  <c r="BK395"/>
  <c r="J327"/>
  <c r="BK210" i="5"/>
  <c r="BK266" i="3"/>
  <c r="J95" i="32"/>
  <c r="J90"/>
  <c r="BK235" i="31"/>
  <c r="BK493" i="30"/>
  <c r="BK308"/>
  <c r="J144"/>
  <c r="BK97" i="28"/>
  <c r="BK371" i="27"/>
  <c r="BK184"/>
  <c r="BK314" i="26"/>
  <c r="J268"/>
  <c r="J191"/>
  <c r="BK180" i="25"/>
  <c r="BK365" i="24"/>
  <c r="J267" i="23"/>
  <c r="BK247"/>
  <c r="BK235" i="22"/>
  <c r="BK146" i="21"/>
  <c r="BK357" i="20"/>
  <c r="BK315"/>
  <c r="J266"/>
  <c r="BK222"/>
  <c r="J183"/>
  <c r="J164"/>
  <c r="BK141"/>
  <c r="BK120"/>
  <c r="J273" i="19"/>
  <c r="BK210"/>
  <c r="J179"/>
  <c r="J106"/>
  <c r="BK111" i="18"/>
  <c r="J228" i="17"/>
  <c r="BK201"/>
  <c r="BK142"/>
  <c r="J111" i="16"/>
  <c r="J847" i="15"/>
  <c r="BK657"/>
  <c r="J529"/>
  <c r="J470"/>
  <c r="J330"/>
  <c r="J226"/>
  <c r="BK157"/>
  <c r="BK373" i="14"/>
  <c r="BK303"/>
  <c r="J243"/>
  <c r="BK192"/>
  <c r="BK174"/>
  <c r="BK95" i="13"/>
  <c r="J332" i="11"/>
  <c r="J322"/>
  <c r="BK306"/>
  <c r="J282"/>
  <c r="J255"/>
  <c r="BK228"/>
  <c r="J195"/>
  <c r="J163"/>
  <c r="J108"/>
  <c r="BK267" i="10"/>
  <c r="BK243"/>
  <c r="BK239"/>
  <c r="BK235"/>
  <c r="BK231"/>
  <c r="J209"/>
  <c r="J192"/>
  <c r="BK169"/>
  <c r="BK138"/>
  <c r="BK126" i="9"/>
  <c r="J805" i="6"/>
  <c r="BK445"/>
  <c r="BK405"/>
  <c r="BK351"/>
  <c r="J218" i="5"/>
  <c r="J118"/>
  <c r="J278" i="3"/>
  <c r="BK197"/>
  <c r="J135"/>
  <c r="J5809" i="2"/>
  <c r="J4361"/>
  <c r="J4117"/>
  <c r="BK3758"/>
  <c r="BK3540"/>
  <c r="BK2939"/>
  <c r="J2417"/>
  <c r="J1428"/>
  <c r="J614"/>
  <c r="BK393"/>
  <c r="J226" i="31"/>
  <c r="J126"/>
  <c r="J91"/>
  <c r="J477" i="30"/>
  <c r="J357"/>
  <c r="BK238"/>
  <c r="J91" i="29"/>
  <c r="BK102" i="28"/>
  <c r="BK490" i="27"/>
  <c r="BK446"/>
  <c r="J273"/>
  <c r="BK207" i="26"/>
  <c r="J149" i="25"/>
  <c r="J106"/>
  <c r="J413" i="24"/>
  <c r="BK305"/>
  <c r="J95"/>
  <c r="BK210" i="23"/>
  <c r="BK320" i="22"/>
  <c r="BK265"/>
  <c r="J153" i="21"/>
  <c r="BK362" i="20"/>
  <c r="BK311"/>
  <c r="BK272"/>
  <c r="J215"/>
  <c r="J192"/>
  <c r="BK158"/>
  <c r="J128"/>
  <c r="BK295" i="19"/>
  <c r="J246"/>
  <c r="J214"/>
  <c r="J190"/>
  <c r="J164"/>
  <c r="BK123"/>
  <c r="BK140" i="18"/>
  <c r="BK230" i="17"/>
  <c r="J194"/>
  <c r="BK151"/>
  <c r="BK118"/>
  <c r="BK119" i="16"/>
  <c r="BK821" i="15"/>
  <c r="BK223"/>
  <c r="J139"/>
  <c r="BK331" i="14"/>
  <c r="J220"/>
  <c r="J160"/>
  <c r="J131"/>
  <c r="J101" i="13"/>
  <c r="J328" i="11"/>
  <c r="J288"/>
  <c r="J275"/>
  <c r="BK225"/>
  <c r="BK206"/>
  <c r="J186"/>
  <c r="BK130"/>
  <c r="J112"/>
  <c r="J259" i="10"/>
  <c r="J197"/>
  <c r="J164"/>
  <c r="J124"/>
  <c r="J116"/>
  <c r="J325" i="7"/>
  <c r="BK524" i="6"/>
  <c r="J443"/>
  <c r="J385"/>
  <c r="J323"/>
  <c r="BK188" i="3"/>
  <c r="J3361" i="2"/>
  <c r="BK1596"/>
  <c r="BK1259"/>
  <c r="BK467"/>
  <c r="J101" i="32"/>
  <c r="J446" i="30"/>
  <c r="J389"/>
  <c r="J310"/>
  <c r="J164"/>
  <c r="J97" i="28"/>
  <c r="J458" i="27"/>
  <c r="BK364"/>
  <c r="J261" i="26"/>
  <c r="BK213"/>
  <c r="BK182"/>
  <c r="BK143" i="25"/>
  <c r="J447" i="24"/>
  <c r="BK347"/>
  <c r="BK138"/>
  <c r="J240" i="23"/>
  <c r="J193"/>
  <c r="BK295" i="22"/>
  <c r="J214"/>
  <c r="J157" i="21"/>
  <c r="J334" i="20"/>
  <c r="J310"/>
  <c r="BK280"/>
  <c r="J223"/>
  <c r="BK186"/>
  <c r="BK262" i="19"/>
  <c r="J226"/>
  <c r="J178"/>
  <c r="BK147"/>
  <c r="BK138" i="18"/>
  <c r="J212" i="17"/>
  <c r="BK162"/>
  <c r="J140"/>
  <c r="BK148" i="16"/>
  <c r="J1080" i="15"/>
  <c r="J815"/>
  <c r="J614"/>
  <c r="BK428"/>
  <c r="BK362"/>
  <c r="J203"/>
  <c r="BK361" i="14"/>
  <c r="J321"/>
  <c r="BK251"/>
  <c r="BK142"/>
  <c r="J108" i="13"/>
  <c r="J99" i="12"/>
  <c r="BK297" i="11"/>
  <c r="J247"/>
  <c r="BK226"/>
  <c r="BK194"/>
  <c r="BK157"/>
  <c r="J138"/>
  <c r="BK268" i="10"/>
  <c r="J225"/>
  <c r="J195"/>
  <c r="J165"/>
  <c r="BK148"/>
  <c r="J119"/>
  <c r="BK390" i="7"/>
  <c r="BK165"/>
  <c r="J411" i="6"/>
  <c r="BK114"/>
  <c r="BK110" i="5"/>
  <c r="J123" i="3"/>
  <c r="BK8998" i="2"/>
  <c r="J8989"/>
  <c r="J8914"/>
  <c r="BK8458"/>
  <c r="BK8433"/>
  <c r="J8381"/>
  <c r="BK8282"/>
  <c r="BK8191"/>
  <c r="BK8080"/>
  <c r="J8061"/>
  <c r="BK7940"/>
  <c r="J7907"/>
  <c r="BK7867"/>
  <c r="BK7837"/>
  <c r="J7809"/>
  <c r="J7786"/>
  <c r="J7755"/>
  <c r="BK7496"/>
  <c r="J7332"/>
  <c r="BK7242"/>
  <c r="J7223"/>
  <c r="BK7191"/>
  <c r="BK7162"/>
  <c r="BK7120"/>
  <c r="J7088"/>
  <c r="BK7033"/>
  <c r="J7001"/>
  <c r="BK6973"/>
  <c r="BK6951"/>
  <c r="J6931"/>
  <c r="BK6905"/>
  <c r="BK6848"/>
  <c r="BK6816"/>
  <c r="J6771"/>
  <c r="BK6719"/>
  <c r="BK6676"/>
  <c r="BK6597"/>
  <c r="J6547"/>
  <c r="BK6456"/>
  <c r="BK6427"/>
  <c r="J6397"/>
  <c r="J6362"/>
  <c r="J6190"/>
  <c r="BK5904"/>
  <c r="BK5611"/>
  <c r="J5454"/>
  <c r="BK4826"/>
  <c r="BK4580"/>
  <c r="BK4247"/>
  <c r="J4113"/>
  <c r="J3888"/>
  <c r="J3412"/>
  <c r="BK3235"/>
  <c r="J2278"/>
  <c r="J1310"/>
  <c r="BK586"/>
  <c r="J438"/>
  <c r="BK208" i="31"/>
  <c r="J498" i="30"/>
  <c r="J363"/>
  <c r="BK91" i="29"/>
  <c r="BK93" i="28"/>
  <c r="BK432" i="27"/>
  <c r="BK382"/>
  <c r="BK283" i="26"/>
  <c r="J228"/>
  <c r="J182"/>
  <c r="BK90" i="25"/>
  <c r="BK426" i="24"/>
  <c r="BK151"/>
  <c r="BK193" i="23"/>
  <c r="J311" i="22"/>
  <c r="BK214"/>
  <c r="BK163" i="21"/>
  <c r="BK120"/>
  <c r="J347" i="20"/>
  <c r="BK317"/>
  <c r="J232"/>
  <c r="J197"/>
  <c r="J158"/>
  <c r="J138"/>
  <c r="BK114"/>
  <c r="BK236" i="19"/>
  <c r="J193"/>
  <c r="BK155"/>
  <c r="J125"/>
  <c r="BK124" i="18"/>
  <c r="BK239" i="17"/>
  <c r="J192"/>
  <c r="BK141"/>
  <c r="J110"/>
  <c r="BK128" i="16"/>
  <c r="J859" i="15"/>
  <c r="BK808"/>
  <c r="BK729"/>
  <c r="BK590"/>
  <c r="BK444"/>
  <c r="J376"/>
  <c r="J215"/>
  <c r="J383" i="14"/>
  <c r="BK283"/>
  <c r="J206"/>
  <c r="BK131"/>
  <c r="BK319" i="11"/>
  <c r="J276"/>
  <c r="J265"/>
  <c r="J231"/>
  <c r="J203"/>
  <c r="J180"/>
  <c r="J129"/>
  <c r="BK277" i="10"/>
  <c r="BK254"/>
  <c r="J223"/>
  <c r="BK174"/>
  <c r="J135"/>
  <c r="BK107"/>
  <c r="BK153" i="7"/>
  <c r="BK820" i="6"/>
  <c r="J456"/>
  <c r="J395"/>
  <c r="J315"/>
  <c r="J207" i="3"/>
  <c r="J5819" i="2"/>
  <c r="J5540"/>
  <c r="BK4853"/>
  <c r="J4496"/>
  <c r="J4297"/>
  <c r="J3909"/>
  <c r="J3452"/>
  <c r="BK2417"/>
  <c r="J1362"/>
  <c r="BK614"/>
  <c r="AS88" i="1"/>
  <c r="J116" i="31"/>
  <c r="J427" i="30"/>
  <c r="J89"/>
  <c r="BK99" i="28"/>
  <c r="J465" i="27"/>
  <c r="BK341"/>
  <c r="BK321" i="26"/>
  <c r="BK201"/>
  <c r="J179" i="25"/>
  <c r="BK442" i="24"/>
  <c r="BK257"/>
  <c r="BK258" i="23"/>
  <c r="BK214"/>
  <c r="BK139"/>
  <c r="BK260" i="22"/>
  <c r="J135" i="21"/>
  <c r="J360" i="20"/>
  <c r="J337"/>
  <c r="J306"/>
  <c r="J284"/>
  <c r="J264"/>
  <c r="J245"/>
  <c r="J228"/>
  <c r="BK184"/>
  <c r="BK163"/>
  <c r="J135"/>
  <c r="J116"/>
  <c r="BK232" i="19"/>
  <c r="BK201"/>
  <c r="BK177"/>
  <c r="J155"/>
  <c r="BK146" i="18"/>
  <c r="J239" i="17"/>
  <c r="J165"/>
  <c r="J115"/>
  <c r="BK111" i="16"/>
  <c r="J1093" i="15"/>
  <c r="J1088"/>
  <c r="BK1081"/>
  <c r="BK841"/>
  <c r="J711"/>
  <c r="J506"/>
  <c r="BK346"/>
  <c r="BK400" i="14"/>
  <c r="J361"/>
  <c r="J289"/>
  <c r="BK243"/>
  <c r="BK170"/>
  <c r="BK110" i="13"/>
  <c r="J106" i="12"/>
  <c r="J310" i="11"/>
  <c r="J283"/>
  <c r="J251"/>
  <c r="BK221"/>
  <c r="J191"/>
  <c r="J146"/>
  <c r="BK126"/>
  <c r="J282" i="10"/>
  <c r="BK192"/>
  <c r="J163"/>
  <c r="J140"/>
  <c r="BK381" i="7"/>
  <c r="BK137"/>
  <c r="BK864" i="6"/>
  <c r="J776"/>
  <c r="BK435"/>
  <c r="J361"/>
  <c r="BK329"/>
  <c r="BK216" i="5"/>
  <c r="BK284" i="3"/>
  <c r="BK146"/>
  <c r="J6201" i="2"/>
  <c r="J5620"/>
  <c r="J5419"/>
  <c r="J4532"/>
  <c r="BK4235"/>
  <c r="J3866"/>
  <c r="BK3604"/>
  <c r="BK3372"/>
  <c r="J2425"/>
  <c r="J1272"/>
  <c r="J650"/>
  <c r="J182"/>
  <c r="BK250" i="31"/>
  <c r="BK419" i="30"/>
  <c r="J107"/>
  <c r="J105" i="28"/>
  <c r="BK453" i="27"/>
  <c r="J308"/>
  <c r="J319" i="26"/>
  <c r="BK234"/>
  <c r="J127"/>
  <c r="J90" i="25"/>
  <c r="BK356" i="24"/>
  <c r="J305"/>
  <c r="J232" i="23"/>
  <c r="J278" i="22"/>
  <c r="J167" i="21"/>
  <c r="BK149"/>
  <c r="BK122"/>
  <c r="J328" i="20"/>
  <c r="J292"/>
  <c r="J257"/>
  <c r="BK232"/>
  <c r="BK180"/>
  <c r="J160"/>
  <c r="BK130"/>
  <c r="BK297" i="19"/>
  <c r="J249"/>
  <c r="J236"/>
  <c r="BK194"/>
  <c r="J146"/>
  <c r="J119"/>
  <c r="J241" i="17"/>
  <c r="BK185"/>
  <c r="BK144"/>
  <c r="BK103" i="16"/>
  <c r="BK865" i="15"/>
  <c r="J785"/>
  <c r="J654"/>
  <c r="J492"/>
  <c r="BK249"/>
  <c r="BK188"/>
  <c r="BK377" i="14"/>
  <c r="BK323"/>
  <c r="BK281"/>
  <c r="BK228"/>
  <c r="BK164"/>
  <c r="J103" i="13"/>
  <c r="BK101" i="12"/>
  <c r="J302" i="11"/>
  <c r="J267"/>
  <c r="J222"/>
  <c r="BK179"/>
  <c r="J161"/>
  <c r="BK144"/>
  <c r="J120"/>
  <c r="BK261" i="10"/>
  <c r="BK246"/>
  <c r="J177"/>
  <c r="BK157"/>
  <c r="J122"/>
  <c r="BK99"/>
  <c r="J381" i="7"/>
  <c r="BK117"/>
  <c r="J799" i="6"/>
  <c r="J485"/>
  <c r="BK415"/>
  <c r="BK337"/>
  <c r="BK202" i="5"/>
  <c r="J266" i="3"/>
  <c r="J149"/>
  <c r="BK6122" i="2"/>
  <c r="J5488"/>
  <c r="BK5085"/>
  <c r="BK4862"/>
  <c r="J4580"/>
  <c r="BK4196"/>
  <c r="J3877"/>
  <c r="BK3594"/>
  <c r="J2939"/>
  <c r="BK2388"/>
  <c r="BK1272"/>
  <c r="BK845"/>
  <c r="J191" i="31"/>
  <c r="J86"/>
  <c r="BK498" i="30"/>
  <c r="BK400"/>
  <c r="J315"/>
  <c r="J170"/>
  <c r="BK93" i="29"/>
  <c r="BK457" i="27"/>
  <c r="J390"/>
  <c r="BK319" i="26"/>
  <c r="J197"/>
  <c r="BK92"/>
  <c r="BK162" i="25"/>
  <c r="J390" i="24"/>
  <c r="J274"/>
  <c r="J107"/>
  <c r="J161" i="23"/>
  <c r="BK217" i="22"/>
  <c r="BK162" i="21"/>
  <c r="BK129"/>
  <c r="J325" i="20"/>
  <c r="J293"/>
  <c r="BK256"/>
  <c r="BK239"/>
  <c r="BK198"/>
  <c r="J165"/>
  <c r="J129"/>
  <c r="J232" i="19"/>
  <c r="J198"/>
  <c r="J151"/>
  <c r="BK106"/>
  <c r="J124" i="18"/>
  <c r="J232" i="17"/>
  <c r="BK187"/>
  <c r="BK166"/>
  <c r="BK131"/>
  <c r="J146" i="16"/>
  <c r="J841" i="15"/>
  <c r="BK718"/>
  <c r="J585"/>
  <c r="J436"/>
  <c r="J316"/>
  <c r="BK379" i="14"/>
  <c r="BK307"/>
  <c r="BK285"/>
  <c r="J198"/>
  <c r="BK120"/>
  <c r="BK115" i="12"/>
  <c r="J321" i="11"/>
  <c r="J303"/>
  <c r="J271"/>
  <c r="J249"/>
  <c r="J201"/>
  <c r="J150"/>
  <c r="BK132"/>
  <c r="J102"/>
  <c r="J266" i="10"/>
  <c r="J219"/>
  <c r="BK196"/>
  <c r="BK127"/>
  <c r="J108"/>
  <c r="J354" i="7"/>
  <c r="BK799" i="6"/>
  <c r="J433"/>
  <c r="J347"/>
  <c r="BK184" i="5"/>
  <c r="BK287" i="3"/>
  <c r="J146"/>
  <c r="BK6014" i="2"/>
  <c r="BK5742"/>
  <c r="BK5468"/>
  <c r="BK4545"/>
  <c r="BK4284"/>
  <c r="BK4002"/>
  <c r="BK3766"/>
  <c r="BK3644"/>
  <c r="J3235"/>
  <c r="BK2368"/>
  <c r="BK1520"/>
  <c r="J1326"/>
  <c r="BK737"/>
  <c r="BK301"/>
  <c r="J263" i="31"/>
  <c r="J439" i="30"/>
  <c r="BK315"/>
  <c r="J124"/>
  <c r="BK532" i="27"/>
  <c r="BK494"/>
  <c r="J403"/>
  <c r="BK248"/>
  <c r="J312" i="26"/>
  <c r="BK190"/>
  <c r="J92"/>
  <c r="J147" i="25"/>
  <c r="BK445" i="24"/>
  <c r="J271" i="23"/>
  <c r="J253"/>
  <c r="BK220" i="22"/>
  <c r="BK130"/>
  <c r="BK135" i="21"/>
  <c r="J344" i="20"/>
  <c r="BK337"/>
  <c r="BK304"/>
  <c r="BK277"/>
  <c r="BK260"/>
  <c r="BK197"/>
  <c r="BK155"/>
  <c r="J125"/>
  <c r="BK266" i="19"/>
  <c r="J238"/>
  <c r="BK188"/>
  <c r="BK143"/>
  <c r="J103" i="18"/>
  <c r="BK203" i="17"/>
  <c r="BK160"/>
  <c r="J126"/>
  <c r="J119" i="16"/>
  <c r="BK818" i="15"/>
  <c r="BK739"/>
  <c r="J675"/>
  <c r="BK620"/>
  <c r="BK529"/>
  <c r="BK466"/>
  <c r="J253"/>
  <c r="J129"/>
  <c r="BK359" i="14"/>
  <c r="J216"/>
  <c r="BK147"/>
  <c r="BK99" i="13"/>
  <c r="BK103" i="12"/>
  <c r="BK284" i="11"/>
  <c r="BK241"/>
  <c r="BK224"/>
  <c r="J177"/>
  <c r="BK142"/>
  <c r="BK283" i="10"/>
  <c r="BK252"/>
  <c r="BK193"/>
  <c r="J173"/>
  <c r="BK142"/>
  <c r="BK108"/>
  <c r="BK100" i="8"/>
  <c r="BK133" i="7"/>
  <c r="BK791" i="6"/>
  <c r="BK443"/>
  <c r="BK387"/>
  <c r="J335"/>
  <c r="J114"/>
  <c r="J259" i="4"/>
  <c r="BK207" i="3"/>
  <c r="BK93" i="32"/>
  <c r="J88"/>
  <c r="BK217" i="31"/>
  <c r="J325" i="30"/>
  <c r="J288"/>
  <c r="J93" i="29"/>
  <c r="J490" i="27"/>
  <c r="J321"/>
  <c r="BK307" i="26"/>
  <c r="BK244"/>
  <c r="BK185"/>
  <c r="BK155" i="25"/>
  <c r="BK432" i="24"/>
  <c r="BK301"/>
  <c r="J265" i="23"/>
  <c r="J174"/>
  <c r="BK193" i="22"/>
  <c r="J111" i="21"/>
  <c r="BK340" i="20"/>
  <c r="BK310"/>
  <c r="BK245"/>
  <c r="BK218"/>
  <c r="BK169"/>
  <c r="BK151"/>
  <c r="BK126"/>
  <c r="BK287" i="19"/>
  <c r="BK217"/>
  <c r="BK171"/>
  <c r="J129"/>
  <c r="J127" i="18"/>
  <c r="BK233" i="17"/>
  <c r="J217"/>
  <c r="J187"/>
  <c r="J124"/>
  <c r="BK101" i="16"/>
  <c r="J818" i="15"/>
  <c r="J685"/>
  <c r="BK499"/>
  <c r="BK405"/>
  <c r="BK291"/>
  <c r="J213"/>
  <c r="J119"/>
  <c r="BK325" i="14"/>
  <c r="J281"/>
  <c r="BK234"/>
  <c r="J178"/>
  <c r="J104" i="13"/>
  <c r="BK117" i="12"/>
  <c r="J330" i="11"/>
  <c r="BK317"/>
  <c r="J287"/>
  <c r="BK262"/>
  <c r="J226"/>
  <c r="J187"/>
  <c r="BK154"/>
  <c r="BK115"/>
  <c r="J278" i="10"/>
  <c r="J244"/>
  <c r="J240"/>
  <c r="BK237"/>
  <c r="BK234"/>
  <c r="J230"/>
  <c r="BK203"/>
  <c r="BK184"/>
  <c r="J148"/>
  <c r="BK115" i="9"/>
  <c r="J129" i="7"/>
  <c r="J722" i="6"/>
  <c r="J449"/>
  <c r="BK425"/>
  <c r="J355"/>
  <c r="BK294"/>
  <c r="BK157" i="5"/>
  <c r="BK206" i="4"/>
  <c r="BK216" i="3"/>
  <c r="J168"/>
  <c r="J6122" i="2"/>
  <c r="J5724"/>
  <c r="BK4408"/>
  <c r="BK4136"/>
  <c r="J3684"/>
  <c r="J3358"/>
  <c r="J3251"/>
  <c r="BK2442"/>
  <c r="J1647"/>
  <c r="BK1207"/>
  <c r="J561"/>
  <c r="BK337"/>
  <c r="BK181" i="31"/>
  <c r="J121"/>
  <c r="J497" i="30"/>
  <c r="J405"/>
  <c r="BK330"/>
  <c r="J118"/>
  <c r="BK104" i="28"/>
  <c r="J89"/>
  <c r="BK455" i="27"/>
  <c r="BK344"/>
  <c r="BK94"/>
  <c r="BK186" i="26"/>
  <c r="BK131" i="25"/>
  <c r="BK449" i="24"/>
  <c r="BK348"/>
  <c r="BK121"/>
  <c r="BK218" i="23"/>
  <c r="BK113"/>
  <c r="J217" i="22"/>
  <c r="J103"/>
  <c r="J364" i="20"/>
  <c r="J330"/>
  <c r="J283"/>
  <c r="J255"/>
  <c r="BK205"/>
  <c r="J162"/>
  <c r="BK125"/>
  <c r="BK269" i="19"/>
  <c r="J245"/>
  <c r="J211"/>
  <c r="BK179"/>
  <c r="BK158"/>
  <c r="J115"/>
  <c r="J120" i="18"/>
  <c r="BK215" i="17"/>
  <c r="BK173"/>
  <c r="BK145"/>
  <c r="BK141" i="16"/>
  <c r="BK873" i="15"/>
  <c r="J808"/>
  <c r="BK617"/>
  <c r="J546"/>
  <c r="BK281"/>
  <c r="BK173"/>
  <c r="J337" i="14"/>
  <c r="J232"/>
  <c r="J164"/>
  <c r="BK122"/>
  <c r="J97" i="12"/>
  <c r="BK320" i="11"/>
  <c r="BK290"/>
  <c r="BK267"/>
  <c r="J237"/>
  <c r="J197"/>
  <c r="BK160"/>
  <c r="J114"/>
  <c r="BK251" i="10"/>
  <c r="BK206"/>
  <c r="J167"/>
  <c r="J139"/>
  <c r="BK111"/>
  <c r="BK858" i="6"/>
  <c r="J476"/>
  <c r="BK399"/>
  <c r="BK353"/>
  <c r="BK227" i="5"/>
  <c r="J161" i="3"/>
  <c r="J3400" i="2"/>
  <c r="BK1550"/>
  <c r="J1207"/>
  <c r="BK455"/>
  <c r="J235" i="31"/>
  <c r="BK449" i="30"/>
  <c r="J318"/>
  <c r="BK150"/>
  <c r="J525" i="27"/>
  <c r="J481"/>
  <c r="BK403"/>
  <c r="J280" i="26"/>
  <c r="J225"/>
  <c r="BK175"/>
  <c r="BK175" i="25"/>
  <c r="BK94"/>
  <c r="J404" i="24"/>
  <c r="J249"/>
  <c r="J121"/>
  <c r="BK195" i="23"/>
  <c r="J287" i="22"/>
  <c r="J161"/>
  <c r="J166" i="21"/>
  <c r="BK113"/>
  <c r="BK329" i="20"/>
  <c r="J289"/>
  <c r="J238"/>
  <c r="J198"/>
  <c r="J172"/>
  <c r="BK238" i="19"/>
  <c r="J222"/>
  <c r="BK198"/>
  <c r="BK160"/>
  <c r="J145" i="18"/>
  <c r="J245" i="17"/>
  <c r="J229"/>
  <c r="J184"/>
  <c r="BK150"/>
  <c r="J113"/>
  <c r="BK952" i="15"/>
  <c r="J749"/>
  <c r="BK585"/>
  <c r="BK510"/>
  <c r="BK372"/>
  <c r="J219"/>
  <c r="BK387" i="14"/>
  <c r="BK289"/>
  <c r="J202"/>
  <c r="J109" i="13"/>
  <c r="J118" i="12"/>
  <c r="BK316" i="11"/>
  <c r="BK275"/>
  <c r="BK235"/>
  <c r="BK208"/>
  <c r="BK178"/>
  <c r="BK155"/>
  <c r="BK133"/>
  <c r="BK107"/>
  <c r="BK264" i="10"/>
  <c r="J216"/>
  <c r="BK179"/>
  <c r="BK164"/>
  <c r="BK109"/>
  <c r="BK387" i="7"/>
  <c r="J141"/>
  <c r="BK419" i="6"/>
  <c r="BK369"/>
  <c r="BK103"/>
  <c r="J284" i="3"/>
  <c r="BK135"/>
  <c r="BK8995" i="2"/>
  <c r="J8938"/>
  <c r="BK8466"/>
  <c r="BK8444"/>
  <c r="J8408"/>
  <c r="J8364"/>
  <c r="J8282"/>
  <c r="J8191"/>
  <c r="J8100"/>
  <c r="BK8061"/>
  <c r="J8040"/>
  <c r="BK7907"/>
  <c r="J7898"/>
  <c r="J7857"/>
  <c r="J7828"/>
  <c r="J7799"/>
  <c r="BK7786"/>
  <c r="BK7757"/>
  <c r="J7694"/>
  <c r="J7359"/>
  <c r="J7265"/>
  <c r="BK7230"/>
  <c r="BK7208"/>
  <c r="BK7172"/>
  <c r="BK7142"/>
  <c r="J7098"/>
  <c r="J7054"/>
  <c r="BK7001"/>
  <c r="BK6978"/>
  <c r="J6963"/>
  <c r="BK6931"/>
  <c r="BK6881"/>
  <c r="BK6837"/>
  <c r="J6816"/>
  <c r="J6783"/>
  <c r="J6755"/>
  <c r="BK6696"/>
  <c r="J6665"/>
  <c r="BK6586"/>
  <c r="BK6535"/>
  <c r="BK6448"/>
  <c r="J6418"/>
  <c r="J6374"/>
  <c r="BK6327"/>
  <c r="J5991"/>
  <c r="BK5620"/>
  <c r="BK5425"/>
  <c r="J4836"/>
  <c r="BK4591"/>
  <c r="J4378"/>
  <c r="J4184"/>
  <c r="J3977"/>
  <c r="BK3718"/>
  <c r="J3386"/>
  <c r="J3192"/>
  <c r="J2341"/>
  <c r="J1374"/>
  <c r="BK636"/>
  <c r="BK182"/>
  <c r="J182" i="31"/>
  <c r="J107"/>
  <c r="J415" i="30"/>
  <c r="BK137"/>
  <c r="J455" i="27"/>
  <c r="J337"/>
  <c r="J264" i="26"/>
  <c r="J204"/>
  <c r="J121"/>
  <c r="J449" i="24"/>
  <c r="J349"/>
  <c r="J319"/>
  <c r="BK235" i="23"/>
  <c r="J320" i="22"/>
  <c r="J220"/>
  <c r="BK161"/>
  <c r="J139" i="21"/>
  <c r="J329" i="20"/>
  <c r="J296"/>
  <c r="BK263"/>
  <c r="BK237"/>
  <c r="BK191"/>
  <c r="BK157"/>
  <c r="J142"/>
  <c r="J117"/>
  <c r="BK241" i="19"/>
  <c r="BK190"/>
  <c r="J154"/>
  <c r="J111"/>
  <c r="BK120" i="18"/>
  <c r="BK225" i="17"/>
  <c r="BK197"/>
  <c r="BK167"/>
  <c r="J132"/>
  <c r="J142" i="16"/>
  <c r="J101"/>
  <c r="J824" i="15"/>
  <c r="BK736"/>
  <c r="BK554"/>
  <c r="BK496"/>
  <c r="J405"/>
  <c r="J224"/>
  <c r="J391" i="14"/>
  <c r="J319"/>
  <c r="J226"/>
  <c r="J196"/>
  <c r="J129"/>
  <c r="J113" i="12"/>
  <c r="BK310" i="11"/>
  <c r="BK271"/>
  <c r="BK256"/>
  <c r="BK210"/>
  <c r="BK193"/>
  <c r="BK131"/>
  <c r="BK102"/>
  <c r="BK253" i="10"/>
  <c r="BK216"/>
  <c r="BK189"/>
  <c r="BK147"/>
  <c r="BK128"/>
  <c r="BK308" i="7"/>
  <c r="BK803" i="6"/>
  <c r="J562"/>
  <c r="J407"/>
  <c r="J373"/>
  <c r="J329"/>
  <c r="J149" i="5"/>
  <c r="J6039" i="2"/>
  <c r="J5904"/>
  <c r="J5474"/>
  <c r="BK4797"/>
  <c r="BK4405"/>
  <c r="J4101"/>
  <c r="BK3848"/>
  <c r="J2941"/>
  <c r="J1675"/>
  <c r="BK1310"/>
  <c r="BK440"/>
  <c r="BK98" i="32"/>
  <c r="BK263" i="31"/>
  <c r="BK495" i="30"/>
  <c r="BK422"/>
  <c r="J111" i="28"/>
  <c r="J527" i="27"/>
  <c r="BK416"/>
  <c r="J323" i="26"/>
  <c r="BK219"/>
  <c r="J175"/>
  <c r="BK153" i="25"/>
  <c r="BK383" i="24"/>
  <c r="J180"/>
  <c r="BK262" i="23"/>
  <c r="BK178"/>
  <c r="BK100"/>
  <c r="BK157" i="21"/>
  <c r="BK127"/>
  <c r="J357" i="20"/>
  <c r="BK318"/>
  <c r="BK292"/>
  <c r="J265"/>
  <c r="BK251"/>
  <c r="J236"/>
  <c r="BK188"/>
  <c r="J169"/>
  <c r="BK146"/>
  <c r="J121"/>
  <c r="BK271" i="19"/>
  <c r="J235"/>
  <c r="BK222"/>
  <c r="BK197"/>
  <c r="J175"/>
  <c r="J152"/>
  <c r="J134" i="18"/>
  <c r="BK115"/>
  <c r="J198" i="17"/>
  <c r="J162"/>
  <c r="J132" i="16"/>
  <c r="BK1097" i="15"/>
  <c r="J1091"/>
  <c r="BK1084"/>
  <c r="J895"/>
  <c r="BK815"/>
  <c r="J718"/>
  <c r="J594"/>
  <c r="J444"/>
  <c r="J291"/>
  <c r="BK402" i="14"/>
  <c r="BK367"/>
  <c r="BK333"/>
  <c r="J265"/>
  <c r="J208"/>
  <c r="J145"/>
  <c r="BK104" i="12"/>
  <c r="BK312" i="11"/>
  <c r="J297"/>
  <c r="BK272"/>
  <c r="J240"/>
  <c r="J215"/>
  <c r="BK181"/>
  <c r="BK153"/>
  <c r="BK125"/>
  <c r="J276" i="10"/>
  <c r="J191"/>
  <c r="BK151"/>
  <c r="J127"/>
  <c r="J379" i="7"/>
  <c r="J133"/>
  <c r="J864" i="6"/>
  <c r="BK766"/>
  <c r="J419"/>
  <c r="BK355"/>
  <c r="J130"/>
  <c r="BK263" i="3"/>
  <c r="BK175"/>
  <c r="BK5894" i="2"/>
  <c r="BK5602"/>
  <c r="BK4845"/>
  <c r="J4325"/>
  <c r="J4097"/>
  <c r="BK3706"/>
  <c r="J3589"/>
  <c r="BK3251"/>
  <c r="BK1668"/>
  <c r="BK1503"/>
  <c r="J1193"/>
  <c r="BK677"/>
  <c r="BK492"/>
  <c r="BK462" i="30"/>
  <c r="BK456"/>
  <c r="J299"/>
  <c r="BK112" i="28"/>
  <c r="J486" i="27"/>
  <c r="J432"/>
  <c r="J248"/>
  <c r="BK292" i="26"/>
  <c r="J193"/>
  <c r="J171"/>
  <c r="BK149" i="25"/>
  <c r="BK440" i="24"/>
  <c r="J374"/>
  <c r="BK312"/>
  <c r="BK240" i="23"/>
  <c r="BK287" i="22"/>
  <c r="BK185"/>
  <c r="BK165" i="21"/>
  <c r="BK148"/>
  <c r="J335" i="20"/>
  <c r="BK305"/>
  <c r="BK284"/>
  <c r="BK242"/>
  <c r="J200"/>
  <c r="J166"/>
  <c r="J152"/>
  <c r="BK122"/>
  <c r="BK291" i="19"/>
  <c r="J250"/>
  <c r="BK240"/>
  <c r="BK180"/>
  <c r="BK145"/>
  <c r="BK133" i="18"/>
  <c r="BK243" i="17"/>
  <c r="J188"/>
  <c r="BK163"/>
  <c r="J952" i="15"/>
  <c r="J817"/>
  <c r="BK685"/>
  <c r="J631"/>
  <c r="BK520"/>
  <c r="BK382"/>
  <c r="J190"/>
  <c r="J393" i="14"/>
  <c r="BK319"/>
  <c r="BK273"/>
  <c r="BK208"/>
  <c r="J152"/>
  <c r="BK111" i="12"/>
  <c r="BK295" i="11"/>
  <c r="BK254"/>
  <c r="J217"/>
  <c r="J172"/>
  <c r="BK149"/>
  <c r="J104"/>
  <c r="BK255" i="10"/>
  <c r="BK202"/>
  <c r="BK170"/>
  <c r="BK150"/>
  <c r="BK121"/>
  <c r="J134" i="8"/>
  <c r="BK334" i="7"/>
  <c r="J113"/>
  <c r="J801" i="6"/>
  <c r="BK464"/>
  <c r="J427"/>
  <c r="J365"/>
  <c r="J317"/>
  <c r="J172" i="5"/>
  <c r="BK249" i="3"/>
  <c r="BK5849" i="2"/>
  <c r="BK5629"/>
  <c r="BK5199"/>
  <c r="J4768"/>
  <c r="J4437"/>
  <c r="BK4105"/>
  <c r="BK3888"/>
  <c r="BK3747"/>
  <c r="BK2936"/>
  <c r="BK1653"/>
  <c r="J1187"/>
  <c r="BK438"/>
  <c r="BK97" i="31"/>
  <c r="BK500" i="30"/>
  <c r="J469"/>
  <c r="BK341"/>
  <c r="J292"/>
  <c r="J103"/>
  <c r="J99" i="28"/>
  <c r="BK465" i="27"/>
  <c r="BK299"/>
  <c r="J302" i="26"/>
  <c r="BK222"/>
  <c r="BK185" i="25"/>
  <c r="BK410" i="24"/>
  <c r="BK326"/>
  <c r="BK180"/>
  <c r="BK255" i="23"/>
  <c r="J123"/>
  <c r="BK202" i="22"/>
  <c r="J142" i="21"/>
  <c r="J105"/>
  <c r="J309" i="20"/>
  <c r="J276"/>
  <c r="J253"/>
  <c r="BK224"/>
  <c r="J184"/>
  <c r="J154"/>
  <c r="BK279" i="19"/>
  <c r="BK231"/>
  <c r="J208"/>
  <c r="BK154"/>
  <c r="J148" i="18"/>
  <c r="J122"/>
  <c r="J224" i="17"/>
  <c r="BK175"/>
  <c r="BK153"/>
  <c r="J129"/>
  <c r="J131" i="16"/>
  <c r="J752" i="15"/>
  <c r="J643"/>
  <c r="BK568"/>
  <c r="BK432"/>
  <c r="BK393" i="14"/>
  <c r="J303"/>
  <c r="J245"/>
  <c r="J180"/>
  <c r="BK118"/>
  <c r="J114" i="12"/>
  <c r="J327" i="11"/>
  <c r="J281"/>
  <c r="BK248"/>
  <c r="J209"/>
  <c r="J175"/>
  <c r="J147"/>
  <c r="J126"/>
  <c r="BK278" i="10"/>
  <c r="BK250"/>
  <c r="BK204"/>
  <c r="J157"/>
  <c r="J114"/>
  <c r="BK124" i="8"/>
  <c r="BK850" i="6"/>
  <c r="BK724"/>
  <c r="J415"/>
  <c r="J369"/>
  <c r="BK317"/>
  <c r="J110" i="5"/>
  <c r="BK123" i="3"/>
  <c r="BK5980" i="2"/>
  <c r="BK5724"/>
  <c r="BK5419"/>
  <c r="J4405"/>
  <c r="BK4232"/>
  <c r="BK3929"/>
  <c r="BK3728"/>
  <c r="J2468"/>
  <c r="BK1655"/>
  <c r="J1445"/>
  <c r="J921"/>
  <c r="BK411"/>
  <c r="BK269" i="31"/>
  <c r="BK126"/>
  <c r="BK460" i="30"/>
  <c r="BK346"/>
  <c r="BK200"/>
  <c r="BK111" i="28"/>
  <c r="J532" i="27"/>
  <c r="J476"/>
  <c r="J360"/>
  <c r="BK126"/>
  <c r="J219" i="26"/>
  <c r="BK121"/>
  <c r="BK173" i="25"/>
  <c r="J365" i="24"/>
  <c r="BK271" i="23"/>
  <c r="BK257"/>
  <c r="J105"/>
  <c r="BK168" i="21"/>
  <c r="J145"/>
  <c r="J351" i="20"/>
  <c r="BK333"/>
  <c r="BK297"/>
  <c r="J272"/>
  <c r="BK230"/>
  <c r="BK195"/>
  <c r="J147"/>
  <c r="BK306" i="19"/>
  <c r="BK293"/>
  <c r="J258"/>
  <c r="J205"/>
  <c r="BK167"/>
  <c r="J135"/>
  <c r="BK107" i="18"/>
  <c r="J225" i="17"/>
  <c r="J193"/>
  <c r="BK143"/>
  <c r="BK124"/>
  <c r="J103" i="16"/>
  <c r="BK854" i="15"/>
  <c r="BK742"/>
  <c r="J699"/>
  <c r="BK635"/>
  <c r="BK546"/>
  <c r="J472"/>
  <c r="BK401"/>
  <c r="BK319"/>
  <c r="BK203"/>
  <c r="BK381" i="14"/>
  <c r="BK301"/>
  <c r="BK226"/>
  <c r="J140"/>
  <c r="BK113" i="12"/>
  <c r="J102"/>
  <c r="J273" i="11"/>
  <c r="J242"/>
  <c r="BK219"/>
  <c r="BK188"/>
  <c r="BK166"/>
  <c r="J137"/>
  <c r="BK279" i="10"/>
  <c r="BK207"/>
  <c r="J178"/>
  <c r="J150"/>
  <c r="J123"/>
  <c r="BK115" i="8"/>
  <c r="J121" i="7"/>
  <c r="BK476" i="6"/>
  <c r="BK409"/>
  <c r="J367"/>
  <c r="BK233" i="5"/>
  <c r="BK135"/>
  <c r="J226" i="3"/>
  <c r="J6143" i="2"/>
  <c r="J93" i="32"/>
  <c r="BK239" i="31"/>
  <c r="BK169"/>
  <c r="J352" i="30"/>
  <c r="BK302"/>
  <c r="J92" i="29"/>
  <c r="J382" i="27"/>
  <c r="BK273"/>
  <c r="BK309" i="26"/>
  <c r="BK256"/>
  <c r="BK196"/>
  <c r="BK177" i="25"/>
  <c r="J424" i="24"/>
  <c r="BK274"/>
  <c r="BK260" i="23"/>
  <c r="J132"/>
  <c r="BK99" i="22"/>
  <c r="BK107" i="21"/>
  <c r="J327" i="20"/>
  <c r="J278"/>
  <c r="BK241"/>
  <c r="BK215"/>
  <c r="BK175"/>
  <c r="J157"/>
  <c r="BK127"/>
  <c r="J295" i="19"/>
  <c r="J240"/>
  <c r="J189"/>
  <c r="BK133"/>
  <c r="BK141" i="18"/>
  <c r="J109"/>
  <c r="J221" i="17"/>
  <c r="J203"/>
  <c r="J158"/>
  <c r="J131"/>
  <c r="J105" i="16"/>
  <c r="BK879" i="15"/>
  <c r="J721"/>
  <c r="BK654"/>
  <c r="J513"/>
  <c r="J466"/>
  <c r="BK311"/>
  <c r="BK199"/>
  <c r="J113"/>
  <c r="J347" i="14"/>
  <c r="BK295"/>
  <c r="J238"/>
  <c r="J188"/>
  <c r="BK129"/>
  <c r="BK119" i="12"/>
  <c r="J331" i="11"/>
  <c r="J319"/>
  <c r="BK296"/>
  <c r="J269"/>
  <c r="J227"/>
  <c r="BK189"/>
  <c r="BK158"/>
  <c r="BK119"/>
  <c r="BK276" i="10"/>
  <c r="J248"/>
  <c r="J243"/>
  <c r="BK238"/>
  <c r="BK233"/>
  <c r="BK230"/>
  <c r="J200"/>
  <c r="J186"/>
  <c r="J154"/>
  <c r="J131"/>
  <c r="BK325" i="7"/>
  <c r="J811" i="6"/>
  <c r="BK480"/>
  <c r="BK357"/>
  <c r="J337"/>
  <c r="BK140" i="5"/>
  <c r="BK230" i="3"/>
  <c r="J192"/>
  <c r="J6155" i="2"/>
  <c r="J5849"/>
  <c r="J4247"/>
  <c r="BK3918"/>
  <c r="J3599"/>
  <c r="BK3179"/>
  <c r="J2434"/>
  <c r="J1668"/>
  <c r="J659"/>
  <c r="BK284"/>
  <c r="BK191" i="31"/>
  <c r="J155"/>
  <c r="BK481" i="30"/>
  <c r="BK373"/>
  <c r="BK305"/>
  <c r="J97" i="29"/>
  <c r="BK103" i="28"/>
  <c r="BK508" i="27"/>
  <c r="J351"/>
  <c r="BK108"/>
  <c r="BK132" i="26"/>
  <c r="BK121" i="25"/>
  <c r="BK447" i="24"/>
  <c r="BK374"/>
  <c r="BK266"/>
  <c r="BK237" i="23"/>
  <c r="BK165"/>
  <c r="J297" i="22"/>
  <c r="J193"/>
  <c r="J156" i="21"/>
  <c r="J362" i="20"/>
  <c r="J331"/>
  <c r="J291"/>
  <c r="BK267"/>
  <c r="J213"/>
  <c r="BK174"/>
  <c r="J146"/>
  <c r="J122"/>
  <c r="J256" i="19"/>
  <c r="BK220"/>
  <c r="J191"/>
  <c r="J168"/>
  <c r="J121"/>
  <c r="J137" i="18"/>
  <c r="J236" i="17"/>
  <c r="BK202"/>
  <c r="BK161"/>
  <c r="BK125"/>
  <c r="J124" i="16"/>
  <c r="J854" i="15"/>
  <c r="BK776"/>
  <c r="BK672"/>
  <c r="J415"/>
  <c r="BK215"/>
  <c r="BK353" i="14"/>
  <c r="BK269"/>
  <c r="BK214"/>
  <c r="J137"/>
  <c r="BK105" i="13"/>
  <c r="J110" i="12"/>
  <c r="BK308" i="11"/>
  <c r="BK282"/>
  <c r="J243"/>
  <c r="BK222"/>
  <c r="BK203"/>
  <c r="J181"/>
  <c r="BK124"/>
  <c r="J106"/>
  <c r="BK223" i="10"/>
  <c r="J198"/>
  <c r="J158"/>
  <c r="J128"/>
  <c r="J113"/>
  <c r="J105" i="8"/>
  <c r="J807" i="6"/>
  <c r="BK411"/>
  <c r="J363"/>
  <c r="BK301"/>
  <c r="BK127" i="5"/>
  <c r="J3516" i="2"/>
  <c r="J2237"/>
  <c r="J1318"/>
  <c r="BK564"/>
  <c r="AS79" i="1"/>
  <c r="BK299" i="30"/>
  <c r="BK100" i="28"/>
  <c r="J474" i="27"/>
  <c r="BK394"/>
  <c r="J292" i="26"/>
  <c r="BK235"/>
  <c r="J154"/>
  <c r="J177" i="25"/>
  <c r="BK114"/>
  <c r="J440" i="24"/>
  <c r="J392"/>
  <c r="J161"/>
  <c r="J235" i="23"/>
  <c r="BK191"/>
  <c r="J227" i="22"/>
  <c r="BK157"/>
  <c r="J159" i="21"/>
  <c r="J354" i="20"/>
  <c r="J316"/>
  <c r="J287"/>
  <c r="BK231"/>
  <c r="J182"/>
  <c r="J243" i="19"/>
  <c r="J228"/>
  <c r="J202"/>
  <c r="J165"/>
  <c r="BK147" i="18"/>
  <c r="BK245" i="17"/>
  <c r="BK237"/>
  <c r="J204"/>
  <c r="BK169"/>
  <c r="J142"/>
  <c r="BK120"/>
  <c r="J139" i="16"/>
  <c r="J115"/>
  <c r="BK859" i="15"/>
  <c r="J678"/>
  <c r="J558"/>
  <c r="BK125"/>
  <c r="BK357" i="14"/>
  <c r="J325"/>
  <c r="BK275"/>
  <c r="BK200"/>
  <c r="BK98" i="13"/>
  <c r="BK300" i="11"/>
  <c r="BK250"/>
  <c r="BK229"/>
  <c r="BK197"/>
  <c r="J158"/>
  <c r="J144"/>
  <c r="J118"/>
  <c r="J277" i="10"/>
  <c r="BK227"/>
  <c r="J185"/>
  <c r="BK149"/>
  <c r="J129"/>
  <c r="J103" i="9"/>
  <c r="J308" i="7"/>
  <c r="J813" i="6"/>
  <c r="BK439"/>
  <c r="J377"/>
  <c r="J197" i="5"/>
  <c r="J143" i="3"/>
  <c r="BK9001" i="2"/>
  <c r="BK8990"/>
  <c r="BK8962"/>
  <c r="BK8470"/>
  <c r="BK8422"/>
  <c r="BK8381"/>
  <c r="J8216"/>
  <c r="BK8116"/>
  <c r="J8073"/>
  <c r="J8050"/>
  <c r="J8043"/>
  <c r="BK7905"/>
  <c r="J7887"/>
  <c r="BK7828"/>
  <c r="BK7799"/>
  <c r="BK7780"/>
  <c r="BK7755"/>
  <c r="J7620"/>
  <c r="BK7359"/>
  <c r="BK7277"/>
  <c r="J7253"/>
  <c r="J7230"/>
  <c r="BK7200"/>
  <c r="J7162"/>
  <c r="BK7110"/>
  <c r="J7066"/>
  <c r="BK7023"/>
  <c r="BK6995"/>
  <c r="J6973"/>
  <c r="J6951"/>
  <c r="BK6889"/>
  <c r="BK6858"/>
  <c r="J6827"/>
  <c r="BK6771"/>
  <c r="J6743"/>
  <c r="J6686"/>
  <c r="J6586"/>
  <c r="BK6464"/>
  <c r="BK6418"/>
  <c r="J6385"/>
  <c r="J6339"/>
  <c r="J6178"/>
  <c r="J5884"/>
  <c r="BK5638"/>
  <c r="BK5465"/>
  <c r="J4870"/>
  <c r="BK4711"/>
  <c r="BK4425"/>
  <c r="J4120"/>
  <c r="BK4055"/>
  <c r="J3766"/>
  <c r="J3392"/>
  <c r="J2368"/>
  <c r="BK1607"/>
  <c r="J1291"/>
  <c r="J505"/>
  <c r="J170"/>
  <c r="BK162" i="31"/>
  <c r="BK469" i="30"/>
  <c r="BK389"/>
  <c r="J219"/>
  <c r="J107" i="28"/>
  <c r="J447" i="27"/>
  <c r="BK374"/>
  <c r="J252" i="26"/>
  <c r="BK127"/>
  <c r="J121" i="25"/>
  <c r="J454" i="24"/>
  <c r="J332"/>
  <c r="J141"/>
  <c r="BK189" i="23"/>
  <c r="J274" i="22"/>
  <c r="BK118"/>
  <c r="J150" i="21"/>
  <c r="J348" i="20"/>
  <c r="J311"/>
  <c r="BK274"/>
  <c r="J239"/>
  <c r="J205"/>
  <c r="J170"/>
  <c r="BK145"/>
  <c r="J130"/>
  <c r="J291" i="19"/>
  <c r="BK239"/>
  <c r="J199"/>
  <c r="J160"/>
  <c r="BK127"/>
  <c r="J115" i="18"/>
  <c r="BK223" i="17"/>
  <c r="BK189"/>
  <c r="J147"/>
  <c r="J150" i="16"/>
  <c r="BK885" i="15"/>
  <c r="BK817"/>
  <c r="J703"/>
  <c r="BK573"/>
  <c r="J503"/>
  <c r="BK240"/>
  <c r="BK129"/>
  <c r="J335" i="14"/>
  <c r="J271"/>
  <c r="BK204"/>
  <c r="J154"/>
  <c r="BK107" i="12"/>
  <c r="BK309" i="11"/>
  <c r="BK263"/>
  <c r="BK237"/>
  <c r="BK209"/>
  <c r="BK196"/>
  <c r="BK156"/>
  <c r="BK111"/>
  <c r="BK263" i="10"/>
  <c r="J227"/>
  <c r="BK200"/>
  <c r="BK165"/>
  <c r="J132"/>
  <c r="J104"/>
  <c r="J206" i="7"/>
  <c r="BK801" i="6"/>
  <c r="BK454"/>
  <c r="J405"/>
  <c r="J351"/>
  <c r="J294"/>
  <c r="BK151" i="4"/>
  <c r="BK5991" i="2"/>
  <c r="J5874"/>
  <c r="J5437"/>
  <c r="J4826"/>
  <c r="J4390"/>
  <c r="BK3877"/>
  <c r="BK3412"/>
  <c r="J3201"/>
  <c r="J1945"/>
  <c r="BK1326"/>
  <c r="BK667"/>
  <c r="BK161"/>
  <c r="J96" i="32"/>
  <c r="J490" i="30"/>
  <c r="J150"/>
  <c r="J110" i="28"/>
  <c r="J90"/>
  <c r="BK461" i="27"/>
  <c r="J344"/>
  <c r="J277" i="26"/>
  <c r="BK138"/>
  <c r="J110" i="25"/>
  <c r="BK407" i="24"/>
  <c r="BK315"/>
  <c r="J170"/>
  <c r="BK251" i="23"/>
  <c r="BK127"/>
  <c r="BK166" i="21"/>
  <c r="BK143"/>
  <c r="BK119"/>
  <c r="J352" i="20"/>
  <c r="BK313"/>
  <c r="BK283"/>
  <c r="BK254"/>
  <c r="J233"/>
  <c r="BK192"/>
  <c r="J177"/>
  <c r="J151"/>
  <c r="BK128"/>
  <c r="J115"/>
  <c r="J248" i="19"/>
  <c r="BK199"/>
  <c r="BK176"/>
  <c r="J158"/>
  <c r="J127"/>
  <c r="J112" i="18"/>
  <c r="J220" i="17"/>
  <c r="J141"/>
  <c r="J112"/>
  <c r="J107" i="16"/>
  <c r="BK1088" i="15"/>
  <c r="J1081"/>
  <c r="J885"/>
  <c r="BK726"/>
  <c r="J635"/>
  <c r="BK469"/>
  <c r="BK322"/>
  <c r="BK398" i="14"/>
  <c r="BK343"/>
  <c r="J315"/>
  <c r="BK230"/>
  <c r="BK178"/>
  <c r="J106" i="13"/>
  <c r="J96" i="12"/>
  <c r="BK304" i="11"/>
  <c r="BK274"/>
  <c r="BK249"/>
  <c r="BK227"/>
  <c r="BK201"/>
  <c r="J169"/>
  <c r="J151"/>
  <c r="BK136"/>
  <c r="BK285" i="10"/>
  <c r="J249"/>
  <c r="BK190"/>
  <c r="J149"/>
  <c r="BK135"/>
  <c r="J387" i="7"/>
  <c r="BK882" i="6"/>
  <c r="BK871"/>
  <c r="J724"/>
  <c r="BK441"/>
  <c r="BK377"/>
  <c r="BK333"/>
  <c r="BK178" i="5"/>
  <c r="J243" i="3"/>
  <c r="BK143"/>
  <c r="J6167" i="2"/>
  <c r="BK5656"/>
  <c r="BK5474"/>
  <c r="J4591"/>
  <c r="BK3909"/>
  <c r="BK3688"/>
  <c r="BK3409"/>
  <c r="BK2932"/>
  <c r="BK1675"/>
  <c r="BK1291"/>
  <c r="BK901"/>
  <c r="J284"/>
  <c r="J269" i="31"/>
  <c r="J373" i="30"/>
  <c r="BK124"/>
  <c r="BK106" i="28"/>
  <c r="BK476" i="27"/>
  <c r="J341"/>
  <c r="J223"/>
  <c r="J254" i="26"/>
  <c r="J146"/>
  <c r="BK148" i="25"/>
  <c r="J407" i="24"/>
  <c r="J345"/>
  <c r="BK253" i="23"/>
  <c r="J210"/>
  <c r="J231" i="22"/>
  <c r="J163" i="21"/>
  <c r="BK124"/>
  <c r="J349" i="20"/>
  <c r="BK309"/>
  <c r="BK276"/>
  <c r="BK235"/>
  <c r="BK199"/>
  <c r="BK164"/>
  <c r="BK139"/>
  <c r="BK117"/>
  <c r="BK273" i="19"/>
  <c r="BK245"/>
  <c r="BK214"/>
  <c r="J172"/>
  <c r="J139" i="18"/>
  <c r="J210" i="17"/>
  <c r="BK177"/>
  <c r="BK115"/>
  <c r="BK915" i="15"/>
  <c r="BK816"/>
  <c r="BK669"/>
  <c r="J535"/>
  <c r="BK470"/>
  <c r="BK224"/>
  <c r="BK141"/>
  <c r="BK341" i="14"/>
  <c r="BK255"/>
  <c r="J230"/>
  <c r="J172"/>
  <c r="J120" i="12"/>
  <c r="J312" i="11"/>
  <c r="BK255"/>
  <c r="BK195"/>
  <c r="BK176"/>
  <c r="BK150"/>
  <c r="J124"/>
  <c r="BK266" i="10"/>
  <c r="J253"/>
  <c r="BK219"/>
  <c r="J179"/>
  <c r="J160"/>
  <c r="J147"/>
  <c r="BK110"/>
  <c r="J390" i="7"/>
  <c r="BK109"/>
  <c r="BK781" i="6"/>
  <c r="BK417"/>
  <c r="BK345"/>
  <c r="BK311"/>
  <c r="BK197" i="5"/>
  <c r="J202" i="3"/>
  <c r="J5960" i="2"/>
  <c r="J5742"/>
  <c r="BK5431"/>
  <c r="BK4870"/>
  <c r="BK4496"/>
  <c r="BK4148"/>
  <c r="BK3968"/>
  <c r="J3688"/>
  <c r="BK3323"/>
  <c r="BK2463"/>
  <c r="BK1919"/>
  <c r="BK1362"/>
  <c r="J901"/>
  <c r="J320"/>
  <c r="J144" i="31"/>
  <c r="BK506" i="30"/>
  <c r="BK490"/>
  <c r="BK405"/>
  <c r="J295"/>
  <c r="BK118"/>
  <c r="BK98" i="28"/>
  <c r="J522" i="27"/>
  <c r="BK399"/>
  <c r="J122"/>
  <c r="BK277" i="26"/>
  <c r="J189"/>
  <c r="BK187" i="25"/>
  <c r="BK160"/>
  <c r="J348" i="24"/>
  <c r="BK231"/>
  <c r="BK97"/>
  <c r="BK183" i="23"/>
  <c r="BK270" i="22"/>
  <c r="BK103"/>
  <c r="J130" i="21"/>
  <c r="BK343" i="20"/>
  <c r="BK319"/>
  <c r="BK278"/>
  <c r="J252"/>
  <c r="BK211"/>
  <c r="J188"/>
  <c r="BK148"/>
  <c r="J275" i="19"/>
  <c r="J213"/>
  <c r="J169"/>
  <c r="J132" i="18"/>
  <c r="BK235" i="17"/>
  <c r="BK219"/>
  <c r="J177"/>
  <c r="J156"/>
  <c r="J118"/>
  <c r="BK107" i="16"/>
  <c r="BK781" i="15"/>
  <c r="BK696"/>
  <c r="BK623"/>
  <c r="BK503"/>
  <c r="BK330"/>
  <c r="J385" i="14"/>
  <c r="J305"/>
  <c r="J283"/>
  <c r="BK186"/>
  <c r="J133"/>
  <c r="BK103" i="13"/>
  <c r="J107" i="12"/>
  <c r="BK318" i="11"/>
  <c r="BK298"/>
  <c r="J263"/>
  <c r="BK246"/>
  <c r="J202"/>
  <c r="BK173"/>
  <c r="J145"/>
  <c r="BK113"/>
  <c r="BK257" i="10"/>
  <c r="BK211"/>
  <c r="J187"/>
  <c r="J151"/>
  <c r="J121"/>
  <c r="J106"/>
  <c r="J334" i="7"/>
  <c r="BK805" i="6"/>
  <c r="J441"/>
  <c r="J379"/>
  <c r="J325"/>
  <c r="BK96" i="4"/>
  <c r="J201" i="3"/>
  <c r="BK6167" i="2"/>
  <c r="BK5799"/>
  <c r="J5481"/>
  <c r="BK4815"/>
  <c r="BK4325"/>
  <c r="BK3689"/>
  <c r="J3367"/>
  <c r="J2378"/>
  <c r="J1919"/>
  <c r="J1494"/>
  <c r="J1200"/>
  <c r="BK487"/>
  <c r="BK267" i="31"/>
  <c r="J495" i="30"/>
  <c r="J419"/>
  <c r="J238"/>
  <c r="J90" i="29"/>
  <c r="J536" i="27"/>
  <c r="J530"/>
  <c r="J453"/>
  <c r="J364"/>
  <c r="BK198"/>
  <c r="J307" i="26"/>
  <c r="BK195"/>
  <c r="BK101"/>
  <c r="BK169" i="25"/>
  <c r="BK126"/>
  <c r="J97" i="24"/>
  <c r="J260" i="23"/>
  <c r="BK146"/>
  <c r="J175" i="22"/>
  <c r="BK164" i="21"/>
  <c r="BK115"/>
  <c r="BK341" i="20"/>
  <c r="J314"/>
  <c r="BK302"/>
  <c r="J273"/>
  <c r="BK252"/>
  <c r="J203"/>
  <c r="BK196"/>
  <c r="J134"/>
  <c r="J308" i="19"/>
  <c r="J304"/>
  <c r="BK246"/>
  <c r="J197"/>
  <c r="BK152"/>
  <c r="BK137" i="18"/>
  <c r="BK217" i="17"/>
  <c r="J183"/>
  <c r="BK154"/>
  <c r="BK127"/>
  <c r="J122" i="16"/>
  <c r="J913" i="15"/>
  <c r="BK793"/>
  <c r="J729"/>
  <c r="BK661"/>
  <c r="J476"/>
  <c r="BK385"/>
  <c r="BK222"/>
  <c r="BK113"/>
  <c r="J333" i="14"/>
  <c r="J228"/>
  <c r="BK166"/>
  <c r="BK106" i="13"/>
  <c r="J108" i="12"/>
  <c r="BK292" i="11"/>
  <c r="BK259"/>
  <c r="J218"/>
  <c r="J185"/>
  <c r="J153"/>
  <c r="J284" i="10"/>
  <c r="BK247"/>
  <c r="BK188"/>
  <c r="J169"/>
  <c r="J144"/>
  <c r="BK104"/>
  <c r="J124" i="8"/>
  <c r="J161" i="7"/>
  <c r="BK793" i="6"/>
  <c r="J447"/>
  <c r="BK401"/>
  <c r="BK363"/>
  <c r="J103"/>
  <c r="BK118" i="5"/>
  <c r="J188" i="3"/>
  <c r="J94" i="32"/>
  <c r="BK90"/>
  <c r="J248" i="31"/>
  <c r="J456" i="30"/>
  <c r="J335"/>
  <c r="BK281"/>
  <c r="BK109" i="28"/>
  <c r="BK437" i="27"/>
  <c r="BK326"/>
  <c r="J317" i="26"/>
  <c r="BK297"/>
  <c r="BK216"/>
  <c r="J94"/>
  <c r="J126" i="25"/>
  <c r="BK400" i="24"/>
  <c r="J282"/>
  <c r="J263" i="23"/>
  <c r="BK205"/>
  <c r="J118"/>
  <c r="J168" i="21"/>
  <c r="BK351" i="20"/>
  <c r="BK326"/>
  <c r="J271"/>
  <c r="BK243"/>
  <c r="J201"/>
  <c r="J174"/>
  <c r="BK136"/>
  <c r="J297" i="19"/>
  <c r="J241"/>
  <c r="J206"/>
  <c r="J167"/>
  <c r="J149" i="18"/>
  <c r="J242" i="17"/>
  <c r="J219"/>
  <c r="BK178"/>
  <c r="BK133"/>
  <c r="BK895" i="15"/>
  <c r="J736"/>
  <c r="J568"/>
  <c r="BK471"/>
  <c r="BK396"/>
  <c r="J281"/>
  <c r="BK139"/>
  <c r="J375" i="14"/>
  <c r="J309"/>
  <c r="BK261"/>
  <c r="J210"/>
  <c r="BK176"/>
  <c r="BK107" i="13"/>
  <c r="J103" i="12"/>
  <c r="BK330" i="11"/>
  <c r="J315"/>
  <c r="BK286"/>
  <c r="J250"/>
  <c r="BK198"/>
  <c r="J148"/>
  <c r="J105"/>
  <c r="J263" i="10"/>
  <c r="BK242"/>
  <c r="J238"/>
  <c r="J233"/>
  <c r="J218"/>
  <c r="J193"/>
  <c r="J159"/>
  <c r="BK129"/>
  <c r="BK121" i="8"/>
  <c r="BK807" i="6"/>
  <c r="J524"/>
  <c r="J274" i="3"/>
  <c r="J139"/>
  <c r="BK6039" i="2"/>
  <c r="J5674"/>
  <c r="BK4297"/>
  <c r="J4015"/>
  <c r="BK3736"/>
  <c r="BK3355"/>
  <c r="BK2473"/>
  <c r="BK2237"/>
  <c r="J1386"/>
  <c r="J586"/>
  <c r="J218"/>
  <c r="BK171" i="31"/>
  <c r="J112"/>
  <c r="J493" i="30"/>
  <c r="J319"/>
  <c r="BK107"/>
  <c r="J109" i="28"/>
  <c r="J523" i="27"/>
  <c r="J457"/>
  <c r="BK321"/>
  <c r="J201" i="26"/>
  <c r="J170" i="25"/>
  <c r="BK450" i="24"/>
  <c r="J395"/>
  <c r="BK170"/>
  <c r="BK245" i="23"/>
  <c r="BK197"/>
  <c r="J93"/>
  <c r="J202" i="22"/>
  <c r="J162" i="21"/>
  <c r="J363" i="20"/>
  <c r="J336"/>
  <c r="J274"/>
  <c r="BK223"/>
  <c r="J180"/>
  <c r="BK302" i="19"/>
  <c r="BK251"/>
  <c r="BK215"/>
  <c r="J174"/>
  <c r="BK140"/>
  <c r="J146" i="18"/>
  <c r="BK118"/>
  <c r="J195" i="17"/>
  <c r="J172"/>
  <c r="J146"/>
  <c r="BK121"/>
  <c r="BK129" i="16"/>
  <c r="BK876" i="15"/>
  <c r="J812"/>
  <c r="J681"/>
  <c r="BK613"/>
  <c r="BK351"/>
  <c r="BK218"/>
  <c r="BK111"/>
  <c r="BK287" i="14"/>
  <c r="BK216"/>
  <c r="BK158"/>
  <c r="BK112"/>
  <c r="J116" i="12"/>
  <c r="J324" i="11"/>
  <c r="J295"/>
  <c r="BK280"/>
  <c r="J248"/>
  <c r="J223"/>
  <c r="J200"/>
  <c r="J164"/>
  <c r="BK118"/>
  <c r="J265" i="10"/>
  <c r="J208"/>
  <c r="BK178"/>
  <c r="J143"/>
  <c r="J115"/>
  <c r="J115" i="9"/>
  <c r="BK829" i="6"/>
  <c r="BK478"/>
  <c r="BK407"/>
  <c r="BK341"/>
  <c r="J135" i="5"/>
  <c r="BK141" i="3"/>
  <c r="J2254" i="2"/>
  <c r="J1398"/>
  <c r="BK921"/>
  <c r="BK428"/>
  <c r="J267" i="31"/>
  <c r="BK452" i="30"/>
  <c r="J393"/>
  <c r="J200"/>
  <c r="BK101" i="28"/>
  <c r="BK478" i="27"/>
  <c r="BK408"/>
  <c r="J283" i="26"/>
  <c r="BK239"/>
  <c r="J187"/>
  <c r="J185" i="25"/>
  <c r="J172"/>
  <c r="BK106"/>
  <c r="J341" i="24"/>
  <c r="BK230" i="23"/>
  <c r="BK311" i="22"/>
  <c r="J235"/>
  <c r="J128"/>
  <c r="J120" i="21"/>
  <c r="BK353" i="20"/>
  <c r="BK314"/>
  <c r="BK275"/>
  <c r="J237"/>
  <c r="J194"/>
  <c r="BK299" i="19"/>
  <c r="BK237"/>
  <c r="J207"/>
  <c r="BK185"/>
  <c r="BK146"/>
  <c r="J143" i="18"/>
  <c r="BK244" i="17"/>
  <c r="BK224"/>
  <c r="BK196"/>
  <c r="J167"/>
  <c r="J125"/>
  <c r="J111"/>
  <c r="BK122" i="16"/>
  <c r="J876" i="15"/>
  <c r="J696"/>
  <c r="J609"/>
  <c r="J496"/>
  <c r="J334"/>
  <c r="BK135"/>
  <c r="J311" i="14"/>
  <c r="BK238"/>
  <c r="BK135"/>
  <c r="BK97" i="13"/>
  <c r="J94" i="12"/>
  <c r="J292" i="11"/>
  <c r="J259"/>
  <c r="BK217"/>
  <c r="BK186"/>
  <c r="J156"/>
  <c r="BK139"/>
  <c r="BK109"/>
  <c r="J255" i="10"/>
  <c r="J202"/>
  <c r="BK168"/>
  <c r="J138"/>
  <c r="BK116"/>
  <c r="J110" i="8"/>
  <c r="J125" i="7"/>
  <c r="J791" i="6"/>
  <c r="J417"/>
  <c r="BK130"/>
  <c r="J193" i="5"/>
  <c r="BK139" i="3"/>
  <c r="J9001" i="2"/>
  <c r="J8990"/>
  <c r="BK8938"/>
  <c r="BK8451"/>
  <c r="J8422"/>
  <c r="J8384"/>
  <c r="J8348"/>
  <c r="BK8193"/>
  <c r="BK8100"/>
  <c r="J8066"/>
  <c r="J8045"/>
  <c r="J7923"/>
  <c r="BK7887"/>
  <c r="BK7846"/>
  <c r="BK7818"/>
  <c r="J7787"/>
  <c r="BK7764"/>
  <c r="BK7694"/>
  <c r="J7496"/>
  <c r="BK7332"/>
  <c r="J7242"/>
  <c r="BK7215"/>
  <c r="J7191"/>
  <c r="BK7132"/>
  <c r="BK7088"/>
  <c r="BK7048"/>
  <c r="BK7013"/>
  <c r="BK6982"/>
  <c r="BK6963"/>
  <c r="BK6923"/>
  <c r="BK6896"/>
  <c r="J6858"/>
  <c r="J6806"/>
  <c r="BK6763"/>
  <c r="J6707"/>
  <c r="BK6665"/>
  <c r="BK6570"/>
  <c r="BK6472"/>
  <c r="J6448"/>
  <c r="BK6408"/>
  <c r="BK6362"/>
  <c r="J6306"/>
  <c r="BK6132"/>
  <c r="J5894"/>
  <c r="BK5733"/>
  <c r="J5491"/>
  <c r="J5416"/>
  <c r="BK4757"/>
  <c r="J4568"/>
  <c r="J4348"/>
  <c r="J4128"/>
  <c r="J4105"/>
  <c r="J3792"/>
  <c r="BK3599"/>
  <c r="BK2410"/>
  <c r="BK1647"/>
  <c r="J667"/>
  <c r="J118"/>
  <c r="BK155" i="31"/>
  <c r="BK497" i="30"/>
  <c r="J411"/>
  <c r="BK265"/>
  <c r="J88" i="29"/>
  <c r="J494" i="27"/>
  <c r="J412"/>
  <c r="BK138"/>
  <c r="J234" i="26"/>
  <c r="J198"/>
  <c r="J155" i="25"/>
  <c r="BK456" i="24"/>
  <c r="BK390"/>
  <c r="BK282"/>
  <c r="J195" i="23"/>
  <c r="J307" i="22"/>
  <c r="BK227"/>
  <c r="J185"/>
  <c r="BK142" i="21"/>
  <c r="BK344" i="20"/>
  <c r="J319"/>
  <c r="J282"/>
  <c r="J254"/>
  <c r="BK229"/>
  <c r="BK172"/>
  <c r="BK147"/>
  <c r="BK121"/>
  <c r="J244" i="19"/>
  <c r="BK207"/>
  <c r="BK178"/>
  <c r="BK148"/>
  <c r="BK135" i="18"/>
  <c r="J113"/>
  <c r="J213" i="17"/>
  <c r="BK186"/>
  <c r="J139"/>
  <c r="BK116"/>
  <c r="BK113" i="16"/>
  <c r="J833" i="15"/>
  <c r="BK804"/>
  <c r="BK675"/>
  <c r="J563"/>
  <c r="J469"/>
  <c r="J385"/>
  <c r="J222"/>
  <c r="J341" i="14"/>
  <c r="BK279"/>
  <c r="J224"/>
  <c r="BK104" i="13"/>
  <c r="BK315" i="11"/>
  <c r="J270"/>
  <c r="BK245"/>
  <c r="BK223"/>
  <c r="J194"/>
  <c r="J152"/>
  <c r="BK121"/>
  <c r="J260" i="10"/>
  <c r="BK226"/>
  <c r="J210"/>
  <c r="J155"/>
  <c r="BK133"/>
  <c r="J91" i="9"/>
  <c r="BK101" i="7"/>
  <c r="J787" i="6"/>
  <c r="J482"/>
  <c r="J399"/>
  <c r="BK343"/>
  <c r="J313"/>
  <c r="BK172" i="5"/>
  <c r="BK6001" i="2"/>
  <c r="BK5829"/>
  <c r="J5602"/>
  <c r="BK4768"/>
  <c r="J4196"/>
  <c r="J3540"/>
  <c r="BK3309"/>
  <c r="BK2226"/>
  <c r="BK1386"/>
  <c r="BK561"/>
  <c r="J99" i="32"/>
  <c r="J258" i="31"/>
  <c r="BK131" i="30"/>
  <c r="BK96" i="29"/>
  <c r="BK89" i="28"/>
  <c r="BK456" i="27"/>
  <c r="BK315"/>
  <c r="J321" i="26"/>
  <c r="J207"/>
  <c r="J187" i="25"/>
  <c r="J92"/>
  <c r="J388" i="24"/>
  <c r="J317"/>
  <c r="J126"/>
  <c r="J197" i="23"/>
  <c r="BK132"/>
  <c r="J256" i="22"/>
  <c r="J165" i="21"/>
  <c r="BK109"/>
  <c r="J326" i="20"/>
  <c r="J294"/>
  <c r="BK279"/>
  <c r="J259"/>
  <c r="J241"/>
  <c r="J225"/>
  <c r="BK165"/>
  <c r="J140"/>
  <c r="J126"/>
  <c r="BK275" i="19"/>
  <c r="J237"/>
  <c r="J219"/>
  <c r="J188"/>
  <c r="BK174"/>
  <c r="J149"/>
  <c r="J128" i="18"/>
  <c r="J233" i="17"/>
  <c r="BK171"/>
  <c r="BK113"/>
  <c r="J121" i="16"/>
  <c r="BK1093" i="15"/>
  <c r="J1084"/>
  <c r="J838"/>
  <c r="J789"/>
  <c r="J581"/>
  <c r="BK436"/>
  <c r="J223"/>
  <c r="J400" i="14"/>
  <c r="BK363"/>
  <c r="BK297"/>
  <c r="J234"/>
  <c r="BK154"/>
  <c r="J111" i="13"/>
  <c r="BK108" i="12"/>
  <c r="J318" i="11"/>
  <c r="BK285"/>
  <c r="BK253"/>
  <c r="BK230"/>
  <c r="J206"/>
  <c r="J188"/>
  <c r="BK140"/>
  <c r="BK116"/>
  <c r="BK265" i="10"/>
  <c r="BK221"/>
  <c r="BK186"/>
  <c r="BK145"/>
  <c r="BK118"/>
  <c r="J115" i="8"/>
  <c r="BK226" i="7"/>
  <c r="BK874" i="6"/>
  <c r="BK846"/>
  <c r="J768"/>
  <c r="J445"/>
  <c r="J389"/>
  <c r="J359"/>
  <c r="BK313"/>
  <c r="J166" i="5"/>
  <c r="J230" i="3"/>
  <c r="J114"/>
  <c r="J6014" i="2"/>
  <c r="BK5647"/>
  <c r="J5085"/>
  <c r="BK4348"/>
  <c r="BK4109"/>
  <c r="J3848"/>
  <c r="J3492"/>
  <c r="BK3367"/>
  <c r="BK2447"/>
  <c r="J1550"/>
  <c r="BK1494"/>
  <c r="BK670"/>
  <c r="AS68" i="1"/>
  <c r="BK153" i="31"/>
  <c r="BK363" i="30"/>
  <c r="BK88" i="29"/>
  <c r="J98" i="28"/>
  <c r="BK356" i="27"/>
  <c r="J304"/>
  <c r="BK312" i="26"/>
  <c r="BK252"/>
  <c r="J188"/>
  <c r="BK172" i="25"/>
  <c r="BK436" i="24"/>
  <c r="J352"/>
  <c r="BK197"/>
  <c r="J139" i="23"/>
  <c r="BK248" i="22"/>
  <c r="J135"/>
  <c r="J152" i="21"/>
  <c r="BK356" i="20"/>
  <c r="BK327"/>
  <c r="BK285"/>
  <c r="J256"/>
  <c r="BK220"/>
  <c r="J141"/>
  <c r="J300" i="19"/>
  <c r="BK260"/>
  <c r="J247"/>
  <c r="BK226"/>
  <c r="J177"/>
  <c r="J117"/>
  <c r="BK113" i="18"/>
  <c r="J205" i="17"/>
  <c r="BK165"/>
  <c r="BK136" i="16"/>
  <c r="J862" i="15"/>
  <c r="J776"/>
  <c r="J672"/>
  <c r="J540"/>
  <c r="J401"/>
  <c r="J196"/>
  <c r="J109"/>
  <c r="BK365" i="14"/>
  <c r="J275"/>
  <c r="BK240"/>
  <c r="J99" i="13"/>
  <c r="BK301" i="11"/>
  <c r="J235"/>
  <c r="BK191"/>
  <c r="J160"/>
  <c r="J136"/>
  <c r="J115"/>
  <c r="J264" i="10"/>
  <c r="BK248"/>
  <c r="BK198"/>
  <c r="BK167"/>
  <c r="BK134"/>
  <c r="BK101"/>
  <c r="BK385" i="7"/>
  <c r="BK161"/>
  <c r="J840" i="6"/>
  <c r="BK768"/>
  <c r="BK449"/>
  <c r="BK385"/>
  <c r="BK339"/>
  <c r="J210" i="5"/>
  <c r="BK271" i="3"/>
  <c r="BK6155" i="2"/>
  <c r="BK5839"/>
  <c r="J5647"/>
  <c r="J5425"/>
  <c r="J4757"/>
  <c r="BK4269"/>
  <c r="BK3992"/>
  <c r="BK3589"/>
  <c r="J2473"/>
  <c r="BK2358"/>
  <c r="BK1318"/>
  <c r="BK828"/>
  <c r="BK206"/>
  <c r="BK135" i="31"/>
  <c r="BK504" i="30"/>
  <c r="BK491"/>
  <c r="J392"/>
  <c r="J157"/>
  <c r="J106" i="28"/>
  <c r="BK527" i="27"/>
  <c r="J424"/>
  <c r="J356"/>
  <c r="J92"/>
  <c r="BK261" i="26"/>
  <c r="BK94"/>
  <c r="J153" i="25"/>
  <c r="BK332" i="24"/>
  <c r="BK214"/>
  <c r="BK246" i="23"/>
  <c r="BK118"/>
  <c r="BK175" i="22"/>
  <c r="BK139" i="21"/>
  <c r="BK336" i="20"/>
  <c r="BK289"/>
  <c r="J260"/>
  <c r="BK236"/>
  <c r="J196"/>
  <c r="BK142"/>
  <c r="J262" i="19"/>
  <c r="BK205"/>
  <c r="J173"/>
  <c r="BK137"/>
  <c r="BK240" i="17"/>
  <c r="BK205"/>
  <c r="BK140"/>
  <c r="BK112"/>
  <c r="J117" i="16"/>
  <c r="BK789" i="15"/>
  <c r="BK711"/>
  <c r="BK631"/>
  <c r="J450"/>
  <c r="J355"/>
  <c r="BK317" i="14"/>
  <c r="J263"/>
  <c r="J176"/>
  <c r="J112"/>
  <c r="J111" i="12"/>
  <c r="J326" i="11"/>
  <c r="BK293"/>
  <c r="J253"/>
  <c r="BK220"/>
  <c r="J165"/>
  <c r="J119"/>
  <c r="BK260" i="10"/>
  <c r="J246"/>
  <c r="BK173"/>
  <c r="J136"/>
  <c r="J118"/>
  <c r="BK102"/>
  <c r="J165" i="7"/>
  <c r="J793" i="6"/>
  <c r="BK427"/>
  <c r="J349"/>
  <c r="J125"/>
  <c r="J294" i="3"/>
  <c r="BK114"/>
  <c r="J6042" i="2"/>
  <c r="J5733"/>
  <c r="BK5454"/>
  <c r="J4425"/>
  <c r="BK4184"/>
  <c r="J3968"/>
  <c r="J3718"/>
  <c r="BK3516"/>
  <c r="J2445"/>
  <c r="J2226"/>
  <c r="J1503"/>
  <c r="J1167"/>
  <c r="J440"/>
  <c r="BK118"/>
  <c r="J169" i="31"/>
  <c r="J384" i="30"/>
  <c r="J281"/>
  <c r="BK89" i="29"/>
  <c r="BK530" i="27"/>
  <c r="BK424"/>
  <c r="BK308"/>
  <c r="J309" i="26"/>
  <c r="J196"/>
  <c r="BK115"/>
  <c r="J189" i="25"/>
  <c r="J131"/>
  <c r="BK322" i="24"/>
  <c r="J183" i="23"/>
  <c r="J118" i="22"/>
  <c r="J129" i="21"/>
  <c r="J340" i="20"/>
  <c r="J312"/>
  <c r="J295"/>
  <c r="J267"/>
  <c r="J229"/>
  <c r="BK201"/>
  <c r="BK176"/>
  <c r="J306" i="19"/>
  <c r="BK285"/>
  <c r="J251"/>
  <c r="J220"/>
  <c r="BK186"/>
  <c r="J142"/>
  <c r="J144" i="18"/>
  <c r="BK238" i="17"/>
  <c r="J202"/>
  <c r="J164"/>
  <c r="J138"/>
  <c r="J144" i="16"/>
  <c r="J915" i="15"/>
  <c r="J804"/>
  <c r="J688"/>
  <c r="J623"/>
  <c r="BK506"/>
  <c r="BK460"/>
  <c r="J396"/>
  <c r="J240"/>
  <c r="BK311" i="14"/>
  <c r="J253"/>
  <c r="J114"/>
  <c r="J105" i="12"/>
  <c r="J296" i="11"/>
  <c r="J260"/>
  <c r="J192"/>
  <c r="J159"/>
  <c r="J285" i="10"/>
  <c r="J271"/>
  <c r="BK191"/>
  <c r="J175"/>
  <c r="BK146"/>
  <c r="BK119"/>
  <c r="J100"/>
  <c r="J366" i="7"/>
  <c r="J850" i="6"/>
  <c r="BK456"/>
  <c r="J391"/>
  <c r="BK331"/>
  <c r="BK193" i="5"/>
  <c r="J151" i="4"/>
  <c r="J119" i="3"/>
  <c r="BK92" i="32"/>
  <c r="BK182" i="31"/>
  <c r="BK431" i="30"/>
  <c r="J305"/>
  <c r="BK103"/>
  <c r="J92" i="28"/>
  <c r="J348" i="27"/>
  <c r="BK122"/>
  <c r="BK280" i="26"/>
  <c r="J222"/>
  <c r="J115"/>
  <c r="J145" i="25"/>
  <c r="BK335" i="24"/>
  <c r="J269" i="23"/>
  <c r="J251"/>
  <c r="J127"/>
  <c r="BK123" i="22"/>
  <c r="J355" i="20"/>
  <c r="BK290"/>
  <c r="BK247"/>
  <c r="J195"/>
  <c r="J176"/>
  <c r="BK159"/>
  <c r="BK115"/>
  <c r="BK250" i="19"/>
  <c r="BK192"/>
  <c r="J150"/>
  <c r="J135" i="18"/>
  <c r="BK101"/>
  <c r="BK218" i="17"/>
  <c r="J169"/>
  <c r="J123"/>
  <c r="J945" i="15"/>
  <c r="J742"/>
  <c r="J590"/>
  <c r="BK492"/>
  <c r="J441"/>
  <c r="BK316"/>
  <c r="BK206"/>
  <c r="J379" i="14"/>
  <c r="J345"/>
  <c r="J293"/>
  <c r="J255"/>
  <c r="J204"/>
  <c r="BK152"/>
  <c r="J98" i="13"/>
  <c r="BK331" i="11"/>
  <c r="BK321"/>
  <c r="BK291"/>
  <c r="J280"/>
  <c r="J246"/>
  <c r="J221"/>
  <c r="J184"/>
  <c r="J121"/>
  <c r="BK273" i="10"/>
  <c r="BK245"/>
  <c r="BK241"/>
  <c r="J237"/>
  <c r="J234"/>
  <c r="J222"/>
  <c r="J189"/>
  <c r="BK160"/>
  <c r="BK143"/>
  <c r="J107"/>
  <c r="J137" i="7"/>
  <c r="BK797" i="6"/>
  <c r="J249" i="3"/>
  <c r="BK6213" i="2"/>
  <c r="BK5915"/>
  <c r="J4631"/>
  <c r="J3820"/>
  <c r="J3584"/>
  <c r="BK3265"/>
  <c r="J2399"/>
  <c r="J1410"/>
  <c r="J636"/>
  <c r="J487"/>
  <c r="J206"/>
  <c r="BK164" i="31"/>
  <c r="J102"/>
  <c r="J491" i="30"/>
  <c r="BK392"/>
  <c r="BK164"/>
  <c r="J94" i="29"/>
  <c r="J503" i="27"/>
  <c r="BK412"/>
  <c r="BK304"/>
  <c r="BK204" i="26"/>
  <c r="BK165" i="25"/>
  <c r="BK454" i="24"/>
  <c r="BK392"/>
  <c r="J291"/>
  <c r="BK244" i="23"/>
  <c r="BK123"/>
  <c r="J295" i="22"/>
  <c r="J123"/>
  <c r="BK364" i="20"/>
  <c r="J359"/>
  <c r="J300"/>
  <c r="J261"/>
  <c r="J191"/>
  <c r="BK135"/>
  <c r="BK300" i="19"/>
  <c r="J260"/>
  <c r="BK218"/>
  <c r="J176"/>
  <c r="BK135"/>
  <c r="J141" i="18"/>
  <c r="J111"/>
  <c r="J211" i="17"/>
  <c r="J179"/>
  <c r="BK147"/>
  <c r="BK114"/>
  <c r="BK121" i="16"/>
  <c r="J851" i="15"/>
  <c r="J693"/>
  <c r="BK604"/>
  <c r="J339"/>
  <c r="BK190"/>
  <c r="J363" i="14"/>
  <c r="J291"/>
  <c r="J247"/>
  <c r="J192"/>
  <c r="BK149"/>
  <c r="J124"/>
  <c r="J95" i="13"/>
  <c r="BK327" i="11"/>
  <c r="J301"/>
  <c r="J285"/>
  <c r="BK251"/>
  <c r="J212"/>
  <c r="BK184"/>
  <c r="J125"/>
  <c r="J280" i="10"/>
  <c r="J212"/>
  <c r="J184"/>
  <c r="BK155"/>
  <c r="BK117"/>
  <c r="J121" i="8"/>
  <c r="BK854" i="6"/>
  <c r="J454"/>
  <c r="BK397"/>
  <c r="BK325"/>
  <c r="J216" i="3"/>
  <c r="J110"/>
  <c r="BK2468" i="2"/>
  <c r="J1344"/>
  <c r="BK625"/>
  <c r="BK320"/>
  <c r="J208" i="31"/>
  <c r="J462" i="30"/>
  <c r="BK415"/>
  <c r="BK317"/>
  <c r="BK144"/>
  <c r="J492" i="27"/>
  <c r="BK428"/>
  <c r="BK315" i="26"/>
  <c r="BK247"/>
  <c r="BK188"/>
  <c r="BK184" i="25"/>
  <c r="J160"/>
  <c r="J450" i="24"/>
  <c r="BK419"/>
  <c r="J315"/>
  <c r="BK141"/>
  <c r="J205" i="23"/>
  <c r="J299" i="22"/>
  <c r="BK170"/>
  <c r="BK93"/>
  <c r="J115" i="21"/>
  <c r="BK332" i="20"/>
  <c r="BK301"/>
  <c r="J270"/>
  <c r="BK204"/>
  <c r="BK185"/>
  <c r="BK244" i="19"/>
  <c r="BK224"/>
  <c r="BK200"/>
  <c r="J171"/>
  <c r="BK125"/>
  <c r="J140" i="18"/>
  <c r="J243" i="17"/>
  <c r="BK210"/>
  <c r="BK174"/>
  <c r="J144"/>
  <c r="BK119"/>
  <c r="BK117" i="16"/>
  <c r="J816" i="15"/>
  <c r="BK681"/>
  <c r="BK594"/>
  <c r="J517"/>
  <c r="BK411"/>
  <c r="BK307"/>
  <c r="J218"/>
  <c r="BK391" i="14"/>
  <c r="BK349"/>
  <c r="BK309"/>
  <c r="BK245"/>
  <c r="J156"/>
  <c r="J107" i="13"/>
  <c r="BK100" i="12"/>
  <c r="BK276" i="11"/>
  <c r="J254"/>
  <c r="J232"/>
  <c r="BK205"/>
  <c r="J173"/>
  <c r="BK143"/>
  <c r="J117"/>
  <c r="J254" i="10"/>
  <c r="J217"/>
  <c r="BK180"/>
  <c r="J126" i="9"/>
  <c r="BK398" i="7"/>
  <c r="BK291"/>
  <c r="J809" i="6"/>
  <c r="BK779"/>
  <c r="BK413"/>
  <c r="BK327"/>
  <c r="J140" i="5"/>
  <c r="BK9004" i="2"/>
  <c r="BK8993"/>
  <c r="BK8978"/>
  <c r="J8692"/>
  <c r="BK8408"/>
  <c r="BK8349"/>
  <c r="BK8195"/>
  <c r="BK8189"/>
  <c r="J8090"/>
  <c r="BK8064"/>
  <c r="J8047"/>
  <c r="J7940"/>
  <c r="BK7901"/>
  <c r="BK7857"/>
  <c r="J7818"/>
  <c r="J7790"/>
  <c r="J7764"/>
  <c r="BK7620"/>
  <c r="J7387"/>
  <c r="J7277"/>
  <c r="J7233"/>
  <c r="J7215"/>
  <c r="J7180"/>
  <c r="J7153"/>
  <c r="J7120"/>
  <c r="BK7076"/>
  <c r="J7048"/>
  <c r="J7023"/>
  <c r="J6982"/>
  <c r="J6968"/>
  <c r="J6943"/>
  <c r="J6923"/>
  <c r="J6896"/>
  <c r="J6870"/>
  <c r="BK6827"/>
  <c r="BK6783"/>
  <c r="BK6735"/>
  <c r="BK6707"/>
  <c r="BK6621"/>
  <c r="J6597"/>
  <c r="BK6547"/>
  <c r="J6456"/>
  <c r="J6427"/>
  <c r="BK6385"/>
  <c r="J6351"/>
  <c r="BK6201"/>
  <c r="BK5874"/>
  <c r="BK5529"/>
  <c r="BK4929"/>
  <c r="BK4778"/>
  <c r="BK4532"/>
  <c r="J4232"/>
  <c r="BK4015"/>
  <c r="J3736"/>
  <c r="BK3492"/>
  <c r="J3265"/>
  <c r="J2388"/>
  <c r="BK1572"/>
  <c r="J677"/>
  <c r="BK317"/>
  <c r="BK199" i="31"/>
  <c r="J488" i="30"/>
  <c r="J379"/>
  <c r="J96" i="29"/>
  <c r="J101" i="28"/>
  <c r="J420" i="27"/>
  <c r="J379"/>
  <c r="BK271" i="26"/>
  <c r="J216"/>
  <c r="BK171"/>
  <c r="BK147" i="25"/>
  <c r="BK452" i="24"/>
  <c r="J347"/>
  <c r="BK249"/>
  <c r="J214" i="23"/>
  <c r="BK315" i="22"/>
  <c r="BK256"/>
  <c r="J164" i="21"/>
  <c r="J356" i="20"/>
  <c r="J323"/>
  <c r="BK294"/>
  <c r="BK266"/>
  <c r="BK240"/>
  <c r="BK213"/>
  <c r="J175"/>
  <c r="BK143"/>
  <c r="BK124"/>
  <c r="J292" i="19"/>
  <c r="J212"/>
  <c r="J194"/>
  <c r="J153"/>
  <c r="BK130" i="18"/>
  <c r="BK105"/>
  <c r="BK228" i="17"/>
  <c r="J201"/>
  <c r="BK172"/>
  <c r="BK122"/>
  <c r="J141" i="16"/>
  <c r="J903" i="15"/>
  <c r="BK830"/>
  <c r="J758"/>
  <c r="J620"/>
  <c r="J471"/>
  <c r="J346"/>
  <c r="BK210"/>
  <c r="BK385" i="14"/>
  <c r="J317"/>
  <c r="BK218"/>
  <c r="J174"/>
  <c r="J97" i="13"/>
  <c r="J98" i="12"/>
  <c r="BK303" i="11"/>
  <c r="BK257"/>
  <c r="BK233"/>
  <c r="J174"/>
  <c r="J122"/>
  <c r="BK271" i="10"/>
  <c r="BK228"/>
  <c r="J215"/>
  <c r="BK171"/>
  <c r="J141"/>
  <c r="BK126"/>
  <c r="J102"/>
  <c r="J149" i="7"/>
  <c r="BK813" i="6"/>
  <c r="BK602"/>
  <c r="J409"/>
  <c r="BK359"/>
  <c r="J296"/>
  <c r="J178" i="5"/>
  <c r="BK6190" i="2"/>
  <c r="J5665"/>
  <c r="BK5488"/>
  <c r="J5199"/>
  <c r="J4557"/>
  <c r="BK4304"/>
  <c r="BK4094"/>
  <c r="BK3858"/>
  <c r="J2936"/>
  <c r="BK2154"/>
  <c r="BK1193"/>
  <c r="J485"/>
  <c r="BK101" i="32"/>
  <c r="BK96"/>
  <c r="J162" i="31"/>
  <c r="J443" i="30"/>
  <c r="BK113" i="28"/>
  <c r="BK94"/>
  <c r="J478" i="27"/>
  <c r="BK451"/>
  <c r="BK317" i="26"/>
  <c r="J195"/>
  <c r="BK189" i="25"/>
  <c r="J445" i="24"/>
  <c r="BK349"/>
  <c r="BK291"/>
  <c r="BK263" i="23"/>
  <c r="J230"/>
  <c r="J165"/>
  <c r="J205" i="22"/>
  <c r="BK160" i="21"/>
  <c r="BK136"/>
  <c r="BK355" i="20"/>
  <c r="BK323"/>
  <c r="BK293"/>
  <c r="BK269"/>
  <c r="BK258"/>
  <c r="BK238"/>
  <c r="J211"/>
  <c r="BK170"/>
  <c r="J150"/>
  <c r="J131"/>
  <c r="J293" i="19"/>
  <c r="BK247"/>
  <c r="BK230"/>
  <c r="BK211"/>
  <c r="BK191"/>
  <c r="J156"/>
  <c r="J148"/>
  <c r="BK221" i="17"/>
  <c r="J178"/>
  <c r="BK139"/>
  <c r="BK139" i="16"/>
  <c r="J1095" i="15"/>
  <c r="BK1086"/>
  <c r="BK913"/>
  <c r="BK827"/>
  <c r="BK752"/>
  <c r="J661"/>
  <c r="BK563"/>
  <c r="J428"/>
  <c r="J210"/>
  <c r="BK369" i="14"/>
  <c r="J329"/>
  <c r="J273"/>
  <c r="J186"/>
  <c r="BK124"/>
  <c r="J112" i="12"/>
  <c r="BK94"/>
  <c r="J308" i="11"/>
  <c r="J278"/>
  <c r="J261"/>
  <c r="J229"/>
  <c r="BK199"/>
  <c r="BK168"/>
  <c r="BK141"/>
  <c r="BK114"/>
  <c r="J281" i="10"/>
  <c r="J224"/>
  <c r="J174"/>
  <c r="J146"/>
  <c r="BK100"/>
  <c r="J393" i="7"/>
  <c r="BK145"/>
  <c r="J877" i="6"/>
  <c r="J858"/>
  <c r="BK482"/>
  <c r="J403"/>
  <c r="J341"/>
  <c r="J301"/>
  <c r="J96" i="4"/>
  <c r="BK131" i="3"/>
  <c r="J5829" i="2"/>
  <c r="J5448"/>
  <c r="J4751"/>
  <c r="J4269"/>
  <c r="J3698"/>
  <c r="BK3380"/>
  <c r="J2465"/>
  <c r="J1655"/>
  <c r="J1246"/>
  <c r="J737"/>
  <c r="J428"/>
  <c r="J217" i="31"/>
  <c r="BK368" i="30"/>
  <c r="J95" i="29"/>
  <c r="J94" i="28"/>
  <c r="BK442" i="27"/>
  <c r="J326"/>
  <c r="J310" i="26"/>
  <c r="BK228"/>
  <c r="BK171" i="25"/>
  <c r="BK404" i="24"/>
  <c r="BK329"/>
  <c r="J255" i="23"/>
  <c r="J153"/>
  <c r="BK223" i="22"/>
  <c r="J93"/>
  <c r="BK147" i="21"/>
  <c r="J353" i="20"/>
  <c r="J324"/>
  <c r="J304"/>
  <c r="J250"/>
  <c r="BK228"/>
  <c r="BK190"/>
  <c r="J156"/>
  <c r="J119"/>
  <c r="BK264" i="19"/>
  <c r="BK248"/>
  <c r="BK227"/>
  <c r="BK203"/>
  <c r="BK168"/>
  <c r="J137"/>
  <c r="J130" i="18"/>
  <c r="J101"/>
  <c r="J189" i="17"/>
  <c r="J170"/>
  <c r="J121"/>
  <c r="BK847" i="15"/>
  <c r="BK703"/>
  <c r="J550"/>
  <c r="BK226"/>
  <c r="J369" i="14"/>
  <c r="J307"/>
  <c r="J251"/>
  <c r="BK198"/>
  <c r="J105" i="13"/>
  <c r="BK323" i="11"/>
  <c r="J294"/>
  <c r="BK243"/>
  <c r="BK192"/>
  <c r="BK169"/>
  <c r="BK128"/>
  <c r="J273" i="10"/>
  <c r="J251"/>
  <c r="BK205"/>
  <c r="BK176"/>
  <c r="J153"/>
  <c r="J133"/>
  <c r="BK91" i="9"/>
  <c r="BK366" i="7"/>
  <c r="J145"/>
  <c r="J795" i="6"/>
  <c r="J478"/>
  <c r="J421"/>
  <c r="J353"/>
  <c r="BK136"/>
  <c r="BK274" i="3"/>
  <c r="J175"/>
  <c r="BK6143" i="2"/>
  <c r="BK5809"/>
  <c r="J5468"/>
  <c r="J4797"/>
  <c r="J4545"/>
  <c r="BK4290"/>
  <c r="J3918"/>
  <c r="J3758"/>
  <c r="J3409"/>
  <c r="J2442"/>
  <c r="J1572"/>
  <c r="BK446"/>
  <c r="J180" i="31"/>
  <c r="BK502" i="30"/>
  <c r="BK464"/>
  <c r="J330"/>
  <c r="J181"/>
  <c r="J115" i="28"/>
  <c r="BK91"/>
  <c r="J452" i="27"/>
  <c r="BK348"/>
  <c r="BK90"/>
  <c r="J239" i="26"/>
  <c r="BK96"/>
  <c r="J143" i="25"/>
  <c r="J356" i="24"/>
  <c r="J301"/>
  <c r="BK200" i="23"/>
  <c r="BK109"/>
  <c r="J146" i="22"/>
  <c r="J141" i="21"/>
  <c r="BK359" i="20"/>
  <c r="BK303"/>
  <c r="J258"/>
  <c r="J243"/>
  <c r="BK207"/>
  <c r="BK181"/>
  <c r="BK150"/>
  <c r="J114"/>
  <c r="BK228" i="19"/>
  <c r="J192"/>
  <c r="BK149"/>
  <c r="J147" i="18"/>
  <c r="J238" i="17"/>
  <c r="BK204"/>
  <c r="J163"/>
  <c r="BK132"/>
  <c r="BK134" i="16"/>
  <c r="J739" i="15"/>
  <c r="J669"/>
  <c r="BK535"/>
  <c r="BK424"/>
  <c r="J311"/>
  <c r="J331" i="14"/>
  <c r="BK267"/>
  <c r="J166"/>
  <c r="J122"/>
  <c r="BK94" i="13"/>
  <c r="BK328" i="11"/>
  <c r="J313"/>
  <c r="BK273"/>
  <c r="BK231"/>
  <c r="J170"/>
  <c r="J139"/>
  <c r="J116"/>
  <c r="J258" i="10"/>
  <c r="BK208"/>
  <c r="BK132"/>
  <c r="J112"/>
  <c r="J398" i="7"/>
  <c r="BK105"/>
  <c r="BK789" i="6"/>
  <c r="J401"/>
  <c r="J333"/>
  <c r="J127" i="5"/>
  <c r="J263" i="3"/>
  <c r="J6327" i="2"/>
  <c r="BK5884"/>
  <c r="J5529"/>
  <c r="J4853"/>
  <c r="BK4335"/>
  <c r="BK4101"/>
  <c r="BK3866"/>
  <c r="BK3584"/>
  <c r="J3179"/>
  <c r="J2433"/>
  <c r="BK1945"/>
  <c r="BK1398"/>
  <c r="J882"/>
  <c r="J229"/>
  <c r="BK258" i="31"/>
  <c r="BK477" i="30"/>
  <c r="J400"/>
  <c r="BK219"/>
  <c r="BK536" i="27"/>
  <c r="BK528"/>
  <c r="BK447"/>
  <c r="BK351"/>
  <c r="J314" i="26"/>
  <c r="J213"/>
  <c r="BK110"/>
  <c r="J151" i="25"/>
  <c r="BK92"/>
  <c r="BK269" i="23"/>
  <c r="J218"/>
  <c r="J208" i="22"/>
  <c r="BK167" i="21"/>
  <c r="J117"/>
  <c r="BK338" i="20"/>
  <c r="BK306"/>
  <c r="J286"/>
  <c r="BK262"/>
  <c r="J208"/>
  <c r="BK189"/>
  <c r="BK149"/>
  <c r="J124"/>
  <c r="J279" i="19"/>
  <c r="BK252"/>
  <c r="J224"/>
  <c r="J161"/>
  <c r="J131"/>
  <c r="BK109" i="18"/>
  <c r="BK207" i="17"/>
  <c r="BK156"/>
  <c r="J120"/>
  <c r="J108" i="16"/>
  <c r="J821" i="15"/>
  <c r="J714"/>
  <c r="J651"/>
  <c r="BK609"/>
  <c r="BK517"/>
  <c r="J454"/>
  <c r="BK334"/>
  <c r="J188"/>
  <c r="J373" i="14"/>
  <c r="J261"/>
  <c r="BK206"/>
  <c r="BK111" i="13"/>
  <c r="BK109" i="12"/>
  <c r="BK299" i="11"/>
  <c r="BK244"/>
  <c r="J228"/>
  <c r="J179"/>
  <c r="J154"/>
  <c r="J140"/>
  <c r="BK282" i="10"/>
  <c r="J226"/>
  <c r="J183"/>
  <c r="J166"/>
  <c r="J126"/>
  <c r="BK129" i="8"/>
  <c r="BK141" i="7"/>
  <c r="BK811" i="6"/>
  <c r="BK423"/>
  <c r="BK379"/>
  <c r="J321"/>
  <c r="J233" i="5"/>
  <c r="J235" i="3"/>
  <c r="BK99" i="32"/>
  <c r="BK88"/>
  <c r="BK443" i="30"/>
  <c r="BK319"/>
  <c r="BK111"/>
  <c r="BK523" i="27"/>
  <c r="J367"/>
  <c r="J315"/>
  <c r="BK288" i="26"/>
  <c r="BK233"/>
  <c r="BK146"/>
  <c r="BK98" i="25"/>
  <c r="BK341" i="24"/>
  <c r="BK161"/>
  <c r="J258" i="23"/>
  <c r="J170"/>
  <c r="BK166" i="22"/>
  <c r="BK133" i="21"/>
  <c r="J346" i="20"/>
  <c r="BK296"/>
  <c r="J251"/>
  <c r="BK225"/>
  <c r="BK187"/>
  <c r="BK167"/>
  <c r="J148"/>
  <c r="J123"/>
  <c r="BK254" i="19"/>
  <c r="J200"/>
  <c r="BK169"/>
  <c r="BK148" i="18"/>
  <c r="J237" i="17"/>
  <c r="J215"/>
  <c r="J145"/>
  <c r="BK146" i="16"/>
  <c r="BK904" i="15"/>
  <c r="BK824"/>
  <c r="BK714"/>
  <c r="BK550"/>
  <c r="BK454"/>
  <c r="J303"/>
  <c r="BK216"/>
  <c r="BK395" i="14"/>
  <c r="BK329"/>
  <c r="J277"/>
  <c r="J212"/>
  <c r="J190"/>
  <c r="BK116"/>
  <c r="J101" i="12"/>
  <c r="J329" i="11"/>
  <c r="BK307"/>
  <c r="BK279"/>
  <c r="J245"/>
  <c r="BK207"/>
  <c r="J176"/>
  <c r="J142"/>
  <c r="BK103"/>
  <c r="BK269" i="10"/>
  <c r="J245"/>
  <c r="J241"/>
  <c r="BK236"/>
  <c r="J232"/>
  <c r="BK210"/>
  <c r="J196"/>
  <c r="BK175"/>
  <c r="BK141"/>
  <c r="BK105"/>
  <c r="J846" i="6"/>
  <c r="BK787"/>
  <c r="BK291" i="3"/>
  <c r="BK110"/>
  <c r="BK5970" i="2"/>
  <c r="J4484"/>
  <c r="BK4128"/>
  <c r="J3689"/>
  <c r="BK3352"/>
  <c r="BK2465"/>
  <c r="J1520"/>
  <c r="BK863"/>
  <c r="BK505"/>
  <c r="AS58" i="1"/>
  <c r="J137" i="30"/>
  <c r="BK114" i="28"/>
  <c r="J93"/>
  <c r="J469" i="27"/>
  <c r="BK379"/>
  <c r="J198"/>
  <c r="J138" i="26"/>
  <c r="J114" i="25"/>
  <c r="J442" i="24"/>
  <c r="BK319"/>
  <c r="J257"/>
  <c r="BK228" i="23"/>
  <c r="BK153"/>
  <c r="J315" i="22"/>
  <c r="BK208"/>
  <c r="BK150" i="21"/>
  <c r="J361" i="20"/>
  <c r="BK324"/>
  <c r="BK271"/>
  <c r="J204"/>
  <c r="BK160"/>
  <c r="BK134"/>
  <c r="J281" i="19"/>
  <c r="J239"/>
  <c r="BK193"/>
  <c r="J170"/>
  <c r="BK129"/>
  <c r="BK145" i="18"/>
  <c r="BK232" i="17"/>
  <c r="BK192"/>
  <c r="J157"/>
  <c r="J133"/>
  <c r="J134" i="16"/>
  <c r="BK862" i="15"/>
  <c r="J726"/>
  <c r="J616"/>
  <c r="J382"/>
  <c r="BK228"/>
  <c r="J157"/>
  <c r="BK347" i="14"/>
  <c r="BK271"/>
  <c r="J184"/>
  <c r="J135"/>
  <c r="J110" i="13"/>
  <c r="J115" i="12"/>
  <c r="BK322" i="11"/>
  <c r="J299"/>
  <c r="BK261"/>
  <c r="BK216"/>
  <c r="BK202"/>
  <c r="J171"/>
  <c r="BK120"/>
  <c r="BK275" i="10"/>
  <c r="J211"/>
  <c r="BK185"/>
  <c r="J161"/>
  <c r="J134"/>
  <c r="BK106"/>
  <c r="J105" i="7"/>
  <c r="J480" i="6"/>
  <c r="J439"/>
  <c r="J393"/>
  <c r="BK361"/>
  <c r="J291" i="3"/>
  <c r="J3562" i="2"/>
  <c r="BK2158"/>
  <c r="BK1477"/>
  <c r="J515"/>
  <c r="BK170"/>
  <c r="J181" i="31"/>
  <c r="BK439" i="30"/>
  <c r="J341"/>
  <c r="J258"/>
  <c r="BK520" i="27"/>
  <c r="J446"/>
  <c r="BK290" i="26"/>
  <c r="BK193"/>
  <c r="BK106"/>
  <c r="J165" i="25"/>
  <c r="BK110"/>
  <c r="BK424" i="24"/>
  <c r="BK345"/>
  <c r="J214"/>
  <c r="J249" i="23"/>
  <c r="BK91"/>
  <c r="J239" i="22"/>
  <c r="J99"/>
  <c r="BK145" i="21"/>
  <c r="J338" i="20"/>
  <c r="J313"/>
  <c r="J297"/>
  <c r="BK257"/>
  <c r="J218"/>
  <c r="J190"/>
  <c r="BK292" i="19"/>
  <c r="J233"/>
  <c r="BK209"/>
  <c r="J186"/>
  <c r="BK142"/>
  <c r="BK139" i="18"/>
  <c r="J244" i="17"/>
  <c r="BK216"/>
  <c r="J171"/>
  <c r="BK157"/>
  <c r="BK135"/>
  <c r="J117"/>
  <c r="J130" i="16"/>
  <c r="J911" i="15"/>
  <c r="BK745"/>
  <c r="BK616"/>
  <c r="J573"/>
  <c r="J457"/>
  <c r="J379"/>
  <c r="J221"/>
  <c r="BK109"/>
  <c r="J371" i="14"/>
  <c r="J339"/>
  <c r="BK293"/>
  <c r="BK236"/>
  <c r="BK133"/>
  <c r="J104" i="12"/>
  <c r="BK283" i="11"/>
  <c r="J257"/>
  <c r="BK218"/>
  <c r="BK161"/>
  <c r="BK145"/>
  <c r="J110"/>
  <c r="J267" i="10"/>
  <c r="BK187"/>
  <c r="BK159"/>
  <c r="BK125"/>
  <c r="J343" i="7"/>
  <c r="J829" i="6"/>
  <c r="BK485"/>
  <c r="BK371"/>
  <c r="J216" i="5"/>
  <c r="BK226" i="3"/>
  <c r="J9004" i="2"/>
  <c r="J8995"/>
  <c r="BK8989"/>
  <c r="BK8692"/>
  <c r="J8458"/>
  <c r="J8433"/>
  <c r="J8396"/>
  <c r="J8349"/>
  <c r="J8195"/>
  <c r="J8189"/>
  <c r="J8080"/>
  <c r="J8064"/>
  <c r="BK8045"/>
  <c r="BK7923"/>
  <c r="J7903"/>
  <c r="BK7877"/>
  <c r="J7846"/>
  <c r="BK7098"/>
  <c r="BK7066"/>
  <c r="BK7042"/>
  <c r="J7013"/>
  <c r="J6989"/>
  <c r="BK6957"/>
  <c r="BK6937"/>
  <c r="J6905"/>
  <c r="J6881"/>
  <c r="J6837"/>
  <c r="J6795"/>
  <c r="BK6755"/>
  <c r="J6719"/>
  <c r="BK6686"/>
  <c r="J6621"/>
  <c r="J6556"/>
  <c r="J6464"/>
  <c r="J6408"/>
  <c r="BK6339"/>
  <c r="BK6042"/>
  <c r="BK5760"/>
  <c r="BK5540"/>
  <c r="BK5255"/>
  <c r="BK4751"/>
  <c r="BK4557"/>
  <c r="J4304"/>
  <c r="J4148"/>
  <c r="J4109"/>
  <c r="BK3720"/>
  <c r="J3380"/>
  <c r="J2463"/>
  <c r="BK1657"/>
  <c r="J1477"/>
  <c r="J863"/>
  <c r="J467"/>
  <c r="BK226" i="31"/>
  <c r="J135"/>
  <c r="J473" i="30"/>
  <c r="J408"/>
  <c r="J89" i="29"/>
  <c r="J456" i="27"/>
  <c r="BK390"/>
  <c r="J290" i="26"/>
  <c r="J247"/>
  <c r="BK162"/>
  <c r="BK136" i="25"/>
  <c r="J458" i="24"/>
  <c r="J432"/>
  <c r="J323"/>
  <c r="J200" i="23"/>
  <c r="J91"/>
  <c r="BK278" i="22"/>
  <c r="BK211"/>
  <c r="J161" i="21"/>
  <c r="BK117"/>
  <c r="J333" i="20"/>
  <c r="BK312"/>
  <c r="BK287"/>
  <c r="BK253"/>
  <c r="J235"/>
  <c r="BK200"/>
  <c r="J167"/>
  <c r="BK140"/>
  <c r="J253" i="19"/>
  <c r="J209"/>
  <c r="J183"/>
  <c r="BK164"/>
  <c r="BK134" i="18"/>
  <c r="BK242" i="17"/>
  <c r="BK211"/>
  <c r="J160"/>
  <c r="J119"/>
  <c r="BK130" i="16"/>
  <c r="J879" i="15"/>
  <c r="J827"/>
  <c r="BK785"/>
  <c r="J626"/>
  <c r="BK524"/>
  <c r="BK441"/>
  <c r="BK339"/>
  <c r="J194"/>
  <c r="BK375" i="14"/>
  <c r="J257"/>
  <c r="J182"/>
  <c r="BK102" i="13"/>
  <c r="BK106" i="12"/>
  <c r="J290" i="11"/>
  <c r="BK266"/>
  <c r="BK240"/>
  <c r="J207"/>
  <c r="J183"/>
  <c r="J128"/>
  <c r="BK108"/>
  <c r="BK259" i="10"/>
  <c r="J221"/>
  <c r="BK197"/>
  <c r="BK163"/>
  <c r="J130"/>
  <c r="J130" i="9"/>
  <c r="J117" i="7"/>
  <c r="J797" i="6"/>
  <c r="J423"/>
  <c r="BK375"/>
  <c r="J331"/>
  <c r="J227" i="5"/>
  <c r="BK203" i="3"/>
  <c r="J5980" i="2"/>
  <c r="J5611"/>
  <c r="BK5416"/>
  <c r="BK4568"/>
  <c r="J4290"/>
  <c r="J3929"/>
  <c r="BK3782"/>
  <c r="J2447"/>
  <c r="J1657"/>
  <c r="BK782"/>
  <c r="BK97" i="32"/>
  <c r="J254" i="31"/>
  <c r="BK446" i="30"/>
  <c r="BK97" i="29"/>
  <c r="BK96" i="28"/>
  <c r="BK492" i="27"/>
  <c r="BK385"/>
  <c r="BK323" i="26"/>
  <c r="J210"/>
  <c r="J110"/>
  <c r="J158" i="25"/>
  <c r="J400" i="24"/>
  <c r="BK323"/>
  <c r="BK95"/>
  <c r="J257" i="23"/>
  <c r="BK174"/>
  <c r="BK105"/>
  <c r="BK112" i="22"/>
  <c r="J147" i="21"/>
  <c r="J122"/>
  <c r="BK349" i="20"/>
  <c r="BK300"/>
  <c r="J275"/>
  <c r="J249"/>
  <c r="J220"/>
  <c r="BK179"/>
  <c r="BK161"/>
  <c r="BK138"/>
  <c r="BK119"/>
  <c r="BK243" i="19"/>
  <c r="J229"/>
  <c r="BK206"/>
  <c r="J185"/>
  <c r="J166"/>
  <c r="BK151"/>
  <c r="BK127" i="18"/>
  <c r="J240" i="17"/>
  <c r="J218"/>
  <c r="BK170"/>
  <c r="BK134"/>
  <c r="J129" i="16"/>
  <c r="J1097" i="15"/>
  <c r="J1089"/>
  <c r="BK1082"/>
  <c r="BK851"/>
  <c r="J793"/>
  <c r="J604"/>
  <c r="BK379"/>
  <c r="BK192"/>
  <c r="J377" i="14"/>
  <c r="BK337"/>
  <c r="J285"/>
  <c r="J214"/>
  <c r="BK168"/>
  <c r="BK109" i="13"/>
  <c r="BK105" i="12"/>
  <c r="J325" i="11"/>
  <c r="J298"/>
  <c r="BK268"/>
  <c r="J236"/>
  <c r="J219"/>
  <c r="J193"/>
  <c r="J162"/>
  <c r="BK138"/>
  <c r="BK104"/>
  <c r="BK258" i="10"/>
  <c r="BK212"/>
  <c r="J162"/>
  <c r="J137"/>
  <c r="BK103" i="9"/>
  <c r="BK343" i="7"/>
  <c r="J109"/>
  <c r="J874" i="6"/>
  <c r="BK785"/>
  <c r="J462"/>
  <c r="BK431"/>
  <c r="BK367"/>
  <c r="J319"/>
  <c r="J184" i="5"/>
  <c r="BK192" i="3"/>
  <c r="BK6306" i="2"/>
  <c r="BK5751"/>
  <c r="J5518"/>
  <c r="J4815"/>
  <c r="J4284"/>
  <c r="J3900"/>
  <c r="BK3684"/>
  <c r="BK3392"/>
  <c r="J2458"/>
  <c r="J2410"/>
  <c r="BK1512"/>
  <c r="BK1187"/>
  <c r="J497"/>
  <c r="J337"/>
  <c r="R215" i="3" l="1"/>
  <c r="P215"/>
  <c r="BK676" i="2"/>
  <c r="J676" s="1"/>
  <c r="J68" s="1"/>
  <c r="R3411"/>
  <c r="P3708"/>
  <c r="R4096"/>
  <c r="P4135"/>
  <c r="T6041"/>
  <c r="P7789"/>
  <c r="P7900"/>
  <c r="P8049"/>
  <c r="R8063"/>
  <c r="BK8383"/>
  <c r="J8383" s="1"/>
  <c r="J89" s="1"/>
  <c r="T8992"/>
  <c r="T8991"/>
  <c r="R105" i="3"/>
  <c r="T196"/>
  <c r="BK270"/>
  <c r="J270"/>
  <c r="J76" s="1"/>
  <c r="T290"/>
  <c r="BK95" i="4"/>
  <c r="BK94" s="1"/>
  <c r="BK93" s="1"/>
  <c r="J93" s="1"/>
  <c r="J67" s="1"/>
  <c r="T165" i="5"/>
  <c r="P196"/>
  <c r="BK135" i="6"/>
  <c r="J135" s="1"/>
  <c r="J70" s="1"/>
  <c r="P378" i="7"/>
  <c r="BK123" i="8"/>
  <c r="J123" s="1"/>
  <c r="J71" s="1"/>
  <c r="P181" i="10"/>
  <c r="P220"/>
  <c r="P274"/>
  <c r="R135" i="11"/>
  <c r="R190"/>
  <c r="T239"/>
  <c r="P289"/>
  <c r="R111" i="14"/>
  <c r="T139"/>
  <c r="P242"/>
  <c r="BK356"/>
  <c r="J356"/>
  <c r="J84" s="1"/>
  <c r="BK108" i="15"/>
  <c r="BK252"/>
  <c r="J252" s="1"/>
  <c r="J74" s="1"/>
  <c r="R498"/>
  <c r="P910"/>
  <c r="P909" s="1"/>
  <c r="BK100" i="16"/>
  <c r="J100"/>
  <c r="J70" s="1"/>
  <c r="T127"/>
  <c r="T126" s="1"/>
  <c r="T130" i="17"/>
  <c r="T109" s="1"/>
  <c r="T155"/>
  <c r="R181"/>
  <c r="R180"/>
  <c r="P200"/>
  <c r="P199" s="1"/>
  <c r="P209"/>
  <c r="P208"/>
  <c r="T231"/>
  <c r="BK100" i="18"/>
  <c r="J100" s="1"/>
  <c r="J69" s="1"/>
  <c r="R117"/>
  <c r="T136"/>
  <c r="T110" i="19"/>
  <c r="P144"/>
  <c r="P163"/>
  <c r="T255"/>
  <c r="P268"/>
  <c r="R112" i="20"/>
  <c r="BK153"/>
  <c r="J153" s="1"/>
  <c r="J71" s="1"/>
  <c r="BK193"/>
  <c r="J193" s="1"/>
  <c r="J73" s="1"/>
  <c r="P206"/>
  <c r="R227"/>
  <c r="BK268"/>
  <c r="J268" s="1"/>
  <c r="J80" s="1"/>
  <c r="P288"/>
  <c r="R308"/>
  <c r="P350"/>
  <c r="T104" i="21"/>
  <c r="R126"/>
  <c r="P138"/>
  <c r="P151"/>
  <c r="T155"/>
  <c r="P129" i="22"/>
  <c r="P145"/>
  <c r="R90" i="23"/>
  <c r="BK199"/>
  <c r="J199"/>
  <c r="J64" s="1"/>
  <c r="P243"/>
  <c r="P242" s="1"/>
  <c r="P248" i="24"/>
  <c r="P91" s="1"/>
  <c r="T355"/>
  <c r="P403"/>
  <c r="P402" s="1"/>
  <c r="BK142" i="25"/>
  <c r="J142" s="1"/>
  <c r="J63" s="1"/>
  <c r="BK157"/>
  <c r="J157"/>
  <c r="J64" s="1"/>
  <c r="T91" i="26"/>
  <c r="BK251"/>
  <c r="J251"/>
  <c r="J64" s="1"/>
  <c r="P267"/>
  <c r="P266" s="1"/>
  <c r="P298" i="27"/>
  <c r="R460"/>
  <c r="P473"/>
  <c r="BK108" i="28"/>
  <c r="J108"/>
  <c r="J65" s="1"/>
  <c r="P87" i="29"/>
  <c r="P86" s="1"/>
  <c r="AU90" i="1" s="1"/>
  <c r="R280" i="30"/>
  <c r="BK85" i="32"/>
  <c r="P117" i="2"/>
  <c r="P392"/>
  <c r="P514"/>
  <c r="P2409"/>
  <c r="BK3354"/>
  <c r="J3354"/>
  <c r="J72" s="1"/>
  <c r="BK3411"/>
  <c r="J3411" s="1"/>
  <c r="J75" s="1"/>
  <c r="R3708"/>
  <c r="P4096"/>
  <c r="R4135"/>
  <c r="R6041"/>
  <c r="T7789"/>
  <c r="BK7900"/>
  <c r="J7900" s="1"/>
  <c r="J86" s="1"/>
  <c r="BK8049"/>
  <c r="J8049" s="1"/>
  <c r="J87" s="1"/>
  <c r="T8063"/>
  <c r="T8383"/>
  <c r="P8992"/>
  <c r="P8991" s="1"/>
  <c r="BK237" i="3"/>
  <c r="J237" s="1"/>
  <c r="J74" s="1"/>
  <c r="R270"/>
  <c r="R269"/>
  <c r="P283"/>
  <c r="T95" i="4"/>
  <c r="T94" s="1"/>
  <c r="T93" s="1"/>
  <c r="P165" i="5"/>
  <c r="T209"/>
  <c r="P102" i="6"/>
  <c r="R484"/>
  <c r="P873"/>
  <c r="R100" i="7"/>
  <c r="T99" i="8"/>
  <c r="T98"/>
  <c r="R98" i="10"/>
  <c r="T220"/>
  <c r="BK274"/>
  <c r="J274"/>
  <c r="J73" s="1"/>
  <c r="T101" i="11"/>
  <c r="T167"/>
  <c r="R214"/>
  <c r="P264"/>
  <c r="R314"/>
  <c r="R93" i="13"/>
  <c r="R92"/>
  <c r="P126" i="14"/>
  <c r="BK144"/>
  <c r="J144" s="1"/>
  <c r="J74" s="1"/>
  <c r="BK163"/>
  <c r="BK162"/>
  <c r="J162" s="1"/>
  <c r="J76" s="1"/>
  <c r="BK223"/>
  <c r="BK314"/>
  <c r="BK313" s="1"/>
  <c r="J313" s="1"/>
  <c r="J81" s="1"/>
  <c r="T108" i="15"/>
  <c r="BK354"/>
  <c r="J354"/>
  <c r="J75" s="1"/>
  <c r="R687"/>
  <c r="T832"/>
  <c r="T878"/>
  <c r="T902"/>
  <c r="P100" i="16"/>
  <c r="R110"/>
  <c r="R149" i="17"/>
  <c r="R137" s="1"/>
  <c r="P168"/>
  <c r="BK191"/>
  <c r="J191"/>
  <c r="J77" s="1"/>
  <c r="R200"/>
  <c r="R199" s="1"/>
  <c r="R214"/>
  <c r="T226"/>
  <c r="BK117" i="18"/>
  <c r="J117" s="1"/>
  <c r="J70" s="1"/>
  <c r="T126"/>
  <c r="P142"/>
  <c r="P110" i="19"/>
  <c r="BK144"/>
  <c r="J144" s="1"/>
  <c r="J73" s="1"/>
  <c r="BK163"/>
  <c r="J163"/>
  <c r="J74" s="1"/>
  <c r="BK255"/>
  <c r="J255" s="1"/>
  <c r="J76" s="1"/>
  <c r="P284"/>
  <c r="P283"/>
  <c r="P133" i="20"/>
  <c r="T173"/>
  <c r="R206"/>
  <c r="P219"/>
  <c r="T227"/>
  <c r="P268"/>
  <c r="R288"/>
  <c r="T308"/>
  <c r="P339"/>
  <c r="R350"/>
  <c r="P114" i="21"/>
  <c r="BK132"/>
  <c r="J132" s="1"/>
  <c r="J72" s="1"/>
  <c r="T138"/>
  <c r="P158"/>
  <c r="P92" i="22"/>
  <c r="BK117"/>
  <c r="J117" s="1"/>
  <c r="J63" s="1"/>
  <c r="R199"/>
  <c r="P90" i="23"/>
  <c r="P199"/>
  <c r="P227"/>
  <c r="T92" i="24"/>
  <c r="R300"/>
  <c r="R387"/>
  <c r="BK423"/>
  <c r="J423" s="1"/>
  <c r="J70" s="1"/>
  <c r="BK89" i="25"/>
  <c r="R168"/>
  <c r="R167" s="1"/>
  <c r="T170" i="26"/>
  <c r="T251"/>
  <c r="BK287"/>
  <c r="J287" s="1"/>
  <c r="J69" s="1"/>
  <c r="R298" i="27"/>
  <c r="T460"/>
  <c r="T473"/>
  <c r="P108" i="28"/>
  <c r="T88" i="30"/>
  <c r="T257"/>
  <c r="P459"/>
  <c r="P458"/>
  <c r="BK85" i="31"/>
  <c r="J85"/>
  <c r="J61" s="1"/>
  <c r="P85"/>
  <c r="P84" s="1"/>
  <c r="P83" s="1"/>
  <c r="AU92" i="1" s="1"/>
  <c r="T85" i="32"/>
  <c r="R676" i="2"/>
  <c r="P3354"/>
  <c r="T4234"/>
  <c r="P5418"/>
  <c r="T5490"/>
  <c r="BK7232"/>
  <c r="J7232" s="1"/>
  <c r="J84" s="1"/>
  <c r="BK7789"/>
  <c r="J7789" s="1"/>
  <c r="J85" s="1"/>
  <c r="T7900"/>
  <c r="T8049"/>
  <c r="BK8063"/>
  <c r="J8063" s="1"/>
  <c r="J88" s="1"/>
  <c r="P8383"/>
  <c r="BK8992"/>
  <c r="BK8991" s="1"/>
  <c r="J8991" s="1"/>
  <c r="J91" s="1"/>
  <c r="R8992"/>
  <c r="R8991" s="1"/>
  <c r="P105" i="3"/>
  <c r="P237"/>
  <c r="BK290"/>
  <c r="J290" s="1"/>
  <c r="J79" s="1"/>
  <c r="R95" i="4"/>
  <c r="R94" s="1"/>
  <c r="R93" s="1"/>
  <c r="R165" i="5"/>
  <c r="P209"/>
  <c r="T102" i="6"/>
  <c r="P484"/>
  <c r="T873"/>
  <c r="R378" i="7"/>
  <c r="P99" i="8"/>
  <c r="P98" s="1"/>
  <c r="BK98" i="10"/>
  <c r="R181"/>
  <c r="P194"/>
  <c r="BK262"/>
  <c r="J262"/>
  <c r="J72" s="1"/>
  <c r="R274"/>
  <c r="BK135" i="11"/>
  <c r="J135"/>
  <c r="J69" s="1"/>
  <c r="BK190"/>
  <c r="J190" s="1"/>
  <c r="J71" s="1"/>
  <c r="BK239"/>
  <c r="J239" s="1"/>
  <c r="J73" s="1"/>
  <c r="BK289"/>
  <c r="J289" s="1"/>
  <c r="J75" s="1"/>
  <c r="R93" i="12"/>
  <c r="R92"/>
  <c r="T111" i="14"/>
  <c r="BK139"/>
  <c r="J139" s="1"/>
  <c r="J73" s="1"/>
  <c r="P144"/>
  <c r="T151"/>
  <c r="BK242"/>
  <c r="J242"/>
  <c r="J80" s="1"/>
  <c r="T314"/>
  <c r="T313" s="1"/>
  <c r="P108" i="15"/>
  <c r="T231"/>
  <c r="R354"/>
  <c r="P687"/>
  <c r="P832"/>
  <c r="P878"/>
  <c r="R902"/>
  <c r="P127" i="16"/>
  <c r="P126"/>
  <c r="BK149" i="17"/>
  <c r="J149" s="1"/>
  <c r="J71" s="1"/>
  <c r="P155"/>
  <c r="P181"/>
  <c r="P180" s="1"/>
  <c r="R209"/>
  <c r="R208"/>
  <c r="P231"/>
  <c r="T117" i="18"/>
  <c r="R136"/>
  <c r="P181" i="19"/>
  <c r="BK268"/>
  <c r="J268" s="1"/>
  <c r="J77" s="1"/>
  <c r="BK112" i="20"/>
  <c r="R153"/>
  <c r="R193"/>
  <c r="BK219"/>
  <c r="J219"/>
  <c r="J76" s="1"/>
  <c r="BK248"/>
  <c r="J248" s="1"/>
  <c r="J79" s="1"/>
  <c r="BK288"/>
  <c r="J288" s="1"/>
  <c r="J81" s="1"/>
  <c r="BK322"/>
  <c r="J322" s="1"/>
  <c r="J83" s="1"/>
  <c r="R339"/>
  <c r="T345"/>
  <c r="BK104" i="21"/>
  <c r="BK126"/>
  <c r="J126" s="1"/>
  <c r="J71" s="1"/>
  <c r="R144"/>
  <c r="R158"/>
  <c r="BK92" i="22"/>
  <c r="R117"/>
  <c r="BK199"/>
  <c r="J199" s="1"/>
  <c r="J66" s="1"/>
  <c r="T306"/>
  <c r="T160" i="23"/>
  <c r="R188"/>
  <c r="T243"/>
  <c r="T242"/>
  <c r="BK248" i="24"/>
  <c r="J248" s="1"/>
  <c r="J62" s="1"/>
  <c r="BK355"/>
  <c r="J355" s="1"/>
  <c r="J64" s="1"/>
  <c r="T423"/>
  <c r="T422"/>
  <c r="T89" i="25"/>
  <c r="T168"/>
  <c r="T167" s="1"/>
  <c r="BK91" i="26"/>
  <c r="BK243"/>
  <c r="J243" s="1"/>
  <c r="J63" s="1"/>
  <c r="T267"/>
  <c r="T266" s="1"/>
  <c r="BK298" i="27"/>
  <c r="J298" s="1"/>
  <c r="J62" s="1"/>
  <c r="T489"/>
  <c r="T488" s="1"/>
  <c r="T88" i="28"/>
  <c r="BK87" i="29"/>
  <c r="J87" s="1"/>
  <c r="J64" s="1"/>
  <c r="P88" i="30"/>
  <c r="BK257"/>
  <c r="J257" s="1"/>
  <c r="J62" s="1"/>
  <c r="T459"/>
  <c r="T458"/>
  <c r="R91" i="32"/>
  <c r="T676" i="2"/>
  <c r="R3354"/>
  <c r="R4234"/>
  <c r="R5418"/>
  <c r="R5490"/>
  <c r="T7232"/>
  <c r="BK8465"/>
  <c r="J8465" s="1"/>
  <c r="J90" s="1"/>
  <c r="R237" i="3"/>
  <c r="R283"/>
  <c r="P95" i="4"/>
  <c r="P94"/>
  <c r="P93" s="1"/>
  <c r="AU60" i="1" s="1"/>
  <c r="P104" i="5"/>
  <c r="P103"/>
  <c r="P221"/>
  <c r="P220"/>
  <c r="BK102" i="6"/>
  <c r="BK484"/>
  <c r="J484" s="1"/>
  <c r="J71" s="1"/>
  <c r="BK873"/>
  <c r="J873"/>
  <c r="J74" s="1"/>
  <c r="BK378" i="7"/>
  <c r="J378" s="1"/>
  <c r="J70" s="1"/>
  <c r="P90" i="9"/>
  <c r="P89"/>
  <c r="P88" s="1"/>
  <c r="AU66" i="1" s="1"/>
  <c r="P98" i="10"/>
  <c r="T181"/>
  <c r="T194"/>
  <c r="T274"/>
  <c r="P135" i="11"/>
  <c r="T214"/>
  <c r="R264"/>
  <c r="T314"/>
  <c r="BK93" i="13"/>
  <c r="J93"/>
  <c r="J68" s="1"/>
  <c r="BK126" i="14"/>
  <c r="R139"/>
  <c r="T163"/>
  <c r="T162" s="1"/>
  <c r="P223"/>
  <c r="P222" s="1"/>
  <c r="P356"/>
  <c r="P355" s="1"/>
  <c r="R108" i="15"/>
  <c r="P252"/>
  <c r="T498"/>
  <c r="R910"/>
  <c r="R909"/>
  <c r="R100" i="16"/>
  <c r="R98"/>
  <c r="P110"/>
  <c r="R130" i="17"/>
  <c r="R109" s="1"/>
  <c r="BK168"/>
  <c r="J168" s="1"/>
  <c r="J73" s="1"/>
  <c r="BK181"/>
  <c r="J181"/>
  <c r="J75" s="1"/>
  <c r="T191"/>
  <c r="T190" s="1"/>
  <c r="T214"/>
  <c r="R226"/>
  <c r="P117" i="18"/>
  <c r="BK136"/>
  <c r="J136"/>
  <c r="J73" s="1"/>
  <c r="BK181" i="19"/>
  <c r="J181" s="1"/>
  <c r="J75" s="1"/>
  <c r="R284"/>
  <c r="R283"/>
  <c r="T133" i="20"/>
  <c r="P173"/>
  <c r="BK212"/>
  <c r="J212"/>
  <c r="J75" s="1"/>
  <c r="T219"/>
  <c r="T322"/>
  <c r="P345"/>
  <c r="P104" i="21"/>
  <c r="R132"/>
  <c r="P144"/>
  <c r="T151"/>
  <c r="P155"/>
  <c r="T129" i="22"/>
  <c r="BK145"/>
  <c r="J145"/>
  <c r="J65" s="1"/>
  <c r="BK306"/>
  <c r="J306" s="1"/>
  <c r="J67" s="1"/>
  <c r="P160" i="23"/>
  <c r="P188"/>
  <c r="BK227"/>
  <c r="J227"/>
  <c r="J65" s="1"/>
  <c r="T248" i="24"/>
  <c r="P355"/>
  <c r="BK403"/>
  <c r="BK402" s="1"/>
  <c r="J402" s="1"/>
  <c r="J67" s="1"/>
  <c r="P142" i="25"/>
  <c r="P157"/>
  <c r="R91" i="26"/>
  <c r="P243"/>
  <c r="P287"/>
  <c r="P286" s="1"/>
  <c r="P89" i="27"/>
  <c r="P489"/>
  <c r="P488"/>
  <c r="P88" i="28"/>
  <c r="P87"/>
  <c r="AU89" i="1" s="1"/>
  <c r="BK88" i="30"/>
  <c r="R257"/>
  <c r="BK459"/>
  <c r="BK458" s="1"/>
  <c r="J458" s="1"/>
  <c r="J65" s="1"/>
  <c r="R85" i="32"/>
  <c r="R84" s="1"/>
  <c r="R83" s="1"/>
  <c r="T117" i="2"/>
  <c r="T392"/>
  <c r="BK514"/>
  <c r="J514"/>
  <c r="J67" s="1"/>
  <c r="R2409"/>
  <c r="T3354"/>
  <c r="P3371"/>
  <c r="R3371"/>
  <c r="T3371"/>
  <c r="BK4234"/>
  <c r="J4234"/>
  <c r="J80" s="1"/>
  <c r="P5490"/>
  <c r="P7232"/>
  <c r="R8465"/>
  <c r="R8997"/>
  <c r="R196" i="3"/>
  <c r="P270"/>
  <c r="P269"/>
  <c r="BK283"/>
  <c r="J283"/>
  <c r="J78" s="1"/>
  <c r="BK165" i="5"/>
  <c r="J165" s="1"/>
  <c r="J70" s="1"/>
  <c r="BK209"/>
  <c r="J209"/>
  <c r="J75" s="1"/>
  <c r="R221"/>
  <c r="R220" s="1"/>
  <c r="R102" i="6"/>
  <c r="T484"/>
  <c r="T100" i="7"/>
  <c r="BK90" i="9"/>
  <c r="J90"/>
  <c r="J65" s="1"/>
  <c r="BK194" i="10"/>
  <c r="J194" s="1"/>
  <c r="J70" s="1"/>
  <c r="R194"/>
  <c r="R262"/>
  <c r="BK101" i="11"/>
  <c r="J101"/>
  <c r="J68" s="1"/>
  <c r="T135"/>
  <c r="T190"/>
  <c r="P239"/>
  <c r="P314"/>
  <c r="BK93" i="12"/>
  <c r="J93" s="1"/>
  <c r="J68" s="1"/>
  <c r="P139" i="14"/>
  <c r="T144"/>
  <c r="R151"/>
  <c r="T242"/>
  <c r="R356"/>
  <c r="R355"/>
  <c r="P198" i="15"/>
  <c r="BK231"/>
  <c r="J231" s="1"/>
  <c r="J73" s="1"/>
  <c r="R231"/>
  <c r="P354"/>
  <c r="T687"/>
  <c r="R832"/>
  <c r="R878"/>
  <c r="P902"/>
  <c r="T100" i="16"/>
  <c r="T110"/>
  <c r="BK155" i="17"/>
  <c r="J155"/>
  <c r="J72" s="1"/>
  <c r="T200"/>
  <c r="T199" s="1"/>
  <c r="P214"/>
  <c r="P226"/>
  <c r="T100" i="18"/>
  <c r="T99" s="1"/>
  <c r="P126"/>
  <c r="R142"/>
  <c r="T181" i="19"/>
  <c r="T284"/>
  <c r="T283"/>
  <c r="BK133" i="20"/>
  <c r="J133"/>
  <c r="J70" s="1"/>
  <c r="T153"/>
  <c r="P193"/>
  <c r="T212"/>
  <c r="BK227"/>
  <c r="J227"/>
  <c r="J78" s="1"/>
  <c r="R248"/>
  <c r="T288"/>
  <c r="R322"/>
  <c r="T339"/>
  <c r="T350"/>
  <c r="BK114" i="21"/>
  <c r="J114"/>
  <c r="J70" s="1"/>
  <c r="T126"/>
  <c r="R138"/>
  <c r="BK155"/>
  <c r="J155" s="1"/>
  <c r="J77" s="1"/>
  <c r="BK129" i="22"/>
  <c r="J129"/>
  <c r="J64" s="1"/>
  <c r="T145"/>
  <c r="R306"/>
  <c r="T90" i="23"/>
  <c r="R199"/>
  <c r="R227"/>
  <c r="P92" i="24"/>
  <c r="P300"/>
  <c r="P387"/>
  <c r="T403"/>
  <c r="T402"/>
  <c r="T142" i="25"/>
  <c r="T157"/>
  <c r="BK170" i="26"/>
  <c r="J170"/>
  <c r="J62" s="1"/>
  <c r="R243"/>
  <c r="T287"/>
  <c r="T286"/>
  <c r="T298" i="27"/>
  <c r="BK489"/>
  <c r="J489" s="1"/>
  <c r="J67" s="1"/>
  <c r="T108" i="28"/>
  <c r="T280" i="30"/>
  <c r="R85" i="31"/>
  <c r="R84"/>
  <c r="R83" s="1"/>
  <c r="P91" i="32"/>
  <c r="P84" s="1"/>
  <c r="P83" s="1"/>
  <c r="AU93" i="1" s="1"/>
  <c r="P676" i="2"/>
  <c r="BK3371"/>
  <c r="J3371" s="1"/>
  <c r="J74" s="1"/>
  <c r="P4234"/>
  <c r="BK5418"/>
  <c r="J5418" s="1"/>
  <c r="J81" s="1"/>
  <c r="T5418"/>
  <c r="BK5490"/>
  <c r="J5490" s="1"/>
  <c r="J82" s="1"/>
  <c r="R7232"/>
  <c r="P8465"/>
  <c r="T8997"/>
  <c r="BK105" i="3"/>
  <c r="J105" s="1"/>
  <c r="J69" s="1"/>
  <c r="T237"/>
  <c r="R290"/>
  <c r="BK104" i="5"/>
  <c r="J104" s="1"/>
  <c r="J69" s="1"/>
  <c r="R196"/>
  <c r="BK221"/>
  <c r="BK220" s="1"/>
  <c r="J220" s="1"/>
  <c r="J76" s="1"/>
  <c r="P135" i="6"/>
  <c r="P100" i="7"/>
  <c r="P99" s="1"/>
  <c r="P98" s="1"/>
  <c r="AU64" i="1" s="1"/>
  <c r="R99" i="8"/>
  <c r="R98" s="1"/>
  <c r="T123"/>
  <c r="R90" i="9"/>
  <c r="R89" s="1"/>
  <c r="R88" s="1"/>
  <c r="R101" i="11"/>
  <c r="R167"/>
  <c r="BK214"/>
  <c r="J214" s="1"/>
  <c r="J72" s="1"/>
  <c r="R239"/>
  <c r="R289"/>
  <c r="P93" i="12"/>
  <c r="P92"/>
  <c r="AU71" i="1" s="1"/>
  <c r="P111" i="14"/>
  <c r="P163"/>
  <c r="P162"/>
  <c r="T223"/>
  <c r="T222" s="1"/>
  <c r="R314"/>
  <c r="R313"/>
  <c r="T198" i="15"/>
  <c r="P231"/>
  <c r="T354"/>
  <c r="BK687"/>
  <c r="J687" s="1"/>
  <c r="J77" s="1"/>
  <c r="BK832"/>
  <c r="J832"/>
  <c r="J78" s="1"/>
  <c r="BK878"/>
  <c r="J878" s="1"/>
  <c r="J79" s="1"/>
  <c r="BK902"/>
  <c r="J902" s="1"/>
  <c r="J80" s="1"/>
  <c r="R127" i="16"/>
  <c r="R126" s="1"/>
  <c r="T149" i="17"/>
  <c r="T137" s="1"/>
  <c r="T168"/>
  <c r="P191"/>
  <c r="P190" s="1"/>
  <c r="BK209"/>
  <c r="J209"/>
  <c r="J81" s="1"/>
  <c r="BK226"/>
  <c r="J226" s="1"/>
  <c r="J83" s="1"/>
  <c r="R100" i="18"/>
  <c r="R99" s="1"/>
  <c r="BK126"/>
  <c r="J126"/>
  <c r="J72" s="1"/>
  <c r="BK142"/>
  <c r="J142" s="1"/>
  <c r="J74" s="1"/>
  <c r="R110" i="19"/>
  <c r="R144"/>
  <c r="R163"/>
  <c r="P255"/>
  <c r="T268"/>
  <c r="T112" i="20"/>
  <c r="P153"/>
  <c r="T193"/>
  <c r="R212"/>
  <c r="P248"/>
  <c r="R114" i="21"/>
  <c r="P132"/>
  <c r="BK144"/>
  <c r="J144" s="1"/>
  <c r="J75" s="1"/>
  <c r="R151"/>
  <c r="R155"/>
  <c r="R92" i="22"/>
  <c r="T117"/>
  <c r="T199"/>
  <c r="BK90" i="23"/>
  <c r="J90" s="1"/>
  <c r="J61" s="1"/>
  <c r="T199"/>
  <c r="T227"/>
  <c r="R248" i="24"/>
  <c r="R355"/>
  <c r="P423"/>
  <c r="P422" s="1"/>
  <c r="P89" i="25"/>
  <c r="P88" s="1"/>
  <c r="P168"/>
  <c r="P167" s="1"/>
  <c r="P170" i="26"/>
  <c r="T243"/>
  <c r="BK267"/>
  <c r="BK266" s="1"/>
  <c r="J266" s="1"/>
  <c r="J66" s="1"/>
  <c r="T89" i="27"/>
  <c r="T88" s="1"/>
  <c r="R489"/>
  <c r="R488"/>
  <c r="R108" i="28"/>
  <c r="P280" i="30"/>
  <c r="T85" i="31"/>
  <c r="T84"/>
  <c r="T83" s="1"/>
  <c r="T91" i="32"/>
  <c r="R117" i="2"/>
  <c r="R392"/>
  <c r="T514"/>
  <c r="T2409"/>
  <c r="T3411"/>
  <c r="BK3708"/>
  <c r="J3708" s="1"/>
  <c r="J76" s="1"/>
  <c r="BK4096"/>
  <c r="J4096"/>
  <c r="J77" s="1"/>
  <c r="BK4135"/>
  <c r="J4135" s="1"/>
  <c r="J79" s="1"/>
  <c r="BK6041"/>
  <c r="J6041"/>
  <c r="J83" s="1"/>
  <c r="T8465"/>
  <c r="BK8997"/>
  <c r="J8997"/>
  <c r="J93" s="1"/>
  <c r="T105" i="3"/>
  <c r="T104" s="1"/>
  <c r="P196"/>
  <c r="P290"/>
  <c r="R104" i="5"/>
  <c r="R103" s="1"/>
  <c r="T196"/>
  <c r="T195" s="1"/>
  <c r="T221"/>
  <c r="T220" s="1"/>
  <c r="R135" i="6"/>
  <c r="R873"/>
  <c r="T378" i="7"/>
  <c r="R123" i="8"/>
  <c r="BK181" i="10"/>
  <c r="J181" s="1"/>
  <c r="J69" s="1"/>
  <c r="R220"/>
  <c r="P262"/>
  <c r="P101" i="11"/>
  <c r="BK167"/>
  <c r="J167" s="1"/>
  <c r="J70" s="1"/>
  <c r="P190"/>
  <c r="BK264"/>
  <c r="J264" s="1"/>
  <c r="J74" s="1"/>
  <c r="T289"/>
  <c r="T93" i="12"/>
  <c r="T92" s="1"/>
  <c r="T93" i="13"/>
  <c r="T92" s="1"/>
  <c r="R126" i="14"/>
  <c r="R125" s="1"/>
  <c r="R144"/>
  <c r="R163"/>
  <c r="R162"/>
  <c r="R223"/>
  <c r="T356"/>
  <c r="T355" s="1"/>
  <c r="BK198" i="15"/>
  <c r="J198" s="1"/>
  <c r="J70" s="1"/>
  <c r="T252"/>
  <c r="BK498"/>
  <c r="J498" s="1"/>
  <c r="J76" s="1"/>
  <c r="BK910"/>
  <c r="BK909"/>
  <c r="J909" s="1"/>
  <c r="J81" s="1"/>
  <c r="BK127" i="16"/>
  <c r="J127"/>
  <c r="J73" s="1"/>
  <c r="BK130" i="17"/>
  <c r="J130" s="1"/>
  <c r="J69" s="1"/>
  <c r="P149"/>
  <c r="P137"/>
  <c r="R155"/>
  <c r="T181"/>
  <c r="T180" s="1"/>
  <c r="BK200"/>
  <c r="J200" s="1"/>
  <c r="J79" s="1"/>
  <c r="BK214"/>
  <c r="J214"/>
  <c r="J82" s="1"/>
  <c r="BK231"/>
  <c r="J231" s="1"/>
  <c r="J84" s="1"/>
  <c r="P100" i="18"/>
  <c r="P99"/>
  <c r="T142"/>
  <c r="BK110" i="19"/>
  <c r="BK108" s="1"/>
  <c r="J108" s="1"/>
  <c r="J70" s="1"/>
  <c r="T144"/>
  <c r="T163"/>
  <c r="R255"/>
  <c r="R268"/>
  <c r="P112" i="20"/>
  <c r="P111" s="1"/>
  <c r="BK173"/>
  <c r="J173" s="1"/>
  <c r="J72" s="1"/>
  <c r="BK206"/>
  <c r="J206"/>
  <c r="J74" s="1"/>
  <c r="P212"/>
  <c r="R219"/>
  <c r="T248"/>
  <c r="T268"/>
  <c r="P308"/>
  <c r="BK339"/>
  <c r="J339"/>
  <c r="J84" s="1"/>
  <c r="BK345"/>
  <c r="J345" s="1"/>
  <c r="J85" s="1"/>
  <c r="R345"/>
  <c r="T114" i="21"/>
  <c r="T132"/>
  <c r="BK151"/>
  <c r="J151" s="1"/>
  <c r="J76" s="1"/>
  <c r="T158"/>
  <c r="R129" i="22"/>
  <c r="R145"/>
  <c r="P306"/>
  <c r="R160" i="23"/>
  <c r="T188"/>
  <c r="BK243"/>
  <c r="J243"/>
  <c r="J68" s="1"/>
  <c r="R92" i="24"/>
  <c r="R91" s="1"/>
  <c r="T300"/>
  <c r="T387"/>
  <c r="R423"/>
  <c r="R422" s="1"/>
  <c r="R89" i="25"/>
  <c r="BK168"/>
  <c r="J168"/>
  <c r="J67" s="1"/>
  <c r="R170" i="26"/>
  <c r="P251"/>
  <c r="R287"/>
  <c r="R286" s="1"/>
  <c r="R89" i="27"/>
  <c r="R88" s="1"/>
  <c r="R87" s="1"/>
  <c r="P460"/>
  <c r="R473"/>
  <c r="R88" i="28"/>
  <c r="R87"/>
  <c r="T87" i="29"/>
  <c r="T86"/>
  <c r="R88" i="30"/>
  <c r="R87"/>
  <c r="R86" s="1"/>
  <c r="P257"/>
  <c r="R459"/>
  <c r="R458"/>
  <c r="P85" i="32"/>
  <c r="BK117" i="2"/>
  <c r="J117"/>
  <c r="J65" s="1"/>
  <c r="BK392"/>
  <c r="J392" s="1"/>
  <c r="J66" s="1"/>
  <c r="R514"/>
  <c r="BK2409"/>
  <c r="J2409" s="1"/>
  <c r="J69" s="1"/>
  <c r="P3411"/>
  <c r="T3708"/>
  <c r="T4096"/>
  <c r="T4135"/>
  <c r="P6041"/>
  <c r="R7789"/>
  <c r="R7900"/>
  <c r="R8049"/>
  <c r="P8063"/>
  <c r="R8383"/>
  <c r="P8997"/>
  <c r="BK196" i="3"/>
  <c r="J196" s="1"/>
  <c r="J71" s="1"/>
  <c r="T270"/>
  <c r="T269"/>
  <c r="T283"/>
  <c r="T104" i="5"/>
  <c r="T103" s="1"/>
  <c r="T102" s="1"/>
  <c r="BK196"/>
  <c r="J196"/>
  <c r="J74" s="1"/>
  <c r="R209"/>
  <c r="T135" i="6"/>
  <c r="BK100" i="7"/>
  <c r="J100" s="1"/>
  <c r="J69" s="1"/>
  <c r="BK99" i="8"/>
  <c r="P123"/>
  <c r="T90" i="9"/>
  <c r="T89"/>
  <c r="T88" s="1"/>
  <c r="T98" i="10"/>
  <c r="T97" s="1"/>
  <c r="BK220"/>
  <c r="J220" s="1"/>
  <c r="J71" s="1"/>
  <c r="T262"/>
  <c r="P167" i="11"/>
  <c r="P214"/>
  <c r="T264"/>
  <c r="BK314"/>
  <c r="J314"/>
  <c r="J76" s="1"/>
  <c r="P93" i="13"/>
  <c r="P92" s="1"/>
  <c r="AU72" i="1" s="1"/>
  <c r="BK111" i="14"/>
  <c r="J111"/>
  <c r="J70" s="1"/>
  <c r="T126"/>
  <c r="T125" s="1"/>
  <c r="BK151"/>
  <c r="J151" s="1"/>
  <c r="J75" s="1"/>
  <c r="P151"/>
  <c r="R242"/>
  <c r="P314"/>
  <c r="P313"/>
  <c r="R198" i="15"/>
  <c r="R252"/>
  <c r="P498"/>
  <c r="T910"/>
  <c r="T909" s="1"/>
  <c r="BK110" i="16"/>
  <c r="J110" s="1"/>
  <c r="J71" s="1"/>
  <c r="P130" i="17"/>
  <c r="P109"/>
  <c r="R168"/>
  <c r="R191"/>
  <c r="R190" s="1"/>
  <c r="T209"/>
  <c r="T208" s="1"/>
  <c r="R231"/>
  <c r="R126" i="18"/>
  <c r="R125"/>
  <c r="P136"/>
  <c r="R181" i="19"/>
  <c r="BK284"/>
  <c r="J284"/>
  <c r="J79" s="1"/>
  <c r="R133" i="20"/>
  <c r="R173"/>
  <c r="T206"/>
  <c r="P227"/>
  <c r="R268"/>
  <c r="BK308"/>
  <c r="J308"/>
  <c r="J82" s="1"/>
  <c r="P322"/>
  <c r="BK350"/>
  <c r="J350"/>
  <c r="J86" s="1"/>
  <c r="R104" i="21"/>
  <c r="R103" s="1"/>
  <c r="P126"/>
  <c r="BK138"/>
  <c r="J138"/>
  <c r="J74" s="1"/>
  <c r="T144"/>
  <c r="BK158"/>
  <c r="J158"/>
  <c r="J78" s="1"/>
  <c r="T92" i="22"/>
  <c r="T91" s="1"/>
  <c r="T90" s="1"/>
  <c r="P117"/>
  <c r="P199"/>
  <c r="BK160" i="23"/>
  <c r="J160"/>
  <c r="J62" s="1"/>
  <c r="BK188"/>
  <c r="J188" s="1"/>
  <c r="J63" s="1"/>
  <c r="R243"/>
  <c r="R242"/>
  <c r="BK92" i="24"/>
  <c r="J92"/>
  <c r="J61" s="1"/>
  <c r="BK300"/>
  <c r="J300" s="1"/>
  <c r="J63" s="1"/>
  <c r="BK387"/>
  <c r="J387"/>
  <c r="J65" s="1"/>
  <c r="R403"/>
  <c r="R402" s="1"/>
  <c r="R142" i="25"/>
  <c r="R157"/>
  <c r="P91" i="26"/>
  <c r="P90" s="1"/>
  <c r="P89" s="1"/>
  <c r="AU86" i="1" s="1"/>
  <c r="R251" i="26"/>
  <c r="R267"/>
  <c r="R266"/>
  <c r="BK89" i="27"/>
  <c r="J89"/>
  <c r="J61" s="1"/>
  <c r="BK460"/>
  <c r="J460" s="1"/>
  <c r="J63" s="1"/>
  <c r="BK473"/>
  <c r="J473"/>
  <c r="J64" s="1"/>
  <c r="BK88" i="28"/>
  <c r="J88" s="1"/>
  <c r="J64" s="1"/>
  <c r="R87" i="29"/>
  <c r="R86"/>
  <c r="BK280" i="30"/>
  <c r="J280"/>
  <c r="J63" s="1"/>
  <c r="BK91" i="32"/>
  <c r="J91" s="1"/>
  <c r="J62" s="1"/>
  <c r="E103" i="2"/>
  <c r="J112"/>
  <c r="BE229"/>
  <c r="BE419"/>
  <c r="BE561"/>
  <c r="BE667"/>
  <c r="BE921"/>
  <c r="BE1167"/>
  <c r="BE1374"/>
  <c r="BE2341"/>
  <c r="BE2417"/>
  <c r="BE2452"/>
  <c r="BE2473"/>
  <c r="BE2936"/>
  <c r="BE3323"/>
  <c r="BE3352"/>
  <c r="BE3355"/>
  <c r="BE3358"/>
  <c r="BE3361"/>
  <c r="BE3540"/>
  <c r="BE3562"/>
  <c r="BE3584"/>
  <c r="BE3689"/>
  <c r="BE3766"/>
  <c r="BE3820"/>
  <c r="BE3918"/>
  <c r="BE3929"/>
  <c r="BE4094"/>
  <c r="BE4105"/>
  <c r="BE4247"/>
  <c r="BE4297"/>
  <c r="BE4304"/>
  <c r="BE4484"/>
  <c r="BE4496"/>
  <c r="BE4568"/>
  <c r="BE4631"/>
  <c r="BE4711"/>
  <c r="BE4757"/>
  <c r="BE4768"/>
  <c r="BE4879"/>
  <c r="BE4929"/>
  <c r="BE5437"/>
  <c r="BE5465"/>
  <c r="BE5481"/>
  <c r="BE5488"/>
  <c r="BE5491"/>
  <c r="BE5529"/>
  <c r="BE5611"/>
  <c r="BE5638"/>
  <c r="BE5665"/>
  <c r="BE5809"/>
  <c r="BE5839"/>
  <c r="BE5874"/>
  <c r="BE5884"/>
  <c r="BE6122"/>
  <c r="BE6178"/>
  <c r="BE6213"/>
  <c r="BE6327"/>
  <c r="E89" i="3"/>
  <c r="BE161"/>
  <c r="BE249"/>
  <c r="BE271"/>
  <c r="E52" i="4"/>
  <c r="BE206"/>
  <c r="J63" i="5"/>
  <c r="F99"/>
  <c r="BE218"/>
  <c r="BE222"/>
  <c r="BE227"/>
  <c r="BK232"/>
  <c r="J232" s="1"/>
  <c r="J78" s="1"/>
  <c r="BE327" i="6"/>
  <c r="BE387"/>
  <c r="BE405"/>
  <c r="BE449"/>
  <c r="BE478"/>
  <c r="BE485"/>
  <c r="BE791"/>
  <c r="BE799"/>
  <c r="BE805"/>
  <c r="BE813"/>
  <c r="BE815"/>
  <c r="BE850"/>
  <c r="BE858"/>
  <c r="BE864"/>
  <c r="BE871"/>
  <c r="BE874"/>
  <c r="BE877"/>
  <c r="BE882"/>
  <c r="J63" i="7"/>
  <c r="BE125"/>
  <c r="BE354"/>
  <c r="BE366"/>
  <c r="BE385"/>
  <c r="F63" i="8"/>
  <c r="BE105"/>
  <c r="BK133"/>
  <c r="J133" s="1"/>
  <c r="J73" s="1"/>
  <c r="F59" i="9"/>
  <c r="BE115"/>
  <c r="E52" i="10"/>
  <c r="J94"/>
  <c r="BE101"/>
  <c r="BE114"/>
  <c r="BE115"/>
  <c r="BE116"/>
  <c r="BE131"/>
  <c r="BE152"/>
  <c r="BE159"/>
  <c r="BE172"/>
  <c r="BE184"/>
  <c r="BE200"/>
  <c r="BE205"/>
  <c r="BE209"/>
  <c r="BE217"/>
  <c r="BE218"/>
  <c r="BE223"/>
  <c r="BE226"/>
  <c r="BE227"/>
  <c r="BE247"/>
  <c r="BE260"/>
  <c r="BE263"/>
  <c r="BE279"/>
  <c r="BE280"/>
  <c r="BE283"/>
  <c r="E52" i="11"/>
  <c r="F63"/>
  <c r="BE103"/>
  <c r="BE110"/>
  <c r="BE111"/>
  <c r="BE115"/>
  <c r="BE121"/>
  <c r="BE127"/>
  <c r="BE134"/>
  <c r="BE139"/>
  <c r="BE144"/>
  <c r="BE152"/>
  <c r="BE159"/>
  <c r="BE163"/>
  <c r="BE192"/>
  <c r="BE204"/>
  <c r="BE207"/>
  <c r="BE212"/>
  <c r="BE243"/>
  <c r="BE246"/>
  <c r="BE256"/>
  <c r="BE263"/>
  <c r="BE270"/>
  <c r="BE276"/>
  <c r="BE292"/>
  <c r="BE300"/>
  <c r="BE321"/>
  <c r="BE101" i="12"/>
  <c r="BE102"/>
  <c r="BE113"/>
  <c r="BE118"/>
  <c r="F89" i="13"/>
  <c r="BE104"/>
  <c r="J60" i="14"/>
  <c r="BE131"/>
  <c r="BE158"/>
  <c r="BE204"/>
  <c r="BE218"/>
  <c r="BE287"/>
  <c r="BE293"/>
  <c r="BE299"/>
  <c r="BE303"/>
  <c r="BE311"/>
  <c r="BE371"/>
  <c r="BE385"/>
  <c r="BE395"/>
  <c r="BE397"/>
  <c r="BE398"/>
  <c r="BE400"/>
  <c r="BE402"/>
  <c r="E92" i="15"/>
  <c r="F103"/>
  <c r="BE111"/>
  <c r="BE119"/>
  <c r="BE196"/>
  <c r="BE203"/>
  <c r="BE221"/>
  <c r="BE249"/>
  <c r="BE253"/>
  <c r="BE307"/>
  <c r="BE339"/>
  <c r="BE396"/>
  <c r="BE419"/>
  <c r="BE441"/>
  <c r="BE466"/>
  <c r="BE546"/>
  <c r="BE613"/>
  <c r="BE623"/>
  <c r="BE675"/>
  <c r="BE732"/>
  <c r="BE739"/>
  <c r="BE758"/>
  <c r="BE776"/>
  <c r="BE876"/>
  <c r="BE903"/>
  <c r="BE915"/>
  <c r="BE1080"/>
  <c r="BE1081"/>
  <c r="BE1082"/>
  <c r="BE1084"/>
  <c r="BE1086"/>
  <c r="BE1088"/>
  <c r="BE1089"/>
  <c r="BE1091"/>
  <c r="BE1093"/>
  <c r="BE1095"/>
  <c r="BE1097"/>
  <c r="F94" i="16"/>
  <c r="BE113"/>
  <c r="BE150"/>
  <c r="J102" i="17"/>
  <c r="BE129"/>
  <c r="BE145"/>
  <c r="BE152"/>
  <c r="BE157"/>
  <c r="BE166"/>
  <c r="BE184"/>
  <c r="BE193"/>
  <c r="BE196"/>
  <c r="BE210"/>
  <c r="BE222"/>
  <c r="BE227"/>
  <c r="BE228"/>
  <c r="BE230"/>
  <c r="BE237"/>
  <c r="J95" i="18"/>
  <c r="BE139"/>
  <c r="BE140"/>
  <c r="BE144"/>
  <c r="J63" i="19"/>
  <c r="F100"/>
  <c r="BE115"/>
  <c r="BE117"/>
  <c r="BE146"/>
  <c r="BE180"/>
  <c r="BE198"/>
  <c r="BE215"/>
  <c r="BE216"/>
  <c r="BE220"/>
  <c r="BE228"/>
  <c r="BE246"/>
  <c r="BE250"/>
  <c r="BE251"/>
  <c r="BE252"/>
  <c r="BE254"/>
  <c r="BE262"/>
  <c r="BE281"/>
  <c r="BE291"/>
  <c r="E52" i="20"/>
  <c r="J63"/>
  <c r="BE122"/>
  <c r="BE123"/>
  <c r="BE124"/>
  <c r="BE125"/>
  <c r="BE143"/>
  <c r="BE145"/>
  <c r="BE148"/>
  <c r="BE149"/>
  <c r="BE157"/>
  <c r="BE167"/>
  <c r="BE182"/>
  <c r="BE185"/>
  <c r="BE197"/>
  <c r="BE204"/>
  <c r="BE205"/>
  <c r="BE207"/>
  <c r="BE208"/>
  <c r="BE215"/>
  <c r="BE221"/>
  <c r="BE235"/>
  <c r="BE244"/>
  <c r="BE257"/>
  <c r="BE260"/>
  <c r="BE270"/>
  <c r="BE291"/>
  <c r="BE298"/>
  <c r="BE304"/>
  <c r="BE319"/>
  <c r="BE321"/>
  <c r="BE358"/>
  <c r="J60" i="21"/>
  <c r="E88"/>
  <c r="BE107"/>
  <c r="BE111"/>
  <c r="BE120"/>
  <c r="BE130"/>
  <c r="BE152"/>
  <c r="BE153"/>
  <c r="J52" i="22"/>
  <c r="E80"/>
  <c r="BE99"/>
  <c r="BE128"/>
  <c r="BE130"/>
  <c r="BE185"/>
  <c r="BE193"/>
  <c r="BE220"/>
  <c r="BE222"/>
  <c r="BE223"/>
  <c r="BE227"/>
  <c r="BE297"/>
  <c r="BE299"/>
  <c r="BE118" i="23"/>
  <c r="BE195"/>
  <c r="BE245"/>
  <c r="BE257"/>
  <c r="BE260"/>
  <c r="BE267"/>
  <c r="E80" i="24"/>
  <c r="BE138"/>
  <c r="BE141"/>
  <c r="BE151"/>
  <c r="BE282"/>
  <c r="BE345"/>
  <c r="BE347"/>
  <c r="BE365"/>
  <c r="BE426"/>
  <c r="BE428"/>
  <c r="BE452"/>
  <c r="J55" i="25"/>
  <c r="BE126"/>
  <c r="BE143"/>
  <c r="BE155"/>
  <c r="BE162"/>
  <c r="BE169"/>
  <c r="BE171"/>
  <c r="BK164"/>
  <c r="J164"/>
  <c r="J65" s="1"/>
  <c r="F55" i="26"/>
  <c r="BE96"/>
  <c r="BE101"/>
  <c r="BE115"/>
  <c r="BE132"/>
  <c r="BE171"/>
  <c r="BE196"/>
  <c r="BE216"/>
  <c r="BE252"/>
  <c r="BE256"/>
  <c r="BE297"/>
  <c r="BE314"/>
  <c r="BE319"/>
  <c r="BE321"/>
  <c r="BE323"/>
  <c r="J81" i="27"/>
  <c r="BE157"/>
  <c r="BE304"/>
  <c r="BE334"/>
  <c r="BE348"/>
  <c r="BE351"/>
  <c r="BE356"/>
  <c r="BE455"/>
  <c r="BE483"/>
  <c r="BE523"/>
  <c r="E50" i="28"/>
  <c r="BE100"/>
  <c r="BE102"/>
  <c r="J56" i="29"/>
  <c r="J83"/>
  <c r="BE91"/>
  <c r="BE92"/>
  <c r="BE439" i="30"/>
  <c r="BE449"/>
  <c r="BE460"/>
  <c r="BE462"/>
  <c r="BE497"/>
  <c r="BE135" i="31"/>
  <c r="BE164"/>
  <c r="BE171"/>
  <c r="BE250"/>
  <c r="BE95" i="32"/>
  <c r="BE96"/>
  <c r="BE97"/>
  <c r="BE98"/>
  <c r="F112" i="2"/>
  <c r="BE141"/>
  <c r="BE301"/>
  <c r="BE411"/>
  <c r="BE428"/>
  <c r="BE438"/>
  <c r="BE467"/>
  <c r="BE487"/>
  <c r="BE505"/>
  <c r="BE515"/>
  <c r="BE586"/>
  <c r="BE636"/>
  <c r="BE650"/>
  <c r="BE737"/>
  <c r="BE845"/>
  <c r="BE863"/>
  <c r="BE1230"/>
  <c r="BE1272"/>
  <c r="BE1410"/>
  <c r="BE1494"/>
  <c r="BE1596"/>
  <c r="BE1655"/>
  <c r="BE1919"/>
  <c r="BE2158"/>
  <c r="BE2378"/>
  <c r="BE2388"/>
  <c r="BE2445"/>
  <c r="BE2939"/>
  <c r="BE3192"/>
  <c r="BE3293"/>
  <c r="BE3380"/>
  <c r="BE3409"/>
  <c r="BE3589"/>
  <c r="BE3594"/>
  <c r="BE3684"/>
  <c r="BE3688"/>
  <c r="BE3728"/>
  <c r="BE3866"/>
  <c r="BE3900"/>
  <c r="BE3968"/>
  <c r="BE3977"/>
  <c r="BE3992"/>
  <c r="BE4002"/>
  <c r="BE4015"/>
  <c r="BE4055"/>
  <c r="BE4097"/>
  <c r="BE4109"/>
  <c r="BE4128"/>
  <c r="BE4425"/>
  <c r="BE4671"/>
  <c r="BE4751"/>
  <c r="BE4836"/>
  <c r="BE4845"/>
  <c r="BE4862"/>
  <c r="BE4904"/>
  <c r="BE5085"/>
  <c r="BE5425"/>
  <c r="BE5518"/>
  <c r="BE5620"/>
  <c r="BE5629"/>
  <c r="BE5647"/>
  <c r="BE5656"/>
  <c r="BE5751"/>
  <c r="BE5849"/>
  <c r="BE5970"/>
  <c r="BE6167"/>
  <c r="J63" i="3"/>
  <c r="F100"/>
  <c r="BE139"/>
  <c r="BE192"/>
  <c r="BE266"/>
  <c r="BK191"/>
  <c r="J191" s="1"/>
  <c r="J70" s="1"/>
  <c r="F63" i="4"/>
  <c r="BE96"/>
  <c r="J60" i="5"/>
  <c r="BE118"/>
  <c r="BE166"/>
  <c r="BE193"/>
  <c r="BE197"/>
  <c r="BE216"/>
  <c r="BE103" i="6"/>
  <c r="BE136"/>
  <c r="BE369"/>
  <c r="BE371"/>
  <c r="BE381"/>
  <c r="BE391"/>
  <c r="BE433"/>
  <c r="BE835"/>
  <c r="F63" i="7"/>
  <c r="BE121"/>
  <c r="BE141"/>
  <c r="J56" i="9"/>
  <c r="BE106" i="10"/>
  <c r="BE127"/>
  <c r="BE145"/>
  <c r="BE148"/>
  <c r="BE151"/>
  <c r="BE175"/>
  <c r="BE178"/>
  <c r="BE185"/>
  <c r="BE196"/>
  <c r="BE206"/>
  <c r="BE207"/>
  <c r="BE225"/>
  <c r="BE256"/>
  <c r="BE275"/>
  <c r="BE107" i="11"/>
  <c r="BE112"/>
  <c r="BE114"/>
  <c r="BE116"/>
  <c r="BE120"/>
  <c r="BE141"/>
  <c r="BE149"/>
  <c r="BE150"/>
  <c r="BE154"/>
  <c r="BE161"/>
  <c r="BE171"/>
  <c r="BE181"/>
  <c r="BE201"/>
  <c r="BE202"/>
  <c r="BE225"/>
  <c r="BE234"/>
  <c r="BE235"/>
  <c r="BE254"/>
  <c r="BE272"/>
  <c r="BE274"/>
  <c r="BE283"/>
  <c r="BE293"/>
  <c r="BE294"/>
  <c r="BE296"/>
  <c r="BE298"/>
  <c r="BE305"/>
  <c r="BE306"/>
  <c r="BE311"/>
  <c r="BE328"/>
  <c r="BE94" i="12"/>
  <c r="BE95"/>
  <c r="BE103"/>
  <c r="BE105"/>
  <c r="BE108"/>
  <c r="BE115"/>
  <c r="BE120"/>
  <c r="BE98" i="13"/>
  <c r="BE99"/>
  <c r="BE106"/>
  <c r="F63" i="14"/>
  <c r="BE114"/>
  <c r="BE116"/>
  <c r="BE142"/>
  <c r="BE147"/>
  <c r="BE164"/>
  <c r="BE170"/>
  <c r="BE178"/>
  <c r="BE192"/>
  <c r="BE200"/>
  <c r="BE249"/>
  <c r="BE251"/>
  <c r="BE255"/>
  <c r="BE267"/>
  <c r="BE295"/>
  <c r="BE309"/>
  <c r="BE331"/>
  <c r="BE347"/>
  <c r="BE365"/>
  <c r="BE379"/>
  <c r="BE393"/>
  <c r="BE139" i="15"/>
  <c r="BE157"/>
  <c r="BE173"/>
  <c r="BE188"/>
  <c r="BE219"/>
  <c r="BE311"/>
  <c r="BE355"/>
  <c r="BE362"/>
  <c r="BE457"/>
  <c r="BE460"/>
  <c r="BE479"/>
  <c r="BE486"/>
  <c r="BE492"/>
  <c r="BE513"/>
  <c r="BE568"/>
  <c r="BE577"/>
  <c r="BE616"/>
  <c r="BE672"/>
  <c r="BE678"/>
  <c r="BE693"/>
  <c r="BE696"/>
  <c r="BE718"/>
  <c r="BE721"/>
  <c r="BE749"/>
  <c r="BE796"/>
  <c r="BE800"/>
  <c r="BE818"/>
  <c r="BE851"/>
  <c r="BE869"/>
  <c r="BE899"/>
  <c r="BE984"/>
  <c r="E94" i="17"/>
  <c r="BE125"/>
  <c r="BE134"/>
  <c r="BE135"/>
  <c r="BE143"/>
  <c r="BE161"/>
  <c r="BE162"/>
  <c r="BE164"/>
  <c r="BE179"/>
  <c r="BE182"/>
  <c r="BE183"/>
  <c r="BE202"/>
  <c r="BE234"/>
  <c r="BE235"/>
  <c r="BE236"/>
  <c r="BK109"/>
  <c r="J109"/>
  <c r="J68" s="1"/>
  <c r="F63" i="18"/>
  <c r="BE101"/>
  <c r="BE121"/>
  <c r="BE133"/>
  <c r="BE143"/>
  <c r="BE121" i="19"/>
  <c r="BE139"/>
  <c r="BE147"/>
  <c r="BE151"/>
  <c r="BE172"/>
  <c r="BE173"/>
  <c r="BE185"/>
  <c r="BE186"/>
  <c r="BE188"/>
  <c r="BE192"/>
  <c r="BE230"/>
  <c r="BE232"/>
  <c r="BE233"/>
  <c r="BE237"/>
  <c r="BE238"/>
  <c r="BE240"/>
  <c r="BE242"/>
  <c r="BE273"/>
  <c r="BE299"/>
  <c r="J60" i="20"/>
  <c r="BE115"/>
  <c r="BE129"/>
  <c r="BE155"/>
  <c r="BE156"/>
  <c r="BE159"/>
  <c r="BE160"/>
  <c r="BE183"/>
  <c r="BE184"/>
  <c r="BE188"/>
  <c r="BE190"/>
  <c r="BE211"/>
  <c r="BE261"/>
  <c r="BE273"/>
  <c r="BE303"/>
  <c r="BE336"/>
  <c r="BE340"/>
  <c r="BE119" i="21"/>
  <c r="BE136"/>
  <c r="BE141"/>
  <c r="BE143"/>
  <c r="BE147"/>
  <c r="BE156"/>
  <c r="BE166"/>
  <c r="BE95" i="22"/>
  <c r="BE123"/>
  <c r="BE157"/>
  <c r="BE231"/>
  <c r="BE235"/>
  <c r="BE311"/>
  <c r="BE315"/>
  <c r="J55" i="23"/>
  <c r="BE205"/>
  <c r="BE210"/>
  <c r="BE247"/>
  <c r="J52" i="24"/>
  <c r="F87"/>
  <c r="BE93"/>
  <c r="BE97"/>
  <c r="BE107"/>
  <c r="BE126"/>
  <c r="BE231"/>
  <c r="BE356"/>
  <c r="BE442"/>
  <c r="BE447"/>
  <c r="BE454"/>
  <c r="BE456"/>
  <c r="BE458"/>
  <c r="E48" i="25"/>
  <c r="BE110"/>
  <c r="BE160"/>
  <c r="BE165"/>
  <c r="BE173"/>
  <c r="BE175"/>
  <c r="BE92" i="26"/>
  <c r="BE110"/>
  <c r="BE186"/>
  <c r="BE190"/>
  <c r="BE193"/>
  <c r="BE219"/>
  <c r="BE222"/>
  <c r="BE259"/>
  <c r="BE261"/>
  <c r="E48" i="27"/>
  <c r="BE143"/>
  <c r="BE326"/>
  <c r="BE364"/>
  <c r="BE367"/>
  <c r="BE403"/>
  <c r="BE446"/>
  <c r="BE474"/>
  <c r="BE89" i="28"/>
  <c r="BE111"/>
  <c r="BE114"/>
  <c r="BE94" i="29"/>
  <c r="F55" i="30"/>
  <c r="BE103"/>
  <c r="BE144"/>
  <c r="BE164"/>
  <c r="BE200"/>
  <c r="BE238"/>
  <c r="BE258"/>
  <c r="BE299"/>
  <c r="BE330"/>
  <c r="BE346"/>
  <c r="BE357"/>
  <c r="BE373"/>
  <c r="BE405"/>
  <c r="BE491"/>
  <c r="E48" i="31"/>
  <c r="F80"/>
  <c r="BE144"/>
  <c r="BE153"/>
  <c r="BE157"/>
  <c r="BE191"/>
  <c r="BE235"/>
  <c r="BE248"/>
  <c r="BE101" i="32"/>
  <c r="J56" i="2"/>
  <c r="BE284"/>
  <c r="BE337"/>
  <c r="BE455"/>
  <c r="BE659"/>
  <c r="BE1143"/>
  <c r="BE1207"/>
  <c r="BE1326"/>
  <c r="BE1344"/>
  <c r="BE1362"/>
  <c r="BE1503"/>
  <c r="BE1528"/>
  <c r="BE1550"/>
  <c r="BE1623"/>
  <c r="BE1668"/>
  <c r="BE1945"/>
  <c r="BE2442"/>
  <c r="BE2468"/>
  <c r="BE3367"/>
  <c r="BE3452"/>
  <c r="BE3758"/>
  <c r="BE3877"/>
  <c r="BE4101"/>
  <c r="BE4290"/>
  <c r="BE4335"/>
  <c r="BE4390"/>
  <c r="BE4408"/>
  <c r="BE4545"/>
  <c r="BE4853"/>
  <c r="BE5419"/>
  <c r="BE5448"/>
  <c r="BE5468"/>
  <c r="BE5696"/>
  <c r="BE5742"/>
  <c r="BE5829"/>
  <c r="BE5925"/>
  <c r="BE5980"/>
  <c r="BE5991"/>
  <c r="BE6155"/>
  <c r="BE6316"/>
  <c r="BE6339"/>
  <c r="BE6351"/>
  <c r="BE6362"/>
  <c r="BE6374"/>
  <c r="BE6385"/>
  <c r="BE6397"/>
  <c r="BE6408"/>
  <c r="BE6418"/>
  <c r="BE6427"/>
  <c r="BE6437"/>
  <c r="BE6448"/>
  <c r="BE6456"/>
  <c r="BE6464"/>
  <c r="BE6472"/>
  <c r="BE6535"/>
  <c r="BE6547"/>
  <c r="BE6556"/>
  <c r="BE6570"/>
  <c r="BE6586"/>
  <c r="BE6597"/>
  <c r="BE6608"/>
  <c r="BE6621"/>
  <c r="BE6665"/>
  <c r="BE6676"/>
  <c r="BE6686"/>
  <c r="BE6696"/>
  <c r="BE6707"/>
  <c r="BE6719"/>
  <c r="BE6735"/>
  <c r="BE6743"/>
  <c r="BE6755"/>
  <c r="BE6763"/>
  <c r="BE6771"/>
  <c r="BE6783"/>
  <c r="BE6795"/>
  <c r="BE6806"/>
  <c r="BE6816"/>
  <c r="BE6827"/>
  <c r="BE6837"/>
  <c r="BE6848"/>
  <c r="BE6858"/>
  <c r="BE6870"/>
  <c r="BE6881"/>
  <c r="BE6889"/>
  <c r="BE6896"/>
  <c r="BE6905"/>
  <c r="BE6914"/>
  <c r="BE6923"/>
  <c r="BE6931"/>
  <c r="BE6937"/>
  <c r="BE6943"/>
  <c r="BE6951"/>
  <c r="BE6957"/>
  <c r="BE6963"/>
  <c r="BE6968"/>
  <c r="BE6973"/>
  <c r="BE6978"/>
  <c r="BE6982"/>
  <c r="BE6989"/>
  <c r="BE6995"/>
  <c r="BE7001"/>
  <c r="BE7013"/>
  <c r="BE7023"/>
  <c r="BE7033"/>
  <c r="BE7042"/>
  <c r="BE7048"/>
  <c r="BE7054"/>
  <c r="BE7066"/>
  <c r="BE7076"/>
  <c r="BE7088"/>
  <c r="BE7098"/>
  <c r="BE7110"/>
  <c r="BE7120"/>
  <c r="BE7132"/>
  <c r="BE7142"/>
  <c r="BE7153"/>
  <c r="BE7162"/>
  <c r="BE7172"/>
  <c r="BE7180"/>
  <c r="BE7191"/>
  <c r="BE7200"/>
  <c r="BE7208"/>
  <c r="BE7215"/>
  <c r="BE7223"/>
  <c r="BE7230"/>
  <c r="BE7233"/>
  <c r="BE7242"/>
  <c r="BE7253"/>
  <c r="BE7265"/>
  <c r="BE7277"/>
  <c r="BE7304"/>
  <c r="BE7332"/>
  <c r="BE7359"/>
  <c r="BE7387"/>
  <c r="BE7496"/>
  <c r="BE7501"/>
  <c r="BE7620"/>
  <c r="BE7694"/>
  <c r="BE7753"/>
  <c r="BE7755"/>
  <c r="BE7757"/>
  <c r="BE7764"/>
  <c r="BE7780"/>
  <c r="BE7786"/>
  <c r="BE7787"/>
  <c r="BE7790"/>
  <c r="BE7799"/>
  <c r="BE7809"/>
  <c r="BE7818"/>
  <c r="BE7828"/>
  <c r="BE7837"/>
  <c r="BE7846"/>
  <c r="BE7857"/>
  <c r="BE7867"/>
  <c r="BE7877"/>
  <c r="BE7887"/>
  <c r="BE7898"/>
  <c r="BE7901"/>
  <c r="BE7903"/>
  <c r="BE7905"/>
  <c r="BE7907"/>
  <c r="BE7923"/>
  <c r="BE7940"/>
  <c r="BE8040"/>
  <c r="BE8043"/>
  <c r="BE8045"/>
  <c r="BE8047"/>
  <c r="BE8050"/>
  <c r="BE8061"/>
  <c r="BE8064"/>
  <c r="BE8066"/>
  <c r="BE8073"/>
  <c r="BE8080"/>
  <c r="BE8090"/>
  <c r="BE8100"/>
  <c r="BE8116"/>
  <c r="BE8189"/>
  <c r="BE8191"/>
  <c r="BE8193"/>
  <c r="BE8195"/>
  <c r="BE8216"/>
  <c r="BE8282"/>
  <c r="BE8348"/>
  <c r="BE8349"/>
  <c r="BE8364"/>
  <c r="BE8381"/>
  <c r="BE8384"/>
  <c r="BE8396"/>
  <c r="BE8408"/>
  <c r="BE8422"/>
  <c r="BE8433"/>
  <c r="BE8444"/>
  <c r="BE8451"/>
  <c r="BE8458"/>
  <c r="BE8466"/>
  <c r="BE8470"/>
  <c r="BE8692"/>
  <c r="BE8914"/>
  <c r="BE8938"/>
  <c r="BE8962"/>
  <c r="BE8978"/>
  <c r="BE8989"/>
  <c r="BE8990"/>
  <c r="BE8993"/>
  <c r="BE8995"/>
  <c r="BE8998"/>
  <c r="BE9001"/>
  <c r="BE9004"/>
  <c r="J97" i="3"/>
  <c r="BE114"/>
  <c r="BE197"/>
  <c r="BE211"/>
  <c r="BE127" i="5"/>
  <c r="BE172"/>
  <c r="BE184"/>
  <c r="E86" i="6"/>
  <c r="BE294"/>
  <c r="BE311"/>
  <c r="BE357"/>
  <c r="BE385"/>
  <c r="BE397"/>
  <c r="BE399"/>
  <c r="BE401"/>
  <c r="BE421"/>
  <c r="BE427"/>
  <c r="BE437"/>
  <c r="BE445"/>
  <c r="BE464"/>
  <c r="BE476"/>
  <c r="BE722"/>
  <c r="BE766"/>
  <c r="BE783"/>
  <c r="BE789"/>
  <c r="J60" i="7"/>
  <c r="BE105"/>
  <c r="BE113"/>
  <c r="BE161"/>
  <c r="BE206"/>
  <c r="BE381"/>
  <c r="E83" i="8"/>
  <c r="J94"/>
  <c r="BE121"/>
  <c r="E76" i="9"/>
  <c r="BK129"/>
  <c r="J129"/>
  <c r="J66" s="1"/>
  <c r="BE102" i="10"/>
  <c r="BE107"/>
  <c r="BE108"/>
  <c r="BE110"/>
  <c r="BE118"/>
  <c r="BE122"/>
  <c r="BE146"/>
  <c r="BE150"/>
  <c r="BE158"/>
  <c r="BE161"/>
  <c r="BE171"/>
  <c r="BE176"/>
  <c r="BE177"/>
  <c r="BE197"/>
  <c r="BE214"/>
  <c r="BE215"/>
  <c r="BE250"/>
  <c r="BE102" i="11"/>
  <c r="BE106"/>
  <c r="BE108"/>
  <c r="BE126"/>
  <c r="BE129"/>
  <c r="BE146"/>
  <c r="BE153"/>
  <c r="BE162"/>
  <c r="BE170"/>
  <c r="BE174"/>
  <c r="BE175"/>
  <c r="BE176"/>
  <c r="BE187"/>
  <c r="BE206"/>
  <c r="BE209"/>
  <c r="BE211"/>
  <c r="BE219"/>
  <c r="BE228"/>
  <c r="BE231"/>
  <c r="BE237"/>
  <c r="BE244"/>
  <c r="BE252"/>
  <c r="BE280"/>
  <c r="BE281"/>
  <c r="BE288"/>
  <c r="BE295"/>
  <c r="BE302"/>
  <c r="BE309"/>
  <c r="BE319"/>
  <c r="BE327"/>
  <c r="J86" i="12"/>
  <c r="BE94" i="13"/>
  <c r="BE95"/>
  <c r="BE105"/>
  <c r="E94" i="14"/>
  <c r="BE122"/>
  <c r="BE127"/>
  <c r="BE137"/>
  <c r="BE180"/>
  <c r="BE214"/>
  <c r="BE232"/>
  <c r="BE263"/>
  <c r="BE273"/>
  <c r="BE277"/>
  <c r="BE297"/>
  <c r="BE317"/>
  <c r="BE341"/>
  <c r="BE375"/>
  <c r="BE377"/>
  <c r="BE216" i="15"/>
  <c r="BE222"/>
  <c r="BE223"/>
  <c r="BE351"/>
  <c r="BE367"/>
  <c r="BE401"/>
  <c r="BE432"/>
  <c r="BE436"/>
  <c r="BE444"/>
  <c r="BE450"/>
  <c r="BE503"/>
  <c r="BE535"/>
  <c r="BE550"/>
  <c r="BE563"/>
  <c r="BE590"/>
  <c r="BE626"/>
  <c r="BE736"/>
  <c r="BE752"/>
  <c r="BE785"/>
  <c r="BE793"/>
  <c r="BE804"/>
  <c r="BE812"/>
  <c r="BE821"/>
  <c r="BE847"/>
  <c r="BK227"/>
  <c r="J227" s="1"/>
  <c r="J71" s="1"/>
  <c r="BE128" i="16"/>
  <c r="BE142"/>
  <c r="BE117" i="17"/>
  <c r="BE127"/>
  <c r="BE128"/>
  <c r="BE136"/>
  <c r="BE138"/>
  <c r="BE153"/>
  <c r="BE156"/>
  <c r="BE170"/>
  <c r="BE177"/>
  <c r="BE185"/>
  <c r="BE194"/>
  <c r="BE203"/>
  <c r="BE207"/>
  <c r="BE219"/>
  <c r="BE221"/>
  <c r="BE223"/>
  <c r="BE232"/>
  <c r="BE233"/>
  <c r="BE244"/>
  <c r="BE245"/>
  <c r="BE107" i="18"/>
  <c r="BE109"/>
  <c r="BE111"/>
  <c r="BE120"/>
  <c r="BE122"/>
  <c r="BE129"/>
  <c r="BE131"/>
  <c r="BE135"/>
  <c r="BE141"/>
  <c r="BE146"/>
  <c r="BE149"/>
  <c r="E89" i="19"/>
  <c r="BE135"/>
  <c r="BE152"/>
  <c r="BE155"/>
  <c r="BE159"/>
  <c r="BE169"/>
  <c r="BE176"/>
  <c r="BE183"/>
  <c r="BE184"/>
  <c r="BE193"/>
  <c r="BE194"/>
  <c r="BE196"/>
  <c r="BE199"/>
  <c r="BE201"/>
  <c r="BE203"/>
  <c r="BE256"/>
  <c r="BE266"/>
  <c r="BE275"/>
  <c r="BE285"/>
  <c r="BE293"/>
  <c r="BE118" i="20"/>
  <c r="BE174"/>
  <c r="BE176"/>
  <c r="BE177"/>
  <c r="BE178"/>
  <c r="BE180"/>
  <c r="BE181"/>
  <c r="BE199"/>
  <c r="BE239"/>
  <c r="BE240"/>
  <c r="BE243"/>
  <c r="BE245"/>
  <c r="BE252"/>
  <c r="BE259"/>
  <c r="BE266"/>
  <c r="BE279"/>
  <c r="BE281"/>
  <c r="BE284"/>
  <c r="BE286"/>
  <c r="BE290"/>
  <c r="BE295"/>
  <c r="BE299"/>
  <c r="BE305"/>
  <c r="BE317"/>
  <c r="BE318"/>
  <c r="BE323"/>
  <c r="BE324"/>
  <c r="BE331"/>
  <c r="BE335"/>
  <c r="BE347"/>
  <c r="BE357"/>
  <c r="BE359"/>
  <c r="F63" i="21"/>
  <c r="BE109"/>
  <c r="BE139"/>
  <c r="BE140"/>
  <c r="BE166" i="22"/>
  <c r="BE205"/>
  <c r="BE208"/>
  <c r="BE248"/>
  <c r="BE274"/>
  <c r="BK111"/>
  <c r="J111"/>
  <c r="J62" s="1"/>
  <c r="E78" i="23"/>
  <c r="BE105"/>
  <c r="BE174"/>
  <c r="BE218"/>
  <c r="BE308" i="24"/>
  <c r="BE318"/>
  <c r="BE319"/>
  <c r="BE352"/>
  <c r="BE374"/>
  <c r="BE383"/>
  <c r="BE388"/>
  <c r="BE397"/>
  <c r="BE400"/>
  <c r="BE449"/>
  <c r="BE92" i="25"/>
  <c r="BE121"/>
  <c r="BE131"/>
  <c r="BE136"/>
  <c r="BE147"/>
  <c r="BE148"/>
  <c r="BE149"/>
  <c r="BE191"/>
  <c r="J55" i="26"/>
  <c r="BE127"/>
  <c r="BE138"/>
  <c r="BE146"/>
  <c r="BE197"/>
  <c r="BE204"/>
  <c r="BE207"/>
  <c r="BE210"/>
  <c r="BE228"/>
  <c r="BE231"/>
  <c r="BE234"/>
  <c r="BE244"/>
  <c r="J55" i="27"/>
  <c r="BE94"/>
  <c r="BE432"/>
  <c r="BE527"/>
  <c r="F59" i="28"/>
  <c r="BE92"/>
  <c r="BE93"/>
  <c r="BE93" i="29"/>
  <c r="BE95"/>
  <c r="BE157" i="30"/>
  <c r="BE170"/>
  <c r="BE181"/>
  <c r="BE288"/>
  <c r="BE295"/>
  <c r="BE315"/>
  <c r="BE363"/>
  <c r="BE384"/>
  <c r="BE435"/>
  <c r="BE477"/>
  <c r="BE498"/>
  <c r="J80" i="31"/>
  <c r="BE97"/>
  <c r="BE121"/>
  <c r="BE126"/>
  <c r="BE217"/>
  <c r="BE317" i="2"/>
  <c r="BE446"/>
  <c r="BE614"/>
  <c r="BE670"/>
  <c r="BE901"/>
  <c r="BE1193"/>
  <c r="BE1200"/>
  <c r="BE1386"/>
  <c r="BE1445"/>
  <c r="BE1520"/>
  <c r="BE1572"/>
  <c r="BE2154"/>
  <c r="BE2226"/>
  <c r="BE2434"/>
  <c r="BE2458"/>
  <c r="BE2932"/>
  <c r="BE3386"/>
  <c r="BK3351"/>
  <c r="J3351" s="1"/>
  <c r="J71" s="1"/>
  <c r="BE131" i="3"/>
  <c r="BE263"/>
  <c r="BE312" i="4"/>
  <c r="E88" i="5"/>
  <c r="BE105"/>
  <c r="J94" i="6"/>
  <c r="BE120"/>
  <c r="BE130"/>
  <c r="BE296"/>
  <c r="BE315"/>
  <c r="BE317"/>
  <c r="BE333"/>
  <c r="BE337"/>
  <c r="BE343"/>
  <c r="BE345"/>
  <c r="BE347"/>
  <c r="BE365"/>
  <c r="BE367"/>
  <c r="BE373"/>
  <c r="BE375"/>
  <c r="BE379"/>
  <c r="BE383"/>
  <c r="BE389"/>
  <c r="BE395"/>
  <c r="BE403"/>
  <c r="BE415"/>
  <c r="BE431"/>
  <c r="BE612"/>
  <c r="BE724"/>
  <c r="BE768"/>
  <c r="BE781"/>
  <c r="BE785"/>
  <c r="BE793"/>
  <c r="BE811"/>
  <c r="BE820"/>
  <c r="BE846"/>
  <c r="BK881"/>
  <c r="BK880"/>
  <c r="J880" s="1"/>
  <c r="J75" s="1"/>
  <c r="BE137" i="7"/>
  <c r="BE145"/>
  <c r="BE226"/>
  <c r="BE247"/>
  <c r="BE334"/>
  <c r="BE393"/>
  <c r="BE398"/>
  <c r="BK392"/>
  <c r="J392" s="1"/>
  <c r="J72" s="1"/>
  <c r="J91" i="8"/>
  <c r="BE110"/>
  <c r="J85" i="9"/>
  <c r="BE103"/>
  <c r="BE100" i="10"/>
  <c r="BE119"/>
  <c r="BE125"/>
  <c r="BE147"/>
  <c r="BE154"/>
  <c r="BE157"/>
  <c r="BE179"/>
  <c r="BE182"/>
  <c r="BE187"/>
  <c r="BE199"/>
  <c r="BE216"/>
  <c r="BE222"/>
  <c r="BE228"/>
  <c r="BE246"/>
  <c r="BE249"/>
  <c r="BE252"/>
  <c r="BE254"/>
  <c r="BE255"/>
  <c r="BE267"/>
  <c r="BE268"/>
  <c r="BE273"/>
  <c r="BE276"/>
  <c r="BE277"/>
  <c r="BE278"/>
  <c r="J60" i="11"/>
  <c r="BE113"/>
  <c r="BE140"/>
  <c r="BE147"/>
  <c r="BE155"/>
  <c r="BE169"/>
  <c r="BE172"/>
  <c r="BE173"/>
  <c r="BE177"/>
  <c r="BE178"/>
  <c r="BE179"/>
  <c r="BE188"/>
  <c r="BE191"/>
  <c r="BE205"/>
  <c r="BE217"/>
  <c r="BE262"/>
  <c r="BE266"/>
  <c r="BE271"/>
  <c r="BE297"/>
  <c r="BE304"/>
  <c r="BE315"/>
  <c r="BE326"/>
  <c r="F63" i="12"/>
  <c r="BE100"/>
  <c r="BE104"/>
  <c r="BE111"/>
  <c r="BE114"/>
  <c r="E52" i="13"/>
  <c r="J89"/>
  <c r="BE97"/>
  <c r="BE108"/>
  <c r="BE111"/>
  <c r="J63" i="14"/>
  <c r="BE120"/>
  <c r="BE166"/>
  <c r="BE202"/>
  <c r="BE212"/>
  <c r="BE226"/>
  <c r="BE228"/>
  <c r="BE236"/>
  <c r="BE240"/>
  <c r="BE257"/>
  <c r="BE259"/>
  <c r="BE261"/>
  <c r="BE281"/>
  <c r="BE283"/>
  <c r="BE325"/>
  <c r="BE327"/>
  <c r="BE345"/>
  <c r="BE349"/>
  <c r="BE359"/>
  <c r="BE109" i="15"/>
  <c r="BE125"/>
  <c r="BE194"/>
  <c r="BE199"/>
  <c r="BE210"/>
  <c r="BE213"/>
  <c r="BE232"/>
  <c r="BE245"/>
  <c r="BE299"/>
  <c r="BE303"/>
  <c r="BE372"/>
  <c r="BE411"/>
  <c r="BE424"/>
  <c r="BE661"/>
  <c r="BE665"/>
  <c r="BE669"/>
  <c r="BE707"/>
  <c r="BE714"/>
  <c r="BE745"/>
  <c r="BE781"/>
  <c r="BE789"/>
  <c r="BE904"/>
  <c r="BE911"/>
  <c r="BE1016"/>
  <c r="BE115" i="16"/>
  <c r="BE137"/>
  <c r="BE146"/>
  <c r="BE148"/>
  <c r="J63" i="17"/>
  <c r="BE110"/>
  <c r="BE115"/>
  <c r="BE122"/>
  <c r="BE123"/>
  <c r="BE150"/>
  <c r="BE154"/>
  <c r="BE167"/>
  <c r="BE176"/>
  <c r="BE206"/>
  <c r="BE217"/>
  <c r="BE218"/>
  <c r="BE220"/>
  <c r="BE225"/>
  <c r="BE241"/>
  <c r="BE115" i="18"/>
  <c r="BE124"/>
  <c r="BE131" i="19"/>
  <c r="BE133"/>
  <c r="BE137"/>
  <c r="BE145"/>
  <c r="BE157"/>
  <c r="BE166"/>
  <c r="BE197"/>
  <c r="BE200"/>
  <c r="BE202"/>
  <c r="BE205"/>
  <c r="BE206"/>
  <c r="BE208"/>
  <c r="BE217"/>
  <c r="BE222"/>
  <c r="BE236"/>
  <c r="BK105"/>
  <c r="J105" s="1"/>
  <c r="J69" s="1"/>
  <c r="BE116" i="20"/>
  <c r="BE131"/>
  <c r="BE132"/>
  <c r="BE141"/>
  <c r="BE144"/>
  <c r="BE195"/>
  <c r="BE217"/>
  <c r="BE224"/>
  <c r="BE225"/>
  <c r="BE229"/>
  <c r="BE232"/>
  <c r="BE233"/>
  <c r="BE236"/>
  <c r="BE237"/>
  <c r="BE242"/>
  <c r="BE246"/>
  <c r="BE249"/>
  <c r="BE250"/>
  <c r="BE251"/>
  <c r="BE262"/>
  <c r="BE275"/>
  <c r="BE276"/>
  <c r="BE294"/>
  <c r="BE296"/>
  <c r="BE309"/>
  <c r="BE312"/>
  <c r="BE314"/>
  <c r="BE328"/>
  <c r="BE334"/>
  <c r="BE343"/>
  <c r="BE354"/>
  <c r="BE360"/>
  <c r="BE361"/>
  <c r="BE362"/>
  <c r="BE363"/>
  <c r="BE364"/>
  <c r="BE148" i="21"/>
  <c r="BE160"/>
  <c r="BE164"/>
  <c r="J55" i="22"/>
  <c r="BE112"/>
  <c r="BE252"/>
  <c r="BE278"/>
  <c r="BE300"/>
  <c r="BE307"/>
  <c r="BE320"/>
  <c r="J82" i="23"/>
  <c r="BE178"/>
  <c r="BE183"/>
  <c r="BK239"/>
  <c r="J239" s="1"/>
  <c r="J66" s="1"/>
  <c r="J55" i="24"/>
  <c r="BE117"/>
  <c r="BE180"/>
  <c r="BE274"/>
  <c r="BE301"/>
  <c r="BE322"/>
  <c r="BE326"/>
  <c r="BE329"/>
  <c r="BE332"/>
  <c r="BE341"/>
  <c r="BE390"/>
  <c r="BE407"/>
  <c r="BE416"/>
  <c r="BE432"/>
  <c r="BE445"/>
  <c r="BK399"/>
  <c r="J399" s="1"/>
  <c r="J66" s="1"/>
  <c r="J83" i="26"/>
  <c r="BE94"/>
  <c r="BE154"/>
  <c r="BE162"/>
  <c r="BE182"/>
  <c r="BE185"/>
  <c r="BE191"/>
  <c r="BE192"/>
  <c r="BK263"/>
  <c r="J263"/>
  <c r="J65" s="1"/>
  <c r="BE122" i="27"/>
  <c r="BE126"/>
  <c r="BE138"/>
  <c r="BE184"/>
  <c r="BE248"/>
  <c r="BE337"/>
  <c r="BE341"/>
  <c r="BE382"/>
  <c r="BE385"/>
  <c r="BE390"/>
  <c r="BE399"/>
  <c r="BE424"/>
  <c r="BE428"/>
  <c r="BE451"/>
  <c r="BE453"/>
  <c r="BE486"/>
  <c r="BE494"/>
  <c r="BE520"/>
  <c r="J59" i="28"/>
  <c r="BE91"/>
  <c r="BE96"/>
  <c r="BE106"/>
  <c r="BE107"/>
  <c r="BE115"/>
  <c r="E50" i="29"/>
  <c r="J52" i="30"/>
  <c r="BE219"/>
  <c r="BE302"/>
  <c r="BE308"/>
  <c r="BE310"/>
  <c r="BE318"/>
  <c r="BE341"/>
  <c r="BE411"/>
  <c r="BE427"/>
  <c r="BE431"/>
  <c r="BE456"/>
  <c r="BE488"/>
  <c r="J52" i="31"/>
  <c r="BE169"/>
  <c r="BE208"/>
  <c r="BE118" i="2"/>
  <c r="BE161"/>
  <c r="BE170"/>
  <c r="BE320"/>
  <c r="BE492"/>
  <c r="BE497"/>
  <c r="BE564"/>
  <c r="BE1187"/>
  <c r="BE1291"/>
  <c r="BE1398"/>
  <c r="BE1512"/>
  <c r="BE1657"/>
  <c r="BE2410"/>
  <c r="BE2425"/>
  <c r="BE2433"/>
  <c r="BE2463"/>
  <c r="BE3516"/>
  <c r="BE3644"/>
  <c r="BE3698"/>
  <c r="BE3706"/>
  <c r="BE3747"/>
  <c r="BE3782"/>
  <c r="BE3792"/>
  <c r="BE4113"/>
  <c r="BE4232"/>
  <c r="BE4235"/>
  <c r="BE4378"/>
  <c r="BE4393"/>
  <c r="BE4405"/>
  <c r="BE4557"/>
  <c r="BE5799"/>
  <c r="BE5904"/>
  <c r="BE6027"/>
  <c r="BE6224"/>
  <c r="BE119" i="3"/>
  <c r="BE123"/>
  <c r="BE146"/>
  <c r="BE175"/>
  <c r="BE188"/>
  <c r="BE243"/>
  <c r="BE287"/>
  <c r="BK234"/>
  <c r="J234"/>
  <c r="J73" s="1"/>
  <c r="J63" i="4"/>
  <c r="BE151"/>
  <c r="BE149" i="5"/>
  <c r="BE210"/>
  <c r="BK192"/>
  <c r="BK191" s="1"/>
  <c r="J191" s="1"/>
  <c r="J71" s="1"/>
  <c r="J97" i="6"/>
  <c r="BE215"/>
  <c r="BE313"/>
  <c r="BE321"/>
  <c r="BE325"/>
  <c r="BE331"/>
  <c r="BE341"/>
  <c r="BE361"/>
  <c r="BE407"/>
  <c r="BE423"/>
  <c r="BE435"/>
  <c r="BE443"/>
  <c r="BE447"/>
  <c r="BE451"/>
  <c r="BE795"/>
  <c r="BE801"/>
  <c r="BE829"/>
  <c r="BE854"/>
  <c r="BE101" i="7"/>
  <c r="BE109"/>
  <c r="BE117"/>
  <c r="BE133"/>
  <c r="BE165"/>
  <c r="BK397"/>
  <c r="J397"/>
  <c r="J74" s="1"/>
  <c r="BE100" i="8"/>
  <c r="BE115"/>
  <c r="BE124"/>
  <c r="BE134"/>
  <c r="F94" i="10"/>
  <c r="BE103"/>
  <c r="BE104"/>
  <c r="BE113"/>
  <c r="BE123"/>
  <c r="BE132"/>
  <c r="BE133"/>
  <c r="BE139"/>
  <c r="BE144"/>
  <c r="BE166"/>
  <c r="BE170"/>
  <c r="BE191"/>
  <c r="BE195"/>
  <c r="BE202"/>
  <c r="BE212"/>
  <c r="BE213"/>
  <c r="BE219"/>
  <c r="BE224"/>
  <c r="BE229"/>
  <c r="BE230"/>
  <c r="BE231"/>
  <c r="BE232"/>
  <c r="BE233"/>
  <c r="BE234"/>
  <c r="BE235"/>
  <c r="BE236"/>
  <c r="BE237"/>
  <c r="BE238"/>
  <c r="BE239"/>
  <c r="BE240"/>
  <c r="BE241"/>
  <c r="BE242"/>
  <c r="BE243"/>
  <c r="BE244"/>
  <c r="BE245"/>
  <c r="BE251"/>
  <c r="BE257"/>
  <c r="BE265"/>
  <c r="BE270"/>
  <c r="BE272"/>
  <c r="BE282"/>
  <c r="J97" i="11"/>
  <c r="BE122"/>
  <c r="BE123"/>
  <c r="BE124"/>
  <c r="BE132"/>
  <c r="BE137"/>
  <c r="BE145"/>
  <c r="BE185"/>
  <c r="BE193"/>
  <c r="BE200"/>
  <c r="BE210"/>
  <c r="BE215"/>
  <c r="BE216"/>
  <c r="BE220"/>
  <c r="BE224"/>
  <c r="BE232"/>
  <c r="BE238"/>
  <c r="BE240"/>
  <c r="BE257"/>
  <c r="BE273"/>
  <c r="BE275"/>
  <c r="BE278"/>
  <c r="BE299"/>
  <c r="BE301"/>
  <c r="BE312"/>
  <c r="BE313"/>
  <c r="BE320"/>
  <c r="BE329"/>
  <c r="BE330"/>
  <c r="BE331"/>
  <c r="BE332"/>
  <c r="BE96" i="12"/>
  <c r="BE102" i="13"/>
  <c r="BE124" i="14"/>
  <c r="BE133"/>
  <c r="BE140"/>
  <c r="BE145"/>
  <c r="BE168"/>
  <c r="BE194"/>
  <c r="BE198"/>
  <c r="BE208"/>
  <c r="BE220"/>
  <c r="BE224"/>
  <c r="BE247"/>
  <c r="BE253"/>
  <c r="BE265"/>
  <c r="BE285"/>
  <c r="BE291"/>
  <c r="BE301"/>
  <c r="BE315"/>
  <c r="BE361"/>
  <c r="BE389"/>
  <c r="J100" i="15"/>
  <c r="BE141"/>
  <c r="BE190"/>
  <c r="BE192"/>
  <c r="BE215"/>
  <c r="BE228"/>
  <c r="BE346"/>
  <c r="BE385"/>
  <c r="BE510"/>
  <c r="BE520"/>
  <c r="BE558"/>
  <c r="BE609"/>
  <c r="BE615"/>
  <c r="BE631"/>
  <c r="BE635"/>
  <c r="BE639"/>
  <c r="BE651"/>
  <c r="BE688"/>
  <c r="BE703"/>
  <c r="BE726"/>
  <c r="BE827"/>
  <c r="BE859"/>
  <c r="J60" i="16"/>
  <c r="BE107"/>
  <c r="BE108"/>
  <c r="BE117"/>
  <c r="BE119"/>
  <c r="BE129"/>
  <c r="BE131"/>
  <c r="BE111" i="17"/>
  <c r="BE113"/>
  <c r="BE120"/>
  <c r="BE121"/>
  <c r="BE132"/>
  <c r="BE160"/>
  <c r="BE163"/>
  <c r="BE165"/>
  <c r="BE171"/>
  <c r="BE173"/>
  <c r="BE175"/>
  <c r="BE189"/>
  <c r="BE192"/>
  <c r="BE195"/>
  <c r="BE205"/>
  <c r="BE224"/>
  <c r="BE238"/>
  <c r="BE240"/>
  <c r="J60" i="18"/>
  <c r="BE113"/>
  <c r="BE119"/>
  <c r="BE147"/>
  <c r="J60" i="19"/>
  <c r="BE119"/>
  <c r="BE140"/>
  <c r="BE153"/>
  <c r="BE154"/>
  <c r="BE156"/>
  <c r="BE161"/>
  <c r="BE174"/>
  <c r="BE177"/>
  <c r="BE219"/>
  <c r="BE235"/>
  <c r="BE245"/>
  <c r="BE248"/>
  <c r="BE249"/>
  <c r="BE253"/>
  <c r="BE258"/>
  <c r="BE260"/>
  <c r="BE279"/>
  <c r="BE292"/>
  <c r="F63" i="20"/>
  <c r="BE119"/>
  <c r="BE134"/>
  <c r="BE135"/>
  <c r="BE137"/>
  <c r="BE138"/>
  <c r="BE139"/>
  <c r="BE140"/>
  <c r="BE142"/>
  <c r="BE150"/>
  <c r="BE152"/>
  <c r="BE166"/>
  <c r="BE170"/>
  <c r="BE171"/>
  <c r="BE172"/>
  <c r="BE179"/>
  <c r="BE191"/>
  <c r="BE192"/>
  <c r="BE196"/>
  <c r="BE198"/>
  <c r="BE202"/>
  <c r="BE203"/>
  <c r="BE269"/>
  <c r="BE274"/>
  <c r="BE289"/>
  <c r="BE292"/>
  <c r="BE293"/>
  <c r="BE320"/>
  <c r="BE337"/>
  <c r="BE344"/>
  <c r="BE348"/>
  <c r="BE356"/>
  <c r="BE105" i="21"/>
  <c r="BE142"/>
  <c r="BE161"/>
  <c r="BE163"/>
  <c r="BE165"/>
  <c r="BE167"/>
  <c r="F87" i="22"/>
  <c r="BE103"/>
  <c r="BE135"/>
  <c r="BE146"/>
  <c r="BE175"/>
  <c r="BE217"/>
  <c r="BE295"/>
  <c r="BE153" i="23"/>
  <c r="BE161"/>
  <c r="BE189"/>
  <c r="BE214"/>
  <c r="BE235"/>
  <c r="BE237"/>
  <c r="BE246"/>
  <c r="BE253"/>
  <c r="BE255"/>
  <c r="BE258"/>
  <c r="BE262"/>
  <c r="BE95" i="24"/>
  <c r="BE197"/>
  <c r="BE214"/>
  <c r="BE266"/>
  <c r="BE305"/>
  <c r="BE312"/>
  <c r="BE315"/>
  <c r="BE317"/>
  <c r="BE404"/>
  <c r="BE419"/>
  <c r="J81" i="25"/>
  <c r="BE106"/>
  <c r="BE146"/>
  <c r="BE158"/>
  <c r="BE172"/>
  <c r="BE179"/>
  <c r="E79" i="26"/>
  <c r="BE121"/>
  <c r="BE187"/>
  <c r="BE188"/>
  <c r="BE195"/>
  <c r="BE213"/>
  <c r="BE254"/>
  <c r="BE283"/>
  <c r="BE290"/>
  <c r="BE292"/>
  <c r="BE312"/>
  <c r="BE92" i="27"/>
  <c r="BE171"/>
  <c r="BE198"/>
  <c r="BE223"/>
  <c r="BE408"/>
  <c r="BE452"/>
  <c r="BE476"/>
  <c r="BE508"/>
  <c r="BE522"/>
  <c r="BE525"/>
  <c r="BE90" i="28"/>
  <c r="BE94"/>
  <c r="BE95"/>
  <c r="BE99"/>
  <c r="BE105"/>
  <c r="F59" i="29"/>
  <c r="BE88"/>
  <c r="BE89" i="30"/>
  <c r="BE124"/>
  <c r="BE272"/>
  <c r="BE317"/>
  <c r="BE400"/>
  <c r="BE464"/>
  <c r="BE490"/>
  <c r="BE495"/>
  <c r="BE91" i="31"/>
  <c r="BE102"/>
  <c r="BE112"/>
  <c r="BE116"/>
  <c r="BE155"/>
  <c r="BE180"/>
  <c r="BE199"/>
  <c r="BE226"/>
  <c r="BE263"/>
  <c r="BK266"/>
  <c r="J266" s="1"/>
  <c r="J62" s="1"/>
  <c r="E48" i="32"/>
  <c r="J52"/>
  <c r="F55"/>
  <c r="J55"/>
  <c r="BE86"/>
  <c r="BE88"/>
  <c r="BE90"/>
  <c r="BE92"/>
  <c r="BE93"/>
  <c r="BE94"/>
  <c r="BE6042" i="2"/>
  <c r="BK2432"/>
  <c r="J2432" s="1"/>
  <c r="J70" s="1"/>
  <c r="BE127" i="3"/>
  <c r="BE135"/>
  <c r="BE143"/>
  <c r="BE168"/>
  <c r="BE201"/>
  <c r="BE202"/>
  <c r="BE203"/>
  <c r="J87" i="4"/>
  <c r="BE110" i="5"/>
  <c r="BE157"/>
  <c r="BE178"/>
  <c r="BE202"/>
  <c r="BE233"/>
  <c r="BE125" i="6"/>
  <c r="BE323"/>
  <c r="BE339"/>
  <c r="BE349"/>
  <c r="BE351"/>
  <c r="BE353"/>
  <c r="BE355"/>
  <c r="BE377"/>
  <c r="BE393"/>
  <c r="BE419"/>
  <c r="BE425"/>
  <c r="BE439"/>
  <c r="BE441"/>
  <c r="BE454"/>
  <c r="BE480"/>
  <c r="BE524"/>
  <c r="BE787"/>
  <c r="BE797"/>
  <c r="E52" i="7"/>
  <c r="BE291"/>
  <c r="BE325"/>
  <c r="BE343"/>
  <c r="J60" i="10"/>
  <c r="BE111"/>
  <c r="BE112"/>
  <c r="BE117"/>
  <c r="BE120"/>
  <c r="BE121"/>
  <c r="BE129"/>
  <c r="BE134"/>
  <c r="BE136"/>
  <c r="BE140"/>
  <c r="BE141"/>
  <c r="BE163"/>
  <c r="BE165"/>
  <c r="BE167"/>
  <c r="BE189"/>
  <c r="BE192"/>
  <c r="BE198"/>
  <c r="BE201"/>
  <c r="BE208"/>
  <c r="BE210"/>
  <c r="BE211"/>
  <c r="BE248"/>
  <c r="BE253"/>
  <c r="BE264"/>
  <c r="BE266"/>
  <c r="BE285"/>
  <c r="BE131" i="11"/>
  <c r="BE136"/>
  <c r="BE138"/>
  <c r="BE160"/>
  <c r="BE164"/>
  <c r="BE182"/>
  <c r="BE186"/>
  <c r="BE196"/>
  <c r="BE199"/>
  <c r="BE203"/>
  <c r="BE208"/>
  <c r="BE221"/>
  <c r="BE227"/>
  <c r="BE233"/>
  <c r="BE249"/>
  <c r="BE250"/>
  <c r="BE253"/>
  <c r="BE255"/>
  <c r="BE258"/>
  <c r="BE267"/>
  <c r="BE286"/>
  <c r="BE287"/>
  <c r="BE317"/>
  <c r="BE318"/>
  <c r="BE322"/>
  <c r="BE323"/>
  <c r="BE325"/>
  <c r="E78" i="12"/>
  <c r="J89"/>
  <c r="BE97"/>
  <c r="BE98"/>
  <c r="BE107"/>
  <c r="BE96" i="13"/>
  <c r="BE103"/>
  <c r="BE110"/>
  <c r="BE154" i="14"/>
  <c r="BE156"/>
  <c r="BE174"/>
  <c r="BE184"/>
  <c r="BE188"/>
  <c r="BE190"/>
  <c r="BE210"/>
  <c r="BE230"/>
  <c r="BE234"/>
  <c r="BE238"/>
  <c r="BE289"/>
  <c r="BE305"/>
  <c r="BE307"/>
  <c r="BE323"/>
  <c r="BE329"/>
  <c r="BE337"/>
  <c r="BE351"/>
  <c r="BE353"/>
  <c r="BE363"/>
  <c r="BE387"/>
  <c r="J103" i="15"/>
  <c r="BE135"/>
  <c r="BE218"/>
  <c r="BE226"/>
  <c r="BE291"/>
  <c r="BE330"/>
  <c r="BE379"/>
  <c r="BE428"/>
  <c r="BE463"/>
  <c r="BE470"/>
  <c r="BE471"/>
  <c r="BE496"/>
  <c r="BE524"/>
  <c r="BE540"/>
  <c r="BE554"/>
  <c r="BE573"/>
  <c r="BE581"/>
  <c r="BE585"/>
  <c r="BE643"/>
  <c r="BE648"/>
  <c r="BE657"/>
  <c r="BE681"/>
  <c r="BE685"/>
  <c r="BE838"/>
  <c r="BE862"/>
  <c r="BE865"/>
  <c r="BE873"/>
  <c r="BE952"/>
  <c r="E83" i="16"/>
  <c r="BE124"/>
  <c r="BE130"/>
  <c r="BE132"/>
  <c r="BE136"/>
  <c r="F105" i="17"/>
  <c r="BE114"/>
  <c r="BE116"/>
  <c r="BE131"/>
  <c r="BE140"/>
  <c r="BE142"/>
  <c r="BE144"/>
  <c r="BE151"/>
  <c r="BE169"/>
  <c r="BE186"/>
  <c r="BE187"/>
  <c r="BE197"/>
  <c r="BE204"/>
  <c r="BE213"/>
  <c r="BE215"/>
  <c r="BE229"/>
  <c r="BE243"/>
  <c r="BE105" i="18"/>
  <c r="BE127"/>
  <c r="BE134"/>
  <c r="BE145"/>
  <c r="BE148"/>
  <c r="BE106" i="19"/>
  <c r="BE111"/>
  <c r="BE129"/>
  <c r="BE149"/>
  <c r="BE158"/>
  <c r="BE162"/>
  <c r="BE164"/>
  <c r="BE168"/>
  <c r="BE178"/>
  <c r="BE179"/>
  <c r="BE213"/>
  <c r="BE214"/>
  <c r="BE218"/>
  <c r="BE226"/>
  <c r="BE231"/>
  <c r="BE234"/>
  <c r="BE243"/>
  <c r="BE247"/>
  <c r="BE264"/>
  <c r="BE271"/>
  <c r="BE300"/>
  <c r="BE304"/>
  <c r="BE306"/>
  <c r="BE308"/>
  <c r="BE117" i="20"/>
  <c r="BE127"/>
  <c r="BE130"/>
  <c r="BE136"/>
  <c r="BE151"/>
  <c r="BE154"/>
  <c r="BE165"/>
  <c r="BE194"/>
  <c r="BE228"/>
  <c r="BE255"/>
  <c r="BE256"/>
  <c r="BE258"/>
  <c r="BE265"/>
  <c r="BE271"/>
  <c r="BE278"/>
  <c r="BE300"/>
  <c r="BE310"/>
  <c r="BE315"/>
  <c r="BE316"/>
  <c r="BE326"/>
  <c r="BE327"/>
  <c r="BE332"/>
  <c r="BE349"/>
  <c r="BE352"/>
  <c r="BE353"/>
  <c r="BE159" i="21"/>
  <c r="BE162"/>
  <c r="BE168"/>
  <c r="BE93" i="22"/>
  <c r="BE202"/>
  <c r="BE256"/>
  <c r="BE265"/>
  <c r="BE287"/>
  <c r="BK319"/>
  <c r="J319"/>
  <c r="J70" s="1"/>
  <c r="BE91" i="23"/>
  <c r="BE93"/>
  <c r="BE113"/>
  <c r="BE123"/>
  <c r="BE165"/>
  <c r="BE170"/>
  <c r="BE232"/>
  <c r="BE240"/>
  <c r="BE251"/>
  <c r="BE263"/>
  <c r="BE265"/>
  <c r="BE269"/>
  <c r="BE271"/>
  <c r="BE170" i="24"/>
  <c r="BE291"/>
  <c r="BE320"/>
  <c r="BE349"/>
  <c r="BE395"/>
  <c r="BE410"/>
  <c r="BE450"/>
  <c r="F84" i="25"/>
  <c r="BE145"/>
  <c r="BE185"/>
  <c r="BE187"/>
  <c r="BE193"/>
  <c r="BE175" i="26"/>
  <c r="BE178"/>
  <c r="BE235"/>
  <c r="BE239"/>
  <c r="BE268"/>
  <c r="BE271"/>
  <c r="BE274"/>
  <c r="BE277"/>
  <c r="BE302"/>
  <c r="BE310"/>
  <c r="BE315"/>
  <c r="BE317"/>
  <c r="F84" i="27"/>
  <c r="BE90"/>
  <c r="BE330"/>
  <c r="BE371"/>
  <c r="BE374"/>
  <c r="BE412"/>
  <c r="BE458"/>
  <c r="BE461"/>
  <c r="BE469"/>
  <c r="BE490"/>
  <c r="BE492"/>
  <c r="BE528"/>
  <c r="BE530"/>
  <c r="BE532"/>
  <c r="BE534"/>
  <c r="BE536"/>
  <c r="J56" i="28"/>
  <c r="BE98"/>
  <c r="BE109"/>
  <c r="BE110"/>
  <c r="BE113"/>
  <c r="E76" i="30"/>
  <c r="J83"/>
  <c r="BE96"/>
  <c r="BE111"/>
  <c r="BE265"/>
  <c r="BE292"/>
  <c r="BE319"/>
  <c r="BE325"/>
  <c r="BE352"/>
  <c r="BE392"/>
  <c r="BE419"/>
  <c r="BE469"/>
  <c r="BE181" i="31"/>
  <c r="BE182"/>
  <c r="BE239"/>
  <c r="BE254"/>
  <c r="BE267"/>
  <c r="BK268"/>
  <c r="J268"/>
  <c r="J63" s="1"/>
  <c r="BE206" i="2"/>
  <c r="BE393"/>
  <c r="BE485"/>
  <c r="BE625"/>
  <c r="BE677"/>
  <c r="BE828"/>
  <c r="BE1246"/>
  <c r="BE1318"/>
  <c r="BE1428"/>
  <c r="BE1477"/>
  <c r="BE1653"/>
  <c r="BE2150"/>
  <c r="BE2302"/>
  <c r="BE2358"/>
  <c r="BE2399"/>
  <c r="BE2447"/>
  <c r="BE2465"/>
  <c r="BE2941"/>
  <c r="BE3201"/>
  <c r="BE3265"/>
  <c r="BE3372"/>
  <c r="BE3492"/>
  <c r="BE3604"/>
  <c r="BE3774"/>
  <c r="BE3848"/>
  <c r="BE3858"/>
  <c r="BE3888"/>
  <c r="BE3940"/>
  <c r="BE4017"/>
  <c r="BE4117"/>
  <c r="BE4148"/>
  <c r="BE4196"/>
  <c r="BE4209"/>
  <c r="BE4269"/>
  <c r="BE4361"/>
  <c r="BE4437"/>
  <c r="BE4473"/>
  <c r="BE4580"/>
  <c r="BE4651"/>
  <c r="BE4778"/>
  <c r="BE4797"/>
  <c r="BE4870"/>
  <c r="BE5199"/>
  <c r="BE5255"/>
  <c r="BE5416"/>
  <c r="BE5431"/>
  <c r="BE5602"/>
  <c r="BE5674"/>
  <c r="BE5819"/>
  <c r="BE5894"/>
  <c r="BE5960"/>
  <c r="BE6039"/>
  <c r="BE6143"/>
  <c r="BE6190"/>
  <c r="BE6201"/>
  <c r="BE6306"/>
  <c r="BK4119"/>
  <c r="J4119" s="1"/>
  <c r="J78" s="1"/>
  <c r="BE110" i="3"/>
  <c r="BE141"/>
  <c r="BE149"/>
  <c r="BE207"/>
  <c r="BE216"/>
  <c r="BE274"/>
  <c r="BE278"/>
  <c r="BE284"/>
  <c r="BE291"/>
  <c r="BE294"/>
  <c r="BK215"/>
  <c r="J215"/>
  <c r="J72" s="1"/>
  <c r="BK277"/>
  <c r="J277" s="1"/>
  <c r="J77" s="1"/>
  <c r="BE140" i="5"/>
  <c r="BE207"/>
  <c r="BE114" i="6"/>
  <c r="BE319"/>
  <c r="BE329"/>
  <c r="BE359"/>
  <c r="BE363"/>
  <c r="BE411"/>
  <c r="BE417"/>
  <c r="BE429"/>
  <c r="BE456"/>
  <c r="BE462"/>
  <c r="BE562"/>
  <c r="BE779"/>
  <c r="BE809"/>
  <c r="BE840"/>
  <c r="BK870"/>
  <c r="J870"/>
  <c r="J73" s="1"/>
  <c r="BE129" i="7"/>
  <c r="BE153"/>
  <c r="BE185"/>
  <c r="BE387"/>
  <c r="BE390"/>
  <c r="BE129" i="8"/>
  <c r="BK120"/>
  <c r="J120" s="1"/>
  <c r="J70" s="1"/>
  <c r="BE91" i="9"/>
  <c r="BE99" i="10"/>
  <c r="BE105"/>
  <c r="BE109"/>
  <c r="BE126"/>
  <c r="BE130"/>
  <c r="BE138"/>
  <c r="BE143"/>
  <c r="BE153"/>
  <c r="BE155"/>
  <c r="BE160"/>
  <c r="BE168"/>
  <c r="BE180"/>
  <c r="BE183"/>
  <c r="BE190"/>
  <c r="BE193"/>
  <c r="BE259"/>
  <c r="BE261"/>
  <c r="BE281"/>
  <c r="BE284"/>
  <c r="BE104" i="11"/>
  <c r="BE105"/>
  <c r="BE109"/>
  <c r="BE117"/>
  <c r="BE118"/>
  <c r="BE125"/>
  <c r="BE128"/>
  <c r="BE142"/>
  <c r="BE151"/>
  <c r="BE157"/>
  <c r="BE166"/>
  <c r="BE180"/>
  <c r="BE183"/>
  <c r="BE184"/>
  <c r="BE189"/>
  <c r="BE194"/>
  <c r="BE195"/>
  <c r="BE197"/>
  <c r="BE218"/>
  <c r="BE222"/>
  <c r="BE223"/>
  <c r="BE226"/>
  <c r="BE229"/>
  <c r="BE236"/>
  <c r="BE242"/>
  <c r="BE245"/>
  <c r="BE251"/>
  <c r="BE259"/>
  <c r="BE261"/>
  <c r="BE269"/>
  <c r="BE282"/>
  <c r="BE308"/>
  <c r="BE99" i="12"/>
  <c r="BE109"/>
  <c r="BE112"/>
  <c r="J60" i="13"/>
  <c r="BE107"/>
  <c r="BE109"/>
  <c r="BE149" i="14"/>
  <c r="BE152"/>
  <c r="BE172"/>
  <c r="BE182"/>
  <c r="BE196"/>
  <c r="BE206"/>
  <c r="BE243"/>
  <c r="BE275"/>
  <c r="BE279"/>
  <c r="BE319"/>
  <c r="BE321"/>
  <c r="BE357"/>
  <c r="BE369"/>
  <c r="BE381"/>
  <c r="BE129" i="15"/>
  <c r="BE206"/>
  <c r="BE224"/>
  <c r="BE240"/>
  <c r="BE281"/>
  <c r="BE382"/>
  <c r="BE405"/>
  <c r="BE476"/>
  <c r="BE506"/>
  <c r="BE594"/>
  <c r="BE604"/>
  <c r="BE614"/>
  <c r="BE620"/>
  <c r="BE654"/>
  <c r="BE742"/>
  <c r="BE755"/>
  <c r="BE808"/>
  <c r="BE816"/>
  <c r="BE817"/>
  <c r="BE833"/>
  <c r="BE844"/>
  <c r="BE854"/>
  <c r="BE879"/>
  <c r="BE890"/>
  <c r="BE913"/>
  <c r="BE945"/>
  <c r="J63" i="16"/>
  <c r="BE101"/>
  <c r="BE103"/>
  <c r="BE105"/>
  <c r="BE111"/>
  <c r="BE139"/>
  <c r="BE144"/>
  <c r="BE119" i="17"/>
  <c r="BE126"/>
  <c r="BE141"/>
  <c r="BE146"/>
  <c r="BE147"/>
  <c r="BE159"/>
  <c r="BE172"/>
  <c r="BE178"/>
  <c r="BE188"/>
  <c r="BE211"/>
  <c r="BE212"/>
  <c r="BE216"/>
  <c r="BE239"/>
  <c r="BE242"/>
  <c r="E84" i="18"/>
  <c r="BE103"/>
  <c r="BE112"/>
  <c r="BE118"/>
  <c r="BE130"/>
  <c r="BE137"/>
  <c r="BE138"/>
  <c r="BE127" i="19"/>
  <c r="BE160"/>
  <c r="BE165"/>
  <c r="BE170"/>
  <c r="BE171"/>
  <c r="BE182"/>
  <c r="BE187"/>
  <c r="BE195"/>
  <c r="BE207"/>
  <c r="BE211"/>
  <c r="BE212"/>
  <c r="BE227"/>
  <c r="BE239"/>
  <c r="BE244"/>
  <c r="BE269"/>
  <c r="BE287"/>
  <c r="BE295"/>
  <c r="BE297"/>
  <c r="BE302"/>
  <c r="BE113" i="20"/>
  <c r="BE128"/>
  <c r="BE146"/>
  <c r="BE147"/>
  <c r="BE163"/>
  <c r="BE164"/>
  <c r="BE169"/>
  <c r="BE175"/>
  <c r="BE189"/>
  <c r="BE200"/>
  <c r="BE213"/>
  <c r="BE220"/>
  <c r="BE222"/>
  <c r="BE223"/>
  <c r="BE231"/>
  <c r="BE238"/>
  <c r="BE247"/>
  <c r="BE264"/>
  <c r="BE272"/>
  <c r="BE277"/>
  <c r="BE280"/>
  <c r="BE282"/>
  <c r="BE285"/>
  <c r="BE287"/>
  <c r="BE302"/>
  <c r="BE306"/>
  <c r="BE307"/>
  <c r="BE311"/>
  <c r="BE313"/>
  <c r="BE333"/>
  <c r="BE355"/>
  <c r="J63" i="21"/>
  <c r="BE115"/>
  <c r="BE117"/>
  <c r="BE122"/>
  <c r="BE124"/>
  <c r="BE127"/>
  <c r="BE133"/>
  <c r="BE135"/>
  <c r="BE149"/>
  <c r="BE150"/>
  <c r="BE118" i="22"/>
  <c r="BE161"/>
  <c r="BE170"/>
  <c r="BE200"/>
  <c r="BE260"/>
  <c r="F55" i="23"/>
  <c r="BE95"/>
  <c r="BE100"/>
  <c r="BE132"/>
  <c r="BE139"/>
  <c r="BE146"/>
  <c r="BE228"/>
  <c r="BE230"/>
  <c r="BE244"/>
  <c r="BE248"/>
  <c r="BE121" i="24"/>
  <c r="BE323"/>
  <c r="BE338"/>
  <c r="BE436"/>
  <c r="BE440"/>
  <c r="BE90" i="25"/>
  <c r="BE94"/>
  <c r="BE98"/>
  <c r="BE102"/>
  <c r="BE117"/>
  <c r="BE170"/>
  <c r="BE177"/>
  <c r="BE182"/>
  <c r="BE106" i="26"/>
  <c r="BE198"/>
  <c r="BE225"/>
  <c r="BE288"/>
  <c r="BE273" i="27"/>
  <c r="BE308"/>
  <c r="BE344"/>
  <c r="BE360"/>
  <c r="BE394"/>
  <c r="BE416"/>
  <c r="BE442"/>
  <c r="BE456"/>
  <c r="BE478"/>
  <c r="BE97" i="28"/>
  <c r="BE104"/>
  <c r="BE112"/>
  <c r="BE89" i="29"/>
  <c r="BE97"/>
  <c r="BE107" i="30"/>
  <c r="BE131"/>
  <c r="BE137"/>
  <c r="BE281"/>
  <c r="BE285"/>
  <c r="BE335"/>
  <c r="BE368"/>
  <c r="BE379"/>
  <c r="BE389"/>
  <c r="BE393"/>
  <c r="BE408"/>
  <c r="BE415"/>
  <c r="BE443"/>
  <c r="BE446"/>
  <c r="BE452"/>
  <c r="BE493"/>
  <c r="BE500"/>
  <c r="BE502"/>
  <c r="BE504"/>
  <c r="BE506"/>
  <c r="BE107" i="31"/>
  <c r="BE162"/>
  <c r="BK100" i="32"/>
  <c r="J100"/>
  <c r="J63" s="1"/>
  <c r="BE182" i="2"/>
  <c r="BE218"/>
  <c r="BE440"/>
  <c r="BE782"/>
  <c r="BE882"/>
  <c r="BE1259"/>
  <c r="BE1310"/>
  <c r="BE1607"/>
  <c r="BE1647"/>
  <c r="BE1675"/>
  <c r="BE2237"/>
  <c r="BE2254"/>
  <c r="BE2278"/>
  <c r="BE2368"/>
  <c r="BE2469"/>
  <c r="BE3179"/>
  <c r="BE3235"/>
  <c r="BE3251"/>
  <c r="BE3309"/>
  <c r="BE3392"/>
  <c r="BE3400"/>
  <c r="BE3412"/>
  <c r="BE3599"/>
  <c r="BE3709"/>
  <c r="BE3718"/>
  <c r="BE3720"/>
  <c r="BE3736"/>
  <c r="BE3909"/>
  <c r="BE4120"/>
  <c r="BE4136"/>
  <c r="BE4178"/>
  <c r="BE4184"/>
  <c r="BE4284"/>
  <c r="BE4325"/>
  <c r="BE4348"/>
  <c r="BE4532"/>
  <c r="BE4591"/>
  <c r="BE4815"/>
  <c r="BE4826"/>
  <c r="BE5454"/>
  <c r="BE5474"/>
  <c r="BE5540"/>
  <c r="BE5550"/>
  <c r="BE5724"/>
  <c r="BE5733"/>
  <c r="BE5760"/>
  <c r="BE5915"/>
  <c r="BE5950"/>
  <c r="BE6001"/>
  <c r="BE6014"/>
  <c r="BE6132"/>
  <c r="BE106" i="3"/>
  <c r="BE226"/>
  <c r="BE230"/>
  <c r="BE235"/>
  <c r="BE238"/>
  <c r="BE255"/>
  <c r="BE259" i="4"/>
  <c r="BE135" i="5"/>
  <c r="F63" i="6"/>
  <c r="BE301"/>
  <c r="BE335"/>
  <c r="BE409"/>
  <c r="BE413"/>
  <c r="BE482"/>
  <c r="BE602"/>
  <c r="BE776"/>
  <c r="BE803"/>
  <c r="BE807"/>
  <c r="BE149" i="7"/>
  <c r="BE308"/>
  <c r="BE379"/>
  <c r="BK389"/>
  <c r="J389" s="1"/>
  <c r="J71" s="1"/>
  <c r="BE109" i="9"/>
  <c r="BE126"/>
  <c r="BE130"/>
  <c r="BE124" i="10"/>
  <c r="BE128"/>
  <c r="BE135"/>
  <c r="BE137"/>
  <c r="BE142"/>
  <c r="BE149"/>
  <c r="BE156"/>
  <c r="BE162"/>
  <c r="BE164"/>
  <c r="BE169"/>
  <c r="BE173"/>
  <c r="BE174"/>
  <c r="BE186"/>
  <c r="BE188"/>
  <c r="BE203"/>
  <c r="BE204"/>
  <c r="BE221"/>
  <c r="BE258"/>
  <c r="BE269"/>
  <c r="BE271"/>
  <c r="BE119" i="11"/>
  <c r="BE130"/>
  <c r="BE133"/>
  <c r="BE143"/>
  <c r="BE148"/>
  <c r="BE156"/>
  <c r="BE158"/>
  <c r="BE165"/>
  <c r="BE168"/>
  <c r="BE198"/>
  <c r="BE213"/>
  <c r="BE230"/>
  <c r="BE241"/>
  <c r="BE247"/>
  <c r="BE248"/>
  <c r="BE260"/>
  <c r="BE265"/>
  <c r="BE268"/>
  <c r="BE277"/>
  <c r="BE279"/>
  <c r="BE284"/>
  <c r="BE285"/>
  <c r="BE290"/>
  <c r="BE291"/>
  <c r="BE303"/>
  <c r="BE307"/>
  <c r="BE310"/>
  <c r="BE316"/>
  <c r="BE324"/>
  <c r="BE106" i="12"/>
  <c r="BE110"/>
  <c r="BE116"/>
  <c r="BE117"/>
  <c r="BE119"/>
  <c r="BE100" i="13"/>
  <c r="BE101"/>
  <c r="BE112" i="14"/>
  <c r="BE118"/>
  <c r="BE129"/>
  <c r="BE135"/>
  <c r="BE160"/>
  <c r="BE176"/>
  <c r="BE186"/>
  <c r="BE216"/>
  <c r="BE245"/>
  <c r="BE269"/>
  <c r="BE271"/>
  <c r="BE333"/>
  <c r="BE335"/>
  <c r="BE339"/>
  <c r="BE343"/>
  <c r="BE367"/>
  <c r="BE373"/>
  <c r="BE383"/>
  <c r="BE391"/>
  <c r="BE113" i="15"/>
  <c r="BE316"/>
  <c r="BE319"/>
  <c r="BE322"/>
  <c r="BE334"/>
  <c r="BE376"/>
  <c r="BE415"/>
  <c r="BE454"/>
  <c r="BE469"/>
  <c r="BE472"/>
  <c r="BE499"/>
  <c r="BE517"/>
  <c r="BE529"/>
  <c r="BE617"/>
  <c r="BE699"/>
  <c r="BE711"/>
  <c r="BE729"/>
  <c r="BE767"/>
  <c r="BE815"/>
  <c r="BE824"/>
  <c r="BE830"/>
  <c r="BE841"/>
  <c r="BE885"/>
  <c r="BE895"/>
  <c r="BE121" i="16"/>
  <c r="BE122"/>
  <c r="BE134"/>
  <c r="BE141"/>
  <c r="BE112" i="17"/>
  <c r="BE118"/>
  <c r="BE124"/>
  <c r="BE133"/>
  <c r="BE139"/>
  <c r="BE158"/>
  <c r="BE174"/>
  <c r="BE198"/>
  <c r="BE201"/>
  <c r="BK137"/>
  <c r="J137" s="1"/>
  <c r="J70" s="1"/>
  <c r="BE128" i="18"/>
  <c r="BE132"/>
  <c r="BE113" i="19"/>
  <c r="BE123"/>
  <c r="BE125"/>
  <c r="BE142"/>
  <c r="BE143"/>
  <c r="BE148"/>
  <c r="BE150"/>
  <c r="BE167"/>
  <c r="BE175"/>
  <c r="BE189"/>
  <c r="BE190"/>
  <c r="BE191"/>
  <c r="BE209"/>
  <c r="BE210"/>
  <c r="BE224"/>
  <c r="BE229"/>
  <c r="BE241"/>
  <c r="BE277"/>
  <c r="BE289"/>
  <c r="BE114" i="20"/>
  <c r="BE120"/>
  <c r="BE121"/>
  <c r="BE126"/>
  <c r="BE158"/>
  <c r="BE161"/>
  <c r="BE162"/>
  <c r="BE168"/>
  <c r="BE186"/>
  <c r="BE187"/>
  <c r="BE201"/>
  <c r="BE210"/>
  <c r="BE218"/>
  <c r="BE230"/>
  <c r="BE234"/>
  <c r="BE241"/>
  <c r="BE253"/>
  <c r="BE254"/>
  <c r="BE263"/>
  <c r="BE267"/>
  <c r="BE283"/>
  <c r="BE297"/>
  <c r="BE301"/>
  <c r="BE325"/>
  <c r="BE329"/>
  <c r="BE330"/>
  <c r="BE338"/>
  <c r="BE341"/>
  <c r="BE346"/>
  <c r="BE351"/>
  <c r="BE113" i="21"/>
  <c r="BE129"/>
  <c r="BE145"/>
  <c r="BE146"/>
  <c r="BE154"/>
  <c r="BE157"/>
  <c r="BE211" i="22"/>
  <c r="BE214"/>
  <c r="BE239"/>
  <c r="BE270"/>
  <c r="BK314"/>
  <c r="J314" s="1"/>
  <c r="J69" s="1"/>
  <c r="BE109" i="23"/>
  <c r="BE127"/>
  <c r="BE191"/>
  <c r="BE193"/>
  <c r="BE197"/>
  <c r="BE200"/>
  <c r="BE223"/>
  <c r="BE249"/>
  <c r="BE134" i="24"/>
  <c r="BE161"/>
  <c r="BE249"/>
  <c r="BE257"/>
  <c r="BE335"/>
  <c r="BE348"/>
  <c r="BE392"/>
  <c r="BE413"/>
  <c r="BE424"/>
  <c r="BE444"/>
  <c r="BE114" i="25"/>
  <c r="BE151"/>
  <c r="BE153"/>
  <c r="BE180"/>
  <c r="BE184"/>
  <c r="BE189"/>
  <c r="BE189" i="26"/>
  <c r="BE201"/>
  <c r="BE233"/>
  <c r="BE247"/>
  <c r="BE264"/>
  <c r="BE280"/>
  <c r="BE307"/>
  <c r="BE309"/>
  <c r="BE108" i="27"/>
  <c r="BE299"/>
  <c r="BE315"/>
  <c r="BE321"/>
  <c r="BE379"/>
  <c r="BE420"/>
  <c r="BE437"/>
  <c r="BE447"/>
  <c r="BE454"/>
  <c r="BE457"/>
  <c r="BE465"/>
  <c r="BE481"/>
  <c r="BE503"/>
  <c r="BK485"/>
  <c r="J485" s="1"/>
  <c r="J65" s="1"/>
  <c r="BE101" i="28"/>
  <c r="BE103"/>
  <c r="BE90" i="29"/>
  <c r="BE96"/>
  <c r="BE118" i="30"/>
  <c r="BE150"/>
  <c r="BE305"/>
  <c r="BE422"/>
  <c r="BE473"/>
  <c r="BE481"/>
  <c r="BK455"/>
  <c r="J455"/>
  <c r="J64" s="1"/>
  <c r="BE86" i="31"/>
  <c r="BE258"/>
  <c r="BE269"/>
  <c r="BE99" i="32"/>
  <c r="J36" i="2"/>
  <c r="AW57" i="1" s="1"/>
  <c r="F35" i="27"/>
  <c r="BB87" i="1" s="1"/>
  <c r="J38" i="10"/>
  <c r="AW69" i="1" s="1"/>
  <c r="F41" i="20"/>
  <c r="BD80" i="1" s="1"/>
  <c r="J38" i="18"/>
  <c r="AW77" i="1" s="1"/>
  <c r="F39" i="20"/>
  <c r="BB80" i="1" s="1"/>
  <c r="F38" i="14"/>
  <c r="BA73" i="1" s="1"/>
  <c r="F39" i="15"/>
  <c r="BB74" i="1" s="1"/>
  <c r="F36" i="31"/>
  <c r="BC92" i="1" s="1"/>
  <c r="J38" i="13"/>
  <c r="AW72" i="1" s="1"/>
  <c r="J38" i="11"/>
  <c r="AW70" i="1" s="1"/>
  <c r="F38" i="17"/>
  <c r="BA76" i="1" s="1"/>
  <c r="F35" i="22"/>
  <c r="BB82" i="1" s="1"/>
  <c r="F37" i="32"/>
  <c r="BD93" i="1" s="1"/>
  <c r="F41" i="19"/>
  <c r="BD78" i="1" s="1"/>
  <c r="F40" i="10"/>
  <c r="BC69" i="1" s="1"/>
  <c r="F39" i="7"/>
  <c r="BB64" i="1" s="1"/>
  <c r="F36" i="22"/>
  <c r="BC82" i="1" s="1"/>
  <c r="F40" i="18"/>
  <c r="BC77" i="1" s="1"/>
  <c r="F34" i="25"/>
  <c r="BA85" i="1" s="1"/>
  <c r="F36" i="30"/>
  <c r="BC91" i="1" s="1"/>
  <c r="F40" i="19"/>
  <c r="BC78" i="1" s="1"/>
  <c r="F40" i="7"/>
  <c r="BC64" i="1" s="1"/>
  <c r="F37" i="26"/>
  <c r="BD86" i="1" s="1"/>
  <c r="F40" i="21"/>
  <c r="BC81" i="1" s="1"/>
  <c r="F37" i="30"/>
  <c r="BD91" i="1" s="1"/>
  <c r="F37" i="29"/>
  <c r="BB90" i="1" s="1"/>
  <c r="F38" i="4"/>
  <c r="BA60" i="1" s="1"/>
  <c r="F41" i="16"/>
  <c r="BD75" i="1" s="1"/>
  <c r="F35" i="25"/>
  <c r="BB85" i="1" s="1"/>
  <c r="F40" i="20"/>
  <c r="BC80" i="1" s="1"/>
  <c r="F38" i="10"/>
  <c r="BA69" i="1" s="1"/>
  <c r="F36" i="9"/>
  <c r="BA66" i="1" s="1"/>
  <c r="F39" i="29"/>
  <c r="BD90" i="1" s="1"/>
  <c r="F37" i="9"/>
  <c r="BB66" i="1" s="1"/>
  <c r="F38" i="16"/>
  <c r="BA75" i="1" s="1"/>
  <c r="F40" i="8"/>
  <c r="BC65" i="1" s="1"/>
  <c r="F39" i="4"/>
  <c r="BB60" i="1" s="1"/>
  <c r="F39" i="28"/>
  <c r="BD89" i="1" s="1"/>
  <c r="F36" i="2"/>
  <c r="BA57" i="1" s="1"/>
  <c r="J38" i="14"/>
  <c r="AW73" i="1" s="1"/>
  <c r="F39" i="10"/>
  <c r="BB69" i="1" s="1"/>
  <c r="F40" i="13"/>
  <c r="BC72" i="1" s="1"/>
  <c r="J34" i="22"/>
  <c r="AW82" i="1" s="1"/>
  <c r="J34" i="32"/>
  <c r="AW93" i="1" s="1"/>
  <c r="F37" i="22"/>
  <c r="BD82" i="1" s="1"/>
  <c r="F36" i="26"/>
  <c r="BC86" i="1" s="1"/>
  <c r="F41" i="8"/>
  <c r="BD65" i="1" s="1"/>
  <c r="F39" i="9"/>
  <c r="BD66" i="1" s="1"/>
  <c r="F38" i="19"/>
  <c r="BA78" i="1" s="1"/>
  <c r="F36" i="27"/>
  <c r="BC87" i="1" s="1"/>
  <c r="F40" i="3"/>
  <c r="BC59" i="1" s="1"/>
  <c r="F40" i="4"/>
  <c r="BC60" i="1" s="1"/>
  <c r="F38" i="18"/>
  <c r="BA77" i="1" s="1"/>
  <c r="J38" i="5"/>
  <c r="AW61" i="1" s="1"/>
  <c r="F39" i="3"/>
  <c r="BB59" i="1" s="1"/>
  <c r="F41" i="21"/>
  <c r="BD81" i="1" s="1"/>
  <c r="F38" i="6"/>
  <c r="BA63" i="1" s="1"/>
  <c r="J38" i="6"/>
  <c r="AW63" i="1" s="1"/>
  <c r="J38" i="15"/>
  <c r="AW74" i="1" s="1"/>
  <c r="J34" i="31"/>
  <c r="AW92" i="1" s="1"/>
  <c r="F35" i="30"/>
  <c r="BB91" i="1" s="1"/>
  <c r="F39" i="5"/>
  <c r="BB61" i="1" s="1"/>
  <c r="F39" i="6"/>
  <c r="BB63" i="1" s="1"/>
  <c r="J36" i="28"/>
  <c r="AW89" i="1" s="1"/>
  <c r="F34" i="31"/>
  <c r="BA92" i="1" s="1"/>
  <c r="F40" i="5"/>
  <c r="BC61" i="1" s="1"/>
  <c r="F41" i="11"/>
  <c r="BD70" i="1" s="1"/>
  <c r="F39" i="17"/>
  <c r="BB76" i="1" s="1"/>
  <c r="F34" i="24"/>
  <c r="BA84" i="1" s="1"/>
  <c r="F38" i="5"/>
  <c r="BA61" i="1" s="1"/>
  <c r="J38" i="17"/>
  <c r="AW76" i="1" s="1"/>
  <c r="F37" i="25"/>
  <c r="BD85" i="1" s="1"/>
  <c r="J38" i="8"/>
  <c r="AW65" i="1" s="1"/>
  <c r="F40" i="12"/>
  <c r="BC71" i="1" s="1"/>
  <c r="J38" i="21"/>
  <c r="AW81" i="1" s="1"/>
  <c r="F40" i="11"/>
  <c r="BC70" i="1" s="1"/>
  <c r="J34" i="25"/>
  <c r="AW85" i="1" s="1"/>
  <c r="F34" i="32"/>
  <c r="BA93" i="1" s="1"/>
  <c r="F39" i="16"/>
  <c r="BB75" i="1" s="1"/>
  <c r="F38" i="29"/>
  <c r="BC90" i="1" s="1"/>
  <c r="J34" i="30"/>
  <c r="AW91" i="1" s="1"/>
  <c r="J38" i="16"/>
  <c r="AW75" i="1" s="1"/>
  <c r="F39" i="18"/>
  <c r="BB77" i="1" s="1"/>
  <c r="F36" i="32"/>
  <c r="BC93" i="1" s="1"/>
  <c r="AS56"/>
  <c r="F41" i="3"/>
  <c r="BD59" i="1"/>
  <c r="F40" i="17"/>
  <c r="BC76" i="1"/>
  <c r="F41" i="4"/>
  <c r="BD60" i="1"/>
  <c r="F39" i="2"/>
  <c r="BD57" i="1"/>
  <c r="J38" i="19"/>
  <c r="AW78" i="1"/>
  <c r="F38" i="8"/>
  <c r="BA65" i="1"/>
  <c r="F41" i="13"/>
  <c r="BD72" i="1"/>
  <c r="F40" i="15"/>
  <c r="BC74" i="1"/>
  <c r="F41" i="18"/>
  <c r="BD77" i="1"/>
  <c r="F41" i="5"/>
  <c r="BD61" i="1"/>
  <c r="F38" i="3"/>
  <c r="BA59" i="1"/>
  <c r="F38" i="12"/>
  <c r="BA71" i="1"/>
  <c r="F38" i="15"/>
  <c r="BA74" i="1"/>
  <c r="F35" i="26"/>
  <c r="BB86" i="1"/>
  <c r="F34" i="30"/>
  <c r="BA91" i="1"/>
  <c r="F39" i="8"/>
  <c r="BB65" i="1"/>
  <c r="J36" i="9"/>
  <c r="AW66" i="1"/>
  <c r="F38" i="13"/>
  <c r="BA72" i="1"/>
  <c r="F38" i="20"/>
  <c r="BA80" i="1"/>
  <c r="J38" i="4"/>
  <c r="AW60" i="1"/>
  <c r="F41" i="10"/>
  <c r="BD69" i="1"/>
  <c r="F36" i="23"/>
  <c r="BC83" i="1"/>
  <c r="J38" i="20"/>
  <c r="AW80" i="1"/>
  <c r="J38" i="12"/>
  <c r="AW71" i="1"/>
  <c r="F38" i="21"/>
  <c r="BA81" i="1"/>
  <c r="F41" i="6"/>
  <c r="BD63" i="1"/>
  <c r="J36" i="29"/>
  <c r="AW90" i="1"/>
  <c r="F35" i="31"/>
  <c r="BB92" i="1"/>
  <c r="F37" i="28"/>
  <c r="BB89" i="1"/>
  <c r="F36" i="29"/>
  <c r="BA90" i="1"/>
  <c r="F37" i="27"/>
  <c r="BD87" i="1"/>
  <c r="F39" i="21"/>
  <c r="BB81" i="1"/>
  <c r="J38" i="7"/>
  <c r="AW64" i="1"/>
  <c r="F37" i="23"/>
  <c r="BD83" i="1"/>
  <c r="F38" i="28"/>
  <c r="BC89" i="1"/>
  <c r="F41" i="7"/>
  <c r="BD64" i="1"/>
  <c r="F41" i="14"/>
  <c r="BD73" i="1"/>
  <c r="F37" i="31"/>
  <c r="BD92" i="1"/>
  <c r="F35" i="32"/>
  <c r="BB93" i="1"/>
  <c r="F37" i="2"/>
  <c r="BB57" i="1"/>
  <c r="J38" i="3"/>
  <c r="AW59" i="1"/>
  <c r="J34" i="23"/>
  <c r="AW83" i="1"/>
  <c r="F38" i="7"/>
  <c r="BA64" i="1"/>
  <c r="F40" i="6"/>
  <c r="BC63" i="1"/>
  <c r="F39" i="11"/>
  <c r="BB70" i="1"/>
  <c r="F39" i="12"/>
  <c r="BB71" i="1"/>
  <c r="F34" i="26"/>
  <c r="BA86" i="1"/>
  <c r="F40" i="14"/>
  <c r="BC73" i="1"/>
  <c r="F38" i="9"/>
  <c r="BC66" i="1"/>
  <c r="F35" i="23"/>
  <c r="BB83" i="1"/>
  <c r="F41" i="12"/>
  <c r="BD71" i="1"/>
  <c r="J34" i="26"/>
  <c r="AW86" i="1"/>
  <c r="F39" i="13"/>
  <c r="BB72" i="1"/>
  <c r="F37" i="24"/>
  <c r="BD84" i="1"/>
  <c r="F36" i="25"/>
  <c r="BC85" i="1"/>
  <c r="F34" i="27"/>
  <c r="BA87" i="1"/>
  <c r="J34" i="24"/>
  <c r="AW84" i="1"/>
  <c r="F41" i="17"/>
  <c r="BD76" i="1"/>
  <c r="F34" i="22"/>
  <c r="BA82" i="1"/>
  <c r="F36" i="28"/>
  <c r="BA89" i="1"/>
  <c r="F38" i="11"/>
  <c r="BA70" i="1"/>
  <c r="F40" i="16"/>
  <c r="BC75" i="1"/>
  <c r="F35" i="24"/>
  <c r="BB84" i="1"/>
  <c r="F41" i="15"/>
  <c r="BD74" i="1"/>
  <c r="F39" i="14"/>
  <c r="BB73" i="1"/>
  <c r="J34" i="27"/>
  <c r="AW87" i="1"/>
  <c r="F39" i="19"/>
  <c r="BB78" i="1"/>
  <c r="F34" i="23"/>
  <c r="BA83" i="1"/>
  <c r="F36" i="24"/>
  <c r="BC84" i="1"/>
  <c r="AS67"/>
  <c r="F38" i="2"/>
  <c r="BC57" i="1" s="1"/>
  <c r="P108" i="17" l="1"/>
  <c r="AU76" i="1" s="1"/>
  <c r="T87" i="27"/>
  <c r="P87" i="25"/>
  <c r="AU85" i="1" s="1"/>
  <c r="R108" i="17"/>
  <c r="T108"/>
  <c r="BK91" i="22"/>
  <c r="J91" s="1"/>
  <c r="J60" s="1"/>
  <c r="T87" i="30"/>
  <c r="T86" s="1"/>
  <c r="P108" i="19"/>
  <c r="P103"/>
  <c r="AU78" i="1" s="1"/>
  <c r="R226" i="20"/>
  <c r="R88" i="25"/>
  <c r="R87"/>
  <c r="T103" i="3"/>
  <c r="T111" i="20"/>
  <c r="R98" i="18"/>
  <c r="T98" i="16"/>
  <c r="T97" s="1"/>
  <c r="P3370" i="2"/>
  <c r="P88" i="27"/>
  <c r="P87"/>
  <c r="AU87" i="1" s="1"/>
  <c r="T91" i="24"/>
  <c r="T90" s="1"/>
  <c r="P91" i="22"/>
  <c r="P90" s="1"/>
  <c r="AU82" i="1" s="1"/>
  <c r="T90" i="26"/>
  <c r="T89"/>
  <c r="R222" i="14"/>
  <c r="R109" s="1"/>
  <c r="R108" s="1"/>
  <c r="R195" i="5"/>
  <c r="R102" s="1"/>
  <c r="R137" i="21"/>
  <c r="P125" i="18"/>
  <c r="T116" i="2"/>
  <c r="P103" i="21"/>
  <c r="R97" i="16"/>
  <c r="P87" i="30"/>
  <c r="P86" s="1"/>
  <c r="AU91" i="1" s="1"/>
  <c r="T87" i="28"/>
  <c r="BK90" i="26"/>
  <c r="J90" s="1"/>
  <c r="J60" s="1"/>
  <c r="BK103" i="21"/>
  <c r="J103" s="1"/>
  <c r="J68" s="1"/>
  <c r="BK111" i="20"/>
  <c r="R99" i="7"/>
  <c r="R98" s="1"/>
  <c r="R102" i="21"/>
  <c r="R91" i="22"/>
  <c r="R90" s="1"/>
  <c r="R97" i="8"/>
  <c r="P90" i="24"/>
  <c r="AU84" i="1" s="1"/>
  <c r="P107" i="15"/>
  <c r="T109" i="14"/>
  <c r="T108"/>
  <c r="BK97" i="10"/>
  <c r="J97" s="1"/>
  <c r="J67" s="1"/>
  <c r="P97" i="8"/>
  <c r="AU65" i="1" s="1"/>
  <c r="P89" i="23"/>
  <c r="P88" s="1"/>
  <c r="AU83" i="1" s="1"/>
  <c r="T137" i="21"/>
  <c r="P98" i="16"/>
  <c r="P97" s="1"/>
  <c r="AU75" i="1" s="1"/>
  <c r="T107" i="15"/>
  <c r="R111" i="20"/>
  <c r="R110" s="1"/>
  <c r="BK107" i="15"/>
  <c r="J107" s="1"/>
  <c r="J68" s="1"/>
  <c r="BK98" i="8"/>
  <c r="P98" i="18"/>
  <c r="AU77" i="1" s="1"/>
  <c r="R108" i="19"/>
  <c r="R103" s="1"/>
  <c r="R100" i="11"/>
  <c r="T99" i="7"/>
  <c r="T98" s="1"/>
  <c r="R101" i="6"/>
  <c r="R100"/>
  <c r="BK125" i="14"/>
  <c r="BK109" s="1"/>
  <c r="J109" s="1"/>
  <c r="J68" s="1"/>
  <c r="T101" i="6"/>
  <c r="T100" s="1"/>
  <c r="P104" i="3"/>
  <c r="P103" s="1"/>
  <c r="AU59" i="1" s="1"/>
  <c r="T226" i="20"/>
  <c r="BK222" i="14"/>
  <c r="J222" s="1"/>
  <c r="J78" s="1"/>
  <c r="P125"/>
  <c r="P109" s="1"/>
  <c r="P108" s="1"/>
  <c r="AU73" i="1" s="1"/>
  <c r="T100" i="11"/>
  <c r="R97" i="10"/>
  <c r="T97" i="8"/>
  <c r="P101" i="6"/>
  <c r="P100" s="1"/>
  <c r="AU63" i="1" s="1"/>
  <c r="P116" i="2"/>
  <c r="P115"/>
  <c r="AU57" i="1" s="1"/>
  <c r="R89" i="23"/>
  <c r="R88" s="1"/>
  <c r="P137" i="21"/>
  <c r="T108" i="19"/>
  <c r="T103" s="1"/>
  <c r="R116" i="2"/>
  <c r="R230" i="15"/>
  <c r="P226" i="20"/>
  <c r="P110" s="1"/>
  <c r="AU80" i="1" s="1"/>
  <c r="R90" i="24"/>
  <c r="P100" i="11"/>
  <c r="AU70" i="1" s="1"/>
  <c r="P230" i="15"/>
  <c r="R3370" i="2"/>
  <c r="BK87" i="30"/>
  <c r="J87" s="1"/>
  <c r="J60" s="1"/>
  <c r="R90" i="26"/>
  <c r="R89" s="1"/>
  <c r="R107" i="15"/>
  <c r="R106" s="1"/>
  <c r="P97" i="10"/>
  <c r="AU69" i="1" s="1"/>
  <c r="T88" i="25"/>
  <c r="T87" s="1"/>
  <c r="T230" i="15"/>
  <c r="T84" i="32"/>
  <c r="T83" s="1"/>
  <c r="BK88" i="25"/>
  <c r="J88"/>
  <c r="J60" s="1"/>
  <c r="T125" i="18"/>
  <c r="T98" s="1"/>
  <c r="T103" i="21"/>
  <c r="T102" s="1"/>
  <c r="T89" i="23"/>
  <c r="T88" s="1"/>
  <c r="T3370" i="2"/>
  <c r="BK84" i="32"/>
  <c r="J84" s="1"/>
  <c r="J60" s="1"/>
  <c r="P195" i="5"/>
  <c r="P102" s="1"/>
  <c r="AU61" i="1" s="1"/>
  <c r="R104" i="3"/>
  <c r="R103"/>
  <c r="BK845" i="6"/>
  <c r="J845" s="1"/>
  <c r="J72" s="1"/>
  <c r="BK103" i="5"/>
  <c r="BK100" i="11"/>
  <c r="J100" s="1"/>
  <c r="J34" s="1"/>
  <c r="AG70" i="1" s="1"/>
  <c r="BK92" i="13"/>
  <c r="J92"/>
  <c r="J34" s="1"/>
  <c r="AG72" i="1" s="1"/>
  <c r="J126" i="14"/>
  <c r="J72" s="1"/>
  <c r="J108" i="15"/>
  <c r="J69"/>
  <c r="BK104" i="19"/>
  <c r="J104" s="1"/>
  <c r="J68" s="1"/>
  <c r="BK91" i="24"/>
  <c r="J91" s="1"/>
  <c r="J60" s="1"/>
  <c r="BK422"/>
  <c r="J422"/>
  <c r="J69" s="1"/>
  <c r="BK167" i="25"/>
  <c r="J167" s="1"/>
  <c r="J66" s="1"/>
  <c r="BK286" i="26"/>
  <c r="J286" s="1"/>
  <c r="J68" s="1"/>
  <c r="BK488" i="27"/>
  <c r="J488" s="1"/>
  <c r="J66" s="1"/>
  <c r="BK87" i="28"/>
  <c r="J87"/>
  <c r="J85" i="32"/>
  <c r="J61" s="1"/>
  <c r="BK116" i="2"/>
  <c r="J116"/>
  <c r="J64" s="1"/>
  <c r="BK195" i="5"/>
  <c r="J195" s="1"/>
  <c r="J73" s="1"/>
  <c r="J881" i="6"/>
  <c r="J76" s="1"/>
  <c r="J163" i="14"/>
  <c r="J77"/>
  <c r="J223"/>
  <c r="J79" s="1"/>
  <c r="J314"/>
  <c r="J82"/>
  <c r="BK230" i="15"/>
  <c r="J230" s="1"/>
  <c r="J72" s="1"/>
  <c r="BK137" i="21"/>
  <c r="J137" s="1"/>
  <c r="J73" s="1"/>
  <c r="BK313" i="22"/>
  <c r="J313"/>
  <c r="J68" s="1"/>
  <c r="BK242" i="23"/>
  <c r="J242" s="1"/>
  <c r="J67" s="1"/>
  <c r="J89" i="25"/>
  <c r="J61" s="1"/>
  <c r="BK86" i="29"/>
  <c r="J86"/>
  <c r="J32" s="1"/>
  <c r="AG90" i="1" s="1"/>
  <c r="BK3370" i="2"/>
  <c r="J3370" s="1"/>
  <c r="J73" s="1"/>
  <c r="BK269" i="3"/>
  <c r="J269" s="1"/>
  <c r="J75" s="1"/>
  <c r="J221" i="5"/>
  <c r="J77"/>
  <c r="BK89" i="9"/>
  <c r="J89" s="1"/>
  <c r="J64" s="1"/>
  <c r="J98" i="10"/>
  <c r="J68" s="1"/>
  <c r="BK199" i="17"/>
  <c r="J199" s="1"/>
  <c r="J78" s="1"/>
  <c r="BK208"/>
  <c r="J208" s="1"/>
  <c r="J80" s="1"/>
  <c r="BK99" i="18"/>
  <c r="BK283" i="19"/>
  <c r="J283" s="1"/>
  <c r="J78" s="1"/>
  <c r="J112" i="20"/>
  <c r="J69" s="1"/>
  <c r="J104" i="21"/>
  <c r="J69" s="1"/>
  <c r="J92" i="22"/>
  <c r="J61" s="1"/>
  <c r="J91" i="26"/>
  <c r="J61" s="1"/>
  <c r="BK88" i="27"/>
  <c r="BK87" s="1"/>
  <c r="J87" s="1"/>
  <c r="J30" s="1"/>
  <c r="AG87" i="1" s="1"/>
  <c r="J8992" i="2"/>
  <c r="J92"/>
  <c r="J102" i="6"/>
  <c r="J69" s="1"/>
  <c r="BK396" i="7"/>
  <c r="J396"/>
  <c r="J73" s="1"/>
  <c r="J99" i="8"/>
  <c r="J69" s="1"/>
  <c r="BK92" i="12"/>
  <c r="J92" s="1"/>
  <c r="J67" s="1"/>
  <c r="BK126" i="16"/>
  <c r="J126" s="1"/>
  <c r="J72" s="1"/>
  <c r="BK190" i="17"/>
  <c r="J190" s="1"/>
  <c r="J76" s="1"/>
  <c r="BK125" i="18"/>
  <c r="J125" s="1"/>
  <c r="J71" s="1"/>
  <c r="BK89" i="23"/>
  <c r="J89"/>
  <c r="J60" s="1"/>
  <c r="J403" i="24"/>
  <c r="J68" s="1"/>
  <c r="J88" i="30"/>
  <c r="J61" s="1"/>
  <c r="BK104" i="3"/>
  <c r="J104" s="1"/>
  <c r="J68" s="1"/>
  <c r="J94" i="4"/>
  <c r="J68" s="1"/>
  <c r="BK132" i="8"/>
  <c r="J132"/>
  <c r="J72" s="1"/>
  <c r="J910" i="15"/>
  <c r="J82" s="1"/>
  <c r="BK98" i="16"/>
  <c r="J98" s="1"/>
  <c r="J68" s="1"/>
  <c r="BK180" i="17"/>
  <c r="J180"/>
  <c r="J74" s="1"/>
  <c r="J459" i="30"/>
  <c r="J66" s="1"/>
  <c r="BK84" i="31"/>
  <c r="J84" s="1"/>
  <c r="J60" s="1"/>
  <c r="J95" i="4"/>
  <c r="J69"/>
  <c r="J192" i="5"/>
  <c r="J72" s="1"/>
  <c r="J267" i="26"/>
  <c r="J67"/>
  <c r="BK99" i="7"/>
  <c r="BK98" s="1"/>
  <c r="J98" s="1"/>
  <c r="J67" s="1"/>
  <c r="J110" i="19"/>
  <c r="J72" s="1"/>
  <c r="BK226" i="20"/>
  <c r="J226"/>
  <c r="J77" s="1"/>
  <c r="BK355" i="14"/>
  <c r="J355" s="1"/>
  <c r="J83" s="1"/>
  <c r="J33" i="31"/>
  <c r="AV92" i="1" s="1"/>
  <c r="AT92" s="1"/>
  <c r="J33" i="25"/>
  <c r="AV85" i="1" s="1"/>
  <c r="AT85" s="1"/>
  <c r="J37" i="3"/>
  <c r="AV59" i="1"/>
  <c r="AT59" s="1"/>
  <c r="BA88"/>
  <c r="AW88" s="1"/>
  <c r="J33" i="30"/>
  <c r="AV91" i="1" s="1"/>
  <c r="AT91" s="1"/>
  <c r="F35" i="9"/>
  <c r="AZ66" i="1" s="1"/>
  <c r="J37" i="18"/>
  <c r="AV77" i="1"/>
  <c r="AT77" s="1"/>
  <c r="BD68"/>
  <c r="J35" i="9"/>
  <c r="AV66" i="1"/>
  <c r="AT66" s="1"/>
  <c r="J33" i="23"/>
  <c r="AV83" i="1" s="1"/>
  <c r="AT83" s="1"/>
  <c r="J34" i="4"/>
  <c r="AG60" i="1" s="1"/>
  <c r="AU88"/>
  <c r="J33" i="32"/>
  <c r="AV93" i="1" s="1"/>
  <c r="AT93" s="1"/>
  <c r="F33" i="30"/>
  <c r="AZ91" i="1"/>
  <c r="J37" i="11"/>
  <c r="AV70" i="1" s="1"/>
  <c r="AT70" s="1"/>
  <c r="F37" i="5"/>
  <c r="AZ61" i="1" s="1"/>
  <c r="J35" i="28"/>
  <c r="AV89" i="1"/>
  <c r="AT89"/>
  <c r="J37" i="15"/>
  <c r="AV74" i="1" s="1"/>
  <c r="AT74" s="1"/>
  <c r="J32" i="28"/>
  <c r="AG89" i="1" s="1"/>
  <c r="F37" i="17"/>
  <c r="AZ76" i="1"/>
  <c r="F37" i="20"/>
  <c r="AZ80" i="1" s="1"/>
  <c r="J37" i="21"/>
  <c r="AV81" i="1"/>
  <c r="AT81"/>
  <c r="BC58"/>
  <c r="AY58" s="1"/>
  <c r="BD88"/>
  <c r="F37" i="13"/>
  <c r="AZ72" i="1" s="1"/>
  <c r="J33" i="24"/>
  <c r="AV84" i="1" s="1"/>
  <c r="AT84" s="1"/>
  <c r="F37" i="19"/>
  <c r="AZ78" i="1" s="1"/>
  <c r="BB58"/>
  <c r="AX58" s="1"/>
  <c r="BD62"/>
  <c r="BB79"/>
  <c r="AX79" s="1"/>
  <c r="F37" i="10"/>
  <c r="AZ69" i="1" s="1"/>
  <c r="BA68"/>
  <c r="J37" i="4"/>
  <c r="AV60" i="1" s="1"/>
  <c r="AT60" s="1"/>
  <c r="F33" i="32"/>
  <c r="AZ93" i="1" s="1"/>
  <c r="J37" i="17"/>
  <c r="AV76" i="1" s="1"/>
  <c r="AT76" s="1"/>
  <c r="F37" i="8"/>
  <c r="AZ65" i="1" s="1"/>
  <c r="J37" i="14"/>
  <c r="AV73" i="1"/>
  <c r="AT73" s="1"/>
  <c r="BC88"/>
  <c r="AY88" s="1"/>
  <c r="F35" i="29"/>
  <c r="AZ90" i="1" s="1"/>
  <c r="BC79"/>
  <c r="AY79" s="1"/>
  <c r="BD79"/>
  <c r="J35" i="2"/>
  <c r="AV57" i="1" s="1"/>
  <c r="AT57" s="1"/>
  <c r="AS55"/>
  <c r="AS54" s="1"/>
  <c r="F35" i="28"/>
  <c r="AZ89" i="1"/>
  <c r="J37" i="10"/>
  <c r="AV69" i="1" s="1"/>
  <c r="AT69" s="1"/>
  <c r="F33" i="23"/>
  <c r="AZ83" i="1"/>
  <c r="F37" i="7"/>
  <c r="AZ64" i="1" s="1"/>
  <c r="J37" i="13"/>
  <c r="AV72" i="1"/>
  <c r="AT72" s="1"/>
  <c r="F33" i="25"/>
  <c r="AZ85" i="1"/>
  <c r="J33" i="27"/>
  <c r="AV87" i="1" s="1"/>
  <c r="AT87" s="1"/>
  <c r="BD58"/>
  <c r="F37" i="12"/>
  <c r="AZ71" i="1" s="1"/>
  <c r="BA62"/>
  <c r="AW62"/>
  <c r="BC62"/>
  <c r="AY62" s="1"/>
  <c r="F33" i="31"/>
  <c r="AZ92" i="1"/>
  <c r="F37" i="18"/>
  <c r="AZ77" i="1" s="1"/>
  <c r="F37" i="15"/>
  <c r="AZ74" i="1" s="1"/>
  <c r="J37" i="6"/>
  <c r="AV63" i="1" s="1"/>
  <c r="AT63" s="1"/>
  <c r="J35" i="29"/>
  <c r="AV90" i="1"/>
  <c r="AT90" s="1"/>
  <c r="J37" i="8"/>
  <c r="AV65" i="1" s="1"/>
  <c r="AT65" s="1"/>
  <c r="J37" i="12"/>
  <c r="AV71" i="1" s="1"/>
  <c r="AT71" s="1"/>
  <c r="J37" i="16"/>
  <c r="AV75" i="1" s="1"/>
  <c r="AT75" s="1"/>
  <c r="F37" i="14"/>
  <c r="AZ73" i="1"/>
  <c r="BB62"/>
  <c r="AX62" s="1"/>
  <c r="F37" i="6"/>
  <c r="AZ63" i="1"/>
  <c r="F33" i="27"/>
  <c r="AZ87" i="1" s="1"/>
  <c r="BB68"/>
  <c r="AX68" s="1"/>
  <c r="J37" i="20"/>
  <c r="AV80" i="1" s="1"/>
  <c r="AT80" s="1"/>
  <c r="F33" i="22"/>
  <c r="AZ82" i="1" s="1"/>
  <c r="F33" i="26"/>
  <c r="AZ86" i="1"/>
  <c r="F37" i="11"/>
  <c r="AZ70" i="1" s="1"/>
  <c r="F33" i="24"/>
  <c r="AZ84" i="1"/>
  <c r="J37" i="7"/>
  <c r="AV64" i="1" s="1"/>
  <c r="AT64" s="1"/>
  <c r="BB88"/>
  <c r="AX88" s="1"/>
  <c r="J33" i="26"/>
  <c r="AV86" i="1" s="1"/>
  <c r="AT86" s="1"/>
  <c r="J33" i="22"/>
  <c r="AV82" i="1" s="1"/>
  <c r="AT82" s="1"/>
  <c r="BC68"/>
  <c r="F37" i="3"/>
  <c r="AZ59" i="1" s="1"/>
  <c r="BA58"/>
  <c r="AW58" s="1"/>
  <c r="BA79"/>
  <c r="AW79" s="1"/>
  <c r="J37" i="5"/>
  <c r="AV61" i="1"/>
  <c r="AT61"/>
  <c r="F37" i="4"/>
  <c r="AZ60" i="1" s="1"/>
  <c r="F37" i="21"/>
  <c r="AZ81" i="1"/>
  <c r="J37" i="19"/>
  <c r="AV78" i="1" s="1"/>
  <c r="AT78" s="1"/>
  <c r="F37" i="16"/>
  <c r="AZ75" i="1" s="1"/>
  <c r="F35" i="2"/>
  <c r="AZ57" i="1" s="1"/>
  <c r="J125" i="14" l="1"/>
  <c r="J71" s="1"/>
  <c r="T106" i="15"/>
  <c r="P106"/>
  <c r="AU74" i="1" s="1"/>
  <c r="P102" i="21"/>
  <c r="AU81" i="1" s="1"/>
  <c r="AU79" s="1"/>
  <c r="BK97" i="8"/>
  <c r="J97" s="1"/>
  <c r="J67" s="1"/>
  <c r="BK102" i="5"/>
  <c r="J102" s="1"/>
  <c r="J34" s="1"/>
  <c r="AG61" i="1" s="1"/>
  <c r="AN61" s="1"/>
  <c r="T115" i="2"/>
  <c r="BK98" i="18"/>
  <c r="J98" s="1"/>
  <c r="J34" s="1"/>
  <c r="AG77" i="1" s="1"/>
  <c r="AN77" s="1"/>
  <c r="R115" i="2"/>
  <c r="T110" i="20"/>
  <c r="BK110"/>
  <c r="J110" s="1"/>
  <c r="J34" s="1"/>
  <c r="AG80" i="1" s="1"/>
  <c r="AN80" s="1"/>
  <c r="J39" i="27"/>
  <c r="J43" i="13"/>
  <c r="J43" i="4"/>
  <c r="J43" i="11"/>
  <c r="J41" i="29"/>
  <c r="J41" i="28"/>
  <c r="BK108" i="17"/>
  <c r="J108" s="1"/>
  <c r="J67" s="1"/>
  <c r="BK101" i="6"/>
  <c r="BK100"/>
  <c r="J100" s="1"/>
  <c r="J67" s="1"/>
  <c r="J98" i="8"/>
  <c r="J68"/>
  <c r="J67" i="11"/>
  <c r="BK87" i="25"/>
  <c r="J87" s="1"/>
  <c r="J59" s="1"/>
  <c r="BK103" i="3"/>
  <c r="J103" s="1"/>
  <c r="J67" s="1"/>
  <c r="J103" i="5"/>
  <c r="J68" s="1"/>
  <c r="BK97" i="16"/>
  <c r="J97" s="1"/>
  <c r="J34" s="1"/>
  <c r="AG75" i="1" s="1"/>
  <c r="AN75" s="1"/>
  <c r="J99" i="18"/>
  <c r="J68" s="1"/>
  <c r="BK89" i="26"/>
  <c r="J89" s="1"/>
  <c r="J30" s="1"/>
  <c r="AG86" i="1" s="1"/>
  <c r="AN86" s="1"/>
  <c r="J88" i="27"/>
  <c r="J60" s="1"/>
  <c r="J99" i="7"/>
  <c r="J68" s="1"/>
  <c r="BK88" i="9"/>
  <c r="J88" s="1"/>
  <c r="J63" s="1"/>
  <c r="BK108" i="14"/>
  <c r="J108"/>
  <c r="J67" s="1"/>
  <c r="BK103" i="19"/>
  <c r="J103" s="1"/>
  <c r="J67" s="1"/>
  <c r="BK88" i="23"/>
  <c r="J88"/>
  <c r="J59" s="1"/>
  <c r="J59" i="27"/>
  <c r="J63" i="28"/>
  <c r="J111" i="20"/>
  <c r="J68" s="1"/>
  <c r="BK90" i="24"/>
  <c r="J90" s="1"/>
  <c r="J59" s="1"/>
  <c r="BK106" i="15"/>
  <c r="J106"/>
  <c r="J67" s="1"/>
  <c r="BK83" i="31"/>
  <c r="J83" s="1"/>
  <c r="J59" s="1"/>
  <c r="J67" i="13"/>
  <c r="BK102" i="21"/>
  <c r="J102" s="1"/>
  <c r="J67" s="1"/>
  <c r="J63" i="29"/>
  <c r="BK86" i="30"/>
  <c r="J86" s="1"/>
  <c r="J59" s="1"/>
  <c r="BK115" i="2"/>
  <c r="J115"/>
  <c r="J63" s="1"/>
  <c r="BK90" i="22"/>
  <c r="J90" s="1"/>
  <c r="J30" s="1"/>
  <c r="AG82" i="1" s="1"/>
  <c r="AN82" s="1"/>
  <c r="BK83" i="32"/>
  <c r="J83" s="1"/>
  <c r="J59" s="1"/>
  <c r="AN89" i="1"/>
  <c r="AN87"/>
  <c r="AN70"/>
  <c r="AN60"/>
  <c r="AN90"/>
  <c r="BD67"/>
  <c r="AN72"/>
  <c r="BA67"/>
  <c r="AW67" s="1"/>
  <c r="BC56"/>
  <c r="AY56" s="1"/>
  <c r="AW68"/>
  <c r="AZ79"/>
  <c r="AV79" s="1"/>
  <c r="AT79" s="1"/>
  <c r="AU58"/>
  <c r="BD56"/>
  <c r="BD55" s="1"/>
  <c r="BD54" s="1"/>
  <c r="W33" s="1"/>
  <c r="BB67"/>
  <c r="AX67" s="1"/>
  <c r="AG88"/>
  <c r="BA56"/>
  <c r="AW56"/>
  <c r="AZ62"/>
  <c r="AV62"/>
  <c r="AT62" s="1"/>
  <c r="AZ58"/>
  <c r="AV58" s="1"/>
  <c r="AT58" s="1"/>
  <c r="J34" i="10"/>
  <c r="AG69" i="1" s="1"/>
  <c r="AN69" s="1"/>
  <c r="BB56"/>
  <c r="AX56"/>
  <c r="AU68"/>
  <c r="AU67" s="1"/>
  <c r="J34" i="12"/>
  <c r="AG71" i="1" s="1"/>
  <c r="AN71" s="1"/>
  <c r="J34" i="7"/>
  <c r="AG64" i="1"/>
  <c r="AN64" s="1"/>
  <c r="BC67"/>
  <c r="AY67" s="1"/>
  <c r="AU62"/>
  <c r="AZ68"/>
  <c r="AV68"/>
  <c r="AY68"/>
  <c r="AZ88"/>
  <c r="AV88" s="1"/>
  <c r="AT88" s="1"/>
  <c r="J67" i="16" l="1"/>
  <c r="J39" i="26"/>
  <c r="J43" i="16"/>
  <c r="J101" i="6"/>
  <c r="J68"/>
  <c r="J67" i="18"/>
  <c r="J43" i="20"/>
  <c r="J59" i="22"/>
  <c r="J59" i="26"/>
  <c r="J43" i="18"/>
  <c r="J67" i="20"/>
  <c r="J39" i="22"/>
  <c r="J43" i="5"/>
  <c r="J67"/>
  <c r="J43" i="7"/>
  <c r="J43" i="10"/>
  <c r="J43" i="12"/>
  <c r="AN88" i="1"/>
  <c r="J32" i="9"/>
  <c r="AG66" i="1" s="1"/>
  <c r="AN66" s="1"/>
  <c r="BB55"/>
  <c r="AX55" s="1"/>
  <c r="J34" i="19"/>
  <c r="AG78" i="1"/>
  <c r="AN78" s="1"/>
  <c r="J30" i="30"/>
  <c r="AG91" i="1" s="1"/>
  <c r="AN91" s="1"/>
  <c r="J34" i="15"/>
  <c r="AG74" i="1" s="1"/>
  <c r="AN74" s="1"/>
  <c r="J30" i="32"/>
  <c r="AG93" i="1" s="1"/>
  <c r="AN93" s="1"/>
  <c r="J34" i="14"/>
  <c r="AG73" i="1"/>
  <c r="AN73" s="1"/>
  <c r="J34" i="6"/>
  <c r="AG63" i="1" s="1"/>
  <c r="AN63" s="1"/>
  <c r="AG68"/>
  <c r="J30" i="23"/>
  <c r="AG83" i="1" s="1"/>
  <c r="AN83" s="1"/>
  <c r="J34" i="21"/>
  <c r="AG81" i="1" s="1"/>
  <c r="AN81" s="1"/>
  <c r="J30" i="24"/>
  <c r="AG84" i="1" s="1"/>
  <c r="AN84" s="1"/>
  <c r="BC55"/>
  <c r="AY55" s="1"/>
  <c r="BA55"/>
  <c r="AW55" s="1"/>
  <c r="AU56"/>
  <c r="AU55"/>
  <c r="AU54" s="1"/>
  <c r="J34" i="3"/>
  <c r="AG59" i="1" s="1"/>
  <c r="AN59" s="1"/>
  <c r="J34" i="8"/>
  <c r="AG65" i="1" s="1"/>
  <c r="AN65" s="1"/>
  <c r="J34" i="17"/>
  <c r="AG76" i="1" s="1"/>
  <c r="AN76" s="1"/>
  <c r="J32" i="2"/>
  <c r="AG57" i="1"/>
  <c r="AZ56"/>
  <c r="AV56" s="1"/>
  <c r="AT56" s="1"/>
  <c r="AT68"/>
  <c r="AZ67"/>
  <c r="AV67" s="1"/>
  <c r="AT67" s="1"/>
  <c r="J30" i="31"/>
  <c r="AG92" i="1" s="1"/>
  <c r="AN92" s="1"/>
  <c r="J30" i="25"/>
  <c r="AG85" i="1"/>
  <c r="AN85" s="1"/>
  <c r="AN57" l="1"/>
  <c r="J43" i="8"/>
  <c r="J43" i="3"/>
  <c r="J43" i="15"/>
  <c r="J43" i="6"/>
  <c r="J43" i="19"/>
  <c r="J39" i="25"/>
  <c r="J39" i="30"/>
  <c r="J41" i="2"/>
  <c r="J43" i="14"/>
  <c r="J43" i="17"/>
  <c r="J39" i="32"/>
  <c r="J41" i="9"/>
  <c r="J39" i="23"/>
  <c r="J39" i="24"/>
  <c r="J43" i="21"/>
  <c r="J39" i="31"/>
  <c r="AN68" i="1"/>
  <c r="AG79"/>
  <c r="AN79" s="1"/>
  <c r="AG62"/>
  <c r="AN62" s="1"/>
  <c r="BA54"/>
  <c r="AW54" s="1"/>
  <c r="AK30" s="1"/>
  <c r="AG58"/>
  <c r="AN58" s="1"/>
  <c r="BC54"/>
  <c r="AY54" s="1"/>
  <c r="AZ55"/>
  <c r="AV55" s="1"/>
  <c r="AT55" s="1"/>
  <c r="BB54"/>
  <c r="W31" s="1"/>
  <c r="AG56" l="1"/>
  <c r="AG67"/>
  <c r="AN67" s="1"/>
  <c r="W30"/>
  <c r="W32"/>
  <c r="AX54"/>
  <c r="AZ54"/>
  <c r="AV54" s="1"/>
  <c r="AK29" s="1"/>
  <c r="AN56" l="1"/>
  <c r="AG55"/>
  <c r="AG54" s="1"/>
  <c r="W29"/>
  <c r="AT54"/>
  <c r="AN55" l="1"/>
  <c r="AN54"/>
  <c r="AK26"/>
  <c r="AK35" s="1"/>
</calcChain>
</file>

<file path=xl/sharedStrings.xml><?xml version="1.0" encoding="utf-8"?>
<sst xmlns="http://schemas.openxmlformats.org/spreadsheetml/2006/main" count="156098" uniqueCount="9192">
  <si>
    <t>Export Komplet</t>
  </si>
  <si>
    <t>VZ</t>
  </si>
  <si>
    <t>2.0</t>
  </si>
  <si>
    <t>ZAMOK</t>
  </si>
  <si>
    <t>False</t>
  </si>
  <si>
    <t>{a6c10132-3644-4899-8b12-82bf2a7e00df}</t>
  </si>
  <si>
    <t>0,01</t>
  </si>
  <si>
    <t>21</t>
  </si>
  <si>
    <t>15</t>
  </si>
  <si>
    <t>REKAPITULACE STAVBY</t>
  </si>
  <si>
    <t>v ---  níže se nacházejí doplnkové a pomocné údaje k sestavám  --- v</t>
  </si>
  <si>
    <t>Návod na vyplnění</t>
  </si>
  <si>
    <t>0,001</t>
  </si>
  <si>
    <t>Kód:</t>
  </si>
  <si>
    <t>_20031rev01</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</si>
  <si>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</si>
  <si>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</si>
  <si>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EHC CZECH s.r.o. – Podnikatelský inkubátor – Evropská ul., Cheb</t>
  </si>
  <si>
    <t>KSO:</t>
  </si>
  <si>
    <t>801 6</t>
  </si>
  <si>
    <t>CC-CZ:</t>
  </si>
  <si>
    <t>122</t>
  </si>
  <si>
    <t>Místo:</t>
  </si>
  <si>
    <t>č. parcelní 250/1, 250/6, 250/7 a st7296</t>
  </si>
  <si>
    <t>Datum:</t>
  </si>
  <si>
    <t>2. 9. 2020</t>
  </si>
  <si>
    <t>CZ-CPV:</t>
  </si>
  <si>
    <t>44000000-0</t>
  </si>
  <si>
    <t>CZ-CPA:</t>
  </si>
  <si>
    <t>41.00.23</t>
  </si>
  <si>
    <t>Zadavatel:</t>
  </si>
  <si>
    <t>IČ:</t>
  </si>
  <si>
    <t>27970345</t>
  </si>
  <si>
    <t>EHC CZECH s.r.o., Závodní 278, 360 18 Karlovy Vary</t>
  </si>
  <si>
    <t>DIČ:</t>
  </si>
  <si>
    <t>CZ27970345</t>
  </si>
  <si>
    <t>Uchazeč:</t>
  </si>
  <si>
    <t>Vyplň údaj</t>
  </si>
  <si>
    <t>True</t>
  </si>
  <si>
    <t>Projektant:</t>
  </si>
  <si>
    <t>03186741</t>
  </si>
  <si>
    <t>INDBau DESIGN s.r.o., Houškova 1187/25, 326 00 Plz</t>
  </si>
  <si>
    <t>CZ03186741</t>
  </si>
  <si>
    <t>Zpracovatel:</t>
  </si>
  <si>
    <t/>
  </si>
  <si>
    <t xml:space="preserve"> </t>
  </si>
  <si>
    <t>Poznámka:</t>
  </si>
  <si>
    <t xml:space="preserve">UPOZORNĚNÍ: Součástí jednotlivých položek soupisu prací jsou i veškeré údaje a souvislosti uvedené v přiložené projektové (zadávací) dokumentaci vč. výkresů - bez nich nelze stanovit cenu prací!_x000D_
_x000D_
Soupis prací je sestaven za využití položek cenové soustavy ÚRS. Cenové a technické podmínky položek Cenové soustavy ÚRS, které nejsou uvedeny v soupisu prací (tzv. úvodní část katalogů) jsou neomezeně dálkově k dispozici na www.cs-urs.cz. Položky soupisu prací, které nemají ve sloupci "Cenová soustava" uveden žádný údaj, nepocházejí z cenové soustavy ÚRS. _x000D_
_x000D_
V ceně je zahrnuta dodávka, montáž, doprava, veškeré pomocné práce, veškeré montážní a jiné pomůcky a zařízení potřebné k provedení díla, likvidace odpadu a přebytečného materiálu, apod., dále uvedení zařízení do provozu, dokumentace skutečného provedení, v případě potřeby realizační a výrobní dokumentace. _x000D_
V ceně jsou zahrnuty objekty zařízení staveniště včetně oplocení staveniště – umístění po dohodě se stavebníkem. _x000D_
V ceně jsou zahrnuty náklady na staveništní energie ze stávajících rozvodů v areálu, osazení podružného měření – přefakturace na základě dohody se stavebníkem. _x000D_
Při zpracování nabídky je nutné vycházet ze všech částí dokumentace (technické zprávy, výkresové dokumentace a výkazu výměr). Povinností dodavatele je překontrolovat specifikaci materiálu a na případný chybějící materiál nebo výkony upozornit, aby mohly být doceněny. Součástí ceny musí být veškeré náklady, aby cena byla konečná a zahrnovala celou dodávku a montáž akce. Dodávka akce se předpokládá včetně dopravy na stavbu a místo určení, kompletní montáže, veškerého souvisejícího doplňkového, podružného a montážního materiálu tak, aby celá dodávka stavby byla funkční a splňovala všechny předpisy, které se na ni vztahují. _x000D_
Pokud jsou ve výkazu výměr předdefinovány vzorce, dodavatel je ale zodpovědný za jejich překontrolování a za správné uvedení jednotkových i celkových cen. </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</si>
  <si>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</si>
  <si>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</si>
  <si>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</si>
  <si>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</si>
  <si>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</si>
  <si>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</si>
  <si>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</si>
  <si>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</si>
  <si>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</si>
  <si>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</si>
  <si>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</si>
  <si>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</si>
  <si>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</si>
  <si>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</si>
  <si>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</si>
  <si>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</si>
  <si>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</si>
  <si>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</si>
  <si>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</si>
  <si>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</si>
  <si>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</si>
  <si>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</si>
  <si>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</si>
  <si>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</si>
  <si>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</si>
  <si>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</si>
  <si>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</si>
  <si>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</si>
  <si>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</si>
  <si>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</si>
  <si>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</si>
  <si>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</si>
  <si>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</si>
  <si>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</si>
  <si>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</si>
  <si>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</si>
  <si>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</si>
  <si>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</si>
  <si>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D.1</t>
  </si>
  <si>
    <t>SO 101 - Administrativní budova</t>
  </si>
  <si>
    <t>STA</t>
  </si>
  <si>
    <t>1</t>
  </si>
  <si>
    <t>{69fb5ff8-997a-4c7e-8e00-a14c8769fce5}</t>
  </si>
  <si>
    <t>2</t>
  </si>
  <si>
    <t>D.1.1</t>
  </si>
  <si>
    <t>Architektonicko-stavební řešení</t>
  </si>
  <si>
    <t>Soupis</t>
  </si>
  <si>
    <t>{a3a4bbe2-7f38-466d-8ad0-600ac131b242}</t>
  </si>
  <si>
    <t>/</t>
  </si>
  <si>
    <t>3</t>
  </si>
  <si>
    <t>###NOINSERT###</t>
  </si>
  <si>
    <t>D.1.1.2</t>
  </si>
  <si>
    <t>Příprava staveniště</t>
  </si>
  <si>
    <t>{26608047-ee85-4656-a63d-93218f2d4937}</t>
  </si>
  <si>
    <t>D.1.1.2.1</t>
  </si>
  <si>
    <t>Odstranění zpevněných ploch</t>
  </si>
  <si>
    <t>4</t>
  </si>
  <si>
    <t>{e8b5e8a0-74f9-485c-a985-34bd02e7c6b3}</t>
  </si>
  <si>
    <t>D.1.1.2.2</t>
  </si>
  <si>
    <t>Násypy pro administrativní budovu</t>
  </si>
  <si>
    <t>{b8b989ba-21bf-4ff2-b279-e54fa0ed892f}</t>
  </si>
  <si>
    <t>D.1.1.2.4</t>
  </si>
  <si>
    <t>Sestava elektroměrného, pojistkového a plynoměrného pilíře</t>
  </si>
  <si>
    <t>{cb564e23-c3c8-49d7-84a8-fbfb44c656f7}</t>
  </si>
  <si>
    <t>D.1.2</t>
  </si>
  <si>
    <t>Stavebně konstrukční řešení</t>
  </si>
  <si>
    <t>{9f1df19d-0d7e-4cb0-a97c-130e1526f67e}</t>
  </si>
  <si>
    <t>D.1.2.1</t>
  </si>
  <si>
    <t>Železobetonové konstrukce</t>
  </si>
  <si>
    <t>{b3d5284b-8fdb-4ca9-bf92-b5cc1c8ec1ab}</t>
  </si>
  <si>
    <t>D.1.2.2</t>
  </si>
  <si>
    <t>Pilotové založení</t>
  </si>
  <si>
    <t>{06bcc5d8-4899-4940-92dd-5290907cc7e7}</t>
  </si>
  <si>
    <t>D.1.2.3</t>
  </si>
  <si>
    <t>Ocelové konstrukce</t>
  </si>
  <si>
    <t>{a3b8a313-e06a-40bf-8229-08a544b27c49}</t>
  </si>
  <si>
    <t>D.1.3</t>
  </si>
  <si>
    <t>Požárně bezpečnostní řešení</t>
  </si>
  <si>
    <t>{fbbfd57d-6dd2-484a-a07c-1bc7128a2145}</t>
  </si>
  <si>
    <t>D.1.4</t>
  </si>
  <si>
    <t>Technika prostředí staveb</t>
  </si>
  <si>
    <t>{e6bc9773-91ce-46af-b51d-18e73bfec8eb}</t>
  </si>
  <si>
    <t>D.1.4.1</t>
  </si>
  <si>
    <t>Silnoproudá elektrotechnika</t>
  </si>
  <si>
    <t>{555a85ba-42ce-4049-9907-5b4ba9ea6e5c}</t>
  </si>
  <si>
    <t>D.1.4.1.1</t>
  </si>
  <si>
    <t>Silnoproud</t>
  </si>
  <si>
    <t>{920e6ad7-c214-4378-b576-8391cafe4e2a}</t>
  </si>
  <si>
    <t>D.1.4.1.2</t>
  </si>
  <si>
    <t>rozvaděče</t>
  </si>
  <si>
    <t>{533a4816-b898-46b9-9bcf-b3f33261b2bf}</t>
  </si>
  <si>
    <t>D.1.4.1.3</t>
  </si>
  <si>
    <t>zemnění LPS</t>
  </si>
  <si>
    <t>{e197ba66-9cc1-409f-a95c-a75dcf2755d6}</t>
  </si>
  <si>
    <t>D.1.4.1.4</t>
  </si>
  <si>
    <t>vedlejší a ostatní náklady</t>
  </si>
  <si>
    <t>{bc96f637-6b25-4e5f-8a58-f52c0b617a99}</t>
  </si>
  <si>
    <t>D.1.4.2</t>
  </si>
  <si>
    <t>Vytápění</t>
  </si>
  <si>
    <t>{3f2c0e44-59ff-4cec-bfca-1c856b627384}</t>
  </si>
  <si>
    <t>D.1.4.3</t>
  </si>
  <si>
    <t>Zdravotně technické instalace</t>
  </si>
  <si>
    <t>{8e806e11-1a23-4efc-ac16-260f903948dc}</t>
  </si>
  <si>
    <t>D.1.4.4</t>
  </si>
  <si>
    <t>Vnitřní rozvod plynu</t>
  </si>
  <si>
    <t>{32bab411-c96e-4e2c-92a6-40eb5834808f}</t>
  </si>
  <si>
    <t>D.1.4.5</t>
  </si>
  <si>
    <t>Vzduchotechnika</t>
  </si>
  <si>
    <t>{eeed543a-f727-4121-8f9d-438ccaa5cf81}</t>
  </si>
  <si>
    <t>D.1.4.6</t>
  </si>
  <si>
    <t>Detekce zemního plynu</t>
  </si>
  <si>
    <t>{d573ee68-064c-4b67-8284-254d7536a663}</t>
  </si>
  <si>
    <t>D.1.4.7</t>
  </si>
  <si>
    <t>Měření a regulace</t>
  </si>
  <si>
    <t>{363c03f4-d616-410d-9c3c-b893c5b3d0b9}</t>
  </si>
  <si>
    <t>D.1.4.8</t>
  </si>
  <si>
    <t>Elektronické komunikace</t>
  </si>
  <si>
    <t>{ec66eb62-b6c4-4c3d-b137-1642e3a8501b}</t>
  </si>
  <si>
    <t>D.1.4.8.1</t>
  </si>
  <si>
    <t>LAN - strukturovaný a univerzální kabelážní systém</t>
  </si>
  <si>
    <t>{4397483e-811d-4773-a897-ca6342747f52}</t>
  </si>
  <si>
    <t>D.1.4.8.2</t>
  </si>
  <si>
    <t>PZTS - zabezpečovací systém</t>
  </si>
  <si>
    <t>{dab49c79-28e4-4ab2-a67b-278bace7dcdc}</t>
  </si>
  <si>
    <t>D.2</t>
  </si>
  <si>
    <t>SO 201 - Úpravy zpevněné plochy</t>
  </si>
  <si>
    <t>{ed264fdb-7343-468d-be00-888ad5757b66}</t>
  </si>
  <si>
    <t>D.3</t>
  </si>
  <si>
    <t>SO 301 – Plynovodní přípojka</t>
  </si>
  <si>
    <t>{3458ea4c-6672-48d1-a4c2-45b9d2303589}</t>
  </si>
  <si>
    <t>D.4</t>
  </si>
  <si>
    <t>SO 302 – Vodovodní přípojka</t>
  </si>
  <si>
    <t>{57f8d2db-6b0c-4270-b42a-a0da8f37d1ea}</t>
  </si>
  <si>
    <t>D.5</t>
  </si>
  <si>
    <t>SO 401 – Areálové rozvody plynu</t>
  </si>
  <si>
    <t>{4e80d47e-ae8a-46e1-a565-787f57815162}</t>
  </si>
  <si>
    <t>D.6</t>
  </si>
  <si>
    <t>SO 402 – Areálové rozvody vody</t>
  </si>
  <si>
    <t>{092eb81a-ae55-48d2-bd0a-7c36d9327f3e}</t>
  </si>
  <si>
    <t>D.7</t>
  </si>
  <si>
    <t>SO 403 – Areálové kanalizace</t>
  </si>
  <si>
    <t>{7dfa4ea2-85d4-452b-bd03-c736dd1d2101}</t>
  </si>
  <si>
    <t>D.8</t>
  </si>
  <si>
    <t>SO 404 – Areálové kabelové rozvody</t>
  </si>
  <si>
    <t>{b6f637a0-3800-4d25-a367-e99a8baa5b33}</t>
  </si>
  <si>
    <t>D8 SO 404.1</t>
  </si>
  <si>
    <t>Areálové kabelové rozvody - Silnoproud</t>
  </si>
  <si>
    <t>{cffa597e-78f2-4397-a705-69205128580b}</t>
  </si>
  <si>
    <t>D8 SO 404.2</t>
  </si>
  <si>
    <t>{98e27f7e-a4d1-4070-be63-cb6056127c0d}</t>
  </si>
  <si>
    <t>D.9</t>
  </si>
  <si>
    <t>SO 501 – Akumulační a retenční nádrž</t>
  </si>
  <si>
    <t>{99657dc3-898b-4fc1-bf12-350ec312241b}</t>
  </si>
  <si>
    <t>D.10</t>
  </si>
  <si>
    <t>SO 601 – Zeleň a konečné úpravy</t>
  </si>
  <si>
    <t>{b44d29e5-c8b1-4807-8ef7-cf47f90eb9d6}</t>
  </si>
  <si>
    <t>00</t>
  </si>
  <si>
    <t>VON - Vedlější a ostatní náklady stavby</t>
  </si>
  <si>
    <t>{3e7c974b-5d97-4d24-86e2-34ddccc85231}</t>
  </si>
  <si>
    <t>KRYCÍ LIST SOUPISU PRACÍ</t>
  </si>
  <si>
    <t>Objekt:</t>
  </si>
  <si>
    <t>D.1 - SO 101 - Administrativní budova</t>
  </si>
  <si>
    <t>Soupis:</t>
  </si>
  <si>
    <t>D.1.1 - Architektonicko-stavební řešení</t>
  </si>
  <si>
    <t xml:space="preserve">UPOZORNĚNÍ: Součástí jednotlivých položek soupisu prací jsou i veškeré údaje a souvislosti uvedené v přiložené projektové (zadávací) dokumentaci vč. výkresů - bez nich nelze stanovit cenu prací!  Soupis prací je sestaven za využití položek cenové soustavy ÚRS. Cenové a technické podmínky položek Cenové soustavy ÚRS, které nejsou uvedeny v soupisu prací (tzv. úvodní část katalogů) jsou neomezeně dálkově k dispozici na www.cs-urs.cz. Položky soupisu prací, které nemají ve sloupci "Cenová soustava" uveden žádný údaj, nepocházejí z cenové soustavy ÚRS.   V ceně je zahrnuta dodávka, montáž, doprava, veškeré pomocné práce, veškeré montážní a jiné pomůcky a zařízení potřebné k provedení díla, likvidace odpadu a přebytečného materiálu, apod., dále uvedení zařízení do provozu, dokumentace skutečného provedení, v případě potřeby realizační a výrobní dokumentace.  V ceně jsou zahrnuty objekty zařízení staveniště včetně oplocení staveniště – umístění po dohodě se stavebníkem.  V ceně jsou zahrnuty náklady na staveništní energie ze stávajících rozvodů v areálu, osazení podružného měření – přefakturace na základě dohody se stavebníkem.  Při zpracování nabídky je nutné vycházet ze všech částí dokumentace (technické zprávy, výkresové dokumentace a výkazu výměr). Povinností dodavatele je překontrolovat specifikaci materiálu a na případný chybějící materiál nebo výkony upozornit, aby mohly být doceněny. Součástí ceny musí být veškeré náklady, aby cena byla konečná a zahrnovala celou dodávku a montáž akce. Dodávka akce se předpokládá včetně dopravy na stavbu a místo určení, kompletní montáže, veškerého souvisejícího doplňkového, podružného a montážního materiálu tak, aby celá dodávka stavby byla funkční a splňovala všechny předpisy, které se na ni vztahují.  Pokud jsou ve výkazu výměr předdefinovány vzorce, dodavatel je ale zodpovědný za jejich překontrolování a za správné uvedení jednotkových i celkových cen. </t>
  </si>
  <si>
    <t>REKAPITULACE ČLENĚNÍ SOUPISU PRACÍ</t>
  </si>
  <si>
    <t>Kód dílu - Popis</t>
  </si>
  <si>
    <t>Cena celkem [CZK]</t>
  </si>
  <si>
    <t>-1</t>
  </si>
  <si>
    <t>HSV - Práce a dodávky HSV</t>
  </si>
  <si>
    <t xml:space="preserve">    1 - Zemní práce</t>
  </si>
  <si>
    <t xml:space="preserve">    2 - Zakládání</t>
  </si>
  <si>
    <t xml:space="preserve">    3 - Svislé a kompletní konstrukce</t>
  </si>
  <si>
    <t xml:space="preserve">    6 - Úpravy povrchů, podlahy a osazování výplní</t>
  </si>
  <si>
    <t xml:space="preserve">    8 - Trubní vedení</t>
  </si>
  <si>
    <t xml:space="preserve">    9 - Ostatní konstrukce a práce, bourání</t>
  </si>
  <si>
    <t xml:space="preserve">      998 - Přesun hmot</t>
  </si>
  <si>
    <t xml:space="preserve">    997 - Přesun sutě</t>
  </si>
  <si>
    <t>PSV - Práce a dodávky PSV</t>
  </si>
  <si>
    <t xml:space="preserve">    711 - Izolace proti vodě, vlhkosti a plynům</t>
  </si>
  <si>
    <t xml:space="preserve">    712 - Povlakové krytiny</t>
  </si>
  <si>
    <t xml:space="preserve">    713 - Izolace tepelné</t>
  </si>
  <si>
    <t xml:space="preserve">    721 - Zdravotechnika - vnitřní kanalizace</t>
  </si>
  <si>
    <t xml:space="preserve">    751 - Vzduchotechnika</t>
  </si>
  <si>
    <t xml:space="preserve">    762 - Konstrukce tesařské</t>
  </si>
  <si>
    <t xml:space="preserve">    763 - Konstrukce suché výstavby</t>
  </si>
  <si>
    <t xml:space="preserve">    764 - Konstrukce klempířské</t>
  </si>
  <si>
    <t xml:space="preserve">    766 - Konstrukce truhlářské</t>
  </si>
  <si>
    <t xml:space="preserve">    767 - Konstrukce zámečnické</t>
  </si>
  <si>
    <t xml:space="preserve">    771 - Podlahy z dlaždic</t>
  </si>
  <si>
    <t xml:space="preserve">    772 - Podlahy z kamene</t>
  </si>
  <si>
    <t xml:space="preserve">    776 - Podlahy povlakové</t>
  </si>
  <si>
    <t xml:space="preserve">    777 - Podlahy lité</t>
  </si>
  <si>
    <t xml:space="preserve">    781 - Dokončovací práce - obklady</t>
  </si>
  <si>
    <t xml:space="preserve">    783 - Dokončovací práce - nátěry</t>
  </si>
  <si>
    <t xml:space="preserve">    784 - Dokončovací práce - malby a tapety</t>
  </si>
  <si>
    <t>M - Práce a dodávky M</t>
  </si>
  <si>
    <t xml:space="preserve">    33-M - Montáže dopr.zaříz.,sklad. zař. a váh</t>
  </si>
  <si>
    <t>HZS - Hodinové zúčtovací sazby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</si>
  <si>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</si>
  <si>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</si>
  <si>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</si>
  <si>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</si>
  <si>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</si>
  <si>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</si>
  <si>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</si>
  <si>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</si>
  <si>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</si>
  <si>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</si>
  <si>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</si>
  <si>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</si>
  <si>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</si>
  <si>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</si>
  <si>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</si>
  <si>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</si>
  <si>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</si>
  <si>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</si>
  <si>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131351100</t>
  </si>
  <si>
    <t>Hloubení nezapažených jam a zářezů strojně s urovnáním dna do předepsaného profilu a spádu v hornině třídy těžitelnosti II skupiny 4 do 20 m3</t>
  </si>
  <si>
    <t>m3</t>
  </si>
  <si>
    <t>CS ÚRS 2020 01</t>
  </si>
  <si>
    <t>-1696905629</t>
  </si>
  <si>
    <t>PSC</t>
  </si>
  <si>
    <t xml:space="preserve">Poznámka k souboru cen:_x000D_
1. Hloubení nezapažených jam hloubky přes 16 m se oceňuje individuálně._x000D_
2. V cenách jsou započteny i náklady na případné nutné přemístění výkopku ve výkopišti a na přehození výkopku na přilehlém terénu na vzdálenost do 3 m od okraje jámy nebo naložení na dopravní prostředek._x000D_
</t>
  </si>
  <si>
    <t>VV</t>
  </si>
  <si>
    <t>Třída těžitelnosti: 2 (hlína písčitá, tuhá konzistence) - 100%</t>
  </si>
  <si>
    <t>výkopy</t>
  </si>
  <si>
    <t>1.Příprava území - viz Odstranění zpevněných ploch</t>
  </si>
  <si>
    <t>odebrání v rozsahu AB a opravovaných asfaltových ploch - u asfaltů 40cm, místě ostrůvků a zeleně 50cm</t>
  </si>
  <si>
    <t>( jsou díky obrubníků o 10cm vyšší)</t>
  </si>
  <si>
    <t>a) z asfaltových ploch - viz Odstranění zpevněných ploch</t>
  </si>
  <si>
    <t>*1322*0,1 "asfalty - na skládku k recyklaci !</t>
  </si>
  <si>
    <t>*1322*0,2 "štěrky - na deponii na staveništi - využito na obsypy !</t>
  </si>
  <si>
    <t>*1322*0,1 "nevhodná zemina - na skládku  !</t>
  </si>
  <si>
    <t>b) ze zelených ploch a z ostrůvků - viz Odstranění zpevněných ploch</t>
  </si>
  <si>
    <t>*228*0,5 "nevhodná zemina - na skládku  ! ( ornice není)</t>
  </si>
  <si>
    <t>Mezisoučet</t>
  </si>
  <si>
    <t>2.Vytvoření pracovní roviny pro AB</t>
  </si>
  <si>
    <t>nejedná se o HTÚ ale o "dorovnání" v místě AB - někde s emírně odebere, jinde nasype</t>
  </si>
  <si>
    <t>19,3 "výkopy (odkopávka) viz 0064_4_SO101_ASŘ_Situace_HTÚ_00</t>
  </si>
  <si>
    <t>3.Výkopy pro piloty  - viz oddíl piloty</t>
  </si>
  <si>
    <t>*218,75 "piloty - 2/3 špatná zemina, 1/3 dobrá zemina</t>
  </si>
  <si>
    <t>*74,71 "hlavice - dobrá zemina</t>
  </si>
  <si>
    <t>Součet</t>
  </si>
  <si>
    <t>132351101</t>
  </si>
  <si>
    <t>Hloubení nezapažených rýh šířky do 800 mm strojně s urovnáním dna do předepsaného profilu a spádu v hornině třídy těžitelnosti II skupiny 4 do 20 m3</t>
  </si>
  <si>
    <t>-1889214711</t>
  </si>
  <si>
    <t xml:space="preserve">Poznámka k souboru cen:_x000D_
1. V cenách jsou započteny i náklady na přehození výkopku na přilehlém terénu na vzdálenost do 3 m od podélné osy rýhy nebo naložení na dopravní prostředek._x000D_
</t>
  </si>
  <si>
    <t>svislá rýha</t>
  </si>
  <si>
    <t xml:space="preserve">V3 - š.500 , v.350mm </t>
  </si>
  <si>
    <t>0,5*0,35*(7,5+4,65+0,85+3,6+1)</t>
  </si>
  <si>
    <t xml:space="preserve">V5 - š.500 , v.850mm </t>
  </si>
  <si>
    <t>0,5*0,85*(10,2)</t>
  </si>
  <si>
    <t>svislá rýha - schodiště</t>
  </si>
  <si>
    <t xml:space="preserve">Va - š.500 , v.100mm </t>
  </si>
  <si>
    <t>0,5*0,1*(1,45)</t>
  </si>
  <si>
    <t xml:space="preserve">Vb - š.500 , v.100mm </t>
  </si>
  <si>
    <t>0,5*0,1*(1,3)</t>
  </si>
  <si>
    <t>132351253</t>
  </si>
  <si>
    <t>Hloubení nezapažených rýh šířky přes 800 do 2 000 mm strojně s urovnáním dna do předepsaného profilu a spádu v hornině třídy těžitelnosti II skupiny 4 přes 50 do 100 m3</t>
  </si>
  <si>
    <t>-1947078318</t>
  </si>
  <si>
    <t xml:space="preserve">Poznámka k souboru cen:_x000D_
1. V cenách jsou započteny i náklady na případné nutné přemístění výkopku ve výkopišti na vzdálenost do 3 m a na přehození výkopku na přilehlém terénu na vzdálenost do 3 m od osy rýhy nebo naložení na dopravní prostředek._x000D_
</t>
  </si>
  <si>
    <t>svahovaná rýha</t>
  </si>
  <si>
    <t>V1 - š.300 - 1320mm = průměr 810mm</t>
  </si>
  <si>
    <t>0,81*0,85*(22,5+15,5+5,8+22,5+16)</t>
  </si>
  <si>
    <t>-5 "odpočet výkop hlavic</t>
  </si>
  <si>
    <t>132354204</t>
  </si>
  <si>
    <t>Hloubení zapažených rýh šířky přes 800 do 2 000 mm strojně s urovnáním dna do předepsaného profilu a spádu v hornině třídy těžitelnosti II skupiny 4 přes 100 do 500 m3</t>
  </si>
  <si>
    <t>1858755821</t>
  </si>
  <si>
    <t>svahovaná rýha - zapažená</t>
  </si>
  <si>
    <t>V2 - š.1200 - 3500mm = průměr 2350mm</t>
  </si>
  <si>
    <t>2,35*1,9*(3,5+7,6+3,5+3,5+4+3,5+5,2+3,3) "bez kalichů</t>
  </si>
  <si>
    <t>V4 - š.300 - 1860mm = průměr 1100mm</t>
  </si>
  <si>
    <t>1,1*1,3*(6,8+6)</t>
  </si>
  <si>
    <t>5</t>
  </si>
  <si>
    <t>133351101</t>
  </si>
  <si>
    <t>Hloubení nezapažených šachet strojně v hornině třídy těžitelnosti II skupiny 4 do 20 m3</t>
  </si>
  <si>
    <t>-764558706</t>
  </si>
  <si>
    <t xml:space="preserve">Poznámka k souboru cen:_x000D_
1. Ceny jsou určeny pro šachty hloubky do 12 m. Šachty větších hloubek se oceňují individuálně._x000D_
2. V cenách jsou započteny i náklady na:_x000D_
a) svislé přemístění výkopku,_x000D_
b) urovnání dna do předepsaného profilu a spádu._x000D_
c) přehození výkopku na přilehlém terénu na vzdálenost do 3 m od hrany šachty nebo naložení na dopravní prostředek._x000D_
</t>
  </si>
  <si>
    <t>svahovaná jáma pro šachty</t>
  </si>
  <si>
    <t>Š1 - š.1500 - 3240mm = průměr 2370mm/ š.1200 - 2940mm = průměr 2070mm</t>
  </si>
  <si>
    <t>1,45*(2,37*2,07)</t>
  </si>
  <si>
    <t>Š2 - š.1200 - 2700mm = průměr 1950mm/ š.840 - 1590mm = průměr 1215mm</t>
  </si>
  <si>
    <t>1,25*(1,95*1,215)</t>
  </si>
  <si>
    <t>Š3 - š.1500 - 2710mm = průměr 2105mm/ š.1200 - 2390mm = průměr 1800mm</t>
  </si>
  <si>
    <t>1,05*(2,105*1,8)</t>
  </si>
  <si>
    <t>Š4 - š.1200 - 2700mm = průměr 1950mm/ š.1500 - 2250mm = průměr 1900mm</t>
  </si>
  <si>
    <t>1,25*(1,95*1,9)</t>
  </si>
  <si>
    <t>svahovaná jáma pro šachty - VÝTAH</t>
  </si>
  <si>
    <t>Š5 - š.2060 - 3170mm = průměr 2615mm/ š.1710 - 2820mm = průměr 2300mm</t>
  </si>
  <si>
    <t>1,5*(2,615*2,3)</t>
  </si>
  <si>
    <t>6</t>
  </si>
  <si>
    <t>151101201</t>
  </si>
  <si>
    <t>Zřízení pažení stěn výkopu bez rozepření nebo vzepření příložné, hloubky do 4 m</t>
  </si>
  <si>
    <t>m2</t>
  </si>
  <si>
    <t>-1233862030</t>
  </si>
  <si>
    <t xml:space="preserve">Poznámka k souboru cen:_x000D_
1. Ceny nelze použít pro oceňování rozepřeného pažení stěn rýh pro podzemní vedení; toto se oceňuje cenami souboru cen 151 . 0-11 Zřízení pažení a rozepření stěn rýh pro podzemní vedení pro všechny šířky rýhy._x000D_
2. Plocha mezer mezi pažinami příložného pažení se od plochy příložného pažení neodečítá; nezapažené plochy u pažení zátažného nebo hnaného se od plochy pažení odečítají._x000D_
</t>
  </si>
  <si>
    <t>3*2*(3,5+7,6+3,5+3,5+4+3,5+5,2+3,3) "bez kalichů</t>
  </si>
  <si>
    <t>2*2*(6,8+6)</t>
  </si>
  <si>
    <t>7</t>
  </si>
  <si>
    <t>151101211</t>
  </si>
  <si>
    <t>Odstranění pažení stěn výkopu bez rozepření nebo vzepření s uložením pažin na vzdálenost do 3 m od okraje výkopu příložné, hloubky do 4 m</t>
  </si>
  <si>
    <t>-780962901</t>
  </si>
  <si>
    <t>8</t>
  </si>
  <si>
    <t>162351123</t>
  </si>
  <si>
    <t>Vodorovné přemístění výkopku nebo sypaniny po suchu na obvyklém dopravním prostředku, bez naložení výkopku, avšak se složením bez rozhrnutí z horniny třídy těžitelnosti II na vzdálenost skupiny 4 a 5 na vzdálenost přes 50 do 500 m</t>
  </si>
  <si>
    <t>-168809231</t>
  </si>
  <si>
    <t xml:space="preserve">Poznámka k souboru cen:_x000D_
1. Přemísťuje-li se výkopek z dočasných skládek vzdálených do 50 m, neoceňuje se nakládání výkopku, i když se provádí. Toto ustanovení neplatí, vylučuje-li projekt použití dozeru._x000D_
2. Ceny nelze použít, předepisuje-li projekt přemístit výkopek na místo nepřístupné obvyklým dopravním prostředkům; toto přemístění se oceňuje individuálně._x000D_
</t>
  </si>
  <si>
    <t>násypy -  obsypy - zpětné</t>
  </si>
  <si>
    <t>odvoz na mezideponii na staveništi</t>
  </si>
  <si>
    <t>Násypy</t>
  </si>
  <si>
    <t>jedná se o obsypy hotových konstrukcí u AB + dorovnání terénu v místě nové zeleně</t>
  </si>
  <si>
    <t>( od 40cm pod původním terénem)</t>
  </si>
  <si>
    <t>neobsahuje konstrukční vrstvy podlahy  a zpevněných ploch!!!</t>
  </si>
  <si>
    <t>1.Konečné úpravy ( dorovnání terénu pod zelení)</t>
  </si>
  <si>
    <t>(0,3+0,4)/2*523</t>
  </si>
  <si>
    <t>2.Vytvoření pracovní roviny</t>
  </si>
  <si>
    <t>64,4 "násypy viz 0064_4_SO101_ASŘ_Situace_HTÚ_00</t>
  </si>
  <si>
    <t>3.Vrty pro piloty - nejsou násypy</t>
  </si>
  <si>
    <t>4.Obsypy hotových konstrukcí AB</t>
  </si>
  <si>
    <t>rozdíl výkopů a konstrukcí</t>
  </si>
  <si>
    <t>Zásyp svahovaných rýh</t>
  </si>
  <si>
    <t>-0,3*0,85*82,3 "prefa sokly</t>
  </si>
  <si>
    <t>-0,6*1,9*30,5 "ŽB pasy</t>
  </si>
  <si>
    <t>-0,3*1,3*12,8 "prefa sokly</t>
  </si>
  <si>
    <t>-1,45*(1,2*0,9) "revizní šachta kanalizační</t>
  </si>
  <si>
    <t>-1,25*(1,2*0,9) "revizní šachta kanalizační</t>
  </si>
  <si>
    <t>-1,05*(1,2*0,9) "revizní šachta kanalizační</t>
  </si>
  <si>
    <t xml:space="preserve">-1,5*(2,6*2,25) "výtahová šachta </t>
  </si>
  <si>
    <t>9</t>
  </si>
  <si>
    <t>162651132</t>
  </si>
  <si>
    <t>Vodorovné přemístění výkopku nebo sypaniny po suchu na obvyklém dopravním prostředku, bez naložení výkopku, avšak se složením bez rozhrnutí z horniny třídy těžitelnosti II na vzdálenost skupiny 4 a 5 na vzdálenost přes 4 000 do 5 000 m</t>
  </si>
  <si>
    <t>-645164514</t>
  </si>
  <si>
    <t>odvoz přebytečné zeminy na skládku do 5km ( skládka Chocovice)</t>
  </si>
  <si>
    <t>19,3</t>
  </si>
  <si>
    <t>7,553</t>
  </si>
  <si>
    <t>51,664</t>
  </si>
  <si>
    <t>170,561</t>
  </si>
  <si>
    <t>27,707</t>
  </si>
  <si>
    <t>výkopy pro piloty</t>
  </si>
  <si>
    <t>218,75 "piloty - 2/3 špatná zemina, 1/3 dobrá zemina</t>
  </si>
  <si>
    <t>74,71 "hlavice - dobrá zemina</t>
  </si>
  <si>
    <t>-422,458</t>
  </si>
  <si>
    <t>10</t>
  </si>
  <si>
    <t>167151112</t>
  </si>
  <si>
    <t>Nakládání, skládání a překládání neulehlého výkopku nebo sypaniny strojně nakládání, množství přes 100 m3, z hornin třídy těžitelnosti II, skpiny 4 a 5</t>
  </si>
  <si>
    <t>1434971192</t>
  </si>
  <si>
    <t xml:space="preserve">Poznámka k souboru cen:_x000D_
1. Ceny -1131 až -1133 jsou určeny pro nakládání, překládání a vykládání na vzdálenost_x000D_
a) do 20 m vodorovně; vodorovná vzdálenost se měří od těžnice lodi k těžnici druhé lodi, nebo k těžišti hromady na břehu nebo k těžišti dopravního prostředku na suchu,_x000D_
b) do 4 m svisle; svislá vzdálenost se měří od pracovní hladiny vody k úrovni srovna- ného terénu v místě hromady nebo v místě dopravní plochy pro dopravní prostředek na suchu. Uvedenou svislou vzdálenost 4 m lze zvětšit, a to nejvýše do 6 m, jestliže je vodorovná vzdálenost uvedená v bodu a) kratší než 20 m nejméně o trojnásobek zvětšení výšky přes 4 m._x000D_
2. Množství měrných jednotek se určí v rostlém stavu horniny._x000D_
</t>
  </si>
  <si>
    <t>odvoz přebytečné zeminy na skládku</t>
  </si>
  <si>
    <t>11</t>
  </si>
  <si>
    <t>171152501</t>
  </si>
  <si>
    <t>Zhutnění podloží pod násypy z rostlé horniny třídy těžitelnosti I a II, skupiny 1 až 4 z hornin soudružných a nesoudržných</t>
  </si>
  <si>
    <t>-2137096540</t>
  </si>
  <si>
    <t xml:space="preserve">Poznámka k souboru cen:_x000D_
1. Cena je určena pro zhutnění ploch vodorovných nebo ve sklonu do 1 : 5, je-li předepsáno zhutnění do hloubky 0,7 m od pláně._x000D_
2. Cenu nelze použít pro zhutnění podloží z hornin konzistence kašovité až tekoucí._x000D_
3. Množství jednotek se určí v m2 půdorysné plochy zhutněného podloží._x000D_
</t>
  </si>
  <si>
    <t>571,9</t>
  </si>
  <si>
    <t>12</t>
  </si>
  <si>
    <t>171201221</t>
  </si>
  <si>
    <t>Poplatek za uložení stavebního odpadu na skládce (skládkovné) zeminy a kamení zatříděného do Katalogu odpadů pod kódem 17 05 04</t>
  </si>
  <si>
    <t>t</t>
  </si>
  <si>
    <t>683922108</t>
  </si>
  <si>
    <t xml:space="preserve">Poznámka k souboru cen:_x000D_
1. Ceny uvedené v souboru cen je doporučeno opravit podle aktuálních cen místně příslušné skládky._x000D_
2. V cenách je započítán poplatek za ukládání odpadu dle zákona 185/2001 Sb._x000D_
</t>
  </si>
  <si>
    <t>147,787*1,9 'Přepočtené koeficientem množství</t>
  </si>
  <si>
    <t>13</t>
  </si>
  <si>
    <t>171251201</t>
  </si>
  <si>
    <t>Uložení sypaniny na skládky nebo meziskládky bez hutnění s upravením uložené sypaniny do předepsaného tvaru</t>
  </si>
  <si>
    <t>-706308929</t>
  </si>
  <si>
    <t xml:space="preserve">Poznámka k souboru cen:_x000D_
1. Cena je určena i pro:_x000D_
a) zasypání koryt vodotečí a prohlubní v terénu bez předepsaného zhutnění sypaniny,_x000D_
b) uložení výkopku pod vodou do prohlubní ve dně vodotečí nebo nádrží._x000D_
2. Cenu nelze použít pro uložení výkopku nebo ornice na trvalé skládky s předepsaným zhutněním; toto uložení výkopku se oceňuje cenami souboru cen 171 . . Uložení sypaniny do násypů._x000D_
3. V ceně jsou započteny i náklady na rozprostření sypaniny ve vrstvách s hrubým urovnáním na skládce._x000D_
4. V ceně nejsou započteny náklady na získání skládek ani na poplatky za skládku._x000D_
5. Množství jednotek uložení výkopku (sypaniny) se určí v m3 uloženého výkopku (sypaniny), v rostlém stavu zpravidla ve výkopišti._x000D_
</t>
  </si>
  <si>
    <t>Zakládání</t>
  </si>
  <si>
    <t>14</t>
  </si>
  <si>
    <t>213221111</t>
  </si>
  <si>
    <t>Ochranná vrstva na základové spáře z prostého betonu se zvýšenými nároky na prostředí tř. C 25/30 tl. do 150 mm</t>
  </si>
  <si>
    <t>-952863830</t>
  </si>
  <si>
    <t xml:space="preserve">Poznámka k souboru cen:_x000D_
1. Cena je určena pro všechny vrstvy z prostého betonu, sledující svým povrchem zhruba povrch základové spáry a chránící základovou spáru před vlivem povětrnosti._x000D_
2. V ceně nejsou započteny náklady na očištění nebo otrýskání základové spáry; tyto práce se oceňují cenami souboru cen 216 90-31 Otryskání ploch pískem a 216 90-4 Očištění ploch._x000D_
3. Objem konstrukčního betonu, který se ukládá na ochrannou vrstvu, se určuje od horního povrchu ochranné vrstvy._x000D_
4. Množství měrných jednotek se určuje v m3 jako součin rozvinuté plochy spáry a tloušťky ochranné vrstvy._x000D_
</t>
  </si>
  <si>
    <t>P</t>
  </si>
  <si>
    <t>Poznámka k položce:_x000D_
VÝTAHOVÁ ŠACHTA_x000D_
PODKLADNÍ BETON TŘÍDY C12/15</t>
  </si>
  <si>
    <t>VÝTAHOVÁ ŠACHTA</t>
  </si>
  <si>
    <t>ZÁKLADY</t>
  </si>
  <si>
    <t>PODKLADNÍ BETON TŘÍDY C12/15</t>
  </si>
  <si>
    <t>0,05*(2,65*2,3) "DNO</t>
  </si>
  <si>
    <t>základový ŽB pas beton 25/30</t>
  </si>
  <si>
    <t>0,05*1,2*(5+5*2) "vni ZP1</t>
  </si>
  <si>
    <t>0,05*1,2*(5) "vně ZP1</t>
  </si>
  <si>
    <t>0,05*1,5*(5) "vni ZP2</t>
  </si>
  <si>
    <t>0,05*1,2*(5) "vni  ZP4</t>
  </si>
  <si>
    <t>0,05*1,2*(4) "vně  ZP1</t>
  </si>
  <si>
    <t>0,05*1,2*(5) "vně  ZP3</t>
  </si>
  <si>
    <t>271532212</t>
  </si>
  <si>
    <t>Podsyp pod základové konstrukce se zhutněním a urovnáním povrchu z kameniva hrubého, frakce 16 - 32 mm</t>
  </si>
  <si>
    <t>-2025886025</t>
  </si>
  <si>
    <t xml:space="preserve">Poznámka k souboru cen:_x000D_
1. Ceny slouží pro ocenění násypů pod základové konstrukce tloušťky vrstvy do 300 mm._x000D_
2. Násypy s tloušťkou vrstvy přesahující 300 mm se ocení cenami souboru cen 213 31-…. Polštáře zhutněné pod základy v katalogu 800-2 Zvláštní zakládání objektů._x000D_
</t>
  </si>
  <si>
    <t>podsyp štěrk 16-32 tl.240</t>
  </si>
  <si>
    <t>571,9*0,24</t>
  </si>
  <si>
    <t>ztratné - sedání</t>
  </si>
  <si>
    <t>137,256*0,3</t>
  </si>
  <si>
    <t>16</t>
  </si>
  <si>
    <t>273321511</t>
  </si>
  <si>
    <t>Základy z betonu železového (bez výztuže) desky z betonu bez zvláštních nároků na prostředí tř. C 25/30</t>
  </si>
  <si>
    <t>-2069788205</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</si>
  <si>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objektů._x000D_
2. Hloubení s použitím bentonitové suspenze se oceňuje katalogem 800-1 Zemní práce. Bednění se neoceňuje._x000D_
3. V cenách nejsou započteny náklady na výztuž, tyto se oceňují cenami souboru cen 27* 36-.... Výztuž základů._x000D_
4. V cenách z betonu pro konstrukce bílých van 27. 32-3 nejsou započteny náklady na těsnění dilatačních a pracovních spar, tyto se oceňují cenami souborů cen 953 33 části A08 tohoto katalogu._x000D_
</t>
  </si>
  <si>
    <t>podkladová základová ŽB deska tl.120mm C 25/30</t>
  </si>
  <si>
    <t>*571,90x0,12=  68,63m3</t>
  </si>
  <si>
    <t>"D01_1_06_Základy.pdf</t>
  </si>
  <si>
    <t>49,768*10,993*0,120</t>
  </si>
  <si>
    <t>9,5*4,8/2*0,12 "trojúhelník</t>
  </si>
  <si>
    <t>69</t>
  </si>
  <si>
    <t>17</t>
  </si>
  <si>
    <t>273351121</t>
  </si>
  <si>
    <t>Bednění základů desek zřízení</t>
  </si>
  <si>
    <t>-1018544313</t>
  </si>
  <si>
    <t xml:space="preserve">Poznámka k souboru cen:_x000D_
1. Ceny jsou určeny pro bednění ve volném prostranství, ve volných nebo zapažených jamách, rýhách a šachtách._x000D_
2. Kruhové nebo obloukové bednění poloměru do 1 m se oceňuje individuálně._x000D_
</t>
  </si>
  <si>
    <t>obvod</t>
  </si>
  <si>
    <t>(49,768*2+10,993+2,5)*0,20</t>
  </si>
  <si>
    <t>(6+8)*0,2 "trojúhelník</t>
  </si>
  <si>
    <t>(9*2+2,2*2)*0,2 "rampa deska</t>
  </si>
  <si>
    <t>(0,9*2+1,2*2)*0,2*4 "šachty</t>
  </si>
  <si>
    <t>18</t>
  </si>
  <si>
    <t>273351122</t>
  </si>
  <si>
    <t>Bednění základů desek odstranění</t>
  </si>
  <si>
    <t>-917691222</t>
  </si>
  <si>
    <t>19</t>
  </si>
  <si>
    <t>273362021</t>
  </si>
  <si>
    <t>Výztuž základů desek ze svařovaných sítí z drátů typu KARI</t>
  </si>
  <si>
    <t>-1325130186</t>
  </si>
  <si>
    <t xml:space="preserve">Poznámka k souboru cen:_x000D_
1. Ceny platí pro desky rovné, s náběhy, hřibové nebo upnuté do žeber včetně výztuže těchto žeber._x000D_
</t>
  </si>
  <si>
    <t>Základová deska (ve výkresech je popisováno jako "podkladní beton")</t>
  </si>
  <si>
    <t>viz statika</t>
  </si>
  <si>
    <t>1944,46/1000</t>
  </si>
  <si>
    <t>20</t>
  </si>
  <si>
    <t>274313811</t>
  </si>
  <si>
    <t>Základy z betonu prostého pasy betonu kamenem neprokládaného tř. C 25/30</t>
  </si>
  <si>
    <t>952376064</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</si>
  <si>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objektů._x000D_
2. Hloubení s použitím bentonitové suspenze se oceňuje katalogem 800-1 Zemní práce. Bednění se neoceňuje._x000D_
</t>
  </si>
  <si>
    <t>základový pas beton 25/30</t>
  </si>
  <si>
    <t>0,5*0,4*1,6 "pas schodiště</t>
  </si>
  <si>
    <t>0,5*0,4*1,3 "pas schodiště</t>
  </si>
  <si>
    <t>0,5*(1,3-0,77)*(3,5+0,85+7+11,15) "vni</t>
  </si>
  <si>
    <t>0,4*(1,8-0,77)*(1,9) "vně</t>
  </si>
  <si>
    <t>0,5*(1,8-0,77)*(3,5*2+6) "vně trojúhelník</t>
  </si>
  <si>
    <t>274321511</t>
  </si>
  <si>
    <t>Základy z betonu železového (bez výztuže) pasy z betonu bez zvláštních nároků na prostředí tř. C 25/30</t>
  </si>
  <si>
    <t>-405312848</t>
  </si>
  <si>
    <t>0,6*(2,3-0,85)*(4,06+4*2) "vni ZP1</t>
  </si>
  <si>
    <t>0,6*(2,3-0,85)*(4,36) "vně ZP1</t>
  </si>
  <si>
    <t>0,6*(2,3-0,85)*(4,36) "vni ZP2</t>
  </si>
  <si>
    <t>0,5*(2,75-1,3)*(5) "vni  ZP4</t>
  </si>
  <si>
    <t>0,6*(2,8-1,3)*(3,5) "vně  ZP1</t>
  </si>
  <si>
    <t>0,5*(2,75-1,3)*(4,1) "vně  ZP3</t>
  </si>
  <si>
    <t>0,5*(1,8-0,77)*(3,5*2+6) "vně</t>
  </si>
  <si>
    <t>22</t>
  </si>
  <si>
    <t>274351121</t>
  </si>
  <si>
    <t>Bednění základů pasů rovné zřízení</t>
  </si>
  <si>
    <t>238833788</t>
  </si>
  <si>
    <t>0,4*(1,6*2+0,5*2) "pas schodiště</t>
  </si>
  <si>
    <t>0,4*(1,3*2+0,5*2) "pas schodiště</t>
  </si>
  <si>
    <t>2*(1,3-0,77)*(3,5+0,85+7+11,15) "vni</t>
  </si>
  <si>
    <t>2*(1,8-0,77)*(1,9) "vně</t>
  </si>
  <si>
    <t>2*(1,8-0,77)*(3,5*2+6) "vně</t>
  </si>
  <si>
    <t>2*(2,3-0,85)*(4,06+4*2) "vni</t>
  </si>
  <si>
    <t>2*(2,3-0,85)*(4,36) "vně</t>
  </si>
  <si>
    <t>2*(2,3-0,85)*(4,36) "vni</t>
  </si>
  <si>
    <t>2*(2,75-1,3)*(5) "vni</t>
  </si>
  <si>
    <t>2*(2,8-1,3)*(3,5) "vně</t>
  </si>
  <si>
    <t>2*(2,75-1,3)*(4,1) "vně</t>
  </si>
  <si>
    <t>23</t>
  </si>
  <si>
    <t>274351122</t>
  </si>
  <si>
    <t>Bednění základů pasů rovné odstranění</t>
  </si>
  <si>
    <t>65180408</t>
  </si>
  <si>
    <t>24</t>
  </si>
  <si>
    <t>274353132</t>
  </si>
  <si>
    <t>Bednění kotevních otvorů a prostupů v základových konstrukcích v pasech včetně polohového zajištění a odbednění, popř. ztraceného bednění z pletiva apod. průřezu přes 0,05 do 0,10 m2, hl. přes 1,00 do 2,00 m</t>
  </si>
  <si>
    <t>kus</t>
  </si>
  <si>
    <t>1779440618</t>
  </si>
  <si>
    <t xml:space="preserve">Poznámka k souboru cen:_x000D_
1. Ceny jsou určeny pro jakýkoliv způsob provádění kotevních otvorů, (např. ztraceným bedněním z pletiva, bandáží na rámu, hranoly polystyrénu s vyjmutím, dutinovými tvarovkami apod.). Ceny lze použít i pro bednění kotevních otvorů a prostupů ve stěnových a stropních konstrukcích._x000D_
2. Pro volbu cen kotevních otvorů s proměnným průřezem v části nebo celé výšce otvoru je rozhodující průměrný průřez v místě zkosení._x000D_
3. Zalévání kotevních otvorů se oceňuje cenami souboru cen 278 31-1 . Zálivka kotevních otvorů z betonu prostého._x000D_
</t>
  </si>
  <si>
    <t>prostupy v základ.pasech</t>
  </si>
  <si>
    <t>3 "300/200mm</t>
  </si>
  <si>
    <t>25</t>
  </si>
  <si>
    <t>274361821</t>
  </si>
  <si>
    <t>Výztuž základů pasů z betonářské oceli 10 505 (R) nebo BSt 500</t>
  </si>
  <si>
    <t>1272866268</t>
  </si>
  <si>
    <t>viz výpis</t>
  </si>
  <si>
    <t>(821+211+146+206)/1000</t>
  </si>
  <si>
    <t>26</t>
  </si>
  <si>
    <t>279113134</t>
  </si>
  <si>
    <t>Základové zdi z tvárnic ztraceného bednění včetně výplně z betonu bez zvláštních nároků na vliv prostředí třídy C 16/20, tloušťky zdiva přes 250 do 300 mm</t>
  </si>
  <si>
    <t>-1695101995</t>
  </si>
  <si>
    <t xml:space="preserve">Poznámka k souboru cen:_x000D_
1. V cenách jsou započteny i náklady na dodání a uložení betonu._x000D_
2. V cenách nejsou započteny náklady na dodání a uložení betonářské výztuže; tyto se oceňují cenami souboru cen 279 36- . . Výztuž základových zdí nosných._x000D_
3. Množství jednotek se určuje v m2 plochy zdiva._x000D_
</t>
  </si>
  <si>
    <t>prolejváky - základový pas beton 16/20</t>
  </si>
  <si>
    <t>2*0,25*(3,5+0,85+7+11,15) "vni</t>
  </si>
  <si>
    <t>podél rampy</t>
  </si>
  <si>
    <t>2*0,25*(11,15-8,6)</t>
  </si>
  <si>
    <t>((2*0,25)+0,25)/2*8,6 "do sklonu</t>
  </si>
  <si>
    <t>27</t>
  </si>
  <si>
    <t>279361821</t>
  </si>
  <si>
    <t>Výztuž základových zdí nosných svislých nebo odkloněných od svislice, rovinných nebo oblých, deskových nebo žebrových, včetně výztuže jejich žeber z betonářské oceli 10 505 (R) nebo BSt 500</t>
  </si>
  <si>
    <t>-521662446</t>
  </si>
  <si>
    <t>stupeň vyztužení 6,8kg/m2</t>
  </si>
  <si>
    <t>15,75*6,8/1000</t>
  </si>
  <si>
    <t>Svislé a kompletní konstrukce</t>
  </si>
  <si>
    <t>28</t>
  </si>
  <si>
    <t>311272031</t>
  </si>
  <si>
    <t>Zdivo z pórobetonových tvárnic na tenké maltové lože, tl. zdiva 200 mm pevnost tvárnic přes P2 do P4, objemová hmotnost přes 450 do 600 kg/m3 hladkých</t>
  </si>
  <si>
    <t>389617031</t>
  </si>
  <si>
    <t xml:space="preserve">atika </t>
  </si>
  <si>
    <t>STŘEŠNÍ PLÁŠŤ S01  - hlavní střecha nad 4.NP</t>
  </si>
  <si>
    <t>0,5*(49,9*2+12,65+2,3+7+8,5)</t>
  </si>
  <si>
    <t>vni</t>
  </si>
  <si>
    <t>0,5*(12,25*2)</t>
  </si>
  <si>
    <t>STŘEŠNÍ PLÁŠŤ S01  -střecha nad výtahovou šachtou 5.NP</t>
  </si>
  <si>
    <t>0,5*(2,6*2+2,3)</t>
  </si>
  <si>
    <t>zdivo porobeton tl.200mm</t>
  </si>
  <si>
    <t>1.NP</t>
  </si>
  <si>
    <t>3,1*(4,1)</t>
  </si>
  <si>
    <t>0,36*(4,05*3+3,95*2)</t>
  </si>
  <si>
    <t>0,65*(4,05*4)</t>
  </si>
  <si>
    <t>3,5*(4,1*4)</t>
  </si>
  <si>
    <t>-(3,4*1,5*3+1,7*0,75)</t>
  </si>
  <si>
    <t>3,05*(4*2+4,1*3)</t>
  </si>
  <si>
    <t>-(4,05*2,725+3,4*0,75+4,1*2,725+3,4*0,75*2)</t>
  </si>
  <si>
    <t>1,4*(4,1)</t>
  </si>
  <si>
    <t>3,33*(5,4)</t>
  </si>
  <si>
    <t>-(1,3*2,2)</t>
  </si>
  <si>
    <t>3,78*(2)</t>
  </si>
  <si>
    <t>2.NP</t>
  </si>
  <si>
    <t>3,23*(1,65+3+2,4+2)</t>
  </si>
  <si>
    <t>2,95*(4,1*7+4*2)</t>
  </si>
  <si>
    <t>-(3,4*1,5*6+1,7*1,5*2+1,7*0,75+3,4*0,75)</t>
  </si>
  <si>
    <t>3,23*(5,4)</t>
  </si>
  <si>
    <t>3.NP</t>
  </si>
  <si>
    <t>4.NP</t>
  </si>
  <si>
    <t>3*(1,65+3+2,4+2)</t>
  </si>
  <si>
    <t>2,7*(4,1*7+4*2)</t>
  </si>
  <si>
    <t>-(3,4*1,5*5+1,7*1,5+1,7*0,75*2+3,4*0,75+0,85*1,5)</t>
  </si>
  <si>
    <t>3*(5,4)</t>
  </si>
  <si>
    <t>29</t>
  </si>
  <si>
    <t>317143432</t>
  </si>
  <si>
    <t>Překlady nosné z pórobetonu osazené do tenkého maltového lože, pro zdi tl. 200 mm, délky překladu přes 1300 do 1500 mm</t>
  </si>
  <si>
    <t>1850016924</t>
  </si>
  <si>
    <t xml:space="preserve">Poznámka k souboru cen:_x000D_
1. V cenách jsou započteny náklady na dodání a uložení překladu předepsané délky, včetně podmazání ložné plochy tenkovrstvou maltou._x000D_
</t>
  </si>
  <si>
    <t>Poznámka k položce:_x000D_
1/P</t>
  </si>
  <si>
    <t>30</t>
  </si>
  <si>
    <t>317352211</t>
  </si>
  <si>
    <t>Ztracené bednění překladů z pórobetonových U-profilů osazených do maltového lože, bez podpěrné konstrukce objemová hmotnost do 500 kg/m3 ve zdech tloušťky 250 mm</t>
  </si>
  <si>
    <t>m</t>
  </si>
  <si>
    <t>2064695460</t>
  </si>
  <si>
    <t xml:space="preserve">Poznámka k souboru cen:_x000D_
1. V cenách jsou započteny i náklady na montážní podepření překladů._x000D_
2. V cenách nejsou započteny náklady na:_x000D_
a) dodání a uložení betonu; tyto se oceňují cenami souboru cen 317 32-1 . Překlady z betonu železového (bez výztuže),_x000D_
b) dodání a uložení betonářské výztuže; tyto se oceňují cenami souboru cen 317 36- . . Výztuž překladů, říms, žlabů, žlabových říms, klenbových pásů._x000D_
3. Množství jednotek se určuje v m délky překladu._x000D_
</t>
  </si>
  <si>
    <t>Poznámka k položce:_x000D_
2/P + 3/P</t>
  </si>
  <si>
    <t>2/P</t>
  </si>
  <si>
    <t>Železobetonový překlad</t>
  </si>
  <si>
    <t>150x175mm beton C20/25</t>
  </si>
  <si>
    <t>2 ø12mm, 2 ø8mm třmínky</t>
  </si>
  <si>
    <t>ø8mm po 85mm</t>
  </si>
  <si>
    <t>do porobetonových U profilů</t>
  </si>
  <si>
    <t>250x249x500mm - 8ks</t>
  </si>
  <si>
    <t>dl.4000mm  - 25x</t>
  </si>
  <si>
    <t>4*25</t>
  </si>
  <si>
    <t>3/P</t>
  </si>
  <si>
    <t>250x249x500mm - 4ks</t>
  </si>
  <si>
    <t>dl.2000mm - 3x</t>
  </si>
  <si>
    <t>2*3</t>
  </si>
  <si>
    <t>31</t>
  </si>
  <si>
    <t>317361821</t>
  </si>
  <si>
    <t>Výztuž překladů, říms, žlabů, žlabových říms, klenbových pásů z betonářské oceli 10 505 (R) nebo BSt 500</t>
  </si>
  <si>
    <t>-1902001118</t>
  </si>
  <si>
    <t>0,888 kg/m</t>
  </si>
  <si>
    <t>0,395 kg/m</t>
  </si>
  <si>
    <t>2*0,888*(4*25)/1000</t>
  </si>
  <si>
    <t>2*0,395*((0,15*2+0,175*2+0,1*2)*(4*25)/0,085)/1000</t>
  </si>
  <si>
    <t>2*0,888*(2*3)/1000</t>
  </si>
  <si>
    <t>2*0,395*((0,15*2+0,175*2+0,1*2)*(2*3)/0,085)/1000</t>
  </si>
  <si>
    <t>ztratné</t>
  </si>
  <si>
    <t>1,029*0,1</t>
  </si>
  <si>
    <t>32</t>
  </si>
  <si>
    <t>317941123</t>
  </si>
  <si>
    <t>Osazování ocelových válcovaných nosníků na zdivu I nebo IE nebo U nebo UE nebo L č. 14 až 22 nebo výšky do 220 mm</t>
  </si>
  <si>
    <t>1066336513</t>
  </si>
  <si>
    <t xml:space="preserve">Poznámka k souboru cen:_x000D_
1. Ceny jsou určeny pro zednické osazování na cementovou maltu(min. MC 15)._x000D_
2. Dodávka ocelových nosníků se oceňuje ve specifikaci._x000D_
3. Ztratné lze dohodnout ve směrné výši 8 % na krytí nákladů na řezání příslušných délek z hutních délek nosníků a na zbytkový odpad (prořez)._x000D_
</t>
  </si>
  <si>
    <t>Poznámka k položce:_x000D_
4/P + 5/P + 6/P</t>
  </si>
  <si>
    <t>4/P Válcovaný profil HEA 180 dl.3800mm  - 7x</t>
  </si>
  <si>
    <t>Hmotnost: 36,40 kg/m</t>
  </si>
  <si>
    <t>36,4*3,8*7/1000</t>
  </si>
  <si>
    <t>5/P Válcovaný profil HEA 180 dl.2100mm - 1x</t>
  </si>
  <si>
    <t>36,4*2,1*1/1000</t>
  </si>
  <si>
    <t>6/P Válcovaný profil HEA 180 dl.1250mm - 1x</t>
  </si>
  <si>
    <t>36,4*1,25*1/1000</t>
  </si>
  <si>
    <t>33</t>
  </si>
  <si>
    <t>M</t>
  </si>
  <si>
    <t>13010958</t>
  </si>
  <si>
    <t>ocel profilová HE-A 180 jakost 11 375</t>
  </si>
  <si>
    <t>-1125268310</t>
  </si>
  <si>
    <t>1,09*1,1 'Přepočtené koeficientem množství</t>
  </si>
  <si>
    <t>34</t>
  </si>
  <si>
    <t>346481112</t>
  </si>
  <si>
    <t>Zaplentování rýh, potrubí, válcovaných nosníků, výklenků nebo nik jakéhokoliv tvaru, na maltu ve stěnách nebo před stěnami keramickým a funkčně podobným pletivem</t>
  </si>
  <si>
    <t>1196272571</t>
  </si>
  <si>
    <t xml:space="preserve">Poznámka k souboru cen:_x000D_
1. Ceny jsou určeny pro uchycení pletiva na sousední konstrukci (zdivo apod.), kde není nutné tvarování ocelové podkladní kostry._x000D_
2. V cenách jsou započteny i náklady na potřebné vypnutí pletiva přetažením a zakotvením drátů a provedení postřiku maltou._x000D_
3. V cenách nejsou započteny náklady na omítku._x000D_
</t>
  </si>
  <si>
    <t>3,8*7*(0,2*3)</t>
  </si>
  <si>
    <t>2,1*1*(0,2*3)</t>
  </si>
  <si>
    <t>1,25*1*(0,2*3)</t>
  </si>
  <si>
    <t>ostatní</t>
  </si>
  <si>
    <t>10*4</t>
  </si>
  <si>
    <t>35</t>
  </si>
  <si>
    <t>380326332</t>
  </si>
  <si>
    <t>Kompletní konstrukce čistíren odpadních vod, nádrží, vodojemů, kanálů z betonu železového bez výztuže a bednění pro konstrukce bílých van tř. C 25/30, tl. přes 150 do 300 mm</t>
  </si>
  <si>
    <t>-691074379</t>
  </si>
  <si>
    <t xml:space="preserve">Poznámka k souboru cen:_x000D_
1. V cenách z betonu pro konstrukce bílých van 380 32-63 nejsou započteny náklady na těsnění dilatačních a pracovních spar, tyto se oceňují cenami souborů cen 953 33 části A08 katalogu 801-1 Budovy a haly - zděné a monolitické._x000D_
</t>
  </si>
  <si>
    <t>Poznámka k položce:_x000D_
C 25/30 XC3 výtahová šachta základ vana</t>
  </si>
  <si>
    <t>VÝTAHOVÁ ŠACHTA JE NAVRŽENA JAKO "BÍLÁ VANA"</t>
  </si>
  <si>
    <t>0,3*(2,2*2,55) "DNO</t>
  </si>
  <si>
    <t>0,3*0,9*(2,2*2+1,95*2) "stěny - vana šachty</t>
  </si>
  <si>
    <t>36</t>
  </si>
  <si>
    <t>380356231</t>
  </si>
  <si>
    <t>Bednění kompletních konstrukcí čistíren odpadních vod, nádrží, vodojemů, kanálů konstrukcí neomítaných z betonu prostého nebo železového ploch rovinných zřízení</t>
  </si>
  <si>
    <t>1853024916</t>
  </si>
  <si>
    <t xml:space="preserve">Poznámka k souboru cen:_x000D_
1. V případech, kdy konstrukce jsou obsypávány, oceňuje se bednění vnějších neomítaných obsypávaných stěn_x000D_
a) rovinných cenou 380 35-6211 (zřízení) a 380 35-6212 (odstranění),_x000D_
b) zaoblených cenou 380 35-6221 (zřízení) a 380 35-6222 (odstranění)._x000D_
</t>
  </si>
  <si>
    <t>0,3*(2,2*2+2*2,55) "DNO</t>
  </si>
  <si>
    <t>2*0,9*(2,2*2+1,95*2) "stěny - vana šachty</t>
  </si>
  <si>
    <t>37</t>
  </si>
  <si>
    <t>380356232</t>
  </si>
  <si>
    <t>Bednění kompletních konstrukcí čistíren odpadních vod, nádrží, vodojemů, kanálů konstrukcí neomítaných z betonu prostého nebo železového ploch rovinných odstranění</t>
  </si>
  <si>
    <t>1269979275</t>
  </si>
  <si>
    <t>38</t>
  </si>
  <si>
    <t>380361006</t>
  </si>
  <si>
    <t>Výztuž kompletních konstrukcí čistíren odpadních vod, nádrží, vodojemů, kanálů z oceli 10 505 (R) nebo BSt 500</t>
  </si>
  <si>
    <t>23217578</t>
  </si>
  <si>
    <t>292/1000</t>
  </si>
  <si>
    <t>Úpravy povrchů, podlahy a osazování výplní</t>
  </si>
  <si>
    <t>39</t>
  </si>
  <si>
    <t>612131321</t>
  </si>
  <si>
    <t>Podkladní a spojovací vrstva vnitřních omítaných ploch penetrace akrylát-silikonová nanášená strojně stěn</t>
  </si>
  <si>
    <t>1750229118</t>
  </si>
  <si>
    <t>Výtahová šachta</t>
  </si>
  <si>
    <t>stěna 1</t>
  </si>
  <si>
    <t>2,25*17,6</t>
  </si>
  <si>
    <t>stěna 2</t>
  </si>
  <si>
    <t>1,60*17,6</t>
  </si>
  <si>
    <t>-1,16*2,15*4 "otvory</t>
  </si>
  <si>
    <t>0,15*(1,16+2,15*2)*4 "ostění</t>
  </si>
  <si>
    <t>stěna 3</t>
  </si>
  <si>
    <t>stěna 4</t>
  </si>
  <si>
    <t>-1,16*2,15 "otvory</t>
  </si>
  <si>
    <t>0,15*(1,16+2,15*2) "ostění</t>
  </si>
  <si>
    <t>strop</t>
  </si>
  <si>
    <t>2,25*1,6</t>
  </si>
  <si>
    <t>prefa kce - tenkovrstvá stříkaná omítka</t>
  </si>
  <si>
    <t>Stěny "W"</t>
  </si>
  <si>
    <t>455,37 "viz výpis statika</t>
  </si>
  <si>
    <t>62 "vni 1.NP</t>
  </si>
  <si>
    <t>50 "vni 2.NP</t>
  </si>
  <si>
    <t>50 "vni 3.NP</t>
  </si>
  <si>
    <t>45 "vni 4.NP</t>
  </si>
  <si>
    <t>2,7*(4,1)</t>
  </si>
  <si>
    <t>3,15*(4,1*4)</t>
  </si>
  <si>
    <t>2,7*(4*2+4,1*3)</t>
  </si>
  <si>
    <t>3,15*(5,4)</t>
  </si>
  <si>
    <t>3,15*(2)</t>
  </si>
  <si>
    <t>2,7*(1,65+3+2,4+2)</t>
  </si>
  <si>
    <t>2,7*(5,4)</t>
  </si>
  <si>
    <t>2,6*(1,65+3+2,4+2)</t>
  </si>
  <si>
    <t>2,6*(4,1*7+4*2)</t>
  </si>
  <si>
    <t>2,6*(5,4)</t>
  </si>
  <si>
    <t>40</t>
  </si>
  <si>
    <t>612321321</t>
  </si>
  <si>
    <t>Omítka vápenocementová vnitřních ploch nanášená strojně jednovrstvá, tloušťky do 10 mm hladká svislých konstrukcí stěn</t>
  </si>
  <si>
    <t>1301223465</t>
  </si>
  <si>
    <t xml:space="preserve">Poznámka k souboru cen:_x000D_
1. Pro ocenění nanášení omítek v tloušťce jádrové omítky přes 10 mm se použije příplatek za každých dalších i započatých 5 mm._x000D_
2. Omítky stropních konstrukcí nanášené na pletivo se oceňují cenami omítek žebrových stropů nebo osamělých trámů._x000D_
3. Podkladní a spojovací vrstvy se oceňují cenami souboru cen 61.13-1... této části katalogu._x000D_
</t>
  </si>
  <si>
    <t>41</t>
  </si>
  <si>
    <t>612321391</t>
  </si>
  <si>
    <t>Omítka vápenocementová vnitřních ploch nanášená strojně Příplatek k cenám za každých dalších i započatých 5 mm tloušťky omítky přes 10 mm stěn</t>
  </si>
  <si>
    <t>-198164969</t>
  </si>
  <si>
    <t>1078,879*2 'Přepočtené koeficientem množství</t>
  </si>
  <si>
    <t>42</t>
  </si>
  <si>
    <t>613131321</t>
  </si>
  <si>
    <t>Podkladní a spojovací vrstva vnitřních omítaných ploch penetrace akrylát-silikonová nanášená strojně pilířů nebo sloupů</t>
  </si>
  <si>
    <t>713977004</t>
  </si>
  <si>
    <t>sloupy</t>
  </si>
  <si>
    <t>3,2*(0,4*4)*7</t>
  </si>
  <si>
    <t>2,7*(0,4*4)*10</t>
  </si>
  <si>
    <t>2,7*(0,4*2+0,3*2)*3</t>
  </si>
  <si>
    <t>2,7*(0,4*4)*14</t>
  </si>
  <si>
    <t>2,6*(0,4*4)*13</t>
  </si>
  <si>
    <t>2,6*(0,4*2+0,3*2)*3</t>
  </si>
  <si>
    <t>43</t>
  </si>
  <si>
    <t>613321321</t>
  </si>
  <si>
    <t>Omítka vápenocementová vnitřních ploch nanášená strojně jednovrstvá, tloušťky do 10 mm hladká svislých konstrukcí pilířů nebo sloupů</t>
  </si>
  <si>
    <t>-1651029655</t>
  </si>
  <si>
    <t>44</t>
  </si>
  <si>
    <t>613321391</t>
  </si>
  <si>
    <t>Omítka vápenocementová vnitřních ploch nanášená strojně Příplatek k cenám za každých dalších i započatých 5 mm tloušťky omítky přes 10 mm pilířů nebo sloupů</t>
  </si>
  <si>
    <t>-681773450</t>
  </si>
  <si>
    <t>299,02*2 'Přepočtené koeficientem množství</t>
  </si>
  <si>
    <t>45</t>
  </si>
  <si>
    <t>617311121</t>
  </si>
  <si>
    <t>Omítka vápenná vnitřních ploch nanášená ručně jednovrstvá hladká, tloušťky do 10 mm uzavřených nebo omezených prostor světlíků nebo výtahových šachet</t>
  </si>
  <si>
    <t>214655688</t>
  </si>
  <si>
    <t xml:space="preserve">Poznámka k souboru cen:_x000D_
1. Pro ocenění nanášení omítek v tloušťce jádrové omítky přes 10 mm se použije příplatek k cenám za každých dalších i započatých 5 mm tlouštky._x000D_
2. Omítky stropních konstrukcí nanášené na pletivo se oceňují cenami omítek žebrových stropů nebo osamělých trámů._x000D_
3. Podkladní a spojovací vrstvy se oceňují cenami souboru cen 61.13-1... této části katalogu._x000D_
</t>
  </si>
  <si>
    <t>Poznámka k položce:_x000D_
Výtahová šachta</t>
  </si>
  <si>
    <t>46</t>
  </si>
  <si>
    <t>617311191</t>
  </si>
  <si>
    <t>Omítka vápenná vnitřních ploch nanášená ručně Příplatek k cenám za každých dalších i započatých 5 mm tloušťky jádrové omítky přes 10 mm světlíků nebo výtahových šachet</t>
  </si>
  <si>
    <t>-2092447177</t>
  </si>
  <si>
    <t>130,745*2 'Přepočtené koeficientem množství</t>
  </si>
  <si>
    <t>47</t>
  </si>
  <si>
    <t>619991001</t>
  </si>
  <si>
    <t>Zakrytí vnitřních ploch před znečištěním včetně pozdějšího odkrytí podlah fólií přilepenou lepící páskou</t>
  </si>
  <si>
    <t>1186625894</t>
  </si>
  <si>
    <t xml:space="preserve">Poznámka k souboru cen:_x000D_
1. U ceny -1011 se množství měrných jednotek určuje v m2 rozvinuté plochy jednotlivých konstrukcí a prvků._x000D_
2. Zakrytí výplní otvorů se oceňuje příslušnými cenami souboru cen 629 99-10.. Zakrytí vnějších ploch před znečištěním._x000D_
</t>
  </si>
  <si>
    <t>1.NP            39,8 "koberec   473,6 "keram.dlažba   3,2 "bet.podlaha</t>
  </si>
  <si>
    <t>1.01 Vstupní hala  KERAMICKÁ DLAŽBA P01  SDK  podhled</t>
  </si>
  <si>
    <t>53,7</t>
  </si>
  <si>
    <t>1.02 Schodiště  KERAMICKÁ DLAŽBA P01  ŽB strop malba</t>
  </si>
  <si>
    <t>25,2</t>
  </si>
  <si>
    <t>1.03 Chodba  KERAMICKÁ DLAŽBA P01  SDK  podhled</t>
  </si>
  <si>
    <t>60,1</t>
  </si>
  <si>
    <t>1.04 Konferenční sál  KERAMICKÁ DLAŽBA P01  Rastrový  podhled</t>
  </si>
  <si>
    <t>133,7</t>
  </si>
  <si>
    <t>1.05 WC ženy  KERAMICKÁ DLAŽBA P01  KO 2,3m   SDK GREEN podhled</t>
  </si>
  <si>
    <t>9,8</t>
  </si>
  <si>
    <t>1.06 WC muži  KERAMICKÁ DLAŽBA P01  KO 2,3m   SDK GREEN podhled</t>
  </si>
  <si>
    <t>1.07 WC bezbariér  KERAMICKÁ DLAŽBA P01  KO 2,3m   SDK GREEN podhled</t>
  </si>
  <si>
    <t>1.08 Rozšíření chodby  KERAMICKÁ DLAŽBA P01  Rastrový  podhled</t>
  </si>
  <si>
    <t>3,8</t>
  </si>
  <si>
    <t>1.09 Rozvodna  KERAMICKÁ DLAŽBA P01  Rastrový  podhled</t>
  </si>
  <si>
    <t>1.10 Kancelář  KOBEREC P02  Rastrový  podhled</t>
  </si>
  <si>
    <t>1.11 Kancelář  KOBEREC P02  Rastrový  podhled</t>
  </si>
  <si>
    <t>19,8</t>
  </si>
  <si>
    <t>1.12 Komerční prostory  KERAMICKÁ DLAŽBA P01  Rastrový  podhled</t>
  </si>
  <si>
    <t>49,1</t>
  </si>
  <si>
    <t>1.13 Zázemí  KERAMICKÁ DLAŽBA P01  Rastrový  podhled</t>
  </si>
  <si>
    <t>7,4</t>
  </si>
  <si>
    <t>1.14 WC zaměstnanci  KERAMICKÁ DLAŽBA P01  KO 2,3m   SDK GREEN podhled</t>
  </si>
  <si>
    <t>3,5</t>
  </si>
  <si>
    <t>1.15 Komerční prostory  KERAMICKÁ DLAŽBA P01  Rastrový  podhled</t>
  </si>
  <si>
    <t>51,8</t>
  </si>
  <si>
    <t>1.16 Zázemí  KERAMICKÁ DLAŽBA P01  Rastrový  podhled</t>
  </si>
  <si>
    <t>8,6</t>
  </si>
  <si>
    <t>1.17 Úklid  KERAMICKÁ DLAŽBA P01  KO 2,3m   SDK GREEN podhled</t>
  </si>
  <si>
    <t>3,2</t>
  </si>
  <si>
    <t>1.18 Chodba  KERAMICKÁ DLAŽBA P01    Rastrový  podhled</t>
  </si>
  <si>
    <t>8,8</t>
  </si>
  <si>
    <t>1.19 WC muži  KERAMICKÁ DLAŽBA P01  KO 2,3m   SDK GREEN podhled</t>
  </si>
  <si>
    <t>8,5</t>
  </si>
  <si>
    <t>1.20 WC ženy  KERAMICKÁ DLAŽBA P01  KO 2,3m   SDK GREEN podhled</t>
  </si>
  <si>
    <t>9,9</t>
  </si>
  <si>
    <t>1.21 WC bezbariér  KERAMICKÁ DLAŽBA P01  KO 2,3m   SDK GREEN podhled</t>
  </si>
  <si>
    <t>5,2</t>
  </si>
  <si>
    <t>1.22 Úklid  KERAMICKÁ DLAŽBA P01    SDK GREEN podhled</t>
  </si>
  <si>
    <t>1,6</t>
  </si>
  <si>
    <t>1.23 Recepce  KERAMICKÁ DLAŽBA P01    SDK  podhled</t>
  </si>
  <si>
    <t>7,7</t>
  </si>
  <si>
    <t xml:space="preserve">1.24 Výtah  betonová podlaha   </t>
  </si>
  <si>
    <t>2.NP    390,8"koberec   159,7 "keram.dlažba   14,3 "kam.dlažba sch   13,9 "keram.dlažba sch</t>
  </si>
  <si>
    <t>2.01 Hala+Schodiště   KERAMICKÁ DLAŽBA P03  SDK  podhled</t>
  </si>
  <si>
    <t>39,5</t>
  </si>
  <si>
    <t>Schodiště  kamenný obklad tl.30mm</t>
  </si>
  <si>
    <t>14,3 "nášlapy a podesta</t>
  </si>
  <si>
    <t>5,7 "podstupnice</t>
  </si>
  <si>
    <t>2.02 Chodba+Schodiště  KERAMICKÁ DLAŽBA P03   ŽB strop malba</t>
  </si>
  <si>
    <t>10,2</t>
  </si>
  <si>
    <t xml:space="preserve">Schodiště  keramický obklad </t>
  </si>
  <si>
    <t>13,9 "nášlapy a podesta</t>
  </si>
  <si>
    <t>2.03 Chodba  KERAMICKÁ DLAŽBA P03   SDK  podhled</t>
  </si>
  <si>
    <t>73,4</t>
  </si>
  <si>
    <t>2.04 Kancelář  KOBEREC P04  Rastrový  podhled</t>
  </si>
  <si>
    <t>2.05  Kancelář  KOBEREC P04  Rastrový  podhled</t>
  </si>
  <si>
    <t>16,5</t>
  </si>
  <si>
    <t>2.06  Kancelář  KOBEREC P04  Rastrový  podhled</t>
  </si>
  <si>
    <t>23,3</t>
  </si>
  <si>
    <t>2.07  Kancelář  KOBEREC P04  Rastrový  podhled</t>
  </si>
  <si>
    <t>25,5</t>
  </si>
  <si>
    <t>2.08  Kancelář  KOBEREC P04  Rastrový  podhled</t>
  </si>
  <si>
    <t>17,4</t>
  </si>
  <si>
    <t>2.09  Kancelář  KOBEREC P04  Rastrový  podhled</t>
  </si>
  <si>
    <t>18,2</t>
  </si>
  <si>
    <t>2.10  Kancelář  KOBEREC P04  Rastrový  podhled</t>
  </si>
  <si>
    <t>26,9</t>
  </si>
  <si>
    <t>2.11  Kancelář  KOBEREC P04  Rastrový  podhled</t>
  </si>
  <si>
    <t>2.12  Kancelář  KOBEREC P04  Rastrový  podhled</t>
  </si>
  <si>
    <t>52,7</t>
  </si>
  <si>
    <t>2.13  Zasedací místnost  KOBEREC P04  Rastrový  podhled</t>
  </si>
  <si>
    <t>27,6</t>
  </si>
  <si>
    <t>2.14  Kancelář  KOBEREC P04  Rastrový  podhled</t>
  </si>
  <si>
    <t>53,4</t>
  </si>
  <si>
    <t>2.15  Kancelář  KOBEREC P04  Rastrový  podhled</t>
  </si>
  <si>
    <t>28,5</t>
  </si>
  <si>
    <t>2.16  Kancelář  KOBEREC P04  Rastrový  podhled</t>
  </si>
  <si>
    <t>54,8</t>
  </si>
  <si>
    <t>2.17 Čajová kuchynka  KERAMICKÁ DLAŽBA P03   Rastrový  podhled</t>
  </si>
  <si>
    <t>2.18 WC ženy  KERAMICKÁ DLAŽBA P03  KO 2,3m   SDK GREEN podhled</t>
  </si>
  <si>
    <t>10,1</t>
  </si>
  <si>
    <t>2.19 WC muži  KERAMICKÁ DLAŽBA P03  KO 2,3m   SDK GREEN podhled</t>
  </si>
  <si>
    <t>2.20 Úklid  KERAMICKÁ DLAŽBA P03  KO 2,3m   SDK GREEN podhled</t>
  </si>
  <si>
    <t>3,1</t>
  </si>
  <si>
    <t>2.21 WC bezbar  KERAMICKÁ DLAŽBA P03  KO 2,3m   SDK GREEN podhled</t>
  </si>
  <si>
    <t>4,8</t>
  </si>
  <si>
    <t>2.22 Server  KERAMICKÁ DLAŽBA P03   Rastrový  podhled</t>
  </si>
  <si>
    <t>3.NP    390,8"koberec   159,7 "keram.dlažba   14,3 "kam.dlažba sch   13,9 "keram.dlažba sch</t>
  </si>
  <si>
    <t>3.01 Hala+Schodiště   KERAMICKÁ DLAŽBA P03  SDK  podhled</t>
  </si>
  <si>
    <t>4,9 "podstupnice</t>
  </si>
  <si>
    <t>3.02 Chodba+Schodiště  KERAMICKÁ DLAŽBA P03   ŽB strop malba</t>
  </si>
  <si>
    <t>3.03 Chodba  KERAMICKÁ DLAŽBA P03   Rastrový  podhled</t>
  </si>
  <si>
    <t>3.04 Kancelář  KOBEREC P04  Rastrový  podhled</t>
  </si>
  <si>
    <t>3.05  Kancelář  KOBEREC P04  Rastrový  podhled</t>
  </si>
  <si>
    <t>3.06  Kancelář  KOBEREC P04  Rastrový  podhled</t>
  </si>
  <si>
    <t>3.07  Kancelář  KOBEREC P04  Rastrový  podhled</t>
  </si>
  <si>
    <t>3.08  Kancelář  KOBEREC P04  Rastrový  podhled</t>
  </si>
  <si>
    <t>3.09  Kancelář  KOBEREC P04  Rastrový  podhled</t>
  </si>
  <si>
    <t>3.10  Kancelář  KOBEREC P04  Rastrový  podhled</t>
  </si>
  <si>
    <t>3.11  Kancelář  KOBEREC P04  Rastrový  podhled</t>
  </si>
  <si>
    <t>3.12  Kancelář  KOBEREC P04  Rastrový  podhled</t>
  </si>
  <si>
    <t>3.13  Zasedací místnost  KOBEREC P04  Rastrový  podhled</t>
  </si>
  <si>
    <t>3.14  Kancelář  KOBEREC P04  Rastrový  podhled</t>
  </si>
  <si>
    <t>3.15  Kancelář  KOBEREC P04  Rastrový  podhled</t>
  </si>
  <si>
    <t>3.16  Kancelář  KOBEREC P04  Rastrový  podhled</t>
  </si>
  <si>
    <t>3.17 Čajová kuchynka  KERAMICKÁ DLAŽBA P03   Rastrový  podhled</t>
  </si>
  <si>
    <t>3.18 WC ženy  KERAMICKÁ DLAŽBA P03  KO 2,3m   SDK GREEN podhled</t>
  </si>
  <si>
    <t>3.19 WC muži  KERAMICKÁ DLAŽBA P03  KO 2,3m   SDK GREEN podhled</t>
  </si>
  <si>
    <t>3.20 Úklid  KERAMICKÁ DLAŽBA P03  KO 2,3m   SDK GREEN podhled</t>
  </si>
  <si>
    <t>3.21 WC bezbar  KERAMICKÁ DLAŽBA P03  KO 2,3m   SDK GREEN podhled</t>
  </si>
  <si>
    <t>3.22 Server  KERAMICKÁ DLAŽBA P03   Rastrový  podhled</t>
  </si>
  <si>
    <t>4.NP    373,8"koberec   166,7 "keram.dlažba   14,3 "kam.dlažba sch   13,9 "keram.dlažba sch</t>
  </si>
  <si>
    <t>4.01 Hala+Schodiště   KERAMICKÁ DLAŽBA P03  SDK  podhled</t>
  </si>
  <si>
    <t>4.02 Chodba+Schodiště  KERAMICKÁ DLAŽBA P03   ŽB strop malba</t>
  </si>
  <si>
    <t>4.03 Chodba  KERAMICKÁ DLAŽBA P03   Rastrový  podhled</t>
  </si>
  <si>
    <t>73,8</t>
  </si>
  <si>
    <t>4.04 Spisovna KERAMICKÁ DLAŽBA P03   Rastrový  podhled</t>
  </si>
  <si>
    <t>6,7</t>
  </si>
  <si>
    <t>4.05  Kancelář  KOBEREC P04  Rastrový  podhled</t>
  </si>
  <si>
    <t>4.06  Kancelář  KOBEREC P04  Rastrový  podhled</t>
  </si>
  <si>
    <t>4.07  Kancelář  KOBEREC P04  Rastrový  podhled</t>
  </si>
  <si>
    <t>4.08  Kancelář  KOBEREC P04  Rastrový  podhled</t>
  </si>
  <si>
    <t>4.09  Kancelář  KOBEREC P04  Rastrový  podhled</t>
  </si>
  <si>
    <t>4.10  Kancelář  KOBEREC P04  Rastrový  podhled</t>
  </si>
  <si>
    <t>4.11  Kancelář  KOBEREC P04  Rastrový  podhled</t>
  </si>
  <si>
    <t>4.12  Kancelář  KOBEREC P04  Rastrový  podhled</t>
  </si>
  <si>
    <t>4.13  Zasedací místnost  KOBEREC P04  Rastrový  podhled</t>
  </si>
  <si>
    <t>4.14  Kancelář  KOBEREC P04  Rastrový  podhled</t>
  </si>
  <si>
    <t>4.15  Kancelář  KOBEREC P04  Rastrový  podhled</t>
  </si>
  <si>
    <t>4.16  Kancelář  KOBEREC P04  Rastrový  podhled</t>
  </si>
  <si>
    <t>4.17 Čajová kuchynka  KERAMICKÁ DLAŽBA P03   Rastrový  podhled</t>
  </si>
  <si>
    <t>4.18 WC ženy  KERAMICKÁ DLAŽBA P03  KO 2,3m   SDK GREEN podhled</t>
  </si>
  <si>
    <t>4.19 WC muži  KERAMICKÁ DLAŽBA P03  KO 2,3m   SDK GREEN podhled</t>
  </si>
  <si>
    <t>4.20 Úklid  KERAMICKÁ DLAŽBA P03  KO 2,3m   SDK GREEN podhled</t>
  </si>
  <si>
    <t>4.21 WC bezbar  KERAMICKÁ DLAŽBA P03  KO 2,3m   SDK GREEN podhled</t>
  </si>
  <si>
    <t>4.22 Server  KERAMICKÁ DLAŽBA P03   Rastrový  podhled</t>
  </si>
  <si>
    <t>3,7</t>
  </si>
  <si>
    <t>4.24 Prostor pod schodištěm    OK schodiště</t>
  </si>
  <si>
    <t>5.NP      15,5 "keram.dlažba   8,8 "kam.dlažba sch    73 "bet.podlaha+nátěr</t>
  </si>
  <si>
    <t>5.01 Chodba+Schodiště   KERAMICKÁ DLAŽBA P03    trap.plech</t>
  </si>
  <si>
    <t>15,5</t>
  </si>
  <si>
    <t>8,8 "nášlapy a podesta</t>
  </si>
  <si>
    <t>3,9 "podstupnice</t>
  </si>
  <si>
    <t>5.02 Strojovna   Beton.potěr-podlah.nátěr P05     trap.plech</t>
  </si>
  <si>
    <t>50,8</t>
  </si>
  <si>
    <t>5.03 Kotelna   Beton.potěr-podlah.nátěr P05     trap.plech</t>
  </si>
  <si>
    <t>22,2</t>
  </si>
  <si>
    <t>48</t>
  </si>
  <si>
    <t>619991011</t>
  </si>
  <si>
    <t>Zakrytí vnitřních ploch před znečištěním včetně pozdějšího odkrytí konstrukcí a prvků obalením fólií a přelepením páskou</t>
  </si>
  <si>
    <t>-859802340</t>
  </si>
  <si>
    <t>okna</t>
  </si>
  <si>
    <t>7,9*1,65*6</t>
  </si>
  <si>
    <t>7,9*1,6*3</t>
  </si>
  <si>
    <t>3,4*1,65*2</t>
  </si>
  <si>
    <t>3,4*1,6*1</t>
  </si>
  <si>
    <t>3,4*1,5*23</t>
  </si>
  <si>
    <t>1,7*1,5*3</t>
  </si>
  <si>
    <t>0,85*1,5*1</t>
  </si>
  <si>
    <t>3,4*0,75*6</t>
  </si>
  <si>
    <t>1,65*0,75*3</t>
  </si>
  <si>
    <t>1,7*0,75*4</t>
  </si>
  <si>
    <t>fasáda</t>
  </si>
  <si>
    <t>4,05*2,8*11</t>
  </si>
  <si>
    <t>4,05*11*3</t>
  </si>
  <si>
    <t>6*14,5*1</t>
  </si>
  <si>
    <t>6,9*14,5*1</t>
  </si>
  <si>
    <t>dveře vně</t>
  </si>
  <si>
    <t>1,4*2,2</t>
  </si>
  <si>
    <t>0,9*2,1*4</t>
  </si>
  <si>
    <t>1,1*2,1</t>
  </si>
  <si>
    <t>0,9*2,1</t>
  </si>
  <si>
    <t>49</t>
  </si>
  <si>
    <t>619995001</t>
  </si>
  <si>
    <t>Začištění omítek (s dodáním hmot) kolem oken, dveří, podlah, obkladů apod.</t>
  </si>
  <si>
    <t>-152971107</t>
  </si>
  <si>
    <t xml:space="preserve">Poznámka k souboru cen:_x000D_
1. Cenu -5001 lze použít pouze v případě provádění opravy nebo osazování nových oken, dveří, obkladů, podlah apod.; nelze ji použít v případech provádění opravy omítek nebo nové omítky v celé ploše._x000D_
</t>
  </si>
  <si>
    <t>okolo oken a dveří</t>
  </si>
  <si>
    <t>(3,4*2*3+2*1,5*3+1,7*2+2*0,75)</t>
  </si>
  <si>
    <t>(4,05*2+2*2,725+3,4*2+2*0,75+4,1*2+2*2,725+3,4*2*2+2*0,75*2)</t>
  </si>
  <si>
    <t>(1,3+2*2,2)</t>
  </si>
  <si>
    <t>(3,4*2*6+2*1,5*6+1,7*2*2+2*1,5*2+1,7*2+2*0,75+3,4*2+2*0,75)</t>
  </si>
  <si>
    <t>(3,4*2*5+2*1,5*5+1,7*2+2*1,5+1,7*2*2+2*0,75*2+3,4*2+2*0,75+0,85*2+2*1,5)</t>
  </si>
  <si>
    <t>50</t>
  </si>
  <si>
    <t>621131121</t>
  </si>
  <si>
    <t>Podkladní a spojovací vrstva vnějších omítaných ploch penetrace akrylát-silikonová nanášená ručně podhledů</t>
  </si>
  <si>
    <t>650034620</t>
  </si>
  <si>
    <t>Poznámka k položce:_x000D_
fasáda A - skladba W01 podhled</t>
  </si>
  <si>
    <t>A - W01</t>
  </si>
  <si>
    <t>obvodový plášt - provětrávaná fasáda - plechové lamely + tep.izolace mineral.vata</t>
  </si>
  <si>
    <t>podhled</t>
  </si>
  <si>
    <t>1,65*50</t>
  </si>
  <si>
    <t>51</t>
  </si>
  <si>
    <t>621273271</t>
  </si>
  <si>
    <t>Montáž zavěšené odvětrávané fasády na hliníkové nosné konstrukci z fasádních desek na dvousměrné nosné konstrukci opláštění připevněné mechanickým skrytým spojem, (zadní uchycení ) podhledů s vložením tepelné izolace, tloušťky 180 mm</t>
  </si>
  <si>
    <t>1449537559</t>
  </si>
  <si>
    <t xml:space="preserve">Poznámka k souboru cen:_x000D_
1. V cenách jsou započteny náklady na:_x000D_
a) montáž a dodávku nosné konstrukce (roštu) se vzdáleností podpěr 425 mm pro podhledy a 600 mm pro stěny. Montáž roštu s jinými (menšími) roztečemi podpěr se oceňuje individuálně,_x000D_
b) montáž a dodávku tepelné izolace z desek z minerální vlny,_x000D_
c) montáž fasádní desky,_x000D_
d) montáž difuzní folie._x000D_
2. V cenách nejsou započteny náklady na:_x000D_
a) dodávku fasádních desek, tyto se oceňují ve specifikaci. Ztratné pro kompaktní desky_x000D_
- (cementovláknité, cementotřískové, z vysokotlakého laminátu) lze stanovit ve výši 25 %._x000D_
b) dodávku difuzní fólie, tyto se oceňují ve specifikaci. Ztratné lze stanovit ve výši 10 %._x000D_
c) případnou povrchovou úpravu desek._x000D_
</t>
  </si>
  <si>
    <t>Poznámka k položce:_x000D_
fasáda A - skladba W01 podhled_x000D_
„podhledová část fasády“</t>
  </si>
  <si>
    <t>1,7*50,5</t>
  </si>
  <si>
    <t>52</t>
  </si>
  <si>
    <t>55324021R</t>
  </si>
  <si>
    <t>lamela fasádní plechová vč.povrchové úpravy - specifikace viz PD</t>
  </si>
  <si>
    <t>-1297205485</t>
  </si>
  <si>
    <t>85,85*1,1 'Přepočtené koeficientem množství</t>
  </si>
  <si>
    <t>53</t>
  </si>
  <si>
    <t>622131121</t>
  </si>
  <si>
    <t>Podkladní a spojovací vrstva vnějších omítaných ploch penetrace akrylát-silikonová nanášená ručně stěn</t>
  </si>
  <si>
    <t>234157893</t>
  </si>
  <si>
    <t>Poznámka k položce:_x000D_
fasáda C - skladba W04</t>
  </si>
  <si>
    <t>C - skladba W04</t>
  </si>
  <si>
    <t>obvodový plášt - KZS fasáda - EPS soklový tl.140</t>
  </si>
  <si>
    <t>zateplení nad terénem s omítkou</t>
  </si>
  <si>
    <t>"D01_1_15_Pohledy.pdf</t>
  </si>
  <si>
    <t xml:space="preserve">13,419 "fasáda severovýchodní KZS   XPS sokl </t>
  </si>
  <si>
    <t xml:space="preserve">21,202 "fasáda západní KZS   XPS sokl </t>
  </si>
  <si>
    <t xml:space="preserve">1,868 "fasáda severní KZS   XPS sokl </t>
  </si>
  <si>
    <t xml:space="preserve">4,628 "fasáda jižní KZS   XPS sokl </t>
  </si>
  <si>
    <t>zateplení základů pod terénem</t>
  </si>
  <si>
    <t>1,3*(50,4)</t>
  </si>
  <si>
    <t>0,9*(50,4)</t>
  </si>
  <si>
    <t>0,85*(11,5+6+2,6+7)</t>
  </si>
  <si>
    <t xml:space="preserve">Revizní šachta kanalizační </t>
  </si>
  <si>
    <t>KZS šachty - EPS soklový perimetr tl.50</t>
  </si>
  <si>
    <t>1,5*(1,2*2+2*0,9)</t>
  </si>
  <si>
    <t>1,3*(1,2*2+2*0,9)*2</t>
  </si>
  <si>
    <t>1,1*(1,2*2+2*0,9)</t>
  </si>
  <si>
    <t>54</t>
  </si>
  <si>
    <t>622131321</t>
  </si>
  <si>
    <t>Podkladní a spojovací vrstva vnějších omítaných ploch penetrace akrylát-silikonová nanášená strojně stěn</t>
  </si>
  <si>
    <t>2068392022</t>
  </si>
  <si>
    <t>Poznámka k položce:_x000D_
fasáda B - skladba W03 + W05</t>
  </si>
  <si>
    <t>B  skladba W03 + W05</t>
  </si>
  <si>
    <t>obvodový plášt - KZS fasáda -mineral. vata</t>
  </si>
  <si>
    <t>39,614 "pohled jižní KZS miner.vata 5.NP   W05</t>
  </si>
  <si>
    <t>175,833 "pohled jižní KZS miner.vata 1-4.NP   W03</t>
  </si>
  <si>
    <t>-1*2,667 "-1* dveře pohled jižní KZS miner.vata 1-4.NP   W03</t>
  </si>
  <si>
    <t>38,647 "pohled severní KZS miner.vata 5.NP   W05</t>
  </si>
  <si>
    <t>-1*2,030 "-1* dveře pohled severní KZS miner.vata 5.NP   W05</t>
  </si>
  <si>
    <t>41,922 "pohled západní KZS miner.vata 5.NP   W05</t>
  </si>
  <si>
    <t>43,322 "pohled východní KZS miner.vata 5.NP   W05</t>
  </si>
  <si>
    <t>161,598 "pohled východní KZS miner.vata 1.NP   W03</t>
  </si>
  <si>
    <t>-9*10,753 "-9* sklen fasáda pohled východní KZS miner.vata 1.NP  W03</t>
  </si>
  <si>
    <t>400</t>
  </si>
  <si>
    <t>55</t>
  </si>
  <si>
    <t>622143003</t>
  </si>
  <si>
    <t>Montáž omítkových profilů plastových, pozinkovaných nebo dřevěných upevněných vtlačením do podkladní vrstvy nebo přibitím rohových s tkaninou</t>
  </si>
  <si>
    <t>-2018397453</t>
  </si>
  <si>
    <t xml:space="preserve">Poznámka k souboru cen:_x000D_
1. V cenách jsou započteny náklady na montáž profilů včetně úchytného materiálu._x000D_
2. V cenách nejsou započteny náklady na dodávku profilů, tyto se oceňují ve specifikaci, ztratné lze stanovit ve výši 5%._x000D_
3. V ceně -3004 nejsou započteny náklady na ochrannou fólii pro okna a dveře; tyto se oceňují cenou 629 99-1012 podle příslušné plochy otvoru._x000D_
</t>
  </si>
  <si>
    <t>Poznámka k položce:_x000D_
34/z</t>
  </si>
  <si>
    <t>34/z</t>
  </si>
  <si>
    <t>"Hliníkový L profil 100x100mm
kotveno do stropní desky na volném konci desky, kotveno rozpěrnými nebo lepenými kotvami Ø6mm po cca 250mm
Přesah cca 15</t>
  </si>
  <si>
    <t>Eloxovaný hliník</t>
  </si>
  <si>
    <t>2,66*3</t>
  </si>
  <si>
    <t>3,5*3</t>
  </si>
  <si>
    <t>0,45*3</t>
  </si>
  <si>
    <t>0,3*3</t>
  </si>
  <si>
    <t>0,25*3</t>
  </si>
  <si>
    <t>0,15*3</t>
  </si>
  <si>
    <t>56</t>
  </si>
  <si>
    <t>59155002R</t>
  </si>
  <si>
    <t>profil L vnitřní Al 100/100mm</t>
  </si>
  <si>
    <t>1938779852</t>
  </si>
  <si>
    <t>21,93*1,05 'Přepočtené koeficientem množství</t>
  </si>
  <si>
    <t>57</t>
  </si>
  <si>
    <t>-1564666868</t>
  </si>
  <si>
    <t>vyztužení rohů vni omítek sloupů</t>
  </si>
  <si>
    <t>3,2*(4)*7</t>
  </si>
  <si>
    <t>2,7*(4)*10</t>
  </si>
  <si>
    <t>2,7*(4)*3</t>
  </si>
  <si>
    <t>2,7*(4)*14</t>
  </si>
  <si>
    <t>2,6*(4)*13</t>
  </si>
  <si>
    <t>2,6*(4)*3</t>
  </si>
  <si>
    <t>58</t>
  </si>
  <si>
    <t>59155002</t>
  </si>
  <si>
    <t>profil rohový vnitřní Al tl 0,7mm dl 3m</t>
  </si>
  <si>
    <t>-717119226</t>
  </si>
  <si>
    <t>763,6*1,05 'Přepočtené koeficientem množství</t>
  </si>
  <si>
    <t>59</t>
  </si>
  <si>
    <t>622211011</t>
  </si>
  <si>
    <t>Montáž kontaktního zateplení lepením a mechanickým kotvením z polystyrenových desek nebo z kombinovaných desek na vnější stěny, tloušťky desek přes 40 do 80 mm</t>
  </si>
  <si>
    <t>487703889</t>
  </si>
  <si>
    <t xml:space="preserve">Poznámka k souboru cen:_x000D_
1. V cenách jsou započteny náklady na:_x000D_
a) upevnění desek lepením a talířovými hmoždinkami,_x000D_
b) přestěrkování izolačních desek,_x000D_
c) vložení sklovláknité výztužné tkaniny,_x000D_
d) uzavření otvorů po kotvách lešení._x000D_
2. V cenách nejsou započteny náklady na:_x000D_
a) dodávku desek tepelné izolace; tyto se ocení ve specifikaci, ztratné lze stanovit ve výši 5%,_x000D_
b) provedení konečné povrchové úpravy:_x000D_
- vrchní tenkovrstvou omítkou, tyto se ocení příslušnými cenami této části katalogu_x000D_
- nátěrem; tyto se ocení příslušnými cenami části A07 katalogu 800-783_x000D_
- keramickým obkladem; tyto se ocení příslušnými cenami souboru cen části A01 katalogu 800-781 Obklady keramické,_x000D_
c) osazení profilů, tyto se ocení příslušnými cenami této části katalogu._x000D_
3. V cenách 621 25-1101 až -1107 jsou započteny náklady na osazení a dodávku tepelněizolačních zátek v počtu 10 ks/m2 pro podhledy._x000D_
4. V cenách 622 25-1101 až -1107 jsou započteny náklady na osazení a dodávku tepelněizolačních zátek v počtu 8 ks/m2 pro stěny._x000D_
5. Kombinovaná deska je např. sendvičově uspořádaná deska tvořena izolačním jádrem z grafitového polystyrenu a krycí deskou z minerální vlny._x000D_
</t>
  </si>
  <si>
    <t>60</t>
  </si>
  <si>
    <t>28376013</t>
  </si>
  <si>
    <t>deska perimetrická fasádní soklová 150kPa λ=0,035 tl 50mm</t>
  </si>
  <si>
    <t>1857202197</t>
  </si>
  <si>
    <t>21,84*1,02 'Přepočtené koeficientem množství</t>
  </si>
  <si>
    <t>61</t>
  </si>
  <si>
    <t>622211031</t>
  </si>
  <si>
    <t>Montáž kontaktního zateplení lepením a mechanickým kotvením z polystyrenových desek nebo z kombinovaných desek na vnější stěny, tloušťky desek přes 120 do 160 mm</t>
  </si>
  <si>
    <t>1910914158</t>
  </si>
  <si>
    <t>62</t>
  </si>
  <si>
    <t>28376019</t>
  </si>
  <si>
    <t>deska perimetrická fasádní soklová 150kPa λ=0,035 tl 140mm</t>
  </si>
  <si>
    <t>-1282516827</t>
  </si>
  <si>
    <t>175,032*1,02 'Přepočtené koeficientem množství</t>
  </si>
  <si>
    <t>63</t>
  </si>
  <si>
    <t>622221131</t>
  </si>
  <si>
    <t>Montáž kontaktního zateplení lepením a mechanickým kotvením z desek z minerální vlny s kolmou orientací vláken na vnější stěny, tloušťky desek přes 120 do 160 mm</t>
  </si>
  <si>
    <t>1641306247</t>
  </si>
  <si>
    <t>Poznámka k položce:_x000D_
fasáda B - skladba W05</t>
  </si>
  <si>
    <t>B  skladba  W05</t>
  </si>
  <si>
    <t>obvodový plášt - KZS fasáda -mineral. vata tl.140mm</t>
  </si>
  <si>
    <t>64</t>
  </si>
  <si>
    <t>63151532</t>
  </si>
  <si>
    <t>deska tepelně izolační minerální kontaktních fasád kolmé vlákno λ=0,041 tl 140mm</t>
  </si>
  <si>
    <t>-1286078594</t>
  </si>
  <si>
    <t>161,475*1,02 'Přepočtené koeficientem množství</t>
  </si>
  <si>
    <t>65</t>
  </si>
  <si>
    <t>622221141</t>
  </si>
  <si>
    <t>Montáž kontaktního zateplení lepením a mechanickým kotvením z desek z minerální vlny s kolmou orientací vláken na vnější stěny, tloušťky desek přes 160 do 200 mm</t>
  </si>
  <si>
    <t>41441636</t>
  </si>
  <si>
    <t xml:space="preserve">Poznámka k položce:_x000D_
fasáda B - skladba W03 </t>
  </si>
  <si>
    <t xml:space="preserve">B  skladba W03 </t>
  </si>
  <si>
    <t>238</t>
  </si>
  <si>
    <t>66</t>
  </si>
  <si>
    <t>63151534</t>
  </si>
  <si>
    <t>deska tepelně izolační minerální kontaktních fasád kolmé vlákno λ=0,041 tl 180mm</t>
  </si>
  <si>
    <t>-855412015</t>
  </si>
  <si>
    <t>Poznámka k položce:_x000D_
fasáda B - skladba W03</t>
  </si>
  <si>
    <t>238*1,02 'Přepočtené koeficientem množství</t>
  </si>
  <si>
    <t>67</t>
  </si>
  <si>
    <t>622251101</t>
  </si>
  <si>
    <t>Montáž kontaktního zateplení lepením a mechanickým kotvením Příplatek k cenám za zápustnou montáž kotev s použitím tepelněizolačních zátek na vnější stěny z polystyrenu</t>
  </si>
  <si>
    <t>-1653399797</t>
  </si>
  <si>
    <t>68</t>
  </si>
  <si>
    <t>622251105</t>
  </si>
  <si>
    <t>Montáž kontaktního zateplení lepením a mechanickým kotvením Příplatek k cenám za zápustnou montáž kotev s použitím tepelněizolačních zátek na vnější stěny z minerální vlny</t>
  </si>
  <si>
    <t>-514302737</t>
  </si>
  <si>
    <t>622251201</t>
  </si>
  <si>
    <t>Montáž kontaktního zateplení lepením a mechanickým kotvením Příplatek k cenám za použití disperzní (organické) armovací hmoty při stěrkování izolačních desek</t>
  </si>
  <si>
    <t>704204107</t>
  </si>
  <si>
    <t>Poznámka k položce:_x000D_
fasáda B - skladba W03 + W05_x000D_
fasáda C - skladba W04</t>
  </si>
  <si>
    <t>70</t>
  </si>
  <si>
    <t>622252001</t>
  </si>
  <si>
    <t>Montáž profilů kontaktního zateplení zakládacích soklových připevněných hmoždinkami</t>
  </si>
  <si>
    <t>-511850258</t>
  </si>
  <si>
    <t xml:space="preserve">Poznámka k souboru cen:_x000D_
1. V cenách jsou započteny náklady na osazení lišt._x000D_
2. V cenách nejsou započteny náklady dodávku lišt; tyto se ocení ve specifikaci. Ztratné lze stanovit ve výši 5%._x000D_
3. Položku -2002 nelze použít v případě montáže lišt kontaktního zateplení ostění nebo nadpraží, kde jsou náklady na osazení rohovníků již započteny._x000D_
</t>
  </si>
  <si>
    <t>zakládací lišta</t>
  </si>
  <si>
    <t>(50,4)</t>
  </si>
  <si>
    <t>(11,5+6+2,6+7)</t>
  </si>
  <si>
    <t>71</t>
  </si>
  <si>
    <t>59051651</t>
  </si>
  <si>
    <t>profil zakládací Al tl 0,7mm pro ETICS pro izolant tl 140mm</t>
  </si>
  <si>
    <t>157347909</t>
  </si>
  <si>
    <t>127,9*1,05 'Přepočtené koeficientem množství</t>
  </si>
  <si>
    <t>72</t>
  </si>
  <si>
    <t>59051655</t>
  </si>
  <si>
    <t>profil zakládací Al tl 0,7mm pro ETICS pro izolant tl 180mm</t>
  </si>
  <si>
    <t>1122593820</t>
  </si>
  <si>
    <t>73</t>
  </si>
  <si>
    <t>622252002</t>
  </si>
  <si>
    <t>Montáž profilů kontaktního zateplení ostatních stěnových, dilatačních apod. lepených do tmelu</t>
  </si>
  <si>
    <t>664174952</t>
  </si>
  <si>
    <t>rohy</t>
  </si>
  <si>
    <t>3*4</t>
  </si>
  <si>
    <t>3,5*6</t>
  </si>
  <si>
    <t>74</t>
  </si>
  <si>
    <t>63127466</t>
  </si>
  <si>
    <t>profil rohový Al 23x23mm s výztužnou tkaninou š 100mm pro ETICS</t>
  </si>
  <si>
    <t>-1811369177</t>
  </si>
  <si>
    <t>36,5*1,05 'Přepočtené koeficientem množství</t>
  </si>
  <si>
    <t>75</t>
  </si>
  <si>
    <t>622273271</t>
  </si>
  <si>
    <t>Montáž zavěšené odvětrávané fasády na hliníkové nosné konstrukci z fasádních desek na dvousměrné nosné konstrukci opláštění připevněné mechanickým skrytým spojem, (zadní uchycení ) opláštění stěn s vložením tepelné izolace, tloušťky 180 mm</t>
  </si>
  <si>
    <t>868688254</t>
  </si>
  <si>
    <t>Poznámka k položce:_x000D_
fasáda A - skladba W01 + W02</t>
  </si>
  <si>
    <t>A</t>
  </si>
  <si>
    <t>691,212 "pohled západní  W01</t>
  </si>
  <si>
    <t>-20*5,157 "-20* okno pohled západní  W01</t>
  </si>
  <si>
    <t>-1*1,258 "-1* okno pohled západní  W01</t>
  </si>
  <si>
    <t>-4*1,247 "-4* okno pohled západní  W01</t>
  </si>
  <si>
    <t>-6*2,567 "-6* okno pohled západní  W01</t>
  </si>
  <si>
    <t>-3*3,611 "-3* okno pohled západní  W01</t>
  </si>
  <si>
    <t>-3*4,848 "-3* okno pohled západní  W01</t>
  </si>
  <si>
    <t>-2*9,721 "-2* dveře pohled západní  W01</t>
  </si>
  <si>
    <t>46,332 "pohled severovýchodní  W01</t>
  </si>
  <si>
    <t>20,338 "pohled severní  W01</t>
  </si>
  <si>
    <t>33,180 "pohled severní  W01</t>
  </si>
  <si>
    <t>558,628 " fasáda pohled východní   W02</t>
  </si>
  <si>
    <t>-3*44,625 "-3* okno fasáda pohled východní   W02</t>
  </si>
  <si>
    <t>-9*12,652 "-9* okno fasáda pohled východní   W02</t>
  </si>
  <si>
    <t>-3*5,171 "-3* okno fasáda pohled východní   W02</t>
  </si>
  <si>
    <t>76</t>
  </si>
  <si>
    <t>1561419011</t>
  </si>
  <si>
    <t>916,827*1,1 'Přepočtené koeficientem množství</t>
  </si>
  <si>
    <t>77</t>
  </si>
  <si>
    <t>622321111</t>
  </si>
  <si>
    <t>Omítka vápenocementová vnějších ploch nanášená ručně jednovrstvá, tloušťky do 15 mm hrubá zatřená stěn</t>
  </si>
  <si>
    <t>535402849</t>
  </si>
  <si>
    <t xml:space="preserve">Poznámka k souboru cen:_x000D_
1. Pro ocenění nanášení omítky v tloušťce jádrové omítky přes 15 mm se použije příplatek za každých dalších i započatých 5 mm._x000D_
2. Podkladní a spojovací vrstvy se oceňují cenami souboru cen 62.13-1... této části katalogu._x000D_
</t>
  </si>
  <si>
    <t>78</t>
  </si>
  <si>
    <t>622511111</t>
  </si>
  <si>
    <t>Omítka tenkovrstvá akrylátová vnějších ploch probarvená, včetně penetrace podkladu mozaiková střednězrnná stěn</t>
  </si>
  <si>
    <t>1958079095</t>
  </si>
  <si>
    <t>dekorativní omítka s organickými pojivy</t>
  </si>
  <si>
    <t>79</t>
  </si>
  <si>
    <t>622521031</t>
  </si>
  <si>
    <t>Omítka tenkovrstvá silikátová vnějších ploch probarvená, včetně penetrace podkladu zrnitá, tloušťky 3,0 mm stěn</t>
  </si>
  <si>
    <t>-157090122</t>
  </si>
  <si>
    <t>80</t>
  </si>
  <si>
    <t>629991011</t>
  </si>
  <si>
    <t>Zakrytí vnějších ploch před znečištěním včetně pozdějšího odkrytí výplní otvorů a svislých ploch fólií přilepenou lepící páskou</t>
  </si>
  <si>
    <t>-1338906461</t>
  </si>
  <si>
    <t xml:space="preserve">Poznámka k souboru cen:_x000D_
1. V ceně -1012 nejsou započteny náklady na dodávku a montáž začišťovací lišty; tyto se oceňují cenou 622 14-3004 této části katalogu a materiálem ve specifikaci._x000D_
</t>
  </si>
  <si>
    <t>81</t>
  </si>
  <si>
    <t>629999001</t>
  </si>
  <si>
    <t>Příplatky k cenám úprav vnějších povrchů za každé další kropení vodou vysoce nasákavého povrchu</t>
  </si>
  <si>
    <t>-250939004</t>
  </si>
  <si>
    <t xml:space="preserve">Poznámka k souboru cen:_x000D_
1. Cena -9001 je určena pro předepsané vícenásobné kropení např. u pórobetonu._x000D_
2. Cenu -9011 lze použít pro ocenění provádění:_x000D_
a) různobarevných ploch omítek,_x000D_
b) přechodů různých struktur omítek,_x000D_
c) pracovní spáry v případě, že nelze provést celou plochu najednou,_x000D_
d) šambrán,_x000D_
e) přechodů různých materiálů._x000D_
3. Cena -9022 je určena pro ocenění omítání:_x000D_
a) zaoblených rohů stěn s poloměrem větším než 100 mm jako příplatek ke stěnám,_x000D_
b) kulatých sloupů jako příplatek k pilířům nebo sloupům. Měrná jednotka se určuje v m2 rozvinuté plochy zaoblení._x000D_
4. Ceny -9031 až -9032 jsou určeny pro omítání ploch s využitím omítkových profilů, kde úhrnná plocha jednotlivých otvorů v souvisle omítané fasádě je větší než 45 % z celkové plochy průčelí. Nevztahuje se na průčelí se souvislými pásy oken neohraničených omítkou alespoň ze tří stran. Měrná jednotka se určuje v m2 celkové omítané plochy jednotlivých průčelí (uliční, dvorní, štítové)._x000D_
5. Ceny -9031 až -9032 nelze použít pro vyspravení, zatření, hydrofobizaci a tenkovrstvé omítky._x000D_
6. K cenám úprav vnějších povrchů lze případně použít i ceny příplatků souboru cen 619 99- této části katalogu_x000D_
</t>
  </si>
  <si>
    <t>82,5</t>
  </si>
  <si>
    <t>41,117</t>
  </si>
  <si>
    <t>82</t>
  </si>
  <si>
    <t>629999030</t>
  </si>
  <si>
    <t>Příplatky k cenám úprav vnějších povrchů za zvýšenou pracnost při provádění prací menšího rozsahu omítané plochy do 10 m2</t>
  </si>
  <si>
    <t>601566007</t>
  </si>
  <si>
    <t>83</t>
  </si>
  <si>
    <t>629999032</t>
  </si>
  <si>
    <t>Příplatky k cenám úprav vnějších povrchů za zvýšenou pracnost při provádění prací menšího rozsahu omítané plochy s podílem otvorů v ploše fasády přes 65 do 95 %</t>
  </si>
  <si>
    <t>756108053</t>
  </si>
  <si>
    <t>84</t>
  </si>
  <si>
    <t>629999042</t>
  </si>
  <si>
    <t>Příplatky k cenám úprav vnějších povrchů za ztížené pracovní podmínky práce v nadstřešní části objektu</t>
  </si>
  <si>
    <t>2131841390</t>
  </si>
  <si>
    <t>85</t>
  </si>
  <si>
    <t>631319011</t>
  </si>
  <si>
    <t>Příplatek k cenám mazanin za úpravu povrchu mazaniny přehlazením, mazanina tl. přes 50 do 80 mm</t>
  </si>
  <si>
    <t>-321512986</t>
  </si>
  <si>
    <t xml:space="preserve">Poznámka k souboru cen:_x000D_
1. Ceny -9011 až -9023 lze použít pro mazaniny min. tř. C 8/10._x000D_
2. V cenách -9011 až -9023 jsou započteny i náklady za přehlazení povrchu mazaniny ocelovým hladítkem._x000D_
3. Ceny -9171 až -9175 lze také použít, bude-li do mazaniny vkládána druhá vrstva výztuže nad sebou oddělená vrstvou betonové směsi, kdy se oceňuje druhé stržení povrchu latí rovněž výměrou (m3) celkové tloušťky tří vrstev mazaniny._x000D_
</t>
  </si>
  <si>
    <t>Betonová mazanina tl. 70 mm CP20 S3 (atl.</t>
  </si>
  <si>
    <t>cementový potěr, anhydrit)</t>
  </si>
  <si>
    <t>P05</t>
  </si>
  <si>
    <t>73*0,07 "hlazený povrch</t>
  </si>
  <si>
    <t>86</t>
  </si>
  <si>
    <t>632451214</t>
  </si>
  <si>
    <t>Potěr cementový samonivelační litý tř. C 20, tl. přes 45 do 50 mm</t>
  </si>
  <si>
    <t>-2117035254</t>
  </si>
  <si>
    <t>Betonová mazanina tl. 65 mm CP20 S3 (atl.</t>
  </si>
  <si>
    <t>P01</t>
  </si>
  <si>
    <t>473,6</t>
  </si>
  <si>
    <t>P02</t>
  </si>
  <si>
    <t>39,8</t>
  </si>
  <si>
    <t>73 "hlazený povrch</t>
  </si>
  <si>
    <t>Betonová mazanina tl. 55 mm CP20 S3 (atl.</t>
  </si>
  <si>
    <t>P03</t>
  </si>
  <si>
    <t>603,8</t>
  </si>
  <si>
    <t>Betonová mazanina tl. 60 mm CP20 S3 (atl.</t>
  </si>
  <si>
    <t>P04</t>
  </si>
  <si>
    <t>1155,4</t>
  </si>
  <si>
    <t>87</t>
  </si>
  <si>
    <t>632451291</t>
  </si>
  <si>
    <t>Potěr cementový samonivelační litý Příplatek k cenám za každých dalších i započatých 5 mm tloušťky přes 50 mm tř. C 20</t>
  </si>
  <si>
    <t>-697595986</t>
  </si>
  <si>
    <t>473,6*3</t>
  </si>
  <si>
    <t>zesílit tloušťku mazaniny o 5 mm tj ve skladbě P02 ze 70 na 75mm</t>
  </si>
  <si>
    <t>39,8*5</t>
  </si>
  <si>
    <t>73*4 "hlazený povrch</t>
  </si>
  <si>
    <t>zesílit tloušťku mazaniny o 5 mm tj ve skladbě P04 ze 60 na 65mm</t>
  </si>
  <si>
    <t>1155,4*3</t>
  </si>
  <si>
    <t>88</t>
  </si>
  <si>
    <t>634112123</t>
  </si>
  <si>
    <t>Obvodová dilatace mezi stěnou a mazaninou nebo potěrem podlahovým páskem z pěnového PE s fólií tl. do 10 mm, výšky 80 mm</t>
  </si>
  <si>
    <t>-764148070</t>
  </si>
  <si>
    <t xml:space="preserve">1.NP       </t>
  </si>
  <si>
    <t>(4,3+4,1+10,2+1,7)</t>
  </si>
  <si>
    <t>(0,4*4+0,4*2)</t>
  </si>
  <si>
    <t>(4,3*2+5,8*2)</t>
  </si>
  <si>
    <t>(15,9*2+6,5*2+11,225*2+0,8*2)</t>
  </si>
  <si>
    <t>(15,7*2+8,7*2)</t>
  </si>
  <si>
    <t>(0,4*4*2+0,8*2+0,4*2)</t>
  </si>
  <si>
    <t>(2*2+3,4*2+0,2*2+0,2)</t>
  </si>
  <si>
    <t>(2*2+4,3*2+0,2*2+0,2)</t>
  </si>
  <si>
    <t>(1,8*2+2*2)</t>
  </si>
  <si>
    <t>(2,8*2+1,8*2)</t>
  </si>
  <si>
    <t>1.08 Rozšíření chodby  KERAMICKÁ DLAŽBA P01  Rastrový  podhled      KO za kuchyn v.1m</t>
  </si>
  <si>
    <t>(2+1,9*2)</t>
  </si>
  <si>
    <t>(2,3*2+3,15*2)</t>
  </si>
  <si>
    <t>(4,4*2+4,6*2)</t>
  </si>
  <si>
    <t>(3,45*2+5,45*2+1,1*2+11*2+0,4*2)</t>
  </si>
  <si>
    <t>(3,35*2+2,15*2)</t>
  </si>
  <si>
    <t>(1,8*4+0,95*2+1,05*2)</t>
  </si>
  <si>
    <t>1.15 Komerční prostory  KERAMICKÁ DLAŽBA P01  Rastrový  podhled     KO za kuchyn v.1m</t>
  </si>
  <si>
    <t>(6,8*2+1,1*2+11*2+0,4*4+0,2*2)</t>
  </si>
  <si>
    <t>(1,9*4+1,8*2+2,7*2)</t>
  </si>
  <si>
    <t>(1,6*2+2*2)</t>
  </si>
  <si>
    <t>(1,9*2+4,8*2)</t>
  </si>
  <si>
    <t>(2,3*4+1,15*2+3,45*2)</t>
  </si>
  <si>
    <t>(2,3*4+1,15*2+3,45*2+1,1*2)</t>
  </si>
  <si>
    <t>(2*2+2,6*2)</t>
  </si>
  <si>
    <t>1.22 Úklid  KERAMICKÁ DLAŽBA P01  KO 2,3m   SDK GREEN podhled</t>
  </si>
  <si>
    <t>(1,3*2+1,6*2)</t>
  </si>
  <si>
    <t>viz 1.01</t>
  </si>
  <si>
    <t xml:space="preserve">2.NP </t>
  </si>
  <si>
    <t>(0,4*4+0,4*3)</t>
  </si>
  <si>
    <t>(5,8*2+5,8*2+0,2*2)</t>
  </si>
  <si>
    <t>(39*2+1,85*2+0,3*12+0,2*2)</t>
  </si>
  <si>
    <t>(4,3*2+4*2)</t>
  </si>
  <si>
    <t>(4,4*2+4*2)</t>
  </si>
  <si>
    <t>(6*2+4*2+0,2*2)</t>
  </si>
  <si>
    <t>(6,5*2+4*2+0,2*2)</t>
  </si>
  <si>
    <t>(4,65*2+4*2)</t>
  </si>
  <si>
    <t>(4,35*2+6,3*2+0,25*2)</t>
  </si>
  <si>
    <t>(4,7*2+6,3*2+0,3*4)</t>
  </si>
  <si>
    <t>(8,6*2+6,3*2+0,4*4)</t>
  </si>
  <si>
    <t>(4,6*2+6,3*2+0,3*2+0,1*2)</t>
  </si>
  <si>
    <t>(8,6*2+6,3*2+0,4*4+0,1*2+0,4*2)</t>
  </si>
  <si>
    <t>(8,8*2+6,3*2+0,4*4+0,2*2)</t>
  </si>
  <si>
    <t>2.17 Čajová kuchynka  KERAMICKÁ DLAŽBA P03   Rastrový  podhled     KO za kuchyn v.1m</t>
  </si>
  <si>
    <t>(1,95*2+1,8*2+3,4*2+2*2+0,3+0,2*2)</t>
  </si>
  <si>
    <t>(1,8*2+2*2+4,3*2+2*2+0,3+0,2*2)</t>
  </si>
  <si>
    <t>(2,3*2+1,55*2)</t>
  </si>
  <si>
    <t>3.17 Čajová kuchynka  KERAMICKÁ DLAŽBA P03   Rastrový  podhled     KO za kuchyn v.1m</t>
  </si>
  <si>
    <t>(1,7*2+4*2)</t>
  </si>
  <si>
    <t>4.17 Čajová kuchynka  KERAMICKÁ DLAŽBA P03   Rastrový  podhled      KO za kuchyn v.1m</t>
  </si>
  <si>
    <t>(2,5*2+4*2)</t>
  </si>
  <si>
    <t xml:space="preserve">5.NP </t>
  </si>
  <si>
    <t>(4,6*2+5,6*2)</t>
  </si>
  <si>
    <t>(4,6*2+10,6*2)</t>
  </si>
  <si>
    <t>(4,3*2+4,9*2)</t>
  </si>
  <si>
    <t>89</t>
  </si>
  <si>
    <t>637211121</t>
  </si>
  <si>
    <t>Okapový chodník z dlaždic betonových se zalitím spár cementovou maltou do písku, tl. dlaždic 40 mm</t>
  </si>
  <si>
    <t>338444638</t>
  </si>
  <si>
    <t>okapový chodníček (viz příčné řezy a situace) - bet desky 400/400/40 do pískového lože tl 100mm, + záhonový obbrubník do bet lože</t>
  </si>
  <si>
    <t>12,10+50,40=62,50m</t>
  </si>
  <si>
    <t>0,4*(12,1+50,4)</t>
  </si>
  <si>
    <t>90</t>
  </si>
  <si>
    <t>637311131</t>
  </si>
  <si>
    <t>Okapový chodník z obrubníků betonových zahradních, se zalitím spár cementovou maltou do lože z betonu prostého</t>
  </si>
  <si>
    <t>-224771501</t>
  </si>
  <si>
    <t>(12,1+50,4)</t>
  </si>
  <si>
    <t>91</t>
  </si>
  <si>
    <t>642944121</t>
  </si>
  <si>
    <t>Osazení ocelových dveřních zárubní lisovaných nebo z úhelníků dodatečně s vybetonováním prahu, plochy do 2,5 m2</t>
  </si>
  <si>
    <t>1251833612</t>
  </si>
  <si>
    <t xml:space="preserve">Poznámka k souboru cen:_x000D_
1. V cenách nejsou započteny náklady na dodání zárubní, tyto se oceňují ve specifikaci._x000D_
</t>
  </si>
  <si>
    <t>Poznámka k položce:_x000D_
4/b + 8/b + 9/b + 10/b + 11/b + 12/b + 13/b + 14/b + 18/b</t>
  </si>
  <si>
    <t>4/b</t>
  </si>
  <si>
    <t>bloková zárubeň"</t>
  </si>
  <si>
    <t>900x2100</t>
  </si>
  <si>
    <t>"Dveře v obvodovém plášti plné plechové průchozí rozměr dveří 900/2100mm 
Ud=1,5W/m2K"</t>
  </si>
  <si>
    <t>"se zvýšenou odolností
KL/KL"</t>
  </si>
  <si>
    <t>"šedá (RAL 7015)bloková zárubeň"</t>
  </si>
  <si>
    <t>8/b</t>
  </si>
  <si>
    <t>900x1970</t>
  </si>
  <si>
    <t>L</t>
  </si>
  <si>
    <t>"jednokřídlé dveře HPL vnitřní plné, barva šedázvýšená zvuková izolacezvýšená zvuková izolace"</t>
  </si>
  <si>
    <t>"se zvýšenou odolností
KL/KL
cylindrická vložka"</t>
  </si>
  <si>
    <t>"kovová US100
RAL 9007"</t>
  </si>
  <si>
    <t>9/b</t>
  </si>
  <si>
    <t>800x1970</t>
  </si>
  <si>
    <t>jednokřídlé dveře HPL vnitřní plné, barva šedá,</t>
  </si>
  <si>
    <t>10/b</t>
  </si>
  <si>
    <t>"jednokřídlé dveře HPL vnitřní 
s proskleným pruhem, barva šedá
zvýšená zvuková izolace"</t>
  </si>
  <si>
    <t>"kovová UH200
RAL 9007"</t>
  </si>
  <si>
    <t>11/b</t>
  </si>
  <si>
    <t>"P
L"</t>
  </si>
  <si>
    <t>1+4</t>
  </si>
  <si>
    <t>"jednokřídlé dveře HPL vnitřní plné, barva šedá, ve spodní části Al mřížka pro přívod vzduchuna vnitřní straně madlo"</t>
  </si>
  <si>
    <t>"se zvýšenou odolnostíKL/KLWC set"</t>
  </si>
  <si>
    <t>"kovová US100RAL 9007"</t>
  </si>
  <si>
    <t>12/b</t>
  </si>
  <si>
    <t>"PL"</t>
  </si>
  <si>
    <t>1+1</t>
  </si>
  <si>
    <t>jednokřídlé dveře HPL vnitřní plné, barva šedá</t>
  </si>
  <si>
    <t>"se zvýšenou odolnostíKL/KLcylindrická vložka"</t>
  </si>
  <si>
    <t>13/b</t>
  </si>
  <si>
    <t>700x1970</t>
  </si>
  <si>
    <t>8+7</t>
  </si>
  <si>
    <t>jednokřídlé dveře HPL vnitřní plné, barva šedá, ve spodní části Al mřížka pro přívod vzduchu</t>
  </si>
  <si>
    <t>14/b</t>
  </si>
  <si>
    <t>5+10</t>
  </si>
  <si>
    <t>jednokřídlé dveře HPL vnitřní plné, pravé, barva šedá, ve spodní části Al mřížka pro přívod vzduchu</t>
  </si>
  <si>
    <t>18/b</t>
  </si>
  <si>
    <t>18+21</t>
  </si>
  <si>
    <t>"jednokřídlé dveře HPL vnitřní, s proskleným pruhem, barva šedá"</t>
  </si>
  <si>
    <t>92</t>
  </si>
  <si>
    <t>61182252R</t>
  </si>
  <si>
    <t>zárubeň bloková pro dveře 1křídlé 900x2100mm</t>
  </si>
  <si>
    <t>1733049015</t>
  </si>
  <si>
    <t>Poznámka k položce:_x000D_
4/b</t>
  </si>
  <si>
    <t>93</t>
  </si>
  <si>
    <t>55331400</t>
  </si>
  <si>
    <t>zárubeň ocelová pro běžné zdění a pórobeton s drážkou 100 levá/pravá 700</t>
  </si>
  <si>
    <t>-572833975</t>
  </si>
  <si>
    <t>Poznámka k položce:_x000D_
13/b + 14/b</t>
  </si>
  <si>
    <t>94</t>
  </si>
  <si>
    <t>55331402</t>
  </si>
  <si>
    <t>zárubeň ocelová pro běžné zdění a pórobeton s drážkou 100 levá/pravá 800</t>
  </si>
  <si>
    <t>-116837716</t>
  </si>
  <si>
    <t>Poznámka k položce:_x000D_
9/b + 11/b + 12/b</t>
  </si>
  <si>
    <t>95</t>
  </si>
  <si>
    <t>55331404</t>
  </si>
  <si>
    <t>zárubeň ocelová pro běžné zdění a pórobeton s drážkou 100 levá/pravá 900</t>
  </si>
  <si>
    <t>934968487</t>
  </si>
  <si>
    <t>Poznámka k položce:_x000D_
8/b + 10/b + 18/b</t>
  </si>
  <si>
    <t>96</t>
  </si>
  <si>
    <t>642945111</t>
  </si>
  <si>
    <t>Osazování ocelových zárubní protipožárních nebo protiplynových dveří do vynechaného otvoru, s obetonováním, dveří jednokřídlových do 2,5 m2</t>
  </si>
  <si>
    <t>369494814</t>
  </si>
  <si>
    <t xml:space="preserve">Poznámka k souboru cen:_x000D_
1. Ceny jsou určeny pro jakýkoliv způsob provedení, např. s uklínováním, s případným přivařením k obnažené výztuži, se zalitím, resp. zabetonováním, včetně bednění._x000D_
2. V cenách jsou započteny i náklady na manipulační dopravu, na kotvení zárubně do zdiva._x000D_
3. V cenách není započtena dodávka zárubní, která se oceňuje ve specifikaci._x000D_
4. Vyvěšení a zavěšení dveřního křídla (křídel) je započteno v cenách za osazení._x000D_
5. Ceny lze použít i pro osazení zárubně včetně křídla (křídel), které nelze vyvěsit._x000D_
6. Kompletace zárubně s křídlem (křídly) se ocení cenami katalogu PSV 800-767 Konstrukce zámečnické - montáž._x000D_
</t>
  </si>
  <si>
    <t>Poznámka k položce:_x000D_
5/b + 7/b + 15/b + 16/b + 17/b</t>
  </si>
  <si>
    <t>5/b</t>
  </si>
  <si>
    <t>jednokřídlé dveře ocelové vnitřní plné, barva šedá</t>
  </si>
  <si>
    <t>"kovová US100RAL 9007EW30DP3-C3"</t>
  </si>
  <si>
    <t>7/b</t>
  </si>
  <si>
    <t>"jednokřídlé dveře HPL vnitřní, 
s proskleným pruhem
barva šedá"</t>
  </si>
  <si>
    <t>"kovová US100
RAL 9007
EW30DP3-C3"</t>
  </si>
  <si>
    <t>15/b</t>
  </si>
  <si>
    <t>900x1970 EW30DP3-C3</t>
  </si>
  <si>
    <t>jednokřídlé dveře HPL vnitřní, svislý prosklený pruh, s požární odolností, barva šedá,</t>
  </si>
  <si>
    <t>"se zvýšenou odolností
KL/KL, paniková klika
cylindrická vložka"</t>
  </si>
  <si>
    <t>"kovová US150EW30DP3-C3RAL 9007"</t>
  </si>
  <si>
    <t>16/b</t>
  </si>
  <si>
    <t>900x1970  EW30DP3-C3</t>
  </si>
  <si>
    <t>3+3</t>
  </si>
  <si>
    <t>"se zvýšenou odolnostíKL/KL, paniková klikacylindrická vložka"</t>
  </si>
  <si>
    <t>"kovová UH200EW30DP3-C3RAL 9007"</t>
  </si>
  <si>
    <t>17/b</t>
  </si>
  <si>
    <t>800x1970    EW30DP3-C3</t>
  </si>
  <si>
    <t>"se zvýšenou odolností
KO/KL
cylindrická vložka"</t>
  </si>
  <si>
    <t>97</t>
  </si>
  <si>
    <t>-243118598</t>
  </si>
  <si>
    <t>Poznámka k položce:_x000D_
5/b + 7/b</t>
  </si>
  <si>
    <t>98</t>
  </si>
  <si>
    <t>55331414</t>
  </si>
  <si>
    <t>zárubeň ocelová pro běžné zdění a pórobeton s drážkou 150 levá/pravá 800</t>
  </si>
  <si>
    <t>1125680322</t>
  </si>
  <si>
    <t>Poznámka k položce:_x000D_
17/b</t>
  </si>
  <si>
    <t>"se zvýšenou odolnostíKO/KLcylindrická vložka"</t>
  </si>
  <si>
    <t>99</t>
  </si>
  <si>
    <t>55331415</t>
  </si>
  <si>
    <t>zárubeň ocelová pro běžné zdění a pórobeton s drážkou 150 levá/pravá 900</t>
  </si>
  <si>
    <t>-1547926330</t>
  </si>
  <si>
    <t xml:space="preserve">Poznámka k položce:_x000D_
15/b </t>
  </si>
  <si>
    <t>100</t>
  </si>
  <si>
    <t>55331415R</t>
  </si>
  <si>
    <t>zárubeň ocelová pro běžné zdění a pórobeton s drážkou 200 levá/pravá 900</t>
  </si>
  <si>
    <t>-469311783</t>
  </si>
  <si>
    <t>Poznámka k položce:_x000D_
16/b</t>
  </si>
  <si>
    <t>101</t>
  </si>
  <si>
    <t>642945112</t>
  </si>
  <si>
    <t>Osazování ocelových zárubní protipožárních nebo protiplynových dveří do vynechaného otvoru, s obetonováním, dveří dvoukřídlových přes 2,5 do 6,5 m2</t>
  </si>
  <si>
    <t>306953929</t>
  </si>
  <si>
    <t>Poznámka k položce:_x000D_
6/b</t>
  </si>
  <si>
    <t>6/b</t>
  </si>
  <si>
    <t>1600x1970  EW30DP3-C3</t>
  </si>
  <si>
    <t>-</t>
  </si>
  <si>
    <t>"dvoukřídlé dveře HPL vnitřní, 
hlavní křídlo s proskleným pruhem, barva šedá"</t>
  </si>
  <si>
    <t>102</t>
  </si>
  <si>
    <t>55331409</t>
  </si>
  <si>
    <t>zárubeň ocelová pro běžné zdění a pórobeton s drážkou 100 dvoukřídlá 1600</t>
  </si>
  <si>
    <t>-815616717</t>
  </si>
  <si>
    <t>Trubní vedení</t>
  </si>
  <si>
    <t>103</t>
  </si>
  <si>
    <t>894215112</t>
  </si>
  <si>
    <t>Šachtice domovní kanalizační (revizní) se stěnami z betonu se základovou deskou (dnem) z betonu, s vyspravením s nerovností, obetonováním potrubí ve stěnách a nade dnem, s cementovým potěrem ve spádu k čisticí vložce, s dodáním a osazením poklopu vel. 500x500 mm obestavěného prostoru přes 1,30 do 5 m3 - vstupní</t>
  </si>
  <si>
    <t>-2143895163</t>
  </si>
  <si>
    <t xml:space="preserve">Poznámka k souboru cen:_x000D_
1. Množství měrných jednotek s určuje v m3 obestavěného prostoru daného vnějším obrysem neizolovaného líce šachtice._x000D_
2. Šachtice přes 5 m3 obestavěného prostoru se oceňují cenami jednotlivých konstrukčních prvků._x000D_
3. V cenách šachtic vstupních jsou započteny i náklady na strop ze železobetových stropních desek nebo monolitický strop s cementovým krycím potěrem ve spádu a na dodání a osazení litinových stupadel._x000D_
</t>
  </si>
  <si>
    <t>1,9*(1,2*0,9)</t>
  </si>
  <si>
    <t>1,7*(1,2*0,9)*2</t>
  </si>
  <si>
    <t>1,5*(1,2*0,9)</t>
  </si>
  <si>
    <t>104</t>
  </si>
  <si>
    <t>899103112</t>
  </si>
  <si>
    <t>Osazení poklopů litinových a ocelových včetně rámů pro třídu zatížení B125, C250</t>
  </si>
  <si>
    <t>-535647843</t>
  </si>
  <si>
    <t xml:space="preserve">Poznámka k souboru cen:_x000D_
1. V cenách 899 10 -.112 nejsou započteny náklady na dodání poklopů včetně rámů; tyto náklady se oceňují ve specifikaci._x000D_
2. V cenách 899 10 -.113 nejsou započteny náklady na:_x000D_
a) dodání poklopů; tyto náklady se oceňují ve specifikaci,_x000D_
b) montáž rámů, která se oceňuje cenami souboru 452 11-21.. části A01 tohoto katalogu._x000D_
3. Poklopy a vtokové mříže dělíme do těchto tříd zatížení:_x000D_
a) A15, A50 pro plochy používané výlučně chodci a cyklisty,_x000D_
b) B125 pro chodníky, pěší zóny a plochy srovnatelné, plochy pro stání a parkování osobních automobilů i v patrech,_x000D_
c) C250 pro poklopy umístěné v ploše odvodňovacích proužků pozemní komunikace, která měřeno od hrany obrubníku, zasahuje nejvíce 0,5 m do vozovkya nejvíce 0,2 m do chodníku,_x000D_
d) D400 pro vozovky pozemních komunikací, ulice pro pěší, zpevněné krajnice a parkovací plochy, které jsou přístupné pro všechny druhy silničních vozidel,_x000D_
e) E600 pro plochy, které budou vystavené zvláště vysokému zatížení kol._x000D_
</t>
  </si>
  <si>
    <t>Poznámka k položce:_x000D_
33/z</t>
  </si>
  <si>
    <t>33/z</t>
  </si>
  <si>
    <t>Vodotěsný a plynotěsný poklop pro zadláždění, pro zakrytí kanalizační šachty, vnitřní světlost 600x600mm, typový výrobek</t>
  </si>
  <si>
    <t>600 x 600</t>
  </si>
  <si>
    <t>105</t>
  </si>
  <si>
    <t>63126032R</t>
  </si>
  <si>
    <t>vodotěsný a plynotěsný poklop pro zadláždění s rámem 600x600mm</t>
  </si>
  <si>
    <t>-219305132</t>
  </si>
  <si>
    <t>Ostatní konstrukce a práce, bourání</t>
  </si>
  <si>
    <t>106</t>
  </si>
  <si>
    <t>900912010R</t>
  </si>
  <si>
    <t>Doplňky pro zajištění vzduchotěsnosti (pásky, prostupy apod.), práce neobsažené ve výkazu výměr</t>
  </si>
  <si>
    <t>kč</t>
  </si>
  <si>
    <t>2145297085</t>
  </si>
  <si>
    <t>107</t>
  </si>
  <si>
    <t>941121112</t>
  </si>
  <si>
    <t>Montáž lešení řadového trubkového těžkého pracovního s podlahami z fošen nebo dílců min. tl. 38 mm, s provozním zatížením tř. 4 do 300 kg/m2 šířky tř. W15 přes 1,5 do 1,8 m, výšky přes 10 do 20 m</t>
  </si>
  <si>
    <t>-1946364503</t>
  </si>
  <si>
    <t xml:space="preserve">Poznámka k souboru cen:_x000D_
1. V ceně jsou započteny i náklady na kotvení lešení._x000D_
2. Montáž lešení řadového trubkového těžkého výšky přes 30 m se oceňuje individuálně._x000D_
3. Šířkou se rozumí půdorysná vzdálenost, měřená od vnitřního líce sloupků zábradlí k protilehlému volnému okraji podlahy nebo mezi vnitřními líci._x000D_
</t>
  </si>
  <si>
    <t>Poznámka k položce:_x000D_
lešení pro fasádu KZS a plechovou fasádu - není pro prosklenou část</t>
  </si>
  <si>
    <t>lešení pro fasádu KZS a plechovou fasádu - není pro prosklenou část</t>
  </si>
  <si>
    <t>14*(122)</t>
  </si>
  <si>
    <t>3,5*(10*2+11*2+1,5*3) "nástavba</t>
  </si>
  <si>
    <t>108</t>
  </si>
  <si>
    <t>941121212</t>
  </si>
  <si>
    <t>Montáž lešení řadového trubkového těžkého pracovního s podlahami Příplatek za první a každý další den použití lešení k ceně -1112</t>
  </si>
  <si>
    <t>1031470301</t>
  </si>
  <si>
    <t>1870,75*90 'Přepočtené koeficientem množství</t>
  </si>
  <si>
    <t>109</t>
  </si>
  <si>
    <t>941121812</t>
  </si>
  <si>
    <t>Demontáž lešení řadového trubkového těžkého pracovního s podlahami z fošen nebo dílců min. tl. 38 mm, s provozním zatížením tř. 4 do 300 kg/m2 šířky tř. W15 přes 1,5 do 1,8 m, výšky přes 10 do 20 m</t>
  </si>
  <si>
    <t>-136284419</t>
  </si>
  <si>
    <t xml:space="preserve">Poznámka k souboru cen:_x000D_
1. Demontáž lešení řadového trubkového těžkého výšky přes 30 m se oceňuje individuálně._x000D_
</t>
  </si>
  <si>
    <t>110</t>
  </si>
  <si>
    <t>944311112</t>
  </si>
  <si>
    <t>Montáž záchytného ohrazení trubkového nebo dílcového na vnějších volných stranách objektů s hloubkou pádu do 6,0 m</t>
  </si>
  <si>
    <t>-1085975393</t>
  </si>
  <si>
    <t xml:space="preserve">Poznámka k souboru cen:_x000D_
1. Ceny jsou určeny pro ohrazení na objektech jakékoliv výšky._x000D_
2. Ceny lze použít i pro ochranné lešení._x000D_
3. Množství měrných jednotek se určuje m délky vnějšího obvodu objektu v úrovni ochranného ohrazení._x000D_
</t>
  </si>
  <si>
    <t>Poznámka k položce:_x000D_
ochranné zábradlí do výtahové šachty - ve dveřích</t>
  </si>
  <si>
    <t>ochranné zábradlí do výtahové šachty - ve dveřích</t>
  </si>
  <si>
    <t>5*1,2*2</t>
  </si>
  <si>
    <t>111</t>
  </si>
  <si>
    <t>944311211</t>
  </si>
  <si>
    <t>Montáž záchytného ohrazení trubkového nebo dílcového Příplatek za první a každý další den použití ohrazení k ceně -1111 nebo -1112</t>
  </si>
  <si>
    <t>-1301429719</t>
  </si>
  <si>
    <t>12*75 'Přepočtené koeficientem množství</t>
  </si>
  <si>
    <t>112</t>
  </si>
  <si>
    <t>944311812</t>
  </si>
  <si>
    <t>Demontáž záchytného ohrazení trubkového nebo dílcového na vnějších volných stranách objektů s hloubkou pádu do 6,0 m</t>
  </si>
  <si>
    <t>977391503</t>
  </si>
  <si>
    <t xml:space="preserve">Poznámka k souboru cen:_x000D_
1. Ceny jsou určeny pro ohrazení na objektech jakékoliv výšky._x000D_
2. Ceny lze použít i pro ochranné lešení._x000D_
</t>
  </si>
  <si>
    <t>113</t>
  </si>
  <si>
    <t>944511111</t>
  </si>
  <si>
    <t>Montáž ochranné sítě zavěšené na konstrukci lešení z textilie z umělých vláken</t>
  </si>
  <si>
    <t>2028850409</t>
  </si>
  <si>
    <t xml:space="preserve">Poznámka k souboru cen:_x000D_
1. V cenách nejsou započteny náklady na lešení potřebné pro zavěšení sítí; toto lešení se oceňuje příslušnými cenami lešení._x000D_
</t>
  </si>
  <si>
    <t>114</t>
  </si>
  <si>
    <t>944511211</t>
  </si>
  <si>
    <t>Montáž ochranné sítě Příplatek za první a každý další den použití sítě k ceně -1111</t>
  </si>
  <si>
    <t>-1013565022</t>
  </si>
  <si>
    <t>115</t>
  </si>
  <si>
    <t>944511811</t>
  </si>
  <si>
    <t>Demontáž ochranné sítě zavěšené na konstrukci lešení z textilie z umělých vláken</t>
  </si>
  <si>
    <t>1113877864</t>
  </si>
  <si>
    <t>116</t>
  </si>
  <si>
    <t>945412112</t>
  </si>
  <si>
    <t>Teleskopická hydraulická montážní plošina na samohybném podvozku, s otočným košem výšky zdvihu do 21 m</t>
  </si>
  <si>
    <t>den</t>
  </si>
  <si>
    <t>-2006008690</t>
  </si>
  <si>
    <t>Poznámka k položce:_x000D_
plošina pro prosklenou část fasády</t>
  </si>
  <si>
    <t>plošina pro prosklenou část fasády</t>
  </si>
  <si>
    <t>117</t>
  </si>
  <si>
    <t>949101111</t>
  </si>
  <si>
    <t>Lešení pomocné pracovní pro objekty pozemních staveb pro zatížení do 150 kg/m2, o výšce lešeňové podlahy do 1,9 m</t>
  </si>
  <si>
    <t>1916017521</t>
  </si>
  <si>
    <t xml:space="preserve">Poznámka k souboru cen:_x000D_
1. V ceně jsou započteny i náklady na montáž, opotřebení a demontáž lešení._x000D_
2. V ceně nejsou započteny náklady na manipulaci s lešením; tyto jsou již zahrnuty v cenách příslušných stavebních prací._x000D_
3. Množství měrných jednotek se určuje m2 podlahové plochy, na které se práce provádí._x000D_
</t>
  </si>
  <si>
    <t xml:space="preserve">2.23 Výtah </t>
  </si>
  <si>
    <t>3,3</t>
  </si>
  <si>
    <t xml:space="preserve">3.23 Výtah </t>
  </si>
  <si>
    <t xml:space="preserve">4.23 Výtah </t>
  </si>
  <si>
    <t xml:space="preserve">5.04 Výtah </t>
  </si>
  <si>
    <t>(1,95*2+1,6*2)</t>
  </si>
  <si>
    <t>118</t>
  </si>
  <si>
    <t>949311112</t>
  </si>
  <si>
    <t>Montáž lešení trubkového do šachet (výtahových, potrubních) o půdorysné ploše do 6 m2, výšky přes 10 do 20 m</t>
  </si>
  <si>
    <t>1953491536</t>
  </si>
  <si>
    <t xml:space="preserve">Poznámka k souboru cen:_x000D_
1. V cenách nejsou započteny náklady na vysekání otvorů ve zdivu, světlíku nebo šachtě; tyto stavební práce se oceňují příslušnými cenami katalogu 801-3 Budovy a haly - bourání konstrukcí._x000D_
2. Množství měrných jednotek se určuje v běžných metrech výšky šachty nebo světlíku._x000D_
3. Montáž lešení trubkového do šachet výšky přes 50 m se oceňuje individuálně._x000D_
</t>
  </si>
  <si>
    <t>lešení výtahové šachty</t>
  </si>
  <si>
    <t>18,5</t>
  </si>
  <si>
    <t>119</t>
  </si>
  <si>
    <t>949311211</t>
  </si>
  <si>
    <t>Montáž lešení trubkového do šachet (výtahových, potrubních) Příplatek za první a každý další den použití lešení k ceně -1111, -1112 nebo -1113</t>
  </si>
  <si>
    <t>-122949284</t>
  </si>
  <si>
    <t>18,5*40 'Přepočtené koeficientem množství</t>
  </si>
  <si>
    <t>120</t>
  </si>
  <si>
    <t>949311812</t>
  </si>
  <si>
    <t>Demontáž lešení trubkového do šachet (výtahových, potrubních) o půdorysné ploše do 6 m2, výšky přes 10 do 20 m</t>
  </si>
  <si>
    <t>-955464112</t>
  </si>
  <si>
    <t xml:space="preserve">Poznámka k souboru cen:_x000D_
1. Demontáž lešení trubkového do šachet výšky přes 50 m se oceňuje individuálně._x000D_
</t>
  </si>
  <si>
    <t>121</t>
  </si>
  <si>
    <t>952901111</t>
  </si>
  <si>
    <t>Vyčištění budov nebo objektů před předáním do užívání budov bytové nebo občanské výstavby, světlé výšky podlaží do 4 m</t>
  </si>
  <si>
    <t>-413529256</t>
  </si>
  <si>
    <t xml:space="preserve">Poznámka k souboru cen:_x000D_
1. Cenu -1111 lze použít i pro vyčištění půdy a rovné střechy budov, pokud definitivní úprava umožňuje, aby se ploché střechy používalo jako terasy, nebo tehdy, když je nutno čistit konstrukce na těchto střechách (světlíky, dveře apod.). Do výměry se započítávají jednou třetinou plochy._x000D_
2. Střešní plochy hal se světlíky nebo okny se oceňují jako podlaží cenou -1221._x000D_
3. Množství měrných jednotek se určuje v m2 půdorysné plochy každého podlaží, dané vnějším obrysem podlaží budovy. Plochy balkonů se přičítají._x000D_
4. v ceně -1111 a -1114 jsou započteny náklady na zametení a umytí podlah, dlažeb, obkladů, schodů v místnostech, chodbách a schodištích, vyčištění a umytí oken, dveří s rámy, zárubněmi, umytí a vyčištění jiných zasklených a natíraných ploch a zařizovacích předmětů._x000D_
5. V ceně -1221 jsou započteny náklady na zametení podlahy, umytí dlažeb nebo keramických podlah v přilehlých místnostech, chodbách a schodištích, umytí obkladů, schodů, vyčištění a umytí oken a dveří s rámy a zárubněmi, umytí a vyčištění jiných zasklených a natíraných ploch a zařizovacích předmětů._x000D_
6. V ceně -1311 jsou započteny náklady na zametení a čištění dlažeb, umytí, vyčištění okenních a dveřních rámů a zařizovacích předmětů._x000D_
7. V ceně -1411 jsou započteny náklady na vynesení zbytků stavebního rumu, kropení a 2x zametení podlah, oprášení stěn a výplní otvorů._x000D_
</t>
  </si>
  <si>
    <t>50,33*13,15</t>
  </si>
  <si>
    <t>8,3*4,6/2</t>
  </si>
  <si>
    <t>5.NP</t>
  </si>
  <si>
    <t>9,6*11</t>
  </si>
  <si>
    <t>2,54*2,3</t>
  </si>
  <si>
    <t>953312125</t>
  </si>
  <si>
    <t>Vložky svislé do dilatačních spár z polystyrenových desek extrudovaných včetně dodání a osazení, v jakémkoliv zdivu přes 40 do 50 mm</t>
  </si>
  <si>
    <t>2034444079</t>
  </si>
  <si>
    <t>svislá dilatace v ose 7 přes celou výšku budovy - XPS tl.50mm</t>
  </si>
  <si>
    <t>5*14,85</t>
  </si>
  <si>
    <t>dilatace XPS - prefa výtah šachta x strop</t>
  </si>
  <si>
    <t>viz řez A A</t>
  </si>
  <si>
    <t>0,22*(2,25+1,9)*4</t>
  </si>
  <si>
    <t>0,22*(2,25*2+1,9*2)</t>
  </si>
  <si>
    <t>dilatace základu výtahu od základu objektu</t>
  </si>
  <si>
    <t>1,2*(2,55+2,2)</t>
  </si>
  <si>
    <t>123</t>
  </si>
  <si>
    <t>953334124</t>
  </si>
  <si>
    <t>Bobtnavý pásek do pracovních spar betonových konstrukcí bentonitový, rozměru 20 x 25 mm s prodlouženou dobou bobtnání</t>
  </si>
  <si>
    <t>-843619271</t>
  </si>
  <si>
    <t xml:space="preserve">Poznámka k souboru cen:_x000D_
1. V cenách jsou započteny i náklady na očištění pracovní spáry, nanesení lepícího tmelu, u bentonitových pásků překrytí pásky upevňovací mřížkou a ukotvení hřeby do betonu._x000D_
</t>
  </si>
  <si>
    <t>Poznámka k položce:_x000D_
VÝTAHOVÁ ŠACHTA - ZÁKLADY</t>
  </si>
  <si>
    <t>TĚSNĚNÍ PRACOVNÍ SPÁRY POMOCÍ ELASTOMEROVÉ BOBTNAVÉ PÁSKY</t>
  </si>
  <si>
    <t>(2,2*2+2*2,55) "DNO</t>
  </si>
  <si>
    <t>124</t>
  </si>
  <si>
    <t>953945231</t>
  </si>
  <si>
    <t>Kotvy mechanické s vyvrtáním otvoru do betonu, železobetonu nebo tvrdého kamene pro těžká kotvení, velikost M 12, délka 135 mm</t>
  </si>
  <si>
    <t>1030309470</t>
  </si>
  <si>
    <t xml:space="preserve">Poznámka k souboru cen:_x000D_
1. V cenách jsou započteny i náklady na:_x000D_
a) rozměření, vrtání do betonu a spotřeba vrtáků,_x000D_
b) vyfoukání otvoru, osazení kotvy do vyznačené kotevní hloubky, dotažení matice pomocí klíče,_x000D_
c) dodávku mechanických kotev._x000D_
</t>
  </si>
  <si>
    <t xml:space="preserve">Poznámka k položce:_x000D_
2/z + 7/z + 8/z + 9/z + 10/z + 11/z + 12/z + 13/z + 14/z + 35/z </t>
  </si>
  <si>
    <t>Podpěra 2/z</t>
  </si>
  <si>
    <t>Šroub + matice M12</t>
  </si>
  <si>
    <t>Zábradlí 7/z</t>
  </si>
  <si>
    <t>Záv. tyč M12/100 + 2 matky</t>
  </si>
  <si>
    <t>Zábradlí 8/z</t>
  </si>
  <si>
    <t>Zábradlí 9/z - 2ks</t>
  </si>
  <si>
    <t>32*2</t>
  </si>
  <si>
    <t>Zábradlí 10/z - 3ks</t>
  </si>
  <si>
    <t>8*3</t>
  </si>
  <si>
    <t>Zábradlí 11/z</t>
  </si>
  <si>
    <t>Kotevní šroub M12</t>
  </si>
  <si>
    <t>Zábradlí 12/z - 3ks</t>
  </si>
  <si>
    <t>16*3</t>
  </si>
  <si>
    <t>Zábradlí 13/z</t>
  </si>
  <si>
    <t>Zábradlí 14/z - 2ks</t>
  </si>
  <si>
    <t>20*2</t>
  </si>
  <si>
    <t>Zábradlí 35/z</t>
  </si>
  <si>
    <t>125</t>
  </si>
  <si>
    <t>953961212</t>
  </si>
  <si>
    <t>Kotvy chemické s vyvrtáním otvoru do betonu, železobetonu nebo tvrdého kamene chemická patrona, velikost M 10, hloubka 90 mm</t>
  </si>
  <si>
    <t>-1397094298</t>
  </si>
  <si>
    <t xml:space="preserve">Poznámka k souboru cen:_x000D_
1. V cenách 953 96-11 a 953 96-12 jsou započteny i náklady na:_x000D_
a) rozměření, vrtání a spotřebu vrtáků. Pro velikost M 8 až M 30 jsou započteny náklady na vrtání příklepovými vrtáky, pro velikost M 33 až M 39 diamantovými korunkami,_x000D_
b) vyfoukání otvoru, přípravu kotev k uložení do otvorů, vyplnění kotevních otvorů tmelem nebo chemickou patronou včetně dodávky materiálu._x000D_
2. V cenách 953 96-51.. jsou započteny i náklady na dodání a zasunutí kotevního šroubu do otvoru vyplněného chemickým tmelem nebo patronou a dotažení matice._x000D_
</t>
  </si>
  <si>
    <t>Poznámka k položce:_x000D_
2/z + 3/z + 4/z + 5/z</t>
  </si>
  <si>
    <t>Kotevní šroub M10</t>
  </si>
  <si>
    <t>Podpěra 3/z</t>
  </si>
  <si>
    <t>Podpěra 4/z</t>
  </si>
  <si>
    <t>Podpěra 5/z</t>
  </si>
  <si>
    <t>126</t>
  </si>
  <si>
    <t>953961213</t>
  </si>
  <si>
    <t>Kotvy chemické s vyvrtáním otvoru do betonu, železobetonu nebo tvrdého kamene chemická patrona, velikost M 12, hloubka 110 mm</t>
  </si>
  <si>
    <t>-1187212820</t>
  </si>
  <si>
    <t>Poznámka k položce:_x000D_
41/z + 39/z</t>
  </si>
  <si>
    <t>41/z</t>
  </si>
  <si>
    <t>"Konzola překladu
L 200x14 - 200mm
kotveno k železobetonovému sloupu pomocý lepených kotev ø 12mm - 4ks"</t>
  </si>
  <si>
    <t>1x</t>
  </si>
  <si>
    <t>Syntetický nátěr pro vnitřní prostředí</t>
  </si>
  <si>
    <t>42,7 kg/m</t>
  </si>
  <si>
    <t>39/z - Výměny ve stěnách</t>
  </si>
  <si>
    <t>46*9</t>
  </si>
  <si>
    <t>26*3</t>
  </si>
  <si>
    <t>127</t>
  </si>
  <si>
    <t>953961214</t>
  </si>
  <si>
    <t>Kotvy chemické s vyvrtáním otvoru do betonu, železobetonu nebo tvrdého kamene chemická patrona, velikost M 16, hloubka 125 mm</t>
  </si>
  <si>
    <t>-992643383</t>
  </si>
  <si>
    <t>Poznámka k položce:_x000D_
7/z + 8/z + 9/z + 10/z + 17/z + 40/z + Nástavba + Schodiště</t>
  </si>
  <si>
    <t>Kotevní šroub M16</t>
  </si>
  <si>
    <t>6*2</t>
  </si>
  <si>
    <t>4*3</t>
  </si>
  <si>
    <t xml:space="preserve">Schody na střechu 17/z </t>
  </si>
  <si>
    <t>Rozpěrná kotva M16</t>
  </si>
  <si>
    <t>Ocelové schodiště 40/z</t>
  </si>
  <si>
    <t>Chemická kotva M16</t>
  </si>
  <si>
    <t>Nástavba</t>
  </si>
  <si>
    <t>Schodiště</t>
  </si>
  <si>
    <t>44,00</t>
  </si>
  <si>
    <t>128</t>
  </si>
  <si>
    <t>953965115</t>
  </si>
  <si>
    <t>Kotvy chemické s vyvrtáním otvoru kotevní šrouby pro chemické kotvy, velikost M 10, délka 130 mm</t>
  </si>
  <si>
    <t>-1542847170</t>
  </si>
  <si>
    <t>129</t>
  </si>
  <si>
    <t>953965122</t>
  </si>
  <si>
    <t>Kotvy chemické s vyvrtáním otvoru kotevní šrouby pro chemické kotvy, velikost M 12, délka 220 mm</t>
  </si>
  <si>
    <t>1360839930</t>
  </si>
  <si>
    <t>130</t>
  </si>
  <si>
    <t>953965132</t>
  </si>
  <si>
    <t>Kotvy chemické s vyvrtáním otvoru kotevní šrouby pro chemické kotvy, velikost M 16, délka 260 mm</t>
  </si>
  <si>
    <t>587568298</t>
  </si>
  <si>
    <t>998</t>
  </si>
  <si>
    <t>Přesun hmot</t>
  </si>
  <si>
    <t>131</t>
  </si>
  <si>
    <t>998011003</t>
  </si>
  <si>
    <t>Přesun hmot pro budovy občanské výstavby, bydlení, výrobu a služby s nosnou svislou konstrukcí zděnou z cihel, tvárnic nebo kamene vodorovná dopravní vzdálenost do 100 m pro budovy výšky přes 12 do 24 m</t>
  </si>
  <si>
    <t>-809011631</t>
  </si>
  <si>
    <t xml:space="preserve">Poznámka k souboru cen:_x000D_
1. Ceny -7001 až -7006 lze použít v případě, kdy dochází ke ztížení přesunu např. tím, že není možné instalovat jeřáb._x000D_
2. K cenám -7001 až -7006 lze použít příplatky za zvětšený přesun -1014 až -1019, -2034 až -2039 nebo -2114 až 2119._x000D_
3. Jestliže pro svislý přesun používá zařízení investora (např. výtah v budově), užijí se pro ocenění přesunu hmot ceny stanovené pro nejmenší výšku, tj. 6 m._x000D_
</t>
  </si>
  <si>
    <t>997</t>
  </si>
  <si>
    <t>Přesun sutě</t>
  </si>
  <si>
    <t>132</t>
  </si>
  <si>
    <t>997013114</t>
  </si>
  <si>
    <t>Vnitrostaveništní doprava suti a vybouraných hmot vodorovně do 50 m svisle s použitím mechanizace pro budovy a haly výšky přes 12 do 15 m</t>
  </si>
  <si>
    <t>-2087991110</t>
  </si>
  <si>
    <t xml:space="preserve">Poznámka k souboru cen:_x000D_
1. V cenách -3111 až -3217 jsou započteny i náklady na:_x000D_
a) vodorovnou dopravu na uvedenou vzdálenost,_x000D_
b) svislou dopravu pro uvedenou výšku budovy,_x000D_
c) naložení na vodorovný dopravní prostředek pro odvoz na skládku nebo meziskládku,_x000D_
d) náklady na rozhrnutí a urovnání suti na dopravním prostředku._x000D_
2. Jestliže se pro svislý přesun použije shoz nebo zařízení investora (např. výtah v budově), užijí se pro ocenění vodorovné dopravy suti ceny -3111, 3151 a -3211 pro budovy a haly výšky do 6 m._x000D_
3. Montáž, demontáž a pronájem shozu se ocení cenami souboru cen 997 01-33 Shoz suti._x000D_
4. Ceny -3151 až -3162 lze použít v případě, kdy dochází ke ztížení dopravy suti např. tím, že není možné instalovat jeřáb._x000D_
</t>
  </si>
  <si>
    <t>Poznámka k položce:_x000D_
Ekologická likvidace stavebního odpadu a obalů ze stavby</t>
  </si>
  <si>
    <t>133</t>
  </si>
  <si>
    <t>997013501</t>
  </si>
  <si>
    <t>Odvoz suti a vybouraných hmot na skládku nebo meziskládku se složením, na vzdálenost do 1 km</t>
  </si>
  <si>
    <t>-1348440922</t>
  </si>
  <si>
    <t xml:space="preserve">Poznámka k souboru cen:_x000D_
1. Délka odvozu suti je vzdálenost od místa naložení suti na dopravní prostředek až po místo složení na určené skládce nebo meziskládce._x000D_
2. V ceně -3501 jsou započteny i náklady na složení suti na skládku nebo meziskládku._x000D_
3. Ceny jsou určeny pro odvoz suti na skládku nebo meziskládku jakýmkoliv způsobem silniční dopravy (i prostřednictvím kontejnerů)._x000D_
4. Odvoz suti z meziskládky se oceňuje cenou 997 01-3511._x000D_
</t>
  </si>
  <si>
    <t>134</t>
  </si>
  <si>
    <t>997013509</t>
  </si>
  <si>
    <t>Odvoz suti a vybouraných hmot na skládku nebo meziskládku se složením, na vzdálenost Příplatek k ceně za každý další i započatý 1 km přes 1 km</t>
  </si>
  <si>
    <t>-1983982831</t>
  </si>
  <si>
    <t>skládka do 5km ( skládka Chocovice)</t>
  </si>
  <si>
    <t>5*4 'Přepočtené koeficientem množství</t>
  </si>
  <si>
    <t>135</t>
  </si>
  <si>
    <t>997013631</t>
  </si>
  <si>
    <t>Poplatek za uložení stavebního odpadu na skládce (skládkovné) směsného stavebního a demoličního zatříděného do Katalogu odpadů pod kódem 17 09 04</t>
  </si>
  <si>
    <t>-789153967</t>
  </si>
  <si>
    <t xml:space="preserve">Poznámka k souboru cen:_x000D_
1. Ceny uvedené v souboru cen je doporučeno upravit podle aktuálních cen místně příslušné skládky odpadů._x000D_
2. Uložení odpadů neuvedených v souboru cen se oceňuje individuálně._x000D_
3. V cenách je započítán poplatek za ukládaní odpadu dle zákona 185/2001 Sb._x000D_
4. Případné drcení stavebního odpadu lze ocenit souborem cen 997 00-60 Drcení stavebního odpadu z katalogu 800-6 Demolice objektů._x000D_
</t>
  </si>
  <si>
    <t>PSV</t>
  </si>
  <si>
    <t>Práce a dodávky PSV</t>
  </si>
  <si>
    <t>711</t>
  </si>
  <si>
    <t>Izolace proti vodě, vlhkosti a plynům</t>
  </si>
  <si>
    <t>136</t>
  </si>
  <si>
    <t>711161215</t>
  </si>
  <si>
    <t>Izolace proti zemní vlhkosti a beztlakové vodě nopovými fóliemi na ploše svislé S vrstva ochranná, odvětrávací a drenážní výška nopku 20,0 mm, tl. fólie do 1,0 mm</t>
  </si>
  <si>
    <t>-1031128180</t>
  </si>
  <si>
    <t>svislá</t>
  </si>
  <si>
    <t>137</t>
  </si>
  <si>
    <t>711191101</t>
  </si>
  <si>
    <t>Provedení izolace proti zemní vlhkosti hydroizolační stěrkou na ploše vodorovné V jednovrstvá na betonu</t>
  </si>
  <si>
    <t>2037636499</t>
  </si>
  <si>
    <t xml:space="preserve">Poznámka k souboru cen:_x000D_
1. V cenách nejsou započteny náklady na dodávku materiálu, tyto se oceňují ve specifikaci._x000D_
</t>
  </si>
  <si>
    <t>Poznámka k položce:_x000D_
stěrková hydroizolace proti vodě a radonu</t>
  </si>
  <si>
    <t>základy</t>
  </si>
  <si>
    <t>stěrková hydroizolace proti vodě a radonu</t>
  </si>
  <si>
    <t>571,90</t>
  </si>
  <si>
    <t>138</t>
  </si>
  <si>
    <t>24617150</t>
  </si>
  <si>
    <t>nátěr hydroizolační na bázi asfaltu a plastu do spodní stavby</t>
  </si>
  <si>
    <t>kg</t>
  </si>
  <si>
    <t>348855449</t>
  </si>
  <si>
    <t xml:space="preserve">Spotřeba při izolaci proti tlakové vodě:                           cca 6,0 kg / m2   </t>
  </si>
  <si>
    <t>571,9*6</t>
  </si>
  <si>
    <t>3431,4*1,02 'Přepočtené koeficientem množství</t>
  </si>
  <si>
    <t>139</t>
  </si>
  <si>
    <t>711192101</t>
  </si>
  <si>
    <t>Provedení izolace proti zemní vlhkosti hydroizolační stěrkou na ploše svislé S jednovrstvá na betonu</t>
  </si>
  <si>
    <t>-389028991</t>
  </si>
  <si>
    <t>obvod - svislá</t>
  </si>
  <si>
    <t>0,5*(50,4*2+11,5+6+2,6+7)</t>
  </si>
  <si>
    <t>140</t>
  </si>
  <si>
    <t>-613516792</t>
  </si>
  <si>
    <t>0,5*(50,4*2+11,5+6+2,6+7)*6</t>
  </si>
  <si>
    <t>383,7*1,025 'Přepočtené koeficientem množství</t>
  </si>
  <si>
    <t>141</t>
  </si>
  <si>
    <t>998711101</t>
  </si>
  <si>
    <t>Přesun hmot pro izolace proti vodě, vlhkosti a plynům stanovený z hmotnosti přesunovaného materiálu vodorovná dopravní vzdálenost do 50 m v objektech výšky do 6 m</t>
  </si>
  <si>
    <t>743963324</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</si>
  <si>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-1181 pro přesun prováděný bez použití mechanizace, tj. za ztížených podmínek, lze použít pouze pro hmotnost materiálu, která se tímto způsobem skutečně přemísťuje._x000D_
</t>
  </si>
  <si>
    <t>712</t>
  </si>
  <si>
    <t>Povlakové krytiny</t>
  </si>
  <si>
    <t>142</t>
  </si>
  <si>
    <t>712331111</t>
  </si>
  <si>
    <t>Provedení povlakové krytiny střech plochých do 10° pásy na sucho podkladní samolepící asfaltový pás</t>
  </si>
  <si>
    <t>1402254858</t>
  </si>
  <si>
    <t xml:space="preserve">Poznámka k souboru cen:_x000D_
1. Povlakové krytiny střech jednotlivě do 10 m2 se oceňují skladebně cenou příslušné izolace a cenou 712 39-9096 Příplatek za plochu do 10 m2, a to jen při položení pásů za použití natěradel nebo tmelů za horka._x000D_
</t>
  </si>
  <si>
    <t>Poznámka k položce:_x000D_
STŘEŠNÍ PLÁŠŤ S01 + S02</t>
  </si>
  <si>
    <t>parotěsná fólie</t>
  </si>
  <si>
    <t>STŘEŠNÍ PLÁŠŤ S01</t>
  </si>
  <si>
    <t>49,9*12,65</t>
  </si>
  <si>
    <t>9,5*4,8/2 "trojúhelník</t>
  </si>
  <si>
    <t>-(1,5*1,5) "světlík</t>
  </si>
  <si>
    <t>-(9,584*10,96+2,54*2,26) "odpočet střecha ( bez světlíku) - plocha nástavby</t>
  </si>
  <si>
    <t>2,54*2,26 "střecha nad výtahovou šachtou - nástavba nad 5.NP</t>
  </si>
  <si>
    <t>STŘEŠNÍ PLÁŠŤ S02 - nástavba</t>
  </si>
  <si>
    <t>9,584*10,96*1,3 "vynásobeno koeficentem - vlny trapézáku</t>
  </si>
  <si>
    <t>-(1,6*2,2) "světlík</t>
  </si>
  <si>
    <t xml:space="preserve">svislá </t>
  </si>
  <si>
    <t>0,6*(49,9*2+12,65+2,3+7+8,5)</t>
  </si>
  <si>
    <t>0,6*(1,5*2+2*1,5) "světlík</t>
  </si>
  <si>
    <t>0,6*(12,25*2)</t>
  </si>
  <si>
    <t>0,6*(2,6*2+2,3)</t>
  </si>
  <si>
    <t>svislá tep.izolace - přechod plochá střecha S01 x nástavba - perimetr tl.140mm</t>
  </si>
  <si>
    <t>0,6*(9,584*2+2*10,96)</t>
  </si>
  <si>
    <t>0,6*(2,54*2)</t>
  </si>
  <si>
    <t>0,6*(1,6*2+2*2,2) "světlík</t>
  </si>
  <si>
    <t>svislá a horní plocha tep.izolace atiky - perimetr tl.60mm</t>
  </si>
  <si>
    <t>STŘEŠNÍ PLÁŠŤ S02  -střecha nad nástavbou 5.NP</t>
  </si>
  <si>
    <t>0,6*(9,584*2+2*10,96-1,9)</t>
  </si>
  <si>
    <t>143</t>
  </si>
  <si>
    <t>62853001</t>
  </si>
  <si>
    <t>pás asfaltový samolepicí modifikovaný SBS tl 4mm s vložkou ze skleněné tkaniny se spalitelnou fólií nebo jemnozrnný minerálním posypem nebo textilií na horním povrchu</t>
  </si>
  <si>
    <t>1739608131</t>
  </si>
  <si>
    <t>836,501*1,15 'Přepočtené koeficientem množství</t>
  </si>
  <si>
    <t>144</t>
  </si>
  <si>
    <t>712363546</t>
  </si>
  <si>
    <t>Provedení povlakové krytiny střech plochých do 10° s mechanicky kotvenou izolací včetně položení fólie a horkovzdušného svaření tl. tepelné izolace přes 200 do 240 mm budovy výšky do 18 m, kotvené do betonu rohové pole</t>
  </si>
  <si>
    <t>860085987</t>
  </si>
  <si>
    <t xml:space="preserve">Poznámka k souboru cen:_x000D_
1. V cenách jsou započteny i náklady na dodávku kotev._x000D_
2. V cenách nejsou započteny náklady na dodávku fólie; tato se oceňuje ve specifikaci._x000D_
3. V cenách -3671 až -3674 nejsou započteny náklady na dodávku lišt; tyto se oceňují ve specifikaci._x000D_
4. Kotvení plechových lišt rš větší než 200 mm se oceňují katalogem 800-764 Klempířské konstrukce._x000D_
5. Vymezení rohových a okrajových částí je dané kotevním plánem nebo výpočtem podle přílohy č. 3 tohoto katalogu._x000D_
</t>
  </si>
  <si>
    <t>Poznámka k položce:_x000D_
STŘEŠNÍ PLÁŠŤ S01</t>
  </si>
  <si>
    <t>fólie hydroizolační střešní mPVC mechanicky kotvená tl 1,5mm</t>
  </si>
  <si>
    <t>0,4*(49,9*2+12,65+2,3+7+8,5)</t>
  </si>
  <si>
    <t>0,4*(1,5*2+2*1,5) "světlík</t>
  </si>
  <si>
    <t>0,4*(12,25*2)</t>
  </si>
  <si>
    <t>0,4*(2,6*2+2,3)</t>
  </si>
  <si>
    <t>145</t>
  </si>
  <si>
    <t>28322012</t>
  </si>
  <si>
    <t>fólie hydroizolační střešní mPVC mechanicky kotvená tl 1,5mm šedá</t>
  </si>
  <si>
    <t>322857839</t>
  </si>
  <si>
    <t>614,044*1,15 'Přepočtené koeficientem množství</t>
  </si>
  <si>
    <t>146</t>
  </si>
  <si>
    <t>712363553</t>
  </si>
  <si>
    <t>Provedení povlakové krytiny střech plochých do 10° s mechanicky kotvenou izolací včetně položení fólie a horkovzdušného svaření tl. tepelné izolace přes 200 do 240 mm budovy výšky do 18 m, kotvené do trapézového plechu nebo do dřeva rohové pole</t>
  </si>
  <si>
    <t>661287649</t>
  </si>
  <si>
    <t>Poznámka k položce:_x000D_
STŘEŠNÍ PLÁŠŤ S02</t>
  </si>
  <si>
    <t>atika</t>
  </si>
  <si>
    <t>0,4*(9,584*2+2*10,96-1,9)</t>
  </si>
  <si>
    <t>147</t>
  </si>
  <si>
    <t>78552494</t>
  </si>
  <si>
    <t>180,969*1,15 'Přepočtené koeficientem množství</t>
  </si>
  <si>
    <t>148</t>
  </si>
  <si>
    <t>712363681</t>
  </si>
  <si>
    <t>Provedení povlakové krytiny střech plochých do 10° s mechanicky kotvenou izolací ostatní práce mechanické kotvení kruhového prostupu do podkladu z betonu nebo pórobetonu</t>
  </si>
  <si>
    <t>1204802963</t>
  </si>
  <si>
    <t>prostupy střechou</t>
  </si>
  <si>
    <t>149</t>
  </si>
  <si>
    <t>660315287</t>
  </si>
  <si>
    <t>17*0,6</t>
  </si>
  <si>
    <t>10,2*1,15 'Přepočtené koeficientem množství</t>
  </si>
  <si>
    <t>150</t>
  </si>
  <si>
    <t>712363683</t>
  </si>
  <si>
    <t>Provedení povlakové krytiny střech plochých do 10° s mechanicky kotvenou izolací ostatní práce mechanické kotvení kruhového prostupu do podkladu z trapézového plechu nebo ze dřeva</t>
  </si>
  <si>
    <t>-1525912009</t>
  </si>
  <si>
    <t>151</t>
  </si>
  <si>
    <t>-821212744</t>
  </si>
  <si>
    <t>4*0,6</t>
  </si>
  <si>
    <t>2,4*1,15 'Přepočtené koeficientem množství</t>
  </si>
  <si>
    <t>152</t>
  </si>
  <si>
    <t>712391172</t>
  </si>
  <si>
    <t>Provedení povlakové krytiny střech plochých do 10° -ostatní práce provedení vrstvy textilní ochranné</t>
  </si>
  <si>
    <t>-874886133</t>
  </si>
  <si>
    <t xml:space="preserve">Poznámka k souboru cen:_x000D_
1. Cenami -9095 až -9097 lze oceňovat jen tehdy, nepřesáhne-li součet plochy vodorovné a svislé izolační vrstvy 10 m2._x000D_
2. Cenou -9095 až -9097 nelze oceňovat opravy a údržbu povlakové krytiny._x000D_
</t>
  </si>
  <si>
    <t>separační Sklovláknitý vlies</t>
  </si>
  <si>
    <t>9,584*10,96</t>
  </si>
  <si>
    <t>153</t>
  </si>
  <si>
    <t>28343122</t>
  </si>
  <si>
    <t>rohož separační ze skelných vláken 120g/m2 pod hydroizolační fólie</t>
  </si>
  <si>
    <t>-245024505</t>
  </si>
  <si>
    <t>763,501*1,15 'Přepočtené koeficientem množství</t>
  </si>
  <si>
    <t>154</t>
  </si>
  <si>
    <t>712998005</t>
  </si>
  <si>
    <t>Provedení povlakové krytiny střech - ostatní práce montáž odvodňovacího prvku atikového chrliče z PVC na dešťovou vodu DN 125</t>
  </si>
  <si>
    <t>-831429992</t>
  </si>
  <si>
    <t xml:space="preserve">Poznámka k souboru cen:_x000D_
1. Cena -8106 se používá pro střechy s kačírkem nebo s jinými přitěžujícím souvrstvím._x000D_
</t>
  </si>
  <si>
    <t>střecha</t>
  </si>
  <si>
    <t>155</t>
  </si>
  <si>
    <t>28342471</t>
  </si>
  <si>
    <t>chrlič atikový DN 125 s manžetou pro hydroizolaci z PVC-P</t>
  </si>
  <si>
    <t>-727676895</t>
  </si>
  <si>
    <t>156</t>
  </si>
  <si>
    <t>712998202</t>
  </si>
  <si>
    <t>Provedení povlakové krytiny střech - ostatní práce montáž odvodňovacího prvku nouzového atikového přepadu z PVC na dešťovou vodu DN 125</t>
  </si>
  <si>
    <t>1921872702</t>
  </si>
  <si>
    <t>Poznámka k položce:_x000D_
19/z</t>
  </si>
  <si>
    <t>19/z</t>
  </si>
  <si>
    <t>"Havarijní přepad 500x100mm
komplet dodávka včetně kotevního materiálu"</t>
  </si>
  <si>
    <t>500x100</t>
  </si>
  <si>
    <t>"Pozinkovaný plech + PVDF
RAL 7016"</t>
  </si>
  <si>
    <t>157</t>
  </si>
  <si>
    <t>28342773R</t>
  </si>
  <si>
    <t>havarijní přepad 500x100mm komplet dodávka včetně kotevního materiálu</t>
  </si>
  <si>
    <t>1488415836</t>
  </si>
  <si>
    <t>158</t>
  </si>
  <si>
    <t>998712103</t>
  </si>
  <si>
    <t>Přesun hmot pro povlakové krytiny stanovený z hmotnosti přesunovaného materiálu vodorovná dopravní vzdálenost do 50 m v objektech výšky přes 12 do 24 m</t>
  </si>
  <si>
    <t>1194518706</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</si>
  <si>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-2181 pro přesun prováděný bez použití mechanizace, tj. za ztížených podmínek, lze použít pouze pro hmotnost materiálu, která se tímto způsobem skutečně přemísťuje._x000D_
</t>
  </si>
  <si>
    <t>713</t>
  </si>
  <si>
    <t>Izolace tepelné</t>
  </si>
  <si>
    <t>159</t>
  </si>
  <si>
    <t>713111111</t>
  </si>
  <si>
    <t>Montáž tepelné izolace stropů rohožemi, pásy, dílci, deskami, bloky (izolační materiál ve specifikaci) vrchem bez překrytí lepenkou kladenými volně</t>
  </si>
  <si>
    <t>-81763882</t>
  </si>
  <si>
    <t xml:space="preserve">Kročejová podlahová izolace tl. 30 mm  EPS 100 S </t>
  </si>
  <si>
    <t>160</t>
  </si>
  <si>
    <t>28376557</t>
  </si>
  <si>
    <t>deska polystyrénová pro snížení kročejového hluku (max. zatížení 6,5 kN/m2) tl 30mm</t>
  </si>
  <si>
    <t>-2087998744</t>
  </si>
  <si>
    <t>1832,2*1,02 'Přepočtené koeficientem množství</t>
  </si>
  <si>
    <t>161</t>
  </si>
  <si>
    <t>713121121</t>
  </si>
  <si>
    <t>Montáž tepelné izolace podlah rohožemi, pásy, deskami, dílci, bloky (izolační materiál ve specifikaci) kladenými volně dvouvrstvá</t>
  </si>
  <si>
    <t>-887669577</t>
  </si>
  <si>
    <t xml:space="preserve">Poznámka k souboru cen:_x000D_
1. Množství tepelné izolace podlah okrajovými pásky k ceně -1211 se určuje v m projektované délky obložení (bez přesahů) na obvodu podlahy._x000D_
</t>
  </si>
  <si>
    <t>EPS 100 S tl. 120 mm  ( 2 vrstvy - 2x tl.60mmn)</t>
  </si>
  <si>
    <t>162</t>
  </si>
  <si>
    <t>28372306</t>
  </si>
  <si>
    <t>deska EPS 100 do plochých střech a podlah λ=0,037 tl 60mm</t>
  </si>
  <si>
    <t>-1775254334</t>
  </si>
  <si>
    <t>513,4*2,04 'Přepočtené koeficientem množství</t>
  </si>
  <si>
    <t>163</t>
  </si>
  <si>
    <t>713141151</t>
  </si>
  <si>
    <t>Montáž tepelné izolace střech plochých rohožemi, pásy, deskami, dílci, bloky (izolační materiál ve specifikaci) kladenými volně jednovrstvá</t>
  </si>
  <si>
    <t>1023980420</t>
  </si>
  <si>
    <t xml:space="preserve">Poznámka k souboru cen:_x000D_
1. Množství tepelné izolace střech plochých atikovými pásky k ceně -1211 se určuje v m projektované délky obložení (bez přesahů) na obvodu ploché střechy._x000D_
2. Množství jednotek tepelné izolace střech plochých spádovými klíny k cenám -1311 až -1335 se určuje v m2 půdorysné projektované vyspádované plochy střechy._x000D_
3. V cenách -1221 až -1262 jsou započteny náklady na montáž a dodávku kotevních šroubů._x000D_
4. V cenách -1221 až -1262 nejsou započteny náklady na položení tepelné izolace; tyto se oceňují cenami -1111 až - 1151 tohoto souboru cen._x000D_
5. Ceny -1381 až -1396 lze použít pro montáž izolace do 1000mm. V případě vyšších střešních konstrukcí se pro izolace stěn použijí položky souboru cen 713 13-11 Montáž tepelné izolace stěn tohoto katalogu._x000D_
</t>
  </si>
  <si>
    <t>tepelná izolace EPS 100 S tl.200mm</t>
  </si>
  <si>
    <t>3,4*2,26 "střecha nad výtahovou šachtou - nástavba nad 5.NP</t>
  </si>
  <si>
    <t>164</t>
  </si>
  <si>
    <t>28372321</t>
  </si>
  <si>
    <t>deska EPS 100 do plochých střech a podlah λ=0,037 tl 200mm</t>
  </si>
  <si>
    <t>1293378660</t>
  </si>
  <si>
    <t>548,688*1,02 'Přepočtené koeficientem množství</t>
  </si>
  <si>
    <t>165</t>
  </si>
  <si>
    <t>-224939968</t>
  </si>
  <si>
    <t>tepelná izolace EPS 100 S tl.120mm</t>
  </si>
  <si>
    <t>166</t>
  </si>
  <si>
    <t>28372312</t>
  </si>
  <si>
    <t>deska EPS 100 do plochých střech a podlah λ=0,037 tl 120mm</t>
  </si>
  <si>
    <t>-1875437507</t>
  </si>
  <si>
    <t>101,521*1,02 'Přepočtené koeficientem množství</t>
  </si>
  <si>
    <t>167</t>
  </si>
  <si>
    <t>713141152</t>
  </si>
  <si>
    <t>Montáž tepelné izolace střech plochých rohožemi, pásy, deskami, dílci, bloky (izolační materiál ve specifikaci) kladenými volně dvouvrstvá</t>
  </si>
  <si>
    <t>67668688</t>
  </si>
  <si>
    <t>tepelná izolace minerální vata  2x  tl.30mm  = 60mm</t>
  </si>
  <si>
    <t>168</t>
  </si>
  <si>
    <t>63151495</t>
  </si>
  <si>
    <t>deska tepelně izolační minerální plochých střech vrchní vrstva 70kPa λ=0,038-0,039 tl 30mm</t>
  </si>
  <si>
    <t>292085408</t>
  </si>
  <si>
    <t>2 vrstvy</t>
  </si>
  <si>
    <t>101,521*2</t>
  </si>
  <si>
    <t>203,042*1,02 'Přepočtené koeficientem množství</t>
  </si>
  <si>
    <t>169</t>
  </si>
  <si>
    <t>713141212</t>
  </si>
  <si>
    <t>Montáž tepelné izolace střech plochých atikovými klíny přilepenými za studena nízkoexpanzní (PUR) pěnou</t>
  </si>
  <si>
    <t>1405407391</t>
  </si>
  <si>
    <t xml:space="preserve">přechodový klínek pro plynulý přechod z vodorovné plochy na svislou </t>
  </si>
  <si>
    <t>(49,9*2+12,65+2,3+7+8,5)</t>
  </si>
  <si>
    <t>(1,5*2+2*1,5) "světlík</t>
  </si>
  <si>
    <t>(12,25*2)</t>
  </si>
  <si>
    <t>(2,6*2+2,3)</t>
  </si>
  <si>
    <t>(9,584*2+2*10,96)</t>
  </si>
  <si>
    <t>(2,54*2)</t>
  </si>
  <si>
    <t>(1,6*2+2*2,2) "světlík</t>
  </si>
  <si>
    <t>(9,584*2+2*10,96-1,9)</t>
  </si>
  <si>
    <t>170</t>
  </si>
  <si>
    <t>63152006</t>
  </si>
  <si>
    <t>klín atikový přechodný minerální plochých střech tl 60x60mm</t>
  </si>
  <si>
    <t>-252458841</t>
  </si>
  <si>
    <t>261,206*1,1 'Přepočtené koeficientem množství</t>
  </si>
  <si>
    <t>171</t>
  </si>
  <si>
    <t>713141222</t>
  </si>
  <si>
    <t>Montáž tepelné izolace střech plochých mechanické přikotvení šrouby včetně dodávky šroubů, bez položení tepelné izolace tl. izolace do 100 mm do trapézového plechu nebo do dřeva</t>
  </si>
  <si>
    <t>299475907</t>
  </si>
  <si>
    <t>172</t>
  </si>
  <si>
    <t>713141232</t>
  </si>
  <si>
    <t>Montáž tepelné izolace střech plochých mechanické přikotvení šrouby včetně dodávky šroubů, bez položení tepelné izolace tl. izolace přes 100 do 140 mm trapézového plechu nebo do dřeva</t>
  </si>
  <si>
    <t>448306271</t>
  </si>
  <si>
    <t>173</t>
  </si>
  <si>
    <t>713141243</t>
  </si>
  <si>
    <t>Montáž tepelné izolace střech plochých mechanické přikotvení šrouby včetně dodávky šroubů, bez položení tepelné izolace tl. izolace přes 140 do 200 mm do betonu</t>
  </si>
  <si>
    <t>-826069598</t>
  </si>
  <si>
    <t>174</t>
  </si>
  <si>
    <t>713141321</t>
  </si>
  <si>
    <t>Montáž tepelné izolace střech plochých spádovými klíny v ploše přilepenými asfaltem za horka zplna</t>
  </si>
  <si>
    <t>-667202736</t>
  </si>
  <si>
    <t>spádová tepelná izolace EPS 100 S tl.20 - 170mm</t>
  </si>
  <si>
    <t>175</t>
  </si>
  <si>
    <t>28376141</t>
  </si>
  <si>
    <t>klín izolační z pěnového polystyrenu EPS 100 spádový</t>
  </si>
  <si>
    <t>-919030708</t>
  </si>
  <si>
    <t>549*(0,02+0,17)/2</t>
  </si>
  <si>
    <t>52,155*1,1 'Přepočtené koeficientem množství</t>
  </si>
  <si>
    <t>176</t>
  </si>
  <si>
    <t>713141341</t>
  </si>
  <si>
    <t>Montáž tepelné izolace střech plochých spádovými klíny na zhlaví atiky šířky do 500 mm přilepenými asfaltem za horka zplna</t>
  </si>
  <si>
    <t>1462070601</t>
  </si>
  <si>
    <t>horní plocha tep.izolace atiky - perimetr tl.100mm</t>
  </si>
  <si>
    <t>177</t>
  </si>
  <si>
    <t>28376354</t>
  </si>
  <si>
    <t>deska perimetrická spodních staveb, podlah a plochých střech 200kPa λ=0,034 tl 100mm</t>
  </si>
  <si>
    <t>650321740</t>
  </si>
  <si>
    <t>3*1,02 'Přepočtené koeficientem množství</t>
  </si>
  <si>
    <t>178</t>
  </si>
  <si>
    <t>713141361</t>
  </si>
  <si>
    <t>Montáž tepelné izolace střech plochých spádovými klíny na zhlaví atiky šířky přes 500 do 1000 mm přilepenými asfaltem za horka zplna</t>
  </si>
  <si>
    <t>-55903608</t>
  </si>
  <si>
    <t>(12,25)</t>
  </si>
  <si>
    <t>179</t>
  </si>
  <si>
    <t>-86613374</t>
  </si>
  <si>
    <t>1*(12,25)</t>
  </si>
  <si>
    <t>90,4*1,02 'Přepočtené koeficientem množství</t>
  </si>
  <si>
    <t>180</t>
  </si>
  <si>
    <t>713141381</t>
  </si>
  <si>
    <t>Montáž tepelné izolace střech plochých na konstrukce stěn převyšující úroveň střechy např. atiky, prostupy střešní krytinou do výšky 1 000 mm přilepenými asfaltem za horka zplna</t>
  </si>
  <si>
    <t>-542966665</t>
  </si>
  <si>
    <t>svislá tep.izolace atiky - perimetr tl.100mm</t>
  </si>
  <si>
    <t>(0,6+0,5)*(9,584*2+2*10,96-1,9)</t>
  </si>
  <si>
    <t>181</t>
  </si>
  <si>
    <t>28376349</t>
  </si>
  <si>
    <t>deska perimetrická spodních staveb, podlah a plochých střech 200kPa λ=0,034 tl 60mm</t>
  </si>
  <si>
    <t>2090686711</t>
  </si>
  <si>
    <t>43,107*1,02 'Přepočtené koeficientem množství</t>
  </si>
  <si>
    <t>182</t>
  </si>
  <si>
    <t>-1362251695</t>
  </si>
  <si>
    <t>100,95*1,02 'Přepočtené koeficientem množství</t>
  </si>
  <si>
    <t>183</t>
  </si>
  <si>
    <t>28376357</t>
  </si>
  <si>
    <t>deska perimetrická spodních staveb, podlah a plochých střech 200kPa λ=0,034 tl 140mm</t>
  </si>
  <si>
    <t>-1471750666</t>
  </si>
  <si>
    <t>32,261*1,02 'Přepočtené koeficientem množství</t>
  </si>
  <si>
    <t>184</t>
  </si>
  <si>
    <t>713191133</t>
  </si>
  <si>
    <t>Montáž tepelné izolace stavebních konstrukcí - doplňky a konstrukční součásti podlah, stropů vrchem nebo střech překrytím fólií položenou volně s přelepením spojů</t>
  </si>
  <si>
    <t>1063854826</t>
  </si>
  <si>
    <t>separační fólie</t>
  </si>
  <si>
    <t>185</t>
  </si>
  <si>
    <t>28329042</t>
  </si>
  <si>
    <t>fólie PE separační či ochranná tl 0,2mm</t>
  </si>
  <si>
    <t>126637587</t>
  </si>
  <si>
    <t>2345,6*1,1 'Přepočtené koeficientem množství</t>
  </si>
  <si>
    <t>186</t>
  </si>
  <si>
    <t>713291222</t>
  </si>
  <si>
    <t>Montáž tepelné izolace chlazených a temperovaných místností - doplňky a konstrukční součásti parotěsné zábrany stěn a sloupů fólií</t>
  </si>
  <si>
    <t>-319230196</t>
  </si>
  <si>
    <t>Poznámka k položce:_x000D_
fasáda A - skladba W01 + W02_x000D_
fasáda B - skladba W05_x000D_
fasáda A - skladba W01 podhled</t>
  </si>
  <si>
    <t>POJISTNÁ DOFÚZNÍ FOLIE</t>
  </si>
  <si>
    <t>parotěsná folie</t>
  </si>
  <si>
    <t>187</t>
  </si>
  <si>
    <t>28329038</t>
  </si>
  <si>
    <t>fólie kontaktní difuzně propustná pro doplňkovou hydroizolační vrstvu skládaných větraných fasád s otevřenými spárami (spára max 20 mm, max.20% plochy)</t>
  </si>
  <si>
    <t>1017763535</t>
  </si>
  <si>
    <t>1160,802*1,3 'Přepočtené koeficientem množství</t>
  </si>
  <si>
    <t>188</t>
  </si>
  <si>
    <t>998713103</t>
  </si>
  <si>
    <t>Přesun hmot pro izolace tepelné stanovený z hmotnosti přesunovaného materiálu vodorovná dopravní vzdálenost do 50 m v objektech výšky přes 12 m do 24 m</t>
  </si>
  <si>
    <t>656135216</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</si>
  <si>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-3181 pro přesun prováděný bez použití mechanizace, tj. za ztížených podmínek, lze použít pouze pro hmotnost materiálu, která se tímto způsobem skutečně přemísťuje._x000D_
</t>
  </si>
  <si>
    <t>721</t>
  </si>
  <si>
    <t>Zdravotechnika - vnitřní kanalizace</t>
  </si>
  <si>
    <t>189</t>
  </si>
  <si>
    <t>721233111</t>
  </si>
  <si>
    <t>Střešní vtoky (vpusti) polypropylenové (PP) pro ploché střechy s odtokem svislým DN 75</t>
  </si>
  <si>
    <t>351905701</t>
  </si>
  <si>
    <t>Střešní vtoky (vpusti) DN 75</t>
  </si>
  <si>
    <t>190</t>
  </si>
  <si>
    <t>721233112</t>
  </si>
  <si>
    <t>Střešní vtoky (vpusti) polypropylenové (PP) pro ploché střechy s odtokem svislým DN 110</t>
  </si>
  <si>
    <t>-2075093141</t>
  </si>
  <si>
    <t>Střešní vtoky (vpusti) DN 110</t>
  </si>
  <si>
    <t>191</t>
  </si>
  <si>
    <t>721233113</t>
  </si>
  <si>
    <t>Střešní vtoky (vpusti) polypropylenové (PP) pro ploché střechy s odtokem svislým DN 125</t>
  </si>
  <si>
    <t>-39217079</t>
  </si>
  <si>
    <t>Střešní vtoky (vpusti) DN 125</t>
  </si>
  <si>
    <t>192</t>
  </si>
  <si>
    <t>721273152</t>
  </si>
  <si>
    <t>Ventilační hlavice z polypropylenu (PP) DN 75</t>
  </si>
  <si>
    <t>-1729369109</t>
  </si>
  <si>
    <t>Ventilační hlavice kanalizace DN 75</t>
  </si>
  <si>
    <t>193</t>
  </si>
  <si>
    <t>721273153</t>
  </si>
  <si>
    <t>Ventilační hlavice z polypropylenu (PP) DN 110</t>
  </si>
  <si>
    <t>1919318393</t>
  </si>
  <si>
    <t>Ventilační hlavice kanalizace DN 110</t>
  </si>
  <si>
    <t>194</t>
  </si>
  <si>
    <t>998721103</t>
  </si>
  <si>
    <t>Přesun hmot pro vnitřní kanalizace stanovený z hmotnosti přesunovaného materiálu vodorovná dopravní vzdálenost do 50 m v objektech výšky přes 12 do 24 m</t>
  </si>
  <si>
    <t>1344847318</t>
  </si>
  <si>
    <t>751</t>
  </si>
  <si>
    <t>195</t>
  </si>
  <si>
    <t>751526701R</t>
  </si>
  <si>
    <t xml:space="preserve">Montáž základové desky a stříšky prostup pro rozvody chladiva </t>
  </si>
  <si>
    <t>-599638289</t>
  </si>
  <si>
    <t>Poznámka k položce:_x000D_
18/z</t>
  </si>
  <si>
    <t>18/z</t>
  </si>
  <si>
    <t>"Prostup pro rozvody chladiva 500x100mm dvouplášťový
výška 650mm
kompletní dodávka včetně základové desky a stříšky "</t>
  </si>
  <si>
    <t>"Pozinkovaný plech + PVDF nebo syntetický nátěr pro venkovní prostředí
RAL 9002"</t>
  </si>
  <si>
    <t>196</t>
  </si>
  <si>
    <t>18z/R</t>
  </si>
  <si>
    <t>Prostup pro rozvody chladiva 500x100mm dvouplášťový výška 650mm kompletní dodávka včetně základové desky a stříšky vč.povrchová úprava</t>
  </si>
  <si>
    <t>168627017</t>
  </si>
  <si>
    <t>762</t>
  </si>
  <si>
    <t>Konstrukce tesařské</t>
  </si>
  <si>
    <t>197</t>
  </si>
  <si>
    <t>762361312</t>
  </si>
  <si>
    <t>Konstrukční vrstva pod klempířské prvky pro oplechování horních ploch zdí a nadezdívek (atik) z desek dřevoštěpkových šroubovaných do podkladu, tloušťky desky 22 mm</t>
  </si>
  <si>
    <t>-34728059</t>
  </si>
  <si>
    <t xml:space="preserve">Poznámka k souboru cen:_x000D_
1. V cenách -1312 až -1313 jsou započteny i náklady na kotvení desky do podkladu._x000D_
</t>
  </si>
  <si>
    <t>opláštění ocel.kce schodiště pod kamenný obklad</t>
  </si>
  <si>
    <t>Schodiště  kamenný obklad tl.30mm - obklad ocel.stupňů kamenným obkladem tl.30mm</t>
  </si>
  <si>
    <t>Hala+Schodiště 1.NP - 4.NP</t>
  </si>
  <si>
    <t>15x155/310mm  1x  š.1,4m</t>
  </si>
  <si>
    <t>1,4*15*(0,16+0,31)</t>
  </si>
  <si>
    <t>11x157/300mm  5x  š.1,4m</t>
  </si>
  <si>
    <t>1,4*11*5*(0,16+0,3)</t>
  </si>
  <si>
    <t>2950/1650mm mezipodesta  3x</t>
  </si>
  <si>
    <t>2,95*1,65*3</t>
  </si>
  <si>
    <t>198</t>
  </si>
  <si>
    <t>762361313</t>
  </si>
  <si>
    <t>Konstrukční vrstva pod klempířské prvky pro oplechování horních ploch zdí a nadezdívek (atik) z desek dřevoštěpkových šroubovaných do podkladu, tloušťky desky 25 mm</t>
  </si>
  <si>
    <t>1971516786</t>
  </si>
  <si>
    <t>atika - opláštění ocel.kce</t>
  </si>
  <si>
    <t>svislá atika</t>
  </si>
  <si>
    <t>(1)*(9,584*2+2*10,96-1,9)</t>
  </si>
  <si>
    <t xml:space="preserve">horní plocha atiky </t>
  </si>
  <si>
    <t>1/k</t>
  </si>
  <si>
    <t>0,5*15</t>
  </si>
  <si>
    <t>2/k</t>
  </si>
  <si>
    <t>0,55*101</t>
  </si>
  <si>
    <t>3/k</t>
  </si>
  <si>
    <t>0,4*29</t>
  </si>
  <si>
    <t>4/k</t>
  </si>
  <si>
    <t>0,5*53</t>
  </si>
  <si>
    <t>5/k</t>
  </si>
  <si>
    <t>0,3*13,5</t>
  </si>
  <si>
    <t>6/k</t>
  </si>
  <si>
    <t>0,2*37,5</t>
  </si>
  <si>
    <t>7/k</t>
  </si>
  <si>
    <t>0,6*15</t>
  </si>
  <si>
    <t>8/k</t>
  </si>
  <si>
    <t>0,8*2,6</t>
  </si>
  <si>
    <t>9/k</t>
  </si>
  <si>
    <t>0,3*0,5</t>
  </si>
  <si>
    <t>199</t>
  </si>
  <si>
    <t>762395000</t>
  </si>
  <si>
    <t>Spojovací prostředky krovů, bednění a laťování, nadstřešních konstrukcí svory, prkna, hřebíky, pásová ocel, vruty</t>
  </si>
  <si>
    <t>-414483117</t>
  </si>
  <si>
    <t xml:space="preserve">Poznámka k souboru cen:_x000D_
1. Cena je určena pro montážní ceny souborů cen:_x000D_
a) 762 33- Montáž vázaných konstrukcí krovů,_x000D_
b) 762 34- Bednění a laťování, ceny -1210 až -2441,_x000D_
c) 762 35- Montáž nadstřešních konstrukcí,_x000D_
d) 762 36- Montáž spádových klínů._x000D_
2. Ochrana konstrukce se oceňuje samostatně, např. položkami 762 08-3 Impregnace řeziva tohoto katalogu nebo příslušnými položkami katalogu 800-783 Nátěry._x000D_
</t>
  </si>
  <si>
    <t>60*0,022</t>
  </si>
  <si>
    <t>163,118*0,025</t>
  </si>
  <si>
    <t>200</t>
  </si>
  <si>
    <t>762430013</t>
  </si>
  <si>
    <t>Obložení stěn z cementotřískových desek šroubovaných na sraz, tloušťky desky 14 mm</t>
  </si>
  <si>
    <t>815894878</t>
  </si>
  <si>
    <t xml:space="preserve">Poznámka k souboru cen:_x000D_
1. V cenách -0011 až -1036 obložení stěn z desek dřevoštěpkových a cementotřískových jsou započteny i náklady na dodávku spojovacích prostředků, na tyto položky se nevztahuje ocenění dodávky spojovacích prostředků položka 762 49-5000._x000D_
2. V cenách není započtena montáž podkladového roštu; tato montáž se oceňuje cenami části A 01 katalogu 800-767 Konstrukce zámečnické v případě kovové konstrukce nebo cenou -9001 v případě dřevěné konstrukce._x000D_
3. V ceně -9001 není započtena montáž a dodávka nosných prvků (např. konzol, trnů) pro zavěšený rošt; tato montáž a dodávka se oceňují individuálně._x000D_
4. V cenách nejsou započteny náklady na olištování; toto olištování se oceňuje cenou 762 41-2.01 Olištování spár stěn._x000D_
5. Tento soubor cen neobsahuje položky pro ocenění typových sádrokartonových, sádrovláknitých a cementovláknitých konstrukcí; tyto konstrukce se oceňují cenami části A 01 katalogu 800-763 Konstrukce suché výstavby._x000D_
</t>
  </si>
  <si>
    <t>Poznámka k položce:_x000D_
fasáda A - skladba W02</t>
  </si>
  <si>
    <t>cementotřísková deska tl.14mm</t>
  </si>
  <si>
    <t>201</t>
  </si>
  <si>
    <t>762430018R</t>
  </si>
  <si>
    <t>Obložení stěn z cementotřískových desek šroubovaných na sraz, tloušťky desky 32 mm</t>
  </si>
  <si>
    <t>1237904486</t>
  </si>
  <si>
    <t>cementotřísková deska tl.32mm</t>
  </si>
  <si>
    <t>202</t>
  </si>
  <si>
    <t>762595001</t>
  </si>
  <si>
    <t>Spojovací prostředky podlah a podkladových konstrukcí hřebíky, vruty</t>
  </si>
  <si>
    <t>-1323487315</t>
  </si>
  <si>
    <t xml:space="preserve">Poznámka k souboru cen:_x000D_
1. Cena -5001 je určena pro montážní ceny souborů cen : 762 51- Podlahové konstrukce podkladové, ceny -2235 až - 2255, 762 52- Položení podlah, 762 59- Zakrytí kanálů a výkopů_x000D_
2. Ochrana konstrukce se oceňuje samostatně, např. položkami 762 08-3 Impregnace řeziva, tohoto katalogu, nebo příslušnými položkami katalogu 800-783 Nátěry._x000D_
</t>
  </si>
  <si>
    <t>Poznámka k položce:_x000D_
fasáda A - skladba W02_x000D_
fasáda B - skladba W05</t>
  </si>
  <si>
    <t>203</t>
  </si>
  <si>
    <t>998762103</t>
  </si>
  <si>
    <t>Přesun hmot pro konstrukce tesařské stanovený z hmotnosti přesunovaného materiálu vodorovná dopravní vzdálenost do 50 m v objektech výšky přes 12 do 24 m</t>
  </si>
  <si>
    <t>-1357597113</t>
  </si>
  <si>
    <t>763</t>
  </si>
  <si>
    <t>Konstrukce suché výstavby</t>
  </si>
  <si>
    <t>204</t>
  </si>
  <si>
    <t>763111311</t>
  </si>
  <si>
    <t>Příčka ze sádrokartonových desek s nosnou konstrukcí z jednoduchých ocelových profilů UW, CW jednoduše opláštěná deskou standardní A tl. 12,5 mm, příčka tl. 75 mm, profil 50, s izolací, EI 30, Rw do 45 dB</t>
  </si>
  <si>
    <t>-1844321348</t>
  </si>
  <si>
    <t xml:space="preserve">Poznámka k souboru cen:_x000D_
1. V cenách jsou započteny i náklady na tmelení a výztužnou pásku._x000D_
2. V cenách nejsou započteny náklady na základní penetrační nátěr; tyto se oceňují cenou cenou -1717._x000D_
3. Cena -1611 Montáž nosné konstrukce je stanovena pro m2 plochy příčky._x000D_
4. Ceny -1621 až -1627 Montáž desek, -1717 Penetrační nátěr, -1718 Úprava spar separační páskou a -1771, -1772 Příplatek za rovinnost jsou stanoveny pro obě strany příčky. Tyto úpravy prováděné pouze na jedné straně příčky se oceňují cenami souboru cen 763 12-17 pro předsazené stěny._x000D_
5. V ceně -1611 nejsou započteny náklady na profily; tyto se oceňují ve specifikaci._x000D_
6. V cenách -1621 až -1627 nejsou započteny náklady na desky; tato dodávka se oceňuje ve specifikaci._x000D_
</t>
  </si>
  <si>
    <t xml:space="preserve">SDK příčka  tl.75mm , 1 x 12,5mm opláštěná </t>
  </si>
  <si>
    <t>3,33*(0,7+0,3) "okolo hydrantu</t>
  </si>
  <si>
    <t>205</t>
  </si>
  <si>
    <t>763111313</t>
  </si>
  <si>
    <t>Příčka ze sádrokartonových desek s nosnou konstrukcí z jednoduchých ocelových profilů UW, CW jednoduše opláštěná deskou standardní A tl. 12,5 mm, příčka tl. 100 mm, profil 75, bez izolace, EI do 30</t>
  </si>
  <si>
    <t>-1364849289</t>
  </si>
  <si>
    <t xml:space="preserve">SDK příčka  tl.100mm , 1 x 12,5mm opláštěná </t>
  </si>
  <si>
    <t>3,33*(4,6+1,9+10,2+8,75+4,9*2+1,8+1,6+7*3+1,4+0,3+3,45+2,225+8,85+6,85+1,225+1,9*2+1,925)</t>
  </si>
  <si>
    <t>-(0,7*1,97*15+0,8*1,97*3)</t>
  </si>
  <si>
    <t>3,23*(9,7+7,7+1,225+1,9*2+1,925)</t>
  </si>
  <si>
    <t>-(0,7*1,97*5+0,8*1,97)</t>
  </si>
  <si>
    <t>3*(9,7+7,7+1,225+1,9*2+1,925)</t>
  </si>
  <si>
    <t>4,1*(2,8) "zrcátko schodiště 4.24</t>
  </si>
  <si>
    <t>3*(3,1)</t>
  </si>
  <si>
    <t>-(0,9*1,97)</t>
  </si>
  <si>
    <t>3,3*(3,8) "bok schodiště 4.24</t>
  </si>
  <si>
    <t>3,5*(3,8)</t>
  </si>
  <si>
    <t>206</t>
  </si>
  <si>
    <t>763111314</t>
  </si>
  <si>
    <t>Příčka ze sádrokartonových desek s nosnou konstrukcí z jednoduchých ocelových profilů UW, CW jednoduše opláštěná deskou standardní A tl. 12,5 mm, příčka tl. 100 mm, profil 75, s izolací, EI 30, Rw do 45 dB</t>
  </si>
  <si>
    <t>542413127</t>
  </si>
  <si>
    <t>SDK příčka  tl.100mm , 1 x 12,5mm opláštěná, tepel.izolace</t>
  </si>
  <si>
    <t>3,33*(4,4)</t>
  </si>
  <si>
    <t>3,23*(3,7*2+1,44*6+4*2+4,4+4,1*6+2,85+3,25+4,5+6,5+6+4,5+4,3+3,75*2+3,85*2)</t>
  </si>
  <si>
    <t>-(0,9*1,97*13)</t>
  </si>
  <si>
    <t>3*(3,7*2+1,44*6+4*2+4,4+4,1*6+2,85+3,25+4,5+6,5+6+4,5+3,75*2+3,85*2)</t>
  </si>
  <si>
    <t>-(0,9*1,97*12)</t>
  </si>
  <si>
    <t>207</t>
  </si>
  <si>
    <t>763111316R</t>
  </si>
  <si>
    <t>Příčka ze sádrokartonových desek s nosnou konstrukcí z jednoduchých ocelových profilů UW, CW jednoduše opláštěná deskou standardní A tl. 12,5 mm, příčka tl. 150 mm, profil 100, bez izolace, EI 30, Rw do 48 dB</t>
  </si>
  <si>
    <t>1023978452</t>
  </si>
  <si>
    <t xml:space="preserve">SDK příčka  tl.150mm , 1 x 12,5mm opláštěná </t>
  </si>
  <si>
    <t>3,33*(4,05)</t>
  </si>
  <si>
    <t>208</t>
  </si>
  <si>
    <t>763111323</t>
  </si>
  <si>
    <t>Příčka ze sádrokartonových desek s nosnou konstrukcí z jednoduchých ocelových profilů UW, CW jednoduše opláštěná deskou protipožární DF tl. 12,5 mm s izolací, EI 45, příčka tl. 100 mm, profil 75, Rw do 49 dB</t>
  </si>
  <si>
    <t>2012445306</t>
  </si>
  <si>
    <t xml:space="preserve">SDK příčka  tl.100mm , 1 x 12,5mm opláštěná PO </t>
  </si>
  <si>
    <t>3,4*(10,9+4,45)</t>
  </si>
  <si>
    <t>-(0,9*2,1*2)</t>
  </si>
  <si>
    <t>209</t>
  </si>
  <si>
    <t>763111417</t>
  </si>
  <si>
    <t>Příčka ze sádrokartonových desek s nosnou konstrukcí z jednoduchých ocelových profilů UW, CW dvojitě opláštěná deskami standardními A tl. 2 x 12,5 mm s izolací, EI 60, příčka tl. 150 mm, profil 100, Rw do 56 dB</t>
  </si>
  <si>
    <t>1371512281</t>
  </si>
  <si>
    <t>SDK příčka  tl.150mm , 2x 12,5mm opláštěná , s tep.zol. tl.80mm</t>
  </si>
  <si>
    <t>3,78*(8,7+0,85+15,7)</t>
  </si>
  <si>
    <t>210</t>
  </si>
  <si>
    <t>763111426</t>
  </si>
  <si>
    <t>Příčka ze sádrokartonových desek s nosnou konstrukcí z jednoduchých ocelových profilů UW, CW dvojitě opláštěná deskami protipožárními DF tl. 2 x 12,5 mm EI 90, příčka tl. 150 mm, profil 100, s izolací, Rw do 59 dB</t>
  </si>
  <si>
    <t>-1603694179</t>
  </si>
  <si>
    <t>SDK příčka  tl.150mm , 2x 12,5mm opláštěná PO s tep.zol. tl.80mm</t>
  </si>
  <si>
    <t>3,33*(5,4*2+4,4)</t>
  </si>
  <si>
    <t>3,78*(4,4)</t>
  </si>
  <si>
    <t>3,78*(1+0,5) "obezdívka</t>
  </si>
  <si>
    <t>-(0,9*1,97*2+1,6*1,97)</t>
  </si>
  <si>
    <t>3,23*(5,8+1,5+1,25+4,44+1,44+2,3+1,8)</t>
  </si>
  <si>
    <t>-(0,9*1,97+0,8*1,97)</t>
  </si>
  <si>
    <t>3,23*(0,4) "obezdívka</t>
  </si>
  <si>
    <t>3*(5,8+1,5+1,25+4,44+1,44+2,3+1,8)</t>
  </si>
  <si>
    <t>3*(0,4) "obezdívka</t>
  </si>
  <si>
    <t>211</t>
  </si>
  <si>
    <t>763111711</t>
  </si>
  <si>
    <t>Příčka ze sádrokartonových desek ostatní konstrukce a práce na příčkách ze sádrokartonových desek dilatace</t>
  </si>
  <si>
    <t>-867189641</t>
  </si>
  <si>
    <t>Poznámka k položce:_x000D_
21/z</t>
  </si>
  <si>
    <t>21/z</t>
  </si>
  <si>
    <t>"Dilatační profil stěnový pro sádrokartonové a zděné konstrukce, šířka spáry 50mm
celková délka 160m"</t>
  </si>
  <si>
    <t>160,0m</t>
  </si>
  <si>
    <t>Možno nahradit konstrukčním detailem SDK příček podle doporučení výrobce</t>
  </si>
  <si>
    <t>212</t>
  </si>
  <si>
    <t>763111713</t>
  </si>
  <si>
    <t>Příčka ze sádrokartonových desek ostatní konstrukce a práce na příčkách ze sádrokartonových desek ukončení příčky ve volném prostoru</t>
  </si>
  <si>
    <t>-687752808</t>
  </si>
  <si>
    <t>3,33*2</t>
  </si>
  <si>
    <t>3,23*1</t>
  </si>
  <si>
    <t>3*2</t>
  </si>
  <si>
    <t>3,4*1</t>
  </si>
  <si>
    <t>213</t>
  </si>
  <si>
    <t>763111714</t>
  </si>
  <si>
    <t>Příčka ze sádrokartonových desek ostatní konstrukce a práce na příčkách ze sádrokartonových desek zalomení příčky</t>
  </si>
  <si>
    <t>1077002622</t>
  </si>
  <si>
    <t>3,33*10</t>
  </si>
  <si>
    <t>3,78*2</t>
  </si>
  <si>
    <t>3,23*4</t>
  </si>
  <si>
    <t>3*7</t>
  </si>
  <si>
    <t>214</t>
  </si>
  <si>
    <t>763111717</t>
  </si>
  <si>
    <t>Příčka ze sádrokartonových desek ostatní konstrukce a práce na příčkách ze sádrokartonových desek základní penetrační nátěr (oboustranný)</t>
  </si>
  <si>
    <t>1874351255</t>
  </si>
  <si>
    <t>13,32</t>
  </si>
  <si>
    <t>522,991</t>
  </si>
  <si>
    <t>881,702</t>
  </si>
  <si>
    <t>13,487</t>
  </si>
  <si>
    <t>48,41</t>
  </si>
  <si>
    <t>93,672</t>
  </si>
  <si>
    <t>235,251</t>
  </si>
  <si>
    <t>215</t>
  </si>
  <si>
    <t>763111741</t>
  </si>
  <si>
    <t>Příčka ze sádrokartonových desek ostatní konstrukce a práce na příčkách ze sádrokartonových desek montáž parotěsné zábrany</t>
  </si>
  <si>
    <t>1457501529</t>
  </si>
  <si>
    <t>SDK předstěna 2x 12,5mm + tep.izol.vata tl.60 + parotěs.folie</t>
  </si>
  <si>
    <t>216</t>
  </si>
  <si>
    <t>28329276</t>
  </si>
  <si>
    <t>fólie PE vyztužená pro parotěsnou vrstvu (reakce na oheň - třída E) 140g/m2</t>
  </si>
  <si>
    <t>220987011</t>
  </si>
  <si>
    <t>295,372*1,1 'Přepočtené koeficientem množství</t>
  </si>
  <si>
    <t>217</t>
  </si>
  <si>
    <t>763111742</t>
  </si>
  <si>
    <t>Příčka ze sádrokartonových desek ostatní konstrukce a práce na příčkách ze sádrokartonových desek montáž jedné vrstvy tepelné izolace</t>
  </si>
  <si>
    <t>-759067203</t>
  </si>
  <si>
    <t>218</t>
  </si>
  <si>
    <t>63152352</t>
  </si>
  <si>
    <t>deska tepelně izolační minerální vkládaná do roštů nebo kazet provětrávaných kcí λ=0,035 tl 60mm</t>
  </si>
  <si>
    <t>1157651690</t>
  </si>
  <si>
    <t>295,372*1,02 'Přepočtené koeficientem množství</t>
  </si>
  <si>
    <t>219</t>
  </si>
  <si>
    <t>763111771</t>
  </si>
  <si>
    <t>Příčka ze sádrokartonových desek Příplatek k cenám za rovinnost speciální tmelení kvality Q3</t>
  </si>
  <si>
    <t>-2009405052</t>
  </si>
  <si>
    <t>220</t>
  </si>
  <si>
    <t>763113314</t>
  </si>
  <si>
    <t>Příčka instalační ze sádrokartonových desek s nosnou konstrukcí ze zdvojených ocelových profilů UW, CW s mezerou, CW profily navzájem spojeny páskem sádry dvojitě opláštěná deskami standardními A tl. 2 x 12,5 mm s izolací, EI 60, Rw do 54 dB, příčka tl. 205 - 700 mm, profil 75</t>
  </si>
  <si>
    <t>-1072632367</t>
  </si>
  <si>
    <t xml:space="preserve">Poznámka k souboru cen:_x000D_
1. V cenách jsou započteny i náklady na tmelení a výztužnou pásku._x000D_
2. V cenách nejsou započteny náklady na základní penetrační nátěr; tyto se oceňují cenou 763 11-1717._x000D_
3. Cena -3611 Montáž nosné konstrukce je stanovena pro m2 plochy instalační příčky._x000D_
4. Cena -3621 Montáž desek je stanovena pro obě strany instalační příčky._x000D_
5. V ceně -3611 nejsou započteny náklady na profily; tyto se oceňují ve specifikaci._x000D_
6. V ceně -3621 nejsou započteny náklady na desky; tato dodávka se oceňuje ve specifikaci._x000D_
7. Ostatní konstrukce a práce a příplatky u instalačních příček se oceňují cenami 763 11-17.. pro příčky ze sádrokartonových desek._x000D_
</t>
  </si>
  <si>
    <t>SDK předstěna WC</t>
  </si>
  <si>
    <t>1,3*(0,95*3+2+1,05+1,925*2+1,8)</t>
  </si>
  <si>
    <t>1,3*(1,925*2+1,8)</t>
  </si>
  <si>
    <t>221</t>
  </si>
  <si>
    <t>763121411R</t>
  </si>
  <si>
    <t>Stěna předsazená ze sádrokartonových desek s nosnou konstrukcí z ocelových profilů CW, UW dvojitě opláštěná deskou standardní A tl. 12,5 mm bez izolace, EI 15, stěna tl. 75 mm, profil 50</t>
  </si>
  <si>
    <t>659740809</t>
  </si>
  <si>
    <t xml:space="preserve">Poznámka k souboru cen:_x000D_
1. V cenách jsou započteny i náklady na tmelení a výztužnou pásku._x000D_
2. V cenách nejsou započteny náklady na základní penetrační nátěr; tyto se oceňují cenou 763 12-1714._x000D_
3. Ceny pro předsazené stěny lepené celoplošně jsou určeny pro lepení na rovný podklad, lepené na bochánky jsou určeny pro podklad o nerovnosti do 20 mm._x000D_
4. Ceny -1611 a -1612 Montáž nosné konstrukce je stanoveny pro m2 plochy předsazené stěny._x000D_
5. V ceně -1611 a -1612 nejsou započteny náklady na profily; tyto se oceňují ve specifikaci._x000D_
6. V cenách -1621 až -1641 Montáž desek nejsou započteny náklady na desky; tato dodávka se oceňuje ve specifikaci._x000D_
7. Ostatní konstrukce a práce a příplatky, neuvedené v tomto souboru cen, se oceňují cenami 763 11-17.. pro příčky ze sádrokartonových desek._x000D_
</t>
  </si>
  <si>
    <t>SDK předstěna  tl.75mm , 2x 12,5mm opláštěná</t>
  </si>
  <si>
    <t>opláštění kanalizace</t>
  </si>
  <si>
    <t>3,33*(0,4+0,2)</t>
  </si>
  <si>
    <t>3,33*(0,3+0,25)</t>
  </si>
  <si>
    <t>3,33*(0,6*4)</t>
  </si>
  <si>
    <t>3,33*(0,7+0,2)</t>
  </si>
  <si>
    <t>3,33*(0,65+0,6)</t>
  </si>
  <si>
    <t>3,33*(1,925*2)</t>
  </si>
  <si>
    <t>3,78*(2,45)</t>
  </si>
  <si>
    <t>3,78*(0,85)</t>
  </si>
  <si>
    <t>3,78*(5,4)</t>
  </si>
  <si>
    <t>3,23*(0,7+0,2)</t>
  </si>
  <si>
    <t>3,23*(0,65+0,6)</t>
  </si>
  <si>
    <t>3,23*(2,3)</t>
  </si>
  <si>
    <t>3,23*(1,85)</t>
  </si>
  <si>
    <t>3,23*(0,3)</t>
  </si>
  <si>
    <t>3*(0,7+0,2)</t>
  </si>
  <si>
    <t>3*(0,65+0,6)</t>
  </si>
  <si>
    <t>3*(2,3)</t>
  </si>
  <si>
    <t>3*(1,85)</t>
  </si>
  <si>
    <t>3*(0,3)</t>
  </si>
  <si>
    <t>3,3*(2,5) "schodiště 4.24</t>
  </si>
  <si>
    <t>3,45*(2,5)</t>
  </si>
  <si>
    <t>222</t>
  </si>
  <si>
    <t>763121415R</t>
  </si>
  <si>
    <t>Stěna předsazená ze sádrokartonových desek s nosnou konstrukcí z ocelových profilů CW, UW dvojitě opláštěná deskou standardní A tl. 12,5 mm bez izolace, EI 15, stěna tl. 150 mm, profil 100</t>
  </si>
  <si>
    <t>1671886303</t>
  </si>
  <si>
    <t>SDK předstěna  tl.150mm , 2x 12,5mm opláštěná</t>
  </si>
  <si>
    <t>opláštění kanalizace - šachty</t>
  </si>
  <si>
    <t>3,23*(1,925)</t>
  </si>
  <si>
    <t>3*(1,925)</t>
  </si>
  <si>
    <t>223</t>
  </si>
  <si>
    <t>763121453R</t>
  </si>
  <si>
    <t>Stěna předsazená ze sádrokartonových desek s nosnou konstrukcí z ocelových profilů CW, UW dvojitě opláštěná deskami A tl. 2 x 12,5 mm bez izolace, stěna tl. 100 mm, profil 75</t>
  </si>
  <si>
    <t>2111824387</t>
  </si>
  <si>
    <t>224</t>
  </si>
  <si>
    <t>763121481R</t>
  </si>
  <si>
    <t>Stěna předsazená ze sádrokartonových desek s nosnou konstrukcí z ocelových profilů CW, UW dvojitě opláštěná deskami standartními tl. 2 x 12,5 mm s izolací, EI 30, stěna tl. 100 mm, profil 50</t>
  </si>
  <si>
    <t>-728891793</t>
  </si>
  <si>
    <t>SDK předstěna  tl.100mm , 2x 12,5mm opláštěná, tepel.izol</t>
  </si>
  <si>
    <t>3,33*(0,25+0,4)*2</t>
  </si>
  <si>
    <t>3,78*(0,4*3)</t>
  </si>
  <si>
    <t>3,78*(0,4+0,25)*2</t>
  </si>
  <si>
    <t>3,23*(0,3+0,7)*2</t>
  </si>
  <si>
    <t>3,23*(0,4*3)</t>
  </si>
  <si>
    <t>3,23*(0,4+0,3)</t>
  </si>
  <si>
    <t>3,23*(0,7+1,5)</t>
  </si>
  <si>
    <t>3,23*(0,4+0,25)</t>
  </si>
  <si>
    <t>3,23*(0,8+0,25)</t>
  </si>
  <si>
    <t>3,23*(0,3+0,25)*2</t>
  </si>
  <si>
    <t>3,23*(1,2+0,675)</t>
  </si>
  <si>
    <t>225</t>
  </si>
  <si>
    <t>763121712</t>
  </si>
  <si>
    <t>Stěna předsazená ze sádrokartonových desek ostatní konstrukce a práce na předsazených stěnách ze sádrokartonových desek zalomení stěny</t>
  </si>
  <si>
    <t>1688153814</t>
  </si>
  <si>
    <t>3,33*8</t>
  </si>
  <si>
    <t>3,78*5</t>
  </si>
  <si>
    <t>3,23*16</t>
  </si>
  <si>
    <t>3*16</t>
  </si>
  <si>
    <t>226</t>
  </si>
  <si>
    <t>763121714</t>
  </si>
  <si>
    <t>Stěna předsazená ze sádrokartonových desek ostatní konstrukce a práce na předsazených stěnách ze sádrokartonových desek základní penetrační nátěr</t>
  </si>
  <si>
    <t>-239945450</t>
  </si>
  <si>
    <t>227</t>
  </si>
  <si>
    <t>1531233942</t>
  </si>
  <si>
    <t>37,05</t>
  </si>
  <si>
    <t>144,002</t>
  </si>
  <si>
    <t>18,211</t>
  </si>
  <si>
    <t>118,191</t>
  </si>
  <si>
    <t>228</t>
  </si>
  <si>
    <t>763121761</t>
  </si>
  <si>
    <t>Stěna předsazená ze sádrokartonových desek Příplatek k cenám za rovinnost kvality speciální tmelení kvality Q3</t>
  </si>
  <si>
    <t>-930749259</t>
  </si>
  <si>
    <t>229</t>
  </si>
  <si>
    <t>1348310174</t>
  </si>
  <si>
    <t>230</t>
  </si>
  <si>
    <t>763131411</t>
  </si>
  <si>
    <t>Podhled ze sádrokartonových desek dvouvrstvá zavěšená spodní konstrukce z ocelových profilů CD, UD jednoduše opláštěná deskou standardní A, tl. 12,5 mm, bez izolace</t>
  </si>
  <si>
    <t>1285672263</t>
  </si>
  <si>
    <t xml:space="preserve">Poznámka k souboru cen:_x000D_
1. V cenách jsou započteny i náklady na tmelení a výztužnou pásku._x000D_
2. V cenách nejsou započteny náklady na základní penetrační nátěr; tyto se oceňují cenou -1714._x000D_
3. Ceny -1612 až -1613 Montáž nosné konstrukce je stanoveny pro m2 plochy podhledu._x000D_
4. Vcenách -2612 a -2613 nejsou započteny náklady na profily; tyto se oceňují ve specifikaci._x000D_
5. V cenách -1621 až -1624 Montáž desek nejsou započteny náklady na desky; tato dodávka se oceňuje ve specifikaci._x000D_
6. V ceně -1763 Příplatek za průhyb nosného stropu přes 20 mm je započtena pouze montáž, atypický profil se oceňuje individuálně ve specifikaci._x000D_
</t>
  </si>
  <si>
    <t>SDK  podhled hladký</t>
  </si>
  <si>
    <t xml:space="preserve">1.NP      </t>
  </si>
  <si>
    <t>39,5 "podhled + čelo v.0,75m dl.9,6</t>
  </si>
  <si>
    <t xml:space="preserve">3.NP   </t>
  </si>
  <si>
    <t xml:space="preserve">4.NP  </t>
  </si>
  <si>
    <t>231</t>
  </si>
  <si>
    <t>763131722</t>
  </si>
  <si>
    <t>Podhled ze sádrokartonových desek ostatní práce a konstrukce na podhledech ze sádrokartonových desek skokové změny výšky podhledu přes 0,5 m</t>
  </si>
  <si>
    <t>-782603898</t>
  </si>
  <si>
    <t>9,6 "podhled + čelo v.0,75m dl.9,6</t>
  </si>
  <si>
    <t>232</t>
  </si>
  <si>
    <t>763131731</t>
  </si>
  <si>
    <t>Podhled ze sádrokartonových desek ostatní práce a konstrukce na podhledech ze sádrokartonových desek čelo pro kazetové pohledy (F lišta) tl. 12,5 mm</t>
  </si>
  <si>
    <t>-413866320</t>
  </si>
  <si>
    <t>233</t>
  </si>
  <si>
    <t>763131765</t>
  </si>
  <si>
    <t>Podhled ze sádrokartonových desek Příplatek k cenám za výšku zavěšení přes 0,5 do 1,0 m</t>
  </si>
  <si>
    <t>1891867496</t>
  </si>
  <si>
    <t>234</t>
  </si>
  <si>
    <t>763131771</t>
  </si>
  <si>
    <t>Podhled ze sádrokartonových desek Příplatek k cenám za rovinnost kvality speciální tmelení kvality Q3</t>
  </si>
  <si>
    <t>-352279714</t>
  </si>
  <si>
    <t>235</t>
  </si>
  <si>
    <t>763164551</t>
  </si>
  <si>
    <t>Obklad konstrukcí sádrokartonovými deskami včetně ochranných úhelníků ve tvaru L rozvinuté šíře přes 0,8 m, opláštěný deskou standardní A, tl. 12,5 mm</t>
  </si>
  <si>
    <t>-612809612</t>
  </si>
  <si>
    <t xml:space="preserve">Poznámka k souboru cen:_x000D_
1. Ceny jsou určeny pro obklad konstrukcí z jakéhokoliv materiálu._x000D_
2. Ceny jsou určeny pro obklad trámů i sloupů._x000D_
3. V cenách jsou započteny i náklady na tmelení, výztužnou pásku a ochranu rohů úhelníky._x000D_
4. V cenách nejsou započteny náklady na základní penetrační nátěr; tyto se oceňují cenou 763 13-1714._x000D_
5. V cenách montáže obkladů nejsou započteny náklady na:_x000D_
a) desky; tato dodávka se oceňuje ve specifikaci,_x000D_
b) ochranné úhelníky; tato dodávka se oceňuje ve specifikaci,_x000D_
</t>
  </si>
  <si>
    <t xml:space="preserve">opláštění SDK - vni manžeta světlíků </t>
  </si>
  <si>
    <t>1,2*(1,5*4)</t>
  </si>
  <si>
    <t>1,2*(1,6*2+2,2*2)</t>
  </si>
  <si>
    <t>236</t>
  </si>
  <si>
    <t>763171112</t>
  </si>
  <si>
    <t>Instalační technika pro konstrukce ze sádrokartonových desek montáž revizních klapek pro příčky nebo předsazené stěny, velikost do 0,25 m2</t>
  </si>
  <si>
    <t>1525434884</t>
  </si>
  <si>
    <t xml:space="preserve">Poznámka k souboru cen:_x000D_
1. V cenách montáže revizních klapek 763 17-1 a revizních dvířek 763 17-2 nejsou započteny náklady na:_x000D_
a) jejich dodávku a dodávku pomocné konstrukce z profilů a spojek; tato dodávka se oceňuje ve specifikaci,_x000D_
b) zhotovení otvoru; tyto práce se oceňují cenami souborů cen části C01._x000D_
2. V cenách montáže nosičů zařizovacích předmětů 763 17-3 nejsou započteny náklady na jejich dodávku a dodávku spojovacího materiálu uchycení zařizovacích předmětů; tato dodávka se oceňuje ve specifikaci._x000D_
</t>
  </si>
  <si>
    <t>Poznámka k položce:_x000D_
31/z</t>
  </si>
  <si>
    <t>31/z</t>
  </si>
  <si>
    <t>"Revizní klapka pro sdk příčku / stěnu (keramický obklad) - umístění ve 2.NP na WC bezbariérovém - 600x600mm
čistící kusy kanalizace - 200x200mm"</t>
  </si>
  <si>
    <t>"revize požárních klapek u podlahy 2.21
nad podhledem
čistící kus kanalizace"</t>
  </si>
  <si>
    <t>600x600 - 1x</t>
  </si>
  <si>
    <t>600x600 - 14x</t>
  </si>
  <si>
    <t>200x200 - 18x</t>
  </si>
  <si>
    <t>237</t>
  </si>
  <si>
    <t>59030158</t>
  </si>
  <si>
    <t>klapka revizní protipožární pro stěny a podhledy tl 12,5mm 200x200mm</t>
  </si>
  <si>
    <t>720062790</t>
  </si>
  <si>
    <t>763171113</t>
  </si>
  <si>
    <t>Instalační technika pro konstrukce ze sádrokartonových desek montáž revizních klapek pro příčky nebo předsazené stěny, velikost přes 0,25 do 0,50 m2</t>
  </si>
  <si>
    <t>203874689</t>
  </si>
  <si>
    <t>Poznámka k položce:_x000D_
31/z + 38/z</t>
  </si>
  <si>
    <t>38/z</t>
  </si>
  <si>
    <t>"Revizní klapka pro SDK předstěnu.
Hlavní uzávěr vody a oddělovač požární vody - 600x600
Řídící jednotka RWA klapky a otevírání dveří - 600x1000"</t>
  </si>
  <si>
    <t>Hliníkový rám, výplň SDK deska</t>
  </si>
  <si>
    <t>S požární odolností EI45DP1</t>
  </si>
  <si>
    <t>600x1000 - 1</t>
  </si>
  <si>
    <t>239</t>
  </si>
  <si>
    <t>59030166</t>
  </si>
  <si>
    <t>klapka revizní protipožární pro stěny a podhledy tl 12,5mm 600x600mm</t>
  </si>
  <si>
    <t>1212454135</t>
  </si>
  <si>
    <t>240</t>
  </si>
  <si>
    <t>763171114</t>
  </si>
  <si>
    <t>Instalační technika pro konstrukce ze sádrokartonových desek montáž revizních klapek pro příčky nebo předsazené stěny, velikost přes 0,50 do 0,75 m2</t>
  </si>
  <si>
    <t>-1955793863</t>
  </si>
  <si>
    <t>Poznámka k položce:_x000D_
38/z</t>
  </si>
  <si>
    <t>241</t>
  </si>
  <si>
    <t>59030166R</t>
  </si>
  <si>
    <t>klapka revizní protipožární pro stěny a podhledy tl 12,5mm 600x1000mm</t>
  </si>
  <si>
    <t>-1413849430</t>
  </si>
  <si>
    <t>242</t>
  </si>
  <si>
    <t>763171212</t>
  </si>
  <si>
    <t>Instalační technika pro konstrukce ze sádrokartonových desek montáž revizních klapek pro podhledy, velikost do 0,25 m2</t>
  </si>
  <si>
    <t>-480464481</t>
  </si>
  <si>
    <t>Poznámka k položce:_x000D_
30/z</t>
  </si>
  <si>
    <t>30/z</t>
  </si>
  <si>
    <t>"Revizní klapka pro sdk podlhed, magnety, řetízek v blízkosti klimatizačních jednotek - 300x300mm;
podružné vodoměry a rozvody tepla - 600x1000mm"</t>
  </si>
  <si>
    <t>300x300  - 16x</t>
  </si>
  <si>
    <t>600x1000 - 4x</t>
  </si>
  <si>
    <t>243</t>
  </si>
  <si>
    <t>59030159</t>
  </si>
  <si>
    <t>klapka revizní protipožární pro stěny a podhledy tl 12,5mm 300x300mm</t>
  </si>
  <si>
    <t>1100993133</t>
  </si>
  <si>
    <t>244</t>
  </si>
  <si>
    <t>763171214</t>
  </si>
  <si>
    <t>Instalační technika pro konstrukce ze sádrokartonových desek montáž revizních klapek pro podhledy, velikost přes 0,50 do 0,75 m2</t>
  </si>
  <si>
    <t>-1282938107</t>
  </si>
  <si>
    <t>245</t>
  </si>
  <si>
    <t>-979934421</t>
  </si>
  <si>
    <t>246</t>
  </si>
  <si>
    <t>763181410R</t>
  </si>
  <si>
    <t xml:space="preserve">Stropní kovová podhledová modulární mřížka výšky 40mm rozměr 600x600mm </t>
  </si>
  <si>
    <t>-1533826096</t>
  </si>
  <si>
    <t xml:space="preserve">Poznámka k souboru cen:_x000D_
1. V cenách montáže zárubní -1311 a -1312 nejsou započteny náklady na dodávku zárubní; tato dodávka se oceňuje ve specifikaci._x000D_
2. Ceny montáže zárubní nelze použít pro dodatečnou montáž zárubně._x000D_
3. V ceně ztužující výplně otvoru pro dveře -1411 jsou započteny náklady na montáž a dodávku CW profilů pro obě svislé strany dveřního otvoru a UW profilů pro nadpraží._x000D_
4. V cenách ztužující výplně otvoru pro dveře -1421 až -1424 jsou započteny náklady na montáž a dodávku UA profilů pro obě svislé strany dveřního otvoru, UW profilů pro nadpraží a patek._x000D_
a) pro příčku výšky do 2,75 m takto:_x000D_
- délka profilu CW = 2x konstrukční výška příčky_x000D_
- délka profilu UW = 2x konstrukční výška příčky + šířka dveří + 300 mm,_x000D_
b) pro příčku výšky přes 2,75 do 4,25 m takto:_x000D_
- délka profilu UW = šířka dveří + 300 mm,_x000D_
- délka profilu UA = 2x konstrukční výška příčky,_x000D_
- patka UA = 4 kusy._x000D_
5. V ceně -1325 jsou započteny náklady na usazení, vyvážení a přetmelení, včetně kotevního materiálu._x000D_
6. Montáž zárubní dřevěných a obložkových lze oceňovat cenami katalogu 800-766 Konstrukce truhlářské._x000D_
7. V cenách -2313 a -2314 ostění oken jsou započteny i náklady na ochranné úhelníky._x000D_
8. V ceně -2411 opláštění střešního okna jsou započteny i náklady na CD a UD profily._x000D_
9. V cenách -3111 až -3222 jsou započteny i náklady na sestavení stavebního pouzdra._x000D_
10. V cenách -3111 až -3222 nejsou započteny náklady na opláštění stavebního pouzdra sádrokartonovými deskami a jejich povrchové úpravy. Tyto práce se oceňují příslušnými položkami souboru cen 763 11-1 Příčka ze sádrokartonových desek._x000D_
</t>
  </si>
  <si>
    <t>Poznámka k položce:_x000D_
32/z</t>
  </si>
  <si>
    <t xml:space="preserve">32/zStropní kovová podhledová modulární mřížka výšky 40mm rozměr 600x600mm Stropní kovová podhledová modulární mřížka výšky 40mm rozměr 600x600mm </t>
  </si>
  <si>
    <t>"Stropní kovová podhledová modulární mřížka výšky 40mm rozměr 600x600mm osazeno do otvoru  625x625mm 
v sádrokartonovém podhledu
- velikost oka 100x10</t>
  </si>
  <si>
    <t>600x600</t>
  </si>
  <si>
    <t>"Předbarvený hliník 5/10
finální barva RAL 9003"</t>
  </si>
  <si>
    <t>247</t>
  </si>
  <si>
    <t>763411111</t>
  </si>
  <si>
    <t>Sanitární příčky vhodné do mokrého prostředí dělící z dřevotřískových desek s HPL-laminátem tl. 19,6 mm</t>
  </si>
  <si>
    <t>1472940608</t>
  </si>
  <si>
    <t xml:space="preserve">Poznámka k souboru cen:_x000D_
1. Množství měrných jednotek se u cen -1111 až -1116, -1211 až -1216, -2111 až -2114, -2211 až -2214 určuje v m2 plochy příčky bez výškově stavitelných nožek a dveří._x000D_
2. U cen -1111, -1121, -1211 je dřevotřísková deska tl. 18 mm opatřena z obou stran vysokotlakým laminátem tl. 0,8 mm._x000D_
</t>
  </si>
  <si>
    <t>Poznámka k položce:_x000D_
24/z + 25/z + 26/z</t>
  </si>
  <si>
    <t>24/z</t>
  </si>
  <si>
    <t>"Sanitární příčka oddělující WC kabinu (vč. dveří š. 700mm)
délka 950mm výška 2000mm
materiál vysokotlaký laminát HPL,
nerezové nožičky a kování"</t>
  </si>
  <si>
    <t>"950
v. 2000"</t>
  </si>
  <si>
    <t>"HPL Laminát
odstín vzorkovat podle použité dlažby (světlá barva RAL 9002)"</t>
  </si>
  <si>
    <t>půdorysné schéma viz D.1.1.7 Půdorys 1.NP</t>
  </si>
  <si>
    <t>0,95*2</t>
  </si>
  <si>
    <t>25/z</t>
  </si>
  <si>
    <t>"Sanitární příčka oddělující WC kabiny (vč. dveří š.700mm 2kusy)
délka 2300mm výška 2000mm
oddělení kabin mezi sebou 
délka 700mm výška 2000mm
materiá</t>
  </si>
  <si>
    <t>"1675x700
v. 2000"</t>
  </si>
  <si>
    <t>(1,675+0,7)*2</t>
  </si>
  <si>
    <t>26/z</t>
  </si>
  <si>
    <t>"Sanitární příčka oddělující WC kabiny (vč. dveří š.700mm 2kusy)
délka 1725mm výška 2000mm
oddělení kabin mezi sebou 
délka 1720 mm výška 2000mm
mater</t>
  </si>
  <si>
    <t>"1850x1720
v.2000"</t>
  </si>
  <si>
    <t>8x</t>
  </si>
  <si>
    <t>Polovina zrcadlově otočená, půdorysné schéma viz D.1.1.7 - 10 Půdorys 1.- 4.NP</t>
  </si>
  <si>
    <t>(1,85+1,72)*2*8</t>
  </si>
  <si>
    <t>248</t>
  </si>
  <si>
    <t>763411121</t>
  </si>
  <si>
    <t>Sanitární příčky vhodné do mokrého prostředí dveře vnitřní do sanitárních příček šířky do 800 mm, výšky do 2 000 mm z dřevotřískových desek s HPL-laminátem včetně nerezového kování tl. 19,6 mm</t>
  </si>
  <si>
    <t>2075082796</t>
  </si>
  <si>
    <t>"1675x700v. 2000"</t>
  </si>
  <si>
    <t>"HPL Laminátodstín vzorkovat podle použité dlažby (světlá barva RAL 9002)"</t>
  </si>
  <si>
    <t>2*8</t>
  </si>
  <si>
    <t>249</t>
  </si>
  <si>
    <t>763431001</t>
  </si>
  <si>
    <t>Montáž podhledu minerálního včetně zavěšeného roštu viditelného s panely vyjímatelnými, velikosti panelů do 0,36 m2</t>
  </si>
  <si>
    <t>-1280475032</t>
  </si>
  <si>
    <t xml:space="preserve">Poznámka k souboru cen:_x000D_
1. V cenách montáže podhledu -1001 až -1201 jsou započteny náklady na montáž a dodávku nosné konstrukce._x000D_
2. V cenách nejsou započteny náklady na dodávku panelů; jejich dodávka se oceňuje ve specifikaci._x000D_
3. Ostatní práce a konstrukce na minerálních podhledech lze ocenit cenami 763 13-17. . ._x000D_
</t>
  </si>
  <si>
    <t>podhled AMF 600/600/15</t>
  </si>
  <si>
    <t>System C T24</t>
  </si>
  <si>
    <t>Viditelné profily 24 mm široké</t>
  </si>
  <si>
    <t xml:space="preserve">1.NP           </t>
  </si>
  <si>
    <t xml:space="preserve">2.NP  </t>
  </si>
  <si>
    <t xml:space="preserve">3.NP  </t>
  </si>
  <si>
    <t xml:space="preserve">4.NP </t>
  </si>
  <si>
    <t>250</t>
  </si>
  <si>
    <t>59036080</t>
  </si>
  <si>
    <t>panel akustický polozapuštěná hrana viditelný rošt š 15mm bílá tl 15mm</t>
  </si>
  <si>
    <t>211036485</t>
  </si>
  <si>
    <t>1472,6*1,05 'Přepočtené koeficientem množství</t>
  </si>
  <si>
    <t>251</t>
  </si>
  <si>
    <t>59036081R</t>
  </si>
  <si>
    <t>panel akustický polozapuštěná hrana viditelný rošt š 15mm bílá tl 15mm, vhodné do hygienických prostor</t>
  </si>
  <si>
    <t>1736813479</t>
  </si>
  <si>
    <t>143,7*1,05 'Přepočtené koeficientem množství</t>
  </si>
  <si>
    <t>252</t>
  </si>
  <si>
    <t>763431201</t>
  </si>
  <si>
    <t>Montáž podhledu minerálního napojení na stěnu lištou obvodovou</t>
  </si>
  <si>
    <t>-469518680</t>
  </si>
  <si>
    <t>obvodová lišta - napojení na stěnu</t>
  </si>
  <si>
    <t>253</t>
  </si>
  <si>
    <t>998763303</t>
  </si>
  <si>
    <t>Přesun hmot pro konstrukce montované z desek sádrokartonových, sádrovláknitých, cementovláknitých nebo cementových stanovený z hmotnosti přesunovaného materiálu vodorovná dopravní vzdálenost do 50 m v objektech výšky přes 12 do 24 m</t>
  </si>
  <si>
    <t>-1929067043</t>
  </si>
  <si>
    <t xml:space="preserve">Poznámka k souboru cen:_x000D_
1. Ceny pro přesun hmot stanovený z hmotnosti přesunovaného materiálu se použijí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-3381 pro přesun prováděný bez použití mechanizace, tj. za ztížených podmínek, lze použít pouze pro hmotnost materiálu, která se tímto způsobem skutečně přemísťuje. U přesunu stanoveného procentní sazbou se ztížení přesunu ocení individuálně._x000D_
</t>
  </si>
  <si>
    <t>764</t>
  </si>
  <si>
    <t>Konstrukce klempířské</t>
  </si>
  <si>
    <t>254</t>
  </si>
  <si>
    <t>764011623</t>
  </si>
  <si>
    <t>Dilatační lišta z pozinkovaného plechu s povrchovou úpravou připojovací, včetně tmelení rš 150 mm</t>
  </si>
  <si>
    <t>1328644894</t>
  </si>
  <si>
    <t>Poznámka k položce:_x000D_
6/k</t>
  </si>
  <si>
    <t>"Přítlační lišta hydroizolace 
pozinkovaný plech tl. 0,6mm
s povrchovou úpravou PVDF"</t>
  </si>
  <si>
    <t>RŠ 150</t>
  </si>
  <si>
    <t>37,5</t>
  </si>
  <si>
    <t>255</t>
  </si>
  <si>
    <t>764215605</t>
  </si>
  <si>
    <t>Oplechování horních ploch zdí a nadezdívek (atik) z pozinkovaného plechu s povrchovou úpravou celoplošně lepené rš 400 mm</t>
  </si>
  <si>
    <t>-1580354185</t>
  </si>
  <si>
    <t>Poznámka k položce:_x000D_
5/k</t>
  </si>
  <si>
    <t>"Lemování přechodu atiky
a nástavby, pozinkovaný plech
tl. 0,6mm s povrchovou
úpravou PVDF"</t>
  </si>
  <si>
    <t>RŠ 400</t>
  </si>
  <si>
    <t>13,5</t>
  </si>
  <si>
    <t>256</t>
  </si>
  <si>
    <t>764215606</t>
  </si>
  <si>
    <t>Oplechování horních ploch zdí a nadezdívek (atik) z pozinkovaného plechu s povrchovou úpravou celoplošně lepené rš 500 mm</t>
  </si>
  <si>
    <t>-105255683</t>
  </si>
  <si>
    <t>Poznámka k položce:_x000D_
3/k</t>
  </si>
  <si>
    <t>"Oplechování atiky - prosklené části
pozinkovaný plech tl. 0,6mm 
s povrchovou úpravou PVDF"</t>
  </si>
  <si>
    <t>RŠ 500</t>
  </si>
  <si>
    <t>257</t>
  </si>
  <si>
    <t>764215607</t>
  </si>
  <si>
    <t>Oplechování horních ploch zdí a nadezdívek (atik) z pozinkovaného plechu s povrchovou úpravou celoplošně lepené rš 670 mm</t>
  </si>
  <si>
    <t>229015621</t>
  </si>
  <si>
    <t>Poznámka k položce:_x000D_
1/k + 4/k</t>
  </si>
  <si>
    <t>"Oplechování atiky - zdivo - omítka
pozinkovaný plech tl. 0,6mm
s povrchovou úpravou PVDF"</t>
  </si>
  <si>
    <t>RŠ 660</t>
  </si>
  <si>
    <t>"Oplechování atiky - nástavba
pozinkovaný plech tl. 0,6mm
s povrchovou úpravou PVDF"</t>
  </si>
  <si>
    <t>RŠ 600</t>
  </si>
  <si>
    <t>258</t>
  </si>
  <si>
    <t>764215608</t>
  </si>
  <si>
    <t>Oplechování horních ploch zdí a nadezdívek (atik) z pozinkovaného plechu s povrchovou úpravou celoplošně lepené rš 750 mm</t>
  </si>
  <si>
    <t>-1743477511</t>
  </si>
  <si>
    <t>Poznámka k položce:_x000D_
2/k</t>
  </si>
  <si>
    <t>"Oplechování atiky - zdivo - lamela
pozinkovaný plech tl. 0,6mm
s povrchovou úpravou PVDF"</t>
  </si>
  <si>
    <t>RŠ 750</t>
  </si>
  <si>
    <t>259</t>
  </si>
  <si>
    <t>764215611</t>
  </si>
  <si>
    <t>Oplechování horních ploch zdí a nadezdívek (atik) z pozinkovaného plechu s povrchovou úpravou celoplošně lepené přes rš 800 mm</t>
  </si>
  <si>
    <t>298803914</t>
  </si>
  <si>
    <t>Poznámka k položce:_x000D_
7/k + 8/k</t>
  </si>
  <si>
    <t>"Oplechování dilatační spáry
pozinkovaný plech tl. 0,6mm
s povrchovou úpravou PVDF"</t>
  </si>
  <si>
    <t>RŠ 900</t>
  </si>
  <si>
    <t>15*0,9</t>
  </si>
  <si>
    <t>2,6*0,9</t>
  </si>
  <si>
    <t>260</t>
  </si>
  <si>
    <t>764215645</t>
  </si>
  <si>
    <t>Oplechování horních ploch zdí a nadezdívek (atik) z pozinkovaného plechu s povrchovou úpravou Příplatek k cenám za zvýšenou pracnost při provedení rohu nebo koutu do rš 400 mm</t>
  </si>
  <si>
    <t>-1296054885</t>
  </si>
  <si>
    <t>261</t>
  </si>
  <si>
    <t>764215646</t>
  </si>
  <si>
    <t>Oplechování horních ploch zdí a nadezdívek (atik) z pozinkovaného plechu s povrchovou úpravou Příplatek k cenám za zvýšenou pracnost při provedení rohu nebo koutu přes rš 400 mm</t>
  </si>
  <si>
    <t>-1981490618</t>
  </si>
  <si>
    <t>Poznámka k položce:_x000D_
1/k + 2/k + 3/k + 4/k + 7/k + 8/k</t>
  </si>
  <si>
    <t>262</t>
  </si>
  <si>
    <t>764216603</t>
  </si>
  <si>
    <t>Oplechování parapetů z pozinkovaného plechu s povrchovou úpravou rovných mechanicky kotvené, bez rohů rš 250 mm</t>
  </si>
  <si>
    <t>-307064208</t>
  </si>
  <si>
    <t xml:space="preserve">vnější parapet </t>
  </si>
  <si>
    <t>7,9*9</t>
  </si>
  <si>
    <t>3,4*26</t>
  </si>
  <si>
    <t>1,7*16</t>
  </si>
  <si>
    <t>0,85*9</t>
  </si>
  <si>
    <t>263</t>
  </si>
  <si>
    <t>764216665</t>
  </si>
  <si>
    <t>Oplechování parapetů z pozinkovaného plechu s povrchovou úpravou rovných celoplošně lepené, bez rohů Příplatek k cenám za zvýšenou pracnost při provedení rohu nebo koutu do rš 400 mm</t>
  </si>
  <si>
    <t>964326201</t>
  </si>
  <si>
    <t>2*9</t>
  </si>
  <si>
    <t>2*26</t>
  </si>
  <si>
    <t>2*16</t>
  </si>
  <si>
    <t>264</t>
  </si>
  <si>
    <t>998764103</t>
  </si>
  <si>
    <t>Přesun hmot pro konstrukce klempířské stanovený z hmotnosti přesunovaného materiálu vodorovná dopravní vzdálenost do 50 m v objektech výšky přes 12 do 24 m</t>
  </si>
  <si>
    <t>1816944132</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</si>
  <si>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-4181 pro přesun prováděný bez použití mechanizace, tj. za ztížených podmínek, lze použít pouze pro hmotnost materiálu, která se tímto způsobem skutečně přemísťuje._x000D_
</t>
  </si>
  <si>
    <t>766</t>
  </si>
  <si>
    <t>Konstrukce truhlářské</t>
  </si>
  <si>
    <t>265</t>
  </si>
  <si>
    <t>766211500</t>
  </si>
  <si>
    <t>Montáž madel schodišťových dřevěných z jednoho kusu průběžných, šířky do 150 mm</t>
  </si>
  <si>
    <t>379769649</t>
  </si>
  <si>
    <t xml:space="preserve">Poznámka k souboru cen:_x000D_
1. Cenami -1400 až -1720 se oceňují madla o průřezu větším než 25 cm2._x000D_
2. V cenách -1400 až -1720 není započtena dodávka montážního materiálu; tato dodávka se oceňuje ve specifikaci._x000D_
</t>
  </si>
  <si>
    <t>Poznámka k položce:_x000D_
15/z + 16/z + 36/z</t>
  </si>
  <si>
    <t>15/z</t>
  </si>
  <si>
    <t>"Vnitřní madlo zábradlí
dřevěné madlo na kovovvé konstrukci z plo 40x5, tyče Ø8mm a kotevního polechu tl. 3mm,
kotveno do SDK vruty  Ø6mm (nutné zesíl</t>
  </si>
  <si>
    <t>3250mm</t>
  </si>
  <si>
    <t>"Nátěr základní + 2x syntetický pro vnitřní prostředí
RAL 7016"</t>
  </si>
  <si>
    <t>"zesílení SDK v místě kotvení;
viz výkres na konci výpisu"</t>
  </si>
  <si>
    <t>Celková hmotnost 8kg</t>
  </si>
  <si>
    <t>3,25</t>
  </si>
  <si>
    <t>16/z</t>
  </si>
  <si>
    <t>3100mm</t>
  </si>
  <si>
    <t>36/z</t>
  </si>
  <si>
    <t>"Vnitřní madlo zábradlí
dřevěné madlo na kovové konstrukci z plo 40x5, tyče Ø8mm a kotevního polechu tl. 3mm,
kotveno do SDK vruty  Ø6mm (nutné zesíle</t>
  </si>
  <si>
    <t>1,05m</t>
  </si>
  <si>
    <t>2x</t>
  </si>
  <si>
    <t>"Nátěr základní + 2x syntetický pro vnitřní prostředí
RAL 9011"</t>
  </si>
  <si>
    <t>1,05*2</t>
  </si>
  <si>
    <t>266</t>
  </si>
  <si>
    <t>05217120R</t>
  </si>
  <si>
    <t>vnitřní dřevěné madlo zábradlí na kovové konstrukci z plo 40x5, tyče Ø8mm a kotevního polechu tl. 3mm</t>
  </si>
  <si>
    <t>-1486090180</t>
  </si>
  <si>
    <t>Poznámka k položce:_x000D_
specifikace dle výpis v PD_x000D_
vč.povrchové úpravy a příslušenství_x000D_
15/z</t>
  </si>
  <si>
    <t>267</t>
  </si>
  <si>
    <t>782015805</t>
  </si>
  <si>
    <t>Poznámka k položce:_x000D_
specifikace dle výpis v PD_x000D_
vč.povrchové úpravy a příslušenství_x000D_
16/z</t>
  </si>
  <si>
    <t>268</t>
  </si>
  <si>
    <t>-1454279899</t>
  </si>
  <si>
    <t>Poznámka k položce:_x000D_
specifikace dle výpis v PD_x000D_
vč.povrchové úpravy a příslušenství_x000D_
36/z</t>
  </si>
  <si>
    <t>269</t>
  </si>
  <si>
    <t>766622131</t>
  </si>
  <si>
    <t>Montáž oken plastových včetně montáže rámu plochy přes 1 m2 otevíravých do zdiva, výšky do 1,5 m</t>
  </si>
  <si>
    <t>-636323235</t>
  </si>
  <si>
    <t xml:space="preserve">Poznámka k souboru cen:_x000D_
1. V cenách montáže oken jsou započteny i náklady na zaměření, vyklínování, horizontální i vertikální vyrovnání okenního rámu, ukotvení a vyplnění spáry mezi rámem a ostěním polyuretanovou pěnou, včetně zednického začištění._x000D_
2. Cenami montáže oken otevíravých lze ocenit i montáže oken kyvných a otočných._x000D_
3. Tepelnou izolaci mezi ostěním a rámem okna je možné ocenit položkami 766 62 - 9 . . Příplatek k cenám za tepelnou izolaci mezi ostěním a rámem okna jsou započteny náklady na izolaci vnější i vnitřní._x000D_
4. Délka izolace se určuje v metrech délky rámu okna._x000D_
</t>
  </si>
  <si>
    <t>Poznámka k položce:_x000D_
5/a + 6/a + 7/a + 8/a + 9/a + 10/a + 11/a + 12/a</t>
  </si>
  <si>
    <t>5/a</t>
  </si>
  <si>
    <t>3400x1500</t>
  </si>
  <si>
    <t>3*3,4*1,5</t>
  </si>
  <si>
    <t>"Sestava oken celkové rozměry 3400x1500mm. 
Dvoukřídlé okno, jedno křídlo otevíravé a sklopné druhé otevíravé 1700x1500mm - 2 ks, 
Rámy z plastových p</t>
  </si>
  <si>
    <t>"celoobvodové kovové kování,
kovová klika a krytka,
výška kliky max 1,8m od podlahy (POZOR parapet výšky 1,35m)
TYP 2 (1.NP)"</t>
  </si>
  <si>
    <t>šedá (RAL 7016)/bílá (RAL 9016)</t>
  </si>
  <si>
    <t>6/a</t>
  </si>
  <si>
    <t>17*3,4*1,5</t>
  </si>
  <si>
    <t>"celoobvodové kovové kování,
kovová klika a krytka,
TYP 1"</t>
  </si>
  <si>
    <t>7/a</t>
  </si>
  <si>
    <t>1700x1500</t>
  </si>
  <si>
    <t>3*1,7*1,5</t>
  </si>
  <si>
    <t>"Dvoukřídlé okno, jedno křídlo otevíravé a sklopné druhé otevíravé, 
Rámy z plastových profilů s přerušeným tepelným mostem, s hliníkovým vnějším kryc</t>
  </si>
  <si>
    <t>8/a</t>
  </si>
  <si>
    <t>850x1500</t>
  </si>
  <si>
    <t>1*0,85*1,5</t>
  </si>
  <si>
    <t>"Jednokřídlové okno, otevíravé a sklopné, 
Rámy z plastových profilů s přerušeným tepelným mostem, s hliníkovým vnějším krycím profilem (stavební hlou</t>
  </si>
  <si>
    <t>9/a</t>
  </si>
  <si>
    <t>"Sestava oken celkové rozměry 3400x1500mm. 
Okno s pevným zasklením 1300x1500mm - 1ks,
Jednokřídlé okno otevíravé a sklopné   1050x1500mm - 2ks, 
Rámy</t>
  </si>
  <si>
    <t>"celoobvodové kovové kování,
kovová klika a krytka,
výška kliky max 1,8m od podesty (POZOR parapet výšky 1,65m)
TYP 1"</t>
  </si>
  <si>
    <t>10/a</t>
  </si>
  <si>
    <t>3400x750</t>
  </si>
  <si>
    <t>6*3,4*0,75</t>
  </si>
  <si>
    <t xml:space="preserve">"Sestava oken celkové rozměry 3400x750mm. 
Dvoukřídlé okno sklopné   1675x750mm - 2ks, + distanční profil 50mm
Rámy z plastových profilů s přerušeným </t>
  </si>
  <si>
    <t>"celoobvodové kovové kování,
kovová páka oddáleného ovládání,
TYP 1 (3x)
TYP 2 (3x - 1.NP)"</t>
  </si>
  <si>
    <t>11/a</t>
  </si>
  <si>
    <t>1650x750</t>
  </si>
  <si>
    <t>3*1,65*0,75</t>
  </si>
  <si>
    <t>"Dvoukřídlé okno sklopné   1650x750mm - 1ks, + distanční profil 50mm
Rámy z plastových profilů s přerušeným tepelným mostem, s hliníkovým vnějším kryc</t>
  </si>
  <si>
    <t>"celoobvodové kovové kování,
kovová páka oddáleného ovládání,
TYP 1"</t>
  </si>
  <si>
    <t>12/a</t>
  </si>
  <si>
    <t>1700x750</t>
  </si>
  <si>
    <t>4*1,7*0,75</t>
  </si>
  <si>
    <t>"Sestava oken celkové rozměry 1700x750mm. 
Okno sklopné 825x750mm - 2ks,
+ distanční profil 50mm
Rámy z plastových profilů s přerušeným tepelným moste</t>
  </si>
  <si>
    <t>270</t>
  </si>
  <si>
    <t>61140051</t>
  </si>
  <si>
    <t>okno plastové otevíravé/sklopné dvojsklo přes plochu 1m2 do v 1,5m</t>
  </si>
  <si>
    <t>-1571283512</t>
  </si>
  <si>
    <t>Poznámka k položce:_x000D_
specifikace dle výpis v PD_x000D_
vč.kování a příslušenství_x000D_
5/a</t>
  </si>
  <si>
    <t>271</t>
  </si>
  <si>
    <t>-1655370880</t>
  </si>
  <si>
    <t>Poznámka k položce:_x000D_
specifikace dle výpis v PD_x000D_
vč.kování a příslušenství_x000D_
6/a</t>
  </si>
  <si>
    <t>272</t>
  </si>
  <si>
    <t>601471982</t>
  </si>
  <si>
    <t>Poznámka k položce:_x000D_
specifikace dle výpis v PD_x000D_
vč.kování a příslušenství_x000D_
7/a</t>
  </si>
  <si>
    <t>273</t>
  </si>
  <si>
    <t>-66298490</t>
  </si>
  <si>
    <t>Poznámka k položce:_x000D_
specifikace dle výpis v PD_x000D_
vč.kování a příslušenství_x000D_
8/a</t>
  </si>
  <si>
    <t>274</t>
  </si>
  <si>
    <t>-1418658460</t>
  </si>
  <si>
    <t>Poznámka k položce:_x000D_
specifikace dle výpis v PD_x000D_
vč.kování a příslušenství_x000D_
9/a</t>
  </si>
  <si>
    <t>275</t>
  </si>
  <si>
    <t>-651763182</t>
  </si>
  <si>
    <t>Poznámka k položce:_x000D_
specifikace dle výpis v PD_x000D_
vč.kování a příslušenství_x000D_
10/a</t>
  </si>
  <si>
    <t>276</t>
  </si>
  <si>
    <t>-902007229</t>
  </si>
  <si>
    <t>Poznámka k položce:_x000D_
specifikace dle výpis v PD_x000D_
vč.kování a příslušenství_x000D_
11/a</t>
  </si>
  <si>
    <t>277</t>
  </si>
  <si>
    <t>1824919587</t>
  </si>
  <si>
    <t>Poznámka k položce:_x000D_
specifikace dle výpis v PD_x000D_
vč.kování a příslušenství_x000D_
12/a</t>
  </si>
  <si>
    <t>278</t>
  </si>
  <si>
    <t>56284700R</t>
  </si>
  <si>
    <t>distanční profil 50 mm</t>
  </si>
  <si>
    <t>-693840066</t>
  </si>
  <si>
    <t>Poznámka k položce:_x000D_
10/a + 11/a + 12/a</t>
  </si>
  <si>
    <t>1,7*2*6</t>
  </si>
  <si>
    <t>3*1,65</t>
  </si>
  <si>
    <t>4*0,825*2</t>
  </si>
  <si>
    <t>31,95*1,1 'Přepočtené koeficientem množství</t>
  </si>
  <si>
    <t>279</t>
  </si>
  <si>
    <t>766622132</t>
  </si>
  <si>
    <t>Montáž oken plastových včetně montáže rámu plochy přes 1 m2 otevíravých do zdiva, výšky přes 1,5 do 2,5 m</t>
  </si>
  <si>
    <t>708382004</t>
  </si>
  <si>
    <t>Poznámka k položce:_x000D_
1/a + 2/a + 3/a + 4/a</t>
  </si>
  <si>
    <t>1/a</t>
  </si>
  <si>
    <t>7900x1650</t>
  </si>
  <si>
    <t>6*7,9*1,65</t>
  </si>
  <si>
    <t>"Sestava oken celkové rozměry 7900x1650mm. 
Dvoukřídlé okno, jedno křídlo otevíravé a sklopné druhé otevíravé 1975x1650mm - 4ks, 
Rámy z plastových pr</t>
  </si>
  <si>
    <t>2/a</t>
  </si>
  <si>
    <t>7900x1600</t>
  </si>
  <si>
    <t>3*7,9*1,6</t>
  </si>
  <si>
    <t>"Sestava oken celkové rozměry 7900x1600mm. 
Dvoukřídlé okno jedno křídlo otevíravé a sklopné druhé otevíravé 1975x1600mm - 4ks, 
Rámy z plastových pro</t>
  </si>
  <si>
    <t>3/a</t>
  </si>
  <si>
    <t>3400x1650</t>
  </si>
  <si>
    <t>2*3,4*1,65</t>
  </si>
  <si>
    <t>"Sestava oken celkové rozměry 3400x1650mm. 
Dvoukřídlé okno, jedno křídlo otevíravé a sklopné druhé otevíravé 1700x1650mm - 2 ks, 
Rámy z plastových p</t>
  </si>
  <si>
    <t>4/a</t>
  </si>
  <si>
    <t>3400x1600</t>
  </si>
  <si>
    <t>1*3,4*1,6</t>
  </si>
  <si>
    <t>"Sestava oken celkové rozměry 3400x1600mm. 
Dvoukřídlé okno, jedno křídlo otevíravé a sklopné druhé otevíravé 1700x1600mm - 2 ks  , 
Rámy z plastových</t>
  </si>
  <si>
    <t>280</t>
  </si>
  <si>
    <t>61140053</t>
  </si>
  <si>
    <t>okno plastové otevíravé/sklopné dvojsklo přes plochu 1m2 v 1,5-2,5m</t>
  </si>
  <si>
    <t>-181006272</t>
  </si>
  <si>
    <t>Poznámka k položce:_x000D_
specifikace dle výpis v PD_x000D_
vč.kování a příslušenství_x000D_
1/a</t>
  </si>
  <si>
    <t>281</t>
  </si>
  <si>
    <t>-972636351</t>
  </si>
  <si>
    <t>Poznámka k položce:_x000D_
specifikace dle výpis v PD_x000D_
vč.kování a příslušenství_x000D_
2/a</t>
  </si>
  <si>
    <t>282</t>
  </si>
  <si>
    <t>1442114407</t>
  </si>
  <si>
    <t>Poznámka k položce:_x000D_
specifikace dle výpis v PD_x000D_
vč.kování a příslušenství_x000D_
3/a</t>
  </si>
  <si>
    <t>283</t>
  </si>
  <si>
    <t>-719618402</t>
  </si>
  <si>
    <t>Poznámka k položce:_x000D_
specifikace dle výpis v PD_x000D_
vč.kování a příslušenství_x000D_
4/a</t>
  </si>
  <si>
    <t>284</t>
  </si>
  <si>
    <t>766660001</t>
  </si>
  <si>
    <t>Montáž dveřních křídel dřevěných nebo plastových otevíravých do ocelové zárubně povrchově upravených jednokřídlových, šířky do 800 mm</t>
  </si>
  <si>
    <t>796689299</t>
  </si>
  <si>
    <t xml:space="preserve">Poznámka k souboru cen:_x000D_
1. Cenami -0021 až -0031, -0161 až -0163, -0181 až -0183, se oceňují dveře s protipožární odolností do 30 min._x000D_
2. V cenách -0201 až -0272 je započtena i montáž okopného plechu, stavěče křídel a držadel kyvných dveří._x000D_
3. V cenách -0351 až -0384 jsou započtené i náklady na osazení kování, vodícího trnu, seřízení pojezdů na stěnu a následné vyrovnání a seřízení dveřních křídel._x000D_
4. V cenách -0311 až -0324 nejsou započtené náklady na sestavení a osazení stavebního pouzdra, tyto náklady se oceňují cenami souboru cen 642 94-6 . . . Osazení stavebního pouzdra posuvných dveří do zděné příčky, katalogu 801-1 Budovy a haly - zděné a monolitické._x000D_
</t>
  </si>
  <si>
    <t>Poznámka k položce:_x000D_
9/b + 11/b + 12/b + 13/b + 14/b</t>
  </si>
  <si>
    <t>285</t>
  </si>
  <si>
    <t>61162085</t>
  </si>
  <si>
    <t>dveře jednokřídlé dřevotřískové povrch laminátový plné 700x1970/2100mm</t>
  </si>
  <si>
    <t>128535448</t>
  </si>
  <si>
    <t>Poznámka k položce:_x000D_
specifikace dle výpis v PD_x000D_
vč.kování,ve spodní části Al mřížka pro přívod vzduchu a příslušenství_x000D_
13/b</t>
  </si>
  <si>
    <t>286</t>
  </si>
  <si>
    <t>1897685494</t>
  </si>
  <si>
    <t>Poznámka k položce:_x000D_
specifikace dle výpis v PD_x000D_
vč.kování,ve spodní části Al mřížka pro přívod vzduchu a příslušenství_x000D_
14/b</t>
  </si>
  <si>
    <t>287</t>
  </si>
  <si>
    <t>61162086</t>
  </si>
  <si>
    <t>dveře jednokřídlé dřevotřískové povrch laminátový plné 800x1970/2100mm</t>
  </si>
  <si>
    <t>-1820890973</t>
  </si>
  <si>
    <t>Poznámka k položce:_x000D_
specifikace dle výpis v PD_x000D_
vč.kování a příslušenství_x000D_
9/b</t>
  </si>
  <si>
    <t>288</t>
  </si>
  <si>
    <t>61162086R</t>
  </si>
  <si>
    <t>1592433350</t>
  </si>
  <si>
    <t>Poznámka k položce:_x000D_
specifikace dle výpis v PD_x000D_
vč.kování, WC set,ve spodní části Al mřížka pro přívod vzduchu a příslušenství_x000D_
11/b</t>
  </si>
  <si>
    <t>289</t>
  </si>
  <si>
    <t>1869200907</t>
  </si>
  <si>
    <t>Poznámka k položce:_x000D_
specifikace dle výpis v PD_x000D_
vč.kování a příslušenství_x000D_
12/b</t>
  </si>
  <si>
    <t>290</t>
  </si>
  <si>
    <t>766660002</t>
  </si>
  <si>
    <t>Montáž dveřních křídel dřevěných nebo plastových otevíravých do ocelové zárubně povrchově upravených jednokřídlových, šířky přes 800 mm</t>
  </si>
  <si>
    <t>-334729937</t>
  </si>
  <si>
    <t>"jednokřídlé dveře HPL vnitřní plné, barva šedá
zvýšená zvuková izolace"</t>
  </si>
  <si>
    <t>291</t>
  </si>
  <si>
    <t>61162087R</t>
  </si>
  <si>
    <t>dveře jednokřídlé dřevotřískové povrch laminátový plné 900x1970/2100mm zvýšená zvuková izolace</t>
  </si>
  <si>
    <t>428123218</t>
  </si>
  <si>
    <t>Poznámka k položce:_x000D_
specifikace dle výpis v PD_x000D_
vč.kování a příslušenství_x000D_
8/b</t>
  </si>
  <si>
    <t>292</t>
  </si>
  <si>
    <t>61162093R</t>
  </si>
  <si>
    <t>dveře jednokřídlé dřevotřískové povrch laminátový částečně prosklené 900x1970/2100mm zvýšená zvuková izolace</t>
  </si>
  <si>
    <t>2064879964</t>
  </si>
  <si>
    <t>Poznámka k položce:_x000D_
specifikace dle výpis v PD_x000D_
vč.kování a příslušenství_x000D_
10/b</t>
  </si>
  <si>
    <t>293</t>
  </si>
  <si>
    <t>61162093</t>
  </si>
  <si>
    <t>dveře jednokřídlé dřevotřískové povrch laminátový částečně prosklené 900x1970/2100mm</t>
  </si>
  <si>
    <t>-1838614480</t>
  </si>
  <si>
    <t>Poznámka k položce:_x000D_
specifikace dle výpis v PD_x000D_
vč.kování a příslušenství_x000D_
18/b</t>
  </si>
  <si>
    <t>294</t>
  </si>
  <si>
    <t>766660021</t>
  </si>
  <si>
    <t>Montáž dveřních křídel dřevěných nebo plastových otevíravých do ocelové zárubně protipožárních jednokřídlových, šířky do 800 mm</t>
  </si>
  <si>
    <t>443630430</t>
  </si>
  <si>
    <t>295</t>
  </si>
  <si>
    <t>61162098</t>
  </si>
  <si>
    <t>dveře jednokřídlé dřevotřískové protipožární EI (EW) 30 D3 povrch laminátový plné 800x1970/2100mm</t>
  </si>
  <si>
    <t>-1655114007</t>
  </si>
  <si>
    <t>Poznámka k položce:_x000D_
specifikace dle výpis v PD_x000D_
vč.kování a příslušenství_x000D_
17/b</t>
  </si>
  <si>
    <t>296</t>
  </si>
  <si>
    <t>766660022</t>
  </si>
  <si>
    <t>Montáž dveřních křídel dřevěných nebo plastových otevíravých do ocelové zárubně protipožárních jednokřídlových, šířky přes 800 mm</t>
  </si>
  <si>
    <t>-963614527</t>
  </si>
  <si>
    <t xml:space="preserve">Poznámka k položce:_x000D_
7/b + 15/b + 16/b </t>
  </si>
  <si>
    <t>297</t>
  </si>
  <si>
    <t>61165314R</t>
  </si>
  <si>
    <t>dveře jednokřídlé HPL protipožární  EW30DP3-C3 prosklené 900x1970mm</t>
  </si>
  <si>
    <t>125042124</t>
  </si>
  <si>
    <t>Poznámka k položce:_x000D_
specifikace dle výpis v PD_x000D_
vč.kování a příslušenství_x000D_
7/b</t>
  </si>
  <si>
    <t>298</t>
  </si>
  <si>
    <t>-654216771</t>
  </si>
  <si>
    <t>Poznámka k položce:_x000D_
specifikace dle výpis v PD_x000D_
vč.kování a příslušenství_x000D_
15/b</t>
  </si>
  <si>
    <t>299</t>
  </si>
  <si>
    <t>1164471750</t>
  </si>
  <si>
    <t>Poznámka k položce:_x000D_
specifikace dle výpis v PD_x000D_
vč.kování a příslušenství_x000D_
16/b</t>
  </si>
  <si>
    <t>300</t>
  </si>
  <si>
    <t>766660031</t>
  </si>
  <si>
    <t>Montáž dveřních křídel dřevěných nebo plastových otevíravých do ocelové zárubně protipožárních dvoukřídlových jakékoliv šířky</t>
  </si>
  <si>
    <t>-975415096</t>
  </si>
  <si>
    <t>301</t>
  </si>
  <si>
    <t>61162128R</t>
  </si>
  <si>
    <t>dveře dvoukřídlé HPL protipožární  EW30DP3-C3 prosklené 1600x1970mm</t>
  </si>
  <si>
    <t>1497881651</t>
  </si>
  <si>
    <t>Poznámka k položce:_x000D_
specifikace dle výpis v PD_x000D_
vč.kování a příslušenství_x000D_
6/b</t>
  </si>
  <si>
    <t>1600x1970  EW30DP3-C3dveře dvoukřídlé HPL protipožární  EW30DP3-C3 prosklené 1600x1970mm</t>
  </si>
  <si>
    <t>302</t>
  </si>
  <si>
    <t>766694111R</t>
  </si>
  <si>
    <t>Montáž ostatních truhlářských konstrukcí parapetních desek dřevěných nebo plastových šířky do 300 mm</t>
  </si>
  <si>
    <t>-870432678</t>
  </si>
  <si>
    <t xml:space="preserve">Poznámka k souboru cen:_x000D_
1. Vcenách 766 69 - 3421 a 3422 jsou započteny i náklady na zaměření zřizovaných otvorů._x000D_
2. V cenách 766 69 - 4111 až 4124 jsou započteny i náklady na zaměření, vyklínování, horizontální i vertikální vyrovnání, ukotvení a vyplnění spáry mezi parapetem a ostěním polyuretanovou pěnou, včetně zednického začištění._x000D_
3. Cenami -97 . . nelze oceňovat venkovní krycí lišty balkónových dveří; tato montáž se oceňuje cenou -1610._x000D_
</t>
  </si>
  <si>
    <t>Poznámka k položce:_x000D_
22/z</t>
  </si>
  <si>
    <t>22/z</t>
  </si>
  <si>
    <t>"Vnitřní plastový parapet bez nosu
šířka 220mm 
včetně zakončení na obou stranách"</t>
  </si>
  <si>
    <t>"7900
3400
1700
850"</t>
  </si>
  <si>
    <t>"9
26
16
9"</t>
  </si>
  <si>
    <t>bílá</t>
  </si>
  <si>
    <t>303</t>
  </si>
  <si>
    <t>61144401</t>
  </si>
  <si>
    <t>parapet plastový vnitřní komůrkový 250x20x1000mm</t>
  </si>
  <si>
    <t>-1379878450</t>
  </si>
  <si>
    <t>194,35*1,1 'Přepočtené koeficientem množství</t>
  </si>
  <si>
    <t>304</t>
  </si>
  <si>
    <t>61144019</t>
  </si>
  <si>
    <t>koncovka k parapetu plastovému vnitřnímu 1 pár</t>
  </si>
  <si>
    <t>sada</t>
  </si>
  <si>
    <t>1502179773</t>
  </si>
  <si>
    <t>305</t>
  </si>
  <si>
    <t>998766103</t>
  </si>
  <si>
    <t>Přesun hmot pro konstrukce truhlářské stanovený z hmotnosti přesunovaného materiálu vodorovná dopravní vzdálenost do 50 m v objektech výšky přes 12 do 24 m</t>
  </si>
  <si>
    <t>390118428</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</si>
  <si>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-6181 pro přesun prováděný bez použití mechanizace, tj. za ztížených podmínek, lze použít pouze pro hmotnost materiálu, která se tímto způsobem skutečně přemísťuje._x000D_
</t>
  </si>
  <si>
    <t>767</t>
  </si>
  <si>
    <t>Konstrukce zámečnické</t>
  </si>
  <si>
    <t>306</t>
  </si>
  <si>
    <t>767161211</t>
  </si>
  <si>
    <t>Montáž zábradlí rovného z profilové oceli do zdiva, hmotnosti 1 m zábradlí do 20 kg</t>
  </si>
  <si>
    <t>-1843743790</t>
  </si>
  <si>
    <t xml:space="preserve">Poznámka k souboru cen:_x000D_
1. Cenami -51 . . lze oceňovat i montáž madel a průběžnou (horizontální) výplň z trubek nebo tenkostěnných profilů, které se montují z dodaných dílů na samostatně osazované ocelové sloupky nebo na zabudované kotevní prvky._x000D_
2. Cenami nelze oceňovat montáž samostatného sloupku pro dřevěné madlo; tyto práce se oceňují cenou 767 22-0550 Osazení samostatného sloupku._x000D_
3. V cenách nejsou započteny náklady na:_x000D_
a) vytvoření ohybu nebo ohybníku; tyto práce se oceňují cenou 767 22-0191 nebo -0490 Příplatek za vytvoření ohybu,_x000D_
b) montáž hliníkových krycích lišt; tyto práce se oceňují cenami 767 89-6110 až -6115 Montáž ostatních zámečnických konstrukcí,_x000D_
c) montáž výplně tvarovaným plechem._x000D_
</t>
  </si>
  <si>
    <t>Poznámka k položce:_x000D_
7/z + 8/z + 9/z + 10/z + 11/z + 12/z + 13/z + 14/z + 35/z</t>
  </si>
  <si>
    <t>7/z</t>
  </si>
  <si>
    <t xml:space="preserve">"Vnitřní zábradlí
svařované, trubky čtvercového průřezu 40x40x2, 30x20x2 a 35x35x2, tyč Ø10mm,
kotveno přivařením k ocelové konstrukci schodiště nebo </t>
  </si>
  <si>
    <t>15100mm</t>
  </si>
  <si>
    <t>viz výkres D.1.1.31 - Vnitřní zábradlí - ocelové schodiště</t>
  </si>
  <si>
    <t xml:space="preserve">Celková hmotnost 169kg </t>
  </si>
  <si>
    <t>15,1</t>
  </si>
  <si>
    <t>8/z</t>
  </si>
  <si>
    <t>31800mm</t>
  </si>
  <si>
    <t>Celková hmotnost 351kg</t>
  </si>
  <si>
    <t>31,8</t>
  </si>
  <si>
    <t>9/z</t>
  </si>
  <si>
    <t>17200mm</t>
  </si>
  <si>
    <t>Hmotnost jednoho kusu 196kg</t>
  </si>
  <si>
    <t>Celková hmotnost 392kg</t>
  </si>
  <si>
    <t>17,2*2</t>
  </si>
  <si>
    <t>10/z</t>
  </si>
  <si>
    <t>"Vnitřní zábradlí
svařované, trubky čtvercového průřezu 40x40x2, 30x20x2 a 35x35x2, tyč Ø10mm,
kotveno pomocí kotevního plechu tl. 10mm a šroubu M16 k</t>
  </si>
  <si>
    <t>3450mm</t>
  </si>
  <si>
    <t>3x</t>
  </si>
  <si>
    <t>Hmotnost jednoho kusu 45kg</t>
  </si>
  <si>
    <t>Celková hmotnost 135kg</t>
  </si>
  <si>
    <t>3,45*3</t>
  </si>
  <si>
    <t>11/z</t>
  </si>
  <si>
    <t>"Vnitřní zábradlí
svařované, trubky čtvercového průřezu 40x40x2 a 30x20x2, tyč Ø10mm,
kotveno pomocí kotevního plechu tl. 6mm a šroubu M12 k ŽB kci sc</t>
  </si>
  <si>
    <t>4700mm</t>
  </si>
  <si>
    <t>viz výkres D.1.1.32 - Vnitřní zábradlí - ŽB schodiště</t>
  </si>
  <si>
    <t>Celková hmotnost 56kg</t>
  </si>
  <si>
    <t>4,7</t>
  </si>
  <si>
    <t>12/z</t>
  </si>
  <si>
    <t xml:space="preserve">"Vnitřní zábradlí
svařované, trubky čtvercového průřezu 40x40x2, 30x20x2 a 30x30x2, tyč Ø10mm,
kotveno pomocí kotevního plechu tl. 6mm a šroubu M12 k </t>
  </si>
  <si>
    <t>Hmotnost jednoho kusu 58kg</t>
  </si>
  <si>
    <t>Celková hmotnost 174kg</t>
  </si>
  <si>
    <t>4,7*3</t>
  </si>
  <si>
    <t>13/z</t>
  </si>
  <si>
    <t>22600mm</t>
  </si>
  <si>
    <t>Celková hmotnost 280kg</t>
  </si>
  <si>
    <t>22,6</t>
  </si>
  <si>
    <t>14/z</t>
  </si>
  <si>
    <t>4900mm</t>
  </si>
  <si>
    <t>Hmotnost jednoho kusu 209kg</t>
  </si>
  <si>
    <t>Celková hmotnost 438kg</t>
  </si>
  <si>
    <t>4,9*2</t>
  </si>
  <si>
    <t>35/z</t>
  </si>
  <si>
    <t>"Vnitřní zábradlí
svařované, trubky čtvercového průřezu 40x40x2, 30x20x2 a 35x35x2, tyč Ø10mm,
kotveno k trubkám 35x35x2, které jsou osazeny při beton</t>
  </si>
  <si>
    <t>2300mm</t>
  </si>
  <si>
    <t>viz výkres na konci výpisu</t>
  </si>
  <si>
    <t>Celková hmotnost 32kg</t>
  </si>
  <si>
    <t>2,3</t>
  </si>
  <si>
    <t>307</t>
  </si>
  <si>
    <t>55342030R</t>
  </si>
  <si>
    <t>zábradlí vnitřní svařované, trubky čtvercového průřezu 40x40x2, 30x20x2 a 35x35x2, tyč Ø10mm</t>
  </si>
  <si>
    <t>538690043</t>
  </si>
  <si>
    <t xml:space="preserve">Poznámka k položce:_x000D_
specifikace dle výpis v PD_x000D_
vč.povrchové úpravy a příslušenství_x000D_
7/z_x000D_
Celková hmotnost 169kg </t>
  </si>
  <si>
    <t>308</t>
  </si>
  <si>
    <t>554949970</t>
  </si>
  <si>
    <t>Poznámka k položce:_x000D_
specifikace dle výpis v PD_x000D_
vč.povrchové úpravy a příslušenství_x000D_
8/z_x000D_
Celková hmotnost 351kg</t>
  </si>
  <si>
    <t>309</t>
  </si>
  <si>
    <t>-245692868</t>
  </si>
  <si>
    <t>Poznámka k položce:_x000D_
specifikace dle výpis v PD_x000D_
vč.povrchové úpravy a příslušenství_x000D_
9/z_x000D_
Hmotnost jednoho kusu 196kg_x000D_
Celková hmotnost 392kg</t>
  </si>
  <si>
    <t>310</t>
  </si>
  <si>
    <t>1433920861</t>
  </si>
  <si>
    <t>Poznámka k položce:_x000D_
specifikace dle výpis v PD_x000D_
vč.povrchové úpravy a příslušenství_x000D_
10/z_x000D_
Hmotnost jednoho kusu 45kg_x000D_
Celková hmotnost 135kg</t>
  </si>
  <si>
    <t>311</t>
  </si>
  <si>
    <t>-919227162</t>
  </si>
  <si>
    <t>Poznámka k položce:_x000D_
specifikace dle výpis v PD_x000D_
vč.povrchové úpravy a příslušenství_x000D_
11/z_x000D_
Celková hmotnost 56kg</t>
  </si>
  <si>
    <t>312</t>
  </si>
  <si>
    <t>-1390829517</t>
  </si>
  <si>
    <t>Poznámka k položce:_x000D_
specifikace dle výpis v PD_x000D_
vč.povrchové úpravy a příslušenství_x000D_
12/z_x000D_
Hmotnost jednoho kusu 58kg_x000D_
Celková hmotnost 174kg</t>
  </si>
  <si>
    <t>313</t>
  </si>
  <si>
    <t>-1547366446</t>
  </si>
  <si>
    <t>Poznámka k položce:_x000D_
specifikace dle výpis v PD_x000D_
vč.povrchové úpravy a příslušenství_x000D_
13/z_x000D_
Celková hmotnost 280kg</t>
  </si>
  <si>
    <t>314</t>
  </si>
  <si>
    <t>1683240798</t>
  </si>
  <si>
    <t>Poznámka k položce:_x000D_
specifikace dle výpis v PD_x000D_
vč.povrchové úpravy a příslušenství_x000D_
14/z_x000D_
Hmotnost jednoho kusu 209kg_x000D_
Celková hmotnost 438kg</t>
  </si>
  <si>
    <t>315</t>
  </si>
  <si>
    <t>1859703575</t>
  </si>
  <si>
    <t>Poznámka k položce:_x000D_
specifikace dle výpis v PD_x000D_
vč.povrchové úpravy a příslušenství_x000D_
35/z_x000D_
Celková hmotnost 32kg</t>
  </si>
  <si>
    <t>316</t>
  </si>
  <si>
    <t>767165114</t>
  </si>
  <si>
    <t>Montáž zábradlí rovného madel z trubek nebo tenkostěnných profilů svařováním</t>
  </si>
  <si>
    <t>-1026698856</t>
  </si>
  <si>
    <t>317</t>
  </si>
  <si>
    <t>05217100R</t>
  </si>
  <si>
    <t>madlo dřevěné</t>
  </si>
  <si>
    <t>-989741350</t>
  </si>
  <si>
    <t>Poznámka k položce:_x000D_
specifikace dle výpis v PD_x000D_
vč.povrchové úpravy a příslušenství_x000D_
7/z</t>
  </si>
  <si>
    <t>318</t>
  </si>
  <si>
    <t>248325686</t>
  </si>
  <si>
    <t>Poznámka k položce:_x000D_
specifikace dle výpis v PD_x000D_
vč.povrchové úpravy a příslušenství_x000D_
8/z</t>
  </si>
  <si>
    <t>319</t>
  </si>
  <si>
    <t>-2070177113</t>
  </si>
  <si>
    <t>Poznámka k položce:_x000D_
specifikace dle výpis v PD_x000D_
vč.povrchové úpravy a příslušenství_x000D_
9/z</t>
  </si>
  <si>
    <t>320</t>
  </si>
  <si>
    <t>144577467</t>
  </si>
  <si>
    <t>Poznámka k položce:_x000D_
specifikace dle výpis v PD_x000D_
vč.povrchové úpravy a příslušenství_x000D_
10/z</t>
  </si>
  <si>
    <t>321</t>
  </si>
  <si>
    <t>-649834082</t>
  </si>
  <si>
    <t>Poznámka k položce:_x000D_
specifikace dle výpis v PD_x000D_
vč.povrchové úpravy a příslušenství_x000D_
11/z</t>
  </si>
  <si>
    <t>322</t>
  </si>
  <si>
    <t>565099664</t>
  </si>
  <si>
    <t>Poznámka k položce:_x000D_
specifikace dle výpis v PD_x000D_
vč.povrchové úpravy a příslušenství_x000D_
12/z</t>
  </si>
  <si>
    <t>323</t>
  </si>
  <si>
    <t>-145760422</t>
  </si>
  <si>
    <t>Poznámka k položce:_x000D_
specifikace dle výpis v PD_x000D_
vč.povrchové úpravy a příslušenství_x000D_
13/z</t>
  </si>
  <si>
    <t>324</t>
  </si>
  <si>
    <t>1053825175</t>
  </si>
  <si>
    <t>Poznámka k položce:_x000D_
specifikace dle výpis v PD_x000D_
vč.povrchové úpravy a příslušenství_x000D_
14/z</t>
  </si>
  <si>
    <t>325</t>
  </si>
  <si>
    <t>178344289</t>
  </si>
  <si>
    <t>Poznámka k položce:_x000D_
specifikace dle výpis v PD_x000D_
vč.povrchové úpravy a příslušenství_x000D_
35/z</t>
  </si>
  <si>
    <t>326</t>
  </si>
  <si>
    <t>767316313</t>
  </si>
  <si>
    <t>Montáž světlíků bodových přes 2 do 2,5 m2</t>
  </si>
  <si>
    <t>1930694048</t>
  </si>
  <si>
    <t xml:space="preserve">Poznámka k souboru cen:_x000D_
1. V cenách -3110 až -3152 je započtena i montáž krytiny._x000D_
2. V ceně -2737 je započteno i dokončení okování větracích křídel._x000D_
</t>
  </si>
  <si>
    <t>Poznámka k položce:_x000D_
2/e</t>
  </si>
  <si>
    <t>2/e</t>
  </si>
  <si>
    <t>1500x1500</t>
  </si>
  <si>
    <t>"Kopulový světlík v plastovém rámu, šikmá PVC světlíková manžeta výšky 500mm, izolovaná 30mm polyuretanu.
Uw= 0,90 W/m2K"</t>
  </si>
  <si>
    <t>Elektrické motorové otevírání pro větrání chráněné únikové cesty (RWA klapka), Otevření o 90° volná plocha pro odvětraní 2,0m2. Řídící jednotka se zál</t>
  </si>
  <si>
    <t>"Kopulové zasklení s izolačním dvojsklem. Kopule s úpravou proti přehřátí interiéru (opál), izolační dvojsklo, vrchní odolné proti rozbití, spodní vrs</t>
  </si>
  <si>
    <t>327</t>
  </si>
  <si>
    <t>56245355R</t>
  </si>
  <si>
    <t xml:space="preserve">Kopulový světlík 1,5x1,5m v plastovém rámu, šikmá PVC světlíková manžeta výšky 500mm, izolovaná 30mm polyuretanu, Uw= 0,90 W/m2K </t>
  </si>
  <si>
    <t>1970854830</t>
  </si>
  <si>
    <t>Poznámka k položce:_x000D_
specifikace dle výpis v PD_x000D_
vč.manžety, el.ovládání a příslušenství_x000D_
1/e</t>
  </si>
  <si>
    <t>328</t>
  </si>
  <si>
    <t>767316316</t>
  </si>
  <si>
    <t>Montáž světlíků bodových přes 3,5 do 4 m2</t>
  </si>
  <si>
    <t>-475946105</t>
  </si>
  <si>
    <t>Poznámka k položce:_x000D_
1/e</t>
  </si>
  <si>
    <t>1/e</t>
  </si>
  <si>
    <t>1600x2200</t>
  </si>
  <si>
    <t>Pevné zasklení. Zasklení s možností kompletní demontáže, světlík slouží jako montážní otvor pro jednotky VZT.</t>
  </si>
  <si>
    <t>329</t>
  </si>
  <si>
    <t>56245359R</t>
  </si>
  <si>
    <t>kopulový světlík 1,6x2,2m v plastovém rámu, pevné zasklení, šikmá PVC světlíková manžeta výšky 500mm, izolovaná 30mm polyuretanu, Uw= 0,90 W/m2K</t>
  </si>
  <si>
    <t>1253707902</t>
  </si>
  <si>
    <t>Poznámka k položce:_x000D_
specifikace dle výpis v PD_x000D_
vč.manžety a příslušenství_x000D_
1/e</t>
  </si>
  <si>
    <t>Kopulový světlík v plastovém rámu, šikmá PVC světlíková manžeta výšky 500mm, izolovaná 30mm polyuretanu.</t>
  </si>
  <si>
    <t>Uw= 0,90 W/m2K</t>
  </si>
  <si>
    <t>330</t>
  </si>
  <si>
    <t>767391207</t>
  </si>
  <si>
    <t>Montáž krytiny z tvarovaných plechů trapézových nebo vlnitých, uchyceným šroubováním přes kaloty</t>
  </si>
  <si>
    <t>656277271</t>
  </si>
  <si>
    <t xml:space="preserve">Poznámka k souboru cen:_x000D_
1. V cenách není započteno zhotovení otvoru v krytině, tyto práce se oceňují cenami 767 13-76 Zhotovení otvoru v plechu._x000D_
2. V cenách není započteno oplechování prostupů; tyto práce lze oceňovat cenami katalogu 800-764 Konstrukce klempířské._x000D_
3. Množství krytiny střech se určí v m2 z rozměru plochy krytiny podle projektu._x000D_
</t>
  </si>
  <si>
    <t>"Trapézový plech TR110/333/0,75"</t>
  </si>
  <si>
    <t>20,40*1,1</t>
  </si>
  <si>
    <t>RAL 9002</t>
  </si>
  <si>
    <t>"Čistá půdorysná plocha
včetně veškerého spojovácího a kotevního materiálu"</t>
  </si>
  <si>
    <t>331</t>
  </si>
  <si>
    <t>15484313R</t>
  </si>
  <si>
    <t>plech trapézový TR110/333/0,75</t>
  </si>
  <si>
    <t>-1618547804</t>
  </si>
  <si>
    <t>22,44*1,1 'Přepočtené koeficientem množství</t>
  </si>
  <si>
    <t>332</t>
  </si>
  <si>
    <t>767391209</t>
  </si>
  <si>
    <t>Montáž krytiny z tvarovaných plechů Příplatek k cenám za antikondenzační úpravu plechu</t>
  </si>
  <si>
    <t>-39207204</t>
  </si>
  <si>
    <t>333</t>
  </si>
  <si>
    <t>767416114</t>
  </si>
  <si>
    <t>Montáž lehkých obvodových plášťů rastrová (roštová) konstrukce tvořená lehkou nosnou rámovou konstrukcí sestavenou na místě ze stavebních prvků s průhlednými výplňovými panely výšky budovy přes 12 do 24 m</t>
  </si>
  <si>
    <t>-2026357675</t>
  </si>
  <si>
    <t xml:space="preserve">Poznámka k souboru cen:_x000D_
1. V cenách nejsou započteny náklady na:_x000D_
a) dodávku materiálu, tyto se oceňují ve specifikaci._x000D_
b) montáž a dodávku podkladních vrstev a konstrukcí._x000D_
2. Množství měrných jednotek se určí v m2 z rozměru plochy fasády podle projektu._x000D_
3. V cenách -6311 až -6315 jsou započteny bodové terče pro uchycení skel._x000D_
</t>
  </si>
  <si>
    <t>Poznámka k položce:_x000D_
13/a + 14/a + 15/a + 16/a + 17/a + 18/a + 19/a</t>
  </si>
  <si>
    <t>13/a</t>
  </si>
  <si>
    <t>4050x2725</t>
  </si>
  <si>
    <t>4*4,05*2,75</t>
  </si>
  <si>
    <t>Sloupko-příčková fasáda, sestava z hliníkových profilů šířky 50mm, hloubka profilů 160mm</t>
  </si>
  <si>
    <t>Děleno na čtyři shodně široká pole</t>
  </si>
  <si>
    <t>součástí jsou dvě sklopná okna 950x750mm s oddáleným ovládáním</t>
  </si>
  <si>
    <t>"celoobvodové kovové kování,kovová páka oddáleného ovládání,TYP 2"</t>
  </si>
  <si>
    <t>RAL 7016</t>
  </si>
  <si>
    <t>14/a</t>
  </si>
  <si>
    <t>3*4,05*2,725</t>
  </si>
  <si>
    <t>"Sloupko-příčková fasáda, sestava z hliníkových profilů šířky 50mm, hloubka profilů 160mm
Děleno na čtyři pole"</t>
  </si>
  <si>
    <t>TYP 2</t>
  </si>
  <si>
    <t>15/a</t>
  </si>
  <si>
    <t>"Sloupko-příčková fasáda, sestava z hliníkových profilů šířky 50mm, hloubka profilů 160mmDěleno na čtyři pole, součástí jsou dveře 2/b"</t>
  </si>
  <si>
    <t>2/b</t>
  </si>
  <si>
    <t>900x2100  3x  ( celkem 4x)</t>
  </si>
  <si>
    <t>"Vchodové dveře prosklené, z AL komorových profilů s přerušeným tepelným mostem, průchozí rozměr dveří 900/2100mm 
součást sloupkopříčkové fasády 15/a</t>
  </si>
  <si>
    <t>součást sloupkopříčkové fasády 15/a a 16/a</t>
  </si>
  <si>
    <t>16/a</t>
  </si>
  <si>
    <t>1*4,05*2,725</t>
  </si>
  <si>
    <t>"Sloupko-příčková fasáda, sestava z hliníkových profilů šířky 50mm, hloubka profilů 160mm
Děleno na čtyři pole, součástí jsou dveře 2/b"</t>
  </si>
  <si>
    <t>900x2100  1x ( celkem 4x)</t>
  </si>
  <si>
    <t>17/a</t>
  </si>
  <si>
    <t>4050x10970</t>
  </si>
  <si>
    <t>3*4,05*10,97</t>
  </si>
  <si>
    <t>"Sloupko-příčková fasáda, sestava z hliníkových profilů šířky 50mm, hloubka profilů 160mm
Děleno na čtyři shodně široká pole
součástí jsou dvě sklopná</t>
  </si>
  <si>
    <t>součástí jsou dvě sklopná okna 950x750mm s oddáleným ovládáním v každém patře - celkem 6ks</t>
  </si>
  <si>
    <t>"celoobvodové kovové kování,kovová páka oddáleného ovládání,TYP 3TYP 1 - okna"</t>
  </si>
  <si>
    <t>18/a</t>
  </si>
  <si>
    <t>5945x14450</t>
  </si>
  <si>
    <t>1*5,945*14,45</t>
  </si>
  <si>
    <t>součástí jsou dvě sklopná okna 1350x750mm s oddáleným ovládáním 2ks</t>
  </si>
  <si>
    <t>"celoobvodové kovové kování,kovová páka oddáleného ovládání,TYP 2 - (1.NP)TYP 1 - ostatní patra a okna"</t>
  </si>
  <si>
    <t>19/a</t>
  </si>
  <si>
    <t>6845x14450</t>
  </si>
  <si>
    <t>1*6,845*14,45</t>
  </si>
  <si>
    <t>-1,4*2,2</t>
  </si>
  <si>
    <t>Součástí jsou dveře 1/b     1400/2200mm   1x   - D + M v samostatné položce</t>
  </si>
  <si>
    <t>334</t>
  </si>
  <si>
    <t>55341001R</t>
  </si>
  <si>
    <t xml:space="preserve">sloupko-příčková fasáda Al s fixním zasklením </t>
  </si>
  <si>
    <t>-845336827</t>
  </si>
  <si>
    <t>Poznámka k položce:_x000D_
specifikace dle výpis v PD_x000D_
vč.kování, povrchové úpravy a příslušenství_x000D_
13/a</t>
  </si>
  <si>
    <t>-4*0,950*0,75</t>
  </si>
  <si>
    <t>335</t>
  </si>
  <si>
    <t>-1649308362</t>
  </si>
  <si>
    <t>Poznámka k položce:_x000D_
specifikace dle výpis v PD_x000D_
vč.kování, povrchové úpravy a příslušenství_x000D_
14/a</t>
  </si>
  <si>
    <t>336</t>
  </si>
  <si>
    <t>1380843293</t>
  </si>
  <si>
    <t>Poznámka k položce:_x000D_
specifikace dle výpis v PD_x000D_
vč.kování, povrchové úpravy a příslušenství_x000D_
15/a</t>
  </si>
  <si>
    <t>-0,9*2,1*3</t>
  </si>
  <si>
    <t>900x2100 3x (celkem 4x)</t>
  </si>
  <si>
    <t>337</t>
  </si>
  <si>
    <t>1146109890</t>
  </si>
  <si>
    <t>Poznámka k položce:_x000D_
specifikace dle výpis v PD_x000D_
vč.kování, povrchové úpravy a příslušenství_x000D_
16/a</t>
  </si>
  <si>
    <t>-0,9*2,1</t>
  </si>
  <si>
    <t>338</t>
  </si>
  <si>
    <t>-734032588</t>
  </si>
  <si>
    <t>Poznámka k položce:_x000D_
specifikace dle výpis v PD_x000D_
vč.kování, povrchové úpravy a příslušenství_x000D_
17/a</t>
  </si>
  <si>
    <t>-0,95*0,75*6*3</t>
  </si>
  <si>
    <t>339</t>
  </si>
  <si>
    <t>-1766028159</t>
  </si>
  <si>
    <t>Poznámka k položce:_x000D_
specifikace dle výpis v PD_x000D_
vč.kování, povrchové úpravy a příslušenství_x000D_
18/a</t>
  </si>
  <si>
    <t>-1,35*0,75*2</t>
  </si>
  <si>
    <t>340</t>
  </si>
  <si>
    <t>-1278179869</t>
  </si>
  <si>
    <t>Poznámka k položce:_x000D_
specifikace dle výpis v PD_x000D_
vč.kování, povrchové úpravy a příslušenství_x000D_
19/a</t>
  </si>
  <si>
    <t>341</t>
  </si>
  <si>
    <t>767416128</t>
  </si>
  <si>
    <t>Montáž lehkých obvodových plášťů rastrová (roštová) konstrukce Příplatek k cenám za pole s integrovanými otevíracími elementy</t>
  </si>
  <si>
    <t>1417525916</t>
  </si>
  <si>
    <t>Poznámka k položce:_x000D_
13/a + 15/a(2/b) + 16/a(2/b) + 17/a + 18/a + 19/a</t>
  </si>
  <si>
    <t>4*0,950*0,75</t>
  </si>
  <si>
    <t>15/a + 16/a</t>
  </si>
  <si>
    <t>"Sloupko-příčková fasáda, sestava z hliníkových profilů šířky 50mm, hloubka profilů 160mmDěleno na čtyři pole, součástí jsou dveře 2/b"15/a(2/b)</t>
  </si>
  <si>
    <t>900x2100  4x</t>
  </si>
  <si>
    <t>0,95*0,75*6*3</t>
  </si>
  <si>
    <t>1,35*0,75*2</t>
  </si>
  <si>
    <t>342</t>
  </si>
  <si>
    <t>55341009R</t>
  </si>
  <si>
    <t>sloupko-příčková fasáda okno Al otevíravé/sklopné</t>
  </si>
  <si>
    <t>-1280369473</t>
  </si>
  <si>
    <t>Poznámka k položce:_x000D_
specifikace dle výpis v PD_x000D_
vč.kování, povrchové úpravy,oddáleným ovládáním a příslušenství_x000D_
13/a</t>
  </si>
  <si>
    <t>343</t>
  </si>
  <si>
    <t>1295537225</t>
  </si>
  <si>
    <t>Poznámka k položce:_x000D_
specifikace dle výpis v PD_x000D_
vč.kování, povrchové úpravy,oddáleným ovládáním a příslušenství_x000D_
17/a</t>
  </si>
  <si>
    <t>344</t>
  </si>
  <si>
    <t>118742311</t>
  </si>
  <si>
    <t>Poznámka k položce:_x000D_
specifikace dle výpis v PD_x000D_
vč.kování, povrchové úpravy,oddáleným ovládáním a příslušenství_x000D_
18/a</t>
  </si>
  <si>
    <t>345</t>
  </si>
  <si>
    <t>1485016157</t>
  </si>
  <si>
    <t>Poznámka k položce:_x000D_
specifikace dle výpis v PD_x000D_
vč.kování, povrchové úpravy,oddáleným ovládáním a příslušenství_x000D_
19/a</t>
  </si>
  <si>
    <t>346</t>
  </si>
  <si>
    <t>55341246R</t>
  </si>
  <si>
    <t>dveře Al vchodové jednokřídlové 900/2100mm</t>
  </si>
  <si>
    <t>468890485</t>
  </si>
  <si>
    <t>Poznámka k položce:_x000D_
specifikace dle výpis v PD_x000D_
vč.kování, povrchové úpravy a příslušenství_x000D_
15/a(2/b) + 16/a(2/b)</t>
  </si>
  <si>
    <t>15/a + 16/a = 2/b</t>
  </si>
  <si>
    <t>347</t>
  </si>
  <si>
    <t>767531111</t>
  </si>
  <si>
    <t>Montáž vstupních čistících zón z rohoží kovových nebo plastových</t>
  </si>
  <si>
    <t>-560999720</t>
  </si>
  <si>
    <t xml:space="preserve">Poznámka k souboru cen:_x000D_
1. Cena -1111 je určena pro všechny typy rohoží kromě textilních, tj. hliníkové nebo plastové v kombinaci s různými typy kartáčů, kovové - škrabáky, pryžové, z vláken z plastických hmot, apod._x000D_
2. Textilní rohože se oceňují souborem cen 776 57-3 Montáž textilních čistících zón katalogu 800-776 Podlahy povlakové._x000D_
</t>
  </si>
  <si>
    <t>Poznámka k položce:_x000D_
27/z + 28/z + 29/z</t>
  </si>
  <si>
    <t>27/z</t>
  </si>
  <si>
    <t>"Čistícíc zóna vnější
třída čištění 1.-2. hrubé nečistoty"</t>
  </si>
  <si>
    <t>1000x1500</t>
  </si>
  <si>
    <t>1*(1*1,5)</t>
  </si>
  <si>
    <t>28/z</t>
  </si>
  <si>
    <t>"Čistícíc zóna vnitřní
třída čištění 3. dočištění (kobercový povrch)"</t>
  </si>
  <si>
    <t>1000x1000</t>
  </si>
  <si>
    <t>4*(1*1)</t>
  </si>
  <si>
    <t>29/z</t>
  </si>
  <si>
    <t>2000x1500</t>
  </si>
  <si>
    <t>1*(2*1,5)</t>
  </si>
  <si>
    <t>348</t>
  </si>
  <si>
    <t>69752003</t>
  </si>
  <si>
    <t>rohož vstupní provedení hliník super 27 mm</t>
  </si>
  <si>
    <t>-429474063</t>
  </si>
  <si>
    <t xml:space="preserve">Poznámka k položce:_x000D_
27/z </t>
  </si>
  <si>
    <t>1,5*1,1 'Přepočtené koeficientem množství</t>
  </si>
  <si>
    <t>349</t>
  </si>
  <si>
    <t>69752110</t>
  </si>
  <si>
    <t>rohož textilní provedení PA, hustý povrch, jemné dočištění</t>
  </si>
  <si>
    <t>-467364711</t>
  </si>
  <si>
    <t>Poznámka k položce:_x000D_
28/z + 29/z</t>
  </si>
  <si>
    <t>7*1,1 'Přepočtené koeficientem množství</t>
  </si>
  <si>
    <t>350</t>
  </si>
  <si>
    <t>767531121</t>
  </si>
  <si>
    <t>Montáž vstupních čistících zón z rohoží osazení rámu mosazného nebo hliníkového zapuštěného z L profilů</t>
  </si>
  <si>
    <t>1111914722</t>
  </si>
  <si>
    <t>1*(1*2+2*1,5)</t>
  </si>
  <si>
    <t>351</t>
  </si>
  <si>
    <t>69752160</t>
  </si>
  <si>
    <t>rám pro zapuštění profil L-30/30 25/25 20/30 15/30-Al</t>
  </si>
  <si>
    <t>2066419863</t>
  </si>
  <si>
    <t>5*1,1 'Přepočtené koeficientem množství</t>
  </si>
  <si>
    <t>352</t>
  </si>
  <si>
    <t>767531125</t>
  </si>
  <si>
    <t>Montáž vstupních čistících zón z rohoží osazení rámu mosazného nebo hliníkového náběhového širokého - 65 mm</t>
  </si>
  <si>
    <t>1881359596</t>
  </si>
  <si>
    <t>4*(1*2+2*1)</t>
  </si>
  <si>
    <t>1*(2*2+2*1,5)</t>
  </si>
  <si>
    <t>353</t>
  </si>
  <si>
    <t>69752150</t>
  </si>
  <si>
    <t>rámy náběhové-náběh široký-65mm-Al</t>
  </si>
  <si>
    <t>-1257089049</t>
  </si>
  <si>
    <t>23*1,1 'Přepočtené koeficientem množství</t>
  </si>
  <si>
    <t>354</t>
  </si>
  <si>
    <t>767640111</t>
  </si>
  <si>
    <t>Montáž dveří ocelových vchodových jednokřídlových bez nadsvětlíku</t>
  </si>
  <si>
    <t>1592587914</t>
  </si>
  <si>
    <t xml:space="preserve">Poznámka k souboru cen:_x000D_
1. Cenami nelze oceňovat montáž kompletu dveří s rámem charakteru stěny; tyto práce se oceňují cenami souborů cen 767 11- . . Montáž stěn a příček pro zasklení, 767 12- . . Montáž stěn a příček s výplní drátěnou sítí a 767 13- . . Montáž stěn a příček z hliníkového plechu._x000D_
2. V cenách nejsou započteny náklady na:_x000D_
a) montáž okopových plechů a hliníkových lišt; tyto práce se oceňují cenami souboru cen 767 89-61 Montáž lišt a okopových plechů,_x000D_
b) montáž těsnění dveří; tyto práce se oceňují cenami 767 62-6101 až -6103 Montáž těsnění oken._x000D_
3. V cenách – 0111 až -0224 jsou započteny i náklady na montáž dveří včetně zárubní nebo ocelových rámů._x000D_
4. V ceně -8351 je započtena i montáž jednostranného spojení ocelovou lištou přivařením nebo oboustranným svařením dvou prvků (dveří, stěn, oken)._x000D_
5. V ceně -8353 je započteno i provedení rohového spojení dvou prvků._x000D_
</t>
  </si>
  <si>
    <t>"šedá (RAL 7015)
bloková zárubeň"</t>
  </si>
  <si>
    <t>355</t>
  </si>
  <si>
    <t>55341156R</t>
  </si>
  <si>
    <t>dveře ocelové exteriérové zateplené 1křídlé 900x2100mm</t>
  </si>
  <si>
    <t>-1349566636</t>
  </si>
  <si>
    <t>Poznámka k položce:_x000D_
specifikace dle výpis v PD_x000D_
vč.kování, povrchové úpravy a příslušenství_x000D_
4/b</t>
  </si>
  <si>
    <t>"Dveře v obvodovém plášti plné plechové průchozí rozměr dveří 900/2100mm Ud=1,5W/m2K"</t>
  </si>
  <si>
    <t>356</t>
  </si>
  <si>
    <t>767640113</t>
  </si>
  <si>
    <t>Montáž dveří ocelových vchodových jednokřídlových s pevným bočním dílem</t>
  </si>
  <si>
    <t>-355398489</t>
  </si>
  <si>
    <t>Poznámka k položce:_x000D_
3/b</t>
  </si>
  <si>
    <t>3/b</t>
  </si>
  <si>
    <t>1100x2100</t>
  </si>
  <si>
    <t>"Vchodové dveře prosklené, z AL komorových profilů s přerušeným tepelným mostem, průchozí rozměr dveří 900/2100mm 
Ud=1,5W/m2K"</t>
  </si>
  <si>
    <t xml:space="preserve">"se zvýšenou odolností
Kl/Kl, paniková klika
cylindrická vložka
izolační dvojsklo bezpečnostní (např. 44.2-18-4), 
Ug= 1,1 W/m2K
Dveře budou vybaveny </t>
  </si>
  <si>
    <t>"šedá (RAL 7015)
blokoví zárubeň
Mechanický zavírač s aretací v otevřené poloze"</t>
  </si>
  <si>
    <t>357</t>
  </si>
  <si>
    <t>55341246R1</t>
  </si>
  <si>
    <t xml:space="preserve">dveře Al vchodové jednokřídlové 1100/2100mm průchozí rozměr dveří 900/2100mm </t>
  </si>
  <si>
    <t>1327323714</t>
  </si>
  <si>
    <t>Poznámka k položce:_x000D_
specifikace dle výpis v PD_x000D_
vč.kování, povrchové úpravy a příslušenství_x000D_
3/b</t>
  </si>
  <si>
    <t>358</t>
  </si>
  <si>
    <t>767646510</t>
  </si>
  <si>
    <t>Montáž dveří ocelových protipožárních uzávěrů jednokřídlových</t>
  </si>
  <si>
    <t>745793511</t>
  </si>
  <si>
    <t>Poznámka k položce:_x000D_
5/b</t>
  </si>
  <si>
    <t>359</t>
  </si>
  <si>
    <t>55341183R</t>
  </si>
  <si>
    <t>dveře jednokřídlé ocelové protipožární EW30DP3-C3 speciální zárubeň 900x1970mm</t>
  </si>
  <si>
    <t>-560699466</t>
  </si>
  <si>
    <t>Poznámka k položce:_x000D_
specifikace dle výpis v PD_x000D_
vč.kování, povrchové úpravy, zárubně a příslušenství_x000D_
EW30DP3-C3_x000D_
5/b</t>
  </si>
  <si>
    <t>"kovová US100 RAL 9007  EW30DP3-C3"</t>
  </si>
  <si>
    <t>360</t>
  </si>
  <si>
    <t>767641112</t>
  </si>
  <si>
    <t>Montáž automatických dveří posuvných, výšky do 2200 mm lineárních, šířky přes 1000 do 1800 mm</t>
  </si>
  <si>
    <t>767455660</t>
  </si>
  <si>
    <t xml:space="preserve">Poznámka k souboru cen:_x000D_
1. Panikové dveře se v případě nebezpečí po zatlačení na křídla otevřou včetně pevných křídel._x000D_
</t>
  </si>
  <si>
    <t>Poznámka k položce:_x000D_
1/b</t>
  </si>
  <si>
    <t>1/b</t>
  </si>
  <si>
    <t>1400x2200</t>
  </si>
  <si>
    <t>"Vchodové dveře automatické posuvné dvoukřídlé, z AL profilů, průchozí rozměr dveří 1400/2200mm (nastavitelné 900m pro zimní období) 
součást sloupkop</t>
  </si>
  <si>
    <t>součást sloupkopříčkové fasády 19/a</t>
  </si>
  <si>
    <t>"izolační dvojsklo bezpečnostní (např. 44.2-18-44.2), Ug= 1,1 W/m2K"</t>
  </si>
  <si>
    <t>"šedá (RAL 7015)
-
Dveře vybaveny záložním zdrojem s dobou použitelnosti 15minut bez elektrické energie"</t>
  </si>
  <si>
    <t>361</t>
  </si>
  <si>
    <t>55329103R</t>
  </si>
  <si>
    <t>dveře automatické vnější posuvné, rám Al profily, zasklení izolační, 2 křídlé 1400x2200mm</t>
  </si>
  <si>
    <t>-397452990</t>
  </si>
  <si>
    <t>Poznámka k položce:_x000D_
specifikace dle výpis v PD_x000D_
vč.kování, povrchové úpravy,záložní zdroj s dobou použitelnosti 15minut bez elektrické energie a příslušenství_x000D_
1/b(19/a)</t>
  </si>
  <si>
    <t>362</t>
  </si>
  <si>
    <t>767649191</t>
  </si>
  <si>
    <t>Montáž dveří ocelových doplňků dveří samozavírače hydraulického</t>
  </si>
  <si>
    <t>-99195327</t>
  </si>
  <si>
    <t>Vchodové dveře prosklené</t>
  </si>
  <si>
    <t>Mechanický zavírač s aretací v otevřené poloze</t>
  </si>
  <si>
    <t>363</t>
  </si>
  <si>
    <t>54917265R</t>
  </si>
  <si>
    <t>samozavírač dveří s aretací v otevřené poloze</t>
  </si>
  <si>
    <t>-1333656857</t>
  </si>
  <si>
    <t>Poznámka k položce:_x000D_
specifikace dle výpis v PD_x000D_
Mechanický zavírač s aretací v otevřené poloze_x000D_
3/b</t>
  </si>
  <si>
    <t>364</t>
  </si>
  <si>
    <t>767832112</t>
  </si>
  <si>
    <t>Montáž venkovních požárních žebříků na ocelovou konstrukci bez suchovodu</t>
  </si>
  <si>
    <t>-327188545</t>
  </si>
  <si>
    <t>Poznámka k položce:_x000D_
1/z</t>
  </si>
  <si>
    <t>1/z</t>
  </si>
  <si>
    <t>"Provozní žebřík
ocelový žebřík s ochranným košem
výstupní úroveň +17,600mm (úroveň atiky +17,500m), celková délka 5100mm
štěříny L50x5, příčle z plný</t>
  </si>
  <si>
    <t>5100  x1</t>
  </si>
  <si>
    <t>5,1</t>
  </si>
  <si>
    <t>Žárově zinkované</t>
  </si>
  <si>
    <t>viz výkres - D.1.1.27 Ocelový žebřík</t>
  </si>
  <si>
    <t>365</t>
  </si>
  <si>
    <t>44983000</t>
  </si>
  <si>
    <t>žebřík venkovní bez suchovodu v provedení žárový Zn</t>
  </si>
  <si>
    <t>123935366</t>
  </si>
  <si>
    <t>Poznámka k položce:_x000D_
specifikace dle výpis v PD_x000D_
vč.povrchové úpravy_x000D_
1/z_x000D_
Celková hmotnost OK 252,0kg</t>
  </si>
  <si>
    <t>366</t>
  </si>
  <si>
    <t>767834112</t>
  </si>
  <si>
    <t>Montáž venkovních požárních žebříků Příplatek k cenám za montáž ochranného koše, připevněného svařováním</t>
  </si>
  <si>
    <t>-1729261198</t>
  </si>
  <si>
    <t>367</t>
  </si>
  <si>
    <t>767881118</t>
  </si>
  <si>
    <t>Montáž záchytného systému proti pádu bodů samostatných nebo v systému s poddajným kotvícím vedením do trapézového plechu samořeznými vruty, motýlkovými a provlékacími příchytkami</t>
  </si>
  <si>
    <t>231038150</t>
  </si>
  <si>
    <t xml:space="preserve">Poznámka k souboru cen:_x000D_
1. V ceně -1112 jsou započteny i náklady na chemickou kotvu._x000D_
2. V ceně -1135 jsou započteny i náklady na montáž zátěžových dlaždic. Jejich dodávka je součástí dodávky sloupku a oceňuje se ve specifikaci._x000D_
3. V cenách nejsou započteny náklady na:_x000D_
a) dodávku prvků potřebných k uchycení sloupků a bodů (vyjma kotev chemických); tyto jsou součástí dodávky sloupků a bodů a oceňují se ve specifikaci,_x000D_
b) nutné zapravení povrchu střechy podle druhu (měkčené PVC, bitumen, ...) po montáži sloupků a bodů, tyto se oceňují cenami 711 74-7067 katalogu 800-711 Izolace proti vodě nebo 713 36-3115 katalogu 800-712 Povlakové krytiny nebo individuálně._x000D_
4. Množství měrných jednotek nástavců určených k upevnění na sloupky nebo body v systému poddajného kotvícího vedení se určuje v souborech podle výsledné délky vedení zajišťovaného úseku._x000D_
5. Montáž záchytného systému pro šikmé střechy skládané se oceňují cenami 765 11-5421, 765 12-5421, 765 13-5043 a 765 15-5022 části A02 katalogu 765 Konstrukce pokrývačské._x000D_
</t>
  </si>
  <si>
    <t>záchytný systém</t>
  </si>
  <si>
    <t>U3 - Kotvicí bod TSL-400-T10</t>
  </si>
  <si>
    <t>U4 - Kotvicí bod TSL-400-TX10</t>
  </si>
  <si>
    <t>368</t>
  </si>
  <si>
    <t>70921302</t>
  </si>
  <si>
    <t>kotvicí bod pro trapézové a sendvičových konstrukce dl 400mm</t>
  </si>
  <si>
    <t>1922093423</t>
  </si>
  <si>
    <t>Poznámka k položce:_x000D_
Kotvicí bod TSL-400-T10</t>
  </si>
  <si>
    <t>369</t>
  </si>
  <si>
    <t>70921307</t>
  </si>
  <si>
    <t>kotvicí bod pro trapézové a sendvičových konstrukce ztužený dl 400mm</t>
  </si>
  <si>
    <t>566565842</t>
  </si>
  <si>
    <t>Poznámka k položce:_x000D_
Kotvicí bod TSL-400-TX10</t>
  </si>
  <si>
    <t>370</t>
  </si>
  <si>
    <t>767881141</t>
  </si>
  <si>
    <t>Montáž záchytného systému proti pádu bodů samostatných nebo v systému s poddajným kotvícím vedením do železobetonu mechanickými kotvami</t>
  </si>
  <si>
    <t>-1593667260</t>
  </si>
  <si>
    <t>U1 - Kotvicí bod TSL-500-BE3</t>
  </si>
  <si>
    <t xml:space="preserve">U2 - Kotvicí bod TSL-500-BSR10 </t>
  </si>
  <si>
    <t>371</t>
  </si>
  <si>
    <t>70921324</t>
  </si>
  <si>
    <t>kotvicí bod pro betonové konstrukce pomocí integrované hmoždinky dl 500mm</t>
  </si>
  <si>
    <t>1462829191</t>
  </si>
  <si>
    <t>Poznámka k položce:_x000D_
Kotvicí bod TSL-500-BE3</t>
  </si>
  <si>
    <t>372</t>
  </si>
  <si>
    <t>70921329</t>
  </si>
  <si>
    <t>kotvicí bod pro betonové konstrukce pomocí rozpěrné kotvy nebo chemické kotvy dl 500mm</t>
  </si>
  <si>
    <t>159771758</t>
  </si>
  <si>
    <t>Poznámka k položce:_x000D_
Kotvicí bod TSL-500-BSR10</t>
  </si>
  <si>
    <t>373</t>
  </si>
  <si>
    <t>767881151</t>
  </si>
  <si>
    <t>Montáž záchytného systému proti pádu nástavců určených k upevnění na sloupky nebo body v systému poddajného kotvícího vedení středových, rohových, dělících délky vedení do 50 m</t>
  </si>
  <si>
    <t>soubor</t>
  </si>
  <si>
    <t>2097818479</t>
  </si>
  <si>
    <t>Nerezové lano TSL-L6  - 38m</t>
  </si>
  <si>
    <t>374</t>
  </si>
  <si>
    <t>31452200</t>
  </si>
  <si>
    <t>nerezové lano určené pro systémy s požadavkem na permanentní kotvicí vedení tl 6mm</t>
  </si>
  <si>
    <t>1005068620</t>
  </si>
  <si>
    <t>Poznámka k položce:_x000D_
Nerezové lano TSL-L6</t>
  </si>
  <si>
    <t>Nerezové lano TSL-L6</t>
  </si>
  <si>
    <t>375</t>
  </si>
  <si>
    <t>767881161</t>
  </si>
  <si>
    <t>Montáž záchytného systému proti pádu nástavců určených k upevnění na sloupky nebo body v systému poddajného kotvícího vedení montáž lana uchycení lana k nástavcům</t>
  </si>
  <si>
    <t>958223328</t>
  </si>
  <si>
    <t>Nerezové lano TSL-L6 - 38m  - 7+31</t>
  </si>
  <si>
    <t>376</t>
  </si>
  <si>
    <t>31452204</t>
  </si>
  <si>
    <t>koncovka k nerez lanu pevná určená k nalisování na nerezové lano lano tl 6mm</t>
  </si>
  <si>
    <t>733481028</t>
  </si>
  <si>
    <t>Nerezové lano TSL-L6 - 38m</t>
  </si>
  <si>
    <t>377</t>
  </si>
  <si>
    <t>767893116</t>
  </si>
  <si>
    <t>Montáž stříšek nad venkovními vstupy z kovových profilů kotvených k nosné konstrukci pomocí závěsů, výplň skleněná rovných šířky přes 1,50 do 2,00 m</t>
  </si>
  <si>
    <t>-951794824</t>
  </si>
  <si>
    <t xml:space="preserve">Poznámka k souboru cen:_x000D_
1. Ceny -3111 až -3192 jsou učeny pro konstrukce bez vnější izolace._x000D_
</t>
  </si>
  <si>
    <t>Poznámka k položce:_x000D_
23/z</t>
  </si>
  <si>
    <t>23/z</t>
  </si>
  <si>
    <t>Markýza nade dveřmi v obvodovém plášti, systémová stříška, ocelová konzol a výplň bezpečnostní lepené sklo, vyložení 0,75m délka 2,0m</t>
  </si>
  <si>
    <t>750x1600</t>
  </si>
  <si>
    <t>378</t>
  </si>
  <si>
    <t>63437001R</t>
  </si>
  <si>
    <t>Vchodová stříška rovná, kotvená pomocí konzol, nerezový rám, výplň vrstvené bezpečnostní sklo 1600x750mm</t>
  </si>
  <si>
    <t>-1650681871</t>
  </si>
  <si>
    <t>379</t>
  </si>
  <si>
    <t>28319029</t>
  </si>
  <si>
    <t>Kotvící sada pro vchodové stříšky, 1x chemická kotva 300ml, 4x závitová tyč M8 - délka 160mm, 4x plastové sítko, 2x mixér</t>
  </si>
  <si>
    <t>balení</t>
  </si>
  <si>
    <t>-1397854311</t>
  </si>
  <si>
    <t>380</t>
  </si>
  <si>
    <t>767995112</t>
  </si>
  <si>
    <t>Montáž ostatních atypických zámečnických konstrukcí hmotnosti přes 5 do 10 kg</t>
  </si>
  <si>
    <t>1368363359</t>
  </si>
  <si>
    <t xml:space="preserve">Poznámka k souboru cen:_x000D_
1. Určení cen se řídí hmotností jednotlivě montovaného dílu konstrukce._x000D_
</t>
  </si>
  <si>
    <t>Poznámka k položce:_x000D_
6/z</t>
  </si>
  <si>
    <t>6/z</t>
  </si>
  <si>
    <t>"Podpěra klima jednotky
nosník U 100; závitová tyč M16 - 2x; betonová deska 400x400x60mm - 2x;
vždy dvojice rámů pro jednu klima jednotku
Celková hmo</t>
  </si>
  <si>
    <t>dl. 1000</t>
  </si>
  <si>
    <t>4x</t>
  </si>
  <si>
    <t>viz výkres D.1.1.28 - Podpěry VZT potrubí a klimatizace</t>
  </si>
  <si>
    <t>Celková hmotnost 10,0kg (jeden rám)</t>
  </si>
  <si>
    <t>381</t>
  </si>
  <si>
    <t>6/zR</t>
  </si>
  <si>
    <t>Podpěra klima jednotky vč.povrchové úpravy - specifikace dle výpis v PD</t>
  </si>
  <si>
    <t>-719986621</t>
  </si>
  <si>
    <t>10*4/1000</t>
  </si>
  <si>
    <t>382</t>
  </si>
  <si>
    <t>476641884</t>
  </si>
  <si>
    <t>Poznámka k položce:_x000D_
41/z</t>
  </si>
  <si>
    <t>42,7*0,2</t>
  </si>
  <si>
    <t>383</t>
  </si>
  <si>
    <t>13011072R</t>
  </si>
  <si>
    <t>úhelník ocelový rovnostranný jakost 11 375 200x200x14mm vč.povrchové úpravy</t>
  </si>
  <si>
    <t>1143818968</t>
  </si>
  <si>
    <t>42,7*0,2/1000</t>
  </si>
  <si>
    <t>384</t>
  </si>
  <si>
    <t>325932169</t>
  </si>
  <si>
    <t>Poznámka k položce:_x000D_
Výtahová šachta - základ - kotevní plech</t>
  </si>
  <si>
    <t>Výtahová šachta - základ</t>
  </si>
  <si>
    <t>kotevní plech</t>
  </si>
  <si>
    <t>8*7</t>
  </si>
  <si>
    <t>385</t>
  </si>
  <si>
    <t>13611228R</t>
  </si>
  <si>
    <t>kotevní plech - Výtahová šachta - specifikace dle výpis v PD</t>
  </si>
  <si>
    <t>-1508891578</t>
  </si>
  <si>
    <t xml:space="preserve">kotevní plechVýtahová šachta </t>
  </si>
  <si>
    <t>8*7/1000</t>
  </si>
  <si>
    <t>0,056*1,1 'Přepočtené koeficientem množství</t>
  </si>
  <si>
    <t>386</t>
  </si>
  <si>
    <t>767995114</t>
  </si>
  <si>
    <t>Montáž ostatních atypických zámečnických konstrukcí hmotnosti přes 20 do 50 kg</t>
  </si>
  <si>
    <t>412514497</t>
  </si>
  <si>
    <t>Poznámka k položce:_x000D_
5/z</t>
  </si>
  <si>
    <t>5/z</t>
  </si>
  <si>
    <t>"Podpěra VZT potrubí
sloupky TR 76x6,3, nosník IPE 160 patní plech P6, 8x cem kotva M10
2x tepelně izolační podložka
Celková hmotnost 46,0kg (jeden r</t>
  </si>
  <si>
    <t>1100x1180</t>
  </si>
  <si>
    <t>Celková hmotnost 46,0kg (jeden rám)</t>
  </si>
  <si>
    <t>387</t>
  </si>
  <si>
    <t>5/zR</t>
  </si>
  <si>
    <t>Podpěra VZT potrubí vč.povrchové úpravy - specifikace dle výpis v PD</t>
  </si>
  <si>
    <t>-2058399710</t>
  </si>
  <si>
    <t>46/1000</t>
  </si>
  <si>
    <t>388</t>
  </si>
  <si>
    <t>767995115</t>
  </si>
  <si>
    <t>Montáž ostatních atypických zámečnických konstrukcí hmotnosti přes 50 do 100 kg</t>
  </si>
  <si>
    <t>-1113676553</t>
  </si>
  <si>
    <t>Poznámka k položce:_x000D_
3/z</t>
  </si>
  <si>
    <t>3/z</t>
  </si>
  <si>
    <t xml:space="preserve">"Podpěra VZT potrubí
sloupky TR 76x6,3, nosník IPE 160 patní plech P6, 8x cem kotva M10
2x tepelně izolační podložka tl.10mm
Celková hmotnost 60,0kg </t>
  </si>
  <si>
    <t>1900x1180</t>
  </si>
  <si>
    <t>Celková hmotnost 60,0kg (jeden rám)</t>
  </si>
  <si>
    <t>60*2</t>
  </si>
  <si>
    <t>389</t>
  </si>
  <si>
    <t>3/zR</t>
  </si>
  <si>
    <t>-288465369</t>
  </si>
  <si>
    <t>60*2/1000</t>
  </si>
  <si>
    <t>390</t>
  </si>
  <si>
    <t>1823269162</t>
  </si>
  <si>
    <t>Poznámka k položce:_x000D_
4/z</t>
  </si>
  <si>
    <t>4/z</t>
  </si>
  <si>
    <t>"Podpěra VZT potrubí
sloupky TR 76x6,3, nosník IPE 160 patní plech P6, 8x cem kotva M10
2x tepelně izolační podložka
Celková hmotnost 53,0kg (jeden r</t>
  </si>
  <si>
    <t>1500x1180</t>
  </si>
  <si>
    <t>Celková hmotnost 53,0kg (jeden rám)</t>
  </si>
  <si>
    <t>53*2</t>
  </si>
  <si>
    <t>391</t>
  </si>
  <si>
    <t>4/zR</t>
  </si>
  <si>
    <t>748577239</t>
  </si>
  <si>
    <t>53*2/1000</t>
  </si>
  <si>
    <t>392</t>
  </si>
  <si>
    <t>767995116</t>
  </si>
  <si>
    <t>Montáž ostatních atypických zámečnických konstrukcí hmotnosti přes 100 do 250 kg</t>
  </si>
  <si>
    <t>-164910348</t>
  </si>
  <si>
    <t>Poznámka k položce:_x000D_
2/z</t>
  </si>
  <si>
    <t>2/z</t>
  </si>
  <si>
    <t xml:space="preserve">"Konstrukce pro venkovní klima jednotky, nosníky UPE 100, sloupky TR 76x6,3, patní plech P6. Do ŽB stropu kotvit pomocí chemických kotev. 2x; tepelně </t>
  </si>
  <si>
    <t>"4500 x 800
v.900"</t>
  </si>
  <si>
    <t>"Rám se musí přizpůsobit konkrétně dodaným vnějším jednotkám tak, aby byl dodržen také návod výrobce
viz výkres D.1.1.28 - Podpěry VZT potrubí a klima</t>
  </si>
  <si>
    <t>Celková hmotnost OK 133,0 kg</t>
  </si>
  <si>
    <t>393</t>
  </si>
  <si>
    <t>2/zR</t>
  </si>
  <si>
    <t>Konstrukce pro venkovní klima jednotky vč.povrchové úpravy - specifikace dle výpis v PD</t>
  </si>
  <si>
    <t>728799090</t>
  </si>
  <si>
    <t>133/1000</t>
  </si>
  <si>
    <t>394</t>
  </si>
  <si>
    <t>1834769333</t>
  </si>
  <si>
    <t>Poznámka k položce:_x000D_
17/z</t>
  </si>
  <si>
    <t>17/z</t>
  </si>
  <si>
    <t xml:space="preserve">"Přisazené schody se zábradlím - vstup do střechu
Ocelové roštové schodiště, šířka 1000mm, šířka stupně 300mm, výška 165mm, schodnice z P8. 
Trubkové </t>
  </si>
  <si>
    <t>viz výkres D.1.1.29 - Ocelová schodiště</t>
  </si>
  <si>
    <t>Celková hmotnost  108kg</t>
  </si>
  <si>
    <t>395</t>
  </si>
  <si>
    <t>17z/R</t>
  </si>
  <si>
    <t>Přisazené schody se zábradlím - vstup do střechu vč.povrchové úpravy - specifikace dle výpis v PD</t>
  </si>
  <si>
    <t>1682024857</t>
  </si>
  <si>
    <t>108/1000</t>
  </si>
  <si>
    <t>396</t>
  </si>
  <si>
    <t>524692627</t>
  </si>
  <si>
    <t>Poznámka k položce:_x000D_
39/z</t>
  </si>
  <si>
    <t>39/z</t>
  </si>
  <si>
    <t>"OCELOVÁ KOSTRUKCE - VÝMĚNY VE STĚNÁCH
trubky obdélníkového průřezu120x80x3 a 80x80x3
viz sam. rozpis výměny ""a""-""f""
Celková hmotnost OK 4815,0k</t>
  </si>
  <si>
    <t>4815</t>
  </si>
  <si>
    <t>viz výkres D.1.1.30 - Výměny ve stěnách</t>
  </si>
  <si>
    <t>397</t>
  </si>
  <si>
    <t>39z/R</t>
  </si>
  <si>
    <t>OCELOVÁ KOSTRUKCE - VÝMĚNY VE STĚNÁCH vč.povrchové úpravy - specifikace dle výpis v PD</t>
  </si>
  <si>
    <t>-2024695692</t>
  </si>
  <si>
    <t>4815/1000</t>
  </si>
  <si>
    <t>398</t>
  </si>
  <si>
    <t>767995117</t>
  </si>
  <si>
    <t>Montáž ostatních atypických zámečnických konstrukcí hmotnosti přes 250 do 500 kg</t>
  </si>
  <si>
    <t>-436709455</t>
  </si>
  <si>
    <t>Poznámka k položce:_x000D_
40/z</t>
  </si>
  <si>
    <t>40/z</t>
  </si>
  <si>
    <t>"Ocelové schodiště
Ocelové obložené schodiště, nosná část HEA 120 a plech tl. 5mm, šířka 1200mm, šířka stupně 280mm, výška 159mm.
Celková hmotnost  1</t>
  </si>
  <si>
    <t>Celková hmotnost  1129kg</t>
  </si>
  <si>
    <t>1129</t>
  </si>
  <si>
    <t>399</t>
  </si>
  <si>
    <t>40z/R</t>
  </si>
  <si>
    <t>Ocelové schodiště vč.povrchové úpravy - specifikace dle výpis v PD</t>
  </si>
  <si>
    <t>331952902</t>
  </si>
  <si>
    <t>1129/1000</t>
  </si>
  <si>
    <t>-569024130</t>
  </si>
  <si>
    <t>"OCELOVÁ KONSTRUKCE - SCHODIŠTĚ
sloupy - HEA 140, HEB 140
nosníky - HEB 140, TRHR 140/140/5
schodnice - HEA 140
plech schodišťové stupně - P6
trapézov</t>
  </si>
  <si>
    <t>"Nátěr základní + 2x syntetický pro vnitřní prostředí
RAL 9011 - grafitová černá"</t>
  </si>
  <si>
    <t>Celková hmotnost OK 9150,0kg</t>
  </si>
  <si>
    <t>9150</t>
  </si>
  <si>
    <t>401</t>
  </si>
  <si>
    <t>Schodiště/R</t>
  </si>
  <si>
    <t>OCELOVÁ KONSTRUKCE - SCHODIŠTĚ vč.povrchové úpravy - specifikace dle výpis v PD</t>
  </si>
  <si>
    <t>-1606899654</t>
  </si>
  <si>
    <t>"OCELOVÁ KONSTRUKCE - SCHODIŠTĚsloupy - HEA 140, HEB 140nosníky - HEB 140, TRHR 140/140/5schodnice - HEA 140plech schodišťové stupně - P6trapézov</t>
  </si>
  <si>
    <t>9150/1000</t>
  </si>
  <si>
    <t>402</t>
  </si>
  <si>
    <t>-1003252801</t>
  </si>
  <si>
    <t>"OCELOVÁ KONSTRUKCE - NÁSTAVBA
sloupy - HEA 140
nosníky - IPE 180 a IPE 200
paždíky - UPE 120
zavětrování - L60/60/6 a TR 70/4
trapézový plech - TR 13</t>
  </si>
  <si>
    <t>Celková hmotnost OK 5299,0kg</t>
  </si>
  <si>
    <t>5299</t>
  </si>
  <si>
    <t>403</t>
  </si>
  <si>
    <t>Nástavba/R</t>
  </si>
  <si>
    <t>OCELOVÁ KONSTRUKCE - NÁSTAVBA vč.povrchové úpravy - specifikace dle výpis v PD</t>
  </si>
  <si>
    <t>-1407808114</t>
  </si>
  <si>
    <t>"OCELOVÁ KONSTRUKCE - NÁSTAVBAsloupy - HEA 140nosníky - IPE 180 a IPE 200paždíky - UPE 120zavětrování - L60/60/6 a TR 70/4trapézový plech - TR 13</t>
  </si>
  <si>
    <t>5299/1000</t>
  </si>
  <si>
    <t>404</t>
  </si>
  <si>
    <t>998767103</t>
  </si>
  <si>
    <t>Přesun hmot pro zámečnické konstrukce stanovený z hmotnosti přesunovaného materiálu vodorovná dopravní vzdálenost do 50 m v objektech výšky přes 12 do 24 m</t>
  </si>
  <si>
    <t>2015415814</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</si>
  <si>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-7181 pro přesun prováděný bez použití mechanizace, tj. za ztížených podmínek, lze použít pouze pro hmotnost materiálu, která se tímto způsobem skutečně přemísťuje._x000D_
</t>
  </si>
  <si>
    <t>771</t>
  </si>
  <si>
    <t>Podlahy z dlaždic</t>
  </si>
  <si>
    <t>405</t>
  </si>
  <si>
    <t>771111011</t>
  </si>
  <si>
    <t>Příprava podkladu před provedením dlažby vysátí podlah</t>
  </si>
  <si>
    <t>-1250347591</t>
  </si>
  <si>
    <t xml:space="preserve">Poznámka k souboru cen:_x000D_
1. V cenách 771 12-1011 až 771 12-1015 jsou započteny i náklady na dodání nátěru._x000D_
2. V cenách 771 15-1011 až 771 15-1026 jsou započteny i náklady na dodání stěrky._x000D_
3. V cenách 771 16-1011 až -1023 nejsou započteny náklady na materiál, tyto se oceňují ve specifikaci._x000D_
</t>
  </si>
  <si>
    <t>keramická dlažba 600/300mm</t>
  </si>
  <si>
    <t>991,94</t>
  </si>
  <si>
    <t>schodištové stupně</t>
  </si>
  <si>
    <t>10x172,5x280  - celkem 6x</t>
  </si>
  <si>
    <t>1,65*10*6*0,3 "stupnice</t>
  </si>
  <si>
    <t>1,65*10*6*0,2 "podstupnice</t>
  </si>
  <si>
    <t>406</t>
  </si>
  <si>
    <t>771121011</t>
  </si>
  <si>
    <t>Příprava podkladu před provedením dlažby nátěr penetrační na podlahu</t>
  </si>
  <si>
    <t>532756681</t>
  </si>
  <si>
    <t>keram. sokl</t>
  </si>
  <si>
    <t>730,55*0,1</t>
  </si>
  <si>
    <t>407</t>
  </si>
  <si>
    <t>771161021</t>
  </si>
  <si>
    <t>Příprava podkladu před provedením dlažby montáž profilu ukončujícího profilu pro plynulý přechod (dlažba-koberec apod.)</t>
  </si>
  <si>
    <t>739169424</t>
  </si>
  <si>
    <t>Poznámka k položce:_x000D_
20/z</t>
  </si>
  <si>
    <t>20/z</t>
  </si>
  <si>
    <t>"Dilatační spára podlahová, pro zadláždění, šířka 50mm
délky 3,80m, 1,75m a 1,45m"</t>
  </si>
  <si>
    <t>"7,0 m
5,55m"</t>
  </si>
  <si>
    <t>"31"</t>
  </si>
  <si>
    <t>"Přesné délky a povrchová úprava koordinovat na stavbě
Na WC vč. hydroizolace"</t>
  </si>
  <si>
    <t>7*3</t>
  </si>
  <si>
    <t>5,55*1</t>
  </si>
  <si>
    <t>408</t>
  </si>
  <si>
    <t>59054105R</t>
  </si>
  <si>
    <t>profil podlahový Al š.50mm</t>
  </si>
  <si>
    <t>-782764916</t>
  </si>
  <si>
    <t>Poznámka k položce:_x000D_
specifikace dle výpis v PD_x000D_
vč.povrchové úpravy a hydroizolace_x000D_
20/z</t>
  </si>
  <si>
    <t>26,55*1,1 'Přepočtené koeficientem množství</t>
  </si>
  <si>
    <t>409</t>
  </si>
  <si>
    <t>771274113</t>
  </si>
  <si>
    <t>Montáž obkladů schodišť z dlaždic keramických lepených flexibilním lepidlem stupnic hladkých, šířky přes 250 do 300 mm</t>
  </si>
  <si>
    <t>210588968</t>
  </si>
  <si>
    <t xml:space="preserve">Poznámka k souboru cen:_x000D_
1. Montáž obkladů schodnic, schodišťových ramen a boků podest se oceňuje skladebně cenami příslušných obkladů stěn a cenami položky čís. 781 . . -9192 Příplatek k cenám za obklady v omezeném prostoru, katalogu 781 Obklady keramické – montáž části A01._x000D_
</t>
  </si>
  <si>
    <t>1,65*10*6 "stupnice</t>
  </si>
  <si>
    <t xml:space="preserve">2.NP    </t>
  </si>
  <si>
    <t>410</t>
  </si>
  <si>
    <t>59761443</t>
  </si>
  <si>
    <t>dlažba velkoformátová keramická slinutá hladká do interiéru i exteriéru pro vysoké mechanické namáhání přes 4 do 6ks/m2</t>
  </si>
  <si>
    <t>-1763186894</t>
  </si>
  <si>
    <t>Poznámka k položce:_x000D_
schodiště - veřejné prostory</t>
  </si>
  <si>
    <t>29,7*1,15 'Přepočtené koeficientem množství</t>
  </si>
  <si>
    <t>411</t>
  </si>
  <si>
    <t>771274232</t>
  </si>
  <si>
    <t>Montáž obkladů schodišť z dlaždic keramických lepených flexibilním lepidlem podstupnic hladkých, výšky přes 150 do 200 mm</t>
  </si>
  <si>
    <t>-1294548006</t>
  </si>
  <si>
    <t>1,65*10*6 "podstupnice</t>
  </si>
  <si>
    <t>412</t>
  </si>
  <si>
    <t>-822678817</t>
  </si>
  <si>
    <t>19,8*1,15 'Přepočtené koeficientem množství</t>
  </si>
  <si>
    <t>413</t>
  </si>
  <si>
    <t>771474112</t>
  </si>
  <si>
    <t>Montáž soklů z dlaždic keramických lepených flexibilním lepidlem rovných, výšky přes 65 do 90 mm</t>
  </si>
  <si>
    <t>-1358364734</t>
  </si>
  <si>
    <t>-(1,2+1,6*2+0,9*8+0,8*9+0,7*11) "vni dveře</t>
  </si>
  <si>
    <t>-(5,6+6,4+1,1+4,05*8+4,1) "vně otvory</t>
  </si>
  <si>
    <t>-(1,2+0,9*20+0,8*3+0,7*2) "vni dveře</t>
  </si>
  <si>
    <t>-(5,6+6,4) "vně otvory</t>
  </si>
  <si>
    <t>-(1,2+0,9*21+0,8*3+0,7*2+1,2*2) "vni dveře</t>
  </si>
  <si>
    <t>-(1,2+0,9*2) "vni dveře</t>
  </si>
  <si>
    <t>-(0,9) "vně otvory</t>
  </si>
  <si>
    <t>414</t>
  </si>
  <si>
    <t>59761416</t>
  </si>
  <si>
    <t>sokl-dlažba keramická slinutá hladká do interiéru i exteriéru 300x80mm</t>
  </si>
  <si>
    <t>1359192031</t>
  </si>
  <si>
    <t>730,55/0,3*1,15</t>
  </si>
  <si>
    <t>2801</t>
  </si>
  <si>
    <t>415</t>
  </si>
  <si>
    <t>771574154</t>
  </si>
  <si>
    <t>Montáž podlah z dlaždic keramických lepených flexibilním lepidlem velkoformátových hladkých přes 4 do 6 ks/m2</t>
  </si>
  <si>
    <t>1007538571</t>
  </si>
  <si>
    <t xml:space="preserve">Poznámka k souboru cen:_x000D_
1. Položky jsou učeny pro všechy druhy povrchových úprav._x000D_
</t>
  </si>
  <si>
    <t>schodištové mezipodesty</t>
  </si>
  <si>
    <t>1550/3600mm  - celkem 3x</t>
  </si>
  <si>
    <t>1,55*3,6*3 "mezipodesty</t>
  </si>
  <si>
    <t>416</t>
  </si>
  <si>
    <t>-349145902</t>
  </si>
  <si>
    <t>Poznámka k položce:_x000D_
chodby, hala - veřejné prostory</t>
  </si>
  <si>
    <t>832,24*1,15 'Přepočtené koeficientem množství</t>
  </si>
  <si>
    <t>417</t>
  </si>
  <si>
    <t>59761007</t>
  </si>
  <si>
    <t>dlažba velkoformátová keramická slinutá hladká do interiéru i exteriéru přes 4 do 6ks/m2</t>
  </si>
  <si>
    <t>-104432571</t>
  </si>
  <si>
    <t>Poznámka k položce:_x000D_
WC, úklid - hygienické protory</t>
  </si>
  <si>
    <t>159,7*1,15 'Přepočtené koeficientem množství</t>
  </si>
  <si>
    <t>418</t>
  </si>
  <si>
    <t>771577124</t>
  </si>
  <si>
    <t>Montáž podlah z dlaždic keramických lepených flexibilním rychletuhnoucím lepidlem Příplatek k cenám za dvousložkový spárovací tmel</t>
  </si>
  <si>
    <t>738629713</t>
  </si>
  <si>
    <t xml:space="preserve">Poznámka k souboru cen:_x000D_
1. Položky jsou určeny pro všechny druhy povrchových úprav._x000D_
</t>
  </si>
  <si>
    <t>419</t>
  </si>
  <si>
    <t>771577125</t>
  </si>
  <si>
    <t>Montáž podlah z dlaždic keramických lepených flexibilním rychletuhnoucím lepidlem Příplatek k cenám za dvousložkové lepidlo</t>
  </si>
  <si>
    <t>-57662390</t>
  </si>
  <si>
    <t>420</t>
  </si>
  <si>
    <t>771591117</t>
  </si>
  <si>
    <t>Podlahy - dokončovací práce spárování akrylem</t>
  </si>
  <si>
    <t>577235993</t>
  </si>
  <si>
    <t xml:space="preserve">Poznámka k souboru cen:_x000D_
1. Množství měrných jednotek u ceny -1185 se stanoví podle počtu řezaných dlaždic, nezávisle na jejich velikosti._x000D_
2. Ceny 771 59-1115 až -1123 obsahují náklady i na materiál._x000D_
3. Položku -1185 lze použít při nuceném použítí jiného nástroje než řezačky._x000D_
</t>
  </si>
  <si>
    <t>ukončení sokl styk dlažba x sokl</t>
  </si>
  <si>
    <t>730,55*2</t>
  </si>
  <si>
    <t>obvod styk obklad x dlažba</t>
  </si>
  <si>
    <t>299,7</t>
  </si>
  <si>
    <t>421</t>
  </si>
  <si>
    <t>771591251</t>
  </si>
  <si>
    <t>Izolace podlahy pod dlažbu těsnícími izolačními pásy z manžety pro prostupy potrubí</t>
  </si>
  <si>
    <t>-813028423</t>
  </si>
  <si>
    <t xml:space="preserve">Poznámka k souboru cen:_x000D_
1. V ceně 771 59-1112 jsou započteny i náklady na materiál._x000D_
2. Položka 771 59-1112 se použije pro izolaci podlah zatížené přechodnou vlhkostí._x000D_
3. V ceně 771 59-1112 až -1212 jsou započteny i náklady na materiál._x000D_
4. V cenách 77159-1227, 77159-1217, 77159-1237, 77159-1247, 77159-1257 nejsou započteny náklady na materiál, tyto se oceňují ve specifikaci._x000D_
</t>
  </si>
  <si>
    <t>prostupy keram. dlažbou</t>
  </si>
  <si>
    <t>422</t>
  </si>
  <si>
    <t>771591264</t>
  </si>
  <si>
    <t>Izolace podlahy pod dlažbu těsnícími izolačními pásy mezi podlahou a stěnu</t>
  </si>
  <si>
    <t>1984969410</t>
  </si>
  <si>
    <t>obvod - styk izolace stěna</t>
  </si>
  <si>
    <t>obklad stěn</t>
  </si>
  <si>
    <t>423</t>
  </si>
  <si>
    <t>771592011</t>
  </si>
  <si>
    <t>Čištění vnitřních ploch po položení dlažby podlah nebo schodišť chemickými prostředky</t>
  </si>
  <si>
    <t>530215023</t>
  </si>
  <si>
    <t>424</t>
  </si>
  <si>
    <t>998771103</t>
  </si>
  <si>
    <t>Přesun hmot pro podlahy z dlaždic stanovený z hmotnosti přesunovaného materiálu vodorovná dopravní vzdálenost do 50 m v objektech výšky přes 12 do 24 m</t>
  </si>
  <si>
    <t>1325814907</t>
  </si>
  <si>
    <t>772</t>
  </si>
  <si>
    <t>Podlahy z kamene</t>
  </si>
  <si>
    <t>425</t>
  </si>
  <si>
    <t>772231312</t>
  </si>
  <si>
    <t>Montáž obkladu schodišťových stupňů deskami z tvrdých kamenů kladených do lepidla s přímou nebo zakřivenou výstupní čárou deskami stupnicovými pravoúhlými nebo kosoúhlými, tl. 30 mm</t>
  </si>
  <si>
    <t>1791804949</t>
  </si>
  <si>
    <t>1,4*15</t>
  </si>
  <si>
    <t>1,4*11*5</t>
  </si>
  <si>
    <t>426</t>
  </si>
  <si>
    <t>58382165</t>
  </si>
  <si>
    <t>deska obkladová tryskaná žula tl 30mm do 0,24m2</t>
  </si>
  <si>
    <t>-494252334</t>
  </si>
  <si>
    <t>1,4*15*0,31</t>
  </si>
  <si>
    <t>1,4*11*5*0,3</t>
  </si>
  <si>
    <t>29,61*1,04 'Přepočtené koeficientem množství</t>
  </si>
  <si>
    <t>427</t>
  </si>
  <si>
    <t>772231423</t>
  </si>
  <si>
    <t>Montáž obkladu schodišťových stupňů deskami z tvrdých kamenů kladených do lepidla s přímou nebo zakřivenou výstupní čárou deskami podstupnicovými v. do 200 mm, tl. do 30 mm</t>
  </si>
  <si>
    <t>-1503354028</t>
  </si>
  <si>
    <t>428</t>
  </si>
  <si>
    <t>58386632</t>
  </si>
  <si>
    <t>podstupnice tryskaná žula tl 30mm</t>
  </si>
  <si>
    <t>264276296</t>
  </si>
  <si>
    <t>98*1,04 'Přepočtené koeficientem množství</t>
  </si>
  <si>
    <t>429</t>
  </si>
  <si>
    <t>772521240</t>
  </si>
  <si>
    <t>Kladení dlažby z kamene do lepidla z nejvýše dvou rozdílných druhů pravoúhlých desek nebo dlaždic ve skladbě se pravidelně opakujících, tl. do 30 mm</t>
  </si>
  <si>
    <t>-1717487669</t>
  </si>
  <si>
    <t xml:space="preserve">Poznámka k souboru cen:_x000D_
1. Vyrovnání podkladu se oceňuje cenami souboru cen 771 99-01 Vyrovnání podkladu samonivelační stěrkou části A01 katalogu 771 Podlahy z dlaždic._x000D_
2. V cenách kladení dlažby na terče 772 52-81 jsou započteny i náklady na dodávku terčů._x000D_
</t>
  </si>
  <si>
    <t>430</t>
  </si>
  <si>
    <t>58381097</t>
  </si>
  <si>
    <t>deska dlažební leštěná žula 400x400mm tl 30mm</t>
  </si>
  <si>
    <t>-823011089</t>
  </si>
  <si>
    <t>14,603*1,04 'Přepočtené koeficientem množství</t>
  </si>
  <si>
    <t>431</t>
  </si>
  <si>
    <t>772991111</t>
  </si>
  <si>
    <t>Dlažby z kamene - ostatní práce penetrace podkladu</t>
  </si>
  <si>
    <t>-370084171</t>
  </si>
  <si>
    <t xml:space="preserve">Poznámka k souboru cen:_x000D_
1. V ceně -1411 jsou započteny náklady na vysátí podlahy a setření vlhkým mopem._x000D_
2. V ceně -1431 jsou započteny i náklady na dodání vosku._x000D_
</t>
  </si>
  <si>
    <t>432</t>
  </si>
  <si>
    <t>772991116</t>
  </si>
  <si>
    <t>Dlažby z kamene - ostatní práce spárování epoxidem</t>
  </si>
  <si>
    <t>43319018</t>
  </si>
  <si>
    <t>1,4*15*2</t>
  </si>
  <si>
    <t>1,4*11*5*2</t>
  </si>
  <si>
    <t>433</t>
  </si>
  <si>
    <t>772991302</t>
  </si>
  <si>
    <t>Dlažby z kamene - ostatní práce montáž profilů přechodových</t>
  </si>
  <si>
    <t>-1766224600</t>
  </si>
  <si>
    <t>434</t>
  </si>
  <si>
    <t>59054141</t>
  </si>
  <si>
    <t>profil schodový protiskluzový ušlechtilá ocel V2A R10 V6 3x1000mm</t>
  </si>
  <si>
    <t>-583333535</t>
  </si>
  <si>
    <t>98*1,05 'Přepočtené koeficientem množství</t>
  </si>
  <si>
    <t>435</t>
  </si>
  <si>
    <t>772991422</t>
  </si>
  <si>
    <t>Dlažby z kamene - ostatní práce impregnační nátěr včetně základního čištění dvouvrstvý</t>
  </si>
  <si>
    <t>-2010143400</t>
  </si>
  <si>
    <t>436</t>
  </si>
  <si>
    <t>998772102</t>
  </si>
  <si>
    <t>Přesun hmot pro kamenné dlažby, obklady schodišťových stupňů a soklů stanovený z hmotnosti přesunovaného materiálu vodorovná dopravní vzdálenost do 50 m v objektech výšky přes 6 do 12 m</t>
  </si>
  <si>
    <t>1350870192</t>
  </si>
  <si>
    <t>776</t>
  </si>
  <si>
    <t>Podlahy povlakové</t>
  </si>
  <si>
    <t>437</t>
  </si>
  <si>
    <t>776111112</t>
  </si>
  <si>
    <t>Příprava podkladu broušení podlah nového podkladu betonového</t>
  </si>
  <si>
    <t>-1175208766</t>
  </si>
  <si>
    <t xml:space="preserve">Poznámka k souboru cen:_x000D_
1. V ceně 776 12-1511 zábrana proti vlhkosti jsou započteny i náklady na 2 vrstvy penetrace a zasypání křemičitým pískem._x000D_
2. V ceně 776 13-2111 vyztužení pletivem jsou započteny i náklady na dodávku pletiva._x000D_
3. V cenách 776 14-1111 až 776 14-4111 jsou započteny i náklady na dodání stěrky._x000D_
</t>
  </si>
  <si>
    <t>438</t>
  </si>
  <si>
    <t>776111311</t>
  </si>
  <si>
    <t>Příprava podkladu vysátí podlah</t>
  </si>
  <si>
    <t>-1175548948</t>
  </si>
  <si>
    <t>439</t>
  </si>
  <si>
    <t>776121321</t>
  </si>
  <si>
    <t>Příprava podkladu penetrace neředěná podlah</t>
  </si>
  <si>
    <t>-1337182760</t>
  </si>
  <si>
    <t>440</t>
  </si>
  <si>
    <t>776231111</t>
  </si>
  <si>
    <t>Montáž podlahovin z vinylu lepením lamel nebo čtverců standardním lepidlem</t>
  </si>
  <si>
    <t>1046369751</t>
  </si>
  <si>
    <t>Poznámka k položce:_x000D_
V průběhu zpracování výkazu výměr vyvstal požadavek od investora na změnu podlahové krytiny - ze zátěžového koberce na vinylovou podlahovou krytinu. _x000D_
(z toho důvodu je ve výkresové části uveden zátěžový koberec a ve VV vinylová krytina)</t>
  </si>
  <si>
    <t>vinyl ( záměna za koberec zátěžový - požadavek investora 22.05.2020)</t>
  </si>
  <si>
    <t>390,8</t>
  </si>
  <si>
    <t>373,8</t>
  </si>
  <si>
    <t>441</t>
  </si>
  <si>
    <t>28411051</t>
  </si>
  <si>
    <t>dílce vinylové tl 2,5mm, nášlapná vrstva 0,55mm, úprava PUR, třída zátěže 23/33/42, otlak 0,05mm, R10, třída otěru T, hořlavost Bfl S1, bez ftalátů</t>
  </si>
  <si>
    <t>1665540581</t>
  </si>
  <si>
    <t>koberec zátěžový</t>
  </si>
  <si>
    <t>1195,2*1,1 'Přepočtené koeficientem množství</t>
  </si>
  <si>
    <t>442</t>
  </si>
  <si>
    <t>776411111</t>
  </si>
  <si>
    <t>Montáž soklíků lepením obvodových, výšky do 80 mm</t>
  </si>
  <si>
    <t>634711528</t>
  </si>
  <si>
    <t>sokl k vinylové podlaze</t>
  </si>
  <si>
    <t>-(0,9*2) "vni dveře</t>
  </si>
  <si>
    <t>-(3,95*2) "vně otvory</t>
  </si>
  <si>
    <t>-(0,9*16) "vni dveře</t>
  </si>
  <si>
    <t>-(4,1*3) "vně otvory</t>
  </si>
  <si>
    <t>-(0,9*15) "vni dveře</t>
  </si>
  <si>
    <t>443</t>
  </si>
  <si>
    <t>28411009</t>
  </si>
  <si>
    <t>lišta soklová PVC 18x80mm</t>
  </si>
  <si>
    <t>1038591954</t>
  </si>
  <si>
    <t>818,8</t>
  </si>
  <si>
    <t>818,8*1,1 'Přepočtené koeficientem množství</t>
  </si>
  <si>
    <t>444</t>
  </si>
  <si>
    <t>776991111</t>
  </si>
  <si>
    <t>Ostatní práce spárování silikonem</t>
  </si>
  <si>
    <t>457200191</t>
  </si>
  <si>
    <t xml:space="preserve">Poznámka k souboru cen:_x000D_
1. V ceně 776 99-1121 jsou započteny náklady na vysátí podlahy a setření vlhkým mopem._x000D_
2. V ceně 776 99-1141 jsou započteny i náklady na dodání pasty._x000D_
</t>
  </si>
  <si>
    <t>445</t>
  </si>
  <si>
    <t>776991121</t>
  </si>
  <si>
    <t>Ostatní práce údržba nových podlahovin po pokládce čištění základní</t>
  </si>
  <si>
    <t>-206856636</t>
  </si>
  <si>
    <t>446</t>
  </si>
  <si>
    <t>998776103</t>
  </si>
  <si>
    <t>Přesun hmot pro podlahy povlakové stanovený z hmotnosti přesunovaného materiálu vodorovná dopravní vzdálenost do 50 m v objektech výšky přes 12 do 24 m</t>
  </si>
  <si>
    <t>-893393279</t>
  </si>
  <si>
    <t>777</t>
  </si>
  <si>
    <t>Podlahy lité</t>
  </si>
  <si>
    <t>447</t>
  </si>
  <si>
    <t>777911113</t>
  </si>
  <si>
    <t>Napojení na stěnu nebo sokl fabionem z epoxidové stěrky plněné pískem a výplňovým spárovým profilem s trvale pružným tmelem pohyblivé</t>
  </si>
  <si>
    <t>-98465413</t>
  </si>
  <si>
    <t>nátěr na bet.podlahu + sokl z nátěru v.150mm + napojení stěnaxpodlaha koutovým těsnícím pásem</t>
  </si>
  <si>
    <t>448</t>
  </si>
  <si>
    <t>998777103</t>
  </si>
  <si>
    <t>Přesun hmot pro podlahy lité stanovený z hmotnosti přesunovaného materiálu vodorovná dopravní vzdálenost do 50 m v objektech výšky přes 12 do 24 m</t>
  </si>
  <si>
    <t>1000094341</t>
  </si>
  <si>
    <t>781</t>
  </si>
  <si>
    <t>Dokončovací práce - obklady</t>
  </si>
  <si>
    <t>449</t>
  </si>
  <si>
    <t>781111011</t>
  </si>
  <si>
    <t>Příprava podkladu před provedením obkladu oprášení (ometení) stěny</t>
  </si>
  <si>
    <t>662164792</t>
  </si>
  <si>
    <t xml:space="preserve">Poznámka k souboru cen:_x000D_
1. V cenách 781 12-1011 až -1015 jsou započteny i náklady na materiál._x000D_
2. V cenách 781 15-1011 až -1041 jsou započteny i náklady na materiál._x000D_
3. Lokalní vyrovnání podkladu tloušťky vetší než 3 mm se oceňuje cenami souboru cen Vyrovnání podkladu vnitřních omítaných ploch katalogu 801-4 Budovy a haly - opravy a údržba._x000D_
4. V cenách 781 16-1011 až -1023 nejsou započteny náklady na materiál, tyto se oceňují ve specifikaci._x000D_
</t>
  </si>
  <si>
    <t>450</t>
  </si>
  <si>
    <t>781121011</t>
  </si>
  <si>
    <t>Příprava podkladu před provedením obkladu nátěr penetrační na stěnu</t>
  </si>
  <si>
    <t>2139593097</t>
  </si>
  <si>
    <t>obklad stěn - ostění oken</t>
  </si>
  <si>
    <t>24*0,4</t>
  </si>
  <si>
    <t>578,61</t>
  </si>
  <si>
    <t>451</t>
  </si>
  <si>
    <t>781131112</t>
  </si>
  <si>
    <t>Izolace stěny pod obklad izolace nátěrem nebo stěrkou ve dvou vrstvách</t>
  </si>
  <si>
    <t>1934671330</t>
  </si>
  <si>
    <t xml:space="preserve">Poznámka k souboru cen:_x000D_
1. Položka 781 13-1112 se použije pro izolaci stěny zatížené přechodnou vlhkostí._x000D_
2. V cenách 781 13-1112 až -1262 jsou započteny i náklady na materiál._x000D_
3. V cenách 78113-1207,78113-1227, 78159-1237, 78159-1247, 78159-1257 nejsou započteny náklady na materiál, tyto se oceňují ve specifikaci._x000D_
</t>
  </si>
  <si>
    <t>452</t>
  </si>
  <si>
    <t>781131237</t>
  </si>
  <si>
    <t>Izolace stěny pod obklad montáž těsnícího pásu pro styčné nebo dilatační spáry</t>
  </si>
  <si>
    <t>1793643778</t>
  </si>
  <si>
    <t>Poznámka k položce:_x000D_
37/z</t>
  </si>
  <si>
    <t>37/z</t>
  </si>
  <si>
    <t>"Kryt dilatační spáry ŽB stěny / sloupy
pro spáru 50mm celková šířka 197mm"</t>
  </si>
  <si>
    <t>Komplet včetně kotevního profilu a materiálu pro železobetonový podklad</t>
  </si>
  <si>
    <t>3,13*6</t>
  </si>
  <si>
    <t>2,86*2</t>
  </si>
  <si>
    <t>453</t>
  </si>
  <si>
    <t>59054130R</t>
  </si>
  <si>
    <t xml:space="preserve">profil pro dilatační spáry hliník eloxovaný </t>
  </si>
  <si>
    <t>1586501168</t>
  </si>
  <si>
    <t>24,5*1,05 'Přepočtené koeficientem množství</t>
  </si>
  <si>
    <t>454</t>
  </si>
  <si>
    <t>781131251</t>
  </si>
  <si>
    <t>Izolace stěny pod obklad izolace těsnícími izolačními pásy z manžety pro prostupy potrubí</t>
  </si>
  <si>
    <t>773655975</t>
  </si>
  <si>
    <t>prostupy keram. obkladem</t>
  </si>
  <si>
    <t>455</t>
  </si>
  <si>
    <t>781474154</t>
  </si>
  <si>
    <t>Montáž obkladů vnitřních stěn z dlaždic keramických lepených flexibilním lepidlem velkoformátových hladkých přes 4 do 6 ks/m2</t>
  </si>
  <si>
    <t>-619221651</t>
  </si>
  <si>
    <t>keramický obklad 600/300mm</t>
  </si>
  <si>
    <t>(2*2+3,4*2+0,2*2+0,2)*2,3</t>
  </si>
  <si>
    <t>(2*2+4,3*2+0,2*2+0,2)*2,3</t>
  </si>
  <si>
    <t>(1,8*2+2*2)*2,3</t>
  </si>
  <si>
    <t>(2,8*2+1,8*2)*2,3</t>
  </si>
  <si>
    <t>1.08 Rozšíření chodby  KERAMICKÁ DLAŽBA P01  Rastrový  podhled    KO za kuchyn v.1m</t>
  </si>
  <si>
    <t>(2+0,6*2)*1</t>
  </si>
  <si>
    <t>(1,8*4+0,95*2+1,05*2)*2,3</t>
  </si>
  <si>
    <t>1.15 Komerční prostory  KERAMICKÁ DLAŽBA P01  Rastrový  podhled   KO za kuchyn v.1m</t>
  </si>
  <si>
    <t>(3,6+0,6)*1</t>
  </si>
  <si>
    <t>(1,6*2+2*2)*2,3</t>
  </si>
  <si>
    <t>(2,3*4+1,15*2+3,45*2)*2,3</t>
  </si>
  <si>
    <t>(2,3*4+1,15*2+3,45*2+1,1*2)*2,3</t>
  </si>
  <si>
    <t>(2*2+2,6*2)*2,3</t>
  </si>
  <si>
    <t>1.22 Úklid  KERAMICKÁ DLAŽBA P01   KO 2,3m      SDK GREEN podhled</t>
  </si>
  <si>
    <t>(1,3*2+1,6*2)*2,3</t>
  </si>
  <si>
    <t>-(0,7*2*19+0,8*2*2) "vni dveře</t>
  </si>
  <si>
    <t>-((3,4/2)*0,75+3,4*0,75+1,7*0,75) "vně okna</t>
  </si>
  <si>
    <t>(1,95*2+1,8*2+3,4*2+2*2+0,3+0,2*2)*2,3</t>
  </si>
  <si>
    <t>(1,8*2+2*2+4,3*2+2*2+0,3+0,2*2)*2,3</t>
  </si>
  <si>
    <t>-(0,7*2*8+0,8*2) "vni dveře</t>
  </si>
  <si>
    <t>456</t>
  </si>
  <si>
    <t>59761001</t>
  </si>
  <si>
    <t>obklad velkoformátový keramický hladký přes 4 do 6ks/m2</t>
  </si>
  <si>
    <t>252257897</t>
  </si>
  <si>
    <t>578,61*1,15 'Přepočtené koeficientem množství</t>
  </si>
  <si>
    <t>457</t>
  </si>
  <si>
    <t>781477114</t>
  </si>
  <si>
    <t>Montáž obkladů vnitřních stěn z dlaždic keramických Příplatek k cenám za dvousložkový spárovací tmel</t>
  </si>
  <si>
    <t>-2067428712</t>
  </si>
  <si>
    <t>458</t>
  </si>
  <si>
    <t>781477115</t>
  </si>
  <si>
    <t>Montáž obkladů vnitřních stěn z dlaždic keramických Příplatek k cenám za dvousložkové lepidlo</t>
  </si>
  <si>
    <t>1875257219</t>
  </si>
  <si>
    <t>459</t>
  </si>
  <si>
    <t>781494111</t>
  </si>
  <si>
    <t>Obklad - dokončující práce profily ukončovací lepené flexibilním lepidlem rohové</t>
  </si>
  <si>
    <t>-137197420</t>
  </si>
  <si>
    <t xml:space="preserve">Poznámka k souboru cen:_x000D_
1. Množství měrných jednotek u ceny -5185 se stanoví podle počtu řezaných obkladaček, nezávisle na jejich velikosti._x000D_
2. Položku -5185 lze použít při nuceném použití jiného nástroje než řezačky._x000D_
</t>
  </si>
  <si>
    <t>rohové ukončení obkladu</t>
  </si>
  <si>
    <t>2,3*(58+60)</t>
  </si>
  <si>
    <t>1*(3+4)</t>
  </si>
  <si>
    <t>2,3*(52)</t>
  </si>
  <si>
    <t>1*(4)</t>
  </si>
  <si>
    <t>460</t>
  </si>
  <si>
    <t>781494511</t>
  </si>
  <si>
    <t>Obklad - dokončující práce profily ukončovací lepené flexibilním lepidlem ukončovací</t>
  </si>
  <si>
    <t>-1875725805</t>
  </si>
  <si>
    <t>ukončení obkladu</t>
  </si>
  <si>
    <t>(2+0,6*2)</t>
  </si>
  <si>
    <t>(3,6+0,6)</t>
  </si>
  <si>
    <t>461</t>
  </si>
  <si>
    <t>781495117</t>
  </si>
  <si>
    <t>Obklad - dokončující práce ostatní práce spárování akrylem</t>
  </si>
  <si>
    <t>-697337438</t>
  </si>
  <si>
    <t>462</t>
  </si>
  <si>
    <t>781495211</t>
  </si>
  <si>
    <t>Čištění vnitřních ploch po provedení obkladu stěn chemickými prostředky</t>
  </si>
  <si>
    <t>-1875950986</t>
  </si>
  <si>
    <t>463</t>
  </si>
  <si>
    <t>781571141</t>
  </si>
  <si>
    <t>Montáž obkladů ostění z obkladaček keramických lepených flexibilním lepidlem šířky ostění přes 200 do 400 mm</t>
  </si>
  <si>
    <t>-1858855902</t>
  </si>
  <si>
    <t>keramický obklad 600/300mm - ostění oken</t>
  </si>
  <si>
    <t>(2*0,75+2*0,75+4*0,75) "vně okna</t>
  </si>
  <si>
    <t>464</t>
  </si>
  <si>
    <t>-453211564</t>
  </si>
  <si>
    <t>9,6*1,15 'Přepočtené koeficientem množství</t>
  </si>
  <si>
    <t>465</t>
  </si>
  <si>
    <t>998781103</t>
  </si>
  <si>
    <t>Přesun hmot pro obklady keramické stanovený z hmotnosti přesunovaného materiálu vodorovná dopravní vzdálenost do 50 m v objektech výšky přes 12 do 24 m</t>
  </si>
  <si>
    <t>-149995314</t>
  </si>
  <si>
    <t>783</t>
  </si>
  <si>
    <t>Dokončovací práce - nátěry</t>
  </si>
  <si>
    <t>466</t>
  </si>
  <si>
    <t>783301313</t>
  </si>
  <si>
    <t>Příprava podkladu zámečnických konstrukcí před provedením nátěru odmaštění odmašťovačem ředidlovým</t>
  </si>
  <si>
    <t>1194970033</t>
  </si>
  <si>
    <t>Poznámka k položce:_x000D_
4/b + 8/b + 9/b + 10/b + 11/b + 12/b + 13/b + 14/b + 18/b_x000D_
5/b + 7/b + 15/b + 16/b + 17/b_x000D_
6/b</t>
  </si>
  <si>
    <t>nátěr ocel.zárubní</t>
  </si>
  <si>
    <t>4/b + 8/b + 9/b + 10/b + 11/b + 12/b + 13/b + 14/b + 18/b</t>
  </si>
  <si>
    <t>5/b + 7/b + 15/b + 16/b + 17/b</t>
  </si>
  <si>
    <t>0,4*(0,9+2,1*2)*1</t>
  </si>
  <si>
    <t>0,4*(0,7+2*2)*30</t>
  </si>
  <si>
    <t>0,4*(0,8+2*2)*(8+3)</t>
  </si>
  <si>
    <t>0,4*(0,9+2*2)*(48+3+4+6)</t>
  </si>
  <si>
    <t>0,4*(1,6+2*2)*1</t>
  </si>
  <si>
    <t>467</t>
  </si>
  <si>
    <t>783314203</t>
  </si>
  <si>
    <t>Základní antikorozní nátěr zámečnických konstrukcí jednonásobný syntetický samozákladující</t>
  </si>
  <si>
    <t>-444659255</t>
  </si>
  <si>
    <t>468</t>
  </si>
  <si>
    <t>783317105</t>
  </si>
  <si>
    <t>Krycí nátěr (email) zámečnických konstrukcí jednonásobný syntetický samozákladující</t>
  </si>
  <si>
    <t>2062818964</t>
  </si>
  <si>
    <t>2 nátěry</t>
  </si>
  <si>
    <t>201,36*2</t>
  </si>
  <si>
    <t>469</t>
  </si>
  <si>
    <t>783823135</t>
  </si>
  <si>
    <t>Penetrační nátěr omítek hladkých omítek hladkých, zrnitých tenkovrstvých nebo štukových stupně členitosti 1 a 2 silikonový</t>
  </si>
  <si>
    <t>1389760046</t>
  </si>
  <si>
    <t>Poznámka k položce:_x000D_
C - skladba W04</t>
  </si>
  <si>
    <t>470</t>
  </si>
  <si>
    <t>783826615</t>
  </si>
  <si>
    <t>Hydrofobizační nátěr omítek silikonový, transparentní, povrchů hladkých omítek hladkých, zrnitých tenkovrstvých nebo štukových stupně členitosti 1 a 2</t>
  </si>
  <si>
    <t>-84233558</t>
  </si>
  <si>
    <t>471</t>
  </si>
  <si>
    <t>783901453</t>
  </si>
  <si>
    <t>Příprava podkladu betonových podlah před provedením nátěru vysátím</t>
  </si>
  <si>
    <t>-764664172</t>
  </si>
  <si>
    <t>472</t>
  </si>
  <si>
    <t>783933151</t>
  </si>
  <si>
    <t>Penetrační nátěr betonových podlah hladkých (z pohledového nebo gletovaného betonu, stěrky apod.) epoxidový</t>
  </si>
  <si>
    <t>1409653035</t>
  </si>
  <si>
    <t>473</t>
  </si>
  <si>
    <t>783937163</t>
  </si>
  <si>
    <t>Krycí (uzavírací) nátěr betonových podlah dvojnásobný epoxidový rozpouštědlový</t>
  </si>
  <si>
    <t>696902579</t>
  </si>
  <si>
    <t>784</t>
  </si>
  <si>
    <t>Dokončovací práce - malby a tapety</t>
  </si>
  <si>
    <t>474</t>
  </si>
  <si>
    <t>784111001</t>
  </si>
  <si>
    <t>Oprášení (ometení) podkladu v místnostech výšky do 3,80 m</t>
  </si>
  <si>
    <t>385861231</t>
  </si>
  <si>
    <t>3913,374</t>
  </si>
  <si>
    <t>134,569</t>
  </si>
  <si>
    <t>475</t>
  </si>
  <si>
    <t>784171101</t>
  </si>
  <si>
    <t>Zakrytí nemalovaných ploch (materiál ve specifikaci) včetně pozdějšího odkrytí podlah</t>
  </si>
  <si>
    <t>1953268659</t>
  </si>
  <si>
    <t xml:space="preserve">Poznámka k souboru cen:_x000D_
1. V cenách nejsou započteny náklady na dodávku fólie, tyto se oceňují ve speifikaci.Ztratné lze stanovit ve výši 5%._x000D_
</t>
  </si>
  <si>
    <t>476</t>
  </si>
  <si>
    <t>58124844</t>
  </si>
  <si>
    <t>fólie pro malířské potřeby zakrývací,  25µ,  4 x 5 m</t>
  </si>
  <si>
    <t>CS ÚRS 2018 01</t>
  </si>
  <si>
    <t>-304247990</t>
  </si>
  <si>
    <t>2385,3*1,05 'Přepočtené koeficientem množství</t>
  </si>
  <si>
    <t>477</t>
  </si>
  <si>
    <t>784171111</t>
  </si>
  <si>
    <t>Zakrytí nemalovaných ploch (materiál ve specifikaci) včetně pozdějšího odkrytí svislých ploch např. stěn, oken, dveří v místnostech výšky do 3,80</t>
  </si>
  <si>
    <t>118493235</t>
  </si>
  <si>
    <t>478</t>
  </si>
  <si>
    <t>-519469873</t>
  </si>
  <si>
    <t>743,408*1,05 'Přepočtené koeficientem množství</t>
  </si>
  <si>
    <t>479</t>
  </si>
  <si>
    <t>784181121</t>
  </si>
  <si>
    <t>Penetrace podkladu jednonásobná hloubková v místnostech výšky do 3,80 m</t>
  </si>
  <si>
    <t>134805524</t>
  </si>
  <si>
    <t>strop SDK hladký</t>
  </si>
  <si>
    <t>468,6</t>
  </si>
  <si>
    <t>16,32 "manžeta světlíků</t>
  </si>
  <si>
    <t>stěna</t>
  </si>
  <si>
    <t>1209,624 "omítka</t>
  </si>
  <si>
    <t>1808,833 "SDK příčky</t>
  </si>
  <si>
    <t xml:space="preserve">317,454 "předstěna SDK </t>
  </si>
  <si>
    <t>295,4 "předstěna SDK fasády</t>
  </si>
  <si>
    <t>pilíře</t>
  </si>
  <si>
    <t>299,02 "omítka</t>
  </si>
  <si>
    <t>-578,61 "odpočet obkladů</t>
  </si>
  <si>
    <t>rezerva</t>
  </si>
  <si>
    <t>3836,641*0,02</t>
  </si>
  <si>
    <t>480</t>
  </si>
  <si>
    <t>784181127</t>
  </si>
  <si>
    <t>Penetrace podkladu jednonásobná hloubková na schodišti o výšce podlaží do 3,80 m</t>
  </si>
  <si>
    <t>2011948119</t>
  </si>
  <si>
    <t>na schodišti 1.02-4.02 - jen nátěr prefa betonu</t>
  </si>
  <si>
    <t>2,8*1,65*6 "schodištové rameno podhled</t>
  </si>
  <si>
    <t>1,55*3,6*3 "schodištová mezipodesta podhled</t>
  </si>
  <si>
    <t>3,3*4,3*4 "schodištová prefa stěna</t>
  </si>
  <si>
    <t>3,2*4,3*2-(3,4*1,5*2) "schodištová prefa parapetní stěna</t>
  </si>
  <si>
    <t>4,3*4,3-(3,4*1,5) "schodištová prefa parapetní stěna</t>
  </si>
  <si>
    <t>131,93*0,02</t>
  </si>
  <si>
    <t>481</t>
  </si>
  <si>
    <t>784211101</t>
  </si>
  <si>
    <t>Malby z malířských směsí otěruvzdorných za mokra dvojnásobné, bílé za mokra otěruvzdorné výborně v místnostech výšky do 3,80 m</t>
  </si>
  <si>
    <t>896699905</t>
  </si>
  <si>
    <t>482</t>
  </si>
  <si>
    <t>784211107</t>
  </si>
  <si>
    <t>Malby z malířských směsí otěruvzdorných za mokra dvojnásobné, bílé za mokra otěruvzdorné výborně na schodišti o výšce podlaží do 3,80 m</t>
  </si>
  <si>
    <t>1106969118</t>
  </si>
  <si>
    <t>Práce a dodávky M</t>
  </si>
  <si>
    <t>33-M</t>
  </si>
  <si>
    <t>Montáže dopr.zaříz.,sklad. zař. a váh</t>
  </si>
  <si>
    <t>483</t>
  </si>
  <si>
    <t>33002R</t>
  </si>
  <si>
    <t>Stavební připravenost pro osobní výtah - viz specifikace</t>
  </si>
  <si>
    <t>-1616620632</t>
  </si>
  <si>
    <t>Poznámka k položce:_x000D_
- zajištění stavební připravenosti dle podkladů zhotovitele tzn. zejména výstavbu výtahové šachty včetně odvětrání,_x000D_
včetně začistění špalet dveřních otvorů po montáži dveří_x000D_
- dodávku a instalaci certifikovaných montážních závěsů/nosníků dle podkladu zhotovitele_x000D_
- zhotovení elektrického přívodu k rozvaděči výtahu_x000D_
- zajištění ochrany proti přenosu hluku a vibrací způsobených výtahovým zařízením do akusticky chráněných místností_x000D_
(viz. dokument Akustika – na vyžádání)_x000D_
- náklady na zařízení staveniště_x000D_
- Z bezpečnostních důvodů budou dveřní otvory šachty zajištěny proti pádu osob_x000D_
- Vyznačení vágrisu v každé stanici v blízkosti šachetních dveří._x000D_
- Osvětlení strojovny (vč. instalace el. zásuvek dle platné ČSN, včetně technické zprávy, platí v případě výtahu se_x000D_
strojovnou._x000D_
- Větrání prostoru stroje / klimatizace je-li nutné k zajištění požadovaných teplot_x000D_
- Trvale namontované osvětlení šachetních vstupů min. 50 lux (měřeno na prahu šachetních dveří) dle platné ČSN_x000D_
a osvětlení prostoru rozvaděče min. 200 lux.</t>
  </si>
  <si>
    <t>484</t>
  </si>
  <si>
    <t>33001R</t>
  </si>
  <si>
    <t>D + M Osobní výtah Nosnost 630 kg vč.revize a dopravy - specifikace dle PD</t>
  </si>
  <si>
    <t>-1272671091</t>
  </si>
  <si>
    <t>Poznámka k položce:_x000D_
Osobní výtah _x000D_
Nosnost 630 kg_x000D_
Rychlost 1.0 m/s_x000D_
Počet stanic 5_x000D_
Počet vstupů do kabiny 2_x000D_
Bez strojovny pod stropem_x000D_
Kabina: šířka x hloubka x výška 1100 x 1400 x 2100 mm_x000D_
Dveře: šířka x výška 900 x 2100 mm_x000D_
Typ motoru S frekvenčním měničem</t>
  </si>
  <si>
    <t>HZS</t>
  </si>
  <si>
    <t>Hodinové zúčtovací sazby</t>
  </si>
  <si>
    <t>485</t>
  </si>
  <si>
    <t>HZS1212</t>
  </si>
  <si>
    <t>Hodinové zúčtovací sazby profesí HSV zemní a pomocné práce kopáč</t>
  </si>
  <si>
    <t>hod</t>
  </si>
  <si>
    <t>512</t>
  </si>
  <si>
    <t>-1160036028</t>
  </si>
  <si>
    <t>stavební přípomoce neobsažené ve výkazu výměr</t>
  </si>
  <si>
    <t>8*5</t>
  </si>
  <si>
    <t>486</t>
  </si>
  <si>
    <t>HZS2491</t>
  </si>
  <si>
    <t>Hodinové zúčtovací sazby profesí PSV zednické výpomoci a pomocné práce PSV dělník zednických výpomocí</t>
  </si>
  <si>
    <t>420095331</t>
  </si>
  <si>
    <t>20*5</t>
  </si>
  <si>
    <t>487</t>
  </si>
  <si>
    <t>HZS2492</t>
  </si>
  <si>
    <t>Hodinové zúčtovací sazby profesí PSV zednické výpomoci a pomocné práce PSV pomocný dělník PSV</t>
  </si>
  <si>
    <t>-1919478226</t>
  </si>
  <si>
    <t>Úroveň 4:</t>
  </si>
  <si>
    <t>D.1.1.2.1 - Odstranění zpevněných ploch</t>
  </si>
  <si>
    <t xml:space="preserve">    741 - Elektroinstalace - silnoproud</t>
  </si>
  <si>
    <t>21-M - Elektromontáže</t>
  </si>
  <si>
    <t>112151312</t>
  </si>
  <si>
    <t>Pokácení stromu postupné bez spouštění částí kmene a koruny o průměru na řezné ploše pařezu přes 200 do 300 mm</t>
  </si>
  <si>
    <t>1362016224</t>
  </si>
  <si>
    <t xml:space="preserve">Poznámka k souboru cen:_x000D_
1. V cenách jsou započteny i náklady na odklizení částí kmene a větví na vzdálenost do 20 m se složením na hromady nebo naložením na dopravní prostředek._x000D_
2. V cenách nejsou započteny náklady na:_x000D_
a) odkornění kmenů, tyto práce se oceňují individuálně,_x000D_
b) odvoz ani uložení na skládku,_x000D_
c) odstranění pařezu._x000D_
3. Ceny jsou určeny pouze pro pěstební zásahy a rekonstrukce v sadovnických a krajinářských úpravách._x000D_
4. Průměr pařezu se měří v místě řezu kmene na základě dvojího na sebe kolmého měření a následného zprůměrování naměřených hodnot nejčastěji ve výšce 0,15 m. V případě přítomnosti výrazných kořenových náběhů je měření prováděno nad nimi, nejčastěji v rozmezí 0,15-0,45 m nad povrchem stávajícího terénu._x000D_
5. Stromy o průměru kmene na řezné ploše větší než 1500 mm se oceňují individuálně._x000D_
</t>
  </si>
  <si>
    <t>pokácení stáv.stromů</t>
  </si>
  <si>
    <t>112201112</t>
  </si>
  <si>
    <t>Odstranění pařezu v rovině nebo na svahu do 1:5 o průměru pařezu na řezné ploše přes 200 do 300 mm</t>
  </si>
  <si>
    <t>606504784</t>
  </si>
  <si>
    <t xml:space="preserve">Poznámka k souboru cen:_x000D_
1. V cenách jsou započteny i náklady na odstranění náběhových kořenů, odklizení získaného dřeva na vzdálenost do 20 m, jeho složení na hromady nebo naložení na dopravní prostředek, zasypání jámy, doplnění zeminy, zhutnění a úprava terénu._x000D_
2. Ceny jsou určeny jen pro pěstební zásahy a rekonstrukce v sadovnických a krajinářských úpravách._x000D_
3. Průměr pařezu se měří v místě řezu kmene na základě dvojího na sebe kolmého měření a následného zprůměrování naměřených hodnot nejčastěji ve výšce 0,15 m. V případě přítomnosti výrazných kořenových náběhů je měření prováděno nad nimi nejčastěji v rozmezí 0,15-0,45 m nad povrchem stávajícího terénu._x000D_
4. V cenách nejsou započteny náklady na:_x000D_
a) dodání zeminy,_x000D_
b) odvoz a uložení biologického odpadu na skládku._x000D_
5. Pařezy o průměru kmene na řezné ploše větší než 1500 mm se oceňují individuálně._x000D_
6. V cenách jsou započteny náklady na odstranění pařezu vykopáním, vytrháním, frézováním či jinou technologií s odstraněním náběhových kořenů._x000D_
</t>
  </si>
  <si>
    <t>113107151</t>
  </si>
  <si>
    <t>Odstranění podkladů nebo krytů strojně plochy jednotlivě přes 50 m2 do 200 m2 s přemístěním hmot na skládku na vzdálenost do 20 m nebo s naložením na dopravní prostředek z kameniva těženého, o tl. vrstvy do 100 mm</t>
  </si>
  <si>
    <t>-102884105</t>
  </si>
  <si>
    <t xml:space="preserve">Poznámka k souboru cen:_x000D_
1. Pro volbu cen z hlediska množství se uvažuje každá souvisle odstraňovaná plocha krytu nebo podkladu stejného druhu samostatně. Odstraňuje-li se několik vrstev vozovky najednou, jednotlivé vrstvy se oceňují každá samostatně._x000D_
2. Ceny_x000D_
a) –7111 až –7113, –7151 až -7153, -7211 až -7213 a -7311 až -7313 lze použít i pro odstranění podkladů nebo krytů ze štěrkopísku, škváry, strusky nebo z mechanicky zpevněných zemin,_x000D_
b) –7121 až 7125, –7161 až -7165, -7221 až -7225 a -7321 až -7325 lze použít i pro odstranění podkladů nebo krytů ze zemin stabilizovaných vápnem,_x000D_
c) –7130 až -7134, –7170 až -7174, –7230 až -7234 a -7330 až -7334 lze použít i pro odstranění dlažeb uložených do betonového lože a dlažeb z mozaiky uložených do cementové malty nebo podkladu ze zemin stabilizovaných cementem._x000D_
3. Ceny lze použít i pro odstranění podkladů nebo krytů opatřených živičnými postřiky nebo nátěry._x000D_
4. Ceny odlišené podle tloušťky (např. do 100 mm, do 200 mm) jsou určeny vždy pro celou tloušťku jednotlivých konstrukcí._x000D_
5. V cenách nejsou započteny náklady na zarovnání styčných ploch betonových nebo živičných podkladů nebo krytů, které se oceňuje cenami souboru cen 919 73- Zarovnání styčné plochy části C 01 tohoto ceníku. Množství suti získané ze zarovnání styčných ploch podkladů nebo krytů se zvlášť nevykazuje._x000D_
6. Přemístění vybouraného materiálu větší vzdálenost, než je uvedeno, se oceňuje cenami souborů cen 997 22-1 Vodorovná doprava suti._x000D_
7. Ceny -714 . , -718 . , –724 . a -734 . nelze použít pro odstranění podkladu nebo krytu frézováním._x000D_
</t>
  </si>
  <si>
    <t>odstranění stáv.asfaltové plochy vč.podkladu</t>
  </si>
  <si>
    <t>1322 "nevhodná zemina - na skládku  !</t>
  </si>
  <si>
    <t>113107162</t>
  </si>
  <si>
    <t>Odstranění podkladů nebo krytů strojně plochy jednotlivě přes 50 m2 do 200 m2 s přemístěním hmot na skládku na vzdálenost do 20 m nebo s naložením na dopravní prostředek z kameniva hrubého drceného, o tl. vrstvy přes 100 do 200 mm</t>
  </si>
  <si>
    <t>-1509668337</t>
  </si>
  <si>
    <t>1322 "štěrky - na deponii na staveništi - využito na obsypy !</t>
  </si>
  <si>
    <t>113107242</t>
  </si>
  <si>
    <t>Odstranění podkladů nebo krytů strojně plochy jednotlivě přes 200 m2 s přemístěním hmot na skládku na vzdálenost do 20 m nebo s naložením na dopravní prostředek živičných, o tl. vrstvy přes 50 do 100 mm</t>
  </si>
  <si>
    <t>628176148</t>
  </si>
  <si>
    <t>1322 "asfalty - na skládku k recyklaci !</t>
  </si>
  <si>
    <t>113202111</t>
  </si>
  <si>
    <t>Vytrhání obrub s vybouráním lože, s přemístěním hmot na skládku na vzdálenost do 3 m nebo s naložením na dopravní prostředek z krajníků nebo obrubníků stojatých</t>
  </si>
  <si>
    <t>-68587094</t>
  </si>
  <si>
    <t xml:space="preserve">Poznámka k souboru cen:_x000D_
1. Ceny jsou určeny:_x000D_
a) pro vytrhání obrub, obrubníků nebo krajníků jakéhokoliv druhu a velikosti uložených v jakémkoliv loži popř. i s opěrami a vyspárovaných jakýmkoliv materiálem,_x000D_
b) pro obruby z dlažebních kostek uložených v jedné řadě._x000D_
2. V cenách nejsou započteny náklady na popř. nutné očištění:_x000D_
a) vytrhaných obrubníků nebo krajníků, které se oceňuje cenami souboru cen 979 0 . - . . Očištění vybouraných obrubníků, krajníků, desek nebo dílců části C 01 tohoto ceníku,_x000D_
b) vytrhaných dlažebních kostek, které se oceňují cenami souboru cen 979 07-11 Očištění vybouraných dlažebních kostek části C 01 tohoto ceníku._x000D_
3. Vytrhání obrub ze dvou řad kostek se oceňuje jako dvojnásobné množství vytrhání obrub z jedné řady kostek._x000D_
4. Přemístění vybouraných obrub, krajníků nebo dlažebních kostek včetně materiálu z lože a spár na vzdálenost přes 3 m se oceňuje cenami souborů cen 997 22-1 Vodorovná doprava suti a vybouraných hmot._x000D_
</t>
  </si>
  <si>
    <t>odstranění silničních obrubníků</t>
  </si>
  <si>
    <t>121151107</t>
  </si>
  <si>
    <t>Sejmutí ornice strojně při souvislé ploše do 100 m2, tl. vrstvy přes 400 do 500 mm</t>
  </si>
  <si>
    <t>1807010816</t>
  </si>
  <si>
    <t xml:space="preserve">Poznámka k souboru cen:_x000D_
1. V cenách jsou započteny i náklady na_x000D_
a) naložení sejmuté ornice na dopravní prostředek._x000D_
b) vodorovné přemístění na hromady v místě upotřebení nebo na dočasné či trvalé skládky na vzdálenost do 50 m a se složením._x000D_
2. Ceny lze použít i pro sejmutí podorničí._x000D_
3. V cenách nejsou započteny náklady na odstranění nevhodných přimísenin (kamenů, kořenů apod.); tyto práce se ocení individuálně._x000D_
</t>
  </si>
  <si>
    <t>sejmutí stáv-travnaté plochy do hl.500mm</t>
  </si>
  <si>
    <t>131111331</t>
  </si>
  <si>
    <t>Vrtání jamek ručním motorovým vrtákem průměru do 100 mm</t>
  </si>
  <si>
    <t>-124589319</t>
  </si>
  <si>
    <t xml:space="preserve">Poznámka k souboru cen:_x000D_
1. Ceny -1321 až -1323 jsou určeny pro vrtání ručním vrtákem v hlinitých a hlinitopísčitých horninách bez příměsí kamenů._x000D_
2. Množství měrných jednotek se určuje v m délky vrtu._x000D_
</t>
  </si>
  <si>
    <t>doplnění oplocení - poplast.pletivo 55/55/1,5mm  v.1,2m  dl.2m  + poplast. 1x sloupek 38/1,25mm dl.1,6m</t>
  </si>
  <si>
    <t>0,5</t>
  </si>
  <si>
    <t>162201411</t>
  </si>
  <si>
    <t>Vodorovné přemístění větví, kmenů nebo pařezů s naložením, složením a dopravou do 1000 m kmenů stromů listnatých, průměru přes 100 do 300 mm</t>
  </si>
  <si>
    <t>-1284205061</t>
  </si>
  <si>
    <t xml:space="preserve">Poznámka k souboru cen:_x000D_
1. Průměr kmene i pařezu se měří v místě řezu._x000D_
2. Měrná jednotka kus je 1 strom._x000D_
</t>
  </si>
  <si>
    <t>162201421</t>
  </si>
  <si>
    <t>Vodorovné přemístění větví, kmenů nebo pařezů s naložením, složením a dopravou do 1000 m pařezů kmenů, průměru přes 100 do 300 mm</t>
  </si>
  <si>
    <t>574314772</t>
  </si>
  <si>
    <t>162301931</t>
  </si>
  <si>
    <t>Vodorovné přemístění větví, kmenů nebo pařezů s naložením, složením a dopravou Příplatek k cenám za každých dalších i započatých 1000 m přes 1000 m větví stromů listnatých, průměru kmene přes 100 do 300 mm</t>
  </si>
  <si>
    <t>892900003</t>
  </si>
  <si>
    <t>8*19 'Přepočtené koeficientem množství</t>
  </si>
  <si>
    <t>162301951</t>
  </si>
  <si>
    <t>Vodorovné přemístění větví, kmenů nebo pařezů s naložením, složením a dopravou Příplatek k cenám za každých dalších i započatých 1000 m přes 1000 m kmenů stromů listnatých, o průměru přes 100 do 300 mm</t>
  </si>
  <si>
    <t>-1655532771</t>
  </si>
  <si>
    <t>-1401573050</t>
  </si>
  <si>
    <t>1.Příprava území</t>
  </si>
  <si>
    <t>a) z asfaltových ploch</t>
  </si>
  <si>
    <t>1322*0,2 "štěrky - na deponii na staveništi - využito na obsypy !</t>
  </si>
  <si>
    <t>-2097194177</t>
  </si>
  <si>
    <t>skládka do 5km (Chocovice)</t>
  </si>
  <si>
    <t>na meziskládku - mezideponii</t>
  </si>
  <si>
    <t xml:space="preserve">sejmutí stáv-travnaté plochy do hl.500mm </t>
  </si>
  <si>
    <t>228*0,5 "nevhodná zemina - na skládku  ! ( ornice není)</t>
  </si>
  <si>
    <t>-1110832413</t>
  </si>
  <si>
    <t>114*1,9 'Přepočtené koeficientem množství</t>
  </si>
  <si>
    <t>-848950505</t>
  </si>
  <si>
    <t>mezideponie</t>
  </si>
  <si>
    <t>184818241</t>
  </si>
  <si>
    <t>Ochrana kmene bedněním před poškozením stavebním provozem zřízení včetně odstranění výšky bednění přes 2 do 3 m průměru kmene do 300 mm</t>
  </si>
  <si>
    <t>-596568684</t>
  </si>
  <si>
    <t>ochrana stáv.stromů při stavbě</t>
  </si>
  <si>
    <t>275313711</t>
  </si>
  <si>
    <t>Základy z betonu prostého patky a bloky z betonu kamenem neprokládaného tř. C 20/25</t>
  </si>
  <si>
    <t>-1103176229</t>
  </si>
  <si>
    <t>0,02</t>
  </si>
  <si>
    <t>338171113</t>
  </si>
  <si>
    <t>Montáž sloupků a vzpěr plotových ocelových trubkových nebo profilovaných výšky do 2,00 m se zabetonováním do 0,08 m3 do připravených jamek</t>
  </si>
  <si>
    <t>431818851</t>
  </si>
  <si>
    <t xml:space="preserve">Poznámka k souboru cen:_x000D_
1. Ceny lze použít i pro zalití (zabetonování) vzpěr rohových sloupků._x000D_
2. V cenách nejsou započteny náklady na:_x000D_
a) sloupky a vzpěry, toto se oceňuje ve specifikaci,_x000D_
b) vrtání jamek, tyto se oceňují souborem cen 131 1.-13.. - Vrtání jamek pro plotové sloupky tohoto katalogu._x000D_
3. Výškou sloupku se rozumí jeho délka před osazením._x000D_
4. V cenách 338 17-1115 a -1125 je pevným podkladem myšlena stávající podezdívka nebo podhrabová deska._x000D_
5. Montáž pletiva se oceňuje cenami souboru cen 348 17 Osazení oplocení._x000D_
6. V cenách osazování do zemního vrutu je započten i štěrk fixující sloupek._x000D_
</t>
  </si>
  <si>
    <t>55342251</t>
  </si>
  <si>
    <t>sloupek plotový průběžný Pz a komaxitové 1750/38x1,5mm</t>
  </si>
  <si>
    <t>-1546201802</t>
  </si>
  <si>
    <t>55342194</t>
  </si>
  <si>
    <t>hlava plotové vzpěry D 30-40mm pro svařované pletivo v návinu povrchová úprava Pz a komaxit</t>
  </si>
  <si>
    <t>1291987188</t>
  </si>
  <si>
    <t>348401120</t>
  </si>
  <si>
    <t>Montáž oplocení z pletiva strojového s napínacími dráty do 1,6 m</t>
  </si>
  <si>
    <t>-1646713738</t>
  </si>
  <si>
    <t xml:space="preserve">Poznámka k souboru cen:_x000D_
1. V cenách nejsou započteny náklady na dodávku pletiva a drátů, tyto se oceňují ve specifikaci._x000D_
</t>
  </si>
  <si>
    <t>31327511</t>
  </si>
  <si>
    <t>pletivo drátěné plastifikované se čtvercovými oky 55/2,5mm v 1250mm</t>
  </si>
  <si>
    <t>1672293703</t>
  </si>
  <si>
    <t>2*1,1 'Přepočtené koeficientem množství</t>
  </si>
  <si>
    <t>15619100</t>
  </si>
  <si>
    <t>drát poplastovaný kruhový napínací 2,5/3,5mm</t>
  </si>
  <si>
    <t>-245489599</t>
  </si>
  <si>
    <t>2*2</t>
  </si>
  <si>
    <t>4*1,1 'Přepočtené koeficientem množství</t>
  </si>
  <si>
    <t>961044111</t>
  </si>
  <si>
    <t>Bourání základů z betonu prostého</t>
  </si>
  <si>
    <t>-1976970074</t>
  </si>
  <si>
    <t>vybourání starých základů po staré stavbě</t>
  </si>
  <si>
    <t>pasy</t>
  </si>
  <si>
    <t>0,4*0,8*17,2</t>
  </si>
  <si>
    <t>podlaha - deska</t>
  </si>
  <si>
    <t>14,8*0,2</t>
  </si>
  <si>
    <t>odstranění ocel.reklamního stožáru v.10m</t>
  </si>
  <si>
    <t>vč.základu 1,5m3 beton + odpojení od el.napojení</t>
  </si>
  <si>
    <t>1,5</t>
  </si>
  <si>
    <t>966008221</t>
  </si>
  <si>
    <t>Bourání odvodňovacího žlabu s odklizením a uložením vybouraného materiálu na skládku na vzdálenost do 10 m nebo s naložením na dopravní prostředek betonového nebo polymerbetonového s krycím roštem šířky do 200 mm</t>
  </si>
  <si>
    <t>-460387827</t>
  </si>
  <si>
    <t xml:space="preserve">Poznámka k souboru cen:_x000D_
1. V cenách jsou započteny i náklady na bouráním obetonování žlabu a případné bourání betonového lože._x000D_
2. V cenách nejsou započteny náklady na zemní práce nutné při rozebírání žlabů._x000D_
3. Přemístění vybouraného materiálu na vzdálenost přes 10 m se oceňuje cenami souborů cen 997 22-1 Vodorovné přemístění vybouraných hmot._x000D_
</t>
  </si>
  <si>
    <t>vybourání odvodnovacího žlabu vč.bet.lože</t>
  </si>
  <si>
    <t>44,8</t>
  </si>
  <si>
    <t>966071821</t>
  </si>
  <si>
    <t>Rozebrání oplocení z pletiva drátěného se čtvercovými oky, výšky do 1,6 m</t>
  </si>
  <si>
    <t>458329513</t>
  </si>
  <si>
    <t xml:space="preserve">Poznámka k souboru cen:_x000D_
1. V cenách jsou započteny i náklady na odklizení materiálu na vzdálenost do 20 m nebo naložení na dopravní prostředek._x000D_
2. V cenách nejsou započteny náklady na demontáž sloupků._x000D_
</t>
  </si>
  <si>
    <t>odstranění stáv.oplocení v.1,2m</t>
  </si>
  <si>
    <t>998232110</t>
  </si>
  <si>
    <t>Přesun hmot pro oplocení se svislou nosnou konstrukcí zděnou z cihel, tvárnic, bloků, popř. kovovou nebo dřevěnou vodorovná dopravní vzdálenost do 50 m, pro oplocení výšky do 3 m</t>
  </si>
  <si>
    <t>-984709507</t>
  </si>
  <si>
    <t xml:space="preserve">Poznámka k souboru cen:_x000D_
1. Cenu -2111 lze použít i pro oplocení ze sloupků a dílců prefabrikovaných dřevěných, kovových nebo železobetonových_x000D_
</t>
  </si>
  <si>
    <t>847093696</t>
  </si>
  <si>
    <t>1031,337</t>
  </si>
  <si>
    <t>-383,38 "štěrky - na deponii na staveništi - využito na obsypy !</t>
  </si>
  <si>
    <t>-385867585</t>
  </si>
  <si>
    <t>647,957*39 'Přepočtené koeficientem množství</t>
  </si>
  <si>
    <t>997013601</t>
  </si>
  <si>
    <t>Poplatek za uložení stavebního odpadu na skládce (skládkovné) z prostého betonu zatříděného do Katalogu odpadů pod kódem 17 01 01</t>
  </si>
  <si>
    <t>1157357818</t>
  </si>
  <si>
    <t>58,015 "obrubníky</t>
  </si>
  <si>
    <t>19,928 "bet.základy</t>
  </si>
  <si>
    <t>40,32 "bet.odvod.žlab</t>
  </si>
  <si>
    <t>997013871</t>
  </si>
  <si>
    <t>Poplatek za uložení stavebního odpadu na recyklační skládce (skládkovné) směsného stavebního a demoličního zatříděného do Katalogu odpadů pod kódem 17 09 04</t>
  </si>
  <si>
    <t>359978992</t>
  </si>
  <si>
    <t xml:space="preserve">Poznámka k souboru cen:_x000D_
1. Ceny uvedené v souboru cen je doporučeno upravit podle aktuálních cen místně příslušné skládky odpadů._x000D_
2. Uložení odpadů neuvedených v souboru cen se oceňuje individuálně._x000D_
</t>
  </si>
  <si>
    <t>-290,84</t>
  </si>
  <si>
    <t>-118,263</t>
  </si>
  <si>
    <t>-237,96</t>
  </si>
  <si>
    <t>997013873</t>
  </si>
  <si>
    <t>Poplatek za uložení stavebního odpadu na recyklační skládce (skládkovné) zeminy a kamení zatříděného do Katalogu odpadů pod kódem 17 05 04</t>
  </si>
  <si>
    <t>1453555842</t>
  </si>
  <si>
    <t>237,96 "nevhodná zemina - na skládku  !</t>
  </si>
  <si>
    <t>997013875</t>
  </si>
  <si>
    <t>Poplatek za uložení stavebního odpadu na recyklační skládce (skládkovné) asfaltového bez obsahu dehtu zatříděného do Katalogu odpadů pod kódem 17 03 02</t>
  </si>
  <si>
    <t>1984896982</t>
  </si>
  <si>
    <t>290,84 "asfalty - na skládku k recyklaci !</t>
  </si>
  <si>
    <t>741</t>
  </si>
  <si>
    <t>Elektroinstalace - silnoproud</t>
  </si>
  <si>
    <t>741372831</t>
  </si>
  <si>
    <t>Demontáž svítidel bez zachování funkčnosti (do suti) průmyslových výbojkových venkovních na stožáru do 3 m</t>
  </si>
  <si>
    <t>1638059679</t>
  </si>
  <si>
    <t>odstranění stáv.lamp venkovního osvětlení</t>
  </si>
  <si>
    <t>741375831</t>
  </si>
  <si>
    <t>Demontáž svítidel se zachováním funkčnosti průmyslových výbojkových venkovních na stožáru do 3 m</t>
  </si>
  <si>
    <t>166103500</t>
  </si>
  <si>
    <t>přemístění stáv.lamp venkovního osvětlení</t>
  </si>
  <si>
    <t>767996803</t>
  </si>
  <si>
    <t>Demontáž ostatních zámečnických konstrukcí o hmotnosti jednotlivých dílů rozebráním přes 100 do 250 kg</t>
  </si>
  <si>
    <t>200423712</t>
  </si>
  <si>
    <t xml:space="preserve">Poznámka k souboru cen:_x000D_
1. Cenami nelze oceňovat demontáž jmenovité konstrukce, pro kterou jsou ceny v katalogu již stanoveny._x000D_
2. Ceny lze užít pro sortiment zámečnických konstrukcí, nikoliv pro sloupy, kolejnice, vazníky apod._x000D_
3. Volba cen se řídí hmotností jednotlivě demontovaného dílu konstrukce._x000D_
</t>
  </si>
  <si>
    <t>62*10</t>
  </si>
  <si>
    <t>21-M</t>
  </si>
  <si>
    <t>Elektromontáže</t>
  </si>
  <si>
    <t>210040011</t>
  </si>
  <si>
    <t>Montáž sloupů a stožárů venkovního vedení nn bez výstroje ocelových trubkových včetně rozvozu, vztyčení, očíslování, složení do 12 m jednoduchých</t>
  </si>
  <si>
    <t>-1100725395</t>
  </si>
  <si>
    <t>210040062</t>
  </si>
  <si>
    <t>Montáž kotev venkovního vedení nn sloupových pro stožár do země včetně uložení kotvy, tahu přes 30 do 60 kN</t>
  </si>
  <si>
    <t>623632933</t>
  </si>
  <si>
    <t>HZS1291</t>
  </si>
  <si>
    <t>Hodinové zúčtovací sazby profesí HSV zemní a pomocné práce pomocný stavební dělník</t>
  </si>
  <si>
    <t>1413984700</t>
  </si>
  <si>
    <t>stavební přípomoce nezahrnuté ve výkazu výměr</t>
  </si>
  <si>
    <t>HZS2222</t>
  </si>
  <si>
    <t>Hodinové zúčtovací sazby profesí PSV provádění stavebních instalací elektrikář odborný</t>
  </si>
  <si>
    <t>1832147516</t>
  </si>
  <si>
    <t>Poznámka k položce:_x000D_
reklamní stožár odpojení od el.napojení</t>
  </si>
  <si>
    <t>D.1.1.2.2 - Násypy pro administrativní budovu</t>
  </si>
  <si>
    <t>381633410</t>
  </si>
  <si>
    <t>odvoz z mezideponii na staveništi - nakládání zeminy pro obsypy a násypy</t>
  </si>
  <si>
    <t>1258970713</t>
  </si>
  <si>
    <t>171151103</t>
  </si>
  <si>
    <t>Uložení sypanin do násypů s rozprostřením sypaniny ve vrstvách a s hrubým urovnáním zhutněných z hornin soudržných jakékoliv třídy těžitelnosti</t>
  </si>
  <si>
    <t>1397794200</t>
  </si>
  <si>
    <t xml:space="preserve">Poznámka k souboru cen:_x000D_
1. Ceny lze použít i pro uložení sypaniny s předepsaným zhutněním na trvalé skládky, do koryt vodotečí a do prohlubní terénu._x000D_
2. Cenu 25-1101 lze použít i pro:_x000D_
a) rozprostření zbylého výkopu na místě po zásypu jam a rýh pro podzemní vedení a zářezů pro podzemní vedení; toto množství se určí v m3 uloženého výkopku, měřeného v rostlém stavu,_x000D_
b) uložení výkopku do násypů pod vodou._x000D_
3. Ceny nelze použít:_x000D_
a) pro uložení sypaniny do hrází; uložení netříděné sypaniny do hrází se oceňuje cenami souboru cen 171 uložení netříděných sypanin do hrází,_x000D_
b) pro uložení sypaniny do ochranných valů nebo těch jejich částí, jejichž šířka je menší než 3 m. Toto uložení se oceňuje cenami souboru cen 175 Obsyp objektů._x000D_
</t>
  </si>
  <si>
    <t>174151101</t>
  </si>
  <si>
    <t>Zásyp sypaninou z jakékoliv horniny strojně s uložením výkopku ve vrstvách se zhutněním jam, šachet, rýh nebo kolem objektů v těchto vykopávkách</t>
  </si>
  <si>
    <t>994575861</t>
  </si>
  <si>
    <t xml:space="preserve">Poznámka k souboru cen:_x000D_
1. Ceny nelze použít pro zásyp rýh pro drenážní trativody pro lesnicko-technické meliorace a zemědělské. Zásyp těchto rýh se oceňuje cenami souboru cen 174 Zásyp rýh pro drény._x000D_
2. V cenách je započteno přemístění sypaniny ze vzdálenosti 10 m od kraje výkopu nebo zasypávaného prostoru, měřeno k těžišti skládky._x000D_
3. Objem zásypu je rozdíl objemu výkopu a objemu do něho vestavěných konstrukcí nebo uložených vedení i s jejich obklady a podklady. Objem potrubí do DN 180, příp. i s obalem, se od objemu zásypu neodečítá. Pro stanovení objemu zásypu se od objemu výkopu odečítá i objem obsypu potrubí oceňovaný cenami souboru cen 175 Obsyp potrubí, přichází-li v úvahu ._x000D_
4. Odklizení zbylého výkopku po provedení zásypu zářezů se šikmými stěnami pro podzemní vedení nebo zásypu jam a rýh pro podzemní vedení se oceňuje cenami souboru cen 167 Nakládání výkopku nebo sypaniny a 162 Vodorovné přemístění výkopku._x000D_
5. Rozprostření zbylého výkopku podél výkopu a nad výkopem po provedení zásypů zářezů se šikmými stěnami pro podzemní vedení nebo zásypu jam a rýh pro podzemní vedení se oceňuje cenami souborů cen 171 Uložení sypaniny do násypů._x000D_
6. V cenách nejsou zahrnuty náklady na prohození sypaniny, tyto náklady se oceňují cenou 17411-1109 Příplatek za prohození sypaniny._x000D_
</t>
  </si>
  <si>
    <t>*(0,3+0,4)/2*523</t>
  </si>
  <si>
    <t>*64,4 "násypy viz 0064_4_SO101_ASŘ_Situace_HTÚ_00</t>
  </si>
  <si>
    <t>181951114</t>
  </si>
  <si>
    <t>Úprava pláně vyrovnáním výškových rozdílů strojně v hornině třídy těžitelnosti II, skupiny 4 a 5 se zhutněním</t>
  </si>
  <si>
    <t>-960011704</t>
  </si>
  <si>
    <t xml:space="preserve">Poznámka k souboru cen:_x000D_
1. Ceny jsou určeny pro urovnání všech nově zřizovaných ploch (v zářezech i na násypech) vodorovných nebo ve sklonu do 1:5 pod zpevnění ploch jakéhokoliv druhu, pod humusování, (ne však pro plochy zásypu rýh pro podzemní vedení), drnování apod. a dále, předepíše-li projekt urovnání pláně z jiného důvodu._x000D_
2. Ceny nelze použít pro urovnání lavic šířky do 3 m přerušujících svahy, pro urovnání dna silničních a železničních příkopů pro jakoukoliv šířku dna; toto urovnání se oceňuje cenami souboru cen 182 Svahování._x000D_
3. Urovnání ploch ve sklonu přes 1 : 5 se oceňuje cenami souboru cen 182 Svahování trvalých svahů do projektovaných profilů strojně._x000D_
4. Ceny se zhutněním jsou určeny pro jakoukoliv míru zhutnění._x000D_
</t>
  </si>
  <si>
    <t>1.Konečné úpravy ( dorovnání terénu pod zelení)  tl.300-400mm</t>
  </si>
  <si>
    <t>523</t>
  </si>
  <si>
    <t>D.1.1.2.4 - Sestava elektroměrného, pojistkového a plynoměrného pilíře</t>
  </si>
  <si>
    <t xml:space="preserve">    46-M - Zemní práce při extr.mont.pracích</t>
  </si>
  <si>
    <t>1747714868</t>
  </si>
  <si>
    <t>Poznámka k položce:_x000D_
Plynoměrný piliíř</t>
  </si>
  <si>
    <t>Plynoměrný piliíř</t>
  </si>
  <si>
    <t>1*(2,5*1,5)</t>
  </si>
  <si>
    <t>1144925699</t>
  </si>
  <si>
    <t>obsypy</t>
  </si>
  <si>
    <t>-1*(1,3*0,75)</t>
  </si>
  <si>
    <t>1630007779</t>
  </si>
  <si>
    <t>odvoz na skládku</t>
  </si>
  <si>
    <t>-2,775</t>
  </si>
  <si>
    <t>-1060488325</t>
  </si>
  <si>
    <t>1304570131</t>
  </si>
  <si>
    <t>1,3*0,75</t>
  </si>
  <si>
    <t>1864649543</t>
  </si>
  <si>
    <t>0,975*1,9 'Přepočtené koeficientem množství</t>
  </si>
  <si>
    <t>-173528979</t>
  </si>
  <si>
    <t>174111101</t>
  </si>
  <si>
    <t>Zásyp sypaninou z jakékoliv horniny ručně s uložením výkopku ve vrstvách se zhutněním jam, šachet, rýh nebo kolem objektů v těchto vykopávkách</t>
  </si>
  <si>
    <t>996579812</t>
  </si>
  <si>
    <t xml:space="preserve">Poznámka k souboru cen:_x000D_
1. Ceny nelze použít pro zásyp rýh pro drenážní trativody pro lesnicko-technické meliorace a zemědělské. Zásyp těchto rýh se oceňuje cenami souboru cen 174 Zásyp rýh pro drény._x000D_
2. V cenách je započteno přemístění sypaniny ze vzdálenosti 10 m od kraje výkopu nebo zasypávaného prostoru, měřeno k těžišti skládky._x000D_
3. Objem zásypu je rozdíl objemu výkopu a objemu do něho vestavěných konstrukcí nebo uložených vedení i s jejich obklady a podklady. Objem potrubí do DN 180, příp. i s obalem, se od objemu zásypu neodečítá. Pro stanovení objemu zásypu se od objemu výkopu odečítá i objem obsypu potrubí oceňovaný cenami souboru cen 175 Obsyp potrubí, přichází-li v úvahu ._x000D_
4. Odklizení zbylého výkopku po provedení zásypu zářezů se šikmými stěnami pro podzemní vedení nebo zásypu jam a rýh pro podzemní vedení se oceňuje cenami souboru cen 167 Nakládání výkopku nebo sypaniny a 162 Vodorovné přemístění výkopku._x000D_
5. Rozprostření zbylého výkopku podél výkopu a nad výkopem po provedení zásypů zářezů se šikmými stěnami pro podzemní vedení nebo zásypu jam a rýh pro podzemní vedení se oceňuje cenami souborů cen 171 Uložení sypaniny do násypů._x000D_
</t>
  </si>
  <si>
    <t>273321411</t>
  </si>
  <si>
    <t>Základy z betonu železového (bez výztuže) desky z betonu bez zvláštních nároků na prostředí tř. C 20/25</t>
  </si>
  <si>
    <t>-1090927069</t>
  </si>
  <si>
    <t>základová deska + kari sít 100/100/6</t>
  </si>
  <si>
    <t>0,2*(1,3*0,75)</t>
  </si>
  <si>
    <t>1918671398</t>
  </si>
  <si>
    <t>0,2*(1,3*2+2*0,75)</t>
  </si>
  <si>
    <t>-2014643687</t>
  </si>
  <si>
    <t>-755072090</t>
  </si>
  <si>
    <t>4,44 kg/m2</t>
  </si>
  <si>
    <t>4,44*(1,3*0,75)/1000*1,2</t>
  </si>
  <si>
    <t>998011001</t>
  </si>
  <si>
    <t>Přesun hmot pro budovy občanské výstavby, bydlení, výrobu a služby s nosnou svislou konstrukcí zděnou z cihel, tvárnic nebo kamene vodorovná dopravní vzdálenost do 100 m pro budovy výšky do 6 m</t>
  </si>
  <si>
    <t>1849972998</t>
  </si>
  <si>
    <t>764214609</t>
  </si>
  <si>
    <t>Oplechování horních ploch zdí a nadezdívek (atik) z pozinkovaného plechu s povrchovou úpravou mechanicky kotvené rš 800 mm</t>
  </si>
  <si>
    <t>24268425</t>
  </si>
  <si>
    <t>oplechování stříšky</t>
  </si>
  <si>
    <t>1,4</t>
  </si>
  <si>
    <t>1250350099</t>
  </si>
  <si>
    <t>998764101</t>
  </si>
  <si>
    <t>Přesun hmot pro konstrukce klempířské stanovený z hmotnosti přesunovaného materiálu vodorovná dopravní vzdálenost do 50 m v objektech výšky do 6 m</t>
  </si>
  <si>
    <t>1696040646</t>
  </si>
  <si>
    <t>767646401</t>
  </si>
  <si>
    <t>Montáž dveří ocelových revizních dvířek s rámem jednokřídlových, výšky do 1000 mm</t>
  </si>
  <si>
    <t>1543273404</t>
  </si>
  <si>
    <t>dvířka HUP 800/700mm</t>
  </si>
  <si>
    <t>55343548R</t>
  </si>
  <si>
    <t>dvířka revizní nerezová s otvory na plynová měřidla 805x705mm</t>
  </si>
  <si>
    <t>-1298447970</t>
  </si>
  <si>
    <t>998767101</t>
  </si>
  <si>
    <t>Přesun hmot pro zámečnické konstrukce stanovený z hmotnosti přesunovaného materiálu vodorovná dopravní vzdálenost do 50 m v objektech výšky do 6 m</t>
  </si>
  <si>
    <t>-872473899</t>
  </si>
  <si>
    <t>46-M</t>
  </si>
  <si>
    <t>Zemní práce při extr.mont.pracích</t>
  </si>
  <si>
    <t>460270126</t>
  </si>
  <si>
    <t>Pilíře a skříně pro rozvod nn zděné pilíře z vápenopískových cihel šířky do 40 cm, včetně hloubení jámy, naložení přebytečné horniny, zhotovení pískového lože, zřízení základu, izolace a krycí desky a urovnání okolního terénu bez koncovkového dílu, pro skříň výšky 105 cm a šířky přes 135 do 150 cm</t>
  </si>
  <si>
    <t>-1050484639</t>
  </si>
  <si>
    <t xml:space="preserve">Poznámka k souboru cen:_x000D_
1. V cenách -0111 až -0146 a -0151 až -0206 nejsou obsaženy náklady na osazení skříně, tyto se oceňují cenami části A 19 Rozvaděče, rozvodné skříně, desky, svorkovnice – montáž katalogu 21 M._x000D_
</t>
  </si>
  <si>
    <t>460270190R</t>
  </si>
  <si>
    <t>Plastový elektroměrný pilířek úprava osazení</t>
  </si>
  <si>
    <t>222629772</t>
  </si>
  <si>
    <t>Poznámka k položce:_x000D_
Plastový elektroměrný pilířek je již osazený (osadil ho ČEZ), ale je osazený šikmo a je nutné ho mírně pootočit, není nutná úprava kabeláže</t>
  </si>
  <si>
    <t>Plastový elektroměrný pilířek je již osazený (osadil ho ČEZ), ale je osazený šikmo a je nutné ho mírně pootočit, není nutná úprava kabeláže</t>
  </si>
  <si>
    <t>HZS1292</t>
  </si>
  <si>
    <t>Hodinové zúčtovací sazby profesí HSV zemní a pomocné práce stavební dělník</t>
  </si>
  <si>
    <t>1256480720</t>
  </si>
  <si>
    <t>D.1.2 - Stavebně konstrukční řešení</t>
  </si>
  <si>
    <t>Úroveň 3:</t>
  </si>
  <si>
    <t>D.1.2.1 - Železobetonové konstrukce</t>
  </si>
  <si>
    <t xml:space="preserve">    4 - Vodorovné konstrukce</t>
  </si>
  <si>
    <t>VRN - Vedlejší rozpočtové náklady</t>
  </si>
  <si>
    <t xml:space="preserve">    VRN1 - Průzkumné, geodetické a projektové práce</t>
  </si>
  <si>
    <t>274123121</t>
  </si>
  <si>
    <t>Montáž základových pasů ze železobetonu hmotnosti přes 1,5 do 3,0 t</t>
  </si>
  <si>
    <t>1447659336</t>
  </si>
  <si>
    <t xml:space="preserve">prefa základová práh </t>
  </si>
  <si>
    <t>Z1</t>
  </si>
  <si>
    <t>Z2</t>
  </si>
  <si>
    <t>Z3</t>
  </si>
  <si>
    <t>Z4</t>
  </si>
  <si>
    <t>59330301R</t>
  </si>
  <si>
    <t>základový prefa práh Z1 - specifikace dle PD</t>
  </si>
  <si>
    <t>-53090098</t>
  </si>
  <si>
    <t>Poznámka k položce:_x000D_
C 30/37 XC4, XF1_x000D_
výztuž 120kg/kus</t>
  </si>
  <si>
    <t>59330302R</t>
  </si>
  <si>
    <t>základový prefa práh Z2 - specifikace dle PD</t>
  </si>
  <si>
    <t>1424103983</t>
  </si>
  <si>
    <t>Poznámka k položce:_x000D_
C 30/37 XC4, XF1_x000D_
výztuž 135kg/kus</t>
  </si>
  <si>
    <t>59330303R</t>
  </si>
  <si>
    <t>základový prefa práh Z3 - specifikace dle PD</t>
  </si>
  <si>
    <t>-1498801030</t>
  </si>
  <si>
    <t>59330304R</t>
  </si>
  <si>
    <t>základový prefa práh Z4 - specifikace dle PD</t>
  </si>
  <si>
    <t>302522486</t>
  </si>
  <si>
    <t>311321411</t>
  </si>
  <si>
    <t>Nadzákladové zdi z betonu železového (bez výztuže) nosné bez zvláštních nároků na vliv prostředí tř. C 25/30</t>
  </si>
  <si>
    <t>-923969142</t>
  </si>
  <si>
    <t xml:space="preserve">Poznámka k souboru cen:_x000D_
1. Při betonování do ztraceného bednění z desek je zohledněna zvýšená opatrnost, aby se předešlo poškození zabudovaných desek._x000D_
2. Při stanovení množství měrných jednotek betonu do ztraceného bednění z desek je třeba zohlednit skutečnou spotřebu betonu v m3 zdiva._x000D_
3. V cenách nejsou započteny náklady na:_x000D_
a) bednění; tyto se oceňují cenami souboru cen:_x000D_
- 31* 35-1 Bednění nadzákladových zdí,_x000D_
- 31* 35-12 Ztracené bednění nadzákladových zdí ze štěpkocementových desek,_x000D_
b) dodání a uložení výztuže; tyto se oceňují cenami souboru cen 31* 36- . . Výztuž nadzákladových zdí._x000D_
4. V cenách pohledového betonu -1812 až -1818 jsou započteny i náklady na pečlivé hutnění zejména při líci konstrukce pro docílení neporušeného maltového povrchu bez vzhledových kazů._x000D_
</t>
  </si>
  <si>
    <t>ztužující ŽB stěna 25/20</t>
  </si>
  <si>
    <t>101_ztuzijici_stena_W101</t>
  </si>
  <si>
    <t>0,2*(4,1*4,43)</t>
  </si>
  <si>
    <t>102_ztuzijici_stena_W102</t>
  </si>
  <si>
    <t>0,2*(5,4*4,43)</t>
  </si>
  <si>
    <t>102_ztuzijici_stena_W202 + 302</t>
  </si>
  <si>
    <t>0,2*(5,4*3,23)*2</t>
  </si>
  <si>
    <t>-0,2*(1*2,25)*2 "otvor dveře</t>
  </si>
  <si>
    <t>102_ztuzijici_stena_W402</t>
  </si>
  <si>
    <t>0,2*(5,4*3)</t>
  </si>
  <si>
    <t>-0,2*(1*2,25) "otvor dveře</t>
  </si>
  <si>
    <t>103_ztuzijici_stena_W103</t>
  </si>
  <si>
    <t>103_ztuzijici_stena_W203 + 303</t>
  </si>
  <si>
    <t>0,2*(4,1*3,23)*2</t>
  </si>
  <si>
    <t>103_ztuzijici_stena_W403</t>
  </si>
  <si>
    <t>0,2*(4,1*3)</t>
  </si>
  <si>
    <t>104_ztuzijici_stena_W104</t>
  </si>
  <si>
    <t>0,2*(4,1*4)</t>
  </si>
  <si>
    <t>104_ztuzijici_stena_W204 + 304</t>
  </si>
  <si>
    <t>0,2*(4,1*3,3)*2</t>
  </si>
  <si>
    <t>104_ztuzijici_stena_W404</t>
  </si>
  <si>
    <t>105_ztuzijici_stena_W105</t>
  </si>
  <si>
    <t>0,2*(4,4*4)</t>
  </si>
  <si>
    <t>*0,2*(0,8*2+0,33*2) "prostup</t>
  </si>
  <si>
    <t>*0,2*(0,45*2+0,33*2) "prostup</t>
  </si>
  <si>
    <t>105_ztuzijici_stena_W205 + 305</t>
  </si>
  <si>
    <t>0,2*(4,4*3,23)*2</t>
  </si>
  <si>
    <t>*0,2*(0,8*2+0,33*2)*2 "prostup</t>
  </si>
  <si>
    <t>*0,2*(0,45*2+0,33*2)*2 "prostup</t>
  </si>
  <si>
    <t>105_ztuzijici_stena_W405</t>
  </si>
  <si>
    <t>0,2*(4,4*3)</t>
  </si>
  <si>
    <t>106_ztuzijici_stena_W106</t>
  </si>
  <si>
    <t>106_ztuzijici_stena_W206 + 306</t>
  </si>
  <si>
    <t>106_ztuzijici_stena_W406</t>
  </si>
  <si>
    <t>107_ztuzijici_stena_W107</t>
  </si>
  <si>
    <t>107_ztuzijici_stena_W207 + 307</t>
  </si>
  <si>
    <t>107_ztuzijici_stena_W407</t>
  </si>
  <si>
    <t>108_ztuzijici_stena_W108</t>
  </si>
  <si>
    <t>108_ztuzijici_stena_W208 + 308</t>
  </si>
  <si>
    <t>108_ztuzijici_stena_W408</t>
  </si>
  <si>
    <t>109_ztuzijici_stena_W109</t>
  </si>
  <si>
    <t>109_ztuzijici_stena_W209 + 309</t>
  </si>
  <si>
    <t>0,2*(4,4*3,3)*2</t>
  </si>
  <si>
    <t>109_ztuzijici_stena_W409</t>
  </si>
  <si>
    <t>311351121</t>
  </si>
  <si>
    <t>Bednění nadzákladových zdí nosných rovné oboustranné za každou stranu zřízení</t>
  </si>
  <si>
    <t>2144807232</t>
  </si>
  <si>
    <t xml:space="preserve">Poznámka k souboru cen:_x000D_
1. Ceny jsou určeny pro bednění svislé nebo šikmé (odkloněné), půdorysně přímé nebo zalomené ve volném prostranství, ve volných nebo zapažených jamách a rýhách._x000D_
2. Ceny jsou určeny pro bednění výšky do 4 m. Bednění větších výšek se oceňuje individuálně._x000D_
3. Ceny jsou určeny pro bedněné plochy s nízkými požadavky na pohledovost - třída pohledového betonu PB1 dle TP ČSB 03 (garáže, sklepy, apod.)_x000D_
4. Příplatek k cenám za pohledový beton je určen pro třídu pohledového betonu PB2 (běžné budovy). Vyšší třídy pohledovosti se oceňují individuálně._x000D_
5. Kruhové nebo obloukové bednění poloměru do 1 m se oceňuje individuálně._x000D_
</t>
  </si>
  <si>
    <t>2*(4,1*4,43)</t>
  </si>
  <si>
    <t>2*(5,4*4,43)</t>
  </si>
  <si>
    <t>2*(5,4*3,23)*2</t>
  </si>
  <si>
    <t>0,2*(1*2+2,25*2)*2 "otvor dveře</t>
  </si>
  <si>
    <t>2*(5,4*3)</t>
  </si>
  <si>
    <t>0,2*(1*2+2,25*2) "otvor dveře</t>
  </si>
  <si>
    <t>2*(4,1*3,23)*2</t>
  </si>
  <si>
    <t>2*(4,1*3)</t>
  </si>
  <si>
    <t>2*(4,1*4)</t>
  </si>
  <si>
    <t>2*(4,1*3,3)*2</t>
  </si>
  <si>
    <t>2*(4,4*4)</t>
  </si>
  <si>
    <t>0,2*(0,8*2+0,33*2) "prostup</t>
  </si>
  <si>
    <t>0,2*(0,45*2+0,33*2) "prostup</t>
  </si>
  <si>
    <t>2*(4,4*3,23)*2</t>
  </si>
  <si>
    <t>0,2*(0,8*2+0,33*2)*2 "prostup</t>
  </si>
  <si>
    <t>0,2*(0,45*2+0,33*2)*2 "prostup</t>
  </si>
  <si>
    <t>2*(4,4*3)</t>
  </si>
  <si>
    <t>2*(4,4*3,3)*2</t>
  </si>
  <si>
    <t>311351122</t>
  </si>
  <si>
    <t>Bednění nadzákladových zdí nosných rovné oboustranné za každou stranu odstranění</t>
  </si>
  <si>
    <t>1150822890</t>
  </si>
  <si>
    <t>311361821</t>
  </si>
  <si>
    <t>Výztuž nadzákladových zdí nosných svislých nebo odkloněných od svislice, rovných nebo oblých z betonářské oceli 10 505 (R) nebo BSt 500</t>
  </si>
  <si>
    <t>-174102360</t>
  </si>
  <si>
    <t>18214,96/1000</t>
  </si>
  <si>
    <t>331123321</t>
  </si>
  <si>
    <t>Montáž sloupů ze železobetonu dilatačních, lodžiových, rohových, apod. se svařovanými spoji, hmotnosti přes 1,0 do 2 t, v budovách výšky přes 12 do 24 m</t>
  </si>
  <si>
    <t>503318304</t>
  </si>
  <si>
    <t>sloup prefa S101-S120</t>
  </si>
  <si>
    <t>sloup prefa S201-S2017</t>
  </si>
  <si>
    <t>sloup prefa S301-S317</t>
  </si>
  <si>
    <t>sloup prefa S401-S416</t>
  </si>
  <si>
    <t>59311401R</t>
  </si>
  <si>
    <t>sloup prefa S101 - specifikace dle PD</t>
  </si>
  <si>
    <t>817315003</t>
  </si>
  <si>
    <t>Poznámka k položce:_x000D_
C35/45 XC1</t>
  </si>
  <si>
    <t>59311402R</t>
  </si>
  <si>
    <t>sloup prefa S102 - specifikace dle PD</t>
  </si>
  <si>
    <t>-808510894</t>
  </si>
  <si>
    <t>59311403R</t>
  </si>
  <si>
    <t>sloup prefa S103 - specifikace dle PD</t>
  </si>
  <si>
    <t>165519357</t>
  </si>
  <si>
    <t>59311404R</t>
  </si>
  <si>
    <t>sloup prefa S104 - specifikace dle PD</t>
  </si>
  <si>
    <t>-968367546</t>
  </si>
  <si>
    <t>59311405R</t>
  </si>
  <si>
    <t>sloup prefa S105 - specifikace dle PD</t>
  </si>
  <si>
    <t>-1571865271</t>
  </si>
  <si>
    <t>59311406R</t>
  </si>
  <si>
    <t>sloup prefa S106 - specifikace dle PD</t>
  </si>
  <si>
    <t>-523878047</t>
  </si>
  <si>
    <t>59311407R</t>
  </si>
  <si>
    <t>sloup prefa S107 - specifikace dle PD</t>
  </si>
  <si>
    <t>2039346199</t>
  </si>
  <si>
    <t>59311408R</t>
  </si>
  <si>
    <t>sloup prefa S108 - specifikace dle PD</t>
  </si>
  <si>
    <t>-1432238309</t>
  </si>
  <si>
    <t>59311409R</t>
  </si>
  <si>
    <t>sloup prefa S109 - specifikace dle PD</t>
  </si>
  <si>
    <t>-1097529138</t>
  </si>
  <si>
    <t>59311410R</t>
  </si>
  <si>
    <t>sloup prefa S110 - specifikace dle PD</t>
  </si>
  <si>
    <t>-405889778</t>
  </si>
  <si>
    <t>59311411R</t>
  </si>
  <si>
    <t>sloup prefa S111 - specifikace dle PD</t>
  </si>
  <si>
    <t>1265934018</t>
  </si>
  <si>
    <t>59311412R</t>
  </si>
  <si>
    <t>sloup prefa S112 - specifikace dle PD</t>
  </si>
  <si>
    <t>-958848160</t>
  </si>
  <si>
    <t>59311413R</t>
  </si>
  <si>
    <t>sloup prefa S113 - specifikace dle PD</t>
  </si>
  <si>
    <t>-1525112451</t>
  </si>
  <si>
    <t>59311414R</t>
  </si>
  <si>
    <t>sloup prefa S114 - specifikace dle PD</t>
  </si>
  <si>
    <t>465129465</t>
  </si>
  <si>
    <t>59311415R</t>
  </si>
  <si>
    <t>sloup prefa S115 - specifikace dle PD</t>
  </si>
  <si>
    <t>1677872428</t>
  </si>
  <si>
    <t>59311416R</t>
  </si>
  <si>
    <t>sloup prefa S116 - specifikace dle PD</t>
  </si>
  <si>
    <t>1896410304</t>
  </si>
  <si>
    <t>59311417R</t>
  </si>
  <si>
    <t>sloup prefa S117 - specifikace dle PD</t>
  </si>
  <si>
    <t>1393145413</t>
  </si>
  <si>
    <t>59311418R</t>
  </si>
  <si>
    <t>sloup prefa S118 - specifikace dle PD</t>
  </si>
  <si>
    <t>1152268041</t>
  </si>
  <si>
    <t>59311419R</t>
  </si>
  <si>
    <t>sloup prefa S119 - specifikace dle PD</t>
  </si>
  <si>
    <t>1829978144</t>
  </si>
  <si>
    <t>59311420R</t>
  </si>
  <si>
    <t>sloup prefa S120 - specifikace dle PD</t>
  </si>
  <si>
    <t>-1511154191</t>
  </si>
  <si>
    <t>59311421R</t>
  </si>
  <si>
    <t>sloup prefa S201 - specifikace dle PD</t>
  </si>
  <si>
    <t>1778360045</t>
  </si>
  <si>
    <t>59311422R</t>
  </si>
  <si>
    <t>sloup prefa S202 - specifikace dle PD</t>
  </si>
  <si>
    <t>120724272</t>
  </si>
  <si>
    <t>59311423R</t>
  </si>
  <si>
    <t>sloup prefa S203 - specifikace dle PD</t>
  </si>
  <si>
    <t>172240315</t>
  </si>
  <si>
    <t>59311424R</t>
  </si>
  <si>
    <t>sloup prefa S204 - specifikace dle PD</t>
  </si>
  <si>
    <t>-2093486149</t>
  </si>
  <si>
    <t>59311425R</t>
  </si>
  <si>
    <t>sloup prefa S205 - specifikace dle PD</t>
  </si>
  <si>
    <t>-1597427066</t>
  </si>
  <si>
    <t>59311426R</t>
  </si>
  <si>
    <t>sloup prefa S206 - specifikace dle PD</t>
  </si>
  <si>
    <t>679962247</t>
  </si>
  <si>
    <t>59311427R</t>
  </si>
  <si>
    <t>sloup prefa S207 - specifikace dle PD</t>
  </si>
  <si>
    <t>806631490</t>
  </si>
  <si>
    <t>59311428R</t>
  </si>
  <si>
    <t>sloup prefa S208 - specifikace dle PD</t>
  </si>
  <si>
    <t>-687145595</t>
  </si>
  <si>
    <t>59311429R</t>
  </si>
  <si>
    <t>sloup prefa S209 - specifikace dle PD</t>
  </si>
  <si>
    <t>-574047489</t>
  </si>
  <si>
    <t>59311430R</t>
  </si>
  <si>
    <t>sloup prefa S210 - specifikace dle PD</t>
  </si>
  <si>
    <t>290642073</t>
  </si>
  <si>
    <t>59311431R</t>
  </si>
  <si>
    <t>sloup prefa S211 - specifikace dle PD</t>
  </si>
  <si>
    <t>-345755357</t>
  </si>
  <si>
    <t>59311432R</t>
  </si>
  <si>
    <t>sloup prefa S212 - specifikace dle PD</t>
  </si>
  <si>
    <t>1762689408</t>
  </si>
  <si>
    <t>59311433R</t>
  </si>
  <si>
    <t>sloup prefa S213 - specifikace dle PD</t>
  </si>
  <si>
    <t>1259620279</t>
  </si>
  <si>
    <t>59311434R</t>
  </si>
  <si>
    <t>sloup prefa S214 - specifikace dle PD</t>
  </si>
  <si>
    <t>-2028383665</t>
  </si>
  <si>
    <t>59311435R</t>
  </si>
  <si>
    <t>sloup prefa S215 - specifikace dle PD</t>
  </si>
  <si>
    <t>1024009004</t>
  </si>
  <si>
    <t>59311436R</t>
  </si>
  <si>
    <t>sloup prefa S216 - specifikace dle PD</t>
  </si>
  <si>
    <t>-1816381664</t>
  </si>
  <si>
    <t>59311437R</t>
  </si>
  <si>
    <t>sloup prefa S217 - specifikace dle PD</t>
  </si>
  <si>
    <t>-277483187</t>
  </si>
  <si>
    <t>59311438R</t>
  </si>
  <si>
    <t>sloup prefa S301 - specifikace dle PD</t>
  </si>
  <si>
    <t>-283717509</t>
  </si>
  <si>
    <t>59311439R</t>
  </si>
  <si>
    <t>sloup prefa S302 - specifikace dle PD</t>
  </si>
  <si>
    <t>-1046779194</t>
  </si>
  <si>
    <t>59311440R</t>
  </si>
  <si>
    <t>sloup prefa S303 - specifikace dle PD</t>
  </si>
  <si>
    <t>1186625964</t>
  </si>
  <si>
    <t>59311441R</t>
  </si>
  <si>
    <t>sloup prefa S304 - specifikace dle PD</t>
  </si>
  <si>
    <t>-792528905</t>
  </si>
  <si>
    <t>59311442R</t>
  </si>
  <si>
    <t>sloup prefa S305 - specifikace dle PD</t>
  </si>
  <si>
    <t>1984466723</t>
  </si>
  <si>
    <t>59311443R</t>
  </si>
  <si>
    <t>sloup prefa S306 - specifikace dle PD</t>
  </si>
  <si>
    <t>33841354</t>
  </si>
  <si>
    <t>59311444R</t>
  </si>
  <si>
    <t>sloup prefa S307 - specifikace dle PD</t>
  </si>
  <si>
    <t>1148254635</t>
  </si>
  <si>
    <t>59311445R</t>
  </si>
  <si>
    <t>sloup prefa S308 - specifikace dle PD</t>
  </si>
  <si>
    <t>-630493598</t>
  </si>
  <si>
    <t>59311446R</t>
  </si>
  <si>
    <t>sloup prefa S309 - specifikace dle PD</t>
  </si>
  <si>
    <t>-89006604</t>
  </si>
  <si>
    <t>59311447R</t>
  </si>
  <si>
    <t>sloup prefa S310 - specifikace dle PD</t>
  </si>
  <si>
    <t>844398396</t>
  </si>
  <si>
    <t>59311448R</t>
  </si>
  <si>
    <t>sloup prefa S311 - specifikace dle PD</t>
  </si>
  <si>
    <t>1984100657</t>
  </si>
  <si>
    <t>59311449R</t>
  </si>
  <si>
    <t>sloup prefa S312 - specifikace dle PD</t>
  </si>
  <si>
    <t>1512895867</t>
  </si>
  <si>
    <t>59311450R</t>
  </si>
  <si>
    <t>sloup prefa S313 - specifikace dle PD</t>
  </si>
  <si>
    <t>-1645991962</t>
  </si>
  <si>
    <t>59311451R</t>
  </si>
  <si>
    <t>sloup prefa S314 - specifikace dle PD</t>
  </si>
  <si>
    <t>-1119089487</t>
  </si>
  <si>
    <t>59311452R</t>
  </si>
  <si>
    <t>sloup prefa S315 - specifikace dle PD</t>
  </si>
  <si>
    <t>-1821382757</t>
  </si>
  <si>
    <t>59311453R</t>
  </si>
  <si>
    <t>sloup prefa S316 - specifikace dle PD</t>
  </si>
  <si>
    <t>-682344898</t>
  </si>
  <si>
    <t>59311454R</t>
  </si>
  <si>
    <t>sloup prefa S317 - specifikace dle PD</t>
  </si>
  <si>
    <t>2122803247</t>
  </si>
  <si>
    <t>59311455R</t>
  </si>
  <si>
    <t>sloup prefa S401 - specifikace dle PD</t>
  </si>
  <si>
    <t>-1159393264</t>
  </si>
  <si>
    <t>59311456R</t>
  </si>
  <si>
    <t>sloup prefa S402 - specifikace dle PD</t>
  </si>
  <si>
    <t>-1506861201</t>
  </si>
  <si>
    <t>59311457R</t>
  </si>
  <si>
    <t>sloup prefa S403 - specifikace dle PD</t>
  </si>
  <si>
    <t>-1594150952</t>
  </si>
  <si>
    <t>59311458R</t>
  </si>
  <si>
    <t>sloup prefa S404 - specifikace dle PD</t>
  </si>
  <si>
    <t>-1853999602</t>
  </si>
  <si>
    <t>59311459R</t>
  </si>
  <si>
    <t>sloup prefa S405 - specifikace dle PD</t>
  </si>
  <si>
    <t>-1447641524</t>
  </si>
  <si>
    <t>59311460R</t>
  </si>
  <si>
    <t>sloup prefa S406 - specifikace dle PD</t>
  </si>
  <si>
    <t>1581609362</t>
  </si>
  <si>
    <t>59311461R</t>
  </si>
  <si>
    <t>sloup prefa S407 - specifikace dle PD</t>
  </si>
  <si>
    <t>1143098161</t>
  </si>
  <si>
    <t>59311462R</t>
  </si>
  <si>
    <t>sloup prefa S408 - specifikace dle PD</t>
  </si>
  <si>
    <t>-939515048</t>
  </si>
  <si>
    <t>59311463R</t>
  </si>
  <si>
    <t>sloup prefa S409 - specifikace dle PD</t>
  </si>
  <si>
    <t>-1135778384</t>
  </si>
  <si>
    <t>59311464R</t>
  </si>
  <si>
    <t>sloup prefa S410 - specifikace dle PD</t>
  </si>
  <si>
    <t>318333195</t>
  </si>
  <si>
    <t>59311465R</t>
  </si>
  <si>
    <t>sloup prefa S411 - specifikace dle PD</t>
  </si>
  <si>
    <t>778211924</t>
  </si>
  <si>
    <t>59311466R</t>
  </si>
  <si>
    <t>sloup prefa S412 - specifikace dle PD</t>
  </si>
  <si>
    <t>-765661247</t>
  </si>
  <si>
    <t>59311467R</t>
  </si>
  <si>
    <t>sloup prefa S413 - specifikace dle PD</t>
  </si>
  <si>
    <t>-957537831</t>
  </si>
  <si>
    <t>59311468R</t>
  </si>
  <si>
    <t>sloup prefa S414 - specifikace dle PD</t>
  </si>
  <si>
    <t>599380493</t>
  </si>
  <si>
    <t>59311469R</t>
  </si>
  <si>
    <t>sloup prefa S415 - specifikace dle PD</t>
  </si>
  <si>
    <t>-243000534</t>
  </si>
  <si>
    <t>59311470R</t>
  </si>
  <si>
    <t>sloup prefa S416 - specifikace dle PD</t>
  </si>
  <si>
    <t>-389302534</t>
  </si>
  <si>
    <t>345124222</t>
  </si>
  <si>
    <t>Montáž dílců parapetních, zábradelních nebo atikových ze železobetonu se svařovanými spoji, hmotnosti přes 1,5 do 3 t, v budovách výšky přes 12 do 24 m</t>
  </si>
  <si>
    <t>-344671870</t>
  </si>
  <si>
    <t>Parapetní panely schodiště - celkem 3 kusy</t>
  </si>
  <si>
    <t>59330371R</t>
  </si>
  <si>
    <t>panel parapetní schodiště nosný prefa - specifikace dle PD</t>
  </si>
  <si>
    <t>-835871944</t>
  </si>
  <si>
    <t>Poznámka k položce:_x000D_
výztuž 135kg/kus</t>
  </si>
  <si>
    <t>381123213</t>
  </si>
  <si>
    <t>Montáž dílců výtahových šachet se svařovanými spoji, hmotnosti do 3 t, v budovách výšky přes 12 do 24 m</t>
  </si>
  <si>
    <t>513038796</t>
  </si>
  <si>
    <t xml:space="preserve">Poznámka k souboru cen:_x000D_
1. Ceny jsou určeny pro všechny tvary dílců výtahových šachet._x000D_
</t>
  </si>
  <si>
    <t>59330365R</t>
  </si>
  <si>
    <t>panel stropní nosný prefa výtahová šachta - 2250/1900/200mm - specifikace dle PD</t>
  </si>
  <si>
    <t>-48458912</t>
  </si>
  <si>
    <t>Poznámka k položce:_x000D_
výztuž 35kg/m2</t>
  </si>
  <si>
    <t>381123243</t>
  </si>
  <si>
    <t>Montáž dílců výtahových šachet se svařovanými spoji, hmotnosti přes 10 do 15 t, v budovách výšky přes 12 do 24 m</t>
  </si>
  <si>
    <t>1349327600</t>
  </si>
  <si>
    <t>59330361R</t>
  </si>
  <si>
    <t>panel stěnový nosný prefa výtahová šachta stěna 1 - 2250/17580/150mm - specifikace dle PD</t>
  </si>
  <si>
    <t>-1159720216</t>
  </si>
  <si>
    <t>59330362R</t>
  </si>
  <si>
    <t>panel stěnový nosný prefa výtahová šachta stěna 2 - 1650/17580/150mm + 4x otvory pro dveře - specifikace dle PD</t>
  </si>
  <si>
    <t>-1264547514</t>
  </si>
  <si>
    <t>59330363R</t>
  </si>
  <si>
    <t>panel stěnový nosný prefa výtahová šachta stěna 3 - 2250/17580/150mm - specifikace dle PD</t>
  </si>
  <si>
    <t>669774412</t>
  </si>
  <si>
    <t>59330364R</t>
  </si>
  <si>
    <t>panel stěnový nosný prefa výtahová šachta stěna 4 - 1650/17580/150mm + 1x otvory pro dveře - specifikace dle PD</t>
  </si>
  <si>
    <t>-1567361429</t>
  </si>
  <si>
    <t>Vodorovné konstrukce</t>
  </si>
  <si>
    <t>411118434R</t>
  </si>
  <si>
    <t>Stropy spřažené desky ztraceného bednění z filigranového betonového panelu tl.60 mm</t>
  </si>
  <si>
    <t>1898393388</t>
  </si>
  <si>
    <t xml:space="preserve">Poznámka k souboru cen:_x000D_
1. V cenách jsou započteny náklady na:_x000D_
a) dodání a osazení stropních nosníků včetně podmazání cementovou maltou_x000D_
b) dodání a osazení betonových stropních vložek_x000D_
c) zalití konstrukce betonem C 20/25 včetně navlhčení a ošetřování betonu až do zatvrdnutí_x000D_
d) provizorní podepření nosníků včetně zavětrování_x000D_
2. V cenách nejsou započteny náklady na provedení ztužujících věnců._x000D_
3. Množství jednotek se určuje v m2 plochy podhledu._x000D_
</t>
  </si>
  <si>
    <t>Celková tloušťka stropu je 220mm, z togho filigrán 60mm a zmonolitňující nabetonovávka 160mm</t>
  </si>
  <si>
    <t>Filigránové stropní desky a zmonolitnění stropů</t>
  </si>
  <si>
    <t>filigránové desky nad 1.np</t>
  </si>
  <si>
    <t>Převis před řadou A</t>
  </si>
  <si>
    <t>Mezi osami A-B</t>
  </si>
  <si>
    <t>Mezi osami B-C</t>
  </si>
  <si>
    <t>76,16</t>
  </si>
  <si>
    <t>201,60</t>
  </si>
  <si>
    <t>221,76</t>
  </si>
  <si>
    <t>filigránové desky nad 2.np</t>
  </si>
  <si>
    <t>filigránové desky nad 3.np</t>
  </si>
  <si>
    <t>filigránové desky nad 4.np</t>
  </si>
  <si>
    <t>209,44</t>
  </si>
  <si>
    <t>13,39</t>
  </si>
  <si>
    <t>4,49</t>
  </si>
  <si>
    <t>10,15</t>
  </si>
  <si>
    <t>59341027R</t>
  </si>
  <si>
    <t>filigranový betonový panel C 30/37 XC1</t>
  </si>
  <si>
    <t>512340410</t>
  </si>
  <si>
    <t>411321414</t>
  </si>
  <si>
    <t>Stropy z betonu železového (bez výztuže) stropů deskových, plochých střech, desek balkonových, desek hřibových stropů včetně hlavic hřibových sloupů tř. C 25/30</t>
  </si>
  <si>
    <t>1512999857</t>
  </si>
  <si>
    <t xml:space="preserve">Poznámka k souboru cen:_x000D_
1. V cenách pohledového betonu 411 35-4 a 411 35-5 jsou započteny i náklady na pečlivé hutnění zejména při líci konstrukce pro docílení neporušeného maltového povrchu bez vzhledových kazů._x000D_
</t>
  </si>
  <si>
    <t>Monolitický strop</t>
  </si>
  <si>
    <t>173,14*0,22</t>
  </si>
  <si>
    <t>monolitický strop nad 1.np</t>
  </si>
  <si>
    <t>Mezi osami 12-11</t>
  </si>
  <si>
    <t>Mezi osami 2-1</t>
  </si>
  <si>
    <t>Mezi osami 2-2</t>
  </si>
  <si>
    <t>Mezi osami 2-3</t>
  </si>
  <si>
    <t>6,78</t>
  </si>
  <si>
    <t>17,20</t>
  </si>
  <si>
    <t>18,70</t>
  </si>
  <si>
    <t>6,60</t>
  </si>
  <si>
    <t>monolitický strop nad 2.np</t>
  </si>
  <si>
    <t>monolitický strop nad 3.np</t>
  </si>
  <si>
    <t>monolitický strop nad 4.np</t>
  </si>
  <si>
    <t>21,50</t>
  </si>
  <si>
    <t>411322424</t>
  </si>
  <si>
    <t>Stropy z betonu železového (bez výztuže) trámových, žebrových, kazetových nebo vložkových z tvárnic nebo z hraněných či zaoblených vln zabudovaného plechového bednění tř. C 25/30</t>
  </si>
  <si>
    <t>-121111506</t>
  </si>
  <si>
    <t>nabetonovávka - objem</t>
  </si>
  <si>
    <t>322,21</t>
  </si>
  <si>
    <t>Horní výztuž průvlaků - ve zmonolitňující nabetonovávce</t>
  </si>
  <si>
    <t>Poznámka - beton je započen ve zmonolitňující nabetonovávce na filigránových deskách</t>
  </si>
  <si>
    <t>411351011</t>
  </si>
  <si>
    <t>Bednění stropních konstrukcí - bez podpěrné konstrukce desek tloušťky stropní desky přes 5 do 25 cm zřízení</t>
  </si>
  <si>
    <t>1850700821</t>
  </si>
  <si>
    <t xml:space="preserve">Poznámka k souboru cen:_x000D_
1. Ceny bednění deskových stropů 411 35-01 jsou určeny pro desky nebo plošné konzoly rovné, popř. s náběhy._x000D_
2. Bednění stropů s hlavicemi se oceňuje součtem ploch bednění hlavic a ploch bednění desek. Množství měrných jednotek bednění hlavic se určuje v m2 rozvinuté plochy hlavic. Množství měrných jednotek bednění desky se určuje m2 celkové plochy desky, od které se odečte půdorysná plocha hlavic, ohraničená průnikem obou konstrukcí._x000D_
3. Bednění trámových stropů se oceňuje součtem ploch bednění nosníků (trámů) souborem cen 413 35-11 a ploch bednění desek. Množství měrných jednotek bednění nosníků se určuje v m2 rozvinuté plochou nosníků. Množství měrných jednotek bednění desky se určuje m2 celkové plochy desky, od které se odečte půdorysná plocha nosníků, ohraničená průnikem obou konstrukcí._x000D_
4. Klenby při poloměru do 1 m se oceňuje cenami souboru cen 416 35-11. Bednění fabionů na přechodu stěn do stropů, monolitických kleneb, vnějších říms._x000D_
5. Ceny jsou určeny pro bedněné plochy s nízkými požadavky na pohledovost - třída pohledového betonu PB1 dle TP ČSB 03 (garáže, sklepy, apod.)._x000D_
6. Příplatek k cenám za pohledový beton je určen pro třídu pohledového betonu PB2 (běžné budovy). Vyšší třídy pohledovosti se oceňují individuálně._x000D_
</t>
  </si>
  <si>
    <t>strop nad 1.NP</t>
  </si>
  <si>
    <t>0,25*(4,8*2+2*4,07) "odpočet otvor schodiště</t>
  </si>
  <si>
    <t>0,25*(1,95*2+2*1,6) "odpočet otvor výtah</t>
  </si>
  <si>
    <t>0,25*(0,5*2+1,1*2) "prostup stropem</t>
  </si>
  <si>
    <t>0,25*(0,125*2+0,15*2)*2 "prostup stropem</t>
  </si>
  <si>
    <t>0,25*(0,125*2+0,7*2) "prostup stropem</t>
  </si>
  <si>
    <t>0,25*(0,125*2+0,3*2)*3 "prostup stropem</t>
  </si>
  <si>
    <t>0,25*(0,6*2+0,6*2) "prostup stropem</t>
  </si>
  <si>
    <t>0,25*(0,415*2+0,415*2) "prostup stropem</t>
  </si>
  <si>
    <t>0,25*(0,6*2+0,73*2) "prostup stropem</t>
  </si>
  <si>
    <t>0,25*(0,1*2+0,1*2)*3 "prostup stropem</t>
  </si>
  <si>
    <t>0,25*(0,3*2+0,15*2) "prostup stropem</t>
  </si>
  <si>
    <t>0,25*(0,15*2+0,15*2)*3 "prostup stropem</t>
  </si>
  <si>
    <t>0,25*(0,55*2+0,5*2) "prostup stropem</t>
  </si>
  <si>
    <t>0,25*(0,175*2+0,565*2) "prostup stropem</t>
  </si>
  <si>
    <t>0,25*(0,25*2+0,6*2)*2 "prostup stropem</t>
  </si>
  <si>
    <t>strop nad 2.NP</t>
  </si>
  <si>
    <t>0,25*(1,95*2+2*1,6) "odpočet otvor výtahh</t>
  </si>
  <si>
    <t>strop nad 3.NP</t>
  </si>
  <si>
    <t>strop nad 4.NP</t>
  </si>
  <si>
    <t>0,25*(2,5*2+2*3,6) "odpočet otvor schodiště z 4.NP do 5.NP</t>
  </si>
  <si>
    <t>411351012</t>
  </si>
  <si>
    <t>Bednění stropních konstrukcí - bez podpěrné konstrukce desek tloušťky stropní desky přes 5 do 25 cm odstranění</t>
  </si>
  <si>
    <t>-83494142</t>
  </si>
  <si>
    <t>411354313</t>
  </si>
  <si>
    <t>Podpěrná konstrukce stropů - desek, kleneb a skořepin výška podepření do 4 m tloušťka stropu přes 15 do 25 cm zřízení</t>
  </si>
  <si>
    <t>1310306772</t>
  </si>
  <si>
    <t xml:space="preserve">Poznámka k souboru cen:_x000D_
1. Podepření větších výšek než 6 m se oceňuje individuálně._x000D_
</t>
  </si>
  <si>
    <t>2013,79</t>
  </si>
  <si>
    <t>411354314</t>
  </si>
  <si>
    <t>Podpěrná konstrukce stropů - desek, kleneb a skořepin výška podepření do 4 m tloušťka stropu přes 15 do 25 cm odstranění</t>
  </si>
  <si>
    <t>-1612773716</t>
  </si>
  <si>
    <t>411361821</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</si>
  <si>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t>
  </si>
  <si>
    <t>-197708439</t>
  </si>
  <si>
    <t>72382,38/1000</t>
  </si>
  <si>
    <t>7725,12/1000</t>
  </si>
  <si>
    <t>413123212</t>
  </si>
  <si>
    <t>Montáž trámů, průvlaků, ztužidel a obdobných tyčových dílců vodorovných konstrukcí hmotnosti do 3 t se svařovanými spoji, v budovách výšky přes 12 do 24 m</t>
  </si>
  <si>
    <t>10866136</t>
  </si>
  <si>
    <t>průvlak prefa P</t>
  </si>
  <si>
    <t>59341301R</t>
  </si>
  <si>
    <t>průvlak prefa PX01 - specifikace dle PD</t>
  </si>
  <si>
    <t>1576722696</t>
  </si>
  <si>
    <t>Poznámka k položce:_x000D_
C30/37 XC1</t>
  </si>
  <si>
    <t>59341302R</t>
  </si>
  <si>
    <t>průvlak prefa PX02 - specifikace dle PD</t>
  </si>
  <si>
    <t>1710754501</t>
  </si>
  <si>
    <t>59341303R</t>
  </si>
  <si>
    <t>průvlak prefa PX03 - specifikace dle PD</t>
  </si>
  <si>
    <t>934518506</t>
  </si>
  <si>
    <t>59341304R</t>
  </si>
  <si>
    <t>průvlak prefa PX04 - specifikace dle PD</t>
  </si>
  <si>
    <t>-928453415</t>
  </si>
  <si>
    <t>59341305R</t>
  </si>
  <si>
    <t>průvlak prefa PX05 - specifikace dle PD</t>
  </si>
  <si>
    <t>1701580103</t>
  </si>
  <si>
    <t>59341306R</t>
  </si>
  <si>
    <t>průvlak prefa PX06 - specifikace dle PD</t>
  </si>
  <si>
    <t>-1227222843</t>
  </si>
  <si>
    <t>59341307R</t>
  </si>
  <si>
    <t>průvlak prefa PX07 - specifikace dle PD</t>
  </si>
  <si>
    <t>-748126010</t>
  </si>
  <si>
    <t>59341308R</t>
  </si>
  <si>
    <t>průvlak prefa PX08 - specifikace dle PD</t>
  </si>
  <si>
    <t>-539823197</t>
  </si>
  <si>
    <t>59341309R</t>
  </si>
  <si>
    <t>průvlak prefa PX09 - specifikace dle PD</t>
  </si>
  <si>
    <t>-104949033</t>
  </si>
  <si>
    <t>59341310R</t>
  </si>
  <si>
    <t>průvlak prefa P110 - specifikace dle PD</t>
  </si>
  <si>
    <t>-1244994095</t>
  </si>
  <si>
    <t>59341311R</t>
  </si>
  <si>
    <t>průvlak prefa P111 - specifikace dle PD</t>
  </si>
  <si>
    <t>322935778</t>
  </si>
  <si>
    <t>59341312R</t>
  </si>
  <si>
    <t>průvlak prefa P210 - specifikace dle PD</t>
  </si>
  <si>
    <t>-1583501903</t>
  </si>
  <si>
    <t>59341313R</t>
  </si>
  <si>
    <t>průvlak prefa P211 - specifikace dle PD</t>
  </si>
  <si>
    <t>1514335408</t>
  </si>
  <si>
    <t>59341314R</t>
  </si>
  <si>
    <t>průvlak prefa P310 - specifikace dle PD</t>
  </si>
  <si>
    <t>-597063034</t>
  </si>
  <si>
    <t>59341315R</t>
  </si>
  <si>
    <t>průvlak prefa P311 - specifikace dle PD</t>
  </si>
  <si>
    <t>252114896</t>
  </si>
  <si>
    <t>59341316R</t>
  </si>
  <si>
    <t>průvlak prefa P410 - specifikace dle PD</t>
  </si>
  <si>
    <t>-104209865</t>
  </si>
  <si>
    <t>59341317R</t>
  </si>
  <si>
    <t>průvlak prefa P411 - specifikace dle PD</t>
  </si>
  <si>
    <t>25911942</t>
  </si>
  <si>
    <t>59341318R</t>
  </si>
  <si>
    <t>průvlak prefa PX12 - specifikace dle PD</t>
  </si>
  <si>
    <t>1188185516</t>
  </si>
  <si>
    <t>413361821</t>
  </si>
  <si>
    <t>Výztuž nosníků včetně stěnových i jeřábových drah, volných trámů, průvlaků, rámových příčlí, ztužidel, konzol, vodorovných táhel apod. tyčových konstrukcí lemujících nebo vyztužujících stropní a podobné střešní konstrukce z betonářské oceli 10 505 (R) nebo BSt 500</t>
  </si>
  <si>
    <t>-1492287988</t>
  </si>
  <si>
    <t>1985,6/1000</t>
  </si>
  <si>
    <t>435124421</t>
  </si>
  <si>
    <t>Montáž schodišťových konstrukcí ramen s podestou se svařovanými spoji, vcelku hmotnosti do 5,5,0 t, v budovách výšky do 12 m</t>
  </si>
  <si>
    <t>1725079512</t>
  </si>
  <si>
    <t>schodištové prefa rameno vč.stupni  10x172,5x280</t>
  </si>
  <si>
    <t>110_rameno_R1</t>
  </si>
  <si>
    <t>112_rameno_R2</t>
  </si>
  <si>
    <t>113_rameno_R3</t>
  </si>
  <si>
    <t>59372191R</t>
  </si>
  <si>
    <t>rameno schodišťové prefa R1 vč.schodišťových stupňů 10x172,5x280mm a podesty - specifikace dle PD</t>
  </si>
  <si>
    <t>1930552963</t>
  </si>
  <si>
    <t xml:space="preserve">Poznámka k položce:_x000D_
C 35/45 XC1_x000D_
výztuž 230kg/kus </t>
  </si>
  <si>
    <t>59372192R</t>
  </si>
  <si>
    <t>rameno schodišťové prefa R2 vč.schodišťových stupňů 10x172,5x280mm a podesty - specifikace dle PD</t>
  </si>
  <si>
    <t>-1475215200</t>
  </si>
  <si>
    <t>59372193R</t>
  </si>
  <si>
    <t>rameno schodišťové prefa R3 vč.schodišťových stupňů 10x172,5x280mm a podesty - specifikace dle PD</t>
  </si>
  <si>
    <t>-257498743</t>
  </si>
  <si>
    <t>953511830R</t>
  </si>
  <si>
    <t xml:space="preserve">Nosný prvek pro přerušení tepelných mostů </t>
  </si>
  <si>
    <t>-1407466814</t>
  </si>
  <si>
    <t xml:space="preserve">Poznámka k souboru cen:_x000D_
1. V cenách -1411 a -1511 nejsou započteny náklady na zaizolování meziprostorů._x000D_
</t>
  </si>
  <si>
    <t>prefa sloupy</t>
  </si>
  <si>
    <t>953511831R</t>
  </si>
  <si>
    <t>-1092647892</t>
  </si>
  <si>
    <t>953511832R</t>
  </si>
  <si>
    <t>Nosný prvek pro přerušení tepelných mostů</t>
  </si>
  <si>
    <t>1336669318</t>
  </si>
  <si>
    <t>953611111</t>
  </si>
  <si>
    <t>Schodišťový prvek pro útlum kročejového hluku nosný a zvukově izolační mezi podestou a stěnou s armokošem</t>
  </si>
  <si>
    <t>-1049640183</t>
  </si>
  <si>
    <t xml:space="preserve">Poznámka k souboru cen:_x000D_
1. V ceně -1111 jsou započteny i náklady na nosný element._x000D_
2. V ceně -1211 jsou započteny i náklady na lepicí pásku._x000D_
</t>
  </si>
  <si>
    <t>schodišťové mezipodesty uloženy do bloků s armokoši</t>
  </si>
  <si>
    <t>3,6*3/2,4</t>
  </si>
  <si>
    <t>953611141</t>
  </si>
  <si>
    <t>Schodišťový prvek pro útlum kročejového hluku nosný a zvukově izolační mezi prefabrikovaným ramenem a podestou délky 1,2 m</t>
  </si>
  <si>
    <t>-672160084</t>
  </si>
  <si>
    <t>ložisko pro uložení schodišťového ramena na ozub podesty</t>
  </si>
  <si>
    <t>1,65*12/1,2</t>
  </si>
  <si>
    <t>998014121</t>
  </si>
  <si>
    <t>Přesun hmot pro budovy a haly občanské výstavby, bydlení, výrobu a služby s nosnou svislou konstrukcí montovanou z dílců betonových tyčových s vyzdívaným obvodovým pláštěm vodorovná dopravní vzdálenost do 100 m, pro budovy a haly vícepodlažní, výšky do 18 m</t>
  </si>
  <si>
    <t>155570574</t>
  </si>
  <si>
    <t xml:space="preserve">Poznámka k souboru cen:_x000D_
1. Pokud se prefabrikáty složí přímo do prostoru technologické manipulace (pracovní zóna jeřábu), nezapočítává se jejich hmotnost do hmotnosti pro výpočet přesunu hmot._x000D_
</t>
  </si>
  <si>
    <t>HZS1322</t>
  </si>
  <si>
    <t>Hodinové zúčtovací sazby profesí HSV provádění konstrukcí betonář/železář odborný</t>
  </si>
  <si>
    <t>160998165</t>
  </si>
  <si>
    <t>8*5*4</t>
  </si>
  <si>
    <t>HZS1332</t>
  </si>
  <si>
    <t>Hodinové zúčtovací sazby profesí HSV provádění konstrukcí montér konstrukcí specialista</t>
  </si>
  <si>
    <t>-283238202</t>
  </si>
  <si>
    <t>8*4*4</t>
  </si>
  <si>
    <t>VRN</t>
  </si>
  <si>
    <t>Vedlejší rozpočtové náklady</t>
  </si>
  <si>
    <t>VRN1</t>
  </si>
  <si>
    <t>Průzkumné, geodetické a projektové práce</t>
  </si>
  <si>
    <t>013244000</t>
  </si>
  <si>
    <t>Dokumentace pro provádění stavby</t>
  </si>
  <si>
    <t>1024</t>
  </si>
  <si>
    <t>-1802711365</t>
  </si>
  <si>
    <t>Poznámka k položce:_x000D_
dílenská projektová dokumentace - prefabrikované konstrukce</t>
  </si>
  <si>
    <t>D.1.2.2 - Pilotové založení</t>
  </si>
  <si>
    <t xml:space="preserve">    998 - Přesun hmot</t>
  </si>
  <si>
    <t>226212312</t>
  </si>
  <si>
    <t>Velkoprofilové vrty náběrovým vrtáním svislé zapažené ocelovými pažnicemi průměru přes 550 do 650 mm, v hl od 0 do 20 m v hornině tř. II</t>
  </si>
  <si>
    <t>-1687468772</t>
  </si>
  <si>
    <t>piloty</t>
  </si>
  <si>
    <t>pr.630</t>
  </si>
  <si>
    <t>268,52</t>
  </si>
  <si>
    <t>226212313</t>
  </si>
  <si>
    <t>Velkoprofilové vrty náběrovým vrtáním svislé zapažené ocelovými pažnicemi průměru přes 550 do 650 mm, v hl od 0 do 20 m v hornině tř. III</t>
  </si>
  <si>
    <t>845678747</t>
  </si>
  <si>
    <t>31,59</t>
  </si>
  <si>
    <t>226212314</t>
  </si>
  <si>
    <t>Velkoprofilové vrty náběrovým vrtáním svislé zapažené ocelovými pažnicemi průměru přes 550 do 650 mm, v hl od 0 do 20 m v hornině tř. IV</t>
  </si>
  <si>
    <t>-1712625142</t>
  </si>
  <si>
    <t>15,8</t>
  </si>
  <si>
    <t>226213312</t>
  </si>
  <si>
    <t>Velkoprofilové vrty náběrovým vrtáním svislé zapažené ocelovými pažnicemi průměru přes 850 do 1050 mm, v hl od 0 do 20 m v hornině tř. II</t>
  </si>
  <si>
    <t>-829965774</t>
  </si>
  <si>
    <t>pr.880</t>
  </si>
  <si>
    <t>128,31</t>
  </si>
  <si>
    <t>226213313</t>
  </si>
  <si>
    <t>Velkoprofilové vrty náběrovým vrtáním svislé zapažené ocelovými pažnicemi průměru přes 850 do 1050 mm, v hl od 0 do 20 m v hornině tř. III</t>
  </si>
  <si>
    <t>-456110403</t>
  </si>
  <si>
    <t>226213314</t>
  </si>
  <si>
    <t>Velkoprofilové vrty náběrovým vrtáním svislé zapažené ocelovými pažnicemi průměru přes 850 do 1050 mm, v hl od 0 do 20 m v hornině tř. IV</t>
  </si>
  <si>
    <t>1153462655</t>
  </si>
  <si>
    <t>7,55</t>
  </si>
  <si>
    <t>226213512</t>
  </si>
  <si>
    <t>Velkoprofilové vrty náběrovým vrtáním svislé zapažené ocelovými pažnicemi průměru přes 1050 do 1250 mm, v hl od 0 do 5 m v hornině tř. II</t>
  </si>
  <si>
    <t>1968116191</t>
  </si>
  <si>
    <t>hlavice</t>
  </si>
  <si>
    <t>pr.1220</t>
  </si>
  <si>
    <t>58,5</t>
  </si>
  <si>
    <t>226213712</t>
  </si>
  <si>
    <t>Velkoprofilové vrty náběrovým vrtáním svislé zapažené ocelovými pažnicemi průměru přes 1050 do 1250 mm, v hl od 0 do 20 m v hornině tř. II</t>
  </si>
  <si>
    <t>76285718</t>
  </si>
  <si>
    <t>20,78</t>
  </si>
  <si>
    <t>226213713</t>
  </si>
  <si>
    <t>Velkoprofilové vrty náběrovým vrtáním svislé zapažené ocelovými pažnicemi průměru přes 1050 do 1250 mm, v hl od 0 do 20 m v hornině tř. III</t>
  </si>
  <si>
    <t>-690824857</t>
  </si>
  <si>
    <t>2,45</t>
  </si>
  <si>
    <t>226213714</t>
  </si>
  <si>
    <t>Velkoprofilové vrty náběrovým vrtáním svislé zapažené ocelovými pažnicemi průměru přes 1050 do 1250 mm, v hl od 0 do 20 m v hornině tř. IV</t>
  </si>
  <si>
    <t>-1565393262</t>
  </si>
  <si>
    <t>1,22</t>
  </si>
  <si>
    <t>226214112</t>
  </si>
  <si>
    <t>Velkoprofilové vrty náběrovým vrtáním svislé zapažené ocelovými pažnicemi průměru přes 1250 do 1500 mm, v hl od 0 do 5 m v hornině tř. II</t>
  </si>
  <si>
    <t>1690224256</t>
  </si>
  <si>
    <t>pr.1500</t>
  </si>
  <si>
    <t>3,6</t>
  </si>
  <si>
    <t>227211113</t>
  </si>
  <si>
    <t>Odpažení velkoprofilových vrtů průměru přes 550 do 650 mm</t>
  </si>
  <si>
    <t>-803192999</t>
  </si>
  <si>
    <t>268,52+31,59+15,8</t>
  </si>
  <si>
    <t>227211115</t>
  </si>
  <si>
    <t>Odpažení velkoprofilových vrtů průměru přes 650 do 1050 mm</t>
  </si>
  <si>
    <t>-1759747782</t>
  </si>
  <si>
    <t>128,31+15,1+7,55</t>
  </si>
  <si>
    <t>227211116</t>
  </si>
  <si>
    <t>Odpažení velkoprofilových vrtů průměru přes 1050 do 1250 mm</t>
  </si>
  <si>
    <t>-1614842256</t>
  </si>
  <si>
    <t>20,78+2,45+1,22</t>
  </si>
  <si>
    <t>227211117</t>
  </si>
  <si>
    <t>Odpažení velkoprofilových vrtů průměru přes 1250 do 1500 mm</t>
  </si>
  <si>
    <t>-294628073</t>
  </si>
  <si>
    <t>231112212</t>
  </si>
  <si>
    <t>Zřízení výplně pilot bez vytažení pažnic nezapažených nebo zapažených bentonitovou suspenzí svislých z betonu železového, v hl od 0 do 20 m, při průměru piloty přes 450 do 650 mm</t>
  </si>
  <si>
    <t>-401178754</t>
  </si>
  <si>
    <t xml:space="preserve">Poznámka k souboru cen:_x000D_
1. Ceny neobsahují náklady na dodání výplně, tyto se oceňují ve specifikaci. Objem výplně se určí pro:_x000D_
a) pilotu nezapaženou nebo zapaženou bentonitovou suspenzí jako součin délky piloty a projektem předepsané průřezové plochy zvětšené u pilot:_x000D_
- Ø do 450 mm . . . . . . . . . . . . . o 15 %_x000D_
- Ø přes 450 do 1050 mm . . . . . o 10 %_x000D_
- Ø přes 1050 mm . . . . . . . . . . . o 5 %_x000D_
b) nestejné velikosti průřezové plochy jedné piloty jako součet objemů jednotlivých částí piloty._x000D_
2. Množství měrných jednotek se u dodávky určuje v m3 objemu výplně piloty._x000D_
3. Do celkového množství se započítává i objem výplně pro nutné nadbetonování při betonování do suspenze._x000D_
4. Pokud je výplň dodávána přímo na místo zabudování nebo do prostoru technologické manipulace, její hmotnost se nezapočítává do přesunu hmot._x000D_
</t>
  </si>
  <si>
    <t>Pilota P1 celkem 20ks   630  11,50</t>
  </si>
  <si>
    <t>11,5*20</t>
  </si>
  <si>
    <t>Pilota P2 celkem 1ks    630  11,50</t>
  </si>
  <si>
    <t>11,5*1</t>
  </si>
  <si>
    <t>Pilota P3 celkem 3ks  630  12,35</t>
  </si>
  <si>
    <t>12,35*3</t>
  </si>
  <si>
    <t>Pilota P4 celkem 3ks  630  12,45</t>
  </si>
  <si>
    <t>12,45*3</t>
  </si>
  <si>
    <t>Pilota P5 celkem 12ks  880  11,50</t>
  </si>
  <si>
    <t>Pilota P6 celkem 1ks  880  12,95</t>
  </si>
  <si>
    <t>Pilota P7 celkem 1ks  1220  11,50</t>
  </si>
  <si>
    <t>Pilota P8 celkem 1ks  1220  12,95</t>
  </si>
  <si>
    <t>projektem předepsané průřezové plochy zvětšené u pilot:</t>
  </si>
  <si>
    <t>- Ø do 450 mm . . . . . . . . . . . . . o 15 %</t>
  </si>
  <si>
    <t>- Ø přes 450 do 1050 mm . . . . . o 10 %</t>
  </si>
  <si>
    <t>- Ø přes 1050 mm . . . . . . . . . . . o 5 %</t>
  </si>
  <si>
    <t>315,9*1,1</t>
  </si>
  <si>
    <t>58933322</t>
  </si>
  <si>
    <t>beton C 30/37 X0 kamenivo frakce 0/8</t>
  </si>
  <si>
    <t>848039869</t>
  </si>
  <si>
    <t>Poznámka k položce:_x000D_
 C 30/37 XC2, XA2</t>
  </si>
  <si>
    <t>(PI*0,315*0,315*11,5)*20</t>
  </si>
  <si>
    <t>(PI*0,315*0,315*11,5)*1</t>
  </si>
  <si>
    <t>(PI*0,315*0,315*12,35)*3</t>
  </si>
  <si>
    <t>(PI*0,315*0,315*12,45)*3</t>
  </si>
  <si>
    <t>98,474*1,1</t>
  </si>
  <si>
    <t>108,321*1,1 'Přepočtené koeficientem množství</t>
  </si>
  <si>
    <t>231112213</t>
  </si>
  <si>
    <t>Zřízení výplně pilot bez vytažení pažnic nezapažených nebo zapažených bentonitovou suspenzí svislých z betonu železového, v hl od 0 do 20 m, při průměru piloty přes 650 do 1250 mm</t>
  </si>
  <si>
    <t>1196201074</t>
  </si>
  <si>
    <t>Pilota P2 celkem 1ks    630  11,5</t>
  </si>
  <si>
    <t>11,5*12</t>
  </si>
  <si>
    <t>12,95</t>
  </si>
  <si>
    <t>11,5</t>
  </si>
  <si>
    <t>175,4*1,05</t>
  </si>
  <si>
    <t>674251720</t>
  </si>
  <si>
    <t>(PI*0,44*0,44*11,5)*12</t>
  </si>
  <si>
    <t>(PI*0,44*0,44*12,95)*1</t>
  </si>
  <si>
    <t>(PI*0,61*0,61*11,5)*1</t>
  </si>
  <si>
    <t>(PI*0,61*0,61*12,95)*1</t>
  </si>
  <si>
    <t>120,39*1,05</t>
  </si>
  <si>
    <t>126,41*1,1 'Přepočtené koeficientem množství</t>
  </si>
  <si>
    <t>231611114</t>
  </si>
  <si>
    <t>Výztuž pilot betonovaných do země z oceli 10 505 (R)</t>
  </si>
  <si>
    <t>247733158</t>
  </si>
  <si>
    <t xml:space="preserve">Poznámka k souboru cen:_x000D_
1. Ceny lze použít i pro zřízení armokošů._x000D_
2. V cenách nejsou započteny náklady na uložení výztuže a nastavení armokošů; tyto náklady jsou započteny v cenách souboru cen 231 . . - Zřízení výplně pilot z betonu železového, části A01 Zvláštní zakládání objektů._x000D_
</t>
  </si>
  <si>
    <t>D01_2_2_09_Doplnění výztuže pilot a hlavic</t>
  </si>
  <si>
    <t>DOPLNĚNÍ VÝZTUŽE HLAVIC (platí pro piloty 1, 2, 12, 18, 20, 23)</t>
  </si>
  <si>
    <t>278/1000</t>
  </si>
  <si>
    <t>DOPLNĚNÍ VÝZTUŽE HLAVIC (platí pro pilotu 24)</t>
  </si>
  <si>
    <t>93/1000</t>
  </si>
  <si>
    <t>DOPLNĚNÍ VÝZTUŽE HLAVIC (platí pro pilotu 7)</t>
  </si>
  <si>
    <t>54/1000</t>
  </si>
  <si>
    <t>DOPLNĚNÍ VÝZTUŽE HLAVIC (platí pro piloty 14, 25)</t>
  </si>
  <si>
    <t>DOPLNĚNÍ VÝZTUŽE PILOT (platí pro pilotu 26)</t>
  </si>
  <si>
    <t>77/1000</t>
  </si>
  <si>
    <t>DOPLNĚNÍ VÝZTUŽE PILOT (platí pro pilotu 19)</t>
  </si>
  <si>
    <t>139/1000</t>
  </si>
  <si>
    <t>D01_2_2_08_Hlavice_výztuž a tvar</t>
  </si>
  <si>
    <t>Hlavice H1</t>
  </si>
  <si>
    <t>3564/1000</t>
  </si>
  <si>
    <t>Hlavice H2</t>
  </si>
  <si>
    <t>283/1000</t>
  </si>
  <si>
    <t>D01_2_2_06_Piloty_výztuž 1. část</t>
  </si>
  <si>
    <t>Pilota P1 celkem 20ks</t>
  </si>
  <si>
    <t>12107/1000</t>
  </si>
  <si>
    <t>Pilota P2 celkem 1ks</t>
  </si>
  <si>
    <t>394/1000</t>
  </si>
  <si>
    <t>Pilota P3 celkem 3ks</t>
  </si>
  <si>
    <t>1148/1000</t>
  </si>
  <si>
    <t>Pilota P4 celkem 3ks</t>
  </si>
  <si>
    <t>1214/1000</t>
  </si>
  <si>
    <t>Pilota P5 celkem 12ks</t>
  </si>
  <si>
    <t>8747/1000</t>
  </si>
  <si>
    <t>Pilota P6 celkem 1ks</t>
  </si>
  <si>
    <t>731/1000</t>
  </si>
  <si>
    <t>Pilota P7 celkem 1ks</t>
  </si>
  <si>
    <t>1537/1000</t>
  </si>
  <si>
    <t>Pilota P8 celkem 1ks</t>
  </si>
  <si>
    <t>1587/1000</t>
  </si>
  <si>
    <t>239111112</t>
  </si>
  <si>
    <t>Odbourání vrchní znehodnocené části výplně betonových pilot při průměru piloty přes 450 do 650 mm</t>
  </si>
  <si>
    <t>1794299482</t>
  </si>
  <si>
    <t xml:space="preserve">Poznámka k souboru cen:_x000D_
1. Množství měrných jednotek se určuje v m délky odbourávané výplně piloty._x000D_
</t>
  </si>
  <si>
    <t>ubourání pilot</t>
  </si>
  <si>
    <t>315,9*0,03</t>
  </si>
  <si>
    <t>239111113</t>
  </si>
  <si>
    <t>Odbourání vrchní znehodnocené části výplně betonových pilot při průměru piloty přes 650 do 1250 mm</t>
  </si>
  <si>
    <t>-675897728</t>
  </si>
  <si>
    <t>175,4*0,03</t>
  </si>
  <si>
    <t>274352221</t>
  </si>
  <si>
    <t>Bednění základů pasů kruhové nebo obloukové poloměru přes 1 do 2,5 m zřízení</t>
  </si>
  <si>
    <t>-1909707460</t>
  </si>
  <si>
    <t>Poznámka k položce:_x000D_
bednění kalicha</t>
  </si>
  <si>
    <t>hlavice pilot</t>
  </si>
  <si>
    <t>Hlavice H1 celkem 32ks  pr.1220  v.1450mm   výdlab 500x500  hl.1m</t>
  </si>
  <si>
    <t>(2*PI*0,61*0,61+2*PI*0,61*1,45)*32</t>
  </si>
  <si>
    <t>Hlavice H2 celkem 2ks  pr.1500  v.1450mm   výdlab 750x500  hl.1m</t>
  </si>
  <si>
    <t>(2*PI*0,75*0,75+2*PI*0,75*1,45)*2</t>
  </si>
  <si>
    <t>274352222</t>
  </si>
  <si>
    <t>Bednění základů pasů kruhové nebo obloukové poloměru přes 1 do 2,5 m odstranění</t>
  </si>
  <si>
    <t>-430221707</t>
  </si>
  <si>
    <t>275321511</t>
  </si>
  <si>
    <t>Základy z betonu železového (bez výztuže) patky z betonu bez zvláštních nároků na prostředí tř. C 25/30</t>
  </si>
  <si>
    <t>-2119860226</t>
  </si>
  <si>
    <t>Poznámka k položce:_x000D_
C 25/30 XC3</t>
  </si>
  <si>
    <t>(PI*0,61*0,61*1,45)*32</t>
  </si>
  <si>
    <t>-1*(0,5*0,5)*32</t>
  </si>
  <si>
    <t>(PI*0,75*0,75*1,45)*2</t>
  </si>
  <si>
    <t>-1*(0,75*0,5)*2</t>
  </si>
  <si>
    <t>275351121</t>
  </si>
  <si>
    <t>Bednění základů patek zřízení</t>
  </si>
  <si>
    <t>-1735976136</t>
  </si>
  <si>
    <t>bednění výdlabu</t>
  </si>
  <si>
    <t>1*(0,5*4)*32</t>
  </si>
  <si>
    <t>1*(0,75*2+2*0,5)*2</t>
  </si>
  <si>
    <t>69*0,1</t>
  </si>
  <si>
    <t>275351122</t>
  </si>
  <si>
    <t>Bednění základů patek odstranění</t>
  </si>
  <si>
    <t>994008846</t>
  </si>
  <si>
    <t>997002511</t>
  </si>
  <si>
    <t>Vodorovné přemístění suti a vybouraných hmot bez naložení, se složením a hrubým urovnáním na vzdálenost do 1 km</t>
  </si>
  <si>
    <t>1773779931</t>
  </si>
  <si>
    <t xml:space="preserve">Poznámka k souboru cen:_x000D_
1. Cenu nelze použít pro přemístění po železnici, po vodě nebo ručně._x000D_
2. V ceně jsou započteny i náklady na terénní přirážky i na jízdu v nepříznivých poměrech (sklon silnice nebo terénu, povrch dopravní plochy, použití přívěsů apod.)._x000D_
3. Je-li na dopravní dráze nějaká překážka, pro kterou je nutné překládat suť z jednoho dopravního prostředku na jiný, oceňuje se tato lomená doprava suti v každém úseku samostatně._x000D_
</t>
  </si>
  <si>
    <t>997002519</t>
  </si>
  <si>
    <t>Vodorovné přemístění suti a vybouraných hmot bez naložení, se složením a hrubým urovnáním Příplatek k ceně za každý další i započatý 1 km přes 1 km</t>
  </si>
  <si>
    <t>1061276004</t>
  </si>
  <si>
    <t>Poznámka k položce:_x000D_
skládka do 5km (Chocovice)</t>
  </si>
  <si>
    <t>14,333*4 'Přepočtené koeficientem množství</t>
  </si>
  <si>
    <t>997002611</t>
  </si>
  <si>
    <t>Nakládání suti a vybouraných hmot na dopravní prostředek pro vodorovné přemístění</t>
  </si>
  <si>
    <t>1060980746</t>
  </si>
  <si>
    <t xml:space="preserve">Poznámka k souboru cen:_x000D_
1. Cena platí i pro překládání při lomené dopravě._x000D_
2. Cenu nelze použít při dopravě po železnici, po vodě nebo ručně._x000D_
</t>
  </si>
  <si>
    <t>-1718748317</t>
  </si>
  <si>
    <t>998001011</t>
  </si>
  <si>
    <t>Přesun hmot pro piloty nebo podzemní stěny betonované na místě</t>
  </si>
  <si>
    <t>-70218200</t>
  </si>
  <si>
    <t xml:space="preserve">Poznámka k souboru cen:_x000D_
1. Přesunu hmot lze použít bez omezení největší dopravní vzdálenosti._x000D_
2. Ceny přesunu hmot - 1011 jsou určeny i pro výplně z kameniva._x000D_
</t>
  </si>
  <si>
    <t>1115316260</t>
  </si>
  <si>
    <t>-994034603</t>
  </si>
  <si>
    <t>Poznámka k položce:_x000D_
dílenská projektová dokumentace - pilotové založení</t>
  </si>
  <si>
    <t>D.1.2.3 - Ocelové konstrukce</t>
  </si>
  <si>
    <t>953946112</t>
  </si>
  <si>
    <t>Montáž atypických ocelových konstrukcí profilů hmotnosti do 13 kg/m, hmotnosti konstrukce přes 1 do 2,5 t</t>
  </si>
  <si>
    <t>1529285148</t>
  </si>
  <si>
    <t xml:space="preserve">Poznámka k souboru cen:_x000D_
1. Ceny nelze použít pro ocenění montáže ocelových konstrukcí hmotnosti do 500 kg; tyto se oceňují cenami souboru cen 767 99-51 Montáž ostatních atypických zámečnických konstrukcí části A01 katalogu 800-767 Konstrukce zámečnické._x000D_
</t>
  </si>
  <si>
    <t>D01_2_3_05_Konstrukce schodiště</t>
  </si>
  <si>
    <t>13010901R</t>
  </si>
  <si>
    <t>ocelová konstrukce schodiště vč.povrchové úpravy a kotvení - specifikace dle PD</t>
  </si>
  <si>
    <t>-56293996</t>
  </si>
  <si>
    <t>D01_2_3_05_Konstrukce schodištěocelová konstrukce schodiště vč.povrchové úpravy a kotvení - specifikace dle PD</t>
  </si>
  <si>
    <t>8*1,1 'Přepočtené koeficientem množství</t>
  </si>
  <si>
    <t>953946123</t>
  </si>
  <si>
    <t>Montáž atypických ocelových konstrukcí profilů hmotnosti přes 13 do 30 kg/m, hmotnosti konstrukce přes 2,5 do 5 t</t>
  </si>
  <si>
    <t>-1767739254</t>
  </si>
  <si>
    <t>D01_2_3_04_Konstrukce nástavby</t>
  </si>
  <si>
    <t>6100,22/1000</t>
  </si>
  <si>
    <t>13010981R</t>
  </si>
  <si>
    <t>ocelová konstrukce nástavby vč.povrchové úpravy a kotvení - specifikace dle PD</t>
  </si>
  <si>
    <t>-1059419526</t>
  </si>
  <si>
    <t>6,1*1,1 'Přepočtené koeficientem množství</t>
  </si>
  <si>
    <t>998014221</t>
  </si>
  <si>
    <t>Přesun hmot pro budovy a haly občanské výstavby, bydlení, výrobu a služby s nosnou svislou konstrukcí montovanou z dílců kovových vodorovná dopravní vzdálenost do 100 m, pro budovy a haly vícepodlažní, výšky do 18 m</t>
  </si>
  <si>
    <t>1214261957</t>
  </si>
  <si>
    <t>HZS1442</t>
  </si>
  <si>
    <t>Hodinové zúčtovací sazby profesí HSV provádění konstrukcí inženýrských a dopravních staveb svářeč kvalifikovaný</t>
  </si>
  <si>
    <t>-708794084</t>
  </si>
  <si>
    <t>svařování ocel.kce</t>
  </si>
  <si>
    <t>5*2*4*2</t>
  </si>
  <si>
    <t>5*3*2</t>
  </si>
  <si>
    <t>HZS3122</t>
  </si>
  <si>
    <t>Hodinové zúčtovací sazby montáží technologických zařízení při externích montážích montér ocelových konstrukcí odborný</t>
  </si>
  <si>
    <t>638871371</t>
  </si>
  <si>
    <t>práce pomocné - neobsažené ve výkazu výměr</t>
  </si>
  <si>
    <t>8*5*2</t>
  </si>
  <si>
    <t>-1177500298</t>
  </si>
  <si>
    <t>Poznámka k položce:_x000D_
dílenská projektová dokumentace - ocelové konstrukce</t>
  </si>
  <si>
    <t>D.1.3 - Požárně bezpečnostní řešení</t>
  </si>
  <si>
    <t>953943211</t>
  </si>
  <si>
    <t>Osazování drobných kovových předmětů kotvených do stěny hasicího přístroje</t>
  </si>
  <si>
    <t>-355096276</t>
  </si>
  <si>
    <t xml:space="preserve">Poznámka k souboru cen:_x000D_
1. V cenách nejsou započteny náklady na dodávku kovových předmětů; tyto se oceňují ve specifikaci. Ztratné se nestanoví._x000D_
2. Cenu -2841 lze použít pro osazení rámu pod pružinový (roštový) ocelový základ např. domovních praček, odstředivek, ždímaček, motorových zařízení, ventilátorů apod._x000D_
3. Cena -2851 je určena pro zednické osazení zábradlí ze samostatných dílů nevyžadující samostatnou montáž._x000D_
4. Ceny platí za každé zalití._x000D_
</t>
  </si>
  <si>
    <t>Poznámka k položce:_x000D_
R 03</t>
  </si>
  <si>
    <t>•</t>
  </si>
  <si>
    <t>práškový 21A, 113B</t>
  </si>
  <si>
    <t>10 ks</t>
  </si>
  <si>
    <t>PHP sněhový 70B</t>
  </si>
  <si>
    <t>44932114</t>
  </si>
  <si>
    <t>přístroj hasicí ruční práškový PG 6 LE</t>
  </si>
  <si>
    <t>1595417088</t>
  </si>
  <si>
    <t>Poznámka k položce:_x000D_
práškový 21A, 113B</t>
  </si>
  <si>
    <t>44932211</t>
  </si>
  <si>
    <t>přístroj hasicí ruční sněhový KS 5 BG</t>
  </si>
  <si>
    <t>-1842761520</t>
  </si>
  <si>
    <t>Poznámka k položce:_x000D_
PHP sněhový 70B</t>
  </si>
  <si>
    <t>3211003062</t>
  </si>
  <si>
    <t>Přenosný hasicí přístroj - plastová tabulka 210×80 mm</t>
  </si>
  <si>
    <t>-1825949692</t>
  </si>
  <si>
    <t>999712111R</t>
  </si>
  <si>
    <t>Orientační tabulky na zdivu ( únikové cesty, informační systém)</t>
  </si>
  <si>
    <t>1289174440</t>
  </si>
  <si>
    <t xml:space="preserve">Poznámka k souboru cen:_x000D_
1. V cenách jsou započteny náklady na dodání a připevnění tabulky._x000D_
2. V ceně -3111 jsou započteny i náklady na osazení sloupků._x000D_
3. V ceně -3111 nejsou započteny náklady na zemní práce a na dodání sloupků (betonových nebo ocelových s betonovými patkami); sloupky se oceňují ve specifikaci._x000D_
</t>
  </si>
  <si>
    <t>Poznámka k položce:_x000D_
R 04</t>
  </si>
  <si>
    <t>-278874850</t>
  </si>
  <si>
    <t>D.1.4 - Technika prostředí staveb</t>
  </si>
  <si>
    <t>D.1.4.1.1 - Silnoproud</t>
  </si>
  <si>
    <t>D1 - Montáž nových el.  zařízení</t>
  </si>
  <si>
    <t>D2 - Osvětlení</t>
  </si>
  <si>
    <t>D3 - Kabely a vodiče celkem včetně montáže</t>
  </si>
  <si>
    <t>D4 - Ostatní elektroinstalační materiál včetně montáží</t>
  </si>
  <si>
    <t>D5 - El. rozvody pod zemí - montáže vč. Materiálu - připojení čerpadla</t>
  </si>
  <si>
    <t>D6 - větrání CHÚC</t>
  </si>
  <si>
    <t>D1</t>
  </si>
  <si>
    <t>Montáž nových el.  zařízení</t>
  </si>
  <si>
    <t>Pol1</t>
  </si>
  <si>
    <t>Osazení převodového 3f fakturačního měření - s převodovým tranfem 3x200/5A, 0,5 S včetně hlavního jističe 3x250A - nastaveno na 3x200A. Rezerva pro osazení HDO včetně jističe 1x6A. Připojení stávajícího elektroměrového rozvaděče fakturačníhio měření "RE" typu NR212 s přípojkovou skříní - DCK. Dodávka a montáž včetně připojení.</t>
  </si>
  <si>
    <t>Pol2</t>
  </si>
  <si>
    <t>Provedení připojení hlavního rozvaděče objektu "RH" včetně propojení hlavního jističe s tlačítky STOP Kompletní montážní práce</t>
  </si>
  <si>
    <t>Pol3</t>
  </si>
  <si>
    <t>Propojení rozvaděče informačního měření RP11 s rozvaděčem 1.NP. - RP1.8-08 Kompletní montážní práce</t>
  </si>
  <si>
    <t>Pol4</t>
  </si>
  <si>
    <t>Propojení rozvaděče informačního měření RP11 s rozvaděčem 1.NP. - RP1.6-06 Kompletní montážní práce</t>
  </si>
  <si>
    <t>Pol5</t>
  </si>
  <si>
    <t>Propojení rozvaděče informačního měření RP11 s rozvaděčem 1.NP. - RP12-01 Kompletní montážní práce</t>
  </si>
  <si>
    <t>Pol6</t>
  </si>
  <si>
    <t>Propojení rozvaděče informačního měření RP11 s rozvaděčem 1.NP. - RP12-03 Kompletní montážní práce</t>
  </si>
  <si>
    <t>Pol7</t>
  </si>
  <si>
    <t>Propojení rozvaděče informačního měření RP11 s rozvaděčem 1.NP. - RP12-04 Kompletní montážní práce</t>
  </si>
  <si>
    <t>Pol8</t>
  </si>
  <si>
    <t>Propojení rozvaděče informačního měření RP11 s rozvaděčem 1.NP. - RP12-05 Kompletní montážní práce</t>
  </si>
  <si>
    <t>Pol9</t>
  </si>
  <si>
    <t>Propojení rozvaděče informačního měření RP11 s rozvaděčem 1.NP. - RP12-07 Kompletní montážní práce</t>
  </si>
  <si>
    <t>Pol10</t>
  </si>
  <si>
    <t>Propojení rozvaděče informačního měření RP11 s rozvaděčem 2.NP. - RP2.9-09 Kompletní montážní práce</t>
  </si>
  <si>
    <t>Pol11</t>
  </si>
  <si>
    <t>Propojení rozvaděče informačního měření RP11 s rozvaděčem 3.NP. - RP3.10-10 Kompletní montážní práce</t>
  </si>
  <si>
    <t>Pol12</t>
  </si>
  <si>
    <t>Propojení rozvaděče informačního měření RP11 s rozvaděčem 4NP. - RP4.11-11 Kompletní montážní práce</t>
  </si>
  <si>
    <t>Pol13</t>
  </si>
  <si>
    <t>Připojení el. topení 1.TOP1 z rozvaděče RP12-01, kompletní montážní práce</t>
  </si>
  <si>
    <t>Pol14</t>
  </si>
  <si>
    <t>Připojení vnitřních klimatizací 1.KL1-1.KL2 z rozvaděče RP12-01, kompletní montážní práce</t>
  </si>
  <si>
    <t>Pol15</t>
  </si>
  <si>
    <t>Připojení slaboproudých zařízení 1.PS1, 1.VD1 (vstupní dveře) z rozvaděče RP12-01, kompletní montážní práce + vstupní dveře - s vlastní UPS - propojení s odvětríní CHÚC</t>
  </si>
  <si>
    <t>Pol16</t>
  </si>
  <si>
    <t>Připojení rozvaděče podtápění střešních vpustí RP12.1 včetně nastavení ovládání z rozvaděče RP12-01, kompletní montážní práce</t>
  </si>
  <si>
    <t>Pol17</t>
  </si>
  <si>
    <t>Přípojení rozvaděče výtahu RV z rozvaděče RP12-01, kompletní montážní práce</t>
  </si>
  <si>
    <t>Pol18</t>
  </si>
  <si>
    <t>Připojení požárního větráni CHÚC z rozvaděče RP12-01, kompletní montážní práce, Napájená a spínaná zařízení jsou s vůastními záložními zdroji ro nouzovou funkci</t>
  </si>
  <si>
    <t>Pol19</t>
  </si>
  <si>
    <t>Připojení oběhového čerpadla 1.J1 z rozvaděče RP12-01, kompletní montážní práce</t>
  </si>
  <si>
    <t>Pol20</t>
  </si>
  <si>
    <t>Připojení zásuvkových rozvodů 1.A - 1.F, 1.400 z rozvaděče RP12-01, kompletní montážní práce</t>
  </si>
  <si>
    <t>Pol21</t>
  </si>
  <si>
    <t>Připojení světelných vývodů včetně ovládání z rozvaděče RP12-01, kompletní montážní práce</t>
  </si>
  <si>
    <t>Pol22</t>
  </si>
  <si>
    <t>Připojení osoušeče rukou 6.OR1 z rozvaděče RP1.6-06, kompletní montážní práce</t>
  </si>
  <si>
    <t>Pol23</t>
  </si>
  <si>
    <t>Připojení slaboproudých zařízení 6.PS1 z rozvaděče RP1.6-06, kompletní montážní práce</t>
  </si>
  <si>
    <t>Pol24</t>
  </si>
  <si>
    <t>Připojení VZT - 6.VZT6 z rozvaděče RP1.6-06, kompletní montážní práce</t>
  </si>
  <si>
    <t>Pol25</t>
  </si>
  <si>
    <t>Připojení ohřívačů vody 6.OV1-6.OV2 z rozvaděče RP1.6-06, kompletní montážní práce</t>
  </si>
  <si>
    <t>Pol26</t>
  </si>
  <si>
    <t>Připojení zásuvkových rozvodů 6.A - 6.E z rozvaděče RP1.6-06, kompletní montážní práce</t>
  </si>
  <si>
    <t>Pol27</t>
  </si>
  <si>
    <t>Připojení světelných vývodů včetně ovládání a VZT z rozvaděče RP1.6-06, kompletní montážní práce</t>
  </si>
  <si>
    <t>Pol28</t>
  </si>
  <si>
    <t>Připojení VZT - 8.VZT7 z rozvaděče RP1.8-08, kompletní montážní práce</t>
  </si>
  <si>
    <t>Pol29</t>
  </si>
  <si>
    <t>Připojení slaboproudých zařízení 8.PS1 z rozvaděče RP1.8-08, kompletní montážní práce</t>
  </si>
  <si>
    <t>Pol30</t>
  </si>
  <si>
    <t>Připojení ohřívače vody 8.OV1 z rozvaděče RP1.8-08, kompletní montážní práce</t>
  </si>
  <si>
    <t>Pol31</t>
  </si>
  <si>
    <t>Připojení zásuvkových rozvodů 8.A - 8.E z rozvaděče RP1.8-08, kompletní montážní práce</t>
  </si>
  <si>
    <t>Pol32</t>
  </si>
  <si>
    <t>Připojení světelných vývodů včetně ovládání a VZT z rozvaděče RP1.8-08, kompletní montážní práce</t>
  </si>
  <si>
    <t>Pol33</t>
  </si>
  <si>
    <t>Připojení slaboproudých zařízení 4.S1 a 4.P1 z rozvaděče RP12-04, kompletní montážní práce</t>
  </si>
  <si>
    <t>Pol34</t>
  </si>
  <si>
    <t>Připojení vnitřní klimatizace 4.KL1 z rozvaděče RP12-04, kompletní montážní práce</t>
  </si>
  <si>
    <t>Pol35</t>
  </si>
  <si>
    <t>Připojení osoušečů rukou 4.OR1 - 4.OR3 z rozvaděče RP12-04, kompletní montážní práce</t>
  </si>
  <si>
    <t>Pol36</t>
  </si>
  <si>
    <t>Připojení zásuvkových rozvodů 4.A - 4.B z rozvaděče RP12-04, kompletní montážní práce</t>
  </si>
  <si>
    <t>Pol37</t>
  </si>
  <si>
    <t>Připojení světelných vývodů včetně ovládání a VZT z rozvaděče RP12-04, kompletní montážní práce</t>
  </si>
  <si>
    <t>Pol38</t>
  </si>
  <si>
    <t>Připojení rozvaděče VZT - R-V2 z rozvaděče RP12-03, kompletní montážní práce</t>
  </si>
  <si>
    <t>Pol39</t>
  </si>
  <si>
    <t>Připojení zásuvkových rozvodů 3.A - 3.D z rozvaděče RP12-03, kompletní montážní práce</t>
  </si>
  <si>
    <t>Pol40</t>
  </si>
  <si>
    <t>Připojení světelných vývodů včetně ovládání a VZT z rozvaděče RP12-03, kompletní montážní práce</t>
  </si>
  <si>
    <t>Pol41</t>
  </si>
  <si>
    <t>Připojení vnitřní klimatizace 5.KL1 z rozvaděče RP12-05, kompletní montážní práce</t>
  </si>
  <si>
    <t>Pol42</t>
  </si>
  <si>
    <t>Připojení zásuvkových rozvodů 5.A - 5.C z rozvaděče RP12-05, kompletní montážní práce</t>
  </si>
  <si>
    <t>Pol43</t>
  </si>
  <si>
    <t>Připojení slaboproudých zařízení 7.S1 a 7.P1 z rozvaděče RP12-07, kompletní montážní práce</t>
  </si>
  <si>
    <t>Pol44</t>
  </si>
  <si>
    <t>Připojení osoušečů rukou 7.OR1 - 7.OR4 z rozvaděče RP12-07, kompletní montážní práce</t>
  </si>
  <si>
    <t>Pol45</t>
  </si>
  <si>
    <t>Připojení ohřívače vody 7.OV1 - 7.OV3 z rozvaděče RP12-07, kompletní montážní práce</t>
  </si>
  <si>
    <t>Pol46</t>
  </si>
  <si>
    <t>Připojení zásuvkových rozvodů 7.A z rozvaděče RP12-07, kompletní montážní práce</t>
  </si>
  <si>
    <t>Pol47</t>
  </si>
  <si>
    <t>Připojení světelných vývodů včetně ovládání a VZT z rozvaděče RP12-07, kompletní montážní práce</t>
  </si>
  <si>
    <t>Pol48</t>
  </si>
  <si>
    <t>Připojení osoušečů rukou 9.OR1 - 9.OR3 z rozvaděče RP2.9-09, kompletní montážní práce</t>
  </si>
  <si>
    <t>Pol49</t>
  </si>
  <si>
    <t>Připojení slaboproudých zařízení 9.PS1 , 9.S1-9.P1 z rozvaděče RP2.9-09, kompletní montážní práce</t>
  </si>
  <si>
    <t>Pol50</t>
  </si>
  <si>
    <t>Připojení vnitřní klimatizace 9.KL1, 9.KL2-9.KL5 z rozvaděče RP2.9-09, kompletní montážní práce</t>
  </si>
  <si>
    <t>Pol51</t>
  </si>
  <si>
    <t>Připojení venkovní klimatizace 9.KL1, 9.KLV z rozvaděče RP2.9-09, kompletní montážní práce</t>
  </si>
  <si>
    <t>Pol52</t>
  </si>
  <si>
    <t>Připojení zásuvkových rozvodů 9.A - 9.W z rozvaděče RP2.9-09, kompletní montážní práce</t>
  </si>
  <si>
    <t>Pol53</t>
  </si>
  <si>
    <t>Připojení světelných vývodů včetně ovládání a VZT z rozvaděče RP2.9-09, kompletní montážní práce</t>
  </si>
  <si>
    <t>Pol54</t>
  </si>
  <si>
    <t>Připojení osoušečů rukou 10.OR1 - 10.OR3 z rozvaděče RP3.10-10, kompletní montážní práce</t>
  </si>
  <si>
    <t>Pol55</t>
  </si>
  <si>
    <t>Připojení slaboproudých zařízení 10.PS1 , 10.S1-10.P1 z rozvaděče RP3.10-10, kompletní montážní práce</t>
  </si>
  <si>
    <t>Pol56</t>
  </si>
  <si>
    <t>Připojení vnitřní klimatizace 10.KL1, 10.KL2-10.KL5 z rozvaděče RP3.10-10, kompletní montážní práce</t>
  </si>
  <si>
    <t>Pol57</t>
  </si>
  <si>
    <t>Připojení venkovní klimatizace 10.KL1, 10.KLV z rozvaděče RP3.10-10, kompletní montážní práce</t>
  </si>
  <si>
    <t>Pol58</t>
  </si>
  <si>
    <t>Připojení zásuvkových rozvodů 10.A - 10.W z rozvaděče RP3.10-10, kompletní montážní práce</t>
  </si>
  <si>
    <t>Pol59</t>
  </si>
  <si>
    <t>Připojení světelných vývodů včetně ovládání a VZT z rozvaděče RP3.10-10, kompletní montážní práce</t>
  </si>
  <si>
    <t>Pol60</t>
  </si>
  <si>
    <t>Připojení osoušečů rukou 11.OR1 - 11.OR3 z rozvaděče RP4.11-11, kompletní montážní práce</t>
  </si>
  <si>
    <t>Pol61</t>
  </si>
  <si>
    <t>Připojení slaboproudých zařízení 11.PS1, 11.S1-11.P1 z rozvaděče RP4.11-11, kompletní montážní práce</t>
  </si>
  <si>
    <t>Pol62</t>
  </si>
  <si>
    <t>Připojení vnitřní klimatizace 11.KL1, 11.KL2-11.KL5 z rozvaděče RP4.11-11, kompletní montážní práce</t>
  </si>
  <si>
    <t>Pol63</t>
  </si>
  <si>
    <t>Připojení venkovní klimatizace 11.KL1, 11.KLV z rozvaděče RP4.11-11, kompletní montážní práce</t>
  </si>
  <si>
    <t>Pol64</t>
  </si>
  <si>
    <t>Připojení zásuvkových rozvodů 11.A - 11.W z rozvaděče RP4.11-11, kompletní montážní práce</t>
  </si>
  <si>
    <t>Pol65</t>
  </si>
  <si>
    <t>Připojení světelných vývodů včetně ovládání a VZT z rozvaděče RP4.11-11, kompletní montážní práce</t>
  </si>
  <si>
    <t>Pol66</t>
  </si>
  <si>
    <t>Kompletní montáže kabelových rozvodů v podparapetních žlabech včetně upevnění a osazení přístrojových krabic s el. přístroji. Kompletní montážní práce</t>
  </si>
  <si>
    <t>Pol67</t>
  </si>
  <si>
    <t>Montážní práce s instalací signalizačního zařízení pro postižené. Kompletní montážní práce</t>
  </si>
  <si>
    <t>Pol68</t>
  </si>
  <si>
    <t>Propojení STOP tlačítek s hlavním rozvaděčem objektu "RH" Kompletní montážní práce</t>
  </si>
  <si>
    <t>Pol69</t>
  </si>
  <si>
    <t>Připojení a propojení systému pro podtápění střešních vpůstí a uvedení do provozu, propojení s regulací - termostatem a připojení teplotního senzoru</t>
  </si>
  <si>
    <t>Pol70</t>
  </si>
  <si>
    <t>Uložení kabelů včetně uchycení do stoupaček</t>
  </si>
  <si>
    <t>Pol71</t>
  </si>
  <si>
    <t>Montážne - provedení napojení zařízení na hlavní pospojení včetně připojení na EP svorkovnice pospojení el. zařízení objektu včetně potrubních rozvodů VZT, vytápění, vody, s propojením s LPS,</t>
  </si>
  <si>
    <t>Pol72</t>
  </si>
  <si>
    <t>Osazení bezpečnostnícha popisných tabulek komplet</t>
  </si>
  <si>
    <t>Pol73</t>
  </si>
  <si>
    <t>Kompletní montáže včetně připojení specifikovaných běžných svítidel normálního osvětlení. komplet po NP.</t>
  </si>
  <si>
    <t>Pol74</t>
  </si>
  <si>
    <t>Kompletní montáže včetně připojení specifikovaných svítidel pouze nouzového osvětlení. komplet po NP</t>
  </si>
  <si>
    <t>Pol75</t>
  </si>
  <si>
    <t>Nastavení ovládání osvětlení pomocí snímačů pohybu</t>
  </si>
  <si>
    <t>Pol76</t>
  </si>
  <si>
    <t>Montáž - připojení a propojení silnoproudých rozvodů kotelny - 12.R-K Montážní práce</t>
  </si>
  <si>
    <t>Pol77</t>
  </si>
  <si>
    <t>Montáž - připojení a propojení silnoproudých rozvodů hlavního VZT - 2.R-V1 Montážní práce</t>
  </si>
  <si>
    <t>Pol78</t>
  </si>
  <si>
    <t>Montáž - připojení a propojení silnoproudých rozvodů hlavního VZT - 3.R-V3 Montážní práce</t>
  </si>
  <si>
    <t>Pol79</t>
  </si>
  <si>
    <t>Montáž, připojení a nastavení funkce požárního větrání s vazbou na požární hlídání schodiště Montážní práce - požární větrání schodiště - CHUC</t>
  </si>
  <si>
    <t>Pol80</t>
  </si>
  <si>
    <t>Připojení vypínačů, zásuvek a přímé napojení slaboproudých zařízení společných prostor Kompletní montážní práce po celcích</t>
  </si>
  <si>
    <t>Pol81</t>
  </si>
  <si>
    <t>Osazení bezpečnostních a popisných tabulek v rozvaděčích NN včetně vylepení schémat v razvaděčích komplet</t>
  </si>
  <si>
    <t>Pol82</t>
  </si>
  <si>
    <t>Pro montáže - ostatní spojovací a upevňovací materiál vč. instalece - kryty, apod. Kompletní montážní práce</t>
  </si>
  <si>
    <t>D2</t>
  </si>
  <si>
    <t>Osvětlení</t>
  </si>
  <si>
    <t>Pol83</t>
  </si>
  <si>
    <t>Přisazené - závěsné LED svítidlo 4000 K, Ra 80 51W/5900 lm, IP20 - kompletní osv. Vstupní haly a schodiště - recepce</t>
  </si>
  <si>
    <t>Pol84</t>
  </si>
  <si>
    <t>Přisazené - závěsné LED svítidlo 4000 K, Ra 80 35W/4050 lm, IP20 - kompletní osv. Vstupní haly a schodiště, chodba</t>
  </si>
  <si>
    <t>Pol85</t>
  </si>
  <si>
    <t>Přisazené - závěsné LED svítidlo 4000 K, Ra 80 35W/4050 lm, IP20 - kompletní spínání běžného osvětlení a nebo nouzového osvětlení - s invertorem - 1 hod. osv. Vstupní haly a schodiště, chodba</t>
  </si>
  <si>
    <t>Pol86</t>
  </si>
  <si>
    <t>Podhledové LED svítidlo 600x600, 4000 K, Ra 80 39W/3850 lm, IP20 - kompletní podhledové svítidlo 600x600 mm</t>
  </si>
  <si>
    <t>Pol87</t>
  </si>
  <si>
    <t>Pol88</t>
  </si>
  <si>
    <t>Dodávka a montáž podhledového LED svítidla - kulaté - 24W/4000K, IP20, kompletní včetně zdroje - spínání běžného osvětlení a nebo nouzového osvětlení - s invertorem - 1 hod. konferenční sál</t>
  </si>
  <si>
    <t>Pol89</t>
  </si>
  <si>
    <t>Podhledové LED svítidlo kulaté 4000 K, Ra 80 20,5W/1900 lm, IP20 - kompletní</t>
  </si>
  <si>
    <t>Pol90</t>
  </si>
  <si>
    <t>Dodávka a montáž samotného přisazeného LED svítidla - 1xLED 4000K, 51W/5900 lm, IP44, Ra 80, kompletní běžné osvětlení v technických místnostech</t>
  </si>
  <si>
    <t>Pol91</t>
  </si>
  <si>
    <t>Dodávka a montáž přisazeného LED svítidla - Svítidlo - 105348400 - 1xLED 4000K, 24W/1920 lm, IP44, Ra80 s čidlem pohybu a denního světla (mikrovlnné čidlo) - kompletní osvětlení vstupu</t>
  </si>
  <si>
    <t>Pol92</t>
  </si>
  <si>
    <t>Dodávka a montáž LED svítidla 4000K 2 W s piktogramem, nástěnné s invertorem pro zálohovou činnost 1 hod., krytí IP44, 1x2W, 230V, Pro pouze únikové osvětlení chodeb a chodišť</t>
  </si>
  <si>
    <t>Pol93</t>
  </si>
  <si>
    <t>Dodávka a montáž přisazeného LED svítidla - 20W, IP44, Ra80 nouzového osvětlení - s invertorem - 1 hod. - kompletní pro nasvětlení hydrantů</t>
  </si>
  <si>
    <t>Pol94</t>
  </si>
  <si>
    <t>Dodávka a ostatní nespecifikované montáže spojované s osvětlením včetně upevňovacího materiálu vč. instalece - kryty, apod. po patrech</t>
  </si>
  <si>
    <t>D3</t>
  </si>
  <si>
    <t>Kabely a vodiče celkem včetně montáže</t>
  </si>
  <si>
    <t>Pol95</t>
  </si>
  <si>
    <t>Dodávka a příprava na montáž vodiče 1-CYKY-J 4x120 mm2 hlavní přívod z HPS a RE do RH</t>
  </si>
  <si>
    <t>Pol96</t>
  </si>
  <si>
    <t>Dodávka a příprava na montáž vodiče H07V-K 50 mm2 - č. hlavní rozvody</t>
  </si>
  <si>
    <t>Pol97</t>
  </si>
  <si>
    <t>Dodávka a příprava na montáž vodiče H07V-K 50 mm2 - zž hlavní rozvody</t>
  </si>
  <si>
    <t>Pol98</t>
  </si>
  <si>
    <t>Dodávka a příprava na montáž vodiče CYA 35 mm2 - zž. hlavní rozvody</t>
  </si>
  <si>
    <t>Pol99</t>
  </si>
  <si>
    <t>Dodávka a příprava na montáž vodiče H07V-K 16 mm2 - zž hlavní rozvody</t>
  </si>
  <si>
    <t>Pol100</t>
  </si>
  <si>
    <t>Dodávka a příprava na montáž vodiče CYKY-J 5x16 mm2</t>
  </si>
  <si>
    <t>Pol101</t>
  </si>
  <si>
    <t>Dodávka a příprava na montáž vodiče CYKY-J 5x10 mm2</t>
  </si>
  <si>
    <t>Pol102</t>
  </si>
  <si>
    <t>Dodávka a příprava na montáž vodiče CYKY-J 5x6 mm2</t>
  </si>
  <si>
    <t>Pol103</t>
  </si>
  <si>
    <t>Dodávka a příprava na montáž vodiče CYKY-J 5x4 mm2</t>
  </si>
  <si>
    <t>Pol104</t>
  </si>
  <si>
    <t>Dodávka a příprava na montáž vodiče CYKY-J 3x2,5 mm2 běžné rozvody ke spotřebičům a hlavní osvětlení i venkovní</t>
  </si>
  <si>
    <t>Pol105</t>
  </si>
  <si>
    <t>Dodávka a příprava na montáž vodiče CYKY-J 3x1,5 mm2 běžné rozvody ke spotřebičům a osvětlení</t>
  </si>
  <si>
    <t>Pol106</t>
  </si>
  <si>
    <t>Dodávka a příprava na montáž vodiče CYKY-O 3x1,5 mm2</t>
  </si>
  <si>
    <t>Pol107</t>
  </si>
  <si>
    <t>Dodávka a příprava na montáž vodiče CYKY-J 5x1,5 mm2</t>
  </si>
  <si>
    <t>Pol108</t>
  </si>
  <si>
    <t>Dodávka a příprava na montáž vodiče CYKY-J 2x1,5 mm2</t>
  </si>
  <si>
    <t>Pol109</t>
  </si>
  <si>
    <t>Dodávka a příprava na montáž vodiče CMFM 2x1,5 mm2</t>
  </si>
  <si>
    <t>Pol110</t>
  </si>
  <si>
    <t>Dodávka a příprava na montáž vodiče JYTY-O 2x1 mm2</t>
  </si>
  <si>
    <t>Pol111</t>
  </si>
  <si>
    <t>Dodávka a montáž vodič H05V-K 6 mm2 - ZZ. (CYA 6)</t>
  </si>
  <si>
    <t>Pol112</t>
  </si>
  <si>
    <t>Dodávka a montáž vodič H07V-K 4 mm2 - ZZ. (CY 4)</t>
  </si>
  <si>
    <t>Pol113</t>
  </si>
  <si>
    <t>Dodávka a příprava na montáž vodiče CMSM 5x2,5 mm2</t>
  </si>
  <si>
    <t>Pol114</t>
  </si>
  <si>
    <t>Dodávka a příprava na montáž vodiče NHXCH FE180/E3 5x2,5 mm2</t>
  </si>
  <si>
    <t>Pol115</t>
  </si>
  <si>
    <t>Dodávka a příprava na montáž vodiče NHXH FE180/E30 3 x 1,5 RE mm2 osvětlení + ostatní skryté rozvody</t>
  </si>
  <si>
    <t>Pol116</t>
  </si>
  <si>
    <t>Dodávka a příprava na montáž vodiče CYKLo-J 3 x 1,5 mm2 osvětlení + ostatní skryté rozvody</t>
  </si>
  <si>
    <t>Pol117</t>
  </si>
  <si>
    <t>Dodávka a příprava na montáž vodiče CYKLo-O 3 x 2,5 mm2</t>
  </si>
  <si>
    <t>Pol118</t>
  </si>
  <si>
    <t>Dodávka a montáž kabelu SYKFY 2x2x0,5 mm VU volně uložený</t>
  </si>
  <si>
    <t>Pol119</t>
  </si>
  <si>
    <t>Dodávka a montáž kabelu JQTQ 2 x 0,8 mm volně uložený</t>
  </si>
  <si>
    <t>D4</t>
  </si>
  <si>
    <t>Ostatní elektroinstalační materiál včetně montáží</t>
  </si>
  <si>
    <t>Pol120</t>
  </si>
  <si>
    <t>D+M Zásuvka nástěnná s vířkem 400V, AC; 16A (TN-S), IP 44</t>
  </si>
  <si>
    <t>Pol121</t>
  </si>
  <si>
    <t>Zásuvka jednonásobná s ochranným kolíkem zapuštěná včetně přístrojové krabice 16A/250V, IP20, dodávka včetně montáže</t>
  </si>
  <si>
    <t>Pol122</t>
  </si>
  <si>
    <t>Zásuvka jednonásobná s ochranným kolíkem zapuštěná včetně přístrojové krabice s víčkem 16A/250V, IP20, dodávka včetně montáže</t>
  </si>
  <si>
    <t>Pol123</t>
  </si>
  <si>
    <t>Zásuvka jednonásobná s ochranným kolíkem a krytem s víčkem, průmyslová nástěnná 16A/250V, IP44, dodávka včetně montáže</t>
  </si>
  <si>
    <t>Pol124</t>
  </si>
  <si>
    <t>Zásuvka jednonásobná s ochranným kolíkem, přepěťovou ochranou, zapuštěná včetně přístrojové krabice 16A/250V, IP20, dodávka včetně montáže</t>
  </si>
  <si>
    <t>Pol125</t>
  </si>
  <si>
    <t>Zásuvka jednonásobná s ochranným kolíkem zapuštěná včetně přístrojové krabice do podparapetního žlabu a podlahové krabice 16A/250V, IP20, dodávka včetně montáže</t>
  </si>
  <si>
    <t>Pol126</t>
  </si>
  <si>
    <t>Zásuvka jednonásobná s ochranným kolíkem, přepěťovou ochranou, zapuštěná včetně přístrojové krabice o podparapetního žlabu a podlahové krabice 16A/250V, IP20, dodávka včetně montáže</t>
  </si>
  <si>
    <t>Pol127</t>
  </si>
  <si>
    <t>Kompletní spínač jednopólový zapuštěný včetně přístrojové krabice - řazení 1, 10A/250V, IP 20, dodávka včetně montáže</t>
  </si>
  <si>
    <t>Pol128</t>
  </si>
  <si>
    <t>Kompletní přepínač sériový zapuštěný kompletní včetně přístrojové krabice - řazení 5, 10A/250V, IP 20.</t>
  </si>
  <si>
    <t>Pol129</t>
  </si>
  <si>
    <t>Kompletní spínač jednopólový zapuštěný včetně přístrojové krabice - řazení 1, 10A/250V, IP 44, dodávka včetně montáže</t>
  </si>
  <si>
    <t>Pol130</t>
  </si>
  <si>
    <t>Přepínač střídaný zapuštěný kompletní včetně přístrojové krabice - řazení 6, 10A/250V, IP 20, dodávka včetně montáže</t>
  </si>
  <si>
    <t>Pol131</t>
  </si>
  <si>
    <t>Přepínač střídaný zapuštěný kompletní včetně přístrojové krabice - řazení 6, 10A/250V, IP 44, dodávka včetně montáže</t>
  </si>
  <si>
    <t>Pol132</t>
  </si>
  <si>
    <t>Přepínač střídaný dvojitý zapuštěný kompletní včetně přístrojové krabice - řazení 6+6, 10A/250V, IP 20, dodávka včetně montáže</t>
  </si>
  <si>
    <t>Pol133</t>
  </si>
  <si>
    <t>Spínač dvoupólový zapuštěný kompletní včetně přístrojové krabice - řazení 2, 10A/250V, IP 20, dodávka včetně montáže</t>
  </si>
  <si>
    <t>Pol134</t>
  </si>
  <si>
    <t>Spínač tlačítkový s kontrolkou zapuštěný kompletní včetně přístrojové krabice - řazení 1/0 2, 10A/250V, IP 20, dodávka včetně montáže</t>
  </si>
  <si>
    <t>Pol135</t>
  </si>
  <si>
    <t>Snímač pohybu stropní LX28A, kompletní - dodávka včetně montáže</t>
  </si>
  <si>
    <t>Pol136</t>
  </si>
  <si>
    <t>Nástěnné tlačítko požární 42-201 12x12x 5cm červené se sklem pro TOTAL a CENTRAL stop s kontakty 230V AC - dodávka včetně montáže</t>
  </si>
  <si>
    <t>Pol137</t>
  </si>
  <si>
    <t>Drátěné žlaby DZ 60X150_BF s integrovanou spojkou DZI - výška bočnice 60 sestava na strop při použití závitových tyčí a montážních profilů MP 41X21. včetně tyčí a montážních profilů</t>
  </si>
  <si>
    <t>Pol138</t>
  </si>
  <si>
    <t>Tuhé elektroinstalační trubky sc nízkou mechanickou odolností 25 - 1525 včetně kolen a příchytek</t>
  </si>
  <si>
    <t>Pol139</t>
  </si>
  <si>
    <t>Elektroinstalační trubka ohebná 2320/LPE-1, vč.uložení, komplet</t>
  </si>
  <si>
    <t>Pol140</t>
  </si>
  <si>
    <t>Elektroinstalační trubka ohebná 2325/LPE-1 , vč.uložení, komplet</t>
  </si>
  <si>
    <t>Pol141</t>
  </si>
  <si>
    <t>D+M Pancéřové chráničky, TRUBKA TUHÁ 320 N HF SV.ŠEDÁ/RAL 7035, elektroinstalační PVC trubky včetně příslušenství a přístrojových krabic upevňovací spojovací materiál apod.</t>
  </si>
  <si>
    <t>Pol142</t>
  </si>
  <si>
    <t>Provedení průrazú a rýh pro uložení kabelových tras a opětné zahození včetně povrchových úprav komplet</t>
  </si>
  <si>
    <t>Pol143</t>
  </si>
  <si>
    <t>D+M Ostatní příchytky pro el. trubky</t>
  </si>
  <si>
    <t>Pol144</t>
  </si>
  <si>
    <t>Dodávka amontáž elektroinstalační podparapetního kanálu - kompletní včetně vík, rohů, odbočných a koncových dílů, včetně upevňovacích prvků a dílů pro osaazení el. přístrojů</t>
  </si>
  <si>
    <t>Pol145</t>
  </si>
  <si>
    <t>Kompletní sestava podlahová krabice s rámem s 1xVPC, 3xKPP - dodávka včetně montáže včetně přístrojové krabice, krycích desek, 4x4x45 a 4x, osazení zásuvek 4x230 V AC a rezerva pro datové zásuvky.</t>
  </si>
  <si>
    <t>Pol146</t>
  </si>
  <si>
    <t>Podlahový kanál s integrovanou spojkou 48x370 S1</t>
  </si>
  <si>
    <t>Pol147</t>
  </si>
  <si>
    <t>Propojení PK s PIK kanálem včetně krytů</t>
  </si>
  <si>
    <t>Pol148</t>
  </si>
  <si>
    <t>Kompletní dodávka - SIGNALIZAČNÍ ZAŘÍZENÍ PRO WC POSTIŽENÉ SLOŽENÉ Z PRVKŮ - TRANSFORMÁTOR, KONTROLNÍ MODUL S ALARMEM, PROSVĚTLENÉ TLAČÍTKO A SIGNALIZAČNÍ TLAČÍTKO SE ŠŇŮROU</t>
  </si>
  <si>
    <t>Pol149</t>
  </si>
  <si>
    <t xml:space="preserve">Krabicová rozvodka, IP 55, dodávka včetně montáže, IP55, 85x85x40 mm, jasně bílá, </t>
  </si>
  <si>
    <t>Pol150</t>
  </si>
  <si>
    <t>Zemnící svorka s Cu páskem</t>
  </si>
  <si>
    <t>Pol151</t>
  </si>
  <si>
    <t>D+M Krabice elektroinstalační na montáž pod omítku</t>
  </si>
  <si>
    <t>Pol152</t>
  </si>
  <si>
    <t>D+M Lišta vkládací 30x25 včetně odboček a rohů</t>
  </si>
  <si>
    <t>Pol153</t>
  </si>
  <si>
    <t>D+M Lišta vkládací 40x40 včetně odboček a rohů</t>
  </si>
  <si>
    <t>Pol154</t>
  </si>
  <si>
    <t>D+M Ostatní spojovací materiál , držáky, vývodky a příchytky a kompletace</t>
  </si>
  <si>
    <t>Pol155</t>
  </si>
  <si>
    <t>Chránička 90/75 mm, r = 400 mm vyvedení pro čerpadlo</t>
  </si>
  <si>
    <t>Pol156</t>
  </si>
  <si>
    <t>Kabelovou průchodkou např. typu "HSI 90-2K/400-D1/82"</t>
  </si>
  <si>
    <t>Pol157</t>
  </si>
  <si>
    <t>Propojení zemnící průchodkou "PE" "HEA-N-M16/400".</t>
  </si>
  <si>
    <t>Pol158</t>
  </si>
  <si>
    <t>D+M Požárně odolné průchodky mezi PO úseky - průchod mezi PO úseky</t>
  </si>
  <si>
    <t>Pol159</t>
  </si>
  <si>
    <t>Ochranné pospojení PE veškrého zeřízení - kompletní</t>
  </si>
  <si>
    <t>Pol160</t>
  </si>
  <si>
    <t>DT 3 nastavitelný doběhový spínač vřetně instalační krabice - dodávka a montáž</t>
  </si>
  <si>
    <t>D5</t>
  </si>
  <si>
    <t>El. rozvody pod zemí - montáže vč. Materiálu - připojení čerpadla</t>
  </si>
  <si>
    <t>Pol161</t>
  </si>
  <si>
    <t>D+M Hloubení rýhy 400 x 900 mm připojení čerpadla</t>
  </si>
  <si>
    <t>Pol162</t>
  </si>
  <si>
    <t>D+M Pískové lože do výšky 100 mm</t>
  </si>
  <si>
    <t>Pol163</t>
  </si>
  <si>
    <t>D+M Jemnozrný písek říční</t>
  </si>
  <si>
    <t>Pol164</t>
  </si>
  <si>
    <t>D+M Obsyp tříděného štěrkopísku do výšky 300 mm</t>
  </si>
  <si>
    <t>Pol165</t>
  </si>
  <si>
    <t>D+M Zásyp v rýze 400 x 900 mm</t>
  </si>
  <si>
    <t>Pol166</t>
  </si>
  <si>
    <t>M uložení chráničky</t>
  </si>
  <si>
    <t>Pol167</t>
  </si>
  <si>
    <t>D+M Uložení vč. Vodiče FeZn o 10 mm</t>
  </si>
  <si>
    <t>Pol168</t>
  </si>
  <si>
    <t>M Uložení kabelů celkem</t>
  </si>
  <si>
    <t>Pol169</t>
  </si>
  <si>
    <t>D+M Uložení vč. krycí fólie červené</t>
  </si>
  <si>
    <t>Pol170</t>
  </si>
  <si>
    <t>D+M Terénní úpravy</t>
  </si>
  <si>
    <t>Pol171</t>
  </si>
  <si>
    <t>D+M Ostatní spojovacé a upevňovací materiál vč. instalece - kryty, apod.</t>
  </si>
  <si>
    <t>D6</t>
  </si>
  <si>
    <t>větrání CHÚC</t>
  </si>
  <si>
    <t>Pol172</t>
  </si>
  <si>
    <t>Dodávka a montáž ústředny pro větrání</t>
  </si>
  <si>
    <t>Pol173</t>
  </si>
  <si>
    <t>Dodávka a montáž detektorů kouře</t>
  </si>
  <si>
    <t>Pol174</t>
  </si>
  <si>
    <t>Dpodávka a montáž tlačítek SHEV</t>
  </si>
  <si>
    <t>Pol175</t>
  </si>
  <si>
    <t>Dodávka a montáž ovladače pro denní - ruční větrání</t>
  </si>
  <si>
    <t>Pol176</t>
  </si>
  <si>
    <t>Dodávka a montáž kabelu (N)HXH-FE 180/E90 4x2,5 mm2</t>
  </si>
  <si>
    <t>Pol177</t>
  </si>
  <si>
    <t>Dodávka a montáž kabelu JE-H(St)H E90 4x2x0,8 mm2</t>
  </si>
  <si>
    <t>Pol178</t>
  </si>
  <si>
    <t>Dodávka a montáž kabelu JE-H(St)H E90 2x2x0,8 mm2</t>
  </si>
  <si>
    <t>Pol179</t>
  </si>
  <si>
    <t>Dodávka a montáž kabelu FRNC Silikon 2x0,75 mm2</t>
  </si>
  <si>
    <t>Pol180</t>
  </si>
  <si>
    <t>Připojení vstupních automatických dveří</t>
  </si>
  <si>
    <t>Pol181</t>
  </si>
  <si>
    <t>Připojení pohonu pro odvětrání okna</t>
  </si>
  <si>
    <t>Pol182</t>
  </si>
  <si>
    <t>D.1.4.1.2 - rozvaděče</t>
  </si>
  <si>
    <t>D1 - Rozváděč RH - RP12-(01_03_04_05_07)</t>
  </si>
  <si>
    <t>D2 - Rozváděč RP11</t>
  </si>
  <si>
    <t>D3 - Rozváděč RP1.6-06</t>
  </si>
  <si>
    <t>D4 - Rozváděč RP1.8-08</t>
  </si>
  <si>
    <t>D5 - Rozváděč RP12.1</t>
  </si>
  <si>
    <t>D6 - Rozváděč RP2.9-09</t>
  </si>
  <si>
    <t>D7 - Rozváděč RP3.10-10</t>
  </si>
  <si>
    <t>D8 - Rozváděč RP4.11-11</t>
  </si>
  <si>
    <t>D9 - Rozváděč RPO</t>
  </si>
  <si>
    <t>Rozváděč RH - RP12-(01_03_04_05_07)</t>
  </si>
  <si>
    <t>Pol183</t>
  </si>
  <si>
    <t>Skříň s dveřmi, IP40, ŠxVxH=600x2000x400 XVTL-BF-6/4/20</t>
  </si>
  <si>
    <t>Pol184</t>
  </si>
  <si>
    <t>Adaptér Profi+, přední část, skříň ŠxV=600x2000 XVTL-BP-W-6/20</t>
  </si>
  <si>
    <t>Pol185</t>
  </si>
  <si>
    <t>Bočnice, V=1950, včetně západky BPZ-SNAP BPZ-MSW-20/SNAP</t>
  </si>
  <si>
    <t>Pol186</t>
  </si>
  <si>
    <t>Podstavec bok V=100, bez výřezů, 1pár, H=400 XVTL-SO100/S-4</t>
  </si>
  <si>
    <t>Pol187</t>
  </si>
  <si>
    <t>Čelní kryt podstavce V=100, Š=600 XVTL-SO100/F-6</t>
  </si>
  <si>
    <t>Pol188</t>
  </si>
  <si>
    <t>Uzemňovací sada BFZ-DES</t>
  </si>
  <si>
    <t>Pol189</t>
  </si>
  <si>
    <t>Montážní sada pro spojení polí, IP3x XAC</t>
  </si>
  <si>
    <t>Pol190</t>
  </si>
  <si>
    <t>Schránka na dokumentaci XAB4</t>
  </si>
  <si>
    <t>Pol191</t>
  </si>
  <si>
    <t>Horizontální nosník lehký, skříň H=400 (sada) XVTL-HP/L-4</t>
  </si>
  <si>
    <t>Pol192</t>
  </si>
  <si>
    <t>Montážní sada NZM2, vertikálně, na MSW, šedá, Š=600, V=400 BPZ-NZM2/MSW-600-MV</t>
  </si>
  <si>
    <t>Pol193</t>
  </si>
  <si>
    <t>DIN lišta hliníková, šířka skříně = 600, šířka lišty = 488 BPZ-DINR24-600</t>
  </si>
  <si>
    <t>Pol194</t>
  </si>
  <si>
    <t>Upevňovací úchytka s vodivým propojení (zelená) BEL01</t>
  </si>
  <si>
    <t>Pol195</t>
  </si>
  <si>
    <t>Upevňovací úchytka celoplastová (bílá) BEL12</t>
  </si>
  <si>
    <t>Pol196</t>
  </si>
  <si>
    <t>Krycí deska, bez výřezu, plechová, šedá, Š=600, V=150 BPZ-FP-600/150-BL</t>
  </si>
  <si>
    <t>Pol197</t>
  </si>
  <si>
    <t>Krycí deska s výřezem 45mm, plastová Š=600, V=150 BPZ-FPK-600/150-45</t>
  </si>
  <si>
    <t>Pol198</t>
  </si>
  <si>
    <t>Zaslepovací pás max. délka 1m, pro výřezy 45mm, šedý NBP-1000</t>
  </si>
  <si>
    <t>Pol199</t>
  </si>
  <si>
    <t>Jistič,3pól,pevná spoušť PRE, Icu=50kA,In=200A NZMN2-VED200-UT</t>
  </si>
  <si>
    <t>Pol200</t>
  </si>
  <si>
    <t>Vypínací spoušť NZM2-3, 208-250V ~/= NZM2/3-XA208-250AC/DC</t>
  </si>
  <si>
    <t>Pol201</t>
  </si>
  <si>
    <t>Vypínací spoušť pro modulární jističe, montáž vlevo, uchycení západkou, 110-415V AC / 110-220V DC ZP-ASA/230</t>
  </si>
  <si>
    <t>Pol202</t>
  </si>
  <si>
    <t>Hlavní vypínač, 3-pól, In=40A s vypínací cívkou IS-40/3</t>
  </si>
  <si>
    <t>Pol203</t>
  </si>
  <si>
    <t>Chránič s nadproud. ochranou FRB, typ AC, char B, 3+N-pólový, In=16A, Idn=0,03A, Ir=250A, Icn=6kA FRBm6-B16/3N/003</t>
  </si>
  <si>
    <t>Pol204</t>
  </si>
  <si>
    <t>Chránič s nadproud. ochranou FRB, typ AC, char B, 1+N-pólový, In=6A, Idn=0,03A, Ir=250A, Icn=6kA FRBm6-B6/1N/003</t>
  </si>
  <si>
    <t>Pol205</t>
  </si>
  <si>
    <t>Chránič s nadproud. ochranou FRB, typ AC, char B, 1+N-pólový, In=16A, Idn=0,03A, Ir=250A, Icn=6kA FRBm6-B16/1N/003</t>
  </si>
  <si>
    <t>Pol206</t>
  </si>
  <si>
    <t>Jistič PL6, char B, 1-pólový, Icn=6kA, In=10A PL6-B10/1</t>
  </si>
  <si>
    <t>Pol207</t>
  </si>
  <si>
    <t>Jistič PL6, char B, 3-pólový, Icn=6kA, In=16A PL6-B16/3</t>
  </si>
  <si>
    <t>Pol208</t>
  </si>
  <si>
    <t>Jistič PL6, char B, 1-pólový, Icn=6kA, In=6A PL6-B6/1</t>
  </si>
  <si>
    <t>Pol209</t>
  </si>
  <si>
    <t>Impulsní relé, tlačítko+LED, 230 V~, 2zap.kont. Z-SB230/SS</t>
  </si>
  <si>
    <t>Pol210</t>
  </si>
  <si>
    <t>Hlavní vypínač, 3-pól, In=20A IS-20/3</t>
  </si>
  <si>
    <t>Pol211</t>
  </si>
  <si>
    <t>Chránič s nadproud. ochranou FRB, typ AC, char B, 1+N-pólový, In=16A, Idn=0,3A, Ir=250A, Icn=6kA FRBm6-B16/1N/03</t>
  </si>
  <si>
    <t>Pol212</t>
  </si>
  <si>
    <t>Hlavní vypínač, 3-pól, In=63A IS-63/3</t>
  </si>
  <si>
    <t>Pol213</t>
  </si>
  <si>
    <t>Jistič AZ, char C, 3-pólový, In=20A, Icn=20kA (ČSN EN 60898), Icu=25kA (ČSN EN 60947-2) AZ-3-C20</t>
  </si>
  <si>
    <t>Pol214</t>
  </si>
  <si>
    <t>Montáž kompletního rozvaděče</t>
  </si>
  <si>
    <t>Pol215</t>
  </si>
  <si>
    <t>Ostatní spojovací drobný materiál rozvaděče včetně krytek, tabulek a popisů vývodů, kabelového propojení a instalace</t>
  </si>
  <si>
    <t>Rozváděč RP11</t>
  </si>
  <si>
    <t>Pol216</t>
  </si>
  <si>
    <t>Skříň s dveřmi, IP40, ŠxVxH=600x1600x400 XVTL-BF-6/4/16</t>
  </si>
  <si>
    <t>Pol217</t>
  </si>
  <si>
    <t>Adaptér Profi+, přední část, skříň ŠxV=600x1600 XVTL-BP-W-6/16</t>
  </si>
  <si>
    <t>Pol218</t>
  </si>
  <si>
    <t>Bočnice, V=1450, včetně západky BPZ-SNAP BPZ-MSW-15/SNAP</t>
  </si>
  <si>
    <t>Pol219</t>
  </si>
  <si>
    <t>Montážní panel Š=600, V=30 BPZ-MPL30-600</t>
  </si>
  <si>
    <t>Pol220</t>
  </si>
  <si>
    <t>Krycí deska, s výřezem 45mm, plechová, šedá, Š=600, V=150 BPZ-FP-600/150-45</t>
  </si>
  <si>
    <t>Pol221</t>
  </si>
  <si>
    <t>Krycí deska, bez výřezu, plechová, šedá, Š=600, V=100 BPZ-FP-600/100-BL</t>
  </si>
  <si>
    <t>Pol222</t>
  </si>
  <si>
    <t>Pojistkový spodek, 3-pól, velikost 00, 160A, montáž na plech / DIN lištu TD00-DI</t>
  </si>
  <si>
    <t>Pol223</t>
  </si>
  <si>
    <t>Držák pro vyjmutí pojistky FEH</t>
  </si>
  <si>
    <t>Pol224</t>
  </si>
  <si>
    <t>Sada krytů pro pojistkový spodek SD00 SD00-SK</t>
  </si>
  <si>
    <t>Pol225</t>
  </si>
  <si>
    <t>Pojistka NH gG 400V 125A 00 dvojitý indikátor 125NHG00B-400</t>
  </si>
  <si>
    <t>Pol226</t>
  </si>
  <si>
    <t>Svodič přepětí třídy T1+T2 (B+C), komplet, síť TN-C, pom.kontakt, Un=350V AC SPRT12-350/3-AX</t>
  </si>
  <si>
    <t>Pol227</t>
  </si>
  <si>
    <t>Jistič PL7, char B, 3-pólový, Icn=10kA, In=32A PL7-B32/3</t>
  </si>
  <si>
    <t>Pol228</t>
  </si>
  <si>
    <t>Jistič PL7, char B, 3-pólový, Icn=10kA, In=40A PL7-B40/3</t>
  </si>
  <si>
    <t>Pol229</t>
  </si>
  <si>
    <t>Jistič PL7, char B, 3-pólový, Icn=10kA, In=16A PL7-B16/3</t>
  </si>
  <si>
    <t>Pol230</t>
  </si>
  <si>
    <t>Jistič PL7, char B, 3-pólový, Icn=10kA, In=50A PL7-B50/3</t>
  </si>
  <si>
    <t>Pol231</t>
  </si>
  <si>
    <t>Jistič PL7, char B, 3-pólový, Icn=10kA, In=25A PL7-B25/3</t>
  </si>
  <si>
    <t>Pol232</t>
  </si>
  <si>
    <t>Jistič PL7, char B, 1-pólový, Icn=10kA, In=25A PL7-B25/1</t>
  </si>
  <si>
    <t>Pol233</t>
  </si>
  <si>
    <t>Elektroměr, přímý, 3-fázový, In=80A EME3P80</t>
  </si>
  <si>
    <t>Pol234</t>
  </si>
  <si>
    <t>Elektroměr, přímý, 1-fázový, In=32A EME1P32</t>
  </si>
  <si>
    <t>Pol235</t>
  </si>
  <si>
    <t>Pol236</t>
  </si>
  <si>
    <t>Rozváděč RP1.6-06</t>
  </si>
  <si>
    <t>Pol237</t>
  </si>
  <si>
    <t>Montážní rám, ŠxV=600x760 BP-MF-600/7</t>
  </si>
  <si>
    <t>Pol238</t>
  </si>
  <si>
    <t>Horní+dolní panel, s výřezy, šedý, Š=600 BP-TBP-600-CE</t>
  </si>
  <si>
    <t>Pol239</t>
  </si>
  <si>
    <t>Deska pro vstup kabelů, šedá, Š=600 BP-FLP-600-2K</t>
  </si>
  <si>
    <t>Pol240</t>
  </si>
  <si>
    <t>Deska pro vstup kabelů, bez výřezů, šedá, Š=600 BP-FLP-600-BL</t>
  </si>
  <si>
    <t>Pol241</t>
  </si>
  <si>
    <t>Boční panel, šedá, V=760 BP-SP-7</t>
  </si>
  <si>
    <t>Pol242</t>
  </si>
  <si>
    <t>Dveře plech, otočný zámek, šedá, ŠxV=600x700 BP-DS-600/7</t>
  </si>
  <si>
    <t>Pol243</t>
  </si>
  <si>
    <t>Schránka na dokumentaci A4 LAB-BAG_A4</t>
  </si>
  <si>
    <t>Pol244</t>
  </si>
  <si>
    <t>Lišta pro uchycení N/PE svorek, Š=600 BPZ-TSB-600</t>
  </si>
  <si>
    <t>Pol245</t>
  </si>
  <si>
    <t>Nosič svorkovnice KL-7...KL-60 na lištu, horizontální KT-3</t>
  </si>
  <si>
    <t>Pol246</t>
  </si>
  <si>
    <t>Svorkovnice: Rozbočovací můstek N/PE 2x25+27x16mm2 KL-29</t>
  </si>
  <si>
    <t>Pol247</t>
  </si>
  <si>
    <t>Držák DIN lišty, pevná hloubka, sada 1pár BPZ-TF/2</t>
  </si>
  <si>
    <t>Pol248</t>
  </si>
  <si>
    <t>Krycí deska, bez výřezu, plechová, šedá, Š=600, V=50 BPZ-FP-600/050-BL</t>
  </si>
  <si>
    <t>Pol249</t>
  </si>
  <si>
    <t>Hlavní vypínač, 3-pól, In=25A IS-25/3</t>
  </si>
  <si>
    <t>Pol250</t>
  </si>
  <si>
    <t>Jistič PL6, char B, 3-pólový, Icn=6kA, In=10A PL6-B10/3</t>
  </si>
  <si>
    <t>Pol251</t>
  </si>
  <si>
    <t>Jistič PL6, char B, 3-pólový, Icn=6kA, In=6A PL6-B6/3</t>
  </si>
  <si>
    <t>Pol252</t>
  </si>
  <si>
    <t>Rozváděč RP1.8-08</t>
  </si>
  <si>
    <t>Pol253</t>
  </si>
  <si>
    <t>Rozváděč RP12.1</t>
  </si>
  <si>
    <t>Pol254</t>
  </si>
  <si>
    <t>Montážní rám, ŠxV=400x460 BP-MF-400/4</t>
  </si>
  <si>
    <t>Pol255</t>
  </si>
  <si>
    <t>Horní+dolní panel, s výřezy, bílý, Š=400 BP-TBP-400-CE-W</t>
  </si>
  <si>
    <t>Pol256</t>
  </si>
  <si>
    <t>Deska pro vstup kabelů, bílá, Š=400 BP-FLP-400-2K-W</t>
  </si>
  <si>
    <t>Pol257</t>
  </si>
  <si>
    <t>Deska pro vstup kabelů, bez výřezů, bílá, Š=400 BP-FLP-400-BL-W</t>
  </si>
  <si>
    <t>Pol258</t>
  </si>
  <si>
    <t>Boční panel, bílá, V=460 BP-SP-4-W</t>
  </si>
  <si>
    <t>Pol259</t>
  </si>
  <si>
    <t>Dveře plech, otočný zámek, bílá, ŠxV=400x400 BP-DS-400/4-W</t>
  </si>
  <si>
    <t>Pol260</t>
  </si>
  <si>
    <t>Lišta pro uchycení N/PE svorek, Š=400 BPZ-TSB-400</t>
  </si>
  <si>
    <t>Pol261</t>
  </si>
  <si>
    <t>Svorkovnice: Rozbočovací můstek N/PE pro nosič KT, nebo SK-KLV, 2x25mm2 a 13x16mm2 KL-15</t>
  </si>
  <si>
    <t>Pol262</t>
  </si>
  <si>
    <t>DIN lišta hliníková, šířka skříně = 400, šířka lišty = 288 BPZ-DINR13-400</t>
  </si>
  <si>
    <t>Pol263</t>
  </si>
  <si>
    <t>Držák lišty/mont desky, nastav.hloubka, sada 1pár BPZ-TA/2</t>
  </si>
  <si>
    <t>Pol264</t>
  </si>
  <si>
    <t>Krycí deska s výřezem 45mm, plastová Š=400, V=150 BPZ-FPK-400/150-45</t>
  </si>
  <si>
    <t>Pol265</t>
  </si>
  <si>
    <t>Krycí deska, bez výřezu, plechová, bílá, Š=400, V=50 BPZ-FP-400/050-BL-W</t>
  </si>
  <si>
    <t>Pol266</t>
  </si>
  <si>
    <t>Instalační stykač, 230V~, 25A, 4zap. kont. Z-SCH230/25-40</t>
  </si>
  <si>
    <t>Pol267</t>
  </si>
  <si>
    <t>Hlavní vypínač, 1-pól, In=16A IS-16/1</t>
  </si>
  <si>
    <t>Pol268</t>
  </si>
  <si>
    <t>316 deviger 316</t>
  </si>
  <si>
    <t>Pol269</t>
  </si>
  <si>
    <t>Rozváděč RP2.9-09</t>
  </si>
  <si>
    <t>Pol270</t>
  </si>
  <si>
    <t>Montážní rám, ŠxV=400x1060 BP-MF-400/10</t>
  </si>
  <si>
    <t>Pol271</t>
  </si>
  <si>
    <t>Horní+dolní panel, s výřezy, šedý, Š=400 BP-TBP-400-CE</t>
  </si>
  <si>
    <t>Pol272</t>
  </si>
  <si>
    <t>Deska pro vstup kabelů, šedá, Š=400 BP-FLP-400-2K</t>
  </si>
  <si>
    <t>Pol273</t>
  </si>
  <si>
    <t>Deska pro vstup kabelů, bez výřezů, šedá, Š=400 BP-FLP-400-BL</t>
  </si>
  <si>
    <t>Pol274</t>
  </si>
  <si>
    <t>Boční panel, šedá, V=1060 BP-SP-10</t>
  </si>
  <si>
    <t>Pol275</t>
  </si>
  <si>
    <t>Dveře plech, otočný zámek, šedá, ŠxV=400x1000 BP-DS-400/10</t>
  </si>
  <si>
    <t>Pol276</t>
  </si>
  <si>
    <t>Krycí deska, bez výřezu, plechová, šedá, Š=400, V=150 BPZ-FP-400/150-BL</t>
  </si>
  <si>
    <t>Pol277</t>
  </si>
  <si>
    <t>Krycí deska, bez výřezu, plechová, šedá, Š=400, V=50 BPZ-FP-400/050-BL</t>
  </si>
  <si>
    <t>Pol278</t>
  </si>
  <si>
    <t>Jistič PL6, char B, 1-pólový, Icn=6kA, In=16A PL6-B16/1</t>
  </si>
  <si>
    <t>Pol279</t>
  </si>
  <si>
    <t>Chránič s nadproud. ochranou FRB, typ AC, char B, 1+N-pólový, In=20A, Idn=0,03A, Ir=250A, Icn=6kA FRBm6-B20/1N/003</t>
  </si>
  <si>
    <t>Pol280</t>
  </si>
  <si>
    <t>Pol281</t>
  </si>
  <si>
    <t>D7</t>
  </si>
  <si>
    <t>Rozváděč RP3.10-10</t>
  </si>
  <si>
    <t>D8</t>
  </si>
  <si>
    <t>Rozváděč RP4.11-11</t>
  </si>
  <si>
    <t>D9</t>
  </si>
  <si>
    <t>Rozváděč RPO</t>
  </si>
  <si>
    <t>Pol282</t>
  </si>
  <si>
    <t>Boční panel, šedá, V=460 BP-SP-4</t>
  </si>
  <si>
    <t>Pol283</t>
  </si>
  <si>
    <t>Dveře plech, otočný zámek, šedá, ŠxV=400x400 BP-DS-400/4</t>
  </si>
  <si>
    <t>Pol284</t>
  </si>
  <si>
    <t>Hlavní vypínač, 1-pól, In=20A IS-20/1</t>
  </si>
  <si>
    <t>Pol285</t>
  </si>
  <si>
    <t>Jistič PL7, char B, 1-pólový, Icn=10kA, In=10A PL7-B10/1</t>
  </si>
  <si>
    <t>Pol286</t>
  </si>
  <si>
    <t>Pol287</t>
  </si>
  <si>
    <t>D.1.4.1.3 - zemnění LPS</t>
  </si>
  <si>
    <t>D1 - Zemnění a ochrana proti blesku - LPS včetně montáží</t>
  </si>
  <si>
    <t>Zemnění a ochrana proti blesku - LPS včetně montáží</t>
  </si>
  <si>
    <t>Pol288</t>
  </si>
  <si>
    <t>Jímací vedení vodič (drát) AlMgSi, Rd8 na podpěrách</t>
  </si>
  <si>
    <t>Pol289</t>
  </si>
  <si>
    <t>Skryté svodové vedení vodič (drát) AlMgSi, Rd8</t>
  </si>
  <si>
    <t>Pol290</t>
  </si>
  <si>
    <t>Propojovací skříň (krabice)zemnění a svodového vedení pod omítku včetně propojení se zkušební svorkou</t>
  </si>
  <si>
    <t>Pol291</t>
  </si>
  <si>
    <t>Chránička PVC 4020 SE se střední mech. odolností včetně montáže do fasády objektu</t>
  </si>
  <si>
    <t>Pol292</t>
  </si>
  <si>
    <t>Svorka zkušební Sza N</t>
  </si>
  <si>
    <t>Pol293</t>
  </si>
  <si>
    <t>Svorka universální SU M</t>
  </si>
  <si>
    <t>Pol294</t>
  </si>
  <si>
    <t>Svorka universální SUA M</t>
  </si>
  <si>
    <t>Pol295</t>
  </si>
  <si>
    <t>Svorka křížová SK</t>
  </si>
  <si>
    <t>Pol296</t>
  </si>
  <si>
    <t>Svorka spojovací SS</t>
  </si>
  <si>
    <t>Pol297</t>
  </si>
  <si>
    <t>Podpěra vedení PV1Z</t>
  </si>
  <si>
    <t>Pol298</t>
  </si>
  <si>
    <t>Podpěra PV 21 - nalepovací</t>
  </si>
  <si>
    <t>Pol299</t>
  </si>
  <si>
    <t>Vzpěry + podložky</t>
  </si>
  <si>
    <t>Pol300</t>
  </si>
  <si>
    <t>Označení svodů</t>
  </si>
  <si>
    <t>Pol301</t>
  </si>
  <si>
    <t>Propojení zemnícího vedení do rozvaděčů "RH" přes svorkovnici "EP"</t>
  </si>
  <si>
    <t>Pol302</t>
  </si>
  <si>
    <t>Prostup zemnícího vedení Z 1.NP. do 1.PP včetně utěsnění</t>
  </si>
  <si>
    <t>Pol303</t>
  </si>
  <si>
    <t>Zemnící pásek FeZn 30x4</t>
  </si>
  <si>
    <t>Pol304</t>
  </si>
  <si>
    <t>Dilatační propojka páse/pásek</t>
  </si>
  <si>
    <t>Pol305</t>
  </si>
  <si>
    <t>Vodič FeZn o 10 mm</t>
  </si>
  <si>
    <t>Pol306</t>
  </si>
  <si>
    <t xml:space="preserve"> mechanická ochrana pro izolaci spoje</t>
  </si>
  <si>
    <t>Pol307</t>
  </si>
  <si>
    <t>zálivka gumoasfalt/barvy - Petrolátová PVC páska š 50 mm protikorozní ochrana pro izolací spoje (10 m páska)</t>
  </si>
  <si>
    <t>Pol308</t>
  </si>
  <si>
    <t>Ostatní pomocný, konstrukční a spojovací materiál komplet</t>
  </si>
  <si>
    <t>Pol309</t>
  </si>
  <si>
    <t>Propojování vodičů v zemi</t>
  </si>
  <si>
    <t>Pol310</t>
  </si>
  <si>
    <t>Prostup zemnícího vedení přes zákldy z 1.PP včetně utěsnění proti vodě</t>
  </si>
  <si>
    <t>Pol311</t>
  </si>
  <si>
    <t>Instalace zemnícího vedení do základového pasu s vyvedním pod povrch terénu</t>
  </si>
  <si>
    <t>Pol312</t>
  </si>
  <si>
    <t>Propojení kovového stožáru STA s jímacím vedením</t>
  </si>
  <si>
    <t>Pol313</t>
  </si>
  <si>
    <t>Propojení jímacího vedení s oplechováním a zařízením na střeše komplet</t>
  </si>
  <si>
    <t>Pol314</t>
  </si>
  <si>
    <t>Ostatní nespecifikovaný materiál komplet</t>
  </si>
  <si>
    <t>D.1.4.1.4 - vedlejší a ostatní náklady</t>
  </si>
  <si>
    <t>D1 - Vedlejší a ostatní položky zařízení</t>
  </si>
  <si>
    <t>Vedlejší a ostatní položky zařízení</t>
  </si>
  <si>
    <t>Pol315</t>
  </si>
  <si>
    <t>Zřízení a odstranění pracovní podlahy dle montáže, např. lešení, pomocné lešení, práce na žebříku, práce na plošině atd. - dle potřeb montáže mimo jiné dle NV č. 362/2005 Sb.</t>
  </si>
  <si>
    <t>Pol316</t>
  </si>
  <si>
    <t>Zprovoznění, seřízení a vyzkoušení zařízení Před předáním. Vyhotovení zápisu s popisem postupu zprovoznění, výsledků seřízení, výsledků zkoušek, atd. Zařízení musí být před předáním bez závad.</t>
  </si>
  <si>
    <t>Pol333</t>
  </si>
  <si>
    <t>Zaučení obsluhy Zaučení obsluhy mimo jiné dle návodů výrobců tak, aby obsluha měla celkové technické a funkční informace o zařízení a uměla jej obsluhovat a reagovat na možné problémy a závady. O zaučení musí být mezi stranami sepsán protokol s obsahem bodů zaučení. Zaučen musí být v úměrném rozsahu jak pověřený zástupce provozovatele, tak zástupce majitele budovy.</t>
  </si>
  <si>
    <t>Pol334</t>
  </si>
  <si>
    <t>Přesun 0,60/kg</t>
  </si>
  <si>
    <t>Pol335</t>
  </si>
  <si>
    <t>PPV 5,00% z montáže</t>
  </si>
  <si>
    <t>Pol336</t>
  </si>
  <si>
    <t>Zednické výpomoci</t>
  </si>
  <si>
    <t>Pol337</t>
  </si>
  <si>
    <t>Revize Po dokončení výstavby musí být elektroinstalace podle vyhlášky 73/2010 Sb. část 2 prohlédnuta, přeměřena, vyzkoušena a bude podle této vyhlášky vypracována zpráva o výchozí revizi elektroinstalace. Součástí výchozí revize bude revizní zpráva s konstatováním, že zařízení je schopné bezpečného provozu. Zařízení před předáním díla musí být bezpečné bez závad. Výchozí revize musí být provedena před tím, než je stavba uvedena do provozu a připojena na veřejnou elektrizační síť. Účelem této činnosti je ověření, zda jsou splněny požadavky ČSN 33 2000-6 a ČSN 33 1500.</t>
  </si>
  <si>
    <t>Pol322</t>
  </si>
  <si>
    <t>Funkční zkoušky včetně vystavení protokolů o zkouškách zařízení</t>
  </si>
  <si>
    <t>Pol338</t>
  </si>
  <si>
    <t>Ostatní zúčtovatelný drobný, pomocný, doplňkový a ostatní materiál v potřebném rozsahu pro řádné dokončení díla Např. přizpůsobování nových rozvodů a zařízení ostatním stávajícícm zařízením a stavební části, drobný materiál jako např. příchytky, atd., tedy veškerý ostatní materiál a výrobky potřebné pro řádné dokončení díla (mimo jiné ohled na nutnost přizpůsobování, práce a koordinace se stavební částí a stávajícího stavu)</t>
  </si>
  <si>
    <t>Pol339</t>
  </si>
  <si>
    <t>Ostatní zúčtovatelné stavební, montážní, pomocné a doplňkové práce v potřebném rozsahu např. přizpůsobování nových rozvodů a zařízení ostatním zařízením a stavební části, provádění funkčních zkoušek a montáže s vazbou na zkoušky a montáž ostatních částí stavby, atd., tedy veškeré ostatní práce potřebné pro řádné dokončení díla (mimo jiné ohled na nutnost přizpůsobování, práce a koordinace se stavební částí a stávajícího stavu)</t>
  </si>
  <si>
    <t>Pol325</t>
  </si>
  <si>
    <t>Dopracování zadávací dokumentace na dílenskou dokumentaci. Zohlednit zejména firemní know-how dodavatele a potřeby pro řádné provedení díla na stavbě</t>
  </si>
  <si>
    <t>Pol340</t>
  </si>
  <si>
    <t>Vypracování dokumentace skutečného stavu</t>
  </si>
  <si>
    <t>746086591</t>
  </si>
  <si>
    <t>Pol327</t>
  </si>
  <si>
    <t>D+M Popisy a označení rozvodů a zařízení Popisy a označení především rozvodů ystému EPS, tak aby byla umožněna snadná orientace v zařízení EPS pro obsluhu, údržbu a servis.</t>
  </si>
  <si>
    <t>Pol328</t>
  </si>
  <si>
    <t>Likvidace elektro odpadů Kompletní systém sběru, třídění, odvozu a likvidace odpadu v souladu se zák. č.185/2001 Sb. v platném znění a vyhl. č.381/2001 Sb. v platném znění</t>
  </si>
  <si>
    <t>Pol329</t>
  </si>
  <si>
    <t>Závěrečný úklid elektro části Provedení komplexního úklidu po provádění vytápění na úroveň min. původního stavu v návaznosti na likvidaci odpadů a úklid celé stavby</t>
  </si>
  <si>
    <t>Pol330</t>
  </si>
  <si>
    <t>Koordinační činnost</t>
  </si>
  <si>
    <t>Pol331</t>
  </si>
  <si>
    <t>Doprava pro elektro část</t>
  </si>
  <si>
    <t>Pol332</t>
  </si>
  <si>
    <t>Zařízení staveniště elektro části Především v souladu s NV č. 591/2006 Sb.</t>
  </si>
  <si>
    <t>D.1.4.2 - Vytápění</t>
  </si>
  <si>
    <t xml:space="preserve">    731 - Ústřední vytápění - kotelny</t>
  </si>
  <si>
    <t xml:space="preserve">    D1 - KOTEL</t>
  </si>
  <si>
    <t xml:space="preserve">    732 - Ústřední vytápění - strojovny</t>
  </si>
  <si>
    <t xml:space="preserve">      D2 - AKUMULAČNÍ NÁDOBY, R+S</t>
  </si>
  <si>
    <t xml:space="preserve">      D3 - DOPLŇOVÁNÍ TOPNÉ VODY</t>
  </si>
  <si>
    <t xml:space="preserve">      D4 - ČERPADLA</t>
  </si>
  <si>
    <t xml:space="preserve">      D7 - ZABEZPEČOVACÍ ZAŘÍZENÍ A EXAPNZNÍ ZAŘÍZENÍ</t>
  </si>
  <si>
    <t xml:space="preserve">    733 - Ústřední vytápění - rozvodné potrubí</t>
  </si>
  <si>
    <t xml:space="preserve">      D9 - POTRUBÍ</t>
  </si>
  <si>
    <t xml:space="preserve">    734 - Ústřední vytápění - armatury</t>
  </si>
  <si>
    <t xml:space="preserve">      D6 - MĚŘÍCÍ ZAŘÍZENÍ</t>
  </si>
  <si>
    <t xml:space="preserve">      D8 - ARMATURY</t>
  </si>
  <si>
    <t xml:space="preserve">    735 - Ústřední vytápění - otopná tělesa</t>
  </si>
  <si>
    <t xml:space="preserve">      D5 - TOPNÁ TĚLESA</t>
  </si>
  <si>
    <t xml:space="preserve">    VRN9 - Ostatní náklady</t>
  </si>
  <si>
    <t>731</t>
  </si>
  <si>
    <t>Ústřední vytápění - kotelny</t>
  </si>
  <si>
    <t>KOTEL</t>
  </si>
  <si>
    <t>731X201010</t>
  </si>
  <si>
    <t>D+M Komplexní dodávka, montáž, seřízení, uvedení do provozu, atd. - typová sestava dvou samostatných závěsných plynových (zemní plyn) kondenzačních kotlů. Celkový výkon obou kotlů cca min. 140 kW při teplotě topné vody 50/30 °C. Uzavřený plynový spotřebič typu "C". Vlastní typová kotlová automatika s vazbou na nadřízený systém MaR. Sifon pro odvod kondenzátu s napojení na neutralizační zažízení. Energetická třída "A". 230 V</t>
  </si>
  <si>
    <t>Poznámka k položce:_x000D_
Poznámka k položce: - max. výkon kotle min. 70 kW při při teplotě topné vody 50/30 °C a cca 63 kW při při teplotě topné vody 80/60 °C - min. výkon kotle cca 13 kW - normovaný stupeň využiti při teplotním spádu (dle DIN 4702-8) 80/60 °C  min. 106,8 % a při 40/30 °C min. 109,4 % - hladina akustického tlaku dle ČSN EN 15036 max. 61 dB - NOx max. 19,9 mg/kWh - CO max. 4,7 mg/kWh - CO2 max. 9,3 % - pohotovostní tepelné ztráty nepřekročí 0,26 % při 70 °C - provozní přetlak  400 kPa (pojistný ventil bude 300 kPa) - ovládání a hlášení stavů nadřízené regulaci  – dle koordinace s MaR - ostatní příslušenství a zařízení pro správnou a kompletní funkci kotlů dle požadavků a doporučení výrobce - kotel bude mimo legislativní požadavky splňovat požadavky na nízkoemisní kotel, které jsou dány metodickým pokynem ministerstva životního prostředí odboru ochrany ovzduší</t>
  </si>
  <si>
    <t>731X201020</t>
  </si>
  <si>
    <t>D+M Čerpadlová skupina kotle - nízkoenergetické elektronické čerpadlo, , manometr, pojistný ventil 300 kPa, uzávěry včetně teploměrů, zpětná klapka, vypouštění, plynový kohout, typový kryt napojení na připojovací sadu</t>
  </si>
  <si>
    <t>Poznámka k položce:_x000D_
Poznámka k položce: Typové zařízení stejného výrobce jako je výrobce kotle</t>
  </si>
  <si>
    <t>731X201030</t>
  </si>
  <si>
    <t>D+M typový montážní rám pro kaskádovou sestavu dvou závěsných kotlů, čerpadlových skupoin kotlů a připojovací sady</t>
  </si>
  <si>
    <t>731X201040</t>
  </si>
  <si>
    <t>D+M typová připojovací sada pro dva závěsné kotle - sběrná potrubí topné a vratné vody a plynu včetně termohydraulického oddělovače (tzv. anuloid), tepelná izolace. THR včetně odvzdušňovacího a vypouštěcího ventilu a jímky pro čidlo MaR.</t>
  </si>
  <si>
    <t>731X201050</t>
  </si>
  <si>
    <t>D+M Neutralizační zařízení pro odvod kondenzátu z kotlů a kouřovodů. Včetně příslušného granulátu. Včetně napojení na kanalizaci se zápachovou závěrkou</t>
  </si>
  <si>
    <t>731X201060</t>
  </si>
  <si>
    <t>D+M kompletní systém koncentrického svislého odkouření spalin a přívodu spalovacího vzduchu. Předpoklad d 110/160 mm s celkovou délkou cca 3 m. Vedeno svisle od kotle nad plochou střechu. Včetně typového průchodu střešní kostrukcí s vazbou na tepelnou izolaci a hydroizolaci ploché střechy a včetně typové komínové hlavice.</t>
  </si>
  <si>
    <t>Poznámka k položce:_x000D_
Poznámka k položce: Typový systém odkouření stejného výrobce jako je výrobce kotle. Včteně veškerého požadovaného a doporučeného příslušenství a prvků dle návodu výrobce a ČSN (např. čistící a kontrolní otvory, možnost měření emisí, atd.).</t>
  </si>
  <si>
    <t>731X201070</t>
  </si>
  <si>
    <t>D+M Požární průchodka odkouření kotlů D160 dle PBŘ</t>
  </si>
  <si>
    <t>732</t>
  </si>
  <si>
    <t>Ústřední vytápění - strojovny</t>
  </si>
  <si>
    <t>AKUMULAČNÍ NÁDOBY, R+S</t>
  </si>
  <si>
    <t>732X202010</t>
  </si>
  <si>
    <t>D+M Zásobníkový ohřívač teplé vody (nerezový nebo s vnitřní úpravou plochy smaltováním) o objemu min. 750 litrů, PN 10 - na straně teplé vody, PN 6 - na straně topné vody, svislý, určený pro styk s pitnou vodou dle vyhl. č. 409/2005 Sb. s integrovanou topnou vložkou pro topnou vodu s plochou min. 3,7 m2 s revizním otvorem</t>
  </si>
  <si>
    <t>Poznámka k položce:_x000D_
Poznámka k položce: Pro ohřev teplé vody v kotelně. Integrovaná horčíková ochranná anoda. Snímatelná typová tepelná izolace jako výlisek, splňující vyhl. č. 193/2007 sb. s omyvatelným typovým vrchním krytem. Jímky pro snímače a MaR. Včetně připojovacích šroubení, popř. přírub a těsnění. Integrovaný teploměr min. o 63 mm. Upevnění k podlaze - rektifikační podložky nebo podpěra. Výkon pro dané parametry doložit dokladem od výrobce a dle potřeby korekčním výpočtem dle návodu výrobce. Max. o a výšku koordinovat s možností instalace otvory. Včetně ostatního příslušenství dle návodu a doporučení výrobce.</t>
  </si>
  <si>
    <t>732X202020</t>
  </si>
  <si>
    <t>D+M Typová čerpadlová skupina bez směšování - elektronické oběhové oběhové čerpadlo, 3 uzavírací ventily, zpětná klapka, 3 kulové kohouty, 2 teploměry, zachycovač nečistot, díly pro připojení potrubí a spojky, izolace EPS a dlaší požadované a doporučené příslušenství dle návodu výrobce. Pro průtok topné vody 911 kh/h.</t>
  </si>
  <si>
    <t>Poznámka k položce:_x000D_
Poznámka k položce: Typová skupina stejného výrobce jako ostatní čerpalové skupiny a typový rozdělovač sběrač. Sestavy a rozdělovač budou tvořit typovou stavebnici daného výrobce. Kompletně z výroby smontováno, utěsněno a přezkoušeno</t>
  </si>
  <si>
    <t>732X202030</t>
  </si>
  <si>
    <t>D+M Typová čerpadlová skupina bez směšování - elektronické oběhové oběhové čerpadlo, 3 uzavírací ventily, zpětná klapka, 3 kulové kohouty, 2 teploměry, zachycovač nečistot, díly pro připojení potrubí a spojky, izolace EPS a dlaší požadované a doporučené příslušenství dle návodu výrobce. Pro průtok topné vody 2150 kh/h.</t>
  </si>
  <si>
    <t>732X202040</t>
  </si>
  <si>
    <t>D+M Typová čerpadlová skupina se směšovacím ventilem - elektronické oběhové oběhové čerpadlo, třícestný směšovací ventil se servopohonem, 3 uzavírací ventily, zpětná klapka, 3 kulové kohouty, 2 teploměry, zachycovač nečistot, díly pro připojení potrubí a spojky, izolace EPS a dlaší požadované a doporučené příslušenství dle návodu výrobce. Pro průtok topné vody 1333 kh/h.</t>
  </si>
  <si>
    <t>Poznámka k položce:_x000D_
Poznámka k položce: Směšovací ventil bude vybaven servopohonem v koordinaci s MaR. Typová skupina stejného výrobce jako ostatní čerpalové skupiny a typový rozdělovač sběrač. Sestavy a rozdělovač budou tvořit typovou stavebnici daného výrobce. Kompletně z výroby smontováno, utěsněno a přezkoušeno</t>
  </si>
  <si>
    <t>732X202050</t>
  </si>
  <si>
    <t>D+M Typová čerpadlová skupina se směšovacím ventilem - elektronické oběhové oběhové čerpadlo, třícestný směšovací ventil se servopohonem, 3 uzavírací ventily, zpětná klapka, 3 kulové kohouty, 2 teploměry, zachycovač nečistot, díly pro připojení potrubí a spojky, izolace EPS a dlaší požadované a doporučené příslušenství dle návodu výrobce. Pro průtok topné vody 3870 kh/h.</t>
  </si>
  <si>
    <t>732X202060</t>
  </si>
  <si>
    <t>D+M Typová systémová sestava rozdělovače a sběrače topné vody pro čtyři ropné okruhy (typové čerpadlové skkupiny) připojení kotle zprava. Dvě komory termicka odělené pro topný a vratný okruh. Vypouštěcí hohouty, nastavitelné nohy, typové spojky, izolace EPS a dlaší požadované a doporučené příslušenství dle návodu výrobcePN10.</t>
  </si>
  <si>
    <t>Poznámka k položce:_x000D_
Poznámka k položce: Typová sestava stejného výrobce jako ostatní čerpadlové skupiny. Sestavy čerpadlových skupin a rozdělovač budou tvořit typovou stavebnici daného výrobce. Kompletně z výroby smontováno, utěsněno a přezkoušeno</t>
  </si>
  <si>
    <t>DOPLŇOVÁNÍ TOPNÉ VODY</t>
  </si>
  <si>
    <t>732X203010</t>
  </si>
  <si>
    <t>D+M Základní sada pro demineralizaci topné vody, sada obsahující patronu P10, kapacita min. 0,5 m3/h,náhradní náplň, plnící nástavec s konzolou pro montáž na stěnu a digitální měrič vodivosti 10 mikroS/cm</t>
  </si>
  <si>
    <t>Poznámka k položce:_x000D_
Poznámka k položce: Úprava topné vody - musí být upravena v rámci dodavatelské prováděcí a dodvatelské dokumentzaci s ohledem na požadavky výrobce kotle, a to především s ohledem na materiál topného výměníku kotle!!!  Včetně veškerého příslušesntví chemikálií.</t>
  </si>
  <si>
    <t>732X203020</t>
  </si>
  <si>
    <t>D+M Kompaktní typová zařízení pro dopuštění vody do topného systému pro přímé napojení na rozvod pitné vody. Cca 1/2". Obsahuje - uzavírací ventil, tlakové čidlo, regulaci ovládání, manometr, redukční ventil, pouzdro, systémový oddělovač BA schválený DVGW, elektrický dopouštěcí ventil. Výkon dopouštění cca 0,5 m3/h při dp = 1,5 baru. 230 V/50 Hz. Včetně přepadového trychtýře s napojením na kanalizaci.</t>
  </si>
  <si>
    <t>Poznámka k položce:_x000D_
Poznámka k položce: Elektrický servopohon koordinovat s MaR. Včetně dodávky řízení dopňování - koordinovat s MaR pro ovládání dopňování topné vody. Včetně dalšího požadovaného a doporučeného příslušenství dle návodu výrobce a dané funkce.</t>
  </si>
  <si>
    <t>ČERPADLA</t>
  </si>
  <si>
    <t>732X204010</t>
  </si>
  <si>
    <t>D+M elektronické čerpadlo pro topnou vodu s vysokou účinností (EEI&lt;=0.21), návrhový průtok 0,6 m3/h při výtlaku min. 25 kPa, cca DN1", 230 V, PN6</t>
  </si>
  <si>
    <t>Poznámka k položce:_x000D_
Poznámka k položce: Pracovní průtok a výtlak čerpadla je nutno upravit návrhem v dodavatelské prováděcí a dílenské dokumentaci s ohledem na tlakové ztráty a průtoky skutečně použitého potrubí, armatur, atd. Snímatelná typová tepelná izolace jako výlisek, splňující vyhl. č. 193/2007 sb. Včetně připojovacích šroubení, popř. přírub a těsnění.</t>
  </si>
  <si>
    <t>732X204020</t>
  </si>
  <si>
    <t>D+M elektronické čerpadlo pro topnou vodu s vysokou účinností (EEI&lt;=0.21), návrhový průtok 0,31 m3/h při výtlaku min. 25 kPa, cca DN1", 230 V, PN6</t>
  </si>
  <si>
    <t>732X204030</t>
  </si>
  <si>
    <t>D+M elektronické čerpadlo pro cirkulaci teplé vody s vysokou účinností (EEI&lt;=0.21), návrhový průtok 3 m3/h při výtlaku 30 kPa, cca DN25, 230 V, PN6</t>
  </si>
  <si>
    <t>Poznámka k položce:_x000D_
Poznámka k položce: Určeno pro styk s pitnou vodou dle vyhl. č. 409/2005 Sb. Pracovní průtok a výtlak čerpadla je nutno upravit návrhem v dodavatelské prováděcí a dílenské dokumentaci s ohledem na tlakové ztráty a průtoky skutečně použitého potrubí, armatur, atd. Snímatelná typová tepelná izolace jako výlisek, splňující vyhl. č. 193/2007 sb. Včetně připojovacích šroubení, popř. přírub a těsnění.</t>
  </si>
  <si>
    <t>ZABEZPEČOVACÍ ZAŘÍZENÍ A EXAPNZNÍ ZAŘÍZENÍ</t>
  </si>
  <si>
    <t>734X207010</t>
  </si>
  <si>
    <t>D+M Membránový pojistný ventil pro teplou (pitnou) vodu, ?w=0.58, So=min. 177 mm2, přetlak 600 kPa - 3/4"-1“, včetně připojovacího potrubí a přepadového trychtýře s napojením na kanalizaci</t>
  </si>
  <si>
    <t>Poznámka k položce:_x000D_
Poznámka k položce: Na přívodu vody k ohřívači teplé vody dle kap. 7, resp. 8, ČSN 060830. Určeno pro styk s pitnou vodou dle vyhl. č. 409/2005 Sb. Návrh pojistného ventilu pro případné jiné charakteristické parametry, je nutno doložit v dalším stupni dokumentace dle skutečně použitého pojistného ventilu. Pojistný ventil musí splňovat požadavky ČSN 134309 a pro montáž se použije přiměřeně ČSN 133060-3. Pojistný ventil musí být dodán společně s protokolem o zkouškách dle přílohy C1, ČSN 134309-2, osvědčením o pojistném ventilu dle přílohy C2, ČSN 134309-2 a ostatní dokumentací dle výrobce. Přepad z pojišťovacího ventilu bude vždy zaveden do kanalizačního potrubí přes „trychtýř“, výstupní potrubí PV tedy v žádném případě nebude přímo propojeno s kanalizačním potrubím!!!</t>
  </si>
  <si>
    <t>734X207020</t>
  </si>
  <si>
    <t>Zprovoznění, seřízení a vyzkoušení zabezpečovacího zařízení topného systému a ohřevu teplé vody</t>
  </si>
  <si>
    <t>Poznámka k položce:_x000D_
Poznámka k položce: Pojišťovací ventily. Před předáním. Dle kap. 9, ČSN 060830. Vyhotovení zápisu</t>
  </si>
  <si>
    <t>734X207030</t>
  </si>
  <si>
    <t>D+M Tlaková expanzní nádoba s membránou nebo vakem pro uzavřené systémy vytápění s objemem min. 250 litrů, min. 300 kPa, pro topný systém, plnící přetlak 100 kPa</t>
  </si>
  <si>
    <t>Poznámka k položce:_x000D_
Poznámka k položce: Na topné vodě v kotelně. Schválení v souladu se směrnicí EU pro tlaková zařízení 97/23/EG. NV č. 26/2003 Sb. Včetně upevnění k podlaze, Včetně ostatního příslušenství dle návodu a doporučení výrobce a dle požadavků legislativy pro tlakové nádoby.</t>
  </si>
  <si>
    <t>734X207040</t>
  </si>
  <si>
    <t>D+M Průtočná tlaková expanzní nádoba s membránou nebo vakem min. 200 litrů, pro teplou vodu, plnící přetlak 400 kPa, PN 10, 70 °C, včetně průtokového uzávěru 5/4" - tzv. flowjet (průtok vody nádobou, DIN 4807 T5, včetně T-kusu)</t>
  </si>
  <si>
    <t>Poznámka k položce:_x000D_
Poznámka k položce: Na ohřevu teplé vody. Určeno pro styk s pitnou vodou dle vyhl. č. 409/2005 Sb. Schválení v souladu se směrnicí EU pro tlaková zařízení 97/23/EG. NV č. 26/2003 Sb.  Membrána dle DIN EN 13381, 4807 T5. Včetně upevnění k podlaze a včetně ostatního příslušenství dle návodu a doporučení výrobce a dle požadavků legislativy pro tlakové nádoby.</t>
  </si>
  <si>
    <t>734X207050</t>
  </si>
  <si>
    <t>D+M Typový ventil pro napojení expanzních nádob se zajištěním v otevřené poloze pro uzavírání a vypouštění, kontrolu, údržbu a případně výměnu membránových expanzních nádob, 3/4“</t>
  </si>
  <si>
    <t>Poznámka k položce:_x000D_
Poznámka k položce: Před expanzní nádobu topného systému. Dle DIN EN 12828: Všechny expanzní nádoby musí mít možnost vyprázdnění vodního prostoru. Proto musí být mezi nádobou a soustavou instalovány uzavírací armatury se zajištěním v otevřené poloze s integrovaným vypouštěním.</t>
  </si>
  <si>
    <t>733</t>
  </si>
  <si>
    <t>Ústřední vytápění - rozvodné potrubí</t>
  </si>
  <si>
    <t>POTRUBÍ</t>
  </si>
  <si>
    <t>733X209010</t>
  </si>
  <si>
    <t>D+M komplexní systém potrubí PP-RCT, SDR 7.4, D20, včetně spojovacích prvků, tvarovek a příslušenství + Izolace tepelná pro potrubí, tloušťka izolační vrstvy min. 9 mm</t>
  </si>
  <si>
    <t>Poznámka k položce:_x000D_
Poznámka k položce: Potrubí studené vody. Určeno pro styk s pitnou vodou dle vyhl. č. 409/2005 Sb. Izolace s omyvatelným povrchem a vysokou odolností proti difuzi vodní páry - zabránění kondenzace vodních par po celé délce potrubí a příslušenství.</t>
  </si>
  <si>
    <t>733X209020</t>
  </si>
  <si>
    <t>D+M Nerezové potrubí 42x1.5 mm, včetně spojovacích prvků, tvarovek a příslušenství + Izolace tepelná pro potrubí, tloušťka izolační vrstvy min. 9 mm</t>
  </si>
  <si>
    <t>Poznámka k položce:_x000D_
Poznámka k položce: Potrubí studené vody na přívodu k ohřívači TeV. Komplexní lisovaný systém z vysoce kvalitní nerezové oceli 1.4401 nebo 1.4521. Určeno pro styk s pitnou vodou dle vyhl. č. 409/2005 Sb. Nerezovou ocel musí být možné podrobovat chemické a tepelné dezinfekci. Materiál musí být odolný vůči korozi, stálý při působení agresivních látek a v žádném případě nesmí uvolňovat do pitné vody těžké kovy. Vnitřní povrch musí být hladký, aby napomáhal vyhnout se usazeninám a eventuálnímu růstu bakterií Legionella a vytváření biofilmů. Izolace s omyvatelným povrchem a vysokou odolností proti difuzi vodní páry - zabránění kondenzace vodních par po celé délce potrubí a příslušenství.</t>
  </si>
  <si>
    <t>733X209030</t>
  </si>
  <si>
    <t>D+M Nerezové potrubí 42x1.5 mm, včetně spojovacích prvků, tvarovek a příslušenství + Izolace tepelná pro potrubí, tloušťka izolační vrstvy min. 40 mm</t>
  </si>
  <si>
    <t>Poznámka k položce:_x000D_
Poznámka k položce: Potrubí teplé vody z ohřívače TeV. Komplexní lisovaný systém z vysoce kvalitní nerezové oceli 1.4401 nebo 1.4521. Určeno pro styk s pitnou vodou dle vyhl. č. 409/2005 Sb. Nerezovou ocel musí být možné podrobovat chemické a tepelné dezinfekci. Materiál musí být odolný vůči korozi, stálý při působení agresivních látek a v žádném případě nesmí uvolňovat do pitné vody těžké kovy. Vnitřní povrch musí být hladký, aby napomáhal vyhnout se usazeninám a eventuálnímu růstu bakterií Legionella a vytváření biofilmů.  Izolace tepelná dle vyhl. 193/2007 Sb. např. s minerální plstí a kašírovaným hliníkovým povrchem, včetně montážního příslušenství a doplňků, lambdamax.=0,045 W*m-1*K-1 při 50 °C po celé délce potrubí a příslušenství.</t>
  </si>
  <si>
    <t>733X209040</t>
  </si>
  <si>
    <t>D+M Nerezové trubky 35x1.5 mm, včetně spojovacích prvků, tvarovek a příslušenství + Izolace tepelná pro potrubí, tloušťka izolační vrstvy min. 30 mm</t>
  </si>
  <si>
    <t>Poznámka k položce:_x000D_
Poznámka k položce: Potrubí cirkulace teplé vody. Komplexní lisovaný systém z vysoce kvalitní nerezové oceli 1.4401 nebo 1.4521. Určeno pro styk s pitnou vodou dle vyhl. č. 409/2005 Sb. Nerezovou ocel musí být možné podrobovat chemické a tepelné dezinfekci. Materiál musí být odolný vůči korozi, stálý při působení agresivních látek a v žádném případě nesmí uvolňovat do pitné vody těžké kovy. Vnitřní povrch musí být hladký, aby napomáhal vyhnout se usazeninám a eventuálnímu růstu bakterií Legionella a vytváření biofilmů.  Izolace tepelná dle vyhl. 193/2007 Sb. např. s minerální plstí a kašírovaným hliníkovým povrchem, včetně montážního příslušenství a doplňků, lambdamax.=0,045 W*m-1*K-1 při 50 °C po celé délce potrubí a příslušenství.</t>
  </si>
  <si>
    <t>733X209050</t>
  </si>
  <si>
    <t>D+M ocelové trubky závitové ČSN 425710, 2 1/2", včetně spojovacích prvků, tvarovek a příslušenství + Izolace tepelná pro potrubí, tloušťka izolační vrstvy min. 50 mm</t>
  </si>
  <si>
    <t>Poznámka k položce:_x000D_
Poznámka k položce: Pro rozvody topné vody. Komplexní svařovaný systém trasy potrubních rozvodů. Izolace tepelná dle vyhl. 193/2007 Sb. např. s minerální plstí a kašírovaným hliníkovým povrchem, včetně montážního příslušenství a doplňků, lambdamax.=0,045 W*m-1*K-1 při 50 °C</t>
  </si>
  <si>
    <t>733X209060</t>
  </si>
  <si>
    <t>D+M ocelové trubky závitové ČSN 425710, 6/4", včetně spojovacích prvků, tvarovek a příslušenství + Izolace tepelná pro potrubí, tloušťka izolační vrstvy min. 50 mm</t>
  </si>
  <si>
    <t>733X209070</t>
  </si>
  <si>
    <t>D+M ocelové trubky závitové ČSN 425710, 5/4", včetně spojovacích prvků, tvarovek a příslušenství + Izolace tepelná pro potrubí, tloušťka izolační vrstvy min. 40 mm</t>
  </si>
  <si>
    <t>733X209080</t>
  </si>
  <si>
    <t>D+M ocelové trubky závitové ČSN 425710, 1", včetně spojovacích prvků, tvarovek a příslušenství + Izolace tepelná pro potrubí, tloušťka izolační vrstvy min. 30 mm</t>
  </si>
  <si>
    <t>733X209090</t>
  </si>
  <si>
    <t>D+M ocelové trubky závitové ČSN 425710, 3/4", včetně spojovacích prvků, tvarovek a příslušenství + Izolace tepelná pro potrubí, tloušťka izolační vrstvy min. 25 mm</t>
  </si>
  <si>
    <t>Poznámka k položce:_x000D_
Poznámka k položce: Rozvody topné vody a expanzní potrubí. Komplexní svařovaný systém trasy potrubních rozvodů. Izolace tepelná dle vyhl. 193/2007 Sb. např. s minerální plstí a kašírovaným hliníkovým povrchem, včetně montážního příslušenství a doplňků, lambdamax.=0,045 W*m-1*K-1 při 50 °C</t>
  </si>
  <si>
    <t>733X209100</t>
  </si>
  <si>
    <t>D+M Rozvod z trubek z uhlíkové oceli vně pozinkované 15x1.2 mm spojovacích prvků, tvarovek a příslušenství + Izolace tepelná pro potrubí, tloušťka izolační vrstvy min. 25 mm</t>
  </si>
  <si>
    <t>Poznámka k položce:_x000D_
Poznámka k položce: Pro rozvody topné vody. Komplexní lisovaný systém. Izolace tepelná dle vyhl. 193/2007 Sb. např. s minerální plstí a kašírovaným hliníkovým povrchem, včetně montážního příslušenství a doplňků, lambdamax.=0,045 W*m-1*K-1 při 50 °C po celé délce potrubí a příslušenství.</t>
  </si>
  <si>
    <t>733X209110</t>
  </si>
  <si>
    <t>D+M Rozvod z trubek z uhlíkové oceli vně pozinkované 18x1.2 mm spojovacích prvků, tvarovek a příslušenství + Izolace tepelná pro potrubí, tloušťka izolační vrstvy min. 25 mm</t>
  </si>
  <si>
    <t>733X209120</t>
  </si>
  <si>
    <t>D+M Rozvod z trubek z uhlíkové oceli vně pozinkované 22x1.5 mm spojovacích prvků, tvarovek a příslušenství + Izolace tepelná pro potrubí, tloušťka izolační vrstvy min. 25 mm</t>
  </si>
  <si>
    <t>733X209130</t>
  </si>
  <si>
    <t>D+M Rozvod z trubek z uhlíkové oceli vně pozinkované 28x1.5 mm spojovacích prvků, tvarovek a příslušenství + Izolace tepelná pro potrubí, tloušťka izolační vrstvy min. 30 mm</t>
  </si>
  <si>
    <t>733X209140</t>
  </si>
  <si>
    <t>D+M Rozvod z trubek z uhlíkové oceli vně pozinkované 35x1.5 mm spojovacích prvků, tvarovek a příslušenství + Izolace tepelná pro potrubí, tloušťka izolační vrstvy min. 40 mm</t>
  </si>
  <si>
    <t>733X209150</t>
  </si>
  <si>
    <t>D+M Rozvod z trubek z uhlíkové oceli vně pozinkované 42x1.5 mm spojovacích prvků, tvarovek a příslušenství + Izolace tepelná pro potrubí, tloušťka izolační vrstvy min. 40 mm</t>
  </si>
  <si>
    <t>733X209160</t>
  </si>
  <si>
    <t>D+M Rozvod z trubek z uhlíkové oceli vně pozinkované 54x1.5 mm spojovacích prvků, tvarovek a příslušenství + Izolace tepelná pro potrubí, tloušťka izolační vrstvy min. 50 mm</t>
  </si>
  <si>
    <t>733X209170</t>
  </si>
  <si>
    <t>D+M Vícevrstvý systém potrubí PEX-Al-PEX 16x2 mm, včetně spojovacích prvků, tvarovek a příslušenství + Izolace tepelná pro potrubí, tloušťka izolační vrstvy min. 25 mm</t>
  </si>
  <si>
    <t>Poznámka k položce:_x000D_
Poznámka k položce: Pro rozvody topné vody. Komplexní lisovaný systém rozvodů topné vody. Třída 5 dle ČSN EN ISO 15875. Hliníková vrstva musí být svařovaná. Izolace tepelná dle vyhl. 193/2007 Sb. např. s minerální plstí a kašírovaným hliníkovým povrchem, včetně montážního příslušenství a doplňků, lambdamax.=0,045 W*m-1*K-1 při 50 °C</t>
  </si>
  <si>
    <t>733X209180</t>
  </si>
  <si>
    <t>D+M Vícevrstvý systém potrubí PEX-Al-PEX 18x2 mm, včetně spojovacích prvků, tvarovek a příslušenství + Izolace tepelná pro potrubí, tloušťka izolační vrstvy min. 25 mm</t>
  </si>
  <si>
    <t>733X209190</t>
  </si>
  <si>
    <t>D+M Vícevrstvý systém potrubí PEX-Al-PEX 20x2 mm, včetně spojovacích prvků, tvarovek a příslušenství + Izolace tepelná pro potrubí, tloušťka izolační vrstvy min. 25 mm</t>
  </si>
  <si>
    <t>733X209200</t>
  </si>
  <si>
    <t>D+M Vícevrstvý systém potrubí PEX-Al-PEX 26x3 mm, včetně spojovacích prvků, tvarovek a příslušenství + Izolace tepelná pro potrubí, tloušťka izolační vrstvy min. 30 mm</t>
  </si>
  <si>
    <t>733X209210</t>
  </si>
  <si>
    <t>D+M Vícevrstvý systém potrubí PEX-Al-PEX 32x3 mm, včetně spojovacích prvků, tvarovek a příslušenství + Izolace tepelná pro potrubí, tloušťka izolační vrstvy min. 35 mm</t>
  </si>
  <si>
    <t>733X209220</t>
  </si>
  <si>
    <t>D+M Vícevrstvý systém potrubí PEX-Al-PEX 40x3.5 mm, včetně spojovacích prvků, tvarovek a příslušenství + Izolace tepelná pro potrubí, tloušťka izolační vrstvy min. 40 mm</t>
  </si>
  <si>
    <t>733X209230</t>
  </si>
  <si>
    <t>D+M Závěsy, profilové konzole, objímky, atd. pro ocelové potrubí DN65</t>
  </si>
  <si>
    <t>Poznámka k položce:_x000D_
Poznámka k položce: Komplexní upevňovací systém pro potrubí a příslušenství dle potřeb montáže s respektováním dilatačních potřeb délkové kompenzace potrubí.</t>
  </si>
  <si>
    <t>733X209240</t>
  </si>
  <si>
    <t>D+M Závěsy, profilové konzole, objímky, atd. pro ocelové potrubí od DN 32 do DN50</t>
  </si>
  <si>
    <t>733X209250</t>
  </si>
  <si>
    <t>D+M Závěsy, profilové konzole, objímky, atd. pro ocelové potrubí do DN25</t>
  </si>
  <si>
    <t>733X209260</t>
  </si>
  <si>
    <t>D+M Kompletní provedení základního a dvojvrstvého vrchního nátěru ocelového potrubí s příslušenstvím na ploše</t>
  </si>
  <si>
    <t>Poznámka k položce:_x000D_
Poznámka k položce: Min. základní a dvojnásobný vrhní nátěr, včetně přípravy podkladu - vše dle návodu výrobce barvy. Teplota natíraného povrchu až 70 °C!!!</t>
  </si>
  <si>
    <t>733X209270</t>
  </si>
  <si>
    <t>D+M komplexní systém potrubí vnitřní kanalizace HT – odpadní systém z PVC nebo obdobně vhodného materiál, DN50 až DN32</t>
  </si>
  <si>
    <t>Poznámka k položce:_x000D_
Poznámka k položce: Odvod přepadů např. od pojišťovacích ventilů, odvodu kondenzátu, atd. do kanalizace. Včetně systému upevnění ke stavební konstrukci a včetně veškerých tvarovek - odboček, kolen a dalšího příslušenství. Koordinovat se stavení částí a ZTI.</t>
  </si>
  <si>
    <t>733X209280</t>
  </si>
  <si>
    <t>D+M ocelová chránička pro prostupy potrubí nosnými stěnami a dilatačními spárami, l= do 600 mm, do DN 50</t>
  </si>
  <si>
    <t>Poznámka k položce:_x000D_
Poznámka k položce: Ochrana potrubních rozvodů při prostupu stavebními konstrukcemi a dilatačními spárami. Osazovat v koordinaci se stavbou.</t>
  </si>
  <si>
    <t>733X209290</t>
  </si>
  <si>
    <t>D+M Požární ucpávka nebo typové požární utěsnění potrubí do DN 50</t>
  </si>
  <si>
    <t>Poznámka k položce:_x000D_
Poznámka k položce: Hlavní páteřní vedení topné a vratné vody. Včetně označení u prostupů a výkresy umístění. Provedení dle návodu výrobce zvolené ucpávky nebo těsnění. Musí umožňovat dilataci - posuv potrubí</t>
  </si>
  <si>
    <t>734</t>
  </si>
  <si>
    <t>Ústřední vytápění - armatury</t>
  </si>
  <si>
    <t>MĚŘÍCÍ ZAŘÍZENÍ</t>
  </si>
  <si>
    <t>722X206070</t>
  </si>
  <si>
    <t>D+M vodoměr na studenou vodu, třída přesnosti minimálně třída "B", Qn=0,6, DN cca 1/2", bez síťového napájení, datová jednotka s připojením k M-bus síti nebo přímým propojením na skutečně použitý systémem MaR</t>
  </si>
  <si>
    <t>Poznámka k položce:_x000D_
Poznámka k položce: Stanovené měřidlo dle zákona č. 505/1990 Sb., § 3. Určeno pro styk s pitnou vodou dle vyhl. č. 409/2005 Sb. Včetně připojovacích šroubení, popř. přírub a těsnění. Metrologické ověření. Montáž oprávněnou firmou, která má metrologickou registraci dle zákona č. 505/90 Sb., § 19. Včetně ostatního příslušenství dle návodu a doporučení výrobce.</t>
  </si>
  <si>
    <t>722X206080</t>
  </si>
  <si>
    <t>D+M vodoměr na studenou vodu, třída přesnosti minimálně třída "B", Qn=6,3, DN cca 1", bez síťového napájení, datová jednotka s připojením k M-bus síti nebo přímým propojením na skutečně použitý systémem MaR</t>
  </si>
  <si>
    <t>734X206010</t>
  </si>
  <si>
    <t>D+M Teploměr bimetalový ručičkový, min. o100mm, 0-120 °C + jímka + návarek</t>
  </si>
  <si>
    <t>Poznámka k položce:_x000D_
Poznámka k položce: Kovové nerezové pouzdro. Vyznačení provozních stavů. Na topné vodě</t>
  </si>
  <si>
    <t>734X206020</t>
  </si>
  <si>
    <t>D+M Teploměr bimetalový ručičkový, min. o100mm, 0-120 °C + nerezová jímka + návarek</t>
  </si>
  <si>
    <t>Poznámka k položce:_x000D_
Poznámka k položce: Kovové nerezové pouzdro. Jímka určená pro styk s pitnou vodou dle vyhl. č. 409/2005 Sb. Vyznačení provozních stavů</t>
  </si>
  <si>
    <t>734X206030</t>
  </si>
  <si>
    <t>D+M návarek + jímka pro teploměrové čidlo MaR</t>
  </si>
  <si>
    <t>Poznámka k položce:_x000D_
Poznámka k položce: Pro snímač MaR. Dodávku koordinovat s MaR</t>
  </si>
  <si>
    <t>734X206040</t>
  </si>
  <si>
    <t>D+M Manometr, min. o 100 mm, 0-600 kPa, manometrový kulový kohout zkušební, manometrová smyčka</t>
  </si>
  <si>
    <t>Poznámka k položce:_x000D_
Poznámka k položce: Kovové pouzdro. Vyznačení provozních stavů</t>
  </si>
  <si>
    <t>734X206050</t>
  </si>
  <si>
    <t>Poznámka k položce:_x000D_
Poznámka k položce: Kovové pouzdro. Určeno pro styk s pitnou vodou dle vyhl. č. 409/2005 Sb. Vyznačení provozních stavů</t>
  </si>
  <si>
    <t>734X206060</t>
  </si>
  <si>
    <t>D+M Manometrový kulový kohout zkušební, manometrová smyčka</t>
  </si>
  <si>
    <t>Poznámka k položce:_x000D_
Poznámka k položce: Pro snímač MaR. Dodávku koordinovat s MaR.</t>
  </si>
  <si>
    <t>734X206090</t>
  </si>
  <si>
    <t>D+M Ultrazvukový měřič tepla (kompletní typová sestava - počítadlo, párované teploměry, ultrazvukový průtokoměr, uzávěry, atd.), Qp=2,5, DN25, kv=cca 6,2, bez síťového napájení, datová jednotka s připojením k M-bus síti nebo přímým propojením na skutečně použitým systémem MaR</t>
  </si>
  <si>
    <t>Poznámka k položce:_x000D_
Poznámka k položce: Stanovené měřidlo dle zákona č. 505/1990 Sb., § 3. Včetně připojovacích šroubení, popř. přírub a těsnění. Metrologické ověření. Montáž oprávněnou firmou, která má metrologickou registraci dle zákona č. 505/90 Sb., § 19. Třída přesnosti měření max. třída 2 dle EN 1434 nebo lepší. Možnost automatického ukládání naměřených měsíčních odečtů. Životností baterie min. 6 roků, s velmi krátkým měřicím cyklem měřeni teplot i průtoku a odečítáním M-bus. Včetně ostatního příslušenství dle návodu a doporučení výrobce. Kv a Qp je možné měnit dle hydraulického výpočtu topného systému provedeného dodavatelem.</t>
  </si>
  <si>
    <t>ARMATURY</t>
  </si>
  <si>
    <t>734X208010</t>
  </si>
  <si>
    <t>D+M Třícestný směšovací ventil, cca 1/2", kv=1, s regulačním rozsahem (poměrem) min. 1:50, netěsnost min. třída IV. dle ČSN EN 1349, resp. ČSN EN 60534-4 s ekviprocentní nebo jinou obdobnou charakteristikou + Servpohon s typovým připojení k ventilu a odpovídajícími silami pro daný typ ventilu a jeho provozní podmínky s elektrickým napájením a ovládáním dle koordinace s MaR</t>
  </si>
  <si>
    <t>Poznámka k položce:_x000D_
Poznámka k položce: Dodáno jako typová sestava s výrobcem anstavenými krajními polohami zvihu kuželky. Včetně šroubení nebo protipřírub. Včetně ostatního příslušenství dle návodu a doporučení výrobce.</t>
  </si>
  <si>
    <t>734X208020</t>
  </si>
  <si>
    <t>D+M Třícestný směšovací ventil, cca 1/2", kv=2,5, s regulačním rozsahem (poměrem) min. 1:50, netěsnost min. třída IV. dle ČSN EN 1349, resp. ČSN EN 60534-4 s ekviprocentní nebo jinou obdobnou charakteristikou + Servpohon s typovým připojení k ventilu a odpovídajícími silami pro daný typ ventilu a jeho provozní podmínky s elektrickým napájením a ovládáním dle koordinace s MaR</t>
  </si>
  <si>
    <t>734X208030</t>
  </si>
  <si>
    <t>D+M Termostatický ventil, rohové provedení, 1/2", PN 10, povrch niklovaný. Předpokládaný plynole nastavitelný regulační rozsah kv = 0,05 až 0,67</t>
  </si>
  <si>
    <t>Poznámka k položce:_x000D_
Poznámka k položce: Kv je možné měnit dle hydraulického výpočtu topného systému provedeného dodavatelem. Na všechna topná tělesa s bočním připojením a podlahové konvektory.</t>
  </si>
  <si>
    <t>734X208040</t>
  </si>
  <si>
    <t>D+M Uzavíratelné, popř. regulační šroubení pro otopná tělesa VK (tělesa s integrovanou ventilovou vložkou), předpokládaná rozteč 50 mm, rohové provedení, R 1/2", PN 10, povrch niklovaný</t>
  </si>
  <si>
    <t>Poznámka k položce:_x000D_
Poznámka k položce: Kv je možné měnit dle hydraulického výpočtu topného systému provedeného dodavatelem. Rozteč a dimenzi korigovat dle připojovaného skutečně dodaného topného tělesa. Na všechna topná tělesa se VK připojením.</t>
  </si>
  <si>
    <t>734X208050</t>
  </si>
  <si>
    <t>D+M Regulační šroubení pro otopná tělesa, rohové provedení, 1/2", PN 10, povrch niklovaný. Předpokládaný plynule nastavitelný regulační rozsah kv = 0,09 až 1,3</t>
  </si>
  <si>
    <t>734X208060</t>
  </si>
  <si>
    <t>D+M Termostatická hlavice pro veřejné prostory - umožnění aretace max. a min. teploty volitelnou pouze povolanou osobou speciálním nástrojem, zvýšené zabezpečení proti odcizení, zvýšená odolnost proti poškození (obdobně jako dle TL4520-0014 pro Bundeswehr), rozsah nastavení min v rozmezí od 6 °C do 27 °C</t>
  </si>
  <si>
    <t>Poznámka k položce:_x000D_
Poznámka k položce: Pro všechna topná tělesa. Předběžná aretace nastavení na teploty uvedené ve výkresové části. Osazení na všechna topná tělesa. Včetně speciálního klíče pro možnost sejmutí a změny nastavení hlavice.</t>
  </si>
  <si>
    <t>734X208070</t>
  </si>
  <si>
    <t>D+M Termostatická hlavice s dálkovým ovládáním, rozsah nastavení min v rozmězí od 6 °C do 27 °C. Délka kapiláry 2 až 5 m (dle montáže). Včetně elektroinstalační krabice a ohebné chráničky "husího krku"</t>
  </si>
  <si>
    <t>Poznámka k položce:_x000D_
Poznámka k položce: Osazení na podlahové konvektory.</t>
  </si>
  <si>
    <t>734X208080</t>
  </si>
  <si>
    <t>D+M Plnoprůtokový kulový kohout s koulí proti usazování nečistot na funkční ploše koule při zavřeném stavu, závitový, 2 1/2" s pákou</t>
  </si>
  <si>
    <t>Poznámka k položce:_x000D_
Poznámka k položce: Na rozvodu topné a vratné vody. Dimenzi armatury je možno upravit návrhem v dodavatelské prováděcí a dílenské dokumentaci s ohledem na tlakové ztráty a průtoky a především skutečně použité zařízení jako např. spotřebiče, další armatury, čerpadla, atd.</t>
  </si>
  <si>
    <t>734X208090</t>
  </si>
  <si>
    <t>D+M Plnoprůtokový kulový kohout s koulí proti usazování nečistot na funkční ploše koule při zavřeném stavu, závitový, 5/4" s pákou</t>
  </si>
  <si>
    <t>734X208100</t>
  </si>
  <si>
    <t>D+M Plnoprůtokový kulový kohout s koulí proti usazování nečistot na funkční ploše koule při zavřeném stavu, závitový, 1"</t>
  </si>
  <si>
    <t>734X208110</t>
  </si>
  <si>
    <t>D+M Plnoprůtokový kulový kohout s koulí proti usazování nečistot na funkční ploše koule při zavřeném stavu, závitový, 3/4"</t>
  </si>
  <si>
    <t>734X208120</t>
  </si>
  <si>
    <t>D+M Plnoprůtokový kulový kohout s koulí proti usazování nečistot na funkční ploše koule při zavřeném stavu, závitový, 6/4"</t>
  </si>
  <si>
    <t>Poznámka k položce:_x000D_
Poznámka k položce: Na studené a teplé vodě. Určeno pro styk s pitnou vodou dle vyhl. č. 409/2005 Sb.</t>
  </si>
  <si>
    <t>734X208130</t>
  </si>
  <si>
    <t>734X208140</t>
  </si>
  <si>
    <t>734X208150</t>
  </si>
  <si>
    <t>D+M Plnoprůtokový kulový kohout s koulí proti usazování nečistot na funkční ploše koule při zavřeném stavu, závitový, 1/2"</t>
  </si>
  <si>
    <t>734X208160</t>
  </si>
  <si>
    <t>Poznámka k položce:_x000D_
Poznámka k položce: Na doplňování topné vody. Určeno pro styk s pitnou vodou dle vyhl. č. 409/2005 Sb.</t>
  </si>
  <si>
    <t>734X208170</t>
  </si>
  <si>
    <t>D+M Vypouštěcí kulový kohout s hadicovou vývodkou a zátkou 1/2"</t>
  </si>
  <si>
    <t>Poznámka k položce:_x000D_
Poznámka k položce: Na nejnižší místa topného systému. Včetně návarku při napojení na potrubní rozvody.</t>
  </si>
  <si>
    <t>734X208180</t>
  </si>
  <si>
    <t>Poznámka k položce:_x000D_
Poznámka k položce: Na studené vodě před ohřívačem teplé vody dle kap. 8 ČSN 060830. Určeno pro styk s pitnou vodou dle vyhl. č. 409/2005 Sb.</t>
  </si>
  <si>
    <t>734X208190</t>
  </si>
  <si>
    <t>D+M Vypouštěcí kulový kohout s hadicovou vývodkou a zátkou 1"</t>
  </si>
  <si>
    <t>Poznámka k položce:_x000D_
Poznámka k položce: Na ohřívači teplé vody v kotelně, dle kap. 8 ČSN 060830. Určeno pro styk s pitnou vodou dle vyhl. č. 409/2005 Sb.</t>
  </si>
  <si>
    <t>734X208200</t>
  </si>
  <si>
    <t>D+M Automatický odvzdušňovací ventil 1/2“, PN10, s uzávěrem + návarek</t>
  </si>
  <si>
    <t>Poznámka k položce:_x000D_
Poznámka k položce: Na všechna nejvyšší místa topného systému. Pro automatické účinné a trvalé odstraňování plynů z topné soustavy. Na nejvyšší místa soustavy. Velká komora pro shromažďování plynů, plovákový systém, systém nesmí připustit, aby se unášené nečistoty dostaly k samotné odvzdušňovací části ventilu. Možnost čištění za provozu.</t>
  </si>
  <si>
    <t>734X208210</t>
  </si>
  <si>
    <t>D+M filtr topné vody, nerezové sítko, DN 65/PN 16, kv min. = 76, včetně protipřírub a příslušenství</t>
  </si>
  <si>
    <t>Poznámka k položce:_x000D_
Poznámka k položce: Na rozvodu topné vody. Včetně protipřírub, spojovacích šroubů, těsnění atd. Dimenzi filtru je možno upravit návrhem v dodavatelské prováděcí a dílenské dokumentaci s ohledem na tlakové ztráty a průtoky a především skutečně použité zařízení jako např. tepelná čerpadla, armatury, čerpadla, atd.</t>
  </si>
  <si>
    <t>734X208220</t>
  </si>
  <si>
    <t>D+M filtr topné vody, nerezové sítko, 1", kv min. = 8, včetně příslušenství</t>
  </si>
  <si>
    <t>Poznámka k položce:_x000D_
Poznámka k položce: Na rozvodu topné vody. Včetně šroubení, těsnění atd. Dimenzi filtru je možno upravit návrhem v dodavatelské prováděcí a dílenské dokumentaci s ohledem na tlakové ztráty a průtoky a především skutečně použité zařízení jako např. tepelná čerpadla, armatury, čerpadla, atd.</t>
  </si>
  <si>
    <t>734X208230</t>
  </si>
  <si>
    <t>D+M filtr topné vody, nerezové sítko, 3/4", kv min. = 5,7, včetně příslušenství</t>
  </si>
  <si>
    <t>734X208240</t>
  </si>
  <si>
    <t>D+M filtr pitné vody, nerezový, 6/4", kv=min. 23</t>
  </si>
  <si>
    <t>Poznámka k položce:_x000D_
Poznámka k položce: Na studené vodě před ohřívačem TeV. Určeno pro styk s pitnou vodou dle vyhl. č. 409/2005 Sb. Včetně připojovacího šroubení. Dimenzi filtru je možno upravit návrhem v dalším stupni dokumentace s ohledem na tlakové ztráty a průtoky.</t>
  </si>
  <si>
    <t>734X208250</t>
  </si>
  <si>
    <t>D+M filtr pitné vody, nerezový, 1", kv=min. 8</t>
  </si>
  <si>
    <t>734X208260</t>
  </si>
  <si>
    <t>D+M Mechanický cyklonový filtr pitné vody, 1/2" pro průtok min. 2 m3/h, filtrační schopnost 90 µmf PN10. Složení - kovová hlava s vlastním šroubením, těleso filtru z průhledného materiálu pro kontrolu zanesení, nerezová filtrační vložka. Ve spodní části tělesa bude ruční odkalovací ventil. Včetně přepadového trychtýře s napojením na kanalizaci.</t>
  </si>
  <si>
    <t>Poznámka k položce:_x000D_
Poznámka k položce: Mechanické filtrace před úpravnami vody. Robustní a provozně spolehlivý s velmi dlouhou životností včetně filtrační vložky. Včetně klíče pro rozebrání a čištění filtru</t>
  </si>
  <si>
    <t>734X208270</t>
  </si>
  <si>
    <t>D+M Zpětná klapka s pružinou, 5/4", kv=cca 483 z nerezové oceli</t>
  </si>
  <si>
    <t>Poznámka k položce:_x000D_
Poznámka k položce: Na přívodu studené vody do ohřívače. Určeno pro styk s pitnou vodou dle vyhl. č. 409/2005 Sb. S nerezovou pružinou.</t>
  </si>
  <si>
    <t>734X208280</t>
  </si>
  <si>
    <t>D+M Zpětná klapka s pružinou, 1", kv=cca 295 z nerezové oceli</t>
  </si>
  <si>
    <t>Poznámka k položce:_x000D_
Poznámka k položce: Na cirkulaci teplé vody. Určeno pro styk s pitnou vodou dle vyhl. č. 409/2005 Sb. S nerezovou pružinou.</t>
  </si>
  <si>
    <t>734X208290</t>
  </si>
  <si>
    <t>D+M Zpětná klapka s pružinou, 1/2", kv=cca 106 z nerezové oceli</t>
  </si>
  <si>
    <t>Poznámka k položce:_x000D_
Poznámka k položce: Na přívodu pitné vody pro doplňování topné vody. Určeno pro styk s pitnou vodou dle vyhl. č. 409/2005 Sb. S nerezovou pružinou.</t>
  </si>
  <si>
    <t>734X208300</t>
  </si>
  <si>
    <t>D+M Vyvažovací ventil závitový s možností měření průtoku, 1", kv=8.7 s možností aretace nastavení</t>
  </si>
  <si>
    <t>Poznámka k položce:_x000D_
Poznámka k položce: Pro přesné hydronické vyvažování s možností měření průtoků, tlaků a teploty a s vypouštěním. Nastavení s aretací, možnost uzavření. Dimenzi ventilu je možno upravit návrhem v dodavatelské prováděcí a dílenské dokumentaci s ohledem na tlakové ztráty a průtoky a především skutečně použité zařízení jako armatury, čerpadla, atd.</t>
  </si>
  <si>
    <t>734X208310</t>
  </si>
  <si>
    <t>D+M Vyvažovací ventil závitový s možností měření průtoku, 3/4", kv=5,4 s možností aretace nastavení</t>
  </si>
  <si>
    <t>Poznámka k položce:_x000D_
Poznámka k položce: Pro přesné hydronické vyvažování s možností měření průtoků, tlaků a teploty a s vypouštěním. Nastavení s aretací, možnost uzavření. Dimenzi ventilu je možno upravit návrhem v doddavatelské prováděcí a dílenské dokumentaci s ohledem na tlakové ztráty a průtoky a především skutečně použité zařízení jako armatury, čerpadla, atd.</t>
  </si>
  <si>
    <t>734X208320</t>
  </si>
  <si>
    <t>D+M Vyvažovací ventil závitový s možností měření průtoku, 3/8", kv=1,36 s možností aretace nastavení</t>
  </si>
  <si>
    <t>734X208330</t>
  </si>
  <si>
    <t>D+M Tlakově nezávislý regulační a vyvažovací ventil - plynulé nastavení max. průtoku pro zabránění nadprůtoku přes následný systém vytápění. Nastevní maximálního průtoku (cca 870 až 1200 kg/h). Předpoklad DN25. PN16, max. jmenovitá tlaková diference cca 400 kPa. Netěsnost &lt;= 0,01% z max. qmax. Včetně ochrany proti neoprávněné manipulaci a typové tepelné izolace.</t>
  </si>
  <si>
    <t>Poznámka k položce:_x000D_
Poznámka k položce: Pro přesné tlakově nezávislé hydronické vyvažování s možností měření průtoků, teploty a tlaků. Dimenzi a provedení ventilu je možno upravit návrhem v doddavatelské prováděcí a dílenské dokumentaci s ohledem na tlakové ztráty a průtoky a především skutečně použité zařízení jako armatury, čerpadla, atd.</t>
  </si>
  <si>
    <t>734X208340</t>
  </si>
  <si>
    <t>D+M Závitový pryžový kompenzátor, cca 1", PN16, tělo EPDM + pozinkovaná ocel</t>
  </si>
  <si>
    <t>Poznámka k položce:_x000D_
Poznámka k položce: U VZT jednotky č.2. Dimenzi je možné upravit dle skutečně dodaného výměníku VZT jednotky.  Proti přenosu vibrací do topného systému.</t>
  </si>
  <si>
    <t>734X208350</t>
  </si>
  <si>
    <t>D+M Závitový pryžový kompenzátor, cca 3/4", PN16, tělo EPDM + pozinkovaná ocel</t>
  </si>
  <si>
    <t>735</t>
  </si>
  <si>
    <t>Ústřední vytápění - otopná tělesa</t>
  </si>
  <si>
    <t>TOPNÁ TĚLESA</t>
  </si>
  <si>
    <t>735X205010</t>
  </si>
  <si>
    <t>D+M Ocelové deskové těleso s integrovanou ventilovou plynule regulovatelnou vložkou. Výkon min. 266 W při teplotě topné vody 75/65 °C a teplotě prostoru 20 °C. Předpokládaný typ 10 s výškou tělesa 600 a délkou 400 mm. Středové spodní tzv. VK napojení šroubení VK 1/2" pro připojení topného a vratného potrubí. Integrovaný ruční odvzdušňovací ventil. S bočními kryty a horní mřížkou.Výrobní parametry min. 90 °C a 0.6 MPa. Vrchní lak epoxypolyesterový nebo jiný stejně nebo více kvalitní v barvě RAL 9016.</t>
  </si>
  <si>
    <t>Poznámka k položce:_x000D_
Poznámka k položce: Rozměry upřesnit dle výkonu tělesa podle podkladů výrobce a dále dispozičním možnostem umístění. Včetně veškerého příslušenství dle návodu a doporučení výrobce (systém upevnění ke stěně, …). Předpokládaný regulační rozsah kv ventilové vložky 0,05 až 0,75. Regulační rozsah Kv je možné měnit dle hydraulického výpočtu topného systému provedeného dodavatelem.Záruka na těsnost min. 5 roků.</t>
  </si>
  <si>
    <t>735X205020</t>
  </si>
  <si>
    <t>D+M Ocelové deskové těleso s integrovanou ventilovou plynule regulovatelnou vložkou. Výkon min. 399 W při teplotě topné vody 75/65 °C a teplotě prostoru 20 °C. Předpokládaný typ 10 s výškou tělesa 600 a délkou 600 mm. Středové spodní tzv. VK napojení šroubení VK 1/2" pro připojení topného a vratného potrubí. Integrovaný ruční odvzdušňovací ventil. S bočními kryty a horní mřížkou.Výrobní parametry min. 90 °C a 0.6 MPa. Vrchní lak epoxypolyesterový nebo jiný stejně nebo více kvalitní v barvě RAL 9016.</t>
  </si>
  <si>
    <t>735X205030</t>
  </si>
  <si>
    <t>D+M Ocelové deskové těleso s integrovanou ventilovou plynule regulovatelnou vložkou. Výkon min. 466 W při teplotě topné vody 75/65 °C a teplotě prostoru 20 °C. Předpokládaný typ 10 s výškou tělesa 600 a délkou 700 mm. Středové spodní tzv. VK napojení šroubení VK 1/2" pro připojení topného a vratného potrubí. Integrovaný ruční odvzdušňovací ventil. S bočními kryty a horní mřížkou.Výrobní parametry min. 90 °C a 0.6 MPa. Vrchní lak epoxypolyesterový nebo jiný stejně nebo více kvalitní v barvě RAL 9016.</t>
  </si>
  <si>
    <t>735X205040</t>
  </si>
  <si>
    <t>D+M Ocelové deskové těleso s integrovanou ventilovou plynule regulovatelnou vložkou. Výkon min. 532 W při teplotě topné vody 75/65 °C a teplotě prostoru 20 °C. Předpokládaný typ 10 s výškou tělesa 600 a délkou 800 mm. Středové spodní tzv. VK napojení šroubení VK 1/2" pro připojení topného a vratného potrubí. Integrovaný ruční odvzdušňovací ventil. S bočními kryty a horní mřížkou.Výrobní parametry min. 90 °C a 0.6 MPa. Vrchní lak epoxypolyesterový nebo jiný stejně nebo více kvalitní v barvě RAL 9016.</t>
  </si>
  <si>
    <t>735X205050</t>
  </si>
  <si>
    <t>D+M Ocelové deskové těleso s integrovanou ventilovou plynule regulovatelnou vložkou. Výkon min. 665 W při teplotě topné vody 75/65 °C a teplotě prostoru 20 °C. Předpokládaný typ 10 s výškou tělesa 600 a délkou 1000 mm. Středové spodní tzv. VK napojení šroubení VK 1/2" pro připojení topného a vratného potrubí. Integrovaný ruční odvzdušňovací ventil. S bočními kryty a horní mřížkou.Výrobní parametry min. 90 °C a 0.6 MPa. Vrchní lak epoxypolyesterový nebo jiný stejně nebo více kvalitní v barvě RAL 9016.</t>
  </si>
  <si>
    <t>735X205060</t>
  </si>
  <si>
    <t>D+M Ocelové deskové těleso s integrovanou ventilovou plynule regulovatelnou vložkou. Výkon min. 1330 W při teplotě topné vody 75/65 °C a teplotě prostoru 20 °C. Předpokládaný typ 10 s výškou tělesa 600 a délkou 2000 mm. Středové spodní tzv. VK napojení šroubení VK 1/2" pro připojení topného a vratného potrubí. Integrovaný ruční odvzdušňovací ventil. S bočními kryty a horní mřížkou.Výrobní parametry min. 90 °C a 0.6 MPa. Vrchní lak epoxypolyesterový nebo jiný stejně nebo více kvalitní v barvě RAL 9016.</t>
  </si>
  <si>
    <t>735X205070</t>
  </si>
  <si>
    <t>D+M Ocelové deskové těleso s integrovanou ventilovou plynule regulovatelnou vložkou. Výkon min. 392 W při teplotě topné vody 75/65 °C a teplotě prostoru 20 °C. Předpokládaný typ 11 s výškou tělesa 600 a délkou 400 mm. Středové spodní tzv. VK napojení šroubení VK 1/2" pro připojení topného a vratného potrubí. Integrovaný ruční odvzdušňovací ventil. S bočními kryty a horní mřížkou.Výrobní parametry min. 90 °C a 0.6 MPa. Vrchní lak epoxypolyesterový nebo jiný stejně nebo více kvalitní v barvě RAL 9016.</t>
  </si>
  <si>
    <t>735X205080</t>
  </si>
  <si>
    <t>D+M Ocelové deskové těleso s integrovanou ventilovou plynule regulovatelnou vložkou. Výkon min. 587 W při teplotě topné vody 75/65 °C a teplotě prostoru 20 °C. Předpokládaný typ 11 s výškou tělesa 600 a délkou 600 mm. Středové spodní tzv. VK napojení šroubení VK 1/2" pro připojení topného a vratného potrubí. Integrovaný ruční odvzdušňovací ventil. S bočními kryty a horní mřížkou.Výrobní parametry min. 90 °C a 0.6 MPa. Vrchní lak epoxypolyesterový nebo jiný stejně nebo více kvalitní v barvě RAL 9016.</t>
  </si>
  <si>
    <t>735X205090</t>
  </si>
  <si>
    <t>D+M Ocelové deskové těleso s integrovanou ventilovou plynule regulovatelnou vložkou. Výkon min. 1958 W při teplotě topné vody 75/65 °C a teplotě prostoru 20 °C. Předpokládaný typ 11 s výškou tělesa 600 a délkou 2000 mm. Středové spodní tzv. VK napojení šroubení VK 1/2" pro připojení topného a vratného potrubí. Integrovaný ruční odvzdušňovací ventil. S bočními kryty a horní mřížkou.Výrobní parametry min. 90 °C a 0.6 MPa. Vrchní lak epoxypolyesterový nebo jiný stejně nebo více kvalitní v barvě RAL 9016.</t>
  </si>
  <si>
    <t>735X205100</t>
  </si>
  <si>
    <t>D+M Ocelové deskové těleso s integrovanou ventilovou plynule regulovatelnou vložkou. Výkon min. 1294 W při teplotě topné vody 75/65 °C a teplotě prostoru 20 °C. Předpokládaný typ 21 s výškou tělesa 600 a délkou 1000 mm. Středové spodní tzv. VK napojení šroubení VK 1/2" pro připojení topného a vratného potrubí. Integrovaný ruční odvzdušňovací ventil. S bočními kryty a horní mřížkou.Výrobní parametry min. 90 °C a 0.6 MPa. Vrchní lak epoxypolyesterový nebo jiný stejně nebo více kvalitní v barvě RAL 9016.</t>
  </si>
  <si>
    <t>735X205110</t>
  </si>
  <si>
    <t>D+M Ocelové deskové těleso s integrovanou ventilovou plynule regulovatelnou vložkou. Výkon min. 1553 W při teplotě topné vody 75/65 °C a teplotě prostoru 20 °C. Předpokládaný typ 21 s výškou tělesa 600 a délkou 1200 mm. Středové spodní tzv. VK napojení šroubení VK 1/2" pro připojení topného a vratného potrubí. Integrovaný ruční odvzdušňovací ventil. S bočními kryty a horní mřížkou.Výrobní parametry min. 90 °C a 0.6 MPa. Vrchní lak epoxypolyesterový nebo jiný stejně nebo více kvalitní v barvě RAL 9016.</t>
  </si>
  <si>
    <t>735X205120</t>
  </si>
  <si>
    <t>D+M Ocelové deskové těleso s integrovanou ventilovou plynule regulovatelnou vložkou. Výkon min. 2976 W při teplotě topné vody 75/65 °C a teplotě prostoru 20 °C. Předpokládaný typ 21 s výškou tělesa 600 a délkou 2300 mm. Středové spodní tzv. VK napojení šroubení VK 1/2" pro připojení topného a vratného potrubí. Integrovaný ruční odvzdušňovací ventil. S bočními kryty a horní mřížkou.Výrobní parametry min. 90 °C a 0.6 MPa. Vrchní lak epoxypolyesterový nebo jiný stejně nebo více kvalitní v barvě RAL 9016.</t>
  </si>
  <si>
    <t>735X205130</t>
  </si>
  <si>
    <t>D+M Ocelové deskové těleso s integrovanou ventilovou plynule regulovatelnou vložkou. Výkon min. 1680 W při teplotě topné vody 75/65 °C a teplotě prostoru 20 °C. Předpokládaný typ 22 s výškou tělesa 600 a délkou 1000 mm. Středové spodní tzv. VK napojení šroubení VK 1/2" pro připojení topného a vratného potrubí. Integrovaný ruční odvzdušňovací ventil. S bočními kryty a horní mřížkou.Výrobní parametry min. 90 °C a 0.6 MPa. Vrchní lak epoxypolyesterový nebo jiný stejně nebo více kvalitní v barvě RAL 9016.</t>
  </si>
  <si>
    <t>735X205140</t>
  </si>
  <si>
    <t>D+M Ocelové deskové těleso s integrovanou ventilovou plynule regulovatelnou vložkou. Výkon min. 2335 W při teplotě topné vody 75/65 °C a teplotě prostoru 20 °C. Předpokládaný typ 22 s výškou tělesa 900 a délkou 1000 mm. Středové spodní tzv. VK napojení šroubení VK 1/2" pro připojení topného a vratného potrubí. Integrovaný ruční odvzdušňovací ventil. S bočními kryty a horní mřížkou.Výrobní parametry min. 90 °C a 0.6 MPa. Vrchní lak epoxypolyesterový nebo jiný stejně nebo více kvalitní v barvě RAL 9016.</t>
  </si>
  <si>
    <t>735X205150</t>
  </si>
  <si>
    <t>D+M Ocelové deskové těleso s integrovanou ventilovou plynule regulovatelnou vložkou. Výkon min. 2802 W při teplotě topné vody 75/65 °C a teplotě prostoru 20 °C. Předpokládaný typ 22 s výškou tělesa 900 a délkou 1200 mm. Středové spodní tzv. VK napojení šroubení VK 1/2" pro připojení topného a vratného potrubí. Integrovaný ruční odvzdušňovací ventil. S bočními kryty a horní mřížkou.Výrobní parametry min. 90 °C a 0.6 MPa. Vrchní lak epoxypolyesterový nebo jiný stejně nebo více kvalitní v barvě RAL 9016.</t>
  </si>
  <si>
    <t>735X205160</t>
  </si>
  <si>
    <t>D+M Ocelové deskové těleso s integrovanou ventilovou plynule regulovatelnou vložkou. Výkon min. 3286 W při teplotě topné vody 75/65 °C a teplotě prostoru 20 °C. Předpokládaný typ 33 s výškou tělesa 900 a délkou 1000 mm. Středové spodní tzv. VK napojení šroubení VK 1/2" pro připojení topného a vratného potrubí. Integrovaný ruční odvzdušňovací ventil. S bočními kryty a horní mřížkou.Výrobní parametry min. 90 °C a 0.6 MPa. Vrchní lak epoxypolyesterový nebo jiný stejně nebo více kvalitní v barvě RAL 9016.</t>
  </si>
  <si>
    <t>735X205170</t>
  </si>
  <si>
    <t>D+M Ocelové deskové těleso s bočním tzv. "klasik" připojením. Výkon min. 3994 W při teplotě topné vody 75/65 °C a teplotě prostoru 20 °C. Předpokládaný typ 33 s výškou tělesa 900 a délkou 1200 mm. Boční připojneí 1/2" pro připojení ventilu a šroubení. Integrovaný ruční odvzdušňovací ventil. S bočními kryty a horní mřížkou.Výrobní parametry min. 90 °C a 0.6 MPa. Vrchní lak epoxypolyesterový nebo jiný stejně nebo více kvalitní v barvě RAL 9016.</t>
  </si>
  <si>
    <t>Poznámka k položce:_x000D_
Poznámka k položce: Rozměry upřesnit dle výkonu tělesa podle podkladů výrobce a dále dispozičním možnostem umístění. Včetně veškerého příslušenství dle návodu a doporučení výrobce (systém upevnění ke stěně, …). Záruka na těsnost min. 5 roků.</t>
  </si>
  <si>
    <t>735X205180</t>
  </si>
  <si>
    <t>D+M Konvektor s přirozenou konvekcí pro zapuštění do podlahy. Výkon min. 226 W při teplotě topné vody 75/65 °C a teplotě prostoru 20 °C. Rozměr s délkou 1600 mm, hloubkou 90 mm a předpokládanou šířkou 160 mm. Připojení výměníku 1/2" pro připojení ventilu a šroubení. Vana z černě lakované pozinkované oceli. Ozdobný eloxovaný Al rámeček ve schodné batvě mřížky. Pochozí mřížka v barvě přírodního hliníku. Integrovaný ruční odvzdušňovací ventil. Sada nerezových pružných hadic. Výrobní parametry min. 110 °C a 1,2 MPa.</t>
  </si>
  <si>
    <t>Poznámka k položce:_x000D_
Poznámka k položce: Šířku upřesnit dle výkonu konvektoru podle podkladů výrobce a dále dispozičním možnostem umístění. Včetně veškerého příslušenství dle návodu a doporučení výrobce (systém upevnění k podlaze se stavitelnými šrouby pro vyrovnání nerovností, …).</t>
  </si>
  <si>
    <t>735X205190</t>
  </si>
  <si>
    <t>D+M Konvektor s přirozenou konvekcí pro zapuštění do podlahy. Výkon min. 469 W při teplotě topné vody 75/65 °C a teplotě prostoru 20 °C. Rozměr s délkou 3000 mm, hloubkou 90 mm a předpokládanou šířkou 160 mm. Připojení výměníku 1/2" pro připojení ventilu a šroubení. Vana z černě lakované pozinkované oceli. Ozdobný eloxovaný Al rámeček ve schodné batvě mřížky. Pochozí mřížka v barvě přírodního hliníku. Integrovaný ruční odvzdušňovací ventil. Sada nerezových pružných hadic. Výrobní parametry min. 110 °C a 1,2 MPa.</t>
  </si>
  <si>
    <t>735X205200</t>
  </si>
  <si>
    <t>D+M Elektrický přímotopný konvektor, výkon min. 1000 W, 230V/50Hz, vč. termostatu s teplotním útlumem s týdenním časovým režimem a bezpečnostního systému proti přehřátí</t>
  </si>
  <si>
    <t>Poznámka k položce:_x000D_
Poznámka k položce: Rozměry upřesnit dle výkonu tělesa podle podkladů výrobce a dále dispozičním možnostem umístění. Včetně veškerého příslušenství dle návodu a doporučení výrobce (systém upevnění ke stěně, …).  Výrobek musí splňovat požadavky Eco Design. Instalaci otopných těles je nutné provádět v koordinaci s elektro.</t>
  </si>
  <si>
    <t>VRN9</t>
  </si>
  <si>
    <t>Ostatní náklady</t>
  </si>
  <si>
    <t>731X201080</t>
  </si>
  <si>
    <t>Odborné seřízení kotlů a uvedení do provozu</t>
  </si>
  <si>
    <t>Poznámka k položce:_x000D_
Poznámka k položce: Odborný pracovník - servisní technik výrobce kotlů</t>
  </si>
  <si>
    <t>731X201090</t>
  </si>
  <si>
    <t>Provedení výchozích prohlídek, kontrol a revizí spalinové cesty</t>
  </si>
  <si>
    <t>Poznámka k položce:_x000D_
Poznámka k položce: Provede revizní technik dle ČSN 73 4201, TPG 941 01 s vystavením revizní zprávy.  Musí být ověřeno před uvedením kotelny do provozu</t>
  </si>
  <si>
    <t>734X207060</t>
  </si>
  <si>
    <t>Seřízení plnícího tlaku v expanzních nádobách</t>
  </si>
  <si>
    <t>Poznámka k položce:_x000D_
Poznámka k položce: Návod výrobce expanzní nádoby. ČSN 060830</t>
  </si>
  <si>
    <t>734X207070</t>
  </si>
  <si>
    <t>Vypracování revizních zpráv tlakových nádob včetně zprávy a revizní knihy nádob</t>
  </si>
  <si>
    <t>Poznámka k položce:_x000D_
Poznámka k položce: vyhl. č. 18/1979 Sb.</t>
  </si>
  <si>
    <t>731X299010</t>
  </si>
  <si>
    <t>Dopracování zadávací dokumentace na dodavatelskou prováděcí a dílenskou dokumentaci</t>
  </si>
  <si>
    <t>Poznámka k položce:_x000D_
Poznámka k položce: Zohlednit zejména požadavky a řešení dle zadávací projektové dokumentace a dále dodavatelem provedený konečný výběr typů a výrobců, jednotlivých materiálů, výrobků a zařízení a s ohledem na jejich skutečné parametry, návody výrobců, své firemní know-how, atd. Bude vypracována, projednána a odsouhlasena s investorem před započetím díla, resp. před započetím montáže a objednáním materiálu. Součástí projednání bude i deklarace (např. doložení výpočtů, soulad s návody výrobců, soulad s touto projektovou dokumentací, ...) provozních a charakteristických parametrů včetně deklarace zadávacím projektem požadovaných parametrů a charakteristik. Deklarace pouhým prohlášením bez objektivních prokázání tvrzení není možná. Teprve po schválení investorem může dodavatel započít s realizací. Schválením dokumentace na sebe investor nebere odpovědnost za její správnost. Včetně předání a převzetí dokumentace skutečného stavu včetně kontroly dokumentace a jejího souladu se skutečným stavem za účasti investora.</t>
  </si>
  <si>
    <t>731X299020</t>
  </si>
  <si>
    <t>Poznámka k položce:_x000D_
Poznámka k položce: Dokumentace bude vypracována na úrovni prováděcí dokumentace (textová a výkresová část, specifikace skutečně použitého materiálu, zařízení a výrobků) a bude, pokud nebude smlouvou určeno jinak, předána 4 x v papírové podobě, 2 x elektronicky na CD ve formátu *.pdf, 2 x elektronicky výkresová část na CD ve formátu *.dwg. Dokumentace musí být dodána tak, aby provozovatel mohl provádět komplexní provoz, údržbu, servis i případné budoucí zmněny vlastními odbornými silami s využitím této dokumentace. Dokumentace nesmí být provedena způsobem, kdy jsou v předchozí dokumentaci vyznačeny změny, ale musí to být dokumentace pouze skutečného stavu. Dokumentace musí být vypracována elektronicky ve stejných formátech jako dokumentace provedení stavby, nelze tedy např. pouze ručně vymazávat a překreslovat v původní dokumentaci. Včetně předání a převzetí dokumentace skutečného stavu včetně kontroly dokumentace a jejího souladu se skutečným stavem za účasti investora.</t>
  </si>
  <si>
    <t>731X299030</t>
  </si>
  <si>
    <t>Ostatní drobný, pomocný, doplňkový materiál a ostatní výrobky a zařízení v potřebném rozsahu pro řádné dokončení díla</t>
  </si>
  <si>
    <t>Poznámka k položce:_x000D_
Poznámka k položce: Především materiál, výrobky a zařízení vyplývající z návodů výrobců dodavatelem zvolených a na stavbu dodaných materiálů, výrobků a zařízení (např. zohledňuje skutečná doporučení a požadavky výrobců vůči zadávací dokumentaci, kde konkrétní výrobky nemohou být deklarovány). Dále náklady na přizpůsobování instalovaných materiálů, výrobků a zařízení ostatním technickým zařízením stavby i její stavební části, atd. Také se jedná o veškerý a většinou běžný drobný materiál jako jsou např. šroubení, těsnění, spojovací materiál, atd. Dále se jedná o další náklady na materiál, výrobky a zařízení vyplývající z uplatňování vlastních firemních pracovních, montážních a stavebních postupů, tedy na uplatnění firemního know-how zhotovitele, které např. může být odchylné od postupů jiných firem nebo běžných postupů a vyžaduje vyšší náklady než je obvyklé. Dále je to veškerý ostatní materiál a výrobky potřebné pro řádné dokončení díla tak, aby dodavatel mohl např. naplnit svoje povinnost dle NOZ. Při tomto se mimo jiné vychází z toho, že dodavatel je odborná firma a má tzv. „odpovědnost profesionála“ např. dle §5, odst. 1 nebo §2912, odst. 2, atd. zákona č. 89/2016 Sb. vše dle zákona č. 89/2012 Sb. (tzv. NOZ),</t>
  </si>
  <si>
    <t>731X299040</t>
  </si>
  <si>
    <t>Ostatní stavební, montážní, pomocné a doplňkové práce v potřebném rozsahu pro řádné dokončení díla</t>
  </si>
  <si>
    <t>Poznámka k položce:_x000D_
Poznámka k položce: Především stavební, montážní, pomocné a doplňkové práce vyplývající z návodů výrobců dodavatelem zvolených a na stavbu dodaných materiálů výrobků a zařízení (např. zohledňuje skutečná doporučení a požadavky výrobců vůči zadávací dokumentaci, kde konkrétní výrobky nemohou být deklarovány). Dále náklady na stavební, montážní, pomocné a doplňkové práce na přizpůsobování instalovaných materiálů, výrobků a zařízení ostatním technickým zařízením stavby i její stavební části, atd. Také se jedná o náklady na stavební, montážní, pomocné a doplňkové práce pro veškerý a většinou běžný drobný materiál jako jsou např. šroubení, těsnění, spojovací materiál, atd. a dále pro materiál, výrobky a zařízení vyplývající z uplatňování vlastních firemních pracovních, montážních a stavebních postupů, tedy na uplatnění firemního know-how zhotovitele, které např. může být odchylné od postupů jiných firem nebo běžných postupů a vyžaduje vyšší náklady než je obvyklé. Dále jsou to stavební, montážní, pomocné a doplňkové práce pro veškerý ostatní materiál a výrobky potřebné pro řádné dokončení díla tak, aby dodavatel mohl např. naplnit svoje povinnost dle NOZ. Při tomto se mimo jiné vychází z toho, že dodavatel je odborná firma a má tzv. „odpovědnost profesionála“ např. dle §5, odst. 1 nebo §2912, odst. 2, atd. zákona č. 89/2016 Sb. vše dle zákona č. 89/2012 Sb. (tzv. NOZ),</t>
  </si>
  <si>
    <t>731X299050</t>
  </si>
  <si>
    <t>Napuštění a vypuštění topné soustavy - propláchnutí pitnou vodou</t>
  </si>
  <si>
    <t>Poznámka k položce:_x000D_
Poznámka k položce: Opakované, včetně spotřeby vody, čl. 8.1. ČSN 06 0310. Propláchnutí bude zaznamenáno do stavebního deníku a k jeho provedení bude vyzván investor pro kontrolu provedení.</t>
  </si>
  <si>
    <t>731X299060</t>
  </si>
  <si>
    <t>Konečné napuštění topné soustavy - upravená topná voda</t>
  </si>
  <si>
    <t>Poznámka k položce:_x000D_
Poznámka k položce: Včetně spotřeby a použití chemikálií.</t>
  </si>
  <si>
    <t>731X299070</t>
  </si>
  <si>
    <t>Proplach, čištění a desinfekce vodovodního systému u ohřívače teplé vody vč. protokolu prov. zkouškách a prohlídkách</t>
  </si>
  <si>
    <t>Poznámka k položce:_x000D_
Poznámka k položce: Včetně všeho potřebného příslušenství, spotřeby vody, desinfekčních prostředků apod., v souladu  s §4, vyhl. č. 252/2004 Sb.  Propláchnutí bude zaznamenáno do stavebního deníku a k jeho provedení bude vyzván investor pro kontrolu provedení.</t>
  </si>
  <si>
    <t>731X299080</t>
  </si>
  <si>
    <t>Tlaková zkouška vodovodního systému u ohřívače teplé vody, vč. vystavení protokolu o prov.zkouškách a prohlídkách</t>
  </si>
  <si>
    <t>Poznámka k položce:_x000D_
Poznámka k položce: včetně všeho příslušenství, ČSN 73 6660, ČSN 73 6660/Z2. Provedení bude zaznamenáno do stavebního deníku a vypracován protokol se závěrem zkoušky a k jeho provedení bude vyzván investor pro kontrolu provedení.</t>
  </si>
  <si>
    <t>731X299090</t>
  </si>
  <si>
    <t>Zprovoznění, seřízení a vyzkoušení zařízení</t>
  </si>
  <si>
    <t>Poznámka k položce:_x000D_
Poznámka k položce: Před předáním. Dle kap. 9, ČSN 060830. Vyhotovení zápisu s popisem postupu zprovoznění, výsledků seřízení, výsledků zkoušek, atd. Zařízení musí být před předáním bez závad. Postup musí být předem odsouhlasem s investorem, který musí být k provádění přizván.</t>
  </si>
  <si>
    <t>731X299100</t>
  </si>
  <si>
    <t>Uvedení do provozu</t>
  </si>
  <si>
    <t>Poznámka k položce:_x000D_
Poznámka k položce: veškeré činnosti nutné pro uvedení dokončeného díla do provozního stavu včetně deklarace provozních parametrů investorovi</t>
  </si>
  <si>
    <t>731X299110</t>
  </si>
  <si>
    <t>Topné zkoušky</t>
  </si>
  <si>
    <t>Poznámka k položce:_x000D_
Poznámka k položce: čl. 8, ČSN 06 0310, topný systém v topném období 72 hodin. Vyhotovení zápisu s popisem postupu zkoušky, výsledků zkoušek, atd. Zařízení musí být před předáním bez závad. Postup musí být předem odsouhlasem s investorem, který musí být k provádění zkoušky přizván. Topná zkouška může být provedena pouze v průběhu topného období. Pokud bude stavba dokončována mimo topné období, bude před předáním provedena zkouška dle odběrových možností topného systému a zkouška se bude plně opakovat v nejbližším možném termínu, kdy budou pro provedení zkoušky vhodné klimatické podmínky.</t>
  </si>
  <si>
    <t>731X299120</t>
  </si>
  <si>
    <t>Seřízení průtoků topné vody včetně vystavení protokolu</t>
  </si>
  <si>
    <t>Poznámka k položce:_x000D_
Poznámka k položce: Kompletní hydraulické vyregulování dle §7 (6), vyhl. 193/2007 sb. U všech ručních regulačních armatur bude umístěn trvalý odolný štítek s popisem hodnoty nastavení regulace.</t>
  </si>
  <si>
    <t>731X299130</t>
  </si>
  <si>
    <t>Zaučení obsluhy</t>
  </si>
  <si>
    <t>Poznámka k položce:_x000D_
Poznámka k položce: Zaučení obsluhy mimo jiné dle vyhl. č. 91/1993 Sb, návodů výrobců, ČSN 070703, ČSN 06 0310, ČSN EN 12171, atd. tak, aby obsluha měla celkové technické a funkční informace o zařízení vytápění a uměla jej obsluhovat a reagovat na možné problémy a závady. O zaučení musí být mezi stranami sepsán protokol s obsahem bodů zaučení</t>
  </si>
  <si>
    <t>731X299140</t>
  </si>
  <si>
    <t>Návrh provozního řádu zdroje tepla, topného systému a příslušenství</t>
  </si>
  <si>
    <t>Poznámka k položce:_x000D_
Poznámka k položce: provozní řád bude obsahovat komplexní návod na obsluhu, údržbu, kontrolu, servis atd., funkční technologická schémata, situace, atd. všech částí částí díla s respektrováním návodu výrobců skutečně použitých výrobků a zařízení. Vypracován mimo jiné dle návodů výrobců, dle vyhl. č. 91/1993 Sb., ČSN EN 12171, ČSN 070703, atd. Součástí provozního řádu bude i dokumentace a návody k jednotlivým výrobkům.</t>
  </si>
  <si>
    <t>731X299150</t>
  </si>
  <si>
    <t>Likvidace odpadů</t>
  </si>
  <si>
    <t>Poznámka k položce:_x000D_
Poznámka k položce: Kompletní systém sběru, třídění, odvozu a likvidace odpadu v souladu se zák. č.185/2001 Sb. v platném znění a vyhl. č.381/2001 Sb. v platném znění</t>
  </si>
  <si>
    <t>731X299160</t>
  </si>
  <si>
    <t>Závěrečný úklid</t>
  </si>
  <si>
    <t>Poznámka k položce:_x000D_
Poznámka k položce: Provedení komplexního úklidu po stavbě na úroveň min. původního stavu v návaznosti na likvidaci odpadů</t>
  </si>
  <si>
    <t>731X299170</t>
  </si>
  <si>
    <t>D + M vybavení kotelny: - návrh místního provozního řádu - elektronický detektor pro kontrolu těsnosti plynových spojů - lékárnička pro první pomoc - závěsná ochranná skříňka s vybavením - bateriová svítilna - diodová - elektronický detektor na kysličník uhelnatý</t>
  </si>
  <si>
    <t>731X299180</t>
  </si>
  <si>
    <t>D a osazení do kotelny - schéma zapojení zdroje tepla</t>
  </si>
  <si>
    <t>Poznámka k položce:_x000D_
Poznámka k položce: Přehledné a dostatečně čitelné, zatavené ve folii s pevným rámečkem ve vel. min. A2</t>
  </si>
  <si>
    <t>731X299190</t>
  </si>
  <si>
    <t>D + M Popisy a označení rozvodu a zařízení</t>
  </si>
  <si>
    <t>Poznámka k položce:_x000D_
Poznámka k položce: Popisy a označení především rozvodů, uzávěrů, měřičů, snímačů a ovládacích prvků MaR atd. dle požadavků technické zprávy a např. ČSN 13 0072, tak aby byla umožněna snadná orientace v zařízení vytápění pro obsluhu, údržbu a servis. Označení potrubí a zařízení - především: - všechna potrubí budou průběžně a ve směru toku označena šipkou a popisem média - popisy cirkulačních čerpadel  - popisy tepelných čerpadel - popisy topných větví  - názvy okruhů a R+S - popisy napojovaných zařízení  - VZT, Boiler, topný okruh,  ... - popis expanzních systémů - popis doplňování vody - popis regulačních armatur - popis měřičů tepla, ...</t>
  </si>
  <si>
    <t>731X299200</t>
  </si>
  <si>
    <t>D + M bezpečnostní tabulky, značky, popř. signály</t>
  </si>
  <si>
    <t>Poznámka k položce:_x000D_
Poznámka k položce: Bezpečnostní trvanlivé tabulky, značky popř. signály budou provedeny v souladu s NV č. 22/2002 Sb. a dále např. ČSN ISO 3864.  Např. na vstupní dveře do kotelny budou umístěny výstražné tabulky:                   - "PLYNOVÁ KOTELNA"                   - "NEPOVOLANÝM VSTUP ZAKÁZÁN"                   - "ZÁKAZ KOUŘENÍ"              - z vnitřní strany venkovních dveří                   - "ÚNIKOVÝ VÝCHOD"                   - "VÝCHOD" Uvnitř kotelny (prostor s kotli) budou na viditelná místa rozmístěny informativní tabulky:                - Pokyny pro první pomoc                   - při úrazu elektřinou                   - při popálení a opaření                   - při bezvědomí                   - při otravě kysličníkem uhelnatým              - Správné použití hasicích přístrojů (v souladu s dodávku PHP)</t>
  </si>
  <si>
    <t>D.1.4.3 - Zdravotně technické instalace</t>
  </si>
  <si>
    <t xml:space="preserve">    722 - Zdravotechnika - vnitřní vodovod</t>
  </si>
  <si>
    <t xml:space="preserve">    725 - Zdravotechnika - zařizovací předměty</t>
  </si>
  <si>
    <t xml:space="preserve">    726 - Zdravotechnika - předstěnové instalace</t>
  </si>
  <si>
    <t xml:space="preserve">    727 - Zdravotechnika - požární ochrana</t>
  </si>
  <si>
    <t>119002121</t>
  </si>
  <si>
    <t>Pomocné konstrukce při zabezpečení výkopu vodorovné pochozí přechodová lávka délky do 2 m včetně zábradlí zřízení</t>
  </si>
  <si>
    <t xml:space="preserve">Poznámka k souboru cen:_x000D_
1. V ceně zřízení -2121, -2131, -2411, -3211, -3212, -3213, -3215, -3217, -3121, -3223, -3227 jsou započteny i náklady na opotřebení._x000D_
2. V ceně zřízení mobilního oplocení -3211, -3213, -3217, -3223, -3227 je zahrnuto i opotřebení betonové patky, vzpěry, spojky._x000D_
3. Položku -2411 lze použít pouze pro šířku výkopu do 1,0 m._x000D_
4. V položce -3131 jsou započteny i náklady na dřevěný sloupek._x000D_
5. U položek -2311, -4111, -4121 je uvažováno se 100% opotřebením. Bezpečný vlez nebo výlez se zpravidla umisťuje po 20 m délky výkopu._x000D_
6. Položky tohoto souboru cen jsou určeny k ocenění pomocných konstrukcí sloužících k zabezpečení výkopů (BOZP) na veřejných prostranstvích (v obcích, na komunikacích apod.). Položky nelze užít k ocenění zařízení staveniště, pokud se toto oceňuje pomocí VRN._x000D_
</t>
  </si>
  <si>
    <t>119002122</t>
  </si>
  <si>
    <t>Pomocné konstrukce při zabezpečení výkopu vodorovné pochozí přechodová lávka délky do 2 m včetně zábradlí odstranění</t>
  </si>
  <si>
    <t>119003131</t>
  </si>
  <si>
    <t>Pomocné konstrukce při zabezpečení výkopu svislé výstražná páska zřízení</t>
  </si>
  <si>
    <t>"ŠS1" ((2*(0,3+1+0,3)))</t>
  </si>
  <si>
    <t>"SK KG DN150" (5,35-0,5 + 0)</t>
  </si>
  <si>
    <t>"DK KG DN200" (2,0-0,76 + 0)</t>
  </si>
  <si>
    <t>119003132</t>
  </si>
  <si>
    <t>Pomocné konstrukce při zabezpečení výkopu svislé výstražná páska odstranění</t>
  </si>
  <si>
    <t>131213102</t>
  </si>
  <si>
    <t>Hloubení jam ručně zapažených i nezapažených s urovnáním dna do předepsaného profilu a spádu v hornině třídy těžitelnosti I skupiny 3 nesoudržných</t>
  </si>
  <si>
    <t xml:space="preserve">Poznámka k souboru cen:_x000D_
1. V cenách jsou započteny i náklady na přehození výkopku na přilehlém terénu na vzdálenost do 3 m od okraje jámy nebo naložení na dopravní prostředek._x000D_
</t>
  </si>
  <si>
    <t>"křížení sítí" (0,6*0,6*0,6 + 1,0*1,0*1,0)</t>
  </si>
  <si>
    <t>132251251</t>
  </si>
  <si>
    <t>Hloubení nezapažených rýh šířky přes 800 do 2 000 mm strojně s urovnáním dna do předepsaného profilu a spádu v hornině třídy těžitelnosti I skupiny 3 do 20 m3</t>
  </si>
  <si>
    <t>"SK KG DN150" (5,35-0,5 + 0)*0,8*((1,1+1,4)/2+0,15-0,4)</t>
  </si>
  <si>
    <t>"DK KG DN200" (2,0-0,76 + 0)*0,8*(1,75+0,15-0,4)</t>
  </si>
  <si>
    <t>"SV PE100 d63" (0)*0,8*((1,1+1,1)/2+0,1-0,4)</t>
  </si>
  <si>
    <t>133251101</t>
  </si>
  <si>
    <t>Hloubení nezapažených šachet strojně v hornině třídy těžitelnosti I skupiny 3 do 20 m3</t>
  </si>
  <si>
    <t>"ŠS1" ((0,3+1+0,3)*(0,3+1+0,3)*(1,4+0,25+0,15-0,4))</t>
  </si>
  <si>
    <t>139751101</t>
  </si>
  <si>
    <t>Vykopávka v uzavřených prostorech ručně v hornině třídy těžitelnosti I skupiny 1 až 3</t>
  </si>
  <si>
    <t xml:space="preserve">Poznámka k souboru cen:_x000D_
1. V cenách jsou započteny náklady na naložení výkopku na dopravní prostředek._x000D_
2. V cenách nejsou započteny náklady na podchycení stavebních konstrukcí a případné odvětrávání pracovního prostoru._x000D_
</t>
  </si>
  <si>
    <t>451572111</t>
  </si>
  <si>
    <t>Lože pod potrubí, stoky a drobné objekty v otevřeném výkopu z kameniva drobného těženého 0 až 4 mm</t>
  </si>
  <si>
    <t xml:space="preserve">Poznámka k souboru cen:_x000D_
1. Ceny -1111 a -1192 lze použít i pro zřízení sběrných vrstev nad drenážními trubkami._x000D_
2. V cenách -5111 a -1192 jsou započteny i náklady na prohození výkopku získaného při zemních pracích._x000D_
</t>
  </si>
  <si>
    <t>"ŠS1" ((0,3+1+0,3)*(0,3+1+0,3)*(0,15))</t>
  </si>
  <si>
    <t>"SK KG DN150" (5,35-0,5 + 0)*0,8*(0,15)</t>
  </si>
  <si>
    <t>"DK KG DN200" (2,0-0,76 + 0)*0,8*(0,15)</t>
  </si>
  <si>
    <t>"SK KG DN100" ((3,6-1,2+1,2+17,7+1,7 + 0,8 + 0,9 + 3,8+1,5+2,0+2,5+3,7+2,1+3*0,9+1,6 + 1,0 + 2,0 + 1,9+0,9 + 7,4+0,4)*(0,15) + 0)*0,4</t>
  </si>
  <si>
    <t>"SK KG DN100" (0 + (25,5-14,4 + 2,9 + 0,5 + 2,7 + 0,9 + 1,3 + 3,2+0,9 + 1,2 + 2,2+1,7)*(0,15) + (14,4+1,2)*(0,15))*0,4</t>
  </si>
  <si>
    <t>"DK KG DN100" ((2,1 + 2,1)*(0,15))*0,4</t>
  </si>
  <si>
    <t>"SK KG DN125" (0,5)*(0,15)*0,4</t>
  </si>
  <si>
    <t>"DK KG DN125" ((7,9+2,1)*(0,15) + (1,6)*(0,15) + (1,7)*(0,15))*0,4</t>
  </si>
  <si>
    <t>"SK KG DN150" (0 + 0,6 + 2,9)*(0,15)*0,4</t>
  </si>
  <si>
    <t>"DK KG DN150" ((18,9-0,6-1,2-6,9)*(0,15) + (6,9-0,6)*(0,15))*0,4</t>
  </si>
  <si>
    <t>"DK KG DN200" (0 + 0,6 + 6,7+1,1+11,1-1,2)*(0,15)*0,6</t>
  </si>
  <si>
    <t>"SV PE100 d63" (0,6)*(0,1)*0,6</t>
  </si>
  <si>
    <t>"SK KG DN100" ((3,5 + 2,8 + 3,3+1,3 + 3,1 + 3,3+1,3)*(0,15) + 0)*0,4</t>
  </si>
  <si>
    <t>175111101</t>
  </si>
  <si>
    <t>Obsypání potrubí ručně sypaninou z vhodných hornin třídy těžitelnosti I a II, skupiny 1 až 4 nebo materiálem připraveným podél výkopu ve vzdálenosti do 3 m od jeho kraje pro jakoukoliv hloubku výkopu a míru zhutnění bez prohození sypaniny</t>
  </si>
  <si>
    <t xml:space="preserve">Poznámka k souboru cen:_x000D_
1. Objem obsypu na 1 m délky potrubí se rovná šířce dna výkopu násobené součtem vnějšího průměru potrubí příp. i s obalem a projektované tloušťky obsypu nad, případně i pod potrubím. Pro odečítání objemu potrubí se započítávají všechny vestavěné konstrukce nebo uložené vedení i s jejich obklady a podklady (tento objem se nazývá objemem horniny vytlačené konstrukcí)._x000D_
2. V cenách nejsou zahrnuty náklady na nakupovanou sypaninu. Tato se oceňuje ve specifikaci._x000D_
</t>
  </si>
  <si>
    <t>"ŠS1" 0</t>
  </si>
  <si>
    <t>"SK KG DN150" (5,35-0,5 + 0)*0,8*(0,3)</t>
  </si>
  <si>
    <t>"DK KG DN200" (2,0-0,76 + 0)*0,8*(0,35)</t>
  </si>
  <si>
    <t>"SK KG DN100" ((3,6-1,2+1,2+17,7+1,7 + 0,8 + 0,9 + 3,8+1,5+2,0+2,5+3,7+2,1+3*0,9+1,6 + 1,0 + 2,0 + 1,9+0,9 + 7,4+0,4)*(0,25) + 0)*0,4</t>
  </si>
  <si>
    <t>"SK KG DN100" (0 + (25,5-14,4 + 2,9 + 0,5 + 2,7 + 0,9 + 1,3 + 3,2+0,9 + 1,2 + 2,2+1,7)*(0,25) + (14,4+1,2)*(0,25))*0,4</t>
  </si>
  <si>
    <t>"DK KG DN100" ((2,1 + 2,1)*(0,25))*0,4</t>
  </si>
  <si>
    <t>"SK KG DN125" (0,5)*(0,3)*0,4</t>
  </si>
  <si>
    <t>"DK KG DN125" ((7,9+2,1)*(0,3) + (1,6)*(0,3) + (1,7)*(0,3))*0,4</t>
  </si>
  <si>
    <t>"SK KG DN150" (0 + 0,6 + 2,9)*(0,3)*0,4</t>
  </si>
  <si>
    <t>"DK KG DN150" ((18,9-0,6-1,2-6,9)*(0,3) + (6,9-0,6)*(0,3))*0,4</t>
  </si>
  <si>
    <t>"DK KG DN200" (0 + 0,6 + 6,7+1,1+11,1-1,2)*(0,35)*0,6</t>
  </si>
  <si>
    <t>"SV PE100 d63" (0,6)*(0,4)*0,6</t>
  </si>
  <si>
    <t>"SK KG DN100" ((3,5 + 2,8 + 3,3+1,3 + 3,1 + 3,3+1,3)*(0,25) + 0)*0,4</t>
  </si>
  <si>
    <t>58331200</t>
  </si>
  <si>
    <t>štěrkopísek netříděný zásypový</t>
  </si>
  <si>
    <t>"ŠS1" 0*1,7</t>
  </si>
  <si>
    <t>"SK KG DN150" (5,35-0,5 + 0)*0,8*(0,3)*1,7</t>
  </si>
  <si>
    <t>"DK KG DN200" (2,0-0,76 + 0)*0,8*(0,35)*1,7</t>
  </si>
  <si>
    <t>"SK KG DN100" ((3,6-1,2+1,2+17,7+1,7 + 0,8 + 0,9 + 3,8+1,5+2,0+2,5+3,7+2,1+3*0,9+1,6 + 1,0 + 2,0 + 1,9+0,9 + 7,4+0,4)*(0,25) + 0)*0,4*1,7</t>
  </si>
  <si>
    <t>"SK KG DN100" (0 + (25,5-14,4 + 2,9 + 0,5 + 2,7 + 0,9 + 1,3 + 3,2+0,9 + 1,2 + 2,2+1,7)*(0,25) + (14,4+1,2)*(0,25))*0,4*1,7</t>
  </si>
  <si>
    <t>"DK KG DN100" ((2,1 + 2,1)*(0,25))*0,4*1,7</t>
  </si>
  <si>
    <t>"SK KG DN125" (0,5)*(0,3)*0,4*1,7</t>
  </si>
  <si>
    <t>"DK KG DN125" ((7,9+2,1)*(0,3) + (1,6)*(0,3) + (1,7)*(0,3))*0,4*1,7</t>
  </si>
  <si>
    <t>"SK KG DN150" (0 + 0,6 + 2,9)*(0,3)*0,4*1,7</t>
  </si>
  <si>
    <t>"DK KG DN150" ((18,9-0,6-1,2-6,9)*(0,3) + (6,9-0,6)*(0,3))*0,4*1,7</t>
  </si>
  <si>
    <t>"DK KG DN200" (0 + 0,6 + 6,7+1,1+11,1-1,2)*(0,35)*0,6*1,7</t>
  </si>
  <si>
    <t>"SV PE100 d63" (0,6)*(0,4)*0,6*1,7</t>
  </si>
  <si>
    <t>"SK KG DN100" ((3,5 + 2,8 + 3,3+1,3 + 3,1 + 3,3+1,3)*(0,25) + 0)*0,4*1,7</t>
  </si>
  <si>
    <t>174101102</t>
  </si>
  <si>
    <t>Zásyp sypaninou z jakékoliv horniny strojně s uložením výkopku ve vrstvách se zhutněním v uzavřených prostorách s urovnáním povrchu zásypu</t>
  </si>
  <si>
    <t>162251101</t>
  </si>
  <si>
    <t>Vodorovné přemístění výkopku nebo sypaniny po suchu na obvyklém dopravním prostředku, bez naložení výkopku, avšak se složením bez rozhrnutí z horniny třídy těžitelnosti I skupiny 1 až 3 na vzdálenost do 20 m</t>
  </si>
  <si>
    <t>162351103</t>
  </si>
  <si>
    <t>Vodorovné přemístění výkopku nebo sypaniny po suchu na obvyklém dopravním prostředku, bez naložení výkopku, avšak se složením bez rozhrnutí z horniny třídy těžitelnosti I skupiny 1 až 3 na vzdálenost přes 50 do 500 m</t>
  </si>
  <si>
    <t>162651112</t>
  </si>
  <si>
    <t>Vodorovné přemístění výkopku nebo sypaniny po suchu na obvyklém dopravním prostředku, bez naložení výkopku, avšak se složením bez rozhrnutí z horniny třídy těžitelnosti I skupiny 1 až 3 na vzdálenost přes 4 000 do 5 000 m</t>
  </si>
  <si>
    <t>871313121</t>
  </si>
  <si>
    <t>Montáž kanalizačního potrubí z plastů z tvrdého PVC těsněných gumovým kroužkem v otevřeném výkopu ve sklonu do 20 % DN 160</t>
  </si>
  <si>
    <t xml:space="preserve">Poznámka k souboru cen:_x000D_
1. V cenách montáže potrubí nejsou započteny náklady na dodání trub, elektrospojek a těsnicích kroužků pokud tyto nejsou součástí dodávky potrubí. Tyto náklady se oceňují ve specifikaci._x000D_
2. V cenách potrubí z trubek polyetylenových a polypropylenových nejsou započteny náklady na dodání tvarovek použitých pro napojení na jiný druh potrubí; tvarovky se oceňují ve specifikaci._x000D_
3. Ztratné lze dohodnout:_x000D_
a) u trub kanalizačních z tvrdého PVC ve směrné výši 3 %,_x000D_
b) u trub polyetylenových a polypropylenových ve směrné výši 1,5._x000D_
</t>
  </si>
  <si>
    <t>28611165</t>
  </si>
  <si>
    <t>trubka kanalizační PVC DN 160x3000mm SN8</t>
  </si>
  <si>
    <t>871353121</t>
  </si>
  <si>
    <t>Montáž kanalizačního potrubí z plastů z tvrdého PVC těsněných gumovým kroužkem v otevřeném výkopu ve sklonu do 20 % DN 200</t>
  </si>
  <si>
    <t>28611168</t>
  </si>
  <si>
    <t>trubka kanalizační PVC DN 200x3000mm SN8</t>
  </si>
  <si>
    <t>894411311</t>
  </si>
  <si>
    <t>Osazení betonových nebo železobetonových dílců pro šachty skruží rovných</t>
  </si>
  <si>
    <t xml:space="preserve">Poznámka k souboru cen:_x000D_
1. V cenách nejsou započteny náklady na dodání betonových nebo železobetonových dílců a těsnění; dodání těchto se oceňuje ve specifikaci._x000D_
</t>
  </si>
  <si>
    <t>59224073</t>
  </si>
  <si>
    <t>skruž betonová DN 1000x500, 100x50x9cm</t>
  </si>
  <si>
    <t>894414111</t>
  </si>
  <si>
    <t>Osazení betonových nebo železobetonových dílců pro šachty skruží základových (dno)</t>
  </si>
  <si>
    <t>59224337</t>
  </si>
  <si>
    <t>dno betonové šachty kanalizační přímé 100x60x40cm</t>
  </si>
  <si>
    <t>894414211</t>
  </si>
  <si>
    <t>Osazení betonových nebo železobetonových dílců pro šachty desek zákrytových</t>
  </si>
  <si>
    <t>59224315</t>
  </si>
  <si>
    <t>deska betonová zákrytová pro kruhové šachty 100/62,5x16,5cm</t>
  </si>
  <si>
    <t>59224348</t>
  </si>
  <si>
    <t>těsnění elastomerové pro spojení šachetních dílů DN 1000</t>
  </si>
  <si>
    <t>59224011</t>
  </si>
  <si>
    <t>prstenec šachtový vyrovnávací betonový 625x100x60mm</t>
  </si>
  <si>
    <t>28661933</t>
  </si>
  <si>
    <t>poklop šachtový litinový dno DN 600 pro třídu zatížení B125</t>
  </si>
  <si>
    <t>711747067</t>
  </si>
  <si>
    <t>Provedení detailů pásy přitavením opracování trubních prostupů pod těsnící objímkou, průměru do 300 mm, NAIP</t>
  </si>
  <si>
    <t>"SV" 1</t>
  </si>
  <si>
    <t>"SK" 3</t>
  </si>
  <si>
    <t>"DK" 1</t>
  </si>
  <si>
    <t>"DK" 2</t>
  </si>
  <si>
    <t>59713300X11</t>
  </si>
  <si>
    <t>těsnicí manžeta pro potrubní prostupy DN63-75 s asfaltovou manžetou</t>
  </si>
  <si>
    <t>59713300X01</t>
  </si>
  <si>
    <t>těsnicí manžeta pro prostup potrubí DN110 s asfaltovou manžetou</t>
  </si>
  <si>
    <t>59713301X01</t>
  </si>
  <si>
    <t>těsnicí manžeta pro prostup potrubí DN125 s asfaltovou manžetou</t>
  </si>
  <si>
    <t>713463211</t>
  </si>
  <si>
    <t>Montáž izolace tepelné potrubí a ohybů tvarovkami nebo deskami potrubními pouzdry s povrchovou úpravou hliníkovou fólií (izolační materiál ve specifikaci) přelepenými samolepící hliníkovou páskou potrubí jednovrstvá D do 50 mm</t>
  </si>
  <si>
    <t xml:space="preserve">Poznámka k souboru cen:_x000D_
1. Ceny -1121 až -1173 slouží pro skladebné ocenění oprav tepelných izolací potrubí skružemi připevněnými na tmel v části C01 Opravy a údržba tepelných izolací._x000D_
2. Cenami -1121 až -1173 lze oceňovat izolace skružemi o obvodu izolace do 1 570 mm včetně (tj. do vnějšího průměru skruže 500 mm). Izolace většího obvodu lze oceňovat cenami souboru cen 713 36-112 Montáž izolace tepelné těles ploch tvarových v části A 03._x000D_
3. Množství měrných jednotek u položek 713 46-3111 až -3411 se určuje podle článku 3521 Všeobecných podmínek části A04 tohoto katalogu._x000D_
</t>
  </si>
  <si>
    <t>"SV PPRCT D50" (1,5+21,9+2*2*0,7 + 5*3,6 + 0,5 + 0,7+4,1+1,1+0,7+0,7+3*2,6+3*0,3)</t>
  </si>
  <si>
    <t>"TV PPRCT D50" (0,3 + 1,0 + 3,9 + 3*3,6)</t>
  </si>
  <si>
    <t>"SV PPRCT D40" (9,2+0,4+1,7 + 1,5+21,9+2*2*0,7+1,7 + 1,5+21,9+2*2*0,7+1,7 + 1,5+21,9+2*2*0,7+1,7)</t>
  </si>
  <si>
    <t>"TV PPRCT D40" (1,5+22,1+2*2*0,7+1,9 + 1,5+22,1+2*2*0,7+1,9 + 1,5+22,1+2*2*0,7+1,9 + 1,5+22,1+2*2*0,7+1,9)</t>
  </si>
  <si>
    <t>"CV PPRCT D40" (0,3 + 1,0 + 3,9 + 3*3,6)</t>
  </si>
  <si>
    <t>"SV PPRCT D32" (1,7+7,1)</t>
  </si>
  <si>
    <t>"CV PPRCT D32" (1,5+22,1+2*2*0,7+1,9 + 1,5+22,1+2*2*0,7+1,9 + 1,5+22,1+2*2*0,7+1,9 + 1,5+22,1+2*2*0,7+1,9)</t>
  </si>
  <si>
    <t>"SV PPRCT D25" (0,7 + 0,5)</t>
  </si>
  <si>
    <t>"SV PPR D40" (0,8+0,9 + 1,1+1,2 + 1,1+1,2 + 1,1+1,2 + 1,1+1,2 + 0)</t>
  </si>
  <si>
    <t>"SV PPR D32" (2,3 + 4,5 + 4,5 + 4,5 + 4,5 + 0)</t>
  </si>
  <si>
    <t>"SV PPR D25" (1,2 + 2,3 + 4*(2,9 + 1,1 + 0))</t>
  </si>
  <si>
    <t>"SV PPR D20" (6,6+1,1+3,3+2,8+1,0+0,3 + 1,2 + 1,7+1,3 + 4*(0,4+2,3 + 0,6+2,3+1,2+0,7 + 0,9+2,3))</t>
  </si>
  <si>
    <t>"SV PPR D16" (2,7+0,5+3,1+0,9+0,3 + 1,1+2,8+0,9+0,8+0,7+0,6+0,5+3*3,1+3*0,3 + 2,3+0,7+3*2,1+0,4+1,4+0,7+3*1,1+1,8+10*3,1+10*0,3 + 0)</t>
  </si>
  <si>
    <t>"SV PPR D16" (0 + 4*(2*1,1+2*0,4+1,1+3*0,4+1,3+0,4+2,4+1,8+1,2+6*3,1+14*0,3))</t>
  </si>
  <si>
    <t>"TV PPR D40" (1,1+1,2 + 1,1+1,2 + 1,1+1,2 + 1,1+1,2 + 0)</t>
  </si>
  <si>
    <t>"TV PPR D32" (0 + 4,7 + 4,7 + 4,7 + 4,7 + 0)</t>
  </si>
  <si>
    <t>"TV PPR D20" (4*(3,1+2,3 + 0,7+2,3 + 0))</t>
  </si>
  <si>
    <t>"TV PPR D16" (0,6+8*0,3 + 4*(1,1 + 1,3+1,3+1,1+2,6+1,7+3*3,1+7*0,3))</t>
  </si>
  <si>
    <t>"SV PPRCT D25" 2*(0,6 + 14,6+2*0,6+0,6)</t>
  </si>
  <si>
    <t>"TV PPRCT D25" 2*(0,8 + 14,6+2*0,6+0,8)</t>
  </si>
  <si>
    <t>"CV PPRCT D20" 2*(0 + 14,6+2*0,6+0,2)</t>
  </si>
  <si>
    <t>"SV PPR D25" 2*(0,5+0,7+2,3+3,4 + 0,6+0,7+1,7)</t>
  </si>
  <si>
    <t>"SV PPR D20" 2*(4,1+1,1+6,0+0,6+0,4+9,2+0,4+4*2,7 + 4,1+8,6+2,3+1,1+0,8+5,3+1,0+4*2,7)</t>
  </si>
  <si>
    <t>"TV PPR D25" 2*(0,5+0,7+2,3+3,4 + 0,6+0,7+1,7)</t>
  </si>
  <si>
    <t>"TV PPR D20" 2*(4,1+1,1+6,0+0,6+0,4+9,2+0,4+4*2,7 + 4,1+8,6+2,3+1,1+0,8+5,3+1,0+4*2,7)</t>
  </si>
  <si>
    <t>63154530</t>
  </si>
  <si>
    <t>pouzdro izolační potrubní z minerální vlny s Al fólií max. 250/100°C 22/30mm</t>
  </si>
  <si>
    <t>63154531</t>
  </si>
  <si>
    <t>pouzdro izolační potrubní z minerální vlny s Al fólií max. 250/100°C 28/30mm</t>
  </si>
  <si>
    <t>63154532</t>
  </si>
  <si>
    <t>pouzdro izolační potrubní z minerální vlny s Al fólií max. 250/100°C 35/30mm</t>
  </si>
  <si>
    <t>63154533</t>
  </si>
  <si>
    <t>pouzdro izolační potrubní z minerální vlny s Al fólií max. 250/100°C 42/30mm</t>
  </si>
  <si>
    <t>63154573</t>
  </si>
  <si>
    <t>pouzdro izolační potrubní z minerální vlny s Al fólií max. 250/100°C 42/40mm</t>
  </si>
  <si>
    <t>63154535</t>
  </si>
  <si>
    <t>pouzdro izolační potrubní z minerální vlny s Al fólií max. 250/100°C 60/30mm</t>
  </si>
  <si>
    <t>63154605</t>
  </si>
  <si>
    <t>pouzdro izolační potrubní z minerální vlny s Al fólií max. 250/100°C 60/50mm</t>
  </si>
  <si>
    <t>713463312</t>
  </si>
  <si>
    <t>Montáž izolace tepelné potrubí a ohybů tvarovkami nebo deskami potrubními pouzdry s povrchovou úpravou hliníkovou fólií se samolepícím přesahem (izolační materiál ve specifikaci) přelepenými samolepící hliníkovou páskou potrubí jednovrstvá D přes 50 do 100 mm</t>
  </si>
  <si>
    <t>"SV Fe DN50" (1,0+1,0)</t>
  </si>
  <si>
    <t>"SV PPRCT D63" (0,5+2,3 + 6,5+3,2)</t>
  </si>
  <si>
    <t>"SK PP DN75" (4*3,6 + 0 + 0 + 0 + 0,5+5*3,6+0,3 + 0,5+4*3,6+0,3)</t>
  </si>
  <si>
    <t>"DK PP DN75" (0,5+5*3,6+1,9+0,3 + 0+0,8+3,6+1,9+0,3)</t>
  </si>
  <si>
    <t>"SK PP DN75" (4*3,6+0,6 + 4*3,6+0,6 + 4*3,6+0,6 + 5*3,6+0,6 + 5*3,6+0,6)</t>
  </si>
  <si>
    <t>63154537</t>
  </si>
  <si>
    <t>pouzdro izolační potrubní z minerální vlny s Al fólií max. 250/100°C 76/30mm</t>
  </si>
  <si>
    <t>63154538</t>
  </si>
  <si>
    <t>pouzdro izolační potrubní z minerální vlny s Al fólií max. 250/100°C 89/30mm</t>
  </si>
  <si>
    <t>713463313</t>
  </si>
  <si>
    <t>Montáž izolace tepelné potrubí a ohybů tvarovkami nebo deskami potrubními pouzdry s povrchovou úpravou hliníkovou fólií se samolepícím přesahem (izolační materiál ve specifikaci) přelepenými samolepící hliníkovou páskou potrubí jednovrstvá D přes 100 do 150 mm</t>
  </si>
  <si>
    <t>"SK PP DN110" (0 + 3,6+0+3*3,6+0,3 + 0+3,2+0 + 0+3,6+0,3 + 0 + 0)</t>
  </si>
  <si>
    <t>"SK PP DN110" (0 + 2,1 + 3,8 + 0 + 0 + 0)</t>
  </si>
  <si>
    <t>"DK PP DN110" (4*3,6+0,8+0,3 + 0,5+4*3,6+2,6+0,3+0)</t>
  </si>
  <si>
    <t>"DK PP DN125" (4*3,6+1,7+0,3 + 4*3,6+0,8+0,3)</t>
  </si>
  <si>
    <t>63154542</t>
  </si>
  <si>
    <t>pouzdro izolační potrubní z minerální vlny s Al fólií max. 250/100°C 133/30mm</t>
  </si>
  <si>
    <t>63154614</t>
  </si>
  <si>
    <t>pouzdro izolační potrubní z minerální vlny s Al fólií max. 250/100°C 159/50mm</t>
  </si>
  <si>
    <t>721173401</t>
  </si>
  <si>
    <t>Potrubí z trub PVC SN4 svodné (ležaté) DN 110</t>
  </si>
  <si>
    <t xml:space="preserve">Poznámka k souboru cen:_x000D_
1. Cenami -3315 až -3317 se oceňuje svislé potrubí od střešního vtoku po čisticí kus._x000D_
</t>
  </si>
  <si>
    <t>"SK KG DN100" ((3,6-1,2+1,2+17,7+1,7 + 0,8 + 0,9 + 3,8+1,5+2,0+2,5+3,7+2,1+3*0,9+1,6 + 1,0 + 2,0 + 1,9+0,9 + 7,4+0,4 + 2*0,9+14*1,1) + 0)</t>
  </si>
  <si>
    <t>"SK KG DN100" (0 + (25,5-14,4 + 2,9 + 0,5 + 2,7 + 0,9 + 1,3 + 3,2+0,9 + 1,2 + 2,2+1,7 + 9*1,3) + (14,4+1,2 + 0,6+0,8))</t>
  </si>
  <si>
    <t>"DK KG DN100" ((2,1+1,6 + 2,1+1,0))</t>
  </si>
  <si>
    <t>"SK KG DN100" ((3,5+0,6 + 2,8+0,6 + 3,3+1,3+0,5 + 3,1+0,5 + 3,3+1,3+0,5))</t>
  </si>
  <si>
    <t>721173402</t>
  </si>
  <si>
    <t>Potrubí z trub PVC SN4 svodné (ležaté) DN 125</t>
  </si>
  <si>
    <t>"SK KG DN125" (0,5)</t>
  </si>
  <si>
    <t>"DK KG DN125" ((7,9+2,1+0,9) + (1,6+1,5) + (1,7+1,7))</t>
  </si>
  <si>
    <t>721173403</t>
  </si>
  <si>
    <t>Potrubí z trub PVC SN4 svodné (ležaté) DN 160</t>
  </si>
  <si>
    <t>"SK KG DN150" (0 + 0,6 + 2,9)</t>
  </si>
  <si>
    <t>"DK KG DN150" ((18,9-0-0-6,9) + (6,9-0))</t>
  </si>
  <si>
    <t>721173404</t>
  </si>
  <si>
    <t>Potrubí z trub PVC SN4 svodné (ležaté) DN 200</t>
  </si>
  <si>
    <t>"DK KG DN200" (0 + 0,6 + 6,7+1,1+11,1-0)</t>
  </si>
  <si>
    <t>28611616</t>
  </si>
  <si>
    <t>čistící kus kanalizace plastové KG DN 100 se 4 šrouby</t>
  </si>
  <si>
    <t>"SK KG DN100" 3</t>
  </si>
  <si>
    <t>28611620</t>
  </si>
  <si>
    <t>čistící kus kanalizace plastové KG DN 160 se 4 šrouby</t>
  </si>
  <si>
    <t>"DK KG DN150" 1</t>
  </si>
  <si>
    <t>28611622</t>
  </si>
  <si>
    <t>čistící kus kanalizace plastové KG DN 200 s 6 šrouby</t>
  </si>
  <si>
    <t>"DK KG DN200" 1</t>
  </si>
  <si>
    <t>721175102</t>
  </si>
  <si>
    <t>Plastové potrubí odhlučněné třívrstvé připojovací DN 40</t>
  </si>
  <si>
    <t xml:space="preserve">Poznámka k souboru cen:_x000D_
1. Cenami -5231 až -5237 se oceňuje svislé potrubí od střešního vtoku po čisticí kus._x000D_
2. Ochrany odpadního a připojovacího potrubí z plastových trub se oceňují cenami souboru cen 722 18- . . Ochrana potrubí, části A 02._x000D_
3. Ceny -5401 až -5431 se použijí v případě požadavku tlakového vedení nebo podtlakového odvodnění střechy ve spojení s položkami pro beztlakovou kanalizaci 721 17-5....Počet kusů se určí podle počtu hrdel na potrubí._x000D_
</t>
  </si>
  <si>
    <t>"SK PP DN40" (3,2+1,6+2*0,3 + 1,3+0,3 + 1,5+7,1+2*1,1+2*0,3 + 3,1+4,2+0,9+4,2+10,2+0,6+2*0,3 + 0)</t>
  </si>
  <si>
    <t>"SK PP DN40" (0 + 1,8+7,4+2*1,2+2*0,3 + 3,3+8,5+2,8+2,2+7,2+2*1,1+0,6+2*0,8+5*0,3 + 7,1+2,3+7,9+4*0,7+4*0,3+0)</t>
  </si>
  <si>
    <t>"SK PP DN40" (0+6,2+7,4+2*0,8+2,3+0,5+12,2+2*0,7+2,2+0,5+7*0,3 + 0)</t>
  </si>
  <si>
    <t>"SK PP DN40" (0+6,2+7,4+2*0,8+2,3+0,5+12,2+1,3+2*0,7+2,2+0,5+1,4+2,3+0,4+2,3+1,9+12*0,3 + 0)</t>
  </si>
  <si>
    <t>"SK PP DN40" (5*0,5+3*0,6+2,3+1,2+1,1+2*0,7+0,5+6*0,3)</t>
  </si>
  <si>
    <t>721175103</t>
  </si>
  <si>
    <t>Plastové potrubí odhlučněné třívrstvé připojovací DN 50</t>
  </si>
  <si>
    <t>"SK PP DN50" (1,1+5*0,6+6*0,3 + 3,1+1,1+3*0,6+8*0,3 + 1,1+0,3 + 1,1+2*0,7+0,5+1,8 + 3,1+1,1+5*1,1+10*0,3 + 0)</t>
  </si>
  <si>
    <t>"SK PP DN50" (0 + 1,1+2*0,7+0,5+1,8 + 3,1+1,1+5*1,1+10*0,3 + 1,1+2*0,7+0,5+1,8 + 3,1+1,1+5*1,1+10*0,3 + 0)</t>
  </si>
  <si>
    <t>721175105</t>
  </si>
  <si>
    <t>Plastové potrubí odhlučněné třívrstvé připojovací DN 110</t>
  </si>
  <si>
    <t>"SK PP DN110" (1,6+4*0,4+6*0,3 + 2*0,9+2*0,4+6*0,3 + 0+2*0,9+2*0,9+6*0,3 + 0+2*0,9+2*0,9+6*0,3 + 0+2*0,9+2*0,9+6*0,3)</t>
  </si>
  <si>
    <t>721175111</t>
  </si>
  <si>
    <t>Potrubí plastové odhlučněné vysoce tlumící třívrstvé odpadní (svislé) DN 75</t>
  </si>
  <si>
    <t xml:space="preserve">Poznámka k souboru cen:_x000D_
1. Cenami -5151 až -5154 se oceňuje svislé potrubí od střešního vtoku po čisticí kus._x000D_
2. Ochrany odpadního a připojovacího potrubí z plastových trub se oceňují cenami souboru cen 722 18- . . Ochrana potrubí, části A 02._x000D_
</t>
  </si>
  <si>
    <t>"DK PP DN75" (0 + 2,7 + 2,7 + 2,7)</t>
  </si>
  <si>
    <t>721175112</t>
  </si>
  <si>
    <t>Potrubí plastové odhlučněné vysoce tlumící třívrstvé odpadní (svislé) DN 110</t>
  </si>
  <si>
    <t>"SK PP DN110" (0 + 3,6+0+3*3,6+0,3 + 3*3,6+3,2+0 + 4*3,6+0,3 + 0 + 0)</t>
  </si>
  <si>
    <t>721175121</t>
  </si>
  <si>
    <t>Potrubí plastové odhlučněné vysoce tlumící třívrstvé svodné (ležaté) DN 75</t>
  </si>
  <si>
    <t>"DK PP DN75" (0 + 5,2 + 5,2 + 5,2)</t>
  </si>
  <si>
    <t>721175122</t>
  </si>
  <si>
    <t>Potrubí plastové odhlučněné vysoce tlumící třívrstvé svodné (ležaté) DN 110</t>
  </si>
  <si>
    <t>"SK PP DN110" (0 + 0 + 4,5+1,6+1,3+0 + 4,5+1,6+1,3+0 + 4,5+1,6+1,3+0)</t>
  </si>
  <si>
    <t>721175131</t>
  </si>
  <si>
    <t>Plastové potrubí odhlučněné třívrstvé dešťové DN 75</t>
  </si>
  <si>
    <t>721175132</t>
  </si>
  <si>
    <t>Plastové potrubí odhlučněné třívrstvé dešťové DN 110</t>
  </si>
  <si>
    <t>721175133</t>
  </si>
  <si>
    <t>Plastové potrubí odhlučněné třívrstvé dešťové DN 125</t>
  </si>
  <si>
    <t>28615699X01</t>
  </si>
  <si>
    <t>hrdlová zátka na potrubí vícevrstvé odhlučněné PP D 40</t>
  </si>
  <si>
    <t>Poznámka k položce:_x000D_
Poznámka k položce: zátka jako čisticí kus odvodu kondenzátu VZT umístěná na konci trubky nebo na slepé odbočce</t>
  </si>
  <si>
    <t>"SK PP DN40" (3 + 7 + 7 + 8 + 0)</t>
  </si>
  <si>
    <t>"SK PP DN40" (1 + 6 + 6 + 6 + 0)</t>
  </si>
  <si>
    <t>28615690X01</t>
  </si>
  <si>
    <t>hrdlová zátka na potrubí vícevrstvé odhlučněné PP D 75</t>
  </si>
  <si>
    <t>"SK PP DN75" (4 + 4 + 4 + 4 + 4)</t>
  </si>
  <si>
    <t>28614460</t>
  </si>
  <si>
    <t>čistící kus PP kanalizační třívrstvý vysoká zvuková izolace DN 75</t>
  </si>
  <si>
    <t>"DK PP DN75" (0 + 1 + 1 + 1)</t>
  </si>
  <si>
    <t>"SK PP DN75" (2+2+2)</t>
  </si>
  <si>
    <t>"DK PP DN75" 3</t>
  </si>
  <si>
    <t>"SK PP DN75" (2 + 2 + 2 + 2 + 2)</t>
  </si>
  <si>
    <t>28614461</t>
  </si>
  <si>
    <t>čistící kus PP kanalizační třívrstvý vysoká zvuková izolace DN 110</t>
  </si>
  <si>
    <t>"SK PP DN110" (2+2+2)</t>
  </si>
  <si>
    <t>"DK PP DN110" 3</t>
  </si>
  <si>
    <t>28614462</t>
  </si>
  <si>
    <t>čistící kus PP kanalizační třívrstvý vysoká zvuková izolace DN 125</t>
  </si>
  <si>
    <t>"DK PP DN125" 4</t>
  </si>
  <si>
    <t>721211421X01</t>
  </si>
  <si>
    <t>Vpusť podlahová se suchou zápachovou uzávěrkou, 121x121 mm klick-klack/115x115 mm, svislý odpad DN 50/75/110</t>
  </si>
  <si>
    <t>(4+3*2+2)</t>
  </si>
  <si>
    <t>721233211X01</t>
  </si>
  <si>
    <t>Střešní vtok DN75 svislý s PP izolační přírubou, s el. ohřevem, záchytný koš</t>
  </si>
  <si>
    <t>"DK DN75" 2</t>
  </si>
  <si>
    <t>721233212X01</t>
  </si>
  <si>
    <t>Střešní vtok DN110 se svislým odtokem s továrně připojeným živičným pásem, s el. ohřevem, záchytný koš</t>
  </si>
  <si>
    <t>"DK DN110" 2</t>
  </si>
  <si>
    <t>721233213X01</t>
  </si>
  <si>
    <t>Střešní vtok DN125 se svislým odtokem s továrně připojeným živičným pásem, s el. ohřevem, záchytný koš</t>
  </si>
  <si>
    <t>"DK DN125" 2</t>
  </si>
  <si>
    <t>721274122</t>
  </si>
  <si>
    <t>Ventily přivzdušňovací odpadních potrubí vnitřní DN 70</t>
  </si>
  <si>
    <t>721194104</t>
  </si>
  <si>
    <t>Vyměření přípojek na potrubí vyvedení a upevnění odpadních výpustek DN 40</t>
  </si>
  <si>
    <t xml:space="preserve">Poznámka k souboru cen:_x000D_
1. Cenami lze oceňovat i vyvedení a upevnění odpadních výpustek ke strojům a zařízením._x000D_
2. Potrubí odpadních výpustek se oceňují cenami souboru cen 721 17- . . Potrubí z plastových trub, části A 01._x000D_
</t>
  </si>
  <si>
    <t>"VZT" 65</t>
  </si>
  <si>
    <t>55161X02</t>
  </si>
  <si>
    <t>vodní zápachová uzávěrka DN 40 pro odvod kondenzátu v transparentním provedení, s přídavnou mechanickou zápachovou uzávěrkou (kulička) a čistící vložkou</t>
  </si>
  <si>
    <t>721194105</t>
  </si>
  <si>
    <t>Vyměření přípojek na potrubí vyvedení a upevnění odpadních výpustek DN 50</t>
  </si>
  <si>
    <t>"U" 19</t>
  </si>
  <si>
    <t>"Ui" 5</t>
  </si>
  <si>
    <t>"P" 10</t>
  </si>
  <si>
    <t>"D" 7</t>
  </si>
  <si>
    <t>721194109</t>
  </si>
  <si>
    <t>Vyměření přípojek na potrubí vyvedení a upevnění odpadních výpustek DN 100</t>
  </si>
  <si>
    <t>"WC" 20</t>
  </si>
  <si>
    <t>"WCi" 5</t>
  </si>
  <si>
    <t>"V" 5</t>
  </si>
  <si>
    <t>721171918</t>
  </si>
  <si>
    <t>Opravy odpadního potrubí plastového propojení dosavadního potrubí DN 200</t>
  </si>
  <si>
    <t>"ŠS1" 1</t>
  </si>
  <si>
    <t>722</t>
  </si>
  <si>
    <t>Zdravotechnika - vnitřní vodovod</t>
  </si>
  <si>
    <t>722130236</t>
  </si>
  <si>
    <t>Potrubí z ocelových trubek pozinkovaných závitových svařovaných běžných DN 50</t>
  </si>
  <si>
    <t>"PV Fe DN50" (0,9 + 0,5+2,6 + 0,7+6,8+4,2+1,5+21,4 + 0)</t>
  </si>
  <si>
    <t>722130233</t>
  </si>
  <si>
    <t>Potrubí z ocelových trubek pozinkovaných závitových svařovaných běžných DN 25</t>
  </si>
  <si>
    <t>"PV Fe DN25" (8,2+4,1+3,7+0,5+2,3+0,3 + 2,6+1,1 + 2,3+0,3+2*3,6+1,0 + 4*0,4+4*0,3)</t>
  </si>
  <si>
    <t>871211141</t>
  </si>
  <si>
    <t>Montáž vodovodního potrubí z plastů v otevřeném výkopu z polyetylenu PE 100 svařovaných na tupo SDR 11/PN16 D 63 x 5,8 mm</t>
  </si>
  <si>
    <t xml:space="preserve">Poznámka k souboru cen:_x000D_
1. V cenách potrubí nejsou započteny náklady na:_x000D_
a) dodání potrubí; potrubí se oceňuje ve specifikaci; ztratné lze dohodnout u trub polyetylénových ve výši 1,5 %; u trub z tvrdého PVC ve výši 3 %,_x000D_
b) dodání tvarovek; tvarovky se oceňují ve specifikaci._x000D_
2. Ceny -1211 jsou určeny i pro plošné kolektory primárních okruhů tepelných čerpadel._x000D_
</t>
  </si>
  <si>
    <t>"SV PE100 d63" (0,7+1,1)</t>
  </si>
  <si>
    <t>28613113</t>
  </si>
  <si>
    <t>potrubí vodovodní PE100 PN 16 SDR11 6m 100m 63x5,8mm</t>
  </si>
  <si>
    <t>877211112</t>
  </si>
  <si>
    <t>Montáž tvarovek na vodovodním plastovém potrubí z polyetylenu PE 100 elektrotvarovek SDR 11/PN16 kolen 90° d 63</t>
  </si>
  <si>
    <t xml:space="preserve">Poznámka k souboru cen:_x000D_
1. V cenách montáže tvarovek nejsou započteny náklady na dodání tvarovek. Tyto náklady se oceňují ve specifikaci._x000D_
</t>
  </si>
  <si>
    <t>"SV PE100 d63" 1</t>
  </si>
  <si>
    <t>28653055</t>
  </si>
  <si>
    <t>elektrokoleno 90° PE 100 D 63mm</t>
  </si>
  <si>
    <t>733321217</t>
  </si>
  <si>
    <t>Potrubí z trubek plastových z polypropylenu (PP-RCT) spojovaných svařováním Ø 63/8,6</t>
  </si>
  <si>
    <t xml:space="preserve">Poznámka k souboru cen:_x000D_
1. Potrubí venkovních plošných kolektorů primárních okruhů tepelných čerpadel, lze oceňovat příslušnými cenami části A02 katalogu 827-1 Vedení trubní, dálková a přípojná - vodovod a kanalizace._x000D_
</t>
  </si>
  <si>
    <t>733321216</t>
  </si>
  <si>
    <t>Potrubí z trubek plastových z polypropylenu (PP-RCT) spojovaných svařováním Ø 50/6,9</t>
  </si>
  <si>
    <t>733321215</t>
  </si>
  <si>
    <t>Potrubí z trubek plastových z polypropylenu (PP-RCT) spojovaných svařováním Ø 40/5,5</t>
  </si>
  <si>
    <t>733321214</t>
  </si>
  <si>
    <t>Potrubí z trubek plastových z polypropylenu (PP-RCT) spojovaných svařováním Ø 32/4,4</t>
  </si>
  <si>
    <t>733321213</t>
  </si>
  <si>
    <t>Potrubí z trubek plastových z polypropylenu (PP-RCT) spojovaných svařováním Ø 25/3,5</t>
  </si>
  <si>
    <t>733321212</t>
  </si>
  <si>
    <t>Potrubí z trubek plastových z polypropylenu (PP-RCT) spojovaných svařováním Ø 20/2,8</t>
  </si>
  <si>
    <t>722174005</t>
  </si>
  <si>
    <t>Potrubí z plastových trubek z polypropylenu (PPR) svařovaných polyfuzně PN 16 (SDR 7,4) D 40 x 5,5</t>
  </si>
  <si>
    <t xml:space="preserve">Poznámka k souboru cen:_x000D_
1. V cenách -4001 až -4088 jsou započteny náklady na montáž a dodávku potrubí a tvarovek._x000D_
</t>
  </si>
  <si>
    <t>722174004</t>
  </si>
  <si>
    <t>Potrubí z plastových trubek z polypropylenu (PPR) svařovaných polyfuzně PN 16 (SDR 7,4) D 32 x 4,4</t>
  </si>
  <si>
    <t>722174003</t>
  </si>
  <si>
    <t>Potrubí z plastových trubek z polypropylenu (PPR) svařovaných polyfuzně PN 16 (SDR 7,4) D 25 x 3,5</t>
  </si>
  <si>
    <t>722174002</t>
  </si>
  <si>
    <t>Potrubí z plastových trubek z polypropylenu (PPR) svařovaných polyfuzně PN 16 (SDR 7,4) D 20 x 2,8</t>
  </si>
  <si>
    <t>722174001</t>
  </si>
  <si>
    <t>Potrubí z plastových trubek z polypropylenu (PPR) svařovaných polyfuzně PN 16 (SDR 7,4) D 16 x 2,2</t>
  </si>
  <si>
    <t>722174025</t>
  </si>
  <si>
    <t>Potrubí z plastových trubek z polypropylenu (PPR) svařovaných polyfuzně PN 20 (SDR 6) D 40 x 6,7</t>
  </si>
  <si>
    <t>722174024</t>
  </si>
  <si>
    <t>Potrubí z plastových trubek z polypropylenu (PPR) svařovaných polyfuzně PN 20 (SDR 6) D 32 x 5,4</t>
  </si>
  <si>
    <t>722174023</t>
  </si>
  <si>
    <t>Potrubí z plastových trubek z polypropylenu (PPR) svařovaných polyfuzně PN 20 (SDR 6) D 25 x 4,2</t>
  </si>
  <si>
    <t>722174022</t>
  </si>
  <si>
    <t>Potrubí z plastových trubek z polypropylenu (PPR) svařovaných polyfuzně PN 20 (SDR 6) D 20 x 3,4</t>
  </si>
  <si>
    <t>722174021</t>
  </si>
  <si>
    <t>Potrubí z plastových trubek z polypropylenu (PPR) svařovaných polyfuzně PN 20 (SDR 6) D 16 x 2,7</t>
  </si>
  <si>
    <t>722220111</t>
  </si>
  <si>
    <t>Armatury s jedním závitem nástěnky pro výtokový ventil G 1/2</t>
  </si>
  <si>
    <t xml:space="preserve">Poznámka k souboru cen:_x000D_
1. Cenami -9101 až -9106 nelze oceňovat montáž nástěnek._x000D_
2. V cenách –0111 až -0122 je započteno i vyvedení a upevnění výpustek._x000D_
</t>
  </si>
  <si>
    <t>"V" 5*2</t>
  </si>
  <si>
    <t>"U" 19*2</t>
  </si>
  <si>
    <t>"Ui" 5*2</t>
  </si>
  <si>
    <t>"D" 7*2</t>
  </si>
  <si>
    <t>722220112</t>
  </si>
  <si>
    <t>Armatury s jedním závitem nástěnky pro výtokový ventil G 3/4</t>
  </si>
  <si>
    <t>"SV PPR D20" 2*(4 + 4)</t>
  </si>
  <si>
    <t>"TV PPR D20" 2*(4 + 4)</t>
  </si>
  <si>
    <t>28654228</t>
  </si>
  <si>
    <t>záslepka PPR D 20mm</t>
  </si>
  <si>
    <t>722239106</t>
  </si>
  <si>
    <t>Armatury se dvěma závity montáž vodovodních armatur se dvěma závity ostatních typů G 2</t>
  </si>
  <si>
    <t>28654302</t>
  </si>
  <si>
    <t>přechodka PPR s vnějším kovovým závitem D 63x2"</t>
  </si>
  <si>
    <t>28653083</t>
  </si>
  <si>
    <t>vložka přechodová PE/mosaz pro vodovodní potrubí PN16 plyn PN10 vnější závit 63-2"</t>
  </si>
  <si>
    <t>722232506</t>
  </si>
  <si>
    <t>Armatury se dvěma závity potrubní oddělovače vnější závit PN 10 do 65 °C G 2</t>
  </si>
  <si>
    <t>722232048</t>
  </si>
  <si>
    <t>Armatury se dvěma závity kulové kohouty PN 42 do 185 °C přímé vnitřní závit G 2</t>
  </si>
  <si>
    <t>722232066</t>
  </si>
  <si>
    <t>Armatury se dvěma závity kulové kohouty PN 42 do 185 °C přímé vnitřní závit s vypouštěním G 2</t>
  </si>
  <si>
    <t>"PV" 2</t>
  </si>
  <si>
    <t>722232047</t>
  </si>
  <si>
    <t>Armatury se dvěma závity kulové kohouty PN 42 do 185 °C přímé vnitřní závit G 6/4</t>
  </si>
  <si>
    <t>"uzávěry" 1</t>
  </si>
  <si>
    <t>722232046</t>
  </si>
  <si>
    <t>Armatury se dvěma závity kulové kohouty PN 42 do 185 °C přímé vnitřní závit G 5/4</t>
  </si>
  <si>
    <t>"VS TV Qn3,5" 4</t>
  </si>
  <si>
    <t>"VS SV Qn6,0" 1+4</t>
  </si>
  <si>
    <t>"uzávěry" (1+2+2+2)</t>
  </si>
  <si>
    <t>722232064</t>
  </si>
  <si>
    <t>Armatury se dvěma závity kulové kohouty PN 42 do 185 °C přímé vnitřní závit s vypouštěním G 5/4</t>
  </si>
  <si>
    <t>722232045</t>
  </si>
  <si>
    <t>Armatury se dvěma závity kulové kohouty PN 42 do 185 °C přímé vnitřní závit G 1</t>
  </si>
  <si>
    <t>"VS SV Qn2,5" 2*2</t>
  </si>
  <si>
    <t>"VS TV Qn2,5" 2*2</t>
  </si>
  <si>
    <t>722232063</t>
  </si>
  <si>
    <t>Armatury se dvěma závity kulové kohouty PN 42 do 185 °C přímé vnitřní závit s vypouštěním G 1</t>
  </si>
  <si>
    <t>722232044</t>
  </si>
  <si>
    <t>Armatury se dvěma závity kulové kohouty PN 42 do 185 °C přímé vnitřní závit G 3/4</t>
  </si>
  <si>
    <t>"VS SV Qn2,5" 1+2</t>
  </si>
  <si>
    <t>722232062</t>
  </si>
  <si>
    <t>Armatury se dvěma závity kulové kohouty PN 42 do 185 °C přímé vnitřní závit s vypouštěním G 3/4</t>
  </si>
  <si>
    <t>"VS SV Qn2,5" 1+0</t>
  </si>
  <si>
    <t>722232043</t>
  </si>
  <si>
    <t>Armatury se dvěma závity kulové kohouty PN 42 do 185 °C přímé vnitřní závit G 1/2</t>
  </si>
  <si>
    <t>"VS SV Qn1,5" 2</t>
  </si>
  <si>
    <t>722232061</t>
  </si>
  <si>
    <t>Armatury se dvěma závity kulové kohouty PN 42 do 185 °C přímé vnitřní závit s vypouštěním G 1/2</t>
  </si>
  <si>
    <t>734220102</t>
  </si>
  <si>
    <t>Ventily regulační závitové vyvažovací přímé PN 20 do 100°C G 1</t>
  </si>
  <si>
    <t xml:space="preserve">Poznámka k souboru cen:_x000D_
1. V cenách -0101 až -0105 nejsou započteny náklady na dodávku a montáž měřící a vypouštěcí armatury.Tyto se oceňují samostatně souborem cen 734 49 1101 až -1105._x000D_
</t>
  </si>
  <si>
    <t>"uzávěry" (1+1+1+1)</t>
  </si>
  <si>
    <t>722262226</t>
  </si>
  <si>
    <t>Vodoměry pro vodu do 40°C závitové horizontální jednovtokové suchoběžné pro dálkový odečet G 1/2 x 110 mm Qn 1,6 R100</t>
  </si>
  <si>
    <t xml:space="preserve">Poznámka k souboru cen:_x000D_
1. Cenami nelze oceňovat montáže vodoměrů při zřizování vodovodních přípojek; tyto práce se oceňují cenami souboru cen 722 26- . 9 Oprava vodoměrů, části C 02._x000D_
</t>
  </si>
  <si>
    <t>722262301X01</t>
  </si>
  <si>
    <t>Vodoměry pro vodu do 40°C závitové vícevtokové mokroběžné pro dálkový odečet Qn 2,5</t>
  </si>
  <si>
    <t>"VS SV Qn2,5" 2</t>
  </si>
  <si>
    <t>722262302X01</t>
  </si>
  <si>
    <t>Vodoměry pro vodu do 40°C závitové vícevtokové mokroběžné pro dálkový odečet Qn 6</t>
  </si>
  <si>
    <t>"VS SV Qn6,0" 5</t>
  </si>
  <si>
    <t>722263212X01</t>
  </si>
  <si>
    <t>Vodoměry pro vodu do 100°C závitové vícevtokové mokroběžné pro dálkový odečet Qn 2,5</t>
  </si>
  <si>
    <t>722263213X01</t>
  </si>
  <si>
    <t>Vodoměry pro vodu do 100°C závitové vícevtokové mokroběžné pro dálkový odečet Qn 3,5</t>
  </si>
  <si>
    <t>722250133</t>
  </si>
  <si>
    <t>Požární příslušenství a armatury hydrantový systém s tvarově stálou hadicí celoplechový D 25 x 30 m</t>
  </si>
  <si>
    <t>"PV" 5</t>
  </si>
  <si>
    <t>722173938</t>
  </si>
  <si>
    <t>Spoje rozvodů vody z plastů svary na tupo D přes 63 do 75 mm</t>
  </si>
  <si>
    <t xml:space="preserve">Poznámka k souboru cen:_x000D_
1. Měrnou jednotkou kus se rozumí jeden spoj._x000D_
</t>
  </si>
  <si>
    <t>"propojení rozvodů vody" 1</t>
  </si>
  <si>
    <t>998722103</t>
  </si>
  <si>
    <t>Přesun hmot pro vnitřní vodovod stanovený z hmotnosti přesunovaného materiálu vodorovná dopravní vzdálenost do 50 m v objektech výšky přes 12 do 24 m</t>
  </si>
  <si>
    <t>725</t>
  </si>
  <si>
    <t>Zdravotechnika - zařizovací předměty</t>
  </si>
  <si>
    <t>725119125</t>
  </si>
  <si>
    <t>Zařízení záchodů montáž klozetových mís závěsných na nosné stěny</t>
  </si>
  <si>
    <t xml:space="preserve">Poznámka k souboru cen:_x000D_
1. V cenách -1351, -1361 není započten napájecí zdroj._x000D_
2. V cenách jsou započtená klozetová sedátka._x000D_
</t>
  </si>
  <si>
    <t>64236021</t>
  </si>
  <si>
    <t>klozet keramický bílý závěsný hluboké splachování 490x360x350mm</t>
  </si>
  <si>
    <t>64236051</t>
  </si>
  <si>
    <t>klozet keramický bílý závěsný hluboké splachování pro handicapované</t>
  </si>
  <si>
    <t>55281800</t>
  </si>
  <si>
    <t>tlačítko pro ovládání WC zepředu dvě vody bílé 246x164mm</t>
  </si>
  <si>
    <t>55167394</t>
  </si>
  <si>
    <t>sedátko klozetové duroplastové bílé antibakteriální</t>
  </si>
  <si>
    <t>725129101</t>
  </si>
  <si>
    <t>Pisoárové záchodky montáž ostatních typů keramických</t>
  </si>
  <si>
    <t xml:space="preserve">Poznámka k souboru cen:_x000D_
1. V cenách –1001, -1521, -1525, -1529, -2002 není započten napájecí zdroj._x000D_
2. V cenách -1501 a -1502 není započten ventil na oplach pisoáru._x000D_
</t>
  </si>
  <si>
    <t>64250907</t>
  </si>
  <si>
    <t>urinál keramický s odsáváním přívod vodorovný vnitřní bílý</t>
  </si>
  <si>
    <t>725129102</t>
  </si>
  <si>
    <t>Pisoárové záchodky montáž ostatních typů automatických</t>
  </si>
  <si>
    <t>55145641</t>
  </si>
  <si>
    <t>splachovač pisoárů automatický s napájecím zdrojem montážní krabicí a kulovým ventilem</t>
  </si>
  <si>
    <t>725219102</t>
  </si>
  <si>
    <t>Umyvadla montáž umyvadel ostatních typů na šrouby do zdiva</t>
  </si>
  <si>
    <t xml:space="preserve">Poznámka k souboru cen:_x000D_
1. V cenách -1601 až -9104 je započteno i dodání kulových uzávěrů (roháčků) a sifonu._x000D_
2. V cenách s viditelným sifonem (tj. bez krytu sifonu, slopu, skříňky, ..) jsou použity kulové uzávěry a sifon s celokovovým designem._x000D_
3. V cenách -1651 a -1661 nejsou započteny náklady na montáž a dodání desky, tyto se oceňují cenami 766693411 až 766693422_x000D_
4. V cenách –4112-14, -4141-43, -4151-56, -4161-63, -4211, 21, 31, není započten napájecí zdroj_x000D_
</t>
  </si>
  <si>
    <t>64211005</t>
  </si>
  <si>
    <t>umyvadlo keramické závěsné bílé 550x420mm</t>
  </si>
  <si>
    <t>64211023</t>
  </si>
  <si>
    <t>umyvadlo keramické závěsné bezbariérové bílé 640x550mm</t>
  </si>
  <si>
    <t>725319111</t>
  </si>
  <si>
    <t>Dřezy bez výtokových armatur montáž dřezů ostatních typů</t>
  </si>
  <si>
    <t xml:space="preserve">Poznámka k souboru cen:_x000D_
1. V ceně -1131 není započtena úhelníková příchytka._x000D_
2. V cenách -1141, není započten napájecí zdroj._x000D_
</t>
  </si>
  <si>
    <t>55231082</t>
  </si>
  <si>
    <t>dřez nerez s odkládací ploškou vestavný matný 560x480mm</t>
  </si>
  <si>
    <t>725339111</t>
  </si>
  <si>
    <t>Výlevky montáž výlevky</t>
  </si>
  <si>
    <t>64271101</t>
  </si>
  <si>
    <t>výlevka keramická bílá</t>
  </si>
  <si>
    <t>725119101</t>
  </si>
  <si>
    <t>Zařízení záchodů montáž splachovačů ostatních typů nádržkových plastových vysokopoložených</t>
  </si>
  <si>
    <t>55147031</t>
  </si>
  <si>
    <t>splachovač nádržkový úsporný z PH</t>
  </si>
  <si>
    <t>55147322</t>
  </si>
  <si>
    <t>souprava ovládací k nádržkovému splachovači</t>
  </si>
  <si>
    <t>55147324</t>
  </si>
  <si>
    <t>potrubí splachovací k nádržkovému splachovači</t>
  </si>
  <si>
    <t>725813111</t>
  </si>
  <si>
    <t>Ventily rohové bez připojovací trubičky nebo flexi hadičky G 1/2</t>
  </si>
  <si>
    <t>"WC" 0</t>
  </si>
  <si>
    <t>"WCi" 0</t>
  </si>
  <si>
    <t>"V" 0*2</t>
  </si>
  <si>
    <t>55190003</t>
  </si>
  <si>
    <t>flexi hadice ohebná sanitární D 9x13mm FF 1/2" 500mm</t>
  </si>
  <si>
    <t>725821316</t>
  </si>
  <si>
    <t>Baterie dřezové nástěnné pákové s otáčivým plochým ústím a délkou ramínka 300 mm</t>
  </si>
  <si>
    <t xml:space="preserve">Poznámka k souboru cen:_x000D_
1. V ceně -1422 není započten napájecí zdroj._x000D_
</t>
  </si>
  <si>
    <t>"nástěnná baterie pro výlevku"</t>
  </si>
  <si>
    <t>725821325</t>
  </si>
  <si>
    <t>Baterie dřezové stojánkové pákové s otáčivým ústím a délkou ramínka 220 mm</t>
  </si>
  <si>
    <t>725822611</t>
  </si>
  <si>
    <t>Baterie umyvadlové stojánkové pákové bez výpusti</t>
  </si>
  <si>
    <t xml:space="preserve">Poznámka k souboru cen:_x000D_
1. V cenách –2654, 56, -9101-9202 není započten napájecí zdroj._x000D_
</t>
  </si>
  <si>
    <t>725829121</t>
  </si>
  <si>
    <t>Baterie umyvadlové montáž ostatních typů nástěnných pákových nebo klasických</t>
  </si>
  <si>
    <t>55144060X01</t>
  </si>
  <si>
    <t>baterie umyvadlová automatická nástěnná pro postižené</t>
  </si>
  <si>
    <t>725861102</t>
  </si>
  <si>
    <t>Zápachové uzávěrky zařizovacích předmětů pro umyvadla DN 40</t>
  </si>
  <si>
    <t xml:space="preserve">Poznámka k souboru cen:_x000D_
1. Pro volbu cen zápachových uzávěrek je rozhodující vnější průměr připojovací trubky._x000D_
2. V cenách je započteno i propojení zápachové uzávěrky s odpadní výpustkou._x000D_
3. Cenami zápachových uzávěrek nelze oceňovat zápachové uzávěrky, pokud jsou započteny v cenách zařizovacích předmětů._x000D_
4. Přechodové tvarovky pro připojení k armaturám se oceňují samostatně cenami souboru cen 722 22-.._x000D_
</t>
  </si>
  <si>
    <t>725862103</t>
  </si>
  <si>
    <t>Zápachové uzávěrky zařizovacích předmětů pro dřezy DN 40/50</t>
  </si>
  <si>
    <t>725865411</t>
  </si>
  <si>
    <t>Zápachové uzávěrky zařizovacích předmětů pro pisoáry DN 32/40</t>
  </si>
  <si>
    <t>725869101</t>
  </si>
  <si>
    <t>Zápachové uzávěrky zařizovacích předmětů montáž zápachových uzávěrek umyvadlových do DN 40</t>
  </si>
  <si>
    <t>55166634</t>
  </si>
  <si>
    <t>sifon umyvadlový prostorově úsporný DN 40</t>
  </si>
  <si>
    <t>725532101X01</t>
  </si>
  <si>
    <t>Malý zásobník 5l, k instalaci pod místem odběru, teplota vody 35-82°C, el. krytí IP24, el. příkon 2,0kW, 230V, včetně bezpečnostní skupiny</t>
  </si>
  <si>
    <t>725532101X03</t>
  </si>
  <si>
    <t>Malý zásobník 10l, k instalaci pod místem odběru, teplota vody 35-82°C, el. krytí IP24, el. příkon 2,0kW, 230V, včetně bezpečnostní skupiny</t>
  </si>
  <si>
    <t>725532101X06</t>
  </si>
  <si>
    <t>Malý zásobník 10l, k instalaci nad místem odběru, teplota vody 35-82°C, el. krytí IP24, el. příkon 2,0kW, 230V, včetně bezpečnostní skupiny</t>
  </si>
  <si>
    <t>725291712</t>
  </si>
  <si>
    <t>Doplňky zařízení koupelen a záchodů smaltované madla krakorcová, délky 834 mm</t>
  </si>
  <si>
    <t>725291722</t>
  </si>
  <si>
    <t>Doplňky zařízení koupelen a záchodů smaltované madla krakorcová sklopná, délky 834 mm</t>
  </si>
  <si>
    <t>725291706</t>
  </si>
  <si>
    <t>Doplňky zařízení koupelen a záchodů smaltované madla rovná, délky 800 mm</t>
  </si>
  <si>
    <t>725X121</t>
  </si>
  <si>
    <t>D+M Zrcadlo v kabině pro imobilní nakloněné 10°</t>
  </si>
  <si>
    <t>998725103</t>
  </si>
  <si>
    <t>Přesun hmot pro zařizovací předměty stanovený z hmotnosti přesunovaného materiálu vodorovná dopravní vzdálenost do 50 m v objektech výšky přes 12 do 24 m</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</si>
  <si>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-5181 pro přesun prováděný bez použití mechanizace, tj. za ztížených podmínek, lze použít pouze pro hmotnost materiálu, která se tímto způsobem skutečně přemísťuje._x000D_
</t>
  </si>
  <si>
    <t>726</t>
  </si>
  <si>
    <t>Zdravotechnika - předstěnové instalace</t>
  </si>
  <si>
    <t>726131201</t>
  </si>
  <si>
    <t>Předstěnové instalační systémy do lehkých stěn s kovovou konstrukcí montáž ostatních typů umyvadel</t>
  </si>
  <si>
    <t xml:space="preserve">Poznámka k souboru cen:_x000D_
1. V ceně jsou započteny náklady na: -1021 dodání nožního tlačítka na podlahu, -1041 dodání ovládacího tlačítka a zvukoizolační soupravy, -1042 dodání ovládacího tlačítka, -1043 dodání krycí desky, ručního tlačítka a zvukoizolační soupravy, -1061 dodání ovládacího tlačítka a zvukoizolační soupravy._x000D_
2. V ceně nejsou započteny náklady na: -1043 dodání podpěrných prvků a madel, -1202 až -1204 dodání ovládacího tlačítka._x000D_
3. V cenách nejsou započteny náklady na dodávku zařizovacích předmětů._x000D_
</t>
  </si>
  <si>
    <t>55281731</t>
  </si>
  <si>
    <t>montážní prvek pro umyvadlo se stojánkovou armaturou do lehkých stěn s kovovou konstrukcí stavební v 1120mm</t>
  </si>
  <si>
    <t>55281739</t>
  </si>
  <si>
    <t>montážní prvek pro umyvadlo pro tělesně postižené v 820-980mm</t>
  </si>
  <si>
    <t>55281769</t>
  </si>
  <si>
    <t>montážní prvek pro podpěrné prvky a madla stavební v 1120mm</t>
  </si>
  <si>
    <t>726131203</t>
  </si>
  <si>
    <t>Předstěnové instalační systémy do lehkých stěn s kovovou konstrukcí montáž ostatních typů pisoárů</t>
  </si>
  <si>
    <t>59030728</t>
  </si>
  <si>
    <t>konstrukce pro uchycení pisoáru osová rozteč CW profilů 450-625mm</t>
  </si>
  <si>
    <t>726131204</t>
  </si>
  <si>
    <t>Předstěnové instalační systémy do lehkých stěn s kovovou konstrukcí montáž ostatních typů klozetů</t>
  </si>
  <si>
    <t>55281707</t>
  </si>
  <si>
    <t>montážní prvek pro závěsné WC do lehkých stěn s kovovou konstrukcí pro odsávání stavební v 1120mm</t>
  </si>
  <si>
    <t>55281708</t>
  </si>
  <si>
    <t>montážní prvek pro závěsné WC do lehkých stěn s kovovou konstrukcí pro tělesně postižené stavební v 1120mm</t>
  </si>
  <si>
    <t>55281001</t>
  </si>
  <si>
    <t>souprava pro tlumení hluku pro závěsné WC a bidet</t>
  </si>
  <si>
    <t>55166001</t>
  </si>
  <si>
    <t>souprava pro připojení závěsného WC DN 110</t>
  </si>
  <si>
    <t>"WCi" 5*2</t>
  </si>
  <si>
    <t>998726113</t>
  </si>
  <si>
    <t>Přesun hmot pro instalační prefabrikáty stanovený z hmotnosti přesunovaného materiálu vodorovná dopravní vzdálenost do 50 m v objektech výšky přes 12 m do 24 m</t>
  </si>
  <si>
    <t>727</t>
  </si>
  <si>
    <t>Zdravotechnika - požární ochrana</t>
  </si>
  <si>
    <t>727121103</t>
  </si>
  <si>
    <t>Protipožární ochranné manžety z jedné strany dělící konstrukce požární odolnost EI 90 D 50</t>
  </si>
  <si>
    <t>"PV" 1+3</t>
  </si>
  <si>
    <t>"TV" 1</t>
  </si>
  <si>
    <t>"CV" 4</t>
  </si>
  <si>
    <t>727121104</t>
  </si>
  <si>
    <t>Protipožární ochranné manžety z jedné strany dělící konstrukce požární odolnost EI 90 D 63</t>
  </si>
  <si>
    <t>"PV" 1</t>
  </si>
  <si>
    <t>"SV" 1+4</t>
  </si>
  <si>
    <t>"TV" 3</t>
  </si>
  <si>
    <t>727121106</t>
  </si>
  <si>
    <t>Protipožární ochranné manžety z jedné strany dělící konstrukce požární odolnost EI 90 D 90</t>
  </si>
  <si>
    <t>"SK" (4+5+4)</t>
  </si>
  <si>
    <t>"DK" (5+1)</t>
  </si>
  <si>
    <t>"SK" (4 + 4 + 4 + 5 + 5)</t>
  </si>
  <si>
    <t>727121108</t>
  </si>
  <si>
    <t>Protipožární ochranné manžety z jedné strany dělící konstrukce požární odolnost EI 90 D 125</t>
  </si>
  <si>
    <t>"SK" (4+3+4)</t>
  </si>
  <si>
    <t>"DK" (4+4+1)</t>
  </si>
  <si>
    <t>727121109</t>
  </si>
  <si>
    <t>Protipožární ochranné manžety z jedné strany dělící konstrukce požární odolnost EI 90 D 160</t>
  </si>
  <si>
    <t>"DK" 2*4</t>
  </si>
  <si>
    <t>741X642</t>
  </si>
  <si>
    <t>Zapojení ohřívačů vody</t>
  </si>
  <si>
    <t>741X645</t>
  </si>
  <si>
    <t>Elektrické zapojení a zprovoznění vyhřívání střešních vtoků včetně propojovacího materiálu a příslušenství</t>
  </si>
  <si>
    <t>735X202020</t>
  </si>
  <si>
    <t>Poznámka k položce:_x000D_
Poznámka k položce: Před předáním. Vyhotovení zápisu s popisem postupu zprovoznění, výsledků seřízení, výsledků zkoušek, atd. Zařízení musí být před předáním bez závad.</t>
  </si>
  <si>
    <t>735X202030</t>
  </si>
  <si>
    <t>Poznámka k položce:_x000D_
Poznámka k položce: Zaučení obsluhy mimo jiné dle platných legislativních předpisů ČSN a ostatních norem a doporučení a dále dle návodů jednotlivých výrobců, atd. tak, aby obsluha měla celkové technické a funkční informace o zařízení a uměla jej obsluhovat a reagovat na možné problémy a závady. O zaučení musí být mezi stranami sepsán protokol s obsahem bodů zaučení a seznamem účastněných osob.</t>
  </si>
  <si>
    <t>721290111</t>
  </si>
  <si>
    <t>Zkouška těsnosti kanalizace v objektech vodou do DN 125</t>
  </si>
  <si>
    <t xml:space="preserve">Poznámka k souboru cen:_x000D_
1. V ceně -0123 není započteno dodání média; jeho dodávka se oceňuje ve specifikaci._x000D_
</t>
  </si>
  <si>
    <t>721290123</t>
  </si>
  <si>
    <t>Zkouška těsnosti kanalizace v objektech kouřem do DN 300</t>
  </si>
  <si>
    <t>892233122</t>
  </si>
  <si>
    <t>Proplach a dezinfekce vodovodního potrubí DN od 40 do 70</t>
  </si>
  <si>
    <t xml:space="preserve">Poznámka k souboru cen:_x000D_
1. V cenách jsou započteny náklady na napuštění a vypuštění vody, dodání vody a dezinfekčního prostředku._x000D_
</t>
  </si>
  <si>
    <t>892241111</t>
  </si>
  <si>
    <t>Tlakové zkoušky vodou na potrubí DN do 80</t>
  </si>
  <si>
    <t xml:space="preserve">Poznámka k souboru cen:_x000D_
1. Ceny -2111 jsou určeny pro zabezpečení jednoho konce zkoušeného úseku jakéhokoliv druhu potrubí._x000D_
2. V cenách jsou započteny náklady:_x000D_
a) u cen -1111 - na přísun, montáž, demontáž a odsun zkoušecího čerpadla, napuštění tlakovou vodou a dodání vody pro tlakovou zkoušku,_x000D_
b) u cen -2111 - na montáž a demontáž výrobků nebo dílců pro zabezpečení konce zkoušeného úseku potrubí, na montáž a demontáž koncových tvarovek, na montáž zaslepovací příruby, na zaslepení odboček pro hydranty, vzdušníky a jiné armatury a odbočky pro odbočující řady,_x000D_
</t>
  </si>
  <si>
    <t>04320300X01</t>
  </si>
  <si>
    <t>Vnější vizuální kontrola</t>
  </si>
  <si>
    <t>Poznámka k položce:_x000D_
Poznámka k položce: Vnější vizuální kontrola provedení rozvodů, tras rozvodů, jejich spojů a úchytů</t>
  </si>
  <si>
    <t>741X991</t>
  </si>
  <si>
    <t>Provední revize elektrorozvodů a zařízení</t>
  </si>
  <si>
    <t>210020952X001</t>
  </si>
  <si>
    <t>Výstražné, informační, bezpečnostní a další tabulky</t>
  </si>
  <si>
    <t>36076000</t>
  </si>
  <si>
    <t>Popisy a označení rozvodu a zařízení</t>
  </si>
  <si>
    <t>Poznámka k položce:_x000D_
Poznámka k položce: popisy a označení především rozvodů, uzávěrů, měřičů, snímačů a ovládacích prvků atd. dle požadavků technické zprávy a např. ČSN 13 0072, tak aby byla umožněna snadná orientace v zařízení vytápění pro obsluhu, údržbu a servis</t>
  </si>
  <si>
    <t>99822004</t>
  </si>
  <si>
    <t>Poznámka k položce:_x000D_
Poznámka k položce: Zohlednit zejména požadavky a řešení dle zadávací projektové dokumentace a dále dodavatelem provedený konečný výběr typů a výrobců, jednotlivých materiálů, výrobků a zařízení a s ohledem na jejich skutečné parametry, návody výrobců, své firemní know-how, atd. Bude vypracována, projednána a odsouhlasena s investorem před započetím díla, resp. před započetím montáže a objednáním materiálu. Součástí projednání bude i deklarace (např. doložení výpočtů, soulad s návody výrobců, soulad s touto projektovou dokumentací, ...) provozních a charakteristických parametrů včetně deklarace zadávacím projektem požadovaných parametrů a charakteristik. Deklarace pouhým prohlášením bez objektivních prokázání tvrzení není možná. Teprve po schválení investorem může dodavatel započít s realizací. Schválením dokumentace na sebe investor nebere odpovědnost za její správnost. Včetně předání a převzetí dokumentace skutečného stavu včetně kontroly dokumentace a jejího souladu se skutečným stavem za účasti investora. Dokumentace je vypracována dodavatelem technologie či stavební části a je předána provozovateli jako součást komplexní dodávky technologie či stavební části.</t>
  </si>
  <si>
    <t>005241010X</t>
  </si>
  <si>
    <t>Poznámka k položce:_x000D_
Poznámka k položce: Dokumentace bude vypracována na úrovni prováděcí dokumentace (textová a výkresová část, specifikace skutečně použitého materiálu, zařízení a výrobků) a bude, pokud nebude smlouvou určeno jinak, předána 4 x v papírové podobě, 2 x elektronicky na CD ve formátu *.pdf, 2 x elektronicky výkresová část na CD ve formátu *.dwg. Dokumentace musí být dodána tak, aby provozovatel mohl provádět komplexní provoz, údržbu, servis i případné budoucí zmněny vlastními odbornými silami s využitím této dokumentace. Dokumentace nesmí být provedena způsobem, kdy jsou v předchozí dokumentaci vyznačeny změny, ale musí to být dokumentace pouze skutečného stavu. Dokumentace musí být vypracována elektronicky ve stejných formátech jako dokumentace provedení stavby, nelze tedy např. pouze ručně vymazávat a překreslovat v původní dokumentaci	. Dokumentace je vypracována dodavatelem technologie či stavební části a je předána provozovateli jako součást komplexní dodávky technologie či stavební části.</t>
  </si>
  <si>
    <t>730X205160</t>
  </si>
  <si>
    <t>Předání a převzetí díla vč. vystavení protokolu a převzetí dokumentace skutečného stavu s kontrolou soulasu realizované stavby s touto dokumetací.</t>
  </si>
  <si>
    <t>9988741</t>
  </si>
  <si>
    <t>Ostatní zúčtovatelné stavební, montážní, pomocné a doplňkové práce v potřebném rozsahu</t>
  </si>
  <si>
    <t>Poznámka k položce:_x000D_
Poznámka k položce: Především materiál, výrobky a zařízení vyplývající z návodů výrobců dodavatelem zvolených a na stavbu dodaných materiálů, výrobků a zařízení (např. zohledňuje skutečná doporučení a požadavky výrobců vůči zadávací dokumentaci, kde konkrétní výrobky nemohou být deklarovány). Dále náklady na přizpůsobování instalovaných materiálů, výrobků a zařízení ostatním technickým zařízením stavby i její stavební části, atd. Také se jedná o veškerý a většinou běžný drobný materiál jako jsou např. šroubení, těsnění, spojovací materiál, atd. Dále se jedná o další náklady na materiál, výrobky a zařízení vyplývající z uplatňování vlastních firemních pracovních, montážních a stavebních postupů, tedy na uplatnění firemního know-how zhotovitele, které např. může být odchylné od postupů jiných firem nebo běžných postupů a vyžaduje vyšší náklady než je obvyklé. Dále je to veškerý ostatní materiál a výrobky potřebné pro řádné dokončení díla tak, aby dodavatel mohl např. naplnit svoje povinnost dle NOZ. Při tomto se mimo jiné vychází z toho, že dodavatel je odborná firma a má tzv. „odpovědnost profesionála“ např. dle §5, odst. 1 nebo §2912, odst. 2, atd. zákona č. 89/2012 Sb. vše dle zákona č. 89/2012 Sb. (tzv. NOZ),</t>
  </si>
  <si>
    <t>9988744</t>
  </si>
  <si>
    <t>Ostatní zúčtovatelný drobný, pomocný, doplňkový a ostatní materiál , v potřebném rozsahu pro řádné dokončení díla</t>
  </si>
  <si>
    <t>005211091X</t>
  </si>
  <si>
    <t>005211092X</t>
  </si>
  <si>
    <t>Průběžný a závěrečný úklid</t>
  </si>
  <si>
    <t>Poznámka k položce:_x000D_
Poznámka k položce: Provádění průběžného úklidu během stavby pro řádné, bezpečné a ekologické provádění díla. Provedení komplexního úklidu po dokončení stavby a udržování tohoto stavu do doby předání stavby stavebníkovi. Úklid je včetně shromažďování odpadů pro jejich následný odvoz a likvidaci v souladu s platnou legislativou. Úklid a shromažďování musí být prováděno tak, aby nedocházelo k nadměrnému víření prachu a odpadu, všechna pracoviště byla trvale bezpečná a umožňovala plynulý pohyb a přesun materiálu, aby materiál a zařízení stavby a vznikající odapd byly pouze na místech k tomu předem určených  aby stavba plnila i vizuálně uklizený dojem (např. materiál, zařízení a odpad  srovnaný ve vzájemně oddělených skupinách dle účelu použití nebo jeho druhuprůběžné odklízení a oddělené shromažďování vznikajících odpadů dle jejich druhu na k tomu určených místech, nádobách, atd.)</t>
  </si>
  <si>
    <t>730X205140</t>
  </si>
  <si>
    <t>D.1.4.4 - Vnitřní rozvod plynu</t>
  </si>
  <si>
    <t xml:space="preserve">    723 - Zdravotechnika - vnitřní plynovod</t>
  </si>
  <si>
    <t xml:space="preserve">    D1 - ARMATURY A ZAŘÍZENÍ</t>
  </si>
  <si>
    <t xml:space="preserve">    D2 - POTRUBÍ</t>
  </si>
  <si>
    <t>723</t>
  </si>
  <si>
    <t>Zdravotechnika - vnitřní plynovod</t>
  </si>
  <si>
    <t>ARMATURY A ZAŘÍZENÍ</t>
  </si>
  <si>
    <t>723X401010</t>
  </si>
  <si>
    <t>D+M Kulový kohout 1", vč. těsnícího, montážního a dalšího přslušenství</t>
  </si>
  <si>
    <t>Poznámka k položce:_x000D_
Poznámka k položce: uzávěry kotlů - může být dodán jako příslušenství kotle</t>
  </si>
  <si>
    <t>723X401020</t>
  </si>
  <si>
    <t>D+M Kulový kohout 1/2", vč. těsnícího, montážního a dalšího přslušenství</t>
  </si>
  <si>
    <t>Poznámka k položce:_x000D_
Poznámka k položce: odvzdušnění rozvodu plynu</t>
  </si>
  <si>
    <t>723X401030</t>
  </si>
  <si>
    <t>D+M Vzorkovací kohout 1/2", vč. těsnícího, montážního a dalšího přslušenství</t>
  </si>
  <si>
    <t>Poznámka k položce:_x000D_
Poznámka k položce: odběr vzorku plynu</t>
  </si>
  <si>
    <t>723X401040</t>
  </si>
  <si>
    <t>D+M Manometr plynový 0-6 kPa, vč. manometrické smyčky a manometrického kulového kohoutu, vč. těsnícího, montážního a dalšího přslušenství</t>
  </si>
  <si>
    <t>723X401050</t>
  </si>
  <si>
    <t>D+M Plynový dvoucestný elektromagnetický havarijní ventil DN50, bez proudu uzvařen, vč. těsnícího, montážního a dalšího přslušenství</t>
  </si>
  <si>
    <t>Poznámka k položce:_x000D_
Poznámka k položce: Elektrický havarijní uzávěr kotelny. Ventil nesmí mít odfuk prostoru nad membránou nebo jakýkoliv jiný odfuk, kdy by mohlo dojít k výronu zemního plynu do prostoru ochranné niky.</t>
  </si>
  <si>
    <t>723X402010</t>
  </si>
  <si>
    <t>D+M Trubky ocelové závitová ČSN 42 5710 DN50, vč. tvarovek</t>
  </si>
  <si>
    <t>Poznámka k položce:_x000D_
Poznámka k položce: vč. těsnícího, montážního a dalšího přslušenství</t>
  </si>
  <si>
    <t>723X402020</t>
  </si>
  <si>
    <t>D+M Trubky ocelové závitová ČSN 42 5710 1/2", vč. tvarovek</t>
  </si>
  <si>
    <t>723X402030</t>
  </si>
  <si>
    <t>D+M Trubky ocelové závitová ČSN 42 5710 5/4", vč. tvarovek</t>
  </si>
  <si>
    <t>723X402040</t>
  </si>
  <si>
    <t>D+M Systém závěsů a profilových konzolí pro potrubí DN 50</t>
  </si>
  <si>
    <t>Poznámka k položce:_x000D_
Poznámka k položce: Kompletní systém závěsů potrubí z nekorodujícího kovového materiálu</t>
  </si>
  <si>
    <t>723X402050</t>
  </si>
  <si>
    <t>D+M Systém závěsů a profilových konzolí pro potrubí 1/2"</t>
  </si>
  <si>
    <t>723X402060</t>
  </si>
  <si>
    <t>D+M Ochranná trubka plynová dle TPG 704 01, včetně požární ucpávky</t>
  </si>
  <si>
    <t>723X402070</t>
  </si>
  <si>
    <t>D+M Barva základní na ocelové konstrukce + ředidlo</t>
  </si>
  <si>
    <t>Poznámka k položce:_x000D_
Poznámka k položce: množství je uvedeno pro jednu vrstvu. Nátěr ocelového potrubí dle návodu výrobce barvy. Cenu přizpůsobit na počet vrstev dle  požadavku a doporučení návodu výrobce barvy</t>
  </si>
  <si>
    <t>723X402080</t>
  </si>
  <si>
    <t>D+M Barva vrchní syntetická žlutá + ředidlo</t>
  </si>
  <si>
    <t>Poznámka k položce:_x000D_
Poznámka k položce: množství je uvedeno pro jednu vrstvu. Vrchní žlutý nátěr ocelového potrubí dle návodu výrobce barvy. Cenu přizpůsobit na počet vrstev dle požadavku a doporučení návodu výrobce barvy s tím, že budou minimálně dvě vrstvy.</t>
  </si>
  <si>
    <t>723X409010</t>
  </si>
  <si>
    <t>Tlaková zkouška plynového potrubí do DN80</t>
  </si>
  <si>
    <t>723X409020</t>
  </si>
  <si>
    <t>Odvzdušnění a napuštění plynového potrubí</t>
  </si>
  <si>
    <t>723X409030</t>
  </si>
  <si>
    <t>Kontrola plynovodu a spojů</t>
  </si>
  <si>
    <t>723X409040</t>
  </si>
  <si>
    <t>Revize rozvodu plynu včetně zprávy a revizní knihy</t>
  </si>
  <si>
    <t>723X409070</t>
  </si>
  <si>
    <t>D+M Popisy a označení rozvodů a zařízení</t>
  </si>
  <si>
    <t>Poznámka k položce:_x000D_
Poznámka k položce: Popisy a označení především rozvodů, uzávěrů a ovládacích prvků MaR, tak aby byla umožněna snadná orientace v zařízení pro obsluhu, údržbu a servis</t>
  </si>
  <si>
    <t>Poznámka k položce:_x000D_
Poznámka k položce: Koordinace stavebních a technologických dodávek stavby.</t>
  </si>
  <si>
    <t>D.1.4.5 - Vzduchotechnika</t>
  </si>
  <si>
    <t>D1 - Kanceláře 1-4.NP</t>
  </si>
  <si>
    <t xml:space="preserve">    D2 - D+M Potrubi čtyřhranné sk.I PM 12 0403 pozink plech</t>
  </si>
  <si>
    <t>D3 - Konferenční sál 1.NP</t>
  </si>
  <si>
    <t>D4 - Občerstvení 1.NP, č.m. 1.12</t>
  </si>
  <si>
    <t>D5 - Občerstvení 1.NP, č.m. 1.15</t>
  </si>
  <si>
    <t>D6 - Klimatizace kanceláří 1,2.NP</t>
  </si>
  <si>
    <t xml:space="preserve">    D20 - VRF system ve slozeni</t>
  </si>
  <si>
    <t>D7 - Klimatizace kanceláří 3.NP</t>
  </si>
  <si>
    <t>D8 - Klimatizace kanceláří 4.NP</t>
  </si>
  <si>
    <t>D9 - Klimatizace serverů, č.m. 2.22, 3.02, 4.02</t>
  </si>
  <si>
    <t xml:space="preserve">    D21 - D+M Split system ve slozeni</t>
  </si>
  <si>
    <t>D10 - Sociální zařízení,     1-4.NP</t>
  </si>
  <si>
    <t>D11 - Plynová kotelna, č.m. 5.03</t>
  </si>
  <si>
    <t>D12 - OSTATNÍ</t>
  </si>
  <si>
    <t>Kanceláře 1-4.NP</t>
  </si>
  <si>
    <t>01.001</t>
  </si>
  <si>
    <t>D+M Sestavná vzduchotechnická jednotka Qpřívod=6000m3/h, 550Pa Qodvod=6000m3/h, 450Pa Qtop=14,1kW, 60/40°C, 3kPa Qchl=23,3kW,ventilátor přívod 2x 2,5kW, 400V, 4A ventilátor odvod 2,4kW, 400V, 3,9A účinost rekuperace 83% včetně. frekvenčních měničů (rotační rekuperátor) Sestava a technické parametry dle technické specifikace, která je nedílnou součástí výkazu výměr, příloha č.1</t>
  </si>
  <si>
    <t>01.002</t>
  </si>
  <si>
    <t>D+M Venkovní kondenzacni jednotka Qch=23kW příkon 8,3kW, 400V, 13,5A Invertorová technologie, vysoká energetická účinnost, Chlazení: garantovaný chod -5°C - 48°C Elektrická data provozní napětí V/Ph/Hz 400/3/50+N Maximální provozní proud A 13,5 Maximální elektrický příkon kW 8,3 Energetické indexy EER COP Zvuková data Hladina akustického výkonu dB(A) 59 Hladina akustického tlaku LPA1(5m) dB(A) 60 Rozměry a hmotnost jednotky Šířka mm 1090 Výška mm 1625 Hloubka mm 380 Hmotnost kg 144 Příslušenství: modul pro vzdálené řízení výkonu 0-10V</t>
  </si>
  <si>
    <t>01.003</t>
  </si>
  <si>
    <t>D+M Potrubí chladiva DN 12,7/22,2 vc.izolace /přívodní potr. + zpátečka a sdel. kabel/ Příslušenství: Sada elektronického expanzního ventilu pro jednotky , chladivo R4140a dle oběmu výparníku VZT jednotky a trasy potrubí chladiva (cca 20 kg)</t>
  </si>
  <si>
    <t>01.005</t>
  </si>
  <si>
    <t>D+M Požární klapka PKTM 90-C 630x500.01 TPM 018/01 Požární klapka v základním provedení</t>
  </si>
  <si>
    <t>01.006</t>
  </si>
  <si>
    <t>D+M Vyústka 400 x 140 VK-1.0-R2 TPJ 68-12-76 výustka komfortní mřížka z hliníkových profilů v obdélníkovém rámu</t>
  </si>
  <si>
    <t>01.007</t>
  </si>
  <si>
    <t>D+M Vyústka 280 x 100 VK-1.0-R2 TPJ 68-12-76 výustka komfortní mřížka z hliníkových profilů v obdélníkovém rámu</t>
  </si>
  <si>
    <t>01.008</t>
  </si>
  <si>
    <t>D+M Vyústka 200 x 100 VK-1.0-R2 TPJ 68-12-76 výustka komfortní mřížka z hliníkových profilů v obdélníkovém rámu</t>
  </si>
  <si>
    <t>01.009</t>
  </si>
  <si>
    <t>D+M Regulační klapka, ruční ovládání DN160 jednolistá klapka kruhová pro instalaci do potrubí spiro</t>
  </si>
  <si>
    <t>01.010</t>
  </si>
  <si>
    <t>D+M Regulační klapka 250 x 200 ovládání ruční vícelistá regulační klapka z hliníkových profilů</t>
  </si>
  <si>
    <t>01.011</t>
  </si>
  <si>
    <t>D+M Regulační klapka 500 x 250 ovládání ruční vícelistá regulační klapka z hliníkových profilů</t>
  </si>
  <si>
    <t>01.012</t>
  </si>
  <si>
    <t>D+M Regulační klapka 630 x 250 ovládání ruční vícelistá regulační klapka z hliníkových profilů</t>
  </si>
  <si>
    <t>01.013</t>
  </si>
  <si>
    <t>D+M Tlumič hluku buňkový - rozměr potrubí 900x500 / L=1000 požadovaný útlum min 10dB , kostra tlumiče vyrobena z pozinkovaného plechu, vložená absorpční výplň je z nehořlavého zvukoizolačního materiálu, oboustranně krytého netkanou kašírovanou textilií</t>
  </si>
  <si>
    <t>01.014</t>
  </si>
  <si>
    <t>D+M Tlumič hluku buňkový - rozměr potrubí 630x500 / L=1000 požadovaný útlum min 10dB , kostra tlumiče vyrobena z pozinkovaného plechu, vložená absorpční výplň je z nehořlavého zvukoizolačního materiálu, oboustranně krytého netkanou kašírovanou textilií</t>
  </si>
  <si>
    <t>01.015</t>
  </si>
  <si>
    <t>D+M Tlumič hluku buňkový - rozměr potrubí 1220x500 / L=1000 požadovaný útlum min 10dB , kostra tlumiče vyrobena z pozinkovaného plechu, vložená absorpční výplň je z nehořlavého zvukoizolačního materiálu, oboustranně krytého netkanou kašírovanou textilií, konečný délky budou případně upraveny při montáži</t>
  </si>
  <si>
    <t>01.016</t>
  </si>
  <si>
    <t>D+M Interierová mřížka 600x600 tahokov, RAL bude určen při montáži</t>
  </si>
  <si>
    <t>01.017</t>
  </si>
  <si>
    <t>D+M Protidestová zaluzie 1120x710 s ochranným sítem komfortní žaluzie, rám a listy jsou hliníkové</t>
  </si>
  <si>
    <t>01.018</t>
  </si>
  <si>
    <t>D+M Protidestová zaluzie 1220x710 s ochranným sítem komfortní žaluzie, rám a listy jsou hliníkové</t>
  </si>
  <si>
    <t>01.019</t>
  </si>
  <si>
    <t xml:space="preserve">D+M Spiro potrubí pozink DN 200/tvar. 20% </t>
  </si>
  <si>
    <t>01.020</t>
  </si>
  <si>
    <t xml:space="preserve">D+M Spiro potrubí pozink DN 160/tvar. 20% </t>
  </si>
  <si>
    <t>01.021</t>
  </si>
  <si>
    <t xml:space="preserve">D+M Spiro potrubí pozink DN 100/tvar. 20% </t>
  </si>
  <si>
    <t>D+M Potrubi čtyřhranné sk.I PM 12 0403 pozink plech</t>
  </si>
  <si>
    <t>01.025</t>
  </si>
  <si>
    <t>D+M do obvodu 3600 mm/ 50% tvar. sk.I pozink ON 12 0403</t>
  </si>
  <si>
    <t>01.027</t>
  </si>
  <si>
    <t>D+M do obvodu 2260 mm/ 20% tvar. sk.I pozink ON 12 0403</t>
  </si>
  <si>
    <t>01.028</t>
  </si>
  <si>
    <t>D+M do obvodu 1500 mm/ 20% tvar. sk.I pozink ON 12 0403</t>
  </si>
  <si>
    <t>01.029</t>
  </si>
  <si>
    <t>Strukturovaná UV stabilní folie š.0,5mx50m</t>
  </si>
  <si>
    <t>01.030</t>
  </si>
  <si>
    <t>D+M Požární izolace, desky z min.plsti tl.6cm, na trny s Al folii /atestovaná požární odolnost EI45/</t>
  </si>
  <si>
    <t>01.031</t>
  </si>
  <si>
    <t>D+M Šedá samolepící kaučuková tepelná izolace tl. 20mm,Hořlavost B- nesnadno hořlavé, Tepelná vodivost: -20C=0,034, +20C=0,038 W/(m-K) EN 12667, DIN 52612</t>
  </si>
  <si>
    <t>Konferenční sál 1.NP</t>
  </si>
  <si>
    <t>02.001</t>
  </si>
  <si>
    <t>D+M Sestavná vzduchotechnická jednotka Qpřívod=3000m3/h, 450Pa Qodvod=3000m3/h, 500Pa Qtop=13,1kW, 70/50°C, 0,9kPa Qchl=16,3kW, R410A ventilátor přívod 2,5kW, 400V, 4A (EC motory) ventilátor odvod 2,5kW, 400V, 4A (EC motory) účinost rekuperace 83% Sestava a technické parametry dle technické specifikace, která je nedílnou součástí výkazu výměr, příloha č.1</t>
  </si>
  <si>
    <t>02.002</t>
  </si>
  <si>
    <t>D+M Venkovní kondenzacni jednotka Qch=12,5kW příkon 3,9kW, 400V, 5,6A Invertorová technologie, vysoká energetická účinnost, Chlazení: garantovaný chod -5°C - 48°C Elektrická data provozní napětí V/Ph/Hz 400/50+N Maximální provozní proud A 5,6 Maximální elektrický příkon kW 3,9 Energetické indexy EER COP Zvuková data Hladina akustického výkonu dB(A) 78 Hladina akustického tlaku LPA1(5m) dB(A) 60 Rozměry a hmotnost jednotky Šířka mm 950 Výška mm 1380 Hloubka mm 330 Hmotnost kg 96 Příslušenství: modul pro vzdálené řízení výkonu 0-10V</t>
  </si>
  <si>
    <t>02.003</t>
  </si>
  <si>
    <t>D+M Potrubí chladiva DN 9,52/15,88 vc.izolace /přívodní potr. + zpátečka a sdel. kabel/ Příslušenství: Sada elektronického expanzního ventilu pro jednotky , chladivo R4140a dle oběmu výparníku VZT jednotky a trasy potrubí chladiva (cca 10 kg)</t>
  </si>
  <si>
    <t>02.004</t>
  </si>
  <si>
    <t>D+M Drallový anemostat přívodní 500x500 Q= 375m3/h max. Drallový anemostat pro instalaci v rovině stropu.Použití v místnostech s výškou 2,60 do 4,0 m. Pro přívod i odvod vzduchu. Skládá se z čelního čtvercového rámu, nastavitelných lamel pro vedení vzduchu, připojovací komory s klapkou a horizontálním hrdlem. Povrch je prášková barva RAL 7016. Připojovací komora je z pozinkovaného plechu.</t>
  </si>
  <si>
    <t>02.005</t>
  </si>
  <si>
    <t>02.007</t>
  </si>
  <si>
    <t>D+M Požární klapka PKTM 90-C 450x355.01 TPM 018/01 Požární klapka v základním provedení</t>
  </si>
  <si>
    <t>02.008</t>
  </si>
  <si>
    <t>D+M Protidestová zaluzie 580x580 s ochranným sítem komfortní žaluzie, rám a listy jsou hliníkové</t>
  </si>
  <si>
    <t>02.009</t>
  </si>
  <si>
    <t>D+M Protidestová zaluzie 800x500 s ochranným sítem komfortní žaluzie, rám a listy jsou hliníkové</t>
  </si>
  <si>
    <t>02.010</t>
  </si>
  <si>
    <t>D+M Tlumič hluku buňkový - rozměr potrubí 800x400 / L=1000 požadovaný útlum min 10dB , kostra tlumiče vyrobena z pozinkovaného plechu, vložená absorpční výplň je z nehořlavého zvukoizolačního materiálu, oboustranně krytého netkanou kašírovanou textilií</t>
  </si>
  <si>
    <t>02.011</t>
  </si>
  <si>
    <t xml:space="preserve">D+M Spiro potrubí pozink DN 250/tvar. 20% </t>
  </si>
  <si>
    <t>Poznámka k položce:_x000D_
D+M Potrubi čtyřhranné sk.I PM 12 0403 pozink plech</t>
  </si>
  <si>
    <t>02.011.1</t>
  </si>
  <si>
    <t>D+M do obvodu 2400 mm/ 30% tvar. sk.I pozink ON 12 0403</t>
  </si>
  <si>
    <t>02.012</t>
  </si>
  <si>
    <t>D+M do obvodu 1700 mm/ 30% tvar. sk.I pozink ON 12 0403</t>
  </si>
  <si>
    <t>02.013</t>
  </si>
  <si>
    <t>D+M do obvodu 1430 mm/ 90% tvar. sk.I pozink ON 12 0403</t>
  </si>
  <si>
    <t>02.014</t>
  </si>
  <si>
    <t>D+M Šedá samolepící kaučuková tepelná izolace tl. 20mm, Hořlavost B- nesnadno hořlavé, Tepelná vodivost:-20C=0,034, +20C=0,038 W/(m-K) EN 12667, DIN 52612</t>
  </si>
  <si>
    <t>02.015</t>
  </si>
  <si>
    <t>Občerstvení 1.NP, č.m. 1.12</t>
  </si>
  <si>
    <t>03.001</t>
  </si>
  <si>
    <t>D+M VZT JEDNOTKA S ROTAČNÍM REKUPERÁTOREM, Vo=Vp=800 m3/hod, tlak 200 Pa, Účinnost rekuperace dle EN 308 85-90 %, Příkon 2X 168 W, , filtrace F7 (standard), ventilátory s technologií EC, komunikace Rotační rekuperátor s účinností až 85-90% • Elektrický ohřívač (příslušenství) • Úsporné-ventilátory s moderní EC technologií • Vestavěný řídicí systém ) • Externí ovladač CD • Automatické přepínání normálního/letního provozu • 7 speciálních vstupů pro vzdálené ovládání • Komunikace • Možnost bezdrátového ovládání - systém Smart (příslušenství</t>
  </si>
  <si>
    <t>03.002</t>
  </si>
  <si>
    <t>D+M Drallový anemostat přívodní 600x600 Q= 400m3/h max. Drallový anemostat pro instalaci v rovině stropu.Použití v místnostech s výškou 2,60 do 4,0 m. Pro přívod i odvod vzduchu. Skládá se z čelního čtvercového rámu, nastavitelných lamel pro vedení vzduchu, připojovací komory s klapkou a horizontálním hrdlem. Povrch je prášková barva RAL 7016. Připojovací komora je z pozinkovaného plechu.</t>
  </si>
  <si>
    <t>03.003</t>
  </si>
  <si>
    <t>D+M Drallový anemostat odvodní 600x600 Q= 400m3/h max. Drallový anemostat pro instalaci v rovině stropu.Použití v místnostech s výškou 2,60 do 4,0 m. Pro přívod i odvod vzduchu. Skládá se z čelního čtvercového rámu, nastavitelných lamel pro vedení vzduchu, připojovací komory s klapkou a horizontálním hrdlem. Povrch je prášková barva RAL 7016. Připojovací komora je z pozinkovaného plechu.</t>
  </si>
  <si>
    <t>03.004</t>
  </si>
  <si>
    <t>D+M Tal.ventil.kov.přívodní D100 vc. montážního kroužku</t>
  </si>
  <si>
    <t>03.005</t>
  </si>
  <si>
    <t>D+M Ohebná hadice D105 Ohebná Al laminátová hadice s tepelnou a hlukovou izolací z vrstvy minerální vaty tl. 25 mm 16 kg/m2, parozábrana, Vnitřní hadice je perforovaná jako tlumič hluku.</t>
  </si>
  <si>
    <t>03.006</t>
  </si>
  <si>
    <t>D+M Tlumič hluku pro kruhové potrubí MAA250/900 požadovaný útlum min 10dB , kostra tlumiče vyrobena z pozinkovaného plechu</t>
  </si>
  <si>
    <t>03.007</t>
  </si>
  <si>
    <t>D+M Ohebná hadice 250 10m bal.zvuk.izol. Ohebná Al laminátová hadice s tepelnou a hlukovou izolací z vrstvy minerální vaty tl. 25 mm 16 kg/m2, parozábrana, Vnitřní hadice je perforovaná jako tlumič hluku.</t>
  </si>
  <si>
    <t>03.008</t>
  </si>
  <si>
    <t xml:space="preserve">D+M Oblouk 90 s nástavcem dle výkresu-SPIRO DN 200 </t>
  </si>
  <si>
    <t>03.009</t>
  </si>
  <si>
    <t xml:space="preserve">D+M Spiro potrubí pozink DN200/tvar.30% </t>
  </si>
  <si>
    <t>03.010</t>
  </si>
  <si>
    <t>D+M Spiro potrubí pozink DN250/tvar.30%</t>
  </si>
  <si>
    <t>03.011</t>
  </si>
  <si>
    <t>03.012</t>
  </si>
  <si>
    <t>Šedá samolepící kaučuková tepelná izolace tl. 12mm, Hořlavost B- nesnadno hořlavé, Tepelná vodivost: -20C=0,034, +20C=0,038 W/(m-K) EN 12667, DIN 52612</t>
  </si>
  <si>
    <t>Občerstvení 1.NP, č.m. 1.15</t>
  </si>
  <si>
    <t>04.001</t>
  </si>
  <si>
    <t>D+M VZT JEDNOTKA S ROTAČNÍM REKUPERÁTOREM, Vo=Vp=800 m3/hod, tlak 200 Pa, Účinnost rekuperace dle EN 308 85-90 %, Příkon 2X 168 W, , filtrace F7 (standard), ventilátory s technologií EC, komunikace Rotační rekuperátor s účinností až 85-90% • Elektrický ohřívač (příslušenství) • Úsporné ventilátory s moderní EC technologií • Vestavěný řídicí systém • Externí ovladač CD • Automatické přepínání normálního/letního provozu • 7 speciálních vstupů pro vzdálené ovládání • Komunikace • Možnost bezdrátového ovládání - systém Smart (příslušenství</t>
  </si>
  <si>
    <t>04.003</t>
  </si>
  <si>
    <t>04.004</t>
  </si>
  <si>
    <t>04.005</t>
  </si>
  <si>
    <t>04.006</t>
  </si>
  <si>
    <t>04.007</t>
  </si>
  <si>
    <t>04.008</t>
  </si>
  <si>
    <t>04.009</t>
  </si>
  <si>
    <t>D+M Protidestová zaluzie 355x355 s ochranným sítem komfortní žaluzie, rám a listy jsou hliníkové</t>
  </si>
  <si>
    <t>04.010</t>
  </si>
  <si>
    <t>04.011</t>
  </si>
  <si>
    <t xml:space="preserve">D+M Spiro potrubí pozink DN250/tvar.30% </t>
  </si>
  <si>
    <t>04.012</t>
  </si>
  <si>
    <t>Klimatizace kanceláří 1,2.NP</t>
  </si>
  <si>
    <t>D20</t>
  </si>
  <si>
    <t>VRF system ve slozeni</t>
  </si>
  <si>
    <t>05.001</t>
  </si>
  <si>
    <t>D+M Venkovní kondenzacni jednotka Qchl=44,8kW, Qtop=44,8kW Invertorová technologie, vysoká energetická účinnost,EER 4,11 COP 6,59 Rozsáhlé funkce časovače (zapnutí, vypnutí,, týdení časovač). Možnost nastavení omezení rozsahu teplot a ochranu heslem, záruka VRV 60 měsíců Chlazení : vnitřní teplota 27°C DB / 19°C WB, venkovní teplota 35°C DB / 24°C WB Topení : vnitřní teplota 20°C DB / 15°C WB, venkovní teplota 7°C DB / 6°C WB Rozměry (VxŠxH): 1.690 x 1240 x 760 mm Hmotnost: 202 kg Hladina akustického tlaku (1m): 61 dB(A) Hladina akustického výkonu: 83 dB(A) Počet kompresorů 1 Typ kompresoru: stejnosměrnýs invertorovým řízením • Rozhraní pro komunikaci • Přepínač režimů chlazení / topení • Vstupní / výstupní modul - komunikační rozhraní sloužící k propojení mezi kondenzační jednotkou a externími zařízeními. Funkce: Povolení / zamezení tichého provozu zařízení (noční provoz), požadavek na řízení, provoz při nízkých teplotách v režimu chlazení, výstupní signál stavu venkovní a vnitřní jednotky, výstupní chybový stav Chladicí okruh je určen pro provoz s chladivem R410A a je předplněn základním množstvím chladiva a chladivovým olejem . V rámci chladicího okruhu jsou obsaženy následující komponenty : odlučovač oleje, odlučovač kapaliny, tlakové čidlo (vysoký tlak), dehydrátor, filtr, 4 cestný přepínací ventil, elektrické ventily a elektronické expanzní ventily, Pomocí dodatečného podchlazovače kapaliny (cyklónový podchlazovač) dochází k většímu podchlazení kapalného chladiva, což je výhodné pro překonání delších vzdáleností.</t>
  </si>
  <si>
    <t>05.003</t>
  </si>
  <si>
    <t>D+M Vnitrni kazetova jednotka Qch=2,2kW Čtyřcesná, čtyřstupňový ventilátor řízení mikroprocesorem</t>
  </si>
  <si>
    <t>05.004</t>
  </si>
  <si>
    <t>D+M Vnitrni kazetova jednotka Qch=2,8kW Čtyřcesná, čtyřstupňový ventilátor řízení mikroprocesorem</t>
  </si>
  <si>
    <t>05.005</t>
  </si>
  <si>
    <t>D+M Vnitrni kazetova jednotka Qch=4,5kW Čtyřcesná, čtyřstupňový ventilátor řízení mikroprocesorem</t>
  </si>
  <si>
    <t>05.006</t>
  </si>
  <si>
    <t>D+M Čelní panel 4 cest. Kazety 570x570</t>
  </si>
  <si>
    <t>05.007</t>
  </si>
  <si>
    <t>D+M Ovladace vnitrnich jednotek kabelové, nástěnné</t>
  </si>
  <si>
    <t>05.008</t>
  </si>
  <si>
    <t>D+M Cu rozbočovače (refnety) Dimenze jsou dány systémovým schematem</t>
  </si>
  <si>
    <t>05.009</t>
  </si>
  <si>
    <t>D+M Potrubí chladiva DN 12.7/28,58 /přívodní potr. + zpátečka a sdel. kabel/</t>
  </si>
  <si>
    <t>Klimatizace kanceláří 3.NP</t>
  </si>
  <si>
    <t>06.001</t>
  </si>
  <si>
    <t>D+M Venkovní kondenzacni jednotka Qchl=33,6kW, Qtop=33,6kW Invertorová technologie, vysoká energetická účinnost, EER 4,43 COP 7,47 Rozsáhlé funkce časovače (zapnutí, vypnutí,, týdení časovač). Možnost nastavení omezení rozsahu teplot a ochranu heslem, záruka VRV 60 měsíců Chlazení : vnitřní teplota 27°C DB / 19°C WB, venkovní teplota 35°C DB / 24°C WB Topení : vnitřní teplota 20°C DB / 15°C WB, venkovní teplota 7°C DB / 6°C WB Rozměry (VxŠxH): 1.690 x 930 x 760 mm Hmotnost: 202 kg Hladina akustického tlaku (1m): 59 dB(A) Hladina akustického výkonu: 79 dB(A) Počet kompresorů 1 Typ kompresoru: stejnosměrný s invertorovým řízením • Rozhraní pro komunikaci • Přepínač režimů chlazení / topení • Vstupní / výstupní modul -komunikační rozhraní sloužící k propojení mezi kondenzační jednotkou a externími zařízeními. Funkce: Povolení / zamezení tichého provozu zařízení (noční provoz), požadavek na řízení, provoz při nízkých teplotách v režimu chlazení, výstupní signál stavu venkovní a vnitřní jednotky, výstupní chybový stav Chladicí okruh je určen pro provoz s chladivem R410A a je předplněn základním množstvím chladiva a chladivovým olejem . V rámci chladicího okruhu jsou obsaženy následující komponenty : odlučovač oleje, odlučovač kapaliny, tlakové čidlo (vysoký tlak), dehydrátor, filtr, 4 cestný přepínací ventil, elektrické ventily a elektronické expanzní ventily, Pomocí dodatečného podchlazovače kapaliny (cyklónový podchlazovač) dochází k většímu podchlazení kapalného chladiva, což je výhodné pro překonání delších vzdáleností.</t>
  </si>
  <si>
    <t>06.002</t>
  </si>
  <si>
    <t>06.003</t>
  </si>
  <si>
    <t>06.004</t>
  </si>
  <si>
    <t>06.005</t>
  </si>
  <si>
    <t>06.006</t>
  </si>
  <si>
    <t>06.007</t>
  </si>
  <si>
    <t>Klimatizace kanceláří 4.NP</t>
  </si>
  <si>
    <t>07.001</t>
  </si>
  <si>
    <t>D+M Venkovní kondenzacni jednotka Qchl=33,6kW, Qtop=33,6kW Invertorová technologie, vysoká energetická účinnost,EER 4,43 COP 7,47 Rozsáhlé funkce časovače (zapnutí, vypnutí,, týdení časovač). Možnost nastavení omezení rozsahu teplot a ochranu heslem, záruka VRV 60 měsíců Chlazení : vnitřní teplota 27°C DB / 19°C WB, venkovní teplota 35°C DB / 24°C WB Topení : vnitřní teplota 20°C DB / 15°C WB, venkovní teplota 7°C DB / 6°C WB Rozměry (VxŠxH): 1.690 x 930 x 760 mm Hmotnost: 202 kg Hladina akustického tlaku (1m): 59 dB(A) Hladina akustického výkonu: 79 dB(A) Počet kompresorů 1 Typ kompresoru: stejnosměrný s invertorovým řízením • Rozhraní pro komunikaci• Přepínač režimů chlazení / topení • Vstupní / výstupní modul -komunikační rozhraní sloužící k propojení mezi kondenzační jednotkou a externími zařízeními. Funkce: Povolení / zamezení tichého provozu zařízení (noční provoz), požadavek na řízení, provoz při nízkých teplotách v režimu chlazení, výstupní signál stavu venkovní a vnitřní jednotky, výstupní chybový stav Chladicí okruh je určen pro provoz s chladivem R410A a je předplněn základním množstvím chladiva a chladivovým olejem . V rámci chladicího okruhu jsou obsaženy následující komponenty : odlučovač oleje, odlučovač kapaliny, tlakové čidlo (vysoký tlak), dehydrátor, filtr, 4 cestný přepínací ventil, elektrické ventily a elektronické expanzní ventily, Pomocí dodatečného podchlazovače kapaliny (cyklónový podchlazovač) dochází k většímu podchlazení kapalného chladiva, což je výhodné pro překonání delších vzdáleností.</t>
  </si>
  <si>
    <t>07.002</t>
  </si>
  <si>
    <t>D+M Vnitrni kazetova jednotka Qch=2,2kW vč.dekoračního panelu Čtyřcesná, čtyřstupňový ventilátor řízení mikroprocesorem</t>
  </si>
  <si>
    <t>07.007</t>
  </si>
  <si>
    <t>07.008</t>
  </si>
  <si>
    <t>07.009</t>
  </si>
  <si>
    <t>07.010</t>
  </si>
  <si>
    <t>07.011</t>
  </si>
  <si>
    <t>Klimatizace serverů, č.m. 2.22, 3.02, 4.02</t>
  </si>
  <si>
    <t>D21</t>
  </si>
  <si>
    <t>D+M Split system ve slozeni</t>
  </si>
  <si>
    <t>08.002</t>
  </si>
  <si>
    <t>D+M Venkovní kondenzacni jednotka Qch=5kW Invertorová technologie, vysoká energetická účinnost, EER 3,15 COP 3,6 chlazení do -15C Rozsáhlé funkce časovače (zapnutí, vypnutí,, týdení časovač). Chlazení : vnitřní teplota 27°C DB / 19°C WB, venkovní teplota 35°C DB / 24°C WB Rozměry (VxŠxH): 770 x 545 x 288 mm Hmotnost: 35,5 kg Hladina akustického tlaku (1m): 47 dB(A) Hladina akustického výkonu: 58 dB(A) Počet kompresorů 1 Typ kompresoru: DC stejnosměrný Scroll s invertorovým řízením</t>
  </si>
  <si>
    <t>08.003</t>
  </si>
  <si>
    <t>D+M Vnitrni nastěnná jednotka Qch=5kW + dálkový infra ovladač Invertorová technologie, vysoká energetická účinnost, EER 3,15 COP 3,6</t>
  </si>
  <si>
    <t>08.004</t>
  </si>
  <si>
    <t>D+M Potrubí plastové pro dovod kondenzátu DN32</t>
  </si>
  <si>
    <t>08.005</t>
  </si>
  <si>
    <t>D+M Potrubí chladiva DN 6.35/12,7 /přívodní potr. + zpátečka a sdel. kabel/ Dimenze potrubí jsou dány výrobcem zařízení</t>
  </si>
  <si>
    <t>D10</t>
  </si>
  <si>
    <t>Sociální zařízení,     1-4.NP</t>
  </si>
  <si>
    <t>09.001</t>
  </si>
  <si>
    <t>D+M Ventilátor diagon.do kruh.potr. D160, Qmax=260m3/h 200Pa, Pel=50W, 230V Ventilátory obsahují patentovaný vektorový hlukový absorber, mají protihlukovou izolaci ze skelného vlákna. akust. tlak* sání 36, výtlak 34, do okolí 29</t>
  </si>
  <si>
    <t>09.002</t>
  </si>
  <si>
    <t>D+M Ventilátor diagon.do kruh.potr. D125, Qmax=100m3/h 200Pa, Pel=30W, 230V Ventilátory obsahují patentovaný vektorový hlukový absorber, mají protihlukovou izolaci ze skelného vlákna. akust. tlak* sání 36, výtlak 34, do okolí 29</t>
  </si>
  <si>
    <t>09.003</t>
  </si>
  <si>
    <t>D+M Požární klapka FDMD SL200-01 TPM 092/01 Požární klapka v základním provedení, s vnitřním mechanickým ovládáním</t>
  </si>
  <si>
    <t>09.004</t>
  </si>
  <si>
    <t>D+M Zpetná klapka těsná D160</t>
  </si>
  <si>
    <t>09.005</t>
  </si>
  <si>
    <t>D+M Zpetná klapka těsná D125</t>
  </si>
  <si>
    <t>09.006</t>
  </si>
  <si>
    <t>D+M Tal.ventil.kov.odvodní D100 vc. montážního kroužku</t>
  </si>
  <si>
    <t>09.007</t>
  </si>
  <si>
    <t>D+M Ohebná hadice D105 10m bal.zvuk.izol.</t>
  </si>
  <si>
    <t>09.008</t>
  </si>
  <si>
    <t>D+M Vyfuková hlavice-SPIRO VH 200</t>
  </si>
  <si>
    <t>09.009</t>
  </si>
  <si>
    <t xml:space="preserve">D+M Spiro potrubí pozink DN160/tvar.30% </t>
  </si>
  <si>
    <t>09.010</t>
  </si>
  <si>
    <t xml:space="preserve">D+M Spiro potrubí pozink DN100/tvar.0% </t>
  </si>
  <si>
    <t>09.011</t>
  </si>
  <si>
    <t>D+M Šedá samolepící kaučuková tepelná izolace tl. 12mm, Hořlavost B- nesnadno hořlavé, Tepelná vodivost: -20C=0,034, +20C=0,038 W/(m-K) EN 12667, DIN 52612</t>
  </si>
  <si>
    <t>D11</t>
  </si>
  <si>
    <t>Plynová kotelna, č.m. 5.03</t>
  </si>
  <si>
    <t>10.001</t>
  </si>
  <si>
    <t>D+M Ventilátor axální do kruh.potr. D250, Qmax=800m3/h 400Pa, Pel=123W, 230V</t>
  </si>
  <si>
    <t>10.002</t>
  </si>
  <si>
    <t>D+M Pružná vložka DN250 (příslušenství ventilátoru)</t>
  </si>
  <si>
    <t>10.003</t>
  </si>
  <si>
    <t>D+M Protidestová zaluzie 315x315 s ochranným sítem komfortní žaluzie, rám a listy jsou hliníkové</t>
  </si>
  <si>
    <t>10.004</t>
  </si>
  <si>
    <t>D12</t>
  </si>
  <si>
    <t>OSTATNÍ</t>
  </si>
  <si>
    <t>11.1</t>
  </si>
  <si>
    <t>Montázní, spojovací a tesnící materiál (závitové tyče, konzoly, nosníkové příchytky, objímky)</t>
  </si>
  <si>
    <t>11.2</t>
  </si>
  <si>
    <t>Požární ucpávka do DN150, zpevňující protipožární tmel, např. CP611A Jedná se o požární ucpávky rozvodů CU potubí + kabeláže</t>
  </si>
  <si>
    <t>11.3</t>
  </si>
  <si>
    <t>Vyčištění potrubí, zařízení a prvků</t>
  </si>
  <si>
    <t>11.4</t>
  </si>
  <si>
    <t>Provedení odborné kontroly funkčnosti tzv. "oprávněnou osobou" požárního stěnového uzávěru</t>
  </si>
  <si>
    <t>11.5</t>
  </si>
  <si>
    <t>Zkoušky včetně vystavení protokolů o zkouškách</t>
  </si>
  <si>
    <t>11.6</t>
  </si>
  <si>
    <t>Seřízení průtoků vzduchu včetně vystavení protokolu</t>
  </si>
  <si>
    <t>11.7</t>
  </si>
  <si>
    <t>Zřízení a odstranění pracovní podlahy dle montáže, např. lešení, pomocné lešení, práce na žebříku, práce na plošině atd.</t>
  </si>
  <si>
    <t>11.8</t>
  </si>
  <si>
    <t>11.9</t>
  </si>
  <si>
    <t>Vypracování dodavatelské dokumentace</t>
  </si>
  <si>
    <t>11.10</t>
  </si>
  <si>
    <t>11.11</t>
  </si>
  <si>
    <t>11.12</t>
  </si>
  <si>
    <t>Ostatní zúčtovatelné stavební, montážní, pomocné a doplňkové práce v potřebném rozsahu např. přizpůsobování nových rozvodů a zařízení VZT ostatním zařízením TZB a stavební části, provádění funkčních zkoušek a montáže s vazbou na zkoušky a montáž ostatních částí stavby, atd., tedy veškeré ostatní práce potřebné pro řádné dokončení díla</t>
  </si>
  <si>
    <t>11.13</t>
  </si>
  <si>
    <t>D+M Popisy a označení rozvodu a zařízení</t>
  </si>
  <si>
    <t>11.14</t>
  </si>
  <si>
    <t>D.1.4.6 - Detekce zemního plynu</t>
  </si>
  <si>
    <t>D1 - MATERIÁL</t>
  </si>
  <si>
    <t xml:space="preserve">    D2 - TECHNOLOGIE GDS</t>
  </si>
  <si>
    <t xml:space="preserve">    D3 - KABELÁŽ GDS</t>
  </si>
  <si>
    <t>D4 - MONTÁŽE</t>
  </si>
  <si>
    <t xml:space="preserve">    D5 - MONTÁŽNÍ POLOŽKY</t>
  </si>
  <si>
    <t>MATERIÁL</t>
  </si>
  <si>
    <t>TECHNOLOGIE GDS</t>
  </si>
  <si>
    <t>Pol347</t>
  </si>
  <si>
    <t>Dgitální ústředna detekce plynu pro max.4 digitálních snímačů, RS485, Výstup: 10x relé</t>
  </si>
  <si>
    <t xml:space="preserve">Poznámka k položce:_x000D_
"Investor umožňuje pro plnění zakázky použití i jiných rovnocenných řešení (tj. kvalitativně a technicky obdobných řešení)."  </t>
  </si>
  <si>
    <t>Pol348</t>
  </si>
  <si>
    <t>Box pro ústřednu detekce plynu, 4. moduly</t>
  </si>
  <si>
    <t>Pol349</t>
  </si>
  <si>
    <t>Inovovaný snímač do prostředí bez nebezpečí výbuchu s analogovým (4-20mA) a digitálním výstupem (RS485), katalický senzor, umístění - strop - Zemní plyn</t>
  </si>
  <si>
    <t>Pol350</t>
  </si>
  <si>
    <t>Světelný jednostranný nápis "NEVSTUPOVAT" rozměry 500x200x28mm</t>
  </si>
  <si>
    <t>Pol351</t>
  </si>
  <si>
    <t>Světelný jednostranný nápis "OPUSTE PROSTOR" rozměry 500x200x28mm</t>
  </si>
  <si>
    <t>Pol352</t>
  </si>
  <si>
    <t>Zdroj 60-24, přídavný externí zdroj DR 60-24</t>
  </si>
  <si>
    <t>Pol353</t>
  </si>
  <si>
    <t>Box pro přídavný zdroj</t>
  </si>
  <si>
    <t>Pol354</t>
  </si>
  <si>
    <t>Externí siréna zajišťující zvukovou signalizací</t>
  </si>
  <si>
    <t>Pol355</t>
  </si>
  <si>
    <t>externí odstavné tlačítko zvukové signalizace</t>
  </si>
  <si>
    <t>KABELÁŽ GDS</t>
  </si>
  <si>
    <t>Pol356</t>
  </si>
  <si>
    <t>Kabel k detektorům 4x1mm stíněný - B2ca - bez funkční integrity - RD 485</t>
  </si>
  <si>
    <t>Pol357</t>
  </si>
  <si>
    <t>Kabel k ostatním prvkům 2x1 mm stíněný - B2ca - bez funkční integrity</t>
  </si>
  <si>
    <t>Pol358</t>
  </si>
  <si>
    <t>Kabeláž výstup do MaR (5x2x0,8)  - B2ca - bez funkční integrity</t>
  </si>
  <si>
    <t>Pol359</t>
  </si>
  <si>
    <t>Kabelová trasa bezhalogenová - pevná plastová trubka  na příchytkách (smyčka hlásičů), lišty, příchytky</t>
  </si>
  <si>
    <t>Pol360</t>
  </si>
  <si>
    <t>Požární ucpávka</t>
  </si>
  <si>
    <t>Pol361</t>
  </si>
  <si>
    <t>Drobný materiál pro stavební práce a přípomoce</t>
  </si>
  <si>
    <t>MONTÁŽE</t>
  </si>
  <si>
    <t>Pol362</t>
  </si>
  <si>
    <t>Pol363</t>
  </si>
  <si>
    <t>Pol364</t>
  </si>
  <si>
    <t>Pol365</t>
  </si>
  <si>
    <t>Pol366</t>
  </si>
  <si>
    <t xml:space="preserve"> Světelný jednostranný nápis "OPUSTE PROSTOR" rozměry 500x200x28mm</t>
  </si>
  <si>
    <t>Pol367</t>
  </si>
  <si>
    <t>Pol368</t>
  </si>
  <si>
    <t>Pol369</t>
  </si>
  <si>
    <t>Pol370</t>
  </si>
  <si>
    <t>Pol371</t>
  </si>
  <si>
    <t>Pol372</t>
  </si>
  <si>
    <t>Pol373</t>
  </si>
  <si>
    <t>Kabeláž výstup do MaR (5x2x0,8) - B2ca - bez funkční integrity</t>
  </si>
  <si>
    <t>Pol374</t>
  </si>
  <si>
    <t>Kabelová trasa bezhalogenová - pevná plastová trubka na příchytkách (smyčka hlásičů), lišty, příchytky</t>
  </si>
  <si>
    <t>Pol375</t>
  </si>
  <si>
    <t>MONTÁŽNÍ POLOŽKY</t>
  </si>
  <si>
    <t>Pol376</t>
  </si>
  <si>
    <t>Prvotní KALIBRACE STANDARD</t>
  </si>
  <si>
    <t>Pol377</t>
  </si>
  <si>
    <t>Zprovoznění v místě aplikace, práce a doprava technika, funkční kontrola, protokol provozuschopnosti / ústředna</t>
  </si>
  <si>
    <t>Pol378</t>
  </si>
  <si>
    <t>Expedice a inženýrská činnost zakázky CR I., Odesílací náklady ČR do 5 kg (1,5% z objemu zakázky, minimálně 390 kč bez dph)</t>
  </si>
  <si>
    <t>Pol379</t>
  </si>
  <si>
    <t xml:space="preserve">Revize systému GDS </t>
  </si>
  <si>
    <t>Pol380</t>
  </si>
  <si>
    <t>Dokumentace skutečného provedení</t>
  </si>
  <si>
    <t>Pol381</t>
  </si>
  <si>
    <t>Požární ucpávka - instalace</t>
  </si>
  <si>
    <t>Pol382</t>
  </si>
  <si>
    <t>Průrazy od 150mm do 300mm</t>
  </si>
  <si>
    <t>D.1.4.7 - Měření a regulace</t>
  </si>
  <si>
    <t xml:space="preserve">    D1 - Símače</t>
  </si>
  <si>
    <t xml:space="preserve">    D2 - Kabely a vodiče včetně montáží</t>
  </si>
  <si>
    <t xml:space="preserve">    D3 - Elektroinstalační materiál včetně montáží</t>
  </si>
  <si>
    <t xml:space="preserve">    D4 - Regulace</t>
  </si>
  <si>
    <t xml:space="preserve">    D5 - Práce doplňující dodávkami stavby a technologie</t>
  </si>
  <si>
    <t xml:space="preserve">    D6 - Práce související s dodávkami stavby a technologie</t>
  </si>
  <si>
    <t>360X209020</t>
  </si>
  <si>
    <t>Zřízení a odstranění pracovní podlahy dle montáže, např. lešení, pomocné lešení, práce na žebříku, práce na plošině atd. - dle potřeb montáže</t>
  </si>
  <si>
    <t>Poznámka k položce:_x000D_
Poznámka k položce: mimo jiné dle NV č. 362/2005 Sb.</t>
  </si>
  <si>
    <t>Símače</t>
  </si>
  <si>
    <t>360X201010</t>
  </si>
  <si>
    <t>D+M Analogový převodník tlak/napětí 0-600 kPa/0-10 V, napájení 14-30 V DC, s navařenou membránou pro univerzální průmyslové použití pokud ke měřené médium slučitelné s nerezovou ocelí 1.4404 (316L), popř. 1.4435 (316L), s konektorem ISO 4400, s přívodním vnějším závitem M20x1,5, povolenou zátěží výstupu 10 kohm, dobou odezvy 10 méně než 10 ms, přesnost 0,25%, IP44, vč. montáže</t>
  </si>
  <si>
    <t>Poznámka k položce:_x000D_
Poznámka k položce: osazení včetně připojení a uvedení do provozu</t>
  </si>
  <si>
    <t>360X201020</t>
  </si>
  <si>
    <t>D+M Odporový snímač teploty stonkový s plastovou polyamidovou hlavicí a plastovou aretační přírubou určený pro montáž dovzduchotechnického potrubí, délka stonku 300 mm, rozsah -30 až 150°C, třída přesnosti B, IP 65 vč. montáže</t>
  </si>
  <si>
    <t>360X201030</t>
  </si>
  <si>
    <t>D+M Odporový snímač teploty příložný s plastovou polyamidovou hlavicí určený pro montáž na povrch potrubí, rozsah 0-105°C, třída přesnosti B, IP 65 vč. montáže</t>
  </si>
  <si>
    <t>360X201040</t>
  </si>
  <si>
    <t>D+M Odporový snímač teploty určený pro montáž do interiéru, rozsah -20 až 40°C, třída přesnosti B, IP 20 vč. montáže</t>
  </si>
  <si>
    <t>360X201050</t>
  </si>
  <si>
    <t>D+M Kontaktní protimrazový kapilárový snímač teploty s nastavitelnou hysterez a provozním rozsahem 4 až 8°C s přepínacím kontaktem, délka kapiláry 6m vč upevňovacího příslušenství na vodní ohřívák, IP54</t>
  </si>
  <si>
    <t>360X201060</t>
  </si>
  <si>
    <t>D+M Odporový snímač teploty venkovní s plastovou polyamidovou hlavicí určený pro montáž na povrch stěny, rozsah -30-100°C, třída přesnosti B, IP 65 vč. montáže</t>
  </si>
  <si>
    <t>360X201070</t>
  </si>
  <si>
    <t>D+M Dvoustupňový detektor hořlavých plynů pro vyhodnocování koncentrace metanu v ovzduší v rozsahu 1 a 2° DMV s kontakktním výstupem, 230V AC, 10VA, IP 65 do prostoru bez nebezpečí výbuchu podle ČSN 332000-3, IP 54 vč. montáže</t>
  </si>
  <si>
    <t>Poznámka k položce:_x000D_
Poznámka k položce: osazení včetně připojení a uvedení do provozu.</t>
  </si>
  <si>
    <t>360X201080</t>
  </si>
  <si>
    <t>D+M Prostorové dvojité čidlo kvality ovzduší určené k montáži do interiéru obsahující analogový dvojitý převodník koncentrace 0-2000 ppm CO2/0-10 V a VOC /10V, napájení 14-30 V DC, povolenou zátěží výstupu 10 kohm, pro teploty 0-40°C, IP20, vč. montáže</t>
  </si>
  <si>
    <t>360X201090</t>
  </si>
  <si>
    <t>D+M Detektor kouře určený pro montáž do vzduchotechnického potrubí s citlivostí y= 0,7 podle EN 54-7-2000 s kontaktním výstupem, 12V DC, 50 mA, IP 54, rozsah pracovních teplot -20 až 60°C s odběrným trubkovým systémem 300 mm</t>
  </si>
  <si>
    <t>360X201100</t>
  </si>
  <si>
    <t>D+M Sady tlakových impulzních nátrubků pro montáž na vzduchotechnické potrubí vč. impulzních hadiček s průměrem podle snímačů diferenčního tlaku. V každé sadě budou dva nátrubky a dvě hadičky o délce 1 m.</t>
  </si>
  <si>
    <t>Poznámka k položce:_x000D_
Poznámka k položce: osazení</t>
  </si>
  <si>
    <t>360X201110</t>
  </si>
  <si>
    <t>D+M Kontaktní snímač diferenčního tlaku s nastavitelnou hysterezí 10%, rozsah 25 až 500 Pa, IP54</t>
  </si>
  <si>
    <t>360X201120</t>
  </si>
  <si>
    <t>D+M Elektrodový hlídač zaplavení podlahy 12/24V DC, polovodičový výstup OK, IP54</t>
  </si>
  <si>
    <t>360X201130</t>
  </si>
  <si>
    <t>D+M GSM hlásič, vč. zapojení a naprogramování a oživení včetně montáže</t>
  </si>
  <si>
    <t>Poznámka k položce:_x000D_
Poznámka k položce: Po dokončení montáže bude potvrzen montážní list instalujícím pracovníkem, vč. uvedení jeho čísla oprávnění od výrobce</t>
  </si>
  <si>
    <t>360X201140</t>
  </si>
  <si>
    <t>D+M SIM karty poskytovatele telekomunikačních služeb dohodnutých s provozovatelem zařízení</t>
  </si>
  <si>
    <t>360X201150</t>
  </si>
  <si>
    <t>M seřízení kontaktních snímačů tlakové diference</t>
  </si>
  <si>
    <t>360X201160</t>
  </si>
  <si>
    <t>D+M Manometrický kohout s vnějším závitem M20x1,5 PN 6</t>
  </si>
  <si>
    <t>360X201170</t>
  </si>
  <si>
    <t>D+M Ostatní spojovací a upevňovací materiál vč.</t>
  </si>
  <si>
    <t>360X201180</t>
  </si>
  <si>
    <t>Reciklační příplatek použitá zařízení</t>
  </si>
  <si>
    <t>Kabely a vodiče včetně montáží</t>
  </si>
  <si>
    <t>360X202010</t>
  </si>
  <si>
    <t>D+M vodič CYKY-J 5x4 mm2 včetně montáže</t>
  </si>
  <si>
    <t>360X202020</t>
  </si>
  <si>
    <t>D+M vodič CYKY-J 5x2,5 mm2 včetně montáže</t>
  </si>
  <si>
    <t>360X202030</t>
  </si>
  <si>
    <t>D+M vodič CYKY-J 5x1,5 mm2 včetně montáže</t>
  </si>
  <si>
    <t>360X202040</t>
  </si>
  <si>
    <t>D+M vodič CYKY-J 3x1,5 mm2 včetně montáže</t>
  </si>
  <si>
    <t>360X202050</t>
  </si>
  <si>
    <t>D+M vodič CYKY-O 2x1,5 mm2 včetně montáže</t>
  </si>
  <si>
    <t>360X202060</t>
  </si>
  <si>
    <t>D+M vodič CYY 1 x 6 mm2 - ZŽ. (CYA) včetně montáže</t>
  </si>
  <si>
    <t>360X202070</t>
  </si>
  <si>
    <t>D+M vodič A05VV-R 5x4 mm2 včetně montáže</t>
  </si>
  <si>
    <t>360X202080</t>
  </si>
  <si>
    <t>D+M vodič CMSM-G 5x2,5 mm2 včetně montáže</t>
  </si>
  <si>
    <t>360X202090</t>
  </si>
  <si>
    <t>D+M vodič CMSM-G 5x1,5 mm2 včetně montáže</t>
  </si>
  <si>
    <t>360X202100</t>
  </si>
  <si>
    <t>D+M vodič CMSM-G 3x1,5 mm2 včetně montáže</t>
  </si>
  <si>
    <t>360X202110</t>
  </si>
  <si>
    <t>D+M vodič V05-K 1x6 mm2 ZŽ včetně montáže</t>
  </si>
  <si>
    <t>360X202120</t>
  </si>
  <si>
    <t>D+M vodič JYTY-J 14 x 1 mm2 včetně montáže</t>
  </si>
  <si>
    <t>360X202130</t>
  </si>
  <si>
    <t>D+M vodič JYTY-O 7 x 1 mm2 včetně montáže</t>
  </si>
  <si>
    <t>360X202140</t>
  </si>
  <si>
    <t>D+M vodič JYTY-O 4 x 1 mm2 včetně montáže</t>
  </si>
  <si>
    <t>360X202150</t>
  </si>
  <si>
    <t>D+M vodič JYTY-O 2 x 1 mm2 včetně montáže</t>
  </si>
  <si>
    <t>360X202160</t>
  </si>
  <si>
    <t>D+M vodič UTP 4x2x0,8 mm2, kategorie 4a včetně montáže</t>
  </si>
  <si>
    <t>360X202170</t>
  </si>
  <si>
    <t>D+M Uložení kabelů, ukončení kabelů včetně uchycení do instalačních kabelových žlabů, instalačních vkládacích lišt, kabelových chrániček a instalačních trubek</t>
  </si>
  <si>
    <t>360X202180</t>
  </si>
  <si>
    <t>D+M Pokládání kabelů ve výškách nad 3,5 m.</t>
  </si>
  <si>
    <t>Elektroinstalační materiál včetně montáží</t>
  </si>
  <si>
    <t>360X203010</t>
  </si>
  <si>
    <t>D + M kabelový žlab 250/50 mm s potřebnými tvarovkami, konzolemi, víkem včetně příslušenství</t>
  </si>
  <si>
    <t>360X203020</t>
  </si>
  <si>
    <t>D + M kabelový žlab 125/50 mm s potřebnými tvarovkami, konzolemi, víkem včetně příslušenství</t>
  </si>
  <si>
    <t>360X203030</t>
  </si>
  <si>
    <t>D + M kabelový žlab 62/50 mm s potřebnými tvarovkami, konzolemi, víkem včetně příslušenství</t>
  </si>
  <si>
    <t>360X203040</t>
  </si>
  <si>
    <t>D+ M krabice instalační 40 x 85 x 37 mm, IP54</t>
  </si>
  <si>
    <t>360X203050</t>
  </si>
  <si>
    <t>D+ M krabice instalační 85 x 85 x 40 mm, IP54</t>
  </si>
  <si>
    <t>360X203060</t>
  </si>
  <si>
    <t>D+ M krabice přístrojová prům 68 mm pro montáž pod omítku</t>
  </si>
  <si>
    <t>360X203070</t>
  </si>
  <si>
    <t>D + M Trubky instalační do prům. 25 mm, bezhalogenové</t>
  </si>
  <si>
    <t>360X203080</t>
  </si>
  <si>
    <t>D+ M Svorka pro spoj kulatých hromosvodovýchvodičů</t>
  </si>
  <si>
    <t>360X203090</t>
  </si>
  <si>
    <t>D+ M Křížová svorka pro spoj plochého a kulatého vodiče</t>
  </si>
  <si>
    <t>360X203100</t>
  </si>
  <si>
    <t>D+ M Svorky pro napojení na VZT rozvody na střeše objektu</t>
  </si>
  <si>
    <t>360X203110</t>
  </si>
  <si>
    <t>D+ M Svorky pro napojení na potrubí kruhového profilu na srřeše objektu</t>
  </si>
  <si>
    <t>360X203120</t>
  </si>
  <si>
    <t>D+M Zemnící svorka ZS16</t>
  </si>
  <si>
    <t>360X203130</t>
  </si>
  <si>
    <t>D+M Cu pásek pro ZS16, svitek 10 m</t>
  </si>
  <si>
    <t>360X203140</t>
  </si>
  <si>
    <t>Konstrukční zámečnické prvky a nosníky pro el. žlaby, trubky a ostatní montážní materiál</t>
  </si>
  <si>
    <t>360X203150</t>
  </si>
  <si>
    <t>D+M Lišta vkládací 24 x 22</t>
  </si>
  <si>
    <t>360X203160</t>
  </si>
  <si>
    <t>D+M Lišta vkládací 40x40</t>
  </si>
  <si>
    <t>360X203170</t>
  </si>
  <si>
    <t>D+M Ostatní spojovací materiál , držáky, vývodky, svorky a kompletace</t>
  </si>
  <si>
    <t>Regulace</t>
  </si>
  <si>
    <t>360X204010</t>
  </si>
  <si>
    <t>D+M Oceloplechová rozvodnice s modulárním roštem 5 x 24M o rozměrech 1000 x 750 x 300 mm, vybavená dvířky se třetinovým prosklením, uzavíranaá jazýčkovými zámky IP 65/20, IK 09</t>
  </si>
  <si>
    <t>360X204020</t>
  </si>
  <si>
    <t>D+M Kabelové průchodky od PG16 do PG48 mm, úprava přírub rozvaděče pro jejich montáž</t>
  </si>
  <si>
    <t>360X204030</t>
  </si>
  <si>
    <t>D+M Kabelové průchodky do PG13,5 mm, úprava úprava přírub rozvaděče pro jejich montáž</t>
  </si>
  <si>
    <t>360X204040</t>
  </si>
  <si>
    <t>D+M Třípólové třífázové jističe od 32do 63 A, 10kA, s vypínací charakteristikou "C",</t>
  </si>
  <si>
    <t>360X204050</t>
  </si>
  <si>
    <t>D+M Třípólové třífázové jističe do 25 A, 10kA, s vypínací charakteristikou "D",</t>
  </si>
  <si>
    <t>360X204060</t>
  </si>
  <si>
    <t>D+M Třípólové třífázové jističe do 25 A, 10kA, s vypínací charakteristikou "C",</t>
  </si>
  <si>
    <t>360X204070</t>
  </si>
  <si>
    <t>D+M Třípólové třífázové jističe do 25 A, 10kA, s vypínací charakteristikou "B",</t>
  </si>
  <si>
    <t>360X204080</t>
  </si>
  <si>
    <t>D+M jednopólové jednofázové jističe od 20 do 25 A, 10kA, s vypínací charakteristikou "C",</t>
  </si>
  <si>
    <t>360X204090</t>
  </si>
  <si>
    <t>D+M jednopólové jednofázové jističe do 16 A, 10kA, s vypínací charakteristikou "C",</t>
  </si>
  <si>
    <t>360X204100</t>
  </si>
  <si>
    <t>D+M jednopólové jednofázové jističe do 16 A, 10kA, s vypínací charakteristikou "B",</t>
  </si>
  <si>
    <t>360X204110</t>
  </si>
  <si>
    <t>D+M dvoupólové jednofázové jističe do 16 A, 10kA, s vypínací charakteristikou "B",</t>
  </si>
  <si>
    <t>360X204120</t>
  </si>
  <si>
    <t>D+M Jednofázová napěťová spoušť pro montáž na výše uváděné jističe s pomocným kontaktem a na lištu Din 35, 230V AC</t>
  </si>
  <si>
    <t>360X204130</t>
  </si>
  <si>
    <t>D+M pomocný jednoduchý přepínací kontakt pro výše uvedené jističe</t>
  </si>
  <si>
    <t>360X204140</t>
  </si>
  <si>
    <t>D+M pomocný dvojitý spínací kontakt pro výše uvedené jističe</t>
  </si>
  <si>
    <t>360X204150</t>
  </si>
  <si>
    <t>D+M Prpopojovací třífázová lišta, 16 mm2, 400V AC</t>
  </si>
  <si>
    <t>360X204160</t>
  </si>
  <si>
    <t>D+M Prpopojovací třífázová lišta, 10 mm2, 400V AC</t>
  </si>
  <si>
    <t>360X204170</t>
  </si>
  <si>
    <t>D+M Prpopojovací jednofázová lišta, 10 mm2, 230V AC</t>
  </si>
  <si>
    <t>360X204180</t>
  </si>
  <si>
    <t>D+M Přívodní svorková sestava pro přívod na propojovací lišty 16mm2</t>
  </si>
  <si>
    <t>360X204190</t>
  </si>
  <si>
    <t>D+M dvoupólové jednofázové proudové chrániče s nadproudovou ochranou a zkratovou spouští s reziduálním proudem 30 mA, do 16 A, 10kA, kategorie "AC" s vypínací charakteristikou "B",</t>
  </si>
  <si>
    <t>360X204200</t>
  </si>
  <si>
    <t>D+M pomocný kontakt pro výše uvedené chrániče</t>
  </si>
  <si>
    <t>360X204210</t>
  </si>
  <si>
    <t>D+M Přepěťová ochrana kategorie "B-C", modulární, trojfázová, Ik 25kA</t>
  </si>
  <si>
    <t>360X204220</t>
  </si>
  <si>
    <t>D+M Jednofázový reaktor pro montáž na lištu Din 35 o indukčnosti 15uH, 230V, In 16A</t>
  </si>
  <si>
    <t>Poznámka k položce:_x000D_
Poznámka k položce: Nezbytné pro dodrženÍ impedanční bariéry.</t>
  </si>
  <si>
    <t>360X204230</t>
  </si>
  <si>
    <t>D+M Přepěťová výbojková ochrana kategorie "B-C" směru N-PE</t>
  </si>
  <si>
    <t>360X204240</t>
  </si>
  <si>
    <t>D+M Přepěťová ochrana kategorie "D" napěťové hladiny 275 V, jednofázová s přepěťovou ochranou směru N-PE</t>
  </si>
  <si>
    <t>360X204250</t>
  </si>
  <si>
    <t>D+M Otočný vačkový třípólový vypínač 40 A, 400 V</t>
  </si>
  <si>
    <t>360X204260</t>
  </si>
  <si>
    <t>D+M Ovladač pro výše uvedený třípólový vypínač v provedení "Hlavní vypínač"</t>
  </si>
  <si>
    <t>360X204270</t>
  </si>
  <si>
    <t>D+M Můstek N na 35 přípojných míst</t>
  </si>
  <si>
    <t>360X204280</t>
  </si>
  <si>
    <t>D+M Můstek PE na 35 přípojných míst</t>
  </si>
  <si>
    <t>360X204290</t>
  </si>
  <si>
    <t>D+M Perforovaný plastový rozvaděčový kanál 60x60mm</t>
  </si>
  <si>
    <t>360X204300</t>
  </si>
  <si>
    <t>D+M Perforovaný plastový rozvaděčový kanál 40x60mm</t>
  </si>
  <si>
    <t>360X204310</t>
  </si>
  <si>
    <t>D+M Perforovaný plastový rozvaděčový kanál 80x60mm</t>
  </si>
  <si>
    <t>360X204320</t>
  </si>
  <si>
    <t>D+M Modulární zásuvka 16 A, 230 V na Din lištu</t>
  </si>
  <si>
    <t>360X204330</t>
  </si>
  <si>
    <t>D+M LED kontrolka žlutá, 24V DC pro montáž na dveře rozvaděče</t>
  </si>
  <si>
    <t>360X204340</t>
  </si>
  <si>
    <t>D+M LED kontrolka rudá 230 V AC pro montáž na dveře rozvaděče</t>
  </si>
  <si>
    <t>360X204350</t>
  </si>
  <si>
    <t>D+M LED kontrolka zelená 230 V AC pro montáž na dveře rozvaděče</t>
  </si>
  <si>
    <t>360X204360</t>
  </si>
  <si>
    <t>D+M LED kontrolka bílá 230 V AC pro montáž na dveře rozvaděče</t>
  </si>
  <si>
    <t>360X204370</t>
  </si>
  <si>
    <t>D+M Modulární relé pro kontrolu sledu a výpadku fáze pro trojfázovou síť s kontrolou nulového vodiče 400/230 V AC se signalizací stavu</t>
  </si>
  <si>
    <t>360X204380</t>
  </si>
  <si>
    <t>D+M Oddělovací bezpečnostní transformátor 230/24 V, 50 Hz AC, 100VA s krytím IP 20</t>
  </si>
  <si>
    <t>Poznámka k položce:_x000D_
Poznámka k položce: Bezpečnostní zdroj podle ČSN EN 61 558čl. 1 a 2-6</t>
  </si>
  <si>
    <t>360X204390</t>
  </si>
  <si>
    <t>D+M Napáječ 230/24 V DC, 30W</t>
  </si>
  <si>
    <t>360X204400</t>
  </si>
  <si>
    <t>D+M Napáječ 230/12 V DC, 10W</t>
  </si>
  <si>
    <t>360X204410</t>
  </si>
  <si>
    <t>D+M Jednofunkční časové relé s přepínacím kontaktem, zpožděný rozběh (ZR) 1 s, 230 V AC, určené pro montáž ma lištu Din 35</t>
  </si>
  <si>
    <t>360X204420</t>
  </si>
  <si>
    <t>D+M Akustický signalizátor s přerušovaným tónem, 230V AC, 105 dB</t>
  </si>
  <si>
    <t>360X204430</t>
  </si>
  <si>
    <t>D+M Pomocné relé 2 přepínací kontakty 6 A , cívka 12 V DC</t>
  </si>
  <si>
    <t>360X204440</t>
  </si>
  <si>
    <t>D+M Pomocné relé 2 přepínací kontakty 6 A , cívka 24 V DC</t>
  </si>
  <si>
    <t>360X204450</t>
  </si>
  <si>
    <t>D+M Pomocné relé 4 přepínací kontakty 6 A , cívka 24 V DC</t>
  </si>
  <si>
    <t>360X204460</t>
  </si>
  <si>
    <t>D+M Pomocné relé 2 přepínací kontakty 6 A , cívka 230 V AC</t>
  </si>
  <si>
    <t>360X204470</t>
  </si>
  <si>
    <t>D+M Nízkoprofilová patice pro dvoukontaktní relé vč. upevňovacích a extrakčních prvků</t>
  </si>
  <si>
    <t>360X204480</t>
  </si>
  <si>
    <t>D+M Nízkoprofilová patice pro čtyřkontaktní relé vč. upevňovacích a extrakčních prvků</t>
  </si>
  <si>
    <t>360X204490</t>
  </si>
  <si>
    <t>D+M Svorka řadová, do průřezu připojovaného vodiče 6 - 16 mm2, na napětí 400 V AC</t>
  </si>
  <si>
    <t>360X204500</t>
  </si>
  <si>
    <t>D+M Izolační čelo pro výše uvedené řadové svorky</t>
  </si>
  <si>
    <t>360X204510</t>
  </si>
  <si>
    <t>Modulární dvojitá signálka rudá/zelená určená pro montáž na lištu Din 35, 230 V AC</t>
  </si>
  <si>
    <t>360X204520</t>
  </si>
  <si>
    <t>D+M Svorka řadová, do průřezu připojovaného vodiče 2,5 mm2, na napětí 250 V AC</t>
  </si>
  <si>
    <t>360X204530</t>
  </si>
  <si>
    <t>360X204540</t>
  </si>
  <si>
    <t>D+M Brzda na Din lištu 35 mm</t>
  </si>
  <si>
    <t>360X204550</t>
  </si>
  <si>
    <t>D+M Svorka pojistková výklopná, do proudu 4 A, 230 V</t>
  </si>
  <si>
    <t>360X204560</t>
  </si>
  <si>
    <t>D+M Pojistka trubičková do proudu 2,5 A, průměr 5 mm, délka 20 mm</t>
  </si>
  <si>
    <t>360X204570</t>
  </si>
  <si>
    <t>D+M Volně programovatelý logický regulátor (PLC, DDC) s integrovanými komunikačními rozhraní pro sít Ethernet, RS 232 a RS485 s integrovanými 8 digitálními vstupy 24 V DC s typickou spotřebou 5 mA při 24V DC, galvanicky oddělených a s necitlivostí před přepólováním, 8 digitálních elektronických výstupů (OK) dimenzovanými na spínací výkon 0,3A při napětí 24 V DC, galvanicky oddělených s nadproudovou ochranou a ochranou před přepólováním, 8 analogových vstupů s rozlišením 10 bitů a 4 analogové výstupy s rozlišením 12 bitů, s proudovým omezením 10 mA na výstup. PLC bude vybaven Flash pamětí o kapacitě 256 + 1024 KB, se zálohovanou pamětí RAM 1024 KB, EEPROM 2 KB. Bude vybaven zálohovou baterií zaručující napájení pamětí alespoň 5 let.</t>
  </si>
  <si>
    <t>360X204580</t>
  </si>
  <si>
    <t>D+M rozšiřující modul k PLC převodu RS 232/ RS 485 s galvanickým oddělením, měkkou přepěťovou ochranou, s maximální přenosovou rychlostí 115 kBd, automatickým i řízeným směrem přenosu a indikací provozu linek</t>
  </si>
  <si>
    <t>360X204590</t>
  </si>
  <si>
    <t>D+M Převodník - oddělovací modul linky RS232/M-bus, dimenzovaný pro 60 stanic (60 M), 24V DC, určený pro montáž na lištu Din 35</t>
  </si>
  <si>
    <t>360X204600</t>
  </si>
  <si>
    <t>D+M Dvoukanálový čítací a záznamníkový modul linky M-Bus pro záznam z impulzních výstupů měřidel s délkou impulzu 15 ms, pracující se záznamem v reálném času, určený pro montáž na Din lištu 35 mm</t>
  </si>
  <si>
    <t>360X204610</t>
  </si>
  <si>
    <t>D+M Oddělovací modul linky Ethernet 10Mbps, IEEE802.3 s přepěťovou ochranou</t>
  </si>
  <si>
    <t>360X204620</t>
  </si>
  <si>
    <t>D Aplikační SW pro 26 fyzických datových bodů (FDB) ovládání zdroje tepla, jednostrané řízení komunikační trasy pro kotlovou skupinu (30 slov), a řízení trasy pro sběr dat z 10ti stanic M-bus.</t>
  </si>
  <si>
    <t>360X204630</t>
  </si>
  <si>
    <t>D Aplikační SW pro 24 FDB ovládání VZT1, řízení komunikační trasy pro sběr dat z kompresorové jednotky (5 slov).</t>
  </si>
  <si>
    <t>360X204640</t>
  </si>
  <si>
    <t>D Aplikační SW pro 27 FDB ovládání VZT2, řízení komunikační trasy pro sběr dat z kompresorové jednotky (5 slov), oboustrané řízení trasy pro komunikaci s jednotkou oddáleného ovládání.</t>
  </si>
  <si>
    <t>360X204650</t>
  </si>
  <si>
    <t>D Aplikační SW v oddáleném ovládání VZT2</t>
  </si>
  <si>
    <t>360X204660</t>
  </si>
  <si>
    <t>D+M Ethernetový přepínač pro rychlost 10Mbpsna alespoň 6 míst</t>
  </si>
  <si>
    <t>360X204670</t>
  </si>
  <si>
    <t>D+M Kompletace rozvaděče, montáž propojovacích vodičů, kanálů, držáků příchytek a ostatního spojovacího materiálu</t>
  </si>
  <si>
    <t>360X204680</t>
  </si>
  <si>
    <t>D kusová zkouška rozvaděče</t>
  </si>
  <si>
    <t>360X204690</t>
  </si>
  <si>
    <t>D+M Ostatní spojovací materiál, propojovací vodiče , držáky, vývodky a příchytky a kompletace</t>
  </si>
  <si>
    <t>Práce doplňující dodávkami stavby a technologie</t>
  </si>
  <si>
    <t>360X205010</t>
  </si>
  <si>
    <t>D+M klapkového servopohonu s vratným zařízením, kroutící moment 18 Nm, doba přeběhu 90/15 s, 240 V AC, dvoubodové ovládání například se zpětnou vratnou pružinou</t>
  </si>
  <si>
    <t>Poznámka k položce:_x000D_
Poznámka k položce: Kroutící moment servopohonů bude nutno zkoordinovat podle skutečně dodané jednotky vzduchotechniky.</t>
  </si>
  <si>
    <t>360X205020</t>
  </si>
  <si>
    <t>D + M Lineární táhlový servopohon, 5,5 mm zdvih, přestavná síla 400 N, přestavná doba 150 s, 230 V AC, 6 VA, binární 3 bodové ovládání</t>
  </si>
  <si>
    <t>Poznámka k položce:_x000D_
Poznámka k položce: Fyzické připojení k tělesu směšovací armatury a přestavné vlastnosti servopohonů bude nutno zkoordinovat podle skutečně dodané armatury.</t>
  </si>
  <si>
    <t>360X205030</t>
  </si>
  <si>
    <t>M dílů MaR kompresorových jednotek, MaR výparníkových skříní, rverzačních armatur a modulů jejich ovládání vč. propojovacích prvků a kabelů a jejich kabelových tras pro vzduchotechniky 1 a 2</t>
  </si>
  <si>
    <t>Poznámka k položce:_x000D_
Poznámka k položce: Instalace budou provedeny podle montážních předpisů a podle dokumentace skutečně dodaných vzduchotechnik</t>
  </si>
  <si>
    <t>360X205040</t>
  </si>
  <si>
    <t>D + M Interiérový ovládací panel oddáleného ovládání s grafickým displejem (256 x 128 p.), čtyřmi tlačítky, 24 V DC, RS 485, vhodný na instalaci na přístrojovou krabici</t>
  </si>
  <si>
    <t>360X205050</t>
  </si>
  <si>
    <t>D Naprogramování přehledné vizualizace Interiérového ovládacího panelu s důrazem na intuitivní ovládání teploty a intenzity větrání</t>
  </si>
  <si>
    <t>360X205060</t>
  </si>
  <si>
    <t>D Vizualizační SW pro přehledné ovládání - HW pro dispečerské pracoviště správy budov</t>
  </si>
  <si>
    <t>Poznámka k položce:_x000D_
Poznámka k položce: Vizualizace bude graficky přehledná, v barvách a bude muset přehledně zobrazovat provozní stavy. Bude umožňovat editaci povolených proměnných v mezích úrovně přidělené důležitosti. Pokud nastane povinnost poruchového hlášení, bude maska poruchových stavů předřazena před masku provozních stavů. Vizualizace na PC bude připravena jednak pro správu areálu zimního stadionu a jednak pro provozovatele tepelného hospodářství. minimální požadavky na HW: Intel Core i5, 15.6" LED 1920x1080, RAM 8GB DDR4, Intel HD Graphics 620, SSD 256GB, DVD, LAN, USB 3.1 Gen 1, HDMI, čtečka karet, Windows 10 Pro 64bit, MS Office, tiskárna laserová 600x 600dpi, LAN/USB</t>
  </si>
  <si>
    <t>Práce související s dodávkami stavby a technologie</t>
  </si>
  <si>
    <t>360X206010</t>
  </si>
  <si>
    <t>M Prvků měření a regulace, komunikačních doplňků zdrojů tepla, čerpadel, servopohonů z dodávky technologie kotelny vč. nastavení, seřízení a oživení</t>
  </si>
  <si>
    <t>Poznámka k položce:_x000D_
Poznámka k položce: Dodávka musí být konzultována s dodávajícím technologie kotelny a musí být namontována a seřízena v součinnosti s pokyny pracovníků techniky vytápění a přípravy TeV. Musí být provedena odbornou firmou, zaškolenou výrobcem zařízení a vybavenou potřebným HW a SW vybavením..</t>
  </si>
  <si>
    <t>360X206020</t>
  </si>
  <si>
    <t>M Prvků měření a regulace, komunikačních doplňků, bezpečnostních vypínačů a ostatních zařízení jednotek vzduchotechniky z dodávky technologie vzduchotechniky a větrání vč. nastavení, seřízení a oživení</t>
  </si>
  <si>
    <t>Poznámka k položce:_x000D_
Poznámka k položce: Dodávka musí být konzultována s dodávajícím technologie vzduchotechniky a musí být namontována a seřízena v součinnosti s pokyny pracovníků vzduchotechnických zařízení. Musí být provedena odbornou firmou, zaškolenou výrobcem zařízení a vybavenou potřebným HW a SW vybavením..</t>
  </si>
  <si>
    <t>360X206030</t>
  </si>
  <si>
    <t>M zapojení měřidel spořeby energie a spotřeby vody přes systém M-bus</t>
  </si>
  <si>
    <t>Poznámka k položce:_x000D_
Poznámka k položce: Dodávka musí být konzultována s dodávajícím technologie sběru dat z oblasti měření energií a musí být namontována a seřízena v součinnosti s pokyny pracovníků instalovaných zařízení. Musí být provedena odbornou firmou, zaškolenou výrobcem zařízení a vybavenou potřebným HW a SW vybavením..</t>
  </si>
  <si>
    <t>360X206040</t>
  </si>
  <si>
    <t>M připojení čerpadel vytápění, nastavení a nakonfigurování</t>
  </si>
  <si>
    <t>Poznámka k položce:_x000D_
Poznámka k položce: Veškerá konfigurace a nastavení ovládacích jednotek čerpadel bude při oživování systému provedena odbornou firmou, zaškolenou výrobcem a vybavenou potřebným HW a SW vybavením.  Čerpadla v dodávce technologie vytápění.</t>
  </si>
  <si>
    <t>360X206050</t>
  </si>
  <si>
    <t>M Montáž a poinstalační kalibrace snímačů ovzduší v kotelněn a v přilehlých prostorách včetně vypracování poinstalačních protokolů</t>
  </si>
  <si>
    <t>Poznámka k položce:_x000D_
Poznámka k položce: Veškerá konfigurace a nastavení  bude při oživování systému provedena odbornou firmou, zaškolenou výrobcem a vybavenou potřebným HW a SW vybavením.</t>
  </si>
  <si>
    <t>360X206060</t>
  </si>
  <si>
    <t>D+M přídavných modulů pro řízení kotlů po analogovém signálu vhodných pro kotlové regulátory konkrétních kotlů z dodávky technologie kotelny</t>
  </si>
  <si>
    <t>Poznámka k položce:_x000D_
Poznámka k položce: Dodávka přídavných modulů ovládání musí být konzultována s dodávajícím technologie kotelny a musí být namontována a seřízena v součinnosti s nastavením parametrů kotlové regulace a řízení výkonu hořáků. Musí být provedena odbornou firmou, zaškolenou výrobcem kotlů a vybavenou potřebným HW a SW vybavením..</t>
  </si>
  <si>
    <t>360X206070</t>
  </si>
  <si>
    <t>D+M přídavných modulů pro komunikaci po datové lince vhodných pro kotlové regulátory konkrétních kotlů z dodávky technologie kotelny</t>
  </si>
  <si>
    <t>Poznámka k položce:_x000D_
Poznámka k položce: Dodávka přídavných modulů komunikace musí být konzultována s dodávajícím technologie kotelny a musí být namontována a seřízena v součinnosti s nastavením parametrů kotlové regulace a řízení výkonu hořáků. Musí být provedena odbornou firmou, zaškolenou výrobcem kotlů a vybavenou potřebným HW a SW vybavením..</t>
  </si>
  <si>
    <t>360X209010</t>
  </si>
  <si>
    <t>Elektro revize</t>
  </si>
  <si>
    <t>Poznámka k položce:_x000D_
Poznámka k položce: Provedení revize elektrického zařízení před uvedením do provozu</t>
  </si>
  <si>
    <t>360X209030</t>
  </si>
  <si>
    <t>Poznámka k položce:_x000D_
Poznámka k položce: Před předáním. Dle kap. 9, ČSN 060830. Vyhotovení zápisu s popisem postupu zprovoznění, výsledků seřízení, výsledků zkoušek, atd. Zařízení musí být před předáním bez závad.</t>
  </si>
  <si>
    <t>360X209040</t>
  </si>
  <si>
    <t>Poznámka k položce:_x000D_
Poznámka k položce: Zaučení obsluhy mimo jiné dle návodů výrobců, ČSN 06 0310, ČSN EN 12171, atd. tak, aby obsluha měla celkové technické a funkční informace o zařízení a uměla jej obsluhovat a reagovat na možné problémy a závady. O zaučení musí být mezi stranami sepsán protokol s obsahem bodů zaučení.</t>
  </si>
  <si>
    <t>360X209050</t>
  </si>
  <si>
    <t>Zkoušky např. dle ČSN 06 0310 včetně vystavení protokolů o zkouškách</t>
  </si>
  <si>
    <t>Poznámka k položce:_x000D_
Poznámka k položce: Zohlednit zejména požadavky a řešení dle zadávací projektové dokumentace a dále dodavatelem provedený konečný výběr typů a výrobců, jednotlivých materiálů, výrobků a zařízení a s ohledem na jejich skutečné parametry, návody výrobců, své firemní know-how, atd. Bude vypracována, projednána a odsouhlasena s investorem před započetím díla, resp. před započetím montáže a objednáním materiálu. Součástí projednání bude i deklarace (např. doložení výpočtů, soulad s návody výrobců, soulad s touto projektovou dokumentací, ...) provozních a charakteristických parametrů včetně deklarace zadávacím projektem požadovaných parametrů a charakteristik. Deklarace pouhým prohlášením bez objektivních prokázání tvrzení není možná. Teprve po schválení investorem může dodavatel započít s realizací. Dokumentace je vypracována dodavatelem technologie či stavební části a je předána provozovateli jako součást komplexní dodávky technologie či stavební části.</t>
  </si>
  <si>
    <t>Poznámka k položce:_x000D_
Poznámka k položce: např. přizpůsobování stavby nových rozvodů a zařízení, ostatním stávajícícm zařízením a stavební části, zjištění při výkopových pracech, zjištění ponechávaného stavu při demontážích, provádění funkčních zkoušek a montáže s vazbou na zkoušky a montáž ostatních částí stavby, přizpůsobení návodu výrobců skutečně dodaných zařízení a výrobků atd., a veškeré ostatní práce potřebné pro řádné dokončení díla a to i v souvislosti jeho povinností provedení komplexního seznámení se a komplexní kontroly zadávací projektové dokumentace. Provedení tzv. "Vytýkacího řízení" a tzv. "Ztotožnění" dodavatele se zadávací dokumentací.</t>
  </si>
  <si>
    <t>Poznámka k položce:_x000D_
Poznámka k položce: např. přizpůsobování stavby nových rozvodů a zařízení ostatním stávajícícm zařízením a stavební části, zjištění při průzkumných pracích, zjištění ponechávaného stavu při demontážích,  přizpůsobení návodu výrobců skutečně dodaných zařízení a výrobků, drobný materiál jako např. těsnění, atd., a veškerý ostatní materiál a výrobky potřebné pro řádné dokončení díla a to i v souvislosti jeho povinností provedení komplexního seznámení se a komplexní kontroly zadávací projektové dokumentace. Provedení tzv. "Vytýkacího řízení" a tzv. "Ztotožnění" dodavatele se zadávací dokumentací.</t>
  </si>
  <si>
    <t>D.1.4.8.1 - LAN - strukturovaný a univerzální kabelážní systém</t>
  </si>
  <si>
    <t xml:space="preserve">    D3 - ROZVADĚČ RD 01 </t>
  </si>
  <si>
    <t xml:space="preserve">    D4 - ROZVADĚČ RD 02 </t>
  </si>
  <si>
    <t xml:space="preserve">    D5 - ROZVADĚČ RD 03 </t>
  </si>
  <si>
    <t xml:space="preserve">    D6 - ROZVADĚČ RD 04 </t>
  </si>
  <si>
    <t xml:space="preserve">    D7 - ROZVODY DATOVÁ SÍTĚ VČETNĚ LINEK IP CCTV, IP KOMUNIKÁTORŮ A REZERV EKV</t>
  </si>
  <si>
    <t xml:space="preserve">    D8 - ULOŽNÝ MATERIÁL KABELOVÉ TRASY VENKOVNÍ</t>
  </si>
  <si>
    <t xml:space="preserve">    D9 - ULOŽNÝ MATERIÁL KOMORY </t>
  </si>
  <si>
    <t xml:space="preserve">    D10 - OSTATNÍ</t>
  </si>
  <si>
    <t>D11 - MONTÁŽE</t>
  </si>
  <si>
    <t xml:space="preserve">    D12 - ZEMNÍ PRÁCE - VÝKOP - PÁTEŘNÍ TRASA</t>
  </si>
  <si>
    <t xml:space="preserve">    D13 - ULOŽNÝ MATERIÁL KABELOVÉ TRASY VENKOVNÍ - MONTÁŽ</t>
  </si>
  <si>
    <t xml:space="preserve">    D14 - OSAZENÍ KOMORY - MONTÁŽ </t>
  </si>
  <si>
    <t xml:space="preserve">    D15 - OSTATNÍ - ULOŽENÍ MONTÁŽE, LEGISLATIVA</t>
  </si>
  <si>
    <t xml:space="preserve">ROZVADĚČ RD 01 </t>
  </si>
  <si>
    <t>Pol383</t>
  </si>
  <si>
    <t>Datový rozvaděč 19'  42U  80x80 - rozebíratelný, odnímatelné bočnice, stojanový, prosklené dveře, Kolečka s brzdou, Podstavec s filtrem, Plechové dveře zadní, Ventilační jednotka horní, unikátní zámek.</t>
  </si>
  <si>
    <t>Pol384</t>
  </si>
  <si>
    <t>Osvětlovací jednotka 3-bodová</t>
  </si>
  <si>
    <t>Pol385</t>
  </si>
  <si>
    <t>Police 19" 1U 750 mm pevná, úchyt na přední i zadní lišty</t>
  </si>
  <si>
    <t>Pol386</t>
  </si>
  <si>
    <t>Police 19" 2U 450 mm výsuvná,  úchyt na přední lišty</t>
  </si>
  <si>
    <t>Pol387</t>
  </si>
  <si>
    <t>Vertikální vyvazovací žlab 42U drátěný pozinkovaný 150x50 mm</t>
  </si>
  <si>
    <t>Pol388</t>
  </si>
  <si>
    <t>Vyvazovací háček D3 40x40 mm</t>
  </si>
  <si>
    <t>Pol389</t>
  </si>
  <si>
    <t>Napájecí panel 5x230V s přepěťovou ochranou</t>
  </si>
  <si>
    <t>Pol390</t>
  </si>
  <si>
    <t>Patch panel Cat. 6a  - 24x RJ45 - kompletní</t>
  </si>
  <si>
    <t>Pol391</t>
  </si>
  <si>
    <t>Patch panel isdn Cat. 3, 25 PORTS (příprava pro vstup)</t>
  </si>
  <si>
    <t>Pol392</t>
  </si>
  <si>
    <t>Vyvazovací panel 1U - komplet</t>
  </si>
  <si>
    <t>Pol393</t>
  </si>
  <si>
    <t>Vyvazovací panel 2U - komplet</t>
  </si>
  <si>
    <t>Pol394</t>
  </si>
  <si>
    <t>Patchcord RJ45 2m  cat 6a</t>
  </si>
  <si>
    <t>Pol395</t>
  </si>
  <si>
    <t>Coupling E2000/APC SM, simplex</t>
  </si>
  <si>
    <t>Pol396</t>
  </si>
  <si>
    <t>Pružina adapteru</t>
  </si>
  <si>
    <t>Pol397</t>
  </si>
  <si>
    <t>Optický SM pigtail  9/125/900 do 3m</t>
  </si>
  <si>
    <t>Pol398</t>
  </si>
  <si>
    <t>OR 19" 48 SC 2U včetně vybavení</t>
  </si>
  <si>
    <t>Pol399</t>
  </si>
  <si>
    <t>Trubička na sváry 45 mm</t>
  </si>
  <si>
    <t>Pol400</t>
  </si>
  <si>
    <t>Držáček svárů pro 6 trubiček</t>
  </si>
  <si>
    <t>Pol401</t>
  </si>
  <si>
    <t>Patch - cord, SM 9/125 E2000, 2m</t>
  </si>
  <si>
    <t>Pol402</t>
  </si>
  <si>
    <t>Drobný spotřební materiál pro optickou trasu</t>
  </si>
  <si>
    <t xml:space="preserve">ROZVADĚČ RD 02 </t>
  </si>
  <si>
    <t>Pol403</t>
  </si>
  <si>
    <t>Datový rozvaděč 19'  27U  80x80 - rozebíratelný, odnímatelné bočnice, stojanový, prosklené dveře, Kolečka s brzdou, Podstavec s filtrem, Plechové dveře zadní, Ventilační jednotka horní, unikátní zámek.</t>
  </si>
  <si>
    <t>Pol404</t>
  </si>
  <si>
    <t>Vertikální vyvazovací žlab 27U drátěný pozinkovaný 150x50 mm</t>
  </si>
  <si>
    <t xml:space="preserve">ROZVADĚČ RD 03 </t>
  </si>
  <si>
    <t xml:space="preserve">ROZVADĚČ RD 04 </t>
  </si>
  <si>
    <t>Pol405</t>
  </si>
  <si>
    <t>OR 19" 24 SC 2U včetně vybavení</t>
  </si>
  <si>
    <t>ROZVODY DATOVÁ SÍTĚ VČETNĚ LINEK IP CCTV, IP KOMUNIKÁTORŮ A REZERV EKV</t>
  </si>
  <si>
    <t>Pol406</t>
  </si>
  <si>
    <t>Kab. trasa - kov. žlab FeZn drátěný - 125/1000 (komplet včetně držáků spojek, ..)</t>
  </si>
  <si>
    <t>Pol407</t>
  </si>
  <si>
    <t>Kab. trasa - kov. žlab FeZn drátěný - 250/100 (komplet včetně držáků spojek, ..)</t>
  </si>
  <si>
    <t>Pol408</t>
  </si>
  <si>
    <t>OK 8vl. SM 9/125 Dca - dle standardu investora</t>
  </si>
  <si>
    <t>Pol409</t>
  </si>
  <si>
    <t>OK 12vl. SM 9/125 Dca - dle standardu investora</t>
  </si>
  <si>
    <t>Pol410</t>
  </si>
  <si>
    <t>Kabel CAT 6a - bezhalogenový Dca - dle standardu investora</t>
  </si>
  <si>
    <t>Pol411</t>
  </si>
  <si>
    <t>kabel CAT 6a - venkovní do výkopu - do KK</t>
  </si>
  <si>
    <t>Pol412</t>
  </si>
  <si>
    <t>Datová zásuvka Cat 6a 2xRJ45  -  komplet vč. instalační krabičky, modulu datového, jednonásobného rámečku a krytu datové zásuvky</t>
  </si>
  <si>
    <t>Pol413</t>
  </si>
  <si>
    <t>Datový modul Cat 6a. 2xRJ45  včetně montážního rámu a rámečku do parapetního kanálu - typ dle silnoproudu</t>
  </si>
  <si>
    <t>Pol414</t>
  </si>
  <si>
    <t>Datový modul Cat 6a. 2xRJ45  včetně montážního rámu a rámečku do podlahové dózy</t>
  </si>
  <si>
    <t>Pol415</t>
  </si>
  <si>
    <t>Podlahová krabice 332x250x57-75mm (min 2xRj45, 3 230Vst)</t>
  </si>
  <si>
    <t>Pol416</t>
  </si>
  <si>
    <t>Rám podlahové krabice</t>
  </si>
  <si>
    <t>Pol417</t>
  </si>
  <si>
    <t>Trasa dat. kabelu mezi páteřní trasou a koncovým bodem (Instalační trubka pr.16 pod omítou, v SDK stěně, v podlaze apod...)</t>
  </si>
  <si>
    <t>ULOŽNÝ MATERIÁL KABELOVÉ TRASY VENKOVNÍ</t>
  </si>
  <si>
    <t>Pol418</t>
  </si>
  <si>
    <t>Trubka PE pr. 110 / 6,3 mm</t>
  </si>
  <si>
    <t>Pol419</t>
  </si>
  <si>
    <t>Plastová elektroinstalační chránička 40</t>
  </si>
  <si>
    <t>Pol420</t>
  </si>
  <si>
    <t>Plastová elektroinstalační chránička venkovní pro zafouknutí optického kabelu HDPE 40/33 (rezerva pro CETIN)</t>
  </si>
  <si>
    <t>Pol421</t>
  </si>
  <si>
    <t>Fólie výstražná</t>
  </si>
  <si>
    <t xml:space="preserve">ULOŽNÝ MATERIÁL KOMORY </t>
  </si>
  <si>
    <t>Pol422</t>
  </si>
  <si>
    <t xml:space="preserve">Kab. komora </t>
  </si>
  <si>
    <t>Pol423</t>
  </si>
  <si>
    <t xml:space="preserve">Víko A15 plastové  pro kab. komoru </t>
  </si>
  <si>
    <t>Pol424</t>
  </si>
  <si>
    <t>Beton B10 podklad komor + obet. komor vč. dopravy</t>
  </si>
  <si>
    <t>Pol425</t>
  </si>
  <si>
    <t>Drcené kamenivo 0/22 mm na obsyp</t>
  </si>
  <si>
    <t>Pol426</t>
  </si>
  <si>
    <t>IP dveřní komunikátor audio s 2x3 tlačítky a klávesnicí do venkovního provedení</t>
  </si>
  <si>
    <t>Pol427</t>
  </si>
  <si>
    <t>Zápustná  krabice pro 2 moduly IP kom. se stříškou do venkovního prostředí</t>
  </si>
  <si>
    <t>Pol428</t>
  </si>
  <si>
    <t>Podsvícený info panel bez tlač.</t>
  </si>
  <si>
    <t>Pol429</t>
  </si>
  <si>
    <t>Elektrický otvírač pro dveře  s příslušenstvím nízkoodběrový (PoE)</t>
  </si>
  <si>
    <t>Pol430</t>
  </si>
  <si>
    <t>Požární ucpávka stěnová oboustraná</t>
  </si>
  <si>
    <t>Pol431</t>
  </si>
  <si>
    <t>Požární ucpávka stěnová oboustraná 250x100</t>
  </si>
  <si>
    <t>Pol432</t>
  </si>
  <si>
    <t>Datový rozvaděč 19' 42U 80x80 - rozebíratelný, odnímatelné bočnice, stojanový, prosklené dveře, Kolečka s brzdou, Podstavec s filtrem, Plechové dveře zadní, Ventilační jednotka horní, unikátní zámek.</t>
  </si>
  <si>
    <t>Pol433</t>
  </si>
  <si>
    <t>Pol434</t>
  </si>
  <si>
    <t>Pol435</t>
  </si>
  <si>
    <t>Police 19" 2U 450 mm výsuvná, úchyt na přední lišty</t>
  </si>
  <si>
    <t>Pol436</t>
  </si>
  <si>
    <t>Pol437</t>
  </si>
  <si>
    <t>Pol438</t>
  </si>
  <si>
    <t>Pol439</t>
  </si>
  <si>
    <t>Patch panel Cat. 6a - 24x RJ45 - kompletní</t>
  </si>
  <si>
    <t>Pol440</t>
  </si>
  <si>
    <t>Pol441</t>
  </si>
  <si>
    <t>Pol442</t>
  </si>
  <si>
    <t>Pol443</t>
  </si>
  <si>
    <t>Patchcord RJ45 2m cat 6a</t>
  </si>
  <si>
    <t>Pol444</t>
  </si>
  <si>
    <t>Pol445</t>
  </si>
  <si>
    <t>Pol446</t>
  </si>
  <si>
    <t>Optický SM pigtail 9/125/900 do 3m</t>
  </si>
  <si>
    <t>Pol447</t>
  </si>
  <si>
    <t>Pol448</t>
  </si>
  <si>
    <t>Pol449</t>
  </si>
  <si>
    <t>Pol450</t>
  </si>
  <si>
    <t>Pol451</t>
  </si>
  <si>
    <t>Pol452</t>
  </si>
  <si>
    <t>Datový rozvaděč 19' 27U 80x80 - rozebíratelný, odnímatelné bočnice, stojanový, prosklené dveře, Kolečka s brzdou, Podstavec s filtrem, Plechové dveře zadní, Ventilační jednotka horní, unikátní zámek.</t>
  </si>
  <si>
    <t>Pol453</t>
  </si>
  <si>
    <t>Pol454</t>
  </si>
  <si>
    <t>Pol455</t>
  </si>
  <si>
    <t>Pol456</t>
  </si>
  <si>
    <t>Pol457</t>
  </si>
  <si>
    <t>Pol458</t>
  </si>
  <si>
    <t>Pol459</t>
  </si>
  <si>
    <t>Pol460</t>
  </si>
  <si>
    <t>Pol461</t>
  </si>
  <si>
    <t>Datová zásuvka Cat 6a 2xRJ45 - komplet vč. instalační krabičky, modulu datového, jednonásobného rámečku a krytu datové zásuvky</t>
  </si>
  <si>
    <t>Pol462</t>
  </si>
  <si>
    <t>Datový modul Cat 6a. 2xRJ45 včetně montážního rámu a rámečku do parapetního kanálu - typ dle silnoproudu</t>
  </si>
  <si>
    <t>Pol463</t>
  </si>
  <si>
    <t>Datový modul Cat 6a. 2xRJ45 včetně montážního rámu a rámečku do podlahové dózy</t>
  </si>
  <si>
    <t>Pol464</t>
  </si>
  <si>
    <t>Pol465</t>
  </si>
  <si>
    <t>Pol466</t>
  </si>
  <si>
    <t>Pol467</t>
  </si>
  <si>
    <t>Zakončení datového kabelu v přístroji (zařízení EKV, CCTV, IP komunikátor)</t>
  </si>
  <si>
    <t>ZEMNÍ PRÁCE - VÝKOP - PÁTEŘNÍ TRASA</t>
  </si>
  <si>
    <t>Pol468</t>
  </si>
  <si>
    <t>Geodetické vytýčení trasy v zastavěném prostoru - kolíky, sprej</t>
  </si>
  <si>
    <t>Pol469</t>
  </si>
  <si>
    <t>Vytýčení stávajících sítí - hledačem + sprejem</t>
  </si>
  <si>
    <t>Pol470</t>
  </si>
  <si>
    <t>Výkop hl. 50X90 cm</t>
  </si>
  <si>
    <t>Pol471</t>
  </si>
  <si>
    <t>Výkop hl. 50X110 cm</t>
  </si>
  <si>
    <t>Pol472</t>
  </si>
  <si>
    <t>Pískové lože tl. 10+10 cm</t>
  </si>
  <si>
    <t>Pol473</t>
  </si>
  <si>
    <t>Hutnění zeminy ve výkopu po vrstvách 20 cm</t>
  </si>
  <si>
    <t>Pol474</t>
  </si>
  <si>
    <t>Zához hl. 90 cm vč. odvozu přebytečné zeminy</t>
  </si>
  <si>
    <t>Pol475</t>
  </si>
  <si>
    <t>Zához hl. 110 cm vč. odvozu přebytečné zeminy</t>
  </si>
  <si>
    <t>Pol476</t>
  </si>
  <si>
    <t>Písek kopaný</t>
  </si>
  <si>
    <t>Pol477</t>
  </si>
  <si>
    <t>Odvoz přebytečné zeminy na deponii v místě stavby do 1 km</t>
  </si>
  <si>
    <t>Pol478</t>
  </si>
  <si>
    <t>Skládkovné - zemina</t>
  </si>
  <si>
    <t>Pol479</t>
  </si>
  <si>
    <t>Odvoz vybourané suti (beton,kameny apod.)</t>
  </si>
  <si>
    <t>Pol480</t>
  </si>
  <si>
    <t>Skládkovné - suť</t>
  </si>
  <si>
    <t>Pol481</t>
  </si>
  <si>
    <t>Geodetické zaměření skutečného stavu</t>
  </si>
  <si>
    <t>Pol482</t>
  </si>
  <si>
    <t>Prostup z výkopu do budovy včetně isolace</t>
  </si>
  <si>
    <t>Pol483</t>
  </si>
  <si>
    <t>Koordinace s ostatními profesemi</t>
  </si>
  <si>
    <t>D13</t>
  </si>
  <si>
    <t>ULOŽNÝ MATERIÁL KABELOVÉ TRASY VENKOVNÍ - MONTÁŽ</t>
  </si>
  <si>
    <t>Pol484</t>
  </si>
  <si>
    <t>Pol485</t>
  </si>
  <si>
    <t>Pol486</t>
  </si>
  <si>
    <t>Pol487</t>
  </si>
  <si>
    <t>D14</t>
  </si>
  <si>
    <t xml:space="preserve">OSAZENÍ KOMORY - MONTÁŽ </t>
  </si>
  <si>
    <t>Pol488</t>
  </si>
  <si>
    <t>Výkop pro kabelové komory</t>
  </si>
  <si>
    <t>Pol489</t>
  </si>
  <si>
    <t>Betonový podklad pod kab. komory B10 tl. 10 cm</t>
  </si>
  <si>
    <t>Pol490</t>
  </si>
  <si>
    <t>Osazení kabelové komory, vyřezání otvorů pro napojení trubek</t>
  </si>
  <si>
    <t>Pol491</t>
  </si>
  <si>
    <t>Obetonování kabelové komory betonem B10</t>
  </si>
  <si>
    <t>D15</t>
  </si>
  <si>
    <t>OSTATNÍ - ULOŽENÍ MONTÁŽE, LEGISLATIVA</t>
  </si>
  <si>
    <t>Pol492</t>
  </si>
  <si>
    <t>Pol493</t>
  </si>
  <si>
    <t>Zápustná krabice pro 2 moduly IP kom. se stříškou do venkovního prostředí</t>
  </si>
  <si>
    <t>Pol494</t>
  </si>
  <si>
    <t>Pol495</t>
  </si>
  <si>
    <t>Elektrický otvírač pro dveře s příslušenstvím nízkoodběrový (PoE)</t>
  </si>
  <si>
    <t>Pol496</t>
  </si>
  <si>
    <t>Pol497</t>
  </si>
  <si>
    <t>Pol498</t>
  </si>
  <si>
    <t>Pomocný materiál pro stavební přípomoce, průrazy, uložení LPE trubky bezhalogenové</t>
  </si>
  <si>
    <t>Pol499</t>
  </si>
  <si>
    <t>Průrazy do 150mm</t>
  </si>
  <si>
    <t>Pol500</t>
  </si>
  <si>
    <t>Sekání drážky pro trubku včetně záhozu a začištění</t>
  </si>
  <si>
    <t>Pol501</t>
  </si>
  <si>
    <t>Odvoz zbytkového materiálu vč.poplatků za likvidaci</t>
  </si>
  <si>
    <t>Pol502</t>
  </si>
  <si>
    <t>Certifikační měření a popis datových linek</t>
  </si>
  <si>
    <t>Pol503</t>
  </si>
  <si>
    <t>Certifikační měření optického vlákna a popis</t>
  </si>
  <si>
    <t>Pol504</t>
  </si>
  <si>
    <t>D.1.4.8.2 - PZTS - zabezpečovací systém</t>
  </si>
  <si>
    <t xml:space="preserve">    D2 - TECHNOLOGIE  PZTS (dle referenčního vzoru Jablotron)</t>
  </si>
  <si>
    <t xml:space="preserve">    D3 - DETEKTORY A TECHNOLOGIE  PRO JEDNOTLIVÉ DRUHY OCHRANY (dle referenčního vzoru Jablotron)</t>
  </si>
  <si>
    <t xml:space="preserve">    D4 - KABELÁŽ PZTS - DO CENTRÁLNÍ TRASY SLP (dle referenčního vzoru Jablotron) </t>
  </si>
  <si>
    <t xml:space="preserve">    D5 - OSTATNÍ</t>
  </si>
  <si>
    <t>D6 - MONTÁŽE</t>
  </si>
  <si>
    <t xml:space="preserve">    D7 - MĚŘENÍ</t>
  </si>
  <si>
    <t xml:space="preserve">    D8 - OSTATNÍ - INSTALACE</t>
  </si>
  <si>
    <t>TECHNOLOGIE  PZTS (dle referenčního vzoru Jablotron)</t>
  </si>
  <si>
    <t>Pol505</t>
  </si>
  <si>
    <t>ústředna s 3G / LAN</t>
  </si>
  <si>
    <t>Pol506</t>
  </si>
  <si>
    <t>sběrnicový přístupový modul s displejem, klávesnicí a RFID</t>
  </si>
  <si>
    <t>Pol507</t>
  </si>
  <si>
    <t>sběrnicový přístupový modul s klávesnicí a RFID</t>
  </si>
  <si>
    <t>Pol508</t>
  </si>
  <si>
    <t>ovládací segment přístupových modulů</t>
  </si>
  <si>
    <t>Pol509</t>
  </si>
  <si>
    <t>Akumulátor 12Vss/18Ah</t>
  </si>
  <si>
    <t>DETEKTORY A TECHNOLOGIE  PRO JEDNOTLIVÉ DRUHY OCHRANY (dle referenčního vzoru Jablotron)</t>
  </si>
  <si>
    <t>Pol510</t>
  </si>
  <si>
    <t>sběrnicový magnetický detektor otevření</t>
  </si>
  <si>
    <t>Pol511</t>
  </si>
  <si>
    <t>sběrnicový modul pro připojení magnetického kontaktu – 2 vstupový</t>
  </si>
  <si>
    <t>Pol512</t>
  </si>
  <si>
    <t>MG kontakt čtyřdrátový polarizovaný s prac. Mez. 20mm závrtný (alternativně)</t>
  </si>
  <si>
    <t>Pol513</t>
  </si>
  <si>
    <t>sběrnicový PIR detektor</t>
  </si>
  <si>
    <t>Pol514</t>
  </si>
  <si>
    <t>sběrnicový stropní PIR detektor pohybu</t>
  </si>
  <si>
    <t>Pol515</t>
  </si>
  <si>
    <t>Sběrnicové tísňové nebo ovládací nástěnné tlačítko</t>
  </si>
  <si>
    <t xml:space="preserve">KABELÁŽ PZTS - DO CENTRÁLNÍ TRASY SLP (dle referenčního vzoru Jablotron) </t>
  </si>
  <si>
    <t>Pol516</t>
  </si>
  <si>
    <t xml:space="preserve">Instalační kabel pro systém </t>
  </si>
  <si>
    <t>Pol517</t>
  </si>
  <si>
    <t>Úložný materiál trasy - linky - PVC lišty, trubky tuhé a ohebné - alt.</t>
  </si>
  <si>
    <t>Pol518</t>
  </si>
  <si>
    <t>Krabice s víkem</t>
  </si>
  <si>
    <t>Pol519</t>
  </si>
  <si>
    <t>Požární ucpávky 23mm</t>
  </si>
  <si>
    <t>Pol520</t>
  </si>
  <si>
    <t>Spojovací materiál ostatní</t>
  </si>
  <si>
    <t>Pol521</t>
  </si>
  <si>
    <t>Páska izolační 3M</t>
  </si>
  <si>
    <t>Pol522</t>
  </si>
  <si>
    <t>Pol523</t>
  </si>
  <si>
    <t>Pol524</t>
  </si>
  <si>
    <t>Pol525</t>
  </si>
  <si>
    <t>Pol526</t>
  </si>
  <si>
    <t>Pol527</t>
  </si>
  <si>
    <t>Pol528</t>
  </si>
  <si>
    <t>Pol529</t>
  </si>
  <si>
    <t>Pol530</t>
  </si>
  <si>
    <t>Pol531</t>
  </si>
  <si>
    <t>Pol532</t>
  </si>
  <si>
    <t>Pol533</t>
  </si>
  <si>
    <t>Pol534</t>
  </si>
  <si>
    <t>Pol535</t>
  </si>
  <si>
    <t>MĚŘENÍ</t>
  </si>
  <si>
    <t>Pol536</t>
  </si>
  <si>
    <t>Měření po úsecích - centrální trasa</t>
  </si>
  <si>
    <t>Pol537</t>
  </si>
  <si>
    <t>Měření po úsecích - prvky</t>
  </si>
  <si>
    <t>OSTATNÍ - INSTALACE</t>
  </si>
  <si>
    <t>Pol538</t>
  </si>
  <si>
    <t>Pol539</t>
  </si>
  <si>
    <t>Koordinace s ostatními profesemi při zakládání kabeláže</t>
  </si>
  <si>
    <t>Pol540</t>
  </si>
  <si>
    <t>Pol541</t>
  </si>
  <si>
    <t>Základní oživení SW systému</t>
  </si>
  <si>
    <t>Pol542</t>
  </si>
  <si>
    <t>Nastavení systému dle požadavků provozovatele</t>
  </si>
  <si>
    <t>Pol543</t>
  </si>
  <si>
    <t>D.2 - SO 201 - Úpravy zpevněné plochy</t>
  </si>
  <si>
    <t xml:space="preserve">    5 - Komunikace</t>
  </si>
  <si>
    <t xml:space="preserve">    9 - Ostatní konstrukce a práce-bourání</t>
  </si>
  <si>
    <t xml:space="preserve">    789 - Povrchové úpravy ocelových konstrukcí a technologických zařízení</t>
  </si>
  <si>
    <t>223732689</t>
  </si>
  <si>
    <t>167151102</t>
  </si>
  <si>
    <t>Nakládání, skládání a překládání neulehlého výkopku nebo sypaniny strojně nakládání, množství do 100 m3, z horniny třídy těžitelnosti II, skupiny 4 a 5</t>
  </si>
  <si>
    <t>1502361414</t>
  </si>
  <si>
    <t>zpětné obsypy - okolo obrubníků</t>
  </si>
  <si>
    <t>22,86</t>
  </si>
  <si>
    <t>1328612676</t>
  </si>
  <si>
    <t>obsyp kolem obrubníků</t>
  </si>
  <si>
    <t>(162+92)*(0,3*0,3)</t>
  </si>
  <si>
    <t>181152302</t>
  </si>
  <si>
    <t>Úprava pláně na stavbách silnic a dálnic strojně v zářezech mimo skalních se zhutněním</t>
  </si>
  <si>
    <t>321608266</t>
  </si>
  <si>
    <t xml:space="preserve">Poznámka k souboru cen:_x000D_
1. Ceny 15-2301, 15-2302, 25-2301 a 25-2305 jsou určeny pro urovnání nově zřizovaných ploch vodorovných nebo ve sklonu do 1:5 pod zpevnění ploch jakéhokoliv druhu, pod humusování, drnování a dále předepíše-li projekt urovnání pláně z jiného důvodu._x000D_
2. Cena 15-2303 je určena pro vyplnění sypaninou prohlubní zářezů v horninách třídy těžitelnosti II a III, skupiny 5 až 7._x000D_
3. Ceny neplatí pro zhutnění podloží pod násypy; toto zhutnění se oceňuje cenou 171 15-2101 Zhutnění podloží pod násypy._x000D_
4. Ceny neplatí pro urovnání lavic šířky do 3 m přerušujících svahy, pro urovnání dna příkopů pro jakoukoliv jejich šířku; toto urovnání se oceňuje cenami souboru cen 182 Svahování trvalých svahů do projektovaných profilů._x000D_
5. Urovnání ploch ve sklonu přes 1:5 (svahování) se oceňuje cenou 182 20-1101 Svahování trvalých svahů do projektovaných profilů._x000D_
6. Vyplnění prohlubní v horninách třídy II a III betonem nebo stabilizací se oceňuje cenami části A 01 katalogu 822-1 Komunikace pozemní a letiště._x000D_
</t>
  </si>
  <si>
    <t>skladba 1 - asfalt</t>
  </si>
  <si>
    <t>261,5</t>
  </si>
  <si>
    <t>skladba 2 - dlažba</t>
  </si>
  <si>
    <t xml:space="preserve">Úprava zpevněných ploch došlo k rozšíření zámkové dlažby  3,80m2 (skladba „2“) </t>
  </si>
  <si>
    <t>204+3,8</t>
  </si>
  <si>
    <t>-1629506326</t>
  </si>
  <si>
    <t>ochrana kabelové šachty</t>
  </si>
  <si>
    <t>5x ocel.sloupek TR 159x5 dl.1m + dno , žár.zinek + bet.základ 20/25 0,15m3/sloupek</t>
  </si>
  <si>
    <t>5*0,15*1,07</t>
  </si>
  <si>
    <t>1346020761</t>
  </si>
  <si>
    <t>14011098R</t>
  </si>
  <si>
    <t>trubka ocelová bezešvá hladká jakost 11 353 159x5mm</t>
  </si>
  <si>
    <t>-1686969327</t>
  </si>
  <si>
    <t>55283858</t>
  </si>
  <si>
    <t>dno klenuté S235JR PN16 159x5mm DN 150</t>
  </si>
  <si>
    <t>-1841079755</t>
  </si>
  <si>
    <t>451317777</t>
  </si>
  <si>
    <t>Podklad nebo lože pod dlažbu (přídlažbu) v ploše vodorovné nebo ve sklonu do 1:5, tloušťky od 50 do 100 mm z betonu prostého</t>
  </si>
  <si>
    <t>-1052419040</t>
  </si>
  <si>
    <t xml:space="preserve">Poznámka k souboru cen:_x000D_
1. Ceny lze použít i pro podklad nebo lože pod dlažby silničních příkopů a kuželů._x000D_
2. Ceny nelze použít pro:_x000D_
a) lože rigolů dlážděných, které je započteno v cenách souborů cen 597 . 6- . 1 Rigol dlážděný, 597 17- . 1 Rigol krajnicový s kamennou obrubou a 597 16-1111 Rigol dlážděný z lomového kamene,_x000D_
b) podklad nebo lože pod dlažby (přídlažby) související s vodotečí, které se oceňují cenami části A 01 katalogu 832-1 Hráze a úpravy na tocích - úpravy toků a kanálů._x000D_
3. V cenách -7777 Podklad z prohozené zeminy, -9777 Příplatek za dalších 10 mm tloušťky z prohozené zeminy, -9779 Příplatek za sklon přes 1:5 z prohozené zeminy jsou započteny i náklady na prohození zeminy._x000D_
4. V cenách nejsou započteny náklady na:_x000D_
a) opatření zeminy a její přemístění k místu zabudování, které se oceňují podle ustanovení čl. 3111 Všeobecných podmínek části A 01 tohoto katalogu,_x000D_
b) úpravu pláně, která se oceňuje u silnic cenami části A 01, u dálnic cenami části A 02 katalogu 800-1 Zemní práce,_x000D_
c) odklizení odpadu po prohození zeminy, které se oceňuje cenami části A 01 katalogu 800-1 Zemní práce,_x000D_
d) svahování, které se oceňuje cenami části A 01 katalogu 800-1 Zemní práce._x000D_
</t>
  </si>
  <si>
    <t xml:space="preserve">lože pod dlažbu podél odvodnovacího žlabu </t>
  </si>
  <si>
    <t>Odvodňovací žlab ŽL02   -  DN 100 + Krycí můstkový  rošt C250</t>
  </si>
  <si>
    <t>(0,5+0,564+6,019+12+3+1)*0,3</t>
  </si>
  <si>
    <t>451577777</t>
  </si>
  <si>
    <t>Podklad nebo lože pod dlažbu (přídlažbu) v ploše vodorovné nebo ve sklonu do 1:5, tloušťky od 30 do 100 mm z kameniva těženého</t>
  </si>
  <si>
    <t>180694237</t>
  </si>
  <si>
    <t>signální pás dl.2,3m  š.400mm</t>
  </si>
  <si>
    <t>2,3*0,4</t>
  </si>
  <si>
    <t>signální pás dl.1,85m  š.400mm</t>
  </si>
  <si>
    <t>1,85*0,4</t>
  </si>
  <si>
    <t>Komunikace</t>
  </si>
  <si>
    <t>564750111</t>
  </si>
  <si>
    <t>Podklad nebo kryt z kameniva hrubého drceného vel. 16-32 mm s rozprostřením a zhutněním, po zhutnění tl. 150 mm</t>
  </si>
  <si>
    <t>-953465202</t>
  </si>
  <si>
    <t>564750112</t>
  </si>
  <si>
    <t>Podklad nebo kryt z kameniva hrubého drceného vel. 16-32 mm s rozprostřením a zhutněním, po zhutnění tl. 160 mm</t>
  </si>
  <si>
    <t>-259494512</t>
  </si>
  <si>
    <t>565135101</t>
  </si>
  <si>
    <t>Asfaltový beton vrstva podkladní ACP 16 (obalované kamenivo střednězrnné - OKS) s rozprostřením a zhutněním v pruhu šířky do 1,5 m, po zhutnění tl. 50 mm</t>
  </si>
  <si>
    <t>1238253208</t>
  </si>
  <si>
    <t xml:space="preserve">Poznámka k souboru cen:_x000D_
1. Cenami 565 1.-510 lze oceňovat např. chodníky, úzké cesty a vjezdy v pruhu šířky do 1,5 m jakékoliv délky a jednotlivé plochy velikosti do 10 m2._x000D_
2. ČSN EN 13108-1 připouští pro ACP 16 pouze tl. 50 až 80 mm._x000D_
</t>
  </si>
  <si>
    <t>573211107</t>
  </si>
  <si>
    <t>Postřik spojovací PS bez posypu kamenivem z asfaltu silničního, v množství 0,30 kg/m2</t>
  </si>
  <si>
    <t>1337375382</t>
  </si>
  <si>
    <t>577134131</t>
  </si>
  <si>
    <t>Asfaltový beton vrstva obrusná ACO 11 (ABS) s rozprostřením a se zhutněním z modifikovaného asfaltu v pruhu šířky přes do 1,5 do 3 m, po zhutnění tl. 40 mm</t>
  </si>
  <si>
    <t>42684392</t>
  </si>
  <si>
    <t xml:space="preserve">Poznámka k souboru cen:_x000D_
1. Cenami 577 1.-40 lze oceňovat např. chodníky, úzké cesty a vjezdy v pruhu šířky do 1,5 m jakékoliv délky a jednotlivé plochy velikosti do 10 m2._x000D_
2. ČSN EN 13108-1 připouští pro ACO 11 pouze tl. 35 až 50 mm._x000D_
</t>
  </si>
  <si>
    <t>596211130</t>
  </si>
  <si>
    <t>Kladení dlažby z betonových zámkových dlaždic komunikací pro pěší s ložem z kameniva těženého nebo drceného tl. do 40 mm, s vyplněním spár s dvojitým hutněním, vibrováním a se smetením přebytečného materiálu na krajnici tl. 60 mm skupiny C, pro plochy do 50 m2</t>
  </si>
  <si>
    <t>739764480</t>
  </si>
  <si>
    <t xml:space="preserve">Poznámka k souboru cen:_x000D_
1. Pro volbu cen dlažeb platí toto rozdělení: Skupina A: dlažby z prvků stejného tvaru, Skupina B: dlažby z prvků dvou a více tvarů nebo z obrazců o ploše jednotlivě do 100 m2, Skupina C: dlažby obloukovitých tvarů (oblouky, kruhy, apod.)._x000D_
2. V cenách jsou započteny i náklady na dodání hmot pro lože a na dodání materiálu na výplň spár._x000D_
3. V cenách nejsou započteny náklady na dodání zámkové dlažby, které se oceňuje ve specifikaci; ztratné lze dohodnout u plochy_x000D_
a) do 100 m2 ve výši 3 %,_x000D_
b) přes 100 do 300 m2 ve výši 2 %,_x000D_
c) přes 300 m2 ve výši 1 %._x000D_
4. Část lože přesahující tloušťku 40 mm se oceňuje cenami souboru cen 451 . . -9 . Příplatek za každých dalších 10 mm tloušťky podkladu nebo lože._x000D_
</t>
  </si>
  <si>
    <t>59245221</t>
  </si>
  <si>
    <t>dlažba zámková tvaru I základní pro nevidomé 196x161x60mm přírodní</t>
  </si>
  <si>
    <t>2026589849</t>
  </si>
  <si>
    <t>Poznámka k položce:_x000D_
Spotřeba: 36 kus/m2</t>
  </si>
  <si>
    <t>1,66*1,1 'Přepočtené koeficientem množství</t>
  </si>
  <si>
    <t>59245015</t>
  </si>
  <si>
    <t>dlažba zámková tvaru I 200x165x60mm přírodní</t>
  </si>
  <si>
    <t>251510814</t>
  </si>
  <si>
    <t>207,8*1,03 'Přepočtené koeficientem množství</t>
  </si>
  <si>
    <t>Ostatní konstrukce a práce-bourání</t>
  </si>
  <si>
    <t>914111111</t>
  </si>
  <si>
    <t>Montáž svislé dopravní značky základní velikosti do 1 m2 objímkami na sloupky nebo konzoly</t>
  </si>
  <si>
    <t>1861892412</t>
  </si>
  <si>
    <t xml:space="preserve">Poznámka k souboru cen:_x000D_
1. V cenách jsou započteny i náklady na montáž značek včetně upevňovacího materiálu na předem připravenou nosnou konstrukci (sloupek, konzolu, sloup)._x000D_
2. V cenách nejsou započteny náklady na:_x000D_
a) dodání značek, tyto se oceňují ve specifikaci,_x000D_
b) na montáž a dodávku ocelových nosných konstrukcí – sloupků, konzol, tyto se oceňují cenami souboru cen 914 51 Montáž sloupku a 914 53 Montáž konzol a nástavců,_x000D_
c) nátěry, tyto se oceňují jako práce PSV příslušnými cenami katalogu 800-783 Nátěry,_x000D_
d) naložení a odklizení výkopku, tyto se oceňují cenami části A 01 katalogu 800-1 Zemní práce._x000D_
3. Ceny nelze použít pro osazení a montáž svislých dopravních značek:_x000D_
a) světelných, tyto se oceňují cenami katalogu 800-741 Elektroinstalace - silnoproud,_x000D_
b) upevněných na lanech nebo speciálních konstrukcích nesoucích více značek, tyto se oceňují individuálně._x000D_
</t>
  </si>
  <si>
    <t>40445625</t>
  </si>
  <si>
    <t>informativní značky provozní IP8, IP9, IP11-IP13 500x700mm</t>
  </si>
  <si>
    <t>687463915</t>
  </si>
  <si>
    <t>IP12</t>
  </si>
  <si>
    <t>40445647</t>
  </si>
  <si>
    <t>dodatkové tabulky E1, E2a,b , E6, E9, E10 E12c, E17 500x500mm</t>
  </si>
  <si>
    <t>410358901</t>
  </si>
  <si>
    <t>E1</t>
  </si>
  <si>
    <t>40445626R</t>
  </si>
  <si>
    <t>informativní značky IZ8a + IZ8b</t>
  </si>
  <si>
    <t>-1696186214</t>
  </si>
  <si>
    <t xml:space="preserve"> IZ8a + IZ8b</t>
  </si>
  <si>
    <t>40445609</t>
  </si>
  <si>
    <t>značky upravující přednost P1, P4 900mm</t>
  </si>
  <si>
    <t>1894108874</t>
  </si>
  <si>
    <t>P4</t>
  </si>
  <si>
    <t>40445620</t>
  </si>
  <si>
    <t>zákazové, příkazové dopravní značky B1-B34, C1-15 700mm</t>
  </si>
  <si>
    <t>1974568528</t>
  </si>
  <si>
    <t>B29</t>
  </si>
  <si>
    <t>40445650</t>
  </si>
  <si>
    <t>dodatkové tabulky E7, E12, E13 500x300mm</t>
  </si>
  <si>
    <t>-217174463</t>
  </si>
  <si>
    <t>E13</t>
  </si>
  <si>
    <t>914511111</t>
  </si>
  <si>
    <t>Montáž sloupku dopravních značek délky do 3,5 m do betonového základu</t>
  </si>
  <si>
    <t>1706418942</t>
  </si>
  <si>
    <t xml:space="preserve">Poznámka k souboru cen:_x000D_
1. V cenách jsou započteny i náklady na:_x000D_
a) vykopání jamek s odhozem výkopku na vzdálenost do 3 m,_x000D_
b) osazení sloupku včetně montáže a dodávky plastového víčka,_x000D_
2. V cenách -1111 jsou započteny i náklady na betonový základ._x000D_
3. V cenách -1112 jsou započteny i náklady na hliníkovou patku s betonovým základem._x000D_
4. V cenách nejsou započteny náklady na:_x000D_
a) dodání sloupku, tyto se oceňují ve specifikaci_x000D_
b) naložení a odklizení výkopku, tyto se oceňují cenami části A01 katalogu 800-1 Zemní práce._x000D_
</t>
  </si>
  <si>
    <t>40445225</t>
  </si>
  <si>
    <t>sloupek pro dopravní značku Zn D 60mm v 3,5m</t>
  </si>
  <si>
    <t>1281464299</t>
  </si>
  <si>
    <t>915211112</t>
  </si>
  <si>
    <t>Vodorovné dopravní značení stříkaným plastem dělící čára šířky 125 mm souvislá bílá retroreflexní</t>
  </si>
  <si>
    <t>-2105611694</t>
  </si>
  <si>
    <t xml:space="preserve">Poznámka k souboru cen:_x000D_
1. Ceny jsou určeny pro dělicí čáry souvislé č. V 1a bílé, přerušované č. V 2a bílé, vodící č. V 4 bílé, souvislá č. V12b žlutá, přerušovaná č. V12c žlutá._x000D_
2. V cenách nejsou započteny náklady na:_x000D_
a) předznačení, tyto se oceňují cenami souboru cen 915 6.-11 Předznačení pro vodorovné značení,_x000D_
b) očištění vozovky, tyto se oceňují cenami souboru cen 938 90-9 . Odstranění bláta, prachu, nebo hlinitého nánosu s povrchu podkladu, nebo krytu části C 01 tohoto katalogu._x000D_
3. Množství měrných jednotek se určuje:_x000D_
a) u cen 912 21 a 915 22 v m délky dělící nebo vodící čáry (včetně mezer),_x000D_
b) u ceny 915 23 v m2 stříkané plochy bez mezer._x000D_
</t>
  </si>
  <si>
    <t xml:space="preserve">plná bíla čára </t>
  </si>
  <si>
    <t>915231116</t>
  </si>
  <si>
    <t>Vodorovné dopravní značení stříkaným plastem přechody pro chodce, šipky, symboly nápisy žluté retroreflexní</t>
  </si>
  <si>
    <t>970476178</t>
  </si>
  <si>
    <t>symbol invalidy V10f</t>
  </si>
  <si>
    <t>3*(1*1,5)</t>
  </si>
  <si>
    <t>916111113</t>
  </si>
  <si>
    <t>Osazení silniční obruby z dlažebních kostek v jedné řadě s ložem tl. přes 50 do 100 mm, s vyplněním a zatřením spár cementovou maltou z velkých kostek s boční opěrou z betonu prostého tř. C 12/15, do lože z betonu prostého téže značky</t>
  </si>
  <si>
    <t>-1630555483</t>
  </si>
  <si>
    <t xml:space="preserve">Poznámka k souboru cen:_x000D_
1. Část lože z betonu prostého přesahující tl. 100 mm se oceňuje cenou 916 99-1121 Lože pod obrubníky, krajníky nebo obruby z dlažebních kostek._x000D_
2. V cenách nejsou započteny náklady na dodání dlažebních kostek, tyto se oceňují ve specifikaci. Množství uvedené ve specifikaci se určí jako součin celkové délky obrub a objemové hmotnosti 1 m obruby a to:_x000D_
a) 0,065 t/m pro velké kostky,_x000D_
b) 0,024 t/m pro malé kostky. Ztratné lze dohodnout ve výši 1 % pro velké kostky, 2 % pro malé kostky._x000D_
3. Osazení silniční obruby ze dvou řad kostek se oceňuje:_x000D_
a) bez boční opěry jako dvojnásobné množství silniční obruby z jedné řady kostek,_x000D_
b) s boční opěrou jako osazení silniční obruby z jedné řady kostek s boční opěrou a osazení silniční obruby z jedné řady kostek bez boční opěry._x000D_
</t>
  </si>
  <si>
    <t>přídlažba z betonových bločků</t>
  </si>
  <si>
    <t>59245020</t>
  </si>
  <si>
    <t>dlažba tvar obdélník betonová 200x100x80mm přírodní</t>
  </si>
  <si>
    <t>962075906</t>
  </si>
  <si>
    <t>125*0,2</t>
  </si>
  <si>
    <t>25*1,02 'Přepočtené koeficientem množství</t>
  </si>
  <si>
    <t>916131213</t>
  </si>
  <si>
    <t>Osazení silničního obrubníku betonového se zřízením lože, s vyplněním a zatřením spár cementovou maltou stojatého s boční opěrou z betonu prostého, do lože z betonu prostého</t>
  </si>
  <si>
    <t>405375346</t>
  </si>
  <si>
    <t xml:space="preserve">Poznámka k souboru cen:_x000D_
1. V cenách silničních obrubníků ležatých i stojatých jsou započteny:_x000D_
a) pro osazení do lože z kameniva těženého i náklady na dodání hmot pro lože tl. 80 až 100 mm,_x000D_
b) pro osazení do lože z betonu prostého i náklady na dodání hmot pro lože tl. 80 až 100 mm; v cenách -1113 a -1213 též náklady na zřízení bočních opěr._x000D_
2. Část lože z betonu prostého přesahující tl. 100 mm se oceňuje cenou 916 99-1121 Lože pod obrubníky, krajníky nebo obruby z dlažebních kostek._x000D_
3. V cenách nejsou započteny náklady na dodání obrubníků, tyto se oceňují ve specifikaci._x000D_
</t>
  </si>
  <si>
    <t>obrubník silniční přímý</t>
  </si>
  <si>
    <t>obrubník silniční oblouk R1 -  1m</t>
  </si>
  <si>
    <t>10*0,8</t>
  </si>
  <si>
    <t>obrubník silniční  rohový vnitřní</t>
  </si>
  <si>
    <t>5*0,8</t>
  </si>
  <si>
    <t>59217031</t>
  </si>
  <si>
    <t>obrubník betonový silniční 1000x150x250mm</t>
  </si>
  <si>
    <t>-888091286</t>
  </si>
  <si>
    <t>150*1,02 'Přepočtené koeficientem množství</t>
  </si>
  <si>
    <t>59217035</t>
  </si>
  <si>
    <t>obrubník betonový obloukový vnější 780x150x250mm</t>
  </si>
  <si>
    <t>-1545788882</t>
  </si>
  <si>
    <t>8*1,02 'Přepočtené koeficientem množství</t>
  </si>
  <si>
    <t>59217036R</t>
  </si>
  <si>
    <t>obrubník betonový rohový vnitřní 800x150x250mm</t>
  </si>
  <si>
    <t>-2062843660</t>
  </si>
  <si>
    <t>4*1,02 'Přepočtené koeficientem množství</t>
  </si>
  <si>
    <t>916331112</t>
  </si>
  <si>
    <t>Osazení zahradního obrubníku betonového s ložem tl. od 50 do 100 mm z betonu prostého tř. C 12/15 s boční opěrou z betonu prostého tř. C 12/15</t>
  </si>
  <si>
    <t>1777435792</t>
  </si>
  <si>
    <t xml:space="preserve">Poznámka k souboru cen:_x000D_
1. V cenách jsou započteny i náklady na zalití a zatření spár cementovou maltou._x000D_
2. V cenách nejsou započteny náklady na dodání obrubníků; tyto se oceňují ve specifikaci._x000D_
3. Část lože přesahující tloušťku 100 mm lze ocenit cenou 916 99-1121 Lože pod obrubníky, krajníky nebo obruby z dlažebních kostek, katalogu 822-1._x000D_
</t>
  </si>
  <si>
    <t>obrubník parkový</t>
  </si>
  <si>
    <t xml:space="preserve">větší výměra parkových obrubníků o 4,0m </t>
  </si>
  <si>
    <t>3+53+27+9+4</t>
  </si>
  <si>
    <t>59217002</t>
  </si>
  <si>
    <t>obrubník betonový zahradní šedý 1000x50x200mm</t>
  </si>
  <si>
    <t>-479380658</t>
  </si>
  <si>
    <t>92+4</t>
  </si>
  <si>
    <t>96*1,02 'Přepočtené koeficientem množství</t>
  </si>
  <si>
    <t>916431111</t>
  </si>
  <si>
    <t>Osazení betonového bezbariérového obrubníku s ložem betonovým tl. 150 mm úložná šířka do 400 mm</t>
  </si>
  <si>
    <t>582749595</t>
  </si>
  <si>
    <t xml:space="preserve">Poznámka k souboru cen:_x000D_
1. Cenu lze použít pro osazení přímých i náběhových bezbariérových obrubníků._x000D_
2. V cenách nejsou započteny náklady na dodání obrubníků, tyto se oceňují ve specifikaci._x000D_
</t>
  </si>
  <si>
    <t>obrubník silniční přechodový - 4 kusy</t>
  </si>
  <si>
    <t>4*1</t>
  </si>
  <si>
    <t>59217030</t>
  </si>
  <si>
    <t>obrubník betonový silniční přechodový 1000x150x150-250mm</t>
  </si>
  <si>
    <t>1317729302</t>
  </si>
  <si>
    <t>931994172</t>
  </si>
  <si>
    <t>Těsnění spáry betonové konstrukce pásy, profily, tmely pásem izolačním bitumenovým a asfaltovaným šířky do 500 mm spáry dilatační</t>
  </si>
  <si>
    <t>1469460350</t>
  </si>
  <si>
    <t xml:space="preserve">Poznámka k souboru cen:_x000D_
1. V cenách těsnění spár pásy těsnicími jsou započteny náklady na rozměření délky pásu v konstrukci, nastříhaní a lepení pásu na požadovaný rozměr, uchycení hřebenu pásu k výztuži a k bednění tak, aby nedošlo u povrchových pásů k posunutí a u vnitřních k volnému pohybu během betonáže, a náklady uložení pásů pro svislou nebo vodorovnou ochranu spáry._x000D_
2. V cenách těsnění styčné spáry profilem jsou započteny náklady na nastříhání, vložení a nalepení profilové pryže z nevodotěsného mikrotenového profilu nebo vodotěsného vodoubobtnajícího profilu do drážky styčné spáry mezi prefa dílci během montáže konstrukce zejména přesýpaných objektů._x000D_
3. Těsnění tmelem se používá převážně u pohledových pracovních a dilatačních spár v profilu vytvořeném lištami o ploše do 1,5 cm2 u pracovních spár a 4 cm2 u dilatačních spár. V ceně jsou započteny náklady na penetraci pro lepší přilnavost k betonu, u dilatačních spár osazení separační vložky tmelu pro oddělení polystyrenové výplně dilatační spáry a uhlazení tmelu._x000D_
4. Těsnění spárovým profilem ze silikonu nebo uretanu jako náhrada za pohledové výplně obsahuje nastříhaní a slepení pásů na potřebnou délku, vložení do spáry vytvořené lištami, zkosení čela spáry do 20/20 mm nebo do 40/40 mm._x000D_
5. Těsnění smrštitelné (pseudo) spáry obsahuje těsnění lícové tmelem a rubové povrchovým pásem dilatačním, vložení extrudovaného polystyrenu v 1/3 plochy tloušťky betonové stěny._x000D_
6. V cenách nejsou započteny náklady na:_x000D_
a) bednění pracovních a dilatačních čel, bednění podpěr těsnicího pásu svisle uložených, tyto se oceňují cenou 327 35-3112,_x000D_
b) bednění podpěr těsnicího pásu vodorovně uložených, tyto se oceňují cenou 421 35-3112,_x000D_
c) vložení polystyrenu do dilatačních spár, tyto se oceňují souborem cen 931 99-21 Výplň dilatačních spár z polystyrenu,_x000D_
d) u cen -4171 a -4172 na tmelení spáry pod izolačním pásem, tyto se oceňují cenami -4131 až -4142,_x000D_
e) u cen -4171 a -4172 na penetrační nátěr betonu, tyto se oceňují cenami katalogu 800-711 Izolace proti vodě, vlhkosti a plynům._x000D_
</t>
  </si>
  <si>
    <t>bitumenové těsnění podél žlabu y obrubník</t>
  </si>
  <si>
    <t>Odvodňovací žlab ŽL01   -  DN 100 + Krycí můstkový  rošt C250</t>
  </si>
  <si>
    <t>1+0,352+16+0,5+8+0,5</t>
  </si>
  <si>
    <t>0,5+0,564+6,019+12+3+1</t>
  </si>
  <si>
    <t>935113211</t>
  </si>
  <si>
    <t>Osazení odvodňovacího žlabu s krycím roštem betonového šířky do 200 mm</t>
  </si>
  <si>
    <t>1104304354</t>
  </si>
  <si>
    <t xml:space="preserve">Poznámka k souboru cen:_x000D_
1. V cenách jsou započteny i náklady na předepsané obetonování a lože z betonu._x000D_
2. V cenách nejsou započteny náklady na odvodňovací žlab s příslušenstvím; tyto náklady se oceňují ve specifikaci._x000D_
</t>
  </si>
  <si>
    <t>59227030</t>
  </si>
  <si>
    <t>žlab betonový průběžný do dlažby 1000x300x100mm</t>
  </si>
  <si>
    <t>1868189330</t>
  </si>
  <si>
    <t>50*1,03 'Přepočtené koeficientem množství</t>
  </si>
  <si>
    <t>56241016</t>
  </si>
  <si>
    <t>rošt můstkový C250 litina dl 0,5m oka 12/96 pro žlab PE š 100mm</t>
  </si>
  <si>
    <t>2137301160</t>
  </si>
  <si>
    <t>59227027R</t>
  </si>
  <si>
    <t>čelo plné na začátek a konec odvodňovacího žlabu beton všechny stavební výšky</t>
  </si>
  <si>
    <t>1555750777</t>
  </si>
  <si>
    <t>56241404r</t>
  </si>
  <si>
    <t>vpusť žlabová DN 150</t>
  </si>
  <si>
    <t>1676589346</t>
  </si>
  <si>
    <t>998223011</t>
  </si>
  <si>
    <t>Přesun hmot pro pozemní komunikace s krytem dlážděným dopravní vzdálenost do 200 m jakékoliv délky objektu</t>
  </si>
  <si>
    <t>-733308012</t>
  </si>
  <si>
    <t>133,689</t>
  </si>
  <si>
    <t>-61,693</t>
  </si>
  <si>
    <t>998225111</t>
  </si>
  <si>
    <t>Přesun hmot pro komunikace s krytem z kameniva, monolitickým betonovým nebo živičným dopravní vzdálenost do 200 m jakékoliv délky objektu</t>
  </si>
  <si>
    <t>1776269452</t>
  </si>
  <si>
    <t xml:space="preserve">Poznámka k souboru cen:_x000D_
1. Ceny lze použít i pro plochy letišť s krytem monolitickým betonovým nebo živičným._x000D_
</t>
  </si>
  <si>
    <t>789</t>
  </si>
  <si>
    <t>Povrchové úpravy ocelových konstrukcí a technologických zařízení</t>
  </si>
  <si>
    <t>789431533</t>
  </si>
  <si>
    <t>Žárové stříkání potrubí slitinou zinacor ZnAl, tloušťky 100 μm do DN 250</t>
  </si>
  <si>
    <t>1261561968</t>
  </si>
  <si>
    <t>(2*PI*0,08*0,08+2*PI*0,08*1)*5</t>
  </si>
  <si>
    <t>HZS1422</t>
  </si>
  <si>
    <t>Hodinové zúčtovací sazby profesí HSV provádění konstrukcí inženýrských a dopravních staveb silničář</t>
  </si>
  <si>
    <t>-267153734</t>
  </si>
  <si>
    <t>8*10</t>
  </si>
  <si>
    <t>D.3 - SO 301 – Plynovodní přípojka</t>
  </si>
  <si>
    <t xml:space="preserve">    5 - Komunikace pozemní</t>
  </si>
  <si>
    <t>"přípojka plynu PE100 d40" (11,0)</t>
  </si>
  <si>
    <t>"výkopová jáma" (3*1,5)</t>
  </si>
  <si>
    <t>131251100</t>
  </si>
  <si>
    <t>Hloubení nezapažených jam a zářezů strojně s urovnáním dna do předepsaného profilu a spádu v hornině třídy těžitelnosti I skupiny 3 do 20 m3</t>
  </si>
  <si>
    <t>"výkopová jáma" (1,5*1,5*(1,5+0,1-0,2))</t>
  </si>
  <si>
    <t>132251101</t>
  </si>
  <si>
    <t>Hloubení nezapažených rýh šířky do 800 mm strojně s urovnáním dna do předepsaného profilu a spádu v hornině třídy těžitelnosti I skupiny 3 do 20 m3</t>
  </si>
  <si>
    <t>"přípojka plynu PE100 d40" (11,0*(1,2+0,1-0,2)*0,6)</t>
  </si>
  <si>
    <t>"přípojka plynu PE100 d40" (11,0*0,1*0,6)</t>
  </si>
  <si>
    <t>"výkopová jáma" (1,5*1,5*(0,1))</t>
  </si>
  <si>
    <t>"přípojka plynu PE100 d40" (11,0*0,4*0,6)</t>
  </si>
  <si>
    <t>"výkopová jáma" (1,5*1,5*(0,4))</t>
  </si>
  <si>
    <t>"přípojka plynu PE100 d40" (11,0*0,4*0,6)*1,7</t>
  </si>
  <si>
    <t>"výkopová jáma" (1,5*1,5*(0,4))*1,7</t>
  </si>
  <si>
    <t>"přípojka plynu PE100 d40" (11,0*(1,2-0,4-0,31)*0,6)</t>
  </si>
  <si>
    <t>"výkopová jáma" (1,5*1,5*(1,5-0,4-0,31))</t>
  </si>
  <si>
    <t>"přípojka plynu PE100 d40" -(11,0*(1,2-0,4-0,31)*0,6)</t>
  </si>
  <si>
    <t>"výkopová jáma" -(1,5*1,5*(1,5-0,4-0,31))</t>
  </si>
  <si>
    <t>"přípojka plynu PE100 d40" (11,0*(1,2+0,1-0,2)*0,6)*1,7</t>
  </si>
  <si>
    <t>"výkopová jáma" (1,5*1,5*(1,5+0,1-0,2))*1,7</t>
  </si>
  <si>
    <t>"přípojka plynu PE100 d40" -(11,0*(1,2-0,4-0,31)*0,6)*1,7</t>
  </si>
  <si>
    <t>"výkopová jáma" -(1,5*1,5*(1,5-0,4-0,31))*1,7</t>
  </si>
  <si>
    <t>Komunikace pozemní</t>
  </si>
  <si>
    <t>564851114</t>
  </si>
  <si>
    <t>Podklad ze štěrkodrti ŠD s rozprostřením a zhutněním, po zhutnění tl. 180 mm</t>
  </si>
  <si>
    <t>"přípojka plynu PE100 d40" (11,0*0,6)</t>
  </si>
  <si>
    <t>"výkopová jáma" (1,5*1,5)</t>
  </si>
  <si>
    <t>565165111</t>
  </si>
  <si>
    <t>Asfaltový beton vrstva podkladní ACP 16 (obalované kamenivo střednězrnné - OKS) s rozprostřením a zhutněním v pruhu šířky přes 1,5 do 3 m, po zhutnění tl. 80 mm</t>
  </si>
  <si>
    <t>573111111</t>
  </si>
  <si>
    <t>Postřik infiltrační PI z asfaltu silničního s posypem kamenivem, v množství 0,60 kg/m2</t>
  </si>
  <si>
    <t>577144111</t>
  </si>
  <si>
    <t>Asfaltový beton vrstva obrusná ACO 11 (ABS) s rozprostřením a se zhutněním z nemodifikovaného asfaltu v pruhu šířky do 3 m tř. I, po zhutnění tl. 50 mm</t>
  </si>
  <si>
    <t>599141111</t>
  </si>
  <si>
    <t>Vyplnění spár mezi silničními dílci jakékoliv tloušťky živičnou zálivkou</t>
  </si>
  <si>
    <t xml:space="preserve">Poznámka k souboru cen:_x000D_
1. Ceny lze použít i pro vyplnění spár podkladu z betonu prostého, který se oceňuje cenami souboru cen 567 1 . - . . Podklad z prostého betonu._x000D_
2. V ceně 14-1111 jsou započteny i náklady na vyčištění spár._x000D_
</t>
  </si>
  <si>
    <t>"přípojka plynu PE100 d40" (2*11,0+2*0,6)</t>
  </si>
  <si>
    <t>"výkopová jáma" (4*1,5)</t>
  </si>
  <si>
    <t>723X301010</t>
  </si>
  <si>
    <t>D+M Navrtávací T-kus, ocelová tvarovka ke zhotovení odbočky navrtáním, dodání s přechodkou ocel/PE</t>
  </si>
  <si>
    <t>Poznámka k položce:_x000D_
Poznámka k položce: Dodávka vč. zátky atd. Navrtání ocelového potrubí s vnitřním přetlakem bez úniku média. Po přivaření T-kusu na potrubí a jeho propojení s potrubím odbočky, je potrubí navrtáno a následně je T-kus bez úniku média uzavřen zátkou.</t>
  </si>
  <si>
    <t>723X301020</t>
  </si>
  <si>
    <t>D+M závitová přechodka s ochranným pláštěm a odvzdušněním a kulovým kohoutem (HUP), PE40-1", délka 2000 mm + držák přechodky, držák ochranné trubky, zámek přechodky</t>
  </si>
  <si>
    <t>Poznámka k položce:_x000D_
Poznámka k položce: Přechodový spoj ocel/PE 100, PE 100-RC  – závitové provedení s odvzdušněním a kulovým kohoutem - dílensky vyrobený nerozebiratelný spoj určený k vzájemnému spojení kovové a plastové části potrubí tlakového rozvodu topných plynů.  Koncová část přechodky je opatřena kulovým kohoutem s vnitřním závitem Rp podle ISO 7-1(trubkový závit pro spoje těsnící na závitech). Závitová přechodka umožňuje odvzdušnění nebo odplynění plynovodu přes osazený kulový kohout Rp3/8“, který bude opatřen zátkou. Povrchová úprava ocelové časti přechodky je galvanicky zinkována Závitové přechodky spolu s držákem, zámkem a držákem ochranné trubky tvoří celek, který odpovídá v plném rozsahu požadavkům TPG 702 01.Odpovídá ČSN EN 1555-3.</t>
  </si>
  <si>
    <t>723X301030</t>
  </si>
  <si>
    <t>D+M Rozvod z trubek plastových PE 100 d40 SDR 11</t>
  </si>
  <si>
    <t>Poznámka k položce:_x000D_
Poznámka k položce: Celosvařený rozvod z PE plastových trubek vedených ve výkopu, vč. tvarovek a příslušenství určený pro STL rozvod zemního plynu</t>
  </si>
  <si>
    <t>723X302080</t>
  </si>
  <si>
    <t>D+M Signalizační vodič</t>
  </si>
  <si>
    <t>Poznámka k položce:_x000D_
Poznámka k položce: Minimální průřez měděného vodiče je 2,5 mm2, izolace CYY. Dle pořadavku provozovatele plynovodu. Spoje signalizačních vodičů musí být spájeny nebo spojeny mechanickou svorkou. Spoje musí být proti korozi chráněny izolací, která bude adekvátní předpokládané životnosti potrubí. Aplikace izolace nesmí tepelně ohrozit PE potrubí. Konce signalizačních vodičů u plynovodních přípojek z PE budou uchyceny v objektu HUP bez zásuvky tak, aby nemohlo dojít k vodivému propojení s OPZ. Současně musí být ponechány jejich dostatečně dlouhé konce (min. 30 cm) pro možnost napojení vodiče na detekční zařízení.</t>
  </si>
  <si>
    <t>723X302090</t>
  </si>
  <si>
    <t>D+M Výstražná fólie žlutá perforovaná</t>
  </si>
  <si>
    <t>Poznámka k položce:_x000D_
Poznámka k položce: Výstražná folie se ukládá v souladu s TPG 702 01 a musí být v souladu s ČSN EN 12 613</t>
  </si>
  <si>
    <t>113107043</t>
  </si>
  <si>
    <t>Odstranění podkladů nebo krytů při překopech inženýrských sítí s přemístěním hmot na skládku ve vzdálenosti do 3 m nebo s naložením na dopravní prostředek ručně živičných, o tl. vrstvy přes 100 do 150 mm</t>
  </si>
  <si>
    <t xml:space="preserve">Poznámka k souboru cen:_x000D_
1. Pro volbu cen z hlediska množství se uvažuje každá souvisle odstraňovaná plocha krytu nebo podkladu stejného druhu samostatně. Odstraňuje-li se několik vrstev vozovky najednou, jednotlivé vrstvy se oceňují každá samostatně._x000D_
2. Ceny jsou určeny pouze pro případy havárií a přeložek._x000D_
3. Ceny nelze použít v rámci výstavby nových inženýrských sítí._x000D_
4. Ceny_x000D_
a) –7011 až –7013, -7411 až -7413 a -7511 až -7513 lze použít i pro odstranění podkladů nebo krytů ze štěrkopísku, škváry, strusky nebo z mechanicky zpevněných zemin,_x000D_
b) –7021 až 7025, -7421 až -7425 a -7521 až -7525 lze použít i pro odstranění podkladů nebo krytů ze zemin stabilizovaných vápnem,_x000D_
c) –7030 až -7034, -7430 až -7434 a -7530 až -7534 lze použít i pro odstranění dlažeb uložených do betonového lože a dlažeb z mozaiky uložených do cementové malty nebo podkladu ze zemin stabilizovaných cementem._x000D_
5. Ceny lze použít i pro odstranění podkladů nebo krytů opatřených živičnými postřiky nebo nátěry._x000D_
6. V cenách nejsou započteny náklady na zarovnání styčných ploch betonových nebo živičných podkladů nebo krytů, které se oceňuje cenami souboru cen 919 73- Zarovnání styčné plochy části C 01 tohoto ceníku. Množství suti získané ze zarovnání styčných ploch podkladů nebo krytů se zanedbává._x000D_
7. Přemístění vybouraného materiálu na vzdálenost přes 3 m se oceňuje cenami souborů cen 997 22-1 Vodorovná doprava suti._x000D_
8. Cenypro odstranění živičných podkladů nebo krytů -704 ., -744 . a -754 . nelze použít pro odstranění podkladu nebo krytu frézováním._x000D_
</t>
  </si>
  <si>
    <t>113154123</t>
  </si>
  <si>
    <t>Frézování živičného podkladu nebo krytu s naložením na dopravní prostředek plochy do 500 m2 bez překážek v trase pruhu šířky přes 0,5 m do 1 m, tloušťky vrstvy 50 mm</t>
  </si>
  <si>
    <t xml:space="preserve">Poznámka k souboru cen:_x000D_
1. V cenách jsou započteny i náklady na:_x000D_
a) vodu pro chlazení zubů frézy,_x000D_
b) opotřebování frézovacích nástrojů,_x000D_
c) naložení odfrézovaného materiálu na dopravní prostředek._x000D_
2. V cenách nejsou započteny náklady na:_x000D_
a) nutné ruční odstranění (vybourání) živičného krytu kolem překážek, které se oceňují cenami souboru cen 113 10-7 Odstranění podkladů nebo krytů této části katalogu,_x000D_
b) očištění povrchu odfrézované plochy, které se oceňují cenami souboru cen 938 90-9 Odstranění bláta, prachu z povrchu podkladu nebo krytu části C01 tohoto katalogu._x000D_
3. Množství měrných jednotek pro rozpočet určí projekt. Drobné překážky, např. vpusti, uzávěry, sloupy (plochy do 2 m2) se z celkové frézované plochy neodečítají._x000D_
4. Tloušťku frézované vrstvy určí projekt a měří se tloušťka jednotlivých záběrů v mm._x000D_
5. Cena s překážkami je určena v případech, kdy:_x000D_
a) na 200 m2 frézované plochy se vyskytne v průměru více než jedna vpusť nebo vstup inženýrských sítí, popř. stožár, vstupní ostrůvek apod.,_x000D_
b) jsou-li podél frézované plochy osazeny obrubníky s výškovým rozdílem horní plochy obrubníku od frézované plochy větší než 250 mm._x000D_
6. Překážkami se rozumějí obrubníky nebo krajníky, pokud výškový rozdíl horní plochy obrubníku od frézované plochy je větší než 250 mm, vpusti nebo vstupy inženýrských sítí, stožáry, nástupní a ochranné ostrůvky apod._x000D_
</t>
  </si>
  <si>
    <t>"přípojka plynu PE100 d40" (1,0)</t>
  </si>
  <si>
    <t>919735111</t>
  </si>
  <si>
    <t>Řezání stávajícího živičného krytu nebo podkladu hloubky do 50 mm</t>
  </si>
  <si>
    <t xml:space="preserve">Poznámka k souboru cen:_x000D_
1. V cenách jsou započteny i náklady na spotřebu vody._x000D_
</t>
  </si>
  <si>
    <t>979024443</t>
  </si>
  <si>
    <t>Očištění vybouraných prvků komunikací od spojovacího materiálu s odklizením a uložením očištěných hmot a spojovacího materiálu na skládku na vzdálenost do 10 m obrubníků a krajníků, vybouraných z jakéhokoliv lože a s jakoukoliv výplní spár silničních</t>
  </si>
  <si>
    <t xml:space="preserve">Poznámka k souboru cen:_x000D_
1. Ceny 05-4441 a 05-4442 jsou určeny jen pro očištění vybouraných dlaždic, desek nebo tvarovek uložených do lože ze sypkého materiálu bez pojiva._x000D_
2. Přemístění vybouraných obrubníků, krajníků, desek nebo dílců na vzdálenost přes 10 m se oceňuje cenami souboru cen 997 22-1 Vodorovná doprava vybouraných hmot._x000D_
</t>
  </si>
  <si>
    <t>997013212</t>
  </si>
  <si>
    <t>Vnitrostaveništní doprava suti a vybouraných hmot vodorovně do 50 m svisle ručně pro budovy a haly výšky přes 6 do 9 m</t>
  </si>
  <si>
    <t>4,134*4 'Přepočtené koeficientem množství</t>
  </si>
  <si>
    <t>998276101</t>
  </si>
  <si>
    <t>Přesun hmot pro trubní vedení hloubené z trub z plastických hmot nebo sklolaminátových pro vodovody nebo kanalizace v otevřeném výkopu dopravní vzdálenost do 15 m</t>
  </si>
  <si>
    <t xml:space="preserve">Poznámka k souboru cen:_x000D_
1. Položky přesunu hmot nelze užít pro zeminu, sypaniny, štěrkopísek, kamenivo ap. Případná manipulace s tímto materiálem se oceňuje souborem cen 162 2.-.... Vodorovné přemístění výkopku nebo sypaniny katalogu 800-1 Zemní práce._x000D_
</t>
  </si>
  <si>
    <t>723X309010</t>
  </si>
  <si>
    <t>Tlaková zkouška plynového potrubí</t>
  </si>
  <si>
    <t>723X309020</t>
  </si>
  <si>
    <t>Spolupráce a koordinace s plynárenskou distribuční společností</t>
  </si>
  <si>
    <t>723X309030</t>
  </si>
  <si>
    <t>723X309040</t>
  </si>
  <si>
    <t>723X309050</t>
  </si>
  <si>
    <t>00523X505</t>
  </si>
  <si>
    <t>Hutnící zkouška</t>
  </si>
  <si>
    <t>Poznámka k položce:_x000D_
Poznámka k položce: Zkouška zhutnění násypů a zásypů během provádění zemních prací.</t>
  </si>
  <si>
    <t>012303001X01</t>
  </si>
  <si>
    <t>Geodetické zaměření skutečného provedení všech podzemních sítí před zásypem, poloha i výškopis, předáno ve formátu DWG</t>
  </si>
  <si>
    <t>Poznámka k položce:_x000D_
Poznámka k položce: Sítě budou zaměřeny jak polohově, tak výškově s popisem dimenzí, bude předáno ve formátu DWG</t>
  </si>
  <si>
    <t>723X309080</t>
  </si>
  <si>
    <t>D+M Popisy a označení rozvodů a uzávěrů</t>
  </si>
  <si>
    <t>Poznámka k položce:_x000D_
Poznámka k položce: Popisy a označení především rozvodů a uzávěru, tak aby byla umožněna snadná orientace v zařízení pro obsluhu, údržbu a servis</t>
  </si>
  <si>
    <t>D.4 - SO 302 – Vodovodní přípojka</t>
  </si>
  <si>
    <t>"vp" (2*1,2)</t>
  </si>
  <si>
    <t>"sj" (2,0+1,0)</t>
  </si>
  <si>
    <t>"kj" (2*1,0)</t>
  </si>
  <si>
    <t>"vš" (0,2+1,0+0,2)+(0,2+1,5+0,2)</t>
  </si>
  <si>
    <t>"op" (2*1,0)</t>
  </si>
  <si>
    <t>"vp-sj" (12,93-2,0-1,2/2)</t>
  </si>
  <si>
    <t>"kj-vš" (6,3-0,5-1,0)</t>
  </si>
  <si>
    <t>"křížení sítí" (3*1,0*1,0*1,0)</t>
  </si>
  <si>
    <t>"vp-sj" (12,93-2,0-1,2/2)*0,8*(((1,2+1,7)/2+0,1-0,1))</t>
  </si>
  <si>
    <t>"kj-vš" (6,3-0,5-1,0)*0,8*(((1,9+1,4)/2+0,1-0,4))</t>
  </si>
  <si>
    <t>"vp" (1,2*1,2)*(1,2+0,1-0,1)</t>
  </si>
  <si>
    <t>"sj" (2,0*1,0)*(1,6+0,1-0,1)</t>
  </si>
  <si>
    <t>"kj" (1,0*1,0)*(1,9+0,1-0,1)</t>
  </si>
  <si>
    <t>"vš" (0,2+1,0+0,2)*(0,2+1,5+0,2)*(1,4+0,3+0,1-0,4)</t>
  </si>
  <si>
    <t>"op" (1,0*1,0)*(1,5+0,1-0,1)</t>
  </si>
  <si>
    <t>141720015</t>
  </si>
  <si>
    <t>Neřízený zemní protlak v hornině třídy těžitelnosti I a II, skupiny 3 a 4 vnějšího průměru protlaku přes 90 do 110 mm</t>
  </si>
  <si>
    <t xml:space="preserve">Poznámka k souboru cen:_x000D_
1. V cenách nejsou započteny náklady na:_x000D_
a) zemní práce, nutné pro provedení protlaku (startovací a cílové jámy),_x000D_
b) dodání chráničky a potrubí; tyto materiály se oceňují ve specifikaci,_x000D_
c) čerpání vody,_x000D_
d) montáž vedení a jeho náležitosti, slouží-li protlačená trouba jako ochranné potrubí,_x000D_
e) dodávku potrubí, určeného k protlačení; toto potrubí se oceňuje ve specifikaci, ztratné lze stanovit ve výši 3 %,_x000D_
f) překládání a zajišťování inženýrských sítí, procházejících montážními a startovacími jámami._x000D_
</t>
  </si>
  <si>
    <t>"protlak" 13,43</t>
  </si>
  <si>
    <t>28613116</t>
  </si>
  <si>
    <t>potrubí vodovodní PE100 PN 16 SDR11 6m 12m 100m 110x10,0mm</t>
  </si>
  <si>
    <t>"protlak" 13,43*1,1</t>
  </si>
  <si>
    <t>"vp" (1,2*1,2)*(0,1)</t>
  </si>
  <si>
    <t>"sj" (2,0*1,0)*(0,1)</t>
  </si>
  <si>
    <t>"kj" (1,0*1,0)*(0,1)</t>
  </si>
  <si>
    <t>"vš" (0,2+1,0+0,2)*(0,2+1,5+0,2)*(0,1)</t>
  </si>
  <si>
    <t>"op" (1,0*1,0)*(0,1)</t>
  </si>
  <si>
    <t>"vp-sj" (12,93-2,0-1,2/2)*0,8*(0,1)</t>
  </si>
  <si>
    <t>"kj-vš" (6,3-0,5-1,0)*0,8*(0,1)</t>
  </si>
  <si>
    <t>"vp" (1,2*1,2)*(0,4)</t>
  </si>
  <si>
    <t>"sj" (2,0*1,0)*(0,4)</t>
  </si>
  <si>
    <t>"kj" (1,0*1,0)*(0,4)</t>
  </si>
  <si>
    <t>"vš" 0</t>
  </si>
  <si>
    <t>"op" (1,0*1,0)*(0,4)</t>
  </si>
  <si>
    <t>"vp-sj" (12,93-2,0-1,2/2)*0,8*(0,4)</t>
  </si>
  <si>
    <t>"kj-vš" (6,3-0,5-1,0)*0,8*(0,4)</t>
  </si>
  <si>
    <t>"vp" (1,2*1,2)*(0,4)*1,7</t>
  </si>
  <si>
    <t>"sj" (2,0*1,0)*(0,4)*1,7</t>
  </si>
  <si>
    <t>"kj" (1,0*1,0)*(0,4)*1,7</t>
  </si>
  <si>
    <t>"op" (1,0*1,0)*(0,4)*1,7</t>
  </si>
  <si>
    <t>"vp-sj" (12,93-2,0-1,2/2)*0,8*(0,4)*1,7</t>
  </si>
  <si>
    <t>"kj-vš" (6,3-0,5-1,0)*0,8*(0,4)*1,7</t>
  </si>
  <si>
    <t>"vp" (1,2*1,2)*(1,2-0,4-0,1)</t>
  </si>
  <si>
    <t>"sj" (2,0*1,0)*(1,6-0,4-0,1)</t>
  </si>
  <si>
    <t>"kj" (1,0*1,0)*(1,9-0,4-0,1)</t>
  </si>
  <si>
    <t>"vš" ((0,2+1,0+0,2)*(0,2+1,5+0,2) - 1,0*1,5)*(1,4+0,3-0,4-0,4)</t>
  </si>
  <si>
    <t>"op" (1,0*1,0)*(1,5-0,4-0,1)</t>
  </si>
  <si>
    <t>"vp-sj" (12,93-2,0-1,2/2)*0,8*(((1,2+1,7)/2-0,4-0,1))</t>
  </si>
  <si>
    <t>"kj-vš" (6,3-0,5-1,0)*0,8*(((1,9+1,4)/2-0,4-0,4))</t>
  </si>
  <si>
    <t>"vp" -(1,2*1,2)*(1,2-0,4-0,1)</t>
  </si>
  <si>
    <t>"sj" -(2,0*1,0)*(1,6-0,4-0,1)</t>
  </si>
  <si>
    <t>"kj" -(1,0*1,0)*(1,9-0,4-0,1)</t>
  </si>
  <si>
    <t>"vš" -((0,2+1,0+0,2)*(0,2+1,5+0,2) - 1,0*1,5)*(1,4+0,3-0,4-0,4)</t>
  </si>
  <si>
    <t>"op" -(1,0*1,0)*(1,5-0,4-0,1)</t>
  </si>
  <si>
    <t>"vp-sj" -(12,93-2,0-1,2/2)*0,8*(((1,2+1,7)/2-0,4-0,1))</t>
  </si>
  <si>
    <t>"kj-vš" -(6,3-0,5-1,0)*0,8*(((1,9+1,4)/2-0,4-0,4))</t>
  </si>
  <si>
    <t>"vp" (1,2*1,2)*(1,2+0,1-0,1)*1,7</t>
  </si>
  <si>
    <t>"sj" (2,0*1,0)*(1,6+0,1-0,1)*1,7</t>
  </si>
  <si>
    <t>"kj" (1,0*1,0)*(1,9+0,1-0,1)*1,7</t>
  </si>
  <si>
    <t>"vš" (0,2+1,0+0,2)*(0,2+1,5+0,2)*(1,4+0,3+0,1-0,4)*1,7</t>
  </si>
  <si>
    <t>"op" (1,0*1,0)*(1,5+0,1-0,1)*1,7</t>
  </si>
  <si>
    <t>"vp-sj" (12,93-2,0-1,2/2)*0,8*(((1,2+1,7)/2+0,1-0,1))*1,7</t>
  </si>
  <si>
    <t>"kj-vš" (6,3-0,5-1,0)*0,8*(((1,9+1,4)/2+0,1-0,4))*1,7</t>
  </si>
  <si>
    <t>"vp" -(1,2*1,2)*(1,2-0,4-0,1)*1,7</t>
  </si>
  <si>
    <t>"sj" -(2,0*1,0)*(1,6-0,4-0,1)*1,7</t>
  </si>
  <si>
    <t>"kj" -(1,0*1,0)*(1,9-0,4-0,1)*1,7</t>
  </si>
  <si>
    <t>"vš" -((0,2+1,0+0,2)*(0,2+1,5+0,2) - 1,0*1,5)*(1,4+0,3-0,4-0,4)*1,7</t>
  </si>
  <si>
    <t>"op" -(1,0*1,0)*(1,5-0,4-0,1)*1,7</t>
  </si>
  <si>
    <t>"vp-sj" -(12,93-2,0-1,2/2)*0,8*(((1,2+1,7)/2-0,4-0,1))*1,7</t>
  </si>
  <si>
    <t>"kj-vš" -(6,3-0,5-1,0)*0,8*(((1,9+1,4)/2-0,4-0,4))*1,7</t>
  </si>
  <si>
    <t>"vp" (1,2*1,2)</t>
  </si>
  <si>
    <t>"sj" (2,0*1,0)</t>
  </si>
  <si>
    <t>"kj" (1,0*1,0)</t>
  </si>
  <si>
    <t>"op" (1,0*1,0)</t>
  </si>
  <si>
    <t>"vp-sj" (12,93-2,0-1,2/2)*0,8</t>
  </si>
  <si>
    <t>"kj-vš" (1,0)*0,8</t>
  </si>
  <si>
    <t>"vp" (4*1,2)</t>
  </si>
  <si>
    <t>"sj" (2*2,0+2*1,0)</t>
  </si>
  <si>
    <t>"kj" (4*1,0)</t>
  </si>
  <si>
    <t>"op" (4*1,0)</t>
  </si>
  <si>
    <t>"vp-sj" 2*(12,93-2,0-1,2/2)</t>
  </si>
  <si>
    <t>"kj-vš" 2*(1,0)</t>
  </si>
  <si>
    <t>"přípojka" 32,67</t>
  </si>
  <si>
    <t>"přípojka" 32,67*1,05</t>
  </si>
  <si>
    <t>877211101</t>
  </si>
  <si>
    <t>Montáž tvarovek na vodovodním plastovém potrubí z polyetylenu PE 100 elektrotvarovek SDR 11/PN16 spojek, oblouků nebo redukcí d 63</t>
  </si>
  <si>
    <t>"vš" 1</t>
  </si>
  <si>
    <t>891211112</t>
  </si>
  <si>
    <t>Montáž vodovodních armatur na potrubí šoupátek nebo klapek uzavíracích v otevřeném výkopu nebo v šachtách s osazením zemní soupravy (bez poklopů) DN 50</t>
  </si>
  <si>
    <t xml:space="preserve">Poznámka k souboru cen:_x000D_
1. V cenách jsou započteny i náklady:_x000D_
a) u šoupátek ceny -1112 na vytvoření otvorů ve stropech šachet pro prostup zemních souprav šoupátek,_x000D_
b) u hlavních ventilů ceny -3111 na osazení zemních souprav,_x000D_
c) u navrtávacích pasů ceny -9111 na výkop montážních jamek, opravu izolace ocelových trubek a na osazení zemních souprav._x000D_
2. V cenách nejsou započteny náklady na:_x000D_
a) dodání vodoměrů, šoupátek, uzavíracích klapek, ventilů, montážních vložek, kompenzátorů, koncových nebo zpětných klapek, hydrantů, zemních souprav, šoupátkových koleček, šoupátkových a hydrantových klíčů, navrtávacích pasů, tvarovek a kompenzačních nástavců; tyto armatury se oceňují ve specifikaci,_x000D_
b) podkladní bloky pod armatury; bloky se oceňují příslušnými cenami souborů cen 452 2 . - . 1 Podkladní a zajišťovací konstrukce zděné na maltu cementovou, 452 3*- . 1 Podkladní a zajišťovací konstrukce z betonu, 452 35- . 1 Bednění podkladních a zajišťovacích konstrukcí části A 01 tohoto ceníku,_x000D_
c) obsyp odvodňovacího zařízení hydrantů ze štěrku nebo štěrkopísku; obsyp se oceňuje příslušnými cenami souboru cen 451 5 . - . 1 Lože pod potrubí, stoky a drobné objekty části A 01 tohoto katalogu,_x000D_
d) osazení hydrantových, šoupátkových a ventilových poklopů; osazení poklopů se oceňuje příslušnými cenami souboru cen 899 40-11 Osazení poklopů litinových části A 01 tohoto katalogu._x000D_
3. V cenách 891 52-4121 a -5211 nejsou započteny náklady na dodání těsnících pryžových kroužků. Tyto se oceňují ve specifikaci, nejsou-li zahrnuty v ceně trub._x000D_
4. V cenách 891 ..-5313 nejsou započteny náklady na dodání potrubní spojky. Tyto jsou zahrnuty v ceně trub._x000D_
</t>
  </si>
  <si>
    <t>42221301X01</t>
  </si>
  <si>
    <t>zemní šoupátko pitná voda, litina PN16 DN 50</t>
  </si>
  <si>
    <t>42291073X01</t>
  </si>
  <si>
    <t>souprava zemní teleskopická 1,3-1,8 m, DN50-100</t>
  </si>
  <si>
    <t>422X101</t>
  </si>
  <si>
    <t>podkladní deska zemní soupravy</t>
  </si>
  <si>
    <t>891359111</t>
  </si>
  <si>
    <t>Montáž vodovodních armatur na potrubí navrtávacích pasů s ventilem Jt 1 MPa, na potrubí z trub litinových, ocelových nebo plastických hmot DN 200</t>
  </si>
  <si>
    <t>42271416X02</t>
  </si>
  <si>
    <t>pas navrtávací přírubový z tvárné litiny DN 200 - DN 50 PN16</t>
  </si>
  <si>
    <t>"HUV" 1</t>
  </si>
  <si>
    <t>55114134</t>
  </si>
  <si>
    <t>kohout kulový PN 35 T 185°C chromovaný 2" červený</t>
  </si>
  <si>
    <t>722171917X01</t>
  </si>
  <si>
    <t>Odříznutí trubky nebo tvarovky u rozvodů vody z plastů D přes 50 do 63 mm</t>
  </si>
  <si>
    <t>"odpojení potrubí dosavadní púřípojky" 1</t>
  </si>
  <si>
    <t>877211118X09</t>
  </si>
  <si>
    <t>Uzavření a zaslepení stávající přípojky vody</t>
  </si>
  <si>
    <t>894414111X01</t>
  </si>
  <si>
    <t>Osazení železobetonových dílců pro šachty skruží základových (dno) do 5,0 t</t>
  </si>
  <si>
    <t>5922433X01</t>
  </si>
  <si>
    <t>železobetonová pojížděná vodoměrná šachta vnitřní rozměry min. 1,5 x 1,0 m, hloubka cca 1,7 m se vstupním poklopem 0,6 x 0,6 m včetně vodotěsných a plynotěsných průchodek pro potrubí, stupadel a dalšího příslušenství</t>
  </si>
  <si>
    <t>899104112</t>
  </si>
  <si>
    <t>Osazení poklopů litinových a ocelových včetně rámů pro třídu zatížení D400, E600</t>
  </si>
  <si>
    <t>899401112</t>
  </si>
  <si>
    <t>Osazení poklopů litinových šoupátkových</t>
  </si>
  <si>
    <t xml:space="preserve">Poznámka k souboru cen:_x000D_
1. V cenách osazení poklopů jsou započteny i náklady na jejich podezdění._x000D_
2. V cenách nejsou započteny náklady na dodání poklopů; tyto se oceňují ve specifikaci. Ztratné se nestanoví._x000D_
</t>
  </si>
  <si>
    <t>42291352X01</t>
  </si>
  <si>
    <t>poklop šoupátkový pro zemní soupravy osazení do terénu a do vozovky</t>
  </si>
  <si>
    <t>899401191X01</t>
  </si>
  <si>
    <t>Dodatečná rektifikace šachet a poklopů s ohledem na budoucí komunikaci</t>
  </si>
  <si>
    <t>899721111</t>
  </si>
  <si>
    <t>Signalizační vodič na potrubí DN do 150 mm</t>
  </si>
  <si>
    <t>"přípojka" (32,67)</t>
  </si>
  <si>
    <t>899722113</t>
  </si>
  <si>
    <t>Krytí potrubí z plastů výstražnou fólií z PVC šířky 34 cm</t>
  </si>
  <si>
    <t>"přípojka" (32,67-13,43)</t>
  </si>
  <si>
    <t>977151118</t>
  </si>
  <si>
    <t>Jádrové vrty diamantovými korunkami do stavebních materiálů (železobetonu, betonu, cihel, obkladů, dlažeb, kamene) průměru přes 90 do 100 mm</t>
  </si>
  <si>
    <t xml:space="preserve">Poznámka k souboru cen:_x000D_
1. V cenách jsou započteny i náklady na rozměření, ukotvení vrtacího stroje, vrtání, opotřebení diamantových vrtacích korunek a spotřebu vody._x000D_
2. V cenách -1211 až -1233 pro dovrchní vrty jsou započteny i náklady na odsátí výplachové vody z vrtu._x000D_
</t>
  </si>
  <si>
    <t>"vš" 1*0,2</t>
  </si>
  <si>
    <t>6,446*4 'Přepočtené koeficientem množství</t>
  </si>
  <si>
    <t>62833158</t>
  </si>
  <si>
    <t>pás asfaltový natavitelný oxidovaný tl 4mm typu G200 S40 s vložkou ze skleněné tkaniny, s jemnozrnným minerálním posypem</t>
  </si>
  <si>
    <t>"vš" 1*1,0*1,0</t>
  </si>
  <si>
    <t>454811111X01</t>
  </si>
  <si>
    <t>Osazování prostupů z ocelových trub do DN 600</t>
  </si>
  <si>
    <t>711X709</t>
  </si>
  <si>
    <t>typová prostupová pažnice DN 100 mm s pevnou a volnou přírubou pro napojení na stávající hydroizolaci</t>
  </si>
  <si>
    <t>711786066X01</t>
  </si>
  <si>
    <t>Provedení detailů těsnění trubních prostupů těsnící manžetou, průměru do 200 mm</t>
  </si>
  <si>
    <t>711X739</t>
  </si>
  <si>
    <t>typové těsnění do pažnice DN 100 mm pro trubky d 32 - 63 mm vyrobené z nerezu a vysoce odolné gumy EPDM, pro použití proti netlakové vodě</t>
  </si>
  <si>
    <t>D.5 - SO 401 – Areálové rozvody plynu</t>
  </si>
  <si>
    <t>"rozvod plynu PE100 d40" (28,0)</t>
  </si>
  <si>
    <t>"rozvod plynu PE100 d40" (28,0*(1,2+0,1-0,2)*0,6)</t>
  </si>
  <si>
    <t>"rozvod plynu PE100 d40" (28,0*(0,1)*0,6)</t>
  </si>
  <si>
    <t>"rozvod plynu PE100 d40" (28,0*(0,4)*0,6)</t>
  </si>
  <si>
    <t>"rozvod plynu PE100 d40" (28,0*(0,4)*0,6)*1,7</t>
  </si>
  <si>
    <t>"rozvod plynu PE100 d40" (28,0*(1,2-0,4-0,2)*0,6)</t>
  </si>
  <si>
    <t>"rozvod plynu PE100 d40" -(28,0*(1,2-0,4-0,2)*0,6)</t>
  </si>
  <si>
    <t>"rozvod plynu PE100 d40" (28,0*(1,2+0,1-0,2)*0,6)*1,7</t>
  </si>
  <si>
    <t>"rozvod plynu PE100 d40" -(28,0*(1,2-0,4-0,2)*0,6)*1,7</t>
  </si>
  <si>
    <t>723X201010</t>
  </si>
  <si>
    <t>D+M Regulátor tlaku plynu, rozsah regulace plynu STL/ NTL 2,0 -5 kPa, vč. těsnícího, montážního a dalšího přílušentví</t>
  </si>
  <si>
    <t>Poznámka k položce:_x000D_
Poznámka k položce: výstupní přetlak musí být nastavitelný tak, aby byl u kotlů dosažen přetlak požadovaný výrobcem konkrétně dodaného kotle</t>
  </si>
  <si>
    <t>723X201020</t>
  </si>
  <si>
    <t>D+M Manometr plynový 0-400 (600) kPa, vč. manometrické smyčky a manometrického kulového kohoutu, vč. těsnícího, montážního a dalšího přslušenství</t>
  </si>
  <si>
    <t>723X201030</t>
  </si>
  <si>
    <t>D+M spojovací kus pro vstupní potrubí plynoměru (pospojení, uzemnění), včetně spojovacího materiálu a dalšího příslušenství</t>
  </si>
  <si>
    <t>723X201040</t>
  </si>
  <si>
    <t>D+M Podpěra pro membránový plynoměr, včetně systému upevnění a dalšího příslušenství</t>
  </si>
  <si>
    <t>723X201050</t>
  </si>
  <si>
    <t>D+M mezikus jako dočasný přípravek pro následnou montáž plynoměru vč. těsnícího, montážního a dalšího přslušenství. Následná demontáž</t>
  </si>
  <si>
    <t>723X201060</t>
  </si>
  <si>
    <t>D+M Konzole s objímkou pro upevnění potrubí v plynoměrníém sloupku</t>
  </si>
  <si>
    <t>Poznámka k položce:_x000D_
Poznámka k položce: Kovová z nekorodujícoho materíálu nebo s nekorodující úpravou</t>
  </si>
  <si>
    <t>723X201070</t>
  </si>
  <si>
    <t>M Membránový plynoměr, max. 16m3/hod, DN40/2", PN16, vč. těsnícího, montážního a dalšího přslušenství</t>
  </si>
  <si>
    <t>Poznámka k položce:_x000D_
Poznámka k položce: Dodávka distribuční společnosti</t>
  </si>
  <si>
    <t>723X201080</t>
  </si>
  <si>
    <t>D+M závitová přechodka s ochranným pláštěm a odvzdušněním a kulovým kohoutem (HUP) 2", PE63-2", délka 2000 mm + držák přechodky, držák ochranné trubky, zámek přechodky</t>
  </si>
  <si>
    <t>723X201090</t>
  </si>
  <si>
    <t>D+M závitová přechodka s ochranným pláštěm a kulovým kohoutem (HUP) 2", PE63-2", délka 2000 mm + držák přechodky, držák ochranné trubky, zámek přechodky</t>
  </si>
  <si>
    <t>Poznámka k položce:_x000D_
Poznámka k položce: Přechodový spoj ocel/PE 100, PE 100-RC  – závitové provedení a kulovým kohoutem - dílensky vyrobený nerozebiratelný spoj určený k vzájemnému spojení kovové a plastové části potrubí tlakového rozvodu topných plynů.  Koncová část přechodky je opatřena kulovým kohoutem s vnitřním závitem Rp podle ISO 7-1(trubkový závit pro spoje těsnící na závitech). Povrchová úprava ocelové časti přechodky je galvanicky zinkována Závitové přechodky spolu s držákem, zámkem a držákem ochranné trubky tvoří celek, který odpovídá v plném rozsahu požadavkům TPG 702 01.Odpovídá ČSN EN 1555-3.</t>
  </si>
  <si>
    <t>723X202010</t>
  </si>
  <si>
    <t>D+M Rozvod z trubek plastových PE 100 d63</t>
  </si>
  <si>
    <t>Poznámka k položce:_x000D_
Poznámka k položce: Celosvařený rozvod z PE plastových trubek vedených ve výkopu, vč. tvarovek a příslušenství určený pro NTL rozvod zemního plynu</t>
  </si>
  <si>
    <t>723X203040</t>
  </si>
  <si>
    <t>723X203050</t>
  </si>
  <si>
    <t>723X209010</t>
  </si>
  <si>
    <t>723X209020</t>
  </si>
  <si>
    <t>723X209030</t>
  </si>
  <si>
    <t>723X209040</t>
  </si>
  <si>
    <t>723X209070</t>
  </si>
  <si>
    <t>D.6 - SO 402 – Areálové rozvody vody</t>
  </si>
  <si>
    <t>"PE100RC d63" (11,44+0)</t>
  </si>
  <si>
    <t>"PE100RC d32" (4,2+0,5+0)</t>
  </si>
  <si>
    <t>"křížení sítí" 4*1,0*1,0*1,0</t>
  </si>
  <si>
    <t>"PE100RC d63" (11,44+0)*0,8*(((1,2+1,1)/2+0,1-0,4))</t>
  </si>
  <si>
    <t>"PE100RC d32" (4,2+0,5+0)*0,8*(((1,2+1,5)/2+0,1-0,4))</t>
  </si>
  <si>
    <t>"PE100RC d63" (11,44+0)*0,8*(0,1)</t>
  </si>
  <si>
    <t>"PE100RC d32" (4,2+0,5+0)*0,8*(0,1)</t>
  </si>
  <si>
    <t>"svš" (1,0*1,0)*(0,1)</t>
  </si>
  <si>
    <t>"PE100RC d63" (11,44+0)*0,8*(0,4)</t>
  </si>
  <si>
    <t>"PE100RC d32" (4,2+0,5+0)*0,8*(0,4)</t>
  </si>
  <si>
    <t>"svš" (1,0*1,0)*(0,4)</t>
  </si>
  <si>
    <t>"PE100RC d63" (11,44+0)*0,8*(0,4)*1,7</t>
  </si>
  <si>
    <t>"PE100RC d32" (4,2+0,5+0)*0,8*(0,4)*1,7</t>
  </si>
  <si>
    <t>"svš" (1,0*1,0)*(0,4)*1,7</t>
  </si>
  <si>
    <t>"PE100RC d63" (11,44+0)*0,8*(((1,2+1,1)/2-0,4-0,4))</t>
  </si>
  <si>
    <t>"PE100RC d32" (4,2+0,5+0)*0,8*(((1,2+1,5)/2-0,4-0,4))</t>
  </si>
  <si>
    <t>"svš" (1,0*1,0)*((1,5-0,4-0,4))</t>
  </si>
  <si>
    <t>"PE100RC d63" -(11,44+0)*0,8*(((1,2+1,1)/2-0,4-0,4))</t>
  </si>
  <si>
    <t>"PE100RC d32" -(4,2+0,5+0)*0,8*(((1,2+1,5)/2-0,4-0,4))</t>
  </si>
  <si>
    <t>"svš" -(1,0*1,0)*((1,5-0,4-0,4))</t>
  </si>
  <si>
    <t>"PE100RC d63" (11,44+0)*0,8*(((1,2+1,1)/2+0,1-0,4))*1,7</t>
  </si>
  <si>
    <t>"PE100RC d32" (4,2+0,5+0)*0,8*(((1,2+1,5)/2+0,1-0,4))*1,7</t>
  </si>
  <si>
    <t>"PE100RC d63" -(11,44+0)*0,8*(((1,2+1,1)/2-0,4-0,4))*1,7</t>
  </si>
  <si>
    <t>"PE100RC d32" -(4,2+0,5+0)*0,8*(((1,2+1,5)/2-0,4-0,4))*1,7</t>
  </si>
  <si>
    <t>"svš" -(1,0*1,0)*((1,5-0,4-0,4))*1,7</t>
  </si>
  <si>
    <t>871161141</t>
  </si>
  <si>
    <t>Montáž vodovodního potrubí z plastů v otevřeném výkopu z polyetylenu PE 100 svařovaných na tupo SDR 11/PN16 D 32 x 3,0 mm</t>
  </si>
  <si>
    <t>28613524</t>
  </si>
  <si>
    <t>potrubí třívrstvé PE100 RC SDR11 32x3,0 dl 12m</t>
  </si>
  <si>
    <t>"PE100RC d32" (4,2+0,5+0)*1,05</t>
  </si>
  <si>
    <t>"PE100RC d63" (11,44+0)*1,05</t>
  </si>
  <si>
    <t>877161110X01</t>
  </si>
  <si>
    <t>Montáž tvarovek na vodovodním plastovém potrubí z polyetylenu PE 100 SDR 11/PN16 kolen 22° nebo 45° d 32</t>
  </si>
  <si>
    <t>28615010X01</t>
  </si>
  <si>
    <t>koleno 45° PE 100 PN 16 d 32</t>
  </si>
  <si>
    <t>877211101X01</t>
  </si>
  <si>
    <t>Montáž tvarovek na vodovodním plastovém potrubí z polyetylenu PE 100 SDR 11/PN16 spojek, oblouků nebo redukcí d 63</t>
  </si>
  <si>
    <t>28614976X01</t>
  </si>
  <si>
    <t>redukce PE 100 PN 16 d 63-32</t>
  </si>
  <si>
    <t>877211112X01</t>
  </si>
  <si>
    <t>Montáž tvarovek na vodovodním plastovém potrubí z polyetylenu PE 100 SDR 11/PN16 kolen 90° d 63</t>
  </si>
  <si>
    <t>28653055X01</t>
  </si>
  <si>
    <t>koleno PE 100 90° D 63mm</t>
  </si>
  <si>
    <t>28615175</t>
  </si>
  <si>
    <t>T-kus SDR11 PE 100 D 63mm</t>
  </si>
  <si>
    <t>"VŠ" 1+1+1+1</t>
  </si>
  <si>
    <t>"VŠ" 1</t>
  </si>
  <si>
    <t>55114220</t>
  </si>
  <si>
    <t>kohout kulový s vypouštěním PN 35 T 185°C chromovaný R250DS 2"</t>
  </si>
  <si>
    <t>55117237</t>
  </si>
  <si>
    <t>filtr závitový mosaz závit vnitřní-vnitřní PN 20 T 80°C 2"</t>
  </si>
  <si>
    <t>55121202</t>
  </si>
  <si>
    <t>závitový zpětný ventil 2"</t>
  </si>
  <si>
    <t>891162211X01</t>
  </si>
  <si>
    <t>Montáž vodovodních armatur na potrubí vodoměrů v šachtě závitových G 5/4</t>
  </si>
  <si>
    <t>38821464X01</t>
  </si>
  <si>
    <t>vodoměr domovní na studenou vodu G5/4" Qn 6 s dálkovým odečtem</t>
  </si>
  <si>
    <t>891211821</t>
  </si>
  <si>
    <t>Demontáž vodovodních armatur na potrubí šoupátek nebo klapek uzavíracích v šachtách s ručním kolečkem DN 50</t>
  </si>
  <si>
    <t>"svš" 2</t>
  </si>
  <si>
    <t>722260814</t>
  </si>
  <si>
    <t>Demontáž vodoměrů závitových G 5/4</t>
  </si>
  <si>
    <t>"svš" 1</t>
  </si>
  <si>
    <t>722173936X01</t>
  </si>
  <si>
    <t>Propojení rozvodů vody z plastů svary na tupo D do 50 mm</t>
  </si>
  <si>
    <t>"napojení na stáv. rozvod" 1</t>
  </si>
  <si>
    <t>963015161X01</t>
  </si>
  <si>
    <t>Demontáž stávající vodoměrné šachty</t>
  </si>
  <si>
    <t>1,512*4 'Přepočtené koeficientem množství</t>
  </si>
  <si>
    <t>D.7 - SO 403 – Areálové kanalizace</t>
  </si>
  <si>
    <t>"ŠD4" (2*(0,3+1+0,3))</t>
  </si>
  <si>
    <t>"ŠD5" (2*(0,3+1+0,3))</t>
  </si>
  <si>
    <t>"ŠS1 - ŠD5" (17,09-2*0,5)</t>
  </si>
  <si>
    <t>"ŠD5 - ŠD4" (23,81-2*0,5)</t>
  </si>
  <si>
    <t>"ŠS1 - ŠD6" (10,94-1*0,5)</t>
  </si>
  <si>
    <t>"UV1" (2,8)</t>
  </si>
  <si>
    <t>"UV2" (1,0)</t>
  </si>
  <si>
    <t>"ŽL1" (5,9)</t>
  </si>
  <si>
    <t>"ŽL1" (0,9)</t>
  </si>
  <si>
    <t>"ŽL2" (2,5-1*0,5)</t>
  </si>
  <si>
    <t>"ŠS2 - RN" (2,5-1*0,5)</t>
  </si>
  <si>
    <t>"křížení sítí" (6*1,0*1,0*1,0)</t>
  </si>
  <si>
    <t>132251253</t>
  </si>
  <si>
    <t>Hloubení nezapažených rýh šířky přes 800 do 2 000 mm strojně s urovnáním dna do předepsaného profilu a spádu v hornině třídy těžitelnosti I skupiny 3 přes 50 do 100 m3</t>
  </si>
  <si>
    <t>"ŠS1 - ŠD5" (17,09-2*0,5)*0,85*((1,51+1,73+1,25)/3+0,15-0,4)</t>
  </si>
  <si>
    <t>"ŠD5 - ŠD4" (23,81-2*0,5)*0,8*((1,25+1,14)/2+0,15-0,4)</t>
  </si>
  <si>
    <t>"ŠS1 - ŠD6" (10,94-1*0,5)*0,8*((1,51+1,17)/2+0,15-0,4)</t>
  </si>
  <si>
    <t>"UV1" (2,8)*0,8*((1,17+1,0)/2+0,15-0,4)</t>
  </si>
  <si>
    <t>"UV2" (1,0)*0,8*((1,17+1,0)/2+0,15-0,4)</t>
  </si>
  <si>
    <t>"ŽL1" (5,9)*0,8*((1,59+1,44)/2+0,15-0,4)</t>
  </si>
  <si>
    <t>"ŽL1" (0,9)*0,8*((1,38+1,32)/2+0,15-0,4)</t>
  </si>
  <si>
    <t>"ŽL2" (2,5-1*0,5)*0,8*((1,14+1,10)/2+0,15-0,4)</t>
  </si>
  <si>
    <t>"ŠS2 - RN" (2,5-1*0,5)*0,8*((1,85+1,77)/2+0,15-0,4)</t>
  </si>
  <si>
    <t>"ŠD4" ((0,3+1+0,3)*(0,3+1+0,3)*(1,14+0,25+0,15-0,4))</t>
  </si>
  <si>
    <t>"ŠD5" ((0,3+1+0,3)*(0,3+1+0,3)*(1,25+0,25+0,15-0,4))</t>
  </si>
  <si>
    <t>"ŠD4" ((0,3+1+0,3)*(0,3+1+0,3)*(0,15))</t>
  </si>
  <si>
    <t>"ŠD5" ((0,3+1+0,3)*(0,3+1+0,3)*(0,15))</t>
  </si>
  <si>
    <t>"ŠS1 - ŠD5" (17,09-2*0,5)*0,85*(0,15)</t>
  </si>
  <si>
    <t>"ŠD5 - ŠD4" (23,81-2*0,5)*0,8*(0,15)</t>
  </si>
  <si>
    <t>"ŠS1 - ŠD6" (10,94-1*0,5)*0,8*(0,15)</t>
  </si>
  <si>
    <t>"UV1" (2,8)*0,8*(0,15)</t>
  </si>
  <si>
    <t>"UV2" (1,0)*0,8*(0,15)</t>
  </si>
  <si>
    <t>"ŽL1" (5,9)*0,8*(0,15)</t>
  </si>
  <si>
    <t>"ŽL1" (0,9)*0,8*(0,15)</t>
  </si>
  <si>
    <t>"ŽL2" (2,5-1*0,5)*0,8*(0,15)</t>
  </si>
  <si>
    <t>"ŠS2 - RN" (2,5-1*0,5)*0,8*(0,15)</t>
  </si>
  <si>
    <t>"ŠD4" 0</t>
  </si>
  <si>
    <t>"ŠD5" 0</t>
  </si>
  <si>
    <t>"ŠS1 - ŠD5" (17,09-2*0,5)*0,85*(0,5)</t>
  </si>
  <si>
    <t>"ŠD5 - ŠD4" (23,81-2*0,5)*0,8*(0,35)</t>
  </si>
  <si>
    <t>"ŠS1 - ŠD6" (10,94-1*0,5)*0,8*(0,3)</t>
  </si>
  <si>
    <t>"UV1" (2,8)*0,8*(0,3)</t>
  </si>
  <si>
    <t>"UV2" (1,0)*0,8*(0,3)</t>
  </si>
  <si>
    <t>"ŽL1" (5,9)*0,8*(0,35)</t>
  </si>
  <si>
    <t>"ŽL1" (0,9)*0,8*(0,3)</t>
  </si>
  <si>
    <t>"ŽL2" (2,5-1*0,5)*0,8*(0,25)</t>
  </si>
  <si>
    <t>"ŠS2 - RN" (2,5-1*0,5)*0,8*(0,25)</t>
  </si>
  <si>
    <t>"ŠS1 - ŠD5" (17,09-2*0,5)*0,85*(0,5)*1,7</t>
  </si>
  <si>
    <t>"ŠD5 - ŠD4" (23,81-2*0,5)*0,8*(0,35)*1,7</t>
  </si>
  <si>
    <t>"ŠS1 - ŠD6" (10,94-1*0,5)*0,8*(0,3)*1,7</t>
  </si>
  <si>
    <t>"UV1" (2,8)*0,8*(0,3)*1,7</t>
  </si>
  <si>
    <t>"UV2" (1,0)*0,8*(0,3)*1,7</t>
  </si>
  <si>
    <t>"ŽL1" (5,9)*0,8*(0,35)*1,7</t>
  </si>
  <si>
    <t>"ŽL1" (0,9)*0,8*(0,3)*1,7</t>
  </si>
  <si>
    <t>"ŽL2" (2,5-1*0,5)*0,8*(0,25)*1,7</t>
  </si>
  <si>
    <t>"ŠS2 - RN" (2,5-1*0,5)*0,8*(0,25)*1,7</t>
  </si>
  <si>
    <t>"ŠD4" (((0,3+1+0,3)*(0,3+1+0,3) - 1,0*1,0*pi/4)*(1,14+0,25+0-0,4))</t>
  </si>
  <si>
    <t>"ŠD5" (((0,3+1+0,3)*(0,3+1+0,3) - 1,0*1,0*pi/4)*(1,25+0,25+0-0,4))</t>
  </si>
  <si>
    <t>"ŠS1 - ŠD5" (17,09-2*0,5)*0,85*((1,51+1,73+1,25)/3-0,5-0,4)</t>
  </si>
  <si>
    <t>"ŠD5 - ŠD4" (23,81-2*0,5)*0,8*((1,25+1,14)/2-0,35-0,4)</t>
  </si>
  <si>
    <t>"ŠS1 - ŠD6" (10,94-1*0,5)*0,8*((1,51+1,17)/2-0,3-0,4)</t>
  </si>
  <si>
    <t>"UV1" (2,8)*0,8*((1,17+1,0)/2-0,3-0,4)</t>
  </si>
  <si>
    <t>"UV2" (1,0)*0,8*((1,17+1,0)/2-0,3-0,4)</t>
  </si>
  <si>
    <t>"ŽL1" (5,9)*0,8*((1,59+1,44)/2-0,35-0,4)</t>
  </si>
  <si>
    <t>"ŽL1" (0,9)*0,8*((1,38+1,32)/2-0,3-0,4)</t>
  </si>
  <si>
    <t>"ŽL2" (2,5-1*0,5)*0,8*((1,14+1,10)/2-0,25-0,4)</t>
  </si>
  <si>
    <t>"ŠS2 - RN" (2,5-1*0,5)*0,8*((1,85+1,77)/2-0,25-0,4)</t>
  </si>
  <si>
    <t>"ŠD4" -(((0,3+1+0,3)*(0,3+1+0,3) - 1,0*1,0*pi/4)*(1,14+0,25+0-0,4))</t>
  </si>
  <si>
    <t>"ŠD5" -(((0,3+1+0,3)*(0,3+1+0,3) - 1,0*1,0*pi/4)*(1,25+0,25+0-0,4))</t>
  </si>
  <si>
    <t>"ŠS1 - ŠD5" -(17,09-2*0,5)*0,85*((1,51+1,73+1,25)/3-0,5-0,4)</t>
  </si>
  <si>
    <t>"ŠD5 - ŠD4" -(23,81-2*0,5)*0,8*((1,25+1,14)/2-0,35-0,4)</t>
  </si>
  <si>
    <t>"ŠS1 - ŠD6" -(10,94-1*0,5)*0,8*((1,51+1,17)/2-0,3-0,4)</t>
  </si>
  <si>
    <t>"UV1" -(2,8)*0,8*((1,17+1,0)/2-0,3-0,4)</t>
  </si>
  <si>
    <t>"UV2" -(1,0)*0,8*((1,17+1,0)/2-0,3-0,4)</t>
  </si>
  <si>
    <t>"ŽL1" -(5,9)*0,8*((1,59+1,44)/2-0,35-0,4)</t>
  </si>
  <si>
    <t>"ŽL1" -(0,9)*0,8*((1,38+1,32)/2-0,3-0,4)</t>
  </si>
  <si>
    <t>"ŽL2" -(2,5-1*0,5)*0,8*((1,14+1,10)/2-0,25-0,4)</t>
  </si>
  <si>
    <t>"ŠS2 - RN" -(2,5-1*0,5)*0,8*((1,85+1,77)/2-0,25-0,4)</t>
  </si>
  <si>
    <t>"ŠD4" ((0,3+1+0,3)*(0,3+1+0,3)*(1,14+0,25+0,15-0,4))*1,7</t>
  </si>
  <si>
    <t>"ŠD5" ((0,3+1+0,3)*(0,3+1+0,3)*(1,25+0,25+0,15-0,4))*1,7</t>
  </si>
  <si>
    <t>"ŠS1 - ŠD5" (17,09-2*0,5)*0,85*((1,51+1,73+1,25)/3+0,15-0,4)*1,7</t>
  </si>
  <si>
    <t>"ŠD5 - ŠD4" (23,81-2*0,5)*0,8*((1,25+1,14)/2+0,15-0,4)*1,7</t>
  </si>
  <si>
    <t>"ŠS1 - ŠD6" (10,94-1*0,5)*0,8*((1,51+1,17)/2+0,15-0,4)*1,7</t>
  </si>
  <si>
    <t>"UV1" (2,8)*0,8*((1,17+1,0)/2+0,15-0,4)*1,7</t>
  </si>
  <si>
    <t>"UV2" (1,0)*0,8*((1,17+1,0)/2+0,15-0,4)*1,7</t>
  </si>
  <si>
    <t>"ŽL1" (5,9)*0,8*((1,59+1,44)/2+0,15-0,4)*1,7</t>
  </si>
  <si>
    <t>"ŽL1" (0,9)*0,8*((1,38+1,32)/2+0,15-0,4)*1,7</t>
  </si>
  <si>
    <t>"ŽL2" (2,5-1*0,5)*0,8*((1,14+1,10)/2+0,15-0,4)*1,7</t>
  </si>
  <si>
    <t>"ŠS2 - RN" (2,5-1*0,5)*0,8*((1,85+1,77)/2+0,15-0,4)*1,7</t>
  </si>
  <si>
    <t>"ŠD4" -(((0,3+1+0,3)*(0,3+1+0,3) - 1,0*1,0*pi/4)*(1,14+0,25+0-0,4))*1,7</t>
  </si>
  <si>
    <t>"ŠD5" -(((0,3+1+0,3)*(0,3+1+0,3) - 1,0*1,0*pi/4)*(1,25+0,25+0-0,4))*1,7</t>
  </si>
  <si>
    <t>"ŠS1 - ŠD5" -(17,09-2*0,5)*0,85*((1,51+1,73+1,25)/3-0,5-0,4)*1,7</t>
  </si>
  <si>
    <t>"ŠD5 - ŠD4" -(23,81-2*0,5)*0,8*((1,25+1,14)/2-0,35-0,4)*1,7</t>
  </si>
  <si>
    <t>"ŠS1 - ŠD6" -(10,94-1*0,5)*0,8*((1,51+1,17)/2-0,3-0,4)*1,7</t>
  </si>
  <si>
    <t>"UV1" -(2,8)*0,8*((1,17+1,0)/2-0,3-0,4)*1,7</t>
  </si>
  <si>
    <t>"UV2" -(1,0)*0,8*((1,17+1,0)/2-0,3-0,4)*1,7</t>
  </si>
  <si>
    <t>"ŽL1" -(5,9)*0,8*((1,59+1,44)/2-0,35-0,4)*1,7</t>
  </si>
  <si>
    <t>"ŽL1" -(0,9)*0,8*((1,38+1,32)/2-0,3-0,4)*1,7</t>
  </si>
  <si>
    <t>"ŽL2" -(2,5-1*0,5)*0,8*((1,14+1,10)/2-0,25-0,4)*1,7</t>
  </si>
  <si>
    <t>"ŠS2 - RN" -(2,5-1*0,5)*0,8*((1,85+1,77)/2-0,25-0,4)*1,7</t>
  </si>
  <si>
    <t>871263121</t>
  </si>
  <si>
    <t>Montáž kanalizačního potrubí z plastů z tvrdého PVC těsněných gumovým kroužkem v otevřeném výkopu ve sklonu do 20 % DN 110</t>
  </si>
  <si>
    <t>"ŽL2" (2,5-1*0,5+0,7)</t>
  </si>
  <si>
    <t>28611115</t>
  </si>
  <si>
    <t>trubka kanalizační PVC DN 110x3000mm SN4</t>
  </si>
  <si>
    <t>"ŽL2" (2,5-1*0,5+0,7)*1,05</t>
  </si>
  <si>
    <t>"ŠS2 - RN" (2,5-1*0,5)*1,05</t>
  </si>
  <si>
    <t>871273121</t>
  </si>
  <si>
    <t>Montáž kanalizačního potrubí z plastů z tvrdého PVC těsněných gumovým kroužkem v otevřeném výkopu ve sklonu do 20 % DN 125</t>
  </si>
  <si>
    <t>"UV1" (2,8+0,3)</t>
  </si>
  <si>
    <t>"UV2" (1,0+0,3)</t>
  </si>
  <si>
    <t>"ŽL1" (0,9+0,8)</t>
  </si>
  <si>
    <t>28611128</t>
  </si>
  <si>
    <t>trubka kanalizační PVC DN 125x3000mm SN4</t>
  </si>
  <si>
    <t>"ŠS1 - ŠD6" (10,94-1*0,5)*1,05</t>
  </si>
  <si>
    <t>"UV1" (2,8+0,3)*1,05</t>
  </si>
  <si>
    <t>"UV2" (1,0+0,3)*1,05</t>
  </si>
  <si>
    <t>"ŽL1" (0,9+0,8)*1,05</t>
  </si>
  <si>
    <t>"ŽL1" (5,9+1,0)</t>
  </si>
  <si>
    <t>"ŠD5 - ŠD4" (23,81-2*0,5)*1,05</t>
  </si>
  <si>
    <t>"ŽL1" (5,9+1,0)*1,05</t>
  </si>
  <si>
    <t>871373121</t>
  </si>
  <si>
    <t>Montáž kanalizačního potrubí z plastů z tvrdého PVC těsněných gumovým kroužkem v otevřeném výkopu ve sklonu do 20 % DN 315</t>
  </si>
  <si>
    <t>28611156</t>
  </si>
  <si>
    <t>trubka kanalizační PVC DN 315x2000mm SN8</t>
  </si>
  <si>
    <t>"ŠS1 - ŠD5" (17,09-2*0,5)*1,05</t>
  </si>
  <si>
    <t>877265211</t>
  </si>
  <si>
    <t>Montáž tvarovek na kanalizačním potrubí z trub z plastu z tvrdého PVC nebo z polypropylenu v otevřeném výkopu jednoosých DN 110</t>
  </si>
  <si>
    <t xml:space="preserve">Poznámka k souboru cen:_x000D_
1. V cenách nejsou započteny náklady na dodání tvarovek. Tvarovky se oceňují ve ve specifikaci._x000D_
</t>
  </si>
  <si>
    <t>"ŽL2" 2</t>
  </si>
  <si>
    <t>28611874</t>
  </si>
  <si>
    <t>koleno kanalizační s hrdlem PP 110x45° SN10</t>
  </si>
  <si>
    <t>877275211</t>
  </si>
  <si>
    <t>Montáž tvarovek na kanalizačním potrubí z trub z plastu z tvrdého PVC nebo z polypropylenu v otevřeném výkopu jednoosých DN 125</t>
  </si>
  <si>
    <t>"ŽL1" 2</t>
  </si>
  <si>
    <t>28611884</t>
  </si>
  <si>
    <t>koleno kanalizační s hrdlem PP 125x45° SN10</t>
  </si>
  <si>
    <t>877315211</t>
  </si>
  <si>
    <t>Montáž tvarovek na kanalizačním potrubí z trub z plastu z tvrdého PVC nebo z polypropylenu v otevřeném výkopu jednoosých DN 160</t>
  </si>
  <si>
    <t>"UV2" 1</t>
  </si>
  <si>
    <t>"ŽL1" 1</t>
  </si>
  <si>
    <t>28611506</t>
  </si>
  <si>
    <t>redukce kanalizační PVC 160/125</t>
  </si>
  <si>
    <t>877355211</t>
  </si>
  <si>
    <t>Montáž tvarovek na kanalizačním potrubí z trub z plastu z tvrdého PVC nebo z polypropylenu v otevřeném výkopu jednoosých DN 200</t>
  </si>
  <si>
    <t>28611366</t>
  </si>
  <si>
    <t>koleno kanalizace PVC KG 200x45°</t>
  </si>
  <si>
    <t>877355221</t>
  </si>
  <si>
    <t>Montáž tvarovek na kanalizačním potrubí z trub z plastu z tvrdého PVC nebo z polypropylenu v otevřeném výkopu dvouosých DN 200</t>
  </si>
  <si>
    <t>28611918</t>
  </si>
  <si>
    <t>odbočka kanalizační s hrdlem PVC 200/160/45°</t>
  </si>
  <si>
    <t>877375221</t>
  </si>
  <si>
    <t>Montáž tvarovek na kanalizačním potrubí z trub z plastu z tvrdého PVC nebo z polypropylenu v otevřeném výkopu dvouosých DN 315</t>
  </si>
  <si>
    <t>28611404</t>
  </si>
  <si>
    <t>odbočka kanalizační plastová s hrdlem KG 315/150/45°</t>
  </si>
  <si>
    <t>28611405</t>
  </si>
  <si>
    <t>odbočka kanalizační plastová s hrdlem KG 315/200/45°</t>
  </si>
  <si>
    <t>"ŠD5" 1</t>
  </si>
  <si>
    <t>"ŠD4" 1</t>
  </si>
  <si>
    <t>59224070</t>
  </si>
  <si>
    <t>skruž betonová DN 1000x1000 PS, 100x100x12cm</t>
  </si>
  <si>
    <t>59224061</t>
  </si>
  <si>
    <t>dno betonové šachtové kulaté DN 1000x600, 100x75x15cm</t>
  </si>
  <si>
    <t>"ŠD5" 2</t>
  </si>
  <si>
    <t>"ŠD4" 2</t>
  </si>
  <si>
    <t>59224135</t>
  </si>
  <si>
    <t>prstenec šachtový vyrovnávací betonový 625x90x60mm</t>
  </si>
  <si>
    <t>894812201</t>
  </si>
  <si>
    <t>Revizní a čistící šachta z polypropylenu PP pro hladké trouby DN 425 šachtové dno (DN šachty / DN trubního vedení) DN 425/150 průtočné</t>
  </si>
  <si>
    <t xml:space="preserve">Poznámka k souboru cen:_x000D_
1. V příslušných cenách jsou započteny i náklady na:_x000D_
a) vyrovnávací násypnou vrstvu ze štěrkopísku tl. 100 mm,_x000D_
b) dodání a montáž šachtového dna, trouby šachty, teleskopu a poklopu, příslušného dílu šachty,_x000D_
c) napojení stávajícího kanalizačního potrubí._x000D_
2. V cenách nejsou započteny náklady na:_x000D_
a) fixování šachty obsypem, který se oceňuje cenami souboru 174 ..-.... Zásyp sypaninou z jakékoliv horniny, katalogu 800-1 Zemní práce části A 07._x000D_
</t>
  </si>
  <si>
    <t>"ŠD6" 1</t>
  </si>
  <si>
    <t>894812241</t>
  </si>
  <si>
    <t>Revizní a čistící šachta z polypropylenu PP pro hladké trouby DN 425 roura šachtová korugovaná teleskopická (včetně těsnění) 375 mm</t>
  </si>
  <si>
    <t>894812249</t>
  </si>
  <si>
    <t>Revizní a čistící šachta z polypropylenu PP pro hladké trouby DN 425 roura šachtová korugovaná Příplatek k cenám 2231 - 2242 za uříznutí šachtové roury</t>
  </si>
  <si>
    <t>894812257</t>
  </si>
  <si>
    <t>Revizní a čistící šachta z polypropylenu PP pro hladké trouby DN 425 poklop plastový (pro třídu zatížení) pochůzí (A15)</t>
  </si>
  <si>
    <t>"poklopy bez odvětrání"</t>
  </si>
  <si>
    <t>899102112</t>
  </si>
  <si>
    <t>Osazení poklopů litinových a ocelových včetně rámů pro třídu zatížení A15, A50</t>
  </si>
  <si>
    <t>28661932</t>
  </si>
  <si>
    <t>poklop šachtový litinový dno DN 600 pro třídu zatížení A15</t>
  </si>
  <si>
    <t>899623151</t>
  </si>
  <si>
    <t>Obetonování potrubí nebo zdiva stok betonem prostým v otevřeném výkopu, beton tř. C 16/20</t>
  </si>
  <si>
    <t xml:space="preserve">Poznámka k souboru cen:_x000D_
1. Obetonování zdiva stok ve štole se oceňuje cenami souboru cen 359 31-02 Výplň za rubem cihelného zdiva stok části A 03 tohoto katalogu._x000D_
</t>
  </si>
  <si>
    <t>"křížení sítí" 2*1,0*1,0*1,0</t>
  </si>
  <si>
    <t>721171915X02</t>
  </si>
  <si>
    <t>Napojení potrubí PVC DN 110 na odvodňovací žlaby</t>
  </si>
  <si>
    <t>721171916X02</t>
  </si>
  <si>
    <t>Napojení potrubí PVC DN 125 na odvodňovací žlaby</t>
  </si>
  <si>
    <t>721171918X02</t>
  </si>
  <si>
    <t>Napojení potrubí PVC DN 200 na odvodňovací žlaby</t>
  </si>
  <si>
    <t>721171915X01</t>
  </si>
  <si>
    <t>Napojení dosavadního potrubí PVC DN 110 do stáv. šachty</t>
  </si>
  <si>
    <t>721171916X01</t>
  </si>
  <si>
    <t>Napojení dosavadního potrubí PVC DN 125 do stáv. šachty</t>
  </si>
  <si>
    <t>721171918X01</t>
  </si>
  <si>
    <t>Napojení dosavadního potrubí PVC DN 200 do stáv. šachty</t>
  </si>
  <si>
    <t>721100911X01</t>
  </si>
  <si>
    <t>Opravy potrubí hrdlového zazátkování hrdla kanalizačního potrubí</t>
  </si>
  <si>
    <t>386120102X01</t>
  </si>
  <si>
    <t>Vyčištění stávajícího odlučovače ropných látek, uvedení do provozu</t>
  </si>
  <si>
    <t>Poznámka k položce:_x000D_
Poznámka k položce: Vyčištění stávajícího odlučovače ropných látek, uvedení do provozu. Velikost 1,0 x 2,0 x 2,0 m</t>
  </si>
  <si>
    <t>977151121</t>
  </si>
  <si>
    <t>Jádrové vrty diamantovými korunkami do stavebních materiálů (železobetonu, betonu, cihel, obkladů, dlažeb, kamene) průměru přes 110 do 120 mm</t>
  </si>
  <si>
    <t>"ŠS2" 0,15</t>
  </si>
  <si>
    <t>977151123</t>
  </si>
  <si>
    <t>Jádrové vrty diamantovými korunkami do stavebních materiálů (železobetonu, betonu, cihel, obkladů, dlažeb, kamene) průměru přes 130 do 150 mm</t>
  </si>
  <si>
    <t>"ŠS1" 0,15</t>
  </si>
  <si>
    <t>977151129</t>
  </si>
  <si>
    <t>Jádrové vrty diamantovými korunkami do stavebních materiálů (železobetonu, betonu, cihel, obkladů, dlažeb, kamene) průměru přes 300 do 350 mm</t>
  </si>
  <si>
    <t>"SŠ1" 0,15</t>
  </si>
  <si>
    <t>0,075*4 'Přepočtené koeficientem množství</t>
  </si>
  <si>
    <t>D.8 - SO 404 – Areálové kabelové rozvody</t>
  </si>
  <si>
    <t>D8 SO 404.1 - Areálové kabelové rozvody - Silnoproud</t>
  </si>
  <si>
    <t>D1 - Montáž  a dodávka el.  zařízení</t>
  </si>
  <si>
    <t>D2 - ostatní dodávky el. rozvodů a zařízení</t>
  </si>
  <si>
    <t>Montáž  a dodávka el.  zařízení</t>
  </si>
  <si>
    <t>Pol544</t>
  </si>
  <si>
    <t>Osazení převodového 3f fakturačního měření - s převodovým tranfem 3x200/5A, 0,5 S včetně hlavního jističe 3x250A - nastaveno na 3x200A. Rezerva pro osazení HDO včetně jističe 1x6A. Dodávka a montáž rozvaděče fakturačníhio měření "RE" s přípojkovou skříní - DCK. Dodávka a montáž včetně připojení - část montážní činnosti v D.1.4.1 silnoproudá elektrotechnika</t>
  </si>
  <si>
    <t>Pol545</t>
  </si>
  <si>
    <t>Vytýčení kabelové trati v zastavěném prostoru</t>
  </si>
  <si>
    <t>Pol546</t>
  </si>
  <si>
    <t>D+M Hloubení rýhy 400 x 1200 mm v zemině tř.4 0,35*0,8 strojně</t>
  </si>
  <si>
    <t>Pol547</t>
  </si>
  <si>
    <t>Pol548</t>
  </si>
  <si>
    <t>D+M Zásyp v rýze 400 x 1200 mm tř.4 0,35*0,8</t>
  </si>
  <si>
    <t>Pol549</t>
  </si>
  <si>
    <t>D+M Chránička - vč. uložení</t>
  </si>
  <si>
    <t>Pol550</t>
  </si>
  <si>
    <t>Pol551</t>
  </si>
  <si>
    <t>D+M Uložení vč. CYKY 3x2,5 mm2</t>
  </si>
  <si>
    <t>Pol552</t>
  </si>
  <si>
    <t>Pol553</t>
  </si>
  <si>
    <t>Protahovací vodič do trubek AY 2,5</t>
  </si>
  <si>
    <t>Pol554</t>
  </si>
  <si>
    <t>utěsnění prostupu z objektu</t>
  </si>
  <si>
    <t>Pol555</t>
  </si>
  <si>
    <t>D+M Uložení vč. 1-CYKY 3x120+70 mm2</t>
  </si>
  <si>
    <t>Pol556</t>
  </si>
  <si>
    <t>Kabelovou průchodkou např. typu "HSI 90-1x2-K2"</t>
  </si>
  <si>
    <t>Pol557</t>
  </si>
  <si>
    <t>D+M Ostatní spojovací a upevňovací materiál vč. instalece svítidel - kryty, apod.</t>
  </si>
  <si>
    <t>ostatní dodávky el. rozvodů a zařízení</t>
  </si>
  <si>
    <t>Pol558</t>
  </si>
  <si>
    <t>Naložení a přemístění zeminy do vzdálenosti 1km 100*0,35*0,1</t>
  </si>
  <si>
    <t>Pol559</t>
  </si>
  <si>
    <t>Odvoz zeminy do vzdálenosti 19km</t>
  </si>
  <si>
    <t>Pol560</t>
  </si>
  <si>
    <t>Poplatek za uložení zemin na skládce</t>
  </si>
  <si>
    <t>Pol561</t>
  </si>
  <si>
    <t>geodetické zakreslení trasy</t>
  </si>
  <si>
    <t>Pol562</t>
  </si>
  <si>
    <t>mechanizace pro výkopy</t>
  </si>
  <si>
    <t>Pol563</t>
  </si>
  <si>
    <t>provizorní úprava povrchu v zemině tř.4</t>
  </si>
  <si>
    <t>Pol564</t>
  </si>
  <si>
    <t>D8 SO 404.2 - vedlejší a ostatní náklady</t>
  </si>
  <si>
    <t>Pol317</t>
  </si>
  <si>
    <t>Pol318</t>
  </si>
  <si>
    <t>Pol567</t>
  </si>
  <si>
    <t>Pol319</t>
  </si>
  <si>
    <t>134890403</t>
  </si>
  <si>
    <t>Pol569</t>
  </si>
  <si>
    <t>Pol570</t>
  </si>
  <si>
    <t>Pol571</t>
  </si>
  <si>
    <t>Pol572</t>
  </si>
  <si>
    <t>Pol573</t>
  </si>
  <si>
    <t>D.9 - SO 501 – Akumulační a retenční nádrž</t>
  </si>
  <si>
    <t>"ŠD1" (2*(0,3+1,52+0,3))</t>
  </si>
  <si>
    <t>"ŠD2" (2*(0,3+1,3+0,3))</t>
  </si>
  <si>
    <t>"RN1" ((0,5+6,0+0,5)+(0,5+2,4+0,5))</t>
  </si>
  <si>
    <t>"ŠD3" (2*(0,3+1,3+0,3))</t>
  </si>
  <si>
    <t>131251202</t>
  </si>
  <si>
    <t>Hloubení zapažených jam a zářezů strojně s urovnáním dna do předepsaného profilu a spádu v hornině třídy těžitelnosti I skupiny 3 přes 20 do 50 m3</t>
  </si>
  <si>
    <t xml:space="preserve">Poznámka k souboru cen:_x000D_
1. V cenách jsou započteny i náklady na případné nutné přemístění výkopku ve výkopišti a na přehození výkopku na přilehlém terénu na vzdálenost do 3 m od okraje jámy nebo naložení na dopravní prostředek._x000D_
2. Hloubení zapažených jam hloubky přes 16 m se oceňuje individuálně._x000D_
3. Výpočet objemu vykopávky v pažených prostorách se stanovuje dle přílohy č. 3 tohoto katalogu._x000D_
</t>
  </si>
  <si>
    <t>"RN1" ((0,5+6,0+0,5)*(0,5+2,4+0,5)*(1,95-0,4))</t>
  </si>
  <si>
    <t>"křížení sítí" (1*1,0*1,0*1,0)</t>
  </si>
  <si>
    <t>"ŠD1 - ŠD2" ((2,0-1,3/2-1,52/2)*((1,77+1,76)/2+0,15-0,4)*0,8)</t>
  </si>
  <si>
    <t>"ŠD2 - RN1" ((1,8-1,3/2)*((1,82+1,82)/2+0,15-0,4)*1,2)</t>
  </si>
  <si>
    <t>"RN1 - ŠD3" ((1,8-1,3/2)*((1,75+1,75)/2+0,15-0,4)*1,2)</t>
  </si>
  <si>
    <t>"PE100 d32" (1,7)*(1,2+0,1-0,4)*0,8</t>
  </si>
  <si>
    <t>"ŠD1" ((0,3+1,52+0,3)*(0,3+1,52+0,3)*(3,54+0,2+0,1-0,4))</t>
  </si>
  <si>
    <t>"ŠD2" ((0,3+1,3+0,3)*(0,3+1,3+0,3)*(1,951+0,2+0,1-0,4))</t>
  </si>
  <si>
    <t>"ŠD3" ((0,3+1,3+0,3)*(0,3+1,3+0,3)*(1,87+0,2+0,1-0,4))</t>
  </si>
  <si>
    <t>"ŠD1" (4*(0,3+1,52+0,3)*(3,54+0,2+0,1-0,4))</t>
  </si>
  <si>
    <t>"ŠD2" (4*(0,3+1,3+0,3)*(1,951+0,2+0,1-0,4))</t>
  </si>
  <si>
    <t>"RN1" (4*(0,5+2,4+0,5)*(1,95-0,4))</t>
  </si>
  <si>
    <t>"ŠD3" (4*(0,3+1,3+0,3)*(1,87+0,2+0,1-0,4))</t>
  </si>
  <si>
    <t>151101301</t>
  </si>
  <si>
    <t>Zřízení rozepření zapažených stěn výkopů s potřebným přepažováním při pažení příložném, hloubky do 4 m</t>
  </si>
  <si>
    <t xml:space="preserve">Poznámka k souboru cen:_x000D_
1. Ceny nelze použít pro oceňování rozepření stěn rýh pro podzemní vedení v hloubce do 8m; toto rozepření je započteno v cenách souboru cen 151 . 0-11 Zřízení pažení a rozepření stěn rýh pro podzemní vedení pro všechny šířky rýhy._x000D_
</t>
  </si>
  <si>
    <t>151101311</t>
  </si>
  <si>
    <t>Odstranění rozepření stěn výkopů s uložením materiálu na vzdálenost do 3 m od okraje výkopu pažení příložného, hloubky do 4 m</t>
  </si>
  <si>
    <t>"ŠD1 - ŠD2" ((2,0-1,3/2-1,52/2)*(0,15)*0,8)</t>
  </si>
  <si>
    <t>"ŠD2 - RN1" ((1,8-1,3/2)*(0,15)*1,2)</t>
  </si>
  <si>
    <t>"RN1 - ŠD3" ((1,8-1,3/2)*(0,15)*1,2)</t>
  </si>
  <si>
    <t>"PE100 d32" (1,7)*(0,1)*0,8</t>
  </si>
  <si>
    <t>"ŠD1 - ŠD2" ((2,0-1,3/2-1,52/2)*(0,35)*0,8)</t>
  </si>
  <si>
    <t>"ŠD2 - RN1" ((1,8-1,3/2)*(0,3)*1,2)</t>
  </si>
  <si>
    <t>"RN1 - ŠD3" ((1,8-1,3/2)*(0,3)*1,2)</t>
  </si>
  <si>
    <t>"PE100 d32" (1,7)*(0,4)*0,8</t>
  </si>
  <si>
    <t>"ŠD1 - ŠD2" ((2,0-1,3/2-1,52/2)*(0,35)*0,8)*1,7</t>
  </si>
  <si>
    <t>"ŠD2 - RN1" ((1,8-1,3/2)*(0,3)*1,2)*1,7</t>
  </si>
  <si>
    <t>"RN1 - ŠD3" ((1,8-1,3/2)*(0,3)*1,2)*1,7</t>
  </si>
  <si>
    <t>"PE100 d32" (1,7)*(0,4)*0,8*1,7</t>
  </si>
  <si>
    <t>"ŠD1 - ŠD2" ((2,0-1,3/2-1,52/2)*((1,77+1,76)/2-0,35-0,4)*0,8)</t>
  </si>
  <si>
    <t>"ŠD2 - RN1" ((1,8-1,3/2)*((1,82+1,82)/2-0,3-0,4)*1,2)</t>
  </si>
  <si>
    <t>"RN1 - ŠD3" ((1,8-1,3/2)*((1,75+1,75)/2-0,3-0,4)*1,2)</t>
  </si>
  <si>
    <t>"PE100 d32" (1,7)*(1,2-0,4-0,4)*0,8</t>
  </si>
  <si>
    <t>"ŠD1" ((0,3+1,52+0,3)*(0,3+1,52+0,3)-1,52*1,52*3,17/4)*(3,54+0+0-0,4)</t>
  </si>
  <si>
    <t>"ŠD2" ((0,3+1,3+0,3)*(0,3+1,3+0,3)-1,3*1,3*3,14/4)*(1,951+0+0-0,4)</t>
  </si>
  <si>
    <t>"RN1" (((0,5+6,0+0,5)*(0,5+2,4+0,5)-6,0*2,4)*(1,95-0,4) + 6,0*2,4*(1,95-1,04-0,4))</t>
  </si>
  <si>
    <t>"ŠD3" ((0,3+1,3+0,3)*(0,3+1,3+0,3)-1,3*1,3*3,14/4)*(1,87+0+0-0,4)</t>
  </si>
  <si>
    <t>"ŠD1 - ŠD2" -((2,0-1,3/2-1,52/2)*((1,77+1,76)/2-0,35-0,4)*0,8)</t>
  </si>
  <si>
    <t>"ŠD2 - RN1" -((1,8-1,3/2)*((1,82+1,82)/2-0,3-0,4)*1,2)</t>
  </si>
  <si>
    <t>"RN1 - ŠD3" -((1,8-1,3/2)*((1,75+1,75)/2-0,3-0,4)*1,2)</t>
  </si>
  <si>
    <t>"PE100 d32" -(1,7)*(1,2-0,4-0,4)*0,8</t>
  </si>
  <si>
    <t>"ŠD1" -((0,3+1,52+0,3)*(0,3+1,52+0,3)-1,52*1,52*3,17/4)*(3,54+0+0-0,4)</t>
  </si>
  <si>
    <t>"ŠD2" -((0,3+1,3+0,3)*(0,3+1,3+0,3)-1,3*1,3*3,14/4)*(1,951+0+0-0,4)</t>
  </si>
  <si>
    <t>"RN1" -(((0,5+6,0+0,5)*(0,5+2,4+0,5)-6,0*2,4)*(1,95-0,4) + 6,0*2,4*(1,95-1,04-0,4))</t>
  </si>
  <si>
    <t>"ŠD3" -((0,3+1,3+0,3)*(0,3+1,3+0,3)-1,3*1,3*3,14/4)*(1,87+0+0-0,4)</t>
  </si>
  <si>
    <t>"ŠD1 - ŠD2" ((2,0-1,3/2-1,52/2)*((1,77+1,76)/2+0,15-0,4)*0,8)*1,7</t>
  </si>
  <si>
    <t>"ŠD2 - RN1" ((1,8-1,3/2)*((1,82+1,82)/2+0,15-0,4)*1,2)*1,7</t>
  </si>
  <si>
    <t>"RN1 - ŠD3" ((1,8-1,3/2)*((1,75+1,75)/2+0,15-0,4)*1,2)*1,7</t>
  </si>
  <si>
    <t>"PE100 d32" (1,7)*(1,2+0,1-0,4)*0,8*1,7</t>
  </si>
  <si>
    <t>"ŠD1" ((0,3+1,52+0,3)*(0,3+1,52+0,3)*(3,54+0,2+0,1-0,4))*1,7</t>
  </si>
  <si>
    <t>"ŠD2" ((0,3+1,3+0,3)*(0,3+1,3+0,3)*(1,951+0,2+0,1-0,4))*1,7</t>
  </si>
  <si>
    <t>"RN1" ((0,5+6,0+0,5)*(0,5+2,4+0,5)*(1,95-0,4))*1,7</t>
  </si>
  <si>
    <t>"ŠD3" ((0,3+1,3+0,3)*(0,3+1,3+0,3)*(1,87+0,2+0,1-0,4))*1,7</t>
  </si>
  <si>
    <t>"ŠD1 - ŠD2" -((2,0-1,3/2-1,52/2)*((1,77+1,76)/2-0,35-0,4)*0,8)*1,7</t>
  </si>
  <si>
    <t>"ŠD2 - RN1" -((1,8-1,3/2)*((1,82+1,82)/2-0,3-0,4)*1,2)*1,7</t>
  </si>
  <si>
    <t>"RN1 - ŠD3" -((1,8-1,3/2)*((1,75+1,75)/2-0,3-0,4)*1,2)*1,7</t>
  </si>
  <si>
    <t>"PE100 d32" -(1,7)*(1,2-0,4-0,4)*0,8*1,7</t>
  </si>
  <si>
    <t>"ŠD1" -((0,3+1,52+0,3)*(0,3+1,52+0,3)-1,52*1,52*3,17/4)*(3,54+0+0-0,4)*1,7</t>
  </si>
  <si>
    <t>"ŠD2" -((0,3+1,3+0,3)*(0,3+1,3+0,3)-1,3*1,3*3,14/4)*(1,951+0+0-0,4)*1,7</t>
  </si>
  <si>
    <t>"RN1" -(((0,5+6,0+0,5)*(0,5+2,4+0,5)-6,0*2,4)*(1,95-0,4) + 6,0*2,4*(1,95-1,04-0,4))*1,7</t>
  </si>
  <si>
    <t>"ŠD3" -((0,3+1,3+0,3)*(0,3+1,3+0,3)-1,3*1,3*3,14/4)*(1,87+0+0-0,4)*1,7</t>
  </si>
  <si>
    <t>"ŠD1" ((0,3+1,52+0,3)*(0,3+1,52+0,3)*(0,1))</t>
  </si>
  <si>
    <t>"ŠD2" ((0,3+1,3+0,3)*(0,3+1,3+0,3)*(0,1))</t>
  </si>
  <si>
    <t>"RN1" 0</t>
  </si>
  <si>
    <t>"ŠD3" ((0,3+1,3+0,3)*(0,3+1,3+0,3)*(0,1))</t>
  </si>
  <si>
    <t>273321311</t>
  </si>
  <si>
    <t>Základy z betonu železového (bez výztuže) desky z betonu bez zvláštních nároků na prostředí tř. C 16/20</t>
  </si>
  <si>
    <t>"ŠD1" ((0,3+1,52+0,3)*(0,3+1,52+0,3)*(0,2))</t>
  </si>
  <si>
    <t>"ŠD2" ((0,3+1,3+0,3)*(0,3+1,3+0,3)*(0,2))</t>
  </si>
  <si>
    <t>"ŠD3" ((0,3+1,3+0,3)*(0,3+1,3+0,3)*(0,2))</t>
  </si>
  <si>
    <t>"KARI 6/150/150"</t>
  </si>
  <si>
    <t>"ŠD1" 2*1,2*((0,3+1,52+0,3)*(0,3+1,52+0,3))*0,00303</t>
  </si>
  <si>
    <t>"ŠD2" 2*1,2*((0,3+1,3+0,3)*(0,3+1,3+0,3))*0,00303</t>
  </si>
  <si>
    <t>"ŠD3" 2*1,2*((0,3+1,3+0,3)*(0,3+1,3+0,3))*0,00303</t>
  </si>
  <si>
    <t>"PE100 d32" (1,2 + 1,7 + 1,2 + 1,0)</t>
  </si>
  <si>
    <t>"PE100 d32" (1,2 + 1,7 + 1,2 + 1,0)*1,05</t>
  </si>
  <si>
    <t>"DN150" (2*6,0-2*2,4)</t>
  </si>
  <si>
    <t>"DN150" (2*6,0-2*2,4)*1,05</t>
  </si>
  <si>
    <t>"ŠD1 - ŠD2" ((2,0-1,3/2-1,52/2))</t>
  </si>
  <si>
    <t>"ŠD1 - ŠD2" ((2,0-1,3/2-1,52/2))*1,05</t>
  </si>
  <si>
    <t>877161112X01</t>
  </si>
  <si>
    <t>Montáž tvarovek na vodovodním plastovém potrubí z polyetylenu PE 100 SDR 11/PN16 kolen 90° d 32</t>
  </si>
  <si>
    <t>"PE100 d32" (3)</t>
  </si>
  <si>
    <t>28611286X01</t>
  </si>
  <si>
    <t>koleno 90° PE 100 PN 16 d 32</t>
  </si>
  <si>
    <t>722224152</t>
  </si>
  <si>
    <t>Armatury s jedním závitem ventily kulové zahradní uzávěry PN 15 do 120° C G 1/2 - 3/4</t>
  </si>
  <si>
    <t>89381111X01</t>
  </si>
  <si>
    <t>Osazení šachty z plastu</t>
  </si>
  <si>
    <t>"ŠD1" 1</t>
  </si>
  <si>
    <t>"ŠD2" 1</t>
  </si>
  <si>
    <t>"ŠD3" 1</t>
  </si>
  <si>
    <t>894X562</t>
  </si>
  <si>
    <t>akumulační nádrž 2,2 m3 dvouplášťová pro obetonování</t>
  </si>
  <si>
    <t>Poznámka k položce:_x000D_
Poznámka k položce: Nádrž je vybavena filtrem srážkových vod a zařízením pro čerpání (kalové čerpadlo) 95 l/min s tlakovým spínačem.  Vystrojení: • nátokové hrdlo a hrdlo bezpečnostního přepadu (DN 200) • spádový filtr mechanických nečistot se samočistící schopností bez zpětné klapky • ponorné tlakové čerpadlo (ponorná vodárna) - standardně o výkonu 95 l/min. s tlakovým spínačem. Čerpadlo při poklesu tlaku v systému na cca 2,6 barů (např. po otevření kohoutku) automaticky sepne a po uzavření kohoutku po dosažení maximálního tlaku automaticky vypne. • elektromagnetický ventil pro doplňování vody z jiného zdroje (např. ze studny, vodovodu). Dopouštění vody do nádrže jen v případě nedostatku dešťových srážek - dopustí se jen minimální hladina vody • elektrický rozvaděč  Jako součást čerpací stanice bude dodán příslušný el. rozvadeč, vybavený dle vystrojení ČS a potřeb zákazníka. Rozvaděč bude dodán v provedení „nástěnný“, nebo „zemní“ pro připevnění na zeď. Součástí stavby je osazení rozvaděče, položení kabeláže mezi rozvaděčem a čerpací stanicí, připojení el. rozvaděče ČS na soustavu 3+N+PE patřičným kabelem.</t>
  </si>
  <si>
    <t>894X565</t>
  </si>
  <si>
    <t>revizní šachta plastová vstupní pro retenční nádrž, průměr šachty 1,3 m, dodávka včetně příslušenství</t>
  </si>
  <si>
    <t>894X566</t>
  </si>
  <si>
    <t>revizní šachta plastová koncová pro retenční nádrž, průměr šachty 1,3 m, dodávka včetně příslušenství</t>
  </si>
  <si>
    <t>59224065X05</t>
  </si>
  <si>
    <t>prefabrikovaná skuž D1300</t>
  </si>
  <si>
    <t>"ŠD1" 0</t>
  </si>
  <si>
    <t>59224067</t>
  </si>
  <si>
    <t>skruž betonová DN 1000x500, 100x50x12cm</t>
  </si>
  <si>
    <t>"ŠD2" 0</t>
  </si>
  <si>
    <t>"ŠD3" 0</t>
  </si>
  <si>
    <t>894412411</t>
  </si>
  <si>
    <t>Osazení betonových nebo železobetonových dílců pro šachty skruží přechodových</t>
  </si>
  <si>
    <t>59224167</t>
  </si>
  <si>
    <t>skruž betonová přechodová 62,5/100x60x12cm, stupadla poplastovaná</t>
  </si>
  <si>
    <t>59224337X05</t>
  </si>
  <si>
    <t>roznášecí prstenec D1300</t>
  </si>
  <si>
    <t>59224315X05</t>
  </si>
  <si>
    <t>deska betonová zákrytová pro kruhové šachty D1300</t>
  </si>
  <si>
    <t>89564111X01</t>
  </si>
  <si>
    <t>Zřízení drenážní výplně z prefabrikovaných dílců</t>
  </si>
  <si>
    <t>"RN1" 9</t>
  </si>
  <si>
    <t>894X563</t>
  </si>
  <si>
    <t>drenážní blok z PP 1,2 x 2,4 x 0,52 m</t>
  </si>
  <si>
    <t>"obetonování plastových šachet"</t>
  </si>
  <si>
    <t>"ŠD1" 1,4</t>
  </si>
  <si>
    <t>"ŠD2" 1,1</t>
  </si>
  <si>
    <t>"ŠD3" 1,1</t>
  </si>
  <si>
    <t>871218113</t>
  </si>
  <si>
    <t>Kladení drenážního potrubí z plastických hmot do připravené rýhy z flexibilního PVC, průměru do 65 mm</t>
  </si>
  <si>
    <t xml:space="preserve">Poznámka k souboru cen:_x000D_
1. Ceny 21-9111 a 21-9113 jsou určeny v zemině třídy 1 až 4._x000D_
2. Ceny 21-8113, 21-9111 a 21-9113 lze použít i pro potrubí s prefabrikovaným filtrem._x000D_
3. V cenách 21-9111 a 21-9113 jsou započteny i náklady na:_x000D_
a) proříznutí rýhy,_x000D_
b) vtažení flexibilního potrubí._x000D_
4. V cenách nejsou započteny náklady na dodání trub a tvarovek z plastických hmot a kameniva; tyto se oceňují ve specifikaci. Ztratné lze dohodnout ve výši 1 % na dodání trub a tvarovek z plastických hmot a 5% na dodání kameniva._x000D_
</t>
  </si>
  <si>
    <t>"DN150" 2*2,4</t>
  </si>
  <si>
    <t>"DN100" 2*5,2</t>
  </si>
  <si>
    <t>28611223</t>
  </si>
  <si>
    <t>trubka drenážní flexibilní celoperforovaná PVC-U SN 4 DN 100 pro meliorace, dočasné nebo odlehčovací drenáže</t>
  </si>
  <si>
    <t>28611225</t>
  </si>
  <si>
    <t>trubka drenážní flexibilní celoperforovaná PVC-U SN 4 DN 160 pro meliorace, dočasné nebo odlehčovací drenáže</t>
  </si>
  <si>
    <t>711471053</t>
  </si>
  <si>
    <t>Provedení izolace proti povrchové a podpovrchové tlakové vodě termoplasty na ploše vodorovné V folií z nízkolehčeného PE položenou volně</t>
  </si>
  <si>
    <t xml:space="preserve">Poznámka k souboru cen:_x000D_
1. Izolace plochy jednotlivě do 10 m2 lze oceňovat cenami příslušných izolací a cenou 711 49-9097 Příplatek za plochy do 10 m2._x000D_
2. Cenami lze oceňovat i montáž proti zemní vlhkosti._x000D_
</t>
  </si>
  <si>
    <t>"RN1" 2*(6,0*2,4)</t>
  </si>
  <si>
    <t>711472053</t>
  </si>
  <si>
    <t>Provedení izolace proti povrchové a podpovrchové tlakové vodě termoplasty na ploše svislé S folií z nízkolehčeného PE položenou volně</t>
  </si>
  <si>
    <t>"RN1" (2*6,0+2*2,4)*1,04</t>
  </si>
  <si>
    <t>711772121</t>
  </si>
  <si>
    <t>Provedení detailů termoplasty opracování trubních prostupů s dotěsněním tmelem na plášťovou troubu, průměru do 200 mm</t>
  </si>
  <si>
    <t>"DN150" 4</t>
  </si>
  <si>
    <t>28323102</t>
  </si>
  <si>
    <t>fólie LDPE (750 kg/m3) proti zemní vlhkosti nad úrovní terénu tl 1,5mm</t>
  </si>
  <si>
    <t>"RN1" 2*(6,0*2,4)*1,1</t>
  </si>
  <si>
    <t>"RN1" (2*6,0+2*2,4)*1,04*1,1</t>
  </si>
  <si>
    <t>"DN150" 4*0,6*0,6</t>
  </si>
  <si>
    <t>211531111</t>
  </si>
  <si>
    <t>Výplň kamenivem do rýh odvodňovacích žeber nebo trativodů bez zhutnění, s úpravou povrchu výplně kamenivem hrubým drceným frakce 16 až 63 mm</t>
  </si>
  <si>
    <t xml:space="preserve">Poznámka k souboru cen:_x000D_
1. V ceně 51-1111 jsou započteny i náklady na průduchy vytvořené z lomového kamene._x000D_
2. V cenách 52-1111 až 58-1111 nejsou započteny náklady na zřízení průduchů; tyto práce se oceňují cenami:_x000D_
a) souboru cen 212 71-11 Trativody z trub z prostého betonu bez lože,_x000D_
b) souboru cen 212 75-5 . Trativody bez lože z drenážních trubek._x000D_
3. Množství měrných jednotek se určuje v m3 vyplňovaného prostoru. Objem potrubí a lože se do vyplňovaného prostoru nezapočítává._x000D_
</t>
  </si>
  <si>
    <t>"RN1" (2,4*1,2*0,52)</t>
  </si>
  <si>
    <t>711491172</t>
  </si>
  <si>
    <t>Provedení izolace proti povrchové a podpovrchové tlakové vodě ostatní na ploše vodorovné V z textilií, vrstva ochranná</t>
  </si>
  <si>
    <t xml:space="preserve">Poznámka k souboru cen:_x000D_
1. Cenami -9095 až -9097 lze oceňovat jen tehdy, nepřesáhne-li součet souvislé plochy vodorovné a svislé izolační vrstvy 10 m2._x000D_
2. Cenou -1175 lze oceňovat i připevnění izolace na ploše svislé._x000D_
3. Cenami -1171 až -1273 lze oceňovat i izolace proti zemní vlhkosti._x000D_
4. V ceně -1177 jsou započteny i náklady na navrtání, osazení hmoždinek a zatmelení._x000D_
</t>
  </si>
  <si>
    <t>"RN1" 2*2*(6,0*2,4)</t>
  </si>
  <si>
    <t>711491272</t>
  </si>
  <si>
    <t>Provedení izolace proti povrchové a podpovrchové tlakové vodě ostatní na ploše svislé S z textilií, vrstva ochranná</t>
  </si>
  <si>
    <t>"RN1" 2*(2*6,0+2*2,4)*1,04</t>
  </si>
  <si>
    <t>69311068</t>
  </si>
  <si>
    <t>geotextilie netkaná separační, ochranná, filtrační, drenážní PP 300g/m2</t>
  </si>
  <si>
    <t>711541164</t>
  </si>
  <si>
    <t>Provedení izolace potrubí, nádrží, stok a kanalizačních šachet pásy přitavením NAIP</t>
  </si>
  <si>
    <t>"ŠD1" 1,52*3,14*(0,4+0,6)</t>
  </si>
  <si>
    <t>62832134</t>
  </si>
  <si>
    <t>pás asfaltový natavitelný oxidovaný tl 4,0mm typu V60 S40 s vložkou ze skleněné rohože, s jemnozrnným minerálním posypem</t>
  </si>
  <si>
    <t>"ŠD1" 1,52*3,14*(0,4+0,6)*1,1</t>
  </si>
  <si>
    <t>998331011</t>
  </si>
  <si>
    <t>Přesun hmot pro nádrže dopravní vzdálenost do 500 m</t>
  </si>
  <si>
    <t xml:space="preserve">Poznámka k souboru cen:_x000D_
1. Ceny jsou určeny pro jakoukoliv konstrukčně-materiálovou charakteristiku._x000D_
</t>
  </si>
  <si>
    <t>933901111X01</t>
  </si>
  <si>
    <t>Provedení zkoušky vodotěsnosti nádrže do 1000 m3</t>
  </si>
  <si>
    <t>"ŠD1" 2,2</t>
  </si>
  <si>
    <t>"RN1" 6,0*2,4*1,04</t>
  </si>
  <si>
    <t>D.10 - SO 601 – Zeleň a konečné úpravy</t>
  </si>
  <si>
    <t>162251122</t>
  </si>
  <si>
    <t>Vodorovné přemístění výkopku nebo sypaniny po suchu na obvyklém dopravním prostředku, bez naložení výkopku, avšak se složením bez rozhrnutí z horniny třídy těžitelnosti II na vzdálenost skupiny 4 a 5 na vzdálenost přes 20 do 50 m</t>
  </si>
  <si>
    <t>428980444</t>
  </si>
  <si>
    <t>Dorovnání se provede cca 10cm pod úroveň konečných terénních úprav tak, aby se plynule navázalo na úroveň stávajícího terénu. Dorovnání terénu vhodnou</t>
  </si>
  <si>
    <t>zeminou představuje použití 180m3 výkopku, který bude deponován na staveništi v průměrné vzdálenosti 30m od místa zpracování.</t>
  </si>
  <si>
    <t>258312028</t>
  </si>
  <si>
    <t xml:space="preserve">Ozelenění nově vzniklých ploch po realizaci výstavby areálu bude provedeno rozprostřením ornice v minimální tloušťce 10cm. Ornice na staveništi není </t>
  </si>
  <si>
    <t xml:space="preserve">k dispozici, musí s dovézt (52,3m3).  </t>
  </si>
  <si>
    <t>52,3</t>
  </si>
  <si>
    <t>167111102</t>
  </si>
  <si>
    <t>Nakládání, skládání a překládání neulehlého výkopku nebo sypaniny ručně nakládání, z hornin třídy těžitelnosti II, skupiny 4 a 5</t>
  </si>
  <si>
    <t>-1556074730</t>
  </si>
  <si>
    <t xml:space="preserve">Poznámka k souboru cen:_x000D_
1. Množství měrných jednotek se určí v rostlém stavu horniny._x000D_
</t>
  </si>
  <si>
    <t>181111111</t>
  </si>
  <si>
    <t>Plošná úprava terénu v zemině tř. 1 až 4 s urovnáním povrchu bez doplnění ornice souvislé plochy do 500 m2 při nerovnostech terénu přes 50 do 100 mm v rovině nebo na svahu do 1:5</t>
  </si>
  <si>
    <t>-49651984</t>
  </si>
  <si>
    <t xml:space="preserve">Poznámka k souboru cen:_x000D_
1. Ceny jsou určeny pro vyrovnání nerovností neupraveného rostlého nebo ulehlého terénu._x000D_
2. Ceny lze použít pro vyrovnání terénu při zakládání trávníku._x000D_
3. V cenách nejsou započteny náklady na hutnění, tyto náklady se oceňují cenami souboru cen 171 15 ... Zhutnění podloží pod násypy z rostlé horniny tř. 1 až 4 katalogu 800-1 Zemní práce._x000D_
4. V cenách o sklonu svahu přes 1:1 jsou uvažovány podmínky pro svahy běžně schůdné; bez použití lezeckých technik. V případě použití lezeckých technik se tyto náklady oceňují individuálně._x000D_
</t>
  </si>
  <si>
    <t>180/0,1</t>
  </si>
  <si>
    <t>181351103</t>
  </si>
  <si>
    <t>Rozprostření a urovnání ornice v rovině nebo ve svahu sklonu do 1:5 strojně při souvislé ploše přes 100 do 500 m2, tl. vrstvy do 200 mm</t>
  </si>
  <si>
    <t>1368826287</t>
  </si>
  <si>
    <t xml:space="preserve">Poznámka k souboru cen:_x000D_
1. V ceně jsou započteny i náklady na případné nutné přemístění hromad nebo dočasných skládek na místo spotřeby ze vzdálenosti do 50 m._x000D_
2. V ceně nejsou započteny náklady na získání ornice; tyto se oceňují cenami souboru cen 121 Sejmutí ornice._x000D_
</t>
  </si>
  <si>
    <t>10364101</t>
  </si>
  <si>
    <t>zemina pro terénní úpravy -  ornice</t>
  </si>
  <si>
    <t>1175189848</t>
  </si>
  <si>
    <t>52,3*2</t>
  </si>
  <si>
    <t>181411131</t>
  </si>
  <si>
    <t>Založení trávníku na půdě předem připravené plochy do 1000 m2 výsevem včetně utažení parkového v rovině nebo na svahu do 1:5</t>
  </si>
  <si>
    <t>838485562</t>
  </si>
  <si>
    <t xml:space="preserve">Poznámka k souboru cen:_x000D_
1. V cenách jsou započteny i náklady na pokosení, naložení a odvoz odpadu do 20 km se složením._x000D_
2. V cenách -1161 až -1164 nejsou započteny i náklady na zatravňovací textilii._x000D_
3. V cenách nejsou započteny náklady na:_x000D_
a) přípravu půdy,_x000D_
b) travní semeno, tyto náklady se oceňují ve specifikaci,_x000D_
c) vypletí a zalévání; tyto práce se oceňují cenami části C02 souborů cen 185 80-42 Vypletí a 185 80-43 Zalití rostlin vodou,_x000D_
d) srovnání terénu, tyto práce se oceňují souborem cen 181 1.-..Plošná úprava terénu._x000D_
4. V cenách o sklonu svahu přes 1:1 jsou uvažovány podmínky pro svahy běžně schůdné; bez použití lezeckých technik. V případě použití lezeckých technik se tyto náklady oceňují individuálně._x000D_
</t>
  </si>
  <si>
    <t>Pro výsev bude použito osivo – parková směs 3kg/100m2.</t>
  </si>
  <si>
    <t>Výměra nových travnatých ploch je 523m2</t>
  </si>
  <si>
    <t>00572420</t>
  </si>
  <si>
    <t>osivo směs travní parková okrasná</t>
  </si>
  <si>
    <t>-1911188379</t>
  </si>
  <si>
    <t>523*3/100</t>
  </si>
  <si>
    <t>15,69*1,02 'Přepočtené koeficientem množství</t>
  </si>
  <si>
    <t>183101321</t>
  </si>
  <si>
    <t>Hloubení jamek pro vysazování rostlin v zemině tř.1 až 4 s výměnou půdy z 100% v rovině nebo na svahu do 1:5, objemu přes 0,40 do 1,00 m3</t>
  </si>
  <si>
    <t>1986494310</t>
  </si>
  <si>
    <t xml:space="preserve">Poznámka k souboru cen:_x000D_
1. V cenách jsou započteny i náklady na případné naložení přebytečných výkopků na dopravní prostředek, odvoz na vzdálenost do 20 km a složení výkopků._x000D_
2. V cenách nejsou započteny náklady na:_x000D_
a) substrát, tyto náklady se oceňují ve specifikaci,_x000D_
b) uložení odpadu na skládku._x000D_
3. V cenách o sklonu svahu přes 1:1 jsou uvažovány podmínky pro svahy běžně schůdné; bez použití lezeckých technik. V případě použití lezeckých technik se tyto náklady oceňují individuálně._x000D_
</t>
  </si>
  <si>
    <t>nová výsadba je ve stejném počtu tj 8 kusů</t>
  </si>
  <si>
    <t>Stromy s balem budou vysazeny do jam se zásobním přihnojením, budou kotveny ke třem kůlům, kmen obalen jutou</t>
  </si>
  <si>
    <t xml:space="preserve">Kolem kořenového balu stromů budou zavedeny zálivkové sondy v délce min. 2m. </t>
  </si>
  <si>
    <t xml:space="preserve">Doporučené stromy pro výsadbu jsou javory (Acer) obvod kmene ve výšce 1,0m 14/16cm, výška nasazení koruny 2,2m, </t>
  </si>
  <si>
    <t>Polovina stromů, tj. 4ks bude se zelenými listy a druhá polovina s bordovými listy.</t>
  </si>
  <si>
    <t>Výsadba bude prováděna do předem připravených jam s vrstvou ornice nejméně 30cm a po výsadbě budou záhony mulčovány borovou kůrou</t>
  </si>
  <si>
    <t>10311100</t>
  </si>
  <si>
    <t>rašelina zahradnická   VL</t>
  </si>
  <si>
    <t>-868887426</t>
  </si>
  <si>
    <t>8*(0,8*0,8*0,8)</t>
  </si>
  <si>
    <t>4,096*1,02 'Přepočtené koeficientem množství</t>
  </si>
  <si>
    <t>183106611</t>
  </si>
  <si>
    <t>Instalace protikořenových bariér do předem vyhloubené rýhy, včetně zásypu a hutnění v rovině nebo na svahu do 1:5, hloubky do 500 mm</t>
  </si>
  <si>
    <t>1105899987</t>
  </si>
  <si>
    <t xml:space="preserve">Poznámka k souboru cen:_x000D_
1. V cenách jsou započteny i náklady na případné naložení přebytečných výkopků na dopravní prostředek a odvoz na vzdálenost do 20 km a jejich složení._x000D_
2. V cenách nejsou započteny na:_x000D_
a) uložení výkopku na skládce,_x000D_
b) protikořenovou clonu, tato se oceňuje ve specifikaci._x000D_
</t>
  </si>
  <si>
    <t>8*(1*4)</t>
  </si>
  <si>
    <t>69311085</t>
  </si>
  <si>
    <t>geotextilie netkaná separační, ochranná, filtrační, drenážní PP 800g/m2</t>
  </si>
  <si>
    <t>360173039</t>
  </si>
  <si>
    <t>32*1,02 'Přepočtené koeficientem množství</t>
  </si>
  <si>
    <t>183403114</t>
  </si>
  <si>
    <t>Obdělání půdy kultivátorováním v rovině nebo na svahu do 1:5</t>
  </si>
  <si>
    <t>1914053337</t>
  </si>
  <si>
    <t xml:space="preserve">Poznámka k souboru cen:_x000D_
1. Každé opakované obdělání půdy se oceňuje samostatně._x000D_
2. Ceny -3114 a -3115 lze použít i pro obdělání půdy aktivními branami._x000D_
</t>
  </si>
  <si>
    <t>183403141</t>
  </si>
  <si>
    <t>Obdělání půdy rytím starého trávníku v rovině nebo na svahu do 1:5</t>
  </si>
  <si>
    <t>1557308076</t>
  </si>
  <si>
    <t>celková výměra travnatých ploch je 632m2</t>
  </si>
  <si>
    <t>632-523</t>
  </si>
  <si>
    <t>183403152</t>
  </si>
  <si>
    <t>Obdělání půdy vláčením v rovině nebo na svahu do 1:5</t>
  </si>
  <si>
    <t>-2123425869</t>
  </si>
  <si>
    <t>183403153</t>
  </si>
  <si>
    <t>Obdělání půdy hrabáním v rovině nebo na svahu do 1:5</t>
  </si>
  <si>
    <t>2039823606</t>
  </si>
  <si>
    <t>632</t>
  </si>
  <si>
    <t>183403161</t>
  </si>
  <si>
    <t>Obdělání půdy válením v rovině nebo na svahu do 1:5</t>
  </si>
  <si>
    <t>-950916786</t>
  </si>
  <si>
    <t>184102116</t>
  </si>
  <si>
    <t>Výsadba dřeviny s balem do předem vyhloubené jamky se zalitím v rovině nebo na svahu do 1:5, při průměru balu přes 600 do 800 mm</t>
  </si>
  <si>
    <t>-825455112</t>
  </si>
  <si>
    <t xml:space="preserve">Poznámka k souboru cen:_x000D_
1. Ceny lze použít i pro dřeviny pěstované v nádobách._x000D_
2. V cenách nejsou započteny náklady na vysazované dřeviny, tyto se oceňují ve specifikaci._x000D_
3. V cenách o sklonu svahu přes 1:1 jsou uvažovány podmínky pro svahy běžně schůdné; bez použití lezeckých technik. V případě použití lezeckých technik se tyto náklady oceňují individuálně._x000D_
</t>
  </si>
  <si>
    <t>02650301R</t>
  </si>
  <si>
    <t xml:space="preserve">Javor /Acer/ se zelenými listy </t>
  </si>
  <si>
    <t>1358618469</t>
  </si>
  <si>
    <t>02650302R</t>
  </si>
  <si>
    <t>Javor /Acer/ s bordovými listy</t>
  </si>
  <si>
    <t>2001704603</t>
  </si>
  <si>
    <t>184215132</t>
  </si>
  <si>
    <t>Ukotvení dřeviny kůly třemi kůly, délky přes 1 do 2 m</t>
  </si>
  <si>
    <t>1201112819</t>
  </si>
  <si>
    <t xml:space="preserve">Poznámka k souboru cen:_x000D_
1. V cenách jsou započteny i náklady na ochranu proti poškození kmene v místě vzepření._x000D_
2. V cenách nejsou započteny náklady na dodání kůlů, tyto se oceňují ve specifikaci._x000D_
3. Ceny jsou určeny pro ukotvení dřevin kůly o průměru do 100 mm._x000D_
</t>
  </si>
  <si>
    <t>60591253</t>
  </si>
  <si>
    <t>kůl vyvazovací dřevěný impregnovaný D 8cm dl 2m</t>
  </si>
  <si>
    <t>564753223</t>
  </si>
  <si>
    <t>184215413</t>
  </si>
  <si>
    <t>Zhotovení závlahové mísy u solitérních dřevin v rovině nebo na svahu do 1:5, o průměru mísy přes 1 m</t>
  </si>
  <si>
    <t>604864928</t>
  </si>
  <si>
    <t xml:space="preserve">Poznámka k souboru cen:_x000D_
1. V cenách jsou započteny i náklady na případné naložení vzniklého odpadu na dopravní prostředek, odvoz na vzdálenost do 20 km a složení odpadu._x000D_
2. V cenách nejsou započteny náklady na materiál pro zhotovení závlahové mísy, tento se oceňuje ve specifikaci._x000D_
3. V cenách o sklonu svahu přes 1:1 jsou uvažovány podmínky pro svahy běžně schůdné; bez použití lezeckých technik. V případě použití lezeckých technik se tyto náklady oceňují individuálně._x000D_
</t>
  </si>
  <si>
    <t>28611292</t>
  </si>
  <si>
    <t>trubka drenážní flexibilní neperforovaná PVC-U SN 4 DN 80 pro meliorace, dočasné nebo odlehčovací drenáže</t>
  </si>
  <si>
    <t>-354715047</t>
  </si>
  <si>
    <t>8*2</t>
  </si>
  <si>
    <t>16*1,03 'Přepočtené koeficientem množství</t>
  </si>
  <si>
    <t>184501121</t>
  </si>
  <si>
    <t>Zhotovení obalu kmene a spodních částí větví stromu z juty v jedné vrstvě v rovině nebo na svahu do 1:5</t>
  </si>
  <si>
    <t>234913187</t>
  </si>
  <si>
    <t xml:space="preserve">Poznámka k souboru cen:_x000D_
1. V cenách jsou započteny náklady na 50 % překrytí jutou._x000D_
</t>
  </si>
  <si>
    <t>(2*PI*0,08*0,08+2*PI*0,08*1)*8</t>
  </si>
  <si>
    <t>184801121</t>
  </si>
  <si>
    <t>Ošetření vysazených dřevin solitérních v rovině nebo na svahu do 1:5</t>
  </si>
  <si>
    <t>-1993955449</t>
  </si>
  <si>
    <t xml:space="preserve">Poznámka k souboru cen:_x000D_
1. V cenách jsou započteny i náklady na odplevelení s nakypřením nebo vypletí, odstranění poškozených částí dřeviny s případným složením odpadu na hromady, naložením na dopravní prostředek a odvozem do 20 km a s jeho složením._x000D_
2. Ceny jsou určeny pouze pro jednorázové ošetření._x000D_
3. V cenách nejsou započteny náklady na:_x000D_
a) zalití rostlin; zalití se oceňuje cenami části C02 souboru cen 185 80-43 Zalití rostlin vodou,_x000D_
b) chemické odplevelení; tyto práce se oceňují cenami části A02 souboru cen 184 80-26 Chemické odplevelení po založení kultury,_x000D_
c) hnojení; tyto práce se oceňují cenami části A02 souboru cen 184 85-11 Hnojení roztokem hnojiva nebo 185 80-21 Hnojení,_x000D_
d) řez; tyto práce se oceňují cenami části C02 souboru cen 184 80-61 Řez stromů nebo keřů._x000D_
4. V cenách o sklonu svahu přes 1:1 jsou uvažovány podmínky pro svahy běžně schůdné; bez použití lezeckých technik. V případě použití lezeckých technik se tyto náklady oceňují individuálně._x000D_
</t>
  </si>
  <si>
    <t>184802111</t>
  </si>
  <si>
    <t>Chemické odplevelení půdy před založením kultury, trávníku nebo zpevněných ploch o výměře jednotlivě přes 20 m2 v rovině nebo na svahu do 1:5 postřikem na široko</t>
  </si>
  <si>
    <t>-817307145</t>
  </si>
  <si>
    <t xml:space="preserve">Poznámka k souboru cen:_x000D_
1. Ceny -2111, -2211, -2311 a -2411 lze použít i pro aplikaci retardantů na trávníky._x000D_
2. V cenách -2111, -2211, -2311 a -2411 jsou započteny i náklady na dovoz vody do 10 km._x000D_
3. V cenách nejsou započteny náklady na případné zapravení přípravku do půdy_x000D_
a) obděláním půdy; tyto práce se oceňují cenami části A02 souboru cen 183 40-31 Obdělání půdy,_x000D_
b) prolitím; toto se oceňuje cenami části C02 souboru cen 185 80-43 Zalití rostlin vodou a případně cenami části A02 souboru cen 185 85-11 Dovoz vody pro zálivku rostlin._x000D_
4. Každá opakovaná aplikace se oceňuje samostatně._x000D_
5. Chemické odplevelení ploch do 20 m2 se oceňuje příslušnými cenami souboru cen 184 80-26 Chemické odplevelení po založení kultury._x000D_
6. V cenách o sklonu svahu přes 1:1 jsou uvažovány podmínky pro svahy běžně schůdné; bez použití lezeckých technik. V případě použití lezeckých technik se tyto náklady oceňují individuálně._x000D_
</t>
  </si>
  <si>
    <t xml:space="preserve">Po rozprostření ornice se provede ošetření totálním herbicidem </t>
  </si>
  <si>
    <t>184911421</t>
  </si>
  <si>
    <t>Mulčování vysazených rostlin mulčovací kůrou, tl. do 100 mm v rovině nebo na svahu do 1:5</t>
  </si>
  <si>
    <t>1658701272</t>
  </si>
  <si>
    <t xml:space="preserve">Poznámka k souboru cen:_x000D_
1. V cenách jsou započteny i náklady na naložení odpadu na dopravní prostředek, odvoz do 20 km a složení odpadu._x000D_
2. V cenách nejsou započteny náklady na:_x000D_
a) stabilizaci mulče proti erozi a přísady proti vznícení mulče. Tyto práce se oceňují individuálně,_x000D_
b) mulčovací kůru, tato se oceňuje ve specifikaci,_x000D_
c) uložení odpadu na skládku._x000D_
3. Tloušťka mulčovací kůry se měří v nakypřeném stavu._x000D_
</t>
  </si>
  <si>
    <t>8*(2*2)</t>
  </si>
  <si>
    <t>10391100</t>
  </si>
  <si>
    <t>kůra mulčovací VL</t>
  </si>
  <si>
    <t>1769721837</t>
  </si>
  <si>
    <t>32*0,103 'Přepočtené koeficientem množství</t>
  </si>
  <si>
    <t>185802113</t>
  </si>
  <si>
    <t>Hnojení půdy nebo trávníku v rovině nebo na svahu do 1:5 umělým hnojivem na široko</t>
  </si>
  <si>
    <t>-2002448327</t>
  </si>
  <si>
    <t xml:space="preserve">Poznámka k souboru cen:_x000D_
1. V cenách jsou započteny i náklady na rozprostření nebo rozdělení hnojiva._x000D_
2. V cenách o sklonu svahu přes 1:1 jsou uvažovány podmínky pro svahy běžně schůdné; bez použití lezeckých technik. V případě použití lezeckých technik se tyto náklady oceňují individuálně._x000D_
</t>
  </si>
  <si>
    <t>523*0,018/1000</t>
  </si>
  <si>
    <t>25191155R</t>
  </si>
  <si>
    <t>hnojivo průmyslové</t>
  </si>
  <si>
    <t>1089779963</t>
  </si>
  <si>
    <t>523*0,018</t>
  </si>
  <si>
    <t>9,414*1,02 'Přepočtené koeficientem množství</t>
  </si>
  <si>
    <t>185803111</t>
  </si>
  <si>
    <t>Ošetření trávníku jednorázové v rovině nebo na svahu do 1:5</t>
  </si>
  <si>
    <t>-1829137192</t>
  </si>
  <si>
    <t xml:space="preserve">Poznámka k souboru cen:_x000D_
1. V cenách nejsou započteny náklady na :_x000D_
a) vypletí; tyto práce se oceňují cenami části C02 souboru cen 185 80-42 Vypletí,_x000D_
b) zalití; tyto práce se oceňují cenami části C02 souboru cen 185 80-43 Zalití rostlin vodou_x000D_
c) chemické odplevelení; tyto práce se oceňují cenami části A02 souboru cen 184 80-22 Chemické odplevelení trávníku,_x000D_
d) hnojení; tyto práce se oceňuji cenami části A02 souboru cen 184 85-11 Hnojení roztokem hnojiva nebo 185 80-21 Hnojení._x000D_
2. V cenách jsou započteny i náklady na pokosení se shrabáním, naložením shrabu na dopravní prostředek s odvezením do vzdálenosti 20 km a vyložením shrabu._x000D_
3. V cenách o sklonu svahu přes 1:1 jsou uvažovány podmínky pro svahy běžně schůdné; bez použití lezeckých technik. V případě použití lezeckých technik se tyto náklady oceňují individuálně._x000D_
</t>
  </si>
  <si>
    <t>185851121</t>
  </si>
  <si>
    <t>Dovoz vody pro zálivku rostlin na vzdálenost do 1000 m</t>
  </si>
  <si>
    <t>-1023558144</t>
  </si>
  <si>
    <t xml:space="preserve">Poznámka k souboru cen:_x000D_
1. Ceny lze použít pouze tehdy, když není voda dostupná z vodovodního řádu._x000D_
2. V cenách jsou započteny i náklady na čerpání vody do cisterny._x000D_
3. V cenách nejsou započteny náklady na dodání vody. Tyto náklady se oceňují individuálně._x000D_
</t>
  </si>
  <si>
    <t>632*0,1</t>
  </si>
  <si>
    <t>998231311</t>
  </si>
  <si>
    <t>Přesun hmot pro sadovnické a krajinářské úpravy - strojně dopravní vzdálenost do 5000 m</t>
  </si>
  <si>
    <t>-393173284</t>
  </si>
  <si>
    <t>837062284</t>
  </si>
  <si>
    <t>sadové přípomoce neobsažené ve výkazu výměr</t>
  </si>
  <si>
    <t>00 - VON - Vedlější a ostatní náklady stavby</t>
  </si>
  <si>
    <t xml:space="preserve">    VRN3 - Zařízení staveniště</t>
  </si>
  <si>
    <t xml:space="preserve">    VRN7 - Provozní vlivy</t>
  </si>
  <si>
    <t>012203000</t>
  </si>
  <si>
    <t>Geodetické práce při provádění stavby</t>
  </si>
  <si>
    <t>-130229630</t>
  </si>
  <si>
    <t>Poznámka k položce:_x000D_
Geodetické zaměření</t>
  </si>
  <si>
    <t>-390323338</t>
  </si>
  <si>
    <t>Poznámka k položce:_x000D_
Dodavatelská dokumentace</t>
  </si>
  <si>
    <t>013254000</t>
  </si>
  <si>
    <t>Dokumentace skutečného provedení stavby</t>
  </si>
  <si>
    <t>402932282</t>
  </si>
  <si>
    <t>VRN3</t>
  </si>
  <si>
    <t>Zařízení staveniště</t>
  </si>
  <si>
    <t>030001000</t>
  </si>
  <si>
    <t>185726405</t>
  </si>
  <si>
    <t>032103000</t>
  </si>
  <si>
    <t>Náklady na stavební buňky</t>
  </si>
  <si>
    <t>1712876297</t>
  </si>
  <si>
    <t>032503000</t>
  </si>
  <si>
    <t>Skládky na staveništi</t>
  </si>
  <si>
    <t>99668835</t>
  </si>
  <si>
    <t>032903000</t>
  </si>
  <si>
    <t>Náklady na provoz a údržbu vybavení staveniště</t>
  </si>
  <si>
    <t>1673035230</t>
  </si>
  <si>
    <t>033203000</t>
  </si>
  <si>
    <t>Energie pro zařízení staveniště</t>
  </si>
  <si>
    <t>74737237</t>
  </si>
  <si>
    <t>034103000</t>
  </si>
  <si>
    <t>Oplocení staveniště</t>
  </si>
  <si>
    <t>1618361228</t>
  </si>
  <si>
    <t>034603000</t>
  </si>
  <si>
    <t>Alarm, strážní služba staveniště</t>
  </si>
  <si>
    <t>1063438495</t>
  </si>
  <si>
    <t>039103000</t>
  </si>
  <si>
    <t>Rozebrání, bourání a odvoz zařízení staveniště</t>
  </si>
  <si>
    <t>-1341352229</t>
  </si>
  <si>
    <t>VRN7</t>
  </si>
  <si>
    <t>Provozní vlivy</t>
  </si>
  <si>
    <t>073002000</t>
  </si>
  <si>
    <t>Ztížený pohyb vozidel v centrech měst</t>
  </si>
  <si>
    <t>116968768</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</si>
  <si>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</si>
  <si>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</si>
  <si>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</si>
  <si>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</si>
  <si>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9"/>
        <rFont val="Trebuchet MS"/>
        <charset val="238"/>
      </rPr>
      <t xml:space="preserve">Rekapitulace stavby </t>
    </r>
    <r>
      <rPr>
        <sz val="9"/>
        <rFont val="Trebuchet MS"/>
        <charset val="238"/>
      </rPr>
      <t>obsahuje sestavu Rekapitulace stavby a Rekapitulace objektů stavby a soupisů prací.</t>
    </r>
  </si>
  <si>
    <r>
      <t xml:space="preserve">V sestavě </t>
    </r>
    <r>
      <rPr>
        <b/>
        <sz val="9"/>
        <rFont val="Trebuchet MS"/>
        <charset val="238"/>
      </rPr>
      <t>Rekapitulace stavby</t>
    </r>
    <r>
      <rPr>
        <sz val="9"/>
        <rFont val="Trebuchet MS"/>
        <charset val="238"/>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</si>
  <si>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</si>
  <si>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</si>
  <si>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b/>
        <sz val="9"/>
        <rFont val="Trebuchet MS"/>
        <charset val="238"/>
      </rPr>
      <t>Rekapitulace objektů stavby a soupisů prací</t>
    </r>
    <r>
      <rPr>
        <sz val="9"/>
        <rFont val="Trebuchet MS"/>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</si>
  <si>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</si>
  <si>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</si>
  <si>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</si>
  <si>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</si>
  <si>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</si>
  <si>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</si>
  <si>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</si>
  <si>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</si>
  <si>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</si>
  <si>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</si>
  <si>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Ostatní</t>
  </si>
  <si>
    <t>Soupis prací pro daný typ objektu</t>
  </si>
  <si>
    <r>
      <rPr>
        <i/>
        <sz val="9"/>
        <rFont val="Trebuchet MS"/>
        <charset val="238"/>
      </rPr>
      <t xml:space="preserve">Soupis prací </t>
    </r>
    <r>
      <rPr>
        <sz val="9"/>
        <rFont val="Trebuchet MS"/>
        <charset val="238"/>
      </rPr>
      <t>pro jednotlivé objekty obsahuje sestavy Krycí list soupisu prací, Rekapitulace členění soupisu prací, Soupis prací. Za soupis prací může být považován</t>
    </r>
  </si>
  <si>
    <t>i objekt stavby v případě, že neobsahuje podřízenou zakázku.</t>
  </si>
  <si>
    <r>
      <rPr>
        <b/>
        <sz val="9"/>
        <rFont val="Trebuchet MS"/>
        <charset val="238"/>
      </rPr>
      <t>Krycí list soupisu</t>
    </r>
    <r>
      <rPr>
        <sz val="9"/>
        <rFont val="Trebuchet MS"/>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</si>
  <si>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</si>
  <si>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9"/>
        <rFont val="Trebuchet MS"/>
        <charset val="238"/>
      </rPr>
      <t>Rekapitulace členění soupisu prací</t>
    </r>
    <r>
      <rPr>
        <sz val="9"/>
        <rFont val="Trebuchet MS"/>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</si>
  <si>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</si>
  <si>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9"/>
        <rFont val="Trebuchet MS"/>
        <charset val="238"/>
      </rPr>
      <t xml:space="preserve">Soupis prací </t>
    </r>
    <r>
      <rPr>
        <sz val="9"/>
        <rFont val="Trebuchet MS"/>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</si>
  <si>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</si>
  <si>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</si>
  <si>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</si>
  <si>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</si>
  <si>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</si>
  <si>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</si>
  <si>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</si>
  <si>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</si>
  <si>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</si>
  <si>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</si>
  <si>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</si>
  <si>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</si>
  <si>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</si>
  <si>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</si>
  <si>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</si>
  <si>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</si>
  <si>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</si>
  <si>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</si>
  <si>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</si>
  <si>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</si>
  <si>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</si>
  <si>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</si>
  <si>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</si>
  <si>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</si>
  <si>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</si>
  <si>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</si>
  <si>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</si>
  <si>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</si>
  <si>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</si>
  <si>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</si>
  <si>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</si>
  <si>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</si>
  <si>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</si>
  <si>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</si>
  <si>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</si>
  <si>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</si>
  <si>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</si>
  <si>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</si>
  <si>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</si>
  <si>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</si>
  <si>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</si>
  <si>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</si>
  <si>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</si>
  <si>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</si>
  <si>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</si>
  <si>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</si>
  <si>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</si>
  <si>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</si>
  <si>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</si>
  <si>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</si>
  <si>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</si>
  <si>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</si>
  <si>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</si>
  <si>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</si>
  <si>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</si>
  <si>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</si>
  <si>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</si>
  <si>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</si>
  <si>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</si>
  <si>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</si>
  <si>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</si>
  <si>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</si>
  <si>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</si>
  <si>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</si>
  <si>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</si>
  <si>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</si>
  <si>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</si>
  <si>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</si>
  <si>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</si>
  <si>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</si>
  <si>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</si>
  <si>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</si>
  <si>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</si>
  <si>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</si>
  <si>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</si>
  <si>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</si>
  <si>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</si>
  <si>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</si>
  <si>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</si>
  <si>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</si>
  <si>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</si>
  <si>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</si>
  <si>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</si>
  <si>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</si>
  <si>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</si>
  <si>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</si>
  <si>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</si>
  <si>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</si>
  <si>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</si>
  <si>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</si>
  <si>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</si>
  <si>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</si>
  <si>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</si>
  <si>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</si>
  <si>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</si>
  <si>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</si>
  <si>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</si>
  <si>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</si>
  <si>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</si>
  <si>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</si>
  <si>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</si>
  <si>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</si>
  <si>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</si>
  <si>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</si>
  <si>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</si>
  <si>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</si>
  <si>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</si>
  <si>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</si>
  <si>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</si>
  <si>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</si>
  <si>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</si>
  <si>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</si>
  <si>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</si>
  <si>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</si>
  <si>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</si>
  <si>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</si>
  <si>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</si>
  <si>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</si>
  <si>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</si>
  <si>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</si>
  <si>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</si>
  <si>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</si>
  <si>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</si>
  <si>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</si>
  <si>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</si>
  <si>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</si>
  <si>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</si>
  <si>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</si>
  <si>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</si>
  <si>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</si>
  <si>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</si>
  <si>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</si>
  <si>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</si>
  <si>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</si>
  <si>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</si>
  <si>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</si>
  <si>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</si>
  <si>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</si>
  <si>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</si>
  <si>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</si>
  <si>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</si>
  <si>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</si>
  <si>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</si>
  <si>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</si>
  <si>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</si>
  <si>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</si>
  <si>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</si>
  <si>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</si>
  <si>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</si>
  <si>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</si>
  <si>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</si>
  <si>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Položka typu HSV</t>
  </si>
  <si>
    <t>Položka typu PSV</t>
  </si>
  <si>
    <t>Položka typu M</t>
  </si>
  <si>
    <t>Položka typu OST</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</si>
</sst>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8">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800080"/>
      <name val="Arial CE"/>
    </font>
    <font>
      <sz val="8"/>
      <color rgb="FF0000A8"/>
      <name val="Arial CE"/>
    </font>
    <font>
      <sz val="8"/>
      <color rgb="FF505050"/>
      <name val="Arial CE"/>
    </font>
    <font>
      <sz val="8"/>
      <color rgb="FFFF0000"/>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b/>
      <sz val="10"/>
      <color rgb="FF003366"/>
      <name val="Arial CE"/>
    </font>
    <font>
      <sz val="18"/>
      <color theme="10"/>
      <name val="Wingdings 2"/>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sz val="8"/>
      <name val="Trebuchet MS"/>
      <charset val="238"/>
    </font>
    <font>
      <b/>
      <sz val="16"/>
      <name val="Trebuchet MS"/>
      <charset val="238"/>
    </font>
    <font>
      <b/>
      <sz val="11"/>
      <name val="Trebuchet MS"/>
      <charset val="238"/>
    </font>
    <font>
      <sz val="9"/>
      <name val="Trebuchet MS"/>
      <charset val="238"/>
    </font>
    <font>
      <sz val="10"/>
      <name val="Trebuchet MS"/>
      <charset val="238"/>
    </font>
    <font>
      <sz val="11"/>
      <name val="Trebuchet MS"/>
      <charset val="238"/>
    </font>
    <font>
      <b/>
      <sz val="9"/>
      <name val="Trebuchet MS"/>
      <charset val="238"/>
    </font>
    <font>
      <u/>
      <sz val="11"/>
      <color theme="10"/>
      <name val="Calibri"/>
      <scheme val="minor"/>
    </font>
    <font>
      <i/>
      <sz val="9"/>
      <name val="Trebuchet MS"/>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46" fillId="0" borderId="0" applyNumberFormat="0" applyFill="0" applyBorder="0" applyAlignment="0" applyProtection="0"/>
  </cellStyleXfs>
  <cellXfs count="422">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lignment horizontal="center"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3" fillId="0" borderId="0" xfId="0" applyFont="1" applyAlignment="1" applyProtection="1">
      <alignment horizontal="left" vertical="top"/>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0" fontId="2" fillId="0" borderId="0" xfId="0" applyFont="1" applyAlignment="1" applyProtection="1">
      <alignment horizontal="left" vertical="top"/>
    </xf>
    <xf numFmtId="49" fontId="2" fillId="2" borderId="0" xfId="0" applyNumberFormat="1" applyFont="1" applyFill="1" applyAlignment="1" applyProtection="1">
      <alignment horizontal="left" vertical="center"/>
      <protection locked="0"/>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8" fillId="0" borderId="6" xfId="0" applyFont="1" applyBorder="1" applyAlignment="1" applyProtection="1">
      <alignment horizontal="left" vertical="center"/>
    </xf>
    <xf numFmtId="0" fontId="0" fillId="0" borderId="6" xfId="0" applyFont="1" applyBorder="1" applyAlignment="1" applyProtection="1">
      <alignment vertical="center"/>
    </xf>
    <xf numFmtId="0" fontId="0" fillId="0" borderId="4" xfId="0" applyFont="1" applyBorder="1" applyAlignment="1">
      <alignment vertical="center"/>
    </xf>
    <xf numFmtId="0" fontId="1" fillId="0" borderId="4" xfId="0" applyFont="1" applyBorder="1" applyAlignment="1" applyProtection="1">
      <alignment vertical="center"/>
    </xf>
    <xf numFmtId="0" fontId="1" fillId="0" borderId="0" xfId="0" applyFont="1" applyAlignment="1" applyProtection="1">
      <alignment vertical="center"/>
    </xf>
    <xf numFmtId="0" fontId="1" fillId="0" borderId="4" xfId="0" applyFont="1" applyBorder="1" applyAlignment="1">
      <alignmen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4"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3" xfId="0" applyBorder="1" applyAlignment="1">
      <alignment vertical="center"/>
    </xf>
    <xf numFmtId="0" fontId="0" fillId="0" borderId="14" xfId="0" applyBorder="1" applyAlignment="1">
      <alignment vertical="center"/>
    </xf>
    <xf numFmtId="0" fontId="0" fillId="0" borderId="0" xfId="0" applyFont="1" applyBorder="1" applyAlignment="1">
      <alignment vertical="center"/>
    </xf>
    <xf numFmtId="0" fontId="0" fillId="0" borderId="16" xfId="0" applyFont="1" applyBorder="1" applyAlignment="1">
      <alignmen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0" fillId="4" borderId="8" xfId="0" applyFont="1" applyFill="1" applyBorder="1" applyAlignment="1" applyProtection="1">
      <alignment vertical="center"/>
    </xf>
    <xf numFmtId="0" fontId="22" fillId="4" borderId="9" xfId="0" applyFont="1" applyFill="1" applyBorder="1" applyAlignment="1" applyProtection="1">
      <alignment horizontal="center" vertical="center"/>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23"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20" fillId="0" borderId="15"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6"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5" fillId="0" borderId="4" xfId="0" applyFont="1" applyBorder="1" applyAlignment="1" applyProtection="1">
      <alignment vertical="center"/>
    </xf>
    <xf numFmtId="0" fontId="26" fillId="0" borderId="0" xfId="0" applyFont="1" applyAlignment="1" applyProtection="1">
      <alignment vertical="center"/>
    </xf>
    <xf numFmtId="0" fontId="27" fillId="0" borderId="0" xfId="0"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28" fillId="0" borderId="15" xfId="0" applyNumberFormat="1" applyFont="1" applyBorder="1" applyAlignment="1" applyProtection="1">
      <alignment vertical="center"/>
    </xf>
    <xf numFmtId="4" fontId="28" fillId="0" borderId="0" xfId="0" applyNumberFormat="1" applyFont="1" applyBorder="1" applyAlignment="1" applyProtection="1">
      <alignment vertical="center"/>
    </xf>
    <xf numFmtId="166" fontId="28" fillId="0" borderId="0" xfId="0" applyNumberFormat="1" applyFont="1" applyBorder="1" applyAlignment="1" applyProtection="1">
      <alignment vertical="center"/>
    </xf>
    <xf numFmtId="4" fontId="28" fillId="0" borderId="16" xfId="0" applyNumberFormat="1" applyFont="1" applyBorder="1" applyAlignment="1" applyProtection="1">
      <alignment vertical="center"/>
    </xf>
    <xf numFmtId="0" fontId="5" fillId="0" borderId="0" xfId="0" applyFont="1" applyAlignment="1">
      <alignment horizontal="left" vertical="center"/>
    </xf>
    <xf numFmtId="0" fontId="7" fillId="0" borderId="0" xfId="0" applyFont="1" applyAlignment="1" applyProtection="1">
      <alignment vertical="center"/>
    </xf>
    <xf numFmtId="0" fontId="2" fillId="0" borderId="0" xfId="0" applyFont="1" applyAlignment="1" applyProtection="1">
      <alignment horizontal="center" vertical="center"/>
    </xf>
    <xf numFmtId="4" fontId="1" fillId="0" borderId="15"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6" xfId="0" applyNumberFormat="1" applyFont="1" applyBorder="1" applyAlignment="1" applyProtection="1">
      <alignment vertical="center"/>
    </xf>
    <xf numFmtId="0" fontId="2" fillId="0" borderId="0" xfId="0" applyFont="1" applyAlignment="1">
      <alignment horizontal="left" vertical="center"/>
    </xf>
    <xf numFmtId="0" fontId="30" fillId="0" borderId="0" xfId="1" applyFont="1" applyAlignment="1">
      <alignment horizontal="center" vertical="center"/>
    </xf>
    <xf numFmtId="4" fontId="28" fillId="0" borderId="20" xfId="0" applyNumberFormat="1" applyFont="1" applyBorder="1" applyAlignment="1" applyProtection="1">
      <alignment vertical="center"/>
    </xf>
    <xf numFmtId="4" fontId="28" fillId="0" borderId="21" xfId="0" applyNumberFormat="1" applyFont="1" applyBorder="1" applyAlignment="1" applyProtection="1">
      <alignment vertical="center"/>
    </xf>
    <xf numFmtId="166" fontId="28" fillId="0" borderId="21" xfId="0" applyNumberFormat="1" applyFont="1" applyBorder="1" applyAlignment="1" applyProtection="1">
      <alignment vertical="center"/>
    </xf>
    <xf numFmtId="4" fontId="28" fillId="0" borderId="22" xfId="0" applyNumberFormat="1" applyFont="1" applyBorder="1" applyAlignment="1" applyProtection="1">
      <alignment vertical="center"/>
    </xf>
    <xf numFmtId="0" fontId="0" fillId="0" borderId="0" xfId="0" applyProtection="1">
      <protection locked="0"/>
    </xf>
    <xf numFmtId="0" fontId="0" fillId="0" borderId="2" xfId="0" applyBorder="1"/>
    <xf numFmtId="0" fontId="0" fillId="0" borderId="3" xfId="0" applyBorder="1"/>
    <xf numFmtId="0" fontId="0" fillId="0" borderId="3" xfId="0" applyBorder="1" applyProtection="1">
      <protection locked="0"/>
    </xf>
    <xf numFmtId="0" fontId="14" fillId="0" borderId="0" xfId="0" applyFont="1" applyAlignment="1">
      <alignment horizontal="left" vertical="center"/>
    </xf>
    <xf numFmtId="0" fontId="31" fillId="0" borderId="0" xfId="0" applyFont="1" applyAlignment="1">
      <alignment horizontal="left" vertical="center"/>
    </xf>
    <xf numFmtId="0" fontId="1" fillId="0" borderId="0" xfId="0" applyFont="1" applyAlignment="1">
      <alignment horizontal="left" vertical="center"/>
    </xf>
    <xf numFmtId="0" fontId="0" fillId="0" borderId="0" xfId="0" applyFont="1" applyAlignment="1" applyProtection="1">
      <alignment vertical="center"/>
      <protection locked="0"/>
    </xf>
    <xf numFmtId="0" fontId="0" fillId="0" borderId="4" xfId="0" applyBorder="1" applyAlignment="1">
      <alignment vertical="center"/>
    </xf>
    <xf numFmtId="0" fontId="1" fillId="0" borderId="0" xfId="0" applyFont="1" applyAlignment="1" applyProtection="1">
      <alignment horizontal="left" vertical="center"/>
      <protection locked="0"/>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0" fillId="0" borderId="0" xfId="0" applyFont="1" applyAlignment="1" applyProtection="1">
      <alignment vertical="center" wrapText="1"/>
      <protection locked="0"/>
    </xf>
    <xf numFmtId="0" fontId="0" fillId="0" borderId="4" xfId="0" applyBorder="1" applyAlignment="1">
      <alignment vertical="center" wrapText="1"/>
    </xf>
    <xf numFmtId="0" fontId="0" fillId="0" borderId="13" xfId="0" applyFont="1" applyBorder="1" applyAlignment="1">
      <alignment vertical="center"/>
    </xf>
    <xf numFmtId="0" fontId="0" fillId="0" borderId="13" xfId="0" applyFont="1" applyBorder="1" applyAlignment="1" applyProtection="1">
      <alignment vertical="center"/>
      <protection locked="0"/>
    </xf>
    <xf numFmtId="0" fontId="18"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1" fillId="0" borderId="0" xfId="0" applyFont="1" applyAlignment="1" applyProtection="1">
      <alignment horizontal="right" vertical="center"/>
      <protection locked="0"/>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pplyProtection="1">
      <alignment horizontal="right" vertical="center"/>
      <protection locked="0"/>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0" fontId="0" fillId="4" borderId="8" xfId="0" applyFont="1" applyFill="1" applyBorder="1" applyAlignment="1" applyProtection="1">
      <alignment vertical="center"/>
      <protection locked="0"/>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11" xfId="0" applyFont="1" applyBorder="1" applyAlignment="1" applyProtection="1">
      <alignment vertical="center"/>
      <protection locked="0"/>
    </xf>
    <xf numFmtId="0" fontId="0" fillId="0" borderId="2" xfId="0" applyFont="1" applyBorder="1" applyAlignment="1">
      <alignment vertical="center"/>
    </xf>
    <xf numFmtId="0" fontId="0" fillId="0" borderId="3" xfId="0" applyFont="1" applyBorder="1" applyAlignment="1">
      <alignment vertical="center"/>
    </xf>
    <xf numFmtId="0" fontId="0" fillId="0" borderId="3" xfId="0" applyFont="1" applyBorder="1" applyAlignment="1" applyProtection="1">
      <alignment vertical="center"/>
      <protection locked="0"/>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0" fillId="4" borderId="0" xfId="0" applyFont="1" applyFill="1" applyAlignment="1" applyProtection="1">
      <alignment vertical="center"/>
      <protection locked="0"/>
    </xf>
    <xf numFmtId="0" fontId="22" fillId="4" borderId="0" xfId="0" applyFont="1" applyFill="1" applyAlignment="1" applyProtection="1">
      <alignment horizontal="right" vertical="center"/>
    </xf>
    <xf numFmtId="0" fontId="32"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0" fontId="6" fillId="0" borderId="21" xfId="0" applyFont="1" applyBorder="1" applyAlignment="1" applyProtection="1">
      <alignment vertical="center"/>
      <protection locked="0"/>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0" fontId="7" fillId="0" borderId="21" xfId="0" applyFont="1" applyBorder="1" applyAlignment="1" applyProtection="1">
      <alignment vertical="center"/>
      <protection locked="0"/>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protection locked="0"/>
    </xf>
    <xf numFmtId="0" fontId="22" fillId="4" borderId="19" xfId="0" applyFont="1" applyFill="1" applyBorder="1" applyAlignment="1" applyProtection="1">
      <alignment horizontal="center" vertical="center" wrapText="1"/>
    </xf>
    <xf numFmtId="0" fontId="0" fillId="0" borderId="4" xfId="0" applyBorder="1" applyAlignment="1">
      <alignment horizontal="center" vertical="center" wrapText="1"/>
    </xf>
    <xf numFmtId="4" fontId="24" fillId="0" borderId="0" xfId="0" applyNumberFormat="1" applyFont="1" applyAlignment="1" applyProtection="1"/>
    <xf numFmtId="0" fontId="0" fillId="0" borderId="13" xfId="0" applyBorder="1" applyAlignment="1" applyProtection="1">
      <alignment vertical="center"/>
    </xf>
    <xf numFmtId="166" fontId="33" fillId="0" borderId="13" xfId="0" applyNumberFormat="1" applyFont="1" applyBorder="1" applyAlignment="1" applyProtection="1"/>
    <xf numFmtId="166" fontId="33" fillId="0" borderId="14" xfId="0" applyNumberFormat="1" applyFont="1" applyBorder="1" applyAlignment="1" applyProtection="1"/>
    <xf numFmtId="4" fontId="34"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3" xfId="0" applyFont="1" applyBorder="1" applyAlignment="1" applyProtection="1">
      <alignment horizontal="center" vertical="center"/>
    </xf>
    <xf numFmtId="49" fontId="22" fillId="0" borderId="23" xfId="0" applyNumberFormat="1" applyFont="1" applyBorder="1" applyAlignment="1" applyProtection="1">
      <alignment horizontal="left" vertical="center" wrapText="1"/>
    </xf>
    <xf numFmtId="0" fontId="22" fillId="0" borderId="23" xfId="0" applyFont="1" applyBorder="1" applyAlignment="1" applyProtection="1">
      <alignment horizontal="left" vertical="center" wrapText="1"/>
    </xf>
    <xf numFmtId="0" fontId="22" fillId="0" borderId="23" xfId="0" applyFont="1" applyBorder="1" applyAlignment="1" applyProtection="1">
      <alignment horizontal="center" vertical="center" wrapText="1"/>
    </xf>
    <xf numFmtId="167" fontId="22" fillId="0" borderId="23" xfId="0" applyNumberFormat="1" applyFont="1" applyBorder="1" applyAlignment="1" applyProtection="1">
      <alignment vertical="center"/>
    </xf>
    <xf numFmtId="4" fontId="22" fillId="2" borderId="23" xfId="0" applyNumberFormat="1" applyFont="1" applyFill="1" applyBorder="1" applyAlignment="1" applyProtection="1">
      <alignment vertical="center"/>
      <protection locked="0"/>
    </xf>
    <xf numFmtId="4" fontId="22" fillId="0" borderId="23" xfId="0" applyNumberFormat="1" applyFont="1" applyBorder="1" applyAlignment="1" applyProtection="1">
      <alignment vertical="center"/>
    </xf>
    <xf numFmtId="0" fontId="23" fillId="2" borderId="15"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6"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5" fillId="0" borderId="0" xfId="0" applyFont="1" applyAlignment="1" applyProtection="1">
      <alignment horizontal="left" vertical="center"/>
    </xf>
    <xf numFmtId="0" fontId="36" fillId="0" borderId="0" xfId="0" applyFont="1" applyAlignment="1" applyProtection="1">
      <alignment vertical="center" wrapText="1"/>
    </xf>
    <xf numFmtId="0" fontId="0" fillId="0" borderId="15" xfId="0" applyFont="1" applyBorder="1" applyAlignment="1" applyProtection="1">
      <alignment vertical="center"/>
    </xf>
    <xf numFmtId="0" fontId="0" fillId="0" borderId="0" xfId="0" applyBorder="1" applyAlignment="1" applyProtection="1">
      <alignment vertical="center"/>
    </xf>
    <xf numFmtId="0" fontId="9" fillId="0" borderId="4"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12" fillId="0" borderId="4"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4" xfId="0" applyFont="1" applyBorder="1" applyAlignment="1">
      <alignment vertical="center"/>
    </xf>
    <xf numFmtId="0" fontId="12" fillId="0" borderId="15" xfId="0" applyFont="1" applyBorder="1" applyAlignment="1" applyProtection="1">
      <alignment vertical="center"/>
    </xf>
    <xf numFmtId="0" fontId="12" fillId="0" borderId="0" xfId="0" applyFont="1" applyBorder="1" applyAlignment="1" applyProtection="1">
      <alignment vertical="center"/>
    </xf>
    <xf numFmtId="0" fontId="12" fillId="0" borderId="16" xfId="0" applyFont="1" applyBorder="1" applyAlignment="1" applyProtection="1">
      <alignment vertical="center"/>
    </xf>
    <xf numFmtId="0" fontId="12" fillId="0" borderId="0" xfId="0" applyFont="1" applyAlignment="1">
      <alignment horizontal="left" vertical="center"/>
    </xf>
    <xf numFmtId="0" fontId="37" fillId="0" borderId="23" xfId="0" applyFont="1" applyBorder="1" applyAlignment="1" applyProtection="1">
      <alignment horizontal="center" vertical="center"/>
    </xf>
    <xf numFmtId="49" fontId="37" fillId="0" borderId="23" xfId="0" applyNumberFormat="1" applyFont="1" applyBorder="1" applyAlignment="1" applyProtection="1">
      <alignment horizontal="left" vertical="center" wrapText="1"/>
    </xf>
    <xf numFmtId="0" fontId="37" fillId="0" borderId="23" xfId="0" applyFont="1" applyBorder="1" applyAlignment="1" applyProtection="1">
      <alignment horizontal="left" vertical="center" wrapText="1"/>
    </xf>
    <xf numFmtId="0" fontId="37" fillId="0" borderId="23" xfId="0" applyFont="1" applyBorder="1" applyAlignment="1" applyProtection="1">
      <alignment horizontal="center" vertical="center" wrapText="1"/>
    </xf>
    <xf numFmtId="167" fontId="37" fillId="0" borderId="23" xfId="0" applyNumberFormat="1" applyFont="1" applyBorder="1" applyAlignment="1" applyProtection="1">
      <alignment vertical="center"/>
    </xf>
    <xf numFmtId="4" fontId="37" fillId="2" borderId="23" xfId="0" applyNumberFormat="1" applyFont="1" applyFill="1" applyBorder="1" applyAlignment="1" applyProtection="1">
      <alignment vertical="center"/>
      <protection locked="0"/>
    </xf>
    <xf numFmtId="4" fontId="37" fillId="0" borderId="23" xfId="0" applyNumberFormat="1" applyFont="1" applyBorder="1" applyAlignment="1" applyProtection="1">
      <alignment vertical="center"/>
    </xf>
    <xf numFmtId="0" fontId="38" fillId="0" borderId="4" xfId="0" applyFont="1" applyBorder="1" applyAlignment="1">
      <alignment vertical="center"/>
    </xf>
    <xf numFmtId="0" fontId="37" fillId="2" borderId="15" xfId="0" applyFont="1" applyFill="1" applyBorder="1" applyAlignment="1" applyProtection="1">
      <alignment horizontal="left" vertical="center"/>
      <protection locked="0"/>
    </xf>
    <xf numFmtId="0" fontId="37" fillId="0" borderId="0" xfId="0" applyFont="1" applyBorder="1" applyAlignment="1" applyProtection="1">
      <alignment horizontal="center" vertical="center"/>
    </xf>
    <xf numFmtId="0" fontId="11" fillId="0" borderId="20" xfId="0" applyFont="1" applyBorder="1" applyAlignment="1" applyProtection="1">
      <alignment vertical="center"/>
    </xf>
    <xf numFmtId="0" fontId="11" fillId="0" borderId="21" xfId="0" applyFont="1" applyBorder="1" applyAlignment="1" applyProtection="1">
      <alignment vertical="center"/>
    </xf>
    <xf numFmtId="0" fontId="11" fillId="0" borderId="22" xfId="0" applyFont="1" applyBorder="1" applyAlignment="1" applyProtection="1">
      <alignment vertical="center"/>
    </xf>
    <xf numFmtId="0" fontId="12" fillId="0" borderId="20" xfId="0" applyFont="1" applyBorder="1" applyAlignment="1" applyProtection="1">
      <alignment vertical="center"/>
    </xf>
    <xf numFmtId="0" fontId="12" fillId="0" borderId="21" xfId="0" applyFont="1" applyBorder="1" applyAlignment="1" applyProtection="1">
      <alignment vertical="center"/>
    </xf>
    <xf numFmtId="0" fontId="12" fillId="0" borderId="22" xfId="0" applyFont="1" applyBorder="1" applyAlignment="1" applyProtection="1">
      <alignment vertical="center"/>
    </xf>
    <xf numFmtId="0" fontId="0" fillId="0" borderId="20" xfId="0" applyFont="1" applyBorder="1" applyAlignment="1" applyProtection="1">
      <alignment vertical="center"/>
    </xf>
    <xf numFmtId="0" fontId="0" fillId="0" borderId="21" xfId="0" applyBorder="1" applyAlignment="1" applyProtection="1">
      <alignment vertical="center"/>
    </xf>
    <xf numFmtId="0" fontId="0" fillId="0" borderId="21" xfId="0" applyFont="1" applyBorder="1" applyAlignment="1" applyProtection="1">
      <alignment vertical="center"/>
    </xf>
    <xf numFmtId="0" fontId="0" fillId="0" borderId="22" xfId="0" applyFont="1" applyBorder="1" applyAlignment="1" applyProtection="1">
      <alignment vertical="center"/>
    </xf>
    <xf numFmtId="0" fontId="23" fillId="2" borderId="20" xfId="0" applyFont="1" applyFill="1" applyBorder="1" applyAlignment="1" applyProtection="1">
      <alignment horizontal="left" vertical="center"/>
      <protection locked="0"/>
    </xf>
    <xf numFmtId="0" fontId="23" fillId="0" borderId="21" xfId="0" applyFont="1" applyBorder="1" applyAlignment="1" applyProtection="1">
      <alignment horizontal="center" vertical="center"/>
    </xf>
    <xf numFmtId="166" fontId="23" fillId="0" borderId="21" xfId="0" applyNumberFormat="1" applyFont="1" applyBorder="1" applyAlignment="1" applyProtection="1">
      <alignment vertical="center"/>
    </xf>
    <xf numFmtId="166" fontId="23" fillId="0" borderId="22" xfId="0" applyNumberFormat="1" applyFont="1" applyBorder="1" applyAlignment="1" applyProtection="1">
      <alignment vertical="center"/>
    </xf>
    <xf numFmtId="0" fontId="0" fillId="0" borderId="0" xfId="0" applyAlignment="1">
      <alignment vertical="top"/>
    </xf>
    <xf numFmtId="0" fontId="39" fillId="0" borderId="24" xfId="0" applyFont="1" applyBorder="1" applyAlignment="1">
      <alignment vertical="center" wrapText="1"/>
    </xf>
    <xf numFmtId="0" fontId="39" fillId="0" borderId="25" xfId="0" applyFont="1" applyBorder="1" applyAlignment="1">
      <alignment vertical="center" wrapText="1"/>
    </xf>
    <xf numFmtId="0" fontId="39" fillId="0" borderId="26" xfId="0" applyFont="1" applyBorder="1" applyAlignment="1">
      <alignment vertical="center" wrapText="1"/>
    </xf>
    <xf numFmtId="0" fontId="39" fillId="0" borderId="27" xfId="0" applyFont="1" applyBorder="1" applyAlignment="1">
      <alignment horizontal="center" vertical="center" wrapText="1"/>
    </xf>
    <xf numFmtId="0" fontId="39" fillId="0" borderId="28" xfId="0" applyFont="1" applyBorder="1" applyAlignment="1">
      <alignment horizontal="center" vertical="center" wrapText="1"/>
    </xf>
    <xf numFmtId="0" fontId="39" fillId="0" borderId="27" xfId="0" applyFont="1" applyBorder="1" applyAlignment="1">
      <alignment vertical="center" wrapText="1"/>
    </xf>
    <xf numFmtId="0" fontId="39" fillId="0" borderId="28" xfId="0" applyFont="1" applyBorder="1" applyAlignment="1">
      <alignment vertical="center" wrapText="1"/>
    </xf>
    <xf numFmtId="0" fontId="41" fillId="0" borderId="1" xfId="0" applyFont="1" applyBorder="1" applyAlignment="1">
      <alignment horizontal="left" vertical="center" wrapText="1"/>
    </xf>
    <xf numFmtId="0" fontId="42" fillId="0" borderId="1" xfId="0" applyFont="1" applyBorder="1" applyAlignment="1">
      <alignment horizontal="left" vertical="center" wrapText="1"/>
    </xf>
    <xf numFmtId="0" fontId="42" fillId="0" borderId="27" xfId="0" applyFont="1" applyBorder="1" applyAlignment="1">
      <alignment vertical="center" wrapText="1"/>
    </xf>
    <xf numFmtId="0" fontId="42" fillId="0" borderId="1" xfId="0" applyFont="1" applyBorder="1" applyAlignment="1">
      <alignment vertical="center" wrapText="1"/>
    </xf>
    <xf numFmtId="0" fontId="42" fillId="0" borderId="1" xfId="0" applyFont="1" applyBorder="1" applyAlignment="1">
      <alignment horizontal="left" vertical="center"/>
    </xf>
    <xf numFmtId="0" fontId="42" fillId="0" borderId="1" xfId="0" applyFont="1" applyBorder="1" applyAlignment="1">
      <alignment vertical="center"/>
    </xf>
    <xf numFmtId="49" fontId="42" fillId="0" borderId="1" xfId="0" applyNumberFormat="1" applyFont="1" applyBorder="1" applyAlignment="1">
      <alignment vertical="center" wrapText="1"/>
    </xf>
    <xf numFmtId="0" fontId="39" fillId="0" borderId="30" xfId="0" applyFont="1" applyBorder="1" applyAlignment="1">
      <alignment vertical="center" wrapText="1"/>
    </xf>
    <xf numFmtId="0" fontId="43" fillId="0" borderId="29" xfId="0" applyFont="1" applyBorder="1" applyAlignment="1">
      <alignment vertical="center" wrapText="1"/>
    </xf>
    <xf numFmtId="0" fontId="39" fillId="0" borderId="31" xfId="0" applyFont="1" applyBorder="1" applyAlignment="1">
      <alignment vertical="center" wrapText="1"/>
    </xf>
    <xf numFmtId="0" fontId="39" fillId="0" borderId="1" xfId="0" applyFont="1" applyBorder="1" applyAlignment="1">
      <alignment vertical="top"/>
    </xf>
    <xf numFmtId="0" fontId="39" fillId="0" borderId="0" xfId="0" applyFont="1" applyAlignment="1">
      <alignment vertical="top"/>
    </xf>
    <xf numFmtId="0" fontId="39" fillId="0" borderId="24" xfId="0" applyFont="1" applyBorder="1" applyAlignment="1">
      <alignment horizontal="left" vertical="center"/>
    </xf>
    <xf numFmtId="0" fontId="39" fillId="0" borderId="25" xfId="0" applyFont="1" applyBorder="1" applyAlignment="1">
      <alignment horizontal="left" vertical="center"/>
    </xf>
    <xf numFmtId="0" fontId="39" fillId="0" borderId="26" xfId="0" applyFont="1" applyBorder="1" applyAlignment="1">
      <alignment horizontal="left" vertical="center"/>
    </xf>
    <xf numFmtId="0" fontId="39" fillId="0" borderId="27" xfId="0" applyFont="1" applyBorder="1" applyAlignment="1">
      <alignment horizontal="left" vertical="center"/>
    </xf>
    <xf numFmtId="0" fontId="39" fillId="0" borderId="28" xfId="0" applyFont="1" applyBorder="1" applyAlignment="1">
      <alignment horizontal="left" vertical="center"/>
    </xf>
    <xf numFmtId="0" fontId="41" fillId="0" borderId="1" xfId="0" applyFont="1" applyBorder="1" applyAlignment="1">
      <alignment horizontal="left" vertical="center"/>
    </xf>
    <xf numFmtId="0" fontId="44" fillId="0" borderId="0" xfId="0" applyFont="1" applyAlignment="1">
      <alignment horizontal="left" vertical="center"/>
    </xf>
    <xf numFmtId="0" fontId="41" fillId="0" borderId="29" xfId="0" applyFont="1" applyBorder="1" applyAlignment="1">
      <alignment horizontal="left" vertical="center"/>
    </xf>
    <xf numFmtId="0" fontId="41" fillId="0" borderId="29" xfId="0" applyFont="1" applyBorder="1" applyAlignment="1">
      <alignment horizontal="center" vertical="center"/>
    </xf>
    <xf numFmtId="0" fontId="44" fillId="0" borderId="29" xfId="0" applyFont="1" applyBorder="1" applyAlignment="1">
      <alignment horizontal="left" vertical="center"/>
    </xf>
    <xf numFmtId="0" fontId="45" fillId="0" borderId="1" xfId="0" applyFont="1" applyBorder="1" applyAlignment="1">
      <alignment horizontal="left" vertical="center"/>
    </xf>
    <xf numFmtId="0" fontId="42" fillId="0" borderId="0" xfId="0" applyFont="1" applyAlignment="1">
      <alignment horizontal="left" vertical="center"/>
    </xf>
    <xf numFmtId="0" fontId="42" fillId="0" borderId="1" xfId="0" applyFont="1" applyBorder="1" applyAlignment="1">
      <alignment horizontal="center" vertical="center"/>
    </xf>
    <xf numFmtId="0" fontId="42" fillId="0" borderId="27" xfId="0" applyFont="1" applyBorder="1" applyAlignment="1">
      <alignment horizontal="left" vertical="center"/>
    </xf>
    <xf numFmtId="0" fontId="42" fillId="0" borderId="1" xfId="0" applyFont="1" applyFill="1" applyBorder="1" applyAlignment="1">
      <alignment horizontal="left" vertical="center"/>
    </xf>
    <xf numFmtId="0" fontId="42" fillId="0" borderId="1" xfId="0" applyFont="1" applyFill="1" applyBorder="1" applyAlignment="1">
      <alignment horizontal="center" vertical="center"/>
    </xf>
    <xf numFmtId="0" fontId="39" fillId="0" borderId="30" xfId="0" applyFont="1" applyBorder="1" applyAlignment="1">
      <alignment horizontal="left" vertical="center"/>
    </xf>
    <xf numFmtId="0" fontId="43" fillId="0" borderId="29" xfId="0" applyFont="1" applyBorder="1" applyAlignment="1">
      <alignment horizontal="left" vertical="center"/>
    </xf>
    <xf numFmtId="0" fontId="39" fillId="0" borderId="31" xfId="0" applyFont="1" applyBorder="1" applyAlignment="1">
      <alignment horizontal="left" vertical="center"/>
    </xf>
    <xf numFmtId="0" fontId="39" fillId="0" borderId="1" xfId="0" applyFont="1" applyBorder="1" applyAlignment="1">
      <alignment horizontal="left" vertical="center"/>
    </xf>
    <xf numFmtId="0" fontId="43" fillId="0" borderId="1" xfId="0" applyFont="1" applyBorder="1" applyAlignment="1">
      <alignment horizontal="left" vertical="center"/>
    </xf>
    <xf numFmtId="0" fontId="44" fillId="0" borderId="1" xfId="0" applyFont="1" applyBorder="1" applyAlignment="1">
      <alignment horizontal="left" vertical="center"/>
    </xf>
    <xf numFmtId="0" fontId="42" fillId="0" borderId="29" xfId="0" applyFont="1" applyBorder="1" applyAlignment="1">
      <alignment horizontal="left" vertical="center"/>
    </xf>
    <xf numFmtId="0" fontId="39" fillId="0" borderId="1" xfId="0" applyFont="1" applyBorder="1" applyAlignment="1">
      <alignment horizontal="left" vertical="center" wrapText="1"/>
    </xf>
    <xf numFmtId="0" fontId="42" fillId="0" borderId="1" xfId="0" applyFont="1" applyBorder="1" applyAlignment="1">
      <alignment horizontal="center" vertical="center" wrapText="1"/>
    </xf>
    <xf numFmtId="0" fontId="39" fillId="0" borderId="24" xfId="0" applyFont="1" applyBorder="1" applyAlignment="1">
      <alignment horizontal="left" vertical="center" wrapText="1"/>
    </xf>
    <xf numFmtId="0" fontId="39" fillId="0" borderId="25" xfId="0" applyFont="1" applyBorder="1" applyAlignment="1">
      <alignment horizontal="left" vertical="center" wrapText="1"/>
    </xf>
    <xf numFmtId="0" fontId="39" fillId="0" borderId="26" xfId="0" applyFont="1" applyBorder="1" applyAlignment="1">
      <alignment horizontal="left" vertical="center" wrapText="1"/>
    </xf>
    <xf numFmtId="0" fontId="39" fillId="0" borderId="27" xfId="0" applyFont="1" applyBorder="1" applyAlignment="1">
      <alignment horizontal="left" vertical="center" wrapText="1"/>
    </xf>
    <xf numFmtId="0" fontId="39" fillId="0" borderId="28" xfId="0" applyFont="1" applyBorder="1" applyAlignment="1">
      <alignment horizontal="left" vertical="center" wrapText="1"/>
    </xf>
    <xf numFmtId="0" fontId="44" fillId="0" borderId="27" xfId="0" applyFont="1" applyBorder="1" applyAlignment="1">
      <alignment horizontal="left" vertical="center" wrapText="1"/>
    </xf>
    <xf numFmtId="0" fontId="44" fillId="0" borderId="28" xfId="0" applyFont="1" applyBorder="1" applyAlignment="1">
      <alignment horizontal="left" vertical="center" wrapText="1"/>
    </xf>
    <xf numFmtId="0" fontId="42" fillId="0" borderId="27" xfId="0" applyFont="1" applyBorder="1" applyAlignment="1">
      <alignment horizontal="left" vertical="center" wrapText="1"/>
    </xf>
    <xf numFmtId="0" fontId="42" fillId="0" borderId="28" xfId="0" applyFont="1" applyBorder="1" applyAlignment="1">
      <alignment horizontal="left" vertical="center" wrapText="1"/>
    </xf>
    <xf numFmtId="0" fontId="42" fillId="0" borderId="28" xfId="0" applyFont="1" applyBorder="1" applyAlignment="1">
      <alignment horizontal="left" vertical="center"/>
    </xf>
    <xf numFmtId="0" fontId="42" fillId="0" borderId="30" xfId="0" applyFont="1" applyBorder="1" applyAlignment="1">
      <alignment horizontal="left" vertical="center" wrapText="1"/>
    </xf>
    <xf numFmtId="0" fontId="42" fillId="0" borderId="29" xfId="0" applyFont="1" applyBorder="1" applyAlignment="1">
      <alignment horizontal="left" vertical="center" wrapText="1"/>
    </xf>
    <xf numFmtId="0" fontId="42" fillId="0" borderId="31" xfId="0" applyFont="1" applyBorder="1" applyAlignment="1">
      <alignment horizontal="left" vertical="center" wrapText="1"/>
    </xf>
    <xf numFmtId="0" fontId="42" fillId="0" borderId="1" xfId="0" applyFont="1" applyBorder="1" applyAlignment="1">
      <alignment horizontal="left" vertical="top"/>
    </xf>
    <xf numFmtId="0" fontId="42" fillId="0" borderId="1" xfId="0" applyFont="1" applyBorder="1" applyAlignment="1">
      <alignment horizontal="center" vertical="top"/>
    </xf>
    <xf numFmtId="0" fontId="42" fillId="0" borderId="30" xfId="0" applyFont="1" applyBorder="1" applyAlignment="1">
      <alignment horizontal="left" vertical="center"/>
    </xf>
    <xf numFmtId="0" fontId="42" fillId="0" borderId="31" xfId="0" applyFont="1" applyBorder="1" applyAlignment="1">
      <alignment horizontal="left" vertical="center"/>
    </xf>
    <xf numFmtId="0" fontId="44" fillId="0" borderId="0" xfId="0" applyFont="1" applyAlignment="1">
      <alignment vertical="center"/>
    </xf>
    <xf numFmtId="0" fontId="41" fillId="0" borderId="1" xfId="0" applyFont="1" applyBorder="1" applyAlignment="1">
      <alignment vertical="center"/>
    </xf>
    <xf numFmtId="0" fontId="44" fillId="0" borderId="29" xfId="0" applyFont="1" applyBorder="1" applyAlignment="1">
      <alignment vertical="center"/>
    </xf>
    <xf numFmtId="0" fontId="41" fillId="0" borderId="29" xfId="0" applyFont="1" applyBorder="1" applyAlignment="1">
      <alignment vertical="center"/>
    </xf>
    <xf numFmtId="0" fontId="0" fillId="0" borderId="1" xfId="0" applyBorder="1" applyAlignment="1">
      <alignment vertical="top"/>
    </xf>
    <xf numFmtId="49" fontId="42" fillId="0" borderId="1" xfId="0" applyNumberFormat="1" applyFont="1" applyBorder="1" applyAlignment="1">
      <alignment horizontal="left" vertical="center"/>
    </xf>
    <xf numFmtId="0" fontId="0" fillId="0" borderId="29" xfId="0" applyBorder="1" applyAlignment="1">
      <alignment vertical="top"/>
    </xf>
    <xf numFmtId="0" fontId="41" fillId="0" borderId="29" xfId="0" applyFont="1" applyBorder="1" applyAlignment="1">
      <alignment horizontal="left"/>
    </xf>
    <xf numFmtId="0" fontId="44" fillId="0" borderId="29" xfId="0" applyFont="1" applyBorder="1" applyAlignment="1"/>
    <xf numFmtId="0" fontId="39" fillId="0" borderId="27" xfId="0" applyFont="1" applyBorder="1" applyAlignment="1">
      <alignment vertical="top"/>
    </xf>
    <xf numFmtId="0" fontId="39" fillId="0" borderId="28" xfId="0" applyFont="1" applyBorder="1" applyAlignment="1">
      <alignment vertical="top"/>
    </xf>
    <xf numFmtId="0" fontId="39" fillId="0" borderId="1" xfId="0" applyFont="1" applyBorder="1" applyAlignment="1">
      <alignment horizontal="center" vertical="center"/>
    </xf>
    <xf numFmtId="0" fontId="39" fillId="0" borderId="1" xfId="0" applyFont="1" applyBorder="1" applyAlignment="1">
      <alignment horizontal="left" vertical="top"/>
    </xf>
    <xf numFmtId="0" fontId="39" fillId="0" borderId="30" xfId="0" applyFont="1" applyBorder="1" applyAlignment="1">
      <alignment vertical="top"/>
    </xf>
    <xf numFmtId="0" fontId="39" fillId="0" borderId="29" xfId="0" applyFont="1" applyBorder="1" applyAlignment="1">
      <alignment vertical="top"/>
    </xf>
    <xf numFmtId="0" fontId="39" fillId="0" borderId="31" xfId="0" applyFont="1" applyBorder="1" applyAlignment="1">
      <alignment vertical="top"/>
    </xf>
    <xf numFmtId="0" fontId="17" fillId="0" borderId="0" xfId="0" applyFont="1" applyAlignment="1">
      <alignment horizontal="left" vertical="top" wrapText="1"/>
    </xf>
    <xf numFmtId="0" fontId="17" fillId="0" borderId="0" xfId="0" applyFont="1" applyAlignment="1">
      <alignment horizontal="left" vertical="center"/>
    </xf>
    <xf numFmtId="0" fontId="19" fillId="0" borderId="0" xfId="0" applyFont="1" applyAlignment="1">
      <alignment horizontal="left" vertical="center"/>
    </xf>
    <xf numFmtId="0" fontId="2" fillId="0" borderId="0" xfId="0" applyFont="1" applyAlignment="1" applyProtection="1">
      <alignment horizontal="left" vertical="center"/>
    </xf>
    <xf numFmtId="0" fontId="0" fillId="0" borderId="0" xfId="0" applyProtection="1"/>
    <xf numFmtId="0" fontId="3" fillId="0" borderId="0" xfId="0" applyFont="1" applyAlignment="1" applyProtection="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4" fontId="18" fillId="0" borderId="6" xfId="0" applyNumberFormat="1" applyFont="1" applyBorder="1" applyAlignment="1" applyProtection="1">
      <alignment vertical="center"/>
    </xf>
    <xf numFmtId="0" fontId="0" fillId="0" borderId="6" xfId="0" applyFont="1" applyBorder="1" applyAlignment="1" applyProtection="1">
      <alignment vertical="center"/>
    </xf>
    <xf numFmtId="0" fontId="1" fillId="0" borderId="0" xfId="0" applyFont="1" applyAlignment="1" applyProtection="1">
      <alignment horizontal="right" vertical="center"/>
    </xf>
    <xf numFmtId="4" fontId="19" fillId="0" borderId="0" xfId="0" applyNumberFormat="1" applyFont="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4" fillId="3" borderId="8"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3" borderId="9" xfId="0" applyFont="1" applyFill="1" applyBorder="1" applyAlignment="1" applyProtection="1">
      <alignment vertical="center"/>
    </xf>
    <xf numFmtId="0" fontId="4" fillId="3" borderId="8" xfId="0" applyFont="1" applyFill="1" applyBorder="1" applyAlignment="1" applyProtection="1">
      <alignment horizontal="left" vertical="center"/>
    </xf>
    <xf numFmtId="0" fontId="0" fillId="0" borderId="0" xfId="0"/>
    <xf numFmtId="4" fontId="7" fillId="0" borderId="0" xfId="0" applyNumberFormat="1" applyFont="1" applyAlignment="1" applyProtection="1">
      <alignment vertical="center"/>
    </xf>
    <xf numFmtId="0" fontId="7" fillId="0" borderId="0" xfId="0" applyFont="1" applyAlignment="1" applyProtection="1">
      <alignment vertical="center"/>
    </xf>
    <xf numFmtId="4" fontId="7" fillId="0" borderId="0" xfId="0" applyNumberFormat="1" applyFont="1" applyAlignment="1" applyProtection="1">
      <alignment horizontal="right" vertical="center"/>
    </xf>
    <xf numFmtId="4" fontId="27" fillId="0" borderId="0" xfId="0" applyNumberFormat="1" applyFont="1" applyAlignment="1" applyProtection="1">
      <alignment vertical="center"/>
    </xf>
    <xf numFmtId="0" fontId="27" fillId="0" borderId="0" xfId="0" applyFont="1" applyAlignment="1" applyProtection="1">
      <alignment vertical="center"/>
    </xf>
    <xf numFmtId="4" fontId="27" fillId="0" borderId="0" xfId="0" applyNumberFormat="1" applyFont="1" applyAlignment="1" applyProtection="1">
      <alignment horizontal="right" vertical="center"/>
    </xf>
    <xf numFmtId="0" fontId="3" fillId="0" borderId="0" xfId="0" applyFont="1" applyAlignment="1" applyProtection="1">
      <alignment horizontal="left" vertical="center" wrapText="1"/>
    </xf>
    <xf numFmtId="0" fontId="3" fillId="0" borderId="0" xfId="0" applyFont="1" applyAlignment="1" applyProtection="1">
      <alignment vertical="center"/>
    </xf>
    <xf numFmtId="0" fontId="22" fillId="4" borderId="7" xfId="0" applyFont="1" applyFill="1" applyBorder="1" applyAlignment="1" applyProtection="1">
      <alignment horizontal="center" vertical="center"/>
    </xf>
    <xf numFmtId="0" fontId="22" fillId="4" borderId="8" xfId="0" applyFont="1" applyFill="1" applyBorder="1" applyAlignment="1" applyProtection="1">
      <alignment horizontal="left" vertical="center"/>
    </xf>
    <xf numFmtId="0" fontId="22" fillId="4" borderId="8" xfId="0" applyFont="1" applyFill="1" applyBorder="1" applyAlignment="1" applyProtection="1">
      <alignment horizontal="center" vertical="center"/>
    </xf>
    <xf numFmtId="0" fontId="26" fillId="0" borderId="0" xfId="0" applyFont="1" applyAlignment="1" applyProtection="1">
      <alignment horizontal="left" vertical="center" wrapText="1"/>
    </xf>
    <xf numFmtId="0" fontId="29" fillId="0" borderId="0" xfId="0" applyFont="1" applyAlignment="1" applyProtection="1">
      <alignment horizontal="left" vertical="center" wrapText="1"/>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 fillId="0" borderId="0" xfId="0" applyFont="1" applyAlignment="1" applyProtection="1">
      <alignment vertical="center"/>
    </xf>
    <xf numFmtId="0" fontId="20" fillId="0" borderId="12" xfId="0" applyFont="1" applyBorder="1" applyAlignment="1">
      <alignment horizontal="center" vertical="center"/>
    </xf>
    <xf numFmtId="0" fontId="20" fillId="0" borderId="13" xfId="0" applyFont="1" applyBorder="1" applyAlignment="1">
      <alignment horizontal="left" vertical="center"/>
    </xf>
    <xf numFmtId="0" fontId="21" fillId="0" borderId="15" xfId="0" applyFont="1" applyBorder="1" applyAlignment="1">
      <alignment horizontal="left" vertical="center"/>
    </xf>
    <xf numFmtId="0" fontId="21" fillId="0" borderId="0" xfId="0" applyFont="1" applyBorder="1" applyAlignment="1">
      <alignment horizontal="left" vertical="center"/>
    </xf>
    <xf numFmtId="0" fontId="21" fillId="0" borderId="15" xfId="0" applyFont="1" applyBorder="1" applyAlignment="1" applyProtection="1">
      <alignment horizontal="left" vertical="center"/>
    </xf>
    <xf numFmtId="0" fontId="21" fillId="0" borderId="0" xfId="0" applyFont="1" applyBorder="1" applyAlignment="1" applyProtection="1">
      <alignment horizontal="left" vertical="center"/>
    </xf>
    <xf numFmtId="0" fontId="22" fillId="4" borderId="8" xfId="0" applyFont="1" applyFill="1" applyBorder="1" applyAlignment="1" applyProtection="1">
      <alignment horizontal="right" vertical="center"/>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0" fillId="0" borderId="0" xfId="0" applyFont="1" applyAlignment="1">
      <alignment vertical="center"/>
    </xf>
    <xf numFmtId="0" fontId="3" fillId="0" borderId="0" xfId="0" applyFont="1" applyAlignment="1">
      <alignment horizontal="left" vertical="center" wrapText="1"/>
    </xf>
    <xf numFmtId="0" fontId="2" fillId="2" borderId="0" xfId="0" applyFont="1" applyFill="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horizontal="left" vertical="center" wrapText="1"/>
    </xf>
    <xf numFmtId="0" fontId="1" fillId="0" borderId="0" xfId="0" applyFont="1" applyAlignment="1" applyProtection="1">
      <alignment horizontal="left" vertical="center" wrapText="1"/>
    </xf>
    <xf numFmtId="0" fontId="1" fillId="0" borderId="0" xfId="0" applyFont="1" applyAlignment="1" applyProtection="1">
      <alignment horizontal="left" vertical="center"/>
    </xf>
    <xf numFmtId="0" fontId="0" fillId="0" borderId="0" xfId="0" applyFont="1" applyAlignment="1" applyProtection="1">
      <alignment vertical="center"/>
    </xf>
    <xf numFmtId="0" fontId="21" fillId="0" borderId="0" xfId="0" applyFont="1" applyAlignment="1">
      <alignment horizontal="left" vertical="center"/>
    </xf>
    <xf numFmtId="0" fontId="21" fillId="0" borderId="0" xfId="0" applyFont="1" applyAlignment="1" applyProtection="1">
      <alignment horizontal="left" vertical="center"/>
    </xf>
    <xf numFmtId="0" fontId="40" fillId="0" borderId="1" xfId="0" applyFont="1" applyBorder="1" applyAlignment="1">
      <alignment horizontal="center" vertical="center"/>
    </xf>
    <xf numFmtId="0" fontId="40" fillId="0" borderId="1" xfId="0" applyFont="1" applyBorder="1" applyAlignment="1">
      <alignment horizontal="center" vertical="center" wrapText="1"/>
    </xf>
    <xf numFmtId="0" fontId="41" fillId="0" borderId="29" xfId="0" applyFont="1" applyBorder="1" applyAlignment="1">
      <alignment horizontal="left"/>
    </xf>
    <xf numFmtId="0" fontId="42" fillId="0" borderId="1" xfId="0" applyFont="1" applyBorder="1" applyAlignment="1">
      <alignment horizontal="left" vertical="center"/>
    </xf>
    <xf numFmtId="0" fontId="42" fillId="0" borderId="1" xfId="0" applyFont="1" applyBorder="1" applyAlignment="1">
      <alignment horizontal="left" vertical="top"/>
    </xf>
    <xf numFmtId="0" fontId="42" fillId="0" borderId="1" xfId="0" applyFont="1" applyBorder="1" applyAlignment="1">
      <alignment horizontal="left" vertical="center" wrapText="1"/>
    </xf>
    <xf numFmtId="0" fontId="41" fillId="0" borderId="29" xfId="0" applyFont="1" applyBorder="1" applyAlignment="1">
      <alignment horizontal="left" wrapText="1"/>
    </xf>
    <xf numFmtId="49" fontId="42" fillId="0" borderId="1" xfId="0" applyNumberFormat="1" applyFont="1" applyBorder="1" applyAlignment="1">
      <alignment horizontal="left" vertical="center" wrapText="1"/>
    </xf>
  </cellXfs>
  <cellStyles count="2">
    <cellStyle name="Hypertextový odkaz" xfId="1" builtinId="8"/>
    <cellStyle name="normální" xfId="0" builtinId="0" customBuiltin="1"/>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2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2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2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2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2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2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2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3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3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3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cstate="print"/>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sheetPr>
    <pageSetUpPr fitToPage="1"/>
  </sheetPr>
  <dimension ref="A1:CM95"/>
  <sheetViews>
    <sheetView showGridLines="0" tabSelected="1" workbookViewId="0"/>
  </sheetViews>
  <sheetFormatPr defaultRowHeight="14.5"/>
  <cols>
    <col min="1" max="1" width="8.33203125" style="1" customWidth="1"/>
    <col min="2" max="2" width="1.6640625" style="1" customWidth="1"/>
    <col min="3" max="3" width="4.109375" style="1" customWidth="1"/>
    <col min="4" max="33" width="2.6640625" style="1" customWidth="1"/>
    <col min="34" max="34" width="3.33203125" style="1" customWidth="1"/>
    <col min="35" max="35" width="31.6640625" style="1" customWidth="1"/>
    <col min="36" max="37" width="2.44140625" style="1" customWidth="1"/>
    <col min="38" max="38" width="8.33203125" style="1" customWidth="1"/>
    <col min="39" max="39" width="3.33203125" style="1" customWidth="1"/>
    <col min="40" max="40" width="13.33203125" style="1" customWidth="1"/>
    <col min="41" max="41" width="7.44140625" style="1" customWidth="1"/>
    <col min="42" max="42" width="4.109375" style="1" customWidth="1"/>
    <col min="43" max="43" width="15.6640625" style="1" customWidth="1"/>
    <col min="44" max="44" width="13.6640625" style="1" customWidth="1"/>
    <col min="45" max="47" width="25.77734375" style="1" hidden="1" customWidth="1"/>
    <col min="48" max="49" width="21.6640625" style="1" hidden="1" customWidth="1"/>
    <col min="50" max="51" width="25" style="1" hidden="1" customWidth="1"/>
    <col min="52" max="52" width="21.6640625" style="1" hidden="1" customWidth="1"/>
    <col min="53" max="53" width="19.109375" style="1" hidden="1" customWidth="1"/>
    <col min="54" max="54" width="25" style="1" hidden="1" customWidth="1"/>
    <col min="55" max="55" width="21.6640625" style="1" hidden="1" customWidth="1"/>
    <col min="56" max="56" width="19.109375" style="1" hidden="1" customWidth="1"/>
    <col min="57" max="57" width="66.44140625" style="1" customWidth="1"/>
    <col min="71" max="91" width="9.33203125" style="1" hidden="1"/>
  </cols>
  <sheetData>
    <row r="1" spans="1:74" ht="10">
      <c r="A1" s="18" t="s">
        <v>0</v>
      </c>
      <c r="AZ1" s="18" t="s">
        <v>1</v>
      </c>
      <c r="BA1" s="18" t="s">
        <v>2</v>
      </c>
      <c r="BB1" s="18" t="s">
        <v>3</v>
      </c>
      <c r="BT1" s="18" t="s">
        <v>4</v>
      </c>
      <c r="BU1" s="18" t="s">
        <v>4</v>
      </c>
      <c r="BV1" s="18" t="s">
        <v>5</v>
      </c>
    </row>
    <row r="2" spans="1:74" s="1" customFormat="1" ht="37" customHeight="1">
      <c r="AR2" s="376"/>
      <c r="AS2" s="376"/>
      <c r="AT2" s="376"/>
      <c r="AU2" s="376"/>
      <c r="AV2" s="376"/>
      <c r="AW2" s="376"/>
      <c r="AX2" s="376"/>
      <c r="AY2" s="376"/>
      <c r="AZ2" s="376"/>
      <c r="BA2" s="376"/>
      <c r="BB2" s="376"/>
      <c r="BC2" s="376"/>
      <c r="BD2" s="376"/>
      <c r="BE2" s="376"/>
      <c r="BS2" s="19" t="s">
        <v>6</v>
      </c>
      <c r="BT2" s="19" t="s">
        <v>7</v>
      </c>
    </row>
    <row r="3" spans="1:74" s="1" customFormat="1" ht="7" customHeight="1">
      <c r="B3" s="20"/>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2"/>
      <c r="BS3" s="19" t="s">
        <v>6</v>
      </c>
      <c r="BT3" s="19" t="s">
        <v>8</v>
      </c>
    </row>
    <row r="4" spans="1:74" s="1" customFormat="1" ht="25" customHeight="1">
      <c r="B4" s="23"/>
      <c r="C4" s="24"/>
      <c r="D4" s="25" t="s">
        <v>9</v>
      </c>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2"/>
      <c r="AS4" s="26" t="s">
        <v>10</v>
      </c>
      <c r="BE4" s="27" t="s">
        <v>11</v>
      </c>
      <c r="BS4" s="19" t="s">
        <v>12</v>
      </c>
    </row>
    <row r="5" spans="1:74" s="1" customFormat="1" ht="12" customHeight="1">
      <c r="B5" s="23"/>
      <c r="C5" s="24"/>
      <c r="D5" s="28" t="s">
        <v>13</v>
      </c>
      <c r="E5" s="24"/>
      <c r="F5" s="24"/>
      <c r="G5" s="24"/>
      <c r="H5" s="24"/>
      <c r="I5" s="24"/>
      <c r="J5" s="24"/>
      <c r="K5" s="360" t="s">
        <v>14</v>
      </c>
      <c r="L5" s="361"/>
      <c r="M5" s="361"/>
      <c r="N5" s="361"/>
      <c r="O5" s="361"/>
      <c r="P5" s="361"/>
      <c r="Q5" s="361"/>
      <c r="R5" s="361"/>
      <c r="S5" s="361"/>
      <c r="T5" s="361"/>
      <c r="U5" s="361"/>
      <c r="V5" s="361"/>
      <c r="W5" s="361"/>
      <c r="X5" s="361"/>
      <c r="Y5" s="361"/>
      <c r="Z5" s="361"/>
      <c r="AA5" s="361"/>
      <c r="AB5" s="361"/>
      <c r="AC5" s="361"/>
      <c r="AD5" s="361"/>
      <c r="AE5" s="361"/>
      <c r="AF5" s="361"/>
      <c r="AG5" s="361"/>
      <c r="AH5" s="361"/>
      <c r="AI5" s="361"/>
      <c r="AJ5" s="361"/>
      <c r="AK5" s="361"/>
      <c r="AL5" s="361"/>
      <c r="AM5" s="361"/>
      <c r="AN5" s="361"/>
      <c r="AO5" s="361"/>
      <c r="AP5" s="24"/>
      <c r="AQ5" s="24"/>
      <c r="AR5" s="22"/>
      <c r="BE5" s="357" t="s">
        <v>15</v>
      </c>
      <c r="BS5" s="19" t="s">
        <v>12</v>
      </c>
    </row>
    <row r="6" spans="1:74" s="1" customFormat="1" ht="37" customHeight="1">
      <c r="B6" s="23"/>
      <c r="C6" s="24"/>
      <c r="D6" s="30" t="s">
        <v>16</v>
      </c>
      <c r="E6" s="24"/>
      <c r="F6" s="24"/>
      <c r="G6" s="24"/>
      <c r="H6" s="24"/>
      <c r="I6" s="24"/>
      <c r="J6" s="24"/>
      <c r="K6" s="362" t="s">
        <v>17</v>
      </c>
      <c r="L6" s="361"/>
      <c r="M6" s="361"/>
      <c r="N6" s="361"/>
      <c r="O6" s="361"/>
      <c r="P6" s="361"/>
      <c r="Q6" s="361"/>
      <c r="R6" s="361"/>
      <c r="S6" s="361"/>
      <c r="T6" s="361"/>
      <c r="U6" s="361"/>
      <c r="V6" s="361"/>
      <c r="W6" s="361"/>
      <c r="X6" s="361"/>
      <c r="Y6" s="361"/>
      <c r="Z6" s="361"/>
      <c r="AA6" s="361"/>
      <c r="AB6" s="361"/>
      <c r="AC6" s="361"/>
      <c r="AD6" s="361"/>
      <c r="AE6" s="361"/>
      <c r="AF6" s="361"/>
      <c r="AG6" s="361"/>
      <c r="AH6" s="361"/>
      <c r="AI6" s="361"/>
      <c r="AJ6" s="361"/>
      <c r="AK6" s="361"/>
      <c r="AL6" s="361"/>
      <c r="AM6" s="361"/>
      <c r="AN6" s="361"/>
      <c r="AO6" s="361"/>
      <c r="AP6" s="24"/>
      <c r="AQ6" s="24"/>
      <c r="AR6" s="22"/>
      <c r="BE6" s="358"/>
      <c r="BS6" s="19" t="s">
        <v>12</v>
      </c>
    </row>
    <row r="7" spans="1:74" s="1" customFormat="1" ht="12" customHeight="1">
      <c r="B7" s="23"/>
      <c r="C7" s="24"/>
      <c r="D7" s="31" t="s">
        <v>18</v>
      </c>
      <c r="E7" s="24"/>
      <c r="F7" s="24"/>
      <c r="G7" s="24"/>
      <c r="H7" s="24"/>
      <c r="I7" s="24"/>
      <c r="J7" s="24"/>
      <c r="K7" s="29" t="s">
        <v>19</v>
      </c>
      <c r="L7" s="24"/>
      <c r="M7" s="24"/>
      <c r="N7" s="24"/>
      <c r="O7" s="24"/>
      <c r="P7" s="24"/>
      <c r="Q7" s="24"/>
      <c r="R7" s="24"/>
      <c r="S7" s="24"/>
      <c r="T7" s="24"/>
      <c r="U7" s="24"/>
      <c r="V7" s="24"/>
      <c r="W7" s="24"/>
      <c r="X7" s="24"/>
      <c r="Y7" s="24"/>
      <c r="Z7" s="24"/>
      <c r="AA7" s="24"/>
      <c r="AB7" s="24"/>
      <c r="AC7" s="24"/>
      <c r="AD7" s="24"/>
      <c r="AE7" s="24"/>
      <c r="AF7" s="24"/>
      <c r="AG7" s="24"/>
      <c r="AH7" s="24"/>
      <c r="AI7" s="24"/>
      <c r="AJ7" s="24"/>
      <c r="AK7" s="31" t="s">
        <v>20</v>
      </c>
      <c r="AL7" s="24"/>
      <c r="AM7" s="24"/>
      <c r="AN7" s="29" t="s">
        <v>21</v>
      </c>
      <c r="AO7" s="24"/>
      <c r="AP7" s="24"/>
      <c r="AQ7" s="24"/>
      <c r="AR7" s="22"/>
      <c r="BE7" s="358"/>
      <c r="BS7" s="19" t="s">
        <v>12</v>
      </c>
    </row>
    <row r="8" spans="1:74" s="1" customFormat="1" ht="12" customHeight="1">
      <c r="B8" s="23"/>
      <c r="C8" s="24"/>
      <c r="D8" s="31" t="s">
        <v>22</v>
      </c>
      <c r="E8" s="24"/>
      <c r="F8" s="24"/>
      <c r="G8" s="24"/>
      <c r="H8" s="24"/>
      <c r="I8" s="24"/>
      <c r="J8" s="24"/>
      <c r="K8" s="29" t="s">
        <v>23</v>
      </c>
      <c r="L8" s="24"/>
      <c r="M8" s="24"/>
      <c r="N8" s="24"/>
      <c r="O8" s="24"/>
      <c r="P8" s="24"/>
      <c r="Q8" s="24"/>
      <c r="R8" s="24"/>
      <c r="S8" s="24"/>
      <c r="T8" s="24"/>
      <c r="U8" s="24"/>
      <c r="V8" s="24"/>
      <c r="W8" s="24"/>
      <c r="X8" s="24"/>
      <c r="Y8" s="24"/>
      <c r="Z8" s="24"/>
      <c r="AA8" s="24"/>
      <c r="AB8" s="24"/>
      <c r="AC8" s="24"/>
      <c r="AD8" s="24"/>
      <c r="AE8" s="24"/>
      <c r="AF8" s="24"/>
      <c r="AG8" s="24"/>
      <c r="AH8" s="24"/>
      <c r="AI8" s="24"/>
      <c r="AJ8" s="24"/>
      <c r="AK8" s="31" t="s">
        <v>24</v>
      </c>
      <c r="AL8" s="24"/>
      <c r="AM8" s="24"/>
      <c r="AN8" s="32" t="s">
        <v>25</v>
      </c>
      <c r="AO8" s="24"/>
      <c r="AP8" s="24"/>
      <c r="AQ8" s="24"/>
      <c r="AR8" s="22"/>
      <c r="BE8" s="358"/>
      <c r="BS8" s="19" t="s">
        <v>12</v>
      </c>
    </row>
    <row r="9" spans="1:74" s="1" customFormat="1" ht="29.25" customHeight="1">
      <c r="B9" s="23"/>
      <c r="C9" s="24"/>
      <c r="D9" s="28" t="s">
        <v>26</v>
      </c>
      <c r="E9" s="24"/>
      <c r="F9" s="24"/>
      <c r="G9" s="24"/>
      <c r="H9" s="24"/>
      <c r="I9" s="24"/>
      <c r="J9" s="24"/>
      <c r="K9" s="33" t="s">
        <v>27</v>
      </c>
      <c r="L9" s="24"/>
      <c r="M9" s="24"/>
      <c r="N9" s="24"/>
      <c r="O9" s="24"/>
      <c r="P9" s="24"/>
      <c r="Q9" s="24"/>
      <c r="R9" s="24"/>
      <c r="S9" s="24"/>
      <c r="T9" s="24"/>
      <c r="U9" s="24"/>
      <c r="V9" s="24"/>
      <c r="W9" s="24"/>
      <c r="X9" s="24"/>
      <c r="Y9" s="24"/>
      <c r="Z9" s="24"/>
      <c r="AA9" s="24"/>
      <c r="AB9" s="24"/>
      <c r="AC9" s="24"/>
      <c r="AD9" s="24"/>
      <c r="AE9" s="24"/>
      <c r="AF9" s="24"/>
      <c r="AG9" s="24"/>
      <c r="AH9" s="24"/>
      <c r="AI9" s="24"/>
      <c r="AJ9" s="24"/>
      <c r="AK9" s="28" t="s">
        <v>28</v>
      </c>
      <c r="AL9" s="24"/>
      <c r="AM9" s="24"/>
      <c r="AN9" s="33" t="s">
        <v>29</v>
      </c>
      <c r="AO9" s="24"/>
      <c r="AP9" s="24"/>
      <c r="AQ9" s="24"/>
      <c r="AR9" s="22"/>
      <c r="BE9" s="358"/>
      <c r="BS9" s="19" t="s">
        <v>12</v>
      </c>
    </row>
    <row r="10" spans="1:74" s="1" customFormat="1" ht="12" customHeight="1">
      <c r="B10" s="23"/>
      <c r="C10" s="24"/>
      <c r="D10" s="31" t="s">
        <v>30</v>
      </c>
      <c r="E10" s="24"/>
      <c r="F10" s="24"/>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31" t="s">
        <v>31</v>
      </c>
      <c r="AL10" s="24"/>
      <c r="AM10" s="24"/>
      <c r="AN10" s="29" t="s">
        <v>32</v>
      </c>
      <c r="AO10" s="24"/>
      <c r="AP10" s="24"/>
      <c r="AQ10" s="24"/>
      <c r="AR10" s="22"/>
      <c r="BE10" s="358"/>
      <c r="BS10" s="19" t="s">
        <v>12</v>
      </c>
    </row>
    <row r="11" spans="1:74" s="1" customFormat="1" ht="18.5" customHeight="1">
      <c r="B11" s="23"/>
      <c r="C11" s="24"/>
      <c r="D11" s="24"/>
      <c r="E11" s="29" t="s">
        <v>33</v>
      </c>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31" t="s">
        <v>34</v>
      </c>
      <c r="AL11" s="24"/>
      <c r="AM11" s="24"/>
      <c r="AN11" s="29" t="s">
        <v>35</v>
      </c>
      <c r="AO11" s="24"/>
      <c r="AP11" s="24"/>
      <c r="AQ11" s="24"/>
      <c r="AR11" s="22"/>
      <c r="BE11" s="358"/>
      <c r="BS11" s="19" t="s">
        <v>12</v>
      </c>
    </row>
    <row r="12" spans="1:74" s="1" customFormat="1" ht="7" customHeight="1">
      <c r="B12" s="23"/>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2"/>
      <c r="BE12" s="358"/>
      <c r="BS12" s="19" t="s">
        <v>12</v>
      </c>
    </row>
    <row r="13" spans="1:74" s="1" customFormat="1" ht="12" customHeight="1">
      <c r="B13" s="23"/>
      <c r="C13" s="24"/>
      <c r="D13" s="31" t="s">
        <v>36</v>
      </c>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31" t="s">
        <v>31</v>
      </c>
      <c r="AL13" s="24"/>
      <c r="AM13" s="24"/>
      <c r="AN13" s="34" t="s">
        <v>37</v>
      </c>
      <c r="AO13" s="24"/>
      <c r="AP13" s="24"/>
      <c r="AQ13" s="24"/>
      <c r="AR13" s="22"/>
      <c r="BE13" s="358"/>
      <c r="BS13" s="19" t="s">
        <v>12</v>
      </c>
    </row>
    <row r="14" spans="1:74" ht="12.5">
      <c r="B14" s="23"/>
      <c r="C14" s="24"/>
      <c r="D14" s="24"/>
      <c r="E14" s="363" t="s">
        <v>37</v>
      </c>
      <c r="F14" s="364"/>
      <c r="G14" s="364"/>
      <c r="H14" s="364"/>
      <c r="I14" s="364"/>
      <c r="J14" s="364"/>
      <c r="K14" s="364"/>
      <c r="L14" s="364"/>
      <c r="M14" s="364"/>
      <c r="N14" s="364"/>
      <c r="O14" s="364"/>
      <c r="P14" s="364"/>
      <c r="Q14" s="364"/>
      <c r="R14" s="364"/>
      <c r="S14" s="364"/>
      <c r="T14" s="364"/>
      <c r="U14" s="364"/>
      <c r="V14" s="364"/>
      <c r="W14" s="364"/>
      <c r="X14" s="364"/>
      <c r="Y14" s="364"/>
      <c r="Z14" s="364"/>
      <c r="AA14" s="364"/>
      <c r="AB14" s="364"/>
      <c r="AC14" s="364"/>
      <c r="AD14" s="364"/>
      <c r="AE14" s="364"/>
      <c r="AF14" s="364"/>
      <c r="AG14" s="364"/>
      <c r="AH14" s="364"/>
      <c r="AI14" s="364"/>
      <c r="AJ14" s="364"/>
      <c r="AK14" s="31" t="s">
        <v>34</v>
      </c>
      <c r="AL14" s="24"/>
      <c r="AM14" s="24"/>
      <c r="AN14" s="34" t="s">
        <v>37</v>
      </c>
      <c r="AO14" s="24"/>
      <c r="AP14" s="24"/>
      <c r="AQ14" s="24"/>
      <c r="AR14" s="22"/>
      <c r="BE14" s="358"/>
      <c r="BS14" s="19" t="s">
        <v>12</v>
      </c>
    </row>
    <row r="15" spans="1:74" s="1" customFormat="1" ht="7" customHeight="1">
      <c r="B15" s="23"/>
      <c r="C15" s="24"/>
      <c r="D15" s="24"/>
      <c r="E15" s="24"/>
      <c r="F15" s="24"/>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2"/>
      <c r="BE15" s="358"/>
      <c r="BS15" s="19" t="s">
        <v>38</v>
      </c>
    </row>
    <row r="16" spans="1:74" s="1" customFormat="1" ht="12" customHeight="1">
      <c r="B16" s="23"/>
      <c r="C16" s="24"/>
      <c r="D16" s="31" t="s">
        <v>39</v>
      </c>
      <c r="E16" s="24"/>
      <c r="F16" s="24"/>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31" t="s">
        <v>31</v>
      </c>
      <c r="AL16" s="24"/>
      <c r="AM16" s="24"/>
      <c r="AN16" s="29" t="s">
        <v>40</v>
      </c>
      <c r="AO16" s="24"/>
      <c r="AP16" s="24"/>
      <c r="AQ16" s="24"/>
      <c r="AR16" s="22"/>
      <c r="BE16" s="358"/>
      <c r="BS16" s="19" t="s">
        <v>4</v>
      </c>
    </row>
    <row r="17" spans="1:71" s="1" customFormat="1" ht="18.5" customHeight="1">
      <c r="B17" s="23"/>
      <c r="C17" s="24"/>
      <c r="D17" s="24"/>
      <c r="E17" s="29" t="s">
        <v>41</v>
      </c>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31" t="s">
        <v>34</v>
      </c>
      <c r="AL17" s="24"/>
      <c r="AM17" s="24"/>
      <c r="AN17" s="29" t="s">
        <v>42</v>
      </c>
      <c r="AO17" s="24"/>
      <c r="AP17" s="24"/>
      <c r="AQ17" s="24"/>
      <c r="AR17" s="22"/>
      <c r="BE17" s="358"/>
      <c r="BS17" s="19" t="s">
        <v>38</v>
      </c>
    </row>
    <row r="18" spans="1:71" s="1" customFormat="1" ht="7" customHeight="1">
      <c r="B18" s="23"/>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2"/>
      <c r="BE18" s="358"/>
      <c r="BS18" s="19" t="s">
        <v>6</v>
      </c>
    </row>
    <row r="19" spans="1:71" s="1" customFormat="1" ht="12" customHeight="1">
      <c r="B19" s="23"/>
      <c r="C19" s="24"/>
      <c r="D19" s="31" t="s">
        <v>43</v>
      </c>
      <c r="E19" s="24"/>
      <c r="F19" s="24"/>
      <c r="G19" s="24"/>
      <c r="H19" s="24"/>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31" t="s">
        <v>31</v>
      </c>
      <c r="AL19" s="24"/>
      <c r="AM19" s="24"/>
      <c r="AN19" s="29" t="s">
        <v>44</v>
      </c>
      <c r="AO19" s="24"/>
      <c r="AP19" s="24"/>
      <c r="AQ19" s="24"/>
      <c r="AR19" s="22"/>
      <c r="BE19" s="358"/>
      <c r="BS19" s="19" t="s">
        <v>6</v>
      </c>
    </row>
    <row r="20" spans="1:71" s="1" customFormat="1" ht="18.5" customHeight="1">
      <c r="B20" s="23"/>
      <c r="C20" s="24"/>
      <c r="D20" s="24"/>
      <c r="E20" s="29" t="s">
        <v>45</v>
      </c>
      <c r="F20" s="24"/>
      <c r="G20" s="24"/>
      <c r="H20" s="24"/>
      <c r="I20" s="24"/>
      <c r="J20" s="24"/>
      <c r="K20" s="24"/>
      <c r="L20" s="24"/>
      <c r="M20" s="24"/>
      <c r="N20" s="24"/>
      <c r="O20" s="24"/>
      <c r="P20" s="24"/>
      <c r="Q20" s="24"/>
      <c r="R20" s="24"/>
      <c r="S20" s="24"/>
      <c r="T20" s="24"/>
      <c r="U20" s="24"/>
      <c r="V20" s="24"/>
      <c r="W20" s="24"/>
      <c r="X20" s="24"/>
      <c r="Y20" s="24"/>
      <c r="Z20" s="24"/>
      <c r="AA20" s="24"/>
      <c r="AB20" s="24"/>
      <c r="AC20" s="24"/>
      <c r="AD20" s="24"/>
      <c r="AE20" s="24"/>
      <c r="AF20" s="24"/>
      <c r="AG20" s="24"/>
      <c r="AH20" s="24"/>
      <c r="AI20" s="24"/>
      <c r="AJ20" s="24"/>
      <c r="AK20" s="31" t="s">
        <v>34</v>
      </c>
      <c r="AL20" s="24"/>
      <c r="AM20" s="24"/>
      <c r="AN20" s="29" t="s">
        <v>44</v>
      </c>
      <c r="AO20" s="24"/>
      <c r="AP20" s="24"/>
      <c r="AQ20" s="24"/>
      <c r="AR20" s="22"/>
      <c r="BE20" s="358"/>
      <c r="BS20" s="19" t="s">
        <v>4</v>
      </c>
    </row>
    <row r="21" spans="1:71" s="1" customFormat="1" ht="7" customHeight="1">
      <c r="B21" s="23"/>
      <c r="C21" s="24"/>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24"/>
      <c r="AM21" s="24"/>
      <c r="AN21" s="24"/>
      <c r="AO21" s="24"/>
      <c r="AP21" s="24"/>
      <c r="AQ21" s="24"/>
      <c r="AR21" s="22"/>
      <c r="BE21" s="358"/>
    </row>
    <row r="22" spans="1:71" s="1" customFormat="1" ht="12" customHeight="1">
      <c r="B22" s="23"/>
      <c r="C22" s="24"/>
      <c r="D22" s="31" t="s">
        <v>46</v>
      </c>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2"/>
      <c r="BE22" s="358"/>
    </row>
    <row r="23" spans="1:71" s="1" customFormat="1" ht="262.5" customHeight="1">
      <c r="B23" s="23"/>
      <c r="C23" s="24"/>
      <c r="D23" s="24"/>
      <c r="E23" s="365" t="s">
        <v>47</v>
      </c>
      <c r="F23" s="365"/>
      <c r="G23" s="365"/>
      <c r="H23" s="365"/>
      <c r="I23" s="365"/>
      <c r="J23" s="365"/>
      <c r="K23" s="365"/>
      <c r="L23" s="365"/>
      <c r="M23" s="365"/>
      <c r="N23" s="365"/>
      <c r="O23" s="365"/>
      <c r="P23" s="365"/>
      <c r="Q23" s="365"/>
      <c r="R23" s="365"/>
      <c r="S23" s="365"/>
      <c r="T23" s="365"/>
      <c r="U23" s="365"/>
      <c r="V23" s="365"/>
      <c r="W23" s="365"/>
      <c r="X23" s="365"/>
      <c r="Y23" s="365"/>
      <c r="Z23" s="365"/>
      <c r="AA23" s="365"/>
      <c r="AB23" s="365"/>
      <c r="AC23" s="365"/>
      <c r="AD23" s="365"/>
      <c r="AE23" s="365"/>
      <c r="AF23" s="365"/>
      <c r="AG23" s="365"/>
      <c r="AH23" s="365"/>
      <c r="AI23" s="365"/>
      <c r="AJ23" s="365"/>
      <c r="AK23" s="365"/>
      <c r="AL23" s="365"/>
      <c r="AM23" s="365"/>
      <c r="AN23" s="365"/>
      <c r="AO23" s="24"/>
      <c r="AP23" s="24"/>
      <c r="AQ23" s="24"/>
      <c r="AR23" s="22"/>
      <c r="BE23" s="358"/>
    </row>
    <row r="24" spans="1:71" s="1" customFormat="1" ht="7" customHeight="1">
      <c r="B24" s="23"/>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2"/>
      <c r="BE24" s="358"/>
    </row>
    <row r="25" spans="1:71" s="1" customFormat="1" ht="7" customHeight="1">
      <c r="B25" s="23"/>
      <c r="C25" s="24"/>
      <c r="D25" s="36"/>
      <c r="E25" s="36"/>
      <c r="F25" s="36"/>
      <c r="G25" s="36"/>
      <c r="H25" s="36"/>
      <c r="I25" s="36"/>
      <c r="J25" s="36"/>
      <c r="K25" s="36"/>
      <c r="L25" s="36"/>
      <c r="M25" s="36"/>
      <c r="N25" s="36"/>
      <c r="O25" s="36"/>
      <c r="P25" s="36"/>
      <c r="Q25" s="36"/>
      <c r="R25" s="36"/>
      <c r="S25" s="36"/>
      <c r="T25" s="36"/>
      <c r="U25" s="36"/>
      <c r="V25" s="36"/>
      <c r="W25" s="36"/>
      <c r="X25" s="36"/>
      <c r="Y25" s="36"/>
      <c r="Z25" s="36"/>
      <c r="AA25" s="36"/>
      <c r="AB25" s="36"/>
      <c r="AC25" s="36"/>
      <c r="AD25" s="36"/>
      <c r="AE25" s="36"/>
      <c r="AF25" s="36"/>
      <c r="AG25" s="36"/>
      <c r="AH25" s="36"/>
      <c r="AI25" s="36"/>
      <c r="AJ25" s="36"/>
      <c r="AK25" s="36"/>
      <c r="AL25" s="36"/>
      <c r="AM25" s="36"/>
      <c r="AN25" s="36"/>
      <c r="AO25" s="36"/>
      <c r="AP25" s="24"/>
      <c r="AQ25" s="24"/>
      <c r="AR25" s="22"/>
      <c r="BE25" s="358"/>
    </row>
    <row r="26" spans="1:71" s="2" customFormat="1" ht="25.9" customHeight="1">
      <c r="A26" s="37"/>
      <c r="B26" s="38"/>
      <c r="C26" s="39"/>
      <c r="D26" s="40" t="s">
        <v>48</v>
      </c>
      <c r="E26" s="41"/>
      <c r="F26" s="41"/>
      <c r="G26" s="41"/>
      <c r="H26" s="41"/>
      <c r="I26" s="41"/>
      <c r="J26" s="41"/>
      <c r="K26" s="41"/>
      <c r="L26" s="41"/>
      <c r="M26" s="41"/>
      <c r="N26" s="41"/>
      <c r="O26" s="41"/>
      <c r="P26" s="41"/>
      <c r="Q26" s="41"/>
      <c r="R26" s="41"/>
      <c r="S26" s="41"/>
      <c r="T26" s="41"/>
      <c r="U26" s="41"/>
      <c r="V26" s="41"/>
      <c r="W26" s="41"/>
      <c r="X26" s="41"/>
      <c r="Y26" s="41"/>
      <c r="Z26" s="41"/>
      <c r="AA26" s="41"/>
      <c r="AB26" s="41"/>
      <c r="AC26" s="41"/>
      <c r="AD26" s="41"/>
      <c r="AE26" s="41"/>
      <c r="AF26" s="41"/>
      <c r="AG26" s="41"/>
      <c r="AH26" s="41"/>
      <c r="AI26" s="41"/>
      <c r="AJ26" s="41"/>
      <c r="AK26" s="366">
        <f>ROUND(AG54,2)</f>
        <v>0</v>
      </c>
      <c r="AL26" s="367"/>
      <c r="AM26" s="367"/>
      <c r="AN26" s="367"/>
      <c r="AO26" s="367"/>
      <c r="AP26" s="39"/>
      <c r="AQ26" s="39"/>
      <c r="AR26" s="42"/>
      <c r="BE26" s="358"/>
    </row>
    <row r="27" spans="1:71" s="2" customFormat="1" ht="7" customHeight="1">
      <c r="A27" s="37"/>
      <c r="B27" s="38"/>
      <c r="C27" s="39"/>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42"/>
      <c r="BE27" s="358"/>
    </row>
    <row r="28" spans="1:71" s="2" customFormat="1" ht="12.5">
      <c r="A28" s="37"/>
      <c r="B28" s="38"/>
      <c r="C28" s="39"/>
      <c r="D28" s="39"/>
      <c r="E28" s="39"/>
      <c r="F28" s="39"/>
      <c r="G28" s="39"/>
      <c r="H28" s="39"/>
      <c r="I28" s="39"/>
      <c r="J28" s="39"/>
      <c r="K28" s="39"/>
      <c r="L28" s="368" t="s">
        <v>49</v>
      </c>
      <c r="M28" s="368"/>
      <c r="N28" s="368"/>
      <c r="O28" s="368"/>
      <c r="P28" s="368"/>
      <c r="Q28" s="39"/>
      <c r="R28" s="39"/>
      <c r="S28" s="39"/>
      <c r="T28" s="39"/>
      <c r="U28" s="39"/>
      <c r="V28" s="39"/>
      <c r="W28" s="368" t="s">
        <v>50</v>
      </c>
      <c r="X28" s="368"/>
      <c r="Y28" s="368"/>
      <c r="Z28" s="368"/>
      <c r="AA28" s="368"/>
      <c r="AB28" s="368"/>
      <c r="AC28" s="368"/>
      <c r="AD28" s="368"/>
      <c r="AE28" s="368"/>
      <c r="AF28" s="39"/>
      <c r="AG28" s="39"/>
      <c r="AH28" s="39"/>
      <c r="AI28" s="39"/>
      <c r="AJ28" s="39"/>
      <c r="AK28" s="368" t="s">
        <v>51</v>
      </c>
      <c r="AL28" s="368"/>
      <c r="AM28" s="368"/>
      <c r="AN28" s="368"/>
      <c r="AO28" s="368"/>
      <c r="AP28" s="39"/>
      <c r="AQ28" s="39"/>
      <c r="AR28" s="42"/>
      <c r="BE28" s="358"/>
    </row>
    <row r="29" spans="1:71" s="3" customFormat="1" ht="14.4" customHeight="1">
      <c r="B29" s="43"/>
      <c r="C29" s="44"/>
      <c r="D29" s="31" t="s">
        <v>52</v>
      </c>
      <c r="E29" s="44"/>
      <c r="F29" s="31" t="s">
        <v>53</v>
      </c>
      <c r="G29" s="44"/>
      <c r="H29" s="44"/>
      <c r="I29" s="44"/>
      <c r="J29" s="44"/>
      <c r="K29" s="44"/>
      <c r="L29" s="371">
        <v>0.21</v>
      </c>
      <c r="M29" s="370"/>
      <c r="N29" s="370"/>
      <c r="O29" s="370"/>
      <c r="P29" s="370"/>
      <c r="Q29" s="44"/>
      <c r="R29" s="44"/>
      <c r="S29" s="44"/>
      <c r="T29" s="44"/>
      <c r="U29" s="44"/>
      <c r="V29" s="44"/>
      <c r="W29" s="369">
        <f>ROUND(AZ54, 2)</f>
        <v>0</v>
      </c>
      <c r="X29" s="370"/>
      <c r="Y29" s="370"/>
      <c r="Z29" s="370"/>
      <c r="AA29" s="370"/>
      <c r="AB29" s="370"/>
      <c r="AC29" s="370"/>
      <c r="AD29" s="370"/>
      <c r="AE29" s="370"/>
      <c r="AF29" s="44"/>
      <c r="AG29" s="44"/>
      <c r="AH29" s="44"/>
      <c r="AI29" s="44"/>
      <c r="AJ29" s="44"/>
      <c r="AK29" s="369">
        <f>ROUND(AV54, 2)</f>
        <v>0</v>
      </c>
      <c r="AL29" s="370"/>
      <c r="AM29" s="370"/>
      <c r="AN29" s="370"/>
      <c r="AO29" s="370"/>
      <c r="AP29" s="44"/>
      <c r="AQ29" s="44"/>
      <c r="AR29" s="45"/>
      <c r="BE29" s="359"/>
    </row>
    <row r="30" spans="1:71" s="3" customFormat="1" ht="14.4" customHeight="1">
      <c r="B30" s="43"/>
      <c r="C30" s="44"/>
      <c r="D30" s="44"/>
      <c r="E30" s="44"/>
      <c r="F30" s="31" t="s">
        <v>54</v>
      </c>
      <c r="G30" s="44"/>
      <c r="H30" s="44"/>
      <c r="I30" s="44"/>
      <c r="J30" s="44"/>
      <c r="K30" s="44"/>
      <c r="L30" s="371">
        <v>0.15</v>
      </c>
      <c r="M30" s="370"/>
      <c r="N30" s="370"/>
      <c r="O30" s="370"/>
      <c r="P30" s="370"/>
      <c r="Q30" s="44"/>
      <c r="R30" s="44"/>
      <c r="S30" s="44"/>
      <c r="T30" s="44"/>
      <c r="U30" s="44"/>
      <c r="V30" s="44"/>
      <c r="W30" s="369">
        <f>ROUND(BA54, 2)</f>
        <v>0</v>
      </c>
      <c r="X30" s="370"/>
      <c r="Y30" s="370"/>
      <c r="Z30" s="370"/>
      <c r="AA30" s="370"/>
      <c r="AB30" s="370"/>
      <c r="AC30" s="370"/>
      <c r="AD30" s="370"/>
      <c r="AE30" s="370"/>
      <c r="AF30" s="44"/>
      <c r="AG30" s="44"/>
      <c r="AH30" s="44"/>
      <c r="AI30" s="44"/>
      <c r="AJ30" s="44"/>
      <c r="AK30" s="369">
        <f>ROUND(AW54, 2)</f>
        <v>0</v>
      </c>
      <c r="AL30" s="370"/>
      <c r="AM30" s="370"/>
      <c r="AN30" s="370"/>
      <c r="AO30" s="370"/>
      <c r="AP30" s="44"/>
      <c r="AQ30" s="44"/>
      <c r="AR30" s="45"/>
      <c r="BE30" s="359"/>
    </row>
    <row r="31" spans="1:71" s="3" customFormat="1" ht="14.4" hidden="1" customHeight="1">
      <c r="B31" s="43"/>
      <c r="C31" s="44"/>
      <c r="D31" s="44"/>
      <c r="E31" s="44"/>
      <c r="F31" s="31" t="s">
        <v>55</v>
      </c>
      <c r="G31" s="44"/>
      <c r="H31" s="44"/>
      <c r="I31" s="44"/>
      <c r="J31" s="44"/>
      <c r="K31" s="44"/>
      <c r="L31" s="371">
        <v>0.21</v>
      </c>
      <c r="M31" s="370"/>
      <c r="N31" s="370"/>
      <c r="O31" s="370"/>
      <c r="P31" s="370"/>
      <c r="Q31" s="44"/>
      <c r="R31" s="44"/>
      <c r="S31" s="44"/>
      <c r="T31" s="44"/>
      <c r="U31" s="44"/>
      <c r="V31" s="44"/>
      <c r="W31" s="369">
        <f>ROUND(BB54, 2)</f>
        <v>0</v>
      </c>
      <c r="X31" s="370"/>
      <c r="Y31" s="370"/>
      <c r="Z31" s="370"/>
      <c r="AA31" s="370"/>
      <c r="AB31" s="370"/>
      <c r="AC31" s="370"/>
      <c r="AD31" s="370"/>
      <c r="AE31" s="370"/>
      <c r="AF31" s="44"/>
      <c r="AG31" s="44"/>
      <c r="AH31" s="44"/>
      <c r="AI31" s="44"/>
      <c r="AJ31" s="44"/>
      <c r="AK31" s="369">
        <v>0</v>
      </c>
      <c r="AL31" s="370"/>
      <c r="AM31" s="370"/>
      <c r="AN31" s="370"/>
      <c r="AO31" s="370"/>
      <c r="AP31" s="44"/>
      <c r="AQ31" s="44"/>
      <c r="AR31" s="45"/>
      <c r="BE31" s="359"/>
    </row>
    <row r="32" spans="1:71" s="3" customFormat="1" ht="14.4" hidden="1" customHeight="1">
      <c r="B32" s="43"/>
      <c r="C32" s="44"/>
      <c r="D32" s="44"/>
      <c r="E32" s="44"/>
      <c r="F32" s="31" t="s">
        <v>56</v>
      </c>
      <c r="G32" s="44"/>
      <c r="H32" s="44"/>
      <c r="I32" s="44"/>
      <c r="J32" s="44"/>
      <c r="K32" s="44"/>
      <c r="L32" s="371">
        <v>0.15</v>
      </c>
      <c r="M32" s="370"/>
      <c r="N32" s="370"/>
      <c r="O32" s="370"/>
      <c r="P32" s="370"/>
      <c r="Q32" s="44"/>
      <c r="R32" s="44"/>
      <c r="S32" s="44"/>
      <c r="T32" s="44"/>
      <c r="U32" s="44"/>
      <c r="V32" s="44"/>
      <c r="W32" s="369">
        <f>ROUND(BC54, 2)</f>
        <v>0</v>
      </c>
      <c r="X32" s="370"/>
      <c r="Y32" s="370"/>
      <c r="Z32" s="370"/>
      <c r="AA32" s="370"/>
      <c r="AB32" s="370"/>
      <c r="AC32" s="370"/>
      <c r="AD32" s="370"/>
      <c r="AE32" s="370"/>
      <c r="AF32" s="44"/>
      <c r="AG32" s="44"/>
      <c r="AH32" s="44"/>
      <c r="AI32" s="44"/>
      <c r="AJ32" s="44"/>
      <c r="AK32" s="369">
        <v>0</v>
      </c>
      <c r="AL32" s="370"/>
      <c r="AM32" s="370"/>
      <c r="AN32" s="370"/>
      <c r="AO32" s="370"/>
      <c r="AP32" s="44"/>
      <c r="AQ32" s="44"/>
      <c r="AR32" s="45"/>
      <c r="BE32" s="359"/>
    </row>
    <row r="33" spans="1:57" s="3" customFormat="1" ht="14.4" hidden="1" customHeight="1">
      <c r="B33" s="43"/>
      <c r="C33" s="44"/>
      <c r="D33" s="44"/>
      <c r="E33" s="44"/>
      <c r="F33" s="31" t="s">
        <v>57</v>
      </c>
      <c r="G33" s="44"/>
      <c r="H33" s="44"/>
      <c r="I33" s="44"/>
      <c r="J33" s="44"/>
      <c r="K33" s="44"/>
      <c r="L33" s="371">
        <v>0</v>
      </c>
      <c r="M33" s="370"/>
      <c r="N33" s="370"/>
      <c r="O33" s="370"/>
      <c r="P33" s="370"/>
      <c r="Q33" s="44"/>
      <c r="R33" s="44"/>
      <c r="S33" s="44"/>
      <c r="T33" s="44"/>
      <c r="U33" s="44"/>
      <c r="V33" s="44"/>
      <c r="W33" s="369">
        <f>ROUND(BD54, 2)</f>
        <v>0</v>
      </c>
      <c r="X33" s="370"/>
      <c r="Y33" s="370"/>
      <c r="Z33" s="370"/>
      <c r="AA33" s="370"/>
      <c r="AB33" s="370"/>
      <c r="AC33" s="370"/>
      <c r="AD33" s="370"/>
      <c r="AE33" s="370"/>
      <c r="AF33" s="44"/>
      <c r="AG33" s="44"/>
      <c r="AH33" s="44"/>
      <c r="AI33" s="44"/>
      <c r="AJ33" s="44"/>
      <c r="AK33" s="369">
        <v>0</v>
      </c>
      <c r="AL33" s="370"/>
      <c r="AM33" s="370"/>
      <c r="AN33" s="370"/>
      <c r="AO33" s="370"/>
      <c r="AP33" s="44"/>
      <c r="AQ33" s="44"/>
      <c r="AR33" s="45"/>
    </row>
    <row r="34" spans="1:57" s="2" customFormat="1" ht="7" customHeight="1">
      <c r="A34" s="37"/>
      <c r="B34" s="38"/>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39"/>
      <c r="AQ34" s="39"/>
      <c r="AR34" s="42"/>
      <c r="BE34" s="37"/>
    </row>
    <row r="35" spans="1:57" s="2" customFormat="1" ht="25.9" customHeight="1">
      <c r="A35" s="37"/>
      <c r="B35" s="38"/>
      <c r="C35" s="46"/>
      <c r="D35" s="47" t="s">
        <v>58</v>
      </c>
      <c r="E35" s="48"/>
      <c r="F35" s="48"/>
      <c r="G35" s="48"/>
      <c r="H35" s="48"/>
      <c r="I35" s="48"/>
      <c r="J35" s="48"/>
      <c r="K35" s="48"/>
      <c r="L35" s="48"/>
      <c r="M35" s="48"/>
      <c r="N35" s="48"/>
      <c r="O35" s="48"/>
      <c r="P35" s="48"/>
      <c r="Q35" s="48"/>
      <c r="R35" s="48"/>
      <c r="S35" s="48"/>
      <c r="T35" s="49" t="s">
        <v>59</v>
      </c>
      <c r="U35" s="48"/>
      <c r="V35" s="48"/>
      <c r="W35" s="48"/>
      <c r="X35" s="375" t="s">
        <v>60</v>
      </c>
      <c r="Y35" s="373"/>
      <c r="Z35" s="373"/>
      <c r="AA35" s="373"/>
      <c r="AB35" s="373"/>
      <c r="AC35" s="48"/>
      <c r="AD35" s="48"/>
      <c r="AE35" s="48"/>
      <c r="AF35" s="48"/>
      <c r="AG35" s="48"/>
      <c r="AH35" s="48"/>
      <c r="AI35" s="48"/>
      <c r="AJ35" s="48"/>
      <c r="AK35" s="372">
        <f>SUM(AK26:AK33)</f>
        <v>0</v>
      </c>
      <c r="AL35" s="373"/>
      <c r="AM35" s="373"/>
      <c r="AN35" s="373"/>
      <c r="AO35" s="374"/>
      <c r="AP35" s="46"/>
      <c r="AQ35" s="46"/>
      <c r="AR35" s="42"/>
      <c r="BE35" s="37"/>
    </row>
    <row r="36" spans="1:57" s="2" customFormat="1" ht="7" customHeight="1">
      <c r="A36" s="37"/>
      <c r="B36" s="38"/>
      <c r="C36" s="39"/>
      <c r="D36" s="39"/>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39"/>
      <c r="AQ36" s="39"/>
      <c r="AR36" s="42"/>
      <c r="BE36" s="37"/>
    </row>
    <row r="37" spans="1:57" s="2" customFormat="1" ht="7" customHeight="1">
      <c r="A37" s="37"/>
      <c r="B37" s="50"/>
      <c r="C37" s="51"/>
      <c r="D37" s="51"/>
      <c r="E37" s="51"/>
      <c r="F37" s="51"/>
      <c r="G37" s="51"/>
      <c r="H37" s="51"/>
      <c r="I37" s="51"/>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1"/>
      <c r="AO37" s="51"/>
      <c r="AP37" s="51"/>
      <c r="AQ37" s="51"/>
      <c r="AR37" s="42"/>
      <c r="BE37" s="37"/>
    </row>
    <row r="41" spans="1:57" s="2" customFormat="1" ht="7" customHeight="1">
      <c r="A41" s="37"/>
      <c r="B41" s="52"/>
      <c r="C41" s="53"/>
      <c r="D41" s="53"/>
      <c r="E41" s="53"/>
      <c r="F41" s="53"/>
      <c r="G41" s="53"/>
      <c r="H41" s="53"/>
      <c r="I41" s="53"/>
      <c r="J41" s="53"/>
      <c r="K41" s="53"/>
      <c r="L41" s="53"/>
      <c r="M41" s="53"/>
      <c r="N41" s="53"/>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42"/>
      <c r="BE41" s="37"/>
    </row>
    <row r="42" spans="1:57" s="2" customFormat="1" ht="25" customHeight="1">
      <c r="A42" s="37"/>
      <c r="B42" s="38"/>
      <c r="C42" s="25" t="s">
        <v>61</v>
      </c>
      <c r="D42" s="39"/>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39"/>
      <c r="AQ42" s="39"/>
      <c r="AR42" s="42"/>
      <c r="BE42" s="37"/>
    </row>
    <row r="43" spans="1:57" s="2" customFormat="1" ht="7" customHeight="1">
      <c r="A43" s="37"/>
      <c r="B43" s="38"/>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39"/>
      <c r="AQ43" s="39"/>
      <c r="AR43" s="42"/>
      <c r="BE43" s="37"/>
    </row>
    <row r="44" spans="1:57" s="4" customFormat="1" ht="12" customHeight="1">
      <c r="B44" s="54"/>
      <c r="C44" s="31" t="s">
        <v>13</v>
      </c>
      <c r="D44" s="55"/>
      <c r="E44" s="55"/>
      <c r="F44" s="55"/>
      <c r="G44" s="55"/>
      <c r="H44" s="55"/>
      <c r="I44" s="55"/>
      <c r="J44" s="55"/>
      <c r="K44" s="55"/>
      <c r="L44" s="55" t="str">
        <f>K5</f>
        <v>_20031rev01</v>
      </c>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c r="AP44" s="55"/>
      <c r="AQ44" s="55"/>
      <c r="AR44" s="56"/>
    </row>
    <row r="45" spans="1:57" s="5" customFormat="1" ht="37" customHeight="1">
      <c r="B45" s="57"/>
      <c r="C45" s="58" t="s">
        <v>16</v>
      </c>
      <c r="D45" s="59"/>
      <c r="E45" s="59"/>
      <c r="F45" s="59"/>
      <c r="G45" s="59"/>
      <c r="H45" s="59"/>
      <c r="I45" s="59"/>
      <c r="J45" s="59"/>
      <c r="K45" s="59"/>
      <c r="L45" s="383" t="str">
        <f>K6</f>
        <v>EHC CZECH s.r.o. – Podnikatelský inkubátor – Evropská ul., Cheb</v>
      </c>
      <c r="M45" s="384"/>
      <c r="N45" s="384"/>
      <c r="O45" s="384"/>
      <c r="P45" s="384"/>
      <c r="Q45" s="384"/>
      <c r="R45" s="384"/>
      <c r="S45" s="384"/>
      <c r="T45" s="384"/>
      <c r="U45" s="384"/>
      <c r="V45" s="384"/>
      <c r="W45" s="384"/>
      <c r="X45" s="384"/>
      <c r="Y45" s="384"/>
      <c r="Z45" s="384"/>
      <c r="AA45" s="384"/>
      <c r="AB45" s="384"/>
      <c r="AC45" s="384"/>
      <c r="AD45" s="384"/>
      <c r="AE45" s="384"/>
      <c r="AF45" s="384"/>
      <c r="AG45" s="384"/>
      <c r="AH45" s="384"/>
      <c r="AI45" s="384"/>
      <c r="AJ45" s="384"/>
      <c r="AK45" s="384"/>
      <c r="AL45" s="384"/>
      <c r="AM45" s="384"/>
      <c r="AN45" s="384"/>
      <c r="AO45" s="384"/>
      <c r="AP45" s="59"/>
      <c r="AQ45" s="59"/>
      <c r="AR45" s="60"/>
    </row>
    <row r="46" spans="1:57" s="2" customFormat="1" ht="7" customHeight="1">
      <c r="A46" s="37"/>
      <c r="B46" s="38"/>
      <c r="C46" s="39"/>
      <c r="D46" s="39"/>
      <c r="E46" s="39"/>
      <c r="F46" s="39"/>
      <c r="G46" s="39"/>
      <c r="H46" s="39"/>
      <c r="I46" s="39"/>
      <c r="J46" s="39"/>
      <c r="K46" s="39"/>
      <c r="L46" s="39"/>
      <c r="M46" s="39"/>
      <c r="N46" s="39"/>
      <c r="O46" s="39"/>
      <c r="P46" s="39"/>
      <c r="Q46" s="39"/>
      <c r="R46" s="39"/>
      <c r="S46" s="39"/>
      <c r="T46" s="39"/>
      <c r="U46" s="39"/>
      <c r="V46" s="39"/>
      <c r="W46" s="39"/>
      <c r="X46" s="39"/>
      <c r="Y46" s="39"/>
      <c r="Z46" s="39"/>
      <c r="AA46" s="39"/>
      <c r="AB46" s="39"/>
      <c r="AC46" s="39"/>
      <c r="AD46" s="39"/>
      <c r="AE46" s="39"/>
      <c r="AF46" s="39"/>
      <c r="AG46" s="39"/>
      <c r="AH46" s="39"/>
      <c r="AI46" s="39"/>
      <c r="AJ46" s="39"/>
      <c r="AK46" s="39"/>
      <c r="AL46" s="39"/>
      <c r="AM46" s="39"/>
      <c r="AN46" s="39"/>
      <c r="AO46" s="39"/>
      <c r="AP46" s="39"/>
      <c r="AQ46" s="39"/>
      <c r="AR46" s="42"/>
      <c r="BE46" s="37"/>
    </row>
    <row r="47" spans="1:57" s="2" customFormat="1" ht="12" customHeight="1">
      <c r="A47" s="37"/>
      <c r="B47" s="38"/>
      <c r="C47" s="31" t="s">
        <v>22</v>
      </c>
      <c r="D47" s="39"/>
      <c r="E47" s="39"/>
      <c r="F47" s="39"/>
      <c r="G47" s="39"/>
      <c r="H47" s="39"/>
      <c r="I47" s="39"/>
      <c r="J47" s="39"/>
      <c r="K47" s="39"/>
      <c r="L47" s="61" t="str">
        <f>IF(K8="","",K8)</f>
        <v>č. parcelní 250/1, 250/6, 250/7 a st7296</v>
      </c>
      <c r="M47" s="39"/>
      <c r="N47" s="39"/>
      <c r="O47" s="39"/>
      <c r="P47" s="39"/>
      <c r="Q47" s="39"/>
      <c r="R47" s="39"/>
      <c r="S47" s="39"/>
      <c r="T47" s="39"/>
      <c r="U47" s="39"/>
      <c r="V47" s="39"/>
      <c r="W47" s="39"/>
      <c r="X47" s="39"/>
      <c r="Y47" s="39"/>
      <c r="Z47" s="39"/>
      <c r="AA47" s="39"/>
      <c r="AB47" s="39"/>
      <c r="AC47" s="39"/>
      <c r="AD47" s="39"/>
      <c r="AE47" s="39"/>
      <c r="AF47" s="39"/>
      <c r="AG47" s="39"/>
      <c r="AH47" s="39"/>
      <c r="AI47" s="31" t="s">
        <v>24</v>
      </c>
      <c r="AJ47" s="39"/>
      <c r="AK47" s="39"/>
      <c r="AL47" s="39"/>
      <c r="AM47" s="390" t="str">
        <f>IF(AN8= "","",AN8)</f>
        <v>2. 9. 2020</v>
      </c>
      <c r="AN47" s="390"/>
      <c r="AO47" s="39"/>
      <c r="AP47" s="39"/>
      <c r="AQ47" s="39"/>
      <c r="AR47" s="42"/>
      <c r="BE47" s="37"/>
    </row>
    <row r="48" spans="1:57" s="2" customFormat="1" ht="7" customHeight="1">
      <c r="A48" s="37"/>
      <c r="B48" s="38"/>
      <c r="C48" s="39"/>
      <c r="D48" s="39"/>
      <c r="E48" s="39"/>
      <c r="F48" s="39"/>
      <c r="G48" s="39"/>
      <c r="H48" s="39"/>
      <c r="I48" s="39"/>
      <c r="J48" s="39"/>
      <c r="K48" s="39"/>
      <c r="L48" s="39"/>
      <c r="M48" s="39"/>
      <c r="N48" s="39"/>
      <c r="O48" s="39"/>
      <c r="P48" s="39"/>
      <c r="Q48" s="39"/>
      <c r="R48" s="39"/>
      <c r="S48" s="39"/>
      <c r="T48" s="39"/>
      <c r="U48" s="39"/>
      <c r="V48" s="39"/>
      <c r="W48" s="39"/>
      <c r="X48" s="39"/>
      <c r="Y48" s="39"/>
      <c r="Z48" s="39"/>
      <c r="AA48" s="39"/>
      <c r="AB48" s="39"/>
      <c r="AC48" s="39"/>
      <c r="AD48" s="39"/>
      <c r="AE48" s="39"/>
      <c r="AF48" s="39"/>
      <c r="AG48" s="39"/>
      <c r="AH48" s="39"/>
      <c r="AI48" s="39"/>
      <c r="AJ48" s="39"/>
      <c r="AK48" s="39"/>
      <c r="AL48" s="39"/>
      <c r="AM48" s="39"/>
      <c r="AN48" s="39"/>
      <c r="AO48" s="39"/>
      <c r="AP48" s="39"/>
      <c r="AQ48" s="39"/>
      <c r="AR48" s="42"/>
      <c r="BE48" s="37"/>
    </row>
    <row r="49" spans="1:91" s="2" customFormat="1" ht="40" customHeight="1">
      <c r="A49" s="37"/>
      <c r="B49" s="38"/>
      <c r="C49" s="31" t="s">
        <v>30</v>
      </c>
      <c r="D49" s="39"/>
      <c r="E49" s="39"/>
      <c r="F49" s="39"/>
      <c r="G49" s="39"/>
      <c r="H49" s="39"/>
      <c r="I49" s="39"/>
      <c r="J49" s="39"/>
      <c r="K49" s="39"/>
      <c r="L49" s="55" t="str">
        <f>IF(E11= "","",E11)</f>
        <v>EHC CZECH s.r.o., Závodní 278, 360 18 Karlovy Vary</v>
      </c>
      <c r="M49" s="39"/>
      <c r="N49" s="39"/>
      <c r="O49" s="39"/>
      <c r="P49" s="39"/>
      <c r="Q49" s="39"/>
      <c r="R49" s="39"/>
      <c r="S49" s="39"/>
      <c r="T49" s="39"/>
      <c r="U49" s="39"/>
      <c r="V49" s="39"/>
      <c r="W49" s="39"/>
      <c r="X49" s="39"/>
      <c r="Y49" s="39"/>
      <c r="Z49" s="39"/>
      <c r="AA49" s="39"/>
      <c r="AB49" s="39"/>
      <c r="AC49" s="39"/>
      <c r="AD49" s="39"/>
      <c r="AE49" s="39"/>
      <c r="AF49" s="39"/>
      <c r="AG49" s="39"/>
      <c r="AH49" s="39"/>
      <c r="AI49" s="31" t="s">
        <v>39</v>
      </c>
      <c r="AJ49" s="39"/>
      <c r="AK49" s="39"/>
      <c r="AL49" s="39"/>
      <c r="AM49" s="391" t="str">
        <f>IF(E17="","",E17)</f>
        <v>INDBau DESIGN s.r.o., Houškova 1187/25, 326 00 Plz</v>
      </c>
      <c r="AN49" s="392"/>
      <c r="AO49" s="392"/>
      <c r="AP49" s="392"/>
      <c r="AQ49" s="39"/>
      <c r="AR49" s="42"/>
      <c r="AS49" s="393" t="s">
        <v>62</v>
      </c>
      <c r="AT49" s="394"/>
      <c r="AU49" s="63"/>
      <c r="AV49" s="63"/>
      <c r="AW49" s="63"/>
      <c r="AX49" s="63"/>
      <c r="AY49" s="63"/>
      <c r="AZ49" s="63"/>
      <c r="BA49" s="63"/>
      <c r="BB49" s="63"/>
      <c r="BC49" s="63"/>
      <c r="BD49" s="64"/>
      <c r="BE49" s="37"/>
    </row>
    <row r="50" spans="1:91" s="2" customFormat="1" ht="15.15" customHeight="1">
      <c r="A50" s="37"/>
      <c r="B50" s="38"/>
      <c r="C50" s="31" t="s">
        <v>36</v>
      </c>
      <c r="D50" s="39"/>
      <c r="E50" s="39"/>
      <c r="F50" s="39"/>
      <c r="G50" s="39"/>
      <c r="H50" s="39"/>
      <c r="I50" s="39"/>
      <c r="J50" s="39"/>
      <c r="K50" s="39"/>
      <c r="L50" s="55" t="str">
        <f>IF(E14= "Vyplň údaj","",E14)</f>
        <v/>
      </c>
      <c r="M50" s="39"/>
      <c r="N50" s="39"/>
      <c r="O50" s="39"/>
      <c r="P50" s="39"/>
      <c r="Q50" s="39"/>
      <c r="R50" s="39"/>
      <c r="S50" s="39"/>
      <c r="T50" s="39"/>
      <c r="U50" s="39"/>
      <c r="V50" s="39"/>
      <c r="W50" s="39"/>
      <c r="X50" s="39"/>
      <c r="Y50" s="39"/>
      <c r="Z50" s="39"/>
      <c r="AA50" s="39"/>
      <c r="AB50" s="39"/>
      <c r="AC50" s="39"/>
      <c r="AD50" s="39"/>
      <c r="AE50" s="39"/>
      <c r="AF50" s="39"/>
      <c r="AG50" s="39"/>
      <c r="AH50" s="39"/>
      <c r="AI50" s="31" t="s">
        <v>43</v>
      </c>
      <c r="AJ50" s="39"/>
      <c r="AK50" s="39"/>
      <c r="AL50" s="39"/>
      <c r="AM50" s="391" t="str">
        <f>IF(E20="","",E20)</f>
        <v xml:space="preserve"> </v>
      </c>
      <c r="AN50" s="392"/>
      <c r="AO50" s="392"/>
      <c r="AP50" s="392"/>
      <c r="AQ50" s="39"/>
      <c r="AR50" s="42"/>
      <c r="AS50" s="395"/>
      <c r="AT50" s="396"/>
      <c r="AU50" s="65"/>
      <c r="AV50" s="65"/>
      <c r="AW50" s="65"/>
      <c r="AX50" s="65"/>
      <c r="AY50" s="65"/>
      <c r="AZ50" s="65"/>
      <c r="BA50" s="65"/>
      <c r="BB50" s="65"/>
      <c r="BC50" s="65"/>
      <c r="BD50" s="66"/>
      <c r="BE50" s="37"/>
    </row>
    <row r="51" spans="1:91" s="2" customFormat="1" ht="10.75" customHeight="1">
      <c r="A51" s="37"/>
      <c r="B51" s="38"/>
      <c r="C51" s="39"/>
      <c r="D51" s="39"/>
      <c r="E51" s="39"/>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42"/>
      <c r="AS51" s="397"/>
      <c r="AT51" s="398"/>
      <c r="AU51" s="67"/>
      <c r="AV51" s="67"/>
      <c r="AW51" s="67"/>
      <c r="AX51" s="67"/>
      <c r="AY51" s="67"/>
      <c r="AZ51" s="67"/>
      <c r="BA51" s="67"/>
      <c r="BB51" s="67"/>
      <c r="BC51" s="67"/>
      <c r="BD51" s="68"/>
      <c r="BE51" s="37"/>
    </row>
    <row r="52" spans="1:91" s="2" customFormat="1" ht="29.25" customHeight="1">
      <c r="A52" s="37"/>
      <c r="B52" s="38"/>
      <c r="C52" s="385" t="s">
        <v>63</v>
      </c>
      <c r="D52" s="386"/>
      <c r="E52" s="386"/>
      <c r="F52" s="386"/>
      <c r="G52" s="386"/>
      <c r="H52" s="69"/>
      <c r="I52" s="387" t="s">
        <v>64</v>
      </c>
      <c r="J52" s="386"/>
      <c r="K52" s="386"/>
      <c r="L52" s="386"/>
      <c r="M52" s="386"/>
      <c r="N52" s="386"/>
      <c r="O52" s="386"/>
      <c r="P52" s="386"/>
      <c r="Q52" s="386"/>
      <c r="R52" s="386"/>
      <c r="S52" s="386"/>
      <c r="T52" s="386"/>
      <c r="U52" s="386"/>
      <c r="V52" s="386"/>
      <c r="W52" s="386"/>
      <c r="X52" s="386"/>
      <c r="Y52" s="386"/>
      <c r="Z52" s="386"/>
      <c r="AA52" s="386"/>
      <c r="AB52" s="386"/>
      <c r="AC52" s="386"/>
      <c r="AD52" s="386"/>
      <c r="AE52" s="386"/>
      <c r="AF52" s="386"/>
      <c r="AG52" s="399" t="s">
        <v>65</v>
      </c>
      <c r="AH52" s="386"/>
      <c r="AI52" s="386"/>
      <c r="AJ52" s="386"/>
      <c r="AK52" s="386"/>
      <c r="AL52" s="386"/>
      <c r="AM52" s="386"/>
      <c r="AN52" s="387" t="s">
        <v>66</v>
      </c>
      <c r="AO52" s="386"/>
      <c r="AP52" s="386"/>
      <c r="AQ52" s="70" t="s">
        <v>67</v>
      </c>
      <c r="AR52" s="42"/>
      <c r="AS52" s="71" t="s">
        <v>68</v>
      </c>
      <c r="AT52" s="72" t="s">
        <v>69</v>
      </c>
      <c r="AU52" s="72" t="s">
        <v>70</v>
      </c>
      <c r="AV52" s="72" t="s">
        <v>71</v>
      </c>
      <c r="AW52" s="72" t="s">
        <v>72</v>
      </c>
      <c r="AX52" s="72" t="s">
        <v>73</v>
      </c>
      <c r="AY52" s="72" t="s">
        <v>74</v>
      </c>
      <c r="AZ52" s="72" t="s">
        <v>75</v>
      </c>
      <c r="BA52" s="72" t="s">
        <v>76</v>
      </c>
      <c r="BB52" s="72" t="s">
        <v>77</v>
      </c>
      <c r="BC52" s="72" t="s">
        <v>78</v>
      </c>
      <c r="BD52" s="73" t="s">
        <v>79</v>
      </c>
      <c r="BE52" s="37"/>
    </row>
    <row r="53" spans="1:91" s="2" customFormat="1" ht="10.75" customHeight="1">
      <c r="A53" s="37"/>
      <c r="B53" s="38"/>
      <c r="C53" s="39"/>
      <c r="D53" s="39"/>
      <c r="E53" s="39"/>
      <c r="F53" s="39"/>
      <c r="G53" s="39"/>
      <c r="H53" s="39"/>
      <c r="I53" s="39"/>
      <c r="J53" s="39"/>
      <c r="K53" s="39"/>
      <c r="L53" s="39"/>
      <c r="M53" s="39"/>
      <c r="N53" s="39"/>
      <c r="O53" s="39"/>
      <c r="P53" s="39"/>
      <c r="Q53" s="39"/>
      <c r="R53" s="39"/>
      <c r="S53" s="39"/>
      <c r="T53" s="39"/>
      <c r="U53" s="39"/>
      <c r="V53" s="39"/>
      <c r="W53" s="39"/>
      <c r="X53" s="39"/>
      <c r="Y53" s="39"/>
      <c r="Z53" s="39"/>
      <c r="AA53" s="39"/>
      <c r="AB53" s="39"/>
      <c r="AC53" s="39"/>
      <c r="AD53" s="39"/>
      <c r="AE53" s="39"/>
      <c r="AF53" s="39"/>
      <c r="AG53" s="39"/>
      <c r="AH53" s="39"/>
      <c r="AI53" s="39"/>
      <c r="AJ53" s="39"/>
      <c r="AK53" s="39"/>
      <c r="AL53" s="39"/>
      <c r="AM53" s="39"/>
      <c r="AN53" s="39"/>
      <c r="AO53" s="39"/>
      <c r="AP53" s="39"/>
      <c r="AQ53" s="39"/>
      <c r="AR53" s="42"/>
      <c r="AS53" s="74"/>
      <c r="AT53" s="75"/>
      <c r="AU53" s="75"/>
      <c r="AV53" s="75"/>
      <c r="AW53" s="75"/>
      <c r="AX53" s="75"/>
      <c r="AY53" s="75"/>
      <c r="AZ53" s="75"/>
      <c r="BA53" s="75"/>
      <c r="BB53" s="75"/>
      <c r="BC53" s="75"/>
      <c r="BD53" s="76"/>
      <c r="BE53" s="37"/>
    </row>
    <row r="54" spans="1:91" s="6" customFormat="1" ht="32.4" customHeight="1">
      <c r="B54" s="77"/>
      <c r="C54" s="78" t="s">
        <v>80</v>
      </c>
      <c r="D54" s="79"/>
      <c r="E54" s="79"/>
      <c r="F54" s="79"/>
      <c r="G54" s="79"/>
      <c r="H54" s="79"/>
      <c r="I54" s="79"/>
      <c r="J54" s="79"/>
      <c r="K54" s="79"/>
      <c r="L54" s="79"/>
      <c r="M54" s="79"/>
      <c r="N54" s="79"/>
      <c r="O54" s="79"/>
      <c r="P54" s="79"/>
      <c r="Q54" s="79"/>
      <c r="R54" s="79"/>
      <c r="S54" s="79"/>
      <c r="T54" s="79"/>
      <c r="U54" s="79"/>
      <c r="V54" s="79"/>
      <c r="W54" s="79"/>
      <c r="X54" s="79"/>
      <c r="Y54" s="79"/>
      <c r="Z54" s="79"/>
      <c r="AA54" s="79"/>
      <c r="AB54" s="79"/>
      <c r="AC54" s="79"/>
      <c r="AD54" s="79"/>
      <c r="AE54" s="79"/>
      <c r="AF54" s="79"/>
      <c r="AG54" s="400">
        <f>ROUND(AG55+SUM(AG82:AG88)+SUM(AG91:AG93),2)</f>
        <v>0</v>
      </c>
      <c r="AH54" s="400"/>
      <c r="AI54" s="400"/>
      <c r="AJ54" s="400"/>
      <c r="AK54" s="400"/>
      <c r="AL54" s="400"/>
      <c r="AM54" s="400"/>
      <c r="AN54" s="401">
        <f t="shared" ref="AN54:AN93" si="0">SUM(AG54,AT54)</f>
        <v>0</v>
      </c>
      <c r="AO54" s="401"/>
      <c r="AP54" s="401"/>
      <c r="AQ54" s="81" t="s">
        <v>44</v>
      </c>
      <c r="AR54" s="82"/>
      <c r="AS54" s="83">
        <f>ROUND(AS55+SUM(AS82:AS88)+SUM(AS91:AS93),2)</f>
        <v>0</v>
      </c>
      <c r="AT54" s="84">
        <f t="shared" ref="AT54:AT93" si="1">ROUND(SUM(AV54:AW54),2)</f>
        <v>0</v>
      </c>
      <c r="AU54" s="85">
        <f>ROUND(AU55+SUM(AU82:AU88)+SUM(AU91:AU93),5)</f>
        <v>0</v>
      </c>
      <c r="AV54" s="84">
        <f>ROUND(AZ54*L29,2)</f>
        <v>0</v>
      </c>
      <c r="AW54" s="84">
        <f>ROUND(BA54*L30,2)</f>
        <v>0</v>
      </c>
      <c r="AX54" s="84">
        <f>ROUND(BB54*L29,2)</f>
        <v>0</v>
      </c>
      <c r="AY54" s="84">
        <f>ROUND(BC54*L30,2)</f>
        <v>0</v>
      </c>
      <c r="AZ54" s="84">
        <f>ROUND(AZ55+SUM(AZ82:AZ88)+SUM(AZ91:AZ93),2)</f>
        <v>0</v>
      </c>
      <c r="BA54" s="84">
        <f>ROUND(BA55+SUM(BA82:BA88)+SUM(BA91:BA93),2)</f>
        <v>0</v>
      </c>
      <c r="BB54" s="84">
        <f>ROUND(BB55+SUM(BB82:BB88)+SUM(BB91:BB93),2)</f>
        <v>0</v>
      </c>
      <c r="BC54" s="84">
        <f>ROUND(BC55+SUM(BC82:BC88)+SUM(BC91:BC93),2)</f>
        <v>0</v>
      </c>
      <c r="BD54" s="86">
        <f>ROUND(BD55+SUM(BD82:BD88)+SUM(BD91:BD93),2)</f>
        <v>0</v>
      </c>
      <c r="BS54" s="87" t="s">
        <v>81</v>
      </c>
      <c r="BT54" s="87" t="s">
        <v>82</v>
      </c>
      <c r="BU54" s="88" t="s">
        <v>83</v>
      </c>
      <c r="BV54" s="87" t="s">
        <v>84</v>
      </c>
      <c r="BW54" s="87" t="s">
        <v>5</v>
      </c>
      <c r="BX54" s="87" t="s">
        <v>85</v>
      </c>
      <c r="CL54" s="87" t="s">
        <v>19</v>
      </c>
    </row>
    <row r="55" spans="1:91" s="7" customFormat="1" ht="16.5" customHeight="1">
      <c r="B55" s="89"/>
      <c r="C55" s="90"/>
      <c r="D55" s="388" t="s">
        <v>86</v>
      </c>
      <c r="E55" s="388"/>
      <c r="F55" s="388"/>
      <c r="G55" s="388"/>
      <c r="H55" s="388"/>
      <c r="I55" s="91"/>
      <c r="J55" s="388" t="s">
        <v>87</v>
      </c>
      <c r="K55" s="388"/>
      <c r="L55" s="388"/>
      <c r="M55" s="388"/>
      <c r="N55" s="388"/>
      <c r="O55" s="388"/>
      <c r="P55" s="388"/>
      <c r="Q55" s="388"/>
      <c r="R55" s="388"/>
      <c r="S55" s="388"/>
      <c r="T55" s="388"/>
      <c r="U55" s="388"/>
      <c r="V55" s="388"/>
      <c r="W55" s="388"/>
      <c r="X55" s="388"/>
      <c r="Y55" s="388"/>
      <c r="Z55" s="388"/>
      <c r="AA55" s="388"/>
      <c r="AB55" s="388"/>
      <c r="AC55" s="388"/>
      <c r="AD55" s="388"/>
      <c r="AE55" s="388"/>
      <c r="AF55" s="388"/>
      <c r="AG55" s="382">
        <f>ROUND(AG56+AG62+AG66+AG67,2)</f>
        <v>0</v>
      </c>
      <c r="AH55" s="381"/>
      <c r="AI55" s="381"/>
      <c r="AJ55" s="381"/>
      <c r="AK55" s="381"/>
      <c r="AL55" s="381"/>
      <c r="AM55" s="381"/>
      <c r="AN55" s="380">
        <f t="shared" si="0"/>
        <v>0</v>
      </c>
      <c r="AO55" s="381"/>
      <c r="AP55" s="381"/>
      <c r="AQ55" s="92" t="s">
        <v>88</v>
      </c>
      <c r="AR55" s="93"/>
      <c r="AS55" s="94">
        <f>ROUND(AS56+AS62+AS66+AS67,2)</f>
        <v>0</v>
      </c>
      <c r="AT55" s="95">
        <f t="shared" si="1"/>
        <v>0</v>
      </c>
      <c r="AU55" s="96">
        <f>ROUND(AU56+AU62+AU66+AU67,5)</f>
        <v>0</v>
      </c>
      <c r="AV55" s="95">
        <f>ROUND(AZ55*L29,2)</f>
        <v>0</v>
      </c>
      <c r="AW55" s="95">
        <f>ROUND(BA55*L30,2)</f>
        <v>0</v>
      </c>
      <c r="AX55" s="95">
        <f>ROUND(BB55*L29,2)</f>
        <v>0</v>
      </c>
      <c r="AY55" s="95">
        <f>ROUND(BC55*L30,2)</f>
        <v>0</v>
      </c>
      <c r="AZ55" s="95">
        <f>ROUND(AZ56+AZ62+AZ66+AZ67,2)</f>
        <v>0</v>
      </c>
      <c r="BA55" s="95">
        <f>ROUND(BA56+BA62+BA66+BA67,2)</f>
        <v>0</v>
      </c>
      <c r="BB55" s="95">
        <f>ROUND(BB56+BB62+BB66+BB67,2)</f>
        <v>0</v>
      </c>
      <c r="BC55" s="95">
        <f>ROUND(BC56+BC62+BC66+BC67,2)</f>
        <v>0</v>
      </c>
      <c r="BD55" s="97">
        <f>ROUND(BD56+BD62+BD66+BD67,2)</f>
        <v>0</v>
      </c>
      <c r="BS55" s="98" t="s">
        <v>81</v>
      </c>
      <c r="BT55" s="98" t="s">
        <v>89</v>
      </c>
      <c r="BU55" s="98" t="s">
        <v>83</v>
      </c>
      <c r="BV55" s="98" t="s">
        <v>84</v>
      </c>
      <c r="BW55" s="98" t="s">
        <v>90</v>
      </c>
      <c r="BX55" s="98" t="s">
        <v>5</v>
      </c>
      <c r="CL55" s="98" t="s">
        <v>44</v>
      </c>
      <c r="CM55" s="98" t="s">
        <v>91</v>
      </c>
    </row>
    <row r="56" spans="1:91" s="4" customFormat="1" ht="16.5" customHeight="1">
      <c r="B56" s="54"/>
      <c r="C56" s="99"/>
      <c r="D56" s="99"/>
      <c r="E56" s="389" t="s">
        <v>92</v>
      </c>
      <c r="F56" s="389"/>
      <c r="G56" s="389"/>
      <c r="H56" s="389"/>
      <c r="I56" s="389"/>
      <c r="J56" s="99"/>
      <c r="K56" s="389" t="s">
        <v>93</v>
      </c>
      <c r="L56" s="389"/>
      <c r="M56" s="389"/>
      <c r="N56" s="389"/>
      <c r="O56" s="389"/>
      <c r="P56" s="389"/>
      <c r="Q56" s="389"/>
      <c r="R56" s="389"/>
      <c r="S56" s="389"/>
      <c r="T56" s="389"/>
      <c r="U56" s="389"/>
      <c r="V56" s="389"/>
      <c r="W56" s="389"/>
      <c r="X56" s="389"/>
      <c r="Y56" s="389"/>
      <c r="Z56" s="389"/>
      <c r="AA56" s="389"/>
      <c r="AB56" s="389"/>
      <c r="AC56" s="389"/>
      <c r="AD56" s="389"/>
      <c r="AE56" s="389"/>
      <c r="AF56" s="389"/>
      <c r="AG56" s="379">
        <f>ROUND(AG57+AG58,2)</f>
        <v>0</v>
      </c>
      <c r="AH56" s="378"/>
      <c r="AI56" s="378"/>
      <c r="AJ56" s="378"/>
      <c r="AK56" s="378"/>
      <c r="AL56" s="378"/>
      <c r="AM56" s="378"/>
      <c r="AN56" s="377">
        <f t="shared" si="0"/>
        <v>0</v>
      </c>
      <c r="AO56" s="378"/>
      <c r="AP56" s="378"/>
      <c r="AQ56" s="100" t="s">
        <v>94</v>
      </c>
      <c r="AR56" s="56"/>
      <c r="AS56" s="101">
        <f>ROUND(AS57+AS58,2)</f>
        <v>0</v>
      </c>
      <c r="AT56" s="102">
        <f t="shared" si="1"/>
        <v>0</v>
      </c>
      <c r="AU56" s="103">
        <f>ROUND(AU57+AU58,5)</f>
        <v>0</v>
      </c>
      <c r="AV56" s="102">
        <f>ROUND(AZ56*L29,2)</f>
        <v>0</v>
      </c>
      <c r="AW56" s="102">
        <f>ROUND(BA56*L30,2)</f>
        <v>0</v>
      </c>
      <c r="AX56" s="102">
        <f>ROUND(BB56*L29,2)</f>
        <v>0</v>
      </c>
      <c r="AY56" s="102">
        <f>ROUND(BC56*L30,2)</f>
        <v>0</v>
      </c>
      <c r="AZ56" s="102">
        <f>ROUND(AZ57+AZ58,2)</f>
        <v>0</v>
      </c>
      <c r="BA56" s="102">
        <f>ROUND(BA57+BA58,2)</f>
        <v>0</v>
      </c>
      <c r="BB56" s="102">
        <f>ROUND(BB57+BB58,2)</f>
        <v>0</v>
      </c>
      <c r="BC56" s="102">
        <f>ROUND(BC57+BC58,2)</f>
        <v>0</v>
      </c>
      <c r="BD56" s="104">
        <f>ROUND(BD57+BD58,2)</f>
        <v>0</v>
      </c>
      <c r="BS56" s="105" t="s">
        <v>81</v>
      </c>
      <c r="BT56" s="105" t="s">
        <v>91</v>
      </c>
      <c r="BV56" s="105" t="s">
        <v>84</v>
      </c>
      <c r="BW56" s="105" t="s">
        <v>95</v>
      </c>
      <c r="BX56" s="105" t="s">
        <v>90</v>
      </c>
      <c r="CL56" s="105" t="s">
        <v>44</v>
      </c>
    </row>
    <row r="57" spans="1:91" s="4" customFormat="1" ht="16.5" customHeight="1">
      <c r="A57" s="106" t="s">
        <v>96</v>
      </c>
      <c r="B57" s="54"/>
      <c r="C57" s="99"/>
      <c r="D57" s="99"/>
      <c r="E57" s="99"/>
      <c r="F57" s="389" t="s">
        <v>92</v>
      </c>
      <c r="G57" s="389"/>
      <c r="H57" s="389"/>
      <c r="I57" s="389"/>
      <c r="J57" s="389"/>
      <c r="K57" s="99"/>
      <c r="L57" s="389" t="s">
        <v>93</v>
      </c>
      <c r="M57" s="389"/>
      <c r="N57" s="389"/>
      <c r="O57" s="389"/>
      <c r="P57" s="389"/>
      <c r="Q57" s="389"/>
      <c r="R57" s="389"/>
      <c r="S57" s="389"/>
      <c r="T57" s="389"/>
      <c r="U57" s="389"/>
      <c r="V57" s="389"/>
      <c r="W57" s="389"/>
      <c r="X57" s="389"/>
      <c r="Y57" s="389"/>
      <c r="Z57" s="389"/>
      <c r="AA57" s="389"/>
      <c r="AB57" s="389"/>
      <c r="AC57" s="389"/>
      <c r="AD57" s="389"/>
      <c r="AE57" s="389"/>
      <c r="AF57" s="389"/>
      <c r="AG57" s="377">
        <f>'D.1.1 - Architektonicko-s...'!J32</f>
        <v>0</v>
      </c>
      <c r="AH57" s="378"/>
      <c r="AI57" s="378"/>
      <c r="AJ57" s="378"/>
      <c r="AK57" s="378"/>
      <c r="AL57" s="378"/>
      <c r="AM57" s="378"/>
      <c r="AN57" s="377">
        <f t="shared" si="0"/>
        <v>0</v>
      </c>
      <c r="AO57" s="378"/>
      <c r="AP57" s="378"/>
      <c r="AQ57" s="100" t="s">
        <v>94</v>
      </c>
      <c r="AR57" s="56"/>
      <c r="AS57" s="101">
        <v>0</v>
      </c>
      <c r="AT57" s="102">
        <f t="shared" si="1"/>
        <v>0</v>
      </c>
      <c r="AU57" s="103">
        <f>'D.1.1 - Architektonicko-s...'!P115</f>
        <v>0</v>
      </c>
      <c r="AV57" s="102">
        <f>'D.1.1 - Architektonicko-s...'!J35</f>
        <v>0</v>
      </c>
      <c r="AW57" s="102">
        <f>'D.1.1 - Architektonicko-s...'!J36</f>
        <v>0</v>
      </c>
      <c r="AX57" s="102">
        <f>'D.1.1 - Architektonicko-s...'!J37</f>
        <v>0</v>
      </c>
      <c r="AY57" s="102">
        <f>'D.1.1 - Architektonicko-s...'!J38</f>
        <v>0</v>
      </c>
      <c r="AZ57" s="102">
        <f>'D.1.1 - Architektonicko-s...'!F35</f>
        <v>0</v>
      </c>
      <c r="BA57" s="102">
        <f>'D.1.1 - Architektonicko-s...'!F36</f>
        <v>0</v>
      </c>
      <c r="BB57" s="102">
        <f>'D.1.1 - Architektonicko-s...'!F37</f>
        <v>0</v>
      </c>
      <c r="BC57" s="102">
        <f>'D.1.1 - Architektonicko-s...'!F38</f>
        <v>0</v>
      </c>
      <c r="BD57" s="104">
        <f>'D.1.1 - Architektonicko-s...'!F39</f>
        <v>0</v>
      </c>
      <c r="BT57" s="105" t="s">
        <v>97</v>
      </c>
      <c r="BU57" s="105" t="s">
        <v>98</v>
      </c>
      <c r="BV57" s="105" t="s">
        <v>84</v>
      </c>
      <c r="BW57" s="105" t="s">
        <v>95</v>
      </c>
      <c r="BX57" s="105" t="s">
        <v>90</v>
      </c>
      <c r="CL57" s="105" t="s">
        <v>44</v>
      </c>
    </row>
    <row r="58" spans="1:91" s="4" customFormat="1" ht="16.5" customHeight="1">
      <c r="B58" s="54"/>
      <c r="C58" s="99"/>
      <c r="D58" s="99"/>
      <c r="E58" s="99"/>
      <c r="F58" s="389" t="s">
        <v>99</v>
      </c>
      <c r="G58" s="389"/>
      <c r="H58" s="389"/>
      <c r="I58" s="389"/>
      <c r="J58" s="389"/>
      <c r="K58" s="99"/>
      <c r="L58" s="389" t="s">
        <v>100</v>
      </c>
      <c r="M58" s="389"/>
      <c r="N58" s="389"/>
      <c r="O58" s="389"/>
      <c r="P58" s="389"/>
      <c r="Q58" s="389"/>
      <c r="R58" s="389"/>
      <c r="S58" s="389"/>
      <c r="T58" s="389"/>
      <c r="U58" s="389"/>
      <c r="V58" s="389"/>
      <c r="W58" s="389"/>
      <c r="X58" s="389"/>
      <c r="Y58" s="389"/>
      <c r="Z58" s="389"/>
      <c r="AA58" s="389"/>
      <c r="AB58" s="389"/>
      <c r="AC58" s="389"/>
      <c r="AD58" s="389"/>
      <c r="AE58" s="389"/>
      <c r="AF58" s="389"/>
      <c r="AG58" s="379">
        <f>ROUND(SUM(AG59:AG61),2)</f>
        <v>0</v>
      </c>
      <c r="AH58" s="378"/>
      <c r="AI58" s="378"/>
      <c r="AJ58" s="378"/>
      <c r="AK58" s="378"/>
      <c r="AL58" s="378"/>
      <c r="AM58" s="378"/>
      <c r="AN58" s="377">
        <f t="shared" si="0"/>
        <v>0</v>
      </c>
      <c r="AO58" s="378"/>
      <c r="AP58" s="378"/>
      <c r="AQ58" s="100" t="s">
        <v>94</v>
      </c>
      <c r="AR58" s="56"/>
      <c r="AS58" s="101">
        <f>ROUND(SUM(AS59:AS61),2)</f>
        <v>0</v>
      </c>
      <c r="AT58" s="102">
        <f t="shared" si="1"/>
        <v>0</v>
      </c>
      <c r="AU58" s="103">
        <f>ROUND(SUM(AU59:AU61),5)</f>
        <v>0</v>
      </c>
      <c r="AV58" s="102">
        <f>ROUND(AZ58*L29,2)</f>
        <v>0</v>
      </c>
      <c r="AW58" s="102">
        <f>ROUND(BA58*L30,2)</f>
        <v>0</v>
      </c>
      <c r="AX58" s="102">
        <f>ROUND(BB58*L29,2)</f>
        <v>0</v>
      </c>
      <c r="AY58" s="102">
        <f>ROUND(BC58*L30,2)</f>
        <v>0</v>
      </c>
      <c r="AZ58" s="102">
        <f>ROUND(SUM(AZ59:AZ61),2)</f>
        <v>0</v>
      </c>
      <c r="BA58" s="102">
        <f>ROUND(SUM(BA59:BA61),2)</f>
        <v>0</v>
      </c>
      <c r="BB58" s="102">
        <f>ROUND(SUM(BB59:BB61),2)</f>
        <v>0</v>
      </c>
      <c r="BC58" s="102">
        <f>ROUND(SUM(BC59:BC61),2)</f>
        <v>0</v>
      </c>
      <c r="BD58" s="104">
        <f>ROUND(SUM(BD59:BD61),2)</f>
        <v>0</v>
      </c>
      <c r="BS58" s="105" t="s">
        <v>81</v>
      </c>
      <c r="BT58" s="105" t="s">
        <v>97</v>
      </c>
      <c r="BU58" s="105" t="s">
        <v>83</v>
      </c>
      <c r="BV58" s="105" t="s">
        <v>84</v>
      </c>
      <c r="BW58" s="105" t="s">
        <v>101</v>
      </c>
      <c r="BX58" s="105" t="s">
        <v>95</v>
      </c>
      <c r="CL58" s="105" t="s">
        <v>44</v>
      </c>
    </row>
    <row r="59" spans="1:91" s="4" customFormat="1" ht="16.5" customHeight="1">
      <c r="A59" s="106" t="s">
        <v>96</v>
      </c>
      <c r="B59" s="54"/>
      <c r="C59" s="99"/>
      <c r="D59" s="99"/>
      <c r="E59" s="99"/>
      <c r="F59" s="99"/>
      <c r="G59" s="389" t="s">
        <v>102</v>
      </c>
      <c r="H59" s="389"/>
      <c r="I59" s="389"/>
      <c r="J59" s="389"/>
      <c r="K59" s="389"/>
      <c r="L59" s="99"/>
      <c r="M59" s="389" t="s">
        <v>103</v>
      </c>
      <c r="N59" s="389"/>
      <c r="O59" s="389"/>
      <c r="P59" s="389"/>
      <c r="Q59" s="389"/>
      <c r="R59" s="389"/>
      <c r="S59" s="389"/>
      <c r="T59" s="389"/>
      <c r="U59" s="389"/>
      <c r="V59" s="389"/>
      <c r="W59" s="389"/>
      <c r="X59" s="389"/>
      <c r="Y59" s="389"/>
      <c r="Z59" s="389"/>
      <c r="AA59" s="389"/>
      <c r="AB59" s="389"/>
      <c r="AC59" s="389"/>
      <c r="AD59" s="389"/>
      <c r="AE59" s="389"/>
      <c r="AF59" s="389"/>
      <c r="AG59" s="377">
        <f>'D.1.1.2.1 - Odstranění zp...'!J34</f>
        <v>0</v>
      </c>
      <c r="AH59" s="378"/>
      <c r="AI59" s="378"/>
      <c r="AJ59" s="378"/>
      <c r="AK59" s="378"/>
      <c r="AL59" s="378"/>
      <c r="AM59" s="378"/>
      <c r="AN59" s="377">
        <f t="shared" si="0"/>
        <v>0</v>
      </c>
      <c r="AO59" s="378"/>
      <c r="AP59" s="378"/>
      <c r="AQ59" s="100" t="s">
        <v>94</v>
      </c>
      <c r="AR59" s="56"/>
      <c r="AS59" s="101">
        <v>0</v>
      </c>
      <c r="AT59" s="102">
        <f t="shared" si="1"/>
        <v>0</v>
      </c>
      <c r="AU59" s="103">
        <f>'D.1.1.2.1 - Odstranění zp...'!P103</f>
        <v>0</v>
      </c>
      <c r="AV59" s="102">
        <f>'D.1.1.2.1 - Odstranění zp...'!J37</f>
        <v>0</v>
      </c>
      <c r="AW59" s="102">
        <f>'D.1.1.2.1 - Odstranění zp...'!J38</f>
        <v>0</v>
      </c>
      <c r="AX59" s="102">
        <f>'D.1.1.2.1 - Odstranění zp...'!J39</f>
        <v>0</v>
      </c>
      <c r="AY59" s="102">
        <f>'D.1.1.2.1 - Odstranění zp...'!J40</f>
        <v>0</v>
      </c>
      <c r="AZ59" s="102">
        <f>'D.1.1.2.1 - Odstranění zp...'!F37</f>
        <v>0</v>
      </c>
      <c r="BA59" s="102">
        <f>'D.1.1.2.1 - Odstranění zp...'!F38</f>
        <v>0</v>
      </c>
      <c r="BB59" s="102">
        <f>'D.1.1.2.1 - Odstranění zp...'!F39</f>
        <v>0</v>
      </c>
      <c r="BC59" s="102">
        <f>'D.1.1.2.1 - Odstranění zp...'!F40</f>
        <v>0</v>
      </c>
      <c r="BD59" s="104">
        <f>'D.1.1.2.1 - Odstranění zp...'!F41</f>
        <v>0</v>
      </c>
      <c r="BT59" s="105" t="s">
        <v>104</v>
      </c>
      <c r="BV59" s="105" t="s">
        <v>84</v>
      </c>
      <c r="BW59" s="105" t="s">
        <v>105</v>
      </c>
      <c r="BX59" s="105" t="s">
        <v>101</v>
      </c>
      <c r="CL59" s="105" t="s">
        <v>44</v>
      </c>
    </row>
    <row r="60" spans="1:91" s="4" customFormat="1" ht="16.5" customHeight="1">
      <c r="A60" s="106" t="s">
        <v>96</v>
      </c>
      <c r="B60" s="54"/>
      <c r="C60" s="99"/>
      <c r="D60" s="99"/>
      <c r="E60" s="99"/>
      <c r="F60" s="99"/>
      <c r="G60" s="389" t="s">
        <v>106</v>
      </c>
      <c r="H60" s="389"/>
      <c r="I60" s="389"/>
      <c r="J60" s="389"/>
      <c r="K60" s="389"/>
      <c r="L60" s="99"/>
      <c r="M60" s="389" t="s">
        <v>107</v>
      </c>
      <c r="N60" s="389"/>
      <c r="O60" s="389"/>
      <c r="P60" s="389"/>
      <c r="Q60" s="389"/>
      <c r="R60" s="389"/>
      <c r="S60" s="389"/>
      <c r="T60" s="389"/>
      <c r="U60" s="389"/>
      <c r="V60" s="389"/>
      <c r="W60" s="389"/>
      <c r="X60" s="389"/>
      <c r="Y60" s="389"/>
      <c r="Z60" s="389"/>
      <c r="AA60" s="389"/>
      <c r="AB60" s="389"/>
      <c r="AC60" s="389"/>
      <c r="AD60" s="389"/>
      <c r="AE60" s="389"/>
      <c r="AF60" s="389"/>
      <c r="AG60" s="377">
        <f>'D.1.1.2.2 - Násypy pro ad...'!J34</f>
        <v>0</v>
      </c>
      <c r="AH60" s="378"/>
      <c r="AI60" s="378"/>
      <c r="AJ60" s="378"/>
      <c r="AK60" s="378"/>
      <c r="AL60" s="378"/>
      <c r="AM60" s="378"/>
      <c r="AN60" s="377">
        <f t="shared" si="0"/>
        <v>0</v>
      </c>
      <c r="AO60" s="378"/>
      <c r="AP60" s="378"/>
      <c r="AQ60" s="100" t="s">
        <v>94</v>
      </c>
      <c r="AR60" s="56"/>
      <c r="AS60" s="101">
        <v>0</v>
      </c>
      <c r="AT60" s="102">
        <f t="shared" si="1"/>
        <v>0</v>
      </c>
      <c r="AU60" s="103">
        <f>'D.1.1.2.2 - Násypy pro ad...'!P93</f>
        <v>0</v>
      </c>
      <c r="AV60" s="102">
        <f>'D.1.1.2.2 - Násypy pro ad...'!J37</f>
        <v>0</v>
      </c>
      <c r="AW60" s="102">
        <f>'D.1.1.2.2 - Násypy pro ad...'!J38</f>
        <v>0</v>
      </c>
      <c r="AX60" s="102">
        <f>'D.1.1.2.2 - Násypy pro ad...'!J39</f>
        <v>0</v>
      </c>
      <c r="AY60" s="102">
        <f>'D.1.1.2.2 - Násypy pro ad...'!J40</f>
        <v>0</v>
      </c>
      <c r="AZ60" s="102">
        <f>'D.1.1.2.2 - Násypy pro ad...'!F37</f>
        <v>0</v>
      </c>
      <c r="BA60" s="102">
        <f>'D.1.1.2.2 - Násypy pro ad...'!F38</f>
        <v>0</v>
      </c>
      <c r="BB60" s="102">
        <f>'D.1.1.2.2 - Násypy pro ad...'!F39</f>
        <v>0</v>
      </c>
      <c r="BC60" s="102">
        <f>'D.1.1.2.2 - Násypy pro ad...'!F40</f>
        <v>0</v>
      </c>
      <c r="BD60" s="104">
        <f>'D.1.1.2.2 - Násypy pro ad...'!F41</f>
        <v>0</v>
      </c>
      <c r="BT60" s="105" t="s">
        <v>104</v>
      </c>
      <c r="BV60" s="105" t="s">
        <v>84</v>
      </c>
      <c r="BW60" s="105" t="s">
        <v>108</v>
      </c>
      <c r="BX60" s="105" t="s">
        <v>101</v>
      </c>
      <c r="CL60" s="105" t="s">
        <v>44</v>
      </c>
    </row>
    <row r="61" spans="1:91" s="4" customFormat="1" ht="23.25" customHeight="1">
      <c r="A61" s="106" t="s">
        <v>96</v>
      </c>
      <c r="B61" s="54"/>
      <c r="C61" s="99"/>
      <c r="D61" s="99"/>
      <c r="E61" s="99"/>
      <c r="F61" s="99"/>
      <c r="G61" s="389" t="s">
        <v>109</v>
      </c>
      <c r="H61" s="389"/>
      <c r="I61" s="389"/>
      <c r="J61" s="389"/>
      <c r="K61" s="389"/>
      <c r="L61" s="99"/>
      <c r="M61" s="389" t="s">
        <v>110</v>
      </c>
      <c r="N61" s="389"/>
      <c r="O61" s="389"/>
      <c r="P61" s="389"/>
      <c r="Q61" s="389"/>
      <c r="R61" s="389"/>
      <c r="S61" s="389"/>
      <c r="T61" s="389"/>
      <c r="U61" s="389"/>
      <c r="V61" s="389"/>
      <c r="W61" s="389"/>
      <c r="X61" s="389"/>
      <c r="Y61" s="389"/>
      <c r="Z61" s="389"/>
      <c r="AA61" s="389"/>
      <c r="AB61" s="389"/>
      <c r="AC61" s="389"/>
      <c r="AD61" s="389"/>
      <c r="AE61" s="389"/>
      <c r="AF61" s="389"/>
      <c r="AG61" s="377">
        <f>'D.1.1.2.4 - Sestava elekt...'!J34</f>
        <v>0</v>
      </c>
      <c r="AH61" s="378"/>
      <c r="AI61" s="378"/>
      <c r="AJ61" s="378"/>
      <c r="AK61" s="378"/>
      <c r="AL61" s="378"/>
      <c r="AM61" s="378"/>
      <c r="AN61" s="377">
        <f t="shared" si="0"/>
        <v>0</v>
      </c>
      <c r="AO61" s="378"/>
      <c r="AP61" s="378"/>
      <c r="AQ61" s="100" t="s">
        <v>94</v>
      </c>
      <c r="AR61" s="56"/>
      <c r="AS61" s="101">
        <v>0</v>
      </c>
      <c r="AT61" s="102">
        <f t="shared" si="1"/>
        <v>0</v>
      </c>
      <c r="AU61" s="103">
        <f>'D.1.1.2.4 - Sestava elekt...'!P102</f>
        <v>0</v>
      </c>
      <c r="AV61" s="102">
        <f>'D.1.1.2.4 - Sestava elekt...'!J37</f>
        <v>0</v>
      </c>
      <c r="AW61" s="102">
        <f>'D.1.1.2.4 - Sestava elekt...'!J38</f>
        <v>0</v>
      </c>
      <c r="AX61" s="102">
        <f>'D.1.1.2.4 - Sestava elekt...'!J39</f>
        <v>0</v>
      </c>
      <c r="AY61" s="102">
        <f>'D.1.1.2.4 - Sestava elekt...'!J40</f>
        <v>0</v>
      </c>
      <c r="AZ61" s="102">
        <f>'D.1.1.2.4 - Sestava elekt...'!F37</f>
        <v>0</v>
      </c>
      <c r="BA61" s="102">
        <f>'D.1.1.2.4 - Sestava elekt...'!F38</f>
        <v>0</v>
      </c>
      <c r="BB61" s="102">
        <f>'D.1.1.2.4 - Sestava elekt...'!F39</f>
        <v>0</v>
      </c>
      <c r="BC61" s="102">
        <f>'D.1.1.2.4 - Sestava elekt...'!F40</f>
        <v>0</v>
      </c>
      <c r="BD61" s="104">
        <f>'D.1.1.2.4 - Sestava elekt...'!F41</f>
        <v>0</v>
      </c>
      <c r="BT61" s="105" t="s">
        <v>104</v>
      </c>
      <c r="BV61" s="105" t="s">
        <v>84</v>
      </c>
      <c r="BW61" s="105" t="s">
        <v>111</v>
      </c>
      <c r="BX61" s="105" t="s">
        <v>101</v>
      </c>
      <c r="CL61" s="105" t="s">
        <v>44</v>
      </c>
    </row>
    <row r="62" spans="1:91" s="4" customFormat="1" ht="16.5" customHeight="1">
      <c r="B62" s="54"/>
      <c r="C62" s="99"/>
      <c r="D62" s="99"/>
      <c r="E62" s="389" t="s">
        <v>112</v>
      </c>
      <c r="F62" s="389"/>
      <c r="G62" s="389"/>
      <c r="H62" s="389"/>
      <c r="I62" s="389"/>
      <c r="J62" s="99"/>
      <c r="K62" s="389" t="s">
        <v>113</v>
      </c>
      <c r="L62" s="389"/>
      <c r="M62" s="389"/>
      <c r="N62" s="389"/>
      <c r="O62" s="389"/>
      <c r="P62" s="389"/>
      <c r="Q62" s="389"/>
      <c r="R62" s="389"/>
      <c r="S62" s="389"/>
      <c r="T62" s="389"/>
      <c r="U62" s="389"/>
      <c r="V62" s="389"/>
      <c r="W62" s="389"/>
      <c r="X62" s="389"/>
      <c r="Y62" s="389"/>
      <c r="Z62" s="389"/>
      <c r="AA62" s="389"/>
      <c r="AB62" s="389"/>
      <c r="AC62" s="389"/>
      <c r="AD62" s="389"/>
      <c r="AE62" s="389"/>
      <c r="AF62" s="389"/>
      <c r="AG62" s="379">
        <f>ROUND(SUM(AG63:AG65),2)</f>
        <v>0</v>
      </c>
      <c r="AH62" s="378"/>
      <c r="AI62" s="378"/>
      <c r="AJ62" s="378"/>
      <c r="AK62" s="378"/>
      <c r="AL62" s="378"/>
      <c r="AM62" s="378"/>
      <c r="AN62" s="377">
        <f t="shared" si="0"/>
        <v>0</v>
      </c>
      <c r="AO62" s="378"/>
      <c r="AP62" s="378"/>
      <c r="AQ62" s="100" t="s">
        <v>94</v>
      </c>
      <c r="AR62" s="56"/>
      <c r="AS62" s="101">
        <f>ROUND(SUM(AS63:AS65),2)</f>
        <v>0</v>
      </c>
      <c r="AT62" s="102">
        <f t="shared" si="1"/>
        <v>0</v>
      </c>
      <c r="AU62" s="103">
        <f>ROUND(SUM(AU63:AU65),5)</f>
        <v>0</v>
      </c>
      <c r="AV62" s="102">
        <f>ROUND(AZ62*L29,2)</f>
        <v>0</v>
      </c>
      <c r="AW62" s="102">
        <f>ROUND(BA62*L30,2)</f>
        <v>0</v>
      </c>
      <c r="AX62" s="102">
        <f>ROUND(BB62*L29,2)</f>
        <v>0</v>
      </c>
      <c r="AY62" s="102">
        <f>ROUND(BC62*L30,2)</f>
        <v>0</v>
      </c>
      <c r="AZ62" s="102">
        <f>ROUND(SUM(AZ63:AZ65),2)</f>
        <v>0</v>
      </c>
      <c r="BA62" s="102">
        <f>ROUND(SUM(BA63:BA65),2)</f>
        <v>0</v>
      </c>
      <c r="BB62" s="102">
        <f>ROUND(SUM(BB63:BB65),2)</f>
        <v>0</v>
      </c>
      <c r="BC62" s="102">
        <f>ROUND(SUM(BC63:BC65),2)</f>
        <v>0</v>
      </c>
      <c r="BD62" s="104">
        <f>ROUND(SUM(BD63:BD65),2)</f>
        <v>0</v>
      </c>
      <c r="BS62" s="105" t="s">
        <v>81</v>
      </c>
      <c r="BT62" s="105" t="s">
        <v>91</v>
      </c>
      <c r="BU62" s="105" t="s">
        <v>83</v>
      </c>
      <c r="BV62" s="105" t="s">
        <v>84</v>
      </c>
      <c r="BW62" s="105" t="s">
        <v>114</v>
      </c>
      <c r="BX62" s="105" t="s">
        <v>90</v>
      </c>
      <c r="CL62" s="105" t="s">
        <v>44</v>
      </c>
    </row>
    <row r="63" spans="1:91" s="4" customFormat="1" ht="16.5" customHeight="1">
      <c r="A63" s="106" t="s">
        <v>96</v>
      </c>
      <c r="B63" s="54"/>
      <c r="C63" s="99"/>
      <c r="D63" s="99"/>
      <c r="E63" s="99"/>
      <c r="F63" s="389" t="s">
        <v>115</v>
      </c>
      <c r="G63" s="389"/>
      <c r="H63" s="389"/>
      <c r="I63" s="389"/>
      <c r="J63" s="389"/>
      <c r="K63" s="99"/>
      <c r="L63" s="389" t="s">
        <v>116</v>
      </c>
      <c r="M63" s="389"/>
      <c r="N63" s="389"/>
      <c r="O63" s="389"/>
      <c r="P63" s="389"/>
      <c r="Q63" s="389"/>
      <c r="R63" s="389"/>
      <c r="S63" s="389"/>
      <c r="T63" s="389"/>
      <c r="U63" s="389"/>
      <c r="V63" s="389"/>
      <c r="W63" s="389"/>
      <c r="X63" s="389"/>
      <c r="Y63" s="389"/>
      <c r="Z63" s="389"/>
      <c r="AA63" s="389"/>
      <c r="AB63" s="389"/>
      <c r="AC63" s="389"/>
      <c r="AD63" s="389"/>
      <c r="AE63" s="389"/>
      <c r="AF63" s="389"/>
      <c r="AG63" s="377">
        <f>'D.1.2.1 - Železobetonové ...'!J34</f>
        <v>0</v>
      </c>
      <c r="AH63" s="378"/>
      <c r="AI63" s="378"/>
      <c r="AJ63" s="378"/>
      <c r="AK63" s="378"/>
      <c r="AL63" s="378"/>
      <c r="AM63" s="378"/>
      <c r="AN63" s="377">
        <f t="shared" si="0"/>
        <v>0</v>
      </c>
      <c r="AO63" s="378"/>
      <c r="AP63" s="378"/>
      <c r="AQ63" s="100" t="s">
        <v>94</v>
      </c>
      <c r="AR63" s="56"/>
      <c r="AS63" s="101">
        <v>0</v>
      </c>
      <c r="AT63" s="102">
        <f t="shared" si="1"/>
        <v>0</v>
      </c>
      <c r="AU63" s="103">
        <f>'D.1.2.1 - Železobetonové ...'!P100</f>
        <v>0</v>
      </c>
      <c r="AV63" s="102">
        <f>'D.1.2.1 - Železobetonové ...'!J37</f>
        <v>0</v>
      </c>
      <c r="AW63" s="102">
        <f>'D.1.2.1 - Železobetonové ...'!J38</f>
        <v>0</v>
      </c>
      <c r="AX63" s="102">
        <f>'D.1.2.1 - Železobetonové ...'!J39</f>
        <v>0</v>
      </c>
      <c r="AY63" s="102">
        <f>'D.1.2.1 - Železobetonové ...'!J40</f>
        <v>0</v>
      </c>
      <c r="AZ63" s="102">
        <f>'D.1.2.1 - Železobetonové ...'!F37</f>
        <v>0</v>
      </c>
      <c r="BA63" s="102">
        <f>'D.1.2.1 - Železobetonové ...'!F38</f>
        <v>0</v>
      </c>
      <c r="BB63" s="102">
        <f>'D.1.2.1 - Železobetonové ...'!F39</f>
        <v>0</v>
      </c>
      <c r="BC63" s="102">
        <f>'D.1.2.1 - Železobetonové ...'!F40</f>
        <v>0</v>
      </c>
      <c r="BD63" s="104">
        <f>'D.1.2.1 - Železobetonové ...'!F41</f>
        <v>0</v>
      </c>
      <c r="BT63" s="105" t="s">
        <v>97</v>
      </c>
      <c r="BV63" s="105" t="s">
        <v>84</v>
      </c>
      <c r="BW63" s="105" t="s">
        <v>117</v>
      </c>
      <c r="BX63" s="105" t="s">
        <v>114</v>
      </c>
      <c r="CL63" s="105" t="s">
        <v>44</v>
      </c>
    </row>
    <row r="64" spans="1:91" s="4" customFormat="1" ht="16.5" customHeight="1">
      <c r="A64" s="106" t="s">
        <v>96</v>
      </c>
      <c r="B64" s="54"/>
      <c r="C64" s="99"/>
      <c r="D64" s="99"/>
      <c r="E64" s="99"/>
      <c r="F64" s="389" t="s">
        <v>118</v>
      </c>
      <c r="G64" s="389"/>
      <c r="H64" s="389"/>
      <c r="I64" s="389"/>
      <c r="J64" s="389"/>
      <c r="K64" s="99"/>
      <c r="L64" s="389" t="s">
        <v>119</v>
      </c>
      <c r="M64" s="389"/>
      <c r="N64" s="389"/>
      <c r="O64" s="389"/>
      <c r="P64" s="389"/>
      <c r="Q64" s="389"/>
      <c r="R64" s="389"/>
      <c r="S64" s="389"/>
      <c r="T64" s="389"/>
      <c r="U64" s="389"/>
      <c r="V64" s="389"/>
      <c r="W64" s="389"/>
      <c r="X64" s="389"/>
      <c r="Y64" s="389"/>
      <c r="Z64" s="389"/>
      <c r="AA64" s="389"/>
      <c r="AB64" s="389"/>
      <c r="AC64" s="389"/>
      <c r="AD64" s="389"/>
      <c r="AE64" s="389"/>
      <c r="AF64" s="389"/>
      <c r="AG64" s="377">
        <f>'D.1.2.2 - Pilotové založení'!J34</f>
        <v>0</v>
      </c>
      <c r="AH64" s="378"/>
      <c r="AI64" s="378"/>
      <c r="AJ64" s="378"/>
      <c r="AK64" s="378"/>
      <c r="AL64" s="378"/>
      <c r="AM64" s="378"/>
      <c r="AN64" s="377">
        <f t="shared" si="0"/>
        <v>0</v>
      </c>
      <c r="AO64" s="378"/>
      <c r="AP64" s="378"/>
      <c r="AQ64" s="100" t="s">
        <v>94</v>
      </c>
      <c r="AR64" s="56"/>
      <c r="AS64" s="101">
        <v>0</v>
      </c>
      <c r="AT64" s="102">
        <f t="shared" si="1"/>
        <v>0</v>
      </c>
      <c r="AU64" s="103">
        <f>'D.1.2.2 - Pilotové založení'!P98</f>
        <v>0</v>
      </c>
      <c r="AV64" s="102">
        <f>'D.1.2.2 - Pilotové založení'!J37</f>
        <v>0</v>
      </c>
      <c r="AW64" s="102">
        <f>'D.1.2.2 - Pilotové založení'!J38</f>
        <v>0</v>
      </c>
      <c r="AX64" s="102">
        <f>'D.1.2.2 - Pilotové založení'!J39</f>
        <v>0</v>
      </c>
      <c r="AY64" s="102">
        <f>'D.1.2.2 - Pilotové založení'!J40</f>
        <v>0</v>
      </c>
      <c r="AZ64" s="102">
        <f>'D.1.2.2 - Pilotové založení'!F37</f>
        <v>0</v>
      </c>
      <c r="BA64" s="102">
        <f>'D.1.2.2 - Pilotové založení'!F38</f>
        <v>0</v>
      </c>
      <c r="BB64" s="102">
        <f>'D.1.2.2 - Pilotové založení'!F39</f>
        <v>0</v>
      </c>
      <c r="BC64" s="102">
        <f>'D.1.2.2 - Pilotové založení'!F40</f>
        <v>0</v>
      </c>
      <c r="BD64" s="104">
        <f>'D.1.2.2 - Pilotové založení'!F41</f>
        <v>0</v>
      </c>
      <c r="BT64" s="105" t="s">
        <v>97</v>
      </c>
      <c r="BV64" s="105" t="s">
        <v>84</v>
      </c>
      <c r="BW64" s="105" t="s">
        <v>120</v>
      </c>
      <c r="BX64" s="105" t="s">
        <v>114</v>
      </c>
      <c r="CL64" s="105" t="s">
        <v>44</v>
      </c>
    </row>
    <row r="65" spans="1:90" s="4" customFormat="1" ht="16.5" customHeight="1">
      <c r="A65" s="106" t="s">
        <v>96</v>
      </c>
      <c r="B65" s="54"/>
      <c r="C65" s="99"/>
      <c r="D65" s="99"/>
      <c r="E65" s="99"/>
      <c r="F65" s="389" t="s">
        <v>121</v>
      </c>
      <c r="G65" s="389"/>
      <c r="H65" s="389"/>
      <c r="I65" s="389"/>
      <c r="J65" s="389"/>
      <c r="K65" s="99"/>
      <c r="L65" s="389" t="s">
        <v>122</v>
      </c>
      <c r="M65" s="389"/>
      <c r="N65" s="389"/>
      <c r="O65" s="389"/>
      <c r="P65" s="389"/>
      <c r="Q65" s="389"/>
      <c r="R65" s="389"/>
      <c r="S65" s="389"/>
      <c r="T65" s="389"/>
      <c r="U65" s="389"/>
      <c r="V65" s="389"/>
      <c r="W65" s="389"/>
      <c r="X65" s="389"/>
      <c r="Y65" s="389"/>
      <c r="Z65" s="389"/>
      <c r="AA65" s="389"/>
      <c r="AB65" s="389"/>
      <c r="AC65" s="389"/>
      <c r="AD65" s="389"/>
      <c r="AE65" s="389"/>
      <c r="AF65" s="389"/>
      <c r="AG65" s="377">
        <f>'D.1.2.3 - Ocelové konstrukce'!J34</f>
        <v>0</v>
      </c>
      <c r="AH65" s="378"/>
      <c r="AI65" s="378"/>
      <c r="AJ65" s="378"/>
      <c r="AK65" s="378"/>
      <c r="AL65" s="378"/>
      <c r="AM65" s="378"/>
      <c r="AN65" s="377">
        <f t="shared" si="0"/>
        <v>0</v>
      </c>
      <c r="AO65" s="378"/>
      <c r="AP65" s="378"/>
      <c r="AQ65" s="100" t="s">
        <v>94</v>
      </c>
      <c r="AR65" s="56"/>
      <c r="AS65" s="101">
        <v>0</v>
      </c>
      <c r="AT65" s="102">
        <f t="shared" si="1"/>
        <v>0</v>
      </c>
      <c r="AU65" s="103">
        <f>'D.1.2.3 - Ocelové konstrukce'!P97</f>
        <v>0</v>
      </c>
      <c r="AV65" s="102">
        <f>'D.1.2.3 - Ocelové konstrukce'!J37</f>
        <v>0</v>
      </c>
      <c r="AW65" s="102">
        <f>'D.1.2.3 - Ocelové konstrukce'!J38</f>
        <v>0</v>
      </c>
      <c r="AX65" s="102">
        <f>'D.1.2.3 - Ocelové konstrukce'!J39</f>
        <v>0</v>
      </c>
      <c r="AY65" s="102">
        <f>'D.1.2.3 - Ocelové konstrukce'!J40</f>
        <v>0</v>
      </c>
      <c r="AZ65" s="102">
        <f>'D.1.2.3 - Ocelové konstrukce'!F37</f>
        <v>0</v>
      </c>
      <c r="BA65" s="102">
        <f>'D.1.2.3 - Ocelové konstrukce'!F38</f>
        <v>0</v>
      </c>
      <c r="BB65" s="102">
        <f>'D.1.2.3 - Ocelové konstrukce'!F39</f>
        <v>0</v>
      </c>
      <c r="BC65" s="102">
        <f>'D.1.2.3 - Ocelové konstrukce'!F40</f>
        <v>0</v>
      </c>
      <c r="BD65" s="104">
        <f>'D.1.2.3 - Ocelové konstrukce'!F41</f>
        <v>0</v>
      </c>
      <c r="BT65" s="105" t="s">
        <v>97</v>
      </c>
      <c r="BV65" s="105" t="s">
        <v>84</v>
      </c>
      <c r="BW65" s="105" t="s">
        <v>123</v>
      </c>
      <c r="BX65" s="105" t="s">
        <v>114</v>
      </c>
      <c r="CL65" s="105" t="s">
        <v>44</v>
      </c>
    </row>
    <row r="66" spans="1:90" s="4" customFormat="1" ht="16.5" customHeight="1">
      <c r="A66" s="106" t="s">
        <v>96</v>
      </c>
      <c r="B66" s="54"/>
      <c r="C66" s="99"/>
      <c r="D66" s="99"/>
      <c r="E66" s="389" t="s">
        <v>124</v>
      </c>
      <c r="F66" s="389"/>
      <c r="G66" s="389"/>
      <c r="H66" s="389"/>
      <c r="I66" s="389"/>
      <c r="J66" s="99"/>
      <c r="K66" s="389" t="s">
        <v>125</v>
      </c>
      <c r="L66" s="389"/>
      <c r="M66" s="389"/>
      <c r="N66" s="389"/>
      <c r="O66" s="389"/>
      <c r="P66" s="389"/>
      <c r="Q66" s="389"/>
      <c r="R66" s="389"/>
      <c r="S66" s="389"/>
      <c r="T66" s="389"/>
      <c r="U66" s="389"/>
      <c r="V66" s="389"/>
      <c r="W66" s="389"/>
      <c r="X66" s="389"/>
      <c r="Y66" s="389"/>
      <c r="Z66" s="389"/>
      <c r="AA66" s="389"/>
      <c r="AB66" s="389"/>
      <c r="AC66" s="389"/>
      <c r="AD66" s="389"/>
      <c r="AE66" s="389"/>
      <c r="AF66" s="389"/>
      <c r="AG66" s="377">
        <f>'D.1.3 - Požárně bezpečnos...'!J32</f>
        <v>0</v>
      </c>
      <c r="AH66" s="378"/>
      <c r="AI66" s="378"/>
      <c r="AJ66" s="378"/>
      <c r="AK66" s="378"/>
      <c r="AL66" s="378"/>
      <c r="AM66" s="378"/>
      <c r="AN66" s="377">
        <f t="shared" si="0"/>
        <v>0</v>
      </c>
      <c r="AO66" s="378"/>
      <c r="AP66" s="378"/>
      <c r="AQ66" s="100" t="s">
        <v>94</v>
      </c>
      <c r="AR66" s="56"/>
      <c r="AS66" s="101">
        <v>0</v>
      </c>
      <c r="AT66" s="102">
        <f t="shared" si="1"/>
        <v>0</v>
      </c>
      <c r="AU66" s="103">
        <f>'D.1.3 - Požárně bezpečnos...'!P88</f>
        <v>0</v>
      </c>
      <c r="AV66" s="102">
        <f>'D.1.3 - Požárně bezpečnos...'!J35</f>
        <v>0</v>
      </c>
      <c r="AW66" s="102">
        <f>'D.1.3 - Požárně bezpečnos...'!J36</f>
        <v>0</v>
      </c>
      <c r="AX66" s="102">
        <f>'D.1.3 - Požárně bezpečnos...'!J37</f>
        <v>0</v>
      </c>
      <c r="AY66" s="102">
        <f>'D.1.3 - Požárně bezpečnos...'!J38</f>
        <v>0</v>
      </c>
      <c r="AZ66" s="102">
        <f>'D.1.3 - Požárně bezpečnos...'!F35</f>
        <v>0</v>
      </c>
      <c r="BA66" s="102">
        <f>'D.1.3 - Požárně bezpečnos...'!F36</f>
        <v>0</v>
      </c>
      <c r="BB66" s="102">
        <f>'D.1.3 - Požárně bezpečnos...'!F37</f>
        <v>0</v>
      </c>
      <c r="BC66" s="102">
        <f>'D.1.3 - Požárně bezpečnos...'!F38</f>
        <v>0</v>
      </c>
      <c r="BD66" s="104">
        <f>'D.1.3 - Požárně bezpečnos...'!F39</f>
        <v>0</v>
      </c>
      <c r="BT66" s="105" t="s">
        <v>91</v>
      </c>
      <c r="BV66" s="105" t="s">
        <v>84</v>
      </c>
      <c r="BW66" s="105" t="s">
        <v>126</v>
      </c>
      <c r="BX66" s="105" t="s">
        <v>90</v>
      </c>
      <c r="CL66" s="105" t="s">
        <v>44</v>
      </c>
    </row>
    <row r="67" spans="1:90" s="4" customFormat="1" ht="16.5" customHeight="1">
      <c r="B67" s="54"/>
      <c r="C67" s="99"/>
      <c r="D67" s="99"/>
      <c r="E67" s="389" t="s">
        <v>127</v>
      </c>
      <c r="F67" s="389"/>
      <c r="G67" s="389"/>
      <c r="H67" s="389"/>
      <c r="I67" s="389"/>
      <c r="J67" s="99"/>
      <c r="K67" s="389" t="s">
        <v>128</v>
      </c>
      <c r="L67" s="389"/>
      <c r="M67" s="389"/>
      <c r="N67" s="389"/>
      <c r="O67" s="389"/>
      <c r="P67" s="389"/>
      <c r="Q67" s="389"/>
      <c r="R67" s="389"/>
      <c r="S67" s="389"/>
      <c r="T67" s="389"/>
      <c r="U67" s="389"/>
      <c r="V67" s="389"/>
      <c r="W67" s="389"/>
      <c r="X67" s="389"/>
      <c r="Y67" s="389"/>
      <c r="Z67" s="389"/>
      <c r="AA67" s="389"/>
      <c r="AB67" s="389"/>
      <c r="AC67" s="389"/>
      <c r="AD67" s="389"/>
      <c r="AE67" s="389"/>
      <c r="AF67" s="389"/>
      <c r="AG67" s="379">
        <f>ROUND(AG68+SUM(AG73:AG79),2)</f>
        <v>0</v>
      </c>
      <c r="AH67" s="378"/>
      <c r="AI67" s="378"/>
      <c r="AJ67" s="378"/>
      <c r="AK67" s="378"/>
      <c r="AL67" s="378"/>
      <c r="AM67" s="378"/>
      <c r="AN67" s="377">
        <f t="shared" si="0"/>
        <v>0</v>
      </c>
      <c r="AO67" s="378"/>
      <c r="AP67" s="378"/>
      <c r="AQ67" s="100" t="s">
        <v>94</v>
      </c>
      <c r="AR67" s="56"/>
      <c r="AS67" s="101">
        <f>ROUND(AS68+SUM(AS73:AS79),2)</f>
        <v>0</v>
      </c>
      <c r="AT67" s="102">
        <f t="shared" si="1"/>
        <v>0</v>
      </c>
      <c r="AU67" s="103">
        <f>ROUND(AU68+SUM(AU73:AU79),5)</f>
        <v>0</v>
      </c>
      <c r="AV67" s="102">
        <f>ROUND(AZ67*L29,2)</f>
        <v>0</v>
      </c>
      <c r="AW67" s="102">
        <f>ROUND(BA67*L30,2)</f>
        <v>0</v>
      </c>
      <c r="AX67" s="102">
        <f>ROUND(BB67*L29,2)</f>
        <v>0</v>
      </c>
      <c r="AY67" s="102">
        <f>ROUND(BC67*L30,2)</f>
        <v>0</v>
      </c>
      <c r="AZ67" s="102">
        <f>ROUND(AZ68+SUM(AZ73:AZ79),2)</f>
        <v>0</v>
      </c>
      <c r="BA67" s="102">
        <f>ROUND(BA68+SUM(BA73:BA79),2)</f>
        <v>0</v>
      </c>
      <c r="BB67" s="102">
        <f>ROUND(BB68+SUM(BB73:BB79),2)</f>
        <v>0</v>
      </c>
      <c r="BC67" s="102">
        <f>ROUND(BC68+SUM(BC73:BC79),2)</f>
        <v>0</v>
      </c>
      <c r="BD67" s="104">
        <f>ROUND(BD68+SUM(BD73:BD79),2)</f>
        <v>0</v>
      </c>
      <c r="BS67" s="105" t="s">
        <v>81</v>
      </c>
      <c r="BT67" s="105" t="s">
        <v>91</v>
      </c>
      <c r="BU67" s="105" t="s">
        <v>83</v>
      </c>
      <c r="BV67" s="105" t="s">
        <v>84</v>
      </c>
      <c r="BW67" s="105" t="s">
        <v>129</v>
      </c>
      <c r="BX67" s="105" t="s">
        <v>90</v>
      </c>
      <c r="CL67" s="105" t="s">
        <v>44</v>
      </c>
    </row>
    <row r="68" spans="1:90" s="4" customFormat="1" ht="16.5" customHeight="1">
      <c r="B68" s="54"/>
      <c r="C68" s="99"/>
      <c r="D68" s="99"/>
      <c r="E68" s="99"/>
      <c r="F68" s="389" t="s">
        <v>130</v>
      </c>
      <c r="G68" s="389"/>
      <c r="H68" s="389"/>
      <c r="I68" s="389"/>
      <c r="J68" s="389"/>
      <c r="K68" s="99"/>
      <c r="L68" s="389" t="s">
        <v>131</v>
      </c>
      <c r="M68" s="389"/>
      <c r="N68" s="389"/>
      <c r="O68" s="389"/>
      <c r="P68" s="389"/>
      <c r="Q68" s="389"/>
      <c r="R68" s="389"/>
      <c r="S68" s="389"/>
      <c r="T68" s="389"/>
      <c r="U68" s="389"/>
      <c r="V68" s="389"/>
      <c r="W68" s="389"/>
      <c r="X68" s="389"/>
      <c r="Y68" s="389"/>
      <c r="Z68" s="389"/>
      <c r="AA68" s="389"/>
      <c r="AB68" s="389"/>
      <c r="AC68" s="389"/>
      <c r="AD68" s="389"/>
      <c r="AE68" s="389"/>
      <c r="AF68" s="389"/>
      <c r="AG68" s="379">
        <f>ROUND(SUM(AG69:AG72),2)</f>
        <v>0</v>
      </c>
      <c r="AH68" s="378"/>
      <c r="AI68" s="378"/>
      <c r="AJ68" s="378"/>
      <c r="AK68" s="378"/>
      <c r="AL68" s="378"/>
      <c r="AM68" s="378"/>
      <c r="AN68" s="377">
        <f t="shared" si="0"/>
        <v>0</v>
      </c>
      <c r="AO68" s="378"/>
      <c r="AP68" s="378"/>
      <c r="AQ68" s="100" t="s">
        <v>94</v>
      </c>
      <c r="AR68" s="56"/>
      <c r="AS68" s="101">
        <f>ROUND(SUM(AS69:AS72),2)</f>
        <v>0</v>
      </c>
      <c r="AT68" s="102">
        <f t="shared" si="1"/>
        <v>0</v>
      </c>
      <c r="AU68" s="103">
        <f>ROUND(SUM(AU69:AU72),5)</f>
        <v>0</v>
      </c>
      <c r="AV68" s="102">
        <f>ROUND(AZ68*L29,2)</f>
        <v>0</v>
      </c>
      <c r="AW68" s="102">
        <f>ROUND(BA68*L30,2)</f>
        <v>0</v>
      </c>
      <c r="AX68" s="102">
        <f>ROUND(BB68*L29,2)</f>
        <v>0</v>
      </c>
      <c r="AY68" s="102">
        <f>ROUND(BC68*L30,2)</f>
        <v>0</v>
      </c>
      <c r="AZ68" s="102">
        <f>ROUND(SUM(AZ69:AZ72),2)</f>
        <v>0</v>
      </c>
      <c r="BA68" s="102">
        <f>ROUND(SUM(BA69:BA72),2)</f>
        <v>0</v>
      </c>
      <c r="BB68" s="102">
        <f>ROUND(SUM(BB69:BB72),2)</f>
        <v>0</v>
      </c>
      <c r="BC68" s="102">
        <f>ROUND(SUM(BC69:BC72),2)</f>
        <v>0</v>
      </c>
      <c r="BD68" s="104">
        <f>ROUND(SUM(BD69:BD72),2)</f>
        <v>0</v>
      </c>
      <c r="BS68" s="105" t="s">
        <v>81</v>
      </c>
      <c r="BT68" s="105" t="s">
        <v>97</v>
      </c>
      <c r="BU68" s="105" t="s">
        <v>83</v>
      </c>
      <c r="BV68" s="105" t="s">
        <v>84</v>
      </c>
      <c r="BW68" s="105" t="s">
        <v>132</v>
      </c>
      <c r="BX68" s="105" t="s">
        <v>129</v>
      </c>
      <c r="CL68" s="105" t="s">
        <v>44</v>
      </c>
    </row>
    <row r="69" spans="1:90" s="4" customFormat="1" ht="16.5" customHeight="1">
      <c r="A69" s="106" t="s">
        <v>96</v>
      </c>
      <c r="B69" s="54"/>
      <c r="C69" s="99"/>
      <c r="D69" s="99"/>
      <c r="E69" s="99"/>
      <c r="F69" s="99"/>
      <c r="G69" s="389" t="s">
        <v>133</v>
      </c>
      <c r="H69" s="389"/>
      <c r="I69" s="389"/>
      <c r="J69" s="389"/>
      <c r="K69" s="389"/>
      <c r="L69" s="99"/>
      <c r="M69" s="389" t="s">
        <v>134</v>
      </c>
      <c r="N69" s="389"/>
      <c r="O69" s="389"/>
      <c r="P69" s="389"/>
      <c r="Q69" s="389"/>
      <c r="R69" s="389"/>
      <c r="S69" s="389"/>
      <c r="T69" s="389"/>
      <c r="U69" s="389"/>
      <c r="V69" s="389"/>
      <c r="W69" s="389"/>
      <c r="X69" s="389"/>
      <c r="Y69" s="389"/>
      <c r="Z69" s="389"/>
      <c r="AA69" s="389"/>
      <c r="AB69" s="389"/>
      <c r="AC69" s="389"/>
      <c r="AD69" s="389"/>
      <c r="AE69" s="389"/>
      <c r="AF69" s="389"/>
      <c r="AG69" s="377">
        <f>'D.1.4.1.1 - Silnoproud'!J34</f>
        <v>0</v>
      </c>
      <c r="AH69" s="378"/>
      <c r="AI69" s="378"/>
      <c r="AJ69" s="378"/>
      <c r="AK69" s="378"/>
      <c r="AL69" s="378"/>
      <c r="AM69" s="378"/>
      <c r="AN69" s="377">
        <f t="shared" si="0"/>
        <v>0</v>
      </c>
      <c r="AO69" s="378"/>
      <c r="AP69" s="378"/>
      <c r="AQ69" s="100" t="s">
        <v>94</v>
      </c>
      <c r="AR69" s="56"/>
      <c r="AS69" s="101">
        <v>0</v>
      </c>
      <c r="AT69" s="102">
        <f t="shared" si="1"/>
        <v>0</v>
      </c>
      <c r="AU69" s="103">
        <f>'D.1.4.1.1 - Silnoproud'!P97</f>
        <v>0</v>
      </c>
      <c r="AV69" s="102">
        <f>'D.1.4.1.1 - Silnoproud'!J37</f>
        <v>0</v>
      </c>
      <c r="AW69" s="102">
        <f>'D.1.4.1.1 - Silnoproud'!J38</f>
        <v>0</v>
      </c>
      <c r="AX69" s="102">
        <f>'D.1.4.1.1 - Silnoproud'!J39</f>
        <v>0</v>
      </c>
      <c r="AY69" s="102">
        <f>'D.1.4.1.1 - Silnoproud'!J40</f>
        <v>0</v>
      </c>
      <c r="AZ69" s="102">
        <f>'D.1.4.1.1 - Silnoproud'!F37</f>
        <v>0</v>
      </c>
      <c r="BA69" s="102">
        <f>'D.1.4.1.1 - Silnoproud'!F38</f>
        <v>0</v>
      </c>
      <c r="BB69" s="102">
        <f>'D.1.4.1.1 - Silnoproud'!F39</f>
        <v>0</v>
      </c>
      <c r="BC69" s="102">
        <f>'D.1.4.1.1 - Silnoproud'!F40</f>
        <v>0</v>
      </c>
      <c r="BD69" s="104">
        <f>'D.1.4.1.1 - Silnoproud'!F41</f>
        <v>0</v>
      </c>
      <c r="BT69" s="105" t="s">
        <v>104</v>
      </c>
      <c r="BV69" s="105" t="s">
        <v>84</v>
      </c>
      <c r="BW69" s="105" t="s">
        <v>135</v>
      </c>
      <c r="BX69" s="105" t="s">
        <v>132</v>
      </c>
      <c r="CL69" s="105" t="s">
        <v>44</v>
      </c>
    </row>
    <row r="70" spans="1:90" s="4" customFormat="1" ht="16.5" customHeight="1">
      <c r="A70" s="106" t="s">
        <v>96</v>
      </c>
      <c r="B70" s="54"/>
      <c r="C70" s="99"/>
      <c r="D70" s="99"/>
      <c r="E70" s="99"/>
      <c r="F70" s="99"/>
      <c r="G70" s="389" t="s">
        <v>136</v>
      </c>
      <c r="H70" s="389"/>
      <c r="I70" s="389"/>
      <c r="J70" s="389"/>
      <c r="K70" s="389"/>
      <c r="L70" s="99"/>
      <c r="M70" s="389" t="s">
        <v>137</v>
      </c>
      <c r="N70" s="389"/>
      <c r="O70" s="389"/>
      <c r="P70" s="389"/>
      <c r="Q70" s="389"/>
      <c r="R70" s="389"/>
      <c r="S70" s="389"/>
      <c r="T70" s="389"/>
      <c r="U70" s="389"/>
      <c r="V70" s="389"/>
      <c r="W70" s="389"/>
      <c r="X70" s="389"/>
      <c r="Y70" s="389"/>
      <c r="Z70" s="389"/>
      <c r="AA70" s="389"/>
      <c r="AB70" s="389"/>
      <c r="AC70" s="389"/>
      <c r="AD70" s="389"/>
      <c r="AE70" s="389"/>
      <c r="AF70" s="389"/>
      <c r="AG70" s="377">
        <f>'D.1.4.1.2 - rozvaděče'!J34</f>
        <v>0</v>
      </c>
      <c r="AH70" s="378"/>
      <c r="AI70" s="378"/>
      <c r="AJ70" s="378"/>
      <c r="AK70" s="378"/>
      <c r="AL70" s="378"/>
      <c r="AM70" s="378"/>
      <c r="AN70" s="377">
        <f t="shared" si="0"/>
        <v>0</v>
      </c>
      <c r="AO70" s="378"/>
      <c r="AP70" s="378"/>
      <c r="AQ70" s="100" t="s">
        <v>94</v>
      </c>
      <c r="AR70" s="56"/>
      <c r="AS70" s="101">
        <v>0</v>
      </c>
      <c r="AT70" s="102">
        <f t="shared" si="1"/>
        <v>0</v>
      </c>
      <c r="AU70" s="103">
        <f>'D.1.4.1.2 - rozvaděče'!P100</f>
        <v>0</v>
      </c>
      <c r="AV70" s="102">
        <f>'D.1.4.1.2 - rozvaděče'!J37</f>
        <v>0</v>
      </c>
      <c r="AW70" s="102">
        <f>'D.1.4.1.2 - rozvaděče'!J38</f>
        <v>0</v>
      </c>
      <c r="AX70" s="102">
        <f>'D.1.4.1.2 - rozvaděče'!J39</f>
        <v>0</v>
      </c>
      <c r="AY70" s="102">
        <f>'D.1.4.1.2 - rozvaděče'!J40</f>
        <v>0</v>
      </c>
      <c r="AZ70" s="102">
        <f>'D.1.4.1.2 - rozvaděče'!F37</f>
        <v>0</v>
      </c>
      <c r="BA70" s="102">
        <f>'D.1.4.1.2 - rozvaděče'!F38</f>
        <v>0</v>
      </c>
      <c r="BB70" s="102">
        <f>'D.1.4.1.2 - rozvaděče'!F39</f>
        <v>0</v>
      </c>
      <c r="BC70" s="102">
        <f>'D.1.4.1.2 - rozvaděče'!F40</f>
        <v>0</v>
      </c>
      <c r="BD70" s="104">
        <f>'D.1.4.1.2 - rozvaděče'!F41</f>
        <v>0</v>
      </c>
      <c r="BT70" s="105" t="s">
        <v>104</v>
      </c>
      <c r="BV70" s="105" t="s">
        <v>84</v>
      </c>
      <c r="BW70" s="105" t="s">
        <v>138</v>
      </c>
      <c r="BX70" s="105" t="s">
        <v>132</v>
      </c>
      <c r="CL70" s="105" t="s">
        <v>44</v>
      </c>
    </row>
    <row r="71" spans="1:90" s="4" customFormat="1" ht="16.5" customHeight="1">
      <c r="A71" s="106" t="s">
        <v>96</v>
      </c>
      <c r="B71" s="54"/>
      <c r="C71" s="99"/>
      <c r="D71" s="99"/>
      <c r="E71" s="99"/>
      <c r="F71" s="99"/>
      <c r="G71" s="389" t="s">
        <v>139</v>
      </c>
      <c r="H71" s="389"/>
      <c r="I71" s="389"/>
      <c r="J71" s="389"/>
      <c r="K71" s="389"/>
      <c r="L71" s="99"/>
      <c r="M71" s="389" t="s">
        <v>140</v>
      </c>
      <c r="N71" s="389"/>
      <c r="O71" s="389"/>
      <c r="P71" s="389"/>
      <c r="Q71" s="389"/>
      <c r="R71" s="389"/>
      <c r="S71" s="389"/>
      <c r="T71" s="389"/>
      <c r="U71" s="389"/>
      <c r="V71" s="389"/>
      <c r="W71" s="389"/>
      <c r="X71" s="389"/>
      <c r="Y71" s="389"/>
      <c r="Z71" s="389"/>
      <c r="AA71" s="389"/>
      <c r="AB71" s="389"/>
      <c r="AC71" s="389"/>
      <c r="AD71" s="389"/>
      <c r="AE71" s="389"/>
      <c r="AF71" s="389"/>
      <c r="AG71" s="377">
        <f>'D.1.4.1.3 - zemnění LPS'!J34</f>
        <v>0</v>
      </c>
      <c r="AH71" s="378"/>
      <c r="AI71" s="378"/>
      <c r="AJ71" s="378"/>
      <c r="AK71" s="378"/>
      <c r="AL71" s="378"/>
      <c r="AM71" s="378"/>
      <c r="AN71" s="377">
        <f t="shared" si="0"/>
        <v>0</v>
      </c>
      <c r="AO71" s="378"/>
      <c r="AP71" s="378"/>
      <c r="AQ71" s="100" t="s">
        <v>94</v>
      </c>
      <c r="AR71" s="56"/>
      <c r="AS71" s="101">
        <v>0</v>
      </c>
      <c r="AT71" s="102">
        <f t="shared" si="1"/>
        <v>0</v>
      </c>
      <c r="AU71" s="103">
        <f>'D.1.4.1.3 - zemnění LPS'!P92</f>
        <v>0</v>
      </c>
      <c r="AV71" s="102">
        <f>'D.1.4.1.3 - zemnění LPS'!J37</f>
        <v>0</v>
      </c>
      <c r="AW71" s="102">
        <f>'D.1.4.1.3 - zemnění LPS'!J38</f>
        <v>0</v>
      </c>
      <c r="AX71" s="102">
        <f>'D.1.4.1.3 - zemnění LPS'!J39</f>
        <v>0</v>
      </c>
      <c r="AY71" s="102">
        <f>'D.1.4.1.3 - zemnění LPS'!J40</f>
        <v>0</v>
      </c>
      <c r="AZ71" s="102">
        <f>'D.1.4.1.3 - zemnění LPS'!F37</f>
        <v>0</v>
      </c>
      <c r="BA71" s="102">
        <f>'D.1.4.1.3 - zemnění LPS'!F38</f>
        <v>0</v>
      </c>
      <c r="BB71" s="102">
        <f>'D.1.4.1.3 - zemnění LPS'!F39</f>
        <v>0</v>
      </c>
      <c r="BC71" s="102">
        <f>'D.1.4.1.3 - zemnění LPS'!F40</f>
        <v>0</v>
      </c>
      <c r="BD71" s="104">
        <f>'D.1.4.1.3 - zemnění LPS'!F41</f>
        <v>0</v>
      </c>
      <c r="BT71" s="105" t="s">
        <v>104</v>
      </c>
      <c r="BV71" s="105" t="s">
        <v>84</v>
      </c>
      <c r="BW71" s="105" t="s">
        <v>141</v>
      </c>
      <c r="BX71" s="105" t="s">
        <v>132</v>
      </c>
      <c r="CL71" s="105" t="s">
        <v>44</v>
      </c>
    </row>
    <row r="72" spans="1:90" s="4" customFormat="1" ht="16.5" customHeight="1">
      <c r="A72" s="106" t="s">
        <v>96</v>
      </c>
      <c r="B72" s="54"/>
      <c r="C72" s="99"/>
      <c r="D72" s="99"/>
      <c r="E72" s="99"/>
      <c r="F72" s="99"/>
      <c r="G72" s="389" t="s">
        <v>142</v>
      </c>
      <c r="H72" s="389"/>
      <c r="I72" s="389"/>
      <c r="J72" s="389"/>
      <c r="K72" s="389"/>
      <c r="L72" s="99"/>
      <c r="M72" s="389" t="s">
        <v>143</v>
      </c>
      <c r="N72" s="389"/>
      <c r="O72" s="389"/>
      <c r="P72" s="389"/>
      <c r="Q72" s="389"/>
      <c r="R72" s="389"/>
      <c r="S72" s="389"/>
      <c r="T72" s="389"/>
      <c r="U72" s="389"/>
      <c r="V72" s="389"/>
      <c r="W72" s="389"/>
      <c r="X72" s="389"/>
      <c r="Y72" s="389"/>
      <c r="Z72" s="389"/>
      <c r="AA72" s="389"/>
      <c r="AB72" s="389"/>
      <c r="AC72" s="389"/>
      <c r="AD72" s="389"/>
      <c r="AE72" s="389"/>
      <c r="AF72" s="389"/>
      <c r="AG72" s="377">
        <f>'D.1.4.1.4 - vedlejší a os...'!J34</f>
        <v>0</v>
      </c>
      <c r="AH72" s="378"/>
      <c r="AI72" s="378"/>
      <c r="AJ72" s="378"/>
      <c r="AK72" s="378"/>
      <c r="AL72" s="378"/>
      <c r="AM72" s="378"/>
      <c r="AN72" s="377">
        <f t="shared" si="0"/>
        <v>0</v>
      </c>
      <c r="AO72" s="378"/>
      <c r="AP72" s="378"/>
      <c r="AQ72" s="100" t="s">
        <v>94</v>
      </c>
      <c r="AR72" s="56"/>
      <c r="AS72" s="101">
        <v>0</v>
      </c>
      <c r="AT72" s="102">
        <f t="shared" si="1"/>
        <v>0</v>
      </c>
      <c r="AU72" s="103">
        <f>'D.1.4.1.4 - vedlejší a os...'!P92</f>
        <v>0</v>
      </c>
      <c r="AV72" s="102">
        <f>'D.1.4.1.4 - vedlejší a os...'!J37</f>
        <v>0</v>
      </c>
      <c r="AW72" s="102">
        <f>'D.1.4.1.4 - vedlejší a os...'!J38</f>
        <v>0</v>
      </c>
      <c r="AX72" s="102">
        <f>'D.1.4.1.4 - vedlejší a os...'!J39</f>
        <v>0</v>
      </c>
      <c r="AY72" s="102">
        <f>'D.1.4.1.4 - vedlejší a os...'!J40</f>
        <v>0</v>
      </c>
      <c r="AZ72" s="102">
        <f>'D.1.4.1.4 - vedlejší a os...'!F37</f>
        <v>0</v>
      </c>
      <c r="BA72" s="102">
        <f>'D.1.4.1.4 - vedlejší a os...'!F38</f>
        <v>0</v>
      </c>
      <c r="BB72" s="102">
        <f>'D.1.4.1.4 - vedlejší a os...'!F39</f>
        <v>0</v>
      </c>
      <c r="BC72" s="102">
        <f>'D.1.4.1.4 - vedlejší a os...'!F40</f>
        <v>0</v>
      </c>
      <c r="BD72" s="104">
        <f>'D.1.4.1.4 - vedlejší a os...'!F41</f>
        <v>0</v>
      </c>
      <c r="BT72" s="105" t="s">
        <v>104</v>
      </c>
      <c r="BV72" s="105" t="s">
        <v>84</v>
      </c>
      <c r="BW72" s="105" t="s">
        <v>144</v>
      </c>
      <c r="BX72" s="105" t="s">
        <v>132</v>
      </c>
      <c r="CL72" s="105" t="s">
        <v>44</v>
      </c>
    </row>
    <row r="73" spans="1:90" s="4" customFormat="1" ht="16.5" customHeight="1">
      <c r="A73" s="106" t="s">
        <v>96</v>
      </c>
      <c r="B73" s="54"/>
      <c r="C73" s="99"/>
      <c r="D73" s="99"/>
      <c r="E73" s="99"/>
      <c r="F73" s="389" t="s">
        <v>145</v>
      </c>
      <c r="G73" s="389"/>
      <c r="H73" s="389"/>
      <c r="I73" s="389"/>
      <c r="J73" s="389"/>
      <c r="K73" s="99"/>
      <c r="L73" s="389" t="s">
        <v>146</v>
      </c>
      <c r="M73" s="389"/>
      <c r="N73" s="389"/>
      <c r="O73" s="389"/>
      <c r="P73" s="389"/>
      <c r="Q73" s="389"/>
      <c r="R73" s="389"/>
      <c r="S73" s="389"/>
      <c r="T73" s="389"/>
      <c r="U73" s="389"/>
      <c r="V73" s="389"/>
      <c r="W73" s="389"/>
      <c r="X73" s="389"/>
      <c r="Y73" s="389"/>
      <c r="Z73" s="389"/>
      <c r="AA73" s="389"/>
      <c r="AB73" s="389"/>
      <c r="AC73" s="389"/>
      <c r="AD73" s="389"/>
      <c r="AE73" s="389"/>
      <c r="AF73" s="389"/>
      <c r="AG73" s="377">
        <f>'D.1.4.2 - Vytápění'!J34</f>
        <v>0</v>
      </c>
      <c r="AH73" s="378"/>
      <c r="AI73" s="378"/>
      <c r="AJ73" s="378"/>
      <c r="AK73" s="378"/>
      <c r="AL73" s="378"/>
      <c r="AM73" s="378"/>
      <c r="AN73" s="377">
        <f t="shared" si="0"/>
        <v>0</v>
      </c>
      <c r="AO73" s="378"/>
      <c r="AP73" s="378"/>
      <c r="AQ73" s="100" t="s">
        <v>94</v>
      </c>
      <c r="AR73" s="56"/>
      <c r="AS73" s="101">
        <v>0</v>
      </c>
      <c r="AT73" s="102">
        <f t="shared" si="1"/>
        <v>0</v>
      </c>
      <c r="AU73" s="103">
        <f>'D.1.4.2 - Vytápění'!P108</f>
        <v>0</v>
      </c>
      <c r="AV73" s="102">
        <f>'D.1.4.2 - Vytápění'!J37</f>
        <v>0</v>
      </c>
      <c r="AW73" s="102">
        <f>'D.1.4.2 - Vytápění'!J38</f>
        <v>0</v>
      </c>
      <c r="AX73" s="102">
        <f>'D.1.4.2 - Vytápění'!J39</f>
        <v>0</v>
      </c>
      <c r="AY73" s="102">
        <f>'D.1.4.2 - Vytápění'!J40</f>
        <v>0</v>
      </c>
      <c r="AZ73" s="102">
        <f>'D.1.4.2 - Vytápění'!F37</f>
        <v>0</v>
      </c>
      <c r="BA73" s="102">
        <f>'D.1.4.2 - Vytápění'!F38</f>
        <v>0</v>
      </c>
      <c r="BB73" s="102">
        <f>'D.1.4.2 - Vytápění'!F39</f>
        <v>0</v>
      </c>
      <c r="BC73" s="102">
        <f>'D.1.4.2 - Vytápění'!F40</f>
        <v>0</v>
      </c>
      <c r="BD73" s="104">
        <f>'D.1.4.2 - Vytápění'!F41</f>
        <v>0</v>
      </c>
      <c r="BT73" s="105" t="s">
        <v>97</v>
      </c>
      <c r="BV73" s="105" t="s">
        <v>84</v>
      </c>
      <c r="BW73" s="105" t="s">
        <v>147</v>
      </c>
      <c r="BX73" s="105" t="s">
        <v>129</v>
      </c>
      <c r="CL73" s="105" t="s">
        <v>44</v>
      </c>
    </row>
    <row r="74" spans="1:90" s="4" customFormat="1" ht="16.5" customHeight="1">
      <c r="A74" s="106" t="s">
        <v>96</v>
      </c>
      <c r="B74" s="54"/>
      <c r="C74" s="99"/>
      <c r="D74" s="99"/>
      <c r="E74" s="99"/>
      <c r="F74" s="389" t="s">
        <v>148</v>
      </c>
      <c r="G74" s="389"/>
      <c r="H74" s="389"/>
      <c r="I74" s="389"/>
      <c r="J74" s="389"/>
      <c r="K74" s="99"/>
      <c r="L74" s="389" t="s">
        <v>149</v>
      </c>
      <c r="M74" s="389"/>
      <c r="N74" s="389"/>
      <c r="O74" s="389"/>
      <c r="P74" s="389"/>
      <c r="Q74" s="389"/>
      <c r="R74" s="389"/>
      <c r="S74" s="389"/>
      <c r="T74" s="389"/>
      <c r="U74" s="389"/>
      <c r="V74" s="389"/>
      <c r="W74" s="389"/>
      <c r="X74" s="389"/>
      <c r="Y74" s="389"/>
      <c r="Z74" s="389"/>
      <c r="AA74" s="389"/>
      <c r="AB74" s="389"/>
      <c r="AC74" s="389"/>
      <c r="AD74" s="389"/>
      <c r="AE74" s="389"/>
      <c r="AF74" s="389"/>
      <c r="AG74" s="377">
        <f>'D.1.4.3 - Zdravotně techn...'!J34</f>
        <v>0</v>
      </c>
      <c r="AH74" s="378"/>
      <c r="AI74" s="378"/>
      <c r="AJ74" s="378"/>
      <c r="AK74" s="378"/>
      <c r="AL74" s="378"/>
      <c r="AM74" s="378"/>
      <c r="AN74" s="377">
        <f t="shared" si="0"/>
        <v>0</v>
      </c>
      <c r="AO74" s="378"/>
      <c r="AP74" s="378"/>
      <c r="AQ74" s="100" t="s">
        <v>94</v>
      </c>
      <c r="AR74" s="56"/>
      <c r="AS74" s="101">
        <v>0</v>
      </c>
      <c r="AT74" s="102">
        <f t="shared" si="1"/>
        <v>0</v>
      </c>
      <c r="AU74" s="103">
        <f>'D.1.4.3 - Zdravotně techn...'!P106</f>
        <v>0</v>
      </c>
      <c r="AV74" s="102">
        <f>'D.1.4.3 - Zdravotně techn...'!J37</f>
        <v>0</v>
      </c>
      <c r="AW74" s="102">
        <f>'D.1.4.3 - Zdravotně techn...'!J38</f>
        <v>0</v>
      </c>
      <c r="AX74" s="102">
        <f>'D.1.4.3 - Zdravotně techn...'!J39</f>
        <v>0</v>
      </c>
      <c r="AY74" s="102">
        <f>'D.1.4.3 - Zdravotně techn...'!J40</f>
        <v>0</v>
      </c>
      <c r="AZ74" s="102">
        <f>'D.1.4.3 - Zdravotně techn...'!F37</f>
        <v>0</v>
      </c>
      <c r="BA74" s="102">
        <f>'D.1.4.3 - Zdravotně techn...'!F38</f>
        <v>0</v>
      </c>
      <c r="BB74" s="102">
        <f>'D.1.4.3 - Zdravotně techn...'!F39</f>
        <v>0</v>
      </c>
      <c r="BC74" s="102">
        <f>'D.1.4.3 - Zdravotně techn...'!F40</f>
        <v>0</v>
      </c>
      <c r="BD74" s="104">
        <f>'D.1.4.3 - Zdravotně techn...'!F41</f>
        <v>0</v>
      </c>
      <c r="BT74" s="105" t="s">
        <v>97</v>
      </c>
      <c r="BV74" s="105" t="s">
        <v>84</v>
      </c>
      <c r="BW74" s="105" t="s">
        <v>150</v>
      </c>
      <c r="BX74" s="105" t="s">
        <v>129</v>
      </c>
      <c r="CL74" s="105" t="s">
        <v>44</v>
      </c>
    </row>
    <row r="75" spans="1:90" s="4" customFormat="1" ht="16.5" customHeight="1">
      <c r="A75" s="106" t="s">
        <v>96</v>
      </c>
      <c r="B75" s="54"/>
      <c r="C75" s="99"/>
      <c r="D75" s="99"/>
      <c r="E75" s="99"/>
      <c r="F75" s="389" t="s">
        <v>151</v>
      </c>
      <c r="G75" s="389"/>
      <c r="H75" s="389"/>
      <c r="I75" s="389"/>
      <c r="J75" s="389"/>
      <c r="K75" s="99"/>
      <c r="L75" s="389" t="s">
        <v>152</v>
      </c>
      <c r="M75" s="389"/>
      <c r="N75" s="389"/>
      <c r="O75" s="389"/>
      <c r="P75" s="389"/>
      <c r="Q75" s="389"/>
      <c r="R75" s="389"/>
      <c r="S75" s="389"/>
      <c r="T75" s="389"/>
      <c r="U75" s="389"/>
      <c r="V75" s="389"/>
      <c r="W75" s="389"/>
      <c r="X75" s="389"/>
      <c r="Y75" s="389"/>
      <c r="Z75" s="389"/>
      <c r="AA75" s="389"/>
      <c r="AB75" s="389"/>
      <c r="AC75" s="389"/>
      <c r="AD75" s="389"/>
      <c r="AE75" s="389"/>
      <c r="AF75" s="389"/>
      <c r="AG75" s="377">
        <f>'D.1.4.4 - Vnitřní rozvod ...'!J34</f>
        <v>0</v>
      </c>
      <c r="AH75" s="378"/>
      <c r="AI75" s="378"/>
      <c r="AJ75" s="378"/>
      <c r="AK75" s="378"/>
      <c r="AL75" s="378"/>
      <c r="AM75" s="378"/>
      <c r="AN75" s="377">
        <f t="shared" si="0"/>
        <v>0</v>
      </c>
      <c r="AO75" s="378"/>
      <c r="AP75" s="378"/>
      <c r="AQ75" s="100" t="s">
        <v>94</v>
      </c>
      <c r="AR75" s="56"/>
      <c r="AS75" s="101">
        <v>0</v>
      </c>
      <c r="AT75" s="102">
        <f t="shared" si="1"/>
        <v>0</v>
      </c>
      <c r="AU75" s="103">
        <f>'D.1.4.4 - Vnitřní rozvod ...'!P97</f>
        <v>0</v>
      </c>
      <c r="AV75" s="102">
        <f>'D.1.4.4 - Vnitřní rozvod ...'!J37</f>
        <v>0</v>
      </c>
      <c r="AW75" s="102">
        <f>'D.1.4.4 - Vnitřní rozvod ...'!J38</f>
        <v>0</v>
      </c>
      <c r="AX75" s="102">
        <f>'D.1.4.4 - Vnitřní rozvod ...'!J39</f>
        <v>0</v>
      </c>
      <c r="AY75" s="102">
        <f>'D.1.4.4 - Vnitřní rozvod ...'!J40</f>
        <v>0</v>
      </c>
      <c r="AZ75" s="102">
        <f>'D.1.4.4 - Vnitřní rozvod ...'!F37</f>
        <v>0</v>
      </c>
      <c r="BA75" s="102">
        <f>'D.1.4.4 - Vnitřní rozvod ...'!F38</f>
        <v>0</v>
      </c>
      <c r="BB75" s="102">
        <f>'D.1.4.4 - Vnitřní rozvod ...'!F39</f>
        <v>0</v>
      </c>
      <c r="BC75" s="102">
        <f>'D.1.4.4 - Vnitřní rozvod ...'!F40</f>
        <v>0</v>
      </c>
      <c r="BD75" s="104">
        <f>'D.1.4.4 - Vnitřní rozvod ...'!F41</f>
        <v>0</v>
      </c>
      <c r="BT75" s="105" t="s">
        <v>97</v>
      </c>
      <c r="BV75" s="105" t="s">
        <v>84</v>
      </c>
      <c r="BW75" s="105" t="s">
        <v>153</v>
      </c>
      <c r="BX75" s="105" t="s">
        <v>129</v>
      </c>
      <c r="CL75" s="105" t="s">
        <v>44</v>
      </c>
    </row>
    <row r="76" spans="1:90" s="4" customFormat="1" ht="16.5" customHeight="1">
      <c r="A76" s="106" t="s">
        <v>96</v>
      </c>
      <c r="B76" s="54"/>
      <c r="C76" s="99"/>
      <c r="D76" s="99"/>
      <c r="E76" s="99"/>
      <c r="F76" s="389" t="s">
        <v>154</v>
      </c>
      <c r="G76" s="389"/>
      <c r="H76" s="389"/>
      <c r="I76" s="389"/>
      <c r="J76" s="389"/>
      <c r="K76" s="99"/>
      <c r="L76" s="389" t="s">
        <v>155</v>
      </c>
      <c r="M76" s="389"/>
      <c r="N76" s="389"/>
      <c r="O76" s="389"/>
      <c r="P76" s="389"/>
      <c r="Q76" s="389"/>
      <c r="R76" s="389"/>
      <c r="S76" s="389"/>
      <c r="T76" s="389"/>
      <c r="U76" s="389"/>
      <c r="V76" s="389"/>
      <c r="W76" s="389"/>
      <c r="X76" s="389"/>
      <c r="Y76" s="389"/>
      <c r="Z76" s="389"/>
      <c r="AA76" s="389"/>
      <c r="AB76" s="389"/>
      <c r="AC76" s="389"/>
      <c r="AD76" s="389"/>
      <c r="AE76" s="389"/>
      <c r="AF76" s="389"/>
      <c r="AG76" s="377">
        <f>'D.1.4.5 - Vzduchotechnika'!J34</f>
        <v>0</v>
      </c>
      <c r="AH76" s="378"/>
      <c r="AI76" s="378"/>
      <c r="AJ76" s="378"/>
      <c r="AK76" s="378"/>
      <c r="AL76" s="378"/>
      <c r="AM76" s="378"/>
      <c r="AN76" s="377">
        <f t="shared" si="0"/>
        <v>0</v>
      </c>
      <c r="AO76" s="378"/>
      <c r="AP76" s="378"/>
      <c r="AQ76" s="100" t="s">
        <v>94</v>
      </c>
      <c r="AR76" s="56"/>
      <c r="AS76" s="101">
        <v>0</v>
      </c>
      <c r="AT76" s="102">
        <f t="shared" si="1"/>
        <v>0</v>
      </c>
      <c r="AU76" s="103">
        <f>'D.1.4.5 - Vzduchotechnika'!P108</f>
        <v>0</v>
      </c>
      <c r="AV76" s="102">
        <f>'D.1.4.5 - Vzduchotechnika'!J37</f>
        <v>0</v>
      </c>
      <c r="AW76" s="102">
        <f>'D.1.4.5 - Vzduchotechnika'!J38</f>
        <v>0</v>
      </c>
      <c r="AX76" s="102">
        <f>'D.1.4.5 - Vzduchotechnika'!J39</f>
        <v>0</v>
      </c>
      <c r="AY76" s="102">
        <f>'D.1.4.5 - Vzduchotechnika'!J40</f>
        <v>0</v>
      </c>
      <c r="AZ76" s="102">
        <f>'D.1.4.5 - Vzduchotechnika'!F37</f>
        <v>0</v>
      </c>
      <c r="BA76" s="102">
        <f>'D.1.4.5 - Vzduchotechnika'!F38</f>
        <v>0</v>
      </c>
      <c r="BB76" s="102">
        <f>'D.1.4.5 - Vzduchotechnika'!F39</f>
        <v>0</v>
      </c>
      <c r="BC76" s="102">
        <f>'D.1.4.5 - Vzduchotechnika'!F40</f>
        <v>0</v>
      </c>
      <c r="BD76" s="104">
        <f>'D.1.4.5 - Vzduchotechnika'!F41</f>
        <v>0</v>
      </c>
      <c r="BT76" s="105" t="s">
        <v>97</v>
      </c>
      <c r="BV76" s="105" t="s">
        <v>84</v>
      </c>
      <c r="BW76" s="105" t="s">
        <v>156</v>
      </c>
      <c r="BX76" s="105" t="s">
        <v>129</v>
      </c>
      <c r="CL76" s="105" t="s">
        <v>44</v>
      </c>
    </row>
    <row r="77" spans="1:90" s="4" customFormat="1" ht="16.5" customHeight="1">
      <c r="A77" s="106" t="s">
        <v>96</v>
      </c>
      <c r="B77" s="54"/>
      <c r="C77" s="99"/>
      <c r="D77" s="99"/>
      <c r="E77" s="99"/>
      <c r="F77" s="389" t="s">
        <v>157</v>
      </c>
      <c r="G77" s="389"/>
      <c r="H77" s="389"/>
      <c r="I77" s="389"/>
      <c r="J77" s="389"/>
      <c r="K77" s="99"/>
      <c r="L77" s="389" t="s">
        <v>158</v>
      </c>
      <c r="M77" s="389"/>
      <c r="N77" s="389"/>
      <c r="O77" s="389"/>
      <c r="P77" s="389"/>
      <c r="Q77" s="389"/>
      <c r="R77" s="389"/>
      <c r="S77" s="389"/>
      <c r="T77" s="389"/>
      <c r="U77" s="389"/>
      <c r="V77" s="389"/>
      <c r="W77" s="389"/>
      <c r="X77" s="389"/>
      <c r="Y77" s="389"/>
      <c r="Z77" s="389"/>
      <c r="AA77" s="389"/>
      <c r="AB77" s="389"/>
      <c r="AC77" s="389"/>
      <c r="AD77" s="389"/>
      <c r="AE77" s="389"/>
      <c r="AF77" s="389"/>
      <c r="AG77" s="377">
        <f>'D.1.4.6 - Detekce zemního...'!J34</f>
        <v>0</v>
      </c>
      <c r="AH77" s="378"/>
      <c r="AI77" s="378"/>
      <c r="AJ77" s="378"/>
      <c r="AK77" s="378"/>
      <c r="AL77" s="378"/>
      <c r="AM77" s="378"/>
      <c r="AN77" s="377">
        <f t="shared" si="0"/>
        <v>0</v>
      </c>
      <c r="AO77" s="378"/>
      <c r="AP77" s="378"/>
      <c r="AQ77" s="100" t="s">
        <v>94</v>
      </c>
      <c r="AR77" s="56"/>
      <c r="AS77" s="101">
        <v>0</v>
      </c>
      <c r="AT77" s="102">
        <f t="shared" si="1"/>
        <v>0</v>
      </c>
      <c r="AU77" s="103">
        <f>'D.1.4.6 - Detekce zemního...'!P98</f>
        <v>0</v>
      </c>
      <c r="AV77" s="102">
        <f>'D.1.4.6 - Detekce zemního...'!J37</f>
        <v>0</v>
      </c>
      <c r="AW77" s="102">
        <f>'D.1.4.6 - Detekce zemního...'!J38</f>
        <v>0</v>
      </c>
      <c r="AX77" s="102">
        <f>'D.1.4.6 - Detekce zemního...'!J39</f>
        <v>0</v>
      </c>
      <c r="AY77" s="102">
        <f>'D.1.4.6 - Detekce zemního...'!J40</f>
        <v>0</v>
      </c>
      <c r="AZ77" s="102">
        <f>'D.1.4.6 - Detekce zemního...'!F37</f>
        <v>0</v>
      </c>
      <c r="BA77" s="102">
        <f>'D.1.4.6 - Detekce zemního...'!F38</f>
        <v>0</v>
      </c>
      <c r="BB77" s="102">
        <f>'D.1.4.6 - Detekce zemního...'!F39</f>
        <v>0</v>
      </c>
      <c r="BC77" s="102">
        <f>'D.1.4.6 - Detekce zemního...'!F40</f>
        <v>0</v>
      </c>
      <c r="BD77" s="104">
        <f>'D.1.4.6 - Detekce zemního...'!F41</f>
        <v>0</v>
      </c>
      <c r="BT77" s="105" t="s">
        <v>97</v>
      </c>
      <c r="BV77" s="105" t="s">
        <v>84</v>
      </c>
      <c r="BW77" s="105" t="s">
        <v>159</v>
      </c>
      <c r="BX77" s="105" t="s">
        <v>129</v>
      </c>
      <c r="CL77" s="105" t="s">
        <v>44</v>
      </c>
    </row>
    <row r="78" spans="1:90" s="4" customFormat="1" ht="16.5" customHeight="1">
      <c r="A78" s="106" t="s">
        <v>96</v>
      </c>
      <c r="B78" s="54"/>
      <c r="C78" s="99"/>
      <c r="D78" s="99"/>
      <c r="E78" s="99"/>
      <c r="F78" s="389" t="s">
        <v>160</v>
      </c>
      <c r="G78" s="389"/>
      <c r="H78" s="389"/>
      <c r="I78" s="389"/>
      <c r="J78" s="389"/>
      <c r="K78" s="99"/>
      <c r="L78" s="389" t="s">
        <v>161</v>
      </c>
      <c r="M78" s="389"/>
      <c r="N78" s="389"/>
      <c r="O78" s="389"/>
      <c r="P78" s="389"/>
      <c r="Q78" s="389"/>
      <c r="R78" s="389"/>
      <c r="S78" s="389"/>
      <c r="T78" s="389"/>
      <c r="U78" s="389"/>
      <c r="V78" s="389"/>
      <c r="W78" s="389"/>
      <c r="X78" s="389"/>
      <c r="Y78" s="389"/>
      <c r="Z78" s="389"/>
      <c r="AA78" s="389"/>
      <c r="AB78" s="389"/>
      <c r="AC78" s="389"/>
      <c r="AD78" s="389"/>
      <c r="AE78" s="389"/>
      <c r="AF78" s="389"/>
      <c r="AG78" s="377">
        <f>'D.1.4.7 - Měření a regulace'!J34</f>
        <v>0</v>
      </c>
      <c r="AH78" s="378"/>
      <c r="AI78" s="378"/>
      <c r="AJ78" s="378"/>
      <c r="AK78" s="378"/>
      <c r="AL78" s="378"/>
      <c r="AM78" s="378"/>
      <c r="AN78" s="377">
        <f t="shared" si="0"/>
        <v>0</v>
      </c>
      <c r="AO78" s="378"/>
      <c r="AP78" s="378"/>
      <c r="AQ78" s="100" t="s">
        <v>94</v>
      </c>
      <c r="AR78" s="56"/>
      <c r="AS78" s="101">
        <v>0</v>
      </c>
      <c r="AT78" s="102">
        <f t="shared" si="1"/>
        <v>0</v>
      </c>
      <c r="AU78" s="103">
        <f>'D.1.4.7 - Měření a regulace'!P103</f>
        <v>0</v>
      </c>
      <c r="AV78" s="102">
        <f>'D.1.4.7 - Měření a regulace'!J37</f>
        <v>0</v>
      </c>
      <c r="AW78" s="102">
        <f>'D.1.4.7 - Měření a regulace'!J38</f>
        <v>0</v>
      </c>
      <c r="AX78" s="102">
        <f>'D.1.4.7 - Měření a regulace'!J39</f>
        <v>0</v>
      </c>
      <c r="AY78" s="102">
        <f>'D.1.4.7 - Měření a regulace'!J40</f>
        <v>0</v>
      </c>
      <c r="AZ78" s="102">
        <f>'D.1.4.7 - Měření a regulace'!F37</f>
        <v>0</v>
      </c>
      <c r="BA78" s="102">
        <f>'D.1.4.7 - Měření a regulace'!F38</f>
        <v>0</v>
      </c>
      <c r="BB78" s="102">
        <f>'D.1.4.7 - Měření a regulace'!F39</f>
        <v>0</v>
      </c>
      <c r="BC78" s="102">
        <f>'D.1.4.7 - Měření a regulace'!F40</f>
        <v>0</v>
      </c>
      <c r="BD78" s="104">
        <f>'D.1.4.7 - Měření a regulace'!F41</f>
        <v>0</v>
      </c>
      <c r="BT78" s="105" t="s">
        <v>97</v>
      </c>
      <c r="BV78" s="105" t="s">
        <v>84</v>
      </c>
      <c r="BW78" s="105" t="s">
        <v>162</v>
      </c>
      <c r="BX78" s="105" t="s">
        <v>129</v>
      </c>
      <c r="CL78" s="105" t="s">
        <v>44</v>
      </c>
    </row>
    <row r="79" spans="1:90" s="4" customFormat="1" ht="16.5" customHeight="1">
      <c r="B79" s="54"/>
      <c r="C79" s="99"/>
      <c r="D79" s="99"/>
      <c r="E79" s="99"/>
      <c r="F79" s="389" t="s">
        <v>163</v>
      </c>
      <c r="G79" s="389"/>
      <c r="H79" s="389"/>
      <c r="I79" s="389"/>
      <c r="J79" s="389"/>
      <c r="K79" s="99"/>
      <c r="L79" s="389" t="s">
        <v>164</v>
      </c>
      <c r="M79" s="389"/>
      <c r="N79" s="389"/>
      <c r="O79" s="389"/>
      <c r="P79" s="389"/>
      <c r="Q79" s="389"/>
      <c r="R79" s="389"/>
      <c r="S79" s="389"/>
      <c r="T79" s="389"/>
      <c r="U79" s="389"/>
      <c r="V79" s="389"/>
      <c r="W79" s="389"/>
      <c r="X79" s="389"/>
      <c r="Y79" s="389"/>
      <c r="Z79" s="389"/>
      <c r="AA79" s="389"/>
      <c r="AB79" s="389"/>
      <c r="AC79" s="389"/>
      <c r="AD79" s="389"/>
      <c r="AE79" s="389"/>
      <c r="AF79" s="389"/>
      <c r="AG79" s="379">
        <f>ROUND(SUM(AG80:AG81),2)</f>
        <v>0</v>
      </c>
      <c r="AH79" s="378"/>
      <c r="AI79" s="378"/>
      <c r="AJ79" s="378"/>
      <c r="AK79" s="378"/>
      <c r="AL79" s="378"/>
      <c r="AM79" s="378"/>
      <c r="AN79" s="377">
        <f t="shared" si="0"/>
        <v>0</v>
      </c>
      <c r="AO79" s="378"/>
      <c r="AP79" s="378"/>
      <c r="AQ79" s="100" t="s">
        <v>94</v>
      </c>
      <c r="AR79" s="56"/>
      <c r="AS79" s="101">
        <f>ROUND(SUM(AS80:AS81),2)</f>
        <v>0</v>
      </c>
      <c r="AT79" s="102">
        <f t="shared" si="1"/>
        <v>0</v>
      </c>
      <c r="AU79" s="103">
        <f>ROUND(SUM(AU80:AU81),5)</f>
        <v>0</v>
      </c>
      <c r="AV79" s="102">
        <f>ROUND(AZ79*L29,2)</f>
        <v>0</v>
      </c>
      <c r="AW79" s="102">
        <f>ROUND(BA79*L30,2)</f>
        <v>0</v>
      </c>
      <c r="AX79" s="102">
        <f>ROUND(BB79*L29,2)</f>
        <v>0</v>
      </c>
      <c r="AY79" s="102">
        <f>ROUND(BC79*L30,2)</f>
        <v>0</v>
      </c>
      <c r="AZ79" s="102">
        <f>ROUND(SUM(AZ80:AZ81),2)</f>
        <v>0</v>
      </c>
      <c r="BA79" s="102">
        <f>ROUND(SUM(BA80:BA81),2)</f>
        <v>0</v>
      </c>
      <c r="BB79" s="102">
        <f>ROUND(SUM(BB80:BB81),2)</f>
        <v>0</v>
      </c>
      <c r="BC79" s="102">
        <f>ROUND(SUM(BC80:BC81),2)</f>
        <v>0</v>
      </c>
      <c r="BD79" s="104">
        <f>ROUND(SUM(BD80:BD81),2)</f>
        <v>0</v>
      </c>
      <c r="BS79" s="105" t="s">
        <v>81</v>
      </c>
      <c r="BT79" s="105" t="s">
        <v>97</v>
      </c>
      <c r="BU79" s="105" t="s">
        <v>83</v>
      </c>
      <c r="BV79" s="105" t="s">
        <v>84</v>
      </c>
      <c r="BW79" s="105" t="s">
        <v>165</v>
      </c>
      <c r="BX79" s="105" t="s">
        <v>129</v>
      </c>
      <c r="CL79" s="105" t="s">
        <v>44</v>
      </c>
    </row>
    <row r="80" spans="1:90" s="4" customFormat="1" ht="23.25" customHeight="1">
      <c r="A80" s="106" t="s">
        <v>96</v>
      </c>
      <c r="B80" s="54"/>
      <c r="C80" s="99"/>
      <c r="D80" s="99"/>
      <c r="E80" s="99"/>
      <c r="F80" s="99"/>
      <c r="G80" s="389" t="s">
        <v>166</v>
      </c>
      <c r="H80" s="389"/>
      <c r="I80" s="389"/>
      <c r="J80" s="389"/>
      <c r="K80" s="389"/>
      <c r="L80" s="99"/>
      <c r="M80" s="389" t="s">
        <v>167</v>
      </c>
      <c r="N80" s="389"/>
      <c r="O80" s="389"/>
      <c r="P80" s="389"/>
      <c r="Q80" s="389"/>
      <c r="R80" s="389"/>
      <c r="S80" s="389"/>
      <c r="T80" s="389"/>
      <c r="U80" s="389"/>
      <c r="V80" s="389"/>
      <c r="W80" s="389"/>
      <c r="X80" s="389"/>
      <c r="Y80" s="389"/>
      <c r="Z80" s="389"/>
      <c r="AA80" s="389"/>
      <c r="AB80" s="389"/>
      <c r="AC80" s="389"/>
      <c r="AD80" s="389"/>
      <c r="AE80" s="389"/>
      <c r="AF80" s="389"/>
      <c r="AG80" s="377">
        <f>'D.1.4.8.1 - LAN - struktu...'!J34</f>
        <v>0</v>
      </c>
      <c r="AH80" s="378"/>
      <c r="AI80" s="378"/>
      <c r="AJ80" s="378"/>
      <c r="AK80" s="378"/>
      <c r="AL80" s="378"/>
      <c r="AM80" s="378"/>
      <c r="AN80" s="377">
        <f t="shared" si="0"/>
        <v>0</v>
      </c>
      <c r="AO80" s="378"/>
      <c r="AP80" s="378"/>
      <c r="AQ80" s="100" t="s">
        <v>94</v>
      </c>
      <c r="AR80" s="56"/>
      <c r="AS80" s="101">
        <v>0</v>
      </c>
      <c r="AT80" s="102">
        <f t="shared" si="1"/>
        <v>0</v>
      </c>
      <c r="AU80" s="103">
        <f>'D.1.4.8.1 - LAN - struktu...'!P110</f>
        <v>0</v>
      </c>
      <c r="AV80" s="102">
        <f>'D.1.4.8.1 - LAN - struktu...'!J37</f>
        <v>0</v>
      </c>
      <c r="AW80" s="102">
        <f>'D.1.4.8.1 - LAN - struktu...'!J38</f>
        <v>0</v>
      </c>
      <c r="AX80" s="102">
        <f>'D.1.4.8.1 - LAN - struktu...'!J39</f>
        <v>0</v>
      </c>
      <c r="AY80" s="102">
        <f>'D.1.4.8.1 - LAN - struktu...'!J40</f>
        <v>0</v>
      </c>
      <c r="AZ80" s="102">
        <f>'D.1.4.8.1 - LAN - struktu...'!F37</f>
        <v>0</v>
      </c>
      <c r="BA80" s="102">
        <f>'D.1.4.8.1 - LAN - struktu...'!F38</f>
        <v>0</v>
      </c>
      <c r="BB80" s="102">
        <f>'D.1.4.8.1 - LAN - struktu...'!F39</f>
        <v>0</v>
      </c>
      <c r="BC80" s="102">
        <f>'D.1.4.8.1 - LAN - struktu...'!F40</f>
        <v>0</v>
      </c>
      <c r="BD80" s="104">
        <f>'D.1.4.8.1 - LAN - struktu...'!F41</f>
        <v>0</v>
      </c>
      <c r="BT80" s="105" t="s">
        <v>104</v>
      </c>
      <c r="BV80" s="105" t="s">
        <v>84</v>
      </c>
      <c r="BW80" s="105" t="s">
        <v>168</v>
      </c>
      <c r="BX80" s="105" t="s">
        <v>165</v>
      </c>
      <c r="CL80" s="105" t="s">
        <v>44</v>
      </c>
    </row>
    <row r="81" spans="1:91" s="4" customFormat="1" ht="16.5" customHeight="1">
      <c r="A81" s="106" t="s">
        <v>96</v>
      </c>
      <c r="B81" s="54"/>
      <c r="C81" s="99"/>
      <c r="D81" s="99"/>
      <c r="E81" s="99"/>
      <c r="F81" s="99"/>
      <c r="G81" s="389" t="s">
        <v>169</v>
      </c>
      <c r="H81" s="389"/>
      <c r="I81" s="389"/>
      <c r="J81" s="389"/>
      <c r="K81" s="389"/>
      <c r="L81" s="99"/>
      <c r="M81" s="389" t="s">
        <v>170</v>
      </c>
      <c r="N81" s="389"/>
      <c r="O81" s="389"/>
      <c r="P81" s="389"/>
      <c r="Q81" s="389"/>
      <c r="R81" s="389"/>
      <c r="S81" s="389"/>
      <c r="T81" s="389"/>
      <c r="U81" s="389"/>
      <c r="V81" s="389"/>
      <c r="W81" s="389"/>
      <c r="X81" s="389"/>
      <c r="Y81" s="389"/>
      <c r="Z81" s="389"/>
      <c r="AA81" s="389"/>
      <c r="AB81" s="389"/>
      <c r="AC81" s="389"/>
      <c r="AD81" s="389"/>
      <c r="AE81" s="389"/>
      <c r="AF81" s="389"/>
      <c r="AG81" s="377">
        <f>'D.1.4.8.2 - PZTS - zabezp...'!J34</f>
        <v>0</v>
      </c>
      <c r="AH81" s="378"/>
      <c r="AI81" s="378"/>
      <c r="AJ81" s="378"/>
      <c r="AK81" s="378"/>
      <c r="AL81" s="378"/>
      <c r="AM81" s="378"/>
      <c r="AN81" s="377">
        <f t="shared" si="0"/>
        <v>0</v>
      </c>
      <c r="AO81" s="378"/>
      <c r="AP81" s="378"/>
      <c r="AQ81" s="100" t="s">
        <v>94</v>
      </c>
      <c r="AR81" s="56"/>
      <c r="AS81" s="101">
        <v>0</v>
      </c>
      <c r="AT81" s="102">
        <f t="shared" si="1"/>
        <v>0</v>
      </c>
      <c r="AU81" s="103">
        <f>'D.1.4.8.2 - PZTS - zabezp...'!P102</f>
        <v>0</v>
      </c>
      <c r="AV81" s="102">
        <f>'D.1.4.8.2 - PZTS - zabezp...'!J37</f>
        <v>0</v>
      </c>
      <c r="AW81" s="102">
        <f>'D.1.4.8.2 - PZTS - zabezp...'!J38</f>
        <v>0</v>
      </c>
      <c r="AX81" s="102">
        <f>'D.1.4.8.2 - PZTS - zabezp...'!J39</f>
        <v>0</v>
      </c>
      <c r="AY81" s="102">
        <f>'D.1.4.8.2 - PZTS - zabezp...'!J40</f>
        <v>0</v>
      </c>
      <c r="AZ81" s="102">
        <f>'D.1.4.8.2 - PZTS - zabezp...'!F37</f>
        <v>0</v>
      </c>
      <c r="BA81" s="102">
        <f>'D.1.4.8.2 - PZTS - zabezp...'!F38</f>
        <v>0</v>
      </c>
      <c r="BB81" s="102">
        <f>'D.1.4.8.2 - PZTS - zabezp...'!F39</f>
        <v>0</v>
      </c>
      <c r="BC81" s="102">
        <f>'D.1.4.8.2 - PZTS - zabezp...'!F40</f>
        <v>0</v>
      </c>
      <c r="BD81" s="104">
        <f>'D.1.4.8.2 - PZTS - zabezp...'!F41</f>
        <v>0</v>
      </c>
      <c r="BT81" s="105" t="s">
        <v>104</v>
      </c>
      <c r="BV81" s="105" t="s">
        <v>84</v>
      </c>
      <c r="BW81" s="105" t="s">
        <v>171</v>
      </c>
      <c r="BX81" s="105" t="s">
        <v>165</v>
      </c>
      <c r="CL81" s="105" t="s">
        <v>44</v>
      </c>
    </row>
    <row r="82" spans="1:91" s="7" customFormat="1" ht="16.5" customHeight="1">
      <c r="A82" s="106" t="s">
        <v>96</v>
      </c>
      <c r="B82" s="89"/>
      <c r="C82" s="90"/>
      <c r="D82" s="388" t="s">
        <v>172</v>
      </c>
      <c r="E82" s="388"/>
      <c r="F82" s="388"/>
      <c r="G82" s="388"/>
      <c r="H82" s="388"/>
      <c r="I82" s="91"/>
      <c r="J82" s="388" t="s">
        <v>173</v>
      </c>
      <c r="K82" s="388"/>
      <c r="L82" s="388"/>
      <c r="M82" s="388"/>
      <c r="N82" s="388"/>
      <c r="O82" s="388"/>
      <c r="P82" s="388"/>
      <c r="Q82" s="388"/>
      <c r="R82" s="388"/>
      <c r="S82" s="388"/>
      <c r="T82" s="388"/>
      <c r="U82" s="388"/>
      <c r="V82" s="388"/>
      <c r="W82" s="388"/>
      <c r="X82" s="388"/>
      <c r="Y82" s="388"/>
      <c r="Z82" s="388"/>
      <c r="AA82" s="388"/>
      <c r="AB82" s="388"/>
      <c r="AC82" s="388"/>
      <c r="AD82" s="388"/>
      <c r="AE82" s="388"/>
      <c r="AF82" s="388"/>
      <c r="AG82" s="380">
        <f>'D.2 - SO 201 - Úpravy zpe...'!J30</f>
        <v>0</v>
      </c>
      <c r="AH82" s="381"/>
      <c r="AI82" s="381"/>
      <c r="AJ82" s="381"/>
      <c r="AK82" s="381"/>
      <c r="AL82" s="381"/>
      <c r="AM82" s="381"/>
      <c r="AN82" s="380">
        <f t="shared" si="0"/>
        <v>0</v>
      </c>
      <c r="AO82" s="381"/>
      <c r="AP82" s="381"/>
      <c r="AQ82" s="92" t="s">
        <v>88</v>
      </c>
      <c r="AR82" s="93"/>
      <c r="AS82" s="94">
        <v>0</v>
      </c>
      <c r="AT82" s="95">
        <f t="shared" si="1"/>
        <v>0</v>
      </c>
      <c r="AU82" s="96">
        <f>'D.2 - SO 201 - Úpravy zpe...'!P90</f>
        <v>0</v>
      </c>
      <c r="AV82" s="95">
        <f>'D.2 - SO 201 - Úpravy zpe...'!J33</f>
        <v>0</v>
      </c>
      <c r="AW82" s="95">
        <f>'D.2 - SO 201 - Úpravy zpe...'!J34</f>
        <v>0</v>
      </c>
      <c r="AX82" s="95">
        <f>'D.2 - SO 201 - Úpravy zpe...'!J35</f>
        <v>0</v>
      </c>
      <c r="AY82" s="95">
        <f>'D.2 - SO 201 - Úpravy zpe...'!J36</f>
        <v>0</v>
      </c>
      <c r="AZ82" s="95">
        <f>'D.2 - SO 201 - Úpravy zpe...'!F33</f>
        <v>0</v>
      </c>
      <c r="BA82" s="95">
        <f>'D.2 - SO 201 - Úpravy zpe...'!F34</f>
        <v>0</v>
      </c>
      <c r="BB82" s="95">
        <f>'D.2 - SO 201 - Úpravy zpe...'!F35</f>
        <v>0</v>
      </c>
      <c r="BC82" s="95">
        <f>'D.2 - SO 201 - Úpravy zpe...'!F36</f>
        <v>0</v>
      </c>
      <c r="BD82" s="97">
        <f>'D.2 - SO 201 - Úpravy zpe...'!F37</f>
        <v>0</v>
      </c>
      <c r="BT82" s="98" t="s">
        <v>89</v>
      </c>
      <c r="BV82" s="98" t="s">
        <v>84</v>
      </c>
      <c r="BW82" s="98" t="s">
        <v>174</v>
      </c>
      <c r="BX82" s="98" t="s">
        <v>5</v>
      </c>
      <c r="CL82" s="98" t="s">
        <v>44</v>
      </c>
      <c r="CM82" s="98" t="s">
        <v>91</v>
      </c>
    </row>
    <row r="83" spans="1:91" s="7" customFormat="1" ht="16.5" customHeight="1">
      <c r="A83" s="106" t="s">
        <v>96</v>
      </c>
      <c r="B83" s="89"/>
      <c r="C83" s="90"/>
      <c r="D83" s="388" t="s">
        <v>175</v>
      </c>
      <c r="E83" s="388"/>
      <c r="F83" s="388"/>
      <c r="G83" s="388"/>
      <c r="H83" s="388"/>
      <c r="I83" s="91"/>
      <c r="J83" s="388" t="s">
        <v>176</v>
      </c>
      <c r="K83" s="388"/>
      <c r="L83" s="388"/>
      <c r="M83" s="388"/>
      <c r="N83" s="388"/>
      <c r="O83" s="388"/>
      <c r="P83" s="388"/>
      <c r="Q83" s="388"/>
      <c r="R83" s="388"/>
      <c r="S83" s="388"/>
      <c r="T83" s="388"/>
      <c r="U83" s="388"/>
      <c r="V83" s="388"/>
      <c r="W83" s="388"/>
      <c r="X83" s="388"/>
      <c r="Y83" s="388"/>
      <c r="Z83" s="388"/>
      <c r="AA83" s="388"/>
      <c r="AB83" s="388"/>
      <c r="AC83" s="388"/>
      <c r="AD83" s="388"/>
      <c r="AE83" s="388"/>
      <c r="AF83" s="388"/>
      <c r="AG83" s="380">
        <f>'D.3 - SO 301 – Plynovodní...'!J30</f>
        <v>0</v>
      </c>
      <c r="AH83" s="381"/>
      <c r="AI83" s="381"/>
      <c r="AJ83" s="381"/>
      <c r="AK83" s="381"/>
      <c r="AL83" s="381"/>
      <c r="AM83" s="381"/>
      <c r="AN83" s="380">
        <f t="shared" si="0"/>
        <v>0</v>
      </c>
      <c r="AO83" s="381"/>
      <c r="AP83" s="381"/>
      <c r="AQ83" s="92" t="s">
        <v>88</v>
      </c>
      <c r="AR83" s="93"/>
      <c r="AS83" s="94">
        <v>0</v>
      </c>
      <c r="AT83" s="95">
        <f t="shared" si="1"/>
        <v>0</v>
      </c>
      <c r="AU83" s="96">
        <f>'D.3 - SO 301 – Plynovodní...'!P88</f>
        <v>0</v>
      </c>
      <c r="AV83" s="95">
        <f>'D.3 - SO 301 – Plynovodní...'!J33</f>
        <v>0</v>
      </c>
      <c r="AW83" s="95">
        <f>'D.3 - SO 301 – Plynovodní...'!J34</f>
        <v>0</v>
      </c>
      <c r="AX83" s="95">
        <f>'D.3 - SO 301 – Plynovodní...'!J35</f>
        <v>0</v>
      </c>
      <c r="AY83" s="95">
        <f>'D.3 - SO 301 – Plynovodní...'!J36</f>
        <v>0</v>
      </c>
      <c r="AZ83" s="95">
        <f>'D.3 - SO 301 – Plynovodní...'!F33</f>
        <v>0</v>
      </c>
      <c r="BA83" s="95">
        <f>'D.3 - SO 301 – Plynovodní...'!F34</f>
        <v>0</v>
      </c>
      <c r="BB83" s="95">
        <f>'D.3 - SO 301 – Plynovodní...'!F35</f>
        <v>0</v>
      </c>
      <c r="BC83" s="95">
        <f>'D.3 - SO 301 – Plynovodní...'!F36</f>
        <v>0</v>
      </c>
      <c r="BD83" s="97">
        <f>'D.3 - SO 301 – Plynovodní...'!F37</f>
        <v>0</v>
      </c>
      <c r="BT83" s="98" t="s">
        <v>89</v>
      </c>
      <c r="BV83" s="98" t="s">
        <v>84</v>
      </c>
      <c r="BW83" s="98" t="s">
        <v>177</v>
      </c>
      <c r="BX83" s="98" t="s">
        <v>5</v>
      </c>
      <c r="CL83" s="98" t="s">
        <v>44</v>
      </c>
      <c r="CM83" s="98" t="s">
        <v>91</v>
      </c>
    </row>
    <row r="84" spans="1:91" s="7" customFormat="1" ht="16.5" customHeight="1">
      <c r="A84" s="106" t="s">
        <v>96</v>
      </c>
      <c r="B84" s="89"/>
      <c r="C84" s="90"/>
      <c r="D84" s="388" t="s">
        <v>178</v>
      </c>
      <c r="E84" s="388"/>
      <c r="F84" s="388"/>
      <c r="G84" s="388"/>
      <c r="H84" s="388"/>
      <c r="I84" s="91"/>
      <c r="J84" s="388" t="s">
        <v>179</v>
      </c>
      <c r="K84" s="388"/>
      <c r="L84" s="388"/>
      <c r="M84" s="388"/>
      <c r="N84" s="388"/>
      <c r="O84" s="388"/>
      <c r="P84" s="388"/>
      <c r="Q84" s="388"/>
      <c r="R84" s="388"/>
      <c r="S84" s="388"/>
      <c r="T84" s="388"/>
      <c r="U84" s="388"/>
      <c r="V84" s="388"/>
      <c r="W84" s="388"/>
      <c r="X84" s="388"/>
      <c r="Y84" s="388"/>
      <c r="Z84" s="388"/>
      <c r="AA84" s="388"/>
      <c r="AB84" s="388"/>
      <c r="AC84" s="388"/>
      <c r="AD84" s="388"/>
      <c r="AE84" s="388"/>
      <c r="AF84" s="388"/>
      <c r="AG84" s="380">
        <f>'D.4 - SO 302 – Vodovodní ...'!J30</f>
        <v>0</v>
      </c>
      <c r="AH84" s="381"/>
      <c r="AI84" s="381"/>
      <c r="AJ84" s="381"/>
      <c r="AK84" s="381"/>
      <c r="AL84" s="381"/>
      <c r="AM84" s="381"/>
      <c r="AN84" s="380">
        <f t="shared" si="0"/>
        <v>0</v>
      </c>
      <c r="AO84" s="381"/>
      <c r="AP84" s="381"/>
      <c r="AQ84" s="92" t="s">
        <v>88</v>
      </c>
      <c r="AR84" s="93"/>
      <c r="AS84" s="94">
        <v>0</v>
      </c>
      <c r="AT84" s="95">
        <f t="shared" si="1"/>
        <v>0</v>
      </c>
      <c r="AU84" s="96">
        <f>'D.4 - SO 302 – Vodovodní ...'!P90</f>
        <v>0</v>
      </c>
      <c r="AV84" s="95">
        <f>'D.4 - SO 302 – Vodovodní ...'!J33</f>
        <v>0</v>
      </c>
      <c r="AW84" s="95">
        <f>'D.4 - SO 302 – Vodovodní ...'!J34</f>
        <v>0</v>
      </c>
      <c r="AX84" s="95">
        <f>'D.4 - SO 302 – Vodovodní ...'!J35</f>
        <v>0</v>
      </c>
      <c r="AY84" s="95">
        <f>'D.4 - SO 302 – Vodovodní ...'!J36</f>
        <v>0</v>
      </c>
      <c r="AZ84" s="95">
        <f>'D.4 - SO 302 – Vodovodní ...'!F33</f>
        <v>0</v>
      </c>
      <c r="BA84" s="95">
        <f>'D.4 - SO 302 – Vodovodní ...'!F34</f>
        <v>0</v>
      </c>
      <c r="BB84" s="95">
        <f>'D.4 - SO 302 – Vodovodní ...'!F35</f>
        <v>0</v>
      </c>
      <c r="BC84" s="95">
        <f>'D.4 - SO 302 – Vodovodní ...'!F36</f>
        <v>0</v>
      </c>
      <c r="BD84" s="97">
        <f>'D.4 - SO 302 – Vodovodní ...'!F37</f>
        <v>0</v>
      </c>
      <c r="BT84" s="98" t="s">
        <v>89</v>
      </c>
      <c r="BV84" s="98" t="s">
        <v>84</v>
      </c>
      <c r="BW84" s="98" t="s">
        <v>180</v>
      </c>
      <c r="BX84" s="98" t="s">
        <v>5</v>
      </c>
      <c r="CL84" s="98" t="s">
        <v>44</v>
      </c>
      <c r="CM84" s="98" t="s">
        <v>91</v>
      </c>
    </row>
    <row r="85" spans="1:91" s="7" customFormat="1" ht="16.5" customHeight="1">
      <c r="A85" s="106" t="s">
        <v>96</v>
      </c>
      <c r="B85" s="89"/>
      <c r="C85" s="90"/>
      <c r="D85" s="388" t="s">
        <v>181</v>
      </c>
      <c r="E85" s="388"/>
      <c r="F85" s="388"/>
      <c r="G85" s="388"/>
      <c r="H85" s="388"/>
      <c r="I85" s="91"/>
      <c r="J85" s="388" t="s">
        <v>182</v>
      </c>
      <c r="K85" s="388"/>
      <c r="L85" s="388"/>
      <c r="M85" s="388"/>
      <c r="N85" s="388"/>
      <c r="O85" s="388"/>
      <c r="P85" s="388"/>
      <c r="Q85" s="388"/>
      <c r="R85" s="388"/>
      <c r="S85" s="388"/>
      <c r="T85" s="388"/>
      <c r="U85" s="388"/>
      <c r="V85" s="388"/>
      <c r="W85" s="388"/>
      <c r="X85" s="388"/>
      <c r="Y85" s="388"/>
      <c r="Z85" s="388"/>
      <c r="AA85" s="388"/>
      <c r="AB85" s="388"/>
      <c r="AC85" s="388"/>
      <c r="AD85" s="388"/>
      <c r="AE85" s="388"/>
      <c r="AF85" s="388"/>
      <c r="AG85" s="380">
        <f>'D.5 - SO 401 – Areálové r...'!J30</f>
        <v>0</v>
      </c>
      <c r="AH85" s="381"/>
      <c r="AI85" s="381"/>
      <c r="AJ85" s="381"/>
      <c r="AK85" s="381"/>
      <c r="AL85" s="381"/>
      <c r="AM85" s="381"/>
      <c r="AN85" s="380">
        <f t="shared" si="0"/>
        <v>0</v>
      </c>
      <c r="AO85" s="381"/>
      <c r="AP85" s="381"/>
      <c r="AQ85" s="92" t="s">
        <v>88</v>
      </c>
      <c r="AR85" s="93"/>
      <c r="AS85" s="94">
        <v>0</v>
      </c>
      <c r="AT85" s="95">
        <f t="shared" si="1"/>
        <v>0</v>
      </c>
      <c r="AU85" s="96">
        <f>'D.5 - SO 401 – Areálové r...'!P87</f>
        <v>0</v>
      </c>
      <c r="AV85" s="95">
        <f>'D.5 - SO 401 – Areálové r...'!J33</f>
        <v>0</v>
      </c>
      <c r="AW85" s="95">
        <f>'D.5 - SO 401 – Areálové r...'!J34</f>
        <v>0</v>
      </c>
      <c r="AX85" s="95">
        <f>'D.5 - SO 401 – Areálové r...'!J35</f>
        <v>0</v>
      </c>
      <c r="AY85" s="95">
        <f>'D.5 - SO 401 – Areálové r...'!J36</f>
        <v>0</v>
      </c>
      <c r="AZ85" s="95">
        <f>'D.5 - SO 401 – Areálové r...'!F33</f>
        <v>0</v>
      </c>
      <c r="BA85" s="95">
        <f>'D.5 - SO 401 – Areálové r...'!F34</f>
        <v>0</v>
      </c>
      <c r="BB85" s="95">
        <f>'D.5 - SO 401 – Areálové r...'!F35</f>
        <v>0</v>
      </c>
      <c r="BC85" s="95">
        <f>'D.5 - SO 401 – Areálové r...'!F36</f>
        <v>0</v>
      </c>
      <c r="BD85" s="97">
        <f>'D.5 - SO 401 – Areálové r...'!F37</f>
        <v>0</v>
      </c>
      <c r="BT85" s="98" t="s">
        <v>89</v>
      </c>
      <c r="BV85" s="98" t="s">
        <v>84</v>
      </c>
      <c r="BW85" s="98" t="s">
        <v>183</v>
      </c>
      <c r="BX85" s="98" t="s">
        <v>5</v>
      </c>
      <c r="CL85" s="98" t="s">
        <v>44</v>
      </c>
      <c r="CM85" s="98" t="s">
        <v>91</v>
      </c>
    </row>
    <row r="86" spans="1:91" s="7" customFormat="1" ht="16.5" customHeight="1">
      <c r="A86" s="106" t="s">
        <v>96</v>
      </c>
      <c r="B86" s="89"/>
      <c r="C86" s="90"/>
      <c r="D86" s="388" t="s">
        <v>184</v>
      </c>
      <c r="E86" s="388"/>
      <c r="F86" s="388"/>
      <c r="G86" s="388"/>
      <c r="H86" s="388"/>
      <c r="I86" s="91"/>
      <c r="J86" s="388" t="s">
        <v>185</v>
      </c>
      <c r="K86" s="388"/>
      <c r="L86" s="388"/>
      <c r="M86" s="388"/>
      <c r="N86" s="388"/>
      <c r="O86" s="388"/>
      <c r="P86" s="388"/>
      <c r="Q86" s="388"/>
      <c r="R86" s="388"/>
      <c r="S86" s="388"/>
      <c r="T86" s="388"/>
      <c r="U86" s="388"/>
      <c r="V86" s="388"/>
      <c r="W86" s="388"/>
      <c r="X86" s="388"/>
      <c r="Y86" s="388"/>
      <c r="Z86" s="388"/>
      <c r="AA86" s="388"/>
      <c r="AB86" s="388"/>
      <c r="AC86" s="388"/>
      <c r="AD86" s="388"/>
      <c r="AE86" s="388"/>
      <c r="AF86" s="388"/>
      <c r="AG86" s="380">
        <f>'D.6 - SO 402 – Areálové r...'!J30</f>
        <v>0</v>
      </c>
      <c r="AH86" s="381"/>
      <c r="AI86" s="381"/>
      <c r="AJ86" s="381"/>
      <c r="AK86" s="381"/>
      <c r="AL86" s="381"/>
      <c r="AM86" s="381"/>
      <c r="AN86" s="380">
        <f t="shared" si="0"/>
        <v>0</v>
      </c>
      <c r="AO86" s="381"/>
      <c r="AP86" s="381"/>
      <c r="AQ86" s="92" t="s">
        <v>88</v>
      </c>
      <c r="AR86" s="93"/>
      <c r="AS86" s="94">
        <v>0</v>
      </c>
      <c r="AT86" s="95">
        <f t="shared" si="1"/>
        <v>0</v>
      </c>
      <c r="AU86" s="96">
        <f>'D.6 - SO 402 – Areálové r...'!P89</f>
        <v>0</v>
      </c>
      <c r="AV86" s="95">
        <f>'D.6 - SO 402 – Areálové r...'!J33</f>
        <v>0</v>
      </c>
      <c r="AW86" s="95">
        <f>'D.6 - SO 402 – Areálové r...'!J34</f>
        <v>0</v>
      </c>
      <c r="AX86" s="95">
        <f>'D.6 - SO 402 – Areálové r...'!J35</f>
        <v>0</v>
      </c>
      <c r="AY86" s="95">
        <f>'D.6 - SO 402 – Areálové r...'!J36</f>
        <v>0</v>
      </c>
      <c r="AZ86" s="95">
        <f>'D.6 - SO 402 – Areálové r...'!F33</f>
        <v>0</v>
      </c>
      <c r="BA86" s="95">
        <f>'D.6 - SO 402 – Areálové r...'!F34</f>
        <v>0</v>
      </c>
      <c r="BB86" s="95">
        <f>'D.6 - SO 402 – Areálové r...'!F35</f>
        <v>0</v>
      </c>
      <c r="BC86" s="95">
        <f>'D.6 - SO 402 – Areálové r...'!F36</f>
        <v>0</v>
      </c>
      <c r="BD86" s="97">
        <f>'D.6 - SO 402 – Areálové r...'!F37</f>
        <v>0</v>
      </c>
      <c r="BT86" s="98" t="s">
        <v>89</v>
      </c>
      <c r="BV86" s="98" t="s">
        <v>84</v>
      </c>
      <c r="BW86" s="98" t="s">
        <v>186</v>
      </c>
      <c r="BX86" s="98" t="s">
        <v>5</v>
      </c>
      <c r="CL86" s="98" t="s">
        <v>44</v>
      </c>
      <c r="CM86" s="98" t="s">
        <v>91</v>
      </c>
    </row>
    <row r="87" spans="1:91" s="7" customFormat="1" ht="16.5" customHeight="1">
      <c r="A87" s="106" t="s">
        <v>96</v>
      </c>
      <c r="B87" s="89"/>
      <c r="C87" s="90"/>
      <c r="D87" s="388" t="s">
        <v>187</v>
      </c>
      <c r="E87" s="388"/>
      <c r="F87" s="388"/>
      <c r="G87" s="388"/>
      <c r="H87" s="388"/>
      <c r="I87" s="91"/>
      <c r="J87" s="388" t="s">
        <v>188</v>
      </c>
      <c r="K87" s="388"/>
      <c r="L87" s="388"/>
      <c r="M87" s="388"/>
      <c r="N87" s="388"/>
      <c r="O87" s="388"/>
      <c r="P87" s="388"/>
      <c r="Q87" s="388"/>
      <c r="R87" s="388"/>
      <c r="S87" s="388"/>
      <c r="T87" s="388"/>
      <c r="U87" s="388"/>
      <c r="V87" s="388"/>
      <c r="W87" s="388"/>
      <c r="X87" s="388"/>
      <c r="Y87" s="388"/>
      <c r="Z87" s="388"/>
      <c r="AA87" s="388"/>
      <c r="AB87" s="388"/>
      <c r="AC87" s="388"/>
      <c r="AD87" s="388"/>
      <c r="AE87" s="388"/>
      <c r="AF87" s="388"/>
      <c r="AG87" s="380">
        <f>'D.7 - SO 403 – Areálové k...'!J30</f>
        <v>0</v>
      </c>
      <c r="AH87" s="381"/>
      <c r="AI87" s="381"/>
      <c r="AJ87" s="381"/>
      <c r="AK87" s="381"/>
      <c r="AL87" s="381"/>
      <c r="AM87" s="381"/>
      <c r="AN87" s="380">
        <f t="shared" si="0"/>
        <v>0</v>
      </c>
      <c r="AO87" s="381"/>
      <c r="AP87" s="381"/>
      <c r="AQ87" s="92" t="s">
        <v>88</v>
      </c>
      <c r="AR87" s="93"/>
      <c r="AS87" s="94">
        <v>0</v>
      </c>
      <c r="AT87" s="95">
        <f t="shared" si="1"/>
        <v>0</v>
      </c>
      <c r="AU87" s="96">
        <f>'D.7 - SO 403 – Areálové k...'!P87</f>
        <v>0</v>
      </c>
      <c r="AV87" s="95">
        <f>'D.7 - SO 403 – Areálové k...'!J33</f>
        <v>0</v>
      </c>
      <c r="AW87" s="95">
        <f>'D.7 - SO 403 – Areálové k...'!J34</f>
        <v>0</v>
      </c>
      <c r="AX87" s="95">
        <f>'D.7 - SO 403 – Areálové k...'!J35</f>
        <v>0</v>
      </c>
      <c r="AY87" s="95">
        <f>'D.7 - SO 403 – Areálové k...'!J36</f>
        <v>0</v>
      </c>
      <c r="AZ87" s="95">
        <f>'D.7 - SO 403 – Areálové k...'!F33</f>
        <v>0</v>
      </c>
      <c r="BA87" s="95">
        <f>'D.7 - SO 403 – Areálové k...'!F34</f>
        <v>0</v>
      </c>
      <c r="BB87" s="95">
        <f>'D.7 - SO 403 – Areálové k...'!F35</f>
        <v>0</v>
      </c>
      <c r="BC87" s="95">
        <f>'D.7 - SO 403 – Areálové k...'!F36</f>
        <v>0</v>
      </c>
      <c r="BD87" s="97">
        <f>'D.7 - SO 403 – Areálové k...'!F37</f>
        <v>0</v>
      </c>
      <c r="BT87" s="98" t="s">
        <v>89</v>
      </c>
      <c r="BV87" s="98" t="s">
        <v>84</v>
      </c>
      <c r="BW87" s="98" t="s">
        <v>189</v>
      </c>
      <c r="BX87" s="98" t="s">
        <v>5</v>
      </c>
      <c r="CL87" s="98" t="s">
        <v>44</v>
      </c>
      <c r="CM87" s="98" t="s">
        <v>91</v>
      </c>
    </row>
    <row r="88" spans="1:91" s="7" customFormat="1" ht="16.5" customHeight="1">
      <c r="B88" s="89"/>
      <c r="C88" s="90"/>
      <c r="D88" s="388" t="s">
        <v>190</v>
      </c>
      <c r="E88" s="388"/>
      <c r="F88" s="388"/>
      <c r="G88" s="388"/>
      <c r="H88" s="388"/>
      <c r="I88" s="91"/>
      <c r="J88" s="388" t="s">
        <v>191</v>
      </c>
      <c r="K88" s="388"/>
      <c r="L88" s="388"/>
      <c r="M88" s="388"/>
      <c r="N88" s="388"/>
      <c r="O88" s="388"/>
      <c r="P88" s="388"/>
      <c r="Q88" s="388"/>
      <c r="R88" s="388"/>
      <c r="S88" s="388"/>
      <c r="T88" s="388"/>
      <c r="U88" s="388"/>
      <c r="V88" s="388"/>
      <c r="W88" s="388"/>
      <c r="X88" s="388"/>
      <c r="Y88" s="388"/>
      <c r="Z88" s="388"/>
      <c r="AA88" s="388"/>
      <c r="AB88" s="388"/>
      <c r="AC88" s="388"/>
      <c r="AD88" s="388"/>
      <c r="AE88" s="388"/>
      <c r="AF88" s="388"/>
      <c r="AG88" s="382">
        <f>ROUND(SUM(AG89:AG90),2)</f>
        <v>0</v>
      </c>
      <c r="AH88" s="381"/>
      <c r="AI88" s="381"/>
      <c r="AJ88" s="381"/>
      <c r="AK88" s="381"/>
      <c r="AL88" s="381"/>
      <c r="AM88" s="381"/>
      <c r="AN88" s="380">
        <f t="shared" si="0"/>
        <v>0</v>
      </c>
      <c r="AO88" s="381"/>
      <c r="AP88" s="381"/>
      <c r="AQ88" s="92" t="s">
        <v>88</v>
      </c>
      <c r="AR88" s="93"/>
      <c r="AS88" s="94">
        <f>ROUND(SUM(AS89:AS90),2)</f>
        <v>0</v>
      </c>
      <c r="AT88" s="95">
        <f t="shared" si="1"/>
        <v>0</v>
      </c>
      <c r="AU88" s="96">
        <f>ROUND(SUM(AU89:AU90),5)</f>
        <v>0</v>
      </c>
      <c r="AV88" s="95">
        <f>ROUND(AZ88*L29,2)</f>
        <v>0</v>
      </c>
      <c r="AW88" s="95">
        <f>ROUND(BA88*L30,2)</f>
        <v>0</v>
      </c>
      <c r="AX88" s="95">
        <f>ROUND(BB88*L29,2)</f>
        <v>0</v>
      </c>
      <c r="AY88" s="95">
        <f>ROUND(BC88*L30,2)</f>
        <v>0</v>
      </c>
      <c r="AZ88" s="95">
        <f>ROUND(SUM(AZ89:AZ90),2)</f>
        <v>0</v>
      </c>
      <c r="BA88" s="95">
        <f>ROUND(SUM(BA89:BA90),2)</f>
        <v>0</v>
      </c>
      <c r="BB88" s="95">
        <f>ROUND(SUM(BB89:BB90),2)</f>
        <v>0</v>
      </c>
      <c r="BC88" s="95">
        <f>ROUND(SUM(BC89:BC90),2)</f>
        <v>0</v>
      </c>
      <c r="BD88" s="97">
        <f>ROUND(SUM(BD89:BD90),2)</f>
        <v>0</v>
      </c>
      <c r="BS88" s="98" t="s">
        <v>81</v>
      </c>
      <c r="BT88" s="98" t="s">
        <v>89</v>
      </c>
      <c r="BU88" s="98" t="s">
        <v>83</v>
      </c>
      <c r="BV88" s="98" t="s">
        <v>84</v>
      </c>
      <c r="BW88" s="98" t="s">
        <v>192</v>
      </c>
      <c r="BX88" s="98" t="s">
        <v>5</v>
      </c>
      <c r="CL88" s="98" t="s">
        <v>44</v>
      </c>
      <c r="CM88" s="98" t="s">
        <v>91</v>
      </c>
    </row>
    <row r="89" spans="1:91" s="4" customFormat="1" ht="23.25" customHeight="1">
      <c r="A89" s="106" t="s">
        <v>96</v>
      </c>
      <c r="B89" s="54"/>
      <c r="C89" s="99"/>
      <c r="D89" s="99"/>
      <c r="E89" s="389" t="s">
        <v>193</v>
      </c>
      <c r="F89" s="389"/>
      <c r="G89" s="389"/>
      <c r="H89" s="389"/>
      <c r="I89" s="389"/>
      <c r="J89" s="99"/>
      <c r="K89" s="389" t="s">
        <v>194</v>
      </c>
      <c r="L89" s="389"/>
      <c r="M89" s="389"/>
      <c r="N89" s="389"/>
      <c r="O89" s="389"/>
      <c r="P89" s="389"/>
      <c r="Q89" s="389"/>
      <c r="R89" s="389"/>
      <c r="S89" s="389"/>
      <c r="T89" s="389"/>
      <c r="U89" s="389"/>
      <c r="V89" s="389"/>
      <c r="W89" s="389"/>
      <c r="X89" s="389"/>
      <c r="Y89" s="389"/>
      <c r="Z89" s="389"/>
      <c r="AA89" s="389"/>
      <c r="AB89" s="389"/>
      <c r="AC89" s="389"/>
      <c r="AD89" s="389"/>
      <c r="AE89" s="389"/>
      <c r="AF89" s="389"/>
      <c r="AG89" s="377">
        <f>'D8 SO 404.1 - Areálové ka...'!J32</f>
        <v>0</v>
      </c>
      <c r="AH89" s="378"/>
      <c r="AI89" s="378"/>
      <c r="AJ89" s="378"/>
      <c r="AK89" s="378"/>
      <c r="AL89" s="378"/>
      <c r="AM89" s="378"/>
      <c r="AN89" s="377">
        <f t="shared" si="0"/>
        <v>0</v>
      </c>
      <c r="AO89" s="378"/>
      <c r="AP89" s="378"/>
      <c r="AQ89" s="100" t="s">
        <v>94</v>
      </c>
      <c r="AR89" s="56"/>
      <c r="AS89" s="101">
        <v>0</v>
      </c>
      <c r="AT89" s="102">
        <f t="shared" si="1"/>
        <v>0</v>
      </c>
      <c r="AU89" s="103">
        <f>'D8 SO 404.1 - Areálové ka...'!P87</f>
        <v>0</v>
      </c>
      <c r="AV89" s="102">
        <f>'D8 SO 404.1 - Areálové ka...'!J35</f>
        <v>0</v>
      </c>
      <c r="AW89" s="102">
        <f>'D8 SO 404.1 - Areálové ka...'!J36</f>
        <v>0</v>
      </c>
      <c r="AX89" s="102">
        <f>'D8 SO 404.1 - Areálové ka...'!J37</f>
        <v>0</v>
      </c>
      <c r="AY89" s="102">
        <f>'D8 SO 404.1 - Areálové ka...'!J38</f>
        <v>0</v>
      </c>
      <c r="AZ89" s="102">
        <f>'D8 SO 404.1 - Areálové ka...'!F35</f>
        <v>0</v>
      </c>
      <c r="BA89" s="102">
        <f>'D8 SO 404.1 - Areálové ka...'!F36</f>
        <v>0</v>
      </c>
      <c r="BB89" s="102">
        <f>'D8 SO 404.1 - Areálové ka...'!F37</f>
        <v>0</v>
      </c>
      <c r="BC89" s="102">
        <f>'D8 SO 404.1 - Areálové ka...'!F38</f>
        <v>0</v>
      </c>
      <c r="BD89" s="104">
        <f>'D8 SO 404.1 - Areálové ka...'!F39</f>
        <v>0</v>
      </c>
      <c r="BT89" s="105" t="s">
        <v>91</v>
      </c>
      <c r="BV89" s="105" t="s">
        <v>84</v>
      </c>
      <c r="BW89" s="105" t="s">
        <v>195</v>
      </c>
      <c r="BX89" s="105" t="s">
        <v>192</v>
      </c>
      <c r="CL89" s="105" t="s">
        <v>44</v>
      </c>
    </row>
    <row r="90" spans="1:91" s="4" customFormat="1" ht="23.25" customHeight="1">
      <c r="A90" s="106" t="s">
        <v>96</v>
      </c>
      <c r="B90" s="54"/>
      <c r="C90" s="99"/>
      <c r="D90" s="99"/>
      <c r="E90" s="389" t="s">
        <v>196</v>
      </c>
      <c r="F90" s="389"/>
      <c r="G90" s="389"/>
      <c r="H90" s="389"/>
      <c r="I90" s="389"/>
      <c r="J90" s="99"/>
      <c r="K90" s="389" t="s">
        <v>143</v>
      </c>
      <c r="L90" s="389"/>
      <c r="M90" s="389"/>
      <c r="N90" s="389"/>
      <c r="O90" s="389"/>
      <c r="P90" s="389"/>
      <c r="Q90" s="389"/>
      <c r="R90" s="389"/>
      <c r="S90" s="389"/>
      <c r="T90" s="389"/>
      <c r="U90" s="389"/>
      <c r="V90" s="389"/>
      <c r="W90" s="389"/>
      <c r="X90" s="389"/>
      <c r="Y90" s="389"/>
      <c r="Z90" s="389"/>
      <c r="AA90" s="389"/>
      <c r="AB90" s="389"/>
      <c r="AC90" s="389"/>
      <c r="AD90" s="389"/>
      <c r="AE90" s="389"/>
      <c r="AF90" s="389"/>
      <c r="AG90" s="377">
        <f>'D8 SO 404.2 - vedlejší a ...'!J32</f>
        <v>0</v>
      </c>
      <c r="AH90" s="378"/>
      <c r="AI90" s="378"/>
      <c r="AJ90" s="378"/>
      <c r="AK90" s="378"/>
      <c r="AL90" s="378"/>
      <c r="AM90" s="378"/>
      <c r="AN90" s="377">
        <f t="shared" si="0"/>
        <v>0</v>
      </c>
      <c r="AO90" s="378"/>
      <c r="AP90" s="378"/>
      <c r="AQ90" s="100" t="s">
        <v>94</v>
      </c>
      <c r="AR90" s="56"/>
      <c r="AS90" s="101">
        <v>0</v>
      </c>
      <c r="AT90" s="102">
        <f t="shared" si="1"/>
        <v>0</v>
      </c>
      <c r="AU90" s="103">
        <f>'D8 SO 404.2 - vedlejší a ...'!P86</f>
        <v>0</v>
      </c>
      <c r="AV90" s="102">
        <f>'D8 SO 404.2 - vedlejší a ...'!J35</f>
        <v>0</v>
      </c>
      <c r="AW90" s="102">
        <f>'D8 SO 404.2 - vedlejší a ...'!J36</f>
        <v>0</v>
      </c>
      <c r="AX90" s="102">
        <f>'D8 SO 404.2 - vedlejší a ...'!J37</f>
        <v>0</v>
      </c>
      <c r="AY90" s="102">
        <f>'D8 SO 404.2 - vedlejší a ...'!J38</f>
        <v>0</v>
      </c>
      <c r="AZ90" s="102">
        <f>'D8 SO 404.2 - vedlejší a ...'!F35</f>
        <v>0</v>
      </c>
      <c r="BA90" s="102">
        <f>'D8 SO 404.2 - vedlejší a ...'!F36</f>
        <v>0</v>
      </c>
      <c r="BB90" s="102">
        <f>'D8 SO 404.2 - vedlejší a ...'!F37</f>
        <v>0</v>
      </c>
      <c r="BC90" s="102">
        <f>'D8 SO 404.2 - vedlejší a ...'!F38</f>
        <v>0</v>
      </c>
      <c r="BD90" s="104">
        <f>'D8 SO 404.2 - vedlejší a ...'!F39</f>
        <v>0</v>
      </c>
      <c r="BT90" s="105" t="s">
        <v>91</v>
      </c>
      <c r="BV90" s="105" t="s">
        <v>84</v>
      </c>
      <c r="BW90" s="105" t="s">
        <v>197</v>
      </c>
      <c r="BX90" s="105" t="s">
        <v>192</v>
      </c>
      <c r="CL90" s="105" t="s">
        <v>44</v>
      </c>
    </row>
    <row r="91" spans="1:91" s="7" customFormat="1" ht="16.5" customHeight="1">
      <c r="A91" s="106" t="s">
        <v>96</v>
      </c>
      <c r="B91" s="89"/>
      <c r="C91" s="90"/>
      <c r="D91" s="388" t="s">
        <v>198</v>
      </c>
      <c r="E91" s="388"/>
      <c r="F91" s="388"/>
      <c r="G91" s="388"/>
      <c r="H91" s="388"/>
      <c r="I91" s="91"/>
      <c r="J91" s="388" t="s">
        <v>199</v>
      </c>
      <c r="K91" s="388"/>
      <c r="L91" s="388"/>
      <c r="M91" s="388"/>
      <c r="N91" s="388"/>
      <c r="O91" s="388"/>
      <c r="P91" s="388"/>
      <c r="Q91" s="388"/>
      <c r="R91" s="388"/>
      <c r="S91" s="388"/>
      <c r="T91" s="388"/>
      <c r="U91" s="388"/>
      <c r="V91" s="388"/>
      <c r="W91" s="388"/>
      <c r="X91" s="388"/>
      <c r="Y91" s="388"/>
      <c r="Z91" s="388"/>
      <c r="AA91" s="388"/>
      <c r="AB91" s="388"/>
      <c r="AC91" s="388"/>
      <c r="AD91" s="388"/>
      <c r="AE91" s="388"/>
      <c r="AF91" s="388"/>
      <c r="AG91" s="380">
        <f>'D.9 - SO 501 – Akumulační...'!J30</f>
        <v>0</v>
      </c>
      <c r="AH91" s="381"/>
      <c r="AI91" s="381"/>
      <c r="AJ91" s="381"/>
      <c r="AK91" s="381"/>
      <c r="AL91" s="381"/>
      <c r="AM91" s="381"/>
      <c r="AN91" s="380">
        <f t="shared" si="0"/>
        <v>0</v>
      </c>
      <c r="AO91" s="381"/>
      <c r="AP91" s="381"/>
      <c r="AQ91" s="92" t="s">
        <v>88</v>
      </c>
      <c r="AR91" s="93"/>
      <c r="AS91" s="94">
        <v>0</v>
      </c>
      <c r="AT91" s="95">
        <f t="shared" si="1"/>
        <v>0</v>
      </c>
      <c r="AU91" s="96">
        <f>'D.9 - SO 501 – Akumulační...'!P86</f>
        <v>0</v>
      </c>
      <c r="AV91" s="95">
        <f>'D.9 - SO 501 – Akumulační...'!J33</f>
        <v>0</v>
      </c>
      <c r="AW91" s="95">
        <f>'D.9 - SO 501 – Akumulační...'!J34</f>
        <v>0</v>
      </c>
      <c r="AX91" s="95">
        <f>'D.9 - SO 501 – Akumulační...'!J35</f>
        <v>0</v>
      </c>
      <c r="AY91" s="95">
        <f>'D.9 - SO 501 – Akumulační...'!J36</f>
        <v>0</v>
      </c>
      <c r="AZ91" s="95">
        <f>'D.9 - SO 501 – Akumulační...'!F33</f>
        <v>0</v>
      </c>
      <c r="BA91" s="95">
        <f>'D.9 - SO 501 – Akumulační...'!F34</f>
        <v>0</v>
      </c>
      <c r="BB91" s="95">
        <f>'D.9 - SO 501 – Akumulační...'!F35</f>
        <v>0</v>
      </c>
      <c r="BC91" s="95">
        <f>'D.9 - SO 501 – Akumulační...'!F36</f>
        <v>0</v>
      </c>
      <c r="BD91" s="97">
        <f>'D.9 - SO 501 – Akumulační...'!F37</f>
        <v>0</v>
      </c>
      <c r="BT91" s="98" t="s">
        <v>89</v>
      </c>
      <c r="BV91" s="98" t="s">
        <v>84</v>
      </c>
      <c r="BW91" s="98" t="s">
        <v>200</v>
      </c>
      <c r="BX91" s="98" t="s">
        <v>5</v>
      </c>
      <c r="CL91" s="98" t="s">
        <v>44</v>
      </c>
      <c r="CM91" s="98" t="s">
        <v>91</v>
      </c>
    </row>
    <row r="92" spans="1:91" s="7" customFormat="1" ht="16.5" customHeight="1">
      <c r="A92" s="106" t="s">
        <v>96</v>
      </c>
      <c r="B92" s="89"/>
      <c r="C92" s="90"/>
      <c r="D92" s="388" t="s">
        <v>201</v>
      </c>
      <c r="E92" s="388"/>
      <c r="F92" s="388"/>
      <c r="G92" s="388"/>
      <c r="H92" s="388"/>
      <c r="I92" s="91"/>
      <c r="J92" s="388" t="s">
        <v>202</v>
      </c>
      <c r="K92" s="388"/>
      <c r="L92" s="388"/>
      <c r="M92" s="388"/>
      <c r="N92" s="388"/>
      <c r="O92" s="388"/>
      <c r="P92" s="388"/>
      <c r="Q92" s="388"/>
      <c r="R92" s="388"/>
      <c r="S92" s="388"/>
      <c r="T92" s="388"/>
      <c r="U92" s="388"/>
      <c r="V92" s="388"/>
      <c r="W92" s="388"/>
      <c r="X92" s="388"/>
      <c r="Y92" s="388"/>
      <c r="Z92" s="388"/>
      <c r="AA92" s="388"/>
      <c r="AB92" s="388"/>
      <c r="AC92" s="388"/>
      <c r="AD92" s="388"/>
      <c r="AE92" s="388"/>
      <c r="AF92" s="388"/>
      <c r="AG92" s="380">
        <f>'D.10 - SO 601 – Zeleň a k...'!J30</f>
        <v>0</v>
      </c>
      <c r="AH92" s="381"/>
      <c r="AI92" s="381"/>
      <c r="AJ92" s="381"/>
      <c r="AK92" s="381"/>
      <c r="AL92" s="381"/>
      <c r="AM92" s="381"/>
      <c r="AN92" s="380">
        <f t="shared" si="0"/>
        <v>0</v>
      </c>
      <c r="AO92" s="381"/>
      <c r="AP92" s="381"/>
      <c r="AQ92" s="92" t="s">
        <v>88</v>
      </c>
      <c r="AR92" s="93"/>
      <c r="AS92" s="94">
        <v>0</v>
      </c>
      <c r="AT92" s="95">
        <f t="shared" si="1"/>
        <v>0</v>
      </c>
      <c r="AU92" s="96">
        <f>'D.10 - SO 601 – Zeleň a k...'!P83</f>
        <v>0</v>
      </c>
      <c r="AV92" s="95">
        <f>'D.10 - SO 601 – Zeleň a k...'!J33</f>
        <v>0</v>
      </c>
      <c r="AW92" s="95">
        <f>'D.10 - SO 601 – Zeleň a k...'!J34</f>
        <v>0</v>
      </c>
      <c r="AX92" s="95">
        <f>'D.10 - SO 601 – Zeleň a k...'!J35</f>
        <v>0</v>
      </c>
      <c r="AY92" s="95">
        <f>'D.10 - SO 601 – Zeleň a k...'!J36</f>
        <v>0</v>
      </c>
      <c r="AZ92" s="95">
        <f>'D.10 - SO 601 – Zeleň a k...'!F33</f>
        <v>0</v>
      </c>
      <c r="BA92" s="95">
        <f>'D.10 - SO 601 – Zeleň a k...'!F34</f>
        <v>0</v>
      </c>
      <c r="BB92" s="95">
        <f>'D.10 - SO 601 – Zeleň a k...'!F35</f>
        <v>0</v>
      </c>
      <c r="BC92" s="95">
        <f>'D.10 - SO 601 – Zeleň a k...'!F36</f>
        <v>0</v>
      </c>
      <c r="BD92" s="97">
        <f>'D.10 - SO 601 – Zeleň a k...'!F37</f>
        <v>0</v>
      </c>
      <c r="BT92" s="98" t="s">
        <v>89</v>
      </c>
      <c r="BV92" s="98" t="s">
        <v>84</v>
      </c>
      <c r="BW92" s="98" t="s">
        <v>203</v>
      </c>
      <c r="BX92" s="98" t="s">
        <v>5</v>
      </c>
      <c r="CL92" s="98" t="s">
        <v>44</v>
      </c>
      <c r="CM92" s="98" t="s">
        <v>91</v>
      </c>
    </row>
    <row r="93" spans="1:91" s="7" customFormat="1" ht="24.75" customHeight="1">
      <c r="A93" s="106" t="s">
        <v>96</v>
      </c>
      <c r="B93" s="89"/>
      <c r="C93" s="90"/>
      <c r="D93" s="388" t="s">
        <v>204</v>
      </c>
      <c r="E93" s="388"/>
      <c r="F93" s="388"/>
      <c r="G93" s="388"/>
      <c r="H93" s="388"/>
      <c r="I93" s="91"/>
      <c r="J93" s="388" t="s">
        <v>205</v>
      </c>
      <c r="K93" s="388"/>
      <c r="L93" s="388"/>
      <c r="M93" s="388"/>
      <c r="N93" s="388"/>
      <c r="O93" s="388"/>
      <c r="P93" s="388"/>
      <c r="Q93" s="388"/>
      <c r="R93" s="388"/>
      <c r="S93" s="388"/>
      <c r="T93" s="388"/>
      <c r="U93" s="388"/>
      <c r="V93" s="388"/>
      <c r="W93" s="388"/>
      <c r="X93" s="388"/>
      <c r="Y93" s="388"/>
      <c r="Z93" s="388"/>
      <c r="AA93" s="388"/>
      <c r="AB93" s="388"/>
      <c r="AC93" s="388"/>
      <c r="AD93" s="388"/>
      <c r="AE93" s="388"/>
      <c r="AF93" s="388"/>
      <c r="AG93" s="380">
        <f>'00 - VON - Vedlější a ost...'!J30</f>
        <v>0</v>
      </c>
      <c r="AH93" s="381"/>
      <c r="AI93" s="381"/>
      <c r="AJ93" s="381"/>
      <c r="AK93" s="381"/>
      <c r="AL93" s="381"/>
      <c r="AM93" s="381"/>
      <c r="AN93" s="380">
        <f t="shared" si="0"/>
        <v>0</v>
      </c>
      <c r="AO93" s="381"/>
      <c r="AP93" s="381"/>
      <c r="AQ93" s="92" t="s">
        <v>88</v>
      </c>
      <c r="AR93" s="93"/>
      <c r="AS93" s="107">
        <v>0</v>
      </c>
      <c r="AT93" s="108">
        <f t="shared" si="1"/>
        <v>0</v>
      </c>
      <c r="AU93" s="109">
        <f>'00 - VON - Vedlější a ost...'!P83</f>
        <v>0</v>
      </c>
      <c r="AV93" s="108">
        <f>'00 - VON - Vedlější a ost...'!J33</f>
        <v>0</v>
      </c>
      <c r="AW93" s="108">
        <f>'00 - VON - Vedlější a ost...'!J34</f>
        <v>0</v>
      </c>
      <c r="AX93" s="108">
        <f>'00 - VON - Vedlější a ost...'!J35</f>
        <v>0</v>
      </c>
      <c r="AY93" s="108">
        <f>'00 - VON - Vedlější a ost...'!J36</f>
        <v>0</v>
      </c>
      <c r="AZ93" s="108">
        <f>'00 - VON - Vedlější a ost...'!F33</f>
        <v>0</v>
      </c>
      <c r="BA93" s="108">
        <f>'00 - VON - Vedlější a ost...'!F34</f>
        <v>0</v>
      </c>
      <c r="BB93" s="108">
        <f>'00 - VON - Vedlější a ost...'!F35</f>
        <v>0</v>
      </c>
      <c r="BC93" s="108">
        <f>'00 - VON - Vedlější a ost...'!F36</f>
        <v>0</v>
      </c>
      <c r="BD93" s="110">
        <f>'00 - VON - Vedlější a ost...'!F37</f>
        <v>0</v>
      </c>
      <c r="BT93" s="98" t="s">
        <v>89</v>
      </c>
      <c r="BV93" s="98" t="s">
        <v>84</v>
      </c>
      <c r="BW93" s="98" t="s">
        <v>206</v>
      </c>
      <c r="BX93" s="98" t="s">
        <v>5</v>
      </c>
      <c r="CL93" s="98" t="s">
        <v>44</v>
      </c>
      <c r="CM93" s="98" t="s">
        <v>91</v>
      </c>
    </row>
    <row r="94" spans="1:91" s="2" customFormat="1" ht="30" customHeight="1">
      <c r="A94" s="37"/>
      <c r="B94" s="38"/>
      <c r="C94" s="39"/>
      <c r="D94" s="39"/>
      <c r="E94" s="39"/>
      <c r="F94" s="39"/>
      <c r="G94" s="39"/>
      <c r="H94" s="39"/>
      <c r="I94" s="39"/>
      <c r="J94" s="39"/>
      <c r="K94" s="39"/>
      <c r="L94" s="39"/>
      <c r="M94" s="39"/>
      <c r="N94" s="39"/>
      <c r="O94" s="39"/>
      <c r="P94" s="39"/>
      <c r="Q94" s="39"/>
      <c r="R94" s="39"/>
      <c r="S94" s="39"/>
      <c r="T94" s="39"/>
      <c r="U94" s="39"/>
      <c r="V94" s="39"/>
      <c r="W94" s="39"/>
      <c r="X94" s="39"/>
      <c r="Y94" s="39"/>
      <c r="Z94" s="39"/>
      <c r="AA94" s="39"/>
      <c r="AB94" s="39"/>
      <c r="AC94" s="39"/>
      <c r="AD94" s="39"/>
      <c r="AE94" s="39"/>
      <c r="AF94" s="39"/>
      <c r="AG94" s="39"/>
      <c r="AH94" s="39"/>
      <c r="AI94" s="39"/>
      <c r="AJ94" s="39"/>
      <c r="AK94" s="39"/>
      <c r="AL94" s="39"/>
      <c r="AM94" s="39"/>
      <c r="AN94" s="39"/>
      <c r="AO94" s="39"/>
      <c r="AP94" s="39"/>
      <c r="AQ94" s="39"/>
      <c r="AR94" s="42"/>
      <c r="AS94" s="37"/>
      <c r="AT94" s="37"/>
      <c r="AU94" s="37"/>
      <c r="AV94" s="37"/>
      <c r="AW94" s="37"/>
      <c r="AX94" s="37"/>
      <c r="AY94" s="37"/>
      <c r="AZ94" s="37"/>
      <c r="BA94" s="37"/>
      <c r="BB94" s="37"/>
      <c r="BC94" s="37"/>
      <c r="BD94" s="37"/>
      <c r="BE94" s="37"/>
    </row>
    <row r="95" spans="1:91" s="2" customFormat="1" ht="7" customHeight="1">
      <c r="A95" s="37"/>
      <c r="B95" s="50"/>
      <c r="C95" s="51"/>
      <c r="D95" s="51"/>
      <c r="E95" s="51"/>
      <c r="F95" s="51"/>
      <c r="G95" s="51"/>
      <c r="H95" s="51"/>
      <c r="I95" s="51"/>
      <c r="J95" s="51"/>
      <c r="K95" s="51"/>
      <c r="L95" s="51"/>
      <c r="M95" s="51"/>
      <c r="N95" s="51"/>
      <c r="O95" s="51"/>
      <c r="P95" s="51"/>
      <c r="Q95" s="51"/>
      <c r="R95" s="51"/>
      <c r="S95" s="51"/>
      <c r="T95" s="51"/>
      <c r="U95" s="51"/>
      <c r="V95" s="51"/>
      <c r="W95" s="51"/>
      <c r="X95" s="51"/>
      <c r="Y95" s="51"/>
      <c r="Z95" s="51"/>
      <c r="AA95" s="51"/>
      <c r="AB95" s="51"/>
      <c r="AC95" s="51"/>
      <c r="AD95" s="51"/>
      <c r="AE95" s="51"/>
      <c r="AF95" s="51"/>
      <c r="AG95" s="51"/>
      <c r="AH95" s="51"/>
      <c r="AI95" s="51"/>
      <c r="AJ95" s="51"/>
      <c r="AK95" s="51"/>
      <c r="AL95" s="51"/>
      <c r="AM95" s="51"/>
      <c r="AN95" s="51"/>
      <c r="AO95" s="51"/>
      <c r="AP95" s="51"/>
      <c r="AQ95" s="51"/>
      <c r="AR95" s="42"/>
      <c r="AS95" s="37"/>
      <c r="AT95" s="37"/>
      <c r="AU95" s="37"/>
      <c r="AV95" s="37"/>
      <c r="AW95" s="37"/>
      <c r="AX95" s="37"/>
      <c r="AY95" s="37"/>
      <c r="AZ95" s="37"/>
      <c r="BA95" s="37"/>
      <c r="BB95" s="37"/>
      <c r="BC95" s="37"/>
      <c r="BD95" s="37"/>
      <c r="BE95" s="37"/>
    </row>
  </sheetData>
  <sheetProtection algorithmName="SHA-512" hashValue="gNAUO5DOkODsrBe589FMM4Xnv6TMK/qmz08GL+NJTtAZuQ6fmAqfdPridd1Tl0gUH7EKqbzyxaun3f/pZKwIiA==" saltValue="VdIxSQHcmuaiEldSxSOHizQS5vpqzGAg0RO4N/NmqcUT9ou+9myllmZUZRHMKqCzsuSHTT8+Lv68vNlZajMKEA==" spinCount="100000" sheet="1" objects="1" scenarios="1" formatColumns="0" formatRows="0"/>
  <mergeCells count="194">
    <mergeCell ref="D93:H93"/>
    <mergeCell ref="J93:AF93"/>
    <mergeCell ref="J88:AF88"/>
    <mergeCell ref="D88:H88"/>
    <mergeCell ref="K89:AF89"/>
    <mergeCell ref="E89:I89"/>
    <mergeCell ref="E90:I90"/>
    <mergeCell ref="K90:AF90"/>
    <mergeCell ref="D91:H91"/>
    <mergeCell ref="J91:AF91"/>
    <mergeCell ref="J92:AF92"/>
    <mergeCell ref="D92:H92"/>
    <mergeCell ref="J83:AF83"/>
    <mergeCell ref="D83:H83"/>
    <mergeCell ref="J84:AF84"/>
    <mergeCell ref="D84:H84"/>
    <mergeCell ref="D85:H85"/>
    <mergeCell ref="J85:AF85"/>
    <mergeCell ref="J86:AF86"/>
    <mergeCell ref="D86:H86"/>
    <mergeCell ref="J87:AF87"/>
    <mergeCell ref="D87:H87"/>
    <mergeCell ref="L78:AF78"/>
    <mergeCell ref="F78:J78"/>
    <mergeCell ref="F79:J79"/>
    <mergeCell ref="L79:AF79"/>
    <mergeCell ref="M80:AF80"/>
    <mergeCell ref="G80:K80"/>
    <mergeCell ref="G81:K81"/>
    <mergeCell ref="M81:AF81"/>
    <mergeCell ref="J82:AF82"/>
    <mergeCell ref="D82:H82"/>
    <mergeCell ref="F73:J73"/>
    <mergeCell ref="L73:AF73"/>
    <mergeCell ref="L74:AF74"/>
    <mergeCell ref="F74:J74"/>
    <mergeCell ref="L75:AF75"/>
    <mergeCell ref="F75:J75"/>
    <mergeCell ref="F76:J76"/>
    <mergeCell ref="L76:AF76"/>
    <mergeCell ref="L77:AF77"/>
    <mergeCell ref="F77:J77"/>
    <mergeCell ref="L68:AF68"/>
    <mergeCell ref="F68:J68"/>
    <mergeCell ref="M69:AF69"/>
    <mergeCell ref="G69:K69"/>
    <mergeCell ref="M70:AF70"/>
    <mergeCell ref="G70:K70"/>
    <mergeCell ref="G71:K71"/>
    <mergeCell ref="M71:AF71"/>
    <mergeCell ref="G72:K72"/>
    <mergeCell ref="M72:AF72"/>
    <mergeCell ref="L64:AF64"/>
    <mergeCell ref="F65:J65"/>
    <mergeCell ref="L65:AF65"/>
    <mergeCell ref="K66:AF66"/>
    <mergeCell ref="E66:I66"/>
    <mergeCell ref="K67:AF67"/>
    <mergeCell ref="E67:I67"/>
    <mergeCell ref="AM47:AN47"/>
    <mergeCell ref="AM49:AP49"/>
    <mergeCell ref="AM50:AP50"/>
    <mergeCell ref="AN52:AP52"/>
    <mergeCell ref="AG52:AM52"/>
    <mergeCell ref="AN55:AP55"/>
    <mergeCell ref="AG55:AM55"/>
    <mergeCell ref="AG56:AM56"/>
    <mergeCell ref="AN56:AP56"/>
    <mergeCell ref="AG57:AM57"/>
    <mergeCell ref="AN57:AP57"/>
    <mergeCell ref="AG58:AM58"/>
    <mergeCell ref="AN58:AP58"/>
    <mergeCell ref="AG59:AM59"/>
    <mergeCell ref="AN59:AP59"/>
    <mergeCell ref="AN60:AP60"/>
    <mergeCell ref="AG60:AM60"/>
    <mergeCell ref="AN93:AP93"/>
    <mergeCell ref="AG93:AM93"/>
    <mergeCell ref="L45:AO45"/>
    <mergeCell ref="C52:G52"/>
    <mergeCell ref="I52:AF52"/>
    <mergeCell ref="J55:AF55"/>
    <mergeCell ref="D55:H55"/>
    <mergeCell ref="E56:I56"/>
    <mergeCell ref="K56:AF56"/>
    <mergeCell ref="L57:AF57"/>
    <mergeCell ref="F57:J57"/>
    <mergeCell ref="L58:AF58"/>
    <mergeCell ref="F58:J58"/>
    <mergeCell ref="G59:K59"/>
    <mergeCell ref="M59:AF59"/>
    <mergeCell ref="M60:AF60"/>
    <mergeCell ref="G60:K60"/>
    <mergeCell ref="G61:K61"/>
    <mergeCell ref="M61:AF61"/>
    <mergeCell ref="K62:AF62"/>
    <mergeCell ref="E62:I62"/>
    <mergeCell ref="F63:J63"/>
    <mergeCell ref="L63:AF63"/>
    <mergeCell ref="F64:J64"/>
    <mergeCell ref="AN88:AP88"/>
    <mergeCell ref="AG88:AM88"/>
    <mergeCell ref="AN89:AP89"/>
    <mergeCell ref="AG89:AM89"/>
    <mergeCell ref="AN90:AP90"/>
    <mergeCell ref="AG90:AM90"/>
    <mergeCell ref="AN91:AP91"/>
    <mergeCell ref="AG91:AM91"/>
    <mergeCell ref="AN92:AP92"/>
    <mergeCell ref="AG92:AM92"/>
    <mergeCell ref="AN83:AP83"/>
    <mergeCell ref="AG83:AM83"/>
    <mergeCell ref="AG84:AM84"/>
    <mergeCell ref="AN84:AP84"/>
    <mergeCell ref="AN85:AP85"/>
    <mergeCell ref="AG85:AM85"/>
    <mergeCell ref="AN86:AP86"/>
    <mergeCell ref="AG86:AM86"/>
    <mergeCell ref="AN87:AP87"/>
    <mergeCell ref="AG87:AM87"/>
    <mergeCell ref="AN78:AP78"/>
    <mergeCell ref="AG78:AM78"/>
    <mergeCell ref="AN79:AP79"/>
    <mergeCell ref="AG79:AM79"/>
    <mergeCell ref="AN80:AP80"/>
    <mergeCell ref="AG80:AM80"/>
    <mergeCell ref="AG81:AM81"/>
    <mergeCell ref="AN81:AP81"/>
    <mergeCell ref="AG82:AM82"/>
    <mergeCell ref="AN82:AP82"/>
    <mergeCell ref="AG73:AM73"/>
    <mergeCell ref="AN73:AP73"/>
    <mergeCell ref="AG74:AM74"/>
    <mergeCell ref="AN74:AP74"/>
    <mergeCell ref="AN75:AP75"/>
    <mergeCell ref="AG75:AM75"/>
    <mergeCell ref="AG76:AM76"/>
    <mergeCell ref="AN76:AP76"/>
    <mergeCell ref="AN77:AP77"/>
    <mergeCell ref="AG77:AM77"/>
    <mergeCell ref="AG68:AM68"/>
    <mergeCell ref="AN68:AP68"/>
    <mergeCell ref="AG69:AM69"/>
    <mergeCell ref="AN69:AP69"/>
    <mergeCell ref="AN70:AP70"/>
    <mergeCell ref="AG70:AM70"/>
    <mergeCell ref="AN71:AP71"/>
    <mergeCell ref="AG71:AM71"/>
    <mergeCell ref="AN72:AP72"/>
    <mergeCell ref="AG72:AM72"/>
    <mergeCell ref="AN63:AP63"/>
    <mergeCell ref="AG63:AM63"/>
    <mergeCell ref="AN64:AP64"/>
    <mergeCell ref="AG64:AM64"/>
    <mergeCell ref="AN65:AP65"/>
    <mergeCell ref="AG65:AM65"/>
    <mergeCell ref="AG66:AM66"/>
    <mergeCell ref="AN66:AP66"/>
    <mergeCell ref="AG67:AM67"/>
    <mergeCell ref="AN67:AP67"/>
    <mergeCell ref="L33:P33"/>
    <mergeCell ref="W33:AE33"/>
    <mergeCell ref="AK33:AO33"/>
    <mergeCell ref="AK35:AO35"/>
    <mergeCell ref="X35:AB35"/>
    <mergeCell ref="AR2:BE2"/>
    <mergeCell ref="AN61:AP61"/>
    <mergeCell ref="AG61:AM61"/>
    <mergeCell ref="AG62:AM62"/>
    <mergeCell ref="AN62:AP62"/>
    <mergeCell ref="AS49:AT51"/>
    <mergeCell ref="AG54:AM54"/>
    <mergeCell ref="AN54:AP54"/>
    <mergeCell ref="BE5:BE32"/>
    <mergeCell ref="K5:AO5"/>
    <mergeCell ref="K6:AO6"/>
    <mergeCell ref="E14:AJ14"/>
    <mergeCell ref="E23:AN23"/>
    <mergeCell ref="AK26:AO26"/>
    <mergeCell ref="L28:P28"/>
    <mergeCell ref="W28:AE28"/>
    <mergeCell ref="AK28:AO28"/>
    <mergeCell ref="AK29:AO29"/>
    <mergeCell ref="L29:P29"/>
    <mergeCell ref="W29:AE29"/>
    <mergeCell ref="AK30:AO30"/>
    <mergeCell ref="W30:AE30"/>
    <mergeCell ref="L30:P30"/>
    <mergeCell ref="AK31:AO31"/>
    <mergeCell ref="L31:P31"/>
    <mergeCell ref="W31:AE31"/>
    <mergeCell ref="L32:P32"/>
    <mergeCell ref="W32:AE32"/>
    <mergeCell ref="AK32:AO32"/>
  </mergeCells>
  <hyperlinks>
    <hyperlink ref="A57" location="'D.1.1 - Architektonicko-s...'!C2" display="/"/>
    <hyperlink ref="A59" location="'D.1.1.2.1 - Odstranění zp...'!C2" display="/"/>
    <hyperlink ref="A60" location="'D.1.1.2.2 - Násypy pro ad...'!C2" display="/"/>
    <hyperlink ref="A61" location="'D.1.1.2.4 - Sestava elekt...'!C2" display="/"/>
    <hyperlink ref="A63" location="'D.1.2.1 - Železobetonové ...'!C2" display="/"/>
    <hyperlink ref="A64" location="'D.1.2.2 - Pilotové založení'!C2" display="/"/>
    <hyperlink ref="A65" location="'D.1.2.3 - Ocelové konstrukce'!C2" display="/"/>
    <hyperlink ref="A66" location="'D.1.3 - Požárně bezpečnos...'!C2" display="/"/>
    <hyperlink ref="A69" location="'D.1.4.1.1 - Silnoproud'!C2" display="/"/>
    <hyperlink ref="A70" location="'D.1.4.1.2 - rozvaděče'!C2" display="/"/>
    <hyperlink ref="A71" location="'D.1.4.1.3 - zemnění LPS'!C2" display="/"/>
    <hyperlink ref="A72" location="'D.1.4.1.4 - vedlejší a os...'!C2" display="/"/>
    <hyperlink ref="A73" location="'D.1.4.2 - Vytápění'!C2" display="/"/>
    <hyperlink ref="A74" location="'D.1.4.3 - Zdravotně techn...'!C2" display="/"/>
    <hyperlink ref="A75" location="'D.1.4.4 - Vnitřní rozvod ...'!C2" display="/"/>
    <hyperlink ref="A76" location="'D.1.4.5 - Vzduchotechnika'!C2" display="/"/>
    <hyperlink ref="A77" location="'D.1.4.6 - Detekce zemního...'!C2" display="/"/>
    <hyperlink ref="A78" location="'D.1.4.7 - Měření a regulace'!C2" display="/"/>
    <hyperlink ref="A80" location="'D.1.4.8.1 - LAN - struktu...'!C2" display="/"/>
    <hyperlink ref="A81" location="'D.1.4.8.2 - PZTS - zabezp...'!C2" display="/"/>
    <hyperlink ref="A82" location="'D.2 - SO 201 - Úpravy zpe...'!C2" display="/"/>
    <hyperlink ref="A83" location="'D.3 - SO 301 – Plynovodní...'!C2" display="/"/>
    <hyperlink ref="A84" location="'D.4 - SO 302 – Vodovodní ...'!C2" display="/"/>
    <hyperlink ref="A85" location="'D.5 - SO 401 – Areálové r...'!C2" display="/"/>
    <hyperlink ref="A86" location="'D.6 - SO 402 – Areálové r...'!C2" display="/"/>
    <hyperlink ref="A87" location="'D.7 - SO 403 – Areálové k...'!C2" display="/"/>
    <hyperlink ref="A89" location="'D8 SO 404.1 - Areálové ka...'!C2" display="/"/>
    <hyperlink ref="A90" location="'D8 SO 404.2 - vedlejší a ...'!C2" display="/"/>
    <hyperlink ref="A91" location="'D.9 - SO 501 – Akumulační...'!C2" display="/"/>
    <hyperlink ref="A92" location="'D.10 - SO 601 – Zeleň a k...'!C2" display="/"/>
    <hyperlink ref="A93" location="'00 - VON - Vedlější a ost...'!C2" display="/"/>
  </hyperlink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0.xml><?xml version="1.0" encoding="utf-8"?>
<worksheet xmlns="http://schemas.openxmlformats.org/spreadsheetml/2006/main" xmlns:r="http://schemas.openxmlformats.org/officeDocument/2006/relationships">
  <sheetPr>
    <pageSetUpPr fitToPage="1"/>
  </sheetPr>
  <dimension ref="A2:BM286"/>
  <sheetViews>
    <sheetView showGridLines="0" workbookViewId="0"/>
  </sheetViews>
  <sheetFormatPr defaultRowHeight="14.5"/>
  <cols>
    <col min="1" max="1" width="8.33203125" style="1" customWidth="1"/>
    <col min="2" max="2" width="1.6640625" style="1" customWidth="1"/>
    <col min="3" max="3" width="4.109375" style="1" customWidth="1"/>
    <col min="4" max="4" width="4.33203125" style="1" customWidth="1"/>
    <col min="5" max="5" width="17.109375" style="1" customWidth="1"/>
    <col min="6" max="6" width="100.77734375" style="1" customWidth="1"/>
    <col min="7" max="7" width="7" style="1" customWidth="1"/>
    <col min="8" max="8" width="11.44140625" style="1" customWidth="1"/>
    <col min="9" max="9" width="20.109375" style="111" customWidth="1"/>
    <col min="10" max="11" width="20.109375" style="1" customWidth="1"/>
    <col min="12" max="12" width="9.33203125" style="1" customWidth="1"/>
    <col min="13" max="13" width="10.77734375" style="1" hidden="1" customWidth="1"/>
    <col min="14" max="14" width="9.33203125" style="1" hidden="1"/>
    <col min="15" max="20" width="14.10937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7" customHeight="1">
      <c r="I2" s="111"/>
      <c r="L2" s="376"/>
      <c r="M2" s="376"/>
      <c r="N2" s="376"/>
      <c r="O2" s="376"/>
      <c r="P2" s="376"/>
      <c r="Q2" s="376"/>
      <c r="R2" s="376"/>
      <c r="S2" s="376"/>
      <c r="T2" s="376"/>
      <c r="U2" s="376"/>
      <c r="V2" s="376"/>
      <c r="AT2" s="19" t="s">
        <v>135</v>
      </c>
    </row>
    <row r="3" spans="1:46" s="1" customFormat="1" ht="7" customHeight="1">
      <c r="B3" s="112"/>
      <c r="C3" s="113"/>
      <c r="D3" s="113"/>
      <c r="E3" s="113"/>
      <c r="F3" s="113"/>
      <c r="G3" s="113"/>
      <c r="H3" s="113"/>
      <c r="I3" s="114"/>
      <c r="J3" s="113"/>
      <c r="K3" s="113"/>
      <c r="L3" s="22"/>
      <c r="AT3" s="19" t="s">
        <v>91</v>
      </c>
    </row>
    <row r="4" spans="1:46" s="1" customFormat="1" ht="25" customHeight="1">
      <c r="B4" s="22"/>
      <c r="D4" s="115" t="s">
        <v>207</v>
      </c>
      <c r="I4" s="111"/>
      <c r="L4" s="22"/>
      <c r="M4" s="116" t="s">
        <v>10</v>
      </c>
      <c r="AT4" s="19" t="s">
        <v>4</v>
      </c>
    </row>
    <row r="5" spans="1:46" s="1" customFormat="1" ht="7" customHeight="1">
      <c r="B5" s="22"/>
      <c r="I5" s="111"/>
      <c r="L5" s="22"/>
    </row>
    <row r="6" spans="1:46" s="1" customFormat="1" ht="12" customHeight="1">
      <c r="B6" s="22"/>
      <c r="D6" s="117" t="s">
        <v>16</v>
      </c>
      <c r="I6" s="111"/>
      <c r="L6" s="22"/>
    </row>
    <row r="7" spans="1:46" s="1" customFormat="1" ht="16.5" customHeight="1">
      <c r="B7" s="22"/>
      <c r="E7" s="402" t="str">
        <f>'Rekapitulace stavby'!K6</f>
        <v>EHC CZECH s.r.o. – Podnikatelský inkubátor – Evropská ul., Cheb</v>
      </c>
      <c r="F7" s="403"/>
      <c r="G7" s="403"/>
      <c r="H7" s="403"/>
      <c r="I7" s="111"/>
      <c r="L7" s="22"/>
    </row>
    <row r="8" spans="1:46" ht="12.5">
      <c r="B8" s="22"/>
      <c r="D8" s="117" t="s">
        <v>208</v>
      </c>
      <c r="L8" s="22"/>
    </row>
    <row r="9" spans="1:46" s="1" customFormat="1" ht="16.5" customHeight="1">
      <c r="B9" s="22"/>
      <c r="E9" s="402" t="s">
        <v>209</v>
      </c>
      <c r="F9" s="376"/>
      <c r="G9" s="376"/>
      <c r="H9" s="376"/>
      <c r="I9" s="111"/>
      <c r="L9" s="22"/>
    </row>
    <row r="10" spans="1:46" s="1" customFormat="1" ht="12" customHeight="1">
      <c r="B10" s="22"/>
      <c r="D10" s="117" t="s">
        <v>210</v>
      </c>
      <c r="I10" s="111"/>
      <c r="L10" s="22"/>
    </row>
    <row r="11" spans="1:46" s="2" customFormat="1" ht="16.5" customHeight="1">
      <c r="A11" s="37"/>
      <c r="B11" s="42"/>
      <c r="C11" s="37"/>
      <c r="D11" s="37"/>
      <c r="E11" s="412" t="s">
        <v>5069</v>
      </c>
      <c r="F11" s="404"/>
      <c r="G11" s="404"/>
      <c r="H11" s="404"/>
      <c r="I11" s="118"/>
      <c r="J11" s="37"/>
      <c r="K11" s="37"/>
      <c r="L11" s="119"/>
      <c r="S11" s="37"/>
      <c r="T11" s="37"/>
      <c r="U11" s="37"/>
      <c r="V11" s="37"/>
      <c r="W11" s="37"/>
      <c r="X11" s="37"/>
      <c r="Y11" s="37"/>
      <c r="Z11" s="37"/>
      <c r="AA11" s="37"/>
      <c r="AB11" s="37"/>
      <c r="AC11" s="37"/>
      <c r="AD11" s="37"/>
      <c r="AE11" s="37"/>
    </row>
    <row r="12" spans="1:46" s="2" customFormat="1" ht="12" customHeight="1">
      <c r="A12" s="37"/>
      <c r="B12" s="42"/>
      <c r="C12" s="37"/>
      <c r="D12" s="117" t="s">
        <v>3955</v>
      </c>
      <c r="E12" s="37"/>
      <c r="F12" s="37"/>
      <c r="G12" s="37"/>
      <c r="H12" s="37"/>
      <c r="I12" s="118"/>
      <c r="J12" s="37"/>
      <c r="K12" s="37"/>
      <c r="L12" s="119"/>
      <c r="S12" s="37"/>
      <c r="T12" s="37"/>
      <c r="U12" s="37"/>
      <c r="V12" s="37"/>
      <c r="W12" s="37"/>
      <c r="X12" s="37"/>
      <c r="Y12" s="37"/>
      <c r="Z12" s="37"/>
      <c r="AA12" s="37"/>
      <c r="AB12" s="37"/>
      <c r="AC12" s="37"/>
      <c r="AD12" s="37"/>
      <c r="AE12" s="37"/>
    </row>
    <row r="13" spans="1:46" s="2" customFormat="1" ht="16.5" customHeight="1">
      <c r="A13" s="37"/>
      <c r="B13" s="42"/>
      <c r="C13" s="37"/>
      <c r="D13" s="37"/>
      <c r="E13" s="405" t="s">
        <v>5070</v>
      </c>
      <c r="F13" s="404"/>
      <c r="G13" s="404"/>
      <c r="H13" s="404"/>
      <c r="I13" s="118"/>
      <c r="J13" s="37"/>
      <c r="K13" s="37"/>
      <c r="L13" s="119"/>
      <c r="S13" s="37"/>
      <c r="T13" s="37"/>
      <c r="U13" s="37"/>
      <c r="V13" s="37"/>
      <c r="W13" s="37"/>
      <c r="X13" s="37"/>
      <c r="Y13" s="37"/>
      <c r="Z13" s="37"/>
      <c r="AA13" s="37"/>
      <c r="AB13" s="37"/>
      <c r="AC13" s="37"/>
      <c r="AD13" s="37"/>
      <c r="AE13" s="37"/>
    </row>
    <row r="14" spans="1:46" s="2" customFormat="1" ht="10">
      <c r="A14" s="37"/>
      <c r="B14" s="42"/>
      <c r="C14" s="37"/>
      <c r="D14" s="37"/>
      <c r="E14" s="37"/>
      <c r="F14" s="37"/>
      <c r="G14" s="37"/>
      <c r="H14" s="37"/>
      <c r="I14" s="118"/>
      <c r="J14" s="37"/>
      <c r="K14" s="37"/>
      <c r="L14" s="119"/>
      <c r="S14" s="37"/>
      <c r="T14" s="37"/>
      <c r="U14" s="37"/>
      <c r="V14" s="37"/>
      <c r="W14" s="37"/>
      <c r="X14" s="37"/>
      <c r="Y14" s="37"/>
      <c r="Z14" s="37"/>
      <c r="AA14" s="37"/>
      <c r="AB14" s="37"/>
      <c r="AC14" s="37"/>
      <c r="AD14" s="37"/>
      <c r="AE14" s="37"/>
    </row>
    <row r="15" spans="1:46" s="2" customFormat="1" ht="12" customHeight="1">
      <c r="A15" s="37"/>
      <c r="B15" s="42"/>
      <c r="C15" s="37"/>
      <c r="D15" s="117" t="s">
        <v>18</v>
      </c>
      <c r="E15" s="37"/>
      <c r="F15" s="105" t="s">
        <v>44</v>
      </c>
      <c r="G15" s="37"/>
      <c r="H15" s="37"/>
      <c r="I15" s="120" t="s">
        <v>20</v>
      </c>
      <c r="J15" s="105" t="s">
        <v>44</v>
      </c>
      <c r="K15" s="37"/>
      <c r="L15" s="119"/>
      <c r="S15" s="37"/>
      <c r="T15" s="37"/>
      <c r="U15" s="37"/>
      <c r="V15" s="37"/>
      <c r="W15" s="37"/>
      <c r="X15" s="37"/>
      <c r="Y15" s="37"/>
      <c r="Z15" s="37"/>
      <c r="AA15" s="37"/>
      <c r="AB15" s="37"/>
      <c r="AC15" s="37"/>
      <c r="AD15" s="37"/>
      <c r="AE15" s="37"/>
    </row>
    <row r="16" spans="1:46" s="2" customFormat="1" ht="12" customHeight="1">
      <c r="A16" s="37"/>
      <c r="B16" s="42"/>
      <c r="C16" s="37"/>
      <c r="D16" s="117" t="s">
        <v>22</v>
      </c>
      <c r="E16" s="37"/>
      <c r="F16" s="105" t="s">
        <v>23</v>
      </c>
      <c r="G16" s="37"/>
      <c r="H16" s="37"/>
      <c r="I16" s="120" t="s">
        <v>24</v>
      </c>
      <c r="J16" s="121" t="str">
        <f>'Rekapitulace stavby'!AN8</f>
        <v>2. 9. 2020</v>
      </c>
      <c r="K16" s="37"/>
      <c r="L16" s="119"/>
      <c r="S16" s="37"/>
      <c r="T16" s="37"/>
      <c r="U16" s="37"/>
      <c r="V16" s="37"/>
      <c r="W16" s="37"/>
      <c r="X16" s="37"/>
      <c r="Y16" s="37"/>
      <c r="Z16" s="37"/>
      <c r="AA16" s="37"/>
      <c r="AB16" s="37"/>
      <c r="AC16" s="37"/>
      <c r="AD16" s="37"/>
      <c r="AE16" s="37"/>
    </row>
    <row r="17" spans="1:31" s="2" customFormat="1" ht="10.75" customHeight="1">
      <c r="A17" s="37"/>
      <c r="B17" s="42"/>
      <c r="C17" s="37"/>
      <c r="D17" s="37"/>
      <c r="E17" s="37"/>
      <c r="F17" s="37"/>
      <c r="G17" s="37"/>
      <c r="H17" s="37"/>
      <c r="I17" s="118"/>
      <c r="J17" s="37"/>
      <c r="K17" s="37"/>
      <c r="L17" s="119"/>
      <c r="S17" s="37"/>
      <c r="T17" s="37"/>
      <c r="U17" s="37"/>
      <c r="V17" s="37"/>
      <c r="W17" s="37"/>
      <c r="X17" s="37"/>
      <c r="Y17" s="37"/>
      <c r="Z17" s="37"/>
      <c r="AA17" s="37"/>
      <c r="AB17" s="37"/>
      <c r="AC17" s="37"/>
      <c r="AD17" s="37"/>
      <c r="AE17" s="37"/>
    </row>
    <row r="18" spans="1:31" s="2" customFormat="1" ht="12" customHeight="1">
      <c r="A18" s="37"/>
      <c r="B18" s="42"/>
      <c r="C18" s="37"/>
      <c r="D18" s="117" t="s">
        <v>30</v>
      </c>
      <c r="E18" s="37"/>
      <c r="F18" s="37"/>
      <c r="G18" s="37"/>
      <c r="H18" s="37"/>
      <c r="I18" s="120" t="s">
        <v>31</v>
      </c>
      <c r="J18" s="105" t="s">
        <v>32</v>
      </c>
      <c r="K18" s="37"/>
      <c r="L18" s="119"/>
      <c r="S18" s="37"/>
      <c r="T18" s="37"/>
      <c r="U18" s="37"/>
      <c r="V18" s="37"/>
      <c r="W18" s="37"/>
      <c r="X18" s="37"/>
      <c r="Y18" s="37"/>
      <c r="Z18" s="37"/>
      <c r="AA18" s="37"/>
      <c r="AB18" s="37"/>
      <c r="AC18" s="37"/>
      <c r="AD18" s="37"/>
      <c r="AE18" s="37"/>
    </row>
    <row r="19" spans="1:31" s="2" customFormat="1" ht="18" customHeight="1">
      <c r="A19" s="37"/>
      <c r="B19" s="42"/>
      <c r="C19" s="37"/>
      <c r="D19" s="37"/>
      <c r="E19" s="105" t="s">
        <v>33</v>
      </c>
      <c r="F19" s="37"/>
      <c r="G19" s="37"/>
      <c r="H19" s="37"/>
      <c r="I19" s="120" t="s">
        <v>34</v>
      </c>
      <c r="J19" s="105" t="s">
        <v>35</v>
      </c>
      <c r="K19" s="37"/>
      <c r="L19" s="119"/>
      <c r="S19" s="37"/>
      <c r="T19" s="37"/>
      <c r="U19" s="37"/>
      <c r="V19" s="37"/>
      <c r="W19" s="37"/>
      <c r="X19" s="37"/>
      <c r="Y19" s="37"/>
      <c r="Z19" s="37"/>
      <c r="AA19" s="37"/>
      <c r="AB19" s="37"/>
      <c r="AC19" s="37"/>
      <c r="AD19" s="37"/>
      <c r="AE19" s="37"/>
    </row>
    <row r="20" spans="1:31" s="2" customFormat="1" ht="7" customHeight="1">
      <c r="A20" s="37"/>
      <c r="B20" s="42"/>
      <c r="C20" s="37"/>
      <c r="D20" s="37"/>
      <c r="E20" s="37"/>
      <c r="F20" s="37"/>
      <c r="G20" s="37"/>
      <c r="H20" s="37"/>
      <c r="I20" s="118"/>
      <c r="J20" s="37"/>
      <c r="K20" s="37"/>
      <c r="L20" s="119"/>
      <c r="S20" s="37"/>
      <c r="T20" s="37"/>
      <c r="U20" s="37"/>
      <c r="V20" s="37"/>
      <c r="W20" s="37"/>
      <c r="X20" s="37"/>
      <c r="Y20" s="37"/>
      <c r="Z20" s="37"/>
      <c r="AA20" s="37"/>
      <c r="AB20" s="37"/>
      <c r="AC20" s="37"/>
      <c r="AD20" s="37"/>
      <c r="AE20" s="37"/>
    </row>
    <row r="21" spans="1:31" s="2" customFormat="1" ht="12" customHeight="1">
      <c r="A21" s="37"/>
      <c r="B21" s="42"/>
      <c r="C21" s="37"/>
      <c r="D21" s="117" t="s">
        <v>36</v>
      </c>
      <c r="E21" s="37"/>
      <c r="F21" s="37"/>
      <c r="G21" s="37"/>
      <c r="H21" s="37"/>
      <c r="I21" s="120" t="s">
        <v>31</v>
      </c>
      <c r="J21" s="32" t="str">
        <f>'Rekapitulace stavby'!AN13</f>
        <v>Vyplň údaj</v>
      </c>
      <c r="K21" s="37"/>
      <c r="L21" s="119"/>
      <c r="S21" s="37"/>
      <c r="T21" s="37"/>
      <c r="U21" s="37"/>
      <c r="V21" s="37"/>
      <c r="W21" s="37"/>
      <c r="X21" s="37"/>
      <c r="Y21" s="37"/>
      <c r="Z21" s="37"/>
      <c r="AA21" s="37"/>
      <c r="AB21" s="37"/>
      <c r="AC21" s="37"/>
      <c r="AD21" s="37"/>
      <c r="AE21" s="37"/>
    </row>
    <row r="22" spans="1:31" s="2" customFormat="1" ht="18" customHeight="1">
      <c r="A22" s="37"/>
      <c r="B22" s="42"/>
      <c r="C22" s="37"/>
      <c r="D22" s="37"/>
      <c r="E22" s="406" t="str">
        <f>'Rekapitulace stavby'!E14</f>
        <v>Vyplň údaj</v>
      </c>
      <c r="F22" s="407"/>
      <c r="G22" s="407"/>
      <c r="H22" s="407"/>
      <c r="I22" s="120" t="s">
        <v>34</v>
      </c>
      <c r="J22" s="32" t="str">
        <f>'Rekapitulace stavby'!AN14</f>
        <v>Vyplň údaj</v>
      </c>
      <c r="K22" s="37"/>
      <c r="L22" s="119"/>
      <c r="S22" s="37"/>
      <c r="T22" s="37"/>
      <c r="U22" s="37"/>
      <c r="V22" s="37"/>
      <c r="W22" s="37"/>
      <c r="X22" s="37"/>
      <c r="Y22" s="37"/>
      <c r="Z22" s="37"/>
      <c r="AA22" s="37"/>
      <c r="AB22" s="37"/>
      <c r="AC22" s="37"/>
      <c r="AD22" s="37"/>
      <c r="AE22" s="37"/>
    </row>
    <row r="23" spans="1:31" s="2" customFormat="1" ht="7" customHeight="1">
      <c r="A23" s="37"/>
      <c r="B23" s="42"/>
      <c r="C23" s="37"/>
      <c r="D23" s="37"/>
      <c r="E23" s="37"/>
      <c r="F23" s="37"/>
      <c r="G23" s="37"/>
      <c r="H23" s="37"/>
      <c r="I23" s="118"/>
      <c r="J23" s="37"/>
      <c r="K23" s="37"/>
      <c r="L23" s="119"/>
      <c r="S23" s="37"/>
      <c r="T23" s="37"/>
      <c r="U23" s="37"/>
      <c r="V23" s="37"/>
      <c r="W23" s="37"/>
      <c r="X23" s="37"/>
      <c r="Y23" s="37"/>
      <c r="Z23" s="37"/>
      <c r="AA23" s="37"/>
      <c r="AB23" s="37"/>
      <c r="AC23" s="37"/>
      <c r="AD23" s="37"/>
      <c r="AE23" s="37"/>
    </row>
    <row r="24" spans="1:31" s="2" customFormat="1" ht="12" customHeight="1">
      <c r="A24" s="37"/>
      <c r="B24" s="42"/>
      <c r="C24" s="37"/>
      <c r="D24" s="117" t="s">
        <v>39</v>
      </c>
      <c r="E24" s="37"/>
      <c r="F24" s="37"/>
      <c r="G24" s="37"/>
      <c r="H24" s="37"/>
      <c r="I24" s="120" t="s">
        <v>31</v>
      </c>
      <c r="J24" s="105" t="s">
        <v>40</v>
      </c>
      <c r="K24" s="37"/>
      <c r="L24" s="119"/>
      <c r="S24" s="37"/>
      <c r="T24" s="37"/>
      <c r="U24" s="37"/>
      <c r="V24" s="37"/>
      <c r="W24" s="37"/>
      <c r="X24" s="37"/>
      <c r="Y24" s="37"/>
      <c r="Z24" s="37"/>
      <c r="AA24" s="37"/>
      <c r="AB24" s="37"/>
      <c r="AC24" s="37"/>
      <c r="AD24" s="37"/>
      <c r="AE24" s="37"/>
    </row>
    <row r="25" spans="1:31" s="2" customFormat="1" ht="18" customHeight="1">
      <c r="A25" s="37"/>
      <c r="B25" s="42"/>
      <c r="C25" s="37"/>
      <c r="D25" s="37"/>
      <c r="E25" s="105" t="s">
        <v>41</v>
      </c>
      <c r="F25" s="37"/>
      <c r="G25" s="37"/>
      <c r="H25" s="37"/>
      <c r="I25" s="120" t="s">
        <v>34</v>
      </c>
      <c r="J25" s="105" t="s">
        <v>42</v>
      </c>
      <c r="K25" s="37"/>
      <c r="L25" s="119"/>
      <c r="S25" s="37"/>
      <c r="T25" s="37"/>
      <c r="U25" s="37"/>
      <c r="V25" s="37"/>
      <c r="W25" s="37"/>
      <c r="X25" s="37"/>
      <c r="Y25" s="37"/>
      <c r="Z25" s="37"/>
      <c r="AA25" s="37"/>
      <c r="AB25" s="37"/>
      <c r="AC25" s="37"/>
      <c r="AD25" s="37"/>
      <c r="AE25" s="37"/>
    </row>
    <row r="26" spans="1:31" s="2" customFormat="1" ht="7" customHeight="1">
      <c r="A26" s="37"/>
      <c r="B26" s="42"/>
      <c r="C26" s="37"/>
      <c r="D26" s="37"/>
      <c r="E26" s="37"/>
      <c r="F26" s="37"/>
      <c r="G26" s="37"/>
      <c r="H26" s="37"/>
      <c r="I26" s="118"/>
      <c r="J26" s="37"/>
      <c r="K26" s="37"/>
      <c r="L26" s="119"/>
      <c r="S26" s="37"/>
      <c r="T26" s="37"/>
      <c r="U26" s="37"/>
      <c r="V26" s="37"/>
      <c r="W26" s="37"/>
      <c r="X26" s="37"/>
      <c r="Y26" s="37"/>
      <c r="Z26" s="37"/>
      <c r="AA26" s="37"/>
      <c r="AB26" s="37"/>
      <c r="AC26" s="37"/>
      <c r="AD26" s="37"/>
      <c r="AE26" s="37"/>
    </row>
    <row r="27" spans="1:31" s="2" customFormat="1" ht="12" customHeight="1">
      <c r="A27" s="37"/>
      <c r="B27" s="42"/>
      <c r="C27" s="37"/>
      <c r="D27" s="117" t="s">
        <v>43</v>
      </c>
      <c r="E27" s="37"/>
      <c r="F27" s="37"/>
      <c r="G27" s="37"/>
      <c r="H27" s="37"/>
      <c r="I27" s="120" t="s">
        <v>31</v>
      </c>
      <c r="J27" s="105" t="str">
        <f>IF('Rekapitulace stavby'!AN19="","",'Rekapitulace stavby'!AN19)</f>
        <v/>
      </c>
      <c r="K27" s="37"/>
      <c r="L27" s="119"/>
      <c r="S27" s="37"/>
      <c r="T27" s="37"/>
      <c r="U27" s="37"/>
      <c r="V27" s="37"/>
      <c r="W27" s="37"/>
      <c r="X27" s="37"/>
      <c r="Y27" s="37"/>
      <c r="Z27" s="37"/>
      <c r="AA27" s="37"/>
      <c r="AB27" s="37"/>
      <c r="AC27" s="37"/>
      <c r="AD27" s="37"/>
      <c r="AE27" s="37"/>
    </row>
    <row r="28" spans="1:31" s="2" customFormat="1" ht="18" customHeight="1">
      <c r="A28" s="37"/>
      <c r="B28" s="42"/>
      <c r="C28" s="37"/>
      <c r="D28" s="37"/>
      <c r="E28" s="105" t="str">
        <f>IF('Rekapitulace stavby'!E20="","",'Rekapitulace stavby'!E20)</f>
        <v xml:space="preserve"> </v>
      </c>
      <c r="F28" s="37"/>
      <c r="G28" s="37"/>
      <c r="H28" s="37"/>
      <c r="I28" s="120" t="s">
        <v>34</v>
      </c>
      <c r="J28" s="105" t="str">
        <f>IF('Rekapitulace stavby'!AN20="","",'Rekapitulace stavby'!AN20)</f>
        <v/>
      </c>
      <c r="K28" s="37"/>
      <c r="L28" s="119"/>
      <c r="S28" s="37"/>
      <c r="T28" s="37"/>
      <c r="U28" s="37"/>
      <c r="V28" s="37"/>
      <c r="W28" s="37"/>
      <c r="X28" s="37"/>
      <c r="Y28" s="37"/>
      <c r="Z28" s="37"/>
      <c r="AA28" s="37"/>
      <c r="AB28" s="37"/>
      <c r="AC28" s="37"/>
      <c r="AD28" s="37"/>
      <c r="AE28" s="37"/>
    </row>
    <row r="29" spans="1:31" s="2" customFormat="1" ht="7" customHeight="1">
      <c r="A29" s="37"/>
      <c r="B29" s="42"/>
      <c r="C29" s="37"/>
      <c r="D29" s="37"/>
      <c r="E29" s="37"/>
      <c r="F29" s="37"/>
      <c r="G29" s="37"/>
      <c r="H29" s="37"/>
      <c r="I29" s="118"/>
      <c r="J29" s="37"/>
      <c r="K29" s="37"/>
      <c r="L29" s="119"/>
      <c r="S29" s="37"/>
      <c r="T29" s="37"/>
      <c r="U29" s="37"/>
      <c r="V29" s="37"/>
      <c r="W29" s="37"/>
      <c r="X29" s="37"/>
      <c r="Y29" s="37"/>
      <c r="Z29" s="37"/>
      <c r="AA29" s="37"/>
      <c r="AB29" s="37"/>
      <c r="AC29" s="37"/>
      <c r="AD29" s="37"/>
      <c r="AE29" s="37"/>
    </row>
    <row r="30" spans="1:31" s="2" customFormat="1" ht="12" customHeight="1">
      <c r="A30" s="37"/>
      <c r="B30" s="42"/>
      <c r="C30" s="37"/>
      <c r="D30" s="117" t="s">
        <v>46</v>
      </c>
      <c r="E30" s="37"/>
      <c r="F30" s="37"/>
      <c r="G30" s="37"/>
      <c r="H30" s="37"/>
      <c r="I30" s="118"/>
      <c r="J30" s="37"/>
      <c r="K30" s="37"/>
      <c r="L30" s="119"/>
      <c r="S30" s="37"/>
      <c r="T30" s="37"/>
      <c r="U30" s="37"/>
      <c r="V30" s="37"/>
      <c r="W30" s="37"/>
      <c r="X30" s="37"/>
      <c r="Y30" s="37"/>
      <c r="Z30" s="37"/>
      <c r="AA30" s="37"/>
      <c r="AB30" s="37"/>
      <c r="AC30" s="37"/>
      <c r="AD30" s="37"/>
      <c r="AE30" s="37"/>
    </row>
    <row r="31" spans="1:31" s="8" customFormat="1" ht="214.5" customHeight="1">
      <c r="A31" s="122"/>
      <c r="B31" s="123"/>
      <c r="C31" s="122"/>
      <c r="D31" s="122"/>
      <c r="E31" s="408" t="s">
        <v>212</v>
      </c>
      <c r="F31" s="408"/>
      <c r="G31" s="408"/>
      <c r="H31" s="408"/>
      <c r="I31" s="124"/>
      <c r="J31" s="122"/>
      <c r="K31" s="122"/>
      <c r="L31" s="125"/>
      <c r="S31" s="122"/>
      <c r="T31" s="122"/>
      <c r="U31" s="122"/>
      <c r="V31" s="122"/>
      <c r="W31" s="122"/>
      <c r="X31" s="122"/>
      <c r="Y31" s="122"/>
      <c r="Z31" s="122"/>
      <c r="AA31" s="122"/>
      <c r="AB31" s="122"/>
      <c r="AC31" s="122"/>
      <c r="AD31" s="122"/>
      <c r="AE31" s="122"/>
    </row>
    <row r="32" spans="1:31" s="2" customFormat="1" ht="7" customHeight="1">
      <c r="A32" s="37"/>
      <c r="B32" s="42"/>
      <c r="C32" s="37"/>
      <c r="D32" s="37"/>
      <c r="E32" s="37"/>
      <c r="F32" s="37"/>
      <c r="G32" s="37"/>
      <c r="H32" s="37"/>
      <c r="I32" s="118"/>
      <c r="J32" s="37"/>
      <c r="K32" s="37"/>
      <c r="L32" s="119"/>
      <c r="S32" s="37"/>
      <c r="T32" s="37"/>
      <c r="U32" s="37"/>
      <c r="V32" s="37"/>
      <c r="W32" s="37"/>
      <c r="X32" s="37"/>
      <c r="Y32" s="37"/>
      <c r="Z32" s="37"/>
      <c r="AA32" s="37"/>
      <c r="AB32" s="37"/>
      <c r="AC32" s="37"/>
      <c r="AD32" s="37"/>
      <c r="AE32" s="37"/>
    </row>
    <row r="33" spans="1:31" s="2" customFormat="1" ht="7" customHeight="1">
      <c r="A33" s="37"/>
      <c r="B33" s="42"/>
      <c r="C33" s="37"/>
      <c r="D33" s="126"/>
      <c r="E33" s="126"/>
      <c r="F33" s="126"/>
      <c r="G33" s="126"/>
      <c r="H33" s="126"/>
      <c r="I33" s="127"/>
      <c r="J33" s="126"/>
      <c r="K33" s="126"/>
      <c r="L33" s="119"/>
      <c r="S33" s="37"/>
      <c r="T33" s="37"/>
      <c r="U33" s="37"/>
      <c r="V33" s="37"/>
      <c r="W33" s="37"/>
      <c r="X33" s="37"/>
      <c r="Y33" s="37"/>
      <c r="Z33" s="37"/>
      <c r="AA33" s="37"/>
      <c r="AB33" s="37"/>
      <c r="AC33" s="37"/>
      <c r="AD33" s="37"/>
      <c r="AE33" s="37"/>
    </row>
    <row r="34" spans="1:31" s="2" customFormat="1" ht="25.4" customHeight="1">
      <c r="A34" s="37"/>
      <c r="B34" s="42"/>
      <c r="C34" s="37"/>
      <c r="D34" s="128" t="s">
        <v>48</v>
      </c>
      <c r="E34" s="37"/>
      <c r="F34" s="37"/>
      <c r="G34" s="37"/>
      <c r="H34" s="37"/>
      <c r="I34" s="118"/>
      <c r="J34" s="129">
        <f>ROUND(J97, 2)</f>
        <v>0</v>
      </c>
      <c r="K34" s="37"/>
      <c r="L34" s="119"/>
      <c r="S34" s="37"/>
      <c r="T34" s="37"/>
      <c r="U34" s="37"/>
      <c r="V34" s="37"/>
      <c r="W34" s="37"/>
      <c r="X34" s="37"/>
      <c r="Y34" s="37"/>
      <c r="Z34" s="37"/>
      <c r="AA34" s="37"/>
      <c r="AB34" s="37"/>
      <c r="AC34" s="37"/>
      <c r="AD34" s="37"/>
      <c r="AE34" s="37"/>
    </row>
    <row r="35" spans="1:31" s="2" customFormat="1" ht="7" customHeight="1">
      <c r="A35" s="37"/>
      <c r="B35" s="42"/>
      <c r="C35" s="37"/>
      <c r="D35" s="126"/>
      <c r="E35" s="126"/>
      <c r="F35" s="126"/>
      <c r="G35" s="126"/>
      <c r="H35" s="126"/>
      <c r="I35" s="127"/>
      <c r="J35" s="126"/>
      <c r="K35" s="126"/>
      <c r="L35" s="119"/>
      <c r="S35" s="37"/>
      <c r="T35" s="37"/>
      <c r="U35" s="37"/>
      <c r="V35" s="37"/>
      <c r="W35" s="37"/>
      <c r="X35" s="37"/>
      <c r="Y35" s="37"/>
      <c r="Z35" s="37"/>
      <c r="AA35" s="37"/>
      <c r="AB35" s="37"/>
      <c r="AC35" s="37"/>
      <c r="AD35" s="37"/>
      <c r="AE35" s="37"/>
    </row>
    <row r="36" spans="1:31" s="2" customFormat="1" ht="14.4" customHeight="1">
      <c r="A36" s="37"/>
      <c r="B36" s="42"/>
      <c r="C36" s="37"/>
      <c r="D36" s="37"/>
      <c r="E36" s="37"/>
      <c r="F36" s="130" t="s">
        <v>50</v>
      </c>
      <c r="G36" s="37"/>
      <c r="H36" s="37"/>
      <c r="I36" s="131" t="s">
        <v>49</v>
      </c>
      <c r="J36" s="130" t="s">
        <v>51</v>
      </c>
      <c r="K36" s="37"/>
      <c r="L36" s="119"/>
      <c r="S36" s="37"/>
      <c r="T36" s="37"/>
      <c r="U36" s="37"/>
      <c r="V36" s="37"/>
      <c r="W36" s="37"/>
      <c r="X36" s="37"/>
      <c r="Y36" s="37"/>
      <c r="Z36" s="37"/>
      <c r="AA36" s="37"/>
      <c r="AB36" s="37"/>
      <c r="AC36" s="37"/>
      <c r="AD36" s="37"/>
      <c r="AE36" s="37"/>
    </row>
    <row r="37" spans="1:31" s="2" customFormat="1" ht="14.4" customHeight="1">
      <c r="A37" s="37"/>
      <c r="B37" s="42"/>
      <c r="C37" s="37"/>
      <c r="D37" s="132" t="s">
        <v>52</v>
      </c>
      <c r="E37" s="117" t="s">
        <v>53</v>
      </c>
      <c r="F37" s="133">
        <f>ROUND((SUM(BE97:BE285)),  2)</f>
        <v>0</v>
      </c>
      <c r="G37" s="37"/>
      <c r="H37" s="37"/>
      <c r="I37" s="134">
        <v>0.21</v>
      </c>
      <c r="J37" s="133">
        <f>ROUND(((SUM(BE97:BE285))*I37),  2)</f>
        <v>0</v>
      </c>
      <c r="K37" s="37"/>
      <c r="L37" s="119"/>
      <c r="S37" s="37"/>
      <c r="T37" s="37"/>
      <c r="U37" s="37"/>
      <c r="V37" s="37"/>
      <c r="W37" s="37"/>
      <c r="X37" s="37"/>
      <c r="Y37" s="37"/>
      <c r="Z37" s="37"/>
      <c r="AA37" s="37"/>
      <c r="AB37" s="37"/>
      <c r="AC37" s="37"/>
      <c r="AD37" s="37"/>
      <c r="AE37" s="37"/>
    </row>
    <row r="38" spans="1:31" s="2" customFormat="1" ht="14.4" customHeight="1">
      <c r="A38" s="37"/>
      <c r="B38" s="42"/>
      <c r="C38" s="37"/>
      <c r="D38" s="37"/>
      <c r="E38" s="117" t="s">
        <v>54</v>
      </c>
      <c r="F38" s="133">
        <f>ROUND((SUM(BF97:BF285)),  2)</f>
        <v>0</v>
      </c>
      <c r="G38" s="37"/>
      <c r="H38" s="37"/>
      <c r="I38" s="134">
        <v>0.15</v>
      </c>
      <c r="J38" s="133">
        <f>ROUND(((SUM(BF97:BF285))*I38),  2)</f>
        <v>0</v>
      </c>
      <c r="K38" s="37"/>
      <c r="L38" s="119"/>
      <c r="S38" s="37"/>
      <c r="T38" s="37"/>
      <c r="U38" s="37"/>
      <c r="V38" s="37"/>
      <c r="W38" s="37"/>
      <c r="X38" s="37"/>
      <c r="Y38" s="37"/>
      <c r="Z38" s="37"/>
      <c r="AA38" s="37"/>
      <c r="AB38" s="37"/>
      <c r="AC38" s="37"/>
      <c r="AD38" s="37"/>
      <c r="AE38" s="37"/>
    </row>
    <row r="39" spans="1:31" s="2" customFormat="1" ht="14.4" hidden="1" customHeight="1">
      <c r="A39" s="37"/>
      <c r="B39" s="42"/>
      <c r="C39" s="37"/>
      <c r="D39" s="37"/>
      <c r="E39" s="117" t="s">
        <v>55</v>
      </c>
      <c r="F39" s="133">
        <f>ROUND((SUM(BG97:BG285)),  2)</f>
        <v>0</v>
      </c>
      <c r="G39" s="37"/>
      <c r="H39" s="37"/>
      <c r="I39" s="134">
        <v>0.21</v>
      </c>
      <c r="J39" s="133">
        <f>0</f>
        <v>0</v>
      </c>
      <c r="K39" s="37"/>
      <c r="L39" s="119"/>
      <c r="S39" s="37"/>
      <c r="T39" s="37"/>
      <c r="U39" s="37"/>
      <c r="V39" s="37"/>
      <c r="W39" s="37"/>
      <c r="X39" s="37"/>
      <c r="Y39" s="37"/>
      <c r="Z39" s="37"/>
      <c r="AA39" s="37"/>
      <c r="AB39" s="37"/>
      <c r="AC39" s="37"/>
      <c r="AD39" s="37"/>
      <c r="AE39" s="37"/>
    </row>
    <row r="40" spans="1:31" s="2" customFormat="1" ht="14.4" hidden="1" customHeight="1">
      <c r="A40" s="37"/>
      <c r="B40" s="42"/>
      <c r="C40" s="37"/>
      <c r="D40" s="37"/>
      <c r="E40" s="117" t="s">
        <v>56</v>
      </c>
      <c r="F40" s="133">
        <f>ROUND((SUM(BH97:BH285)),  2)</f>
        <v>0</v>
      </c>
      <c r="G40" s="37"/>
      <c r="H40" s="37"/>
      <c r="I40" s="134">
        <v>0.15</v>
      </c>
      <c r="J40" s="133">
        <f>0</f>
        <v>0</v>
      </c>
      <c r="K40" s="37"/>
      <c r="L40" s="119"/>
      <c r="S40" s="37"/>
      <c r="T40" s="37"/>
      <c r="U40" s="37"/>
      <c r="V40" s="37"/>
      <c r="W40" s="37"/>
      <c r="X40" s="37"/>
      <c r="Y40" s="37"/>
      <c r="Z40" s="37"/>
      <c r="AA40" s="37"/>
      <c r="AB40" s="37"/>
      <c r="AC40" s="37"/>
      <c r="AD40" s="37"/>
      <c r="AE40" s="37"/>
    </row>
    <row r="41" spans="1:31" s="2" customFormat="1" ht="14.4" hidden="1" customHeight="1">
      <c r="A41" s="37"/>
      <c r="B41" s="42"/>
      <c r="C41" s="37"/>
      <c r="D41" s="37"/>
      <c r="E41" s="117" t="s">
        <v>57</v>
      </c>
      <c r="F41" s="133">
        <f>ROUND((SUM(BI97:BI285)),  2)</f>
        <v>0</v>
      </c>
      <c r="G41" s="37"/>
      <c r="H41" s="37"/>
      <c r="I41" s="134">
        <v>0</v>
      </c>
      <c r="J41" s="133">
        <f>0</f>
        <v>0</v>
      </c>
      <c r="K41" s="37"/>
      <c r="L41" s="119"/>
      <c r="S41" s="37"/>
      <c r="T41" s="37"/>
      <c r="U41" s="37"/>
      <c r="V41" s="37"/>
      <c r="W41" s="37"/>
      <c r="X41" s="37"/>
      <c r="Y41" s="37"/>
      <c r="Z41" s="37"/>
      <c r="AA41" s="37"/>
      <c r="AB41" s="37"/>
      <c r="AC41" s="37"/>
      <c r="AD41" s="37"/>
      <c r="AE41" s="37"/>
    </row>
    <row r="42" spans="1:31" s="2" customFormat="1" ht="7" customHeight="1">
      <c r="A42" s="37"/>
      <c r="B42" s="42"/>
      <c r="C42" s="37"/>
      <c r="D42" s="37"/>
      <c r="E42" s="37"/>
      <c r="F42" s="37"/>
      <c r="G42" s="37"/>
      <c r="H42" s="37"/>
      <c r="I42" s="118"/>
      <c r="J42" s="37"/>
      <c r="K42" s="37"/>
      <c r="L42" s="119"/>
      <c r="S42" s="37"/>
      <c r="T42" s="37"/>
      <c r="U42" s="37"/>
      <c r="V42" s="37"/>
      <c r="W42" s="37"/>
      <c r="X42" s="37"/>
      <c r="Y42" s="37"/>
      <c r="Z42" s="37"/>
      <c r="AA42" s="37"/>
      <c r="AB42" s="37"/>
      <c r="AC42" s="37"/>
      <c r="AD42" s="37"/>
      <c r="AE42" s="37"/>
    </row>
    <row r="43" spans="1:31" s="2" customFormat="1" ht="25.4" customHeight="1">
      <c r="A43" s="37"/>
      <c r="B43" s="42"/>
      <c r="C43" s="135"/>
      <c r="D43" s="136" t="s">
        <v>58</v>
      </c>
      <c r="E43" s="137"/>
      <c r="F43" s="137"/>
      <c r="G43" s="138" t="s">
        <v>59</v>
      </c>
      <c r="H43" s="139" t="s">
        <v>60</v>
      </c>
      <c r="I43" s="140"/>
      <c r="J43" s="141">
        <f>SUM(J34:J41)</f>
        <v>0</v>
      </c>
      <c r="K43" s="142"/>
      <c r="L43" s="119"/>
      <c r="S43" s="37"/>
      <c r="T43" s="37"/>
      <c r="U43" s="37"/>
      <c r="V43" s="37"/>
      <c r="W43" s="37"/>
      <c r="X43" s="37"/>
      <c r="Y43" s="37"/>
      <c r="Z43" s="37"/>
      <c r="AA43" s="37"/>
      <c r="AB43" s="37"/>
      <c r="AC43" s="37"/>
      <c r="AD43" s="37"/>
      <c r="AE43" s="37"/>
    </row>
    <row r="44" spans="1:31" s="2" customFormat="1" ht="14.4" customHeight="1">
      <c r="A44" s="37"/>
      <c r="B44" s="143"/>
      <c r="C44" s="144"/>
      <c r="D44" s="144"/>
      <c r="E44" s="144"/>
      <c r="F44" s="144"/>
      <c r="G44" s="144"/>
      <c r="H44" s="144"/>
      <c r="I44" s="145"/>
      <c r="J44" s="144"/>
      <c r="K44" s="144"/>
      <c r="L44" s="119"/>
      <c r="S44" s="37"/>
      <c r="T44" s="37"/>
      <c r="U44" s="37"/>
      <c r="V44" s="37"/>
      <c r="W44" s="37"/>
      <c r="X44" s="37"/>
      <c r="Y44" s="37"/>
      <c r="Z44" s="37"/>
      <c r="AA44" s="37"/>
      <c r="AB44" s="37"/>
      <c r="AC44" s="37"/>
      <c r="AD44" s="37"/>
      <c r="AE44" s="37"/>
    </row>
    <row r="48" spans="1:31" s="2" customFormat="1" ht="7" customHeight="1">
      <c r="A48" s="37"/>
      <c r="B48" s="146"/>
      <c r="C48" s="147"/>
      <c r="D48" s="147"/>
      <c r="E48" s="147"/>
      <c r="F48" s="147"/>
      <c r="G48" s="147"/>
      <c r="H48" s="147"/>
      <c r="I48" s="148"/>
      <c r="J48" s="147"/>
      <c r="K48" s="147"/>
      <c r="L48" s="119"/>
      <c r="S48" s="37"/>
      <c r="T48" s="37"/>
      <c r="U48" s="37"/>
      <c r="V48" s="37"/>
      <c r="W48" s="37"/>
      <c r="X48" s="37"/>
      <c r="Y48" s="37"/>
      <c r="Z48" s="37"/>
      <c r="AA48" s="37"/>
      <c r="AB48" s="37"/>
      <c r="AC48" s="37"/>
      <c r="AD48" s="37"/>
      <c r="AE48" s="37"/>
    </row>
    <row r="49" spans="1:31" s="2" customFormat="1" ht="25" customHeight="1">
      <c r="A49" s="37"/>
      <c r="B49" s="38"/>
      <c r="C49" s="25" t="s">
        <v>213</v>
      </c>
      <c r="D49" s="39"/>
      <c r="E49" s="39"/>
      <c r="F49" s="39"/>
      <c r="G49" s="39"/>
      <c r="H49" s="39"/>
      <c r="I49" s="118"/>
      <c r="J49" s="39"/>
      <c r="K49" s="39"/>
      <c r="L49" s="119"/>
      <c r="S49" s="37"/>
      <c r="T49" s="37"/>
      <c r="U49" s="37"/>
      <c r="V49" s="37"/>
      <c r="W49" s="37"/>
      <c r="X49" s="37"/>
      <c r="Y49" s="37"/>
      <c r="Z49" s="37"/>
      <c r="AA49" s="37"/>
      <c r="AB49" s="37"/>
      <c r="AC49" s="37"/>
      <c r="AD49" s="37"/>
      <c r="AE49" s="37"/>
    </row>
    <row r="50" spans="1:31" s="2" customFormat="1" ht="7" customHeight="1">
      <c r="A50" s="37"/>
      <c r="B50" s="38"/>
      <c r="C50" s="39"/>
      <c r="D50" s="39"/>
      <c r="E50" s="39"/>
      <c r="F50" s="39"/>
      <c r="G50" s="39"/>
      <c r="H50" s="39"/>
      <c r="I50" s="118"/>
      <c r="J50" s="39"/>
      <c r="K50" s="39"/>
      <c r="L50" s="119"/>
      <c r="S50" s="37"/>
      <c r="T50" s="37"/>
      <c r="U50" s="37"/>
      <c r="V50" s="37"/>
      <c r="W50" s="37"/>
      <c r="X50" s="37"/>
      <c r="Y50" s="37"/>
      <c r="Z50" s="37"/>
      <c r="AA50" s="37"/>
      <c r="AB50" s="37"/>
      <c r="AC50" s="37"/>
      <c r="AD50" s="37"/>
      <c r="AE50" s="37"/>
    </row>
    <row r="51" spans="1:31" s="2" customFormat="1" ht="12" customHeight="1">
      <c r="A51" s="37"/>
      <c r="B51" s="38"/>
      <c r="C51" s="31" t="s">
        <v>16</v>
      </c>
      <c r="D51" s="39"/>
      <c r="E51" s="39"/>
      <c r="F51" s="39"/>
      <c r="G51" s="39"/>
      <c r="H51" s="39"/>
      <c r="I51" s="118"/>
      <c r="J51" s="39"/>
      <c r="K51" s="39"/>
      <c r="L51" s="119"/>
      <c r="S51" s="37"/>
      <c r="T51" s="37"/>
      <c r="U51" s="37"/>
      <c r="V51" s="37"/>
      <c r="W51" s="37"/>
      <c r="X51" s="37"/>
      <c r="Y51" s="37"/>
      <c r="Z51" s="37"/>
      <c r="AA51" s="37"/>
      <c r="AB51" s="37"/>
      <c r="AC51" s="37"/>
      <c r="AD51" s="37"/>
      <c r="AE51" s="37"/>
    </row>
    <row r="52" spans="1:31" s="2" customFormat="1" ht="16.5" customHeight="1">
      <c r="A52" s="37"/>
      <c r="B52" s="38"/>
      <c r="C52" s="39"/>
      <c r="D52" s="39"/>
      <c r="E52" s="409" t="str">
        <f>E7</f>
        <v>EHC CZECH s.r.o. – Podnikatelský inkubátor – Evropská ul., Cheb</v>
      </c>
      <c r="F52" s="410"/>
      <c r="G52" s="410"/>
      <c r="H52" s="410"/>
      <c r="I52" s="118"/>
      <c r="J52" s="39"/>
      <c r="K52" s="39"/>
      <c r="L52" s="119"/>
      <c r="S52" s="37"/>
      <c r="T52" s="37"/>
      <c r="U52" s="37"/>
      <c r="V52" s="37"/>
      <c r="W52" s="37"/>
      <c r="X52" s="37"/>
      <c r="Y52" s="37"/>
      <c r="Z52" s="37"/>
      <c r="AA52" s="37"/>
      <c r="AB52" s="37"/>
      <c r="AC52" s="37"/>
      <c r="AD52" s="37"/>
      <c r="AE52" s="37"/>
    </row>
    <row r="53" spans="1:31" s="1" customFormat="1" ht="12" customHeight="1">
      <c r="B53" s="23"/>
      <c r="C53" s="31" t="s">
        <v>208</v>
      </c>
      <c r="D53" s="24"/>
      <c r="E53" s="24"/>
      <c r="F53" s="24"/>
      <c r="G53" s="24"/>
      <c r="H53" s="24"/>
      <c r="I53" s="111"/>
      <c r="J53" s="24"/>
      <c r="K53" s="24"/>
      <c r="L53" s="22"/>
    </row>
    <row r="54" spans="1:31" s="1" customFormat="1" ht="16.5" customHeight="1">
      <c r="B54" s="23"/>
      <c r="C54" s="24"/>
      <c r="D54" s="24"/>
      <c r="E54" s="409" t="s">
        <v>209</v>
      </c>
      <c r="F54" s="361"/>
      <c r="G54" s="361"/>
      <c r="H54" s="361"/>
      <c r="I54" s="111"/>
      <c r="J54" s="24"/>
      <c r="K54" s="24"/>
      <c r="L54" s="22"/>
    </row>
    <row r="55" spans="1:31" s="1" customFormat="1" ht="12" customHeight="1">
      <c r="B55" s="23"/>
      <c r="C55" s="31" t="s">
        <v>210</v>
      </c>
      <c r="D55" s="24"/>
      <c r="E55" s="24"/>
      <c r="F55" s="24"/>
      <c r="G55" s="24"/>
      <c r="H55" s="24"/>
      <c r="I55" s="111"/>
      <c r="J55" s="24"/>
      <c r="K55" s="24"/>
      <c r="L55" s="22"/>
    </row>
    <row r="56" spans="1:31" s="2" customFormat="1" ht="16.5" customHeight="1">
      <c r="A56" s="37"/>
      <c r="B56" s="38"/>
      <c r="C56" s="39"/>
      <c r="D56" s="39"/>
      <c r="E56" s="413" t="s">
        <v>5069</v>
      </c>
      <c r="F56" s="411"/>
      <c r="G56" s="411"/>
      <c r="H56" s="411"/>
      <c r="I56" s="118"/>
      <c r="J56" s="39"/>
      <c r="K56" s="39"/>
      <c r="L56" s="119"/>
      <c r="S56" s="37"/>
      <c r="T56" s="37"/>
      <c r="U56" s="37"/>
      <c r="V56" s="37"/>
      <c r="W56" s="37"/>
      <c r="X56" s="37"/>
      <c r="Y56" s="37"/>
      <c r="Z56" s="37"/>
      <c r="AA56" s="37"/>
      <c r="AB56" s="37"/>
      <c r="AC56" s="37"/>
      <c r="AD56" s="37"/>
      <c r="AE56" s="37"/>
    </row>
    <row r="57" spans="1:31" s="2" customFormat="1" ht="12" customHeight="1">
      <c r="A57" s="37"/>
      <c r="B57" s="38"/>
      <c r="C57" s="31" t="s">
        <v>3955</v>
      </c>
      <c r="D57" s="39"/>
      <c r="E57" s="39"/>
      <c r="F57" s="39"/>
      <c r="G57" s="39"/>
      <c r="H57" s="39"/>
      <c r="I57" s="118"/>
      <c r="J57" s="39"/>
      <c r="K57" s="39"/>
      <c r="L57" s="119"/>
      <c r="S57" s="37"/>
      <c r="T57" s="37"/>
      <c r="U57" s="37"/>
      <c r="V57" s="37"/>
      <c r="W57" s="37"/>
      <c r="X57" s="37"/>
      <c r="Y57" s="37"/>
      <c r="Z57" s="37"/>
      <c r="AA57" s="37"/>
      <c r="AB57" s="37"/>
      <c r="AC57" s="37"/>
      <c r="AD57" s="37"/>
      <c r="AE57" s="37"/>
    </row>
    <row r="58" spans="1:31" s="2" customFormat="1" ht="16.5" customHeight="1">
      <c r="A58" s="37"/>
      <c r="B58" s="38"/>
      <c r="C58" s="39"/>
      <c r="D58" s="39"/>
      <c r="E58" s="383" t="str">
        <f>E13</f>
        <v>D.1.4.1.1 - Silnoproud</v>
      </c>
      <c r="F58" s="411"/>
      <c r="G58" s="411"/>
      <c r="H58" s="411"/>
      <c r="I58" s="118"/>
      <c r="J58" s="39"/>
      <c r="K58" s="39"/>
      <c r="L58" s="119"/>
      <c r="S58" s="37"/>
      <c r="T58" s="37"/>
      <c r="U58" s="37"/>
      <c r="V58" s="37"/>
      <c r="W58" s="37"/>
      <c r="X58" s="37"/>
      <c r="Y58" s="37"/>
      <c r="Z58" s="37"/>
      <c r="AA58" s="37"/>
      <c r="AB58" s="37"/>
      <c r="AC58" s="37"/>
      <c r="AD58" s="37"/>
      <c r="AE58" s="37"/>
    </row>
    <row r="59" spans="1:31" s="2" customFormat="1" ht="7" customHeight="1">
      <c r="A59" s="37"/>
      <c r="B59" s="38"/>
      <c r="C59" s="39"/>
      <c r="D59" s="39"/>
      <c r="E59" s="39"/>
      <c r="F59" s="39"/>
      <c r="G59" s="39"/>
      <c r="H59" s="39"/>
      <c r="I59" s="118"/>
      <c r="J59" s="39"/>
      <c r="K59" s="39"/>
      <c r="L59" s="119"/>
      <c r="S59" s="37"/>
      <c r="T59" s="37"/>
      <c r="U59" s="37"/>
      <c r="V59" s="37"/>
      <c r="W59" s="37"/>
      <c r="X59" s="37"/>
      <c r="Y59" s="37"/>
      <c r="Z59" s="37"/>
      <c r="AA59" s="37"/>
      <c r="AB59" s="37"/>
      <c r="AC59" s="37"/>
      <c r="AD59" s="37"/>
      <c r="AE59" s="37"/>
    </row>
    <row r="60" spans="1:31" s="2" customFormat="1" ht="12" customHeight="1">
      <c r="A60" s="37"/>
      <c r="B60" s="38"/>
      <c r="C60" s="31" t="s">
        <v>22</v>
      </c>
      <c r="D60" s="39"/>
      <c r="E60" s="39"/>
      <c r="F60" s="29" t="str">
        <f>F16</f>
        <v>č. parcelní 250/1, 250/6, 250/7 a st7296</v>
      </c>
      <c r="G60" s="39"/>
      <c r="H60" s="39"/>
      <c r="I60" s="120" t="s">
        <v>24</v>
      </c>
      <c r="J60" s="62" t="str">
        <f>IF(J16="","",J16)</f>
        <v>2. 9. 2020</v>
      </c>
      <c r="K60" s="39"/>
      <c r="L60" s="119"/>
      <c r="S60" s="37"/>
      <c r="T60" s="37"/>
      <c r="U60" s="37"/>
      <c r="V60" s="37"/>
      <c r="W60" s="37"/>
      <c r="X60" s="37"/>
      <c r="Y60" s="37"/>
      <c r="Z60" s="37"/>
      <c r="AA60" s="37"/>
      <c r="AB60" s="37"/>
      <c r="AC60" s="37"/>
      <c r="AD60" s="37"/>
      <c r="AE60" s="37"/>
    </row>
    <row r="61" spans="1:31" s="2" customFormat="1" ht="7" customHeight="1">
      <c r="A61" s="37"/>
      <c r="B61" s="38"/>
      <c r="C61" s="39"/>
      <c r="D61" s="39"/>
      <c r="E61" s="39"/>
      <c r="F61" s="39"/>
      <c r="G61" s="39"/>
      <c r="H61" s="39"/>
      <c r="I61" s="118"/>
      <c r="J61" s="39"/>
      <c r="K61" s="39"/>
      <c r="L61" s="119"/>
      <c r="S61" s="37"/>
      <c r="T61" s="37"/>
      <c r="U61" s="37"/>
      <c r="V61" s="37"/>
      <c r="W61" s="37"/>
      <c r="X61" s="37"/>
      <c r="Y61" s="37"/>
      <c r="Z61" s="37"/>
      <c r="AA61" s="37"/>
      <c r="AB61" s="37"/>
      <c r="AC61" s="37"/>
      <c r="AD61" s="37"/>
      <c r="AE61" s="37"/>
    </row>
    <row r="62" spans="1:31" s="2" customFormat="1" ht="40" customHeight="1">
      <c r="A62" s="37"/>
      <c r="B62" s="38"/>
      <c r="C62" s="31" t="s">
        <v>30</v>
      </c>
      <c r="D62" s="39"/>
      <c r="E62" s="39"/>
      <c r="F62" s="29" t="str">
        <f>E19</f>
        <v>EHC CZECH s.r.o., Závodní 278, 360 18 Karlovy Vary</v>
      </c>
      <c r="G62" s="39"/>
      <c r="H62" s="39"/>
      <c r="I62" s="120" t="s">
        <v>39</v>
      </c>
      <c r="J62" s="35" t="str">
        <f>E25</f>
        <v>INDBau DESIGN s.r.o., Houškova 1187/25, 326 00 Plz</v>
      </c>
      <c r="K62" s="39"/>
      <c r="L62" s="119"/>
      <c r="S62" s="37"/>
      <c r="T62" s="37"/>
      <c r="U62" s="37"/>
      <c r="V62" s="37"/>
      <c r="W62" s="37"/>
      <c r="X62" s="37"/>
      <c r="Y62" s="37"/>
      <c r="Z62" s="37"/>
      <c r="AA62" s="37"/>
      <c r="AB62" s="37"/>
      <c r="AC62" s="37"/>
      <c r="AD62" s="37"/>
      <c r="AE62" s="37"/>
    </row>
    <row r="63" spans="1:31" s="2" customFormat="1" ht="15.15" customHeight="1">
      <c r="A63" s="37"/>
      <c r="B63" s="38"/>
      <c r="C63" s="31" t="s">
        <v>36</v>
      </c>
      <c r="D63" s="39"/>
      <c r="E63" s="39"/>
      <c r="F63" s="29" t="str">
        <f>IF(E22="","",E22)</f>
        <v>Vyplň údaj</v>
      </c>
      <c r="G63" s="39"/>
      <c r="H63" s="39"/>
      <c r="I63" s="120" t="s">
        <v>43</v>
      </c>
      <c r="J63" s="35" t="str">
        <f>E28</f>
        <v xml:space="preserve"> </v>
      </c>
      <c r="K63" s="39"/>
      <c r="L63" s="119"/>
      <c r="S63" s="37"/>
      <c r="T63" s="37"/>
      <c r="U63" s="37"/>
      <c r="V63" s="37"/>
      <c r="W63" s="37"/>
      <c r="X63" s="37"/>
      <c r="Y63" s="37"/>
      <c r="Z63" s="37"/>
      <c r="AA63" s="37"/>
      <c r="AB63" s="37"/>
      <c r="AC63" s="37"/>
      <c r="AD63" s="37"/>
      <c r="AE63" s="37"/>
    </row>
    <row r="64" spans="1:31" s="2" customFormat="1" ht="10.25" customHeight="1">
      <c r="A64" s="37"/>
      <c r="B64" s="38"/>
      <c r="C64" s="39"/>
      <c r="D64" s="39"/>
      <c r="E64" s="39"/>
      <c r="F64" s="39"/>
      <c r="G64" s="39"/>
      <c r="H64" s="39"/>
      <c r="I64" s="118"/>
      <c r="J64" s="39"/>
      <c r="K64" s="39"/>
      <c r="L64" s="119"/>
      <c r="S64" s="37"/>
      <c r="T64" s="37"/>
      <c r="U64" s="37"/>
      <c r="V64" s="37"/>
      <c r="W64" s="37"/>
      <c r="X64" s="37"/>
      <c r="Y64" s="37"/>
      <c r="Z64" s="37"/>
      <c r="AA64" s="37"/>
      <c r="AB64" s="37"/>
      <c r="AC64" s="37"/>
      <c r="AD64" s="37"/>
      <c r="AE64" s="37"/>
    </row>
    <row r="65" spans="1:47" s="2" customFormat="1" ht="29.25" customHeight="1">
      <c r="A65" s="37"/>
      <c r="B65" s="38"/>
      <c r="C65" s="149" t="s">
        <v>214</v>
      </c>
      <c r="D65" s="150"/>
      <c r="E65" s="150"/>
      <c r="F65" s="150"/>
      <c r="G65" s="150"/>
      <c r="H65" s="150"/>
      <c r="I65" s="151"/>
      <c r="J65" s="152" t="s">
        <v>215</v>
      </c>
      <c r="K65" s="150"/>
      <c r="L65" s="119"/>
      <c r="S65" s="37"/>
      <c r="T65" s="37"/>
      <c r="U65" s="37"/>
      <c r="V65" s="37"/>
      <c r="W65" s="37"/>
      <c r="X65" s="37"/>
      <c r="Y65" s="37"/>
      <c r="Z65" s="37"/>
      <c r="AA65" s="37"/>
      <c r="AB65" s="37"/>
      <c r="AC65" s="37"/>
      <c r="AD65" s="37"/>
      <c r="AE65" s="37"/>
    </row>
    <row r="66" spans="1:47" s="2" customFormat="1" ht="10.25" customHeight="1">
      <c r="A66" s="37"/>
      <c r="B66" s="38"/>
      <c r="C66" s="39"/>
      <c r="D66" s="39"/>
      <c r="E66" s="39"/>
      <c r="F66" s="39"/>
      <c r="G66" s="39"/>
      <c r="H66" s="39"/>
      <c r="I66" s="118"/>
      <c r="J66" s="39"/>
      <c r="K66" s="39"/>
      <c r="L66" s="119"/>
      <c r="S66" s="37"/>
      <c r="T66" s="37"/>
      <c r="U66" s="37"/>
      <c r="V66" s="37"/>
      <c r="W66" s="37"/>
      <c r="X66" s="37"/>
      <c r="Y66" s="37"/>
      <c r="Z66" s="37"/>
      <c r="AA66" s="37"/>
      <c r="AB66" s="37"/>
      <c r="AC66" s="37"/>
      <c r="AD66" s="37"/>
      <c r="AE66" s="37"/>
    </row>
    <row r="67" spans="1:47" s="2" customFormat="1" ht="22.75" customHeight="1">
      <c r="A67" s="37"/>
      <c r="B67" s="38"/>
      <c r="C67" s="153" t="s">
        <v>80</v>
      </c>
      <c r="D67" s="39"/>
      <c r="E67" s="39"/>
      <c r="F67" s="39"/>
      <c r="G67" s="39"/>
      <c r="H67" s="39"/>
      <c r="I67" s="118"/>
      <c r="J67" s="80">
        <f>J97</f>
        <v>0</v>
      </c>
      <c r="K67" s="39"/>
      <c r="L67" s="119"/>
      <c r="S67" s="37"/>
      <c r="T67" s="37"/>
      <c r="U67" s="37"/>
      <c r="V67" s="37"/>
      <c r="W67" s="37"/>
      <c r="X67" s="37"/>
      <c r="Y67" s="37"/>
      <c r="Z67" s="37"/>
      <c r="AA67" s="37"/>
      <c r="AB67" s="37"/>
      <c r="AC67" s="37"/>
      <c r="AD67" s="37"/>
      <c r="AE67" s="37"/>
      <c r="AU67" s="19" t="s">
        <v>216</v>
      </c>
    </row>
    <row r="68" spans="1:47" s="9" customFormat="1" ht="25" customHeight="1">
      <c r="B68" s="154"/>
      <c r="C68" s="155"/>
      <c r="D68" s="156" t="s">
        <v>5071</v>
      </c>
      <c r="E68" s="157"/>
      <c r="F68" s="157"/>
      <c r="G68" s="157"/>
      <c r="H68" s="157"/>
      <c r="I68" s="158"/>
      <c r="J68" s="159">
        <f>J98</f>
        <v>0</v>
      </c>
      <c r="K68" s="155"/>
      <c r="L68" s="160"/>
    </row>
    <row r="69" spans="1:47" s="9" customFormat="1" ht="25" customHeight="1">
      <c r="B69" s="154"/>
      <c r="C69" s="155"/>
      <c r="D69" s="156" t="s">
        <v>5072</v>
      </c>
      <c r="E69" s="157"/>
      <c r="F69" s="157"/>
      <c r="G69" s="157"/>
      <c r="H69" s="157"/>
      <c r="I69" s="158"/>
      <c r="J69" s="159">
        <f>J181</f>
        <v>0</v>
      </c>
      <c r="K69" s="155"/>
      <c r="L69" s="160"/>
    </row>
    <row r="70" spans="1:47" s="9" customFormat="1" ht="25" customHeight="1">
      <c r="B70" s="154"/>
      <c r="C70" s="155"/>
      <c r="D70" s="156" t="s">
        <v>5073</v>
      </c>
      <c r="E70" s="157"/>
      <c r="F70" s="157"/>
      <c r="G70" s="157"/>
      <c r="H70" s="157"/>
      <c r="I70" s="158"/>
      <c r="J70" s="159">
        <f>J194</f>
        <v>0</v>
      </c>
      <c r="K70" s="155"/>
      <c r="L70" s="160"/>
    </row>
    <row r="71" spans="1:47" s="9" customFormat="1" ht="25" customHeight="1">
      <c r="B71" s="154"/>
      <c r="C71" s="155"/>
      <c r="D71" s="156" t="s">
        <v>5074</v>
      </c>
      <c r="E71" s="157"/>
      <c r="F71" s="157"/>
      <c r="G71" s="157"/>
      <c r="H71" s="157"/>
      <c r="I71" s="158"/>
      <c r="J71" s="159">
        <f>J220</f>
        <v>0</v>
      </c>
      <c r="K71" s="155"/>
      <c r="L71" s="160"/>
    </row>
    <row r="72" spans="1:47" s="9" customFormat="1" ht="25" customHeight="1">
      <c r="B72" s="154"/>
      <c r="C72" s="155"/>
      <c r="D72" s="156" t="s">
        <v>5075</v>
      </c>
      <c r="E72" s="157"/>
      <c r="F72" s="157"/>
      <c r="G72" s="157"/>
      <c r="H72" s="157"/>
      <c r="I72" s="158"/>
      <c r="J72" s="159">
        <f>J262</f>
        <v>0</v>
      </c>
      <c r="K72" s="155"/>
      <c r="L72" s="160"/>
    </row>
    <row r="73" spans="1:47" s="9" customFormat="1" ht="25" customHeight="1">
      <c r="B73" s="154"/>
      <c r="C73" s="155"/>
      <c r="D73" s="156" t="s">
        <v>5076</v>
      </c>
      <c r="E73" s="157"/>
      <c r="F73" s="157"/>
      <c r="G73" s="157"/>
      <c r="H73" s="157"/>
      <c r="I73" s="158"/>
      <c r="J73" s="159">
        <f>J274</f>
        <v>0</v>
      </c>
      <c r="K73" s="155"/>
      <c r="L73" s="160"/>
    </row>
    <row r="74" spans="1:47" s="2" customFormat="1" ht="21.75" customHeight="1">
      <c r="A74" s="37"/>
      <c r="B74" s="38"/>
      <c r="C74" s="39"/>
      <c r="D74" s="39"/>
      <c r="E74" s="39"/>
      <c r="F74" s="39"/>
      <c r="G74" s="39"/>
      <c r="H74" s="39"/>
      <c r="I74" s="118"/>
      <c r="J74" s="39"/>
      <c r="K74" s="39"/>
      <c r="L74" s="119"/>
      <c r="S74" s="37"/>
      <c r="T74" s="37"/>
      <c r="U74" s="37"/>
      <c r="V74" s="37"/>
      <c r="W74" s="37"/>
      <c r="X74" s="37"/>
      <c r="Y74" s="37"/>
      <c r="Z74" s="37"/>
      <c r="AA74" s="37"/>
      <c r="AB74" s="37"/>
      <c r="AC74" s="37"/>
      <c r="AD74" s="37"/>
      <c r="AE74" s="37"/>
    </row>
    <row r="75" spans="1:47" s="2" customFormat="1" ht="7" customHeight="1">
      <c r="A75" s="37"/>
      <c r="B75" s="50"/>
      <c r="C75" s="51"/>
      <c r="D75" s="51"/>
      <c r="E75" s="51"/>
      <c r="F75" s="51"/>
      <c r="G75" s="51"/>
      <c r="H75" s="51"/>
      <c r="I75" s="145"/>
      <c r="J75" s="51"/>
      <c r="K75" s="51"/>
      <c r="L75" s="119"/>
      <c r="S75" s="37"/>
      <c r="T75" s="37"/>
      <c r="U75" s="37"/>
      <c r="V75" s="37"/>
      <c r="W75" s="37"/>
      <c r="X75" s="37"/>
      <c r="Y75" s="37"/>
      <c r="Z75" s="37"/>
      <c r="AA75" s="37"/>
      <c r="AB75" s="37"/>
      <c r="AC75" s="37"/>
      <c r="AD75" s="37"/>
      <c r="AE75" s="37"/>
    </row>
    <row r="79" spans="1:47" s="2" customFormat="1" ht="7" customHeight="1">
      <c r="A79" s="37"/>
      <c r="B79" s="52"/>
      <c r="C79" s="53"/>
      <c r="D79" s="53"/>
      <c r="E79" s="53"/>
      <c r="F79" s="53"/>
      <c r="G79" s="53"/>
      <c r="H79" s="53"/>
      <c r="I79" s="148"/>
      <c r="J79" s="53"/>
      <c r="K79" s="53"/>
      <c r="L79" s="119"/>
      <c r="S79" s="37"/>
      <c r="T79" s="37"/>
      <c r="U79" s="37"/>
      <c r="V79" s="37"/>
      <c r="W79" s="37"/>
      <c r="X79" s="37"/>
      <c r="Y79" s="37"/>
      <c r="Z79" s="37"/>
      <c r="AA79" s="37"/>
      <c r="AB79" s="37"/>
      <c r="AC79" s="37"/>
      <c r="AD79" s="37"/>
      <c r="AE79" s="37"/>
    </row>
    <row r="80" spans="1:47" s="2" customFormat="1" ht="25" customHeight="1">
      <c r="A80" s="37"/>
      <c r="B80" s="38"/>
      <c r="C80" s="25" t="s">
        <v>247</v>
      </c>
      <c r="D80" s="39"/>
      <c r="E80" s="39"/>
      <c r="F80" s="39"/>
      <c r="G80" s="39"/>
      <c r="H80" s="39"/>
      <c r="I80" s="118"/>
      <c r="J80" s="39"/>
      <c r="K80" s="39"/>
      <c r="L80" s="119"/>
      <c r="S80" s="37"/>
      <c r="T80" s="37"/>
      <c r="U80" s="37"/>
      <c r="V80" s="37"/>
      <c r="W80" s="37"/>
      <c r="X80" s="37"/>
      <c r="Y80" s="37"/>
      <c r="Z80" s="37"/>
      <c r="AA80" s="37"/>
      <c r="AB80" s="37"/>
      <c r="AC80" s="37"/>
      <c r="AD80" s="37"/>
      <c r="AE80" s="37"/>
    </row>
    <row r="81" spans="1:31" s="2" customFormat="1" ht="7" customHeight="1">
      <c r="A81" s="37"/>
      <c r="B81" s="38"/>
      <c r="C81" s="39"/>
      <c r="D81" s="39"/>
      <c r="E81" s="39"/>
      <c r="F81" s="39"/>
      <c r="G81" s="39"/>
      <c r="H81" s="39"/>
      <c r="I81" s="118"/>
      <c r="J81" s="39"/>
      <c r="K81" s="39"/>
      <c r="L81" s="119"/>
      <c r="S81" s="37"/>
      <c r="T81" s="37"/>
      <c r="U81" s="37"/>
      <c r="V81" s="37"/>
      <c r="W81" s="37"/>
      <c r="X81" s="37"/>
      <c r="Y81" s="37"/>
      <c r="Z81" s="37"/>
      <c r="AA81" s="37"/>
      <c r="AB81" s="37"/>
      <c r="AC81" s="37"/>
      <c r="AD81" s="37"/>
      <c r="AE81" s="37"/>
    </row>
    <row r="82" spans="1:31" s="2" customFormat="1" ht="12" customHeight="1">
      <c r="A82" s="37"/>
      <c r="B82" s="38"/>
      <c r="C82" s="31" t="s">
        <v>16</v>
      </c>
      <c r="D82" s="39"/>
      <c r="E82" s="39"/>
      <c r="F82" s="39"/>
      <c r="G82" s="39"/>
      <c r="H82" s="39"/>
      <c r="I82" s="118"/>
      <c r="J82" s="39"/>
      <c r="K82" s="39"/>
      <c r="L82" s="119"/>
      <c r="S82" s="37"/>
      <c r="T82" s="37"/>
      <c r="U82" s="37"/>
      <c r="V82" s="37"/>
      <c r="W82" s="37"/>
      <c r="X82" s="37"/>
      <c r="Y82" s="37"/>
      <c r="Z82" s="37"/>
      <c r="AA82" s="37"/>
      <c r="AB82" s="37"/>
      <c r="AC82" s="37"/>
      <c r="AD82" s="37"/>
      <c r="AE82" s="37"/>
    </row>
    <row r="83" spans="1:31" s="2" customFormat="1" ht="16.5" customHeight="1">
      <c r="A83" s="37"/>
      <c r="B83" s="38"/>
      <c r="C83" s="39"/>
      <c r="D83" s="39"/>
      <c r="E83" s="409" t="str">
        <f>E7</f>
        <v>EHC CZECH s.r.o. – Podnikatelský inkubátor – Evropská ul., Cheb</v>
      </c>
      <c r="F83" s="410"/>
      <c r="G83" s="410"/>
      <c r="H83" s="410"/>
      <c r="I83" s="118"/>
      <c r="J83" s="39"/>
      <c r="K83" s="39"/>
      <c r="L83" s="119"/>
      <c r="S83" s="37"/>
      <c r="T83" s="37"/>
      <c r="U83" s="37"/>
      <c r="V83" s="37"/>
      <c r="W83" s="37"/>
      <c r="X83" s="37"/>
      <c r="Y83" s="37"/>
      <c r="Z83" s="37"/>
      <c r="AA83" s="37"/>
      <c r="AB83" s="37"/>
      <c r="AC83" s="37"/>
      <c r="AD83" s="37"/>
      <c r="AE83" s="37"/>
    </row>
    <row r="84" spans="1:31" s="1" customFormat="1" ht="12" customHeight="1">
      <c r="B84" s="23"/>
      <c r="C84" s="31" t="s">
        <v>208</v>
      </c>
      <c r="D84" s="24"/>
      <c r="E84" s="24"/>
      <c r="F84" s="24"/>
      <c r="G84" s="24"/>
      <c r="H84" s="24"/>
      <c r="I84" s="111"/>
      <c r="J84" s="24"/>
      <c r="K84" s="24"/>
      <c r="L84" s="22"/>
    </row>
    <row r="85" spans="1:31" s="1" customFormat="1" ht="16.5" customHeight="1">
      <c r="B85" s="23"/>
      <c r="C85" s="24"/>
      <c r="D85" s="24"/>
      <c r="E85" s="409" t="s">
        <v>209</v>
      </c>
      <c r="F85" s="361"/>
      <c r="G85" s="361"/>
      <c r="H85" s="361"/>
      <c r="I85" s="111"/>
      <c r="J85" s="24"/>
      <c r="K85" s="24"/>
      <c r="L85" s="22"/>
    </row>
    <row r="86" spans="1:31" s="1" customFormat="1" ht="12" customHeight="1">
      <c r="B86" s="23"/>
      <c r="C86" s="31" t="s">
        <v>210</v>
      </c>
      <c r="D86" s="24"/>
      <c r="E86" s="24"/>
      <c r="F86" s="24"/>
      <c r="G86" s="24"/>
      <c r="H86" s="24"/>
      <c r="I86" s="111"/>
      <c r="J86" s="24"/>
      <c r="K86" s="24"/>
      <c r="L86" s="22"/>
    </row>
    <row r="87" spans="1:31" s="2" customFormat="1" ht="16.5" customHeight="1">
      <c r="A87" s="37"/>
      <c r="B87" s="38"/>
      <c r="C87" s="39"/>
      <c r="D87" s="39"/>
      <c r="E87" s="413" t="s">
        <v>5069</v>
      </c>
      <c r="F87" s="411"/>
      <c r="G87" s="411"/>
      <c r="H87" s="411"/>
      <c r="I87" s="118"/>
      <c r="J87" s="39"/>
      <c r="K87" s="39"/>
      <c r="L87" s="119"/>
      <c r="S87" s="37"/>
      <c r="T87" s="37"/>
      <c r="U87" s="37"/>
      <c r="V87" s="37"/>
      <c r="W87" s="37"/>
      <c r="X87" s="37"/>
      <c r="Y87" s="37"/>
      <c r="Z87" s="37"/>
      <c r="AA87" s="37"/>
      <c r="AB87" s="37"/>
      <c r="AC87" s="37"/>
      <c r="AD87" s="37"/>
      <c r="AE87" s="37"/>
    </row>
    <row r="88" spans="1:31" s="2" customFormat="1" ht="12" customHeight="1">
      <c r="A88" s="37"/>
      <c r="B88" s="38"/>
      <c r="C88" s="31" t="s">
        <v>3955</v>
      </c>
      <c r="D88" s="39"/>
      <c r="E88" s="39"/>
      <c r="F88" s="39"/>
      <c r="G88" s="39"/>
      <c r="H88" s="39"/>
      <c r="I88" s="118"/>
      <c r="J88" s="39"/>
      <c r="K88" s="39"/>
      <c r="L88" s="119"/>
      <c r="S88" s="37"/>
      <c r="T88" s="37"/>
      <c r="U88" s="37"/>
      <c r="V88" s="37"/>
      <c r="W88" s="37"/>
      <c r="X88" s="37"/>
      <c r="Y88" s="37"/>
      <c r="Z88" s="37"/>
      <c r="AA88" s="37"/>
      <c r="AB88" s="37"/>
      <c r="AC88" s="37"/>
      <c r="AD88" s="37"/>
      <c r="AE88" s="37"/>
    </row>
    <row r="89" spans="1:31" s="2" customFormat="1" ht="16.5" customHeight="1">
      <c r="A89" s="37"/>
      <c r="B89" s="38"/>
      <c r="C89" s="39"/>
      <c r="D89" s="39"/>
      <c r="E89" s="383" t="str">
        <f>E13</f>
        <v>D.1.4.1.1 - Silnoproud</v>
      </c>
      <c r="F89" s="411"/>
      <c r="G89" s="411"/>
      <c r="H89" s="411"/>
      <c r="I89" s="118"/>
      <c r="J89" s="39"/>
      <c r="K89" s="39"/>
      <c r="L89" s="119"/>
      <c r="S89" s="37"/>
      <c r="T89" s="37"/>
      <c r="U89" s="37"/>
      <c r="V89" s="37"/>
      <c r="W89" s="37"/>
      <c r="X89" s="37"/>
      <c r="Y89" s="37"/>
      <c r="Z89" s="37"/>
      <c r="AA89" s="37"/>
      <c r="AB89" s="37"/>
      <c r="AC89" s="37"/>
      <c r="AD89" s="37"/>
      <c r="AE89" s="37"/>
    </row>
    <row r="90" spans="1:31" s="2" customFormat="1" ht="7" customHeight="1">
      <c r="A90" s="37"/>
      <c r="B90" s="38"/>
      <c r="C90" s="39"/>
      <c r="D90" s="39"/>
      <c r="E90" s="39"/>
      <c r="F90" s="39"/>
      <c r="G90" s="39"/>
      <c r="H90" s="39"/>
      <c r="I90" s="118"/>
      <c r="J90" s="39"/>
      <c r="K90" s="39"/>
      <c r="L90" s="119"/>
      <c r="S90" s="37"/>
      <c r="T90" s="37"/>
      <c r="U90" s="37"/>
      <c r="V90" s="37"/>
      <c r="W90" s="37"/>
      <c r="X90" s="37"/>
      <c r="Y90" s="37"/>
      <c r="Z90" s="37"/>
      <c r="AA90" s="37"/>
      <c r="AB90" s="37"/>
      <c r="AC90" s="37"/>
      <c r="AD90" s="37"/>
      <c r="AE90" s="37"/>
    </row>
    <row r="91" spans="1:31" s="2" customFormat="1" ht="12" customHeight="1">
      <c r="A91" s="37"/>
      <c r="B91" s="38"/>
      <c r="C91" s="31" t="s">
        <v>22</v>
      </c>
      <c r="D91" s="39"/>
      <c r="E91" s="39"/>
      <c r="F91" s="29" t="str">
        <f>F16</f>
        <v>č. parcelní 250/1, 250/6, 250/7 a st7296</v>
      </c>
      <c r="G91" s="39"/>
      <c r="H91" s="39"/>
      <c r="I91" s="120" t="s">
        <v>24</v>
      </c>
      <c r="J91" s="62" t="str">
        <f>IF(J16="","",J16)</f>
        <v>2. 9. 2020</v>
      </c>
      <c r="K91" s="39"/>
      <c r="L91" s="119"/>
      <c r="S91" s="37"/>
      <c r="T91" s="37"/>
      <c r="U91" s="37"/>
      <c r="V91" s="37"/>
      <c r="W91" s="37"/>
      <c r="X91" s="37"/>
      <c r="Y91" s="37"/>
      <c r="Z91" s="37"/>
      <c r="AA91" s="37"/>
      <c r="AB91" s="37"/>
      <c r="AC91" s="37"/>
      <c r="AD91" s="37"/>
      <c r="AE91" s="37"/>
    </row>
    <row r="92" spans="1:31" s="2" customFormat="1" ht="7" customHeight="1">
      <c r="A92" s="37"/>
      <c r="B92" s="38"/>
      <c r="C92" s="39"/>
      <c r="D92" s="39"/>
      <c r="E92" s="39"/>
      <c r="F92" s="39"/>
      <c r="G92" s="39"/>
      <c r="H92" s="39"/>
      <c r="I92" s="118"/>
      <c r="J92" s="39"/>
      <c r="K92" s="39"/>
      <c r="L92" s="119"/>
      <c r="S92" s="37"/>
      <c r="T92" s="37"/>
      <c r="U92" s="37"/>
      <c r="V92" s="37"/>
      <c r="W92" s="37"/>
      <c r="X92" s="37"/>
      <c r="Y92" s="37"/>
      <c r="Z92" s="37"/>
      <c r="AA92" s="37"/>
      <c r="AB92" s="37"/>
      <c r="AC92" s="37"/>
      <c r="AD92" s="37"/>
      <c r="AE92" s="37"/>
    </row>
    <row r="93" spans="1:31" s="2" customFormat="1" ht="40" customHeight="1">
      <c r="A93" s="37"/>
      <c r="B93" s="38"/>
      <c r="C93" s="31" t="s">
        <v>30</v>
      </c>
      <c r="D93" s="39"/>
      <c r="E93" s="39"/>
      <c r="F93" s="29" t="str">
        <f>E19</f>
        <v>EHC CZECH s.r.o., Závodní 278, 360 18 Karlovy Vary</v>
      </c>
      <c r="G93" s="39"/>
      <c r="H93" s="39"/>
      <c r="I93" s="120" t="s">
        <v>39</v>
      </c>
      <c r="J93" s="35" t="str">
        <f>E25</f>
        <v>INDBau DESIGN s.r.o., Houškova 1187/25, 326 00 Plz</v>
      </c>
      <c r="K93" s="39"/>
      <c r="L93" s="119"/>
      <c r="S93" s="37"/>
      <c r="T93" s="37"/>
      <c r="U93" s="37"/>
      <c r="V93" s="37"/>
      <c r="W93" s="37"/>
      <c r="X93" s="37"/>
      <c r="Y93" s="37"/>
      <c r="Z93" s="37"/>
      <c r="AA93" s="37"/>
      <c r="AB93" s="37"/>
      <c r="AC93" s="37"/>
      <c r="AD93" s="37"/>
      <c r="AE93" s="37"/>
    </row>
    <row r="94" spans="1:31" s="2" customFormat="1" ht="15.15" customHeight="1">
      <c r="A94" s="37"/>
      <c r="B94" s="38"/>
      <c r="C94" s="31" t="s">
        <v>36</v>
      </c>
      <c r="D94" s="39"/>
      <c r="E94" s="39"/>
      <c r="F94" s="29" t="str">
        <f>IF(E22="","",E22)</f>
        <v>Vyplň údaj</v>
      </c>
      <c r="G94" s="39"/>
      <c r="H94" s="39"/>
      <c r="I94" s="120" t="s">
        <v>43</v>
      </c>
      <c r="J94" s="35" t="str">
        <f>E28</f>
        <v xml:space="preserve"> </v>
      </c>
      <c r="K94" s="39"/>
      <c r="L94" s="119"/>
      <c r="S94" s="37"/>
      <c r="T94" s="37"/>
      <c r="U94" s="37"/>
      <c r="V94" s="37"/>
      <c r="W94" s="37"/>
      <c r="X94" s="37"/>
      <c r="Y94" s="37"/>
      <c r="Z94" s="37"/>
      <c r="AA94" s="37"/>
      <c r="AB94" s="37"/>
      <c r="AC94" s="37"/>
      <c r="AD94" s="37"/>
      <c r="AE94" s="37"/>
    </row>
    <row r="95" spans="1:31" s="2" customFormat="1" ht="10.25" customHeight="1">
      <c r="A95" s="37"/>
      <c r="B95" s="38"/>
      <c r="C95" s="39"/>
      <c r="D95" s="39"/>
      <c r="E95" s="39"/>
      <c r="F95" s="39"/>
      <c r="G95" s="39"/>
      <c r="H95" s="39"/>
      <c r="I95" s="118"/>
      <c r="J95" s="39"/>
      <c r="K95" s="39"/>
      <c r="L95" s="119"/>
      <c r="S95" s="37"/>
      <c r="T95" s="37"/>
      <c r="U95" s="37"/>
      <c r="V95" s="37"/>
      <c r="W95" s="37"/>
      <c r="X95" s="37"/>
      <c r="Y95" s="37"/>
      <c r="Z95" s="37"/>
      <c r="AA95" s="37"/>
      <c r="AB95" s="37"/>
      <c r="AC95" s="37"/>
      <c r="AD95" s="37"/>
      <c r="AE95" s="37"/>
    </row>
    <row r="96" spans="1:31" s="11" customFormat="1" ht="29.25" customHeight="1">
      <c r="A96" s="167"/>
      <c r="B96" s="168"/>
      <c r="C96" s="169" t="s">
        <v>248</v>
      </c>
      <c r="D96" s="170" t="s">
        <v>67</v>
      </c>
      <c r="E96" s="170" t="s">
        <v>63</v>
      </c>
      <c r="F96" s="170" t="s">
        <v>64</v>
      </c>
      <c r="G96" s="170" t="s">
        <v>249</v>
      </c>
      <c r="H96" s="170" t="s">
        <v>250</v>
      </c>
      <c r="I96" s="171" t="s">
        <v>251</v>
      </c>
      <c r="J96" s="170" t="s">
        <v>215</v>
      </c>
      <c r="K96" s="172" t="s">
        <v>252</v>
      </c>
      <c r="L96" s="173"/>
      <c r="M96" s="71" t="s">
        <v>44</v>
      </c>
      <c r="N96" s="72" t="s">
        <v>52</v>
      </c>
      <c r="O96" s="72" t="s">
        <v>253</v>
      </c>
      <c r="P96" s="72" t="s">
        <v>254</v>
      </c>
      <c r="Q96" s="72" t="s">
        <v>255</v>
      </c>
      <c r="R96" s="72" t="s">
        <v>256</v>
      </c>
      <c r="S96" s="72" t="s">
        <v>257</v>
      </c>
      <c r="T96" s="73" t="s">
        <v>258</v>
      </c>
      <c r="U96" s="167"/>
      <c r="V96" s="167"/>
      <c r="W96" s="167"/>
      <c r="X96" s="167"/>
      <c r="Y96" s="167"/>
      <c r="Z96" s="167"/>
      <c r="AA96" s="167"/>
      <c r="AB96" s="167"/>
      <c r="AC96" s="167"/>
      <c r="AD96" s="167"/>
      <c r="AE96" s="167"/>
    </row>
    <row r="97" spans="1:65" s="2" customFormat="1" ht="22.75" customHeight="1">
      <c r="A97" s="37"/>
      <c r="B97" s="38"/>
      <c r="C97" s="78" t="s">
        <v>259</v>
      </c>
      <c r="D97" s="39"/>
      <c r="E97" s="39"/>
      <c r="F97" s="39"/>
      <c r="G97" s="39"/>
      <c r="H97" s="39"/>
      <c r="I97" s="118"/>
      <c r="J97" s="174">
        <f>BK97</f>
        <v>0</v>
      </c>
      <c r="K97" s="39"/>
      <c r="L97" s="42"/>
      <c r="M97" s="74"/>
      <c r="N97" s="175"/>
      <c r="O97" s="75"/>
      <c r="P97" s="176">
        <f>P98+P181+P194+P220+P262+P274</f>
        <v>0</v>
      </c>
      <c r="Q97" s="75"/>
      <c r="R97" s="176">
        <f>R98+R181+R194+R220+R262+R274</f>
        <v>0</v>
      </c>
      <c r="S97" s="75"/>
      <c r="T97" s="177">
        <f>T98+T181+T194+T220+T262+T274</f>
        <v>0</v>
      </c>
      <c r="U97" s="37"/>
      <c r="V97" s="37"/>
      <c r="W97" s="37"/>
      <c r="X97" s="37"/>
      <c r="Y97" s="37"/>
      <c r="Z97" s="37"/>
      <c r="AA97" s="37"/>
      <c r="AB97" s="37"/>
      <c r="AC97" s="37"/>
      <c r="AD97" s="37"/>
      <c r="AE97" s="37"/>
      <c r="AT97" s="19" t="s">
        <v>81</v>
      </c>
      <c r="AU97" s="19" t="s">
        <v>216</v>
      </c>
      <c r="BK97" s="178">
        <f>BK98+BK181+BK194+BK220+BK262+BK274</f>
        <v>0</v>
      </c>
    </row>
    <row r="98" spans="1:65" s="12" customFormat="1" ht="25.9" customHeight="1">
      <c r="B98" s="179"/>
      <c r="C98" s="180"/>
      <c r="D98" s="181" t="s">
        <v>81</v>
      </c>
      <c r="E98" s="182" t="s">
        <v>5077</v>
      </c>
      <c r="F98" s="182" t="s">
        <v>5078</v>
      </c>
      <c r="G98" s="180"/>
      <c r="H98" s="180"/>
      <c r="I98" s="183"/>
      <c r="J98" s="184">
        <f>BK98</f>
        <v>0</v>
      </c>
      <c r="K98" s="180"/>
      <c r="L98" s="185"/>
      <c r="M98" s="186"/>
      <c r="N98" s="187"/>
      <c r="O98" s="187"/>
      <c r="P98" s="188">
        <f>SUM(P99:P180)</f>
        <v>0</v>
      </c>
      <c r="Q98" s="187"/>
      <c r="R98" s="188">
        <f>SUM(R99:R180)</f>
        <v>0</v>
      </c>
      <c r="S98" s="187"/>
      <c r="T98" s="189">
        <f>SUM(T99:T180)</f>
        <v>0</v>
      </c>
      <c r="AR98" s="190" t="s">
        <v>89</v>
      </c>
      <c r="AT98" s="191" t="s">
        <v>81</v>
      </c>
      <c r="AU98" s="191" t="s">
        <v>82</v>
      </c>
      <c r="AY98" s="190" t="s">
        <v>262</v>
      </c>
      <c r="BK98" s="192">
        <f>SUM(BK99:BK180)</f>
        <v>0</v>
      </c>
    </row>
    <row r="99" spans="1:65" s="2" customFormat="1" ht="44.25" customHeight="1">
      <c r="A99" s="37"/>
      <c r="B99" s="38"/>
      <c r="C99" s="195" t="s">
        <v>89</v>
      </c>
      <c r="D99" s="195" t="s">
        <v>264</v>
      </c>
      <c r="E99" s="196" t="s">
        <v>5079</v>
      </c>
      <c r="F99" s="197" t="s">
        <v>5080</v>
      </c>
      <c r="G99" s="198" t="s">
        <v>518</v>
      </c>
      <c r="H99" s="199">
        <v>1</v>
      </c>
      <c r="I99" s="200"/>
      <c r="J99" s="201">
        <f t="shared" ref="J99:J130" si="0">ROUND(I99*H99,2)</f>
        <v>0</v>
      </c>
      <c r="K99" s="197" t="s">
        <v>44</v>
      </c>
      <c r="L99" s="42"/>
      <c r="M99" s="202" t="s">
        <v>44</v>
      </c>
      <c r="N99" s="203" t="s">
        <v>53</v>
      </c>
      <c r="O99" s="67"/>
      <c r="P99" s="204">
        <f t="shared" ref="P99:P130" si="1">O99*H99</f>
        <v>0</v>
      </c>
      <c r="Q99" s="204">
        <v>0</v>
      </c>
      <c r="R99" s="204">
        <f t="shared" ref="R99:R130" si="2">Q99*H99</f>
        <v>0</v>
      </c>
      <c r="S99" s="204">
        <v>0</v>
      </c>
      <c r="T99" s="205">
        <f t="shared" ref="T99:T130" si="3">S99*H99</f>
        <v>0</v>
      </c>
      <c r="U99" s="37"/>
      <c r="V99" s="37"/>
      <c r="W99" s="37"/>
      <c r="X99" s="37"/>
      <c r="Y99" s="37"/>
      <c r="Z99" s="37"/>
      <c r="AA99" s="37"/>
      <c r="AB99" s="37"/>
      <c r="AC99" s="37"/>
      <c r="AD99" s="37"/>
      <c r="AE99" s="37"/>
      <c r="AR99" s="206" t="s">
        <v>104</v>
      </c>
      <c r="AT99" s="206" t="s">
        <v>264</v>
      </c>
      <c r="AU99" s="206" t="s">
        <v>89</v>
      </c>
      <c r="AY99" s="19" t="s">
        <v>262</v>
      </c>
      <c r="BE99" s="207">
        <f t="shared" ref="BE99:BE130" si="4">IF(N99="základní",J99,0)</f>
        <v>0</v>
      </c>
      <c r="BF99" s="207">
        <f t="shared" ref="BF99:BF130" si="5">IF(N99="snížená",J99,0)</f>
        <v>0</v>
      </c>
      <c r="BG99" s="207">
        <f t="shared" ref="BG99:BG130" si="6">IF(N99="zákl. přenesená",J99,0)</f>
        <v>0</v>
      </c>
      <c r="BH99" s="207">
        <f t="shared" ref="BH99:BH130" si="7">IF(N99="sníž. přenesená",J99,0)</f>
        <v>0</v>
      </c>
      <c r="BI99" s="207">
        <f t="shared" ref="BI99:BI130" si="8">IF(N99="nulová",J99,0)</f>
        <v>0</v>
      </c>
      <c r="BJ99" s="19" t="s">
        <v>89</v>
      </c>
      <c r="BK99" s="207">
        <f t="shared" ref="BK99:BK130" si="9">ROUND(I99*H99,2)</f>
        <v>0</v>
      </c>
      <c r="BL99" s="19" t="s">
        <v>104</v>
      </c>
      <c r="BM99" s="206" t="s">
        <v>91</v>
      </c>
    </row>
    <row r="100" spans="1:65" s="2" customFormat="1" ht="21.75" customHeight="1">
      <c r="A100" s="37"/>
      <c r="B100" s="38"/>
      <c r="C100" s="195" t="s">
        <v>91</v>
      </c>
      <c r="D100" s="195" t="s">
        <v>264</v>
      </c>
      <c r="E100" s="196" t="s">
        <v>5081</v>
      </c>
      <c r="F100" s="197" t="s">
        <v>5082</v>
      </c>
      <c r="G100" s="198" t="s">
        <v>518</v>
      </c>
      <c r="H100" s="199">
        <v>1</v>
      </c>
      <c r="I100" s="200"/>
      <c r="J100" s="201">
        <f t="shared" si="0"/>
        <v>0</v>
      </c>
      <c r="K100" s="197" t="s">
        <v>44</v>
      </c>
      <c r="L100" s="42"/>
      <c r="M100" s="202" t="s">
        <v>44</v>
      </c>
      <c r="N100" s="203" t="s">
        <v>53</v>
      </c>
      <c r="O100" s="67"/>
      <c r="P100" s="204">
        <f t="shared" si="1"/>
        <v>0</v>
      </c>
      <c r="Q100" s="204">
        <v>0</v>
      </c>
      <c r="R100" s="204">
        <f t="shared" si="2"/>
        <v>0</v>
      </c>
      <c r="S100" s="204">
        <v>0</v>
      </c>
      <c r="T100" s="205">
        <f t="shared" si="3"/>
        <v>0</v>
      </c>
      <c r="U100" s="37"/>
      <c r="V100" s="37"/>
      <c r="W100" s="37"/>
      <c r="X100" s="37"/>
      <c r="Y100" s="37"/>
      <c r="Z100" s="37"/>
      <c r="AA100" s="37"/>
      <c r="AB100" s="37"/>
      <c r="AC100" s="37"/>
      <c r="AD100" s="37"/>
      <c r="AE100" s="37"/>
      <c r="AR100" s="206" t="s">
        <v>104</v>
      </c>
      <c r="AT100" s="206" t="s">
        <v>264</v>
      </c>
      <c r="AU100" s="206" t="s">
        <v>89</v>
      </c>
      <c r="AY100" s="19" t="s">
        <v>262</v>
      </c>
      <c r="BE100" s="207">
        <f t="shared" si="4"/>
        <v>0</v>
      </c>
      <c r="BF100" s="207">
        <f t="shared" si="5"/>
        <v>0</v>
      </c>
      <c r="BG100" s="207">
        <f t="shared" si="6"/>
        <v>0</v>
      </c>
      <c r="BH100" s="207">
        <f t="shared" si="7"/>
        <v>0</v>
      </c>
      <c r="BI100" s="207">
        <f t="shared" si="8"/>
        <v>0</v>
      </c>
      <c r="BJ100" s="19" t="s">
        <v>89</v>
      </c>
      <c r="BK100" s="207">
        <f t="shared" si="9"/>
        <v>0</v>
      </c>
      <c r="BL100" s="19" t="s">
        <v>104</v>
      </c>
      <c r="BM100" s="206" t="s">
        <v>104</v>
      </c>
    </row>
    <row r="101" spans="1:65" s="2" customFormat="1" ht="16.5" customHeight="1">
      <c r="A101" s="37"/>
      <c r="B101" s="38"/>
      <c r="C101" s="195" t="s">
        <v>97</v>
      </c>
      <c r="D101" s="195" t="s">
        <v>264</v>
      </c>
      <c r="E101" s="196" t="s">
        <v>5083</v>
      </c>
      <c r="F101" s="197" t="s">
        <v>5084</v>
      </c>
      <c r="G101" s="198" t="s">
        <v>518</v>
      </c>
      <c r="H101" s="199">
        <v>1</v>
      </c>
      <c r="I101" s="200"/>
      <c r="J101" s="201">
        <f t="shared" si="0"/>
        <v>0</v>
      </c>
      <c r="K101" s="197" t="s">
        <v>44</v>
      </c>
      <c r="L101" s="42"/>
      <c r="M101" s="202" t="s">
        <v>44</v>
      </c>
      <c r="N101" s="203" t="s">
        <v>53</v>
      </c>
      <c r="O101" s="67"/>
      <c r="P101" s="204">
        <f t="shared" si="1"/>
        <v>0</v>
      </c>
      <c r="Q101" s="204">
        <v>0</v>
      </c>
      <c r="R101" s="204">
        <f t="shared" si="2"/>
        <v>0</v>
      </c>
      <c r="S101" s="204">
        <v>0</v>
      </c>
      <c r="T101" s="205">
        <f t="shared" si="3"/>
        <v>0</v>
      </c>
      <c r="U101" s="37"/>
      <c r="V101" s="37"/>
      <c r="W101" s="37"/>
      <c r="X101" s="37"/>
      <c r="Y101" s="37"/>
      <c r="Z101" s="37"/>
      <c r="AA101" s="37"/>
      <c r="AB101" s="37"/>
      <c r="AC101" s="37"/>
      <c r="AD101" s="37"/>
      <c r="AE101" s="37"/>
      <c r="AR101" s="206" t="s">
        <v>104</v>
      </c>
      <c r="AT101" s="206" t="s">
        <v>264</v>
      </c>
      <c r="AU101" s="206" t="s">
        <v>89</v>
      </c>
      <c r="AY101" s="19" t="s">
        <v>262</v>
      </c>
      <c r="BE101" s="207">
        <f t="shared" si="4"/>
        <v>0</v>
      </c>
      <c r="BF101" s="207">
        <f t="shared" si="5"/>
        <v>0</v>
      </c>
      <c r="BG101" s="207">
        <f t="shared" si="6"/>
        <v>0</v>
      </c>
      <c r="BH101" s="207">
        <f t="shared" si="7"/>
        <v>0</v>
      </c>
      <c r="BI101" s="207">
        <f t="shared" si="8"/>
        <v>0</v>
      </c>
      <c r="BJ101" s="19" t="s">
        <v>89</v>
      </c>
      <c r="BK101" s="207">
        <f t="shared" si="9"/>
        <v>0</v>
      </c>
      <c r="BL101" s="19" t="s">
        <v>104</v>
      </c>
      <c r="BM101" s="206" t="s">
        <v>339</v>
      </c>
    </row>
    <row r="102" spans="1:65" s="2" customFormat="1" ht="16.5" customHeight="1">
      <c r="A102" s="37"/>
      <c r="B102" s="38"/>
      <c r="C102" s="195" t="s">
        <v>104</v>
      </c>
      <c r="D102" s="195" t="s">
        <v>264</v>
      </c>
      <c r="E102" s="196" t="s">
        <v>5085</v>
      </c>
      <c r="F102" s="197" t="s">
        <v>5086</v>
      </c>
      <c r="G102" s="198" t="s">
        <v>518</v>
      </c>
      <c r="H102" s="199">
        <v>1</v>
      </c>
      <c r="I102" s="200"/>
      <c r="J102" s="201">
        <f t="shared" si="0"/>
        <v>0</v>
      </c>
      <c r="K102" s="197" t="s">
        <v>44</v>
      </c>
      <c r="L102" s="42"/>
      <c r="M102" s="202" t="s">
        <v>44</v>
      </c>
      <c r="N102" s="203" t="s">
        <v>53</v>
      </c>
      <c r="O102" s="67"/>
      <c r="P102" s="204">
        <f t="shared" si="1"/>
        <v>0</v>
      </c>
      <c r="Q102" s="204">
        <v>0</v>
      </c>
      <c r="R102" s="204">
        <f t="shared" si="2"/>
        <v>0</v>
      </c>
      <c r="S102" s="204">
        <v>0</v>
      </c>
      <c r="T102" s="205">
        <f t="shared" si="3"/>
        <v>0</v>
      </c>
      <c r="U102" s="37"/>
      <c r="V102" s="37"/>
      <c r="W102" s="37"/>
      <c r="X102" s="37"/>
      <c r="Y102" s="37"/>
      <c r="Z102" s="37"/>
      <c r="AA102" s="37"/>
      <c r="AB102" s="37"/>
      <c r="AC102" s="37"/>
      <c r="AD102" s="37"/>
      <c r="AE102" s="37"/>
      <c r="AR102" s="206" t="s">
        <v>104</v>
      </c>
      <c r="AT102" s="206" t="s">
        <v>264</v>
      </c>
      <c r="AU102" s="206" t="s">
        <v>89</v>
      </c>
      <c r="AY102" s="19" t="s">
        <v>262</v>
      </c>
      <c r="BE102" s="207">
        <f t="shared" si="4"/>
        <v>0</v>
      </c>
      <c r="BF102" s="207">
        <f t="shared" si="5"/>
        <v>0</v>
      </c>
      <c r="BG102" s="207">
        <f t="shared" si="6"/>
        <v>0</v>
      </c>
      <c r="BH102" s="207">
        <f t="shared" si="7"/>
        <v>0</v>
      </c>
      <c r="BI102" s="207">
        <f t="shared" si="8"/>
        <v>0</v>
      </c>
      <c r="BJ102" s="19" t="s">
        <v>89</v>
      </c>
      <c r="BK102" s="207">
        <f t="shared" si="9"/>
        <v>0</v>
      </c>
      <c r="BL102" s="19" t="s">
        <v>104</v>
      </c>
      <c r="BM102" s="206" t="s">
        <v>351</v>
      </c>
    </row>
    <row r="103" spans="1:65" s="2" customFormat="1" ht="16.5" customHeight="1">
      <c r="A103" s="37"/>
      <c r="B103" s="38"/>
      <c r="C103" s="195" t="s">
        <v>322</v>
      </c>
      <c r="D103" s="195" t="s">
        <v>264</v>
      </c>
      <c r="E103" s="196" t="s">
        <v>5087</v>
      </c>
      <c r="F103" s="197" t="s">
        <v>5088</v>
      </c>
      <c r="G103" s="198" t="s">
        <v>518</v>
      </c>
      <c r="H103" s="199">
        <v>1</v>
      </c>
      <c r="I103" s="200"/>
      <c r="J103" s="201">
        <f t="shared" si="0"/>
        <v>0</v>
      </c>
      <c r="K103" s="197" t="s">
        <v>44</v>
      </c>
      <c r="L103" s="42"/>
      <c r="M103" s="202" t="s">
        <v>44</v>
      </c>
      <c r="N103" s="203" t="s">
        <v>53</v>
      </c>
      <c r="O103" s="67"/>
      <c r="P103" s="204">
        <f t="shared" si="1"/>
        <v>0</v>
      </c>
      <c r="Q103" s="204">
        <v>0</v>
      </c>
      <c r="R103" s="204">
        <f t="shared" si="2"/>
        <v>0</v>
      </c>
      <c r="S103" s="204">
        <v>0</v>
      </c>
      <c r="T103" s="205">
        <f t="shared" si="3"/>
        <v>0</v>
      </c>
      <c r="U103" s="37"/>
      <c r="V103" s="37"/>
      <c r="W103" s="37"/>
      <c r="X103" s="37"/>
      <c r="Y103" s="37"/>
      <c r="Z103" s="37"/>
      <c r="AA103" s="37"/>
      <c r="AB103" s="37"/>
      <c r="AC103" s="37"/>
      <c r="AD103" s="37"/>
      <c r="AE103" s="37"/>
      <c r="AR103" s="206" t="s">
        <v>104</v>
      </c>
      <c r="AT103" s="206" t="s">
        <v>264</v>
      </c>
      <c r="AU103" s="206" t="s">
        <v>89</v>
      </c>
      <c r="AY103" s="19" t="s">
        <v>262</v>
      </c>
      <c r="BE103" s="207">
        <f t="shared" si="4"/>
        <v>0</v>
      </c>
      <c r="BF103" s="207">
        <f t="shared" si="5"/>
        <v>0</v>
      </c>
      <c r="BG103" s="207">
        <f t="shared" si="6"/>
        <v>0</v>
      </c>
      <c r="BH103" s="207">
        <f t="shared" si="7"/>
        <v>0</v>
      </c>
      <c r="BI103" s="207">
        <f t="shared" si="8"/>
        <v>0</v>
      </c>
      <c r="BJ103" s="19" t="s">
        <v>89</v>
      </c>
      <c r="BK103" s="207">
        <f t="shared" si="9"/>
        <v>0</v>
      </c>
      <c r="BL103" s="19" t="s">
        <v>104</v>
      </c>
      <c r="BM103" s="206" t="s">
        <v>391</v>
      </c>
    </row>
    <row r="104" spans="1:65" s="2" customFormat="1" ht="16.5" customHeight="1">
      <c r="A104" s="37"/>
      <c r="B104" s="38"/>
      <c r="C104" s="195" t="s">
        <v>339</v>
      </c>
      <c r="D104" s="195" t="s">
        <v>264</v>
      </c>
      <c r="E104" s="196" t="s">
        <v>5089</v>
      </c>
      <c r="F104" s="197" t="s">
        <v>5090</v>
      </c>
      <c r="G104" s="198" t="s">
        <v>518</v>
      </c>
      <c r="H104" s="199">
        <v>1</v>
      </c>
      <c r="I104" s="200"/>
      <c r="J104" s="201">
        <f t="shared" si="0"/>
        <v>0</v>
      </c>
      <c r="K104" s="197" t="s">
        <v>44</v>
      </c>
      <c r="L104" s="42"/>
      <c r="M104" s="202" t="s">
        <v>44</v>
      </c>
      <c r="N104" s="203" t="s">
        <v>53</v>
      </c>
      <c r="O104" s="67"/>
      <c r="P104" s="204">
        <f t="shared" si="1"/>
        <v>0</v>
      </c>
      <c r="Q104" s="204">
        <v>0</v>
      </c>
      <c r="R104" s="204">
        <f t="shared" si="2"/>
        <v>0</v>
      </c>
      <c r="S104" s="204">
        <v>0</v>
      </c>
      <c r="T104" s="205">
        <f t="shared" si="3"/>
        <v>0</v>
      </c>
      <c r="U104" s="37"/>
      <c r="V104" s="37"/>
      <c r="W104" s="37"/>
      <c r="X104" s="37"/>
      <c r="Y104" s="37"/>
      <c r="Z104" s="37"/>
      <c r="AA104" s="37"/>
      <c r="AB104" s="37"/>
      <c r="AC104" s="37"/>
      <c r="AD104" s="37"/>
      <c r="AE104" s="37"/>
      <c r="AR104" s="206" t="s">
        <v>104</v>
      </c>
      <c r="AT104" s="206" t="s">
        <v>264</v>
      </c>
      <c r="AU104" s="206" t="s">
        <v>89</v>
      </c>
      <c r="AY104" s="19" t="s">
        <v>262</v>
      </c>
      <c r="BE104" s="207">
        <f t="shared" si="4"/>
        <v>0</v>
      </c>
      <c r="BF104" s="207">
        <f t="shared" si="5"/>
        <v>0</v>
      </c>
      <c r="BG104" s="207">
        <f t="shared" si="6"/>
        <v>0</v>
      </c>
      <c r="BH104" s="207">
        <f t="shared" si="7"/>
        <v>0</v>
      </c>
      <c r="BI104" s="207">
        <f t="shared" si="8"/>
        <v>0</v>
      </c>
      <c r="BJ104" s="19" t="s">
        <v>89</v>
      </c>
      <c r="BK104" s="207">
        <f t="shared" si="9"/>
        <v>0</v>
      </c>
      <c r="BL104" s="19" t="s">
        <v>104</v>
      </c>
      <c r="BM104" s="206" t="s">
        <v>403</v>
      </c>
    </row>
    <row r="105" spans="1:65" s="2" customFormat="1" ht="16.5" customHeight="1">
      <c r="A105" s="37"/>
      <c r="B105" s="38"/>
      <c r="C105" s="195" t="s">
        <v>347</v>
      </c>
      <c r="D105" s="195" t="s">
        <v>264</v>
      </c>
      <c r="E105" s="196" t="s">
        <v>5091</v>
      </c>
      <c r="F105" s="197" t="s">
        <v>5092</v>
      </c>
      <c r="G105" s="198" t="s">
        <v>518</v>
      </c>
      <c r="H105" s="199">
        <v>1</v>
      </c>
      <c r="I105" s="200"/>
      <c r="J105" s="201">
        <f t="shared" si="0"/>
        <v>0</v>
      </c>
      <c r="K105" s="197" t="s">
        <v>44</v>
      </c>
      <c r="L105" s="42"/>
      <c r="M105" s="202" t="s">
        <v>44</v>
      </c>
      <c r="N105" s="203" t="s">
        <v>53</v>
      </c>
      <c r="O105" s="67"/>
      <c r="P105" s="204">
        <f t="shared" si="1"/>
        <v>0</v>
      </c>
      <c r="Q105" s="204">
        <v>0</v>
      </c>
      <c r="R105" s="204">
        <f t="shared" si="2"/>
        <v>0</v>
      </c>
      <c r="S105" s="204">
        <v>0</v>
      </c>
      <c r="T105" s="205">
        <f t="shared" si="3"/>
        <v>0</v>
      </c>
      <c r="U105" s="37"/>
      <c r="V105" s="37"/>
      <c r="W105" s="37"/>
      <c r="X105" s="37"/>
      <c r="Y105" s="37"/>
      <c r="Z105" s="37"/>
      <c r="AA105" s="37"/>
      <c r="AB105" s="37"/>
      <c r="AC105" s="37"/>
      <c r="AD105" s="37"/>
      <c r="AE105" s="37"/>
      <c r="AR105" s="206" t="s">
        <v>104</v>
      </c>
      <c r="AT105" s="206" t="s">
        <v>264</v>
      </c>
      <c r="AU105" s="206" t="s">
        <v>89</v>
      </c>
      <c r="AY105" s="19" t="s">
        <v>262</v>
      </c>
      <c r="BE105" s="207">
        <f t="shared" si="4"/>
        <v>0</v>
      </c>
      <c r="BF105" s="207">
        <f t="shared" si="5"/>
        <v>0</v>
      </c>
      <c r="BG105" s="207">
        <f t="shared" si="6"/>
        <v>0</v>
      </c>
      <c r="BH105" s="207">
        <f t="shared" si="7"/>
        <v>0</v>
      </c>
      <c r="BI105" s="207">
        <f t="shared" si="8"/>
        <v>0</v>
      </c>
      <c r="BJ105" s="19" t="s">
        <v>89</v>
      </c>
      <c r="BK105" s="207">
        <f t="shared" si="9"/>
        <v>0</v>
      </c>
      <c r="BL105" s="19" t="s">
        <v>104</v>
      </c>
      <c r="BM105" s="206" t="s">
        <v>416</v>
      </c>
    </row>
    <row r="106" spans="1:65" s="2" customFormat="1" ht="16.5" customHeight="1">
      <c r="A106" s="37"/>
      <c r="B106" s="38"/>
      <c r="C106" s="195" t="s">
        <v>351</v>
      </c>
      <c r="D106" s="195" t="s">
        <v>264</v>
      </c>
      <c r="E106" s="196" t="s">
        <v>5093</v>
      </c>
      <c r="F106" s="197" t="s">
        <v>5094</v>
      </c>
      <c r="G106" s="198" t="s">
        <v>518</v>
      </c>
      <c r="H106" s="199">
        <v>1</v>
      </c>
      <c r="I106" s="200"/>
      <c r="J106" s="201">
        <f t="shared" si="0"/>
        <v>0</v>
      </c>
      <c r="K106" s="197" t="s">
        <v>44</v>
      </c>
      <c r="L106" s="42"/>
      <c r="M106" s="202" t="s">
        <v>44</v>
      </c>
      <c r="N106" s="203" t="s">
        <v>53</v>
      </c>
      <c r="O106" s="67"/>
      <c r="P106" s="204">
        <f t="shared" si="1"/>
        <v>0</v>
      </c>
      <c r="Q106" s="204">
        <v>0</v>
      </c>
      <c r="R106" s="204">
        <f t="shared" si="2"/>
        <v>0</v>
      </c>
      <c r="S106" s="204">
        <v>0</v>
      </c>
      <c r="T106" s="205">
        <f t="shared" si="3"/>
        <v>0</v>
      </c>
      <c r="U106" s="37"/>
      <c r="V106" s="37"/>
      <c r="W106" s="37"/>
      <c r="X106" s="37"/>
      <c r="Y106" s="37"/>
      <c r="Z106" s="37"/>
      <c r="AA106" s="37"/>
      <c r="AB106" s="37"/>
      <c r="AC106" s="37"/>
      <c r="AD106" s="37"/>
      <c r="AE106" s="37"/>
      <c r="AR106" s="206" t="s">
        <v>104</v>
      </c>
      <c r="AT106" s="206" t="s">
        <v>264</v>
      </c>
      <c r="AU106" s="206" t="s">
        <v>89</v>
      </c>
      <c r="AY106" s="19" t="s">
        <v>262</v>
      </c>
      <c r="BE106" s="207">
        <f t="shared" si="4"/>
        <v>0</v>
      </c>
      <c r="BF106" s="207">
        <f t="shared" si="5"/>
        <v>0</v>
      </c>
      <c r="BG106" s="207">
        <f t="shared" si="6"/>
        <v>0</v>
      </c>
      <c r="BH106" s="207">
        <f t="shared" si="7"/>
        <v>0</v>
      </c>
      <c r="BI106" s="207">
        <f t="shared" si="8"/>
        <v>0</v>
      </c>
      <c r="BJ106" s="19" t="s">
        <v>89</v>
      </c>
      <c r="BK106" s="207">
        <f t="shared" si="9"/>
        <v>0</v>
      </c>
      <c r="BL106" s="19" t="s">
        <v>104</v>
      </c>
      <c r="BM106" s="206" t="s">
        <v>442</v>
      </c>
    </row>
    <row r="107" spans="1:65" s="2" customFormat="1" ht="16.5" customHeight="1">
      <c r="A107" s="37"/>
      <c r="B107" s="38"/>
      <c r="C107" s="195" t="s">
        <v>377</v>
      </c>
      <c r="D107" s="195" t="s">
        <v>264</v>
      </c>
      <c r="E107" s="196" t="s">
        <v>5095</v>
      </c>
      <c r="F107" s="197" t="s">
        <v>5096</v>
      </c>
      <c r="G107" s="198" t="s">
        <v>518</v>
      </c>
      <c r="H107" s="199">
        <v>1</v>
      </c>
      <c r="I107" s="200"/>
      <c r="J107" s="201">
        <f t="shared" si="0"/>
        <v>0</v>
      </c>
      <c r="K107" s="197" t="s">
        <v>44</v>
      </c>
      <c r="L107" s="42"/>
      <c r="M107" s="202" t="s">
        <v>44</v>
      </c>
      <c r="N107" s="203" t="s">
        <v>53</v>
      </c>
      <c r="O107" s="67"/>
      <c r="P107" s="204">
        <f t="shared" si="1"/>
        <v>0</v>
      </c>
      <c r="Q107" s="204">
        <v>0</v>
      </c>
      <c r="R107" s="204">
        <f t="shared" si="2"/>
        <v>0</v>
      </c>
      <c r="S107" s="204">
        <v>0</v>
      </c>
      <c r="T107" s="205">
        <f t="shared" si="3"/>
        <v>0</v>
      </c>
      <c r="U107" s="37"/>
      <c r="V107" s="37"/>
      <c r="W107" s="37"/>
      <c r="X107" s="37"/>
      <c r="Y107" s="37"/>
      <c r="Z107" s="37"/>
      <c r="AA107" s="37"/>
      <c r="AB107" s="37"/>
      <c r="AC107" s="37"/>
      <c r="AD107" s="37"/>
      <c r="AE107" s="37"/>
      <c r="AR107" s="206" t="s">
        <v>104</v>
      </c>
      <c r="AT107" s="206" t="s">
        <v>264</v>
      </c>
      <c r="AU107" s="206" t="s">
        <v>89</v>
      </c>
      <c r="AY107" s="19" t="s">
        <v>262</v>
      </c>
      <c r="BE107" s="207">
        <f t="shared" si="4"/>
        <v>0</v>
      </c>
      <c r="BF107" s="207">
        <f t="shared" si="5"/>
        <v>0</v>
      </c>
      <c r="BG107" s="207">
        <f t="shared" si="6"/>
        <v>0</v>
      </c>
      <c r="BH107" s="207">
        <f t="shared" si="7"/>
        <v>0</v>
      </c>
      <c r="BI107" s="207">
        <f t="shared" si="8"/>
        <v>0</v>
      </c>
      <c r="BJ107" s="19" t="s">
        <v>89</v>
      </c>
      <c r="BK107" s="207">
        <f t="shared" si="9"/>
        <v>0</v>
      </c>
      <c r="BL107" s="19" t="s">
        <v>104</v>
      </c>
      <c r="BM107" s="206" t="s">
        <v>463</v>
      </c>
    </row>
    <row r="108" spans="1:65" s="2" customFormat="1" ht="16.5" customHeight="1">
      <c r="A108" s="37"/>
      <c r="B108" s="38"/>
      <c r="C108" s="195" t="s">
        <v>391</v>
      </c>
      <c r="D108" s="195" t="s">
        <v>264</v>
      </c>
      <c r="E108" s="196" t="s">
        <v>5097</v>
      </c>
      <c r="F108" s="197" t="s">
        <v>5098</v>
      </c>
      <c r="G108" s="198" t="s">
        <v>518</v>
      </c>
      <c r="H108" s="199">
        <v>1</v>
      </c>
      <c r="I108" s="200"/>
      <c r="J108" s="201">
        <f t="shared" si="0"/>
        <v>0</v>
      </c>
      <c r="K108" s="197" t="s">
        <v>44</v>
      </c>
      <c r="L108" s="42"/>
      <c r="M108" s="202" t="s">
        <v>44</v>
      </c>
      <c r="N108" s="203" t="s">
        <v>53</v>
      </c>
      <c r="O108" s="67"/>
      <c r="P108" s="204">
        <f t="shared" si="1"/>
        <v>0</v>
      </c>
      <c r="Q108" s="204">
        <v>0</v>
      </c>
      <c r="R108" s="204">
        <f t="shared" si="2"/>
        <v>0</v>
      </c>
      <c r="S108" s="204">
        <v>0</v>
      </c>
      <c r="T108" s="205">
        <f t="shared" si="3"/>
        <v>0</v>
      </c>
      <c r="U108" s="37"/>
      <c r="V108" s="37"/>
      <c r="W108" s="37"/>
      <c r="X108" s="37"/>
      <c r="Y108" s="37"/>
      <c r="Z108" s="37"/>
      <c r="AA108" s="37"/>
      <c r="AB108" s="37"/>
      <c r="AC108" s="37"/>
      <c r="AD108" s="37"/>
      <c r="AE108" s="37"/>
      <c r="AR108" s="206" t="s">
        <v>104</v>
      </c>
      <c r="AT108" s="206" t="s">
        <v>264</v>
      </c>
      <c r="AU108" s="206" t="s">
        <v>89</v>
      </c>
      <c r="AY108" s="19" t="s">
        <v>262</v>
      </c>
      <c r="BE108" s="207">
        <f t="shared" si="4"/>
        <v>0</v>
      </c>
      <c r="BF108" s="207">
        <f t="shared" si="5"/>
        <v>0</v>
      </c>
      <c r="BG108" s="207">
        <f t="shared" si="6"/>
        <v>0</v>
      </c>
      <c r="BH108" s="207">
        <f t="shared" si="7"/>
        <v>0</v>
      </c>
      <c r="BI108" s="207">
        <f t="shared" si="8"/>
        <v>0</v>
      </c>
      <c r="BJ108" s="19" t="s">
        <v>89</v>
      </c>
      <c r="BK108" s="207">
        <f t="shared" si="9"/>
        <v>0</v>
      </c>
      <c r="BL108" s="19" t="s">
        <v>104</v>
      </c>
      <c r="BM108" s="206" t="s">
        <v>475</v>
      </c>
    </row>
    <row r="109" spans="1:65" s="2" customFormat="1" ht="16.5" customHeight="1">
      <c r="A109" s="37"/>
      <c r="B109" s="38"/>
      <c r="C109" s="195" t="s">
        <v>397</v>
      </c>
      <c r="D109" s="195" t="s">
        <v>264</v>
      </c>
      <c r="E109" s="196" t="s">
        <v>5099</v>
      </c>
      <c r="F109" s="197" t="s">
        <v>5100</v>
      </c>
      <c r="G109" s="198" t="s">
        <v>518</v>
      </c>
      <c r="H109" s="199">
        <v>1</v>
      </c>
      <c r="I109" s="200"/>
      <c r="J109" s="201">
        <f t="shared" si="0"/>
        <v>0</v>
      </c>
      <c r="K109" s="197" t="s">
        <v>44</v>
      </c>
      <c r="L109" s="42"/>
      <c r="M109" s="202" t="s">
        <v>44</v>
      </c>
      <c r="N109" s="203" t="s">
        <v>53</v>
      </c>
      <c r="O109" s="67"/>
      <c r="P109" s="204">
        <f t="shared" si="1"/>
        <v>0</v>
      </c>
      <c r="Q109" s="204">
        <v>0</v>
      </c>
      <c r="R109" s="204">
        <f t="shared" si="2"/>
        <v>0</v>
      </c>
      <c r="S109" s="204">
        <v>0</v>
      </c>
      <c r="T109" s="205">
        <f t="shared" si="3"/>
        <v>0</v>
      </c>
      <c r="U109" s="37"/>
      <c r="V109" s="37"/>
      <c r="W109" s="37"/>
      <c r="X109" s="37"/>
      <c r="Y109" s="37"/>
      <c r="Z109" s="37"/>
      <c r="AA109" s="37"/>
      <c r="AB109" s="37"/>
      <c r="AC109" s="37"/>
      <c r="AD109" s="37"/>
      <c r="AE109" s="37"/>
      <c r="AR109" s="206" t="s">
        <v>104</v>
      </c>
      <c r="AT109" s="206" t="s">
        <v>264</v>
      </c>
      <c r="AU109" s="206" t="s">
        <v>89</v>
      </c>
      <c r="AY109" s="19" t="s">
        <v>262</v>
      </c>
      <c r="BE109" s="207">
        <f t="shared" si="4"/>
        <v>0</v>
      </c>
      <c r="BF109" s="207">
        <f t="shared" si="5"/>
        <v>0</v>
      </c>
      <c r="BG109" s="207">
        <f t="shared" si="6"/>
        <v>0</v>
      </c>
      <c r="BH109" s="207">
        <f t="shared" si="7"/>
        <v>0</v>
      </c>
      <c r="BI109" s="207">
        <f t="shared" si="8"/>
        <v>0</v>
      </c>
      <c r="BJ109" s="19" t="s">
        <v>89</v>
      </c>
      <c r="BK109" s="207">
        <f t="shared" si="9"/>
        <v>0</v>
      </c>
      <c r="BL109" s="19" t="s">
        <v>104</v>
      </c>
      <c r="BM109" s="206" t="s">
        <v>496</v>
      </c>
    </row>
    <row r="110" spans="1:65" s="2" customFormat="1" ht="16.5" customHeight="1">
      <c r="A110" s="37"/>
      <c r="B110" s="38"/>
      <c r="C110" s="195" t="s">
        <v>403</v>
      </c>
      <c r="D110" s="195" t="s">
        <v>264</v>
      </c>
      <c r="E110" s="196" t="s">
        <v>5101</v>
      </c>
      <c r="F110" s="197" t="s">
        <v>5102</v>
      </c>
      <c r="G110" s="198" t="s">
        <v>518</v>
      </c>
      <c r="H110" s="199">
        <v>1</v>
      </c>
      <c r="I110" s="200"/>
      <c r="J110" s="201">
        <f t="shared" si="0"/>
        <v>0</v>
      </c>
      <c r="K110" s="197" t="s">
        <v>44</v>
      </c>
      <c r="L110" s="42"/>
      <c r="M110" s="202" t="s">
        <v>44</v>
      </c>
      <c r="N110" s="203" t="s">
        <v>53</v>
      </c>
      <c r="O110" s="67"/>
      <c r="P110" s="204">
        <f t="shared" si="1"/>
        <v>0</v>
      </c>
      <c r="Q110" s="204">
        <v>0</v>
      </c>
      <c r="R110" s="204">
        <f t="shared" si="2"/>
        <v>0</v>
      </c>
      <c r="S110" s="204">
        <v>0</v>
      </c>
      <c r="T110" s="205">
        <f t="shared" si="3"/>
        <v>0</v>
      </c>
      <c r="U110" s="37"/>
      <c r="V110" s="37"/>
      <c r="W110" s="37"/>
      <c r="X110" s="37"/>
      <c r="Y110" s="37"/>
      <c r="Z110" s="37"/>
      <c r="AA110" s="37"/>
      <c r="AB110" s="37"/>
      <c r="AC110" s="37"/>
      <c r="AD110" s="37"/>
      <c r="AE110" s="37"/>
      <c r="AR110" s="206" t="s">
        <v>104</v>
      </c>
      <c r="AT110" s="206" t="s">
        <v>264</v>
      </c>
      <c r="AU110" s="206" t="s">
        <v>89</v>
      </c>
      <c r="AY110" s="19" t="s">
        <v>262</v>
      </c>
      <c r="BE110" s="207">
        <f t="shared" si="4"/>
        <v>0</v>
      </c>
      <c r="BF110" s="207">
        <f t="shared" si="5"/>
        <v>0</v>
      </c>
      <c r="BG110" s="207">
        <f t="shared" si="6"/>
        <v>0</v>
      </c>
      <c r="BH110" s="207">
        <f t="shared" si="7"/>
        <v>0</v>
      </c>
      <c r="BI110" s="207">
        <f t="shared" si="8"/>
        <v>0</v>
      </c>
      <c r="BJ110" s="19" t="s">
        <v>89</v>
      </c>
      <c r="BK110" s="207">
        <f t="shared" si="9"/>
        <v>0</v>
      </c>
      <c r="BL110" s="19" t="s">
        <v>104</v>
      </c>
      <c r="BM110" s="206" t="s">
        <v>515</v>
      </c>
    </row>
    <row r="111" spans="1:65" s="2" customFormat="1" ht="16.5" customHeight="1">
      <c r="A111" s="37"/>
      <c r="B111" s="38"/>
      <c r="C111" s="195" t="s">
        <v>410</v>
      </c>
      <c r="D111" s="195" t="s">
        <v>264</v>
      </c>
      <c r="E111" s="196" t="s">
        <v>5103</v>
      </c>
      <c r="F111" s="197" t="s">
        <v>5104</v>
      </c>
      <c r="G111" s="198" t="s">
        <v>518</v>
      </c>
      <c r="H111" s="199">
        <v>1</v>
      </c>
      <c r="I111" s="200"/>
      <c r="J111" s="201">
        <f t="shared" si="0"/>
        <v>0</v>
      </c>
      <c r="K111" s="197" t="s">
        <v>44</v>
      </c>
      <c r="L111" s="42"/>
      <c r="M111" s="202" t="s">
        <v>44</v>
      </c>
      <c r="N111" s="203" t="s">
        <v>53</v>
      </c>
      <c r="O111" s="67"/>
      <c r="P111" s="204">
        <f t="shared" si="1"/>
        <v>0</v>
      </c>
      <c r="Q111" s="204">
        <v>0</v>
      </c>
      <c r="R111" s="204">
        <f t="shared" si="2"/>
        <v>0</v>
      </c>
      <c r="S111" s="204">
        <v>0</v>
      </c>
      <c r="T111" s="205">
        <f t="shared" si="3"/>
        <v>0</v>
      </c>
      <c r="U111" s="37"/>
      <c r="V111" s="37"/>
      <c r="W111" s="37"/>
      <c r="X111" s="37"/>
      <c r="Y111" s="37"/>
      <c r="Z111" s="37"/>
      <c r="AA111" s="37"/>
      <c r="AB111" s="37"/>
      <c r="AC111" s="37"/>
      <c r="AD111" s="37"/>
      <c r="AE111" s="37"/>
      <c r="AR111" s="206" t="s">
        <v>104</v>
      </c>
      <c r="AT111" s="206" t="s">
        <v>264</v>
      </c>
      <c r="AU111" s="206" t="s">
        <v>89</v>
      </c>
      <c r="AY111" s="19" t="s">
        <v>262</v>
      </c>
      <c r="BE111" s="207">
        <f t="shared" si="4"/>
        <v>0</v>
      </c>
      <c r="BF111" s="207">
        <f t="shared" si="5"/>
        <v>0</v>
      </c>
      <c r="BG111" s="207">
        <f t="shared" si="6"/>
        <v>0</v>
      </c>
      <c r="BH111" s="207">
        <f t="shared" si="7"/>
        <v>0</v>
      </c>
      <c r="BI111" s="207">
        <f t="shared" si="8"/>
        <v>0</v>
      </c>
      <c r="BJ111" s="19" t="s">
        <v>89</v>
      </c>
      <c r="BK111" s="207">
        <f t="shared" si="9"/>
        <v>0</v>
      </c>
      <c r="BL111" s="19" t="s">
        <v>104</v>
      </c>
      <c r="BM111" s="206" t="s">
        <v>529</v>
      </c>
    </row>
    <row r="112" spans="1:65" s="2" customFormat="1" ht="16.5" customHeight="1">
      <c r="A112" s="37"/>
      <c r="B112" s="38"/>
      <c r="C112" s="195" t="s">
        <v>416</v>
      </c>
      <c r="D112" s="195" t="s">
        <v>264</v>
      </c>
      <c r="E112" s="196" t="s">
        <v>5105</v>
      </c>
      <c r="F112" s="197" t="s">
        <v>5106</v>
      </c>
      <c r="G112" s="198" t="s">
        <v>518</v>
      </c>
      <c r="H112" s="199">
        <v>2</v>
      </c>
      <c r="I112" s="200"/>
      <c r="J112" s="201">
        <f t="shared" si="0"/>
        <v>0</v>
      </c>
      <c r="K112" s="197" t="s">
        <v>44</v>
      </c>
      <c r="L112" s="42"/>
      <c r="M112" s="202" t="s">
        <v>44</v>
      </c>
      <c r="N112" s="203" t="s">
        <v>53</v>
      </c>
      <c r="O112" s="67"/>
      <c r="P112" s="204">
        <f t="shared" si="1"/>
        <v>0</v>
      </c>
      <c r="Q112" s="204">
        <v>0</v>
      </c>
      <c r="R112" s="204">
        <f t="shared" si="2"/>
        <v>0</v>
      </c>
      <c r="S112" s="204">
        <v>0</v>
      </c>
      <c r="T112" s="205">
        <f t="shared" si="3"/>
        <v>0</v>
      </c>
      <c r="U112" s="37"/>
      <c r="V112" s="37"/>
      <c r="W112" s="37"/>
      <c r="X112" s="37"/>
      <c r="Y112" s="37"/>
      <c r="Z112" s="37"/>
      <c r="AA112" s="37"/>
      <c r="AB112" s="37"/>
      <c r="AC112" s="37"/>
      <c r="AD112" s="37"/>
      <c r="AE112" s="37"/>
      <c r="AR112" s="206" t="s">
        <v>104</v>
      </c>
      <c r="AT112" s="206" t="s">
        <v>264</v>
      </c>
      <c r="AU112" s="206" t="s">
        <v>89</v>
      </c>
      <c r="AY112" s="19" t="s">
        <v>262</v>
      </c>
      <c r="BE112" s="207">
        <f t="shared" si="4"/>
        <v>0</v>
      </c>
      <c r="BF112" s="207">
        <f t="shared" si="5"/>
        <v>0</v>
      </c>
      <c r="BG112" s="207">
        <f t="shared" si="6"/>
        <v>0</v>
      </c>
      <c r="BH112" s="207">
        <f t="shared" si="7"/>
        <v>0</v>
      </c>
      <c r="BI112" s="207">
        <f t="shared" si="8"/>
        <v>0</v>
      </c>
      <c r="BJ112" s="19" t="s">
        <v>89</v>
      </c>
      <c r="BK112" s="207">
        <f t="shared" si="9"/>
        <v>0</v>
      </c>
      <c r="BL112" s="19" t="s">
        <v>104</v>
      </c>
      <c r="BM112" s="206" t="s">
        <v>546</v>
      </c>
    </row>
    <row r="113" spans="1:65" s="2" customFormat="1" ht="21.75" customHeight="1">
      <c r="A113" s="37"/>
      <c r="B113" s="38"/>
      <c r="C113" s="195" t="s">
        <v>8</v>
      </c>
      <c r="D113" s="195" t="s">
        <v>264</v>
      </c>
      <c r="E113" s="196" t="s">
        <v>5107</v>
      </c>
      <c r="F113" s="197" t="s">
        <v>5108</v>
      </c>
      <c r="G113" s="198" t="s">
        <v>518</v>
      </c>
      <c r="H113" s="199">
        <v>1</v>
      </c>
      <c r="I113" s="200"/>
      <c r="J113" s="201">
        <f t="shared" si="0"/>
        <v>0</v>
      </c>
      <c r="K113" s="197" t="s">
        <v>44</v>
      </c>
      <c r="L113" s="42"/>
      <c r="M113" s="202" t="s">
        <v>44</v>
      </c>
      <c r="N113" s="203" t="s">
        <v>53</v>
      </c>
      <c r="O113" s="67"/>
      <c r="P113" s="204">
        <f t="shared" si="1"/>
        <v>0</v>
      </c>
      <c r="Q113" s="204">
        <v>0</v>
      </c>
      <c r="R113" s="204">
        <f t="shared" si="2"/>
        <v>0</v>
      </c>
      <c r="S113" s="204">
        <v>0</v>
      </c>
      <c r="T113" s="205">
        <f t="shared" si="3"/>
        <v>0</v>
      </c>
      <c r="U113" s="37"/>
      <c r="V113" s="37"/>
      <c r="W113" s="37"/>
      <c r="X113" s="37"/>
      <c r="Y113" s="37"/>
      <c r="Z113" s="37"/>
      <c r="AA113" s="37"/>
      <c r="AB113" s="37"/>
      <c r="AC113" s="37"/>
      <c r="AD113" s="37"/>
      <c r="AE113" s="37"/>
      <c r="AR113" s="206" t="s">
        <v>104</v>
      </c>
      <c r="AT113" s="206" t="s">
        <v>264</v>
      </c>
      <c r="AU113" s="206" t="s">
        <v>89</v>
      </c>
      <c r="AY113" s="19" t="s">
        <v>262</v>
      </c>
      <c r="BE113" s="207">
        <f t="shared" si="4"/>
        <v>0</v>
      </c>
      <c r="BF113" s="207">
        <f t="shared" si="5"/>
        <v>0</v>
      </c>
      <c r="BG113" s="207">
        <f t="shared" si="6"/>
        <v>0</v>
      </c>
      <c r="BH113" s="207">
        <f t="shared" si="7"/>
        <v>0</v>
      </c>
      <c r="BI113" s="207">
        <f t="shared" si="8"/>
        <v>0</v>
      </c>
      <c r="BJ113" s="19" t="s">
        <v>89</v>
      </c>
      <c r="BK113" s="207">
        <f t="shared" si="9"/>
        <v>0</v>
      </c>
      <c r="BL113" s="19" t="s">
        <v>104</v>
      </c>
      <c r="BM113" s="206" t="s">
        <v>587</v>
      </c>
    </row>
    <row r="114" spans="1:65" s="2" customFormat="1" ht="21.75" customHeight="1">
      <c r="A114" s="37"/>
      <c r="B114" s="38"/>
      <c r="C114" s="195" t="s">
        <v>442</v>
      </c>
      <c r="D114" s="195" t="s">
        <v>264</v>
      </c>
      <c r="E114" s="196" t="s">
        <v>5109</v>
      </c>
      <c r="F114" s="197" t="s">
        <v>5110</v>
      </c>
      <c r="G114" s="198" t="s">
        <v>518</v>
      </c>
      <c r="H114" s="199">
        <v>1</v>
      </c>
      <c r="I114" s="200"/>
      <c r="J114" s="201">
        <f t="shared" si="0"/>
        <v>0</v>
      </c>
      <c r="K114" s="197" t="s">
        <v>44</v>
      </c>
      <c r="L114" s="42"/>
      <c r="M114" s="202" t="s">
        <v>44</v>
      </c>
      <c r="N114" s="203" t="s">
        <v>53</v>
      </c>
      <c r="O114" s="67"/>
      <c r="P114" s="204">
        <f t="shared" si="1"/>
        <v>0</v>
      </c>
      <c r="Q114" s="204">
        <v>0</v>
      </c>
      <c r="R114" s="204">
        <f t="shared" si="2"/>
        <v>0</v>
      </c>
      <c r="S114" s="204">
        <v>0</v>
      </c>
      <c r="T114" s="205">
        <f t="shared" si="3"/>
        <v>0</v>
      </c>
      <c r="U114" s="37"/>
      <c r="V114" s="37"/>
      <c r="W114" s="37"/>
      <c r="X114" s="37"/>
      <c r="Y114" s="37"/>
      <c r="Z114" s="37"/>
      <c r="AA114" s="37"/>
      <c r="AB114" s="37"/>
      <c r="AC114" s="37"/>
      <c r="AD114" s="37"/>
      <c r="AE114" s="37"/>
      <c r="AR114" s="206" t="s">
        <v>104</v>
      </c>
      <c r="AT114" s="206" t="s">
        <v>264</v>
      </c>
      <c r="AU114" s="206" t="s">
        <v>89</v>
      </c>
      <c r="AY114" s="19" t="s">
        <v>262</v>
      </c>
      <c r="BE114" s="207">
        <f t="shared" si="4"/>
        <v>0</v>
      </c>
      <c r="BF114" s="207">
        <f t="shared" si="5"/>
        <v>0</v>
      </c>
      <c r="BG114" s="207">
        <f t="shared" si="6"/>
        <v>0</v>
      </c>
      <c r="BH114" s="207">
        <f t="shared" si="7"/>
        <v>0</v>
      </c>
      <c r="BI114" s="207">
        <f t="shared" si="8"/>
        <v>0</v>
      </c>
      <c r="BJ114" s="19" t="s">
        <v>89</v>
      </c>
      <c r="BK114" s="207">
        <f t="shared" si="9"/>
        <v>0</v>
      </c>
      <c r="BL114" s="19" t="s">
        <v>104</v>
      </c>
      <c r="BM114" s="206" t="s">
        <v>619</v>
      </c>
    </row>
    <row r="115" spans="1:65" s="2" customFormat="1" ht="16.5" customHeight="1">
      <c r="A115" s="37"/>
      <c r="B115" s="38"/>
      <c r="C115" s="195" t="s">
        <v>453</v>
      </c>
      <c r="D115" s="195" t="s">
        <v>264</v>
      </c>
      <c r="E115" s="196" t="s">
        <v>5111</v>
      </c>
      <c r="F115" s="197" t="s">
        <v>5112</v>
      </c>
      <c r="G115" s="198" t="s">
        <v>518</v>
      </c>
      <c r="H115" s="199">
        <v>1</v>
      </c>
      <c r="I115" s="200"/>
      <c r="J115" s="201">
        <f t="shared" si="0"/>
        <v>0</v>
      </c>
      <c r="K115" s="197" t="s">
        <v>44</v>
      </c>
      <c r="L115" s="42"/>
      <c r="M115" s="202" t="s">
        <v>44</v>
      </c>
      <c r="N115" s="203" t="s">
        <v>53</v>
      </c>
      <c r="O115" s="67"/>
      <c r="P115" s="204">
        <f t="shared" si="1"/>
        <v>0</v>
      </c>
      <c r="Q115" s="204">
        <v>0</v>
      </c>
      <c r="R115" s="204">
        <f t="shared" si="2"/>
        <v>0</v>
      </c>
      <c r="S115" s="204">
        <v>0</v>
      </c>
      <c r="T115" s="205">
        <f t="shared" si="3"/>
        <v>0</v>
      </c>
      <c r="U115" s="37"/>
      <c r="V115" s="37"/>
      <c r="W115" s="37"/>
      <c r="X115" s="37"/>
      <c r="Y115" s="37"/>
      <c r="Z115" s="37"/>
      <c r="AA115" s="37"/>
      <c r="AB115" s="37"/>
      <c r="AC115" s="37"/>
      <c r="AD115" s="37"/>
      <c r="AE115" s="37"/>
      <c r="AR115" s="206" t="s">
        <v>104</v>
      </c>
      <c r="AT115" s="206" t="s">
        <v>264</v>
      </c>
      <c r="AU115" s="206" t="s">
        <v>89</v>
      </c>
      <c r="AY115" s="19" t="s">
        <v>262</v>
      </c>
      <c r="BE115" s="207">
        <f t="shared" si="4"/>
        <v>0</v>
      </c>
      <c r="BF115" s="207">
        <f t="shared" si="5"/>
        <v>0</v>
      </c>
      <c r="BG115" s="207">
        <f t="shared" si="6"/>
        <v>0</v>
      </c>
      <c r="BH115" s="207">
        <f t="shared" si="7"/>
        <v>0</v>
      </c>
      <c r="BI115" s="207">
        <f t="shared" si="8"/>
        <v>0</v>
      </c>
      <c r="BJ115" s="19" t="s">
        <v>89</v>
      </c>
      <c r="BK115" s="207">
        <f t="shared" si="9"/>
        <v>0</v>
      </c>
      <c r="BL115" s="19" t="s">
        <v>104</v>
      </c>
      <c r="BM115" s="206" t="s">
        <v>638</v>
      </c>
    </row>
    <row r="116" spans="1:65" s="2" customFormat="1" ht="21.75" customHeight="1">
      <c r="A116" s="37"/>
      <c r="B116" s="38"/>
      <c r="C116" s="195" t="s">
        <v>463</v>
      </c>
      <c r="D116" s="195" t="s">
        <v>264</v>
      </c>
      <c r="E116" s="196" t="s">
        <v>5113</v>
      </c>
      <c r="F116" s="197" t="s">
        <v>5114</v>
      </c>
      <c r="G116" s="198" t="s">
        <v>518</v>
      </c>
      <c r="H116" s="199">
        <v>1</v>
      </c>
      <c r="I116" s="200"/>
      <c r="J116" s="201">
        <f t="shared" si="0"/>
        <v>0</v>
      </c>
      <c r="K116" s="197" t="s">
        <v>44</v>
      </c>
      <c r="L116" s="42"/>
      <c r="M116" s="202" t="s">
        <v>44</v>
      </c>
      <c r="N116" s="203" t="s">
        <v>53</v>
      </c>
      <c r="O116" s="67"/>
      <c r="P116" s="204">
        <f t="shared" si="1"/>
        <v>0</v>
      </c>
      <c r="Q116" s="204">
        <v>0</v>
      </c>
      <c r="R116" s="204">
        <f t="shared" si="2"/>
        <v>0</v>
      </c>
      <c r="S116" s="204">
        <v>0</v>
      </c>
      <c r="T116" s="205">
        <f t="shared" si="3"/>
        <v>0</v>
      </c>
      <c r="U116" s="37"/>
      <c r="V116" s="37"/>
      <c r="W116" s="37"/>
      <c r="X116" s="37"/>
      <c r="Y116" s="37"/>
      <c r="Z116" s="37"/>
      <c r="AA116" s="37"/>
      <c r="AB116" s="37"/>
      <c r="AC116" s="37"/>
      <c r="AD116" s="37"/>
      <c r="AE116" s="37"/>
      <c r="AR116" s="206" t="s">
        <v>104</v>
      </c>
      <c r="AT116" s="206" t="s">
        <v>264</v>
      </c>
      <c r="AU116" s="206" t="s">
        <v>89</v>
      </c>
      <c r="AY116" s="19" t="s">
        <v>262</v>
      </c>
      <c r="BE116" s="207">
        <f t="shared" si="4"/>
        <v>0</v>
      </c>
      <c r="BF116" s="207">
        <f t="shared" si="5"/>
        <v>0</v>
      </c>
      <c r="BG116" s="207">
        <f t="shared" si="6"/>
        <v>0</v>
      </c>
      <c r="BH116" s="207">
        <f t="shared" si="7"/>
        <v>0</v>
      </c>
      <c r="BI116" s="207">
        <f t="shared" si="8"/>
        <v>0</v>
      </c>
      <c r="BJ116" s="19" t="s">
        <v>89</v>
      </c>
      <c r="BK116" s="207">
        <f t="shared" si="9"/>
        <v>0</v>
      </c>
      <c r="BL116" s="19" t="s">
        <v>104</v>
      </c>
      <c r="BM116" s="206" t="s">
        <v>657</v>
      </c>
    </row>
    <row r="117" spans="1:65" s="2" customFormat="1" ht="16.5" customHeight="1">
      <c r="A117" s="37"/>
      <c r="B117" s="38"/>
      <c r="C117" s="195" t="s">
        <v>467</v>
      </c>
      <c r="D117" s="195" t="s">
        <v>264</v>
      </c>
      <c r="E117" s="196" t="s">
        <v>5115</v>
      </c>
      <c r="F117" s="197" t="s">
        <v>5116</v>
      </c>
      <c r="G117" s="198" t="s">
        <v>518</v>
      </c>
      <c r="H117" s="199">
        <v>1</v>
      </c>
      <c r="I117" s="200"/>
      <c r="J117" s="201">
        <f t="shared" si="0"/>
        <v>0</v>
      </c>
      <c r="K117" s="197" t="s">
        <v>44</v>
      </c>
      <c r="L117" s="42"/>
      <c r="M117" s="202" t="s">
        <v>44</v>
      </c>
      <c r="N117" s="203" t="s">
        <v>53</v>
      </c>
      <c r="O117" s="67"/>
      <c r="P117" s="204">
        <f t="shared" si="1"/>
        <v>0</v>
      </c>
      <c r="Q117" s="204">
        <v>0</v>
      </c>
      <c r="R117" s="204">
        <f t="shared" si="2"/>
        <v>0</v>
      </c>
      <c r="S117" s="204">
        <v>0</v>
      </c>
      <c r="T117" s="205">
        <f t="shared" si="3"/>
        <v>0</v>
      </c>
      <c r="U117" s="37"/>
      <c r="V117" s="37"/>
      <c r="W117" s="37"/>
      <c r="X117" s="37"/>
      <c r="Y117" s="37"/>
      <c r="Z117" s="37"/>
      <c r="AA117" s="37"/>
      <c r="AB117" s="37"/>
      <c r="AC117" s="37"/>
      <c r="AD117" s="37"/>
      <c r="AE117" s="37"/>
      <c r="AR117" s="206" t="s">
        <v>104</v>
      </c>
      <c r="AT117" s="206" t="s">
        <v>264</v>
      </c>
      <c r="AU117" s="206" t="s">
        <v>89</v>
      </c>
      <c r="AY117" s="19" t="s">
        <v>262</v>
      </c>
      <c r="BE117" s="207">
        <f t="shared" si="4"/>
        <v>0</v>
      </c>
      <c r="BF117" s="207">
        <f t="shared" si="5"/>
        <v>0</v>
      </c>
      <c r="BG117" s="207">
        <f t="shared" si="6"/>
        <v>0</v>
      </c>
      <c r="BH117" s="207">
        <f t="shared" si="7"/>
        <v>0</v>
      </c>
      <c r="BI117" s="207">
        <f t="shared" si="8"/>
        <v>0</v>
      </c>
      <c r="BJ117" s="19" t="s">
        <v>89</v>
      </c>
      <c r="BK117" s="207">
        <f t="shared" si="9"/>
        <v>0</v>
      </c>
      <c r="BL117" s="19" t="s">
        <v>104</v>
      </c>
      <c r="BM117" s="206" t="s">
        <v>668</v>
      </c>
    </row>
    <row r="118" spans="1:65" s="2" customFormat="1" ht="16.5" customHeight="1">
      <c r="A118" s="37"/>
      <c r="B118" s="38"/>
      <c r="C118" s="195" t="s">
        <v>475</v>
      </c>
      <c r="D118" s="195" t="s">
        <v>264</v>
      </c>
      <c r="E118" s="196" t="s">
        <v>5117</v>
      </c>
      <c r="F118" s="197" t="s">
        <v>5118</v>
      </c>
      <c r="G118" s="198" t="s">
        <v>518</v>
      </c>
      <c r="H118" s="199">
        <v>7</v>
      </c>
      <c r="I118" s="200"/>
      <c r="J118" s="201">
        <f t="shared" si="0"/>
        <v>0</v>
      </c>
      <c r="K118" s="197" t="s">
        <v>44</v>
      </c>
      <c r="L118" s="42"/>
      <c r="M118" s="202" t="s">
        <v>44</v>
      </c>
      <c r="N118" s="203" t="s">
        <v>53</v>
      </c>
      <c r="O118" s="67"/>
      <c r="P118" s="204">
        <f t="shared" si="1"/>
        <v>0</v>
      </c>
      <c r="Q118" s="204">
        <v>0</v>
      </c>
      <c r="R118" s="204">
        <f t="shared" si="2"/>
        <v>0</v>
      </c>
      <c r="S118" s="204">
        <v>0</v>
      </c>
      <c r="T118" s="205">
        <f t="shared" si="3"/>
        <v>0</v>
      </c>
      <c r="U118" s="37"/>
      <c r="V118" s="37"/>
      <c r="W118" s="37"/>
      <c r="X118" s="37"/>
      <c r="Y118" s="37"/>
      <c r="Z118" s="37"/>
      <c r="AA118" s="37"/>
      <c r="AB118" s="37"/>
      <c r="AC118" s="37"/>
      <c r="AD118" s="37"/>
      <c r="AE118" s="37"/>
      <c r="AR118" s="206" t="s">
        <v>104</v>
      </c>
      <c r="AT118" s="206" t="s">
        <v>264</v>
      </c>
      <c r="AU118" s="206" t="s">
        <v>89</v>
      </c>
      <c r="AY118" s="19" t="s">
        <v>262</v>
      </c>
      <c r="BE118" s="207">
        <f t="shared" si="4"/>
        <v>0</v>
      </c>
      <c r="BF118" s="207">
        <f t="shared" si="5"/>
        <v>0</v>
      </c>
      <c r="BG118" s="207">
        <f t="shared" si="6"/>
        <v>0</v>
      </c>
      <c r="BH118" s="207">
        <f t="shared" si="7"/>
        <v>0</v>
      </c>
      <c r="BI118" s="207">
        <f t="shared" si="8"/>
        <v>0</v>
      </c>
      <c r="BJ118" s="19" t="s">
        <v>89</v>
      </c>
      <c r="BK118" s="207">
        <f t="shared" si="9"/>
        <v>0</v>
      </c>
      <c r="BL118" s="19" t="s">
        <v>104</v>
      </c>
      <c r="BM118" s="206" t="s">
        <v>708</v>
      </c>
    </row>
    <row r="119" spans="1:65" s="2" customFormat="1" ht="16.5" customHeight="1">
      <c r="A119" s="37"/>
      <c r="B119" s="38"/>
      <c r="C119" s="195" t="s">
        <v>7</v>
      </c>
      <c r="D119" s="195" t="s">
        <v>264</v>
      </c>
      <c r="E119" s="196" t="s">
        <v>5119</v>
      </c>
      <c r="F119" s="197" t="s">
        <v>5120</v>
      </c>
      <c r="G119" s="198" t="s">
        <v>518</v>
      </c>
      <c r="H119" s="199">
        <v>8</v>
      </c>
      <c r="I119" s="200"/>
      <c r="J119" s="201">
        <f t="shared" si="0"/>
        <v>0</v>
      </c>
      <c r="K119" s="197" t="s">
        <v>44</v>
      </c>
      <c r="L119" s="42"/>
      <c r="M119" s="202" t="s">
        <v>44</v>
      </c>
      <c r="N119" s="203" t="s">
        <v>53</v>
      </c>
      <c r="O119" s="67"/>
      <c r="P119" s="204">
        <f t="shared" si="1"/>
        <v>0</v>
      </c>
      <c r="Q119" s="204">
        <v>0</v>
      </c>
      <c r="R119" s="204">
        <f t="shared" si="2"/>
        <v>0</v>
      </c>
      <c r="S119" s="204">
        <v>0</v>
      </c>
      <c r="T119" s="205">
        <f t="shared" si="3"/>
        <v>0</v>
      </c>
      <c r="U119" s="37"/>
      <c r="V119" s="37"/>
      <c r="W119" s="37"/>
      <c r="X119" s="37"/>
      <c r="Y119" s="37"/>
      <c r="Z119" s="37"/>
      <c r="AA119" s="37"/>
      <c r="AB119" s="37"/>
      <c r="AC119" s="37"/>
      <c r="AD119" s="37"/>
      <c r="AE119" s="37"/>
      <c r="AR119" s="206" t="s">
        <v>104</v>
      </c>
      <c r="AT119" s="206" t="s">
        <v>264</v>
      </c>
      <c r="AU119" s="206" t="s">
        <v>89</v>
      </c>
      <c r="AY119" s="19" t="s">
        <v>262</v>
      </c>
      <c r="BE119" s="207">
        <f t="shared" si="4"/>
        <v>0</v>
      </c>
      <c r="BF119" s="207">
        <f t="shared" si="5"/>
        <v>0</v>
      </c>
      <c r="BG119" s="207">
        <f t="shared" si="6"/>
        <v>0</v>
      </c>
      <c r="BH119" s="207">
        <f t="shared" si="7"/>
        <v>0</v>
      </c>
      <c r="BI119" s="207">
        <f t="shared" si="8"/>
        <v>0</v>
      </c>
      <c r="BJ119" s="19" t="s">
        <v>89</v>
      </c>
      <c r="BK119" s="207">
        <f t="shared" si="9"/>
        <v>0</v>
      </c>
      <c r="BL119" s="19" t="s">
        <v>104</v>
      </c>
      <c r="BM119" s="206" t="s">
        <v>718</v>
      </c>
    </row>
    <row r="120" spans="1:65" s="2" customFormat="1" ht="16.5" customHeight="1">
      <c r="A120" s="37"/>
      <c r="B120" s="38"/>
      <c r="C120" s="195" t="s">
        <v>496</v>
      </c>
      <c r="D120" s="195" t="s">
        <v>264</v>
      </c>
      <c r="E120" s="196" t="s">
        <v>5121</v>
      </c>
      <c r="F120" s="197" t="s">
        <v>5122</v>
      </c>
      <c r="G120" s="198" t="s">
        <v>518</v>
      </c>
      <c r="H120" s="199">
        <v>1</v>
      </c>
      <c r="I120" s="200"/>
      <c r="J120" s="201">
        <f t="shared" si="0"/>
        <v>0</v>
      </c>
      <c r="K120" s="197" t="s">
        <v>44</v>
      </c>
      <c r="L120" s="42"/>
      <c r="M120" s="202" t="s">
        <v>44</v>
      </c>
      <c r="N120" s="203" t="s">
        <v>53</v>
      </c>
      <c r="O120" s="67"/>
      <c r="P120" s="204">
        <f t="shared" si="1"/>
        <v>0</v>
      </c>
      <c r="Q120" s="204">
        <v>0</v>
      </c>
      <c r="R120" s="204">
        <f t="shared" si="2"/>
        <v>0</v>
      </c>
      <c r="S120" s="204">
        <v>0</v>
      </c>
      <c r="T120" s="205">
        <f t="shared" si="3"/>
        <v>0</v>
      </c>
      <c r="U120" s="37"/>
      <c r="V120" s="37"/>
      <c r="W120" s="37"/>
      <c r="X120" s="37"/>
      <c r="Y120" s="37"/>
      <c r="Z120" s="37"/>
      <c r="AA120" s="37"/>
      <c r="AB120" s="37"/>
      <c r="AC120" s="37"/>
      <c r="AD120" s="37"/>
      <c r="AE120" s="37"/>
      <c r="AR120" s="206" t="s">
        <v>104</v>
      </c>
      <c r="AT120" s="206" t="s">
        <v>264</v>
      </c>
      <c r="AU120" s="206" t="s">
        <v>89</v>
      </c>
      <c r="AY120" s="19" t="s">
        <v>262</v>
      </c>
      <c r="BE120" s="207">
        <f t="shared" si="4"/>
        <v>0</v>
      </c>
      <c r="BF120" s="207">
        <f t="shared" si="5"/>
        <v>0</v>
      </c>
      <c r="BG120" s="207">
        <f t="shared" si="6"/>
        <v>0</v>
      </c>
      <c r="BH120" s="207">
        <f t="shared" si="7"/>
        <v>0</v>
      </c>
      <c r="BI120" s="207">
        <f t="shared" si="8"/>
        <v>0</v>
      </c>
      <c r="BJ120" s="19" t="s">
        <v>89</v>
      </c>
      <c r="BK120" s="207">
        <f t="shared" si="9"/>
        <v>0</v>
      </c>
      <c r="BL120" s="19" t="s">
        <v>104</v>
      </c>
      <c r="BM120" s="206" t="s">
        <v>733</v>
      </c>
    </row>
    <row r="121" spans="1:65" s="2" customFormat="1" ht="16.5" customHeight="1">
      <c r="A121" s="37"/>
      <c r="B121" s="38"/>
      <c r="C121" s="195" t="s">
        <v>511</v>
      </c>
      <c r="D121" s="195" t="s">
        <v>264</v>
      </c>
      <c r="E121" s="196" t="s">
        <v>5123</v>
      </c>
      <c r="F121" s="197" t="s">
        <v>5124</v>
      </c>
      <c r="G121" s="198" t="s">
        <v>518</v>
      </c>
      <c r="H121" s="199">
        <v>1</v>
      </c>
      <c r="I121" s="200"/>
      <c r="J121" s="201">
        <f t="shared" si="0"/>
        <v>0</v>
      </c>
      <c r="K121" s="197" t="s">
        <v>44</v>
      </c>
      <c r="L121" s="42"/>
      <c r="M121" s="202" t="s">
        <v>44</v>
      </c>
      <c r="N121" s="203" t="s">
        <v>53</v>
      </c>
      <c r="O121" s="67"/>
      <c r="P121" s="204">
        <f t="shared" si="1"/>
        <v>0</v>
      </c>
      <c r="Q121" s="204">
        <v>0</v>
      </c>
      <c r="R121" s="204">
        <f t="shared" si="2"/>
        <v>0</v>
      </c>
      <c r="S121" s="204">
        <v>0</v>
      </c>
      <c r="T121" s="205">
        <f t="shared" si="3"/>
        <v>0</v>
      </c>
      <c r="U121" s="37"/>
      <c r="V121" s="37"/>
      <c r="W121" s="37"/>
      <c r="X121" s="37"/>
      <c r="Y121" s="37"/>
      <c r="Z121" s="37"/>
      <c r="AA121" s="37"/>
      <c r="AB121" s="37"/>
      <c r="AC121" s="37"/>
      <c r="AD121" s="37"/>
      <c r="AE121" s="37"/>
      <c r="AR121" s="206" t="s">
        <v>104</v>
      </c>
      <c r="AT121" s="206" t="s">
        <v>264</v>
      </c>
      <c r="AU121" s="206" t="s">
        <v>89</v>
      </c>
      <c r="AY121" s="19" t="s">
        <v>262</v>
      </c>
      <c r="BE121" s="207">
        <f t="shared" si="4"/>
        <v>0</v>
      </c>
      <c r="BF121" s="207">
        <f t="shared" si="5"/>
        <v>0</v>
      </c>
      <c r="BG121" s="207">
        <f t="shared" si="6"/>
        <v>0</v>
      </c>
      <c r="BH121" s="207">
        <f t="shared" si="7"/>
        <v>0</v>
      </c>
      <c r="BI121" s="207">
        <f t="shared" si="8"/>
        <v>0</v>
      </c>
      <c r="BJ121" s="19" t="s">
        <v>89</v>
      </c>
      <c r="BK121" s="207">
        <f t="shared" si="9"/>
        <v>0</v>
      </c>
      <c r="BL121" s="19" t="s">
        <v>104</v>
      </c>
      <c r="BM121" s="206" t="s">
        <v>744</v>
      </c>
    </row>
    <row r="122" spans="1:65" s="2" customFormat="1" ht="16.5" customHeight="1">
      <c r="A122" s="37"/>
      <c r="B122" s="38"/>
      <c r="C122" s="195" t="s">
        <v>515</v>
      </c>
      <c r="D122" s="195" t="s">
        <v>264</v>
      </c>
      <c r="E122" s="196" t="s">
        <v>5125</v>
      </c>
      <c r="F122" s="197" t="s">
        <v>5126</v>
      </c>
      <c r="G122" s="198" t="s">
        <v>518</v>
      </c>
      <c r="H122" s="199">
        <v>1</v>
      </c>
      <c r="I122" s="200"/>
      <c r="J122" s="201">
        <f t="shared" si="0"/>
        <v>0</v>
      </c>
      <c r="K122" s="197" t="s">
        <v>44</v>
      </c>
      <c r="L122" s="42"/>
      <c r="M122" s="202" t="s">
        <v>44</v>
      </c>
      <c r="N122" s="203" t="s">
        <v>53</v>
      </c>
      <c r="O122" s="67"/>
      <c r="P122" s="204">
        <f t="shared" si="1"/>
        <v>0</v>
      </c>
      <c r="Q122" s="204">
        <v>0</v>
      </c>
      <c r="R122" s="204">
        <f t="shared" si="2"/>
        <v>0</v>
      </c>
      <c r="S122" s="204">
        <v>0</v>
      </c>
      <c r="T122" s="205">
        <f t="shared" si="3"/>
        <v>0</v>
      </c>
      <c r="U122" s="37"/>
      <c r="V122" s="37"/>
      <c r="W122" s="37"/>
      <c r="X122" s="37"/>
      <c r="Y122" s="37"/>
      <c r="Z122" s="37"/>
      <c r="AA122" s="37"/>
      <c r="AB122" s="37"/>
      <c r="AC122" s="37"/>
      <c r="AD122" s="37"/>
      <c r="AE122" s="37"/>
      <c r="AR122" s="206" t="s">
        <v>104</v>
      </c>
      <c r="AT122" s="206" t="s">
        <v>264</v>
      </c>
      <c r="AU122" s="206" t="s">
        <v>89</v>
      </c>
      <c r="AY122" s="19" t="s">
        <v>262</v>
      </c>
      <c r="BE122" s="207">
        <f t="shared" si="4"/>
        <v>0</v>
      </c>
      <c r="BF122" s="207">
        <f t="shared" si="5"/>
        <v>0</v>
      </c>
      <c r="BG122" s="207">
        <f t="shared" si="6"/>
        <v>0</v>
      </c>
      <c r="BH122" s="207">
        <f t="shared" si="7"/>
        <v>0</v>
      </c>
      <c r="BI122" s="207">
        <f t="shared" si="8"/>
        <v>0</v>
      </c>
      <c r="BJ122" s="19" t="s">
        <v>89</v>
      </c>
      <c r="BK122" s="207">
        <f t="shared" si="9"/>
        <v>0</v>
      </c>
      <c r="BL122" s="19" t="s">
        <v>104</v>
      </c>
      <c r="BM122" s="206" t="s">
        <v>903</v>
      </c>
    </row>
    <row r="123" spans="1:65" s="2" customFormat="1" ht="16.5" customHeight="1">
      <c r="A123" s="37"/>
      <c r="B123" s="38"/>
      <c r="C123" s="195" t="s">
        <v>523</v>
      </c>
      <c r="D123" s="195" t="s">
        <v>264</v>
      </c>
      <c r="E123" s="196" t="s">
        <v>5127</v>
      </c>
      <c r="F123" s="197" t="s">
        <v>5128</v>
      </c>
      <c r="G123" s="198" t="s">
        <v>518</v>
      </c>
      <c r="H123" s="199">
        <v>2</v>
      </c>
      <c r="I123" s="200"/>
      <c r="J123" s="201">
        <f t="shared" si="0"/>
        <v>0</v>
      </c>
      <c r="K123" s="197" t="s">
        <v>44</v>
      </c>
      <c r="L123" s="42"/>
      <c r="M123" s="202" t="s">
        <v>44</v>
      </c>
      <c r="N123" s="203" t="s">
        <v>53</v>
      </c>
      <c r="O123" s="67"/>
      <c r="P123" s="204">
        <f t="shared" si="1"/>
        <v>0</v>
      </c>
      <c r="Q123" s="204">
        <v>0</v>
      </c>
      <c r="R123" s="204">
        <f t="shared" si="2"/>
        <v>0</v>
      </c>
      <c r="S123" s="204">
        <v>0</v>
      </c>
      <c r="T123" s="205">
        <f t="shared" si="3"/>
        <v>0</v>
      </c>
      <c r="U123" s="37"/>
      <c r="V123" s="37"/>
      <c r="W123" s="37"/>
      <c r="X123" s="37"/>
      <c r="Y123" s="37"/>
      <c r="Z123" s="37"/>
      <c r="AA123" s="37"/>
      <c r="AB123" s="37"/>
      <c r="AC123" s="37"/>
      <c r="AD123" s="37"/>
      <c r="AE123" s="37"/>
      <c r="AR123" s="206" t="s">
        <v>104</v>
      </c>
      <c r="AT123" s="206" t="s">
        <v>264</v>
      </c>
      <c r="AU123" s="206" t="s">
        <v>89</v>
      </c>
      <c r="AY123" s="19" t="s">
        <v>262</v>
      </c>
      <c r="BE123" s="207">
        <f t="shared" si="4"/>
        <v>0</v>
      </c>
      <c r="BF123" s="207">
        <f t="shared" si="5"/>
        <v>0</v>
      </c>
      <c r="BG123" s="207">
        <f t="shared" si="6"/>
        <v>0</v>
      </c>
      <c r="BH123" s="207">
        <f t="shared" si="7"/>
        <v>0</v>
      </c>
      <c r="BI123" s="207">
        <f t="shared" si="8"/>
        <v>0</v>
      </c>
      <c r="BJ123" s="19" t="s">
        <v>89</v>
      </c>
      <c r="BK123" s="207">
        <f t="shared" si="9"/>
        <v>0</v>
      </c>
      <c r="BL123" s="19" t="s">
        <v>104</v>
      </c>
      <c r="BM123" s="206" t="s">
        <v>939</v>
      </c>
    </row>
    <row r="124" spans="1:65" s="2" customFormat="1" ht="16.5" customHeight="1">
      <c r="A124" s="37"/>
      <c r="B124" s="38"/>
      <c r="C124" s="195" t="s">
        <v>529</v>
      </c>
      <c r="D124" s="195" t="s">
        <v>264</v>
      </c>
      <c r="E124" s="196" t="s">
        <v>5129</v>
      </c>
      <c r="F124" s="197" t="s">
        <v>5130</v>
      </c>
      <c r="G124" s="198" t="s">
        <v>518</v>
      </c>
      <c r="H124" s="199">
        <v>5</v>
      </c>
      <c r="I124" s="200"/>
      <c r="J124" s="201">
        <f t="shared" si="0"/>
        <v>0</v>
      </c>
      <c r="K124" s="197" t="s">
        <v>44</v>
      </c>
      <c r="L124" s="42"/>
      <c r="M124" s="202" t="s">
        <v>44</v>
      </c>
      <c r="N124" s="203" t="s">
        <v>53</v>
      </c>
      <c r="O124" s="67"/>
      <c r="P124" s="204">
        <f t="shared" si="1"/>
        <v>0</v>
      </c>
      <c r="Q124" s="204">
        <v>0</v>
      </c>
      <c r="R124" s="204">
        <f t="shared" si="2"/>
        <v>0</v>
      </c>
      <c r="S124" s="204">
        <v>0</v>
      </c>
      <c r="T124" s="205">
        <f t="shared" si="3"/>
        <v>0</v>
      </c>
      <c r="U124" s="37"/>
      <c r="V124" s="37"/>
      <c r="W124" s="37"/>
      <c r="X124" s="37"/>
      <c r="Y124" s="37"/>
      <c r="Z124" s="37"/>
      <c r="AA124" s="37"/>
      <c r="AB124" s="37"/>
      <c r="AC124" s="37"/>
      <c r="AD124" s="37"/>
      <c r="AE124" s="37"/>
      <c r="AR124" s="206" t="s">
        <v>104</v>
      </c>
      <c r="AT124" s="206" t="s">
        <v>264</v>
      </c>
      <c r="AU124" s="206" t="s">
        <v>89</v>
      </c>
      <c r="AY124" s="19" t="s">
        <v>262</v>
      </c>
      <c r="BE124" s="207">
        <f t="shared" si="4"/>
        <v>0</v>
      </c>
      <c r="BF124" s="207">
        <f t="shared" si="5"/>
        <v>0</v>
      </c>
      <c r="BG124" s="207">
        <f t="shared" si="6"/>
        <v>0</v>
      </c>
      <c r="BH124" s="207">
        <f t="shared" si="7"/>
        <v>0</v>
      </c>
      <c r="BI124" s="207">
        <f t="shared" si="8"/>
        <v>0</v>
      </c>
      <c r="BJ124" s="19" t="s">
        <v>89</v>
      </c>
      <c r="BK124" s="207">
        <f t="shared" si="9"/>
        <v>0</v>
      </c>
      <c r="BL124" s="19" t="s">
        <v>104</v>
      </c>
      <c r="BM124" s="206" t="s">
        <v>955</v>
      </c>
    </row>
    <row r="125" spans="1:65" s="2" customFormat="1" ht="16.5" customHeight="1">
      <c r="A125" s="37"/>
      <c r="B125" s="38"/>
      <c r="C125" s="195" t="s">
        <v>539</v>
      </c>
      <c r="D125" s="195" t="s">
        <v>264</v>
      </c>
      <c r="E125" s="196" t="s">
        <v>5131</v>
      </c>
      <c r="F125" s="197" t="s">
        <v>5132</v>
      </c>
      <c r="G125" s="198" t="s">
        <v>518</v>
      </c>
      <c r="H125" s="199">
        <v>4</v>
      </c>
      <c r="I125" s="200"/>
      <c r="J125" s="201">
        <f t="shared" si="0"/>
        <v>0</v>
      </c>
      <c r="K125" s="197" t="s">
        <v>44</v>
      </c>
      <c r="L125" s="42"/>
      <c r="M125" s="202" t="s">
        <v>44</v>
      </c>
      <c r="N125" s="203" t="s">
        <v>53</v>
      </c>
      <c r="O125" s="67"/>
      <c r="P125" s="204">
        <f t="shared" si="1"/>
        <v>0</v>
      </c>
      <c r="Q125" s="204">
        <v>0</v>
      </c>
      <c r="R125" s="204">
        <f t="shared" si="2"/>
        <v>0</v>
      </c>
      <c r="S125" s="204">
        <v>0</v>
      </c>
      <c r="T125" s="205">
        <f t="shared" si="3"/>
        <v>0</v>
      </c>
      <c r="U125" s="37"/>
      <c r="V125" s="37"/>
      <c r="W125" s="37"/>
      <c r="X125" s="37"/>
      <c r="Y125" s="37"/>
      <c r="Z125" s="37"/>
      <c r="AA125" s="37"/>
      <c r="AB125" s="37"/>
      <c r="AC125" s="37"/>
      <c r="AD125" s="37"/>
      <c r="AE125" s="37"/>
      <c r="AR125" s="206" t="s">
        <v>104</v>
      </c>
      <c r="AT125" s="206" t="s">
        <v>264</v>
      </c>
      <c r="AU125" s="206" t="s">
        <v>89</v>
      </c>
      <c r="AY125" s="19" t="s">
        <v>262</v>
      </c>
      <c r="BE125" s="207">
        <f t="shared" si="4"/>
        <v>0</v>
      </c>
      <c r="BF125" s="207">
        <f t="shared" si="5"/>
        <v>0</v>
      </c>
      <c r="BG125" s="207">
        <f t="shared" si="6"/>
        <v>0</v>
      </c>
      <c r="BH125" s="207">
        <f t="shared" si="7"/>
        <v>0</v>
      </c>
      <c r="BI125" s="207">
        <f t="shared" si="8"/>
        <v>0</v>
      </c>
      <c r="BJ125" s="19" t="s">
        <v>89</v>
      </c>
      <c r="BK125" s="207">
        <f t="shared" si="9"/>
        <v>0</v>
      </c>
      <c r="BL125" s="19" t="s">
        <v>104</v>
      </c>
      <c r="BM125" s="206" t="s">
        <v>982</v>
      </c>
    </row>
    <row r="126" spans="1:65" s="2" customFormat="1" ht="16.5" customHeight="1">
      <c r="A126" s="37"/>
      <c r="B126" s="38"/>
      <c r="C126" s="195" t="s">
        <v>546</v>
      </c>
      <c r="D126" s="195" t="s">
        <v>264</v>
      </c>
      <c r="E126" s="196" t="s">
        <v>5133</v>
      </c>
      <c r="F126" s="197" t="s">
        <v>5134</v>
      </c>
      <c r="G126" s="198" t="s">
        <v>518</v>
      </c>
      <c r="H126" s="199">
        <v>1</v>
      </c>
      <c r="I126" s="200"/>
      <c r="J126" s="201">
        <f t="shared" si="0"/>
        <v>0</v>
      </c>
      <c r="K126" s="197" t="s">
        <v>44</v>
      </c>
      <c r="L126" s="42"/>
      <c r="M126" s="202" t="s">
        <v>44</v>
      </c>
      <c r="N126" s="203" t="s">
        <v>53</v>
      </c>
      <c r="O126" s="67"/>
      <c r="P126" s="204">
        <f t="shared" si="1"/>
        <v>0</v>
      </c>
      <c r="Q126" s="204">
        <v>0</v>
      </c>
      <c r="R126" s="204">
        <f t="shared" si="2"/>
        <v>0</v>
      </c>
      <c r="S126" s="204">
        <v>0</v>
      </c>
      <c r="T126" s="205">
        <f t="shared" si="3"/>
        <v>0</v>
      </c>
      <c r="U126" s="37"/>
      <c r="V126" s="37"/>
      <c r="W126" s="37"/>
      <c r="X126" s="37"/>
      <c r="Y126" s="37"/>
      <c r="Z126" s="37"/>
      <c r="AA126" s="37"/>
      <c r="AB126" s="37"/>
      <c r="AC126" s="37"/>
      <c r="AD126" s="37"/>
      <c r="AE126" s="37"/>
      <c r="AR126" s="206" t="s">
        <v>104</v>
      </c>
      <c r="AT126" s="206" t="s">
        <v>264</v>
      </c>
      <c r="AU126" s="206" t="s">
        <v>89</v>
      </c>
      <c r="AY126" s="19" t="s">
        <v>262</v>
      </c>
      <c r="BE126" s="207">
        <f t="shared" si="4"/>
        <v>0</v>
      </c>
      <c r="BF126" s="207">
        <f t="shared" si="5"/>
        <v>0</v>
      </c>
      <c r="BG126" s="207">
        <f t="shared" si="6"/>
        <v>0</v>
      </c>
      <c r="BH126" s="207">
        <f t="shared" si="7"/>
        <v>0</v>
      </c>
      <c r="BI126" s="207">
        <f t="shared" si="8"/>
        <v>0</v>
      </c>
      <c r="BJ126" s="19" t="s">
        <v>89</v>
      </c>
      <c r="BK126" s="207">
        <f t="shared" si="9"/>
        <v>0</v>
      </c>
      <c r="BL126" s="19" t="s">
        <v>104</v>
      </c>
      <c r="BM126" s="206" t="s">
        <v>1014</v>
      </c>
    </row>
    <row r="127" spans="1:65" s="2" customFormat="1" ht="16.5" customHeight="1">
      <c r="A127" s="37"/>
      <c r="B127" s="38"/>
      <c r="C127" s="195" t="s">
        <v>581</v>
      </c>
      <c r="D127" s="195" t="s">
        <v>264</v>
      </c>
      <c r="E127" s="196" t="s">
        <v>5135</v>
      </c>
      <c r="F127" s="197" t="s">
        <v>5136</v>
      </c>
      <c r="G127" s="198" t="s">
        <v>518</v>
      </c>
      <c r="H127" s="199">
        <v>1</v>
      </c>
      <c r="I127" s="200"/>
      <c r="J127" s="201">
        <f t="shared" si="0"/>
        <v>0</v>
      </c>
      <c r="K127" s="197" t="s">
        <v>44</v>
      </c>
      <c r="L127" s="42"/>
      <c r="M127" s="202" t="s">
        <v>44</v>
      </c>
      <c r="N127" s="203" t="s">
        <v>53</v>
      </c>
      <c r="O127" s="67"/>
      <c r="P127" s="204">
        <f t="shared" si="1"/>
        <v>0</v>
      </c>
      <c r="Q127" s="204">
        <v>0</v>
      </c>
      <c r="R127" s="204">
        <f t="shared" si="2"/>
        <v>0</v>
      </c>
      <c r="S127" s="204">
        <v>0</v>
      </c>
      <c r="T127" s="205">
        <f t="shared" si="3"/>
        <v>0</v>
      </c>
      <c r="U127" s="37"/>
      <c r="V127" s="37"/>
      <c r="W127" s="37"/>
      <c r="X127" s="37"/>
      <c r="Y127" s="37"/>
      <c r="Z127" s="37"/>
      <c r="AA127" s="37"/>
      <c r="AB127" s="37"/>
      <c r="AC127" s="37"/>
      <c r="AD127" s="37"/>
      <c r="AE127" s="37"/>
      <c r="AR127" s="206" t="s">
        <v>104</v>
      </c>
      <c r="AT127" s="206" t="s">
        <v>264</v>
      </c>
      <c r="AU127" s="206" t="s">
        <v>89</v>
      </c>
      <c r="AY127" s="19" t="s">
        <v>262</v>
      </c>
      <c r="BE127" s="207">
        <f t="shared" si="4"/>
        <v>0</v>
      </c>
      <c r="BF127" s="207">
        <f t="shared" si="5"/>
        <v>0</v>
      </c>
      <c r="BG127" s="207">
        <f t="shared" si="6"/>
        <v>0</v>
      </c>
      <c r="BH127" s="207">
        <f t="shared" si="7"/>
        <v>0</v>
      </c>
      <c r="BI127" s="207">
        <f t="shared" si="8"/>
        <v>0</v>
      </c>
      <c r="BJ127" s="19" t="s">
        <v>89</v>
      </c>
      <c r="BK127" s="207">
        <f t="shared" si="9"/>
        <v>0</v>
      </c>
      <c r="BL127" s="19" t="s">
        <v>104</v>
      </c>
      <c r="BM127" s="206" t="s">
        <v>1028</v>
      </c>
    </row>
    <row r="128" spans="1:65" s="2" customFormat="1" ht="16.5" customHeight="1">
      <c r="A128" s="37"/>
      <c r="B128" s="38"/>
      <c r="C128" s="195" t="s">
        <v>587</v>
      </c>
      <c r="D128" s="195" t="s">
        <v>264</v>
      </c>
      <c r="E128" s="196" t="s">
        <v>5137</v>
      </c>
      <c r="F128" s="197" t="s">
        <v>5138</v>
      </c>
      <c r="G128" s="198" t="s">
        <v>518</v>
      </c>
      <c r="H128" s="199">
        <v>1</v>
      </c>
      <c r="I128" s="200"/>
      <c r="J128" s="201">
        <f t="shared" si="0"/>
        <v>0</v>
      </c>
      <c r="K128" s="197" t="s">
        <v>44</v>
      </c>
      <c r="L128" s="42"/>
      <c r="M128" s="202" t="s">
        <v>44</v>
      </c>
      <c r="N128" s="203" t="s">
        <v>53</v>
      </c>
      <c r="O128" s="67"/>
      <c r="P128" s="204">
        <f t="shared" si="1"/>
        <v>0</v>
      </c>
      <c r="Q128" s="204">
        <v>0</v>
      </c>
      <c r="R128" s="204">
        <f t="shared" si="2"/>
        <v>0</v>
      </c>
      <c r="S128" s="204">
        <v>0</v>
      </c>
      <c r="T128" s="205">
        <f t="shared" si="3"/>
        <v>0</v>
      </c>
      <c r="U128" s="37"/>
      <c r="V128" s="37"/>
      <c r="W128" s="37"/>
      <c r="X128" s="37"/>
      <c r="Y128" s="37"/>
      <c r="Z128" s="37"/>
      <c r="AA128" s="37"/>
      <c r="AB128" s="37"/>
      <c r="AC128" s="37"/>
      <c r="AD128" s="37"/>
      <c r="AE128" s="37"/>
      <c r="AR128" s="206" t="s">
        <v>104</v>
      </c>
      <c r="AT128" s="206" t="s">
        <v>264</v>
      </c>
      <c r="AU128" s="206" t="s">
        <v>89</v>
      </c>
      <c r="AY128" s="19" t="s">
        <v>262</v>
      </c>
      <c r="BE128" s="207">
        <f t="shared" si="4"/>
        <v>0</v>
      </c>
      <c r="BF128" s="207">
        <f t="shared" si="5"/>
        <v>0</v>
      </c>
      <c r="BG128" s="207">
        <f t="shared" si="6"/>
        <v>0</v>
      </c>
      <c r="BH128" s="207">
        <f t="shared" si="7"/>
        <v>0</v>
      </c>
      <c r="BI128" s="207">
        <f t="shared" si="8"/>
        <v>0</v>
      </c>
      <c r="BJ128" s="19" t="s">
        <v>89</v>
      </c>
      <c r="BK128" s="207">
        <f t="shared" si="9"/>
        <v>0</v>
      </c>
      <c r="BL128" s="19" t="s">
        <v>104</v>
      </c>
      <c r="BM128" s="206" t="s">
        <v>1038</v>
      </c>
    </row>
    <row r="129" spans="1:65" s="2" customFormat="1" ht="16.5" customHeight="1">
      <c r="A129" s="37"/>
      <c r="B129" s="38"/>
      <c r="C129" s="195" t="s">
        <v>607</v>
      </c>
      <c r="D129" s="195" t="s">
        <v>264</v>
      </c>
      <c r="E129" s="196" t="s">
        <v>5139</v>
      </c>
      <c r="F129" s="197" t="s">
        <v>5140</v>
      </c>
      <c r="G129" s="198" t="s">
        <v>518</v>
      </c>
      <c r="H129" s="199">
        <v>5</v>
      </c>
      <c r="I129" s="200"/>
      <c r="J129" s="201">
        <f t="shared" si="0"/>
        <v>0</v>
      </c>
      <c r="K129" s="197" t="s">
        <v>44</v>
      </c>
      <c r="L129" s="42"/>
      <c r="M129" s="202" t="s">
        <v>44</v>
      </c>
      <c r="N129" s="203" t="s">
        <v>53</v>
      </c>
      <c r="O129" s="67"/>
      <c r="P129" s="204">
        <f t="shared" si="1"/>
        <v>0</v>
      </c>
      <c r="Q129" s="204">
        <v>0</v>
      </c>
      <c r="R129" s="204">
        <f t="shared" si="2"/>
        <v>0</v>
      </c>
      <c r="S129" s="204">
        <v>0</v>
      </c>
      <c r="T129" s="205">
        <f t="shared" si="3"/>
        <v>0</v>
      </c>
      <c r="U129" s="37"/>
      <c r="V129" s="37"/>
      <c r="W129" s="37"/>
      <c r="X129" s="37"/>
      <c r="Y129" s="37"/>
      <c r="Z129" s="37"/>
      <c r="AA129" s="37"/>
      <c r="AB129" s="37"/>
      <c r="AC129" s="37"/>
      <c r="AD129" s="37"/>
      <c r="AE129" s="37"/>
      <c r="AR129" s="206" t="s">
        <v>104</v>
      </c>
      <c r="AT129" s="206" t="s">
        <v>264</v>
      </c>
      <c r="AU129" s="206" t="s">
        <v>89</v>
      </c>
      <c r="AY129" s="19" t="s">
        <v>262</v>
      </c>
      <c r="BE129" s="207">
        <f t="shared" si="4"/>
        <v>0</v>
      </c>
      <c r="BF129" s="207">
        <f t="shared" si="5"/>
        <v>0</v>
      </c>
      <c r="BG129" s="207">
        <f t="shared" si="6"/>
        <v>0</v>
      </c>
      <c r="BH129" s="207">
        <f t="shared" si="7"/>
        <v>0</v>
      </c>
      <c r="BI129" s="207">
        <f t="shared" si="8"/>
        <v>0</v>
      </c>
      <c r="BJ129" s="19" t="s">
        <v>89</v>
      </c>
      <c r="BK129" s="207">
        <f t="shared" si="9"/>
        <v>0</v>
      </c>
      <c r="BL129" s="19" t="s">
        <v>104</v>
      </c>
      <c r="BM129" s="206" t="s">
        <v>1047</v>
      </c>
    </row>
    <row r="130" spans="1:65" s="2" customFormat="1" ht="16.5" customHeight="1">
      <c r="A130" s="37"/>
      <c r="B130" s="38"/>
      <c r="C130" s="195" t="s">
        <v>619</v>
      </c>
      <c r="D130" s="195" t="s">
        <v>264</v>
      </c>
      <c r="E130" s="196" t="s">
        <v>5141</v>
      </c>
      <c r="F130" s="197" t="s">
        <v>5142</v>
      </c>
      <c r="G130" s="198" t="s">
        <v>518</v>
      </c>
      <c r="H130" s="199">
        <v>2</v>
      </c>
      <c r="I130" s="200"/>
      <c r="J130" s="201">
        <f t="shared" si="0"/>
        <v>0</v>
      </c>
      <c r="K130" s="197" t="s">
        <v>44</v>
      </c>
      <c r="L130" s="42"/>
      <c r="M130" s="202" t="s">
        <v>44</v>
      </c>
      <c r="N130" s="203" t="s">
        <v>53</v>
      </c>
      <c r="O130" s="67"/>
      <c r="P130" s="204">
        <f t="shared" si="1"/>
        <v>0</v>
      </c>
      <c r="Q130" s="204">
        <v>0</v>
      </c>
      <c r="R130" s="204">
        <f t="shared" si="2"/>
        <v>0</v>
      </c>
      <c r="S130" s="204">
        <v>0</v>
      </c>
      <c r="T130" s="205">
        <f t="shared" si="3"/>
        <v>0</v>
      </c>
      <c r="U130" s="37"/>
      <c r="V130" s="37"/>
      <c r="W130" s="37"/>
      <c r="X130" s="37"/>
      <c r="Y130" s="37"/>
      <c r="Z130" s="37"/>
      <c r="AA130" s="37"/>
      <c r="AB130" s="37"/>
      <c r="AC130" s="37"/>
      <c r="AD130" s="37"/>
      <c r="AE130" s="37"/>
      <c r="AR130" s="206" t="s">
        <v>104</v>
      </c>
      <c r="AT130" s="206" t="s">
        <v>264</v>
      </c>
      <c r="AU130" s="206" t="s">
        <v>89</v>
      </c>
      <c r="AY130" s="19" t="s">
        <v>262</v>
      </c>
      <c r="BE130" s="207">
        <f t="shared" si="4"/>
        <v>0</v>
      </c>
      <c r="BF130" s="207">
        <f t="shared" si="5"/>
        <v>0</v>
      </c>
      <c r="BG130" s="207">
        <f t="shared" si="6"/>
        <v>0</v>
      </c>
      <c r="BH130" s="207">
        <f t="shared" si="7"/>
        <v>0</v>
      </c>
      <c r="BI130" s="207">
        <f t="shared" si="8"/>
        <v>0</v>
      </c>
      <c r="BJ130" s="19" t="s">
        <v>89</v>
      </c>
      <c r="BK130" s="207">
        <f t="shared" si="9"/>
        <v>0</v>
      </c>
      <c r="BL130" s="19" t="s">
        <v>104</v>
      </c>
      <c r="BM130" s="206" t="s">
        <v>1059</v>
      </c>
    </row>
    <row r="131" spans="1:65" s="2" customFormat="1" ht="16.5" customHeight="1">
      <c r="A131" s="37"/>
      <c r="B131" s="38"/>
      <c r="C131" s="195" t="s">
        <v>632</v>
      </c>
      <c r="D131" s="195" t="s">
        <v>264</v>
      </c>
      <c r="E131" s="196" t="s">
        <v>5143</v>
      </c>
      <c r="F131" s="197" t="s">
        <v>5144</v>
      </c>
      <c r="G131" s="198" t="s">
        <v>518</v>
      </c>
      <c r="H131" s="199">
        <v>1</v>
      </c>
      <c r="I131" s="200"/>
      <c r="J131" s="201">
        <f t="shared" ref="J131:J162" si="10">ROUND(I131*H131,2)</f>
        <v>0</v>
      </c>
      <c r="K131" s="197" t="s">
        <v>44</v>
      </c>
      <c r="L131" s="42"/>
      <c r="M131" s="202" t="s">
        <v>44</v>
      </c>
      <c r="N131" s="203" t="s">
        <v>53</v>
      </c>
      <c r="O131" s="67"/>
      <c r="P131" s="204">
        <f t="shared" ref="P131:P162" si="11">O131*H131</f>
        <v>0</v>
      </c>
      <c r="Q131" s="204">
        <v>0</v>
      </c>
      <c r="R131" s="204">
        <f t="shared" ref="R131:R162" si="12">Q131*H131</f>
        <v>0</v>
      </c>
      <c r="S131" s="204">
        <v>0</v>
      </c>
      <c r="T131" s="205">
        <f t="shared" ref="T131:T162" si="13">S131*H131</f>
        <v>0</v>
      </c>
      <c r="U131" s="37"/>
      <c r="V131" s="37"/>
      <c r="W131" s="37"/>
      <c r="X131" s="37"/>
      <c r="Y131" s="37"/>
      <c r="Z131" s="37"/>
      <c r="AA131" s="37"/>
      <c r="AB131" s="37"/>
      <c r="AC131" s="37"/>
      <c r="AD131" s="37"/>
      <c r="AE131" s="37"/>
      <c r="AR131" s="206" t="s">
        <v>104</v>
      </c>
      <c r="AT131" s="206" t="s">
        <v>264</v>
      </c>
      <c r="AU131" s="206" t="s">
        <v>89</v>
      </c>
      <c r="AY131" s="19" t="s">
        <v>262</v>
      </c>
      <c r="BE131" s="207">
        <f t="shared" ref="BE131:BE162" si="14">IF(N131="základní",J131,0)</f>
        <v>0</v>
      </c>
      <c r="BF131" s="207">
        <f t="shared" ref="BF131:BF162" si="15">IF(N131="snížená",J131,0)</f>
        <v>0</v>
      </c>
      <c r="BG131" s="207">
        <f t="shared" ref="BG131:BG162" si="16">IF(N131="zákl. přenesená",J131,0)</f>
        <v>0</v>
      </c>
      <c r="BH131" s="207">
        <f t="shared" ref="BH131:BH162" si="17">IF(N131="sníž. přenesená",J131,0)</f>
        <v>0</v>
      </c>
      <c r="BI131" s="207">
        <f t="shared" ref="BI131:BI162" si="18">IF(N131="nulová",J131,0)</f>
        <v>0</v>
      </c>
      <c r="BJ131" s="19" t="s">
        <v>89</v>
      </c>
      <c r="BK131" s="207">
        <f t="shared" ref="BK131:BK162" si="19">ROUND(I131*H131,2)</f>
        <v>0</v>
      </c>
      <c r="BL131" s="19" t="s">
        <v>104</v>
      </c>
      <c r="BM131" s="206" t="s">
        <v>1071</v>
      </c>
    </row>
    <row r="132" spans="1:65" s="2" customFormat="1" ht="16.5" customHeight="1">
      <c r="A132" s="37"/>
      <c r="B132" s="38"/>
      <c r="C132" s="195" t="s">
        <v>638</v>
      </c>
      <c r="D132" s="195" t="s">
        <v>264</v>
      </c>
      <c r="E132" s="196" t="s">
        <v>5145</v>
      </c>
      <c r="F132" s="197" t="s">
        <v>5146</v>
      </c>
      <c r="G132" s="198" t="s">
        <v>518</v>
      </c>
      <c r="H132" s="199">
        <v>1</v>
      </c>
      <c r="I132" s="200"/>
      <c r="J132" s="201">
        <f t="shared" si="10"/>
        <v>0</v>
      </c>
      <c r="K132" s="197" t="s">
        <v>44</v>
      </c>
      <c r="L132" s="42"/>
      <c r="M132" s="202" t="s">
        <v>44</v>
      </c>
      <c r="N132" s="203" t="s">
        <v>53</v>
      </c>
      <c r="O132" s="67"/>
      <c r="P132" s="204">
        <f t="shared" si="11"/>
        <v>0</v>
      </c>
      <c r="Q132" s="204">
        <v>0</v>
      </c>
      <c r="R132" s="204">
        <f t="shared" si="12"/>
        <v>0</v>
      </c>
      <c r="S132" s="204">
        <v>0</v>
      </c>
      <c r="T132" s="205">
        <f t="shared" si="13"/>
        <v>0</v>
      </c>
      <c r="U132" s="37"/>
      <c r="V132" s="37"/>
      <c r="W132" s="37"/>
      <c r="X132" s="37"/>
      <c r="Y132" s="37"/>
      <c r="Z132" s="37"/>
      <c r="AA132" s="37"/>
      <c r="AB132" s="37"/>
      <c r="AC132" s="37"/>
      <c r="AD132" s="37"/>
      <c r="AE132" s="37"/>
      <c r="AR132" s="206" t="s">
        <v>104</v>
      </c>
      <c r="AT132" s="206" t="s">
        <v>264</v>
      </c>
      <c r="AU132" s="206" t="s">
        <v>89</v>
      </c>
      <c r="AY132" s="19" t="s">
        <v>262</v>
      </c>
      <c r="BE132" s="207">
        <f t="shared" si="14"/>
        <v>0</v>
      </c>
      <c r="BF132" s="207">
        <f t="shared" si="15"/>
        <v>0</v>
      </c>
      <c r="BG132" s="207">
        <f t="shared" si="16"/>
        <v>0</v>
      </c>
      <c r="BH132" s="207">
        <f t="shared" si="17"/>
        <v>0</v>
      </c>
      <c r="BI132" s="207">
        <f t="shared" si="18"/>
        <v>0</v>
      </c>
      <c r="BJ132" s="19" t="s">
        <v>89</v>
      </c>
      <c r="BK132" s="207">
        <f t="shared" si="19"/>
        <v>0</v>
      </c>
      <c r="BL132" s="19" t="s">
        <v>104</v>
      </c>
      <c r="BM132" s="206" t="s">
        <v>1081</v>
      </c>
    </row>
    <row r="133" spans="1:65" s="2" customFormat="1" ht="16.5" customHeight="1">
      <c r="A133" s="37"/>
      <c r="B133" s="38"/>
      <c r="C133" s="195" t="s">
        <v>648</v>
      </c>
      <c r="D133" s="195" t="s">
        <v>264</v>
      </c>
      <c r="E133" s="196" t="s">
        <v>5147</v>
      </c>
      <c r="F133" s="197" t="s">
        <v>5148</v>
      </c>
      <c r="G133" s="198" t="s">
        <v>518</v>
      </c>
      <c r="H133" s="199">
        <v>3</v>
      </c>
      <c r="I133" s="200"/>
      <c r="J133" s="201">
        <f t="shared" si="10"/>
        <v>0</v>
      </c>
      <c r="K133" s="197" t="s">
        <v>44</v>
      </c>
      <c r="L133" s="42"/>
      <c r="M133" s="202" t="s">
        <v>44</v>
      </c>
      <c r="N133" s="203" t="s">
        <v>53</v>
      </c>
      <c r="O133" s="67"/>
      <c r="P133" s="204">
        <f t="shared" si="11"/>
        <v>0</v>
      </c>
      <c r="Q133" s="204">
        <v>0</v>
      </c>
      <c r="R133" s="204">
        <f t="shared" si="12"/>
        <v>0</v>
      </c>
      <c r="S133" s="204">
        <v>0</v>
      </c>
      <c r="T133" s="205">
        <f t="shared" si="13"/>
        <v>0</v>
      </c>
      <c r="U133" s="37"/>
      <c r="V133" s="37"/>
      <c r="W133" s="37"/>
      <c r="X133" s="37"/>
      <c r="Y133" s="37"/>
      <c r="Z133" s="37"/>
      <c r="AA133" s="37"/>
      <c r="AB133" s="37"/>
      <c r="AC133" s="37"/>
      <c r="AD133" s="37"/>
      <c r="AE133" s="37"/>
      <c r="AR133" s="206" t="s">
        <v>104</v>
      </c>
      <c r="AT133" s="206" t="s">
        <v>264</v>
      </c>
      <c r="AU133" s="206" t="s">
        <v>89</v>
      </c>
      <c r="AY133" s="19" t="s">
        <v>262</v>
      </c>
      <c r="BE133" s="207">
        <f t="shared" si="14"/>
        <v>0</v>
      </c>
      <c r="BF133" s="207">
        <f t="shared" si="15"/>
        <v>0</v>
      </c>
      <c r="BG133" s="207">
        <f t="shared" si="16"/>
        <v>0</v>
      </c>
      <c r="BH133" s="207">
        <f t="shared" si="17"/>
        <v>0</v>
      </c>
      <c r="BI133" s="207">
        <f t="shared" si="18"/>
        <v>0</v>
      </c>
      <c r="BJ133" s="19" t="s">
        <v>89</v>
      </c>
      <c r="BK133" s="207">
        <f t="shared" si="19"/>
        <v>0</v>
      </c>
      <c r="BL133" s="19" t="s">
        <v>104</v>
      </c>
      <c r="BM133" s="206" t="s">
        <v>1089</v>
      </c>
    </row>
    <row r="134" spans="1:65" s="2" customFormat="1" ht="16.5" customHeight="1">
      <c r="A134" s="37"/>
      <c r="B134" s="38"/>
      <c r="C134" s="195" t="s">
        <v>657</v>
      </c>
      <c r="D134" s="195" t="s">
        <v>264</v>
      </c>
      <c r="E134" s="196" t="s">
        <v>5149</v>
      </c>
      <c r="F134" s="197" t="s">
        <v>5150</v>
      </c>
      <c r="G134" s="198" t="s">
        <v>518</v>
      </c>
      <c r="H134" s="199">
        <v>2</v>
      </c>
      <c r="I134" s="200"/>
      <c r="J134" s="201">
        <f t="shared" si="10"/>
        <v>0</v>
      </c>
      <c r="K134" s="197" t="s">
        <v>44</v>
      </c>
      <c r="L134" s="42"/>
      <c r="M134" s="202" t="s">
        <v>44</v>
      </c>
      <c r="N134" s="203" t="s">
        <v>53</v>
      </c>
      <c r="O134" s="67"/>
      <c r="P134" s="204">
        <f t="shared" si="11"/>
        <v>0</v>
      </c>
      <c r="Q134" s="204">
        <v>0</v>
      </c>
      <c r="R134" s="204">
        <f t="shared" si="12"/>
        <v>0</v>
      </c>
      <c r="S134" s="204">
        <v>0</v>
      </c>
      <c r="T134" s="205">
        <f t="shared" si="13"/>
        <v>0</v>
      </c>
      <c r="U134" s="37"/>
      <c r="V134" s="37"/>
      <c r="W134" s="37"/>
      <c r="X134" s="37"/>
      <c r="Y134" s="37"/>
      <c r="Z134" s="37"/>
      <c r="AA134" s="37"/>
      <c r="AB134" s="37"/>
      <c r="AC134" s="37"/>
      <c r="AD134" s="37"/>
      <c r="AE134" s="37"/>
      <c r="AR134" s="206" t="s">
        <v>104</v>
      </c>
      <c r="AT134" s="206" t="s">
        <v>264</v>
      </c>
      <c r="AU134" s="206" t="s">
        <v>89</v>
      </c>
      <c r="AY134" s="19" t="s">
        <v>262</v>
      </c>
      <c r="BE134" s="207">
        <f t="shared" si="14"/>
        <v>0</v>
      </c>
      <c r="BF134" s="207">
        <f t="shared" si="15"/>
        <v>0</v>
      </c>
      <c r="BG134" s="207">
        <f t="shared" si="16"/>
        <v>0</v>
      </c>
      <c r="BH134" s="207">
        <f t="shared" si="17"/>
        <v>0</v>
      </c>
      <c r="BI134" s="207">
        <f t="shared" si="18"/>
        <v>0</v>
      </c>
      <c r="BJ134" s="19" t="s">
        <v>89</v>
      </c>
      <c r="BK134" s="207">
        <f t="shared" si="19"/>
        <v>0</v>
      </c>
      <c r="BL134" s="19" t="s">
        <v>104</v>
      </c>
      <c r="BM134" s="206" t="s">
        <v>1102</v>
      </c>
    </row>
    <row r="135" spans="1:65" s="2" customFormat="1" ht="16.5" customHeight="1">
      <c r="A135" s="37"/>
      <c r="B135" s="38"/>
      <c r="C135" s="195" t="s">
        <v>664</v>
      </c>
      <c r="D135" s="195" t="s">
        <v>264</v>
      </c>
      <c r="E135" s="196" t="s">
        <v>5151</v>
      </c>
      <c r="F135" s="197" t="s">
        <v>5152</v>
      </c>
      <c r="G135" s="198" t="s">
        <v>518</v>
      </c>
      <c r="H135" s="199">
        <v>2</v>
      </c>
      <c r="I135" s="200"/>
      <c r="J135" s="201">
        <f t="shared" si="10"/>
        <v>0</v>
      </c>
      <c r="K135" s="197" t="s">
        <v>44</v>
      </c>
      <c r="L135" s="42"/>
      <c r="M135" s="202" t="s">
        <v>44</v>
      </c>
      <c r="N135" s="203" t="s">
        <v>53</v>
      </c>
      <c r="O135" s="67"/>
      <c r="P135" s="204">
        <f t="shared" si="11"/>
        <v>0</v>
      </c>
      <c r="Q135" s="204">
        <v>0</v>
      </c>
      <c r="R135" s="204">
        <f t="shared" si="12"/>
        <v>0</v>
      </c>
      <c r="S135" s="204">
        <v>0</v>
      </c>
      <c r="T135" s="205">
        <f t="shared" si="13"/>
        <v>0</v>
      </c>
      <c r="U135" s="37"/>
      <c r="V135" s="37"/>
      <c r="W135" s="37"/>
      <c r="X135" s="37"/>
      <c r="Y135" s="37"/>
      <c r="Z135" s="37"/>
      <c r="AA135" s="37"/>
      <c r="AB135" s="37"/>
      <c r="AC135" s="37"/>
      <c r="AD135" s="37"/>
      <c r="AE135" s="37"/>
      <c r="AR135" s="206" t="s">
        <v>104</v>
      </c>
      <c r="AT135" s="206" t="s">
        <v>264</v>
      </c>
      <c r="AU135" s="206" t="s">
        <v>89</v>
      </c>
      <c r="AY135" s="19" t="s">
        <v>262</v>
      </c>
      <c r="BE135" s="207">
        <f t="shared" si="14"/>
        <v>0</v>
      </c>
      <c r="BF135" s="207">
        <f t="shared" si="15"/>
        <v>0</v>
      </c>
      <c r="BG135" s="207">
        <f t="shared" si="16"/>
        <v>0</v>
      </c>
      <c r="BH135" s="207">
        <f t="shared" si="17"/>
        <v>0</v>
      </c>
      <c r="BI135" s="207">
        <f t="shared" si="18"/>
        <v>0</v>
      </c>
      <c r="BJ135" s="19" t="s">
        <v>89</v>
      </c>
      <c r="BK135" s="207">
        <f t="shared" si="19"/>
        <v>0</v>
      </c>
      <c r="BL135" s="19" t="s">
        <v>104</v>
      </c>
      <c r="BM135" s="206" t="s">
        <v>1113</v>
      </c>
    </row>
    <row r="136" spans="1:65" s="2" customFormat="1" ht="16.5" customHeight="1">
      <c r="A136" s="37"/>
      <c r="B136" s="38"/>
      <c r="C136" s="195" t="s">
        <v>668</v>
      </c>
      <c r="D136" s="195" t="s">
        <v>264</v>
      </c>
      <c r="E136" s="196" t="s">
        <v>5153</v>
      </c>
      <c r="F136" s="197" t="s">
        <v>5154</v>
      </c>
      <c r="G136" s="198" t="s">
        <v>518</v>
      </c>
      <c r="H136" s="199">
        <v>1</v>
      </c>
      <c r="I136" s="200"/>
      <c r="J136" s="201">
        <f t="shared" si="10"/>
        <v>0</v>
      </c>
      <c r="K136" s="197" t="s">
        <v>44</v>
      </c>
      <c r="L136" s="42"/>
      <c r="M136" s="202" t="s">
        <v>44</v>
      </c>
      <c r="N136" s="203" t="s">
        <v>53</v>
      </c>
      <c r="O136" s="67"/>
      <c r="P136" s="204">
        <f t="shared" si="11"/>
        <v>0</v>
      </c>
      <c r="Q136" s="204">
        <v>0</v>
      </c>
      <c r="R136" s="204">
        <f t="shared" si="12"/>
        <v>0</v>
      </c>
      <c r="S136" s="204">
        <v>0</v>
      </c>
      <c r="T136" s="205">
        <f t="shared" si="13"/>
        <v>0</v>
      </c>
      <c r="U136" s="37"/>
      <c r="V136" s="37"/>
      <c r="W136" s="37"/>
      <c r="X136" s="37"/>
      <c r="Y136" s="37"/>
      <c r="Z136" s="37"/>
      <c r="AA136" s="37"/>
      <c r="AB136" s="37"/>
      <c r="AC136" s="37"/>
      <c r="AD136" s="37"/>
      <c r="AE136" s="37"/>
      <c r="AR136" s="206" t="s">
        <v>104</v>
      </c>
      <c r="AT136" s="206" t="s">
        <v>264</v>
      </c>
      <c r="AU136" s="206" t="s">
        <v>89</v>
      </c>
      <c r="AY136" s="19" t="s">
        <v>262</v>
      </c>
      <c r="BE136" s="207">
        <f t="shared" si="14"/>
        <v>0</v>
      </c>
      <c r="BF136" s="207">
        <f t="shared" si="15"/>
        <v>0</v>
      </c>
      <c r="BG136" s="207">
        <f t="shared" si="16"/>
        <v>0</v>
      </c>
      <c r="BH136" s="207">
        <f t="shared" si="17"/>
        <v>0</v>
      </c>
      <c r="BI136" s="207">
        <f t="shared" si="18"/>
        <v>0</v>
      </c>
      <c r="BJ136" s="19" t="s">
        <v>89</v>
      </c>
      <c r="BK136" s="207">
        <f t="shared" si="19"/>
        <v>0</v>
      </c>
      <c r="BL136" s="19" t="s">
        <v>104</v>
      </c>
      <c r="BM136" s="206" t="s">
        <v>1139</v>
      </c>
    </row>
    <row r="137" spans="1:65" s="2" customFormat="1" ht="16.5" customHeight="1">
      <c r="A137" s="37"/>
      <c r="B137" s="38"/>
      <c r="C137" s="195" t="s">
        <v>674</v>
      </c>
      <c r="D137" s="195" t="s">
        <v>264</v>
      </c>
      <c r="E137" s="196" t="s">
        <v>5155</v>
      </c>
      <c r="F137" s="197" t="s">
        <v>5156</v>
      </c>
      <c r="G137" s="198" t="s">
        <v>518</v>
      </c>
      <c r="H137" s="199">
        <v>4</v>
      </c>
      <c r="I137" s="200"/>
      <c r="J137" s="201">
        <f t="shared" si="10"/>
        <v>0</v>
      </c>
      <c r="K137" s="197" t="s">
        <v>44</v>
      </c>
      <c r="L137" s="42"/>
      <c r="M137" s="202" t="s">
        <v>44</v>
      </c>
      <c r="N137" s="203" t="s">
        <v>53</v>
      </c>
      <c r="O137" s="67"/>
      <c r="P137" s="204">
        <f t="shared" si="11"/>
        <v>0</v>
      </c>
      <c r="Q137" s="204">
        <v>0</v>
      </c>
      <c r="R137" s="204">
        <f t="shared" si="12"/>
        <v>0</v>
      </c>
      <c r="S137" s="204">
        <v>0</v>
      </c>
      <c r="T137" s="205">
        <f t="shared" si="13"/>
        <v>0</v>
      </c>
      <c r="U137" s="37"/>
      <c r="V137" s="37"/>
      <c r="W137" s="37"/>
      <c r="X137" s="37"/>
      <c r="Y137" s="37"/>
      <c r="Z137" s="37"/>
      <c r="AA137" s="37"/>
      <c r="AB137" s="37"/>
      <c r="AC137" s="37"/>
      <c r="AD137" s="37"/>
      <c r="AE137" s="37"/>
      <c r="AR137" s="206" t="s">
        <v>104</v>
      </c>
      <c r="AT137" s="206" t="s">
        <v>264</v>
      </c>
      <c r="AU137" s="206" t="s">
        <v>89</v>
      </c>
      <c r="AY137" s="19" t="s">
        <v>262</v>
      </c>
      <c r="BE137" s="207">
        <f t="shared" si="14"/>
        <v>0</v>
      </c>
      <c r="BF137" s="207">
        <f t="shared" si="15"/>
        <v>0</v>
      </c>
      <c r="BG137" s="207">
        <f t="shared" si="16"/>
        <v>0</v>
      </c>
      <c r="BH137" s="207">
        <f t="shared" si="17"/>
        <v>0</v>
      </c>
      <c r="BI137" s="207">
        <f t="shared" si="18"/>
        <v>0</v>
      </c>
      <c r="BJ137" s="19" t="s">
        <v>89</v>
      </c>
      <c r="BK137" s="207">
        <f t="shared" si="19"/>
        <v>0</v>
      </c>
      <c r="BL137" s="19" t="s">
        <v>104</v>
      </c>
      <c r="BM137" s="206" t="s">
        <v>1147</v>
      </c>
    </row>
    <row r="138" spans="1:65" s="2" customFormat="1" ht="16.5" customHeight="1">
      <c r="A138" s="37"/>
      <c r="B138" s="38"/>
      <c r="C138" s="195" t="s">
        <v>708</v>
      </c>
      <c r="D138" s="195" t="s">
        <v>264</v>
      </c>
      <c r="E138" s="196" t="s">
        <v>5157</v>
      </c>
      <c r="F138" s="197" t="s">
        <v>5158</v>
      </c>
      <c r="G138" s="198" t="s">
        <v>518</v>
      </c>
      <c r="H138" s="199">
        <v>6</v>
      </c>
      <c r="I138" s="200"/>
      <c r="J138" s="201">
        <f t="shared" si="10"/>
        <v>0</v>
      </c>
      <c r="K138" s="197" t="s">
        <v>44</v>
      </c>
      <c r="L138" s="42"/>
      <c r="M138" s="202" t="s">
        <v>44</v>
      </c>
      <c r="N138" s="203" t="s">
        <v>53</v>
      </c>
      <c r="O138" s="67"/>
      <c r="P138" s="204">
        <f t="shared" si="11"/>
        <v>0</v>
      </c>
      <c r="Q138" s="204">
        <v>0</v>
      </c>
      <c r="R138" s="204">
        <f t="shared" si="12"/>
        <v>0</v>
      </c>
      <c r="S138" s="204">
        <v>0</v>
      </c>
      <c r="T138" s="205">
        <f t="shared" si="13"/>
        <v>0</v>
      </c>
      <c r="U138" s="37"/>
      <c r="V138" s="37"/>
      <c r="W138" s="37"/>
      <c r="X138" s="37"/>
      <c r="Y138" s="37"/>
      <c r="Z138" s="37"/>
      <c r="AA138" s="37"/>
      <c r="AB138" s="37"/>
      <c r="AC138" s="37"/>
      <c r="AD138" s="37"/>
      <c r="AE138" s="37"/>
      <c r="AR138" s="206" t="s">
        <v>104</v>
      </c>
      <c r="AT138" s="206" t="s">
        <v>264</v>
      </c>
      <c r="AU138" s="206" t="s">
        <v>89</v>
      </c>
      <c r="AY138" s="19" t="s">
        <v>262</v>
      </c>
      <c r="BE138" s="207">
        <f t="shared" si="14"/>
        <v>0</v>
      </c>
      <c r="BF138" s="207">
        <f t="shared" si="15"/>
        <v>0</v>
      </c>
      <c r="BG138" s="207">
        <f t="shared" si="16"/>
        <v>0</v>
      </c>
      <c r="BH138" s="207">
        <f t="shared" si="17"/>
        <v>0</v>
      </c>
      <c r="BI138" s="207">
        <f t="shared" si="18"/>
        <v>0</v>
      </c>
      <c r="BJ138" s="19" t="s">
        <v>89</v>
      </c>
      <c r="BK138" s="207">
        <f t="shared" si="19"/>
        <v>0</v>
      </c>
      <c r="BL138" s="19" t="s">
        <v>104</v>
      </c>
      <c r="BM138" s="206" t="s">
        <v>1156</v>
      </c>
    </row>
    <row r="139" spans="1:65" s="2" customFormat="1" ht="16.5" customHeight="1">
      <c r="A139" s="37"/>
      <c r="B139" s="38"/>
      <c r="C139" s="195" t="s">
        <v>713</v>
      </c>
      <c r="D139" s="195" t="s">
        <v>264</v>
      </c>
      <c r="E139" s="196" t="s">
        <v>5159</v>
      </c>
      <c r="F139" s="197" t="s">
        <v>5160</v>
      </c>
      <c r="G139" s="198" t="s">
        <v>518</v>
      </c>
      <c r="H139" s="199">
        <v>1</v>
      </c>
      <c r="I139" s="200"/>
      <c r="J139" s="201">
        <f t="shared" si="10"/>
        <v>0</v>
      </c>
      <c r="K139" s="197" t="s">
        <v>44</v>
      </c>
      <c r="L139" s="42"/>
      <c r="M139" s="202" t="s">
        <v>44</v>
      </c>
      <c r="N139" s="203" t="s">
        <v>53</v>
      </c>
      <c r="O139" s="67"/>
      <c r="P139" s="204">
        <f t="shared" si="11"/>
        <v>0</v>
      </c>
      <c r="Q139" s="204">
        <v>0</v>
      </c>
      <c r="R139" s="204">
        <f t="shared" si="12"/>
        <v>0</v>
      </c>
      <c r="S139" s="204">
        <v>0</v>
      </c>
      <c r="T139" s="205">
        <f t="shared" si="13"/>
        <v>0</v>
      </c>
      <c r="U139" s="37"/>
      <c r="V139" s="37"/>
      <c r="W139" s="37"/>
      <c r="X139" s="37"/>
      <c r="Y139" s="37"/>
      <c r="Z139" s="37"/>
      <c r="AA139" s="37"/>
      <c r="AB139" s="37"/>
      <c r="AC139" s="37"/>
      <c r="AD139" s="37"/>
      <c r="AE139" s="37"/>
      <c r="AR139" s="206" t="s">
        <v>104</v>
      </c>
      <c r="AT139" s="206" t="s">
        <v>264</v>
      </c>
      <c r="AU139" s="206" t="s">
        <v>89</v>
      </c>
      <c r="AY139" s="19" t="s">
        <v>262</v>
      </c>
      <c r="BE139" s="207">
        <f t="shared" si="14"/>
        <v>0</v>
      </c>
      <c r="BF139" s="207">
        <f t="shared" si="15"/>
        <v>0</v>
      </c>
      <c r="BG139" s="207">
        <f t="shared" si="16"/>
        <v>0</v>
      </c>
      <c r="BH139" s="207">
        <f t="shared" si="17"/>
        <v>0</v>
      </c>
      <c r="BI139" s="207">
        <f t="shared" si="18"/>
        <v>0</v>
      </c>
      <c r="BJ139" s="19" t="s">
        <v>89</v>
      </c>
      <c r="BK139" s="207">
        <f t="shared" si="19"/>
        <v>0</v>
      </c>
      <c r="BL139" s="19" t="s">
        <v>104</v>
      </c>
      <c r="BM139" s="206" t="s">
        <v>1168</v>
      </c>
    </row>
    <row r="140" spans="1:65" s="2" customFormat="1" ht="16.5" customHeight="1">
      <c r="A140" s="37"/>
      <c r="B140" s="38"/>
      <c r="C140" s="195" t="s">
        <v>718</v>
      </c>
      <c r="D140" s="195" t="s">
        <v>264</v>
      </c>
      <c r="E140" s="196" t="s">
        <v>5161</v>
      </c>
      <c r="F140" s="197" t="s">
        <v>5162</v>
      </c>
      <c r="G140" s="198" t="s">
        <v>518</v>
      </c>
      <c r="H140" s="199">
        <v>4</v>
      </c>
      <c r="I140" s="200"/>
      <c r="J140" s="201">
        <f t="shared" si="10"/>
        <v>0</v>
      </c>
      <c r="K140" s="197" t="s">
        <v>44</v>
      </c>
      <c r="L140" s="42"/>
      <c r="M140" s="202" t="s">
        <v>44</v>
      </c>
      <c r="N140" s="203" t="s">
        <v>53</v>
      </c>
      <c r="O140" s="67"/>
      <c r="P140" s="204">
        <f t="shared" si="11"/>
        <v>0</v>
      </c>
      <c r="Q140" s="204">
        <v>0</v>
      </c>
      <c r="R140" s="204">
        <f t="shared" si="12"/>
        <v>0</v>
      </c>
      <c r="S140" s="204">
        <v>0</v>
      </c>
      <c r="T140" s="205">
        <f t="shared" si="13"/>
        <v>0</v>
      </c>
      <c r="U140" s="37"/>
      <c r="V140" s="37"/>
      <c r="W140" s="37"/>
      <c r="X140" s="37"/>
      <c r="Y140" s="37"/>
      <c r="Z140" s="37"/>
      <c r="AA140" s="37"/>
      <c r="AB140" s="37"/>
      <c r="AC140" s="37"/>
      <c r="AD140" s="37"/>
      <c r="AE140" s="37"/>
      <c r="AR140" s="206" t="s">
        <v>104</v>
      </c>
      <c r="AT140" s="206" t="s">
        <v>264</v>
      </c>
      <c r="AU140" s="206" t="s">
        <v>89</v>
      </c>
      <c r="AY140" s="19" t="s">
        <v>262</v>
      </c>
      <c r="BE140" s="207">
        <f t="shared" si="14"/>
        <v>0</v>
      </c>
      <c r="BF140" s="207">
        <f t="shared" si="15"/>
        <v>0</v>
      </c>
      <c r="BG140" s="207">
        <f t="shared" si="16"/>
        <v>0</v>
      </c>
      <c r="BH140" s="207">
        <f t="shared" si="17"/>
        <v>0</v>
      </c>
      <c r="BI140" s="207">
        <f t="shared" si="18"/>
        <v>0</v>
      </c>
      <c r="BJ140" s="19" t="s">
        <v>89</v>
      </c>
      <c r="BK140" s="207">
        <f t="shared" si="19"/>
        <v>0</v>
      </c>
      <c r="BL140" s="19" t="s">
        <v>104</v>
      </c>
      <c r="BM140" s="206" t="s">
        <v>1176</v>
      </c>
    </row>
    <row r="141" spans="1:65" s="2" customFormat="1" ht="16.5" customHeight="1">
      <c r="A141" s="37"/>
      <c r="B141" s="38"/>
      <c r="C141" s="195" t="s">
        <v>729</v>
      </c>
      <c r="D141" s="195" t="s">
        <v>264</v>
      </c>
      <c r="E141" s="196" t="s">
        <v>5163</v>
      </c>
      <c r="F141" s="197" t="s">
        <v>5164</v>
      </c>
      <c r="G141" s="198" t="s">
        <v>518</v>
      </c>
      <c r="H141" s="199">
        <v>1</v>
      </c>
      <c r="I141" s="200"/>
      <c r="J141" s="201">
        <f t="shared" si="10"/>
        <v>0</v>
      </c>
      <c r="K141" s="197" t="s">
        <v>44</v>
      </c>
      <c r="L141" s="42"/>
      <c r="M141" s="202" t="s">
        <v>44</v>
      </c>
      <c r="N141" s="203" t="s">
        <v>53</v>
      </c>
      <c r="O141" s="67"/>
      <c r="P141" s="204">
        <f t="shared" si="11"/>
        <v>0</v>
      </c>
      <c r="Q141" s="204">
        <v>0</v>
      </c>
      <c r="R141" s="204">
        <f t="shared" si="12"/>
        <v>0</v>
      </c>
      <c r="S141" s="204">
        <v>0</v>
      </c>
      <c r="T141" s="205">
        <f t="shared" si="13"/>
        <v>0</v>
      </c>
      <c r="U141" s="37"/>
      <c r="V141" s="37"/>
      <c r="W141" s="37"/>
      <c r="X141" s="37"/>
      <c r="Y141" s="37"/>
      <c r="Z141" s="37"/>
      <c r="AA141" s="37"/>
      <c r="AB141" s="37"/>
      <c r="AC141" s="37"/>
      <c r="AD141" s="37"/>
      <c r="AE141" s="37"/>
      <c r="AR141" s="206" t="s">
        <v>104</v>
      </c>
      <c r="AT141" s="206" t="s">
        <v>264</v>
      </c>
      <c r="AU141" s="206" t="s">
        <v>89</v>
      </c>
      <c r="AY141" s="19" t="s">
        <v>262</v>
      </c>
      <c r="BE141" s="207">
        <f t="shared" si="14"/>
        <v>0</v>
      </c>
      <c r="BF141" s="207">
        <f t="shared" si="15"/>
        <v>0</v>
      </c>
      <c r="BG141" s="207">
        <f t="shared" si="16"/>
        <v>0</v>
      </c>
      <c r="BH141" s="207">
        <f t="shared" si="17"/>
        <v>0</v>
      </c>
      <c r="BI141" s="207">
        <f t="shared" si="18"/>
        <v>0</v>
      </c>
      <c r="BJ141" s="19" t="s">
        <v>89</v>
      </c>
      <c r="BK141" s="207">
        <f t="shared" si="19"/>
        <v>0</v>
      </c>
      <c r="BL141" s="19" t="s">
        <v>104</v>
      </c>
      <c r="BM141" s="206" t="s">
        <v>1189</v>
      </c>
    </row>
    <row r="142" spans="1:65" s="2" customFormat="1" ht="16.5" customHeight="1">
      <c r="A142" s="37"/>
      <c r="B142" s="38"/>
      <c r="C142" s="195" t="s">
        <v>733</v>
      </c>
      <c r="D142" s="195" t="s">
        <v>264</v>
      </c>
      <c r="E142" s="196" t="s">
        <v>5165</v>
      </c>
      <c r="F142" s="197" t="s">
        <v>5166</v>
      </c>
      <c r="G142" s="198" t="s">
        <v>518</v>
      </c>
      <c r="H142" s="199">
        <v>4</v>
      </c>
      <c r="I142" s="200"/>
      <c r="J142" s="201">
        <f t="shared" si="10"/>
        <v>0</v>
      </c>
      <c r="K142" s="197" t="s">
        <v>44</v>
      </c>
      <c r="L142" s="42"/>
      <c r="M142" s="202" t="s">
        <v>44</v>
      </c>
      <c r="N142" s="203" t="s">
        <v>53</v>
      </c>
      <c r="O142" s="67"/>
      <c r="P142" s="204">
        <f t="shared" si="11"/>
        <v>0</v>
      </c>
      <c r="Q142" s="204">
        <v>0</v>
      </c>
      <c r="R142" s="204">
        <f t="shared" si="12"/>
        <v>0</v>
      </c>
      <c r="S142" s="204">
        <v>0</v>
      </c>
      <c r="T142" s="205">
        <f t="shared" si="13"/>
        <v>0</v>
      </c>
      <c r="U142" s="37"/>
      <c r="V142" s="37"/>
      <c r="W142" s="37"/>
      <c r="X142" s="37"/>
      <c r="Y142" s="37"/>
      <c r="Z142" s="37"/>
      <c r="AA142" s="37"/>
      <c r="AB142" s="37"/>
      <c r="AC142" s="37"/>
      <c r="AD142" s="37"/>
      <c r="AE142" s="37"/>
      <c r="AR142" s="206" t="s">
        <v>104</v>
      </c>
      <c r="AT142" s="206" t="s">
        <v>264</v>
      </c>
      <c r="AU142" s="206" t="s">
        <v>89</v>
      </c>
      <c r="AY142" s="19" t="s">
        <v>262</v>
      </c>
      <c r="BE142" s="207">
        <f t="shared" si="14"/>
        <v>0</v>
      </c>
      <c r="BF142" s="207">
        <f t="shared" si="15"/>
        <v>0</v>
      </c>
      <c r="BG142" s="207">
        <f t="shared" si="16"/>
        <v>0</v>
      </c>
      <c r="BH142" s="207">
        <f t="shared" si="17"/>
        <v>0</v>
      </c>
      <c r="BI142" s="207">
        <f t="shared" si="18"/>
        <v>0</v>
      </c>
      <c r="BJ142" s="19" t="s">
        <v>89</v>
      </c>
      <c r="BK142" s="207">
        <f t="shared" si="19"/>
        <v>0</v>
      </c>
      <c r="BL142" s="19" t="s">
        <v>104</v>
      </c>
      <c r="BM142" s="206" t="s">
        <v>1215</v>
      </c>
    </row>
    <row r="143" spans="1:65" s="2" customFormat="1" ht="16.5" customHeight="1">
      <c r="A143" s="37"/>
      <c r="B143" s="38"/>
      <c r="C143" s="195" t="s">
        <v>738</v>
      </c>
      <c r="D143" s="195" t="s">
        <v>264</v>
      </c>
      <c r="E143" s="196" t="s">
        <v>5167</v>
      </c>
      <c r="F143" s="197" t="s">
        <v>5168</v>
      </c>
      <c r="G143" s="198" t="s">
        <v>518</v>
      </c>
      <c r="H143" s="199">
        <v>3</v>
      </c>
      <c r="I143" s="200"/>
      <c r="J143" s="201">
        <f t="shared" si="10"/>
        <v>0</v>
      </c>
      <c r="K143" s="197" t="s">
        <v>44</v>
      </c>
      <c r="L143" s="42"/>
      <c r="M143" s="202" t="s">
        <v>44</v>
      </c>
      <c r="N143" s="203" t="s">
        <v>53</v>
      </c>
      <c r="O143" s="67"/>
      <c r="P143" s="204">
        <f t="shared" si="11"/>
        <v>0</v>
      </c>
      <c r="Q143" s="204">
        <v>0</v>
      </c>
      <c r="R143" s="204">
        <f t="shared" si="12"/>
        <v>0</v>
      </c>
      <c r="S143" s="204">
        <v>0</v>
      </c>
      <c r="T143" s="205">
        <f t="shared" si="13"/>
        <v>0</v>
      </c>
      <c r="U143" s="37"/>
      <c r="V143" s="37"/>
      <c r="W143" s="37"/>
      <c r="X143" s="37"/>
      <c r="Y143" s="37"/>
      <c r="Z143" s="37"/>
      <c r="AA143" s="37"/>
      <c r="AB143" s="37"/>
      <c r="AC143" s="37"/>
      <c r="AD143" s="37"/>
      <c r="AE143" s="37"/>
      <c r="AR143" s="206" t="s">
        <v>104</v>
      </c>
      <c r="AT143" s="206" t="s">
        <v>264</v>
      </c>
      <c r="AU143" s="206" t="s">
        <v>89</v>
      </c>
      <c r="AY143" s="19" t="s">
        <v>262</v>
      </c>
      <c r="BE143" s="207">
        <f t="shared" si="14"/>
        <v>0</v>
      </c>
      <c r="BF143" s="207">
        <f t="shared" si="15"/>
        <v>0</v>
      </c>
      <c r="BG143" s="207">
        <f t="shared" si="16"/>
        <v>0</v>
      </c>
      <c r="BH143" s="207">
        <f t="shared" si="17"/>
        <v>0</v>
      </c>
      <c r="BI143" s="207">
        <f t="shared" si="18"/>
        <v>0</v>
      </c>
      <c r="BJ143" s="19" t="s">
        <v>89</v>
      </c>
      <c r="BK143" s="207">
        <f t="shared" si="19"/>
        <v>0</v>
      </c>
      <c r="BL143" s="19" t="s">
        <v>104</v>
      </c>
      <c r="BM143" s="206" t="s">
        <v>1282</v>
      </c>
    </row>
    <row r="144" spans="1:65" s="2" customFormat="1" ht="16.5" customHeight="1">
      <c r="A144" s="37"/>
      <c r="B144" s="38"/>
      <c r="C144" s="195" t="s">
        <v>744</v>
      </c>
      <c r="D144" s="195" t="s">
        <v>264</v>
      </c>
      <c r="E144" s="196" t="s">
        <v>5169</v>
      </c>
      <c r="F144" s="197" t="s">
        <v>5170</v>
      </c>
      <c r="G144" s="198" t="s">
        <v>518</v>
      </c>
      <c r="H144" s="199">
        <v>1</v>
      </c>
      <c r="I144" s="200"/>
      <c r="J144" s="201">
        <f t="shared" si="10"/>
        <v>0</v>
      </c>
      <c r="K144" s="197" t="s">
        <v>44</v>
      </c>
      <c r="L144" s="42"/>
      <c r="M144" s="202" t="s">
        <v>44</v>
      </c>
      <c r="N144" s="203" t="s">
        <v>53</v>
      </c>
      <c r="O144" s="67"/>
      <c r="P144" s="204">
        <f t="shared" si="11"/>
        <v>0</v>
      </c>
      <c r="Q144" s="204">
        <v>0</v>
      </c>
      <c r="R144" s="204">
        <f t="shared" si="12"/>
        <v>0</v>
      </c>
      <c r="S144" s="204">
        <v>0</v>
      </c>
      <c r="T144" s="205">
        <f t="shared" si="13"/>
        <v>0</v>
      </c>
      <c r="U144" s="37"/>
      <c r="V144" s="37"/>
      <c r="W144" s="37"/>
      <c r="X144" s="37"/>
      <c r="Y144" s="37"/>
      <c r="Z144" s="37"/>
      <c r="AA144" s="37"/>
      <c r="AB144" s="37"/>
      <c r="AC144" s="37"/>
      <c r="AD144" s="37"/>
      <c r="AE144" s="37"/>
      <c r="AR144" s="206" t="s">
        <v>104</v>
      </c>
      <c r="AT144" s="206" t="s">
        <v>264</v>
      </c>
      <c r="AU144" s="206" t="s">
        <v>89</v>
      </c>
      <c r="AY144" s="19" t="s">
        <v>262</v>
      </c>
      <c r="BE144" s="207">
        <f t="shared" si="14"/>
        <v>0</v>
      </c>
      <c r="BF144" s="207">
        <f t="shared" si="15"/>
        <v>0</v>
      </c>
      <c r="BG144" s="207">
        <f t="shared" si="16"/>
        <v>0</v>
      </c>
      <c r="BH144" s="207">
        <f t="shared" si="17"/>
        <v>0</v>
      </c>
      <c r="BI144" s="207">
        <f t="shared" si="18"/>
        <v>0</v>
      </c>
      <c r="BJ144" s="19" t="s">
        <v>89</v>
      </c>
      <c r="BK144" s="207">
        <f t="shared" si="19"/>
        <v>0</v>
      </c>
      <c r="BL144" s="19" t="s">
        <v>104</v>
      </c>
      <c r="BM144" s="206" t="s">
        <v>1332</v>
      </c>
    </row>
    <row r="145" spans="1:65" s="2" customFormat="1" ht="16.5" customHeight="1">
      <c r="A145" s="37"/>
      <c r="B145" s="38"/>
      <c r="C145" s="195" t="s">
        <v>749</v>
      </c>
      <c r="D145" s="195" t="s">
        <v>264</v>
      </c>
      <c r="E145" s="196" t="s">
        <v>5171</v>
      </c>
      <c r="F145" s="197" t="s">
        <v>5172</v>
      </c>
      <c r="G145" s="198" t="s">
        <v>518</v>
      </c>
      <c r="H145" s="199">
        <v>3</v>
      </c>
      <c r="I145" s="200"/>
      <c r="J145" s="201">
        <f t="shared" si="10"/>
        <v>0</v>
      </c>
      <c r="K145" s="197" t="s">
        <v>44</v>
      </c>
      <c r="L145" s="42"/>
      <c r="M145" s="202" t="s">
        <v>44</v>
      </c>
      <c r="N145" s="203" t="s">
        <v>53</v>
      </c>
      <c r="O145" s="67"/>
      <c r="P145" s="204">
        <f t="shared" si="11"/>
        <v>0</v>
      </c>
      <c r="Q145" s="204">
        <v>0</v>
      </c>
      <c r="R145" s="204">
        <f t="shared" si="12"/>
        <v>0</v>
      </c>
      <c r="S145" s="204">
        <v>0</v>
      </c>
      <c r="T145" s="205">
        <f t="shared" si="13"/>
        <v>0</v>
      </c>
      <c r="U145" s="37"/>
      <c r="V145" s="37"/>
      <c r="W145" s="37"/>
      <c r="X145" s="37"/>
      <c r="Y145" s="37"/>
      <c r="Z145" s="37"/>
      <c r="AA145" s="37"/>
      <c r="AB145" s="37"/>
      <c r="AC145" s="37"/>
      <c r="AD145" s="37"/>
      <c r="AE145" s="37"/>
      <c r="AR145" s="206" t="s">
        <v>104</v>
      </c>
      <c r="AT145" s="206" t="s">
        <v>264</v>
      </c>
      <c r="AU145" s="206" t="s">
        <v>89</v>
      </c>
      <c r="AY145" s="19" t="s">
        <v>262</v>
      </c>
      <c r="BE145" s="207">
        <f t="shared" si="14"/>
        <v>0</v>
      </c>
      <c r="BF145" s="207">
        <f t="shared" si="15"/>
        <v>0</v>
      </c>
      <c r="BG145" s="207">
        <f t="shared" si="16"/>
        <v>0</v>
      </c>
      <c r="BH145" s="207">
        <f t="shared" si="17"/>
        <v>0</v>
      </c>
      <c r="BI145" s="207">
        <f t="shared" si="18"/>
        <v>0</v>
      </c>
      <c r="BJ145" s="19" t="s">
        <v>89</v>
      </c>
      <c r="BK145" s="207">
        <f t="shared" si="19"/>
        <v>0</v>
      </c>
      <c r="BL145" s="19" t="s">
        <v>104</v>
      </c>
      <c r="BM145" s="206" t="s">
        <v>1342</v>
      </c>
    </row>
    <row r="146" spans="1:65" s="2" customFormat="1" ht="16.5" customHeight="1">
      <c r="A146" s="37"/>
      <c r="B146" s="38"/>
      <c r="C146" s="195" t="s">
        <v>903</v>
      </c>
      <c r="D146" s="195" t="s">
        <v>264</v>
      </c>
      <c r="E146" s="196" t="s">
        <v>5173</v>
      </c>
      <c r="F146" s="197" t="s">
        <v>5174</v>
      </c>
      <c r="G146" s="198" t="s">
        <v>518</v>
      </c>
      <c r="H146" s="199">
        <v>3</v>
      </c>
      <c r="I146" s="200"/>
      <c r="J146" s="201">
        <f t="shared" si="10"/>
        <v>0</v>
      </c>
      <c r="K146" s="197" t="s">
        <v>44</v>
      </c>
      <c r="L146" s="42"/>
      <c r="M146" s="202" t="s">
        <v>44</v>
      </c>
      <c r="N146" s="203" t="s">
        <v>53</v>
      </c>
      <c r="O146" s="67"/>
      <c r="P146" s="204">
        <f t="shared" si="11"/>
        <v>0</v>
      </c>
      <c r="Q146" s="204">
        <v>0</v>
      </c>
      <c r="R146" s="204">
        <f t="shared" si="12"/>
        <v>0</v>
      </c>
      <c r="S146" s="204">
        <v>0</v>
      </c>
      <c r="T146" s="205">
        <f t="shared" si="13"/>
        <v>0</v>
      </c>
      <c r="U146" s="37"/>
      <c r="V146" s="37"/>
      <c r="W146" s="37"/>
      <c r="X146" s="37"/>
      <c r="Y146" s="37"/>
      <c r="Z146" s="37"/>
      <c r="AA146" s="37"/>
      <c r="AB146" s="37"/>
      <c r="AC146" s="37"/>
      <c r="AD146" s="37"/>
      <c r="AE146" s="37"/>
      <c r="AR146" s="206" t="s">
        <v>104</v>
      </c>
      <c r="AT146" s="206" t="s">
        <v>264</v>
      </c>
      <c r="AU146" s="206" t="s">
        <v>89</v>
      </c>
      <c r="AY146" s="19" t="s">
        <v>262</v>
      </c>
      <c r="BE146" s="207">
        <f t="shared" si="14"/>
        <v>0</v>
      </c>
      <c r="BF146" s="207">
        <f t="shared" si="15"/>
        <v>0</v>
      </c>
      <c r="BG146" s="207">
        <f t="shared" si="16"/>
        <v>0</v>
      </c>
      <c r="BH146" s="207">
        <f t="shared" si="17"/>
        <v>0</v>
      </c>
      <c r="BI146" s="207">
        <f t="shared" si="18"/>
        <v>0</v>
      </c>
      <c r="BJ146" s="19" t="s">
        <v>89</v>
      </c>
      <c r="BK146" s="207">
        <f t="shared" si="19"/>
        <v>0</v>
      </c>
      <c r="BL146" s="19" t="s">
        <v>104</v>
      </c>
      <c r="BM146" s="206" t="s">
        <v>1352</v>
      </c>
    </row>
    <row r="147" spans="1:65" s="2" customFormat="1" ht="16.5" customHeight="1">
      <c r="A147" s="37"/>
      <c r="B147" s="38"/>
      <c r="C147" s="195" t="s">
        <v>928</v>
      </c>
      <c r="D147" s="195" t="s">
        <v>264</v>
      </c>
      <c r="E147" s="196" t="s">
        <v>5175</v>
      </c>
      <c r="F147" s="197" t="s">
        <v>5176</v>
      </c>
      <c r="G147" s="198" t="s">
        <v>518</v>
      </c>
      <c r="H147" s="199">
        <v>2</v>
      </c>
      <c r="I147" s="200"/>
      <c r="J147" s="201">
        <f t="shared" si="10"/>
        <v>0</v>
      </c>
      <c r="K147" s="197" t="s">
        <v>44</v>
      </c>
      <c r="L147" s="42"/>
      <c r="M147" s="202" t="s">
        <v>44</v>
      </c>
      <c r="N147" s="203" t="s">
        <v>53</v>
      </c>
      <c r="O147" s="67"/>
      <c r="P147" s="204">
        <f t="shared" si="11"/>
        <v>0</v>
      </c>
      <c r="Q147" s="204">
        <v>0</v>
      </c>
      <c r="R147" s="204">
        <f t="shared" si="12"/>
        <v>0</v>
      </c>
      <c r="S147" s="204">
        <v>0</v>
      </c>
      <c r="T147" s="205">
        <f t="shared" si="13"/>
        <v>0</v>
      </c>
      <c r="U147" s="37"/>
      <c r="V147" s="37"/>
      <c r="W147" s="37"/>
      <c r="X147" s="37"/>
      <c r="Y147" s="37"/>
      <c r="Z147" s="37"/>
      <c r="AA147" s="37"/>
      <c r="AB147" s="37"/>
      <c r="AC147" s="37"/>
      <c r="AD147" s="37"/>
      <c r="AE147" s="37"/>
      <c r="AR147" s="206" t="s">
        <v>104</v>
      </c>
      <c r="AT147" s="206" t="s">
        <v>264</v>
      </c>
      <c r="AU147" s="206" t="s">
        <v>89</v>
      </c>
      <c r="AY147" s="19" t="s">
        <v>262</v>
      </c>
      <c r="BE147" s="207">
        <f t="shared" si="14"/>
        <v>0</v>
      </c>
      <c r="BF147" s="207">
        <f t="shared" si="15"/>
        <v>0</v>
      </c>
      <c r="BG147" s="207">
        <f t="shared" si="16"/>
        <v>0</v>
      </c>
      <c r="BH147" s="207">
        <f t="shared" si="17"/>
        <v>0</v>
      </c>
      <c r="BI147" s="207">
        <f t="shared" si="18"/>
        <v>0</v>
      </c>
      <c r="BJ147" s="19" t="s">
        <v>89</v>
      </c>
      <c r="BK147" s="207">
        <f t="shared" si="19"/>
        <v>0</v>
      </c>
      <c r="BL147" s="19" t="s">
        <v>104</v>
      </c>
      <c r="BM147" s="206" t="s">
        <v>1380</v>
      </c>
    </row>
    <row r="148" spans="1:65" s="2" customFormat="1" ht="16.5" customHeight="1">
      <c r="A148" s="37"/>
      <c r="B148" s="38"/>
      <c r="C148" s="195" t="s">
        <v>939</v>
      </c>
      <c r="D148" s="195" t="s">
        <v>264</v>
      </c>
      <c r="E148" s="196" t="s">
        <v>5177</v>
      </c>
      <c r="F148" s="197" t="s">
        <v>5178</v>
      </c>
      <c r="G148" s="198" t="s">
        <v>518</v>
      </c>
      <c r="H148" s="199">
        <v>5</v>
      </c>
      <c r="I148" s="200"/>
      <c r="J148" s="201">
        <f t="shared" si="10"/>
        <v>0</v>
      </c>
      <c r="K148" s="197" t="s">
        <v>44</v>
      </c>
      <c r="L148" s="42"/>
      <c r="M148" s="202" t="s">
        <v>44</v>
      </c>
      <c r="N148" s="203" t="s">
        <v>53</v>
      </c>
      <c r="O148" s="67"/>
      <c r="P148" s="204">
        <f t="shared" si="11"/>
        <v>0</v>
      </c>
      <c r="Q148" s="204">
        <v>0</v>
      </c>
      <c r="R148" s="204">
        <f t="shared" si="12"/>
        <v>0</v>
      </c>
      <c r="S148" s="204">
        <v>0</v>
      </c>
      <c r="T148" s="205">
        <f t="shared" si="13"/>
        <v>0</v>
      </c>
      <c r="U148" s="37"/>
      <c r="V148" s="37"/>
      <c r="W148" s="37"/>
      <c r="X148" s="37"/>
      <c r="Y148" s="37"/>
      <c r="Z148" s="37"/>
      <c r="AA148" s="37"/>
      <c r="AB148" s="37"/>
      <c r="AC148" s="37"/>
      <c r="AD148" s="37"/>
      <c r="AE148" s="37"/>
      <c r="AR148" s="206" t="s">
        <v>104</v>
      </c>
      <c r="AT148" s="206" t="s">
        <v>264</v>
      </c>
      <c r="AU148" s="206" t="s">
        <v>89</v>
      </c>
      <c r="AY148" s="19" t="s">
        <v>262</v>
      </c>
      <c r="BE148" s="207">
        <f t="shared" si="14"/>
        <v>0</v>
      </c>
      <c r="BF148" s="207">
        <f t="shared" si="15"/>
        <v>0</v>
      </c>
      <c r="BG148" s="207">
        <f t="shared" si="16"/>
        <v>0</v>
      </c>
      <c r="BH148" s="207">
        <f t="shared" si="17"/>
        <v>0</v>
      </c>
      <c r="BI148" s="207">
        <f t="shared" si="18"/>
        <v>0</v>
      </c>
      <c r="BJ148" s="19" t="s">
        <v>89</v>
      </c>
      <c r="BK148" s="207">
        <f t="shared" si="19"/>
        <v>0</v>
      </c>
      <c r="BL148" s="19" t="s">
        <v>104</v>
      </c>
      <c r="BM148" s="206" t="s">
        <v>1391</v>
      </c>
    </row>
    <row r="149" spans="1:65" s="2" customFormat="1" ht="16.5" customHeight="1">
      <c r="A149" s="37"/>
      <c r="B149" s="38"/>
      <c r="C149" s="195" t="s">
        <v>948</v>
      </c>
      <c r="D149" s="195" t="s">
        <v>264</v>
      </c>
      <c r="E149" s="196" t="s">
        <v>5179</v>
      </c>
      <c r="F149" s="197" t="s">
        <v>5180</v>
      </c>
      <c r="G149" s="198" t="s">
        <v>518</v>
      </c>
      <c r="H149" s="199">
        <v>2</v>
      </c>
      <c r="I149" s="200"/>
      <c r="J149" s="201">
        <f t="shared" si="10"/>
        <v>0</v>
      </c>
      <c r="K149" s="197" t="s">
        <v>44</v>
      </c>
      <c r="L149" s="42"/>
      <c r="M149" s="202" t="s">
        <v>44</v>
      </c>
      <c r="N149" s="203" t="s">
        <v>53</v>
      </c>
      <c r="O149" s="67"/>
      <c r="P149" s="204">
        <f t="shared" si="11"/>
        <v>0</v>
      </c>
      <c r="Q149" s="204">
        <v>0</v>
      </c>
      <c r="R149" s="204">
        <f t="shared" si="12"/>
        <v>0</v>
      </c>
      <c r="S149" s="204">
        <v>0</v>
      </c>
      <c r="T149" s="205">
        <f t="shared" si="13"/>
        <v>0</v>
      </c>
      <c r="U149" s="37"/>
      <c r="V149" s="37"/>
      <c r="W149" s="37"/>
      <c r="X149" s="37"/>
      <c r="Y149" s="37"/>
      <c r="Z149" s="37"/>
      <c r="AA149" s="37"/>
      <c r="AB149" s="37"/>
      <c r="AC149" s="37"/>
      <c r="AD149" s="37"/>
      <c r="AE149" s="37"/>
      <c r="AR149" s="206" t="s">
        <v>104</v>
      </c>
      <c r="AT149" s="206" t="s">
        <v>264</v>
      </c>
      <c r="AU149" s="206" t="s">
        <v>89</v>
      </c>
      <c r="AY149" s="19" t="s">
        <v>262</v>
      </c>
      <c r="BE149" s="207">
        <f t="shared" si="14"/>
        <v>0</v>
      </c>
      <c r="BF149" s="207">
        <f t="shared" si="15"/>
        <v>0</v>
      </c>
      <c r="BG149" s="207">
        <f t="shared" si="16"/>
        <v>0</v>
      </c>
      <c r="BH149" s="207">
        <f t="shared" si="17"/>
        <v>0</v>
      </c>
      <c r="BI149" s="207">
        <f t="shared" si="18"/>
        <v>0</v>
      </c>
      <c r="BJ149" s="19" t="s">
        <v>89</v>
      </c>
      <c r="BK149" s="207">
        <f t="shared" si="19"/>
        <v>0</v>
      </c>
      <c r="BL149" s="19" t="s">
        <v>104</v>
      </c>
      <c r="BM149" s="206" t="s">
        <v>1405</v>
      </c>
    </row>
    <row r="150" spans="1:65" s="2" customFormat="1" ht="16.5" customHeight="1">
      <c r="A150" s="37"/>
      <c r="B150" s="38"/>
      <c r="C150" s="195" t="s">
        <v>955</v>
      </c>
      <c r="D150" s="195" t="s">
        <v>264</v>
      </c>
      <c r="E150" s="196" t="s">
        <v>5181</v>
      </c>
      <c r="F150" s="197" t="s">
        <v>5182</v>
      </c>
      <c r="G150" s="198" t="s">
        <v>518</v>
      </c>
      <c r="H150" s="199">
        <v>24</v>
      </c>
      <c r="I150" s="200"/>
      <c r="J150" s="201">
        <f t="shared" si="10"/>
        <v>0</v>
      </c>
      <c r="K150" s="197" t="s">
        <v>44</v>
      </c>
      <c r="L150" s="42"/>
      <c r="M150" s="202" t="s">
        <v>44</v>
      </c>
      <c r="N150" s="203" t="s">
        <v>53</v>
      </c>
      <c r="O150" s="67"/>
      <c r="P150" s="204">
        <f t="shared" si="11"/>
        <v>0</v>
      </c>
      <c r="Q150" s="204">
        <v>0</v>
      </c>
      <c r="R150" s="204">
        <f t="shared" si="12"/>
        <v>0</v>
      </c>
      <c r="S150" s="204">
        <v>0</v>
      </c>
      <c r="T150" s="205">
        <f t="shared" si="13"/>
        <v>0</v>
      </c>
      <c r="U150" s="37"/>
      <c r="V150" s="37"/>
      <c r="W150" s="37"/>
      <c r="X150" s="37"/>
      <c r="Y150" s="37"/>
      <c r="Z150" s="37"/>
      <c r="AA150" s="37"/>
      <c r="AB150" s="37"/>
      <c r="AC150" s="37"/>
      <c r="AD150" s="37"/>
      <c r="AE150" s="37"/>
      <c r="AR150" s="206" t="s">
        <v>104</v>
      </c>
      <c r="AT150" s="206" t="s">
        <v>264</v>
      </c>
      <c r="AU150" s="206" t="s">
        <v>89</v>
      </c>
      <c r="AY150" s="19" t="s">
        <v>262</v>
      </c>
      <c r="BE150" s="207">
        <f t="shared" si="14"/>
        <v>0</v>
      </c>
      <c r="BF150" s="207">
        <f t="shared" si="15"/>
        <v>0</v>
      </c>
      <c r="BG150" s="207">
        <f t="shared" si="16"/>
        <v>0</v>
      </c>
      <c r="BH150" s="207">
        <f t="shared" si="17"/>
        <v>0</v>
      </c>
      <c r="BI150" s="207">
        <f t="shared" si="18"/>
        <v>0</v>
      </c>
      <c r="BJ150" s="19" t="s">
        <v>89</v>
      </c>
      <c r="BK150" s="207">
        <f t="shared" si="19"/>
        <v>0</v>
      </c>
      <c r="BL150" s="19" t="s">
        <v>104</v>
      </c>
      <c r="BM150" s="206" t="s">
        <v>1418</v>
      </c>
    </row>
    <row r="151" spans="1:65" s="2" customFormat="1" ht="16.5" customHeight="1">
      <c r="A151" s="37"/>
      <c r="B151" s="38"/>
      <c r="C151" s="195" t="s">
        <v>960</v>
      </c>
      <c r="D151" s="195" t="s">
        <v>264</v>
      </c>
      <c r="E151" s="196" t="s">
        <v>5183</v>
      </c>
      <c r="F151" s="197" t="s">
        <v>5184</v>
      </c>
      <c r="G151" s="198" t="s">
        <v>518</v>
      </c>
      <c r="H151" s="199">
        <v>11</v>
      </c>
      <c r="I151" s="200"/>
      <c r="J151" s="201">
        <f t="shared" si="10"/>
        <v>0</v>
      </c>
      <c r="K151" s="197" t="s">
        <v>44</v>
      </c>
      <c r="L151" s="42"/>
      <c r="M151" s="202" t="s">
        <v>44</v>
      </c>
      <c r="N151" s="203" t="s">
        <v>53</v>
      </c>
      <c r="O151" s="67"/>
      <c r="P151" s="204">
        <f t="shared" si="11"/>
        <v>0</v>
      </c>
      <c r="Q151" s="204">
        <v>0</v>
      </c>
      <c r="R151" s="204">
        <f t="shared" si="12"/>
        <v>0</v>
      </c>
      <c r="S151" s="204">
        <v>0</v>
      </c>
      <c r="T151" s="205">
        <f t="shared" si="13"/>
        <v>0</v>
      </c>
      <c r="U151" s="37"/>
      <c r="V151" s="37"/>
      <c r="W151" s="37"/>
      <c r="X151" s="37"/>
      <c r="Y151" s="37"/>
      <c r="Z151" s="37"/>
      <c r="AA151" s="37"/>
      <c r="AB151" s="37"/>
      <c r="AC151" s="37"/>
      <c r="AD151" s="37"/>
      <c r="AE151" s="37"/>
      <c r="AR151" s="206" t="s">
        <v>104</v>
      </c>
      <c r="AT151" s="206" t="s">
        <v>264</v>
      </c>
      <c r="AU151" s="206" t="s">
        <v>89</v>
      </c>
      <c r="AY151" s="19" t="s">
        <v>262</v>
      </c>
      <c r="BE151" s="207">
        <f t="shared" si="14"/>
        <v>0</v>
      </c>
      <c r="BF151" s="207">
        <f t="shared" si="15"/>
        <v>0</v>
      </c>
      <c r="BG151" s="207">
        <f t="shared" si="16"/>
        <v>0</v>
      </c>
      <c r="BH151" s="207">
        <f t="shared" si="17"/>
        <v>0</v>
      </c>
      <c r="BI151" s="207">
        <f t="shared" si="18"/>
        <v>0</v>
      </c>
      <c r="BJ151" s="19" t="s">
        <v>89</v>
      </c>
      <c r="BK151" s="207">
        <f t="shared" si="19"/>
        <v>0</v>
      </c>
      <c r="BL151" s="19" t="s">
        <v>104</v>
      </c>
      <c r="BM151" s="206" t="s">
        <v>1432</v>
      </c>
    </row>
    <row r="152" spans="1:65" s="2" customFormat="1" ht="16.5" customHeight="1">
      <c r="A152" s="37"/>
      <c r="B152" s="38"/>
      <c r="C152" s="195" t="s">
        <v>982</v>
      </c>
      <c r="D152" s="195" t="s">
        <v>264</v>
      </c>
      <c r="E152" s="196" t="s">
        <v>5185</v>
      </c>
      <c r="F152" s="197" t="s">
        <v>5186</v>
      </c>
      <c r="G152" s="198" t="s">
        <v>518</v>
      </c>
      <c r="H152" s="199">
        <v>3</v>
      </c>
      <c r="I152" s="200"/>
      <c r="J152" s="201">
        <f t="shared" si="10"/>
        <v>0</v>
      </c>
      <c r="K152" s="197" t="s">
        <v>44</v>
      </c>
      <c r="L152" s="42"/>
      <c r="M152" s="202" t="s">
        <v>44</v>
      </c>
      <c r="N152" s="203" t="s">
        <v>53</v>
      </c>
      <c r="O152" s="67"/>
      <c r="P152" s="204">
        <f t="shared" si="11"/>
        <v>0</v>
      </c>
      <c r="Q152" s="204">
        <v>0</v>
      </c>
      <c r="R152" s="204">
        <f t="shared" si="12"/>
        <v>0</v>
      </c>
      <c r="S152" s="204">
        <v>0</v>
      </c>
      <c r="T152" s="205">
        <f t="shared" si="13"/>
        <v>0</v>
      </c>
      <c r="U152" s="37"/>
      <c r="V152" s="37"/>
      <c r="W152" s="37"/>
      <c r="X152" s="37"/>
      <c r="Y152" s="37"/>
      <c r="Z152" s="37"/>
      <c r="AA152" s="37"/>
      <c r="AB152" s="37"/>
      <c r="AC152" s="37"/>
      <c r="AD152" s="37"/>
      <c r="AE152" s="37"/>
      <c r="AR152" s="206" t="s">
        <v>104</v>
      </c>
      <c r="AT152" s="206" t="s">
        <v>264</v>
      </c>
      <c r="AU152" s="206" t="s">
        <v>89</v>
      </c>
      <c r="AY152" s="19" t="s">
        <v>262</v>
      </c>
      <c r="BE152" s="207">
        <f t="shared" si="14"/>
        <v>0</v>
      </c>
      <c r="BF152" s="207">
        <f t="shared" si="15"/>
        <v>0</v>
      </c>
      <c r="BG152" s="207">
        <f t="shared" si="16"/>
        <v>0</v>
      </c>
      <c r="BH152" s="207">
        <f t="shared" si="17"/>
        <v>0</v>
      </c>
      <c r="BI152" s="207">
        <f t="shared" si="18"/>
        <v>0</v>
      </c>
      <c r="BJ152" s="19" t="s">
        <v>89</v>
      </c>
      <c r="BK152" s="207">
        <f t="shared" si="19"/>
        <v>0</v>
      </c>
      <c r="BL152" s="19" t="s">
        <v>104</v>
      </c>
      <c r="BM152" s="206" t="s">
        <v>1446</v>
      </c>
    </row>
    <row r="153" spans="1:65" s="2" customFormat="1" ht="16.5" customHeight="1">
      <c r="A153" s="37"/>
      <c r="B153" s="38"/>
      <c r="C153" s="195" t="s">
        <v>999</v>
      </c>
      <c r="D153" s="195" t="s">
        <v>264</v>
      </c>
      <c r="E153" s="196" t="s">
        <v>5187</v>
      </c>
      <c r="F153" s="197" t="s">
        <v>5188</v>
      </c>
      <c r="G153" s="198" t="s">
        <v>518</v>
      </c>
      <c r="H153" s="199">
        <v>2</v>
      </c>
      <c r="I153" s="200"/>
      <c r="J153" s="201">
        <f t="shared" si="10"/>
        <v>0</v>
      </c>
      <c r="K153" s="197" t="s">
        <v>44</v>
      </c>
      <c r="L153" s="42"/>
      <c r="M153" s="202" t="s">
        <v>44</v>
      </c>
      <c r="N153" s="203" t="s">
        <v>53</v>
      </c>
      <c r="O153" s="67"/>
      <c r="P153" s="204">
        <f t="shared" si="11"/>
        <v>0</v>
      </c>
      <c r="Q153" s="204">
        <v>0</v>
      </c>
      <c r="R153" s="204">
        <f t="shared" si="12"/>
        <v>0</v>
      </c>
      <c r="S153" s="204">
        <v>0</v>
      </c>
      <c r="T153" s="205">
        <f t="shared" si="13"/>
        <v>0</v>
      </c>
      <c r="U153" s="37"/>
      <c r="V153" s="37"/>
      <c r="W153" s="37"/>
      <c r="X153" s="37"/>
      <c r="Y153" s="37"/>
      <c r="Z153" s="37"/>
      <c r="AA153" s="37"/>
      <c r="AB153" s="37"/>
      <c r="AC153" s="37"/>
      <c r="AD153" s="37"/>
      <c r="AE153" s="37"/>
      <c r="AR153" s="206" t="s">
        <v>104</v>
      </c>
      <c r="AT153" s="206" t="s">
        <v>264</v>
      </c>
      <c r="AU153" s="206" t="s">
        <v>89</v>
      </c>
      <c r="AY153" s="19" t="s">
        <v>262</v>
      </c>
      <c r="BE153" s="207">
        <f t="shared" si="14"/>
        <v>0</v>
      </c>
      <c r="BF153" s="207">
        <f t="shared" si="15"/>
        <v>0</v>
      </c>
      <c r="BG153" s="207">
        <f t="shared" si="16"/>
        <v>0</v>
      </c>
      <c r="BH153" s="207">
        <f t="shared" si="17"/>
        <v>0</v>
      </c>
      <c r="BI153" s="207">
        <f t="shared" si="18"/>
        <v>0</v>
      </c>
      <c r="BJ153" s="19" t="s">
        <v>89</v>
      </c>
      <c r="BK153" s="207">
        <f t="shared" si="19"/>
        <v>0</v>
      </c>
      <c r="BL153" s="19" t="s">
        <v>104</v>
      </c>
      <c r="BM153" s="206" t="s">
        <v>1456</v>
      </c>
    </row>
    <row r="154" spans="1:65" s="2" customFormat="1" ht="16.5" customHeight="1">
      <c r="A154" s="37"/>
      <c r="B154" s="38"/>
      <c r="C154" s="195" t="s">
        <v>1014</v>
      </c>
      <c r="D154" s="195" t="s">
        <v>264</v>
      </c>
      <c r="E154" s="196" t="s">
        <v>5189</v>
      </c>
      <c r="F154" s="197" t="s">
        <v>5190</v>
      </c>
      <c r="G154" s="198" t="s">
        <v>518</v>
      </c>
      <c r="H154" s="199">
        <v>5</v>
      </c>
      <c r="I154" s="200"/>
      <c r="J154" s="201">
        <f t="shared" si="10"/>
        <v>0</v>
      </c>
      <c r="K154" s="197" t="s">
        <v>44</v>
      </c>
      <c r="L154" s="42"/>
      <c r="M154" s="202" t="s">
        <v>44</v>
      </c>
      <c r="N154" s="203" t="s">
        <v>53</v>
      </c>
      <c r="O154" s="67"/>
      <c r="P154" s="204">
        <f t="shared" si="11"/>
        <v>0</v>
      </c>
      <c r="Q154" s="204">
        <v>0</v>
      </c>
      <c r="R154" s="204">
        <f t="shared" si="12"/>
        <v>0</v>
      </c>
      <c r="S154" s="204">
        <v>0</v>
      </c>
      <c r="T154" s="205">
        <f t="shared" si="13"/>
        <v>0</v>
      </c>
      <c r="U154" s="37"/>
      <c r="V154" s="37"/>
      <c r="W154" s="37"/>
      <c r="X154" s="37"/>
      <c r="Y154" s="37"/>
      <c r="Z154" s="37"/>
      <c r="AA154" s="37"/>
      <c r="AB154" s="37"/>
      <c r="AC154" s="37"/>
      <c r="AD154" s="37"/>
      <c r="AE154" s="37"/>
      <c r="AR154" s="206" t="s">
        <v>104</v>
      </c>
      <c r="AT154" s="206" t="s">
        <v>264</v>
      </c>
      <c r="AU154" s="206" t="s">
        <v>89</v>
      </c>
      <c r="AY154" s="19" t="s">
        <v>262</v>
      </c>
      <c r="BE154" s="207">
        <f t="shared" si="14"/>
        <v>0</v>
      </c>
      <c r="BF154" s="207">
        <f t="shared" si="15"/>
        <v>0</v>
      </c>
      <c r="BG154" s="207">
        <f t="shared" si="16"/>
        <v>0</v>
      </c>
      <c r="BH154" s="207">
        <f t="shared" si="17"/>
        <v>0</v>
      </c>
      <c r="BI154" s="207">
        <f t="shared" si="18"/>
        <v>0</v>
      </c>
      <c r="BJ154" s="19" t="s">
        <v>89</v>
      </c>
      <c r="BK154" s="207">
        <f t="shared" si="19"/>
        <v>0</v>
      </c>
      <c r="BL154" s="19" t="s">
        <v>104</v>
      </c>
      <c r="BM154" s="206" t="s">
        <v>1469</v>
      </c>
    </row>
    <row r="155" spans="1:65" s="2" customFormat="1" ht="16.5" customHeight="1">
      <c r="A155" s="37"/>
      <c r="B155" s="38"/>
      <c r="C155" s="195" t="s">
        <v>1019</v>
      </c>
      <c r="D155" s="195" t="s">
        <v>264</v>
      </c>
      <c r="E155" s="196" t="s">
        <v>5191</v>
      </c>
      <c r="F155" s="197" t="s">
        <v>5192</v>
      </c>
      <c r="G155" s="198" t="s">
        <v>518</v>
      </c>
      <c r="H155" s="199">
        <v>2</v>
      </c>
      <c r="I155" s="200"/>
      <c r="J155" s="201">
        <f t="shared" si="10"/>
        <v>0</v>
      </c>
      <c r="K155" s="197" t="s">
        <v>44</v>
      </c>
      <c r="L155" s="42"/>
      <c r="M155" s="202" t="s">
        <v>44</v>
      </c>
      <c r="N155" s="203" t="s">
        <v>53</v>
      </c>
      <c r="O155" s="67"/>
      <c r="P155" s="204">
        <f t="shared" si="11"/>
        <v>0</v>
      </c>
      <c r="Q155" s="204">
        <v>0</v>
      </c>
      <c r="R155" s="204">
        <f t="shared" si="12"/>
        <v>0</v>
      </c>
      <c r="S155" s="204">
        <v>0</v>
      </c>
      <c r="T155" s="205">
        <f t="shared" si="13"/>
        <v>0</v>
      </c>
      <c r="U155" s="37"/>
      <c r="V155" s="37"/>
      <c r="W155" s="37"/>
      <c r="X155" s="37"/>
      <c r="Y155" s="37"/>
      <c r="Z155" s="37"/>
      <c r="AA155" s="37"/>
      <c r="AB155" s="37"/>
      <c r="AC155" s="37"/>
      <c r="AD155" s="37"/>
      <c r="AE155" s="37"/>
      <c r="AR155" s="206" t="s">
        <v>104</v>
      </c>
      <c r="AT155" s="206" t="s">
        <v>264</v>
      </c>
      <c r="AU155" s="206" t="s">
        <v>89</v>
      </c>
      <c r="AY155" s="19" t="s">
        <v>262</v>
      </c>
      <c r="BE155" s="207">
        <f t="shared" si="14"/>
        <v>0</v>
      </c>
      <c r="BF155" s="207">
        <f t="shared" si="15"/>
        <v>0</v>
      </c>
      <c r="BG155" s="207">
        <f t="shared" si="16"/>
        <v>0</v>
      </c>
      <c r="BH155" s="207">
        <f t="shared" si="17"/>
        <v>0</v>
      </c>
      <c r="BI155" s="207">
        <f t="shared" si="18"/>
        <v>0</v>
      </c>
      <c r="BJ155" s="19" t="s">
        <v>89</v>
      </c>
      <c r="BK155" s="207">
        <f t="shared" si="19"/>
        <v>0</v>
      </c>
      <c r="BL155" s="19" t="s">
        <v>104</v>
      </c>
      <c r="BM155" s="206" t="s">
        <v>1479</v>
      </c>
    </row>
    <row r="156" spans="1:65" s="2" customFormat="1" ht="16.5" customHeight="1">
      <c r="A156" s="37"/>
      <c r="B156" s="38"/>
      <c r="C156" s="195" t="s">
        <v>1028</v>
      </c>
      <c r="D156" s="195" t="s">
        <v>264</v>
      </c>
      <c r="E156" s="196" t="s">
        <v>5193</v>
      </c>
      <c r="F156" s="197" t="s">
        <v>5194</v>
      </c>
      <c r="G156" s="198" t="s">
        <v>518</v>
      </c>
      <c r="H156" s="199">
        <v>24</v>
      </c>
      <c r="I156" s="200"/>
      <c r="J156" s="201">
        <f t="shared" si="10"/>
        <v>0</v>
      </c>
      <c r="K156" s="197" t="s">
        <v>44</v>
      </c>
      <c r="L156" s="42"/>
      <c r="M156" s="202" t="s">
        <v>44</v>
      </c>
      <c r="N156" s="203" t="s">
        <v>53</v>
      </c>
      <c r="O156" s="67"/>
      <c r="P156" s="204">
        <f t="shared" si="11"/>
        <v>0</v>
      </c>
      <c r="Q156" s="204">
        <v>0</v>
      </c>
      <c r="R156" s="204">
        <f t="shared" si="12"/>
        <v>0</v>
      </c>
      <c r="S156" s="204">
        <v>0</v>
      </c>
      <c r="T156" s="205">
        <f t="shared" si="13"/>
        <v>0</v>
      </c>
      <c r="U156" s="37"/>
      <c r="V156" s="37"/>
      <c r="W156" s="37"/>
      <c r="X156" s="37"/>
      <c r="Y156" s="37"/>
      <c r="Z156" s="37"/>
      <c r="AA156" s="37"/>
      <c r="AB156" s="37"/>
      <c r="AC156" s="37"/>
      <c r="AD156" s="37"/>
      <c r="AE156" s="37"/>
      <c r="AR156" s="206" t="s">
        <v>104</v>
      </c>
      <c r="AT156" s="206" t="s">
        <v>264</v>
      </c>
      <c r="AU156" s="206" t="s">
        <v>89</v>
      </c>
      <c r="AY156" s="19" t="s">
        <v>262</v>
      </c>
      <c r="BE156" s="207">
        <f t="shared" si="14"/>
        <v>0</v>
      </c>
      <c r="BF156" s="207">
        <f t="shared" si="15"/>
        <v>0</v>
      </c>
      <c r="BG156" s="207">
        <f t="shared" si="16"/>
        <v>0</v>
      </c>
      <c r="BH156" s="207">
        <f t="shared" si="17"/>
        <v>0</v>
      </c>
      <c r="BI156" s="207">
        <f t="shared" si="18"/>
        <v>0</v>
      </c>
      <c r="BJ156" s="19" t="s">
        <v>89</v>
      </c>
      <c r="BK156" s="207">
        <f t="shared" si="19"/>
        <v>0</v>
      </c>
      <c r="BL156" s="19" t="s">
        <v>104</v>
      </c>
      <c r="BM156" s="206" t="s">
        <v>1487</v>
      </c>
    </row>
    <row r="157" spans="1:65" s="2" customFormat="1" ht="16.5" customHeight="1">
      <c r="A157" s="37"/>
      <c r="B157" s="38"/>
      <c r="C157" s="195" t="s">
        <v>1033</v>
      </c>
      <c r="D157" s="195" t="s">
        <v>264</v>
      </c>
      <c r="E157" s="196" t="s">
        <v>5195</v>
      </c>
      <c r="F157" s="197" t="s">
        <v>5196</v>
      </c>
      <c r="G157" s="198" t="s">
        <v>518</v>
      </c>
      <c r="H157" s="199">
        <v>11</v>
      </c>
      <c r="I157" s="200"/>
      <c r="J157" s="201">
        <f t="shared" si="10"/>
        <v>0</v>
      </c>
      <c r="K157" s="197" t="s">
        <v>44</v>
      </c>
      <c r="L157" s="42"/>
      <c r="M157" s="202" t="s">
        <v>44</v>
      </c>
      <c r="N157" s="203" t="s">
        <v>53</v>
      </c>
      <c r="O157" s="67"/>
      <c r="P157" s="204">
        <f t="shared" si="11"/>
        <v>0</v>
      </c>
      <c r="Q157" s="204">
        <v>0</v>
      </c>
      <c r="R157" s="204">
        <f t="shared" si="12"/>
        <v>0</v>
      </c>
      <c r="S157" s="204">
        <v>0</v>
      </c>
      <c r="T157" s="205">
        <f t="shared" si="13"/>
        <v>0</v>
      </c>
      <c r="U157" s="37"/>
      <c r="V157" s="37"/>
      <c r="W157" s="37"/>
      <c r="X157" s="37"/>
      <c r="Y157" s="37"/>
      <c r="Z157" s="37"/>
      <c r="AA157" s="37"/>
      <c r="AB157" s="37"/>
      <c r="AC157" s="37"/>
      <c r="AD157" s="37"/>
      <c r="AE157" s="37"/>
      <c r="AR157" s="206" t="s">
        <v>104</v>
      </c>
      <c r="AT157" s="206" t="s">
        <v>264</v>
      </c>
      <c r="AU157" s="206" t="s">
        <v>89</v>
      </c>
      <c r="AY157" s="19" t="s">
        <v>262</v>
      </c>
      <c r="BE157" s="207">
        <f t="shared" si="14"/>
        <v>0</v>
      </c>
      <c r="BF157" s="207">
        <f t="shared" si="15"/>
        <v>0</v>
      </c>
      <c r="BG157" s="207">
        <f t="shared" si="16"/>
        <v>0</v>
      </c>
      <c r="BH157" s="207">
        <f t="shared" si="17"/>
        <v>0</v>
      </c>
      <c r="BI157" s="207">
        <f t="shared" si="18"/>
        <v>0</v>
      </c>
      <c r="BJ157" s="19" t="s">
        <v>89</v>
      </c>
      <c r="BK157" s="207">
        <f t="shared" si="19"/>
        <v>0</v>
      </c>
      <c r="BL157" s="19" t="s">
        <v>104</v>
      </c>
      <c r="BM157" s="206" t="s">
        <v>1505</v>
      </c>
    </row>
    <row r="158" spans="1:65" s="2" customFormat="1" ht="16.5" customHeight="1">
      <c r="A158" s="37"/>
      <c r="B158" s="38"/>
      <c r="C158" s="195" t="s">
        <v>1038</v>
      </c>
      <c r="D158" s="195" t="s">
        <v>264</v>
      </c>
      <c r="E158" s="196" t="s">
        <v>5197</v>
      </c>
      <c r="F158" s="197" t="s">
        <v>5198</v>
      </c>
      <c r="G158" s="198" t="s">
        <v>518</v>
      </c>
      <c r="H158" s="199">
        <v>3</v>
      </c>
      <c r="I158" s="200"/>
      <c r="J158" s="201">
        <f t="shared" si="10"/>
        <v>0</v>
      </c>
      <c r="K158" s="197" t="s">
        <v>44</v>
      </c>
      <c r="L158" s="42"/>
      <c r="M158" s="202" t="s">
        <v>44</v>
      </c>
      <c r="N158" s="203" t="s">
        <v>53</v>
      </c>
      <c r="O158" s="67"/>
      <c r="P158" s="204">
        <f t="shared" si="11"/>
        <v>0</v>
      </c>
      <c r="Q158" s="204">
        <v>0</v>
      </c>
      <c r="R158" s="204">
        <f t="shared" si="12"/>
        <v>0</v>
      </c>
      <c r="S158" s="204">
        <v>0</v>
      </c>
      <c r="T158" s="205">
        <f t="shared" si="13"/>
        <v>0</v>
      </c>
      <c r="U158" s="37"/>
      <c r="V158" s="37"/>
      <c r="W158" s="37"/>
      <c r="X158" s="37"/>
      <c r="Y158" s="37"/>
      <c r="Z158" s="37"/>
      <c r="AA158" s="37"/>
      <c r="AB158" s="37"/>
      <c r="AC158" s="37"/>
      <c r="AD158" s="37"/>
      <c r="AE158" s="37"/>
      <c r="AR158" s="206" t="s">
        <v>104</v>
      </c>
      <c r="AT158" s="206" t="s">
        <v>264</v>
      </c>
      <c r="AU158" s="206" t="s">
        <v>89</v>
      </c>
      <c r="AY158" s="19" t="s">
        <v>262</v>
      </c>
      <c r="BE158" s="207">
        <f t="shared" si="14"/>
        <v>0</v>
      </c>
      <c r="BF158" s="207">
        <f t="shared" si="15"/>
        <v>0</v>
      </c>
      <c r="BG158" s="207">
        <f t="shared" si="16"/>
        <v>0</v>
      </c>
      <c r="BH158" s="207">
        <f t="shared" si="17"/>
        <v>0</v>
      </c>
      <c r="BI158" s="207">
        <f t="shared" si="18"/>
        <v>0</v>
      </c>
      <c r="BJ158" s="19" t="s">
        <v>89</v>
      </c>
      <c r="BK158" s="207">
        <f t="shared" si="19"/>
        <v>0</v>
      </c>
      <c r="BL158" s="19" t="s">
        <v>104</v>
      </c>
      <c r="BM158" s="206" t="s">
        <v>1517</v>
      </c>
    </row>
    <row r="159" spans="1:65" s="2" customFormat="1" ht="16.5" customHeight="1">
      <c r="A159" s="37"/>
      <c r="B159" s="38"/>
      <c r="C159" s="195" t="s">
        <v>1043</v>
      </c>
      <c r="D159" s="195" t="s">
        <v>264</v>
      </c>
      <c r="E159" s="196" t="s">
        <v>5199</v>
      </c>
      <c r="F159" s="197" t="s">
        <v>5200</v>
      </c>
      <c r="G159" s="198" t="s">
        <v>518</v>
      </c>
      <c r="H159" s="199">
        <v>2</v>
      </c>
      <c r="I159" s="200"/>
      <c r="J159" s="201">
        <f t="shared" si="10"/>
        <v>0</v>
      </c>
      <c r="K159" s="197" t="s">
        <v>44</v>
      </c>
      <c r="L159" s="42"/>
      <c r="M159" s="202" t="s">
        <v>44</v>
      </c>
      <c r="N159" s="203" t="s">
        <v>53</v>
      </c>
      <c r="O159" s="67"/>
      <c r="P159" s="204">
        <f t="shared" si="11"/>
        <v>0</v>
      </c>
      <c r="Q159" s="204">
        <v>0</v>
      </c>
      <c r="R159" s="204">
        <f t="shared" si="12"/>
        <v>0</v>
      </c>
      <c r="S159" s="204">
        <v>0</v>
      </c>
      <c r="T159" s="205">
        <f t="shared" si="13"/>
        <v>0</v>
      </c>
      <c r="U159" s="37"/>
      <c r="V159" s="37"/>
      <c r="W159" s="37"/>
      <c r="X159" s="37"/>
      <c r="Y159" s="37"/>
      <c r="Z159" s="37"/>
      <c r="AA159" s="37"/>
      <c r="AB159" s="37"/>
      <c r="AC159" s="37"/>
      <c r="AD159" s="37"/>
      <c r="AE159" s="37"/>
      <c r="AR159" s="206" t="s">
        <v>104</v>
      </c>
      <c r="AT159" s="206" t="s">
        <v>264</v>
      </c>
      <c r="AU159" s="206" t="s">
        <v>89</v>
      </c>
      <c r="AY159" s="19" t="s">
        <v>262</v>
      </c>
      <c r="BE159" s="207">
        <f t="shared" si="14"/>
        <v>0</v>
      </c>
      <c r="BF159" s="207">
        <f t="shared" si="15"/>
        <v>0</v>
      </c>
      <c r="BG159" s="207">
        <f t="shared" si="16"/>
        <v>0</v>
      </c>
      <c r="BH159" s="207">
        <f t="shared" si="17"/>
        <v>0</v>
      </c>
      <c r="BI159" s="207">
        <f t="shared" si="18"/>
        <v>0</v>
      </c>
      <c r="BJ159" s="19" t="s">
        <v>89</v>
      </c>
      <c r="BK159" s="207">
        <f t="shared" si="19"/>
        <v>0</v>
      </c>
      <c r="BL159" s="19" t="s">
        <v>104</v>
      </c>
      <c r="BM159" s="206" t="s">
        <v>21</v>
      </c>
    </row>
    <row r="160" spans="1:65" s="2" customFormat="1" ht="16.5" customHeight="1">
      <c r="A160" s="37"/>
      <c r="B160" s="38"/>
      <c r="C160" s="195" t="s">
        <v>1047</v>
      </c>
      <c r="D160" s="195" t="s">
        <v>264</v>
      </c>
      <c r="E160" s="196" t="s">
        <v>5201</v>
      </c>
      <c r="F160" s="197" t="s">
        <v>5202</v>
      </c>
      <c r="G160" s="198" t="s">
        <v>518</v>
      </c>
      <c r="H160" s="199">
        <v>5</v>
      </c>
      <c r="I160" s="200"/>
      <c r="J160" s="201">
        <f t="shared" si="10"/>
        <v>0</v>
      </c>
      <c r="K160" s="197" t="s">
        <v>44</v>
      </c>
      <c r="L160" s="42"/>
      <c r="M160" s="202" t="s">
        <v>44</v>
      </c>
      <c r="N160" s="203" t="s">
        <v>53</v>
      </c>
      <c r="O160" s="67"/>
      <c r="P160" s="204">
        <f t="shared" si="11"/>
        <v>0</v>
      </c>
      <c r="Q160" s="204">
        <v>0</v>
      </c>
      <c r="R160" s="204">
        <f t="shared" si="12"/>
        <v>0</v>
      </c>
      <c r="S160" s="204">
        <v>0</v>
      </c>
      <c r="T160" s="205">
        <f t="shared" si="13"/>
        <v>0</v>
      </c>
      <c r="U160" s="37"/>
      <c r="V160" s="37"/>
      <c r="W160" s="37"/>
      <c r="X160" s="37"/>
      <c r="Y160" s="37"/>
      <c r="Z160" s="37"/>
      <c r="AA160" s="37"/>
      <c r="AB160" s="37"/>
      <c r="AC160" s="37"/>
      <c r="AD160" s="37"/>
      <c r="AE160" s="37"/>
      <c r="AR160" s="206" t="s">
        <v>104</v>
      </c>
      <c r="AT160" s="206" t="s">
        <v>264</v>
      </c>
      <c r="AU160" s="206" t="s">
        <v>89</v>
      </c>
      <c r="AY160" s="19" t="s">
        <v>262</v>
      </c>
      <c r="BE160" s="207">
        <f t="shared" si="14"/>
        <v>0</v>
      </c>
      <c r="BF160" s="207">
        <f t="shared" si="15"/>
        <v>0</v>
      </c>
      <c r="BG160" s="207">
        <f t="shared" si="16"/>
        <v>0</v>
      </c>
      <c r="BH160" s="207">
        <f t="shared" si="17"/>
        <v>0</v>
      </c>
      <c r="BI160" s="207">
        <f t="shared" si="18"/>
        <v>0</v>
      </c>
      <c r="BJ160" s="19" t="s">
        <v>89</v>
      </c>
      <c r="BK160" s="207">
        <f t="shared" si="19"/>
        <v>0</v>
      </c>
      <c r="BL160" s="19" t="s">
        <v>104</v>
      </c>
      <c r="BM160" s="206" t="s">
        <v>1551</v>
      </c>
    </row>
    <row r="161" spans="1:65" s="2" customFormat="1" ht="16.5" customHeight="1">
      <c r="A161" s="37"/>
      <c r="B161" s="38"/>
      <c r="C161" s="195" t="s">
        <v>1052</v>
      </c>
      <c r="D161" s="195" t="s">
        <v>264</v>
      </c>
      <c r="E161" s="196" t="s">
        <v>5203</v>
      </c>
      <c r="F161" s="197" t="s">
        <v>5204</v>
      </c>
      <c r="G161" s="198" t="s">
        <v>518</v>
      </c>
      <c r="H161" s="199">
        <v>2</v>
      </c>
      <c r="I161" s="200"/>
      <c r="J161" s="201">
        <f t="shared" si="10"/>
        <v>0</v>
      </c>
      <c r="K161" s="197" t="s">
        <v>44</v>
      </c>
      <c r="L161" s="42"/>
      <c r="M161" s="202" t="s">
        <v>44</v>
      </c>
      <c r="N161" s="203" t="s">
        <v>53</v>
      </c>
      <c r="O161" s="67"/>
      <c r="P161" s="204">
        <f t="shared" si="11"/>
        <v>0</v>
      </c>
      <c r="Q161" s="204">
        <v>0</v>
      </c>
      <c r="R161" s="204">
        <f t="shared" si="12"/>
        <v>0</v>
      </c>
      <c r="S161" s="204">
        <v>0</v>
      </c>
      <c r="T161" s="205">
        <f t="shared" si="13"/>
        <v>0</v>
      </c>
      <c r="U161" s="37"/>
      <c r="V161" s="37"/>
      <c r="W161" s="37"/>
      <c r="X161" s="37"/>
      <c r="Y161" s="37"/>
      <c r="Z161" s="37"/>
      <c r="AA161" s="37"/>
      <c r="AB161" s="37"/>
      <c r="AC161" s="37"/>
      <c r="AD161" s="37"/>
      <c r="AE161" s="37"/>
      <c r="AR161" s="206" t="s">
        <v>104</v>
      </c>
      <c r="AT161" s="206" t="s">
        <v>264</v>
      </c>
      <c r="AU161" s="206" t="s">
        <v>89</v>
      </c>
      <c r="AY161" s="19" t="s">
        <v>262</v>
      </c>
      <c r="BE161" s="207">
        <f t="shared" si="14"/>
        <v>0</v>
      </c>
      <c r="BF161" s="207">
        <f t="shared" si="15"/>
        <v>0</v>
      </c>
      <c r="BG161" s="207">
        <f t="shared" si="16"/>
        <v>0</v>
      </c>
      <c r="BH161" s="207">
        <f t="shared" si="17"/>
        <v>0</v>
      </c>
      <c r="BI161" s="207">
        <f t="shared" si="18"/>
        <v>0</v>
      </c>
      <c r="BJ161" s="19" t="s">
        <v>89</v>
      </c>
      <c r="BK161" s="207">
        <f t="shared" si="19"/>
        <v>0</v>
      </c>
      <c r="BL161" s="19" t="s">
        <v>104</v>
      </c>
      <c r="BM161" s="206" t="s">
        <v>1584</v>
      </c>
    </row>
    <row r="162" spans="1:65" s="2" customFormat="1" ht="16.5" customHeight="1">
      <c r="A162" s="37"/>
      <c r="B162" s="38"/>
      <c r="C162" s="195" t="s">
        <v>1059</v>
      </c>
      <c r="D162" s="195" t="s">
        <v>264</v>
      </c>
      <c r="E162" s="196" t="s">
        <v>5205</v>
      </c>
      <c r="F162" s="197" t="s">
        <v>5206</v>
      </c>
      <c r="G162" s="198" t="s">
        <v>518</v>
      </c>
      <c r="H162" s="199">
        <v>24</v>
      </c>
      <c r="I162" s="200"/>
      <c r="J162" s="201">
        <f t="shared" si="10"/>
        <v>0</v>
      </c>
      <c r="K162" s="197" t="s">
        <v>44</v>
      </c>
      <c r="L162" s="42"/>
      <c r="M162" s="202" t="s">
        <v>44</v>
      </c>
      <c r="N162" s="203" t="s">
        <v>53</v>
      </c>
      <c r="O162" s="67"/>
      <c r="P162" s="204">
        <f t="shared" si="11"/>
        <v>0</v>
      </c>
      <c r="Q162" s="204">
        <v>0</v>
      </c>
      <c r="R162" s="204">
        <f t="shared" si="12"/>
        <v>0</v>
      </c>
      <c r="S162" s="204">
        <v>0</v>
      </c>
      <c r="T162" s="205">
        <f t="shared" si="13"/>
        <v>0</v>
      </c>
      <c r="U162" s="37"/>
      <c r="V162" s="37"/>
      <c r="W162" s="37"/>
      <c r="X162" s="37"/>
      <c r="Y162" s="37"/>
      <c r="Z162" s="37"/>
      <c r="AA162" s="37"/>
      <c r="AB162" s="37"/>
      <c r="AC162" s="37"/>
      <c r="AD162" s="37"/>
      <c r="AE162" s="37"/>
      <c r="AR162" s="206" t="s">
        <v>104</v>
      </c>
      <c r="AT162" s="206" t="s">
        <v>264</v>
      </c>
      <c r="AU162" s="206" t="s">
        <v>89</v>
      </c>
      <c r="AY162" s="19" t="s">
        <v>262</v>
      </c>
      <c r="BE162" s="207">
        <f t="shared" si="14"/>
        <v>0</v>
      </c>
      <c r="BF162" s="207">
        <f t="shared" si="15"/>
        <v>0</v>
      </c>
      <c r="BG162" s="207">
        <f t="shared" si="16"/>
        <v>0</v>
      </c>
      <c r="BH162" s="207">
        <f t="shared" si="17"/>
        <v>0</v>
      </c>
      <c r="BI162" s="207">
        <f t="shared" si="18"/>
        <v>0</v>
      </c>
      <c r="BJ162" s="19" t="s">
        <v>89</v>
      </c>
      <c r="BK162" s="207">
        <f t="shared" si="19"/>
        <v>0</v>
      </c>
      <c r="BL162" s="19" t="s">
        <v>104</v>
      </c>
      <c r="BM162" s="206" t="s">
        <v>1612</v>
      </c>
    </row>
    <row r="163" spans="1:65" s="2" customFormat="1" ht="16.5" customHeight="1">
      <c r="A163" s="37"/>
      <c r="B163" s="38"/>
      <c r="C163" s="195" t="s">
        <v>1064</v>
      </c>
      <c r="D163" s="195" t="s">
        <v>264</v>
      </c>
      <c r="E163" s="196" t="s">
        <v>5207</v>
      </c>
      <c r="F163" s="197" t="s">
        <v>5208</v>
      </c>
      <c r="G163" s="198" t="s">
        <v>518</v>
      </c>
      <c r="H163" s="199">
        <v>11</v>
      </c>
      <c r="I163" s="200"/>
      <c r="J163" s="201">
        <f t="shared" ref="J163:J194" si="20">ROUND(I163*H163,2)</f>
        <v>0</v>
      </c>
      <c r="K163" s="197" t="s">
        <v>44</v>
      </c>
      <c r="L163" s="42"/>
      <c r="M163" s="202" t="s">
        <v>44</v>
      </c>
      <c r="N163" s="203" t="s">
        <v>53</v>
      </c>
      <c r="O163" s="67"/>
      <c r="P163" s="204">
        <f t="shared" ref="P163:P194" si="21">O163*H163</f>
        <v>0</v>
      </c>
      <c r="Q163" s="204">
        <v>0</v>
      </c>
      <c r="R163" s="204">
        <f t="shared" ref="R163:R194" si="22">Q163*H163</f>
        <v>0</v>
      </c>
      <c r="S163" s="204">
        <v>0</v>
      </c>
      <c r="T163" s="205">
        <f t="shared" ref="T163:T194" si="23">S163*H163</f>
        <v>0</v>
      </c>
      <c r="U163" s="37"/>
      <c r="V163" s="37"/>
      <c r="W163" s="37"/>
      <c r="X163" s="37"/>
      <c r="Y163" s="37"/>
      <c r="Z163" s="37"/>
      <c r="AA163" s="37"/>
      <c r="AB163" s="37"/>
      <c r="AC163" s="37"/>
      <c r="AD163" s="37"/>
      <c r="AE163" s="37"/>
      <c r="AR163" s="206" t="s">
        <v>104</v>
      </c>
      <c r="AT163" s="206" t="s">
        <v>264</v>
      </c>
      <c r="AU163" s="206" t="s">
        <v>89</v>
      </c>
      <c r="AY163" s="19" t="s">
        <v>262</v>
      </c>
      <c r="BE163" s="207">
        <f t="shared" ref="BE163:BE180" si="24">IF(N163="základní",J163,0)</f>
        <v>0</v>
      </c>
      <c r="BF163" s="207">
        <f t="shared" ref="BF163:BF180" si="25">IF(N163="snížená",J163,0)</f>
        <v>0</v>
      </c>
      <c r="BG163" s="207">
        <f t="shared" ref="BG163:BG180" si="26">IF(N163="zákl. přenesená",J163,0)</f>
        <v>0</v>
      </c>
      <c r="BH163" s="207">
        <f t="shared" ref="BH163:BH180" si="27">IF(N163="sníž. přenesená",J163,0)</f>
        <v>0</v>
      </c>
      <c r="BI163" s="207">
        <f t="shared" ref="BI163:BI180" si="28">IF(N163="nulová",J163,0)</f>
        <v>0</v>
      </c>
      <c r="BJ163" s="19" t="s">
        <v>89</v>
      </c>
      <c r="BK163" s="207">
        <f t="shared" ref="BK163:BK180" si="29">ROUND(I163*H163,2)</f>
        <v>0</v>
      </c>
      <c r="BL163" s="19" t="s">
        <v>104</v>
      </c>
      <c r="BM163" s="206" t="s">
        <v>1620</v>
      </c>
    </row>
    <row r="164" spans="1:65" s="2" customFormat="1" ht="21.75" customHeight="1">
      <c r="A164" s="37"/>
      <c r="B164" s="38"/>
      <c r="C164" s="195" t="s">
        <v>1071</v>
      </c>
      <c r="D164" s="195" t="s">
        <v>264</v>
      </c>
      <c r="E164" s="196" t="s">
        <v>5209</v>
      </c>
      <c r="F164" s="197" t="s">
        <v>5210</v>
      </c>
      <c r="G164" s="198" t="s">
        <v>590</v>
      </c>
      <c r="H164" s="199">
        <v>321</v>
      </c>
      <c r="I164" s="200"/>
      <c r="J164" s="201">
        <f t="shared" si="20"/>
        <v>0</v>
      </c>
      <c r="K164" s="197" t="s">
        <v>44</v>
      </c>
      <c r="L164" s="42"/>
      <c r="M164" s="202" t="s">
        <v>44</v>
      </c>
      <c r="N164" s="203" t="s">
        <v>53</v>
      </c>
      <c r="O164" s="67"/>
      <c r="P164" s="204">
        <f t="shared" si="21"/>
        <v>0</v>
      </c>
      <c r="Q164" s="204">
        <v>0</v>
      </c>
      <c r="R164" s="204">
        <f t="shared" si="22"/>
        <v>0</v>
      </c>
      <c r="S164" s="204">
        <v>0</v>
      </c>
      <c r="T164" s="205">
        <f t="shared" si="23"/>
        <v>0</v>
      </c>
      <c r="U164" s="37"/>
      <c r="V164" s="37"/>
      <c r="W164" s="37"/>
      <c r="X164" s="37"/>
      <c r="Y164" s="37"/>
      <c r="Z164" s="37"/>
      <c r="AA164" s="37"/>
      <c r="AB164" s="37"/>
      <c r="AC164" s="37"/>
      <c r="AD164" s="37"/>
      <c r="AE164" s="37"/>
      <c r="AR164" s="206" t="s">
        <v>104</v>
      </c>
      <c r="AT164" s="206" t="s">
        <v>264</v>
      </c>
      <c r="AU164" s="206" t="s">
        <v>89</v>
      </c>
      <c r="AY164" s="19" t="s">
        <v>262</v>
      </c>
      <c r="BE164" s="207">
        <f t="shared" si="24"/>
        <v>0</v>
      </c>
      <c r="BF164" s="207">
        <f t="shared" si="25"/>
        <v>0</v>
      </c>
      <c r="BG164" s="207">
        <f t="shared" si="26"/>
        <v>0</v>
      </c>
      <c r="BH164" s="207">
        <f t="shared" si="27"/>
        <v>0</v>
      </c>
      <c r="BI164" s="207">
        <f t="shared" si="28"/>
        <v>0</v>
      </c>
      <c r="BJ164" s="19" t="s">
        <v>89</v>
      </c>
      <c r="BK164" s="207">
        <f t="shared" si="29"/>
        <v>0</v>
      </c>
      <c r="BL164" s="19" t="s">
        <v>104</v>
      </c>
      <c r="BM164" s="206" t="s">
        <v>1633</v>
      </c>
    </row>
    <row r="165" spans="1:65" s="2" customFormat="1" ht="16.5" customHeight="1">
      <c r="A165" s="37"/>
      <c r="B165" s="38"/>
      <c r="C165" s="195" t="s">
        <v>1077</v>
      </c>
      <c r="D165" s="195" t="s">
        <v>264</v>
      </c>
      <c r="E165" s="196" t="s">
        <v>5211</v>
      </c>
      <c r="F165" s="197" t="s">
        <v>5212</v>
      </c>
      <c r="G165" s="198" t="s">
        <v>518</v>
      </c>
      <c r="H165" s="199">
        <v>5</v>
      </c>
      <c r="I165" s="200"/>
      <c r="J165" s="201">
        <f t="shared" si="20"/>
        <v>0</v>
      </c>
      <c r="K165" s="197" t="s">
        <v>44</v>
      </c>
      <c r="L165" s="42"/>
      <c r="M165" s="202" t="s">
        <v>44</v>
      </c>
      <c r="N165" s="203" t="s">
        <v>53</v>
      </c>
      <c r="O165" s="67"/>
      <c r="P165" s="204">
        <f t="shared" si="21"/>
        <v>0</v>
      </c>
      <c r="Q165" s="204">
        <v>0</v>
      </c>
      <c r="R165" s="204">
        <f t="shared" si="22"/>
        <v>0</v>
      </c>
      <c r="S165" s="204">
        <v>0</v>
      </c>
      <c r="T165" s="205">
        <f t="shared" si="23"/>
        <v>0</v>
      </c>
      <c r="U165" s="37"/>
      <c r="V165" s="37"/>
      <c r="W165" s="37"/>
      <c r="X165" s="37"/>
      <c r="Y165" s="37"/>
      <c r="Z165" s="37"/>
      <c r="AA165" s="37"/>
      <c r="AB165" s="37"/>
      <c r="AC165" s="37"/>
      <c r="AD165" s="37"/>
      <c r="AE165" s="37"/>
      <c r="AR165" s="206" t="s">
        <v>104</v>
      </c>
      <c r="AT165" s="206" t="s">
        <v>264</v>
      </c>
      <c r="AU165" s="206" t="s">
        <v>89</v>
      </c>
      <c r="AY165" s="19" t="s">
        <v>262</v>
      </c>
      <c r="BE165" s="207">
        <f t="shared" si="24"/>
        <v>0</v>
      </c>
      <c r="BF165" s="207">
        <f t="shared" si="25"/>
        <v>0</v>
      </c>
      <c r="BG165" s="207">
        <f t="shared" si="26"/>
        <v>0</v>
      </c>
      <c r="BH165" s="207">
        <f t="shared" si="27"/>
        <v>0</v>
      </c>
      <c r="BI165" s="207">
        <f t="shared" si="28"/>
        <v>0</v>
      </c>
      <c r="BJ165" s="19" t="s">
        <v>89</v>
      </c>
      <c r="BK165" s="207">
        <f t="shared" si="29"/>
        <v>0</v>
      </c>
      <c r="BL165" s="19" t="s">
        <v>104</v>
      </c>
      <c r="BM165" s="206" t="s">
        <v>1644</v>
      </c>
    </row>
    <row r="166" spans="1:65" s="2" customFormat="1" ht="16.5" customHeight="1">
      <c r="A166" s="37"/>
      <c r="B166" s="38"/>
      <c r="C166" s="195" t="s">
        <v>1081</v>
      </c>
      <c r="D166" s="195" t="s">
        <v>264</v>
      </c>
      <c r="E166" s="196" t="s">
        <v>5213</v>
      </c>
      <c r="F166" s="197" t="s">
        <v>5214</v>
      </c>
      <c r="G166" s="198" t="s">
        <v>518</v>
      </c>
      <c r="H166" s="199">
        <v>3</v>
      </c>
      <c r="I166" s="200"/>
      <c r="J166" s="201">
        <f t="shared" si="20"/>
        <v>0</v>
      </c>
      <c r="K166" s="197" t="s">
        <v>44</v>
      </c>
      <c r="L166" s="42"/>
      <c r="M166" s="202" t="s">
        <v>44</v>
      </c>
      <c r="N166" s="203" t="s">
        <v>53</v>
      </c>
      <c r="O166" s="67"/>
      <c r="P166" s="204">
        <f t="shared" si="21"/>
        <v>0</v>
      </c>
      <c r="Q166" s="204">
        <v>0</v>
      </c>
      <c r="R166" s="204">
        <f t="shared" si="22"/>
        <v>0</v>
      </c>
      <c r="S166" s="204">
        <v>0</v>
      </c>
      <c r="T166" s="205">
        <f t="shared" si="23"/>
        <v>0</v>
      </c>
      <c r="U166" s="37"/>
      <c r="V166" s="37"/>
      <c r="W166" s="37"/>
      <c r="X166" s="37"/>
      <c r="Y166" s="37"/>
      <c r="Z166" s="37"/>
      <c r="AA166" s="37"/>
      <c r="AB166" s="37"/>
      <c r="AC166" s="37"/>
      <c r="AD166" s="37"/>
      <c r="AE166" s="37"/>
      <c r="AR166" s="206" t="s">
        <v>104</v>
      </c>
      <c r="AT166" s="206" t="s">
        <v>264</v>
      </c>
      <c r="AU166" s="206" t="s">
        <v>89</v>
      </c>
      <c r="AY166" s="19" t="s">
        <v>262</v>
      </c>
      <c r="BE166" s="207">
        <f t="shared" si="24"/>
        <v>0</v>
      </c>
      <c r="BF166" s="207">
        <f t="shared" si="25"/>
        <v>0</v>
      </c>
      <c r="BG166" s="207">
        <f t="shared" si="26"/>
        <v>0</v>
      </c>
      <c r="BH166" s="207">
        <f t="shared" si="27"/>
        <v>0</v>
      </c>
      <c r="BI166" s="207">
        <f t="shared" si="28"/>
        <v>0</v>
      </c>
      <c r="BJ166" s="19" t="s">
        <v>89</v>
      </c>
      <c r="BK166" s="207">
        <f t="shared" si="29"/>
        <v>0</v>
      </c>
      <c r="BL166" s="19" t="s">
        <v>104</v>
      </c>
      <c r="BM166" s="206" t="s">
        <v>1659</v>
      </c>
    </row>
    <row r="167" spans="1:65" s="2" customFormat="1" ht="21.75" customHeight="1">
      <c r="A167" s="37"/>
      <c r="B167" s="38"/>
      <c r="C167" s="195" t="s">
        <v>452</v>
      </c>
      <c r="D167" s="195" t="s">
        <v>264</v>
      </c>
      <c r="E167" s="196" t="s">
        <v>5215</v>
      </c>
      <c r="F167" s="197" t="s">
        <v>5216</v>
      </c>
      <c r="G167" s="198" t="s">
        <v>518</v>
      </c>
      <c r="H167" s="199">
        <v>6</v>
      </c>
      <c r="I167" s="200"/>
      <c r="J167" s="201">
        <f t="shared" si="20"/>
        <v>0</v>
      </c>
      <c r="K167" s="197" t="s">
        <v>44</v>
      </c>
      <c r="L167" s="42"/>
      <c r="M167" s="202" t="s">
        <v>44</v>
      </c>
      <c r="N167" s="203" t="s">
        <v>53</v>
      </c>
      <c r="O167" s="67"/>
      <c r="P167" s="204">
        <f t="shared" si="21"/>
        <v>0</v>
      </c>
      <c r="Q167" s="204">
        <v>0</v>
      </c>
      <c r="R167" s="204">
        <f t="shared" si="22"/>
        <v>0</v>
      </c>
      <c r="S167" s="204">
        <v>0</v>
      </c>
      <c r="T167" s="205">
        <f t="shared" si="23"/>
        <v>0</v>
      </c>
      <c r="U167" s="37"/>
      <c r="V167" s="37"/>
      <c r="W167" s="37"/>
      <c r="X167" s="37"/>
      <c r="Y167" s="37"/>
      <c r="Z167" s="37"/>
      <c r="AA167" s="37"/>
      <c r="AB167" s="37"/>
      <c r="AC167" s="37"/>
      <c r="AD167" s="37"/>
      <c r="AE167" s="37"/>
      <c r="AR167" s="206" t="s">
        <v>104</v>
      </c>
      <c r="AT167" s="206" t="s">
        <v>264</v>
      </c>
      <c r="AU167" s="206" t="s">
        <v>89</v>
      </c>
      <c r="AY167" s="19" t="s">
        <v>262</v>
      </c>
      <c r="BE167" s="207">
        <f t="shared" si="24"/>
        <v>0</v>
      </c>
      <c r="BF167" s="207">
        <f t="shared" si="25"/>
        <v>0</v>
      </c>
      <c r="BG167" s="207">
        <f t="shared" si="26"/>
        <v>0</v>
      </c>
      <c r="BH167" s="207">
        <f t="shared" si="27"/>
        <v>0</v>
      </c>
      <c r="BI167" s="207">
        <f t="shared" si="28"/>
        <v>0</v>
      </c>
      <c r="BJ167" s="19" t="s">
        <v>89</v>
      </c>
      <c r="BK167" s="207">
        <f t="shared" si="29"/>
        <v>0</v>
      </c>
      <c r="BL167" s="19" t="s">
        <v>104</v>
      </c>
      <c r="BM167" s="206" t="s">
        <v>1673</v>
      </c>
    </row>
    <row r="168" spans="1:65" s="2" customFormat="1" ht="16.5" customHeight="1">
      <c r="A168" s="37"/>
      <c r="B168" s="38"/>
      <c r="C168" s="195" t="s">
        <v>1089</v>
      </c>
      <c r="D168" s="195" t="s">
        <v>264</v>
      </c>
      <c r="E168" s="196" t="s">
        <v>5217</v>
      </c>
      <c r="F168" s="197" t="s">
        <v>5218</v>
      </c>
      <c r="G168" s="198" t="s">
        <v>518</v>
      </c>
      <c r="H168" s="199">
        <v>11</v>
      </c>
      <c r="I168" s="200"/>
      <c r="J168" s="201">
        <f t="shared" si="20"/>
        <v>0</v>
      </c>
      <c r="K168" s="197" t="s">
        <v>44</v>
      </c>
      <c r="L168" s="42"/>
      <c r="M168" s="202" t="s">
        <v>44</v>
      </c>
      <c r="N168" s="203" t="s">
        <v>53</v>
      </c>
      <c r="O168" s="67"/>
      <c r="P168" s="204">
        <f t="shared" si="21"/>
        <v>0</v>
      </c>
      <c r="Q168" s="204">
        <v>0</v>
      </c>
      <c r="R168" s="204">
        <f t="shared" si="22"/>
        <v>0</v>
      </c>
      <c r="S168" s="204">
        <v>0</v>
      </c>
      <c r="T168" s="205">
        <f t="shared" si="23"/>
        <v>0</v>
      </c>
      <c r="U168" s="37"/>
      <c r="V168" s="37"/>
      <c r="W168" s="37"/>
      <c r="X168" s="37"/>
      <c r="Y168" s="37"/>
      <c r="Z168" s="37"/>
      <c r="AA168" s="37"/>
      <c r="AB168" s="37"/>
      <c r="AC168" s="37"/>
      <c r="AD168" s="37"/>
      <c r="AE168" s="37"/>
      <c r="AR168" s="206" t="s">
        <v>104</v>
      </c>
      <c r="AT168" s="206" t="s">
        <v>264</v>
      </c>
      <c r="AU168" s="206" t="s">
        <v>89</v>
      </c>
      <c r="AY168" s="19" t="s">
        <v>262</v>
      </c>
      <c r="BE168" s="207">
        <f t="shared" si="24"/>
        <v>0</v>
      </c>
      <c r="BF168" s="207">
        <f t="shared" si="25"/>
        <v>0</v>
      </c>
      <c r="BG168" s="207">
        <f t="shared" si="26"/>
        <v>0</v>
      </c>
      <c r="BH168" s="207">
        <f t="shared" si="27"/>
        <v>0</v>
      </c>
      <c r="BI168" s="207">
        <f t="shared" si="28"/>
        <v>0</v>
      </c>
      <c r="BJ168" s="19" t="s">
        <v>89</v>
      </c>
      <c r="BK168" s="207">
        <f t="shared" si="29"/>
        <v>0</v>
      </c>
      <c r="BL168" s="19" t="s">
        <v>104</v>
      </c>
      <c r="BM168" s="206" t="s">
        <v>1687</v>
      </c>
    </row>
    <row r="169" spans="1:65" s="2" customFormat="1" ht="21.75" customHeight="1">
      <c r="A169" s="37"/>
      <c r="B169" s="38"/>
      <c r="C169" s="195" t="s">
        <v>1097</v>
      </c>
      <c r="D169" s="195" t="s">
        <v>264</v>
      </c>
      <c r="E169" s="196" t="s">
        <v>5219</v>
      </c>
      <c r="F169" s="197" t="s">
        <v>5220</v>
      </c>
      <c r="G169" s="198" t="s">
        <v>518</v>
      </c>
      <c r="H169" s="199">
        <v>25</v>
      </c>
      <c r="I169" s="200"/>
      <c r="J169" s="201">
        <f t="shared" si="20"/>
        <v>0</v>
      </c>
      <c r="K169" s="197" t="s">
        <v>44</v>
      </c>
      <c r="L169" s="42"/>
      <c r="M169" s="202" t="s">
        <v>44</v>
      </c>
      <c r="N169" s="203" t="s">
        <v>53</v>
      </c>
      <c r="O169" s="67"/>
      <c r="P169" s="204">
        <f t="shared" si="21"/>
        <v>0</v>
      </c>
      <c r="Q169" s="204">
        <v>0</v>
      </c>
      <c r="R169" s="204">
        <f t="shared" si="22"/>
        <v>0</v>
      </c>
      <c r="S169" s="204">
        <v>0</v>
      </c>
      <c r="T169" s="205">
        <f t="shared" si="23"/>
        <v>0</v>
      </c>
      <c r="U169" s="37"/>
      <c r="V169" s="37"/>
      <c r="W169" s="37"/>
      <c r="X169" s="37"/>
      <c r="Y169" s="37"/>
      <c r="Z169" s="37"/>
      <c r="AA169" s="37"/>
      <c r="AB169" s="37"/>
      <c r="AC169" s="37"/>
      <c r="AD169" s="37"/>
      <c r="AE169" s="37"/>
      <c r="AR169" s="206" t="s">
        <v>104</v>
      </c>
      <c r="AT169" s="206" t="s">
        <v>264</v>
      </c>
      <c r="AU169" s="206" t="s">
        <v>89</v>
      </c>
      <c r="AY169" s="19" t="s">
        <v>262</v>
      </c>
      <c r="BE169" s="207">
        <f t="shared" si="24"/>
        <v>0</v>
      </c>
      <c r="BF169" s="207">
        <f t="shared" si="25"/>
        <v>0</v>
      </c>
      <c r="BG169" s="207">
        <f t="shared" si="26"/>
        <v>0</v>
      </c>
      <c r="BH169" s="207">
        <f t="shared" si="27"/>
        <v>0</v>
      </c>
      <c r="BI169" s="207">
        <f t="shared" si="28"/>
        <v>0</v>
      </c>
      <c r="BJ169" s="19" t="s">
        <v>89</v>
      </c>
      <c r="BK169" s="207">
        <f t="shared" si="29"/>
        <v>0</v>
      </c>
      <c r="BL169" s="19" t="s">
        <v>104</v>
      </c>
      <c r="BM169" s="206" t="s">
        <v>1698</v>
      </c>
    </row>
    <row r="170" spans="1:65" s="2" customFormat="1" ht="16.5" customHeight="1">
      <c r="A170" s="37"/>
      <c r="B170" s="38"/>
      <c r="C170" s="195" t="s">
        <v>1102</v>
      </c>
      <c r="D170" s="195" t="s">
        <v>264</v>
      </c>
      <c r="E170" s="196" t="s">
        <v>5221</v>
      </c>
      <c r="F170" s="197" t="s">
        <v>5222</v>
      </c>
      <c r="G170" s="198" t="s">
        <v>518</v>
      </c>
      <c r="H170" s="199">
        <v>12</v>
      </c>
      <c r="I170" s="200"/>
      <c r="J170" s="201">
        <f t="shared" si="20"/>
        <v>0</v>
      </c>
      <c r="K170" s="197" t="s">
        <v>44</v>
      </c>
      <c r="L170" s="42"/>
      <c r="M170" s="202" t="s">
        <v>44</v>
      </c>
      <c r="N170" s="203" t="s">
        <v>53</v>
      </c>
      <c r="O170" s="67"/>
      <c r="P170" s="204">
        <f t="shared" si="21"/>
        <v>0</v>
      </c>
      <c r="Q170" s="204">
        <v>0</v>
      </c>
      <c r="R170" s="204">
        <f t="shared" si="22"/>
        <v>0</v>
      </c>
      <c r="S170" s="204">
        <v>0</v>
      </c>
      <c r="T170" s="205">
        <f t="shared" si="23"/>
        <v>0</v>
      </c>
      <c r="U170" s="37"/>
      <c r="V170" s="37"/>
      <c r="W170" s="37"/>
      <c r="X170" s="37"/>
      <c r="Y170" s="37"/>
      <c r="Z170" s="37"/>
      <c r="AA170" s="37"/>
      <c r="AB170" s="37"/>
      <c r="AC170" s="37"/>
      <c r="AD170" s="37"/>
      <c r="AE170" s="37"/>
      <c r="AR170" s="206" t="s">
        <v>104</v>
      </c>
      <c r="AT170" s="206" t="s">
        <v>264</v>
      </c>
      <c r="AU170" s="206" t="s">
        <v>89</v>
      </c>
      <c r="AY170" s="19" t="s">
        <v>262</v>
      </c>
      <c r="BE170" s="207">
        <f t="shared" si="24"/>
        <v>0</v>
      </c>
      <c r="BF170" s="207">
        <f t="shared" si="25"/>
        <v>0</v>
      </c>
      <c r="BG170" s="207">
        <f t="shared" si="26"/>
        <v>0</v>
      </c>
      <c r="BH170" s="207">
        <f t="shared" si="27"/>
        <v>0</v>
      </c>
      <c r="BI170" s="207">
        <f t="shared" si="28"/>
        <v>0</v>
      </c>
      <c r="BJ170" s="19" t="s">
        <v>89</v>
      </c>
      <c r="BK170" s="207">
        <f t="shared" si="29"/>
        <v>0</v>
      </c>
      <c r="BL170" s="19" t="s">
        <v>104</v>
      </c>
      <c r="BM170" s="206" t="s">
        <v>1731</v>
      </c>
    </row>
    <row r="171" spans="1:65" s="2" customFormat="1" ht="16.5" customHeight="1">
      <c r="A171" s="37"/>
      <c r="B171" s="38"/>
      <c r="C171" s="195" t="s">
        <v>1106</v>
      </c>
      <c r="D171" s="195" t="s">
        <v>264</v>
      </c>
      <c r="E171" s="196" t="s">
        <v>5223</v>
      </c>
      <c r="F171" s="197" t="s">
        <v>5224</v>
      </c>
      <c r="G171" s="198" t="s">
        <v>518</v>
      </c>
      <c r="H171" s="199">
        <v>4</v>
      </c>
      <c r="I171" s="200"/>
      <c r="J171" s="201">
        <f t="shared" si="20"/>
        <v>0</v>
      </c>
      <c r="K171" s="197" t="s">
        <v>44</v>
      </c>
      <c r="L171" s="42"/>
      <c r="M171" s="202" t="s">
        <v>44</v>
      </c>
      <c r="N171" s="203" t="s">
        <v>53</v>
      </c>
      <c r="O171" s="67"/>
      <c r="P171" s="204">
        <f t="shared" si="21"/>
        <v>0</v>
      </c>
      <c r="Q171" s="204">
        <v>0</v>
      </c>
      <c r="R171" s="204">
        <f t="shared" si="22"/>
        <v>0</v>
      </c>
      <c r="S171" s="204">
        <v>0</v>
      </c>
      <c r="T171" s="205">
        <f t="shared" si="23"/>
        <v>0</v>
      </c>
      <c r="U171" s="37"/>
      <c r="V171" s="37"/>
      <c r="W171" s="37"/>
      <c r="X171" s="37"/>
      <c r="Y171" s="37"/>
      <c r="Z171" s="37"/>
      <c r="AA171" s="37"/>
      <c r="AB171" s="37"/>
      <c r="AC171" s="37"/>
      <c r="AD171" s="37"/>
      <c r="AE171" s="37"/>
      <c r="AR171" s="206" t="s">
        <v>104</v>
      </c>
      <c r="AT171" s="206" t="s">
        <v>264</v>
      </c>
      <c r="AU171" s="206" t="s">
        <v>89</v>
      </c>
      <c r="AY171" s="19" t="s">
        <v>262</v>
      </c>
      <c r="BE171" s="207">
        <f t="shared" si="24"/>
        <v>0</v>
      </c>
      <c r="BF171" s="207">
        <f t="shared" si="25"/>
        <v>0</v>
      </c>
      <c r="BG171" s="207">
        <f t="shared" si="26"/>
        <v>0</v>
      </c>
      <c r="BH171" s="207">
        <f t="shared" si="27"/>
        <v>0</v>
      </c>
      <c r="BI171" s="207">
        <f t="shared" si="28"/>
        <v>0</v>
      </c>
      <c r="BJ171" s="19" t="s">
        <v>89</v>
      </c>
      <c r="BK171" s="207">
        <f t="shared" si="29"/>
        <v>0</v>
      </c>
      <c r="BL171" s="19" t="s">
        <v>104</v>
      </c>
      <c r="BM171" s="206" t="s">
        <v>1747</v>
      </c>
    </row>
    <row r="172" spans="1:65" s="2" customFormat="1" ht="16.5" customHeight="1">
      <c r="A172" s="37"/>
      <c r="B172" s="38"/>
      <c r="C172" s="195" t="s">
        <v>1113</v>
      </c>
      <c r="D172" s="195" t="s">
        <v>264</v>
      </c>
      <c r="E172" s="196" t="s">
        <v>5225</v>
      </c>
      <c r="F172" s="197" t="s">
        <v>5226</v>
      </c>
      <c r="G172" s="198" t="s">
        <v>518</v>
      </c>
      <c r="H172" s="199">
        <v>4</v>
      </c>
      <c r="I172" s="200"/>
      <c r="J172" s="201">
        <f t="shared" si="20"/>
        <v>0</v>
      </c>
      <c r="K172" s="197" t="s">
        <v>44</v>
      </c>
      <c r="L172" s="42"/>
      <c r="M172" s="202" t="s">
        <v>44</v>
      </c>
      <c r="N172" s="203" t="s">
        <v>53</v>
      </c>
      <c r="O172" s="67"/>
      <c r="P172" s="204">
        <f t="shared" si="21"/>
        <v>0</v>
      </c>
      <c r="Q172" s="204">
        <v>0</v>
      </c>
      <c r="R172" s="204">
        <f t="shared" si="22"/>
        <v>0</v>
      </c>
      <c r="S172" s="204">
        <v>0</v>
      </c>
      <c r="T172" s="205">
        <f t="shared" si="23"/>
        <v>0</v>
      </c>
      <c r="U172" s="37"/>
      <c r="V172" s="37"/>
      <c r="W172" s="37"/>
      <c r="X172" s="37"/>
      <c r="Y172" s="37"/>
      <c r="Z172" s="37"/>
      <c r="AA172" s="37"/>
      <c r="AB172" s="37"/>
      <c r="AC172" s="37"/>
      <c r="AD172" s="37"/>
      <c r="AE172" s="37"/>
      <c r="AR172" s="206" t="s">
        <v>104</v>
      </c>
      <c r="AT172" s="206" t="s">
        <v>264</v>
      </c>
      <c r="AU172" s="206" t="s">
        <v>89</v>
      </c>
      <c r="AY172" s="19" t="s">
        <v>262</v>
      </c>
      <c r="BE172" s="207">
        <f t="shared" si="24"/>
        <v>0</v>
      </c>
      <c r="BF172" s="207">
        <f t="shared" si="25"/>
        <v>0</v>
      </c>
      <c r="BG172" s="207">
        <f t="shared" si="26"/>
        <v>0</v>
      </c>
      <c r="BH172" s="207">
        <f t="shared" si="27"/>
        <v>0</v>
      </c>
      <c r="BI172" s="207">
        <f t="shared" si="28"/>
        <v>0</v>
      </c>
      <c r="BJ172" s="19" t="s">
        <v>89</v>
      </c>
      <c r="BK172" s="207">
        <f t="shared" si="29"/>
        <v>0</v>
      </c>
      <c r="BL172" s="19" t="s">
        <v>104</v>
      </c>
      <c r="BM172" s="206" t="s">
        <v>1757</v>
      </c>
    </row>
    <row r="173" spans="1:65" s="2" customFormat="1" ht="16.5" customHeight="1">
      <c r="A173" s="37"/>
      <c r="B173" s="38"/>
      <c r="C173" s="195" t="s">
        <v>1118</v>
      </c>
      <c r="D173" s="195" t="s">
        <v>264</v>
      </c>
      <c r="E173" s="196" t="s">
        <v>5227</v>
      </c>
      <c r="F173" s="197" t="s">
        <v>5228</v>
      </c>
      <c r="G173" s="198" t="s">
        <v>518</v>
      </c>
      <c r="H173" s="199">
        <v>24</v>
      </c>
      <c r="I173" s="200"/>
      <c r="J173" s="201">
        <f t="shared" si="20"/>
        <v>0</v>
      </c>
      <c r="K173" s="197" t="s">
        <v>44</v>
      </c>
      <c r="L173" s="42"/>
      <c r="M173" s="202" t="s">
        <v>44</v>
      </c>
      <c r="N173" s="203" t="s">
        <v>53</v>
      </c>
      <c r="O173" s="67"/>
      <c r="P173" s="204">
        <f t="shared" si="21"/>
        <v>0</v>
      </c>
      <c r="Q173" s="204">
        <v>0</v>
      </c>
      <c r="R173" s="204">
        <f t="shared" si="22"/>
        <v>0</v>
      </c>
      <c r="S173" s="204">
        <v>0</v>
      </c>
      <c r="T173" s="205">
        <f t="shared" si="23"/>
        <v>0</v>
      </c>
      <c r="U173" s="37"/>
      <c r="V173" s="37"/>
      <c r="W173" s="37"/>
      <c r="X173" s="37"/>
      <c r="Y173" s="37"/>
      <c r="Z173" s="37"/>
      <c r="AA173" s="37"/>
      <c r="AB173" s="37"/>
      <c r="AC173" s="37"/>
      <c r="AD173" s="37"/>
      <c r="AE173" s="37"/>
      <c r="AR173" s="206" t="s">
        <v>104</v>
      </c>
      <c r="AT173" s="206" t="s">
        <v>264</v>
      </c>
      <c r="AU173" s="206" t="s">
        <v>89</v>
      </c>
      <c r="AY173" s="19" t="s">
        <v>262</v>
      </c>
      <c r="BE173" s="207">
        <f t="shared" si="24"/>
        <v>0</v>
      </c>
      <c r="BF173" s="207">
        <f t="shared" si="25"/>
        <v>0</v>
      </c>
      <c r="BG173" s="207">
        <f t="shared" si="26"/>
        <v>0</v>
      </c>
      <c r="BH173" s="207">
        <f t="shared" si="27"/>
        <v>0</v>
      </c>
      <c r="BI173" s="207">
        <f t="shared" si="28"/>
        <v>0</v>
      </c>
      <c r="BJ173" s="19" t="s">
        <v>89</v>
      </c>
      <c r="BK173" s="207">
        <f t="shared" si="29"/>
        <v>0</v>
      </c>
      <c r="BL173" s="19" t="s">
        <v>104</v>
      </c>
      <c r="BM173" s="206" t="s">
        <v>1766</v>
      </c>
    </row>
    <row r="174" spans="1:65" s="2" customFormat="1" ht="16.5" customHeight="1">
      <c r="A174" s="37"/>
      <c r="B174" s="38"/>
      <c r="C174" s="195" t="s">
        <v>1139</v>
      </c>
      <c r="D174" s="195" t="s">
        <v>264</v>
      </c>
      <c r="E174" s="196" t="s">
        <v>5229</v>
      </c>
      <c r="F174" s="197" t="s">
        <v>5230</v>
      </c>
      <c r="G174" s="198" t="s">
        <v>518</v>
      </c>
      <c r="H174" s="199">
        <v>1</v>
      </c>
      <c r="I174" s="200"/>
      <c r="J174" s="201">
        <f t="shared" si="20"/>
        <v>0</v>
      </c>
      <c r="K174" s="197" t="s">
        <v>44</v>
      </c>
      <c r="L174" s="42"/>
      <c r="M174" s="202" t="s">
        <v>44</v>
      </c>
      <c r="N174" s="203" t="s">
        <v>53</v>
      </c>
      <c r="O174" s="67"/>
      <c r="P174" s="204">
        <f t="shared" si="21"/>
        <v>0</v>
      </c>
      <c r="Q174" s="204">
        <v>0</v>
      </c>
      <c r="R174" s="204">
        <f t="shared" si="22"/>
        <v>0</v>
      </c>
      <c r="S174" s="204">
        <v>0</v>
      </c>
      <c r="T174" s="205">
        <f t="shared" si="23"/>
        <v>0</v>
      </c>
      <c r="U174" s="37"/>
      <c r="V174" s="37"/>
      <c r="W174" s="37"/>
      <c r="X174" s="37"/>
      <c r="Y174" s="37"/>
      <c r="Z174" s="37"/>
      <c r="AA174" s="37"/>
      <c r="AB174" s="37"/>
      <c r="AC174" s="37"/>
      <c r="AD174" s="37"/>
      <c r="AE174" s="37"/>
      <c r="AR174" s="206" t="s">
        <v>104</v>
      </c>
      <c r="AT174" s="206" t="s">
        <v>264</v>
      </c>
      <c r="AU174" s="206" t="s">
        <v>89</v>
      </c>
      <c r="AY174" s="19" t="s">
        <v>262</v>
      </c>
      <c r="BE174" s="207">
        <f t="shared" si="24"/>
        <v>0</v>
      </c>
      <c r="BF174" s="207">
        <f t="shared" si="25"/>
        <v>0</v>
      </c>
      <c r="BG174" s="207">
        <f t="shared" si="26"/>
        <v>0</v>
      </c>
      <c r="BH174" s="207">
        <f t="shared" si="27"/>
        <v>0</v>
      </c>
      <c r="BI174" s="207">
        <f t="shared" si="28"/>
        <v>0</v>
      </c>
      <c r="BJ174" s="19" t="s">
        <v>89</v>
      </c>
      <c r="BK174" s="207">
        <f t="shared" si="29"/>
        <v>0</v>
      </c>
      <c r="BL174" s="19" t="s">
        <v>104</v>
      </c>
      <c r="BM174" s="206" t="s">
        <v>1774</v>
      </c>
    </row>
    <row r="175" spans="1:65" s="2" customFormat="1" ht="16.5" customHeight="1">
      <c r="A175" s="37"/>
      <c r="B175" s="38"/>
      <c r="C175" s="195" t="s">
        <v>1142</v>
      </c>
      <c r="D175" s="195" t="s">
        <v>264</v>
      </c>
      <c r="E175" s="196" t="s">
        <v>5231</v>
      </c>
      <c r="F175" s="197" t="s">
        <v>5232</v>
      </c>
      <c r="G175" s="198" t="s">
        <v>518</v>
      </c>
      <c r="H175" s="199">
        <v>1</v>
      </c>
      <c r="I175" s="200"/>
      <c r="J175" s="201">
        <f t="shared" si="20"/>
        <v>0</v>
      </c>
      <c r="K175" s="197" t="s">
        <v>44</v>
      </c>
      <c r="L175" s="42"/>
      <c r="M175" s="202" t="s">
        <v>44</v>
      </c>
      <c r="N175" s="203" t="s">
        <v>53</v>
      </c>
      <c r="O175" s="67"/>
      <c r="P175" s="204">
        <f t="shared" si="21"/>
        <v>0</v>
      </c>
      <c r="Q175" s="204">
        <v>0</v>
      </c>
      <c r="R175" s="204">
        <f t="shared" si="22"/>
        <v>0</v>
      </c>
      <c r="S175" s="204">
        <v>0</v>
      </c>
      <c r="T175" s="205">
        <f t="shared" si="23"/>
        <v>0</v>
      </c>
      <c r="U175" s="37"/>
      <c r="V175" s="37"/>
      <c r="W175" s="37"/>
      <c r="X175" s="37"/>
      <c r="Y175" s="37"/>
      <c r="Z175" s="37"/>
      <c r="AA175" s="37"/>
      <c r="AB175" s="37"/>
      <c r="AC175" s="37"/>
      <c r="AD175" s="37"/>
      <c r="AE175" s="37"/>
      <c r="AR175" s="206" t="s">
        <v>104</v>
      </c>
      <c r="AT175" s="206" t="s">
        <v>264</v>
      </c>
      <c r="AU175" s="206" t="s">
        <v>89</v>
      </c>
      <c r="AY175" s="19" t="s">
        <v>262</v>
      </c>
      <c r="BE175" s="207">
        <f t="shared" si="24"/>
        <v>0</v>
      </c>
      <c r="BF175" s="207">
        <f t="shared" si="25"/>
        <v>0</v>
      </c>
      <c r="BG175" s="207">
        <f t="shared" si="26"/>
        <v>0</v>
      </c>
      <c r="BH175" s="207">
        <f t="shared" si="27"/>
        <v>0</v>
      </c>
      <c r="BI175" s="207">
        <f t="shared" si="28"/>
        <v>0</v>
      </c>
      <c r="BJ175" s="19" t="s">
        <v>89</v>
      </c>
      <c r="BK175" s="207">
        <f t="shared" si="29"/>
        <v>0</v>
      </c>
      <c r="BL175" s="19" t="s">
        <v>104</v>
      </c>
      <c r="BM175" s="206" t="s">
        <v>1786</v>
      </c>
    </row>
    <row r="176" spans="1:65" s="2" customFormat="1" ht="16.5" customHeight="1">
      <c r="A176" s="37"/>
      <c r="B176" s="38"/>
      <c r="C176" s="195" t="s">
        <v>1147</v>
      </c>
      <c r="D176" s="195" t="s">
        <v>264</v>
      </c>
      <c r="E176" s="196" t="s">
        <v>5233</v>
      </c>
      <c r="F176" s="197" t="s">
        <v>5234</v>
      </c>
      <c r="G176" s="198" t="s">
        <v>518</v>
      </c>
      <c r="H176" s="199">
        <v>1</v>
      </c>
      <c r="I176" s="200"/>
      <c r="J176" s="201">
        <f t="shared" si="20"/>
        <v>0</v>
      </c>
      <c r="K176" s="197" t="s">
        <v>44</v>
      </c>
      <c r="L176" s="42"/>
      <c r="M176" s="202" t="s">
        <v>44</v>
      </c>
      <c r="N176" s="203" t="s">
        <v>53</v>
      </c>
      <c r="O176" s="67"/>
      <c r="P176" s="204">
        <f t="shared" si="21"/>
        <v>0</v>
      </c>
      <c r="Q176" s="204">
        <v>0</v>
      </c>
      <c r="R176" s="204">
        <f t="shared" si="22"/>
        <v>0</v>
      </c>
      <c r="S176" s="204">
        <v>0</v>
      </c>
      <c r="T176" s="205">
        <f t="shared" si="23"/>
        <v>0</v>
      </c>
      <c r="U176" s="37"/>
      <c r="V176" s="37"/>
      <c r="W176" s="37"/>
      <c r="X176" s="37"/>
      <c r="Y176" s="37"/>
      <c r="Z176" s="37"/>
      <c r="AA176" s="37"/>
      <c r="AB176" s="37"/>
      <c r="AC176" s="37"/>
      <c r="AD176" s="37"/>
      <c r="AE176" s="37"/>
      <c r="AR176" s="206" t="s">
        <v>104</v>
      </c>
      <c r="AT176" s="206" t="s">
        <v>264</v>
      </c>
      <c r="AU176" s="206" t="s">
        <v>89</v>
      </c>
      <c r="AY176" s="19" t="s">
        <v>262</v>
      </c>
      <c r="BE176" s="207">
        <f t="shared" si="24"/>
        <v>0</v>
      </c>
      <c r="BF176" s="207">
        <f t="shared" si="25"/>
        <v>0</v>
      </c>
      <c r="BG176" s="207">
        <f t="shared" si="26"/>
        <v>0</v>
      </c>
      <c r="BH176" s="207">
        <f t="shared" si="27"/>
        <v>0</v>
      </c>
      <c r="BI176" s="207">
        <f t="shared" si="28"/>
        <v>0</v>
      </c>
      <c r="BJ176" s="19" t="s">
        <v>89</v>
      </c>
      <c r="BK176" s="207">
        <f t="shared" si="29"/>
        <v>0</v>
      </c>
      <c r="BL176" s="19" t="s">
        <v>104</v>
      </c>
      <c r="BM176" s="206" t="s">
        <v>1796</v>
      </c>
    </row>
    <row r="177" spans="1:65" s="2" customFormat="1" ht="21.75" customHeight="1">
      <c r="A177" s="37"/>
      <c r="B177" s="38"/>
      <c r="C177" s="195" t="s">
        <v>1152</v>
      </c>
      <c r="D177" s="195" t="s">
        <v>264</v>
      </c>
      <c r="E177" s="196" t="s">
        <v>5235</v>
      </c>
      <c r="F177" s="197" t="s">
        <v>5236</v>
      </c>
      <c r="G177" s="198" t="s">
        <v>518</v>
      </c>
      <c r="H177" s="199">
        <v>1</v>
      </c>
      <c r="I177" s="200"/>
      <c r="J177" s="201">
        <f t="shared" si="20"/>
        <v>0</v>
      </c>
      <c r="K177" s="197" t="s">
        <v>44</v>
      </c>
      <c r="L177" s="42"/>
      <c r="M177" s="202" t="s">
        <v>44</v>
      </c>
      <c r="N177" s="203" t="s">
        <v>53</v>
      </c>
      <c r="O177" s="67"/>
      <c r="P177" s="204">
        <f t="shared" si="21"/>
        <v>0</v>
      </c>
      <c r="Q177" s="204">
        <v>0</v>
      </c>
      <c r="R177" s="204">
        <f t="shared" si="22"/>
        <v>0</v>
      </c>
      <c r="S177" s="204">
        <v>0</v>
      </c>
      <c r="T177" s="205">
        <f t="shared" si="23"/>
        <v>0</v>
      </c>
      <c r="U177" s="37"/>
      <c r="V177" s="37"/>
      <c r="W177" s="37"/>
      <c r="X177" s="37"/>
      <c r="Y177" s="37"/>
      <c r="Z177" s="37"/>
      <c r="AA177" s="37"/>
      <c r="AB177" s="37"/>
      <c r="AC177" s="37"/>
      <c r="AD177" s="37"/>
      <c r="AE177" s="37"/>
      <c r="AR177" s="206" t="s">
        <v>104</v>
      </c>
      <c r="AT177" s="206" t="s">
        <v>264</v>
      </c>
      <c r="AU177" s="206" t="s">
        <v>89</v>
      </c>
      <c r="AY177" s="19" t="s">
        <v>262</v>
      </c>
      <c r="BE177" s="207">
        <f t="shared" si="24"/>
        <v>0</v>
      </c>
      <c r="BF177" s="207">
        <f t="shared" si="25"/>
        <v>0</v>
      </c>
      <c r="BG177" s="207">
        <f t="shared" si="26"/>
        <v>0</v>
      </c>
      <c r="BH177" s="207">
        <f t="shared" si="27"/>
        <v>0</v>
      </c>
      <c r="BI177" s="207">
        <f t="shared" si="28"/>
        <v>0</v>
      </c>
      <c r="BJ177" s="19" t="s">
        <v>89</v>
      </c>
      <c r="BK177" s="207">
        <f t="shared" si="29"/>
        <v>0</v>
      </c>
      <c r="BL177" s="19" t="s">
        <v>104</v>
      </c>
      <c r="BM177" s="206" t="s">
        <v>1809</v>
      </c>
    </row>
    <row r="178" spans="1:65" s="2" customFormat="1" ht="21.75" customHeight="1">
      <c r="A178" s="37"/>
      <c r="B178" s="38"/>
      <c r="C178" s="195" t="s">
        <v>1156</v>
      </c>
      <c r="D178" s="195" t="s">
        <v>264</v>
      </c>
      <c r="E178" s="196" t="s">
        <v>5237</v>
      </c>
      <c r="F178" s="197" t="s">
        <v>5238</v>
      </c>
      <c r="G178" s="198" t="s">
        <v>518</v>
      </c>
      <c r="H178" s="199">
        <v>12</v>
      </c>
      <c r="I178" s="200"/>
      <c r="J178" s="201">
        <f t="shared" si="20"/>
        <v>0</v>
      </c>
      <c r="K178" s="197" t="s">
        <v>44</v>
      </c>
      <c r="L178" s="42"/>
      <c r="M178" s="202" t="s">
        <v>44</v>
      </c>
      <c r="N178" s="203" t="s">
        <v>53</v>
      </c>
      <c r="O178" s="67"/>
      <c r="P178" s="204">
        <f t="shared" si="21"/>
        <v>0</v>
      </c>
      <c r="Q178" s="204">
        <v>0</v>
      </c>
      <c r="R178" s="204">
        <f t="shared" si="22"/>
        <v>0</v>
      </c>
      <c r="S178" s="204">
        <v>0</v>
      </c>
      <c r="T178" s="205">
        <f t="shared" si="23"/>
        <v>0</v>
      </c>
      <c r="U178" s="37"/>
      <c r="V178" s="37"/>
      <c r="W178" s="37"/>
      <c r="X178" s="37"/>
      <c r="Y178" s="37"/>
      <c r="Z178" s="37"/>
      <c r="AA178" s="37"/>
      <c r="AB178" s="37"/>
      <c r="AC178" s="37"/>
      <c r="AD178" s="37"/>
      <c r="AE178" s="37"/>
      <c r="AR178" s="206" t="s">
        <v>104</v>
      </c>
      <c r="AT178" s="206" t="s">
        <v>264</v>
      </c>
      <c r="AU178" s="206" t="s">
        <v>89</v>
      </c>
      <c r="AY178" s="19" t="s">
        <v>262</v>
      </c>
      <c r="BE178" s="207">
        <f t="shared" si="24"/>
        <v>0</v>
      </c>
      <c r="BF178" s="207">
        <f t="shared" si="25"/>
        <v>0</v>
      </c>
      <c r="BG178" s="207">
        <f t="shared" si="26"/>
        <v>0</v>
      </c>
      <c r="BH178" s="207">
        <f t="shared" si="27"/>
        <v>0</v>
      </c>
      <c r="BI178" s="207">
        <f t="shared" si="28"/>
        <v>0</v>
      </c>
      <c r="BJ178" s="19" t="s">
        <v>89</v>
      </c>
      <c r="BK178" s="207">
        <f t="shared" si="29"/>
        <v>0</v>
      </c>
      <c r="BL178" s="19" t="s">
        <v>104</v>
      </c>
      <c r="BM178" s="206" t="s">
        <v>1821</v>
      </c>
    </row>
    <row r="179" spans="1:65" s="2" customFormat="1" ht="16.5" customHeight="1">
      <c r="A179" s="37"/>
      <c r="B179" s="38"/>
      <c r="C179" s="195" t="s">
        <v>1161</v>
      </c>
      <c r="D179" s="195" t="s">
        <v>264</v>
      </c>
      <c r="E179" s="196" t="s">
        <v>5239</v>
      </c>
      <c r="F179" s="197" t="s">
        <v>5240</v>
      </c>
      <c r="G179" s="198" t="s">
        <v>518</v>
      </c>
      <c r="H179" s="199">
        <v>12</v>
      </c>
      <c r="I179" s="200"/>
      <c r="J179" s="201">
        <f t="shared" si="20"/>
        <v>0</v>
      </c>
      <c r="K179" s="197" t="s">
        <v>44</v>
      </c>
      <c r="L179" s="42"/>
      <c r="M179" s="202" t="s">
        <v>44</v>
      </c>
      <c r="N179" s="203" t="s">
        <v>53</v>
      </c>
      <c r="O179" s="67"/>
      <c r="P179" s="204">
        <f t="shared" si="21"/>
        <v>0</v>
      </c>
      <c r="Q179" s="204">
        <v>0</v>
      </c>
      <c r="R179" s="204">
        <f t="shared" si="22"/>
        <v>0</v>
      </c>
      <c r="S179" s="204">
        <v>0</v>
      </c>
      <c r="T179" s="205">
        <f t="shared" si="23"/>
        <v>0</v>
      </c>
      <c r="U179" s="37"/>
      <c r="V179" s="37"/>
      <c r="W179" s="37"/>
      <c r="X179" s="37"/>
      <c r="Y179" s="37"/>
      <c r="Z179" s="37"/>
      <c r="AA179" s="37"/>
      <c r="AB179" s="37"/>
      <c r="AC179" s="37"/>
      <c r="AD179" s="37"/>
      <c r="AE179" s="37"/>
      <c r="AR179" s="206" t="s">
        <v>104</v>
      </c>
      <c r="AT179" s="206" t="s">
        <v>264</v>
      </c>
      <c r="AU179" s="206" t="s">
        <v>89</v>
      </c>
      <c r="AY179" s="19" t="s">
        <v>262</v>
      </c>
      <c r="BE179" s="207">
        <f t="shared" si="24"/>
        <v>0</v>
      </c>
      <c r="BF179" s="207">
        <f t="shared" si="25"/>
        <v>0</v>
      </c>
      <c r="BG179" s="207">
        <f t="shared" si="26"/>
        <v>0</v>
      </c>
      <c r="BH179" s="207">
        <f t="shared" si="27"/>
        <v>0</v>
      </c>
      <c r="BI179" s="207">
        <f t="shared" si="28"/>
        <v>0</v>
      </c>
      <c r="BJ179" s="19" t="s">
        <v>89</v>
      </c>
      <c r="BK179" s="207">
        <f t="shared" si="29"/>
        <v>0</v>
      </c>
      <c r="BL179" s="19" t="s">
        <v>104</v>
      </c>
      <c r="BM179" s="206" t="s">
        <v>1832</v>
      </c>
    </row>
    <row r="180" spans="1:65" s="2" customFormat="1" ht="16.5" customHeight="1">
      <c r="A180" s="37"/>
      <c r="B180" s="38"/>
      <c r="C180" s="195" t="s">
        <v>1168</v>
      </c>
      <c r="D180" s="195" t="s">
        <v>264</v>
      </c>
      <c r="E180" s="196" t="s">
        <v>5241</v>
      </c>
      <c r="F180" s="197" t="s">
        <v>5242</v>
      </c>
      <c r="G180" s="198" t="s">
        <v>518</v>
      </c>
      <c r="H180" s="199">
        <v>12</v>
      </c>
      <c r="I180" s="200"/>
      <c r="J180" s="201">
        <f t="shared" si="20"/>
        <v>0</v>
      </c>
      <c r="K180" s="197" t="s">
        <v>44</v>
      </c>
      <c r="L180" s="42"/>
      <c r="M180" s="202" t="s">
        <v>44</v>
      </c>
      <c r="N180" s="203" t="s">
        <v>53</v>
      </c>
      <c r="O180" s="67"/>
      <c r="P180" s="204">
        <f t="shared" si="21"/>
        <v>0</v>
      </c>
      <c r="Q180" s="204">
        <v>0</v>
      </c>
      <c r="R180" s="204">
        <f t="shared" si="22"/>
        <v>0</v>
      </c>
      <c r="S180" s="204">
        <v>0</v>
      </c>
      <c r="T180" s="205">
        <f t="shared" si="23"/>
        <v>0</v>
      </c>
      <c r="U180" s="37"/>
      <c r="V180" s="37"/>
      <c r="W180" s="37"/>
      <c r="X180" s="37"/>
      <c r="Y180" s="37"/>
      <c r="Z180" s="37"/>
      <c r="AA180" s="37"/>
      <c r="AB180" s="37"/>
      <c r="AC180" s="37"/>
      <c r="AD180" s="37"/>
      <c r="AE180" s="37"/>
      <c r="AR180" s="206" t="s">
        <v>104</v>
      </c>
      <c r="AT180" s="206" t="s">
        <v>264</v>
      </c>
      <c r="AU180" s="206" t="s">
        <v>89</v>
      </c>
      <c r="AY180" s="19" t="s">
        <v>262</v>
      </c>
      <c r="BE180" s="207">
        <f t="shared" si="24"/>
        <v>0</v>
      </c>
      <c r="BF180" s="207">
        <f t="shared" si="25"/>
        <v>0</v>
      </c>
      <c r="BG180" s="207">
        <f t="shared" si="26"/>
        <v>0</v>
      </c>
      <c r="BH180" s="207">
        <f t="shared" si="27"/>
        <v>0</v>
      </c>
      <c r="BI180" s="207">
        <f t="shared" si="28"/>
        <v>0</v>
      </c>
      <c r="BJ180" s="19" t="s">
        <v>89</v>
      </c>
      <c r="BK180" s="207">
        <f t="shared" si="29"/>
        <v>0</v>
      </c>
      <c r="BL180" s="19" t="s">
        <v>104</v>
      </c>
      <c r="BM180" s="206" t="s">
        <v>1844</v>
      </c>
    </row>
    <row r="181" spans="1:65" s="12" customFormat="1" ht="25.9" customHeight="1">
      <c r="B181" s="179"/>
      <c r="C181" s="180"/>
      <c r="D181" s="181" t="s">
        <v>81</v>
      </c>
      <c r="E181" s="182" t="s">
        <v>5243</v>
      </c>
      <c r="F181" s="182" t="s">
        <v>5244</v>
      </c>
      <c r="G181" s="180"/>
      <c r="H181" s="180"/>
      <c r="I181" s="183"/>
      <c r="J181" s="184">
        <f>BK181</f>
        <v>0</v>
      </c>
      <c r="K181" s="180"/>
      <c r="L181" s="185"/>
      <c r="M181" s="186"/>
      <c r="N181" s="187"/>
      <c r="O181" s="187"/>
      <c r="P181" s="188">
        <f>SUM(P182:P193)</f>
        <v>0</v>
      </c>
      <c r="Q181" s="187"/>
      <c r="R181" s="188">
        <f>SUM(R182:R193)</f>
        <v>0</v>
      </c>
      <c r="S181" s="187"/>
      <c r="T181" s="189">
        <f>SUM(T182:T193)</f>
        <v>0</v>
      </c>
      <c r="AR181" s="190" t="s">
        <v>89</v>
      </c>
      <c r="AT181" s="191" t="s">
        <v>81</v>
      </c>
      <c r="AU181" s="191" t="s">
        <v>82</v>
      </c>
      <c r="AY181" s="190" t="s">
        <v>262</v>
      </c>
      <c r="BK181" s="192">
        <f>SUM(BK182:BK193)</f>
        <v>0</v>
      </c>
    </row>
    <row r="182" spans="1:65" s="2" customFormat="1" ht="21.75" customHeight="1">
      <c r="A182" s="37"/>
      <c r="B182" s="38"/>
      <c r="C182" s="195" t="s">
        <v>1172</v>
      </c>
      <c r="D182" s="195" t="s">
        <v>264</v>
      </c>
      <c r="E182" s="196" t="s">
        <v>5245</v>
      </c>
      <c r="F182" s="197" t="s">
        <v>5246</v>
      </c>
      <c r="G182" s="198" t="s">
        <v>518</v>
      </c>
      <c r="H182" s="199">
        <v>3</v>
      </c>
      <c r="I182" s="200"/>
      <c r="J182" s="201">
        <f t="shared" ref="J182:J193" si="30">ROUND(I182*H182,2)</f>
        <v>0</v>
      </c>
      <c r="K182" s="197" t="s">
        <v>44</v>
      </c>
      <c r="L182" s="42"/>
      <c r="M182" s="202" t="s">
        <v>44</v>
      </c>
      <c r="N182" s="203" t="s">
        <v>53</v>
      </c>
      <c r="O182" s="67"/>
      <c r="P182" s="204">
        <f t="shared" ref="P182:P193" si="31">O182*H182</f>
        <v>0</v>
      </c>
      <c r="Q182" s="204">
        <v>0</v>
      </c>
      <c r="R182" s="204">
        <f t="shared" ref="R182:R193" si="32">Q182*H182</f>
        <v>0</v>
      </c>
      <c r="S182" s="204">
        <v>0</v>
      </c>
      <c r="T182" s="205">
        <f t="shared" ref="T182:T193" si="33">S182*H182</f>
        <v>0</v>
      </c>
      <c r="U182" s="37"/>
      <c r="V182" s="37"/>
      <c r="W182" s="37"/>
      <c r="X182" s="37"/>
      <c r="Y182" s="37"/>
      <c r="Z182" s="37"/>
      <c r="AA182" s="37"/>
      <c r="AB182" s="37"/>
      <c r="AC182" s="37"/>
      <c r="AD182" s="37"/>
      <c r="AE182" s="37"/>
      <c r="AR182" s="206" t="s">
        <v>104</v>
      </c>
      <c r="AT182" s="206" t="s">
        <v>264</v>
      </c>
      <c r="AU182" s="206" t="s">
        <v>89</v>
      </c>
      <c r="AY182" s="19" t="s">
        <v>262</v>
      </c>
      <c r="BE182" s="207">
        <f t="shared" ref="BE182:BE193" si="34">IF(N182="základní",J182,0)</f>
        <v>0</v>
      </c>
      <c r="BF182" s="207">
        <f t="shared" ref="BF182:BF193" si="35">IF(N182="snížená",J182,0)</f>
        <v>0</v>
      </c>
      <c r="BG182" s="207">
        <f t="shared" ref="BG182:BG193" si="36">IF(N182="zákl. přenesená",J182,0)</f>
        <v>0</v>
      </c>
      <c r="BH182" s="207">
        <f t="shared" ref="BH182:BH193" si="37">IF(N182="sníž. přenesená",J182,0)</f>
        <v>0</v>
      </c>
      <c r="BI182" s="207">
        <f t="shared" ref="BI182:BI193" si="38">IF(N182="nulová",J182,0)</f>
        <v>0</v>
      </c>
      <c r="BJ182" s="19" t="s">
        <v>89</v>
      </c>
      <c r="BK182" s="207">
        <f t="shared" ref="BK182:BK193" si="39">ROUND(I182*H182,2)</f>
        <v>0</v>
      </c>
      <c r="BL182" s="19" t="s">
        <v>104</v>
      </c>
      <c r="BM182" s="206" t="s">
        <v>1852</v>
      </c>
    </row>
    <row r="183" spans="1:65" s="2" customFormat="1" ht="21.75" customHeight="1">
      <c r="A183" s="37"/>
      <c r="B183" s="38"/>
      <c r="C183" s="195" t="s">
        <v>1176</v>
      </c>
      <c r="D183" s="195" t="s">
        <v>264</v>
      </c>
      <c r="E183" s="196" t="s">
        <v>5247</v>
      </c>
      <c r="F183" s="197" t="s">
        <v>5248</v>
      </c>
      <c r="G183" s="198" t="s">
        <v>518</v>
      </c>
      <c r="H183" s="199">
        <v>72</v>
      </c>
      <c r="I183" s="200"/>
      <c r="J183" s="201">
        <f t="shared" si="30"/>
        <v>0</v>
      </c>
      <c r="K183" s="197" t="s">
        <v>44</v>
      </c>
      <c r="L183" s="42"/>
      <c r="M183" s="202" t="s">
        <v>44</v>
      </c>
      <c r="N183" s="203" t="s">
        <v>53</v>
      </c>
      <c r="O183" s="67"/>
      <c r="P183" s="204">
        <f t="shared" si="31"/>
        <v>0</v>
      </c>
      <c r="Q183" s="204">
        <v>0</v>
      </c>
      <c r="R183" s="204">
        <f t="shared" si="32"/>
        <v>0</v>
      </c>
      <c r="S183" s="204">
        <v>0</v>
      </c>
      <c r="T183" s="205">
        <f t="shared" si="33"/>
        <v>0</v>
      </c>
      <c r="U183" s="37"/>
      <c r="V183" s="37"/>
      <c r="W183" s="37"/>
      <c r="X183" s="37"/>
      <c r="Y183" s="37"/>
      <c r="Z183" s="37"/>
      <c r="AA183" s="37"/>
      <c r="AB183" s="37"/>
      <c r="AC183" s="37"/>
      <c r="AD183" s="37"/>
      <c r="AE183" s="37"/>
      <c r="AR183" s="206" t="s">
        <v>104</v>
      </c>
      <c r="AT183" s="206" t="s">
        <v>264</v>
      </c>
      <c r="AU183" s="206" t="s">
        <v>89</v>
      </c>
      <c r="AY183" s="19" t="s">
        <v>262</v>
      </c>
      <c r="BE183" s="207">
        <f t="shared" si="34"/>
        <v>0</v>
      </c>
      <c r="BF183" s="207">
        <f t="shared" si="35"/>
        <v>0</v>
      </c>
      <c r="BG183" s="207">
        <f t="shared" si="36"/>
        <v>0</v>
      </c>
      <c r="BH183" s="207">
        <f t="shared" si="37"/>
        <v>0</v>
      </c>
      <c r="BI183" s="207">
        <f t="shared" si="38"/>
        <v>0</v>
      </c>
      <c r="BJ183" s="19" t="s">
        <v>89</v>
      </c>
      <c r="BK183" s="207">
        <f t="shared" si="39"/>
        <v>0</v>
      </c>
      <c r="BL183" s="19" t="s">
        <v>104</v>
      </c>
      <c r="BM183" s="206" t="s">
        <v>1862</v>
      </c>
    </row>
    <row r="184" spans="1:65" s="2" customFormat="1" ht="21.75" customHeight="1">
      <c r="A184" s="37"/>
      <c r="B184" s="38"/>
      <c r="C184" s="195" t="s">
        <v>1180</v>
      </c>
      <c r="D184" s="195" t="s">
        <v>264</v>
      </c>
      <c r="E184" s="196" t="s">
        <v>5249</v>
      </c>
      <c r="F184" s="197" t="s">
        <v>5250</v>
      </c>
      <c r="G184" s="198" t="s">
        <v>518</v>
      </c>
      <c r="H184" s="199">
        <v>36</v>
      </c>
      <c r="I184" s="200"/>
      <c r="J184" s="201">
        <f t="shared" si="30"/>
        <v>0</v>
      </c>
      <c r="K184" s="197" t="s">
        <v>44</v>
      </c>
      <c r="L184" s="42"/>
      <c r="M184" s="202" t="s">
        <v>44</v>
      </c>
      <c r="N184" s="203" t="s">
        <v>53</v>
      </c>
      <c r="O184" s="67"/>
      <c r="P184" s="204">
        <f t="shared" si="31"/>
        <v>0</v>
      </c>
      <c r="Q184" s="204">
        <v>0</v>
      </c>
      <c r="R184" s="204">
        <f t="shared" si="32"/>
        <v>0</v>
      </c>
      <c r="S184" s="204">
        <v>0</v>
      </c>
      <c r="T184" s="205">
        <f t="shared" si="33"/>
        <v>0</v>
      </c>
      <c r="U184" s="37"/>
      <c r="V184" s="37"/>
      <c r="W184" s="37"/>
      <c r="X184" s="37"/>
      <c r="Y184" s="37"/>
      <c r="Z184" s="37"/>
      <c r="AA184" s="37"/>
      <c r="AB184" s="37"/>
      <c r="AC184" s="37"/>
      <c r="AD184" s="37"/>
      <c r="AE184" s="37"/>
      <c r="AR184" s="206" t="s">
        <v>104</v>
      </c>
      <c r="AT184" s="206" t="s">
        <v>264</v>
      </c>
      <c r="AU184" s="206" t="s">
        <v>89</v>
      </c>
      <c r="AY184" s="19" t="s">
        <v>262</v>
      </c>
      <c r="BE184" s="207">
        <f t="shared" si="34"/>
        <v>0</v>
      </c>
      <c r="BF184" s="207">
        <f t="shared" si="35"/>
        <v>0</v>
      </c>
      <c r="BG184" s="207">
        <f t="shared" si="36"/>
        <v>0</v>
      </c>
      <c r="BH184" s="207">
        <f t="shared" si="37"/>
        <v>0</v>
      </c>
      <c r="BI184" s="207">
        <f t="shared" si="38"/>
        <v>0</v>
      </c>
      <c r="BJ184" s="19" t="s">
        <v>89</v>
      </c>
      <c r="BK184" s="207">
        <f t="shared" si="39"/>
        <v>0</v>
      </c>
      <c r="BL184" s="19" t="s">
        <v>104</v>
      </c>
      <c r="BM184" s="206" t="s">
        <v>1882</v>
      </c>
    </row>
    <row r="185" spans="1:65" s="2" customFormat="1" ht="21.75" customHeight="1">
      <c r="A185" s="37"/>
      <c r="B185" s="38"/>
      <c r="C185" s="195" t="s">
        <v>1189</v>
      </c>
      <c r="D185" s="195" t="s">
        <v>264</v>
      </c>
      <c r="E185" s="196" t="s">
        <v>5251</v>
      </c>
      <c r="F185" s="197" t="s">
        <v>5252</v>
      </c>
      <c r="G185" s="198" t="s">
        <v>518</v>
      </c>
      <c r="H185" s="199">
        <v>293</v>
      </c>
      <c r="I185" s="200"/>
      <c r="J185" s="201">
        <f t="shared" si="30"/>
        <v>0</v>
      </c>
      <c r="K185" s="197" t="s">
        <v>44</v>
      </c>
      <c r="L185" s="42"/>
      <c r="M185" s="202" t="s">
        <v>44</v>
      </c>
      <c r="N185" s="203" t="s">
        <v>53</v>
      </c>
      <c r="O185" s="67"/>
      <c r="P185" s="204">
        <f t="shared" si="31"/>
        <v>0</v>
      </c>
      <c r="Q185" s="204">
        <v>0</v>
      </c>
      <c r="R185" s="204">
        <f t="shared" si="32"/>
        <v>0</v>
      </c>
      <c r="S185" s="204">
        <v>0</v>
      </c>
      <c r="T185" s="205">
        <f t="shared" si="33"/>
        <v>0</v>
      </c>
      <c r="U185" s="37"/>
      <c r="V185" s="37"/>
      <c r="W185" s="37"/>
      <c r="X185" s="37"/>
      <c r="Y185" s="37"/>
      <c r="Z185" s="37"/>
      <c r="AA185" s="37"/>
      <c r="AB185" s="37"/>
      <c r="AC185" s="37"/>
      <c r="AD185" s="37"/>
      <c r="AE185" s="37"/>
      <c r="AR185" s="206" t="s">
        <v>104</v>
      </c>
      <c r="AT185" s="206" t="s">
        <v>264</v>
      </c>
      <c r="AU185" s="206" t="s">
        <v>89</v>
      </c>
      <c r="AY185" s="19" t="s">
        <v>262</v>
      </c>
      <c r="BE185" s="207">
        <f t="shared" si="34"/>
        <v>0</v>
      </c>
      <c r="BF185" s="207">
        <f t="shared" si="35"/>
        <v>0</v>
      </c>
      <c r="BG185" s="207">
        <f t="shared" si="36"/>
        <v>0</v>
      </c>
      <c r="BH185" s="207">
        <f t="shared" si="37"/>
        <v>0</v>
      </c>
      <c r="BI185" s="207">
        <f t="shared" si="38"/>
        <v>0</v>
      </c>
      <c r="BJ185" s="19" t="s">
        <v>89</v>
      </c>
      <c r="BK185" s="207">
        <f t="shared" si="39"/>
        <v>0</v>
      </c>
      <c r="BL185" s="19" t="s">
        <v>104</v>
      </c>
      <c r="BM185" s="206" t="s">
        <v>1891</v>
      </c>
    </row>
    <row r="186" spans="1:65" s="2" customFormat="1" ht="21.75" customHeight="1">
      <c r="A186" s="37"/>
      <c r="B186" s="38"/>
      <c r="C186" s="195" t="s">
        <v>1205</v>
      </c>
      <c r="D186" s="195" t="s">
        <v>264</v>
      </c>
      <c r="E186" s="196" t="s">
        <v>5253</v>
      </c>
      <c r="F186" s="197" t="s">
        <v>5252</v>
      </c>
      <c r="G186" s="198" t="s">
        <v>518</v>
      </c>
      <c r="H186" s="199">
        <v>17</v>
      </c>
      <c r="I186" s="200"/>
      <c r="J186" s="201">
        <f t="shared" si="30"/>
        <v>0</v>
      </c>
      <c r="K186" s="197" t="s">
        <v>44</v>
      </c>
      <c r="L186" s="42"/>
      <c r="M186" s="202" t="s">
        <v>44</v>
      </c>
      <c r="N186" s="203" t="s">
        <v>53</v>
      </c>
      <c r="O186" s="67"/>
      <c r="P186" s="204">
        <f t="shared" si="31"/>
        <v>0</v>
      </c>
      <c r="Q186" s="204">
        <v>0</v>
      </c>
      <c r="R186" s="204">
        <f t="shared" si="32"/>
        <v>0</v>
      </c>
      <c r="S186" s="204">
        <v>0</v>
      </c>
      <c r="T186" s="205">
        <f t="shared" si="33"/>
        <v>0</v>
      </c>
      <c r="U186" s="37"/>
      <c r="V186" s="37"/>
      <c r="W186" s="37"/>
      <c r="X186" s="37"/>
      <c r="Y186" s="37"/>
      <c r="Z186" s="37"/>
      <c r="AA186" s="37"/>
      <c r="AB186" s="37"/>
      <c r="AC186" s="37"/>
      <c r="AD186" s="37"/>
      <c r="AE186" s="37"/>
      <c r="AR186" s="206" t="s">
        <v>104</v>
      </c>
      <c r="AT186" s="206" t="s">
        <v>264</v>
      </c>
      <c r="AU186" s="206" t="s">
        <v>89</v>
      </c>
      <c r="AY186" s="19" t="s">
        <v>262</v>
      </c>
      <c r="BE186" s="207">
        <f t="shared" si="34"/>
        <v>0</v>
      </c>
      <c r="BF186" s="207">
        <f t="shared" si="35"/>
        <v>0</v>
      </c>
      <c r="BG186" s="207">
        <f t="shared" si="36"/>
        <v>0</v>
      </c>
      <c r="BH186" s="207">
        <f t="shared" si="37"/>
        <v>0</v>
      </c>
      <c r="BI186" s="207">
        <f t="shared" si="38"/>
        <v>0</v>
      </c>
      <c r="BJ186" s="19" t="s">
        <v>89</v>
      </c>
      <c r="BK186" s="207">
        <f t="shared" si="39"/>
        <v>0</v>
      </c>
      <c r="BL186" s="19" t="s">
        <v>104</v>
      </c>
      <c r="BM186" s="206" t="s">
        <v>1899</v>
      </c>
    </row>
    <row r="187" spans="1:65" s="2" customFormat="1" ht="21.75" customHeight="1">
      <c r="A187" s="37"/>
      <c r="B187" s="38"/>
      <c r="C187" s="195" t="s">
        <v>1215</v>
      </c>
      <c r="D187" s="195" t="s">
        <v>264</v>
      </c>
      <c r="E187" s="196" t="s">
        <v>5254</v>
      </c>
      <c r="F187" s="197" t="s">
        <v>5255</v>
      </c>
      <c r="G187" s="198" t="s">
        <v>518</v>
      </c>
      <c r="H187" s="199">
        <v>19</v>
      </c>
      <c r="I187" s="200"/>
      <c r="J187" s="201">
        <f t="shared" si="30"/>
        <v>0</v>
      </c>
      <c r="K187" s="197" t="s">
        <v>44</v>
      </c>
      <c r="L187" s="42"/>
      <c r="M187" s="202" t="s">
        <v>44</v>
      </c>
      <c r="N187" s="203" t="s">
        <v>53</v>
      </c>
      <c r="O187" s="67"/>
      <c r="P187" s="204">
        <f t="shared" si="31"/>
        <v>0</v>
      </c>
      <c r="Q187" s="204">
        <v>0</v>
      </c>
      <c r="R187" s="204">
        <f t="shared" si="32"/>
        <v>0</v>
      </c>
      <c r="S187" s="204">
        <v>0</v>
      </c>
      <c r="T187" s="205">
        <f t="shared" si="33"/>
        <v>0</v>
      </c>
      <c r="U187" s="37"/>
      <c r="V187" s="37"/>
      <c r="W187" s="37"/>
      <c r="X187" s="37"/>
      <c r="Y187" s="37"/>
      <c r="Z187" s="37"/>
      <c r="AA187" s="37"/>
      <c r="AB187" s="37"/>
      <c r="AC187" s="37"/>
      <c r="AD187" s="37"/>
      <c r="AE187" s="37"/>
      <c r="AR187" s="206" t="s">
        <v>104</v>
      </c>
      <c r="AT187" s="206" t="s">
        <v>264</v>
      </c>
      <c r="AU187" s="206" t="s">
        <v>89</v>
      </c>
      <c r="AY187" s="19" t="s">
        <v>262</v>
      </c>
      <c r="BE187" s="207">
        <f t="shared" si="34"/>
        <v>0</v>
      </c>
      <c r="BF187" s="207">
        <f t="shared" si="35"/>
        <v>0</v>
      </c>
      <c r="BG187" s="207">
        <f t="shared" si="36"/>
        <v>0</v>
      </c>
      <c r="BH187" s="207">
        <f t="shared" si="37"/>
        <v>0</v>
      </c>
      <c r="BI187" s="207">
        <f t="shared" si="38"/>
        <v>0</v>
      </c>
      <c r="BJ187" s="19" t="s">
        <v>89</v>
      </c>
      <c r="BK187" s="207">
        <f t="shared" si="39"/>
        <v>0</v>
      </c>
      <c r="BL187" s="19" t="s">
        <v>104</v>
      </c>
      <c r="BM187" s="206" t="s">
        <v>1910</v>
      </c>
    </row>
    <row r="188" spans="1:65" s="2" customFormat="1" ht="16.5" customHeight="1">
      <c r="A188" s="37"/>
      <c r="B188" s="38"/>
      <c r="C188" s="195" t="s">
        <v>1275</v>
      </c>
      <c r="D188" s="195" t="s">
        <v>264</v>
      </c>
      <c r="E188" s="196" t="s">
        <v>5256</v>
      </c>
      <c r="F188" s="197" t="s">
        <v>5257</v>
      </c>
      <c r="G188" s="198" t="s">
        <v>518</v>
      </c>
      <c r="H188" s="199">
        <v>89</v>
      </c>
      <c r="I188" s="200"/>
      <c r="J188" s="201">
        <f t="shared" si="30"/>
        <v>0</v>
      </c>
      <c r="K188" s="197" t="s">
        <v>44</v>
      </c>
      <c r="L188" s="42"/>
      <c r="M188" s="202" t="s">
        <v>44</v>
      </c>
      <c r="N188" s="203" t="s">
        <v>53</v>
      </c>
      <c r="O188" s="67"/>
      <c r="P188" s="204">
        <f t="shared" si="31"/>
        <v>0</v>
      </c>
      <c r="Q188" s="204">
        <v>0</v>
      </c>
      <c r="R188" s="204">
        <f t="shared" si="32"/>
        <v>0</v>
      </c>
      <c r="S188" s="204">
        <v>0</v>
      </c>
      <c r="T188" s="205">
        <f t="shared" si="33"/>
        <v>0</v>
      </c>
      <c r="U188" s="37"/>
      <c r="V188" s="37"/>
      <c r="W188" s="37"/>
      <c r="X188" s="37"/>
      <c r="Y188" s="37"/>
      <c r="Z188" s="37"/>
      <c r="AA188" s="37"/>
      <c r="AB188" s="37"/>
      <c r="AC188" s="37"/>
      <c r="AD188" s="37"/>
      <c r="AE188" s="37"/>
      <c r="AR188" s="206" t="s">
        <v>104</v>
      </c>
      <c r="AT188" s="206" t="s">
        <v>264</v>
      </c>
      <c r="AU188" s="206" t="s">
        <v>89</v>
      </c>
      <c r="AY188" s="19" t="s">
        <v>262</v>
      </c>
      <c r="BE188" s="207">
        <f t="shared" si="34"/>
        <v>0</v>
      </c>
      <c r="BF188" s="207">
        <f t="shared" si="35"/>
        <v>0</v>
      </c>
      <c r="BG188" s="207">
        <f t="shared" si="36"/>
        <v>0</v>
      </c>
      <c r="BH188" s="207">
        <f t="shared" si="37"/>
        <v>0</v>
      </c>
      <c r="BI188" s="207">
        <f t="shared" si="38"/>
        <v>0</v>
      </c>
      <c r="BJ188" s="19" t="s">
        <v>89</v>
      </c>
      <c r="BK188" s="207">
        <f t="shared" si="39"/>
        <v>0</v>
      </c>
      <c r="BL188" s="19" t="s">
        <v>104</v>
      </c>
      <c r="BM188" s="206" t="s">
        <v>1920</v>
      </c>
    </row>
    <row r="189" spans="1:65" s="2" customFormat="1" ht="21.75" customHeight="1">
      <c r="A189" s="37"/>
      <c r="B189" s="38"/>
      <c r="C189" s="195" t="s">
        <v>1282</v>
      </c>
      <c r="D189" s="195" t="s">
        <v>264</v>
      </c>
      <c r="E189" s="196" t="s">
        <v>5258</v>
      </c>
      <c r="F189" s="197" t="s">
        <v>5259</v>
      </c>
      <c r="G189" s="198" t="s">
        <v>518</v>
      </c>
      <c r="H189" s="199">
        <v>11</v>
      </c>
      <c r="I189" s="200"/>
      <c r="J189" s="201">
        <f t="shared" si="30"/>
        <v>0</v>
      </c>
      <c r="K189" s="197" t="s">
        <v>44</v>
      </c>
      <c r="L189" s="42"/>
      <c r="M189" s="202" t="s">
        <v>44</v>
      </c>
      <c r="N189" s="203" t="s">
        <v>53</v>
      </c>
      <c r="O189" s="67"/>
      <c r="P189" s="204">
        <f t="shared" si="31"/>
        <v>0</v>
      </c>
      <c r="Q189" s="204">
        <v>0</v>
      </c>
      <c r="R189" s="204">
        <f t="shared" si="32"/>
        <v>0</v>
      </c>
      <c r="S189" s="204">
        <v>0</v>
      </c>
      <c r="T189" s="205">
        <f t="shared" si="33"/>
        <v>0</v>
      </c>
      <c r="U189" s="37"/>
      <c r="V189" s="37"/>
      <c r="W189" s="37"/>
      <c r="X189" s="37"/>
      <c r="Y189" s="37"/>
      <c r="Z189" s="37"/>
      <c r="AA189" s="37"/>
      <c r="AB189" s="37"/>
      <c r="AC189" s="37"/>
      <c r="AD189" s="37"/>
      <c r="AE189" s="37"/>
      <c r="AR189" s="206" t="s">
        <v>104</v>
      </c>
      <c r="AT189" s="206" t="s">
        <v>264</v>
      </c>
      <c r="AU189" s="206" t="s">
        <v>89</v>
      </c>
      <c r="AY189" s="19" t="s">
        <v>262</v>
      </c>
      <c r="BE189" s="207">
        <f t="shared" si="34"/>
        <v>0</v>
      </c>
      <c r="BF189" s="207">
        <f t="shared" si="35"/>
        <v>0</v>
      </c>
      <c r="BG189" s="207">
        <f t="shared" si="36"/>
        <v>0</v>
      </c>
      <c r="BH189" s="207">
        <f t="shared" si="37"/>
        <v>0</v>
      </c>
      <c r="BI189" s="207">
        <f t="shared" si="38"/>
        <v>0</v>
      </c>
      <c r="BJ189" s="19" t="s">
        <v>89</v>
      </c>
      <c r="BK189" s="207">
        <f t="shared" si="39"/>
        <v>0</v>
      </c>
      <c r="BL189" s="19" t="s">
        <v>104</v>
      </c>
      <c r="BM189" s="206" t="s">
        <v>1929</v>
      </c>
    </row>
    <row r="190" spans="1:65" s="2" customFormat="1" ht="21.75" customHeight="1">
      <c r="A190" s="37"/>
      <c r="B190" s="38"/>
      <c r="C190" s="195" t="s">
        <v>1287</v>
      </c>
      <c r="D190" s="195" t="s">
        <v>264</v>
      </c>
      <c r="E190" s="196" t="s">
        <v>5260</v>
      </c>
      <c r="F190" s="197" t="s">
        <v>5261</v>
      </c>
      <c r="G190" s="198" t="s">
        <v>518</v>
      </c>
      <c r="H190" s="199">
        <v>12</v>
      </c>
      <c r="I190" s="200"/>
      <c r="J190" s="201">
        <f t="shared" si="30"/>
        <v>0</v>
      </c>
      <c r="K190" s="197" t="s">
        <v>44</v>
      </c>
      <c r="L190" s="42"/>
      <c r="M190" s="202" t="s">
        <v>44</v>
      </c>
      <c r="N190" s="203" t="s">
        <v>53</v>
      </c>
      <c r="O190" s="67"/>
      <c r="P190" s="204">
        <f t="shared" si="31"/>
        <v>0</v>
      </c>
      <c r="Q190" s="204">
        <v>0</v>
      </c>
      <c r="R190" s="204">
        <f t="shared" si="32"/>
        <v>0</v>
      </c>
      <c r="S190" s="204">
        <v>0</v>
      </c>
      <c r="T190" s="205">
        <f t="shared" si="33"/>
        <v>0</v>
      </c>
      <c r="U190" s="37"/>
      <c r="V190" s="37"/>
      <c r="W190" s="37"/>
      <c r="X190" s="37"/>
      <c r="Y190" s="37"/>
      <c r="Z190" s="37"/>
      <c r="AA190" s="37"/>
      <c r="AB190" s="37"/>
      <c r="AC190" s="37"/>
      <c r="AD190" s="37"/>
      <c r="AE190" s="37"/>
      <c r="AR190" s="206" t="s">
        <v>104</v>
      </c>
      <c r="AT190" s="206" t="s">
        <v>264</v>
      </c>
      <c r="AU190" s="206" t="s">
        <v>89</v>
      </c>
      <c r="AY190" s="19" t="s">
        <v>262</v>
      </c>
      <c r="BE190" s="207">
        <f t="shared" si="34"/>
        <v>0</v>
      </c>
      <c r="BF190" s="207">
        <f t="shared" si="35"/>
        <v>0</v>
      </c>
      <c r="BG190" s="207">
        <f t="shared" si="36"/>
        <v>0</v>
      </c>
      <c r="BH190" s="207">
        <f t="shared" si="37"/>
        <v>0</v>
      </c>
      <c r="BI190" s="207">
        <f t="shared" si="38"/>
        <v>0</v>
      </c>
      <c r="BJ190" s="19" t="s">
        <v>89</v>
      </c>
      <c r="BK190" s="207">
        <f t="shared" si="39"/>
        <v>0</v>
      </c>
      <c r="BL190" s="19" t="s">
        <v>104</v>
      </c>
      <c r="BM190" s="206" t="s">
        <v>1940</v>
      </c>
    </row>
    <row r="191" spans="1:65" s="2" customFormat="1" ht="21.75" customHeight="1">
      <c r="A191" s="37"/>
      <c r="B191" s="38"/>
      <c r="C191" s="195" t="s">
        <v>1332</v>
      </c>
      <c r="D191" s="195" t="s">
        <v>264</v>
      </c>
      <c r="E191" s="196" t="s">
        <v>5262</v>
      </c>
      <c r="F191" s="197" t="s">
        <v>5263</v>
      </c>
      <c r="G191" s="198" t="s">
        <v>518</v>
      </c>
      <c r="H191" s="199">
        <v>97</v>
      </c>
      <c r="I191" s="200"/>
      <c r="J191" s="201">
        <f t="shared" si="30"/>
        <v>0</v>
      </c>
      <c r="K191" s="197" t="s">
        <v>44</v>
      </c>
      <c r="L191" s="42"/>
      <c r="M191" s="202" t="s">
        <v>44</v>
      </c>
      <c r="N191" s="203" t="s">
        <v>53</v>
      </c>
      <c r="O191" s="67"/>
      <c r="P191" s="204">
        <f t="shared" si="31"/>
        <v>0</v>
      </c>
      <c r="Q191" s="204">
        <v>0</v>
      </c>
      <c r="R191" s="204">
        <f t="shared" si="32"/>
        <v>0</v>
      </c>
      <c r="S191" s="204">
        <v>0</v>
      </c>
      <c r="T191" s="205">
        <f t="shared" si="33"/>
        <v>0</v>
      </c>
      <c r="U191" s="37"/>
      <c r="V191" s="37"/>
      <c r="W191" s="37"/>
      <c r="X191" s="37"/>
      <c r="Y191" s="37"/>
      <c r="Z191" s="37"/>
      <c r="AA191" s="37"/>
      <c r="AB191" s="37"/>
      <c r="AC191" s="37"/>
      <c r="AD191" s="37"/>
      <c r="AE191" s="37"/>
      <c r="AR191" s="206" t="s">
        <v>104</v>
      </c>
      <c r="AT191" s="206" t="s">
        <v>264</v>
      </c>
      <c r="AU191" s="206" t="s">
        <v>89</v>
      </c>
      <c r="AY191" s="19" t="s">
        <v>262</v>
      </c>
      <c r="BE191" s="207">
        <f t="shared" si="34"/>
        <v>0</v>
      </c>
      <c r="BF191" s="207">
        <f t="shared" si="35"/>
        <v>0</v>
      </c>
      <c r="BG191" s="207">
        <f t="shared" si="36"/>
        <v>0</v>
      </c>
      <c r="BH191" s="207">
        <f t="shared" si="37"/>
        <v>0</v>
      </c>
      <c r="BI191" s="207">
        <f t="shared" si="38"/>
        <v>0</v>
      </c>
      <c r="BJ191" s="19" t="s">
        <v>89</v>
      </c>
      <c r="BK191" s="207">
        <f t="shared" si="39"/>
        <v>0</v>
      </c>
      <c r="BL191" s="19" t="s">
        <v>104</v>
      </c>
      <c r="BM191" s="206" t="s">
        <v>1948</v>
      </c>
    </row>
    <row r="192" spans="1:65" s="2" customFormat="1" ht="21.75" customHeight="1">
      <c r="A192" s="37"/>
      <c r="B192" s="38"/>
      <c r="C192" s="195" t="s">
        <v>1337</v>
      </c>
      <c r="D192" s="195" t="s">
        <v>264</v>
      </c>
      <c r="E192" s="196" t="s">
        <v>5264</v>
      </c>
      <c r="F192" s="197" t="s">
        <v>5265</v>
      </c>
      <c r="G192" s="198" t="s">
        <v>518</v>
      </c>
      <c r="H192" s="199">
        <v>4</v>
      </c>
      <c r="I192" s="200"/>
      <c r="J192" s="201">
        <f t="shared" si="30"/>
        <v>0</v>
      </c>
      <c r="K192" s="197" t="s">
        <v>44</v>
      </c>
      <c r="L192" s="42"/>
      <c r="M192" s="202" t="s">
        <v>44</v>
      </c>
      <c r="N192" s="203" t="s">
        <v>53</v>
      </c>
      <c r="O192" s="67"/>
      <c r="P192" s="204">
        <f t="shared" si="31"/>
        <v>0</v>
      </c>
      <c r="Q192" s="204">
        <v>0</v>
      </c>
      <c r="R192" s="204">
        <f t="shared" si="32"/>
        <v>0</v>
      </c>
      <c r="S192" s="204">
        <v>0</v>
      </c>
      <c r="T192" s="205">
        <f t="shared" si="33"/>
        <v>0</v>
      </c>
      <c r="U192" s="37"/>
      <c r="V192" s="37"/>
      <c r="W192" s="37"/>
      <c r="X192" s="37"/>
      <c r="Y192" s="37"/>
      <c r="Z192" s="37"/>
      <c r="AA192" s="37"/>
      <c r="AB192" s="37"/>
      <c r="AC192" s="37"/>
      <c r="AD192" s="37"/>
      <c r="AE192" s="37"/>
      <c r="AR192" s="206" t="s">
        <v>104</v>
      </c>
      <c r="AT192" s="206" t="s">
        <v>264</v>
      </c>
      <c r="AU192" s="206" t="s">
        <v>89</v>
      </c>
      <c r="AY192" s="19" t="s">
        <v>262</v>
      </c>
      <c r="BE192" s="207">
        <f t="shared" si="34"/>
        <v>0</v>
      </c>
      <c r="BF192" s="207">
        <f t="shared" si="35"/>
        <v>0</v>
      </c>
      <c r="BG192" s="207">
        <f t="shared" si="36"/>
        <v>0</v>
      </c>
      <c r="BH192" s="207">
        <f t="shared" si="37"/>
        <v>0</v>
      </c>
      <c r="BI192" s="207">
        <f t="shared" si="38"/>
        <v>0</v>
      </c>
      <c r="BJ192" s="19" t="s">
        <v>89</v>
      </c>
      <c r="BK192" s="207">
        <f t="shared" si="39"/>
        <v>0</v>
      </c>
      <c r="BL192" s="19" t="s">
        <v>104</v>
      </c>
      <c r="BM192" s="206" t="s">
        <v>1958</v>
      </c>
    </row>
    <row r="193" spans="1:65" s="2" customFormat="1" ht="21.75" customHeight="1">
      <c r="A193" s="37"/>
      <c r="B193" s="38"/>
      <c r="C193" s="195" t="s">
        <v>1342</v>
      </c>
      <c r="D193" s="195" t="s">
        <v>264</v>
      </c>
      <c r="E193" s="196" t="s">
        <v>5266</v>
      </c>
      <c r="F193" s="197" t="s">
        <v>5267</v>
      </c>
      <c r="G193" s="198" t="s">
        <v>518</v>
      </c>
      <c r="H193" s="199">
        <v>16</v>
      </c>
      <c r="I193" s="200"/>
      <c r="J193" s="201">
        <f t="shared" si="30"/>
        <v>0</v>
      </c>
      <c r="K193" s="197" t="s">
        <v>44</v>
      </c>
      <c r="L193" s="42"/>
      <c r="M193" s="202" t="s">
        <v>44</v>
      </c>
      <c r="N193" s="203" t="s">
        <v>53</v>
      </c>
      <c r="O193" s="67"/>
      <c r="P193" s="204">
        <f t="shared" si="31"/>
        <v>0</v>
      </c>
      <c r="Q193" s="204">
        <v>0</v>
      </c>
      <c r="R193" s="204">
        <f t="shared" si="32"/>
        <v>0</v>
      </c>
      <c r="S193" s="204">
        <v>0</v>
      </c>
      <c r="T193" s="205">
        <f t="shared" si="33"/>
        <v>0</v>
      </c>
      <c r="U193" s="37"/>
      <c r="V193" s="37"/>
      <c r="W193" s="37"/>
      <c r="X193" s="37"/>
      <c r="Y193" s="37"/>
      <c r="Z193" s="37"/>
      <c r="AA193" s="37"/>
      <c r="AB193" s="37"/>
      <c r="AC193" s="37"/>
      <c r="AD193" s="37"/>
      <c r="AE193" s="37"/>
      <c r="AR193" s="206" t="s">
        <v>104</v>
      </c>
      <c r="AT193" s="206" t="s">
        <v>264</v>
      </c>
      <c r="AU193" s="206" t="s">
        <v>89</v>
      </c>
      <c r="AY193" s="19" t="s">
        <v>262</v>
      </c>
      <c r="BE193" s="207">
        <f t="shared" si="34"/>
        <v>0</v>
      </c>
      <c r="BF193" s="207">
        <f t="shared" si="35"/>
        <v>0</v>
      </c>
      <c r="BG193" s="207">
        <f t="shared" si="36"/>
        <v>0</v>
      </c>
      <c r="BH193" s="207">
        <f t="shared" si="37"/>
        <v>0</v>
      </c>
      <c r="BI193" s="207">
        <f t="shared" si="38"/>
        <v>0</v>
      </c>
      <c r="BJ193" s="19" t="s">
        <v>89</v>
      </c>
      <c r="BK193" s="207">
        <f t="shared" si="39"/>
        <v>0</v>
      </c>
      <c r="BL193" s="19" t="s">
        <v>104</v>
      </c>
      <c r="BM193" s="206" t="s">
        <v>1970</v>
      </c>
    </row>
    <row r="194" spans="1:65" s="12" customFormat="1" ht="25.9" customHeight="1">
      <c r="B194" s="179"/>
      <c r="C194" s="180"/>
      <c r="D194" s="181" t="s">
        <v>81</v>
      </c>
      <c r="E194" s="182" t="s">
        <v>5268</v>
      </c>
      <c r="F194" s="182" t="s">
        <v>5269</v>
      </c>
      <c r="G194" s="180"/>
      <c r="H194" s="180"/>
      <c r="I194" s="183"/>
      <c r="J194" s="184">
        <f>BK194</f>
        <v>0</v>
      </c>
      <c r="K194" s="180"/>
      <c r="L194" s="185"/>
      <c r="M194" s="186"/>
      <c r="N194" s="187"/>
      <c r="O194" s="187"/>
      <c r="P194" s="188">
        <f>SUM(P195:P219)</f>
        <v>0</v>
      </c>
      <c r="Q194" s="187"/>
      <c r="R194" s="188">
        <f>SUM(R195:R219)</f>
        <v>0</v>
      </c>
      <c r="S194" s="187"/>
      <c r="T194" s="189">
        <f>SUM(T195:T219)</f>
        <v>0</v>
      </c>
      <c r="AR194" s="190" t="s">
        <v>89</v>
      </c>
      <c r="AT194" s="191" t="s">
        <v>81</v>
      </c>
      <c r="AU194" s="191" t="s">
        <v>82</v>
      </c>
      <c r="AY194" s="190" t="s">
        <v>262</v>
      </c>
      <c r="BK194" s="192">
        <f>SUM(BK195:BK219)</f>
        <v>0</v>
      </c>
    </row>
    <row r="195" spans="1:65" s="2" customFormat="1" ht="16.5" customHeight="1">
      <c r="A195" s="37"/>
      <c r="B195" s="38"/>
      <c r="C195" s="195" t="s">
        <v>1347</v>
      </c>
      <c r="D195" s="195" t="s">
        <v>264</v>
      </c>
      <c r="E195" s="196" t="s">
        <v>5270</v>
      </c>
      <c r="F195" s="197" t="s">
        <v>5271</v>
      </c>
      <c r="G195" s="198" t="s">
        <v>590</v>
      </c>
      <c r="H195" s="199">
        <v>50</v>
      </c>
      <c r="I195" s="200"/>
      <c r="J195" s="201">
        <f t="shared" ref="J195:J219" si="40">ROUND(I195*H195,2)</f>
        <v>0</v>
      </c>
      <c r="K195" s="197" t="s">
        <v>44</v>
      </c>
      <c r="L195" s="42"/>
      <c r="M195" s="202" t="s">
        <v>44</v>
      </c>
      <c r="N195" s="203" t="s">
        <v>53</v>
      </c>
      <c r="O195" s="67"/>
      <c r="P195" s="204">
        <f t="shared" ref="P195:P219" si="41">O195*H195</f>
        <v>0</v>
      </c>
      <c r="Q195" s="204">
        <v>0</v>
      </c>
      <c r="R195" s="204">
        <f t="shared" ref="R195:R219" si="42">Q195*H195</f>
        <v>0</v>
      </c>
      <c r="S195" s="204">
        <v>0</v>
      </c>
      <c r="T195" s="205">
        <f t="shared" ref="T195:T219" si="43">S195*H195</f>
        <v>0</v>
      </c>
      <c r="U195" s="37"/>
      <c r="V195" s="37"/>
      <c r="W195" s="37"/>
      <c r="X195" s="37"/>
      <c r="Y195" s="37"/>
      <c r="Z195" s="37"/>
      <c r="AA195" s="37"/>
      <c r="AB195" s="37"/>
      <c r="AC195" s="37"/>
      <c r="AD195" s="37"/>
      <c r="AE195" s="37"/>
      <c r="AR195" s="206" t="s">
        <v>104</v>
      </c>
      <c r="AT195" s="206" t="s">
        <v>264</v>
      </c>
      <c r="AU195" s="206" t="s">
        <v>89</v>
      </c>
      <c r="AY195" s="19" t="s">
        <v>262</v>
      </c>
      <c r="BE195" s="207">
        <f t="shared" ref="BE195:BE219" si="44">IF(N195="základní",J195,0)</f>
        <v>0</v>
      </c>
      <c r="BF195" s="207">
        <f t="shared" ref="BF195:BF219" si="45">IF(N195="snížená",J195,0)</f>
        <v>0</v>
      </c>
      <c r="BG195" s="207">
        <f t="shared" ref="BG195:BG219" si="46">IF(N195="zákl. přenesená",J195,0)</f>
        <v>0</v>
      </c>
      <c r="BH195" s="207">
        <f t="shared" ref="BH195:BH219" si="47">IF(N195="sníž. přenesená",J195,0)</f>
        <v>0</v>
      </c>
      <c r="BI195" s="207">
        <f t="shared" ref="BI195:BI219" si="48">IF(N195="nulová",J195,0)</f>
        <v>0</v>
      </c>
      <c r="BJ195" s="19" t="s">
        <v>89</v>
      </c>
      <c r="BK195" s="207">
        <f t="shared" ref="BK195:BK219" si="49">ROUND(I195*H195,2)</f>
        <v>0</v>
      </c>
      <c r="BL195" s="19" t="s">
        <v>104</v>
      </c>
      <c r="BM195" s="206" t="s">
        <v>1982</v>
      </c>
    </row>
    <row r="196" spans="1:65" s="2" customFormat="1" ht="16.5" customHeight="1">
      <c r="A196" s="37"/>
      <c r="B196" s="38"/>
      <c r="C196" s="195" t="s">
        <v>1352</v>
      </c>
      <c r="D196" s="195" t="s">
        <v>264</v>
      </c>
      <c r="E196" s="196" t="s">
        <v>5272</v>
      </c>
      <c r="F196" s="197" t="s">
        <v>5273</v>
      </c>
      <c r="G196" s="198" t="s">
        <v>590</v>
      </c>
      <c r="H196" s="199">
        <v>180</v>
      </c>
      <c r="I196" s="200"/>
      <c r="J196" s="201">
        <f t="shared" si="40"/>
        <v>0</v>
      </c>
      <c r="K196" s="197" t="s">
        <v>44</v>
      </c>
      <c r="L196" s="42"/>
      <c r="M196" s="202" t="s">
        <v>44</v>
      </c>
      <c r="N196" s="203" t="s">
        <v>53</v>
      </c>
      <c r="O196" s="67"/>
      <c r="P196" s="204">
        <f t="shared" si="41"/>
        <v>0</v>
      </c>
      <c r="Q196" s="204">
        <v>0</v>
      </c>
      <c r="R196" s="204">
        <f t="shared" si="42"/>
        <v>0</v>
      </c>
      <c r="S196" s="204">
        <v>0</v>
      </c>
      <c r="T196" s="205">
        <f t="shared" si="43"/>
        <v>0</v>
      </c>
      <c r="U196" s="37"/>
      <c r="V196" s="37"/>
      <c r="W196" s="37"/>
      <c r="X196" s="37"/>
      <c r="Y196" s="37"/>
      <c r="Z196" s="37"/>
      <c r="AA196" s="37"/>
      <c r="AB196" s="37"/>
      <c r="AC196" s="37"/>
      <c r="AD196" s="37"/>
      <c r="AE196" s="37"/>
      <c r="AR196" s="206" t="s">
        <v>104</v>
      </c>
      <c r="AT196" s="206" t="s">
        <v>264</v>
      </c>
      <c r="AU196" s="206" t="s">
        <v>89</v>
      </c>
      <c r="AY196" s="19" t="s">
        <v>262</v>
      </c>
      <c r="BE196" s="207">
        <f t="shared" si="44"/>
        <v>0</v>
      </c>
      <c r="BF196" s="207">
        <f t="shared" si="45"/>
        <v>0</v>
      </c>
      <c r="BG196" s="207">
        <f t="shared" si="46"/>
        <v>0</v>
      </c>
      <c r="BH196" s="207">
        <f t="shared" si="47"/>
        <v>0</v>
      </c>
      <c r="BI196" s="207">
        <f t="shared" si="48"/>
        <v>0</v>
      </c>
      <c r="BJ196" s="19" t="s">
        <v>89</v>
      </c>
      <c r="BK196" s="207">
        <f t="shared" si="49"/>
        <v>0</v>
      </c>
      <c r="BL196" s="19" t="s">
        <v>104</v>
      </c>
      <c r="BM196" s="206" t="s">
        <v>1992</v>
      </c>
    </row>
    <row r="197" spans="1:65" s="2" customFormat="1" ht="16.5" customHeight="1">
      <c r="A197" s="37"/>
      <c r="B197" s="38"/>
      <c r="C197" s="195" t="s">
        <v>1377</v>
      </c>
      <c r="D197" s="195" t="s">
        <v>264</v>
      </c>
      <c r="E197" s="196" t="s">
        <v>5274</v>
      </c>
      <c r="F197" s="197" t="s">
        <v>5275</v>
      </c>
      <c r="G197" s="198" t="s">
        <v>590</v>
      </c>
      <c r="H197" s="199">
        <v>60</v>
      </c>
      <c r="I197" s="200"/>
      <c r="J197" s="201">
        <f t="shared" si="40"/>
        <v>0</v>
      </c>
      <c r="K197" s="197" t="s">
        <v>44</v>
      </c>
      <c r="L197" s="42"/>
      <c r="M197" s="202" t="s">
        <v>44</v>
      </c>
      <c r="N197" s="203" t="s">
        <v>53</v>
      </c>
      <c r="O197" s="67"/>
      <c r="P197" s="204">
        <f t="shared" si="41"/>
        <v>0</v>
      </c>
      <c r="Q197" s="204">
        <v>0</v>
      </c>
      <c r="R197" s="204">
        <f t="shared" si="42"/>
        <v>0</v>
      </c>
      <c r="S197" s="204">
        <v>0</v>
      </c>
      <c r="T197" s="205">
        <f t="shared" si="43"/>
        <v>0</v>
      </c>
      <c r="U197" s="37"/>
      <c r="V197" s="37"/>
      <c r="W197" s="37"/>
      <c r="X197" s="37"/>
      <c r="Y197" s="37"/>
      <c r="Z197" s="37"/>
      <c r="AA197" s="37"/>
      <c r="AB197" s="37"/>
      <c r="AC197" s="37"/>
      <c r="AD197" s="37"/>
      <c r="AE197" s="37"/>
      <c r="AR197" s="206" t="s">
        <v>104</v>
      </c>
      <c r="AT197" s="206" t="s">
        <v>264</v>
      </c>
      <c r="AU197" s="206" t="s">
        <v>89</v>
      </c>
      <c r="AY197" s="19" t="s">
        <v>262</v>
      </c>
      <c r="BE197" s="207">
        <f t="shared" si="44"/>
        <v>0</v>
      </c>
      <c r="BF197" s="207">
        <f t="shared" si="45"/>
        <v>0</v>
      </c>
      <c r="BG197" s="207">
        <f t="shared" si="46"/>
        <v>0</v>
      </c>
      <c r="BH197" s="207">
        <f t="shared" si="47"/>
        <v>0</v>
      </c>
      <c r="BI197" s="207">
        <f t="shared" si="48"/>
        <v>0</v>
      </c>
      <c r="BJ197" s="19" t="s">
        <v>89</v>
      </c>
      <c r="BK197" s="207">
        <f t="shared" si="49"/>
        <v>0</v>
      </c>
      <c r="BL197" s="19" t="s">
        <v>104</v>
      </c>
      <c r="BM197" s="206" t="s">
        <v>2002</v>
      </c>
    </row>
    <row r="198" spans="1:65" s="2" customFormat="1" ht="16.5" customHeight="1">
      <c r="A198" s="37"/>
      <c r="B198" s="38"/>
      <c r="C198" s="195" t="s">
        <v>1380</v>
      </c>
      <c r="D198" s="195" t="s">
        <v>264</v>
      </c>
      <c r="E198" s="196" t="s">
        <v>5276</v>
      </c>
      <c r="F198" s="197" t="s">
        <v>5277</v>
      </c>
      <c r="G198" s="198" t="s">
        <v>590</v>
      </c>
      <c r="H198" s="199">
        <v>20</v>
      </c>
      <c r="I198" s="200"/>
      <c r="J198" s="201">
        <f t="shared" si="40"/>
        <v>0</v>
      </c>
      <c r="K198" s="197" t="s">
        <v>44</v>
      </c>
      <c r="L198" s="42"/>
      <c r="M198" s="202" t="s">
        <v>44</v>
      </c>
      <c r="N198" s="203" t="s">
        <v>53</v>
      </c>
      <c r="O198" s="67"/>
      <c r="P198" s="204">
        <f t="shared" si="41"/>
        <v>0</v>
      </c>
      <c r="Q198" s="204">
        <v>0</v>
      </c>
      <c r="R198" s="204">
        <f t="shared" si="42"/>
        <v>0</v>
      </c>
      <c r="S198" s="204">
        <v>0</v>
      </c>
      <c r="T198" s="205">
        <f t="shared" si="43"/>
        <v>0</v>
      </c>
      <c r="U198" s="37"/>
      <c r="V198" s="37"/>
      <c r="W198" s="37"/>
      <c r="X198" s="37"/>
      <c r="Y198" s="37"/>
      <c r="Z198" s="37"/>
      <c r="AA198" s="37"/>
      <c r="AB198" s="37"/>
      <c r="AC198" s="37"/>
      <c r="AD198" s="37"/>
      <c r="AE198" s="37"/>
      <c r="AR198" s="206" t="s">
        <v>104</v>
      </c>
      <c r="AT198" s="206" t="s">
        <v>264</v>
      </c>
      <c r="AU198" s="206" t="s">
        <v>89</v>
      </c>
      <c r="AY198" s="19" t="s">
        <v>262</v>
      </c>
      <c r="BE198" s="207">
        <f t="shared" si="44"/>
        <v>0</v>
      </c>
      <c r="BF198" s="207">
        <f t="shared" si="45"/>
        <v>0</v>
      </c>
      <c r="BG198" s="207">
        <f t="shared" si="46"/>
        <v>0</v>
      </c>
      <c r="BH198" s="207">
        <f t="shared" si="47"/>
        <v>0</v>
      </c>
      <c r="BI198" s="207">
        <f t="shared" si="48"/>
        <v>0</v>
      </c>
      <c r="BJ198" s="19" t="s">
        <v>89</v>
      </c>
      <c r="BK198" s="207">
        <f t="shared" si="49"/>
        <v>0</v>
      </c>
      <c r="BL198" s="19" t="s">
        <v>104</v>
      </c>
      <c r="BM198" s="206" t="s">
        <v>2015</v>
      </c>
    </row>
    <row r="199" spans="1:65" s="2" customFormat="1" ht="16.5" customHeight="1">
      <c r="A199" s="37"/>
      <c r="B199" s="38"/>
      <c r="C199" s="195" t="s">
        <v>1386</v>
      </c>
      <c r="D199" s="195" t="s">
        <v>264</v>
      </c>
      <c r="E199" s="196" t="s">
        <v>5278</v>
      </c>
      <c r="F199" s="197" t="s">
        <v>5279</v>
      </c>
      <c r="G199" s="198" t="s">
        <v>590</v>
      </c>
      <c r="H199" s="199">
        <v>80</v>
      </c>
      <c r="I199" s="200"/>
      <c r="J199" s="201">
        <f t="shared" si="40"/>
        <v>0</v>
      </c>
      <c r="K199" s="197" t="s">
        <v>44</v>
      </c>
      <c r="L199" s="42"/>
      <c r="M199" s="202" t="s">
        <v>44</v>
      </c>
      <c r="N199" s="203" t="s">
        <v>53</v>
      </c>
      <c r="O199" s="67"/>
      <c r="P199" s="204">
        <f t="shared" si="41"/>
        <v>0</v>
      </c>
      <c r="Q199" s="204">
        <v>0</v>
      </c>
      <c r="R199" s="204">
        <f t="shared" si="42"/>
        <v>0</v>
      </c>
      <c r="S199" s="204">
        <v>0</v>
      </c>
      <c r="T199" s="205">
        <f t="shared" si="43"/>
        <v>0</v>
      </c>
      <c r="U199" s="37"/>
      <c r="V199" s="37"/>
      <c r="W199" s="37"/>
      <c r="X199" s="37"/>
      <c r="Y199" s="37"/>
      <c r="Z199" s="37"/>
      <c r="AA199" s="37"/>
      <c r="AB199" s="37"/>
      <c r="AC199" s="37"/>
      <c r="AD199" s="37"/>
      <c r="AE199" s="37"/>
      <c r="AR199" s="206" t="s">
        <v>104</v>
      </c>
      <c r="AT199" s="206" t="s">
        <v>264</v>
      </c>
      <c r="AU199" s="206" t="s">
        <v>89</v>
      </c>
      <c r="AY199" s="19" t="s">
        <v>262</v>
      </c>
      <c r="BE199" s="207">
        <f t="shared" si="44"/>
        <v>0</v>
      </c>
      <c r="BF199" s="207">
        <f t="shared" si="45"/>
        <v>0</v>
      </c>
      <c r="BG199" s="207">
        <f t="shared" si="46"/>
        <v>0</v>
      </c>
      <c r="BH199" s="207">
        <f t="shared" si="47"/>
        <v>0</v>
      </c>
      <c r="BI199" s="207">
        <f t="shared" si="48"/>
        <v>0</v>
      </c>
      <c r="BJ199" s="19" t="s">
        <v>89</v>
      </c>
      <c r="BK199" s="207">
        <f t="shared" si="49"/>
        <v>0</v>
      </c>
      <c r="BL199" s="19" t="s">
        <v>104</v>
      </c>
      <c r="BM199" s="206" t="s">
        <v>2035</v>
      </c>
    </row>
    <row r="200" spans="1:65" s="2" customFormat="1" ht="16.5" customHeight="1">
      <c r="A200" s="37"/>
      <c r="B200" s="38"/>
      <c r="C200" s="195" t="s">
        <v>1391</v>
      </c>
      <c r="D200" s="195" t="s">
        <v>264</v>
      </c>
      <c r="E200" s="196" t="s">
        <v>5280</v>
      </c>
      <c r="F200" s="197" t="s">
        <v>5281</v>
      </c>
      <c r="G200" s="198" t="s">
        <v>590</v>
      </c>
      <c r="H200" s="199">
        <v>225</v>
      </c>
      <c r="I200" s="200"/>
      <c r="J200" s="201">
        <f t="shared" si="40"/>
        <v>0</v>
      </c>
      <c r="K200" s="197" t="s">
        <v>44</v>
      </c>
      <c r="L200" s="42"/>
      <c r="M200" s="202" t="s">
        <v>44</v>
      </c>
      <c r="N200" s="203" t="s">
        <v>53</v>
      </c>
      <c r="O200" s="67"/>
      <c r="P200" s="204">
        <f t="shared" si="41"/>
        <v>0</v>
      </c>
      <c r="Q200" s="204">
        <v>0</v>
      </c>
      <c r="R200" s="204">
        <f t="shared" si="42"/>
        <v>0</v>
      </c>
      <c r="S200" s="204">
        <v>0</v>
      </c>
      <c r="T200" s="205">
        <f t="shared" si="43"/>
        <v>0</v>
      </c>
      <c r="U200" s="37"/>
      <c r="V200" s="37"/>
      <c r="W200" s="37"/>
      <c r="X200" s="37"/>
      <c r="Y200" s="37"/>
      <c r="Z200" s="37"/>
      <c r="AA200" s="37"/>
      <c r="AB200" s="37"/>
      <c r="AC200" s="37"/>
      <c r="AD200" s="37"/>
      <c r="AE200" s="37"/>
      <c r="AR200" s="206" t="s">
        <v>104</v>
      </c>
      <c r="AT200" s="206" t="s">
        <v>264</v>
      </c>
      <c r="AU200" s="206" t="s">
        <v>89</v>
      </c>
      <c r="AY200" s="19" t="s">
        <v>262</v>
      </c>
      <c r="BE200" s="207">
        <f t="shared" si="44"/>
        <v>0</v>
      </c>
      <c r="BF200" s="207">
        <f t="shared" si="45"/>
        <v>0</v>
      </c>
      <c r="BG200" s="207">
        <f t="shared" si="46"/>
        <v>0</v>
      </c>
      <c r="BH200" s="207">
        <f t="shared" si="47"/>
        <v>0</v>
      </c>
      <c r="BI200" s="207">
        <f t="shared" si="48"/>
        <v>0</v>
      </c>
      <c r="BJ200" s="19" t="s">
        <v>89</v>
      </c>
      <c r="BK200" s="207">
        <f t="shared" si="49"/>
        <v>0</v>
      </c>
      <c r="BL200" s="19" t="s">
        <v>104</v>
      </c>
      <c r="BM200" s="206" t="s">
        <v>2068</v>
      </c>
    </row>
    <row r="201" spans="1:65" s="2" customFormat="1" ht="16.5" customHeight="1">
      <c r="A201" s="37"/>
      <c r="B201" s="38"/>
      <c r="C201" s="195" t="s">
        <v>1396</v>
      </c>
      <c r="D201" s="195" t="s">
        <v>264</v>
      </c>
      <c r="E201" s="196" t="s">
        <v>5282</v>
      </c>
      <c r="F201" s="197" t="s">
        <v>5283</v>
      </c>
      <c r="G201" s="198" t="s">
        <v>590</v>
      </c>
      <c r="H201" s="199">
        <v>230</v>
      </c>
      <c r="I201" s="200"/>
      <c r="J201" s="201">
        <f t="shared" si="40"/>
        <v>0</v>
      </c>
      <c r="K201" s="197" t="s">
        <v>44</v>
      </c>
      <c r="L201" s="42"/>
      <c r="M201" s="202" t="s">
        <v>44</v>
      </c>
      <c r="N201" s="203" t="s">
        <v>53</v>
      </c>
      <c r="O201" s="67"/>
      <c r="P201" s="204">
        <f t="shared" si="41"/>
        <v>0</v>
      </c>
      <c r="Q201" s="204">
        <v>0</v>
      </c>
      <c r="R201" s="204">
        <f t="shared" si="42"/>
        <v>0</v>
      </c>
      <c r="S201" s="204">
        <v>0</v>
      </c>
      <c r="T201" s="205">
        <f t="shared" si="43"/>
        <v>0</v>
      </c>
      <c r="U201" s="37"/>
      <c r="V201" s="37"/>
      <c r="W201" s="37"/>
      <c r="X201" s="37"/>
      <c r="Y201" s="37"/>
      <c r="Z201" s="37"/>
      <c r="AA201" s="37"/>
      <c r="AB201" s="37"/>
      <c r="AC201" s="37"/>
      <c r="AD201" s="37"/>
      <c r="AE201" s="37"/>
      <c r="AR201" s="206" t="s">
        <v>104</v>
      </c>
      <c r="AT201" s="206" t="s">
        <v>264</v>
      </c>
      <c r="AU201" s="206" t="s">
        <v>89</v>
      </c>
      <c r="AY201" s="19" t="s">
        <v>262</v>
      </c>
      <c r="BE201" s="207">
        <f t="shared" si="44"/>
        <v>0</v>
      </c>
      <c r="BF201" s="207">
        <f t="shared" si="45"/>
        <v>0</v>
      </c>
      <c r="BG201" s="207">
        <f t="shared" si="46"/>
        <v>0</v>
      </c>
      <c r="BH201" s="207">
        <f t="shared" si="47"/>
        <v>0</v>
      </c>
      <c r="BI201" s="207">
        <f t="shared" si="48"/>
        <v>0</v>
      </c>
      <c r="BJ201" s="19" t="s">
        <v>89</v>
      </c>
      <c r="BK201" s="207">
        <f t="shared" si="49"/>
        <v>0</v>
      </c>
      <c r="BL201" s="19" t="s">
        <v>104</v>
      </c>
      <c r="BM201" s="206" t="s">
        <v>2080</v>
      </c>
    </row>
    <row r="202" spans="1:65" s="2" customFormat="1" ht="16.5" customHeight="1">
      <c r="A202" s="37"/>
      <c r="B202" s="38"/>
      <c r="C202" s="195" t="s">
        <v>1405</v>
      </c>
      <c r="D202" s="195" t="s">
        <v>264</v>
      </c>
      <c r="E202" s="196" t="s">
        <v>5284</v>
      </c>
      <c r="F202" s="197" t="s">
        <v>5285</v>
      </c>
      <c r="G202" s="198" t="s">
        <v>590</v>
      </c>
      <c r="H202" s="199">
        <v>96</v>
      </c>
      <c r="I202" s="200"/>
      <c r="J202" s="201">
        <f t="shared" si="40"/>
        <v>0</v>
      </c>
      <c r="K202" s="197" t="s">
        <v>44</v>
      </c>
      <c r="L202" s="42"/>
      <c r="M202" s="202" t="s">
        <v>44</v>
      </c>
      <c r="N202" s="203" t="s">
        <v>53</v>
      </c>
      <c r="O202" s="67"/>
      <c r="P202" s="204">
        <f t="shared" si="41"/>
        <v>0</v>
      </c>
      <c r="Q202" s="204">
        <v>0</v>
      </c>
      <c r="R202" s="204">
        <f t="shared" si="42"/>
        <v>0</v>
      </c>
      <c r="S202" s="204">
        <v>0</v>
      </c>
      <c r="T202" s="205">
        <f t="shared" si="43"/>
        <v>0</v>
      </c>
      <c r="U202" s="37"/>
      <c r="V202" s="37"/>
      <c r="W202" s="37"/>
      <c r="X202" s="37"/>
      <c r="Y202" s="37"/>
      <c r="Z202" s="37"/>
      <c r="AA202" s="37"/>
      <c r="AB202" s="37"/>
      <c r="AC202" s="37"/>
      <c r="AD202" s="37"/>
      <c r="AE202" s="37"/>
      <c r="AR202" s="206" t="s">
        <v>104</v>
      </c>
      <c r="AT202" s="206" t="s">
        <v>264</v>
      </c>
      <c r="AU202" s="206" t="s">
        <v>89</v>
      </c>
      <c r="AY202" s="19" t="s">
        <v>262</v>
      </c>
      <c r="BE202" s="207">
        <f t="shared" si="44"/>
        <v>0</v>
      </c>
      <c r="BF202" s="207">
        <f t="shared" si="45"/>
        <v>0</v>
      </c>
      <c r="BG202" s="207">
        <f t="shared" si="46"/>
        <v>0</v>
      </c>
      <c r="BH202" s="207">
        <f t="shared" si="47"/>
        <v>0</v>
      </c>
      <c r="BI202" s="207">
        <f t="shared" si="48"/>
        <v>0</v>
      </c>
      <c r="BJ202" s="19" t="s">
        <v>89</v>
      </c>
      <c r="BK202" s="207">
        <f t="shared" si="49"/>
        <v>0</v>
      </c>
      <c r="BL202" s="19" t="s">
        <v>104</v>
      </c>
      <c r="BM202" s="206" t="s">
        <v>2092</v>
      </c>
    </row>
    <row r="203" spans="1:65" s="2" customFormat="1" ht="16.5" customHeight="1">
      <c r="A203" s="37"/>
      <c r="B203" s="38"/>
      <c r="C203" s="195" t="s">
        <v>1410</v>
      </c>
      <c r="D203" s="195" t="s">
        <v>264</v>
      </c>
      <c r="E203" s="196" t="s">
        <v>5286</v>
      </c>
      <c r="F203" s="197" t="s">
        <v>5287</v>
      </c>
      <c r="G203" s="198" t="s">
        <v>590</v>
      </c>
      <c r="H203" s="199">
        <v>72</v>
      </c>
      <c r="I203" s="200"/>
      <c r="J203" s="201">
        <f t="shared" si="40"/>
        <v>0</v>
      </c>
      <c r="K203" s="197" t="s">
        <v>44</v>
      </c>
      <c r="L203" s="42"/>
      <c r="M203" s="202" t="s">
        <v>44</v>
      </c>
      <c r="N203" s="203" t="s">
        <v>53</v>
      </c>
      <c r="O203" s="67"/>
      <c r="P203" s="204">
        <f t="shared" si="41"/>
        <v>0</v>
      </c>
      <c r="Q203" s="204">
        <v>0</v>
      </c>
      <c r="R203" s="204">
        <f t="shared" si="42"/>
        <v>0</v>
      </c>
      <c r="S203" s="204">
        <v>0</v>
      </c>
      <c r="T203" s="205">
        <f t="shared" si="43"/>
        <v>0</v>
      </c>
      <c r="U203" s="37"/>
      <c r="V203" s="37"/>
      <c r="W203" s="37"/>
      <c r="X203" s="37"/>
      <c r="Y203" s="37"/>
      <c r="Z203" s="37"/>
      <c r="AA203" s="37"/>
      <c r="AB203" s="37"/>
      <c r="AC203" s="37"/>
      <c r="AD203" s="37"/>
      <c r="AE203" s="37"/>
      <c r="AR203" s="206" t="s">
        <v>104</v>
      </c>
      <c r="AT203" s="206" t="s">
        <v>264</v>
      </c>
      <c r="AU203" s="206" t="s">
        <v>89</v>
      </c>
      <c r="AY203" s="19" t="s">
        <v>262</v>
      </c>
      <c r="BE203" s="207">
        <f t="shared" si="44"/>
        <v>0</v>
      </c>
      <c r="BF203" s="207">
        <f t="shared" si="45"/>
        <v>0</v>
      </c>
      <c r="BG203" s="207">
        <f t="shared" si="46"/>
        <v>0</v>
      </c>
      <c r="BH203" s="207">
        <f t="shared" si="47"/>
        <v>0</v>
      </c>
      <c r="BI203" s="207">
        <f t="shared" si="48"/>
        <v>0</v>
      </c>
      <c r="BJ203" s="19" t="s">
        <v>89</v>
      </c>
      <c r="BK203" s="207">
        <f t="shared" si="49"/>
        <v>0</v>
      </c>
      <c r="BL203" s="19" t="s">
        <v>104</v>
      </c>
      <c r="BM203" s="206" t="s">
        <v>2114</v>
      </c>
    </row>
    <row r="204" spans="1:65" s="2" customFormat="1" ht="21.75" customHeight="1">
      <c r="A204" s="37"/>
      <c r="B204" s="38"/>
      <c r="C204" s="195" t="s">
        <v>1418</v>
      </c>
      <c r="D204" s="195" t="s">
        <v>264</v>
      </c>
      <c r="E204" s="196" t="s">
        <v>5288</v>
      </c>
      <c r="F204" s="197" t="s">
        <v>5289</v>
      </c>
      <c r="G204" s="198" t="s">
        <v>590</v>
      </c>
      <c r="H204" s="199">
        <v>20700</v>
      </c>
      <c r="I204" s="200"/>
      <c r="J204" s="201">
        <f t="shared" si="40"/>
        <v>0</v>
      </c>
      <c r="K204" s="197" t="s">
        <v>44</v>
      </c>
      <c r="L204" s="42"/>
      <c r="M204" s="202" t="s">
        <v>44</v>
      </c>
      <c r="N204" s="203" t="s">
        <v>53</v>
      </c>
      <c r="O204" s="67"/>
      <c r="P204" s="204">
        <f t="shared" si="41"/>
        <v>0</v>
      </c>
      <c r="Q204" s="204">
        <v>0</v>
      </c>
      <c r="R204" s="204">
        <f t="shared" si="42"/>
        <v>0</v>
      </c>
      <c r="S204" s="204">
        <v>0</v>
      </c>
      <c r="T204" s="205">
        <f t="shared" si="43"/>
        <v>0</v>
      </c>
      <c r="U204" s="37"/>
      <c r="V204" s="37"/>
      <c r="W204" s="37"/>
      <c r="X204" s="37"/>
      <c r="Y204" s="37"/>
      <c r="Z204" s="37"/>
      <c r="AA204" s="37"/>
      <c r="AB204" s="37"/>
      <c r="AC204" s="37"/>
      <c r="AD204" s="37"/>
      <c r="AE204" s="37"/>
      <c r="AR204" s="206" t="s">
        <v>104</v>
      </c>
      <c r="AT204" s="206" t="s">
        <v>264</v>
      </c>
      <c r="AU204" s="206" t="s">
        <v>89</v>
      </c>
      <c r="AY204" s="19" t="s">
        <v>262</v>
      </c>
      <c r="BE204" s="207">
        <f t="shared" si="44"/>
        <v>0</v>
      </c>
      <c r="BF204" s="207">
        <f t="shared" si="45"/>
        <v>0</v>
      </c>
      <c r="BG204" s="207">
        <f t="shared" si="46"/>
        <v>0</v>
      </c>
      <c r="BH204" s="207">
        <f t="shared" si="47"/>
        <v>0</v>
      </c>
      <c r="BI204" s="207">
        <f t="shared" si="48"/>
        <v>0</v>
      </c>
      <c r="BJ204" s="19" t="s">
        <v>89</v>
      </c>
      <c r="BK204" s="207">
        <f t="shared" si="49"/>
        <v>0</v>
      </c>
      <c r="BL204" s="19" t="s">
        <v>104</v>
      </c>
      <c r="BM204" s="206" t="s">
        <v>2130</v>
      </c>
    </row>
    <row r="205" spans="1:65" s="2" customFormat="1" ht="16.5" customHeight="1">
      <c r="A205" s="37"/>
      <c r="B205" s="38"/>
      <c r="C205" s="195" t="s">
        <v>1427</v>
      </c>
      <c r="D205" s="195" t="s">
        <v>264</v>
      </c>
      <c r="E205" s="196" t="s">
        <v>5290</v>
      </c>
      <c r="F205" s="197" t="s">
        <v>5291</v>
      </c>
      <c r="G205" s="198" t="s">
        <v>590</v>
      </c>
      <c r="H205" s="199">
        <v>11138</v>
      </c>
      <c r="I205" s="200"/>
      <c r="J205" s="201">
        <f t="shared" si="40"/>
        <v>0</v>
      </c>
      <c r="K205" s="197" t="s">
        <v>44</v>
      </c>
      <c r="L205" s="42"/>
      <c r="M205" s="202" t="s">
        <v>44</v>
      </c>
      <c r="N205" s="203" t="s">
        <v>53</v>
      </c>
      <c r="O205" s="67"/>
      <c r="P205" s="204">
        <f t="shared" si="41"/>
        <v>0</v>
      </c>
      <c r="Q205" s="204">
        <v>0</v>
      </c>
      <c r="R205" s="204">
        <f t="shared" si="42"/>
        <v>0</v>
      </c>
      <c r="S205" s="204">
        <v>0</v>
      </c>
      <c r="T205" s="205">
        <f t="shared" si="43"/>
        <v>0</v>
      </c>
      <c r="U205" s="37"/>
      <c r="V205" s="37"/>
      <c r="W205" s="37"/>
      <c r="X205" s="37"/>
      <c r="Y205" s="37"/>
      <c r="Z205" s="37"/>
      <c r="AA205" s="37"/>
      <c r="AB205" s="37"/>
      <c r="AC205" s="37"/>
      <c r="AD205" s="37"/>
      <c r="AE205" s="37"/>
      <c r="AR205" s="206" t="s">
        <v>104</v>
      </c>
      <c r="AT205" s="206" t="s">
        <v>264</v>
      </c>
      <c r="AU205" s="206" t="s">
        <v>89</v>
      </c>
      <c r="AY205" s="19" t="s">
        <v>262</v>
      </c>
      <c r="BE205" s="207">
        <f t="shared" si="44"/>
        <v>0</v>
      </c>
      <c r="BF205" s="207">
        <f t="shared" si="45"/>
        <v>0</v>
      </c>
      <c r="BG205" s="207">
        <f t="shared" si="46"/>
        <v>0</v>
      </c>
      <c r="BH205" s="207">
        <f t="shared" si="47"/>
        <v>0</v>
      </c>
      <c r="BI205" s="207">
        <f t="shared" si="48"/>
        <v>0</v>
      </c>
      <c r="BJ205" s="19" t="s">
        <v>89</v>
      </c>
      <c r="BK205" s="207">
        <f t="shared" si="49"/>
        <v>0</v>
      </c>
      <c r="BL205" s="19" t="s">
        <v>104</v>
      </c>
      <c r="BM205" s="206" t="s">
        <v>2143</v>
      </c>
    </row>
    <row r="206" spans="1:65" s="2" customFormat="1" ht="16.5" customHeight="1">
      <c r="A206" s="37"/>
      <c r="B206" s="38"/>
      <c r="C206" s="195" t="s">
        <v>1432</v>
      </c>
      <c r="D206" s="195" t="s">
        <v>264</v>
      </c>
      <c r="E206" s="196" t="s">
        <v>5292</v>
      </c>
      <c r="F206" s="197" t="s">
        <v>5293</v>
      </c>
      <c r="G206" s="198" t="s">
        <v>590</v>
      </c>
      <c r="H206" s="199">
        <v>1460</v>
      </c>
      <c r="I206" s="200"/>
      <c r="J206" s="201">
        <f t="shared" si="40"/>
        <v>0</v>
      </c>
      <c r="K206" s="197" t="s">
        <v>44</v>
      </c>
      <c r="L206" s="42"/>
      <c r="M206" s="202" t="s">
        <v>44</v>
      </c>
      <c r="N206" s="203" t="s">
        <v>53</v>
      </c>
      <c r="O206" s="67"/>
      <c r="P206" s="204">
        <f t="shared" si="41"/>
        <v>0</v>
      </c>
      <c r="Q206" s="204">
        <v>0</v>
      </c>
      <c r="R206" s="204">
        <f t="shared" si="42"/>
        <v>0</v>
      </c>
      <c r="S206" s="204">
        <v>0</v>
      </c>
      <c r="T206" s="205">
        <f t="shared" si="43"/>
        <v>0</v>
      </c>
      <c r="U206" s="37"/>
      <c r="V206" s="37"/>
      <c r="W206" s="37"/>
      <c r="X206" s="37"/>
      <c r="Y206" s="37"/>
      <c r="Z206" s="37"/>
      <c r="AA206" s="37"/>
      <c r="AB206" s="37"/>
      <c r="AC206" s="37"/>
      <c r="AD206" s="37"/>
      <c r="AE206" s="37"/>
      <c r="AR206" s="206" t="s">
        <v>104</v>
      </c>
      <c r="AT206" s="206" t="s">
        <v>264</v>
      </c>
      <c r="AU206" s="206" t="s">
        <v>89</v>
      </c>
      <c r="AY206" s="19" t="s">
        <v>262</v>
      </c>
      <c r="BE206" s="207">
        <f t="shared" si="44"/>
        <v>0</v>
      </c>
      <c r="BF206" s="207">
        <f t="shared" si="45"/>
        <v>0</v>
      </c>
      <c r="BG206" s="207">
        <f t="shared" si="46"/>
        <v>0</v>
      </c>
      <c r="BH206" s="207">
        <f t="shared" si="47"/>
        <v>0</v>
      </c>
      <c r="BI206" s="207">
        <f t="shared" si="48"/>
        <v>0</v>
      </c>
      <c r="BJ206" s="19" t="s">
        <v>89</v>
      </c>
      <c r="BK206" s="207">
        <f t="shared" si="49"/>
        <v>0</v>
      </c>
      <c r="BL206" s="19" t="s">
        <v>104</v>
      </c>
      <c r="BM206" s="206" t="s">
        <v>2166</v>
      </c>
    </row>
    <row r="207" spans="1:65" s="2" customFormat="1" ht="16.5" customHeight="1">
      <c r="A207" s="37"/>
      <c r="B207" s="38"/>
      <c r="C207" s="195" t="s">
        <v>1437</v>
      </c>
      <c r="D207" s="195" t="s">
        <v>264</v>
      </c>
      <c r="E207" s="196" t="s">
        <v>5294</v>
      </c>
      <c r="F207" s="197" t="s">
        <v>5295</v>
      </c>
      <c r="G207" s="198" t="s">
        <v>590</v>
      </c>
      <c r="H207" s="199">
        <v>750</v>
      </c>
      <c r="I207" s="200"/>
      <c r="J207" s="201">
        <f t="shared" si="40"/>
        <v>0</v>
      </c>
      <c r="K207" s="197" t="s">
        <v>44</v>
      </c>
      <c r="L207" s="42"/>
      <c r="M207" s="202" t="s">
        <v>44</v>
      </c>
      <c r="N207" s="203" t="s">
        <v>53</v>
      </c>
      <c r="O207" s="67"/>
      <c r="P207" s="204">
        <f t="shared" si="41"/>
        <v>0</v>
      </c>
      <c r="Q207" s="204">
        <v>0</v>
      </c>
      <c r="R207" s="204">
        <f t="shared" si="42"/>
        <v>0</v>
      </c>
      <c r="S207" s="204">
        <v>0</v>
      </c>
      <c r="T207" s="205">
        <f t="shared" si="43"/>
        <v>0</v>
      </c>
      <c r="U207" s="37"/>
      <c r="V207" s="37"/>
      <c r="W207" s="37"/>
      <c r="X207" s="37"/>
      <c r="Y207" s="37"/>
      <c r="Z207" s="37"/>
      <c r="AA207" s="37"/>
      <c r="AB207" s="37"/>
      <c r="AC207" s="37"/>
      <c r="AD207" s="37"/>
      <c r="AE207" s="37"/>
      <c r="AR207" s="206" t="s">
        <v>104</v>
      </c>
      <c r="AT207" s="206" t="s">
        <v>264</v>
      </c>
      <c r="AU207" s="206" t="s">
        <v>89</v>
      </c>
      <c r="AY207" s="19" t="s">
        <v>262</v>
      </c>
      <c r="BE207" s="207">
        <f t="shared" si="44"/>
        <v>0</v>
      </c>
      <c r="BF207" s="207">
        <f t="shared" si="45"/>
        <v>0</v>
      </c>
      <c r="BG207" s="207">
        <f t="shared" si="46"/>
        <v>0</v>
      </c>
      <c r="BH207" s="207">
        <f t="shared" si="47"/>
        <v>0</v>
      </c>
      <c r="BI207" s="207">
        <f t="shared" si="48"/>
        <v>0</v>
      </c>
      <c r="BJ207" s="19" t="s">
        <v>89</v>
      </c>
      <c r="BK207" s="207">
        <f t="shared" si="49"/>
        <v>0</v>
      </c>
      <c r="BL207" s="19" t="s">
        <v>104</v>
      </c>
      <c r="BM207" s="206" t="s">
        <v>2182</v>
      </c>
    </row>
    <row r="208" spans="1:65" s="2" customFormat="1" ht="16.5" customHeight="1">
      <c r="A208" s="37"/>
      <c r="B208" s="38"/>
      <c r="C208" s="195" t="s">
        <v>1446</v>
      </c>
      <c r="D208" s="195" t="s">
        <v>264</v>
      </c>
      <c r="E208" s="196" t="s">
        <v>5296</v>
      </c>
      <c r="F208" s="197" t="s">
        <v>5297</v>
      </c>
      <c r="G208" s="198" t="s">
        <v>590</v>
      </c>
      <c r="H208" s="199">
        <v>55</v>
      </c>
      <c r="I208" s="200"/>
      <c r="J208" s="201">
        <f t="shared" si="40"/>
        <v>0</v>
      </c>
      <c r="K208" s="197" t="s">
        <v>44</v>
      </c>
      <c r="L208" s="42"/>
      <c r="M208" s="202" t="s">
        <v>44</v>
      </c>
      <c r="N208" s="203" t="s">
        <v>53</v>
      </c>
      <c r="O208" s="67"/>
      <c r="P208" s="204">
        <f t="shared" si="41"/>
        <v>0</v>
      </c>
      <c r="Q208" s="204">
        <v>0</v>
      </c>
      <c r="R208" s="204">
        <f t="shared" si="42"/>
        <v>0</v>
      </c>
      <c r="S208" s="204">
        <v>0</v>
      </c>
      <c r="T208" s="205">
        <f t="shared" si="43"/>
        <v>0</v>
      </c>
      <c r="U208" s="37"/>
      <c r="V208" s="37"/>
      <c r="W208" s="37"/>
      <c r="X208" s="37"/>
      <c r="Y208" s="37"/>
      <c r="Z208" s="37"/>
      <c r="AA208" s="37"/>
      <c r="AB208" s="37"/>
      <c r="AC208" s="37"/>
      <c r="AD208" s="37"/>
      <c r="AE208" s="37"/>
      <c r="AR208" s="206" t="s">
        <v>104</v>
      </c>
      <c r="AT208" s="206" t="s">
        <v>264</v>
      </c>
      <c r="AU208" s="206" t="s">
        <v>89</v>
      </c>
      <c r="AY208" s="19" t="s">
        <v>262</v>
      </c>
      <c r="BE208" s="207">
        <f t="shared" si="44"/>
        <v>0</v>
      </c>
      <c r="BF208" s="207">
        <f t="shared" si="45"/>
        <v>0</v>
      </c>
      <c r="BG208" s="207">
        <f t="shared" si="46"/>
        <v>0</v>
      </c>
      <c r="BH208" s="207">
        <f t="shared" si="47"/>
        <v>0</v>
      </c>
      <c r="BI208" s="207">
        <f t="shared" si="48"/>
        <v>0</v>
      </c>
      <c r="BJ208" s="19" t="s">
        <v>89</v>
      </c>
      <c r="BK208" s="207">
        <f t="shared" si="49"/>
        <v>0</v>
      </c>
      <c r="BL208" s="19" t="s">
        <v>104</v>
      </c>
      <c r="BM208" s="206" t="s">
        <v>2198</v>
      </c>
    </row>
    <row r="209" spans="1:65" s="2" customFormat="1" ht="16.5" customHeight="1">
      <c r="A209" s="37"/>
      <c r="B209" s="38"/>
      <c r="C209" s="195" t="s">
        <v>1451</v>
      </c>
      <c r="D209" s="195" t="s">
        <v>264</v>
      </c>
      <c r="E209" s="196" t="s">
        <v>5298</v>
      </c>
      <c r="F209" s="197" t="s">
        <v>5299</v>
      </c>
      <c r="G209" s="198" t="s">
        <v>590</v>
      </c>
      <c r="H209" s="199">
        <v>35</v>
      </c>
      <c r="I209" s="200"/>
      <c r="J209" s="201">
        <f t="shared" si="40"/>
        <v>0</v>
      </c>
      <c r="K209" s="197" t="s">
        <v>44</v>
      </c>
      <c r="L209" s="42"/>
      <c r="M209" s="202" t="s">
        <v>44</v>
      </c>
      <c r="N209" s="203" t="s">
        <v>53</v>
      </c>
      <c r="O209" s="67"/>
      <c r="P209" s="204">
        <f t="shared" si="41"/>
        <v>0</v>
      </c>
      <c r="Q209" s="204">
        <v>0</v>
      </c>
      <c r="R209" s="204">
        <f t="shared" si="42"/>
        <v>0</v>
      </c>
      <c r="S209" s="204">
        <v>0</v>
      </c>
      <c r="T209" s="205">
        <f t="shared" si="43"/>
        <v>0</v>
      </c>
      <c r="U209" s="37"/>
      <c r="V209" s="37"/>
      <c r="W209" s="37"/>
      <c r="X209" s="37"/>
      <c r="Y209" s="37"/>
      <c r="Z209" s="37"/>
      <c r="AA209" s="37"/>
      <c r="AB209" s="37"/>
      <c r="AC209" s="37"/>
      <c r="AD209" s="37"/>
      <c r="AE209" s="37"/>
      <c r="AR209" s="206" t="s">
        <v>104</v>
      </c>
      <c r="AT209" s="206" t="s">
        <v>264</v>
      </c>
      <c r="AU209" s="206" t="s">
        <v>89</v>
      </c>
      <c r="AY209" s="19" t="s">
        <v>262</v>
      </c>
      <c r="BE209" s="207">
        <f t="shared" si="44"/>
        <v>0</v>
      </c>
      <c r="BF209" s="207">
        <f t="shared" si="45"/>
        <v>0</v>
      </c>
      <c r="BG209" s="207">
        <f t="shared" si="46"/>
        <v>0</v>
      </c>
      <c r="BH209" s="207">
        <f t="shared" si="47"/>
        <v>0</v>
      </c>
      <c r="BI209" s="207">
        <f t="shared" si="48"/>
        <v>0</v>
      </c>
      <c r="BJ209" s="19" t="s">
        <v>89</v>
      </c>
      <c r="BK209" s="207">
        <f t="shared" si="49"/>
        <v>0</v>
      </c>
      <c r="BL209" s="19" t="s">
        <v>104</v>
      </c>
      <c r="BM209" s="206" t="s">
        <v>2207</v>
      </c>
    </row>
    <row r="210" spans="1:65" s="2" customFormat="1" ht="16.5" customHeight="1">
      <c r="A210" s="37"/>
      <c r="B210" s="38"/>
      <c r="C210" s="195" t="s">
        <v>1456</v>
      </c>
      <c r="D210" s="195" t="s">
        <v>264</v>
      </c>
      <c r="E210" s="196" t="s">
        <v>5300</v>
      </c>
      <c r="F210" s="197" t="s">
        <v>5301</v>
      </c>
      <c r="G210" s="198" t="s">
        <v>590</v>
      </c>
      <c r="H210" s="199">
        <v>584</v>
      </c>
      <c r="I210" s="200"/>
      <c r="J210" s="201">
        <f t="shared" si="40"/>
        <v>0</v>
      </c>
      <c r="K210" s="197" t="s">
        <v>44</v>
      </c>
      <c r="L210" s="42"/>
      <c r="M210" s="202" t="s">
        <v>44</v>
      </c>
      <c r="N210" s="203" t="s">
        <v>53</v>
      </c>
      <c r="O210" s="67"/>
      <c r="P210" s="204">
        <f t="shared" si="41"/>
        <v>0</v>
      </c>
      <c r="Q210" s="204">
        <v>0</v>
      </c>
      <c r="R210" s="204">
        <f t="shared" si="42"/>
        <v>0</v>
      </c>
      <c r="S210" s="204">
        <v>0</v>
      </c>
      <c r="T210" s="205">
        <f t="shared" si="43"/>
        <v>0</v>
      </c>
      <c r="U210" s="37"/>
      <c r="V210" s="37"/>
      <c r="W210" s="37"/>
      <c r="X210" s="37"/>
      <c r="Y210" s="37"/>
      <c r="Z210" s="37"/>
      <c r="AA210" s="37"/>
      <c r="AB210" s="37"/>
      <c r="AC210" s="37"/>
      <c r="AD210" s="37"/>
      <c r="AE210" s="37"/>
      <c r="AR210" s="206" t="s">
        <v>104</v>
      </c>
      <c r="AT210" s="206" t="s">
        <v>264</v>
      </c>
      <c r="AU210" s="206" t="s">
        <v>89</v>
      </c>
      <c r="AY210" s="19" t="s">
        <v>262</v>
      </c>
      <c r="BE210" s="207">
        <f t="shared" si="44"/>
        <v>0</v>
      </c>
      <c r="BF210" s="207">
        <f t="shared" si="45"/>
        <v>0</v>
      </c>
      <c r="BG210" s="207">
        <f t="shared" si="46"/>
        <v>0</v>
      </c>
      <c r="BH210" s="207">
        <f t="shared" si="47"/>
        <v>0</v>
      </c>
      <c r="BI210" s="207">
        <f t="shared" si="48"/>
        <v>0</v>
      </c>
      <c r="BJ210" s="19" t="s">
        <v>89</v>
      </c>
      <c r="BK210" s="207">
        <f t="shared" si="49"/>
        <v>0</v>
      </c>
      <c r="BL210" s="19" t="s">
        <v>104</v>
      </c>
      <c r="BM210" s="206" t="s">
        <v>2216</v>
      </c>
    </row>
    <row r="211" spans="1:65" s="2" customFormat="1" ht="16.5" customHeight="1">
      <c r="A211" s="37"/>
      <c r="B211" s="38"/>
      <c r="C211" s="195" t="s">
        <v>1464</v>
      </c>
      <c r="D211" s="195" t="s">
        <v>264</v>
      </c>
      <c r="E211" s="196" t="s">
        <v>5302</v>
      </c>
      <c r="F211" s="197" t="s">
        <v>5303</v>
      </c>
      <c r="G211" s="198" t="s">
        <v>590</v>
      </c>
      <c r="H211" s="199">
        <v>1015</v>
      </c>
      <c r="I211" s="200"/>
      <c r="J211" s="201">
        <f t="shared" si="40"/>
        <v>0</v>
      </c>
      <c r="K211" s="197" t="s">
        <v>44</v>
      </c>
      <c r="L211" s="42"/>
      <c r="M211" s="202" t="s">
        <v>44</v>
      </c>
      <c r="N211" s="203" t="s">
        <v>53</v>
      </c>
      <c r="O211" s="67"/>
      <c r="P211" s="204">
        <f t="shared" si="41"/>
        <v>0</v>
      </c>
      <c r="Q211" s="204">
        <v>0</v>
      </c>
      <c r="R211" s="204">
        <f t="shared" si="42"/>
        <v>0</v>
      </c>
      <c r="S211" s="204">
        <v>0</v>
      </c>
      <c r="T211" s="205">
        <f t="shared" si="43"/>
        <v>0</v>
      </c>
      <c r="U211" s="37"/>
      <c r="V211" s="37"/>
      <c r="W211" s="37"/>
      <c r="X211" s="37"/>
      <c r="Y211" s="37"/>
      <c r="Z211" s="37"/>
      <c r="AA211" s="37"/>
      <c r="AB211" s="37"/>
      <c r="AC211" s="37"/>
      <c r="AD211" s="37"/>
      <c r="AE211" s="37"/>
      <c r="AR211" s="206" t="s">
        <v>104</v>
      </c>
      <c r="AT211" s="206" t="s">
        <v>264</v>
      </c>
      <c r="AU211" s="206" t="s">
        <v>89</v>
      </c>
      <c r="AY211" s="19" t="s">
        <v>262</v>
      </c>
      <c r="BE211" s="207">
        <f t="shared" si="44"/>
        <v>0</v>
      </c>
      <c r="BF211" s="207">
        <f t="shared" si="45"/>
        <v>0</v>
      </c>
      <c r="BG211" s="207">
        <f t="shared" si="46"/>
        <v>0</v>
      </c>
      <c r="BH211" s="207">
        <f t="shared" si="47"/>
        <v>0</v>
      </c>
      <c r="BI211" s="207">
        <f t="shared" si="48"/>
        <v>0</v>
      </c>
      <c r="BJ211" s="19" t="s">
        <v>89</v>
      </c>
      <c r="BK211" s="207">
        <f t="shared" si="49"/>
        <v>0</v>
      </c>
      <c r="BL211" s="19" t="s">
        <v>104</v>
      </c>
      <c r="BM211" s="206" t="s">
        <v>2252</v>
      </c>
    </row>
    <row r="212" spans="1:65" s="2" customFormat="1" ht="16.5" customHeight="1">
      <c r="A212" s="37"/>
      <c r="B212" s="38"/>
      <c r="C212" s="195" t="s">
        <v>1469</v>
      </c>
      <c r="D212" s="195" t="s">
        <v>264</v>
      </c>
      <c r="E212" s="196" t="s">
        <v>5304</v>
      </c>
      <c r="F212" s="197" t="s">
        <v>5305</v>
      </c>
      <c r="G212" s="198" t="s">
        <v>590</v>
      </c>
      <c r="H212" s="199">
        <v>2288</v>
      </c>
      <c r="I212" s="200"/>
      <c r="J212" s="201">
        <f t="shared" si="40"/>
        <v>0</v>
      </c>
      <c r="K212" s="197" t="s">
        <v>44</v>
      </c>
      <c r="L212" s="42"/>
      <c r="M212" s="202" t="s">
        <v>44</v>
      </c>
      <c r="N212" s="203" t="s">
        <v>53</v>
      </c>
      <c r="O212" s="67"/>
      <c r="P212" s="204">
        <f t="shared" si="41"/>
        <v>0</v>
      </c>
      <c r="Q212" s="204">
        <v>0</v>
      </c>
      <c r="R212" s="204">
        <f t="shared" si="42"/>
        <v>0</v>
      </c>
      <c r="S212" s="204">
        <v>0</v>
      </c>
      <c r="T212" s="205">
        <f t="shared" si="43"/>
        <v>0</v>
      </c>
      <c r="U212" s="37"/>
      <c r="V212" s="37"/>
      <c r="W212" s="37"/>
      <c r="X212" s="37"/>
      <c r="Y212" s="37"/>
      <c r="Z212" s="37"/>
      <c r="AA212" s="37"/>
      <c r="AB212" s="37"/>
      <c r="AC212" s="37"/>
      <c r="AD212" s="37"/>
      <c r="AE212" s="37"/>
      <c r="AR212" s="206" t="s">
        <v>104</v>
      </c>
      <c r="AT212" s="206" t="s">
        <v>264</v>
      </c>
      <c r="AU212" s="206" t="s">
        <v>89</v>
      </c>
      <c r="AY212" s="19" t="s">
        <v>262</v>
      </c>
      <c r="BE212" s="207">
        <f t="shared" si="44"/>
        <v>0</v>
      </c>
      <c r="BF212" s="207">
        <f t="shared" si="45"/>
        <v>0</v>
      </c>
      <c r="BG212" s="207">
        <f t="shared" si="46"/>
        <v>0</v>
      </c>
      <c r="BH212" s="207">
        <f t="shared" si="47"/>
        <v>0</v>
      </c>
      <c r="BI212" s="207">
        <f t="shared" si="48"/>
        <v>0</v>
      </c>
      <c r="BJ212" s="19" t="s">
        <v>89</v>
      </c>
      <c r="BK212" s="207">
        <f t="shared" si="49"/>
        <v>0</v>
      </c>
      <c r="BL212" s="19" t="s">
        <v>104</v>
      </c>
      <c r="BM212" s="206" t="s">
        <v>2264</v>
      </c>
    </row>
    <row r="213" spans="1:65" s="2" customFormat="1" ht="16.5" customHeight="1">
      <c r="A213" s="37"/>
      <c r="B213" s="38"/>
      <c r="C213" s="195" t="s">
        <v>1474</v>
      </c>
      <c r="D213" s="195" t="s">
        <v>264</v>
      </c>
      <c r="E213" s="196" t="s">
        <v>5306</v>
      </c>
      <c r="F213" s="197" t="s">
        <v>5307</v>
      </c>
      <c r="G213" s="198" t="s">
        <v>590</v>
      </c>
      <c r="H213" s="199">
        <v>204</v>
      </c>
      <c r="I213" s="200"/>
      <c r="J213" s="201">
        <f t="shared" si="40"/>
        <v>0</v>
      </c>
      <c r="K213" s="197" t="s">
        <v>44</v>
      </c>
      <c r="L213" s="42"/>
      <c r="M213" s="202" t="s">
        <v>44</v>
      </c>
      <c r="N213" s="203" t="s">
        <v>53</v>
      </c>
      <c r="O213" s="67"/>
      <c r="P213" s="204">
        <f t="shared" si="41"/>
        <v>0</v>
      </c>
      <c r="Q213" s="204">
        <v>0</v>
      </c>
      <c r="R213" s="204">
        <f t="shared" si="42"/>
        <v>0</v>
      </c>
      <c r="S213" s="204">
        <v>0</v>
      </c>
      <c r="T213" s="205">
        <f t="shared" si="43"/>
        <v>0</v>
      </c>
      <c r="U213" s="37"/>
      <c r="V213" s="37"/>
      <c r="W213" s="37"/>
      <c r="X213" s="37"/>
      <c r="Y213" s="37"/>
      <c r="Z213" s="37"/>
      <c r="AA213" s="37"/>
      <c r="AB213" s="37"/>
      <c r="AC213" s="37"/>
      <c r="AD213" s="37"/>
      <c r="AE213" s="37"/>
      <c r="AR213" s="206" t="s">
        <v>104</v>
      </c>
      <c r="AT213" s="206" t="s">
        <v>264</v>
      </c>
      <c r="AU213" s="206" t="s">
        <v>89</v>
      </c>
      <c r="AY213" s="19" t="s">
        <v>262</v>
      </c>
      <c r="BE213" s="207">
        <f t="shared" si="44"/>
        <v>0</v>
      </c>
      <c r="BF213" s="207">
        <f t="shared" si="45"/>
        <v>0</v>
      </c>
      <c r="BG213" s="207">
        <f t="shared" si="46"/>
        <v>0</v>
      </c>
      <c r="BH213" s="207">
        <f t="shared" si="47"/>
        <v>0</v>
      </c>
      <c r="BI213" s="207">
        <f t="shared" si="48"/>
        <v>0</v>
      </c>
      <c r="BJ213" s="19" t="s">
        <v>89</v>
      </c>
      <c r="BK213" s="207">
        <f t="shared" si="49"/>
        <v>0</v>
      </c>
      <c r="BL213" s="19" t="s">
        <v>104</v>
      </c>
      <c r="BM213" s="206" t="s">
        <v>2288</v>
      </c>
    </row>
    <row r="214" spans="1:65" s="2" customFormat="1" ht="16.5" customHeight="1">
      <c r="A214" s="37"/>
      <c r="B214" s="38"/>
      <c r="C214" s="195" t="s">
        <v>1479</v>
      </c>
      <c r="D214" s="195" t="s">
        <v>264</v>
      </c>
      <c r="E214" s="196" t="s">
        <v>5308</v>
      </c>
      <c r="F214" s="197" t="s">
        <v>5309</v>
      </c>
      <c r="G214" s="198" t="s">
        <v>590</v>
      </c>
      <c r="H214" s="199">
        <v>45</v>
      </c>
      <c r="I214" s="200"/>
      <c r="J214" s="201">
        <f t="shared" si="40"/>
        <v>0</v>
      </c>
      <c r="K214" s="197" t="s">
        <v>44</v>
      </c>
      <c r="L214" s="42"/>
      <c r="M214" s="202" t="s">
        <v>44</v>
      </c>
      <c r="N214" s="203" t="s">
        <v>53</v>
      </c>
      <c r="O214" s="67"/>
      <c r="P214" s="204">
        <f t="shared" si="41"/>
        <v>0</v>
      </c>
      <c r="Q214" s="204">
        <v>0</v>
      </c>
      <c r="R214" s="204">
        <f t="shared" si="42"/>
        <v>0</v>
      </c>
      <c r="S214" s="204">
        <v>0</v>
      </c>
      <c r="T214" s="205">
        <f t="shared" si="43"/>
        <v>0</v>
      </c>
      <c r="U214" s="37"/>
      <c r="V214" s="37"/>
      <c r="W214" s="37"/>
      <c r="X214" s="37"/>
      <c r="Y214" s="37"/>
      <c r="Z214" s="37"/>
      <c r="AA214" s="37"/>
      <c r="AB214" s="37"/>
      <c r="AC214" s="37"/>
      <c r="AD214" s="37"/>
      <c r="AE214" s="37"/>
      <c r="AR214" s="206" t="s">
        <v>104</v>
      </c>
      <c r="AT214" s="206" t="s">
        <v>264</v>
      </c>
      <c r="AU214" s="206" t="s">
        <v>89</v>
      </c>
      <c r="AY214" s="19" t="s">
        <v>262</v>
      </c>
      <c r="BE214" s="207">
        <f t="shared" si="44"/>
        <v>0</v>
      </c>
      <c r="BF214" s="207">
        <f t="shared" si="45"/>
        <v>0</v>
      </c>
      <c r="BG214" s="207">
        <f t="shared" si="46"/>
        <v>0</v>
      </c>
      <c r="BH214" s="207">
        <f t="shared" si="47"/>
        <v>0</v>
      </c>
      <c r="BI214" s="207">
        <f t="shared" si="48"/>
        <v>0</v>
      </c>
      <c r="BJ214" s="19" t="s">
        <v>89</v>
      </c>
      <c r="BK214" s="207">
        <f t="shared" si="49"/>
        <v>0</v>
      </c>
      <c r="BL214" s="19" t="s">
        <v>104</v>
      </c>
      <c r="BM214" s="206" t="s">
        <v>2298</v>
      </c>
    </row>
    <row r="215" spans="1:65" s="2" customFormat="1" ht="16.5" customHeight="1">
      <c r="A215" s="37"/>
      <c r="B215" s="38"/>
      <c r="C215" s="195" t="s">
        <v>1483</v>
      </c>
      <c r="D215" s="195" t="s">
        <v>264</v>
      </c>
      <c r="E215" s="196" t="s">
        <v>5310</v>
      </c>
      <c r="F215" s="197" t="s">
        <v>5311</v>
      </c>
      <c r="G215" s="198" t="s">
        <v>590</v>
      </c>
      <c r="H215" s="199">
        <v>450</v>
      </c>
      <c r="I215" s="200"/>
      <c r="J215" s="201">
        <f t="shared" si="40"/>
        <v>0</v>
      </c>
      <c r="K215" s="197" t="s">
        <v>44</v>
      </c>
      <c r="L215" s="42"/>
      <c r="M215" s="202" t="s">
        <v>44</v>
      </c>
      <c r="N215" s="203" t="s">
        <v>53</v>
      </c>
      <c r="O215" s="67"/>
      <c r="P215" s="204">
        <f t="shared" si="41"/>
        <v>0</v>
      </c>
      <c r="Q215" s="204">
        <v>0</v>
      </c>
      <c r="R215" s="204">
        <f t="shared" si="42"/>
        <v>0</v>
      </c>
      <c r="S215" s="204">
        <v>0</v>
      </c>
      <c r="T215" s="205">
        <f t="shared" si="43"/>
        <v>0</v>
      </c>
      <c r="U215" s="37"/>
      <c r="V215" s="37"/>
      <c r="W215" s="37"/>
      <c r="X215" s="37"/>
      <c r="Y215" s="37"/>
      <c r="Z215" s="37"/>
      <c r="AA215" s="37"/>
      <c r="AB215" s="37"/>
      <c r="AC215" s="37"/>
      <c r="AD215" s="37"/>
      <c r="AE215" s="37"/>
      <c r="AR215" s="206" t="s">
        <v>104</v>
      </c>
      <c r="AT215" s="206" t="s">
        <v>264</v>
      </c>
      <c r="AU215" s="206" t="s">
        <v>89</v>
      </c>
      <c r="AY215" s="19" t="s">
        <v>262</v>
      </c>
      <c r="BE215" s="207">
        <f t="shared" si="44"/>
        <v>0</v>
      </c>
      <c r="BF215" s="207">
        <f t="shared" si="45"/>
        <v>0</v>
      </c>
      <c r="BG215" s="207">
        <f t="shared" si="46"/>
        <v>0</v>
      </c>
      <c r="BH215" s="207">
        <f t="shared" si="47"/>
        <v>0</v>
      </c>
      <c r="BI215" s="207">
        <f t="shared" si="48"/>
        <v>0</v>
      </c>
      <c r="BJ215" s="19" t="s">
        <v>89</v>
      </c>
      <c r="BK215" s="207">
        <f t="shared" si="49"/>
        <v>0</v>
      </c>
      <c r="BL215" s="19" t="s">
        <v>104</v>
      </c>
      <c r="BM215" s="206" t="s">
        <v>2304</v>
      </c>
    </row>
    <row r="216" spans="1:65" s="2" customFormat="1" ht="16.5" customHeight="1">
      <c r="A216" s="37"/>
      <c r="B216" s="38"/>
      <c r="C216" s="195" t="s">
        <v>1487</v>
      </c>
      <c r="D216" s="195" t="s">
        <v>264</v>
      </c>
      <c r="E216" s="196" t="s">
        <v>5312</v>
      </c>
      <c r="F216" s="197" t="s">
        <v>5313</v>
      </c>
      <c r="G216" s="198" t="s">
        <v>590</v>
      </c>
      <c r="H216" s="199">
        <v>12960</v>
      </c>
      <c r="I216" s="200"/>
      <c r="J216" s="201">
        <f t="shared" si="40"/>
        <v>0</v>
      </c>
      <c r="K216" s="197" t="s">
        <v>44</v>
      </c>
      <c r="L216" s="42"/>
      <c r="M216" s="202" t="s">
        <v>44</v>
      </c>
      <c r="N216" s="203" t="s">
        <v>53</v>
      </c>
      <c r="O216" s="67"/>
      <c r="P216" s="204">
        <f t="shared" si="41"/>
        <v>0</v>
      </c>
      <c r="Q216" s="204">
        <v>0</v>
      </c>
      <c r="R216" s="204">
        <f t="shared" si="42"/>
        <v>0</v>
      </c>
      <c r="S216" s="204">
        <v>0</v>
      </c>
      <c r="T216" s="205">
        <f t="shared" si="43"/>
        <v>0</v>
      </c>
      <c r="U216" s="37"/>
      <c r="V216" s="37"/>
      <c r="W216" s="37"/>
      <c r="X216" s="37"/>
      <c r="Y216" s="37"/>
      <c r="Z216" s="37"/>
      <c r="AA216" s="37"/>
      <c r="AB216" s="37"/>
      <c r="AC216" s="37"/>
      <c r="AD216" s="37"/>
      <c r="AE216" s="37"/>
      <c r="AR216" s="206" t="s">
        <v>104</v>
      </c>
      <c r="AT216" s="206" t="s">
        <v>264</v>
      </c>
      <c r="AU216" s="206" t="s">
        <v>89</v>
      </c>
      <c r="AY216" s="19" t="s">
        <v>262</v>
      </c>
      <c r="BE216" s="207">
        <f t="shared" si="44"/>
        <v>0</v>
      </c>
      <c r="BF216" s="207">
        <f t="shared" si="45"/>
        <v>0</v>
      </c>
      <c r="BG216" s="207">
        <f t="shared" si="46"/>
        <v>0</v>
      </c>
      <c r="BH216" s="207">
        <f t="shared" si="47"/>
        <v>0</v>
      </c>
      <c r="BI216" s="207">
        <f t="shared" si="48"/>
        <v>0</v>
      </c>
      <c r="BJ216" s="19" t="s">
        <v>89</v>
      </c>
      <c r="BK216" s="207">
        <f t="shared" si="49"/>
        <v>0</v>
      </c>
      <c r="BL216" s="19" t="s">
        <v>104</v>
      </c>
      <c r="BM216" s="206" t="s">
        <v>2319</v>
      </c>
    </row>
    <row r="217" spans="1:65" s="2" customFormat="1" ht="16.5" customHeight="1">
      <c r="A217" s="37"/>
      <c r="B217" s="38"/>
      <c r="C217" s="195" t="s">
        <v>1494</v>
      </c>
      <c r="D217" s="195" t="s">
        <v>264</v>
      </c>
      <c r="E217" s="196" t="s">
        <v>5314</v>
      </c>
      <c r="F217" s="197" t="s">
        <v>5315</v>
      </c>
      <c r="G217" s="198" t="s">
        <v>590</v>
      </c>
      <c r="H217" s="199">
        <v>7140</v>
      </c>
      <c r="I217" s="200"/>
      <c r="J217" s="201">
        <f t="shared" si="40"/>
        <v>0</v>
      </c>
      <c r="K217" s="197" t="s">
        <v>44</v>
      </c>
      <c r="L217" s="42"/>
      <c r="M217" s="202" t="s">
        <v>44</v>
      </c>
      <c r="N217" s="203" t="s">
        <v>53</v>
      </c>
      <c r="O217" s="67"/>
      <c r="P217" s="204">
        <f t="shared" si="41"/>
        <v>0</v>
      </c>
      <c r="Q217" s="204">
        <v>0</v>
      </c>
      <c r="R217" s="204">
        <f t="shared" si="42"/>
        <v>0</v>
      </c>
      <c r="S217" s="204">
        <v>0</v>
      </c>
      <c r="T217" s="205">
        <f t="shared" si="43"/>
        <v>0</v>
      </c>
      <c r="U217" s="37"/>
      <c r="V217" s="37"/>
      <c r="W217" s="37"/>
      <c r="X217" s="37"/>
      <c r="Y217" s="37"/>
      <c r="Z217" s="37"/>
      <c r="AA217" s="37"/>
      <c r="AB217" s="37"/>
      <c r="AC217" s="37"/>
      <c r="AD217" s="37"/>
      <c r="AE217" s="37"/>
      <c r="AR217" s="206" t="s">
        <v>104</v>
      </c>
      <c r="AT217" s="206" t="s">
        <v>264</v>
      </c>
      <c r="AU217" s="206" t="s">
        <v>89</v>
      </c>
      <c r="AY217" s="19" t="s">
        <v>262</v>
      </c>
      <c r="BE217" s="207">
        <f t="shared" si="44"/>
        <v>0</v>
      </c>
      <c r="BF217" s="207">
        <f t="shared" si="45"/>
        <v>0</v>
      </c>
      <c r="BG217" s="207">
        <f t="shared" si="46"/>
        <v>0</v>
      </c>
      <c r="BH217" s="207">
        <f t="shared" si="47"/>
        <v>0</v>
      </c>
      <c r="BI217" s="207">
        <f t="shared" si="48"/>
        <v>0</v>
      </c>
      <c r="BJ217" s="19" t="s">
        <v>89</v>
      </c>
      <c r="BK217" s="207">
        <f t="shared" si="49"/>
        <v>0</v>
      </c>
      <c r="BL217" s="19" t="s">
        <v>104</v>
      </c>
      <c r="BM217" s="206" t="s">
        <v>2327</v>
      </c>
    </row>
    <row r="218" spans="1:65" s="2" customFormat="1" ht="16.5" customHeight="1">
      <c r="A218" s="37"/>
      <c r="B218" s="38"/>
      <c r="C218" s="195" t="s">
        <v>1505</v>
      </c>
      <c r="D218" s="195" t="s">
        <v>264</v>
      </c>
      <c r="E218" s="196" t="s">
        <v>5316</v>
      </c>
      <c r="F218" s="197" t="s">
        <v>5317</v>
      </c>
      <c r="G218" s="198" t="s">
        <v>590</v>
      </c>
      <c r="H218" s="199">
        <v>280</v>
      </c>
      <c r="I218" s="200"/>
      <c r="J218" s="201">
        <f t="shared" si="40"/>
        <v>0</v>
      </c>
      <c r="K218" s="197" t="s">
        <v>44</v>
      </c>
      <c r="L218" s="42"/>
      <c r="M218" s="202" t="s">
        <v>44</v>
      </c>
      <c r="N218" s="203" t="s">
        <v>53</v>
      </c>
      <c r="O218" s="67"/>
      <c r="P218" s="204">
        <f t="shared" si="41"/>
        <v>0</v>
      </c>
      <c r="Q218" s="204">
        <v>0</v>
      </c>
      <c r="R218" s="204">
        <f t="shared" si="42"/>
        <v>0</v>
      </c>
      <c r="S218" s="204">
        <v>0</v>
      </c>
      <c r="T218" s="205">
        <f t="shared" si="43"/>
        <v>0</v>
      </c>
      <c r="U218" s="37"/>
      <c r="V218" s="37"/>
      <c r="W218" s="37"/>
      <c r="X218" s="37"/>
      <c r="Y218" s="37"/>
      <c r="Z218" s="37"/>
      <c r="AA218" s="37"/>
      <c r="AB218" s="37"/>
      <c r="AC218" s="37"/>
      <c r="AD218" s="37"/>
      <c r="AE218" s="37"/>
      <c r="AR218" s="206" t="s">
        <v>104</v>
      </c>
      <c r="AT218" s="206" t="s">
        <v>264</v>
      </c>
      <c r="AU218" s="206" t="s">
        <v>89</v>
      </c>
      <c r="AY218" s="19" t="s">
        <v>262</v>
      </c>
      <c r="BE218" s="207">
        <f t="shared" si="44"/>
        <v>0</v>
      </c>
      <c r="BF218" s="207">
        <f t="shared" si="45"/>
        <v>0</v>
      </c>
      <c r="BG218" s="207">
        <f t="shared" si="46"/>
        <v>0</v>
      </c>
      <c r="BH218" s="207">
        <f t="shared" si="47"/>
        <v>0</v>
      </c>
      <c r="BI218" s="207">
        <f t="shared" si="48"/>
        <v>0</v>
      </c>
      <c r="BJ218" s="19" t="s">
        <v>89</v>
      </c>
      <c r="BK218" s="207">
        <f t="shared" si="49"/>
        <v>0</v>
      </c>
      <c r="BL218" s="19" t="s">
        <v>104</v>
      </c>
      <c r="BM218" s="206" t="s">
        <v>2339</v>
      </c>
    </row>
    <row r="219" spans="1:65" s="2" customFormat="1" ht="16.5" customHeight="1">
      <c r="A219" s="37"/>
      <c r="B219" s="38"/>
      <c r="C219" s="195" t="s">
        <v>1512</v>
      </c>
      <c r="D219" s="195" t="s">
        <v>264</v>
      </c>
      <c r="E219" s="196" t="s">
        <v>5318</v>
      </c>
      <c r="F219" s="197" t="s">
        <v>5319</v>
      </c>
      <c r="G219" s="198" t="s">
        <v>590</v>
      </c>
      <c r="H219" s="199">
        <v>120</v>
      </c>
      <c r="I219" s="200"/>
      <c r="J219" s="201">
        <f t="shared" si="40"/>
        <v>0</v>
      </c>
      <c r="K219" s="197" t="s">
        <v>44</v>
      </c>
      <c r="L219" s="42"/>
      <c r="M219" s="202" t="s">
        <v>44</v>
      </c>
      <c r="N219" s="203" t="s">
        <v>53</v>
      </c>
      <c r="O219" s="67"/>
      <c r="P219" s="204">
        <f t="shared" si="41"/>
        <v>0</v>
      </c>
      <c r="Q219" s="204">
        <v>0</v>
      </c>
      <c r="R219" s="204">
        <f t="shared" si="42"/>
        <v>0</v>
      </c>
      <c r="S219" s="204">
        <v>0</v>
      </c>
      <c r="T219" s="205">
        <f t="shared" si="43"/>
        <v>0</v>
      </c>
      <c r="U219" s="37"/>
      <c r="V219" s="37"/>
      <c r="W219" s="37"/>
      <c r="X219" s="37"/>
      <c r="Y219" s="37"/>
      <c r="Z219" s="37"/>
      <c r="AA219" s="37"/>
      <c r="AB219" s="37"/>
      <c r="AC219" s="37"/>
      <c r="AD219" s="37"/>
      <c r="AE219" s="37"/>
      <c r="AR219" s="206" t="s">
        <v>104</v>
      </c>
      <c r="AT219" s="206" t="s">
        <v>264</v>
      </c>
      <c r="AU219" s="206" t="s">
        <v>89</v>
      </c>
      <c r="AY219" s="19" t="s">
        <v>262</v>
      </c>
      <c r="BE219" s="207">
        <f t="shared" si="44"/>
        <v>0</v>
      </c>
      <c r="BF219" s="207">
        <f t="shared" si="45"/>
        <v>0</v>
      </c>
      <c r="BG219" s="207">
        <f t="shared" si="46"/>
        <v>0</v>
      </c>
      <c r="BH219" s="207">
        <f t="shared" si="47"/>
        <v>0</v>
      </c>
      <c r="BI219" s="207">
        <f t="shared" si="48"/>
        <v>0</v>
      </c>
      <c r="BJ219" s="19" t="s">
        <v>89</v>
      </c>
      <c r="BK219" s="207">
        <f t="shared" si="49"/>
        <v>0</v>
      </c>
      <c r="BL219" s="19" t="s">
        <v>104</v>
      </c>
      <c r="BM219" s="206" t="s">
        <v>1070</v>
      </c>
    </row>
    <row r="220" spans="1:65" s="12" customFormat="1" ht="25.9" customHeight="1">
      <c r="B220" s="179"/>
      <c r="C220" s="180"/>
      <c r="D220" s="181" t="s">
        <v>81</v>
      </c>
      <c r="E220" s="182" t="s">
        <v>5320</v>
      </c>
      <c r="F220" s="182" t="s">
        <v>5321</v>
      </c>
      <c r="G220" s="180"/>
      <c r="H220" s="180"/>
      <c r="I220" s="183"/>
      <c r="J220" s="184">
        <f>BK220</f>
        <v>0</v>
      </c>
      <c r="K220" s="180"/>
      <c r="L220" s="185"/>
      <c r="M220" s="186"/>
      <c r="N220" s="187"/>
      <c r="O220" s="187"/>
      <c r="P220" s="188">
        <f>SUM(P221:P261)</f>
        <v>0</v>
      </c>
      <c r="Q220" s="187"/>
      <c r="R220" s="188">
        <f>SUM(R221:R261)</f>
        <v>0</v>
      </c>
      <c r="S220" s="187"/>
      <c r="T220" s="189">
        <f>SUM(T221:T261)</f>
        <v>0</v>
      </c>
      <c r="AR220" s="190" t="s">
        <v>89</v>
      </c>
      <c r="AT220" s="191" t="s">
        <v>81</v>
      </c>
      <c r="AU220" s="191" t="s">
        <v>82</v>
      </c>
      <c r="AY220" s="190" t="s">
        <v>262</v>
      </c>
      <c r="BK220" s="192">
        <f>SUM(BK221:BK261)</f>
        <v>0</v>
      </c>
    </row>
    <row r="221" spans="1:65" s="2" customFormat="1" ht="16.5" customHeight="1">
      <c r="A221" s="37"/>
      <c r="B221" s="38"/>
      <c r="C221" s="195" t="s">
        <v>1517</v>
      </c>
      <c r="D221" s="195" t="s">
        <v>264</v>
      </c>
      <c r="E221" s="196" t="s">
        <v>5322</v>
      </c>
      <c r="F221" s="197" t="s">
        <v>5323</v>
      </c>
      <c r="G221" s="198" t="s">
        <v>518</v>
      </c>
      <c r="H221" s="199">
        <v>1</v>
      </c>
      <c r="I221" s="200"/>
      <c r="J221" s="201">
        <f t="shared" ref="J221:J261" si="50">ROUND(I221*H221,2)</f>
        <v>0</v>
      </c>
      <c r="K221" s="197" t="s">
        <v>44</v>
      </c>
      <c r="L221" s="42"/>
      <c r="M221" s="202" t="s">
        <v>44</v>
      </c>
      <c r="N221" s="203" t="s">
        <v>53</v>
      </c>
      <c r="O221" s="67"/>
      <c r="P221" s="204">
        <f t="shared" ref="P221:P261" si="51">O221*H221</f>
        <v>0</v>
      </c>
      <c r="Q221" s="204">
        <v>0</v>
      </c>
      <c r="R221" s="204">
        <f t="shared" ref="R221:R261" si="52">Q221*H221</f>
        <v>0</v>
      </c>
      <c r="S221" s="204">
        <v>0</v>
      </c>
      <c r="T221" s="205">
        <f t="shared" ref="T221:T261" si="53">S221*H221</f>
        <v>0</v>
      </c>
      <c r="U221" s="37"/>
      <c r="V221" s="37"/>
      <c r="W221" s="37"/>
      <c r="X221" s="37"/>
      <c r="Y221" s="37"/>
      <c r="Z221" s="37"/>
      <c r="AA221" s="37"/>
      <c r="AB221" s="37"/>
      <c r="AC221" s="37"/>
      <c r="AD221" s="37"/>
      <c r="AE221" s="37"/>
      <c r="AR221" s="206" t="s">
        <v>104</v>
      </c>
      <c r="AT221" s="206" t="s">
        <v>264</v>
      </c>
      <c r="AU221" s="206" t="s">
        <v>89</v>
      </c>
      <c r="AY221" s="19" t="s">
        <v>262</v>
      </c>
      <c r="BE221" s="207">
        <f t="shared" ref="BE221:BE261" si="54">IF(N221="základní",J221,0)</f>
        <v>0</v>
      </c>
      <c r="BF221" s="207">
        <f t="shared" ref="BF221:BF261" si="55">IF(N221="snížená",J221,0)</f>
        <v>0</v>
      </c>
      <c r="BG221" s="207">
        <f t="shared" ref="BG221:BG261" si="56">IF(N221="zákl. přenesená",J221,0)</f>
        <v>0</v>
      </c>
      <c r="BH221" s="207">
        <f t="shared" ref="BH221:BH261" si="57">IF(N221="sníž. přenesená",J221,0)</f>
        <v>0</v>
      </c>
      <c r="BI221" s="207">
        <f t="shared" ref="BI221:BI261" si="58">IF(N221="nulová",J221,0)</f>
        <v>0</v>
      </c>
      <c r="BJ221" s="19" t="s">
        <v>89</v>
      </c>
      <c r="BK221" s="207">
        <f t="shared" ref="BK221:BK261" si="59">ROUND(I221*H221,2)</f>
        <v>0</v>
      </c>
      <c r="BL221" s="19" t="s">
        <v>104</v>
      </c>
      <c r="BM221" s="206" t="s">
        <v>2368</v>
      </c>
    </row>
    <row r="222" spans="1:65" s="2" customFormat="1" ht="21.75" customHeight="1">
      <c r="A222" s="37"/>
      <c r="B222" s="38"/>
      <c r="C222" s="195" t="s">
        <v>1522</v>
      </c>
      <c r="D222" s="195" t="s">
        <v>264</v>
      </c>
      <c r="E222" s="196" t="s">
        <v>5324</v>
      </c>
      <c r="F222" s="197" t="s">
        <v>5325</v>
      </c>
      <c r="G222" s="198" t="s">
        <v>518</v>
      </c>
      <c r="H222" s="199">
        <v>130</v>
      </c>
      <c r="I222" s="200"/>
      <c r="J222" s="201">
        <f t="shared" si="50"/>
        <v>0</v>
      </c>
      <c r="K222" s="197" t="s">
        <v>44</v>
      </c>
      <c r="L222" s="42"/>
      <c r="M222" s="202" t="s">
        <v>44</v>
      </c>
      <c r="N222" s="203" t="s">
        <v>53</v>
      </c>
      <c r="O222" s="67"/>
      <c r="P222" s="204">
        <f t="shared" si="51"/>
        <v>0</v>
      </c>
      <c r="Q222" s="204">
        <v>0</v>
      </c>
      <c r="R222" s="204">
        <f t="shared" si="52"/>
        <v>0</v>
      </c>
      <c r="S222" s="204">
        <v>0</v>
      </c>
      <c r="T222" s="205">
        <f t="shared" si="53"/>
        <v>0</v>
      </c>
      <c r="U222" s="37"/>
      <c r="V222" s="37"/>
      <c r="W222" s="37"/>
      <c r="X222" s="37"/>
      <c r="Y222" s="37"/>
      <c r="Z222" s="37"/>
      <c r="AA222" s="37"/>
      <c r="AB222" s="37"/>
      <c r="AC222" s="37"/>
      <c r="AD222" s="37"/>
      <c r="AE222" s="37"/>
      <c r="AR222" s="206" t="s">
        <v>104</v>
      </c>
      <c r="AT222" s="206" t="s">
        <v>264</v>
      </c>
      <c r="AU222" s="206" t="s">
        <v>89</v>
      </c>
      <c r="AY222" s="19" t="s">
        <v>262</v>
      </c>
      <c r="BE222" s="207">
        <f t="shared" si="54"/>
        <v>0</v>
      </c>
      <c r="BF222" s="207">
        <f t="shared" si="55"/>
        <v>0</v>
      </c>
      <c r="BG222" s="207">
        <f t="shared" si="56"/>
        <v>0</v>
      </c>
      <c r="BH222" s="207">
        <f t="shared" si="57"/>
        <v>0</v>
      </c>
      <c r="BI222" s="207">
        <f t="shared" si="58"/>
        <v>0</v>
      </c>
      <c r="BJ222" s="19" t="s">
        <v>89</v>
      </c>
      <c r="BK222" s="207">
        <f t="shared" si="59"/>
        <v>0</v>
      </c>
      <c r="BL222" s="19" t="s">
        <v>104</v>
      </c>
      <c r="BM222" s="206" t="s">
        <v>2377</v>
      </c>
    </row>
    <row r="223" spans="1:65" s="2" customFormat="1" ht="21.75" customHeight="1">
      <c r="A223" s="37"/>
      <c r="B223" s="38"/>
      <c r="C223" s="195" t="s">
        <v>21</v>
      </c>
      <c r="D223" s="195" t="s">
        <v>264</v>
      </c>
      <c r="E223" s="196" t="s">
        <v>5326</v>
      </c>
      <c r="F223" s="197" t="s">
        <v>5327</v>
      </c>
      <c r="G223" s="198" t="s">
        <v>518</v>
      </c>
      <c r="H223" s="199">
        <v>26</v>
      </c>
      <c r="I223" s="200"/>
      <c r="J223" s="201">
        <f t="shared" si="50"/>
        <v>0</v>
      </c>
      <c r="K223" s="197" t="s">
        <v>44</v>
      </c>
      <c r="L223" s="42"/>
      <c r="M223" s="202" t="s">
        <v>44</v>
      </c>
      <c r="N223" s="203" t="s">
        <v>53</v>
      </c>
      <c r="O223" s="67"/>
      <c r="P223" s="204">
        <f t="shared" si="51"/>
        <v>0</v>
      </c>
      <c r="Q223" s="204">
        <v>0</v>
      </c>
      <c r="R223" s="204">
        <f t="shared" si="52"/>
        <v>0</v>
      </c>
      <c r="S223" s="204">
        <v>0</v>
      </c>
      <c r="T223" s="205">
        <f t="shared" si="53"/>
        <v>0</v>
      </c>
      <c r="U223" s="37"/>
      <c r="V223" s="37"/>
      <c r="W223" s="37"/>
      <c r="X223" s="37"/>
      <c r="Y223" s="37"/>
      <c r="Z223" s="37"/>
      <c r="AA223" s="37"/>
      <c r="AB223" s="37"/>
      <c r="AC223" s="37"/>
      <c r="AD223" s="37"/>
      <c r="AE223" s="37"/>
      <c r="AR223" s="206" t="s">
        <v>104</v>
      </c>
      <c r="AT223" s="206" t="s">
        <v>264</v>
      </c>
      <c r="AU223" s="206" t="s">
        <v>89</v>
      </c>
      <c r="AY223" s="19" t="s">
        <v>262</v>
      </c>
      <c r="BE223" s="207">
        <f t="shared" si="54"/>
        <v>0</v>
      </c>
      <c r="BF223" s="207">
        <f t="shared" si="55"/>
        <v>0</v>
      </c>
      <c r="BG223" s="207">
        <f t="shared" si="56"/>
        <v>0</v>
      </c>
      <c r="BH223" s="207">
        <f t="shared" si="57"/>
        <v>0</v>
      </c>
      <c r="BI223" s="207">
        <f t="shared" si="58"/>
        <v>0</v>
      </c>
      <c r="BJ223" s="19" t="s">
        <v>89</v>
      </c>
      <c r="BK223" s="207">
        <f t="shared" si="59"/>
        <v>0</v>
      </c>
      <c r="BL223" s="19" t="s">
        <v>104</v>
      </c>
      <c r="BM223" s="206" t="s">
        <v>2390</v>
      </c>
    </row>
    <row r="224" spans="1:65" s="2" customFormat="1" ht="21.75" customHeight="1">
      <c r="A224" s="37"/>
      <c r="B224" s="38"/>
      <c r="C224" s="195" t="s">
        <v>1543</v>
      </c>
      <c r="D224" s="195" t="s">
        <v>264</v>
      </c>
      <c r="E224" s="196" t="s">
        <v>5328</v>
      </c>
      <c r="F224" s="197" t="s">
        <v>5329</v>
      </c>
      <c r="G224" s="198" t="s">
        <v>518</v>
      </c>
      <c r="H224" s="199">
        <v>2</v>
      </c>
      <c r="I224" s="200"/>
      <c r="J224" s="201">
        <f t="shared" si="50"/>
        <v>0</v>
      </c>
      <c r="K224" s="197" t="s">
        <v>44</v>
      </c>
      <c r="L224" s="42"/>
      <c r="M224" s="202" t="s">
        <v>44</v>
      </c>
      <c r="N224" s="203" t="s">
        <v>53</v>
      </c>
      <c r="O224" s="67"/>
      <c r="P224" s="204">
        <f t="shared" si="51"/>
        <v>0</v>
      </c>
      <c r="Q224" s="204">
        <v>0</v>
      </c>
      <c r="R224" s="204">
        <f t="shared" si="52"/>
        <v>0</v>
      </c>
      <c r="S224" s="204">
        <v>0</v>
      </c>
      <c r="T224" s="205">
        <f t="shared" si="53"/>
        <v>0</v>
      </c>
      <c r="U224" s="37"/>
      <c r="V224" s="37"/>
      <c r="W224" s="37"/>
      <c r="X224" s="37"/>
      <c r="Y224" s="37"/>
      <c r="Z224" s="37"/>
      <c r="AA224" s="37"/>
      <c r="AB224" s="37"/>
      <c r="AC224" s="37"/>
      <c r="AD224" s="37"/>
      <c r="AE224" s="37"/>
      <c r="AR224" s="206" t="s">
        <v>104</v>
      </c>
      <c r="AT224" s="206" t="s">
        <v>264</v>
      </c>
      <c r="AU224" s="206" t="s">
        <v>89</v>
      </c>
      <c r="AY224" s="19" t="s">
        <v>262</v>
      </c>
      <c r="BE224" s="207">
        <f t="shared" si="54"/>
        <v>0</v>
      </c>
      <c r="BF224" s="207">
        <f t="shared" si="55"/>
        <v>0</v>
      </c>
      <c r="BG224" s="207">
        <f t="shared" si="56"/>
        <v>0</v>
      </c>
      <c r="BH224" s="207">
        <f t="shared" si="57"/>
        <v>0</v>
      </c>
      <c r="BI224" s="207">
        <f t="shared" si="58"/>
        <v>0</v>
      </c>
      <c r="BJ224" s="19" t="s">
        <v>89</v>
      </c>
      <c r="BK224" s="207">
        <f t="shared" si="59"/>
        <v>0</v>
      </c>
      <c r="BL224" s="19" t="s">
        <v>104</v>
      </c>
      <c r="BM224" s="206" t="s">
        <v>2396</v>
      </c>
    </row>
    <row r="225" spans="1:65" s="2" customFormat="1" ht="21.75" customHeight="1">
      <c r="A225" s="37"/>
      <c r="B225" s="38"/>
      <c r="C225" s="195" t="s">
        <v>1551</v>
      </c>
      <c r="D225" s="195" t="s">
        <v>264</v>
      </c>
      <c r="E225" s="196" t="s">
        <v>5330</v>
      </c>
      <c r="F225" s="197" t="s">
        <v>5331</v>
      </c>
      <c r="G225" s="198" t="s">
        <v>518</v>
      </c>
      <c r="H225" s="199">
        <v>25</v>
      </c>
      <c r="I225" s="200"/>
      <c r="J225" s="201">
        <f t="shared" si="50"/>
        <v>0</v>
      </c>
      <c r="K225" s="197" t="s">
        <v>44</v>
      </c>
      <c r="L225" s="42"/>
      <c r="M225" s="202" t="s">
        <v>44</v>
      </c>
      <c r="N225" s="203" t="s">
        <v>53</v>
      </c>
      <c r="O225" s="67"/>
      <c r="P225" s="204">
        <f t="shared" si="51"/>
        <v>0</v>
      </c>
      <c r="Q225" s="204">
        <v>0</v>
      </c>
      <c r="R225" s="204">
        <f t="shared" si="52"/>
        <v>0</v>
      </c>
      <c r="S225" s="204">
        <v>0</v>
      </c>
      <c r="T225" s="205">
        <f t="shared" si="53"/>
        <v>0</v>
      </c>
      <c r="U225" s="37"/>
      <c r="V225" s="37"/>
      <c r="W225" s="37"/>
      <c r="X225" s="37"/>
      <c r="Y225" s="37"/>
      <c r="Z225" s="37"/>
      <c r="AA225" s="37"/>
      <c r="AB225" s="37"/>
      <c r="AC225" s="37"/>
      <c r="AD225" s="37"/>
      <c r="AE225" s="37"/>
      <c r="AR225" s="206" t="s">
        <v>104</v>
      </c>
      <c r="AT225" s="206" t="s">
        <v>264</v>
      </c>
      <c r="AU225" s="206" t="s">
        <v>89</v>
      </c>
      <c r="AY225" s="19" t="s">
        <v>262</v>
      </c>
      <c r="BE225" s="207">
        <f t="shared" si="54"/>
        <v>0</v>
      </c>
      <c r="BF225" s="207">
        <f t="shared" si="55"/>
        <v>0</v>
      </c>
      <c r="BG225" s="207">
        <f t="shared" si="56"/>
        <v>0</v>
      </c>
      <c r="BH225" s="207">
        <f t="shared" si="57"/>
        <v>0</v>
      </c>
      <c r="BI225" s="207">
        <f t="shared" si="58"/>
        <v>0</v>
      </c>
      <c r="BJ225" s="19" t="s">
        <v>89</v>
      </c>
      <c r="BK225" s="207">
        <f t="shared" si="59"/>
        <v>0</v>
      </c>
      <c r="BL225" s="19" t="s">
        <v>104</v>
      </c>
      <c r="BM225" s="206" t="s">
        <v>2428</v>
      </c>
    </row>
    <row r="226" spans="1:65" s="2" customFormat="1" ht="21.75" customHeight="1">
      <c r="A226" s="37"/>
      <c r="B226" s="38"/>
      <c r="C226" s="195" t="s">
        <v>1574</v>
      </c>
      <c r="D226" s="195" t="s">
        <v>264</v>
      </c>
      <c r="E226" s="196" t="s">
        <v>5332</v>
      </c>
      <c r="F226" s="197" t="s">
        <v>5333</v>
      </c>
      <c r="G226" s="198" t="s">
        <v>518</v>
      </c>
      <c r="H226" s="199">
        <v>21</v>
      </c>
      <c r="I226" s="200"/>
      <c r="J226" s="201">
        <f t="shared" si="50"/>
        <v>0</v>
      </c>
      <c r="K226" s="197" t="s">
        <v>44</v>
      </c>
      <c r="L226" s="42"/>
      <c r="M226" s="202" t="s">
        <v>44</v>
      </c>
      <c r="N226" s="203" t="s">
        <v>53</v>
      </c>
      <c r="O226" s="67"/>
      <c r="P226" s="204">
        <f t="shared" si="51"/>
        <v>0</v>
      </c>
      <c r="Q226" s="204">
        <v>0</v>
      </c>
      <c r="R226" s="204">
        <f t="shared" si="52"/>
        <v>0</v>
      </c>
      <c r="S226" s="204">
        <v>0</v>
      </c>
      <c r="T226" s="205">
        <f t="shared" si="53"/>
        <v>0</v>
      </c>
      <c r="U226" s="37"/>
      <c r="V226" s="37"/>
      <c r="W226" s="37"/>
      <c r="X226" s="37"/>
      <c r="Y226" s="37"/>
      <c r="Z226" s="37"/>
      <c r="AA226" s="37"/>
      <c r="AB226" s="37"/>
      <c r="AC226" s="37"/>
      <c r="AD226" s="37"/>
      <c r="AE226" s="37"/>
      <c r="AR226" s="206" t="s">
        <v>104</v>
      </c>
      <c r="AT226" s="206" t="s">
        <v>264</v>
      </c>
      <c r="AU226" s="206" t="s">
        <v>89</v>
      </c>
      <c r="AY226" s="19" t="s">
        <v>262</v>
      </c>
      <c r="BE226" s="207">
        <f t="shared" si="54"/>
        <v>0</v>
      </c>
      <c r="BF226" s="207">
        <f t="shared" si="55"/>
        <v>0</v>
      </c>
      <c r="BG226" s="207">
        <f t="shared" si="56"/>
        <v>0</v>
      </c>
      <c r="BH226" s="207">
        <f t="shared" si="57"/>
        <v>0</v>
      </c>
      <c r="BI226" s="207">
        <f t="shared" si="58"/>
        <v>0</v>
      </c>
      <c r="BJ226" s="19" t="s">
        <v>89</v>
      </c>
      <c r="BK226" s="207">
        <f t="shared" si="59"/>
        <v>0</v>
      </c>
      <c r="BL226" s="19" t="s">
        <v>104</v>
      </c>
      <c r="BM226" s="206" t="s">
        <v>2447</v>
      </c>
    </row>
    <row r="227" spans="1:65" s="2" customFormat="1" ht="21.75" customHeight="1">
      <c r="A227" s="37"/>
      <c r="B227" s="38"/>
      <c r="C227" s="195" t="s">
        <v>1584</v>
      </c>
      <c r="D227" s="195" t="s">
        <v>264</v>
      </c>
      <c r="E227" s="196" t="s">
        <v>5334</v>
      </c>
      <c r="F227" s="197" t="s">
        <v>5335</v>
      </c>
      <c r="G227" s="198" t="s">
        <v>518</v>
      </c>
      <c r="H227" s="199">
        <v>252</v>
      </c>
      <c r="I227" s="200"/>
      <c r="J227" s="201">
        <f t="shared" si="50"/>
        <v>0</v>
      </c>
      <c r="K227" s="197" t="s">
        <v>44</v>
      </c>
      <c r="L227" s="42"/>
      <c r="M227" s="202" t="s">
        <v>44</v>
      </c>
      <c r="N227" s="203" t="s">
        <v>53</v>
      </c>
      <c r="O227" s="67"/>
      <c r="P227" s="204">
        <f t="shared" si="51"/>
        <v>0</v>
      </c>
      <c r="Q227" s="204">
        <v>0</v>
      </c>
      <c r="R227" s="204">
        <f t="shared" si="52"/>
        <v>0</v>
      </c>
      <c r="S227" s="204">
        <v>0</v>
      </c>
      <c r="T227" s="205">
        <f t="shared" si="53"/>
        <v>0</v>
      </c>
      <c r="U227" s="37"/>
      <c r="V227" s="37"/>
      <c r="W227" s="37"/>
      <c r="X227" s="37"/>
      <c r="Y227" s="37"/>
      <c r="Z227" s="37"/>
      <c r="AA227" s="37"/>
      <c r="AB227" s="37"/>
      <c r="AC227" s="37"/>
      <c r="AD227" s="37"/>
      <c r="AE227" s="37"/>
      <c r="AR227" s="206" t="s">
        <v>104</v>
      </c>
      <c r="AT227" s="206" t="s">
        <v>264</v>
      </c>
      <c r="AU227" s="206" t="s">
        <v>89</v>
      </c>
      <c r="AY227" s="19" t="s">
        <v>262</v>
      </c>
      <c r="BE227" s="207">
        <f t="shared" si="54"/>
        <v>0</v>
      </c>
      <c r="BF227" s="207">
        <f t="shared" si="55"/>
        <v>0</v>
      </c>
      <c r="BG227" s="207">
        <f t="shared" si="56"/>
        <v>0</v>
      </c>
      <c r="BH227" s="207">
        <f t="shared" si="57"/>
        <v>0</v>
      </c>
      <c r="BI227" s="207">
        <f t="shared" si="58"/>
        <v>0</v>
      </c>
      <c r="BJ227" s="19" t="s">
        <v>89</v>
      </c>
      <c r="BK227" s="207">
        <f t="shared" si="59"/>
        <v>0</v>
      </c>
      <c r="BL227" s="19" t="s">
        <v>104</v>
      </c>
      <c r="BM227" s="206" t="s">
        <v>2457</v>
      </c>
    </row>
    <row r="228" spans="1:65" s="2" customFormat="1" ht="21.75" customHeight="1">
      <c r="A228" s="37"/>
      <c r="B228" s="38"/>
      <c r="C228" s="195" t="s">
        <v>1597</v>
      </c>
      <c r="D228" s="195" t="s">
        <v>264</v>
      </c>
      <c r="E228" s="196" t="s">
        <v>5336</v>
      </c>
      <c r="F228" s="197" t="s">
        <v>5337</v>
      </c>
      <c r="G228" s="198" t="s">
        <v>518</v>
      </c>
      <c r="H228" s="199">
        <v>29</v>
      </c>
      <c r="I228" s="200"/>
      <c r="J228" s="201">
        <f t="shared" si="50"/>
        <v>0</v>
      </c>
      <c r="K228" s="197" t="s">
        <v>44</v>
      </c>
      <c r="L228" s="42"/>
      <c r="M228" s="202" t="s">
        <v>44</v>
      </c>
      <c r="N228" s="203" t="s">
        <v>53</v>
      </c>
      <c r="O228" s="67"/>
      <c r="P228" s="204">
        <f t="shared" si="51"/>
        <v>0</v>
      </c>
      <c r="Q228" s="204">
        <v>0</v>
      </c>
      <c r="R228" s="204">
        <f t="shared" si="52"/>
        <v>0</v>
      </c>
      <c r="S228" s="204">
        <v>0</v>
      </c>
      <c r="T228" s="205">
        <f t="shared" si="53"/>
        <v>0</v>
      </c>
      <c r="U228" s="37"/>
      <c r="V228" s="37"/>
      <c r="W228" s="37"/>
      <c r="X228" s="37"/>
      <c r="Y228" s="37"/>
      <c r="Z228" s="37"/>
      <c r="AA228" s="37"/>
      <c r="AB228" s="37"/>
      <c r="AC228" s="37"/>
      <c r="AD228" s="37"/>
      <c r="AE228" s="37"/>
      <c r="AR228" s="206" t="s">
        <v>104</v>
      </c>
      <c r="AT228" s="206" t="s">
        <v>264</v>
      </c>
      <c r="AU228" s="206" t="s">
        <v>89</v>
      </c>
      <c r="AY228" s="19" t="s">
        <v>262</v>
      </c>
      <c r="BE228" s="207">
        <f t="shared" si="54"/>
        <v>0</v>
      </c>
      <c r="BF228" s="207">
        <f t="shared" si="55"/>
        <v>0</v>
      </c>
      <c r="BG228" s="207">
        <f t="shared" si="56"/>
        <v>0</v>
      </c>
      <c r="BH228" s="207">
        <f t="shared" si="57"/>
        <v>0</v>
      </c>
      <c r="BI228" s="207">
        <f t="shared" si="58"/>
        <v>0</v>
      </c>
      <c r="BJ228" s="19" t="s">
        <v>89</v>
      </c>
      <c r="BK228" s="207">
        <f t="shared" si="59"/>
        <v>0</v>
      </c>
      <c r="BL228" s="19" t="s">
        <v>104</v>
      </c>
      <c r="BM228" s="206" t="s">
        <v>2469</v>
      </c>
    </row>
    <row r="229" spans="1:65" s="2" customFormat="1" ht="16.5" customHeight="1">
      <c r="A229" s="37"/>
      <c r="B229" s="38"/>
      <c r="C229" s="195" t="s">
        <v>1612</v>
      </c>
      <c r="D229" s="195" t="s">
        <v>264</v>
      </c>
      <c r="E229" s="196" t="s">
        <v>5338</v>
      </c>
      <c r="F229" s="197" t="s">
        <v>5339</v>
      </c>
      <c r="G229" s="198" t="s">
        <v>518</v>
      </c>
      <c r="H229" s="199">
        <v>38</v>
      </c>
      <c r="I229" s="200"/>
      <c r="J229" s="201">
        <f t="shared" si="50"/>
        <v>0</v>
      </c>
      <c r="K229" s="197" t="s">
        <v>44</v>
      </c>
      <c r="L229" s="42"/>
      <c r="M229" s="202" t="s">
        <v>44</v>
      </c>
      <c r="N229" s="203" t="s">
        <v>53</v>
      </c>
      <c r="O229" s="67"/>
      <c r="P229" s="204">
        <f t="shared" si="51"/>
        <v>0</v>
      </c>
      <c r="Q229" s="204">
        <v>0</v>
      </c>
      <c r="R229" s="204">
        <f t="shared" si="52"/>
        <v>0</v>
      </c>
      <c r="S229" s="204">
        <v>0</v>
      </c>
      <c r="T229" s="205">
        <f t="shared" si="53"/>
        <v>0</v>
      </c>
      <c r="U229" s="37"/>
      <c r="V229" s="37"/>
      <c r="W229" s="37"/>
      <c r="X229" s="37"/>
      <c r="Y229" s="37"/>
      <c r="Z229" s="37"/>
      <c r="AA229" s="37"/>
      <c r="AB229" s="37"/>
      <c r="AC229" s="37"/>
      <c r="AD229" s="37"/>
      <c r="AE229" s="37"/>
      <c r="AR229" s="206" t="s">
        <v>104</v>
      </c>
      <c r="AT229" s="206" t="s">
        <v>264</v>
      </c>
      <c r="AU229" s="206" t="s">
        <v>89</v>
      </c>
      <c r="AY229" s="19" t="s">
        <v>262</v>
      </c>
      <c r="BE229" s="207">
        <f t="shared" si="54"/>
        <v>0</v>
      </c>
      <c r="BF229" s="207">
        <f t="shared" si="55"/>
        <v>0</v>
      </c>
      <c r="BG229" s="207">
        <f t="shared" si="56"/>
        <v>0</v>
      </c>
      <c r="BH229" s="207">
        <f t="shared" si="57"/>
        <v>0</v>
      </c>
      <c r="BI229" s="207">
        <f t="shared" si="58"/>
        <v>0</v>
      </c>
      <c r="BJ229" s="19" t="s">
        <v>89</v>
      </c>
      <c r="BK229" s="207">
        <f t="shared" si="59"/>
        <v>0</v>
      </c>
      <c r="BL229" s="19" t="s">
        <v>104</v>
      </c>
      <c r="BM229" s="206" t="s">
        <v>2485</v>
      </c>
    </row>
    <row r="230" spans="1:65" s="2" customFormat="1" ht="21.75" customHeight="1">
      <c r="A230" s="37"/>
      <c r="B230" s="38"/>
      <c r="C230" s="195" t="s">
        <v>1616</v>
      </c>
      <c r="D230" s="195" t="s">
        <v>264</v>
      </c>
      <c r="E230" s="196" t="s">
        <v>5340</v>
      </c>
      <c r="F230" s="197" t="s">
        <v>5341</v>
      </c>
      <c r="G230" s="198" t="s">
        <v>518</v>
      </c>
      <c r="H230" s="199">
        <v>3</v>
      </c>
      <c r="I230" s="200"/>
      <c r="J230" s="201">
        <f t="shared" si="50"/>
        <v>0</v>
      </c>
      <c r="K230" s="197" t="s">
        <v>44</v>
      </c>
      <c r="L230" s="42"/>
      <c r="M230" s="202" t="s">
        <v>44</v>
      </c>
      <c r="N230" s="203" t="s">
        <v>53</v>
      </c>
      <c r="O230" s="67"/>
      <c r="P230" s="204">
        <f t="shared" si="51"/>
        <v>0</v>
      </c>
      <c r="Q230" s="204">
        <v>0</v>
      </c>
      <c r="R230" s="204">
        <f t="shared" si="52"/>
        <v>0</v>
      </c>
      <c r="S230" s="204">
        <v>0</v>
      </c>
      <c r="T230" s="205">
        <f t="shared" si="53"/>
        <v>0</v>
      </c>
      <c r="U230" s="37"/>
      <c r="V230" s="37"/>
      <c r="W230" s="37"/>
      <c r="X230" s="37"/>
      <c r="Y230" s="37"/>
      <c r="Z230" s="37"/>
      <c r="AA230" s="37"/>
      <c r="AB230" s="37"/>
      <c r="AC230" s="37"/>
      <c r="AD230" s="37"/>
      <c r="AE230" s="37"/>
      <c r="AR230" s="206" t="s">
        <v>104</v>
      </c>
      <c r="AT230" s="206" t="s">
        <v>264</v>
      </c>
      <c r="AU230" s="206" t="s">
        <v>89</v>
      </c>
      <c r="AY230" s="19" t="s">
        <v>262</v>
      </c>
      <c r="BE230" s="207">
        <f t="shared" si="54"/>
        <v>0</v>
      </c>
      <c r="BF230" s="207">
        <f t="shared" si="55"/>
        <v>0</v>
      </c>
      <c r="BG230" s="207">
        <f t="shared" si="56"/>
        <v>0</v>
      </c>
      <c r="BH230" s="207">
        <f t="shared" si="57"/>
        <v>0</v>
      </c>
      <c r="BI230" s="207">
        <f t="shared" si="58"/>
        <v>0</v>
      </c>
      <c r="BJ230" s="19" t="s">
        <v>89</v>
      </c>
      <c r="BK230" s="207">
        <f t="shared" si="59"/>
        <v>0</v>
      </c>
      <c r="BL230" s="19" t="s">
        <v>104</v>
      </c>
      <c r="BM230" s="206" t="s">
        <v>2501</v>
      </c>
    </row>
    <row r="231" spans="1:65" s="2" customFormat="1" ht="21.75" customHeight="1">
      <c r="A231" s="37"/>
      <c r="B231" s="38"/>
      <c r="C231" s="195" t="s">
        <v>1620</v>
      </c>
      <c r="D231" s="195" t="s">
        <v>264</v>
      </c>
      <c r="E231" s="196" t="s">
        <v>5342</v>
      </c>
      <c r="F231" s="197" t="s">
        <v>5343</v>
      </c>
      <c r="G231" s="198" t="s">
        <v>518</v>
      </c>
      <c r="H231" s="199">
        <v>2</v>
      </c>
      <c r="I231" s="200"/>
      <c r="J231" s="201">
        <f t="shared" si="50"/>
        <v>0</v>
      </c>
      <c r="K231" s="197" t="s">
        <v>44</v>
      </c>
      <c r="L231" s="42"/>
      <c r="M231" s="202" t="s">
        <v>44</v>
      </c>
      <c r="N231" s="203" t="s">
        <v>53</v>
      </c>
      <c r="O231" s="67"/>
      <c r="P231" s="204">
        <f t="shared" si="51"/>
        <v>0</v>
      </c>
      <c r="Q231" s="204">
        <v>0</v>
      </c>
      <c r="R231" s="204">
        <f t="shared" si="52"/>
        <v>0</v>
      </c>
      <c r="S231" s="204">
        <v>0</v>
      </c>
      <c r="T231" s="205">
        <f t="shared" si="53"/>
        <v>0</v>
      </c>
      <c r="U231" s="37"/>
      <c r="V231" s="37"/>
      <c r="W231" s="37"/>
      <c r="X231" s="37"/>
      <c r="Y231" s="37"/>
      <c r="Z231" s="37"/>
      <c r="AA231" s="37"/>
      <c r="AB231" s="37"/>
      <c r="AC231" s="37"/>
      <c r="AD231" s="37"/>
      <c r="AE231" s="37"/>
      <c r="AR231" s="206" t="s">
        <v>104</v>
      </c>
      <c r="AT231" s="206" t="s">
        <v>264</v>
      </c>
      <c r="AU231" s="206" t="s">
        <v>89</v>
      </c>
      <c r="AY231" s="19" t="s">
        <v>262</v>
      </c>
      <c r="BE231" s="207">
        <f t="shared" si="54"/>
        <v>0</v>
      </c>
      <c r="BF231" s="207">
        <f t="shared" si="55"/>
        <v>0</v>
      </c>
      <c r="BG231" s="207">
        <f t="shared" si="56"/>
        <v>0</v>
      </c>
      <c r="BH231" s="207">
        <f t="shared" si="57"/>
        <v>0</v>
      </c>
      <c r="BI231" s="207">
        <f t="shared" si="58"/>
        <v>0</v>
      </c>
      <c r="BJ231" s="19" t="s">
        <v>89</v>
      </c>
      <c r="BK231" s="207">
        <f t="shared" si="59"/>
        <v>0</v>
      </c>
      <c r="BL231" s="19" t="s">
        <v>104</v>
      </c>
      <c r="BM231" s="206" t="s">
        <v>2517</v>
      </c>
    </row>
    <row r="232" spans="1:65" s="2" customFormat="1" ht="21.75" customHeight="1">
      <c r="A232" s="37"/>
      <c r="B232" s="38"/>
      <c r="C232" s="195" t="s">
        <v>1626</v>
      </c>
      <c r="D232" s="195" t="s">
        <v>264</v>
      </c>
      <c r="E232" s="196" t="s">
        <v>5344</v>
      </c>
      <c r="F232" s="197" t="s">
        <v>5345</v>
      </c>
      <c r="G232" s="198" t="s">
        <v>518</v>
      </c>
      <c r="H232" s="199">
        <v>1</v>
      </c>
      <c r="I232" s="200"/>
      <c r="J232" s="201">
        <f t="shared" si="50"/>
        <v>0</v>
      </c>
      <c r="K232" s="197" t="s">
        <v>44</v>
      </c>
      <c r="L232" s="42"/>
      <c r="M232" s="202" t="s">
        <v>44</v>
      </c>
      <c r="N232" s="203" t="s">
        <v>53</v>
      </c>
      <c r="O232" s="67"/>
      <c r="P232" s="204">
        <f t="shared" si="51"/>
        <v>0</v>
      </c>
      <c r="Q232" s="204">
        <v>0</v>
      </c>
      <c r="R232" s="204">
        <f t="shared" si="52"/>
        <v>0</v>
      </c>
      <c r="S232" s="204">
        <v>0</v>
      </c>
      <c r="T232" s="205">
        <f t="shared" si="53"/>
        <v>0</v>
      </c>
      <c r="U232" s="37"/>
      <c r="V232" s="37"/>
      <c r="W232" s="37"/>
      <c r="X232" s="37"/>
      <c r="Y232" s="37"/>
      <c r="Z232" s="37"/>
      <c r="AA232" s="37"/>
      <c r="AB232" s="37"/>
      <c r="AC232" s="37"/>
      <c r="AD232" s="37"/>
      <c r="AE232" s="37"/>
      <c r="AR232" s="206" t="s">
        <v>104</v>
      </c>
      <c r="AT232" s="206" t="s">
        <v>264</v>
      </c>
      <c r="AU232" s="206" t="s">
        <v>89</v>
      </c>
      <c r="AY232" s="19" t="s">
        <v>262</v>
      </c>
      <c r="BE232" s="207">
        <f t="shared" si="54"/>
        <v>0</v>
      </c>
      <c r="BF232" s="207">
        <f t="shared" si="55"/>
        <v>0</v>
      </c>
      <c r="BG232" s="207">
        <f t="shared" si="56"/>
        <v>0</v>
      </c>
      <c r="BH232" s="207">
        <f t="shared" si="57"/>
        <v>0</v>
      </c>
      <c r="BI232" s="207">
        <f t="shared" si="58"/>
        <v>0</v>
      </c>
      <c r="BJ232" s="19" t="s">
        <v>89</v>
      </c>
      <c r="BK232" s="207">
        <f t="shared" si="59"/>
        <v>0</v>
      </c>
      <c r="BL232" s="19" t="s">
        <v>104</v>
      </c>
      <c r="BM232" s="206" t="s">
        <v>2526</v>
      </c>
    </row>
    <row r="233" spans="1:65" s="2" customFormat="1" ht="21.75" customHeight="1">
      <c r="A233" s="37"/>
      <c r="B233" s="38"/>
      <c r="C233" s="195" t="s">
        <v>1633</v>
      </c>
      <c r="D233" s="195" t="s">
        <v>264</v>
      </c>
      <c r="E233" s="196" t="s">
        <v>5346</v>
      </c>
      <c r="F233" s="197" t="s">
        <v>5347</v>
      </c>
      <c r="G233" s="198" t="s">
        <v>518</v>
      </c>
      <c r="H233" s="199">
        <v>22</v>
      </c>
      <c r="I233" s="200"/>
      <c r="J233" s="201">
        <f t="shared" si="50"/>
        <v>0</v>
      </c>
      <c r="K233" s="197" t="s">
        <v>44</v>
      </c>
      <c r="L233" s="42"/>
      <c r="M233" s="202" t="s">
        <v>44</v>
      </c>
      <c r="N233" s="203" t="s">
        <v>53</v>
      </c>
      <c r="O233" s="67"/>
      <c r="P233" s="204">
        <f t="shared" si="51"/>
        <v>0</v>
      </c>
      <c r="Q233" s="204">
        <v>0</v>
      </c>
      <c r="R233" s="204">
        <f t="shared" si="52"/>
        <v>0</v>
      </c>
      <c r="S233" s="204">
        <v>0</v>
      </c>
      <c r="T233" s="205">
        <f t="shared" si="53"/>
        <v>0</v>
      </c>
      <c r="U233" s="37"/>
      <c r="V233" s="37"/>
      <c r="W233" s="37"/>
      <c r="X233" s="37"/>
      <c r="Y233" s="37"/>
      <c r="Z233" s="37"/>
      <c r="AA233" s="37"/>
      <c r="AB233" s="37"/>
      <c r="AC233" s="37"/>
      <c r="AD233" s="37"/>
      <c r="AE233" s="37"/>
      <c r="AR233" s="206" t="s">
        <v>104</v>
      </c>
      <c r="AT233" s="206" t="s">
        <v>264</v>
      </c>
      <c r="AU233" s="206" t="s">
        <v>89</v>
      </c>
      <c r="AY233" s="19" t="s">
        <v>262</v>
      </c>
      <c r="BE233" s="207">
        <f t="shared" si="54"/>
        <v>0</v>
      </c>
      <c r="BF233" s="207">
        <f t="shared" si="55"/>
        <v>0</v>
      </c>
      <c r="BG233" s="207">
        <f t="shared" si="56"/>
        <v>0</v>
      </c>
      <c r="BH233" s="207">
        <f t="shared" si="57"/>
        <v>0</v>
      </c>
      <c r="BI233" s="207">
        <f t="shared" si="58"/>
        <v>0</v>
      </c>
      <c r="BJ233" s="19" t="s">
        <v>89</v>
      </c>
      <c r="BK233" s="207">
        <f t="shared" si="59"/>
        <v>0</v>
      </c>
      <c r="BL233" s="19" t="s">
        <v>104</v>
      </c>
      <c r="BM233" s="206" t="s">
        <v>2542</v>
      </c>
    </row>
    <row r="234" spans="1:65" s="2" customFormat="1" ht="21.75" customHeight="1">
      <c r="A234" s="37"/>
      <c r="B234" s="38"/>
      <c r="C234" s="195" t="s">
        <v>1639</v>
      </c>
      <c r="D234" s="195" t="s">
        <v>264</v>
      </c>
      <c r="E234" s="196" t="s">
        <v>5348</v>
      </c>
      <c r="F234" s="197" t="s">
        <v>5349</v>
      </c>
      <c r="G234" s="198" t="s">
        <v>518</v>
      </c>
      <c r="H234" s="199">
        <v>6</v>
      </c>
      <c r="I234" s="200"/>
      <c r="J234" s="201">
        <f t="shared" si="50"/>
        <v>0</v>
      </c>
      <c r="K234" s="197" t="s">
        <v>44</v>
      </c>
      <c r="L234" s="42"/>
      <c r="M234" s="202" t="s">
        <v>44</v>
      </c>
      <c r="N234" s="203" t="s">
        <v>53</v>
      </c>
      <c r="O234" s="67"/>
      <c r="P234" s="204">
        <f t="shared" si="51"/>
        <v>0</v>
      </c>
      <c r="Q234" s="204">
        <v>0</v>
      </c>
      <c r="R234" s="204">
        <f t="shared" si="52"/>
        <v>0</v>
      </c>
      <c r="S234" s="204">
        <v>0</v>
      </c>
      <c r="T234" s="205">
        <f t="shared" si="53"/>
        <v>0</v>
      </c>
      <c r="U234" s="37"/>
      <c r="V234" s="37"/>
      <c r="W234" s="37"/>
      <c r="X234" s="37"/>
      <c r="Y234" s="37"/>
      <c r="Z234" s="37"/>
      <c r="AA234" s="37"/>
      <c r="AB234" s="37"/>
      <c r="AC234" s="37"/>
      <c r="AD234" s="37"/>
      <c r="AE234" s="37"/>
      <c r="AR234" s="206" t="s">
        <v>104</v>
      </c>
      <c r="AT234" s="206" t="s">
        <v>264</v>
      </c>
      <c r="AU234" s="206" t="s">
        <v>89</v>
      </c>
      <c r="AY234" s="19" t="s">
        <v>262</v>
      </c>
      <c r="BE234" s="207">
        <f t="shared" si="54"/>
        <v>0</v>
      </c>
      <c r="BF234" s="207">
        <f t="shared" si="55"/>
        <v>0</v>
      </c>
      <c r="BG234" s="207">
        <f t="shared" si="56"/>
        <v>0</v>
      </c>
      <c r="BH234" s="207">
        <f t="shared" si="57"/>
        <v>0</v>
      </c>
      <c r="BI234" s="207">
        <f t="shared" si="58"/>
        <v>0</v>
      </c>
      <c r="BJ234" s="19" t="s">
        <v>89</v>
      </c>
      <c r="BK234" s="207">
        <f t="shared" si="59"/>
        <v>0</v>
      </c>
      <c r="BL234" s="19" t="s">
        <v>104</v>
      </c>
      <c r="BM234" s="206" t="s">
        <v>2570</v>
      </c>
    </row>
    <row r="235" spans="1:65" s="2" customFormat="1" ht="21.75" customHeight="1">
      <c r="A235" s="37"/>
      <c r="B235" s="38"/>
      <c r="C235" s="195" t="s">
        <v>1644</v>
      </c>
      <c r="D235" s="195" t="s">
        <v>264</v>
      </c>
      <c r="E235" s="196" t="s">
        <v>5350</v>
      </c>
      <c r="F235" s="197" t="s">
        <v>5351</v>
      </c>
      <c r="G235" s="198" t="s">
        <v>518</v>
      </c>
      <c r="H235" s="199">
        <v>76</v>
      </c>
      <c r="I235" s="200"/>
      <c r="J235" s="201">
        <f t="shared" si="50"/>
        <v>0</v>
      </c>
      <c r="K235" s="197" t="s">
        <v>44</v>
      </c>
      <c r="L235" s="42"/>
      <c r="M235" s="202" t="s">
        <v>44</v>
      </c>
      <c r="N235" s="203" t="s">
        <v>53</v>
      </c>
      <c r="O235" s="67"/>
      <c r="P235" s="204">
        <f t="shared" si="51"/>
        <v>0</v>
      </c>
      <c r="Q235" s="204">
        <v>0</v>
      </c>
      <c r="R235" s="204">
        <f t="shared" si="52"/>
        <v>0</v>
      </c>
      <c r="S235" s="204">
        <v>0</v>
      </c>
      <c r="T235" s="205">
        <f t="shared" si="53"/>
        <v>0</v>
      </c>
      <c r="U235" s="37"/>
      <c r="V235" s="37"/>
      <c r="W235" s="37"/>
      <c r="X235" s="37"/>
      <c r="Y235" s="37"/>
      <c r="Z235" s="37"/>
      <c r="AA235" s="37"/>
      <c r="AB235" s="37"/>
      <c r="AC235" s="37"/>
      <c r="AD235" s="37"/>
      <c r="AE235" s="37"/>
      <c r="AR235" s="206" t="s">
        <v>104</v>
      </c>
      <c r="AT235" s="206" t="s">
        <v>264</v>
      </c>
      <c r="AU235" s="206" t="s">
        <v>89</v>
      </c>
      <c r="AY235" s="19" t="s">
        <v>262</v>
      </c>
      <c r="BE235" s="207">
        <f t="shared" si="54"/>
        <v>0</v>
      </c>
      <c r="BF235" s="207">
        <f t="shared" si="55"/>
        <v>0</v>
      </c>
      <c r="BG235" s="207">
        <f t="shared" si="56"/>
        <v>0</v>
      </c>
      <c r="BH235" s="207">
        <f t="shared" si="57"/>
        <v>0</v>
      </c>
      <c r="BI235" s="207">
        <f t="shared" si="58"/>
        <v>0</v>
      </c>
      <c r="BJ235" s="19" t="s">
        <v>89</v>
      </c>
      <c r="BK235" s="207">
        <f t="shared" si="59"/>
        <v>0</v>
      </c>
      <c r="BL235" s="19" t="s">
        <v>104</v>
      </c>
      <c r="BM235" s="206" t="s">
        <v>2578</v>
      </c>
    </row>
    <row r="236" spans="1:65" s="2" customFormat="1" ht="16.5" customHeight="1">
      <c r="A236" s="37"/>
      <c r="B236" s="38"/>
      <c r="C236" s="195" t="s">
        <v>1650</v>
      </c>
      <c r="D236" s="195" t="s">
        <v>264</v>
      </c>
      <c r="E236" s="196" t="s">
        <v>5352</v>
      </c>
      <c r="F236" s="197" t="s">
        <v>5353</v>
      </c>
      <c r="G236" s="198" t="s">
        <v>518</v>
      </c>
      <c r="H236" s="199">
        <v>24</v>
      </c>
      <c r="I236" s="200"/>
      <c r="J236" s="201">
        <f t="shared" si="50"/>
        <v>0</v>
      </c>
      <c r="K236" s="197" t="s">
        <v>44</v>
      </c>
      <c r="L236" s="42"/>
      <c r="M236" s="202" t="s">
        <v>44</v>
      </c>
      <c r="N236" s="203" t="s">
        <v>53</v>
      </c>
      <c r="O236" s="67"/>
      <c r="P236" s="204">
        <f t="shared" si="51"/>
        <v>0</v>
      </c>
      <c r="Q236" s="204">
        <v>0</v>
      </c>
      <c r="R236" s="204">
        <f t="shared" si="52"/>
        <v>0</v>
      </c>
      <c r="S236" s="204">
        <v>0</v>
      </c>
      <c r="T236" s="205">
        <f t="shared" si="53"/>
        <v>0</v>
      </c>
      <c r="U236" s="37"/>
      <c r="V236" s="37"/>
      <c r="W236" s="37"/>
      <c r="X236" s="37"/>
      <c r="Y236" s="37"/>
      <c r="Z236" s="37"/>
      <c r="AA236" s="37"/>
      <c r="AB236" s="37"/>
      <c r="AC236" s="37"/>
      <c r="AD236" s="37"/>
      <c r="AE236" s="37"/>
      <c r="AR236" s="206" t="s">
        <v>104</v>
      </c>
      <c r="AT236" s="206" t="s">
        <v>264</v>
      </c>
      <c r="AU236" s="206" t="s">
        <v>89</v>
      </c>
      <c r="AY236" s="19" t="s">
        <v>262</v>
      </c>
      <c r="BE236" s="207">
        <f t="shared" si="54"/>
        <v>0</v>
      </c>
      <c r="BF236" s="207">
        <f t="shared" si="55"/>
        <v>0</v>
      </c>
      <c r="BG236" s="207">
        <f t="shared" si="56"/>
        <v>0</v>
      </c>
      <c r="BH236" s="207">
        <f t="shared" si="57"/>
        <v>0</v>
      </c>
      <c r="BI236" s="207">
        <f t="shared" si="58"/>
        <v>0</v>
      </c>
      <c r="BJ236" s="19" t="s">
        <v>89</v>
      </c>
      <c r="BK236" s="207">
        <f t="shared" si="59"/>
        <v>0</v>
      </c>
      <c r="BL236" s="19" t="s">
        <v>104</v>
      </c>
      <c r="BM236" s="206" t="s">
        <v>2621</v>
      </c>
    </row>
    <row r="237" spans="1:65" s="2" customFormat="1" ht="21.75" customHeight="1">
      <c r="A237" s="37"/>
      <c r="B237" s="38"/>
      <c r="C237" s="195" t="s">
        <v>1659</v>
      </c>
      <c r="D237" s="195" t="s">
        <v>264</v>
      </c>
      <c r="E237" s="196" t="s">
        <v>5354</v>
      </c>
      <c r="F237" s="197" t="s">
        <v>5355</v>
      </c>
      <c r="G237" s="198" t="s">
        <v>518</v>
      </c>
      <c r="H237" s="199">
        <v>6</v>
      </c>
      <c r="I237" s="200"/>
      <c r="J237" s="201">
        <f t="shared" si="50"/>
        <v>0</v>
      </c>
      <c r="K237" s="197" t="s">
        <v>44</v>
      </c>
      <c r="L237" s="42"/>
      <c r="M237" s="202" t="s">
        <v>44</v>
      </c>
      <c r="N237" s="203" t="s">
        <v>53</v>
      </c>
      <c r="O237" s="67"/>
      <c r="P237" s="204">
        <f t="shared" si="51"/>
        <v>0</v>
      </c>
      <c r="Q237" s="204">
        <v>0</v>
      </c>
      <c r="R237" s="204">
        <f t="shared" si="52"/>
        <v>0</v>
      </c>
      <c r="S237" s="204">
        <v>0</v>
      </c>
      <c r="T237" s="205">
        <f t="shared" si="53"/>
        <v>0</v>
      </c>
      <c r="U237" s="37"/>
      <c r="V237" s="37"/>
      <c r="W237" s="37"/>
      <c r="X237" s="37"/>
      <c r="Y237" s="37"/>
      <c r="Z237" s="37"/>
      <c r="AA237" s="37"/>
      <c r="AB237" s="37"/>
      <c r="AC237" s="37"/>
      <c r="AD237" s="37"/>
      <c r="AE237" s="37"/>
      <c r="AR237" s="206" t="s">
        <v>104</v>
      </c>
      <c r="AT237" s="206" t="s">
        <v>264</v>
      </c>
      <c r="AU237" s="206" t="s">
        <v>89</v>
      </c>
      <c r="AY237" s="19" t="s">
        <v>262</v>
      </c>
      <c r="BE237" s="207">
        <f t="shared" si="54"/>
        <v>0</v>
      </c>
      <c r="BF237" s="207">
        <f t="shared" si="55"/>
        <v>0</v>
      </c>
      <c r="BG237" s="207">
        <f t="shared" si="56"/>
        <v>0</v>
      </c>
      <c r="BH237" s="207">
        <f t="shared" si="57"/>
        <v>0</v>
      </c>
      <c r="BI237" s="207">
        <f t="shared" si="58"/>
        <v>0</v>
      </c>
      <c r="BJ237" s="19" t="s">
        <v>89</v>
      </c>
      <c r="BK237" s="207">
        <f t="shared" si="59"/>
        <v>0</v>
      </c>
      <c r="BL237" s="19" t="s">
        <v>104</v>
      </c>
      <c r="BM237" s="206" t="s">
        <v>2629</v>
      </c>
    </row>
    <row r="238" spans="1:65" s="2" customFormat="1" ht="21.75" customHeight="1">
      <c r="A238" s="37"/>
      <c r="B238" s="38"/>
      <c r="C238" s="195" t="s">
        <v>1664</v>
      </c>
      <c r="D238" s="195" t="s">
        <v>264</v>
      </c>
      <c r="E238" s="196" t="s">
        <v>5356</v>
      </c>
      <c r="F238" s="197" t="s">
        <v>5357</v>
      </c>
      <c r="G238" s="198" t="s">
        <v>590</v>
      </c>
      <c r="H238" s="199">
        <v>449</v>
      </c>
      <c r="I238" s="200"/>
      <c r="J238" s="201">
        <f t="shared" si="50"/>
        <v>0</v>
      </c>
      <c r="K238" s="197" t="s">
        <v>44</v>
      </c>
      <c r="L238" s="42"/>
      <c r="M238" s="202" t="s">
        <v>44</v>
      </c>
      <c r="N238" s="203" t="s">
        <v>53</v>
      </c>
      <c r="O238" s="67"/>
      <c r="P238" s="204">
        <f t="shared" si="51"/>
        <v>0</v>
      </c>
      <c r="Q238" s="204">
        <v>0</v>
      </c>
      <c r="R238" s="204">
        <f t="shared" si="52"/>
        <v>0</v>
      </c>
      <c r="S238" s="204">
        <v>0</v>
      </c>
      <c r="T238" s="205">
        <f t="shared" si="53"/>
        <v>0</v>
      </c>
      <c r="U238" s="37"/>
      <c r="V238" s="37"/>
      <c r="W238" s="37"/>
      <c r="X238" s="37"/>
      <c r="Y238" s="37"/>
      <c r="Z238" s="37"/>
      <c r="AA238" s="37"/>
      <c r="AB238" s="37"/>
      <c r="AC238" s="37"/>
      <c r="AD238" s="37"/>
      <c r="AE238" s="37"/>
      <c r="AR238" s="206" t="s">
        <v>104</v>
      </c>
      <c r="AT238" s="206" t="s">
        <v>264</v>
      </c>
      <c r="AU238" s="206" t="s">
        <v>89</v>
      </c>
      <c r="AY238" s="19" t="s">
        <v>262</v>
      </c>
      <c r="BE238" s="207">
        <f t="shared" si="54"/>
        <v>0</v>
      </c>
      <c r="BF238" s="207">
        <f t="shared" si="55"/>
        <v>0</v>
      </c>
      <c r="BG238" s="207">
        <f t="shared" si="56"/>
        <v>0</v>
      </c>
      <c r="BH238" s="207">
        <f t="shared" si="57"/>
        <v>0</v>
      </c>
      <c r="BI238" s="207">
        <f t="shared" si="58"/>
        <v>0</v>
      </c>
      <c r="BJ238" s="19" t="s">
        <v>89</v>
      </c>
      <c r="BK238" s="207">
        <f t="shared" si="59"/>
        <v>0</v>
      </c>
      <c r="BL238" s="19" t="s">
        <v>104</v>
      </c>
      <c r="BM238" s="206" t="s">
        <v>2635</v>
      </c>
    </row>
    <row r="239" spans="1:65" s="2" customFormat="1" ht="16.5" customHeight="1">
      <c r="A239" s="37"/>
      <c r="B239" s="38"/>
      <c r="C239" s="195" t="s">
        <v>1673</v>
      </c>
      <c r="D239" s="195" t="s">
        <v>264</v>
      </c>
      <c r="E239" s="196" t="s">
        <v>5358</v>
      </c>
      <c r="F239" s="197" t="s">
        <v>5359</v>
      </c>
      <c r="G239" s="198" t="s">
        <v>590</v>
      </c>
      <c r="H239" s="199">
        <v>250</v>
      </c>
      <c r="I239" s="200"/>
      <c r="J239" s="201">
        <f t="shared" si="50"/>
        <v>0</v>
      </c>
      <c r="K239" s="197" t="s">
        <v>44</v>
      </c>
      <c r="L239" s="42"/>
      <c r="M239" s="202" t="s">
        <v>44</v>
      </c>
      <c r="N239" s="203" t="s">
        <v>53</v>
      </c>
      <c r="O239" s="67"/>
      <c r="P239" s="204">
        <f t="shared" si="51"/>
        <v>0</v>
      </c>
      <c r="Q239" s="204">
        <v>0</v>
      </c>
      <c r="R239" s="204">
        <f t="shared" si="52"/>
        <v>0</v>
      </c>
      <c r="S239" s="204">
        <v>0</v>
      </c>
      <c r="T239" s="205">
        <f t="shared" si="53"/>
        <v>0</v>
      </c>
      <c r="U239" s="37"/>
      <c r="V239" s="37"/>
      <c r="W239" s="37"/>
      <c r="X239" s="37"/>
      <c r="Y239" s="37"/>
      <c r="Z239" s="37"/>
      <c r="AA239" s="37"/>
      <c r="AB239" s="37"/>
      <c r="AC239" s="37"/>
      <c r="AD239" s="37"/>
      <c r="AE239" s="37"/>
      <c r="AR239" s="206" t="s">
        <v>104</v>
      </c>
      <c r="AT239" s="206" t="s">
        <v>264</v>
      </c>
      <c r="AU239" s="206" t="s">
        <v>89</v>
      </c>
      <c r="AY239" s="19" t="s">
        <v>262</v>
      </c>
      <c r="BE239" s="207">
        <f t="shared" si="54"/>
        <v>0</v>
      </c>
      <c r="BF239" s="207">
        <f t="shared" si="55"/>
        <v>0</v>
      </c>
      <c r="BG239" s="207">
        <f t="shared" si="56"/>
        <v>0</v>
      </c>
      <c r="BH239" s="207">
        <f t="shared" si="57"/>
        <v>0</v>
      </c>
      <c r="BI239" s="207">
        <f t="shared" si="58"/>
        <v>0</v>
      </c>
      <c r="BJ239" s="19" t="s">
        <v>89</v>
      </c>
      <c r="BK239" s="207">
        <f t="shared" si="59"/>
        <v>0</v>
      </c>
      <c r="BL239" s="19" t="s">
        <v>104</v>
      </c>
      <c r="BM239" s="206" t="s">
        <v>2641</v>
      </c>
    </row>
    <row r="240" spans="1:65" s="2" customFormat="1" ht="16.5" customHeight="1">
      <c r="A240" s="37"/>
      <c r="B240" s="38"/>
      <c r="C240" s="195" t="s">
        <v>1681</v>
      </c>
      <c r="D240" s="195" t="s">
        <v>264</v>
      </c>
      <c r="E240" s="196" t="s">
        <v>5360</v>
      </c>
      <c r="F240" s="197" t="s">
        <v>5361</v>
      </c>
      <c r="G240" s="198" t="s">
        <v>590</v>
      </c>
      <c r="H240" s="199">
        <v>432</v>
      </c>
      <c r="I240" s="200"/>
      <c r="J240" s="201">
        <f t="shared" si="50"/>
        <v>0</v>
      </c>
      <c r="K240" s="197" t="s">
        <v>44</v>
      </c>
      <c r="L240" s="42"/>
      <c r="M240" s="202" t="s">
        <v>44</v>
      </c>
      <c r="N240" s="203" t="s">
        <v>53</v>
      </c>
      <c r="O240" s="67"/>
      <c r="P240" s="204">
        <f t="shared" si="51"/>
        <v>0</v>
      </c>
      <c r="Q240" s="204">
        <v>0</v>
      </c>
      <c r="R240" s="204">
        <f t="shared" si="52"/>
        <v>0</v>
      </c>
      <c r="S240" s="204">
        <v>0</v>
      </c>
      <c r="T240" s="205">
        <f t="shared" si="53"/>
        <v>0</v>
      </c>
      <c r="U240" s="37"/>
      <c r="V240" s="37"/>
      <c r="W240" s="37"/>
      <c r="X240" s="37"/>
      <c r="Y240" s="37"/>
      <c r="Z240" s="37"/>
      <c r="AA240" s="37"/>
      <c r="AB240" s="37"/>
      <c r="AC240" s="37"/>
      <c r="AD240" s="37"/>
      <c r="AE240" s="37"/>
      <c r="AR240" s="206" t="s">
        <v>104</v>
      </c>
      <c r="AT240" s="206" t="s">
        <v>264</v>
      </c>
      <c r="AU240" s="206" t="s">
        <v>89</v>
      </c>
      <c r="AY240" s="19" t="s">
        <v>262</v>
      </c>
      <c r="BE240" s="207">
        <f t="shared" si="54"/>
        <v>0</v>
      </c>
      <c r="BF240" s="207">
        <f t="shared" si="55"/>
        <v>0</v>
      </c>
      <c r="BG240" s="207">
        <f t="shared" si="56"/>
        <v>0</v>
      </c>
      <c r="BH240" s="207">
        <f t="shared" si="57"/>
        <v>0</v>
      </c>
      <c r="BI240" s="207">
        <f t="shared" si="58"/>
        <v>0</v>
      </c>
      <c r="BJ240" s="19" t="s">
        <v>89</v>
      </c>
      <c r="BK240" s="207">
        <f t="shared" si="59"/>
        <v>0</v>
      </c>
      <c r="BL240" s="19" t="s">
        <v>104</v>
      </c>
      <c r="BM240" s="206" t="s">
        <v>2647</v>
      </c>
    </row>
    <row r="241" spans="1:65" s="2" customFormat="1" ht="16.5" customHeight="1">
      <c r="A241" s="37"/>
      <c r="B241" s="38"/>
      <c r="C241" s="195" t="s">
        <v>1687</v>
      </c>
      <c r="D241" s="195" t="s">
        <v>264</v>
      </c>
      <c r="E241" s="196" t="s">
        <v>5362</v>
      </c>
      <c r="F241" s="197" t="s">
        <v>5363</v>
      </c>
      <c r="G241" s="198" t="s">
        <v>590</v>
      </c>
      <c r="H241" s="199">
        <v>404</v>
      </c>
      <c r="I241" s="200"/>
      <c r="J241" s="201">
        <f t="shared" si="50"/>
        <v>0</v>
      </c>
      <c r="K241" s="197" t="s">
        <v>44</v>
      </c>
      <c r="L241" s="42"/>
      <c r="M241" s="202" t="s">
        <v>44</v>
      </c>
      <c r="N241" s="203" t="s">
        <v>53</v>
      </c>
      <c r="O241" s="67"/>
      <c r="P241" s="204">
        <f t="shared" si="51"/>
        <v>0</v>
      </c>
      <c r="Q241" s="204">
        <v>0</v>
      </c>
      <c r="R241" s="204">
        <f t="shared" si="52"/>
        <v>0</v>
      </c>
      <c r="S241" s="204">
        <v>0</v>
      </c>
      <c r="T241" s="205">
        <f t="shared" si="53"/>
        <v>0</v>
      </c>
      <c r="U241" s="37"/>
      <c r="V241" s="37"/>
      <c r="W241" s="37"/>
      <c r="X241" s="37"/>
      <c r="Y241" s="37"/>
      <c r="Z241" s="37"/>
      <c r="AA241" s="37"/>
      <c r="AB241" s="37"/>
      <c r="AC241" s="37"/>
      <c r="AD241" s="37"/>
      <c r="AE241" s="37"/>
      <c r="AR241" s="206" t="s">
        <v>104</v>
      </c>
      <c r="AT241" s="206" t="s">
        <v>264</v>
      </c>
      <c r="AU241" s="206" t="s">
        <v>89</v>
      </c>
      <c r="AY241" s="19" t="s">
        <v>262</v>
      </c>
      <c r="BE241" s="207">
        <f t="shared" si="54"/>
        <v>0</v>
      </c>
      <c r="BF241" s="207">
        <f t="shared" si="55"/>
        <v>0</v>
      </c>
      <c r="BG241" s="207">
        <f t="shared" si="56"/>
        <v>0</v>
      </c>
      <c r="BH241" s="207">
        <f t="shared" si="57"/>
        <v>0</v>
      </c>
      <c r="BI241" s="207">
        <f t="shared" si="58"/>
        <v>0</v>
      </c>
      <c r="BJ241" s="19" t="s">
        <v>89</v>
      </c>
      <c r="BK241" s="207">
        <f t="shared" si="59"/>
        <v>0</v>
      </c>
      <c r="BL241" s="19" t="s">
        <v>104</v>
      </c>
      <c r="BM241" s="206" t="s">
        <v>2677</v>
      </c>
    </row>
    <row r="242" spans="1:65" s="2" customFormat="1" ht="21.75" customHeight="1">
      <c r="A242" s="37"/>
      <c r="B242" s="38"/>
      <c r="C242" s="195" t="s">
        <v>1691</v>
      </c>
      <c r="D242" s="195" t="s">
        <v>264</v>
      </c>
      <c r="E242" s="196" t="s">
        <v>5364</v>
      </c>
      <c r="F242" s="197" t="s">
        <v>5365</v>
      </c>
      <c r="G242" s="198" t="s">
        <v>590</v>
      </c>
      <c r="H242" s="199">
        <v>484</v>
      </c>
      <c r="I242" s="200"/>
      <c r="J242" s="201">
        <f t="shared" si="50"/>
        <v>0</v>
      </c>
      <c r="K242" s="197" t="s">
        <v>44</v>
      </c>
      <c r="L242" s="42"/>
      <c r="M242" s="202" t="s">
        <v>44</v>
      </c>
      <c r="N242" s="203" t="s">
        <v>53</v>
      </c>
      <c r="O242" s="67"/>
      <c r="P242" s="204">
        <f t="shared" si="51"/>
        <v>0</v>
      </c>
      <c r="Q242" s="204">
        <v>0</v>
      </c>
      <c r="R242" s="204">
        <f t="shared" si="52"/>
        <v>0</v>
      </c>
      <c r="S242" s="204">
        <v>0</v>
      </c>
      <c r="T242" s="205">
        <f t="shared" si="53"/>
        <v>0</v>
      </c>
      <c r="U242" s="37"/>
      <c r="V242" s="37"/>
      <c r="W242" s="37"/>
      <c r="X242" s="37"/>
      <c r="Y242" s="37"/>
      <c r="Z242" s="37"/>
      <c r="AA242" s="37"/>
      <c r="AB242" s="37"/>
      <c r="AC242" s="37"/>
      <c r="AD242" s="37"/>
      <c r="AE242" s="37"/>
      <c r="AR242" s="206" t="s">
        <v>104</v>
      </c>
      <c r="AT242" s="206" t="s">
        <v>264</v>
      </c>
      <c r="AU242" s="206" t="s">
        <v>89</v>
      </c>
      <c r="AY242" s="19" t="s">
        <v>262</v>
      </c>
      <c r="BE242" s="207">
        <f t="shared" si="54"/>
        <v>0</v>
      </c>
      <c r="BF242" s="207">
        <f t="shared" si="55"/>
        <v>0</v>
      </c>
      <c r="BG242" s="207">
        <f t="shared" si="56"/>
        <v>0</v>
      </c>
      <c r="BH242" s="207">
        <f t="shared" si="57"/>
        <v>0</v>
      </c>
      <c r="BI242" s="207">
        <f t="shared" si="58"/>
        <v>0</v>
      </c>
      <c r="BJ242" s="19" t="s">
        <v>89</v>
      </c>
      <c r="BK242" s="207">
        <f t="shared" si="59"/>
        <v>0</v>
      </c>
      <c r="BL242" s="19" t="s">
        <v>104</v>
      </c>
      <c r="BM242" s="206" t="s">
        <v>2685</v>
      </c>
    </row>
    <row r="243" spans="1:65" s="2" customFormat="1" ht="16.5" customHeight="1">
      <c r="A243" s="37"/>
      <c r="B243" s="38"/>
      <c r="C243" s="195" t="s">
        <v>1698</v>
      </c>
      <c r="D243" s="195" t="s">
        <v>264</v>
      </c>
      <c r="E243" s="196" t="s">
        <v>5366</v>
      </c>
      <c r="F243" s="197" t="s">
        <v>5367</v>
      </c>
      <c r="G243" s="198" t="s">
        <v>518</v>
      </c>
      <c r="H243" s="199">
        <v>14</v>
      </c>
      <c r="I243" s="200"/>
      <c r="J243" s="201">
        <f t="shared" si="50"/>
        <v>0</v>
      </c>
      <c r="K243" s="197" t="s">
        <v>44</v>
      </c>
      <c r="L243" s="42"/>
      <c r="M243" s="202" t="s">
        <v>44</v>
      </c>
      <c r="N243" s="203" t="s">
        <v>53</v>
      </c>
      <c r="O243" s="67"/>
      <c r="P243" s="204">
        <f t="shared" si="51"/>
        <v>0</v>
      </c>
      <c r="Q243" s="204">
        <v>0</v>
      </c>
      <c r="R243" s="204">
        <f t="shared" si="52"/>
        <v>0</v>
      </c>
      <c r="S243" s="204">
        <v>0</v>
      </c>
      <c r="T243" s="205">
        <f t="shared" si="53"/>
        <v>0</v>
      </c>
      <c r="U243" s="37"/>
      <c r="V243" s="37"/>
      <c r="W243" s="37"/>
      <c r="X243" s="37"/>
      <c r="Y243" s="37"/>
      <c r="Z243" s="37"/>
      <c r="AA243" s="37"/>
      <c r="AB243" s="37"/>
      <c r="AC243" s="37"/>
      <c r="AD243" s="37"/>
      <c r="AE243" s="37"/>
      <c r="AR243" s="206" t="s">
        <v>104</v>
      </c>
      <c r="AT243" s="206" t="s">
        <v>264</v>
      </c>
      <c r="AU243" s="206" t="s">
        <v>89</v>
      </c>
      <c r="AY243" s="19" t="s">
        <v>262</v>
      </c>
      <c r="BE243" s="207">
        <f t="shared" si="54"/>
        <v>0</v>
      </c>
      <c r="BF243" s="207">
        <f t="shared" si="55"/>
        <v>0</v>
      </c>
      <c r="BG243" s="207">
        <f t="shared" si="56"/>
        <v>0</v>
      </c>
      <c r="BH243" s="207">
        <f t="shared" si="57"/>
        <v>0</v>
      </c>
      <c r="BI243" s="207">
        <f t="shared" si="58"/>
        <v>0</v>
      </c>
      <c r="BJ243" s="19" t="s">
        <v>89</v>
      </c>
      <c r="BK243" s="207">
        <f t="shared" si="59"/>
        <v>0</v>
      </c>
      <c r="BL243" s="19" t="s">
        <v>104</v>
      </c>
      <c r="BM243" s="206" t="s">
        <v>2691</v>
      </c>
    </row>
    <row r="244" spans="1:65" s="2" customFormat="1" ht="16.5" customHeight="1">
      <c r="A244" s="37"/>
      <c r="B244" s="38"/>
      <c r="C244" s="195" t="s">
        <v>1726</v>
      </c>
      <c r="D244" s="195" t="s">
        <v>264</v>
      </c>
      <c r="E244" s="196" t="s">
        <v>5368</v>
      </c>
      <c r="F244" s="197" t="s">
        <v>5369</v>
      </c>
      <c r="G244" s="198" t="s">
        <v>518</v>
      </c>
      <c r="H244" s="199">
        <v>480</v>
      </c>
      <c r="I244" s="200"/>
      <c r="J244" s="201">
        <f t="shared" si="50"/>
        <v>0</v>
      </c>
      <c r="K244" s="197" t="s">
        <v>44</v>
      </c>
      <c r="L244" s="42"/>
      <c r="M244" s="202" t="s">
        <v>44</v>
      </c>
      <c r="N244" s="203" t="s">
        <v>53</v>
      </c>
      <c r="O244" s="67"/>
      <c r="P244" s="204">
        <f t="shared" si="51"/>
        <v>0</v>
      </c>
      <c r="Q244" s="204">
        <v>0</v>
      </c>
      <c r="R244" s="204">
        <f t="shared" si="52"/>
        <v>0</v>
      </c>
      <c r="S244" s="204">
        <v>0</v>
      </c>
      <c r="T244" s="205">
        <f t="shared" si="53"/>
        <v>0</v>
      </c>
      <c r="U244" s="37"/>
      <c r="V244" s="37"/>
      <c r="W244" s="37"/>
      <c r="X244" s="37"/>
      <c r="Y244" s="37"/>
      <c r="Z244" s="37"/>
      <c r="AA244" s="37"/>
      <c r="AB244" s="37"/>
      <c r="AC244" s="37"/>
      <c r="AD244" s="37"/>
      <c r="AE244" s="37"/>
      <c r="AR244" s="206" t="s">
        <v>104</v>
      </c>
      <c r="AT244" s="206" t="s">
        <v>264</v>
      </c>
      <c r="AU244" s="206" t="s">
        <v>89</v>
      </c>
      <c r="AY244" s="19" t="s">
        <v>262</v>
      </c>
      <c r="BE244" s="207">
        <f t="shared" si="54"/>
        <v>0</v>
      </c>
      <c r="BF244" s="207">
        <f t="shared" si="55"/>
        <v>0</v>
      </c>
      <c r="BG244" s="207">
        <f t="shared" si="56"/>
        <v>0</v>
      </c>
      <c r="BH244" s="207">
        <f t="shared" si="57"/>
        <v>0</v>
      </c>
      <c r="BI244" s="207">
        <f t="shared" si="58"/>
        <v>0</v>
      </c>
      <c r="BJ244" s="19" t="s">
        <v>89</v>
      </c>
      <c r="BK244" s="207">
        <f t="shared" si="59"/>
        <v>0</v>
      </c>
      <c r="BL244" s="19" t="s">
        <v>104</v>
      </c>
      <c r="BM244" s="206" t="s">
        <v>2702</v>
      </c>
    </row>
    <row r="245" spans="1:65" s="2" customFormat="1" ht="21.75" customHeight="1">
      <c r="A245" s="37"/>
      <c r="B245" s="38"/>
      <c r="C245" s="195" t="s">
        <v>1731</v>
      </c>
      <c r="D245" s="195" t="s">
        <v>264</v>
      </c>
      <c r="E245" s="196" t="s">
        <v>5370</v>
      </c>
      <c r="F245" s="197" t="s">
        <v>5371</v>
      </c>
      <c r="G245" s="198" t="s">
        <v>590</v>
      </c>
      <c r="H245" s="199">
        <v>321</v>
      </c>
      <c r="I245" s="200"/>
      <c r="J245" s="201">
        <f t="shared" si="50"/>
        <v>0</v>
      </c>
      <c r="K245" s="197" t="s">
        <v>44</v>
      </c>
      <c r="L245" s="42"/>
      <c r="M245" s="202" t="s">
        <v>44</v>
      </c>
      <c r="N245" s="203" t="s">
        <v>53</v>
      </c>
      <c r="O245" s="67"/>
      <c r="P245" s="204">
        <f t="shared" si="51"/>
        <v>0</v>
      </c>
      <c r="Q245" s="204">
        <v>0</v>
      </c>
      <c r="R245" s="204">
        <f t="shared" si="52"/>
        <v>0</v>
      </c>
      <c r="S245" s="204">
        <v>0</v>
      </c>
      <c r="T245" s="205">
        <f t="shared" si="53"/>
        <v>0</v>
      </c>
      <c r="U245" s="37"/>
      <c r="V245" s="37"/>
      <c r="W245" s="37"/>
      <c r="X245" s="37"/>
      <c r="Y245" s="37"/>
      <c r="Z245" s="37"/>
      <c r="AA245" s="37"/>
      <c r="AB245" s="37"/>
      <c r="AC245" s="37"/>
      <c r="AD245" s="37"/>
      <c r="AE245" s="37"/>
      <c r="AR245" s="206" t="s">
        <v>104</v>
      </c>
      <c r="AT245" s="206" t="s">
        <v>264</v>
      </c>
      <c r="AU245" s="206" t="s">
        <v>89</v>
      </c>
      <c r="AY245" s="19" t="s">
        <v>262</v>
      </c>
      <c r="BE245" s="207">
        <f t="shared" si="54"/>
        <v>0</v>
      </c>
      <c r="BF245" s="207">
        <f t="shared" si="55"/>
        <v>0</v>
      </c>
      <c r="BG245" s="207">
        <f t="shared" si="56"/>
        <v>0</v>
      </c>
      <c r="BH245" s="207">
        <f t="shared" si="57"/>
        <v>0</v>
      </c>
      <c r="BI245" s="207">
        <f t="shared" si="58"/>
        <v>0</v>
      </c>
      <c r="BJ245" s="19" t="s">
        <v>89</v>
      </c>
      <c r="BK245" s="207">
        <f t="shared" si="59"/>
        <v>0</v>
      </c>
      <c r="BL245" s="19" t="s">
        <v>104</v>
      </c>
      <c r="BM245" s="206" t="s">
        <v>2710</v>
      </c>
    </row>
    <row r="246" spans="1:65" s="2" customFormat="1" ht="21.75" customHeight="1">
      <c r="A246" s="37"/>
      <c r="B246" s="38"/>
      <c r="C246" s="195" t="s">
        <v>1742</v>
      </c>
      <c r="D246" s="195" t="s">
        <v>264</v>
      </c>
      <c r="E246" s="196" t="s">
        <v>5372</v>
      </c>
      <c r="F246" s="197" t="s">
        <v>5373</v>
      </c>
      <c r="G246" s="198" t="s">
        <v>518</v>
      </c>
      <c r="H246" s="199">
        <v>18</v>
      </c>
      <c r="I246" s="200"/>
      <c r="J246" s="201">
        <f t="shared" si="50"/>
        <v>0</v>
      </c>
      <c r="K246" s="197" t="s">
        <v>44</v>
      </c>
      <c r="L246" s="42"/>
      <c r="M246" s="202" t="s">
        <v>44</v>
      </c>
      <c r="N246" s="203" t="s">
        <v>53</v>
      </c>
      <c r="O246" s="67"/>
      <c r="P246" s="204">
        <f t="shared" si="51"/>
        <v>0</v>
      </c>
      <c r="Q246" s="204">
        <v>0</v>
      </c>
      <c r="R246" s="204">
        <f t="shared" si="52"/>
        <v>0</v>
      </c>
      <c r="S246" s="204">
        <v>0</v>
      </c>
      <c r="T246" s="205">
        <f t="shared" si="53"/>
        <v>0</v>
      </c>
      <c r="U246" s="37"/>
      <c r="V246" s="37"/>
      <c r="W246" s="37"/>
      <c r="X246" s="37"/>
      <c r="Y246" s="37"/>
      <c r="Z246" s="37"/>
      <c r="AA246" s="37"/>
      <c r="AB246" s="37"/>
      <c r="AC246" s="37"/>
      <c r="AD246" s="37"/>
      <c r="AE246" s="37"/>
      <c r="AR246" s="206" t="s">
        <v>104</v>
      </c>
      <c r="AT246" s="206" t="s">
        <v>264</v>
      </c>
      <c r="AU246" s="206" t="s">
        <v>89</v>
      </c>
      <c r="AY246" s="19" t="s">
        <v>262</v>
      </c>
      <c r="BE246" s="207">
        <f t="shared" si="54"/>
        <v>0</v>
      </c>
      <c r="BF246" s="207">
        <f t="shared" si="55"/>
        <v>0</v>
      </c>
      <c r="BG246" s="207">
        <f t="shared" si="56"/>
        <v>0</v>
      </c>
      <c r="BH246" s="207">
        <f t="shared" si="57"/>
        <v>0</v>
      </c>
      <c r="BI246" s="207">
        <f t="shared" si="58"/>
        <v>0</v>
      </c>
      <c r="BJ246" s="19" t="s">
        <v>89</v>
      </c>
      <c r="BK246" s="207">
        <f t="shared" si="59"/>
        <v>0</v>
      </c>
      <c r="BL246" s="19" t="s">
        <v>104</v>
      </c>
      <c r="BM246" s="206" t="s">
        <v>2717</v>
      </c>
    </row>
    <row r="247" spans="1:65" s="2" customFormat="1" ht="16.5" customHeight="1">
      <c r="A247" s="37"/>
      <c r="B247" s="38"/>
      <c r="C247" s="195" t="s">
        <v>1747</v>
      </c>
      <c r="D247" s="195" t="s">
        <v>264</v>
      </c>
      <c r="E247" s="196" t="s">
        <v>5374</v>
      </c>
      <c r="F247" s="197" t="s">
        <v>5375</v>
      </c>
      <c r="G247" s="198" t="s">
        <v>590</v>
      </c>
      <c r="H247" s="199">
        <v>27</v>
      </c>
      <c r="I247" s="200"/>
      <c r="J247" s="201">
        <f t="shared" si="50"/>
        <v>0</v>
      </c>
      <c r="K247" s="197" t="s">
        <v>44</v>
      </c>
      <c r="L247" s="42"/>
      <c r="M247" s="202" t="s">
        <v>44</v>
      </c>
      <c r="N247" s="203" t="s">
        <v>53</v>
      </c>
      <c r="O247" s="67"/>
      <c r="P247" s="204">
        <f t="shared" si="51"/>
        <v>0</v>
      </c>
      <c r="Q247" s="204">
        <v>0</v>
      </c>
      <c r="R247" s="204">
        <f t="shared" si="52"/>
        <v>0</v>
      </c>
      <c r="S247" s="204">
        <v>0</v>
      </c>
      <c r="T247" s="205">
        <f t="shared" si="53"/>
        <v>0</v>
      </c>
      <c r="U247" s="37"/>
      <c r="V247" s="37"/>
      <c r="W247" s="37"/>
      <c r="X247" s="37"/>
      <c r="Y247" s="37"/>
      <c r="Z247" s="37"/>
      <c r="AA247" s="37"/>
      <c r="AB247" s="37"/>
      <c r="AC247" s="37"/>
      <c r="AD247" s="37"/>
      <c r="AE247" s="37"/>
      <c r="AR247" s="206" t="s">
        <v>104</v>
      </c>
      <c r="AT247" s="206" t="s">
        <v>264</v>
      </c>
      <c r="AU247" s="206" t="s">
        <v>89</v>
      </c>
      <c r="AY247" s="19" t="s">
        <v>262</v>
      </c>
      <c r="BE247" s="207">
        <f t="shared" si="54"/>
        <v>0</v>
      </c>
      <c r="BF247" s="207">
        <f t="shared" si="55"/>
        <v>0</v>
      </c>
      <c r="BG247" s="207">
        <f t="shared" si="56"/>
        <v>0</v>
      </c>
      <c r="BH247" s="207">
        <f t="shared" si="57"/>
        <v>0</v>
      </c>
      <c r="BI247" s="207">
        <f t="shared" si="58"/>
        <v>0</v>
      </c>
      <c r="BJ247" s="19" t="s">
        <v>89</v>
      </c>
      <c r="BK247" s="207">
        <f t="shared" si="59"/>
        <v>0</v>
      </c>
      <c r="BL247" s="19" t="s">
        <v>104</v>
      </c>
      <c r="BM247" s="206" t="s">
        <v>2727</v>
      </c>
    </row>
    <row r="248" spans="1:65" s="2" customFormat="1" ht="16.5" customHeight="1">
      <c r="A248" s="37"/>
      <c r="B248" s="38"/>
      <c r="C248" s="195" t="s">
        <v>1754</v>
      </c>
      <c r="D248" s="195" t="s">
        <v>264</v>
      </c>
      <c r="E248" s="196" t="s">
        <v>5376</v>
      </c>
      <c r="F248" s="197" t="s">
        <v>5377</v>
      </c>
      <c r="G248" s="198" t="s">
        <v>518</v>
      </c>
      <c r="H248" s="199">
        <v>18</v>
      </c>
      <c r="I248" s="200"/>
      <c r="J248" s="201">
        <f t="shared" si="50"/>
        <v>0</v>
      </c>
      <c r="K248" s="197" t="s">
        <v>44</v>
      </c>
      <c r="L248" s="42"/>
      <c r="M248" s="202" t="s">
        <v>44</v>
      </c>
      <c r="N248" s="203" t="s">
        <v>53</v>
      </c>
      <c r="O248" s="67"/>
      <c r="P248" s="204">
        <f t="shared" si="51"/>
        <v>0</v>
      </c>
      <c r="Q248" s="204">
        <v>0</v>
      </c>
      <c r="R248" s="204">
        <f t="shared" si="52"/>
        <v>0</v>
      </c>
      <c r="S248" s="204">
        <v>0</v>
      </c>
      <c r="T248" s="205">
        <f t="shared" si="53"/>
        <v>0</v>
      </c>
      <c r="U248" s="37"/>
      <c r="V248" s="37"/>
      <c r="W248" s="37"/>
      <c r="X248" s="37"/>
      <c r="Y248" s="37"/>
      <c r="Z248" s="37"/>
      <c r="AA248" s="37"/>
      <c r="AB248" s="37"/>
      <c r="AC248" s="37"/>
      <c r="AD248" s="37"/>
      <c r="AE248" s="37"/>
      <c r="AR248" s="206" t="s">
        <v>104</v>
      </c>
      <c r="AT248" s="206" t="s">
        <v>264</v>
      </c>
      <c r="AU248" s="206" t="s">
        <v>89</v>
      </c>
      <c r="AY248" s="19" t="s">
        <v>262</v>
      </c>
      <c r="BE248" s="207">
        <f t="shared" si="54"/>
        <v>0</v>
      </c>
      <c r="BF248" s="207">
        <f t="shared" si="55"/>
        <v>0</v>
      </c>
      <c r="BG248" s="207">
        <f t="shared" si="56"/>
        <v>0</v>
      </c>
      <c r="BH248" s="207">
        <f t="shared" si="57"/>
        <v>0</v>
      </c>
      <c r="BI248" s="207">
        <f t="shared" si="58"/>
        <v>0</v>
      </c>
      <c r="BJ248" s="19" t="s">
        <v>89</v>
      </c>
      <c r="BK248" s="207">
        <f t="shared" si="59"/>
        <v>0</v>
      </c>
      <c r="BL248" s="19" t="s">
        <v>104</v>
      </c>
      <c r="BM248" s="206" t="s">
        <v>2737</v>
      </c>
    </row>
    <row r="249" spans="1:65" s="2" customFormat="1" ht="33" customHeight="1">
      <c r="A249" s="37"/>
      <c r="B249" s="38"/>
      <c r="C249" s="195" t="s">
        <v>1757</v>
      </c>
      <c r="D249" s="195" t="s">
        <v>264</v>
      </c>
      <c r="E249" s="196" t="s">
        <v>5378</v>
      </c>
      <c r="F249" s="197" t="s">
        <v>5379</v>
      </c>
      <c r="G249" s="198" t="s">
        <v>518</v>
      </c>
      <c r="H249" s="199">
        <v>5</v>
      </c>
      <c r="I249" s="200"/>
      <c r="J249" s="201">
        <f t="shared" si="50"/>
        <v>0</v>
      </c>
      <c r="K249" s="197" t="s">
        <v>44</v>
      </c>
      <c r="L249" s="42"/>
      <c r="M249" s="202" t="s">
        <v>44</v>
      </c>
      <c r="N249" s="203" t="s">
        <v>53</v>
      </c>
      <c r="O249" s="67"/>
      <c r="P249" s="204">
        <f t="shared" si="51"/>
        <v>0</v>
      </c>
      <c r="Q249" s="204">
        <v>0</v>
      </c>
      <c r="R249" s="204">
        <f t="shared" si="52"/>
        <v>0</v>
      </c>
      <c r="S249" s="204">
        <v>0</v>
      </c>
      <c r="T249" s="205">
        <f t="shared" si="53"/>
        <v>0</v>
      </c>
      <c r="U249" s="37"/>
      <c r="V249" s="37"/>
      <c r="W249" s="37"/>
      <c r="X249" s="37"/>
      <c r="Y249" s="37"/>
      <c r="Z249" s="37"/>
      <c r="AA249" s="37"/>
      <c r="AB249" s="37"/>
      <c r="AC249" s="37"/>
      <c r="AD249" s="37"/>
      <c r="AE249" s="37"/>
      <c r="AR249" s="206" t="s">
        <v>104</v>
      </c>
      <c r="AT249" s="206" t="s">
        <v>264</v>
      </c>
      <c r="AU249" s="206" t="s">
        <v>89</v>
      </c>
      <c r="AY249" s="19" t="s">
        <v>262</v>
      </c>
      <c r="BE249" s="207">
        <f t="shared" si="54"/>
        <v>0</v>
      </c>
      <c r="BF249" s="207">
        <f t="shared" si="55"/>
        <v>0</v>
      </c>
      <c r="BG249" s="207">
        <f t="shared" si="56"/>
        <v>0</v>
      </c>
      <c r="BH249" s="207">
        <f t="shared" si="57"/>
        <v>0</v>
      </c>
      <c r="BI249" s="207">
        <f t="shared" si="58"/>
        <v>0</v>
      </c>
      <c r="BJ249" s="19" t="s">
        <v>89</v>
      </c>
      <c r="BK249" s="207">
        <f t="shared" si="59"/>
        <v>0</v>
      </c>
      <c r="BL249" s="19" t="s">
        <v>104</v>
      </c>
      <c r="BM249" s="206" t="s">
        <v>2746</v>
      </c>
    </row>
    <row r="250" spans="1:65" s="2" customFormat="1" ht="16.5" customHeight="1">
      <c r="A250" s="37"/>
      <c r="B250" s="38"/>
      <c r="C250" s="195" t="s">
        <v>1762</v>
      </c>
      <c r="D250" s="195" t="s">
        <v>264</v>
      </c>
      <c r="E250" s="196" t="s">
        <v>5380</v>
      </c>
      <c r="F250" s="197" t="s">
        <v>5381</v>
      </c>
      <c r="G250" s="198" t="s">
        <v>518</v>
      </c>
      <c r="H250" s="199">
        <v>27</v>
      </c>
      <c r="I250" s="200"/>
      <c r="J250" s="201">
        <f t="shared" si="50"/>
        <v>0</v>
      </c>
      <c r="K250" s="197" t="s">
        <v>44</v>
      </c>
      <c r="L250" s="42"/>
      <c r="M250" s="202" t="s">
        <v>44</v>
      </c>
      <c r="N250" s="203" t="s">
        <v>53</v>
      </c>
      <c r="O250" s="67"/>
      <c r="P250" s="204">
        <f t="shared" si="51"/>
        <v>0</v>
      </c>
      <c r="Q250" s="204">
        <v>0</v>
      </c>
      <c r="R250" s="204">
        <f t="shared" si="52"/>
        <v>0</v>
      </c>
      <c r="S250" s="204">
        <v>0</v>
      </c>
      <c r="T250" s="205">
        <f t="shared" si="53"/>
        <v>0</v>
      </c>
      <c r="U250" s="37"/>
      <c r="V250" s="37"/>
      <c r="W250" s="37"/>
      <c r="X250" s="37"/>
      <c r="Y250" s="37"/>
      <c r="Z250" s="37"/>
      <c r="AA250" s="37"/>
      <c r="AB250" s="37"/>
      <c r="AC250" s="37"/>
      <c r="AD250" s="37"/>
      <c r="AE250" s="37"/>
      <c r="AR250" s="206" t="s">
        <v>104</v>
      </c>
      <c r="AT250" s="206" t="s">
        <v>264</v>
      </c>
      <c r="AU250" s="206" t="s">
        <v>89</v>
      </c>
      <c r="AY250" s="19" t="s">
        <v>262</v>
      </c>
      <c r="BE250" s="207">
        <f t="shared" si="54"/>
        <v>0</v>
      </c>
      <c r="BF250" s="207">
        <f t="shared" si="55"/>
        <v>0</v>
      </c>
      <c r="BG250" s="207">
        <f t="shared" si="56"/>
        <v>0</v>
      </c>
      <c r="BH250" s="207">
        <f t="shared" si="57"/>
        <v>0</v>
      </c>
      <c r="BI250" s="207">
        <f t="shared" si="58"/>
        <v>0</v>
      </c>
      <c r="BJ250" s="19" t="s">
        <v>89</v>
      </c>
      <c r="BK250" s="207">
        <f t="shared" si="59"/>
        <v>0</v>
      </c>
      <c r="BL250" s="19" t="s">
        <v>104</v>
      </c>
      <c r="BM250" s="206" t="s">
        <v>2756</v>
      </c>
    </row>
    <row r="251" spans="1:65" s="2" customFormat="1" ht="16.5" customHeight="1">
      <c r="A251" s="37"/>
      <c r="B251" s="38"/>
      <c r="C251" s="195" t="s">
        <v>1766</v>
      </c>
      <c r="D251" s="195" t="s">
        <v>264</v>
      </c>
      <c r="E251" s="196" t="s">
        <v>5382</v>
      </c>
      <c r="F251" s="197" t="s">
        <v>5383</v>
      </c>
      <c r="G251" s="198" t="s">
        <v>518</v>
      </c>
      <c r="H251" s="199">
        <v>96</v>
      </c>
      <c r="I251" s="200"/>
      <c r="J251" s="201">
        <f t="shared" si="50"/>
        <v>0</v>
      </c>
      <c r="K251" s="197" t="s">
        <v>44</v>
      </c>
      <c r="L251" s="42"/>
      <c r="M251" s="202" t="s">
        <v>44</v>
      </c>
      <c r="N251" s="203" t="s">
        <v>53</v>
      </c>
      <c r="O251" s="67"/>
      <c r="P251" s="204">
        <f t="shared" si="51"/>
        <v>0</v>
      </c>
      <c r="Q251" s="204">
        <v>0</v>
      </c>
      <c r="R251" s="204">
        <f t="shared" si="52"/>
        <v>0</v>
      </c>
      <c r="S251" s="204">
        <v>0</v>
      </c>
      <c r="T251" s="205">
        <f t="shared" si="53"/>
        <v>0</v>
      </c>
      <c r="U251" s="37"/>
      <c r="V251" s="37"/>
      <c r="W251" s="37"/>
      <c r="X251" s="37"/>
      <c r="Y251" s="37"/>
      <c r="Z251" s="37"/>
      <c r="AA251" s="37"/>
      <c r="AB251" s="37"/>
      <c r="AC251" s="37"/>
      <c r="AD251" s="37"/>
      <c r="AE251" s="37"/>
      <c r="AR251" s="206" t="s">
        <v>104</v>
      </c>
      <c r="AT251" s="206" t="s">
        <v>264</v>
      </c>
      <c r="AU251" s="206" t="s">
        <v>89</v>
      </c>
      <c r="AY251" s="19" t="s">
        <v>262</v>
      </c>
      <c r="BE251" s="207">
        <f t="shared" si="54"/>
        <v>0</v>
      </c>
      <c r="BF251" s="207">
        <f t="shared" si="55"/>
        <v>0</v>
      </c>
      <c r="BG251" s="207">
        <f t="shared" si="56"/>
        <v>0</v>
      </c>
      <c r="BH251" s="207">
        <f t="shared" si="57"/>
        <v>0</v>
      </c>
      <c r="BI251" s="207">
        <f t="shared" si="58"/>
        <v>0</v>
      </c>
      <c r="BJ251" s="19" t="s">
        <v>89</v>
      </c>
      <c r="BK251" s="207">
        <f t="shared" si="59"/>
        <v>0</v>
      </c>
      <c r="BL251" s="19" t="s">
        <v>104</v>
      </c>
      <c r="BM251" s="206" t="s">
        <v>2762</v>
      </c>
    </row>
    <row r="252" spans="1:65" s="2" customFormat="1" ht="16.5" customHeight="1">
      <c r="A252" s="37"/>
      <c r="B252" s="38"/>
      <c r="C252" s="195" t="s">
        <v>1770</v>
      </c>
      <c r="D252" s="195" t="s">
        <v>264</v>
      </c>
      <c r="E252" s="196" t="s">
        <v>5384</v>
      </c>
      <c r="F252" s="197" t="s">
        <v>5385</v>
      </c>
      <c r="G252" s="198" t="s">
        <v>518</v>
      </c>
      <c r="H252" s="199">
        <v>240</v>
      </c>
      <c r="I252" s="200"/>
      <c r="J252" s="201">
        <f t="shared" si="50"/>
        <v>0</v>
      </c>
      <c r="K252" s="197" t="s">
        <v>44</v>
      </c>
      <c r="L252" s="42"/>
      <c r="M252" s="202" t="s">
        <v>44</v>
      </c>
      <c r="N252" s="203" t="s">
        <v>53</v>
      </c>
      <c r="O252" s="67"/>
      <c r="P252" s="204">
        <f t="shared" si="51"/>
        <v>0</v>
      </c>
      <c r="Q252" s="204">
        <v>0</v>
      </c>
      <c r="R252" s="204">
        <f t="shared" si="52"/>
        <v>0</v>
      </c>
      <c r="S252" s="204">
        <v>0</v>
      </c>
      <c r="T252" s="205">
        <f t="shared" si="53"/>
        <v>0</v>
      </c>
      <c r="U252" s="37"/>
      <c r="V252" s="37"/>
      <c r="W252" s="37"/>
      <c r="X252" s="37"/>
      <c r="Y252" s="37"/>
      <c r="Z252" s="37"/>
      <c r="AA252" s="37"/>
      <c r="AB252" s="37"/>
      <c r="AC252" s="37"/>
      <c r="AD252" s="37"/>
      <c r="AE252" s="37"/>
      <c r="AR252" s="206" t="s">
        <v>104</v>
      </c>
      <c r="AT252" s="206" t="s">
        <v>264</v>
      </c>
      <c r="AU252" s="206" t="s">
        <v>89</v>
      </c>
      <c r="AY252" s="19" t="s">
        <v>262</v>
      </c>
      <c r="BE252" s="207">
        <f t="shared" si="54"/>
        <v>0</v>
      </c>
      <c r="BF252" s="207">
        <f t="shared" si="55"/>
        <v>0</v>
      </c>
      <c r="BG252" s="207">
        <f t="shared" si="56"/>
        <v>0</v>
      </c>
      <c r="BH252" s="207">
        <f t="shared" si="57"/>
        <v>0</v>
      </c>
      <c r="BI252" s="207">
        <f t="shared" si="58"/>
        <v>0</v>
      </c>
      <c r="BJ252" s="19" t="s">
        <v>89</v>
      </c>
      <c r="BK252" s="207">
        <f t="shared" si="59"/>
        <v>0</v>
      </c>
      <c r="BL252" s="19" t="s">
        <v>104</v>
      </c>
      <c r="BM252" s="206" t="s">
        <v>2772</v>
      </c>
    </row>
    <row r="253" spans="1:65" s="2" customFormat="1" ht="16.5" customHeight="1">
      <c r="A253" s="37"/>
      <c r="B253" s="38"/>
      <c r="C253" s="195" t="s">
        <v>1774</v>
      </c>
      <c r="D253" s="195" t="s">
        <v>264</v>
      </c>
      <c r="E253" s="196" t="s">
        <v>5386</v>
      </c>
      <c r="F253" s="197" t="s">
        <v>5387</v>
      </c>
      <c r="G253" s="198" t="s">
        <v>590</v>
      </c>
      <c r="H253" s="199">
        <v>980</v>
      </c>
      <c r="I253" s="200"/>
      <c r="J253" s="201">
        <f t="shared" si="50"/>
        <v>0</v>
      </c>
      <c r="K253" s="197" t="s">
        <v>44</v>
      </c>
      <c r="L253" s="42"/>
      <c r="M253" s="202" t="s">
        <v>44</v>
      </c>
      <c r="N253" s="203" t="s">
        <v>53</v>
      </c>
      <c r="O253" s="67"/>
      <c r="P253" s="204">
        <f t="shared" si="51"/>
        <v>0</v>
      </c>
      <c r="Q253" s="204">
        <v>0</v>
      </c>
      <c r="R253" s="204">
        <f t="shared" si="52"/>
        <v>0</v>
      </c>
      <c r="S253" s="204">
        <v>0</v>
      </c>
      <c r="T253" s="205">
        <f t="shared" si="53"/>
        <v>0</v>
      </c>
      <c r="U253" s="37"/>
      <c r="V253" s="37"/>
      <c r="W253" s="37"/>
      <c r="X253" s="37"/>
      <c r="Y253" s="37"/>
      <c r="Z253" s="37"/>
      <c r="AA253" s="37"/>
      <c r="AB253" s="37"/>
      <c r="AC253" s="37"/>
      <c r="AD253" s="37"/>
      <c r="AE253" s="37"/>
      <c r="AR253" s="206" t="s">
        <v>104</v>
      </c>
      <c r="AT253" s="206" t="s">
        <v>264</v>
      </c>
      <c r="AU253" s="206" t="s">
        <v>89</v>
      </c>
      <c r="AY253" s="19" t="s">
        <v>262</v>
      </c>
      <c r="BE253" s="207">
        <f t="shared" si="54"/>
        <v>0</v>
      </c>
      <c r="BF253" s="207">
        <f t="shared" si="55"/>
        <v>0</v>
      </c>
      <c r="BG253" s="207">
        <f t="shared" si="56"/>
        <v>0</v>
      </c>
      <c r="BH253" s="207">
        <f t="shared" si="57"/>
        <v>0</v>
      </c>
      <c r="BI253" s="207">
        <f t="shared" si="58"/>
        <v>0</v>
      </c>
      <c r="BJ253" s="19" t="s">
        <v>89</v>
      </c>
      <c r="BK253" s="207">
        <f t="shared" si="59"/>
        <v>0</v>
      </c>
      <c r="BL253" s="19" t="s">
        <v>104</v>
      </c>
      <c r="BM253" s="206" t="s">
        <v>2788</v>
      </c>
    </row>
    <row r="254" spans="1:65" s="2" customFormat="1" ht="16.5" customHeight="1">
      <c r="A254" s="37"/>
      <c r="B254" s="38"/>
      <c r="C254" s="195" t="s">
        <v>1781</v>
      </c>
      <c r="D254" s="195" t="s">
        <v>264</v>
      </c>
      <c r="E254" s="196" t="s">
        <v>5388</v>
      </c>
      <c r="F254" s="197" t="s">
        <v>5389</v>
      </c>
      <c r="G254" s="198" t="s">
        <v>590</v>
      </c>
      <c r="H254" s="199">
        <v>650</v>
      </c>
      <c r="I254" s="200"/>
      <c r="J254" s="201">
        <f t="shared" si="50"/>
        <v>0</v>
      </c>
      <c r="K254" s="197" t="s">
        <v>44</v>
      </c>
      <c r="L254" s="42"/>
      <c r="M254" s="202" t="s">
        <v>44</v>
      </c>
      <c r="N254" s="203" t="s">
        <v>53</v>
      </c>
      <c r="O254" s="67"/>
      <c r="P254" s="204">
        <f t="shared" si="51"/>
        <v>0</v>
      </c>
      <c r="Q254" s="204">
        <v>0</v>
      </c>
      <c r="R254" s="204">
        <f t="shared" si="52"/>
        <v>0</v>
      </c>
      <c r="S254" s="204">
        <v>0</v>
      </c>
      <c r="T254" s="205">
        <f t="shared" si="53"/>
        <v>0</v>
      </c>
      <c r="U254" s="37"/>
      <c r="V254" s="37"/>
      <c r="W254" s="37"/>
      <c r="X254" s="37"/>
      <c r="Y254" s="37"/>
      <c r="Z254" s="37"/>
      <c r="AA254" s="37"/>
      <c r="AB254" s="37"/>
      <c r="AC254" s="37"/>
      <c r="AD254" s="37"/>
      <c r="AE254" s="37"/>
      <c r="AR254" s="206" t="s">
        <v>104</v>
      </c>
      <c r="AT254" s="206" t="s">
        <v>264</v>
      </c>
      <c r="AU254" s="206" t="s">
        <v>89</v>
      </c>
      <c r="AY254" s="19" t="s">
        <v>262</v>
      </c>
      <c r="BE254" s="207">
        <f t="shared" si="54"/>
        <v>0</v>
      </c>
      <c r="BF254" s="207">
        <f t="shared" si="55"/>
        <v>0</v>
      </c>
      <c r="BG254" s="207">
        <f t="shared" si="56"/>
        <v>0</v>
      </c>
      <c r="BH254" s="207">
        <f t="shared" si="57"/>
        <v>0</v>
      </c>
      <c r="BI254" s="207">
        <f t="shared" si="58"/>
        <v>0</v>
      </c>
      <c r="BJ254" s="19" t="s">
        <v>89</v>
      </c>
      <c r="BK254" s="207">
        <f t="shared" si="59"/>
        <v>0</v>
      </c>
      <c r="BL254" s="19" t="s">
        <v>104</v>
      </c>
      <c r="BM254" s="206" t="s">
        <v>2800</v>
      </c>
    </row>
    <row r="255" spans="1:65" s="2" customFormat="1" ht="16.5" customHeight="1">
      <c r="A255" s="37"/>
      <c r="B255" s="38"/>
      <c r="C255" s="195" t="s">
        <v>1786</v>
      </c>
      <c r="D255" s="195" t="s">
        <v>264</v>
      </c>
      <c r="E255" s="196" t="s">
        <v>5390</v>
      </c>
      <c r="F255" s="197" t="s">
        <v>5391</v>
      </c>
      <c r="G255" s="198" t="s">
        <v>518</v>
      </c>
      <c r="H255" s="199">
        <v>12</v>
      </c>
      <c r="I255" s="200"/>
      <c r="J255" s="201">
        <f t="shared" si="50"/>
        <v>0</v>
      </c>
      <c r="K255" s="197" t="s">
        <v>44</v>
      </c>
      <c r="L255" s="42"/>
      <c r="M255" s="202" t="s">
        <v>44</v>
      </c>
      <c r="N255" s="203" t="s">
        <v>53</v>
      </c>
      <c r="O255" s="67"/>
      <c r="P255" s="204">
        <f t="shared" si="51"/>
        <v>0</v>
      </c>
      <c r="Q255" s="204">
        <v>0</v>
      </c>
      <c r="R255" s="204">
        <f t="shared" si="52"/>
        <v>0</v>
      </c>
      <c r="S255" s="204">
        <v>0</v>
      </c>
      <c r="T255" s="205">
        <f t="shared" si="53"/>
        <v>0</v>
      </c>
      <c r="U255" s="37"/>
      <c r="V255" s="37"/>
      <c r="W255" s="37"/>
      <c r="X255" s="37"/>
      <c r="Y255" s="37"/>
      <c r="Z255" s="37"/>
      <c r="AA255" s="37"/>
      <c r="AB255" s="37"/>
      <c r="AC255" s="37"/>
      <c r="AD255" s="37"/>
      <c r="AE255" s="37"/>
      <c r="AR255" s="206" t="s">
        <v>104</v>
      </c>
      <c r="AT255" s="206" t="s">
        <v>264</v>
      </c>
      <c r="AU255" s="206" t="s">
        <v>89</v>
      </c>
      <c r="AY255" s="19" t="s">
        <v>262</v>
      </c>
      <c r="BE255" s="207">
        <f t="shared" si="54"/>
        <v>0</v>
      </c>
      <c r="BF255" s="207">
        <f t="shared" si="55"/>
        <v>0</v>
      </c>
      <c r="BG255" s="207">
        <f t="shared" si="56"/>
        <v>0</v>
      </c>
      <c r="BH255" s="207">
        <f t="shared" si="57"/>
        <v>0</v>
      </c>
      <c r="BI255" s="207">
        <f t="shared" si="58"/>
        <v>0</v>
      </c>
      <c r="BJ255" s="19" t="s">
        <v>89</v>
      </c>
      <c r="BK255" s="207">
        <f t="shared" si="59"/>
        <v>0</v>
      </c>
      <c r="BL255" s="19" t="s">
        <v>104</v>
      </c>
      <c r="BM255" s="206" t="s">
        <v>2859</v>
      </c>
    </row>
    <row r="256" spans="1:65" s="2" customFormat="1" ht="16.5" customHeight="1">
      <c r="A256" s="37"/>
      <c r="B256" s="38"/>
      <c r="C256" s="195" t="s">
        <v>1792</v>
      </c>
      <c r="D256" s="195" t="s">
        <v>264</v>
      </c>
      <c r="E256" s="196" t="s">
        <v>5392</v>
      </c>
      <c r="F256" s="197" t="s">
        <v>5393</v>
      </c>
      <c r="G256" s="198" t="s">
        <v>590</v>
      </c>
      <c r="H256" s="199">
        <v>10</v>
      </c>
      <c r="I256" s="200"/>
      <c r="J256" s="201">
        <f t="shared" si="50"/>
        <v>0</v>
      </c>
      <c r="K256" s="197" t="s">
        <v>44</v>
      </c>
      <c r="L256" s="42"/>
      <c r="M256" s="202" t="s">
        <v>44</v>
      </c>
      <c r="N256" s="203" t="s">
        <v>53</v>
      </c>
      <c r="O256" s="67"/>
      <c r="P256" s="204">
        <f t="shared" si="51"/>
        <v>0</v>
      </c>
      <c r="Q256" s="204">
        <v>0</v>
      </c>
      <c r="R256" s="204">
        <f t="shared" si="52"/>
        <v>0</v>
      </c>
      <c r="S256" s="204">
        <v>0</v>
      </c>
      <c r="T256" s="205">
        <f t="shared" si="53"/>
        <v>0</v>
      </c>
      <c r="U256" s="37"/>
      <c r="V256" s="37"/>
      <c r="W256" s="37"/>
      <c r="X256" s="37"/>
      <c r="Y256" s="37"/>
      <c r="Z256" s="37"/>
      <c r="AA256" s="37"/>
      <c r="AB256" s="37"/>
      <c r="AC256" s="37"/>
      <c r="AD256" s="37"/>
      <c r="AE256" s="37"/>
      <c r="AR256" s="206" t="s">
        <v>104</v>
      </c>
      <c r="AT256" s="206" t="s">
        <v>264</v>
      </c>
      <c r="AU256" s="206" t="s">
        <v>89</v>
      </c>
      <c r="AY256" s="19" t="s">
        <v>262</v>
      </c>
      <c r="BE256" s="207">
        <f t="shared" si="54"/>
        <v>0</v>
      </c>
      <c r="BF256" s="207">
        <f t="shared" si="55"/>
        <v>0</v>
      </c>
      <c r="BG256" s="207">
        <f t="shared" si="56"/>
        <v>0</v>
      </c>
      <c r="BH256" s="207">
        <f t="shared" si="57"/>
        <v>0</v>
      </c>
      <c r="BI256" s="207">
        <f t="shared" si="58"/>
        <v>0</v>
      </c>
      <c r="BJ256" s="19" t="s">
        <v>89</v>
      </c>
      <c r="BK256" s="207">
        <f t="shared" si="59"/>
        <v>0</v>
      </c>
      <c r="BL256" s="19" t="s">
        <v>104</v>
      </c>
      <c r="BM256" s="206" t="s">
        <v>2865</v>
      </c>
    </row>
    <row r="257" spans="1:65" s="2" customFormat="1" ht="16.5" customHeight="1">
      <c r="A257" s="37"/>
      <c r="B257" s="38"/>
      <c r="C257" s="195" t="s">
        <v>1796</v>
      </c>
      <c r="D257" s="195" t="s">
        <v>264</v>
      </c>
      <c r="E257" s="196" t="s">
        <v>5394</v>
      </c>
      <c r="F257" s="197" t="s">
        <v>5395</v>
      </c>
      <c r="G257" s="198" t="s">
        <v>518</v>
      </c>
      <c r="H257" s="199">
        <v>1</v>
      </c>
      <c r="I257" s="200"/>
      <c r="J257" s="201">
        <f t="shared" si="50"/>
        <v>0</v>
      </c>
      <c r="K257" s="197" t="s">
        <v>44</v>
      </c>
      <c r="L257" s="42"/>
      <c r="M257" s="202" t="s">
        <v>44</v>
      </c>
      <c r="N257" s="203" t="s">
        <v>53</v>
      </c>
      <c r="O257" s="67"/>
      <c r="P257" s="204">
        <f t="shared" si="51"/>
        <v>0</v>
      </c>
      <c r="Q257" s="204">
        <v>0</v>
      </c>
      <c r="R257" s="204">
        <f t="shared" si="52"/>
        <v>0</v>
      </c>
      <c r="S257" s="204">
        <v>0</v>
      </c>
      <c r="T257" s="205">
        <f t="shared" si="53"/>
        <v>0</v>
      </c>
      <c r="U257" s="37"/>
      <c r="V257" s="37"/>
      <c r="W257" s="37"/>
      <c r="X257" s="37"/>
      <c r="Y257" s="37"/>
      <c r="Z257" s="37"/>
      <c r="AA257" s="37"/>
      <c r="AB257" s="37"/>
      <c r="AC257" s="37"/>
      <c r="AD257" s="37"/>
      <c r="AE257" s="37"/>
      <c r="AR257" s="206" t="s">
        <v>104</v>
      </c>
      <c r="AT257" s="206" t="s">
        <v>264</v>
      </c>
      <c r="AU257" s="206" t="s">
        <v>89</v>
      </c>
      <c r="AY257" s="19" t="s">
        <v>262</v>
      </c>
      <c r="BE257" s="207">
        <f t="shared" si="54"/>
        <v>0</v>
      </c>
      <c r="BF257" s="207">
        <f t="shared" si="55"/>
        <v>0</v>
      </c>
      <c r="BG257" s="207">
        <f t="shared" si="56"/>
        <v>0</v>
      </c>
      <c r="BH257" s="207">
        <f t="shared" si="57"/>
        <v>0</v>
      </c>
      <c r="BI257" s="207">
        <f t="shared" si="58"/>
        <v>0</v>
      </c>
      <c r="BJ257" s="19" t="s">
        <v>89</v>
      </c>
      <c r="BK257" s="207">
        <f t="shared" si="59"/>
        <v>0</v>
      </c>
      <c r="BL257" s="19" t="s">
        <v>104</v>
      </c>
      <c r="BM257" s="206" t="s">
        <v>2871</v>
      </c>
    </row>
    <row r="258" spans="1:65" s="2" customFormat="1" ht="16.5" customHeight="1">
      <c r="A258" s="37"/>
      <c r="B258" s="38"/>
      <c r="C258" s="195" t="s">
        <v>1805</v>
      </c>
      <c r="D258" s="195" t="s">
        <v>264</v>
      </c>
      <c r="E258" s="196" t="s">
        <v>5396</v>
      </c>
      <c r="F258" s="197" t="s">
        <v>5397</v>
      </c>
      <c r="G258" s="198" t="s">
        <v>518</v>
      </c>
      <c r="H258" s="199">
        <v>1</v>
      </c>
      <c r="I258" s="200"/>
      <c r="J258" s="201">
        <f t="shared" si="50"/>
        <v>0</v>
      </c>
      <c r="K258" s="197" t="s">
        <v>44</v>
      </c>
      <c r="L258" s="42"/>
      <c r="M258" s="202" t="s">
        <v>44</v>
      </c>
      <c r="N258" s="203" t="s">
        <v>53</v>
      </c>
      <c r="O258" s="67"/>
      <c r="P258" s="204">
        <f t="shared" si="51"/>
        <v>0</v>
      </c>
      <c r="Q258" s="204">
        <v>0</v>
      </c>
      <c r="R258" s="204">
        <f t="shared" si="52"/>
        <v>0</v>
      </c>
      <c r="S258" s="204">
        <v>0</v>
      </c>
      <c r="T258" s="205">
        <f t="shared" si="53"/>
        <v>0</v>
      </c>
      <c r="U258" s="37"/>
      <c r="V258" s="37"/>
      <c r="W258" s="37"/>
      <c r="X258" s="37"/>
      <c r="Y258" s="37"/>
      <c r="Z258" s="37"/>
      <c r="AA258" s="37"/>
      <c r="AB258" s="37"/>
      <c r="AC258" s="37"/>
      <c r="AD258" s="37"/>
      <c r="AE258" s="37"/>
      <c r="AR258" s="206" t="s">
        <v>104</v>
      </c>
      <c r="AT258" s="206" t="s">
        <v>264</v>
      </c>
      <c r="AU258" s="206" t="s">
        <v>89</v>
      </c>
      <c r="AY258" s="19" t="s">
        <v>262</v>
      </c>
      <c r="BE258" s="207">
        <f t="shared" si="54"/>
        <v>0</v>
      </c>
      <c r="BF258" s="207">
        <f t="shared" si="55"/>
        <v>0</v>
      </c>
      <c r="BG258" s="207">
        <f t="shared" si="56"/>
        <v>0</v>
      </c>
      <c r="BH258" s="207">
        <f t="shared" si="57"/>
        <v>0</v>
      </c>
      <c r="BI258" s="207">
        <f t="shared" si="58"/>
        <v>0</v>
      </c>
      <c r="BJ258" s="19" t="s">
        <v>89</v>
      </c>
      <c r="BK258" s="207">
        <f t="shared" si="59"/>
        <v>0</v>
      </c>
      <c r="BL258" s="19" t="s">
        <v>104</v>
      </c>
      <c r="BM258" s="206" t="s">
        <v>2877</v>
      </c>
    </row>
    <row r="259" spans="1:65" s="2" customFormat="1" ht="16.5" customHeight="1">
      <c r="A259" s="37"/>
      <c r="B259" s="38"/>
      <c r="C259" s="195" t="s">
        <v>1809</v>
      </c>
      <c r="D259" s="195" t="s">
        <v>264</v>
      </c>
      <c r="E259" s="196" t="s">
        <v>5398</v>
      </c>
      <c r="F259" s="197" t="s">
        <v>5399</v>
      </c>
      <c r="G259" s="198" t="s">
        <v>518</v>
      </c>
      <c r="H259" s="199">
        <v>72</v>
      </c>
      <c r="I259" s="200"/>
      <c r="J259" s="201">
        <f t="shared" si="50"/>
        <v>0</v>
      </c>
      <c r="K259" s="197" t="s">
        <v>44</v>
      </c>
      <c r="L259" s="42"/>
      <c r="M259" s="202" t="s">
        <v>44</v>
      </c>
      <c r="N259" s="203" t="s">
        <v>53</v>
      </c>
      <c r="O259" s="67"/>
      <c r="P259" s="204">
        <f t="shared" si="51"/>
        <v>0</v>
      </c>
      <c r="Q259" s="204">
        <v>0</v>
      </c>
      <c r="R259" s="204">
        <f t="shared" si="52"/>
        <v>0</v>
      </c>
      <c r="S259" s="204">
        <v>0</v>
      </c>
      <c r="T259" s="205">
        <f t="shared" si="53"/>
        <v>0</v>
      </c>
      <c r="U259" s="37"/>
      <c r="V259" s="37"/>
      <c r="W259" s="37"/>
      <c r="X259" s="37"/>
      <c r="Y259" s="37"/>
      <c r="Z259" s="37"/>
      <c r="AA259" s="37"/>
      <c r="AB259" s="37"/>
      <c r="AC259" s="37"/>
      <c r="AD259" s="37"/>
      <c r="AE259" s="37"/>
      <c r="AR259" s="206" t="s">
        <v>104</v>
      </c>
      <c r="AT259" s="206" t="s">
        <v>264</v>
      </c>
      <c r="AU259" s="206" t="s">
        <v>89</v>
      </c>
      <c r="AY259" s="19" t="s">
        <v>262</v>
      </c>
      <c r="BE259" s="207">
        <f t="shared" si="54"/>
        <v>0</v>
      </c>
      <c r="BF259" s="207">
        <f t="shared" si="55"/>
        <v>0</v>
      </c>
      <c r="BG259" s="207">
        <f t="shared" si="56"/>
        <v>0</v>
      </c>
      <c r="BH259" s="207">
        <f t="shared" si="57"/>
        <v>0</v>
      </c>
      <c r="BI259" s="207">
        <f t="shared" si="58"/>
        <v>0</v>
      </c>
      <c r="BJ259" s="19" t="s">
        <v>89</v>
      </c>
      <c r="BK259" s="207">
        <f t="shared" si="59"/>
        <v>0</v>
      </c>
      <c r="BL259" s="19" t="s">
        <v>104</v>
      </c>
      <c r="BM259" s="206" t="s">
        <v>2883</v>
      </c>
    </row>
    <row r="260" spans="1:65" s="2" customFormat="1" ht="16.5" customHeight="1">
      <c r="A260" s="37"/>
      <c r="B260" s="38"/>
      <c r="C260" s="195" t="s">
        <v>1816</v>
      </c>
      <c r="D260" s="195" t="s">
        <v>264</v>
      </c>
      <c r="E260" s="196" t="s">
        <v>5400</v>
      </c>
      <c r="F260" s="197" t="s">
        <v>5401</v>
      </c>
      <c r="G260" s="198" t="s">
        <v>518</v>
      </c>
      <c r="H260" s="199">
        <v>180</v>
      </c>
      <c r="I260" s="200"/>
      <c r="J260" s="201">
        <f t="shared" si="50"/>
        <v>0</v>
      </c>
      <c r="K260" s="197" t="s">
        <v>44</v>
      </c>
      <c r="L260" s="42"/>
      <c r="M260" s="202" t="s">
        <v>44</v>
      </c>
      <c r="N260" s="203" t="s">
        <v>53</v>
      </c>
      <c r="O260" s="67"/>
      <c r="P260" s="204">
        <f t="shared" si="51"/>
        <v>0</v>
      </c>
      <c r="Q260" s="204">
        <v>0</v>
      </c>
      <c r="R260" s="204">
        <f t="shared" si="52"/>
        <v>0</v>
      </c>
      <c r="S260" s="204">
        <v>0</v>
      </c>
      <c r="T260" s="205">
        <f t="shared" si="53"/>
        <v>0</v>
      </c>
      <c r="U260" s="37"/>
      <c r="V260" s="37"/>
      <c r="W260" s="37"/>
      <c r="X260" s="37"/>
      <c r="Y260" s="37"/>
      <c r="Z260" s="37"/>
      <c r="AA260" s="37"/>
      <c r="AB260" s="37"/>
      <c r="AC260" s="37"/>
      <c r="AD260" s="37"/>
      <c r="AE260" s="37"/>
      <c r="AR260" s="206" t="s">
        <v>104</v>
      </c>
      <c r="AT260" s="206" t="s">
        <v>264</v>
      </c>
      <c r="AU260" s="206" t="s">
        <v>89</v>
      </c>
      <c r="AY260" s="19" t="s">
        <v>262</v>
      </c>
      <c r="BE260" s="207">
        <f t="shared" si="54"/>
        <v>0</v>
      </c>
      <c r="BF260" s="207">
        <f t="shared" si="55"/>
        <v>0</v>
      </c>
      <c r="BG260" s="207">
        <f t="shared" si="56"/>
        <v>0</v>
      </c>
      <c r="BH260" s="207">
        <f t="shared" si="57"/>
        <v>0</v>
      </c>
      <c r="BI260" s="207">
        <f t="shared" si="58"/>
        <v>0</v>
      </c>
      <c r="BJ260" s="19" t="s">
        <v>89</v>
      </c>
      <c r="BK260" s="207">
        <f t="shared" si="59"/>
        <v>0</v>
      </c>
      <c r="BL260" s="19" t="s">
        <v>104</v>
      </c>
      <c r="BM260" s="206" t="s">
        <v>2892</v>
      </c>
    </row>
    <row r="261" spans="1:65" s="2" customFormat="1" ht="16.5" customHeight="1">
      <c r="A261" s="37"/>
      <c r="B261" s="38"/>
      <c r="C261" s="195" t="s">
        <v>1821</v>
      </c>
      <c r="D261" s="195" t="s">
        <v>264</v>
      </c>
      <c r="E261" s="196" t="s">
        <v>5402</v>
      </c>
      <c r="F261" s="197" t="s">
        <v>5403</v>
      </c>
      <c r="G261" s="198" t="s">
        <v>518</v>
      </c>
      <c r="H261" s="199">
        <v>68</v>
      </c>
      <c r="I261" s="200"/>
      <c r="J261" s="201">
        <f t="shared" si="50"/>
        <v>0</v>
      </c>
      <c r="K261" s="197" t="s">
        <v>44</v>
      </c>
      <c r="L261" s="42"/>
      <c r="M261" s="202" t="s">
        <v>44</v>
      </c>
      <c r="N261" s="203" t="s">
        <v>53</v>
      </c>
      <c r="O261" s="67"/>
      <c r="P261" s="204">
        <f t="shared" si="51"/>
        <v>0</v>
      </c>
      <c r="Q261" s="204">
        <v>0</v>
      </c>
      <c r="R261" s="204">
        <f t="shared" si="52"/>
        <v>0</v>
      </c>
      <c r="S261" s="204">
        <v>0</v>
      </c>
      <c r="T261" s="205">
        <f t="shared" si="53"/>
        <v>0</v>
      </c>
      <c r="U261" s="37"/>
      <c r="V261" s="37"/>
      <c r="W261" s="37"/>
      <c r="X261" s="37"/>
      <c r="Y261" s="37"/>
      <c r="Z261" s="37"/>
      <c r="AA261" s="37"/>
      <c r="AB261" s="37"/>
      <c r="AC261" s="37"/>
      <c r="AD261" s="37"/>
      <c r="AE261" s="37"/>
      <c r="AR261" s="206" t="s">
        <v>104</v>
      </c>
      <c r="AT261" s="206" t="s">
        <v>264</v>
      </c>
      <c r="AU261" s="206" t="s">
        <v>89</v>
      </c>
      <c r="AY261" s="19" t="s">
        <v>262</v>
      </c>
      <c r="BE261" s="207">
        <f t="shared" si="54"/>
        <v>0</v>
      </c>
      <c r="BF261" s="207">
        <f t="shared" si="55"/>
        <v>0</v>
      </c>
      <c r="BG261" s="207">
        <f t="shared" si="56"/>
        <v>0</v>
      </c>
      <c r="BH261" s="207">
        <f t="shared" si="57"/>
        <v>0</v>
      </c>
      <c r="BI261" s="207">
        <f t="shared" si="58"/>
        <v>0</v>
      </c>
      <c r="BJ261" s="19" t="s">
        <v>89</v>
      </c>
      <c r="BK261" s="207">
        <f t="shared" si="59"/>
        <v>0</v>
      </c>
      <c r="BL261" s="19" t="s">
        <v>104</v>
      </c>
      <c r="BM261" s="206" t="s">
        <v>2898</v>
      </c>
    </row>
    <row r="262" spans="1:65" s="12" customFormat="1" ht="25.9" customHeight="1">
      <c r="B262" s="179"/>
      <c r="C262" s="180"/>
      <c r="D262" s="181" t="s">
        <v>81</v>
      </c>
      <c r="E262" s="182" t="s">
        <v>5404</v>
      </c>
      <c r="F262" s="182" t="s">
        <v>5405</v>
      </c>
      <c r="G262" s="180"/>
      <c r="H262" s="180"/>
      <c r="I262" s="183"/>
      <c r="J262" s="184">
        <f>BK262</f>
        <v>0</v>
      </c>
      <c r="K262" s="180"/>
      <c r="L262" s="185"/>
      <c r="M262" s="186"/>
      <c r="N262" s="187"/>
      <c r="O262" s="187"/>
      <c r="P262" s="188">
        <f>SUM(P263:P273)</f>
        <v>0</v>
      </c>
      <c r="Q262" s="187"/>
      <c r="R262" s="188">
        <f>SUM(R263:R273)</f>
        <v>0</v>
      </c>
      <c r="S262" s="187"/>
      <c r="T262" s="189">
        <f>SUM(T263:T273)</f>
        <v>0</v>
      </c>
      <c r="AR262" s="190" t="s">
        <v>89</v>
      </c>
      <c r="AT262" s="191" t="s">
        <v>81</v>
      </c>
      <c r="AU262" s="191" t="s">
        <v>82</v>
      </c>
      <c r="AY262" s="190" t="s">
        <v>262</v>
      </c>
      <c r="BK262" s="192">
        <f>SUM(BK263:BK273)</f>
        <v>0</v>
      </c>
    </row>
    <row r="263" spans="1:65" s="2" customFormat="1" ht="16.5" customHeight="1">
      <c r="A263" s="37"/>
      <c r="B263" s="38"/>
      <c r="C263" s="195" t="s">
        <v>1826</v>
      </c>
      <c r="D263" s="195" t="s">
        <v>264</v>
      </c>
      <c r="E263" s="196" t="s">
        <v>5406</v>
      </c>
      <c r="F263" s="197" t="s">
        <v>5407</v>
      </c>
      <c r="G263" s="198" t="s">
        <v>590</v>
      </c>
      <c r="H263" s="199">
        <v>10</v>
      </c>
      <c r="I263" s="200"/>
      <c r="J263" s="201">
        <f t="shared" ref="J263:J273" si="60">ROUND(I263*H263,2)</f>
        <v>0</v>
      </c>
      <c r="K263" s="197" t="s">
        <v>44</v>
      </c>
      <c r="L263" s="42"/>
      <c r="M263" s="202" t="s">
        <v>44</v>
      </c>
      <c r="N263" s="203" t="s">
        <v>53</v>
      </c>
      <c r="O263" s="67"/>
      <c r="P263" s="204">
        <f t="shared" ref="P263:P273" si="61">O263*H263</f>
        <v>0</v>
      </c>
      <c r="Q263" s="204">
        <v>0</v>
      </c>
      <c r="R263" s="204">
        <f t="shared" ref="R263:R273" si="62">Q263*H263</f>
        <v>0</v>
      </c>
      <c r="S263" s="204">
        <v>0</v>
      </c>
      <c r="T263" s="205">
        <f t="shared" ref="T263:T273" si="63">S263*H263</f>
        <v>0</v>
      </c>
      <c r="U263" s="37"/>
      <c r="V263" s="37"/>
      <c r="W263" s="37"/>
      <c r="X263" s="37"/>
      <c r="Y263" s="37"/>
      <c r="Z263" s="37"/>
      <c r="AA263" s="37"/>
      <c r="AB263" s="37"/>
      <c r="AC263" s="37"/>
      <c r="AD263" s="37"/>
      <c r="AE263" s="37"/>
      <c r="AR263" s="206" t="s">
        <v>104</v>
      </c>
      <c r="AT263" s="206" t="s">
        <v>264</v>
      </c>
      <c r="AU263" s="206" t="s">
        <v>89</v>
      </c>
      <c r="AY263" s="19" t="s">
        <v>262</v>
      </c>
      <c r="BE263" s="207">
        <f t="shared" ref="BE263:BE273" si="64">IF(N263="základní",J263,0)</f>
        <v>0</v>
      </c>
      <c r="BF263" s="207">
        <f t="shared" ref="BF263:BF273" si="65">IF(N263="snížená",J263,0)</f>
        <v>0</v>
      </c>
      <c r="BG263" s="207">
        <f t="shared" ref="BG263:BG273" si="66">IF(N263="zákl. přenesená",J263,0)</f>
        <v>0</v>
      </c>
      <c r="BH263" s="207">
        <f t="shared" ref="BH263:BH273" si="67">IF(N263="sníž. přenesená",J263,0)</f>
        <v>0</v>
      </c>
      <c r="BI263" s="207">
        <f t="shared" ref="BI263:BI273" si="68">IF(N263="nulová",J263,0)</f>
        <v>0</v>
      </c>
      <c r="BJ263" s="19" t="s">
        <v>89</v>
      </c>
      <c r="BK263" s="207">
        <f t="shared" ref="BK263:BK273" si="69">ROUND(I263*H263,2)</f>
        <v>0</v>
      </c>
      <c r="BL263" s="19" t="s">
        <v>104</v>
      </c>
      <c r="BM263" s="206" t="s">
        <v>2904</v>
      </c>
    </row>
    <row r="264" spans="1:65" s="2" customFormat="1" ht="16.5" customHeight="1">
      <c r="A264" s="37"/>
      <c r="B264" s="38"/>
      <c r="C264" s="195" t="s">
        <v>1832</v>
      </c>
      <c r="D264" s="195" t="s">
        <v>264</v>
      </c>
      <c r="E264" s="196" t="s">
        <v>5408</v>
      </c>
      <c r="F264" s="197" t="s">
        <v>5409</v>
      </c>
      <c r="G264" s="198" t="s">
        <v>590</v>
      </c>
      <c r="H264" s="199">
        <v>10</v>
      </c>
      <c r="I264" s="200"/>
      <c r="J264" s="201">
        <f t="shared" si="60"/>
        <v>0</v>
      </c>
      <c r="K264" s="197" t="s">
        <v>44</v>
      </c>
      <c r="L264" s="42"/>
      <c r="M264" s="202" t="s">
        <v>44</v>
      </c>
      <c r="N264" s="203" t="s">
        <v>53</v>
      </c>
      <c r="O264" s="67"/>
      <c r="P264" s="204">
        <f t="shared" si="61"/>
        <v>0</v>
      </c>
      <c r="Q264" s="204">
        <v>0</v>
      </c>
      <c r="R264" s="204">
        <f t="shared" si="62"/>
        <v>0</v>
      </c>
      <c r="S264" s="204">
        <v>0</v>
      </c>
      <c r="T264" s="205">
        <f t="shared" si="63"/>
        <v>0</v>
      </c>
      <c r="U264" s="37"/>
      <c r="V264" s="37"/>
      <c r="W264" s="37"/>
      <c r="X264" s="37"/>
      <c r="Y264" s="37"/>
      <c r="Z264" s="37"/>
      <c r="AA264" s="37"/>
      <c r="AB264" s="37"/>
      <c r="AC264" s="37"/>
      <c r="AD264" s="37"/>
      <c r="AE264" s="37"/>
      <c r="AR264" s="206" t="s">
        <v>104</v>
      </c>
      <c r="AT264" s="206" t="s">
        <v>264</v>
      </c>
      <c r="AU264" s="206" t="s">
        <v>89</v>
      </c>
      <c r="AY264" s="19" t="s">
        <v>262</v>
      </c>
      <c r="BE264" s="207">
        <f t="shared" si="64"/>
        <v>0</v>
      </c>
      <c r="BF264" s="207">
        <f t="shared" si="65"/>
        <v>0</v>
      </c>
      <c r="BG264" s="207">
        <f t="shared" si="66"/>
        <v>0</v>
      </c>
      <c r="BH264" s="207">
        <f t="shared" si="67"/>
        <v>0</v>
      </c>
      <c r="BI264" s="207">
        <f t="shared" si="68"/>
        <v>0</v>
      </c>
      <c r="BJ264" s="19" t="s">
        <v>89</v>
      </c>
      <c r="BK264" s="207">
        <f t="shared" si="69"/>
        <v>0</v>
      </c>
      <c r="BL264" s="19" t="s">
        <v>104</v>
      </c>
      <c r="BM264" s="206" t="s">
        <v>2910</v>
      </c>
    </row>
    <row r="265" spans="1:65" s="2" customFormat="1" ht="16.5" customHeight="1">
      <c r="A265" s="37"/>
      <c r="B265" s="38"/>
      <c r="C265" s="195" t="s">
        <v>1837</v>
      </c>
      <c r="D265" s="195" t="s">
        <v>264</v>
      </c>
      <c r="E265" s="196" t="s">
        <v>5410</v>
      </c>
      <c r="F265" s="197" t="s">
        <v>5411</v>
      </c>
      <c r="G265" s="198" t="s">
        <v>267</v>
      </c>
      <c r="H265" s="199">
        <v>1</v>
      </c>
      <c r="I265" s="200"/>
      <c r="J265" s="201">
        <f t="shared" si="60"/>
        <v>0</v>
      </c>
      <c r="K265" s="197" t="s">
        <v>44</v>
      </c>
      <c r="L265" s="42"/>
      <c r="M265" s="202" t="s">
        <v>44</v>
      </c>
      <c r="N265" s="203" t="s">
        <v>53</v>
      </c>
      <c r="O265" s="67"/>
      <c r="P265" s="204">
        <f t="shared" si="61"/>
        <v>0</v>
      </c>
      <c r="Q265" s="204">
        <v>0</v>
      </c>
      <c r="R265" s="204">
        <f t="shared" si="62"/>
        <v>0</v>
      </c>
      <c r="S265" s="204">
        <v>0</v>
      </c>
      <c r="T265" s="205">
        <f t="shared" si="63"/>
        <v>0</v>
      </c>
      <c r="U265" s="37"/>
      <c r="V265" s="37"/>
      <c r="W265" s="37"/>
      <c r="X265" s="37"/>
      <c r="Y265" s="37"/>
      <c r="Z265" s="37"/>
      <c r="AA265" s="37"/>
      <c r="AB265" s="37"/>
      <c r="AC265" s="37"/>
      <c r="AD265" s="37"/>
      <c r="AE265" s="37"/>
      <c r="AR265" s="206" t="s">
        <v>104</v>
      </c>
      <c r="AT265" s="206" t="s">
        <v>264</v>
      </c>
      <c r="AU265" s="206" t="s">
        <v>89</v>
      </c>
      <c r="AY265" s="19" t="s">
        <v>262</v>
      </c>
      <c r="BE265" s="207">
        <f t="shared" si="64"/>
        <v>0</v>
      </c>
      <c r="BF265" s="207">
        <f t="shared" si="65"/>
        <v>0</v>
      </c>
      <c r="BG265" s="207">
        <f t="shared" si="66"/>
        <v>0</v>
      </c>
      <c r="BH265" s="207">
        <f t="shared" si="67"/>
        <v>0</v>
      </c>
      <c r="BI265" s="207">
        <f t="shared" si="68"/>
        <v>0</v>
      </c>
      <c r="BJ265" s="19" t="s">
        <v>89</v>
      </c>
      <c r="BK265" s="207">
        <f t="shared" si="69"/>
        <v>0</v>
      </c>
      <c r="BL265" s="19" t="s">
        <v>104</v>
      </c>
      <c r="BM265" s="206" t="s">
        <v>2916</v>
      </c>
    </row>
    <row r="266" spans="1:65" s="2" customFormat="1" ht="16.5" customHeight="1">
      <c r="A266" s="37"/>
      <c r="B266" s="38"/>
      <c r="C266" s="195" t="s">
        <v>1844</v>
      </c>
      <c r="D266" s="195" t="s">
        <v>264</v>
      </c>
      <c r="E266" s="196" t="s">
        <v>5412</v>
      </c>
      <c r="F266" s="197" t="s">
        <v>5413</v>
      </c>
      <c r="G266" s="198" t="s">
        <v>590</v>
      </c>
      <c r="H266" s="199">
        <v>10</v>
      </c>
      <c r="I266" s="200"/>
      <c r="J266" s="201">
        <f t="shared" si="60"/>
        <v>0</v>
      </c>
      <c r="K266" s="197" t="s">
        <v>44</v>
      </c>
      <c r="L266" s="42"/>
      <c r="M266" s="202" t="s">
        <v>44</v>
      </c>
      <c r="N266" s="203" t="s">
        <v>53</v>
      </c>
      <c r="O266" s="67"/>
      <c r="P266" s="204">
        <f t="shared" si="61"/>
        <v>0</v>
      </c>
      <c r="Q266" s="204">
        <v>0</v>
      </c>
      <c r="R266" s="204">
        <f t="shared" si="62"/>
        <v>0</v>
      </c>
      <c r="S266" s="204">
        <v>0</v>
      </c>
      <c r="T266" s="205">
        <f t="shared" si="63"/>
        <v>0</v>
      </c>
      <c r="U266" s="37"/>
      <c r="V266" s="37"/>
      <c r="W266" s="37"/>
      <c r="X266" s="37"/>
      <c r="Y266" s="37"/>
      <c r="Z266" s="37"/>
      <c r="AA266" s="37"/>
      <c r="AB266" s="37"/>
      <c r="AC266" s="37"/>
      <c r="AD266" s="37"/>
      <c r="AE266" s="37"/>
      <c r="AR266" s="206" t="s">
        <v>104</v>
      </c>
      <c r="AT266" s="206" t="s">
        <v>264</v>
      </c>
      <c r="AU266" s="206" t="s">
        <v>89</v>
      </c>
      <c r="AY266" s="19" t="s">
        <v>262</v>
      </c>
      <c r="BE266" s="207">
        <f t="shared" si="64"/>
        <v>0</v>
      </c>
      <c r="BF266" s="207">
        <f t="shared" si="65"/>
        <v>0</v>
      </c>
      <c r="BG266" s="207">
        <f t="shared" si="66"/>
        <v>0</v>
      </c>
      <c r="BH266" s="207">
        <f t="shared" si="67"/>
        <v>0</v>
      </c>
      <c r="BI266" s="207">
        <f t="shared" si="68"/>
        <v>0</v>
      </c>
      <c r="BJ266" s="19" t="s">
        <v>89</v>
      </c>
      <c r="BK266" s="207">
        <f t="shared" si="69"/>
        <v>0</v>
      </c>
      <c r="BL266" s="19" t="s">
        <v>104</v>
      </c>
      <c r="BM266" s="206" t="s">
        <v>2932</v>
      </c>
    </row>
    <row r="267" spans="1:65" s="2" customFormat="1" ht="16.5" customHeight="1">
      <c r="A267" s="37"/>
      <c r="B267" s="38"/>
      <c r="C267" s="195" t="s">
        <v>1849</v>
      </c>
      <c r="D267" s="195" t="s">
        <v>264</v>
      </c>
      <c r="E267" s="196" t="s">
        <v>5414</v>
      </c>
      <c r="F267" s="197" t="s">
        <v>5415</v>
      </c>
      <c r="G267" s="198" t="s">
        <v>590</v>
      </c>
      <c r="H267" s="199">
        <v>10</v>
      </c>
      <c r="I267" s="200"/>
      <c r="J267" s="201">
        <f t="shared" si="60"/>
        <v>0</v>
      </c>
      <c r="K267" s="197" t="s">
        <v>44</v>
      </c>
      <c r="L267" s="42"/>
      <c r="M267" s="202" t="s">
        <v>44</v>
      </c>
      <c r="N267" s="203" t="s">
        <v>53</v>
      </c>
      <c r="O267" s="67"/>
      <c r="P267" s="204">
        <f t="shared" si="61"/>
        <v>0</v>
      </c>
      <c r="Q267" s="204">
        <v>0</v>
      </c>
      <c r="R267" s="204">
        <f t="shared" si="62"/>
        <v>0</v>
      </c>
      <c r="S267" s="204">
        <v>0</v>
      </c>
      <c r="T267" s="205">
        <f t="shared" si="63"/>
        <v>0</v>
      </c>
      <c r="U267" s="37"/>
      <c r="V267" s="37"/>
      <c r="W267" s="37"/>
      <c r="X267" s="37"/>
      <c r="Y267" s="37"/>
      <c r="Z267" s="37"/>
      <c r="AA267" s="37"/>
      <c r="AB267" s="37"/>
      <c r="AC267" s="37"/>
      <c r="AD267" s="37"/>
      <c r="AE267" s="37"/>
      <c r="AR267" s="206" t="s">
        <v>104</v>
      </c>
      <c r="AT267" s="206" t="s">
        <v>264</v>
      </c>
      <c r="AU267" s="206" t="s">
        <v>89</v>
      </c>
      <c r="AY267" s="19" t="s">
        <v>262</v>
      </c>
      <c r="BE267" s="207">
        <f t="shared" si="64"/>
        <v>0</v>
      </c>
      <c r="BF267" s="207">
        <f t="shared" si="65"/>
        <v>0</v>
      </c>
      <c r="BG267" s="207">
        <f t="shared" si="66"/>
        <v>0</v>
      </c>
      <c r="BH267" s="207">
        <f t="shared" si="67"/>
        <v>0</v>
      </c>
      <c r="BI267" s="207">
        <f t="shared" si="68"/>
        <v>0</v>
      </c>
      <c r="BJ267" s="19" t="s">
        <v>89</v>
      </c>
      <c r="BK267" s="207">
        <f t="shared" si="69"/>
        <v>0</v>
      </c>
      <c r="BL267" s="19" t="s">
        <v>104</v>
      </c>
      <c r="BM267" s="206" t="s">
        <v>2947</v>
      </c>
    </row>
    <row r="268" spans="1:65" s="2" customFormat="1" ht="16.5" customHeight="1">
      <c r="A268" s="37"/>
      <c r="B268" s="38"/>
      <c r="C268" s="195" t="s">
        <v>1852</v>
      </c>
      <c r="D268" s="195" t="s">
        <v>264</v>
      </c>
      <c r="E268" s="196" t="s">
        <v>5416</v>
      </c>
      <c r="F268" s="197" t="s">
        <v>5417</v>
      </c>
      <c r="G268" s="198" t="s">
        <v>590</v>
      </c>
      <c r="H268" s="199">
        <v>10</v>
      </c>
      <c r="I268" s="200"/>
      <c r="J268" s="201">
        <f t="shared" si="60"/>
        <v>0</v>
      </c>
      <c r="K268" s="197" t="s">
        <v>44</v>
      </c>
      <c r="L268" s="42"/>
      <c r="M268" s="202" t="s">
        <v>44</v>
      </c>
      <c r="N268" s="203" t="s">
        <v>53</v>
      </c>
      <c r="O268" s="67"/>
      <c r="P268" s="204">
        <f t="shared" si="61"/>
        <v>0</v>
      </c>
      <c r="Q268" s="204">
        <v>0</v>
      </c>
      <c r="R268" s="204">
        <f t="shared" si="62"/>
        <v>0</v>
      </c>
      <c r="S268" s="204">
        <v>0</v>
      </c>
      <c r="T268" s="205">
        <f t="shared" si="63"/>
        <v>0</v>
      </c>
      <c r="U268" s="37"/>
      <c r="V268" s="37"/>
      <c r="W268" s="37"/>
      <c r="X268" s="37"/>
      <c r="Y268" s="37"/>
      <c r="Z268" s="37"/>
      <c r="AA268" s="37"/>
      <c r="AB268" s="37"/>
      <c r="AC268" s="37"/>
      <c r="AD268" s="37"/>
      <c r="AE268" s="37"/>
      <c r="AR268" s="206" t="s">
        <v>104</v>
      </c>
      <c r="AT268" s="206" t="s">
        <v>264</v>
      </c>
      <c r="AU268" s="206" t="s">
        <v>89</v>
      </c>
      <c r="AY268" s="19" t="s">
        <v>262</v>
      </c>
      <c r="BE268" s="207">
        <f t="shared" si="64"/>
        <v>0</v>
      </c>
      <c r="BF268" s="207">
        <f t="shared" si="65"/>
        <v>0</v>
      </c>
      <c r="BG268" s="207">
        <f t="shared" si="66"/>
        <v>0</v>
      </c>
      <c r="BH268" s="207">
        <f t="shared" si="67"/>
        <v>0</v>
      </c>
      <c r="BI268" s="207">
        <f t="shared" si="68"/>
        <v>0</v>
      </c>
      <c r="BJ268" s="19" t="s">
        <v>89</v>
      </c>
      <c r="BK268" s="207">
        <f t="shared" si="69"/>
        <v>0</v>
      </c>
      <c r="BL268" s="19" t="s">
        <v>104</v>
      </c>
      <c r="BM268" s="206" t="s">
        <v>2961</v>
      </c>
    </row>
    <row r="269" spans="1:65" s="2" customFormat="1" ht="16.5" customHeight="1">
      <c r="A269" s="37"/>
      <c r="B269" s="38"/>
      <c r="C269" s="195" t="s">
        <v>1857</v>
      </c>
      <c r="D269" s="195" t="s">
        <v>264</v>
      </c>
      <c r="E269" s="196" t="s">
        <v>5418</v>
      </c>
      <c r="F269" s="197" t="s">
        <v>5419</v>
      </c>
      <c r="G269" s="198" t="s">
        <v>590</v>
      </c>
      <c r="H269" s="199">
        <v>10</v>
      </c>
      <c r="I269" s="200"/>
      <c r="J269" s="201">
        <f t="shared" si="60"/>
        <v>0</v>
      </c>
      <c r="K269" s="197" t="s">
        <v>44</v>
      </c>
      <c r="L269" s="42"/>
      <c r="M269" s="202" t="s">
        <v>44</v>
      </c>
      <c r="N269" s="203" t="s">
        <v>53</v>
      </c>
      <c r="O269" s="67"/>
      <c r="P269" s="204">
        <f t="shared" si="61"/>
        <v>0</v>
      </c>
      <c r="Q269" s="204">
        <v>0</v>
      </c>
      <c r="R269" s="204">
        <f t="shared" si="62"/>
        <v>0</v>
      </c>
      <c r="S269" s="204">
        <v>0</v>
      </c>
      <c r="T269" s="205">
        <f t="shared" si="63"/>
        <v>0</v>
      </c>
      <c r="U269" s="37"/>
      <c r="V269" s="37"/>
      <c r="W269" s="37"/>
      <c r="X269" s="37"/>
      <c r="Y269" s="37"/>
      <c r="Z269" s="37"/>
      <c r="AA269" s="37"/>
      <c r="AB269" s="37"/>
      <c r="AC269" s="37"/>
      <c r="AD269" s="37"/>
      <c r="AE269" s="37"/>
      <c r="AR269" s="206" t="s">
        <v>104</v>
      </c>
      <c r="AT269" s="206" t="s">
        <v>264</v>
      </c>
      <c r="AU269" s="206" t="s">
        <v>89</v>
      </c>
      <c r="AY269" s="19" t="s">
        <v>262</v>
      </c>
      <c r="BE269" s="207">
        <f t="shared" si="64"/>
        <v>0</v>
      </c>
      <c r="BF269" s="207">
        <f t="shared" si="65"/>
        <v>0</v>
      </c>
      <c r="BG269" s="207">
        <f t="shared" si="66"/>
        <v>0</v>
      </c>
      <c r="BH269" s="207">
        <f t="shared" si="67"/>
        <v>0</v>
      </c>
      <c r="BI269" s="207">
        <f t="shared" si="68"/>
        <v>0</v>
      </c>
      <c r="BJ269" s="19" t="s">
        <v>89</v>
      </c>
      <c r="BK269" s="207">
        <f t="shared" si="69"/>
        <v>0</v>
      </c>
      <c r="BL269" s="19" t="s">
        <v>104</v>
      </c>
      <c r="BM269" s="206" t="s">
        <v>3009</v>
      </c>
    </row>
    <row r="270" spans="1:65" s="2" customFormat="1" ht="16.5" customHeight="1">
      <c r="A270" s="37"/>
      <c r="B270" s="38"/>
      <c r="C270" s="195" t="s">
        <v>1862</v>
      </c>
      <c r="D270" s="195" t="s">
        <v>264</v>
      </c>
      <c r="E270" s="196" t="s">
        <v>5420</v>
      </c>
      <c r="F270" s="197" t="s">
        <v>5421</v>
      </c>
      <c r="G270" s="198" t="s">
        <v>590</v>
      </c>
      <c r="H270" s="199">
        <v>10</v>
      </c>
      <c r="I270" s="200"/>
      <c r="J270" s="201">
        <f t="shared" si="60"/>
        <v>0</v>
      </c>
      <c r="K270" s="197" t="s">
        <v>44</v>
      </c>
      <c r="L270" s="42"/>
      <c r="M270" s="202" t="s">
        <v>44</v>
      </c>
      <c r="N270" s="203" t="s">
        <v>53</v>
      </c>
      <c r="O270" s="67"/>
      <c r="P270" s="204">
        <f t="shared" si="61"/>
        <v>0</v>
      </c>
      <c r="Q270" s="204">
        <v>0</v>
      </c>
      <c r="R270" s="204">
        <f t="shared" si="62"/>
        <v>0</v>
      </c>
      <c r="S270" s="204">
        <v>0</v>
      </c>
      <c r="T270" s="205">
        <f t="shared" si="63"/>
        <v>0</v>
      </c>
      <c r="U270" s="37"/>
      <c r="V270" s="37"/>
      <c r="W270" s="37"/>
      <c r="X270" s="37"/>
      <c r="Y270" s="37"/>
      <c r="Z270" s="37"/>
      <c r="AA270" s="37"/>
      <c r="AB270" s="37"/>
      <c r="AC270" s="37"/>
      <c r="AD270" s="37"/>
      <c r="AE270" s="37"/>
      <c r="AR270" s="206" t="s">
        <v>104</v>
      </c>
      <c r="AT270" s="206" t="s">
        <v>264</v>
      </c>
      <c r="AU270" s="206" t="s">
        <v>89</v>
      </c>
      <c r="AY270" s="19" t="s">
        <v>262</v>
      </c>
      <c r="BE270" s="207">
        <f t="shared" si="64"/>
        <v>0</v>
      </c>
      <c r="BF270" s="207">
        <f t="shared" si="65"/>
        <v>0</v>
      </c>
      <c r="BG270" s="207">
        <f t="shared" si="66"/>
        <v>0</v>
      </c>
      <c r="BH270" s="207">
        <f t="shared" si="67"/>
        <v>0</v>
      </c>
      <c r="BI270" s="207">
        <f t="shared" si="68"/>
        <v>0</v>
      </c>
      <c r="BJ270" s="19" t="s">
        <v>89</v>
      </c>
      <c r="BK270" s="207">
        <f t="shared" si="69"/>
        <v>0</v>
      </c>
      <c r="BL270" s="19" t="s">
        <v>104</v>
      </c>
      <c r="BM270" s="206" t="s">
        <v>3018</v>
      </c>
    </row>
    <row r="271" spans="1:65" s="2" customFormat="1" ht="16.5" customHeight="1">
      <c r="A271" s="37"/>
      <c r="B271" s="38"/>
      <c r="C271" s="195" t="s">
        <v>1869</v>
      </c>
      <c r="D271" s="195" t="s">
        <v>264</v>
      </c>
      <c r="E271" s="196" t="s">
        <v>5422</v>
      </c>
      <c r="F271" s="197" t="s">
        <v>5423</v>
      </c>
      <c r="G271" s="198" t="s">
        <v>590</v>
      </c>
      <c r="H271" s="199">
        <v>10</v>
      </c>
      <c r="I271" s="200"/>
      <c r="J271" s="201">
        <f t="shared" si="60"/>
        <v>0</v>
      </c>
      <c r="K271" s="197" t="s">
        <v>44</v>
      </c>
      <c r="L271" s="42"/>
      <c r="M271" s="202" t="s">
        <v>44</v>
      </c>
      <c r="N271" s="203" t="s">
        <v>53</v>
      </c>
      <c r="O271" s="67"/>
      <c r="P271" s="204">
        <f t="shared" si="61"/>
        <v>0</v>
      </c>
      <c r="Q271" s="204">
        <v>0</v>
      </c>
      <c r="R271" s="204">
        <f t="shared" si="62"/>
        <v>0</v>
      </c>
      <c r="S271" s="204">
        <v>0</v>
      </c>
      <c r="T271" s="205">
        <f t="shared" si="63"/>
        <v>0</v>
      </c>
      <c r="U271" s="37"/>
      <c r="V271" s="37"/>
      <c r="W271" s="37"/>
      <c r="X271" s="37"/>
      <c r="Y271" s="37"/>
      <c r="Z271" s="37"/>
      <c r="AA271" s="37"/>
      <c r="AB271" s="37"/>
      <c r="AC271" s="37"/>
      <c r="AD271" s="37"/>
      <c r="AE271" s="37"/>
      <c r="AR271" s="206" t="s">
        <v>104</v>
      </c>
      <c r="AT271" s="206" t="s">
        <v>264</v>
      </c>
      <c r="AU271" s="206" t="s">
        <v>89</v>
      </c>
      <c r="AY271" s="19" t="s">
        <v>262</v>
      </c>
      <c r="BE271" s="207">
        <f t="shared" si="64"/>
        <v>0</v>
      </c>
      <c r="BF271" s="207">
        <f t="shared" si="65"/>
        <v>0</v>
      </c>
      <c r="BG271" s="207">
        <f t="shared" si="66"/>
        <v>0</v>
      </c>
      <c r="BH271" s="207">
        <f t="shared" si="67"/>
        <v>0</v>
      </c>
      <c r="BI271" s="207">
        <f t="shared" si="68"/>
        <v>0</v>
      </c>
      <c r="BJ271" s="19" t="s">
        <v>89</v>
      </c>
      <c r="BK271" s="207">
        <f t="shared" si="69"/>
        <v>0</v>
      </c>
      <c r="BL271" s="19" t="s">
        <v>104</v>
      </c>
      <c r="BM271" s="206" t="s">
        <v>3027</v>
      </c>
    </row>
    <row r="272" spans="1:65" s="2" customFormat="1" ht="16.5" customHeight="1">
      <c r="A272" s="37"/>
      <c r="B272" s="38"/>
      <c r="C272" s="195" t="s">
        <v>1882</v>
      </c>
      <c r="D272" s="195" t="s">
        <v>264</v>
      </c>
      <c r="E272" s="196" t="s">
        <v>5424</v>
      </c>
      <c r="F272" s="197" t="s">
        <v>5425</v>
      </c>
      <c r="G272" s="198" t="s">
        <v>590</v>
      </c>
      <c r="H272" s="199">
        <v>10</v>
      </c>
      <c r="I272" s="200"/>
      <c r="J272" s="201">
        <f t="shared" si="60"/>
        <v>0</v>
      </c>
      <c r="K272" s="197" t="s">
        <v>44</v>
      </c>
      <c r="L272" s="42"/>
      <c r="M272" s="202" t="s">
        <v>44</v>
      </c>
      <c r="N272" s="203" t="s">
        <v>53</v>
      </c>
      <c r="O272" s="67"/>
      <c r="P272" s="204">
        <f t="shared" si="61"/>
        <v>0</v>
      </c>
      <c r="Q272" s="204">
        <v>0</v>
      </c>
      <c r="R272" s="204">
        <f t="shared" si="62"/>
        <v>0</v>
      </c>
      <c r="S272" s="204">
        <v>0</v>
      </c>
      <c r="T272" s="205">
        <f t="shared" si="63"/>
        <v>0</v>
      </c>
      <c r="U272" s="37"/>
      <c r="V272" s="37"/>
      <c r="W272" s="37"/>
      <c r="X272" s="37"/>
      <c r="Y272" s="37"/>
      <c r="Z272" s="37"/>
      <c r="AA272" s="37"/>
      <c r="AB272" s="37"/>
      <c r="AC272" s="37"/>
      <c r="AD272" s="37"/>
      <c r="AE272" s="37"/>
      <c r="AR272" s="206" t="s">
        <v>104</v>
      </c>
      <c r="AT272" s="206" t="s">
        <v>264</v>
      </c>
      <c r="AU272" s="206" t="s">
        <v>89</v>
      </c>
      <c r="AY272" s="19" t="s">
        <v>262</v>
      </c>
      <c r="BE272" s="207">
        <f t="shared" si="64"/>
        <v>0</v>
      </c>
      <c r="BF272" s="207">
        <f t="shared" si="65"/>
        <v>0</v>
      </c>
      <c r="BG272" s="207">
        <f t="shared" si="66"/>
        <v>0</v>
      </c>
      <c r="BH272" s="207">
        <f t="shared" si="67"/>
        <v>0</v>
      </c>
      <c r="BI272" s="207">
        <f t="shared" si="68"/>
        <v>0</v>
      </c>
      <c r="BJ272" s="19" t="s">
        <v>89</v>
      </c>
      <c r="BK272" s="207">
        <f t="shared" si="69"/>
        <v>0</v>
      </c>
      <c r="BL272" s="19" t="s">
        <v>104</v>
      </c>
      <c r="BM272" s="206" t="s">
        <v>3035</v>
      </c>
    </row>
    <row r="273" spans="1:65" s="2" customFormat="1" ht="16.5" customHeight="1">
      <c r="A273" s="37"/>
      <c r="B273" s="38"/>
      <c r="C273" s="195" t="s">
        <v>1887</v>
      </c>
      <c r="D273" s="195" t="s">
        <v>264</v>
      </c>
      <c r="E273" s="196" t="s">
        <v>5426</v>
      </c>
      <c r="F273" s="197" t="s">
        <v>5427</v>
      </c>
      <c r="G273" s="198" t="s">
        <v>518</v>
      </c>
      <c r="H273" s="199">
        <v>1</v>
      </c>
      <c r="I273" s="200"/>
      <c r="J273" s="201">
        <f t="shared" si="60"/>
        <v>0</v>
      </c>
      <c r="K273" s="197" t="s">
        <v>44</v>
      </c>
      <c r="L273" s="42"/>
      <c r="M273" s="202" t="s">
        <v>44</v>
      </c>
      <c r="N273" s="203" t="s">
        <v>53</v>
      </c>
      <c r="O273" s="67"/>
      <c r="P273" s="204">
        <f t="shared" si="61"/>
        <v>0</v>
      </c>
      <c r="Q273" s="204">
        <v>0</v>
      </c>
      <c r="R273" s="204">
        <f t="shared" si="62"/>
        <v>0</v>
      </c>
      <c r="S273" s="204">
        <v>0</v>
      </c>
      <c r="T273" s="205">
        <f t="shared" si="63"/>
        <v>0</v>
      </c>
      <c r="U273" s="37"/>
      <c r="V273" s="37"/>
      <c r="W273" s="37"/>
      <c r="X273" s="37"/>
      <c r="Y273" s="37"/>
      <c r="Z273" s="37"/>
      <c r="AA273" s="37"/>
      <c r="AB273" s="37"/>
      <c r="AC273" s="37"/>
      <c r="AD273" s="37"/>
      <c r="AE273" s="37"/>
      <c r="AR273" s="206" t="s">
        <v>104</v>
      </c>
      <c r="AT273" s="206" t="s">
        <v>264</v>
      </c>
      <c r="AU273" s="206" t="s">
        <v>89</v>
      </c>
      <c r="AY273" s="19" t="s">
        <v>262</v>
      </c>
      <c r="BE273" s="207">
        <f t="shared" si="64"/>
        <v>0</v>
      </c>
      <c r="BF273" s="207">
        <f t="shared" si="65"/>
        <v>0</v>
      </c>
      <c r="BG273" s="207">
        <f t="shared" si="66"/>
        <v>0</v>
      </c>
      <c r="BH273" s="207">
        <f t="shared" si="67"/>
        <v>0</v>
      </c>
      <c r="BI273" s="207">
        <f t="shared" si="68"/>
        <v>0</v>
      </c>
      <c r="BJ273" s="19" t="s">
        <v>89</v>
      </c>
      <c r="BK273" s="207">
        <f t="shared" si="69"/>
        <v>0</v>
      </c>
      <c r="BL273" s="19" t="s">
        <v>104</v>
      </c>
      <c r="BM273" s="206" t="s">
        <v>3049</v>
      </c>
    </row>
    <row r="274" spans="1:65" s="12" customFormat="1" ht="25.9" customHeight="1">
      <c r="B274" s="179"/>
      <c r="C274" s="180"/>
      <c r="D274" s="181" t="s">
        <v>81</v>
      </c>
      <c r="E274" s="182" t="s">
        <v>5428</v>
      </c>
      <c r="F274" s="182" t="s">
        <v>5429</v>
      </c>
      <c r="G274" s="180"/>
      <c r="H274" s="180"/>
      <c r="I274" s="183"/>
      <c r="J274" s="184">
        <f>BK274</f>
        <v>0</v>
      </c>
      <c r="K274" s="180"/>
      <c r="L274" s="185"/>
      <c r="M274" s="186"/>
      <c r="N274" s="187"/>
      <c r="O274" s="187"/>
      <c r="P274" s="188">
        <f>SUM(P275:P285)</f>
        <v>0</v>
      </c>
      <c r="Q274" s="187"/>
      <c r="R274" s="188">
        <f>SUM(R275:R285)</f>
        <v>0</v>
      </c>
      <c r="S274" s="187"/>
      <c r="T274" s="189">
        <f>SUM(T275:T285)</f>
        <v>0</v>
      </c>
      <c r="AR274" s="190" t="s">
        <v>89</v>
      </c>
      <c r="AT274" s="191" t="s">
        <v>81</v>
      </c>
      <c r="AU274" s="191" t="s">
        <v>82</v>
      </c>
      <c r="AY274" s="190" t="s">
        <v>262</v>
      </c>
      <c r="BK274" s="192">
        <f>SUM(BK275:BK285)</f>
        <v>0</v>
      </c>
    </row>
    <row r="275" spans="1:65" s="2" customFormat="1" ht="16.5" customHeight="1">
      <c r="A275" s="37"/>
      <c r="B275" s="38"/>
      <c r="C275" s="195" t="s">
        <v>1891</v>
      </c>
      <c r="D275" s="195" t="s">
        <v>264</v>
      </c>
      <c r="E275" s="196" t="s">
        <v>5430</v>
      </c>
      <c r="F275" s="197" t="s">
        <v>5431</v>
      </c>
      <c r="G275" s="198" t="s">
        <v>518</v>
      </c>
      <c r="H275" s="199">
        <v>1</v>
      </c>
      <c r="I275" s="200"/>
      <c r="J275" s="201">
        <f t="shared" ref="J275:J285" si="70">ROUND(I275*H275,2)</f>
        <v>0</v>
      </c>
      <c r="K275" s="197" t="s">
        <v>44</v>
      </c>
      <c r="L275" s="42"/>
      <c r="M275" s="202" t="s">
        <v>44</v>
      </c>
      <c r="N275" s="203" t="s">
        <v>53</v>
      </c>
      <c r="O275" s="67"/>
      <c r="P275" s="204">
        <f t="shared" ref="P275:P285" si="71">O275*H275</f>
        <v>0</v>
      </c>
      <c r="Q275" s="204">
        <v>0</v>
      </c>
      <c r="R275" s="204">
        <f t="shared" ref="R275:R285" si="72">Q275*H275</f>
        <v>0</v>
      </c>
      <c r="S275" s="204">
        <v>0</v>
      </c>
      <c r="T275" s="205">
        <f t="shared" ref="T275:T285" si="73">S275*H275</f>
        <v>0</v>
      </c>
      <c r="U275" s="37"/>
      <c r="V275" s="37"/>
      <c r="W275" s="37"/>
      <c r="X275" s="37"/>
      <c r="Y275" s="37"/>
      <c r="Z275" s="37"/>
      <c r="AA275" s="37"/>
      <c r="AB275" s="37"/>
      <c r="AC275" s="37"/>
      <c r="AD275" s="37"/>
      <c r="AE275" s="37"/>
      <c r="AR275" s="206" t="s">
        <v>104</v>
      </c>
      <c r="AT275" s="206" t="s">
        <v>264</v>
      </c>
      <c r="AU275" s="206" t="s">
        <v>89</v>
      </c>
      <c r="AY275" s="19" t="s">
        <v>262</v>
      </c>
      <c r="BE275" s="207">
        <f t="shared" ref="BE275:BE285" si="74">IF(N275="základní",J275,0)</f>
        <v>0</v>
      </c>
      <c r="BF275" s="207">
        <f t="shared" ref="BF275:BF285" si="75">IF(N275="snížená",J275,0)</f>
        <v>0</v>
      </c>
      <c r="BG275" s="207">
        <f t="shared" ref="BG275:BG285" si="76">IF(N275="zákl. přenesená",J275,0)</f>
        <v>0</v>
      </c>
      <c r="BH275" s="207">
        <f t="shared" ref="BH275:BH285" si="77">IF(N275="sníž. přenesená",J275,0)</f>
        <v>0</v>
      </c>
      <c r="BI275" s="207">
        <f t="shared" ref="BI275:BI285" si="78">IF(N275="nulová",J275,0)</f>
        <v>0</v>
      </c>
      <c r="BJ275" s="19" t="s">
        <v>89</v>
      </c>
      <c r="BK275" s="207">
        <f t="shared" ref="BK275:BK285" si="79">ROUND(I275*H275,2)</f>
        <v>0</v>
      </c>
      <c r="BL275" s="19" t="s">
        <v>104</v>
      </c>
      <c r="BM275" s="206" t="s">
        <v>3057</v>
      </c>
    </row>
    <row r="276" spans="1:65" s="2" customFormat="1" ht="16.5" customHeight="1">
      <c r="A276" s="37"/>
      <c r="B276" s="38"/>
      <c r="C276" s="195" t="s">
        <v>1895</v>
      </c>
      <c r="D276" s="195" t="s">
        <v>264</v>
      </c>
      <c r="E276" s="196" t="s">
        <v>5432</v>
      </c>
      <c r="F276" s="197" t="s">
        <v>5433</v>
      </c>
      <c r="G276" s="198" t="s">
        <v>518</v>
      </c>
      <c r="H276" s="199">
        <v>6</v>
      </c>
      <c r="I276" s="200"/>
      <c r="J276" s="201">
        <f t="shared" si="70"/>
        <v>0</v>
      </c>
      <c r="K276" s="197" t="s">
        <v>44</v>
      </c>
      <c r="L276" s="42"/>
      <c r="M276" s="202" t="s">
        <v>44</v>
      </c>
      <c r="N276" s="203" t="s">
        <v>53</v>
      </c>
      <c r="O276" s="67"/>
      <c r="P276" s="204">
        <f t="shared" si="71"/>
        <v>0</v>
      </c>
      <c r="Q276" s="204">
        <v>0</v>
      </c>
      <c r="R276" s="204">
        <f t="shared" si="72"/>
        <v>0</v>
      </c>
      <c r="S276" s="204">
        <v>0</v>
      </c>
      <c r="T276" s="205">
        <f t="shared" si="73"/>
        <v>0</v>
      </c>
      <c r="U276" s="37"/>
      <c r="V276" s="37"/>
      <c r="W276" s="37"/>
      <c r="X276" s="37"/>
      <c r="Y276" s="37"/>
      <c r="Z276" s="37"/>
      <c r="AA276" s="37"/>
      <c r="AB276" s="37"/>
      <c r="AC276" s="37"/>
      <c r="AD276" s="37"/>
      <c r="AE276" s="37"/>
      <c r="AR276" s="206" t="s">
        <v>104</v>
      </c>
      <c r="AT276" s="206" t="s">
        <v>264</v>
      </c>
      <c r="AU276" s="206" t="s">
        <v>89</v>
      </c>
      <c r="AY276" s="19" t="s">
        <v>262</v>
      </c>
      <c r="BE276" s="207">
        <f t="shared" si="74"/>
        <v>0</v>
      </c>
      <c r="BF276" s="207">
        <f t="shared" si="75"/>
        <v>0</v>
      </c>
      <c r="BG276" s="207">
        <f t="shared" si="76"/>
        <v>0</v>
      </c>
      <c r="BH276" s="207">
        <f t="shared" si="77"/>
        <v>0</v>
      </c>
      <c r="BI276" s="207">
        <f t="shared" si="78"/>
        <v>0</v>
      </c>
      <c r="BJ276" s="19" t="s">
        <v>89</v>
      </c>
      <c r="BK276" s="207">
        <f t="shared" si="79"/>
        <v>0</v>
      </c>
      <c r="BL276" s="19" t="s">
        <v>104</v>
      </c>
      <c r="BM276" s="206" t="s">
        <v>3063</v>
      </c>
    </row>
    <row r="277" spans="1:65" s="2" customFormat="1" ht="16.5" customHeight="1">
      <c r="A277" s="37"/>
      <c r="B277" s="38"/>
      <c r="C277" s="195" t="s">
        <v>1899</v>
      </c>
      <c r="D277" s="195" t="s">
        <v>264</v>
      </c>
      <c r="E277" s="196" t="s">
        <v>5434</v>
      </c>
      <c r="F277" s="197" t="s">
        <v>5435</v>
      </c>
      <c r="G277" s="198" t="s">
        <v>518</v>
      </c>
      <c r="H277" s="199">
        <v>8</v>
      </c>
      <c r="I277" s="200"/>
      <c r="J277" s="201">
        <f t="shared" si="70"/>
        <v>0</v>
      </c>
      <c r="K277" s="197" t="s">
        <v>44</v>
      </c>
      <c r="L277" s="42"/>
      <c r="M277" s="202" t="s">
        <v>44</v>
      </c>
      <c r="N277" s="203" t="s">
        <v>53</v>
      </c>
      <c r="O277" s="67"/>
      <c r="P277" s="204">
        <f t="shared" si="71"/>
        <v>0</v>
      </c>
      <c r="Q277" s="204">
        <v>0</v>
      </c>
      <c r="R277" s="204">
        <f t="shared" si="72"/>
        <v>0</v>
      </c>
      <c r="S277" s="204">
        <v>0</v>
      </c>
      <c r="T277" s="205">
        <f t="shared" si="73"/>
        <v>0</v>
      </c>
      <c r="U277" s="37"/>
      <c r="V277" s="37"/>
      <c r="W277" s="37"/>
      <c r="X277" s="37"/>
      <c r="Y277" s="37"/>
      <c r="Z277" s="37"/>
      <c r="AA277" s="37"/>
      <c r="AB277" s="37"/>
      <c r="AC277" s="37"/>
      <c r="AD277" s="37"/>
      <c r="AE277" s="37"/>
      <c r="AR277" s="206" t="s">
        <v>104</v>
      </c>
      <c r="AT277" s="206" t="s">
        <v>264</v>
      </c>
      <c r="AU277" s="206" t="s">
        <v>89</v>
      </c>
      <c r="AY277" s="19" t="s">
        <v>262</v>
      </c>
      <c r="BE277" s="207">
        <f t="shared" si="74"/>
        <v>0</v>
      </c>
      <c r="BF277" s="207">
        <f t="shared" si="75"/>
        <v>0</v>
      </c>
      <c r="BG277" s="207">
        <f t="shared" si="76"/>
        <v>0</v>
      </c>
      <c r="BH277" s="207">
        <f t="shared" si="77"/>
        <v>0</v>
      </c>
      <c r="BI277" s="207">
        <f t="shared" si="78"/>
        <v>0</v>
      </c>
      <c r="BJ277" s="19" t="s">
        <v>89</v>
      </c>
      <c r="BK277" s="207">
        <f t="shared" si="79"/>
        <v>0</v>
      </c>
      <c r="BL277" s="19" t="s">
        <v>104</v>
      </c>
      <c r="BM277" s="206" t="s">
        <v>3086</v>
      </c>
    </row>
    <row r="278" spans="1:65" s="2" customFormat="1" ht="16.5" customHeight="1">
      <c r="A278" s="37"/>
      <c r="B278" s="38"/>
      <c r="C278" s="195" t="s">
        <v>1904</v>
      </c>
      <c r="D278" s="195" t="s">
        <v>264</v>
      </c>
      <c r="E278" s="196" t="s">
        <v>5436</v>
      </c>
      <c r="F278" s="197" t="s">
        <v>5437</v>
      </c>
      <c r="G278" s="198" t="s">
        <v>518</v>
      </c>
      <c r="H278" s="199">
        <v>1</v>
      </c>
      <c r="I278" s="200"/>
      <c r="J278" s="201">
        <f t="shared" si="70"/>
        <v>0</v>
      </c>
      <c r="K278" s="197" t="s">
        <v>44</v>
      </c>
      <c r="L278" s="42"/>
      <c r="M278" s="202" t="s">
        <v>44</v>
      </c>
      <c r="N278" s="203" t="s">
        <v>53</v>
      </c>
      <c r="O278" s="67"/>
      <c r="P278" s="204">
        <f t="shared" si="71"/>
        <v>0</v>
      </c>
      <c r="Q278" s="204">
        <v>0</v>
      </c>
      <c r="R278" s="204">
        <f t="shared" si="72"/>
        <v>0</v>
      </c>
      <c r="S278" s="204">
        <v>0</v>
      </c>
      <c r="T278" s="205">
        <f t="shared" si="73"/>
        <v>0</v>
      </c>
      <c r="U278" s="37"/>
      <c r="V278" s="37"/>
      <c r="W278" s="37"/>
      <c r="X278" s="37"/>
      <c r="Y278" s="37"/>
      <c r="Z278" s="37"/>
      <c r="AA278" s="37"/>
      <c r="AB278" s="37"/>
      <c r="AC278" s="37"/>
      <c r="AD278" s="37"/>
      <c r="AE278" s="37"/>
      <c r="AR278" s="206" t="s">
        <v>104</v>
      </c>
      <c r="AT278" s="206" t="s">
        <v>264</v>
      </c>
      <c r="AU278" s="206" t="s">
        <v>89</v>
      </c>
      <c r="AY278" s="19" t="s">
        <v>262</v>
      </c>
      <c r="BE278" s="207">
        <f t="shared" si="74"/>
        <v>0</v>
      </c>
      <c r="BF278" s="207">
        <f t="shared" si="75"/>
        <v>0</v>
      </c>
      <c r="BG278" s="207">
        <f t="shared" si="76"/>
        <v>0</v>
      </c>
      <c r="BH278" s="207">
        <f t="shared" si="77"/>
        <v>0</v>
      </c>
      <c r="BI278" s="207">
        <f t="shared" si="78"/>
        <v>0</v>
      </c>
      <c r="BJ278" s="19" t="s">
        <v>89</v>
      </c>
      <c r="BK278" s="207">
        <f t="shared" si="79"/>
        <v>0</v>
      </c>
      <c r="BL278" s="19" t="s">
        <v>104</v>
      </c>
      <c r="BM278" s="206" t="s">
        <v>3098</v>
      </c>
    </row>
    <row r="279" spans="1:65" s="2" customFormat="1" ht="16.5" customHeight="1">
      <c r="A279" s="37"/>
      <c r="B279" s="38"/>
      <c r="C279" s="195" t="s">
        <v>1910</v>
      </c>
      <c r="D279" s="195" t="s">
        <v>264</v>
      </c>
      <c r="E279" s="196" t="s">
        <v>5438</v>
      </c>
      <c r="F279" s="197" t="s">
        <v>5439</v>
      </c>
      <c r="G279" s="198" t="s">
        <v>590</v>
      </c>
      <c r="H279" s="199">
        <v>65</v>
      </c>
      <c r="I279" s="200"/>
      <c r="J279" s="201">
        <f t="shared" si="70"/>
        <v>0</v>
      </c>
      <c r="K279" s="197" t="s">
        <v>44</v>
      </c>
      <c r="L279" s="42"/>
      <c r="M279" s="202" t="s">
        <v>44</v>
      </c>
      <c r="N279" s="203" t="s">
        <v>53</v>
      </c>
      <c r="O279" s="67"/>
      <c r="P279" s="204">
        <f t="shared" si="71"/>
        <v>0</v>
      </c>
      <c r="Q279" s="204">
        <v>0</v>
      </c>
      <c r="R279" s="204">
        <f t="shared" si="72"/>
        <v>0</v>
      </c>
      <c r="S279" s="204">
        <v>0</v>
      </c>
      <c r="T279" s="205">
        <f t="shared" si="73"/>
        <v>0</v>
      </c>
      <c r="U279" s="37"/>
      <c r="V279" s="37"/>
      <c r="W279" s="37"/>
      <c r="X279" s="37"/>
      <c r="Y279" s="37"/>
      <c r="Z279" s="37"/>
      <c r="AA279" s="37"/>
      <c r="AB279" s="37"/>
      <c r="AC279" s="37"/>
      <c r="AD279" s="37"/>
      <c r="AE279" s="37"/>
      <c r="AR279" s="206" t="s">
        <v>104</v>
      </c>
      <c r="AT279" s="206" t="s">
        <v>264</v>
      </c>
      <c r="AU279" s="206" t="s">
        <v>89</v>
      </c>
      <c r="AY279" s="19" t="s">
        <v>262</v>
      </c>
      <c r="BE279" s="207">
        <f t="shared" si="74"/>
        <v>0</v>
      </c>
      <c r="BF279" s="207">
        <f t="shared" si="75"/>
        <v>0</v>
      </c>
      <c r="BG279" s="207">
        <f t="shared" si="76"/>
        <v>0</v>
      </c>
      <c r="BH279" s="207">
        <f t="shared" si="77"/>
        <v>0</v>
      </c>
      <c r="BI279" s="207">
        <f t="shared" si="78"/>
        <v>0</v>
      </c>
      <c r="BJ279" s="19" t="s">
        <v>89</v>
      </c>
      <c r="BK279" s="207">
        <f t="shared" si="79"/>
        <v>0</v>
      </c>
      <c r="BL279" s="19" t="s">
        <v>104</v>
      </c>
      <c r="BM279" s="206" t="s">
        <v>3108</v>
      </c>
    </row>
    <row r="280" spans="1:65" s="2" customFormat="1" ht="16.5" customHeight="1">
      <c r="A280" s="37"/>
      <c r="B280" s="38"/>
      <c r="C280" s="195" t="s">
        <v>1915</v>
      </c>
      <c r="D280" s="195" t="s">
        <v>264</v>
      </c>
      <c r="E280" s="196" t="s">
        <v>5440</v>
      </c>
      <c r="F280" s="197" t="s">
        <v>5441</v>
      </c>
      <c r="G280" s="198" t="s">
        <v>590</v>
      </c>
      <c r="H280" s="199">
        <v>55</v>
      </c>
      <c r="I280" s="200"/>
      <c r="J280" s="201">
        <f t="shared" si="70"/>
        <v>0</v>
      </c>
      <c r="K280" s="197" t="s">
        <v>44</v>
      </c>
      <c r="L280" s="42"/>
      <c r="M280" s="202" t="s">
        <v>44</v>
      </c>
      <c r="N280" s="203" t="s">
        <v>53</v>
      </c>
      <c r="O280" s="67"/>
      <c r="P280" s="204">
        <f t="shared" si="71"/>
        <v>0</v>
      </c>
      <c r="Q280" s="204">
        <v>0</v>
      </c>
      <c r="R280" s="204">
        <f t="shared" si="72"/>
        <v>0</v>
      </c>
      <c r="S280" s="204">
        <v>0</v>
      </c>
      <c r="T280" s="205">
        <f t="shared" si="73"/>
        <v>0</v>
      </c>
      <c r="U280" s="37"/>
      <c r="V280" s="37"/>
      <c r="W280" s="37"/>
      <c r="X280" s="37"/>
      <c r="Y280" s="37"/>
      <c r="Z280" s="37"/>
      <c r="AA280" s="37"/>
      <c r="AB280" s="37"/>
      <c r="AC280" s="37"/>
      <c r="AD280" s="37"/>
      <c r="AE280" s="37"/>
      <c r="AR280" s="206" t="s">
        <v>104</v>
      </c>
      <c r="AT280" s="206" t="s">
        <v>264</v>
      </c>
      <c r="AU280" s="206" t="s">
        <v>89</v>
      </c>
      <c r="AY280" s="19" t="s">
        <v>262</v>
      </c>
      <c r="BE280" s="207">
        <f t="shared" si="74"/>
        <v>0</v>
      </c>
      <c r="BF280" s="207">
        <f t="shared" si="75"/>
        <v>0</v>
      </c>
      <c r="BG280" s="207">
        <f t="shared" si="76"/>
        <v>0</v>
      </c>
      <c r="BH280" s="207">
        <f t="shared" si="77"/>
        <v>0</v>
      </c>
      <c r="BI280" s="207">
        <f t="shared" si="78"/>
        <v>0</v>
      </c>
      <c r="BJ280" s="19" t="s">
        <v>89</v>
      </c>
      <c r="BK280" s="207">
        <f t="shared" si="79"/>
        <v>0</v>
      </c>
      <c r="BL280" s="19" t="s">
        <v>104</v>
      </c>
      <c r="BM280" s="206" t="s">
        <v>3119</v>
      </c>
    </row>
    <row r="281" spans="1:65" s="2" customFormat="1" ht="16.5" customHeight="1">
      <c r="A281" s="37"/>
      <c r="B281" s="38"/>
      <c r="C281" s="195" t="s">
        <v>1920</v>
      </c>
      <c r="D281" s="195" t="s">
        <v>264</v>
      </c>
      <c r="E281" s="196" t="s">
        <v>5442</v>
      </c>
      <c r="F281" s="197" t="s">
        <v>5443</v>
      </c>
      <c r="G281" s="198" t="s">
        <v>590</v>
      </c>
      <c r="H281" s="199">
        <v>235</v>
      </c>
      <c r="I281" s="200"/>
      <c r="J281" s="201">
        <f t="shared" si="70"/>
        <v>0</v>
      </c>
      <c r="K281" s="197" t="s">
        <v>44</v>
      </c>
      <c r="L281" s="42"/>
      <c r="M281" s="202" t="s">
        <v>44</v>
      </c>
      <c r="N281" s="203" t="s">
        <v>53</v>
      </c>
      <c r="O281" s="67"/>
      <c r="P281" s="204">
        <f t="shared" si="71"/>
        <v>0</v>
      </c>
      <c r="Q281" s="204">
        <v>0</v>
      </c>
      <c r="R281" s="204">
        <f t="shared" si="72"/>
        <v>0</v>
      </c>
      <c r="S281" s="204">
        <v>0</v>
      </c>
      <c r="T281" s="205">
        <f t="shared" si="73"/>
        <v>0</v>
      </c>
      <c r="U281" s="37"/>
      <c r="V281" s="37"/>
      <c r="W281" s="37"/>
      <c r="X281" s="37"/>
      <c r="Y281" s="37"/>
      <c r="Z281" s="37"/>
      <c r="AA281" s="37"/>
      <c r="AB281" s="37"/>
      <c r="AC281" s="37"/>
      <c r="AD281" s="37"/>
      <c r="AE281" s="37"/>
      <c r="AR281" s="206" t="s">
        <v>104</v>
      </c>
      <c r="AT281" s="206" t="s">
        <v>264</v>
      </c>
      <c r="AU281" s="206" t="s">
        <v>89</v>
      </c>
      <c r="AY281" s="19" t="s">
        <v>262</v>
      </c>
      <c r="BE281" s="207">
        <f t="shared" si="74"/>
        <v>0</v>
      </c>
      <c r="BF281" s="207">
        <f t="shared" si="75"/>
        <v>0</v>
      </c>
      <c r="BG281" s="207">
        <f t="shared" si="76"/>
        <v>0</v>
      </c>
      <c r="BH281" s="207">
        <f t="shared" si="77"/>
        <v>0</v>
      </c>
      <c r="BI281" s="207">
        <f t="shared" si="78"/>
        <v>0</v>
      </c>
      <c r="BJ281" s="19" t="s">
        <v>89</v>
      </c>
      <c r="BK281" s="207">
        <f t="shared" si="79"/>
        <v>0</v>
      </c>
      <c r="BL281" s="19" t="s">
        <v>104</v>
      </c>
      <c r="BM281" s="206" t="s">
        <v>3131</v>
      </c>
    </row>
    <row r="282" spans="1:65" s="2" customFormat="1" ht="16.5" customHeight="1">
      <c r="A282" s="37"/>
      <c r="B282" s="38"/>
      <c r="C282" s="195" t="s">
        <v>1925</v>
      </c>
      <c r="D282" s="195" t="s">
        <v>264</v>
      </c>
      <c r="E282" s="196" t="s">
        <v>5444</v>
      </c>
      <c r="F282" s="197" t="s">
        <v>5445</v>
      </c>
      <c r="G282" s="198" t="s">
        <v>590</v>
      </c>
      <c r="H282" s="199">
        <v>5</v>
      </c>
      <c r="I282" s="200"/>
      <c r="J282" s="201">
        <f t="shared" si="70"/>
        <v>0</v>
      </c>
      <c r="K282" s="197" t="s">
        <v>44</v>
      </c>
      <c r="L282" s="42"/>
      <c r="M282" s="202" t="s">
        <v>44</v>
      </c>
      <c r="N282" s="203" t="s">
        <v>53</v>
      </c>
      <c r="O282" s="67"/>
      <c r="P282" s="204">
        <f t="shared" si="71"/>
        <v>0</v>
      </c>
      <c r="Q282" s="204">
        <v>0</v>
      </c>
      <c r="R282" s="204">
        <f t="shared" si="72"/>
        <v>0</v>
      </c>
      <c r="S282" s="204">
        <v>0</v>
      </c>
      <c r="T282" s="205">
        <f t="shared" si="73"/>
        <v>0</v>
      </c>
      <c r="U282" s="37"/>
      <c r="V282" s="37"/>
      <c r="W282" s="37"/>
      <c r="X282" s="37"/>
      <c r="Y282" s="37"/>
      <c r="Z282" s="37"/>
      <c r="AA282" s="37"/>
      <c r="AB282" s="37"/>
      <c r="AC282" s="37"/>
      <c r="AD282" s="37"/>
      <c r="AE282" s="37"/>
      <c r="AR282" s="206" t="s">
        <v>104</v>
      </c>
      <c r="AT282" s="206" t="s">
        <v>264</v>
      </c>
      <c r="AU282" s="206" t="s">
        <v>89</v>
      </c>
      <c r="AY282" s="19" t="s">
        <v>262</v>
      </c>
      <c r="BE282" s="207">
        <f t="shared" si="74"/>
        <v>0</v>
      </c>
      <c r="BF282" s="207">
        <f t="shared" si="75"/>
        <v>0</v>
      </c>
      <c r="BG282" s="207">
        <f t="shared" si="76"/>
        <v>0</v>
      </c>
      <c r="BH282" s="207">
        <f t="shared" si="77"/>
        <v>0</v>
      </c>
      <c r="BI282" s="207">
        <f t="shared" si="78"/>
        <v>0</v>
      </c>
      <c r="BJ282" s="19" t="s">
        <v>89</v>
      </c>
      <c r="BK282" s="207">
        <f t="shared" si="79"/>
        <v>0</v>
      </c>
      <c r="BL282" s="19" t="s">
        <v>104</v>
      </c>
      <c r="BM282" s="206" t="s">
        <v>3146</v>
      </c>
    </row>
    <row r="283" spans="1:65" s="2" customFormat="1" ht="16.5" customHeight="1">
      <c r="A283" s="37"/>
      <c r="B283" s="38"/>
      <c r="C283" s="195" t="s">
        <v>1929</v>
      </c>
      <c r="D283" s="195" t="s">
        <v>264</v>
      </c>
      <c r="E283" s="196" t="s">
        <v>5446</v>
      </c>
      <c r="F283" s="197" t="s">
        <v>5447</v>
      </c>
      <c r="G283" s="198" t="s">
        <v>518</v>
      </c>
      <c r="H283" s="199">
        <v>1</v>
      </c>
      <c r="I283" s="200"/>
      <c r="J283" s="201">
        <f t="shared" si="70"/>
        <v>0</v>
      </c>
      <c r="K283" s="197" t="s">
        <v>44</v>
      </c>
      <c r="L283" s="42"/>
      <c r="M283" s="202" t="s">
        <v>44</v>
      </c>
      <c r="N283" s="203" t="s">
        <v>53</v>
      </c>
      <c r="O283" s="67"/>
      <c r="P283" s="204">
        <f t="shared" si="71"/>
        <v>0</v>
      </c>
      <c r="Q283" s="204">
        <v>0</v>
      </c>
      <c r="R283" s="204">
        <f t="shared" si="72"/>
        <v>0</v>
      </c>
      <c r="S283" s="204">
        <v>0</v>
      </c>
      <c r="T283" s="205">
        <f t="shared" si="73"/>
        <v>0</v>
      </c>
      <c r="U283" s="37"/>
      <c r="V283" s="37"/>
      <c r="W283" s="37"/>
      <c r="X283" s="37"/>
      <c r="Y283" s="37"/>
      <c r="Z283" s="37"/>
      <c r="AA283" s="37"/>
      <c r="AB283" s="37"/>
      <c r="AC283" s="37"/>
      <c r="AD283" s="37"/>
      <c r="AE283" s="37"/>
      <c r="AR283" s="206" t="s">
        <v>104</v>
      </c>
      <c r="AT283" s="206" t="s">
        <v>264</v>
      </c>
      <c r="AU283" s="206" t="s">
        <v>89</v>
      </c>
      <c r="AY283" s="19" t="s">
        <v>262</v>
      </c>
      <c r="BE283" s="207">
        <f t="shared" si="74"/>
        <v>0</v>
      </c>
      <c r="BF283" s="207">
        <f t="shared" si="75"/>
        <v>0</v>
      </c>
      <c r="BG283" s="207">
        <f t="shared" si="76"/>
        <v>0</v>
      </c>
      <c r="BH283" s="207">
        <f t="shared" si="77"/>
        <v>0</v>
      </c>
      <c r="BI283" s="207">
        <f t="shared" si="78"/>
        <v>0</v>
      </c>
      <c r="BJ283" s="19" t="s">
        <v>89</v>
      </c>
      <c r="BK283" s="207">
        <f t="shared" si="79"/>
        <v>0</v>
      </c>
      <c r="BL283" s="19" t="s">
        <v>104</v>
      </c>
      <c r="BM283" s="206" t="s">
        <v>3157</v>
      </c>
    </row>
    <row r="284" spans="1:65" s="2" customFormat="1" ht="16.5" customHeight="1">
      <c r="A284" s="37"/>
      <c r="B284" s="38"/>
      <c r="C284" s="195" t="s">
        <v>1935</v>
      </c>
      <c r="D284" s="195" t="s">
        <v>264</v>
      </c>
      <c r="E284" s="196" t="s">
        <v>5448</v>
      </c>
      <c r="F284" s="197" t="s">
        <v>5449</v>
      </c>
      <c r="G284" s="198" t="s">
        <v>518</v>
      </c>
      <c r="H284" s="199">
        <v>1</v>
      </c>
      <c r="I284" s="200"/>
      <c r="J284" s="201">
        <f t="shared" si="70"/>
        <v>0</v>
      </c>
      <c r="K284" s="197" t="s">
        <v>44</v>
      </c>
      <c r="L284" s="42"/>
      <c r="M284" s="202" t="s">
        <v>44</v>
      </c>
      <c r="N284" s="203" t="s">
        <v>53</v>
      </c>
      <c r="O284" s="67"/>
      <c r="P284" s="204">
        <f t="shared" si="71"/>
        <v>0</v>
      </c>
      <c r="Q284" s="204">
        <v>0</v>
      </c>
      <c r="R284" s="204">
        <f t="shared" si="72"/>
        <v>0</v>
      </c>
      <c r="S284" s="204">
        <v>0</v>
      </c>
      <c r="T284" s="205">
        <f t="shared" si="73"/>
        <v>0</v>
      </c>
      <c r="U284" s="37"/>
      <c r="V284" s="37"/>
      <c r="W284" s="37"/>
      <c r="X284" s="37"/>
      <c r="Y284" s="37"/>
      <c r="Z284" s="37"/>
      <c r="AA284" s="37"/>
      <c r="AB284" s="37"/>
      <c r="AC284" s="37"/>
      <c r="AD284" s="37"/>
      <c r="AE284" s="37"/>
      <c r="AR284" s="206" t="s">
        <v>104</v>
      </c>
      <c r="AT284" s="206" t="s">
        <v>264</v>
      </c>
      <c r="AU284" s="206" t="s">
        <v>89</v>
      </c>
      <c r="AY284" s="19" t="s">
        <v>262</v>
      </c>
      <c r="BE284" s="207">
        <f t="shared" si="74"/>
        <v>0</v>
      </c>
      <c r="BF284" s="207">
        <f t="shared" si="75"/>
        <v>0</v>
      </c>
      <c r="BG284" s="207">
        <f t="shared" si="76"/>
        <v>0</v>
      </c>
      <c r="BH284" s="207">
        <f t="shared" si="77"/>
        <v>0</v>
      </c>
      <c r="BI284" s="207">
        <f t="shared" si="78"/>
        <v>0</v>
      </c>
      <c r="BJ284" s="19" t="s">
        <v>89</v>
      </c>
      <c r="BK284" s="207">
        <f t="shared" si="79"/>
        <v>0</v>
      </c>
      <c r="BL284" s="19" t="s">
        <v>104</v>
      </c>
      <c r="BM284" s="206" t="s">
        <v>3174</v>
      </c>
    </row>
    <row r="285" spans="1:65" s="2" customFormat="1" ht="16.5" customHeight="1">
      <c r="A285" s="37"/>
      <c r="B285" s="38"/>
      <c r="C285" s="195" t="s">
        <v>1940</v>
      </c>
      <c r="D285" s="195" t="s">
        <v>264</v>
      </c>
      <c r="E285" s="196" t="s">
        <v>5450</v>
      </c>
      <c r="F285" s="197" t="s">
        <v>5427</v>
      </c>
      <c r="G285" s="198" t="s">
        <v>518</v>
      </c>
      <c r="H285" s="199">
        <v>1</v>
      </c>
      <c r="I285" s="200"/>
      <c r="J285" s="201">
        <f t="shared" si="70"/>
        <v>0</v>
      </c>
      <c r="K285" s="197" t="s">
        <v>44</v>
      </c>
      <c r="L285" s="42"/>
      <c r="M285" s="275" t="s">
        <v>44</v>
      </c>
      <c r="N285" s="276" t="s">
        <v>53</v>
      </c>
      <c r="O285" s="273"/>
      <c r="P285" s="277">
        <f t="shared" si="71"/>
        <v>0</v>
      </c>
      <c r="Q285" s="277">
        <v>0</v>
      </c>
      <c r="R285" s="277">
        <f t="shared" si="72"/>
        <v>0</v>
      </c>
      <c r="S285" s="277">
        <v>0</v>
      </c>
      <c r="T285" s="278">
        <f t="shared" si="73"/>
        <v>0</v>
      </c>
      <c r="U285" s="37"/>
      <c r="V285" s="37"/>
      <c r="W285" s="37"/>
      <c r="X285" s="37"/>
      <c r="Y285" s="37"/>
      <c r="Z285" s="37"/>
      <c r="AA285" s="37"/>
      <c r="AB285" s="37"/>
      <c r="AC285" s="37"/>
      <c r="AD285" s="37"/>
      <c r="AE285" s="37"/>
      <c r="AR285" s="206" t="s">
        <v>104</v>
      </c>
      <c r="AT285" s="206" t="s">
        <v>264</v>
      </c>
      <c r="AU285" s="206" t="s">
        <v>89</v>
      </c>
      <c r="AY285" s="19" t="s">
        <v>262</v>
      </c>
      <c r="BE285" s="207">
        <f t="shared" si="74"/>
        <v>0</v>
      </c>
      <c r="BF285" s="207">
        <f t="shared" si="75"/>
        <v>0</v>
      </c>
      <c r="BG285" s="207">
        <f t="shared" si="76"/>
        <v>0</v>
      </c>
      <c r="BH285" s="207">
        <f t="shared" si="77"/>
        <v>0</v>
      </c>
      <c r="BI285" s="207">
        <f t="shared" si="78"/>
        <v>0</v>
      </c>
      <c r="BJ285" s="19" t="s">
        <v>89</v>
      </c>
      <c r="BK285" s="207">
        <f t="shared" si="79"/>
        <v>0</v>
      </c>
      <c r="BL285" s="19" t="s">
        <v>104</v>
      </c>
      <c r="BM285" s="206" t="s">
        <v>3185</v>
      </c>
    </row>
    <row r="286" spans="1:65" s="2" customFormat="1" ht="7" customHeight="1">
      <c r="A286" s="37"/>
      <c r="B286" s="50"/>
      <c r="C286" s="51"/>
      <c r="D286" s="51"/>
      <c r="E286" s="51"/>
      <c r="F286" s="51"/>
      <c r="G286" s="51"/>
      <c r="H286" s="51"/>
      <c r="I286" s="145"/>
      <c r="J286" s="51"/>
      <c r="K286" s="51"/>
      <c r="L286" s="42"/>
      <c r="M286" s="37"/>
      <c r="O286" s="37"/>
      <c r="P286" s="37"/>
      <c r="Q286" s="37"/>
      <c r="R286" s="37"/>
      <c r="S286" s="37"/>
      <c r="T286" s="37"/>
      <c r="U286" s="37"/>
      <c r="V286" s="37"/>
      <c r="W286" s="37"/>
      <c r="X286" s="37"/>
      <c r="Y286" s="37"/>
      <c r="Z286" s="37"/>
      <c r="AA286" s="37"/>
      <c r="AB286" s="37"/>
      <c r="AC286" s="37"/>
      <c r="AD286" s="37"/>
      <c r="AE286" s="37"/>
    </row>
  </sheetData>
  <sheetProtection algorithmName="SHA-512" hashValue="L0f0jRF30CKtzQXIJl3XX43wEViYfaD/r/vmvO4n2dtproIS60eZWDq6EXvwl6Pr35jgnA0+anVVf8mK+j+N0A==" saltValue="LVrgy40O3ozmFpd0Ni28UF0q11TwjDkWFEezeRHCOQniO8h5oFtpLxhwayNEfmPbMMyaLefyTimSrHh+SQkHfw==" spinCount="100000" sheet="1" objects="1" scenarios="1" formatColumns="0" formatRows="0" autoFilter="0"/>
  <autoFilter ref="C96:K285"/>
  <mergeCells count="15">
    <mergeCell ref="E83:H83"/>
    <mergeCell ref="E87:H87"/>
    <mergeCell ref="E85:H85"/>
    <mergeCell ref="E89:H89"/>
    <mergeCell ref="L2:V2"/>
    <mergeCell ref="E31:H31"/>
    <mergeCell ref="E52:H52"/>
    <mergeCell ref="E56:H56"/>
    <mergeCell ref="E54:H54"/>
    <mergeCell ref="E58:H58"/>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1.xml><?xml version="1.0" encoding="utf-8"?>
<worksheet xmlns="http://schemas.openxmlformats.org/spreadsheetml/2006/main" xmlns:r="http://schemas.openxmlformats.org/officeDocument/2006/relationships">
  <sheetPr>
    <pageSetUpPr fitToPage="1"/>
  </sheetPr>
  <dimension ref="A2:BM333"/>
  <sheetViews>
    <sheetView showGridLines="0" workbookViewId="0"/>
  </sheetViews>
  <sheetFormatPr defaultRowHeight="14.5"/>
  <cols>
    <col min="1" max="1" width="8.33203125" style="1" customWidth="1"/>
    <col min="2" max="2" width="1.6640625" style="1" customWidth="1"/>
    <col min="3" max="3" width="4.109375" style="1" customWidth="1"/>
    <col min="4" max="4" width="4.33203125" style="1" customWidth="1"/>
    <col min="5" max="5" width="17.109375" style="1" customWidth="1"/>
    <col min="6" max="6" width="100.77734375" style="1" customWidth="1"/>
    <col min="7" max="7" width="7" style="1" customWidth="1"/>
    <col min="8" max="8" width="11.44140625" style="1" customWidth="1"/>
    <col min="9" max="9" width="20.109375" style="111" customWidth="1"/>
    <col min="10" max="11" width="20.109375" style="1" customWidth="1"/>
    <col min="12" max="12" width="9.33203125" style="1" customWidth="1"/>
    <col min="13" max="13" width="10.77734375" style="1" hidden="1" customWidth="1"/>
    <col min="14" max="14" width="9.33203125" style="1" hidden="1"/>
    <col min="15" max="20" width="14.10937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7" customHeight="1">
      <c r="I2" s="111"/>
      <c r="L2" s="376"/>
      <c r="M2" s="376"/>
      <c r="N2" s="376"/>
      <c r="O2" s="376"/>
      <c r="P2" s="376"/>
      <c r="Q2" s="376"/>
      <c r="R2" s="376"/>
      <c r="S2" s="376"/>
      <c r="T2" s="376"/>
      <c r="U2" s="376"/>
      <c r="V2" s="376"/>
      <c r="AT2" s="19" t="s">
        <v>138</v>
      </c>
    </row>
    <row r="3" spans="1:46" s="1" customFormat="1" ht="7" customHeight="1">
      <c r="B3" s="112"/>
      <c r="C3" s="113"/>
      <c r="D3" s="113"/>
      <c r="E3" s="113"/>
      <c r="F3" s="113"/>
      <c r="G3" s="113"/>
      <c r="H3" s="113"/>
      <c r="I3" s="114"/>
      <c r="J3" s="113"/>
      <c r="K3" s="113"/>
      <c r="L3" s="22"/>
      <c r="AT3" s="19" t="s">
        <v>91</v>
      </c>
    </row>
    <row r="4" spans="1:46" s="1" customFormat="1" ht="25" customHeight="1">
      <c r="B4" s="22"/>
      <c r="D4" s="115" t="s">
        <v>207</v>
      </c>
      <c r="I4" s="111"/>
      <c r="L4" s="22"/>
      <c r="M4" s="116" t="s">
        <v>10</v>
      </c>
      <c r="AT4" s="19" t="s">
        <v>4</v>
      </c>
    </row>
    <row r="5" spans="1:46" s="1" customFormat="1" ht="7" customHeight="1">
      <c r="B5" s="22"/>
      <c r="I5" s="111"/>
      <c r="L5" s="22"/>
    </row>
    <row r="6" spans="1:46" s="1" customFormat="1" ht="12" customHeight="1">
      <c r="B6" s="22"/>
      <c r="D6" s="117" t="s">
        <v>16</v>
      </c>
      <c r="I6" s="111"/>
      <c r="L6" s="22"/>
    </row>
    <row r="7" spans="1:46" s="1" customFormat="1" ht="16.5" customHeight="1">
      <c r="B7" s="22"/>
      <c r="E7" s="402" t="str">
        <f>'Rekapitulace stavby'!K6</f>
        <v>EHC CZECH s.r.o. – Podnikatelský inkubátor – Evropská ul., Cheb</v>
      </c>
      <c r="F7" s="403"/>
      <c r="G7" s="403"/>
      <c r="H7" s="403"/>
      <c r="I7" s="111"/>
      <c r="L7" s="22"/>
    </row>
    <row r="8" spans="1:46" ht="12.5">
      <c r="B8" s="22"/>
      <c r="D8" s="117" t="s">
        <v>208</v>
      </c>
      <c r="L8" s="22"/>
    </row>
    <row r="9" spans="1:46" s="1" customFormat="1" ht="16.5" customHeight="1">
      <c r="B9" s="22"/>
      <c r="E9" s="402" t="s">
        <v>209</v>
      </c>
      <c r="F9" s="376"/>
      <c r="G9" s="376"/>
      <c r="H9" s="376"/>
      <c r="I9" s="111"/>
      <c r="L9" s="22"/>
    </row>
    <row r="10" spans="1:46" s="1" customFormat="1" ht="12" customHeight="1">
      <c r="B10" s="22"/>
      <c r="D10" s="117" t="s">
        <v>210</v>
      </c>
      <c r="I10" s="111"/>
      <c r="L10" s="22"/>
    </row>
    <row r="11" spans="1:46" s="2" customFormat="1" ht="16.5" customHeight="1">
      <c r="A11" s="37"/>
      <c r="B11" s="42"/>
      <c r="C11" s="37"/>
      <c r="D11" s="37"/>
      <c r="E11" s="412" t="s">
        <v>5069</v>
      </c>
      <c r="F11" s="404"/>
      <c r="G11" s="404"/>
      <c r="H11" s="404"/>
      <c r="I11" s="118"/>
      <c r="J11" s="37"/>
      <c r="K11" s="37"/>
      <c r="L11" s="119"/>
      <c r="S11" s="37"/>
      <c r="T11" s="37"/>
      <c r="U11" s="37"/>
      <c r="V11" s="37"/>
      <c r="W11" s="37"/>
      <c r="X11" s="37"/>
      <c r="Y11" s="37"/>
      <c r="Z11" s="37"/>
      <c r="AA11" s="37"/>
      <c r="AB11" s="37"/>
      <c r="AC11" s="37"/>
      <c r="AD11" s="37"/>
      <c r="AE11" s="37"/>
    </row>
    <row r="12" spans="1:46" s="2" customFormat="1" ht="12" customHeight="1">
      <c r="A12" s="37"/>
      <c r="B12" s="42"/>
      <c r="C12" s="37"/>
      <c r="D12" s="117" t="s">
        <v>3955</v>
      </c>
      <c r="E12" s="37"/>
      <c r="F12" s="37"/>
      <c r="G12" s="37"/>
      <c r="H12" s="37"/>
      <c r="I12" s="118"/>
      <c r="J12" s="37"/>
      <c r="K12" s="37"/>
      <c r="L12" s="119"/>
      <c r="S12" s="37"/>
      <c r="T12" s="37"/>
      <c r="U12" s="37"/>
      <c r="V12" s="37"/>
      <c r="W12" s="37"/>
      <c r="X12" s="37"/>
      <c r="Y12" s="37"/>
      <c r="Z12" s="37"/>
      <c r="AA12" s="37"/>
      <c r="AB12" s="37"/>
      <c r="AC12" s="37"/>
      <c r="AD12" s="37"/>
      <c r="AE12" s="37"/>
    </row>
    <row r="13" spans="1:46" s="2" customFormat="1" ht="16.5" customHeight="1">
      <c r="A13" s="37"/>
      <c r="B13" s="42"/>
      <c r="C13" s="37"/>
      <c r="D13" s="37"/>
      <c r="E13" s="405" t="s">
        <v>5451</v>
      </c>
      <c r="F13" s="404"/>
      <c r="G13" s="404"/>
      <c r="H13" s="404"/>
      <c r="I13" s="118"/>
      <c r="J13" s="37"/>
      <c r="K13" s="37"/>
      <c r="L13" s="119"/>
      <c r="S13" s="37"/>
      <c r="T13" s="37"/>
      <c r="U13" s="37"/>
      <c r="V13" s="37"/>
      <c r="W13" s="37"/>
      <c r="X13" s="37"/>
      <c r="Y13" s="37"/>
      <c r="Z13" s="37"/>
      <c r="AA13" s="37"/>
      <c r="AB13" s="37"/>
      <c r="AC13" s="37"/>
      <c r="AD13" s="37"/>
      <c r="AE13" s="37"/>
    </row>
    <row r="14" spans="1:46" s="2" customFormat="1" ht="10">
      <c r="A14" s="37"/>
      <c r="B14" s="42"/>
      <c r="C14" s="37"/>
      <c r="D14" s="37"/>
      <c r="E14" s="37"/>
      <c r="F14" s="37"/>
      <c r="G14" s="37"/>
      <c r="H14" s="37"/>
      <c r="I14" s="118"/>
      <c r="J14" s="37"/>
      <c r="K14" s="37"/>
      <c r="L14" s="119"/>
      <c r="S14" s="37"/>
      <c r="T14" s="37"/>
      <c r="U14" s="37"/>
      <c r="V14" s="37"/>
      <c r="W14" s="37"/>
      <c r="X14" s="37"/>
      <c r="Y14" s="37"/>
      <c r="Z14" s="37"/>
      <c r="AA14" s="37"/>
      <c r="AB14" s="37"/>
      <c r="AC14" s="37"/>
      <c r="AD14" s="37"/>
      <c r="AE14" s="37"/>
    </row>
    <row r="15" spans="1:46" s="2" customFormat="1" ht="12" customHeight="1">
      <c r="A15" s="37"/>
      <c r="B15" s="42"/>
      <c r="C15" s="37"/>
      <c r="D15" s="117" t="s">
        <v>18</v>
      </c>
      <c r="E15" s="37"/>
      <c r="F15" s="105" t="s">
        <v>44</v>
      </c>
      <c r="G15" s="37"/>
      <c r="H15" s="37"/>
      <c r="I15" s="120" t="s">
        <v>20</v>
      </c>
      <c r="J15" s="105" t="s">
        <v>44</v>
      </c>
      <c r="K15" s="37"/>
      <c r="L15" s="119"/>
      <c r="S15" s="37"/>
      <c r="T15" s="37"/>
      <c r="U15" s="37"/>
      <c r="V15" s="37"/>
      <c r="W15" s="37"/>
      <c r="X15" s="37"/>
      <c r="Y15" s="37"/>
      <c r="Z15" s="37"/>
      <c r="AA15" s="37"/>
      <c r="AB15" s="37"/>
      <c r="AC15" s="37"/>
      <c r="AD15" s="37"/>
      <c r="AE15" s="37"/>
    </row>
    <row r="16" spans="1:46" s="2" customFormat="1" ht="12" customHeight="1">
      <c r="A16" s="37"/>
      <c r="B16" s="42"/>
      <c r="C16" s="37"/>
      <c r="D16" s="117" t="s">
        <v>22</v>
      </c>
      <c r="E16" s="37"/>
      <c r="F16" s="105" t="s">
        <v>23</v>
      </c>
      <c r="G16" s="37"/>
      <c r="H16" s="37"/>
      <c r="I16" s="120" t="s">
        <v>24</v>
      </c>
      <c r="J16" s="121" t="str">
        <f>'Rekapitulace stavby'!AN8</f>
        <v>2. 9. 2020</v>
      </c>
      <c r="K16" s="37"/>
      <c r="L16" s="119"/>
      <c r="S16" s="37"/>
      <c r="T16" s="37"/>
      <c r="U16" s="37"/>
      <c r="V16" s="37"/>
      <c r="W16" s="37"/>
      <c r="X16" s="37"/>
      <c r="Y16" s="37"/>
      <c r="Z16" s="37"/>
      <c r="AA16" s="37"/>
      <c r="AB16" s="37"/>
      <c r="AC16" s="37"/>
      <c r="AD16" s="37"/>
      <c r="AE16" s="37"/>
    </row>
    <row r="17" spans="1:31" s="2" customFormat="1" ht="10.75" customHeight="1">
      <c r="A17" s="37"/>
      <c r="B17" s="42"/>
      <c r="C17" s="37"/>
      <c r="D17" s="37"/>
      <c r="E17" s="37"/>
      <c r="F17" s="37"/>
      <c r="G17" s="37"/>
      <c r="H17" s="37"/>
      <c r="I17" s="118"/>
      <c r="J17" s="37"/>
      <c r="K17" s="37"/>
      <c r="L17" s="119"/>
      <c r="S17" s="37"/>
      <c r="T17" s="37"/>
      <c r="U17" s="37"/>
      <c r="V17" s="37"/>
      <c r="W17" s="37"/>
      <c r="X17" s="37"/>
      <c r="Y17" s="37"/>
      <c r="Z17" s="37"/>
      <c r="AA17" s="37"/>
      <c r="AB17" s="37"/>
      <c r="AC17" s="37"/>
      <c r="AD17" s="37"/>
      <c r="AE17" s="37"/>
    </row>
    <row r="18" spans="1:31" s="2" customFormat="1" ht="12" customHeight="1">
      <c r="A18" s="37"/>
      <c r="B18" s="42"/>
      <c r="C18" s="37"/>
      <c r="D18" s="117" t="s">
        <v>30</v>
      </c>
      <c r="E18" s="37"/>
      <c r="F18" s="37"/>
      <c r="G18" s="37"/>
      <c r="H18" s="37"/>
      <c r="I18" s="120" t="s">
        <v>31</v>
      </c>
      <c r="J18" s="105" t="s">
        <v>32</v>
      </c>
      <c r="K18" s="37"/>
      <c r="L18" s="119"/>
      <c r="S18" s="37"/>
      <c r="T18" s="37"/>
      <c r="U18" s="37"/>
      <c r="V18" s="37"/>
      <c r="W18" s="37"/>
      <c r="X18" s="37"/>
      <c r="Y18" s="37"/>
      <c r="Z18" s="37"/>
      <c r="AA18" s="37"/>
      <c r="AB18" s="37"/>
      <c r="AC18" s="37"/>
      <c r="AD18" s="37"/>
      <c r="AE18" s="37"/>
    </row>
    <row r="19" spans="1:31" s="2" customFormat="1" ht="18" customHeight="1">
      <c r="A19" s="37"/>
      <c r="B19" s="42"/>
      <c r="C19" s="37"/>
      <c r="D19" s="37"/>
      <c r="E19" s="105" t="s">
        <v>33</v>
      </c>
      <c r="F19" s="37"/>
      <c r="G19" s="37"/>
      <c r="H19" s="37"/>
      <c r="I19" s="120" t="s">
        <v>34</v>
      </c>
      <c r="J19" s="105" t="s">
        <v>35</v>
      </c>
      <c r="K19" s="37"/>
      <c r="L19" s="119"/>
      <c r="S19" s="37"/>
      <c r="T19" s="37"/>
      <c r="U19" s="37"/>
      <c r="V19" s="37"/>
      <c r="W19" s="37"/>
      <c r="X19" s="37"/>
      <c r="Y19" s="37"/>
      <c r="Z19" s="37"/>
      <c r="AA19" s="37"/>
      <c r="AB19" s="37"/>
      <c r="AC19" s="37"/>
      <c r="AD19" s="37"/>
      <c r="AE19" s="37"/>
    </row>
    <row r="20" spans="1:31" s="2" customFormat="1" ht="7" customHeight="1">
      <c r="A20" s="37"/>
      <c r="B20" s="42"/>
      <c r="C20" s="37"/>
      <c r="D20" s="37"/>
      <c r="E20" s="37"/>
      <c r="F20" s="37"/>
      <c r="G20" s="37"/>
      <c r="H20" s="37"/>
      <c r="I20" s="118"/>
      <c r="J20" s="37"/>
      <c r="K20" s="37"/>
      <c r="L20" s="119"/>
      <c r="S20" s="37"/>
      <c r="T20" s="37"/>
      <c r="U20" s="37"/>
      <c r="V20" s="37"/>
      <c r="W20" s="37"/>
      <c r="X20" s="37"/>
      <c r="Y20" s="37"/>
      <c r="Z20" s="37"/>
      <c r="AA20" s="37"/>
      <c r="AB20" s="37"/>
      <c r="AC20" s="37"/>
      <c r="AD20" s="37"/>
      <c r="AE20" s="37"/>
    </row>
    <row r="21" spans="1:31" s="2" customFormat="1" ht="12" customHeight="1">
      <c r="A21" s="37"/>
      <c r="B21" s="42"/>
      <c r="C21" s="37"/>
      <c r="D21" s="117" t="s">
        <v>36</v>
      </c>
      <c r="E21" s="37"/>
      <c r="F21" s="37"/>
      <c r="G21" s="37"/>
      <c r="H21" s="37"/>
      <c r="I21" s="120" t="s">
        <v>31</v>
      </c>
      <c r="J21" s="32" t="str">
        <f>'Rekapitulace stavby'!AN13</f>
        <v>Vyplň údaj</v>
      </c>
      <c r="K21" s="37"/>
      <c r="L21" s="119"/>
      <c r="S21" s="37"/>
      <c r="T21" s="37"/>
      <c r="U21" s="37"/>
      <c r="V21" s="37"/>
      <c r="W21" s="37"/>
      <c r="X21" s="37"/>
      <c r="Y21" s="37"/>
      <c r="Z21" s="37"/>
      <c r="AA21" s="37"/>
      <c r="AB21" s="37"/>
      <c r="AC21" s="37"/>
      <c r="AD21" s="37"/>
      <c r="AE21" s="37"/>
    </row>
    <row r="22" spans="1:31" s="2" customFormat="1" ht="18" customHeight="1">
      <c r="A22" s="37"/>
      <c r="B22" s="42"/>
      <c r="C22" s="37"/>
      <c r="D22" s="37"/>
      <c r="E22" s="406" t="str">
        <f>'Rekapitulace stavby'!E14</f>
        <v>Vyplň údaj</v>
      </c>
      <c r="F22" s="407"/>
      <c r="G22" s="407"/>
      <c r="H22" s="407"/>
      <c r="I22" s="120" t="s">
        <v>34</v>
      </c>
      <c r="J22" s="32" t="str">
        <f>'Rekapitulace stavby'!AN14</f>
        <v>Vyplň údaj</v>
      </c>
      <c r="K22" s="37"/>
      <c r="L22" s="119"/>
      <c r="S22" s="37"/>
      <c r="T22" s="37"/>
      <c r="U22" s="37"/>
      <c r="V22" s="37"/>
      <c r="W22" s="37"/>
      <c r="X22" s="37"/>
      <c r="Y22" s="37"/>
      <c r="Z22" s="37"/>
      <c r="AA22" s="37"/>
      <c r="AB22" s="37"/>
      <c r="AC22" s="37"/>
      <c r="AD22" s="37"/>
      <c r="AE22" s="37"/>
    </row>
    <row r="23" spans="1:31" s="2" customFormat="1" ht="7" customHeight="1">
      <c r="A23" s="37"/>
      <c r="B23" s="42"/>
      <c r="C23" s="37"/>
      <c r="D23" s="37"/>
      <c r="E23" s="37"/>
      <c r="F23" s="37"/>
      <c r="G23" s="37"/>
      <c r="H23" s="37"/>
      <c r="I23" s="118"/>
      <c r="J23" s="37"/>
      <c r="K23" s="37"/>
      <c r="L23" s="119"/>
      <c r="S23" s="37"/>
      <c r="T23" s="37"/>
      <c r="U23" s="37"/>
      <c r="V23" s="37"/>
      <c r="W23" s="37"/>
      <c r="X23" s="37"/>
      <c r="Y23" s="37"/>
      <c r="Z23" s="37"/>
      <c r="AA23" s="37"/>
      <c r="AB23" s="37"/>
      <c r="AC23" s="37"/>
      <c r="AD23" s="37"/>
      <c r="AE23" s="37"/>
    </row>
    <row r="24" spans="1:31" s="2" customFormat="1" ht="12" customHeight="1">
      <c r="A24" s="37"/>
      <c r="B24" s="42"/>
      <c r="C24" s="37"/>
      <c r="D24" s="117" t="s">
        <v>39</v>
      </c>
      <c r="E24" s="37"/>
      <c r="F24" s="37"/>
      <c r="G24" s="37"/>
      <c r="H24" s="37"/>
      <c r="I24" s="120" t="s">
        <v>31</v>
      </c>
      <c r="J24" s="105" t="s">
        <v>40</v>
      </c>
      <c r="K24" s="37"/>
      <c r="L24" s="119"/>
      <c r="S24" s="37"/>
      <c r="T24" s="37"/>
      <c r="U24" s="37"/>
      <c r="V24" s="37"/>
      <c r="W24" s="37"/>
      <c r="X24" s="37"/>
      <c r="Y24" s="37"/>
      <c r="Z24" s="37"/>
      <c r="AA24" s="37"/>
      <c r="AB24" s="37"/>
      <c r="AC24" s="37"/>
      <c r="AD24" s="37"/>
      <c r="AE24" s="37"/>
    </row>
    <row r="25" spans="1:31" s="2" customFormat="1" ht="18" customHeight="1">
      <c r="A25" s="37"/>
      <c r="B25" s="42"/>
      <c r="C25" s="37"/>
      <c r="D25" s="37"/>
      <c r="E25" s="105" t="s">
        <v>41</v>
      </c>
      <c r="F25" s="37"/>
      <c r="G25" s="37"/>
      <c r="H25" s="37"/>
      <c r="I25" s="120" t="s">
        <v>34</v>
      </c>
      <c r="J25" s="105" t="s">
        <v>42</v>
      </c>
      <c r="K25" s="37"/>
      <c r="L25" s="119"/>
      <c r="S25" s="37"/>
      <c r="T25" s="37"/>
      <c r="U25" s="37"/>
      <c r="V25" s="37"/>
      <c r="W25" s="37"/>
      <c r="X25" s="37"/>
      <c r="Y25" s="37"/>
      <c r="Z25" s="37"/>
      <c r="AA25" s="37"/>
      <c r="AB25" s="37"/>
      <c r="AC25" s="37"/>
      <c r="AD25" s="37"/>
      <c r="AE25" s="37"/>
    </row>
    <row r="26" spans="1:31" s="2" customFormat="1" ht="7" customHeight="1">
      <c r="A26" s="37"/>
      <c r="B26" s="42"/>
      <c r="C26" s="37"/>
      <c r="D26" s="37"/>
      <c r="E26" s="37"/>
      <c r="F26" s="37"/>
      <c r="G26" s="37"/>
      <c r="H26" s="37"/>
      <c r="I26" s="118"/>
      <c r="J26" s="37"/>
      <c r="K26" s="37"/>
      <c r="L26" s="119"/>
      <c r="S26" s="37"/>
      <c r="T26" s="37"/>
      <c r="U26" s="37"/>
      <c r="V26" s="37"/>
      <c r="W26" s="37"/>
      <c r="X26" s="37"/>
      <c r="Y26" s="37"/>
      <c r="Z26" s="37"/>
      <c r="AA26" s="37"/>
      <c r="AB26" s="37"/>
      <c r="AC26" s="37"/>
      <c r="AD26" s="37"/>
      <c r="AE26" s="37"/>
    </row>
    <row r="27" spans="1:31" s="2" customFormat="1" ht="12" customHeight="1">
      <c r="A27" s="37"/>
      <c r="B27" s="42"/>
      <c r="C27" s="37"/>
      <c r="D27" s="117" t="s">
        <v>43</v>
      </c>
      <c r="E27" s="37"/>
      <c r="F27" s="37"/>
      <c r="G27" s="37"/>
      <c r="H27" s="37"/>
      <c r="I27" s="120" t="s">
        <v>31</v>
      </c>
      <c r="J27" s="105" t="str">
        <f>IF('Rekapitulace stavby'!AN19="","",'Rekapitulace stavby'!AN19)</f>
        <v/>
      </c>
      <c r="K27" s="37"/>
      <c r="L27" s="119"/>
      <c r="S27" s="37"/>
      <c r="T27" s="37"/>
      <c r="U27" s="37"/>
      <c r="V27" s="37"/>
      <c r="W27" s="37"/>
      <c r="X27" s="37"/>
      <c r="Y27" s="37"/>
      <c r="Z27" s="37"/>
      <c r="AA27" s="37"/>
      <c r="AB27" s="37"/>
      <c r="AC27" s="37"/>
      <c r="AD27" s="37"/>
      <c r="AE27" s="37"/>
    </row>
    <row r="28" spans="1:31" s="2" customFormat="1" ht="18" customHeight="1">
      <c r="A28" s="37"/>
      <c r="B28" s="42"/>
      <c r="C28" s="37"/>
      <c r="D28" s="37"/>
      <c r="E28" s="105" t="str">
        <f>IF('Rekapitulace stavby'!E20="","",'Rekapitulace stavby'!E20)</f>
        <v xml:space="preserve"> </v>
      </c>
      <c r="F28" s="37"/>
      <c r="G28" s="37"/>
      <c r="H28" s="37"/>
      <c r="I28" s="120" t="s">
        <v>34</v>
      </c>
      <c r="J28" s="105" t="str">
        <f>IF('Rekapitulace stavby'!AN20="","",'Rekapitulace stavby'!AN20)</f>
        <v/>
      </c>
      <c r="K28" s="37"/>
      <c r="L28" s="119"/>
      <c r="S28" s="37"/>
      <c r="T28" s="37"/>
      <c r="U28" s="37"/>
      <c r="V28" s="37"/>
      <c r="W28" s="37"/>
      <c r="X28" s="37"/>
      <c r="Y28" s="37"/>
      <c r="Z28" s="37"/>
      <c r="AA28" s="37"/>
      <c r="AB28" s="37"/>
      <c r="AC28" s="37"/>
      <c r="AD28" s="37"/>
      <c r="AE28" s="37"/>
    </row>
    <row r="29" spans="1:31" s="2" customFormat="1" ht="7" customHeight="1">
      <c r="A29" s="37"/>
      <c r="B29" s="42"/>
      <c r="C29" s="37"/>
      <c r="D29" s="37"/>
      <c r="E29" s="37"/>
      <c r="F29" s="37"/>
      <c r="G29" s="37"/>
      <c r="H29" s="37"/>
      <c r="I29" s="118"/>
      <c r="J29" s="37"/>
      <c r="K29" s="37"/>
      <c r="L29" s="119"/>
      <c r="S29" s="37"/>
      <c r="T29" s="37"/>
      <c r="U29" s="37"/>
      <c r="V29" s="37"/>
      <c r="W29" s="37"/>
      <c r="X29" s="37"/>
      <c r="Y29" s="37"/>
      <c r="Z29" s="37"/>
      <c r="AA29" s="37"/>
      <c r="AB29" s="37"/>
      <c r="AC29" s="37"/>
      <c r="AD29" s="37"/>
      <c r="AE29" s="37"/>
    </row>
    <row r="30" spans="1:31" s="2" customFormat="1" ht="12" customHeight="1">
      <c r="A30" s="37"/>
      <c r="B30" s="42"/>
      <c r="C30" s="37"/>
      <c r="D30" s="117" t="s">
        <v>46</v>
      </c>
      <c r="E30" s="37"/>
      <c r="F30" s="37"/>
      <c r="G30" s="37"/>
      <c r="H30" s="37"/>
      <c r="I30" s="118"/>
      <c r="J30" s="37"/>
      <c r="K30" s="37"/>
      <c r="L30" s="119"/>
      <c r="S30" s="37"/>
      <c r="T30" s="37"/>
      <c r="U30" s="37"/>
      <c r="V30" s="37"/>
      <c r="W30" s="37"/>
      <c r="X30" s="37"/>
      <c r="Y30" s="37"/>
      <c r="Z30" s="37"/>
      <c r="AA30" s="37"/>
      <c r="AB30" s="37"/>
      <c r="AC30" s="37"/>
      <c r="AD30" s="37"/>
      <c r="AE30" s="37"/>
    </row>
    <row r="31" spans="1:31" s="8" customFormat="1" ht="214.5" customHeight="1">
      <c r="A31" s="122"/>
      <c r="B31" s="123"/>
      <c r="C31" s="122"/>
      <c r="D31" s="122"/>
      <c r="E31" s="408" t="s">
        <v>212</v>
      </c>
      <c r="F31" s="408"/>
      <c r="G31" s="408"/>
      <c r="H31" s="408"/>
      <c r="I31" s="124"/>
      <c r="J31" s="122"/>
      <c r="K31" s="122"/>
      <c r="L31" s="125"/>
      <c r="S31" s="122"/>
      <c r="T31" s="122"/>
      <c r="U31" s="122"/>
      <c r="V31" s="122"/>
      <c r="W31" s="122"/>
      <c r="X31" s="122"/>
      <c r="Y31" s="122"/>
      <c r="Z31" s="122"/>
      <c r="AA31" s="122"/>
      <c r="AB31" s="122"/>
      <c r="AC31" s="122"/>
      <c r="AD31" s="122"/>
      <c r="AE31" s="122"/>
    </row>
    <row r="32" spans="1:31" s="2" customFormat="1" ht="7" customHeight="1">
      <c r="A32" s="37"/>
      <c r="B32" s="42"/>
      <c r="C32" s="37"/>
      <c r="D32" s="37"/>
      <c r="E32" s="37"/>
      <c r="F32" s="37"/>
      <c r="G32" s="37"/>
      <c r="H32" s="37"/>
      <c r="I32" s="118"/>
      <c r="J32" s="37"/>
      <c r="K32" s="37"/>
      <c r="L32" s="119"/>
      <c r="S32" s="37"/>
      <c r="T32" s="37"/>
      <c r="U32" s="37"/>
      <c r="V32" s="37"/>
      <c r="W32" s="37"/>
      <c r="X32" s="37"/>
      <c r="Y32" s="37"/>
      <c r="Z32" s="37"/>
      <c r="AA32" s="37"/>
      <c r="AB32" s="37"/>
      <c r="AC32" s="37"/>
      <c r="AD32" s="37"/>
      <c r="AE32" s="37"/>
    </row>
    <row r="33" spans="1:31" s="2" customFormat="1" ht="7" customHeight="1">
      <c r="A33" s="37"/>
      <c r="B33" s="42"/>
      <c r="C33" s="37"/>
      <c r="D33" s="126"/>
      <c r="E33" s="126"/>
      <c r="F33" s="126"/>
      <c r="G33" s="126"/>
      <c r="H33" s="126"/>
      <c r="I33" s="127"/>
      <c r="J33" s="126"/>
      <c r="K33" s="126"/>
      <c r="L33" s="119"/>
      <c r="S33" s="37"/>
      <c r="T33" s="37"/>
      <c r="U33" s="37"/>
      <c r="V33" s="37"/>
      <c r="W33" s="37"/>
      <c r="X33" s="37"/>
      <c r="Y33" s="37"/>
      <c r="Z33" s="37"/>
      <c r="AA33" s="37"/>
      <c r="AB33" s="37"/>
      <c r="AC33" s="37"/>
      <c r="AD33" s="37"/>
      <c r="AE33" s="37"/>
    </row>
    <row r="34" spans="1:31" s="2" customFormat="1" ht="25.4" customHeight="1">
      <c r="A34" s="37"/>
      <c r="B34" s="42"/>
      <c r="C34" s="37"/>
      <c r="D34" s="128" t="s">
        <v>48</v>
      </c>
      <c r="E34" s="37"/>
      <c r="F34" s="37"/>
      <c r="G34" s="37"/>
      <c r="H34" s="37"/>
      <c r="I34" s="118"/>
      <c r="J34" s="129">
        <f>ROUND(J100, 2)</f>
        <v>0</v>
      </c>
      <c r="K34" s="37"/>
      <c r="L34" s="119"/>
      <c r="S34" s="37"/>
      <c r="T34" s="37"/>
      <c r="U34" s="37"/>
      <c r="V34" s="37"/>
      <c r="W34" s="37"/>
      <c r="X34" s="37"/>
      <c r="Y34" s="37"/>
      <c r="Z34" s="37"/>
      <c r="AA34" s="37"/>
      <c r="AB34" s="37"/>
      <c r="AC34" s="37"/>
      <c r="AD34" s="37"/>
      <c r="AE34" s="37"/>
    </row>
    <row r="35" spans="1:31" s="2" customFormat="1" ht="7" customHeight="1">
      <c r="A35" s="37"/>
      <c r="B35" s="42"/>
      <c r="C35" s="37"/>
      <c r="D35" s="126"/>
      <c r="E35" s="126"/>
      <c r="F35" s="126"/>
      <c r="G35" s="126"/>
      <c r="H35" s="126"/>
      <c r="I35" s="127"/>
      <c r="J35" s="126"/>
      <c r="K35" s="126"/>
      <c r="L35" s="119"/>
      <c r="S35" s="37"/>
      <c r="T35" s="37"/>
      <c r="U35" s="37"/>
      <c r="V35" s="37"/>
      <c r="W35" s="37"/>
      <c r="X35" s="37"/>
      <c r="Y35" s="37"/>
      <c r="Z35" s="37"/>
      <c r="AA35" s="37"/>
      <c r="AB35" s="37"/>
      <c r="AC35" s="37"/>
      <c r="AD35" s="37"/>
      <c r="AE35" s="37"/>
    </row>
    <row r="36" spans="1:31" s="2" customFormat="1" ht="14.4" customHeight="1">
      <c r="A36" s="37"/>
      <c r="B36" s="42"/>
      <c r="C36" s="37"/>
      <c r="D36" s="37"/>
      <c r="E36" s="37"/>
      <c r="F36" s="130" t="s">
        <v>50</v>
      </c>
      <c r="G36" s="37"/>
      <c r="H36" s="37"/>
      <c r="I36" s="131" t="s">
        <v>49</v>
      </c>
      <c r="J36" s="130" t="s">
        <v>51</v>
      </c>
      <c r="K36" s="37"/>
      <c r="L36" s="119"/>
      <c r="S36" s="37"/>
      <c r="T36" s="37"/>
      <c r="U36" s="37"/>
      <c r="V36" s="37"/>
      <c r="W36" s="37"/>
      <c r="X36" s="37"/>
      <c r="Y36" s="37"/>
      <c r="Z36" s="37"/>
      <c r="AA36" s="37"/>
      <c r="AB36" s="37"/>
      <c r="AC36" s="37"/>
      <c r="AD36" s="37"/>
      <c r="AE36" s="37"/>
    </row>
    <row r="37" spans="1:31" s="2" customFormat="1" ht="14.4" customHeight="1">
      <c r="A37" s="37"/>
      <c r="B37" s="42"/>
      <c r="C37" s="37"/>
      <c r="D37" s="132" t="s">
        <v>52</v>
      </c>
      <c r="E37" s="117" t="s">
        <v>53</v>
      </c>
      <c r="F37" s="133">
        <f>ROUND((SUM(BE100:BE332)),  2)</f>
        <v>0</v>
      </c>
      <c r="G37" s="37"/>
      <c r="H37" s="37"/>
      <c r="I37" s="134">
        <v>0.21</v>
      </c>
      <c r="J37" s="133">
        <f>ROUND(((SUM(BE100:BE332))*I37),  2)</f>
        <v>0</v>
      </c>
      <c r="K37" s="37"/>
      <c r="L37" s="119"/>
      <c r="S37" s="37"/>
      <c r="T37" s="37"/>
      <c r="U37" s="37"/>
      <c r="V37" s="37"/>
      <c r="W37" s="37"/>
      <c r="X37" s="37"/>
      <c r="Y37" s="37"/>
      <c r="Z37" s="37"/>
      <c r="AA37" s="37"/>
      <c r="AB37" s="37"/>
      <c r="AC37" s="37"/>
      <c r="AD37" s="37"/>
      <c r="AE37" s="37"/>
    </row>
    <row r="38" spans="1:31" s="2" customFormat="1" ht="14.4" customHeight="1">
      <c r="A38" s="37"/>
      <c r="B38" s="42"/>
      <c r="C38" s="37"/>
      <c r="D38" s="37"/>
      <c r="E38" s="117" t="s">
        <v>54</v>
      </c>
      <c r="F38" s="133">
        <f>ROUND((SUM(BF100:BF332)),  2)</f>
        <v>0</v>
      </c>
      <c r="G38" s="37"/>
      <c r="H38" s="37"/>
      <c r="I38" s="134">
        <v>0.15</v>
      </c>
      <c r="J38" s="133">
        <f>ROUND(((SUM(BF100:BF332))*I38),  2)</f>
        <v>0</v>
      </c>
      <c r="K38" s="37"/>
      <c r="L38" s="119"/>
      <c r="S38" s="37"/>
      <c r="T38" s="37"/>
      <c r="U38" s="37"/>
      <c r="V38" s="37"/>
      <c r="W38" s="37"/>
      <c r="X38" s="37"/>
      <c r="Y38" s="37"/>
      <c r="Z38" s="37"/>
      <c r="AA38" s="37"/>
      <c r="AB38" s="37"/>
      <c r="AC38" s="37"/>
      <c r="AD38" s="37"/>
      <c r="AE38" s="37"/>
    </row>
    <row r="39" spans="1:31" s="2" customFormat="1" ht="14.4" hidden="1" customHeight="1">
      <c r="A39" s="37"/>
      <c r="B39" s="42"/>
      <c r="C39" s="37"/>
      <c r="D39" s="37"/>
      <c r="E39" s="117" t="s">
        <v>55</v>
      </c>
      <c r="F39" s="133">
        <f>ROUND((SUM(BG100:BG332)),  2)</f>
        <v>0</v>
      </c>
      <c r="G39" s="37"/>
      <c r="H39" s="37"/>
      <c r="I39" s="134">
        <v>0.21</v>
      </c>
      <c r="J39" s="133">
        <f>0</f>
        <v>0</v>
      </c>
      <c r="K39" s="37"/>
      <c r="L39" s="119"/>
      <c r="S39" s="37"/>
      <c r="T39" s="37"/>
      <c r="U39" s="37"/>
      <c r="V39" s="37"/>
      <c r="W39" s="37"/>
      <c r="X39" s="37"/>
      <c r="Y39" s="37"/>
      <c r="Z39" s="37"/>
      <c r="AA39" s="37"/>
      <c r="AB39" s="37"/>
      <c r="AC39" s="37"/>
      <c r="AD39" s="37"/>
      <c r="AE39" s="37"/>
    </row>
    <row r="40" spans="1:31" s="2" customFormat="1" ht="14.4" hidden="1" customHeight="1">
      <c r="A40" s="37"/>
      <c r="B40" s="42"/>
      <c r="C40" s="37"/>
      <c r="D40" s="37"/>
      <c r="E40" s="117" t="s">
        <v>56</v>
      </c>
      <c r="F40" s="133">
        <f>ROUND((SUM(BH100:BH332)),  2)</f>
        <v>0</v>
      </c>
      <c r="G40" s="37"/>
      <c r="H40" s="37"/>
      <c r="I40" s="134">
        <v>0.15</v>
      </c>
      <c r="J40" s="133">
        <f>0</f>
        <v>0</v>
      </c>
      <c r="K40" s="37"/>
      <c r="L40" s="119"/>
      <c r="S40" s="37"/>
      <c r="T40" s="37"/>
      <c r="U40" s="37"/>
      <c r="V40" s="37"/>
      <c r="W40" s="37"/>
      <c r="X40" s="37"/>
      <c r="Y40" s="37"/>
      <c r="Z40" s="37"/>
      <c r="AA40" s="37"/>
      <c r="AB40" s="37"/>
      <c r="AC40" s="37"/>
      <c r="AD40" s="37"/>
      <c r="AE40" s="37"/>
    </row>
    <row r="41" spans="1:31" s="2" customFormat="1" ht="14.4" hidden="1" customHeight="1">
      <c r="A41" s="37"/>
      <c r="B41" s="42"/>
      <c r="C41" s="37"/>
      <c r="D41" s="37"/>
      <c r="E41" s="117" t="s">
        <v>57</v>
      </c>
      <c r="F41" s="133">
        <f>ROUND((SUM(BI100:BI332)),  2)</f>
        <v>0</v>
      </c>
      <c r="G41" s="37"/>
      <c r="H41" s="37"/>
      <c r="I41" s="134">
        <v>0</v>
      </c>
      <c r="J41" s="133">
        <f>0</f>
        <v>0</v>
      </c>
      <c r="K41" s="37"/>
      <c r="L41" s="119"/>
      <c r="S41" s="37"/>
      <c r="T41" s="37"/>
      <c r="U41" s="37"/>
      <c r="V41" s="37"/>
      <c r="W41" s="37"/>
      <c r="X41" s="37"/>
      <c r="Y41" s="37"/>
      <c r="Z41" s="37"/>
      <c r="AA41" s="37"/>
      <c r="AB41" s="37"/>
      <c r="AC41" s="37"/>
      <c r="AD41" s="37"/>
      <c r="AE41" s="37"/>
    </row>
    <row r="42" spans="1:31" s="2" customFormat="1" ht="7" customHeight="1">
      <c r="A42" s="37"/>
      <c r="B42" s="42"/>
      <c r="C42" s="37"/>
      <c r="D42" s="37"/>
      <c r="E42" s="37"/>
      <c r="F42" s="37"/>
      <c r="G42" s="37"/>
      <c r="H42" s="37"/>
      <c r="I42" s="118"/>
      <c r="J42" s="37"/>
      <c r="K42" s="37"/>
      <c r="L42" s="119"/>
      <c r="S42" s="37"/>
      <c r="T42" s="37"/>
      <c r="U42" s="37"/>
      <c r="V42" s="37"/>
      <c r="W42" s="37"/>
      <c r="X42" s="37"/>
      <c r="Y42" s="37"/>
      <c r="Z42" s="37"/>
      <c r="AA42" s="37"/>
      <c r="AB42" s="37"/>
      <c r="AC42" s="37"/>
      <c r="AD42" s="37"/>
      <c r="AE42" s="37"/>
    </row>
    <row r="43" spans="1:31" s="2" customFormat="1" ht="25.4" customHeight="1">
      <c r="A43" s="37"/>
      <c r="B43" s="42"/>
      <c r="C43" s="135"/>
      <c r="D43" s="136" t="s">
        <v>58</v>
      </c>
      <c r="E43" s="137"/>
      <c r="F43" s="137"/>
      <c r="G43" s="138" t="s">
        <v>59</v>
      </c>
      <c r="H43" s="139" t="s">
        <v>60</v>
      </c>
      <c r="I43" s="140"/>
      <c r="J43" s="141">
        <f>SUM(J34:J41)</f>
        <v>0</v>
      </c>
      <c r="K43" s="142"/>
      <c r="L43" s="119"/>
      <c r="S43" s="37"/>
      <c r="T43" s="37"/>
      <c r="U43" s="37"/>
      <c r="V43" s="37"/>
      <c r="W43" s="37"/>
      <c r="X43" s="37"/>
      <c r="Y43" s="37"/>
      <c r="Z43" s="37"/>
      <c r="AA43" s="37"/>
      <c r="AB43" s="37"/>
      <c r="AC43" s="37"/>
      <c r="AD43" s="37"/>
      <c r="AE43" s="37"/>
    </row>
    <row r="44" spans="1:31" s="2" customFormat="1" ht="14.4" customHeight="1">
      <c r="A44" s="37"/>
      <c r="B44" s="143"/>
      <c r="C44" s="144"/>
      <c r="D44" s="144"/>
      <c r="E44" s="144"/>
      <c r="F44" s="144"/>
      <c r="G44" s="144"/>
      <c r="H44" s="144"/>
      <c r="I44" s="145"/>
      <c r="J44" s="144"/>
      <c r="K44" s="144"/>
      <c r="L44" s="119"/>
      <c r="S44" s="37"/>
      <c r="T44" s="37"/>
      <c r="U44" s="37"/>
      <c r="V44" s="37"/>
      <c r="W44" s="37"/>
      <c r="X44" s="37"/>
      <c r="Y44" s="37"/>
      <c r="Z44" s="37"/>
      <c r="AA44" s="37"/>
      <c r="AB44" s="37"/>
      <c r="AC44" s="37"/>
      <c r="AD44" s="37"/>
      <c r="AE44" s="37"/>
    </row>
    <row r="48" spans="1:31" s="2" customFormat="1" ht="7" customHeight="1">
      <c r="A48" s="37"/>
      <c r="B48" s="146"/>
      <c r="C48" s="147"/>
      <c r="D48" s="147"/>
      <c r="E48" s="147"/>
      <c r="F48" s="147"/>
      <c r="G48" s="147"/>
      <c r="H48" s="147"/>
      <c r="I48" s="148"/>
      <c r="J48" s="147"/>
      <c r="K48" s="147"/>
      <c r="L48" s="119"/>
      <c r="S48" s="37"/>
      <c r="T48" s="37"/>
      <c r="U48" s="37"/>
      <c r="V48" s="37"/>
      <c r="W48" s="37"/>
      <c r="X48" s="37"/>
      <c r="Y48" s="37"/>
      <c r="Z48" s="37"/>
      <c r="AA48" s="37"/>
      <c r="AB48" s="37"/>
      <c r="AC48" s="37"/>
      <c r="AD48" s="37"/>
      <c r="AE48" s="37"/>
    </row>
    <row r="49" spans="1:31" s="2" customFormat="1" ht="25" customHeight="1">
      <c r="A49" s="37"/>
      <c r="B49" s="38"/>
      <c r="C49" s="25" t="s">
        <v>213</v>
      </c>
      <c r="D49" s="39"/>
      <c r="E49" s="39"/>
      <c r="F49" s="39"/>
      <c r="G49" s="39"/>
      <c r="H49" s="39"/>
      <c r="I49" s="118"/>
      <c r="J49" s="39"/>
      <c r="K49" s="39"/>
      <c r="L49" s="119"/>
      <c r="S49" s="37"/>
      <c r="T49" s="37"/>
      <c r="U49" s="37"/>
      <c r="V49" s="37"/>
      <c r="W49" s="37"/>
      <c r="X49" s="37"/>
      <c r="Y49" s="37"/>
      <c r="Z49" s="37"/>
      <c r="AA49" s="37"/>
      <c r="AB49" s="37"/>
      <c r="AC49" s="37"/>
      <c r="AD49" s="37"/>
      <c r="AE49" s="37"/>
    </row>
    <row r="50" spans="1:31" s="2" customFormat="1" ht="7" customHeight="1">
      <c r="A50" s="37"/>
      <c r="B50" s="38"/>
      <c r="C50" s="39"/>
      <c r="D50" s="39"/>
      <c r="E50" s="39"/>
      <c r="F50" s="39"/>
      <c r="G50" s="39"/>
      <c r="H50" s="39"/>
      <c r="I50" s="118"/>
      <c r="J50" s="39"/>
      <c r="K50" s="39"/>
      <c r="L50" s="119"/>
      <c r="S50" s="37"/>
      <c r="T50" s="37"/>
      <c r="U50" s="37"/>
      <c r="V50" s="37"/>
      <c r="W50" s="37"/>
      <c r="X50" s="37"/>
      <c r="Y50" s="37"/>
      <c r="Z50" s="37"/>
      <c r="AA50" s="37"/>
      <c r="AB50" s="37"/>
      <c r="AC50" s="37"/>
      <c r="AD50" s="37"/>
      <c r="AE50" s="37"/>
    </row>
    <row r="51" spans="1:31" s="2" customFormat="1" ht="12" customHeight="1">
      <c r="A51" s="37"/>
      <c r="B51" s="38"/>
      <c r="C51" s="31" t="s">
        <v>16</v>
      </c>
      <c r="D51" s="39"/>
      <c r="E51" s="39"/>
      <c r="F51" s="39"/>
      <c r="G51" s="39"/>
      <c r="H51" s="39"/>
      <c r="I51" s="118"/>
      <c r="J51" s="39"/>
      <c r="K51" s="39"/>
      <c r="L51" s="119"/>
      <c r="S51" s="37"/>
      <c r="T51" s="37"/>
      <c r="U51" s="37"/>
      <c r="V51" s="37"/>
      <c r="W51" s="37"/>
      <c r="X51" s="37"/>
      <c r="Y51" s="37"/>
      <c r="Z51" s="37"/>
      <c r="AA51" s="37"/>
      <c r="AB51" s="37"/>
      <c r="AC51" s="37"/>
      <c r="AD51" s="37"/>
      <c r="AE51" s="37"/>
    </row>
    <row r="52" spans="1:31" s="2" customFormat="1" ht="16.5" customHeight="1">
      <c r="A52" s="37"/>
      <c r="B52" s="38"/>
      <c r="C52" s="39"/>
      <c r="D52" s="39"/>
      <c r="E52" s="409" t="str">
        <f>E7</f>
        <v>EHC CZECH s.r.o. – Podnikatelský inkubátor – Evropská ul., Cheb</v>
      </c>
      <c r="F52" s="410"/>
      <c r="G52" s="410"/>
      <c r="H52" s="410"/>
      <c r="I52" s="118"/>
      <c r="J52" s="39"/>
      <c r="K52" s="39"/>
      <c r="L52" s="119"/>
      <c r="S52" s="37"/>
      <c r="T52" s="37"/>
      <c r="U52" s="37"/>
      <c r="V52" s="37"/>
      <c r="W52" s="37"/>
      <c r="X52" s="37"/>
      <c r="Y52" s="37"/>
      <c r="Z52" s="37"/>
      <c r="AA52" s="37"/>
      <c r="AB52" s="37"/>
      <c r="AC52" s="37"/>
      <c r="AD52" s="37"/>
      <c r="AE52" s="37"/>
    </row>
    <row r="53" spans="1:31" s="1" customFormat="1" ht="12" customHeight="1">
      <c r="B53" s="23"/>
      <c r="C53" s="31" t="s">
        <v>208</v>
      </c>
      <c r="D53" s="24"/>
      <c r="E53" s="24"/>
      <c r="F53" s="24"/>
      <c r="G53" s="24"/>
      <c r="H53" s="24"/>
      <c r="I53" s="111"/>
      <c r="J53" s="24"/>
      <c r="K53" s="24"/>
      <c r="L53" s="22"/>
    </row>
    <row r="54" spans="1:31" s="1" customFormat="1" ht="16.5" customHeight="1">
      <c r="B54" s="23"/>
      <c r="C54" s="24"/>
      <c r="D54" s="24"/>
      <c r="E54" s="409" t="s">
        <v>209</v>
      </c>
      <c r="F54" s="361"/>
      <c r="G54" s="361"/>
      <c r="H54" s="361"/>
      <c r="I54" s="111"/>
      <c r="J54" s="24"/>
      <c r="K54" s="24"/>
      <c r="L54" s="22"/>
    </row>
    <row r="55" spans="1:31" s="1" customFormat="1" ht="12" customHeight="1">
      <c r="B55" s="23"/>
      <c r="C55" s="31" t="s">
        <v>210</v>
      </c>
      <c r="D55" s="24"/>
      <c r="E55" s="24"/>
      <c r="F55" s="24"/>
      <c r="G55" s="24"/>
      <c r="H55" s="24"/>
      <c r="I55" s="111"/>
      <c r="J55" s="24"/>
      <c r="K55" s="24"/>
      <c r="L55" s="22"/>
    </row>
    <row r="56" spans="1:31" s="2" customFormat="1" ht="16.5" customHeight="1">
      <c r="A56" s="37"/>
      <c r="B56" s="38"/>
      <c r="C56" s="39"/>
      <c r="D56" s="39"/>
      <c r="E56" s="413" t="s">
        <v>5069</v>
      </c>
      <c r="F56" s="411"/>
      <c r="G56" s="411"/>
      <c r="H56" s="411"/>
      <c r="I56" s="118"/>
      <c r="J56" s="39"/>
      <c r="K56" s="39"/>
      <c r="L56" s="119"/>
      <c r="S56" s="37"/>
      <c r="T56" s="37"/>
      <c r="U56" s="37"/>
      <c r="V56" s="37"/>
      <c r="W56" s="37"/>
      <c r="X56" s="37"/>
      <c r="Y56" s="37"/>
      <c r="Z56" s="37"/>
      <c r="AA56" s="37"/>
      <c r="AB56" s="37"/>
      <c r="AC56" s="37"/>
      <c r="AD56" s="37"/>
      <c r="AE56" s="37"/>
    </row>
    <row r="57" spans="1:31" s="2" customFormat="1" ht="12" customHeight="1">
      <c r="A57" s="37"/>
      <c r="B57" s="38"/>
      <c r="C57" s="31" t="s">
        <v>3955</v>
      </c>
      <c r="D57" s="39"/>
      <c r="E57" s="39"/>
      <c r="F57" s="39"/>
      <c r="G57" s="39"/>
      <c r="H57" s="39"/>
      <c r="I57" s="118"/>
      <c r="J57" s="39"/>
      <c r="K57" s="39"/>
      <c r="L57" s="119"/>
      <c r="S57" s="37"/>
      <c r="T57" s="37"/>
      <c r="U57" s="37"/>
      <c r="V57" s="37"/>
      <c r="W57" s="37"/>
      <c r="X57" s="37"/>
      <c r="Y57" s="37"/>
      <c r="Z57" s="37"/>
      <c r="AA57" s="37"/>
      <c r="AB57" s="37"/>
      <c r="AC57" s="37"/>
      <c r="AD57" s="37"/>
      <c r="AE57" s="37"/>
    </row>
    <row r="58" spans="1:31" s="2" customFormat="1" ht="16.5" customHeight="1">
      <c r="A58" s="37"/>
      <c r="B58" s="38"/>
      <c r="C58" s="39"/>
      <c r="D58" s="39"/>
      <c r="E58" s="383" t="str">
        <f>E13</f>
        <v>D.1.4.1.2 - rozvaděče</v>
      </c>
      <c r="F58" s="411"/>
      <c r="G58" s="411"/>
      <c r="H58" s="411"/>
      <c r="I58" s="118"/>
      <c r="J58" s="39"/>
      <c r="K58" s="39"/>
      <c r="L58" s="119"/>
      <c r="S58" s="37"/>
      <c r="T58" s="37"/>
      <c r="U58" s="37"/>
      <c r="V58" s="37"/>
      <c r="W58" s="37"/>
      <c r="X58" s="37"/>
      <c r="Y58" s="37"/>
      <c r="Z58" s="37"/>
      <c r="AA58" s="37"/>
      <c r="AB58" s="37"/>
      <c r="AC58" s="37"/>
      <c r="AD58" s="37"/>
      <c r="AE58" s="37"/>
    </row>
    <row r="59" spans="1:31" s="2" customFormat="1" ht="7" customHeight="1">
      <c r="A59" s="37"/>
      <c r="B59" s="38"/>
      <c r="C59" s="39"/>
      <c r="D59" s="39"/>
      <c r="E59" s="39"/>
      <c r="F59" s="39"/>
      <c r="G59" s="39"/>
      <c r="H59" s="39"/>
      <c r="I59" s="118"/>
      <c r="J59" s="39"/>
      <c r="K59" s="39"/>
      <c r="L59" s="119"/>
      <c r="S59" s="37"/>
      <c r="T59" s="37"/>
      <c r="U59" s="37"/>
      <c r="V59" s="37"/>
      <c r="W59" s="37"/>
      <c r="X59" s="37"/>
      <c r="Y59" s="37"/>
      <c r="Z59" s="37"/>
      <c r="AA59" s="37"/>
      <c r="AB59" s="37"/>
      <c r="AC59" s="37"/>
      <c r="AD59" s="37"/>
      <c r="AE59" s="37"/>
    </row>
    <row r="60" spans="1:31" s="2" customFormat="1" ht="12" customHeight="1">
      <c r="A60" s="37"/>
      <c r="B60" s="38"/>
      <c r="C60" s="31" t="s">
        <v>22</v>
      </c>
      <c r="D60" s="39"/>
      <c r="E60" s="39"/>
      <c r="F60" s="29" t="str">
        <f>F16</f>
        <v>č. parcelní 250/1, 250/6, 250/7 a st7296</v>
      </c>
      <c r="G60" s="39"/>
      <c r="H60" s="39"/>
      <c r="I60" s="120" t="s">
        <v>24</v>
      </c>
      <c r="J60" s="62" t="str">
        <f>IF(J16="","",J16)</f>
        <v>2. 9. 2020</v>
      </c>
      <c r="K60" s="39"/>
      <c r="L60" s="119"/>
      <c r="S60" s="37"/>
      <c r="T60" s="37"/>
      <c r="U60" s="37"/>
      <c r="V60" s="37"/>
      <c r="W60" s="37"/>
      <c r="X60" s="37"/>
      <c r="Y60" s="37"/>
      <c r="Z60" s="37"/>
      <c r="AA60" s="37"/>
      <c r="AB60" s="37"/>
      <c r="AC60" s="37"/>
      <c r="AD60" s="37"/>
      <c r="AE60" s="37"/>
    </row>
    <row r="61" spans="1:31" s="2" customFormat="1" ht="7" customHeight="1">
      <c r="A61" s="37"/>
      <c r="B61" s="38"/>
      <c r="C61" s="39"/>
      <c r="D61" s="39"/>
      <c r="E61" s="39"/>
      <c r="F61" s="39"/>
      <c r="G61" s="39"/>
      <c r="H61" s="39"/>
      <c r="I61" s="118"/>
      <c r="J61" s="39"/>
      <c r="K61" s="39"/>
      <c r="L61" s="119"/>
      <c r="S61" s="37"/>
      <c r="T61" s="37"/>
      <c r="U61" s="37"/>
      <c r="V61" s="37"/>
      <c r="W61" s="37"/>
      <c r="X61" s="37"/>
      <c r="Y61" s="37"/>
      <c r="Z61" s="37"/>
      <c r="AA61" s="37"/>
      <c r="AB61" s="37"/>
      <c r="AC61" s="37"/>
      <c r="AD61" s="37"/>
      <c r="AE61" s="37"/>
    </row>
    <row r="62" spans="1:31" s="2" customFormat="1" ht="40" customHeight="1">
      <c r="A62" s="37"/>
      <c r="B62" s="38"/>
      <c r="C62" s="31" t="s">
        <v>30</v>
      </c>
      <c r="D62" s="39"/>
      <c r="E62" s="39"/>
      <c r="F62" s="29" t="str">
        <f>E19</f>
        <v>EHC CZECH s.r.o., Závodní 278, 360 18 Karlovy Vary</v>
      </c>
      <c r="G62" s="39"/>
      <c r="H62" s="39"/>
      <c r="I62" s="120" t="s">
        <v>39</v>
      </c>
      <c r="J62" s="35" t="str">
        <f>E25</f>
        <v>INDBau DESIGN s.r.o., Houškova 1187/25, 326 00 Plz</v>
      </c>
      <c r="K62" s="39"/>
      <c r="L62" s="119"/>
      <c r="S62" s="37"/>
      <c r="T62" s="37"/>
      <c r="U62" s="37"/>
      <c r="V62" s="37"/>
      <c r="W62" s="37"/>
      <c r="X62" s="37"/>
      <c r="Y62" s="37"/>
      <c r="Z62" s="37"/>
      <c r="AA62" s="37"/>
      <c r="AB62" s="37"/>
      <c r="AC62" s="37"/>
      <c r="AD62" s="37"/>
      <c r="AE62" s="37"/>
    </row>
    <row r="63" spans="1:31" s="2" customFormat="1" ht="15.15" customHeight="1">
      <c r="A63" s="37"/>
      <c r="B63" s="38"/>
      <c r="C63" s="31" t="s">
        <v>36</v>
      </c>
      <c r="D63" s="39"/>
      <c r="E63" s="39"/>
      <c r="F63" s="29" t="str">
        <f>IF(E22="","",E22)</f>
        <v>Vyplň údaj</v>
      </c>
      <c r="G63" s="39"/>
      <c r="H63" s="39"/>
      <c r="I63" s="120" t="s">
        <v>43</v>
      </c>
      <c r="J63" s="35" t="str">
        <f>E28</f>
        <v xml:space="preserve"> </v>
      </c>
      <c r="K63" s="39"/>
      <c r="L63" s="119"/>
      <c r="S63" s="37"/>
      <c r="T63" s="37"/>
      <c r="U63" s="37"/>
      <c r="V63" s="37"/>
      <c r="W63" s="37"/>
      <c r="X63" s="37"/>
      <c r="Y63" s="37"/>
      <c r="Z63" s="37"/>
      <c r="AA63" s="37"/>
      <c r="AB63" s="37"/>
      <c r="AC63" s="37"/>
      <c r="AD63" s="37"/>
      <c r="AE63" s="37"/>
    </row>
    <row r="64" spans="1:31" s="2" customFormat="1" ht="10.25" customHeight="1">
      <c r="A64" s="37"/>
      <c r="B64" s="38"/>
      <c r="C64" s="39"/>
      <c r="D64" s="39"/>
      <c r="E64" s="39"/>
      <c r="F64" s="39"/>
      <c r="G64" s="39"/>
      <c r="H64" s="39"/>
      <c r="I64" s="118"/>
      <c r="J64" s="39"/>
      <c r="K64" s="39"/>
      <c r="L64" s="119"/>
      <c r="S64" s="37"/>
      <c r="T64" s="37"/>
      <c r="U64" s="37"/>
      <c r="V64" s="37"/>
      <c r="W64" s="37"/>
      <c r="X64" s="37"/>
      <c r="Y64" s="37"/>
      <c r="Z64" s="37"/>
      <c r="AA64" s="37"/>
      <c r="AB64" s="37"/>
      <c r="AC64" s="37"/>
      <c r="AD64" s="37"/>
      <c r="AE64" s="37"/>
    </row>
    <row r="65" spans="1:47" s="2" customFormat="1" ht="29.25" customHeight="1">
      <c r="A65" s="37"/>
      <c r="B65" s="38"/>
      <c r="C65" s="149" t="s">
        <v>214</v>
      </c>
      <c r="D65" s="150"/>
      <c r="E65" s="150"/>
      <c r="F65" s="150"/>
      <c r="G65" s="150"/>
      <c r="H65" s="150"/>
      <c r="I65" s="151"/>
      <c r="J65" s="152" t="s">
        <v>215</v>
      </c>
      <c r="K65" s="150"/>
      <c r="L65" s="119"/>
      <c r="S65" s="37"/>
      <c r="T65" s="37"/>
      <c r="U65" s="37"/>
      <c r="V65" s="37"/>
      <c r="W65" s="37"/>
      <c r="X65" s="37"/>
      <c r="Y65" s="37"/>
      <c r="Z65" s="37"/>
      <c r="AA65" s="37"/>
      <c r="AB65" s="37"/>
      <c r="AC65" s="37"/>
      <c r="AD65" s="37"/>
      <c r="AE65" s="37"/>
    </row>
    <row r="66" spans="1:47" s="2" customFormat="1" ht="10.25" customHeight="1">
      <c r="A66" s="37"/>
      <c r="B66" s="38"/>
      <c r="C66" s="39"/>
      <c r="D66" s="39"/>
      <c r="E66" s="39"/>
      <c r="F66" s="39"/>
      <c r="G66" s="39"/>
      <c r="H66" s="39"/>
      <c r="I66" s="118"/>
      <c r="J66" s="39"/>
      <c r="K66" s="39"/>
      <c r="L66" s="119"/>
      <c r="S66" s="37"/>
      <c r="T66" s="37"/>
      <c r="U66" s="37"/>
      <c r="V66" s="37"/>
      <c r="W66" s="37"/>
      <c r="X66" s="37"/>
      <c r="Y66" s="37"/>
      <c r="Z66" s="37"/>
      <c r="AA66" s="37"/>
      <c r="AB66" s="37"/>
      <c r="AC66" s="37"/>
      <c r="AD66" s="37"/>
      <c r="AE66" s="37"/>
    </row>
    <row r="67" spans="1:47" s="2" customFormat="1" ht="22.75" customHeight="1">
      <c r="A67" s="37"/>
      <c r="B67" s="38"/>
      <c r="C67" s="153" t="s">
        <v>80</v>
      </c>
      <c r="D67" s="39"/>
      <c r="E67" s="39"/>
      <c r="F67" s="39"/>
      <c r="G67" s="39"/>
      <c r="H67" s="39"/>
      <c r="I67" s="118"/>
      <c r="J67" s="80">
        <f>J100</f>
        <v>0</v>
      </c>
      <c r="K67" s="39"/>
      <c r="L67" s="119"/>
      <c r="S67" s="37"/>
      <c r="T67" s="37"/>
      <c r="U67" s="37"/>
      <c r="V67" s="37"/>
      <c r="W67" s="37"/>
      <c r="X67" s="37"/>
      <c r="Y67" s="37"/>
      <c r="Z67" s="37"/>
      <c r="AA67" s="37"/>
      <c r="AB67" s="37"/>
      <c r="AC67" s="37"/>
      <c r="AD67" s="37"/>
      <c r="AE67" s="37"/>
      <c r="AU67" s="19" t="s">
        <v>216</v>
      </c>
    </row>
    <row r="68" spans="1:47" s="9" customFormat="1" ht="25" customHeight="1">
      <c r="B68" s="154"/>
      <c r="C68" s="155"/>
      <c r="D68" s="156" t="s">
        <v>5452</v>
      </c>
      <c r="E68" s="157"/>
      <c r="F68" s="157"/>
      <c r="G68" s="157"/>
      <c r="H68" s="157"/>
      <c r="I68" s="158"/>
      <c r="J68" s="159">
        <f>J101</f>
        <v>0</v>
      </c>
      <c r="K68" s="155"/>
      <c r="L68" s="160"/>
    </row>
    <row r="69" spans="1:47" s="9" customFormat="1" ht="25" customHeight="1">
      <c r="B69" s="154"/>
      <c r="C69" s="155"/>
      <c r="D69" s="156" t="s">
        <v>5453</v>
      </c>
      <c r="E69" s="157"/>
      <c r="F69" s="157"/>
      <c r="G69" s="157"/>
      <c r="H69" s="157"/>
      <c r="I69" s="158"/>
      <c r="J69" s="159">
        <f>J135</f>
        <v>0</v>
      </c>
      <c r="K69" s="155"/>
      <c r="L69" s="160"/>
    </row>
    <row r="70" spans="1:47" s="9" customFormat="1" ht="25" customHeight="1">
      <c r="B70" s="154"/>
      <c r="C70" s="155"/>
      <c r="D70" s="156" t="s">
        <v>5454</v>
      </c>
      <c r="E70" s="157"/>
      <c r="F70" s="157"/>
      <c r="G70" s="157"/>
      <c r="H70" s="157"/>
      <c r="I70" s="158"/>
      <c r="J70" s="159">
        <f>J167</f>
        <v>0</v>
      </c>
      <c r="K70" s="155"/>
      <c r="L70" s="160"/>
    </row>
    <row r="71" spans="1:47" s="9" customFormat="1" ht="25" customHeight="1">
      <c r="B71" s="154"/>
      <c r="C71" s="155"/>
      <c r="D71" s="156" t="s">
        <v>5455</v>
      </c>
      <c r="E71" s="157"/>
      <c r="F71" s="157"/>
      <c r="G71" s="157"/>
      <c r="H71" s="157"/>
      <c r="I71" s="158"/>
      <c r="J71" s="159">
        <f>J190</f>
        <v>0</v>
      </c>
      <c r="K71" s="155"/>
      <c r="L71" s="160"/>
    </row>
    <row r="72" spans="1:47" s="9" customFormat="1" ht="25" customHeight="1">
      <c r="B72" s="154"/>
      <c r="C72" s="155"/>
      <c r="D72" s="156" t="s">
        <v>5456</v>
      </c>
      <c r="E72" s="157"/>
      <c r="F72" s="157"/>
      <c r="G72" s="157"/>
      <c r="H72" s="157"/>
      <c r="I72" s="158"/>
      <c r="J72" s="159">
        <f>J214</f>
        <v>0</v>
      </c>
      <c r="K72" s="155"/>
      <c r="L72" s="160"/>
    </row>
    <row r="73" spans="1:47" s="9" customFormat="1" ht="25" customHeight="1">
      <c r="B73" s="154"/>
      <c r="C73" s="155"/>
      <c r="D73" s="156" t="s">
        <v>5457</v>
      </c>
      <c r="E73" s="157"/>
      <c r="F73" s="157"/>
      <c r="G73" s="157"/>
      <c r="H73" s="157"/>
      <c r="I73" s="158"/>
      <c r="J73" s="159">
        <f>J239</f>
        <v>0</v>
      </c>
      <c r="K73" s="155"/>
      <c r="L73" s="160"/>
    </row>
    <row r="74" spans="1:47" s="9" customFormat="1" ht="25" customHeight="1">
      <c r="B74" s="154"/>
      <c r="C74" s="155"/>
      <c r="D74" s="156" t="s">
        <v>5458</v>
      </c>
      <c r="E74" s="157"/>
      <c r="F74" s="157"/>
      <c r="G74" s="157"/>
      <c r="H74" s="157"/>
      <c r="I74" s="158"/>
      <c r="J74" s="159">
        <f>J264</f>
        <v>0</v>
      </c>
      <c r="K74" s="155"/>
      <c r="L74" s="160"/>
    </row>
    <row r="75" spans="1:47" s="9" customFormat="1" ht="25" customHeight="1">
      <c r="B75" s="154"/>
      <c r="C75" s="155"/>
      <c r="D75" s="156" t="s">
        <v>5459</v>
      </c>
      <c r="E75" s="157"/>
      <c r="F75" s="157"/>
      <c r="G75" s="157"/>
      <c r="H75" s="157"/>
      <c r="I75" s="158"/>
      <c r="J75" s="159">
        <f>J289</f>
        <v>0</v>
      </c>
      <c r="K75" s="155"/>
      <c r="L75" s="160"/>
    </row>
    <row r="76" spans="1:47" s="9" customFormat="1" ht="25" customHeight="1">
      <c r="B76" s="154"/>
      <c r="C76" s="155"/>
      <c r="D76" s="156" t="s">
        <v>5460</v>
      </c>
      <c r="E76" s="157"/>
      <c r="F76" s="157"/>
      <c r="G76" s="157"/>
      <c r="H76" s="157"/>
      <c r="I76" s="158"/>
      <c r="J76" s="159">
        <f>J314</f>
        <v>0</v>
      </c>
      <c r="K76" s="155"/>
      <c r="L76" s="160"/>
    </row>
    <row r="77" spans="1:47" s="2" customFormat="1" ht="21.75" customHeight="1">
      <c r="A77" s="37"/>
      <c r="B77" s="38"/>
      <c r="C77" s="39"/>
      <c r="D77" s="39"/>
      <c r="E77" s="39"/>
      <c r="F77" s="39"/>
      <c r="G77" s="39"/>
      <c r="H77" s="39"/>
      <c r="I77" s="118"/>
      <c r="J77" s="39"/>
      <c r="K77" s="39"/>
      <c r="L77" s="119"/>
      <c r="S77" s="37"/>
      <c r="T77" s="37"/>
      <c r="U77" s="37"/>
      <c r="V77" s="37"/>
      <c r="W77" s="37"/>
      <c r="X77" s="37"/>
      <c r="Y77" s="37"/>
      <c r="Z77" s="37"/>
      <c r="AA77" s="37"/>
      <c r="AB77" s="37"/>
      <c r="AC77" s="37"/>
      <c r="AD77" s="37"/>
      <c r="AE77" s="37"/>
    </row>
    <row r="78" spans="1:47" s="2" customFormat="1" ht="7" customHeight="1">
      <c r="A78" s="37"/>
      <c r="B78" s="50"/>
      <c r="C78" s="51"/>
      <c r="D78" s="51"/>
      <c r="E78" s="51"/>
      <c r="F78" s="51"/>
      <c r="G78" s="51"/>
      <c r="H78" s="51"/>
      <c r="I78" s="145"/>
      <c r="J78" s="51"/>
      <c r="K78" s="51"/>
      <c r="L78" s="119"/>
      <c r="S78" s="37"/>
      <c r="T78" s="37"/>
      <c r="U78" s="37"/>
      <c r="V78" s="37"/>
      <c r="W78" s="37"/>
      <c r="X78" s="37"/>
      <c r="Y78" s="37"/>
      <c r="Z78" s="37"/>
      <c r="AA78" s="37"/>
      <c r="AB78" s="37"/>
      <c r="AC78" s="37"/>
      <c r="AD78" s="37"/>
      <c r="AE78" s="37"/>
    </row>
    <row r="82" spans="1:31" s="2" customFormat="1" ht="7" customHeight="1">
      <c r="A82" s="37"/>
      <c r="B82" s="52"/>
      <c r="C82" s="53"/>
      <c r="D82" s="53"/>
      <c r="E82" s="53"/>
      <c r="F82" s="53"/>
      <c r="G82" s="53"/>
      <c r="H82" s="53"/>
      <c r="I82" s="148"/>
      <c r="J82" s="53"/>
      <c r="K82" s="53"/>
      <c r="L82" s="119"/>
      <c r="S82" s="37"/>
      <c r="T82" s="37"/>
      <c r="U82" s="37"/>
      <c r="V82" s="37"/>
      <c r="W82" s="37"/>
      <c r="X82" s="37"/>
      <c r="Y82" s="37"/>
      <c r="Z82" s="37"/>
      <c r="AA82" s="37"/>
      <c r="AB82" s="37"/>
      <c r="AC82" s="37"/>
      <c r="AD82" s="37"/>
      <c r="AE82" s="37"/>
    </row>
    <row r="83" spans="1:31" s="2" customFormat="1" ht="25" customHeight="1">
      <c r="A83" s="37"/>
      <c r="B83" s="38"/>
      <c r="C83" s="25" t="s">
        <v>247</v>
      </c>
      <c r="D83" s="39"/>
      <c r="E83" s="39"/>
      <c r="F83" s="39"/>
      <c r="G83" s="39"/>
      <c r="H83" s="39"/>
      <c r="I83" s="118"/>
      <c r="J83" s="39"/>
      <c r="K83" s="39"/>
      <c r="L83" s="119"/>
      <c r="S83" s="37"/>
      <c r="T83" s="37"/>
      <c r="U83" s="37"/>
      <c r="V83" s="37"/>
      <c r="W83" s="37"/>
      <c r="X83" s="37"/>
      <c r="Y83" s="37"/>
      <c r="Z83" s="37"/>
      <c r="AA83" s="37"/>
      <c r="AB83" s="37"/>
      <c r="AC83" s="37"/>
      <c r="AD83" s="37"/>
      <c r="AE83" s="37"/>
    </row>
    <row r="84" spans="1:31" s="2" customFormat="1" ht="7" customHeight="1">
      <c r="A84" s="37"/>
      <c r="B84" s="38"/>
      <c r="C84" s="39"/>
      <c r="D84" s="39"/>
      <c r="E84" s="39"/>
      <c r="F84" s="39"/>
      <c r="G84" s="39"/>
      <c r="H84" s="39"/>
      <c r="I84" s="118"/>
      <c r="J84" s="39"/>
      <c r="K84" s="39"/>
      <c r="L84" s="119"/>
      <c r="S84" s="37"/>
      <c r="T84" s="37"/>
      <c r="U84" s="37"/>
      <c r="V84" s="37"/>
      <c r="W84" s="37"/>
      <c r="X84" s="37"/>
      <c r="Y84" s="37"/>
      <c r="Z84" s="37"/>
      <c r="AA84" s="37"/>
      <c r="AB84" s="37"/>
      <c r="AC84" s="37"/>
      <c r="AD84" s="37"/>
      <c r="AE84" s="37"/>
    </row>
    <row r="85" spans="1:31" s="2" customFormat="1" ht="12" customHeight="1">
      <c r="A85" s="37"/>
      <c r="B85" s="38"/>
      <c r="C85" s="31" t="s">
        <v>16</v>
      </c>
      <c r="D85" s="39"/>
      <c r="E85" s="39"/>
      <c r="F85" s="39"/>
      <c r="G85" s="39"/>
      <c r="H85" s="39"/>
      <c r="I85" s="118"/>
      <c r="J85" s="39"/>
      <c r="K85" s="39"/>
      <c r="L85" s="119"/>
      <c r="S85" s="37"/>
      <c r="T85" s="37"/>
      <c r="U85" s="37"/>
      <c r="V85" s="37"/>
      <c r="W85" s="37"/>
      <c r="X85" s="37"/>
      <c r="Y85" s="37"/>
      <c r="Z85" s="37"/>
      <c r="AA85" s="37"/>
      <c r="AB85" s="37"/>
      <c r="AC85" s="37"/>
      <c r="AD85" s="37"/>
      <c r="AE85" s="37"/>
    </row>
    <row r="86" spans="1:31" s="2" customFormat="1" ht="16.5" customHeight="1">
      <c r="A86" s="37"/>
      <c r="B86" s="38"/>
      <c r="C86" s="39"/>
      <c r="D86" s="39"/>
      <c r="E86" s="409" t="str">
        <f>E7</f>
        <v>EHC CZECH s.r.o. – Podnikatelský inkubátor – Evropská ul., Cheb</v>
      </c>
      <c r="F86" s="410"/>
      <c r="G86" s="410"/>
      <c r="H86" s="410"/>
      <c r="I86" s="118"/>
      <c r="J86" s="39"/>
      <c r="K86" s="39"/>
      <c r="L86" s="119"/>
      <c r="S86" s="37"/>
      <c r="T86" s="37"/>
      <c r="U86" s="37"/>
      <c r="V86" s="37"/>
      <c r="W86" s="37"/>
      <c r="X86" s="37"/>
      <c r="Y86" s="37"/>
      <c r="Z86" s="37"/>
      <c r="AA86" s="37"/>
      <c r="AB86" s="37"/>
      <c r="AC86" s="37"/>
      <c r="AD86" s="37"/>
      <c r="AE86" s="37"/>
    </row>
    <row r="87" spans="1:31" s="1" customFormat="1" ht="12" customHeight="1">
      <c r="B87" s="23"/>
      <c r="C87" s="31" t="s">
        <v>208</v>
      </c>
      <c r="D87" s="24"/>
      <c r="E87" s="24"/>
      <c r="F87" s="24"/>
      <c r="G87" s="24"/>
      <c r="H87" s="24"/>
      <c r="I87" s="111"/>
      <c r="J87" s="24"/>
      <c r="K87" s="24"/>
      <c r="L87" s="22"/>
    </row>
    <row r="88" spans="1:31" s="1" customFormat="1" ht="16.5" customHeight="1">
      <c r="B88" s="23"/>
      <c r="C88" s="24"/>
      <c r="D88" s="24"/>
      <c r="E88" s="409" t="s">
        <v>209</v>
      </c>
      <c r="F88" s="361"/>
      <c r="G88" s="361"/>
      <c r="H88" s="361"/>
      <c r="I88" s="111"/>
      <c r="J88" s="24"/>
      <c r="K88" s="24"/>
      <c r="L88" s="22"/>
    </row>
    <row r="89" spans="1:31" s="1" customFormat="1" ht="12" customHeight="1">
      <c r="B89" s="23"/>
      <c r="C89" s="31" t="s">
        <v>210</v>
      </c>
      <c r="D89" s="24"/>
      <c r="E89" s="24"/>
      <c r="F89" s="24"/>
      <c r="G89" s="24"/>
      <c r="H89" s="24"/>
      <c r="I89" s="111"/>
      <c r="J89" s="24"/>
      <c r="K89" s="24"/>
      <c r="L89" s="22"/>
    </row>
    <row r="90" spans="1:31" s="2" customFormat="1" ht="16.5" customHeight="1">
      <c r="A90" s="37"/>
      <c r="B90" s="38"/>
      <c r="C90" s="39"/>
      <c r="D90" s="39"/>
      <c r="E90" s="413" t="s">
        <v>5069</v>
      </c>
      <c r="F90" s="411"/>
      <c r="G90" s="411"/>
      <c r="H90" s="411"/>
      <c r="I90" s="118"/>
      <c r="J90" s="39"/>
      <c r="K90" s="39"/>
      <c r="L90" s="119"/>
      <c r="S90" s="37"/>
      <c r="T90" s="37"/>
      <c r="U90" s="37"/>
      <c r="V90" s="37"/>
      <c r="W90" s="37"/>
      <c r="X90" s="37"/>
      <c r="Y90" s="37"/>
      <c r="Z90" s="37"/>
      <c r="AA90" s="37"/>
      <c r="AB90" s="37"/>
      <c r="AC90" s="37"/>
      <c r="AD90" s="37"/>
      <c r="AE90" s="37"/>
    </row>
    <row r="91" spans="1:31" s="2" customFormat="1" ht="12" customHeight="1">
      <c r="A91" s="37"/>
      <c r="B91" s="38"/>
      <c r="C91" s="31" t="s">
        <v>3955</v>
      </c>
      <c r="D91" s="39"/>
      <c r="E91" s="39"/>
      <c r="F91" s="39"/>
      <c r="G91" s="39"/>
      <c r="H91" s="39"/>
      <c r="I91" s="118"/>
      <c r="J91" s="39"/>
      <c r="K91" s="39"/>
      <c r="L91" s="119"/>
      <c r="S91" s="37"/>
      <c r="T91" s="37"/>
      <c r="U91" s="37"/>
      <c r="V91" s="37"/>
      <c r="W91" s="37"/>
      <c r="X91" s="37"/>
      <c r="Y91" s="37"/>
      <c r="Z91" s="37"/>
      <c r="AA91" s="37"/>
      <c r="AB91" s="37"/>
      <c r="AC91" s="37"/>
      <c r="AD91" s="37"/>
      <c r="AE91" s="37"/>
    </row>
    <row r="92" spans="1:31" s="2" customFormat="1" ht="16.5" customHeight="1">
      <c r="A92" s="37"/>
      <c r="B92" s="38"/>
      <c r="C92" s="39"/>
      <c r="D92" s="39"/>
      <c r="E92" s="383" t="str">
        <f>E13</f>
        <v>D.1.4.1.2 - rozvaděče</v>
      </c>
      <c r="F92" s="411"/>
      <c r="G92" s="411"/>
      <c r="H92" s="411"/>
      <c r="I92" s="118"/>
      <c r="J92" s="39"/>
      <c r="K92" s="39"/>
      <c r="L92" s="119"/>
      <c r="S92" s="37"/>
      <c r="T92" s="37"/>
      <c r="U92" s="37"/>
      <c r="V92" s="37"/>
      <c r="W92" s="37"/>
      <c r="X92" s="37"/>
      <c r="Y92" s="37"/>
      <c r="Z92" s="37"/>
      <c r="AA92" s="37"/>
      <c r="AB92" s="37"/>
      <c r="AC92" s="37"/>
      <c r="AD92" s="37"/>
      <c r="AE92" s="37"/>
    </row>
    <row r="93" spans="1:31" s="2" customFormat="1" ht="7" customHeight="1">
      <c r="A93" s="37"/>
      <c r="B93" s="38"/>
      <c r="C93" s="39"/>
      <c r="D93" s="39"/>
      <c r="E93" s="39"/>
      <c r="F93" s="39"/>
      <c r="G93" s="39"/>
      <c r="H93" s="39"/>
      <c r="I93" s="118"/>
      <c r="J93" s="39"/>
      <c r="K93" s="39"/>
      <c r="L93" s="119"/>
      <c r="S93" s="37"/>
      <c r="T93" s="37"/>
      <c r="U93" s="37"/>
      <c r="V93" s="37"/>
      <c r="W93" s="37"/>
      <c r="X93" s="37"/>
      <c r="Y93" s="37"/>
      <c r="Z93" s="37"/>
      <c r="AA93" s="37"/>
      <c r="AB93" s="37"/>
      <c r="AC93" s="37"/>
      <c r="AD93" s="37"/>
      <c r="AE93" s="37"/>
    </row>
    <row r="94" spans="1:31" s="2" customFormat="1" ht="12" customHeight="1">
      <c r="A94" s="37"/>
      <c r="B94" s="38"/>
      <c r="C94" s="31" t="s">
        <v>22</v>
      </c>
      <c r="D94" s="39"/>
      <c r="E94" s="39"/>
      <c r="F94" s="29" t="str">
        <f>F16</f>
        <v>č. parcelní 250/1, 250/6, 250/7 a st7296</v>
      </c>
      <c r="G94" s="39"/>
      <c r="H94" s="39"/>
      <c r="I94" s="120" t="s">
        <v>24</v>
      </c>
      <c r="J94" s="62" t="str">
        <f>IF(J16="","",J16)</f>
        <v>2. 9. 2020</v>
      </c>
      <c r="K94" s="39"/>
      <c r="L94" s="119"/>
      <c r="S94" s="37"/>
      <c r="T94" s="37"/>
      <c r="U94" s="37"/>
      <c r="V94" s="37"/>
      <c r="W94" s="37"/>
      <c r="X94" s="37"/>
      <c r="Y94" s="37"/>
      <c r="Z94" s="37"/>
      <c r="AA94" s="37"/>
      <c r="AB94" s="37"/>
      <c r="AC94" s="37"/>
      <c r="AD94" s="37"/>
      <c r="AE94" s="37"/>
    </row>
    <row r="95" spans="1:31" s="2" customFormat="1" ht="7" customHeight="1">
      <c r="A95" s="37"/>
      <c r="B95" s="38"/>
      <c r="C95" s="39"/>
      <c r="D95" s="39"/>
      <c r="E95" s="39"/>
      <c r="F95" s="39"/>
      <c r="G95" s="39"/>
      <c r="H95" s="39"/>
      <c r="I95" s="118"/>
      <c r="J95" s="39"/>
      <c r="K95" s="39"/>
      <c r="L95" s="119"/>
      <c r="S95" s="37"/>
      <c r="T95" s="37"/>
      <c r="U95" s="37"/>
      <c r="V95" s="37"/>
      <c r="W95" s="37"/>
      <c r="X95" s="37"/>
      <c r="Y95" s="37"/>
      <c r="Z95" s="37"/>
      <c r="AA95" s="37"/>
      <c r="AB95" s="37"/>
      <c r="AC95" s="37"/>
      <c r="AD95" s="37"/>
      <c r="AE95" s="37"/>
    </row>
    <row r="96" spans="1:31" s="2" customFormat="1" ht="40" customHeight="1">
      <c r="A96" s="37"/>
      <c r="B96" s="38"/>
      <c r="C96" s="31" t="s">
        <v>30</v>
      </c>
      <c r="D96" s="39"/>
      <c r="E96" s="39"/>
      <c r="F96" s="29" t="str">
        <f>E19</f>
        <v>EHC CZECH s.r.o., Závodní 278, 360 18 Karlovy Vary</v>
      </c>
      <c r="G96" s="39"/>
      <c r="H96" s="39"/>
      <c r="I96" s="120" t="s">
        <v>39</v>
      </c>
      <c r="J96" s="35" t="str">
        <f>E25</f>
        <v>INDBau DESIGN s.r.o., Houškova 1187/25, 326 00 Plz</v>
      </c>
      <c r="K96" s="39"/>
      <c r="L96" s="119"/>
      <c r="S96" s="37"/>
      <c r="T96" s="37"/>
      <c r="U96" s="37"/>
      <c r="V96" s="37"/>
      <c r="W96" s="37"/>
      <c r="X96" s="37"/>
      <c r="Y96" s="37"/>
      <c r="Z96" s="37"/>
      <c r="AA96" s="37"/>
      <c r="AB96" s="37"/>
      <c r="AC96" s="37"/>
      <c r="AD96" s="37"/>
      <c r="AE96" s="37"/>
    </row>
    <row r="97" spans="1:65" s="2" customFormat="1" ht="15.15" customHeight="1">
      <c r="A97" s="37"/>
      <c r="B97" s="38"/>
      <c r="C97" s="31" t="s">
        <v>36</v>
      </c>
      <c r="D97" s="39"/>
      <c r="E97" s="39"/>
      <c r="F97" s="29" t="str">
        <f>IF(E22="","",E22)</f>
        <v>Vyplň údaj</v>
      </c>
      <c r="G97" s="39"/>
      <c r="H97" s="39"/>
      <c r="I97" s="120" t="s">
        <v>43</v>
      </c>
      <c r="J97" s="35" t="str">
        <f>E28</f>
        <v xml:space="preserve"> </v>
      </c>
      <c r="K97" s="39"/>
      <c r="L97" s="119"/>
      <c r="S97" s="37"/>
      <c r="T97" s="37"/>
      <c r="U97" s="37"/>
      <c r="V97" s="37"/>
      <c r="W97" s="37"/>
      <c r="X97" s="37"/>
      <c r="Y97" s="37"/>
      <c r="Z97" s="37"/>
      <c r="AA97" s="37"/>
      <c r="AB97" s="37"/>
      <c r="AC97" s="37"/>
      <c r="AD97" s="37"/>
      <c r="AE97" s="37"/>
    </row>
    <row r="98" spans="1:65" s="2" customFormat="1" ht="10.25" customHeight="1">
      <c r="A98" s="37"/>
      <c r="B98" s="38"/>
      <c r="C98" s="39"/>
      <c r="D98" s="39"/>
      <c r="E98" s="39"/>
      <c r="F98" s="39"/>
      <c r="G98" s="39"/>
      <c r="H98" s="39"/>
      <c r="I98" s="118"/>
      <c r="J98" s="39"/>
      <c r="K98" s="39"/>
      <c r="L98" s="119"/>
      <c r="S98" s="37"/>
      <c r="T98" s="37"/>
      <c r="U98" s="37"/>
      <c r="V98" s="37"/>
      <c r="W98" s="37"/>
      <c r="X98" s="37"/>
      <c r="Y98" s="37"/>
      <c r="Z98" s="37"/>
      <c r="AA98" s="37"/>
      <c r="AB98" s="37"/>
      <c r="AC98" s="37"/>
      <c r="AD98" s="37"/>
      <c r="AE98" s="37"/>
    </row>
    <row r="99" spans="1:65" s="11" customFormat="1" ht="29.25" customHeight="1">
      <c r="A99" s="167"/>
      <c r="B99" s="168"/>
      <c r="C99" s="169" t="s">
        <v>248</v>
      </c>
      <c r="D99" s="170" t="s">
        <v>67</v>
      </c>
      <c r="E99" s="170" t="s">
        <v>63</v>
      </c>
      <c r="F99" s="170" t="s">
        <v>64</v>
      </c>
      <c r="G99" s="170" t="s">
        <v>249</v>
      </c>
      <c r="H99" s="170" t="s">
        <v>250</v>
      </c>
      <c r="I99" s="171" t="s">
        <v>251</v>
      </c>
      <c r="J99" s="170" t="s">
        <v>215</v>
      </c>
      <c r="K99" s="172" t="s">
        <v>252</v>
      </c>
      <c r="L99" s="173"/>
      <c r="M99" s="71" t="s">
        <v>44</v>
      </c>
      <c r="N99" s="72" t="s">
        <v>52</v>
      </c>
      <c r="O99" s="72" t="s">
        <v>253</v>
      </c>
      <c r="P99" s="72" t="s">
        <v>254</v>
      </c>
      <c r="Q99" s="72" t="s">
        <v>255</v>
      </c>
      <c r="R99" s="72" t="s">
        <v>256</v>
      </c>
      <c r="S99" s="72" t="s">
        <v>257</v>
      </c>
      <c r="T99" s="73" t="s">
        <v>258</v>
      </c>
      <c r="U99" s="167"/>
      <c r="V99" s="167"/>
      <c r="W99" s="167"/>
      <c r="X99" s="167"/>
      <c r="Y99" s="167"/>
      <c r="Z99" s="167"/>
      <c r="AA99" s="167"/>
      <c r="AB99" s="167"/>
      <c r="AC99" s="167"/>
      <c r="AD99" s="167"/>
      <c r="AE99" s="167"/>
    </row>
    <row r="100" spans="1:65" s="2" customFormat="1" ht="22.75" customHeight="1">
      <c r="A100" s="37"/>
      <c r="B100" s="38"/>
      <c r="C100" s="78" t="s">
        <v>259</v>
      </c>
      <c r="D100" s="39"/>
      <c r="E100" s="39"/>
      <c r="F100" s="39"/>
      <c r="G100" s="39"/>
      <c r="H100" s="39"/>
      <c r="I100" s="118"/>
      <c r="J100" s="174">
        <f>BK100</f>
        <v>0</v>
      </c>
      <c r="K100" s="39"/>
      <c r="L100" s="42"/>
      <c r="M100" s="74"/>
      <c r="N100" s="175"/>
      <c r="O100" s="75"/>
      <c r="P100" s="176">
        <f>P101+P135+P167+P190+P214+P239+P264+P289+P314</f>
        <v>0</v>
      </c>
      <c r="Q100" s="75"/>
      <c r="R100" s="176">
        <f>R101+R135+R167+R190+R214+R239+R264+R289+R314</f>
        <v>0</v>
      </c>
      <c r="S100" s="75"/>
      <c r="T100" s="177">
        <f>T101+T135+T167+T190+T214+T239+T264+T289+T314</f>
        <v>0</v>
      </c>
      <c r="U100" s="37"/>
      <c r="V100" s="37"/>
      <c r="W100" s="37"/>
      <c r="X100" s="37"/>
      <c r="Y100" s="37"/>
      <c r="Z100" s="37"/>
      <c r="AA100" s="37"/>
      <c r="AB100" s="37"/>
      <c r="AC100" s="37"/>
      <c r="AD100" s="37"/>
      <c r="AE100" s="37"/>
      <c r="AT100" s="19" t="s">
        <v>81</v>
      </c>
      <c r="AU100" s="19" t="s">
        <v>216</v>
      </c>
      <c r="BK100" s="178">
        <f>BK101+BK135+BK167+BK190+BK214+BK239+BK264+BK289+BK314</f>
        <v>0</v>
      </c>
    </row>
    <row r="101" spans="1:65" s="12" customFormat="1" ht="25.9" customHeight="1">
      <c r="B101" s="179"/>
      <c r="C101" s="180"/>
      <c r="D101" s="181" t="s">
        <v>81</v>
      </c>
      <c r="E101" s="182" t="s">
        <v>5077</v>
      </c>
      <c r="F101" s="182" t="s">
        <v>5461</v>
      </c>
      <c r="G101" s="180"/>
      <c r="H101" s="180"/>
      <c r="I101" s="183"/>
      <c r="J101" s="184">
        <f>BK101</f>
        <v>0</v>
      </c>
      <c r="K101" s="180"/>
      <c r="L101" s="185"/>
      <c r="M101" s="186"/>
      <c r="N101" s="187"/>
      <c r="O101" s="187"/>
      <c r="P101" s="188">
        <f>SUM(P102:P134)</f>
        <v>0</v>
      </c>
      <c r="Q101" s="187"/>
      <c r="R101" s="188">
        <f>SUM(R102:R134)</f>
        <v>0</v>
      </c>
      <c r="S101" s="187"/>
      <c r="T101" s="189">
        <f>SUM(T102:T134)</f>
        <v>0</v>
      </c>
      <c r="AR101" s="190" t="s">
        <v>89</v>
      </c>
      <c r="AT101" s="191" t="s">
        <v>81</v>
      </c>
      <c r="AU101" s="191" t="s">
        <v>82</v>
      </c>
      <c r="AY101" s="190" t="s">
        <v>262</v>
      </c>
      <c r="BK101" s="192">
        <f>SUM(BK102:BK134)</f>
        <v>0</v>
      </c>
    </row>
    <row r="102" spans="1:65" s="2" customFormat="1" ht="16.5" customHeight="1">
      <c r="A102" s="37"/>
      <c r="B102" s="38"/>
      <c r="C102" s="195" t="s">
        <v>89</v>
      </c>
      <c r="D102" s="195" t="s">
        <v>264</v>
      </c>
      <c r="E102" s="196" t="s">
        <v>5462</v>
      </c>
      <c r="F102" s="197" t="s">
        <v>5463</v>
      </c>
      <c r="G102" s="198" t="s">
        <v>518</v>
      </c>
      <c r="H102" s="199">
        <v>1</v>
      </c>
      <c r="I102" s="200"/>
      <c r="J102" s="201">
        <f t="shared" ref="J102:J134" si="0">ROUND(I102*H102,2)</f>
        <v>0</v>
      </c>
      <c r="K102" s="197" t="s">
        <v>44</v>
      </c>
      <c r="L102" s="42"/>
      <c r="M102" s="202" t="s">
        <v>44</v>
      </c>
      <c r="N102" s="203" t="s">
        <v>53</v>
      </c>
      <c r="O102" s="67"/>
      <c r="P102" s="204">
        <f t="shared" ref="P102:P134" si="1">O102*H102</f>
        <v>0</v>
      </c>
      <c r="Q102" s="204">
        <v>0</v>
      </c>
      <c r="R102" s="204">
        <f t="shared" ref="R102:R134" si="2">Q102*H102</f>
        <v>0</v>
      </c>
      <c r="S102" s="204">
        <v>0</v>
      </c>
      <c r="T102" s="205">
        <f t="shared" ref="T102:T134" si="3">S102*H102</f>
        <v>0</v>
      </c>
      <c r="U102" s="37"/>
      <c r="V102" s="37"/>
      <c r="W102" s="37"/>
      <c r="X102" s="37"/>
      <c r="Y102" s="37"/>
      <c r="Z102" s="37"/>
      <c r="AA102" s="37"/>
      <c r="AB102" s="37"/>
      <c r="AC102" s="37"/>
      <c r="AD102" s="37"/>
      <c r="AE102" s="37"/>
      <c r="AR102" s="206" t="s">
        <v>104</v>
      </c>
      <c r="AT102" s="206" t="s">
        <v>264</v>
      </c>
      <c r="AU102" s="206" t="s">
        <v>89</v>
      </c>
      <c r="AY102" s="19" t="s">
        <v>262</v>
      </c>
      <c r="BE102" s="207">
        <f t="shared" ref="BE102:BE134" si="4">IF(N102="základní",J102,0)</f>
        <v>0</v>
      </c>
      <c r="BF102" s="207">
        <f t="shared" ref="BF102:BF134" si="5">IF(N102="snížená",J102,0)</f>
        <v>0</v>
      </c>
      <c r="BG102" s="207">
        <f t="shared" ref="BG102:BG134" si="6">IF(N102="zákl. přenesená",J102,0)</f>
        <v>0</v>
      </c>
      <c r="BH102" s="207">
        <f t="shared" ref="BH102:BH134" si="7">IF(N102="sníž. přenesená",J102,0)</f>
        <v>0</v>
      </c>
      <c r="BI102" s="207">
        <f t="shared" ref="BI102:BI134" si="8">IF(N102="nulová",J102,0)</f>
        <v>0</v>
      </c>
      <c r="BJ102" s="19" t="s">
        <v>89</v>
      </c>
      <c r="BK102" s="207">
        <f t="shared" ref="BK102:BK134" si="9">ROUND(I102*H102,2)</f>
        <v>0</v>
      </c>
      <c r="BL102" s="19" t="s">
        <v>104</v>
      </c>
      <c r="BM102" s="206" t="s">
        <v>91</v>
      </c>
    </row>
    <row r="103" spans="1:65" s="2" customFormat="1" ht="16.5" customHeight="1">
      <c r="A103" s="37"/>
      <c r="B103" s="38"/>
      <c r="C103" s="195" t="s">
        <v>91</v>
      </c>
      <c r="D103" s="195" t="s">
        <v>264</v>
      </c>
      <c r="E103" s="196" t="s">
        <v>5464</v>
      </c>
      <c r="F103" s="197" t="s">
        <v>5465</v>
      </c>
      <c r="G103" s="198" t="s">
        <v>518</v>
      </c>
      <c r="H103" s="199">
        <v>1</v>
      </c>
      <c r="I103" s="200"/>
      <c r="J103" s="201">
        <f t="shared" si="0"/>
        <v>0</v>
      </c>
      <c r="K103" s="197" t="s">
        <v>44</v>
      </c>
      <c r="L103" s="42"/>
      <c r="M103" s="202" t="s">
        <v>44</v>
      </c>
      <c r="N103" s="203" t="s">
        <v>53</v>
      </c>
      <c r="O103" s="67"/>
      <c r="P103" s="204">
        <f t="shared" si="1"/>
        <v>0</v>
      </c>
      <c r="Q103" s="204">
        <v>0</v>
      </c>
      <c r="R103" s="204">
        <f t="shared" si="2"/>
        <v>0</v>
      </c>
      <c r="S103" s="204">
        <v>0</v>
      </c>
      <c r="T103" s="205">
        <f t="shared" si="3"/>
        <v>0</v>
      </c>
      <c r="U103" s="37"/>
      <c r="V103" s="37"/>
      <c r="W103" s="37"/>
      <c r="X103" s="37"/>
      <c r="Y103" s="37"/>
      <c r="Z103" s="37"/>
      <c r="AA103" s="37"/>
      <c r="AB103" s="37"/>
      <c r="AC103" s="37"/>
      <c r="AD103" s="37"/>
      <c r="AE103" s="37"/>
      <c r="AR103" s="206" t="s">
        <v>104</v>
      </c>
      <c r="AT103" s="206" t="s">
        <v>264</v>
      </c>
      <c r="AU103" s="206" t="s">
        <v>89</v>
      </c>
      <c r="AY103" s="19" t="s">
        <v>262</v>
      </c>
      <c r="BE103" s="207">
        <f t="shared" si="4"/>
        <v>0</v>
      </c>
      <c r="BF103" s="207">
        <f t="shared" si="5"/>
        <v>0</v>
      </c>
      <c r="BG103" s="207">
        <f t="shared" si="6"/>
        <v>0</v>
      </c>
      <c r="BH103" s="207">
        <f t="shared" si="7"/>
        <v>0</v>
      </c>
      <c r="BI103" s="207">
        <f t="shared" si="8"/>
        <v>0</v>
      </c>
      <c r="BJ103" s="19" t="s">
        <v>89</v>
      </c>
      <c r="BK103" s="207">
        <f t="shared" si="9"/>
        <v>0</v>
      </c>
      <c r="BL103" s="19" t="s">
        <v>104</v>
      </c>
      <c r="BM103" s="206" t="s">
        <v>104</v>
      </c>
    </row>
    <row r="104" spans="1:65" s="2" customFormat="1" ht="16.5" customHeight="1">
      <c r="A104" s="37"/>
      <c r="B104" s="38"/>
      <c r="C104" s="195" t="s">
        <v>97</v>
      </c>
      <c r="D104" s="195" t="s">
        <v>264</v>
      </c>
      <c r="E104" s="196" t="s">
        <v>5466</v>
      </c>
      <c r="F104" s="197" t="s">
        <v>5467</v>
      </c>
      <c r="G104" s="198" t="s">
        <v>518</v>
      </c>
      <c r="H104" s="199">
        <v>1</v>
      </c>
      <c r="I104" s="200"/>
      <c r="J104" s="201">
        <f t="shared" si="0"/>
        <v>0</v>
      </c>
      <c r="K104" s="197" t="s">
        <v>44</v>
      </c>
      <c r="L104" s="42"/>
      <c r="M104" s="202" t="s">
        <v>44</v>
      </c>
      <c r="N104" s="203" t="s">
        <v>53</v>
      </c>
      <c r="O104" s="67"/>
      <c r="P104" s="204">
        <f t="shared" si="1"/>
        <v>0</v>
      </c>
      <c r="Q104" s="204">
        <v>0</v>
      </c>
      <c r="R104" s="204">
        <f t="shared" si="2"/>
        <v>0</v>
      </c>
      <c r="S104" s="204">
        <v>0</v>
      </c>
      <c r="T104" s="205">
        <f t="shared" si="3"/>
        <v>0</v>
      </c>
      <c r="U104" s="37"/>
      <c r="V104" s="37"/>
      <c r="W104" s="37"/>
      <c r="X104" s="37"/>
      <c r="Y104" s="37"/>
      <c r="Z104" s="37"/>
      <c r="AA104" s="37"/>
      <c r="AB104" s="37"/>
      <c r="AC104" s="37"/>
      <c r="AD104" s="37"/>
      <c r="AE104" s="37"/>
      <c r="AR104" s="206" t="s">
        <v>104</v>
      </c>
      <c r="AT104" s="206" t="s">
        <v>264</v>
      </c>
      <c r="AU104" s="206" t="s">
        <v>89</v>
      </c>
      <c r="AY104" s="19" t="s">
        <v>262</v>
      </c>
      <c r="BE104" s="207">
        <f t="shared" si="4"/>
        <v>0</v>
      </c>
      <c r="BF104" s="207">
        <f t="shared" si="5"/>
        <v>0</v>
      </c>
      <c r="BG104" s="207">
        <f t="shared" si="6"/>
        <v>0</v>
      </c>
      <c r="BH104" s="207">
        <f t="shared" si="7"/>
        <v>0</v>
      </c>
      <c r="BI104" s="207">
        <f t="shared" si="8"/>
        <v>0</v>
      </c>
      <c r="BJ104" s="19" t="s">
        <v>89</v>
      </c>
      <c r="BK104" s="207">
        <f t="shared" si="9"/>
        <v>0</v>
      </c>
      <c r="BL104" s="19" t="s">
        <v>104</v>
      </c>
      <c r="BM104" s="206" t="s">
        <v>339</v>
      </c>
    </row>
    <row r="105" spans="1:65" s="2" customFormat="1" ht="16.5" customHeight="1">
      <c r="A105" s="37"/>
      <c r="B105" s="38"/>
      <c r="C105" s="195" t="s">
        <v>104</v>
      </c>
      <c r="D105" s="195" t="s">
        <v>264</v>
      </c>
      <c r="E105" s="196" t="s">
        <v>5468</v>
      </c>
      <c r="F105" s="197" t="s">
        <v>5469</v>
      </c>
      <c r="G105" s="198" t="s">
        <v>518</v>
      </c>
      <c r="H105" s="199">
        <v>1</v>
      </c>
      <c r="I105" s="200"/>
      <c r="J105" s="201">
        <f t="shared" si="0"/>
        <v>0</v>
      </c>
      <c r="K105" s="197" t="s">
        <v>44</v>
      </c>
      <c r="L105" s="42"/>
      <c r="M105" s="202" t="s">
        <v>44</v>
      </c>
      <c r="N105" s="203" t="s">
        <v>53</v>
      </c>
      <c r="O105" s="67"/>
      <c r="P105" s="204">
        <f t="shared" si="1"/>
        <v>0</v>
      </c>
      <c r="Q105" s="204">
        <v>0</v>
      </c>
      <c r="R105" s="204">
        <f t="shared" si="2"/>
        <v>0</v>
      </c>
      <c r="S105" s="204">
        <v>0</v>
      </c>
      <c r="T105" s="205">
        <f t="shared" si="3"/>
        <v>0</v>
      </c>
      <c r="U105" s="37"/>
      <c r="V105" s="37"/>
      <c r="W105" s="37"/>
      <c r="X105" s="37"/>
      <c r="Y105" s="37"/>
      <c r="Z105" s="37"/>
      <c r="AA105" s="37"/>
      <c r="AB105" s="37"/>
      <c r="AC105" s="37"/>
      <c r="AD105" s="37"/>
      <c r="AE105" s="37"/>
      <c r="AR105" s="206" t="s">
        <v>104</v>
      </c>
      <c r="AT105" s="206" t="s">
        <v>264</v>
      </c>
      <c r="AU105" s="206" t="s">
        <v>89</v>
      </c>
      <c r="AY105" s="19" t="s">
        <v>262</v>
      </c>
      <c r="BE105" s="207">
        <f t="shared" si="4"/>
        <v>0</v>
      </c>
      <c r="BF105" s="207">
        <f t="shared" si="5"/>
        <v>0</v>
      </c>
      <c r="BG105" s="207">
        <f t="shared" si="6"/>
        <v>0</v>
      </c>
      <c r="BH105" s="207">
        <f t="shared" si="7"/>
        <v>0</v>
      </c>
      <c r="BI105" s="207">
        <f t="shared" si="8"/>
        <v>0</v>
      </c>
      <c r="BJ105" s="19" t="s">
        <v>89</v>
      </c>
      <c r="BK105" s="207">
        <f t="shared" si="9"/>
        <v>0</v>
      </c>
      <c r="BL105" s="19" t="s">
        <v>104</v>
      </c>
      <c r="BM105" s="206" t="s">
        <v>351</v>
      </c>
    </row>
    <row r="106" spans="1:65" s="2" customFormat="1" ht="16.5" customHeight="1">
      <c r="A106" s="37"/>
      <c r="B106" s="38"/>
      <c r="C106" s="195" t="s">
        <v>322</v>
      </c>
      <c r="D106" s="195" t="s">
        <v>264</v>
      </c>
      <c r="E106" s="196" t="s">
        <v>5470</v>
      </c>
      <c r="F106" s="197" t="s">
        <v>5471</v>
      </c>
      <c r="G106" s="198" t="s">
        <v>518</v>
      </c>
      <c r="H106" s="199">
        <v>2</v>
      </c>
      <c r="I106" s="200"/>
      <c r="J106" s="201">
        <f t="shared" si="0"/>
        <v>0</v>
      </c>
      <c r="K106" s="197" t="s">
        <v>44</v>
      </c>
      <c r="L106" s="42"/>
      <c r="M106" s="202" t="s">
        <v>44</v>
      </c>
      <c r="N106" s="203" t="s">
        <v>53</v>
      </c>
      <c r="O106" s="67"/>
      <c r="P106" s="204">
        <f t="shared" si="1"/>
        <v>0</v>
      </c>
      <c r="Q106" s="204">
        <v>0</v>
      </c>
      <c r="R106" s="204">
        <f t="shared" si="2"/>
        <v>0</v>
      </c>
      <c r="S106" s="204">
        <v>0</v>
      </c>
      <c r="T106" s="205">
        <f t="shared" si="3"/>
        <v>0</v>
      </c>
      <c r="U106" s="37"/>
      <c r="V106" s="37"/>
      <c r="W106" s="37"/>
      <c r="X106" s="37"/>
      <c r="Y106" s="37"/>
      <c r="Z106" s="37"/>
      <c r="AA106" s="37"/>
      <c r="AB106" s="37"/>
      <c r="AC106" s="37"/>
      <c r="AD106" s="37"/>
      <c r="AE106" s="37"/>
      <c r="AR106" s="206" t="s">
        <v>104</v>
      </c>
      <c r="AT106" s="206" t="s">
        <v>264</v>
      </c>
      <c r="AU106" s="206" t="s">
        <v>89</v>
      </c>
      <c r="AY106" s="19" t="s">
        <v>262</v>
      </c>
      <c r="BE106" s="207">
        <f t="shared" si="4"/>
        <v>0</v>
      </c>
      <c r="BF106" s="207">
        <f t="shared" si="5"/>
        <v>0</v>
      </c>
      <c r="BG106" s="207">
        <f t="shared" si="6"/>
        <v>0</v>
      </c>
      <c r="BH106" s="207">
        <f t="shared" si="7"/>
        <v>0</v>
      </c>
      <c r="BI106" s="207">
        <f t="shared" si="8"/>
        <v>0</v>
      </c>
      <c r="BJ106" s="19" t="s">
        <v>89</v>
      </c>
      <c r="BK106" s="207">
        <f t="shared" si="9"/>
        <v>0</v>
      </c>
      <c r="BL106" s="19" t="s">
        <v>104</v>
      </c>
      <c r="BM106" s="206" t="s">
        <v>391</v>
      </c>
    </row>
    <row r="107" spans="1:65" s="2" customFormat="1" ht="16.5" customHeight="1">
      <c r="A107" s="37"/>
      <c r="B107" s="38"/>
      <c r="C107" s="195" t="s">
        <v>339</v>
      </c>
      <c r="D107" s="195" t="s">
        <v>264</v>
      </c>
      <c r="E107" s="196" t="s">
        <v>5472</v>
      </c>
      <c r="F107" s="197" t="s">
        <v>5473</v>
      </c>
      <c r="G107" s="198" t="s">
        <v>518</v>
      </c>
      <c r="H107" s="199">
        <v>1</v>
      </c>
      <c r="I107" s="200"/>
      <c r="J107" s="201">
        <f t="shared" si="0"/>
        <v>0</v>
      </c>
      <c r="K107" s="197" t="s">
        <v>44</v>
      </c>
      <c r="L107" s="42"/>
      <c r="M107" s="202" t="s">
        <v>44</v>
      </c>
      <c r="N107" s="203" t="s">
        <v>53</v>
      </c>
      <c r="O107" s="67"/>
      <c r="P107" s="204">
        <f t="shared" si="1"/>
        <v>0</v>
      </c>
      <c r="Q107" s="204">
        <v>0</v>
      </c>
      <c r="R107" s="204">
        <f t="shared" si="2"/>
        <v>0</v>
      </c>
      <c r="S107" s="204">
        <v>0</v>
      </c>
      <c r="T107" s="205">
        <f t="shared" si="3"/>
        <v>0</v>
      </c>
      <c r="U107" s="37"/>
      <c r="V107" s="37"/>
      <c r="W107" s="37"/>
      <c r="X107" s="37"/>
      <c r="Y107" s="37"/>
      <c r="Z107" s="37"/>
      <c r="AA107" s="37"/>
      <c r="AB107" s="37"/>
      <c r="AC107" s="37"/>
      <c r="AD107" s="37"/>
      <c r="AE107" s="37"/>
      <c r="AR107" s="206" t="s">
        <v>104</v>
      </c>
      <c r="AT107" s="206" t="s">
        <v>264</v>
      </c>
      <c r="AU107" s="206" t="s">
        <v>89</v>
      </c>
      <c r="AY107" s="19" t="s">
        <v>262</v>
      </c>
      <c r="BE107" s="207">
        <f t="shared" si="4"/>
        <v>0</v>
      </c>
      <c r="BF107" s="207">
        <f t="shared" si="5"/>
        <v>0</v>
      </c>
      <c r="BG107" s="207">
        <f t="shared" si="6"/>
        <v>0</v>
      </c>
      <c r="BH107" s="207">
        <f t="shared" si="7"/>
        <v>0</v>
      </c>
      <c r="BI107" s="207">
        <f t="shared" si="8"/>
        <v>0</v>
      </c>
      <c r="BJ107" s="19" t="s">
        <v>89</v>
      </c>
      <c r="BK107" s="207">
        <f t="shared" si="9"/>
        <v>0</v>
      </c>
      <c r="BL107" s="19" t="s">
        <v>104</v>
      </c>
      <c r="BM107" s="206" t="s">
        <v>403</v>
      </c>
    </row>
    <row r="108" spans="1:65" s="2" customFormat="1" ht="16.5" customHeight="1">
      <c r="A108" s="37"/>
      <c r="B108" s="38"/>
      <c r="C108" s="195" t="s">
        <v>347</v>
      </c>
      <c r="D108" s="195" t="s">
        <v>264</v>
      </c>
      <c r="E108" s="196" t="s">
        <v>5474</v>
      </c>
      <c r="F108" s="197" t="s">
        <v>5475</v>
      </c>
      <c r="G108" s="198" t="s">
        <v>518</v>
      </c>
      <c r="H108" s="199">
        <v>1</v>
      </c>
      <c r="I108" s="200"/>
      <c r="J108" s="201">
        <f t="shared" si="0"/>
        <v>0</v>
      </c>
      <c r="K108" s="197" t="s">
        <v>44</v>
      </c>
      <c r="L108" s="42"/>
      <c r="M108" s="202" t="s">
        <v>44</v>
      </c>
      <c r="N108" s="203" t="s">
        <v>53</v>
      </c>
      <c r="O108" s="67"/>
      <c r="P108" s="204">
        <f t="shared" si="1"/>
        <v>0</v>
      </c>
      <c r="Q108" s="204">
        <v>0</v>
      </c>
      <c r="R108" s="204">
        <f t="shared" si="2"/>
        <v>0</v>
      </c>
      <c r="S108" s="204">
        <v>0</v>
      </c>
      <c r="T108" s="205">
        <f t="shared" si="3"/>
        <v>0</v>
      </c>
      <c r="U108" s="37"/>
      <c r="V108" s="37"/>
      <c r="W108" s="37"/>
      <c r="X108" s="37"/>
      <c r="Y108" s="37"/>
      <c r="Z108" s="37"/>
      <c r="AA108" s="37"/>
      <c r="AB108" s="37"/>
      <c r="AC108" s="37"/>
      <c r="AD108" s="37"/>
      <c r="AE108" s="37"/>
      <c r="AR108" s="206" t="s">
        <v>104</v>
      </c>
      <c r="AT108" s="206" t="s">
        <v>264</v>
      </c>
      <c r="AU108" s="206" t="s">
        <v>89</v>
      </c>
      <c r="AY108" s="19" t="s">
        <v>262</v>
      </c>
      <c r="BE108" s="207">
        <f t="shared" si="4"/>
        <v>0</v>
      </c>
      <c r="BF108" s="207">
        <f t="shared" si="5"/>
        <v>0</v>
      </c>
      <c r="BG108" s="207">
        <f t="shared" si="6"/>
        <v>0</v>
      </c>
      <c r="BH108" s="207">
        <f t="shared" si="7"/>
        <v>0</v>
      </c>
      <c r="BI108" s="207">
        <f t="shared" si="8"/>
        <v>0</v>
      </c>
      <c r="BJ108" s="19" t="s">
        <v>89</v>
      </c>
      <c r="BK108" s="207">
        <f t="shared" si="9"/>
        <v>0</v>
      </c>
      <c r="BL108" s="19" t="s">
        <v>104</v>
      </c>
      <c r="BM108" s="206" t="s">
        <v>416</v>
      </c>
    </row>
    <row r="109" spans="1:65" s="2" customFormat="1" ht="16.5" customHeight="1">
      <c r="A109" s="37"/>
      <c r="B109" s="38"/>
      <c r="C109" s="195" t="s">
        <v>351</v>
      </c>
      <c r="D109" s="195" t="s">
        <v>264</v>
      </c>
      <c r="E109" s="196" t="s">
        <v>5476</v>
      </c>
      <c r="F109" s="197" t="s">
        <v>5477</v>
      </c>
      <c r="G109" s="198" t="s">
        <v>518</v>
      </c>
      <c r="H109" s="199">
        <v>1</v>
      </c>
      <c r="I109" s="200"/>
      <c r="J109" s="201">
        <f t="shared" si="0"/>
        <v>0</v>
      </c>
      <c r="K109" s="197" t="s">
        <v>44</v>
      </c>
      <c r="L109" s="42"/>
      <c r="M109" s="202" t="s">
        <v>44</v>
      </c>
      <c r="N109" s="203" t="s">
        <v>53</v>
      </c>
      <c r="O109" s="67"/>
      <c r="P109" s="204">
        <f t="shared" si="1"/>
        <v>0</v>
      </c>
      <c r="Q109" s="204">
        <v>0</v>
      </c>
      <c r="R109" s="204">
        <f t="shared" si="2"/>
        <v>0</v>
      </c>
      <c r="S109" s="204">
        <v>0</v>
      </c>
      <c r="T109" s="205">
        <f t="shared" si="3"/>
        <v>0</v>
      </c>
      <c r="U109" s="37"/>
      <c r="V109" s="37"/>
      <c r="W109" s="37"/>
      <c r="X109" s="37"/>
      <c r="Y109" s="37"/>
      <c r="Z109" s="37"/>
      <c r="AA109" s="37"/>
      <c r="AB109" s="37"/>
      <c r="AC109" s="37"/>
      <c r="AD109" s="37"/>
      <c r="AE109" s="37"/>
      <c r="AR109" s="206" t="s">
        <v>104</v>
      </c>
      <c r="AT109" s="206" t="s">
        <v>264</v>
      </c>
      <c r="AU109" s="206" t="s">
        <v>89</v>
      </c>
      <c r="AY109" s="19" t="s">
        <v>262</v>
      </c>
      <c r="BE109" s="207">
        <f t="shared" si="4"/>
        <v>0</v>
      </c>
      <c r="BF109" s="207">
        <f t="shared" si="5"/>
        <v>0</v>
      </c>
      <c r="BG109" s="207">
        <f t="shared" si="6"/>
        <v>0</v>
      </c>
      <c r="BH109" s="207">
        <f t="shared" si="7"/>
        <v>0</v>
      </c>
      <c r="BI109" s="207">
        <f t="shared" si="8"/>
        <v>0</v>
      </c>
      <c r="BJ109" s="19" t="s">
        <v>89</v>
      </c>
      <c r="BK109" s="207">
        <f t="shared" si="9"/>
        <v>0</v>
      </c>
      <c r="BL109" s="19" t="s">
        <v>104</v>
      </c>
      <c r="BM109" s="206" t="s">
        <v>442</v>
      </c>
    </row>
    <row r="110" spans="1:65" s="2" customFormat="1" ht="16.5" customHeight="1">
      <c r="A110" s="37"/>
      <c r="B110" s="38"/>
      <c r="C110" s="195" t="s">
        <v>377</v>
      </c>
      <c r="D110" s="195" t="s">
        <v>264</v>
      </c>
      <c r="E110" s="196" t="s">
        <v>5478</v>
      </c>
      <c r="F110" s="197" t="s">
        <v>5479</v>
      </c>
      <c r="G110" s="198" t="s">
        <v>518</v>
      </c>
      <c r="H110" s="199">
        <v>1</v>
      </c>
      <c r="I110" s="200"/>
      <c r="J110" s="201">
        <f t="shared" si="0"/>
        <v>0</v>
      </c>
      <c r="K110" s="197" t="s">
        <v>44</v>
      </c>
      <c r="L110" s="42"/>
      <c r="M110" s="202" t="s">
        <v>44</v>
      </c>
      <c r="N110" s="203" t="s">
        <v>53</v>
      </c>
      <c r="O110" s="67"/>
      <c r="P110" s="204">
        <f t="shared" si="1"/>
        <v>0</v>
      </c>
      <c r="Q110" s="204">
        <v>0</v>
      </c>
      <c r="R110" s="204">
        <f t="shared" si="2"/>
        <v>0</v>
      </c>
      <c r="S110" s="204">
        <v>0</v>
      </c>
      <c r="T110" s="205">
        <f t="shared" si="3"/>
        <v>0</v>
      </c>
      <c r="U110" s="37"/>
      <c r="V110" s="37"/>
      <c r="W110" s="37"/>
      <c r="X110" s="37"/>
      <c r="Y110" s="37"/>
      <c r="Z110" s="37"/>
      <c r="AA110" s="37"/>
      <c r="AB110" s="37"/>
      <c r="AC110" s="37"/>
      <c r="AD110" s="37"/>
      <c r="AE110" s="37"/>
      <c r="AR110" s="206" t="s">
        <v>104</v>
      </c>
      <c r="AT110" s="206" t="s">
        <v>264</v>
      </c>
      <c r="AU110" s="206" t="s">
        <v>89</v>
      </c>
      <c r="AY110" s="19" t="s">
        <v>262</v>
      </c>
      <c r="BE110" s="207">
        <f t="shared" si="4"/>
        <v>0</v>
      </c>
      <c r="BF110" s="207">
        <f t="shared" si="5"/>
        <v>0</v>
      </c>
      <c r="BG110" s="207">
        <f t="shared" si="6"/>
        <v>0</v>
      </c>
      <c r="BH110" s="207">
        <f t="shared" si="7"/>
        <v>0</v>
      </c>
      <c r="BI110" s="207">
        <f t="shared" si="8"/>
        <v>0</v>
      </c>
      <c r="BJ110" s="19" t="s">
        <v>89</v>
      </c>
      <c r="BK110" s="207">
        <f t="shared" si="9"/>
        <v>0</v>
      </c>
      <c r="BL110" s="19" t="s">
        <v>104</v>
      </c>
      <c r="BM110" s="206" t="s">
        <v>463</v>
      </c>
    </row>
    <row r="111" spans="1:65" s="2" customFormat="1" ht="16.5" customHeight="1">
      <c r="A111" s="37"/>
      <c r="B111" s="38"/>
      <c r="C111" s="195" t="s">
        <v>391</v>
      </c>
      <c r="D111" s="195" t="s">
        <v>264</v>
      </c>
      <c r="E111" s="196" t="s">
        <v>5480</v>
      </c>
      <c r="F111" s="197" t="s">
        <v>5481</v>
      </c>
      <c r="G111" s="198" t="s">
        <v>518</v>
      </c>
      <c r="H111" s="199">
        <v>1</v>
      </c>
      <c r="I111" s="200"/>
      <c r="J111" s="201">
        <f t="shared" si="0"/>
        <v>0</v>
      </c>
      <c r="K111" s="197" t="s">
        <v>44</v>
      </c>
      <c r="L111" s="42"/>
      <c r="M111" s="202" t="s">
        <v>44</v>
      </c>
      <c r="N111" s="203" t="s">
        <v>53</v>
      </c>
      <c r="O111" s="67"/>
      <c r="P111" s="204">
        <f t="shared" si="1"/>
        <v>0</v>
      </c>
      <c r="Q111" s="204">
        <v>0</v>
      </c>
      <c r="R111" s="204">
        <f t="shared" si="2"/>
        <v>0</v>
      </c>
      <c r="S111" s="204">
        <v>0</v>
      </c>
      <c r="T111" s="205">
        <f t="shared" si="3"/>
        <v>0</v>
      </c>
      <c r="U111" s="37"/>
      <c r="V111" s="37"/>
      <c r="W111" s="37"/>
      <c r="X111" s="37"/>
      <c r="Y111" s="37"/>
      <c r="Z111" s="37"/>
      <c r="AA111" s="37"/>
      <c r="AB111" s="37"/>
      <c r="AC111" s="37"/>
      <c r="AD111" s="37"/>
      <c r="AE111" s="37"/>
      <c r="AR111" s="206" t="s">
        <v>104</v>
      </c>
      <c r="AT111" s="206" t="s">
        <v>264</v>
      </c>
      <c r="AU111" s="206" t="s">
        <v>89</v>
      </c>
      <c r="AY111" s="19" t="s">
        <v>262</v>
      </c>
      <c r="BE111" s="207">
        <f t="shared" si="4"/>
        <v>0</v>
      </c>
      <c r="BF111" s="207">
        <f t="shared" si="5"/>
        <v>0</v>
      </c>
      <c r="BG111" s="207">
        <f t="shared" si="6"/>
        <v>0</v>
      </c>
      <c r="BH111" s="207">
        <f t="shared" si="7"/>
        <v>0</v>
      </c>
      <c r="BI111" s="207">
        <f t="shared" si="8"/>
        <v>0</v>
      </c>
      <c r="BJ111" s="19" t="s">
        <v>89</v>
      </c>
      <c r="BK111" s="207">
        <f t="shared" si="9"/>
        <v>0</v>
      </c>
      <c r="BL111" s="19" t="s">
        <v>104</v>
      </c>
      <c r="BM111" s="206" t="s">
        <v>475</v>
      </c>
    </row>
    <row r="112" spans="1:65" s="2" customFormat="1" ht="16.5" customHeight="1">
      <c r="A112" s="37"/>
      <c r="B112" s="38"/>
      <c r="C112" s="195" t="s">
        <v>397</v>
      </c>
      <c r="D112" s="195" t="s">
        <v>264</v>
      </c>
      <c r="E112" s="196" t="s">
        <v>5482</v>
      </c>
      <c r="F112" s="197" t="s">
        <v>5483</v>
      </c>
      <c r="G112" s="198" t="s">
        <v>518</v>
      </c>
      <c r="H112" s="199">
        <v>8</v>
      </c>
      <c r="I112" s="200"/>
      <c r="J112" s="201">
        <f t="shared" si="0"/>
        <v>0</v>
      </c>
      <c r="K112" s="197" t="s">
        <v>44</v>
      </c>
      <c r="L112" s="42"/>
      <c r="M112" s="202" t="s">
        <v>44</v>
      </c>
      <c r="N112" s="203" t="s">
        <v>53</v>
      </c>
      <c r="O112" s="67"/>
      <c r="P112" s="204">
        <f t="shared" si="1"/>
        <v>0</v>
      </c>
      <c r="Q112" s="204">
        <v>0</v>
      </c>
      <c r="R112" s="204">
        <f t="shared" si="2"/>
        <v>0</v>
      </c>
      <c r="S112" s="204">
        <v>0</v>
      </c>
      <c r="T112" s="205">
        <f t="shared" si="3"/>
        <v>0</v>
      </c>
      <c r="U112" s="37"/>
      <c r="V112" s="37"/>
      <c r="W112" s="37"/>
      <c r="X112" s="37"/>
      <c r="Y112" s="37"/>
      <c r="Z112" s="37"/>
      <c r="AA112" s="37"/>
      <c r="AB112" s="37"/>
      <c r="AC112" s="37"/>
      <c r="AD112" s="37"/>
      <c r="AE112" s="37"/>
      <c r="AR112" s="206" t="s">
        <v>104</v>
      </c>
      <c r="AT112" s="206" t="s">
        <v>264</v>
      </c>
      <c r="AU112" s="206" t="s">
        <v>89</v>
      </c>
      <c r="AY112" s="19" t="s">
        <v>262</v>
      </c>
      <c r="BE112" s="207">
        <f t="shared" si="4"/>
        <v>0</v>
      </c>
      <c r="BF112" s="207">
        <f t="shared" si="5"/>
        <v>0</v>
      </c>
      <c r="BG112" s="207">
        <f t="shared" si="6"/>
        <v>0</v>
      </c>
      <c r="BH112" s="207">
        <f t="shared" si="7"/>
        <v>0</v>
      </c>
      <c r="BI112" s="207">
        <f t="shared" si="8"/>
        <v>0</v>
      </c>
      <c r="BJ112" s="19" t="s">
        <v>89</v>
      </c>
      <c r="BK112" s="207">
        <f t="shared" si="9"/>
        <v>0</v>
      </c>
      <c r="BL112" s="19" t="s">
        <v>104</v>
      </c>
      <c r="BM112" s="206" t="s">
        <v>496</v>
      </c>
    </row>
    <row r="113" spans="1:65" s="2" customFormat="1" ht="16.5" customHeight="1">
      <c r="A113" s="37"/>
      <c r="B113" s="38"/>
      <c r="C113" s="195" t="s">
        <v>403</v>
      </c>
      <c r="D113" s="195" t="s">
        <v>264</v>
      </c>
      <c r="E113" s="196" t="s">
        <v>5484</v>
      </c>
      <c r="F113" s="197" t="s">
        <v>5485</v>
      </c>
      <c r="G113" s="198" t="s">
        <v>518</v>
      </c>
      <c r="H113" s="199">
        <v>5</v>
      </c>
      <c r="I113" s="200"/>
      <c r="J113" s="201">
        <f t="shared" si="0"/>
        <v>0</v>
      </c>
      <c r="K113" s="197" t="s">
        <v>44</v>
      </c>
      <c r="L113" s="42"/>
      <c r="M113" s="202" t="s">
        <v>44</v>
      </c>
      <c r="N113" s="203" t="s">
        <v>53</v>
      </c>
      <c r="O113" s="67"/>
      <c r="P113" s="204">
        <f t="shared" si="1"/>
        <v>0</v>
      </c>
      <c r="Q113" s="204">
        <v>0</v>
      </c>
      <c r="R113" s="204">
        <f t="shared" si="2"/>
        <v>0</v>
      </c>
      <c r="S113" s="204">
        <v>0</v>
      </c>
      <c r="T113" s="205">
        <f t="shared" si="3"/>
        <v>0</v>
      </c>
      <c r="U113" s="37"/>
      <c r="V113" s="37"/>
      <c r="W113" s="37"/>
      <c r="X113" s="37"/>
      <c r="Y113" s="37"/>
      <c r="Z113" s="37"/>
      <c r="AA113" s="37"/>
      <c r="AB113" s="37"/>
      <c r="AC113" s="37"/>
      <c r="AD113" s="37"/>
      <c r="AE113" s="37"/>
      <c r="AR113" s="206" t="s">
        <v>104</v>
      </c>
      <c r="AT113" s="206" t="s">
        <v>264</v>
      </c>
      <c r="AU113" s="206" t="s">
        <v>89</v>
      </c>
      <c r="AY113" s="19" t="s">
        <v>262</v>
      </c>
      <c r="BE113" s="207">
        <f t="shared" si="4"/>
        <v>0</v>
      </c>
      <c r="BF113" s="207">
        <f t="shared" si="5"/>
        <v>0</v>
      </c>
      <c r="BG113" s="207">
        <f t="shared" si="6"/>
        <v>0</v>
      </c>
      <c r="BH113" s="207">
        <f t="shared" si="7"/>
        <v>0</v>
      </c>
      <c r="BI113" s="207">
        <f t="shared" si="8"/>
        <v>0</v>
      </c>
      <c r="BJ113" s="19" t="s">
        <v>89</v>
      </c>
      <c r="BK113" s="207">
        <f t="shared" si="9"/>
        <v>0</v>
      </c>
      <c r="BL113" s="19" t="s">
        <v>104</v>
      </c>
      <c r="BM113" s="206" t="s">
        <v>515</v>
      </c>
    </row>
    <row r="114" spans="1:65" s="2" customFormat="1" ht="16.5" customHeight="1">
      <c r="A114" s="37"/>
      <c r="B114" s="38"/>
      <c r="C114" s="195" t="s">
        <v>410</v>
      </c>
      <c r="D114" s="195" t="s">
        <v>264</v>
      </c>
      <c r="E114" s="196" t="s">
        <v>5486</v>
      </c>
      <c r="F114" s="197" t="s">
        <v>5487</v>
      </c>
      <c r="G114" s="198" t="s">
        <v>518</v>
      </c>
      <c r="H114" s="199">
        <v>5</v>
      </c>
      <c r="I114" s="200"/>
      <c r="J114" s="201">
        <f t="shared" si="0"/>
        <v>0</v>
      </c>
      <c r="K114" s="197" t="s">
        <v>44</v>
      </c>
      <c r="L114" s="42"/>
      <c r="M114" s="202" t="s">
        <v>44</v>
      </c>
      <c r="N114" s="203" t="s">
        <v>53</v>
      </c>
      <c r="O114" s="67"/>
      <c r="P114" s="204">
        <f t="shared" si="1"/>
        <v>0</v>
      </c>
      <c r="Q114" s="204">
        <v>0</v>
      </c>
      <c r="R114" s="204">
        <f t="shared" si="2"/>
        <v>0</v>
      </c>
      <c r="S114" s="204">
        <v>0</v>
      </c>
      <c r="T114" s="205">
        <f t="shared" si="3"/>
        <v>0</v>
      </c>
      <c r="U114" s="37"/>
      <c r="V114" s="37"/>
      <c r="W114" s="37"/>
      <c r="X114" s="37"/>
      <c r="Y114" s="37"/>
      <c r="Z114" s="37"/>
      <c r="AA114" s="37"/>
      <c r="AB114" s="37"/>
      <c r="AC114" s="37"/>
      <c r="AD114" s="37"/>
      <c r="AE114" s="37"/>
      <c r="AR114" s="206" t="s">
        <v>104</v>
      </c>
      <c r="AT114" s="206" t="s">
        <v>264</v>
      </c>
      <c r="AU114" s="206" t="s">
        <v>89</v>
      </c>
      <c r="AY114" s="19" t="s">
        <v>262</v>
      </c>
      <c r="BE114" s="207">
        <f t="shared" si="4"/>
        <v>0</v>
      </c>
      <c r="BF114" s="207">
        <f t="shared" si="5"/>
        <v>0</v>
      </c>
      <c r="BG114" s="207">
        <f t="shared" si="6"/>
        <v>0</v>
      </c>
      <c r="BH114" s="207">
        <f t="shared" si="7"/>
        <v>0</v>
      </c>
      <c r="BI114" s="207">
        <f t="shared" si="8"/>
        <v>0</v>
      </c>
      <c r="BJ114" s="19" t="s">
        <v>89</v>
      </c>
      <c r="BK114" s="207">
        <f t="shared" si="9"/>
        <v>0</v>
      </c>
      <c r="BL114" s="19" t="s">
        <v>104</v>
      </c>
      <c r="BM114" s="206" t="s">
        <v>529</v>
      </c>
    </row>
    <row r="115" spans="1:65" s="2" customFormat="1" ht="16.5" customHeight="1">
      <c r="A115" s="37"/>
      <c r="B115" s="38"/>
      <c r="C115" s="195" t="s">
        <v>416</v>
      </c>
      <c r="D115" s="195" t="s">
        <v>264</v>
      </c>
      <c r="E115" s="196" t="s">
        <v>5488</v>
      </c>
      <c r="F115" s="197" t="s">
        <v>5489</v>
      </c>
      <c r="G115" s="198" t="s">
        <v>518</v>
      </c>
      <c r="H115" s="199">
        <v>3</v>
      </c>
      <c r="I115" s="200"/>
      <c r="J115" s="201">
        <f t="shared" si="0"/>
        <v>0</v>
      </c>
      <c r="K115" s="197" t="s">
        <v>44</v>
      </c>
      <c r="L115" s="42"/>
      <c r="M115" s="202" t="s">
        <v>44</v>
      </c>
      <c r="N115" s="203" t="s">
        <v>53</v>
      </c>
      <c r="O115" s="67"/>
      <c r="P115" s="204">
        <f t="shared" si="1"/>
        <v>0</v>
      </c>
      <c r="Q115" s="204">
        <v>0</v>
      </c>
      <c r="R115" s="204">
        <f t="shared" si="2"/>
        <v>0</v>
      </c>
      <c r="S115" s="204">
        <v>0</v>
      </c>
      <c r="T115" s="205">
        <f t="shared" si="3"/>
        <v>0</v>
      </c>
      <c r="U115" s="37"/>
      <c r="V115" s="37"/>
      <c r="W115" s="37"/>
      <c r="X115" s="37"/>
      <c r="Y115" s="37"/>
      <c r="Z115" s="37"/>
      <c r="AA115" s="37"/>
      <c r="AB115" s="37"/>
      <c r="AC115" s="37"/>
      <c r="AD115" s="37"/>
      <c r="AE115" s="37"/>
      <c r="AR115" s="206" t="s">
        <v>104</v>
      </c>
      <c r="AT115" s="206" t="s">
        <v>264</v>
      </c>
      <c r="AU115" s="206" t="s">
        <v>89</v>
      </c>
      <c r="AY115" s="19" t="s">
        <v>262</v>
      </c>
      <c r="BE115" s="207">
        <f t="shared" si="4"/>
        <v>0</v>
      </c>
      <c r="BF115" s="207">
        <f t="shared" si="5"/>
        <v>0</v>
      </c>
      <c r="BG115" s="207">
        <f t="shared" si="6"/>
        <v>0</v>
      </c>
      <c r="BH115" s="207">
        <f t="shared" si="7"/>
        <v>0</v>
      </c>
      <c r="BI115" s="207">
        <f t="shared" si="8"/>
        <v>0</v>
      </c>
      <c r="BJ115" s="19" t="s">
        <v>89</v>
      </c>
      <c r="BK115" s="207">
        <f t="shared" si="9"/>
        <v>0</v>
      </c>
      <c r="BL115" s="19" t="s">
        <v>104</v>
      </c>
      <c r="BM115" s="206" t="s">
        <v>546</v>
      </c>
    </row>
    <row r="116" spans="1:65" s="2" customFormat="1" ht="16.5" customHeight="1">
      <c r="A116" s="37"/>
      <c r="B116" s="38"/>
      <c r="C116" s="195" t="s">
        <v>8</v>
      </c>
      <c r="D116" s="195" t="s">
        <v>264</v>
      </c>
      <c r="E116" s="196" t="s">
        <v>5490</v>
      </c>
      <c r="F116" s="197" t="s">
        <v>5491</v>
      </c>
      <c r="G116" s="198" t="s">
        <v>518</v>
      </c>
      <c r="H116" s="199">
        <v>7</v>
      </c>
      <c r="I116" s="200"/>
      <c r="J116" s="201">
        <f t="shared" si="0"/>
        <v>0</v>
      </c>
      <c r="K116" s="197" t="s">
        <v>44</v>
      </c>
      <c r="L116" s="42"/>
      <c r="M116" s="202" t="s">
        <v>44</v>
      </c>
      <c r="N116" s="203" t="s">
        <v>53</v>
      </c>
      <c r="O116" s="67"/>
      <c r="P116" s="204">
        <f t="shared" si="1"/>
        <v>0</v>
      </c>
      <c r="Q116" s="204">
        <v>0</v>
      </c>
      <c r="R116" s="204">
        <f t="shared" si="2"/>
        <v>0</v>
      </c>
      <c r="S116" s="204">
        <v>0</v>
      </c>
      <c r="T116" s="205">
        <f t="shared" si="3"/>
        <v>0</v>
      </c>
      <c r="U116" s="37"/>
      <c r="V116" s="37"/>
      <c r="W116" s="37"/>
      <c r="X116" s="37"/>
      <c r="Y116" s="37"/>
      <c r="Z116" s="37"/>
      <c r="AA116" s="37"/>
      <c r="AB116" s="37"/>
      <c r="AC116" s="37"/>
      <c r="AD116" s="37"/>
      <c r="AE116" s="37"/>
      <c r="AR116" s="206" t="s">
        <v>104</v>
      </c>
      <c r="AT116" s="206" t="s">
        <v>264</v>
      </c>
      <c r="AU116" s="206" t="s">
        <v>89</v>
      </c>
      <c r="AY116" s="19" t="s">
        <v>262</v>
      </c>
      <c r="BE116" s="207">
        <f t="shared" si="4"/>
        <v>0</v>
      </c>
      <c r="BF116" s="207">
        <f t="shared" si="5"/>
        <v>0</v>
      </c>
      <c r="BG116" s="207">
        <f t="shared" si="6"/>
        <v>0</v>
      </c>
      <c r="BH116" s="207">
        <f t="shared" si="7"/>
        <v>0</v>
      </c>
      <c r="BI116" s="207">
        <f t="shared" si="8"/>
        <v>0</v>
      </c>
      <c r="BJ116" s="19" t="s">
        <v>89</v>
      </c>
      <c r="BK116" s="207">
        <f t="shared" si="9"/>
        <v>0</v>
      </c>
      <c r="BL116" s="19" t="s">
        <v>104</v>
      </c>
      <c r="BM116" s="206" t="s">
        <v>587</v>
      </c>
    </row>
    <row r="117" spans="1:65" s="2" customFormat="1" ht="16.5" customHeight="1">
      <c r="A117" s="37"/>
      <c r="B117" s="38"/>
      <c r="C117" s="195" t="s">
        <v>442</v>
      </c>
      <c r="D117" s="195" t="s">
        <v>264</v>
      </c>
      <c r="E117" s="196" t="s">
        <v>5492</v>
      </c>
      <c r="F117" s="197" t="s">
        <v>5493</v>
      </c>
      <c r="G117" s="198" t="s">
        <v>518</v>
      </c>
      <c r="H117" s="199">
        <v>1</v>
      </c>
      <c r="I117" s="200"/>
      <c r="J117" s="201">
        <f t="shared" si="0"/>
        <v>0</v>
      </c>
      <c r="K117" s="197" t="s">
        <v>44</v>
      </c>
      <c r="L117" s="42"/>
      <c r="M117" s="202" t="s">
        <v>44</v>
      </c>
      <c r="N117" s="203" t="s">
        <v>53</v>
      </c>
      <c r="O117" s="67"/>
      <c r="P117" s="204">
        <f t="shared" si="1"/>
        <v>0</v>
      </c>
      <c r="Q117" s="204">
        <v>0</v>
      </c>
      <c r="R117" s="204">
        <f t="shared" si="2"/>
        <v>0</v>
      </c>
      <c r="S117" s="204">
        <v>0</v>
      </c>
      <c r="T117" s="205">
        <f t="shared" si="3"/>
        <v>0</v>
      </c>
      <c r="U117" s="37"/>
      <c r="V117" s="37"/>
      <c r="W117" s="37"/>
      <c r="X117" s="37"/>
      <c r="Y117" s="37"/>
      <c r="Z117" s="37"/>
      <c r="AA117" s="37"/>
      <c r="AB117" s="37"/>
      <c r="AC117" s="37"/>
      <c r="AD117" s="37"/>
      <c r="AE117" s="37"/>
      <c r="AR117" s="206" t="s">
        <v>104</v>
      </c>
      <c r="AT117" s="206" t="s">
        <v>264</v>
      </c>
      <c r="AU117" s="206" t="s">
        <v>89</v>
      </c>
      <c r="AY117" s="19" t="s">
        <v>262</v>
      </c>
      <c r="BE117" s="207">
        <f t="shared" si="4"/>
        <v>0</v>
      </c>
      <c r="BF117" s="207">
        <f t="shared" si="5"/>
        <v>0</v>
      </c>
      <c r="BG117" s="207">
        <f t="shared" si="6"/>
        <v>0</v>
      </c>
      <c r="BH117" s="207">
        <f t="shared" si="7"/>
        <v>0</v>
      </c>
      <c r="BI117" s="207">
        <f t="shared" si="8"/>
        <v>0</v>
      </c>
      <c r="BJ117" s="19" t="s">
        <v>89</v>
      </c>
      <c r="BK117" s="207">
        <f t="shared" si="9"/>
        <v>0</v>
      </c>
      <c r="BL117" s="19" t="s">
        <v>104</v>
      </c>
      <c r="BM117" s="206" t="s">
        <v>619</v>
      </c>
    </row>
    <row r="118" spans="1:65" s="2" customFormat="1" ht="16.5" customHeight="1">
      <c r="A118" s="37"/>
      <c r="B118" s="38"/>
      <c r="C118" s="195" t="s">
        <v>453</v>
      </c>
      <c r="D118" s="195" t="s">
        <v>264</v>
      </c>
      <c r="E118" s="196" t="s">
        <v>5494</v>
      </c>
      <c r="F118" s="197" t="s">
        <v>5495</v>
      </c>
      <c r="G118" s="198" t="s">
        <v>518</v>
      </c>
      <c r="H118" s="199">
        <v>1</v>
      </c>
      <c r="I118" s="200"/>
      <c r="J118" s="201">
        <f t="shared" si="0"/>
        <v>0</v>
      </c>
      <c r="K118" s="197" t="s">
        <v>44</v>
      </c>
      <c r="L118" s="42"/>
      <c r="M118" s="202" t="s">
        <v>44</v>
      </c>
      <c r="N118" s="203" t="s">
        <v>53</v>
      </c>
      <c r="O118" s="67"/>
      <c r="P118" s="204">
        <f t="shared" si="1"/>
        <v>0</v>
      </c>
      <c r="Q118" s="204">
        <v>0</v>
      </c>
      <c r="R118" s="204">
        <f t="shared" si="2"/>
        <v>0</v>
      </c>
      <c r="S118" s="204">
        <v>0</v>
      </c>
      <c r="T118" s="205">
        <f t="shared" si="3"/>
        <v>0</v>
      </c>
      <c r="U118" s="37"/>
      <c r="V118" s="37"/>
      <c r="W118" s="37"/>
      <c r="X118" s="37"/>
      <c r="Y118" s="37"/>
      <c r="Z118" s="37"/>
      <c r="AA118" s="37"/>
      <c r="AB118" s="37"/>
      <c r="AC118" s="37"/>
      <c r="AD118" s="37"/>
      <c r="AE118" s="37"/>
      <c r="AR118" s="206" t="s">
        <v>104</v>
      </c>
      <c r="AT118" s="206" t="s">
        <v>264</v>
      </c>
      <c r="AU118" s="206" t="s">
        <v>89</v>
      </c>
      <c r="AY118" s="19" t="s">
        <v>262</v>
      </c>
      <c r="BE118" s="207">
        <f t="shared" si="4"/>
        <v>0</v>
      </c>
      <c r="BF118" s="207">
        <f t="shared" si="5"/>
        <v>0</v>
      </c>
      <c r="BG118" s="207">
        <f t="shared" si="6"/>
        <v>0</v>
      </c>
      <c r="BH118" s="207">
        <f t="shared" si="7"/>
        <v>0</v>
      </c>
      <c r="BI118" s="207">
        <f t="shared" si="8"/>
        <v>0</v>
      </c>
      <c r="BJ118" s="19" t="s">
        <v>89</v>
      </c>
      <c r="BK118" s="207">
        <f t="shared" si="9"/>
        <v>0</v>
      </c>
      <c r="BL118" s="19" t="s">
        <v>104</v>
      </c>
      <c r="BM118" s="206" t="s">
        <v>638</v>
      </c>
    </row>
    <row r="119" spans="1:65" s="2" customFormat="1" ht="16.5" customHeight="1">
      <c r="A119" s="37"/>
      <c r="B119" s="38"/>
      <c r="C119" s="195" t="s">
        <v>463</v>
      </c>
      <c r="D119" s="195" t="s">
        <v>264</v>
      </c>
      <c r="E119" s="196" t="s">
        <v>5496</v>
      </c>
      <c r="F119" s="197" t="s">
        <v>5497</v>
      </c>
      <c r="G119" s="198" t="s">
        <v>518</v>
      </c>
      <c r="H119" s="199">
        <v>1</v>
      </c>
      <c r="I119" s="200"/>
      <c r="J119" s="201">
        <f t="shared" si="0"/>
        <v>0</v>
      </c>
      <c r="K119" s="197" t="s">
        <v>44</v>
      </c>
      <c r="L119" s="42"/>
      <c r="M119" s="202" t="s">
        <v>44</v>
      </c>
      <c r="N119" s="203" t="s">
        <v>53</v>
      </c>
      <c r="O119" s="67"/>
      <c r="P119" s="204">
        <f t="shared" si="1"/>
        <v>0</v>
      </c>
      <c r="Q119" s="204">
        <v>0</v>
      </c>
      <c r="R119" s="204">
        <f t="shared" si="2"/>
        <v>0</v>
      </c>
      <c r="S119" s="204">
        <v>0</v>
      </c>
      <c r="T119" s="205">
        <f t="shared" si="3"/>
        <v>0</v>
      </c>
      <c r="U119" s="37"/>
      <c r="V119" s="37"/>
      <c r="W119" s="37"/>
      <c r="X119" s="37"/>
      <c r="Y119" s="37"/>
      <c r="Z119" s="37"/>
      <c r="AA119" s="37"/>
      <c r="AB119" s="37"/>
      <c r="AC119" s="37"/>
      <c r="AD119" s="37"/>
      <c r="AE119" s="37"/>
      <c r="AR119" s="206" t="s">
        <v>104</v>
      </c>
      <c r="AT119" s="206" t="s">
        <v>264</v>
      </c>
      <c r="AU119" s="206" t="s">
        <v>89</v>
      </c>
      <c r="AY119" s="19" t="s">
        <v>262</v>
      </c>
      <c r="BE119" s="207">
        <f t="shared" si="4"/>
        <v>0</v>
      </c>
      <c r="BF119" s="207">
        <f t="shared" si="5"/>
        <v>0</v>
      </c>
      <c r="BG119" s="207">
        <f t="shared" si="6"/>
        <v>0</v>
      </c>
      <c r="BH119" s="207">
        <f t="shared" si="7"/>
        <v>0</v>
      </c>
      <c r="BI119" s="207">
        <f t="shared" si="8"/>
        <v>0</v>
      </c>
      <c r="BJ119" s="19" t="s">
        <v>89</v>
      </c>
      <c r="BK119" s="207">
        <f t="shared" si="9"/>
        <v>0</v>
      </c>
      <c r="BL119" s="19" t="s">
        <v>104</v>
      </c>
      <c r="BM119" s="206" t="s">
        <v>657</v>
      </c>
    </row>
    <row r="120" spans="1:65" s="2" customFormat="1" ht="21.75" customHeight="1">
      <c r="A120" s="37"/>
      <c r="B120" s="38"/>
      <c r="C120" s="195" t="s">
        <v>467</v>
      </c>
      <c r="D120" s="195" t="s">
        <v>264</v>
      </c>
      <c r="E120" s="196" t="s">
        <v>5498</v>
      </c>
      <c r="F120" s="197" t="s">
        <v>5499</v>
      </c>
      <c r="G120" s="198" t="s">
        <v>518</v>
      </c>
      <c r="H120" s="199">
        <v>2</v>
      </c>
      <c r="I120" s="200"/>
      <c r="J120" s="201">
        <f t="shared" si="0"/>
        <v>0</v>
      </c>
      <c r="K120" s="197" t="s">
        <v>44</v>
      </c>
      <c r="L120" s="42"/>
      <c r="M120" s="202" t="s">
        <v>44</v>
      </c>
      <c r="N120" s="203" t="s">
        <v>53</v>
      </c>
      <c r="O120" s="67"/>
      <c r="P120" s="204">
        <f t="shared" si="1"/>
        <v>0</v>
      </c>
      <c r="Q120" s="204">
        <v>0</v>
      </c>
      <c r="R120" s="204">
        <f t="shared" si="2"/>
        <v>0</v>
      </c>
      <c r="S120" s="204">
        <v>0</v>
      </c>
      <c r="T120" s="205">
        <f t="shared" si="3"/>
        <v>0</v>
      </c>
      <c r="U120" s="37"/>
      <c r="V120" s="37"/>
      <c r="W120" s="37"/>
      <c r="X120" s="37"/>
      <c r="Y120" s="37"/>
      <c r="Z120" s="37"/>
      <c r="AA120" s="37"/>
      <c r="AB120" s="37"/>
      <c r="AC120" s="37"/>
      <c r="AD120" s="37"/>
      <c r="AE120" s="37"/>
      <c r="AR120" s="206" t="s">
        <v>104</v>
      </c>
      <c r="AT120" s="206" t="s">
        <v>264</v>
      </c>
      <c r="AU120" s="206" t="s">
        <v>89</v>
      </c>
      <c r="AY120" s="19" t="s">
        <v>262</v>
      </c>
      <c r="BE120" s="207">
        <f t="shared" si="4"/>
        <v>0</v>
      </c>
      <c r="BF120" s="207">
        <f t="shared" si="5"/>
        <v>0</v>
      </c>
      <c r="BG120" s="207">
        <f t="shared" si="6"/>
        <v>0</v>
      </c>
      <c r="BH120" s="207">
        <f t="shared" si="7"/>
        <v>0</v>
      </c>
      <c r="BI120" s="207">
        <f t="shared" si="8"/>
        <v>0</v>
      </c>
      <c r="BJ120" s="19" t="s">
        <v>89</v>
      </c>
      <c r="BK120" s="207">
        <f t="shared" si="9"/>
        <v>0</v>
      </c>
      <c r="BL120" s="19" t="s">
        <v>104</v>
      </c>
      <c r="BM120" s="206" t="s">
        <v>668</v>
      </c>
    </row>
    <row r="121" spans="1:65" s="2" customFormat="1" ht="16.5" customHeight="1">
      <c r="A121" s="37"/>
      <c r="B121" s="38"/>
      <c r="C121" s="195" t="s">
        <v>475</v>
      </c>
      <c r="D121" s="195" t="s">
        <v>264</v>
      </c>
      <c r="E121" s="196" t="s">
        <v>5500</v>
      </c>
      <c r="F121" s="197" t="s">
        <v>5501</v>
      </c>
      <c r="G121" s="198" t="s">
        <v>518</v>
      </c>
      <c r="H121" s="199">
        <v>1</v>
      </c>
      <c r="I121" s="200"/>
      <c r="J121" s="201">
        <f t="shared" si="0"/>
        <v>0</v>
      </c>
      <c r="K121" s="197" t="s">
        <v>44</v>
      </c>
      <c r="L121" s="42"/>
      <c r="M121" s="202" t="s">
        <v>44</v>
      </c>
      <c r="N121" s="203" t="s">
        <v>53</v>
      </c>
      <c r="O121" s="67"/>
      <c r="P121" s="204">
        <f t="shared" si="1"/>
        <v>0</v>
      </c>
      <c r="Q121" s="204">
        <v>0</v>
      </c>
      <c r="R121" s="204">
        <f t="shared" si="2"/>
        <v>0</v>
      </c>
      <c r="S121" s="204">
        <v>0</v>
      </c>
      <c r="T121" s="205">
        <f t="shared" si="3"/>
        <v>0</v>
      </c>
      <c r="U121" s="37"/>
      <c r="V121" s="37"/>
      <c r="W121" s="37"/>
      <c r="X121" s="37"/>
      <c r="Y121" s="37"/>
      <c r="Z121" s="37"/>
      <c r="AA121" s="37"/>
      <c r="AB121" s="37"/>
      <c r="AC121" s="37"/>
      <c r="AD121" s="37"/>
      <c r="AE121" s="37"/>
      <c r="AR121" s="206" t="s">
        <v>104</v>
      </c>
      <c r="AT121" s="206" t="s">
        <v>264</v>
      </c>
      <c r="AU121" s="206" t="s">
        <v>89</v>
      </c>
      <c r="AY121" s="19" t="s">
        <v>262</v>
      </c>
      <c r="BE121" s="207">
        <f t="shared" si="4"/>
        <v>0</v>
      </c>
      <c r="BF121" s="207">
        <f t="shared" si="5"/>
        <v>0</v>
      </c>
      <c r="BG121" s="207">
        <f t="shared" si="6"/>
        <v>0</v>
      </c>
      <c r="BH121" s="207">
        <f t="shared" si="7"/>
        <v>0</v>
      </c>
      <c r="BI121" s="207">
        <f t="shared" si="8"/>
        <v>0</v>
      </c>
      <c r="BJ121" s="19" t="s">
        <v>89</v>
      </c>
      <c r="BK121" s="207">
        <f t="shared" si="9"/>
        <v>0</v>
      </c>
      <c r="BL121" s="19" t="s">
        <v>104</v>
      </c>
      <c r="BM121" s="206" t="s">
        <v>708</v>
      </c>
    </row>
    <row r="122" spans="1:65" s="2" customFormat="1" ht="21.75" customHeight="1">
      <c r="A122" s="37"/>
      <c r="B122" s="38"/>
      <c r="C122" s="195" t="s">
        <v>7</v>
      </c>
      <c r="D122" s="195" t="s">
        <v>264</v>
      </c>
      <c r="E122" s="196" t="s">
        <v>5502</v>
      </c>
      <c r="F122" s="197" t="s">
        <v>5503</v>
      </c>
      <c r="G122" s="198" t="s">
        <v>518</v>
      </c>
      <c r="H122" s="199">
        <v>1</v>
      </c>
      <c r="I122" s="200"/>
      <c r="J122" s="201">
        <f t="shared" si="0"/>
        <v>0</v>
      </c>
      <c r="K122" s="197" t="s">
        <v>44</v>
      </c>
      <c r="L122" s="42"/>
      <c r="M122" s="202" t="s">
        <v>44</v>
      </c>
      <c r="N122" s="203" t="s">
        <v>53</v>
      </c>
      <c r="O122" s="67"/>
      <c r="P122" s="204">
        <f t="shared" si="1"/>
        <v>0</v>
      </c>
      <c r="Q122" s="204">
        <v>0</v>
      </c>
      <c r="R122" s="204">
        <f t="shared" si="2"/>
        <v>0</v>
      </c>
      <c r="S122" s="204">
        <v>0</v>
      </c>
      <c r="T122" s="205">
        <f t="shared" si="3"/>
        <v>0</v>
      </c>
      <c r="U122" s="37"/>
      <c r="V122" s="37"/>
      <c r="W122" s="37"/>
      <c r="X122" s="37"/>
      <c r="Y122" s="37"/>
      <c r="Z122" s="37"/>
      <c r="AA122" s="37"/>
      <c r="AB122" s="37"/>
      <c r="AC122" s="37"/>
      <c r="AD122" s="37"/>
      <c r="AE122" s="37"/>
      <c r="AR122" s="206" t="s">
        <v>104</v>
      </c>
      <c r="AT122" s="206" t="s">
        <v>264</v>
      </c>
      <c r="AU122" s="206" t="s">
        <v>89</v>
      </c>
      <c r="AY122" s="19" t="s">
        <v>262</v>
      </c>
      <c r="BE122" s="207">
        <f t="shared" si="4"/>
        <v>0</v>
      </c>
      <c r="BF122" s="207">
        <f t="shared" si="5"/>
        <v>0</v>
      </c>
      <c r="BG122" s="207">
        <f t="shared" si="6"/>
        <v>0</v>
      </c>
      <c r="BH122" s="207">
        <f t="shared" si="7"/>
        <v>0</v>
      </c>
      <c r="BI122" s="207">
        <f t="shared" si="8"/>
        <v>0</v>
      </c>
      <c r="BJ122" s="19" t="s">
        <v>89</v>
      </c>
      <c r="BK122" s="207">
        <f t="shared" si="9"/>
        <v>0</v>
      </c>
      <c r="BL122" s="19" t="s">
        <v>104</v>
      </c>
      <c r="BM122" s="206" t="s">
        <v>718</v>
      </c>
    </row>
    <row r="123" spans="1:65" s="2" customFormat="1" ht="21.75" customHeight="1">
      <c r="A123" s="37"/>
      <c r="B123" s="38"/>
      <c r="C123" s="195" t="s">
        <v>496</v>
      </c>
      <c r="D123" s="195" t="s">
        <v>264</v>
      </c>
      <c r="E123" s="196" t="s">
        <v>5504</v>
      </c>
      <c r="F123" s="197" t="s">
        <v>5505</v>
      </c>
      <c r="G123" s="198" t="s">
        <v>518</v>
      </c>
      <c r="H123" s="199">
        <v>1</v>
      </c>
      <c r="I123" s="200"/>
      <c r="J123" s="201">
        <f t="shared" si="0"/>
        <v>0</v>
      </c>
      <c r="K123" s="197" t="s">
        <v>44</v>
      </c>
      <c r="L123" s="42"/>
      <c r="M123" s="202" t="s">
        <v>44</v>
      </c>
      <c r="N123" s="203" t="s">
        <v>53</v>
      </c>
      <c r="O123" s="67"/>
      <c r="P123" s="204">
        <f t="shared" si="1"/>
        <v>0</v>
      </c>
      <c r="Q123" s="204">
        <v>0</v>
      </c>
      <c r="R123" s="204">
        <f t="shared" si="2"/>
        <v>0</v>
      </c>
      <c r="S123" s="204">
        <v>0</v>
      </c>
      <c r="T123" s="205">
        <f t="shared" si="3"/>
        <v>0</v>
      </c>
      <c r="U123" s="37"/>
      <c r="V123" s="37"/>
      <c r="W123" s="37"/>
      <c r="X123" s="37"/>
      <c r="Y123" s="37"/>
      <c r="Z123" s="37"/>
      <c r="AA123" s="37"/>
      <c r="AB123" s="37"/>
      <c r="AC123" s="37"/>
      <c r="AD123" s="37"/>
      <c r="AE123" s="37"/>
      <c r="AR123" s="206" t="s">
        <v>104</v>
      </c>
      <c r="AT123" s="206" t="s">
        <v>264</v>
      </c>
      <c r="AU123" s="206" t="s">
        <v>89</v>
      </c>
      <c r="AY123" s="19" t="s">
        <v>262</v>
      </c>
      <c r="BE123" s="207">
        <f t="shared" si="4"/>
        <v>0</v>
      </c>
      <c r="BF123" s="207">
        <f t="shared" si="5"/>
        <v>0</v>
      </c>
      <c r="BG123" s="207">
        <f t="shared" si="6"/>
        <v>0</v>
      </c>
      <c r="BH123" s="207">
        <f t="shared" si="7"/>
        <v>0</v>
      </c>
      <c r="BI123" s="207">
        <f t="shared" si="8"/>
        <v>0</v>
      </c>
      <c r="BJ123" s="19" t="s">
        <v>89</v>
      </c>
      <c r="BK123" s="207">
        <f t="shared" si="9"/>
        <v>0</v>
      </c>
      <c r="BL123" s="19" t="s">
        <v>104</v>
      </c>
      <c r="BM123" s="206" t="s">
        <v>733</v>
      </c>
    </row>
    <row r="124" spans="1:65" s="2" customFormat="1" ht="21.75" customHeight="1">
      <c r="A124" s="37"/>
      <c r="B124" s="38"/>
      <c r="C124" s="195" t="s">
        <v>511</v>
      </c>
      <c r="D124" s="195" t="s">
        <v>264</v>
      </c>
      <c r="E124" s="196" t="s">
        <v>5506</v>
      </c>
      <c r="F124" s="197" t="s">
        <v>5507</v>
      </c>
      <c r="G124" s="198" t="s">
        <v>518</v>
      </c>
      <c r="H124" s="199">
        <v>22</v>
      </c>
      <c r="I124" s="200"/>
      <c r="J124" s="201">
        <f t="shared" si="0"/>
        <v>0</v>
      </c>
      <c r="K124" s="197" t="s">
        <v>44</v>
      </c>
      <c r="L124" s="42"/>
      <c r="M124" s="202" t="s">
        <v>44</v>
      </c>
      <c r="N124" s="203" t="s">
        <v>53</v>
      </c>
      <c r="O124" s="67"/>
      <c r="P124" s="204">
        <f t="shared" si="1"/>
        <v>0</v>
      </c>
      <c r="Q124" s="204">
        <v>0</v>
      </c>
      <c r="R124" s="204">
        <f t="shared" si="2"/>
        <v>0</v>
      </c>
      <c r="S124" s="204">
        <v>0</v>
      </c>
      <c r="T124" s="205">
        <f t="shared" si="3"/>
        <v>0</v>
      </c>
      <c r="U124" s="37"/>
      <c r="V124" s="37"/>
      <c r="W124" s="37"/>
      <c r="X124" s="37"/>
      <c r="Y124" s="37"/>
      <c r="Z124" s="37"/>
      <c r="AA124" s="37"/>
      <c r="AB124" s="37"/>
      <c r="AC124" s="37"/>
      <c r="AD124" s="37"/>
      <c r="AE124" s="37"/>
      <c r="AR124" s="206" t="s">
        <v>104</v>
      </c>
      <c r="AT124" s="206" t="s">
        <v>264</v>
      </c>
      <c r="AU124" s="206" t="s">
        <v>89</v>
      </c>
      <c r="AY124" s="19" t="s">
        <v>262</v>
      </c>
      <c r="BE124" s="207">
        <f t="shared" si="4"/>
        <v>0</v>
      </c>
      <c r="BF124" s="207">
        <f t="shared" si="5"/>
        <v>0</v>
      </c>
      <c r="BG124" s="207">
        <f t="shared" si="6"/>
        <v>0</v>
      </c>
      <c r="BH124" s="207">
        <f t="shared" si="7"/>
        <v>0</v>
      </c>
      <c r="BI124" s="207">
        <f t="shared" si="8"/>
        <v>0</v>
      </c>
      <c r="BJ124" s="19" t="s">
        <v>89</v>
      </c>
      <c r="BK124" s="207">
        <f t="shared" si="9"/>
        <v>0</v>
      </c>
      <c r="BL124" s="19" t="s">
        <v>104</v>
      </c>
      <c r="BM124" s="206" t="s">
        <v>744</v>
      </c>
    </row>
    <row r="125" spans="1:65" s="2" customFormat="1" ht="16.5" customHeight="1">
      <c r="A125" s="37"/>
      <c r="B125" s="38"/>
      <c r="C125" s="195" t="s">
        <v>515</v>
      </c>
      <c r="D125" s="195" t="s">
        <v>264</v>
      </c>
      <c r="E125" s="196" t="s">
        <v>5508</v>
      </c>
      <c r="F125" s="197" t="s">
        <v>5509</v>
      </c>
      <c r="G125" s="198" t="s">
        <v>518</v>
      </c>
      <c r="H125" s="199">
        <v>26</v>
      </c>
      <c r="I125" s="200"/>
      <c r="J125" s="201">
        <f t="shared" si="0"/>
        <v>0</v>
      </c>
      <c r="K125" s="197" t="s">
        <v>44</v>
      </c>
      <c r="L125" s="42"/>
      <c r="M125" s="202" t="s">
        <v>44</v>
      </c>
      <c r="N125" s="203" t="s">
        <v>53</v>
      </c>
      <c r="O125" s="67"/>
      <c r="P125" s="204">
        <f t="shared" si="1"/>
        <v>0</v>
      </c>
      <c r="Q125" s="204">
        <v>0</v>
      </c>
      <c r="R125" s="204">
        <f t="shared" si="2"/>
        <v>0</v>
      </c>
      <c r="S125" s="204">
        <v>0</v>
      </c>
      <c r="T125" s="205">
        <f t="shared" si="3"/>
        <v>0</v>
      </c>
      <c r="U125" s="37"/>
      <c r="V125" s="37"/>
      <c r="W125" s="37"/>
      <c r="X125" s="37"/>
      <c r="Y125" s="37"/>
      <c r="Z125" s="37"/>
      <c r="AA125" s="37"/>
      <c r="AB125" s="37"/>
      <c r="AC125" s="37"/>
      <c r="AD125" s="37"/>
      <c r="AE125" s="37"/>
      <c r="AR125" s="206" t="s">
        <v>104</v>
      </c>
      <c r="AT125" s="206" t="s">
        <v>264</v>
      </c>
      <c r="AU125" s="206" t="s">
        <v>89</v>
      </c>
      <c r="AY125" s="19" t="s">
        <v>262</v>
      </c>
      <c r="BE125" s="207">
        <f t="shared" si="4"/>
        <v>0</v>
      </c>
      <c r="BF125" s="207">
        <f t="shared" si="5"/>
        <v>0</v>
      </c>
      <c r="BG125" s="207">
        <f t="shared" si="6"/>
        <v>0</v>
      </c>
      <c r="BH125" s="207">
        <f t="shared" si="7"/>
        <v>0</v>
      </c>
      <c r="BI125" s="207">
        <f t="shared" si="8"/>
        <v>0</v>
      </c>
      <c r="BJ125" s="19" t="s">
        <v>89</v>
      </c>
      <c r="BK125" s="207">
        <f t="shared" si="9"/>
        <v>0</v>
      </c>
      <c r="BL125" s="19" t="s">
        <v>104</v>
      </c>
      <c r="BM125" s="206" t="s">
        <v>903</v>
      </c>
    </row>
    <row r="126" spans="1:65" s="2" customFormat="1" ht="16.5" customHeight="1">
      <c r="A126" s="37"/>
      <c r="B126" s="38"/>
      <c r="C126" s="195" t="s">
        <v>523</v>
      </c>
      <c r="D126" s="195" t="s">
        <v>264</v>
      </c>
      <c r="E126" s="196" t="s">
        <v>5510</v>
      </c>
      <c r="F126" s="197" t="s">
        <v>5511</v>
      </c>
      <c r="G126" s="198" t="s">
        <v>518</v>
      </c>
      <c r="H126" s="199">
        <v>1</v>
      </c>
      <c r="I126" s="200"/>
      <c r="J126" s="201">
        <f t="shared" si="0"/>
        <v>0</v>
      </c>
      <c r="K126" s="197" t="s">
        <v>44</v>
      </c>
      <c r="L126" s="42"/>
      <c r="M126" s="202" t="s">
        <v>44</v>
      </c>
      <c r="N126" s="203" t="s">
        <v>53</v>
      </c>
      <c r="O126" s="67"/>
      <c r="P126" s="204">
        <f t="shared" si="1"/>
        <v>0</v>
      </c>
      <c r="Q126" s="204">
        <v>0</v>
      </c>
      <c r="R126" s="204">
        <f t="shared" si="2"/>
        <v>0</v>
      </c>
      <c r="S126" s="204">
        <v>0</v>
      </c>
      <c r="T126" s="205">
        <f t="shared" si="3"/>
        <v>0</v>
      </c>
      <c r="U126" s="37"/>
      <c r="V126" s="37"/>
      <c r="W126" s="37"/>
      <c r="X126" s="37"/>
      <c r="Y126" s="37"/>
      <c r="Z126" s="37"/>
      <c r="AA126" s="37"/>
      <c r="AB126" s="37"/>
      <c r="AC126" s="37"/>
      <c r="AD126" s="37"/>
      <c r="AE126" s="37"/>
      <c r="AR126" s="206" t="s">
        <v>104</v>
      </c>
      <c r="AT126" s="206" t="s">
        <v>264</v>
      </c>
      <c r="AU126" s="206" t="s">
        <v>89</v>
      </c>
      <c r="AY126" s="19" t="s">
        <v>262</v>
      </c>
      <c r="BE126" s="207">
        <f t="shared" si="4"/>
        <v>0</v>
      </c>
      <c r="BF126" s="207">
        <f t="shared" si="5"/>
        <v>0</v>
      </c>
      <c r="BG126" s="207">
        <f t="shared" si="6"/>
        <v>0</v>
      </c>
      <c r="BH126" s="207">
        <f t="shared" si="7"/>
        <v>0</v>
      </c>
      <c r="BI126" s="207">
        <f t="shared" si="8"/>
        <v>0</v>
      </c>
      <c r="BJ126" s="19" t="s">
        <v>89</v>
      </c>
      <c r="BK126" s="207">
        <f t="shared" si="9"/>
        <v>0</v>
      </c>
      <c r="BL126" s="19" t="s">
        <v>104</v>
      </c>
      <c r="BM126" s="206" t="s">
        <v>939</v>
      </c>
    </row>
    <row r="127" spans="1:65" s="2" customFormat="1" ht="16.5" customHeight="1">
      <c r="A127" s="37"/>
      <c r="B127" s="38"/>
      <c r="C127" s="195" t="s">
        <v>529</v>
      </c>
      <c r="D127" s="195" t="s">
        <v>264</v>
      </c>
      <c r="E127" s="196" t="s">
        <v>5512</v>
      </c>
      <c r="F127" s="197" t="s">
        <v>5513</v>
      </c>
      <c r="G127" s="198" t="s">
        <v>518</v>
      </c>
      <c r="H127" s="199">
        <v>10</v>
      </c>
      <c r="I127" s="200"/>
      <c r="J127" s="201">
        <f t="shared" si="0"/>
        <v>0</v>
      </c>
      <c r="K127" s="197" t="s">
        <v>44</v>
      </c>
      <c r="L127" s="42"/>
      <c r="M127" s="202" t="s">
        <v>44</v>
      </c>
      <c r="N127" s="203" t="s">
        <v>53</v>
      </c>
      <c r="O127" s="67"/>
      <c r="P127" s="204">
        <f t="shared" si="1"/>
        <v>0</v>
      </c>
      <c r="Q127" s="204">
        <v>0</v>
      </c>
      <c r="R127" s="204">
        <f t="shared" si="2"/>
        <v>0</v>
      </c>
      <c r="S127" s="204">
        <v>0</v>
      </c>
      <c r="T127" s="205">
        <f t="shared" si="3"/>
        <v>0</v>
      </c>
      <c r="U127" s="37"/>
      <c r="V127" s="37"/>
      <c r="W127" s="37"/>
      <c r="X127" s="37"/>
      <c r="Y127" s="37"/>
      <c r="Z127" s="37"/>
      <c r="AA127" s="37"/>
      <c r="AB127" s="37"/>
      <c r="AC127" s="37"/>
      <c r="AD127" s="37"/>
      <c r="AE127" s="37"/>
      <c r="AR127" s="206" t="s">
        <v>104</v>
      </c>
      <c r="AT127" s="206" t="s">
        <v>264</v>
      </c>
      <c r="AU127" s="206" t="s">
        <v>89</v>
      </c>
      <c r="AY127" s="19" t="s">
        <v>262</v>
      </c>
      <c r="BE127" s="207">
        <f t="shared" si="4"/>
        <v>0</v>
      </c>
      <c r="BF127" s="207">
        <f t="shared" si="5"/>
        <v>0</v>
      </c>
      <c r="BG127" s="207">
        <f t="shared" si="6"/>
        <v>0</v>
      </c>
      <c r="BH127" s="207">
        <f t="shared" si="7"/>
        <v>0</v>
      </c>
      <c r="BI127" s="207">
        <f t="shared" si="8"/>
        <v>0</v>
      </c>
      <c r="BJ127" s="19" t="s">
        <v>89</v>
      </c>
      <c r="BK127" s="207">
        <f t="shared" si="9"/>
        <v>0</v>
      </c>
      <c r="BL127" s="19" t="s">
        <v>104</v>
      </c>
      <c r="BM127" s="206" t="s">
        <v>955</v>
      </c>
    </row>
    <row r="128" spans="1:65" s="2" customFormat="1" ht="16.5" customHeight="1">
      <c r="A128" s="37"/>
      <c r="B128" s="38"/>
      <c r="C128" s="195" t="s">
        <v>539</v>
      </c>
      <c r="D128" s="195" t="s">
        <v>264</v>
      </c>
      <c r="E128" s="196" t="s">
        <v>5514</v>
      </c>
      <c r="F128" s="197" t="s">
        <v>5515</v>
      </c>
      <c r="G128" s="198" t="s">
        <v>518</v>
      </c>
      <c r="H128" s="199">
        <v>12</v>
      </c>
      <c r="I128" s="200"/>
      <c r="J128" s="201">
        <f t="shared" si="0"/>
        <v>0</v>
      </c>
      <c r="K128" s="197" t="s">
        <v>44</v>
      </c>
      <c r="L128" s="42"/>
      <c r="M128" s="202" t="s">
        <v>44</v>
      </c>
      <c r="N128" s="203" t="s">
        <v>53</v>
      </c>
      <c r="O128" s="67"/>
      <c r="P128" s="204">
        <f t="shared" si="1"/>
        <v>0</v>
      </c>
      <c r="Q128" s="204">
        <v>0</v>
      </c>
      <c r="R128" s="204">
        <f t="shared" si="2"/>
        <v>0</v>
      </c>
      <c r="S128" s="204">
        <v>0</v>
      </c>
      <c r="T128" s="205">
        <f t="shared" si="3"/>
        <v>0</v>
      </c>
      <c r="U128" s="37"/>
      <c r="V128" s="37"/>
      <c r="W128" s="37"/>
      <c r="X128" s="37"/>
      <c r="Y128" s="37"/>
      <c r="Z128" s="37"/>
      <c r="AA128" s="37"/>
      <c r="AB128" s="37"/>
      <c r="AC128" s="37"/>
      <c r="AD128" s="37"/>
      <c r="AE128" s="37"/>
      <c r="AR128" s="206" t="s">
        <v>104</v>
      </c>
      <c r="AT128" s="206" t="s">
        <v>264</v>
      </c>
      <c r="AU128" s="206" t="s">
        <v>89</v>
      </c>
      <c r="AY128" s="19" t="s">
        <v>262</v>
      </c>
      <c r="BE128" s="207">
        <f t="shared" si="4"/>
        <v>0</v>
      </c>
      <c r="BF128" s="207">
        <f t="shared" si="5"/>
        <v>0</v>
      </c>
      <c r="BG128" s="207">
        <f t="shared" si="6"/>
        <v>0</v>
      </c>
      <c r="BH128" s="207">
        <f t="shared" si="7"/>
        <v>0</v>
      </c>
      <c r="BI128" s="207">
        <f t="shared" si="8"/>
        <v>0</v>
      </c>
      <c r="BJ128" s="19" t="s">
        <v>89</v>
      </c>
      <c r="BK128" s="207">
        <f t="shared" si="9"/>
        <v>0</v>
      </c>
      <c r="BL128" s="19" t="s">
        <v>104</v>
      </c>
      <c r="BM128" s="206" t="s">
        <v>982</v>
      </c>
    </row>
    <row r="129" spans="1:65" s="2" customFormat="1" ht="16.5" customHeight="1">
      <c r="A129" s="37"/>
      <c r="B129" s="38"/>
      <c r="C129" s="195" t="s">
        <v>546</v>
      </c>
      <c r="D129" s="195" t="s">
        <v>264</v>
      </c>
      <c r="E129" s="196" t="s">
        <v>5516</v>
      </c>
      <c r="F129" s="197" t="s">
        <v>5517</v>
      </c>
      <c r="G129" s="198" t="s">
        <v>518</v>
      </c>
      <c r="H129" s="199">
        <v>3</v>
      </c>
      <c r="I129" s="200"/>
      <c r="J129" s="201">
        <f t="shared" si="0"/>
        <v>0</v>
      </c>
      <c r="K129" s="197" t="s">
        <v>44</v>
      </c>
      <c r="L129" s="42"/>
      <c r="M129" s="202" t="s">
        <v>44</v>
      </c>
      <c r="N129" s="203" t="s">
        <v>53</v>
      </c>
      <c r="O129" s="67"/>
      <c r="P129" s="204">
        <f t="shared" si="1"/>
        <v>0</v>
      </c>
      <c r="Q129" s="204">
        <v>0</v>
      </c>
      <c r="R129" s="204">
        <f t="shared" si="2"/>
        <v>0</v>
      </c>
      <c r="S129" s="204">
        <v>0</v>
      </c>
      <c r="T129" s="205">
        <f t="shared" si="3"/>
        <v>0</v>
      </c>
      <c r="U129" s="37"/>
      <c r="V129" s="37"/>
      <c r="W129" s="37"/>
      <c r="X129" s="37"/>
      <c r="Y129" s="37"/>
      <c r="Z129" s="37"/>
      <c r="AA129" s="37"/>
      <c r="AB129" s="37"/>
      <c r="AC129" s="37"/>
      <c r="AD129" s="37"/>
      <c r="AE129" s="37"/>
      <c r="AR129" s="206" t="s">
        <v>104</v>
      </c>
      <c r="AT129" s="206" t="s">
        <v>264</v>
      </c>
      <c r="AU129" s="206" t="s">
        <v>89</v>
      </c>
      <c r="AY129" s="19" t="s">
        <v>262</v>
      </c>
      <c r="BE129" s="207">
        <f t="shared" si="4"/>
        <v>0</v>
      </c>
      <c r="BF129" s="207">
        <f t="shared" si="5"/>
        <v>0</v>
      </c>
      <c r="BG129" s="207">
        <f t="shared" si="6"/>
        <v>0</v>
      </c>
      <c r="BH129" s="207">
        <f t="shared" si="7"/>
        <v>0</v>
      </c>
      <c r="BI129" s="207">
        <f t="shared" si="8"/>
        <v>0</v>
      </c>
      <c r="BJ129" s="19" t="s">
        <v>89</v>
      </c>
      <c r="BK129" s="207">
        <f t="shared" si="9"/>
        <v>0</v>
      </c>
      <c r="BL129" s="19" t="s">
        <v>104</v>
      </c>
      <c r="BM129" s="206" t="s">
        <v>1014</v>
      </c>
    </row>
    <row r="130" spans="1:65" s="2" customFormat="1" ht="21.75" customHeight="1">
      <c r="A130" s="37"/>
      <c r="B130" s="38"/>
      <c r="C130" s="195" t="s">
        <v>581</v>
      </c>
      <c r="D130" s="195" t="s">
        <v>264</v>
      </c>
      <c r="E130" s="196" t="s">
        <v>5518</v>
      </c>
      <c r="F130" s="197" t="s">
        <v>5519</v>
      </c>
      <c r="G130" s="198" t="s">
        <v>518</v>
      </c>
      <c r="H130" s="199">
        <v>5</v>
      </c>
      <c r="I130" s="200"/>
      <c r="J130" s="201">
        <f t="shared" si="0"/>
        <v>0</v>
      </c>
      <c r="K130" s="197" t="s">
        <v>44</v>
      </c>
      <c r="L130" s="42"/>
      <c r="M130" s="202" t="s">
        <v>44</v>
      </c>
      <c r="N130" s="203" t="s">
        <v>53</v>
      </c>
      <c r="O130" s="67"/>
      <c r="P130" s="204">
        <f t="shared" si="1"/>
        <v>0</v>
      </c>
      <c r="Q130" s="204">
        <v>0</v>
      </c>
      <c r="R130" s="204">
        <f t="shared" si="2"/>
        <v>0</v>
      </c>
      <c r="S130" s="204">
        <v>0</v>
      </c>
      <c r="T130" s="205">
        <f t="shared" si="3"/>
        <v>0</v>
      </c>
      <c r="U130" s="37"/>
      <c r="V130" s="37"/>
      <c r="W130" s="37"/>
      <c r="X130" s="37"/>
      <c r="Y130" s="37"/>
      <c r="Z130" s="37"/>
      <c r="AA130" s="37"/>
      <c r="AB130" s="37"/>
      <c r="AC130" s="37"/>
      <c r="AD130" s="37"/>
      <c r="AE130" s="37"/>
      <c r="AR130" s="206" t="s">
        <v>104</v>
      </c>
      <c r="AT130" s="206" t="s">
        <v>264</v>
      </c>
      <c r="AU130" s="206" t="s">
        <v>89</v>
      </c>
      <c r="AY130" s="19" t="s">
        <v>262</v>
      </c>
      <c r="BE130" s="207">
        <f t="shared" si="4"/>
        <v>0</v>
      </c>
      <c r="BF130" s="207">
        <f t="shared" si="5"/>
        <v>0</v>
      </c>
      <c r="BG130" s="207">
        <f t="shared" si="6"/>
        <v>0</v>
      </c>
      <c r="BH130" s="207">
        <f t="shared" si="7"/>
        <v>0</v>
      </c>
      <c r="BI130" s="207">
        <f t="shared" si="8"/>
        <v>0</v>
      </c>
      <c r="BJ130" s="19" t="s">
        <v>89</v>
      </c>
      <c r="BK130" s="207">
        <f t="shared" si="9"/>
        <v>0</v>
      </c>
      <c r="BL130" s="19" t="s">
        <v>104</v>
      </c>
      <c r="BM130" s="206" t="s">
        <v>1028</v>
      </c>
    </row>
    <row r="131" spans="1:65" s="2" customFormat="1" ht="16.5" customHeight="1">
      <c r="A131" s="37"/>
      <c r="B131" s="38"/>
      <c r="C131" s="195" t="s">
        <v>587</v>
      </c>
      <c r="D131" s="195" t="s">
        <v>264</v>
      </c>
      <c r="E131" s="196" t="s">
        <v>5520</v>
      </c>
      <c r="F131" s="197" t="s">
        <v>5521</v>
      </c>
      <c r="G131" s="198" t="s">
        <v>518</v>
      </c>
      <c r="H131" s="199">
        <v>1</v>
      </c>
      <c r="I131" s="200"/>
      <c r="J131" s="201">
        <f t="shared" si="0"/>
        <v>0</v>
      </c>
      <c r="K131" s="197" t="s">
        <v>44</v>
      </c>
      <c r="L131" s="42"/>
      <c r="M131" s="202" t="s">
        <v>44</v>
      </c>
      <c r="N131" s="203" t="s">
        <v>53</v>
      </c>
      <c r="O131" s="67"/>
      <c r="P131" s="204">
        <f t="shared" si="1"/>
        <v>0</v>
      </c>
      <c r="Q131" s="204">
        <v>0</v>
      </c>
      <c r="R131" s="204">
        <f t="shared" si="2"/>
        <v>0</v>
      </c>
      <c r="S131" s="204">
        <v>0</v>
      </c>
      <c r="T131" s="205">
        <f t="shared" si="3"/>
        <v>0</v>
      </c>
      <c r="U131" s="37"/>
      <c r="V131" s="37"/>
      <c r="W131" s="37"/>
      <c r="X131" s="37"/>
      <c r="Y131" s="37"/>
      <c r="Z131" s="37"/>
      <c r="AA131" s="37"/>
      <c r="AB131" s="37"/>
      <c r="AC131" s="37"/>
      <c r="AD131" s="37"/>
      <c r="AE131" s="37"/>
      <c r="AR131" s="206" t="s">
        <v>104</v>
      </c>
      <c r="AT131" s="206" t="s">
        <v>264</v>
      </c>
      <c r="AU131" s="206" t="s">
        <v>89</v>
      </c>
      <c r="AY131" s="19" t="s">
        <v>262</v>
      </c>
      <c r="BE131" s="207">
        <f t="shared" si="4"/>
        <v>0</v>
      </c>
      <c r="BF131" s="207">
        <f t="shared" si="5"/>
        <v>0</v>
      </c>
      <c r="BG131" s="207">
        <f t="shared" si="6"/>
        <v>0</v>
      </c>
      <c r="BH131" s="207">
        <f t="shared" si="7"/>
        <v>0</v>
      </c>
      <c r="BI131" s="207">
        <f t="shared" si="8"/>
        <v>0</v>
      </c>
      <c r="BJ131" s="19" t="s">
        <v>89</v>
      </c>
      <c r="BK131" s="207">
        <f t="shared" si="9"/>
        <v>0</v>
      </c>
      <c r="BL131" s="19" t="s">
        <v>104</v>
      </c>
      <c r="BM131" s="206" t="s">
        <v>1038</v>
      </c>
    </row>
    <row r="132" spans="1:65" s="2" customFormat="1" ht="16.5" customHeight="1">
      <c r="A132" s="37"/>
      <c r="B132" s="38"/>
      <c r="C132" s="195" t="s">
        <v>607</v>
      </c>
      <c r="D132" s="195" t="s">
        <v>264</v>
      </c>
      <c r="E132" s="196" t="s">
        <v>5522</v>
      </c>
      <c r="F132" s="197" t="s">
        <v>5523</v>
      </c>
      <c r="G132" s="198" t="s">
        <v>518</v>
      </c>
      <c r="H132" s="199">
        <v>1</v>
      </c>
      <c r="I132" s="200"/>
      <c r="J132" s="201">
        <f t="shared" si="0"/>
        <v>0</v>
      </c>
      <c r="K132" s="197" t="s">
        <v>44</v>
      </c>
      <c r="L132" s="42"/>
      <c r="M132" s="202" t="s">
        <v>44</v>
      </c>
      <c r="N132" s="203" t="s">
        <v>53</v>
      </c>
      <c r="O132" s="67"/>
      <c r="P132" s="204">
        <f t="shared" si="1"/>
        <v>0</v>
      </c>
      <c r="Q132" s="204">
        <v>0</v>
      </c>
      <c r="R132" s="204">
        <f t="shared" si="2"/>
        <v>0</v>
      </c>
      <c r="S132" s="204">
        <v>0</v>
      </c>
      <c r="T132" s="205">
        <f t="shared" si="3"/>
        <v>0</v>
      </c>
      <c r="U132" s="37"/>
      <c r="V132" s="37"/>
      <c r="W132" s="37"/>
      <c r="X132" s="37"/>
      <c r="Y132" s="37"/>
      <c r="Z132" s="37"/>
      <c r="AA132" s="37"/>
      <c r="AB132" s="37"/>
      <c r="AC132" s="37"/>
      <c r="AD132" s="37"/>
      <c r="AE132" s="37"/>
      <c r="AR132" s="206" t="s">
        <v>104</v>
      </c>
      <c r="AT132" s="206" t="s">
        <v>264</v>
      </c>
      <c r="AU132" s="206" t="s">
        <v>89</v>
      </c>
      <c r="AY132" s="19" t="s">
        <v>262</v>
      </c>
      <c r="BE132" s="207">
        <f t="shared" si="4"/>
        <v>0</v>
      </c>
      <c r="BF132" s="207">
        <f t="shared" si="5"/>
        <v>0</v>
      </c>
      <c r="BG132" s="207">
        <f t="shared" si="6"/>
        <v>0</v>
      </c>
      <c r="BH132" s="207">
        <f t="shared" si="7"/>
        <v>0</v>
      </c>
      <c r="BI132" s="207">
        <f t="shared" si="8"/>
        <v>0</v>
      </c>
      <c r="BJ132" s="19" t="s">
        <v>89</v>
      </c>
      <c r="BK132" s="207">
        <f t="shared" si="9"/>
        <v>0</v>
      </c>
      <c r="BL132" s="19" t="s">
        <v>104</v>
      </c>
      <c r="BM132" s="206" t="s">
        <v>1047</v>
      </c>
    </row>
    <row r="133" spans="1:65" s="2" customFormat="1" ht="16.5" customHeight="1">
      <c r="A133" s="37"/>
      <c r="B133" s="38"/>
      <c r="C133" s="195" t="s">
        <v>619</v>
      </c>
      <c r="D133" s="195" t="s">
        <v>264</v>
      </c>
      <c r="E133" s="196" t="s">
        <v>5524</v>
      </c>
      <c r="F133" s="197" t="s">
        <v>5525</v>
      </c>
      <c r="G133" s="198" t="s">
        <v>518</v>
      </c>
      <c r="H133" s="199">
        <v>1</v>
      </c>
      <c r="I133" s="200"/>
      <c r="J133" s="201">
        <f t="shared" si="0"/>
        <v>0</v>
      </c>
      <c r="K133" s="197" t="s">
        <v>44</v>
      </c>
      <c r="L133" s="42"/>
      <c r="M133" s="202" t="s">
        <v>44</v>
      </c>
      <c r="N133" s="203" t="s">
        <v>53</v>
      </c>
      <c r="O133" s="67"/>
      <c r="P133" s="204">
        <f t="shared" si="1"/>
        <v>0</v>
      </c>
      <c r="Q133" s="204">
        <v>0</v>
      </c>
      <c r="R133" s="204">
        <f t="shared" si="2"/>
        <v>0</v>
      </c>
      <c r="S133" s="204">
        <v>0</v>
      </c>
      <c r="T133" s="205">
        <f t="shared" si="3"/>
        <v>0</v>
      </c>
      <c r="U133" s="37"/>
      <c r="V133" s="37"/>
      <c r="W133" s="37"/>
      <c r="X133" s="37"/>
      <c r="Y133" s="37"/>
      <c r="Z133" s="37"/>
      <c r="AA133" s="37"/>
      <c r="AB133" s="37"/>
      <c r="AC133" s="37"/>
      <c r="AD133" s="37"/>
      <c r="AE133" s="37"/>
      <c r="AR133" s="206" t="s">
        <v>104</v>
      </c>
      <c r="AT133" s="206" t="s">
        <v>264</v>
      </c>
      <c r="AU133" s="206" t="s">
        <v>89</v>
      </c>
      <c r="AY133" s="19" t="s">
        <v>262</v>
      </c>
      <c r="BE133" s="207">
        <f t="shared" si="4"/>
        <v>0</v>
      </c>
      <c r="BF133" s="207">
        <f t="shared" si="5"/>
        <v>0</v>
      </c>
      <c r="BG133" s="207">
        <f t="shared" si="6"/>
        <v>0</v>
      </c>
      <c r="BH133" s="207">
        <f t="shared" si="7"/>
        <v>0</v>
      </c>
      <c r="BI133" s="207">
        <f t="shared" si="8"/>
        <v>0</v>
      </c>
      <c r="BJ133" s="19" t="s">
        <v>89</v>
      </c>
      <c r="BK133" s="207">
        <f t="shared" si="9"/>
        <v>0</v>
      </c>
      <c r="BL133" s="19" t="s">
        <v>104</v>
      </c>
      <c r="BM133" s="206" t="s">
        <v>1059</v>
      </c>
    </row>
    <row r="134" spans="1:65" s="2" customFormat="1" ht="21.75" customHeight="1">
      <c r="A134" s="37"/>
      <c r="B134" s="38"/>
      <c r="C134" s="195" t="s">
        <v>632</v>
      </c>
      <c r="D134" s="195" t="s">
        <v>264</v>
      </c>
      <c r="E134" s="196" t="s">
        <v>5526</v>
      </c>
      <c r="F134" s="197" t="s">
        <v>5527</v>
      </c>
      <c r="G134" s="198" t="s">
        <v>518</v>
      </c>
      <c r="H134" s="199">
        <v>1</v>
      </c>
      <c r="I134" s="200"/>
      <c r="J134" s="201">
        <f t="shared" si="0"/>
        <v>0</v>
      </c>
      <c r="K134" s="197" t="s">
        <v>44</v>
      </c>
      <c r="L134" s="42"/>
      <c r="M134" s="202" t="s">
        <v>44</v>
      </c>
      <c r="N134" s="203" t="s">
        <v>53</v>
      </c>
      <c r="O134" s="67"/>
      <c r="P134" s="204">
        <f t="shared" si="1"/>
        <v>0</v>
      </c>
      <c r="Q134" s="204">
        <v>0</v>
      </c>
      <c r="R134" s="204">
        <f t="shared" si="2"/>
        <v>0</v>
      </c>
      <c r="S134" s="204">
        <v>0</v>
      </c>
      <c r="T134" s="205">
        <f t="shared" si="3"/>
        <v>0</v>
      </c>
      <c r="U134" s="37"/>
      <c r="V134" s="37"/>
      <c r="W134" s="37"/>
      <c r="X134" s="37"/>
      <c r="Y134" s="37"/>
      <c r="Z134" s="37"/>
      <c r="AA134" s="37"/>
      <c r="AB134" s="37"/>
      <c r="AC134" s="37"/>
      <c r="AD134" s="37"/>
      <c r="AE134" s="37"/>
      <c r="AR134" s="206" t="s">
        <v>104</v>
      </c>
      <c r="AT134" s="206" t="s">
        <v>264</v>
      </c>
      <c r="AU134" s="206" t="s">
        <v>89</v>
      </c>
      <c r="AY134" s="19" t="s">
        <v>262</v>
      </c>
      <c r="BE134" s="207">
        <f t="shared" si="4"/>
        <v>0</v>
      </c>
      <c r="BF134" s="207">
        <f t="shared" si="5"/>
        <v>0</v>
      </c>
      <c r="BG134" s="207">
        <f t="shared" si="6"/>
        <v>0</v>
      </c>
      <c r="BH134" s="207">
        <f t="shared" si="7"/>
        <v>0</v>
      </c>
      <c r="BI134" s="207">
        <f t="shared" si="8"/>
        <v>0</v>
      </c>
      <c r="BJ134" s="19" t="s">
        <v>89</v>
      </c>
      <c r="BK134" s="207">
        <f t="shared" si="9"/>
        <v>0</v>
      </c>
      <c r="BL134" s="19" t="s">
        <v>104</v>
      </c>
      <c r="BM134" s="206" t="s">
        <v>1071</v>
      </c>
    </row>
    <row r="135" spans="1:65" s="12" customFormat="1" ht="25.9" customHeight="1">
      <c r="B135" s="179"/>
      <c r="C135" s="180"/>
      <c r="D135" s="181" t="s">
        <v>81</v>
      </c>
      <c r="E135" s="182" t="s">
        <v>5243</v>
      </c>
      <c r="F135" s="182" t="s">
        <v>5528</v>
      </c>
      <c r="G135" s="180"/>
      <c r="H135" s="180"/>
      <c r="I135" s="183"/>
      <c r="J135" s="184">
        <f>BK135</f>
        <v>0</v>
      </c>
      <c r="K135" s="180"/>
      <c r="L135" s="185"/>
      <c r="M135" s="186"/>
      <c r="N135" s="187"/>
      <c r="O135" s="187"/>
      <c r="P135" s="188">
        <f>SUM(P136:P166)</f>
        <v>0</v>
      </c>
      <c r="Q135" s="187"/>
      <c r="R135" s="188">
        <f>SUM(R136:R166)</f>
        <v>0</v>
      </c>
      <c r="S135" s="187"/>
      <c r="T135" s="189">
        <f>SUM(T136:T166)</f>
        <v>0</v>
      </c>
      <c r="AR135" s="190" t="s">
        <v>89</v>
      </c>
      <c r="AT135" s="191" t="s">
        <v>81</v>
      </c>
      <c r="AU135" s="191" t="s">
        <v>82</v>
      </c>
      <c r="AY135" s="190" t="s">
        <v>262</v>
      </c>
      <c r="BK135" s="192">
        <f>SUM(BK136:BK166)</f>
        <v>0</v>
      </c>
    </row>
    <row r="136" spans="1:65" s="2" customFormat="1" ht="16.5" customHeight="1">
      <c r="A136" s="37"/>
      <c r="B136" s="38"/>
      <c r="C136" s="195" t="s">
        <v>638</v>
      </c>
      <c r="D136" s="195" t="s">
        <v>264</v>
      </c>
      <c r="E136" s="196" t="s">
        <v>5529</v>
      </c>
      <c r="F136" s="197" t="s">
        <v>5530</v>
      </c>
      <c r="G136" s="198" t="s">
        <v>518</v>
      </c>
      <c r="H136" s="199">
        <v>1</v>
      </c>
      <c r="I136" s="200"/>
      <c r="J136" s="201">
        <f t="shared" ref="J136:J166" si="10">ROUND(I136*H136,2)</f>
        <v>0</v>
      </c>
      <c r="K136" s="197" t="s">
        <v>44</v>
      </c>
      <c r="L136" s="42"/>
      <c r="M136" s="202" t="s">
        <v>44</v>
      </c>
      <c r="N136" s="203" t="s">
        <v>53</v>
      </c>
      <c r="O136" s="67"/>
      <c r="P136" s="204">
        <f t="shared" ref="P136:P166" si="11">O136*H136</f>
        <v>0</v>
      </c>
      <c r="Q136" s="204">
        <v>0</v>
      </c>
      <c r="R136" s="204">
        <f t="shared" ref="R136:R166" si="12">Q136*H136</f>
        <v>0</v>
      </c>
      <c r="S136" s="204">
        <v>0</v>
      </c>
      <c r="T136" s="205">
        <f t="shared" ref="T136:T166" si="13">S136*H136</f>
        <v>0</v>
      </c>
      <c r="U136" s="37"/>
      <c r="V136" s="37"/>
      <c r="W136" s="37"/>
      <c r="X136" s="37"/>
      <c r="Y136" s="37"/>
      <c r="Z136" s="37"/>
      <c r="AA136" s="37"/>
      <c r="AB136" s="37"/>
      <c r="AC136" s="37"/>
      <c r="AD136" s="37"/>
      <c r="AE136" s="37"/>
      <c r="AR136" s="206" t="s">
        <v>104</v>
      </c>
      <c r="AT136" s="206" t="s">
        <v>264</v>
      </c>
      <c r="AU136" s="206" t="s">
        <v>89</v>
      </c>
      <c r="AY136" s="19" t="s">
        <v>262</v>
      </c>
      <c r="BE136" s="207">
        <f t="shared" ref="BE136:BE166" si="14">IF(N136="základní",J136,0)</f>
        <v>0</v>
      </c>
      <c r="BF136" s="207">
        <f t="shared" ref="BF136:BF166" si="15">IF(N136="snížená",J136,0)</f>
        <v>0</v>
      </c>
      <c r="BG136" s="207">
        <f t="shared" ref="BG136:BG166" si="16">IF(N136="zákl. přenesená",J136,0)</f>
        <v>0</v>
      </c>
      <c r="BH136" s="207">
        <f t="shared" ref="BH136:BH166" si="17">IF(N136="sníž. přenesená",J136,0)</f>
        <v>0</v>
      </c>
      <c r="BI136" s="207">
        <f t="shared" ref="BI136:BI166" si="18">IF(N136="nulová",J136,0)</f>
        <v>0</v>
      </c>
      <c r="BJ136" s="19" t="s">
        <v>89</v>
      </c>
      <c r="BK136" s="207">
        <f t="shared" ref="BK136:BK166" si="19">ROUND(I136*H136,2)</f>
        <v>0</v>
      </c>
      <c r="BL136" s="19" t="s">
        <v>104</v>
      </c>
      <c r="BM136" s="206" t="s">
        <v>1081</v>
      </c>
    </row>
    <row r="137" spans="1:65" s="2" customFormat="1" ht="16.5" customHeight="1">
      <c r="A137" s="37"/>
      <c r="B137" s="38"/>
      <c r="C137" s="195" t="s">
        <v>648</v>
      </c>
      <c r="D137" s="195" t="s">
        <v>264</v>
      </c>
      <c r="E137" s="196" t="s">
        <v>5531</v>
      </c>
      <c r="F137" s="197" t="s">
        <v>5532</v>
      </c>
      <c r="G137" s="198" t="s">
        <v>518</v>
      </c>
      <c r="H137" s="199">
        <v>1</v>
      </c>
      <c r="I137" s="200"/>
      <c r="J137" s="201">
        <f t="shared" si="10"/>
        <v>0</v>
      </c>
      <c r="K137" s="197" t="s">
        <v>44</v>
      </c>
      <c r="L137" s="42"/>
      <c r="M137" s="202" t="s">
        <v>44</v>
      </c>
      <c r="N137" s="203" t="s">
        <v>53</v>
      </c>
      <c r="O137" s="67"/>
      <c r="P137" s="204">
        <f t="shared" si="11"/>
        <v>0</v>
      </c>
      <c r="Q137" s="204">
        <v>0</v>
      </c>
      <c r="R137" s="204">
        <f t="shared" si="12"/>
        <v>0</v>
      </c>
      <c r="S137" s="204">
        <v>0</v>
      </c>
      <c r="T137" s="205">
        <f t="shared" si="13"/>
        <v>0</v>
      </c>
      <c r="U137" s="37"/>
      <c r="V137" s="37"/>
      <c r="W137" s="37"/>
      <c r="X137" s="37"/>
      <c r="Y137" s="37"/>
      <c r="Z137" s="37"/>
      <c r="AA137" s="37"/>
      <c r="AB137" s="37"/>
      <c r="AC137" s="37"/>
      <c r="AD137" s="37"/>
      <c r="AE137" s="37"/>
      <c r="AR137" s="206" t="s">
        <v>104</v>
      </c>
      <c r="AT137" s="206" t="s">
        <v>264</v>
      </c>
      <c r="AU137" s="206" t="s">
        <v>89</v>
      </c>
      <c r="AY137" s="19" t="s">
        <v>262</v>
      </c>
      <c r="BE137" s="207">
        <f t="shared" si="14"/>
        <v>0</v>
      </c>
      <c r="BF137" s="207">
        <f t="shared" si="15"/>
        <v>0</v>
      </c>
      <c r="BG137" s="207">
        <f t="shared" si="16"/>
        <v>0</v>
      </c>
      <c r="BH137" s="207">
        <f t="shared" si="17"/>
        <v>0</v>
      </c>
      <c r="BI137" s="207">
        <f t="shared" si="18"/>
        <v>0</v>
      </c>
      <c r="BJ137" s="19" t="s">
        <v>89</v>
      </c>
      <c r="BK137" s="207">
        <f t="shared" si="19"/>
        <v>0</v>
      </c>
      <c r="BL137" s="19" t="s">
        <v>104</v>
      </c>
      <c r="BM137" s="206" t="s">
        <v>1089</v>
      </c>
    </row>
    <row r="138" spans="1:65" s="2" customFormat="1" ht="16.5" customHeight="1">
      <c r="A138" s="37"/>
      <c r="B138" s="38"/>
      <c r="C138" s="195" t="s">
        <v>657</v>
      </c>
      <c r="D138" s="195" t="s">
        <v>264</v>
      </c>
      <c r="E138" s="196" t="s">
        <v>5533</v>
      </c>
      <c r="F138" s="197" t="s">
        <v>5534</v>
      </c>
      <c r="G138" s="198" t="s">
        <v>518</v>
      </c>
      <c r="H138" s="199">
        <v>1</v>
      </c>
      <c r="I138" s="200"/>
      <c r="J138" s="201">
        <f t="shared" si="10"/>
        <v>0</v>
      </c>
      <c r="K138" s="197" t="s">
        <v>44</v>
      </c>
      <c r="L138" s="42"/>
      <c r="M138" s="202" t="s">
        <v>44</v>
      </c>
      <c r="N138" s="203" t="s">
        <v>53</v>
      </c>
      <c r="O138" s="67"/>
      <c r="P138" s="204">
        <f t="shared" si="11"/>
        <v>0</v>
      </c>
      <c r="Q138" s="204">
        <v>0</v>
      </c>
      <c r="R138" s="204">
        <f t="shared" si="12"/>
        <v>0</v>
      </c>
      <c r="S138" s="204">
        <v>0</v>
      </c>
      <c r="T138" s="205">
        <f t="shared" si="13"/>
        <v>0</v>
      </c>
      <c r="U138" s="37"/>
      <c r="V138" s="37"/>
      <c r="W138" s="37"/>
      <c r="X138" s="37"/>
      <c r="Y138" s="37"/>
      <c r="Z138" s="37"/>
      <c r="AA138" s="37"/>
      <c r="AB138" s="37"/>
      <c r="AC138" s="37"/>
      <c r="AD138" s="37"/>
      <c r="AE138" s="37"/>
      <c r="AR138" s="206" t="s">
        <v>104</v>
      </c>
      <c r="AT138" s="206" t="s">
        <v>264</v>
      </c>
      <c r="AU138" s="206" t="s">
        <v>89</v>
      </c>
      <c r="AY138" s="19" t="s">
        <v>262</v>
      </c>
      <c r="BE138" s="207">
        <f t="shared" si="14"/>
        <v>0</v>
      </c>
      <c r="BF138" s="207">
        <f t="shared" si="15"/>
        <v>0</v>
      </c>
      <c r="BG138" s="207">
        <f t="shared" si="16"/>
        <v>0</v>
      </c>
      <c r="BH138" s="207">
        <f t="shared" si="17"/>
        <v>0</v>
      </c>
      <c r="BI138" s="207">
        <f t="shared" si="18"/>
        <v>0</v>
      </c>
      <c r="BJ138" s="19" t="s">
        <v>89</v>
      </c>
      <c r="BK138" s="207">
        <f t="shared" si="19"/>
        <v>0</v>
      </c>
      <c r="BL138" s="19" t="s">
        <v>104</v>
      </c>
      <c r="BM138" s="206" t="s">
        <v>1102</v>
      </c>
    </row>
    <row r="139" spans="1:65" s="2" customFormat="1" ht="16.5" customHeight="1">
      <c r="A139" s="37"/>
      <c r="B139" s="38"/>
      <c r="C139" s="195" t="s">
        <v>664</v>
      </c>
      <c r="D139" s="195" t="s">
        <v>264</v>
      </c>
      <c r="E139" s="196" t="s">
        <v>5468</v>
      </c>
      <c r="F139" s="197" t="s">
        <v>5469</v>
      </c>
      <c r="G139" s="198" t="s">
        <v>518</v>
      </c>
      <c r="H139" s="199">
        <v>1</v>
      </c>
      <c r="I139" s="200"/>
      <c r="J139" s="201">
        <f t="shared" si="10"/>
        <v>0</v>
      </c>
      <c r="K139" s="197" t="s">
        <v>44</v>
      </c>
      <c r="L139" s="42"/>
      <c r="M139" s="202" t="s">
        <v>44</v>
      </c>
      <c r="N139" s="203" t="s">
        <v>53</v>
      </c>
      <c r="O139" s="67"/>
      <c r="P139" s="204">
        <f t="shared" si="11"/>
        <v>0</v>
      </c>
      <c r="Q139" s="204">
        <v>0</v>
      </c>
      <c r="R139" s="204">
        <f t="shared" si="12"/>
        <v>0</v>
      </c>
      <c r="S139" s="204">
        <v>0</v>
      </c>
      <c r="T139" s="205">
        <f t="shared" si="13"/>
        <v>0</v>
      </c>
      <c r="U139" s="37"/>
      <c r="V139" s="37"/>
      <c r="W139" s="37"/>
      <c r="X139" s="37"/>
      <c r="Y139" s="37"/>
      <c r="Z139" s="37"/>
      <c r="AA139" s="37"/>
      <c r="AB139" s="37"/>
      <c r="AC139" s="37"/>
      <c r="AD139" s="37"/>
      <c r="AE139" s="37"/>
      <c r="AR139" s="206" t="s">
        <v>104</v>
      </c>
      <c r="AT139" s="206" t="s">
        <v>264</v>
      </c>
      <c r="AU139" s="206" t="s">
        <v>89</v>
      </c>
      <c r="AY139" s="19" t="s">
        <v>262</v>
      </c>
      <c r="BE139" s="207">
        <f t="shared" si="14"/>
        <v>0</v>
      </c>
      <c r="BF139" s="207">
        <f t="shared" si="15"/>
        <v>0</v>
      </c>
      <c r="BG139" s="207">
        <f t="shared" si="16"/>
        <v>0</v>
      </c>
      <c r="BH139" s="207">
        <f t="shared" si="17"/>
        <v>0</v>
      </c>
      <c r="BI139" s="207">
        <f t="shared" si="18"/>
        <v>0</v>
      </c>
      <c r="BJ139" s="19" t="s">
        <v>89</v>
      </c>
      <c r="BK139" s="207">
        <f t="shared" si="19"/>
        <v>0</v>
      </c>
      <c r="BL139" s="19" t="s">
        <v>104</v>
      </c>
      <c r="BM139" s="206" t="s">
        <v>1113</v>
      </c>
    </row>
    <row r="140" spans="1:65" s="2" customFormat="1" ht="16.5" customHeight="1">
      <c r="A140" s="37"/>
      <c r="B140" s="38"/>
      <c r="C140" s="195" t="s">
        <v>668</v>
      </c>
      <c r="D140" s="195" t="s">
        <v>264</v>
      </c>
      <c r="E140" s="196" t="s">
        <v>5470</v>
      </c>
      <c r="F140" s="197" t="s">
        <v>5471</v>
      </c>
      <c r="G140" s="198" t="s">
        <v>518</v>
      </c>
      <c r="H140" s="199">
        <v>2</v>
      </c>
      <c r="I140" s="200"/>
      <c r="J140" s="201">
        <f t="shared" si="10"/>
        <v>0</v>
      </c>
      <c r="K140" s="197" t="s">
        <v>44</v>
      </c>
      <c r="L140" s="42"/>
      <c r="M140" s="202" t="s">
        <v>44</v>
      </c>
      <c r="N140" s="203" t="s">
        <v>53</v>
      </c>
      <c r="O140" s="67"/>
      <c r="P140" s="204">
        <f t="shared" si="11"/>
        <v>0</v>
      </c>
      <c r="Q140" s="204">
        <v>0</v>
      </c>
      <c r="R140" s="204">
        <f t="shared" si="12"/>
        <v>0</v>
      </c>
      <c r="S140" s="204">
        <v>0</v>
      </c>
      <c r="T140" s="205">
        <f t="shared" si="13"/>
        <v>0</v>
      </c>
      <c r="U140" s="37"/>
      <c r="V140" s="37"/>
      <c r="W140" s="37"/>
      <c r="X140" s="37"/>
      <c r="Y140" s="37"/>
      <c r="Z140" s="37"/>
      <c r="AA140" s="37"/>
      <c r="AB140" s="37"/>
      <c r="AC140" s="37"/>
      <c r="AD140" s="37"/>
      <c r="AE140" s="37"/>
      <c r="AR140" s="206" t="s">
        <v>104</v>
      </c>
      <c r="AT140" s="206" t="s">
        <v>264</v>
      </c>
      <c r="AU140" s="206" t="s">
        <v>89</v>
      </c>
      <c r="AY140" s="19" t="s">
        <v>262</v>
      </c>
      <c r="BE140" s="207">
        <f t="shared" si="14"/>
        <v>0</v>
      </c>
      <c r="BF140" s="207">
        <f t="shared" si="15"/>
        <v>0</v>
      </c>
      <c r="BG140" s="207">
        <f t="shared" si="16"/>
        <v>0</v>
      </c>
      <c r="BH140" s="207">
        <f t="shared" si="17"/>
        <v>0</v>
      </c>
      <c r="BI140" s="207">
        <f t="shared" si="18"/>
        <v>0</v>
      </c>
      <c r="BJ140" s="19" t="s">
        <v>89</v>
      </c>
      <c r="BK140" s="207">
        <f t="shared" si="19"/>
        <v>0</v>
      </c>
      <c r="BL140" s="19" t="s">
        <v>104</v>
      </c>
      <c r="BM140" s="206" t="s">
        <v>1139</v>
      </c>
    </row>
    <row r="141" spans="1:65" s="2" customFormat="1" ht="16.5" customHeight="1">
      <c r="A141" s="37"/>
      <c r="B141" s="38"/>
      <c r="C141" s="195" t="s">
        <v>674</v>
      </c>
      <c r="D141" s="195" t="s">
        <v>264</v>
      </c>
      <c r="E141" s="196" t="s">
        <v>5472</v>
      </c>
      <c r="F141" s="197" t="s">
        <v>5473</v>
      </c>
      <c r="G141" s="198" t="s">
        <v>518</v>
      </c>
      <c r="H141" s="199">
        <v>1</v>
      </c>
      <c r="I141" s="200"/>
      <c r="J141" s="201">
        <f t="shared" si="10"/>
        <v>0</v>
      </c>
      <c r="K141" s="197" t="s">
        <v>44</v>
      </c>
      <c r="L141" s="42"/>
      <c r="M141" s="202" t="s">
        <v>44</v>
      </c>
      <c r="N141" s="203" t="s">
        <v>53</v>
      </c>
      <c r="O141" s="67"/>
      <c r="P141" s="204">
        <f t="shared" si="11"/>
        <v>0</v>
      </c>
      <c r="Q141" s="204">
        <v>0</v>
      </c>
      <c r="R141" s="204">
        <f t="shared" si="12"/>
        <v>0</v>
      </c>
      <c r="S141" s="204">
        <v>0</v>
      </c>
      <c r="T141" s="205">
        <f t="shared" si="13"/>
        <v>0</v>
      </c>
      <c r="U141" s="37"/>
      <c r="V141" s="37"/>
      <c r="W141" s="37"/>
      <c r="X141" s="37"/>
      <c r="Y141" s="37"/>
      <c r="Z141" s="37"/>
      <c r="AA141" s="37"/>
      <c r="AB141" s="37"/>
      <c r="AC141" s="37"/>
      <c r="AD141" s="37"/>
      <c r="AE141" s="37"/>
      <c r="AR141" s="206" t="s">
        <v>104</v>
      </c>
      <c r="AT141" s="206" t="s">
        <v>264</v>
      </c>
      <c r="AU141" s="206" t="s">
        <v>89</v>
      </c>
      <c r="AY141" s="19" t="s">
        <v>262</v>
      </c>
      <c r="BE141" s="207">
        <f t="shared" si="14"/>
        <v>0</v>
      </c>
      <c r="BF141" s="207">
        <f t="shared" si="15"/>
        <v>0</v>
      </c>
      <c r="BG141" s="207">
        <f t="shared" si="16"/>
        <v>0</v>
      </c>
      <c r="BH141" s="207">
        <f t="shared" si="17"/>
        <v>0</v>
      </c>
      <c r="BI141" s="207">
        <f t="shared" si="18"/>
        <v>0</v>
      </c>
      <c r="BJ141" s="19" t="s">
        <v>89</v>
      </c>
      <c r="BK141" s="207">
        <f t="shared" si="19"/>
        <v>0</v>
      </c>
      <c r="BL141" s="19" t="s">
        <v>104</v>
      </c>
      <c r="BM141" s="206" t="s">
        <v>1147</v>
      </c>
    </row>
    <row r="142" spans="1:65" s="2" customFormat="1" ht="16.5" customHeight="1">
      <c r="A142" s="37"/>
      <c r="B142" s="38"/>
      <c r="C142" s="195" t="s">
        <v>708</v>
      </c>
      <c r="D142" s="195" t="s">
        <v>264</v>
      </c>
      <c r="E142" s="196" t="s">
        <v>5474</v>
      </c>
      <c r="F142" s="197" t="s">
        <v>5475</v>
      </c>
      <c r="G142" s="198" t="s">
        <v>518</v>
      </c>
      <c r="H142" s="199">
        <v>1</v>
      </c>
      <c r="I142" s="200"/>
      <c r="J142" s="201">
        <f t="shared" si="10"/>
        <v>0</v>
      </c>
      <c r="K142" s="197" t="s">
        <v>44</v>
      </c>
      <c r="L142" s="42"/>
      <c r="M142" s="202" t="s">
        <v>44</v>
      </c>
      <c r="N142" s="203" t="s">
        <v>53</v>
      </c>
      <c r="O142" s="67"/>
      <c r="P142" s="204">
        <f t="shared" si="11"/>
        <v>0</v>
      </c>
      <c r="Q142" s="204">
        <v>0</v>
      </c>
      <c r="R142" s="204">
        <f t="shared" si="12"/>
        <v>0</v>
      </c>
      <c r="S142" s="204">
        <v>0</v>
      </c>
      <c r="T142" s="205">
        <f t="shared" si="13"/>
        <v>0</v>
      </c>
      <c r="U142" s="37"/>
      <c r="V142" s="37"/>
      <c r="W142" s="37"/>
      <c r="X142" s="37"/>
      <c r="Y142" s="37"/>
      <c r="Z142" s="37"/>
      <c r="AA142" s="37"/>
      <c r="AB142" s="37"/>
      <c r="AC142" s="37"/>
      <c r="AD142" s="37"/>
      <c r="AE142" s="37"/>
      <c r="AR142" s="206" t="s">
        <v>104</v>
      </c>
      <c r="AT142" s="206" t="s">
        <v>264</v>
      </c>
      <c r="AU142" s="206" t="s">
        <v>89</v>
      </c>
      <c r="AY142" s="19" t="s">
        <v>262</v>
      </c>
      <c r="BE142" s="207">
        <f t="shared" si="14"/>
        <v>0</v>
      </c>
      <c r="BF142" s="207">
        <f t="shared" si="15"/>
        <v>0</v>
      </c>
      <c r="BG142" s="207">
        <f t="shared" si="16"/>
        <v>0</v>
      </c>
      <c r="BH142" s="207">
        <f t="shared" si="17"/>
        <v>0</v>
      </c>
      <c r="BI142" s="207">
        <f t="shared" si="18"/>
        <v>0</v>
      </c>
      <c r="BJ142" s="19" t="s">
        <v>89</v>
      </c>
      <c r="BK142" s="207">
        <f t="shared" si="19"/>
        <v>0</v>
      </c>
      <c r="BL142" s="19" t="s">
        <v>104</v>
      </c>
      <c r="BM142" s="206" t="s">
        <v>1156</v>
      </c>
    </row>
    <row r="143" spans="1:65" s="2" customFormat="1" ht="16.5" customHeight="1">
      <c r="A143" s="37"/>
      <c r="B143" s="38"/>
      <c r="C143" s="195" t="s">
        <v>713</v>
      </c>
      <c r="D143" s="195" t="s">
        <v>264</v>
      </c>
      <c r="E143" s="196" t="s">
        <v>5476</v>
      </c>
      <c r="F143" s="197" t="s">
        <v>5477</v>
      </c>
      <c r="G143" s="198" t="s">
        <v>518</v>
      </c>
      <c r="H143" s="199">
        <v>1</v>
      </c>
      <c r="I143" s="200"/>
      <c r="J143" s="201">
        <f t="shared" si="10"/>
        <v>0</v>
      </c>
      <c r="K143" s="197" t="s">
        <v>44</v>
      </c>
      <c r="L143" s="42"/>
      <c r="M143" s="202" t="s">
        <v>44</v>
      </c>
      <c r="N143" s="203" t="s">
        <v>53</v>
      </c>
      <c r="O143" s="67"/>
      <c r="P143" s="204">
        <f t="shared" si="11"/>
        <v>0</v>
      </c>
      <c r="Q143" s="204">
        <v>0</v>
      </c>
      <c r="R143" s="204">
        <f t="shared" si="12"/>
        <v>0</v>
      </c>
      <c r="S143" s="204">
        <v>0</v>
      </c>
      <c r="T143" s="205">
        <f t="shared" si="13"/>
        <v>0</v>
      </c>
      <c r="U143" s="37"/>
      <c r="V143" s="37"/>
      <c r="W143" s="37"/>
      <c r="X143" s="37"/>
      <c r="Y143" s="37"/>
      <c r="Z143" s="37"/>
      <c r="AA143" s="37"/>
      <c r="AB143" s="37"/>
      <c r="AC143" s="37"/>
      <c r="AD143" s="37"/>
      <c r="AE143" s="37"/>
      <c r="AR143" s="206" t="s">
        <v>104</v>
      </c>
      <c r="AT143" s="206" t="s">
        <v>264</v>
      </c>
      <c r="AU143" s="206" t="s">
        <v>89</v>
      </c>
      <c r="AY143" s="19" t="s">
        <v>262</v>
      </c>
      <c r="BE143" s="207">
        <f t="shared" si="14"/>
        <v>0</v>
      </c>
      <c r="BF143" s="207">
        <f t="shared" si="15"/>
        <v>0</v>
      </c>
      <c r="BG143" s="207">
        <f t="shared" si="16"/>
        <v>0</v>
      </c>
      <c r="BH143" s="207">
        <f t="shared" si="17"/>
        <v>0</v>
      </c>
      <c r="BI143" s="207">
        <f t="shared" si="18"/>
        <v>0</v>
      </c>
      <c r="BJ143" s="19" t="s">
        <v>89</v>
      </c>
      <c r="BK143" s="207">
        <f t="shared" si="19"/>
        <v>0</v>
      </c>
      <c r="BL143" s="19" t="s">
        <v>104</v>
      </c>
      <c r="BM143" s="206" t="s">
        <v>1168</v>
      </c>
    </row>
    <row r="144" spans="1:65" s="2" customFormat="1" ht="16.5" customHeight="1">
      <c r="A144" s="37"/>
      <c r="B144" s="38"/>
      <c r="C144" s="195" t="s">
        <v>718</v>
      </c>
      <c r="D144" s="195" t="s">
        <v>264</v>
      </c>
      <c r="E144" s="196" t="s">
        <v>5482</v>
      </c>
      <c r="F144" s="197" t="s">
        <v>5483</v>
      </c>
      <c r="G144" s="198" t="s">
        <v>518</v>
      </c>
      <c r="H144" s="199">
        <v>8</v>
      </c>
      <c r="I144" s="200"/>
      <c r="J144" s="201">
        <f t="shared" si="10"/>
        <v>0</v>
      </c>
      <c r="K144" s="197" t="s">
        <v>44</v>
      </c>
      <c r="L144" s="42"/>
      <c r="M144" s="202" t="s">
        <v>44</v>
      </c>
      <c r="N144" s="203" t="s">
        <v>53</v>
      </c>
      <c r="O144" s="67"/>
      <c r="P144" s="204">
        <f t="shared" si="11"/>
        <v>0</v>
      </c>
      <c r="Q144" s="204">
        <v>0</v>
      </c>
      <c r="R144" s="204">
        <f t="shared" si="12"/>
        <v>0</v>
      </c>
      <c r="S144" s="204">
        <v>0</v>
      </c>
      <c r="T144" s="205">
        <f t="shared" si="13"/>
        <v>0</v>
      </c>
      <c r="U144" s="37"/>
      <c r="V144" s="37"/>
      <c r="W144" s="37"/>
      <c r="X144" s="37"/>
      <c r="Y144" s="37"/>
      <c r="Z144" s="37"/>
      <c r="AA144" s="37"/>
      <c r="AB144" s="37"/>
      <c r="AC144" s="37"/>
      <c r="AD144" s="37"/>
      <c r="AE144" s="37"/>
      <c r="AR144" s="206" t="s">
        <v>104</v>
      </c>
      <c r="AT144" s="206" t="s">
        <v>264</v>
      </c>
      <c r="AU144" s="206" t="s">
        <v>89</v>
      </c>
      <c r="AY144" s="19" t="s">
        <v>262</v>
      </c>
      <c r="BE144" s="207">
        <f t="shared" si="14"/>
        <v>0</v>
      </c>
      <c r="BF144" s="207">
        <f t="shared" si="15"/>
        <v>0</v>
      </c>
      <c r="BG144" s="207">
        <f t="shared" si="16"/>
        <v>0</v>
      </c>
      <c r="BH144" s="207">
        <f t="shared" si="17"/>
        <v>0</v>
      </c>
      <c r="BI144" s="207">
        <f t="shared" si="18"/>
        <v>0</v>
      </c>
      <c r="BJ144" s="19" t="s">
        <v>89</v>
      </c>
      <c r="BK144" s="207">
        <f t="shared" si="19"/>
        <v>0</v>
      </c>
      <c r="BL144" s="19" t="s">
        <v>104</v>
      </c>
      <c r="BM144" s="206" t="s">
        <v>1176</v>
      </c>
    </row>
    <row r="145" spans="1:65" s="2" customFormat="1" ht="16.5" customHeight="1">
      <c r="A145" s="37"/>
      <c r="B145" s="38"/>
      <c r="C145" s="195" t="s">
        <v>729</v>
      </c>
      <c r="D145" s="195" t="s">
        <v>264</v>
      </c>
      <c r="E145" s="196" t="s">
        <v>5535</v>
      </c>
      <c r="F145" s="197" t="s">
        <v>5536</v>
      </c>
      <c r="G145" s="198" t="s">
        <v>518</v>
      </c>
      <c r="H145" s="199">
        <v>1</v>
      </c>
      <c r="I145" s="200"/>
      <c r="J145" s="201">
        <f t="shared" si="10"/>
        <v>0</v>
      </c>
      <c r="K145" s="197" t="s">
        <v>44</v>
      </c>
      <c r="L145" s="42"/>
      <c r="M145" s="202" t="s">
        <v>44</v>
      </c>
      <c r="N145" s="203" t="s">
        <v>53</v>
      </c>
      <c r="O145" s="67"/>
      <c r="P145" s="204">
        <f t="shared" si="11"/>
        <v>0</v>
      </c>
      <c r="Q145" s="204">
        <v>0</v>
      </c>
      <c r="R145" s="204">
        <f t="shared" si="12"/>
        <v>0</v>
      </c>
      <c r="S145" s="204">
        <v>0</v>
      </c>
      <c r="T145" s="205">
        <f t="shared" si="13"/>
        <v>0</v>
      </c>
      <c r="U145" s="37"/>
      <c r="V145" s="37"/>
      <c r="W145" s="37"/>
      <c r="X145" s="37"/>
      <c r="Y145" s="37"/>
      <c r="Z145" s="37"/>
      <c r="AA145" s="37"/>
      <c r="AB145" s="37"/>
      <c r="AC145" s="37"/>
      <c r="AD145" s="37"/>
      <c r="AE145" s="37"/>
      <c r="AR145" s="206" t="s">
        <v>104</v>
      </c>
      <c r="AT145" s="206" t="s">
        <v>264</v>
      </c>
      <c r="AU145" s="206" t="s">
        <v>89</v>
      </c>
      <c r="AY145" s="19" t="s">
        <v>262</v>
      </c>
      <c r="BE145" s="207">
        <f t="shared" si="14"/>
        <v>0</v>
      </c>
      <c r="BF145" s="207">
        <f t="shared" si="15"/>
        <v>0</v>
      </c>
      <c r="BG145" s="207">
        <f t="shared" si="16"/>
        <v>0</v>
      </c>
      <c r="BH145" s="207">
        <f t="shared" si="17"/>
        <v>0</v>
      </c>
      <c r="BI145" s="207">
        <f t="shared" si="18"/>
        <v>0</v>
      </c>
      <c r="BJ145" s="19" t="s">
        <v>89</v>
      </c>
      <c r="BK145" s="207">
        <f t="shared" si="19"/>
        <v>0</v>
      </c>
      <c r="BL145" s="19" t="s">
        <v>104</v>
      </c>
      <c r="BM145" s="206" t="s">
        <v>1189</v>
      </c>
    </row>
    <row r="146" spans="1:65" s="2" customFormat="1" ht="16.5" customHeight="1">
      <c r="A146" s="37"/>
      <c r="B146" s="38"/>
      <c r="C146" s="195" t="s">
        <v>733</v>
      </c>
      <c r="D146" s="195" t="s">
        <v>264</v>
      </c>
      <c r="E146" s="196" t="s">
        <v>5484</v>
      </c>
      <c r="F146" s="197" t="s">
        <v>5485</v>
      </c>
      <c r="G146" s="198" t="s">
        <v>518</v>
      </c>
      <c r="H146" s="199">
        <v>5</v>
      </c>
      <c r="I146" s="200"/>
      <c r="J146" s="201">
        <f t="shared" si="10"/>
        <v>0</v>
      </c>
      <c r="K146" s="197" t="s">
        <v>44</v>
      </c>
      <c r="L146" s="42"/>
      <c r="M146" s="202" t="s">
        <v>44</v>
      </c>
      <c r="N146" s="203" t="s">
        <v>53</v>
      </c>
      <c r="O146" s="67"/>
      <c r="P146" s="204">
        <f t="shared" si="11"/>
        <v>0</v>
      </c>
      <c r="Q146" s="204">
        <v>0</v>
      </c>
      <c r="R146" s="204">
        <f t="shared" si="12"/>
        <v>0</v>
      </c>
      <c r="S146" s="204">
        <v>0</v>
      </c>
      <c r="T146" s="205">
        <f t="shared" si="13"/>
        <v>0</v>
      </c>
      <c r="U146" s="37"/>
      <c r="V146" s="37"/>
      <c r="W146" s="37"/>
      <c r="X146" s="37"/>
      <c r="Y146" s="37"/>
      <c r="Z146" s="37"/>
      <c r="AA146" s="37"/>
      <c r="AB146" s="37"/>
      <c r="AC146" s="37"/>
      <c r="AD146" s="37"/>
      <c r="AE146" s="37"/>
      <c r="AR146" s="206" t="s">
        <v>104</v>
      </c>
      <c r="AT146" s="206" t="s">
        <v>264</v>
      </c>
      <c r="AU146" s="206" t="s">
        <v>89</v>
      </c>
      <c r="AY146" s="19" t="s">
        <v>262</v>
      </c>
      <c r="BE146" s="207">
        <f t="shared" si="14"/>
        <v>0</v>
      </c>
      <c r="BF146" s="207">
        <f t="shared" si="15"/>
        <v>0</v>
      </c>
      <c r="BG146" s="207">
        <f t="shared" si="16"/>
        <v>0</v>
      </c>
      <c r="BH146" s="207">
        <f t="shared" si="17"/>
        <v>0</v>
      </c>
      <c r="BI146" s="207">
        <f t="shared" si="18"/>
        <v>0</v>
      </c>
      <c r="BJ146" s="19" t="s">
        <v>89</v>
      </c>
      <c r="BK146" s="207">
        <f t="shared" si="19"/>
        <v>0</v>
      </c>
      <c r="BL146" s="19" t="s">
        <v>104</v>
      </c>
      <c r="BM146" s="206" t="s">
        <v>1215</v>
      </c>
    </row>
    <row r="147" spans="1:65" s="2" customFormat="1" ht="16.5" customHeight="1">
      <c r="A147" s="37"/>
      <c r="B147" s="38"/>
      <c r="C147" s="195" t="s">
        <v>738</v>
      </c>
      <c r="D147" s="195" t="s">
        <v>264</v>
      </c>
      <c r="E147" s="196" t="s">
        <v>5486</v>
      </c>
      <c r="F147" s="197" t="s">
        <v>5487</v>
      </c>
      <c r="G147" s="198" t="s">
        <v>518</v>
      </c>
      <c r="H147" s="199">
        <v>5</v>
      </c>
      <c r="I147" s="200"/>
      <c r="J147" s="201">
        <f t="shared" si="10"/>
        <v>0</v>
      </c>
      <c r="K147" s="197" t="s">
        <v>44</v>
      </c>
      <c r="L147" s="42"/>
      <c r="M147" s="202" t="s">
        <v>44</v>
      </c>
      <c r="N147" s="203" t="s">
        <v>53</v>
      </c>
      <c r="O147" s="67"/>
      <c r="P147" s="204">
        <f t="shared" si="11"/>
        <v>0</v>
      </c>
      <c r="Q147" s="204">
        <v>0</v>
      </c>
      <c r="R147" s="204">
        <f t="shared" si="12"/>
        <v>0</v>
      </c>
      <c r="S147" s="204">
        <v>0</v>
      </c>
      <c r="T147" s="205">
        <f t="shared" si="13"/>
        <v>0</v>
      </c>
      <c r="U147" s="37"/>
      <c r="V147" s="37"/>
      <c r="W147" s="37"/>
      <c r="X147" s="37"/>
      <c r="Y147" s="37"/>
      <c r="Z147" s="37"/>
      <c r="AA147" s="37"/>
      <c r="AB147" s="37"/>
      <c r="AC147" s="37"/>
      <c r="AD147" s="37"/>
      <c r="AE147" s="37"/>
      <c r="AR147" s="206" t="s">
        <v>104</v>
      </c>
      <c r="AT147" s="206" t="s">
        <v>264</v>
      </c>
      <c r="AU147" s="206" t="s">
        <v>89</v>
      </c>
      <c r="AY147" s="19" t="s">
        <v>262</v>
      </c>
      <c r="BE147" s="207">
        <f t="shared" si="14"/>
        <v>0</v>
      </c>
      <c r="BF147" s="207">
        <f t="shared" si="15"/>
        <v>0</v>
      </c>
      <c r="BG147" s="207">
        <f t="shared" si="16"/>
        <v>0</v>
      </c>
      <c r="BH147" s="207">
        <f t="shared" si="17"/>
        <v>0</v>
      </c>
      <c r="BI147" s="207">
        <f t="shared" si="18"/>
        <v>0</v>
      </c>
      <c r="BJ147" s="19" t="s">
        <v>89</v>
      </c>
      <c r="BK147" s="207">
        <f t="shared" si="19"/>
        <v>0</v>
      </c>
      <c r="BL147" s="19" t="s">
        <v>104</v>
      </c>
      <c r="BM147" s="206" t="s">
        <v>1282</v>
      </c>
    </row>
    <row r="148" spans="1:65" s="2" customFormat="1" ht="16.5" customHeight="1">
      <c r="A148" s="37"/>
      <c r="B148" s="38"/>
      <c r="C148" s="195" t="s">
        <v>744</v>
      </c>
      <c r="D148" s="195" t="s">
        <v>264</v>
      </c>
      <c r="E148" s="196" t="s">
        <v>5488</v>
      </c>
      <c r="F148" s="197" t="s">
        <v>5489</v>
      </c>
      <c r="G148" s="198" t="s">
        <v>518</v>
      </c>
      <c r="H148" s="199">
        <v>3</v>
      </c>
      <c r="I148" s="200"/>
      <c r="J148" s="201">
        <f t="shared" si="10"/>
        <v>0</v>
      </c>
      <c r="K148" s="197" t="s">
        <v>44</v>
      </c>
      <c r="L148" s="42"/>
      <c r="M148" s="202" t="s">
        <v>44</v>
      </c>
      <c r="N148" s="203" t="s">
        <v>53</v>
      </c>
      <c r="O148" s="67"/>
      <c r="P148" s="204">
        <f t="shared" si="11"/>
        <v>0</v>
      </c>
      <c r="Q148" s="204">
        <v>0</v>
      </c>
      <c r="R148" s="204">
        <f t="shared" si="12"/>
        <v>0</v>
      </c>
      <c r="S148" s="204">
        <v>0</v>
      </c>
      <c r="T148" s="205">
        <f t="shared" si="13"/>
        <v>0</v>
      </c>
      <c r="U148" s="37"/>
      <c r="V148" s="37"/>
      <c r="W148" s="37"/>
      <c r="X148" s="37"/>
      <c r="Y148" s="37"/>
      <c r="Z148" s="37"/>
      <c r="AA148" s="37"/>
      <c r="AB148" s="37"/>
      <c r="AC148" s="37"/>
      <c r="AD148" s="37"/>
      <c r="AE148" s="37"/>
      <c r="AR148" s="206" t="s">
        <v>104</v>
      </c>
      <c r="AT148" s="206" t="s">
        <v>264</v>
      </c>
      <c r="AU148" s="206" t="s">
        <v>89</v>
      </c>
      <c r="AY148" s="19" t="s">
        <v>262</v>
      </c>
      <c r="BE148" s="207">
        <f t="shared" si="14"/>
        <v>0</v>
      </c>
      <c r="BF148" s="207">
        <f t="shared" si="15"/>
        <v>0</v>
      </c>
      <c r="BG148" s="207">
        <f t="shared" si="16"/>
        <v>0</v>
      </c>
      <c r="BH148" s="207">
        <f t="shared" si="17"/>
        <v>0</v>
      </c>
      <c r="BI148" s="207">
        <f t="shared" si="18"/>
        <v>0</v>
      </c>
      <c r="BJ148" s="19" t="s">
        <v>89</v>
      </c>
      <c r="BK148" s="207">
        <f t="shared" si="19"/>
        <v>0</v>
      </c>
      <c r="BL148" s="19" t="s">
        <v>104</v>
      </c>
      <c r="BM148" s="206" t="s">
        <v>1332</v>
      </c>
    </row>
    <row r="149" spans="1:65" s="2" customFormat="1" ht="16.5" customHeight="1">
      <c r="A149" s="37"/>
      <c r="B149" s="38"/>
      <c r="C149" s="195" t="s">
        <v>749</v>
      </c>
      <c r="D149" s="195" t="s">
        <v>264</v>
      </c>
      <c r="E149" s="196" t="s">
        <v>5537</v>
      </c>
      <c r="F149" s="197" t="s">
        <v>5538</v>
      </c>
      <c r="G149" s="198" t="s">
        <v>518</v>
      </c>
      <c r="H149" s="199">
        <v>5</v>
      </c>
      <c r="I149" s="200"/>
      <c r="J149" s="201">
        <f t="shared" si="10"/>
        <v>0</v>
      </c>
      <c r="K149" s="197" t="s">
        <v>44</v>
      </c>
      <c r="L149" s="42"/>
      <c r="M149" s="202" t="s">
        <v>44</v>
      </c>
      <c r="N149" s="203" t="s">
        <v>53</v>
      </c>
      <c r="O149" s="67"/>
      <c r="P149" s="204">
        <f t="shared" si="11"/>
        <v>0</v>
      </c>
      <c r="Q149" s="204">
        <v>0</v>
      </c>
      <c r="R149" s="204">
        <f t="shared" si="12"/>
        <v>0</v>
      </c>
      <c r="S149" s="204">
        <v>0</v>
      </c>
      <c r="T149" s="205">
        <f t="shared" si="13"/>
        <v>0</v>
      </c>
      <c r="U149" s="37"/>
      <c r="V149" s="37"/>
      <c r="W149" s="37"/>
      <c r="X149" s="37"/>
      <c r="Y149" s="37"/>
      <c r="Z149" s="37"/>
      <c r="AA149" s="37"/>
      <c r="AB149" s="37"/>
      <c r="AC149" s="37"/>
      <c r="AD149" s="37"/>
      <c r="AE149" s="37"/>
      <c r="AR149" s="206" t="s">
        <v>104</v>
      </c>
      <c r="AT149" s="206" t="s">
        <v>264</v>
      </c>
      <c r="AU149" s="206" t="s">
        <v>89</v>
      </c>
      <c r="AY149" s="19" t="s">
        <v>262</v>
      </c>
      <c r="BE149" s="207">
        <f t="shared" si="14"/>
        <v>0</v>
      </c>
      <c r="BF149" s="207">
        <f t="shared" si="15"/>
        <v>0</v>
      </c>
      <c r="BG149" s="207">
        <f t="shared" si="16"/>
        <v>0</v>
      </c>
      <c r="BH149" s="207">
        <f t="shared" si="17"/>
        <v>0</v>
      </c>
      <c r="BI149" s="207">
        <f t="shared" si="18"/>
        <v>0</v>
      </c>
      <c r="BJ149" s="19" t="s">
        <v>89</v>
      </c>
      <c r="BK149" s="207">
        <f t="shared" si="19"/>
        <v>0</v>
      </c>
      <c r="BL149" s="19" t="s">
        <v>104</v>
      </c>
      <c r="BM149" s="206" t="s">
        <v>1342</v>
      </c>
    </row>
    <row r="150" spans="1:65" s="2" customFormat="1" ht="16.5" customHeight="1">
      <c r="A150" s="37"/>
      <c r="B150" s="38"/>
      <c r="C150" s="195" t="s">
        <v>903</v>
      </c>
      <c r="D150" s="195" t="s">
        <v>264</v>
      </c>
      <c r="E150" s="196" t="s">
        <v>5539</v>
      </c>
      <c r="F150" s="197" t="s">
        <v>5540</v>
      </c>
      <c r="G150" s="198" t="s">
        <v>518</v>
      </c>
      <c r="H150" s="199">
        <v>1</v>
      </c>
      <c r="I150" s="200"/>
      <c r="J150" s="201">
        <f t="shared" si="10"/>
        <v>0</v>
      </c>
      <c r="K150" s="197" t="s">
        <v>44</v>
      </c>
      <c r="L150" s="42"/>
      <c r="M150" s="202" t="s">
        <v>44</v>
      </c>
      <c r="N150" s="203" t="s">
        <v>53</v>
      </c>
      <c r="O150" s="67"/>
      <c r="P150" s="204">
        <f t="shared" si="11"/>
        <v>0</v>
      </c>
      <c r="Q150" s="204">
        <v>0</v>
      </c>
      <c r="R150" s="204">
        <f t="shared" si="12"/>
        <v>0</v>
      </c>
      <c r="S150" s="204">
        <v>0</v>
      </c>
      <c r="T150" s="205">
        <f t="shared" si="13"/>
        <v>0</v>
      </c>
      <c r="U150" s="37"/>
      <c r="V150" s="37"/>
      <c r="W150" s="37"/>
      <c r="X150" s="37"/>
      <c r="Y150" s="37"/>
      <c r="Z150" s="37"/>
      <c r="AA150" s="37"/>
      <c r="AB150" s="37"/>
      <c r="AC150" s="37"/>
      <c r="AD150" s="37"/>
      <c r="AE150" s="37"/>
      <c r="AR150" s="206" t="s">
        <v>104</v>
      </c>
      <c r="AT150" s="206" t="s">
        <v>264</v>
      </c>
      <c r="AU150" s="206" t="s">
        <v>89</v>
      </c>
      <c r="AY150" s="19" t="s">
        <v>262</v>
      </c>
      <c r="BE150" s="207">
        <f t="shared" si="14"/>
        <v>0</v>
      </c>
      <c r="BF150" s="207">
        <f t="shared" si="15"/>
        <v>0</v>
      </c>
      <c r="BG150" s="207">
        <f t="shared" si="16"/>
        <v>0</v>
      </c>
      <c r="BH150" s="207">
        <f t="shared" si="17"/>
        <v>0</v>
      </c>
      <c r="BI150" s="207">
        <f t="shared" si="18"/>
        <v>0</v>
      </c>
      <c r="BJ150" s="19" t="s">
        <v>89</v>
      </c>
      <c r="BK150" s="207">
        <f t="shared" si="19"/>
        <v>0</v>
      </c>
      <c r="BL150" s="19" t="s">
        <v>104</v>
      </c>
      <c r="BM150" s="206" t="s">
        <v>1352</v>
      </c>
    </row>
    <row r="151" spans="1:65" s="2" customFormat="1" ht="16.5" customHeight="1">
      <c r="A151" s="37"/>
      <c r="B151" s="38"/>
      <c r="C151" s="195" t="s">
        <v>928</v>
      </c>
      <c r="D151" s="195" t="s">
        <v>264</v>
      </c>
      <c r="E151" s="196" t="s">
        <v>5492</v>
      </c>
      <c r="F151" s="197" t="s">
        <v>5493</v>
      </c>
      <c r="G151" s="198" t="s">
        <v>518</v>
      </c>
      <c r="H151" s="199">
        <v>1</v>
      </c>
      <c r="I151" s="200"/>
      <c r="J151" s="201">
        <f t="shared" si="10"/>
        <v>0</v>
      </c>
      <c r="K151" s="197" t="s">
        <v>44</v>
      </c>
      <c r="L151" s="42"/>
      <c r="M151" s="202" t="s">
        <v>44</v>
      </c>
      <c r="N151" s="203" t="s">
        <v>53</v>
      </c>
      <c r="O151" s="67"/>
      <c r="P151" s="204">
        <f t="shared" si="11"/>
        <v>0</v>
      </c>
      <c r="Q151" s="204">
        <v>0</v>
      </c>
      <c r="R151" s="204">
        <f t="shared" si="12"/>
        <v>0</v>
      </c>
      <c r="S151" s="204">
        <v>0</v>
      </c>
      <c r="T151" s="205">
        <f t="shared" si="13"/>
        <v>0</v>
      </c>
      <c r="U151" s="37"/>
      <c r="V151" s="37"/>
      <c r="W151" s="37"/>
      <c r="X151" s="37"/>
      <c r="Y151" s="37"/>
      <c r="Z151" s="37"/>
      <c r="AA151" s="37"/>
      <c r="AB151" s="37"/>
      <c r="AC151" s="37"/>
      <c r="AD151" s="37"/>
      <c r="AE151" s="37"/>
      <c r="AR151" s="206" t="s">
        <v>104</v>
      </c>
      <c r="AT151" s="206" t="s">
        <v>264</v>
      </c>
      <c r="AU151" s="206" t="s">
        <v>89</v>
      </c>
      <c r="AY151" s="19" t="s">
        <v>262</v>
      </c>
      <c r="BE151" s="207">
        <f t="shared" si="14"/>
        <v>0</v>
      </c>
      <c r="BF151" s="207">
        <f t="shared" si="15"/>
        <v>0</v>
      </c>
      <c r="BG151" s="207">
        <f t="shared" si="16"/>
        <v>0</v>
      </c>
      <c r="BH151" s="207">
        <f t="shared" si="17"/>
        <v>0</v>
      </c>
      <c r="BI151" s="207">
        <f t="shared" si="18"/>
        <v>0</v>
      </c>
      <c r="BJ151" s="19" t="s">
        <v>89</v>
      </c>
      <c r="BK151" s="207">
        <f t="shared" si="19"/>
        <v>0</v>
      </c>
      <c r="BL151" s="19" t="s">
        <v>104</v>
      </c>
      <c r="BM151" s="206" t="s">
        <v>1380</v>
      </c>
    </row>
    <row r="152" spans="1:65" s="2" customFormat="1" ht="16.5" customHeight="1">
      <c r="A152" s="37"/>
      <c r="B152" s="38"/>
      <c r="C152" s="195" t="s">
        <v>939</v>
      </c>
      <c r="D152" s="195" t="s">
        <v>264</v>
      </c>
      <c r="E152" s="196" t="s">
        <v>5541</v>
      </c>
      <c r="F152" s="197" t="s">
        <v>5542</v>
      </c>
      <c r="G152" s="198" t="s">
        <v>518</v>
      </c>
      <c r="H152" s="199">
        <v>1</v>
      </c>
      <c r="I152" s="200"/>
      <c r="J152" s="201">
        <f t="shared" si="10"/>
        <v>0</v>
      </c>
      <c r="K152" s="197" t="s">
        <v>44</v>
      </c>
      <c r="L152" s="42"/>
      <c r="M152" s="202" t="s">
        <v>44</v>
      </c>
      <c r="N152" s="203" t="s">
        <v>53</v>
      </c>
      <c r="O152" s="67"/>
      <c r="P152" s="204">
        <f t="shared" si="11"/>
        <v>0</v>
      </c>
      <c r="Q152" s="204">
        <v>0</v>
      </c>
      <c r="R152" s="204">
        <f t="shared" si="12"/>
        <v>0</v>
      </c>
      <c r="S152" s="204">
        <v>0</v>
      </c>
      <c r="T152" s="205">
        <f t="shared" si="13"/>
        <v>0</v>
      </c>
      <c r="U152" s="37"/>
      <c r="V152" s="37"/>
      <c r="W152" s="37"/>
      <c r="X152" s="37"/>
      <c r="Y152" s="37"/>
      <c r="Z152" s="37"/>
      <c r="AA152" s="37"/>
      <c r="AB152" s="37"/>
      <c r="AC152" s="37"/>
      <c r="AD152" s="37"/>
      <c r="AE152" s="37"/>
      <c r="AR152" s="206" t="s">
        <v>104</v>
      </c>
      <c r="AT152" s="206" t="s">
        <v>264</v>
      </c>
      <c r="AU152" s="206" t="s">
        <v>89</v>
      </c>
      <c r="AY152" s="19" t="s">
        <v>262</v>
      </c>
      <c r="BE152" s="207">
        <f t="shared" si="14"/>
        <v>0</v>
      </c>
      <c r="BF152" s="207">
        <f t="shared" si="15"/>
        <v>0</v>
      </c>
      <c r="BG152" s="207">
        <f t="shared" si="16"/>
        <v>0</v>
      </c>
      <c r="BH152" s="207">
        <f t="shared" si="17"/>
        <v>0</v>
      </c>
      <c r="BI152" s="207">
        <f t="shared" si="18"/>
        <v>0</v>
      </c>
      <c r="BJ152" s="19" t="s">
        <v>89</v>
      </c>
      <c r="BK152" s="207">
        <f t="shared" si="19"/>
        <v>0</v>
      </c>
      <c r="BL152" s="19" t="s">
        <v>104</v>
      </c>
      <c r="BM152" s="206" t="s">
        <v>1391</v>
      </c>
    </row>
    <row r="153" spans="1:65" s="2" customFormat="1" ht="16.5" customHeight="1">
      <c r="A153" s="37"/>
      <c r="B153" s="38"/>
      <c r="C153" s="195" t="s">
        <v>948</v>
      </c>
      <c r="D153" s="195" t="s">
        <v>264</v>
      </c>
      <c r="E153" s="196" t="s">
        <v>5543</v>
      </c>
      <c r="F153" s="197" t="s">
        <v>5544</v>
      </c>
      <c r="G153" s="198" t="s">
        <v>518</v>
      </c>
      <c r="H153" s="199">
        <v>1</v>
      </c>
      <c r="I153" s="200"/>
      <c r="J153" s="201">
        <f t="shared" si="10"/>
        <v>0</v>
      </c>
      <c r="K153" s="197" t="s">
        <v>44</v>
      </c>
      <c r="L153" s="42"/>
      <c r="M153" s="202" t="s">
        <v>44</v>
      </c>
      <c r="N153" s="203" t="s">
        <v>53</v>
      </c>
      <c r="O153" s="67"/>
      <c r="P153" s="204">
        <f t="shared" si="11"/>
        <v>0</v>
      </c>
      <c r="Q153" s="204">
        <v>0</v>
      </c>
      <c r="R153" s="204">
        <f t="shared" si="12"/>
        <v>0</v>
      </c>
      <c r="S153" s="204">
        <v>0</v>
      </c>
      <c r="T153" s="205">
        <f t="shared" si="13"/>
        <v>0</v>
      </c>
      <c r="U153" s="37"/>
      <c r="V153" s="37"/>
      <c r="W153" s="37"/>
      <c r="X153" s="37"/>
      <c r="Y153" s="37"/>
      <c r="Z153" s="37"/>
      <c r="AA153" s="37"/>
      <c r="AB153" s="37"/>
      <c r="AC153" s="37"/>
      <c r="AD153" s="37"/>
      <c r="AE153" s="37"/>
      <c r="AR153" s="206" t="s">
        <v>104</v>
      </c>
      <c r="AT153" s="206" t="s">
        <v>264</v>
      </c>
      <c r="AU153" s="206" t="s">
        <v>89</v>
      </c>
      <c r="AY153" s="19" t="s">
        <v>262</v>
      </c>
      <c r="BE153" s="207">
        <f t="shared" si="14"/>
        <v>0</v>
      </c>
      <c r="BF153" s="207">
        <f t="shared" si="15"/>
        <v>0</v>
      </c>
      <c r="BG153" s="207">
        <f t="shared" si="16"/>
        <v>0</v>
      </c>
      <c r="BH153" s="207">
        <f t="shared" si="17"/>
        <v>0</v>
      </c>
      <c r="BI153" s="207">
        <f t="shared" si="18"/>
        <v>0</v>
      </c>
      <c r="BJ153" s="19" t="s">
        <v>89</v>
      </c>
      <c r="BK153" s="207">
        <f t="shared" si="19"/>
        <v>0</v>
      </c>
      <c r="BL153" s="19" t="s">
        <v>104</v>
      </c>
      <c r="BM153" s="206" t="s">
        <v>1405</v>
      </c>
    </row>
    <row r="154" spans="1:65" s="2" customFormat="1" ht="16.5" customHeight="1">
      <c r="A154" s="37"/>
      <c r="B154" s="38"/>
      <c r="C154" s="195" t="s">
        <v>955</v>
      </c>
      <c r="D154" s="195" t="s">
        <v>264</v>
      </c>
      <c r="E154" s="196" t="s">
        <v>5545</v>
      </c>
      <c r="F154" s="197" t="s">
        <v>5546</v>
      </c>
      <c r="G154" s="198" t="s">
        <v>518</v>
      </c>
      <c r="H154" s="199">
        <v>1</v>
      </c>
      <c r="I154" s="200"/>
      <c r="J154" s="201">
        <f t="shared" si="10"/>
        <v>0</v>
      </c>
      <c r="K154" s="197" t="s">
        <v>44</v>
      </c>
      <c r="L154" s="42"/>
      <c r="M154" s="202" t="s">
        <v>44</v>
      </c>
      <c r="N154" s="203" t="s">
        <v>53</v>
      </c>
      <c r="O154" s="67"/>
      <c r="P154" s="204">
        <f t="shared" si="11"/>
        <v>0</v>
      </c>
      <c r="Q154" s="204">
        <v>0</v>
      </c>
      <c r="R154" s="204">
        <f t="shared" si="12"/>
        <v>0</v>
      </c>
      <c r="S154" s="204">
        <v>0</v>
      </c>
      <c r="T154" s="205">
        <f t="shared" si="13"/>
        <v>0</v>
      </c>
      <c r="U154" s="37"/>
      <c r="V154" s="37"/>
      <c r="W154" s="37"/>
      <c r="X154" s="37"/>
      <c r="Y154" s="37"/>
      <c r="Z154" s="37"/>
      <c r="AA154" s="37"/>
      <c r="AB154" s="37"/>
      <c r="AC154" s="37"/>
      <c r="AD154" s="37"/>
      <c r="AE154" s="37"/>
      <c r="AR154" s="206" t="s">
        <v>104</v>
      </c>
      <c r="AT154" s="206" t="s">
        <v>264</v>
      </c>
      <c r="AU154" s="206" t="s">
        <v>89</v>
      </c>
      <c r="AY154" s="19" t="s">
        <v>262</v>
      </c>
      <c r="BE154" s="207">
        <f t="shared" si="14"/>
        <v>0</v>
      </c>
      <c r="BF154" s="207">
        <f t="shared" si="15"/>
        <v>0</v>
      </c>
      <c r="BG154" s="207">
        <f t="shared" si="16"/>
        <v>0</v>
      </c>
      <c r="BH154" s="207">
        <f t="shared" si="17"/>
        <v>0</v>
      </c>
      <c r="BI154" s="207">
        <f t="shared" si="18"/>
        <v>0</v>
      </c>
      <c r="BJ154" s="19" t="s">
        <v>89</v>
      </c>
      <c r="BK154" s="207">
        <f t="shared" si="19"/>
        <v>0</v>
      </c>
      <c r="BL154" s="19" t="s">
        <v>104</v>
      </c>
      <c r="BM154" s="206" t="s">
        <v>1418</v>
      </c>
    </row>
    <row r="155" spans="1:65" s="2" customFormat="1" ht="16.5" customHeight="1">
      <c r="A155" s="37"/>
      <c r="B155" s="38"/>
      <c r="C155" s="195" t="s">
        <v>960</v>
      </c>
      <c r="D155" s="195" t="s">
        <v>264</v>
      </c>
      <c r="E155" s="196" t="s">
        <v>5547</v>
      </c>
      <c r="F155" s="197" t="s">
        <v>5548</v>
      </c>
      <c r="G155" s="198" t="s">
        <v>518</v>
      </c>
      <c r="H155" s="199">
        <v>3</v>
      </c>
      <c r="I155" s="200"/>
      <c r="J155" s="201">
        <f t="shared" si="10"/>
        <v>0</v>
      </c>
      <c r="K155" s="197" t="s">
        <v>44</v>
      </c>
      <c r="L155" s="42"/>
      <c r="M155" s="202" t="s">
        <v>44</v>
      </c>
      <c r="N155" s="203" t="s">
        <v>53</v>
      </c>
      <c r="O155" s="67"/>
      <c r="P155" s="204">
        <f t="shared" si="11"/>
        <v>0</v>
      </c>
      <c r="Q155" s="204">
        <v>0</v>
      </c>
      <c r="R155" s="204">
        <f t="shared" si="12"/>
        <v>0</v>
      </c>
      <c r="S155" s="204">
        <v>0</v>
      </c>
      <c r="T155" s="205">
        <f t="shared" si="13"/>
        <v>0</v>
      </c>
      <c r="U155" s="37"/>
      <c r="V155" s="37"/>
      <c r="W155" s="37"/>
      <c r="X155" s="37"/>
      <c r="Y155" s="37"/>
      <c r="Z155" s="37"/>
      <c r="AA155" s="37"/>
      <c r="AB155" s="37"/>
      <c r="AC155" s="37"/>
      <c r="AD155" s="37"/>
      <c r="AE155" s="37"/>
      <c r="AR155" s="206" t="s">
        <v>104</v>
      </c>
      <c r="AT155" s="206" t="s">
        <v>264</v>
      </c>
      <c r="AU155" s="206" t="s">
        <v>89</v>
      </c>
      <c r="AY155" s="19" t="s">
        <v>262</v>
      </c>
      <c r="BE155" s="207">
        <f t="shared" si="14"/>
        <v>0</v>
      </c>
      <c r="BF155" s="207">
        <f t="shared" si="15"/>
        <v>0</v>
      </c>
      <c r="BG155" s="207">
        <f t="shared" si="16"/>
        <v>0</v>
      </c>
      <c r="BH155" s="207">
        <f t="shared" si="17"/>
        <v>0</v>
      </c>
      <c r="BI155" s="207">
        <f t="shared" si="18"/>
        <v>0</v>
      </c>
      <c r="BJ155" s="19" t="s">
        <v>89</v>
      </c>
      <c r="BK155" s="207">
        <f t="shared" si="19"/>
        <v>0</v>
      </c>
      <c r="BL155" s="19" t="s">
        <v>104</v>
      </c>
      <c r="BM155" s="206" t="s">
        <v>1432</v>
      </c>
    </row>
    <row r="156" spans="1:65" s="2" customFormat="1" ht="16.5" customHeight="1">
      <c r="A156" s="37"/>
      <c r="B156" s="38"/>
      <c r="C156" s="195" t="s">
        <v>982</v>
      </c>
      <c r="D156" s="195" t="s">
        <v>264</v>
      </c>
      <c r="E156" s="196" t="s">
        <v>5549</v>
      </c>
      <c r="F156" s="197" t="s">
        <v>5550</v>
      </c>
      <c r="G156" s="198" t="s">
        <v>518</v>
      </c>
      <c r="H156" s="199">
        <v>1</v>
      </c>
      <c r="I156" s="200"/>
      <c r="J156" s="201">
        <f t="shared" si="10"/>
        <v>0</v>
      </c>
      <c r="K156" s="197" t="s">
        <v>44</v>
      </c>
      <c r="L156" s="42"/>
      <c r="M156" s="202" t="s">
        <v>44</v>
      </c>
      <c r="N156" s="203" t="s">
        <v>53</v>
      </c>
      <c r="O156" s="67"/>
      <c r="P156" s="204">
        <f t="shared" si="11"/>
        <v>0</v>
      </c>
      <c r="Q156" s="204">
        <v>0</v>
      </c>
      <c r="R156" s="204">
        <f t="shared" si="12"/>
        <v>0</v>
      </c>
      <c r="S156" s="204">
        <v>0</v>
      </c>
      <c r="T156" s="205">
        <f t="shared" si="13"/>
        <v>0</v>
      </c>
      <c r="U156" s="37"/>
      <c r="V156" s="37"/>
      <c r="W156" s="37"/>
      <c r="X156" s="37"/>
      <c r="Y156" s="37"/>
      <c r="Z156" s="37"/>
      <c r="AA156" s="37"/>
      <c r="AB156" s="37"/>
      <c r="AC156" s="37"/>
      <c r="AD156" s="37"/>
      <c r="AE156" s="37"/>
      <c r="AR156" s="206" t="s">
        <v>104</v>
      </c>
      <c r="AT156" s="206" t="s">
        <v>264</v>
      </c>
      <c r="AU156" s="206" t="s">
        <v>89</v>
      </c>
      <c r="AY156" s="19" t="s">
        <v>262</v>
      </c>
      <c r="BE156" s="207">
        <f t="shared" si="14"/>
        <v>0</v>
      </c>
      <c r="BF156" s="207">
        <f t="shared" si="15"/>
        <v>0</v>
      </c>
      <c r="BG156" s="207">
        <f t="shared" si="16"/>
        <v>0</v>
      </c>
      <c r="BH156" s="207">
        <f t="shared" si="17"/>
        <v>0</v>
      </c>
      <c r="BI156" s="207">
        <f t="shared" si="18"/>
        <v>0</v>
      </c>
      <c r="BJ156" s="19" t="s">
        <v>89</v>
      </c>
      <c r="BK156" s="207">
        <f t="shared" si="19"/>
        <v>0</v>
      </c>
      <c r="BL156" s="19" t="s">
        <v>104</v>
      </c>
      <c r="BM156" s="206" t="s">
        <v>1446</v>
      </c>
    </row>
    <row r="157" spans="1:65" s="2" customFormat="1" ht="16.5" customHeight="1">
      <c r="A157" s="37"/>
      <c r="B157" s="38"/>
      <c r="C157" s="195" t="s">
        <v>999</v>
      </c>
      <c r="D157" s="195" t="s">
        <v>264</v>
      </c>
      <c r="E157" s="196" t="s">
        <v>5551</v>
      </c>
      <c r="F157" s="197" t="s">
        <v>5552</v>
      </c>
      <c r="G157" s="198" t="s">
        <v>518</v>
      </c>
      <c r="H157" s="199">
        <v>1</v>
      </c>
      <c r="I157" s="200"/>
      <c r="J157" s="201">
        <f t="shared" si="10"/>
        <v>0</v>
      </c>
      <c r="K157" s="197" t="s">
        <v>44</v>
      </c>
      <c r="L157" s="42"/>
      <c r="M157" s="202" t="s">
        <v>44</v>
      </c>
      <c r="N157" s="203" t="s">
        <v>53</v>
      </c>
      <c r="O157" s="67"/>
      <c r="P157" s="204">
        <f t="shared" si="11"/>
        <v>0</v>
      </c>
      <c r="Q157" s="204">
        <v>0</v>
      </c>
      <c r="R157" s="204">
        <f t="shared" si="12"/>
        <v>0</v>
      </c>
      <c r="S157" s="204">
        <v>0</v>
      </c>
      <c r="T157" s="205">
        <f t="shared" si="13"/>
        <v>0</v>
      </c>
      <c r="U157" s="37"/>
      <c r="V157" s="37"/>
      <c r="W157" s="37"/>
      <c r="X157" s="37"/>
      <c r="Y157" s="37"/>
      <c r="Z157" s="37"/>
      <c r="AA157" s="37"/>
      <c r="AB157" s="37"/>
      <c r="AC157" s="37"/>
      <c r="AD157" s="37"/>
      <c r="AE157" s="37"/>
      <c r="AR157" s="206" t="s">
        <v>104</v>
      </c>
      <c r="AT157" s="206" t="s">
        <v>264</v>
      </c>
      <c r="AU157" s="206" t="s">
        <v>89</v>
      </c>
      <c r="AY157" s="19" t="s">
        <v>262</v>
      </c>
      <c r="BE157" s="207">
        <f t="shared" si="14"/>
        <v>0</v>
      </c>
      <c r="BF157" s="207">
        <f t="shared" si="15"/>
        <v>0</v>
      </c>
      <c r="BG157" s="207">
        <f t="shared" si="16"/>
        <v>0</v>
      </c>
      <c r="BH157" s="207">
        <f t="shared" si="17"/>
        <v>0</v>
      </c>
      <c r="BI157" s="207">
        <f t="shared" si="18"/>
        <v>0</v>
      </c>
      <c r="BJ157" s="19" t="s">
        <v>89</v>
      </c>
      <c r="BK157" s="207">
        <f t="shared" si="19"/>
        <v>0</v>
      </c>
      <c r="BL157" s="19" t="s">
        <v>104</v>
      </c>
      <c r="BM157" s="206" t="s">
        <v>1456</v>
      </c>
    </row>
    <row r="158" spans="1:65" s="2" customFormat="1" ht="16.5" customHeight="1">
      <c r="A158" s="37"/>
      <c r="B158" s="38"/>
      <c r="C158" s="195" t="s">
        <v>1014</v>
      </c>
      <c r="D158" s="195" t="s">
        <v>264</v>
      </c>
      <c r="E158" s="196" t="s">
        <v>5553</v>
      </c>
      <c r="F158" s="197" t="s">
        <v>5554</v>
      </c>
      <c r="G158" s="198" t="s">
        <v>518</v>
      </c>
      <c r="H158" s="199">
        <v>1</v>
      </c>
      <c r="I158" s="200"/>
      <c r="J158" s="201">
        <f t="shared" si="10"/>
        <v>0</v>
      </c>
      <c r="K158" s="197" t="s">
        <v>44</v>
      </c>
      <c r="L158" s="42"/>
      <c r="M158" s="202" t="s">
        <v>44</v>
      </c>
      <c r="N158" s="203" t="s">
        <v>53</v>
      </c>
      <c r="O158" s="67"/>
      <c r="P158" s="204">
        <f t="shared" si="11"/>
        <v>0</v>
      </c>
      <c r="Q158" s="204">
        <v>0</v>
      </c>
      <c r="R158" s="204">
        <f t="shared" si="12"/>
        <v>0</v>
      </c>
      <c r="S158" s="204">
        <v>0</v>
      </c>
      <c r="T158" s="205">
        <f t="shared" si="13"/>
        <v>0</v>
      </c>
      <c r="U158" s="37"/>
      <c r="V158" s="37"/>
      <c r="W158" s="37"/>
      <c r="X158" s="37"/>
      <c r="Y158" s="37"/>
      <c r="Z158" s="37"/>
      <c r="AA158" s="37"/>
      <c r="AB158" s="37"/>
      <c r="AC158" s="37"/>
      <c r="AD158" s="37"/>
      <c r="AE158" s="37"/>
      <c r="AR158" s="206" t="s">
        <v>104</v>
      </c>
      <c r="AT158" s="206" t="s">
        <v>264</v>
      </c>
      <c r="AU158" s="206" t="s">
        <v>89</v>
      </c>
      <c r="AY158" s="19" t="s">
        <v>262</v>
      </c>
      <c r="BE158" s="207">
        <f t="shared" si="14"/>
        <v>0</v>
      </c>
      <c r="BF158" s="207">
        <f t="shared" si="15"/>
        <v>0</v>
      </c>
      <c r="BG158" s="207">
        <f t="shared" si="16"/>
        <v>0</v>
      </c>
      <c r="BH158" s="207">
        <f t="shared" si="17"/>
        <v>0</v>
      </c>
      <c r="BI158" s="207">
        <f t="shared" si="18"/>
        <v>0</v>
      </c>
      <c r="BJ158" s="19" t="s">
        <v>89</v>
      </c>
      <c r="BK158" s="207">
        <f t="shared" si="19"/>
        <v>0</v>
      </c>
      <c r="BL158" s="19" t="s">
        <v>104</v>
      </c>
      <c r="BM158" s="206" t="s">
        <v>1469</v>
      </c>
    </row>
    <row r="159" spans="1:65" s="2" customFormat="1" ht="16.5" customHeight="1">
      <c r="A159" s="37"/>
      <c r="B159" s="38"/>
      <c r="C159" s="195" t="s">
        <v>1019</v>
      </c>
      <c r="D159" s="195" t="s">
        <v>264</v>
      </c>
      <c r="E159" s="196" t="s">
        <v>5555</v>
      </c>
      <c r="F159" s="197" t="s">
        <v>5556</v>
      </c>
      <c r="G159" s="198" t="s">
        <v>518</v>
      </c>
      <c r="H159" s="199">
        <v>3</v>
      </c>
      <c r="I159" s="200"/>
      <c r="J159" s="201">
        <f t="shared" si="10"/>
        <v>0</v>
      </c>
      <c r="K159" s="197" t="s">
        <v>44</v>
      </c>
      <c r="L159" s="42"/>
      <c r="M159" s="202" t="s">
        <v>44</v>
      </c>
      <c r="N159" s="203" t="s">
        <v>53</v>
      </c>
      <c r="O159" s="67"/>
      <c r="P159" s="204">
        <f t="shared" si="11"/>
        <v>0</v>
      </c>
      <c r="Q159" s="204">
        <v>0</v>
      </c>
      <c r="R159" s="204">
        <f t="shared" si="12"/>
        <v>0</v>
      </c>
      <c r="S159" s="204">
        <v>0</v>
      </c>
      <c r="T159" s="205">
        <f t="shared" si="13"/>
        <v>0</v>
      </c>
      <c r="U159" s="37"/>
      <c r="V159" s="37"/>
      <c r="W159" s="37"/>
      <c r="X159" s="37"/>
      <c r="Y159" s="37"/>
      <c r="Z159" s="37"/>
      <c r="AA159" s="37"/>
      <c r="AB159" s="37"/>
      <c r="AC159" s="37"/>
      <c r="AD159" s="37"/>
      <c r="AE159" s="37"/>
      <c r="AR159" s="206" t="s">
        <v>104</v>
      </c>
      <c r="AT159" s="206" t="s">
        <v>264</v>
      </c>
      <c r="AU159" s="206" t="s">
        <v>89</v>
      </c>
      <c r="AY159" s="19" t="s">
        <v>262</v>
      </c>
      <c r="BE159" s="207">
        <f t="shared" si="14"/>
        <v>0</v>
      </c>
      <c r="BF159" s="207">
        <f t="shared" si="15"/>
        <v>0</v>
      </c>
      <c r="BG159" s="207">
        <f t="shared" si="16"/>
        <v>0</v>
      </c>
      <c r="BH159" s="207">
        <f t="shared" si="17"/>
        <v>0</v>
      </c>
      <c r="BI159" s="207">
        <f t="shared" si="18"/>
        <v>0</v>
      </c>
      <c r="BJ159" s="19" t="s">
        <v>89</v>
      </c>
      <c r="BK159" s="207">
        <f t="shared" si="19"/>
        <v>0</v>
      </c>
      <c r="BL159" s="19" t="s">
        <v>104</v>
      </c>
      <c r="BM159" s="206" t="s">
        <v>1479</v>
      </c>
    </row>
    <row r="160" spans="1:65" s="2" customFormat="1" ht="16.5" customHeight="1">
      <c r="A160" s="37"/>
      <c r="B160" s="38"/>
      <c r="C160" s="195" t="s">
        <v>1028</v>
      </c>
      <c r="D160" s="195" t="s">
        <v>264</v>
      </c>
      <c r="E160" s="196" t="s">
        <v>5557</v>
      </c>
      <c r="F160" s="197" t="s">
        <v>5558</v>
      </c>
      <c r="G160" s="198" t="s">
        <v>518</v>
      </c>
      <c r="H160" s="199">
        <v>4</v>
      </c>
      <c r="I160" s="200"/>
      <c r="J160" s="201">
        <f t="shared" si="10"/>
        <v>0</v>
      </c>
      <c r="K160" s="197" t="s">
        <v>44</v>
      </c>
      <c r="L160" s="42"/>
      <c r="M160" s="202" t="s">
        <v>44</v>
      </c>
      <c r="N160" s="203" t="s">
        <v>53</v>
      </c>
      <c r="O160" s="67"/>
      <c r="P160" s="204">
        <f t="shared" si="11"/>
        <v>0</v>
      </c>
      <c r="Q160" s="204">
        <v>0</v>
      </c>
      <c r="R160" s="204">
        <f t="shared" si="12"/>
        <v>0</v>
      </c>
      <c r="S160" s="204">
        <v>0</v>
      </c>
      <c r="T160" s="205">
        <f t="shared" si="13"/>
        <v>0</v>
      </c>
      <c r="U160" s="37"/>
      <c r="V160" s="37"/>
      <c r="W160" s="37"/>
      <c r="X160" s="37"/>
      <c r="Y160" s="37"/>
      <c r="Z160" s="37"/>
      <c r="AA160" s="37"/>
      <c r="AB160" s="37"/>
      <c r="AC160" s="37"/>
      <c r="AD160" s="37"/>
      <c r="AE160" s="37"/>
      <c r="AR160" s="206" t="s">
        <v>104</v>
      </c>
      <c r="AT160" s="206" t="s">
        <v>264</v>
      </c>
      <c r="AU160" s="206" t="s">
        <v>89</v>
      </c>
      <c r="AY160" s="19" t="s">
        <v>262</v>
      </c>
      <c r="BE160" s="207">
        <f t="shared" si="14"/>
        <v>0</v>
      </c>
      <c r="BF160" s="207">
        <f t="shared" si="15"/>
        <v>0</v>
      </c>
      <c r="BG160" s="207">
        <f t="shared" si="16"/>
        <v>0</v>
      </c>
      <c r="BH160" s="207">
        <f t="shared" si="17"/>
        <v>0</v>
      </c>
      <c r="BI160" s="207">
        <f t="shared" si="18"/>
        <v>0</v>
      </c>
      <c r="BJ160" s="19" t="s">
        <v>89</v>
      </c>
      <c r="BK160" s="207">
        <f t="shared" si="19"/>
        <v>0</v>
      </c>
      <c r="BL160" s="19" t="s">
        <v>104</v>
      </c>
      <c r="BM160" s="206" t="s">
        <v>1487</v>
      </c>
    </row>
    <row r="161" spans="1:65" s="2" customFormat="1" ht="16.5" customHeight="1">
      <c r="A161" s="37"/>
      <c r="B161" s="38"/>
      <c r="C161" s="195" t="s">
        <v>1033</v>
      </c>
      <c r="D161" s="195" t="s">
        <v>264</v>
      </c>
      <c r="E161" s="196" t="s">
        <v>5559</v>
      </c>
      <c r="F161" s="197" t="s">
        <v>5560</v>
      </c>
      <c r="G161" s="198" t="s">
        <v>518</v>
      </c>
      <c r="H161" s="199">
        <v>2</v>
      </c>
      <c r="I161" s="200"/>
      <c r="J161" s="201">
        <f t="shared" si="10"/>
        <v>0</v>
      </c>
      <c r="K161" s="197" t="s">
        <v>44</v>
      </c>
      <c r="L161" s="42"/>
      <c r="M161" s="202" t="s">
        <v>44</v>
      </c>
      <c r="N161" s="203" t="s">
        <v>53</v>
      </c>
      <c r="O161" s="67"/>
      <c r="P161" s="204">
        <f t="shared" si="11"/>
        <v>0</v>
      </c>
      <c r="Q161" s="204">
        <v>0</v>
      </c>
      <c r="R161" s="204">
        <f t="shared" si="12"/>
        <v>0</v>
      </c>
      <c r="S161" s="204">
        <v>0</v>
      </c>
      <c r="T161" s="205">
        <f t="shared" si="13"/>
        <v>0</v>
      </c>
      <c r="U161" s="37"/>
      <c r="V161" s="37"/>
      <c r="W161" s="37"/>
      <c r="X161" s="37"/>
      <c r="Y161" s="37"/>
      <c r="Z161" s="37"/>
      <c r="AA161" s="37"/>
      <c r="AB161" s="37"/>
      <c r="AC161" s="37"/>
      <c r="AD161" s="37"/>
      <c r="AE161" s="37"/>
      <c r="AR161" s="206" t="s">
        <v>104</v>
      </c>
      <c r="AT161" s="206" t="s">
        <v>264</v>
      </c>
      <c r="AU161" s="206" t="s">
        <v>89</v>
      </c>
      <c r="AY161" s="19" t="s">
        <v>262</v>
      </c>
      <c r="BE161" s="207">
        <f t="shared" si="14"/>
        <v>0</v>
      </c>
      <c r="BF161" s="207">
        <f t="shared" si="15"/>
        <v>0</v>
      </c>
      <c r="BG161" s="207">
        <f t="shared" si="16"/>
        <v>0</v>
      </c>
      <c r="BH161" s="207">
        <f t="shared" si="17"/>
        <v>0</v>
      </c>
      <c r="BI161" s="207">
        <f t="shared" si="18"/>
        <v>0</v>
      </c>
      <c r="BJ161" s="19" t="s">
        <v>89</v>
      </c>
      <c r="BK161" s="207">
        <f t="shared" si="19"/>
        <v>0</v>
      </c>
      <c r="BL161" s="19" t="s">
        <v>104</v>
      </c>
      <c r="BM161" s="206" t="s">
        <v>1505</v>
      </c>
    </row>
    <row r="162" spans="1:65" s="2" customFormat="1" ht="16.5" customHeight="1">
      <c r="A162" s="37"/>
      <c r="B162" s="38"/>
      <c r="C162" s="195" t="s">
        <v>1038</v>
      </c>
      <c r="D162" s="195" t="s">
        <v>264</v>
      </c>
      <c r="E162" s="196" t="s">
        <v>5561</v>
      </c>
      <c r="F162" s="197" t="s">
        <v>5562</v>
      </c>
      <c r="G162" s="198" t="s">
        <v>518</v>
      </c>
      <c r="H162" s="199">
        <v>1</v>
      </c>
      <c r="I162" s="200"/>
      <c r="J162" s="201">
        <f t="shared" si="10"/>
        <v>0</v>
      </c>
      <c r="K162" s="197" t="s">
        <v>44</v>
      </c>
      <c r="L162" s="42"/>
      <c r="M162" s="202" t="s">
        <v>44</v>
      </c>
      <c r="N162" s="203" t="s">
        <v>53</v>
      </c>
      <c r="O162" s="67"/>
      <c r="P162" s="204">
        <f t="shared" si="11"/>
        <v>0</v>
      </c>
      <c r="Q162" s="204">
        <v>0</v>
      </c>
      <c r="R162" s="204">
        <f t="shared" si="12"/>
        <v>0</v>
      </c>
      <c r="S162" s="204">
        <v>0</v>
      </c>
      <c r="T162" s="205">
        <f t="shared" si="13"/>
        <v>0</v>
      </c>
      <c r="U162" s="37"/>
      <c r="V162" s="37"/>
      <c r="W162" s="37"/>
      <c r="X162" s="37"/>
      <c r="Y162" s="37"/>
      <c r="Z162" s="37"/>
      <c r="AA162" s="37"/>
      <c r="AB162" s="37"/>
      <c r="AC162" s="37"/>
      <c r="AD162" s="37"/>
      <c r="AE162" s="37"/>
      <c r="AR162" s="206" t="s">
        <v>104</v>
      </c>
      <c r="AT162" s="206" t="s">
        <v>264</v>
      </c>
      <c r="AU162" s="206" t="s">
        <v>89</v>
      </c>
      <c r="AY162" s="19" t="s">
        <v>262</v>
      </c>
      <c r="BE162" s="207">
        <f t="shared" si="14"/>
        <v>0</v>
      </c>
      <c r="BF162" s="207">
        <f t="shared" si="15"/>
        <v>0</v>
      </c>
      <c r="BG162" s="207">
        <f t="shared" si="16"/>
        <v>0</v>
      </c>
      <c r="BH162" s="207">
        <f t="shared" si="17"/>
        <v>0</v>
      </c>
      <c r="BI162" s="207">
        <f t="shared" si="18"/>
        <v>0</v>
      </c>
      <c r="BJ162" s="19" t="s">
        <v>89</v>
      </c>
      <c r="BK162" s="207">
        <f t="shared" si="19"/>
        <v>0</v>
      </c>
      <c r="BL162" s="19" t="s">
        <v>104</v>
      </c>
      <c r="BM162" s="206" t="s">
        <v>1517</v>
      </c>
    </row>
    <row r="163" spans="1:65" s="2" customFormat="1" ht="16.5" customHeight="1">
      <c r="A163" s="37"/>
      <c r="B163" s="38"/>
      <c r="C163" s="195" t="s">
        <v>1043</v>
      </c>
      <c r="D163" s="195" t="s">
        <v>264</v>
      </c>
      <c r="E163" s="196" t="s">
        <v>5563</v>
      </c>
      <c r="F163" s="197" t="s">
        <v>5564</v>
      </c>
      <c r="G163" s="198" t="s">
        <v>518</v>
      </c>
      <c r="H163" s="199">
        <v>11</v>
      </c>
      <c r="I163" s="200"/>
      <c r="J163" s="201">
        <f t="shared" si="10"/>
        <v>0</v>
      </c>
      <c r="K163" s="197" t="s">
        <v>44</v>
      </c>
      <c r="L163" s="42"/>
      <c r="M163" s="202" t="s">
        <v>44</v>
      </c>
      <c r="N163" s="203" t="s">
        <v>53</v>
      </c>
      <c r="O163" s="67"/>
      <c r="P163" s="204">
        <f t="shared" si="11"/>
        <v>0</v>
      </c>
      <c r="Q163" s="204">
        <v>0</v>
      </c>
      <c r="R163" s="204">
        <f t="shared" si="12"/>
        <v>0</v>
      </c>
      <c r="S163" s="204">
        <v>0</v>
      </c>
      <c r="T163" s="205">
        <f t="shared" si="13"/>
        <v>0</v>
      </c>
      <c r="U163" s="37"/>
      <c r="V163" s="37"/>
      <c r="W163" s="37"/>
      <c r="X163" s="37"/>
      <c r="Y163" s="37"/>
      <c r="Z163" s="37"/>
      <c r="AA163" s="37"/>
      <c r="AB163" s="37"/>
      <c r="AC163" s="37"/>
      <c r="AD163" s="37"/>
      <c r="AE163" s="37"/>
      <c r="AR163" s="206" t="s">
        <v>104</v>
      </c>
      <c r="AT163" s="206" t="s">
        <v>264</v>
      </c>
      <c r="AU163" s="206" t="s">
        <v>89</v>
      </c>
      <c r="AY163" s="19" t="s">
        <v>262</v>
      </c>
      <c r="BE163" s="207">
        <f t="shared" si="14"/>
        <v>0</v>
      </c>
      <c r="BF163" s="207">
        <f t="shared" si="15"/>
        <v>0</v>
      </c>
      <c r="BG163" s="207">
        <f t="shared" si="16"/>
        <v>0</v>
      </c>
      <c r="BH163" s="207">
        <f t="shared" si="17"/>
        <v>0</v>
      </c>
      <c r="BI163" s="207">
        <f t="shared" si="18"/>
        <v>0</v>
      </c>
      <c r="BJ163" s="19" t="s">
        <v>89</v>
      </c>
      <c r="BK163" s="207">
        <f t="shared" si="19"/>
        <v>0</v>
      </c>
      <c r="BL163" s="19" t="s">
        <v>104</v>
      </c>
      <c r="BM163" s="206" t="s">
        <v>21</v>
      </c>
    </row>
    <row r="164" spans="1:65" s="2" customFormat="1" ht="16.5" customHeight="1">
      <c r="A164" s="37"/>
      <c r="B164" s="38"/>
      <c r="C164" s="195" t="s">
        <v>1047</v>
      </c>
      <c r="D164" s="195" t="s">
        <v>264</v>
      </c>
      <c r="E164" s="196" t="s">
        <v>5565</v>
      </c>
      <c r="F164" s="197" t="s">
        <v>5566</v>
      </c>
      <c r="G164" s="198" t="s">
        <v>518</v>
      </c>
      <c r="H164" s="199">
        <v>1</v>
      </c>
      <c r="I164" s="200"/>
      <c r="J164" s="201">
        <f t="shared" si="10"/>
        <v>0</v>
      </c>
      <c r="K164" s="197" t="s">
        <v>44</v>
      </c>
      <c r="L164" s="42"/>
      <c r="M164" s="202" t="s">
        <v>44</v>
      </c>
      <c r="N164" s="203" t="s">
        <v>53</v>
      </c>
      <c r="O164" s="67"/>
      <c r="P164" s="204">
        <f t="shared" si="11"/>
        <v>0</v>
      </c>
      <c r="Q164" s="204">
        <v>0</v>
      </c>
      <c r="R164" s="204">
        <f t="shared" si="12"/>
        <v>0</v>
      </c>
      <c r="S164" s="204">
        <v>0</v>
      </c>
      <c r="T164" s="205">
        <f t="shared" si="13"/>
        <v>0</v>
      </c>
      <c r="U164" s="37"/>
      <c r="V164" s="37"/>
      <c r="W164" s="37"/>
      <c r="X164" s="37"/>
      <c r="Y164" s="37"/>
      <c r="Z164" s="37"/>
      <c r="AA164" s="37"/>
      <c r="AB164" s="37"/>
      <c r="AC164" s="37"/>
      <c r="AD164" s="37"/>
      <c r="AE164" s="37"/>
      <c r="AR164" s="206" t="s">
        <v>104</v>
      </c>
      <c r="AT164" s="206" t="s">
        <v>264</v>
      </c>
      <c r="AU164" s="206" t="s">
        <v>89</v>
      </c>
      <c r="AY164" s="19" t="s">
        <v>262</v>
      </c>
      <c r="BE164" s="207">
        <f t="shared" si="14"/>
        <v>0</v>
      </c>
      <c r="BF164" s="207">
        <f t="shared" si="15"/>
        <v>0</v>
      </c>
      <c r="BG164" s="207">
        <f t="shared" si="16"/>
        <v>0</v>
      </c>
      <c r="BH164" s="207">
        <f t="shared" si="17"/>
        <v>0</v>
      </c>
      <c r="BI164" s="207">
        <f t="shared" si="18"/>
        <v>0</v>
      </c>
      <c r="BJ164" s="19" t="s">
        <v>89</v>
      </c>
      <c r="BK164" s="207">
        <f t="shared" si="19"/>
        <v>0</v>
      </c>
      <c r="BL164" s="19" t="s">
        <v>104</v>
      </c>
      <c r="BM164" s="206" t="s">
        <v>1551</v>
      </c>
    </row>
    <row r="165" spans="1:65" s="2" customFormat="1" ht="16.5" customHeight="1">
      <c r="A165" s="37"/>
      <c r="B165" s="38"/>
      <c r="C165" s="195" t="s">
        <v>1052</v>
      </c>
      <c r="D165" s="195" t="s">
        <v>264</v>
      </c>
      <c r="E165" s="196" t="s">
        <v>5567</v>
      </c>
      <c r="F165" s="197" t="s">
        <v>5525</v>
      </c>
      <c r="G165" s="198" t="s">
        <v>518</v>
      </c>
      <c r="H165" s="199">
        <v>1</v>
      </c>
      <c r="I165" s="200"/>
      <c r="J165" s="201">
        <f t="shared" si="10"/>
        <v>0</v>
      </c>
      <c r="K165" s="197" t="s">
        <v>44</v>
      </c>
      <c r="L165" s="42"/>
      <c r="M165" s="202" t="s">
        <v>44</v>
      </c>
      <c r="N165" s="203" t="s">
        <v>53</v>
      </c>
      <c r="O165" s="67"/>
      <c r="P165" s="204">
        <f t="shared" si="11"/>
        <v>0</v>
      </c>
      <c r="Q165" s="204">
        <v>0</v>
      </c>
      <c r="R165" s="204">
        <f t="shared" si="12"/>
        <v>0</v>
      </c>
      <c r="S165" s="204">
        <v>0</v>
      </c>
      <c r="T165" s="205">
        <f t="shared" si="13"/>
        <v>0</v>
      </c>
      <c r="U165" s="37"/>
      <c r="V165" s="37"/>
      <c r="W165" s="37"/>
      <c r="X165" s="37"/>
      <c r="Y165" s="37"/>
      <c r="Z165" s="37"/>
      <c r="AA165" s="37"/>
      <c r="AB165" s="37"/>
      <c r="AC165" s="37"/>
      <c r="AD165" s="37"/>
      <c r="AE165" s="37"/>
      <c r="AR165" s="206" t="s">
        <v>104</v>
      </c>
      <c r="AT165" s="206" t="s">
        <v>264</v>
      </c>
      <c r="AU165" s="206" t="s">
        <v>89</v>
      </c>
      <c r="AY165" s="19" t="s">
        <v>262</v>
      </c>
      <c r="BE165" s="207">
        <f t="shared" si="14"/>
        <v>0</v>
      </c>
      <c r="BF165" s="207">
        <f t="shared" si="15"/>
        <v>0</v>
      </c>
      <c r="BG165" s="207">
        <f t="shared" si="16"/>
        <v>0</v>
      </c>
      <c r="BH165" s="207">
        <f t="shared" si="17"/>
        <v>0</v>
      </c>
      <c r="BI165" s="207">
        <f t="shared" si="18"/>
        <v>0</v>
      </c>
      <c r="BJ165" s="19" t="s">
        <v>89</v>
      </c>
      <c r="BK165" s="207">
        <f t="shared" si="19"/>
        <v>0</v>
      </c>
      <c r="BL165" s="19" t="s">
        <v>104</v>
      </c>
      <c r="BM165" s="206" t="s">
        <v>1584</v>
      </c>
    </row>
    <row r="166" spans="1:65" s="2" customFormat="1" ht="21.75" customHeight="1">
      <c r="A166" s="37"/>
      <c r="B166" s="38"/>
      <c r="C166" s="195" t="s">
        <v>1059</v>
      </c>
      <c r="D166" s="195" t="s">
        <v>264</v>
      </c>
      <c r="E166" s="196" t="s">
        <v>5568</v>
      </c>
      <c r="F166" s="197" t="s">
        <v>5527</v>
      </c>
      <c r="G166" s="198" t="s">
        <v>518</v>
      </c>
      <c r="H166" s="199">
        <v>1</v>
      </c>
      <c r="I166" s="200"/>
      <c r="J166" s="201">
        <f t="shared" si="10"/>
        <v>0</v>
      </c>
      <c r="K166" s="197" t="s">
        <v>44</v>
      </c>
      <c r="L166" s="42"/>
      <c r="M166" s="202" t="s">
        <v>44</v>
      </c>
      <c r="N166" s="203" t="s">
        <v>53</v>
      </c>
      <c r="O166" s="67"/>
      <c r="P166" s="204">
        <f t="shared" si="11"/>
        <v>0</v>
      </c>
      <c r="Q166" s="204">
        <v>0</v>
      </c>
      <c r="R166" s="204">
        <f t="shared" si="12"/>
        <v>0</v>
      </c>
      <c r="S166" s="204">
        <v>0</v>
      </c>
      <c r="T166" s="205">
        <f t="shared" si="13"/>
        <v>0</v>
      </c>
      <c r="U166" s="37"/>
      <c r="V166" s="37"/>
      <c r="W166" s="37"/>
      <c r="X166" s="37"/>
      <c r="Y166" s="37"/>
      <c r="Z166" s="37"/>
      <c r="AA166" s="37"/>
      <c r="AB166" s="37"/>
      <c r="AC166" s="37"/>
      <c r="AD166" s="37"/>
      <c r="AE166" s="37"/>
      <c r="AR166" s="206" t="s">
        <v>104</v>
      </c>
      <c r="AT166" s="206" t="s">
        <v>264</v>
      </c>
      <c r="AU166" s="206" t="s">
        <v>89</v>
      </c>
      <c r="AY166" s="19" t="s">
        <v>262</v>
      </c>
      <c r="BE166" s="207">
        <f t="shared" si="14"/>
        <v>0</v>
      </c>
      <c r="BF166" s="207">
        <f t="shared" si="15"/>
        <v>0</v>
      </c>
      <c r="BG166" s="207">
        <f t="shared" si="16"/>
        <v>0</v>
      </c>
      <c r="BH166" s="207">
        <f t="shared" si="17"/>
        <v>0</v>
      </c>
      <c r="BI166" s="207">
        <f t="shared" si="18"/>
        <v>0</v>
      </c>
      <c r="BJ166" s="19" t="s">
        <v>89</v>
      </c>
      <c r="BK166" s="207">
        <f t="shared" si="19"/>
        <v>0</v>
      </c>
      <c r="BL166" s="19" t="s">
        <v>104</v>
      </c>
      <c r="BM166" s="206" t="s">
        <v>1612</v>
      </c>
    </row>
    <row r="167" spans="1:65" s="12" customFormat="1" ht="25.9" customHeight="1">
      <c r="B167" s="179"/>
      <c r="C167" s="180"/>
      <c r="D167" s="181" t="s">
        <v>81</v>
      </c>
      <c r="E167" s="182" t="s">
        <v>5268</v>
      </c>
      <c r="F167" s="182" t="s">
        <v>5569</v>
      </c>
      <c r="G167" s="180"/>
      <c r="H167" s="180"/>
      <c r="I167" s="183"/>
      <c r="J167" s="184">
        <f>BK167</f>
        <v>0</v>
      </c>
      <c r="K167" s="180"/>
      <c r="L167" s="185"/>
      <c r="M167" s="186"/>
      <c r="N167" s="187"/>
      <c r="O167" s="187"/>
      <c r="P167" s="188">
        <f>SUM(P168:P189)</f>
        <v>0</v>
      </c>
      <c r="Q167" s="187"/>
      <c r="R167" s="188">
        <f>SUM(R168:R189)</f>
        <v>0</v>
      </c>
      <c r="S167" s="187"/>
      <c r="T167" s="189">
        <f>SUM(T168:T189)</f>
        <v>0</v>
      </c>
      <c r="AR167" s="190" t="s">
        <v>89</v>
      </c>
      <c r="AT167" s="191" t="s">
        <v>81</v>
      </c>
      <c r="AU167" s="191" t="s">
        <v>82</v>
      </c>
      <c r="AY167" s="190" t="s">
        <v>262</v>
      </c>
      <c r="BK167" s="192">
        <f>SUM(BK168:BK189)</f>
        <v>0</v>
      </c>
    </row>
    <row r="168" spans="1:65" s="2" customFormat="1" ht="16.5" customHeight="1">
      <c r="A168" s="37"/>
      <c r="B168" s="38"/>
      <c r="C168" s="195" t="s">
        <v>1064</v>
      </c>
      <c r="D168" s="195" t="s">
        <v>264</v>
      </c>
      <c r="E168" s="196" t="s">
        <v>5570</v>
      </c>
      <c r="F168" s="197" t="s">
        <v>5571</v>
      </c>
      <c r="G168" s="198" t="s">
        <v>518</v>
      </c>
      <c r="H168" s="199">
        <v>1</v>
      </c>
      <c r="I168" s="200"/>
      <c r="J168" s="201">
        <f t="shared" ref="J168:J189" si="20">ROUND(I168*H168,2)</f>
        <v>0</v>
      </c>
      <c r="K168" s="197" t="s">
        <v>44</v>
      </c>
      <c r="L168" s="42"/>
      <c r="M168" s="202" t="s">
        <v>44</v>
      </c>
      <c r="N168" s="203" t="s">
        <v>53</v>
      </c>
      <c r="O168" s="67"/>
      <c r="P168" s="204">
        <f t="shared" ref="P168:P189" si="21">O168*H168</f>
        <v>0</v>
      </c>
      <c r="Q168" s="204">
        <v>0</v>
      </c>
      <c r="R168" s="204">
        <f t="shared" ref="R168:R189" si="22">Q168*H168</f>
        <v>0</v>
      </c>
      <c r="S168" s="204">
        <v>0</v>
      </c>
      <c r="T168" s="205">
        <f t="shared" ref="T168:T189" si="23">S168*H168</f>
        <v>0</v>
      </c>
      <c r="U168" s="37"/>
      <c r="V168" s="37"/>
      <c r="W168" s="37"/>
      <c r="X168" s="37"/>
      <c r="Y168" s="37"/>
      <c r="Z168" s="37"/>
      <c r="AA168" s="37"/>
      <c r="AB168" s="37"/>
      <c r="AC168" s="37"/>
      <c r="AD168" s="37"/>
      <c r="AE168" s="37"/>
      <c r="AR168" s="206" t="s">
        <v>104</v>
      </c>
      <c r="AT168" s="206" t="s">
        <v>264</v>
      </c>
      <c r="AU168" s="206" t="s">
        <v>89</v>
      </c>
      <c r="AY168" s="19" t="s">
        <v>262</v>
      </c>
      <c r="BE168" s="207">
        <f t="shared" ref="BE168:BE189" si="24">IF(N168="základní",J168,0)</f>
        <v>0</v>
      </c>
      <c r="BF168" s="207">
        <f t="shared" ref="BF168:BF189" si="25">IF(N168="snížená",J168,0)</f>
        <v>0</v>
      </c>
      <c r="BG168" s="207">
        <f t="shared" ref="BG168:BG189" si="26">IF(N168="zákl. přenesená",J168,0)</f>
        <v>0</v>
      </c>
      <c r="BH168" s="207">
        <f t="shared" ref="BH168:BH189" si="27">IF(N168="sníž. přenesená",J168,0)</f>
        <v>0</v>
      </c>
      <c r="BI168" s="207">
        <f t="shared" ref="BI168:BI189" si="28">IF(N168="nulová",J168,0)</f>
        <v>0</v>
      </c>
      <c r="BJ168" s="19" t="s">
        <v>89</v>
      </c>
      <c r="BK168" s="207">
        <f t="shared" ref="BK168:BK189" si="29">ROUND(I168*H168,2)</f>
        <v>0</v>
      </c>
      <c r="BL168" s="19" t="s">
        <v>104</v>
      </c>
      <c r="BM168" s="206" t="s">
        <v>1620</v>
      </c>
    </row>
    <row r="169" spans="1:65" s="2" customFormat="1" ht="16.5" customHeight="1">
      <c r="A169" s="37"/>
      <c r="B169" s="38"/>
      <c r="C169" s="195" t="s">
        <v>1071</v>
      </c>
      <c r="D169" s="195" t="s">
        <v>264</v>
      </c>
      <c r="E169" s="196" t="s">
        <v>5572</v>
      </c>
      <c r="F169" s="197" t="s">
        <v>5573</v>
      </c>
      <c r="G169" s="198" t="s">
        <v>518</v>
      </c>
      <c r="H169" s="199">
        <v>1</v>
      </c>
      <c r="I169" s="200"/>
      <c r="J169" s="201">
        <f t="shared" si="20"/>
        <v>0</v>
      </c>
      <c r="K169" s="197" t="s">
        <v>44</v>
      </c>
      <c r="L169" s="42"/>
      <c r="M169" s="202" t="s">
        <v>44</v>
      </c>
      <c r="N169" s="203" t="s">
        <v>53</v>
      </c>
      <c r="O169" s="67"/>
      <c r="P169" s="204">
        <f t="shared" si="21"/>
        <v>0</v>
      </c>
      <c r="Q169" s="204">
        <v>0</v>
      </c>
      <c r="R169" s="204">
        <f t="shared" si="22"/>
        <v>0</v>
      </c>
      <c r="S169" s="204">
        <v>0</v>
      </c>
      <c r="T169" s="205">
        <f t="shared" si="23"/>
        <v>0</v>
      </c>
      <c r="U169" s="37"/>
      <c r="V169" s="37"/>
      <c r="W169" s="37"/>
      <c r="X169" s="37"/>
      <c r="Y169" s="37"/>
      <c r="Z169" s="37"/>
      <c r="AA169" s="37"/>
      <c r="AB169" s="37"/>
      <c r="AC169" s="37"/>
      <c r="AD169" s="37"/>
      <c r="AE169" s="37"/>
      <c r="AR169" s="206" t="s">
        <v>104</v>
      </c>
      <c r="AT169" s="206" t="s">
        <v>264</v>
      </c>
      <c r="AU169" s="206" t="s">
        <v>89</v>
      </c>
      <c r="AY169" s="19" t="s">
        <v>262</v>
      </c>
      <c r="BE169" s="207">
        <f t="shared" si="24"/>
        <v>0</v>
      </c>
      <c r="BF169" s="207">
        <f t="shared" si="25"/>
        <v>0</v>
      </c>
      <c r="BG169" s="207">
        <f t="shared" si="26"/>
        <v>0</v>
      </c>
      <c r="BH169" s="207">
        <f t="shared" si="27"/>
        <v>0</v>
      </c>
      <c r="BI169" s="207">
        <f t="shared" si="28"/>
        <v>0</v>
      </c>
      <c r="BJ169" s="19" t="s">
        <v>89</v>
      </c>
      <c r="BK169" s="207">
        <f t="shared" si="29"/>
        <v>0</v>
      </c>
      <c r="BL169" s="19" t="s">
        <v>104</v>
      </c>
      <c r="BM169" s="206" t="s">
        <v>1633</v>
      </c>
    </row>
    <row r="170" spans="1:65" s="2" customFormat="1" ht="16.5" customHeight="1">
      <c r="A170" s="37"/>
      <c r="B170" s="38"/>
      <c r="C170" s="195" t="s">
        <v>1077</v>
      </c>
      <c r="D170" s="195" t="s">
        <v>264</v>
      </c>
      <c r="E170" s="196" t="s">
        <v>5574</v>
      </c>
      <c r="F170" s="197" t="s">
        <v>5575</v>
      </c>
      <c r="G170" s="198" t="s">
        <v>518</v>
      </c>
      <c r="H170" s="199">
        <v>1</v>
      </c>
      <c r="I170" s="200"/>
      <c r="J170" s="201">
        <f t="shared" si="20"/>
        <v>0</v>
      </c>
      <c r="K170" s="197" t="s">
        <v>44</v>
      </c>
      <c r="L170" s="42"/>
      <c r="M170" s="202" t="s">
        <v>44</v>
      </c>
      <c r="N170" s="203" t="s">
        <v>53</v>
      </c>
      <c r="O170" s="67"/>
      <c r="P170" s="204">
        <f t="shared" si="21"/>
        <v>0</v>
      </c>
      <c r="Q170" s="204">
        <v>0</v>
      </c>
      <c r="R170" s="204">
        <f t="shared" si="22"/>
        <v>0</v>
      </c>
      <c r="S170" s="204">
        <v>0</v>
      </c>
      <c r="T170" s="205">
        <f t="shared" si="23"/>
        <v>0</v>
      </c>
      <c r="U170" s="37"/>
      <c r="V170" s="37"/>
      <c r="W170" s="37"/>
      <c r="X170" s="37"/>
      <c r="Y170" s="37"/>
      <c r="Z170" s="37"/>
      <c r="AA170" s="37"/>
      <c r="AB170" s="37"/>
      <c r="AC170" s="37"/>
      <c r="AD170" s="37"/>
      <c r="AE170" s="37"/>
      <c r="AR170" s="206" t="s">
        <v>104</v>
      </c>
      <c r="AT170" s="206" t="s">
        <v>264</v>
      </c>
      <c r="AU170" s="206" t="s">
        <v>89</v>
      </c>
      <c r="AY170" s="19" t="s">
        <v>262</v>
      </c>
      <c r="BE170" s="207">
        <f t="shared" si="24"/>
        <v>0</v>
      </c>
      <c r="BF170" s="207">
        <f t="shared" si="25"/>
        <v>0</v>
      </c>
      <c r="BG170" s="207">
        <f t="shared" si="26"/>
        <v>0</v>
      </c>
      <c r="BH170" s="207">
        <f t="shared" si="27"/>
        <v>0</v>
      </c>
      <c r="BI170" s="207">
        <f t="shared" si="28"/>
        <v>0</v>
      </c>
      <c r="BJ170" s="19" t="s">
        <v>89</v>
      </c>
      <c r="BK170" s="207">
        <f t="shared" si="29"/>
        <v>0</v>
      </c>
      <c r="BL170" s="19" t="s">
        <v>104</v>
      </c>
      <c r="BM170" s="206" t="s">
        <v>1644</v>
      </c>
    </row>
    <row r="171" spans="1:65" s="2" customFormat="1" ht="16.5" customHeight="1">
      <c r="A171" s="37"/>
      <c r="B171" s="38"/>
      <c r="C171" s="195" t="s">
        <v>1081</v>
      </c>
      <c r="D171" s="195" t="s">
        <v>264</v>
      </c>
      <c r="E171" s="196" t="s">
        <v>5576</v>
      </c>
      <c r="F171" s="197" t="s">
        <v>5577</v>
      </c>
      <c r="G171" s="198" t="s">
        <v>518</v>
      </c>
      <c r="H171" s="199">
        <v>1</v>
      </c>
      <c r="I171" s="200"/>
      <c r="J171" s="201">
        <f t="shared" si="20"/>
        <v>0</v>
      </c>
      <c r="K171" s="197" t="s">
        <v>44</v>
      </c>
      <c r="L171" s="42"/>
      <c r="M171" s="202" t="s">
        <v>44</v>
      </c>
      <c r="N171" s="203" t="s">
        <v>53</v>
      </c>
      <c r="O171" s="67"/>
      <c r="P171" s="204">
        <f t="shared" si="21"/>
        <v>0</v>
      </c>
      <c r="Q171" s="204">
        <v>0</v>
      </c>
      <c r="R171" s="204">
        <f t="shared" si="22"/>
        <v>0</v>
      </c>
      <c r="S171" s="204">
        <v>0</v>
      </c>
      <c r="T171" s="205">
        <f t="shared" si="23"/>
        <v>0</v>
      </c>
      <c r="U171" s="37"/>
      <c r="V171" s="37"/>
      <c r="W171" s="37"/>
      <c r="X171" s="37"/>
      <c r="Y171" s="37"/>
      <c r="Z171" s="37"/>
      <c r="AA171" s="37"/>
      <c r="AB171" s="37"/>
      <c r="AC171" s="37"/>
      <c r="AD171" s="37"/>
      <c r="AE171" s="37"/>
      <c r="AR171" s="206" t="s">
        <v>104</v>
      </c>
      <c r="AT171" s="206" t="s">
        <v>264</v>
      </c>
      <c r="AU171" s="206" t="s">
        <v>89</v>
      </c>
      <c r="AY171" s="19" t="s">
        <v>262</v>
      </c>
      <c r="BE171" s="207">
        <f t="shared" si="24"/>
        <v>0</v>
      </c>
      <c r="BF171" s="207">
        <f t="shared" si="25"/>
        <v>0</v>
      </c>
      <c r="BG171" s="207">
        <f t="shared" si="26"/>
        <v>0</v>
      </c>
      <c r="BH171" s="207">
        <f t="shared" si="27"/>
        <v>0</v>
      </c>
      <c r="BI171" s="207">
        <f t="shared" si="28"/>
        <v>0</v>
      </c>
      <c r="BJ171" s="19" t="s">
        <v>89</v>
      </c>
      <c r="BK171" s="207">
        <f t="shared" si="29"/>
        <v>0</v>
      </c>
      <c r="BL171" s="19" t="s">
        <v>104</v>
      </c>
      <c r="BM171" s="206" t="s">
        <v>1659</v>
      </c>
    </row>
    <row r="172" spans="1:65" s="2" customFormat="1" ht="16.5" customHeight="1">
      <c r="A172" s="37"/>
      <c r="B172" s="38"/>
      <c r="C172" s="195" t="s">
        <v>452</v>
      </c>
      <c r="D172" s="195" t="s">
        <v>264</v>
      </c>
      <c r="E172" s="196" t="s">
        <v>5578</v>
      </c>
      <c r="F172" s="197" t="s">
        <v>5579</v>
      </c>
      <c r="G172" s="198" t="s">
        <v>518</v>
      </c>
      <c r="H172" s="199">
        <v>1</v>
      </c>
      <c r="I172" s="200"/>
      <c r="J172" s="201">
        <f t="shared" si="20"/>
        <v>0</v>
      </c>
      <c r="K172" s="197" t="s">
        <v>44</v>
      </c>
      <c r="L172" s="42"/>
      <c r="M172" s="202" t="s">
        <v>44</v>
      </c>
      <c r="N172" s="203" t="s">
        <v>53</v>
      </c>
      <c r="O172" s="67"/>
      <c r="P172" s="204">
        <f t="shared" si="21"/>
        <v>0</v>
      </c>
      <c r="Q172" s="204">
        <v>0</v>
      </c>
      <c r="R172" s="204">
        <f t="shared" si="22"/>
        <v>0</v>
      </c>
      <c r="S172" s="204">
        <v>0</v>
      </c>
      <c r="T172" s="205">
        <f t="shared" si="23"/>
        <v>0</v>
      </c>
      <c r="U172" s="37"/>
      <c r="V172" s="37"/>
      <c r="W172" s="37"/>
      <c r="X172" s="37"/>
      <c r="Y172" s="37"/>
      <c r="Z172" s="37"/>
      <c r="AA172" s="37"/>
      <c r="AB172" s="37"/>
      <c r="AC172" s="37"/>
      <c r="AD172" s="37"/>
      <c r="AE172" s="37"/>
      <c r="AR172" s="206" t="s">
        <v>104</v>
      </c>
      <c r="AT172" s="206" t="s">
        <v>264</v>
      </c>
      <c r="AU172" s="206" t="s">
        <v>89</v>
      </c>
      <c r="AY172" s="19" t="s">
        <v>262</v>
      </c>
      <c r="BE172" s="207">
        <f t="shared" si="24"/>
        <v>0</v>
      </c>
      <c r="BF172" s="207">
        <f t="shared" si="25"/>
        <v>0</v>
      </c>
      <c r="BG172" s="207">
        <f t="shared" si="26"/>
        <v>0</v>
      </c>
      <c r="BH172" s="207">
        <f t="shared" si="27"/>
        <v>0</v>
      </c>
      <c r="BI172" s="207">
        <f t="shared" si="28"/>
        <v>0</v>
      </c>
      <c r="BJ172" s="19" t="s">
        <v>89</v>
      </c>
      <c r="BK172" s="207">
        <f t="shared" si="29"/>
        <v>0</v>
      </c>
      <c r="BL172" s="19" t="s">
        <v>104</v>
      </c>
      <c r="BM172" s="206" t="s">
        <v>1673</v>
      </c>
    </row>
    <row r="173" spans="1:65" s="2" customFormat="1" ht="16.5" customHeight="1">
      <c r="A173" s="37"/>
      <c r="B173" s="38"/>
      <c r="C173" s="195" t="s">
        <v>1089</v>
      </c>
      <c r="D173" s="195" t="s">
        <v>264</v>
      </c>
      <c r="E173" s="196" t="s">
        <v>5580</v>
      </c>
      <c r="F173" s="197" t="s">
        <v>5581</v>
      </c>
      <c r="G173" s="198" t="s">
        <v>518</v>
      </c>
      <c r="H173" s="199">
        <v>1</v>
      </c>
      <c r="I173" s="200"/>
      <c r="J173" s="201">
        <f t="shared" si="20"/>
        <v>0</v>
      </c>
      <c r="K173" s="197" t="s">
        <v>44</v>
      </c>
      <c r="L173" s="42"/>
      <c r="M173" s="202" t="s">
        <v>44</v>
      </c>
      <c r="N173" s="203" t="s">
        <v>53</v>
      </c>
      <c r="O173" s="67"/>
      <c r="P173" s="204">
        <f t="shared" si="21"/>
        <v>0</v>
      </c>
      <c r="Q173" s="204">
        <v>0</v>
      </c>
      <c r="R173" s="204">
        <f t="shared" si="22"/>
        <v>0</v>
      </c>
      <c r="S173" s="204">
        <v>0</v>
      </c>
      <c r="T173" s="205">
        <f t="shared" si="23"/>
        <v>0</v>
      </c>
      <c r="U173" s="37"/>
      <c r="V173" s="37"/>
      <c r="W173" s="37"/>
      <c r="X173" s="37"/>
      <c r="Y173" s="37"/>
      <c r="Z173" s="37"/>
      <c r="AA173" s="37"/>
      <c r="AB173" s="37"/>
      <c r="AC173" s="37"/>
      <c r="AD173" s="37"/>
      <c r="AE173" s="37"/>
      <c r="AR173" s="206" t="s">
        <v>104</v>
      </c>
      <c r="AT173" s="206" t="s">
        <v>264</v>
      </c>
      <c r="AU173" s="206" t="s">
        <v>89</v>
      </c>
      <c r="AY173" s="19" t="s">
        <v>262</v>
      </c>
      <c r="BE173" s="207">
        <f t="shared" si="24"/>
        <v>0</v>
      </c>
      <c r="BF173" s="207">
        <f t="shared" si="25"/>
        <v>0</v>
      </c>
      <c r="BG173" s="207">
        <f t="shared" si="26"/>
        <v>0</v>
      </c>
      <c r="BH173" s="207">
        <f t="shared" si="27"/>
        <v>0</v>
      </c>
      <c r="BI173" s="207">
        <f t="shared" si="28"/>
        <v>0</v>
      </c>
      <c r="BJ173" s="19" t="s">
        <v>89</v>
      </c>
      <c r="BK173" s="207">
        <f t="shared" si="29"/>
        <v>0</v>
      </c>
      <c r="BL173" s="19" t="s">
        <v>104</v>
      </c>
      <c r="BM173" s="206" t="s">
        <v>1687</v>
      </c>
    </row>
    <row r="174" spans="1:65" s="2" customFormat="1" ht="16.5" customHeight="1">
      <c r="A174" s="37"/>
      <c r="B174" s="38"/>
      <c r="C174" s="195" t="s">
        <v>1097</v>
      </c>
      <c r="D174" s="195" t="s">
        <v>264</v>
      </c>
      <c r="E174" s="196" t="s">
        <v>5582</v>
      </c>
      <c r="F174" s="197" t="s">
        <v>5583</v>
      </c>
      <c r="G174" s="198" t="s">
        <v>518</v>
      </c>
      <c r="H174" s="199">
        <v>1</v>
      </c>
      <c r="I174" s="200"/>
      <c r="J174" s="201">
        <f t="shared" si="20"/>
        <v>0</v>
      </c>
      <c r="K174" s="197" t="s">
        <v>44</v>
      </c>
      <c r="L174" s="42"/>
      <c r="M174" s="202" t="s">
        <v>44</v>
      </c>
      <c r="N174" s="203" t="s">
        <v>53</v>
      </c>
      <c r="O174" s="67"/>
      <c r="P174" s="204">
        <f t="shared" si="21"/>
        <v>0</v>
      </c>
      <c r="Q174" s="204">
        <v>0</v>
      </c>
      <c r="R174" s="204">
        <f t="shared" si="22"/>
        <v>0</v>
      </c>
      <c r="S174" s="204">
        <v>0</v>
      </c>
      <c r="T174" s="205">
        <f t="shared" si="23"/>
        <v>0</v>
      </c>
      <c r="U174" s="37"/>
      <c r="V174" s="37"/>
      <c r="W174" s="37"/>
      <c r="X174" s="37"/>
      <c r="Y174" s="37"/>
      <c r="Z174" s="37"/>
      <c r="AA174" s="37"/>
      <c r="AB174" s="37"/>
      <c r="AC174" s="37"/>
      <c r="AD174" s="37"/>
      <c r="AE174" s="37"/>
      <c r="AR174" s="206" t="s">
        <v>104</v>
      </c>
      <c r="AT174" s="206" t="s">
        <v>264</v>
      </c>
      <c r="AU174" s="206" t="s">
        <v>89</v>
      </c>
      <c r="AY174" s="19" t="s">
        <v>262</v>
      </c>
      <c r="BE174" s="207">
        <f t="shared" si="24"/>
        <v>0</v>
      </c>
      <c r="BF174" s="207">
        <f t="shared" si="25"/>
        <v>0</v>
      </c>
      <c r="BG174" s="207">
        <f t="shared" si="26"/>
        <v>0</v>
      </c>
      <c r="BH174" s="207">
        <f t="shared" si="27"/>
        <v>0</v>
      </c>
      <c r="BI174" s="207">
        <f t="shared" si="28"/>
        <v>0</v>
      </c>
      <c r="BJ174" s="19" t="s">
        <v>89</v>
      </c>
      <c r="BK174" s="207">
        <f t="shared" si="29"/>
        <v>0</v>
      </c>
      <c r="BL174" s="19" t="s">
        <v>104</v>
      </c>
      <c r="BM174" s="206" t="s">
        <v>1698</v>
      </c>
    </row>
    <row r="175" spans="1:65" s="2" customFormat="1" ht="16.5" customHeight="1">
      <c r="A175" s="37"/>
      <c r="B175" s="38"/>
      <c r="C175" s="195" t="s">
        <v>1102</v>
      </c>
      <c r="D175" s="195" t="s">
        <v>264</v>
      </c>
      <c r="E175" s="196" t="s">
        <v>5584</v>
      </c>
      <c r="F175" s="197" t="s">
        <v>5585</v>
      </c>
      <c r="G175" s="198" t="s">
        <v>518</v>
      </c>
      <c r="H175" s="199">
        <v>1</v>
      </c>
      <c r="I175" s="200"/>
      <c r="J175" s="201">
        <f t="shared" si="20"/>
        <v>0</v>
      </c>
      <c r="K175" s="197" t="s">
        <v>44</v>
      </c>
      <c r="L175" s="42"/>
      <c r="M175" s="202" t="s">
        <v>44</v>
      </c>
      <c r="N175" s="203" t="s">
        <v>53</v>
      </c>
      <c r="O175" s="67"/>
      <c r="P175" s="204">
        <f t="shared" si="21"/>
        <v>0</v>
      </c>
      <c r="Q175" s="204">
        <v>0</v>
      </c>
      <c r="R175" s="204">
        <f t="shared" si="22"/>
        <v>0</v>
      </c>
      <c r="S175" s="204">
        <v>0</v>
      </c>
      <c r="T175" s="205">
        <f t="shared" si="23"/>
        <v>0</v>
      </c>
      <c r="U175" s="37"/>
      <c r="V175" s="37"/>
      <c r="W175" s="37"/>
      <c r="X175" s="37"/>
      <c r="Y175" s="37"/>
      <c r="Z175" s="37"/>
      <c r="AA175" s="37"/>
      <c r="AB175" s="37"/>
      <c r="AC175" s="37"/>
      <c r="AD175" s="37"/>
      <c r="AE175" s="37"/>
      <c r="AR175" s="206" t="s">
        <v>104</v>
      </c>
      <c r="AT175" s="206" t="s">
        <v>264</v>
      </c>
      <c r="AU175" s="206" t="s">
        <v>89</v>
      </c>
      <c r="AY175" s="19" t="s">
        <v>262</v>
      </c>
      <c r="BE175" s="207">
        <f t="shared" si="24"/>
        <v>0</v>
      </c>
      <c r="BF175" s="207">
        <f t="shared" si="25"/>
        <v>0</v>
      </c>
      <c r="BG175" s="207">
        <f t="shared" si="26"/>
        <v>0</v>
      </c>
      <c r="BH175" s="207">
        <f t="shared" si="27"/>
        <v>0</v>
      </c>
      <c r="BI175" s="207">
        <f t="shared" si="28"/>
        <v>0</v>
      </c>
      <c r="BJ175" s="19" t="s">
        <v>89</v>
      </c>
      <c r="BK175" s="207">
        <f t="shared" si="29"/>
        <v>0</v>
      </c>
      <c r="BL175" s="19" t="s">
        <v>104</v>
      </c>
      <c r="BM175" s="206" t="s">
        <v>1731</v>
      </c>
    </row>
    <row r="176" spans="1:65" s="2" customFormat="1" ht="16.5" customHeight="1">
      <c r="A176" s="37"/>
      <c r="B176" s="38"/>
      <c r="C176" s="195" t="s">
        <v>1106</v>
      </c>
      <c r="D176" s="195" t="s">
        <v>264</v>
      </c>
      <c r="E176" s="196" t="s">
        <v>5586</v>
      </c>
      <c r="F176" s="197" t="s">
        <v>5587</v>
      </c>
      <c r="G176" s="198" t="s">
        <v>518</v>
      </c>
      <c r="H176" s="199">
        <v>2</v>
      </c>
      <c r="I176" s="200"/>
      <c r="J176" s="201">
        <f t="shared" si="20"/>
        <v>0</v>
      </c>
      <c r="K176" s="197" t="s">
        <v>44</v>
      </c>
      <c r="L176" s="42"/>
      <c r="M176" s="202" t="s">
        <v>44</v>
      </c>
      <c r="N176" s="203" t="s">
        <v>53</v>
      </c>
      <c r="O176" s="67"/>
      <c r="P176" s="204">
        <f t="shared" si="21"/>
        <v>0</v>
      </c>
      <c r="Q176" s="204">
        <v>0</v>
      </c>
      <c r="R176" s="204">
        <f t="shared" si="22"/>
        <v>0</v>
      </c>
      <c r="S176" s="204">
        <v>0</v>
      </c>
      <c r="T176" s="205">
        <f t="shared" si="23"/>
        <v>0</v>
      </c>
      <c r="U176" s="37"/>
      <c r="V176" s="37"/>
      <c r="W176" s="37"/>
      <c r="X176" s="37"/>
      <c r="Y176" s="37"/>
      <c r="Z176" s="37"/>
      <c r="AA176" s="37"/>
      <c r="AB176" s="37"/>
      <c r="AC176" s="37"/>
      <c r="AD176" s="37"/>
      <c r="AE176" s="37"/>
      <c r="AR176" s="206" t="s">
        <v>104</v>
      </c>
      <c r="AT176" s="206" t="s">
        <v>264</v>
      </c>
      <c r="AU176" s="206" t="s">
        <v>89</v>
      </c>
      <c r="AY176" s="19" t="s">
        <v>262</v>
      </c>
      <c r="BE176" s="207">
        <f t="shared" si="24"/>
        <v>0</v>
      </c>
      <c r="BF176" s="207">
        <f t="shared" si="25"/>
        <v>0</v>
      </c>
      <c r="BG176" s="207">
        <f t="shared" si="26"/>
        <v>0</v>
      </c>
      <c r="BH176" s="207">
        <f t="shared" si="27"/>
        <v>0</v>
      </c>
      <c r="BI176" s="207">
        <f t="shared" si="28"/>
        <v>0</v>
      </c>
      <c r="BJ176" s="19" t="s">
        <v>89</v>
      </c>
      <c r="BK176" s="207">
        <f t="shared" si="29"/>
        <v>0</v>
      </c>
      <c r="BL176" s="19" t="s">
        <v>104</v>
      </c>
      <c r="BM176" s="206" t="s">
        <v>1747</v>
      </c>
    </row>
    <row r="177" spans="1:65" s="2" customFormat="1" ht="16.5" customHeight="1">
      <c r="A177" s="37"/>
      <c r="B177" s="38"/>
      <c r="C177" s="195" t="s">
        <v>1113</v>
      </c>
      <c r="D177" s="195" t="s">
        <v>264</v>
      </c>
      <c r="E177" s="196" t="s">
        <v>5588</v>
      </c>
      <c r="F177" s="197" t="s">
        <v>5589</v>
      </c>
      <c r="G177" s="198" t="s">
        <v>518</v>
      </c>
      <c r="H177" s="199">
        <v>3</v>
      </c>
      <c r="I177" s="200"/>
      <c r="J177" s="201">
        <f t="shared" si="20"/>
        <v>0</v>
      </c>
      <c r="K177" s="197" t="s">
        <v>44</v>
      </c>
      <c r="L177" s="42"/>
      <c r="M177" s="202" t="s">
        <v>44</v>
      </c>
      <c r="N177" s="203" t="s">
        <v>53</v>
      </c>
      <c r="O177" s="67"/>
      <c r="P177" s="204">
        <f t="shared" si="21"/>
        <v>0</v>
      </c>
      <c r="Q177" s="204">
        <v>0</v>
      </c>
      <c r="R177" s="204">
        <f t="shared" si="22"/>
        <v>0</v>
      </c>
      <c r="S177" s="204">
        <v>0</v>
      </c>
      <c r="T177" s="205">
        <f t="shared" si="23"/>
        <v>0</v>
      </c>
      <c r="U177" s="37"/>
      <c r="V177" s="37"/>
      <c r="W177" s="37"/>
      <c r="X177" s="37"/>
      <c r="Y177" s="37"/>
      <c r="Z177" s="37"/>
      <c r="AA177" s="37"/>
      <c r="AB177" s="37"/>
      <c r="AC177" s="37"/>
      <c r="AD177" s="37"/>
      <c r="AE177" s="37"/>
      <c r="AR177" s="206" t="s">
        <v>104</v>
      </c>
      <c r="AT177" s="206" t="s">
        <v>264</v>
      </c>
      <c r="AU177" s="206" t="s">
        <v>89</v>
      </c>
      <c r="AY177" s="19" t="s">
        <v>262</v>
      </c>
      <c r="BE177" s="207">
        <f t="shared" si="24"/>
        <v>0</v>
      </c>
      <c r="BF177" s="207">
        <f t="shared" si="25"/>
        <v>0</v>
      </c>
      <c r="BG177" s="207">
        <f t="shared" si="26"/>
        <v>0</v>
      </c>
      <c r="BH177" s="207">
        <f t="shared" si="27"/>
        <v>0</v>
      </c>
      <c r="BI177" s="207">
        <f t="shared" si="28"/>
        <v>0</v>
      </c>
      <c r="BJ177" s="19" t="s">
        <v>89</v>
      </c>
      <c r="BK177" s="207">
        <f t="shared" si="29"/>
        <v>0</v>
      </c>
      <c r="BL177" s="19" t="s">
        <v>104</v>
      </c>
      <c r="BM177" s="206" t="s">
        <v>1757</v>
      </c>
    </row>
    <row r="178" spans="1:65" s="2" customFormat="1" ht="16.5" customHeight="1">
      <c r="A178" s="37"/>
      <c r="B178" s="38"/>
      <c r="C178" s="195" t="s">
        <v>1118</v>
      </c>
      <c r="D178" s="195" t="s">
        <v>264</v>
      </c>
      <c r="E178" s="196" t="s">
        <v>5482</v>
      </c>
      <c r="F178" s="197" t="s">
        <v>5483</v>
      </c>
      <c r="G178" s="198" t="s">
        <v>518</v>
      </c>
      <c r="H178" s="199">
        <v>4</v>
      </c>
      <c r="I178" s="200"/>
      <c r="J178" s="201">
        <f t="shared" si="20"/>
        <v>0</v>
      </c>
      <c r="K178" s="197" t="s">
        <v>44</v>
      </c>
      <c r="L178" s="42"/>
      <c r="M178" s="202" t="s">
        <v>44</v>
      </c>
      <c r="N178" s="203" t="s">
        <v>53</v>
      </c>
      <c r="O178" s="67"/>
      <c r="P178" s="204">
        <f t="shared" si="21"/>
        <v>0</v>
      </c>
      <c r="Q178" s="204">
        <v>0</v>
      </c>
      <c r="R178" s="204">
        <f t="shared" si="22"/>
        <v>0</v>
      </c>
      <c r="S178" s="204">
        <v>0</v>
      </c>
      <c r="T178" s="205">
        <f t="shared" si="23"/>
        <v>0</v>
      </c>
      <c r="U178" s="37"/>
      <c r="V178" s="37"/>
      <c r="W178" s="37"/>
      <c r="X178" s="37"/>
      <c r="Y178" s="37"/>
      <c r="Z178" s="37"/>
      <c r="AA178" s="37"/>
      <c r="AB178" s="37"/>
      <c r="AC178" s="37"/>
      <c r="AD178" s="37"/>
      <c r="AE178" s="37"/>
      <c r="AR178" s="206" t="s">
        <v>104</v>
      </c>
      <c r="AT178" s="206" t="s">
        <v>264</v>
      </c>
      <c r="AU178" s="206" t="s">
        <v>89</v>
      </c>
      <c r="AY178" s="19" t="s">
        <v>262</v>
      </c>
      <c r="BE178" s="207">
        <f t="shared" si="24"/>
        <v>0</v>
      </c>
      <c r="BF178" s="207">
        <f t="shared" si="25"/>
        <v>0</v>
      </c>
      <c r="BG178" s="207">
        <f t="shared" si="26"/>
        <v>0</v>
      </c>
      <c r="BH178" s="207">
        <f t="shared" si="27"/>
        <v>0</v>
      </c>
      <c r="BI178" s="207">
        <f t="shared" si="28"/>
        <v>0</v>
      </c>
      <c r="BJ178" s="19" t="s">
        <v>89</v>
      </c>
      <c r="BK178" s="207">
        <f t="shared" si="29"/>
        <v>0</v>
      </c>
      <c r="BL178" s="19" t="s">
        <v>104</v>
      </c>
      <c r="BM178" s="206" t="s">
        <v>1766</v>
      </c>
    </row>
    <row r="179" spans="1:65" s="2" customFormat="1" ht="16.5" customHeight="1">
      <c r="A179" s="37"/>
      <c r="B179" s="38"/>
      <c r="C179" s="195" t="s">
        <v>1139</v>
      </c>
      <c r="D179" s="195" t="s">
        <v>264</v>
      </c>
      <c r="E179" s="196" t="s">
        <v>5590</v>
      </c>
      <c r="F179" s="197" t="s">
        <v>5591</v>
      </c>
      <c r="G179" s="198" t="s">
        <v>518</v>
      </c>
      <c r="H179" s="199">
        <v>3</v>
      </c>
      <c r="I179" s="200"/>
      <c r="J179" s="201">
        <f t="shared" si="20"/>
        <v>0</v>
      </c>
      <c r="K179" s="197" t="s">
        <v>44</v>
      </c>
      <c r="L179" s="42"/>
      <c r="M179" s="202" t="s">
        <v>44</v>
      </c>
      <c r="N179" s="203" t="s">
        <v>53</v>
      </c>
      <c r="O179" s="67"/>
      <c r="P179" s="204">
        <f t="shared" si="21"/>
        <v>0</v>
      </c>
      <c r="Q179" s="204">
        <v>0</v>
      </c>
      <c r="R179" s="204">
        <f t="shared" si="22"/>
        <v>0</v>
      </c>
      <c r="S179" s="204">
        <v>0</v>
      </c>
      <c r="T179" s="205">
        <f t="shared" si="23"/>
        <v>0</v>
      </c>
      <c r="U179" s="37"/>
      <c r="V179" s="37"/>
      <c r="W179" s="37"/>
      <c r="X179" s="37"/>
      <c r="Y179" s="37"/>
      <c r="Z179" s="37"/>
      <c r="AA179" s="37"/>
      <c r="AB179" s="37"/>
      <c r="AC179" s="37"/>
      <c r="AD179" s="37"/>
      <c r="AE179" s="37"/>
      <c r="AR179" s="206" t="s">
        <v>104</v>
      </c>
      <c r="AT179" s="206" t="s">
        <v>264</v>
      </c>
      <c r="AU179" s="206" t="s">
        <v>89</v>
      </c>
      <c r="AY179" s="19" t="s">
        <v>262</v>
      </c>
      <c r="BE179" s="207">
        <f t="shared" si="24"/>
        <v>0</v>
      </c>
      <c r="BF179" s="207">
        <f t="shared" si="25"/>
        <v>0</v>
      </c>
      <c r="BG179" s="207">
        <f t="shared" si="26"/>
        <v>0</v>
      </c>
      <c r="BH179" s="207">
        <f t="shared" si="27"/>
        <v>0</v>
      </c>
      <c r="BI179" s="207">
        <f t="shared" si="28"/>
        <v>0</v>
      </c>
      <c r="BJ179" s="19" t="s">
        <v>89</v>
      </c>
      <c r="BK179" s="207">
        <f t="shared" si="29"/>
        <v>0</v>
      </c>
      <c r="BL179" s="19" t="s">
        <v>104</v>
      </c>
      <c r="BM179" s="206" t="s">
        <v>1774</v>
      </c>
    </row>
    <row r="180" spans="1:65" s="2" customFormat="1" ht="16.5" customHeight="1">
      <c r="A180" s="37"/>
      <c r="B180" s="38"/>
      <c r="C180" s="195" t="s">
        <v>1142</v>
      </c>
      <c r="D180" s="195" t="s">
        <v>264</v>
      </c>
      <c r="E180" s="196" t="s">
        <v>5592</v>
      </c>
      <c r="F180" s="197" t="s">
        <v>5593</v>
      </c>
      <c r="G180" s="198" t="s">
        <v>518</v>
      </c>
      <c r="H180" s="199">
        <v>1</v>
      </c>
      <c r="I180" s="200"/>
      <c r="J180" s="201">
        <f t="shared" si="20"/>
        <v>0</v>
      </c>
      <c r="K180" s="197" t="s">
        <v>44</v>
      </c>
      <c r="L180" s="42"/>
      <c r="M180" s="202" t="s">
        <v>44</v>
      </c>
      <c r="N180" s="203" t="s">
        <v>53</v>
      </c>
      <c r="O180" s="67"/>
      <c r="P180" s="204">
        <f t="shared" si="21"/>
        <v>0</v>
      </c>
      <c r="Q180" s="204">
        <v>0</v>
      </c>
      <c r="R180" s="204">
        <f t="shared" si="22"/>
        <v>0</v>
      </c>
      <c r="S180" s="204">
        <v>0</v>
      </c>
      <c r="T180" s="205">
        <f t="shared" si="23"/>
        <v>0</v>
      </c>
      <c r="U180" s="37"/>
      <c r="V180" s="37"/>
      <c r="W180" s="37"/>
      <c r="X180" s="37"/>
      <c r="Y180" s="37"/>
      <c r="Z180" s="37"/>
      <c r="AA180" s="37"/>
      <c r="AB180" s="37"/>
      <c r="AC180" s="37"/>
      <c r="AD180" s="37"/>
      <c r="AE180" s="37"/>
      <c r="AR180" s="206" t="s">
        <v>104</v>
      </c>
      <c r="AT180" s="206" t="s">
        <v>264</v>
      </c>
      <c r="AU180" s="206" t="s">
        <v>89</v>
      </c>
      <c r="AY180" s="19" t="s">
        <v>262</v>
      </c>
      <c r="BE180" s="207">
        <f t="shared" si="24"/>
        <v>0</v>
      </c>
      <c r="BF180" s="207">
        <f t="shared" si="25"/>
        <v>0</v>
      </c>
      <c r="BG180" s="207">
        <f t="shared" si="26"/>
        <v>0</v>
      </c>
      <c r="BH180" s="207">
        <f t="shared" si="27"/>
        <v>0</v>
      </c>
      <c r="BI180" s="207">
        <f t="shared" si="28"/>
        <v>0</v>
      </c>
      <c r="BJ180" s="19" t="s">
        <v>89</v>
      </c>
      <c r="BK180" s="207">
        <f t="shared" si="29"/>
        <v>0</v>
      </c>
      <c r="BL180" s="19" t="s">
        <v>104</v>
      </c>
      <c r="BM180" s="206" t="s">
        <v>1786</v>
      </c>
    </row>
    <row r="181" spans="1:65" s="2" customFormat="1" ht="16.5" customHeight="1">
      <c r="A181" s="37"/>
      <c r="B181" s="38"/>
      <c r="C181" s="195" t="s">
        <v>1147</v>
      </c>
      <c r="D181" s="195" t="s">
        <v>264</v>
      </c>
      <c r="E181" s="196" t="s">
        <v>5488</v>
      </c>
      <c r="F181" s="197" t="s">
        <v>5489</v>
      </c>
      <c r="G181" s="198" t="s">
        <v>518</v>
      </c>
      <c r="H181" s="199">
        <v>2</v>
      </c>
      <c r="I181" s="200"/>
      <c r="J181" s="201">
        <f t="shared" si="20"/>
        <v>0</v>
      </c>
      <c r="K181" s="197" t="s">
        <v>44</v>
      </c>
      <c r="L181" s="42"/>
      <c r="M181" s="202" t="s">
        <v>44</v>
      </c>
      <c r="N181" s="203" t="s">
        <v>53</v>
      </c>
      <c r="O181" s="67"/>
      <c r="P181" s="204">
        <f t="shared" si="21"/>
        <v>0</v>
      </c>
      <c r="Q181" s="204">
        <v>0</v>
      </c>
      <c r="R181" s="204">
        <f t="shared" si="22"/>
        <v>0</v>
      </c>
      <c r="S181" s="204">
        <v>0</v>
      </c>
      <c r="T181" s="205">
        <f t="shared" si="23"/>
        <v>0</v>
      </c>
      <c r="U181" s="37"/>
      <c r="V181" s="37"/>
      <c r="W181" s="37"/>
      <c r="X181" s="37"/>
      <c r="Y181" s="37"/>
      <c r="Z181" s="37"/>
      <c r="AA181" s="37"/>
      <c r="AB181" s="37"/>
      <c r="AC181" s="37"/>
      <c r="AD181" s="37"/>
      <c r="AE181" s="37"/>
      <c r="AR181" s="206" t="s">
        <v>104</v>
      </c>
      <c r="AT181" s="206" t="s">
        <v>264</v>
      </c>
      <c r="AU181" s="206" t="s">
        <v>89</v>
      </c>
      <c r="AY181" s="19" t="s">
        <v>262</v>
      </c>
      <c r="BE181" s="207">
        <f t="shared" si="24"/>
        <v>0</v>
      </c>
      <c r="BF181" s="207">
        <f t="shared" si="25"/>
        <v>0</v>
      </c>
      <c r="BG181" s="207">
        <f t="shared" si="26"/>
        <v>0</v>
      </c>
      <c r="BH181" s="207">
        <f t="shared" si="27"/>
        <v>0</v>
      </c>
      <c r="BI181" s="207">
        <f t="shared" si="28"/>
        <v>0</v>
      </c>
      <c r="BJ181" s="19" t="s">
        <v>89</v>
      </c>
      <c r="BK181" s="207">
        <f t="shared" si="29"/>
        <v>0</v>
      </c>
      <c r="BL181" s="19" t="s">
        <v>104</v>
      </c>
      <c r="BM181" s="206" t="s">
        <v>1796</v>
      </c>
    </row>
    <row r="182" spans="1:65" s="2" customFormat="1" ht="16.5" customHeight="1">
      <c r="A182" s="37"/>
      <c r="B182" s="38"/>
      <c r="C182" s="195" t="s">
        <v>1152</v>
      </c>
      <c r="D182" s="195" t="s">
        <v>264</v>
      </c>
      <c r="E182" s="196" t="s">
        <v>5537</v>
      </c>
      <c r="F182" s="197" t="s">
        <v>5538</v>
      </c>
      <c r="G182" s="198" t="s">
        <v>518</v>
      </c>
      <c r="H182" s="199">
        <v>2</v>
      </c>
      <c r="I182" s="200"/>
      <c r="J182" s="201">
        <f t="shared" si="20"/>
        <v>0</v>
      </c>
      <c r="K182" s="197" t="s">
        <v>44</v>
      </c>
      <c r="L182" s="42"/>
      <c r="M182" s="202" t="s">
        <v>44</v>
      </c>
      <c r="N182" s="203" t="s">
        <v>53</v>
      </c>
      <c r="O182" s="67"/>
      <c r="P182" s="204">
        <f t="shared" si="21"/>
        <v>0</v>
      </c>
      <c r="Q182" s="204">
        <v>0</v>
      </c>
      <c r="R182" s="204">
        <f t="shared" si="22"/>
        <v>0</v>
      </c>
      <c r="S182" s="204">
        <v>0</v>
      </c>
      <c r="T182" s="205">
        <f t="shared" si="23"/>
        <v>0</v>
      </c>
      <c r="U182" s="37"/>
      <c r="V182" s="37"/>
      <c r="W182" s="37"/>
      <c r="X182" s="37"/>
      <c r="Y182" s="37"/>
      <c r="Z182" s="37"/>
      <c r="AA182" s="37"/>
      <c r="AB182" s="37"/>
      <c r="AC182" s="37"/>
      <c r="AD182" s="37"/>
      <c r="AE182" s="37"/>
      <c r="AR182" s="206" t="s">
        <v>104</v>
      </c>
      <c r="AT182" s="206" t="s">
        <v>264</v>
      </c>
      <c r="AU182" s="206" t="s">
        <v>89</v>
      </c>
      <c r="AY182" s="19" t="s">
        <v>262</v>
      </c>
      <c r="BE182" s="207">
        <f t="shared" si="24"/>
        <v>0</v>
      </c>
      <c r="BF182" s="207">
        <f t="shared" si="25"/>
        <v>0</v>
      </c>
      <c r="BG182" s="207">
        <f t="shared" si="26"/>
        <v>0</v>
      </c>
      <c r="BH182" s="207">
        <f t="shared" si="27"/>
        <v>0</v>
      </c>
      <c r="BI182" s="207">
        <f t="shared" si="28"/>
        <v>0</v>
      </c>
      <c r="BJ182" s="19" t="s">
        <v>89</v>
      </c>
      <c r="BK182" s="207">
        <f t="shared" si="29"/>
        <v>0</v>
      </c>
      <c r="BL182" s="19" t="s">
        <v>104</v>
      </c>
      <c r="BM182" s="206" t="s">
        <v>1809</v>
      </c>
    </row>
    <row r="183" spans="1:65" s="2" customFormat="1" ht="16.5" customHeight="1">
      <c r="A183" s="37"/>
      <c r="B183" s="38"/>
      <c r="C183" s="195" t="s">
        <v>1156</v>
      </c>
      <c r="D183" s="195" t="s">
        <v>264</v>
      </c>
      <c r="E183" s="196" t="s">
        <v>5594</v>
      </c>
      <c r="F183" s="197" t="s">
        <v>5595</v>
      </c>
      <c r="G183" s="198" t="s">
        <v>518</v>
      </c>
      <c r="H183" s="199">
        <v>1</v>
      </c>
      <c r="I183" s="200"/>
      <c r="J183" s="201">
        <f t="shared" si="20"/>
        <v>0</v>
      </c>
      <c r="K183" s="197" t="s">
        <v>44</v>
      </c>
      <c r="L183" s="42"/>
      <c r="M183" s="202" t="s">
        <v>44</v>
      </c>
      <c r="N183" s="203" t="s">
        <v>53</v>
      </c>
      <c r="O183" s="67"/>
      <c r="P183" s="204">
        <f t="shared" si="21"/>
        <v>0</v>
      </c>
      <c r="Q183" s="204">
        <v>0</v>
      </c>
      <c r="R183" s="204">
        <f t="shared" si="22"/>
        <v>0</v>
      </c>
      <c r="S183" s="204">
        <v>0</v>
      </c>
      <c r="T183" s="205">
        <f t="shared" si="23"/>
        <v>0</v>
      </c>
      <c r="U183" s="37"/>
      <c r="V183" s="37"/>
      <c r="W183" s="37"/>
      <c r="X183" s="37"/>
      <c r="Y183" s="37"/>
      <c r="Z183" s="37"/>
      <c r="AA183" s="37"/>
      <c r="AB183" s="37"/>
      <c r="AC183" s="37"/>
      <c r="AD183" s="37"/>
      <c r="AE183" s="37"/>
      <c r="AR183" s="206" t="s">
        <v>104</v>
      </c>
      <c r="AT183" s="206" t="s">
        <v>264</v>
      </c>
      <c r="AU183" s="206" t="s">
        <v>89</v>
      </c>
      <c r="AY183" s="19" t="s">
        <v>262</v>
      </c>
      <c r="BE183" s="207">
        <f t="shared" si="24"/>
        <v>0</v>
      </c>
      <c r="BF183" s="207">
        <f t="shared" si="25"/>
        <v>0</v>
      </c>
      <c r="BG183" s="207">
        <f t="shared" si="26"/>
        <v>0</v>
      </c>
      <c r="BH183" s="207">
        <f t="shared" si="27"/>
        <v>0</v>
      </c>
      <c r="BI183" s="207">
        <f t="shared" si="28"/>
        <v>0</v>
      </c>
      <c r="BJ183" s="19" t="s">
        <v>89</v>
      </c>
      <c r="BK183" s="207">
        <f t="shared" si="29"/>
        <v>0</v>
      </c>
      <c r="BL183" s="19" t="s">
        <v>104</v>
      </c>
      <c r="BM183" s="206" t="s">
        <v>1821</v>
      </c>
    </row>
    <row r="184" spans="1:65" s="2" customFormat="1" ht="16.5" customHeight="1">
      <c r="A184" s="37"/>
      <c r="B184" s="38"/>
      <c r="C184" s="195" t="s">
        <v>1161</v>
      </c>
      <c r="D184" s="195" t="s">
        <v>264</v>
      </c>
      <c r="E184" s="196" t="s">
        <v>5596</v>
      </c>
      <c r="F184" s="197" t="s">
        <v>5597</v>
      </c>
      <c r="G184" s="198" t="s">
        <v>518</v>
      </c>
      <c r="H184" s="199">
        <v>5</v>
      </c>
      <c r="I184" s="200"/>
      <c r="J184" s="201">
        <f t="shared" si="20"/>
        <v>0</v>
      </c>
      <c r="K184" s="197" t="s">
        <v>44</v>
      </c>
      <c r="L184" s="42"/>
      <c r="M184" s="202" t="s">
        <v>44</v>
      </c>
      <c r="N184" s="203" t="s">
        <v>53</v>
      </c>
      <c r="O184" s="67"/>
      <c r="P184" s="204">
        <f t="shared" si="21"/>
        <v>0</v>
      </c>
      <c r="Q184" s="204">
        <v>0</v>
      </c>
      <c r="R184" s="204">
        <f t="shared" si="22"/>
        <v>0</v>
      </c>
      <c r="S184" s="204">
        <v>0</v>
      </c>
      <c r="T184" s="205">
        <f t="shared" si="23"/>
        <v>0</v>
      </c>
      <c r="U184" s="37"/>
      <c r="V184" s="37"/>
      <c r="W184" s="37"/>
      <c r="X184" s="37"/>
      <c r="Y184" s="37"/>
      <c r="Z184" s="37"/>
      <c r="AA184" s="37"/>
      <c r="AB184" s="37"/>
      <c r="AC184" s="37"/>
      <c r="AD184" s="37"/>
      <c r="AE184" s="37"/>
      <c r="AR184" s="206" t="s">
        <v>104</v>
      </c>
      <c r="AT184" s="206" t="s">
        <v>264</v>
      </c>
      <c r="AU184" s="206" t="s">
        <v>89</v>
      </c>
      <c r="AY184" s="19" t="s">
        <v>262</v>
      </c>
      <c r="BE184" s="207">
        <f t="shared" si="24"/>
        <v>0</v>
      </c>
      <c r="BF184" s="207">
        <f t="shared" si="25"/>
        <v>0</v>
      </c>
      <c r="BG184" s="207">
        <f t="shared" si="26"/>
        <v>0</v>
      </c>
      <c r="BH184" s="207">
        <f t="shared" si="27"/>
        <v>0</v>
      </c>
      <c r="BI184" s="207">
        <f t="shared" si="28"/>
        <v>0</v>
      </c>
      <c r="BJ184" s="19" t="s">
        <v>89</v>
      </c>
      <c r="BK184" s="207">
        <f t="shared" si="29"/>
        <v>0</v>
      </c>
      <c r="BL184" s="19" t="s">
        <v>104</v>
      </c>
      <c r="BM184" s="206" t="s">
        <v>1832</v>
      </c>
    </row>
    <row r="185" spans="1:65" s="2" customFormat="1" ht="16.5" customHeight="1">
      <c r="A185" s="37"/>
      <c r="B185" s="38"/>
      <c r="C185" s="195" t="s">
        <v>1168</v>
      </c>
      <c r="D185" s="195" t="s">
        <v>264</v>
      </c>
      <c r="E185" s="196" t="s">
        <v>5598</v>
      </c>
      <c r="F185" s="197" t="s">
        <v>5599</v>
      </c>
      <c r="G185" s="198" t="s">
        <v>518</v>
      </c>
      <c r="H185" s="199">
        <v>2</v>
      </c>
      <c r="I185" s="200"/>
      <c r="J185" s="201">
        <f t="shared" si="20"/>
        <v>0</v>
      </c>
      <c r="K185" s="197" t="s">
        <v>44</v>
      </c>
      <c r="L185" s="42"/>
      <c r="M185" s="202" t="s">
        <v>44</v>
      </c>
      <c r="N185" s="203" t="s">
        <v>53</v>
      </c>
      <c r="O185" s="67"/>
      <c r="P185" s="204">
        <f t="shared" si="21"/>
        <v>0</v>
      </c>
      <c r="Q185" s="204">
        <v>0</v>
      </c>
      <c r="R185" s="204">
        <f t="shared" si="22"/>
        <v>0</v>
      </c>
      <c r="S185" s="204">
        <v>0</v>
      </c>
      <c r="T185" s="205">
        <f t="shared" si="23"/>
        <v>0</v>
      </c>
      <c r="U185" s="37"/>
      <c r="V185" s="37"/>
      <c r="W185" s="37"/>
      <c r="X185" s="37"/>
      <c r="Y185" s="37"/>
      <c r="Z185" s="37"/>
      <c r="AA185" s="37"/>
      <c r="AB185" s="37"/>
      <c r="AC185" s="37"/>
      <c r="AD185" s="37"/>
      <c r="AE185" s="37"/>
      <c r="AR185" s="206" t="s">
        <v>104</v>
      </c>
      <c r="AT185" s="206" t="s">
        <v>264</v>
      </c>
      <c r="AU185" s="206" t="s">
        <v>89</v>
      </c>
      <c r="AY185" s="19" t="s">
        <v>262</v>
      </c>
      <c r="BE185" s="207">
        <f t="shared" si="24"/>
        <v>0</v>
      </c>
      <c r="BF185" s="207">
        <f t="shared" si="25"/>
        <v>0</v>
      </c>
      <c r="BG185" s="207">
        <f t="shared" si="26"/>
        <v>0</v>
      </c>
      <c r="BH185" s="207">
        <f t="shared" si="27"/>
        <v>0</v>
      </c>
      <c r="BI185" s="207">
        <f t="shared" si="28"/>
        <v>0</v>
      </c>
      <c r="BJ185" s="19" t="s">
        <v>89</v>
      </c>
      <c r="BK185" s="207">
        <f t="shared" si="29"/>
        <v>0</v>
      </c>
      <c r="BL185" s="19" t="s">
        <v>104</v>
      </c>
      <c r="BM185" s="206" t="s">
        <v>1844</v>
      </c>
    </row>
    <row r="186" spans="1:65" s="2" customFormat="1" ht="21.75" customHeight="1">
      <c r="A186" s="37"/>
      <c r="B186" s="38"/>
      <c r="C186" s="195" t="s">
        <v>1172</v>
      </c>
      <c r="D186" s="195" t="s">
        <v>264</v>
      </c>
      <c r="E186" s="196" t="s">
        <v>5506</v>
      </c>
      <c r="F186" s="197" t="s">
        <v>5507</v>
      </c>
      <c r="G186" s="198" t="s">
        <v>518</v>
      </c>
      <c r="H186" s="199">
        <v>8</v>
      </c>
      <c r="I186" s="200"/>
      <c r="J186" s="201">
        <f t="shared" si="20"/>
        <v>0</v>
      </c>
      <c r="K186" s="197" t="s">
        <v>44</v>
      </c>
      <c r="L186" s="42"/>
      <c r="M186" s="202" t="s">
        <v>44</v>
      </c>
      <c r="N186" s="203" t="s">
        <v>53</v>
      </c>
      <c r="O186" s="67"/>
      <c r="P186" s="204">
        <f t="shared" si="21"/>
        <v>0</v>
      </c>
      <c r="Q186" s="204">
        <v>0</v>
      </c>
      <c r="R186" s="204">
        <f t="shared" si="22"/>
        <v>0</v>
      </c>
      <c r="S186" s="204">
        <v>0</v>
      </c>
      <c r="T186" s="205">
        <f t="shared" si="23"/>
        <v>0</v>
      </c>
      <c r="U186" s="37"/>
      <c r="V186" s="37"/>
      <c r="W186" s="37"/>
      <c r="X186" s="37"/>
      <c r="Y186" s="37"/>
      <c r="Z186" s="37"/>
      <c r="AA186" s="37"/>
      <c r="AB186" s="37"/>
      <c r="AC186" s="37"/>
      <c r="AD186" s="37"/>
      <c r="AE186" s="37"/>
      <c r="AR186" s="206" t="s">
        <v>104</v>
      </c>
      <c r="AT186" s="206" t="s">
        <v>264</v>
      </c>
      <c r="AU186" s="206" t="s">
        <v>89</v>
      </c>
      <c r="AY186" s="19" t="s">
        <v>262</v>
      </c>
      <c r="BE186" s="207">
        <f t="shared" si="24"/>
        <v>0</v>
      </c>
      <c r="BF186" s="207">
        <f t="shared" si="25"/>
        <v>0</v>
      </c>
      <c r="BG186" s="207">
        <f t="shared" si="26"/>
        <v>0</v>
      </c>
      <c r="BH186" s="207">
        <f t="shared" si="27"/>
        <v>0</v>
      </c>
      <c r="BI186" s="207">
        <f t="shared" si="28"/>
        <v>0</v>
      </c>
      <c r="BJ186" s="19" t="s">
        <v>89</v>
      </c>
      <c r="BK186" s="207">
        <f t="shared" si="29"/>
        <v>0</v>
      </c>
      <c r="BL186" s="19" t="s">
        <v>104</v>
      </c>
      <c r="BM186" s="206" t="s">
        <v>1852</v>
      </c>
    </row>
    <row r="187" spans="1:65" s="2" customFormat="1" ht="16.5" customHeight="1">
      <c r="A187" s="37"/>
      <c r="B187" s="38"/>
      <c r="C187" s="195" t="s">
        <v>1176</v>
      </c>
      <c r="D187" s="195" t="s">
        <v>264</v>
      </c>
      <c r="E187" s="196" t="s">
        <v>5514</v>
      </c>
      <c r="F187" s="197" t="s">
        <v>5515</v>
      </c>
      <c r="G187" s="198" t="s">
        <v>518</v>
      </c>
      <c r="H187" s="199">
        <v>2</v>
      </c>
      <c r="I187" s="200"/>
      <c r="J187" s="201">
        <f t="shared" si="20"/>
        <v>0</v>
      </c>
      <c r="K187" s="197" t="s">
        <v>44</v>
      </c>
      <c r="L187" s="42"/>
      <c r="M187" s="202" t="s">
        <v>44</v>
      </c>
      <c r="N187" s="203" t="s">
        <v>53</v>
      </c>
      <c r="O187" s="67"/>
      <c r="P187" s="204">
        <f t="shared" si="21"/>
        <v>0</v>
      </c>
      <c r="Q187" s="204">
        <v>0</v>
      </c>
      <c r="R187" s="204">
        <f t="shared" si="22"/>
        <v>0</v>
      </c>
      <c r="S187" s="204">
        <v>0</v>
      </c>
      <c r="T187" s="205">
        <f t="shared" si="23"/>
        <v>0</v>
      </c>
      <c r="U187" s="37"/>
      <c r="V187" s="37"/>
      <c r="W187" s="37"/>
      <c r="X187" s="37"/>
      <c r="Y187" s="37"/>
      <c r="Z187" s="37"/>
      <c r="AA187" s="37"/>
      <c r="AB187" s="37"/>
      <c r="AC187" s="37"/>
      <c r="AD187" s="37"/>
      <c r="AE187" s="37"/>
      <c r="AR187" s="206" t="s">
        <v>104</v>
      </c>
      <c r="AT187" s="206" t="s">
        <v>264</v>
      </c>
      <c r="AU187" s="206" t="s">
        <v>89</v>
      </c>
      <c r="AY187" s="19" t="s">
        <v>262</v>
      </c>
      <c r="BE187" s="207">
        <f t="shared" si="24"/>
        <v>0</v>
      </c>
      <c r="BF187" s="207">
        <f t="shared" si="25"/>
        <v>0</v>
      </c>
      <c r="BG187" s="207">
        <f t="shared" si="26"/>
        <v>0</v>
      </c>
      <c r="BH187" s="207">
        <f t="shared" si="27"/>
        <v>0</v>
      </c>
      <c r="BI187" s="207">
        <f t="shared" si="28"/>
        <v>0</v>
      </c>
      <c r="BJ187" s="19" t="s">
        <v>89</v>
      </c>
      <c r="BK187" s="207">
        <f t="shared" si="29"/>
        <v>0</v>
      </c>
      <c r="BL187" s="19" t="s">
        <v>104</v>
      </c>
      <c r="BM187" s="206" t="s">
        <v>1862</v>
      </c>
    </row>
    <row r="188" spans="1:65" s="2" customFormat="1" ht="21.75" customHeight="1">
      <c r="A188" s="37"/>
      <c r="B188" s="38"/>
      <c r="C188" s="195" t="s">
        <v>1180</v>
      </c>
      <c r="D188" s="195" t="s">
        <v>264</v>
      </c>
      <c r="E188" s="196" t="s">
        <v>5600</v>
      </c>
      <c r="F188" s="197" t="s">
        <v>5527</v>
      </c>
      <c r="G188" s="198" t="s">
        <v>518</v>
      </c>
      <c r="H188" s="199">
        <v>1</v>
      </c>
      <c r="I188" s="200"/>
      <c r="J188" s="201">
        <f t="shared" si="20"/>
        <v>0</v>
      </c>
      <c r="K188" s="197" t="s">
        <v>44</v>
      </c>
      <c r="L188" s="42"/>
      <c r="M188" s="202" t="s">
        <v>44</v>
      </c>
      <c r="N188" s="203" t="s">
        <v>53</v>
      </c>
      <c r="O188" s="67"/>
      <c r="P188" s="204">
        <f t="shared" si="21"/>
        <v>0</v>
      </c>
      <c r="Q188" s="204">
        <v>0</v>
      </c>
      <c r="R188" s="204">
        <f t="shared" si="22"/>
        <v>0</v>
      </c>
      <c r="S188" s="204">
        <v>0</v>
      </c>
      <c r="T188" s="205">
        <f t="shared" si="23"/>
        <v>0</v>
      </c>
      <c r="U188" s="37"/>
      <c r="V188" s="37"/>
      <c r="W188" s="37"/>
      <c r="X188" s="37"/>
      <c r="Y188" s="37"/>
      <c r="Z188" s="37"/>
      <c r="AA188" s="37"/>
      <c r="AB188" s="37"/>
      <c r="AC188" s="37"/>
      <c r="AD188" s="37"/>
      <c r="AE188" s="37"/>
      <c r="AR188" s="206" t="s">
        <v>104</v>
      </c>
      <c r="AT188" s="206" t="s">
        <v>264</v>
      </c>
      <c r="AU188" s="206" t="s">
        <v>89</v>
      </c>
      <c r="AY188" s="19" t="s">
        <v>262</v>
      </c>
      <c r="BE188" s="207">
        <f t="shared" si="24"/>
        <v>0</v>
      </c>
      <c r="BF188" s="207">
        <f t="shared" si="25"/>
        <v>0</v>
      </c>
      <c r="BG188" s="207">
        <f t="shared" si="26"/>
        <v>0</v>
      </c>
      <c r="BH188" s="207">
        <f t="shared" si="27"/>
        <v>0</v>
      </c>
      <c r="BI188" s="207">
        <f t="shared" si="28"/>
        <v>0</v>
      </c>
      <c r="BJ188" s="19" t="s">
        <v>89</v>
      </c>
      <c r="BK188" s="207">
        <f t="shared" si="29"/>
        <v>0</v>
      </c>
      <c r="BL188" s="19" t="s">
        <v>104</v>
      </c>
      <c r="BM188" s="206" t="s">
        <v>1882</v>
      </c>
    </row>
    <row r="189" spans="1:65" s="2" customFormat="1" ht="16.5" customHeight="1">
      <c r="A189" s="37"/>
      <c r="B189" s="38"/>
      <c r="C189" s="195" t="s">
        <v>1189</v>
      </c>
      <c r="D189" s="195" t="s">
        <v>264</v>
      </c>
      <c r="E189" s="196" t="s">
        <v>5567</v>
      </c>
      <c r="F189" s="197" t="s">
        <v>5525</v>
      </c>
      <c r="G189" s="198" t="s">
        <v>518</v>
      </c>
      <c r="H189" s="199">
        <v>1</v>
      </c>
      <c r="I189" s="200"/>
      <c r="J189" s="201">
        <f t="shared" si="20"/>
        <v>0</v>
      </c>
      <c r="K189" s="197" t="s">
        <v>44</v>
      </c>
      <c r="L189" s="42"/>
      <c r="M189" s="202" t="s">
        <v>44</v>
      </c>
      <c r="N189" s="203" t="s">
        <v>53</v>
      </c>
      <c r="O189" s="67"/>
      <c r="P189" s="204">
        <f t="shared" si="21"/>
        <v>0</v>
      </c>
      <c r="Q189" s="204">
        <v>0</v>
      </c>
      <c r="R189" s="204">
        <f t="shared" si="22"/>
        <v>0</v>
      </c>
      <c r="S189" s="204">
        <v>0</v>
      </c>
      <c r="T189" s="205">
        <f t="shared" si="23"/>
        <v>0</v>
      </c>
      <c r="U189" s="37"/>
      <c r="V189" s="37"/>
      <c r="W189" s="37"/>
      <c r="X189" s="37"/>
      <c r="Y189" s="37"/>
      <c r="Z189" s="37"/>
      <c r="AA189" s="37"/>
      <c r="AB189" s="37"/>
      <c r="AC189" s="37"/>
      <c r="AD189" s="37"/>
      <c r="AE189" s="37"/>
      <c r="AR189" s="206" t="s">
        <v>104</v>
      </c>
      <c r="AT189" s="206" t="s">
        <v>264</v>
      </c>
      <c r="AU189" s="206" t="s">
        <v>89</v>
      </c>
      <c r="AY189" s="19" t="s">
        <v>262</v>
      </c>
      <c r="BE189" s="207">
        <f t="shared" si="24"/>
        <v>0</v>
      </c>
      <c r="BF189" s="207">
        <f t="shared" si="25"/>
        <v>0</v>
      </c>
      <c r="BG189" s="207">
        <f t="shared" si="26"/>
        <v>0</v>
      </c>
      <c r="BH189" s="207">
        <f t="shared" si="27"/>
        <v>0</v>
      </c>
      <c r="BI189" s="207">
        <f t="shared" si="28"/>
        <v>0</v>
      </c>
      <c r="BJ189" s="19" t="s">
        <v>89</v>
      </c>
      <c r="BK189" s="207">
        <f t="shared" si="29"/>
        <v>0</v>
      </c>
      <c r="BL189" s="19" t="s">
        <v>104</v>
      </c>
      <c r="BM189" s="206" t="s">
        <v>1891</v>
      </c>
    </row>
    <row r="190" spans="1:65" s="12" customFormat="1" ht="25.9" customHeight="1">
      <c r="B190" s="179"/>
      <c r="C190" s="180"/>
      <c r="D190" s="181" t="s">
        <v>81</v>
      </c>
      <c r="E190" s="182" t="s">
        <v>5320</v>
      </c>
      <c r="F190" s="182" t="s">
        <v>5601</v>
      </c>
      <c r="G190" s="180"/>
      <c r="H190" s="180"/>
      <c r="I190" s="183"/>
      <c r="J190" s="184">
        <f>BK190</f>
        <v>0</v>
      </c>
      <c r="K190" s="180"/>
      <c r="L190" s="185"/>
      <c r="M190" s="186"/>
      <c r="N190" s="187"/>
      <c r="O190" s="187"/>
      <c r="P190" s="188">
        <f>SUM(P191:P213)</f>
        <v>0</v>
      </c>
      <c r="Q190" s="187"/>
      <c r="R190" s="188">
        <f>SUM(R191:R213)</f>
        <v>0</v>
      </c>
      <c r="S190" s="187"/>
      <c r="T190" s="189">
        <f>SUM(T191:T213)</f>
        <v>0</v>
      </c>
      <c r="AR190" s="190" t="s">
        <v>89</v>
      </c>
      <c r="AT190" s="191" t="s">
        <v>81</v>
      </c>
      <c r="AU190" s="191" t="s">
        <v>82</v>
      </c>
      <c r="AY190" s="190" t="s">
        <v>262</v>
      </c>
      <c r="BK190" s="192">
        <f>SUM(BK191:BK213)</f>
        <v>0</v>
      </c>
    </row>
    <row r="191" spans="1:65" s="2" customFormat="1" ht="16.5" customHeight="1">
      <c r="A191" s="37"/>
      <c r="B191" s="38"/>
      <c r="C191" s="195" t="s">
        <v>1205</v>
      </c>
      <c r="D191" s="195" t="s">
        <v>264</v>
      </c>
      <c r="E191" s="196" t="s">
        <v>5570</v>
      </c>
      <c r="F191" s="197" t="s">
        <v>5571</v>
      </c>
      <c r="G191" s="198" t="s">
        <v>518</v>
      </c>
      <c r="H191" s="199">
        <v>1</v>
      </c>
      <c r="I191" s="200"/>
      <c r="J191" s="201">
        <f t="shared" ref="J191:J213" si="30">ROUND(I191*H191,2)</f>
        <v>0</v>
      </c>
      <c r="K191" s="197" t="s">
        <v>44</v>
      </c>
      <c r="L191" s="42"/>
      <c r="M191" s="202" t="s">
        <v>44</v>
      </c>
      <c r="N191" s="203" t="s">
        <v>53</v>
      </c>
      <c r="O191" s="67"/>
      <c r="P191" s="204">
        <f t="shared" ref="P191:P213" si="31">O191*H191</f>
        <v>0</v>
      </c>
      <c r="Q191" s="204">
        <v>0</v>
      </c>
      <c r="R191" s="204">
        <f t="shared" ref="R191:R213" si="32">Q191*H191</f>
        <v>0</v>
      </c>
      <c r="S191" s="204">
        <v>0</v>
      </c>
      <c r="T191" s="205">
        <f t="shared" ref="T191:T213" si="33">S191*H191</f>
        <v>0</v>
      </c>
      <c r="U191" s="37"/>
      <c r="V191" s="37"/>
      <c r="W191" s="37"/>
      <c r="X191" s="37"/>
      <c r="Y191" s="37"/>
      <c r="Z191" s="37"/>
      <c r="AA191" s="37"/>
      <c r="AB191" s="37"/>
      <c r="AC191" s="37"/>
      <c r="AD191" s="37"/>
      <c r="AE191" s="37"/>
      <c r="AR191" s="206" t="s">
        <v>104</v>
      </c>
      <c r="AT191" s="206" t="s">
        <v>264</v>
      </c>
      <c r="AU191" s="206" t="s">
        <v>89</v>
      </c>
      <c r="AY191" s="19" t="s">
        <v>262</v>
      </c>
      <c r="BE191" s="207">
        <f t="shared" ref="BE191:BE213" si="34">IF(N191="základní",J191,0)</f>
        <v>0</v>
      </c>
      <c r="BF191" s="207">
        <f t="shared" ref="BF191:BF213" si="35">IF(N191="snížená",J191,0)</f>
        <v>0</v>
      </c>
      <c r="BG191" s="207">
        <f t="shared" ref="BG191:BG213" si="36">IF(N191="zákl. přenesená",J191,0)</f>
        <v>0</v>
      </c>
      <c r="BH191" s="207">
        <f t="shared" ref="BH191:BH213" si="37">IF(N191="sníž. přenesená",J191,0)</f>
        <v>0</v>
      </c>
      <c r="BI191" s="207">
        <f t="shared" ref="BI191:BI213" si="38">IF(N191="nulová",J191,0)</f>
        <v>0</v>
      </c>
      <c r="BJ191" s="19" t="s">
        <v>89</v>
      </c>
      <c r="BK191" s="207">
        <f t="shared" ref="BK191:BK213" si="39">ROUND(I191*H191,2)</f>
        <v>0</v>
      </c>
      <c r="BL191" s="19" t="s">
        <v>104</v>
      </c>
      <c r="BM191" s="206" t="s">
        <v>1899</v>
      </c>
    </row>
    <row r="192" spans="1:65" s="2" customFormat="1" ht="16.5" customHeight="1">
      <c r="A192" s="37"/>
      <c r="B192" s="38"/>
      <c r="C192" s="195" t="s">
        <v>1215</v>
      </c>
      <c r="D192" s="195" t="s">
        <v>264</v>
      </c>
      <c r="E192" s="196" t="s">
        <v>5572</v>
      </c>
      <c r="F192" s="197" t="s">
        <v>5573</v>
      </c>
      <c r="G192" s="198" t="s">
        <v>518</v>
      </c>
      <c r="H192" s="199">
        <v>1</v>
      </c>
      <c r="I192" s="200"/>
      <c r="J192" s="201">
        <f t="shared" si="30"/>
        <v>0</v>
      </c>
      <c r="K192" s="197" t="s">
        <v>44</v>
      </c>
      <c r="L192" s="42"/>
      <c r="M192" s="202" t="s">
        <v>44</v>
      </c>
      <c r="N192" s="203" t="s">
        <v>53</v>
      </c>
      <c r="O192" s="67"/>
      <c r="P192" s="204">
        <f t="shared" si="31"/>
        <v>0</v>
      </c>
      <c r="Q192" s="204">
        <v>0</v>
      </c>
      <c r="R192" s="204">
        <f t="shared" si="32"/>
        <v>0</v>
      </c>
      <c r="S192" s="204">
        <v>0</v>
      </c>
      <c r="T192" s="205">
        <f t="shared" si="33"/>
        <v>0</v>
      </c>
      <c r="U192" s="37"/>
      <c r="V192" s="37"/>
      <c r="W192" s="37"/>
      <c r="X192" s="37"/>
      <c r="Y192" s="37"/>
      <c r="Z192" s="37"/>
      <c r="AA192" s="37"/>
      <c r="AB192" s="37"/>
      <c r="AC192" s="37"/>
      <c r="AD192" s="37"/>
      <c r="AE192" s="37"/>
      <c r="AR192" s="206" t="s">
        <v>104</v>
      </c>
      <c r="AT192" s="206" t="s">
        <v>264</v>
      </c>
      <c r="AU192" s="206" t="s">
        <v>89</v>
      </c>
      <c r="AY192" s="19" t="s">
        <v>262</v>
      </c>
      <c r="BE192" s="207">
        <f t="shared" si="34"/>
        <v>0</v>
      </c>
      <c r="BF192" s="207">
        <f t="shared" si="35"/>
        <v>0</v>
      </c>
      <c r="BG192" s="207">
        <f t="shared" si="36"/>
        <v>0</v>
      </c>
      <c r="BH192" s="207">
        <f t="shared" si="37"/>
        <v>0</v>
      </c>
      <c r="BI192" s="207">
        <f t="shared" si="38"/>
        <v>0</v>
      </c>
      <c r="BJ192" s="19" t="s">
        <v>89</v>
      </c>
      <c r="BK192" s="207">
        <f t="shared" si="39"/>
        <v>0</v>
      </c>
      <c r="BL192" s="19" t="s">
        <v>104</v>
      </c>
      <c r="BM192" s="206" t="s">
        <v>1910</v>
      </c>
    </row>
    <row r="193" spans="1:65" s="2" customFormat="1" ht="16.5" customHeight="1">
      <c r="A193" s="37"/>
      <c r="B193" s="38"/>
      <c r="C193" s="195" t="s">
        <v>1275</v>
      </c>
      <c r="D193" s="195" t="s">
        <v>264</v>
      </c>
      <c r="E193" s="196" t="s">
        <v>5574</v>
      </c>
      <c r="F193" s="197" t="s">
        <v>5575</v>
      </c>
      <c r="G193" s="198" t="s">
        <v>518</v>
      </c>
      <c r="H193" s="199">
        <v>1</v>
      </c>
      <c r="I193" s="200"/>
      <c r="J193" s="201">
        <f t="shared" si="30"/>
        <v>0</v>
      </c>
      <c r="K193" s="197" t="s">
        <v>44</v>
      </c>
      <c r="L193" s="42"/>
      <c r="M193" s="202" t="s">
        <v>44</v>
      </c>
      <c r="N193" s="203" t="s">
        <v>53</v>
      </c>
      <c r="O193" s="67"/>
      <c r="P193" s="204">
        <f t="shared" si="31"/>
        <v>0</v>
      </c>
      <c r="Q193" s="204">
        <v>0</v>
      </c>
      <c r="R193" s="204">
        <f t="shared" si="32"/>
        <v>0</v>
      </c>
      <c r="S193" s="204">
        <v>0</v>
      </c>
      <c r="T193" s="205">
        <f t="shared" si="33"/>
        <v>0</v>
      </c>
      <c r="U193" s="37"/>
      <c r="V193" s="37"/>
      <c r="W193" s="37"/>
      <c r="X193" s="37"/>
      <c r="Y193" s="37"/>
      <c r="Z193" s="37"/>
      <c r="AA193" s="37"/>
      <c r="AB193" s="37"/>
      <c r="AC193" s="37"/>
      <c r="AD193" s="37"/>
      <c r="AE193" s="37"/>
      <c r="AR193" s="206" t="s">
        <v>104</v>
      </c>
      <c r="AT193" s="206" t="s">
        <v>264</v>
      </c>
      <c r="AU193" s="206" t="s">
        <v>89</v>
      </c>
      <c r="AY193" s="19" t="s">
        <v>262</v>
      </c>
      <c r="BE193" s="207">
        <f t="shared" si="34"/>
        <v>0</v>
      </c>
      <c r="BF193" s="207">
        <f t="shared" si="35"/>
        <v>0</v>
      </c>
      <c r="BG193" s="207">
        <f t="shared" si="36"/>
        <v>0</v>
      </c>
      <c r="BH193" s="207">
        <f t="shared" si="37"/>
        <v>0</v>
      </c>
      <c r="BI193" s="207">
        <f t="shared" si="38"/>
        <v>0</v>
      </c>
      <c r="BJ193" s="19" t="s">
        <v>89</v>
      </c>
      <c r="BK193" s="207">
        <f t="shared" si="39"/>
        <v>0</v>
      </c>
      <c r="BL193" s="19" t="s">
        <v>104</v>
      </c>
      <c r="BM193" s="206" t="s">
        <v>1920</v>
      </c>
    </row>
    <row r="194" spans="1:65" s="2" customFormat="1" ht="16.5" customHeight="1">
      <c r="A194" s="37"/>
      <c r="B194" s="38"/>
      <c r="C194" s="195" t="s">
        <v>1282</v>
      </c>
      <c r="D194" s="195" t="s">
        <v>264</v>
      </c>
      <c r="E194" s="196" t="s">
        <v>5576</v>
      </c>
      <c r="F194" s="197" t="s">
        <v>5577</v>
      </c>
      <c r="G194" s="198" t="s">
        <v>518</v>
      </c>
      <c r="H194" s="199">
        <v>1</v>
      </c>
      <c r="I194" s="200"/>
      <c r="J194" s="201">
        <f t="shared" si="30"/>
        <v>0</v>
      </c>
      <c r="K194" s="197" t="s">
        <v>44</v>
      </c>
      <c r="L194" s="42"/>
      <c r="M194" s="202" t="s">
        <v>44</v>
      </c>
      <c r="N194" s="203" t="s">
        <v>53</v>
      </c>
      <c r="O194" s="67"/>
      <c r="P194" s="204">
        <f t="shared" si="31"/>
        <v>0</v>
      </c>
      <c r="Q194" s="204">
        <v>0</v>
      </c>
      <c r="R194" s="204">
        <f t="shared" si="32"/>
        <v>0</v>
      </c>
      <c r="S194" s="204">
        <v>0</v>
      </c>
      <c r="T194" s="205">
        <f t="shared" si="33"/>
        <v>0</v>
      </c>
      <c r="U194" s="37"/>
      <c r="V194" s="37"/>
      <c r="W194" s="37"/>
      <c r="X194" s="37"/>
      <c r="Y194" s="37"/>
      <c r="Z194" s="37"/>
      <c r="AA194" s="37"/>
      <c r="AB194" s="37"/>
      <c r="AC194" s="37"/>
      <c r="AD194" s="37"/>
      <c r="AE194" s="37"/>
      <c r="AR194" s="206" t="s">
        <v>104</v>
      </c>
      <c r="AT194" s="206" t="s">
        <v>264</v>
      </c>
      <c r="AU194" s="206" t="s">
        <v>89</v>
      </c>
      <c r="AY194" s="19" t="s">
        <v>262</v>
      </c>
      <c r="BE194" s="207">
        <f t="shared" si="34"/>
        <v>0</v>
      </c>
      <c r="BF194" s="207">
        <f t="shared" si="35"/>
        <v>0</v>
      </c>
      <c r="BG194" s="207">
        <f t="shared" si="36"/>
        <v>0</v>
      </c>
      <c r="BH194" s="207">
        <f t="shared" si="37"/>
        <v>0</v>
      </c>
      <c r="BI194" s="207">
        <f t="shared" si="38"/>
        <v>0</v>
      </c>
      <c r="BJ194" s="19" t="s">
        <v>89</v>
      </c>
      <c r="BK194" s="207">
        <f t="shared" si="39"/>
        <v>0</v>
      </c>
      <c r="BL194" s="19" t="s">
        <v>104</v>
      </c>
      <c r="BM194" s="206" t="s">
        <v>1929</v>
      </c>
    </row>
    <row r="195" spans="1:65" s="2" customFormat="1" ht="16.5" customHeight="1">
      <c r="A195" s="37"/>
      <c r="B195" s="38"/>
      <c r="C195" s="195" t="s">
        <v>1287</v>
      </c>
      <c r="D195" s="195" t="s">
        <v>264</v>
      </c>
      <c r="E195" s="196" t="s">
        <v>5578</v>
      </c>
      <c r="F195" s="197" t="s">
        <v>5579</v>
      </c>
      <c r="G195" s="198" t="s">
        <v>518</v>
      </c>
      <c r="H195" s="199">
        <v>1</v>
      </c>
      <c r="I195" s="200"/>
      <c r="J195" s="201">
        <f t="shared" si="30"/>
        <v>0</v>
      </c>
      <c r="K195" s="197" t="s">
        <v>44</v>
      </c>
      <c r="L195" s="42"/>
      <c r="M195" s="202" t="s">
        <v>44</v>
      </c>
      <c r="N195" s="203" t="s">
        <v>53</v>
      </c>
      <c r="O195" s="67"/>
      <c r="P195" s="204">
        <f t="shared" si="31"/>
        <v>0</v>
      </c>
      <c r="Q195" s="204">
        <v>0</v>
      </c>
      <c r="R195" s="204">
        <f t="shared" si="32"/>
        <v>0</v>
      </c>
      <c r="S195" s="204">
        <v>0</v>
      </c>
      <c r="T195" s="205">
        <f t="shared" si="33"/>
        <v>0</v>
      </c>
      <c r="U195" s="37"/>
      <c r="V195" s="37"/>
      <c r="W195" s="37"/>
      <c r="X195" s="37"/>
      <c r="Y195" s="37"/>
      <c r="Z195" s="37"/>
      <c r="AA195" s="37"/>
      <c r="AB195" s="37"/>
      <c r="AC195" s="37"/>
      <c r="AD195" s="37"/>
      <c r="AE195" s="37"/>
      <c r="AR195" s="206" t="s">
        <v>104</v>
      </c>
      <c r="AT195" s="206" t="s">
        <v>264</v>
      </c>
      <c r="AU195" s="206" t="s">
        <v>89</v>
      </c>
      <c r="AY195" s="19" t="s">
        <v>262</v>
      </c>
      <c r="BE195" s="207">
        <f t="shared" si="34"/>
        <v>0</v>
      </c>
      <c r="BF195" s="207">
        <f t="shared" si="35"/>
        <v>0</v>
      </c>
      <c r="BG195" s="207">
        <f t="shared" si="36"/>
        <v>0</v>
      </c>
      <c r="BH195" s="207">
        <f t="shared" si="37"/>
        <v>0</v>
      </c>
      <c r="BI195" s="207">
        <f t="shared" si="38"/>
        <v>0</v>
      </c>
      <c r="BJ195" s="19" t="s">
        <v>89</v>
      </c>
      <c r="BK195" s="207">
        <f t="shared" si="39"/>
        <v>0</v>
      </c>
      <c r="BL195" s="19" t="s">
        <v>104</v>
      </c>
      <c r="BM195" s="206" t="s">
        <v>1940</v>
      </c>
    </row>
    <row r="196" spans="1:65" s="2" customFormat="1" ht="16.5" customHeight="1">
      <c r="A196" s="37"/>
      <c r="B196" s="38"/>
      <c r="C196" s="195" t="s">
        <v>1332</v>
      </c>
      <c r="D196" s="195" t="s">
        <v>264</v>
      </c>
      <c r="E196" s="196" t="s">
        <v>5580</v>
      </c>
      <c r="F196" s="197" t="s">
        <v>5581</v>
      </c>
      <c r="G196" s="198" t="s">
        <v>518</v>
      </c>
      <c r="H196" s="199">
        <v>1</v>
      </c>
      <c r="I196" s="200"/>
      <c r="J196" s="201">
        <f t="shared" si="30"/>
        <v>0</v>
      </c>
      <c r="K196" s="197" t="s">
        <v>44</v>
      </c>
      <c r="L196" s="42"/>
      <c r="M196" s="202" t="s">
        <v>44</v>
      </c>
      <c r="N196" s="203" t="s">
        <v>53</v>
      </c>
      <c r="O196" s="67"/>
      <c r="P196" s="204">
        <f t="shared" si="31"/>
        <v>0</v>
      </c>
      <c r="Q196" s="204">
        <v>0</v>
      </c>
      <c r="R196" s="204">
        <f t="shared" si="32"/>
        <v>0</v>
      </c>
      <c r="S196" s="204">
        <v>0</v>
      </c>
      <c r="T196" s="205">
        <f t="shared" si="33"/>
        <v>0</v>
      </c>
      <c r="U196" s="37"/>
      <c r="V196" s="37"/>
      <c r="W196" s="37"/>
      <c r="X196" s="37"/>
      <c r="Y196" s="37"/>
      <c r="Z196" s="37"/>
      <c r="AA196" s="37"/>
      <c r="AB196" s="37"/>
      <c r="AC196" s="37"/>
      <c r="AD196" s="37"/>
      <c r="AE196" s="37"/>
      <c r="AR196" s="206" t="s">
        <v>104</v>
      </c>
      <c r="AT196" s="206" t="s">
        <v>264</v>
      </c>
      <c r="AU196" s="206" t="s">
        <v>89</v>
      </c>
      <c r="AY196" s="19" t="s">
        <v>262</v>
      </c>
      <c r="BE196" s="207">
        <f t="shared" si="34"/>
        <v>0</v>
      </c>
      <c r="BF196" s="207">
        <f t="shared" si="35"/>
        <v>0</v>
      </c>
      <c r="BG196" s="207">
        <f t="shared" si="36"/>
        <v>0</v>
      </c>
      <c r="BH196" s="207">
        <f t="shared" si="37"/>
        <v>0</v>
      </c>
      <c r="BI196" s="207">
        <f t="shared" si="38"/>
        <v>0</v>
      </c>
      <c r="BJ196" s="19" t="s">
        <v>89</v>
      </c>
      <c r="BK196" s="207">
        <f t="shared" si="39"/>
        <v>0</v>
      </c>
      <c r="BL196" s="19" t="s">
        <v>104</v>
      </c>
      <c r="BM196" s="206" t="s">
        <v>1948</v>
      </c>
    </row>
    <row r="197" spans="1:65" s="2" customFormat="1" ht="16.5" customHeight="1">
      <c r="A197" s="37"/>
      <c r="B197" s="38"/>
      <c r="C197" s="195" t="s">
        <v>1337</v>
      </c>
      <c r="D197" s="195" t="s">
        <v>264</v>
      </c>
      <c r="E197" s="196" t="s">
        <v>5582</v>
      </c>
      <c r="F197" s="197" t="s">
        <v>5583</v>
      </c>
      <c r="G197" s="198" t="s">
        <v>518</v>
      </c>
      <c r="H197" s="199">
        <v>1</v>
      </c>
      <c r="I197" s="200"/>
      <c r="J197" s="201">
        <f t="shared" si="30"/>
        <v>0</v>
      </c>
      <c r="K197" s="197" t="s">
        <v>44</v>
      </c>
      <c r="L197" s="42"/>
      <c r="M197" s="202" t="s">
        <v>44</v>
      </c>
      <c r="N197" s="203" t="s">
        <v>53</v>
      </c>
      <c r="O197" s="67"/>
      <c r="P197" s="204">
        <f t="shared" si="31"/>
        <v>0</v>
      </c>
      <c r="Q197" s="204">
        <v>0</v>
      </c>
      <c r="R197" s="204">
        <f t="shared" si="32"/>
        <v>0</v>
      </c>
      <c r="S197" s="204">
        <v>0</v>
      </c>
      <c r="T197" s="205">
        <f t="shared" si="33"/>
        <v>0</v>
      </c>
      <c r="U197" s="37"/>
      <c r="V197" s="37"/>
      <c r="W197" s="37"/>
      <c r="X197" s="37"/>
      <c r="Y197" s="37"/>
      <c r="Z197" s="37"/>
      <c r="AA197" s="37"/>
      <c r="AB197" s="37"/>
      <c r="AC197" s="37"/>
      <c r="AD197" s="37"/>
      <c r="AE197" s="37"/>
      <c r="AR197" s="206" t="s">
        <v>104</v>
      </c>
      <c r="AT197" s="206" t="s">
        <v>264</v>
      </c>
      <c r="AU197" s="206" t="s">
        <v>89</v>
      </c>
      <c r="AY197" s="19" t="s">
        <v>262</v>
      </c>
      <c r="BE197" s="207">
        <f t="shared" si="34"/>
        <v>0</v>
      </c>
      <c r="BF197" s="207">
        <f t="shared" si="35"/>
        <v>0</v>
      </c>
      <c r="BG197" s="207">
        <f t="shared" si="36"/>
        <v>0</v>
      </c>
      <c r="BH197" s="207">
        <f t="shared" si="37"/>
        <v>0</v>
      </c>
      <c r="BI197" s="207">
        <f t="shared" si="38"/>
        <v>0</v>
      </c>
      <c r="BJ197" s="19" t="s">
        <v>89</v>
      </c>
      <c r="BK197" s="207">
        <f t="shared" si="39"/>
        <v>0</v>
      </c>
      <c r="BL197" s="19" t="s">
        <v>104</v>
      </c>
      <c r="BM197" s="206" t="s">
        <v>1958</v>
      </c>
    </row>
    <row r="198" spans="1:65" s="2" customFormat="1" ht="16.5" customHeight="1">
      <c r="A198" s="37"/>
      <c r="B198" s="38"/>
      <c r="C198" s="195" t="s">
        <v>1342</v>
      </c>
      <c r="D198" s="195" t="s">
        <v>264</v>
      </c>
      <c r="E198" s="196" t="s">
        <v>5584</v>
      </c>
      <c r="F198" s="197" t="s">
        <v>5585</v>
      </c>
      <c r="G198" s="198" t="s">
        <v>518</v>
      </c>
      <c r="H198" s="199">
        <v>1</v>
      </c>
      <c r="I198" s="200"/>
      <c r="J198" s="201">
        <f t="shared" si="30"/>
        <v>0</v>
      </c>
      <c r="K198" s="197" t="s">
        <v>44</v>
      </c>
      <c r="L198" s="42"/>
      <c r="M198" s="202" t="s">
        <v>44</v>
      </c>
      <c r="N198" s="203" t="s">
        <v>53</v>
      </c>
      <c r="O198" s="67"/>
      <c r="P198" s="204">
        <f t="shared" si="31"/>
        <v>0</v>
      </c>
      <c r="Q198" s="204">
        <v>0</v>
      </c>
      <c r="R198" s="204">
        <f t="shared" si="32"/>
        <v>0</v>
      </c>
      <c r="S198" s="204">
        <v>0</v>
      </c>
      <c r="T198" s="205">
        <f t="shared" si="33"/>
        <v>0</v>
      </c>
      <c r="U198" s="37"/>
      <c r="V198" s="37"/>
      <c r="W198" s="37"/>
      <c r="X198" s="37"/>
      <c r="Y198" s="37"/>
      <c r="Z198" s="37"/>
      <c r="AA198" s="37"/>
      <c r="AB198" s="37"/>
      <c r="AC198" s="37"/>
      <c r="AD198" s="37"/>
      <c r="AE198" s="37"/>
      <c r="AR198" s="206" t="s">
        <v>104</v>
      </c>
      <c r="AT198" s="206" t="s">
        <v>264</v>
      </c>
      <c r="AU198" s="206" t="s">
        <v>89</v>
      </c>
      <c r="AY198" s="19" t="s">
        <v>262</v>
      </c>
      <c r="BE198" s="207">
        <f t="shared" si="34"/>
        <v>0</v>
      </c>
      <c r="BF198" s="207">
        <f t="shared" si="35"/>
        <v>0</v>
      </c>
      <c r="BG198" s="207">
        <f t="shared" si="36"/>
        <v>0</v>
      </c>
      <c r="BH198" s="207">
        <f t="shared" si="37"/>
        <v>0</v>
      </c>
      <c r="BI198" s="207">
        <f t="shared" si="38"/>
        <v>0</v>
      </c>
      <c r="BJ198" s="19" t="s">
        <v>89</v>
      </c>
      <c r="BK198" s="207">
        <f t="shared" si="39"/>
        <v>0</v>
      </c>
      <c r="BL198" s="19" t="s">
        <v>104</v>
      </c>
      <c r="BM198" s="206" t="s">
        <v>1970</v>
      </c>
    </row>
    <row r="199" spans="1:65" s="2" customFormat="1" ht="16.5" customHeight="1">
      <c r="A199" s="37"/>
      <c r="B199" s="38"/>
      <c r="C199" s="195" t="s">
        <v>1347</v>
      </c>
      <c r="D199" s="195" t="s">
        <v>264</v>
      </c>
      <c r="E199" s="196" t="s">
        <v>5586</v>
      </c>
      <c r="F199" s="197" t="s">
        <v>5587</v>
      </c>
      <c r="G199" s="198" t="s">
        <v>518</v>
      </c>
      <c r="H199" s="199">
        <v>2</v>
      </c>
      <c r="I199" s="200"/>
      <c r="J199" s="201">
        <f t="shared" si="30"/>
        <v>0</v>
      </c>
      <c r="K199" s="197" t="s">
        <v>44</v>
      </c>
      <c r="L199" s="42"/>
      <c r="M199" s="202" t="s">
        <v>44</v>
      </c>
      <c r="N199" s="203" t="s">
        <v>53</v>
      </c>
      <c r="O199" s="67"/>
      <c r="P199" s="204">
        <f t="shared" si="31"/>
        <v>0</v>
      </c>
      <c r="Q199" s="204">
        <v>0</v>
      </c>
      <c r="R199" s="204">
        <f t="shared" si="32"/>
        <v>0</v>
      </c>
      <c r="S199" s="204">
        <v>0</v>
      </c>
      <c r="T199" s="205">
        <f t="shared" si="33"/>
        <v>0</v>
      </c>
      <c r="U199" s="37"/>
      <c r="V199" s="37"/>
      <c r="W199" s="37"/>
      <c r="X199" s="37"/>
      <c r="Y199" s="37"/>
      <c r="Z199" s="37"/>
      <c r="AA199" s="37"/>
      <c r="AB199" s="37"/>
      <c r="AC199" s="37"/>
      <c r="AD199" s="37"/>
      <c r="AE199" s="37"/>
      <c r="AR199" s="206" t="s">
        <v>104</v>
      </c>
      <c r="AT199" s="206" t="s">
        <v>264</v>
      </c>
      <c r="AU199" s="206" t="s">
        <v>89</v>
      </c>
      <c r="AY199" s="19" t="s">
        <v>262</v>
      </c>
      <c r="BE199" s="207">
        <f t="shared" si="34"/>
        <v>0</v>
      </c>
      <c r="BF199" s="207">
        <f t="shared" si="35"/>
        <v>0</v>
      </c>
      <c r="BG199" s="207">
        <f t="shared" si="36"/>
        <v>0</v>
      </c>
      <c r="BH199" s="207">
        <f t="shared" si="37"/>
        <v>0</v>
      </c>
      <c r="BI199" s="207">
        <f t="shared" si="38"/>
        <v>0</v>
      </c>
      <c r="BJ199" s="19" t="s">
        <v>89</v>
      </c>
      <c r="BK199" s="207">
        <f t="shared" si="39"/>
        <v>0</v>
      </c>
      <c r="BL199" s="19" t="s">
        <v>104</v>
      </c>
      <c r="BM199" s="206" t="s">
        <v>1982</v>
      </c>
    </row>
    <row r="200" spans="1:65" s="2" customFormat="1" ht="16.5" customHeight="1">
      <c r="A200" s="37"/>
      <c r="B200" s="38"/>
      <c r="C200" s="195" t="s">
        <v>1352</v>
      </c>
      <c r="D200" s="195" t="s">
        <v>264</v>
      </c>
      <c r="E200" s="196" t="s">
        <v>5588</v>
      </c>
      <c r="F200" s="197" t="s">
        <v>5589</v>
      </c>
      <c r="G200" s="198" t="s">
        <v>518</v>
      </c>
      <c r="H200" s="199">
        <v>3</v>
      </c>
      <c r="I200" s="200"/>
      <c r="J200" s="201">
        <f t="shared" si="30"/>
        <v>0</v>
      </c>
      <c r="K200" s="197" t="s">
        <v>44</v>
      </c>
      <c r="L200" s="42"/>
      <c r="M200" s="202" t="s">
        <v>44</v>
      </c>
      <c r="N200" s="203" t="s">
        <v>53</v>
      </c>
      <c r="O200" s="67"/>
      <c r="P200" s="204">
        <f t="shared" si="31"/>
        <v>0</v>
      </c>
      <c r="Q200" s="204">
        <v>0</v>
      </c>
      <c r="R200" s="204">
        <f t="shared" si="32"/>
        <v>0</v>
      </c>
      <c r="S200" s="204">
        <v>0</v>
      </c>
      <c r="T200" s="205">
        <f t="shared" si="33"/>
        <v>0</v>
      </c>
      <c r="U200" s="37"/>
      <c r="V200" s="37"/>
      <c r="W200" s="37"/>
      <c r="X200" s="37"/>
      <c r="Y200" s="37"/>
      <c r="Z200" s="37"/>
      <c r="AA200" s="37"/>
      <c r="AB200" s="37"/>
      <c r="AC200" s="37"/>
      <c r="AD200" s="37"/>
      <c r="AE200" s="37"/>
      <c r="AR200" s="206" t="s">
        <v>104</v>
      </c>
      <c r="AT200" s="206" t="s">
        <v>264</v>
      </c>
      <c r="AU200" s="206" t="s">
        <v>89</v>
      </c>
      <c r="AY200" s="19" t="s">
        <v>262</v>
      </c>
      <c r="BE200" s="207">
        <f t="shared" si="34"/>
        <v>0</v>
      </c>
      <c r="BF200" s="207">
        <f t="shared" si="35"/>
        <v>0</v>
      </c>
      <c r="BG200" s="207">
        <f t="shared" si="36"/>
        <v>0</v>
      </c>
      <c r="BH200" s="207">
        <f t="shared" si="37"/>
        <v>0</v>
      </c>
      <c r="BI200" s="207">
        <f t="shared" si="38"/>
        <v>0</v>
      </c>
      <c r="BJ200" s="19" t="s">
        <v>89</v>
      </c>
      <c r="BK200" s="207">
        <f t="shared" si="39"/>
        <v>0</v>
      </c>
      <c r="BL200" s="19" t="s">
        <v>104</v>
      </c>
      <c r="BM200" s="206" t="s">
        <v>1992</v>
      </c>
    </row>
    <row r="201" spans="1:65" s="2" customFormat="1" ht="16.5" customHeight="1">
      <c r="A201" s="37"/>
      <c r="B201" s="38"/>
      <c r="C201" s="195" t="s">
        <v>1377</v>
      </c>
      <c r="D201" s="195" t="s">
        <v>264</v>
      </c>
      <c r="E201" s="196" t="s">
        <v>5482</v>
      </c>
      <c r="F201" s="197" t="s">
        <v>5483</v>
      </c>
      <c r="G201" s="198" t="s">
        <v>518</v>
      </c>
      <c r="H201" s="199">
        <v>4</v>
      </c>
      <c r="I201" s="200"/>
      <c r="J201" s="201">
        <f t="shared" si="30"/>
        <v>0</v>
      </c>
      <c r="K201" s="197" t="s">
        <v>44</v>
      </c>
      <c r="L201" s="42"/>
      <c r="M201" s="202" t="s">
        <v>44</v>
      </c>
      <c r="N201" s="203" t="s">
        <v>53</v>
      </c>
      <c r="O201" s="67"/>
      <c r="P201" s="204">
        <f t="shared" si="31"/>
        <v>0</v>
      </c>
      <c r="Q201" s="204">
        <v>0</v>
      </c>
      <c r="R201" s="204">
        <f t="shared" si="32"/>
        <v>0</v>
      </c>
      <c r="S201" s="204">
        <v>0</v>
      </c>
      <c r="T201" s="205">
        <f t="shared" si="33"/>
        <v>0</v>
      </c>
      <c r="U201" s="37"/>
      <c r="V201" s="37"/>
      <c r="W201" s="37"/>
      <c r="X201" s="37"/>
      <c r="Y201" s="37"/>
      <c r="Z201" s="37"/>
      <c r="AA201" s="37"/>
      <c r="AB201" s="37"/>
      <c r="AC201" s="37"/>
      <c r="AD201" s="37"/>
      <c r="AE201" s="37"/>
      <c r="AR201" s="206" t="s">
        <v>104</v>
      </c>
      <c r="AT201" s="206" t="s">
        <v>264</v>
      </c>
      <c r="AU201" s="206" t="s">
        <v>89</v>
      </c>
      <c r="AY201" s="19" t="s">
        <v>262</v>
      </c>
      <c r="BE201" s="207">
        <f t="shared" si="34"/>
        <v>0</v>
      </c>
      <c r="BF201" s="207">
        <f t="shared" si="35"/>
        <v>0</v>
      </c>
      <c r="BG201" s="207">
        <f t="shared" si="36"/>
        <v>0</v>
      </c>
      <c r="BH201" s="207">
        <f t="shared" si="37"/>
        <v>0</v>
      </c>
      <c r="BI201" s="207">
        <f t="shared" si="38"/>
        <v>0</v>
      </c>
      <c r="BJ201" s="19" t="s">
        <v>89</v>
      </c>
      <c r="BK201" s="207">
        <f t="shared" si="39"/>
        <v>0</v>
      </c>
      <c r="BL201" s="19" t="s">
        <v>104</v>
      </c>
      <c r="BM201" s="206" t="s">
        <v>2002</v>
      </c>
    </row>
    <row r="202" spans="1:65" s="2" customFormat="1" ht="16.5" customHeight="1">
      <c r="A202" s="37"/>
      <c r="B202" s="38"/>
      <c r="C202" s="195" t="s">
        <v>1380</v>
      </c>
      <c r="D202" s="195" t="s">
        <v>264</v>
      </c>
      <c r="E202" s="196" t="s">
        <v>5590</v>
      </c>
      <c r="F202" s="197" t="s">
        <v>5591</v>
      </c>
      <c r="G202" s="198" t="s">
        <v>518</v>
      </c>
      <c r="H202" s="199">
        <v>3</v>
      </c>
      <c r="I202" s="200"/>
      <c r="J202" s="201">
        <f t="shared" si="30"/>
        <v>0</v>
      </c>
      <c r="K202" s="197" t="s">
        <v>44</v>
      </c>
      <c r="L202" s="42"/>
      <c r="M202" s="202" t="s">
        <v>44</v>
      </c>
      <c r="N202" s="203" t="s">
        <v>53</v>
      </c>
      <c r="O202" s="67"/>
      <c r="P202" s="204">
        <f t="shared" si="31"/>
        <v>0</v>
      </c>
      <c r="Q202" s="204">
        <v>0</v>
      </c>
      <c r="R202" s="204">
        <f t="shared" si="32"/>
        <v>0</v>
      </c>
      <c r="S202" s="204">
        <v>0</v>
      </c>
      <c r="T202" s="205">
        <f t="shared" si="33"/>
        <v>0</v>
      </c>
      <c r="U202" s="37"/>
      <c r="V202" s="37"/>
      <c r="W202" s="37"/>
      <c r="X202" s="37"/>
      <c r="Y202" s="37"/>
      <c r="Z202" s="37"/>
      <c r="AA202" s="37"/>
      <c r="AB202" s="37"/>
      <c r="AC202" s="37"/>
      <c r="AD202" s="37"/>
      <c r="AE202" s="37"/>
      <c r="AR202" s="206" t="s">
        <v>104</v>
      </c>
      <c r="AT202" s="206" t="s">
        <v>264</v>
      </c>
      <c r="AU202" s="206" t="s">
        <v>89</v>
      </c>
      <c r="AY202" s="19" t="s">
        <v>262</v>
      </c>
      <c r="BE202" s="207">
        <f t="shared" si="34"/>
        <v>0</v>
      </c>
      <c r="BF202" s="207">
        <f t="shared" si="35"/>
        <v>0</v>
      </c>
      <c r="BG202" s="207">
        <f t="shared" si="36"/>
        <v>0</v>
      </c>
      <c r="BH202" s="207">
        <f t="shared" si="37"/>
        <v>0</v>
      </c>
      <c r="BI202" s="207">
        <f t="shared" si="38"/>
        <v>0</v>
      </c>
      <c r="BJ202" s="19" t="s">
        <v>89</v>
      </c>
      <c r="BK202" s="207">
        <f t="shared" si="39"/>
        <v>0</v>
      </c>
      <c r="BL202" s="19" t="s">
        <v>104</v>
      </c>
      <c r="BM202" s="206" t="s">
        <v>2015</v>
      </c>
    </row>
    <row r="203" spans="1:65" s="2" customFormat="1" ht="16.5" customHeight="1">
      <c r="A203" s="37"/>
      <c r="B203" s="38"/>
      <c r="C203" s="195" t="s">
        <v>1386</v>
      </c>
      <c r="D203" s="195" t="s">
        <v>264</v>
      </c>
      <c r="E203" s="196" t="s">
        <v>5592</v>
      </c>
      <c r="F203" s="197" t="s">
        <v>5593</v>
      </c>
      <c r="G203" s="198" t="s">
        <v>518</v>
      </c>
      <c r="H203" s="199">
        <v>1</v>
      </c>
      <c r="I203" s="200"/>
      <c r="J203" s="201">
        <f t="shared" si="30"/>
        <v>0</v>
      </c>
      <c r="K203" s="197" t="s">
        <v>44</v>
      </c>
      <c r="L203" s="42"/>
      <c r="M203" s="202" t="s">
        <v>44</v>
      </c>
      <c r="N203" s="203" t="s">
        <v>53</v>
      </c>
      <c r="O203" s="67"/>
      <c r="P203" s="204">
        <f t="shared" si="31"/>
        <v>0</v>
      </c>
      <c r="Q203" s="204">
        <v>0</v>
      </c>
      <c r="R203" s="204">
        <f t="shared" si="32"/>
        <v>0</v>
      </c>
      <c r="S203" s="204">
        <v>0</v>
      </c>
      <c r="T203" s="205">
        <f t="shared" si="33"/>
        <v>0</v>
      </c>
      <c r="U203" s="37"/>
      <c r="V203" s="37"/>
      <c r="W203" s="37"/>
      <c r="X203" s="37"/>
      <c r="Y203" s="37"/>
      <c r="Z203" s="37"/>
      <c r="AA203" s="37"/>
      <c r="AB203" s="37"/>
      <c r="AC203" s="37"/>
      <c r="AD203" s="37"/>
      <c r="AE203" s="37"/>
      <c r="AR203" s="206" t="s">
        <v>104</v>
      </c>
      <c r="AT203" s="206" t="s">
        <v>264</v>
      </c>
      <c r="AU203" s="206" t="s">
        <v>89</v>
      </c>
      <c r="AY203" s="19" t="s">
        <v>262</v>
      </c>
      <c r="BE203" s="207">
        <f t="shared" si="34"/>
        <v>0</v>
      </c>
      <c r="BF203" s="207">
        <f t="shared" si="35"/>
        <v>0</v>
      </c>
      <c r="BG203" s="207">
        <f t="shared" si="36"/>
        <v>0</v>
      </c>
      <c r="BH203" s="207">
        <f t="shared" si="37"/>
        <v>0</v>
      </c>
      <c r="BI203" s="207">
        <f t="shared" si="38"/>
        <v>0</v>
      </c>
      <c r="BJ203" s="19" t="s">
        <v>89</v>
      </c>
      <c r="BK203" s="207">
        <f t="shared" si="39"/>
        <v>0</v>
      </c>
      <c r="BL203" s="19" t="s">
        <v>104</v>
      </c>
      <c r="BM203" s="206" t="s">
        <v>2035</v>
      </c>
    </row>
    <row r="204" spans="1:65" s="2" customFormat="1" ht="16.5" customHeight="1">
      <c r="A204" s="37"/>
      <c r="B204" s="38"/>
      <c r="C204" s="195" t="s">
        <v>1391</v>
      </c>
      <c r="D204" s="195" t="s">
        <v>264</v>
      </c>
      <c r="E204" s="196" t="s">
        <v>5488</v>
      </c>
      <c r="F204" s="197" t="s">
        <v>5489</v>
      </c>
      <c r="G204" s="198" t="s">
        <v>518</v>
      </c>
      <c r="H204" s="199">
        <v>2</v>
      </c>
      <c r="I204" s="200"/>
      <c r="J204" s="201">
        <f t="shared" si="30"/>
        <v>0</v>
      </c>
      <c r="K204" s="197" t="s">
        <v>44</v>
      </c>
      <c r="L204" s="42"/>
      <c r="M204" s="202" t="s">
        <v>44</v>
      </c>
      <c r="N204" s="203" t="s">
        <v>53</v>
      </c>
      <c r="O204" s="67"/>
      <c r="P204" s="204">
        <f t="shared" si="31"/>
        <v>0</v>
      </c>
      <c r="Q204" s="204">
        <v>0</v>
      </c>
      <c r="R204" s="204">
        <f t="shared" si="32"/>
        <v>0</v>
      </c>
      <c r="S204" s="204">
        <v>0</v>
      </c>
      <c r="T204" s="205">
        <f t="shared" si="33"/>
        <v>0</v>
      </c>
      <c r="U204" s="37"/>
      <c r="V204" s="37"/>
      <c r="W204" s="37"/>
      <c r="X204" s="37"/>
      <c r="Y204" s="37"/>
      <c r="Z204" s="37"/>
      <c r="AA204" s="37"/>
      <c r="AB204" s="37"/>
      <c r="AC204" s="37"/>
      <c r="AD204" s="37"/>
      <c r="AE204" s="37"/>
      <c r="AR204" s="206" t="s">
        <v>104</v>
      </c>
      <c r="AT204" s="206" t="s">
        <v>264</v>
      </c>
      <c r="AU204" s="206" t="s">
        <v>89</v>
      </c>
      <c r="AY204" s="19" t="s">
        <v>262</v>
      </c>
      <c r="BE204" s="207">
        <f t="shared" si="34"/>
        <v>0</v>
      </c>
      <c r="BF204" s="207">
        <f t="shared" si="35"/>
        <v>0</v>
      </c>
      <c r="BG204" s="207">
        <f t="shared" si="36"/>
        <v>0</v>
      </c>
      <c r="BH204" s="207">
        <f t="shared" si="37"/>
        <v>0</v>
      </c>
      <c r="BI204" s="207">
        <f t="shared" si="38"/>
        <v>0</v>
      </c>
      <c r="BJ204" s="19" t="s">
        <v>89</v>
      </c>
      <c r="BK204" s="207">
        <f t="shared" si="39"/>
        <v>0</v>
      </c>
      <c r="BL204" s="19" t="s">
        <v>104</v>
      </c>
      <c r="BM204" s="206" t="s">
        <v>2068</v>
      </c>
    </row>
    <row r="205" spans="1:65" s="2" customFormat="1" ht="16.5" customHeight="1">
      <c r="A205" s="37"/>
      <c r="B205" s="38"/>
      <c r="C205" s="195" t="s">
        <v>1396</v>
      </c>
      <c r="D205" s="195" t="s">
        <v>264</v>
      </c>
      <c r="E205" s="196" t="s">
        <v>5537</v>
      </c>
      <c r="F205" s="197" t="s">
        <v>5538</v>
      </c>
      <c r="G205" s="198" t="s">
        <v>518</v>
      </c>
      <c r="H205" s="199">
        <v>2</v>
      </c>
      <c r="I205" s="200"/>
      <c r="J205" s="201">
        <f t="shared" si="30"/>
        <v>0</v>
      </c>
      <c r="K205" s="197" t="s">
        <v>44</v>
      </c>
      <c r="L205" s="42"/>
      <c r="M205" s="202" t="s">
        <v>44</v>
      </c>
      <c r="N205" s="203" t="s">
        <v>53</v>
      </c>
      <c r="O205" s="67"/>
      <c r="P205" s="204">
        <f t="shared" si="31"/>
        <v>0</v>
      </c>
      <c r="Q205" s="204">
        <v>0</v>
      </c>
      <c r="R205" s="204">
        <f t="shared" si="32"/>
        <v>0</v>
      </c>
      <c r="S205" s="204">
        <v>0</v>
      </c>
      <c r="T205" s="205">
        <f t="shared" si="33"/>
        <v>0</v>
      </c>
      <c r="U205" s="37"/>
      <c r="V205" s="37"/>
      <c r="W205" s="37"/>
      <c r="X205" s="37"/>
      <c r="Y205" s="37"/>
      <c r="Z205" s="37"/>
      <c r="AA205" s="37"/>
      <c r="AB205" s="37"/>
      <c r="AC205" s="37"/>
      <c r="AD205" s="37"/>
      <c r="AE205" s="37"/>
      <c r="AR205" s="206" t="s">
        <v>104</v>
      </c>
      <c r="AT205" s="206" t="s">
        <v>264</v>
      </c>
      <c r="AU205" s="206" t="s">
        <v>89</v>
      </c>
      <c r="AY205" s="19" t="s">
        <v>262</v>
      </c>
      <c r="BE205" s="207">
        <f t="shared" si="34"/>
        <v>0</v>
      </c>
      <c r="BF205" s="207">
        <f t="shared" si="35"/>
        <v>0</v>
      </c>
      <c r="BG205" s="207">
        <f t="shared" si="36"/>
        <v>0</v>
      </c>
      <c r="BH205" s="207">
        <f t="shared" si="37"/>
        <v>0</v>
      </c>
      <c r="BI205" s="207">
        <f t="shared" si="38"/>
        <v>0</v>
      </c>
      <c r="BJ205" s="19" t="s">
        <v>89</v>
      </c>
      <c r="BK205" s="207">
        <f t="shared" si="39"/>
        <v>0</v>
      </c>
      <c r="BL205" s="19" t="s">
        <v>104</v>
      </c>
      <c r="BM205" s="206" t="s">
        <v>2080</v>
      </c>
    </row>
    <row r="206" spans="1:65" s="2" customFormat="1" ht="16.5" customHeight="1">
      <c r="A206" s="37"/>
      <c r="B206" s="38"/>
      <c r="C206" s="195" t="s">
        <v>1405</v>
      </c>
      <c r="D206" s="195" t="s">
        <v>264</v>
      </c>
      <c r="E206" s="196" t="s">
        <v>5492</v>
      </c>
      <c r="F206" s="197" t="s">
        <v>5493</v>
      </c>
      <c r="G206" s="198" t="s">
        <v>518</v>
      </c>
      <c r="H206" s="199">
        <v>1</v>
      </c>
      <c r="I206" s="200"/>
      <c r="J206" s="201">
        <f t="shared" si="30"/>
        <v>0</v>
      </c>
      <c r="K206" s="197" t="s">
        <v>44</v>
      </c>
      <c r="L206" s="42"/>
      <c r="M206" s="202" t="s">
        <v>44</v>
      </c>
      <c r="N206" s="203" t="s">
        <v>53</v>
      </c>
      <c r="O206" s="67"/>
      <c r="P206" s="204">
        <f t="shared" si="31"/>
        <v>0</v>
      </c>
      <c r="Q206" s="204">
        <v>0</v>
      </c>
      <c r="R206" s="204">
        <f t="shared" si="32"/>
        <v>0</v>
      </c>
      <c r="S206" s="204">
        <v>0</v>
      </c>
      <c r="T206" s="205">
        <f t="shared" si="33"/>
        <v>0</v>
      </c>
      <c r="U206" s="37"/>
      <c r="V206" s="37"/>
      <c r="W206" s="37"/>
      <c r="X206" s="37"/>
      <c r="Y206" s="37"/>
      <c r="Z206" s="37"/>
      <c r="AA206" s="37"/>
      <c r="AB206" s="37"/>
      <c r="AC206" s="37"/>
      <c r="AD206" s="37"/>
      <c r="AE206" s="37"/>
      <c r="AR206" s="206" t="s">
        <v>104</v>
      </c>
      <c r="AT206" s="206" t="s">
        <v>264</v>
      </c>
      <c r="AU206" s="206" t="s">
        <v>89</v>
      </c>
      <c r="AY206" s="19" t="s">
        <v>262</v>
      </c>
      <c r="BE206" s="207">
        <f t="shared" si="34"/>
        <v>0</v>
      </c>
      <c r="BF206" s="207">
        <f t="shared" si="35"/>
        <v>0</v>
      </c>
      <c r="BG206" s="207">
        <f t="shared" si="36"/>
        <v>0</v>
      </c>
      <c r="BH206" s="207">
        <f t="shared" si="37"/>
        <v>0</v>
      </c>
      <c r="BI206" s="207">
        <f t="shared" si="38"/>
        <v>0</v>
      </c>
      <c r="BJ206" s="19" t="s">
        <v>89</v>
      </c>
      <c r="BK206" s="207">
        <f t="shared" si="39"/>
        <v>0</v>
      </c>
      <c r="BL206" s="19" t="s">
        <v>104</v>
      </c>
      <c r="BM206" s="206" t="s">
        <v>2092</v>
      </c>
    </row>
    <row r="207" spans="1:65" s="2" customFormat="1" ht="16.5" customHeight="1">
      <c r="A207" s="37"/>
      <c r="B207" s="38"/>
      <c r="C207" s="195" t="s">
        <v>1410</v>
      </c>
      <c r="D207" s="195" t="s">
        <v>264</v>
      </c>
      <c r="E207" s="196" t="s">
        <v>5594</v>
      </c>
      <c r="F207" s="197" t="s">
        <v>5595</v>
      </c>
      <c r="G207" s="198" t="s">
        <v>518</v>
      </c>
      <c r="H207" s="199">
        <v>1</v>
      </c>
      <c r="I207" s="200"/>
      <c r="J207" s="201">
        <f t="shared" si="30"/>
        <v>0</v>
      </c>
      <c r="K207" s="197" t="s">
        <v>44</v>
      </c>
      <c r="L207" s="42"/>
      <c r="M207" s="202" t="s">
        <v>44</v>
      </c>
      <c r="N207" s="203" t="s">
        <v>53</v>
      </c>
      <c r="O207" s="67"/>
      <c r="P207" s="204">
        <f t="shared" si="31"/>
        <v>0</v>
      </c>
      <c r="Q207" s="204">
        <v>0</v>
      </c>
      <c r="R207" s="204">
        <f t="shared" si="32"/>
        <v>0</v>
      </c>
      <c r="S207" s="204">
        <v>0</v>
      </c>
      <c r="T207" s="205">
        <f t="shared" si="33"/>
        <v>0</v>
      </c>
      <c r="U207" s="37"/>
      <c r="V207" s="37"/>
      <c r="W207" s="37"/>
      <c r="X207" s="37"/>
      <c r="Y207" s="37"/>
      <c r="Z207" s="37"/>
      <c r="AA207" s="37"/>
      <c r="AB207" s="37"/>
      <c r="AC207" s="37"/>
      <c r="AD207" s="37"/>
      <c r="AE207" s="37"/>
      <c r="AR207" s="206" t="s">
        <v>104</v>
      </c>
      <c r="AT207" s="206" t="s">
        <v>264</v>
      </c>
      <c r="AU207" s="206" t="s">
        <v>89</v>
      </c>
      <c r="AY207" s="19" t="s">
        <v>262</v>
      </c>
      <c r="BE207" s="207">
        <f t="shared" si="34"/>
        <v>0</v>
      </c>
      <c r="BF207" s="207">
        <f t="shared" si="35"/>
        <v>0</v>
      </c>
      <c r="BG207" s="207">
        <f t="shared" si="36"/>
        <v>0</v>
      </c>
      <c r="BH207" s="207">
        <f t="shared" si="37"/>
        <v>0</v>
      </c>
      <c r="BI207" s="207">
        <f t="shared" si="38"/>
        <v>0</v>
      </c>
      <c r="BJ207" s="19" t="s">
        <v>89</v>
      </c>
      <c r="BK207" s="207">
        <f t="shared" si="39"/>
        <v>0</v>
      </c>
      <c r="BL207" s="19" t="s">
        <v>104</v>
      </c>
      <c r="BM207" s="206" t="s">
        <v>2114</v>
      </c>
    </row>
    <row r="208" spans="1:65" s="2" customFormat="1" ht="16.5" customHeight="1">
      <c r="A208" s="37"/>
      <c r="B208" s="38"/>
      <c r="C208" s="195" t="s">
        <v>1418</v>
      </c>
      <c r="D208" s="195" t="s">
        <v>264</v>
      </c>
      <c r="E208" s="196" t="s">
        <v>5596</v>
      </c>
      <c r="F208" s="197" t="s">
        <v>5597</v>
      </c>
      <c r="G208" s="198" t="s">
        <v>518</v>
      </c>
      <c r="H208" s="199">
        <v>4</v>
      </c>
      <c r="I208" s="200"/>
      <c r="J208" s="201">
        <f t="shared" si="30"/>
        <v>0</v>
      </c>
      <c r="K208" s="197" t="s">
        <v>44</v>
      </c>
      <c r="L208" s="42"/>
      <c r="M208" s="202" t="s">
        <v>44</v>
      </c>
      <c r="N208" s="203" t="s">
        <v>53</v>
      </c>
      <c r="O208" s="67"/>
      <c r="P208" s="204">
        <f t="shared" si="31"/>
        <v>0</v>
      </c>
      <c r="Q208" s="204">
        <v>0</v>
      </c>
      <c r="R208" s="204">
        <f t="shared" si="32"/>
        <v>0</v>
      </c>
      <c r="S208" s="204">
        <v>0</v>
      </c>
      <c r="T208" s="205">
        <f t="shared" si="33"/>
        <v>0</v>
      </c>
      <c r="U208" s="37"/>
      <c r="V208" s="37"/>
      <c r="W208" s="37"/>
      <c r="X208" s="37"/>
      <c r="Y208" s="37"/>
      <c r="Z208" s="37"/>
      <c r="AA208" s="37"/>
      <c r="AB208" s="37"/>
      <c r="AC208" s="37"/>
      <c r="AD208" s="37"/>
      <c r="AE208" s="37"/>
      <c r="AR208" s="206" t="s">
        <v>104</v>
      </c>
      <c r="AT208" s="206" t="s">
        <v>264</v>
      </c>
      <c r="AU208" s="206" t="s">
        <v>89</v>
      </c>
      <c r="AY208" s="19" t="s">
        <v>262</v>
      </c>
      <c r="BE208" s="207">
        <f t="shared" si="34"/>
        <v>0</v>
      </c>
      <c r="BF208" s="207">
        <f t="shared" si="35"/>
        <v>0</v>
      </c>
      <c r="BG208" s="207">
        <f t="shared" si="36"/>
        <v>0</v>
      </c>
      <c r="BH208" s="207">
        <f t="shared" si="37"/>
        <v>0</v>
      </c>
      <c r="BI208" s="207">
        <f t="shared" si="38"/>
        <v>0</v>
      </c>
      <c r="BJ208" s="19" t="s">
        <v>89</v>
      </c>
      <c r="BK208" s="207">
        <f t="shared" si="39"/>
        <v>0</v>
      </c>
      <c r="BL208" s="19" t="s">
        <v>104</v>
      </c>
      <c r="BM208" s="206" t="s">
        <v>2130</v>
      </c>
    </row>
    <row r="209" spans="1:65" s="2" customFormat="1" ht="16.5" customHeight="1">
      <c r="A209" s="37"/>
      <c r="B209" s="38"/>
      <c r="C209" s="195" t="s">
        <v>1427</v>
      </c>
      <c r="D209" s="195" t="s">
        <v>264</v>
      </c>
      <c r="E209" s="196" t="s">
        <v>5598</v>
      </c>
      <c r="F209" s="197" t="s">
        <v>5599</v>
      </c>
      <c r="G209" s="198" t="s">
        <v>518</v>
      </c>
      <c r="H209" s="199">
        <v>1</v>
      </c>
      <c r="I209" s="200"/>
      <c r="J209" s="201">
        <f t="shared" si="30"/>
        <v>0</v>
      </c>
      <c r="K209" s="197" t="s">
        <v>44</v>
      </c>
      <c r="L209" s="42"/>
      <c r="M209" s="202" t="s">
        <v>44</v>
      </c>
      <c r="N209" s="203" t="s">
        <v>53</v>
      </c>
      <c r="O209" s="67"/>
      <c r="P209" s="204">
        <f t="shared" si="31"/>
        <v>0</v>
      </c>
      <c r="Q209" s="204">
        <v>0</v>
      </c>
      <c r="R209" s="204">
        <f t="shared" si="32"/>
        <v>0</v>
      </c>
      <c r="S209" s="204">
        <v>0</v>
      </c>
      <c r="T209" s="205">
        <f t="shared" si="33"/>
        <v>0</v>
      </c>
      <c r="U209" s="37"/>
      <c r="V209" s="37"/>
      <c r="W209" s="37"/>
      <c r="X209" s="37"/>
      <c r="Y209" s="37"/>
      <c r="Z209" s="37"/>
      <c r="AA209" s="37"/>
      <c r="AB209" s="37"/>
      <c r="AC209" s="37"/>
      <c r="AD209" s="37"/>
      <c r="AE209" s="37"/>
      <c r="AR209" s="206" t="s">
        <v>104</v>
      </c>
      <c r="AT209" s="206" t="s">
        <v>264</v>
      </c>
      <c r="AU209" s="206" t="s">
        <v>89</v>
      </c>
      <c r="AY209" s="19" t="s">
        <v>262</v>
      </c>
      <c r="BE209" s="207">
        <f t="shared" si="34"/>
        <v>0</v>
      </c>
      <c r="BF209" s="207">
        <f t="shared" si="35"/>
        <v>0</v>
      </c>
      <c r="BG209" s="207">
        <f t="shared" si="36"/>
        <v>0</v>
      </c>
      <c r="BH209" s="207">
        <f t="shared" si="37"/>
        <v>0</v>
      </c>
      <c r="BI209" s="207">
        <f t="shared" si="38"/>
        <v>0</v>
      </c>
      <c r="BJ209" s="19" t="s">
        <v>89</v>
      </c>
      <c r="BK209" s="207">
        <f t="shared" si="39"/>
        <v>0</v>
      </c>
      <c r="BL209" s="19" t="s">
        <v>104</v>
      </c>
      <c r="BM209" s="206" t="s">
        <v>2143</v>
      </c>
    </row>
    <row r="210" spans="1:65" s="2" customFormat="1" ht="21.75" customHeight="1">
      <c r="A210" s="37"/>
      <c r="B210" s="38"/>
      <c r="C210" s="195" t="s">
        <v>1432</v>
      </c>
      <c r="D210" s="195" t="s">
        <v>264</v>
      </c>
      <c r="E210" s="196" t="s">
        <v>5506</v>
      </c>
      <c r="F210" s="197" t="s">
        <v>5507</v>
      </c>
      <c r="G210" s="198" t="s">
        <v>518</v>
      </c>
      <c r="H210" s="199">
        <v>7</v>
      </c>
      <c r="I210" s="200"/>
      <c r="J210" s="201">
        <f t="shared" si="30"/>
        <v>0</v>
      </c>
      <c r="K210" s="197" t="s">
        <v>44</v>
      </c>
      <c r="L210" s="42"/>
      <c r="M210" s="202" t="s">
        <v>44</v>
      </c>
      <c r="N210" s="203" t="s">
        <v>53</v>
      </c>
      <c r="O210" s="67"/>
      <c r="P210" s="204">
        <f t="shared" si="31"/>
        <v>0</v>
      </c>
      <c r="Q210" s="204">
        <v>0</v>
      </c>
      <c r="R210" s="204">
        <f t="shared" si="32"/>
        <v>0</v>
      </c>
      <c r="S210" s="204">
        <v>0</v>
      </c>
      <c r="T210" s="205">
        <f t="shared" si="33"/>
        <v>0</v>
      </c>
      <c r="U210" s="37"/>
      <c r="V210" s="37"/>
      <c r="W210" s="37"/>
      <c r="X210" s="37"/>
      <c r="Y210" s="37"/>
      <c r="Z210" s="37"/>
      <c r="AA210" s="37"/>
      <c r="AB210" s="37"/>
      <c r="AC210" s="37"/>
      <c r="AD210" s="37"/>
      <c r="AE210" s="37"/>
      <c r="AR210" s="206" t="s">
        <v>104</v>
      </c>
      <c r="AT210" s="206" t="s">
        <v>264</v>
      </c>
      <c r="AU210" s="206" t="s">
        <v>89</v>
      </c>
      <c r="AY210" s="19" t="s">
        <v>262</v>
      </c>
      <c r="BE210" s="207">
        <f t="shared" si="34"/>
        <v>0</v>
      </c>
      <c r="BF210" s="207">
        <f t="shared" si="35"/>
        <v>0</v>
      </c>
      <c r="BG210" s="207">
        <f t="shared" si="36"/>
        <v>0</v>
      </c>
      <c r="BH210" s="207">
        <f t="shared" si="37"/>
        <v>0</v>
      </c>
      <c r="BI210" s="207">
        <f t="shared" si="38"/>
        <v>0</v>
      </c>
      <c r="BJ210" s="19" t="s">
        <v>89</v>
      </c>
      <c r="BK210" s="207">
        <f t="shared" si="39"/>
        <v>0</v>
      </c>
      <c r="BL210" s="19" t="s">
        <v>104</v>
      </c>
      <c r="BM210" s="206" t="s">
        <v>2166</v>
      </c>
    </row>
    <row r="211" spans="1:65" s="2" customFormat="1" ht="16.5" customHeight="1">
      <c r="A211" s="37"/>
      <c r="B211" s="38"/>
      <c r="C211" s="195" t="s">
        <v>1437</v>
      </c>
      <c r="D211" s="195" t="s">
        <v>264</v>
      </c>
      <c r="E211" s="196" t="s">
        <v>5514</v>
      </c>
      <c r="F211" s="197" t="s">
        <v>5515</v>
      </c>
      <c r="G211" s="198" t="s">
        <v>518</v>
      </c>
      <c r="H211" s="199">
        <v>1</v>
      </c>
      <c r="I211" s="200"/>
      <c r="J211" s="201">
        <f t="shared" si="30"/>
        <v>0</v>
      </c>
      <c r="K211" s="197" t="s">
        <v>44</v>
      </c>
      <c r="L211" s="42"/>
      <c r="M211" s="202" t="s">
        <v>44</v>
      </c>
      <c r="N211" s="203" t="s">
        <v>53</v>
      </c>
      <c r="O211" s="67"/>
      <c r="P211" s="204">
        <f t="shared" si="31"/>
        <v>0</v>
      </c>
      <c r="Q211" s="204">
        <v>0</v>
      </c>
      <c r="R211" s="204">
        <f t="shared" si="32"/>
        <v>0</v>
      </c>
      <c r="S211" s="204">
        <v>0</v>
      </c>
      <c r="T211" s="205">
        <f t="shared" si="33"/>
        <v>0</v>
      </c>
      <c r="U211" s="37"/>
      <c r="V211" s="37"/>
      <c r="W211" s="37"/>
      <c r="X211" s="37"/>
      <c r="Y211" s="37"/>
      <c r="Z211" s="37"/>
      <c r="AA211" s="37"/>
      <c r="AB211" s="37"/>
      <c r="AC211" s="37"/>
      <c r="AD211" s="37"/>
      <c r="AE211" s="37"/>
      <c r="AR211" s="206" t="s">
        <v>104</v>
      </c>
      <c r="AT211" s="206" t="s">
        <v>264</v>
      </c>
      <c r="AU211" s="206" t="s">
        <v>89</v>
      </c>
      <c r="AY211" s="19" t="s">
        <v>262</v>
      </c>
      <c r="BE211" s="207">
        <f t="shared" si="34"/>
        <v>0</v>
      </c>
      <c r="BF211" s="207">
        <f t="shared" si="35"/>
        <v>0</v>
      </c>
      <c r="BG211" s="207">
        <f t="shared" si="36"/>
        <v>0</v>
      </c>
      <c r="BH211" s="207">
        <f t="shared" si="37"/>
        <v>0</v>
      </c>
      <c r="BI211" s="207">
        <f t="shared" si="38"/>
        <v>0</v>
      </c>
      <c r="BJ211" s="19" t="s">
        <v>89</v>
      </c>
      <c r="BK211" s="207">
        <f t="shared" si="39"/>
        <v>0</v>
      </c>
      <c r="BL211" s="19" t="s">
        <v>104</v>
      </c>
      <c r="BM211" s="206" t="s">
        <v>2182</v>
      </c>
    </row>
    <row r="212" spans="1:65" s="2" customFormat="1" ht="16.5" customHeight="1">
      <c r="A212" s="37"/>
      <c r="B212" s="38"/>
      <c r="C212" s="195" t="s">
        <v>1446</v>
      </c>
      <c r="D212" s="195" t="s">
        <v>264</v>
      </c>
      <c r="E212" s="196" t="s">
        <v>5567</v>
      </c>
      <c r="F212" s="197" t="s">
        <v>5525</v>
      </c>
      <c r="G212" s="198" t="s">
        <v>518</v>
      </c>
      <c r="H212" s="199">
        <v>1</v>
      </c>
      <c r="I212" s="200"/>
      <c r="J212" s="201">
        <f t="shared" si="30"/>
        <v>0</v>
      </c>
      <c r="K212" s="197" t="s">
        <v>44</v>
      </c>
      <c r="L212" s="42"/>
      <c r="M212" s="202" t="s">
        <v>44</v>
      </c>
      <c r="N212" s="203" t="s">
        <v>53</v>
      </c>
      <c r="O212" s="67"/>
      <c r="P212" s="204">
        <f t="shared" si="31"/>
        <v>0</v>
      </c>
      <c r="Q212" s="204">
        <v>0</v>
      </c>
      <c r="R212" s="204">
        <f t="shared" si="32"/>
        <v>0</v>
      </c>
      <c r="S212" s="204">
        <v>0</v>
      </c>
      <c r="T212" s="205">
        <f t="shared" si="33"/>
        <v>0</v>
      </c>
      <c r="U212" s="37"/>
      <c r="V212" s="37"/>
      <c r="W212" s="37"/>
      <c r="X212" s="37"/>
      <c r="Y212" s="37"/>
      <c r="Z212" s="37"/>
      <c r="AA212" s="37"/>
      <c r="AB212" s="37"/>
      <c r="AC212" s="37"/>
      <c r="AD212" s="37"/>
      <c r="AE212" s="37"/>
      <c r="AR212" s="206" t="s">
        <v>104</v>
      </c>
      <c r="AT212" s="206" t="s">
        <v>264</v>
      </c>
      <c r="AU212" s="206" t="s">
        <v>89</v>
      </c>
      <c r="AY212" s="19" t="s">
        <v>262</v>
      </c>
      <c r="BE212" s="207">
        <f t="shared" si="34"/>
        <v>0</v>
      </c>
      <c r="BF212" s="207">
        <f t="shared" si="35"/>
        <v>0</v>
      </c>
      <c r="BG212" s="207">
        <f t="shared" si="36"/>
        <v>0</v>
      </c>
      <c r="BH212" s="207">
        <f t="shared" si="37"/>
        <v>0</v>
      </c>
      <c r="BI212" s="207">
        <f t="shared" si="38"/>
        <v>0</v>
      </c>
      <c r="BJ212" s="19" t="s">
        <v>89</v>
      </c>
      <c r="BK212" s="207">
        <f t="shared" si="39"/>
        <v>0</v>
      </c>
      <c r="BL212" s="19" t="s">
        <v>104</v>
      </c>
      <c r="BM212" s="206" t="s">
        <v>2198</v>
      </c>
    </row>
    <row r="213" spans="1:65" s="2" customFormat="1" ht="21.75" customHeight="1">
      <c r="A213" s="37"/>
      <c r="B213" s="38"/>
      <c r="C213" s="195" t="s">
        <v>1451</v>
      </c>
      <c r="D213" s="195" t="s">
        <v>264</v>
      </c>
      <c r="E213" s="196" t="s">
        <v>5602</v>
      </c>
      <c r="F213" s="197" t="s">
        <v>5527</v>
      </c>
      <c r="G213" s="198" t="s">
        <v>518</v>
      </c>
      <c r="H213" s="199">
        <v>1</v>
      </c>
      <c r="I213" s="200"/>
      <c r="J213" s="201">
        <f t="shared" si="30"/>
        <v>0</v>
      </c>
      <c r="K213" s="197" t="s">
        <v>44</v>
      </c>
      <c r="L213" s="42"/>
      <c r="M213" s="202" t="s">
        <v>44</v>
      </c>
      <c r="N213" s="203" t="s">
        <v>53</v>
      </c>
      <c r="O213" s="67"/>
      <c r="P213" s="204">
        <f t="shared" si="31"/>
        <v>0</v>
      </c>
      <c r="Q213" s="204">
        <v>0</v>
      </c>
      <c r="R213" s="204">
        <f t="shared" si="32"/>
        <v>0</v>
      </c>
      <c r="S213" s="204">
        <v>0</v>
      </c>
      <c r="T213" s="205">
        <f t="shared" si="33"/>
        <v>0</v>
      </c>
      <c r="U213" s="37"/>
      <c r="V213" s="37"/>
      <c r="W213" s="37"/>
      <c r="X213" s="37"/>
      <c r="Y213" s="37"/>
      <c r="Z213" s="37"/>
      <c r="AA213" s="37"/>
      <c r="AB213" s="37"/>
      <c r="AC213" s="37"/>
      <c r="AD213" s="37"/>
      <c r="AE213" s="37"/>
      <c r="AR213" s="206" t="s">
        <v>104</v>
      </c>
      <c r="AT213" s="206" t="s">
        <v>264</v>
      </c>
      <c r="AU213" s="206" t="s">
        <v>89</v>
      </c>
      <c r="AY213" s="19" t="s">
        <v>262</v>
      </c>
      <c r="BE213" s="207">
        <f t="shared" si="34"/>
        <v>0</v>
      </c>
      <c r="BF213" s="207">
        <f t="shared" si="35"/>
        <v>0</v>
      </c>
      <c r="BG213" s="207">
        <f t="shared" si="36"/>
        <v>0</v>
      </c>
      <c r="BH213" s="207">
        <f t="shared" si="37"/>
        <v>0</v>
      </c>
      <c r="BI213" s="207">
        <f t="shared" si="38"/>
        <v>0</v>
      </c>
      <c r="BJ213" s="19" t="s">
        <v>89</v>
      </c>
      <c r="BK213" s="207">
        <f t="shared" si="39"/>
        <v>0</v>
      </c>
      <c r="BL213" s="19" t="s">
        <v>104</v>
      </c>
      <c r="BM213" s="206" t="s">
        <v>2207</v>
      </c>
    </row>
    <row r="214" spans="1:65" s="12" customFormat="1" ht="25.9" customHeight="1">
      <c r="B214" s="179"/>
      <c r="C214" s="180"/>
      <c r="D214" s="181" t="s">
        <v>81</v>
      </c>
      <c r="E214" s="182" t="s">
        <v>5404</v>
      </c>
      <c r="F214" s="182" t="s">
        <v>5603</v>
      </c>
      <c r="G214" s="180"/>
      <c r="H214" s="180"/>
      <c r="I214" s="183"/>
      <c r="J214" s="184">
        <f>BK214</f>
        <v>0</v>
      </c>
      <c r="K214" s="180"/>
      <c r="L214" s="185"/>
      <c r="M214" s="186"/>
      <c r="N214" s="187"/>
      <c r="O214" s="187"/>
      <c r="P214" s="188">
        <f>SUM(P215:P238)</f>
        <v>0</v>
      </c>
      <c r="Q214" s="187"/>
      <c r="R214" s="188">
        <f>SUM(R215:R238)</f>
        <v>0</v>
      </c>
      <c r="S214" s="187"/>
      <c r="T214" s="189">
        <f>SUM(T215:T238)</f>
        <v>0</v>
      </c>
      <c r="AR214" s="190" t="s">
        <v>89</v>
      </c>
      <c r="AT214" s="191" t="s">
        <v>81</v>
      </c>
      <c r="AU214" s="191" t="s">
        <v>82</v>
      </c>
      <c r="AY214" s="190" t="s">
        <v>262</v>
      </c>
      <c r="BK214" s="192">
        <f>SUM(BK215:BK238)</f>
        <v>0</v>
      </c>
    </row>
    <row r="215" spans="1:65" s="2" customFormat="1" ht="16.5" customHeight="1">
      <c r="A215" s="37"/>
      <c r="B215" s="38"/>
      <c r="C215" s="195" t="s">
        <v>1456</v>
      </c>
      <c r="D215" s="195" t="s">
        <v>264</v>
      </c>
      <c r="E215" s="196" t="s">
        <v>5604</v>
      </c>
      <c r="F215" s="197" t="s">
        <v>5605</v>
      </c>
      <c r="G215" s="198" t="s">
        <v>518</v>
      </c>
      <c r="H215" s="199">
        <v>1</v>
      </c>
      <c r="I215" s="200"/>
      <c r="J215" s="201">
        <f t="shared" ref="J215:J238" si="40">ROUND(I215*H215,2)</f>
        <v>0</v>
      </c>
      <c r="K215" s="197" t="s">
        <v>44</v>
      </c>
      <c r="L215" s="42"/>
      <c r="M215" s="202" t="s">
        <v>44</v>
      </c>
      <c r="N215" s="203" t="s">
        <v>53</v>
      </c>
      <c r="O215" s="67"/>
      <c r="P215" s="204">
        <f t="shared" ref="P215:P238" si="41">O215*H215</f>
        <v>0</v>
      </c>
      <c r="Q215" s="204">
        <v>0</v>
      </c>
      <c r="R215" s="204">
        <f t="shared" ref="R215:R238" si="42">Q215*H215</f>
        <v>0</v>
      </c>
      <c r="S215" s="204">
        <v>0</v>
      </c>
      <c r="T215" s="205">
        <f t="shared" ref="T215:T238" si="43">S215*H215</f>
        <v>0</v>
      </c>
      <c r="U215" s="37"/>
      <c r="V215" s="37"/>
      <c r="W215" s="37"/>
      <c r="X215" s="37"/>
      <c r="Y215" s="37"/>
      <c r="Z215" s="37"/>
      <c r="AA215" s="37"/>
      <c r="AB215" s="37"/>
      <c r="AC215" s="37"/>
      <c r="AD215" s="37"/>
      <c r="AE215" s="37"/>
      <c r="AR215" s="206" t="s">
        <v>104</v>
      </c>
      <c r="AT215" s="206" t="s">
        <v>264</v>
      </c>
      <c r="AU215" s="206" t="s">
        <v>89</v>
      </c>
      <c r="AY215" s="19" t="s">
        <v>262</v>
      </c>
      <c r="BE215" s="207">
        <f t="shared" ref="BE215:BE238" si="44">IF(N215="základní",J215,0)</f>
        <v>0</v>
      </c>
      <c r="BF215" s="207">
        <f t="shared" ref="BF215:BF238" si="45">IF(N215="snížená",J215,0)</f>
        <v>0</v>
      </c>
      <c r="BG215" s="207">
        <f t="shared" ref="BG215:BG238" si="46">IF(N215="zákl. přenesená",J215,0)</f>
        <v>0</v>
      </c>
      <c r="BH215" s="207">
        <f t="shared" ref="BH215:BH238" si="47">IF(N215="sníž. přenesená",J215,0)</f>
        <v>0</v>
      </c>
      <c r="BI215" s="207">
        <f t="shared" ref="BI215:BI238" si="48">IF(N215="nulová",J215,0)</f>
        <v>0</v>
      </c>
      <c r="BJ215" s="19" t="s">
        <v>89</v>
      </c>
      <c r="BK215" s="207">
        <f t="shared" ref="BK215:BK238" si="49">ROUND(I215*H215,2)</f>
        <v>0</v>
      </c>
      <c r="BL215" s="19" t="s">
        <v>104</v>
      </c>
      <c r="BM215" s="206" t="s">
        <v>2216</v>
      </c>
    </row>
    <row r="216" spans="1:65" s="2" customFormat="1" ht="16.5" customHeight="1">
      <c r="A216" s="37"/>
      <c r="B216" s="38"/>
      <c r="C216" s="195" t="s">
        <v>1464</v>
      </c>
      <c r="D216" s="195" t="s">
        <v>264</v>
      </c>
      <c r="E216" s="196" t="s">
        <v>5606</v>
      </c>
      <c r="F216" s="197" t="s">
        <v>5607</v>
      </c>
      <c r="G216" s="198" t="s">
        <v>518</v>
      </c>
      <c r="H216" s="199">
        <v>1</v>
      </c>
      <c r="I216" s="200"/>
      <c r="J216" s="201">
        <f t="shared" si="40"/>
        <v>0</v>
      </c>
      <c r="K216" s="197" t="s">
        <v>44</v>
      </c>
      <c r="L216" s="42"/>
      <c r="M216" s="202" t="s">
        <v>44</v>
      </c>
      <c r="N216" s="203" t="s">
        <v>53</v>
      </c>
      <c r="O216" s="67"/>
      <c r="P216" s="204">
        <f t="shared" si="41"/>
        <v>0</v>
      </c>
      <c r="Q216" s="204">
        <v>0</v>
      </c>
      <c r="R216" s="204">
        <f t="shared" si="42"/>
        <v>0</v>
      </c>
      <c r="S216" s="204">
        <v>0</v>
      </c>
      <c r="T216" s="205">
        <f t="shared" si="43"/>
        <v>0</v>
      </c>
      <c r="U216" s="37"/>
      <c r="V216" s="37"/>
      <c r="W216" s="37"/>
      <c r="X216" s="37"/>
      <c r="Y216" s="37"/>
      <c r="Z216" s="37"/>
      <c r="AA216" s="37"/>
      <c r="AB216" s="37"/>
      <c r="AC216" s="37"/>
      <c r="AD216" s="37"/>
      <c r="AE216" s="37"/>
      <c r="AR216" s="206" t="s">
        <v>104</v>
      </c>
      <c r="AT216" s="206" t="s">
        <v>264</v>
      </c>
      <c r="AU216" s="206" t="s">
        <v>89</v>
      </c>
      <c r="AY216" s="19" t="s">
        <v>262</v>
      </c>
      <c r="BE216" s="207">
        <f t="shared" si="44"/>
        <v>0</v>
      </c>
      <c r="BF216" s="207">
        <f t="shared" si="45"/>
        <v>0</v>
      </c>
      <c r="BG216" s="207">
        <f t="shared" si="46"/>
        <v>0</v>
      </c>
      <c r="BH216" s="207">
        <f t="shared" si="47"/>
        <v>0</v>
      </c>
      <c r="BI216" s="207">
        <f t="shared" si="48"/>
        <v>0</v>
      </c>
      <c r="BJ216" s="19" t="s">
        <v>89</v>
      </c>
      <c r="BK216" s="207">
        <f t="shared" si="49"/>
        <v>0</v>
      </c>
      <c r="BL216" s="19" t="s">
        <v>104</v>
      </c>
      <c r="BM216" s="206" t="s">
        <v>2252</v>
      </c>
    </row>
    <row r="217" spans="1:65" s="2" customFormat="1" ht="16.5" customHeight="1">
      <c r="A217" s="37"/>
      <c r="B217" s="38"/>
      <c r="C217" s="195" t="s">
        <v>1469</v>
      </c>
      <c r="D217" s="195" t="s">
        <v>264</v>
      </c>
      <c r="E217" s="196" t="s">
        <v>5608</v>
      </c>
      <c r="F217" s="197" t="s">
        <v>5609</v>
      </c>
      <c r="G217" s="198" t="s">
        <v>518</v>
      </c>
      <c r="H217" s="199">
        <v>1</v>
      </c>
      <c r="I217" s="200"/>
      <c r="J217" s="201">
        <f t="shared" si="40"/>
        <v>0</v>
      </c>
      <c r="K217" s="197" t="s">
        <v>44</v>
      </c>
      <c r="L217" s="42"/>
      <c r="M217" s="202" t="s">
        <v>44</v>
      </c>
      <c r="N217" s="203" t="s">
        <v>53</v>
      </c>
      <c r="O217" s="67"/>
      <c r="P217" s="204">
        <f t="shared" si="41"/>
        <v>0</v>
      </c>
      <c r="Q217" s="204">
        <v>0</v>
      </c>
      <c r="R217" s="204">
        <f t="shared" si="42"/>
        <v>0</v>
      </c>
      <c r="S217" s="204">
        <v>0</v>
      </c>
      <c r="T217" s="205">
        <f t="shared" si="43"/>
        <v>0</v>
      </c>
      <c r="U217" s="37"/>
      <c r="V217" s="37"/>
      <c r="W217" s="37"/>
      <c r="X217" s="37"/>
      <c r="Y217" s="37"/>
      <c r="Z217" s="37"/>
      <c r="AA217" s="37"/>
      <c r="AB217" s="37"/>
      <c r="AC217" s="37"/>
      <c r="AD217" s="37"/>
      <c r="AE217" s="37"/>
      <c r="AR217" s="206" t="s">
        <v>104</v>
      </c>
      <c r="AT217" s="206" t="s">
        <v>264</v>
      </c>
      <c r="AU217" s="206" t="s">
        <v>89</v>
      </c>
      <c r="AY217" s="19" t="s">
        <v>262</v>
      </c>
      <c r="BE217" s="207">
        <f t="shared" si="44"/>
        <v>0</v>
      </c>
      <c r="BF217" s="207">
        <f t="shared" si="45"/>
        <v>0</v>
      </c>
      <c r="BG217" s="207">
        <f t="shared" si="46"/>
        <v>0</v>
      </c>
      <c r="BH217" s="207">
        <f t="shared" si="47"/>
        <v>0</v>
      </c>
      <c r="BI217" s="207">
        <f t="shared" si="48"/>
        <v>0</v>
      </c>
      <c r="BJ217" s="19" t="s">
        <v>89</v>
      </c>
      <c r="BK217" s="207">
        <f t="shared" si="49"/>
        <v>0</v>
      </c>
      <c r="BL217" s="19" t="s">
        <v>104</v>
      </c>
      <c r="BM217" s="206" t="s">
        <v>2264</v>
      </c>
    </row>
    <row r="218" spans="1:65" s="2" customFormat="1" ht="16.5" customHeight="1">
      <c r="A218" s="37"/>
      <c r="B218" s="38"/>
      <c r="C218" s="195" t="s">
        <v>1474</v>
      </c>
      <c r="D218" s="195" t="s">
        <v>264</v>
      </c>
      <c r="E218" s="196" t="s">
        <v>5610</v>
      </c>
      <c r="F218" s="197" t="s">
        <v>5611</v>
      </c>
      <c r="G218" s="198" t="s">
        <v>518</v>
      </c>
      <c r="H218" s="199">
        <v>1</v>
      </c>
      <c r="I218" s="200"/>
      <c r="J218" s="201">
        <f t="shared" si="40"/>
        <v>0</v>
      </c>
      <c r="K218" s="197" t="s">
        <v>44</v>
      </c>
      <c r="L218" s="42"/>
      <c r="M218" s="202" t="s">
        <v>44</v>
      </c>
      <c r="N218" s="203" t="s">
        <v>53</v>
      </c>
      <c r="O218" s="67"/>
      <c r="P218" s="204">
        <f t="shared" si="41"/>
        <v>0</v>
      </c>
      <c r="Q218" s="204">
        <v>0</v>
      </c>
      <c r="R218" s="204">
        <f t="shared" si="42"/>
        <v>0</v>
      </c>
      <c r="S218" s="204">
        <v>0</v>
      </c>
      <c r="T218" s="205">
        <f t="shared" si="43"/>
        <v>0</v>
      </c>
      <c r="U218" s="37"/>
      <c r="V218" s="37"/>
      <c r="W218" s="37"/>
      <c r="X218" s="37"/>
      <c r="Y218" s="37"/>
      <c r="Z218" s="37"/>
      <c r="AA218" s="37"/>
      <c r="AB218" s="37"/>
      <c r="AC218" s="37"/>
      <c r="AD218" s="37"/>
      <c r="AE218" s="37"/>
      <c r="AR218" s="206" t="s">
        <v>104</v>
      </c>
      <c r="AT218" s="206" t="s">
        <v>264</v>
      </c>
      <c r="AU218" s="206" t="s">
        <v>89</v>
      </c>
      <c r="AY218" s="19" t="s">
        <v>262</v>
      </c>
      <c r="BE218" s="207">
        <f t="shared" si="44"/>
        <v>0</v>
      </c>
      <c r="BF218" s="207">
        <f t="shared" si="45"/>
        <v>0</v>
      </c>
      <c r="BG218" s="207">
        <f t="shared" si="46"/>
        <v>0</v>
      </c>
      <c r="BH218" s="207">
        <f t="shared" si="47"/>
        <v>0</v>
      </c>
      <c r="BI218" s="207">
        <f t="shared" si="48"/>
        <v>0</v>
      </c>
      <c r="BJ218" s="19" t="s">
        <v>89</v>
      </c>
      <c r="BK218" s="207">
        <f t="shared" si="49"/>
        <v>0</v>
      </c>
      <c r="BL218" s="19" t="s">
        <v>104</v>
      </c>
      <c r="BM218" s="206" t="s">
        <v>2288</v>
      </c>
    </row>
    <row r="219" spans="1:65" s="2" customFormat="1" ht="16.5" customHeight="1">
      <c r="A219" s="37"/>
      <c r="B219" s="38"/>
      <c r="C219" s="195" t="s">
        <v>1479</v>
      </c>
      <c r="D219" s="195" t="s">
        <v>264</v>
      </c>
      <c r="E219" s="196" t="s">
        <v>5612</v>
      </c>
      <c r="F219" s="197" t="s">
        <v>5613</v>
      </c>
      <c r="G219" s="198" t="s">
        <v>518</v>
      </c>
      <c r="H219" s="199">
        <v>1</v>
      </c>
      <c r="I219" s="200"/>
      <c r="J219" s="201">
        <f t="shared" si="40"/>
        <v>0</v>
      </c>
      <c r="K219" s="197" t="s">
        <v>44</v>
      </c>
      <c r="L219" s="42"/>
      <c r="M219" s="202" t="s">
        <v>44</v>
      </c>
      <c r="N219" s="203" t="s">
        <v>53</v>
      </c>
      <c r="O219" s="67"/>
      <c r="P219" s="204">
        <f t="shared" si="41"/>
        <v>0</v>
      </c>
      <c r="Q219" s="204">
        <v>0</v>
      </c>
      <c r="R219" s="204">
        <f t="shared" si="42"/>
        <v>0</v>
      </c>
      <c r="S219" s="204">
        <v>0</v>
      </c>
      <c r="T219" s="205">
        <f t="shared" si="43"/>
        <v>0</v>
      </c>
      <c r="U219" s="37"/>
      <c r="V219" s="37"/>
      <c r="W219" s="37"/>
      <c r="X219" s="37"/>
      <c r="Y219" s="37"/>
      <c r="Z219" s="37"/>
      <c r="AA219" s="37"/>
      <c r="AB219" s="37"/>
      <c r="AC219" s="37"/>
      <c r="AD219" s="37"/>
      <c r="AE219" s="37"/>
      <c r="AR219" s="206" t="s">
        <v>104</v>
      </c>
      <c r="AT219" s="206" t="s">
        <v>264</v>
      </c>
      <c r="AU219" s="206" t="s">
        <v>89</v>
      </c>
      <c r="AY219" s="19" t="s">
        <v>262</v>
      </c>
      <c r="BE219" s="207">
        <f t="shared" si="44"/>
        <v>0</v>
      </c>
      <c r="BF219" s="207">
        <f t="shared" si="45"/>
        <v>0</v>
      </c>
      <c r="BG219" s="207">
        <f t="shared" si="46"/>
        <v>0</v>
      </c>
      <c r="BH219" s="207">
        <f t="shared" si="47"/>
        <v>0</v>
      </c>
      <c r="BI219" s="207">
        <f t="shared" si="48"/>
        <v>0</v>
      </c>
      <c r="BJ219" s="19" t="s">
        <v>89</v>
      </c>
      <c r="BK219" s="207">
        <f t="shared" si="49"/>
        <v>0</v>
      </c>
      <c r="BL219" s="19" t="s">
        <v>104</v>
      </c>
      <c r="BM219" s="206" t="s">
        <v>2298</v>
      </c>
    </row>
    <row r="220" spans="1:65" s="2" customFormat="1" ht="16.5" customHeight="1">
      <c r="A220" s="37"/>
      <c r="B220" s="38"/>
      <c r="C220" s="195" t="s">
        <v>1483</v>
      </c>
      <c r="D220" s="195" t="s">
        <v>264</v>
      </c>
      <c r="E220" s="196" t="s">
        <v>5614</v>
      </c>
      <c r="F220" s="197" t="s">
        <v>5615</v>
      </c>
      <c r="G220" s="198" t="s">
        <v>518</v>
      </c>
      <c r="H220" s="199">
        <v>1</v>
      </c>
      <c r="I220" s="200"/>
      <c r="J220" s="201">
        <f t="shared" si="40"/>
        <v>0</v>
      </c>
      <c r="K220" s="197" t="s">
        <v>44</v>
      </c>
      <c r="L220" s="42"/>
      <c r="M220" s="202" t="s">
        <v>44</v>
      </c>
      <c r="N220" s="203" t="s">
        <v>53</v>
      </c>
      <c r="O220" s="67"/>
      <c r="P220" s="204">
        <f t="shared" si="41"/>
        <v>0</v>
      </c>
      <c r="Q220" s="204">
        <v>0</v>
      </c>
      <c r="R220" s="204">
        <f t="shared" si="42"/>
        <v>0</v>
      </c>
      <c r="S220" s="204">
        <v>0</v>
      </c>
      <c r="T220" s="205">
        <f t="shared" si="43"/>
        <v>0</v>
      </c>
      <c r="U220" s="37"/>
      <c r="V220" s="37"/>
      <c r="W220" s="37"/>
      <c r="X220" s="37"/>
      <c r="Y220" s="37"/>
      <c r="Z220" s="37"/>
      <c r="AA220" s="37"/>
      <c r="AB220" s="37"/>
      <c r="AC220" s="37"/>
      <c r="AD220" s="37"/>
      <c r="AE220" s="37"/>
      <c r="AR220" s="206" t="s">
        <v>104</v>
      </c>
      <c r="AT220" s="206" t="s">
        <v>264</v>
      </c>
      <c r="AU220" s="206" t="s">
        <v>89</v>
      </c>
      <c r="AY220" s="19" t="s">
        <v>262</v>
      </c>
      <c r="BE220" s="207">
        <f t="shared" si="44"/>
        <v>0</v>
      </c>
      <c r="BF220" s="207">
        <f t="shared" si="45"/>
        <v>0</v>
      </c>
      <c r="BG220" s="207">
        <f t="shared" si="46"/>
        <v>0</v>
      </c>
      <c r="BH220" s="207">
        <f t="shared" si="47"/>
        <v>0</v>
      </c>
      <c r="BI220" s="207">
        <f t="shared" si="48"/>
        <v>0</v>
      </c>
      <c r="BJ220" s="19" t="s">
        <v>89</v>
      </c>
      <c r="BK220" s="207">
        <f t="shared" si="49"/>
        <v>0</v>
      </c>
      <c r="BL220" s="19" t="s">
        <v>104</v>
      </c>
      <c r="BM220" s="206" t="s">
        <v>2304</v>
      </c>
    </row>
    <row r="221" spans="1:65" s="2" customFormat="1" ht="16.5" customHeight="1">
      <c r="A221" s="37"/>
      <c r="B221" s="38"/>
      <c r="C221" s="195" t="s">
        <v>1487</v>
      </c>
      <c r="D221" s="195" t="s">
        <v>264</v>
      </c>
      <c r="E221" s="196" t="s">
        <v>5616</v>
      </c>
      <c r="F221" s="197" t="s">
        <v>5617</v>
      </c>
      <c r="G221" s="198" t="s">
        <v>518</v>
      </c>
      <c r="H221" s="199">
        <v>1</v>
      </c>
      <c r="I221" s="200"/>
      <c r="J221" s="201">
        <f t="shared" si="40"/>
        <v>0</v>
      </c>
      <c r="K221" s="197" t="s">
        <v>44</v>
      </c>
      <c r="L221" s="42"/>
      <c r="M221" s="202" t="s">
        <v>44</v>
      </c>
      <c r="N221" s="203" t="s">
        <v>53</v>
      </c>
      <c r="O221" s="67"/>
      <c r="P221" s="204">
        <f t="shared" si="41"/>
        <v>0</v>
      </c>
      <c r="Q221" s="204">
        <v>0</v>
      </c>
      <c r="R221" s="204">
        <f t="shared" si="42"/>
        <v>0</v>
      </c>
      <c r="S221" s="204">
        <v>0</v>
      </c>
      <c r="T221" s="205">
        <f t="shared" si="43"/>
        <v>0</v>
      </c>
      <c r="U221" s="37"/>
      <c r="V221" s="37"/>
      <c r="W221" s="37"/>
      <c r="X221" s="37"/>
      <c r="Y221" s="37"/>
      <c r="Z221" s="37"/>
      <c r="AA221" s="37"/>
      <c r="AB221" s="37"/>
      <c r="AC221" s="37"/>
      <c r="AD221" s="37"/>
      <c r="AE221" s="37"/>
      <c r="AR221" s="206" t="s">
        <v>104</v>
      </c>
      <c r="AT221" s="206" t="s">
        <v>264</v>
      </c>
      <c r="AU221" s="206" t="s">
        <v>89</v>
      </c>
      <c r="AY221" s="19" t="s">
        <v>262</v>
      </c>
      <c r="BE221" s="207">
        <f t="shared" si="44"/>
        <v>0</v>
      </c>
      <c r="BF221" s="207">
        <f t="shared" si="45"/>
        <v>0</v>
      </c>
      <c r="BG221" s="207">
        <f t="shared" si="46"/>
        <v>0</v>
      </c>
      <c r="BH221" s="207">
        <f t="shared" si="47"/>
        <v>0</v>
      </c>
      <c r="BI221" s="207">
        <f t="shared" si="48"/>
        <v>0</v>
      </c>
      <c r="BJ221" s="19" t="s">
        <v>89</v>
      </c>
      <c r="BK221" s="207">
        <f t="shared" si="49"/>
        <v>0</v>
      </c>
      <c r="BL221" s="19" t="s">
        <v>104</v>
      </c>
      <c r="BM221" s="206" t="s">
        <v>2319</v>
      </c>
    </row>
    <row r="222" spans="1:65" s="2" customFormat="1" ht="16.5" customHeight="1">
      <c r="A222" s="37"/>
      <c r="B222" s="38"/>
      <c r="C222" s="195" t="s">
        <v>1494</v>
      </c>
      <c r="D222" s="195" t="s">
        <v>264</v>
      </c>
      <c r="E222" s="196" t="s">
        <v>5586</v>
      </c>
      <c r="F222" s="197" t="s">
        <v>5587</v>
      </c>
      <c r="G222" s="198" t="s">
        <v>518</v>
      </c>
      <c r="H222" s="199">
        <v>2</v>
      </c>
      <c r="I222" s="200"/>
      <c r="J222" s="201">
        <f t="shared" si="40"/>
        <v>0</v>
      </c>
      <c r="K222" s="197" t="s">
        <v>44</v>
      </c>
      <c r="L222" s="42"/>
      <c r="M222" s="202" t="s">
        <v>44</v>
      </c>
      <c r="N222" s="203" t="s">
        <v>53</v>
      </c>
      <c r="O222" s="67"/>
      <c r="P222" s="204">
        <f t="shared" si="41"/>
        <v>0</v>
      </c>
      <c r="Q222" s="204">
        <v>0</v>
      </c>
      <c r="R222" s="204">
        <f t="shared" si="42"/>
        <v>0</v>
      </c>
      <c r="S222" s="204">
        <v>0</v>
      </c>
      <c r="T222" s="205">
        <f t="shared" si="43"/>
        <v>0</v>
      </c>
      <c r="U222" s="37"/>
      <c r="V222" s="37"/>
      <c r="W222" s="37"/>
      <c r="X222" s="37"/>
      <c r="Y222" s="37"/>
      <c r="Z222" s="37"/>
      <c r="AA222" s="37"/>
      <c r="AB222" s="37"/>
      <c r="AC222" s="37"/>
      <c r="AD222" s="37"/>
      <c r="AE222" s="37"/>
      <c r="AR222" s="206" t="s">
        <v>104</v>
      </c>
      <c r="AT222" s="206" t="s">
        <v>264</v>
      </c>
      <c r="AU222" s="206" t="s">
        <v>89</v>
      </c>
      <c r="AY222" s="19" t="s">
        <v>262</v>
      </c>
      <c r="BE222" s="207">
        <f t="shared" si="44"/>
        <v>0</v>
      </c>
      <c r="BF222" s="207">
        <f t="shared" si="45"/>
        <v>0</v>
      </c>
      <c r="BG222" s="207">
        <f t="shared" si="46"/>
        <v>0</v>
      </c>
      <c r="BH222" s="207">
        <f t="shared" si="47"/>
        <v>0</v>
      </c>
      <c r="BI222" s="207">
        <f t="shared" si="48"/>
        <v>0</v>
      </c>
      <c r="BJ222" s="19" t="s">
        <v>89</v>
      </c>
      <c r="BK222" s="207">
        <f t="shared" si="49"/>
        <v>0</v>
      </c>
      <c r="BL222" s="19" t="s">
        <v>104</v>
      </c>
      <c r="BM222" s="206" t="s">
        <v>2327</v>
      </c>
    </row>
    <row r="223" spans="1:65" s="2" customFormat="1" ht="16.5" customHeight="1">
      <c r="A223" s="37"/>
      <c r="B223" s="38"/>
      <c r="C223" s="195" t="s">
        <v>1505</v>
      </c>
      <c r="D223" s="195" t="s">
        <v>264</v>
      </c>
      <c r="E223" s="196" t="s">
        <v>5618</v>
      </c>
      <c r="F223" s="197" t="s">
        <v>5619</v>
      </c>
      <c r="G223" s="198" t="s">
        <v>518</v>
      </c>
      <c r="H223" s="199">
        <v>3</v>
      </c>
      <c r="I223" s="200"/>
      <c r="J223" s="201">
        <f t="shared" si="40"/>
        <v>0</v>
      </c>
      <c r="K223" s="197" t="s">
        <v>44</v>
      </c>
      <c r="L223" s="42"/>
      <c r="M223" s="202" t="s">
        <v>44</v>
      </c>
      <c r="N223" s="203" t="s">
        <v>53</v>
      </c>
      <c r="O223" s="67"/>
      <c r="P223" s="204">
        <f t="shared" si="41"/>
        <v>0</v>
      </c>
      <c r="Q223" s="204">
        <v>0</v>
      </c>
      <c r="R223" s="204">
        <f t="shared" si="42"/>
        <v>0</v>
      </c>
      <c r="S223" s="204">
        <v>0</v>
      </c>
      <c r="T223" s="205">
        <f t="shared" si="43"/>
        <v>0</v>
      </c>
      <c r="U223" s="37"/>
      <c r="V223" s="37"/>
      <c r="W223" s="37"/>
      <c r="X223" s="37"/>
      <c r="Y223" s="37"/>
      <c r="Z223" s="37"/>
      <c r="AA223" s="37"/>
      <c r="AB223" s="37"/>
      <c r="AC223" s="37"/>
      <c r="AD223" s="37"/>
      <c r="AE223" s="37"/>
      <c r="AR223" s="206" t="s">
        <v>104</v>
      </c>
      <c r="AT223" s="206" t="s">
        <v>264</v>
      </c>
      <c r="AU223" s="206" t="s">
        <v>89</v>
      </c>
      <c r="AY223" s="19" t="s">
        <v>262</v>
      </c>
      <c r="BE223" s="207">
        <f t="shared" si="44"/>
        <v>0</v>
      </c>
      <c r="BF223" s="207">
        <f t="shared" si="45"/>
        <v>0</v>
      </c>
      <c r="BG223" s="207">
        <f t="shared" si="46"/>
        <v>0</v>
      </c>
      <c r="BH223" s="207">
        <f t="shared" si="47"/>
        <v>0</v>
      </c>
      <c r="BI223" s="207">
        <f t="shared" si="48"/>
        <v>0</v>
      </c>
      <c r="BJ223" s="19" t="s">
        <v>89</v>
      </c>
      <c r="BK223" s="207">
        <f t="shared" si="49"/>
        <v>0</v>
      </c>
      <c r="BL223" s="19" t="s">
        <v>104</v>
      </c>
      <c r="BM223" s="206" t="s">
        <v>2339</v>
      </c>
    </row>
    <row r="224" spans="1:65" s="2" customFormat="1" ht="16.5" customHeight="1">
      <c r="A224" s="37"/>
      <c r="B224" s="38"/>
      <c r="C224" s="195" t="s">
        <v>1512</v>
      </c>
      <c r="D224" s="195" t="s">
        <v>264</v>
      </c>
      <c r="E224" s="196" t="s">
        <v>5620</v>
      </c>
      <c r="F224" s="197" t="s">
        <v>5621</v>
      </c>
      <c r="G224" s="198" t="s">
        <v>518</v>
      </c>
      <c r="H224" s="199">
        <v>2</v>
      </c>
      <c r="I224" s="200"/>
      <c r="J224" s="201">
        <f t="shared" si="40"/>
        <v>0</v>
      </c>
      <c r="K224" s="197" t="s">
        <v>44</v>
      </c>
      <c r="L224" s="42"/>
      <c r="M224" s="202" t="s">
        <v>44</v>
      </c>
      <c r="N224" s="203" t="s">
        <v>53</v>
      </c>
      <c r="O224" s="67"/>
      <c r="P224" s="204">
        <f t="shared" si="41"/>
        <v>0</v>
      </c>
      <c r="Q224" s="204">
        <v>0</v>
      </c>
      <c r="R224" s="204">
        <f t="shared" si="42"/>
        <v>0</v>
      </c>
      <c r="S224" s="204">
        <v>0</v>
      </c>
      <c r="T224" s="205">
        <f t="shared" si="43"/>
        <v>0</v>
      </c>
      <c r="U224" s="37"/>
      <c r="V224" s="37"/>
      <c r="W224" s="37"/>
      <c r="X224" s="37"/>
      <c r="Y224" s="37"/>
      <c r="Z224" s="37"/>
      <c r="AA224" s="37"/>
      <c r="AB224" s="37"/>
      <c r="AC224" s="37"/>
      <c r="AD224" s="37"/>
      <c r="AE224" s="37"/>
      <c r="AR224" s="206" t="s">
        <v>104</v>
      </c>
      <c r="AT224" s="206" t="s">
        <v>264</v>
      </c>
      <c r="AU224" s="206" t="s">
        <v>89</v>
      </c>
      <c r="AY224" s="19" t="s">
        <v>262</v>
      </c>
      <c r="BE224" s="207">
        <f t="shared" si="44"/>
        <v>0</v>
      </c>
      <c r="BF224" s="207">
        <f t="shared" si="45"/>
        <v>0</v>
      </c>
      <c r="BG224" s="207">
        <f t="shared" si="46"/>
        <v>0</v>
      </c>
      <c r="BH224" s="207">
        <f t="shared" si="47"/>
        <v>0</v>
      </c>
      <c r="BI224" s="207">
        <f t="shared" si="48"/>
        <v>0</v>
      </c>
      <c r="BJ224" s="19" t="s">
        <v>89</v>
      </c>
      <c r="BK224" s="207">
        <f t="shared" si="49"/>
        <v>0</v>
      </c>
      <c r="BL224" s="19" t="s">
        <v>104</v>
      </c>
      <c r="BM224" s="206" t="s">
        <v>1070</v>
      </c>
    </row>
    <row r="225" spans="1:65" s="2" customFormat="1" ht="16.5" customHeight="1">
      <c r="A225" s="37"/>
      <c r="B225" s="38"/>
      <c r="C225" s="195" t="s">
        <v>1517</v>
      </c>
      <c r="D225" s="195" t="s">
        <v>264</v>
      </c>
      <c r="E225" s="196" t="s">
        <v>5622</v>
      </c>
      <c r="F225" s="197" t="s">
        <v>5623</v>
      </c>
      <c r="G225" s="198" t="s">
        <v>518</v>
      </c>
      <c r="H225" s="199">
        <v>1</v>
      </c>
      <c r="I225" s="200"/>
      <c r="J225" s="201">
        <f t="shared" si="40"/>
        <v>0</v>
      </c>
      <c r="K225" s="197" t="s">
        <v>44</v>
      </c>
      <c r="L225" s="42"/>
      <c r="M225" s="202" t="s">
        <v>44</v>
      </c>
      <c r="N225" s="203" t="s">
        <v>53</v>
      </c>
      <c r="O225" s="67"/>
      <c r="P225" s="204">
        <f t="shared" si="41"/>
        <v>0</v>
      </c>
      <c r="Q225" s="204">
        <v>0</v>
      </c>
      <c r="R225" s="204">
        <f t="shared" si="42"/>
        <v>0</v>
      </c>
      <c r="S225" s="204">
        <v>0</v>
      </c>
      <c r="T225" s="205">
        <f t="shared" si="43"/>
        <v>0</v>
      </c>
      <c r="U225" s="37"/>
      <c r="V225" s="37"/>
      <c r="W225" s="37"/>
      <c r="X225" s="37"/>
      <c r="Y225" s="37"/>
      <c r="Z225" s="37"/>
      <c r="AA225" s="37"/>
      <c r="AB225" s="37"/>
      <c r="AC225" s="37"/>
      <c r="AD225" s="37"/>
      <c r="AE225" s="37"/>
      <c r="AR225" s="206" t="s">
        <v>104</v>
      </c>
      <c r="AT225" s="206" t="s">
        <v>264</v>
      </c>
      <c r="AU225" s="206" t="s">
        <v>89</v>
      </c>
      <c r="AY225" s="19" t="s">
        <v>262</v>
      </c>
      <c r="BE225" s="207">
        <f t="shared" si="44"/>
        <v>0</v>
      </c>
      <c r="BF225" s="207">
        <f t="shared" si="45"/>
        <v>0</v>
      </c>
      <c r="BG225" s="207">
        <f t="shared" si="46"/>
        <v>0</v>
      </c>
      <c r="BH225" s="207">
        <f t="shared" si="47"/>
        <v>0</v>
      </c>
      <c r="BI225" s="207">
        <f t="shared" si="48"/>
        <v>0</v>
      </c>
      <c r="BJ225" s="19" t="s">
        <v>89</v>
      </c>
      <c r="BK225" s="207">
        <f t="shared" si="49"/>
        <v>0</v>
      </c>
      <c r="BL225" s="19" t="s">
        <v>104</v>
      </c>
      <c r="BM225" s="206" t="s">
        <v>2368</v>
      </c>
    </row>
    <row r="226" spans="1:65" s="2" customFormat="1" ht="16.5" customHeight="1">
      <c r="A226" s="37"/>
      <c r="B226" s="38"/>
      <c r="C226" s="195" t="s">
        <v>1522</v>
      </c>
      <c r="D226" s="195" t="s">
        <v>264</v>
      </c>
      <c r="E226" s="196" t="s">
        <v>5484</v>
      </c>
      <c r="F226" s="197" t="s">
        <v>5485</v>
      </c>
      <c r="G226" s="198" t="s">
        <v>518</v>
      </c>
      <c r="H226" s="199">
        <v>1</v>
      </c>
      <c r="I226" s="200"/>
      <c r="J226" s="201">
        <f t="shared" si="40"/>
        <v>0</v>
      </c>
      <c r="K226" s="197" t="s">
        <v>44</v>
      </c>
      <c r="L226" s="42"/>
      <c r="M226" s="202" t="s">
        <v>44</v>
      </c>
      <c r="N226" s="203" t="s">
        <v>53</v>
      </c>
      <c r="O226" s="67"/>
      <c r="P226" s="204">
        <f t="shared" si="41"/>
        <v>0</v>
      </c>
      <c r="Q226" s="204">
        <v>0</v>
      </c>
      <c r="R226" s="204">
        <f t="shared" si="42"/>
        <v>0</v>
      </c>
      <c r="S226" s="204">
        <v>0</v>
      </c>
      <c r="T226" s="205">
        <f t="shared" si="43"/>
        <v>0</v>
      </c>
      <c r="U226" s="37"/>
      <c r="V226" s="37"/>
      <c r="W226" s="37"/>
      <c r="X226" s="37"/>
      <c r="Y226" s="37"/>
      <c r="Z226" s="37"/>
      <c r="AA226" s="37"/>
      <c r="AB226" s="37"/>
      <c r="AC226" s="37"/>
      <c r="AD226" s="37"/>
      <c r="AE226" s="37"/>
      <c r="AR226" s="206" t="s">
        <v>104</v>
      </c>
      <c r="AT226" s="206" t="s">
        <v>264</v>
      </c>
      <c r="AU226" s="206" t="s">
        <v>89</v>
      </c>
      <c r="AY226" s="19" t="s">
        <v>262</v>
      </c>
      <c r="BE226" s="207">
        <f t="shared" si="44"/>
        <v>0</v>
      </c>
      <c r="BF226" s="207">
        <f t="shared" si="45"/>
        <v>0</v>
      </c>
      <c r="BG226" s="207">
        <f t="shared" si="46"/>
        <v>0</v>
      </c>
      <c r="BH226" s="207">
        <f t="shared" si="47"/>
        <v>0</v>
      </c>
      <c r="BI226" s="207">
        <f t="shared" si="48"/>
        <v>0</v>
      </c>
      <c r="BJ226" s="19" t="s">
        <v>89</v>
      </c>
      <c r="BK226" s="207">
        <f t="shared" si="49"/>
        <v>0</v>
      </c>
      <c r="BL226" s="19" t="s">
        <v>104</v>
      </c>
      <c r="BM226" s="206" t="s">
        <v>2377</v>
      </c>
    </row>
    <row r="227" spans="1:65" s="2" customFormat="1" ht="16.5" customHeight="1">
      <c r="A227" s="37"/>
      <c r="B227" s="38"/>
      <c r="C227" s="195" t="s">
        <v>21</v>
      </c>
      <c r="D227" s="195" t="s">
        <v>264</v>
      </c>
      <c r="E227" s="196" t="s">
        <v>5486</v>
      </c>
      <c r="F227" s="197" t="s">
        <v>5487</v>
      </c>
      <c r="G227" s="198" t="s">
        <v>518</v>
      </c>
      <c r="H227" s="199">
        <v>1</v>
      </c>
      <c r="I227" s="200"/>
      <c r="J227" s="201">
        <f t="shared" si="40"/>
        <v>0</v>
      </c>
      <c r="K227" s="197" t="s">
        <v>44</v>
      </c>
      <c r="L227" s="42"/>
      <c r="M227" s="202" t="s">
        <v>44</v>
      </c>
      <c r="N227" s="203" t="s">
        <v>53</v>
      </c>
      <c r="O227" s="67"/>
      <c r="P227" s="204">
        <f t="shared" si="41"/>
        <v>0</v>
      </c>
      <c r="Q227" s="204">
        <v>0</v>
      </c>
      <c r="R227" s="204">
        <f t="shared" si="42"/>
        <v>0</v>
      </c>
      <c r="S227" s="204">
        <v>0</v>
      </c>
      <c r="T227" s="205">
        <f t="shared" si="43"/>
        <v>0</v>
      </c>
      <c r="U227" s="37"/>
      <c r="V227" s="37"/>
      <c r="W227" s="37"/>
      <c r="X227" s="37"/>
      <c r="Y227" s="37"/>
      <c r="Z227" s="37"/>
      <c r="AA227" s="37"/>
      <c r="AB227" s="37"/>
      <c r="AC227" s="37"/>
      <c r="AD227" s="37"/>
      <c r="AE227" s="37"/>
      <c r="AR227" s="206" t="s">
        <v>104</v>
      </c>
      <c r="AT227" s="206" t="s">
        <v>264</v>
      </c>
      <c r="AU227" s="206" t="s">
        <v>89</v>
      </c>
      <c r="AY227" s="19" t="s">
        <v>262</v>
      </c>
      <c r="BE227" s="207">
        <f t="shared" si="44"/>
        <v>0</v>
      </c>
      <c r="BF227" s="207">
        <f t="shared" si="45"/>
        <v>0</v>
      </c>
      <c r="BG227" s="207">
        <f t="shared" si="46"/>
        <v>0</v>
      </c>
      <c r="BH227" s="207">
        <f t="shared" si="47"/>
        <v>0</v>
      </c>
      <c r="BI227" s="207">
        <f t="shared" si="48"/>
        <v>0</v>
      </c>
      <c r="BJ227" s="19" t="s">
        <v>89</v>
      </c>
      <c r="BK227" s="207">
        <f t="shared" si="49"/>
        <v>0</v>
      </c>
      <c r="BL227" s="19" t="s">
        <v>104</v>
      </c>
      <c r="BM227" s="206" t="s">
        <v>2390</v>
      </c>
    </row>
    <row r="228" spans="1:65" s="2" customFormat="1" ht="16.5" customHeight="1">
      <c r="A228" s="37"/>
      <c r="B228" s="38"/>
      <c r="C228" s="195" t="s">
        <v>1543</v>
      </c>
      <c r="D228" s="195" t="s">
        <v>264</v>
      </c>
      <c r="E228" s="196" t="s">
        <v>5590</v>
      </c>
      <c r="F228" s="197" t="s">
        <v>5591</v>
      </c>
      <c r="G228" s="198" t="s">
        <v>518</v>
      </c>
      <c r="H228" s="199">
        <v>1</v>
      </c>
      <c r="I228" s="200"/>
      <c r="J228" s="201">
        <f t="shared" si="40"/>
        <v>0</v>
      </c>
      <c r="K228" s="197" t="s">
        <v>44</v>
      </c>
      <c r="L228" s="42"/>
      <c r="M228" s="202" t="s">
        <v>44</v>
      </c>
      <c r="N228" s="203" t="s">
        <v>53</v>
      </c>
      <c r="O228" s="67"/>
      <c r="P228" s="204">
        <f t="shared" si="41"/>
        <v>0</v>
      </c>
      <c r="Q228" s="204">
        <v>0</v>
      </c>
      <c r="R228" s="204">
        <f t="shared" si="42"/>
        <v>0</v>
      </c>
      <c r="S228" s="204">
        <v>0</v>
      </c>
      <c r="T228" s="205">
        <f t="shared" si="43"/>
        <v>0</v>
      </c>
      <c r="U228" s="37"/>
      <c r="V228" s="37"/>
      <c r="W228" s="37"/>
      <c r="X228" s="37"/>
      <c r="Y228" s="37"/>
      <c r="Z228" s="37"/>
      <c r="AA228" s="37"/>
      <c r="AB228" s="37"/>
      <c r="AC228" s="37"/>
      <c r="AD228" s="37"/>
      <c r="AE228" s="37"/>
      <c r="AR228" s="206" t="s">
        <v>104</v>
      </c>
      <c r="AT228" s="206" t="s">
        <v>264</v>
      </c>
      <c r="AU228" s="206" t="s">
        <v>89</v>
      </c>
      <c r="AY228" s="19" t="s">
        <v>262</v>
      </c>
      <c r="BE228" s="207">
        <f t="shared" si="44"/>
        <v>0</v>
      </c>
      <c r="BF228" s="207">
        <f t="shared" si="45"/>
        <v>0</v>
      </c>
      <c r="BG228" s="207">
        <f t="shared" si="46"/>
        <v>0</v>
      </c>
      <c r="BH228" s="207">
        <f t="shared" si="47"/>
        <v>0</v>
      </c>
      <c r="BI228" s="207">
        <f t="shared" si="48"/>
        <v>0</v>
      </c>
      <c r="BJ228" s="19" t="s">
        <v>89</v>
      </c>
      <c r="BK228" s="207">
        <f t="shared" si="49"/>
        <v>0</v>
      </c>
      <c r="BL228" s="19" t="s">
        <v>104</v>
      </c>
      <c r="BM228" s="206" t="s">
        <v>2396</v>
      </c>
    </row>
    <row r="229" spans="1:65" s="2" customFormat="1" ht="16.5" customHeight="1">
      <c r="A229" s="37"/>
      <c r="B229" s="38"/>
      <c r="C229" s="195" t="s">
        <v>1551</v>
      </c>
      <c r="D229" s="195" t="s">
        <v>264</v>
      </c>
      <c r="E229" s="196" t="s">
        <v>5624</v>
      </c>
      <c r="F229" s="197" t="s">
        <v>5625</v>
      </c>
      <c r="G229" s="198" t="s">
        <v>518</v>
      </c>
      <c r="H229" s="199">
        <v>2</v>
      </c>
      <c r="I229" s="200"/>
      <c r="J229" s="201">
        <f t="shared" si="40"/>
        <v>0</v>
      </c>
      <c r="K229" s="197" t="s">
        <v>44</v>
      </c>
      <c r="L229" s="42"/>
      <c r="M229" s="202" t="s">
        <v>44</v>
      </c>
      <c r="N229" s="203" t="s">
        <v>53</v>
      </c>
      <c r="O229" s="67"/>
      <c r="P229" s="204">
        <f t="shared" si="41"/>
        <v>0</v>
      </c>
      <c r="Q229" s="204">
        <v>0</v>
      </c>
      <c r="R229" s="204">
        <f t="shared" si="42"/>
        <v>0</v>
      </c>
      <c r="S229" s="204">
        <v>0</v>
      </c>
      <c r="T229" s="205">
        <f t="shared" si="43"/>
        <v>0</v>
      </c>
      <c r="U229" s="37"/>
      <c r="V229" s="37"/>
      <c r="W229" s="37"/>
      <c r="X229" s="37"/>
      <c r="Y229" s="37"/>
      <c r="Z229" s="37"/>
      <c r="AA229" s="37"/>
      <c r="AB229" s="37"/>
      <c r="AC229" s="37"/>
      <c r="AD229" s="37"/>
      <c r="AE229" s="37"/>
      <c r="AR229" s="206" t="s">
        <v>104</v>
      </c>
      <c r="AT229" s="206" t="s">
        <v>264</v>
      </c>
      <c r="AU229" s="206" t="s">
        <v>89</v>
      </c>
      <c r="AY229" s="19" t="s">
        <v>262</v>
      </c>
      <c r="BE229" s="207">
        <f t="shared" si="44"/>
        <v>0</v>
      </c>
      <c r="BF229" s="207">
        <f t="shared" si="45"/>
        <v>0</v>
      </c>
      <c r="BG229" s="207">
        <f t="shared" si="46"/>
        <v>0</v>
      </c>
      <c r="BH229" s="207">
        <f t="shared" si="47"/>
        <v>0</v>
      </c>
      <c r="BI229" s="207">
        <f t="shared" si="48"/>
        <v>0</v>
      </c>
      <c r="BJ229" s="19" t="s">
        <v>89</v>
      </c>
      <c r="BK229" s="207">
        <f t="shared" si="49"/>
        <v>0</v>
      </c>
      <c r="BL229" s="19" t="s">
        <v>104</v>
      </c>
      <c r="BM229" s="206" t="s">
        <v>2428</v>
      </c>
    </row>
    <row r="230" spans="1:65" s="2" customFormat="1" ht="16.5" customHeight="1">
      <c r="A230" s="37"/>
      <c r="B230" s="38"/>
      <c r="C230" s="195" t="s">
        <v>1574</v>
      </c>
      <c r="D230" s="195" t="s">
        <v>264</v>
      </c>
      <c r="E230" s="196" t="s">
        <v>5626</v>
      </c>
      <c r="F230" s="197" t="s">
        <v>5627</v>
      </c>
      <c r="G230" s="198" t="s">
        <v>518</v>
      </c>
      <c r="H230" s="199">
        <v>1</v>
      </c>
      <c r="I230" s="200"/>
      <c r="J230" s="201">
        <f t="shared" si="40"/>
        <v>0</v>
      </c>
      <c r="K230" s="197" t="s">
        <v>44</v>
      </c>
      <c r="L230" s="42"/>
      <c r="M230" s="202" t="s">
        <v>44</v>
      </c>
      <c r="N230" s="203" t="s">
        <v>53</v>
      </c>
      <c r="O230" s="67"/>
      <c r="P230" s="204">
        <f t="shared" si="41"/>
        <v>0</v>
      </c>
      <c r="Q230" s="204">
        <v>0</v>
      </c>
      <c r="R230" s="204">
        <f t="shared" si="42"/>
        <v>0</v>
      </c>
      <c r="S230" s="204">
        <v>0</v>
      </c>
      <c r="T230" s="205">
        <f t="shared" si="43"/>
        <v>0</v>
      </c>
      <c r="U230" s="37"/>
      <c r="V230" s="37"/>
      <c r="W230" s="37"/>
      <c r="X230" s="37"/>
      <c r="Y230" s="37"/>
      <c r="Z230" s="37"/>
      <c r="AA230" s="37"/>
      <c r="AB230" s="37"/>
      <c r="AC230" s="37"/>
      <c r="AD230" s="37"/>
      <c r="AE230" s="37"/>
      <c r="AR230" s="206" t="s">
        <v>104</v>
      </c>
      <c r="AT230" s="206" t="s">
        <v>264</v>
      </c>
      <c r="AU230" s="206" t="s">
        <v>89</v>
      </c>
      <c r="AY230" s="19" t="s">
        <v>262</v>
      </c>
      <c r="BE230" s="207">
        <f t="shared" si="44"/>
        <v>0</v>
      </c>
      <c r="BF230" s="207">
        <f t="shared" si="45"/>
        <v>0</v>
      </c>
      <c r="BG230" s="207">
        <f t="shared" si="46"/>
        <v>0</v>
      </c>
      <c r="BH230" s="207">
        <f t="shared" si="47"/>
        <v>0</v>
      </c>
      <c r="BI230" s="207">
        <f t="shared" si="48"/>
        <v>0</v>
      </c>
      <c r="BJ230" s="19" t="s">
        <v>89</v>
      </c>
      <c r="BK230" s="207">
        <f t="shared" si="49"/>
        <v>0</v>
      </c>
      <c r="BL230" s="19" t="s">
        <v>104</v>
      </c>
      <c r="BM230" s="206" t="s">
        <v>2447</v>
      </c>
    </row>
    <row r="231" spans="1:65" s="2" customFormat="1" ht="16.5" customHeight="1">
      <c r="A231" s="37"/>
      <c r="B231" s="38"/>
      <c r="C231" s="195" t="s">
        <v>1584</v>
      </c>
      <c r="D231" s="195" t="s">
        <v>264</v>
      </c>
      <c r="E231" s="196" t="s">
        <v>5492</v>
      </c>
      <c r="F231" s="197" t="s">
        <v>5493</v>
      </c>
      <c r="G231" s="198" t="s">
        <v>518</v>
      </c>
      <c r="H231" s="199">
        <v>1</v>
      </c>
      <c r="I231" s="200"/>
      <c r="J231" s="201">
        <f t="shared" si="40"/>
        <v>0</v>
      </c>
      <c r="K231" s="197" t="s">
        <v>44</v>
      </c>
      <c r="L231" s="42"/>
      <c r="M231" s="202" t="s">
        <v>44</v>
      </c>
      <c r="N231" s="203" t="s">
        <v>53</v>
      </c>
      <c r="O231" s="67"/>
      <c r="P231" s="204">
        <f t="shared" si="41"/>
        <v>0</v>
      </c>
      <c r="Q231" s="204">
        <v>0</v>
      </c>
      <c r="R231" s="204">
        <f t="shared" si="42"/>
        <v>0</v>
      </c>
      <c r="S231" s="204">
        <v>0</v>
      </c>
      <c r="T231" s="205">
        <f t="shared" si="43"/>
        <v>0</v>
      </c>
      <c r="U231" s="37"/>
      <c r="V231" s="37"/>
      <c r="W231" s="37"/>
      <c r="X231" s="37"/>
      <c r="Y231" s="37"/>
      <c r="Z231" s="37"/>
      <c r="AA231" s="37"/>
      <c r="AB231" s="37"/>
      <c r="AC231" s="37"/>
      <c r="AD231" s="37"/>
      <c r="AE231" s="37"/>
      <c r="AR231" s="206" t="s">
        <v>104</v>
      </c>
      <c r="AT231" s="206" t="s">
        <v>264</v>
      </c>
      <c r="AU231" s="206" t="s">
        <v>89</v>
      </c>
      <c r="AY231" s="19" t="s">
        <v>262</v>
      </c>
      <c r="BE231" s="207">
        <f t="shared" si="44"/>
        <v>0</v>
      </c>
      <c r="BF231" s="207">
        <f t="shared" si="45"/>
        <v>0</v>
      </c>
      <c r="BG231" s="207">
        <f t="shared" si="46"/>
        <v>0</v>
      </c>
      <c r="BH231" s="207">
        <f t="shared" si="47"/>
        <v>0</v>
      </c>
      <c r="BI231" s="207">
        <f t="shared" si="48"/>
        <v>0</v>
      </c>
      <c r="BJ231" s="19" t="s">
        <v>89</v>
      </c>
      <c r="BK231" s="207">
        <f t="shared" si="49"/>
        <v>0</v>
      </c>
      <c r="BL231" s="19" t="s">
        <v>104</v>
      </c>
      <c r="BM231" s="206" t="s">
        <v>2457</v>
      </c>
    </row>
    <row r="232" spans="1:65" s="2" customFormat="1" ht="21.75" customHeight="1">
      <c r="A232" s="37"/>
      <c r="B232" s="38"/>
      <c r="C232" s="195" t="s">
        <v>1597</v>
      </c>
      <c r="D232" s="195" t="s">
        <v>264</v>
      </c>
      <c r="E232" s="196" t="s">
        <v>5504</v>
      </c>
      <c r="F232" s="197" t="s">
        <v>5505</v>
      </c>
      <c r="G232" s="198" t="s">
        <v>518</v>
      </c>
      <c r="H232" s="199">
        <v>1</v>
      </c>
      <c r="I232" s="200"/>
      <c r="J232" s="201">
        <f t="shared" si="40"/>
        <v>0</v>
      </c>
      <c r="K232" s="197" t="s">
        <v>44</v>
      </c>
      <c r="L232" s="42"/>
      <c r="M232" s="202" t="s">
        <v>44</v>
      </c>
      <c r="N232" s="203" t="s">
        <v>53</v>
      </c>
      <c r="O232" s="67"/>
      <c r="P232" s="204">
        <f t="shared" si="41"/>
        <v>0</v>
      </c>
      <c r="Q232" s="204">
        <v>0</v>
      </c>
      <c r="R232" s="204">
        <f t="shared" si="42"/>
        <v>0</v>
      </c>
      <c r="S232" s="204">
        <v>0</v>
      </c>
      <c r="T232" s="205">
        <f t="shared" si="43"/>
        <v>0</v>
      </c>
      <c r="U232" s="37"/>
      <c r="V232" s="37"/>
      <c r="W232" s="37"/>
      <c r="X232" s="37"/>
      <c r="Y232" s="37"/>
      <c r="Z232" s="37"/>
      <c r="AA232" s="37"/>
      <c r="AB232" s="37"/>
      <c r="AC232" s="37"/>
      <c r="AD232" s="37"/>
      <c r="AE232" s="37"/>
      <c r="AR232" s="206" t="s">
        <v>104</v>
      </c>
      <c r="AT232" s="206" t="s">
        <v>264</v>
      </c>
      <c r="AU232" s="206" t="s">
        <v>89</v>
      </c>
      <c r="AY232" s="19" t="s">
        <v>262</v>
      </c>
      <c r="BE232" s="207">
        <f t="shared" si="44"/>
        <v>0</v>
      </c>
      <c r="BF232" s="207">
        <f t="shared" si="45"/>
        <v>0</v>
      </c>
      <c r="BG232" s="207">
        <f t="shared" si="46"/>
        <v>0</v>
      </c>
      <c r="BH232" s="207">
        <f t="shared" si="47"/>
        <v>0</v>
      </c>
      <c r="BI232" s="207">
        <f t="shared" si="48"/>
        <v>0</v>
      </c>
      <c r="BJ232" s="19" t="s">
        <v>89</v>
      </c>
      <c r="BK232" s="207">
        <f t="shared" si="49"/>
        <v>0</v>
      </c>
      <c r="BL232" s="19" t="s">
        <v>104</v>
      </c>
      <c r="BM232" s="206" t="s">
        <v>2469</v>
      </c>
    </row>
    <row r="233" spans="1:65" s="2" customFormat="1" ht="16.5" customHeight="1">
      <c r="A233" s="37"/>
      <c r="B233" s="38"/>
      <c r="C233" s="195" t="s">
        <v>1612</v>
      </c>
      <c r="D233" s="195" t="s">
        <v>264</v>
      </c>
      <c r="E233" s="196" t="s">
        <v>5508</v>
      </c>
      <c r="F233" s="197" t="s">
        <v>5509</v>
      </c>
      <c r="G233" s="198" t="s">
        <v>518</v>
      </c>
      <c r="H233" s="199">
        <v>1</v>
      </c>
      <c r="I233" s="200"/>
      <c r="J233" s="201">
        <f t="shared" si="40"/>
        <v>0</v>
      </c>
      <c r="K233" s="197" t="s">
        <v>44</v>
      </c>
      <c r="L233" s="42"/>
      <c r="M233" s="202" t="s">
        <v>44</v>
      </c>
      <c r="N233" s="203" t="s">
        <v>53</v>
      </c>
      <c r="O233" s="67"/>
      <c r="P233" s="204">
        <f t="shared" si="41"/>
        <v>0</v>
      </c>
      <c r="Q233" s="204">
        <v>0</v>
      </c>
      <c r="R233" s="204">
        <f t="shared" si="42"/>
        <v>0</v>
      </c>
      <c r="S233" s="204">
        <v>0</v>
      </c>
      <c r="T233" s="205">
        <f t="shared" si="43"/>
        <v>0</v>
      </c>
      <c r="U233" s="37"/>
      <c r="V233" s="37"/>
      <c r="W233" s="37"/>
      <c r="X233" s="37"/>
      <c r="Y233" s="37"/>
      <c r="Z233" s="37"/>
      <c r="AA233" s="37"/>
      <c r="AB233" s="37"/>
      <c r="AC233" s="37"/>
      <c r="AD233" s="37"/>
      <c r="AE233" s="37"/>
      <c r="AR233" s="206" t="s">
        <v>104</v>
      </c>
      <c r="AT233" s="206" t="s">
        <v>264</v>
      </c>
      <c r="AU233" s="206" t="s">
        <v>89</v>
      </c>
      <c r="AY233" s="19" t="s">
        <v>262</v>
      </c>
      <c r="BE233" s="207">
        <f t="shared" si="44"/>
        <v>0</v>
      </c>
      <c r="BF233" s="207">
        <f t="shared" si="45"/>
        <v>0</v>
      </c>
      <c r="BG233" s="207">
        <f t="shared" si="46"/>
        <v>0</v>
      </c>
      <c r="BH233" s="207">
        <f t="shared" si="47"/>
        <v>0</v>
      </c>
      <c r="BI233" s="207">
        <f t="shared" si="48"/>
        <v>0</v>
      </c>
      <c r="BJ233" s="19" t="s">
        <v>89</v>
      </c>
      <c r="BK233" s="207">
        <f t="shared" si="49"/>
        <v>0</v>
      </c>
      <c r="BL233" s="19" t="s">
        <v>104</v>
      </c>
      <c r="BM233" s="206" t="s">
        <v>2485</v>
      </c>
    </row>
    <row r="234" spans="1:65" s="2" customFormat="1" ht="16.5" customHeight="1">
      <c r="A234" s="37"/>
      <c r="B234" s="38"/>
      <c r="C234" s="195" t="s">
        <v>1616</v>
      </c>
      <c r="D234" s="195" t="s">
        <v>264</v>
      </c>
      <c r="E234" s="196" t="s">
        <v>5628</v>
      </c>
      <c r="F234" s="197" t="s">
        <v>5629</v>
      </c>
      <c r="G234" s="198" t="s">
        <v>518</v>
      </c>
      <c r="H234" s="199">
        <v>1</v>
      </c>
      <c r="I234" s="200"/>
      <c r="J234" s="201">
        <f t="shared" si="40"/>
        <v>0</v>
      </c>
      <c r="K234" s="197" t="s">
        <v>44</v>
      </c>
      <c r="L234" s="42"/>
      <c r="M234" s="202" t="s">
        <v>44</v>
      </c>
      <c r="N234" s="203" t="s">
        <v>53</v>
      </c>
      <c r="O234" s="67"/>
      <c r="P234" s="204">
        <f t="shared" si="41"/>
        <v>0</v>
      </c>
      <c r="Q234" s="204">
        <v>0</v>
      </c>
      <c r="R234" s="204">
        <f t="shared" si="42"/>
        <v>0</v>
      </c>
      <c r="S234" s="204">
        <v>0</v>
      </c>
      <c r="T234" s="205">
        <f t="shared" si="43"/>
        <v>0</v>
      </c>
      <c r="U234" s="37"/>
      <c r="V234" s="37"/>
      <c r="W234" s="37"/>
      <c r="X234" s="37"/>
      <c r="Y234" s="37"/>
      <c r="Z234" s="37"/>
      <c r="AA234" s="37"/>
      <c r="AB234" s="37"/>
      <c r="AC234" s="37"/>
      <c r="AD234" s="37"/>
      <c r="AE234" s="37"/>
      <c r="AR234" s="206" t="s">
        <v>104</v>
      </c>
      <c r="AT234" s="206" t="s">
        <v>264</v>
      </c>
      <c r="AU234" s="206" t="s">
        <v>89</v>
      </c>
      <c r="AY234" s="19" t="s">
        <v>262</v>
      </c>
      <c r="BE234" s="207">
        <f t="shared" si="44"/>
        <v>0</v>
      </c>
      <c r="BF234" s="207">
        <f t="shared" si="45"/>
        <v>0</v>
      </c>
      <c r="BG234" s="207">
        <f t="shared" si="46"/>
        <v>0</v>
      </c>
      <c r="BH234" s="207">
        <f t="shared" si="47"/>
        <v>0</v>
      </c>
      <c r="BI234" s="207">
        <f t="shared" si="48"/>
        <v>0</v>
      </c>
      <c r="BJ234" s="19" t="s">
        <v>89</v>
      </c>
      <c r="BK234" s="207">
        <f t="shared" si="49"/>
        <v>0</v>
      </c>
      <c r="BL234" s="19" t="s">
        <v>104</v>
      </c>
      <c r="BM234" s="206" t="s">
        <v>2501</v>
      </c>
    </row>
    <row r="235" spans="1:65" s="2" customFormat="1" ht="16.5" customHeight="1">
      <c r="A235" s="37"/>
      <c r="B235" s="38"/>
      <c r="C235" s="195" t="s">
        <v>1620</v>
      </c>
      <c r="D235" s="195" t="s">
        <v>264</v>
      </c>
      <c r="E235" s="196" t="s">
        <v>5630</v>
      </c>
      <c r="F235" s="197" t="s">
        <v>5631</v>
      </c>
      <c r="G235" s="198" t="s">
        <v>518</v>
      </c>
      <c r="H235" s="199">
        <v>1</v>
      </c>
      <c r="I235" s="200"/>
      <c r="J235" s="201">
        <f t="shared" si="40"/>
        <v>0</v>
      </c>
      <c r="K235" s="197" t="s">
        <v>44</v>
      </c>
      <c r="L235" s="42"/>
      <c r="M235" s="202" t="s">
        <v>44</v>
      </c>
      <c r="N235" s="203" t="s">
        <v>53</v>
      </c>
      <c r="O235" s="67"/>
      <c r="P235" s="204">
        <f t="shared" si="41"/>
        <v>0</v>
      </c>
      <c r="Q235" s="204">
        <v>0</v>
      </c>
      <c r="R235" s="204">
        <f t="shared" si="42"/>
        <v>0</v>
      </c>
      <c r="S235" s="204">
        <v>0</v>
      </c>
      <c r="T235" s="205">
        <f t="shared" si="43"/>
        <v>0</v>
      </c>
      <c r="U235" s="37"/>
      <c r="V235" s="37"/>
      <c r="W235" s="37"/>
      <c r="X235" s="37"/>
      <c r="Y235" s="37"/>
      <c r="Z235" s="37"/>
      <c r="AA235" s="37"/>
      <c r="AB235" s="37"/>
      <c r="AC235" s="37"/>
      <c r="AD235" s="37"/>
      <c r="AE235" s="37"/>
      <c r="AR235" s="206" t="s">
        <v>104</v>
      </c>
      <c r="AT235" s="206" t="s">
        <v>264</v>
      </c>
      <c r="AU235" s="206" t="s">
        <v>89</v>
      </c>
      <c r="AY235" s="19" t="s">
        <v>262</v>
      </c>
      <c r="BE235" s="207">
        <f t="shared" si="44"/>
        <v>0</v>
      </c>
      <c r="BF235" s="207">
        <f t="shared" si="45"/>
        <v>0</v>
      </c>
      <c r="BG235" s="207">
        <f t="shared" si="46"/>
        <v>0</v>
      </c>
      <c r="BH235" s="207">
        <f t="shared" si="47"/>
        <v>0</v>
      </c>
      <c r="BI235" s="207">
        <f t="shared" si="48"/>
        <v>0</v>
      </c>
      <c r="BJ235" s="19" t="s">
        <v>89</v>
      </c>
      <c r="BK235" s="207">
        <f t="shared" si="49"/>
        <v>0</v>
      </c>
      <c r="BL235" s="19" t="s">
        <v>104</v>
      </c>
      <c r="BM235" s="206" t="s">
        <v>2517</v>
      </c>
    </row>
    <row r="236" spans="1:65" s="2" customFormat="1" ht="16.5" customHeight="1">
      <c r="A236" s="37"/>
      <c r="B236" s="38"/>
      <c r="C236" s="195" t="s">
        <v>1626</v>
      </c>
      <c r="D236" s="195" t="s">
        <v>264</v>
      </c>
      <c r="E236" s="196" t="s">
        <v>5632</v>
      </c>
      <c r="F236" s="197" t="s">
        <v>5633</v>
      </c>
      <c r="G236" s="198" t="s">
        <v>518</v>
      </c>
      <c r="H236" s="199">
        <v>1</v>
      </c>
      <c r="I236" s="200"/>
      <c r="J236" s="201">
        <f t="shared" si="40"/>
        <v>0</v>
      </c>
      <c r="K236" s="197" t="s">
        <v>44</v>
      </c>
      <c r="L236" s="42"/>
      <c r="M236" s="202" t="s">
        <v>44</v>
      </c>
      <c r="N236" s="203" t="s">
        <v>53</v>
      </c>
      <c r="O236" s="67"/>
      <c r="P236" s="204">
        <f t="shared" si="41"/>
        <v>0</v>
      </c>
      <c r="Q236" s="204">
        <v>0</v>
      </c>
      <c r="R236" s="204">
        <f t="shared" si="42"/>
        <v>0</v>
      </c>
      <c r="S236" s="204">
        <v>0</v>
      </c>
      <c r="T236" s="205">
        <f t="shared" si="43"/>
        <v>0</v>
      </c>
      <c r="U236" s="37"/>
      <c r="V236" s="37"/>
      <c r="W236" s="37"/>
      <c r="X236" s="37"/>
      <c r="Y236" s="37"/>
      <c r="Z236" s="37"/>
      <c r="AA236" s="37"/>
      <c r="AB236" s="37"/>
      <c r="AC236" s="37"/>
      <c r="AD236" s="37"/>
      <c r="AE236" s="37"/>
      <c r="AR236" s="206" t="s">
        <v>104</v>
      </c>
      <c r="AT236" s="206" t="s">
        <v>264</v>
      </c>
      <c r="AU236" s="206" t="s">
        <v>89</v>
      </c>
      <c r="AY236" s="19" t="s">
        <v>262</v>
      </c>
      <c r="BE236" s="207">
        <f t="shared" si="44"/>
        <v>0</v>
      </c>
      <c r="BF236" s="207">
        <f t="shared" si="45"/>
        <v>0</v>
      </c>
      <c r="BG236" s="207">
        <f t="shared" si="46"/>
        <v>0</v>
      </c>
      <c r="BH236" s="207">
        <f t="shared" si="47"/>
        <v>0</v>
      </c>
      <c r="BI236" s="207">
        <f t="shared" si="48"/>
        <v>0</v>
      </c>
      <c r="BJ236" s="19" t="s">
        <v>89</v>
      </c>
      <c r="BK236" s="207">
        <f t="shared" si="49"/>
        <v>0</v>
      </c>
      <c r="BL236" s="19" t="s">
        <v>104</v>
      </c>
      <c r="BM236" s="206" t="s">
        <v>2526</v>
      </c>
    </row>
    <row r="237" spans="1:65" s="2" customFormat="1" ht="16.5" customHeight="1">
      <c r="A237" s="37"/>
      <c r="B237" s="38"/>
      <c r="C237" s="195" t="s">
        <v>1633</v>
      </c>
      <c r="D237" s="195" t="s">
        <v>264</v>
      </c>
      <c r="E237" s="196" t="s">
        <v>5567</v>
      </c>
      <c r="F237" s="197" t="s">
        <v>5525</v>
      </c>
      <c r="G237" s="198" t="s">
        <v>518</v>
      </c>
      <c r="H237" s="199">
        <v>1</v>
      </c>
      <c r="I237" s="200"/>
      <c r="J237" s="201">
        <f t="shared" si="40"/>
        <v>0</v>
      </c>
      <c r="K237" s="197" t="s">
        <v>44</v>
      </c>
      <c r="L237" s="42"/>
      <c r="M237" s="202" t="s">
        <v>44</v>
      </c>
      <c r="N237" s="203" t="s">
        <v>53</v>
      </c>
      <c r="O237" s="67"/>
      <c r="P237" s="204">
        <f t="shared" si="41"/>
        <v>0</v>
      </c>
      <c r="Q237" s="204">
        <v>0</v>
      </c>
      <c r="R237" s="204">
        <f t="shared" si="42"/>
        <v>0</v>
      </c>
      <c r="S237" s="204">
        <v>0</v>
      </c>
      <c r="T237" s="205">
        <f t="shared" si="43"/>
        <v>0</v>
      </c>
      <c r="U237" s="37"/>
      <c r="V237" s="37"/>
      <c r="W237" s="37"/>
      <c r="X237" s="37"/>
      <c r="Y237" s="37"/>
      <c r="Z237" s="37"/>
      <c r="AA237" s="37"/>
      <c r="AB237" s="37"/>
      <c r="AC237" s="37"/>
      <c r="AD237" s="37"/>
      <c r="AE237" s="37"/>
      <c r="AR237" s="206" t="s">
        <v>104</v>
      </c>
      <c r="AT237" s="206" t="s">
        <v>264</v>
      </c>
      <c r="AU237" s="206" t="s">
        <v>89</v>
      </c>
      <c r="AY237" s="19" t="s">
        <v>262</v>
      </c>
      <c r="BE237" s="207">
        <f t="shared" si="44"/>
        <v>0</v>
      </c>
      <c r="BF237" s="207">
        <f t="shared" si="45"/>
        <v>0</v>
      </c>
      <c r="BG237" s="207">
        <f t="shared" si="46"/>
        <v>0</v>
      </c>
      <c r="BH237" s="207">
        <f t="shared" si="47"/>
        <v>0</v>
      </c>
      <c r="BI237" s="207">
        <f t="shared" si="48"/>
        <v>0</v>
      </c>
      <c r="BJ237" s="19" t="s">
        <v>89</v>
      </c>
      <c r="BK237" s="207">
        <f t="shared" si="49"/>
        <v>0</v>
      </c>
      <c r="BL237" s="19" t="s">
        <v>104</v>
      </c>
      <c r="BM237" s="206" t="s">
        <v>2542</v>
      </c>
    </row>
    <row r="238" spans="1:65" s="2" customFormat="1" ht="21.75" customHeight="1">
      <c r="A238" s="37"/>
      <c r="B238" s="38"/>
      <c r="C238" s="195" t="s">
        <v>1639</v>
      </c>
      <c r="D238" s="195" t="s">
        <v>264</v>
      </c>
      <c r="E238" s="196" t="s">
        <v>5634</v>
      </c>
      <c r="F238" s="197" t="s">
        <v>5527</v>
      </c>
      <c r="G238" s="198" t="s">
        <v>518</v>
      </c>
      <c r="H238" s="199">
        <v>1</v>
      </c>
      <c r="I238" s="200"/>
      <c r="J238" s="201">
        <f t="shared" si="40"/>
        <v>0</v>
      </c>
      <c r="K238" s="197" t="s">
        <v>44</v>
      </c>
      <c r="L238" s="42"/>
      <c r="M238" s="202" t="s">
        <v>44</v>
      </c>
      <c r="N238" s="203" t="s">
        <v>53</v>
      </c>
      <c r="O238" s="67"/>
      <c r="P238" s="204">
        <f t="shared" si="41"/>
        <v>0</v>
      </c>
      <c r="Q238" s="204">
        <v>0</v>
      </c>
      <c r="R238" s="204">
        <f t="shared" si="42"/>
        <v>0</v>
      </c>
      <c r="S238" s="204">
        <v>0</v>
      </c>
      <c r="T238" s="205">
        <f t="shared" si="43"/>
        <v>0</v>
      </c>
      <c r="U238" s="37"/>
      <c r="V238" s="37"/>
      <c r="W238" s="37"/>
      <c r="X238" s="37"/>
      <c r="Y238" s="37"/>
      <c r="Z238" s="37"/>
      <c r="AA238" s="37"/>
      <c r="AB238" s="37"/>
      <c r="AC238" s="37"/>
      <c r="AD238" s="37"/>
      <c r="AE238" s="37"/>
      <c r="AR238" s="206" t="s">
        <v>104</v>
      </c>
      <c r="AT238" s="206" t="s">
        <v>264</v>
      </c>
      <c r="AU238" s="206" t="s">
        <v>89</v>
      </c>
      <c r="AY238" s="19" t="s">
        <v>262</v>
      </c>
      <c r="BE238" s="207">
        <f t="shared" si="44"/>
        <v>0</v>
      </c>
      <c r="BF238" s="207">
        <f t="shared" si="45"/>
        <v>0</v>
      </c>
      <c r="BG238" s="207">
        <f t="shared" si="46"/>
        <v>0</v>
      </c>
      <c r="BH238" s="207">
        <f t="shared" si="47"/>
        <v>0</v>
      </c>
      <c r="BI238" s="207">
        <f t="shared" si="48"/>
        <v>0</v>
      </c>
      <c r="BJ238" s="19" t="s">
        <v>89</v>
      </c>
      <c r="BK238" s="207">
        <f t="shared" si="49"/>
        <v>0</v>
      </c>
      <c r="BL238" s="19" t="s">
        <v>104</v>
      </c>
      <c r="BM238" s="206" t="s">
        <v>2570</v>
      </c>
    </row>
    <row r="239" spans="1:65" s="12" customFormat="1" ht="25.9" customHeight="1">
      <c r="B239" s="179"/>
      <c r="C239" s="180"/>
      <c r="D239" s="181" t="s">
        <v>81</v>
      </c>
      <c r="E239" s="182" t="s">
        <v>5428</v>
      </c>
      <c r="F239" s="182" t="s">
        <v>5635</v>
      </c>
      <c r="G239" s="180"/>
      <c r="H239" s="180"/>
      <c r="I239" s="183"/>
      <c r="J239" s="184">
        <f>BK239</f>
        <v>0</v>
      </c>
      <c r="K239" s="180"/>
      <c r="L239" s="185"/>
      <c r="M239" s="186"/>
      <c r="N239" s="187"/>
      <c r="O239" s="187"/>
      <c r="P239" s="188">
        <f>SUM(P240:P263)</f>
        <v>0</v>
      </c>
      <c r="Q239" s="187"/>
      <c r="R239" s="188">
        <f>SUM(R240:R263)</f>
        <v>0</v>
      </c>
      <c r="S239" s="187"/>
      <c r="T239" s="189">
        <f>SUM(T240:T263)</f>
        <v>0</v>
      </c>
      <c r="AR239" s="190" t="s">
        <v>89</v>
      </c>
      <c r="AT239" s="191" t="s">
        <v>81</v>
      </c>
      <c r="AU239" s="191" t="s">
        <v>82</v>
      </c>
      <c r="AY239" s="190" t="s">
        <v>262</v>
      </c>
      <c r="BK239" s="192">
        <f>SUM(BK240:BK263)</f>
        <v>0</v>
      </c>
    </row>
    <row r="240" spans="1:65" s="2" customFormat="1" ht="16.5" customHeight="1">
      <c r="A240" s="37"/>
      <c r="B240" s="38"/>
      <c r="C240" s="195" t="s">
        <v>1644</v>
      </c>
      <c r="D240" s="195" t="s">
        <v>264</v>
      </c>
      <c r="E240" s="196" t="s">
        <v>5636</v>
      </c>
      <c r="F240" s="197" t="s">
        <v>5637</v>
      </c>
      <c r="G240" s="198" t="s">
        <v>518</v>
      </c>
      <c r="H240" s="199">
        <v>1</v>
      </c>
      <c r="I240" s="200"/>
      <c r="J240" s="201">
        <f t="shared" ref="J240:J263" si="50">ROUND(I240*H240,2)</f>
        <v>0</v>
      </c>
      <c r="K240" s="197" t="s">
        <v>44</v>
      </c>
      <c r="L240" s="42"/>
      <c r="M240" s="202" t="s">
        <v>44</v>
      </c>
      <c r="N240" s="203" t="s">
        <v>53</v>
      </c>
      <c r="O240" s="67"/>
      <c r="P240" s="204">
        <f t="shared" ref="P240:P263" si="51">O240*H240</f>
        <v>0</v>
      </c>
      <c r="Q240" s="204">
        <v>0</v>
      </c>
      <c r="R240" s="204">
        <f t="shared" ref="R240:R263" si="52">Q240*H240</f>
        <v>0</v>
      </c>
      <c r="S240" s="204">
        <v>0</v>
      </c>
      <c r="T240" s="205">
        <f t="shared" ref="T240:T263" si="53">S240*H240</f>
        <v>0</v>
      </c>
      <c r="U240" s="37"/>
      <c r="V240" s="37"/>
      <c r="W240" s="37"/>
      <c r="X240" s="37"/>
      <c r="Y240" s="37"/>
      <c r="Z240" s="37"/>
      <c r="AA240" s="37"/>
      <c r="AB240" s="37"/>
      <c r="AC240" s="37"/>
      <c r="AD240" s="37"/>
      <c r="AE240" s="37"/>
      <c r="AR240" s="206" t="s">
        <v>104</v>
      </c>
      <c r="AT240" s="206" t="s">
        <v>264</v>
      </c>
      <c r="AU240" s="206" t="s">
        <v>89</v>
      </c>
      <c r="AY240" s="19" t="s">
        <v>262</v>
      </c>
      <c r="BE240" s="207">
        <f t="shared" ref="BE240:BE263" si="54">IF(N240="základní",J240,0)</f>
        <v>0</v>
      </c>
      <c r="BF240" s="207">
        <f t="shared" ref="BF240:BF263" si="55">IF(N240="snížená",J240,0)</f>
        <v>0</v>
      </c>
      <c r="BG240" s="207">
        <f t="shared" ref="BG240:BG263" si="56">IF(N240="zákl. přenesená",J240,0)</f>
        <v>0</v>
      </c>
      <c r="BH240" s="207">
        <f t="shared" ref="BH240:BH263" si="57">IF(N240="sníž. přenesená",J240,0)</f>
        <v>0</v>
      </c>
      <c r="BI240" s="207">
        <f t="shared" ref="BI240:BI263" si="58">IF(N240="nulová",J240,0)</f>
        <v>0</v>
      </c>
      <c r="BJ240" s="19" t="s">
        <v>89</v>
      </c>
      <c r="BK240" s="207">
        <f t="shared" ref="BK240:BK263" si="59">ROUND(I240*H240,2)</f>
        <v>0</v>
      </c>
      <c r="BL240" s="19" t="s">
        <v>104</v>
      </c>
      <c r="BM240" s="206" t="s">
        <v>2578</v>
      </c>
    </row>
    <row r="241" spans="1:65" s="2" customFormat="1" ht="16.5" customHeight="1">
      <c r="A241" s="37"/>
      <c r="B241" s="38"/>
      <c r="C241" s="195" t="s">
        <v>1650</v>
      </c>
      <c r="D241" s="195" t="s">
        <v>264</v>
      </c>
      <c r="E241" s="196" t="s">
        <v>5638</v>
      </c>
      <c r="F241" s="197" t="s">
        <v>5639</v>
      </c>
      <c r="G241" s="198" t="s">
        <v>518</v>
      </c>
      <c r="H241" s="199">
        <v>1</v>
      </c>
      <c r="I241" s="200"/>
      <c r="J241" s="201">
        <f t="shared" si="50"/>
        <v>0</v>
      </c>
      <c r="K241" s="197" t="s">
        <v>44</v>
      </c>
      <c r="L241" s="42"/>
      <c r="M241" s="202" t="s">
        <v>44</v>
      </c>
      <c r="N241" s="203" t="s">
        <v>53</v>
      </c>
      <c r="O241" s="67"/>
      <c r="P241" s="204">
        <f t="shared" si="51"/>
        <v>0</v>
      </c>
      <c r="Q241" s="204">
        <v>0</v>
      </c>
      <c r="R241" s="204">
        <f t="shared" si="52"/>
        <v>0</v>
      </c>
      <c r="S241" s="204">
        <v>0</v>
      </c>
      <c r="T241" s="205">
        <f t="shared" si="53"/>
        <v>0</v>
      </c>
      <c r="U241" s="37"/>
      <c r="V241" s="37"/>
      <c r="W241" s="37"/>
      <c r="X241" s="37"/>
      <c r="Y241" s="37"/>
      <c r="Z241" s="37"/>
      <c r="AA241" s="37"/>
      <c r="AB241" s="37"/>
      <c r="AC241" s="37"/>
      <c r="AD241" s="37"/>
      <c r="AE241" s="37"/>
      <c r="AR241" s="206" t="s">
        <v>104</v>
      </c>
      <c r="AT241" s="206" t="s">
        <v>264</v>
      </c>
      <c r="AU241" s="206" t="s">
        <v>89</v>
      </c>
      <c r="AY241" s="19" t="s">
        <v>262</v>
      </c>
      <c r="BE241" s="207">
        <f t="shared" si="54"/>
        <v>0</v>
      </c>
      <c r="BF241" s="207">
        <f t="shared" si="55"/>
        <v>0</v>
      </c>
      <c r="BG241" s="207">
        <f t="shared" si="56"/>
        <v>0</v>
      </c>
      <c r="BH241" s="207">
        <f t="shared" si="57"/>
        <v>0</v>
      </c>
      <c r="BI241" s="207">
        <f t="shared" si="58"/>
        <v>0</v>
      </c>
      <c r="BJ241" s="19" t="s">
        <v>89</v>
      </c>
      <c r="BK241" s="207">
        <f t="shared" si="59"/>
        <v>0</v>
      </c>
      <c r="BL241" s="19" t="s">
        <v>104</v>
      </c>
      <c r="BM241" s="206" t="s">
        <v>2621</v>
      </c>
    </row>
    <row r="242" spans="1:65" s="2" customFormat="1" ht="16.5" customHeight="1">
      <c r="A242" s="37"/>
      <c r="B242" s="38"/>
      <c r="C242" s="195" t="s">
        <v>1659</v>
      </c>
      <c r="D242" s="195" t="s">
        <v>264</v>
      </c>
      <c r="E242" s="196" t="s">
        <v>5640</v>
      </c>
      <c r="F242" s="197" t="s">
        <v>5641</v>
      </c>
      <c r="G242" s="198" t="s">
        <v>518</v>
      </c>
      <c r="H242" s="199">
        <v>1</v>
      </c>
      <c r="I242" s="200"/>
      <c r="J242" s="201">
        <f t="shared" si="50"/>
        <v>0</v>
      </c>
      <c r="K242" s="197" t="s">
        <v>44</v>
      </c>
      <c r="L242" s="42"/>
      <c r="M242" s="202" t="s">
        <v>44</v>
      </c>
      <c r="N242" s="203" t="s">
        <v>53</v>
      </c>
      <c r="O242" s="67"/>
      <c r="P242" s="204">
        <f t="shared" si="51"/>
        <v>0</v>
      </c>
      <c r="Q242" s="204">
        <v>0</v>
      </c>
      <c r="R242" s="204">
        <f t="shared" si="52"/>
        <v>0</v>
      </c>
      <c r="S242" s="204">
        <v>0</v>
      </c>
      <c r="T242" s="205">
        <f t="shared" si="53"/>
        <v>0</v>
      </c>
      <c r="U242" s="37"/>
      <c r="V242" s="37"/>
      <c r="W242" s="37"/>
      <c r="X242" s="37"/>
      <c r="Y242" s="37"/>
      <c r="Z242" s="37"/>
      <c r="AA242" s="37"/>
      <c r="AB242" s="37"/>
      <c r="AC242" s="37"/>
      <c r="AD242" s="37"/>
      <c r="AE242" s="37"/>
      <c r="AR242" s="206" t="s">
        <v>104</v>
      </c>
      <c r="AT242" s="206" t="s">
        <v>264</v>
      </c>
      <c r="AU242" s="206" t="s">
        <v>89</v>
      </c>
      <c r="AY242" s="19" t="s">
        <v>262</v>
      </c>
      <c r="BE242" s="207">
        <f t="shared" si="54"/>
        <v>0</v>
      </c>
      <c r="BF242" s="207">
        <f t="shared" si="55"/>
        <v>0</v>
      </c>
      <c r="BG242" s="207">
        <f t="shared" si="56"/>
        <v>0</v>
      </c>
      <c r="BH242" s="207">
        <f t="shared" si="57"/>
        <v>0</v>
      </c>
      <c r="BI242" s="207">
        <f t="shared" si="58"/>
        <v>0</v>
      </c>
      <c r="BJ242" s="19" t="s">
        <v>89</v>
      </c>
      <c r="BK242" s="207">
        <f t="shared" si="59"/>
        <v>0</v>
      </c>
      <c r="BL242" s="19" t="s">
        <v>104</v>
      </c>
      <c r="BM242" s="206" t="s">
        <v>2629</v>
      </c>
    </row>
    <row r="243" spans="1:65" s="2" customFormat="1" ht="16.5" customHeight="1">
      <c r="A243" s="37"/>
      <c r="B243" s="38"/>
      <c r="C243" s="195" t="s">
        <v>1664</v>
      </c>
      <c r="D243" s="195" t="s">
        <v>264</v>
      </c>
      <c r="E243" s="196" t="s">
        <v>5642</v>
      </c>
      <c r="F243" s="197" t="s">
        <v>5643</v>
      </c>
      <c r="G243" s="198" t="s">
        <v>518</v>
      </c>
      <c r="H243" s="199">
        <v>1</v>
      </c>
      <c r="I243" s="200"/>
      <c r="J243" s="201">
        <f t="shared" si="50"/>
        <v>0</v>
      </c>
      <c r="K243" s="197" t="s">
        <v>44</v>
      </c>
      <c r="L243" s="42"/>
      <c r="M243" s="202" t="s">
        <v>44</v>
      </c>
      <c r="N243" s="203" t="s">
        <v>53</v>
      </c>
      <c r="O243" s="67"/>
      <c r="P243" s="204">
        <f t="shared" si="51"/>
        <v>0</v>
      </c>
      <c r="Q243" s="204">
        <v>0</v>
      </c>
      <c r="R243" s="204">
        <f t="shared" si="52"/>
        <v>0</v>
      </c>
      <c r="S243" s="204">
        <v>0</v>
      </c>
      <c r="T243" s="205">
        <f t="shared" si="53"/>
        <v>0</v>
      </c>
      <c r="U243" s="37"/>
      <c r="V243" s="37"/>
      <c r="W243" s="37"/>
      <c r="X243" s="37"/>
      <c r="Y243" s="37"/>
      <c r="Z243" s="37"/>
      <c r="AA243" s="37"/>
      <c r="AB243" s="37"/>
      <c r="AC243" s="37"/>
      <c r="AD243" s="37"/>
      <c r="AE243" s="37"/>
      <c r="AR243" s="206" t="s">
        <v>104</v>
      </c>
      <c r="AT243" s="206" t="s">
        <v>264</v>
      </c>
      <c r="AU243" s="206" t="s">
        <v>89</v>
      </c>
      <c r="AY243" s="19" t="s">
        <v>262</v>
      </c>
      <c r="BE243" s="207">
        <f t="shared" si="54"/>
        <v>0</v>
      </c>
      <c r="BF243" s="207">
        <f t="shared" si="55"/>
        <v>0</v>
      </c>
      <c r="BG243" s="207">
        <f t="shared" si="56"/>
        <v>0</v>
      </c>
      <c r="BH243" s="207">
        <f t="shared" si="57"/>
        <v>0</v>
      </c>
      <c r="BI243" s="207">
        <f t="shared" si="58"/>
        <v>0</v>
      </c>
      <c r="BJ243" s="19" t="s">
        <v>89</v>
      </c>
      <c r="BK243" s="207">
        <f t="shared" si="59"/>
        <v>0</v>
      </c>
      <c r="BL243" s="19" t="s">
        <v>104</v>
      </c>
      <c r="BM243" s="206" t="s">
        <v>2635</v>
      </c>
    </row>
    <row r="244" spans="1:65" s="2" customFormat="1" ht="16.5" customHeight="1">
      <c r="A244" s="37"/>
      <c r="B244" s="38"/>
      <c r="C244" s="195" t="s">
        <v>1673</v>
      </c>
      <c r="D244" s="195" t="s">
        <v>264</v>
      </c>
      <c r="E244" s="196" t="s">
        <v>5644</v>
      </c>
      <c r="F244" s="197" t="s">
        <v>5645</v>
      </c>
      <c r="G244" s="198" t="s">
        <v>518</v>
      </c>
      <c r="H244" s="199">
        <v>1</v>
      </c>
      <c r="I244" s="200"/>
      <c r="J244" s="201">
        <f t="shared" si="50"/>
        <v>0</v>
      </c>
      <c r="K244" s="197" t="s">
        <v>44</v>
      </c>
      <c r="L244" s="42"/>
      <c r="M244" s="202" t="s">
        <v>44</v>
      </c>
      <c r="N244" s="203" t="s">
        <v>53</v>
      </c>
      <c r="O244" s="67"/>
      <c r="P244" s="204">
        <f t="shared" si="51"/>
        <v>0</v>
      </c>
      <c r="Q244" s="204">
        <v>0</v>
      </c>
      <c r="R244" s="204">
        <f t="shared" si="52"/>
        <v>0</v>
      </c>
      <c r="S244" s="204">
        <v>0</v>
      </c>
      <c r="T244" s="205">
        <f t="shared" si="53"/>
        <v>0</v>
      </c>
      <c r="U244" s="37"/>
      <c r="V244" s="37"/>
      <c r="W244" s="37"/>
      <c r="X244" s="37"/>
      <c r="Y244" s="37"/>
      <c r="Z244" s="37"/>
      <c r="AA244" s="37"/>
      <c r="AB244" s="37"/>
      <c r="AC244" s="37"/>
      <c r="AD244" s="37"/>
      <c r="AE244" s="37"/>
      <c r="AR244" s="206" t="s">
        <v>104</v>
      </c>
      <c r="AT244" s="206" t="s">
        <v>264</v>
      </c>
      <c r="AU244" s="206" t="s">
        <v>89</v>
      </c>
      <c r="AY244" s="19" t="s">
        <v>262</v>
      </c>
      <c r="BE244" s="207">
        <f t="shared" si="54"/>
        <v>0</v>
      </c>
      <c r="BF244" s="207">
        <f t="shared" si="55"/>
        <v>0</v>
      </c>
      <c r="BG244" s="207">
        <f t="shared" si="56"/>
        <v>0</v>
      </c>
      <c r="BH244" s="207">
        <f t="shared" si="57"/>
        <v>0</v>
      </c>
      <c r="BI244" s="207">
        <f t="shared" si="58"/>
        <v>0</v>
      </c>
      <c r="BJ244" s="19" t="s">
        <v>89</v>
      </c>
      <c r="BK244" s="207">
        <f t="shared" si="59"/>
        <v>0</v>
      </c>
      <c r="BL244" s="19" t="s">
        <v>104</v>
      </c>
      <c r="BM244" s="206" t="s">
        <v>2641</v>
      </c>
    </row>
    <row r="245" spans="1:65" s="2" customFormat="1" ht="16.5" customHeight="1">
      <c r="A245" s="37"/>
      <c r="B245" s="38"/>
      <c r="C245" s="195" t="s">
        <v>1681</v>
      </c>
      <c r="D245" s="195" t="s">
        <v>264</v>
      </c>
      <c r="E245" s="196" t="s">
        <v>5646</v>
      </c>
      <c r="F245" s="197" t="s">
        <v>5647</v>
      </c>
      <c r="G245" s="198" t="s">
        <v>518</v>
      </c>
      <c r="H245" s="199">
        <v>1</v>
      </c>
      <c r="I245" s="200"/>
      <c r="J245" s="201">
        <f t="shared" si="50"/>
        <v>0</v>
      </c>
      <c r="K245" s="197" t="s">
        <v>44</v>
      </c>
      <c r="L245" s="42"/>
      <c r="M245" s="202" t="s">
        <v>44</v>
      </c>
      <c r="N245" s="203" t="s">
        <v>53</v>
      </c>
      <c r="O245" s="67"/>
      <c r="P245" s="204">
        <f t="shared" si="51"/>
        <v>0</v>
      </c>
      <c r="Q245" s="204">
        <v>0</v>
      </c>
      <c r="R245" s="204">
        <f t="shared" si="52"/>
        <v>0</v>
      </c>
      <c r="S245" s="204">
        <v>0</v>
      </c>
      <c r="T245" s="205">
        <f t="shared" si="53"/>
        <v>0</v>
      </c>
      <c r="U245" s="37"/>
      <c r="V245" s="37"/>
      <c r="W245" s="37"/>
      <c r="X245" s="37"/>
      <c r="Y245" s="37"/>
      <c r="Z245" s="37"/>
      <c r="AA245" s="37"/>
      <c r="AB245" s="37"/>
      <c r="AC245" s="37"/>
      <c r="AD245" s="37"/>
      <c r="AE245" s="37"/>
      <c r="AR245" s="206" t="s">
        <v>104</v>
      </c>
      <c r="AT245" s="206" t="s">
        <v>264</v>
      </c>
      <c r="AU245" s="206" t="s">
        <v>89</v>
      </c>
      <c r="AY245" s="19" t="s">
        <v>262</v>
      </c>
      <c r="BE245" s="207">
        <f t="shared" si="54"/>
        <v>0</v>
      </c>
      <c r="BF245" s="207">
        <f t="shared" si="55"/>
        <v>0</v>
      </c>
      <c r="BG245" s="207">
        <f t="shared" si="56"/>
        <v>0</v>
      </c>
      <c r="BH245" s="207">
        <f t="shared" si="57"/>
        <v>0</v>
      </c>
      <c r="BI245" s="207">
        <f t="shared" si="58"/>
        <v>0</v>
      </c>
      <c r="BJ245" s="19" t="s">
        <v>89</v>
      </c>
      <c r="BK245" s="207">
        <f t="shared" si="59"/>
        <v>0</v>
      </c>
      <c r="BL245" s="19" t="s">
        <v>104</v>
      </c>
      <c r="BM245" s="206" t="s">
        <v>2647</v>
      </c>
    </row>
    <row r="246" spans="1:65" s="2" customFormat="1" ht="16.5" customHeight="1">
      <c r="A246" s="37"/>
      <c r="B246" s="38"/>
      <c r="C246" s="195" t="s">
        <v>1687</v>
      </c>
      <c r="D246" s="195" t="s">
        <v>264</v>
      </c>
      <c r="E246" s="196" t="s">
        <v>5582</v>
      </c>
      <c r="F246" s="197" t="s">
        <v>5583</v>
      </c>
      <c r="G246" s="198" t="s">
        <v>518</v>
      </c>
      <c r="H246" s="199">
        <v>1</v>
      </c>
      <c r="I246" s="200"/>
      <c r="J246" s="201">
        <f t="shared" si="50"/>
        <v>0</v>
      </c>
      <c r="K246" s="197" t="s">
        <v>44</v>
      </c>
      <c r="L246" s="42"/>
      <c r="M246" s="202" t="s">
        <v>44</v>
      </c>
      <c r="N246" s="203" t="s">
        <v>53</v>
      </c>
      <c r="O246" s="67"/>
      <c r="P246" s="204">
        <f t="shared" si="51"/>
        <v>0</v>
      </c>
      <c r="Q246" s="204">
        <v>0</v>
      </c>
      <c r="R246" s="204">
        <f t="shared" si="52"/>
        <v>0</v>
      </c>
      <c r="S246" s="204">
        <v>0</v>
      </c>
      <c r="T246" s="205">
        <f t="shared" si="53"/>
        <v>0</v>
      </c>
      <c r="U246" s="37"/>
      <c r="V246" s="37"/>
      <c r="W246" s="37"/>
      <c r="X246" s="37"/>
      <c r="Y246" s="37"/>
      <c r="Z246" s="37"/>
      <c r="AA246" s="37"/>
      <c r="AB246" s="37"/>
      <c r="AC246" s="37"/>
      <c r="AD246" s="37"/>
      <c r="AE246" s="37"/>
      <c r="AR246" s="206" t="s">
        <v>104</v>
      </c>
      <c r="AT246" s="206" t="s">
        <v>264</v>
      </c>
      <c r="AU246" s="206" t="s">
        <v>89</v>
      </c>
      <c r="AY246" s="19" t="s">
        <v>262</v>
      </c>
      <c r="BE246" s="207">
        <f t="shared" si="54"/>
        <v>0</v>
      </c>
      <c r="BF246" s="207">
        <f t="shared" si="55"/>
        <v>0</v>
      </c>
      <c r="BG246" s="207">
        <f t="shared" si="56"/>
        <v>0</v>
      </c>
      <c r="BH246" s="207">
        <f t="shared" si="57"/>
        <v>0</v>
      </c>
      <c r="BI246" s="207">
        <f t="shared" si="58"/>
        <v>0</v>
      </c>
      <c r="BJ246" s="19" t="s">
        <v>89</v>
      </c>
      <c r="BK246" s="207">
        <f t="shared" si="59"/>
        <v>0</v>
      </c>
      <c r="BL246" s="19" t="s">
        <v>104</v>
      </c>
      <c r="BM246" s="206" t="s">
        <v>2677</v>
      </c>
    </row>
    <row r="247" spans="1:65" s="2" customFormat="1" ht="16.5" customHeight="1">
      <c r="A247" s="37"/>
      <c r="B247" s="38"/>
      <c r="C247" s="195" t="s">
        <v>1691</v>
      </c>
      <c r="D247" s="195" t="s">
        <v>264</v>
      </c>
      <c r="E247" s="196" t="s">
        <v>5616</v>
      </c>
      <c r="F247" s="197" t="s">
        <v>5617</v>
      </c>
      <c r="G247" s="198" t="s">
        <v>518</v>
      </c>
      <c r="H247" s="199">
        <v>1</v>
      </c>
      <c r="I247" s="200"/>
      <c r="J247" s="201">
        <f t="shared" si="50"/>
        <v>0</v>
      </c>
      <c r="K247" s="197" t="s">
        <v>44</v>
      </c>
      <c r="L247" s="42"/>
      <c r="M247" s="202" t="s">
        <v>44</v>
      </c>
      <c r="N247" s="203" t="s">
        <v>53</v>
      </c>
      <c r="O247" s="67"/>
      <c r="P247" s="204">
        <f t="shared" si="51"/>
        <v>0</v>
      </c>
      <c r="Q247" s="204">
        <v>0</v>
      </c>
      <c r="R247" s="204">
        <f t="shared" si="52"/>
        <v>0</v>
      </c>
      <c r="S247" s="204">
        <v>0</v>
      </c>
      <c r="T247" s="205">
        <f t="shared" si="53"/>
        <v>0</v>
      </c>
      <c r="U247" s="37"/>
      <c r="V247" s="37"/>
      <c r="W247" s="37"/>
      <c r="X247" s="37"/>
      <c r="Y247" s="37"/>
      <c r="Z247" s="37"/>
      <c r="AA247" s="37"/>
      <c r="AB247" s="37"/>
      <c r="AC247" s="37"/>
      <c r="AD247" s="37"/>
      <c r="AE247" s="37"/>
      <c r="AR247" s="206" t="s">
        <v>104</v>
      </c>
      <c r="AT247" s="206" t="s">
        <v>264</v>
      </c>
      <c r="AU247" s="206" t="s">
        <v>89</v>
      </c>
      <c r="AY247" s="19" t="s">
        <v>262</v>
      </c>
      <c r="BE247" s="207">
        <f t="shared" si="54"/>
        <v>0</v>
      </c>
      <c r="BF247" s="207">
        <f t="shared" si="55"/>
        <v>0</v>
      </c>
      <c r="BG247" s="207">
        <f t="shared" si="56"/>
        <v>0</v>
      </c>
      <c r="BH247" s="207">
        <f t="shared" si="57"/>
        <v>0</v>
      </c>
      <c r="BI247" s="207">
        <f t="shared" si="58"/>
        <v>0</v>
      </c>
      <c r="BJ247" s="19" t="s">
        <v>89</v>
      </c>
      <c r="BK247" s="207">
        <f t="shared" si="59"/>
        <v>0</v>
      </c>
      <c r="BL247" s="19" t="s">
        <v>104</v>
      </c>
      <c r="BM247" s="206" t="s">
        <v>2685</v>
      </c>
    </row>
    <row r="248" spans="1:65" s="2" customFormat="1" ht="16.5" customHeight="1">
      <c r="A248" s="37"/>
      <c r="B248" s="38"/>
      <c r="C248" s="195" t="s">
        <v>1698</v>
      </c>
      <c r="D248" s="195" t="s">
        <v>264</v>
      </c>
      <c r="E248" s="196" t="s">
        <v>5586</v>
      </c>
      <c r="F248" s="197" t="s">
        <v>5587</v>
      </c>
      <c r="G248" s="198" t="s">
        <v>518</v>
      </c>
      <c r="H248" s="199">
        <v>2</v>
      </c>
      <c r="I248" s="200"/>
      <c r="J248" s="201">
        <f t="shared" si="50"/>
        <v>0</v>
      </c>
      <c r="K248" s="197" t="s">
        <v>44</v>
      </c>
      <c r="L248" s="42"/>
      <c r="M248" s="202" t="s">
        <v>44</v>
      </c>
      <c r="N248" s="203" t="s">
        <v>53</v>
      </c>
      <c r="O248" s="67"/>
      <c r="P248" s="204">
        <f t="shared" si="51"/>
        <v>0</v>
      </c>
      <c r="Q248" s="204">
        <v>0</v>
      </c>
      <c r="R248" s="204">
        <f t="shared" si="52"/>
        <v>0</v>
      </c>
      <c r="S248" s="204">
        <v>0</v>
      </c>
      <c r="T248" s="205">
        <f t="shared" si="53"/>
        <v>0</v>
      </c>
      <c r="U248" s="37"/>
      <c r="V248" s="37"/>
      <c r="W248" s="37"/>
      <c r="X248" s="37"/>
      <c r="Y248" s="37"/>
      <c r="Z248" s="37"/>
      <c r="AA248" s="37"/>
      <c r="AB248" s="37"/>
      <c r="AC248" s="37"/>
      <c r="AD248" s="37"/>
      <c r="AE248" s="37"/>
      <c r="AR248" s="206" t="s">
        <v>104</v>
      </c>
      <c r="AT248" s="206" t="s">
        <v>264</v>
      </c>
      <c r="AU248" s="206" t="s">
        <v>89</v>
      </c>
      <c r="AY248" s="19" t="s">
        <v>262</v>
      </c>
      <c r="BE248" s="207">
        <f t="shared" si="54"/>
        <v>0</v>
      </c>
      <c r="BF248" s="207">
        <f t="shared" si="55"/>
        <v>0</v>
      </c>
      <c r="BG248" s="207">
        <f t="shared" si="56"/>
        <v>0</v>
      </c>
      <c r="BH248" s="207">
        <f t="shared" si="57"/>
        <v>0</v>
      </c>
      <c r="BI248" s="207">
        <f t="shared" si="58"/>
        <v>0</v>
      </c>
      <c r="BJ248" s="19" t="s">
        <v>89</v>
      </c>
      <c r="BK248" s="207">
        <f t="shared" si="59"/>
        <v>0</v>
      </c>
      <c r="BL248" s="19" t="s">
        <v>104</v>
      </c>
      <c r="BM248" s="206" t="s">
        <v>2691</v>
      </c>
    </row>
    <row r="249" spans="1:65" s="2" customFormat="1" ht="16.5" customHeight="1">
      <c r="A249" s="37"/>
      <c r="B249" s="38"/>
      <c r="C249" s="195" t="s">
        <v>1726</v>
      </c>
      <c r="D249" s="195" t="s">
        <v>264</v>
      </c>
      <c r="E249" s="196" t="s">
        <v>5618</v>
      </c>
      <c r="F249" s="197" t="s">
        <v>5619</v>
      </c>
      <c r="G249" s="198" t="s">
        <v>518</v>
      </c>
      <c r="H249" s="199">
        <v>3</v>
      </c>
      <c r="I249" s="200"/>
      <c r="J249" s="201">
        <f t="shared" si="50"/>
        <v>0</v>
      </c>
      <c r="K249" s="197" t="s">
        <v>44</v>
      </c>
      <c r="L249" s="42"/>
      <c r="M249" s="202" t="s">
        <v>44</v>
      </c>
      <c r="N249" s="203" t="s">
        <v>53</v>
      </c>
      <c r="O249" s="67"/>
      <c r="P249" s="204">
        <f t="shared" si="51"/>
        <v>0</v>
      </c>
      <c r="Q249" s="204">
        <v>0</v>
      </c>
      <c r="R249" s="204">
        <f t="shared" si="52"/>
        <v>0</v>
      </c>
      <c r="S249" s="204">
        <v>0</v>
      </c>
      <c r="T249" s="205">
        <f t="shared" si="53"/>
        <v>0</v>
      </c>
      <c r="U249" s="37"/>
      <c r="V249" s="37"/>
      <c r="W249" s="37"/>
      <c r="X249" s="37"/>
      <c r="Y249" s="37"/>
      <c r="Z249" s="37"/>
      <c r="AA249" s="37"/>
      <c r="AB249" s="37"/>
      <c r="AC249" s="37"/>
      <c r="AD249" s="37"/>
      <c r="AE249" s="37"/>
      <c r="AR249" s="206" t="s">
        <v>104</v>
      </c>
      <c r="AT249" s="206" t="s">
        <v>264</v>
      </c>
      <c r="AU249" s="206" t="s">
        <v>89</v>
      </c>
      <c r="AY249" s="19" t="s">
        <v>262</v>
      </c>
      <c r="BE249" s="207">
        <f t="shared" si="54"/>
        <v>0</v>
      </c>
      <c r="BF249" s="207">
        <f t="shared" si="55"/>
        <v>0</v>
      </c>
      <c r="BG249" s="207">
        <f t="shared" si="56"/>
        <v>0</v>
      </c>
      <c r="BH249" s="207">
        <f t="shared" si="57"/>
        <v>0</v>
      </c>
      <c r="BI249" s="207">
        <f t="shared" si="58"/>
        <v>0</v>
      </c>
      <c r="BJ249" s="19" t="s">
        <v>89</v>
      </c>
      <c r="BK249" s="207">
        <f t="shared" si="59"/>
        <v>0</v>
      </c>
      <c r="BL249" s="19" t="s">
        <v>104</v>
      </c>
      <c r="BM249" s="206" t="s">
        <v>2702</v>
      </c>
    </row>
    <row r="250" spans="1:65" s="2" customFormat="1" ht="16.5" customHeight="1">
      <c r="A250" s="37"/>
      <c r="B250" s="38"/>
      <c r="C250" s="195" t="s">
        <v>1731</v>
      </c>
      <c r="D250" s="195" t="s">
        <v>264</v>
      </c>
      <c r="E250" s="196" t="s">
        <v>5620</v>
      </c>
      <c r="F250" s="197" t="s">
        <v>5621</v>
      </c>
      <c r="G250" s="198" t="s">
        <v>518</v>
      </c>
      <c r="H250" s="199">
        <v>6</v>
      </c>
      <c r="I250" s="200"/>
      <c r="J250" s="201">
        <f t="shared" si="50"/>
        <v>0</v>
      </c>
      <c r="K250" s="197" t="s">
        <v>44</v>
      </c>
      <c r="L250" s="42"/>
      <c r="M250" s="202" t="s">
        <v>44</v>
      </c>
      <c r="N250" s="203" t="s">
        <v>53</v>
      </c>
      <c r="O250" s="67"/>
      <c r="P250" s="204">
        <f t="shared" si="51"/>
        <v>0</v>
      </c>
      <c r="Q250" s="204">
        <v>0</v>
      </c>
      <c r="R250" s="204">
        <f t="shared" si="52"/>
        <v>0</v>
      </c>
      <c r="S250" s="204">
        <v>0</v>
      </c>
      <c r="T250" s="205">
        <f t="shared" si="53"/>
        <v>0</v>
      </c>
      <c r="U250" s="37"/>
      <c r="V250" s="37"/>
      <c r="W250" s="37"/>
      <c r="X250" s="37"/>
      <c r="Y250" s="37"/>
      <c r="Z250" s="37"/>
      <c r="AA250" s="37"/>
      <c r="AB250" s="37"/>
      <c r="AC250" s="37"/>
      <c r="AD250" s="37"/>
      <c r="AE250" s="37"/>
      <c r="AR250" s="206" t="s">
        <v>104</v>
      </c>
      <c r="AT250" s="206" t="s">
        <v>264</v>
      </c>
      <c r="AU250" s="206" t="s">
        <v>89</v>
      </c>
      <c r="AY250" s="19" t="s">
        <v>262</v>
      </c>
      <c r="BE250" s="207">
        <f t="shared" si="54"/>
        <v>0</v>
      </c>
      <c r="BF250" s="207">
        <f t="shared" si="55"/>
        <v>0</v>
      </c>
      <c r="BG250" s="207">
        <f t="shared" si="56"/>
        <v>0</v>
      </c>
      <c r="BH250" s="207">
        <f t="shared" si="57"/>
        <v>0</v>
      </c>
      <c r="BI250" s="207">
        <f t="shared" si="58"/>
        <v>0</v>
      </c>
      <c r="BJ250" s="19" t="s">
        <v>89</v>
      </c>
      <c r="BK250" s="207">
        <f t="shared" si="59"/>
        <v>0</v>
      </c>
      <c r="BL250" s="19" t="s">
        <v>104</v>
      </c>
      <c r="BM250" s="206" t="s">
        <v>2710</v>
      </c>
    </row>
    <row r="251" spans="1:65" s="2" customFormat="1" ht="16.5" customHeight="1">
      <c r="A251" s="37"/>
      <c r="B251" s="38"/>
      <c r="C251" s="195" t="s">
        <v>1742</v>
      </c>
      <c r="D251" s="195" t="s">
        <v>264</v>
      </c>
      <c r="E251" s="196" t="s">
        <v>5590</v>
      </c>
      <c r="F251" s="197" t="s">
        <v>5591</v>
      </c>
      <c r="G251" s="198" t="s">
        <v>518</v>
      </c>
      <c r="H251" s="199">
        <v>6</v>
      </c>
      <c r="I251" s="200"/>
      <c r="J251" s="201">
        <f t="shared" si="50"/>
        <v>0</v>
      </c>
      <c r="K251" s="197" t="s">
        <v>44</v>
      </c>
      <c r="L251" s="42"/>
      <c r="M251" s="202" t="s">
        <v>44</v>
      </c>
      <c r="N251" s="203" t="s">
        <v>53</v>
      </c>
      <c r="O251" s="67"/>
      <c r="P251" s="204">
        <f t="shared" si="51"/>
        <v>0</v>
      </c>
      <c r="Q251" s="204">
        <v>0</v>
      </c>
      <c r="R251" s="204">
        <f t="shared" si="52"/>
        <v>0</v>
      </c>
      <c r="S251" s="204">
        <v>0</v>
      </c>
      <c r="T251" s="205">
        <f t="shared" si="53"/>
        <v>0</v>
      </c>
      <c r="U251" s="37"/>
      <c r="V251" s="37"/>
      <c r="W251" s="37"/>
      <c r="X251" s="37"/>
      <c r="Y251" s="37"/>
      <c r="Z251" s="37"/>
      <c r="AA251" s="37"/>
      <c r="AB251" s="37"/>
      <c r="AC251" s="37"/>
      <c r="AD251" s="37"/>
      <c r="AE251" s="37"/>
      <c r="AR251" s="206" t="s">
        <v>104</v>
      </c>
      <c r="AT251" s="206" t="s">
        <v>264</v>
      </c>
      <c r="AU251" s="206" t="s">
        <v>89</v>
      </c>
      <c r="AY251" s="19" t="s">
        <v>262</v>
      </c>
      <c r="BE251" s="207">
        <f t="shared" si="54"/>
        <v>0</v>
      </c>
      <c r="BF251" s="207">
        <f t="shared" si="55"/>
        <v>0</v>
      </c>
      <c r="BG251" s="207">
        <f t="shared" si="56"/>
        <v>0</v>
      </c>
      <c r="BH251" s="207">
        <f t="shared" si="57"/>
        <v>0</v>
      </c>
      <c r="BI251" s="207">
        <f t="shared" si="58"/>
        <v>0</v>
      </c>
      <c r="BJ251" s="19" t="s">
        <v>89</v>
      </c>
      <c r="BK251" s="207">
        <f t="shared" si="59"/>
        <v>0</v>
      </c>
      <c r="BL251" s="19" t="s">
        <v>104</v>
      </c>
      <c r="BM251" s="206" t="s">
        <v>2717</v>
      </c>
    </row>
    <row r="252" spans="1:65" s="2" customFormat="1" ht="16.5" customHeight="1">
      <c r="A252" s="37"/>
      <c r="B252" s="38"/>
      <c r="C252" s="195" t="s">
        <v>1747</v>
      </c>
      <c r="D252" s="195" t="s">
        <v>264</v>
      </c>
      <c r="E252" s="196" t="s">
        <v>5648</v>
      </c>
      <c r="F252" s="197" t="s">
        <v>5649</v>
      </c>
      <c r="G252" s="198" t="s">
        <v>518</v>
      </c>
      <c r="H252" s="199">
        <v>1</v>
      </c>
      <c r="I252" s="200"/>
      <c r="J252" s="201">
        <f t="shared" si="50"/>
        <v>0</v>
      </c>
      <c r="K252" s="197" t="s">
        <v>44</v>
      </c>
      <c r="L252" s="42"/>
      <c r="M252" s="202" t="s">
        <v>44</v>
      </c>
      <c r="N252" s="203" t="s">
        <v>53</v>
      </c>
      <c r="O252" s="67"/>
      <c r="P252" s="204">
        <f t="shared" si="51"/>
        <v>0</v>
      </c>
      <c r="Q252" s="204">
        <v>0</v>
      </c>
      <c r="R252" s="204">
        <f t="shared" si="52"/>
        <v>0</v>
      </c>
      <c r="S252" s="204">
        <v>0</v>
      </c>
      <c r="T252" s="205">
        <f t="shared" si="53"/>
        <v>0</v>
      </c>
      <c r="U252" s="37"/>
      <c r="V252" s="37"/>
      <c r="W252" s="37"/>
      <c r="X252" s="37"/>
      <c r="Y252" s="37"/>
      <c r="Z252" s="37"/>
      <c r="AA252" s="37"/>
      <c r="AB252" s="37"/>
      <c r="AC252" s="37"/>
      <c r="AD252" s="37"/>
      <c r="AE252" s="37"/>
      <c r="AR252" s="206" t="s">
        <v>104</v>
      </c>
      <c r="AT252" s="206" t="s">
        <v>264</v>
      </c>
      <c r="AU252" s="206" t="s">
        <v>89</v>
      </c>
      <c r="AY252" s="19" t="s">
        <v>262</v>
      </c>
      <c r="BE252" s="207">
        <f t="shared" si="54"/>
        <v>0</v>
      </c>
      <c r="BF252" s="207">
        <f t="shared" si="55"/>
        <v>0</v>
      </c>
      <c r="BG252" s="207">
        <f t="shared" si="56"/>
        <v>0</v>
      </c>
      <c r="BH252" s="207">
        <f t="shared" si="57"/>
        <v>0</v>
      </c>
      <c r="BI252" s="207">
        <f t="shared" si="58"/>
        <v>0</v>
      </c>
      <c r="BJ252" s="19" t="s">
        <v>89</v>
      </c>
      <c r="BK252" s="207">
        <f t="shared" si="59"/>
        <v>0</v>
      </c>
      <c r="BL252" s="19" t="s">
        <v>104</v>
      </c>
      <c r="BM252" s="206" t="s">
        <v>2727</v>
      </c>
    </row>
    <row r="253" spans="1:65" s="2" customFormat="1" ht="16.5" customHeight="1">
      <c r="A253" s="37"/>
      <c r="B253" s="38"/>
      <c r="C253" s="195" t="s">
        <v>1754</v>
      </c>
      <c r="D253" s="195" t="s">
        <v>264</v>
      </c>
      <c r="E253" s="196" t="s">
        <v>5624</v>
      </c>
      <c r="F253" s="197" t="s">
        <v>5625</v>
      </c>
      <c r="G253" s="198" t="s">
        <v>518</v>
      </c>
      <c r="H253" s="199">
        <v>5</v>
      </c>
      <c r="I253" s="200"/>
      <c r="J253" s="201">
        <f t="shared" si="50"/>
        <v>0</v>
      </c>
      <c r="K253" s="197" t="s">
        <v>44</v>
      </c>
      <c r="L253" s="42"/>
      <c r="M253" s="202" t="s">
        <v>44</v>
      </c>
      <c r="N253" s="203" t="s">
        <v>53</v>
      </c>
      <c r="O253" s="67"/>
      <c r="P253" s="204">
        <f t="shared" si="51"/>
        <v>0</v>
      </c>
      <c r="Q253" s="204">
        <v>0</v>
      </c>
      <c r="R253" s="204">
        <f t="shared" si="52"/>
        <v>0</v>
      </c>
      <c r="S253" s="204">
        <v>0</v>
      </c>
      <c r="T253" s="205">
        <f t="shared" si="53"/>
        <v>0</v>
      </c>
      <c r="U253" s="37"/>
      <c r="V253" s="37"/>
      <c r="W253" s="37"/>
      <c r="X253" s="37"/>
      <c r="Y253" s="37"/>
      <c r="Z253" s="37"/>
      <c r="AA253" s="37"/>
      <c r="AB253" s="37"/>
      <c r="AC253" s="37"/>
      <c r="AD253" s="37"/>
      <c r="AE253" s="37"/>
      <c r="AR253" s="206" t="s">
        <v>104</v>
      </c>
      <c r="AT253" s="206" t="s">
        <v>264</v>
      </c>
      <c r="AU253" s="206" t="s">
        <v>89</v>
      </c>
      <c r="AY253" s="19" t="s">
        <v>262</v>
      </c>
      <c r="BE253" s="207">
        <f t="shared" si="54"/>
        <v>0</v>
      </c>
      <c r="BF253" s="207">
        <f t="shared" si="55"/>
        <v>0</v>
      </c>
      <c r="BG253" s="207">
        <f t="shared" si="56"/>
        <v>0</v>
      </c>
      <c r="BH253" s="207">
        <f t="shared" si="57"/>
        <v>0</v>
      </c>
      <c r="BI253" s="207">
        <f t="shared" si="58"/>
        <v>0</v>
      </c>
      <c r="BJ253" s="19" t="s">
        <v>89</v>
      </c>
      <c r="BK253" s="207">
        <f t="shared" si="59"/>
        <v>0</v>
      </c>
      <c r="BL253" s="19" t="s">
        <v>104</v>
      </c>
      <c r="BM253" s="206" t="s">
        <v>2737</v>
      </c>
    </row>
    <row r="254" spans="1:65" s="2" customFormat="1" ht="16.5" customHeight="1">
      <c r="A254" s="37"/>
      <c r="B254" s="38"/>
      <c r="C254" s="195" t="s">
        <v>1757</v>
      </c>
      <c r="D254" s="195" t="s">
        <v>264</v>
      </c>
      <c r="E254" s="196" t="s">
        <v>5650</v>
      </c>
      <c r="F254" s="197" t="s">
        <v>5651</v>
      </c>
      <c r="G254" s="198" t="s">
        <v>518</v>
      </c>
      <c r="H254" s="199">
        <v>1</v>
      </c>
      <c r="I254" s="200"/>
      <c r="J254" s="201">
        <f t="shared" si="50"/>
        <v>0</v>
      </c>
      <c r="K254" s="197" t="s">
        <v>44</v>
      </c>
      <c r="L254" s="42"/>
      <c r="M254" s="202" t="s">
        <v>44</v>
      </c>
      <c r="N254" s="203" t="s">
        <v>53</v>
      </c>
      <c r="O254" s="67"/>
      <c r="P254" s="204">
        <f t="shared" si="51"/>
        <v>0</v>
      </c>
      <c r="Q254" s="204">
        <v>0</v>
      </c>
      <c r="R254" s="204">
        <f t="shared" si="52"/>
        <v>0</v>
      </c>
      <c r="S254" s="204">
        <v>0</v>
      </c>
      <c r="T254" s="205">
        <f t="shared" si="53"/>
        <v>0</v>
      </c>
      <c r="U254" s="37"/>
      <c r="V254" s="37"/>
      <c r="W254" s="37"/>
      <c r="X254" s="37"/>
      <c r="Y254" s="37"/>
      <c r="Z254" s="37"/>
      <c r="AA254" s="37"/>
      <c r="AB254" s="37"/>
      <c r="AC254" s="37"/>
      <c r="AD254" s="37"/>
      <c r="AE254" s="37"/>
      <c r="AR254" s="206" t="s">
        <v>104</v>
      </c>
      <c r="AT254" s="206" t="s">
        <v>264</v>
      </c>
      <c r="AU254" s="206" t="s">
        <v>89</v>
      </c>
      <c r="AY254" s="19" t="s">
        <v>262</v>
      </c>
      <c r="BE254" s="207">
        <f t="shared" si="54"/>
        <v>0</v>
      </c>
      <c r="BF254" s="207">
        <f t="shared" si="55"/>
        <v>0</v>
      </c>
      <c r="BG254" s="207">
        <f t="shared" si="56"/>
        <v>0</v>
      </c>
      <c r="BH254" s="207">
        <f t="shared" si="57"/>
        <v>0</v>
      </c>
      <c r="BI254" s="207">
        <f t="shared" si="58"/>
        <v>0</v>
      </c>
      <c r="BJ254" s="19" t="s">
        <v>89</v>
      </c>
      <c r="BK254" s="207">
        <f t="shared" si="59"/>
        <v>0</v>
      </c>
      <c r="BL254" s="19" t="s">
        <v>104</v>
      </c>
      <c r="BM254" s="206" t="s">
        <v>2746</v>
      </c>
    </row>
    <row r="255" spans="1:65" s="2" customFormat="1" ht="16.5" customHeight="1">
      <c r="A255" s="37"/>
      <c r="B255" s="38"/>
      <c r="C255" s="195" t="s">
        <v>1762</v>
      </c>
      <c r="D255" s="195" t="s">
        <v>264</v>
      </c>
      <c r="E255" s="196" t="s">
        <v>5492</v>
      </c>
      <c r="F255" s="197" t="s">
        <v>5493</v>
      </c>
      <c r="G255" s="198" t="s">
        <v>518</v>
      </c>
      <c r="H255" s="199">
        <v>1</v>
      </c>
      <c r="I255" s="200"/>
      <c r="J255" s="201">
        <f t="shared" si="50"/>
        <v>0</v>
      </c>
      <c r="K255" s="197" t="s">
        <v>44</v>
      </c>
      <c r="L255" s="42"/>
      <c r="M255" s="202" t="s">
        <v>44</v>
      </c>
      <c r="N255" s="203" t="s">
        <v>53</v>
      </c>
      <c r="O255" s="67"/>
      <c r="P255" s="204">
        <f t="shared" si="51"/>
        <v>0</v>
      </c>
      <c r="Q255" s="204">
        <v>0</v>
      </c>
      <c r="R255" s="204">
        <f t="shared" si="52"/>
        <v>0</v>
      </c>
      <c r="S255" s="204">
        <v>0</v>
      </c>
      <c r="T255" s="205">
        <f t="shared" si="53"/>
        <v>0</v>
      </c>
      <c r="U255" s="37"/>
      <c r="V255" s="37"/>
      <c r="W255" s="37"/>
      <c r="X255" s="37"/>
      <c r="Y255" s="37"/>
      <c r="Z255" s="37"/>
      <c r="AA255" s="37"/>
      <c r="AB255" s="37"/>
      <c r="AC255" s="37"/>
      <c r="AD255" s="37"/>
      <c r="AE255" s="37"/>
      <c r="AR255" s="206" t="s">
        <v>104</v>
      </c>
      <c r="AT255" s="206" t="s">
        <v>264</v>
      </c>
      <c r="AU255" s="206" t="s">
        <v>89</v>
      </c>
      <c r="AY255" s="19" t="s">
        <v>262</v>
      </c>
      <c r="BE255" s="207">
        <f t="shared" si="54"/>
        <v>0</v>
      </c>
      <c r="BF255" s="207">
        <f t="shared" si="55"/>
        <v>0</v>
      </c>
      <c r="BG255" s="207">
        <f t="shared" si="56"/>
        <v>0</v>
      </c>
      <c r="BH255" s="207">
        <f t="shared" si="57"/>
        <v>0</v>
      </c>
      <c r="BI255" s="207">
        <f t="shared" si="58"/>
        <v>0</v>
      </c>
      <c r="BJ255" s="19" t="s">
        <v>89</v>
      </c>
      <c r="BK255" s="207">
        <f t="shared" si="59"/>
        <v>0</v>
      </c>
      <c r="BL255" s="19" t="s">
        <v>104</v>
      </c>
      <c r="BM255" s="206" t="s">
        <v>2756</v>
      </c>
    </row>
    <row r="256" spans="1:65" s="2" customFormat="1" ht="16.5" customHeight="1">
      <c r="A256" s="37"/>
      <c r="B256" s="38"/>
      <c r="C256" s="195" t="s">
        <v>1766</v>
      </c>
      <c r="D256" s="195" t="s">
        <v>264</v>
      </c>
      <c r="E256" s="196" t="s">
        <v>5520</v>
      </c>
      <c r="F256" s="197" t="s">
        <v>5521</v>
      </c>
      <c r="G256" s="198" t="s">
        <v>518</v>
      </c>
      <c r="H256" s="199">
        <v>1</v>
      </c>
      <c r="I256" s="200"/>
      <c r="J256" s="201">
        <f t="shared" si="50"/>
        <v>0</v>
      </c>
      <c r="K256" s="197" t="s">
        <v>44</v>
      </c>
      <c r="L256" s="42"/>
      <c r="M256" s="202" t="s">
        <v>44</v>
      </c>
      <c r="N256" s="203" t="s">
        <v>53</v>
      </c>
      <c r="O256" s="67"/>
      <c r="P256" s="204">
        <f t="shared" si="51"/>
        <v>0</v>
      </c>
      <c r="Q256" s="204">
        <v>0</v>
      </c>
      <c r="R256" s="204">
        <f t="shared" si="52"/>
        <v>0</v>
      </c>
      <c r="S256" s="204">
        <v>0</v>
      </c>
      <c r="T256" s="205">
        <f t="shared" si="53"/>
        <v>0</v>
      </c>
      <c r="U256" s="37"/>
      <c r="V256" s="37"/>
      <c r="W256" s="37"/>
      <c r="X256" s="37"/>
      <c r="Y256" s="37"/>
      <c r="Z256" s="37"/>
      <c r="AA256" s="37"/>
      <c r="AB256" s="37"/>
      <c r="AC256" s="37"/>
      <c r="AD256" s="37"/>
      <c r="AE256" s="37"/>
      <c r="AR256" s="206" t="s">
        <v>104</v>
      </c>
      <c r="AT256" s="206" t="s">
        <v>264</v>
      </c>
      <c r="AU256" s="206" t="s">
        <v>89</v>
      </c>
      <c r="AY256" s="19" t="s">
        <v>262</v>
      </c>
      <c r="BE256" s="207">
        <f t="shared" si="54"/>
        <v>0</v>
      </c>
      <c r="BF256" s="207">
        <f t="shared" si="55"/>
        <v>0</v>
      </c>
      <c r="BG256" s="207">
        <f t="shared" si="56"/>
        <v>0</v>
      </c>
      <c r="BH256" s="207">
        <f t="shared" si="57"/>
        <v>0</v>
      </c>
      <c r="BI256" s="207">
        <f t="shared" si="58"/>
        <v>0</v>
      </c>
      <c r="BJ256" s="19" t="s">
        <v>89</v>
      </c>
      <c r="BK256" s="207">
        <f t="shared" si="59"/>
        <v>0</v>
      </c>
      <c r="BL256" s="19" t="s">
        <v>104</v>
      </c>
      <c r="BM256" s="206" t="s">
        <v>2762</v>
      </c>
    </row>
    <row r="257" spans="1:65" s="2" customFormat="1" ht="16.5" customHeight="1">
      <c r="A257" s="37"/>
      <c r="B257" s="38"/>
      <c r="C257" s="195" t="s">
        <v>1770</v>
      </c>
      <c r="D257" s="195" t="s">
        <v>264</v>
      </c>
      <c r="E257" s="196" t="s">
        <v>5512</v>
      </c>
      <c r="F257" s="197" t="s">
        <v>5513</v>
      </c>
      <c r="G257" s="198" t="s">
        <v>518</v>
      </c>
      <c r="H257" s="199">
        <v>4</v>
      </c>
      <c r="I257" s="200"/>
      <c r="J257" s="201">
        <f t="shared" si="50"/>
        <v>0</v>
      </c>
      <c r="K257" s="197" t="s">
        <v>44</v>
      </c>
      <c r="L257" s="42"/>
      <c r="M257" s="202" t="s">
        <v>44</v>
      </c>
      <c r="N257" s="203" t="s">
        <v>53</v>
      </c>
      <c r="O257" s="67"/>
      <c r="P257" s="204">
        <f t="shared" si="51"/>
        <v>0</v>
      </c>
      <c r="Q257" s="204">
        <v>0</v>
      </c>
      <c r="R257" s="204">
        <f t="shared" si="52"/>
        <v>0</v>
      </c>
      <c r="S257" s="204">
        <v>0</v>
      </c>
      <c r="T257" s="205">
        <f t="shared" si="53"/>
        <v>0</v>
      </c>
      <c r="U257" s="37"/>
      <c r="V257" s="37"/>
      <c r="W257" s="37"/>
      <c r="X257" s="37"/>
      <c r="Y257" s="37"/>
      <c r="Z257" s="37"/>
      <c r="AA257" s="37"/>
      <c r="AB257" s="37"/>
      <c r="AC257" s="37"/>
      <c r="AD257" s="37"/>
      <c r="AE257" s="37"/>
      <c r="AR257" s="206" t="s">
        <v>104</v>
      </c>
      <c r="AT257" s="206" t="s">
        <v>264</v>
      </c>
      <c r="AU257" s="206" t="s">
        <v>89</v>
      </c>
      <c r="AY257" s="19" t="s">
        <v>262</v>
      </c>
      <c r="BE257" s="207">
        <f t="shared" si="54"/>
        <v>0</v>
      </c>
      <c r="BF257" s="207">
        <f t="shared" si="55"/>
        <v>0</v>
      </c>
      <c r="BG257" s="207">
        <f t="shared" si="56"/>
        <v>0</v>
      </c>
      <c r="BH257" s="207">
        <f t="shared" si="57"/>
        <v>0</v>
      </c>
      <c r="BI257" s="207">
        <f t="shared" si="58"/>
        <v>0</v>
      </c>
      <c r="BJ257" s="19" t="s">
        <v>89</v>
      </c>
      <c r="BK257" s="207">
        <f t="shared" si="59"/>
        <v>0</v>
      </c>
      <c r="BL257" s="19" t="s">
        <v>104</v>
      </c>
      <c r="BM257" s="206" t="s">
        <v>2772</v>
      </c>
    </row>
    <row r="258" spans="1:65" s="2" customFormat="1" ht="16.5" customHeight="1">
      <c r="A258" s="37"/>
      <c r="B258" s="38"/>
      <c r="C258" s="195" t="s">
        <v>1774</v>
      </c>
      <c r="D258" s="195" t="s">
        <v>264</v>
      </c>
      <c r="E258" s="196" t="s">
        <v>5508</v>
      </c>
      <c r="F258" s="197" t="s">
        <v>5509</v>
      </c>
      <c r="G258" s="198" t="s">
        <v>518</v>
      </c>
      <c r="H258" s="199">
        <v>10</v>
      </c>
      <c r="I258" s="200"/>
      <c r="J258" s="201">
        <f t="shared" si="50"/>
        <v>0</v>
      </c>
      <c r="K258" s="197" t="s">
        <v>44</v>
      </c>
      <c r="L258" s="42"/>
      <c r="M258" s="202" t="s">
        <v>44</v>
      </c>
      <c r="N258" s="203" t="s">
        <v>53</v>
      </c>
      <c r="O258" s="67"/>
      <c r="P258" s="204">
        <f t="shared" si="51"/>
        <v>0</v>
      </c>
      <c r="Q258" s="204">
        <v>0</v>
      </c>
      <c r="R258" s="204">
        <f t="shared" si="52"/>
        <v>0</v>
      </c>
      <c r="S258" s="204">
        <v>0</v>
      </c>
      <c r="T258" s="205">
        <f t="shared" si="53"/>
        <v>0</v>
      </c>
      <c r="U258" s="37"/>
      <c r="V258" s="37"/>
      <c r="W258" s="37"/>
      <c r="X258" s="37"/>
      <c r="Y258" s="37"/>
      <c r="Z258" s="37"/>
      <c r="AA258" s="37"/>
      <c r="AB258" s="37"/>
      <c r="AC258" s="37"/>
      <c r="AD258" s="37"/>
      <c r="AE258" s="37"/>
      <c r="AR258" s="206" t="s">
        <v>104</v>
      </c>
      <c r="AT258" s="206" t="s">
        <v>264</v>
      </c>
      <c r="AU258" s="206" t="s">
        <v>89</v>
      </c>
      <c r="AY258" s="19" t="s">
        <v>262</v>
      </c>
      <c r="BE258" s="207">
        <f t="shared" si="54"/>
        <v>0</v>
      </c>
      <c r="BF258" s="207">
        <f t="shared" si="55"/>
        <v>0</v>
      </c>
      <c r="BG258" s="207">
        <f t="shared" si="56"/>
        <v>0</v>
      </c>
      <c r="BH258" s="207">
        <f t="shared" si="57"/>
        <v>0</v>
      </c>
      <c r="BI258" s="207">
        <f t="shared" si="58"/>
        <v>0</v>
      </c>
      <c r="BJ258" s="19" t="s">
        <v>89</v>
      </c>
      <c r="BK258" s="207">
        <f t="shared" si="59"/>
        <v>0</v>
      </c>
      <c r="BL258" s="19" t="s">
        <v>104</v>
      </c>
      <c r="BM258" s="206" t="s">
        <v>2788</v>
      </c>
    </row>
    <row r="259" spans="1:65" s="2" customFormat="1" ht="16.5" customHeight="1">
      <c r="A259" s="37"/>
      <c r="B259" s="38"/>
      <c r="C259" s="195" t="s">
        <v>1781</v>
      </c>
      <c r="D259" s="195" t="s">
        <v>264</v>
      </c>
      <c r="E259" s="196" t="s">
        <v>5652</v>
      </c>
      <c r="F259" s="197" t="s">
        <v>5653</v>
      </c>
      <c r="G259" s="198" t="s">
        <v>518</v>
      </c>
      <c r="H259" s="199">
        <v>17</v>
      </c>
      <c r="I259" s="200"/>
      <c r="J259" s="201">
        <f t="shared" si="50"/>
        <v>0</v>
      </c>
      <c r="K259" s="197" t="s">
        <v>44</v>
      </c>
      <c r="L259" s="42"/>
      <c r="M259" s="202" t="s">
        <v>44</v>
      </c>
      <c r="N259" s="203" t="s">
        <v>53</v>
      </c>
      <c r="O259" s="67"/>
      <c r="P259" s="204">
        <f t="shared" si="51"/>
        <v>0</v>
      </c>
      <c r="Q259" s="204">
        <v>0</v>
      </c>
      <c r="R259" s="204">
        <f t="shared" si="52"/>
        <v>0</v>
      </c>
      <c r="S259" s="204">
        <v>0</v>
      </c>
      <c r="T259" s="205">
        <f t="shared" si="53"/>
        <v>0</v>
      </c>
      <c r="U259" s="37"/>
      <c r="V259" s="37"/>
      <c r="W259" s="37"/>
      <c r="X259" s="37"/>
      <c r="Y259" s="37"/>
      <c r="Z259" s="37"/>
      <c r="AA259" s="37"/>
      <c r="AB259" s="37"/>
      <c r="AC259" s="37"/>
      <c r="AD259" s="37"/>
      <c r="AE259" s="37"/>
      <c r="AR259" s="206" t="s">
        <v>104</v>
      </c>
      <c r="AT259" s="206" t="s">
        <v>264</v>
      </c>
      <c r="AU259" s="206" t="s">
        <v>89</v>
      </c>
      <c r="AY259" s="19" t="s">
        <v>262</v>
      </c>
      <c r="BE259" s="207">
        <f t="shared" si="54"/>
        <v>0</v>
      </c>
      <c r="BF259" s="207">
        <f t="shared" si="55"/>
        <v>0</v>
      </c>
      <c r="BG259" s="207">
        <f t="shared" si="56"/>
        <v>0</v>
      </c>
      <c r="BH259" s="207">
        <f t="shared" si="57"/>
        <v>0</v>
      </c>
      <c r="BI259" s="207">
        <f t="shared" si="58"/>
        <v>0</v>
      </c>
      <c r="BJ259" s="19" t="s">
        <v>89</v>
      </c>
      <c r="BK259" s="207">
        <f t="shared" si="59"/>
        <v>0</v>
      </c>
      <c r="BL259" s="19" t="s">
        <v>104</v>
      </c>
      <c r="BM259" s="206" t="s">
        <v>2800</v>
      </c>
    </row>
    <row r="260" spans="1:65" s="2" customFormat="1" ht="21.75" customHeight="1">
      <c r="A260" s="37"/>
      <c r="B260" s="38"/>
      <c r="C260" s="195" t="s">
        <v>1786</v>
      </c>
      <c r="D260" s="195" t="s">
        <v>264</v>
      </c>
      <c r="E260" s="196" t="s">
        <v>5506</v>
      </c>
      <c r="F260" s="197" t="s">
        <v>5507</v>
      </c>
      <c r="G260" s="198" t="s">
        <v>518</v>
      </c>
      <c r="H260" s="199">
        <v>9</v>
      </c>
      <c r="I260" s="200"/>
      <c r="J260" s="201">
        <f t="shared" si="50"/>
        <v>0</v>
      </c>
      <c r="K260" s="197" t="s">
        <v>44</v>
      </c>
      <c r="L260" s="42"/>
      <c r="M260" s="202" t="s">
        <v>44</v>
      </c>
      <c r="N260" s="203" t="s">
        <v>53</v>
      </c>
      <c r="O260" s="67"/>
      <c r="P260" s="204">
        <f t="shared" si="51"/>
        <v>0</v>
      </c>
      <c r="Q260" s="204">
        <v>0</v>
      </c>
      <c r="R260" s="204">
        <f t="shared" si="52"/>
        <v>0</v>
      </c>
      <c r="S260" s="204">
        <v>0</v>
      </c>
      <c r="T260" s="205">
        <f t="shared" si="53"/>
        <v>0</v>
      </c>
      <c r="U260" s="37"/>
      <c r="V260" s="37"/>
      <c r="W260" s="37"/>
      <c r="X260" s="37"/>
      <c r="Y260" s="37"/>
      <c r="Z260" s="37"/>
      <c r="AA260" s="37"/>
      <c r="AB260" s="37"/>
      <c r="AC260" s="37"/>
      <c r="AD260" s="37"/>
      <c r="AE260" s="37"/>
      <c r="AR260" s="206" t="s">
        <v>104</v>
      </c>
      <c r="AT260" s="206" t="s">
        <v>264</v>
      </c>
      <c r="AU260" s="206" t="s">
        <v>89</v>
      </c>
      <c r="AY260" s="19" t="s">
        <v>262</v>
      </c>
      <c r="BE260" s="207">
        <f t="shared" si="54"/>
        <v>0</v>
      </c>
      <c r="BF260" s="207">
        <f t="shared" si="55"/>
        <v>0</v>
      </c>
      <c r="BG260" s="207">
        <f t="shared" si="56"/>
        <v>0</v>
      </c>
      <c r="BH260" s="207">
        <f t="shared" si="57"/>
        <v>0</v>
      </c>
      <c r="BI260" s="207">
        <f t="shared" si="58"/>
        <v>0</v>
      </c>
      <c r="BJ260" s="19" t="s">
        <v>89</v>
      </c>
      <c r="BK260" s="207">
        <f t="shared" si="59"/>
        <v>0</v>
      </c>
      <c r="BL260" s="19" t="s">
        <v>104</v>
      </c>
      <c r="BM260" s="206" t="s">
        <v>2859</v>
      </c>
    </row>
    <row r="261" spans="1:65" s="2" customFormat="1" ht="21.75" customHeight="1">
      <c r="A261" s="37"/>
      <c r="B261" s="38"/>
      <c r="C261" s="195" t="s">
        <v>1792</v>
      </c>
      <c r="D261" s="195" t="s">
        <v>264</v>
      </c>
      <c r="E261" s="196" t="s">
        <v>5654</v>
      </c>
      <c r="F261" s="197" t="s">
        <v>5655</v>
      </c>
      <c r="G261" s="198" t="s">
        <v>518</v>
      </c>
      <c r="H261" s="199">
        <v>1</v>
      </c>
      <c r="I261" s="200"/>
      <c r="J261" s="201">
        <f t="shared" si="50"/>
        <v>0</v>
      </c>
      <c r="K261" s="197" t="s">
        <v>44</v>
      </c>
      <c r="L261" s="42"/>
      <c r="M261" s="202" t="s">
        <v>44</v>
      </c>
      <c r="N261" s="203" t="s">
        <v>53</v>
      </c>
      <c r="O261" s="67"/>
      <c r="P261" s="204">
        <f t="shared" si="51"/>
        <v>0</v>
      </c>
      <c r="Q261" s="204">
        <v>0</v>
      </c>
      <c r="R261" s="204">
        <f t="shared" si="52"/>
        <v>0</v>
      </c>
      <c r="S261" s="204">
        <v>0</v>
      </c>
      <c r="T261" s="205">
        <f t="shared" si="53"/>
        <v>0</v>
      </c>
      <c r="U261" s="37"/>
      <c r="V261" s="37"/>
      <c r="W261" s="37"/>
      <c r="X261" s="37"/>
      <c r="Y261" s="37"/>
      <c r="Z261" s="37"/>
      <c r="AA261" s="37"/>
      <c r="AB261" s="37"/>
      <c r="AC261" s="37"/>
      <c r="AD261" s="37"/>
      <c r="AE261" s="37"/>
      <c r="AR261" s="206" t="s">
        <v>104</v>
      </c>
      <c r="AT261" s="206" t="s">
        <v>264</v>
      </c>
      <c r="AU261" s="206" t="s">
        <v>89</v>
      </c>
      <c r="AY261" s="19" t="s">
        <v>262</v>
      </c>
      <c r="BE261" s="207">
        <f t="shared" si="54"/>
        <v>0</v>
      </c>
      <c r="BF261" s="207">
        <f t="shared" si="55"/>
        <v>0</v>
      </c>
      <c r="BG261" s="207">
        <f t="shared" si="56"/>
        <v>0</v>
      </c>
      <c r="BH261" s="207">
        <f t="shared" si="57"/>
        <v>0</v>
      </c>
      <c r="BI261" s="207">
        <f t="shared" si="58"/>
        <v>0</v>
      </c>
      <c r="BJ261" s="19" t="s">
        <v>89</v>
      </c>
      <c r="BK261" s="207">
        <f t="shared" si="59"/>
        <v>0</v>
      </c>
      <c r="BL261" s="19" t="s">
        <v>104</v>
      </c>
      <c r="BM261" s="206" t="s">
        <v>2865</v>
      </c>
    </row>
    <row r="262" spans="1:65" s="2" customFormat="1" ht="16.5" customHeight="1">
      <c r="A262" s="37"/>
      <c r="B262" s="38"/>
      <c r="C262" s="195" t="s">
        <v>1796</v>
      </c>
      <c r="D262" s="195" t="s">
        <v>264</v>
      </c>
      <c r="E262" s="196" t="s">
        <v>5656</v>
      </c>
      <c r="F262" s="197" t="s">
        <v>5525</v>
      </c>
      <c r="G262" s="198" t="s">
        <v>518</v>
      </c>
      <c r="H262" s="199">
        <v>1</v>
      </c>
      <c r="I262" s="200"/>
      <c r="J262" s="201">
        <f t="shared" si="50"/>
        <v>0</v>
      </c>
      <c r="K262" s="197" t="s">
        <v>44</v>
      </c>
      <c r="L262" s="42"/>
      <c r="M262" s="202" t="s">
        <v>44</v>
      </c>
      <c r="N262" s="203" t="s">
        <v>53</v>
      </c>
      <c r="O262" s="67"/>
      <c r="P262" s="204">
        <f t="shared" si="51"/>
        <v>0</v>
      </c>
      <c r="Q262" s="204">
        <v>0</v>
      </c>
      <c r="R262" s="204">
        <f t="shared" si="52"/>
        <v>0</v>
      </c>
      <c r="S262" s="204">
        <v>0</v>
      </c>
      <c r="T262" s="205">
        <f t="shared" si="53"/>
        <v>0</v>
      </c>
      <c r="U262" s="37"/>
      <c r="V262" s="37"/>
      <c r="W262" s="37"/>
      <c r="X262" s="37"/>
      <c r="Y262" s="37"/>
      <c r="Z262" s="37"/>
      <c r="AA262" s="37"/>
      <c r="AB262" s="37"/>
      <c r="AC262" s="37"/>
      <c r="AD262" s="37"/>
      <c r="AE262" s="37"/>
      <c r="AR262" s="206" t="s">
        <v>104</v>
      </c>
      <c r="AT262" s="206" t="s">
        <v>264</v>
      </c>
      <c r="AU262" s="206" t="s">
        <v>89</v>
      </c>
      <c r="AY262" s="19" t="s">
        <v>262</v>
      </c>
      <c r="BE262" s="207">
        <f t="shared" si="54"/>
        <v>0</v>
      </c>
      <c r="BF262" s="207">
        <f t="shared" si="55"/>
        <v>0</v>
      </c>
      <c r="BG262" s="207">
        <f t="shared" si="56"/>
        <v>0</v>
      </c>
      <c r="BH262" s="207">
        <f t="shared" si="57"/>
        <v>0</v>
      </c>
      <c r="BI262" s="207">
        <f t="shared" si="58"/>
        <v>0</v>
      </c>
      <c r="BJ262" s="19" t="s">
        <v>89</v>
      </c>
      <c r="BK262" s="207">
        <f t="shared" si="59"/>
        <v>0</v>
      </c>
      <c r="BL262" s="19" t="s">
        <v>104</v>
      </c>
      <c r="BM262" s="206" t="s">
        <v>2871</v>
      </c>
    </row>
    <row r="263" spans="1:65" s="2" customFormat="1" ht="21.75" customHeight="1">
      <c r="A263" s="37"/>
      <c r="B263" s="38"/>
      <c r="C263" s="195" t="s">
        <v>1805</v>
      </c>
      <c r="D263" s="195" t="s">
        <v>264</v>
      </c>
      <c r="E263" s="196" t="s">
        <v>5657</v>
      </c>
      <c r="F263" s="197" t="s">
        <v>5527</v>
      </c>
      <c r="G263" s="198" t="s">
        <v>518</v>
      </c>
      <c r="H263" s="199">
        <v>1</v>
      </c>
      <c r="I263" s="200"/>
      <c r="J263" s="201">
        <f t="shared" si="50"/>
        <v>0</v>
      </c>
      <c r="K263" s="197" t="s">
        <v>44</v>
      </c>
      <c r="L263" s="42"/>
      <c r="M263" s="202" t="s">
        <v>44</v>
      </c>
      <c r="N263" s="203" t="s">
        <v>53</v>
      </c>
      <c r="O263" s="67"/>
      <c r="P263" s="204">
        <f t="shared" si="51"/>
        <v>0</v>
      </c>
      <c r="Q263" s="204">
        <v>0</v>
      </c>
      <c r="R263" s="204">
        <f t="shared" si="52"/>
        <v>0</v>
      </c>
      <c r="S263" s="204">
        <v>0</v>
      </c>
      <c r="T263" s="205">
        <f t="shared" si="53"/>
        <v>0</v>
      </c>
      <c r="U263" s="37"/>
      <c r="V263" s="37"/>
      <c r="W263" s="37"/>
      <c r="X263" s="37"/>
      <c r="Y263" s="37"/>
      <c r="Z263" s="37"/>
      <c r="AA263" s="37"/>
      <c r="AB263" s="37"/>
      <c r="AC263" s="37"/>
      <c r="AD263" s="37"/>
      <c r="AE263" s="37"/>
      <c r="AR263" s="206" t="s">
        <v>104</v>
      </c>
      <c r="AT263" s="206" t="s">
        <v>264</v>
      </c>
      <c r="AU263" s="206" t="s">
        <v>89</v>
      </c>
      <c r="AY263" s="19" t="s">
        <v>262</v>
      </c>
      <c r="BE263" s="207">
        <f t="shared" si="54"/>
        <v>0</v>
      </c>
      <c r="BF263" s="207">
        <f t="shared" si="55"/>
        <v>0</v>
      </c>
      <c r="BG263" s="207">
        <f t="shared" si="56"/>
        <v>0</v>
      </c>
      <c r="BH263" s="207">
        <f t="shared" si="57"/>
        <v>0</v>
      </c>
      <c r="BI263" s="207">
        <f t="shared" si="58"/>
        <v>0</v>
      </c>
      <c r="BJ263" s="19" t="s">
        <v>89</v>
      </c>
      <c r="BK263" s="207">
        <f t="shared" si="59"/>
        <v>0</v>
      </c>
      <c r="BL263" s="19" t="s">
        <v>104</v>
      </c>
      <c r="BM263" s="206" t="s">
        <v>2877</v>
      </c>
    </row>
    <row r="264" spans="1:65" s="12" customFormat="1" ht="25.9" customHeight="1">
      <c r="B264" s="179"/>
      <c r="C264" s="180"/>
      <c r="D264" s="181" t="s">
        <v>81</v>
      </c>
      <c r="E264" s="182" t="s">
        <v>5658</v>
      </c>
      <c r="F264" s="182" t="s">
        <v>5659</v>
      </c>
      <c r="G264" s="180"/>
      <c r="H264" s="180"/>
      <c r="I264" s="183"/>
      <c r="J264" s="184">
        <f>BK264</f>
        <v>0</v>
      </c>
      <c r="K264" s="180"/>
      <c r="L264" s="185"/>
      <c r="M264" s="186"/>
      <c r="N264" s="187"/>
      <c r="O264" s="187"/>
      <c r="P264" s="188">
        <f>SUM(P265:P288)</f>
        <v>0</v>
      </c>
      <c r="Q264" s="187"/>
      <c r="R264" s="188">
        <f>SUM(R265:R288)</f>
        <v>0</v>
      </c>
      <c r="S264" s="187"/>
      <c r="T264" s="189">
        <f>SUM(T265:T288)</f>
        <v>0</v>
      </c>
      <c r="AR264" s="190" t="s">
        <v>89</v>
      </c>
      <c r="AT264" s="191" t="s">
        <v>81</v>
      </c>
      <c r="AU264" s="191" t="s">
        <v>82</v>
      </c>
      <c r="AY264" s="190" t="s">
        <v>262</v>
      </c>
      <c r="BK264" s="192">
        <f>SUM(BK265:BK288)</f>
        <v>0</v>
      </c>
    </row>
    <row r="265" spans="1:65" s="2" customFormat="1" ht="16.5" customHeight="1">
      <c r="A265" s="37"/>
      <c r="B265" s="38"/>
      <c r="C265" s="195" t="s">
        <v>1809</v>
      </c>
      <c r="D265" s="195" t="s">
        <v>264</v>
      </c>
      <c r="E265" s="196" t="s">
        <v>5636</v>
      </c>
      <c r="F265" s="197" t="s">
        <v>5637</v>
      </c>
      <c r="G265" s="198" t="s">
        <v>518</v>
      </c>
      <c r="H265" s="199">
        <v>1</v>
      </c>
      <c r="I265" s="200"/>
      <c r="J265" s="201">
        <f t="shared" ref="J265:J288" si="60">ROUND(I265*H265,2)</f>
        <v>0</v>
      </c>
      <c r="K265" s="197" t="s">
        <v>44</v>
      </c>
      <c r="L265" s="42"/>
      <c r="M265" s="202" t="s">
        <v>44</v>
      </c>
      <c r="N265" s="203" t="s">
        <v>53</v>
      </c>
      <c r="O265" s="67"/>
      <c r="P265" s="204">
        <f t="shared" ref="P265:P288" si="61">O265*H265</f>
        <v>0</v>
      </c>
      <c r="Q265" s="204">
        <v>0</v>
      </c>
      <c r="R265" s="204">
        <f t="shared" ref="R265:R288" si="62">Q265*H265</f>
        <v>0</v>
      </c>
      <c r="S265" s="204">
        <v>0</v>
      </c>
      <c r="T265" s="205">
        <f t="shared" ref="T265:T288" si="63">S265*H265</f>
        <v>0</v>
      </c>
      <c r="U265" s="37"/>
      <c r="V265" s="37"/>
      <c r="W265" s="37"/>
      <c r="X265" s="37"/>
      <c r="Y265" s="37"/>
      <c r="Z265" s="37"/>
      <c r="AA265" s="37"/>
      <c r="AB265" s="37"/>
      <c r="AC265" s="37"/>
      <c r="AD265" s="37"/>
      <c r="AE265" s="37"/>
      <c r="AR265" s="206" t="s">
        <v>104</v>
      </c>
      <c r="AT265" s="206" t="s">
        <v>264</v>
      </c>
      <c r="AU265" s="206" t="s">
        <v>89</v>
      </c>
      <c r="AY265" s="19" t="s">
        <v>262</v>
      </c>
      <c r="BE265" s="207">
        <f t="shared" ref="BE265:BE288" si="64">IF(N265="základní",J265,0)</f>
        <v>0</v>
      </c>
      <c r="BF265" s="207">
        <f t="shared" ref="BF265:BF288" si="65">IF(N265="snížená",J265,0)</f>
        <v>0</v>
      </c>
      <c r="BG265" s="207">
        <f t="shared" ref="BG265:BG288" si="66">IF(N265="zákl. přenesená",J265,0)</f>
        <v>0</v>
      </c>
      <c r="BH265" s="207">
        <f t="shared" ref="BH265:BH288" si="67">IF(N265="sníž. přenesená",J265,0)</f>
        <v>0</v>
      </c>
      <c r="BI265" s="207">
        <f t="shared" ref="BI265:BI288" si="68">IF(N265="nulová",J265,0)</f>
        <v>0</v>
      </c>
      <c r="BJ265" s="19" t="s">
        <v>89</v>
      </c>
      <c r="BK265" s="207">
        <f t="shared" ref="BK265:BK288" si="69">ROUND(I265*H265,2)</f>
        <v>0</v>
      </c>
      <c r="BL265" s="19" t="s">
        <v>104</v>
      </c>
      <c r="BM265" s="206" t="s">
        <v>2883</v>
      </c>
    </row>
    <row r="266" spans="1:65" s="2" customFormat="1" ht="16.5" customHeight="1">
      <c r="A266" s="37"/>
      <c r="B266" s="38"/>
      <c r="C266" s="195" t="s">
        <v>1816</v>
      </c>
      <c r="D266" s="195" t="s">
        <v>264</v>
      </c>
      <c r="E266" s="196" t="s">
        <v>5638</v>
      </c>
      <c r="F266" s="197" t="s">
        <v>5639</v>
      </c>
      <c r="G266" s="198" t="s">
        <v>518</v>
      </c>
      <c r="H266" s="199">
        <v>1</v>
      </c>
      <c r="I266" s="200"/>
      <c r="J266" s="201">
        <f t="shared" si="60"/>
        <v>0</v>
      </c>
      <c r="K266" s="197" t="s">
        <v>44</v>
      </c>
      <c r="L266" s="42"/>
      <c r="M266" s="202" t="s">
        <v>44</v>
      </c>
      <c r="N266" s="203" t="s">
        <v>53</v>
      </c>
      <c r="O266" s="67"/>
      <c r="P266" s="204">
        <f t="shared" si="61"/>
        <v>0</v>
      </c>
      <c r="Q266" s="204">
        <v>0</v>
      </c>
      <c r="R266" s="204">
        <f t="shared" si="62"/>
        <v>0</v>
      </c>
      <c r="S266" s="204">
        <v>0</v>
      </c>
      <c r="T266" s="205">
        <f t="shared" si="63"/>
        <v>0</v>
      </c>
      <c r="U266" s="37"/>
      <c r="V266" s="37"/>
      <c r="W266" s="37"/>
      <c r="X266" s="37"/>
      <c r="Y266" s="37"/>
      <c r="Z266" s="37"/>
      <c r="AA266" s="37"/>
      <c r="AB266" s="37"/>
      <c r="AC266" s="37"/>
      <c r="AD266" s="37"/>
      <c r="AE266" s="37"/>
      <c r="AR266" s="206" t="s">
        <v>104</v>
      </c>
      <c r="AT266" s="206" t="s">
        <v>264</v>
      </c>
      <c r="AU266" s="206" t="s">
        <v>89</v>
      </c>
      <c r="AY266" s="19" t="s">
        <v>262</v>
      </c>
      <c r="BE266" s="207">
        <f t="shared" si="64"/>
        <v>0</v>
      </c>
      <c r="BF266" s="207">
        <f t="shared" si="65"/>
        <v>0</v>
      </c>
      <c r="BG266" s="207">
        <f t="shared" si="66"/>
        <v>0</v>
      </c>
      <c r="BH266" s="207">
        <f t="shared" si="67"/>
        <v>0</v>
      </c>
      <c r="BI266" s="207">
        <f t="shared" si="68"/>
        <v>0</v>
      </c>
      <c r="BJ266" s="19" t="s">
        <v>89</v>
      </c>
      <c r="BK266" s="207">
        <f t="shared" si="69"/>
        <v>0</v>
      </c>
      <c r="BL266" s="19" t="s">
        <v>104</v>
      </c>
      <c r="BM266" s="206" t="s">
        <v>2892</v>
      </c>
    </row>
    <row r="267" spans="1:65" s="2" customFormat="1" ht="16.5" customHeight="1">
      <c r="A267" s="37"/>
      <c r="B267" s="38"/>
      <c r="C267" s="195" t="s">
        <v>1821</v>
      </c>
      <c r="D267" s="195" t="s">
        <v>264</v>
      </c>
      <c r="E267" s="196" t="s">
        <v>5640</v>
      </c>
      <c r="F267" s="197" t="s">
        <v>5641</v>
      </c>
      <c r="G267" s="198" t="s">
        <v>518</v>
      </c>
      <c r="H267" s="199">
        <v>1</v>
      </c>
      <c r="I267" s="200"/>
      <c r="J267" s="201">
        <f t="shared" si="60"/>
        <v>0</v>
      </c>
      <c r="K267" s="197" t="s">
        <v>44</v>
      </c>
      <c r="L267" s="42"/>
      <c r="M267" s="202" t="s">
        <v>44</v>
      </c>
      <c r="N267" s="203" t="s">
        <v>53</v>
      </c>
      <c r="O267" s="67"/>
      <c r="P267" s="204">
        <f t="shared" si="61"/>
        <v>0</v>
      </c>
      <c r="Q267" s="204">
        <v>0</v>
      </c>
      <c r="R267" s="204">
        <f t="shared" si="62"/>
        <v>0</v>
      </c>
      <c r="S267" s="204">
        <v>0</v>
      </c>
      <c r="T267" s="205">
        <f t="shared" si="63"/>
        <v>0</v>
      </c>
      <c r="U267" s="37"/>
      <c r="V267" s="37"/>
      <c r="W267" s="37"/>
      <c r="X267" s="37"/>
      <c r="Y267" s="37"/>
      <c r="Z267" s="37"/>
      <c r="AA267" s="37"/>
      <c r="AB267" s="37"/>
      <c r="AC267" s="37"/>
      <c r="AD267" s="37"/>
      <c r="AE267" s="37"/>
      <c r="AR267" s="206" t="s">
        <v>104</v>
      </c>
      <c r="AT267" s="206" t="s">
        <v>264</v>
      </c>
      <c r="AU267" s="206" t="s">
        <v>89</v>
      </c>
      <c r="AY267" s="19" t="s">
        <v>262</v>
      </c>
      <c r="BE267" s="207">
        <f t="shared" si="64"/>
        <v>0</v>
      </c>
      <c r="BF267" s="207">
        <f t="shared" si="65"/>
        <v>0</v>
      </c>
      <c r="BG267" s="207">
        <f t="shared" si="66"/>
        <v>0</v>
      </c>
      <c r="BH267" s="207">
        <f t="shared" si="67"/>
        <v>0</v>
      </c>
      <c r="BI267" s="207">
        <f t="shared" si="68"/>
        <v>0</v>
      </c>
      <c r="BJ267" s="19" t="s">
        <v>89</v>
      </c>
      <c r="BK267" s="207">
        <f t="shared" si="69"/>
        <v>0</v>
      </c>
      <c r="BL267" s="19" t="s">
        <v>104</v>
      </c>
      <c r="BM267" s="206" t="s">
        <v>2898</v>
      </c>
    </row>
    <row r="268" spans="1:65" s="2" customFormat="1" ht="16.5" customHeight="1">
      <c r="A268" s="37"/>
      <c r="B268" s="38"/>
      <c r="C268" s="195" t="s">
        <v>1826</v>
      </c>
      <c r="D268" s="195" t="s">
        <v>264</v>
      </c>
      <c r="E268" s="196" t="s">
        <v>5642</v>
      </c>
      <c r="F268" s="197" t="s">
        <v>5643</v>
      </c>
      <c r="G268" s="198" t="s">
        <v>518</v>
      </c>
      <c r="H268" s="199">
        <v>1</v>
      </c>
      <c r="I268" s="200"/>
      <c r="J268" s="201">
        <f t="shared" si="60"/>
        <v>0</v>
      </c>
      <c r="K268" s="197" t="s">
        <v>44</v>
      </c>
      <c r="L268" s="42"/>
      <c r="M268" s="202" t="s">
        <v>44</v>
      </c>
      <c r="N268" s="203" t="s">
        <v>53</v>
      </c>
      <c r="O268" s="67"/>
      <c r="P268" s="204">
        <f t="shared" si="61"/>
        <v>0</v>
      </c>
      <c r="Q268" s="204">
        <v>0</v>
      </c>
      <c r="R268" s="204">
        <f t="shared" si="62"/>
        <v>0</v>
      </c>
      <c r="S268" s="204">
        <v>0</v>
      </c>
      <c r="T268" s="205">
        <f t="shared" si="63"/>
        <v>0</v>
      </c>
      <c r="U268" s="37"/>
      <c r="V268" s="37"/>
      <c r="W268" s="37"/>
      <c r="X268" s="37"/>
      <c r="Y268" s="37"/>
      <c r="Z268" s="37"/>
      <c r="AA268" s="37"/>
      <c r="AB268" s="37"/>
      <c r="AC268" s="37"/>
      <c r="AD268" s="37"/>
      <c r="AE268" s="37"/>
      <c r="AR268" s="206" t="s">
        <v>104</v>
      </c>
      <c r="AT268" s="206" t="s">
        <v>264</v>
      </c>
      <c r="AU268" s="206" t="s">
        <v>89</v>
      </c>
      <c r="AY268" s="19" t="s">
        <v>262</v>
      </c>
      <c r="BE268" s="207">
        <f t="shared" si="64"/>
        <v>0</v>
      </c>
      <c r="BF268" s="207">
        <f t="shared" si="65"/>
        <v>0</v>
      </c>
      <c r="BG268" s="207">
        <f t="shared" si="66"/>
        <v>0</v>
      </c>
      <c r="BH268" s="207">
        <f t="shared" si="67"/>
        <v>0</v>
      </c>
      <c r="BI268" s="207">
        <f t="shared" si="68"/>
        <v>0</v>
      </c>
      <c r="BJ268" s="19" t="s">
        <v>89</v>
      </c>
      <c r="BK268" s="207">
        <f t="shared" si="69"/>
        <v>0</v>
      </c>
      <c r="BL268" s="19" t="s">
        <v>104</v>
      </c>
      <c r="BM268" s="206" t="s">
        <v>2904</v>
      </c>
    </row>
    <row r="269" spans="1:65" s="2" customFormat="1" ht="16.5" customHeight="1">
      <c r="A269" s="37"/>
      <c r="B269" s="38"/>
      <c r="C269" s="195" t="s">
        <v>1832</v>
      </c>
      <c r="D269" s="195" t="s">
        <v>264</v>
      </c>
      <c r="E269" s="196" t="s">
        <v>5644</v>
      </c>
      <c r="F269" s="197" t="s">
        <v>5645</v>
      </c>
      <c r="G269" s="198" t="s">
        <v>518</v>
      </c>
      <c r="H269" s="199">
        <v>1</v>
      </c>
      <c r="I269" s="200"/>
      <c r="J269" s="201">
        <f t="shared" si="60"/>
        <v>0</v>
      </c>
      <c r="K269" s="197" t="s">
        <v>44</v>
      </c>
      <c r="L269" s="42"/>
      <c r="M269" s="202" t="s">
        <v>44</v>
      </c>
      <c r="N269" s="203" t="s">
        <v>53</v>
      </c>
      <c r="O269" s="67"/>
      <c r="P269" s="204">
        <f t="shared" si="61"/>
        <v>0</v>
      </c>
      <c r="Q269" s="204">
        <v>0</v>
      </c>
      <c r="R269" s="204">
        <f t="shared" si="62"/>
        <v>0</v>
      </c>
      <c r="S269" s="204">
        <v>0</v>
      </c>
      <c r="T269" s="205">
        <f t="shared" si="63"/>
        <v>0</v>
      </c>
      <c r="U269" s="37"/>
      <c r="V269" s="37"/>
      <c r="W269" s="37"/>
      <c r="X269" s="37"/>
      <c r="Y269" s="37"/>
      <c r="Z269" s="37"/>
      <c r="AA269" s="37"/>
      <c r="AB269" s="37"/>
      <c r="AC269" s="37"/>
      <c r="AD269" s="37"/>
      <c r="AE269" s="37"/>
      <c r="AR269" s="206" t="s">
        <v>104</v>
      </c>
      <c r="AT269" s="206" t="s">
        <v>264</v>
      </c>
      <c r="AU269" s="206" t="s">
        <v>89</v>
      </c>
      <c r="AY269" s="19" t="s">
        <v>262</v>
      </c>
      <c r="BE269" s="207">
        <f t="shared" si="64"/>
        <v>0</v>
      </c>
      <c r="BF269" s="207">
        <f t="shared" si="65"/>
        <v>0</v>
      </c>
      <c r="BG269" s="207">
        <f t="shared" si="66"/>
        <v>0</v>
      </c>
      <c r="BH269" s="207">
        <f t="shared" si="67"/>
        <v>0</v>
      </c>
      <c r="BI269" s="207">
        <f t="shared" si="68"/>
        <v>0</v>
      </c>
      <c r="BJ269" s="19" t="s">
        <v>89</v>
      </c>
      <c r="BK269" s="207">
        <f t="shared" si="69"/>
        <v>0</v>
      </c>
      <c r="BL269" s="19" t="s">
        <v>104</v>
      </c>
      <c r="BM269" s="206" t="s">
        <v>2910</v>
      </c>
    </row>
    <row r="270" spans="1:65" s="2" customFormat="1" ht="16.5" customHeight="1">
      <c r="A270" s="37"/>
      <c r="B270" s="38"/>
      <c r="C270" s="195" t="s">
        <v>1837</v>
      </c>
      <c r="D270" s="195" t="s">
        <v>264</v>
      </c>
      <c r="E270" s="196" t="s">
        <v>5646</v>
      </c>
      <c r="F270" s="197" t="s">
        <v>5647</v>
      </c>
      <c r="G270" s="198" t="s">
        <v>518</v>
      </c>
      <c r="H270" s="199">
        <v>1</v>
      </c>
      <c r="I270" s="200"/>
      <c r="J270" s="201">
        <f t="shared" si="60"/>
        <v>0</v>
      </c>
      <c r="K270" s="197" t="s">
        <v>44</v>
      </c>
      <c r="L270" s="42"/>
      <c r="M270" s="202" t="s">
        <v>44</v>
      </c>
      <c r="N270" s="203" t="s">
        <v>53</v>
      </c>
      <c r="O270" s="67"/>
      <c r="P270" s="204">
        <f t="shared" si="61"/>
        <v>0</v>
      </c>
      <c r="Q270" s="204">
        <v>0</v>
      </c>
      <c r="R270" s="204">
        <f t="shared" si="62"/>
        <v>0</v>
      </c>
      <c r="S270" s="204">
        <v>0</v>
      </c>
      <c r="T270" s="205">
        <f t="shared" si="63"/>
        <v>0</v>
      </c>
      <c r="U270" s="37"/>
      <c r="V270" s="37"/>
      <c r="W270" s="37"/>
      <c r="X270" s="37"/>
      <c r="Y270" s="37"/>
      <c r="Z270" s="37"/>
      <c r="AA270" s="37"/>
      <c r="AB270" s="37"/>
      <c r="AC270" s="37"/>
      <c r="AD270" s="37"/>
      <c r="AE270" s="37"/>
      <c r="AR270" s="206" t="s">
        <v>104</v>
      </c>
      <c r="AT270" s="206" t="s">
        <v>264</v>
      </c>
      <c r="AU270" s="206" t="s">
        <v>89</v>
      </c>
      <c r="AY270" s="19" t="s">
        <v>262</v>
      </c>
      <c r="BE270" s="207">
        <f t="shared" si="64"/>
        <v>0</v>
      </c>
      <c r="BF270" s="207">
        <f t="shared" si="65"/>
        <v>0</v>
      </c>
      <c r="BG270" s="207">
        <f t="shared" si="66"/>
        <v>0</v>
      </c>
      <c r="BH270" s="207">
        <f t="shared" si="67"/>
        <v>0</v>
      </c>
      <c r="BI270" s="207">
        <f t="shared" si="68"/>
        <v>0</v>
      </c>
      <c r="BJ270" s="19" t="s">
        <v>89</v>
      </c>
      <c r="BK270" s="207">
        <f t="shared" si="69"/>
        <v>0</v>
      </c>
      <c r="BL270" s="19" t="s">
        <v>104</v>
      </c>
      <c r="BM270" s="206" t="s">
        <v>2916</v>
      </c>
    </row>
    <row r="271" spans="1:65" s="2" customFormat="1" ht="16.5" customHeight="1">
      <c r="A271" s="37"/>
      <c r="B271" s="38"/>
      <c r="C271" s="195" t="s">
        <v>1844</v>
      </c>
      <c r="D271" s="195" t="s">
        <v>264</v>
      </c>
      <c r="E271" s="196" t="s">
        <v>5582</v>
      </c>
      <c r="F271" s="197" t="s">
        <v>5583</v>
      </c>
      <c r="G271" s="198" t="s">
        <v>518</v>
      </c>
      <c r="H271" s="199">
        <v>1</v>
      </c>
      <c r="I271" s="200"/>
      <c r="J271" s="201">
        <f t="shared" si="60"/>
        <v>0</v>
      </c>
      <c r="K271" s="197" t="s">
        <v>44</v>
      </c>
      <c r="L271" s="42"/>
      <c r="M271" s="202" t="s">
        <v>44</v>
      </c>
      <c r="N271" s="203" t="s">
        <v>53</v>
      </c>
      <c r="O271" s="67"/>
      <c r="P271" s="204">
        <f t="shared" si="61"/>
        <v>0</v>
      </c>
      <c r="Q271" s="204">
        <v>0</v>
      </c>
      <c r="R271" s="204">
        <f t="shared" si="62"/>
        <v>0</v>
      </c>
      <c r="S271" s="204">
        <v>0</v>
      </c>
      <c r="T271" s="205">
        <f t="shared" si="63"/>
        <v>0</v>
      </c>
      <c r="U271" s="37"/>
      <c r="V271" s="37"/>
      <c r="W271" s="37"/>
      <c r="X271" s="37"/>
      <c r="Y271" s="37"/>
      <c r="Z271" s="37"/>
      <c r="AA271" s="37"/>
      <c r="AB271" s="37"/>
      <c r="AC271" s="37"/>
      <c r="AD271" s="37"/>
      <c r="AE271" s="37"/>
      <c r="AR271" s="206" t="s">
        <v>104</v>
      </c>
      <c r="AT271" s="206" t="s">
        <v>264</v>
      </c>
      <c r="AU271" s="206" t="s">
        <v>89</v>
      </c>
      <c r="AY271" s="19" t="s">
        <v>262</v>
      </c>
      <c r="BE271" s="207">
        <f t="shared" si="64"/>
        <v>0</v>
      </c>
      <c r="BF271" s="207">
        <f t="shared" si="65"/>
        <v>0</v>
      </c>
      <c r="BG271" s="207">
        <f t="shared" si="66"/>
        <v>0</v>
      </c>
      <c r="BH271" s="207">
        <f t="shared" si="67"/>
        <v>0</v>
      </c>
      <c r="BI271" s="207">
        <f t="shared" si="68"/>
        <v>0</v>
      </c>
      <c r="BJ271" s="19" t="s">
        <v>89</v>
      </c>
      <c r="BK271" s="207">
        <f t="shared" si="69"/>
        <v>0</v>
      </c>
      <c r="BL271" s="19" t="s">
        <v>104</v>
      </c>
      <c r="BM271" s="206" t="s">
        <v>2932</v>
      </c>
    </row>
    <row r="272" spans="1:65" s="2" customFormat="1" ht="16.5" customHeight="1">
      <c r="A272" s="37"/>
      <c r="B272" s="38"/>
      <c r="C272" s="195" t="s">
        <v>1849</v>
      </c>
      <c r="D272" s="195" t="s">
        <v>264</v>
      </c>
      <c r="E272" s="196" t="s">
        <v>5616</v>
      </c>
      <c r="F272" s="197" t="s">
        <v>5617</v>
      </c>
      <c r="G272" s="198" t="s">
        <v>518</v>
      </c>
      <c r="H272" s="199">
        <v>1</v>
      </c>
      <c r="I272" s="200"/>
      <c r="J272" s="201">
        <f t="shared" si="60"/>
        <v>0</v>
      </c>
      <c r="K272" s="197" t="s">
        <v>44</v>
      </c>
      <c r="L272" s="42"/>
      <c r="M272" s="202" t="s">
        <v>44</v>
      </c>
      <c r="N272" s="203" t="s">
        <v>53</v>
      </c>
      <c r="O272" s="67"/>
      <c r="P272" s="204">
        <f t="shared" si="61"/>
        <v>0</v>
      </c>
      <c r="Q272" s="204">
        <v>0</v>
      </c>
      <c r="R272" s="204">
        <f t="shared" si="62"/>
        <v>0</v>
      </c>
      <c r="S272" s="204">
        <v>0</v>
      </c>
      <c r="T272" s="205">
        <f t="shared" si="63"/>
        <v>0</v>
      </c>
      <c r="U272" s="37"/>
      <c r="V272" s="37"/>
      <c r="W272" s="37"/>
      <c r="X272" s="37"/>
      <c r="Y272" s="37"/>
      <c r="Z272" s="37"/>
      <c r="AA272" s="37"/>
      <c r="AB272" s="37"/>
      <c r="AC272" s="37"/>
      <c r="AD272" s="37"/>
      <c r="AE272" s="37"/>
      <c r="AR272" s="206" t="s">
        <v>104</v>
      </c>
      <c r="AT272" s="206" t="s">
        <v>264</v>
      </c>
      <c r="AU272" s="206" t="s">
        <v>89</v>
      </c>
      <c r="AY272" s="19" t="s">
        <v>262</v>
      </c>
      <c r="BE272" s="207">
        <f t="shared" si="64"/>
        <v>0</v>
      </c>
      <c r="BF272" s="207">
        <f t="shared" si="65"/>
        <v>0</v>
      </c>
      <c r="BG272" s="207">
        <f t="shared" si="66"/>
        <v>0</v>
      </c>
      <c r="BH272" s="207">
        <f t="shared" si="67"/>
        <v>0</v>
      </c>
      <c r="BI272" s="207">
        <f t="shared" si="68"/>
        <v>0</v>
      </c>
      <c r="BJ272" s="19" t="s">
        <v>89</v>
      </c>
      <c r="BK272" s="207">
        <f t="shared" si="69"/>
        <v>0</v>
      </c>
      <c r="BL272" s="19" t="s">
        <v>104</v>
      </c>
      <c r="BM272" s="206" t="s">
        <v>2947</v>
      </c>
    </row>
    <row r="273" spans="1:65" s="2" customFormat="1" ht="16.5" customHeight="1">
      <c r="A273" s="37"/>
      <c r="B273" s="38"/>
      <c r="C273" s="195" t="s">
        <v>1852</v>
      </c>
      <c r="D273" s="195" t="s">
        <v>264</v>
      </c>
      <c r="E273" s="196" t="s">
        <v>5586</v>
      </c>
      <c r="F273" s="197" t="s">
        <v>5587</v>
      </c>
      <c r="G273" s="198" t="s">
        <v>518</v>
      </c>
      <c r="H273" s="199">
        <v>2</v>
      </c>
      <c r="I273" s="200"/>
      <c r="J273" s="201">
        <f t="shared" si="60"/>
        <v>0</v>
      </c>
      <c r="K273" s="197" t="s">
        <v>44</v>
      </c>
      <c r="L273" s="42"/>
      <c r="M273" s="202" t="s">
        <v>44</v>
      </c>
      <c r="N273" s="203" t="s">
        <v>53</v>
      </c>
      <c r="O273" s="67"/>
      <c r="P273" s="204">
        <f t="shared" si="61"/>
        <v>0</v>
      </c>
      <c r="Q273" s="204">
        <v>0</v>
      </c>
      <c r="R273" s="204">
        <f t="shared" si="62"/>
        <v>0</v>
      </c>
      <c r="S273" s="204">
        <v>0</v>
      </c>
      <c r="T273" s="205">
        <f t="shared" si="63"/>
        <v>0</v>
      </c>
      <c r="U273" s="37"/>
      <c r="V273" s="37"/>
      <c r="W273" s="37"/>
      <c r="X273" s="37"/>
      <c r="Y273" s="37"/>
      <c r="Z273" s="37"/>
      <c r="AA273" s="37"/>
      <c r="AB273" s="37"/>
      <c r="AC273" s="37"/>
      <c r="AD273" s="37"/>
      <c r="AE273" s="37"/>
      <c r="AR273" s="206" t="s">
        <v>104</v>
      </c>
      <c r="AT273" s="206" t="s">
        <v>264</v>
      </c>
      <c r="AU273" s="206" t="s">
        <v>89</v>
      </c>
      <c r="AY273" s="19" t="s">
        <v>262</v>
      </c>
      <c r="BE273" s="207">
        <f t="shared" si="64"/>
        <v>0</v>
      </c>
      <c r="BF273" s="207">
        <f t="shared" si="65"/>
        <v>0</v>
      </c>
      <c r="BG273" s="207">
        <f t="shared" si="66"/>
        <v>0</v>
      </c>
      <c r="BH273" s="207">
        <f t="shared" si="67"/>
        <v>0</v>
      </c>
      <c r="BI273" s="207">
        <f t="shared" si="68"/>
        <v>0</v>
      </c>
      <c r="BJ273" s="19" t="s">
        <v>89</v>
      </c>
      <c r="BK273" s="207">
        <f t="shared" si="69"/>
        <v>0</v>
      </c>
      <c r="BL273" s="19" t="s">
        <v>104</v>
      </c>
      <c r="BM273" s="206" t="s">
        <v>2961</v>
      </c>
    </row>
    <row r="274" spans="1:65" s="2" customFormat="1" ht="16.5" customHeight="1">
      <c r="A274" s="37"/>
      <c r="B274" s="38"/>
      <c r="C274" s="195" t="s">
        <v>1857</v>
      </c>
      <c r="D274" s="195" t="s">
        <v>264</v>
      </c>
      <c r="E274" s="196" t="s">
        <v>5618</v>
      </c>
      <c r="F274" s="197" t="s">
        <v>5619</v>
      </c>
      <c r="G274" s="198" t="s">
        <v>518</v>
      </c>
      <c r="H274" s="199">
        <v>3</v>
      </c>
      <c r="I274" s="200"/>
      <c r="J274" s="201">
        <f t="shared" si="60"/>
        <v>0</v>
      </c>
      <c r="K274" s="197" t="s">
        <v>44</v>
      </c>
      <c r="L274" s="42"/>
      <c r="M274" s="202" t="s">
        <v>44</v>
      </c>
      <c r="N274" s="203" t="s">
        <v>53</v>
      </c>
      <c r="O274" s="67"/>
      <c r="P274" s="204">
        <f t="shared" si="61"/>
        <v>0</v>
      </c>
      <c r="Q274" s="204">
        <v>0</v>
      </c>
      <c r="R274" s="204">
        <f t="shared" si="62"/>
        <v>0</v>
      </c>
      <c r="S274" s="204">
        <v>0</v>
      </c>
      <c r="T274" s="205">
        <f t="shared" si="63"/>
        <v>0</v>
      </c>
      <c r="U274" s="37"/>
      <c r="V274" s="37"/>
      <c r="W274" s="37"/>
      <c r="X274" s="37"/>
      <c r="Y274" s="37"/>
      <c r="Z274" s="37"/>
      <c r="AA274" s="37"/>
      <c r="AB274" s="37"/>
      <c r="AC274" s="37"/>
      <c r="AD274" s="37"/>
      <c r="AE274" s="37"/>
      <c r="AR274" s="206" t="s">
        <v>104</v>
      </c>
      <c r="AT274" s="206" t="s">
        <v>264</v>
      </c>
      <c r="AU274" s="206" t="s">
        <v>89</v>
      </c>
      <c r="AY274" s="19" t="s">
        <v>262</v>
      </c>
      <c r="BE274" s="207">
        <f t="shared" si="64"/>
        <v>0</v>
      </c>
      <c r="BF274" s="207">
        <f t="shared" si="65"/>
        <v>0</v>
      </c>
      <c r="BG274" s="207">
        <f t="shared" si="66"/>
        <v>0</v>
      </c>
      <c r="BH274" s="207">
        <f t="shared" si="67"/>
        <v>0</v>
      </c>
      <c r="BI274" s="207">
        <f t="shared" si="68"/>
        <v>0</v>
      </c>
      <c r="BJ274" s="19" t="s">
        <v>89</v>
      </c>
      <c r="BK274" s="207">
        <f t="shared" si="69"/>
        <v>0</v>
      </c>
      <c r="BL274" s="19" t="s">
        <v>104</v>
      </c>
      <c r="BM274" s="206" t="s">
        <v>3009</v>
      </c>
    </row>
    <row r="275" spans="1:65" s="2" customFormat="1" ht="16.5" customHeight="1">
      <c r="A275" s="37"/>
      <c r="B275" s="38"/>
      <c r="C275" s="195" t="s">
        <v>1862</v>
      </c>
      <c r="D275" s="195" t="s">
        <v>264</v>
      </c>
      <c r="E275" s="196" t="s">
        <v>5620</v>
      </c>
      <c r="F275" s="197" t="s">
        <v>5621</v>
      </c>
      <c r="G275" s="198" t="s">
        <v>518</v>
      </c>
      <c r="H275" s="199">
        <v>6</v>
      </c>
      <c r="I275" s="200"/>
      <c r="J275" s="201">
        <f t="shared" si="60"/>
        <v>0</v>
      </c>
      <c r="K275" s="197" t="s">
        <v>44</v>
      </c>
      <c r="L275" s="42"/>
      <c r="M275" s="202" t="s">
        <v>44</v>
      </c>
      <c r="N275" s="203" t="s">
        <v>53</v>
      </c>
      <c r="O275" s="67"/>
      <c r="P275" s="204">
        <f t="shared" si="61"/>
        <v>0</v>
      </c>
      <c r="Q275" s="204">
        <v>0</v>
      </c>
      <c r="R275" s="204">
        <f t="shared" si="62"/>
        <v>0</v>
      </c>
      <c r="S275" s="204">
        <v>0</v>
      </c>
      <c r="T275" s="205">
        <f t="shared" si="63"/>
        <v>0</v>
      </c>
      <c r="U275" s="37"/>
      <c r="V275" s="37"/>
      <c r="W275" s="37"/>
      <c r="X275" s="37"/>
      <c r="Y275" s="37"/>
      <c r="Z275" s="37"/>
      <c r="AA275" s="37"/>
      <c r="AB275" s="37"/>
      <c r="AC275" s="37"/>
      <c r="AD275" s="37"/>
      <c r="AE275" s="37"/>
      <c r="AR275" s="206" t="s">
        <v>104</v>
      </c>
      <c r="AT275" s="206" t="s">
        <v>264</v>
      </c>
      <c r="AU275" s="206" t="s">
        <v>89</v>
      </c>
      <c r="AY275" s="19" t="s">
        <v>262</v>
      </c>
      <c r="BE275" s="207">
        <f t="shared" si="64"/>
        <v>0</v>
      </c>
      <c r="BF275" s="207">
        <f t="shared" si="65"/>
        <v>0</v>
      </c>
      <c r="BG275" s="207">
        <f t="shared" si="66"/>
        <v>0</v>
      </c>
      <c r="BH275" s="207">
        <f t="shared" si="67"/>
        <v>0</v>
      </c>
      <c r="BI275" s="207">
        <f t="shared" si="68"/>
        <v>0</v>
      </c>
      <c r="BJ275" s="19" t="s">
        <v>89</v>
      </c>
      <c r="BK275" s="207">
        <f t="shared" si="69"/>
        <v>0</v>
      </c>
      <c r="BL275" s="19" t="s">
        <v>104</v>
      </c>
      <c r="BM275" s="206" t="s">
        <v>3018</v>
      </c>
    </row>
    <row r="276" spans="1:65" s="2" customFormat="1" ht="16.5" customHeight="1">
      <c r="A276" s="37"/>
      <c r="B276" s="38"/>
      <c r="C276" s="195" t="s">
        <v>1869</v>
      </c>
      <c r="D276" s="195" t="s">
        <v>264</v>
      </c>
      <c r="E276" s="196" t="s">
        <v>5590</v>
      </c>
      <c r="F276" s="197" t="s">
        <v>5591</v>
      </c>
      <c r="G276" s="198" t="s">
        <v>518</v>
      </c>
      <c r="H276" s="199">
        <v>6</v>
      </c>
      <c r="I276" s="200"/>
      <c r="J276" s="201">
        <f t="shared" si="60"/>
        <v>0</v>
      </c>
      <c r="K276" s="197" t="s">
        <v>44</v>
      </c>
      <c r="L276" s="42"/>
      <c r="M276" s="202" t="s">
        <v>44</v>
      </c>
      <c r="N276" s="203" t="s">
        <v>53</v>
      </c>
      <c r="O276" s="67"/>
      <c r="P276" s="204">
        <f t="shared" si="61"/>
        <v>0</v>
      </c>
      <c r="Q276" s="204">
        <v>0</v>
      </c>
      <c r="R276" s="204">
        <f t="shared" si="62"/>
        <v>0</v>
      </c>
      <c r="S276" s="204">
        <v>0</v>
      </c>
      <c r="T276" s="205">
        <f t="shared" si="63"/>
        <v>0</v>
      </c>
      <c r="U276" s="37"/>
      <c r="V276" s="37"/>
      <c r="W276" s="37"/>
      <c r="X276" s="37"/>
      <c r="Y276" s="37"/>
      <c r="Z276" s="37"/>
      <c r="AA276" s="37"/>
      <c r="AB276" s="37"/>
      <c r="AC276" s="37"/>
      <c r="AD276" s="37"/>
      <c r="AE276" s="37"/>
      <c r="AR276" s="206" t="s">
        <v>104</v>
      </c>
      <c r="AT276" s="206" t="s">
        <v>264</v>
      </c>
      <c r="AU276" s="206" t="s">
        <v>89</v>
      </c>
      <c r="AY276" s="19" t="s">
        <v>262</v>
      </c>
      <c r="BE276" s="207">
        <f t="shared" si="64"/>
        <v>0</v>
      </c>
      <c r="BF276" s="207">
        <f t="shared" si="65"/>
        <v>0</v>
      </c>
      <c r="BG276" s="207">
        <f t="shared" si="66"/>
        <v>0</v>
      </c>
      <c r="BH276" s="207">
        <f t="shared" si="67"/>
        <v>0</v>
      </c>
      <c r="BI276" s="207">
        <f t="shared" si="68"/>
        <v>0</v>
      </c>
      <c r="BJ276" s="19" t="s">
        <v>89</v>
      </c>
      <c r="BK276" s="207">
        <f t="shared" si="69"/>
        <v>0</v>
      </c>
      <c r="BL276" s="19" t="s">
        <v>104</v>
      </c>
      <c r="BM276" s="206" t="s">
        <v>3027</v>
      </c>
    </row>
    <row r="277" spans="1:65" s="2" customFormat="1" ht="16.5" customHeight="1">
      <c r="A277" s="37"/>
      <c r="B277" s="38"/>
      <c r="C277" s="195" t="s">
        <v>1882</v>
      </c>
      <c r="D277" s="195" t="s">
        <v>264</v>
      </c>
      <c r="E277" s="196" t="s">
        <v>5648</v>
      </c>
      <c r="F277" s="197" t="s">
        <v>5649</v>
      </c>
      <c r="G277" s="198" t="s">
        <v>518</v>
      </c>
      <c r="H277" s="199">
        <v>1</v>
      </c>
      <c r="I277" s="200"/>
      <c r="J277" s="201">
        <f t="shared" si="60"/>
        <v>0</v>
      </c>
      <c r="K277" s="197" t="s">
        <v>44</v>
      </c>
      <c r="L277" s="42"/>
      <c r="M277" s="202" t="s">
        <v>44</v>
      </c>
      <c r="N277" s="203" t="s">
        <v>53</v>
      </c>
      <c r="O277" s="67"/>
      <c r="P277" s="204">
        <f t="shared" si="61"/>
        <v>0</v>
      </c>
      <c r="Q277" s="204">
        <v>0</v>
      </c>
      <c r="R277" s="204">
        <f t="shared" si="62"/>
        <v>0</v>
      </c>
      <c r="S277" s="204">
        <v>0</v>
      </c>
      <c r="T277" s="205">
        <f t="shared" si="63"/>
        <v>0</v>
      </c>
      <c r="U277" s="37"/>
      <c r="V277" s="37"/>
      <c r="W277" s="37"/>
      <c r="X277" s="37"/>
      <c r="Y277" s="37"/>
      <c r="Z277" s="37"/>
      <c r="AA277" s="37"/>
      <c r="AB277" s="37"/>
      <c r="AC277" s="37"/>
      <c r="AD277" s="37"/>
      <c r="AE277" s="37"/>
      <c r="AR277" s="206" t="s">
        <v>104</v>
      </c>
      <c r="AT277" s="206" t="s">
        <v>264</v>
      </c>
      <c r="AU277" s="206" t="s">
        <v>89</v>
      </c>
      <c r="AY277" s="19" t="s">
        <v>262</v>
      </c>
      <c r="BE277" s="207">
        <f t="shared" si="64"/>
        <v>0</v>
      </c>
      <c r="BF277" s="207">
        <f t="shared" si="65"/>
        <v>0</v>
      </c>
      <c r="BG277" s="207">
        <f t="shared" si="66"/>
        <v>0</v>
      </c>
      <c r="BH277" s="207">
        <f t="shared" si="67"/>
        <v>0</v>
      </c>
      <c r="BI277" s="207">
        <f t="shared" si="68"/>
        <v>0</v>
      </c>
      <c r="BJ277" s="19" t="s">
        <v>89</v>
      </c>
      <c r="BK277" s="207">
        <f t="shared" si="69"/>
        <v>0</v>
      </c>
      <c r="BL277" s="19" t="s">
        <v>104</v>
      </c>
      <c r="BM277" s="206" t="s">
        <v>3035</v>
      </c>
    </row>
    <row r="278" spans="1:65" s="2" customFormat="1" ht="16.5" customHeight="1">
      <c r="A278" s="37"/>
      <c r="B278" s="38"/>
      <c r="C278" s="195" t="s">
        <v>1887</v>
      </c>
      <c r="D278" s="195" t="s">
        <v>264</v>
      </c>
      <c r="E278" s="196" t="s">
        <v>5624</v>
      </c>
      <c r="F278" s="197" t="s">
        <v>5625</v>
      </c>
      <c r="G278" s="198" t="s">
        <v>518</v>
      </c>
      <c r="H278" s="199">
        <v>5</v>
      </c>
      <c r="I278" s="200"/>
      <c r="J278" s="201">
        <f t="shared" si="60"/>
        <v>0</v>
      </c>
      <c r="K278" s="197" t="s">
        <v>44</v>
      </c>
      <c r="L278" s="42"/>
      <c r="M278" s="202" t="s">
        <v>44</v>
      </c>
      <c r="N278" s="203" t="s">
        <v>53</v>
      </c>
      <c r="O278" s="67"/>
      <c r="P278" s="204">
        <f t="shared" si="61"/>
        <v>0</v>
      </c>
      <c r="Q278" s="204">
        <v>0</v>
      </c>
      <c r="R278" s="204">
        <f t="shared" si="62"/>
        <v>0</v>
      </c>
      <c r="S278" s="204">
        <v>0</v>
      </c>
      <c r="T278" s="205">
        <f t="shared" si="63"/>
        <v>0</v>
      </c>
      <c r="U278" s="37"/>
      <c r="V278" s="37"/>
      <c r="W278" s="37"/>
      <c r="X278" s="37"/>
      <c r="Y278" s="37"/>
      <c r="Z278" s="37"/>
      <c r="AA278" s="37"/>
      <c r="AB278" s="37"/>
      <c r="AC278" s="37"/>
      <c r="AD278" s="37"/>
      <c r="AE278" s="37"/>
      <c r="AR278" s="206" t="s">
        <v>104</v>
      </c>
      <c r="AT278" s="206" t="s">
        <v>264</v>
      </c>
      <c r="AU278" s="206" t="s">
        <v>89</v>
      </c>
      <c r="AY278" s="19" t="s">
        <v>262</v>
      </c>
      <c r="BE278" s="207">
        <f t="shared" si="64"/>
        <v>0</v>
      </c>
      <c r="BF278" s="207">
        <f t="shared" si="65"/>
        <v>0</v>
      </c>
      <c r="BG278" s="207">
        <f t="shared" si="66"/>
        <v>0</v>
      </c>
      <c r="BH278" s="207">
        <f t="shared" si="67"/>
        <v>0</v>
      </c>
      <c r="BI278" s="207">
        <f t="shared" si="68"/>
        <v>0</v>
      </c>
      <c r="BJ278" s="19" t="s">
        <v>89</v>
      </c>
      <c r="BK278" s="207">
        <f t="shared" si="69"/>
        <v>0</v>
      </c>
      <c r="BL278" s="19" t="s">
        <v>104</v>
      </c>
      <c r="BM278" s="206" t="s">
        <v>3049</v>
      </c>
    </row>
    <row r="279" spans="1:65" s="2" customFormat="1" ht="16.5" customHeight="1">
      <c r="A279" s="37"/>
      <c r="B279" s="38"/>
      <c r="C279" s="195" t="s">
        <v>1891</v>
      </c>
      <c r="D279" s="195" t="s">
        <v>264</v>
      </c>
      <c r="E279" s="196" t="s">
        <v>5650</v>
      </c>
      <c r="F279" s="197" t="s">
        <v>5651</v>
      </c>
      <c r="G279" s="198" t="s">
        <v>518</v>
      </c>
      <c r="H279" s="199">
        <v>1</v>
      </c>
      <c r="I279" s="200"/>
      <c r="J279" s="201">
        <f t="shared" si="60"/>
        <v>0</v>
      </c>
      <c r="K279" s="197" t="s">
        <v>44</v>
      </c>
      <c r="L279" s="42"/>
      <c r="M279" s="202" t="s">
        <v>44</v>
      </c>
      <c r="N279" s="203" t="s">
        <v>53</v>
      </c>
      <c r="O279" s="67"/>
      <c r="P279" s="204">
        <f t="shared" si="61"/>
        <v>0</v>
      </c>
      <c r="Q279" s="204">
        <v>0</v>
      </c>
      <c r="R279" s="204">
        <f t="shared" si="62"/>
        <v>0</v>
      </c>
      <c r="S279" s="204">
        <v>0</v>
      </c>
      <c r="T279" s="205">
        <f t="shared" si="63"/>
        <v>0</v>
      </c>
      <c r="U279" s="37"/>
      <c r="V279" s="37"/>
      <c r="W279" s="37"/>
      <c r="X279" s="37"/>
      <c r="Y279" s="37"/>
      <c r="Z279" s="37"/>
      <c r="AA279" s="37"/>
      <c r="AB279" s="37"/>
      <c r="AC279" s="37"/>
      <c r="AD279" s="37"/>
      <c r="AE279" s="37"/>
      <c r="AR279" s="206" t="s">
        <v>104</v>
      </c>
      <c r="AT279" s="206" t="s">
        <v>264</v>
      </c>
      <c r="AU279" s="206" t="s">
        <v>89</v>
      </c>
      <c r="AY279" s="19" t="s">
        <v>262</v>
      </c>
      <c r="BE279" s="207">
        <f t="shared" si="64"/>
        <v>0</v>
      </c>
      <c r="BF279" s="207">
        <f t="shared" si="65"/>
        <v>0</v>
      </c>
      <c r="BG279" s="207">
        <f t="shared" si="66"/>
        <v>0</v>
      </c>
      <c r="BH279" s="207">
        <f t="shared" si="67"/>
        <v>0</v>
      </c>
      <c r="BI279" s="207">
        <f t="shared" si="68"/>
        <v>0</v>
      </c>
      <c r="BJ279" s="19" t="s">
        <v>89</v>
      </c>
      <c r="BK279" s="207">
        <f t="shared" si="69"/>
        <v>0</v>
      </c>
      <c r="BL279" s="19" t="s">
        <v>104</v>
      </c>
      <c r="BM279" s="206" t="s">
        <v>3057</v>
      </c>
    </row>
    <row r="280" spans="1:65" s="2" customFormat="1" ht="16.5" customHeight="1">
      <c r="A280" s="37"/>
      <c r="B280" s="38"/>
      <c r="C280" s="195" t="s">
        <v>1895</v>
      </c>
      <c r="D280" s="195" t="s">
        <v>264</v>
      </c>
      <c r="E280" s="196" t="s">
        <v>5492</v>
      </c>
      <c r="F280" s="197" t="s">
        <v>5493</v>
      </c>
      <c r="G280" s="198" t="s">
        <v>518</v>
      </c>
      <c r="H280" s="199">
        <v>1</v>
      </c>
      <c r="I280" s="200"/>
      <c r="J280" s="201">
        <f t="shared" si="60"/>
        <v>0</v>
      </c>
      <c r="K280" s="197" t="s">
        <v>44</v>
      </c>
      <c r="L280" s="42"/>
      <c r="M280" s="202" t="s">
        <v>44</v>
      </c>
      <c r="N280" s="203" t="s">
        <v>53</v>
      </c>
      <c r="O280" s="67"/>
      <c r="P280" s="204">
        <f t="shared" si="61"/>
        <v>0</v>
      </c>
      <c r="Q280" s="204">
        <v>0</v>
      </c>
      <c r="R280" s="204">
        <f t="shared" si="62"/>
        <v>0</v>
      </c>
      <c r="S280" s="204">
        <v>0</v>
      </c>
      <c r="T280" s="205">
        <f t="shared" si="63"/>
        <v>0</v>
      </c>
      <c r="U280" s="37"/>
      <c r="V280" s="37"/>
      <c r="W280" s="37"/>
      <c r="X280" s="37"/>
      <c r="Y280" s="37"/>
      <c r="Z280" s="37"/>
      <c r="AA280" s="37"/>
      <c r="AB280" s="37"/>
      <c r="AC280" s="37"/>
      <c r="AD280" s="37"/>
      <c r="AE280" s="37"/>
      <c r="AR280" s="206" t="s">
        <v>104</v>
      </c>
      <c r="AT280" s="206" t="s">
        <v>264</v>
      </c>
      <c r="AU280" s="206" t="s">
        <v>89</v>
      </c>
      <c r="AY280" s="19" t="s">
        <v>262</v>
      </c>
      <c r="BE280" s="207">
        <f t="shared" si="64"/>
        <v>0</v>
      </c>
      <c r="BF280" s="207">
        <f t="shared" si="65"/>
        <v>0</v>
      </c>
      <c r="BG280" s="207">
        <f t="shared" si="66"/>
        <v>0</v>
      </c>
      <c r="BH280" s="207">
        <f t="shared" si="67"/>
        <v>0</v>
      </c>
      <c r="BI280" s="207">
        <f t="shared" si="68"/>
        <v>0</v>
      </c>
      <c r="BJ280" s="19" t="s">
        <v>89</v>
      </c>
      <c r="BK280" s="207">
        <f t="shared" si="69"/>
        <v>0</v>
      </c>
      <c r="BL280" s="19" t="s">
        <v>104</v>
      </c>
      <c r="BM280" s="206" t="s">
        <v>3063</v>
      </c>
    </row>
    <row r="281" spans="1:65" s="2" customFormat="1" ht="16.5" customHeight="1">
      <c r="A281" s="37"/>
      <c r="B281" s="38"/>
      <c r="C281" s="195" t="s">
        <v>1899</v>
      </c>
      <c r="D281" s="195" t="s">
        <v>264</v>
      </c>
      <c r="E281" s="196" t="s">
        <v>5520</v>
      </c>
      <c r="F281" s="197" t="s">
        <v>5521</v>
      </c>
      <c r="G281" s="198" t="s">
        <v>518</v>
      </c>
      <c r="H281" s="199">
        <v>1</v>
      </c>
      <c r="I281" s="200"/>
      <c r="J281" s="201">
        <f t="shared" si="60"/>
        <v>0</v>
      </c>
      <c r="K281" s="197" t="s">
        <v>44</v>
      </c>
      <c r="L281" s="42"/>
      <c r="M281" s="202" t="s">
        <v>44</v>
      </c>
      <c r="N281" s="203" t="s">
        <v>53</v>
      </c>
      <c r="O281" s="67"/>
      <c r="P281" s="204">
        <f t="shared" si="61"/>
        <v>0</v>
      </c>
      <c r="Q281" s="204">
        <v>0</v>
      </c>
      <c r="R281" s="204">
        <f t="shared" si="62"/>
        <v>0</v>
      </c>
      <c r="S281" s="204">
        <v>0</v>
      </c>
      <c r="T281" s="205">
        <f t="shared" si="63"/>
        <v>0</v>
      </c>
      <c r="U281" s="37"/>
      <c r="V281" s="37"/>
      <c r="W281" s="37"/>
      <c r="X281" s="37"/>
      <c r="Y281" s="37"/>
      <c r="Z281" s="37"/>
      <c r="AA281" s="37"/>
      <c r="AB281" s="37"/>
      <c r="AC281" s="37"/>
      <c r="AD281" s="37"/>
      <c r="AE281" s="37"/>
      <c r="AR281" s="206" t="s">
        <v>104</v>
      </c>
      <c r="AT281" s="206" t="s">
        <v>264</v>
      </c>
      <c r="AU281" s="206" t="s">
        <v>89</v>
      </c>
      <c r="AY281" s="19" t="s">
        <v>262</v>
      </c>
      <c r="BE281" s="207">
        <f t="shared" si="64"/>
        <v>0</v>
      </c>
      <c r="BF281" s="207">
        <f t="shared" si="65"/>
        <v>0</v>
      </c>
      <c r="BG281" s="207">
        <f t="shared" si="66"/>
        <v>0</v>
      </c>
      <c r="BH281" s="207">
        <f t="shared" si="67"/>
        <v>0</v>
      </c>
      <c r="BI281" s="207">
        <f t="shared" si="68"/>
        <v>0</v>
      </c>
      <c r="BJ281" s="19" t="s">
        <v>89</v>
      </c>
      <c r="BK281" s="207">
        <f t="shared" si="69"/>
        <v>0</v>
      </c>
      <c r="BL281" s="19" t="s">
        <v>104</v>
      </c>
      <c r="BM281" s="206" t="s">
        <v>3086</v>
      </c>
    </row>
    <row r="282" spans="1:65" s="2" customFormat="1" ht="16.5" customHeight="1">
      <c r="A282" s="37"/>
      <c r="B282" s="38"/>
      <c r="C282" s="195" t="s">
        <v>1904</v>
      </c>
      <c r="D282" s="195" t="s">
        <v>264</v>
      </c>
      <c r="E282" s="196" t="s">
        <v>5512</v>
      </c>
      <c r="F282" s="197" t="s">
        <v>5513</v>
      </c>
      <c r="G282" s="198" t="s">
        <v>518</v>
      </c>
      <c r="H282" s="199">
        <v>4</v>
      </c>
      <c r="I282" s="200"/>
      <c r="J282" s="201">
        <f t="shared" si="60"/>
        <v>0</v>
      </c>
      <c r="K282" s="197" t="s">
        <v>44</v>
      </c>
      <c r="L282" s="42"/>
      <c r="M282" s="202" t="s">
        <v>44</v>
      </c>
      <c r="N282" s="203" t="s">
        <v>53</v>
      </c>
      <c r="O282" s="67"/>
      <c r="P282" s="204">
        <f t="shared" si="61"/>
        <v>0</v>
      </c>
      <c r="Q282" s="204">
        <v>0</v>
      </c>
      <c r="R282" s="204">
        <f t="shared" si="62"/>
        <v>0</v>
      </c>
      <c r="S282" s="204">
        <v>0</v>
      </c>
      <c r="T282" s="205">
        <f t="shared" si="63"/>
        <v>0</v>
      </c>
      <c r="U282" s="37"/>
      <c r="V282" s="37"/>
      <c r="W282" s="37"/>
      <c r="X282" s="37"/>
      <c r="Y282" s="37"/>
      <c r="Z282" s="37"/>
      <c r="AA282" s="37"/>
      <c r="AB282" s="37"/>
      <c r="AC282" s="37"/>
      <c r="AD282" s="37"/>
      <c r="AE282" s="37"/>
      <c r="AR282" s="206" t="s">
        <v>104</v>
      </c>
      <c r="AT282" s="206" t="s">
        <v>264</v>
      </c>
      <c r="AU282" s="206" t="s">
        <v>89</v>
      </c>
      <c r="AY282" s="19" t="s">
        <v>262</v>
      </c>
      <c r="BE282" s="207">
        <f t="shared" si="64"/>
        <v>0</v>
      </c>
      <c r="BF282" s="207">
        <f t="shared" si="65"/>
        <v>0</v>
      </c>
      <c r="BG282" s="207">
        <f t="shared" si="66"/>
        <v>0</v>
      </c>
      <c r="BH282" s="207">
        <f t="shared" si="67"/>
        <v>0</v>
      </c>
      <c r="BI282" s="207">
        <f t="shared" si="68"/>
        <v>0</v>
      </c>
      <c r="BJ282" s="19" t="s">
        <v>89</v>
      </c>
      <c r="BK282" s="207">
        <f t="shared" si="69"/>
        <v>0</v>
      </c>
      <c r="BL282" s="19" t="s">
        <v>104</v>
      </c>
      <c r="BM282" s="206" t="s">
        <v>3098</v>
      </c>
    </row>
    <row r="283" spans="1:65" s="2" customFormat="1" ht="16.5" customHeight="1">
      <c r="A283" s="37"/>
      <c r="B283" s="38"/>
      <c r="C283" s="195" t="s">
        <v>1910</v>
      </c>
      <c r="D283" s="195" t="s">
        <v>264</v>
      </c>
      <c r="E283" s="196" t="s">
        <v>5508</v>
      </c>
      <c r="F283" s="197" t="s">
        <v>5509</v>
      </c>
      <c r="G283" s="198" t="s">
        <v>518</v>
      </c>
      <c r="H283" s="199">
        <v>10</v>
      </c>
      <c r="I283" s="200"/>
      <c r="J283" s="201">
        <f t="shared" si="60"/>
        <v>0</v>
      </c>
      <c r="K283" s="197" t="s">
        <v>44</v>
      </c>
      <c r="L283" s="42"/>
      <c r="M283" s="202" t="s">
        <v>44</v>
      </c>
      <c r="N283" s="203" t="s">
        <v>53</v>
      </c>
      <c r="O283" s="67"/>
      <c r="P283" s="204">
        <f t="shared" si="61"/>
        <v>0</v>
      </c>
      <c r="Q283" s="204">
        <v>0</v>
      </c>
      <c r="R283" s="204">
        <f t="shared" si="62"/>
        <v>0</v>
      </c>
      <c r="S283" s="204">
        <v>0</v>
      </c>
      <c r="T283" s="205">
        <f t="shared" si="63"/>
        <v>0</v>
      </c>
      <c r="U283" s="37"/>
      <c r="V283" s="37"/>
      <c r="W283" s="37"/>
      <c r="X283" s="37"/>
      <c r="Y283" s="37"/>
      <c r="Z283" s="37"/>
      <c r="AA283" s="37"/>
      <c r="AB283" s="37"/>
      <c r="AC283" s="37"/>
      <c r="AD283" s="37"/>
      <c r="AE283" s="37"/>
      <c r="AR283" s="206" t="s">
        <v>104</v>
      </c>
      <c r="AT283" s="206" t="s">
        <v>264</v>
      </c>
      <c r="AU283" s="206" t="s">
        <v>89</v>
      </c>
      <c r="AY283" s="19" t="s">
        <v>262</v>
      </c>
      <c r="BE283" s="207">
        <f t="shared" si="64"/>
        <v>0</v>
      </c>
      <c r="BF283" s="207">
        <f t="shared" si="65"/>
        <v>0</v>
      </c>
      <c r="BG283" s="207">
        <f t="shared" si="66"/>
        <v>0</v>
      </c>
      <c r="BH283" s="207">
        <f t="shared" si="67"/>
        <v>0</v>
      </c>
      <c r="BI283" s="207">
        <f t="shared" si="68"/>
        <v>0</v>
      </c>
      <c r="BJ283" s="19" t="s">
        <v>89</v>
      </c>
      <c r="BK283" s="207">
        <f t="shared" si="69"/>
        <v>0</v>
      </c>
      <c r="BL283" s="19" t="s">
        <v>104</v>
      </c>
      <c r="BM283" s="206" t="s">
        <v>3108</v>
      </c>
    </row>
    <row r="284" spans="1:65" s="2" customFormat="1" ht="16.5" customHeight="1">
      <c r="A284" s="37"/>
      <c r="B284" s="38"/>
      <c r="C284" s="195" t="s">
        <v>1915</v>
      </c>
      <c r="D284" s="195" t="s">
        <v>264</v>
      </c>
      <c r="E284" s="196" t="s">
        <v>5652</v>
      </c>
      <c r="F284" s="197" t="s">
        <v>5653</v>
      </c>
      <c r="G284" s="198" t="s">
        <v>518</v>
      </c>
      <c r="H284" s="199">
        <v>17</v>
      </c>
      <c r="I284" s="200"/>
      <c r="J284" s="201">
        <f t="shared" si="60"/>
        <v>0</v>
      </c>
      <c r="K284" s="197" t="s">
        <v>44</v>
      </c>
      <c r="L284" s="42"/>
      <c r="M284" s="202" t="s">
        <v>44</v>
      </c>
      <c r="N284" s="203" t="s">
        <v>53</v>
      </c>
      <c r="O284" s="67"/>
      <c r="P284" s="204">
        <f t="shared" si="61"/>
        <v>0</v>
      </c>
      <c r="Q284" s="204">
        <v>0</v>
      </c>
      <c r="R284" s="204">
        <f t="shared" si="62"/>
        <v>0</v>
      </c>
      <c r="S284" s="204">
        <v>0</v>
      </c>
      <c r="T284" s="205">
        <f t="shared" si="63"/>
        <v>0</v>
      </c>
      <c r="U284" s="37"/>
      <c r="V284" s="37"/>
      <c r="W284" s="37"/>
      <c r="X284" s="37"/>
      <c r="Y284" s="37"/>
      <c r="Z284" s="37"/>
      <c r="AA284" s="37"/>
      <c r="AB284" s="37"/>
      <c r="AC284" s="37"/>
      <c r="AD284" s="37"/>
      <c r="AE284" s="37"/>
      <c r="AR284" s="206" t="s">
        <v>104</v>
      </c>
      <c r="AT284" s="206" t="s">
        <v>264</v>
      </c>
      <c r="AU284" s="206" t="s">
        <v>89</v>
      </c>
      <c r="AY284" s="19" t="s">
        <v>262</v>
      </c>
      <c r="BE284" s="207">
        <f t="shared" si="64"/>
        <v>0</v>
      </c>
      <c r="BF284" s="207">
        <f t="shared" si="65"/>
        <v>0</v>
      </c>
      <c r="BG284" s="207">
        <f t="shared" si="66"/>
        <v>0</v>
      </c>
      <c r="BH284" s="207">
        <f t="shared" si="67"/>
        <v>0</v>
      </c>
      <c r="BI284" s="207">
        <f t="shared" si="68"/>
        <v>0</v>
      </c>
      <c r="BJ284" s="19" t="s">
        <v>89</v>
      </c>
      <c r="BK284" s="207">
        <f t="shared" si="69"/>
        <v>0</v>
      </c>
      <c r="BL284" s="19" t="s">
        <v>104</v>
      </c>
      <c r="BM284" s="206" t="s">
        <v>3119</v>
      </c>
    </row>
    <row r="285" spans="1:65" s="2" customFormat="1" ht="21.75" customHeight="1">
      <c r="A285" s="37"/>
      <c r="B285" s="38"/>
      <c r="C285" s="195" t="s">
        <v>1920</v>
      </c>
      <c r="D285" s="195" t="s">
        <v>264</v>
      </c>
      <c r="E285" s="196" t="s">
        <v>5506</v>
      </c>
      <c r="F285" s="197" t="s">
        <v>5507</v>
      </c>
      <c r="G285" s="198" t="s">
        <v>518</v>
      </c>
      <c r="H285" s="199">
        <v>9</v>
      </c>
      <c r="I285" s="200"/>
      <c r="J285" s="201">
        <f t="shared" si="60"/>
        <v>0</v>
      </c>
      <c r="K285" s="197" t="s">
        <v>44</v>
      </c>
      <c r="L285" s="42"/>
      <c r="M285" s="202" t="s">
        <v>44</v>
      </c>
      <c r="N285" s="203" t="s">
        <v>53</v>
      </c>
      <c r="O285" s="67"/>
      <c r="P285" s="204">
        <f t="shared" si="61"/>
        <v>0</v>
      </c>
      <c r="Q285" s="204">
        <v>0</v>
      </c>
      <c r="R285" s="204">
        <f t="shared" si="62"/>
        <v>0</v>
      </c>
      <c r="S285" s="204">
        <v>0</v>
      </c>
      <c r="T285" s="205">
        <f t="shared" si="63"/>
        <v>0</v>
      </c>
      <c r="U285" s="37"/>
      <c r="V285" s="37"/>
      <c r="W285" s="37"/>
      <c r="X285" s="37"/>
      <c r="Y285" s="37"/>
      <c r="Z285" s="37"/>
      <c r="AA285" s="37"/>
      <c r="AB285" s="37"/>
      <c r="AC285" s="37"/>
      <c r="AD285" s="37"/>
      <c r="AE285" s="37"/>
      <c r="AR285" s="206" t="s">
        <v>104</v>
      </c>
      <c r="AT285" s="206" t="s">
        <v>264</v>
      </c>
      <c r="AU285" s="206" t="s">
        <v>89</v>
      </c>
      <c r="AY285" s="19" t="s">
        <v>262</v>
      </c>
      <c r="BE285" s="207">
        <f t="shared" si="64"/>
        <v>0</v>
      </c>
      <c r="BF285" s="207">
        <f t="shared" si="65"/>
        <v>0</v>
      </c>
      <c r="BG285" s="207">
        <f t="shared" si="66"/>
        <v>0</v>
      </c>
      <c r="BH285" s="207">
        <f t="shared" si="67"/>
        <v>0</v>
      </c>
      <c r="BI285" s="207">
        <f t="shared" si="68"/>
        <v>0</v>
      </c>
      <c r="BJ285" s="19" t="s">
        <v>89</v>
      </c>
      <c r="BK285" s="207">
        <f t="shared" si="69"/>
        <v>0</v>
      </c>
      <c r="BL285" s="19" t="s">
        <v>104</v>
      </c>
      <c r="BM285" s="206" t="s">
        <v>3131</v>
      </c>
    </row>
    <row r="286" spans="1:65" s="2" customFormat="1" ht="21.75" customHeight="1">
      <c r="A286" s="37"/>
      <c r="B286" s="38"/>
      <c r="C286" s="195" t="s">
        <v>1925</v>
      </c>
      <c r="D286" s="195" t="s">
        <v>264</v>
      </c>
      <c r="E286" s="196" t="s">
        <v>5654</v>
      </c>
      <c r="F286" s="197" t="s">
        <v>5655</v>
      </c>
      <c r="G286" s="198" t="s">
        <v>518</v>
      </c>
      <c r="H286" s="199">
        <v>1</v>
      </c>
      <c r="I286" s="200"/>
      <c r="J286" s="201">
        <f t="shared" si="60"/>
        <v>0</v>
      </c>
      <c r="K286" s="197" t="s">
        <v>44</v>
      </c>
      <c r="L286" s="42"/>
      <c r="M286" s="202" t="s">
        <v>44</v>
      </c>
      <c r="N286" s="203" t="s">
        <v>53</v>
      </c>
      <c r="O286" s="67"/>
      <c r="P286" s="204">
        <f t="shared" si="61"/>
        <v>0</v>
      </c>
      <c r="Q286" s="204">
        <v>0</v>
      </c>
      <c r="R286" s="204">
        <f t="shared" si="62"/>
        <v>0</v>
      </c>
      <c r="S286" s="204">
        <v>0</v>
      </c>
      <c r="T286" s="205">
        <f t="shared" si="63"/>
        <v>0</v>
      </c>
      <c r="U286" s="37"/>
      <c r="V286" s="37"/>
      <c r="W286" s="37"/>
      <c r="X286" s="37"/>
      <c r="Y286" s="37"/>
      <c r="Z286" s="37"/>
      <c r="AA286" s="37"/>
      <c r="AB286" s="37"/>
      <c r="AC286" s="37"/>
      <c r="AD286" s="37"/>
      <c r="AE286" s="37"/>
      <c r="AR286" s="206" t="s">
        <v>104</v>
      </c>
      <c r="AT286" s="206" t="s">
        <v>264</v>
      </c>
      <c r="AU286" s="206" t="s">
        <v>89</v>
      </c>
      <c r="AY286" s="19" t="s">
        <v>262</v>
      </c>
      <c r="BE286" s="207">
        <f t="shared" si="64"/>
        <v>0</v>
      </c>
      <c r="BF286" s="207">
        <f t="shared" si="65"/>
        <v>0</v>
      </c>
      <c r="BG286" s="207">
        <f t="shared" si="66"/>
        <v>0</v>
      </c>
      <c r="BH286" s="207">
        <f t="shared" si="67"/>
        <v>0</v>
      </c>
      <c r="BI286" s="207">
        <f t="shared" si="68"/>
        <v>0</v>
      </c>
      <c r="BJ286" s="19" t="s">
        <v>89</v>
      </c>
      <c r="BK286" s="207">
        <f t="shared" si="69"/>
        <v>0</v>
      </c>
      <c r="BL286" s="19" t="s">
        <v>104</v>
      </c>
      <c r="BM286" s="206" t="s">
        <v>3146</v>
      </c>
    </row>
    <row r="287" spans="1:65" s="2" customFormat="1" ht="16.5" customHeight="1">
      <c r="A287" s="37"/>
      <c r="B287" s="38"/>
      <c r="C287" s="195" t="s">
        <v>1929</v>
      </c>
      <c r="D287" s="195" t="s">
        <v>264</v>
      </c>
      <c r="E287" s="196" t="s">
        <v>5656</v>
      </c>
      <c r="F287" s="197" t="s">
        <v>5525</v>
      </c>
      <c r="G287" s="198" t="s">
        <v>518</v>
      </c>
      <c r="H287" s="199">
        <v>1</v>
      </c>
      <c r="I287" s="200"/>
      <c r="J287" s="201">
        <f t="shared" si="60"/>
        <v>0</v>
      </c>
      <c r="K287" s="197" t="s">
        <v>44</v>
      </c>
      <c r="L287" s="42"/>
      <c r="M287" s="202" t="s">
        <v>44</v>
      </c>
      <c r="N287" s="203" t="s">
        <v>53</v>
      </c>
      <c r="O287" s="67"/>
      <c r="P287" s="204">
        <f t="shared" si="61"/>
        <v>0</v>
      </c>
      <c r="Q287" s="204">
        <v>0</v>
      </c>
      <c r="R287" s="204">
        <f t="shared" si="62"/>
        <v>0</v>
      </c>
      <c r="S287" s="204">
        <v>0</v>
      </c>
      <c r="T287" s="205">
        <f t="shared" si="63"/>
        <v>0</v>
      </c>
      <c r="U287" s="37"/>
      <c r="V287" s="37"/>
      <c r="W287" s="37"/>
      <c r="X287" s="37"/>
      <c r="Y287" s="37"/>
      <c r="Z287" s="37"/>
      <c r="AA287" s="37"/>
      <c r="AB287" s="37"/>
      <c r="AC287" s="37"/>
      <c r="AD287" s="37"/>
      <c r="AE287" s="37"/>
      <c r="AR287" s="206" t="s">
        <v>104</v>
      </c>
      <c r="AT287" s="206" t="s">
        <v>264</v>
      </c>
      <c r="AU287" s="206" t="s">
        <v>89</v>
      </c>
      <c r="AY287" s="19" t="s">
        <v>262</v>
      </c>
      <c r="BE287" s="207">
        <f t="shared" si="64"/>
        <v>0</v>
      </c>
      <c r="BF287" s="207">
        <f t="shared" si="65"/>
        <v>0</v>
      </c>
      <c r="BG287" s="207">
        <f t="shared" si="66"/>
        <v>0</v>
      </c>
      <c r="BH287" s="207">
        <f t="shared" si="67"/>
        <v>0</v>
      </c>
      <c r="BI287" s="207">
        <f t="shared" si="68"/>
        <v>0</v>
      </c>
      <c r="BJ287" s="19" t="s">
        <v>89</v>
      </c>
      <c r="BK287" s="207">
        <f t="shared" si="69"/>
        <v>0</v>
      </c>
      <c r="BL287" s="19" t="s">
        <v>104</v>
      </c>
      <c r="BM287" s="206" t="s">
        <v>3157</v>
      </c>
    </row>
    <row r="288" spans="1:65" s="2" customFormat="1" ht="21.75" customHeight="1">
      <c r="A288" s="37"/>
      <c r="B288" s="38"/>
      <c r="C288" s="195" t="s">
        <v>1935</v>
      </c>
      <c r="D288" s="195" t="s">
        <v>264</v>
      </c>
      <c r="E288" s="196" t="s">
        <v>5657</v>
      </c>
      <c r="F288" s="197" t="s">
        <v>5527</v>
      </c>
      <c r="G288" s="198" t="s">
        <v>518</v>
      </c>
      <c r="H288" s="199">
        <v>1</v>
      </c>
      <c r="I288" s="200"/>
      <c r="J288" s="201">
        <f t="shared" si="60"/>
        <v>0</v>
      </c>
      <c r="K288" s="197" t="s">
        <v>44</v>
      </c>
      <c r="L288" s="42"/>
      <c r="M288" s="202" t="s">
        <v>44</v>
      </c>
      <c r="N288" s="203" t="s">
        <v>53</v>
      </c>
      <c r="O288" s="67"/>
      <c r="P288" s="204">
        <f t="shared" si="61"/>
        <v>0</v>
      </c>
      <c r="Q288" s="204">
        <v>0</v>
      </c>
      <c r="R288" s="204">
        <f t="shared" si="62"/>
        <v>0</v>
      </c>
      <c r="S288" s="204">
        <v>0</v>
      </c>
      <c r="T288" s="205">
        <f t="shared" si="63"/>
        <v>0</v>
      </c>
      <c r="U288" s="37"/>
      <c r="V288" s="37"/>
      <c r="W288" s="37"/>
      <c r="X288" s="37"/>
      <c r="Y288" s="37"/>
      <c r="Z288" s="37"/>
      <c r="AA288" s="37"/>
      <c r="AB288" s="37"/>
      <c r="AC288" s="37"/>
      <c r="AD288" s="37"/>
      <c r="AE288" s="37"/>
      <c r="AR288" s="206" t="s">
        <v>104</v>
      </c>
      <c r="AT288" s="206" t="s">
        <v>264</v>
      </c>
      <c r="AU288" s="206" t="s">
        <v>89</v>
      </c>
      <c r="AY288" s="19" t="s">
        <v>262</v>
      </c>
      <c r="BE288" s="207">
        <f t="shared" si="64"/>
        <v>0</v>
      </c>
      <c r="BF288" s="207">
        <f t="shared" si="65"/>
        <v>0</v>
      </c>
      <c r="BG288" s="207">
        <f t="shared" si="66"/>
        <v>0</v>
      </c>
      <c r="BH288" s="207">
        <f t="shared" si="67"/>
        <v>0</v>
      </c>
      <c r="BI288" s="207">
        <f t="shared" si="68"/>
        <v>0</v>
      </c>
      <c r="BJ288" s="19" t="s">
        <v>89</v>
      </c>
      <c r="BK288" s="207">
        <f t="shared" si="69"/>
        <v>0</v>
      </c>
      <c r="BL288" s="19" t="s">
        <v>104</v>
      </c>
      <c r="BM288" s="206" t="s">
        <v>3174</v>
      </c>
    </row>
    <row r="289" spans="1:65" s="12" customFormat="1" ht="25.9" customHeight="1">
      <c r="B289" s="179"/>
      <c r="C289" s="180"/>
      <c r="D289" s="181" t="s">
        <v>81</v>
      </c>
      <c r="E289" s="182" t="s">
        <v>5660</v>
      </c>
      <c r="F289" s="182" t="s">
        <v>5661</v>
      </c>
      <c r="G289" s="180"/>
      <c r="H289" s="180"/>
      <c r="I289" s="183"/>
      <c r="J289" s="184">
        <f>BK289</f>
        <v>0</v>
      </c>
      <c r="K289" s="180"/>
      <c r="L289" s="185"/>
      <c r="M289" s="186"/>
      <c r="N289" s="187"/>
      <c r="O289" s="187"/>
      <c r="P289" s="188">
        <f>SUM(P290:P313)</f>
        <v>0</v>
      </c>
      <c r="Q289" s="187"/>
      <c r="R289" s="188">
        <f>SUM(R290:R313)</f>
        <v>0</v>
      </c>
      <c r="S289" s="187"/>
      <c r="T289" s="189">
        <f>SUM(T290:T313)</f>
        <v>0</v>
      </c>
      <c r="AR289" s="190" t="s">
        <v>89</v>
      </c>
      <c r="AT289" s="191" t="s">
        <v>81</v>
      </c>
      <c r="AU289" s="191" t="s">
        <v>82</v>
      </c>
      <c r="AY289" s="190" t="s">
        <v>262</v>
      </c>
      <c r="BK289" s="192">
        <f>SUM(BK290:BK313)</f>
        <v>0</v>
      </c>
    </row>
    <row r="290" spans="1:65" s="2" customFormat="1" ht="16.5" customHeight="1">
      <c r="A290" s="37"/>
      <c r="B290" s="38"/>
      <c r="C290" s="195" t="s">
        <v>1940</v>
      </c>
      <c r="D290" s="195" t="s">
        <v>264</v>
      </c>
      <c r="E290" s="196" t="s">
        <v>5636</v>
      </c>
      <c r="F290" s="197" t="s">
        <v>5637</v>
      </c>
      <c r="G290" s="198" t="s">
        <v>518</v>
      </c>
      <c r="H290" s="199">
        <v>1</v>
      </c>
      <c r="I290" s="200"/>
      <c r="J290" s="201">
        <f t="shared" ref="J290:J313" si="70">ROUND(I290*H290,2)</f>
        <v>0</v>
      </c>
      <c r="K290" s="197" t="s">
        <v>44</v>
      </c>
      <c r="L290" s="42"/>
      <c r="M290" s="202" t="s">
        <v>44</v>
      </c>
      <c r="N290" s="203" t="s">
        <v>53</v>
      </c>
      <c r="O290" s="67"/>
      <c r="P290" s="204">
        <f t="shared" ref="P290:P313" si="71">O290*H290</f>
        <v>0</v>
      </c>
      <c r="Q290" s="204">
        <v>0</v>
      </c>
      <c r="R290" s="204">
        <f t="shared" ref="R290:R313" si="72">Q290*H290</f>
        <v>0</v>
      </c>
      <c r="S290" s="204">
        <v>0</v>
      </c>
      <c r="T290" s="205">
        <f t="shared" ref="T290:T313" si="73">S290*H290</f>
        <v>0</v>
      </c>
      <c r="U290" s="37"/>
      <c r="V290" s="37"/>
      <c r="W290" s="37"/>
      <c r="X290" s="37"/>
      <c r="Y290" s="37"/>
      <c r="Z290" s="37"/>
      <c r="AA290" s="37"/>
      <c r="AB290" s="37"/>
      <c r="AC290" s="37"/>
      <c r="AD290" s="37"/>
      <c r="AE290" s="37"/>
      <c r="AR290" s="206" t="s">
        <v>104</v>
      </c>
      <c r="AT290" s="206" t="s">
        <v>264</v>
      </c>
      <c r="AU290" s="206" t="s">
        <v>89</v>
      </c>
      <c r="AY290" s="19" t="s">
        <v>262</v>
      </c>
      <c r="BE290" s="207">
        <f t="shared" ref="BE290:BE313" si="74">IF(N290="základní",J290,0)</f>
        <v>0</v>
      </c>
      <c r="BF290" s="207">
        <f t="shared" ref="BF290:BF313" si="75">IF(N290="snížená",J290,0)</f>
        <v>0</v>
      </c>
      <c r="BG290" s="207">
        <f t="shared" ref="BG290:BG313" si="76">IF(N290="zákl. přenesená",J290,0)</f>
        <v>0</v>
      </c>
      <c r="BH290" s="207">
        <f t="shared" ref="BH290:BH313" si="77">IF(N290="sníž. přenesená",J290,0)</f>
        <v>0</v>
      </c>
      <c r="BI290" s="207">
        <f t="shared" ref="BI290:BI313" si="78">IF(N290="nulová",J290,0)</f>
        <v>0</v>
      </c>
      <c r="BJ290" s="19" t="s">
        <v>89</v>
      </c>
      <c r="BK290" s="207">
        <f t="shared" ref="BK290:BK313" si="79">ROUND(I290*H290,2)</f>
        <v>0</v>
      </c>
      <c r="BL290" s="19" t="s">
        <v>104</v>
      </c>
      <c r="BM290" s="206" t="s">
        <v>3185</v>
      </c>
    </row>
    <row r="291" spans="1:65" s="2" customFormat="1" ht="16.5" customHeight="1">
      <c r="A291" s="37"/>
      <c r="B291" s="38"/>
      <c r="C291" s="195" t="s">
        <v>1943</v>
      </c>
      <c r="D291" s="195" t="s">
        <v>264</v>
      </c>
      <c r="E291" s="196" t="s">
        <v>5638</v>
      </c>
      <c r="F291" s="197" t="s">
        <v>5639</v>
      </c>
      <c r="G291" s="198" t="s">
        <v>518</v>
      </c>
      <c r="H291" s="199">
        <v>1</v>
      </c>
      <c r="I291" s="200"/>
      <c r="J291" s="201">
        <f t="shared" si="70"/>
        <v>0</v>
      </c>
      <c r="K291" s="197" t="s">
        <v>44</v>
      </c>
      <c r="L291" s="42"/>
      <c r="M291" s="202" t="s">
        <v>44</v>
      </c>
      <c r="N291" s="203" t="s">
        <v>53</v>
      </c>
      <c r="O291" s="67"/>
      <c r="P291" s="204">
        <f t="shared" si="71"/>
        <v>0</v>
      </c>
      <c r="Q291" s="204">
        <v>0</v>
      </c>
      <c r="R291" s="204">
        <f t="shared" si="72"/>
        <v>0</v>
      </c>
      <c r="S291" s="204">
        <v>0</v>
      </c>
      <c r="T291" s="205">
        <f t="shared" si="73"/>
        <v>0</v>
      </c>
      <c r="U291" s="37"/>
      <c r="V291" s="37"/>
      <c r="W291" s="37"/>
      <c r="X291" s="37"/>
      <c r="Y291" s="37"/>
      <c r="Z291" s="37"/>
      <c r="AA291" s="37"/>
      <c r="AB291" s="37"/>
      <c r="AC291" s="37"/>
      <c r="AD291" s="37"/>
      <c r="AE291" s="37"/>
      <c r="AR291" s="206" t="s">
        <v>104</v>
      </c>
      <c r="AT291" s="206" t="s">
        <v>264</v>
      </c>
      <c r="AU291" s="206" t="s">
        <v>89</v>
      </c>
      <c r="AY291" s="19" t="s">
        <v>262</v>
      </c>
      <c r="BE291" s="207">
        <f t="shared" si="74"/>
        <v>0</v>
      </c>
      <c r="BF291" s="207">
        <f t="shared" si="75"/>
        <v>0</v>
      </c>
      <c r="BG291" s="207">
        <f t="shared" si="76"/>
        <v>0</v>
      </c>
      <c r="BH291" s="207">
        <f t="shared" si="77"/>
        <v>0</v>
      </c>
      <c r="BI291" s="207">
        <f t="shared" si="78"/>
        <v>0</v>
      </c>
      <c r="BJ291" s="19" t="s">
        <v>89</v>
      </c>
      <c r="BK291" s="207">
        <f t="shared" si="79"/>
        <v>0</v>
      </c>
      <c r="BL291" s="19" t="s">
        <v>104</v>
      </c>
      <c r="BM291" s="206" t="s">
        <v>3201</v>
      </c>
    </row>
    <row r="292" spans="1:65" s="2" customFormat="1" ht="16.5" customHeight="1">
      <c r="A292" s="37"/>
      <c r="B292" s="38"/>
      <c r="C292" s="195" t="s">
        <v>1948</v>
      </c>
      <c r="D292" s="195" t="s">
        <v>264</v>
      </c>
      <c r="E292" s="196" t="s">
        <v>5640</v>
      </c>
      <c r="F292" s="197" t="s">
        <v>5641</v>
      </c>
      <c r="G292" s="198" t="s">
        <v>518</v>
      </c>
      <c r="H292" s="199">
        <v>1</v>
      </c>
      <c r="I292" s="200"/>
      <c r="J292" s="201">
        <f t="shared" si="70"/>
        <v>0</v>
      </c>
      <c r="K292" s="197" t="s">
        <v>44</v>
      </c>
      <c r="L292" s="42"/>
      <c r="M292" s="202" t="s">
        <v>44</v>
      </c>
      <c r="N292" s="203" t="s">
        <v>53</v>
      </c>
      <c r="O292" s="67"/>
      <c r="P292" s="204">
        <f t="shared" si="71"/>
        <v>0</v>
      </c>
      <c r="Q292" s="204">
        <v>0</v>
      </c>
      <c r="R292" s="204">
        <f t="shared" si="72"/>
        <v>0</v>
      </c>
      <c r="S292" s="204">
        <v>0</v>
      </c>
      <c r="T292" s="205">
        <f t="shared" si="73"/>
        <v>0</v>
      </c>
      <c r="U292" s="37"/>
      <c r="V292" s="37"/>
      <c r="W292" s="37"/>
      <c r="X292" s="37"/>
      <c r="Y292" s="37"/>
      <c r="Z292" s="37"/>
      <c r="AA292" s="37"/>
      <c r="AB292" s="37"/>
      <c r="AC292" s="37"/>
      <c r="AD292" s="37"/>
      <c r="AE292" s="37"/>
      <c r="AR292" s="206" t="s">
        <v>104</v>
      </c>
      <c r="AT292" s="206" t="s">
        <v>264</v>
      </c>
      <c r="AU292" s="206" t="s">
        <v>89</v>
      </c>
      <c r="AY292" s="19" t="s">
        <v>262</v>
      </c>
      <c r="BE292" s="207">
        <f t="shared" si="74"/>
        <v>0</v>
      </c>
      <c r="BF292" s="207">
        <f t="shared" si="75"/>
        <v>0</v>
      </c>
      <c r="BG292" s="207">
        <f t="shared" si="76"/>
        <v>0</v>
      </c>
      <c r="BH292" s="207">
        <f t="shared" si="77"/>
        <v>0</v>
      </c>
      <c r="BI292" s="207">
        <f t="shared" si="78"/>
        <v>0</v>
      </c>
      <c r="BJ292" s="19" t="s">
        <v>89</v>
      </c>
      <c r="BK292" s="207">
        <f t="shared" si="79"/>
        <v>0</v>
      </c>
      <c r="BL292" s="19" t="s">
        <v>104</v>
      </c>
      <c r="BM292" s="206" t="s">
        <v>3213</v>
      </c>
    </row>
    <row r="293" spans="1:65" s="2" customFormat="1" ht="16.5" customHeight="1">
      <c r="A293" s="37"/>
      <c r="B293" s="38"/>
      <c r="C293" s="195" t="s">
        <v>1953</v>
      </c>
      <c r="D293" s="195" t="s">
        <v>264</v>
      </c>
      <c r="E293" s="196" t="s">
        <v>5642</v>
      </c>
      <c r="F293" s="197" t="s">
        <v>5643</v>
      </c>
      <c r="G293" s="198" t="s">
        <v>518</v>
      </c>
      <c r="H293" s="199">
        <v>1</v>
      </c>
      <c r="I293" s="200"/>
      <c r="J293" s="201">
        <f t="shared" si="70"/>
        <v>0</v>
      </c>
      <c r="K293" s="197" t="s">
        <v>44</v>
      </c>
      <c r="L293" s="42"/>
      <c r="M293" s="202" t="s">
        <v>44</v>
      </c>
      <c r="N293" s="203" t="s">
        <v>53</v>
      </c>
      <c r="O293" s="67"/>
      <c r="P293" s="204">
        <f t="shared" si="71"/>
        <v>0</v>
      </c>
      <c r="Q293" s="204">
        <v>0</v>
      </c>
      <c r="R293" s="204">
        <f t="shared" si="72"/>
        <v>0</v>
      </c>
      <c r="S293" s="204">
        <v>0</v>
      </c>
      <c r="T293" s="205">
        <f t="shared" si="73"/>
        <v>0</v>
      </c>
      <c r="U293" s="37"/>
      <c r="V293" s="37"/>
      <c r="W293" s="37"/>
      <c r="X293" s="37"/>
      <c r="Y293" s="37"/>
      <c r="Z293" s="37"/>
      <c r="AA293" s="37"/>
      <c r="AB293" s="37"/>
      <c r="AC293" s="37"/>
      <c r="AD293" s="37"/>
      <c r="AE293" s="37"/>
      <c r="AR293" s="206" t="s">
        <v>104</v>
      </c>
      <c r="AT293" s="206" t="s">
        <v>264</v>
      </c>
      <c r="AU293" s="206" t="s">
        <v>89</v>
      </c>
      <c r="AY293" s="19" t="s">
        <v>262</v>
      </c>
      <c r="BE293" s="207">
        <f t="shared" si="74"/>
        <v>0</v>
      </c>
      <c r="BF293" s="207">
        <f t="shared" si="75"/>
        <v>0</v>
      </c>
      <c r="BG293" s="207">
        <f t="shared" si="76"/>
        <v>0</v>
      </c>
      <c r="BH293" s="207">
        <f t="shared" si="77"/>
        <v>0</v>
      </c>
      <c r="BI293" s="207">
        <f t="shared" si="78"/>
        <v>0</v>
      </c>
      <c r="BJ293" s="19" t="s">
        <v>89</v>
      </c>
      <c r="BK293" s="207">
        <f t="shared" si="79"/>
        <v>0</v>
      </c>
      <c r="BL293" s="19" t="s">
        <v>104</v>
      </c>
      <c r="BM293" s="206" t="s">
        <v>3223</v>
      </c>
    </row>
    <row r="294" spans="1:65" s="2" customFormat="1" ht="16.5" customHeight="1">
      <c r="A294" s="37"/>
      <c r="B294" s="38"/>
      <c r="C294" s="195" t="s">
        <v>1958</v>
      </c>
      <c r="D294" s="195" t="s">
        <v>264</v>
      </c>
      <c r="E294" s="196" t="s">
        <v>5644</v>
      </c>
      <c r="F294" s="197" t="s">
        <v>5645</v>
      </c>
      <c r="G294" s="198" t="s">
        <v>518</v>
      </c>
      <c r="H294" s="199">
        <v>1</v>
      </c>
      <c r="I294" s="200"/>
      <c r="J294" s="201">
        <f t="shared" si="70"/>
        <v>0</v>
      </c>
      <c r="K294" s="197" t="s">
        <v>44</v>
      </c>
      <c r="L294" s="42"/>
      <c r="M294" s="202" t="s">
        <v>44</v>
      </c>
      <c r="N294" s="203" t="s">
        <v>53</v>
      </c>
      <c r="O294" s="67"/>
      <c r="P294" s="204">
        <f t="shared" si="71"/>
        <v>0</v>
      </c>
      <c r="Q294" s="204">
        <v>0</v>
      </c>
      <c r="R294" s="204">
        <f t="shared" si="72"/>
        <v>0</v>
      </c>
      <c r="S294" s="204">
        <v>0</v>
      </c>
      <c r="T294" s="205">
        <f t="shared" si="73"/>
        <v>0</v>
      </c>
      <c r="U294" s="37"/>
      <c r="V294" s="37"/>
      <c r="W294" s="37"/>
      <c r="X294" s="37"/>
      <c r="Y294" s="37"/>
      <c r="Z294" s="37"/>
      <c r="AA294" s="37"/>
      <c r="AB294" s="37"/>
      <c r="AC294" s="37"/>
      <c r="AD294" s="37"/>
      <c r="AE294" s="37"/>
      <c r="AR294" s="206" t="s">
        <v>104</v>
      </c>
      <c r="AT294" s="206" t="s">
        <v>264</v>
      </c>
      <c r="AU294" s="206" t="s">
        <v>89</v>
      </c>
      <c r="AY294" s="19" t="s">
        <v>262</v>
      </c>
      <c r="BE294" s="207">
        <f t="shared" si="74"/>
        <v>0</v>
      </c>
      <c r="BF294" s="207">
        <f t="shared" si="75"/>
        <v>0</v>
      </c>
      <c r="BG294" s="207">
        <f t="shared" si="76"/>
        <v>0</v>
      </c>
      <c r="BH294" s="207">
        <f t="shared" si="77"/>
        <v>0</v>
      </c>
      <c r="BI294" s="207">
        <f t="shared" si="78"/>
        <v>0</v>
      </c>
      <c r="BJ294" s="19" t="s">
        <v>89</v>
      </c>
      <c r="BK294" s="207">
        <f t="shared" si="79"/>
        <v>0</v>
      </c>
      <c r="BL294" s="19" t="s">
        <v>104</v>
      </c>
      <c r="BM294" s="206" t="s">
        <v>3234</v>
      </c>
    </row>
    <row r="295" spans="1:65" s="2" customFormat="1" ht="16.5" customHeight="1">
      <c r="A295" s="37"/>
      <c r="B295" s="38"/>
      <c r="C295" s="195" t="s">
        <v>1965</v>
      </c>
      <c r="D295" s="195" t="s">
        <v>264</v>
      </c>
      <c r="E295" s="196" t="s">
        <v>5646</v>
      </c>
      <c r="F295" s="197" t="s">
        <v>5647</v>
      </c>
      <c r="G295" s="198" t="s">
        <v>518</v>
      </c>
      <c r="H295" s="199">
        <v>1</v>
      </c>
      <c r="I295" s="200"/>
      <c r="J295" s="201">
        <f t="shared" si="70"/>
        <v>0</v>
      </c>
      <c r="K295" s="197" t="s">
        <v>44</v>
      </c>
      <c r="L295" s="42"/>
      <c r="M295" s="202" t="s">
        <v>44</v>
      </c>
      <c r="N295" s="203" t="s">
        <v>53</v>
      </c>
      <c r="O295" s="67"/>
      <c r="P295" s="204">
        <f t="shared" si="71"/>
        <v>0</v>
      </c>
      <c r="Q295" s="204">
        <v>0</v>
      </c>
      <c r="R295" s="204">
        <f t="shared" si="72"/>
        <v>0</v>
      </c>
      <c r="S295" s="204">
        <v>0</v>
      </c>
      <c r="T295" s="205">
        <f t="shared" si="73"/>
        <v>0</v>
      </c>
      <c r="U295" s="37"/>
      <c r="V295" s="37"/>
      <c r="W295" s="37"/>
      <c r="X295" s="37"/>
      <c r="Y295" s="37"/>
      <c r="Z295" s="37"/>
      <c r="AA295" s="37"/>
      <c r="AB295" s="37"/>
      <c r="AC295" s="37"/>
      <c r="AD295" s="37"/>
      <c r="AE295" s="37"/>
      <c r="AR295" s="206" t="s">
        <v>104</v>
      </c>
      <c r="AT295" s="206" t="s">
        <v>264</v>
      </c>
      <c r="AU295" s="206" t="s">
        <v>89</v>
      </c>
      <c r="AY295" s="19" t="s">
        <v>262</v>
      </c>
      <c r="BE295" s="207">
        <f t="shared" si="74"/>
        <v>0</v>
      </c>
      <c r="BF295" s="207">
        <f t="shared" si="75"/>
        <v>0</v>
      </c>
      <c r="BG295" s="207">
        <f t="shared" si="76"/>
        <v>0</v>
      </c>
      <c r="BH295" s="207">
        <f t="shared" si="77"/>
        <v>0</v>
      </c>
      <c r="BI295" s="207">
        <f t="shared" si="78"/>
        <v>0</v>
      </c>
      <c r="BJ295" s="19" t="s">
        <v>89</v>
      </c>
      <c r="BK295" s="207">
        <f t="shared" si="79"/>
        <v>0</v>
      </c>
      <c r="BL295" s="19" t="s">
        <v>104</v>
      </c>
      <c r="BM295" s="206" t="s">
        <v>3245</v>
      </c>
    </row>
    <row r="296" spans="1:65" s="2" customFormat="1" ht="16.5" customHeight="1">
      <c r="A296" s="37"/>
      <c r="B296" s="38"/>
      <c r="C296" s="195" t="s">
        <v>1970</v>
      </c>
      <c r="D296" s="195" t="s">
        <v>264</v>
      </c>
      <c r="E296" s="196" t="s">
        <v>5582</v>
      </c>
      <c r="F296" s="197" t="s">
        <v>5583</v>
      </c>
      <c r="G296" s="198" t="s">
        <v>518</v>
      </c>
      <c r="H296" s="199">
        <v>1</v>
      </c>
      <c r="I296" s="200"/>
      <c r="J296" s="201">
        <f t="shared" si="70"/>
        <v>0</v>
      </c>
      <c r="K296" s="197" t="s">
        <v>44</v>
      </c>
      <c r="L296" s="42"/>
      <c r="M296" s="202" t="s">
        <v>44</v>
      </c>
      <c r="N296" s="203" t="s">
        <v>53</v>
      </c>
      <c r="O296" s="67"/>
      <c r="P296" s="204">
        <f t="shared" si="71"/>
        <v>0</v>
      </c>
      <c r="Q296" s="204">
        <v>0</v>
      </c>
      <c r="R296" s="204">
        <f t="shared" si="72"/>
        <v>0</v>
      </c>
      <c r="S296" s="204">
        <v>0</v>
      </c>
      <c r="T296" s="205">
        <f t="shared" si="73"/>
        <v>0</v>
      </c>
      <c r="U296" s="37"/>
      <c r="V296" s="37"/>
      <c r="W296" s="37"/>
      <c r="X296" s="37"/>
      <c r="Y296" s="37"/>
      <c r="Z296" s="37"/>
      <c r="AA296" s="37"/>
      <c r="AB296" s="37"/>
      <c r="AC296" s="37"/>
      <c r="AD296" s="37"/>
      <c r="AE296" s="37"/>
      <c r="AR296" s="206" t="s">
        <v>104</v>
      </c>
      <c r="AT296" s="206" t="s">
        <v>264</v>
      </c>
      <c r="AU296" s="206" t="s">
        <v>89</v>
      </c>
      <c r="AY296" s="19" t="s">
        <v>262</v>
      </c>
      <c r="BE296" s="207">
        <f t="shared" si="74"/>
        <v>0</v>
      </c>
      <c r="BF296" s="207">
        <f t="shared" si="75"/>
        <v>0</v>
      </c>
      <c r="BG296" s="207">
        <f t="shared" si="76"/>
        <v>0</v>
      </c>
      <c r="BH296" s="207">
        <f t="shared" si="77"/>
        <v>0</v>
      </c>
      <c r="BI296" s="207">
        <f t="shared" si="78"/>
        <v>0</v>
      </c>
      <c r="BJ296" s="19" t="s">
        <v>89</v>
      </c>
      <c r="BK296" s="207">
        <f t="shared" si="79"/>
        <v>0</v>
      </c>
      <c r="BL296" s="19" t="s">
        <v>104</v>
      </c>
      <c r="BM296" s="206" t="s">
        <v>3256</v>
      </c>
    </row>
    <row r="297" spans="1:65" s="2" customFormat="1" ht="16.5" customHeight="1">
      <c r="A297" s="37"/>
      <c r="B297" s="38"/>
      <c r="C297" s="195" t="s">
        <v>1977</v>
      </c>
      <c r="D297" s="195" t="s">
        <v>264</v>
      </c>
      <c r="E297" s="196" t="s">
        <v>5616</v>
      </c>
      <c r="F297" s="197" t="s">
        <v>5617</v>
      </c>
      <c r="G297" s="198" t="s">
        <v>518</v>
      </c>
      <c r="H297" s="199">
        <v>1</v>
      </c>
      <c r="I297" s="200"/>
      <c r="J297" s="201">
        <f t="shared" si="70"/>
        <v>0</v>
      </c>
      <c r="K297" s="197" t="s">
        <v>44</v>
      </c>
      <c r="L297" s="42"/>
      <c r="M297" s="202" t="s">
        <v>44</v>
      </c>
      <c r="N297" s="203" t="s">
        <v>53</v>
      </c>
      <c r="O297" s="67"/>
      <c r="P297" s="204">
        <f t="shared" si="71"/>
        <v>0</v>
      </c>
      <c r="Q297" s="204">
        <v>0</v>
      </c>
      <c r="R297" s="204">
        <f t="shared" si="72"/>
        <v>0</v>
      </c>
      <c r="S297" s="204">
        <v>0</v>
      </c>
      <c r="T297" s="205">
        <f t="shared" si="73"/>
        <v>0</v>
      </c>
      <c r="U297" s="37"/>
      <c r="V297" s="37"/>
      <c r="W297" s="37"/>
      <c r="X297" s="37"/>
      <c r="Y297" s="37"/>
      <c r="Z297" s="37"/>
      <c r="AA297" s="37"/>
      <c r="AB297" s="37"/>
      <c r="AC297" s="37"/>
      <c r="AD297" s="37"/>
      <c r="AE297" s="37"/>
      <c r="AR297" s="206" t="s">
        <v>104</v>
      </c>
      <c r="AT297" s="206" t="s">
        <v>264</v>
      </c>
      <c r="AU297" s="206" t="s">
        <v>89</v>
      </c>
      <c r="AY297" s="19" t="s">
        <v>262</v>
      </c>
      <c r="BE297" s="207">
        <f t="shared" si="74"/>
        <v>0</v>
      </c>
      <c r="BF297" s="207">
        <f t="shared" si="75"/>
        <v>0</v>
      </c>
      <c r="BG297" s="207">
        <f t="shared" si="76"/>
        <v>0</v>
      </c>
      <c r="BH297" s="207">
        <f t="shared" si="77"/>
        <v>0</v>
      </c>
      <c r="BI297" s="207">
        <f t="shared" si="78"/>
        <v>0</v>
      </c>
      <c r="BJ297" s="19" t="s">
        <v>89</v>
      </c>
      <c r="BK297" s="207">
        <f t="shared" si="79"/>
        <v>0</v>
      </c>
      <c r="BL297" s="19" t="s">
        <v>104</v>
      </c>
      <c r="BM297" s="206" t="s">
        <v>3270</v>
      </c>
    </row>
    <row r="298" spans="1:65" s="2" customFormat="1" ht="16.5" customHeight="1">
      <c r="A298" s="37"/>
      <c r="B298" s="38"/>
      <c r="C298" s="195" t="s">
        <v>1982</v>
      </c>
      <c r="D298" s="195" t="s">
        <v>264</v>
      </c>
      <c r="E298" s="196" t="s">
        <v>5586</v>
      </c>
      <c r="F298" s="197" t="s">
        <v>5587</v>
      </c>
      <c r="G298" s="198" t="s">
        <v>518</v>
      </c>
      <c r="H298" s="199">
        <v>2</v>
      </c>
      <c r="I298" s="200"/>
      <c r="J298" s="201">
        <f t="shared" si="70"/>
        <v>0</v>
      </c>
      <c r="K298" s="197" t="s">
        <v>44</v>
      </c>
      <c r="L298" s="42"/>
      <c r="M298" s="202" t="s">
        <v>44</v>
      </c>
      <c r="N298" s="203" t="s">
        <v>53</v>
      </c>
      <c r="O298" s="67"/>
      <c r="P298" s="204">
        <f t="shared" si="71"/>
        <v>0</v>
      </c>
      <c r="Q298" s="204">
        <v>0</v>
      </c>
      <c r="R298" s="204">
        <f t="shared" si="72"/>
        <v>0</v>
      </c>
      <c r="S298" s="204">
        <v>0</v>
      </c>
      <c r="T298" s="205">
        <f t="shared" si="73"/>
        <v>0</v>
      </c>
      <c r="U298" s="37"/>
      <c r="V298" s="37"/>
      <c r="W298" s="37"/>
      <c r="X298" s="37"/>
      <c r="Y298" s="37"/>
      <c r="Z298" s="37"/>
      <c r="AA298" s="37"/>
      <c r="AB298" s="37"/>
      <c r="AC298" s="37"/>
      <c r="AD298" s="37"/>
      <c r="AE298" s="37"/>
      <c r="AR298" s="206" t="s">
        <v>104</v>
      </c>
      <c r="AT298" s="206" t="s">
        <v>264</v>
      </c>
      <c r="AU298" s="206" t="s">
        <v>89</v>
      </c>
      <c r="AY298" s="19" t="s">
        <v>262</v>
      </c>
      <c r="BE298" s="207">
        <f t="shared" si="74"/>
        <v>0</v>
      </c>
      <c r="BF298" s="207">
        <f t="shared" si="75"/>
        <v>0</v>
      </c>
      <c r="BG298" s="207">
        <f t="shared" si="76"/>
        <v>0</v>
      </c>
      <c r="BH298" s="207">
        <f t="shared" si="77"/>
        <v>0</v>
      </c>
      <c r="BI298" s="207">
        <f t="shared" si="78"/>
        <v>0</v>
      </c>
      <c r="BJ298" s="19" t="s">
        <v>89</v>
      </c>
      <c r="BK298" s="207">
        <f t="shared" si="79"/>
        <v>0</v>
      </c>
      <c r="BL298" s="19" t="s">
        <v>104</v>
      </c>
      <c r="BM298" s="206" t="s">
        <v>3279</v>
      </c>
    </row>
    <row r="299" spans="1:65" s="2" customFormat="1" ht="16.5" customHeight="1">
      <c r="A299" s="37"/>
      <c r="B299" s="38"/>
      <c r="C299" s="195" t="s">
        <v>1987</v>
      </c>
      <c r="D299" s="195" t="s">
        <v>264</v>
      </c>
      <c r="E299" s="196" t="s">
        <v>5618</v>
      </c>
      <c r="F299" s="197" t="s">
        <v>5619</v>
      </c>
      <c r="G299" s="198" t="s">
        <v>518</v>
      </c>
      <c r="H299" s="199">
        <v>3</v>
      </c>
      <c r="I299" s="200"/>
      <c r="J299" s="201">
        <f t="shared" si="70"/>
        <v>0</v>
      </c>
      <c r="K299" s="197" t="s">
        <v>44</v>
      </c>
      <c r="L299" s="42"/>
      <c r="M299" s="202" t="s">
        <v>44</v>
      </c>
      <c r="N299" s="203" t="s">
        <v>53</v>
      </c>
      <c r="O299" s="67"/>
      <c r="P299" s="204">
        <f t="shared" si="71"/>
        <v>0</v>
      </c>
      <c r="Q299" s="204">
        <v>0</v>
      </c>
      <c r="R299" s="204">
        <f t="shared" si="72"/>
        <v>0</v>
      </c>
      <c r="S299" s="204">
        <v>0</v>
      </c>
      <c r="T299" s="205">
        <f t="shared" si="73"/>
        <v>0</v>
      </c>
      <c r="U299" s="37"/>
      <c r="V299" s="37"/>
      <c r="W299" s="37"/>
      <c r="X299" s="37"/>
      <c r="Y299" s="37"/>
      <c r="Z299" s="37"/>
      <c r="AA299" s="37"/>
      <c r="AB299" s="37"/>
      <c r="AC299" s="37"/>
      <c r="AD299" s="37"/>
      <c r="AE299" s="37"/>
      <c r="AR299" s="206" t="s">
        <v>104</v>
      </c>
      <c r="AT299" s="206" t="s">
        <v>264</v>
      </c>
      <c r="AU299" s="206" t="s">
        <v>89</v>
      </c>
      <c r="AY299" s="19" t="s">
        <v>262</v>
      </c>
      <c r="BE299" s="207">
        <f t="shared" si="74"/>
        <v>0</v>
      </c>
      <c r="BF299" s="207">
        <f t="shared" si="75"/>
        <v>0</v>
      </c>
      <c r="BG299" s="207">
        <f t="shared" si="76"/>
        <v>0</v>
      </c>
      <c r="BH299" s="207">
        <f t="shared" si="77"/>
        <v>0</v>
      </c>
      <c r="BI299" s="207">
        <f t="shared" si="78"/>
        <v>0</v>
      </c>
      <c r="BJ299" s="19" t="s">
        <v>89</v>
      </c>
      <c r="BK299" s="207">
        <f t="shared" si="79"/>
        <v>0</v>
      </c>
      <c r="BL299" s="19" t="s">
        <v>104</v>
      </c>
      <c r="BM299" s="206" t="s">
        <v>3296</v>
      </c>
    </row>
    <row r="300" spans="1:65" s="2" customFormat="1" ht="16.5" customHeight="1">
      <c r="A300" s="37"/>
      <c r="B300" s="38"/>
      <c r="C300" s="195" t="s">
        <v>1992</v>
      </c>
      <c r="D300" s="195" t="s">
        <v>264</v>
      </c>
      <c r="E300" s="196" t="s">
        <v>5620</v>
      </c>
      <c r="F300" s="197" t="s">
        <v>5621</v>
      </c>
      <c r="G300" s="198" t="s">
        <v>518</v>
      </c>
      <c r="H300" s="199">
        <v>6</v>
      </c>
      <c r="I300" s="200"/>
      <c r="J300" s="201">
        <f t="shared" si="70"/>
        <v>0</v>
      </c>
      <c r="K300" s="197" t="s">
        <v>44</v>
      </c>
      <c r="L300" s="42"/>
      <c r="M300" s="202" t="s">
        <v>44</v>
      </c>
      <c r="N300" s="203" t="s">
        <v>53</v>
      </c>
      <c r="O300" s="67"/>
      <c r="P300" s="204">
        <f t="shared" si="71"/>
        <v>0</v>
      </c>
      <c r="Q300" s="204">
        <v>0</v>
      </c>
      <c r="R300" s="204">
        <f t="shared" si="72"/>
        <v>0</v>
      </c>
      <c r="S300" s="204">
        <v>0</v>
      </c>
      <c r="T300" s="205">
        <f t="shared" si="73"/>
        <v>0</v>
      </c>
      <c r="U300" s="37"/>
      <c r="V300" s="37"/>
      <c r="W300" s="37"/>
      <c r="X300" s="37"/>
      <c r="Y300" s="37"/>
      <c r="Z300" s="37"/>
      <c r="AA300" s="37"/>
      <c r="AB300" s="37"/>
      <c r="AC300" s="37"/>
      <c r="AD300" s="37"/>
      <c r="AE300" s="37"/>
      <c r="AR300" s="206" t="s">
        <v>104</v>
      </c>
      <c r="AT300" s="206" t="s">
        <v>264</v>
      </c>
      <c r="AU300" s="206" t="s">
        <v>89</v>
      </c>
      <c r="AY300" s="19" t="s">
        <v>262</v>
      </c>
      <c r="BE300" s="207">
        <f t="shared" si="74"/>
        <v>0</v>
      </c>
      <c r="BF300" s="207">
        <f t="shared" si="75"/>
        <v>0</v>
      </c>
      <c r="BG300" s="207">
        <f t="shared" si="76"/>
        <v>0</v>
      </c>
      <c r="BH300" s="207">
        <f t="shared" si="77"/>
        <v>0</v>
      </c>
      <c r="BI300" s="207">
        <f t="shared" si="78"/>
        <v>0</v>
      </c>
      <c r="BJ300" s="19" t="s">
        <v>89</v>
      </c>
      <c r="BK300" s="207">
        <f t="shared" si="79"/>
        <v>0</v>
      </c>
      <c r="BL300" s="19" t="s">
        <v>104</v>
      </c>
      <c r="BM300" s="206" t="s">
        <v>3305</v>
      </c>
    </row>
    <row r="301" spans="1:65" s="2" customFormat="1" ht="16.5" customHeight="1">
      <c r="A301" s="37"/>
      <c r="B301" s="38"/>
      <c r="C301" s="195" t="s">
        <v>1997</v>
      </c>
      <c r="D301" s="195" t="s">
        <v>264</v>
      </c>
      <c r="E301" s="196" t="s">
        <v>5590</v>
      </c>
      <c r="F301" s="197" t="s">
        <v>5591</v>
      </c>
      <c r="G301" s="198" t="s">
        <v>518</v>
      </c>
      <c r="H301" s="199">
        <v>6</v>
      </c>
      <c r="I301" s="200"/>
      <c r="J301" s="201">
        <f t="shared" si="70"/>
        <v>0</v>
      </c>
      <c r="K301" s="197" t="s">
        <v>44</v>
      </c>
      <c r="L301" s="42"/>
      <c r="M301" s="202" t="s">
        <v>44</v>
      </c>
      <c r="N301" s="203" t="s">
        <v>53</v>
      </c>
      <c r="O301" s="67"/>
      <c r="P301" s="204">
        <f t="shared" si="71"/>
        <v>0</v>
      </c>
      <c r="Q301" s="204">
        <v>0</v>
      </c>
      <c r="R301" s="204">
        <f t="shared" si="72"/>
        <v>0</v>
      </c>
      <c r="S301" s="204">
        <v>0</v>
      </c>
      <c r="T301" s="205">
        <f t="shared" si="73"/>
        <v>0</v>
      </c>
      <c r="U301" s="37"/>
      <c r="V301" s="37"/>
      <c r="W301" s="37"/>
      <c r="X301" s="37"/>
      <c r="Y301" s="37"/>
      <c r="Z301" s="37"/>
      <c r="AA301" s="37"/>
      <c r="AB301" s="37"/>
      <c r="AC301" s="37"/>
      <c r="AD301" s="37"/>
      <c r="AE301" s="37"/>
      <c r="AR301" s="206" t="s">
        <v>104</v>
      </c>
      <c r="AT301" s="206" t="s">
        <v>264</v>
      </c>
      <c r="AU301" s="206" t="s">
        <v>89</v>
      </c>
      <c r="AY301" s="19" t="s">
        <v>262</v>
      </c>
      <c r="BE301" s="207">
        <f t="shared" si="74"/>
        <v>0</v>
      </c>
      <c r="BF301" s="207">
        <f t="shared" si="75"/>
        <v>0</v>
      </c>
      <c r="BG301" s="207">
        <f t="shared" si="76"/>
        <v>0</v>
      </c>
      <c r="BH301" s="207">
        <f t="shared" si="77"/>
        <v>0</v>
      </c>
      <c r="BI301" s="207">
        <f t="shared" si="78"/>
        <v>0</v>
      </c>
      <c r="BJ301" s="19" t="s">
        <v>89</v>
      </c>
      <c r="BK301" s="207">
        <f t="shared" si="79"/>
        <v>0</v>
      </c>
      <c r="BL301" s="19" t="s">
        <v>104</v>
      </c>
      <c r="BM301" s="206" t="s">
        <v>3318</v>
      </c>
    </row>
    <row r="302" spans="1:65" s="2" customFormat="1" ht="16.5" customHeight="1">
      <c r="A302" s="37"/>
      <c r="B302" s="38"/>
      <c r="C302" s="195" t="s">
        <v>2002</v>
      </c>
      <c r="D302" s="195" t="s">
        <v>264</v>
      </c>
      <c r="E302" s="196" t="s">
        <v>5648</v>
      </c>
      <c r="F302" s="197" t="s">
        <v>5649</v>
      </c>
      <c r="G302" s="198" t="s">
        <v>518</v>
      </c>
      <c r="H302" s="199">
        <v>1</v>
      </c>
      <c r="I302" s="200"/>
      <c r="J302" s="201">
        <f t="shared" si="70"/>
        <v>0</v>
      </c>
      <c r="K302" s="197" t="s">
        <v>44</v>
      </c>
      <c r="L302" s="42"/>
      <c r="M302" s="202" t="s">
        <v>44</v>
      </c>
      <c r="N302" s="203" t="s">
        <v>53</v>
      </c>
      <c r="O302" s="67"/>
      <c r="P302" s="204">
        <f t="shared" si="71"/>
        <v>0</v>
      </c>
      <c r="Q302" s="204">
        <v>0</v>
      </c>
      <c r="R302" s="204">
        <f t="shared" si="72"/>
        <v>0</v>
      </c>
      <c r="S302" s="204">
        <v>0</v>
      </c>
      <c r="T302" s="205">
        <f t="shared" si="73"/>
        <v>0</v>
      </c>
      <c r="U302" s="37"/>
      <c r="V302" s="37"/>
      <c r="W302" s="37"/>
      <c r="X302" s="37"/>
      <c r="Y302" s="37"/>
      <c r="Z302" s="37"/>
      <c r="AA302" s="37"/>
      <c r="AB302" s="37"/>
      <c r="AC302" s="37"/>
      <c r="AD302" s="37"/>
      <c r="AE302" s="37"/>
      <c r="AR302" s="206" t="s">
        <v>104</v>
      </c>
      <c r="AT302" s="206" t="s">
        <v>264</v>
      </c>
      <c r="AU302" s="206" t="s">
        <v>89</v>
      </c>
      <c r="AY302" s="19" t="s">
        <v>262</v>
      </c>
      <c r="BE302" s="207">
        <f t="shared" si="74"/>
        <v>0</v>
      </c>
      <c r="BF302" s="207">
        <f t="shared" si="75"/>
        <v>0</v>
      </c>
      <c r="BG302" s="207">
        <f t="shared" si="76"/>
        <v>0</v>
      </c>
      <c r="BH302" s="207">
        <f t="shared" si="77"/>
        <v>0</v>
      </c>
      <c r="BI302" s="207">
        <f t="shared" si="78"/>
        <v>0</v>
      </c>
      <c r="BJ302" s="19" t="s">
        <v>89</v>
      </c>
      <c r="BK302" s="207">
        <f t="shared" si="79"/>
        <v>0</v>
      </c>
      <c r="BL302" s="19" t="s">
        <v>104</v>
      </c>
      <c r="BM302" s="206" t="s">
        <v>3332</v>
      </c>
    </row>
    <row r="303" spans="1:65" s="2" customFormat="1" ht="16.5" customHeight="1">
      <c r="A303" s="37"/>
      <c r="B303" s="38"/>
      <c r="C303" s="195" t="s">
        <v>2007</v>
      </c>
      <c r="D303" s="195" t="s">
        <v>264</v>
      </c>
      <c r="E303" s="196" t="s">
        <v>5624</v>
      </c>
      <c r="F303" s="197" t="s">
        <v>5625</v>
      </c>
      <c r="G303" s="198" t="s">
        <v>518</v>
      </c>
      <c r="H303" s="199">
        <v>5</v>
      </c>
      <c r="I303" s="200"/>
      <c r="J303" s="201">
        <f t="shared" si="70"/>
        <v>0</v>
      </c>
      <c r="K303" s="197" t="s">
        <v>44</v>
      </c>
      <c r="L303" s="42"/>
      <c r="M303" s="202" t="s">
        <v>44</v>
      </c>
      <c r="N303" s="203" t="s">
        <v>53</v>
      </c>
      <c r="O303" s="67"/>
      <c r="P303" s="204">
        <f t="shared" si="71"/>
        <v>0</v>
      </c>
      <c r="Q303" s="204">
        <v>0</v>
      </c>
      <c r="R303" s="204">
        <f t="shared" si="72"/>
        <v>0</v>
      </c>
      <c r="S303" s="204">
        <v>0</v>
      </c>
      <c r="T303" s="205">
        <f t="shared" si="73"/>
        <v>0</v>
      </c>
      <c r="U303" s="37"/>
      <c r="V303" s="37"/>
      <c r="W303" s="37"/>
      <c r="X303" s="37"/>
      <c r="Y303" s="37"/>
      <c r="Z303" s="37"/>
      <c r="AA303" s="37"/>
      <c r="AB303" s="37"/>
      <c r="AC303" s="37"/>
      <c r="AD303" s="37"/>
      <c r="AE303" s="37"/>
      <c r="AR303" s="206" t="s">
        <v>104</v>
      </c>
      <c r="AT303" s="206" t="s">
        <v>264</v>
      </c>
      <c r="AU303" s="206" t="s">
        <v>89</v>
      </c>
      <c r="AY303" s="19" t="s">
        <v>262</v>
      </c>
      <c r="BE303" s="207">
        <f t="shared" si="74"/>
        <v>0</v>
      </c>
      <c r="BF303" s="207">
        <f t="shared" si="75"/>
        <v>0</v>
      </c>
      <c r="BG303" s="207">
        <f t="shared" si="76"/>
        <v>0</v>
      </c>
      <c r="BH303" s="207">
        <f t="shared" si="77"/>
        <v>0</v>
      </c>
      <c r="BI303" s="207">
        <f t="shared" si="78"/>
        <v>0</v>
      </c>
      <c r="BJ303" s="19" t="s">
        <v>89</v>
      </c>
      <c r="BK303" s="207">
        <f t="shared" si="79"/>
        <v>0</v>
      </c>
      <c r="BL303" s="19" t="s">
        <v>104</v>
      </c>
      <c r="BM303" s="206" t="s">
        <v>3346</v>
      </c>
    </row>
    <row r="304" spans="1:65" s="2" customFormat="1" ht="16.5" customHeight="1">
      <c r="A304" s="37"/>
      <c r="B304" s="38"/>
      <c r="C304" s="195" t="s">
        <v>2015</v>
      </c>
      <c r="D304" s="195" t="s">
        <v>264</v>
      </c>
      <c r="E304" s="196" t="s">
        <v>5650</v>
      </c>
      <c r="F304" s="197" t="s">
        <v>5651</v>
      </c>
      <c r="G304" s="198" t="s">
        <v>518</v>
      </c>
      <c r="H304" s="199">
        <v>1</v>
      </c>
      <c r="I304" s="200"/>
      <c r="J304" s="201">
        <f t="shared" si="70"/>
        <v>0</v>
      </c>
      <c r="K304" s="197" t="s">
        <v>44</v>
      </c>
      <c r="L304" s="42"/>
      <c r="M304" s="202" t="s">
        <v>44</v>
      </c>
      <c r="N304" s="203" t="s">
        <v>53</v>
      </c>
      <c r="O304" s="67"/>
      <c r="P304" s="204">
        <f t="shared" si="71"/>
        <v>0</v>
      </c>
      <c r="Q304" s="204">
        <v>0</v>
      </c>
      <c r="R304" s="204">
        <f t="shared" si="72"/>
        <v>0</v>
      </c>
      <c r="S304" s="204">
        <v>0</v>
      </c>
      <c r="T304" s="205">
        <f t="shared" si="73"/>
        <v>0</v>
      </c>
      <c r="U304" s="37"/>
      <c r="V304" s="37"/>
      <c r="W304" s="37"/>
      <c r="X304" s="37"/>
      <c r="Y304" s="37"/>
      <c r="Z304" s="37"/>
      <c r="AA304" s="37"/>
      <c r="AB304" s="37"/>
      <c r="AC304" s="37"/>
      <c r="AD304" s="37"/>
      <c r="AE304" s="37"/>
      <c r="AR304" s="206" t="s">
        <v>104</v>
      </c>
      <c r="AT304" s="206" t="s">
        <v>264</v>
      </c>
      <c r="AU304" s="206" t="s">
        <v>89</v>
      </c>
      <c r="AY304" s="19" t="s">
        <v>262</v>
      </c>
      <c r="BE304" s="207">
        <f t="shared" si="74"/>
        <v>0</v>
      </c>
      <c r="BF304" s="207">
        <f t="shared" si="75"/>
        <v>0</v>
      </c>
      <c r="BG304" s="207">
        <f t="shared" si="76"/>
        <v>0</v>
      </c>
      <c r="BH304" s="207">
        <f t="shared" si="77"/>
        <v>0</v>
      </c>
      <c r="BI304" s="207">
        <f t="shared" si="78"/>
        <v>0</v>
      </c>
      <c r="BJ304" s="19" t="s">
        <v>89</v>
      </c>
      <c r="BK304" s="207">
        <f t="shared" si="79"/>
        <v>0</v>
      </c>
      <c r="BL304" s="19" t="s">
        <v>104</v>
      </c>
      <c r="BM304" s="206" t="s">
        <v>3358</v>
      </c>
    </row>
    <row r="305" spans="1:65" s="2" customFormat="1" ht="16.5" customHeight="1">
      <c r="A305" s="37"/>
      <c r="B305" s="38"/>
      <c r="C305" s="195" t="s">
        <v>2021</v>
      </c>
      <c r="D305" s="195" t="s">
        <v>264</v>
      </c>
      <c r="E305" s="196" t="s">
        <v>5492</v>
      </c>
      <c r="F305" s="197" t="s">
        <v>5493</v>
      </c>
      <c r="G305" s="198" t="s">
        <v>518</v>
      </c>
      <c r="H305" s="199">
        <v>1</v>
      </c>
      <c r="I305" s="200"/>
      <c r="J305" s="201">
        <f t="shared" si="70"/>
        <v>0</v>
      </c>
      <c r="K305" s="197" t="s">
        <v>44</v>
      </c>
      <c r="L305" s="42"/>
      <c r="M305" s="202" t="s">
        <v>44</v>
      </c>
      <c r="N305" s="203" t="s">
        <v>53</v>
      </c>
      <c r="O305" s="67"/>
      <c r="P305" s="204">
        <f t="shared" si="71"/>
        <v>0</v>
      </c>
      <c r="Q305" s="204">
        <v>0</v>
      </c>
      <c r="R305" s="204">
        <f t="shared" si="72"/>
        <v>0</v>
      </c>
      <c r="S305" s="204">
        <v>0</v>
      </c>
      <c r="T305" s="205">
        <f t="shared" si="73"/>
        <v>0</v>
      </c>
      <c r="U305" s="37"/>
      <c r="V305" s="37"/>
      <c r="W305" s="37"/>
      <c r="X305" s="37"/>
      <c r="Y305" s="37"/>
      <c r="Z305" s="37"/>
      <c r="AA305" s="37"/>
      <c r="AB305" s="37"/>
      <c r="AC305" s="37"/>
      <c r="AD305" s="37"/>
      <c r="AE305" s="37"/>
      <c r="AR305" s="206" t="s">
        <v>104</v>
      </c>
      <c r="AT305" s="206" t="s">
        <v>264</v>
      </c>
      <c r="AU305" s="206" t="s">
        <v>89</v>
      </c>
      <c r="AY305" s="19" t="s">
        <v>262</v>
      </c>
      <c r="BE305" s="207">
        <f t="shared" si="74"/>
        <v>0</v>
      </c>
      <c r="BF305" s="207">
        <f t="shared" si="75"/>
        <v>0</v>
      </c>
      <c r="BG305" s="207">
        <f t="shared" si="76"/>
        <v>0</v>
      </c>
      <c r="BH305" s="207">
        <f t="shared" si="77"/>
        <v>0</v>
      </c>
      <c r="BI305" s="207">
        <f t="shared" si="78"/>
        <v>0</v>
      </c>
      <c r="BJ305" s="19" t="s">
        <v>89</v>
      </c>
      <c r="BK305" s="207">
        <f t="shared" si="79"/>
        <v>0</v>
      </c>
      <c r="BL305" s="19" t="s">
        <v>104</v>
      </c>
      <c r="BM305" s="206" t="s">
        <v>3373</v>
      </c>
    </row>
    <row r="306" spans="1:65" s="2" customFormat="1" ht="16.5" customHeight="1">
      <c r="A306" s="37"/>
      <c r="B306" s="38"/>
      <c r="C306" s="195" t="s">
        <v>2035</v>
      </c>
      <c r="D306" s="195" t="s">
        <v>264</v>
      </c>
      <c r="E306" s="196" t="s">
        <v>5520</v>
      </c>
      <c r="F306" s="197" t="s">
        <v>5521</v>
      </c>
      <c r="G306" s="198" t="s">
        <v>518</v>
      </c>
      <c r="H306" s="199">
        <v>1</v>
      </c>
      <c r="I306" s="200"/>
      <c r="J306" s="201">
        <f t="shared" si="70"/>
        <v>0</v>
      </c>
      <c r="K306" s="197" t="s">
        <v>44</v>
      </c>
      <c r="L306" s="42"/>
      <c r="M306" s="202" t="s">
        <v>44</v>
      </c>
      <c r="N306" s="203" t="s">
        <v>53</v>
      </c>
      <c r="O306" s="67"/>
      <c r="P306" s="204">
        <f t="shared" si="71"/>
        <v>0</v>
      </c>
      <c r="Q306" s="204">
        <v>0</v>
      </c>
      <c r="R306" s="204">
        <f t="shared" si="72"/>
        <v>0</v>
      </c>
      <c r="S306" s="204">
        <v>0</v>
      </c>
      <c r="T306" s="205">
        <f t="shared" si="73"/>
        <v>0</v>
      </c>
      <c r="U306" s="37"/>
      <c r="V306" s="37"/>
      <c r="W306" s="37"/>
      <c r="X306" s="37"/>
      <c r="Y306" s="37"/>
      <c r="Z306" s="37"/>
      <c r="AA306" s="37"/>
      <c r="AB306" s="37"/>
      <c r="AC306" s="37"/>
      <c r="AD306" s="37"/>
      <c r="AE306" s="37"/>
      <c r="AR306" s="206" t="s">
        <v>104</v>
      </c>
      <c r="AT306" s="206" t="s">
        <v>264</v>
      </c>
      <c r="AU306" s="206" t="s">
        <v>89</v>
      </c>
      <c r="AY306" s="19" t="s">
        <v>262</v>
      </c>
      <c r="BE306" s="207">
        <f t="shared" si="74"/>
        <v>0</v>
      </c>
      <c r="BF306" s="207">
        <f t="shared" si="75"/>
        <v>0</v>
      </c>
      <c r="BG306" s="207">
        <f t="shared" si="76"/>
        <v>0</v>
      </c>
      <c r="BH306" s="207">
        <f t="shared" si="77"/>
        <v>0</v>
      </c>
      <c r="BI306" s="207">
        <f t="shared" si="78"/>
        <v>0</v>
      </c>
      <c r="BJ306" s="19" t="s">
        <v>89</v>
      </c>
      <c r="BK306" s="207">
        <f t="shared" si="79"/>
        <v>0</v>
      </c>
      <c r="BL306" s="19" t="s">
        <v>104</v>
      </c>
      <c r="BM306" s="206" t="s">
        <v>3385</v>
      </c>
    </row>
    <row r="307" spans="1:65" s="2" customFormat="1" ht="16.5" customHeight="1">
      <c r="A307" s="37"/>
      <c r="B307" s="38"/>
      <c r="C307" s="195" t="s">
        <v>2061</v>
      </c>
      <c r="D307" s="195" t="s">
        <v>264</v>
      </c>
      <c r="E307" s="196" t="s">
        <v>5512</v>
      </c>
      <c r="F307" s="197" t="s">
        <v>5513</v>
      </c>
      <c r="G307" s="198" t="s">
        <v>518</v>
      </c>
      <c r="H307" s="199">
        <v>4</v>
      </c>
      <c r="I307" s="200"/>
      <c r="J307" s="201">
        <f t="shared" si="70"/>
        <v>0</v>
      </c>
      <c r="K307" s="197" t="s">
        <v>44</v>
      </c>
      <c r="L307" s="42"/>
      <c r="M307" s="202" t="s">
        <v>44</v>
      </c>
      <c r="N307" s="203" t="s">
        <v>53</v>
      </c>
      <c r="O307" s="67"/>
      <c r="P307" s="204">
        <f t="shared" si="71"/>
        <v>0</v>
      </c>
      <c r="Q307" s="204">
        <v>0</v>
      </c>
      <c r="R307" s="204">
        <f t="shared" si="72"/>
        <v>0</v>
      </c>
      <c r="S307" s="204">
        <v>0</v>
      </c>
      <c r="T307" s="205">
        <f t="shared" si="73"/>
        <v>0</v>
      </c>
      <c r="U307" s="37"/>
      <c r="V307" s="37"/>
      <c r="W307" s="37"/>
      <c r="X307" s="37"/>
      <c r="Y307" s="37"/>
      <c r="Z307" s="37"/>
      <c r="AA307" s="37"/>
      <c r="AB307" s="37"/>
      <c r="AC307" s="37"/>
      <c r="AD307" s="37"/>
      <c r="AE307" s="37"/>
      <c r="AR307" s="206" t="s">
        <v>104</v>
      </c>
      <c r="AT307" s="206" t="s">
        <v>264</v>
      </c>
      <c r="AU307" s="206" t="s">
        <v>89</v>
      </c>
      <c r="AY307" s="19" t="s">
        <v>262</v>
      </c>
      <c r="BE307" s="207">
        <f t="shared" si="74"/>
        <v>0</v>
      </c>
      <c r="BF307" s="207">
        <f t="shared" si="75"/>
        <v>0</v>
      </c>
      <c r="BG307" s="207">
        <f t="shared" si="76"/>
        <v>0</v>
      </c>
      <c r="BH307" s="207">
        <f t="shared" si="77"/>
        <v>0</v>
      </c>
      <c r="BI307" s="207">
        <f t="shared" si="78"/>
        <v>0</v>
      </c>
      <c r="BJ307" s="19" t="s">
        <v>89</v>
      </c>
      <c r="BK307" s="207">
        <f t="shared" si="79"/>
        <v>0</v>
      </c>
      <c r="BL307" s="19" t="s">
        <v>104</v>
      </c>
      <c r="BM307" s="206" t="s">
        <v>3397</v>
      </c>
    </row>
    <row r="308" spans="1:65" s="2" customFormat="1" ht="16.5" customHeight="1">
      <c r="A308" s="37"/>
      <c r="B308" s="38"/>
      <c r="C308" s="195" t="s">
        <v>2068</v>
      </c>
      <c r="D308" s="195" t="s">
        <v>264</v>
      </c>
      <c r="E308" s="196" t="s">
        <v>5508</v>
      </c>
      <c r="F308" s="197" t="s">
        <v>5509</v>
      </c>
      <c r="G308" s="198" t="s">
        <v>518</v>
      </c>
      <c r="H308" s="199">
        <v>10</v>
      </c>
      <c r="I308" s="200"/>
      <c r="J308" s="201">
        <f t="shared" si="70"/>
        <v>0</v>
      </c>
      <c r="K308" s="197" t="s">
        <v>44</v>
      </c>
      <c r="L308" s="42"/>
      <c r="M308" s="202" t="s">
        <v>44</v>
      </c>
      <c r="N308" s="203" t="s">
        <v>53</v>
      </c>
      <c r="O308" s="67"/>
      <c r="P308" s="204">
        <f t="shared" si="71"/>
        <v>0</v>
      </c>
      <c r="Q308" s="204">
        <v>0</v>
      </c>
      <c r="R308" s="204">
        <f t="shared" si="72"/>
        <v>0</v>
      </c>
      <c r="S308" s="204">
        <v>0</v>
      </c>
      <c r="T308" s="205">
        <f t="shared" si="73"/>
        <v>0</v>
      </c>
      <c r="U308" s="37"/>
      <c r="V308" s="37"/>
      <c r="W308" s="37"/>
      <c r="X308" s="37"/>
      <c r="Y308" s="37"/>
      <c r="Z308" s="37"/>
      <c r="AA308" s="37"/>
      <c r="AB308" s="37"/>
      <c r="AC308" s="37"/>
      <c r="AD308" s="37"/>
      <c r="AE308" s="37"/>
      <c r="AR308" s="206" t="s">
        <v>104</v>
      </c>
      <c r="AT308" s="206" t="s">
        <v>264</v>
      </c>
      <c r="AU308" s="206" t="s">
        <v>89</v>
      </c>
      <c r="AY308" s="19" t="s">
        <v>262</v>
      </c>
      <c r="BE308" s="207">
        <f t="shared" si="74"/>
        <v>0</v>
      </c>
      <c r="BF308" s="207">
        <f t="shared" si="75"/>
        <v>0</v>
      </c>
      <c r="BG308" s="207">
        <f t="shared" si="76"/>
        <v>0</v>
      </c>
      <c r="BH308" s="207">
        <f t="shared" si="77"/>
        <v>0</v>
      </c>
      <c r="BI308" s="207">
        <f t="shared" si="78"/>
        <v>0</v>
      </c>
      <c r="BJ308" s="19" t="s">
        <v>89</v>
      </c>
      <c r="BK308" s="207">
        <f t="shared" si="79"/>
        <v>0</v>
      </c>
      <c r="BL308" s="19" t="s">
        <v>104</v>
      </c>
      <c r="BM308" s="206" t="s">
        <v>998</v>
      </c>
    </row>
    <row r="309" spans="1:65" s="2" customFormat="1" ht="16.5" customHeight="1">
      <c r="A309" s="37"/>
      <c r="B309" s="38"/>
      <c r="C309" s="195" t="s">
        <v>2075</v>
      </c>
      <c r="D309" s="195" t="s">
        <v>264</v>
      </c>
      <c r="E309" s="196" t="s">
        <v>5652</v>
      </c>
      <c r="F309" s="197" t="s">
        <v>5653</v>
      </c>
      <c r="G309" s="198" t="s">
        <v>518</v>
      </c>
      <c r="H309" s="199">
        <v>17</v>
      </c>
      <c r="I309" s="200"/>
      <c r="J309" s="201">
        <f t="shared" si="70"/>
        <v>0</v>
      </c>
      <c r="K309" s="197" t="s">
        <v>44</v>
      </c>
      <c r="L309" s="42"/>
      <c r="M309" s="202" t="s">
        <v>44</v>
      </c>
      <c r="N309" s="203" t="s">
        <v>53</v>
      </c>
      <c r="O309" s="67"/>
      <c r="P309" s="204">
        <f t="shared" si="71"/>
        <v>0</v>
      </c>
      <c r="Q309" s="204">
        <v>0</v>
      </c>
      <c r="R309" s="204">
        <f t="shared" si="72"/>
        <v>0</v>
      </c>
      <c r="S309" s="204">
        <v>0</v>
      </c>
      <c r="T309" s="205">
        <f t="shared" si="73"/>
        <v>0</v>
      </c>
      <c r="U309" s="37"/>
      <c r="V309" s="37"/>
      <c r="W309" s="37"/>
      <c r="X309" s="37"/>
      <c r="Y309" s="37"/>
      <c r="Z309" s="37"/>
      <c r="AA309" s="37"/>
      <c r="AB309" s="37"/>
      <c r="AC309" s="37"/>
      <c r="AD309" s="37"/>
      <c r="AE309" s="37"/>
      <c r="AR309" s="206" t="s">
        <v>104</v>
      </c>
      <c r="AT309" s="206" t="s">
        <v>264</v>
      </c>
      <c r="AU309" s="206" t="s">
        <v>89</v>
      </c>
      <c r="AY309" s="19" t="s">
        <v>262</v>
      </c>
      <c r="BE309" s="207">
        <f t="shared" si="74"/>
        <v>0</v>
      </c>
      <c r="BF309" s="207">
        <f t="shared" si="75"/>
        <v>0</v>
      </c>
      <c r="BG309" s="207">
        <f t="shared" si="76"/>
        <v>0</v>
      </c>
      <c r="BH309" s="207">
        <f t="shared" si="77"/>
        <v>0</v>
      </c>
      <c r="BI309" s="207">
        <f t="shared" si="78"/>
        <v>0</v>
      </c>
      <c r="BJ309" s="19" t="s">
        <v>89</v>
      </c>
      <c r="BK309" s="207">
        <f t="shared" si="79"/>
        <v>0</v>
      </c>
      <c r="BL309" s="19" t="s">
        <v>104</v>
      </c>
      <c r="BM309" s="206" t="s">
        <v>3422</v>
      </c>
    </row>
    <row r="310" spans="1:65" s="2" customFormat="1" ht="21.75" customHeight="1">
      <c r="A310" s="37"/>
      <c r="B310" s="38"/>
      <c r="C310" s="195" t="s">
        <v>2080</v>
      </c>
      <c r="D310" s="195" t="s">
        <v>264</v>
      </c>
      <c r="E310" s="196" t="s">
        <v>5506</v>
      </c>
      <c r="F310" s="197" t="s">
        <v>5507</v>
      </c>
      <c r="G310" s="198" t="s">
        <v>518</v>
      </c>
      <c r="H310" s="199">
        <v>9</v>
      </c>
      <c r="I310" s="200"/>
      <c r="J310" s="201">
        <f t="shared" si="70"/>
        <v>0</v>
      </c>
      <c r="K310" s="197" t="s">
        <v>44</v>
      </c>
      <c r="L310" s="42"/>
      <c r="M310" s="202" t="s">
        <v>44</v>
      </c>
      <c r="N310" s="203" t="s">
        <v>53</v>
      </c>
      <c r="O310" s="67"/>
      <c r="P310" s="204">
        <f t="shared" si="71"/>
        <v>0</v>
      </c>
      <c r="Q310" s="204">
        <v>0</v>
      </c>
      <c r="R310" s="204">
        <f t="shared" si="72"/>
        <v>0</v>
      </c>
      <c r="S310" s="204">
        <v>0</v>
      </c>
      <c r="T310" s="205">
        <f t="shared" si="73"/>
        <v>0</v>
      </c>
      <c r="U310" s="37"/>
      <c r="V310" s="37"/>
      <c r="W310" s="37"/>
      <c r="X310" s="37"/>
      <c r="Y310" s="37"/>
      <c r="Z310" s="37"/>
      <c r="AA310" s="37"/>
      <c r="AB310" s="37"/>
      <c r="AC310" s="37"/>
      <c r="AD310" s="37"/>
      <c r="AE310" s="37"/>
      <c r="AR310" s="206" t="s">
        <v>104</v>
      </c>
      <c r="AT310" s="206" t="s">
        <v>264</v>
      </c>
      <c r="AU310" s="206" t="s">
        <v>89</v>
      </c>
      <c r="AY310" s="19" t="s">
        <v>262</v>
      </c>
      <c r="BE310" s="207">
        <f t="shared" si="74"/>
        <v>0</v>
      </c>
      <c r="BF310" s="207">
        <f t="shared" si="75"/>
        <v>0</v>
      </c>
      <c r="BG310" s="207">
        <f t="shared" si="76"/>
        <v>0</v>
      </c>
      <c r="BH310" s="207">
        <f t="shared" si="77"/>
        <v>0</v>
      </c>
      <c r="BI310" s="207">
        <f t="shared" si="78"/>
        <v>0</v>
      </c>
      <c r="BJ310" s="19" t="s">
        <v>89</v>
      </c>
      <c r="BK310" s="207">
        <f t="shared" si="79"/>
        <v>0</v>
      </c>
      <c r="BL310" s="19" t="s">
        <v>104</v>
      </c>
      <c r="BM310" s="206" t="s">
        <v>3433</v>
      </c>
    </row>
    <row r="311" spans="1:65" s="2" customFormat="1" ht="21.75" customHeight="1">
      <c r="A311" s="37"/>
      <c r="B311" s="38"/>
      <c r="C311" s="195" t="s">
        <v>2086</v>
      </c>
      <c r="D311" s="195" t="s">
        <v>264</v>
      </c>
      <c r="E311" s="196" t="s">
        <v>5654</v>
      </c>
      <c r="F311" s="197" t="s">
        <v>5655</v>
      </c>
      <c r="G311" s="198" t="s">
        <v>518</v>
      </c>
      <c r="H311" s="199">
        <v>1</v>
      </c>
      <c r="I311" s="200"/>
      <c r="J311" s="201">
        <f t="shared" si="70"/>
        <v>0</v>
      </c>
      <c r="K311" s="197" t="s">
        <v>44</v>
      </c>
      <c r="L311" s="42"/>
      <c r="M311" s="202" t="s">
        <v>44</v>
      </c>
      <c r="N311" s="203" t="s">
        <v>53</v>
      </c>
      <c r="O311" s="67"/>
      <c r="P311" s="204">
        <f t="shared" si="71"/>
        <v>0</v>
      </c>
      <c r="Q311" s="204">
        <v>0</v>
      </c>
      <c r="R311" s="204">
        <f t="shared" si="72"/>
        <v>0</v>
      </c>
      <c r="S311" s="204">
        <v>0</v>
      </c>
      <c r="T311" s="205">
        <f t="shared" si="73"/>
        <v>0</v>
      </c>
      <c r="U311" s="37"/>
      <c r="V311" s="37"/>
      <c r="W311" s="37"/>
      <c r="X311" s="37"/>
      <c r="Y311" s="37"/>
      <c r="Z311" s="37"/>
      <c r="AA311" s="37"/>
      <c r="AB311" s="37"/>
      <c r="AC311" s="37"/>
      <c r="AD311" s="37"/>
      <c r="AE311" s="37"/>
      <c r="AR311" s="206" t="s">
        <v>104</v>
      </c>
      <c r="AT311" s="206" t="s">
        <v>264</v>
      </c>
      <c r="AU311" s="206" t="s">
        <v>89</v>
      </c>
      <c r="AY311" s="19" t="s">
        <v>262</v>
      </c>
      <c r="BE311" s="207">
        <f t="shared" si="74"/>
        <v>0</v>
      </c>
      <c r="BF311" s="207">
        <f t="shared" si="75"/>
        <v>0</v>
      </c>
      <c r="BG311" s="207">
        <f t="shared" si="76"/>
        <v>0</v>
      </c>
      <c r="BH311" s="207">
        <f t="shared" si="77"/>
        <v>0</v>
      </c>
      <c r="BI311" s="207">
        <f t="shared" si="78"/>
        <v>0</v>
      </c>
      <c r="BJ311" s="19" t="s">
        <v>89</v>
      </c>
      <c r="BK311" s="207">
        <f t="shared" si="79"/>
        <v>0</v>
      </c>
      <c r="BL311" s="19" t="s">
        <v>104</v>
      </c>
      <c r="BM311" s="206" t="s">
        <v>3451</v>
      </c>
    </row>
    <row r="312" spans="1:65" s="2" customFormat="1" ht="16.5" customHeight="1">
      <c r="A312" s="37"/>
      <c r="B312" s="38"/>
      <c r="C312" s="195" t="s">
        <v>2092</v>
      </c>
      <c r="D312" s="195" t="s">
        <v>264</v>
      </c>
      <c r="E312" s="196" t="s">
        <v>5656</v>
      </c>
      <c r="F312" s="197" t="s">
        <v>5525</v>
      </c>
      <c r="G312" s="198" t="s">
        <v>518</v>
      </c>
      <c r="H312" s="199">
        <v>1</v>
      </c>
      <c r="I312" s="200"/>
      <c r="J312" s="201">
        <f t="shared" si="70"/>
        <v>0</v>
      </c>
      <c r="K312" s="197" t="s">
        <v>44</v>
      </c>
      <c r="L312" s="42"/>
      <c r="M312" s="202" t="s">
        <v>44</v>
      </c>
      <c r="N312" s="203" t="s">
        <v>53</v>
      </c>
      <c r="O312" s="67"/>
      <c r="P312" s="204">
        <f t="shared" si="71"/>
        <v>0</v>
      </c>
      <c r="Q312" s="204">
        <v>0</v>
      </c>
      <c r="R312" s="204">
        <f t="shared" si="72"/>
        <v>0</v>
      </c>
      <c r="S312" s="204">
        <v>0</v>
      </c>
      <c r="T312" s="205">
        <f t="shared" si="73"/>
        <v>0</v>
      </c>
      <c r="U312" s="37"/>
      <c r="V312" s="37"/>
      <c r="W312" s="37"/>
      <c r="X312" s="37"/>
      <c r="Y312" s="37"/>
      <c r="Z312" s="37"/>
      <c r="AA312" s="37"/>
      <c r="AB312" s="37"/>
      <c r="AC312" s="37"/>
      <c r="AD312" s="37"/>
      <c r="AE312" s="37"/>
      <c r="AR312" s="206" t="s">
        <v>104</v>
      </c>
      <c r="AT312" s="206" t="s">
        <v>264</v>
      </c>
      <c r="AU312" s="206" t="s">
        <v>89</v>
      </c>
      <c r="AY312" s="19" t="s">
        <v>262</v>
      </c>
      <c r="BE312" s="207">
        <f t="shared" si="74"/>
        <v>0</v>
      </c>
      <c r="BF312" s="207">
        <f t="shared" si="75"/>
        <v>0</v>
      </c>
      <c r="BG312" s="207">
        <f t="shared" si="76"/>
        <v>0</v>
      </c>
      <c r="BH312" s="207">
        <f t="shared" si="77"/>
        <v>0</v>
      </c>
      <c r="BI312" s="207">
        <f t="shared" si="78"/>
        <v>0</v>
      </c>
      <c r="BJ312" s="19" t="s">
        <v>89</v>
      </c>
      <c r="BK312" s="207">
        <f t="shared" si="79"/>
        <v>0</v>
      </c>
      <c r="BL312" s="19" t="s">
        <v>104</v>
      </c>
      <c r="BM312" s="206" t="s">
        <v>3469</v>
      </c>
    </row>
    <row r="313" spans="1:65" s="2" customFormat="1" ht="21.75" customHeight="1">
      <c r="A313" s="37"/>
      <c r="B313" s="38"/>
      <c r="C313" s="195" t="s">
        <v>2099</v>
      </c>
      <c r="D313" s="195" t="s">
        <v>264</v>
      </c>
      <c r="E313" s="196" t="s">
        <v>5657</v>
      </c>
      <c r="F313" s="197" t="s">
        <v>5527</v>
      </c>
      <c r="G313" s="198" t="s">
        <v>518</v>
      </c>
      <c r="H313" s="199">
        <v>1</v>
      </c>
      <c r="I313" s="200"/>
      <c r="J313" s="201">
        <f t="shared" si="70"/>
        <v>0</v>
      </c>
      <c r="K313" s="197" t="s">
        <v>44</v>
      </c>
      <c r="L313" s="42"/>
      <c r="M313" s="202" t="s">
        <v>44</v>
      </c>
      <c r="N313" s="203" t="s">
        <v>53</v>
      </c>
      <c r="O313" s="67"/>
      <c r="P313" s="204">
        <f t="shared" si="71"/>
        <v>0</v>
      </c>
      <c r="Q313" s="204">
        <v>0</v>
      </c>
      <c r="R313" s="204">
        <f t="shared" si="72"/>
        <v>0</v>
      </c>
      <c r="S313" s="204">
        <v>0</v>
      </c>
      <c r="T313" s="205">
        <f t="shared" si="73"/>
        <v>0</v>
      </c>
      <c r="U313" s="37"/>
      <c r="V313" s="37"/>
      <c r="W313" s="37"/>
      <c r="X313" s="37"/>
      <c r="Y313" s="37"/>
      <c r="Z313" s="37"/>
      <c r="AA313" s="37"/>
      <c r="AB313" s="37"/>
      <c r="AC313" s="37"/>
      <c r="AD313" s="37"/>
      <c r="AE313" s="37"/>
      <c r="AR313" s="206" t="s">
        <v>104</v>
      </c>
      <c r="AT313" s="206" t="s">
        <v>264</v>
      </c>
      <c r="AU313" s="206" t="s">
        <v>89</v>
      </c>
      <c r="AY313" s="19" t="s">
        <v>262</v>
      </c>
      <c r="BE313" s="207">
        <f t="shared" si="74"/>
        <v>0</v>
      </c>
      <c r="BF313" s="207">
        <f t="shared" si="75"/>
        <v>0</v>
      </c>
      <c r="BG313" s="207">
        <f t="shared" si="76"/>
        <v>0</v>
      </c>
      <c r="BH313" s="207">
        <f t="shared" si="77"/>
        <v>0</v>
      </c>
      <c r="BI313" s="207">
        <f t="shared" si="78"/>
        <v>0</v>
      </c>
      <c r="BJ313" s="19" t="s">
        <v>89</v>
      </c>
      <c r="BK313" s="207">
        <f t="shared" si="79"/>
        <v>0</v>
      </c>
      <c r="BL313" s="19" t="s">
        <v>104</v>
      </c>
      <c r="BM313" s="206" t="s">
        <v>3482</v>
      </c>
    </row>
    <row r="314" spans="1:65" s="12" customFormat="1" ht="25.9" customHeight="1">
      <c r="B314" s="179"/>
      <c r="C314" s="180"/>
      <c r="D314" s="181" t="s">
        <v>81</v>
      </c>
      <c r="E314" s="182" t="s">
        <v>5662</v>
      </c>
      <c r="F314" s="182" t="s">
        <v>5663</v>
      </c>
      <c r="G314" s="180"/>
      <c r="H314" s="180"/>
      <c r="I314" s="183"/>
      <c r="J314" s="184">
        <f>BK314</f>
        <v>0</v>
      </c>
      <c r="K314" s="180"/>
      <c r="L314" s="185"/>
      <c r="M314" s="186"/>
      <c r="N314" s="187"/>
      <c r="O314" s="187"/>
      <c r="P314" s="188">
        <f>SUM(P315:P332)</f>
        <v>0</v>
      </c>
      <c r="Q314" s="187"/>
      <c r="R314" s="188">
        <f>SUM(R315:R332)</f>
        <v>0</v>
      </c>
      <c r="S314" s="187"/>
      <c r="T314" s="189">
        <f>SUM(T315:T332)</f>
        <v>0</v>
      </c>
      <c r="AR314" s="190" t="s">
        <v>89</v>
      </c>
      <c r="AT314" s="191" t="s">
        <v>81</v>
      </c>
      <c r="AU314" s="191" t="s">
        <v>82</v>
      </c>
      <c r="AY314" s="190" t="s">
        <v>262</v>
      </c>
      <c r="BK314" s="192">
        <f>SUM(BK315:BK332)</f>
        <v>0</v>
      </c>
    </row>
    <row r="315" spans="1:65" s="2" customFormat="1" ht="16.5" customHeight="1">
      <c r="A315" s="37"/>
      <c r="B315" s="38"/>
      <c r="C315" s="195" t="s">
        <v>2114</v>
      </c>
      <c r="D315" s="195" t="s">
        <v>264</v>
      </c>
      <c r="E315" s="196" t="s">
        <v>5604</v>
      </c>
      <c r="F315" s="197" t="s">
        <v>5605</v>
      </c>
      <c r="G315" s="198" t="s">
        <v>518</v>
      </c>
      <c r="H315" s="199">
        <v>1</v>
      </c>
      <c r="I315" s="200"/>
      <c r="J315" s="201">
        <f t="shared" ref="J315:J332" si="80">ROUND(I315*H315,2)</f>
        <v>0</v>
      </c>
      <c r="K315" s="197" t="s">
        <v>44</v>
      </c>
      <c r="L315" s="42"/>
      <c r="M315" s="202" t="s">
        <v>44</v>
      </c>
      <c r="N315" s="203" t="s">
        <v>53</v>
      </c>
      <c r="O315" s="67"/>
      <c r="P315" s="204">
        <f t="shared" ref="P315:P332" si="81">O315*H315</f>
        <v>0</v>
      </c>
      <c r="Q315" s="204">
        <v>0</v>
      </c>
      <c r="R315" s="204">
        <f t="shared" ref="R315:R332" si="82">Q315*H315</f>
        <v>0</v>
      </c>
      <c r="S315" s="204">
        <v>0</v>
      </c>
      <c r="T315" s="205">
        <f t="shared" ref="T315:T332" si="83">S315*H315</f>
        <v>0</v>
      </c>
      <c r="U315" s="37"/>
      <c r="V315" s="37"/>
      <c r="W315" s="37"/>
      <c r="X315" s="37"/>
      <c r="Y315" s="37"/>
      <c r="Z315" s="37"/>
      <c r="AA315" s="37"/>
      <c r="AB315" s="37"/>
      <c r="AC315" s="37"/>
      <c r="AD315" s="37"/>
      <c r="AE315" s="37"/>
      <c r="AR315" s="206" t="s">
        <v>104</v>
      </c>
      <c r="AT315" s="206" t="s">
        <v>264</v>
      </c>
      <c r="AU315" s="206" t="s">
        <v>89</v>
      </c>
      <c r="AY315" s="19" t="s">
        <v>262</v>
      </c>
      <c r="BE315" s="207">
        <f t="shared" ref="BE315:BE332" si="84">IF(N315="základní",J315,0)</f>
        <v>0</v>
      </c>
      <c r="BF315" s="207">
        <f t="shared" ref="BF315:BF332" si="85">IF(N315="snížená",J315,0)</f>
        <v>0</v>
      </c>
      <c r="BG315" s="207">
        <f t="shared" ref="BG315:BG332" si="86">IF(N315="zákl. přenesená",J315,0)</f>
        <v>0</v>
      </c>
      <c r="BH315" s="207">
        <f t="shared" ref="BH315:BH332" si="87">IF(N315="sníž. přenesená",J315,0)</f>
        <v>0</v>
      </c>
      <c r="BI315" s="207">
        <f t="shared" ref="BI315:BI332" si="88">IF(N315="nulová",J315,0)</f>
        <v>0</v>
      </c>
      <c r="BJ315" s="19" t="s">
        <v>89</v>
      </c>
      <c r="BK315" s="207">
        <f t="shared" ref="BK315:BK332" si="89">ROUND(I315*H315,2)</f>
        <v>0</v>
      </c>
      <c r="BL315" s="19" t="s">
        <v>104</v>
      </c>
      <c r="BM315" s="206" t="s">
        <v>3493</v>
      </c>
    </row>
    <row r="316" spans="1:65" s="2" customFormat="1" ht="16.5" customHeight="1">
      <c r="A316" s="37"/>
      <c r="B316" s="38"/>
      <c r="C316" s="195" t="s">
        <v>2124</v>
      </c>
      <c r="D316" s="195" t="s">
        <v>264</v>
      </c>
      <c r="E316" s="196" t="s">
        <v>5638</v>
      </c>
      <c r="F316" s="197" t="s">
        <v>5639</v>
      </c>
      <c r="G316" s="198" t="s">
        <v>518</v>
      </c>
      <c r="H316" s="199">
        <v>1</v>
      </c>
      <c r="I316" s="200"/>
      <c r="J316" s="201">
        <f t="shared" si="80"/>
        <v>0</v>
      </c>
      <c r="K316" s="197" t="s">
        <v>44</v>
      </c>
      <c r="L316" s="42"/>
      <c r="M316" s="202" t="s">
        <v>44</v>
      </c>
      <c r="N316" s="203" t="s">
        <v>53</v>
      </c>
      <c r="O316" s="67"/>
      <c r="P316" s="204">
        <f t="shared" si="81"/>
        <v>0</v>
      </c>
      <c r="Q316" s="204">
        <v>0</v>
      </c>
      <c r="R316" s="204">
        <f t="shared" si="82"/>
        <v>0</v>
      </c>
      <c r="S316" s="204">
        <v>0</v>
      </c>
      <c r="T316" s="205">
        <f t="shared" si="83"/>
        <v>0</v>
      </c>
      <c r="U316" s="37"/>
      <c r="V316" s="37"/>
      <c r="W316" s="37"/>
      <c r="X316" s="37"/>
      <c r="Y316" s="37"/>
      <c r="Z316" s="37"/>
      <c r="AA316" s="37"/>
      <c r="AB316" s="37"/>
      <c r="AC316" s="37"/>
      <c r="AD316" s="37"/>
      <c r="AE316" s="37"/>
      <c r="AR316" s="206" t="s">
        <v>104</v>
      </c>
      <c r="AT316" s="206" t="s">
        <v>264</v>
      </c>
      <c r="AU316" s="206" t="s">
        <v>89</v>
      </c>
      <c r="AY316" s="19" t="s">
        <v>262</v>
      </c>
      <c r="BE316" s="207">
        <f t="shared" si="84"/>
        <v>0</v>
      </c>
      <c r="BF316" s="207">
        <f t="shared" si="85"/>
        <v>0</v>
      </c>
      <c r="BG316" s="207">
        <f t="shared" si="86"/>
        <v>0</v>
      </c>
      <c r="BH316" s="207">
        <f t="shared" si="87"/>
        <v>0</v>
      </c>
      <c r="BI316" s="207">
        <f t="shared" si="88"/>
        <v>0</v>
      </c>
      <c r="BJ316" s="19" t="s">
        <v>89</v>
      </c>
      <c r="BK316" s="207">
        <f t="shared" si="89"/>
        <v>0</v>
      </c>
      <c r="BL316" s="19" t="s">
        <v>104</v>
      </c>
      <c r="BM316" s="206" t="s">
        <v>3507</v>
      </c>
    </row>
    <row r="317" spans="1:65" s="2" customFormat="1" ht="16.5" customHeight="1">
      <c r="A317" s="37"/>
      <c r="B317" s="38"/>
      <c r="C317" s="195" t="s">
        <v>2130</v>
      </c>
      <c r="D317" s="195" t="s">
        <v>264</v>
      </c>
      <c r="E317" s="196" t="s">
        <v>5640</v>
      </c>
      <c r="F317" s="197" t="s">
        <v>5641</v>
      </c>
      <c r="G317" s="198" t="s">
        <v>518</v>
      </c>
      <c r="H317" s="199">
        <v>1</v>
      </c>
      <c r="I317" s="200"/>
      <c r="J317" s="201">
        <f t="shared" si="80"/>
        <v>0</v>
      </c>
      <c r="K317" s="197" t="s">
        <v>44</v>
      </c>
      <c r="L317" s="42"/>
      <c r="M317" s="202" t="s">
        <v>44</v>
      </c>
      <c r="N317" s="203" t="s">
        <v>53</v>
      </c>
      <c r="O317" s="67"/>
      <c r="P317" s="204">
        <f t="shared" si="81"/>
        <v>0</v>
      </c>
      <c r="Q317" s="204">
        <v>0</v>
      </c>
      <c r="R317" s="204">
        <f t="shared" si="82"/>
        <v>0</v>
      </c>
      <c r="S317" s="204">
        <v>0</v>
      </c>
      <c r="T317" s="205">
        <f t="shared" si="83"/>
        <v>0</v>
      </c>
      <c r="U317" s="37"/>
      <c r="V317" s="37"/>
      <c r="W317" s="37"/>
      <c r="X317" s="37"/>
      <c r="Y317" s="37"/>
      <c r="Z317" s="37"/>
      <c r="AA317" s="37"/>
      <c r="AB317" s="37"/>
      <c r="AC317" s="37"/>
      <c r="AD317" s="37"/>
      <c r="AE317" s="37"/>
      <c r="AR317" s="206" t="s">
        <v>104</v>
      </c>
      <c r="AT317" s="206" t="s">
        <v>264</v>
      </c>
      <c r="AU317" s="206" t="s">
        <v>89</v>
      </c>
      <c r="AY317" s="19" t="s">
        <v>262</v>
      </c>
      <c r="BE317" s="207">
        <f t="shared" si="84"/>
        <v>0</v>
      </c>
      <c r="BF317" s="207">
        <f t="shared" si="85"/>
        <v>0</v>
      </c>
      <c r="BG317" s="207">
        <f t="shared" si="86"/>
        <v>0</v>
      </c>
      <c r="BH317" s="207">
        <f t="shared" si="87"/>
        <v>0</v>
      </c>
      <c r="BI317" s="207">
        <f t="shared" si="88"/>
        <v>0</v>
      </c>
      <c r="BJ317" s="19" t="s">
        <v>89</v>
      </c>
      <c r="BK317" s="207">
        <f t="shared" si="89"/>
        <v>0</v>
      </c>
      <c r="BL317" s="19" t="s">
        <v>104</v>
      </c>
      <c r="BM317" s="206" t="s">
        <v>3521</v>
      </c>
    </row>
    <row r="318" spans="1:65" s="2" customFormat="1" ht="16.5" customHeight="1">
      <c r="A318" s="37"/>
      <c r="B318" s="38"/>
      <c r="C318" s="195" t="s">
        <v>2137</v>
      </c>
      <c r="D318" s="195" t="s">
        <v>264</v>
      </c>
      <c r="E318" s="196" t="s">
        <v>5642</v>
      </c>
      <c r="F318" s="197" t="s">
        <v>5643</v>
      </c>
      <c r="G318" s="198" t="s">
        <v>518</v>
      </c>
      <c r="H318" s="199">
        <v>1</v>
      </c>
      <c r="I318" s="200"/>
      <c r="J318" s="201">
        <f t="shared" si="80"/>
        <v>0</v>
      </c>
      <c r="K318" s="197" t="s">
        <v>44</v>
      </c>
      <c r="L318" s="42"/>
      <c r="M318" s="202" t="s">
        <v>44</v>
      </c>
      <c r="N318" s="203" t="s">
        <v>53</v>
      </c>
      <c r="O318" s="67"/>
      <c r="P318" s="204">
        <f t="shared" si="81"/>
        <v>0</v>
      </c>
      <c r="Q318" s="204">
        <v>0</v>
      </c>
      <c r="R318" s="204">
        <f t="shared" si="82"/>
        <v>0</v>
      </c>
      <c r="S318" s="204">
        <v>0</v>
      </c>
      <c r="T318" s="205">
        <f t="shared" si="83"/>
        <v>0</v>
      </c>
      <c r="U318" s="37"/>
      <c r="V318" s="37"/>
      <c r="W318" s="37"/>
      <c r="X318" s="37"/>
      <c r="Y318" s="37"/>
      <c r="Z318" s="37"/>
      <c r="AA318" s="37"/>
      <c r="AB318" s="37"/>
      <c r="AC318" s="37"/>
      <c r="AD318" s="37"/>
      <c r="AE318" s="37"/>
      <c r="AR318" s="206" t="s">
        <v>104</v>
      </c>
      <c r="AT318" s="206" t="s">
        <v>264</v>
      </c>
      <c r="AU318" s="206" t="s">
        <v>89</v>
      </c>
      <c r="AY318" s="19" t="s">
        <v>262</v>
      </c>
      <c r="BE318" s="207">
        <f t="shared" si="84"/>
        <v>0</v>
      </c>
      <c r="BF318" s="207">
        <f t="shared" si="85"/>
        <v>0</v>
      </c>
      <c r="BG318" s="207">
        <f t="shared" si="86"/>
        <v>0</v>
      </c>
      <c r="BH318" s="207">
        <f t="shared" si="87"/>
        <v>0</v>
      </c>
      <c r="BI318" s="207">
        <f t="shared" si="88"/>
        <v>0</v>
      </c>
      <c r="BJ318" s="19" t="s">
        <v>89</v>
      </c>
      <c r="BK318" s="207">
        <f t="shared" si="89"/>
        <v>0</v>
      </c>
      <c r="BL318" s="19" t="s">
        <v>104</v>
      </c>
      <c r="BM318" s="206" t="s">
        <v>3531</v>
      </c>
    </row>
    <row r="319" spans="1:65" s="2" customFormat="1" ht="16.5" customHeight="1">
      <c r="A319" s="37"/>
      <c r="B319" s="38"/>
      <c r="C319" s="195" t="s">
        <v>2143</v>
      </c>
      <c r="D319" s="195" t="s">
        <v>264</v>
      </c>
      <c r="E319" s="196" t="s">
        <v>5664</v>
      </c>
      <c r="F319" s="197" t="s">
        <v>5665</v>
      </c>
      <c r="G319" s="198" t="s">
        <v>518</v>
      </c>
      <c r="H319" s="199">
        <v>1</v>
      </c>
      <c r="I319" s="200"/>
      <c r="J319" s="201">
        <f t="shared" si="80"/>
        <v>0</v>
      </c>
      <c r="K319" s="197" t="s">
        <v>44</v>
      </c>
      <c r="L319" s="42"/>
      <c r="M319" s="202" t="s">
        <v>44</v>
      </c>
      <c r="N319" s="203" t="s">
        <v>53</v>
      </c>
      <c r="O319" s="67"/>
      <c r="P319" s="204">
        <f t="shared" si="81"/>
        <v>0</v>
      </c>
      <c r="Q319" s="204">
        <v>0</v>
      </c>
      <c r="R319" s="204">
        <f t="shared" si="82"/>
        <v>0</v>
      </c>
      <c r="S319" s="204">
        <v>0</v>
      </c>
      <c r="T319" s="205">
        <f t="shared" si="83"/>
        <v>0</v>
      </c>
      <c r="U319" s="37"/>
      <c r="V319" s="37"/>
      <c r="W319" s="37"/>
      <c r="X319" s="37"/>
      <c r="Y319" s="37"/>
      <c r="Z319" s="37"/>
      <c r="AA319" s="37"/>
      <c r="AB319" s="37"/>
      <c r="AC319" s="37"/>
      <c r="AD319" s="37"/>
      <c r="AE319" s="37"/>
      <c r="AR319" s="206" t="s">
        <v>104</v>
      </c>
      <c r="AT319" s="206" t="s">
        <v>264</v>
      </c>
      <c r="AU319" s="206" t="s">
        <v>89</v>
      </c>
      <c r="AY319" s="19" t="s">
        <v>262</v>
      </c>
      <c r="BE319" s="207">
        <f t="shared" si="84"/>
        <v>0</v>
      </c>
      <c r="BF319" s="207">
        <f t="shared" si="85"/>
        <v>0</v>
      </c>
      <c r="BG319" s="207">
        <f t="shared" si="86"/>
        <v>0</v>
      </c>
      <c r="BH319" s="207">
        <f t="shared" si="87"/>
        <v>0</v>
      </c>
      <c r="BI319" s="207">
        <f t="shared" si="88"/>
        <v>0</v>
      </c>
      <c r="BJ319" s="19" t="s">
        <v>89</v>
      </c>
      <c r="BK319" s="207">
        <f t="shared" si="89"/>
        <v>0</v>
      </c>
      <c r="BL319" s="19" t="s">
        <v>104</v>
      </c>
      <c r="BM319" s="206" t="s">
        <v>3540</v>
      </c>
    </row>
    <row r="320" spans="1:65" s="2" customFormat="1" ht="16.5" customHeight="1">
      <c r="A320" s="37"/>
      <c r="B320" s="38"/>
      <c r="C320" s="195" t="s">
        <v>2157</v>
      </c>
      <c r="D320" s="195" t="s">
        <v>264</v>
      </c>
      <c r="E320" s="196" t="s">
        <v>5666</v>
      </c>
      <c r="F320" s="197" t="s">
        <v>5667</v>
      </c>
      <c r="G320" s="198" t="s">
        <v>518</v>
      </c>
      <c r="H320" s="199">
        <v>1</v>
      </c>
      <c r="I320" s="200"/>
      <c r="J320" s="201">
        <f t="shared" si="80"/>
        <v>0</v>
      </c>
      <c r="K320" s="197" t="s">
        <v>44</v>
      </c>
      <c r="L320" s="42"/>
      <c r="M320" s="202" t="s">
        <v>44</v>
      </c>
      <c r="N320" s="203" t="s">
        <v>53</v>
      </c>
      <c r="O320" s="67"/>
      <c r="P320" s="204">
        <f t="shared" si="81"/>
        <v>0</v>
      </c>
      <c r="Q320" s="204">
        <v>0</v>
      </c>
      <c r="R320" s="204">
        <f t="shared" si="82"/>
        <v>0</v>
      </c>
      <c r="S320" s="204">
        <v>0</v>
      </c>
      <c r="T320" s="205">
        <f t="shared" si="83"/>
        <v>0</v>
      </c>
      <c r="U320" s="37"/>
      <c r="V320" s="37"/>
      <c r="W320" s="37"/>
      <c r="X320" s="37"/>
      <c r="Y320" s="37"/>
      <c r="Z320" s="37"/>
      <c r="AA320" s="37"/>
      <c r="AB320" s="37"/>
      <c r="AC320" s="37"/>
      <c r="AD320" s="37"/>
      <c r="AE320" s="37"/>
      <c r="AR320" s="206" t="s">
        <v>104</v>
      </c>
      <c r="AT320" s="206" t="s">
        <v>264</v>
      </c>
      <c r="AU320" s="206" t="s">
        <v>89</v>
      </c>
      <c r="AY320" s="19" t="s">
        <v>262</v>
      </c>
      <c r="BE320" s="207">
        <f t="shared" si="84"/>
        <v>0</v>
      </c>
      <c r="BF320" s="207">
        <f t="shared" si="85"/>
        <v>0</v>
      </c>
      <c r="BG320" s="207">
        <f t="shared" si="86"/>
        <v>0</v>
      </c>
      <c r="BH320" s="207">
        <f t="shared" si="87"/>
        <v>0</v>
      </c>
      <c r="BI320" s="207">
        <f t="shared" si="88"/>
        <v>0</v>
      </c>
      <c r="BJ320" s="19" t="s">
        <v>89</v>
      </c>
      <c r="BK320" s="207">
        <f t="shared" si="89"/>
        <v>0</v>
      </c>
      <c r="BL320" s="19" t="s">
        <v>104</v>
      </c>
      <c r="BM320" s="206" t="s">
        <v>3555</v>
      </c>
    </row>
    <row r="321" spans="1:65" s="2" customFormat="1" ht="16.5" customHeight="1">
      <c r="A321" s="37"/>
      <c r="B321" s="38"/>
      <c r="C321" s="195" t="s">
        <v>2166</v>
      </c>
      <c r="D321" s="195" t="s">
        <v>264</v>
      </c>
      <c r="E321" s="196" t="s">
        <v>5616</v>
      </c>
      <c r="F321" s="197" t="s">
        <v>5617</v>
      </c>
      <c r="G321" s="198" t="s">
        <v>518</v>
      </c>
      <c r="H321" s="199">
        <v>1</v>
      </c>
      <c r="I321" s="200"/>
      <c r="J321" s="201">
        <f t="shared" si="80"/>
        <v>0</v>
      </c>
      <c r="K321" s="197" t="s">
        <v>44</v>
      </c>
      <c r="L321" s="42"/>
      <c r="M321" s="202" t="s">
        <v>44</v>
      </c>
      <c r="N321" s="203" t="s">
        <v>53</v>
      </c>
      <c r="O321" s="67"/>
      <c r="P321" s="204">
        <f t="shared" si="81"/>
        <v>0</v>
      </c>
      <c r="Q321" s="204">
        <v>0</v>
      </c>
      <c r="R321" s="204">
        <f t="shared" si="82"/>
        <v>0</v>
      </c>
      <c r="S321" s="204">
        <v>0</v>
      </c>
      <c r="T321" s="205">
        <f t="shared" si="83"/>
        <v>0</v>
      </c>
      <c r="U321" s="37"/>
      <c r="V321" s="37"/>
      <c r="W321" s="37"/>
      <c r="X321" s="37"/>
      <c r="Y321" s="37"/>
      <c r="Z321" s="37"/>
      <c r="AA321" s="37"/>
      <c r="AB321" s="37"/>
      <c r="AC321" s="37"/>
      <c r="AD321" s="37"/>
      <c r="AE321" s="37"/>
      <c r="AR321" s="206" t="s">
        <v>104</v>
      </c>
      <c r="AT321" s="206" t="s">
        <v>264</v>
      </c>
      <c r="AU321" s="206" t="s">
        <v>89</v>
      </c>
      <c r="AY321" s="19" t="s">
        <v>262</v>
      </c>
      <c r="BE321" s="207">
        <f t="shared" si="84"/>
        <v>0</v>
      </c>
      <c r="BF321" s="207">
        <f t="shared" si="85"/>
        <v>0</v>
      </c>
      <c r="BG321" s="207">
        <f t="shared" si="86"/>
        <v>0</v>
      </c>
      <c r="BH321" s="207">
        <f t="shared" si="87"/>
        <v>0</v>
      </c>
      <c r="BI321" s="207">
        <f t="shared" si="88"/>
        <v>0</v>
      </c>
      <c r="BJ321" s="19" t="s">
        <v>89</v>
      </c>
      <c r="BK321" s="207">
        <f t="shared" si="89"/>
        <v>0</v>
      </c>
      <c r="BL321" s="19" t="s">
        <v>104</v>
      </c>
      <c r="BM321" s="206" t="s">
        <v>3565</v>
      </c>
    </row>
    <row r="322" spans="1:65" s="2" customFormat="1" ht="16.5" customHeight="1">
      <c r="A322" s="37"/>
      <c r="B322" s="38"/>
      <c r="C322" s="195" t="s">
        <v>2174</v>
      </c>
      <c r="D322" s="195" t="s">
        <v>264</v>
      </c>
      <c r="E322" s="196" t="s">
        <v>5586</v>
      </c>
      <c r="F322" s="197" t="s">
        <v>5587</v>
      </c>
      <c r="G322" s="198" t="s">
        <v>518</v>
      </c>
      <c r="H322" s="199">
        <v>2</v>
      </c>
      <c r="I322" s="200"/>
      <c r="J322" s="201">
        <f t="shared" si="80"/>
        <v>0</v>
      </c>
      <c r="K322" s="197" t="s">
        <v>44</v>
      </c>
      <c r="L322" s="42"/>
      <c r="M322" s="202" t="s">
        <v>44</v>
      </c>
      <c r="N322" s="203" t="s">
        <v>53</v>
      </c>
      <c r="O322" s="67"/>
      <c r="P322" s="204">
        <f t="shared" si="81"/>
        <v>0</v>
      </c>
      <c r="Q322" s="204">
        <v>0</v>
      </c>
      <c r="R322" s="204">
        <f t="shared" si="82"/>
        <v>0</v>
      </c>
      <c r="S322" s="204">
        <v>0</v>
      </c>
      <c r="T322" s="205">
        <f t="shared" si="83"/>
        <v>0</v>
      </c>
      <c r="U322" s="37"/>
      <c r="V322" s="37"/>
      <c r="W322" s="37"/>
      <c r="X322" s="37"/>
      <c r="Y322" s="37"/>
      <c r="Z322" s="37"/>
      <c r="AA322" s="37"/>
      <c r="AB322" s="37"/>
      <c r="AC322" s="37"/>
      <c r="AD322" s="37"/>
      <c r="AE322" s="37"/>
      <c r="AR322" s="206" t="s">
        <v>104</v>
      </c>
      <c r="AT322" s="206" t="s">
        <v>264</v>
      </c>
      <c r="AU322" s="206" t="s">
        <v>89</v>
      </c>
      <c r="AY322" s="19" t="s">
        <v>262</v>
      </c>
      <c r="BE322" s="207">
        <f t="shared" si="84"/>
        <v>0</v>
      </c>
      <c r="BF322" s="207">
        <f t="shared" si="85"/>
        <v>0</v>
      </c>
      <c r="BG322" s="207">
        <f t="shared" si="86"/>
        <v>0</v>
      </c>
      <c r="BH322" s="207">
        <f t="shared" si="87"/>
        <v>0</v>
      </c>
      <c r="BI322" s="207">
        <f t="shared" si="88"/>
        <v>0</v>
      </c>
      <c r="BJ322" s="19" t="s">
        <v>89</v>
      </c>
      <c r="BK322" s="207">
        <f t="shared" si="89"/>
        <v>0</v>
      </c>
      <c r="BL322" s="19" t="s">
        <v>104</v>
      </c>
      <c r="BM322" s="206" t="s">
        <v>3577</v>
      </c>
    </row>
    <row r="323" spans="1:65" s="2" customFormat="1" ht="16.5" customHeight="1">
      <c r="A323" s="37"/>
      <c r="B323" s="38"/>
      <c r="C323" s="195" t="s">
        <v>2182</v>
      </c>
      <c r="D323" s="195" t="s">
        <v>264</v>
      </c>
      <c r="E323" s="196" t="s">
        <v>5618</v>
      </c>
      <c r="F323" s="197" t="s">
        <v>5619</v>
      </c>
      <c r="G323" s="198" t="s">
        <v>518</v>
      </c>
      <c r="H323" s="199">
        <v>3</v>
      </c>
      <c r="I323" s="200"/>
      <c r="J323" s="201">
        <f t="shared" si="80"/>
        <v>0</v>
      </c>
      <c r="K323" s="197" t="s">
        <v>44</v>
      </c>
      <c r="L323" s="42"/>
      <c r="M323" s="202" t="s">
        <v>44</v>
      </c>
      <c r="N323" s="203" t="s">
        <v>53</v>
      </c>
      <c r="O323" s="67"/>
      <c r="P323" s="204">
        <f t="shared" si="81"/>
        <v>0</v>
      </c>
      <c r="Q323" s="204">
        <v>0</v>
      </c>
      <c r="R323" s="204">
        <f t="shared" si="82"/>
        <v>0</v>
      </c>
      <c r="S323" s="204">
        <v>0</v>
      </c>
      <c r="T323" s="205">
        <f t="shared" si="83"/>
        <v>0</v>
      </c>
      <c r="U323" s="37"/>
      <c r="V323" s="37"/>
      <c r="W323" s="37"/>
      <c r="X323" s="37"/>
      <c r="Y323" s="37"/>
      <c r="Z323" s="37"/>
      <c r="AA323" s="37"/>
      <c r="AB323" s="37"/>
      <c r="AC323" s="37"/>
      <c r="AD323" s="37"/>
      <c r="AE323" s="37"/>
      <c r="AR323" s="206" t="s">
        <v>104</v>
      </c>
      <c r="AT323" s="206" t="s">
        <v>264</v>
      </c>
      <c r="AU323" s="206" t="s">
        <v>89</v>
      </c>
      <c r="AY323" s="19" t="s">
        <v>262</v>
      </c>
      <c r="BE323" s="207">
        <f t="shared" si="84"/>
        <v>0</v>
      </c>
      <c r="BF323" s="207">
        <f t="shared" si="85"/>
        <v>0</v>
      </c>
      <c r="BG323" s="207">
        <f t="shared" si="86"/>
        <v>0</v>
      </c>
      <c r="BH323" s="207">
        <f t="shared" si="87"/>
        <v>0</v>
      </c>
      <c r="BI323" s="207">
        <f t="shared" si="88"/>
        <v>0</v>
      </c>
      <c r="BJ323" s="19" t="s">
        <v>89</v>
      </c>
      <c r="BK323" s="207">
        <f t="shared" si="89"/>
        <v>0</v>
      </c>
      <c r="BL323" s="19" t="s">
        <v>104</v>
      </c>
      <c r="BM323" s="206" t="s">
        <v>3588</v>
      </c>
    </row>
    <row r="324" spans="1:65" s="2" customFormat="1" ht="16.5" customHeight="1">
      <c r="A324" s="37"/>
      <c r="B324" s="38"/>
      <c r="C324" s="195" t="s">
        <v>2193</v>
      </c>
      <c r="D324" s="195" t="s">
        <v>264</v>
      </c>
      <c r="E324" s="196" t="s">
        <v>5620</v>
      </c>
      <c r="F324" s="197" t="s">
        <v>5621</v>
      </c>
      <c r="G324" s="198" t="s">
        <v>518</v>
      </c>
      <c r="H324" s="199">
        <v>2</v>
      </c>
      <c r="I324" s="200"/>
      <c r="J324" s="201">
        <f t="shared" si="80"/>
        <v>0</v>
      </c>
      <c r="K324" s="197" t="s">
        <v>44</v>
      </c>
      <c r="L324" s="42"/>
      <c r="M324" s="202" t="s">
        <v>44</v>
      </c>
      <c r="N324" s="203" t="s">
        <v>53</v>
      </c>
      <c r="O324" s="67"/>
      <c r="P324" s="204">
        <f t="shared" si="81"/>
        <v>0</v>
      </c>
      <c r="Q324" s="204">
        <v>0</v>
      </c>
      <c r="R324" s="204">
        <f t="shared" si="82"/>
        <v>0</v>
      </c>
      <c r="S324" s="204">
        <v>0</v>
      </c>
      <c r="T324" s="205">
        <f t="shared" si="83"/>
        <v>0</v>
      </c>
      <c r="U324" s="37"/>
      <c r="V324" s="37"/>
      <c r="W324" s="37"/>
      <c r="X324" s="37"/>
      <c r="Y324" s="37"/>
      <c r="Z324" s="37"/>
      <c r="AA324" s="37"/>
      <c r="AB324" s="37"/>
      <c r="AC324" s="37"/>
      <c r="AD324" s="37"/>
      <c r="AE324" s="37"/>
      <c r="AR324" s="206" t="s">
        <v>104</v>
      </c>
      <c r="AT324" s="206" t="s">
        <v>264</v>
      </c>
      <c r="AU324" s="206" t="s">
        <v>89</v>
      </c>
      <c r="AY324" s="19" t="s">
        <v>262</v>
      </c>
      <c r="BE324" s="207">
        <f t="shared" si="84"/>
        <v>0</v>
      </c>
      <c r="BF324" s="207">
        <f t="shared" si="85"/>
        <v>0</v>
      </c>
      <c r="BG324" s="207">
        <f t="shared" si="86"/>
        <v>0</v>
      </c>
      <c r="BH324" s="207">
        <f t="shared" si="87"/>
        <v>0</v>
      </c>
      <c r="BI324" s="207">
        <f t="shared" si="88"/>
        <v>0</v>
      </c>
      <c r="BJ324" s="19" t="s">
        <v>89</v>
      </c>
      <c r="BK324" s="207">
        <f t="shared" si="89"/>
        <v>0</v>
      </c>
      <c r="BL324" s="19" t="s">
        <v>104</v>
      </c>
      <c r="BM324" s="206" t="s">
        <v>3598</v>
      </c>
    </row>
    <row r="325" spans="1:65" s="2" customFormat="1" ht="16.5" customHeight="1">
      <c r="A325" s="37"/>
      <c r="B325" s="38"/>
      <c r="C325" s="195" t="s">
        <v>2198</v>
      </c>
      <c r="D325" s="195" t="s">
        <v>264</v>
      </c>
      <c r="E325" s="196" t="s">
        <v>5590</v>
      </c>
      <c r="F325" s="197" t="s">
        <v>5591</v>
      </c>
      <c r="G325" s="198" t="s">
        <v>518</v>
      </c>
      <c r="H325" s="199">
        <v>2</v>
      </c>
      <c r="I325" s="200"/>
      <c r="J325" s="201">
        <f t="shared" si="80"/>
        <v>0</v>
      </c>
      <c r="K325" s="197" t="s">
        <v>44</v>
      </c>
      <c r="L325" s="42"/>
      <c r="M325" s="202" t="s">
        <v>44</v>
      </c>
      <c r="N325" s="203" t="s">
        <v>53</v>
      </c>
      <c r="O325" s="67"/>
      <c r="P325" s="204">
        <f t="shared" si="81"/>
        <v>0</v>
      </c>
      <c r="Q325" s="204">
        <v>0</v>
      </c>
      <c r="R325" s="204">
        <f t="shared" si="82"/>
        <v>0</v>
      </c>
      <c r="S325" s="204">
        <v>0</v>
      </c>
      <c r="T325" s="205">
        <f t="shared" si="83"/>
        <v>0</v>
      </c>
      <c r="U325" s="37"/>
      <c r="V325" s="37"/>
      <c r="W325" s="37"/>
      <c r="X325" s="37"/>
      <c r="Y325" s="37"/>
      <c r="Z325" s="37"/>
      <c r="AA325" s="37"/>
      <c r="AB325" s="37"/>
      <c r="AC325" s="37"/>
      <c r="AD325" s="37"/>
      <c r="AE325" s="37"/>
      <c r="AR325" s="206" t="s">
        <v>104</v>
      </c>
      <c r="AT325" s="206" t="s">
        <v>264</v>
      </c>
      <c r="AU325" s="206" t="s">
        <v>89</v>
      </c>
      <c r="AY325" s="19" t="s">
        <v>262</v>
      </c>
      <c r="BE325" s="207">
        <f t="shared" si="84"/>
        <v>0</v>
      </c>
      <c r="BF325" s="207">
        <f t="shared" si="85"/>
        <v>0</v>
      </c>
      <c r="BG325" s="207">
        <f t="shared" si="86"/>
        <v>0</v>
      </c>
      <c r="BH325" s="207">
        <f t="shared" si="87"/>
        <v>0</v>
      </c>
      <c r="BI325" s="207">
        <f t="shared" si="88"/>
        <v>0</v>
      </c>
      <c r="BJ325" s="19" t="s">
        <v>89</v>
      </c>
      <c r="BK325" s="207">
        <f t="shared" si="89"/>
        <v>0</v>
      </c>
      <c r="BL325" s="19" t="s">
        <v>104</v>
      </c>
      <c r="BM325" s="206" t="s">
        <v>3608</v>
      </c>
    </row>
    <row r="326" spans="1:65" s="2" customFormat="1" ht="16.5" customHeight="1">
      <c r="A326" s="37"/>
      <c r="B326" s="38"/>
      <c r="C326" s="195" t="s">
        <v>2203</v>
      </c>
      <c r="D326" s="195" t="s">
        <v>264</v>
      </c>
      <c r="E326" s="196" t="s">
        <v>5624</v>
      </c>
      <c r="F326" s="197" t="s">
        <v>5625</v>
      </c>
      <c r="G326" s="198" t="s">
        <v>518</v>
      </c>
      <c r="H326" s="199">
        <v>2</v>
      </c>
      <c r="I326" s="200"/>
      <c r="J326" s="201">
        <f t="shared" si="80"/>
        <v>0</v>
      </c>
      <c r="K326" s="197" t="s">
        <v>44</v>
      </c>
      <c r="L326" s="42"/>
      <c r="M326" s="202" t="s">
        <v>44</v>
      </c>
      <c r="N326" s="203" t="s">
        <v>53</v>
      </c>
      <c r="O326" s="67"/>
      <c r="P326" s="204">
        <f t="shared" si="81"/>
        <v>0</v>
      </c>
      <c r="Q326" s="204">
        <v>0</v>
      </c>
      <c r="R326" s="204">
        <f t="shared" si="82"/>
        <v>0</v>
      </c>
      <c r="S326" s="204">
        <v>0</v>
      </c>
      <c r="T326" s="205">
        <f t="shared" si="83"/>
        <v>0</v>
      </c>
      <c r="U326" s="37"/>
      <c r="V326" s="37"/>
      <c r="W326" s="37"/>
      <c r="X326" s="37"/>
      <c r="Y326" s="37"/>
      <c r="Z326" s="37"/>
      <c r="AA326" s="37"/>
      <c r="AB326" s="37"/>
      <c r="AC326" s="37"/>
      <c r="AD326" s="37"/>
      <c r="AE326" s="37"/>
      <c r="AR326" s="206" t="s">
        <v>104</v>
      </c>
      <c r="AT326" s="206" t="s">
        <v>264</v>
      </c>
      <c r="AU326" s="206" t="s">
        <v>89</v>
      </c>
      <c r="AY326" s="19" t="s">
        <v>262</v>
      </c>
      <c r="BE326" s="207">
        <f t="shared" si="84"/>
        <v>0</v>
      </c>
      <c r="BF326" s="207">
        <f t="shared" si="85"/>
        <v>0</v>
      </c>
      <c r="BG326" s="207">
        <f t="shared" si="86"/>
        <v>0</v>
      </c>
      <c r="BH326" s="207">
        <f t="shared" si="87"/>
        <v>0</v>
      </c>
      <c r="BI326" s="207">
        <f t="shared" si="88"/>
        <v>0</v>
      </c>
      <c r="BJ326" s="19" t="s">
        <v>89</v>
      </c>
      <c r="BK326" s="207">
        <f t="shared" si="89"/>
        <v>0</v>
      </c>
      <c r="BL326" s="19" t="s">
        <v>104</v>
      </c>
      <c r="BM326" s="206" t="s">
        <v>3618</v>
      </c>
    </row>
    <row r="327" spans="1:65" s="2" customFormat="1" ht="16.5" customHeight="1">
      <c r="A327" s="37"/>
      <c r="B327" s="38"/>
      <c r="C327" s="195" t="s">
        <v>2207</v>
      </c>
      <c r="D327" s="195" t="s">
        <v>264</v>
      </c>
      <c r="E327" s="196" t="s">
        <v>5650</v>
      </c>
      <c r="F327" s="197" t="s">
        <v>5651</v>
      </c>
      <c r="G327" s="198" t="s">
        <v>518</v>
      </c>
      <c r="H327" s="199">
        <v>1</v>
      </c>
      <c r="I327" s="200"/>
      <c r="J327" s="201">
        <f t="shared" si="80"/>
        <v>0</v>
      </c>
      <c r="K327" s="197" t="s">
        <v>44</v>
      </c>
      <c r="L327" s="42"/>
      <c r="M327" s="202" t="s">
        <v>44</v>
      </c>
      <c r="N327" s="203" t="s">
        <v>53</v>
      </c>
      <c r="O327" s="67"/>
      <c r="P327" s="204">
        <f t="shared" si="81"/>
        <v>0</v>
      </c>
      <c r="Q327" s="204">
        <v>0</v>
      </c>
      <c r="R327" s="204">
        <f t="shared" si="82"/>
        <v>0</v>
      </c>
      <c r="S327" s="204">
        <v>0</v>
      </c>
      <c r="T327" s="205">
        <f t="shared" si="83"/>
        <v>0</v>
      </c>
      <c r="U327" s="37"/>
      <c r="V327" s="37"/>
      <c r="W327" s="37"/>
      <c r="X327" s="37"/>
      <c r="Y327" s="37"/>
      <c r="Z327" s="37"/>
      <c r="AA327" s="37"/>
      <c r="AB327" s="37"/>
      <c r="AC327" s="37"/>
      <c r="AD327" s="37"/>
      <c r="AE327" s="37"/>
      <c r="AR327" s="206" t="s">
        <v>104</v>
      </c>
      <c r="AT327" s="206" t="s">
        <v>264</v>
      </c>
      <c r="AU327" s="206" t="s">
        <v>89</v>
      </c>
      <c r="AY327" s="19" t="s">
        <v>262</v>
      </c>
      <c r="BE327" s="207">
        <f t="shared" si="84"/>
        <v>0</v>
      </c>
      <c r="BF327" s="207">
        <f t="shared" si="85"/>
        <v>0</v>
      </c>
      <c r="BG327" s="207">
        <f t="shared" si="86"/>
        <v>0</v>
      </c>
      <c r="BH327" s="207">
        <f t="shared" si="87"/>
        <v>0</v>
      </c>
      <c r="BI327" s="207">
        <f t="shared" si="88"/>
        <v>0</v>
      </c>
      <c r="BJ327" s="19" t="s">
        <v>89</v>
      </c>
      <c r="BK327" s="207">
        <f t="shared" si="89"/>
        <v>0</v>
      </c>
      <c r="BL327" s="19" t="s">
        <v>104</v>
      </c>
      <c r="BM327" s="206" t="s">
        <v>3627</v>
      </c>
    </row>
    <row r="328" spans="1:65" s="2" customFormat="1" ht="16.5" customHeight="1">
      <c r="A328" s="37"/>
      <c r="B328" s="38"/>
      <c r="C328" s="195" t="s">
        <v>2212</v>
      </c>
      <c r="D328" s="195" t="s">
        <v>264</v>
      </c>
      <c r="E328" s="196" t="s">
        <v>5492</v>
      </c>
      <c r="F328" s="197" t="s">
        <v>5493</v>
      </c>
      <c r="G328" s="198" t="s">
        <v>518</v>
      </c>
      <c r="H328" s="199">
        <v>1</v>
      </c>
      <c r="I328" s="200"/>
      <c r="J328" s="201">
        <f t="shared" si="80"/>
        <v>0</v>
      </c>
      <c r="K328" s="197" t="s">
        <v>44</v>
      </c>
      <c r="L328" s="42"/>
      <c r="M328" s="202" t="s">
        <v>44</v>
      </c>
      <c r="N328" s="203" t="s">
        <v>53</v>
      </c>
      <c r="O328" s="67"/>
      <c r="P328" s="204">
        <f t="shared" si="81"/>
        <v>0</v>
      </c>
      <c r="Q328" s="204">
        <v>0</v>
      </c>
      <c r="R328" s="204">
        <f t="shared" si="82"/>
        <v>0</v>
      </c>
      <c r="S328" s="204">
        <v>0</v>
      </c>
      <c r="T328" s="205">
        <f t="shared" si="83"/>
        <v>0</v>
      </c>
      <c r="U328" s="37"/>
      <c r="V328" s="37"/>
      <c r="W328" s="37"/>
      <c r="X328" s="37"/>
      <c r="Y328" s="37"/>
      <c r="Z328" s="37"/>
      <c r="AA328" s="37"/>
      <c r="AB328" s="37"/>
      <c r="AC328" s="37"/>
      <c r="AD328" s="37"/>
      <c r="AE328" s="37"/>
      <c r="AR328" s="206" t="s">
        <v>104</v>
      </c>
      <c r="AT328" s="206" t="s">
        <v>264</v>
      </c>
      <c r="AU328" s="206" t="s">
        <v>89</v>
      </c>
      <c r="AY328" s="19" t="s">
        <v>262</v>
      </c>
      <c r="BE328" s="207">
        <f t="shared" si="84"/>
        <v>0</v>
      </c>
      <c r="BF328" s="207">
        <f t="shared" si="85"/>
        <v>0</v>
      </c>
      <c r="BG328" s="207">
        <f t="shared" si="86"/>
        <v>0</v>
      </c>
      <c r="BH328" s="207">
        <f t="shared" si="87"/>
        <v>0</v>
      </c>
      <c r="BI328" s="207">
        <f t="shared" si="88"/>
        <v>0</v>
      </c>
      <c r="BJ328" s="19" t="s">
        <v>89</v>
      </c>
      <c r="BK328" s="207">
        <f t="shared" si="89"/>
        <v>0</v>
      </c>
      <c r="BL328" s="19" t="s">
        <v>104</v>
      </c>
      <c r="BM328" s="206" t="s">
        <v>3638</v>
      </c>
    </row>
    <row r="329" spans="1:65" s="2" customFormat="1" ht="16.5" customHeight="1">
      <c r="A329" s="37"/>
      <c r="B329" s="38"/>
      <c r="C329" s="195" t="s">
        <v>2216</v>
      </c>
      <c r="D329" s="195" t="s">
        <v>264</v>
      </c>
      <c r="E329" s="196" t="s">
        <v>5668</v>
      </c>
      <c r="F329" s="197" t="s">
        <v>5669</v>
      </c>
      <c r="G329" s="198" t="s">
        <v>518</v>
      </c>
      <c r="H329" s="199">
        <v>1</v>
      </c>
      <c r="I329" s="200"/>
      <c r="J329" s="201">
        <f t="shared" si="80"/>
        <v>0</v>
      </c>
      <c r="K329" s="197" t="s">
        <v>44</v>
      </c>
      <c r="L329" s="42"/>
      <c r="M329" s="202" t="s">
        <v>44</v>
      </c>
      <c r="N329" s="203" t="s">
        <v>53</v>
      </c>
      <c r="O329" s="67"/>
      <c r="P329" s="204">
        <f t="shared" si="81"/>
        <v>0</v>
      </c>
      <c r="Q329" s="204">
        <v>0</v>
      </c>
      <c r="R329" s="204">
        <f t="shared" si="82"/>
        <v>0</v>
      </c>
      <c r="S329" s="204">
        <v>0</v>
      </c>
      <c r="T329" s="205">
        <f t="shared" si="83"/>
        <v>0</v>
      </c>
      <c r="U329" s="37"/>
      <c r="V329" s="37"/>
      <c r="W329" s="37"/>
      <c r="X329" s="37"/>
      <c r="Y329" s="37"/>
      <c r="Z329" s="37"/>
      <c r="AA329" s="37"/>
      <c r="AB329" s="37"/>
      <c r="AC329" s="37"/>
      <c r="AD329" s="37"/>
      <c r="AE329" s="37"/>
      <c r="AR329" s="206" t="s">
        <v>104</v>
      </c>
      <c r="AT329" s="206" t="s">
        <v>264</v>
      </c>
      <c r="AU329" s="206" t="s">
        <v>89</v>
      </c>
      <c r="AY329" s="19" t="s">
        <v>262</v>
      </c>
      <c r="BE329" s="207">
        <f t="shared" si="84"/>
        <v>0</v>
      </c>
      <c r="BF329" s="207">
        <f t="shared" si="85"/>
        <v>0</v>
      </c>
      <c r="BG329" s="207">
        <f t="shared" si="86"/>
        <v>0</v>
      </c>
      <c r="BH329" s="207">
        <f t="shared" si="87"/>
        <v>0</v>
      </c>
      <c r="BI329" s="207">
        <f t="shared" si="88"/>
        <v>0</v>
      </c>
      <c r="BJ329" s="19" t="s">
        <v>89</v>
      </c>
      <c r="BK329" s="207">
        <f t="shared" si="89"/>
        <v>0</v>
      </c>
      <c r="BL329" s="19" t="s">
        <v>104</v>
      </c>
      <c r="BM329" s="206" t="s">
        <v>3646</v>
      </c>
    </row>
    <row r="330" spans="1:65" s="2" customFormat="1" ht="16.5" customHeight="1">
      <c r="A330" s="37"/>
      <c r="B330" s="38"/>
      <c r="C330" s="195" t="s">
        <v>2224</v>
      </c>
      <c r="D330" s="195" t="s">
        <v>264</v>
      </c>
      <c r="E330" s="196" t="s">
        <v>5670</v>
      </c>
      <c r="F330" s="197" t="s">
        <v>5671</v>
      </c>
      <c r="G330" s="198" t="s">
        <v>518</v>
      </c>
      <c r="H330" s="199">
        <v>3</v>
      </c>
      <c r="I330" s="200"/>
      <c r="J330" s="201">
        <f t="shared" si="80"/>
        <v>0</v>
      </c>
      <c r="K330" s="197" t="s">
        <v>44</v>
      </c>
      <c r="L330" s="42"/>
      <c r="M330" s="202" t="s">
        <v>44</v>
      </c>
      <c r="N330" s="203" t="s">
        <v>53</v>
      </c>
      <c r="O330" s="67"/>
      <c r="P330" s="204">
        <f t="shared" si="81"/>
        <v>0</v>
      </c>
      <c r="Q330" s="204">
        <v>0</v>
      </c>
      <c r="R330" s="204">
        <f t="shared" si="82"/>
        <v>0</v>
      </c>
      <c r="S330" s="204">
        <v>0</v>
      </c>
      <c r="T330" s="205">
        <f t="shared" si="83"/>
        <v>0</v>
      </c>
      <c r="U330" s="37"/>
      <c r="V330" s="37"/>
      <c r="W330" s="37"/>
      <c r="X330" s="37"/>
      <c r="Y330" s="37"/>
      <c r="Z330" s="37"/>
      <c r="AA330" s="37"/>
      <c r="AB330" s="37"/>
      <c r="AC330" s="37"/>
      <c r="AD330" s="37"/>
      <c r="AE330" s="37"/>
      <c r="AR330" s="206" t="s">
        <v>104</v>
      </c>
      <c r="AT330" s="206" t="s">
        <v>264</v>
      </c>
      <c r="AU330" s="206" t="s">
        <v>89</v>
      </c>
      <c r="AY330" s="19" t="s">
        <v>262</v>
      </c>
      <c r="BE330" s="207">
        <f t="shared" si="84"/>
        <v>0</v>
      </c>
      <c r="BF330" s="207">
        <f t="shared" si="85"/>
        <v>0</v>
      </c>
      <c r="BG330" s="207">
        <f t="shared" si="86"/>
        <v>0</v>
      </c>
      <c r="BH330" s="207">
        <f t="shared" si="87"/>
        <v>0</v>
      </c>
      <c r="BI330" s="207">
        <f t="shared" si="88"/>
        <v>0</v>
      </c>
      <c r="BJ330" s="19" t="s">
        <v>89</v>
      </c>
      <c r="BK330" s="207">
        <f t="shared" si="89"/>
        <v>0</v>
      </c>
      <c r="BL330" s="19" t="s">
        <v>104</v>
      </c>
      <c r="BM330" s="206" t="s">
        <v>3660</v>
      </c>
    </row>
    <row r="331" spans="1:65" s="2" customFormat="1" ht="16.5" customHeight="1">
      <c r="A331" s="37"/>
      <c r="B331" s="38"/>
      <c r="C331" s="195" t="s">
        <v>2252</v>
      </c>
      <c r="D331" s="195" t="s">
        <v>264</v>
      </c>
      <c r="E331" s="196" t="s">
        <v>5672</v>
      </c>
      <c r="F331" s="197" t="s">
        <v>5525</v>
      </c>
      <c r="G331" s="198" t="s">
        <v>518</v>
      </c>
      <c r="H331" s="199">
        <v>1</v>
      </c>
      <c r="I331" s="200"/>
      <c r="J331" s="201">
        <f t="shared" si="80"/>
        <v>0</v>
      </c>
      <c r="K331" s="197" t="s">
        <v>44</v>
      </c>
      <c r="L331" s="42"/>
      <c r="M331" s="202" t="s">
        <v>44</v>
      </c>
      <c r="N331" s="203" t="s">
        <v>53</v>
      </c>
      <c r="O331" s="67"/>
      <c r="P331" s="204">
        <f t="shared" si="81"/>
        <v>0</v>
      </c>
      <c r="Q331" s="204">
        <v>0</v>
      </c>
      <c r="R331" s="204">
        <f t="shared" si="82"/>
        <v>0</v>
      </c>
      <c r="S331" s="204">
        <v>0</v>
      </c>
      <c r="T331" s="205">
        <f t="shared" si="83"/>
        <v>0</v>
      </c>
      <c r="U331" s="37"/>
      <c r="V331" s="37"/>
      <c r="W331" s="37"/>
      <c r="X331" s="37"/>
      <c r="Y331" s="37"/>
      <c r="Z331" s="37"/>
      <c r="AA331" s="37"/>
      <c r="AB331" s="37"/>
      <c r="AC331" s="37"/>
      <c r="AD331" s="37"/>
      <c r="AE331" s="37"/>
      <c r="AR331" s="206" t="s">
        <v>104</v>
      </c>
      <c r="AT331" s="206" t="s">
        <v>264</v>
      </c>
      <c r="AU331" s="206" t="s">
        <v>89</v>
      </c>
      <c r="AY331" s="19" t="s">
        <v>262</v>
      </c>
      <c r="BE331" s="207">
        <f t="shared" si="84"/>
        <v>0</v>
      </c>
      <c r="BF331" s="207">
        <f t="shared" si="85"/>
        <v>0</v>
      </c>
      <c r="BG331" s="207">
        <f t="shared" si="86"/>
        <v>0</v>
      </c>
      <c r="BH331" s="207">
        <f t="shared" si="87"/>
        <v>0</v>
      </c>
      <c r="BI331" s="207">
        <f t="shared" si="88"/>
        <v>0</v>
      </c>
      <c r="BJ331" s="19" t="s">
        <v>89</v>
      </c>
      <c r="BK331" s="207">
        <f t="shared" si="89"/>
        <v>0</v>
      </c>
      <c r="BL331" s="19" t="s">
        <v>104</v>
      </c>
      <c r="BM331" s="206" t="s">
        <v>3676</v>
      </c>
    </row>
    <row r="332" spans="1:65" s="2" customFormat="1" ht="21.75" customHeight="1">
      <c r="A332" s="37"/>
      <c r="B332" s="38"/>
      <c r="C332" s="195" t="s">
        <v>2260</v>
      </c>
      <c r="D332" s="195" t="s">
        <v>264</v>
      </c>
      <c r="E332" s="196" t="s">
        <v>5673</v>
      </c>
      <c r="F332" s="197" t="s">
        <v>5527</v>
      </c>
      <c r="G332" s="198" t="s">
        <v>518</v>
      </c>
      <c r="H332" s="199">
        <v>1</v>
      </c>
      <c r="I332" s="200"/>
      <c r="J332" s="201">
        <f t="shared" si="80"/>
        <v>0</v>
      </c>
      <c r="K332" s="197" t="s">
        <v>44</v>
      </c>
      <c r="L332" s="42"/>
      <c r="M332" s="275" t="s">
        <v>44</v>
      </c>
      <c r="N332" s="276" t="s">
        <v>53</v>
      </c>
      <c r="O332" s="273"/>
      <c r="P332" s="277">
        <f t="shared" si="81"/>
        <v>0</v>
      </c>
      <c r="Q332" s="277">
        <v>0</v>
      </c>
      <c r="R332" s="277">
        <f t="shared" si="82"/>
        <v>0</v>
      </c>
      <c r="S332" s="277">
        <v>0</v>
      </c>
      <c r="T332" s="278">
        <f t="shared" si="83"/>
        <v>0</v>
      </c>
      <c r="U332" s="37"/>
      <c r="V332" s="37"/>
      <c r="W332" s="37"/>
      <c r="X332" s="37"/>
      <c r="Y332" s="37"/>
      <c r="Z332" s="37"/>
      <c r="AA332" s="37"/>
      <c r="AB332" s="37"/>
      <c r="AC332" s="37"/>
      <c r="AD332" s="37"/>
      <c r="AE332" s="37"/>
      <c r="AR332" s="206" t="s">
        <v>104</v>
      </c>
      <c r="AT332" s="206" t="s">
        <v>264</v>
      </c>
      <c r="AU332" s="206" t="s">
        <v>89</v>
      </c>
      <c r="AY332" s="19" t="s">
        <v>262</v>
      </c>
      <c r="BE332" s="207">
        <f t="shared" si="84"/>
        <v>0</v>
      </c>
      <c r="BF332" s="207">
        <f t="shared" si="85"/>
        <v>0</v>
      </c>
      <c r="BG332" s="207">
        <f t="shared" si="86"/>
        <v>0</v>
      </c>
      <c r="BH332" s="207">
        <f t="shared" si="87"/>
        <v>0</v>
      </c>
      <c r="BI332" s="207">
        <f t="shared" si="88"/>
        <v>0</v>
      </c>
      <c r="BJ332" s="19" t="s">
        <v>89</v>
      </c>
      <c r="BK332" s="207">
        <f t="shared" si="89"/>
        <v>0</v>
      </c>
      <c r="BL332" s="19" t="s">
        <v>104</v>
      </c>
      <c r="BM332" s="206" t="s">
        <v>3685</v>
      </c>
    </row>
    <row r="333" spans="1:65" s="2" customFormat="1" ht="7" customHeight="1">
      <c r="A333" s="37"/>
      <c r="B333" s="50"/>
      <c r="C333" s="51"/>
      <c r="D333" s="51"/>
      <c r="E333" s="51"/>
      <c r="F333" s="51"/>
      <c r="G333" s="51"/>
      <c r="H333" s="51"/>
      <c r="I333" s="145"/>
      <c r="J333" s="51"/>
      <c r="K333" s="51"/>
      <c r="L333" s="42"/>
      <c r="M333" s="37"/>
      <c r="O333" s="37"/>
      <c r="P333" s="37"/>
      <c r="Q333" s="37"/>
      <c r="R333" s="37"/>
      <c r="S333" s="37"/>
      <c r="T333" s="37"/>
      <c r="U333" s="37"/>
      <c r="V333" s="37"/>
      <c r="W333" s="37"/>
      <c r="X333" s="37"/>
      <c r="Y333" s="37"/>
      <c r="Z333" s="37"/>
      <c r="AA333" s="37"/>
      <c r="AB333" s="37"/>
      <c r="AC333" s="37"/>
      <c r="AD333" s="37"/>
      <c r="AE333" s="37"/>
    </row>
  </sheetData>
  <sheetProtection algorithmName="SHA-512" hashValue="aPR7OdPNN4inzvDFCMvyo40JGGRKpVnqxqrT52L3W2J/KAZBXMKTF58lYunbqEa8WiuvjyeJAVrBa8SFCCU8Cw==" saltValue="b25tskcfBjDQHBseVgQDYljYeW6MT4TIpTkOu9u3et2i3cD5uNSzg542x+AnR9cDsJt2AttwZeTdxZWnxQtrwQ==" spinCount="100000" sheet="1" objects="1" scenarios="1" formatColumns="0" formatRows="0" autoFilter="0"/>
  <autoFilter ref="C99:K332"/>
  <mergeCells count="15">
    <mergeCell ref="E86:H86"/>
    <mergeCell ref="E90:H90"/>
    <mergeCell ref="E88:H88"/>
    <mergeCell ref="E92:H92"/>
    <mergeCell ref="L2:V2"/>
    <mergeCell ref="E31:H31"/>
    <mergeCell ref="E52:H52"/>
    <mergeCell ref="E56:H56"/>
    <mergeCell ref="E54:H54"/>
    <mergeCell ref="E58:H58"/>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2.xml><?xml version="1.0" encoding="utf-8"?>
<worksheet xmlns="http://schemas.openxmlformats.org/spreadsheetml/2006/main" xmlns:r="http://schemas.openxmlformats.org/officeDocument/2006/relationships">
  <sheetPr>
    <pageSetUpPr fitToPage="1"/>
  </sheetPr>
  <dimension ref="A2:BM121"/>
  <sheetViews>
    <sheetView showGridLines="0" workbookViewId="0"/>
  </sheetViews>
  <sheetFormatPr defaultRowHeight="14.5"/>
  <cols>
    <col min="1" max="1" width="8.33203125" style="1" customWidth="1"/>
    <col min="2" max="2" width="1.6640625" style="1" customWidth="1"/>
    <col min="3" max="3" width="4.109375" style="1" customWidth="1"/>
    <col min="4" max="4" width="4.33203125" style="1" customWidth="1"/>
    <col min="5" max="5" width="17.109375" style="1" customWidth="1"/>
    <col min="6" max="6" width="100.77734375" style="1" customWidth="1"/>
    <col min="7" max="7" width="7" style="1" customWidth="1"/>
    <col min="8" max="8" width="11.44140625" style="1" customWidth="1"/>
    <col min="9" max="9" width="20.109375" style="111" customWidth="1"/>
    <col min="10" max="11" width="20.109375" style="1" customWidth="1"/>
    <col min="12" max="12" width="9.33203125" style="1" customWidth="1"/>
    <col min="13" max="13" width="10.77734375" style="1" hidden="1" customWidth="1"/>
    <col min="14" max="14" width="9.33203125" style="1" hidden="1"/>
    <col min="15" max="20" width="14.10937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7" customHeight="1">
      <c r="I2" s="111"/>
      <c r="L2" s="376"/>
      <c r="M2" s="376"/>
      <c r="N2" s="376"/>
      <c r="O2" s="376"/>
      <c r="P2" s="376"/>
      <c r="Q2" s="376"/>
      <c r="R2" s="376"/>
      <c r="S2" s="376"/>
      <c r="T2" s="376"/>
      <c r="U2" s="376"/>
      <c r="V2" s="376"/>
      <c r="AT2" s="19" t="s">
        <v>141</v>
      </c>
    </row>
    <row r="3" spans="1:46" s="1" customFormat="1" ht="7" customHeight="1">
      <c r="B3" s="112"/>
      <c r="C3" s="113"/>
      <c r="D3" s="113"/>
      <c r="E3" s="113"/>
      <c r="F3" s="113"/>
      <c r="G3" s="113"/>
      <c r="H3" s="113"/>
      <c r="I3" s="114"/>
      <c r="J3" s="113"/>
      <c r="K3" s="113"/>
      <c r="L3" s="22"/>
      <c r="AT3" s="19" t="s">
        <v>91</v>
      </c>
    </row>
    <row r="4" spans="1:46" s="1" customFormat="1" ht="25" customHeight="1">
      <c r="B4" s="22"/>
      <c r="D4" s="115" t="s">
        <v>207</v>
      </c>
      <c r="I4" s="111"/>
      <c r="L4" s="22"/>
      <c r="M4" s="116" t="s">
        <v>10</v>
      </c>
      <c r="AT4" s="19" t="s">
        <v>4</v>
      </c>
    </row>
    <row r="5" spans="1:46" s="1" customFormat="1" ht="7" customHeight="1">
      <c r="B5" s="22"/>
      <c r="I5" s="111"/>
      <c r="L5" s="22"/>
    </row>
    <row r="6" spans="1:46" s="1" customFormat="1" ht="12" customHeight="1">
      <c r="B6" s="22"/>
      <c r="D6" s="117" t="s">
        <v>16</v>
      </c>
      <c r="I6" s="111"/>
      <c r="L6" s="22"/>
    </row>
    <row r="7" spans="1:46" s="1" customFormat="1" ht="16.5" customHeight="1">
      <c r="B7" s="22"/>
      <c r="E7" s="402" t="str">
        <f>'Rekapitulace stavby'!K6</f>
        <v>EHC CZECH s.r.o. – Podnikatelský inkubátor – Evropská ul., Cheb</v>
      </c>
      <c r="F7" s="403"/>
      <c r="G7" s="403"/>
      <c r="H7" s="403"/>
      <c r="I7" s="111"/>
      <c r="L7" s="22"/>
    </row>
    <row r="8" spans="1:46" ht="12.5">
      <c r="B8" s="22"/>
      <c r="D8" s="117" t="s">
        <v>208</v>
      </c>
      <c r="L8" s="22"/>
    </row>
    <row r="9" spans="1:46" s="1" customFormat="1" ht="16.5" customHeight="1">
      <c r="B9" s="22"/>
      <c r="E9" s="402" t="s">
        <v>209</v>
      </c>
      <c r="F9" s="376"/>
      <c r="G9" s="376"/>
      <c r="H9" s="376"/>
      <c r="I9" s="111"/>
      <c r="L9" s="22"/>
    </row>
    <row r="10" spans="1:46" s="1" customFormat="1" ht="12" customHeight="1">
      <c r="B10" s="22"/>
      <c r="D10" s="117" t="s">
        <v>210</v>
      </c>
      <c r="I10" s="111"/>
      <c r="L10" s="22"/>
    </row>
    <row r="11" spans="1:46" s="2" customFormat="1" ht="16.5" customHeight="1">
      <c r="A11" s="37"/>
      <c r="B11" s="42"/>
      <c r="C11" s="37"/>
      <c r="D11" s="37"/>
      <c r="E11" s="412" t="s">
        <v>5069</v>
      </c>
      <c r="F11" s="404"/>
      <c r="G11" s="404"/>
      <c r="H11" s="404"/>
      <c r="I11" s="118"/>
      <c r="J11" s="37"/>
      <c r="K11" s="37"/>
      <c r="L11" s="119"/>
      <c r="S11" s="37"/>
      <c r="T11" s="37"/>
      <c r="U11" s="37"/>
      <c r="V11" s="37"/>
      <c r="W11" s="37"/>
      <c r="X11" s="37"/>
      <c r="Y11" s="37"/>
      <c r="Z11" s="37"/>
      <c r="AA11" s="37"/>
      <c r="AB11" s="37"/>
      <c r="AC11" s="37"/>
      <c r="AD11" s="37"/>
      <c r="AE11" s="37"/>
    </row>
    <row r="12" spans="1:46" s="2" customFormat="1" ht="12" customHeight="1">
      <c r="A12" s="37"/>
      <c r="B12" s="42"/>
      <c r="C12" s="37"/>
      <c r="D12" s="117" t="s">
        <v>3955</v>
      </c>
      <c r="E12" s="37"/>
      <c r="F12" s="37"/>
      <c r="G12" s="37"/>
      <c r="H12" s="37"/>
      <c r="I12" s="118"/>
      <c r="J12" s="37"/>
      <c r="K12" s="37"/>
      <c r="L12" s="119"/>
      <c r="S12" s="37"/>
      <c r="T12" s="37"/>
      <c r="U12" s="37"/>
      <c r="V12" s="37"/>
      <c r="W12" s="37"/>
      <c r="X12" s="37"/>
      <c r="Y12" s="37"/>
      <c r="Z12" s="37"/>
      <c r="AA12" s="37"/>
      <c r="AB12" s="37"/>
      <c r="AC12" s="37"/>
      <c r="AD12" s="37"/>
      <c r="AE12" s="37"/>
    </row>
    <row r="13" spans="1:46" s="2" customFormat="1" ht="16.5" customHeight="1">
      <c r="A13" s="37"/>
      <c r="B13" s="42"/>
      <c r="C13" s="37"/>
      <c r="D13" s="37"/>
      <c r="E13" s="405" t="s">
        <v>5674</v>
      </c>
      <c r="F13" s="404"/>
      <c r="G13" s="404"/>
      <c r="H13" s="404"/>
      <c r="I13" s="118"/>
      <c r="J13" s="37"/>
      <c r="K13" s="37"/>
      <c r="L13" s="119"/>
      <c r="S13" s="37"/>
      <c r="T13" s="37"/>
      <c r="U13" s="37"/>
      <c r="V13" s="37"/>
      <c r="W13" s="37"/>
      <c r="X13" s="37"/>
      <c r="Y13" s="37"/>
      <c r="Z13" s="37"/>
      <c r="AA13" s="37"/>
      <c r="AB13" s="37"/>
      <c r="AC13" s="37"/>
      <c r="AD13" s="37"/>
      <c r="AE13" s="37"/>
    </row>
    <row r="14" spans="1:46" s="2" customFormat="1" ht="10">
      <c r="A14" s="37"/>
      <c r="B14" s="42"/>
      <c r="C14" s="37"/>
      <c r="D14" s="37"/>
      <c r="E14" s="37"/>
      <c r="F14" s="37"/>
      <c r="G14" s="37"/>
      <c r="H14" s="37"/>
      <c r="I14" s="118"/>
      <c r="J14" s="37"/>
      <c r="K14" s="37"/>
      <c r="L14" s="119"/>
      <c r="S14" s="37"/>
      <c r="T14" s="37"/>
      <c r="U14" s="37"/>
      <c r="V14" s="37"/>
      <c r="W14" s="37"/>
      <c r="X14" s="37"/>
      <c r="Y14" s="37"/>
      <c r="Z14" s="37"/>
      <c r="AA14" s="37"/>
      <c r="AB14" s="37"/>
      <c r="AC14" s="37"/>
      <c r="AD14" s="37"/>
      <c r="AE14" s="37"/>
    </row>
    <row r="15" spans="1:46" s="2" customFormat="1" ht="12" customHeight="1">
      <c r="A15" s="37"/>
      <c r="B15" s="42"/>
      <c r="C15" s="37"/>
      <c r="D15" s="117" t="s">
        <v>18</v>
      </c>
      <c r="E15" s="37"/>
      <c r="F15" s="105" t="s">
        <v>44</v>
      </c>
      <c r="G15" s="37"/>
      <c r="H15" s="37"/>
      <c r="I15" s="120" t="s">
        <v>20</v>
      </c>
      <c r="J15" s="105" t="s">
        <v>44</v>
      </c>
      <c r="K15" s="37"/>
      <c r="L15" s="119"/>
      <c r="S15" s="37"/>
      <c r="T15" s="37"/>
      <c r="U15" s="37"/>
      <c r="V15" s="37"/>
      <c r="W15" s="37"/>
      <c r="X15" s="37"/>
      <c r="Y15" s="37"/>
      <c r="Z15" s="37"/>
      <c r="AA15" s="37"/>
      <c r="AB15" s="37"/>
      <c r="AC15" s="37"/>
      <c r="AD15" s="37"/>
      <c r="AE15" s="37"/>
    </row>
    <row r="16" spans="1:46" s="2" customFormat="1" ht="12" customHeight="1">
      <c r="A16" s="37"/>
      <c r="B16" s="42"/>
      <c r="C16" s="37"/>
      <c r="D16" s="117" t="s">
        <v>22</v>
      </c>
      <c r="E16" s="37"/>
      <c r="F16" s="105" t="s">
        <v>23</v>
      </c>
      <c r="G16" s="37"/>
      <c r="H16" s="37"/>
      <c r="I16" s="120" t="s">
        <v>24</v>
      </c>
      <c r="J16" s="121" t="str">
        <f>'Rekapitulace stavby'!AN8</f>
        <v>2. 9. 2020</v>
      </c>
      <c r="K16" s="37"/>
      <c r="L16" s="119"/>
      <c r="S16" s="37"/>
      <c r="T16" s="37"/>
      <c r="U16" s="37"/>
      <c r="V16" s="37"/>
      <c r="W16" s="37"/>
      <c r="X16" s="37"/>
      <c r="Y16" s="37"/>
      <c r="Z16" s="37"/>
      <c r="AA16" s="37"/>
      <c r="AB16" s="37"/>
      <c r="AC16" s="37"/>
      <c r="AD16" s="37"/>
      <c r="AE16" s="37"/>
    </row>
    <row r="17" spans="1:31" s="2" customFormat="1" ht="10.75" customHeight="1">
      <c r="A17" s="37"/>
      <c r="B17" s="42"/>
      <c r="C17" s="37"/>
      <c r="D17" s="37"/>
      <c r="E17" s="37"/>
      <c r="F17" s="37"/>
      <c r="G17" s="37"/>
      <c r="H17" s="37"/>
      <c r="I17" s="118"/>
      <c r="J17" s="37"/>
      <c r="K17" s="37"/>
      <c r="L17" s="119"/>
      <c r="S17" s="37"/>
      <c r="T17" s="37"/>
      <c r="U17" s="37"/>
      <c r="V17" s="37"/>
      <c r="W17" s="37"/>
      <c r="X17" s="37"/>
      <c r="Y17" s="37"/>
      <c r="Z17" s="37"/>
      <c r="AA17" s="37"/>
      <c r="AB17" s="37"/>
      <c r="AC17" s="37"/>
      <c r="AD17" s="37"/>
      <c r="AE17" s="37"/>
    </row>
    <row r="18" spans="1:31" s="2" customFormat="1" ht="12" customHeight="1">
      <c r="A18" s="37"/>
      <c r="B18" s="42"/>
      <c r="C18" s="37"/>
      <c r="D18" s="117" t="s">
        <v>30</v>
      </c>
      <c r="E18" s="37"/>
      <c r="F18" s="37"/>
      <c r="G18" s="37"/>
      <c r="H18" s="37"/>
      <c r="I18" s="120" t="s">
        <v>31</v>
      </c>
      <c r="J18" s="105" t="s">
        <v>32</v>
      </c>
      <c r="K18" s="37"/>
      <c r="L18" s="119"/>
      <c r="S18" s="37"/>
      <c r="T18" s="37"/>
      <c r="U18" s="37"/>
      <c r="V18" s="37"/>
      <c r="W18" s="37"/>
      <c r="X18" s="37"/>
      <c r="Y18" s="37"/>
      <c r="Z18" s="37"/>
      <c r="AA18" s="37"/>
      <c r="AB18" s="37"/>
      <c r="AC18" s="37"/>
      <c r="AD18" s="37"/>
      <c r="AE18" s="37"/>
    </row>
    <row r="19" spans="1:31" s="2" customFormat="1" ht="18" customHeight="1">
      <c r="A19" s="37"/>
      <c r="B19" s="42"/>
      <c r="C19" s="37"/>
      <c r="D19" s="37"/>
      <c r="E19" s="105" t="s">
        <v>33</v>
      </c>
      <c r="F19" s="37"/>
      <c r="G19" s="37"/>
      <c r="H19" s="37"/>
      <c r="I19" s="120" t="s">
        <v>34</v>
      </c>
      <c r="J19" s="105" t="s">
        <v>35</v>
      </c>
      <c r="K19" s="37"/>
      <c r="L19" s="119"/>
      <c r="S19" s="37"/>
      <c r="T19" s="37"/>
      <c r="U19" s="37"/>
      <c r="V19" s="37"/>
      <c r="W19" s="37"/>
      <c r="X19" s="37"/>
      <c r="Y19" s="37"/>
      <c r="Z19" s="37"/>
      <c r="AA19" s="37"/>
      <c r="AB19" s="37"/>
      <c r="AC19" s="37"/>
      <c r="AD19" s="37"/>
      <c r="AE19" s="37"/>
    </row>
    <row r="20" spans="1:31" s="2" customFormat="1" ht="7" customHeight="1">
      <c r="A20" s="37"/>
      <c r="B20" s="42"/>
      <c r="C20" s="37"/>
      <c r="D20" s="37"/>
      <c r="E20" s="37"/>
      <c r="F20" s="37"/>
      <c r="G20" s="37"/>
      <c r="H20" s="37"/>
      <c r="I20" s="118"/>
      <c r="J20" s="37"/>
      <c r="K20" s="37"/>
      <c r="L20" s="119"/>
      <c r="S20" s="37"/>
      <c r="T20" s="37"/>
      <c r="U20" s="37"/>
      <c r="V20" s="37"/>
      <c r="W20" s="37"/>
      <c r="X20" s="37"/>
      <c r="Y20" s="37"/>
      <c r="Z20" s="37"/>
      <c r="AA20" s="37"/>
      <c r="AB20" s="37"/>
      <c r="AC20" s="37"/>
      <c r="AD20" s="37"/>
      <c r="AE20" s="37"/>
    </row>
    <row r="21" spans="1:31" s="2" customFormat="1" ht="12" customHeight="1">
      <c r="A21" s="37"/>
      <c r="B21" s="42"/>
      <c r="C21" s="37"/>
      <c r="D21" s="117" t="s">
        <v>36</v>
      </c>
      <c r="E21" s="37"/>
      <c r="F21" s="37"/>
      <c r="G21" s="37"/>
      <c r="H21" s="37"/>
      <c r="I21" s="120" t="s">
        <v>31</v>
      </c>
      <c r="J21" s="32" t="str">
        <f>'Rekapitulace stavby'!AN13</f>
        <v>Vyplň údaj</v>
      </c>
      <c r="K21" s="37"/>
      <c r="L21" s="119"/>
      <c r="S21" s="37"/>
      <c r="T21" s="37"/>
      <c r="U21" s="37"/>
      <c r="V21" s="37"/>
      <c r="W21" s="37"/>
      <c r="X21" s="37"/>
      <c r="Y21" s="37"/>
      <c r="Z21" s="37"/>
      <c r="AA21" s="37"/>
      <c r="AB21" s="37"/>
      <c r="AC21" s="37"/>
      <c r="AD21" s="37"/>
      <c r="AE21" s="37"/>
    </row>
    <row r="22" spans="1:31" s="2" customFormat="1" ht="18" customHeight="1">
      <c r="A22" s="37"/>
      <c r="B22" s="42"/>
      <c r="C22" s="37"/>
      <c r="D22" s="37"/>
      <c r="E22" s="406" t="str">
        <f>'Rekapitulace stavby'!E14</f>
        <v>Vyplň údaj</v>
      </c>
      <c r="F22" s="407"/>
      <c r="G22" s="407"/>
      <c r="H22" s="407"/>
      <c r="I22" s="120" t="s">
        <v>34</v>
      </c>
      <c r="J22" s="32" t="str">
        <f>'Rekapitulace stavby'!AN14</f>
        <v>Vyplň údaj</v>
      </c>
      <c r="K22" s="37"/>
      <c r="L22" s="119"/>
      <c r="S22" s="37"/>
      <c r="T22" s="37"/>
      <c r="U22" s="37"/>
      <c r="V22" s="37"/>
      <c r="W22" s="37"/>
      <c r="X22" s="37"/>
      <c r="Y22" s="37"/>
      <c r="Z22" s="37"/>
      <c r="AA22" s="37"/>
      <c r="AB22" s="37"/>
      <c r="AC22" s="37"/>
      <c r="AD22" s="37"/>
      <c r="AE22" s="37"/>
    </row>
    <row r="23" spans="1:31" s="2" customFormat="1" ht="7" customHeight="1">
      <c r="A23" s="37"/>
      <c r="B23" s="42"/>
      <c r="C23" s="37"/>
      <c r="D23" s="37"/>
      <c r="E23" s="37"/>
      <c r="F23" s="37"/>
      <c r="G23" s="37"/>
      <c r="H23" s="37"/>
      <c r="I23" s="118"/>
      <c r="J23" s="37"/>
      <c r="K23" s="37"/>
      <c r="L23" s="119"/>
      <c r="S23" s="37"/>
      <c r="T23" s="37"/>
      <c r="U23" s="37"/>
      <c r="V23" s="37"/>
      <c r="W23" s="37"/>
      <c r="X23" s="37"/>
      <c r="Y23" s="37"/>
      <c r="Z23" s="37"/>
      <c r="AA23" s="37"/>
      <c r="AB23" s="37"/>
      <c r="AC23" s="37"/>
      <c r="AD23" s="37"/>
      <c r="AE23" s="37"/>
    </row>
    <row r="24" spans="1:31" s="2" customFormat="1" ht="12" customHeight="1">
      <c r="A24" s="37"/>
      <c r="B24" s="42"/>
      <c r="C24" s="37"/>
      <c r="D24" s="117" t="s">
        <v>39</v>
      </c>
      <c r="E24" s="37"/>
      <c r="F24" s="37"/>
      <c r="G24" s="37"/>
      <c r="H24" s="37"/>
      <c r="I24" s="120" t="s">
        <v>31</v>
      </c>
      <c r="J24" s="105" t="s">
        <v>40</v>
      </c>
      <c r="K24" s="37"/>
      <c r="L24" s="119"/>
      <c r="S24" s="37"/>
      <c r="T24" s="37"/>
      <c r="U24" s="37"/>
      <c r="V24" s="37"/>
      <c r="W24" s="37"/>
      <c r="X24" s="37"/>
      <c r="Y24" s="37"/>
      <c r="Z24" s="37"/>
      <c r="AA24" s="37"/>
      <c r="AB24" s="37"/>
      <c r="AC24" s="37"/>
      <c r="AD24" s="37"/>
      <c r="AE24" s="37"/>
    </row>
    <row r="25" spans="1:31" s="2" customFormat="1" ht="18" customHeight="1">
      <c r="A25" s="37"/>
      <c r="B25" s="42"/>
      <c r="C25" s="37"/>
      <c r="D25" s="37"/>
      <c r="E25" s="105" t="s">
        <v>41</v>
      </c>
      <c r="F25" s="37"/>
      <c r="G25" s="37"/>
      <c r="H25" s="37"/>
      <c r="I25" s="120" t="s">
        <v>34</v>
      </c>
      <c r="J25" s="105" t="s">
        <v>42</v>
      </c>
      <c r="K25" s="37"/>
      <c r="L25" s="119"/>
      <c r="S25" s="37"/>
      <c r="T25" s="37"/>
      <c r="U25" s="37"/>
      <c r="V25" s="37"/>
      <c r="W25" s="37"/>
      <c r="X25" s="37"/>
      <c r="Y25" s="37"/>
      <c r="Z25" s="37"/>
      <c r="AA25" s="37"/>
      <c r="AB25" s="37"/>
      <c r="AC25" s="37"/>
      <c r="AD25" s="37"/>
      <c r="AE25" s="37"/>
    </row>
    <row r="26" spans="1:31" s="2" customFormat="1" ht="7" customHeight="1">
      <c r="A26" s="37"/>
      <c r="B26" s="42"/>
      <c r="C26" s="37"/>
      <c r="D26" s="37"/>
      <c r="E26" s="37"/>
      <c r="F26" s="37"/>
      <c r="G26" s="37"/>
      <c r="H26" s="37"/>
      <c r="I26" s="118"/>
      <c r="J26" s="37"/>
      <c r="K26" s="37"/>
      <c r="L26" s="119"/>
      <c r="S26" s="37"/>
      <c r="T26" s="37"/>
      <c r="U26" s="37"/>
      <c r="V26" s="37"/>
      <c r="W26" s="37"/>
      <c r="X26" s="37"/>
      <c r="Y26" s="37"/>
      <c r="Z26" s="37"/>
      <c r="AA26" s="37"/>
      <c r="AB26" s="37"/>
      <c r="AC26" s="37"/>
      <c r="AD26" s="37"/>
      <c r="AE26" s="37"/>
    </row>
    <row r="27" spans="1:31" s="2" customFormat="1" ht="12" customHeight="1">
      <c r="A27" s="37"/>
      <c r="B27" s="42"/>
      <c r="C27" s="37"/>
      <c r="D27" s="117" t="s">
        <v>43</v>
      </c>
      <c r="E27" s="37"/>
      <c r="F27" s="37"/>
      <c r="G27" s="37"/>
      <c r="H27" s="37"/>
      <c r="I27" s="120" t="s">
        <v>31</v>
      </c>
      <c r="J27" s="105" t="str">
        <f>IF('Rekapitulace stavby'!AN19="","",'Rekapitulace stavby'!AN19)</f>
        <v/>
      </c>
      <c r="K27" s="37"/>
      <c r="L27" s="119"/>
      <c r="S27" s="37"/>
      <c r="T27" s="37"/>
      <c r="U27" s="37"/>
      <c r="V27" s="37"/>
      <c r="W27" s="37"/>
      <c r="X27" s="37"/>
      <c r="Y27" s="37"/>
      <c r="Z27" s="37"/>
      <c r="AA27" s="37"/>
      <c r="AB27" s="37"/>
      <c r="AC27" s="37"/>
      <c r="AD27" s="37"/>
      <c r="AE27" s="37"/>
    </row>
    <row r="28" spans="1:31" s="2" customFormat="1" ht="18" customHeight="1">
      <c r="A28" s="37"/>
      <c r="B28" s="42"/>
      <c r="C28" s="37"/>
      <c r="D28" s="37"/>
      <c r="E28" s="105" t="str">
        <f>IF('Rekapitulace stavby'!E20="","",'Rekapitulace stavby'!E20)</f>
        <v xml:space="preserve"> </v>
      </c>
      <c r="F28" s="37"/>
      <c r="G28" s="37"/>
      <c r="H28" s="37"/>
      <c r="I28" s="120" t="s">
        <v>34</v>
      </c>
      <c r="J28" s="105" t="str">
        <f>IF('Rekapitulace stavby'!AN20="","",'Rekapitulace stavby'!AN20)</f>
        <v/>
      </c>
      <c r="K28" s="37"/>
      <c r="L28" s="119"/>
      <c r="S28" s="37"/>
      <c r="T28" s="37"/>
      <c r="U28" s="37"/>
      <c r="V28" s="37"/>
      <c r="W28" s="37"/>
      <c r="X28" s="37"/>
      <c r="Y28" s="37"/>
      <c r="Z28" s="37"/>
      <c r="AA28" s="37"/>
      <c r="AB28" s="37"/>
      <c r="AC28" s="37"/>
      <c r="AD28" s="37"/>
      <c r="AE28" s="37"/>
    </row>
    <row r="29" spans="1:31" s="2" customFormat="1" ht="7" customHeight="1">
      <c r="A29" s="37"/>
      <c r="B29" s="42"/>
      <c r="C29" s="37"/>
      <c r="D29" s="37"/>
      <c r="E29" s="37"/>
      <c r="F29" s="37"/>
      <c r="G29" s="37"/>
      <c r="H29" s="37"/>
      <c r="I29" s="118"/>
      <c r="J29" s="37"/>
      <c r="K29" s="37"/>
      <c r="L29" s="119"/>
      <c r="S29" s="37"/>
      <c r="T29" s="37"/>
      <c r="U29" s="37"/>
      <c r="V29" s="37"/>
      <c r="W29" s="37"/>
      <c r="X29" s="37"/>
      <c r="Y29" s="37"/>
      <c r="Z29" s="37"/>
      <c r="AA29" s="37"/>
      <c r="AB29" s="37"/>
      <c r="AC29" s="37"/>
      <c r="AD29" s="37"/>
      <c r="AE29" s="37"/>
    </row>
    <row r="30" spans="1:31" s="2" customFormat="1" ht="12" customHeight="1">
      <c r="A30" s="37"/>
      <c r="B30" s="42"/>
      <c r="C30" s="37"/>
      <c r="D30" s="117" t="s">
        <v>46</v>
      </c>
      <c r="E30" s="37"/>
      <c r="F30" s="37"/>
      <c r="G30" s="37"/>
      <c r="H30" s="37"/>
      <c r="I30" s="118"/>
      <c r="J30" s="37"/>
      <c r="K30" s="37"/>
      <c r="L30" s="119"/>
      <c r="S30" s="37"/>
      <c r="T30" s="37"/>
      <c r="U30" s="37"/>
      <c r="V30" s="37"/>
      <c r="W30" s="37"/>
      <c r="X30" s="37"/>
      <c r="Y30" s="37"/>
      <c r="Z30" s="37"/>
      <c r="AA30" s="37"/>
      <c r="AB30" s="37"/>
      <c r="AC30" s="37"/>
      <c r="AD30" s="37"/>
      <c r="AE30" s="37"/>
    </row>
    <row r="31" spans="1:31" s="8" customFormat="1" ht="214.5" customHeight="1">
      <c r="A31" s="122"/>
      <c r="B31" s="123"/>
      <c r="C31" s="122"/>
      <c r="D31" s="122"/>
      <c r="E31" s="408" t="s">
        <v>212</v>
      </c>
      <c r="F31" s="408"/>
      <c r="G31" s="408"/>
      <c r="H31" s="408"/>
      <c r="I31" s="124"/>
      <c r="J31" s="122"/>
      <c r="K31" s="122"/>
      <c r="L31" s="125"/>
      <c r="S31" s="122"/>
      <c r="T31" s="122"/>
      <c r="U31" s="122"/>
      <c r="V31" s="122"/>
      <c r="W31" s="122"/>
      <c r="X31" s="122"/>
      <c r="Y31" s="122"/>
      <c r="Z31" s="122"/>
      <c r="AA31" s="122"/>
      <c r="AB31" s="122"/>
      <c r="AC31" s="122"/>
      <c r="AD31" s="122"/>
      <c r="AE31" s="122"/>
    </row>
    <row r="32" spans="1:31" s="2" customFormat="1" ht="7" customHeight="1">
      <c r="A32" s="37"/>
      <c r="B32" s="42"/>
      <c r="C32" s="37"/>
      <c r="D32" s="37"/>
      <c r="E32" s="37"/>
      <c r="F32" s="37"/>
      <c r="G32" s="37"/>
      <c r="H32" s="37"/>
      <c r="I32" s="118"/>
      <c r="J32" s="37"/>
      <c r="K32" s="37"/>
      <c r="L32" s="119"/>
      <c r="S32" s="37"/>
      <c r="T32" s="37"/>
      <c r="U32" s="37"/>
      <c r="V32" s="37"/>
      <c r="W32" s="37"/>
      <c r="X32" s="37"/>
      <c r="Y32" s="37"/>
      <c r="Z32" s="37"/>
      <c r="AA32" s="37"/>
      <c r="AB32" s="37"/>
      <c r="AC32" s="37"/>
      <c r="AD32" s="37"/>
      <c r="AE32" s="37"/>
    </row>
    <row r="33" spans="1:31" s="2" customFormat="1" ht="7" customHeight="1">
      <c r="A33" s="37"/>
      <c r="B33" s="42"/>
      <c r="C33" s="37"/>
      <c r="D33" s="126"/>
      <c r="E33" s="126"/>
      <c r="F33" s="126"/>
      <c r="G33" s="126"/>
      <c r="H33" s="126"/>
      <c r="I33" s="127"/>
      <c r="J33" s="126"/>
      <c r="K33" s="126"/>
      <c r="L33" s="119"/>
      <c r="S33" s="37"/>
      <c r="T33" s="37"/>
      <c r="U33" s="37"/>
      <c r="V33" s="37"/>
      <c r="W33" s="37"/>
      <c r="X33" s="37"/>
      <c r="Y33" s="37"/>
      <c r="Z33" s="37"/>
      <c r="AA33" s="37"/>
      <c r="AB33" s="37"/>
      <c r="AC33" s="37"/>
      <c r="AD33" s="37"/>
      <c r="AE33" s="37"/>
    </row>
    <row r="34" spans="1:31" s="2" customFormat="1" ht="25.4" customHeight="1">
      <c r="A34" s="37"/>
      <c r="B34" s="42"/>
      <c r="C34" s="37"/>
      <c r="D34" s="128" t="s">
        <v>48</v>
      </c>
      <c r="E34" s="37"/>
      <c r="F34" s="37"/>
      <c r="G34" s="37"/>
      <c r="H34" s="37"/>
      <c r="I34" s="118"/>
      <c r="J34" s="129">
        <f>ROUND(J92, 2)</f>
        <v>0</v>
      </c>
      <c r="K34" s="37"/>
      <c r="L34" s="119"/>
      <c r="S34" s="37"/>
      <c r="T34" s="37"/>
      <c r="U34" s="37"/>
      <c r="V34" s="37"/>
      <c r="W34" s="37"/>
      <c r="X34" s="37"/>
      <c r="Y34" s="37"/>
      <c r="Z34" s="37"/>
      <c r="AA34" s="37"/>
      <c r="AB34" s="37"/>
      <c r="AC34" s="37"/>
      <c r="AD34" s="37"/>
      <c r="AE34" s="37"/>
    </row>
    <row r="35" spans="1:31" s="2" customFormat="1" ht="7" customHeight="1">
      <c r="A35" s="37"/>
      <c r="B35" s="42"/>
      <c r="C35" s="37"/>
      <c r="D35" s="126"/>
      <c r="E35" s="126"/>
      <c r="F35" s="126"/>
      <c r="G35" s="126"/>
      <c r="H35" s="126"/>
      <c r="I35" s="127"/>
      <c r="J35" s="126"/>
      <c r="K35" s="126"/>
      <c r="L35" s="119"/>
      <c r="S35" s="37"/>
      <c r="T35" s="37"/>
      <c r="U35" s="37"/>
      <c r="V35" s="37"/>
      <c r="W35" s="37"/>
      <c r="X35" s="37"/>
      <c r="Y35" s="37"/>
      <c r="Z35" s="37"/>
      <c r="AA35" s="37"/>
      <c r="AB35" s="37"/>
      <c r="AC35" s="37"/>
      <c r="AD35" s="37"/>
      <c r="AE35" s="37"/>
    </row>
    <row r="36" spans="1:31" s="2" customFormat="1" ht="14.4" customHeight="1">
      <c r="A36" s="37"/>
      <c r="B36" s="42"/>
      <c r="C36" s="37"/>
      <c r="D36" s="37"/>
      <c r="E36" s="37"/>
      <c r="F36" s="130" t="s">
        <v>50</v>
      </c>
      <c r="G36" s="37"/>
      <c r="H36" s="37"/>
      <c r="I36" s="131" t="s">
        <v>49</v>
      </c>
      <c r="J36" s="130" t="s">
        <v>51</v>
      </c>
      <c r="K36" s="37"/>
      <c r="L36" s="119"/>
      <c r="S36" s="37"/>
      <c r="T36" s="37"/>
      <c r="U36" s="37"/>
      <c r="V36" s="37"/>
      <c r="W36" s="37"/>
      <c r="X36" s="37"/>
      <c r="Y36" s="37"/>
      <c r="Z36" s="37"/>
      <c r="AA36" s="37"/>
      <c r="AB36" s="37"/>
      <c r="AC36" s="37"/>
      <c r="AD36" s="37"/>
      <c r="AE36" s="37"/>
    </row>
    <row r="37" spans="1:31" s="2" customFormat="1" ht="14.4" customHeight="1">
      <c r="A37" s="37"/>
      <c r="B37" s="42"/>
      <c r="C37" s="37"/>
      <c r="D37" s="132" t="s">
        <v>52</v>
      </c>
      <c r="E37" s="117" t="s">
        <v>53</v>
      </c>
      <c r="F37" s="133">
        <f>ROUND((SUM(BE92:BE120)),  2)</f>
        <v>0</v>
      </c>
      <c r="G37" s="37"/>
      <c r="H37" s="37"/>
      <c r="I37" s="134">
        <v>0.21</v>
      </c>
      <c r="J37" s="133">
        <f>ROUND(((SUM(BE92:BE120))*I37),  2)</f>
        <v>0</v>
      </c>
      <c r="K37" s="37"/>
      <c r="L37" s="119"/>
      <c r="S37" s="37"/>
      <c r="T37" s="37"/>
      <c r="U37" s="37"/>
      <c r="V37" s="37"/>
      <c r="W37" s="37"/>
      <c r="X37" s="37"/>
      <c r="Y37" s="37"/>
      <c r="Z37" s="37"/>
      <c r="AA37" s="37"/>
      <c r="AB37" s="37"/>
      <c r="AC37" s="37"/>
      <c r="AD37" s="37"/>
      <c r="AE37" s="37"/>
    </row>
    <row r="38" spans="1:31" s="2" customFormat="1" ht="14.4" customHeight="1">
      <c r="A38" s="37"/>
      <c r="B38" s="42"/>
      <c r="C38" s="37"/>
      <c r="D38" s="37"/>
      <c r="E38" s="117" t="s">
        <v>54</v>
      </c>
      <c r="F38" s="133">
        <f>ROUND((SUM(BF92:BF120)),  2)</f>
        <v>0</v>
      </c>
      <c r="G38" s="37"/>
      <c r="H38" s="37"/>
      <c r="I38" s="134">
        <v>0.15</v>
      </c>
      <c r="J38" s="133">
        <f>ROUND(((SUM(BF92:BF120))*I38),  2)</f>
        <v>0</v>
      </c>
      <c r="K38" s="37"/>
      <c r="L38" s="119"/>
      <c r="S38" s="37"/>
      <c r="T38" s="37"/>
      <c r="U38" s="37"/>
      <c r="V38" s="37"/>
      <c r="W38" s="37"/>
      <c r="X38" s="37"/>
      <c r="Y38" s="37"/>
      <c r="Z38" s="37"/>
      <c r="AA38" s="37"/>
      <c r="AB38" s="37"/>
      <c r="AC38" s="37"/>
      <c r="AD38" s="37"/>
      <c r="AE38" s="37"/>
    </row>
    <row r="39" spans="1:31" s="2" customFormat="1" ht="14.4" hidden="1" customHeight="1">
      <c r="A39" s="37"/>
      <c r="B39" s="42"/>
      <c r="C39" s="37"/>
      <c r="D39" s="37"/>
      <c r="E39" s="117" t="s">
        <v>55</v>
      </c>
      <c r="F39" s="133">
        <f>ROUND((SUM(BG92:BG120)),  2)</f>
        <v>0</v>
      </c>
      <c r="G39" s="37"/>
      <c r="H39" s="37"/>
      <c r="I39" s="134">
        <v>0.21</v>
      </c>
      <c r="J39" s="133">
        <f>0</f>
        <v>0</v>
      </c>
      <c r="K39" s="37"/>
      <c r="L39" s="119"/>
      <c r="S39" s="37"/>
      <c r="T39" s="37"/>
      <c r="U39" s="37"/>
      <c r="V39" s="37"/>
      <c r="W39" s="37"/>
      <c r="X39" s="37"/>
      <c r="Y39" s="37"/>
      <c r="Z39" s="37"/>
      <c r="AA39" s="37"/>
      <c r="AB39" s="37"/>
      <c r="AC39" s="37"/>
      <c r="AD39" s="37"/>
      <c r="AE39" s="37"/>
    </row>
    <row r="40" spans="1:31" s="2" customFormat="1" ht="14.4" hidden="1" customHeight="1">
      <c r="A40" s="37"/>
      <c r="B40" s="42"/>
      <c r="C40" s="37"/>
      <c r="D40" s="37"/>
      <c r="E40" s="117" t="s">
        <v>56</v>
      </c>
      <c r="F40" s="133">
        <f>ROUND((SUM(BH92:BH120)),  2)</f>
        <v>0</v>
      </c>
      <c r="G40" s="37"/>
      <c r="H40" s="37"/>
      <c r="I40" s="134">
        <v>0.15</v>
      </c>
      <c r="J40" s="133">
        <f>0</f>
        <v>0</v>
      </c>
      <c r="K40" s="37"/>
      <c r="L40" s="119"/>
      <c r="S40" s="37"/>
      <c r="T40" s="37"/>
      <c r="U40" s="37"/>
      <c r="V40" s="37"/>
      <c r="W40" s="37"/>
      <c r="X40" s="37"/>
      <c r="Y40" s="37"/>
      <c r="Z40" s="37"/>
      <c r="AA40" s="37"/>
      <c r="AB40" s="37"/>
      <c r="AC40" s="37"/>
      <c r="AD40" s="37"/>
      <c r="AE40" s="37"/>
    </row>
    <row r="41" spans="1:31" s="2" customFormat="1" ht="14.4" hidden="1" customHeight="1">
      <c r="A41" s="37"/>
      <c r="B41" s="42"/>
      <c r="C41" s="37"/>
      <c r="D41" s="37"/>
      <c r="E41" s="117" t="s">
        <v>57</v>
      </c>
      <c r="F41" s="133">
        <f>ROUND((SUM(BI92:BI120)),  2)</f>
        <v>0</v>
      </c>
      <c r="G41" s="37"/>
      <c r="H41" s="37"/>
      <c r="I41" s="134">
        <v>0</v>
      </c>
      <c r="J41" s="133">
        <f>0</f>
        <v>0</v>
      </c>
      <c r="K41" s="37"/>
      <c r="L41" s="119"/>
      <c r="S41" s="37"/>
      <c r="T41" s="37"/>
      <c r="U41" s="37"/>
      <c r="V41" s="37"/>
      <c r="W41" s="37"/>
      <c r="X41" s="37"/>
      <c r="Y41" s="37"/>
      <c r="Z41" s="37"/>
      <c r="AA41" s="37"/>
      <c r="AB41" s="37"/>
      <c r="AC41" s="37"/>
      <c r="AD41" s="37"/>
      <c r="AE41" s="37"/>
    </row>
    <row r="42" spans="1:31" s="2" customFormat="1" ht="7" customHeight="1">
      <c r="A42" s="37"/>
      <c r="B42" s="42"/>
      <c r="C42" s="37"/>
      <c r="D42" s="37"/>
      <c r="E42" s="37"/>
      <c r="F42" s="37"/>
      <c r="G42" s="37"/>
      <c r="H42" s="37"/>
      <c r="I42" s="118"/>
      <c r="J42" s="37"/>
      <c r="K42" s="37"/>
      <c r="L42" s="119"/>
      <c r="S42" s="37"/>
      <c r="T42" s="37"/>
      <c r="U42" s="37"/>
      <c r="V42" s="37"/>
      <c r="W42" s="37"/>
      <c r="X42" s="37"/>
      <c r="Y42" s="37"/>
      <c r="Z42" s="37"/>
      <c r="AA42" s="37"/>
      <c r="AB42" s="37"/>
      <c r="AC42" s="37"/>
      <c r="AD42" s="37"/>
      <c r="AE42" s="37"/>
    </row>
    <row r="43" spans="1:31" s="2" customFormat="1" ht="25.4" customHeight="1">
      <c r="A43" s="37"/>
      <c r="B43" s="42"/>
      <c r="C43" s="135"/>
      <c r="D43" s="136" t="s">
        <v>58</v>
      </c>
      <c r="E43" s="137"/>
      <c r="F43" s="137"/>
      <c r="G43" s="138" t="s">
        <v>59</v>
      </c>
      <c r="H43" s="139" t="s">
        <v>60</v>
      </c>
      <c r="I43" s="140"/>
      <c r="J43" s="141">
        <f>SUM(J34:J41)</f>
        <v>0</v>
      </c>
      <c r="K43" s="142"/>
      <c r="L43" s="119"/>
      <c r="S43" s="37"/>
      <c r="T43" s="37"/>
      <c r="U43" s="37"/>
      <c r="V43" s="37"/>
      <c r="W43" s="37"/>
      <c r="X43" s="37"/>
      <c r="Y43" s="37"/>
      <c r="Z43" s="37"/>
      <c r="AA43" s="37"/>
      <c r="AB43" s="37"/>
      <c r="AC43" s="37"/>
      <c r="AD43" s="37"/>
      <c r="AE43" s="37"/>
    </row>
    <row r="44" spans="1:31" s="2" customFormat="1" ht="14.4" customHeight="1">
      <c r="A44" s="37"/>
      <c r="B44" s="143"/>
      <c r="C44" s="144"/>
      <c r="D44" s="144"/>
      <c r="E44" s="144"/>
      <c r="F44" s="144"/>
      <c r="G44" s="144"/>
      <c r="H44" s="144"/>
      <c r="I44" s="145"/>
      <c r="J44" s="144"/>
      <c r="K44" s="144"/>
      <c r="L44" s="119"/>
      <c r="S44" s="37"/>
      <c r="T44" s="37"/>
      <c r="U44" s="37"/>
      <c r="V44" s="37"/>
      <c r="W44" s="37"/>
      <c r="X44" s="37"/>
      <c r="Y44" s="37"/>
      <c r="Z44" s="37"/>
      <c r="AA44" s="37"/>
      <c r="AB44" s="37"/>
      <c r="AC44" s="37"/>
      <c r="AD44" s="37"/>
      <c r="AE44" s="37"/>
    </row>
    <row r="48" spans="1:31" s="2" customFormat="1" ht="7" customHeight="1">
      <c r="A48" s="37"/>
      <c r="B48" s="146"/>
      <c r="C48" s="147"/>
      <c r="D48" s="147"/>
      <c r="E48" s="147"/>
      <c r="F48" s="147"/>
      <c r="G48" s="147"/>
      <c r="H48" s="147"/>
      <c r="I48" s="148"/>
      <c r="J48" s="147"/>
      <c r="K48" s="147"/>
      <c r="L48" s="119"/>
      <c r="S48" s="37"/>
      <c r="T48" s="37"/>
      <c r="U48" s="37"/>
      <c r="V48" s="37"/>
      <c r="W48" s="37"/>
      <c r="X48" s="37"/>
      <c r="Y48" s="37"/>
      <c r="Z48" s="37"/>
      <c r="AA48" s="37"/>
      <c r="AB48" s="37"/>
      <c r="AC48" s="37"/>
      <c r="AD48" s="37"/>
      <c r="AE48" s="37"/>
    </row>
    <row r="49" spans="1:31" s="2" customFormat="1" ht="25" customHeight="1">
      <c r="A49" s="37"/>
      <c r="B49" s="38"/>
      <c r="C49" s="25" t="s">
        <v>213</v>
      </c>
      <c r="D49" s="39"/>
      <c r="E49" s="39"/>
      <c r="F49" s="39"/>
      <c r="G49" s="39"/>
      <c r="H49" s="39"/>
      <c r="I49" s="118"/>
      <c r="J49" s="39"/>
      <c r="K49" s="39"/>
      <c r="L49" s="119"/>
      <c r="S49" s="37"/>
      <c r="T49" s="37"/>
      <c r="U49" s="37"/>
      <c r="V49" s="37"/>
      <c r="W49" s="37"/>
      <c r="X49" s="37"/>
      <c r="Y49" s="37"/>
      <c r="Z49" s="37"/>
      <c r="AA49" s="37"/>
      <c r="AB49" s="37"/>
      <c r="AC49" s="37"/>
      <c r="AD49" s="37"/>
      <c r="AE49" s="37"/>
    </row>
    <row r="50" spans="1:31" s="2" customFormat="1" ht="7" customHeight="1">
      <c r="A50" s="37"/>
      <c r="B50" s="38"/>
      <c r="C50" s="39"/>
      <c r="D50" s="39"/>
      <c r="E50" s="39"/>
      <c r="F50" s="39"/>
      <c r="G50" s="39"/>
      <c r="H50" s="39"/>
      <c r="I50" s="118"/>
      <c r="J50" s="39"/>
      <c r="K50" s="39"/>
      <c r="L50" s="119"/>
      <c r="S50" s="37"/>
      <c r="T50" s="37"/>
      <c r="U50" s="37"/>
      <c r="V50" s="37"/>
      <c r="W50" s="37"/>
      <c r="X50" s="37"/>
      <c r="Y50" s="37"/>
      <c r="Z50" s="37"/>
      <c r="AA50" s="37"/>
      <c r="AB50" s="37"/>
      <c r="AC50" s="37"/>
      <c r="AD50" s="37"/>
      <c r="AE50" s="37"/>
    </row>
    <row r="51" spans="1:31" s="2" customFormat="1" ht="12" customHeight="1">
      <c r="A51" s="37"/>
      <c r="B51" s="38"/>
      <c r="C51" s="31" t="s">
        <v>16</v>
      </c>
      <c r="D51" s="39"/>
      <c r="E51" s="39"/>
      <c r="F51" s="39"/>
      <c r="G51" s="39"/>
      <c r="H51" s="39"/>
      <c r="I51" s="118"/>
      <c r="J51" s="39"/>
      <c r="K51" s="39"/>
      <c r="L51" s="119"/>
      <c r="S51" s="37"/>
      <c r="T51" s="37"/>
      <c r="U51" s="37"/>
      <c r="V51" s="37"/>
      <c r="W51" s="37"/>
      <c r="X51" s="37"/>
      <c r="Y51" s="37"/>
      <c r="Z51" s="37"/>
      <c r="AA51" s="37"/>
      <c r="AB51" s="37"/>
      <c r="AC51" s="37"/>
      <c r="AD51" s="37"/>
      <c r="AE51" s="37"/>
    </row>
    <row r="52" spans="1:31" s="2" customFormat="1" ht="16.5" customHeight="1">
      <c r="A52" s="37"/>
      <c r="B52" s="38"/>
      <c r="C52" s="39"/>
      <c r="D52" s="39"/>
      <c r="E52" s="409" t="str">
        <f>E7</f>
        <v>EHC CZECH s.r.o. – Podnikatelský inkubátor – Evropská ul., Cheb</v>
      </c>
      <c r="F52" s="410"/>
      <c r="G52" s="410"/>
      <c r="H52" s="410"/>
      <c r="I52" s="118"/>
      <c r="J52" s="39"/>
      <c r="K52" s="39"/>
      <c r="L52" s="119"/>
      <c r="S52" s="37"/>
      <c r="T52" s="37"/>
      <c r="U52" s="37"/>
      <c r="V52" s="37"/>
      <c r="W52" s="37"/>
      <c r="X52" s="37"/>
      <c r="Y52" s="37"/>
      <c r="Z52" s="37"/>
      <c r="AA52" s="37"/>
      <c r="AB52" s="37"/>
      <c r="AC52" s="37"/>
      <c r="AD52" s="37"/>
      <c r="AE52" s="37"/>
    </row>
    <row r="53" spans="1:31" s="1" customFormat="1" ht="12" customHeight="1">
      <c r="B53" s="23"/>
      <c r="C53" s="31" t="s">
        <v>208</v>
      </c>
      <c r="D53" s="24"/>
      <c r="E53" s="24"/>
      <c r="F53" s="24"/>
      <c r="G53" s="24"/>
      <c r="H53" s="24"/>
      <c r="I53" s="111"/>
      <c r="J53" s="24"/>
      <c r="K53" s="24"/>
      <c r="L53" s="22"/>
    </row>
    <row r="54" spans="1:31" s="1" customFormat="1" ht="16.5" customHeight="1">
      <c r="B54" s="23"/>
      <c r="C54" s="24"/>
      <c r="D54" s="24"/>
      <c r="E54" s="409" t="s">
        <v>209</v>
      </c>
      <c r="F54" s="361"/>
      <c r="G54" s="361"/>
      <c r="H54" s="361"/>
      <c r="I54" s="111"/>
      <c r="J54" s="24"/>
      <c r="K54" s="24"/>
      <c r="L54" s="22"/>
    </row>
    <row r="55" spans="1:31" s="1" customFormat="1" ht="12" customHeight="1">
      <c r="B55" s="23"/>
      <c r="C55" s="31" t="s">
        <v>210</v>
      </c>
      <c r="D55" s="24"/>
      <c r="E55" s="24"/>
      <c r="F55" s="24"/>
      <c r="G55" s="24"/>
      <c r="H55" s="24"/>
      <c r="I55" s="111"/>
      <c r="J55" s="24"/>
      <c r="K55" s="24"/>
      <c r="L55" s="22"/>
    </row>
    <row r="56" spans="1:31" s="2" customFormat="1" ht="16.5" customHeight="1">
      <c r="A56" s="37"/>
      <c r="B56" s="38"/>
      <c r="C56" s="39"/>
      <c r="D56" s="39"/>
      <c r="E56" s="413" t="s">
        <v>5069</v>
      </c>
      <c r="F56" s="411"/>
      <c r="G56" s="411"/>
      <c r="H56" s="411"/>
      <c r="I56" s="118"/>
      <c r="J56" s="39"/>
      <c r="K56" s="39"/>
      <c r="L56" s="119"/>
      <c r="S56" s="37"/>
      <c r="T56" s="37"/>
      <c r="U56" s="37"/>
      <c r="V56" s="37"/>
      <c r="W56" s="37"/>
      <c r="X56" s="37"/>
      <c r="Y56" s="37"/>
      <c r="Z56" s="37"/>
      <c r="AA56" s="37"/>
      <c r="AB56" s="37"/>
      <c r="AC56" s="37"/>
      <c r="AD56" s="37"/>
      <c r="AE56" s="37"/>
    </row>
    <row r="57" spans="1:31" s="2" customFormat="1" ht="12" customHeight="1">
      <c r="A57" s="37"/>
      <c r="B57" s="38"/>
      <c r="C57" s="31" t="s">
        <v>3955</v>
      </c>
      <c r="D57" s="39"/>
      <c r="E57" s="39"/>
      <c r="F57" s="39"/>
      <c r="G57" s="39"/>
      <c r="H57" s="39"/>
      <c r="I57" s="118"/>
      <c r="J57" s="39"/>
      <c r="K57" s="39"/>
      <c r="L57" s="119"/>
      <c r="S57" s="37"/>
      <c r="T57" s="37"/>
      <c r="U57" s="37"/>
      <c r="V57" s="37"/>
      <c r="W57" s="37"/>
      <c r="X57" s="37"/>
      <c r="Y57" s="37"/>
      <c r="Z57" s="37"/>
      <c r="AA57" s="37"/>
      <c r="AB57" s="37"/>
      <c r="AC57" s="37"/>
      <c r="AD57" s="37"/>
      <c r="AE57" s="37"/>
    </row>
    <row r="58" spans="1:31" s="2" customFormat="1" ht="16.5" customHeight="1">
      <c r="A58" s="37"/>
      <c r="B58" s="38"/>
      <c r="C58" s="39"/>
      <c r="D58" s="39"/>
      <c r="E58" s="383" t="str">
        <f>E13</f>
        <v>D.1.4.1.3 - zemnění LPS</v>
      </c>
      <c r="F58" s="411"/>
      <c r="G58" s="411"/>
      <c r="H58" s="411"/>
      <c r="I58" s="118"/>
      <c r="J58" s="39"/>
      <c r="K58" s="39"/>
      <c r="L58" s="119"/>
      <c r="S58" s="37"/>
      <c r="T58" s="37"/>
      <c r="U58" s="37"/>
      <c r="V58" s="37"/>
      <c r="W58" s="37"/>
      <c r="X58" s="37"/>
      <c r="Y58" s="37"/>
      <c r="Z58" s="37"/>
      <c r="AA58" s="37"/>
      <c r="AB58" s="37"/>
      <c r="AC58" s="37"/>
      <c r="AD58" s="37"/>
      <c r="AE58" s="37"/>
    </row>
    <row r="59" spans="1:31" s="2" customFormat="1" ht="7" customHeight="1">
      <c r="A59" s="37"/>
      <c r="B59" s="38"/>
      <c r="C59" s="39"/>
      <c r="D59" s="39"/>
      <c r="E59" s="39"/>
      <c r="F59" s="39"/>
      <c r="G59" s="39"/>
      <c r="H59" s="39"/>
      <c r="I59" s="118"/>
      <c r="J59" s="39"/>
      <c r="K59" s="39"/>
      <c r="L59" s="119"/>
      <c r="S59" s="37"/>
      <c r="T59" s="37"/>
      <c r="U59" s="37"/>
      <c r="V59" s="37"/>
      <c r="W59" s="37"/>
      <c r="X59" s="37"/>
      <c r="Y59" s="37"/>
      <c r="Z59" s="37"/>
      <c r="AA59" s="37"/>
      <c r="AB59" s="37"/>
      <c r="AC59" s="37"/>
      <c r="AD59" s="37"/>
      <c r="AE59" s="37"/>
    </row>
    <row r="60" spans="1:31" s="2" customFormat="1" ht="12" customHeight="1">
      <c r="A60" s="37"/>
      <c r="B60" s="38"/>
      <c r="C60" s="31" t="s">
        <v>22</v>
      </c>
      <c r="D60" s="39"/>
      <c r="E60" s="39"/>
      <c r="F60" s="29" t="str">
        <f>F16</f>
        <v>č. parcelní 250/1, 250/6, 250/7 a st7296</v>
      </c>
      <c r="G60" s="39"/>
      <c r="H60" s="39"/>
      <c r="I60" s="120" t="s">
        <v>24</v>
      </c>
      <c r="J60" s="62" t="str">
        <f>IF(J16="","",J16)</f>
        <v>2. 9. 2020</v>
      </c>
      <c r="K60" s="39"/>
      <c r="L60" s="119"/>
      <c r="S60" s="37"/>
      <c r="T60" s="37"/>
      <c r="U60" s="37"/>
      <c r="V60" s="37"/>
      <c r="W60" s="37"/>
      <c r="X60" s="37"/>
      <c r="Y60" s="37"/>
      <c r="Z60" s="37"/>
      <c r="AA60" s="37"/>
      <c r="AB60" s="37"/>
      <c r="AC60" s="37"/>
      <c r="AD60" s="37"/>
      <c r="AE60" s="37"/>
    </row>
    <row r="61" spans="1:31" s="2" customFormat="1" ht="7" customHeight="1">
      <c r="A61" s="37"/>
      <c r="B61" s="38"/>
      <c r="C61" s="39"/>
      <c r="D61" s="39"/>
      <c r="E61" s="39"/>
      <c r="F61" s="39"/>
      <c r="G61" s="39"/>
      <c r="H61" s="39"/>
      <c r="I61" s="118"/>
      <c r="J61" s="39"/>
      <c r="K61" s="39"/>
      <c r="L61" s="119"/>
      <c r="S61" s="37"/>
      <c r="T61" s="37"/>
      <c r="U61" s="37"/>
      <c r="V61" s="37"/>
      <c r="W61" s="37"/>
      <c r="X61" s="37"/>
      <c r="Y61" s="37"/>
      <c r="Z61" s="37"/>
      <c r="AA61" s="37"/>
      <c r="AB61" s="37"/>
      <c r="AC61" s="37"/>
      <c r="AD61" s="37"/>
      <c r="AE61" s="37"/>
    </row>
    <row r="62" spans="1:31" s="2" customFormat="1" ht="40" customHeight="1">
      <c r="A62" s="37"/>
      <c r="B62" s="38"/>
      <c r="C62" s="31" t="s">
        <v>30</v>
      </c>
      <c r="D62" s="39"/>
      <c r="E62" s="39"/>
      <c r="F62" s="29" t="str">
        <f>E19</f>
        <v>EHC CZECH s.r.o., Závodní 278, 360 18 Karlovy Vary</v>
      </c>
      <c r="G62" s="39"/>
      <c r="H62" s="39"/>
      <c r="I62" s="120" t="s">
        <v>39</v>
      </c>
      <c r="J62" s="35" t="str">
        <f>E25</f>
        <v>INDBau DESIGN s.r.o., Houškova 1187/25, 326 00 Plz</v>
      </c>
      <c r="K62" s="39"/>
      <c r="L62" s="119"/>
      <c r="S62" s="37"/>
      <c r="T62" s="37"/>
      <c r="U62" s="37"/>
      <c r="V62" s="37"/>
      <c r="W62" s="37"/>
      <c r="X62" s="37"/>
      <c r="Y62" s="37"/>
      <c r="Z62" s="37"/>
      <c r="AA62" s="37"/>
      <c r="AB62" s="37"/>
      <c r="AC62" s="37"/>
      <c r="AD62" s="37"/>
      <c r="AE62" s="37"/>
    </row>
    <row r="63" spans="1:31" s="2" customFormat="1" ht="15.15" customHeight="1">
      <c r="A63" s="37"/>
      <c r="B63" s="38"/>
      <c r="C63" s="31" t="s">
        <v>36</v>
      </c>
      <c r="D63" s="39"/>
      <c r="E63" s="39"/>
      <c r="F63" s="29" t="str">
        <f>IF(E22="","",E22)</f>
        <v>Vyplň údaj</v>
      </c>
      <c r="G63" s="39"/>
      <c r="H63" s="39"/>
      <c r="I63" s="120" t="s">
        <v>43</v>
      </c>
      <c r="J63" s="35" t="str">
        <f>E28</f>
        <v xml:space="preserve"> </v>
      </c>
      <c r="K63" s="39"/>
      <c r="L63" s="119"/>
      <c r="S63" s="37"/>
      <c r="T63" s="37"/>
      <c r="U63" s="37"/>
      <c r="V63" s="37"/>
      <c r="W63" s="37"/>
      <c r="X63" s="37"/>
      <c r="Y63" s="37"/>
      <c r="Z63" s="37"/>
      <c r="AA63" s="37"/>
      <c r="AB63" s="37"/>
      <c r="AC63" s="37"/>
      <c r="AD63" s="37"/>
      <c r="AE63" s="37"/>
    </row>
    <row r="64" spans="1:31" s="2" customFormat="1" ht="10.25" customHeight="1">
      <c r="A64" s="37"/>
      <c r="B64" s="38"/>
      <c r="C64" s="39"/>
      <c r="D64" s="39"/>
      <c r="E64" s="39"/>
      <c r="F64" s="39"/>
      <c r="G64" s="39"/>
      <c r="H64" s="39"/>
      <c r="I64" s="118"/>
      <c r="J64" s="39"/>
      <c r="K64" s="39"/>
      <c r="L64" s="119"/>
      <c r="S64" s="37"/>
      <c r="T64" s="37"/>
      <c r="U64" s="37"/>
      <c r="V64" s="37"/>
      <c r="W64" s="37"/>
      <c r="X64" s="37"/>
      <c r="Y64" s="37"/>
      <c r="Z64" s="37"/>
      <c r="AA64" s="37"/>
      <c r="AB64" s="37"/>
      <c r="AC64" s="37"/>
      <c r="AD64" s="37"/>
      <c r="AE64" s="37"/>
    </row>
    <row r="65" spans="1:47" s="2" customFormat="1" ht="29.25" customHeight="1">
      <c r="A65" s="37"/>
      <c r="B65" s="38"/>
      <c r="C65" s="149" t="s">
        <v>214</v>
      </c>
      <c r="D65" s="150"/>
      <c r="E65" s="150"/>
      <c r="F65" s="150"/>
      <c r="G65" s="150"/>
      <c r="H65" s="150"/>
      <c r="I65" s="151"/>
      <c r="J65" s="152" t="s">
        <v>215</v>
      </c>
      <c r="K65" s="150"/>
      <c r="L65" s="119"/>
      <c r="S65" s="37"/>
      <c r="T65" s="37"/>
      <c r="U65" s="37"/>
      <c r="V65" s="37"/>
      <c r="W65" s="37"/>
      <c r="X65" s="37"/>
      <c r="Y65" s="37"/>
      <c r="Z65" s="37"/>
      <c r="AA65" s="37"/>
      <c r="AB65" s="37"/>
      <c r="AC65" s="37"/>
      <c r="AD65" s="37"/>
      <c r="AE65" s="37"/>
    </row>
    <row r="66" spans="1:47" s="2" customFormat="1" ht="10.25" customHeight="1">
      <c r="A66" s="37"/>
      <c r="B66" s="38"/>
      <c r="C66" s="39"/>
      <c r="D66" s="39"/>
      <c r="E66" s="39"/>
      <c r="F66" s="39"/>
      <c r="G66" s="39"/>
      <c r="H66" s="39"/>
      <c r="I66" s="118"/>
      <c r="J66" s="39"/>
      <c r="K66" s="39"/>
      <c r="L66" s="119"/>
      <c r="S66" s="37"/>
      <c r="T66" s="37"/>
      <c r="U66" s="37"/>
      <c r="V66" s="37"/>
      <c r="W66" s="37"/>
      <c r="X66" s="37"/>
      <c r="Y66" s="37"/>
      <c r="Z66" s="37"/>
      <c r="AA66" s="37"/>
      <c r="AB66" s="37"/>
      <c r="AC66" s="37"/>
      <c r="AD66" s="37"/>
      <c r="AE66" s="37"/>
    </row>
    <row r="67" spans="1:47" s="2" customFormat="1" ht="22.75" customHeight="1">
      <c r="A67" s="37"/>
      <c r="B67" s="38"/>
      <c r="C67" s="153" t="s">
        <v>80</v>
      </c>
      <c r="D67" s="39"/>
      <c r="E67" s="39"/>
      <c r="F67" s="39"/>
      <c r="G67" s="39"/>
      <c r="H67" s="39"/>
      <c r="I67" s="118"/>
      <c r="J67" s="80">
        <f>J92</f>
        <v>0</v>
      </c>
      <c r="K67" s="39"/>
      <c r="L67" s="119"/>
      <c r="S67" s="37"/>
      <c r="T67" s="37"/>
      <c r="U67" s="37"/>
      <c r="V67" s="37"/>
      <c r="W67" s="37"/>
      <c r="X67" s="37"/>
      <c r="Y67" s="37"/>
      <c r="Z67" s="37"/>
      <c r="AA67" s="37"/>
      <c r="AB67" s="37"/>
      <c r="AC67" s="37"/>
      <c r="AD67" s="37"/>
      <c r="AE67" s="37"/>
      <c r="AU67" s="19" t="s">
        <v>216</v>
      </c>
    </row>
    <row r="68" spans="1:47" s="9" customFormat="1" ht="25" customHeight="1">
      <c r="B68" s="154"/>
      <c r="C68" s="155"/>
      <c r="D68" s="156" t="s">
        <v>5675</v>
      </c>
      <c r="E68" s="157"/>
      <c r="F68" s="157"/>
      <c r="G68" s="157"/>
      <c r="H68" s="157"/>
      <c r="I68" s="158"/>
      <c r="J68" s="159">
        <f>J93</f>
        <v>0</v>
      </c>
      <c r="K68" s="155"/>
      <c r="L68" s="160"/>
    </row>
    <row r="69" spans="1:47" s="2" customFormat="1" ht="21.75" customHeight="1">
      <c r="A69" s="37"/>
      <c r="B69" s="38"/>
      <c r="C69" s="39"/>
      <c r="D69" s="39"/>
      <c r="E69" s="39"/>
      <c r="F69" s="39"/>
      <c r="G69" s="39"/>
      <c r="H69" s="39"/>
      <c r="I69" s="118"/>
      <c r="J69" s="39"/>
      <c r="K69" s="39"/>
      <c r="L69" s="119"/>
      <c r="S69" s="37"/>
      <c r="T69" s="37"/>
      <c r="U69" s="37"/>
      <c r="V69" s="37"/>
      <c r="W69" s="37"/>
      <c r="X69" s="37"/>
      <c r="Y69" s="37"/>
      <c r="Z69" s="37"/>
      <c r="AA69" s="37"/>
      <c r="AB69" s="37"/>
      <c r="AC69" s="37"/>
      <c r="AD69" s="37"/>
      <c r="AE69" s="37"/>
    </row>
    <row r="70" spans="1:47" s="2" customFormat="1" ht="7" customHeight="1">
      <c r="A70" s="37"/>
      <c r="B70" s="50"/>
      <c r="C70" s="51"/>
      <c r="D70" s="51"/>
      <c r="E70" s="51"/>
      <c r="F70" s="51"/>
      <c r="G70" s="51"/>
      <c r="H70" s="51"/>
      <c r="I70" s="145"/>
      <c r="J70" s="51"/>
      <c r="K70" s="51"/>
      <c r="L70" s="119"/>
      <c r="S70" s="37"/>
      <c r="T70" s="37"/>
      <c r="U70" s="37"/>
      <c r="V70" s="37"/>
      <c r="W70" s="37"/>
      <c r="X70" s="37"/>
      <c r="Y70" s="37"/>
      <c r="Z70" s="37"/>
      <c r="AA70" s="37"/>
      <c r="AB70" s="37"/>
      <c r="AC70" s="37"/>
      <c r="AD70" s="37"/>
      <c r="AE70" s="37"/>
    </row>
    <row r="74" spans="1:47" s="2" customFormat="1" ht="7" customHeight="1">
      <c r="A74" s="37"/>
      <c r="B74" s="52"/>
      <c r="C74" s="53"/>
      <c r="D74" s="53"/>
      <c r="E74" s="53"/>
      <c r="F74" s="53"/>
      <c r="G74" s="53"/>
      <c r="H74" s="53"/>
      <c r="I74" s="148"/>
      <c r="J74" s="53"/>
      <c r="K74" s="53"/>
      <c r="L74" s="119"/>
      <c r="S74" s="37"/>
      <c r="T74" s="37"/>
      <c r="U74" s="37"/>
      <c r="V74" s="37"/>
      <c r="W74" s="37"/>
      <c r="X74" s="37"/>
      <c r="Y74" s="37"/>
      <c r="Z74" s="37"/>
      <c r="AA74" s="37"/>
      <c r="AB74" s="37"/>
      <c r="AC74" s="37"/>
      <c r="AD74" s="37"/>
      <c r="AE74" s="37"/>
    </row>
    <row r="75" spans="1:47" s="2" customFormat="1" ht="25" customHeight="1">
      <c r="A75" s="37"/>
      <c r="B75" s="38"/>
      <c r="C75" s="25" t="s">
        <v>247</v>
      </c>
      <c r="D75" s="39"/>
      <c r="E75" s="39"/>
      <c r="F75" s="39"/>
      <c r="G75" s="39"/>
      <c r="H75" s="39"/>
      <c r="I75" s="118"/>
      <c r="J75" s="39"/>
      <c r="K75" s="39"/>
      <c r="L75" s="119"/>
      <c r="S75" s="37"/>
      <c r="T75" s="37"/>
      <c r="U75" s="37"/>
      <c r="V75" s="37"/>
      <c r="W75" s="37"/>
      <c r="X75" s="37"/>
      <c r="Y75" s="37"/>
      <c r="Z75" s="37"/>
      <c r="AA75" s="37"/>
      <c r="AB75" s="37"/>
      <c r="AC75" s="37"/>
      <c r="AD75" s="37"/>
      <c r="AE75" s="37"/>
    </row>
    <row r="76" spans="1:47" s="2" customFormat="1" ht="7" customHeight="1">
      <c r="A76" s="37"/>
      <c r="B76" s="38"/>
      <c r="C76" s="39"/>
      <c r="D76" s="39"/>
      <c r="E76" s="39"/>
      <c r="F76" s="39"/>
      <c r="G76" s="39"/>
      <c r="H76" s="39"/>
      <c r="I76" s="118"/>
      <c r="J76" s="39"/>
      <c r="K76" s="39"/>
      <c r="L76" s="119"/>
      <c r="S76" s="37"/>
      <c r="T76" s="37"/>
      <c r="U76" s="37"/>
      <c r="V76" s="37"/>
      <c r="W76" s="37"/>
      <c r="X76" s="37"/>
      <c r="Y76" s="37"/>
      <c r="Z76" s="37"/>
      <c r="AA76" s="37"/>
      <c r="AB76" s="37"/>
      <c r="AC76" s="37"/>
      <c r="AD76" s="37"/>
      <c r="AE76" s="37"/>
    </row>
    <row r="77" spans="1:47" s="2" customFormat="1" ht="12" customHeight="1">
      <c r="A77" s="37"/>
      <c r="B77" s="38"/>
      <c r="C77" s="31" t="s">
        <v>16</v>
      </c>
      <c r="D77" s="39"/>
      <c r="E77" s="39"/>
      <c r="F77" s="39"/>
      <c r="G77" s="39"/>
      <c r="H77" s="39"/>
      <c r="I77" s="118"/>
      <c r="J77" s="39"/>
      <c r="K77" s="39"/>
      <c r="L77" s="119"/>
      <c r="S77" s="37"/>
      <c r="T77" s="37"/>
      <c r="U77" s="37"/>
      <c r="V77" s="37"/>
      <c r="W77" s="37"/>
      <c r="X77" s="37"/>
      <c r="Y77" s="37"/>
      <c r="Z77" s="37"/>
      <c r="AA77" s="37"/>
      <c r="AB77" s="37"/>
      <c r="AC77" s="37"/>
      <c r="AD77" s="37"/>
      <c r="AE77" s="37"/>
    </row>
    <row r="78" spans="1:47" s="2" customFormat="1" ht="16.5" customHeight="1">
      <c r="A78" s="37"/>
      <c r="B78" s="38"/>
      <c r="C78" s="39"/>
      <c r="D78" s="39"/>
      <c r="E78" s="409" t="str">
        <f>E7</f>
        <v>EHC CZECH s.r.o. – Podnikatelský inkubátor – Evropská ul., Cheb</v>
      </c>
      <c r="F78" s="410"/>
      <c r="G78" s="410"/>
      <c r="H78" s="410"/>
      <c r="I78" s="118"/>
      <c r="J78" s="39"/>
      <c r="K78" s="39"/>
      <c r="L78" s="119"/>
      <c r="S78" s="37"/>
      <c r="T78" s="37"/>
      <c r="U78" s="37"/>
      <c r="V78" s="37"/>
      <c r="W78" s="37"/>
      <c r="X78" s="37"/>
      <c r="Y78" s="37"/>
      <c r="Z78" s="37"/>
      <c r="AA78" s="37"/>
      <c r="AB78" s="37"/>
      <c r="AC78" s="37"/>
      <c r="AD78" s="37"/>
      <c r="AE78" s="37"/>
    </row>
    <row r="79" spans="1:47" s="1" customFormat="1" ht="12" customHeight="1">
      <c r="B79" s="23"/>
      <c r="C79" s="31" t="s">
        <v>208</v>
      </c>
      <c r="D79" s="24"/>
      <c r="E79" s="24"/>
      <c r="F79" s="24"/>
      <c r="G79" s="24"/>
      <c r="H79" s="24"/>
      <c r="I79" s="111"/>
      <c r="J79" s="24"/>
      <c r="K79" s="24"/>
      <c r="L79" s="22"/>
    </row>
    <row r="80" spans="1:47" s="1" customFormat="1" ht="16.5" customHeight="1">
      <c r="B80" s="23"/>
      <c r="C80" s="24"/>
      <c r="D80" s="24"/>
      <c r="E80" s="409" t="s">
        <v>209</v>
      </c>
      <c r="F80" s="361"/>
      <c r="G80" s="361"/>
      <c r="H80" s="361"/>
      <c r="I80" s="111"/>
      <c r="J80" s="24"/>
      <c r="K80" s="24"/>
      <c r="L80" s="22"/>
    </row>
    <row r="81" spans="1:65" s="1" customFormat="1" ht="12" customHeight="1">
      <c r="B81" s="23"/>
      <c r="C81" s="31" t="s">
        <v>210</v>
      </c>
      <c r="D81" s="24"/>
      <c r="E81" s="24"/>
      <c r="F81" s="24"/>
      <c r="G81" s="24"/>
      <c r="H81" s="24"/>
      <c r="I81" s="111"/>
      <c r="J81" s="24"/>
      <c r="K81" s="24"/>
      <c r="L81" s="22"/>
    </row>
    <row r="82" spans="1:65" s="2" customFormat="1" ht="16.5" customHeight="1">
      <c r="A82" s="37"/>
      <c r="B82" s="38"/>
      <c r="C82" s="39"/>
      <c r="D82" s="39"/>
      <c r="E82" s="413" t="s">
        <v>5069</v>
      </c>
      <c r="F82" s="411"/>
      <c r="G82" s="411"/>
      <c r="H82" s="411"/>
      <c r="I82" s="118"/>
      <c r="J82" s="39"/>
      <c r="K82" s="39"/>
      <c r="L82" s="119"/>
      <c r="S82" s="37"/>
      <c r="T82" s="37"/>
      <c r="U82" s="37"/>
      <c r="V82" s="37"/>
      <c r="W82" s="37"/>
      <c r="X82" s="37"/>
      <c r="Y82" s="37"/>
      <c r="Z82" s="37"/>
      <c r="AA82" s="37"/>
      <c r="AB82" s="37"/>
      <c r="AC82" s="37"/>
      <c r="AD82" s="37"/>
      <c r="AE82" s="37"/>
    </row>
    <row r="83" spans="1:65" s="2" customFormat="1" ht="12" customHeight="1">
      <c r="A83" s="37"/>
      <c r="B83" s="38"/>
      <c r="C83" s="31" t="s">
        <v>3955</v>
      </c>
      <c r="D83" s="39"/>
      <c r="E83" s="39"/>
      <c r="F83" s="39"/>
      <c r="G83" s="39"/>
      <c r="H83" s="39"/>
      <c r="I83" s="118"/>
      <c r="J83" s="39"/>
      <c r="K83" s="39"/>
      <c r="L83" s="119"/>
      <c r="S83" s="37"/>
      <c r="T83" s="37"/>
      <c r="U83" s="37"/>
      <c r="V83" s="37"/>
      <c r="W83" s="37"/>
      <c r="X83" s="37"/>
      <c r="Y83" s="37"/>
      <c r="Z83" s="37"/>
      <c r="AA83" s="37"/>
      <c r="AB83" s="37"/>
      <c r="AC83" s="37"/>
      <c r="AD83" s="37"/>
      <c r="AE83" s="37"/>
    </row>
    <row r="84" spans="1:65" s="2" customFormat="1" ht="16.5" customHeight="1">
      <c r="A84" s="37"/>
      <c r="B84" s="38"/>
      <c r="C84" s="39"/>
      <c r="D84" s="39"/>
      <c r="E84" s="383" t="str">
        <f>E13</f>
        <v>D.1.4.1.3 - zemnění LPS</v>
      </c>
      <c r="F84" s="411"/>
      <c r="G84" s="411"/>
      <c r="H84" s="411"/>
      <c r="I84" s="118"/>
      <c r="J84" s="39"/>
      <c r="K84" s="39"/>
      <c r="L84" s="119"/>
      <c r="S84" s="37"/>
      <c r="T84" s="37"/>
      <c r="U84" s="37"/>
      <c r="V84" s="37"/>
      <c r="W84" s="37"/>
      <c r="X84" s="37"/>
      <c r="Y84" s="37"/>
      <c r="Z84" s="37"/>
      <c r="AA84" s="37"/>
      <c r="AB84" s="37"/>
      <c r="AC84" s="37"/>
      <c r="AD84" s="37"/>
      <c r="AE84" s="37"/>
    </row>
    <row r="85" spans="1:65" s="2" customFormat="1" ht="7" customHeight="1">
      <c r="A85" s="37"/>
      <c r="B85" s="38"/>
      <c r="C85" s="39"/>
      <c r="D85" s="39"/>
      <c r="E85" s="39"/>
      <c r="F85" s="39"/>
      <c r="G85" s="39"/>
      <c r="H85" s="39"/>
      <c r="I85" s="118"/>
      <c r="J85" s="39"/>
      <c r="K85" s="39"/>
      <c r="L85" s="119"/>
      <c r="S85" s="37"/>
      <c r="T85" s="37"/>
      <c r="U85" s="37"/>
      <c r="V85" s="37"/>
      <c r="W85" s="37"/>
      <c r="X85" s="37"/>
      <c r="Y85" s="37"/>
      <c r="Z85" s="37"/>
      <c r="AA85" s="37"/>
      <c r="AB85" s="37"/>
      <c r="AC85" s="37"/>
      <c r="AD85" s="37"/>
      <c r="AE85" s="37"/>
    </row>
    <row r="86" spans="1:65" s="2" customFormat="1" ht="12" customHeight="1">
      <c r="A86" s="37"/>
      <c r="B86" s="38"/>
      <c r="C86" s="31" t="s">
        <v>22</v>
      </c>
      <c r="D86" s="39"/>
      <c r="E86" s="39"/>
      <c r="F86" s="29" t="str">
        <f>F16</f>
        <v>č. parcelní 250/1, 250/6, 250/7 a st7296</v>
      </c>
      <c r="G86" s="39"/>
      <c r="H86" s="39"/>
      <c r="I86" s="120" t="s">
        <v>24</v>
      </c>
      <c r="J86" s="62" t="str">
        <f>IF(J16="","",J16)</f>
        <v>2. 9. 2020</v>
      </c>
      <c r="K86" s="39"/>
      <c r="L86" s="119"/>
      <c r="S86" s="37"/>
      <c r="T86" s="37"/>
      <c r="U86" s="37"/>
      <c r="V86" s="37"/>
      <c r="W86" s="37"/>
      <c r="X86" s="37"/>
      <c r="Y86" s="37"/>
      <c r="Z86" s="37"/>
      <c r="AA86" s="37"/>
      <c r="AB86" s="37"/>
      <c r="AC86" s="37"/>
      <c r="AD86" s="37"/>
      <c r="AE86" s="37"/>
    </row>
    <row r="87" spans="1:65" s="2" customFormat="1" ht="7" customHeight="1">
      <c r="A87" s="37"/>
      <c r="B87" s="38"/>
      <c r="C87" s="39"/>
      <c r="D87" s="39"/>
      <c r="E87" s="39"/>
      <c r="F87" s="39"/>
      <c r="G87" s="39"/>
      <c r="H87" s="39"/>
      <c r="I87" s="118"/>
      <c r="J87" s="39"/>
      <c r="K87" s="39"/>
      <c r="L87" s="119"/>
      <c r="S87" s="37"/>
      <c r="T87" s="37"/>
      <c r="U87" s="37"/>
      <c r="V87" s="37"/>
      <c r="W87" s="37"/>
      <c r="X87" s="37"/>
      <c r="Y87" s="37"/>
      <c r="Z87" s="37"/>
      <c r="AA87" s="37"/>
      <c r="AB87" s="37"/>
      <c r="AC87" s="37"/>
      <c r="AD87" s="37"/>
      <c r="AE87" s="37"/>
    </row>
    <row r="88" spans="1:65" s="2" customFormat="1" ht="40" customHeight="1">
      <c r="A88" s="37"/>
      <c r="B88" s="38"/>
      <c r="C88" s="31" t="s">
        <v>30</v>
      </c>
      <c r="D88" s="39"/>
      <c r="E88" s="39"/>
      <c r="F88" s="29" t="str">
        <f>E19</f>
        <v>EHC CZECH s.r.o., Závodní 278, 360 18 Karlovy Vary</v>
      </c>
      <c r="G88" s="39"/>
      <c r="H88" s="39"/>
      <c r="I88" s="120" t="s">
        <v>39</v>
      </c>
      <c r="J88" s="35" t="str">
        <f>E25</f>
        <v>INDBau DESIGN s.r.o., Houškova 1187/25, 326 00 Plz</v>
      </c>
      <c r="K88" s="39"/>
      <c r="L88" s="119"/>
      <c r="S88" s="37"/>
      <c r="T88" s="37"/>
      <c r="U88" s="37"/>
      <c r="V88" s="37"/>
      <c r="W88" s="37"/>
      <c r="X88" s="37"/>
      <c r="Y88" s="37"/>
      <c r="Z88" s="37"/>
      <c r="AA88" s="37"/>
      <c r="AB88" s="37"/>
      <c r="AC88" s="37"/>
      <c r="AD88" s="37"/>
      <c r="AE88" s="37"/>
    </row>
    <row r="89" spans="1:65" s="2" customFormat="1" ht="15.15" customHeight="1">
      <c r="A89" s="37"/>
      <c r="B89" s="38"/>
      <c r="C89" s="31" t="s">
        <v>36</v>
      </c>
      <c r="D89" s="39"/>
      <c r="E89" s="39"/>
      <c r="F89" s="29" t="str">
        <f>IF(E22="","",E22)</f>
        <v>Vyplň údaj</v>
      </c>
      <c r="G89" s="39"/>
      <c r="H89" s="39"/>
      <c r="I89" s="120" t="s">
        <v>43</v>
      </c>
      <c r="J89" s="35" t="str">
        <f>E28</f>
        <v xml:space="preserve"> </v>
      </c>
      <c r="K89" s="39"/>
      <c r="L89" s="119"/>
      <c r="S89" s="37"/>
      <c r="T89" s="37"/>
      <c r="U89" s="37"/>
      <c r="V89" s="37"/>
      <c r="W89" s="37"/>
      <c r="X89" s="37"/>
      <c r="Y89" s="37"/>
      <c r="Z89" s="37"/>
      <c r="AA89" s="37"/>
      <c r="AB89" s="37"/>
      <c r="AC89" s="37"/>
      <c r="AD89" s="37"/>
      <c r="AE89" s="37"/>
    </row>
    <row r="90" spans="1:65" s="2" customFormat="1" ht="10.25" customHeight="1">
      <c r="A90" s="37"/>
      <c r="B90" s="38"/>
      <c r="C90" s="39"/>
      <c r="D90" s="39"/>
      <c r="E90" s="39"/>
      <c r="F90" s="39"/>
      <c r="G90" s="39"/>
      <c r="H90" s="39"/>
      <c r="I90" s="118"/>
      <c r="J90" s="39"/>
      <c r="K90" s="39"/>
      <c r="L90" s="119"/>
      <c r="S90" s="37"/>
      <c r="T90" s="37"/>
      <c r="U90" s="37"/>
      <c r="V90" s="37"/>
      <c r="W90" s="37"/>
      <c r="X90" s="37"/>
      <c r="Y90" s="37"/>
      <c r="Z90" s="37"/>
      <c r="AA90" s="37"/>
      <c r="AB90" s="37"/>
      <c r="AC90" s="37"/>
      <c r="AD90" s="37"/>
      <c r="AE90" s="37"/>
    </row>
    <row r="91" spans="1:65" s="11" customFormat="1" ht="29.25" customHeight="1">
      <c r="A91" s="167"/>
      <c r="B91" s="168"/>
      <c r="C91" s="169" t="s">
        <v>248</v>
      </c>
      <c r="D91" s="170" t="s">
        <v>67</v>
      </c>
      <c r="E91" s="170" t="s">
        <v>63</v>
      </c>
      <c r="F91" s="170" t="s">
        <v>64</v>
      </c>
      <c r="G91" s="170" t="s">
        <v>249</v>
      </c>
      <c r="H91" s="170" t="s">
        <v>250</v>
      </c>
      <c r="I91" s="171" t="s">
        <v>251</v>
      </c>
      <c r="J91" s="170" t="s">
        <v>215</v>
      </c>
      <c r="K91" s="172" t="s">
        <v>252</v>
      </c>
      <c r="L91" s="173"/>
      <c r="M91" s="71" t="s">
        <v>44</v>
      </c>
      <c r="N91" s="72" t="s">
        <v>52</v>
      </c>
      <c r="O91" s="72" t="s">
        <v>253</v>
      </c>
      <c r="P91" s="72" t="s">
        <v>254</v>
      </c>
      <c r="Q91" s="72" t="s">
        <v>255</v>
      </c>
      <c r="R91" s="72" t="s">
        <v>256</v>
      </c>
      <c r="S91" s="72" t="s">
        <v>257</v>
      </c>
      <c r="T91" s="73" t="s">
        <v>258</v>
      </c>
      <c r="U91" s="167"/>
      <c r="V91" s="167"/>
      <c r="W91" s="167"/>
      <c r="X91" s="167"/>
      <c r="Y91" s="167"/>
      <c r="Z91" s="167"/>
      <c r="AA91" s="167"/>
      <c r="AB91" s="167"/>
      <c r="AC91" s="167"/>
      <c r="AD91" s="167"/>
      <c r="AE91" s="167"/>
    </row>
    <row r="92" spans="1:65" s="2" customFormat="1" ht="22.75" customHeight="1">
      <c r="A92" s="37"/>
      <c r="B92" s="38"/>
      <c r="C92" s="78" t="s">
        <v>259</v>
      </c>
      <c r="D92" s="39"/>
      <c r="E92" s="39"/>
      <c r="F92" s="39"/>
      <c r="G92" s="39"/>
      <c r="H92" s="39"/>
      <c r="I92" s="118"/>
      <c r="J92" s="174">
        <f>BK92</f>
        <v>0</v>
      </c>
      <c r="K92" s="39"/>
      <c r="L92" s="42"/>
      <c r="M92" s="74"/>
      <c r="N92" s="175"/>
      <c r="O92" s="75"/>
      <c r="P92" s="176">
        <f>P93</f>
        <v>0</v>
      </c>
      <c r="Q92" s="75"/>
      <c r="R92" s="176">
        <f>R93</f>
        <v>0</v>
      </c>
      <c r="S92" s="75"/>
      <c r="T92" s="177">
        <f>T93</f>
        <v>0</v>
      </c>
      <c r="U92" s="37"/>
      <c r="V92" s="37"/>
      <c r="W92" s="37"/>
      <c r="X92" s="37"/>
      <c r="Y92" s="37"/>
      <c r="Z92" s="37"/>
      <c r="AA92" s="37"/>
      <c r="AB92" s="37"/>
      <c r="AC92" s="37"/>
      <c r="AD92" s="37"/>
      <c r="AE92" s="37"/>
      <c r="AT92" s="19" t="s">
        <v>81</v>
      </c>
      <c r="AU92" s="19" t="s">
        <v>216</v>
      </c>
      <c r="BK92" s="178">
        <f>BK93</f>
        <v>0</v>
      </c>
    </row>
    <row r="93" spans="1:65" s="12" customFormat="1" ht="25.9" customHeight="1">
      <c r="B93" s="179"/>
      <c r="C93" s="180"/>
      <c r="D93" s="181" t="s">
        <v>81</v>
      </c>
      <c r="E93" s="182" t="s">
        <v>5077</v>
      </c>
      <c r="F93" s="182" t="s">
        <v>5676</v>
      </c>
      <c r="G93" s="180"/>
      <c r="H93" s="180"/>
      <c r="I93" s="183"/>
      <c r="J93" s="184">
        <f>BK93</f>
        <v>0</v>
      </c>
      <c r="K93" s="180"/>
      <c r="L93" s="185"/>
      <c r="M93" s="186"/>
      <c r="N93" s="187"/>
      <c r="O93" s="187"/>
      <c r="P93" s="188">
        <f>SUM(P94:P120)</f>
        <v>0</v>
      </c>
      <c r="Q93" s="187"/>
      <c r="R93" s="188">
        <f>SUM(R94:R120)</f>
        <v>0</v>
      </c>
      <c r="S93" s="187"/>
      <c r="T93" s="189">
        <f>SUM(T94:T120)</f>
        <v>0</v>
      </c>
      <c r="AR93" s="190" t="s">
        <v>89</v>
      </c>
      <c r="AT93" s="191" t="s">
        <v>81</v>
      </c>
      <c r="AU93" s="191" t="s">
        <v>82</v>
      </c>
      <c r="AY93" s="190" t="s">
        <v>262</v>
      </c>
      <c r="BK93" s="192">
        <f>SUM(BK94:BK120)</f>
        <v>0</v>
      </c>
    </row>
    <row r="94" spans="1:65" s="2" customFormat="1" ht="16.5" customHeight="1">
      <c r="A94" s="37"/>
      <c r="B94" s="38"/>
      <c r="C94" s="195" t="s">
        <v>89</v>
      </c>
      <c r="D94" s="195" t="s">
        <v>264</v>
      </c>
      <c r="E94" s="196" t="s">
        <v>5677</v>
      </c>
      <c r="F94" s="197" t="s">
        <v>5678</v>
      </c>
      <c r="G94" s="198" t="s">
        <v>590</v>
      </c>
      <c r="H94" s="199">
        <v>486</v>
      </c>
      <c r="I94" s="200"/>
      <c r="J94" s="201">
        <f t="shared" ref="J94:J120" si="0">ROUND(I94*H94,2)</f>
        <v>0</v>
      </c>
      <c r="K94" s="197" t="s">
        <v>44</v>
      </c>
      <c r="L94" s="42"/>
      <c r="M94" s="202" t="s">
        <v>44</v>
      </c>
      <c r="N94" s="203" t="s">
        <v>53</v>
      </c>
      <c r="O94" s="67"/>
      <c r="P94" s="204">
        <f t="shared" ref="P94:P120" si="1">O94*H94</f>
        <v>0</v>
      </c>
      <c r="Q94" s="204">
        <v>0</v>
      </c>
      <c r="R94" s="204">
        <f t="shared" ref="R94:R120" si="2">Q94*H94</f>
        <v>0</v>
      </c>
      <c r="S94" s="204">
        <v>0</v>
      </c>
      <c r="T94" s="205">
        <f t="shared" ref="T94:T120" si="3">S94*H94</f>
        <v>0</v>
      </c>
      <c r="U94" s="37"/>
      <c r="V94" s="37"/>
      <c r="W94" s="37"/>
      <c r="X94" s="37"/>
      <c r="Y94" s="37"/>
      <c r="Z94" s="37"/>
      <c r="AA94" s="37"/>
      <c r="AB94" s="37"/>
      <c r="AC94" s="37"/>
      <c r="AD94" s="37"/>
      <c r="AE94" s="37"/>
      <c r="AR94" s="206" t="s">
        <v>104</v>
      </c>
      <c r="AT94" s="206" t="s">
        <v>264</v>
      </c>
      <c r="AU94" s="206" t="s">
        <v>89</v>
      </c>
      <c r="AY94" s="19" t="s">
        <v>262</v>
      </c>
      <c r="BE94" s="207">
        <f t="shared" ref="BE94:BE120" si="4">IF(N94="základní",J94,0)</f>
        <v>0</v>
      </c>
      <c r="BF94" s="207">
        <f t="shared" ref="BF94:BF120" si="5">IF(N94="snížená",J94,0)</f>
        <v>0</v>
      </c>
      <c r="BG94" s="207">
        <f t="shared" ref="BG94:BG120" si="6">IF(N94="zákl. přenesená",J94,0)</f>
        <v>0</v>
      </c>
      <c r="BH94" s="207">
        <f t="shared" ref="BH94:BH120" si="7">IF(N94="sníž. přenesená",J94,0)</f>
        <v>0</v>
      </c>
      <c r="BI94" s="207">
        <f t="shared" ref="BI94:BI120" si="8">IF(N94="nulová",J94,0)</f>
        <v>0</v>
      </c>
      <c r="BJ94" s="19" t="s">
        <v>89</v>
      </c>
      <c r="BK94" s="207">
        <f t="shared" ref="BK94:BK120" si="9">ROUND(I94*H94,2)</f>
        <v>0</v>
      </c>
      <c r="BL94" s="19" t="s">
        <v>104</v>
      </c>
      <c r="BM94" s="206" t="s">
        <v>91</v>
      </c>
    </row>
    <row r="95" spans="1:65" s="2" customFormat="1" ht="16.5" customHeight="1">
      <c r="A95" s="37"/>
      <c r="B95" s="38"/>
      <c r="C95" s="195" t="s">
        <v>91</v>
      </c>
      <c r="D95" s="195" t="s">
        <v>264</v>
      </c>
      <c r="E95" s="196" t="s">
        <v>5679</v>
      </c>
      <c r="F95" s="197" t="s">
        <v>5680</v>
      </c>
      <c r="G95" s="198" t="s">
        <v>590</v>
      </c>
      <c r="H95" s="199">
        <v>308</v>
      </c>
      <c r="I95" s="200"/>
      <c r="J95" s="201">
        <f t="shared" si="0"/>
        <v>0</v>
      </c>
      <c r="K95" s="197" t="s">
        <v>44</v>
      </c>
      <c r="L95" s="42"/>
      <c r="M95" s="202" t="s">
        <v>44</v>
      </c>
      <c r="N95" s="203" t="s">
        <v>53</v>
      </c>
      <c r="O95" s="67"/>
      <c r="P95" s="204">
        <f t="shared" si="1"/>
        <v>0</v>
      </c>
      <c r="Q95" s="204">
        <v>0</v>
      </c>
      <c r="R95" s="204">
        <f t="shared" si="2"/>
        <v>0</v>
      </c>
      <c r="S95" s="204">
        <v>0</v>
      </c>
      <c r="T95" s="205">
        <f t="shared" si="3"/>
        <v>0</v>
      </c>
      <c r="U95" s="37"/>
      <c r="V95" s="37"/>
      <c r="W95" s="37"/>
      <c r="X95" s="37"/>
      <c r="Y95" s="37"/>
      <c r="Z95" s="37"/>
      <c r="AA95" s="37"/>
      <c r="AB95" s="37"/>
      <c r="AC95" s="37"/>
      <c r="AD95" s="37"/>
      <c r="AE95" s="37"/>
      <c r="AR95" s="206" t="s">
        <v>104</v>
      </c>
      <c r="AT95" s="206" t="s">
        <v>264</v>
      </c>
      <c r="AU95" s="206" t="s">
        <v>89</v>
      </c>
      <c r="AY95" s="19" t="s">
        <v>262</v>
      </c>
      <c r="BE95" s="207">
        <f t="shared" si="4"/>
        <v>0</v>
      </c>
      <c r="BF95" s="207">
        <f t="shared" si="5"/>
        <v>0</v>
      </c>
      <c r="BG95" s="207">
        <f t="shared" si="6"/>
        <v>0</v>
      </c>
      <c r="BH95" s="207">
        <f t="shared" si="7"/>
        <v>0</v>
      </c>
      <c r="BI95" s="207">
        <f t="shared" si="8"/>
        <v>0</v>
      </c>
      <c r="BJ95" s="19" t="s">
        <v>89</v>
      </c>
      <c r="BK95" s="207">
        <f t="shared" si="9"/>
        <v>0</v>
      </c>
      <c r="BL95" s="19" t="s">
        <v>104</v>
      </c>
      <c r="BM95" s="206" t="s">
        <v>104</v>
      </c>
    </row>
    <row r="96" spans="1:65" s="2" customFormat="1" ht="16.5" customHeight="1">
      <c r="A96" s="37"/>
      <c r="B96" s="38"/>
      <c r="C96" s="195" t="s">
        <v>97</v>
      </c>
      <c r="D96" s="195" t="s">
        <v>264</v>
      </c>
      <c r="E96" s="196" t="s">
        <v>5681</v>
      </c>
      <c r="F96" s="197" t="s">
        <v>5682</v>
      </c>
      <c r="G96" s="198" t="s">
        <v>518</v>
      </c>
      <c r="H96" s="199">
        <v>22</v>
      </c>
      <c r="I96" s="200"/>
      <c r="J96" s="201">
        <f t="shared" si="0"/>
        <v>0</v>
      </c>
      <c r="K96" s="197" t="s">
        <v>44</v>
      </c>
      <c r="L96" s="42"/>
      <c r="M96" s="202" t="s">
        <v>44</v>
      </c>
      <c r="N96" s="203" t="s">
        <v>53</v>
      </c>
      <c r="O96" s="67"/>
      <c r="P96" s="204">
        <f t="shared" si="1"/>
        <v>0</v>
      </c>
      <c r="Q96" s="204">
        <v>0</v>
      </c>
      <c r="R96" s="204">
        <f t="shared" si="2"/>
        <v>0</v>
      </c>
      <c r="S96" s="204">
        <v>0</v>
      </c>
      <c r="T96" s="205">
        <f t="shared" si="3"/>
        <v>0</v>
      </c>
      <c r="U96" s="37"/>
      <c r="V96" s="37"/>
      <c r="W96" s="37"/>
      <c r="X96" s="37"/>
      <c r="Y96" s="37"/>
      <c r="Z96" s="37"/>
      <c r="AA96" s="37"/>
      <c r="AB96" s="37"/>
      <c r="AC96" s="37"/>
      <c r="AD96" s="37"/>
      <c r="AE96" s="37"/>
      <c r="AR96" s="206" t="s">
        <v>104</v>
      </c>
      <c r="AT96" s="206" t="s">
        <v>264</v>
      </c>
      <c r="AU96" s="206" t="s">
        <v>89</v>
      </c>
      <c r="AY96" s="19" t="s">
        <v>262</v>
      </c>
      <c r="BE96" s="207">
        <f t="shared" si="4"/>
        <v>0</v>
      </c>
      <c r="BF96" s="207">
        <f t="shared" si="5"/>
        <v>0</v>
      </c>
      <c r="BG96" s="207">
        <f t="shared" si="6"/>
        <v>0</v>
      </c>
      <c r="BH96" s="207">
        <f t="shared" si="7"/>
        <v>0</v>
      </c>
      <c r="BI96" s="207">
        <f t="shared" si="8"/>
        <v>0</v>
      </c>
      <c r="BJ96" s="19" t="s">
        <v>89</v>
      </c>
      <c r="BK96" s="207">
        <f t="shared" si="9"/>
        <v>0</v>
      </c>
      <c r="BL96" s="19" t="s">
        <v>104</v>
      </c>
      <c r="BM96" s="206" t="s">
        <v>339</v>
      </c>
    </row>
    <row r="97" spans="1:65" s="2" customFormat="1" ht="16.5" customHeight="1">
      <c r="A97" s="37"/>
      <c r="B97" s="38"/>
      <c r="C97" s="195" t="s">
        <v>104</v>
      </c>
      <c r="D97" s="195" t="s">
        <v>264</v>
      </c>
      <c r="E97" s="196" t="s">
        <v>5683</v>
      </c>
      <c r="F97" s="197" t="s">
        <v>5684</v>
      </c>
      <c r="G97" s="198" t="s">
        <v>590</v>
      </c>
      <c r="H97" s="199">
        <v>308</v>
      </c>
      <c r="I97" s="200"/>
      <c r="J97" s="201">
        <f t="shared" si="0"/>
        <v>0</v>
      </c>
      <c r="K97" s="197" t="s">
        <v>44</v>
      </c>
      <c r="L97" s="42"/>
      <c r="M97" s="202" t="s">
        <v>44</v>
      </c>
      <c r="N97" s="203" t="s">
        <v>53</v>
      </c>
      <c r="O97" s="67"/>
      <c r="P97" s="204">
        <f t="shared" si="1"/>
        <v>0</v>
      </c>
      <c r="Q97" s="204">
        <v>0</v>
      </c>
      <c r="R97" s="204">
        <f t="shared" si="2"/>
        <v>0</v>
      </c>
      <c r="S97" s="204">
        <v>0</v>
      </c>
      <c r="T97" s="205">
        <f t="shared" si="3"/>
        <v>0</v>
      </c>
      <c r="U97" s="37"/>
      <c r="V97" s="37"/>
      <c r="W97" s="37"/>
      <c r="X97" s="37"/>
      <c r="Y97" s="37"/>
      <c r="Z97" s="37"/>
      <c r="AA97" s="37"/>
      <c r="AB97" s="37"/>
      <c r="AC97" s="37"/>
      <c r="AD97" s="37"/>
      <c r="AE97" s="37"/>
      <c r="AR97" s="206" t="s">
        <v>104</v>
      </c>
      <c r="AT97" s="206" t="s">
        <v>264</v>
      </c>
      <c r="AU97" s="206" t="s">
        <v>89</v>
      </c>
      <c r="AY97" s="19" t="s">
        <v>262</v>
      </c>
      <c r="BE97" s="207">
        <f t="shared" si="4"/>
        <v>0</v>
      </c>
      <c r="BF97" s="207">
        <f t="shared" si="5"/>
        <v>0</v>
      </c>
      <c r="BG97" s="207">
        <f t="shared" si="6"/>
        <v>0</v>
      </c>
      <c r="BH97" s="207">
        <f t="shared" si="7"/>
        <v>0</v>
      </c>
      <c r="BI97" s="207">
        <f t="shared" si="8"/>
        <v>0</v>
      </c>
      <c r="BJ97" s="19" t="s">
        <v>89</v>
      </c>
      <c r="BK97" s="207">
        <f t="shared" si="9"/>
        <v>0</v>
      </c>
      <c r="BL97" s="19" t="s">
        <v>104</v>
      </c>
      <c r="BM97" s="206" t="s">
        <v>351</v>
      </c>
    </row>
    <row r="98" spans="1:65" s="2" customFormat="1" ht="16.5" customHeight="1">
      <c r="A98" s="37"/>
      <c r="B98" s="38"/>
      <c r="C98" s="195" t="s">
        <v>322</v>
      </c>
      <c r="D98" s="195" t="s">
        <v>264</v>
      </c>
      <c r="E98" s="196" t="s">
        <v>5685</v>
      </c>
      <c r="F98" s="197" t="s">
        <v>5686</v>
      </c>
      <c r="G98" s="198" t="s">
        <v>518</v>
      </c>
      <c r="H98" s="199">
        <v>22</v>
      </c>
      <c r="I98" s="200"/>
      <c r="J98" s="201">
        <f t="shared" si="0"/>
        <v>0</v>
      </c>
      <c r="K98" s="197" t="s">
        <v>44</v>
      </c>
      <c r="L98" s="42"/>
      <c r="M98" s="202" t="s">
        <v>44</v>
      </c>
      <c r="N98" s="203" t="s">
        <v>53</v>
      </c>
      <c r="O98" s="67"/>
      <c r="P98" s="204">
        <f t="shared" si="1"/>
        <v>0</v>
      </c>
      <c r="Q98" s="204">
        <v>0</v>
      </c>
      <c r="R98" s="204">
        <f t="shared" si="2"/>
        <v>0</v>
      </c>
      <c r="S98" s="204">
        <v>0</v>
      </c>
      <c r="T98" s="205">
        <f t="shared" si="3"/>
        <v>0</v>
      </c>
      <c r="U98" s="37"/>
      <c r="V98" s="37"/>
      <c r="W98" s="37"/>
      <c r="X98" s="37"/>
      <c r="Y98" s="37"/>
      <c r="Z98" s="37"/>
      <c r="AA98" s="37"/>
      <c r="AB98" s="37"/>
      <c r="AC98" s="37"/>
      <c r="AD98" s="37"/>
      <c r="AE98" s="37"/>
      <c r="AR98" s="206" t="s">
        <v>104</v>
      </c>
      <c r="AT98" s="206" t="s">
        <v>264</v>
      </c>
      <c r="AU98" s="206" t="s">
        <v>89</v>
      </c>
      <c r="AY98" s="19" t="s">
        <v>262</v>
      </c>
      <c r="BE98" s="207">
        <f t="shared" si="4"/>
        <v>0</v>
      </c>
      <c r="BF98" s="207">
        <f t="shared" si="5"/>
        <v>0</v>
      </c>
      <c r="BG98" s="207">
        <f t="shared" si="6"/>
        <v>0</v>
      </c>
      <c r="BH98" s="207">
        <f t="shared" si="7"/>
        <v>0</v>
      </c>
      <c r="BI98" s="207">
        <f t="shared" si="8"/>
        <v>0</v>
      </c>
      <c r="BJ98" s="19" t="s">
        <v>89</v>
      </c>
      <c r="BK98" s="207">
        <f t="shared" si="9"/>
        <v>0</v>
      </c>
      <c r="BL98" s="19" t="s">
        <v>104</v>
      </c>
      <c r="BM98" s="206" t="s">
        <v>391</v>
      </c>
    </row>
    <row r="99" spans="1:65" s="2" customFormat="1" ht="16.5" customHeight="1">
      <c r="A99" s="37"/>
      <c r="B99" s="38"/>
      <c r="C99" s="195" t="s">
        <v>339</v>
      </c>
      <c r="D99" s="195" t="s">
        <v>264</v>
      </c>
      <c r="E99" s="196" t="s">
        <v>5687</v>
      </c>
      <c r="F99" s="197" t="s">
        <v>5688</v>
      </c>
      <c r="G99" s="198" t="s">
        <v>518</v>
      </c>
      <c r="H99" s="199">
        <v>465</v>
      </c>
      <c r="I99" s="200"/>
      <c r="J99" s="201">
        <f t="shared" si="0"/>
        <v>0</v>
      </c>
      <c r="K99" s="197" t="s">
        <v>44</v>
      </c>
      <c r="L99" s="42"/>
      <c r="M99" s="202" t="s">
        <v>44</v>
      </c>
      <c r="N99" s="203" t="s">
        <v>53</v>
      </c>
      <c r="O99" s="67"/>
      <c r="P99" s="204">
        <f t="shared" si="1"/>
        <v>0</v>
      </c>
      <c r="Q99" s="204">
        <v>0</v>
      </c>
      <c r="R99" s="204">
        <f t="shared" si="2"/>
        <v>0</v>
      </c>
      <c r="S99" s="204">
        <v>0</v>
      </c>
      <c r="T99" s="205">
        <f t="shared" si="3"/>
        <v>0</v>
      </c>
      <c r="U99" s="37"/>
      <c r="V99" s="37"/>
      <c r="W99" s="37"/>
      <c r="X99" s="37"/>
      <c r="Y99" s="37"/>
      <c r="Z99" s="37"/>
      <c r="AA99" s="37"/>
      <c r="AB99" s="37"/>
      <c r="AC99" s="37"/>
      <c r="AD99" s="37"/>
      <c r="AE99" s="37"/>
      <c r="AR99" s="206" t="s">
        <v>104</v>
      </c>
      <c r="AT99" s="206" t="s">
        <v>264</v>
      </c>
      <c r="AU99" s="206" t="s">
        <v>89</v>
      </c>
      <c r="AY99" s="19" t="s">
        <v>262</v>
      </c>
      <c r="BE99" s="207">
        <f t="shared" si="4"/>
        <v>0</v>
      </c>
      <c r="BF99" s="207">
        <f t="shared" si="5"/>
        <v>0</v>
      </c>
      <c r="BG99" s="207">
        <f t="shared" si="6"/>
        <v>0</v>
      </c>
      <c r="BH99" s="207">
        <f t="shared" si="7"/>
        <v>0</v>
      </c>
      <c r="BI99" s="207">
        <f t="shared" si="8"/>
        <v>0</v>
      </c>
      <c r="BJ99" s="19" t="s">
        <v>89</v>
      </c>
      <c r="BK99" s="207">
        <f t="shared" si="9"/>
        <v>0</v>
      </c>
      <c r="BL99" s="19" t="s">
        <v>104</v>
      </c>
      <c r="BM99" s="206" t="s">
        <v>403</v>
      </c>
    </row>
    <row r="100" spans="1:65" s="2" customFormat="1" ht="16.5" customHeight="1">
      <c r="A100" s="37"/>
      <c r="B100" s="38"/>
      <c r="C100" s="195" t="s">
        <v>347</v>
      </c>
      <c r="D100" s="195" t="s">
        <v>264</v>
      </c>
      <c r="E100" s="196" t="s">
        <v>5689</v>
      </c>
      <c r="F100" s="197" t="s">
        <v>5690</v>
      </c>
      <c r="G100" s="198" t="s">
        <v>518</v>
      </c>
      <c r="H100" s="199">
        <v>195</v>
      </c>
      <c r="I100" s="200"/>
      <c r="J100" s="201">
        <f t="shared" si="0"/>
        <v>0</v>
      </c>
      <c r="K100" s="197" t="s">
        <v>44</v>
      </c>
      <c r="L100" s="42"/>
      <c r="M100" s="202" t="s">
        <v>44</v>
      </c>
      <c r="N100" s="203" t="s">
        <v>53</v>
      </c>
      <c r="O100" s="67"/>
      <c r="P100" s="204">
        <f t="shared" si="1"/>
        <v>0</v>
      </c>
      <c r="Q100" s="204">
        <v>0</v>
      </c>
      <c r="R100" s="204">
        <f t="shared" si="2"/>
        <v>0</v>
      </c>
      <c r="S100" s="204">
        <v>0</v>
      </c>
      <c r="T100" s="205">
        <f t="shared" si="3"/>
        <v>0</v>
      </c>
      <c r="U100" s="37"/>
      <c r="V100" s="37"/>
      <c r="W100" s="37"/>
      <c r="X100" s="37"/>
      <c r="Y100" s="37"/>
      <c r="Z100" s="37"/>
      <c r="AA100" s="37"/>
      <c r="AB100" s="37"/>
      <c r="AC100" s="37"/>
      <c r="AD100" s="37"/>
      <c r="AE100" s="37"/>
      <c r="AR100" s="206" t="s">
        <v>104</v>
      </c>
      <c r="AT100" s="206" t="s">
        <v>264</v>
      </c>
      <c r="AU100" s="206" t="s">
        <v>89</v>
      </c>
      <c r="AY100" s="19" t="s">
        <v>262</v>
      </c>
      <c r="BE100" s="207">
        <f t="shared" si="4"/>
        <v>0</v>
      </c>
      <c r="BF100" s="207">
        <f t="shared" si="5"/>
        <v>0</v>
      </c>
      <c r="BG100" s="207">
        <f t="shared" si="6"/>
        <v>0</v>
      </c>
      <c r="BH100" s="207">
        <f t="shared" si="7"/>
        <v>0</v>
      </c>
      <c r="BI100" s="207">
        <f t="shared" si="8"/>
        <v>0</v>
      </c>
      <c r="BJ100" s="19" t="s">
        <v>89</v>
      </c>
      <c r="BK100" s="207">
        <f t="shared" si="9"/>
        <v>0</v>
      </c>
      <c r="BL100" s="19" t="s">
        <v>104</v>
      </c>
      <c r="BM100" s="206" t="s">
        <v>416</v>
      </c>
    </row>
    <row r="101" spans="1:65" s="2" customFormat="1" ht="16.5" customHeight="1">
      <c r="A101" s="37"/>
      <c r="B101" s="38"/>
      <c r="C101" s="195" t="s">
        <v>351</v>
      </c>
      <c r="D101" s="195" t="s">
        <v>264</v>
      </c>
      <c r="E101" s="196" t="s">
        <v>5691</v>
      </c>
      <c r="F101" s="197" t="s">
        <v>5692</v>
      </c>
      <c r="G101" s="198" t="s">
        <v>518</v>
      </c>
      <c r="H101" s="199">
        <v>54</v>
      </c>
      <c r="I101" s="200"/>
      <c r="J101" s="201">
        <f t="shared" si="0"/>
        <v>0</v>
      </c>
      <c r="K101" s="197" t="s">
        <v>44</v>
      </c>
      <c r="L101" s="42"/>
      <c r="M101" s="202" t="s">
        <v>44</v>
      </c>
      <c r="N101" s="203" t="s">
        <v>53</v>
      </c>
      <c r="O101" s="67"/>
      <c r="P101" s="204">
        <f t="shared" si="1"/>
        <v>0</v>
      </c>
      <c r="Q101" s="204">
        <v>0</v>
      </c>
      <c r="R101" s="204">
        <f t="shared" si="2"/>
        <v>0</v>
      </c>
      <c r="S101" s="204">
        <v>0</v>
      </c>
      <c r="T101" s="205">
        <f t="shared" si="3"/>
        <v>0</v>
      </c>
      <c r="U101" s="37"/>
      <c r="V101" s="37"/>
      <c r="W101" s="37"/>
      <c r="X101" s="37"/>
      <c r="Y101" s="37"/>
      <c r="Z101" s="37"/>
      <c r="AA101" s="37"/>
      <c r="AB101" s="37"/>
      <c r="AC101" s="37"/>
      <c r="AD101" s="37"/>
      <c r="AE101" s="37"/>
      <c r="AR101" s="206" t="s">
        <v>104</v>
      </c>
      <c r="AT101" s="206" t="s">
        <v>264</v>
      </c>
      <c r="AU101" s="206" t="s">
        <v>89</v>
      </c>
      <c r="AY101" s="19" t="s">
        <v>262</v>
      </c>
      <c r="BE101" s="207">
        <f t="shared" si="4"/>
        <v>0</v>
      </c>
      <c r="BF101" s="207">
        <f t="shared" si="5"/>
        <v>0</v>
      </c>
      <c r="BG101" s="207">
        <f t="shared" si="6"/>
        <v>0</v>
      </c>
      <c r="BH101" s="207">
        <f t="shared" si="7"/>
        <v>0</v>
      </c>
      <c r="BI101" s="207">
        <f t="shared" si="8"/>
        <v>0</v>
      </c>
      <c r="BJ101" s="19" t="s">
        <v>89</v>
      </c>
      <c r="BK101" s="207">
        <f t="shared" si="9"/>
        <v>0</v>
      </c>
      <c r="BL101" s="19" t="s">
        <v>104</v>
      </c>
      <c r="BM101" s="206" t="s">
        <v>442</v>
      </c>
    </row>
    <row r="102" spans="1:65" s="2" customFormat="1" ht="16.5" customHeight="1">
      <c r="A102" s="37"/>
      <c r="B102" s="38"/>
      <c r="C102" s="195" t="s">
        <v>377</v>
      </c>
      <c r="D102" s="195" t="s">
        <v>264</v>
      </c>
      <c r="E102" s="196" t="s">
        <v>5693</v>
      </c>
      <c r="F102" s="197" t="s">
        <v>5694</v>
      </c>
      <c r="G102" s="198" t="s">
        <v>518</v>
      </c>
      <c r="H102" s="199">
        <v>198</v>
      </c>
      <c r="I102" s="200"/>
      <c r="J102" s="201">
        <f t="shared" si="0"/>
        <v>0</v>
      </c>
      <c r="K102" s="197" t="s">
        <v>44</v>
      </c>
      <c r="L102" s="42"/>
      <c r="M102" s="202" t="s">
        <v>44</v>
      </c>
      <c r="N102" s="203" t="s">
        <v>53</v>
      </c>
      <c r="O102" s="67"/>
      <c r="P102" s="204">
        <f t="shared" si="1"/>
        <v>0</v>
      </c>
      <c r="Q102" s="204">
        <v>0</v>
      </c>
      <c r="R102" s="204">
        <f t="shared" si="2"/>
        <v>0</v>
      </c>
      <c r="S102" s="204">
        <v>0</v>
      </c>
      <c r="T102" s="205">
        <f t="shared" si="3"/>
        <v>0</v>
      </c>
      <c r="U102" s="37"/>
      <c r="V102" s="37"/>
      <c r="W102" s="37"/>
      <c r="X102" s="37"/>
      <c r="Y102" s="37"/>
      <c r="Z102" s="37"/>
      <c r="AA102" s="37"/>
      <c r="AB102" s="37"/>
      <c r="AC102" s="37"/>
      <c r="AD102" s="37"/>
      <c r="AE102" s="37"/>
      <c r="AR102" s="206" t="s">
        <v>104</v>
      </c>
      <c r="AT102" s="206" t="s">
        <v>264</v>
      </c>
      <c r="AU102" s="206" t="s">
        <v>89</v>
      </c>
      <c r="AY102" s="19" t="s">
        <v>262</v>
      </c>
      <c r="BE102" s="207">
        <f t="shared" si="4"/>
        <v>0</v>
      </c>
      <c r="BF102" s="207">
        <f t="shared" si="5"/>
        <v>0</v>
      </c>
      <c r="BG102" s="207">
        <f t="shared" si="6"/>
        <v>0</v>
      </c>
      <c r="BH102" s="207">
        <f t="shared" si="7"/>
        <v>0</v>
      </c>
      <c r="BI102" s="207">
        <f t="shared" si="8"/>
        <v>0</v>
      </c>
      <c r="BJ102" s="19" t="s">
        <v>89</v>
      </c>
      <c r="BK102" s="207">
        <f t="shared" si="9"/>
        <v>0</v>
      </c>
      <c r="BL102" s="19" t="s">
        <v>104</v>
      </c>
      <c r="BM102" s="206" t="s">
        <v>463</v>
      </c>
    </row>
    <row r="103" spans="1:65" s="2" customFormat="1" ht="16.5" customHeight="1">
      <c r="A103" s="37"/>
      <c r="B103" s="38"/>
      <c r="C103" s="195" t="s">
        <v>391</v>
      </c>
      <c r="D103" s="195" t="s">
        <v>264</v>
      </c>
      <c r="E103" s="196" t="s">
        <v>5695</v>
      </c>
      <c r="F103" s="197" t="s">
        <v>5696</v>
      </c>
      <c r="G103" s="198" t="s">
        <v>518</v>
      </c>
      <c r="H103" s="199">
        <v>20</v>
      </c>
      <c r="I103" s="200"/>
      <c r="J103" s="201">
        <f t="shared" si="0"/>
        <v>0</v>
      </c>
      <c r="K103" s="197" t="s">
        <v>44</v>
      </c>
      <c r="L103" s="42"/>
      <c r="M103" s="202" t="s">
        <v>44</v>
      </c>
      <c r="N103" s="203" t="s">
        <v>53</v>
      </c>
      <c r="O103" s="67"/>
      <c r="P103" s="204">
        <f t="shared" si="1"/>
        <v>0</v>
      </c>
      <c r="Q103" s="204">
        <v>0</v>
      </c>
      <c r="R103" s="204">
        <f t="shared" si="2"/>
        <v>0</v>
      </c>
      <c r="S103" s="204">
        <v>0</v>
      </c>
      <c r="T103" s="205">
        <f t="shared" si="3"/>
        <v>0</v>
      </c>
      <c r="U103" s="37"/>
      <c r="V103" s="37"/>
      <c r="W103" s="37"/>
      <c r="X103" s="37"/>
      <c r="Y103" s="37"/>
      <c r="Z103" s="37"/>
      <c r="AA103" s="37"/>
      <c r="AB103" s="37"/>
      <c r="AC103" s="37"/>
      <c r="AD103" s="37"/>
      <c r="AE103" s="37"/>
      <c r="AR103" s="206" t="s">
        <v>104</v>
      </c>
      <c r="AT103" s="206" t="s">
        <v>264</v>
      </c>
      <c r="AU103" s="206" t="s">
        <v>89</v>
      </c>
      <c r="AY103" s="19" t="s">
        <v>262</v>
      </c>
      <c r="BE103" s="207">
        <f t="shared" si="4"/>
        <v>0</v>
      </c>
      <c r="BF103" s="207">
        <f t="shared" si="5"/>
        <v>0</v>
      </c>
      <c r="BG103" s="207">
        <f t="shared" si="6"/>
        <v>0</v>
      </c>
      <c r="BH103" s="207">
        <f t="shared" si="7"/>
        <v>0</v>
      </c>
      <c r="BI103" s="207">
        <f t="shared" si="8"/>
        <v>0</v>
      </c>
      <c r="BJ103" s="19" t="s">
        <v>89</v>
      </c>
      <c r="BK103" s="207">
        <f t="shared" si="9"/>
        <v>0</v>
      </c>
      <c r="BL103" s="19" t="s">
        <v>104</v>
      </c>
      <c r="BM103" s="206" t="s">
        <v>475</v>
      </c>
    </row>
    <row r="104" spans="1:65" s="2" customFormat="1" ht="16.5" customHeight="1">
      <c r="A104" s="37"/>
      <c r="B104" s="38"/>
      <c r="C104" s="195" t="s">
        <v>397</v>
      </c>
      <c r="D104" s="195" t="s">
        <v>264</v>
      </c>
      <c r="E104" s="196" t="s">
        <v>5697</v>
      </c>
      <c r="F104" s="197" t="s">
        <v>5698</v>
      </c>
      <c r="G104" s="198" t="s">
        <v>518</v>
      </c>
      <c r="H104" s="199">
        <v>1560</v>
      </c>
      <c r="I104" s="200"/>
      <c r="J104" s="201">
        <f t="shared" si="0"/>
        <v>0</v>
      </c>
      <c r="K104" s="197" t="s">
        <v>44</v>
      </c>
      <c r="L104" s="42"/>
      <c r="M104" s="202" t="s">
        <v>44</v>
      </c>
      <c r="N104" s="203" t="s">
        <v>53</v>
      </c>
      <c r="O104" s="67"/>
      <c r="P104" s="204">
        <f t="shared" si="1"/>
        <v>0</v>
      </c>
      <c r="Q104" s="204">
        <v>0</v>
      </c>
      <c r="R104" s="204">
        <f t="shared" si="2"/>
        <v>0</v>
      </c>
      <c r="S104" s="204">
        <v>0</v>
      </c>
      <c r="T104" s="205">
        <f t="shared" si="3"/>
        <v>0</v>
      </c>
      <c r="U104" s="37"/>
      <c r="V104" s="37"/>
      <c r="W104" s="37"/>
      <c r="X104" s="37"/>
      <c r="Y104" s="37"/>
      <c r="Z104" s="37"/>
      <c r="AA104" s="37"/>
      <c r="AB104" s="37"/>
      <c r="AC104" s="37"/>
      <c r="AD104" s="37"/>
      <c r="AE104" s="37"/>
      <c r="AR104" s="206" t="s">
        <v>104</v>
      </c>
      <c r="AT104" s="206" t="s">
        <v>264</v>
      </c>
      <c r="AU104" s="206" t="s">
        <v>89</v>
      </c>
      <c r="AY104" s="19" t="s">
        <v>262</v>
      </c>
      <c r="BE104" s="207">
        <f t="shared" si="4"/>
        <v>0</v>
      </c>
      <c r="BF104" s="207">
        <f t="shared" si="5"/>
        <v>0</v>
      </c>
      <c r="BG104" s="207">
        <f t="shared" si="6"/>
        <v>0</v>
      </c>
      <c r="BH104" s="207">
        <f t="shared" si="7"/>
        <v>0</v>
      </c>
      <c r="BI104" s="207">
        <f t="shared" si="8"/>
        <v>0</v>
      </c>
      <c r="BJ104" s="19" t="s">
        <v>89</v>
      </c>
      <c r="BK104" s="207">
        <f t="shared" si="9"/>
        <v>0</v>
      </c>
      <c r="BL104" s="19" t="s">
        <v>104</v>
      </c>
      <c r="BM104" s="206" t="s">
        <v>496</v>
      </c>
    </row>
    <row r="105" spans="1:65" s="2" customFormat="1" ht="16.5" customHeight="1">
      <c r="A105" s="37"/>
      <c r="B105" s="38"/>
      <c r="C105" s="195" t="s">
        <v>403</v>
      </c>
      <c r="D105" s="195" t="s">
        <v>264</v>
      </c>
      <c r="E105" s="196" t="s">
        <v>5699</v>
      </c>
      <c r="F105" s="197" t="s">
        <v>5700</v>
      </c>
      <c r="G105" s="198" t="s">
        <v>518</v>
      </c>
      <c r="H105" s="199">
        <v>165</v>
      </c>
      <c r="I105" s="200"/>
      <c r="J105" s="201">
        <f t="shared" si="0"/>
        <v>0</v>
      </c>
      <c r="K105" s="197" t="s">
        <v>44</v>
      </c>
      <c r="L105" s="42"/>
      <c r="M105" s="202" t="s">
        <v>44</v>
      </c>
      <c r="N105" s="203" t="s">
        <v>53</v>
      </c>
      <c r="O105" s="67"/>
      <c r="P105" s="204">
        <f t="shared" si="1"/>
        <v>0</v>
      </c>
      <c r="Q105" s="204">
        <v>0</v>
      </c>
      <c r="R105" s="204">
        <f t="shared" si="2"/>
        <v>0</v>
      </c>
      <c r="S105" s="204">
        <v>0</v>
      </c>
      <c r="T105" s="205">
        <f t="shared" si="3"/>
        <v>0</v>
      </c>
      <c r="U105" s="37"/>
      <c r="V105" s="37"/>
      <c r="W105" s="37"/>
      <c r="X105" s="37"/>
      <c r="Y105" s="37"/>
      <c r="Z105" s="37"/>
      <c r="AA105" s="37"/>
      <c r="AB105" s="37"/>
      <c r="AC105" s="37"/>
      <c r="AD105" s="37"/>
      <c r="AE105" s="37"/>
      <c r="AR105" s="206" t="s">
        <v>104</v>
      </c>
      <c r="AT105" s="206" t="s">
        <v>264</v>
      </c>
      <c r="AU105" s="206" t="s">
        <v>89</v>
      </c>
      <c r="AY105" s="19" t="s">
        <v>262</v>
      </c>
      <c r="BE105" s="207">
        <f t="shared" si="4"/>
        <v>0</v>
      </c>
      <c r="BF105" s="207">
        <f t="shared" si="5"/>
        <v>0</v>
      </c>
      <c r="BG105" s="207">
        <f t="shared" si="6"/>
        <v>0</v>
      </c>
      <c r="BH105" s="207">
        <f t="shared" si="7"/>
        <v>0</v>
      </c>
      <c r="BI105" s="207">
        <f t="shared" si="8"/>
        <v>0</v>
      </c>
      <c r="BJ105" s="19" t="s">
        <v>89</v>
      </c>
      <c r="BK105" s="207">
        <f t="shared" si="9"/>
        <v>0</v>
      </c>
      <c r="BL105" s="19" t="s">
        <v>104</v>
      </c>
      <c r="BM105" s="206" t="s">
        <v>515</v>
      </c>
    </row>
    <row r="106" spans="1:65" s="2" customFormat="1" ht="16.5" customHeight="1">
      <c r="A106" s="37"/>
      <c r="B106" s="38"/>
      <c r="C106" s="195" t="s">
        <v>410</v>
      </c>
      <c r="D106" s="195" t="s">
        <v>264</v>
      </c>
      <c r="E106" s="196" t="s">
        <v>5701</v>
      </c>
      <c r="F106" s="197" t="s">
        <v>5702</v>
      </c>
      <c r="G106" s="198" t="s">
        <v>518</v>
      </c>
      <c r="H106" s="199">
        <v>22</v>
      </c>
      <c r="I106" s="200"/>
      <c r="J106" s="201">
        <f t="shared" si="0"/>
        <v>0</v>
      </c>
      <c r="K106" s="197" t="s">
        <v>44</v>
      </c>
      <c r="L106" s="42"/>
      <c r="M106" s="202" t="s">
        <v>44</v>
      </c>
      <c r="N106" s="203" t="s">
        <v>53</v>
      </c>
      <c r="O106" s="67"/>
      <c r="P106" s="204">
        <f t="shared" si="1"/>
        <v>0</v>
      </c>
      <c r="Q106" s="204">
        <v>0</v>
      </c>
      <c r="R106" s="204">
        <f t="shared" si="2"/>
        <v>0</v>
      </c>
      <c r="S106" s="204">
        <v>0</v>
      </c>
      <c r="T106" s="205">
        <f t="shared" si="3"/>
        <v>0</v>
      </c>
      <c r="U106" s="37"/>
      <c r="V106" s="37"/>
      <c r="W106" s="37"/>
      <c r="X106" s="37"/>
      <c r="Y106" s="37"/>
      <c r="Z106" s="37"/>
      <c r="AA106" s="37"/>
      <c r="AB106" s="37"/>
      <c r="AC106" s="37"/>
      <c r="AD106" s="37"/>
      <c r="AE106" s="37"/>
      <c r="AR106" s="206" t="s">
        <v>104</v>
      </c>
      <c r="AT106" s="206" t="s">
        <v>264</v>
      </c>
      <c r="AU106" s="206" t="s">
        <v>89</v>
      </c>
      <c r="AY106" s="19" t="s">
        <v>262</v>
      </c>
      <c r="BE106" s="207">
        <f t="shared" si="4"/>
        <v>0</v>
      </c>
      <c r="BF106" s="207">
        <f t="shared" si="5"/>
        <v>0</v>
      </c>
      <c r="BG106" s="207">
        <f t="shared" si="6"/>
        <v>0</v>
      </c>
      <c r="BH106" s="207">
        <f t="shared" si="7"/>
        <v>0</v>
      </c>
      <c r="BI106" s="207">
        <f t="shared" si="8"/>
        <v>0</v>
      </c>
      <c r="BJ106" s="19" t="s">
        <v>89</v>
      </c>
      <c r="BK106" s="207">
        <f t="shared" si="9"/>
        <v>0</v>
      </c>
      <c r="BL106" s="19" t="s">
        <v>104</v>
      </c>
      <c r="BM106" s="206" t="s">
        <v>529</v>
      </c>
    </row>
    <row r="107" spans="1:65" s="2" customFormat="1" ht="16.5" customHeight="1">
      <c r="A107" s="37"/>
      <c r="B107" s="38"/>
      <c r="C107" s="195" t="s">
        <v>416</v>
      </c>
      <c r="D107" s="195" t="s">
        <v>264</v>
      </c>
      <c r="E107" s="196" t="s">
        <v>5703</v>
      </c>
      <c r="F107" s="197" t="s">
        <v>5704</v>
      </c>
      <c r="G107" s="198" t="s">
        <v>518</v>
      </c>
      <c r="H107" s="199">
        <v>3</v>
      </c>
      <c r="I107" s="200"/>
      <c r="J107" s="201">
        <f t="shared" si="0"/>
        <v>0</v>
      </c>
      <c r="K107" s="197" t="s">
        <v>44</v>
      </c>
      <c r="L107" s="42"/>
      <c r="M107" s="202" t="s">
        <v>44</v>
      </c>
      <c r="N107" s="203" t="s">
        <v>53</v>
      </c>
      <c r="O107" s="67"/>
      <c r="P107" s="204">
        <f t="shared" si="1"/>
        <v>0</v>
      </c>
      <c r="Q107" s="204">
        <v>0</v>
      </c>
      <c r="R107" s="204">
        <f t="shared" si="2"/>
        <v>0</v>
      </c>
      <c r="S107" s="204">
        <v>0</v>
      </c>
      <c r="T107" s="205">
        <f t="shared" si="3"/>
        <v>0</v>
      </c>
      <c r="U107" s="37"/>
      <c r="V107" s="37"/>
      <c r="W107" s="37"/>
      <c r="X107" s="37"/>
      <c r="Y107" s="37"/>
      <c r="Z107" s="37"/>
      <c r="AA107" s="37"/>
      <c r="AB107" s="37"/>
      <c r="AC107" s="37"/>
      <c r="AD107" s="37"/>
      <c r="AE107" s="37"/>
      <c r="AR107" s="206" t="s">
        <v>104</v>
      </c>
      <c r="AT107" s="206" t="s">
        <v>264</v>
      </c>
      <c r="AU107" s="206" t="s">
        <v>89</v>
      </c>
      <c r="AY107" s="19" t="s">
        <v>262</v>
      </c>
      <c r="BE107" s="207">
        <f t="shared" si="4"/>
        <v>0</v>
      </c>
      <c r="BF107" s="207">
        <f t="shared" si="5"/>
        <v>0</v>
      </c>
      <c r="BG107" s="207">
        <f t="shared" si="6"/>
        <v>0</v>
      </c>
      <c r="BH107" s="207">
        <f t="shared" si="7"/>
        <v>0</v>
      </c>
      <c r="BI107" s="207">
        <f t="shared" si="8"/>
        <v>0</v>
      </c>
      <c r="BJ107" s="19" t="s">
        <v>89</v>
      </c>
      <c r="BK107" s="207">
        <f t="shared" si="9"/>
        <v>0</v>
      </c>
      <c r="BL107" s="19" t="s">
        <v>104</v>
      </c>
      <c r="BM107" s="206" t="s">
        <v>546</v>
      </c>
    </row>
    <row r="108" spans="1:65" s="2" customFormat="1" ht="16.5" customHeight="1">
      <c r="A108" s="37"/>
      <c r="B108" s="38"/>
      <c r="C108" s="195" t="s">
        <v>8</v>
      </c>
      <c r="D108" s="195" t="s">
        <v>264</v>
      </c>
      <c r="E108" s="196" t="s">
        <v>5705</v>
      </c>
      <c r="F108" s="197" t="s">
        <v>5706</v>
      </c>
      <c r="G108" s="198" t="s">
        <v>518</v>
      </c>
      <c r="H108" s="199">
        <v>22</v>
      </c>
      <c r="I108" s="200"/>
      <c r="J108" s="201">
        <f t="shared" si="0"/>
        <v>0</v>
      </c>
      <c r="K108" s="197" t="s">
        <v>44</v>
      </c>
      <c r="L108" s="42"/>
      <c r="M108" s="202" t="s">
        <v>44</v>
      </c>
      <c r="N108" s="203" t="s">
        <v>53</v>
      </c>
      <c r="O108" s="67"/>
      <c r="P108" s="204">
        <f t="shared" si="1"/>
        <v>0</v>
      </c>
      <c r="Q108" s="204">
        <v>0</v>
      </c>
      <c r="R108" s="204">
        <f t="shared" si="2"/>
        <v>0</v>
      </c>
      <c r="S108" s="204">
        <v>0</v>
      </c>
      <c r="T108" s="205">
        <f t="shared" si="3"/>
        <v>0</v>
      </c>
      <c r="U108" s="37"/>
      <c r="V108" s="37"/>
      <c r="W108" s="37"/>
      <c r="X108" s="37"/>
      <c r="Y108" s="37"/>
      <c r="Z108" s="37"/>
      <c r="AA108" s="37"/>
      <c r="AB108" s="37"/>
      <c r="AC108" s="37"/>
      <c r="AD108" s="37"/>
      <c r="AE108" s="37"/>
      <c r="AR108" s="206" t="s">
        <v>104</v>
      </c>
      <c r="AT108" s="206" t="s">
        <v>264</v>
      </c>
      <c r="AU108" s="206" t="s">
        <v>89</v>
      </c>
      <c r="AY108" s="19" t="s">
        <v>262</v>
      </c>
      <c r="BE108" s="207">
        <f t="shared" si="4"/>
        <v>0</v>
      </c>
      <c r="BF108" s="207">
        <f t="shared" si="5"/>
        <v>0</v>
      </c>
      <c r="BG108" s="207">
        <f t="shared" si="6"/>
        <v>0</v>
      </c>
      <c r="BH108" s="207">
        <f t="shared" si="7"/>
        <v>0</v>
      </c>
      <c r="BI108" s="207">
        <f t="shared" si="8"/>
        <v>0</v>
      </c>
      <c r="BJ108" s="19" t="s">
        <v>89</v>
      </c>
      <c r="BK108" s="207">
        <f t="shared" si="9"/>
        <v>0</v>
      </c>
      <c r="BL108" s="19" t="s">
        <v>104</v>
      </c>
      <c r="BM108" s="206" t="s">
        <v>587</v>
      </c>
    </row>
    <row r="109" spans="1:65" s="2" customFormat="1" ht="16.5" customHeight="1">
      <c r="A109" s="37"/>
      <c r="B109" s="38"/>
      <c r="C109" s="195" t="s">
        <v>442</v>
      </c>
      <c r="D109" s="195" t="s">
        <v>264</v>
      </c>
      <c r="E109" s="196" t="s">
        <v>5707</v>
      </c>
      <c r="F109" s="197" t="s">
        <v>5708</v>
      </c>
      <c r="G109" s="198" t="s">
        <v>590</v>
      </c>
      <c r="H109" s="199">
        <v>351</v>
      </c>
      <c r="I109" s="200"/>
      <c r="J109" s="201">
        <f t="shared" si="0"/>
        <v>0</v>
      </c>
      <c r="K109" s="197" t="s">
        <v>44</v>
      </c>
      <c r="L109" s="42"/>
      <c r="M109" s="202" t="s">
        <v>44</v>
      </c>
      <c r="N109" s="203" t="s">
        <v>53</v>
      </c>
      <c r="O109" s="67"/>
      <c r="P109" s="204">
        <f t="shared" si="1"/>
        <v>0</v>
      </c>
      <c r="Q109" s="204">
        <v>0</v>
      </c>
      <c r="R109" s="204">
        <f t="shared" si="2"/>
        <v>0</v>
      </c>
      <c r="S109" s="204">
        <v>0</v>
      </c>
      <c r="T109" s="205">
        <f t="shared" si="3"/>
        <v>0</v>
      </c>
      <c r="U109" s="37"/>
      <c r="V109" s="37"/>
      <c r="W109" s="37"/>
      <c r="X109" s="37"/>
      <c r="Y109" s="37"/>
      <c r="Z109" s="37"/>
      <c r="AA109" s="37"/>
      <c r="AB109" s="37"/>
      <c r="AC109" s="37"/>
      <c r="AD109" s="37"/>
      <c r="AE109" s="37"/>
      <c r="AR109" s="206" t="s">
        <v>104</v>
      </c>
      <c r="AT109" s="206" t="s">
        <v>264</v>
      </c>
      <c r="AU109" s="206" t="s">
        <v>89</v>
      </c>
      <c r="AY109" s="19" t="s">
        <v>262</v>
      </c>
      <c r="BE109" s="207">
        <f t="shared" si="4"/>
        <v>0</v>
      </c>
      <c r="BF109" s="207">
        <f t="shared" si="5"/>
        <v>0</v>
      </c>
      <c r="BG109" s="207">
        <f t="shared" si="6"/>
        <v>0</v>
      </c>
      <c r="BH109" s="207">
        <f t="shared" si="7"/>
        <v>0</v>
      </c>
      <c r="BI109" s="207">
        <f t="shared" si="8"/>
        <v>0</v>
      </c>
      <c r="BJ109" s="19" t="s">
        <v>89</v>
      </c>
      <c r="BK109" s="207">
        <f t="shared" si="9"/>
        <v>0</v>
      </c>
      <c r="BL109" s="19" t="s">
        <v>104</v>
      </c>
      <c r="BM109" s="206" t="s">
        <v>619</v>
      </c>
    </row>
    <row r="110" spans="1:65" s="2" customFormat="1" ht="16.5" customHeight="1">
      <c r="A110" s="37"/>
      <c r="B110" s="38"/>
      <c r="C110" s="195" t="s">
        <v>453</v>
      </c>
      <c r="D110" s="195" t="s">
        <v>264</v>
      </c>
      <c r="E110" s="196" t="s">
        <v>5709</v>
      </c>
      <c r="F110" s="197" t="s">
        <v>5710</v>
      </c>
      <c r="G110" s="198" t="s">
        <v>518</v>
      </c>
      <c r="H110" s="199">
        <v>22</v>
      </c>
      <c r="I110" s="200"/>
      <c r="J110" s="201">
        <f t="shared" si="0"/>
        <v>0</v>
      </c>
      <c r="K110" s="197" t="s">
        <v>44</v>
      </c>
      <c r="L110" s="42"/>
      <c r="M110" s="202" t="s">
        <v>44</v>
      </c>
      <c r="N110" s="203" t="s">
        <v>53</v>
      </c>
      <c r="O110" s="67"/>
      <c r="P110" s="204">
        <f t="shared" si="1"/>
        <v>0</v>
      </c>
      <c r="Q110" s="204">
        <v>0</v>
      </c>
      <c r="R110" s="204">
        <f t="shared" si="2"/>
        <v>0</v>
      </c>
      <c r="S110" s="204">
        <v>0</v>
      </c>
      <c r="T110" s="205">
        <f t="shared" si="3"/>
        <v>0</v>
      </c>
      <c r="U110" s="37"/>
      <c r="V110" s="37"/>
      <c r="W110" s="37"/>
      <c r="X110" s="37"/>
      <c r="Y110" s="37"/>
      <c r="Z110" s="37"/>
      <c r="AA110" s="37"/>
      <c r="AB110" s="37"/>
      <c r="AC110" s="37"/>
      <c r="AD110" s="37"/>
      <c r="AE110" s="37"/>
      <c r="AR110" s="206" t="s">
        <v>104</v>
      </c>
      <c r="AT110" s="206" t="s">
        <v>264</v>
      </c>
      <c r="AU110" s="206" t="s">
        <v>89</v>
      </c>
      <c r="AY110" s="19" t="s">
        <v>262</v>
      </c>
      <c r="BE110" s="207">
        <f t="shared" si="4"/>
        <v>0</v>
      </c>
      <c r="BF110" s="207">
        <f t="shared" si="5"/>
        <v>0</v>
      </c>
      <c r="BG110" s="207">
        <f t="shared" si="6"/>
        <v>0</v>
      </c>
      <c r="BH110" s="207">
        <f t="shared" si="7"/>
        <v>0</v>
      </c>
      <c r="BI110" s="207">
        <f t="shared" si="8"/>
        <v>0</v>
      </c>
      <c r="BJ110" s="19" t="s">
        <v>89</v>
      </c>
      <c r="BK110" s="207">
        <f t="shared" si="9"/>
        <v>0</v>
      </c>
      <c r="BL110" s="19" t="s">
        <v>104</v>
      </c>
      <c r="BM110" s="206" t="s">
        <v>638</v>
      </c>
    </row>
    <row r="111" spans="1:65" s="2" customFormat="1" ht="16.5" customHeight="1">
      <c r="A111" s="37"/>
      <c r="B111" s="38"/>
      <c r="C111" s="195" t="s">
        <v>463</v>
      </c>
      <c r="D111" s="195" t="s">
        <v>264</v>
      </c>
      <c r="E111" s="196" t="s">
        <v>5711</v>
      </c>
      <c r="F111" s="197" t="s">
        <v>5712</v>
      </c>
      <c r="G111" s="198" t="s">
        <v>590</v>
      </c>
      <c r="H111" s="199">
        <v>155</v>
      </c>
      <c r="I111" s="200"/>
      <c r="J111" s="201">
        <f t="shared" si="0"/>
        <v>0</v>
      </c>
      <c r="K111" s="197" t="s">
        <v>44</v>
      </c>
      <c r="L111" s="42"/>
      <c r="M111" s="202" t="s">
        <v>44</v>
      </c>
      <c r="N111" s="203" t="s">
        <v>53</v>
      </c>
      <c r="O111" s="67"/>
      <c r="P111" s="204">
        <f t="shared" si="1"/>
        <v>0</v>
      </c>
      <c r="Q111" s="204">
        <v>0</v>
      </c>
      <c r="R111" s="204">
        <f t="shared" si="2"/>
        <v>0</v>
      </c>
      <c r="S111" s="204">
        <v>0</v>
      </c>
      <c r="T111" s="205">
        <f t="shared" si="3"/>
        <v>0</v>
      </c>
      <c r="U111" s="37"/>
      <c r="V111" s="37"/>
      <c r="W111" s="37"/>
      <c r="X111" s="37"/>
      <c r="Y111" s="37"/>
      <c r="Z111" s="37"/>
      <c r="AA111" s="37"/>
      <c r="AB111" s="37"/>
      <c r="AC111" s="37"/>
      <c r="AD111" s="37"/>
      <c r="AE111" s="37"/>
      <c r="AR111" s="206" t="s">
        <v>104</v>
      </c>
      <c r="AT111" s="206" t="s">
        <v>264</v>
      </c>
      <c r="AU111" s="206" t="s">
        <v>89</v>
      </c>
      <c r="AY111" s="19" t="s">
        <v>262</v>
      </c>
      <c r="BE111" s="207">
        <f t="shared" si="4"/>
        <v>0</v>
      </c>
      <c r="BF111" s="207">
        <f t="shared" si="5"/>
        <v>0</v>
      </c>
      <c r="BG111" s="207">
        <f t="shared" si="6"/>
        <v>0</v>
      </c>
      <c r="BH111" s="207">
        <f t="shared" si="7"/>
        <v>0</v>
      </c>
      <c r="BI111" s="207">
        <f t="shared" si="8"/>
        <v>0</v>
      </c>
      <c r="BJ111" s="19" t="s">
        <v>89</v>
      </c>
      <c r="BK111" s="207">
        <f t="shared" si="9"/>
        <v>0</v>
      </c>
      <c r="BL111" s="19" t="s">
        <v>104</v>
      </c>
      <c r="BM111" s="206" t="s">
        <v>657</v>
      </c>
    </row>
    <row r="112" spans="1:65" s="2" customFormat="1" ht="16.5" customHeight="1">
      <c r="A112" s="37"/>
      <c r="B112" s="38"/>
      <c r="C112" s="195" t="s">
        <v>467</v>
      </c>
      <c r="D112" s="195" t="s">
        <v>264</v>
      </c>
      <c r="E112" s="196" t="s">
        <v>5713</v>
      </c>
      <c r="F112" s="197" t="s">
        <v>5714</v>
      </c>
      <c r="G112" s="198" t="s">
        <v>590</v>
      </c>
      <c r="H112" s="199">
        <v>27</v>
      </c>
      <c r="I112" s="200"/>
      <c r="J112" s="201">
        <f t="shared" si="0"/>
        <v>0</v>
      </c>
      <c r="K112" s="197" t="s">
        <v>44</v>
      </c>
      <c r="L112" s="42"/>
      <c r="M112" s="202" t="s">
        <v>44</v>
      </c>
      <c r="N112" s="203" t="s">
        <v>53</v>
      </c>
      <c r="O112" s="67"/>
      <c r="P112" s="204">
        <f t="shared" si="1"/>
        <v>0</v>
      </c>
      <c r="Q112" s="204">
        <v>0</v>
      </c>
      <c r="R112" s="204">
        <f t="shared" si="2"/>
        <v>0</v>
      </c>
      <c r="S112" s="204">
        <v>0</v>
      </c>
      <c r="T112" s="205">
        <f t="shared" si="3"/>
        <v>0</v>
      </c>
      <c r="U112" s="37"/>
      <c r="V112" s="37"/>
      <c r="W112" s="37"/>
      <c r="X112" s="37"/>
      <c r="Y112" s="37"/>
      <c r="Z112" s="37"/>
      <c r="AA112" s="37"/>
      <c r="AB112" s="37"/>
      <c r="AC112" s="37"/>
      <c r="AD112" s="37"/>
      <c r="AE112" s="37"/>
      <c r="AR112" s="206" t="s">
        <v>104</v>
      </c>
      <c r="AT112" s="206" t="s">
        <v>264</v>
      </c>
      <c r="AU112" s="206" t="s">
        <v>89</v>
      </c>
      <c r="AY112" s="19" t="s">
        <v>262</v>
      </c>
      <c r="BE112" s="207">
        <f t="shared" si="4"/>
        <v>0</v>
      </c>
      <c r="BF112" s="207">
        <f t="shared" si="5"/>
        <v>0</v>
      </c>
      <c r="BG112" s="207">
        <f t="shared" si="6"/>
        <v>0</v>
      </c>
      <c r="BH112" s="207">
        <f t="shared" si="7"/>
        <v>0</v>
      </c>
      <c r="BI112" s="207">
        <f t="shared" si="8"/>
        <v>0</v>
      </c>
      <c r="BJ112" s="19" t="s">
        <v>89</v>
      </c>
      <c r="BK112" s="207">
        <f t="shared" si="9"/>
        <v>0</v>
      </c>
      <c r="BL112" s="19" t="s">
        <v>104</v>
      </c>
      <c r="BM112" s="206" t="s">
        <v>668</v>
      </c>
    </row>
    <row r="113" spans="1:65" s="2" customFormat="1" ht="16.5" customHeight="1">
      <c r="A113" s="37"/>
      <c r="B113" s="38"/>
      <c r="C113" s="195" t="s">
        <v>475</v>
      </c>
      <c r="D113" s="195" t="s">
        <v>264</v>
      </c>
      <c r="E113" s="196" t="s">
        <v>5715</v>
      </c>
      <c r="F113" s="197" t="s">
        <v>5716</v>
      </c>
      <c r="G113" s="198" t="s">
        <v>518</v>
      </c>
      <c r="H113" s="199">
        <v>27</v>
      </c>
      <c r="I113" s="200"/>
      <c r="J113" s="201">
        <f t="shared" si="0"/>
        <v>0</v>
      </c>
      <c r="K113" s="197" t="s">
        <v>44</v>
      </c>
      <c r="L113" s="42"/>
      <c r="M113" s="202" t="s">
        <v>44</v>
      </c>
      <c r="N113" s="203" t="s">
        <v>53</v>
      </c>
      <c r="O113" s="67"/>
      <c r="P113" s="204">
        <f t="shared" si="1"/>
        <v>0</v>
      </c>
      <c r="Q113" s="204">
        <v>0</v>
      </c>
      <c r="R113" s="204">
        <f t="shared" si="2"/>
        <v>0</v>
      </c>
      <c r="S113" s="204">
        <v>0</v>
      </c>
      <c r="T113" s="205">
        <f t="shared" si="3"/>
        <v>0</v>
      </c>
      <c r="U113" s="37"/>
      <c r="V113" s="37"/>
      <c r="W113" s="37"/>
      <c r="X113" s="37"/>
      <c r="Y113" s="37"/>
      <c r="Z113" s="37"/>
      <c r="AA113" s="37"/>
      <c r="AB113" s="37"/>
      <c r="AC113" s="37"/>
      <c r="AD113" s="37"/>
      <c r="AE113" s="37"/>
      <c r="AR113" s="206" t="s">
        <v>104</v>
      </c>
      <c r="AT113" s="206" t="s">
        <v>264</v>
      </c>
      <c r="AU113" s="206" t="s">
        <v>89</v>
      </c>
      <c r="AY113" s="19" t="s">
        <v>262</v>
      </c>
      <c r="BE113" s="207">
        <f t="shared" si="4"/>
        <v>0</v>
      </c>
      <c r="BF113" s="207">
        <f t="shared" si="5"/>
        <v>0</v>
      </c>
      <c r="BG113" s="207">
        <f t="shared" si="6"/>
        <v>0</v>
      </c>
      <c r="BH113" s="207">
        <f t="shared" si="7"/>
        <v>0</v>
      </c>
      <c r="BI113" s="207">
        <f t="shared" si="8"/>
        <v>0</v>
      </c>
      <c r="BJ113" s="19" t="s">
        <v>89</v>
      </c>
      <c r="BK113" s="207">
        <f t="shared" si="9"/>
        <v>0</v>
      </c>
      <c r="BL113" s="19" t="s">
        <v>104</v>
      </c>
      <c r="BM113" s="206" t="s">
        <v>708</v>
      </c>
    </row>
    <row r="114" spans="1:65" s="2" customFormat="1" ht="16.5" customHeight="1">
      <c r="A114" s="37"/>
      <c r="B114" s="38"/>
      <c r="C114" s="195" t="s">
        <v>7</v>
      </c>
      <c r="D114" s="195" t="s">
        <v>264</v>
      </c>
      <c r="E114" s="196" t="s">
        <v>5717</v>
      </c>
      <c r="F114" s="197" t="s">
        <v>5718</v>
      </c>
      <c r="G114" s="198" t="s">
        <v>518</v>
      </c>
      <c r="H114" s="199">
        <v>1</v>
      </c>
      <c r="I114" s="200"/>
      <c r="J114" s="201">
        <f t="shared" si="0"/>
        <v>0</v>
      </c>
      <c r="K114" s="197" t="s">
        <v>44</v>
      </c>
      <c r="L114" s="42"/>
      <c r="M114" s="202" t="s">
        <v>44</v>
      </c>
      <c r="N114" s="203" t="s">
        <v>53</v>
      </c>
      <c r="O114" s="67"/>
      <c r="P114" s="204">
        <f t="shared" si="1"/>
        <v>0</v>
      </c>
      <c r="Q114" s="204">
        <v>0</v>
      </c>
      <c r="R114" s="204">
        <f t="shared" si="2"/>
        <v>0</v>
      </c>
      <c r="S114" s="204">
        <v>0</v>
      </c>
      <c r="T114" s="205">
        <f t="shared" si="3"/>
        <v>0</v>
      </c>
      <c r="U114" s="37"/>
      <c r="V114" s="37"/>
      <c r="W114" s="37"/>
      <c r="X114" s="37"/>
      <c r="Y114" s="37"/>
      <c r="Z114" s="37"/>
      <c r="AA114" s="37"/>
      <c r="AB114" s="37"/>
      <c r="AC114" s="37"/>
      <c r="AD114" s="37"/>
      <c r="AE114" s="37"/>
      <c r="AR114" s="206" t="s">
        <v>104</v>
      </c>
      <c r="AT114" s="206" t="s">
        <v>264</v>
      </c>
      <c r="AU114" s="206" t="s">
        <v>89</v>
      </c>
      <c r="AY114" s="19" t="s">
        <v>262</v>
      </c>
      <c r="BE114" s="207">
        <f t="shared" si="4"/>
        <v>0</v>
      </c>
      <c r="BF114" s="207">
        <f t="shared" si="5"/>
        <v>0</v>
      </c>
      <c r="BG114" s="207">
        <f t="shared" si="6"/>
        <v>0</v>
      </c>
      <c r="BH114" s="207">
        <f t="shared" si="7"/>
        <v>0</v>
      </c>
      <c r="BI114" s="207">
        <f t="shared" si="8"/>
        <v>0</v>
      </c>
      <c r="BJ114" s="19" t="s">
        <v>89</v>
      </c>
      <c r="BK114" s="207">
        <f t="shared" si="9"/>
        <v>0</v>
      </c>
      <c r="BL114" s="19" t="s">
        <v>104</v>
      </c>
      <c r="BM114" s="206" t="s">
        <v>718</v>
      </c>
    </row>
    <row r="115" spans="1:65" s="2" customFormat="1" ht="16.5" customHeight="1">
      <c r="A115" s="37"/>
      <c r="B115" s="38"/>
      <c r="C115" s="195" t="s">
        <v>496</v>
      </c>
      <c r="D115" s="195" t="s">
        <v>264</v>
      </c>
      <c r="E115" s="196" t="s">
        <v>5719</v>
      </c>
      <c r="F115" s="197" t="s">
        <v>5720</v>
      </c>
      <c r="G115" s="198" t="s">
        <v>518</v>
      </c>
      <c r="H115" s="199">
        <v>27</v>
      </c>
      <c r="I115" s="200"/>
      <c r="J115" s="201">
        <f t="shared" si="0"/>
        <v>0</v>
      </c>
      <c r="K115" s="197" t="s">
        <v>44</v>
      </c>
      <c r="L115" s="42"/>
      <c r="M115" s="202" t="s">
        <v>44</v>
      </c>
      <c r="N115" s="203" t="s">
        <v>53</v>
      </c>
      <c r="O115" s="67"/>
      <c r="P115" s="204">
        <f t="shared" si="1"/>
        <v>0</v>
      </c>
      <c r="Q115" s="204">
        <v>0</v>
      </c>
      <c r="R115" s="204">
        <f t="shared" si="2"/>
        <v>0</v>
      </c>
      <c r="S115" s="204">
        <v>0</v>
      </c>
      <c r="T115" s="205">
        <f t="shared" si="3"/>
        <v>0</v>
      </c>
      <c r="U115" s="37"/>
      <c r="V115" s="37"/>
      <c r="W115" s="37"/>
      <c r="X115" s="37"/>
      <c r="Y115" s="37"/>
      <c r="Z115" s="37"/>
      <c r="AA115" s="37"/>
      <c r="AB115" s="37"/>
      <c r="AC115" s="37"/>
      <c r="AD115" s="37"/>
      <c r="AE115" s="37"/>
      <c r="AR115" s="206" t="s">
        <v>104</v>
      </c>
      <c r="AT115" s="206" t="s">
        <v>264</v>
      </c>
      <c r="AU115" s="206" t="s">
        <v>89</v>
      </c>
      <c r="AY115" s="19" t="s">
        <v>262</v>
      </c>
      <c r="BE115" s="207">
        <f t="shared" si="4"/>
        <v>0</v>
      </c>
      <c r="BF115" s="207">
        <f t="shared" si="5"/>
        <v>0</v>
      </c>
      <c r="BG115" s="207">
        <f t="shared" si="6"/>
        <v>0</v>
      </c>
      <c r="BH115" s="207">
        <f t="shared" si="7"/>
        <v>0</v>
      </c>
      <c r="BI115" s="207">
        <f t="shared" si="8"/>
        <v>0</v>
      </c>
      <c r="BJ115" s="19" t="s">
        <v>89</v>
      </c>
      <c r="BK115" s="207">
        <f t="shared" si="9"/>
        <v>0</v>
      </c>
      <c r="BL115" s="19" t="s">
        <v>104</v>
      </c>
      <c r="BM115" s="206" t="s">
        <v>733</v>
      </c>
    </row>
    <row r="116" spans="1:65" s="2" customFormat="1" ht="16.5" customHeight="1">
      <c r="A116" s="37"/>
      <c r="B116" s="38"/>
      <c r="C116" s="195" t="s">
        <v>511</v>
      </c>
      <c r="D116" s="195" t="s">
        <v>264</v>
      </c>
      <c r="E116" s="196" t="s">
        <v>5721</v>
      </c>
      <c r="F116" s="197" t="s">
        <v>5722</v>
      </c>
      <c r="G116" s="198" t="s">
        <v>518</v>
      </c>
      <c r="H116" s="199">
        <v>27</v>
      </c>
      <c r="I116" s="200"/>
      <c r="J116" s="201">
        <f t="shared" si="0"/>
        <v>0</v>
      </c>
      <c r="K116" s="197" t="s">
        <v>44</v>
      </c>
      <c r="L116" s="42"/>
      <c r="M116" s="202" t="s">
        <v>44</v>
      </c>
      <c r="N116" s="203" t="s">
        <v>53</v>
      </c>
      <c r="O116" s="67"/>
      <c r="P116" s="204">
        <f t="shared" si="1"/>
        <v>0</v>
      </c>
      <c r="Q116" s="204">
        <v>0</v>
      </c>
      <c r="R116" s="204">
        <f t="shared" si="2"/>
        <v>0</v>
      </c>
      <c r="S116" s="204">
        <v>0</v>
      </c>
      <c r="T116" s="205">
        <f t="shared" si="3"/>
        <v>0</v>
      </c>
      <c r="U116" s="37"/>
      <c r="V116" s="37"/>
      <c r="W116" s="37"/>
      <c r="X116" s="37"/>
      <c r="Y116" s="37"/>
      <c r="Z116" s="37"/>
      <c r="AA116" s="37"/>
      <c r="AB116" s="37"/>
      <c r="AC116" s="37"/>
      <c r="AD116" s="37"/>
      <c r="AE116" s="37"/>
      <c r="AR116" s="206" t="s">
        <v>104</v>
      </c>
      <c r="AT116" s="206" t="s">
        <v>264</v>
      </c>
      <c r="AU116" s="206" t="s">
        <v>89</v>
      </c>
      <c r="AY116" s="19" t="s">
        <v>262</v>
      </c>
      <c r="BE116" s="207">
        <f t="shared" si="4"/>
        <v>0</v>
      </c>
      <c r="BF116" s="207">
        <f t="shared" si="5"/>
        <v>0</v>
      </c>
      <c r="BG116" s="207">
        <f t="shared" si="6"/>
        <v>0</v>
      </c>
      <c r="BH116" s="207">
        <f t="shared" si="7"/>
        <v>0</v>
      </c>
      <c r="BI116" s="207">
        <f t="shared" si="8"/>
        <v>0</v>
      </c>
      <c r="BJ116" s="19" t="s">
        <v>89</v>
      </c>
      <c r="BK116" s="207">
        <f t="shared" si="9"/>
        <v>0</v>
      </c>
      <c r="BL116" s="19" t="s">
        <v>104</v>
      </c>
      <c r="BM116" s="206" t="s">
        <v>744</v>
      </c>
    </row>
    <row r="117" spans="1:65" s="2" customFormat="1" ht="16.5" customHeight="1">
      <c r="A117" s="37"/>
      <c r="B117" s="38"/>
      <c r="C117" s="195" t="s">
        <v>515</v>
      </c>
      <c r="D117" s="195" t="s">
        <v>264</v>
      </c>
      <c r="E117" s="196" t="s">
        <v>5723</v>
      </c>
      <c r="F117" s="197" t="s">
        <v>5724</v>
      </c>
      <c r="G117" s="198" t="s">
        <v>590</v>
      </c>
      <c r="H117" s="199">
        <v>351</v>
      </c>
      <c r="I117" s="200"/>
      <c r="J117" s="201">
        <f t="shared" si="0"/>
        <v>0</v>
      </c>
      <c r="K117" s="197" t="s">
        <v>44</v>
      </c>
      <c r="L117" s="42"/>
      <c r="M117" s="202" t="s">
        <v>44</v>
      </c>
      <c r="N117" s="203" t="s">
        <v>53</v>
      </c>
      <c r="O117" s="67"/>
      <c r="P117" s="204">
        <f t="shared" si="1"/>
        <v>0</v>
      </c>
      <c r="Q117" s="204">
        <v>0</v>
      </c>
      <c r="R117" s="204">
        <f t="shared" si="2"/>
        <v>0</v>
      </c>
      <c r="S117" s="204">
        <v>0</v>
      </c>
      <c r="T117" s="205">
        <f t="shared" si="3"/>
        <v>0</v>
      </c>
      <c r="U117" s="37"/>
      <c r="V117" s="37"/>
      <c r="W117" s="37"/>
      <c r="X117" s="37"/>
      <c r="Y117" s="37"/>
      <c r="Z117" s="37"/>
      <c r="AA117" s="37"/>
      <c r="AB117" s="37"/>
      <c r="AC117" s="37"/>
      <c r="AD117" s="37"/>
      <c r="AE117" s="37"/>
      <c r="AR117" s="206" t="s">
        <v>104</v>
      </c>
      <c r="AT117" s="206" t="s">
        <v>264</v>
      </c>
      <c r="AU117" s="206" t="s">
        <v>89</v>
      </c>
      <c r="AY117" s="19" t="s">
        <v>262</v>
      </c>
      <c r="BE117" s="207">
        <f t="shared" si="4"/>
        <v>0</v>
      </c>
      <c r="BF117" s="207">
        <f t="shared" si="5"/>
        <v>0</v>
      </c>
      <c r="BG117" s="207">
        <f t="shared" si="6"/>
        <v>0</v>
      </c>
      <c r="BH117" s="207">
        <f t="shared" si="7"/>
        <v>0</v>
      </c>
      <c r="BI117" s="207">
        <f t="shared" si="8"/>
        <v>0</v>
      </c>
      <c r="BJ117" s="19" t="s">
        <v>89</v>
      </c>
      <c r="BK117" s="207">
        <f t="shared" si="9"/>
        <v>0</v>
      </c>
      <c r="BL117" s="19" t="s">
        <v>104</v>
      </c>
      <c r="BM117" s="206" t="s">
        <v>903</v>
      </c>
    </row>
    <row r="118" spans="1:65" s="2" customFormat="1" ht="16.5" customHeight="1">
      <c r="A118" s="37"/>
      <c r="B118" s="38"/>
      <c r="C118" s="195" t="s">
        <v>523</v>
      </c>
      <c r="D118" s="195" t="s">
        <v>264</v>
      </c>
      <c r="E118" s="196" t="s">
        <v>5725</v>
      </c>
      <c r="F118" s="197" t="s">
        <v>5726</v>
      </c>
      <c r="G118" s="198" t="s">
        <v>518</v>
      </c>
      <c r="H118" s="199">
        <v>1</v>
      </c>
      <c r="I118" s="200"/>
      <c r="J118" s="201">
        <f t="shared" si="0"/>
        <v>0</v>
      </c>
      <c r="K118" s="197" t="s">
        <v>44</v>
      </c>
      <c r="L118" s="42"/>
      <c r="M118" s="202" t="s">
        <v>44</v>
      </c>
      <c r="N118" s="203" t="s">
        <v>53</v>
      </c>
      <c r="O118" s="67"/>
      <c r="P118" s="204">
        <f t="shared" si="1"/>
        <v>0</v>
      </c>
      <c r="Q118" s="204">
        <v>0</v>
      </c>
      <c r="R118" s="204">
        <f t="shared" si="2"/>
        <v>0</v>
      </c>
      <c r="S118" s="204">
        <v>0</v>
      </c>
      <c r="T118" s="205">
        <f t="shared" si="3"/>
        <v>0</v>
      </c>
      <c r="U118" s="37"/>
      <c r="V118" s="37"/>
      <c r="W118" s="37"/>
      <c r="X118" s="37"/>
      <c r="Y118" s="37"/>
      <c r="Z118" s="37"/>
      <c r="AA118" s="37"/>
      <c r="AB118" s="37"/>
      <c r="AC118" s="37"/>
      <c r="AD118" s="37"/>
      <c r="AE118" s="37"/>
      <c r="AR118" s="206" t="s">
        <v>104</v>
      </c>
      <c r="AT118" s="206" t="s">
        <v>264</v>
      </c>
      <c r="AU118" s="206" t="s">
        <v>89</v>
      </c>
      <c r="AY118" s="19" t="s">
        <v>262</v>
      </c>
      <c r="BE118" s="207">
        <f t="shared" si="4"/>
        <v>0</v>
      </c>
      <c r="BF118" s="207">
        <f t="shared" si="5"/>
        <v>0</v>
      </c>
      <c r="BG118" s="207">
        <f t="shared" si="6"/>
        <v>0</v>
      </c>
      <c r="BH118" s="207">
        <f t="shared" si="7"/>
        <v>0</v>
      </c>
      <c r="BI118" s="207">
        <f t="shared" si="8"/>
        <v>0</v>
      </c>
      <c r="BJ118" s="19" t="s">
        <v>89</v>
      </c>
      <c r="BK118" s="207">
        <f t="shared" si="9"/>
        <v>0</v>
      </c>
      <c r="BL118" s="19" t="s">
        <v>104</v>
      </c>
      <c r="BM118" s="206" t="s">
        <v>939</v>
      </c>
    </row>
    <row r="119" spans="1:65" s="2" customFormat="1" ht="16.5" customHeight="1">
      <c r="A119" s="37"/>
      <c r="B119" s="38"/>
      <c r="C119" s="195" t="s">
        <v>529</v>
      </c>
      <c r="D119" s="195" t="s">
        <v>264</v>
      </c>
      <c r="E119" s="196" t="s">
        <v>5727</v>
      </c>
      <c r="F119" s="197" t="s">
        <v>5728</v>
      </c>
      <c r="G119" s="198" t="s">
        <v>518</v>
      </c>
      <c r="H119" s="199">
        <v>24</v>
      </c>
      <c r="I119" s="200"/>
      <c r="J119" s="201">
        <f t="shared" si="0"/>
        <v>0</v>
      </c>
      <c r="K119" s="197" t="s">
        <v>44</v>
      </c>
      <c r="L119" s="42"/>
      <c r="M119" s="202" t="s">
        <v>44</v>
      </c>
      <c r="N119" s="203" t="s">
        <v>53</v>
      </c>
      <c r="O119" s="67"/>
      <c r="P119" s="204">
        <f t="shared" si="1"/>
        <v>0</v>
      </c>
      <c r="Q119" s="204">
        <v>0</v>
      </c>
      <c r="R119" s="204">
        <f t="shared" si="2"/>
        <v>0</v>
      </c>
      <c r="S119" s="204">
        <v>0</v>
      </c>
      <c r="T119" s="205">
        <f t="shared" si="3"/>
        <v>0</v>
      </c>
      <c r="U119" s="37"/>
      <c r="V119" s="37"/>
      <c r="W119" s="37"/>
      <c r="X119" s="37"/>
      <c r="Y119" s="37"/>
      <c r="Z119" s="37"/>
      <c r="AA119" s="37"/>
      <c r="AB119" s="37"/>
      <c r="AC119" s="37"/>
      <c r="AD119" s="37"/>
      <c r="AE119" s="37"/>
      <c r="AR119" s="206" t="s">
        <v>104</v>
      </c>
      <c r="AT119" s="206" t="s">
        <v>264</v>
      </c>
      <c r="AU119" s="206" t="s">
        <v>89</v>
      </c>
      <c r="AY119" s="19" t="s">
        <v>262</v>
      </c>
      <c r="BE119" s="207">
        <f t="shared" si="4"/>
        <v>0</v>
      </c>
      <c r="BF119" s="207">
        <f t="shared" si="5"/>
        <v>0</v>
      </c>
      <c r="BG119" s="207">
        <f t="shared" si="6"/>
        <v>0</v>
      </c>
      <c r="BH119" s="207">
        <f t="shared" si="7"/>
        <v>0</v>
      </c>
      <c r="BI119" s="207">
        <f t="shared" si="8"/>
        <v>0</v>
      </c>
      <c r="BJ119" s="19" t="s">
        <v>89</v>
      </c>
      <c r="BK119" s="207">
        <f t="shared" si="9"/>
        <v>0</v>
      </c>
      <c r="BL119" s="19" t="s">
        <v>104</v>
      </c>
      <c r="BM119" s="206" t="s">
        <v>955</v>
      </c>
    </row>
    <row r="120" spans="1:65" s="2" customFormat="1" ht="16.5" customHeight="1">
      <c r="A120" s="37"/>
      <c r="B120" s="38"/>
      <c r="C120" s="195" t="s">
        <v>539</v>
      </c>
      <c r="D120" s="195" t="s">
        <v>264</v>
      </c>
      <c r="E120" s="196" t="s">
        <v>5729</v>
      </c>
      <c r="F120" s="197" t="s">
        <v>5730</v>
      </c>
      <c r="G120" s="198" t="s">
        <v>518</v>
      </c>
      <c r="H120" s="199">
        <v>3</v>
      </c>
      <c r="I120" s="200"/>
      <c r="J120" s="201">
        <f t="shared" si="0"/>
        <v>0</v>
      </c>
      <c r="K120" s="197" t="s">
        <v>44</v>
      </c>
      <c r="L120" s="42"/>
      <c r="M120" s="275" t="s">
        <v>44</v>
      </c>
      <c r="N120" s="276" t="s">
        <v>53</v>
      </c>
      <c r="O120" s="273"/>
      <c r="P120" s="277">
        <f t="shared" si="1"/>
        <v>0</v>
      </c>
      <c r="Q120" s="277">
        <v>0</v>
      </c>
      <c r="R120" s="277">
        <f t="shared" si="2"/>
        <v>0</v>
      </c>
      <c r="S120" s="277">
        <v>0</v>
      </c>
      <c r="T120" s="278">
        <f t="shared" si="3"/>
        <v>0</v>
      </c>
      <c r="U120" s="37"/>
      <c r="V120" s="37"/>
      <c r="W120" s="37"/>
      <c r="X120" s="37"/>
      <c r="Y120" s="37"/>
      <c r="Z120" s="37"/>
      <c r="AA120" s="37"/>
      <c r="AB120" s="37"/>
      <c r="AC120" s="37"/>
      <c r="AD120" s="37"/>
      <c r="AE120" s="37"/>
      <c r="AR120" s="206" t="s">
        <v>104</v>
      </c>
      <c r="AT120" s="206" t="s">
        <v>264</v>
      </c>
      <c r="AU120" s="206" t="s">
        <v>89</v>
      </c>
      <c r="AY120" s="19" t="s">
        <v>262</v>
      </c>
      <c r="BE120" s="207">
        <f t="shared" si="4"/>
        <v>0</v>
      </c>
      <c r="BF120" s="207">
        <f t="shared" si="5"/>
        <v>0</v>
      </c>
      <c r="BG120" s="207">
        <f t="shared" si="6"/>
        <v>0</v>
      </c>
      <c r="BH120" s="207">
        <f t="shared" si="7"/>
        <v>0</v>
      </c>
      <c r="BI120" s="207">
        <f t="shared" si="8"/>
        <v>0</v>
      </c>
      <c r="BJ120" s="19" t="s">
        <v>89</v>
      </c>
      <c r="BK120" s="207">
        <f t="shared" si="9"/>
        <v>0</v>
      </c>
      <c r="BL120" s="19" t="s">
        <v>104</v>
      </c>
      <c r="BM120" s="206" t="s">
        <v>982</v>
      </c>
    </row>
    <row r="121" spans="1:65" s="2" customFormat="1" ht="7" customHeight="1">
      <c r="A121" s="37"/>
      <c r="B121" s="50"/>
      <c r="C121" s="51"/>
      <c r="D121" s="51"/>
      <c r="E121" s="51"/>
      <c r="F121" s="51"/>
      <c r="G121" s="51"/>
      <c r="H121" s="51"/>
      <c r="I121" s="145"/>
      <c r="J121" s="51"/>
      <c r="K121" s="51"/>
      <c r="L121" s="42"/>
      <c r="M121" s="37"/>
      <c r="O121" s="37"/>
      <c r="P121" s="37"/>
      <c r="Q121" s="37"/>
      <c r="R121" s="37"/>
      <c r="S121" s="37"/>
      <c r="T121" s="37"/>
      <c r="U121" s="37"/>
      <c r="V121" s="37"/>
      <c r="W121" s="37"/>
      <c r="X121" s="37"/>
      <c r="Y121" s="37"/>
      <c r="Z121" s="37"/>
      <c r="AA121" s="37"/>
      <c r="AB121" s="37"/>
      <c r="AC121" s="37"/>
      <c r="AD121" s="37"/>
      <c r="AE121" s="37"/>
    </row>
  </sheetData>
  <sheetProtection algorithmName="SHA-512" hashValue="g2D2416tqOP1qhFTohl9ICGAEnVmFvYFn3bwpi87IYusgoEhvOg9acVt1dy/LvCcWI/SWFak6RymdQ75LwDTHg==" saltValue="X8/XEF1Dv3KZxYc/J2UPu7dd4NqECUlxzpGIe/iCnqzLVy777KClRVfZ7qRRbJchk/EgoWf9Ed8v5JWtBVgg3g==" spinCount="100000" sheet="1" objects="1" scenarios="1" formatColumns="0" formatRows="0" autoFilter="0"/>
  <autoFilter ref="C91:K120"/>
  <mergeCells count="15">
    <mergeCell ref="E78:H78"/>
    <mergeCell ref="E82:H82"/>
    <mergeCell ref="E80:H80"/>
    <mergeCell ref="E84:H84"/>
    <mergeCell ref="L2:V2"/>
    <mergeCell ref="E31:H31"/>
    <mergeCell ref="E52:H52"/>
    <mergeCell ref="E56:H56"/>
    <mergeCell ref="E54:H54"/>
    <mergeCell ref="E58:H58"/>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3.xml><?xml version="1.0" encoding="utf-8"?>
<worksheet xmlns="http://schemas.openxmlformats.org/spreadsheetml/2006/main" xmlns:r="http://schemas.openxmlformats.org/officeDocument/2006/relationships">
  <sheetPr>
    <pageSetUpPr fitToPage="1"/>
  </sheetPr>
  <dimension ref="A2:BM112"/>
  <sheetViews>
    <sheetView showGridLines="0" workbookViewId="0"/>
  </sheetViews>
  <sheetFormatPr defaultRowHeight="14.5"/>
  <cols>
    <col min="1" max="1" width="8.33203125" style="1" customWidth="1"/>
    <col min="2" max="2" width="1.6640625" style="1" customWidth="1"/>
    <col min="3" max="3" width="4.109375" style="1" customWidth="1"/>
    <col min="4" max="4" width="4.33203125" style="1" customWidth="1"/>
    <col min="5" max="5" width="17.109375" style="1" customWidth="1"/>
    <col min="6" max="6" width="100.77734375" style="1" customWidth="1"/>
    <col min="7" max="7" width="7" style="1" customWidth="1"/>
    <col min="8" max="8" width="11.44140625" style="1" customWidth="1"/>
    <col min="9" max="9" width="20.109375" style="111" customWidth="1"/>
    <col min="10" max="11" width="20.109375" style="1" customWidth="1"/>
    <col min="12" max="12" width="9.33203125" style="1" customWidth="1"/>
    <col min="13" max="13" width="10.77734375" style="1" hidden="1" customWidth="1"/>
    <col min="14" max="14" width="9.33203125" style="1" hidden="1"/>
    <col min="15" max="20" width="14.10937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7" customHeight="1">
      <c r="I2" s="111"/>
      <c r="L2" s="376"/>
      <c r="M2" s="376"/>
      <c r="N2" s="376"/>
      <c r="O2" s="376"/>
      <c r="P2" s="376"/>
      <c r="Q2" s="376"/>
      <c r="R2" s="376"/>
      <c r="S2" s="376"/>
      <c r="T2" s="376"/>
      <c r="U2" s="376"/>
      <c r="V2" s="376"/>
      <c r="AT2" s="19" t="s">
        <v>144</v>
      </c>
    </row>
    <row r="3" spans="1:46" s="1" customFormat="1" ht="7" customHeight="1">
      <c r="B3" s="112"/>
      <c r="C3" s="113"/>
      <c r="D3" s="113"/>
      <c r="E3" s="113"/>
      <c r="F3" s="113"/>
      <c r="G3" s="113"/>
      <c r="H3" s="113"/>
      <c r="I3" s="114"/>
      <c r="J3" s="113"/>
      <c r="K3" s="113"/>
      <c r="L3" s="22"/>
      <c r="AT3" s="19" t="s">
        <v>91</v>
      </c>
    </row>
    <row r="4" spans="1:46" s="1" customFormat="1" ht="25" customHeight="1">
      <c r="B4" s="22"/>
      <c r="D4" s="115" t="s">
        <v>207</v>
      </c>
      <c r="I4" s="111"/>
      <c r="L4" s="22"/>
      <c r="M4" s="116" t="s">
        <v>10</v>
      </c>
      <c r="AT4" s="19" t="s">
        <v>4</v>
      </c>
    </row>
    <row r="5" spans="1:46" s="1" customFormat="1" ht="7" customHeight="1">
      <c r="B5" s="22"/>
      <c r="I5" s="111"/>
      <c r="L5" s="22"/>
    </row>
    <row r="6" spans="1:46" s="1" customFormat="1" ht="12" customHeight="1">
      <c r="B6" s="22"/>
      <c r="D6" s="117" t="s">
        <v>16</v>
      </c>
      <c r="I6" s="111"/>
      <c r="L6" s="22"/>
    </row>
    <row r="7" spans="1:46" s="1" customFormat="1" ht="16.5" customHeight="1">
      <c r="B7" s="22"/>
      <c r="E7" s="402" t="str">
        <f>'Rekapitulace stavby'!K6</f>
        <v>EHC CZECH s.r.o. – Podnikatelský inkubátor – Evropská ul., Cheb</v>
      </c>
      <c r="F7" s="403"/>
      <c r="G7" s="403"/>
      <c r="H7" s="403"/>
      <c r="I7" s="111"/>
      <c r="L7" s="22"/>
    </row>
    <row r="8" spans="1:46" ht="12.5">
      <c r="B8" s="22"/>
      <c r="D8" s="117" t="s">
        <v>208</v>
      </c>
      <c r="L8" s="22"/>
    </row>
    <row r="9" spans="1:46" s="1" customFormat="1" ht="16.5" customHeight="1">
      <c r="B9" s="22"/>
      <c r="E9" s="402" t="s">
        <v>209</v>
      </c>
      <c r="F9" s="376"/>
      <c r="G9" s="376"/>
      <c r="H9" s="376"/>
      <c r="I9" s="111"/>
      <c r="L9" s="22"/>
    </row>
    <row r="10" spans="1:46" s="1" customFormat="1" ht="12" customHeight="1">
      <c r="B10" s="22"/>
      <c r="D10" s="117" t="s">
        <v>210</v>
      </c>
      <c r="I10" s="111"/>
      <c r="L10" s="22"/>
    </row>
    <row r="11" spans="1:46" s="2" customFormat="1" ht="16.5" customHeight="1">
      <c r="A11" s="37"/>
      <c r="B11" s="42"/>
      <c r="C11" s="37"/>
      <c r="D11" s="37"/>
      <c r="E11" s="412" t="s">
        <v>5069</v>
      </c>
      <c r="F11" s="404"/>
      <c r="G11" s="404"/>
      <c r="H11" s="404"/>
      <c r="I11" s="118"/>
      <c r="J11" s="37"/>
      <c r="K11" s="37"/>
      <c r="L11" s="119"/>
      <c r="S11" s="37"/>
      <c r="T11" s="37"/>
      <c r="U11" s="37"/>
      <c r="V11" s="37"/>
      <c r="W11" s="37"/>
      <c r="X11" s="37"/>
      <c r="Y11" s="37"/>
      <c r="Z11" s="37"/>
      <c r="AA11" s="37"/>
      <c r="AB11" s="37"/>
      <c r="AC11" s="37"/>
      <c r="AD11" s="37"/>
      <c r="AE11" s="37"/>
    </row>
    <row r="12" spans="1:46" s="2" customFormat="1" ht="12" customHeight="1">
      <c r="A12" s="37"/>
      <c r="B12" s="42"/>
      <c r="C12" s="37"/>
      <c r="D12" s="117" t="s">
        <v>3955</v>
      </c>
      <c r="E12" s="37"/>
      <c r="F12" s="37"/>
      <c r="G12" s="37"/>
      <c r="H12" s="37"/>
      <c r="I12" s="118"/>
      <c r="J12" s="37"/>
      <c r="K12" s="37"/>
      <c r="L12" s="119"/>
      <c r="S12" s="37"/>
      <c r="T12" s="37"/>
      <c r="U12" s="37"/>
      <c r="V12" s="37"/>
      <c r="W12" s="37"/>
      <c r="X12" s="37"/>
      <c r="Y12" s="37"/>
      <c r="Z12" s="37"/>
      <c r="AA12" s="37"/>
      <c r="AB12" s="37"/>
      <c r="AC12" s="37"/>
      <c r="AD12" s="37"/>
      <c r="AE12" s="37"/>
    </row>
    <row r="13" spans="1:46" s="2" customFormat="1" ht="16.5" customHeight="1">
      <c r="A13" s="37"/>
      <c r="B13" s="42"/>
      <c r="C13" s="37"/>
      <c r="D13" s="37"/>
      <c r="E13" s="405" t="s">
        <v>5731</v>
      </c>
      <c r="F13" s="404"/>
      <c r="G13" s="404"/>
      <c r="H13" s="404"/>
      <c r="I13" s="118"/>
      <c r="J13" s="37"/>
      <c r="K13" s="37"/>
      <c r="L13" s="119"/>
      <c r="S13" s="37"/>
      <c r="T13" s="37"/>
      <c r="U13" s="37"/>
      <c r="V13" s="37"/>
      <c r="W13" s="37"/>
      <c r="X13" s="37"/>
      <c r="Y13" s="37"/>
      <c r="Z13" s="37"/>
      <c r="AA13" s="37"/>
      <c r="AB13" s="37"/>
      <c r="AC13" s="37"/>
      <c r="AD13" s="37"/>
      <c r="AE13" s="37"/>
    </row>
    <row r="14" spans="1:46" s="2" customFormat="1" ht="10">
      <c r="A14" s="37"/>
      <c r="B14" s="42"/>
      <c r="C14" s="37"/>
      <c r="D14" s="37"/>
      <c r="E14" s="37"/>
      <c r="F14" s="37"/>
      <c r="G14" s="37"/>
      <c r="H14" s="37"/>
      <c r="I14" s="118"/>
      <c r="J14" s="37"/>
      <c r="K14" s="37"/>
      <c r="L14" s="119"/>
      <c r="S14" s="37"/>
      <c r="T14" s="37"/>
      <c r="U14" s="37"/>
      <c r="V14" s="37"/>
      <c r="W14" s="37"/>
      <c r="X14" s="37"/>
      <c r="Y14" s="37"/>
      <c r="Z14" s="37"/>
      <c r="AA14" s="37"/>
      <c r="AB14" s="37"/>
      <c r="AC14" s="37"/>
      <c r="AD14" s="37"/>
      <c r="AE14" s="37"/>
    </row>
    <row r="15" spans="1:46" s="2" customFormat="1" ht="12" customHeight="1">
      <c r="A15" s="37"/>
      <c r="B15" s="42"/>
      <c r="C15" s="37"/>
      <c r="D15" s="117" t="s">
        <v>18</v>
      </c>
      <c r="E15" s="37"/>
      <c r="F15" s="105" t="s">
        <v>44</v>
      </c>
      <c r="G15" s="37"/>
      <c r="H15" s="37"/>
      <c r="I15" s="120" t="s">
        <v>20</v>
      </c>
      <c r="J15" s="105" t="s">
        <v>44</v>
      </c>
      <c r="K15" s="37"/>
      <c r="L15" s="119"/>
      <c r="S15" s="37"/>
      <c r="T15" s="37"/>
      <c r="U15" s="37"/>
      <c r="V15" s="37"/>
      <c r="W15" s="37"/>
      <c r="X15" s="37"/>
      <c r="Y15" s="37"/>
      <c r="Z15" s="37"/>
      <c r="AA15" s="37"/>
      <c r="AB15" s="37"/>
      <c r="AC15" s="37"/>
      <c r="AD15" s="37"/>
      <c r="AE15" s="37"/>
    </row>
    <row r="16" spans="1:46" s="2" customFormat="1" ht="12" customHeight="1">
      <c r="A16" s="37"/>
      <c r="B16" s="42"/>
      <c r="C16" s="37"/>
      <c r="D16" s="117" t="s">
        <v>22</v>
      </c>
      <c r="E16" s="37"/>
      <c r="F16" s="105" t="s">
        <v>23</v>
      </c>
      <c r="G16" s="37"/>
      <c r="H16" s="37"/>
      <c r="I16" s="120" t="s">
        <v>24</v>
      </c>
      <c r="J16" s="121" t="str">
        <f>'Rekapitulace stavby'!AN8</f>
        <v>2. 9. 2020</v>
      </c>
      <c r="K16" s="37"/>
      <c r="L16" s="119"/>
      <c r="S16" s="37"/>
      <c r="T16" s="37"/>
      <c r="U16" s="37"/>
      <c r="V16" s="37"/>
      <c r="W16" s="37"/>
      <c r="X16" s="37"/>
      <c r="Y16" s="37"/>
      <c r="Z16" s="37"/>
      <c r="AA16" s="37"/>
      <c r="AB16" s="37"/>
      <c r="AC16" s="37"/>
      <c r="AD16" s="37"/>
      <c r="AE16" s="37"/>
    </row>
    <row r="17" spans="1:31" s="2" customFormat="1" ht="10.75" customHeight="1">
      <c r="A17" s="37"/>
      <c r="B17" s="42"/>
      <c r="C17" s="37"/>
      <c r="D17" s="37"/>
      <c r="E17" s="37"/>
      <c r="F17" s="37"/>
      <c r="G17" s="37"/>
      <c r="H17" s="37"/>
      <c r="I17" s="118"/>
      <c r="J17" s="37"/>
      <c r="K17" s="37"/>
      <c r="L17" s="119"/>
      <c r="S17" s="37"/>
      <c r="T17" s="37"/>
      <c r="U17" s="37"/>
      <c r="V17" s="37"/>
      <c r="W17" s="37"/>
      <c r="X17" s="37"/>
      <c r="Y17" s="37"/>
      <c r="Z17" s="37"/>
      <c r="AA17" s="37"/>
      <c r="AB17" s="37"/>
      <c r="AC17" s="37"/>
      <c r="AD17" s="37"/>
      <c r="AE17" s="37"/>
    </row>
    <row r="18" spans="1:31" s="2" customFormat="1" ht="12" customHeight="1">
      <c r="A18" s="37"/>
      <c r="B18" s="42"/>
      <c r="C18" s="37"/>
      <c r="D18" s="117" t="s">
        <v>30</v>
      </c>
      <c r="E18" s="37"/>
      <c r="F18" s="37"/>
      <c r="G18" s="37"/>
      <c r="H18" s="37"/>
      <c r="I18" s="120" t="s">
        <v>31</v>
      </c>
      <c r="J18" s="105" t="s">
        <v>32</v>
      </c>
      <c r="K18" s="37"/>
      <c r="L18" s="119"/>
      <c r="S18" s="37"/>
      <c r="T18" s="37"/>
      <c r="U18" s="37"/>
      <c r="V18" s="37"/>
      <c r="W18" s="37"/>
      <c r="X18" s="37"/>
      <c r="Y18" s="37"/>
      <c r="Z18" s="37"/>
      <c r="AA18" s="37"/>
      <c r="AB18" s="37"/>
      <c r="AC18" s="37"/>
      <c r="AD18" s="37"/>
      <c r="AE18" s="37"/>
    </row>
    <row r="19" spans="1:31" s="2" customFormat="1" ht="18" customHeight="1">
      <c r="A19" s="37"/>
      <c r="B19" s="42"/>
      <c r="C19" s="37"/>
      <c r="D19" s="37"/>
      <c r="E19" s="105" t="s">
        <v>33</v>
      </c>
      <c r="F19" s="37"/>
      <c r="G19" s="37"/>
      <c r="H19" s="37"/>
      <c r="I19" s="120" t="s">
        <v>34</v>
      </c>
      <c r="J19" s="105" t="s">
        <v>35</v>
      </c>
      <c r="K19" s="37"/>
      <c r="L19" s="119"/>
      <c r="S19" s="37"/>
      <c r="T19" s="37"/>
      <c r="U19" s="37"/>
      <c r="V19" s="37"/>
      <c r="W19" s="37"/>
      <c r="X19" s="37"/>
      <c r="Y19" s="37"/>
      <c r="Z19" s="37"/>
      <c r="AA19" s="37"/>
      <c r="AB19" s="37"/>
      <c r="AC19" s="37"/>
      <c r="AD19" s="37"/>
      <c r="AE19" s="37"/>
    </row>
    <row r="20" spans="1:31" s="2" customFormat="1" ht="7" customHeight="1">
      <c r="A20" s="37"/>
      <c r="B20" s="42"/>
      <c r="C20" s="37"/>
      <c r="D20" s="37"/>
      <c r="E20" s="37"/>
      <c r="F20" s="37"/>
      <c r="G20" s="37"/>
      <c r="H20" s="37"/>
      <c r="I20" s="118"/>
      <c r="J20" s="37"/>
      <c r="K20" s="37"/>
      <c r="L20" s="119"/>
      <c r="S20" s="37"/>
      <c r="T20" s="37"/>
      <c r="U20" s="37"/>
      <c r="V20" s="37"/>
      <c r="W20" s="37"/>
      <c r="X20" s="37"/>
      <c r="Y20" s="37"/>
      <c r="Z20" s="37"/>
      <c r="AA20" s="37"/>
      <c r="AB20" s="37"/>
      <c r="AC20" s="37"/>
      <c r="AD20" s="37"/>
      <c r="AE20" s="37"/>
    </row>
    <row r="21" spans="1:31" s="2" customFormat="1" ht="12" customHeight="1">
      <c r="A21" s="37"/>
      <c r="B21" s="42"/>
      <c r="C21" s="37"/>
      <c r="D21" s="117" t="s">
        <v>36</v>
      </c>
      <c r="E21" s="37"/>
      <c r="F21" s="37"/>
      <c r="G21" s="37"/>
      <c r="H21" s="37"/>
      <c r="I21" s="120" t="s">
        <v>31</v>
      </c>
      <c r="J21" s="32" t="str">
        <f>'Rekapitulace stavby'!AN13</f>
        <v>Vyplň údaj</v>
      </c>
      <c r="K21" s="37"/>
      <c r="L21" s="119"/>
      <c r="S21" s="37"/>
      <c r="T21" s="37"/>
      <c r="U21" s="37"/>
      <c r="V21" s="37"/>
      <c r="W21" s="37"/>
      <c r="X21" s="37"/>
      <c r="Y21" s="37"/>
      <c r="Z21" s="37"/>
      <c r="AA21" s="37"/>
      <c r="AB21" s="37"/>
      <c r="AC21" s="37"/>
      <c r="AD21" s="37"/>
      <c r="AE21" s="37"/>
    </row>
    <row r="22" spans="1:31" s="2" customFormat="1" ht="18" customHeight="1">
      <c r="A22" s="37"/>
      <c r="B22" s="42"/>
      <c r="C22" s="37"/>
      <c r="D22" s="37"/>
      <c r="E22" s="406" t="str">
        <f>'Rekapitulace stavby'!E14</f>
        <v>Vyplň údaj</v>
      </c>
      <c r="F22" s="407"/>
      <c r="G22" s="407"/>
      <c r="H22" s="407"/>
      <c r="I22" s="120" t="s">
        <v>34</v>
      </c>
      <c r="J22" s="32" t="str">
        <f>'Rekapitulace stavby'!AN14</f>
        <v>Vyplň údaj</v>
      </c>
      <c r="K22" s="37"/>
      <c r="L22" s="119"/>
      <c r="S22" s="37"/>
      <c r="T22" s="37"/>
      <c r="U22" s="37"/>
      <c r="V22" s="37"/>
      <c r="W22" s="37"/>
      <c r="X22" s="37"/>
      <c r="Y22" s="37"/>
      <c r="Z22" s="37"/>
      <c r="AA22" s="37"/>
      <c r="AB22" s="37"/>
      <c r="AC22" s="37"/>
      <c r="AD22" s="37"/>
      <c r="AE22" s="37"/>
    </row>
    <row r="23" spans="1:31" s="2" customFormat="1" ht="7" customHeight="1">
      <c r="A23" s="37"/>
      <c r="B23" s="42"/>
      <c r="C23" s="37"/>
      <c r="D23" s="37"/>
      <c r="E23" s="37"/>
      <c r="F23" s="37"/>
      <c r="G23" s="37"/>
      <c r="H23" s="37"/>
      <c r="I23" s="118"/>
      <c r="J23" s="37"/>
      <c r="K23" s="37"/>
      <c r="L23" s="119"/>
      <c r="S23" s="37"/>
      <c r="T23" s="37"/>
      <c r="U23" s="37"/>
      <c r="V23" s="37"/>
      <c r="W23" s="37"/>
      <c r="X23" s="37"/>
      <c r="Y23" s="37"/>
      <c r="Z23" s="37"/>
      <c r="AA23" s="37"/>
      <c r="AB23" s="37"/>
      <c r="AC23" s="37"/>
      <c r="AD23" s="37"/>
      <c r="AE23" s="37"/>
    </row>
    <row r="24" spans="1:31" s="2" customFormat="1" ht="12" customHeight="1">
      <c r="A24" s="37"/>
      <c r="B24" s="42"/>
      <c r="C24" s="37"/>
      <c r="D24" s="117" t="s">
        <v>39</v>
      </c>
      <c r="E24" s="37"/>
      <c r="F24" s="37"/>
      <c r="G24" s="37"/>
      <c r="H24" s="37"/>
      <c r="I24" s="120" t="s">
        <v>31</v>
      </c>
      <c r="J24" s="105" t="s">
        <v>40</v>
      </c>
      <c r="K24" s="37"/>
      <c r="L24" s="119"/>
      <c r="S24" s="37"/>
      <c r="T24" s="37"/>
      <c r="U24" s="37"/>
      <c r="V24" s="37"/>
      <c r="W24" s="37"/>
      <c r="X24" s="37"/>
      <c r="Y24" s="37"/>
      <c r="Z24" s="37"/>
      <c r="AA24" s="37"/>
      <c r="AB24" s="37"/>
      <c r="AC24" s="37"/>
      <c r="AD24" s="37"/>
      <c r="AE24" s="37"/>
    </row>
    <row r="25" spans="1:31" s="2" customFormat="1" ht="18" customHeight="1">
      <c r="A25" s="37"/>
      <c r="B25" s="42"/>
      <c r="C25" s="37"/>
      <c r="D25" s="37"/>
      <c r="E25" s="105" t="s">
        <v>41</v>
      </c>
      <c r="F25" s="37"/>
      <c r="G25" s="37"/>
      <c r="H25" s="37"/>
      <c r="I25" s="120" t="s">
        <v>34</v>
      </c>
      <c r="J25" s="105" t="s">
        <v>42</v>
      </c>
      <c r="K25" s="37"/>
      <c r="L25" s="119"/>
      <c r="S25" s="37"/>
      <c r="T25" s="37"/>
      <c r="U25" s="37"/>
      <c r="V25" s="37"/>
      <c r="W25" s="37"/>
      <c r="X25" s="37"/>
      <c r="Y25" s="37"/>
      <c r="Z25" s="37"/>
      <c r="AA25" s="37"/>
      <c r="AB25" s="37"/>
      <c r="AC25" s="37"/>
      <c r="AD25" s="37"/>
      <c r="AE25" s="37"/>
    </row>
    <row r="26" spans="1:31" s="2" customFormat="1" ht="7" customHeight="1">
      <c r="A26" s="37"/>
      <c r="B26" s="42"/>
      <c r="C26" s="37"/>
      <c r="D26" s="37"/>
      <c r="E26" s="37"/>
      <c r="F26" s="37"/>
      <c r="G26" s="37"/>
      <c r="H26" s="37"/>
      <c r="I26" s="118"/>
      <c r="J26" s="37"/>
      <c r="K26" s="37"/>
      <c r="L26" s="119"/>
      <c r="S26" s="37"/>
      <c r="T26" s="37"/>
      <c r="U26" s="37"/>
      <c r="V26" s="37"/>
      <c r="W26" s="37"/>
      <c r="X26" s="37"/>
      <c r="Y26" s="37"/>
      <c r="Z26" s="37"/>
      <c r="AA26" s="37"/>
      <c r="AB26" s="37"/>
      <c r="AC26" s="37"/>
      <c r="AD26" s="37"/>
      <c r="AE26" s="37"/>
    </row>
    <row r="27" spans="1:31" s="2" customFormat="1" ht="12" customHeight="1">
      <c r="A27" s="37"/>
      <c r="B27" s="42"/>
      <c r="C27" s="37"/>
      <c r="D27" s="117" t="s">
        <v>43</v>
      </c>
      <c r="E27" s="37"/>
      <c r="F27" s="37"/>
      <c r="G27" s="37"/>
      <c r="H27" s="37"/>
      <c r="I27" s="120" t="s">
        <v>31</v>
      </c>
      <c r="J27" s="105" t="str">
        <f>IF('Rekapitulace stavby'!AN19="","",'Rekapitulace stavby'!AN19)</f>
        <v/>
      </c>
      <c r="K27" s="37"/>
      <c r="L27" s="119"/>
      <c r="S27" s="37"/>
      <c r="T27" s="37"/>
      <c r="U27" s="37"/>
      <c r="V27" s="37"/>
      <c r="W27" s="37"/>
      <c r="X27" s="37"/>
      <c r="Y27" s="37"/>
      <c r="Z27" s="37"/>
      <c r="AA27" s="37"/>
      <c r="AB27" s="37"/>
      <c r="AC27" s="37"/>
      <c r="AD27" s="37"/>
      <c r="AE27" s="37"/>
    </row>
    <row r="28" spans="1:31" s="2" customFormat="1" ht="18" customHeight="1">
      <c r="A28" s="37"/>
      <c r="B28" s="42"/>
      <c r="C28" s="37"/>
      <c r="D28" s="37"/>
      <c r="E28" s="105" t="str">
        <f>IF('Rekapitulace stavby'!E20="","",'Rekapitulace stavby'!E20)</f>
        <v xml:space="preserve"> </v>
      </c>
      <c r="F28" s="37"/>
      <c r="G28" s="37"/>
      <c r="H28" s="37"/>
      <c r="I28" s="120" t="s">
        <v>34</v>
      </c>
      <c r="J28" s="105" t="str">
        <f>IF('Rekapitulace stavby'!AN20="","",'Rekapitulace stavby'!AN20)</f>
        <v/>
      </c>
      <c r="K28" s="37"/>
      <c r="L28" s="119"/>
      <c r="S28" s="37"/>
      <c r="T28" s="37"/>
      <c r="U28" s="37"/>
      <c r="V28" s="37"/>
      <c r="W28" s="37"/>
      <c r="X28" s="37"/>
      <c r="Y28" s="37"/>
      <c r="Z28" s="37"/>
      <c r="AA28" s="37"/>
      <c r="AB28" s="37"/>
      <c r="AC28" s="37"/>
      <c r="AD28" s="37"/>
      <c r="AE28" s="37"/>
    </row>
    <row r="29" spans="1:31" s="2" customFormat="1" ht="7" customHeight="1">
      <c r="A29" s="37"/>
      <c r="B29" s="42"/>
      <c r="C29" s="37"/>
      <c r="D29" s="37"/>
      <c r="E29" s="37"/>
      <c r="F29" s="37"/>
      <c r="G29" s="37"/>
      <c r="H29" s="37"/>
      <c r="I29" s="118"/>
      <c r="J29" s="37"/>
      <c r="K29" s="37"/>
      <c r="L29" s="119"/>
      <c r="S29" s="37"/>
      <c r="T29" s="37"/>
      <c r="U29" s="37"/>
      <c r="V29" s="37"/>
      <c r="W29" s="37"/>
      <c r="X29" s="37"/>
      <c r="Y29" s="37"/>
      <c r="Z29" s="37"/>
      <c r="AA29" s="37"/>
      <c r="AB29" s="37"/>
      <c r="AC29" s="37"/>
      <c r="AD29" s="37"/>
      <c r="AE29" s="37"/>
    </row>
    <row r="30" spans="1:31" s="2" customFormat="1" ht="12" customHeight="1">
      <c r="A30" s="37"/>
      <c r="B30" s="42"/>
      <c r="C30" s="37"/>
      <c r="D30" s="117" t="s">
        <v>46</v>
      </c>
      <c r="E30" s="37"/>
      <c r="F30" s="37"/>
      <c r="G30" s="37"/>
      <c r="H30" s="37"/>
      <c r="I30" s="118"/>
      <c r="J30" s="37"/>
      <c r="K30" s="37"/>
      <c r="L30" s="119"/>
      <c r="S30" s="37"/>
      <c r="T30" s="37"/>
      <c r="U30" s="37"/>
      <c r="V30" s="37"/>
      <c r="W30" s="37"/>
      <c r="X30" s="37"/>
      <c r="Y30" s="37"/>
      <c r="Z30" s="37"/>
      <c r="AA30" s="37"/>
      <c r="AB30" s="37"/>
      <c r="AC30" s="37"/>
      <c r="AD30" s="37"/>
      <c r="AE30" s="37"/>
    </row>
    <row r="31" spans="1:31" s="8" customFormat="1" ht="214.5" customHeight="1">
      <c r="A31" s="122"/>
      <c r="B31" s="123"/>
      <c r="C31" s="122"/>
      <c r="D31" s="122"/>
      <c r="E31" s="408" t="s">
        <v>212</v>
      </c>
      <c r="F31" s="408"/>
      <c r="G31" s="408"/>
      <c r="H31" s="408"/>
      <c r="I31" s="124"/>
      <c r="J31" s="122"/>
      <c r="K31" s="122"/>
      <c r="L31" s="125"/>
      <c r="S31" s="122"/>
      <c r="T31" s="122"/>
      <c r="U31" s="122"/>
      <c r="V31" s="122"/>
      <c r="W31" s="122"/>
      <c r="X31" s="122"/>
      <c r="Y31" s="122"/>
      <c r="Z31" s="122"/>
      <c r="AA31" s="122"/>
      <c r="AB31" s="122"/>
      <c r="AC31" s="122"/>
      <c r="AD31" s="122"/>
      <c r="AE31" s="122"/>
    </row>
    <row r="32" spans="1:31" s="2" customFormat="1" ht="7" customHeight="1">
      <c r="A32" s="37"/>
      <c r="B32" s="42"/>
      <c r="C32" s="37"/>
      <c r="D32" s="37"/>
      <c r="E32" s="37"/>
      <c r="F32" s="37"/>
      <c r="G32" s="37"/>
      <c r="H32" s="37"/>
      <c r="I32" s="118"/>
      <c r="J32" s="37"/>
      <c r="K32" s="37"/>
      <c r="L32" s="119"/>
      <c r="S32" s="37"/>
      <c r="T32" s="37"/>
      <c r="U32" s="37"/>
      <c r="V32" s="37"/>
      <c r="W32" s="37"/>
      <c r="X32" s="37"/>
      <c r="Y32" s="37"/>
      <c r="Z32" s="37"/>
      <c r="AA32" s="37"/>
      <c r="AB32" s="37"/>
      <c r="AC32" s="37"/>
      <c r="AD32" s="37"/>
      <c r="AE32" s="37"/>
    </row>
    <row r="33" spans="1:31" s="2" customFormat="1" ht="7" customHeight="1">
      <c r="A33" s="37"/>
      <c r="B33" s="42"/>
      <c r="C33" s="37"/>
      <c r="D33" s="126"/>
      <c r="E33" s="126"/>
      <c r="F33" s="126"/>
      <c r="G33" s="126"/>
      <c r="H33" s="126"/>
      <c r="I33" s="127"/>
      <c r="J33" s="126"/>
      <c r="K33" s="126"/>
      <c r="L33" s="119"/>
      <c r="S33" s="37"/>
      <c r="T33" s="37"/>
      <c r="U33" s="37"/>
      <c r="V33" s="37"/>
      <c r="W33" s="37"/>
      <c r="X33" s="37"/>
      <c r="Y33" s="37"/>
      <c r="Z33" s="37"/>
      <c r="AA33" s="37"/>
      <c r="AB33" s="37"/>
      <c r="AC33" s="37"/>
      <c r="AD33" s="37"/>
      <c r="AE33" s="37"/>
    </row>
    <row r="34" spans="1:31" s="2" customFormat="1" ht="25.4" customHeight="1">
      <c r="A34" s="37"/>
      <c r="B34" s="42"/>
      <c r="C34" s="37"/>
      <c r="D34" s="128" t="s">
        <v>48</v>
      </c>
      <c r="E34" s="37"/>
      <c r="F34" s="37"/>
      <c r="G34" s="37"/>
      <c r="H34" s="37"/>
      <c r="I34" s="118"/>
      <c r="J34" s="129">
        <f>ROUND(J92, 2)</f>
        <v>0</v>
      </c>
      <c r="K34" s="37"/>
      <c r="L34" s="119"/>
      <c r="S34" s="37"/>
      <c r="T34" s="37"/>
      <c r="U34" s="37"/>
      <c r="V34" s="37"/>
      <c r="W34" s="37"/>
      <c r="X34" s="37"/>
      <c r="Y34" s="37"/>
      <c r="Z34" s="37"/>
      <c r="AA34" s="37"/>
      <c r="AB34" s="37"/>
      <c r="AC34" s="37"/>
      <c r="AD34" s="37"/>
      <c r="AE34" s="37"/>
    </row>
    <row r="35" spans="1:31" s="2" customFormat="1" ht="7" customHeight="1">
      <c r="A35" s="37"/>
      <c r="B35" s="42"/>
      <c r="C35" s="37"/>
      <c r="D35" s="126"/>
      <c r="E35" s="126"/>
      <c r="F35" s="126"/>
      <c r="G35" s="126"/>
      <c r="H35" s="126"/>
      <c r="I35" s="127"/>
      <c r="J35" s="126"/>
      <c r="K35" s="126"/>
      <c r="L35" s="119"/>
      <c r="S35" s="37"/>
      <c r="T35" s="37"/>
      <c r="U35" s="37"/>
      <c r="V35" s="37"/>
      <c r="W35" s="37"/>
      <c r="X35" s="37"/>
      <c r="Y35" s="37"/>
      <c r="Z35" s="37"/>
      <c r="AA35" s="37"/>
      <c r="AB35" s="37"/>
      <c r="AC35" s="37"/>
      <c r="AD35" s="37"/>
      <c r="AE35" s="37"/>
    </row>
    <row r="36" spans="1:31" s="2" customFormat="1" ht="14.4" customHeight="1">
      <c r="A36" s="37"/>
      <c r="B36" s="42"/>
      <c r="C36" s="37"/>
      <c r="D36" s="37"/>
      <c r="E36" s="37"/>
      <c r="F36" s="130" t="s">
        <v>50</v>
      </c>
      <c r="G36" s="37"/>
      <c r="H36" s="37"/>
      <c r="I36" s="131" t="s">
        <v>49</v>
      </c>
      <c r="J36" s="130" t="s">
        <v>51</v>
      </c>
      <c r="K36" s="37"/>
      <c r="L36" s="119"/>
      <c r="S36" s="37"/>
      <c r="T36" s="37"/>
      <c r="U36" s="37"/>
      <c r="V36" s="37"/>
      <c r="W36" s="37"/>
      <c r="X36" s="37"/>
      <c r="Y36" s="37"/>
      <c r="Z36" s="37"/>
      <c r="AA36" s="37"/>
      <c r="AB36" s="37"/>
      <c r="AC36" s="37"/>
      <c r="AD36" s="37"/>
      <c r="AE36" s="37"/>
    </row>
    <row r="37" spans="1:31" s="2" customFormat="1" ht="14.4" customHeight="1">
      <c r="A37" s="37"/>
      <c r="B37" s="42"/>
      <c r="C37" s="37"/>
      <c r="D37" s="132" t="s">
        <v>52</v>
      </c>
      <c r="E37" s="117" t="s">
        <v>53</v>
      </c>
      <c r="F37" s="133">
        <f>ROUND((SUM(BE92:BE111)),  2)</f>
        <v>0</v>
      </c>
      <c r="G37" s="37"/>
      <c r="H37" s="37"/>
      <c r="I37" s="134">
        <v>0.21</v>
      </c>
      <c r="J37" s="133">
        <f>ROUND(((SUM(BE92:BE111))*I37),  2)</f>
        <v>0</v>
      </c>
      <c r="K37" s="37"/>
      <c r="L37" s="119"/>
      <c r="S37" s="37"/>
      <c r="T37" s="37"/>
      <c r="U37" s="37"/>
      <c r="V37" s="37"/>
      <c r="W37" s="37"/>
      <c r="X37" s="37"/>
      <c r="Y37" s="37"/>
      <c r="Z37" s="37"/>
      <c r="AA37" s="37"/>
      <c r="AB37" s="37"/>
      <c r="AC37" s="37"/>
      <c r="AD37" s="37"/>
      <c r="AE37" s="37"/>
    </row>
    <row r="38" spans="1:31" s="2" customFormat="1" ht="14.4" customHeight="1">
      <c r="A38" s="37"/>
      <c r="B38" s="42"/>
      <c r="C38" s="37"/>
      <c r="D38" s="37"/>
      <c r="E38" s="117" t="s">
        <v>54</v>
      </c>
      <c r="F38" s="133">
        <f>ROUND((SUM(BF92:BF111)),  2)</f>
        <v>0</v>
      </c>
      <c r="G38" s="37"/>
      <c r="H38" s="37"/>
      <c r="I38" s="134">
        <v>0.15</v>
      </c>
      <c r="J38" s="133">
        <f>ROUND(((SUM(BF92:BF111))*I38),  2)</f>
        <v>0</v>
      </c>
      <c r="K38" s="37"/>
      <c r="L38" s="119"/>
      <c r="S38" s="37"/>
      <c r="T38" s="37"/>
      <c r="U38" s="37"/>
      <c r="V38" s="37"/>
      <c r="W38" s="37"/>
      <c r="X38" s="37"/>
      <c r="Y38" s="37"/>
      <c r="Z38" s="37"/>
      <c r="AA38" s="37"/>
      <c r="AB38" s="37"/>
      <c r="AC38" s="37"/>
      <c r="AD38" s="37"/>
      <c r="AE38" s="37"/>
    </row>
    <row r="39" spans="1:31" s="2" customFormat="1" ht="14.4" hidden="1" customHeight="1">
      <c r="A39" s="37"/>
      <c r="B39" s="42"/>
      <c r="C39" s="37"/>
      <c r="D39" s="37"/>
      <c r="E39" s="117" t="s">
        <v>55</v>
      </c>
      <c r="F39" s="133">
        <f>ROUND((SUM(BG92:BG111)),  2)</f>
        <v>0</v>
      </c>
      <c r="G39" s="37"/>
      <c r="H39" s="37"/>
      <c r="I39" s="134">
        <v>0.21</v>
      </c>
      <c r="J39" s="133">
        <f>0</f>
        <v>0</v>
      </c>
      <c r="K39" s="37"/>
      <c r="L39" s="119"/>
      <c r="S39" s="37"/>
      <c r="T39" s="37"/>
      <c r="U39" s="37"/>
      <c r="V39" s="37"/>
      <c r="W39" s="37"/>
      <c r="X39" s="37"/>
      <c r="Y39" s="37"/>
      <c r="Z39" s="37"/>
      <c r="AA39" s="37"/>
      <c r="AB39" s="37"/>
      <c r="AC39" s="37"/>
      <c r="AD39" s="37"/>
      <c r="AE39" s="37"/>
    </row>
    <row r="40" spans="1:31" s="2" customFormat="1" ht="14.4" hidden="1" customHeight="1">
      <c r="A40" s="37"/>
      <c r="B40" s="42"/>
      <c r="C40" s="37"/>
      <c r="D40" s="37"/>
      <c r="E40" s="117" t="s">
        <v>56</v>
      </c>
      <c r="F40" s="133">
        <f>ROUND((SUM(BH92:BH111)),  2)</f>
        <v>0</v>
      </c>
      <c r="G40" s="37"/>
      <c r="H40" s="37"/>
      <c r="I40" s="134">
        <v>0.15</v>
      </c>
      <c r="J40" s="133">
        <f>0</f>
        <v>0</v>
      </c>
      <c r="K40" s="37"/>
      <c r="L40" s="119"/>
      <c r="S40" s="37"/>
      <c r="T40" s="37"/>
      <c r="U40" s="37"/>
      <c r="V40" s="37"/>
      <c r="W40" s="37"/>
      <c r="X40" s="37"/>
      <c r="Y40" s="37"/>
      <c r="Z40" s="37"/>
      <c r="AA40" s="37"/>
      <c r="AB40" s="37"/>
      <c r="AC40" s="37"/>
      <c r="AD40" s="37"/>
      <c r="AE40" s="37"/>
    </row>
    <row r="41" spans="1:31" s="2" customFormat="1" ht="14.4" hidden="1" customHeight="1">
      <c r="A41" s="37"/>
      <c r="B41" s="42"/>
      <c r="C41" s="37"/>
      <c r="D41" s="37"/>
      <c r="E41" s="117" t="s">
        <v>57</v>
      </c>
      <c r="F41" s="133">
        <f>ROUND((SUM(BI92:BI111)),  2)</f>
        <v>0</v>
      </c>
      <c r="G41" s="37"/>
      <c r="H41" s="37"/>
      <c r="I41" s="134">
        <v>0</v>
      </c>
      <c r="J41" s="133">
        <f>0</f>
        <v>0</v>
      </c>
      <c r="K41" s="37"/>
      <c r="L41" s="119"/>
      <c r="S41" s="37"/>
      <c r="T41" s="37"/>
      <c r="U41" s="37"/>
      <c r="V41" s="37"/>
      <c r="W41" s="37"/>
      <c r="X41" s="37"/>
      <c r="Y41" s="37"/>
      <c r="Z41" s="37"/>
      <c r="AA41" s="37"/>
      <c r="AB41" s="37"/>
      <c r="AC41" s="37"/>
      <c r="AD41" s="37"/>
      <c r="AE41" s="37"/>
    </row>
    <row r="42" spans="1:31" s="2" customFormat="1" ht="7" customHeight="1">
      <c r="A42" s="37"/>
      <c r="B42" s="42"/>
      <c r="C42" s="37"/>
      <c r="D42" s="37"/>
      <c r="E42" s="37"/>
      <c r="F42" s="37"/>
      <c r="G42" s="37"/>
      <c r="H42" s="37"/>
      <c r="I42" s="118"/>
      <c r="J42" s="37"/>
      <c r="K42" s="37"/>
      <c r="L42" s="119"/>
      <c r="S42" s="37"/>
      <c r="T42" s="37"/>
      <c r="U42" s="37"/>
      <c r="V42" s="37"/>
      <c r="W42" s="37"/>
      <c r="X42" s="37"/>
      <c r="Y42" s="37"/>
      <c r="Z42" s="37"/>
      <c r="AA42" s="37"/>
      <c r="AB42" s="37"/>
      <c r="AC42" s="37"/>
      <c r="AD42" s="37"/>
      <c r="AE42" s="37"/>
    </row>
    <row r="43" spans="1:31" s="2" customFormat="1" ht="25.4" customHeight="1">
      <c r="A43" s="37"/>
      <c r="B43" s="42"/>
      <c r="C43" s="135"/>
      <c r="D43" s="136" t="s">
        <v>58</v>
      </c>
      <c r="E43" s="137"/>
      <c r="F43" s="137"/>
      <c r="G43" s="138" t="s">
        <v>59</v>
      </c>
      <c r="H43" s="139" t="s">
        <v>60</v>
      </c>
      <c r="I43" s="140"/>
      <c r="J43" s="141">
        <f>SUM(J34:J41)</f>
        <v>0</v>
      </c>
      <c r="K43" s="142"/>
      <c r="L43" s="119"/>
      <c r="S43" s="37"/>
      <c r="T43" s="37"/>
      <c r="U43" s="37"/>
      <c r="V43" s="37"/>
      <c r="W43" s="37"/>
      <c r="X43" s="37"/>
      <c r="Y43" s="37"/>
      <c r="Z43" s="37"/>
      <c r="AA43" s="37"/>
      <c r="AB43" s="37"/>
      <c r="AC43" s="37"/>
      <c r="AD43" s="37"/>
      <c r="AE43" s="37"/>
    </row>
    <row r="44" spans="1:31" s="2" customFormat="1" ht="14.4" customHeight="1">
      <c r="A44" s="37"/>
      <c r="B44" s="143"/>
      <c r="C44" s="144"/>
      <c r="D44" s="144"/>
      <c r="E44" s="144"/>
      <c r="F44" s="144"/>
      <c r="G44" s="144"/>
      <c r="H44" s="144"/>
      <c r="I44" s="145"/>
      <c r="J44" s="144"/>
      <c r="K44" s="144"/>
      <c r="L44" s="119"/>
      <c r="S44" s="37"/>
      <c r="T44" s="37"/>
      <c r="U44" s="37"/>
      <c r="V44" s="37"/>
      <c r="W44" s="37"/>
      <c r="X44" s="37"/>
      <c r="Y44" s="37"/>
      <c r="Z44" s="37"/>
      <c r="AA44" s="37"/>
      <c r="AB44" s="37"/>
      <c r="AC44" s="37"/>
      <c r="AD44" s="37"/>
      <c r="AE44" s="37"/>
    </row>
    <row r="48" spans="1:31" s="2" customFormat="1" ht="7" customHeight="1">
      <c r="A48" s="37"/>
      <c r="B48" s="146"/>
      <c r="C48" s="147"/>
      <c r="D48" s="147"/>
      <c r="E48" s="147"/>
      <c r="F48" s="147"/>
      <c r="G48" s="147"/>
      <c r="H48" s="147"/>
      <c r="I48" s="148"/>
      <c r="J48" s="147"/>
      <c r="K48" s="147"/>
      <c r="L48" s="119"/>
      <c r="S48" s="37"/>
      <c r="T48" s="37"/>
      <c r="U48" s="37"/>
      <c r="V48" s="37"/>
      <c r="W48" s="37"/>
      <c r="X48" s="37"/>
      <c r="Y48" s="37"/>
      <c r="Z48" s="37"/>
      <c r="AA48" s="37"/>
      <c r="AB48" s="37"/>
      <c r="AC48" s="37"/>
      <c r="AD48" s="37"/>
      <c r="AE48" s="37"/>
    </row>
    <row r="49" spans="1:31" s="2" customFormat="1" ht="25" customHeight="1">
      <c r="A49" s="37"/>
      <c r="B49" s="38"/>
      <c r="C49" s="25" t="s">
        <v>213</v>
      </c>
      <c r="D49" s="39"/>
      <c r="E49" s="39"/>
      <c r="F49" s="39"/>
      <c r="G49" s="39"/>
      <c r="H49" s="39"/>
      <c r="I49" s="118"/>
      <c r="J49" s="39"/>
      <c r="K49" s="39"/>
      <c r="L49" s="119"/>
      <c r="S49" s="37"/>
      <c r="T49" s="37"/>
      <c r="U49" s="37"/>
      <c r="V49" s="37"/>
      <c r="W49" s="37"/>
      <c r="X49" s="37"/>
      <c r="Y49" s="37"/>
      <c r="Z49" s="37"/>
      <c r="AA49" s="37"/>
      <c r="AB49" s="37"/>
      <c r="AC49" s="37"/>
      <c r="AD49" s="37"/>
      <c r="AE49" s="37"/>
    </row>
    <row r="50" spans="1:31" s="2" customFormat="1" ht="7" customHeight="1">
      <c r="A50" s="37"/>
      <c r="B50" s="38"/>
      <c r="C50" s="39"/>
      <c r="D50" s="39"/>
      <c r="E50" s="39"/>
      <c r="F50" s="39"/>
      <c r="G50" s="39"/>
      <c r="H50" s="39"/>
      <c r="I50" s="118"/>
      <c r="J50" s="39"/>
      <c r="K50" s="39"/>
      <c r="L50" s="119"/>
      <c r="S50" s="37"/>
      <c r="T50" s="37"/>
      <c r="U50" s="37"/>
      <c r="V50" s="37"/>
      <c r="W50" s="37"/>
      <c r="X50" s="37"/>
      <c r="Y50" s="37"/>
      <c r="Z50" s="37"/>
      <c r="AA50" s="37"/>
      <c r="AB50" s="37"/>
      <c r="AC50" s="37"/>
      <c r="AD50" s="37"/>
      <c r="AE50" s="37"/>
    </row>
    <row r="51" spans="1:31" s="2" customFormat="1" ht="12" customHeight="1">
      <c r="A51" s="37"/>
      <c r="B51" s="38"/>
      <c r="C51" s="31" t="s">
        <v>16</v>
      </c>
      <c r="D51" s="39"/>
      <c r="E51" s="39"/>
      <c r="F51" s="39"/>
      <c r="G51" s="39"/>
      <c r="H51" s="39"/>
      <c r="I51" s="118"/>
      <c r="J51" s="39"/>
      <c r="K51" s="39"/>
      <c r="L51" s="119"/>
      <c r="S51" s="37"/>
      <c r="T51" s="37"/>
      <c r="U51" s="37"/>
      <c r="V51" s="37"/>
      <c r="W51" s="37"/>
      <c r="X51" s="37"/>
      <c r="Y51" s="37"/>
      <c r="Z51" s="37"/>
      <c r="AA51" s="37"/>
      <c r="AB51" s="37"/>
      <c r="AC51" s="37"/>
      <c r="AD51" s="37"/>
      <c r="AE51" s="37"/>
    </row>
    <row r="52" spans="1:31" s="2" customFormat="1" ht="16.5" customHeight="1">
      <c r="A52" s="37"/>
      <c r="B52" s="38"/>
      <c r="C52" s="39"/>
      <c r="D52" s="39"/>
      <c r="E52" s="409" t="str">
        <f>E7</f>
        <v>EHC CZECH s.r.o. – Podnikatelský inkubátor – Evropská ul., Cheb</v>
      </c>
      <c r="F52" s="410"/>
      <c r="G52" s="410"/>
      <c r="H52" s="410"/>
      <c r="I52" s="118"/>
      <c r="J52" s="39"/>
      <c r="K52" s="39"/>
      <c r="L52" s="119"/>
      <c r="S52" s="37"/>
      <c r="T52" s="37"/>
      <c r="U52" s="37"/>
      <c r="V52" s="37"/>
      <c r="W52" s="37"/>
      <c r="X52" s="37"/>
      <c r="Y52" s="37"/>
      <c r="Z52" s="37"/>
      <c r="AA52" s="37"/>
      <c r="AB52" s="37"/>
      <c r="AC52" s="37"/>
      <c r="AD52" s="37"/>
      <c r="AE52" s="37"/>
    </row>
    <row r="53" spans="1:31" s="1" customFormat="1" ht="12" customHeight="1">
      <c r="B53" s="23"/>
      <c r="C53" s="31" t="s">
        <v>208</v>
      </c>
      <c r="D53" s="24"/>
      <c r="E53" s="24"/>
      <c r="F53" s="24"/>
      <c r="G53" s="24"/>
      <c r="H53" s="24"/>
      <c r="I53" s="111"/>
      <c r="J53" s="24"/>
      <c r="K53" s="24"/>
      <c r="L53" s="22"/>
    </row>
    <row r="54" spans="1:31" s="1" customFormat="1" ht="16.5" customHeight="1">
      <c r="B54" s="23"/>
      <c r="C54" s="24"/>
      <c r="D54" s="24"/>
      <c r="E54" s="409" t="s">
        <v>209</v>
      </c>
      <c r="F54" s="361"/>
      <c r="G54" s="361"/>
      <c r="H54" s="361"/>
      <c r="I54" s="111"/>
      <c r="J54" s="24"/>
      <c r="K54" s="24"/>
      <c r="L54" s="22"/>
    </row>
    <row r="55" spans="1:31" s="1" customFormat="1" ht="12" customHeight="1">
      <c r="B55" s="23"/>
      <c r="C55" s="31" t="s">
        <v>210</v>
      </c>
      <c r="D55" s="24"/>
      <c r="E55" s="24"/>
      <c r="F55" s="24"/>
      <c r="G55" s="24"/>
      <c r="H55" s="24"/>
      <c r="I55" s="111"/>
      <c r="J55" s="24"/>
      <c r="K55" s="24"/>
      <c r="L55" s="22"/>
    </row>
    <row r="56" spans="1:31" s="2" customFormat="1" ht="16.5" customHeight="1">
      <c r="A56" s="37"/>
      <c r="B56" s="38"/>
      <c r="C56" s="39"/>
      <c r="D56" s="39"/>
      <c r="E56" s="413" t="s">
        <v>5069</v>
      </c>
      <c r="F56" s="411"/>
      <c r="G56" s="411"/>
      <c r="H56" s="411"/>
      <c r="I56" s="118"/>
      <c r="J56" s="39"/>
      <c r="K56" s="39"/>
      <c r="L56" s="119"/>
      <c r="S56" s="37"/>
      <c r="T56" s="37"/>
      <c r="U56" s="37"/>
      <c r="V56" s="37"/>
      <c r="W56" s="37"/>
      <c r="X56" s="37"/>
      <c r="Y56" s="37"/>
      <c r="Z56" s="37"/>
      <c r="AA56" s="37"/>
      <c r="AB56" s="37"/>
      <c r="AC56" s="37"/>
      <c r="AD56" s="37"/>
      <c r="AE56" s="37"/>
    </row>
    <row r="57" spans="1:31" s="2" customFormat="1" ht="12" customHeight="1">
      <c r="A57" s="37"/>
      <c r="B57" s="38"/>
      <c r="C57" s="31" t="s">
        <v>3955</v>
      </c>
      <c r="D57" s="39"/>
      <c r="E57" s="39"/>
      <c r="F57" s="39"/>
      <c r="G57" s="39"/>
      <c r="H57" s="39"/>
      <c r="I57" s="118"/>
      <c r="J57" s="39"/>
      <c r="K57" s="39"/>
      <c r="L57" s="119"/>
      <c r="S57" s="37"/>
      <c r="T57" s="37"/>
      <c r="U57" s="37"/>
      <c r="V57" s="37"/>
      <c r="W57" s="37"/>
      <c r="X57" s="37"/>
      <c r="Y57" s="37"/>
      <c r="Z57" s="37"/>
      <c r="AA57" s="37"/>
      <c r="AB57" s="37"/>
      <c r="AC57" s="37"/>
      <c r="AD57" s="37"/>
      <c r="AE57" s="37"/>
    </row>
    <row r="58" spans="1:31" s="2" customFormat="1" ht="16.5" customHeight="1">
      <c r="A58" s="37"/>
      <c r="B58" s="38"/>
      <c r="C58" s="39"/>
      <c r="D58" s="39"/>
      <c r="E58" s="383" t="str">
        <f>E13</f>
        <v>D.1.4.1.4 - vedlejší a ostatní náklady</v>
      </c>
      <c r="F58" s="411"/>
      <c r="G58" s="411"/>
      <c r="H58" s="411"/>
      <c r="I58" s="118"/>
      <c r="J58" s="39"/>
      <c r="K58" s="39"/>
      <c r="L58" s="119"/>
      <c r="S58" s="37"/>
      <c r="T58" s="37"/>
      <c r="U58" s="37"/>
      <c r="V58" s="37"/>
      <c r="W58" s="37"/>
      <c r="X58" s="37"/>
      <c r="Y58" s="37"/>
      <c r="Z58" s="37"/>
      <c r="AA58" s="37"/>
      <c r="AB58" s="37"/>
      <c r="AC58" s="37"/>
      <c r="AD58" s="37"/>
      <c r="AE58" s="37"/>
    </row>
    <row r="59" spans="1:31" s="2" customFormat="1" ht="7" customHeight="1">
      <c r="A59" s="37"/>
      <c r="B59" s="38"/>
      <c r="C59" s="39"/>
      <c r="D59" s="39"/>
      <c r="E59" s="39"/>
      <c r="F59" s="39"/>
      <c r="G59" s="39"/>
      <c r="H59" s="39"/>
      <c r="I59" s="118"/>
      <c r="J59" s="39"/>
      <c r="K59" s="39"/>
      <c r="L59" s="119"/>
      <c r="S59" s="37"/>
      <c r="T59" s="37"/>
      <c r="U59" s="37"/>
      <c r="V59" s="37"/>
      <c r="W59" s="37"/>
      <c r="X59" s="37"/>
      <c r="Y59" s="37"/>
      <c r="Z59" s="37"/>
      <c r="AA59" s="37"/>
      <c r="AB59" s="37"/>
      <c r="AC59" s="37"/>
      <c r="AD59" s="37"/>
      <c r="AE59" s="37"/>
    </row>
    <row r="60" spans="1:31" s="2" customFormat="1" ht="12" customHeight="1">
      <c r="A60" s="37"/>
      <c r="B60" s="38"/>
      <c r="C60" s="31" t="s">
        <v>22</v>
      </c>
      <c r="D60" s="39"/>
      <c r="E60" s="39"/>
      <c r="F60" s="29" t="str">
        <f>F16</f>
        <v>č. parcelní 250/1, 250/6, 250/7 a st7296</v>
      </c>
      <c r="G60" s="39"/>
      <c r="H60" s="39"/>
      <c r="I60" s="120" t="s">
        <v>24</v>
      </c>
      <c r="J60" s="62" t="str">
        <f>IF(J16="","",J16)</f>
        <v>2. 9. 2020</v>
      </c>
      <c r="K60" s="39"/>
      <c r="L60" s="119"/>
      <c r="S60" s="37"/>
      <c r="T60" s="37"/>
      <c r="U60" s="37"/>
      <c r="V60" s="37"/>
      <c r="W60" s="37"/>
      <c r="X60" s="37"/>
      <c r="Y60" s="37"/>
      <c r="Z60" s="37"/>
      <c r="AA60" s="37"/>
      <c r="AB60" s="37"/>
      <c r="AC60" s="37"/>
      <c r="AD60" s="37"/>
      <c r="AE60" s="37"/>
    </row>
    <row r="61" spans="1:31" s="2" customFormat="1" ht="7" customHeight="1">
      <c r="A61" s="37"/>
      <c r="B61" s="38"/>
      <c r="C61" s="39"/>
      <c r="D61" s="39"/>
      <c r="E61" s="39"/>
      <c r="F61" s="39"/>
      <c r="G61" s="39"/>
      <c r="H61" s="39"/>
      <c r="I61" s="118"/>
      <c r="J61" s="39"/>
      <c r="K61" s="39"/>
      <c r="L61" s="119"/>
      <c r="S61" s="37"/>
      <c r="T61" s="37"/>
      <c r="U61" s="37"/>
      <c r="V61" s="37"/>
      <c r="W61" s="37"/>
      <c r="X61" s="37"/>
      <c r="Y61" s="37"/>
      <c r="Z61" s="37"/>
      <c r="AA61" s="37"/>
      <c r="AB61" s="37"/>
      <c r="AC61" s="37"/>
      <c r="AD61" s="37"/>
      <c r="AE61" s="37"/>
    </row>
    <row r="62" spans="1:31" s="2" customFormat="1" ht="40" customHeight="1">
      <c r="A62" s="37"/>
      <c r="B62" s="38"/>
      <c r="C62" s="31" t="s">
        <v>30</v>
      </c>
      <c r="D62" s="39"/>
      <c r="E62" s="39"/>
      <c r="F62" s="29" t="str">
        <f>E19</f>
        <v>EHC CZECH s.r.o., Závodní 278, 360 18 Karlovy Vary</v>
      </c>
      <c r="G62" s="39"/>
      <c r="H62" s="39"/>
      <c r="I62" s="120" t="s">
        <v>39</v>
      </c>
      <c r="J62" s="35" t="str">
        <f>E25</f>
        <v>INDBau DESIGN s.r.o., Houškova 1187/25, 326 00 Plz</v>
      </c>
      <c r="K62" s="39"/>
      <c r="L62" s="119"/>
      <c r="S62" s="37"/>
      <c r="T62" s="37"/>
      <c r="U62" s="37"/>
      <c r="V62" s="37"/>
      <c r="W62" s="37"/>
      <c r="X62" s="37"/>
      <c r="Y62" s="37"/>
      <c r="Z62" s="37"/>
      <c r="AA62" s="37"/>
      <c r="AB62" s="37"/>
      <c r="AC62" s="37"/>
      <c r="AD62" s="37"/>
      <c r="AE62" s="37"/>
    </row>
    <row r="63" spans="1:31" s="2" customFormat="1" ht="15.15" customHeight="1">
      <c r="A63" s="37"/>
      <c r="B63" s="38"/>
      <c r="C63" s="31" t="s">
        <v>36</v>
      </c>
      <c r="D63" s="39"/>
      <c r="E63" s="39"/>
      <c r="F63" s="29" t="str">
        <f>IF(E22="","",E22)</f>
        <v>Vyplň údaj</v>
      </c>
      <c r="G63" s="39"/>
      <c r="H63" s="39"/>
      <c r="I63" s="120" t="s">
        <v>43</v>
      </c>
      <c r="J63" s="35" t="str">
        <f>E28</f>
        <v xml:space="preserve"> </v>
      </c>
      <c r="K63" s="39"/>
      <c r="L63" s="119"/>
      <c r="S63" s="37"/>
      <c r="T63" s="37"/>
      <c r="U63" s="37"/>
      <c r="V63" s="37"/>
      <c r="W63" s="37"/>
      <c r="X63" s="37"/>
      <c r="Y63" s="37"/>
      <c r="Z63" s="37"/>
      <c r="AA63" s="37"/>
      <c r="AB63" s="37"/>
      <c r="AC63" s="37"/>
      <c r="AD63" s="37"/>
      <c r="AE63" s="37"/>
    </row>
    <row r="64" spans="1:31" s="2" customFormat="1" ht="10.25" customHeight="1">
      <c r="A64" s="37"/>
      <c r="B64" s="38"/>
      <c r="C64" s="39"/>
      <c r="D64" s="39"/>
      <c r="E64" s="39"/>
      <c r="F64" s="39"/>
      <c r="G64" s="39"/>
      <c r="H64" s="39"/>
      <c r="I64" s="118"/>
      <c r="J64" s="39"/>
      <c r="K64" s="39"/>
      <c r="L64" s="119"/>
      <c r="S64" s="37"/>
      <c r="T64" s="37"/>
      <c r="U64" s="37"/>
      <c r="V64" s="37"/>
      <c r="W64" s="37"/>
      <c r="X64" s="37"/>
      <c r="Y64" s="37"/>
      <c r="Z64" s="37"/>
      <c r="AA64" s="37"/>
      <c r="AB64" s="37"/>
      <c r="AC64" s="37"/>
      <c r="AD64" s="37"/>
      <c r="AE64" s="37"/>
    </row>
    <row r="65" spans="1:47" s="2" customFormat="1" ht="29.25" customHeight="1">
      <c r="A65" s="37"/>
      <c r="B65" s="38"/>
      <c r="C65" s="149" t="s">
        <v>214</v>
      </c>
      <c r="D65" s="150"/>
      <c r="E65" s="150"/>
      <c r="F65" s="150"/>
      <c r="G65" s="150"/>
      <c r="H65" s="150"/>
      <c r="I65" s="151"/>
      <c r="J65" s="152" t="s">
        <v>215</v>
      </c>
      <c r="K65" s="150"/>
      <c r="L65" s="119"/>
      <c r="S65" s="37"/>
      <c r="T65" s="37"/>
      <c r="U65" s="37"/>
      <c r="V65" s="37"/>
      <c r="W65" s="37"/>
      <c r="X65" s="37"/>
      <c r="Y65" s="37"/>
      <c r="Z65" s="37"/>
      <c r="AA65" s="37"/>
      <c r="AB65" s="37"/>
      <c r="AC65" s="37"/>
      <c r="AD65" s="37"/>
      <c r="AE65" s="37"/>
    </row>
    <row r="66" spans="1:47" s="2" customFormat="1" ht="10.25" customHeight="1">
      <c r="A66" s="37"/>
      <c r="B66" s="38"/>
      <c r="C66" s="39"/>
      <c r="D66" s="39"/>
      <c r="E66" s="39"/>
      <c r="F66" s="39"/>
      <c r="G66" s="39"/>
      <c r="H66" s="39"/>
      <c r="I66" s="118"/>
      <c r="J66" s="39"/>
      <c r="K66" s="39"/>
      <c r="L66" s="119"/>
      <c r="S66" s="37"/>
      <c r="T66" s="37"/>
      <c r="U66" s="37"/>
      <c r="V66" s="37"/>
      <c r="W66" s="37"/>
      <c r="X66" s="37"/>
      <c r="Y66" s="37"/>
      <c r="Z66" s="37"/>
      <c r="AA66" s="37"/>
      <c r="AB66" s="37"/>
      <c r="AC66" s="37"/>
      <c r="AD66" s="37"/>
      <c r="AE66" s="37"/>
    </row>
    <row r="67" spans="1:47" s="2" customFormat="1" ht="22.75" customHeight="1">
      <c r="A67" s="37"/>
      <c r="B67" s="38"/>
      <c r="C67" s="153" t="s">
        <v>80</v>
      </c>
      <c r="D67" s="39"/>
      <c r="E67" s="39"/>
      <c r="F67" s="39"/>
      <c r="G67" s="39"/>
      <c r="H67" s="39"/>
      <c r="I67" s="118"/>
      <c r="J67" s="80">
        <f>J92</f>
        <v>0</v>
      </c>
      <c r="K67" s="39"/>
      <c r="L67" s="119"/>
      <c r="S67" s="37"/>
      <c r="T67" s="37"/>
      <c r="U67" s="37"/>
      <c r="V67" s="37"/>
      <c r="W67" s="37"/>
      <c r="X67" s="37"/>
      <c r="Y67" s="37"/>
      <c r="Z67" s="37"/>
      <c r="AA67" s="37"/>
      <c r="AB67" s="37"/>
      <c r="AC67" s="37"/>
      <c r="AD67" s="37"/>
      <c r="AE67" s="37"/>
      <c r="AU67" s="19" t="s">
        <v>216</v>
      </c>
    </row>
    <row r="68" spans="1:47" s="9" customFormat="1" ht="25" customHeight="1">
      <c r="B68" s="154"/>
      <c r="C68" s="155"/>
      <c r="D68" s="156" t="s">
        <v>5732</v>
      </c>
      <c r="E68" s="157"/>
      <c r="F68" s="157"/>
      <c r="G68" s="157"/>
      <c r="H68" s="157"/>
      <c r="I68" s="158"/>
      <c r="J68" s="159">
        <f>J93</f>
        <v>0</v>
      </c>
      <c r="K68" s="155"/>
      <c r="L68" s="160"/>
    </row>
    <row r="69" spans="1:47" s="2" customFormat="1" ht="21.75" customHeight="1">
      <c r="A69" s="37"/>
      <c r="B69" s="38"/>
      <c r="C69" s="39"/>
      <c r="D69" s="39"/>
      <c r="E69" s="39"/>
      <c r="F69" s="39"/>
      <c r="G69" s="39"/>
      <c r="H69" s="39"/>
      <c r="I69" s="118"/>
      <c r="J69" s="39"/>
      <c r="K69" s="39"/>
      <c r="L69" s="119"/>
      <c r="S69" s="37"/>
      <c r="T69" s="37"/>
      <c r="U69" s="37"/>
      <c r="V69" s="37"/>
      <c r="W69" s="37"/>
      <c r="X69" s="37"/>
      <c r="Y69" s="37"/>
      <c r="Z69" s="37"/>
      <c r="AA69" s="37"/>
      <c r="AB69" s="37"/>
      <c r="AC69" s="37"/>
      <c r="AD69" s="37"/>
      <c r="AE69" s="37"/>
    </row>
    <row r="70" spans="1:47" s="2" customFormat="1" ht="7" customHeight="1">
      <c r="A70" s="37"/>
      <c r="B70" s="50"/>
      <c r="C70" s="51"/>
      <c r="D70" s="51"/>
      <c r="E70" s="51"/>
      <c r="F70" s="51"/>
      <c r="G70" s="51"/>
      <c r="H70" s="51"/>
      <c r="I70" s="145"/>
      <c r="J70" s="51"/>
      <c r="K70" s="51"/>
      <c r="L70" s="119"/>
      <c r="S70" s="37"/>
      <c r="T70" s="37"/>
      <c r="U70" s="37"/>
      <c r="V70" s="37"/>
      <c r="W70" s="37"/>
      <c r="X70" s="37"/>
      <c r="Y70" s="37"/>
      <c r="Z70" s="37"/>
      <c r="AA70" s="37"/>
      <c r="AB70" s="37"/>
      <c r="AC70" s="37"/>
      <c r="AD70" s="37"/>
      <c r="AE70" s="37"/>
    </row>
    <row r="74" spans="1:47" s="2" customFormat="1" ht="7" customHeight="1">
      <c r="A74" s="37"/>
      <c r="B74" s="52"/>
      <c r="C74" s="53"/>
      <c r="D74" s="53"/>
      <c r="E74" s="53"/>
      <c r="F74" s="53"/>
      <c r="G74" s="53"/>
      <c r="H74" s="53"/>
      <c r="I74" s="148"/>
      <c r="J74" s="53"/>
      <c r="K74" s="53"/>
      <c r="L74" s="119"/>
      <c r="S74" s="37"/>
      <c r="T74" s="37"/>
      <c r="U74" s="37"/>
      <c r="V74" s="37"/>
      <c r="W74" s="37"/>
      <c r="X74" s="37"/>
      <c r="Y74" s="37"/>
      <c r="Z74" s="37"/>
      <c r="AA74" s="37"/>
      <c r="AB74" s="37"/>
      <c r="AC74" s="37"/>
      <c r="AD74" s="37"/>
      <c r="AE74" s="37"/>
    </row>
    <row r="75" spans="1:47" s="2" customFormat="1" ht="25" customHeight="1">
      <c r="A75" s="37"/>
      <c r="B75" s="38"/>
      <c r="C75" s="25" t="s">
        <v>247</v>
      </c>
      <c r="D75" s="39"/>
      <c r="E75" s="39"/>
      <c r="F75" s="39"/>
      <c r="G75" s="39"/>
      <c r="H75" s="39"/>
      <c r="I75" s="118"/>
      <c r="J75" s="39"/>
      <c r="K75" s="39"/>
      <c r="L75" s="119"/>
      <c r="S75" s="37"/>
      <c r="T75" s="37"/>
      <c r="U75" s="37"/>
      <c r="V75" s="37"/>
      <c r="W75" s="37"/>
      <c r="X75" s="37"/>
      <c r="Y75" s="37"/>
      <c r="Z75" s="37"/>
      <c r="AA75" s="37"/>
      <c r="AB75" s="37"/>
      <c r="AC75" s="37"/>
      <c r="AD75" s="37"/>
      <c r="AE75" s="37"/>
    </row>
    <row r="76" spans="1:47" s="2" customFormat="1" ht="7" customHeight="1">
      <c r="A76" s="37"/>
      <c r="B76" s="38"/>
      <c r="C76" s="39"/>
      <c r="D76" s="39"/>
      <c r="E76" s="39"/>
      <c r="F76" s="39"/>
      <c r="G76" s="39"/>
      <c r="H76" s="39"/>
      <c r="I76" s="118"/>
      <c r="J76" s="39"/>
      <c r="K76" s="39"/>
      <c r="L76" s="119"/>
      <c r="S76" s="37"/>
      <c r="T76" s="37"/>
      <c r="U76" s="37"/>
      <c r="V76" s="37"/>
      <c r="W76" s="37"/>
      <c r="X76" s="37"/>
      <c r="Y76" s="37"/>
      <c r="Z76" s="37"/>
      <c r="AA76" s="37"/>
      <c r="AB76" s="37"/>
      <c r="AC76" s="37"/>
      <c r="AD76" s="37"/>
      <c r="AE76" s="37"/>
    </row>
    <row r="77" spans="1:47" s="2" customFormat="1" ht="12" customHeight="1">
      <c r="A77" s="37"/>
      <c r="B77" s="38"/>
      <c r="C77" s="31" t="s">
        <v>16</v>
      </c>
      <c r="D77" s="39"/>
      <c r="E77" s="39"/>
      <c r="F77" s="39"/>
      <c r="G77" s="39"/>
      <c r="H77" s="39"/>
      <c r="I77" s="118"/>
      <c r="J77" s="39"/>
      <c r="K77" s="39"/>
      <c r="L77" s="119"/>
      <c r="S77" s="37"/>
      <c r="T77" s="37"/>
      <c r="U77" s="37"/>
      <c r="V77" s="37"/>
      <c r="W77" s="37"/>
      <c r="X77" s="37"/>
      <c r="Y77" s="37"/>
      <c r="Z77" s="37"/>
      <c r="AA77" s="37"/>
      <c r="AB77" s="37"/>
      <c r="AC77" s="37"/>
      <c r="AD77" s="37"/>
      <c r="AE77" s="37"/>
    </row>
    <row r="78" spans="1:47" s="2" customFormat="1" ht="16.5" customHeight="1">
      <c r="A78" s="37"/>
      <c r="B78" s="38"/>
      <c r="C78" s="39"/>
      <c r="D78" s="39"/>
      <c r="E78" s="409" t="str">
        <f>E7</f>
        <v>EHC CZECH s.r.o. – Podnikatelský inkubátor – Evropská ul., Cheb</v>
      </c>
      <c r="F78" s="410"/>
      <c r="G78" s="410"/>
      <c r="H78" s="410"/>
      <c r="I78" s="118"/>
      <c r="J78" s="39"/>
      <c r="K78" s="39"/>
      <c r="L78" s="119"/>
      <c r="S78" s="37"/>
      <c r="T78" s="37"/>
      <c r="U78" s="37"/>
      <c r="V78" s="37"/>
      <c r="W78" s="37"/>
      <c r="X78" s="37"/>
      <c r="Y78" s="37"/>
      <c r="Z78" s="37"/>
      <c r="AA78" s="37"/>
      <c r="AB78" s="37"/>
      <c r="AC78" s="37"/>
      <c r="AD78" s="37"/>
      <c r="AE78" s="37"/>
    </row>
    <row r="79" spans="1:47" s="1" customFormat="1" ht="12" customHeight="1">
      <c r="B79" s="23"/>
      <c r="C79" s="31" t="s">
        <v>208</v>
      </c>
      <c r="D79" s="24"/>
      <c r="E79" s="24"/>
      <c r="F79" s="24"/>
      <c r="G79" s="24"/>
      <c r="H79" s="24"/>
      <c r="I79" s="111"/>
      <c r="J79" s="24"/>
      <c r="K79" s="24"/>
      <c r="L79" s="22"/>
    </row>
    <row r="80" spans="1:47" s="1" customFormat="1" ht="16.5" customHeight="1">
      <c r="B80" s="23"/>
      <c r="C80" s="24"/>
      <c r="D80" s="24"/>
      <c r="E80" s="409" t="s">
        <v>209</v>
      </c>
      <c r="F80" s="361"/>
      <c r="G80" s="361"/>
      <c r="H80" s="361"/>
      <c r="I80" s="111"/>
      <c r="J80" s="24"/>
      <c r="K80" s="24"/>
      <c r="L80" s="22"/>
    </row>
    <row r="81" spans="1:65" s="1" customFormat="1" ht="12" customHeight="1">
      <c r="B81" s="23"/>
      <c r="C81" s="31" t="s">
        <v>210</v>
      </c>
      <c r="D81" s="24"/>
      <c r="E81" s="24"/>
      <c r="F81" s="24"/>
      <c r="G81" s="24"/>
      <c r="H81" s="24"/>
      <c r="I81" s="111"/>
      <c r="J81" s="24"/>
      <c r="K81" s="24"/>
      <c r="L81" s="22"/>
    </row>
    <row r="82" spans="1:65" s="2" customFormat="1" ht="16.5" customHeight="1">
      <c r="A82" s="37"/>
      <c r="B82" s="38"/>
      <c r="C82" s="39"/>
      <c r="D82" s="39"/>
      <c r="E82" s="413" t="s">
        <v>5069</v>
      </c>
      <c r="F82" s="411"/>
      <c r="G82" s="411"/>
      <c r="H82" s="411"/>
      <c r="I82" s="118"/>
      <c r="J82" s="39"/>
      <c r="K82" s="39"/>
      <c r="L82" s="119"/>
      <c r="S82" s="37"/>
      <c r="T82" s="37"/>
      <c r="U82" s="37"/>
      <c r="V82" s="37"/>
      <c r="W82" s="37"/>
      <c r="X82" s="37"/>
      <c r="Y82" s="37"/>
      <c r="Z82" s="37"/>
      <c r="AA82" s="37"/>
      <c r="AB82" s="37"/>
      <c r="AC82" s="37"/>
      <c r="AD82" s="37"/>
      <c r="AE82" s="37"/>
    </row>
    <row r="83" spans="1:65" s="2" customFormat="1" ht="12" customHeight="1">
      <c r="A83" s="37"/>
      <c r="B83" s="38"/>
      <c r="C83" s="31" t="s">
        <v>3955</v>
      </c>
      <c r="D83" s="39"/>
      <c r="E83" s="39"/>
      <c r="F83" s="39"/>
      <c r="G83" s="39"/>
      <c r="H83" s="39"/>
      <c r="I83" s="118"/>
      <c r="J83" s="39"/>
      <c r="K83" s="39"/>
      <c r="L83" s="119"/>
      <c r="S83" s="37"/>
      <c r="T83" s="37"/>
      <c r="U83" s="37"/>
      <c r="V83" s="37"/>
      <c r="W83" s="37"/>
      <c r="X83" s="37"/>
      <c r="Y83" s="37"/>
      <c r="Z83" s="37"/>
      <c r="AA83" s="37"/>
      <c r="AB83" s="37"/>
      <c r="AC83" s="37"/>
      <c r="AD83" s="37"/>
      <c r="AE83" s="37"/>
    </row>
    <row r="84" spans="1:65" s="2" customFormat="1" ht="16.5" customHeight="1">
      <c r="A84" s="37"/>
      <c r="B84" s="38"/>
      <c r="C84" s="39"/>
      <c r="D84" s="39"/>
      <c r="E84" s="383" t="str">
        <f>E13</f>
        <v>D.1.4.1.4 - vedlejší a ostatní náklady</v>
      </c>
      <c r="F84" s="411"/>
      <c r="G84" s="411"/>
      <c r="H84" s="411"/>
      <c r="I84" s="118"/>
      <c r="J84" s="39"/>
      <c r="K84" s="39"/>
      <c r="L84" s="119"/>
      <c r="S84" s="37"/>
      <c r="T84" s="37"/>
      <c r="U84" s="37"/>
      <c r="V84" s="37"/>
      <c r="W84" s="37"/>
      <c r="X84" s="37"/>
      <c r="Y84" s="37"/>
      <c r="Z84" s="37"/>
      <c r="AA84" s="37"/>
      <c r="AB84" s="37"/>
      <c r="AC84" s="37"/>
      <c r="AD84" s="37"/>
      <c r="AE84" s="37"/>
    </row>
    <row r="85" spans="1:65" s="2" customFormat="1" ht="7" customHeight="1">
      <c r="A85" s="37"/>
      <c r="B85" s="38"/>
      <c r="C85" s="39"/>
      <c r="D85" s="39"/>
      <c r="E85" s="39"/>
      <c r="F85" s="39"/>
      <c r="G85" s="39"/>
      <c r="H85" s="39"/>
      <c r="I85" s="118"/>
      <c r="J85" s="39"/>
      <c r="K85" s="39"/>
      <c r="L85" s="119"/>
      <c r="S85" s="37"/>
      <c r="T85" s="37"/>
      <c r="U85" s="37"/>
      <c r="V85" s="37"/>
      <c r="W85" s="37"/>
      <c r="X85" s="37"/>
      <c r="Y85" s="37"/>
      <c r="Z85" s="37"/>
      <c r="AA85" s="37"/>
      <c r="AB85" s="37"/>
      <c r="AC85" s="37"/>
      <c r="AD85" s="37"/>
      <c r="AE85" s="37"/>
    </row>
    <row r="86" spans="1:65" s="2" customFormat="1" ht="12" customHeight="1">
      <c r="A86" s="37"/>
      <c r="B86" s="38"/>
      <c r="C86" s="31" t="s">
        <v>22</v>
      </c>
      <c r="D86" s="39"/>
      <c r="E86" s="39"/>
      <c r="F86" s="29" t="str">
        <f>F16</f>
        <v>č. parcelní 250/1, 250/6, 250/7 a st7296</v>
      </c>
      <c r="G86" s="39"/>
      <c r="H86" s="39"/>
      <c r="I86" s="120" t="s">
        <v>24</v>
      </c>
      <c r="J86" s="62" t="str">
        <f>IF(J16="","",J16)</f>
        <v>2. 9. 2020</v>
      </c>
      <c r="K86" s="39"/>
      <c r="L86" s="119"/>
      <c r="S86" s="37"/>
      <c r="T86" s="37"/>
      <c r="U86" s="37"/>
      <c r="V86" s="37"/>
      <c r="W86" s="37"/>
      <c r="X86" s="37"/>
      <c r="Y86" s="37"/>
      <c r="Z86" s="37"/>
      <c r="AA86" s="37"/>
      <c r="AB86" s="37"/>
      <c r="AC86" s="37"/>
      <c r="AD86" s="37"/>
      <c r="AE86" s="37"/>
    </row>
    <row r="87" spans="1:65" s="2" customFormat="1" ht="7" customHeight="1">
      <c r="A87" s="37"/>
      <c r="B87" s="38"/>
      <c r="C87" s="39"/>
      <c r="D87" s="39"/>
      <c r="E87" s="39"/>
      <c r="F87" s="39"/>
      <c r="G87" s="39"/>
      <c r="H87" s="39"/>
      <c r="I87" s="118"/>
      <c r="J87" s="39"/>
      <c r="K87" s="39"/>
      <c r="L87" s="119"/>
      <c r="S87" s="37"/>
      <c r="T87" s="37"/>
      <c r="U87" s="37"/>
      <c r="V87" s="37"/>
      <c r="W87" s="37"/>
      <c r="X87" s="37"/>
      <c r="Y87" s="37"/>
      <c r="Z87" s="37"/>
      <c r="AA87" s="37"/>
      <c r="AB87" s="37"/>
      <c r="AC87" s="37"/>
      <c r="AD87" s="37"/>
      <c r="AE87" s="37"/>
    </row>
    <row r="88" spans="1:65" s="2" customFormat="1" ht="40" customHeight="1">
      <c r="A88" s="37"/>
      <c r="B88" s="38"/>
      <c r="C88" s="31" t="s">
        <v>30</v>
      </c>
      <c r="D88" s="39"/>
      <c r="E88" s="39"/>
      <c r="F88" s="29" t="str">
        <f>E19</f>
        <v>EHC CZECH s.r.o., Závodní 278, 360 18 Karlovy Vary</v>
      </c>
      <c r="G88" s="39"/>
      <c r="H88" s="39"/>
      <c r="I88" s="120" t="s">
        <v>39</v>
      </c>
      <c r="J88" s="35" t="str">
        <f>E25</f>
        <v>INDBau DESIGN s.r.o., Houškova 1187/25, 326 00 Plz</v>
      </c>
      <c r="K88" s="39"/>
      <c r="L88" s="119"/>
      <c r="S88" s="37"/>
      <c r="T88" s="37"/>
      <c r="U88" s="37"/>
      <c r="V88" s="37"/>
      <c r="W88" s="37"/>
      <c r="X88" s="37"/>
      <c r="Y88" s="37"/>
      <c r="Z88" s="37"/>
      <c r="AA88" s="37"/>
      <c r="AB88" s="37"/>
      <c r="AC88" s="37"/>
      <c r="AD88" s="37"/>
      <c r="AE88" s="37"/>
    </row>
    <row r="89" spans="1:65" s="2" customFormat="1" ht="15.15" customHeight="1">
      <c r="A89" s="37"/>
      <c r="B89" s="38"/>
      <c r="C89" s="31" t="s">
        <v>36</v>
      </c>
      <c r="D89" s="39"/>
      <c r="E89" s="39"/>
      <c r="F89" s="29" t="str">
        <f>IF(E22="","",E22)</f>
        <v>Vyplň údaj</v>
      </c>
      <c r="G89" s="39"/>
      <c r="H89" s="39"/>
      <c r="I89" s="120" t="s">
        <v>43</v>
      </c>
      <c r="J89" s="35" t="str">
        <f>E28</f>
        <v xml:space="preserve"> </v>
      </c>
      <c r="K89" s="39"/>
      <c r="L89" s="119"/>
      <c r="S89" s="37"/>
      <c r="T89" s="37"/>
      <c r="U89" s="37"/>
      <c r="V89" s="37"/>
      <c r="W89" s="37"/>
      <c r="X89" s="37"/>
      <c r="Y89" s="37"/>
      <c r="Z89" s="37"/>
      <c r="AA89" s="37"/>
      <c r="AB89" s="37"/>
      <c r="AC89" s="37"/>
      <c r="AD89" s="37"/>
      <c r="AE89" s="37"/>
    </row>
    <row r="90" spans="1:65" s="2" customFormat="1" ht="10.25" customHeight="1">
      <c r="A90" s="37"/>
      <c r="B90" s="38"/>
      <c r="C90" s="39"/>
      <c r="D90" s="39"/>
      <c r="E90" s="39"/>
      <c r="F90" s="39"/>
      <c r="G90" s="39"/>
      <c r="H90" s="39"/>
      <c r="I90" s="118"/>
      <c r="J90" s="39"/>
      <c r="K90" s="39"/>
      <c r="L90" s="119"/>
      <c r="S90" s="37"/>
      <c r="T90" s="37"/>
      <c r="U90" s="37"/>
      <c r="V90" s="37"/>
      <c r="W90" s="37"/>
      <c r="X90" s="37"/>
      <c r="Y90" s="37"/>
      <c r="Z90" s="37"/>
      <c r="AA90" s="37"/>
      <c r="AB90" s="37"/>
      <c r="AC90" s="37"/>
      <c r="AD90" s="37"/>
      <c r="AE90" s="37"/>
    </row>
    <row r="91" spans="1:65" s="11" customFormat="1" ht="29.25" customHeight="1">
      <c r="A91" s="167"/>
      <c r="B91" s="168"/>
      <c r="C91" s="169" t="s">
        <v>248</v>
      </c>
      <c r="D91" s="170" t="s">
        <v>67</v>
      </c>
      <c r="E91" s="170" t="s">
        <v>63</v>
      </c>
      <c r="F91" s="170" t="s">
        <v>64</v>
      </c>
      <c r="G91" s="170" t="s">
        <v>249</v>
      </c>
      <c r="H91" s="170" t="s">
        <v>250</v>
      </c>
      <c r="I91" s="171" t="s">
        <v>251</v>
      </c>
      <c r="J91" s="170" t="s">
        <v>215</v>
      </c>
      <c r="K91" s="172" t="s">
        <v>252</v>
      </c>
      <c r="L91" s="173"/>
      <c r="M91" s="71" t="s">
        <v>44</v>
      </c>
      <c r="N91" s="72" t="s">
        <v>52</v>
      </c>
      <c r="O91" s="72" t="s">
        <v>253</v>
      </c>
      <c r="P91" s="72" t="s">
        <v>254</v>
      </c>
      <c r="Q91" s="72" t="s">
        <v>255</v>
      </c>
      <c r="R91" s="72" t="s">
        <v>256</v>
      </c>
      <c r="S91" s="72" t="s">
        <v>257</v>
      </c>
      <c r="T91" s="73" t="s">
        <v>258</v>
      </c>
      <c r="U91" s="167"/>
      <c r="V91" s="167"/>
      <c r="W91" s="167"/>
      <c r="X91" s="167"/>
      <c r="Y91" s="167"/>
      <c r="Z91" s="167"/>
      <c r="AA91" s="167"/>
      <c r="AB91" s="167"/>
      <c r="AC91" s="167"/>
      <c r="AD91" s="167"/>
      <c r="AE91" s="167"/>
    </row>
    <row r="92" spans="1:65" s="2" customFormat="1" ht="22.75" customHeight="1">
      <c r="A92" s="37"/>
      <c r="B92" s="38"/>
      <c r="C92" s="78" t="s">
        <v>259</v>
      </c>
      <c r="D92" s="39"/>
      <c r="E92" s="39"/>
      <c r="F92" s="39"/>
      <c r="G92" s="39"/>
      <c r="H92" s="39"/>
      <c r="I92" s="118"/>
      <c r="J92" s="174">
        <f>BK92</f>
        <v>0</v>
      </c>
      <c r="K92" s="39"/>
      <c r="L92" s="42"/>
      <c r="M92" s="74"/>
      <c r="N92" s="175"/>
      <c r="O92" s="75"/>
      <c r="P92" s="176">
        <f>P93</f>
        <v>0</v>
      </c>
      <c r="Q92" s="75"/>
      <c r="R92" s="176">
        <f>R93</f>
        <v>0</v>
      </c>
      <c r="S92" s="75"/>
      <c r="T92" s="177">
        <f>T93</f>
        <v>0</v>
      </c>
      <c r="U92" s="37"/>
      <c r="V92" s="37"/>
      <c r="W92" s="37"/>
      <c r="X92" s="37"/>
      <c r="Y92" s="37"/>
      <c r="Z92" s="37"/>
      <c r="AA92" s="37"/>
      <c r="AB92" s="37"/>
      <c r="AC92" s="37"/>
      <c r="AD92" s="37"/>
      <c r="AE92" s="37"/>
      <c r="AT92" s="19" t="s">
        <v>81</v>
      </c>
      <c r="AU92" s="19" t="s">
        <v>216</v>
      </c>
      <c r="BK92" s="178">
        <f>BK93</f>
        <v>0</v>
      </c>
    </row>
    <row r="93" spans="1:65" s="12" customFormat="1" ht="25.9" customHeight="1">
      <c r="B93" s="179"/>
      <c r="C93" s="180"/>
      <c r="D93" s="181" t="s">
        <v>81</v>
      </c>
      <c r="E93" s="182" t="s">
        <v>5077</v>
      </c>
      <c r="F93" s="182" t="s">
        <v>5733</v>
      </c>
      <c r="G93" s="180"/>
      <c r="H93" s="180"/>
      <c r="I93" s="183"/>
      <c r="J93" s="184">
        <f>BK93</f>
        <v>0</v>
      </c>
      <c r="K93" s="180"/>
      <c r="L93" s="185"/>
      <c r="M93" s="186"/>
      <c r="N93" s="187"/>
      <c r="O93" s="187"/>
      <c r="P93" s="188">
        <f>SUM(P94:P111)</f>
        <v>0</v>
      </c>
      <c r="Q93" s="187"/>
      <c r="R93" s="188">
        <f>SUM(R94:R111)</f>
        <v>0</v>
      </c>
      <c r="S93" s="187"/>
      <c r="T93" s="189">
        <f>SUM(T94:T111)</f>
        <v>0</v>
      </c>
      <c r="AR93" s="190" t="s">
        <v>89</v>
      </c>
      <c r="AT93" s="191" t="s">
        <v>81</v>
      </c>
      <c r="AU93" s="191" t="s">
        <v>82</v>
      </c>
      <c r="AY93" s="190" t="s">
        <v>262</v>
      </c>
      <c r="BK93" s="192">
        <f>SUM(BK94:BK111)</f>
        <v>0</v>
      </c>
    </row>
    <row r="94" spans="1:65" s="2" customFormat="1" ht="21.75" customHeight="1">
      <c r="A94" s="37"/>
      <c r="B94" s="38"/>
      <c r="C94" s="195" t="s">
        <v>89</v>
      </c>
      <c r="D94" s="195" t="s">
        <v>264</v>
      </c>
      <c r="E94" s="196" t="s">
        <v>5734</v>
      </c>
      <c r="F94" s="197" t="s">
        <v>5735</v>
      </c>
      <c r="G94" s="198" t="s">
        <v>518</v>
      </c>
      <c r="H94" s="199">
        <v>1</v>
      </c>
      <c r="I94" s="200"/>
      <c r="J94" s="201">
        <f t="shared" ref="J94:J111" si="0">ROUND(I94*H94,2)</f>
        <v>0</v>
      </c>
      <c r="K94" s="197" t="s">
        <v>44</v>
      </c>
      <c r="L94" s="42"/>
      <c r="M94" s="202" t="s">
        <v>44</v>
      </c>
      <c r="N94" s="203" t="s">
        <v>53</v>
      </c>
      <c r="O94" s="67"/>
      <c r="P94" s="204">
        <f t="shared" ref="P94:P111" si="1">O94*H94</f>
        <v>0</v>
      </c>
      <c r="Q94" s="204">
        <v>0</v>
      </c>
      <c r="R94" s="204">
        <f t="shared" ref="R94:R111" si="2">Q94*H94</f>
        <v>0</v>
      </c>
      <c r="S94" s="204">
        <v>0</v>
      </c>
      <c r="T94" s="205">
        <f t="shared" ref="T94:T111" si="3">S94*H94</f>
        <v>0</v>
      </c>
      <c r="U94" s="37"/>
      <c r="V94" s="37"/>
      <c r="W94" s="37"/>
      <c r="X94" s="37"/>
      <c r="Y94" s="37"/>
      <c r="Z94" s="37"/>
      <c r="AA94" s="37"/>
      <c r="AB94" s="37"/>
      <c r="AC94" s="37"/>
      <c r="AD94" s="37"/>
      <c r="AE94" s="37"/>
      <c r="AR94" s="206" t="s">
        <v>104</v>
      </c>
      <c r="AT94" s="206" t="s">
        <v>264</v>
      </c>
      <c r="AU94" s="206" t="s">
        <v>89</v>
      </c>
      <c r="AY94" s="19" t="s">
        <v>262</v>
      </c>
      <c r="BE94" s="207">
        <f t="shared" ref="BE94:BE111" si="4">IF(N94="základní",J94,0)</f>
        <v>0</v>
      </c>
      <c r="BF94" s="207">
        <f t="shared" ref="BF94:BF111" si="5">IF(N94="snížená",J94,0)</f>
        <v>0</v>
      </c>
      <c r="BG94" s="207">
        <f t="shared" ref="BG94:BG111" si="6">IF(N94="zákl. přenesená",J94,0)</f>
        <v>0</v>
      </c>
      <c r="BH94" s="207">
        <f t="shared" ref="BH94:BH111" si="7">IF(N94="sníž. přenesená",J94,0)</f>
        <v>0</v>
      </c>
      <c r="BI94" s="207">
        <f t="shared" ref="BI94:BI111" si="8">IF(N94="nulová",J94,0)</f>
        <v>0</v>
      </c>
      <c r="BJ94" s="19" t="s">
        <v>89</v>
      </c>
      <c r="BK94" s="207">
        <f t="shared" ref="BK94:BK111" si="9">ROUND(I94*H94,2)</f>
        <v>0</v>
      </c>
      <c r="BL94" s="19" t="s">
        <v>104</v>
      </c>
      <c r="BM94" s="206" t="s">
        <v>91</v>
      </c>
    </row>
    <row r="95" spans="1:65" s="2" customFormat="1" ht="21.75" customHeight="1">
      <c r="A95" s="37"/>
      <c r="B95" s="38"/>
      <c r="C95" s="195" t="s">
        <v>91</v>
      </c>
      <c r="D95" s="195" t="s">
        <v>264</v>
      </c>
      <c r="E95" s="196" t="s">
        <v>5736</v>
      </c>
      <c r="F95" s="197" t="s">
        <v>5737</v>
      </c>
      <c r="G95" s="198" t="s">
        <v>3941</v>
      </c>
      <c r="H95" s="199">
        <v>24</v>
      </c>
      <c r="I95" s="200"/>
      <c r="J95" s="201">
        <f t="shared" si="0"/>
        <v>0</v>
      </c>
      <c r="K95" s="197" t="s">
        <v>44</v>
      </c>
      <c r="L95" s="42"/>
      <c r="M95" s="202" t="s">
        <v>44</v>
      </c>
      <c r="N95" s="203" t="s">
        <v>53</v>
      </c>
      <c r="O95" s="67"/>
      <c r="P95" s="204">
        <f t="shared" si="1"/>
        <v>0</v>
      </c>
      <c r="Q95" s="204">
        <v>0</v>
      </c>
      <c r="R95" s="204">
        <f t="shared" si="2"/>
        <v>0</v>
      </c>
      <c r="S95" s="204">
        <v>0</v>
      </c>
      <c r="T95" s="205">
        <f t="shared" si="3"/>
        <v>0</v>
      </c>
      <c r="U95" s="37"/>
      <c r="V95" s="37"/>
      <c r="W95" s="37"/>
      <c r="X95" s="37"/>
      <c r="Y95" s="37"/>
      <c r="Z95" s="37"/>
      <c r="AA95" s="37"/>
      <c r="AB95" s="37"/>
      <c r="AC95" s="37"/>
      <c r="AD95" s="37"/>
      <c r="AE95" s="37"/>
      <c r="AR95" s="206" t="s">
        <v>104</v>
      </c>
      <c r="AT95" s="206" t="s">
        <v>264</v>
      </c>
      <c r="AU95" s="206" t="s">
        <v>89</v>
      </c>
      <c r="AY95" s="19" t="s">
        <v>262</v>
      </c>
      <c r="BE95" s="207">
        <f t="shared" si="4"/>
        <v>0</v>
      </c>
      <c r="BF95" s="207">
        <f t="shared" si="5"/>
        <v>0</v>
      </c>
      <c r="BG95" s="207">
        <f t="shared" si="6"/>
        <v>0</v>
      </c>
      <c r="BH95" s="207">
        <f t="shared" si="7"/>
        <v>0</v>
      </c>
      <c r="BI95" s="207">
        <f t="shared" si="8"/>
        <v>0</v>
      </c>
      <c r="BJ95" s="19" t="s">
        <v>89</v>
      </c>
      <c r="BK95" s="207">
        <f t="shared" si="9"/>
        <v>0</v>
      </c>
      <c r="BL95" s="19" t="s">
        <v>104</v>
      </c>
      <c r="BM95" s="206" t="s">
        <v>104</v>
      </c>
    </row>
    <row r="96" spans="1:65" s="2" customFormat="1" ht="44.25" customHeight="1">
      <c r="A96" s="37"/>
      <c r="B96" s="38"/>
      <c r="C96" s="195" t="s">
        <v>97</v>
      </c>
      <c r="D96" s="195" t="s">
        <v>264</v>
      </c>
      <c r="E96" s="196" t="s">
        <v>5738</v>
      </c>
      <c r="F96" s="197" t="s">
        <v>5739</v>
      </c>
      <c r="G96" s="198" t="s">
        <v>3941</v>
      </c>
      <c r="H96" s="199">
        <v>12</v>
      </c>
      <c r="I96" s="200"/>
      <c r="J96" s="201">
        <f t="shared" si="0"/>
        <v>0</v>
      </c>
      <c r="K96" s="197" t="s">
        <v>44</v>
      </c>
      <c r="L96" s="42"/>
      <c r="M96" s="202" t="s">
        <v>44</v>
      </c>
      <c r="N96" s="203" t="s">
        <v>53</v>
      </c>
      <c r="O96" s="67"/>
      <c r="P96" s="204">
        <f t="shared" si="1"/>
        <v>0</v>
      </c>
      <c r="Q96" s="204">
        <v>0</v>
      </c>
      <c r="R96" s="204">
        <f t="shared" si="2"/>
        <v>0</v>
      </c>
      <c r="S96" s="204">
        <v>0</v>
      </c>
      <c r="T96" s="205">
        <f t="shared" si="3"/>
        <v>0</v>
      </c>
      <c r="U96" s="37"/>
      <c r="V96" s="37"/>
      <c r="W96" s="37"/>
      <c r="X96" s="37"/>
      <c r="Y96" s="37"/>
      <c r="Z96" s="37"/>
      <c r="AA96" s="37"/>
      <c r="AB96" s="37"/>
      <c r="AC96" s="37"/>
      <c r="AD96" s="37"/>
      <c r="AE96" s="37"/>
      <c r="AR96" s="206" t="s">
        <v>104</v>
      </c>
      <c r="AT96" s="206" t="s">
        <v>264</v>
      </c>
      <c r="AU96" s="206" t="s">
        <v>89</v>
      </c>
      <c r="AY96" s="19" t="s">
        <v>262</v>
      </c>
      <c r="BE96" s="207">
        <f t="shared" si="4"/>
        <v>0</v>
      </c>
      <c r="BF96" s="207">
        <f t="shared" si="5"/>
        <v>0</v>
      </c>
      <c r="BG96" s="207">
        <f t="shared" si="6"/>
        <v>0</v>
      </c>
      <c r="BH96" s="207">
        <f t="shared" si="7"/>
        <v>0</v>
      </c>
      <c r="BI96" s="207">
        <f t="shared" si="8"/>
        <v>0</v>
      </c>
      <c r="BJ96" s="19" t="s">
        <v>89</v>
      </c>
      <c r="BK96" s="207">
        <f t="shared" si="9"/>
        <v>0</v>
      </c>
      <c r="BL96" s="19" t="s">
        <v>104</v>
      </c>
      <c r="BM96" s="206" t="s">
        <v>339</v>
      </c>
    </row>
    <row r="97" spans="1:65" s="2" customFormat="1" ht="16.5" customHeight="1">
      <c r="A97" s="37"/>
      <c r="B97" s="38"/>
      <c r="C97" s="195" t="s">
        <v>104</v>
      </c>
      <c r="D97" s="195" t="s">
        <v>264</v>
      </c>
      <c r="E97" s="196" t="s">
        <v>5740</v>
      </c>
      <c r="F97" s="197" t="s">
        <v>5741</v>
      </c>
      <c r="G97" s="198" t="s">
        <v>1676</v>
      </c>
      <c r="H97" s="199">
        <v>3808</v>
      </c>
      <c r="I97" s="200"/>
      <c r="J97" s="201">
        <f t="shared" si="0"/>
        <v>0</v>
      </c>
      <c r="K97" s="197" t="s">
        <v>44</v>
      </c>
      <c r="L97" s="42"/>
      <c r="M97" s="202" t="s">
        <v>44</v>
      </c>
      <c r="N97" s="203" t="s">
        <v>53</v>
      </c>
      <c r="O97" s="67"/>
      <c r="P97" s="204">
        <f t="shared" si="1"/>
        <v>0</v>
      </c>
      <c r="Q97" s="204">
        <v>0</v>
      </c>
      <c r="R97" s="204">
        <f t="shared" si="2"/>
        <v>0</v>
      </c>
      <c r="S97" s="204">
        <v>0</v>
      </c>
      <c r="T97" s="205">
        <f t="shared" si="3"/>
        <v>0</v>
      </c>
      <c r="U97" s="37"/>
      <c r="V97" s="37"/>
      <c r="W97" s="37"/>
      <c r="X97" s="37"/>
      <c r="Y97" s="37"/>
      <c r="Z97" s="37"/>
      <c r="AA97" s="37"/>
      <c r="AB97" s="37"/>
      <c r="AC97" s="37"/>
      <c r="AD97" s="37"/>
      <c r="AE97" s="37"/>
      <c r="AR97" s="206" t="s">
        <v>104</v>
      </c>
      <c r="AT97" s="206" t="s">
        <v>264</v>
      </c>
      <c r="AU97" s="206" t="s">
        <v>89</v>
      </c>
      <c r="AY97" s="19" t="s">
        <v>262</v>
      </c>
      <c r="BE97" s="207">
        <f t="shared" si="4"/>
        <v>0</v>
      </c>
      <c r="BF97" s="207">
        <f t="shared" si="5"/>
        <v>0</v>
      </c>
      <c r="BG97" s="207">
        <f t="shared" si="6"/>
        <v>0</v>
      </c>
      <c r="BH97" s="207">
        <f t="shared" si="7"/>
        <v>0</v>
      </c>
      <c r="BI97" s="207">
        <f t="shared" si="8"/>
        <v>0</v>
      </c>
      <c r="BJ97" s="19" t="s">
        <v>89</v>
      </c>
      <c r="BK97" s="207">
        <f t="shared" si="9"/>
        <v>0</v>
      </c>
      <c r="BL97" s="19" t="s">
        <v>104</v>
      </c>
      <c r="BM97" s="206" t="s">
        <v>351</v>
      </c>
    </row>
    <row r="98" spans="1:65" s="2" customFormat="1" ht="16.5" customHeight="1">
      <c r="A98" s="37"/>
      <c r="B98" s="38"/>
      <c r="C98" s="195" t="s">
        <v>322</v>
      </c>
      <c r="D98" s="195" t="s">
        <v>264</v>
      </c>
      <c r="E98" s="196" t="s">
        <v>5742</v>
      </c>
      <c r="F98" s="197" t="s">
        <v>5743</v>
      </c>
      <c r="G98" s="198" t="s">
        <v>518</v>
      </c>
      <c r="H98" s="199">
        <v>1</v>
      </c>
      <c r="I98" s="200"/>
      <c r="J98" s="201">
        <f t="shared" si="0"/>
        <v>0</v>
      </c>
      <c r="K98" s="197" t="s">
        <v>44</v>
      </c>
      <c r="L98" s="42"/>
      <c r="M98" s="202" t="s">
        <v>44</v>
      </c>
      <c r="N98" s="203" t="s">
        <v>53</v>
      </c>
      <c r="O98" s="67"/>
      <c r="P98" s="204">
        <f t="shared" si="1"/>
        <v>0</v>
      </c>
      <c r="Q98" s="204">
        <v>0</v>
      </c>
      <c r="R98" s="204">
        <f t="shared" si="2"/>
        <v>0</v>
      </c>
      <c r="S98" s="204">
        <v>0</v>
      </c>
      <c r="T98" s="205">
        <f t="shared" si="3"/>
        <v>0</v>
      </c>
      <c r="U98" s="37"/>
      <c r="V98" s="37"/>
      <c r="W98" s="37"/>
      <c r="X98" s="37"/>
      <c r="Y98" s="37"/>
      <c r="Z98" s="37"/>
      <c r="AA98" s="37"/>
      <c r="AB98" s="37"/>
      <c r="AC98" s="37"/>
      <c r="AD98" s="37"/>
      <c r="AE98" s="37"/>
      <c r="AR98" s="206" t="s">
        <v>104</v>
      </c>
      <c r="AT98" s="206" t="s">
        <v>264</v>
      </c>
      <c r="AU98" s="206" t="s">
        <v>89</v>
      </c>
      <c r="AY98" s="19" t="s">
        <v>262</v>
      </c>
      <c r="BE98" s="207">
        <f t="shared" si="4"/>
        <v>0</v>
      </c>
      <c r="BF98" s="207">
        <f t="shared" si="5"/>
        <v>0</v>
      </c>
      <c r="BG98" s="207">
        <f t="shared" si="6"/>
        <v>0</v>
      </c>
      <c r="BH98" s="207">
        <f t="shared" si="7"/>
        <v>0</v>
      </c>
      <c r="BI98" s="207">
        <f t="shared" si="8"/>
        <v>0</v>
      </c>
      <c r="BJ98" s="19" t="s">
        <v>89</v>
      </c>
      <c r="BK98" s="207">
        <f t="shared" si="9"/>
        <v>0</v>
      </c>
      <c r="BL98" s="19" t="s">
        <v>104</v>
      </c>
      <c r="BM98" s="206" t="s">
        <v>391</v>
      </c>
    </row>
    <row r="99" spans="1:65" s="2" customFormat="1" ht="16.5" customHeight="1">
      <c r="A99" s="37"/>
      <c r="B99" s="38"/>
      <c r="C99" s="195" t="s">
        <v>339</v>
      </c>
      <c r="D99" s="195" t="s">
        <v>264</v>
      </c>
      <c r="E99" s="196" t="s">
        <v>5744</v>
      </c>
      <c r="F99" s="197" t="s">
        <v>5745</v>
      </c>
      <c r="G99" s="198" t="s">
        <v>518</v>
      </c>
      <c r="H99" s="199">
        <v>1</v>
      </c>
      <c r="I99" s="200"/>
      <c r="J99" s="201">
        <f t="shared" si="0"/>
        <v>0</v>
      </c>
      <c r="K99" s="197" t="s">
        <v>44</v>
      </c>
      <c r="L99" s="42"/>
      <c r="M99" s="202" t="s">
        <v>44</v>
      </c>
      <c r="N99" s="203" t="s">
        <v>53</v>
      </c>
      <c r="O99" s="67"/>
      <c r="P99" s="204">
        <f t="shared" si="1"/>
        <v>0</v>
      </c>
      <c r="Q99" s="204">
        <v>0</v>
      </c>
      <c r="R99" s="204">
        <f t="shared" si="2"/>
        <v>0</v>
      </c>
      <c r="S99" s="204">
        <v>0</v>
      </c>
      <c r="T99" s="205">
        <f t="shared" si="3"/>
        <v>0</v>
      </c>
      <c r="U99" s="37"/>
      <c r="V99" s="37"/>
      <c r="W99" s="37"/>
      <c r="X99" s="37"/>
      <c r="Y99" s="37"/>
      <c r="Z99" s="37"/>
      <c r="AA99" s="37"/>
      <c r="AB99" s="37"/>
      <c r="AC99" s="37"/>
      <c r="AD99" s="37"/>
      <c r="AE99" s="37"/>
      <c r="AR99" s="206" t="s">
        <v>104</v>
      </c>
      <c r="AT99" s="206" t="s">
        <v>264</v>
      </c>
      <c r="AU99" s="206" t="s">
        <v>89</v>
      </c>
      <c r="AY99" s="19" t="s">
        <v>262</v>
      </c>
      <c r="BE99" s="207">
        <f t="shared" si="4"/>
        <v>0</v>
      </c>
      <c r="BF99" s="207">
        <f t="shared" si="5"/>
        <v>0</v>
      </c>
      <c r="BG99" s="207">
        <f t="shared" si="6"/>
        <v>0</v>
      </c>
      <c r="BH99" s="207">
        <f t="shared" si="7"/>
        <v>0</v>
      </c>
      <c r="BI99" s="207">
        <f t="shared" si="8"/>
        <v>0</v>
      </c>
      <c r="BJ99" s="19" t="s">
        <v>89</v>
      </c>
      <c r="BK99" s="207">
        <f t="shared" si="9"/>
        <v>0</v>
      </c>
      <c r="BL99" s="19" t="s">
        <v>104</v>
      </c>
      <c r="BM99" s="206" t="s">
        <v>403</v>
      </c>
    </row>
    <row r="100" spans="1:65" s="2" customFormat="1" ht="66.75" customHeight="1">
      <c r="A100" s="37"/>
      <c r="B100" s="38"/>
      <c r="C100" s="195" t="s">
        <v>347</v>
      </c>
      <c r="D100" s="195" t="s">
        <v>264</v>
      </c>
      <c r="E100" s="196" t="s">
        <v>5746</v>
      </c>
      <c r="F100" s="197" t="s">
        <v>5747</v>
      </c>
      <c r="G100" s="198" t="s">
        <v>518</v>
      </c>
      <c r="H100" s="199">
        <v>3</v>
      </c>
      <c r="I100" s="200"/>
      <c r="J100" s="201">
        <f t="shared" si="0"/>
        <v>0</v>
      </c>
      <c r="K100" s="197" t="s">
        <v>44</v>
      </c>
      <c r="L100" s="42"/>
      <c r="M100" s="202" t="s">
        <v>44</v>
      </c>
      <c r="N100" s="203" t="s">
        <v>53</v>
      </c>
      <c r="O100" s="67"/>
      <c r="P100" s="204">
        <f t="shared" si="1"/>
        <v>0</v>
      </c>
      <c r="Q100" s="204">
        <v>0</v>
      </c>
      <c r="R100" s="204">
        <f t="shared" si="2"/>
        <v>0</v>
      </c>
      <c r="S100" s="204">
        <v>0</v>
      </c>
      <c r="T100" s="205">
        <f t="shared" si="3"/>
        <v>0</v>
      </c>
      <c r="U100" s="37"/>
      <c r="V100" s="37"/>
      <c r="W100" s="37"/>
      <c r="X100" s="37"/>
      <c r="Y100" s="37"/>
      <c r="Z100" s="37"/>
      <c r="AA100" s="37"/>
      <c r="AB100" s="37"/>
      <c r="AC100" s="37"/>
      <c r="AD100" s="37"/>
      <c r="AE100" s="37"/>
      <c r="AR100" s="206" t="s">
        <v>104</v>
      </c>
      <c r="AT100" s="206" t="s">
        <v>264</v>
      </c>
      <c r="AU100" s="206" t="s">
        <v>89</v>
      </c>
      <c r="AY100" s="19" t="s">
        <v>262</v>
      </c>
      <c r="BE100" s="207">
        <f t="shared" si="4"/>
        <v>0</v>
      </c>
      <c r="BF100" s="207">
        <f t="shared" si="5"/>
        <v>0</v>
      </c>
      <c r="BG100" s="207">
        <f t="shared" si="6"/>
        <v>0</v>
      </c>
      <c r="BH100" s="207">
        <f t="shared" si="7"/>
        <v>0</v>
      </c>
      <c r="BI100" s="207">
        <f t="shared" si="8"/>
        <v>0</v>
      </c>
      <c r="BJ100" s="19" t="s">
        <v>89</v>
      </c>
      <c r="BK100" s="207">
        <f t="shared" si="9"/>
        <v>0</v>
      </c>
      <c r="BL100" s="19" t="s">
        <v>104</v>
      </c>
      <c r="BM100" s="206" t="s">
        <v>416</v>
      </c>
    </row>
    <row r="101" spans="1:65" s="2" customFormat="1" ht="16.5" customHeight="1">
      <c r="A101" s="37"/>
      <c r="B101" s="38"/>
      <c r="C101" s="195" t="s">
        <v>351</v>
      </c>
      <c r="D101" s="195" t="s">
        <v>264</v>
      </c>
      <c r="E101" s="196" t="s">
        <v>5748</v>
      </c>
      <c r="F101" s="197" t="s">
        <v>5749</v>
      </c>
      <c r="G101" s="198" t="s">
        <v>3941</v>
      </c>
      <c r="H101" s="199">
        <v>8</v>
      </c>
      <c r="I101" s="200"/>
      <c r="J101" s="201">
        <f t="shared" si="0"/>
        <v>0</v>
      </c>
      <c r="K101" s="197" t="s">
        <v>44</v>
      </c>
      <c r="L101" s="42"/>
      <c r="M101" s="202" t="s">
        <v>44</v>
      </c>
      <c r="N101" s="203" t="s">
        <v>53</v>
      </c>
      <c r="O101" s="67"/>
      <c r="P101" s="204">
        <f t="shared" si="1"/>
        <v>0</v>
      </c>
      <c r="Q101" s="204">
        <v>0</v>
      </c>
      <c r="R101" s="204">
        <f t="shared" si="2"/>
        <v>0</v>
      </c>
      <c r="S101" s="204">
        <v>0</v>
      </c>
      <c r="T101" s="205">
        <f t="shared" si="3"/>
        <v>0</v>
      </c>
      <c r="U101" s="37"/>
      <c r="V101" s="37"/>
      <c r="W101" s="37"/>
      <c r="X101" s="37"/>
      <c r="Y101" s="37"/>
      <c r="Z101" s="37"/>
      <c r="AA101" s="37"/>
      <c r="AB101" s="37"/>
      <c r="AC101" s="37"/>
      <c r="AD101" s="37"/>
      <c r="AE101" s="37"/>
      <c r="AR101" s="206" t="s">
        <v>104</v>
      </c>
      <c r="AT101" s="206" t="s">
        <v>264</v>
      </c>
      <c r="AU101" s="206" t="s">
        <v>89</v>
      </c>
      <c r="AY101" s="19" t="s">
        <v>262</v>
      </c>
      <c r="BE101" s="207">
        <f t="shared" si="4"/>
        <v>0</v>
      </c>
      <c r="BF101" s="207">
        <f t="shared" si="5"/>
        <v>0</v>
      </c>
      <c r="BG101" s="207">
        <f t="shared" si="6"/>
        <v>0</v>
      </c>
      <c r="BH101" s="207">
        <f t="shared" si="7"/>
        <v>0</v>
      </c>
      <c r="BI101" s="207">
        <f t="shared" si="8"/>
        <v>0</v>
      </c>
      <c r="BJ101" s="19" t="s">
        <v>89</v>
      </c>
      <c r="BK101" s="207">
        <f t="shared" si="9"/>
        <v>0</v>
      </c>
      <c r="BL101" s="19" t="s">
        <v>104</v>
      </c>
      <c r="BM101" s="206" t="s">
        <v>442</v>
      </c>
    </row>
    <row r="102" spans="1:65" s="2" customFormat="1" ht="44.25" customHeight="1">
      <c r="A102" s="37"/>
      <c r="B102" s="38"/>
      <c r="C102" s="195" t="s">
        <v>377</v>
      </c>
      <c r="D102" s="195" t="s">
        <v>264</v>
      </c>
      <c r="E102" s="196" t="s">
        <v>5750</v>
      </c>
      <c r="F102" s="197" t="s">
        <v>5751</v>
      </c>
      <c r="G102" s="198" t="s">
        <v>518</v>
      </c>
      <c r="H102" s="199">
        <v>1</v>
      </c>
      <c r="I102" s="200"/>
      <c r="J102" s="201">
        <f t="shared" si="0"/>
        <v>0</v>
      </c>
      <c r="K102" s="197" t="s">
        <v>44</v>
      </c>
      <c r="L102" s="42"/>
      <c r="M102" s="202" t="s">
        <v>44</v>
      </c>
      <c r="N102" s="203" t="s">
        <v>53</v>
      </c>
      <c r="O102" s="67"/>
      <c r="P102" s="204">
        <f t="shared" si="1"/>
        <v>0</v>
      </c>
      <c r="Q102" s="204">
        <v>0</v>
      </c>
      <c r="R102" s="204">
        <f t="shared" si="2"/>
        <v>0</v>
      </c>
      <c r="S102" s="204">
        <v>0</v>
      </c>
      <c r="T102" s="205">
        <f t="shared" si="3"/>
        <v>0</v>
      </c>
      <c r="U102" s="37"/>
      <c r="V102" s="37"/>
      <c r="W102" s="37"/>
      <c r="X102" s="37"/>
      <c r="Y102" s="37"/>
      <c r="Z102" s="37"/>
      <c r="AA102" s="37"/>
      <c r="AB102" s="37"/>
      <c r="AC102" s="37"/>
      <c r="AD102" s="37"/>
      <c r="AE102" s="37"/>
      <c r="AR102" s="206" t="s">
        <v>104</v>
      </c>
      <c r="AT102" s="206" t="s">
        <v>264</v>
      </c>
      <c r="AU102" s="206" t="s">
        <v>89</v>
      </c>
      <c r="AY102" s="19" t="s">
        <v>262</v>
      </c>
      <c r="BE102" s="207">
        <f t="shared" si="4"/>
        <v>0</v>
      </c>
      <c r="BF102" s="207">
        <f t="shared" si="5"/>
        <v>0</v>
      </c>
      <c r="BG102" s="207">
        <f t="shared" si="6"/>
        <v>0</v>
      </c>
      <c r="BH102" s="207">
        <f t="shared" si="7"/>
        <v>0</v>
      </c>
      <c r="BI102" s="207">
        <f t="shared" si="8"/>
        <v>0</v>
      </c>
      <c r="BJ102" s="19" t="s">
        <v>89</v>
      </c>
      <c r="BK102" s="207">
        <f t="shared" si="9"/>
        <v>0</v>
      </c>
      <c r="BL102" s="19" t="s">
        <v>104</v>
      </c>
      <c r="BM102" s="206" t="s">
        <v>463</v>
      </c>
    </row>
    <row r="103" spans="1:65" s="2" customFormat="1" ht="55.5" customHeight="1">
      <c r="A103" s="37"/>
      <c r="B103" s="38"/>
      <c r="C103" s="195" t="s">
        <v>391</v>
      </c>
      <c r="D103" s="195" t="s">
        <v>264</v>
      </c>
      <c r="E103" s="196" t="s">
        <v>5752</v>
      </c>
      <c r="F103" s="197" t="s">
        <v>5753</v>
      </c>
      <c r="G103" s="198" t="s">
        <v>518</v>
      </c>
      <c r="H103" s="199">
        <v>1</v>
      </c>
      <c r="I103" s="200"/>
      <c r="J103" s="201">
        <f t="shared" si="0"/>
        <v>0</v>
      </c>
      <c r="K103" s="197" t="s">
        <v>44</v>
      </c>
      <c r="L103" s="42"/>
      <c r="M103" s="202" t="s">
        <v>44</v>
      </c>
      <c r="N103" s="203" t="s">
        <v>53</v>
      </c>
      <c r="O103" s="67"/>
      <c r="P103" s="204">
        <f t="shared" si="1"/>
        <v>0</v>
      </c>
      <c r="Q103" s="204">
        <v>0</v>
      </c>
      <c r="R103" s="204">
        <f t="shared" si="2"/>
        <v>0</v>
      </c>
      <c r="S103" s="204">
        <v>0</v>
      </c>
      <c r="T103" s="205">
        <f t="shared" si="3"/>
        <v>0</v>
      </c>
      <c r="U103" s="37"/>
      <c r="V103" s="37"/>
      <c r="W103" s="37"/>
      <c r="X103" s="37"/>
      <c r="Y103" s="37"/>
      <c r="Z103" s="37"/>
      <c r="AA103" s="37"/>
      <c r="AB103" s="37"/>
      <c r="AC103" s="37"/>
      <c r="AD103" s="37"/>
      <c r="AE103" s="37"/>
      <c r="AR103" s="206" t="s">
        <v>104</v>
      </c>
      <c r="AT103" s="206" t="s">
        <v>264</v>
      </c>
      <c r="AU103" s="206" t="s">
        <v>89</v>
      </c>
      <c r="AY103" s="19" t="s">
        <v>262</v>
      </c>
      <c r="BE103" s="207">
        <f t="shared" si="4"/>
        <v>0</v>
      </c>
      <c r="BF103" s="207">
        <f t="shared" si="5"/>
        <v>0</v>
      </c>
      <c r="BG103" s="207">
        <f t="shared" si="6"/>
        <v>0</v>
      </c>
      <c r="BH103" s="207">
        <f t="shared" si="7"/>
        <v>0</v>
      </c>
      <c r="BI103" s="207">
        <f t="shared" si="8"/>
        <v>0</v>
      </c>
      <c r="BJ103" s="19" t="s">
        <v>89</v>
      </c>
      <c r="BK103" s="207">
        <f t="shared" si="9"/>
        <v>0</v>
      </c>
      <c r="BL103" s="19" t="s">
        <v>104</v>
      </c>
      <c r="BM103" s="206" t="s">
        <v>475</v>
      </c>
    </row>
    <row r="104" spans="1:65" s="2" customFormat="1" ht="21.75" customHeight="1">
      <c r="A104" s="37"/>
      <c r="B104" s="38"/>
      <c r="C104" s="195" t="s">
        <v>397</v>
      </c>
      <c r="D104" s="195" t="s">
        <v>264</v>
      </c>
      <c r="E104" s="196" t="s">
        <v>5754</v>
      </c>
      <c r="F104" s="197" t="s">
        <v>5755</v>
      </c>
      <c r="G104" s="198" t="s">
        <v>518</v>
      </c>
      <c r="H104" s="199">
        <v>1</v>
      </c>
      <c r="I104" s="200"/>
      <c r="J104" s="201">
        <f t="shared" si="0"/>
        <v>0</v>
      </c>
      <c r="K104" s="197" t="s">
        <v>44</v>
      </c>
      <c r="L104" s="42"/>
      <c r="M104" s="202" t="s">
        <v>44</v>
      </c>
      <c r="N104" s="203" t="s">
        <v>53</v>
      </c>
      <c r="O104" s="67"/>
      <c r="P104" s="204">
        <f t="shared" si="1"/>
        <v>0</v>
      </c>
      <c r="Q104" s="204">
        <v>0</v>
      </c>
      <c r="R104" s="204">
        <f t="shared" si="2"/>
        <v>0</v>
      </c>
      <c r="S104" s="204">
        <v>0</v>
      </c>
      <c r="T104" s="205">
        <f t="shared" si="3"/>
        <v>0</v>
      </c>
      <c r="U104" s="37"/>
      <c r="V104" s="37"/>
      <c r="W104" s="37"/>
      <c r="X104" s="37"/>
      <c r="Y104" s="37"/>
      <c r="Z104" s="37"/>
      <c r="AA104" s="37"/>
      <c r="AB104" s="37"/>
      <c r="AC104" s="37"/>
      <c r="AD104" s="37"/>
      <c r="AE104" s="37"/>
      <c r="AR104" s="206" t="s">
        <v>104</v>
      </c>
      <c r="AT104" s="206" t="s">
        <v>264</v>
      </c>
      <c r="AU104" s="206" t="s">
        <v>89</v>
      </c>
      <c r="AY104" s="19" t="s">
        <v>262</v>
      </c>
      <c r="BE104" s="207">
        <f t="shared" si="4"/>
        <v>0</v>
      </c>
      <c r="BF104" s="207">
        <f t="shared" si="5"/>
        <v>0</v>
      </c>
      <c r="BG104" s="207">
        <f t="shared" si="6"/>
        <v>0</v>
      </c>
      <c r="BH104" s="207">
        <f t="shared" si="7"/>
        <v>0</v>
      </c>
      <c r="BI104" s="207">
        <f t="shared" si="8"/>
        <v>0</v>
      </c>
      <c r="BJ104" s="19" t="s">
        <v>89</v>
      </c>
      <c r="BK104" s="207">
        <f t="shared" si="9"/>
        <v>0</v>
      </c>
      <c r="BL104" s="19" t="s">
        <v>104</v>
      </c>
      <c r="BM104" s="206" t="s">
        <v>496</v>
      </c>
    </row>
    <row r="105" spans="1:65" s="2" customFormat="1" ht="16.5" customHeight="1">
      <c r="A105" s="37"/>
      <c r="B105" s="38"/>
      <c r="C105" s="195" t="s">
        <v>403</v>
      </c>
      <c r="D105" s="195" t="s">
        <v>264</v>
      </c>
      <c r="E105" s="196" t="s">
        <v>5756</v>
      </c>
      <c r="F105" s="197" t="s">
        <v>5757</v>
      </c>
      <c r="G105" s="198" t="s">
        <v>518</v>
      </c>
      <c r="H105" s="199">
        <v>1</v>
      </c>
      <c r="I105" s="200"/>
      <c r="J105" s="201">
        <f t="shared" si="0"/>
        <v>0</v>
      </c>
      <c r="K105" s="197" t="s">
        <v>44</v>
      </c>
      <c r="L105" s="42"/>
      <c r="M105" s="202" t="s">
        <v>44</v>
      </c>
      <c r="N105" s="203" t="s">
        <v>53</v>
      </c>
      <c r="O105" s="67"/>
      <c r="P105" s="204">
        <f t="shared" si="1"/>
        <v>0</v>
      </c>
      <c r="Q105" s="204">
        <v>0</v>
      </c>
      <c r="R105" s="204">
        <f t="shared" si="2"/>
        <v>0</v>
      </c>
      <c r="S105" s="204">
        <v>0</v>
      </c>
      <c r="T105" s="205">
        <f t="shared" si="3"/>
        <v>0</v>
      </c>
      <c r="U105" s="37"/>
      <c r="V105" s="37"/>
      <c r="W105" s="37"/>
      <c r="X105" s="37"/>
      <c r="Y105" s="37"/>
      <c r="Z105" s="37"/>
      <c r="AA105" s="37"/>
      <c r="AB105" s="37"/>
      <c r="AC105" s="37"/>
      <c r="AD105" s="37"/>
      <c r="AE105" s="37"/>
      <c r="AR105" s="206" t="s">
        <v>104</v>
      </c>
      <c r="AT105" s="206" t="s">
        <v>264</v>
      </c>
      <c r="AU105" s="206" t="s">
        <v>89</v>
      </c>
      <c r="AY105" s="19" t="s">
        <v>262</v>
      </c>
      <c r="BE105" s="207">
        <f t="shared" si="4"/>
        <v>0</v>
      </c>
      <c r="BF105" s="207">
        <f t="shared" si="5"/>
        <v>0</v>
      </c>
      <c r="BG105" s="207">
        <f t="shared" si="6"/>
        <v>0</v>
      </c>
      <c r="BH105" s="207">
        <f t="shared" si="7"/>
        <v>0</v>
      </c>
      <c r="BI105" s="207">
        <f t="shared" si="8"/>
        <v>0</v>
      </c>
      <c r="BJ105" s="19" t="s">
        <v>89</v>
      </c>
      <c r="BK105" s="207">
        <f t="shared" si="9"/>
        <v>0</v>
      </c>
      <c r="BL105" s="19" t="s">
        <v>104</v>
      </c>
      <c r="BM105" s="206" t="s">
        <v>5758</v>
      </c>
    </row>
    <row r="106" spans="1:65" s="2" customFormat="1" ht="21.75" customHeight="1">
      <c r="A106" s="37"/>
      <c r="B106" s="38"/>
      <c r="C106" s="195" t="s">
        <v>410</v>
      </c>
      <c r="D106" s="195" t="s">
        <v>264</v>
      </c>
      <c r="E106" s="196" t="s">
        <v>5759</v>
      </c>
      <c r="F106" s="197" t="s">
        <v>5760</v>
      </c>
      <c r="G106" s="198" t="s">
        <v>518</v>
      </c>
      <c r="H106" s="199">
        <v>1</v>
      </c>
      <c r="I106" s="200"/>
      <c r="J106" s="201">
        <f t="shared" si="0"/>
        <v>0</v>
      </c>
      <c r="K106" s="197" t="s">
        <v>44</v>
      </c>
      <c r="L106" s="42"/>
      <c r="M106" s="202" t="s">
        <v>44</v>
      </c>
      <c r="N106" s="203" t="s">
        <v>53</v>
      </c>
      <c r="O106" s="67"/>
      <c r="P106" s="204">
        <f t="shared" si="1"/>
        <v>0</v>
      </c>
      <c r="Q106" s="204">
        <v>0</v>
      </c>
      <c r="R106" s="204">
        <f t="shared" si="2"/>
        <v>0</v>
      </c>
      <c r="S106" s="204">
        <v>0</v>
      </c>
      <c r="T106" s="205">
        <f t="shared" si="3"/>
        <v>0</v>
      </c>
      <c r="U106" s="37"/>
      <c r="V106" s="37"/>
      <c r="W106" s="37"/>
      <c r="X106" s="37"/>
      <c r="Y106" s="37"/>
      <c r="Z106" s="37"/>
      <c r="AA106" s="37"/>
      <c r="AB106" s="37"/>
      <c r="AC106" s="37"/>
      <c r="AD106" s="37"/>
      <c r="AE106" s="37"/>
      <c r="AR106" s="206" t="s">
        <v>104</v>
      </c>
      <c r="AT106" s="206" t="s">
        <v>264</v>
      </c>
      <c r="AU106" s="206" t="s">
        <v>89</v>
      </c>
      <c r="AY106" s="19" t="s">
        <v>262</v>
      </c>
      <c r="BE106" s="207">
        <f t="shared" si="4"/>
        <v>0</v>
      </c>
      <c r="BF106" s="207">
        <f t="shared" si="5"/>
        <v>0</v>
      </c>
      <c r="BG106" s="207">
        <f t="shared" si="6"/>
        <v>0</v>
      </c>
      <c r="BH106" s="207">
        <f t="shared" si="7"/>
        <v>0</v>
      </c>
      <c r="BI106" s="207">
        <f t="shared" si="8"/>
        <v>0</v>
      </c>
      <c r="BJ106" s="19" t="s">
        <v>89</v>
      </c>
      <c r="BK106" s="207">
        <f t="shared" si="9"/>
        <v>0</v>
      </c>
      <c r="BL106" s="19" t="s">
        <v>104</v>
      </c>
      <c r="BM106" s="206" t="s">
        <v>529</v>
      </c>
    </row>
    <row r="107" spans="1:65" s="2" customFormat="1" ht="21.75" customHeight="1">
      <c r="A107" s="37"/>
      <c r="B107" s="38"/>
      <c r="C107" s="195" t="s">
        <v>416</v>
      </c>
      <c r="D107" s="195" t="s">
        <v>264</v>
      </c>
      <c r="E107" s="196" t="s">
        <v>5761</v>
      </c>
      <c r="F107" s="197" t="s">
        <v>5762</v>
      </c>
      <c r="G107" s="198" t="s">
        <v>518</v>
      </c>
      <c r="H107" s="199">
        <v>1</v>
      </c>
      <c r="I107" s="200"/>
      <c r="J107" s="201">
        <f t="shared" si="0"/>
        <v>0</v>
      </c>
      <c r="K107" s="197" t="s">
        <v>44</v>
      </c>
      <c r="L107" s="42"/>
      <c r="M107" s="202" t="s">
        <v>44</v>
      </c>
      <c r="N107" s="203" t="s">
        <v>53</v>
      </c>
      <c r="O107" s="67"/>
      <c r="P107" s="204">
        <f t="shared" si="1"/>
        <v>0</v>
      </c>
      <c r="Q107" s="204">
        <v>0</v>
      </c>
      <c r="R107" s="204">
        <f t="shared" si="2"/>
        <v>0</v>
      </c>
      <c r="S107" s="204">
        <v>0</v>
      </c>
      <c r="T107" s="205">
        <f t="shared" si="3"/>
        <v>0</v>
      </c>
      <c r="U107" s="37"/>
      <c r="V107" s="37"/>
      <c r="W107" s="37"/>
      <c r="X107" s="37"/>
      <c r="Y107" s="37"/>
      <c r="Z107" s="37"/>
      <c r="AA107" s="37"/>
      <c r="AB107" s="37"/>
      <c r="AC107" s="37"/>
      <c r="AD107" s="37"/>
      <c r="AE107" s="37"/>
      <c r="AR107" s="206" t="s">
        <v>104</v>
      </c>
      <c r="AT107" s="206" t="s">
        <v>264</v>
      </c>
      <c r="AU107" s="206" t="s">
        <v>89</v>
      </c>
      <c r="AY107" s="19" t="s">
        <v>262</v>
      </c>
      <c r="BE107" s="207">
        <f t="shared" si="4"/>
        <v>0</v>
      </c>
      <c r="BF107" s="207">
        <f t="shared" si="5"/>
        <v>0</v>
      </c>
      <c r="BG107" s="207">
        <f t="shared" si="6"/>
        <v>0</v>
      </c>
      <c r="BH107" s="207">
        <f t="shared" si="7"/>
        <v>0</v>
      </c>
      <c r="BI107" s="207">
        <f t="shared" si="8"/>
        <v>0</v>
      </c>
      <c r="BJ107" s="19" t="s">
        <v>89</v>
      </c>
      <c r="BK107" s="207">
        <f t="shared" si="9"/>
        <v>0</v>
      </c>
      <c r="BL107" s="19" t="s">
        <v>104</v>
      </c>
      <c r="BM107" s="206" t="s">
        <v>546</v>
      </c>
    </row>
    <row r="108" spans="1:65" s="2" customFormat="1" ht="21.75" customHeight="1">
      <c r="A108" s="37"/>
      <c r="B108" s="38"/>
      <c r="C108" s="195" t="s">
        <v>8</v>
      </c>
      <c r="D108" s="195" t="s">
        <v>264</v>
      </c>
      <c r="E108" s="196" t="s">
        <v>5763</v>
      </c>
      <c r="F108" s="197" t="s">
        <v>5764</v>
      </c>
      <c r="G108" s="198" t="s">
        <v>518</v>
      </c>
      <c r="H108" s="199">
        <v>1</v>
      </c>
      <c r="I108" s="200"/>
      <c r="J108" s="201">
        <f t="shared" si="0"/>
        <v>0</v>
      </c>
      <c r="K108" s="197" t="s">
        <v>44</v>
      </c>
      <c r="L108" s="42"/>
      <c r="M108" s="202" t="s">
        <v>44</v>
      </c>
      <c r="N108" s="203" t="s">
        <v>53</v>
      </c>
      <c r="O108" s="67"/>
      <c r="P108" s="204">
        <f t="shared" si="1"/>
        <v>0</v>
      </c>
      <c r="Q108" s="204">
        <v>0</v>
      </c>
      <c r="R108" s="204">
        <f t="shared" si="2"/>
        <v>0</v>
      </c>
      <c r="S108" s="204">
        <v>0</v>
      </c>
      <c r="T108" s="205">
        <f t="shared" si="3"/>
        <v>0</v>
      </c>
      <c r="U108" s="37"/>
      <c r="V108" s="37"/>
      <c r="W108" s="37"/>
      <c r="X108" s="37"/>
      <c r="Y108" s="37"/>
      <c r="Z108" s="37"/>
      <c r="AA108" s="37"/>
      <c r="AB108" s="37"/>
      <c r="AC108" s="37"/>
      <c r="AD108" s="37"/>
      <c r="AE108" s="37"/>
      <c r="AR108" s="206" t="s">
        <v>104</v>
      </c>
      <c r="AT108" s="206" t="s">
        <v>264</v>
      </c>
      <c r="AU108" s="206" t="s">
        <v>89</v>
      </c>
      <c r="AY108" s="19" t="s">
        <v>262</v>
      </c>
      <c r="BE108" s="207">
        <f t="shared" si="4"/>
        <v>0</v>
      </c>
      <c r="BF108" s="207">
        <f t="shared" si="5"/>
        <v>0</v>
      </c>
      <c r="BG108" s="207">
        <f t="shared" si="6"/>
        <v>0</v>
      </c>
      <c r="BH108" s="207">
        <f t="shared" si="7"/>
        <v>0</v>
      </c>
      <c r="BI108" s="207">
        <f t="shared" si="8"/>
        <v>0</v>
      </c>
      <c r="BJ108" s="19" t="s">
        <v>89</v>
      </c>
      <c r="BK108" s="207">
        <f t="shared" si="9"/>
        <v>0</v>
      </c>
      <c r="BL108" s="19" t="s">
        <v>104</v>
      </c>
      <c r="BM108" s="206" t="s">
        <v>587</v>
      </c>
    </row>
    <row r="109" spans="1:65" s="2" customFormat="1" ht="16.5" customHeight="1">
      <c r="A109" s="37"/>
      <c r="B109" s="38"/>
      <c r="C109" s="195" t="s">
        <v>442</v>
      </c>
      <c r="D109" s="195" t="s">
        <v>264</v>
      </c>
      <c r="E109" s="196" t="s">
        <v>5765</v>
      </c>
      <c r="F109" s="197" t="s">
        <v>5766</v>
      </c>
      <c r="G109" s="198" t="s">
        <v>518</v>
      </c>
      <c r="H109" s="199">
        <v>1</v>
      </c>
      <c r="I109" s="200"/>
      <c r="J109" s="201">
        <f t="shared" si="0"/>
        <v>0</v>
      </c>
      <c r="K109" s="197" t="s">
        <v>44</v>
      </c>
      <c r="L109" s="42"/>
      <c r="M109" s="202" t="s">
        <v>44</v>
      </c>
      <c r="N109" s="203" t="s">
        <v>53</v>
      </c>
      <c r="O109" s="67"/>
      <c r="P109" s="204">
        <f t="shared" si="1"/>
        <v>0</v>
      </c>
      <c r="Q109" s="204">
        <v>0</v>
      </c>
      <c r="R109" s="204">
        <f t="shared" si="2"/>
        <v>0</v>
      </c>
      <c r="S109" s="204">
        <v>0</v>
      </c>
      <c r="T109" s="205">
        <f t="shared" si="3"/>
        <v>0</v>
      </c>
      <c r="U109" s="37"/>
      <c r="V109" s="37"/>
      <c r="W109" s="37"/>
      <c r="X109" s="37"/>
      <c r="Y109" s="37"/>
      <c r="Z109" s="37"/>
      <c r="AA109" s="37"/>
      <c r="AB109" s="37"/>
      <c r="AC109" s="37"/>
      <c r="AD109" s="37"/>
      <c r="AE109" s="37"/>
      <c r="AR109" s="206" t="s">
        <v>104</v>
      </c>
      <c r="AT109" s="206" t="s">
        <v>264</v>
      </c>
      <c r="AU109" s="206" t="s">
        <v>89</v>
      </c>
      <c r="AY109" s="19" t="s">
        <v>262</v>
      </c>
      <c r="BE109" s="207">
        <f t="shared" si="4"/>
        <v>0</v>
      </c>
      <c r="BF109" s="207">
        <f t="shared" si="5"/>
        <v>0</v>
      </c>
      <c r="BG109" s="207">
        <f t="shared" si="6"/>
        <v>0</v>
      </c>
      <c r="BH109" s="207">
        <f t="shared" si="7"/>
        <v>0</v>
      </c>
      <c r="BI109" s="207">
        <f t="shared" si="8"/>
        <v>0</v>
      </c>
      <c r="BJ109" s="19" t="s">
        <v>89</v>
      </c>
      <c r="BK109" s="207">
        <f t="shared" si="9"/>
        <v>0</v>
      </c>
      <c r="BL109" s="19" t="s">
        <v>104</v>
      </c>
      <c r="BM109" s="206" t="s">
        <v>619</v>
      </c>
    </row>
    <row r="110" spans="1:65" s="2" customFormat="1" ht="16.5" customHeight="1">
      <c r="A110" s="37"/>
      <c r="B110" s="38"/>
      <c r="C110" s="195" t="s">
        <v>453</v>
      </c>
      <c r="D110" s="195" t="s">
        <v>264</v>
      </c>
      <c r="E110" s="196" t="s">
        <v>5767</v>
      </c>
      <c r="F110" s="197" t="s">
        <v>5768</v>
      </c>
      <c r="G110" s="198" t="s">
        <v>518</v>
      </c>
      <c r="H110" s="199">
        <v>1</v>
      </c>
      <c r="I110" s="200"/>
      <c r="J110" s="201">
        <f t="shared" si="0"/>
        <v>0</v>
      </c>
      <c r="K110" s="197" t="s">
        <v>44</v>
      </c>
      <c r="L110" s="42"/>
      <c r="M110" s="202" t="s">
        <v>44</v>
      </c>
      <c r="N110" s="203" t="s">
        <v>53</v>
      </c>
      <c r="O110" s="67"/>
      <c r="P110" s="204">
        <f t="shared" si="1"/>
        <v>0</v>
      </c>
      <c r="Q110" s="204">
        <v>0</v>
      </c>
      <c r="R110" s="204">
        <f t="shared" si="2"/>
        <v>0</v>
      </c>
      <c r="S110" s="204">
        <v>0</v>
      </c>
      <c r="T110" s="205">
        <f t="shared" si="3"/>
        <v>0</v>
      </c>
      <c r="U110" s="37"/>
      <c r="V110" s="37"/>
      <c r="W110" s="37"/>
      <c r="X110" s="37"/>
      <c r="Y110" s="37"/>
      <c r="Z110" s="37"/>
      <c r="AA110" s="37"/>
      <c r="AB110" s="37"/>
      <c r="AC110" s="37"/>
      <c r="AD110" s="37"/>
      <c r="AE110" s="37"/>
      <c r="AR110" s="206" t="s">
        <v>104</v>
      </c>
      <c r="AT110" s="206" t="s">
        <v>264</v>
      </c>
      <c r="AU110" s="206" t="s">
        <v>89</v>
      </c>
      <c r="AY110" s="19" t="s">
        <v>262</v>
      </c>
      <c r="BE110" s="207">
        <f t="shared" si="4"/>
        <v>0</v>
      </c>
      <c r="BF110" s="207">
        <f t="shared" si="5"/>
        <v>0</v>
      </c>
      <c r="BG110" s="207">
        <f t="shared" si="6"/>
        <v>0</v>
      </c>
      <c r="BH110" s="207">
        <f t="shared" si="7"/>
        <v>0</v>
      </c>
      <c r="BI110" s="207">
        <f t="shared" si="8"/>
        <v>0</v>
      </c>
      <c r="BJ110" s="19" t="s">
        <v>89</v>
      </c>
      <c r="BK110" s="207">
        <f t="shared" si="9"/>
        <v>0</v>
      </c>
      <c r="BL110" s="19" t="s">
        <v>104</v>
      </c>
      <c r="BM110" s="206" t="s">
        <v>638</v>
      </c>
    </row>
    <row r="111" spans="1:65" s="2" customFormat="1" ht="16.5" customHeight="1">
      <c r="A111" s="37"/>
      <c r="B111" s="38"/>
      <c r="C111" s="195" t="s">
        <v>463</v>
      </c>
      <c r="D111" s="195" t="s">
        <v>264</v>
      </c>
      <c r="E111" s="196" t="s">
        <v>5769</v>
      </c>
      <c r="F111" s="197" t="s">
        <v>5770</v>
      </c>
      <c r="G111" s="198" t="s">
        <v>518</v>
      </c>
      <c r="H111" s="199">
        <v>1</v>
      </c>
      <c r="I111" s="200"/>
      <c r="J111" s="201">
        <f t="shared" si="0"/>
        <v>0</v>
      </c>
      <c r="K111" s="197" t="s">
        <v>44</v>
      </c>
      <c r="L111" s="42"/>
      <c r="M111" s="275" t="s">
        <v>44</v>
      </c>
      <c r="N111" s="276" t="s">
        <v>53</v>
      </c>
      <c r="O111" s="273"/>
      <c r="P111" s="277">
        <f t="shared" si="1"/>
        <v>0</v>
      </c>
      <c r="Q111" s="277">
        <v>0</v>
      </c>
      <c r="R111" s="277">
        <f t="shared" si="2"/>
        <v>0</v>
      </c>
      <c r="S111" s="277">
        <v>0</v>
      </c>
      <c r="T111" s="278">
        <f t="shared" si="3"/>
        <v>0</v>
      </c>
      <c r="U111" s="37"/>
      <c r="V111" s="37"/>
      <c r="W111" s="37"/>
      <c r="X111" s="37"/>
      <c r="Y111" s="37"/>
      <c r="Z111" s="37"/>
      <c r="AA111" s="37"/>
      <c r="AB111" s="37"/>
      <c r="AC111" s="37"/>
      <c r="AD111" s="37"/>
      <c r="AE111" s="37"/>
      <c r="AR111" s="206" t="s">
        <v>104</v>
      </c>
      <c r="AT111" s="206" t="s">
        <v>264</v>
      </c>
      <c r="AU111" s="206" t="s">
        <v>89</v>
      </c>
      <c r="AY111" s="19" t="s">
        <v>262</v>
      </c>
      <c r="BE111" s="207">
        <f t="shared" si="4"/>
        <v>0</v>
      </c>
      <c r="BF111" s="207">
        <f t="shared" si="5"/>
        <v>0</v>
      </c>
      <c r="BG111" s="207">
        <f t="shared" si="6"/>
        <v>0</v>
      </c>
      <c r="BH111" s="207">
        <f t="shared" si="7"/>
        <v>0</v>
      </c>
      <c r="BI111" s="207">
        <f t="shared" si="8"/>
        <v>0</v>
      </c>
      <c r="BJ111" s="19" t="s">
        <v>89</v>
      </c>
      <c r="BK111" s="207">
        <f t="shared" si="9"/>
        <v>0</v>
      </c>
      <c r="BL111" s="19" t="s">
        <v>104</v>
      </c>
      <c r="BM111" s="206" t="s">
        <v>657</v>
      </c>
    </row>
    <row r="112" spans="1:65" s="2" customFormat="1" ht="7" customHeight="1">
      <c r="A112" s="37"/>
      <c r="B112" s="50"/>
      <c r="C112" s="51"/>
      <c r="D112" s="51"/>
      <c r="E112" s="51"/>
      <c r="F112" s="51"/>
      <c r="G112" s="51"/>
      <c r="H112" s="51"/>
      <c r="I112" s="145"/>
      <c r="J112" s="51"/>
      <c r="K112" s="51"/>
      <c r="L112" s="42"/>
      <c r="M112" s="37"/>
      <c r="O112" s="37"/>
      <c r="P112" s="37"/>
      <c r="Q112" s="37"/>
      <c r="R112" s="37"/>
      <c r="S112" s="37"/>
      <c r="T112" s="37"/>
      <c r="U112" s="37"/>
      <c r="V112" s="37"/>
      <c r="W112" s="37"/>
      <c r="X112" s="37"/>
      <c r="Y112" s="37"/>
      <c r="Z112" s="37"/>
      <c r="AA112" s="37"/>
      <c r="AB112" s="37"/>
      <c r="AC112" s="37"/>
      <c r="AD112" s="37"/>
      <c r="AE112" s="37"/>
    </row>
  </sheetData>
  <sheetProtection algorithmName="SHA-512" hashValue="WcucxAkzPMMnnZEXs96x6HOrFPMBLqkP2urkB1BYLTrp1ns3UJaWJE6pgbqYnC4xtw9V/0l9NwT/wzRRwUxuvw==" saltValue="gU77MooLNLQadqYMn7+Sf/24UR4yyqK5Rjr+TyoIRx69Yoyx03WzuAUD06iVemM6FH7ab1bNnMOTYyhhA3cH+w==" spinCount="100000" sheet="1" objects="1" scenarios="1" formatColumns="0" formatRows="0" autoFilter="0"/>
  <autoFilter ref="C91:K111"/>
  <mergeCells count="15">
    <mergeCell ref="E78:H78"/>
    <mergeCell ref="E82:H82"/>
    <mergeCell ref="E80:H80"/>
    <mergeCell ref="E84:H84"/>
    <mergeCell ref="L2:V2"/>
    <mergeCell ref="E31:H31"/>
    <mergeCell ref="E52:H52"/>
    <mergeCell ref="E56:H56"/>
    <mergeCell ref="E54:H54"/>
    <mergeCell ref="E58:H58"/>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4.xml><?xml version="1.0" encoding="utf-8"?>
<worksheet xmlns="http://schemas.openxmlformats.org/spreadsheetml/2006/main" xmlns:r="http://schemas.openxmlformats.org/officeDocument/2006/relationships">
  <sheetPr>
    <pageSetUpPr fitToPage="1"/>
  </sheetPr>
  <dimension ref="A2:BM404"/>
  <sheetViews>
    <sheetView showGridLines="0" workbookViewId="0"/>
  </sheetViews>
  <sheetFormatPr defaultRowHeight="14.5"/>
  <cols>
    <col min="1" max="1" width="8.33203125" style="1" customWidth="1"/>
    <col min="2" max="2" width="1.6640625" style="1" customWidth="1"/>
    <col min="3" max="3" width="4.109375" style="1" customWidth="1"/>
    <col min="4" max="4" width="4.33203125" style="1" customWidth="1"/>
    <col min="5" max="5" width="17.109375" style="1" customWidth="1"/>
    <col min="6" max="6" width="100.77734375" style="1" customWidth="1"/>
    <col min="7" max="7" width="7" style="1" customWidth="1"/>
    <col min="8" max="8" width="11.44140625" style="1" customWidth="1"/>
    <col min="9" max="9" width="20.109375" style="111" customWidth="1"/>
    <col min="10" max="11" width="20.109375" style="1" customWidth="1"/>
    <col min="12" max="12" width="9.33203125" style="1" customWidth="1"/>
    <col min="13" max="13" width="10.77734375" style="1" hidden="1" customWidth="1"/>
    <col min="14" max="14" width="9.33203125" style="1" hidden="1"/>
    <col min="15" max="20" width="14.10937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7" customHeight="1">
      <c r="I2" s="111"/>
      <c r="L2" s="376"/>
      <c r="M2" s="376"/>
      <c r="N2" s="376"/>
      <c r="O2" s="376"/>
      <c r="P2" s="376"/>
      <c r="Q2" s="376"/>
      <c r="R2" s="376"/>
      <c r="S2" s="376"/>
      <c r="T2" s="376"/>
      <c r="U2" s="376"/>
      <c r="V2" s="376"/>
      <c r="AT2" s="19" t="s">
        <v>147</v>
      </c>
    </row>
    <row r="3" spans="1:46" s="1" customFormat="1" ht="7" customHeight="1">
      <c r="B3" s="112"/>
      <c r="C3" s="113"/>
      <c r="D3" s="113"/>
      <c r="E3" s="113"/>
      <c r="F3" s="113"/>
      <c r="G3" s="113"/>
      <c r="H3" s="113"/>
      <c r="I3" s="114"/>
      <c r="J3" s="113"/>
      <c r="K3" s="113"/>
      <c r="L3" s="22"/>
      <c r="AT3" s="19" t="s">
        <v>91</v>
      </c>
    </row>
    <row r="4" spans="1:46" s="1" customFormat="1" ht="25" customHeight="1">
      <c r="B4" s="22"/>
      <c r="D4" s="115" t="s">
        <v>207</v>
      </c>
      <c r="I4" s="111"/>
      <c r="L4" s="22"/>
      <c r="M4" s="116" t="s">
        <v>10</v>
      </c>
      <c r="AT4" s="19" t="s">
        <v>4</v>
      </c>
    </row>
    <row r="5" spans="1:46" s="1" customFormat="1" ht="7" customHeight="1">
      <c r="B5" s="22"/>
      <c r="I5" s="111"/>
      <c r="L5" s="22"/>
    </row>
    <row r="6" spans="1:46" s="1" customFormat="1" ht="12" customHeight="1">
      <c r="B6" s="22"/>
      <c r="D6" s="117" t="s">
        <v>16</v>
      </c>
      <c r="I6" s="111"/>
      <c r="L6" s="22"/>
    </row>
    <row r="7" spans="1:46" s="1" customFormat="1" ht="16.5" customHeight="1">
      <c r="B7" s="22"/>
      <c r="E7" s="402" t="str">
        <f>'Rekapitulace stavby'!K6</f>
        <v>EHC CZECH s.r.o. – Podnikatelský inkubátor – Evropská ul., Cheb</v>
      </c>
      <c r="F7" s="403"/>
      <c r="G7" s="403"/>
      <c r="H7" s="403"/>
      <c r="I7" s="111"/>
      <c r="L7" s="22"/>
    </row>
    <row r="8" spans="1:46" ht="12.5">
      <c r="B8" s="22"/>
      <c r="D8" s="117" t="s">
        <v>208</v>
      </c>
      <c r="L8" s="22"/>
    </row>
    <row r="9" spans="1:46" s="1" customFormat="1" ht="16.5" customHeight="1">
      <c r="B9" s="22"/>
      <c r="E9" s="402" t="s">
        <v>209</v>
      </c>
      <c r="F9" s="376"/>
      <c r="G9" s="376"/>
      <c r="H9" s="376"/>
      <c r="I9" s="111"/>
      <c r="L9" s="22"/>
    </row>
    <row r="10" spans="1:46" s="1" customFormat="1" ht="12" customHeight="1">
      <c r="B10" s="22"/>
      <c r="D10" s="117" t="s">
        <v>210</v>
      </c>
      <c r="I10" s="111"/>
      <c r="L10" s="22"/>
    </row>
    <row r="11" spans="1:46" s="2" customFormat="1" ht="16.5" customHeight="1">
      <c r="A11" s="37"/>
      <c r="B11" s="42"/>
      <c r="C11" s="37"/>
      <c r="D11" s="37"/>
      <c r="E11" s="412" t="s">
        <v>5069</v>
      </c>
      <c r="F11" s="404"/>
      <c r="G11" s="404"/>
      <c r="H11" s="404"/>
      <c r="I11" s="118"/>
      <c r="J11" s="37"/>
      <c r="K11" s="37"/>
      <c r="L11" s="119"/>
      <c r="S11" s="37"/>
      <c r="T11" s="37"/>
      <c r="U11" s="37"/>
      <c r="V11" s="37"/>
      <c r="W11" s="37"/>
      <c r="X11" s="37"/>
      <c r="Y11" s="37"/>
      <c r="Z11" s="37"/>
      <c r="AA11" s="37"/>
      <c r="AB11" s="37"/>
      <c r="AC11" s="37"/>
      <c r="AD11" s="37"/>
      <c r="AE11" s="37"/>
    </row>
    <row r="12" spans="1:46" s="2" customFormat="1" ht="12" customHeight="1">
      <c r="A12" s="37"/>
      <c r="B12" s="42"/>
      <c r="C12" s="37"/>
      <c r="D12" s="117" t="s">
        <v>4229</v>
      </c>
      <c r="E12" s="37"/>
      <c r="F12" s="37"/>
      <c r="G12" s="37"/>
      <c r="H12" s="37"/>
      <c r="I12" s="118"/>
      <c r="J12" s="37"/>
      <c r="K12" s="37"/>
      <c r="L12" s="119"/>
      <c r="S12" s="37"/>
      <c r="T12" s="37"/>
      <c r="U12" s="37"/>
      <c r="V12" s="37"/>
      <c r="W12" s="37"/>
      <c r="X12" s="37"/>
      <c r="Y12" s="37"/>
      <c r="Z12" s="37"/>
      <c r="AA12" s="37"/>
      <c r="AB12" s="37"/>
      <c r="AC12" s="37"/>
      <c r="AD12" s="37"/>
      <c r="AE12" s="37"/>
    </row>
    <row r="13" spans="1:46" s="2" customFormat="1" ht="16.5" customHeight="1">
      <c r="A13" s="37"/>
      <c r="B13" s="42"/>
      <c r="C13" s="37"/>
      <c r="D13" s="37"/>
      <c r="E13" s="405" t="s">
        <v>5771</v>
      </c>
      <c r="F13" s="404"/>
      <c r="G13" s="404"/>
      <c r="H13" s="404"/>
      <c r="I13" s="118"/>
      <c r="J13" s="37"/>
      <c r="K13" s="37"/>
      <c r="L13" s="119"/>
      <c r="S13" s="37"/>
      <c r="T13" s="37"/>
      <c r="U13" s="37"/>
      <c r="V13" s="37"/>
      <c r="W13" s="37"/>
      <c r="X13" s="37"/>
      <c r="Y13" s="37"/>
      <c r="Z13" s="37"/>
      <c r="AA13" s="37"/>
      <c r="AB13" s="37"/>
      <c r="AC13" s="37"/>
      <c r="AD13" s="37"/>
      <c r="AE13" s="37"/>
    </row>
    <row r="14" spans="1:46" s="2" customFormat="1" ht="10">
      <c r="A14" s="37"/>
      <c r="B14" s="42"/>
      <c r="C14" s="37"/>
      <c r="D14" s="37"/>
      <c r="E14" s="37"/>
      <c r="F14" s="37"/>
      <c r="G14" s="37"/>
      <c r="H14" s="37"/>
      <c r="I14" s="118"/>
      <c r="J14" s="37"/>
      <c r="K14" s="37"/>
      <c r="L14" s="119"/>
      <c r="S14" s="37"/>
      <c r="T14" s="37"/>
      <c r="U14" s="37"/>
      <c r="V14" s="37"/>
      <c r="W14" s="37"/>
      <c r="X14" s="37"/>
      <c r="Y14" s="37"/>
      <c r="Z14" s="37"/>
      <c r="AA14" s="37"/>
      <c r="AB14" s="37"/>
      <c r="AC14" s="37"/>
      <c r="AD14" s="37"/>
      <c r="AE14" s="37"/>
    </row>
    <row r="15" spans="1:46" s="2" customFormat="1" ht="12" customHeight="1">
      <c r="A15" s="37"/>
      <c r="B15" s="42"/>
      <c r="C15" s="37"/>
      <c r="D15" s="117" t="s">
        <v>18</v>
      </c>
      <c r="E15" s="37"/>
      <c r="F15" s="105" t="s">
        <v>44</v>
      </c>
      <c r="G15" s="37"/>
      <c r="H15" s="37"/>
      <c r="I15" s="120" t="s">
        <v>20</v>
      </c>
      <c r="J15" s="105" t="s">
        <v>44</v>
      </c>
      <c r="K15" s="37"/>
      <c r="L15" s="119"/>
      <c r="S15" s="37"/>
      <c r="T15" s="37"/>
      <c r="U15" s="37"/>
      <c r="V15" s="37"/>
      <c r="W15" s="37"/>
      <c r="X15" s="37"/>
      <c r="Y15" s="37"/>
      <c r="Z15" s="37"/>
      <c r="AA15" s="37"/>
      <c r="AB15" s="37"/>
      <c r="AC15" s="37"/>
      <c r="AD15" s="37"/>
      <c r="AE15" s="37"/>
    </row>
    <row r="16" spans="1:46" s="2" customFormat="1" ht="12" customHeight="1">
      <c r="A16" s="37"/>
      <c r="B16" s="42"/>
      <c r="C16" s="37"/>
      <c r="D16" s="117" t="s">
        <v>22</v>
      </c>
      <c r="E16" s="37"/>
      <c r="F16" s="105" t="s">
        <v>23</v>
      </c>
      <c r="G16" s="37"/>
      <c r="H16" s="37"/>
      <c r="I16" s="120" t="s">
        <v>24</v>
      </c>
      <c r="J16" s="121" t="str">
        <f>'Rekapitulace stavby'!AN8</f>
        <v>2. 9. 2020</v>
      </c>
      <c r="K16" s="37"/>
      <c r="L16" s="119"/>
      <c r="S16" s="37"/>
      <c r="T16" s="37"/>
      <c r="U16" s="37"/>
      <c r="V16" s="37"/>
      <c r="W16" s="37"/>
      <c r="X16" s="37"/>
      <c r="Y16" s="37"/>
      <c r="Z16" s="37"/>
      <c r="AA16" s="37"/>
      <c r="AB16" s="37"/>
      <c r="AC16" s="37"/>
      <c r="AD16" s="37"/>
      <c r="AE16" s="37"/>
    </row>
    <row r="17" spans="1:31" s="2" customFormat="1" ht="10.75" customHeight="1">
      <c r="A17" s="37"/>
      <c r="B17" s="42"/>
      <c r="C17" s="37"/>
      <c r="D17" s="37"/>
      <c r="E17" s="37"/>
      <c r="F17" s="37"/>
      <c r="G17" s="37"/>
      <c r="H17" s="37"/>
      <c r="I17" s="118"/>
      <c r="J17" s="37"/>
      <c r="K17" s="37"/>
      <c r="L17" s="119"/>
      <c r="S17" s="37"/>
      <c r="T17" s="37"/>
      <c r="U17" s="37"/>
      <c r="V17" s="37"/>
      <c r="W17" s="37"/>
      <c r="X17" s="37"/>
      <c r="Y17" s="37"/>
      <c r="Z17" s="37"/>
      <c r="AA17" s="37"/>
      <c r="AB17" s="37"/>
      <c r="AC17" s="37"/>
      <c r="AD17" s="37"/>
      <c r="AE17" s="37"/>
    </row>
    <row r="18" spans="1:31" s="2" customFormat="1" ht="12" customHeight="1">
      <c r="A18" s="37"/>
      <c r="B18" s="42"/>
      <c r="C18" s="37"/>
      <c r="D18" s="117" t="s">
        <v>30</v>
      </c>
      <c r="E18" s="37"/>
      <c r="F18" s="37"/>
      <c r="G18" s="37"/>
      <c r="H18" s="37"/>
      <c r="I18" s="120" t="s">
        <v>31</v>
      </c>
      <c r="J18" s="105" t="s">
        <v>32</v>
      </c>
      <c r="K18" s="37"/>
      <c r="L18" s="119"/>
      <c r="S18" s="37"/>
      <c r="T18" s="37"/>
      <c r="U18" s="37"/>
      <c r="V18" s="37"/>
      <c r="W18" s="37"/>
      <c r="X18" s="37"/>
      <c r="Y18" s="37"/>
      <c r="Z18" s="37"/>
      <c r="AA18" s="37"/>
      <c r="AB18" s="37"/>
      <c r="AC18" s="37"/>
      <c r="AD18" s="37"/>
      <c r="AE18" s="37"/>
    </row>
    <row r="19" spans="1:31" s="2" customFormat="1" ht="18" customHeight="1">
      <c r="A19" s="37"/>
      <c r="B19" s="42"/>
      <c r="C19" s="37"/>
      <c r="D19" s="37"/>
      <c r="E19" s="105" t="s">
        <v>33</v>
      </c>
      <c r="F19" s="37"/>
      <c r="G19" s="37"/>
      <c r="H19" s="37"/>
      <c r="I19" s="120" t="s">
        <v>34</v>
      </c>
      <c r="J19" s="105" t="s">
        <v>35</v>
      </c>
      <c r="K19" s="37"/>
      <c r="L19" s="119"/>
      <c r="S19" s="37"/>
      <c r="T19" s="37"/>
      <c r="U19" s="37"/>
      <c r="V19" s="37"/>
      <c r="W19" s="37"/>
      <c r="X19" s="37"/>
      <c r="Y19" s="37"/>
      <c r="Z19" s="37"/>
      <c r="AA19" s="37"/>
      <c r="AB19" s="37"/>
      <c r="AC19" s="37"/>
      <c r="AD19" s="37"/>
      <c r="AE19" s="37"/>
    </row>
    <row r="20" spans="1:31" s="2" customFormat="1" ht="7" customHeight="1">
      <c r="A20" s="37"/>
      <c r="B20" s="42"/>
      <c r="C20" s="37"/>
      <c r="D20" s="37"/>
      <c r="E20" s="37"/>
      <c r="F20" s="37"/>
      <c r="G20" s="37"/>
      <c r="H20" s="37"/>
      <c r="I20" s="118"/>
      <c r="J20" s="37"/>
      <c r="K20" s="37"/>
      <c r="L20" s="119"/>
      <c r="S20" s="37"/>
      <c r="T20" s="37"/>
      <c r="U20" s="37"/>
      <c r="V20" s="37"/>
      <c r="W20" s="37"/>
      <c r="X20" s="37"/>
      <c r="Y20" s="37"/>
      <c r="Z20" s="37"/>
      <c r="AA20" s="37"/>
      <c r="AB20" s="37"/>
      <c r="AC20" s="37"/>
      <c r="AD20" s="37"/>
      <c r="AE20" s="37"/>
    </row>
    <row r="21" spans="1:31" s="2" customFormat="1" ht="12" customHeight="1">
      <c r="A21" s="37"/>
      <c r="B21" s="42"/>
      <c r="C21" s="37"/>
      <c r="D21" s="117" t="s">
        <v>36</v>
      </c>
      <c r="E21" s="37"/>
      <c r="F21" s="37"/>
      <c r="G21" s="37"/>
      <c r="H21" s="37"/>
      <c r="I21" s="120" t="s">
        <v>31</v>
      </c>
      <c r="J21" s="32" t="str">
        <f>'Rekapitulace stavby'!AN13</f>
        <v>Vyplň údaj</v>
      </c>
      <c r="K21" s="37"/>
      <c r="L21" s="119"/>
      <c r="S21" s="37"/>
      <c r="T21" s="37"/>
      <c r="U21" s="37"/>
      <c r="V21" s="37"/>
      <c r="W21" s="37"/>
      <c r="X21" s="37"/>
      <c r="Y21" s="37"/>
      <c r="Z21" s="37"/>
      <c r="AA21" s="37"/>
      <c r="AB21" s="37"/>
      <c r="AC21" s="37"/>
      <c r="AD21" s="37"/>
      <c r="AE21" s="37"/>
    </row>
    <row r="22" spans="1:31" s="2" customFormat="1" ht="18" customHeight="1">
      <c r="A22" s="37"/>
      <c r="B22" s="42"/>
      <c r="C22" s="37"/>
      <c r="D22" s="37"/>
      <c r="E22" s="406" t="str">
        <f>'Rekapitulace stavby'!E14</f>
        <v>Vyplň údaj</v>
      </c>
      <c r="F22" s="407"/>
      <c r="G22" s="407"/>
      <c r="H22" s="407"/>
      <c r="I22" s="120" t="s">
        <v>34</v>
      </c>
      <c r="J22" s="32" t="str">
        <f>'Rekapitulace stavby'!AN14</f>
        <v>Vyplň údaj</v>
      </c>
      <c r="K22" s="37"/>
      <c r="L22" s="119"/>
      <c r="S22" s="37"/>
      <c r="T22" s="37"/>
      <c r="U22" s="37"/>
      <c r="V22" s="37"/>
      <c r="W22" s="37"/>
      <c r="X22" s="37"/>
      <c r="Y22" s="37"/>
      <c r="Z22" s="37"/>
      <c r="AA22" s="37"/>
      <c r="AB22" s="37"/>
      <c r="AC22" s="37"/>
      <c r="AD22" s="37"/>
      <c r="AE22" s="37"/>
    </row>
    <row r="23" spans="1:31" s="2" customFormat="1" ht="7" customHeight="1">
      <c r="A23" s="37"/>
      <c r="B23" s="42"/>
      <c r="C23" s="37"/>
      <c r="D23" s="37"/>
      <c r="E23" s="37"/>
      <c r="F23" s="37"/>
      <c r="G23" s="37"/>
      <c r="H23" s="37"/>
      <c r="I23" s="118"/>
      <c r="J23" s="37"/>
      <c r="K23" s="37"/>
      <c r="L23" s="119"/>
      <c r="S23" s="37"/>
      <c r="T23" s="37"/>
      <c r="U23" s="37"/>
      <c r="V23" s="37"/>
      <c r="W23" s="37"/>
      <c r="X23" s="37"/>
      <c r="Y23" s="37"/>
      <c r="Z23" s="37"/>
      <c r="AA23" s="37"/>
      <c r="AB23" s="37"/>
      <c r="AC23" s="37"/>
      <c r="AD23" s="37"/>
      <c r="AE23" s="37"/>
    </row>
    <row r="24" spans="1:31" s="2" customFormat="1" ht="12" customHeight="1">
      <c r="A24" s="37"/>
      <c r="B24" s="42"/>
      <c r="C24" s="37"/>
      <c r="D24" s="117" t="s">
        <v>39</v>
      </c>
      <c r="E24" s="37"/>
      <c r="F24" s="37"/>
      <c r="G24" s="37"/>
      <c r="H24" s="37"/>
      <c r="I24" s="120" t="s">
        <v>31</v>
      </c>
      <c r="J24" s="105" t="s">
        <v>40</v>
      </c>
      <c r="K24" s="37"/>
      <c r="L24" s="119"/>
      <c r="S24" s="37"/>
      <c r="T24" s="37"/>
      <c r="U24" s="37"/>
      <c r="V24" s="37"/>
      <c r="W24" s="37"/>
      <c r="X24" s="37"/>
      <c r="Y24" s="37"/>
      <c r="Z24" s="37"/>
      <c r="AA24" s="37"/>
      <c r="AB24" s="37"/>
      <c r="AC24" s="37"/>
      <c r="AD24" s="37"/>
      <c r="AE24" s="37"/>
    </row>
    <row r="25" spans="1:31" s="2" customFormat="1" ht="18" customHeight="1">
      <c r="A25" s="37"/>
      <c r="B25" s="42"/>
      <c r="C25" s="37"/>
      <c r="D25" s="37"/>
      <c r="E25" s="105" t="s">
        <v>41</v>
      </c>
      <c r="F25" s="37"/>
      <c r="G25" s="37"/>
      <c r="H25" s="37"/>
      <c r="I25" s="120" t="s">
        <v>34</v>
      </c>
      <c r="J25" s="105" t="s">
        <v>42</v>
      </c>
      <c r="K25" s="37"/>
      <c r="L25" s="119"/>
      <c r="S25" s="37"/>
      <c r="T25" s="37"/>
      <c r="U25" s="37"/>
      <c r="V25" s="37"/>
      <c r="W25" s="37"/>
      <c r="X25" s="37"/>
      <c r="Y25" s="37"/>
      <c r="Z25" s="37"/>
      <c r="AA25" s="37"/>
      <c r="AB25" s="37"/>
      <c r="AC25" s="37"/>
      <c r="AD25" s="37"/>
      <c r="AE25" s="37"/>
    </row>
    <row r="26" spans="1:31" s="2" customFormat="1" ht="7" customHeight="1">
      <c r="A26" s="37"/>
      <c r="B26" s="42"/>
      <c r="C26" s="37"/>
      <c r="D26" s="37"/>
      <c r="E26" s="37"/>
      <c r="F26" s="37"/>
      <c r="G26" s="37"/>
      <c r="H26" s="37"/>
      <c r="I26" s="118"/>
      <c r="J26" s="37"/>
      <c r="K26" s="37"/>
      <c r="L26" s="119"/>
      <c r="S26" s="37"/>
      <c r="T26" s="37"/>
      <c r="U26" s="37"/>
      <c r="V26" s="37"/>
      <c r="W26" s="37"/>
      <c r="X26" s="37"/>
      <c r="Y26" s="37"/>
      <c r="Z26" s="37"/>
      <c r="AA26" s="37"/>
      <c r="AB26" s="37"/>
      <c r="AC26" s="37"/>
      <c r="AD26" s="37"/>
      <c r="AE26" s="37"/>
    </row>
    <row r="27" spans="1:31" s="2" customFormat="1" ht="12" customHeight="1">
      <c r="A27" s="37"/>
      <c r="B27" s="42"/>
      <c r="C27" s="37"/>
      <c r="D27" s="117" t="s">
        <v>43</v>
      </c>
      <c r="E27" s="37"/>
      <c r="F27" s="37"/>
      <c r="G27" s="37"/>
      <c r="H27" s="37"/>
      <c r="I27" s="120" t="s">
        <v>31</v>
      </c>
      <c r="J27" s="105" t="str">
        <f>IF('Rekapitulace stavby'!AN19="","",'Rekapitulace stavby'!AN19)</f>
        <v/>
      </c>
      <c r="K27" s="37"/>
      <c r="L27" s="119"/>
      <c r="S27" s="37"/>
      <c r="T27" s="37"/>
      <c r="U27" s="37"/>
      <c r="V27" s="37"/>
      <c r="W27" s="37"/>
      <c r="X27" s="37"/>
      <c r="Y27" s="37"/>
      <c r="Z27" s="37"/>
      <c r="AA27" s="37"/>
      <c r="AB27" s="37"/>
      <c r="AC27" s="37"/>
      <c r="AD27" s="37"/>
      <c r="AE27" s="37"/>
    </row>
    <row r="28" spans="1:31" s="2" customFormat="1" ht="18" customHeight="1">
      <c r="A28" s="37"/>
      <c r="B28" s="42"/>
      <c r="C28" s="37"/>
      <c r="D28" s="37"/>
      <c r="E28" s="105" t="str">
        <f>IF('Rekapitulace stavby'!E20="","",'Rekapitulace stavby'!E20)</f>
        <v xml:space="preserve"> </v>
      </c>
      <c r="F28" s="37"/>
      <c r="G28" s="37"/>
      <c r="H28" s="37"/>
      <c r="I28" s="120" t="s">
        <v>34</v>
      </c>
      <c r="J28" s="105" t="str">
        <f>IF('Rekapitulace stavby'!AN20="","",'Rekapitulace stavby'!AN20)</f>
        <v/>
      </c>
      <c r="K28" s="37"/>
      <c r="L28" s="119"/>
      <c r="S28" s="37"/>
      <c r="T28" s="37"/>
      <c r="U28" s="37"/>
      <c r="V28" s="37"/>
      <c r="W28" s="37"/>
      <c r="X28" s="37"/>
      <c r="Y28" s="37"/>
      <c r="Z28" s="37"/>
      <c r="AA28" s="37"/>
      <c r="AB28" s="37"/>
      <c r="AC28" s="37"/>
      <c r="AD28" s="37"/>
      <c r="AE28" s="37"/>
    </row>
    <row r="29" spans="1:31" s="2" customFormat="1" ht="7" customHeight="1">
      <c r="A29" s="37"/>
      <c r="B29" s="42"/>
      <c r="C29" s="37"/>
      <c r="D29" s="37"/>
      <c r="E29" s="37"/>
      <c r="F29" s="37"/>
      <c r="G29" s="37"/>
      <c r="H29" s="37"/>
      <c r="I29" s="118"/>
      <c r="J29" s="37"/>
      <c r="K29" s="37"/>
      <c r="L29" s="119"/>
      <c r="S29" s="37"/>
      <c r="T29" s="37"/>
      <c r="U29" s="37"/>
      <c r="V29" s="37"/>
      <c r="W29" s="37"/>
      <c r="X29" s="37"/>
      <c r="Y29" s="37"/>
      <c r="Z29" s="37"/>
      <c r="AA29" s="37"/>
      <c r="AB29" s="37"/>
      <c r="AC29" s="37"/>
      <c r="AD29" s="37"/>
      <c r="AE29" s="37"/>
    </row>
    <row r="30" spans="1:31" s="2" customFormat="1" ht="12" customHeight="1">
      <c r="A30" s="37"/>
      <c r="B30" s="42"/>
      <c r="C30" s="37"/>
      <c r="D30" s="117" t="s">
        <v>46</v>
      </c>
      <c r="E30" s="37"/>
      <c r="F30" s="37"/>
      <c r="G30" s="37"/>
      <c r="H30" s="37"/>
      <c r="I30" s="118"/>
      <c r="J30" s="37"/>
      <c r="K30" s="37"/>
      <c r="L30" s="119"/>
      <c r="S30" s="37"/>
      <c r="T30" s="37"/>
      <c r="U30" s="37"/>
      <c r="V30" s="37"/>
      <c r="W30" s="37"/>
      <c r="X30" s="37"/>
      <c r="Y30" s="37"/>
      <c r="Z30" s="37"/>
      <c r="AA30" s="37"/>
      <c r="AB30" s="37"/>
      <c r="AC30" s="37"/>
      <c r="AD30" s="37"/>
      <c r="AE30" s="37"/>
    </row>
    <row r="31" spans="1:31" s="8" customFormat="1" ht="214.5" customHeight="1">
      <c r="A31" s="122"/>
      <c r="B31" s="123"/>
      <c r="C31" s="122"/>
      <c r="D31" s="122"/>
      <c r="E31" s="408" t="s">
        <v>212</v>
      </c>
      <c r="F31" s="408"/>
      <c r="G31" s="408"/>
      <c r="H31" s="408"/>
      <c r="I31" s="124"/>
      <c r="J31" s="122"/>
      <c r="K31" s="122"/>
      <c r="L31" s="125"/>
      <c r="S31" s="122"/>
      <c r="T31" s="122"/>
      <c r="U31" s="122"/>
      <c r="V31" s="122"/>
      <c r="W31" s="122"/>
      <c r="X31" s="122"/>
      <c r="Y31" s="122"/>
      <c r="Z31" s="122"/>
      <c r="AA31" s="122"/>
      <c r="AB31" s="122"/>
      <c r="AC31" s="122"/>
      <c r="AD31" s="122"/>
      <c r="AE31" s="122"/>
    </row>
    <row r="32" spans="1:31" s="2" customFormat="1" ht="7" customHeight="1">
      <c r="A32" s="37"/>
      <c r="B32" s="42"/>
      <c r="C32" s="37"/>
      <c r="D32" s="37"/>
      <c r="E32" s="37"/>
      <c r="F32" s="37"/>
      <c r="G32" s="37"/>
      <c r="H32" s="37"/>
      <c r="I32" s="118"/>
      <c r="J32" s="37"/>
      <c r="K32" s="37"/>
      <c r="L32" s="119"/>
      <c r="S32" s="37"/>
      <c r="T32" s="37"/>
      <c r="U32" s="37"/>
      <c r="V32" s="37"/>
      <c r="W32" s="37"/>
      <c r="X32" s="37"/>
      <c r="Y32" s="37"/>
      <c r="Z32" s="37"/>
      <c r="AA32" s="37"/>
      <c r="AB32" s="37"/>
      <c r="AC32" s="37"/>
      <c r="AD32" s="37"/>
      <c r="AE32" s="37"/>
    </row>
    <row r="33" spans="1:31" s="2" customFormat="1" ht="7" customHeight="1">
      <c r="A33" s="37"/>
      <c r="B33" s="42"/>
      <c r="C33" s="37"/>
      <c r="D33" s="126"/>
      <c r="E33" s="126"/>
      <c r="F33" s="126"/>
      <c r="G33" s="126"/>
      <c r="H33" s="126"/>
      <c r="I33" s="127"/>
      <c r="J33" s="126"/>
      <c r="K33" s="126"/>
      <c r="L33" s="119"/>
      <c r="S33" s="37"/>
      <c r="T33" s="37"/>
      <c r="U33" s="37"/>
      <c r="V33" s="37"/>
      <c r="W33" s="37"/>
      <c r="X33" s="37"/>
      <c r="Y33" s="37"/>
      <c r="Z33" s="37"/>
      <c r="AA33" s="37"/>
      <c r="AB33" s="37"/>
      <c r="AC33" s="37"/>
      <c r="AD33" s="37"/>
      <c r="AE33" s="37"/>
    </row>
    <row r="34" spans="1:31" s="2" customFormat="1" ht="25.4" customHeight="1">
      <c r="A34" s="37"/>
      <c r="B34" s="42"/>
      <c r="C34" s="37"/>
      <c r="D34" s="128" t="s">
        <v>48</v>
      </c>
      <c r="E34" s="37"/>
      <c r="F34" s="37"/>
      <c r="G34" s="37"/>
      <c r="H34" s="37"/>
      <c r="I34" s="118"/>
      <c r="J34" s="129">
        <f>ROUND(J108, 2)</f>
        <v>0</v>
      </c>
      <c r="K34" s="37"/>
      <c r="L34" s="119"/>
      <c r="S34" s="37"/>
      <c r="T34" s="37"/>
      <c r="U34" s="37"/>
      <c r="V34" s="37"/>
      <c r="W34" s="37"/>
      <c r="X34" s="37"/>
      <c r="Y34" s="37"/>
      <c r="Z34" s="37"/>
      <c r="AA34" s="37"/>
      <c r="AB34" s="37"/>
      <c r="AC34" s="37"/>
      <c r="AD34" s="37"/>
      <c r="AE34" s="37"/>
    </row>
    <row r="35" spans="1:31" s="2" customFormat="1" ht="7" customHeight="1">
      <c r="A35" s="37"/>
      <c r="B35" s="42"/>
      <c r="C35" s="37"/>
      <c r="D35" s="126"/>
      <c r="E35" s="126"/>
      <c r="F35" s="126"/>
      <c r="G35" s="126"/>
      <c r="H35" s="126"/>
      <c r="I35" s="127"/>
      <c r="J35" s="126"/>
      <c r="K35" s="126"/>
      <c r="L35" s="119"/>
      <c r="S35" s="37"/>
      <c r="T35" s="37"/>
      <c r="U35" s="37"/>
      <c r="V35" s="37"/>
      <c r="W35" s="37"/>
      <c r="X35" s="37"/>
      <c r="Y35" s="37"/>
      <c r="Z35" s="37"/>
      <c r="AA35" s="37"/>
      <c r="AB35" s="37"/>
      <c r="AC35" s="37"/>
      <c r="AD35" s="37"/>
      <c r="AE35" s="37"/>
    </row>
    <row r="36" spans="1:31" s="2" customFormat="1" ht="14.4" customHeight="1">
      <c r="A36" s="37"/>
      <c r="B36" s="42"/>
      <c r="C36" s="37"/>
      <c r="D36" s="37"/>
      <c r="E36" s="37"/>
      <c r="F36" s="130" t="s">
        <v>50</v>
      </c>
      <c r="G36" s="37"/>
      <c r="H36" s="37"/>
      <c r="I36" s="131" t="s">
        <v>49</v>
      </c>
      <c r="J36" s="130" t="s">
        <v>51</v>
      </c>
      <c r="K36" s="37"/>
      <c r="L36" s="119"/>
      <c r="S36" s="37"/>
      <c r="T36" s="37"/>
      <c r="U36" s="37"/>
      <c r="V36" s="37"/>
      <c r="W36" s="37"/>
      <c r="X36" s="37"/>
      <c r="Y36" s="37"/>
      <c r="Z36" s="37"/>
      <c r="AA36" s="37"/>
      <c r="AB36" s="37"/>
      <c r="AC36" s="37"/>
      <c r="AD36" s="37"/>
      <c r="AE36" s="37"/>
    </row>
    <row r="37" spans="1:31" s="2" customFormat="1" ht="14.4" customHeight="1">
      <c r="A37" s="37"/>
      <c r="B37" s="42"/>
      <c r="C37" s="37"/>
      <c r="D37" s="132" t="s">
        <v>52</v>
      </c>
      <c r="E37" s="117" t="s">
        <v>53</v>
      </c>
      <c r="F37" s="133">
        <f>ROUND((SUM(BE108:BE403)),  2)</f>
        <v>0</v>
      </c>
      <c r="G37" s="37"/>
      <c r="H37" s="37"/>
      <c r="I37" s="134">
        <v>0.21</v>
      </c>
      <c r="J37" s="133">
        <f>ROUND(((SUM(BE108:BE403))*I37),  2)</f>
        <v>0</v>
      </c>
      <c r="K37" s="37"/>
      <c r="L37" s="119"/>
      <c r="S37" s="37"/>
      <c r="T37" s="37"/>
      <c r="U37" s="37"/>
      <c r="V37" s="37"/>
      <c r="W37" s="37"/>
      <c r="X37" s="37"/>
      <c r="Y37" s="37"/>
      <c r="Z37" s="37"/>
      <c r="AA37" s="37"/>
      <c r="AB37" s="37"/>
      <c r="AC37" s="37"/>
      <c r="AD37" s="37"/>
      <c r="AE37" s="37"/>
    </row>
    <row r="38" spans="1:31" s="2" customFormat="1" ht="14.4" customHeight="1">
      <c r="A38" s="37"/>
      <c r="B38" s="42"/>
      <c r="C38" s="37"/>
      <c r="D38" s="37"/>
      <c r="E38" s="117" t="s">
        <v>54</v>
      </c>
      <c r="F38" s="133">
        <f>ROUND((SUM(BF108:BF403)),  2)</f>
        <v>0</v>
      </c>
      <c r="G38" s="37"/>
      <c r="H38" s="37"/>
      <c r="I38" s="134">
        <v>0.15</v>
      </c>
      <c r="J38" s="133">
        <f>ROUND(((SUM(BF108:BF403))*I38),  2)</f>
        <v>0</v>
      </c>
      <c r="K38" s="37"/>
      <c r="L38" s="119"/>
      <c r="S38" s="37"/>
      <c r="T38" s="37"/>
      <c r="U38" s="37"/>
      <c r="V38" s="37"/>
      <c r="W38" s="37"/>
      <c r="X38" s="37"/>
      <c r="Y38" s="37"/>
      <c r="Z38" s="37"/>
      <c r="AA38" s="37"/>
      <c r="AB38" s="37"/>
      <c r="AC38" s="37"/>
      <c r="AD38" s="37"/>
      <c r="AE38" s="37"/>
    </row>
    <row r="39" spans="1:31" s="2" customFormat="1" ht="14.4" hidden="1" customHeight="1">
      <c r="A39" s="37"/>
      <c r="B39" s="42"/>
      <c r="C39" s="37"/>
      <c r="D39" s="37"/>
      <c r="E39" s="117" t="s">
        <v>55</v>
      </c>
      <c r="F39" s="133">
        <f>ROUND((SUM(BG108:BG403)),  2)</f>
        <v>0</v>
      </c>
      <c r="G39" s="37"/>
      <c r="H39" s="37"/>
      <c r="I39" s="134">
        <v>0.21</v>
      </c>
      <c r="J39" s="133">
        <f>0</f>
        <v>0</v>
      </c>
      <c r="K39" s="37"/>
      <c r="L39" s="119"/>
      <c r="S39" s="37"/>
      <c r="T39" s="37"/>
      <c r="U39" s="37"/>
      <c r="V39" s="37"/>
      <c r="W39" s="37"/>
      <c r="X39" s="37"/>
      <c r="Y39" s="37"/>
      <c r="Z39" s="37"/>
      <c r="AA39" s="37"/>
      <c r="AB39" s="37"/>
      <c r="AC39" s="37"/>
      <c r="AD39" s="37"/>
      <c r="AE39" s="37"/>
    </row>
    <row r="40" spans="1:31" s="2" customFormat="1" ht="14.4" hidden="1" customHeight="1">
      <c r="A40" s="37"/>
      <c r="B40" s="42"/>
      <c r="C40" s="37"/>
      <c r="D40" s="37"/>
      <c r="E40" s="117" t="s">
        <v>56</v>
      </c>
      <c r="F40" s="133">
        <f>ROUND((SUM(BH108:BH403)),  2)</f>
        <v>0</v>
      </c>
      <c r="G40" s="37"/>
      <c r="H40" s="37"/>
      <c r="I40" s="134">
        <v>0.15</v>
      </c>
      <c r="J40" s="133">
        <f>0</f>
        <v>0</v>
      </c>
      <c r="K40" s="37"/>
      <c r="L40" s="119"/>
      <c r="S40" s="37"/>
      <c r="T40" s="37"/>
      <c r="U40" s="37"/>
      <c r="V40" s="37"/>
      <c r="W40" s="37"/>
      <c r="X40" s="37"/>
      <c r="Y40" s="37"/>
      <c r="Z40" s="37"/>
      <c r="AA40" s="37"/>
      <c r="AB40" s="37"/>
      <c r="AC40" s="37"/>
      <c r="AD40" s="37"/>
      <c r="AE40" s="37"/>
    </row>
    <row r="41" spans="1:31" s="2" customFormat="1" ht="14.4" hidden="1" customHeight="1">
      <c r="A41" s="37"/>
      <c r="B41" s="42"/>
      <c r="C41" s="37"/>
      <c r="D41" s="37"/>
      <c r="E41" s="117" t="s">
        <v>57</v>
      </c>
      <c r="F41" s="133">
        <f>ROUND((SUM(BI108:BI403)),  2)</f>
        <v>0</v>
      </c>
      <c r="G41" s="37"/>
      <c r="H41" s="37"/>
      <c r="I41" s="134">
        <v>0</v>
      </c>
      <c r="J41" s="133">
        <f>0</f>
        <v>0</v>
      </c>
      <c r="K41" s="37"/>
      <c r="L41" s="119"/>
      <c r="S41" s="37"/>
      <c r="T41" s="37"/>
      <c r="U41" s="37"/>
      <c r="V41" s="37"/>
      <c r="W41" s="37"/>
      <c r="X41" s="37"/>
      <c r="Y41" s="37"/>
      <c r="Z41" s="37"/>
      <c r="AA41" s="37"/>
      <c r="AB41" s="37"/>
      <c r="AC41" s="37"/>
      <c r="AD41" s="37"/>
      <c r="AE41" s="37"/>
    </row>
    <row r="42" spans="1:31" s="2" customFormat="1" ht="7" customHeight="1">
      <c r="A42" s="37"/>
      <c r="B42" s="42"/>
      <c r="C42" s="37"/>
      <c r="D42" s="37"/>
      <c r="E42" s="37"/>
      <c r="F42" s="37"/>
      <c r="G42" s="37"/>
      <c r="H42" s="37"/>
      <c r="I42" s="118"/>
      <c r="J42" s="37"/>
      <c r="K42" s="37"/>
      <c r="L42" s="119"/>
      <c r="S42" s="37"/>
      <c r="T42" s="37"/>
      <c r="U42" s="37"/>
      <c r="V42" s="37"/>
      <c r="W42" s="37"/>
      <c r="X42" s="37"/>
      <c r="Y42" s="37"/>
      <c r="Z42" s="37"/>
      <c r="AA42" s="37"/>
      <c r="AB42" s="37"/>
      <c r="AC42" s="37"/>
      <c r="AD42" s="37"/>
      <c r="AE42" s="37"/>
    </row>
    <row r="43" spans="1:31" s="2" customFormat="1" ht="25.4" customHeight="1">
      <c r="A43" s="37"/>
      <c r="B43" s="42"/>
      <c r="C43" s="135"/>
      <c r="D43" s="136" t="s">
        <v>58</v>
      </c>
      <c r="E43" s="137"/>
      <c r="F43" s="137"/>
      <c r="G43" s="138" t="s">
        <v>59</v>
      </c>
      <c r="H43" s="139" t="s">
        <v>60</v>
      </c>
      <c r="I43" s="140"/>
      <c r="J43" s="141">
        <f>SUM(J34:J41)</f>
        <v>0</v>
      </c>
      <c r="K43" s="142"/>
      <c r="L43" s="119"/>
      <c r="S43" s="37"/>
      <c r="T43" s="37"/>
      <c r="U43" s="37"/>
      <c r="V43" s="37"/>
      <c r="W43" s="37"/>
      <c r="X43" s="37"/>
      <c r="Y43" s="37"/>
      <c r="Z43" s="37"/>
      <c r="AA43" s="37"/>
      <c r="AB43" s="37"/>
      <c r="AC43" s="37"/>
      <c r="AD43" s="37"/>
      <c r="AE43" s="37"/>
    </row>
    <row r="44" spans="1:31" s="2" customFormat="1" ht="14.4" customHeight="1">
      <c r="A44" s="37"/>
      <c r="B44" s="143"/>
      <c r="C44" s="144"/>
      <c r="D44" s="144"/>
      <c r="E44" s="144"/>
      <c r="F44" s="144"/>
      <c r="G44" s="144"/>
      <c r="H44" s="144"/>
      <c r="I44" s="145"/>
      <c r="J44" s="144"/>
      <c r="K44" s="144"/>
      <c r="L44" s="119"/>
      <c r="S44" s="37"/>
      <c r="T44" s="37"/>
      <c r="U44" s="37"/>
      <c r="V44" s="37"/>
      <c r="W44" s="37"/>
      <c r="X44" s="37"/>
      <c r="Y44" s="37"/>
      <c r="Z44" s="37"/>
      <c r="AA44" s="37"/>
      <c r="AB44" s="37"/>
      <c r="AC44" s="37"/>
      <c r="AD44" s="37"/>
      <c r="AE44" s="37"/>
    </row>
    <row r="48" spans="1:31" s="2" customFormat="1" ht="7" customHeight="1">
      <c r="A48" s="37"/>
      <c r="B48" s="146"/>
      <c r="C48" s="147"/>
      <c r="D48" s="147"/>
      <c r="E48" s="147"/>
      <c r="F48" s="147"/>
      <c r="G48" s="147"/>
      <c r="H48" s="147"/>
      <c r="I48" s="148"/>
      <c r="J48" s="147"/>
      <c r="K48" s="147"/>
      <c r="L48" s="119"/>
      <c r="S48" s="37"/>
      <c r="T48" s="37"/>
      <c r="U48" s="37"/>
      <c r="V48" s="37"/>
      <c r="W48" s="37"/>
      <c r="X48" s="37"/>
      <c r="Y48" s="37"/>
      <c r="Z48" s="37"/>
      <c r="AA48" s="37"/>
      <c r="AB48" s="37"/>
      <c r="AC48" s="37"/>
      <c r="AD48" s="37"/>
      <c r="AE48" s="37"/>
    </row>
    <row r="49" spans="1:31" s="2" customFormat="1" ht="25" customHeight="1">
      <c r="A49" s="37"/>
      <c r="B49" s="38"/>
      <c r="C49" s="25" t="s">
        <v>213</v>
      </c>
      <c r="D49" s="39"/>
      <c r="E49" s="39"/>
      <c r="F49" s="39"/>
      <c r="G49" s="39"/>
      <c r="H49" s="39"/>
      <c r="I49" s="118"/>
      <c r="J49" s="39"/>
      <c r="K49" s="39"/>
      <c r="L49" s="119"/>
      <c r="S49" s="37"/>
      <c r="T49" s="37"/>
      <c r="U49" s="37"/>
      <c r="V49" s="37"/>
      <c r="W49" s="37"/>
      <c r="X49" s="37"/>
      <c r="Y49" s="37"/>
      <c r="Z49" s="37"/>
      <c r="AA49" s="37"/>
      <c r="AB49" s="37"/>
      <c r="AC49" s="37"/>
      <c r="AD49" s="37"/>
      <c r="AE49" s="37"/>
    </row>
    <row r="50" spans="1:31" s="2" customFormat="1" ht="7" customHeight="1">
      <c r="A50" s="37"/>
      <c r="B50" s="38"/>
      <c r="C50" s="39"/>
      <c r="D50" s="39"/>
      <c r="E50" s="39"/>
      <c r="F50" s="39"/>
      <c r="G50" s="39"/>
      <c r="H50" s="39"/>
      <c r="I50" s="118"/>
      <c r="J50" s="39"/>
      <c r="K50" s="39"/>
      <c r="L50" s="119"/>
      <c r="S50" s="37"/>
      <c r="T50" s="37"/>
      <c r="U50" s="37"/>
      <c r="V50" s="37"/>
      <c r="W50" s="37"/>
      <c r="X50" s="37"/>
      <c r="Y50" s="37"/>
      <c r="Z50" s="37"/>
      <c r="AA50" s="37"/>
      <c r="AB50" s="37"/>
      <c r="AC50" s="37"/>
      <c r="AD50" s="37"/>
      <c r="AE50" s="37"/>
    </row>
    <row r="51" spans="1:31" s="2" customFormat="1" ht="12" customHeight="1">
      <c r="A51" s="37"/>
      <c r="B51" s="38"/>
      <c r="C51" s="31" t="s">
        <v>16</v>
      </c>
      <c r="D51" s="39"/>
      <c r="E51" s="39"/>
      <c r="F51" s="39"/>
      <c r="G51" s="39"/>
      <c r="H51" s="39"/>
      <c r="I51" s="118"/>
      <c r="J51" s="39"/>
      <c r="K51" s="39"/>
      <c r="L51" s="119"/>
      <c r="S51" s="37"/>
      <c r="T51" s="37"/>
      <c r="U51" s="37"/>
      <c r="V51" s="37"/>
      <c r="W51" s="37"/>
      <c r="X51" s="37"/>
      <c r="Y51" s="37"/>
      <c r="Z51" s="37"/>
      <c r="AA51" s="37"/>
      <c r="AB51" s="37"/>
      <c r="AC51" s="37"/>
      <c r="AD51" s="37"/>
      <c r="AE51" s="37"/>
    </row>
    <row r="52" spans="1:31" s="2" customFormat="1" ht="16.5" customHeight="1">
      <c r="A52" s="37"/>
      <c r="B52" s="38"/>
      <c r="C52" s="39"/>
      <c r="D52" s="39"/>
      <c r="E52" s="409" t="str">
        <f>E7</f>
        <v>EHC CZECH s.r.o. – Podnikatelský inkubátor – Evropská ul., Cheb</v>
      </c>
      <c r="F52" s="410"/>
      <c r="G52" s="410"/>
      <c r="H52" s="410"/>
      <c r="I52" s="118"/>
      <c r="J52" s="39"/>
      <c r="K52" s="39"/>
      <c r="L52" s="119"/>
      <c r="S52" s="37"/>
      <c r="T52" s="37"/>
      <c r="U52" s="37"/>
      <c r="V52" s="37"/>
      <c r="W52" s="37"/>
      <c r="X52" s="37"/>
      <c r="Y52" s="37"/>
      <c r="Z52" s="37"/>
      <c r="AA52" s="37"/>
      <c r="AB52" s="37"/>
      <c r="AC52" s="37"/>
      <c r="AD52" s="37"/>
      <c r="AE52" s="37"/>
    </row>
    <row r="53" spans="1:31" s="1" customFormat="1" ht="12" customHeight="1">
      <c r="B53" s="23"/>
      <c r="C53" s="31" t="s">
        <v>208</v>
      </c>
      <c r="D53" s="24"/>
      <c r="E53" s="24"/>
      <c r="F53" s="24"/>
      <c r="G53" s="24"/>
      <c r="H53" s="24"/>
      <c r="I53" s="111"/>
      <c r="J53" s="24"/>
      <c r="K53" s="24"/>
      <c r="L53" s="22"/>
    </row>
    <row r="54" spans="1:31" s="1" customFormat="1" ht="16.5" customHeight="1">
      <c r="B54" s="23"/>
      <c r="C54" s="24"/>
      <c r="D54" s="24"/>
      <c r="E54" s="409" t="s">
        <v>209</v>
      </c>
      <c r="F54" s="361"/>
      <c r="G54" s="361"/>
      <c r="H54" s="361"/>
      <c r="I54" s="111"/>
      <c r="J54" s="24"/>
      <c r="K54" s="24"/>
      <c r="L54" s="22"/>
    </row>
    <row r="55" spans="1:31" s="1" customFormat="1" ht="12" customHeight="1">
      <c r="B55" s="23"/>
      <c r="C55" s="31" t="s">
        <v>210</v>
      </c>
      <c r="D55" s="24"/>
      <c r="E55" s="24"/>
      <c r="F55" s="24"/>
      <c r="G55" s="24"/>
      <c r="H55" s="24"/>
      <c r="I55" s="111"/>
      <c r="J55" s="24"/>
      <c r="K55" s="24"/>
      <c r="L55" s="22"/>
    </row>
    <row r="56" spans="1:31" s="2" customFormat="1" ht="16.5" customHeight="1">
      <c r="A56" s="37"/>
      <c r="B56" s="38"/>
      <c r="C56" s="39"/>
      <c r="D56" s="39"/>
      <c r="E56" s="413" t="s">
        <v>5069</v>
      </c>
      <c r="F56" s="411"/>
      <c r="G56" s="411"/>
      <c r="H56" s="411"/>
      <c r="I56" s="118"/>
      <c r="J56" s="39"/>
      <c r="K56" s="39"/>
      <c r="L56" s="119"/>
      <c r="S56" s="37"/>
      <c r="T56" s="37"/>
      <c r="U56" s="37"/>
      <c r="V56" s="37"/>
      <c r="W56" s="37"/>
      <c r="X56" s="37"/>
      <c r="Y56" s="37"/>
      <c r="Z56" s="37"/>
      <c r="AA56" s="37"/>
      <c r="AB56" s="37"/>
      <c r="AC56" s="37"/>
      <c r="AD56" s="37"/>
      <c r="AE56" s="37"/>
    </row>
    <row r="57" spans="1:31" s="2" customFormat="1" ht="12" customHeight="1">
      <c r="A57" s="37"/>
      <c r="B57" s="38"/>
      <c r="C57" s="31" t="s">
        <v>4229</v>
      </c>
      <c r="D57" s="39"/>
      <c r="E57" s="39"/>
      <c r="F57" s="39"/>
      <c r="G57" s="39"/>
      <c r="H57" s="39"/>
      <c r="I57" s="118"/>
      <c r="J57" s="39"/>
      <c r="K57" s="39"/>
      <c r="L57" s="119"/>
      <c r="S57" s="37"/>
      <c r="T57" s="37"/>
      <c r="U57" s="37"/>
      <c r="V57" s="37"/>
      <c r="W57" s="37"/>
      <c r="X57" s="37"/>
      <c r="Y57" s="37"/>
      <c r="Z57" s="37"/>
      <c r="AA57" s="37"/>
      <c r="AB57" s="37"/>
      <c r="AC57" s="37"/>
      <c r="AD57" s="37"/>
      <c r="AE57" s="37"/>
    </row>
    <row r="58" spans="1:31" s="2" customFormat="1" ht="16.5" customHeight="1">
      <c r="A58" s="37"/>
      <c r="B58" s="38"/>
      <c r="C58" s="39"/>
      <c r="D58" s="39"/>
      <c r="E58" s="383" t="str">
        <f>E13</f>
        <v>D.1.4.2 - Vytápění</v>
      </c>
      <c r="F58" s="411"/>
      <c r="G58" s="411"/>
      <c r="H58" s="411"/>
      <c r="I58" s="118"/>
      <c r="J58" s="39"/>
      <c r="K58" s="39"/>
      <c r="L58" s="119"/>
      <c r="S58" s="37"/>
      <c r="T58" s="37"/>
      <c r="U58" s="37"/>
      <c r="V58" s="37"/>
      <c r="W58" s="37"/>
      <c r="X58" s="37"/>
      <c r="Y58" s="37"/>
      <c r="Z58" s="37"/>
      <c r="AA58" s="37"/>
      <c r="AB58" s="37"/>
      <c r="AC58" s="37"/>
      <c r="AD58" s="37"/>
      <c r="AE58" s="37"/>
    </row>
    <row r="59" spans="1:31" s="2" customFormat="1" ht="7" customHeight="1">
      <c r="A59" s="37"/>
      <c r="B59" s="38"/>
      <c r="C59" s="39"/>
      <c r="D59" s="39"/>
      <c r="E59" s="39"/>
      <c r="F59" s="39"/>
      <c r="G59" s="39"/>
      <c r="H59" s="39"/>
      <c r="I59" s="118"/>
      <c r="J59" s="39"/>
      <c r="K59" s="39"/>
      <c r="L59" s="119"/>
      <c r="S59" s="37"/>
      <c r="T59" s="37"/>
      <c r="U59" s="37"/>
      <c r="V59" s="37"/>
      <c r="W59" s="37"/>
      <c r="X59" s="37"/>
      <c r="Y59" s="37"/>
      <c r="Z59" s="37"/>
      <c r="AA59" s="37"/>
      <c r="AB59" s="37"/>
      <c r="AC59" s="37"/>
      <c r="AD59" s="37"/>
      <c r="AE59" s="37"/>
    </row>
    <row r="60" spans="1:31" s="2" customFormat="1" ht="12" customHeight="1">
      <c r="A60" s="37"/>
      <c r="B60" s="38"/>
      <c r="C60" s="31" t="s">
        <v>22</v>
      </c>
      <c r="D60" s="39"/>
      <c r="E60" s="39"/>
      <c r="F60" s="29" t="str">
        <f>F16</f>
        <v>č. parcelní 250/1, 250/6, 250/7 a st7296</v>
      </c>
      <c r="G60" s="39"/>
      <c r="H60" s="39"/>
      <c r="I60" s="120" t="s">
        <v>24</v>
      </c>
      <c r="J60" s="62" t="str">
        <f>IF(J16="","",J16)</f>
        <v>2. 9. 2020</v>
      </c>
      <c r="K60" s="39"/>
      <c r="L60" s="119"/>
      <c r="S60" s="37"/>
      <c r="T60" s="37"/>
      <c r="U60" s="37"/>
      <c r="V60" s="37"/>
      <c r="W60" s="37"/>
      <c r="X60" s="37"/>
      <c r="Y60" s="37"/>
      <c r="Z60" s="37"/>
      <c r="AA60" s="37"/>
      <c r="AB60" s="37"/>
      <c r="AC60" s="37"/>
      <c r="AD60" s="37"/>
      <c r="AE60" s="37"/>
    </row>
    <row r="61" spans="1:31" s="2" customFormat="1" ht="7" customHeight="1">
      <c r="A61" s="37"/>
      <c r="B61" s="38"/>
      <c r="C61" s="39"/>
      <c r="D61" s="39"/>
      <c r="E61" s="39"/>
      <c r="F61" s="39"/>
      <c r="G61" s="39"/>
      <c r="H61" s="39"/>
      <c r="I61" s="118"/>
      <c r="J61" s="39"/>
      <c r="K61" s="39"/>
      <c r="L61" s="119"/>
      <c r="S61" s="37"/>
      <c r="T61" s="37"/>
      <c r="U61" s="37"/>
      <c r="V61" s="37"/>
      <c r="W61" s="37"/>
      <c r="X61" s="37"/>
      <c r="Y61" s="37"/>
      <c r="Z61" s="37"/>
      <c r="AA61" s="37"/>
      <c r="AB61" s="37"/>
      <c r="AC61" s="37"/>
      <c r="AD61" s="37"/>
      <c r="AE61" s="37"/>
    </row>
    <row r="62" spans="1:31" s="2" customFormat="1" ht="40" customHeight="1">
      <c r="A62" s="37"/>
      <c r="B62" s="38"/>
      <c r="C62" s="31" t="s">
        <v>30</v>
      </c>
      <c r="D62" s="39"/>
      <c r="E62" s="39"/>
      <c r="F62" s="29" t="str">
        <f>E19</f>
        <v>EHC CZECH s.r.o., Závodní 278, 360 18 Karlovy Vary</v>
      </c>
      <c r="G62" s="39"/>
      <c r="H62" s="39"/>
      <c r="I62" s="120" t="s">
        <v>39</v>
      </c>
      <c r="J62" s="35" t="str">
        <f>E25</f>
        <v>INDBau DESIGN s.r.o., Houškova 1187/25, 326 00 Plz</v>
      </c>
      <c r="K62" s="39"/>
      <c r="L62" s="119"/>
      <c r="S62" s="37"/>
      <c r="T62" s="37"/>
      <c r="U62" s="37"/>
      <c r="V62" s="37"/>
      <c r="W62" s="37"/>
      <c r="X62" s="37"/>
      <c r="Y62" s="37"/>
      <c r="Z62" s="37"/>
      <c r="AA62" s="37"/>
      <c r="AB62" s="37"/>
      <c r="AC62" s="37"/>
      <c r="AD62" s="37"/>
      <c r="AE62" s="37"/>
    </row>
    <row r="63" spans="1:31" s="2" customFormat="1" ht="15.15" customHeight="1">
      <c r="A63" s="37"/>
      <c r="B63" s="38"/>
      <c r="C63" s="31" t="s">
        <v>36</v>
      </c>
      <c r="D63" s="39"/>
      <c r="E63" s="39"/>
      <c r="F63" s="29" t="str">
        <f>IF(E22="","",E22)</f>
        <v>Vyplň údaj</v>
      </c>
      <c r="G63" s="39"/>
      <c r="H63" s="39"/>
      <c r="I63" s="120" t="s">
        <v>43</v>
      </c>
      <c r="J63" s="35" t="str">
        <f>E28</f>
        <v xml:space="preserve"> </v>
      </c>
      <c r="K63" s="39"/>
      <c r="L63" s="119"/>
      <c r="S63" s="37"/>
      <c r="T63" s="37"/>
      <c r="U63" s="37"/>
      <c r="V63" s="37"/>
      <c r="W63" s="37"/>
      <c r="X63" s="37"/>
      <c r="Y63" s="37"/>
      <c r="Z63" s="37"/>
      <c r="AA63" s="37"/>
      <c r="AB63" s="37"/>
      <c r="AC63" s="37"/>
      <c r="AD63" s="37"/>
      <c r="AE63" s="37"/>
    </row>
    <row r="64" spans="1:31" s="2" customFormat="1" ht="10.25" customHeight="1">
      <c r="A64" s="37"/>
      <c r="B64" s="38"/>
      <c r="C64" s="39"/>
      <c r="D64" s="39"/>
      <c r="E64" s="39"/>
      <c r="F64" s="39"/>
      <c r="G64" s="39"/>
      <c r="H64" s="39"/>
      <c r="I64" s="118"/>
      <c r="J64" s="39"/>
      <c r="K64" s="39"/>
      <c r="L64" s="119"/>
      <c r="S64" s="37"/>
      <c r="T64" s="37"/>
      <c r="U64" s="37"/>
      <c r="V64" s="37"/>
      <c r="W64" s="37"/>
      <c r="X64" s="37"/>
      <c r="Y64" s="37"/>
      <c r="Z64" s="37"/>
      <c r="AA64" s="37"/>
      <c r="AB64" s="37"/>
      <c r="AC64" s="37"/>
      <c r="AD64" s="37"/>
      <c r="AE64" s="37"/>
    </row>
    <row r="65" spans="1:47" s="2" customFormat="1" ht="29.25" customHeight="1">
      <c r="A65" s="37"/>
      <c r="B65" s="38"/>
      <c r="C65" s="149" t="s">
        <v>214</v>
      </c>
      <c r="D65" s="150"/>
      <c r="E65" s="150"/>
      <c r="F65" s="150"/>
      <c r="G65" s="150"/>
      <c r="H65" s="150"/>
      <c r="I65" s="151"/>
      <c r="J65" s="152" t="s">
        <v>215</v>
      </c>
      <c r="K65" s="150"/>
      <c r="L65" s="119"/>
      <c r="S65" s="37"/>
      <c r="T65" s="37"/>
      <c r="U65" s="37"/>
      <c r="V65" s="37"/>
      <c r="W65" s="37"/>
      <c r="X65" s="37"/>
      <c r="Y65" s="37"/>
      <c r="Z65" s="37"/>
      <c r="AA65" s="37"/>
      <c r="AB65" s="37"/>
      <c r="AC65" s="37"/>
      <c r="AD65" s="37"/>
      <c r="AE65" s="37"/>
    </row>
    <row r="66" spans="1:47" s="2" customFormat="1" ht="10.25" customHeight="1">
      <c r="A66" s="37"/>
      <c r="B66" s="38"/>
      <c r="C66" s="39"/>
      <c r="D66" s="39"/>
      <c r="E66" s="39"/>
      <c r="F66" s="39"/>
      <c r="G66" s="39"/>
      <c r="H66" s="39"/>
      <c r="I66" s="118"/>
      <c r="J66" s="39"/>
      <c r="K66" s="39"/>
      <c r="L66" s="119"/>
      <c r="S66" s="37"/>
      <c r="T66" s="37"/>
      <c r="U66" s="37"/>
      <c r="V66" s="37"/>
      <c r="W66" s="37"/>
      <c r="X66" s="37"/>
      <c r="Y66" s="37"/>
      <c r="Z66" s="37"/>
      <c r="AA66" s="37"/>
      <c r="AB66" s="37"/>
      <c r="AC66" s="37"/>
      <c r="AD66" s="37"/>
      <c r="AE66" s="37"/>
    </row>
    <row r="67" spans="1:47" s="2" customFormat="1" ht="22.75" customHeight="1">
      <c r="A67" s="37"/>
      <c r="B67" s="38"/>
      <c r="C67" s="153" t="s">
        <v>80</v>
      </c>
      <c r="D67" s="39"/>
      <c r="E67" s="39"/>
      <c r="F67" s="39"/>
      <c r="G67" s="39"/>
      <c r="H67" s="39"/>
      <c r="I67" s="118"/>
      <c r="J67" s="80">
        <f>J108</f>
        <v>0</v>
      </c>
      <c r="K67" s="39"/>
      <c r="L67" s="119"/>
      <c r="S67" s="37"/>
      <c r="T67" s="37"/>
      <c r="U67" s="37"/>
      <c r="V67" s="37"/>
      <c r="W67" s="37"/>
      <c r="X67" s="37"/>
      <c r="Y67" s="37"/>
      <c r="Z67" s="37"/>
      <c r="AA67" s="37"/>
      <c r="AB67" s="37"/>
      <c r="AC67" s="37"/>
      <c r="AD67" s="37"/>
      <c r="AE67" s="37"/>
      <c r="AU67" s="19" t="s">
        <v>216</v>
      </c>
    </row>
    <row r="68" spans="1:47" s="9" customFormat="1" ht="25" customHeight="1">
      <c r="B68" s="154"/>
      <c r="C68" s="155"/>
      <c r="D68" s="156" t="s">
        <v>226</v>
      </c>
      <c r="E68" s="157"/>
      <c r="F68" s="157"/>
      <c r="G68" s="157"/>
      <c r="H68" s="157"/>
      <c r="I68" s="158"/>
      <c r="J68" s="159">
        <f>J109</f>
        <v>0</v>
      </c>
      <c r="K68" s="155"/>
      <c r="L68" s="160"/>
    </row>
    <row r="69" spans="1:47" s="10" customFormat="1" ht="19.899999999999999" customHeight="1">
      <c r="B69" s="161"/>
      <c r="C69" s="99"/>
      <c r="D69" s="162" t="s">
        <v>5772</v>
      </c>
      <c r="E69" s="163"/>
      <c r="F69" s="163"/>
      <c r="G69" s="163"/>
      <c r="H69" s="163"/>
      <c r="I69" s="164"/>
      <c r="J69" s="165">
        <f>J110</f>
        <v>0</v>
      </c>
      <c r="K69" s="99"/>
      <c r="L69" s="166"/>
    </row>
    <row r="70" spans="1:47" s="10" customFormat="1" ht="19.899999999999999" customHeight="1">
      <c r="B70" s="161"/>
      <c r="C70" s="99"/>
      <c r="D70" s="162" t="s">
        <v>5773</v>
      </c>
      <c r="E70" s="163"/>
      <c r="F70" s="163"/>
      <c r="G70" s="163"/>
      <c r="H70" s="163"/>
      <c r="I70" s="164"/>
      <c r="J70" s="165">
        <f>J111</f>
        <v>0</v>
      </c>
      <c r="K70" s="99"/>
      <c r="L70" s="166"/>
    </row>
    <row r="71" spans="1:47" s="10" customFormat="1" ht="19.899999999999999" customHeight="1">
      <c r="B71" s="161"/>
      <c r="C71" s="99"/>
      <c r="D71" s="162" t="s">
        <v>5774</v>
      </c>
      <c r="E71" s="163"/>
      <c r="F71" s="163"/>
      <c r="G71" s="163"/>
      <c r="H71" s="163"/>
      <c r="I71" s="164"/>
      <c r="J71" s="165">
        <f>J125</f>
        <v>0</v>
      </c>
      <c r="K71" s="99"/>
      <c r="L71" s="166"/>
    </row>
    <row r="72" spans="1:47" s="10" customFormat="1" ht="14.9" customHeight="1">
      <c r="B72" s="161"/>
      <c r="C72" s="99"/>
      <c r="D72" s="162" t="s">
        <v>5775</v>
      </c>
      <c r="E72" s="163"/>
      <c r="F72" s="163"/>
      <c r="G72" s="163"/>
      <c r="H72" s="163"/>
      <c r="I72" s="164"/>
      <c r="J72" s="165">
        <f>J126</f>
        <v>0</v>
      </c>
      <c r="K72" s="99"/>
      <c r="L72" s="166"/>
    </row>
    <row r="73" spans="1:47" s="10" customFormat="1" ht="14.9" customHeight="1">
      <c r="B73" s="161"/>
      <c r="C73" s="99"/>
      <c r="D73" s="162" t="s">
        <v>5776</v>
      </c>
      <c r="E73" s="163"/>
      <c r="F73" s="163"/>
      <c r="G73" s="163"/>
      <c r="H73" s="163"/>
      <c r="I73" s="164"/>
      <c r="J73" s="165">
        <f>J139</f>
        <v>0</v>
      </c>
      <c r="K73" s="99"/>
      <c r="L73" s="166"/>
    </row>
    <row r="74" spans="1:47" s="10" customFormat="1" ht="14.9" customHeight="1">
      <c r="B74" s="161"/>
      <c r="C74" s="99"/>
      <c r="D74" s="162" t="s">
        <v>5777</v>
      </c>
      <c r="E74" s="163"/>
      <c r="F74" s="163"/>
      <c r="G74" s="163"/>
      <c r="H74" s="163"/>
      <c r="I74" s="164"/>
      <c r="J74" s="165">
        <f>J144</f>
        <v>0</v>
      </c>
      <c r="K74" s="99"/>
      <c r="L74" s="166"/>
    </row>
    <row r="75" spans="1:47" s="10" customFormat="1" ht="14.9" customHeight="1">
      <c r="B75" s="161"/>
      <c r="C75" s="99"/>
      <c r="D75" s="162" t="s">
        <v>5778</v>
      </c>
      <c r="E75" s="163"/>
      <c r="F75" s="163"/>
      <c r="G75" s="163"/>
      <c r="H75" s="163"/>
      <c r="I75" s="164"/>
      <c r="J75" s="165">
        <f>J151</f>
        <v>0</v>
      </c>
      <c r="K75" s="99"/>
      <c r="L75" s="166"/>
    </row>
    <row r="76" spans="1:47" s="10" customFormat="1" ht="19.899999999999999" customHeight="1">
      <c r="B76" s="161"/>
      <c r="C76" s="99"/>
      <c r="D76" s="162" t="s">
        <v>5779</v>
      </c>
      <c r="E76" s="163"/>
      <c r="F76" s="163"/>
      <c r="G76" s="163"/>
      <c r="H76" s="163"/>
      <c r="I76" s="164"/>
      <c r="J76" s="165">
        <f>J162</f>
        <v>0</v>
      </c>
      <c r="K76" s="99"/>
      <c r="L76" s="166"/>
    </row>
    <row r="77" spans="1:47" s="10" customFormat="1" ht="14.9" customHeight="1">
      <c r="B77" s="161"/>
      <c r="C77" s="99"/>
      <c r="D77" s="162" t="s">
        <v>5780</v>
      </c>
      <c r="E77" s="163"/>
      <c r="F77" s="163"/>
      <c r="G77" s="163"/>
      <c r="H77" s="163"/>
      <c r="I77" s="164"/>
      <c r="J77" s="165">
        <f>J163</f>
        <v>0</v>
      </c>
      <c r="K77" s="99"/>
      <c r="L77" s="166"/>
    </row>
    <row r="78" spans="1:47" s="10" customFormat="1" ht="19.899999999999999" customHeight="1">
      <c r="B78" s="161"/>
      <c r="C78" s="99"/>
      <c r="D78" s="162" t="s">
        <v>5781</v>
      </c>
      <c r="E78" s="163"/>
      <c r="F78" s="163"/>
      <c r="G78" s="163"/>
      <c r="H78" s="163"/>
      <c r="I78" s="164"/>
      <c r="J78" s="165">
        <f>J222</f>
        <v>0</v>
      </c>
      <c r="K78" s="99"/>
      <c r="L78" s="166"/>
    </row>
    <row r="79" spans="1:47" s="10" customFormat="1" ht="14.9" customHeight="1">
      <c r="B79" s="161"/>
      <c r="C79" s="99"/>
      <c r="D79" s="162" t="s">
        <v>5782</v>
      </c>
      <c r="E79" s="163"/>
      <c r="F79" s="163"/>
      <c r="G79" s="163"/>
      <c r="H79" s="163"/>
      <c r="I79" s="164"/>
      <c r="J79" s="165">
        <f>J223</f>
        <v>0</v>
      </c>
      <c r="K79" s="99"/>
      <c r="L79" s="166"/>
    </row>
    <row r="80" spans="1:47" s="10" customFormat="1" ht="14.9" customHeight="1">
      <c r="B80" s="161"/>
      <c r="C80" s="99"/>
      <c r="D80" s="162" t="s">
        <v>5783</v>
      </c>
      <c r="E80" s="163"/>
      <c r="F80" s="163"/>
      <c r="G80" s="163"/>
      <c r="H80" s="163"/>
      <c r="I80" s="164"/>
      <c r="J80" s="165">
        <f>J242</f>
        <v>0</v>
      </c>
      <c r="K80" s="99"/>
      <c r="L80" s="166"/>
    </row>
    <row r="81" spans="1:31" s="10" customFormat="1" ht="19.899999999999999" customHeight="1">
      <c r="B81" s="161"/>
      <c r="C81" s="99"/>
      <c r="D81" s="162" t="s">
        <v>5784</v>
      </c>
      <c r="E81" s="163"/>
      <c r="F81" s="163"/>
      <c r="G81" s="163"/>
      <c r="H81" s="163"/>
      <c r="I81" s="164"/>
      <c r="J81" s="165">
        <f>J313</f>
        <v>0</v>
      </c>
      <c r="K81" s="99"/>
      <c r="L81" s="166"/>
    </row>
    <row r="82" spans="1:31" s="10" customFormat="1" ht="14.9" customHeight="1">
      <c r="B82" s="161"/>
      <c r="C82" s="99"/>
      <c r="D82" s="162" t="s">
        <v>5785</v>
      </c>
      <c r="E82" s="163"/>
      <c r="F82" s="163"/>
      <c r="G82" s="163"/>
      <c r="H82" s="163"/>
      <c r="I82" s="164"/>
      <c r="J82" s="165">
        <f>J314</f>
        <v>0</v>
      </c>
      <c r="K82" s="99"/>
      <c r="L82" s="166"/>
    </row>
    <row r="83" spans="1:31" s="9" customFormat="1" ht="25" customHeight="1">
      <c r="B83" s="154"/>
      <c r="C83" s="155"/>
      <c r="D83" s="156" t="s">
        <v>4232</v>
      </c>
      <c r="E83" s="157"/>
      <c r="F83" s="157"/>
      <c r="G83" s="157"/>
      <c r="H83" s="157"/>
      <c r="I83" s="158"/>
      <c r="J83" s="159">
        <f>J355</f>
        <v>0</v>
      </c>
      <c r="K83" s="155"/>
      <c r="L83" s="160"/>
    </row>
    <row r="84" spans="1:31" s="10" customFormat="1" ht="19.899999999999999" customHeight="1">
      <c r="B84" s="161"/>
      <c r="C84" s="99"/>
      <c r="D84" s="162" t="s">
        <v>5786</v>
      </c>
      <c r="E84" s="163"/>
      <c r="F84" s="163"/>
      <c r="G84" s="163"/>
      <c r="H84" s="163"/>
      <c r="I84" s="164"/>
      <c r="J84" s="165">
        <f>J356</f>
        <v>0</v>
      </c>
      <c r="K84" s="99"/>
      <c r="L84" s="166"/>
    </row>
    <row r="85" spans="1:31" s="2" customFormat="1" ht="21.75" customHeight="1">
      <c r="A85" s="37"/>
      <c r="B85" s="38"/>
      <c r="C85" s="39"/>
      <c r="D85" s="39"/>
      <c r="E85" s="39"/>
      <c r="F85" s="39"/>
      <c r="G85" s="39"/>
      <c r="H85" s="39"/>
      <c r="I85" s="118"/>
      <c r="J85" s="39"/>
      <c r="K85" s="39"/>
      <c r="L85" s="119"/>
      <c r="S85" s="37"/>
      <c r="T85" s="37"/>
      <c r="U85" s="37"/>
      <c r="V85" s="37"/>
      <c r="W85" s="37"/>
      <c r="X85" s="37"/>
      <c r="Y85" s="37"/>
      <c r="Z85" s="37"/>
      <c r="AA85" s="37"/>
      <c r="AB85" s="37"/>
      <c r="AC85" s="37"/>
      <c r="AD85" s="37"/>
      <c r="AE85" s="37"/>
    </row>
    <row r="86" spans="1:31" s="2" customFormat="1" ht="7" customHeight="1">
      <c r="A86" s="37"/>
      <c r="B86" s="50"/>
      <c r="C86" s="51"/>
      <c r="D86" s="51"/>
      <c r="E86" s="51"/>
      <c r="F86" s="51"/>
      <c r="G86" s="51"/>
      <c r="H86" s="51"/>
      <c r="I86" s="145"/>
      <c r="J86" s="51"/>
      <c r="K86" s="51"/>
      <c r="L86" s="119"/>
      <c r="S86" s="37"/>
      <c r="T86" s="37"/>
      <c r="U86" s="37"/>
      <c r="V86" s="37"/>
      <c r="W86" s="37"/>
      <c r="X86" s="37"/>
      <c r="Y86" s="37"/>
      <c r="Z86" s="37"/>
      <c r="AA86" s="37"/>
      <c r="AB86" s="37"/>
      <c r="AC86" s="37"/>
      <c r="AD86" s="37"/>
      <c r="AE86" s="37"/>
    </row>
    <row r="90" spans="1:31" s="2" customFormat="1" ht="7" customHeight="1">
      <c r="A90" s="37"/>
      <c r="B90" s="52"/>
      <c r="C90" s="53"/>
      <c r="D90" s="53"/>
      <c r="E90" s="53"/>
      <c r="F90" s="53"/>
      <c r="G90" s="53"/>
      <c r="H90" s="53"/>
      <c r="I90" s="148"/>
      <c r="J90" s="53"/>
      <c r="K90" s="53"/>
      <c r="L90" s="119"/>
      <c r="S90" s="37"/>
      <c r="T90" s="37"/>
      <c r="U90" s="37"/>
      <c r="V90" s="37"/>
      <c r="W90" s="37"/>
      <c r="X90" s="37"/>
      <c r="Y90" s="37"/>
      <c r="Z90" s="37"/>
      <c r="AA90" s="37"/>
      <c r="AB90" s="37"/>
      <c r="AC90" s="37"/>
      <c r="AD90" s="37"/>
      <c r="AE90" s="37"/>
    </row>
    <row r="91" spans="1:31" s="2" customFormat="1" ht="25" customHeight="1">
      <c r="A91" s="37"/>
      <c r="B91" s="38"/>
      <c r="C91" s="25" t="s">
        <v>247</v>
      </c>
      <c r="D91" s="39"/>
      <c r="E91" s="39"/>
      <c r="F91" s="39"/>
      <c r="G91" s="39"/>
      <c r="H91" s="39"/>
      <c r="I91" s="118"/>
      <c r="J91" s="39"/>
      <c r="K91" s="39"/>
      <c r="L91" s="119"/>
      <c r="S91" s="37"/>
      <c r="T91" s="37"/>
      <c r="U91" s="37"/>
      <c r="V91" s="37"/>
      <c r="W91" s="37"/>
      <c r="X91" s="37"/>
      <c r="Y91" s="37"/>
      <c r="Z91" s="37"/>
      <c r="AA91" s="37"/>
      <c r="AB91" s="37"/>
      <c r="AC91" s="37"/>
      <c r="AD91" s="37"/>
      <c r="AE91" s="37"/>
    </row>
    <row r="92" spans="1:31" s="2" customFormat="1" ht="7" customHeight="1">
      <c r="A92" s="37"/>
      <c r="B92" s="38"/>
      <c r="C92" s="39"/>
      <c r="D92" s="39"/>
      <c r="E92" s="39"/>
      <c r="F92" s="39"/>
      <c r="G92" s="39"/>
      <c r="H92" s="39"/>
      <c r="I92" s="118"/>
      <c r="J92" s="39"/>
      <c r="K92" s="39"/>
      <c r="L92" s="119"/>
      <c r="S92" s="37"/>
      <c r="T92" s="37"/>
      <c r="U92" s="37"/>
      <c r="V92" s="37"/>
      <c r="W92" s="37"/>
      <c r="X92" s="37"/>
      <c r="Y92" s="37"/>
      <c r="Z92" s="37"/>
      <c r="AA92" s="37"/>
      <c r="AB92" s="37"/>
      <c r="AC92" s="37"/>
      <c r="AD92" s="37"/>
      <c r="AE92" s="37"/>
    </row>
    <row r="93" spans="1:31" s="2" customFormat="1" ht="12" customHeight="1">
      <c r="A93" s="37"/>
      <c r="B93" s="38"/>
      <c r="C93" s="31" t="s">
        <v>16</v>
      </c>
      <c r="D93" s="39"/>
      <c r="E93" s="39"/>
      <c r="F93" s="39"/>
      <c r="G93" s="39"/>
      <c r="H93" s="39"/>
      <c r="I93" s="118"/>
      <c r="J93" s="39"/>
      <c r="K93" s="39"/>
      <c r="L93" s="119"/>
      <c r="S93" s="37"/>
      <c r="T93" s="37"/>
      <c r="U93" s="37"/>
      <c r="V93" s="37"/>
      <c r="W93" s="37"/>
      <c r="X93" s="37"/>
      <c r="Y93" s="37"/>
      <c r="Z93" s="37"/>
      <c r="AA93" s="37"/>
      <c r="AB93" s="37"/>
      <c r="AC93" s="37"/>
      <c r="AD93" s="37"/>
      <c r="AE93" s="37"/>
    </row>
    <row r="94" spans="1:31" s="2" customFormat="1" ht="16.5" customHeight="1">
      <c r="A94" s="37"/>
      <c r="B94" s="38"/>
      <c r="C94" s="39"/>
      <c r="D94" s="39"/>
      <c r="E94" s="409" t="str">
        <f>E7</f>
        <v>EHC CZECH s.r.o. – Podnikatelský inkubátor – Evropská ul., Cheb</v>
      </c>
      <c r="F94" s="410"/>
      <c r="G94" s="410"/>
      <c r="H94" s="410"/>
      <c r="I94" s="118"/>
      <c r="J94" s="39"/>
      <c r="K94" s="39"/>
      <c r="L94" s="119"/>
      <c r="S94" s="37"/>
      <c r="T94" s="37"/>
      <c r="U94" s="37"/>
      <c r="V94" s="37"/>
      <c r="W94" s="37"/>
      <c r="X94" s="37"/>
      <c r="Y94" s="37"/>
      <c r="Z94" s="37"/>
      <c r="AA94" s="37"/>
      <c r="AB94" s="37"/>
      <c r="AC94" s="37"/>
      <c r="AD94" s="37"/>
      <c r="AE94" s="37"/>
    </row>
    <row r="95" spans="1:31" s="1" customFormat="1" ht="12" customHeight="1">
      <c r="B95" s="23"/>
      <c r="C95" s="31" t="s">
        <v>208</v>
      </c>
      <c r="D95" s="24"/>
      <c r="E95" s="24"/>
      <c r="F95" s="24"/>
      <c r="G95" s="24"/>
      <c r="H95" s="24"/>
      <c r="I95" s="111"/>
      <c r="J95" s="24"/>
      <c r="K95" s="24"/>
      <c r="L95" s="22"/>
    </row>
    <row r="96" spans="1:31" s="1" customFormat="1" ht="16.5" customHeight="1">
      <c r="B96" s="23"/>
      <c r="C96" s="24"/>
      <c r="D96" s="24"/>
      <c r="E96" s="409" t="s">
        <v>209</v>
      </c>
      <c r="F96" s="361"/>
      <c r="G96" s="361"/>
      <c r="H96" s="361"/>
      <c r="I96" s="111"/>
      <c r="J96" s="24"/>
      <c r="K96" s="24"/>
      <c r="L96" s="22"/>
    </row>
    <row r="97" spans="1:65" s="1" customFormat="1" ht="12" customHeight="1">
      <c r="B97" s="23"/>
      <c r="C97" s="31" t="s">
        <v>210</v>
      </c>
      <c r="D97" s="24"/>
      <c r="E97" s="24"/>
      <c r="F97" s="24"/>
      <c r="G97" s="24"/>
      <c r="H97" s="24"/>
      <c r="I97" s="111"/>
      <c r="J97" s="24"/>
      <c r="K97" s="24"/>
      <c r="L97" s="22"/>
    </row>
    <row r="98" spans="1:65" s="2" customFormat="1" ht="16.5" customHeight="1">
      <c r="A98" s="37"/>
      <c r="B98" s="38"/>
      <c r="C98" s="39"/>
      <c r="D98" s="39"/>
      <c r="E98" s="413" t="s">
        <v>5069</v>
      </c>
      <c r="F98" s="411"/>
      <c r="G98" s="411"/>
      <c r="H98" s="411"/>
      <c r="I98" s="118"/>
      <c r="J98" s="39"/>
      <c r="K98" s="39"/>
      <c r="L98" s="119"/>
      <c r="S98" s="37"/>
      <c r="T98" s="37"/>
      <c r="U98" s="37"/>
      <c r="V98" s="37"/>
      <c r="W98" s="37"/>
      <c r="X98" s="37"/>
      <c r="Y98" s="37"/>
      <c r="Z98" s="37"/>
      <c r="AA98" s="37"/>
      <c r="AB98" s="37"/>
      <c r="AC98" s="37"/>
      <c r="AD98" s="37"/>
      <c r="AE98" s="37"/>
    </row>
    <row r="99" spans="1:65" s="2" customFormat="1" ht="12" customHeight="1">
      <c r="A99" s="37"/>
      <c r="B99" s="38"/>
      <c r="C99" s="31" t="s">
        <v>4229</v>
      </c>
      <c r="D99" s="39"/>
      <c r="E99" s="39"/>
      <c r="F99" s="39"/>
      <c r="G99" s="39"/>
      <c r="H99" s="39"/>
      <c r="I99" s="118"/>
      <c r="J99" s="39"/>
      <c r="K99" s="39"/>
      <c r="L99" s="119"/>
      <c r="S99" s="37"/>
      <c r="T99" s="37"/>
      <c r="U99" s="37"/>
      <c r="V99" s="37"/>
      <c r="W99" s="37"/>
      <c r="X99" s="37"/>
      <c r="Y99" s="37"/>
      <c r="Z99" s="37"/>
      <c r="AA99" s="37"/>
      <c r="AB99" s="37"/>
      <c r="AC99" s="37"/>
      <c r="AD99" s="37"/>
      <c r="AE99" s="37"/>
    </row>
    <row r="100" spans="1:65" s="2" customFormat="1" ht="16.5" customHeight="1">
      <c r="A100" s="37"/>
      <c r="B100" s="38"/>
      <c r="C100" s="39"/>
      <c r="D100" s="39"/>
      <c r="E100" s="383" t="str">
        <f>E13</f>
        <v>D.1.4.2 - Vytápění</v>
      </c>
      <c r="F100" s="411"/>
      <c r="G100" s="411"/>
      <c r="H100" s="411"/>
      <c r="I100" s="118"/>
      <c r="J100" s="39"/>
      <c r="K100" s="39"/>
      <c r="L100" s="119"/>
      <c r="S100" s="37"/>
      <c r="T100" s="37"/>
      <c r="U100" s="37"/>
      <c r="V100" s="37"/>
      <c r="W100" s="37"/>
      <c r="X100" s="37"/>
      <c r="Y100" s="37"/>
      <c r="Z100" s="37"/>
      <c r="AA100" s="37"/>
      <c r="AB100" s="37"/>
      <c r="AC100" s="37"/>
      <c r="AD100" s="37"/>
      <c r="AE100" s="37"/>
    </row>
    <row r="101" spans="1:65" s="2" customFormat="1" ht="7" customHeight="1">
      <c r="A101" s="37"/>
      <c r="B101" s="38"/>
      <c r="C101" s="39"/>
      <c r="D101" s="39"/>
      <c r="E101" s="39"/>
      <c r="F101" s="39"/>
      <c r="G101" s="39"/>
      <c r="H101" s="39"/>
      <c r="I101" s="118"/>
      <c r="J101" s="39"/>
      <c r="K101" s="39"/>
      <c r="L101" s="119"/>
      <c r="S101" s="37"/>
      <c r="T101" s="37"/>
      <c r="U101" s="37"/>
      <c r="V101" s="37"/>
      <c r="W101" s="37"/>
      <c r="X101" s="37"/>
      <c r="Y101" s="37"/>
      <c r="Z101" s="37"/>
      <c r="AA101" s="37"/>
      <c r="AB101" s="37"/>
      <c r="AC101" s="37"/>
      <c r="AD101" s="37"/>
      <c r="AE101" s="37"/>
    </row>
    <row r="102" spans="1:65" s="2" customFormat="1" ht="12" customHeight="1">
      <c r="A102" s="37"/>
      <c r="B102" s="38"/>
      <c r="C102" s="31" t="s">
        <v>22</v>
      </c>
      <c r="D102" s="39"/>
      <c r="E102" s="39"/>
      <c r="F102" s="29" t="str">
        <f>F16</f>
        <v>č. parcelní 250/1, 250/6, 250/7 a st7296</v>
      </c>
      <c r="G102" s="39"/>
      <c r="H102" s="39"/>
      <c r="I102" s="120" t="s">
        <v>24</v>
      </c>
      <c r="J102" s="62" t="str">
        <f>IF(J16="","",J16)</f>
        <v>2. 9. 2020</v>
      </c>
      <c r="K102" s="39"/>
      <c r="L102" s="119"/>
      <c r="S102" s="37"/>
      <c r="T102" s="37"/>
      <c r="U102" s="37"/>
      <c r="V102" s="37"/>
      <c r="W102" s="37"/>
      <c r="X102" s="37"/>
      <c r="Y102" s="37"/>
      <c r="Z102" s="37"/>
      <c r="AA102" s="37"/>
      <c r="AB102" s="37"/>
      <c r="AC102" s="37"/>
      <c r="AD102" s="37"/>
      <c r="AE102" s="37"/>
    </row>
    <row r="103" spans="1:65" s="2" customFormat="1" ht="7" customHeight="1">
      <c r="A103" s="37"/>
      <c r="B103" s="38"/>
      <c r="C103" s="39"/>
      <c r="D103" s="39"/>
      <c r="E103" s="39"/>
      <c r="F103" s="39"/>
      <c r="G103" s="39"/>
      <c r="H103" s="39"/>
      <c r="I103" s="118"/>
      <c r="J103" s="39"/>
      <c r="K103" s="39"/>
      <c r="L103" s="119"/>
      <c r="S103" s="37"/>
      <c r="T103" s="37"/>
      <c r="U103" s="37"/>
      <c r="V103" s="37"/>
      <c r="W103" s="37"/>
      <c r="X103" s="37"/>
      <c r="Y103" s="37"/>
      <c r="Z103" s="37"/>
      <c r="AA103" s="37"/>
      <c r="AB103" s="37"/>
      <c r="AC103" s="37"/>
      <c r="AD103" s="37"/>
      <c r="AE103" s="37"/>
    </row>
    <row r="104" spans="1:65" s="2" customFormat="1" ht="40" customHeight="1">
      <c r="A104" s="37"/>
      <c r="B104" s="38"/>
      <c r="C104" s="31" t="s">
        <v>30</v>
      </c>
      <c r="D104" s="39"/>
      <c r="E104" s="39"/>
      <c r="F104" s="29" t="str">
        <f>E19</f>
        <v>EHC CZECH s.r.o., Závodní 278, 360 18 Karlovy Vary</v>
      </c>
      <c r="G104" s="39"/>
      <c r="H104" s="39"/>
      <c r="I104" s="120" t="s">
        <v>39</v>
      </c>
      <c r="J104" s="35" t="str">
        <f>E25</f>
        <v>INDBau DESIGN s.r.o., Houškova 1187/25, 326 00 Plz</v>
      </c>
      <c r="K104" s="39"/>
      <c r="L104" s="119"/>
      <c r="S104" s="37"/>
      <c r="T104" s="37"/>
      <c r="U104" s="37"/>
      <c r="V104" s="37"/>
      <c r="W104" s="37"/>
      <c r="X104" s="37"/>
      <c r="Y104" s="37"/>
      <c r="Z104" s="37"/>
      <c r="AA104" s="37"/>
      <c r="AB104" s="37"/>
      <c r="AC104" s="37"/>
      <c r="AD104" s="37"/>
      <c r="AE104" s="37"/>
    </row>
    <row r="105" spans="1:65" s="2" customFormat="1" ht="15.15" customHeight="1">
      <c r="A105" s="37"/>
      <c r="B105" s="38"/>
      <c r="C105" s="31" t="s">
        <v>36</v>
      </c>
      <c r="D105" s="39"/>
      <c r="E105" s="39"/>
      <c r="F105" s="29" t="str">
        <f>IF(E22="","",E22)</f>
        <v>Vyplň údaj</v>
      </c>
      <c r="G105" s="39"/>
      <c r="H105" s="39"/>
      <c r="I105" s="120" t="s">
        <v>43</v>
      </c>
      <c r="J105" s="35" t="str">
        <f>E28</f>
        <v xml:space="preserve"> </v>
      </c>
      <c r="K105" s="39"/>
      <c r="L105" s="119"/>
      <c r="S105" s="37"/>
      <c r="T105" s="37"/>
      <c r="U105" s="37"/>
      <c r="V105" s="37"/>
      <c r="W105" s="37"/>
      <c r="X105" s="37"/>
      <c r="Y105" s="37"/>
      <c r="Z105" s="37"/>
      <c r="AA105" s="37"/>
      <c r="AB105" s="37"/>
      <c r="AC105" s="37"/>
      <c r="AD105" s="37"/>
      <c r="AE105" s="37"/>
    </row>
    <row r="106" spans="1:65" s="2" customFormat="1" ht="10.25" customHeight="1">
      <c r="A106" s="37"/>
      <c r="B106" s="38"/>
      <c r="C106" s="39"/>
      <c r="D106" s="39"/>
      <c r="E106" s="39"/>
      <c r="F106" s="39"/>
      <c r="G106" s="39"/>
      <c r="H106" s="39"/>
      <c r="I106" s="118"/>
      <c r="J106" s="39"/>
      <c r="K106" s="39"/>
      <c r="L106" s="119"/>
      <c r="S106" s="37"/>
      <c r="T106" s="37"/>
      <c r="U106" s="37"/>
      <c r="V106" s="37"/>
      <c r="W106" s="37"/>
      <c r="X106" s="37"/>
      <c r="Y106" s="37"/>
      <c r="Z106" s="37"/>
      <c r="AA106" s="37"/>
      <c r="AB106" s="37"/>
      <c r="AC106" s="37"/>
      <c r="AD106" s="37"/>
      <c r="AE106" s="37"/>
    </row>
    <row r="107" spans="1:65" s="11" customFormat="1" ht="29.25" customHeight="1">
      <c r="A107" s="167"/>
      <c r="B107" s="168"/>
      <c r="C107" s="169" t="s">
        <v>248</v>
      </c>
      <c r="D107" s="170" t="s">
        <v>67</v>
      </c>
      <c r="E107" s="170" t="s">
        <v>63</v>
      </c>
      <c r="F107" s="170" t="s">
        <v>64</v>
      </c>
      <c r="G107" s="170" t="s">
        <v>249</v>
      </c>
      <c r="H107" s="170" t="s">
        <v>250</v>
      </c>
      <c r="I107" s="171" t="s">
        <v>251</v>
      </c>
      <c r="J107" s="170" t="s">
        <v>215</v>
      </c>
      <c r="K107" s="172" t="s">
        <v>252</v>
      </c>
      <c r="L107" s="173"/>
      <c r="M107" s="71" t="s">
        <v>44</v>
      </c>
      <c r="N107" s="72" t="s">
        <v>52</v>
      </c>
      <c r="O107" s="72" t="s">
        <v>253</v>
      </c>
      <c r="P107" s="72" t="s">
        <v>254</v>
      </c>
      <c r="Q107" s="72" t="s">
        <v>255</v>
      </c>
      <c r="R107" s="72" t="s">
        <v>256</v>
      </c>
      <c r="S107" s="72" t="s">
        <v>257</v>
      </c>
      <c r="T107" s="73" t="s">
        <v>258</v>
      </c>
      <c r="U107" s="167"/>
      <c r="V107" s="167"/>
      <c r="W107" s="167"/>
      <c r="X107" s="167"/>
      <c r="Y107" s="167"/>
      <c r="Z107" s="167"/>
      <c r="AA107" s="167"/>
      <c r="AB107" s="167"/>
      <c r="AC107" s="167"/>
      <c r="AD107" s="167"/>
      <c r="AE107" s="167"/>
    </row>
    <row r="108" spans="1:65" s="2" customFormat="1" ht="22.75" customHeight="1">
      <c r="A108" s="37"/>
      <c r="B108" s="38"/>
      <c r="C108" s="78" t="s">
        <v>259</v>
      </c>
      <c r="D108" s="39"/>
      <c r="E108" s="39"/>
      <c r="F108" s="39"/>
      <c r="G108" s="39"/>
      <c r="H108" s="39"/>
      <c r="I108" s="118"/>
      <c r="J108" s="174">
        <f>BK108</f>
        <v>0</v>
      </c>
      <c r="K108" s="39"/>
      <c r="L108" s="42"/>
      <c r="M108" s="74"/>
      <c r="N108" s="175"/>
      <c r="O108" s="75"/>
      <c r="P108" s="176">
        <f>P109+P355</f>
        <v>0</v>
      </c>
      <c r="Q108" s="75"/>
      <c r="R108" s="176">
        <f>R109+R355</f>
        <v>0</v>
      </c>
      <c r="S108" s="75"/>
      <c r="T108" s="177">
        <f>T109+T355</f>
        <v>0</v>
      </c>
      <c r="U108" s="37"/>
      <c r="V108" s="37"/>
      <c r="W108" s="37"/>
      <c r="X108" s="37"/>
      <c r="Y108" s="37"/>
      <c r="Z108" s="37"/>
      <c r="AA108" s="37"/>
      <c r="AB108" s="37"/>
      <c r="AC108" s="37"/>
      <c r="AD108" s="37"/>
      <c r="AE108" s="37"/>
      <c r="AT108" s="19" t="s">
        <v>81</v>
      </c>
      <c r="AU108" s="19" t="s">
        <v>216</v>
      </c>
      <c r="BK108" s="178">
        <f>BK109+BK355</f>
        <v>0</v>
      </c>
    </row>
    <row r="109" spans="1:65" s="12" customFormat="1" ht="25.9" customHeight="1">
      <c r="B109" s="179"/>
      <c r="C109" s="180"/>
      <c r="D109" s="181" t="s">
        <v>81</v>
      </c>
      <c r="E109" s="182" t="s">
        <v>1655</v>
      </c>
      <c r="F109" s="182" t="s">
        <v>1656</v>
      </c>
      <c r="G109" s="180"/>
      <c r="H109" s="180"/>
      <c r="I109" s="183"/>
      <c r="J109" s="184">
        <f>BK109</f>
        <v>0</v>
      </c>
      <c r="K109" s="180"/>
      <c r="L109" s="185"/>
      <c r="M109" s="186"/>
      <c r="N109" s="187"/>
      <c r="O109" s="187"/>
      <c r="P109" s="188">
        <f>P110+P111+P125+P162+P222+P313</f>
        <v>0</v>
      </c>
      <c r="Q109" s="187"/>
      <c r="R109" s="188">
        <f>R110+R111+R125+R162+R222+R313</f>
        <v>0</v>
      </c>
      <c r="S109" s="187"/>
      <c r="T109" s="189">
        <f>T110+T111+T125+T162+T222+T313</f>
        <v>0</v>
      </c>
      <c r="AR109" s="190" t="s">
        <v>91</v>
      </c>
      <c r="AT109" s="191" t="s">
        <v>81</v>
      </c>
      <c r="AU109" s="191" t="s">
        <v>82</v>
      </c>
      <c r="AY109" s="190" t="s">
        <v>262</v>
      </c>
      <c r="BK109" s="192">
        <f>BK110+BK111+BK125+BK162+BK222+BK313</f>
        <v>0</v>
      </c>
    </row>
    <row r="110" spans="1:65" s="12" customFormat="1" ht="22.75" customHeight="1">
      <c r="B110" s="179"/>
      <c r="C110" s="180"/>
      <c r="D110" s="181" t="s">
        <v>81</v>
      </c>
      <c r="E110" s="193" t="s">
        <v>5787</v>
      </c>
      <c r="F110" s="193" t="s">
        <v>5788</v>
      </c>
      <c r="G110" s="180"/>
      <c r="H110" s="180"/>
      <c r="I110" s="183"/>
      <c r="J110" s="194">
        <f>BK110</f>
        <v>0</v>
      </c>
      <c r="K110" s="180"/>
      <c r="L110" s="185"/>
      <c r="M110" s="186"/>
      <c r="N110" s="187"/>
      <c r="O110" s="187"/>
      <c r="P110" s="188">
        <v>0</v>
      </c>
      <c r="Q110" s="187"/>
      <c r="R110" s="188">
        <v>0</v>
      </c>
      <c r="S110" s="187"/>
      <c r="T110" s="189">
        <v>0</v>
      </c>
      <c r="AR110" s="190" t="s">
        <v>91</v>
      </c>
      <c r="AT110" s="191" t="s">
        <v>81</v>
      </c>
      <c r="AU110" s="191" t="s">
        <v>89</v>
      </c>
      <c r="AY110" s="190" t="s">
        <v>262</v>
      </c>
      <c r="BK110" s="192">
        <v>0</v>
      </c>
    </row>
    <row r="111" spans="1:65" s="12" customFormat="1" ht="22.75" customHeight="1">
      <c r="B111" s="179"/>
      <c r="C111" s="180"/>
      <c r="D111" s="181" t="s">
        <v>81</v>
      </c>
      <c r="E111" s="193" t="s">
        <v>5077</v>
      </c>
      <c r="F111" s="193" t="s">
        <v>5789</v>
      </c>
      <c r="G111" s="180"/>
      <c r="H111" s="180"/>
      <c r="I111" s="183"/>
      <c r="J111" s="194">
        <f>BK111</f>
        <v>0</v>
      </c>
      <c r="K111" s="180"/>
      <c r="L111" s="185"/>
      <c r="M111" s="186"/>
      <c r="N111" s="187"/>
      <c r="O111" s="187"/>
      <c r="P111" s="188">
        <f>SUM(P112:P124)</f>
        <v>0</v>
      </c>
      <c r="Q111" s="187"/>
      <c r="R111" s="188">
        <f>SUM(R112:R124)</f>
        <v>0</v>
      </c>
      <c r="S111" s="187"/>
      <c r="T111" s="189">
        <f>SUM(T112:T124)</f>
        <v>0</v>
      </c>
      <c r="AR111" s="190" t="s">
        <v>89</v>
      </c>
      <c r="AT111" s="191" t="s">
        <v>81</v>
      </c>
      <c r="AU111" s="191" t="s">
        <v>89</v>
      </c>
      <c r="AY111" s="190" t="s">
        <v>262</v>
      </c>
      <c r="BK111" s="192">
        <f>SUM(BK112:BK124)</f>
        <v>0</v>
      </c>
    </row>
    <row r="112" spans="1:65" s="2" customFormat="1" ht="55.5" customHeight="1">
      <c r="A112" s="37"/>
      <c r="B112" s="38"/>
      <c r="C112" s="195" t="s">
        <v>89</v>
      </c>
      <c r="D112" s="195" t="s">
        <v>264</v>
      </c>
      <c r="E112" s="196" t="s">
        <v>5790</v>
      </c>
      <c r="F112" s="197" t="s">
        <v>5791</v>
      </c>
      <c r="G112" s="198" t="s">
        <v>518</v>
      </c>
      <c r="H112" s="199">
        <v>1</v>
      </c>
      <c r="I112" s="200"/>
      <c r="J112" s="201">
        <f>ROUND(I112*H112,2)</f>
        <v>0</v>
      </c>
      <c r="K112" s="197" t="s">
        <v>44</v>
      </c>
      <c r="L112" s="42"/>
      <c r="M112" s="202" t="s">
        <v>44</v>
      </c>
      <c r="N112" s="203" t="s">
        <v>53</v>
      </c>
      <c r="O112" s="67"/>
      <c r="P112" s="204">
        <f>O112*H112</f>
        <v>0</v>
      </c>
      <c r="Q112" s="204">
        <v>0</v>
      </c>
      <c r="R112" s="204">
        <f>Q112*H112</f>
        <v>0</v>
      </c>
      <c r="S112" s="204">
        <v>0</v>
      </c>
      <c r="T112" s="205">
        <f>S112*H112</f>
        <v>0</v>
      </c>
      <c r="U112" s="37"/>
      <c r="V112" s="37"/>
      <c r="W112" s="37"/>
      <c r="X112" s="37"/>
      <c r="Y112" s="37"/>
      <c r="Z112" s="37"/>
      <c r="AA112" s="37"/>
      <c r="AB112" s="37"/>
      <c r="AC112" s="37"/>
      <c r="AD112" s="37"/>
      <c r="AE112" s="37"/>
      <c r="AR112" s="206" t="s">
        <v>104</v>
      </c>
      <c r="AT112" s="206" t="s">
        <v>264</v>
      </c>
      <c r="AU112" s="206" t="s">
        <v>91</v>
      </c>
      <c r="AY112" s="19" t="s">
        <v>262</v>
      </c>
      <c r="BE112" s="207">
        <f>IF(N112="základní",J112,0)</f>
        <v>0</v>
      </c>
      <c r="BF112" s="207">
        <f>IF(N112="snížená",J112,0)</f>
        <v>0</v>
      </c>
      <c r="BG112" s="207">
        <f>IF(N112="zákl. přenesená",J112,0)</f>
        <v>0</v>
      </c>
      <c r="BH112" s="207">
        <f>IF(N112="sníž. přenesená",J112,0)</f>
        <v>0</v>
      </c>
      <c r="BI112" s="207">
        <f>IF(N112="nulová",J112,0)</f>
        <v>0</v>
      </c>
      <c r="BJ112" s="19" t="s">
        <v>89</v>
      </c>
      <c r="BK112" s="207">
        <f>ROUND(I112*H112,2)</f>
        <v>0</v>
      </c>
      <c r="BL112" s="19" t="s">
        <v>104</v>
      </c>
      <c r="BM112" s="206" t="s">
        <v>91</v>
      </c>
    </row>
    <row r="113" spans="1:65" s="2" customFormat="1" ht="72">
      <c r="A113" s="37"/>
      <c r="B113" s="38"/>
      <c r="C113" s="39"/>
      <c r="D113" s="208" t="s">
        <v>421</v>
      </c>
      <c r="E113" s="39"/>
      <c r="F113" s="209" t="s">
        <v>5792</v>
      </c>
      <c r="G113" s="39"/>
      <c r="H113" s="39"/>
      <c r="I113" s="118"/>
      <c r="J113" s="39"/>
      <c r="K113" s="39"/>
      <c r="L113" s="42"/>
      <c r="M113" s="210"/>
      <c r="N113" s="211"/>
      <c r="O113" s="67"/>
      <c r="P113" s="67"/>
      <c r="Q113" s="67"/>
      <c r="R113" s="67"/>
      <c r="S113" s="67"/>
      <c r="T113" s="68"/>
      <c r="U113" s="37"/>
      <c r="V113" s="37"/>
      <c r="W113" s="37"/>
      <c r="X113" s="37"/>
      <c r="Y113" s="37"/>
      <c r="Z113" s="37"/>
      <c r="AA113" s="37"/>
      <c r="AB113" s="37"/>
      <c r="AC113" s="37"/>
      <c r="AD113" s="37"/>
      <c r="AE113" s="37"/>
      <c r="AT113" s="19" t="s">
        <v>421</v>
      </c>
      <c r="AU113" s="19" t="s">
        <v>91</v>
      </c>
    </row>
    <row r="114" spans="1:65" s="2" customFormat="1" ht="21.75" customHeight="1">
      <c r="A114" s="37"/>
      <c r="B114" s="38"/>
      <c r="C114" s="195" t="s">
        <v>91</v>
      </c>
      <c r="D114" s="195" t="s">
        <v>264</v>
      </c>
      <c r="E114" s="196" t="s">
        <v>5793</v>
      </c>
      <c r="F114" s="197" t="s">
        <v>5794</v>
      </c>
      <c r="G114" s="198" t="s">
        <v>518</v>
      </c>
      <c r="H114" s="199">
        <v>2</v>
      </c>
      <c r="I114" s="200"/>
      <c r="J114" s="201">
        <f>ROUND(I114*H114,2)</f>
        <v>0</v>
      </c>
      <c r="K114" s="197" t="s">
        <v>44</v>
      </c>
      <c r="L114" s="42"/>
      <c r="M114" s="202" t="s">
        <v>44</v>
      </c>
      <c r="N114" s="203" t="s">
        <v>53</v>
      </c>
      <c r="O114" s="67"/>
      <c r="P114" s="204">
        <f>O114*H114</f>
        <v>0</v>
      </c>
      <c r="Q114" s="204">
        <v>0</v>
      </c>
      <c r="R114" s="204">
        <f>Q114*H114</f>
        <v>0</v>
      </c>
      <c r="S114" s="204">
        <v>0</v>
      </c>
      <c r="T114" s="205">
        <f>S114*H114</f>
        <v>0</v>
      </c>
      <c r="U114" s="37"/>
      <c r="V114" s="37"/>
      <c r="W114" s="37"/>
      <c r="X114" s="37"/>
      <c r="Y114" s="37"/>
      <c r="Z114" s="37"/>
      <c r="AA114" s="37"/>
      <c r="AB114" s="37"/>
      <c r="AC114" s="37"/>
      <c r="AD114" s="37"/>
      <c r="AE114" s="37"/>
      <c r="AR114" s="206" t="s">
        <v>104</v>
      </c>
      <c r="AT114" s="206" t="s">
        <v>264</v>
      </c>
      <c r="AU114" s="206" t="s">
        <v>91</v>
      </c>
      <c r="AY114" s="19" t="s">
        <v>262</v>
      </c>
      <c r="BE114" s="207">
        <f>IF(N114="základní",J114,0)</f>
        <v>0</v>
      </c>
      <c r="BF114" s="207">
        <f>IF(N114="snížená",J114,0)</f>
        <v>0</v>
      </c>
      <c r="BG114" s="207">
        <f>IF(N114="zákl. přenesená",J114,0)</f>
        <v>0</v>
      </c>
      <c r="BH114" s="207">
        <f>IF(N114="sníž. přenesená",J114,0)</f>
        <v>0</v>
      </c>
      <c r="BI114" s="207">
        <f>IF(N114="nulová",J114,0)</f>
        <v>0</v>
      </c>
      <c r="BJ114" s="19" t="s">
        <v>89</v>
      </c>
      <c r="BK114" s="207">
        <f>ROUND(I114*H114,2)</f>
        <v>0</v>
      </c>
      <c r="BL114" s="19" t="s">
        <v>104</v>
      </c>
      <c r="BM114" s="206" t="s">
        <v>104</v>
      </c>
    </row>
    <row r="115" spans="1:65" s="2" customFormat="1" ht="18">
      <c r="A115" s="37"/>
      <c r="B115" s="38"/>
      <c r="C115" s="39"/>
      <c r="D115" s="208" t="s">
        <v>421</v>
      </c>
      <c r="E115" s="39"/>
      <c r="F115" s="209" t="s">
        <v>5795</v>
      </c>
      <c r="G115" s="39"/>
      <c r="H115" s="39"/>
      <c r="I115" s="118"/>
      <c r="J115" s="39"/>
      <c r="K115" s="39"/>
      <c r="L115" s="42"/>
      <c r="M115" s="210"/>
      <c r="N115" s="211"/>
      <c r="O115" s="67"/>
      <c r="P115" s="67"/>
      <c r="Q115" s="67"/>
      <c r="R115" s="67"/>
      <c r="S115" s="67"/>
      <c r="T115" s="68"/>
      <c r="U115" s="37"/>
      <c r="V115" s="37"/>
      <c r="W115" s="37"/>
      <c r="X115" s="37"/>
      <c r="Y115" s="37"/>
      <c r="Z115" s="37"/>
      <c r="AA115" s="37"/>
      <c r="AB115" s="37"/>
      <c r="AC115" s="37"/>
      <c r="AD115" s="37"/>
      <c r="AE115" s="37"/>
      <c r="AT115" s="19" t="s">
        <v>421</v>
      </c>
      <c r="AU115" s="19" t="s">
        <v>91</v>
      </c>
    </row>
    <row r="116" spans="1:65" s="2" customFormat="1" ht="21.75" customHeight="1">
      <c r="A116" s="37"/>
      <c r="B116" s="38"/>
      <c r="C116" s="195" t="s">
        <v>97</v>
      </c>
      <c r="D116" s="195" t="s">
        <v>264</v>
      </c>
      <c r="E116" s="196" t="s">
        <v>5796</v>
      </c>
      <c r="F116" s="197" t="s">
        <v>5797</v>
      </c>
      <c r="G116" s="198" t="s">
        <v>518</v>
      </c>
      <c r="H116" s="199">
        <v>1</v>
      </c>
      <c r="I116" s="200"/>
      <c r="J116" s="201">
        <f>ROUND(I116*H116,2)</f>
        <v>0</v>
      </c>
      <c r="K116" s="197" t="s">
        <v>44</v>
      </c>
      <c r="L116" s="42"/>
      <c r="M116" s="202" t="s">
        <v>44</v>
      </c>
      <c r="N116" s="203" t="s">
        <v>53</v>
      </c>
      <c r="O116" s="67"/>
      <c r="P116" s="204">
        <f>O116*H116</f>
        <v>0</v>
      </c>
      <c r="Q116" s="204">
        <v>0</v>
      </c>
      <c r="R116" s="204">
        <f>Q116*H116</f>
        <v>0</v>
      </c>
      <c r="S116" s="204">
        <v>0</v>
      </c>
      <c r="T116" s="205">
        <f>S116*H116</f>
        <v>0</v>
      </c>
      <c r="U116" s="37"/>
      <c r="V116" s="37"/>
      <c r="W116" s="37"/>
      <c r="X116" s="37"/>
      <c r="Y116" s="37"/>
      <c r="Z116" s="37"/>
      <c r="AA116" s="37"/>
      <c r="AB116" s="37"/>
      <c r="AC116" s="37"/>
      <c r="AD116" s="37"/>
      <c r="AE116" s="37"/>
      <c r="AR116" s="206" t="s">
        <v>104</v>
      </c>
      <c r="AT116" s="206" t="s">
        <v>264</v>
      </c>
      <c r="AU116" s="206" t="s">
        <v>91</v>
      </c>
      <c r="AY116" s="19" t="s">
        <v>262</v>
      </c>
      <c r="BE116" s="207">
        <f>IF(N116="základní",J116,0)</f>
        <v>0</v>
      </c>
      <c r="BF116" s="207">
        <f>IF(N116="snížená",J116,0)</f>
        <v>0</v>
      </c>
      <c r="BG116" s="207">
        <f>IF(N116="zákl. přenesená",J116,0)</f>
        <v>0</v>
      </c>
      <c r="BH116" s="207">
        <f>IF(N116="sníž. přenesená",J116,0)</f>
        <v>0</v>
      </c>
      <c r="BI116" s="207">
        <f>IF(N116="nulová",J116,0)</f>
        <v>0</v>
      </c>
      <c r="BJ116" s="19" t="s">
        <v>89</v>
      </c>
      <c r="BK116" s="207">
        <f>ROUND(I116*H116,2)</f>
        <v>0</v>
      </c>
      <c r="BL116" s="19" t="s">
        <v>104</v>
      </c>
      <c r="BM116" s="206" t="s">
        <v>339</v>
      </c>
    </row>
    <row r="117" spans="1:65" s="2" customFormat="1" ht="18">
      <c r="A117" s="37"/>
      <c r="B117" s="38"/>
      <c r="C117" s="39"/>
      <c r="D117" s="208" t="s">
        <v>421</v>
      </c>
      <c r="E117" s="39"/>
      <c r="F117" s="209" t="s">
        <v>5795</v>
      </c>
      <c r="G117" s="39"/>
      <c r="H117" s="39"/>
      <c r="I117" s="118"/>
      <c r="J117" s="39"/>
      <c r="K117" s="39"/>
      <c r="L117" s="42"/>
      <c r="M117" s="210"/>
      <c r="N117" s="211"/>
      <c r="O117" s="67"/>
      <c r="P117" s="67"/>
      <c r="Q117" s="67"/>
      <c r="R117" s="67"/>
      <c r="S117" s="67"/>
      <c r="T117" s="68"/>
      <c r="U117" s="37"/>
      <c r="V117" s="37"/>
      <c r="W117" s="37"/>
      <c r="X117" s="37"/>
      <c r="Y117" s="37"/>
      <c r="Z117" s="37"/>
      <c r="AA117" s="37"/>
      <c r="AB117" s="37"/>
      <c r="AC117" s="37"/>
      <c r="AD117" s="37"/>
      <c r="AE117" s="37"/>
      <c r="AT117" s="19" t="s">
        <v>421</v>
      </c>
      <c r="AU117" s="19" t="s">
        <v>91</v>
      </c>
    </row>
    <row r="118" spans="1:65" s="2" customFormat="1" ht="33" customHeight="1">
      <c r="A118" s="37"/>
      <c r="B118" s="38"/>
      <c r="C118" s="195" t="s">
        <v>104</v>
      </c>
      <c r="D118" s="195" t="s">
        <v>264</v>
      </c>
      <c r="E118" s="196" t="s">
        <v>5798</v>
      </c>
      <c r="F118" s="197" t="s">
        <v>5799</v>
      </c>
      <c r="G118" s="198" t="s">
        <v>518</v>
      </c>
      <c r="H118" s="199">
        <v>1</v>
      </c>
      <c r="I118" s="200"/>
      <c r="J118" s="201">
        <f>ROUND(I118*H118,2)</f>
        <v>0</v>
      </c>
      <c r="K118" s="197" t="s">
        <v>44</v>
      </c>
      <c r="L118" s="42"/>
      <c r="M118" s="202" t="s">
        <v>44</v>
      </c>
      <c r="N118" s="203" t="s">
        <v>53</v>
      </c>
      <c r="O118" s="67"/>
      <c r="P118" s="204">
        <f>O118*H118</f>
        <v>0</v>
      </c>
      <c r="Q118" s="204">
        <v>0</v>
      </c>
      <c r="R118" s="204">
        <f>Q118*H118</f>
        <v>0</v>
      </c>
      <c r="S118" s="204">
        <v>0</v>
      </c>
      <c r="T118" s="205">
        <f>S118*H118</f>
        <v>0</v>
      </c>
      <c r="U118" s="37"/>
      <c r="V118" s="37"/>
      <c r="W118" s="37"/>
      <c r="X118" s="37"/>
      <c r="Y118" s="37"/>
      <c r="Z118" s="37"/>
      <c r="AA118" s="37"/>
      <c r="AB118" s="37"/>
      <c r="AC118" s="37"/>
      <c r="AD118" s="37"/>
      <c r="AE118" s="37"/>
      <c r="AR118" s="206" t="s">
        <v>104</v>
      </c>
      <c r="AT118" s="206" t="s">
        <v>264</v>
      </c>
      <c r="AU118" s="206" t="s">
        <v>91</v>
      </c>
      <c r="AY118" s="19" t="s">
        <v>262</v>
      </c>
      <c r="BE118" s="207">
        <f>IF(N118="základní",J118,0)</f>
        <v>0</v>
      </c>
      <c r="BF118" s="207">
        <f>IF(N118="snížená",J118,0)</f>
        <v>0</v>
      </c>
      <c r="BG118" s="207">
        <f>IF(N118="zákl. přenesená",J118,0)</f>
        <v>0</v>
      </c>
      <c r="BH118" s="207">
        <f>IF(N118="sníž. přenesená",J118,0)</f>
        <v>0</v>
      </c>
      <c r="BI118" s="207">
        <f>IF(N118="nulová",J118,0)</f>
        <v>0</v>
      </c>
      <c r="BJ118" s="19" t="s">
        <v>89</v>
      </c>
      <c r="BK118" s="207">
        <f>ROUND(I118*H118,2)</f>
        <v>0</v>
      </c>
      <c r="BL118" s="19" t="s">
        <v>104</v>
      </c>
      <c r="BM118" s="206" t="s">
        <v>351</v>
      </c>
    </row>
    <row r="119" spans="1:65" s="2" customFormat="1" ht="18">
      <c r="A119" s="37"/>
      <c r="B119" s="38"/>
      <c r="C119" s="39"/>
      <c r="D119" s="208" t="s">
        <v>421</v>
      </c>
      <c r="E119" s="39"/>
      <c r="F119" s="209" t="s">
        <v>5795</v>
      </c>
      <c r="G119" s="39"/>
      <c r="H119" s="39"/>
      <c r="I119" s="118"/>
      <c r="J119" s="39"/>
      <c r="K119" s="39"/>
      <c r="L119" s="42"/>
      <c r="M119" s="210"/>
      <c r="N119" s="211"/>
      <c r="O119" s="67"/>
      <c r="P119" s="67"/>
      <c r="Q119" s="67"/>
      <c r="R119" s="67"/>
      <c r="S119" s="67"/>
      <c r="T119" s="68"/>
      <c r="U119" s="37"/>
      <c r="V119" s="37"/>
      <c r="W119" s="37"/>
      <c r="X119" s="37"/>
      <c r="Y119" s="37"/>
      <c r="Z119" s="37"/>
      <c r="AA119" s="37"/>
      <c r="AB119" s="37"/>
      <c r="AC119" s="37"/>
      <c r="AD119" s="37"/>
      <c r="AE119" s="37"/>
      <c r="AT119" s="19" t="s">
        <v>421</v>
      </c>
      <c r="AU119" s="19" t="s">
        <v>91</v>
      </c>
    </row>
    <row r="120" spans="1:65" s="2" customFormat="1" ht="21.75" customHeight="1">
      <c r="A120" s="37"/>
      <c r="B120" s="38"/>
      <c r="C120" s="195" t="s">
        <v>322</v>
      </c>
      <c r="D120" s="195" t="s">
        <v>264</v>
      </c>
      <c r="E120" s="196" t="s">
        <v>5800</v>
      </c>
      <c r="F120" s="197" t="s">
        <v>5801</v>
      </c>
      <c r="G120" s="198" t="s">
        <v>518</v>
      </c>
      <c r="H120" s="199">
        <v>2</v>
      </c>
      <c r="I120" s="200"/>
      <c r="J120" s="201">
        <f>ROUND(I120*H120,2)</f>
        <v>0</v>
      </c>
      <c r="K120" s="197" t="s">
        <v>44</v>
      </c>
      <c r="L120" s="42"/>
      <c r="M120" s="202" t="s">
        <v>44</v>
      </c>
      <c r="N120" s="203" t="s">
        <v>53</v>
      </c>
      <c r="O120" s="67"/>
      <c r="P120" s="204">
        <f>O120*H120</f>
        <v>0</v>
      </c>
      <c r="Q120" s="204">
        <v>0</v>
      </c>
      <c r="R120" s="204">
        <f>Q120*H120</f>
        <v>0</v>
      </c>
      <c r="S120" s="204">
        <v>0</v>
      </c>
      <c r="T120" s="205">
        <f>S120*H120</f>
        <v>0</v>
      </c>
      <c r="U120" s="37"/>
      <c r="V120" s="37"/>
      <c r="W120" s="37"/>
      <c r="X120" s="37"/>
      <c r="Y120" s="37"/>
      <c r="Z120" s="37"/>
      <c r="AA120" s="37"/>
      <c r="AB120" s="37"/>
      <c r="AC120" s="37"/>
      <c r="AD120" s="37"/>
      <c r="AE120" s="37"/>
      <c r="AR120" s="206" t="s">
        <v>104</v>
      </c>
      <c r="AT120" s="206" t="s">
        <v>264</v>
      </c>
      <c r="AU120" s="206" t="s">
        <v>91</v>
      </c>
      <c r="AY120" s="19" t="s">
        <v>262</v>
      </c>
      <c r="BE120" s="207">
        <f>IF(N120="základní",J120,0)</f>
        <v>0</v>
      </c>
      <c r="BF120" s="207">
        <f>IF(N120="snížená",J120,0)</f>
        <v>0</v>
      </c>
      <c r="BG120" s="207">
        <f>IF(N120="zákl. přenesená",J120,0)</f>
        <v>0</v>
      </c>
      <c r="BH120" s="207">
        <f>IF(N120="sníž. přenesená",J120,0)</f>
        <v>0</v>
      </c>
      <c r="BI120" s="207">
        <f>IF(N120="nulová",J120,0)</f>
        <v>0</v>
      </c>
      <c r="BJ120" s="19" t="s">
        <v>89</v>
      </c>
      <c r="BK120" s="207">
        <f>ROUND(I120*H120,2)</f>
        <v>0</v>
      </c>
      <c r="BL120" s="19" t="s">
        <v>104</v>
      </c>
      <c r="BM120" s="206" t="s">
        <v>391</v>
      </c>
    </row>
    <row r="121" spans="1:65" s="2" customFormat="1" ht="18">
      <c r="A121" s="37"/>
      <c r="B121" s="38"/>
      <c r="C121" s="39"/>
      <c r="D121" s="208" t="s">
        <v>421</v>
      </c>
      <c r="E121" s="39"/>
      <c r="F121" s="209" t="s">
        <v>5795</v>
      </c>
      <c r="G121" s="39"/>
      <c r="H121" s="39"/>
      <c r="I121" s="118"/>
      <c r="J121" s="39"/>
      <c r="K121" s="39"/>
      <c r="L121" s="42"/>
      <c r="M121" s="210"/>
      <c r="N121" s="211"/>
      <c r="O121" s="67"/>
      <c r="P121" s="67"/>
      <c r="Q121" s="67"/>
      <c r="R121" s="67"/>
      <c r="S121" s="67"/>
      <c r="T121" s="68"/>
      <c r="U121" s="37"/>
      <c r="V121" s="37"/>
      <c r="W121" s="37"/>
      <c r="X121" s="37"/>
      <c r="Y121" s="37"/>
      <c r="Z121" s="37"/>
      <c r="AA121" s="37"/>
      <c r="AB121" s="37"/>
      <c r="AC121" s="37"/>
      <c r="AD121" s="37"/>
      <c r="AE121" s="37"/>
      <c r="AT121" s="19" t="s">
        <v>421</v>
      </c>
      <c r="AU121" s="19" t="s">
        <v>91</v>
      </c>
    </row>
    <row r="122" spans="1:65" s="2" customFormat="1" ht="44.25" customHeight="1">
      <c r="A122" s="37"/>
      <c r="B122" s="38"/>
      <c r="C122" s="195" t="s">
        <v>339</v>
      </c>
      <c r="D122" s="195" t="s">
        <v>264</v>
      </c>
      <c r="E122" s="196" t="s">
        <v>5802</v>
      </c>
      <c r="F122" s="197" t="s">
        <v>5803</v>
      </c>
      <c r="G122" s="198" t="s">
        <v>518</v>
      </c>
      <c r="H122" s="199">
        <v>2</v>
      </c>
      <c r="I122" s="200"/>
      <c r="J122" s="201">
        <f>ROUND(I122*H122,2)</f>
        <v>0</v>
      </c>
      <c r="K122" s="197" t="s">
        <v>44</v>
      </c>
      <c r="L122" s="42"/>
      <c r="M122" s="202" t="s">
        <v>44</v>
      </c>
      <c r="N122" s="203" t="s">
        <v>53</v>
      </c>
      <c r="O122" s="67"/>
      <c r="P122" s="204">
        <f>O122*H122</f>
        <v>0</v>
      </c>
      <c r="Q122" s="204">
        <v>0</v>
      </c>
      <c r="R122" s="204">
        <f>Q122*H122</f>
        <v>0</v>
      </c>
      <c r="S122" s="204">
        <v>0</v>
      </c>
      <c r="T122" s="205">
        <f>S122*H122</f>
        <v>0</v>
      </c>
      <c r="U122" s="37"/>
      <c r="V122" s="37"/>
      <c r="W122" s="37"/>
      <c r="X122" s="37"/>
      <c r="Y122" s="37"/>
      <c r="Z122" s="37"/>
      <c r="AA122" s="37"/>
      <c r="AB122" s="37"/>
      <c r="AC122" s="37"/>
      <c r="AD122" s="37"/>
      <c r="AE122" s="37"/>
      <c r="AR122" s="206" t="s">
        <v>104</v>
      </c>
      <c r="AT122" s="206" t="s">
        <v>264</v>
      </c>
      <c r="AU122" s="206" t="s">
        <v>91</v>
      </c>
      <c r="AY122" s="19" t="s">
        <v>262</v>
      </c>
      <c r="BE122" s="207">
        <f>IF(N122="základní",J122,0)</f>
        <v>0</v>
      </c>
      <c r="BF122" s="207">
        <f>IF(N122="snížená",J122,0)</f>
        <v>0</v>
      </c>
      <c r="BG122" s="207">
        <f>IF(N122="zákl. přenesená",J122,0)</f>
        <v>0</v>
      </c>
      <c r="BH122" s="207">
        <f>IF(N122="sníž. přenesená",J122,0)</f>
        <v>0</v>
      </c>
      <c r="BI122" s="207">
        <f>IF(N122="nulová",J122,0)</f>
        <v>0</v>
      </c>
      <c r="BJ122" s="19" t="s">
        <v>89</v>
      </c>
      <c r="BK122" s="207">
        <f>ROUND(I122*H122,2)</f>
        <v>0</v>
      </c>
      <c r="BL122" s="19" t="s">
        <v>104</v>
      </c>
      <c r="BM122" s="206" t="s">
        <v>403</v>
      </c>
    </row>
    <row r="123" spans="1:65" s="2" customFormat="1" ht="27">
      <c r="A123" s="37"/>
      <c r="B123" s="38"/>
      <c r="C123" s="39"/>
      <c r="D123" s="208" t="s">
        <v>421</v>
      </c>
      <c r="E123" s="39"/>
      <c r="F123" s="209" t="s">
        <v>5804</v>
      </c>
      <c r="G123" s="39"/>
      <c r="H123" s="39"/>
      <c r="I123" s="118"/>
      <c r="J123" s="39"/>
      <c r="K123" s="39"/>
      <c r="L123" s="42"/>
      <c r="M123" s="210"/>
      <c r="N123" s="211"/>
      <c r="O123" s="67"/>
      <c r="P123" s="67"/>
      <c r="Q123" s="67"/>
      <c r="R123" s="67"/>
      <c r="S123" s="67"/>
      <c r="T123" s="68"/>
      <c r="U123" s="37"/>
      <c r="V123" s="37"/>
      <c r="W123" s="37"/>
      <c r="X123" s="37"/>
      <c r="Y123" s="37"/>
      <c r="Z123" s="37"/>
      <c r="AA123" s="37"/>
      <c r="AB123" s="37"/>
      <c r="AC123" s="37"/>
      <c r="AD123" s="37"/>
      <c r="AE123" s="37"/>
      <c r="AT123" s="19" t="s">
        <v>421</v>
      </c>
      <c r="AU123" s="19" t="s">
        <v>91</v>
      </c>
    </row>
    <row r="124" spans="1:65" s="2" customFormat="1" ht="16.5" customHeight="1">
      <c r="A124" s="37"/>
      <c r="B124" s="38"/>
      <c r="C124" s="195" t="s">
        <v>347</v>
      </c>
      <c r="D124" s="195" t="s">
        <v>264</v>
      </c>
      <c r="E124" s="196" t="s">
        <v>5805</v>
      </c>
      <c r="F124" s="197" t="s">
        <v>5806</v>
      </c>
      <c r="G124" s="198" t="s">
        <v>518</v>
      </c>
      <c r="H124" s="199">
        <v>2</v>
      </c>
      <c r="I124" s="200"/>
      <c r="J124" s="201">
        <f>ROUND(I124*H124,2)</f>
        <v>0</v>
      </c>
      <c r="K124" s="197" t="s">
        <v>44</v>
      </c>
      <c r="L124" s="42"/>
      <c r="M124" s="202" t="s">
        <v>44</v>
      </c>
      <c r="N124" s="203" t="s">
        <v>53</v>
      </c>
      <c r="O124" s="67"/>
      <c r="P124" s="204">
        <f>O124*H124</f>
        <v>0</v>
      </c>
      <c r="Q124" s="204">
        <v>0</v>
      </c>
      <c r="R124" s="204">
        <f>Q124*H124</f>
        <v>0</v>
      </c>
      <c r="S124" s="204">
        <v>0</v>
      </c>
      <c r="T124" s="205">
        <f>S124*H124</f>
        <v>0</v>
      </c>
      <c r="U124" s="37"/>
      <c r="V124" s="37"/>
      <c r="W124" s="37"/>
      <c r="X124" s="37"/>
      <c r="Y124" s="37"/>
      <c r="Z124" s="37"/>
      <c r="AA124" s="37"/>
      <c r="AB124" s="37"/>
      <c r="AC124" s="37"/>
      <c r="AD124" s="37"/>
      <c r="AE124" s="37"/>
      <c r="AR124" s="206" t="s">
        <v>104</v>
      </c>
      <c r="AT124" s="206" t="s">
        <v>264</v>
      </c>
      <c r="AU124" s="206" t="s">
        <v>91</v>
      </c>
      <c r="AY124" s="19" t="s">
        <v>262</v>
      </c>
      <c r="BE124" s="207">
        <f>IF(N124="základní",J124,0)</f>
        <v>0</v>
      </c>
      <c r="BF124" s="207">
        <f>IF(N124="snížená",J124,0)</f>
        <v>0</v>
      </c>
      <c r="BG124" s="207">
        <f>IF(N124="zákl. přenesená",J124,0)</f>
        <v>0</v>
      </c>
      <c r="BH124" s="207">
        <f>IF(N124="sníž. přenesená",J124,0)</f>
        <v>0</v>
      </c>
      <c r="BI124" s="207">
        <f>IF(N124="nulová",J124,0)</f>
        <v>0</v>
      </c>
      <c r="BJ124" s="19" t="s">
        <v>89</v>
      </c>
      <c r="BK124" s="207">
        <f>ROUND(I124*H124,2)</f>
        <v>0</v>
      </c>
      <c r="BL124" s="19" t="s">
        <v>104</v>
      </c>
      <c r="BM124" s="206" t="s">
        <v>416</v>
      </c>
    </row>
    <row r="125" spans="1:65" s="12" customFormat="1" ht="22.75" customHeight="1">
      <c r="B125" s="179"/>
      <c r="C125" s="180"/>
      <c r="D125" s="181" t="s">
        <v>81</v>
      </c>
      <c r="E125" s="193" t="s">
        <v>5807</v>
      </c>
      <c r="F125" s="193" t="s">
        <v>5808</v>
      </c>
      <c r="G125" s="180"/>
      <c r="H125" s="180"/>
      <c r="I125" s="183"/>
      <c r="J125" s="194">
        <f>BK125</f>
        <v>0</v>
      </c>
      <c r="K125" s="180"/>
      <c r="L125" s="185"/>
      <c r="M125" s="186"/>
      <c r="N125" s="187"/>
      <c r="O125" s="187"/>
      <c r="P125" s="188">
        <f>P126+P139+P144+P151</f>
        <v>0</v>
      </c>
      <c r="Q125" s="187"/>
      <c r="R125" s="188">
        <f>R126+R139+R144+R151</f>
        <v>0</v>
      </c>
      <c r="S125" s="187"/>
      <c r="T125" s="189">
        <f>T126+T139+T144+T151</f>
        <v>0</v>
      </c>
      <c r="AR125" s="190" t="s">
        <v>91</v>
      </c>
      <c r="AT125" s="191" t="s">
        <v>81</v>
      </c>
      <c r="AU125" s="191" t="s">
        <v>89</v>
      </c>
      <c r="AY125" s="190" t="s">
        <v>262</v>
      </c>
      <c r="BK125" s="192">
        <f>BK126+BK139+BK144+BK151</f>
        <v>0</v>
      </c>
    </row>
    <row r="126" spans="1:65" s="12" customFormat="1" ht="20.9" customHeight="1">
      <c r="B126" s="179"/>
      <c r="C126" s="180"/>
      <c r="D126" s="181" t="s">
        <v>81</v>
      </c>
      <c r="E126" s="193" t="s">
        <v>5243</v>
      </c>
      <c r="F126" s="193" t="s">
        <v>5809</v>
      </c>
      <c r="G126" s="180"/>
      <c r="H126" s="180"/>
      <c r="I126" s="183"/>
      <c r="J126" s="194">
        <f>BK126</f>
        <v>0</v>
      </c>
      <c r="K126" s="180"/>
      <c r="L126" s="185"/>
      <c r="M126" s="186"/>
      <c r="N126" s="187"/>
      <c r="O126" s="187"/>
      <c r="P126" s="188">
        <f>SUM(P127:P138)</f>
        <v>0</v>
      </c>
      <c r="Q126" s="187"/>
      <c r="R126" s="188">
        <f>SUM(R127:R138)</f>
        <v>0</v>
      </c>
      <c r="S126" s="187"/>
      <c r="T126" s="189">
        <f>SUM(T127:T138)</f>
        <v>0</v>
      </c>
      <c r="AR126" s="190" t="s">
        <v>89</v>
      </c>
      <c r="AT126" s="191" t="s">
        <v>81</v>
      </c>
      <c r="AU126" s="191" t="s">
        <v>91</v>
      </c>
      <c r="AY126" s="190" t="s">
        <v>262</v>
      </c>
      <c r="BK126" s="192">
        <f>SUM(BK127:BK138)</f>
        <v>0</v>
      </c>
    </row>
    <row r="127" spans="1:65" s="2" customFormat="1" ht="33" customHeight="1">
      <c r="A127" s="37"/>
      <c r="B127" s="38"/>
      <c r="C127" s="195" t="s">
        <v>351</v>
      </c>
      <c r="D127" s="195" t="s">
        <v>264</v>
      </c>
      <c r="E127" s="196" t="s">
        <v>5810</v>
      </c>
      <c r="F127" s="197" t="s">
        <v>5811</v>
      </c>
      <c r="G127" s="198" t="s">
        <v>518</v>
      </c>
      <c r="H127" s="199">
        <v>1</v>
      </c>
      <c r="I127" s="200"/>
      <c r="J127" s="201">
        <f>ROUND(I127*H127,2)</f>
        <v>0</v>
      </c>
      <c r="K127" s="197" t="s">
        <v>44</v>
      </c>
      <c r="L127" s="42"/>
      <c r="M127" s="202" t="s">
        <v>44</v>
      </c>
      <c r="N127" s="203" t="s">
        <v>53</v>
      </c>
      <c r="O127" s="67"/>
      <c r="P127" s="204">
        <f>O127*H127</f>
        <v>0</v>
      </c>
      <c r="Q127" s="204">
        <v>0</v>
      </c>
      <c r="R127" s="204">
        <f>Q127*H127</f>
        <v>0</v>
      </c>
      <c r="S127" s="204">
        <v>0</v>
      </c>
      <c r="T127" s="205">
        <f>S127*H127</f>
        <v>0</v>
      </c>
      <c r="U127" s="37"/>
      <c r="V127" s="37"/>
      <c r="W127" s="37"/>
      <c r="X127" s="37"/>
      <c r="Y127" s="37"/>
      <c r="Z127" s="37"/>
      <c r="AA127" s="37"/>
      <c r="AB127" s="37"/>
      <c r="AC127" s="37"/>
      <c r="AD127" s="37"/>
      <c r="AE127" s="37"/>
      <c r="AR127" s="206" t="s">
        <v>104</v>
      </c>
      <c r="AT127" s="206" t="s">
        <v>264</v>
      </c>
      <c r="AU127" s="206" t="s">
        <v>97</v>
      </c>
      <c r="AY127" s="19" t="s">
        <v>262</v>
      </c>
      <c r="BE127" s="207">
        <f>IF(N127="základní",J127,0)</f>
        <v>0</v>
      </c>
      <c r="BF127" s="207">
        <f>IF(N127="snížená",J127,0)</f>
        <v>0</v>
      </c>
      <c r="BG127" s="207">
        <f>IF(N127="zákl. přenesená",J127,0)</f>
        <v>0</v>
      </c>
      <c r="BH127" s="207">
        <f>IF(N127="sníž. přenesená",J127,0)</f>
        <v>0</v>
      </c>
      <c r="BI127" s="207">
        <f>IF(N127="nulová",J127,0)</f>
        <v>0</v>
      </c>
      <c r="BJ127" s="19" t="s">
        <v>89</v>
      </c>
      <c r="BK127" s="207">
        <f>ROUND(I127*H127,2)</f>
        <v>0</v>
      </c>
      <c r="BL127" s="19" t="s">
        <v>104</v>
      </c>
      <c r="BM127" s="206" t="s">
        <v>442</v>
      </c>
    </row>
    <row r="128" spans="1:65" s="2" customFormat="1" ht="54">
      <c r="A128" s="37"/>
      <c r="B128" s="38"/>
      <c r="C128" s="39"/>
      <c r="D128" s="208" t="s">
        <v>421</v>
      </c>
      <c r="E128" s="39"/>
      <c r="F128" s="209" t="s">
        <v>5812</v>
      </c>
      <c r="G128" s="39"/>
      <c r="H128" s="39"/>
      <c r="I128" s="118"/>
      <c r="J128" s="39"/>
      <c r="K128" s="39"/>
      <c r="L128" s="42"/>
      <c r="M128" s="210"/>
      <c r="N128" s="211"/>
      <c r="O128" s="67"/>
      <c r="P128" s="67"/>
      <c r="Q128" s="67"/>
      <c r="R128" s="67"/>
      <c r="S128" s="67"/>
      <c r="T128" s="68"/>
      <c r="U128" s="37"/>
      <c r="V128" s="37"/>
      <c r="W128" s="37"/>
      <c r="X128" s="37"/>
      <c r="Y128" s="37"/>
      <c r="Z128" s="37"/>
      <c r="AA128" s="37"/>
      <c r="AB128" s="37"/>
      <c r="AC128" s="37"/>
      <c r="AD128" s="37"/>
      <c r="AE128" s="37"/>
      <c r="AT128" s="19" t="s">
        <v>421</v>
      </c>
      <c r="AU128" s="19" t="s">
        <v>97</v>
      </c>
    </row>
    <row r="129" spans="1:65" s="2" customFormat="1" ht="33" customHeight="1">
      <c r="A129" s="37"/>
      <c r="B129" s="38"/>
      <c r="C129" s="195" t="s">
        <v>377</v>
      </c>
      <c r="D129" s="195" t="s">
        <v>264</v>
      </c>
      <c r="E129" s="196" t="s">
        <v>5813</v>
      </c>
      <c r="F129" s="197" t="s">
        <v>5814</v>
      </c>
      <c r="G129" s="198" t="s">
        <v>518</v>
      </c>
      <c r="H129" s="199">
        <v>1</v>
      </c>
      <c r="I129" s="200"/>
      <c r="J129" s="201">
        <f>ROUND(I129*H129,2)</f>
        <v>0</v>
      </c>
      <c r="K129" s="197" t="s">
        <v>44</v>
      </c>
      <c r="L129" s="42"/>
      <c r="M129" s="202" t="s">
        <v>44</v>
      </c>
      <c r="N129" s="203" t="s">
        <v>53</v>
      </c>
      <c r="O129" s="67"/>
      <c r="P129" s="204">
        <f>O129*H129</f>
        <v>0</v>
      </c>
      <c r="Q129" s="204">
        <v>0</v>
      </c>
      <c r="R129" s="204">
        <f>Q129*H129</f>
        <v>0</v>
      </c>
      <c r="S129" s="204">
        <v>0</v>
      </c>
      <c r="T129" s="205">
        <f>S129*H129</f>
        <v>0</v>
      </c>
      <c r="U129" s="37"/>
      <c r="V129" s="37"/>
      <c r="W129" s="37"/>
      <c r="X129" s="37"/>
      <c r="Y129" s="37"/>
      <c r="Z129" s="37"/>
      <c r="AA129" s="37"/>
      <c r="AB129" s="37"/>
      <c r="AC129" s="37"/>
      <c r="AD129" s="37"/>
      <c r="AE129" s="37"/>
      <c r="AR129" s="206" t="s">
        <v>104</v>
      </c>
      <c r="AT129" s="206" t="s">
        <v>264</v>
      </c>
      <c r="AU129" s="206" t="s">
        <v>97</v>
      </c>
      <c r="AY129" s="19" t="s">
        <v>262</v>
      </c>
      <c r="BE129" s="207">
        <f>IF(N129="základní",J129,0)</f>
        <v>0</v>
      </c>
      <c r="BF129" s="207">
        <f>IF(N129="snížená",J129,0)</f>
        <v>0</v>
      </c>
      <c r="BG129" s="207">
        <f>IF(N129="zákl. přenesená",J129,0)</f>
        <v>0</v>
      </c>
      <c r="BH129" s="207">
        <f>IF(N129="sníž. přenesená",J129,0)</f>
        <v>0</v>
      </c>
      <c r="BI129" s="207">
        <f>IF(N129="nulová",J129,0)</f>
        <v>0</v>
      </c>
      <c r="BJ129" s="19" t="s">
        <v>89</v>
      </c>
      <c r="BK129" s="207">
        <f>ROUND(I129*H129,2)</f>
        <v>0</v>
      </c>
      <c r="BL129" s="19" t="s">
        <v>104</v>
      </c>
      <c r="BM129" s="206" t="s">
        <v>463</v>
      </c>
    </row>
    <row r="130" spans="1:65" s="2" customFormat="1" ht="27">
      <c r="A130" s="37"/>
      <c r="B130" s="38"/>
      <c r="C130" s="39"/>
      <c r="D130" s="208" t="s">
        <v>421</v>
      </c>
      <c r="E130" s="39"/>
      <c r="F130" s="209" t="s">
        <v>5815</v>
      </c>
      <c r="G130" s="39"/>
      <c r="H130" s="39"/>
      <c r="I130" s="118"/>
      <c r="J130" s="39"/>
      <c r="K130" s="39"/>
      <c r="L130" s="42"/>
      <c r="M130" s="210"/>
      <c r="N130" s="211"/>
      <c r="O130" s="67"/>
      <c r="P130" s="67"/>
      <c r="Q130" s="67"/>
      <c r="R130" s="67"/>
      <c r="S130" s="67"/>
      <c r="T130" s="68"/>
      <c r="U130" s="37"/>
      <c r="V130" s="37"/>
      <c r="W130" s="37"/>
      <c r="X130" s="37"/>
      <c r="Y130" s="37"/>
      <c r="Z130" s="37"/>
      <c r="AA130" s="37"/>
      <c r="AB130" s="37"/>
      <c r="AC130" s="37"/>
      <c r="AD130" s="37"/>
      <c r="AE130" s="37"/>
      <c r="AT130" s="19" t="s">
        <v>421</v>
      </c>
      <c r="AU130" s="19" t="s">
        <v>97</v>
      </c>
    </row>
    <row r="131" spans="1:65" s="2" customFormat="1" ht="33" customHeight="1">
      <c r="A131" s="37"/>
      <c r="B131" s="38"/>
      <c r="C131" s="195" t="s">
        <v>391</v>
      </c>
      <c r="D131" s="195" t="s">
        <v>264</v>
      </c>
      <c r="E131" s="196" t="s">
        <v>5816</v>
      </c>
      <c r="F131" s="197" t="s">
        <v>5817</v>
      </c>
      <c r="G131" s="198" t="s">
        <v>518</v>
      </c>
      <c r="H131" s="199">
        <v>1</v>
      </c>
      <c r="I131" s="200"/>
      <c r="J131" s="201">
        <f>ROUND(I131*H131,2)</f>
        <v>0</v>
      </c>
      <c r="K131" s="197" t="s">
        <v>44</v>
      </c>
      <c r="L131" s="42"/>
      <c r="M131" s="202" t="s">
        <v>44</v>
      </c>
      <c r="N131" s="203" t="s">
        <v>53</v>
      </c>
      <c r="O131" s="67"/>
      <c r="P131" s="204">
        <f>O131*H131</f>
        <v>0</v>
      </c>
      <c r="Q131" s="204">
        <v>0</v>
      </c>
      <c r="R131" s="204">
        <f>Q131*H131</f>
        <v>0</v>
      </c>
      <c r="S131" s="204">
        <v>0</v>
      </c>
      <c r="T131" s="205">
        <f>S131*H131</f>
        <v>0</v>
      </c>
      <c r="U131" s="37"/>
      <c r="V131" s="37"/>
      <c r="W131" s="37"/>
      <c r="X131" s="37"/>
      <c r="Y131" s="37"/>
      <c r="Z131" s="37"/>
      <c r="AA131" s="37"/>
      <c r="AB131" s="37"/>
      <c r="AC131" s="37"/>
      <c r="AD131" s="37"/>
      <c r="AE131" s="37"/>
      <c r="AR131" s="206" t="s">
        <v>104</v>
      </c>
      <c r="AT131" s="206" t="s">
        <v>264</v>
      </c>
      <c r="AU131" s="206" t="s">
        <v>97</v>
      </c>
      <c r="AY131" s="19" t="s">
        <v>262</v>
      </c>
      <c r="BE131" s="207">
        <f>IF(N131="základní",J131,0)</f>
        <v>0</v>
      </c>
      <c r="BF131" s="207">
        <f>IF(N131="snížená",J131,0)</f>
        <v>0</v>
      </c>
      <c r="BG131" s="207">
        <f>IF(N131="zákl. přenesená",J131,0)</f>
        <v>0</v>
      </c>
      <c r="BH131" s="207">
        <f>IF(N131="sníž. přenesená",J131,0)</f>
        <v>0</v>
      </c>
      <c r="BI131" s="207">
        <f>IF(N131="nulová",J131,0)</f>
        <v>0</v>
      </c>
      <c r="BJ131" s="19" t="s">
        <v>89</v>
      </c>
      <c r="BK131" s="207">
        <f>ROUND(I131*H131,2)</f>
        <v>0</v>
      </c>
      <c r="BL131" s="19" t="s">
        <v>104</v>
      </c>
      <c r="BM131" s="206" t="s">
        <v>475</v>
      </c>
    </row>
    <row r="132" spans="1:65" s="2" customFormat="1" ht="27">
      <c r="A132" s="37"/>
      <c r="B132" s="38"/>
      <c r="C132" s="39"/>
      <c r="D132" s="208" t="s">
        <v>421</v>
      </c>
      <c r="E132" s="39"/>
      <c r="F132" s="209" t="s">
        <v>5815</v>
      </c>
      <c r="G132" s="39"/>
      <c r="H132" s="39"/>
      <c r="I132" s="118"/>
      <c r="J132" s="39"/>
      <c r="K132" s="39"/>
      <c r="L132" s="42"/>
      <c r="M132" s="210"/>
      <c r="N132" s="211"/>
      <c r="O132" s="67"/>
      <c r="P132" s="67"/>
      <c r="Q132" s="67"/>
      <c r="R132" s="67"/>
      <c r="S132" s="67"/>
      <c r="T132" s="68"/>
      <c r="U132" s="37"/>
      <c r="V132" s="37"/>
      <c r="W132" s="37"/>
      <c r="X132" s="37"/>
      <c r="Y132" s="37"/>
      <c r="Z132" s="37"/>
      <c r="AA132" s="37"/>
      <c r="AB132" s="37"/>
      <c r="AC132" s="37"/>
      <c r="AD132" s="37"/>
      <c r="AE132" s="37"/>
      <c r="AT132" s="19" t="s">
        <v>421</v>
      </c>
      <c r="AU132" s="19" t="s">
        <v>97</v>
      </c>
    </row>
    <row r="133" spans="1:65" s="2" customFormat="1" ht="44.25" customHeight="1">
      <c r="A133" s="37"/>
      <c r="B133" s="38"/>
      <c r="C133" s="195" t="s">
        <v>397</v>
      </c>
      <c r="D133" s="195" t="s">
        <v>264</v>
      </c>
      <c r="E133" s="196" t="s">
        <v>5818</v>
      </c>
      <c r="F133" s="197" t="s">
        <v>5819</v>
      </c>
      <c r="G133" s="198" t="s">
        <v>518</v>
      </c>
      <c r="H133" s="199">
        <v>1</v>
      </c>
      <c r="I133" s="200"/>
      <c r="J133" s="201">
        <f>ROUND(I133*H133,2)</f>
        <v>0</v>
      </c>
      <c r="K133" s="197" t="s">
        <v>44</v>
      </c>
      <c r="L133" s="42"/>
      <c r="M133" s="202" t="s">
        <v>44</v>
      </c>
      <c r="N133" s="203" t="s">
        <v>53</v>
      </c>
      <c r="O133" s="67"/>
      <c r="P133" s="204">
        <f>O133*H133</f>
        <v>0</v>
      </c>
      <c r="Q133" s="204">
        <v>0</v>
      </c>
      <c r="R133" s="204">
        <f>Q133*H133</f>
        <v>0</v>
      </c>
      <c r="S133" s="204">
        <v>0</v>
      </c>
      <c r="T133" s="205">
        <f>S133*H133</f>
        <v>0</v>
      </c>
      <c r="U133" s="37"/>
      <c r="V133" s="37"/>
      <c r="W133" s="37"/>
      <c r="X133" s="37"/>
      <c r="Y133" s="37"/>
      <c r="Z133" s="37"/>
      <c r="AA133" s="37"/>
      <c r="AB133" s="37"/>
      <c r="AC133" s="37"/>
      <c r="AD133" s="37"/>
      <c r="AE133" s="37"/>
      <c r="AR133" s="206" t="s">
        <v>104</v>
      </c>
      <c r="AT133" s="206" t="s">
        <v>264</v>
      </c>
      <c r="AU133" s="206" t="s">
        <v>97</v>
      </c>
      <c r="AY133" s="19" t="s">
        <v>262</v>
      </c>
      <c r="BE133" s="207">
        <f>IF(N133="základní",J133,0)</f>
        <v>0</v>
      </c>
      <c r="BF133" s="207">
        <f>IF(N133="snížená",J133,0)</f>
        <v>0</v>
      </c>
      <c r="BG133" s="207">
        <f>IF(N133="zákl. přenesená",J133,0)</f>
        <v>0</v>
      </c>
      <c r="BH133" s="207">
        <f>IF(N133="sníž. přenesená",J133,0)</f>
        <v>0</v>
      </c>
      <c r="BI133" s="207">
        <f>IF(N133="nulová",J133,0)</f>
        <v>0</v>
      </c>
      <c r="BJ133" s="19" t="s">
        <v>89</v>
      </c>
      <c r="BK133" s="207">
        <f>ROUND(I133*H133,2)</f>
        <v>0</v>
      </c>
      <c r="BL133" s="19" t="s">
        <v>104</v>
      </c>
      <c r="BM133" s="206" t="s">
        <v>496</v>
      </c>
    </row>
    <row r="134" spans="1:65" s="2" customFormat="1" ht="36">
      <c r="A134" s="37"/>
      <c r="B134" s="38"/>
      <c r="C134" s="39"/>
      <c r="D134" s="208" t="s">
        <v>421</v>
      </c>
      <c r="E134" s="39"/>
      <c r="F134" s="209" t="s">
        <v>5820</v>
      </c>
      <c r="G134" s="39"/>
      <c r="H134" s="39"/>
      <c r="I134" s="118"/>
      <c r="J134" s="39"/>
      <c r="K134" s="39"/>
      <c r="L134" s="42"/>
      <c r="M134" s="210"/>
      <c r="N134" s="211"/>
      <c r="O134" s="67"/>
      <c r="P134" s="67"/>
      <c r="Q134" s="67"/>
      <c r="R134" s="67"/>
      <c r="S134" s="67"/>
      <c r="T134" s="68"/>
      <c r="U134" s="37"/>
      <c r="V134" s="37"/>
      <c r="W134" s="37"/>
      <c r="X134" s="37"/>
      <c r="Y134" s="37"/>
      <c r="Z134" s="37"/>
      <c r="AA134" s="37"/>
      <c r="AB134" s="37"/>
      <c r="AC134" s="37"/>
      <c r="AD134" s="37"/>
      <c r="AE134" s="37"/>
      <c r="AT134" s="19" t="s">
        <v>421</v>
      </c>
      <c r="AU134" s="19" t="s">
        <v>97</v>
      </c>
    </row>
    <row r="135" spans="1:65" s="2" customFormat="1" ht="44.25" customHeight="1">
      <c r="A135" s="37"/>
      <c r="B135" s="38"/>
      <c r="C135" s="195" t="s">
        <v>403</v>
      </c>
      <c r="D135" s="195" t="s">
        <v>264</v>
      </c>
      <c r="E135" s="196" t="s">
        <v>5821</v>
      </c>
      <c r="F135" s="197" t="s">
        <v>5822</v>
      </c>
      <c r="G135" s="198" t="s">
        <v>518</v>
      </c>
      <c r="H135" s="199">
        <v>1</v>
      </c>
      <c r="I135" s="200"/>
      <c r="J135" s="201">
        <f>ROUND(I135*H135,2)</f>
        <v>0</v>
      </c>
      <c r="K135" s="197" t="s">
        <v>44</v>
      </c>
      <c r="L135" s="42"/>
      <c r="M135" s="202" t="s">
        <v>44</v>
      </c>
      <c r="N135" s="203" t="s">
        <v>53</v>
      </c>
      <c r="O135" s="67"/>
      <c r="P135" s="204">
        <f>O135*H135</f>
        <v>0</v>
      </c>
      <c r="Q135" s="204">
        <v>0</v>
      </c>
      <c r="R135" s="204">
        <f>Q135*H135</f>
        <v>0</v>
      </c>
      <c r="S135" s="204">
        <v>0</v>
      </c>
      <c r="T135" s="205">
        <f>S135*H135</f>
        <v>0</v>
      </c>
      <c r="U135" s="37"/>
      <c r="V135" s="37"/>
      <c r="W135" s="37"/>
      <c r="X135" s="37"/>
      <c r="Y135" s="37"/>
      <c r="Z135" s="37"/>
      <c r="AA135" s="37"/>
      <c r="AB135" s="37"/>
      <c r="AC135" s="37"/>
      <c r="AD135" s="37"/>
      <c r="AE135" s="37"/>
      <c r="AR135" s="206" t="s">
        <v>104</v>
      </c>
      <c r="AT135" s="206" t="s">
        <v>264</v>
      </c>
      <c r="AU135" s="206" t="s">
        <v>97</v>
      </c>
      <c r="AY135" s="19" t="s">
        <v>262</v>
      </c>
      <c r="BE135" s="207">
        <f>IF(N135="základní",J135,0)</f>
        <v>0</v>
      </c>
      <c r="BF135" s="207">
        <f>IF(N135="snížená",J135,0)</f>
        <v>0</v>
      </c>
      <c r="BG135" s="207">
        <f>IF(N135="zákl. přenesená",J135,0)</f>
        <v>0</v>
      </c>
      <c r="BH135" s="207">
        <f>IF(N135="sníž. přenesená",J135,0)</f>
        <v>0</v>
      </c>
      <c r="BI135" s="207">
        <f>IF(N135="nulová",J135,0)</f>
        <v>0</v>
      </c>
      <c r="BJ135" s="19" t="s">
        <v>89</v>
      </c>
      <c r="BK135" s="207">
        <f>ROUND(I135*H135,2)</f>
        <v>0</v>
      </c>
      <c r="BL135" s="19" t="s">
        <v>104</v>
      </c>
      <c r="BM135" s="206" t="s">
        <v>515</v>
      </c>
    </row>
    <row r="136" spans="1:65" s="2" customFormat="1" ht="36">
      <c r="A136" s="37"/>
      <c r="B136" s="38"/>
      <c r="C136" s="39"/>
      <c r="D136" s="208" t="s">
        <v>421</v>
      </c>
      <c r="E136" s="39"/>
      <c r="F136" s="209" t="s">
        <v>5820</v>
      </c>
      <c r="G136" s="39"/>
      <c r="H136" s="39"/>
      <c r="I136" s="118"/>
      <c r="J136" s="39"/>
      <c r="K136" s="39"/>
      <c r="L136" s="42"/>
      <c r="M136" s="210"/>
      <c r="N136" s="211"/>
      <c r="O136" s="67"/>
      <c r="P136" s="67"/>
      <c r="Q136" s="67"/>
      <c r="R136" s="67"/>
      <c r="S136" s="67"/>
      <c r="T136" s="68"/>
      <c r="U136" s="37"/>
      <c r="V136" s="37"/>
      <c r="W136" s="37"/>
      <c r="X136" s="37"/>
      <c r="Y136" s="37"/>
      <c r="Z136" s="37"/>
      <c r="AA136" s="37"/>
      <c r="AB136" s="37"/>
      <c r="AC136" s="37"/>
      <c r="AD136" s="37"/>
      <c r="AE136" s="37"/>
      <c r="AT136" s="19" t="s">
        <v>421</v>
      </c>
      <c r="AU136" s="19" t="s">
        <v>97</v>
      </c>
    </row>
    <row r="137" spans="1:65" s="2" customFormat="1" ht="44.25" customHeight="1">
      <c r="A137" s="37"/>
      <c r="B137" s="38"/>
      <c r="C137" s="195" t="s">
        <v>410</v>
      </c>
      <c r="D137" s="195" t="s">
        <v>264</v>
      </c>
      <c r="E137" s="196" t="s">
        <v>5823</v>
      </c>
      <c r="F137" s="197" t="s">
        <v>5824</v>
      </c>
      <c r="G137" s="198" t="s">
        <v>518</v>
      </c>
      <c r="H137" s="199">
        <v>1</v>
      </c>
      <c r="I137" s="200"/>
      <c r="J137" s="201">
        <f>ROUND(I137*H137,2)</f>
        <v>0</v>
      </c>
      <c r="K137" s="197" t="s">
        <v>44</v>
      </c>
      <c r="L137" s="42"/>
      <c r="M137" s="202" t="s">
        <v>44</v>
      </c>
      <c r="N137" s="203" t="s">
        <v>53</v>
      </c>
      <c r="O137" s="67"/>
      <c r="P137" s="204">
        <f>O137*H137</f>
        <v>0</v>
      </c>
      <c r="Q137" s="204">
        <v>0</v>
      </c>
      <c r="R137" s="204">
        <f>Q137*H137</f>
        <v>0</v>
      </c>
      <c r="S137" s="204">
        <v>0</v>
      </c>
      <c r="T137" s="205">
        <f>S137*H137</f>
        <v>0</v>
      </c>
      <c r="U137" s="37"/>
      <c r="V137" s="37"/>
      <c r="W137" s="37"/>
      <c r="X137" s="37"/>
      <c r="Y137" s="37"/>
      <c r="Z137" s="37"/>
      <c r="AA137" s="37"/>
      <c r="AB137" s="37"/>
      <c r="AC137" s="37"/>
      <c r="AD137" s="37"/>
      <c r="AE137" s="37"/>
      <c r="AR137" s="206" t="s">
        <v>104</v>
      </c>
      <c r="AT137" s="206" t="s">
        <v>264</v>
      </c>
      <c r="AU137" s="206" t="s">
        <v>97</v>
      </c>
      <c r="AY137" s="19" t="s">
        <v>262</v>
      </c>
      <c r="BE137" s="207">
        <f>IF(N137="základní",J137,0)</f>
        <v>0</v>
      </c>
      <c r="BF137" s="207">
        <f>IF(N137="snížená",J137,0)</f>
        <v>0</v>
      </c>
      <c r="BG137" s="207">
        <f>IF(N137="zákl. přenesená",J137,0)</f>
        <v>0</v>
      </c>
      <c r="BH137" s="207">
        <f>IF(N137="sníž. přenesená",J137,0)</f>
        <v>0</v>
      </c>
      <c r="BI137" s="207">
        <f>IF(N137="nulová",J137,0)</f>
        <v>0</v>
      </c>
      <c r="BJ137" s="19" t="s">
        <v>89</v>
      </c>
      <c r="BK137" s="207">
        <f>ROUND(I137*H137,2)</f>
        <v>0</v>
      </c>
      <c r="BL137" s="19" t="s">
        <v>104</v>
      </c>
      <c r="BM137" s="206" t="s">
        <v>529</v>
      </c>
    </row>
    <row r="138" spans="1:65" s="2" customFormat="1" ht="27">
      <c r="A138" s="37"/>
      <c r="B138" s="38"/>
      <c r="C138" s="39"/>
      <c r="D138" s="208" t="s">
        <v>421</v>
      </c>
      <c r="E138" s="39"/>
      <c r="F138" s="209" t="s">
        <v>5825</v>
      </c>
      <c r="G138" s="39"/>
      <c r="H138" s="39"/>
      <c r="I138" s="118"/>
      <c r="J138" s="39"/>
      <c r="K138" s="39"/>
      <c r="L138" s="42"/>
      <c r="M138" s="210"/>
      <c r="N138" s="211"/>
      <c r="O138" s="67"/>
      <c r="P138" s="67"/>
      <c r="Q138" s="67"/>
      <c r="R138" s="67"/>
      <c r="S138" s="67"/>
      <c r="T138" s="68"/>
      <c r="U138" s="37"/>
      <c r="V138" s="37"/>
      <c r="W138" s="37"/>
      <c r="X138" s="37"/>
      <c r="Y138" s="37"/>
      <c r="Z138" s="37"/>
      <c r="AA138" s="37"/>
      <c r="AB138" s="37"/>
      <c r="AC138" s="37"/>
      <c r="AD138" s="37"/>
      <c r="AE138" s="37"/>
      <c r="AT138" s="19" t="s">
        <v>421</v>
      </c>
      <c r="AU138" s="19" t="s">
        <v>97</v>
      </c>
    </row>
    <row r="139" spans="1:65" s="12" customFormat="1" ht="20.9" customHeight="1">
      <c r="B139" s="179"/>
      <c r="C139" s="180"/>
      <c r="D139" s="181" t="s">
        <v>81</v>
      </c>
      <c r="E139" s="193" t="s">
        <v>5268</v>
      </c>
      <c r="F139" s="193" t="s">
        <v>5826</v>
      </c>
      <c r="G139" s="180"/>
      <c r="H139" s="180"/>
      <c r="I139" s="183"/>
      <c r="J139" s="194">
        <f>BK139</f>
        <v>0</v>
      </c>
      <c r="K139" s="180"/>
      <c r="L139" s="185"/>
      <c r="M139" s="186"/>
      <c r="N139" s="187"/>
      <c r="O139" s="187"/>
      <c r="P139" s="188">
        <f>SUM(P140:P143)</f>
        <v>0</v>
      </c>
      <c r="Q139" s="187"/>
      <c r="R139" s="188">
        <f>SUM(R140:R143)</f>
        <v>0</v>
      </c>
      <c r="S139" s="187"/>
      <c r="T139" s="189">
        <f>SUM(T140:T143)</f>
        <v>0</v>
      </c>
      <c r="AR139" s="190" t="s">
        <v>89</v>
      </c>
      <c r="AT139" s="191" t="s">
        <v>81</v>
      </c>
      <c r="AU139" s="191" t="s">
        <v>91</v>
      </c>
      <c r="AY139" s="190" t="s">
        <v>262</v>
      </c>
      <c r="BK139" s="192">
        <f>SUM(BK140:BK143)</f>
        <v>0</v>
      </c>
    </row>
    <row r="140" spans="1:65" s="2" customFormat="1" ht="21.75" customHeight="1">
      <c r="A140" s="37"/>
      <c r="B140" s="38"/>
      <c r="C140" s="195" t="s">
        <v>416</v>
      </c>
      <c r="D140" s="195" t="s">
        <v>264</v>
      </c>
      <c r="E140" s="196" t="s">
        <v>5827</v>
      </c>
      <c r="F140" s="197" t="s">
        <v>5828</v>
      </c>
      <c r="G140" s="198" t="s">
        <v>518</v>
      </c>
      <c r="H140" s="199">
        <v>1</v>
      </c>
      <c r="I140" s="200"/>
      <c r="J140" s="201">
        <f>ROUND(I140*H140,2)</f>
        <v>0</v>
      </c>
      <c r="K140" s="197" t="s">
        <v>44</v>
      </c>
      <c r="L140" s="42"/>
      <c r="M140" s="202" t="s">
        <v>44</v>
      </c>
      <c r="N140" s="203" t="s">
        <v>53</v>
      </c>
      <c r="O140" s="67"/>
      <c r="P140" s="204">
        <f>O140*H140</f>
        <v>0</v>
      </c>
      <c r="Q140" s="204">
        <v>0</v>
      </c>
      <c r="R140" s="204">
        <f>Q140*H140</f>
        <v>0</v>
      </c>
      <c r="S140" s="204">
        <v>0</v>
      </c>
      <c r="T140" s="205">
        <f>S140*H140</f>
        <v>0</v>
      </c>
      <c r="U140" s="37"/>
      <c r="V140" s="37"/>
      <c r="W140" s="37"/>
      <c r="X140" s="37"/>
      <c r="Y140" s="37"/>
      <c r="Z140" s="37"/>
      <c r="AA140" s="37"/>
      <c r="AB140" s="37"/>
      <c r="AC140" s="37"/>
      <c r="AD140" s="37"/>
      <c r="AE140" s="37"/>
      <c r="AR140" s="206" t="s">
        <v>104</v>
      </c>
      <c r="AT140" s="206" t="s">
        <v>264</v>
      </c>
      <c r="AU140" s="206" t="s">
        <v>97</v>
      </c>
      <c r="AY140" s="19" t="s">
        <v>262</v>
      </c>
      <c r="BE140" s="207">
        <f>IF(N140="základní",J140,0)</f>
        <v>0</v>
      </c>
      <c r="BF140" s="207">
        <f>IF(N140="snížená",J140,0)</f>
        <v>0</v>
      </c>
      <c r="BG140" s="207">
        <f>IF(N140="zákl. přenesená",J140,0)</f>
        <v>0</v>
      </c>
      <c r="BH140" s="207">
        <f>IF(N140="sníž. přenesená",J140,0)</f>
        <v>0</v>
      </c>
      <c r="BI140" s="207">
        <f>IF(N140="nulová",J140,0)</f>
        <v>0</v>
      </c>
      <c r="BJ140" s="19" t="s">
        <v>89</v>
      </c>
      <c r="BK140" s="207">
        <f>ROUND(I140*H140,2)</f>
        <v>0</v>
      </c>
      <c r="BL140" s="19" t="s">
        <v>104</v>
      </c>
      <c r="BM140" s="206" t="s">
        <v>546</v>
      </c>
    </row>
    <row r="141" spans="1:65" s="2" customFormat="1" ht="27">
      <c r="A141" s="37"/>
      <c r="B141" s="38"/>
      <c r="C141" s="39"/>
      <c r="D141" s="208" t="s">
        <v>421</v>
      </c>
      <c r="E141" s="39"/>
      <c r="F141" s="209" t="s">
        <v>5829</v>
      </c>
      <c r="G141" s="39"/>
      <c r="H141" s="39"/>
      <c r="I141" s="118"/>
      <c r="J141" s="39"/>
      <c r="K141" s="39"/>
      <c r="L141" s="42"/>
      <c r="M141" s="210"/>
      <c r="N141" s="211"/>
      <c r="O141" s="67"/>
      <c r="P141" s="67"/>
      <c r="Q141" s="67"/>
      <c r="R141" s="67"/>
      <c r="S141" s="67"/>
      <c r="T141" s="68"/>
      <c r="U141" s="37"/>
      <c r="V141" s="37"/>
      <c r="W141" s="37"/>
      <c r="X141" s="37"/>
      <c r="Y141" s="37"/>
      <c r="Z141" s="37"/>
      <c r="AA141" s="37"/>
      <c r="AB141" s="37"/>
      <c r="AC141" s="37"/>
      <c r="AD141" s="37"/>
      <c r="AE141" s="37"/>
      <c r="AT141" s="19" t="s">
        <v>421</v>
      </c>
      <c r="AU141" s="19" t="s">
        <v>97</v>
      </c>
    </row>
    <row r="142" spans="1:65" s="2" customFormat="1" ht="44.25" customHeight="1">
      <c r="A142" s="37"/>
      <c r="B142" s="38"/>
      <c r="C142" s="195" t="s">
        <v>8</v>
      </c>
      <c r="D142" s="195" t="s">
        <v>264</v>
      </c>
      <c r="E142" s="196" t="s">
        <v>5830</v>
      </c>
      <c r="F142" s="197" t="s">
        <v>5831</v>
      </c>
      <c r="G142" s="198" t="s">
        <v>518</v>
      </c>
      <c r="H142" s="199">
        <v>10</v>
      </c>
      <c r="I142" s="200"/>
      <c r="J142" s="201">
        <f>ROUND(I142*H142,2)</f>
        <v>0</v>
      </c>
      <c r="K142" s="197" t="s">
        <v>44</v>
      </c>
      <c r="L142" s="42"/>
      <c r="M142" s="202" t="s">
        <v>44</v>
      </c>
      <c r="N142" s="203" t="s">
        <v>53</v>
      </c>
      <c r="O142" s="67"/>
      <c r="P142" s="204">
        <f>O142*H142</f>
        <v>0</v>
      </c>
      <c r="Q142" s="204">
        <v>0</v>
      </c>
      <c r="R142" s="204">
        <f>Q142*H142</f>
        <v>0</v>
      </c>
      <c r="S142" s="204">
        <v>0</v>
      </c>
      <c r="T142" s="205">
        <f>S142*H142</f>
        <v>0</v>
      </c>
      <c r="U142" s="37"/>
      <c r="V142" s="37"/>
      <c r="W142" s="37"/>
      <c r="X142" s="37"/>
      <c r="Y142" s="37"/>
      <c r="Z142" s="37"/>
      <c r="AA142" s="37"/>
      <c r="AB142" s="37"/>
      <c r="AC142" s="37"/>
      <c r="AD142" s="37"/>
      <c r="AE142" s="37"/>
      <c r="AR142" s="206" t="s">
        <v>104</v>
      </c>
      <c r="AT142" s="206" t="s">
        <v>264</v>
      </c>
      <c r="AU142" s="206" t="s">
        <v>97</v>
      </c>
      <c r="AY142" s="19" t="s">
        <v>262</v>
      </c>
      <c r="BE142" s="207">
        <f>IF(N142="základní",J142,0)</f>
        <v>0</v>
      </c>
      <c r="BF142" s="207">
        <f>IF(N142="snížená",J142,0)</f>
        <v>0</v>
      </c>
      <c r="BG142" s="207">
        <f>IF(N142="zákl. přenesená",J142,0)</f>
        <v>0</v>
      </c>
      <c r="BH142" s="207">
        <f>IF(N142="sníž. přenesená",J142,0)</f>
        <v>0</v>
      </c>
      <c r="BI142" s="207">
        <f>IF(N142="nulová",J142,0)</f>
        <v>0</v>
      </c>
      <c r="BJ142" s="19" t="s">
        <v>89</v>
      </c>
      <c r="BK142" s="207">
        <f>ROUND(I142*H142,2)</f>
        <v>0</v>
      </c>
      <c r="BL142" s="19" t="s">
        <v>104</v>
      </c>
      <c r="BM142" s="206" t="s">
        <v>587</v>
      </c>
    </row>
    <row r="143" spans="1:65" s="2" customFormat="1" ht="27">
      <c r="A143" s="37"/>
      <c r="B143" s="38"/>
      <c r="C143" s="39"/>
      <c r="D143" s="208" t="s">
        <v>421</v>
      </c>
      <c r="E143" s="39"/>
      <c r="F143" s="209" t="s">
        <v>5832</v>
      </c>
      <c r="G143" s="39"/>
      <c r="H143" s="39"/>
      <c r="I143" s="118"/>
      <c r="J143" s="39"/>
      <c r="K143" s="39"/>
      <c r="L143" s="42"/>
      <c r="M143" s="210"/>
      <c r="N143" s="211"/>
      <c r="O143" s="67"/>
      <c r="P143" s="67"/>
      <c r="Q143" s="67"/>
      <c r="R143" s="67"/>
      <c r="S143" s="67"/>
      <c r="T143" s="68"/>
      <c r="U143" s="37"/>
      <c r="V143" s="37"/>
      <c r="W143" s="37"/>
      <c r="X143" s="37"/>
      <c r="Y143" s="37"/>
      <c r="Z143" s="37"/>
      <c r="AA143" s="37"/>
      <c r="AB143" s="37"/>
      <c r="AC143" s="37"/>
      <c r="AD143" s="37"/>
      <c r="AE143" s="37"/>
      <c r="AT143" s="19" t="s">
        <v>421</v>
      </c>
      <c r="AU143" s="19" t="s">
        <v>97</v>
      </c>
    </row>
    <row r="144" spans="1:65" s="12" customFormat="1" ht="20.9" customHeight="1">
      <c r="B144" s="179"/>
      <c r="C144" s="180"/>
      <c r="D144" s="181" t="s">
        <v>81</v>
      </c>
      <c r="E144" s="193" t="s">
        <v>5320</v>
      </c>
      <c r="F144" s="193" t="s">
        <v>5833</v>
      </c>
      <c r="G144" s="180"/>
      <c r="H144" s="180"/>
      <c r="I144" s="183"/>
      <c r="J144" s="194">
        <f>BK144</f>
        <v>0</v>
      </c>
      <c r="K144" s="180"/>
      <c r="L144" s="185"/>
      <c r="M144" s="186"/>
      <c r="N144" s="187"/>
      <c r="O144" s="187"/>
      <c r="P144" s="188">
        <f>SUM(P145:P150)</f>
        <v>0</v>
      </c>
      <c r="Q144" s="187"/>
      <c r="R144" s="188">
        <f>SUM(R145:R150)</f>
        <v>0</v>
      </c>
      <c r="S144" s="187"/>
      <c r="T144" s="189">
        <f>SUM(T145:T150)</f>
        <v>0</v>
      </c>
      <c r="AR144" s="190" t="s">
        <v>89</v>
      </c>
      <c r="AT144" s="191" t="s">
        <v>81</v>
      </c>
      <c r="AU144" s="191" t="s">
        <v>91</v>
      </c>
      <c r="AY144" s="190" t="s">
        <v>262</v>
      </c>
      <c r="BK144" s="192">
        <f>SUM(BK145:BK150)</f>
        <v>0</v>
      </c>
    </row>
    <row r="145" spans="1:65" s="2" customFormat="1" ht="21.75" customHeight="1">
      <c r="A145" s="37"/>
      <c r="B145" s="38"/>
      <c r="C145" s="195" t="s">
        <v>442</v>
      </c>
      <c r="D145" s="195" t="s">
        <v>264</v>
      </c>
      <c r="E145" s="196" t="s">
        <v>5834</v>
      </c>
      <c r="F145" s="197" t="s">
        <v>5835</v>
      </c>
      <c r="G145" s="198" t="s">
        <v>518</v>
      </c>
      <c r="H145" s="199">
        <v>1</v>
      </c>
      <c r="I145" s="200"/>
      <c r="J145" s="201">
        <f>ROUND(I145*H145,2)</f>
        <v>0</v>
      </c>
      <c r="K145" s="197" t="s">
        <v>44</v>
      </c>
      <c r="L145" s="42"/>
      <c r="M145" s="202" t="s">
        <v>44</v>
      </c>
      <c r="N145" s="203" t="s">
        <v>53</v>
      </c>
      <c r="O145" s="67"/>
      <c r="P145" s="204">
        <f>O145*H145</f>
        <v>0</v>
      </c>
      <c r="Q145" s="204">
        <v>0</v>
      </c>
      <c r="R145" s="204">
        <f>Q145*H145</f>
        <v>0</v>
      </c>
      <c r="S145" s="204">
        <v>0</v>
      </c>
      <c r="T145" s="205">
        <f>S145*H145</f>
        <v>0</v>
      </c>
      <c r="U145" s="37"/>
      <c r="V145" s="37"/>
      <c r="W145" s="37"/>
      <c r="X145" s="37"/>
      <c r="Y145" s="37"/>
      <c r="Z145" s="37"/>
      <c r="AA145" s="37"/>
      <c r="AB145" s="37"/>
      <c r="AC145" s="37"/>
      <c r="AD145" s="37"/>
      <c r="AE145" s="37"/>
      <c r="AR145" s="206" t="s">
        <v>104</v>
      </c>
      <c r="AT145" s="206" t="s">
        <v>264</v>
      </c>
      <c r="AU145" s="206" t="s">
        <v>97</v>
      </c>
      <c r="AY145" s="19" t="s">
        <v>262</v>
      </c>
      <c r="BE145" s="207">
        <f>IF(N145="základní",J145,0)</f>
        <v>0</v>
      </c>
      <c r="BF145" s="207">
        <f>IF(N145="snížená",J145,0)</f>
        <v>0</v>
      </c>
      <c r="BG145" s="207">
        <f>IF(N145="zákl. přenesená",J145,0)</f>
        <v>0</v>
      </c>
      <c r="BH145" s="207">
        <f>IF(N145="sníž. přenesená",J145,0)</f>
        <v>0</v>
      </c>
      <c r="BI145" s="207">
        <f>IF(N145="nulová",J145,0)</f>
        <v>0</v>
      </c>
      <c r="BJ145" s="19" t="s">
        <v>89</v>
      </c>
      <c r="BK145" s="207">
        <f>ROUND(I145*H145,2)</f>
        <v>0</v>
      </c>
      <c r="BL145" s="19" t="s">
        <v>104</v>
      </c>
      <c r="BM145" s="206" t="s">
        <v>619</v>
      </c>
    </row>
    <row r="146" spans="1:65" s="2" customFormat="1" ht="36">
      <c r="A146" s="37"/>
      <c r="B146" s="38"/>
      <c r="C146" s="39"/>
      <c r="D146" s="208" t="s">
        <v>421</v>
      </c>
      <c r="E146" s="39"/>
      <c r="F146" s="209" t="s">
        <v>5836</v>
      </c>
      <c r="G146" s="39"/>
      <c r="H146" s="39"/>
      <c r="I146" s="118"/>
      <c r="J146" s="39"/>
      <c r="K146" s="39"/>
      <c r="L146" s="42"/>
      <c r="M146" s="210"/>
      <c r="N146" s="211"/>
      <c r="O146" s="67"/>
      <c r="P146" s="67"/>
      <c r="Q146" s="67"/>
      <c r="R146" s="67"/>
      <c r="S146" s="67"/>
      <c r="T146" s="68"/>
      <c r="U146" s="37"/>
      <c r="V146" s="37"/>
      <c r="W146" s="37"/>
      <c r="X146" s="37"/>
      <c r="Y146" s="37"/>
      <c r="Z146" s="37"/>
      <c r="AA146" s="37"/>
      <c r="AB146" s="37"/>
      <c r="AC146" s="37"/>
      <c r="AD146" s="37"/>
      <c r="AE146" s="37"/>
      <c r="AT146" s="19" t="s">
        <v>421</v>
      </c>
      <c r="AU146" s="19" t="s">
        <v>97</v>
      </c>
    </row>
    <row r="147" spans="1:65" s="2" customFormat="1" ht="21.75" customHeight="1">
      <c r="A147" s="37"/>
      <c r="B147" s="38"/>
      <c r="C147" s="195" t="s">
        <v>453</v>
      </c>
      <c r="D147" s="195" t="s">
        <v>264</v>
      </c>
      <c r="E147" s="196" t="s">
        <v>5837</v>
      </c>
      <c r="F147" s="197" t="s">
        <v>5838</v>
      </c>
      <c r="G147" s="198" t="s">
        <v>518</v>
      </c>
      <c r="H147" s="199">
        <v>1</v>
      </c>
      <c r="I147" s="200"/>
      <c r="J147" s="201">
        <f>ROUND(I147*H147,2)</f>
        <v>0</v>
      </c>
      <c r="K147" s="197" t="s">
        <v>44</v>
      </c>
      <c r="L147" s="42"/>
      <c r="M147" s="202" t="s">
        <v>44</v>
      </c>
      <c r="N147" s="203" t="s">
        <v>53</v>
      </c>
      <c r="O147" s="67"/>
      <c r="P147" s="204">
        <f>O147*H147</f>
        <v>0</v>
      </c>
      <c r="Q147" s="204">
        <v>0</v>
      </c>
      <c r="R147" s="204">
        <f>Q147*H147</f>
        <v>0</v>
      </c>
      <c r="S147" s="204">
        <v>0</v>
      </c>
      <c r="T147" s="205">
        <f>S147*H147</f>
        <v>0</v>
      </c>
      <c r="U147" s="37"/>
      <c r="V147" s="37"/>
      <c r="W147" s="37"/>
      <c r="X147" s="37"/>
      <c r="Y147" s="37"/>
      <c r="Z147" s="37"/>
      <c r="AA147" s="37"/>
      <c r="AB147" s="37"/>
      <c r="AC147" s="37"/>
      <c r="AD147" s="37"/>
      <c r="AE147" s="37"/>
      <c r="AR147" s="206" t="s">
        <v>104</v>
      </c>
      <c r="AT147" s="206" t="s">
        <v>264</v>
      </c>
      <c r="AU147" s="206" t="s">
        <v>97</v>
      </c>
      <c r="AY147" s="19" t="s">
        <v>262</v>
      </c>
      <c r="BE147" s="207">
        <f>IF(N147="základní",J147,0)</f>
        <v>0</v>
      </c>
      <c r="BF147" s="207">
        <f>IF(N147="snížená",J147,0)</f>
        <v>0</v>
      </c>
      <c r="BG147" s="207">
        <f>IF(N147="zákl. přenesená",J147,0)</f>
        <v>0</v>
      </c>
      <c r="BH147" s="207">
        <f>IF(N147="sníž. přenesená",J147,0)</f>
        <v>0</v>
      </c>
      <c r="BI147" s="207">
        <f>IF(N147="nulová",J147,0)</f>
        <v>0</v>
      </c>
      <c r="BJ147" s="19" t="s">
        <v>89</v>
      </c>
      <c r="BK147" s="207">
        <f>ROUND(I147*H147,2)</f>
        <v>0</v>
      </c>
      <c r="BL147" s="19" t="s">
        <v>104</v>
      </c>
      <c r="BM147" s="206" t="s">
        <v>638</v>
      </c>
    </row>
    <row r="148" spans="1:65" s="2" customFormat="1" ht="36">
      <c r="A148" s="37"/>
      <c r="B148" s="38"/>
      <c r="C148" s="39"/>
      <c r="D148" s="208" t="s">
        <v>421</v>
      </c>
      <c r="E148" s="39"/>
      <c r="F148" s="209" t="s">
        <v>5836</v>
      </c>
      <c r="G148" s="39"/>
      <c r="H148" s="39"/>
      <c r="I148" s="118"/>
      <c r="J148" s="39"/>
      <c r="K148" s="39"/>
      <c r="L148" s="42"/>
      <c r="M148" s="210"/>
      <c r="N148" s="211"/>
      <c r="O148" s="67"/>
      <c r="P148" s="67"/>
      <c r="Q148" s="67"/>
      <c r="R148" s="67"/>
      <c r="S148" s="67"/>
      <c r="T148" s="68"/>
      <c r="U148" s="37"/>
      <c r="V148" s="37"/>
      <c r="W148" s="37"/>
      <c r="X148" s="37"/>
      <c r="Y148" s="37"/>
      <c r="Z148" s="37"/>
      <c r="AA148" s="37"/>
      <c r="AB148" s="37"/>
      <c r="AC148" s="37"/>
      <c r="AD148" s="37"/>
      <c r="AE148" s="37"/>
      <c r="AT148" s="19" t="s">
        <v>421</v>
      </c>
      <c r="AU148" s="19" t="s">
        <v>97</v>
      </c>
    </row>
    <row r="149" spans="1:65" s="2" customFormat="1" ht="21.75" customHeight="1">
      <c r="A149" s="37"/>
      <c r="B149" s="38"/>
      <c r="C149" s="195" t="s">
        <v>463</v>
      </c>
      <c r="D149" s="195" t="s">
        <v>264</v>
      </c>
      <c r="E149" s="196" t="s">
        <v>5839</v>
      </c>
      <c r="F149" s="197" t="s">
        <v>5840</v>
      </c>
      <c r="G149" s="198" t="s">
        <v>518</v>
      </c>
      <c r="H149" s="199">
        <v>1</v>
      </c>
      <c r="I149" s="200"/>
      <c r="J149" s="201">
        <f>ROUND(I149*H149,2)</f>
        <v>0</v>
      </c>
      <c r="K149" s="197" t="s">
        <v>44</v>
      </c>
      <c r="L149" s="42"/>
      <c r="M149" s="202" t="s">
        <v>44</v>
      </c>
      <c r="N149" s="203" t="s">
        <v>53</v>
      </c>
      <c r="O149" s="67"/>
      <c r="P149" s="204">
        <f>O149*H149</f>
        <v>0</v>
      </c>
      <c r="Q149" s="204">
        <v>0</v>
      </c>
      <c r="R149" s="204">
        <f>Q149*H149</f>
        <v>0</v>
      </c>
      <c r="S149" s="204">
        <v>0</v>
      </c>
      <c r="T149" s="205">
        <f>S149*H149</f>
        <v>0</v>
      </c>
      <c r="U149" s="37"/>
      <c r="V149" s="37"/>
      <c r="W149" s="37"/>
      <c r="X149" s="37"/>
      <c r="Y149" s="37"/>
      <c r="Z149" s="37"/>
      <c r="AA149" s="37"/>
      <c r="AB149" s="37"/>
      <c r="AC149" s="37"/>
      <c r="AD149" s="37"/>
      <c r="AE149" s="37"/>
      <c r="AR149" s="206" t="s">
        <v>104</v>
      </c>
      <c r="AT149" s="206" t="s">
        <v>264</v>
      </c>
      <c r="AU149" s="206" t="s">
        <v>97</v>
      </c>
      <c r="AY149" s="19" t="s">
        <v>262</v>
      </c>
      <c r="BE149" s="207">
        <f>IF(N149="základní",J149,0)</f>
        <v>0</v>
      </c>
      <c r="BF149" s="207">
        <f>IF(N149="snížená",J149,0)</f>
        <v>0</v>
      </c>
      <c r="BG149" s="207">
        <f>IF(N149="zákl. přenesená",J149,0)</f>
        <v>0</v>
      </c>
      <c r="BH149" s="207">
        <f>IF(N149="sníž. přenesená",J149,0)</f>
        <v>0</v>
      </c>
      <c r="BI149" s="207">
        <f>IF(N149="nulová",J149,0)</f>
        <v>0</v>
      </c>
      <c r="BJ149" s="19" t="s">
        <v>89</v>
      </c>
      <c r="BK149" s="207">
        <f>ROUND(I149*H149,2)</f>
        <v>0</v>
      </c>
      <c r="BL149" s="19" t="s">
        <v>104</v>
      </c>
      <c r="BM149" s="206" t="s">
        <v>657</v>
      </c>
    </row>
    <row r="150" spans="1:65" s="2" customFormat="1" ht="36">
      <c r="A150" s="37"/>
      <c r="B150" s="38"/>
      <c r="C150" s="39"/>
      <c r="D150" s="208" t="s">
        <v>421</v>
      </c>
      <c r="E150" s="39"/>
      <c r="F150" s="209" t="s">
        <v>5841</v>
      </c>
      <c r="G150" s="39"/>
      <c r="H150" s="39"/>
      <c r="I150" s="118"/>
      <c r="J150" s="39"/>
      <c r="K150" s="39"/>
      <c r="L150" s="42"/>
      <c r="M150" s="210"/>
      <c r="N150" s="211"/>
      <c r="O150" s="67"/>
      <c r="P150" s="67"/>
      <c r="Q150" s="67"/>
      <c r="R150" s="67"/>
      <c r="S150" s="67"/>
      <c r="T150" s="68"/>
      <c r="U150" s="37"/>
      <c r="V150" s="37"/>
      <c r="W150" s="37"/>
      <c r="X150" s="37"/>
      <c r="Y150" s="37"/>
      <c r="Z150" s="37"/>
      <c r="AA150" s="37"/>
      <c r="AB150" s="37"/>
      <c r="AC150" s="37"/>
      <c r="AD150" s="37"/>
      <c r="AE150" s="37"/>
      <c r="AT150" s="19" t="s">
        <v>421</v>
      </c>
      <c r="AU150" s="19" t="s">
        <v>97</v>
      </c>
    </row>
    <row r="151" spans="1:65" s="12" customFormat="1" ht="20.9" customHeight="1">
      <c r="B151" s="179"/>
      <c r="C151" s="180"/>
      <c r="D151" s="181" t="s">
        <v>81</v>
      </c>
      <c r="E151" s="193" t="s">
        <v>5658</v>
      </c>
      <c r="F151" s="193" t="s">
        <v>5842</v>
      </c>
      <c r="G151" s="180"/>
      <c r="H151" s="180"/>
      <c r="I151" s="183"/>
      <c r="J151" s="194">
        <f>BK151</f>
        <v>0</v>
      </c>
      <c r="K151" s="180"/>
      <c r="L151" s="185"/>
      <c r="M151" s="186"/>
      <c r="N151" s="187"/>
      <c r="O151" s="187"/>
      <c r="P151" s="188">
        <f>SUM(P152:P161)</f>
        <v>0</v>
      </c>
      <c r="Q151" s="187"/>
      <c r="R151" s="188">
        <f>SUM(R152:R161)</f>
        <v>0</v>
      </c>
      <c r="S151" s="187"/>
      <c r="T151" s="189">
        <f>SUM(T152:T161)</f>
        <v>0</v>
      </c>
      <c r="AR151" s="190" t="s">
        <v>89</v>
      </c>
      <c r="AT151" s="191" t="s">
        <v>81</v>
      </c>
      <c r="AU151" s="191" t="s">
        <v>91</v>
      </c>
      <c r="AY151" s="190" t="s">
        <v>262</v>
      </c>
      <c r="BK151" s="192">
        <f>SUM(BK152:BK161)</f>
        <v>0</v>
      </c>
    </row>
    <row r="152" spans="1:65" s="2" customFormat="1" ht="21.75" customHeight="1">
      <c r="A152" s="37"/>
      <c r="B152" s="38"/>
      <c r="C152" s="195" t="s">
        <v>467</v>
      </c>
      <c r="D152" s="195" t="s">
        <v>264</v>
      </c>
      <c r="E152" s="196" t="s">
        <v>5843</v>
      </c>
      <c r="F152" s="197" t="s">
        <v>5844</v>
      </c>
      <c r="G152" s="198" t="s">
        <v>518</v>
      </c>
      <c r="H152" s="199">
        <v>1</v>
      </c>
      <c r="I152" s="200"/>
      <c r="J152" s="201">
        <f>ROUND(I152*H152,2)</f>
        <v>0</v>
      </c>
      <c r="K152" s="197" t="s">
        <v>44</v>
      </c>
      <c r="L152" s="42"/>
      <c r="M152" s="202" t="s">
        <v>44</v>
      </c>
      <c r="N152" s="203" t="s">
        <v>53</v>
      </c>
      <c r="O152" s="67"/>
      <c r="P152" s="204">
        <f>O152*H152</f>
        <v>0</v>
      </c>
      <c r="Q152" s="204">
        <v>0</v>
      </c>
      <c r="R152" s="204">
        <f>Q152*H152</f>
        <v>0</v>
      </c>
      <c r="S152" s="204">
        <v>0</v>
      </c>
      <c r="T152" s="205">
        <f>S152*H152</f>
        <v>0</v>
      </c>
      <c r="U152" s="37"/>
      <c r="V152" s="37"/>
      <c r="W152" s="37"/>
      <c r="X152" s="37"/>
      <c r="Y152" s="37"/>
      <c r="Z152" s="37"/>
      <c r="AA152" s="37"/>
      <c r="AB152" s="37"/>
      <c r="AC152" s="37"/>
      <c r="AD152" s="37"/>
      <c r="AE152" s="37"/>
      <c r="AR152" s="206" t="s">
        <v>104</v>
      </c>
      <c r="AT152" s="206" t="s">
        <v>264</v>
      </c>
      <c r="AU152" s="206" t="s">
        <v>97</v>
      </c>
      <c r="AY152" s="19" t="s">
        <v>262</v>
      </c>
      <c r="BE152" s="207">
        <f>IF(N152="základní",J152,0)</f>
        <v>0</v>
      </c>
      <c r="BF152" s="207">
        <f>IF(N152="snížená",J152,0)</f>
        <v>0</v>
      </c>
      <c r="BG152" s="207">
        <f>IF(N152="zákl. přenesená",J152,0)</f>
        <v>0</v>
      </c>
      <c r="BH152" s="207">
        <f>IF(N152="sníž. přenesená",J152,0)</f>
        <v>0</v>
      </c>
      <c r="BI152" s="207">
        <f>IF(N152="nulová",J152,0)</f>
        <v>0</v>
      </c>
      <c r="BJ152" s="19" t="s">
        <v>89</v>
      </c>
      <c r="BK152" s="207">
        <f>ROUND(I152*H152,2)</f>
        <v>0</v>
      </c>
      <c r="BL152" s="19" t="s">
        <v>104</v>
      </c>
      <c r="BM152" s="206" t="s">
        <v>668</v>
      </c>
    </row>
    <row r="153" spans="1:65" s="2" customFormat="1" ht="63">
      <c r="A153" s="37"/>
      <c r="B153" s="38"/>
      <c r="C153" s="39"/>
      <c r="D153" s="208" t="s">
        <v>421</v>
      </c>
      <c r="E153" s="39"/>
      <c r="F153" s="209" t="s">
        <v>5845</v>
      </c>
      <c r="G153" s="39"/>
      <c r="H153" s="39"/>
      <c r="I153" s="118"/>
      <c r="J153" s="39"/>
      <c r="K153" s="39"/>
      <c r="L153" s="42"/>
      <c r="M153" s="210"/>
      <c r="N153" s="211"/>
      <c r="O153" s="67"/>
      <c r="P153" s="67"/>
      <c r="Q153" s="67"/>
      <c r="R153" s="67"/>
      <c r="S153" s="67"/>
      <c r="T153" s="68"/>
      <c r="U153" s="37"/>
      <c r="V153" s="37"/>
      <c r="W153" s="37"/>
      <c r="X153" s="37"/>
      <c r="Y153" s="37"/>
      <c r="Z153" s="37"/>
      <c r="AA153" s="37"/>
      <c r="AB153" s="37"/>
      <c r="AC153" s="37"/>
      <c r="AD153" s="37"/>
      <c r="AE153" s="37"/>
      <c r="AT153" s="19" t="s">
        <v>421</v>
      </c>
      <c r="AU153" s="19" t="s">
        <v>97</v>
      </c>
    </row>
    <row r="154" spans="1:65" s="2" customFormat="1" ht="16.5" customHeight="1">
      <c r="A154" s="37"/>
      <c r="B154" s="38"/>
      <c r="C154" s="195" t="s">
        <v>475</v>
      </c>
      <c r="D154" s="195" t="s">
        <v>264</v>
      </c>
      <c r="E154" s="196" t="s">
        <v>5846</v>
      </c>
      <c r="F154" s="197" t="s">
        <v>5847</v>
      </c>
      <c r="G154" s="198" t="s">
        <v>518</v>
      </c>
      <c r="H154" s="199">
        <v>1</v>
      </c>
      <c r="I154" s="200"/>
      <c r="J154" s="201">
        <f>ROUND(I154*H154,2)</f>
        <v>0</v>
      </c>
      <c r="K154" s="197" t="s">
        <v>44</v>
      </c>
      <c r="L154" s="42"/>
      <c r="M154" s="202" t="s">
        <v>44</v>
      </c>
      <c r="N154" s="203" t="s">
        <v>53</v>
      </c>
      <c r="O154" s="67"/>
      <c r="P154" s="204">
        <f>O154*H154</f>
        <v>0</v>
      </c>
      <c r="Q154" s="204">
        <v>0</v>
      </c>
      <c r="R154" s="204">
        <f>Q154*H154</f>
        <v>0</v>
      </c>
      <c r="S154" s="204">
        <v>0</v>
      </c>
      <c r="T154" s="205">
        <f>S154*H154</f>
        <v>0</v>
      </c>
      <c r="U154" s="37"/>
      <c r="V154" s="37"/>
      <c r="W154" s="37"/>
      <c r="X154" s="37"/>
      <c r="Y154" s="37"/>
      <c r="Z154" s="37"/>
      <c r="AA154" s="37"/>
      <c r="AB154" s="37"/>
      <c r="AC154" s="37"/>
      <c r="AD154" s="37"/>
      <c r="AE154" s="37"/>
      <c r="AR154" s="206" t="s">
        <v>104</v>
      </c>
      <c r="AT154" s="206" t="s">
        <v>264</v>
      </c>
      <c r="AU154" s="206" t="s">
        <v>97</v>
      </c>
      <c r="AY154" s="19" t="s">
        <v>262</v>
      </c>
      <c r="BE154" s="207">
        <f>IF(N154="základní",J154,0)</f>
        <v>0</v>
      </c>
      <c r="BF154" s="207">
        <f>IF(N154="snížená",J154,0)</f>
        <v>0</v>
      </c>
      <c r="BG154" s="207">
        <f>IF(N154="zákl. přenesená",J154,0)</f>
        <v>0</v>
      </c>
      <c r="BH154" s="207">
        <f>IF(N154="sníž. přenesená",J154,0)</f>
        <v>0</v>
      </c>
      <c r="BI154" s="207">
        <f>IF(N154="nulová",J154,0)</f>
        <v>0</v>
      </c>
      <c r="BJ154" s="19" t="s">
        <v>89</v>
      </c>
      <c r="BK154" s="207">
        <f>ROUND(I154*H154,2)</f>
        <v>0</v>
      </c>
      <c r="BL154" s="19" t="s">
        <v>104</v>
      </c>
      <c r="BM154" s="206" t="s">
        <v>708</v>
      </c>
    </row>
    <row r="155" spans="1:65" s="2" customFormat="1" ht="18">
      <c r="A155" s="37"/>
      <c r="B155" s="38"/>
      <c r="C155" s="39"/>
      <c r="D155" s="208" t="s">
        <v>421</v>
      </c>
      <c r="E155" s="39"/>
      <c r="F155" s="209" t="s">
        <v>5848</v>
      </c>
      <c r="G155" s="39"/>
      <c r="H155" s="39"/>
      <c r="I155" s="118"/>
      <c r="J155" s="39"/>
      <c r="K155" s="39"/>
      <c r="L155" s="42"/>
      <c r="M155" s="210"/>
      <c r="N155" s="211"/>
      <c r="O155" s="67"/>
      <c r="P155" s="67"/>
      <c r="Q155" s="67"/>
      <c r="R155" s="67"/>
      <c r="S155" s="67"/>
      <c r="T155" s="68"/>
      <c r="U155" s="37"/>
      <c r="V155" s="37"/>
      <c r="W155" s="37"/>
      <c r="X155" s="37"/>
      <c r="Y155" s="37"/>
      <c r="Z155" s="37"/>
      <c r="AA155" s="37"/>
      <c r="AB155" s="37"/>
      <c r="AC155" s="37"/>
      <c r="AD155" s="37"/>
      <c r="AE155" s="37"/>
      <c r="AT155" s="19" t="s">
        <v>421</v>
      </c>
      <c r="AU155" s="19" t="s">
        <v>97</v>
      </c>
    </row>
    <row r="156" spans="1:65" s="2" customFormat="1" ht="21.75" customHeight="1">
      <c r="A156" s="37"/>
      <c r="B156" s="38"/>
      <c r="C156" s="195" t="s">
        <v>7</v>
      </c>
      <c r="D156" s="195" t="s">
        <v>264</v>
      </c>
      <c r="E156" s="196" t="s">
        <v>5849</v>
      </c>
      <c r="F156" s="197" t="s">
        <v>5850</v>
      </c>
      <c r="G156" s="198" t="s">
        <v>518</v>
      </c>
      <c r="H156" s="199">
        <v>1</v>
      </c>
      <c r="I156" s="200"/>
      <c r="J156" s="201">
        <f>ROUND(I156*H156,2)</f>
        <v>0</v>
      </c>
      <c r="K156" s="197" t="s">
        <v>44</v>
      </c>
      <c r="L156" s="42"/>
      <c r="M156" s="202" t="s">
        <v>44</v>
      </c>
      <c r="N156" s="203" t="s">
        <v>53</v>
      </c>
      <c r="O156" s="67"/>
      <c r="P156" s="204">
        <f>O156*H156</f>
        <v>0</v>
      </c>
      <c r="Q156" s="204">
        <v>0</v>
      </c>
      <c r="R156" s="204">
        <f>Q156*H156</f>
        <v>0</v>
      </c>
      <c r="S156" s="204">
        <v>0</v>
      </c>
      <c r="T156" s="205">
        <f>S156*H156</f>
        <v>0</v>
      </c>
      <c r="U156" s="37"/>
      <c r="V156" s="37"/>
      <c r="W156" s="37"/>
      <c r="X156" s="37"/>
      <c r="Y156" s="37"/>
      <c r="Z156" s="37"/>
      <c r="AA156" s="37"/>
      <c r="AB156" s="37"/>
      <c r="AC156" s="37"/>
      <c r="AD156" s="37"/>
      <c r="AE156" s="37"/>
      <c r="AR156" s="206" t="s">
        <v>104</v>
      </c>
      <c r="AT156" s="206" t="s">
        <v>264</v>
      </c>
      <c r="AU156" s="206" t="s">
        <v>97</v>
      </c>
      <c r="AY156" s="19" t="s">
        <v>262</v>
      </c>
      <c r="BE156" s="207">
        <f>IF(N156="základní",J156,0)</f>
        <v>0</v>
      </c>
      <c r="BF156" s="207">
        <f>IF(N156="snížená",J156,0)</f>
        <v>0</v>
      </c>
      <c r="BG156" s="207">
        <f>IF(N156="zákl. přenesená",J156,0)</f>
        <v>0</v>
      </c>
      <c r="BH156" s="207">
        <f>IF(N156="sníž. přenesená",J156,0)</f>
        <v>0</v>
      </c>
      <c r="BI156" s="207">
        <f>IF(N156="nulová",J156,0)</f>
        <v>0</v>
      </c>
      <c r="BJ156" s="19" t="s">
        <v>89</v>
      </c>
      <c r="BK156" s="207">
        <f>ROUND(I156*H156,2)</f>
        <v>0</v>
      </c>
      <c r="BL156" s="19" t="s">
        <v>104</v>
      </c>
      <c r="BM156" s="206" t="s">
        <v>718</v>
      </c>
    </row>
    <row r="157" spans="1:65" s="2" customFormat="1" ht="36">
      <c r="A157" s="37"/>
      <c r="B157" s="38"/>
      <c r="C157" s="39"/>
      <c r="D157" s="208" t="s">
        <v>421</v>
      </c>
      <c r="E157" s="39"/>
      <c r="F157" s="209" t="s">
        <v>5851</v>
      </c>
      <c r="G157" s="39"/>
      <c r="H157" s="39"/>
      <c r="I157" s="118"/>
      <c r="J157" s="39"/>
      <c r="K157" s="39"/>
      <c r="L157" s="42"/>
      <c r="M157" s="210"/>
      <c r="N157" s="211"/>
      <c r="O157" s="67"/>
      <c r="P157" s="67"/>
      <c r="Q157" s="67"/>
      <c r="R157" s="67"/>
      <c r="S157" s="67"/>
      <c r="T157" s="68"/>
      <c r="U157" s="37"/>
      <c r="V157" s="37"/>
      <c r="W157" s="37"/>
      <c r="X157" s="37"/>
      <c r="Y157" s="37"/>
      <c r="Z157" s="37"/>
      <c r="AA157" s="37"/>
      <c r="AB157" s="37"/>
      <c r="AC157" s="37"/>
      <c r="AD157" s="37"/>
      <c r="AE157" s="37"/>
      <c r="AT157" s="19" t="s">
        <v>421</v>
      </c>
      <c r="AU157" s="19" t="s">
        <v>97</v>
      </c>
    </row>
    <row r="158" spans="1:65" s="2" customFormat="1" ht="33" customHeight="1">
      <c r="A158" s="37"/>
      <c r="B158" s="38"/>
      <c r="C158" s="195" t="s">
        <v>496</v>
      </c>
      <c r="D158" s="195" t="s">
        <v>264</v>
      </c>
      <c r="E158" s="196" t="s">
        <v>5852</v>
      </c>
      <c r="F158" s="197" t="s">
        <v>5853</v>
      </c>
      <c r="G158" s="198" t="s">
        <v>518</v>
      </c>
      <c r="H158" s="199">
        <v>1</v>
      </c>
      <c r="I158" s="200"/>
      <c r="J158" s="201">
        <f>ROUND(I158*H158,2)</f>
        <v>0</v>
      </c>
      <c r="K158" s="197" t="s">
        <v>44</v>
      </c>
      <c r="L158" s="42"/>
      <c r="M158" s="202" t="s">
        <v>44</v>
      </c>
      <c r="N158" s="203" t="s">
        <v>53</v>
      </c>
      <c r="O158" s="67"/>
      <c r="P158" s="204">
        <f>O158*H158</f>
        <v>0</v>
      </c>
      <c r="Q158" s="204">
        <v>0</v>
      </c>
      <c r="R158" s="204">
        <f>Q158*H158</f>
        <v>0</v>
      </c>
      <c r="S158" s="204">
        <v>0</v>
      </c>
      <c r="T158" s="205">
        <f>S158*H158</f>
        <v>0</v>
      </c>
      <c r="U158" s="37"/>
      <c r="V158" s="37"/>
      <c r="W158" s="37"/>
      <c r="X158" s="37"/>
      <c r="Y158" s="37"/>
      <c r="Z158" s="37"/>
      <c r="AA158" s="37"/>
      <c r="AB158" s="37"/>
      <c r="AC158" s="37"/>
      <c r="AD158" s="37"/>
      <c r="AE158" s="37"/>
      <c r="AR158" s="206" t="s">
        <v>104</v>
      </c>
      <c r="AT158" s="206" t="s">
        <v>264</v>
      </c>
      <c r="AU158" s="206" t="s">
        <v>97</v>
      </c>
      <c r="AY158" s="19" t="s">
        <v>262</v>
      </c>
      <c r="BE158" s="207">
        <f>IF(N158="základní",J158,0)</f>
        <v>0</v>
      </c>
      <c r="BF158" s="207">
        <f>IF(N158="snížená",J158,0)</f>
        <v>0</v>
      </c>
      <c r="BG158" s="207">
        <f>IF(N158="zákl. přenesená",J158,0)</f>
        <v>0</v>
      </c>
      <c r="BH158" s="207">
        <f>IF(N158="sníž. přenesená",J158,0)</f>
        <v>0</v>
      </c>
      <c r="BI158" s="207">
        <f>IF(N158="nulová",J158,0)</f>
        <v>0</v>
      </c>
      <c r="BJ158" s="19" t="s">
        <v>89</v>
      </c>
      <c r="BK158" s="207">
        <f>ROUND(I158*H158,2)</f>
        <v>0</v>
      </c>
      <c r="BL158" s="19" t="s">
        <v>104</v>
      </c>
      <c r="BM158" s="206" t="s">
        <v>733</v>
      </c>
    </row>
    <row r="159" spans="1:65" s="2" customFormat="1" ht="36">
      <c r="A159" s="37"/>
      <c r="B159" s="38"/>
      <c r="C159" s="39"/>
      <c r="D159" s="208" t="s">
        <v>421</v>
      </c>
      <c r="E159" s="39"/>
      <c r="F159" s="209" t="s">
        <v>5854</v>
      </c>
      <c r="G159" s="39"/>
      <c r="H159" s="39"/>
      <c r="I159" s="118"/>
      <c r="J159" s="39"/>
      <c r="K159" s="39"/>
      <c r="L159" s="42"/>
      <c r="M159" s="210"/>
      <c r="N159" s="211"/>
      <c r="O159" s="67"/>
      <c r="P159" s="67"/>
      <c r="Q159" s="67"/>
      <c r="R159" s="67"/>
      <c r="S159" s="67"/>
      <c r="T159" s="68"/>
      <c r="U159" s="37"/>
      <c r="V159" s="37"/>
      <c r="W159" s="37"/>
      <c r="X159" s="37"/>
      <c r="Y159" s="37"/>
      <c r="Z159" s="37"/>
      <c r="AA159" s="37"/>
      <c r="AB159" s="37"/>
      <c r="AC159" s="37"/>
      <c r="AD159" s="37"/>
      <c r="AE159" s="37"/>
      <c r="AT159" s="19" t="s">
        <v>421</v>
      </c>
      <c r="AU159" s="19" t="s">
        <v>97</v>
      </c>
    </row>
    <row r="160" spans="1:65" s="2" customFormat="1" ht="21.75" customHeight="1">
      <c r="A160" s="37"/>
      <c r="B160" s="38"/>
      <c r="C160" s="195" t="s">
        <v>511</v>
      </c>
      <c r="D160" s="195" t="s">
        <v>264</v>
      </c>
      <c r="E160" s="196" t="s">
        <v>5855</v>
      </c>
      <c r="F160" s="197" t="s">
        <v>5856</v>
      </c>
      <c r="G160" s="198" t="s">
        <v>518</v>
      </c>
      <c r="H160" s="199">
        <v>1</v>
      </c>
      <c r="I160" s="200"/>
      <c r="J160" s="201">
        <f>ROUND(I160*H160,2)</f>
        <v>0</v>
      </c>
      <c r="K160" s="197" t="s">
        <v>44</v>
      </c>
      <c r="L160" s="42"/>
      <c r="M160" s="202" t="s">
        <v>44</v>
      </c>
      <c r="N160" s="203" t="s">
        <v>53</v>
      </c>
      <c r="O160" s="67"/>
      <c r="P160" s="204">
        <f>O160*H160</f>
        <v>0</v>
      </c>
      <c r="Q160" s="204">
        <v>0</v>
      </c>
      <c r="R160" s="204">
        <f>Q160*H160</f>
        <v>0</v>
      </c>
      <c r="S160" s="204">
        <v>0</v>
      </c>
      <c r="T160" s="205">
        <f>S160*H160</f>
        <v>0</v>
      </c>
      <c r="U160" s="37"/>
      <c r="V160" s="37"/>
      <c r="W160" s="37"/>
      <c r="X160" s="37"/>
      <c r="Y160" s="37"/>
      <c r="Z160" s="37"/>
      <c r="AA160" s="37"/>
      <c r="AB160" s="37"/>
      <c r="AC160" s="37"/>
      <c r="AD160" s="37"/>
      <c r="AE160" s="37"/>
      <c r="AR160" s="206" t="s">
        <v>104</v>
      </c>
      <c r="AT160" s="206" t="s">
        <v>264</v>
      </c>
      <c r="AU160" s="206" t="s">
        <v>97</v>
      </c>
      <c r="AY160" s="19" t="s">
        <v>262</v>
      </c>
      <c r="BE160" s="207">
        <f>IF(N160="základní",J160,0)</f>
        <v>0</v>
      </c>
      <c r="BF160" s="207">
        <f>IF(N160="snížená",J160,0)</f>
        <v>0</v>
      </c>
      <c r="BG160" s="207">
        <f>IF(N160="zákl. přenesená",J160,0)</f>
        <v>0</v>
      </c>
      <c r="BH160" s="207">
        <f>IF(N160="sníž. přenesená",J160,0)</f>
        <v>0</v>
      </c>
      <c r="BI160" s="207">
        <f>IF(N160="nulová",J160,0)</f>
        <v>0</v>
      </c>
      <c r="BJ160" s="19" t="s">
        <v>89</v>
      </c>
      <c r="BK160" s="207">
        <f>ROUND(I160*H160,2)</f>
        <v>0</v>
      </c>
      <c r="BL160" s="19" t="s">
        <v>104</v>
      </c>
      <c r="BM160" s="206" t="s">
        <v>744</v>
      </c>
    </row>
    <row r="161" spans="1:65" s="2" customFormat="1" ht="36">
      <c r="A161" s="37"/>
      <c r="B161" s="38"/>
      <c r="C161" s="39"/>
      <c r="D161" s="208" t="s">
        <v>421</v>
      </c>
      <c r="E161" s="39"/>
      <c r="F161" s="209" t="s">
        <v>5857</v>
      </c>
      <c r="G161" s="39"/>
      <c r="H161" s="39"/>
      <c r="I161" s="118"/>
      <c r="J161" s="39"/>
      <c r="K161" s="39"/>
      <c r="L161" s="42"/>
      <c r="M161" s="210"/>
      <c r="N161" s="211"/>
      <c r="O161" s="67"/>
      <c r="P161" s="67"/>
      <c r="Q161" s="67"/>
      <c r="R161" s="67"/>
      <c r="S161" s="67"/>
      <c r="T161" s="68"/>
      <c r="U161" s="37"/>
      <c r="V161" s="37"/>
      <c r="W161" s="37"/>
      <c r="X161" s="37"/>
      <c r="Y161" s="37"/>
      <c r="Z161" s="37"/>
      <c r="AA161" s="37"/>
      <c r="AB161" s="37"/>
      <c r="AC161" s="37"/>
      <c r="AD161" s="37"/>
      <c r="AE161" s="37"/>
      <c r="AT161" s="19" t="s">
        <v>421</v>
      </c>
      <c r="AU161" s="19" t="s">
        <v>97</v>
      </c>
    </row>
    <row r="162" spans="1:65" s="12" customFormat="1" ht="22.75" customHeight="1">
      <c r="B162" s="179"/>
      <c r="C162" s="180"/>
      <c r="D162" s="181" t="s">
        <v>81</v>
      </c>
      <c r="E162" s="193" t="s">
        <v>5858</v>
      </c>
      <c r="F162" s="193" t="s">
        <v>5859</v>
      </c>
      <c r="G162" s="180"/>
      <c r="H162" s="180"/>
      <c r="I162" s="183"/>
      <c r="J162" s="194">
        <f>BK162</f>
        <v>0</v>
      </c>
      <c r="K162" s="180"/>
      <c r="L162" s="185"/>
      <c r="M162" s="186"/>
      <c r="N162" s="187"/>
      <c r="O162" s="187"/>
      <c r="P162" s="188">
        <f>P163</f>
        <v>0</v>
      </c>
      <c r="Q162" s="187"/>
      <c r="R162" s="188">
        <f>R163</f>
        <v>0</v>
      </c>
      <c r="S162" s="187"/>
      <c r="T162" s="189">
        <f>T163</f>
        <v>0</v>
      </c>
      <c r="AR162" s="190" t="s">
        <v>91</v>
      </c>
      <c r="AT162" s="191" t="s">
        <v>81</v>
      </c>
      <c r="AU162" s="191" t="s">
        <v>89</v>
      </c>
      <c r="AY162" s="190" t="s">
        <v>262</v>
      </c>
      <c r="BK162" s="192">
        <f>BK163</f>
        <v>0</v>
      </c>
    </row>
    <row r="163" spans="1:65" s="12" customFormat="1" ht="20.9" customHeight="1">
      <c r="B163" s="179"/>
      <c r="C163" s="180"/>
      <c r="D163" s="181" t="s">
        <v>81</v>
      </c>
      <c r="E163" s="193" t="s">
        <v>5662</v>
      </c>
      <c r="F163" s="193" t="s">
        <v>5860</v>
      </c>
      <c r="G163" s="180"/>
      <c r="H163" s="180"/>
      <c r="I163" s="183"/>
      <c r="J163" s="194">
        <f>BK163</f>
        <v>0</v>
      </c>
      <c r="K163" s="180"/>
      <c r="L163" s="185"/>
      <c r="M163" s="186"/>
      <c r="N163" s="187"/>
      <c r="O163" s="187"/>
      <c r="P163" s="188">
        <f>SUM(P164:P221)</f>
        <v>0</v>
      </c>
      <c r="Q163" s="187"/>
      <c r="R163" s="188">
        <f>SUM(R164:R221)</f>
        <v>0</v>
      </c>
      <c r="S163" s="187"/>
      <c r="T163" s="189">
        <f>SUM(T164:T221)</f>
        <v>0</v>
      </c>
      <c r="AR163" s="190" t="s">
        <v>89</v>
      </c>
      <c r="AT163" s="191" t="s">
        <v>81</v>
      </c>
      <c r="AU163" s="191" t="s">
        <v>91</v>
      </c>
      <c r="AY163" s="190" t="s">
        <v>262</v>
      </c>
      <c r="BK163" s="192">
        <f>SUM(BK164:BK221)</f>
        <v>0</v>
      </c>
    </row>
    <row r="164" spans="1:65" s="2" customFormat="1" ht="21.75" customHeight="1">
      <c r="A164" s="37"/>
      <c r="B164" s="38"/>
      <c r="C164" s="195" t="s">
        <v>515</v>
      </c>
      <c r="D164" s="195" t="s">
        <v>264</v>
      </c>
      <c r="E164" s="196" t="s">
        <v>5861</v>
      </c>
      <c r="F164" s="197" t="s">
        <v>5862</v>
      </c>
      <c r="G164" s="198" t="s">
        <v>590</v>
      </c>
      <c r="H164" s="199">
        <v>27</v>
      </c>
      <c r="I164" s="200"/>
      <c r="J164" s="201">
        <f>ROUND(I164*H164,2)</f>
        <v>0</v>
      </c>
      <c r="K164" s="197" t="s">
        <v>44</v>
      </c>
      <c r="L164" s="42"/>
      <c r="M164" s="202" t="s">
        <v>44</v>
      </c>
      <c r="N164" s="203" t="s">
        <v>53</v>
      </c>
      <c r="O164" s="67"/>
      <c r="P164" s="204">
        <f>O164*H164</f>
        <v>0</v>
      </c>
      <c r="Q164" s="204">
        <v>0</v>
      </c>
      <c r="R164" s="204">
        <f>Q164*H164</f>
        <v>0</v>
      </c>
      <c r="S164" s="204">
        <v>0</v>
      </c>
      <c r="T164" s="205">
        <f>S164*H164</f>
        <v>0</v>
      </c>
      <c r="U164" s="37"/>
      <c r="V164" s="37"/>
      <c r="W164" s="37"/>
      <c r="X164" s="37"/>
      <c r="Y164" s="37"/>
      <c r="Z164" s="37"/>
      <c r="AA164" s="37"/>
      <c r="AB164" s="37"/>
      <c r="AC164" s="37"/>
      <c r="AD164" s="37"/>
      <c r="AE164" s="37"/>
      <c r="AR164" s="206" t="s">
        <v>104</v>
      </c>
      <c r="AT164" s="206" t="s">
        <v>264</v>
      </c>
      <c r="AU164" s="206" t="s">
        <v>97</v>
      </c>
      <c r="AY164" s="19" t="s">
        <v>262</v>
      </c>
      <c r="BE164" s="207">
        <f>IF(N164="základní",J164,0)</f>
        <v>0</v>
      </c>
      <c r="BF164" s="207">
        <f>IF(N164="snížená",J164,0)</f>
        <v>0</v>
      </c>
      <c r="BG164" s="207">
        <f>IF(N164="zákl. přenesená",J164,0)</f>
        <v>0</v>
      </c>
      <c r="BH164" s="207">
        <f>IF(N164="sníž. přenesená",J164,0)</f>
        <v>0</v>
      </c>
      <c r="BI164" s="207">
        <f>IF(N164="nulová",J164,0)</f>
        <v>0</v>
      </c>
      <c r="BJ164" s="19" t="s">
        <v>89</v>
      </c>
      <c r="BK164" s="207">
        <f>ROUND(I164*H164,2)</f>
        <v>0</v>
      </c>
      <c r="BL164" s="19" t="s">
        <v>104</v>
      </c>
      <c r="BM164" s="206" t="s">
        <v>903</v>
      </c>
    </row>
    <row r="165" spans="1:65" s="2" customFormat="1" ht="27">
      <c r="A165" s="37"/>
      <c r="B165" s="38"/>
      <c r="C165" s="39"/>
      <c r="D165" s="208" t="s">
        <v>421</v>
      </c>
      <c r="E165" s="39"/>
      <c r="F165" s="209" t="s">
        <v>5863</v>
      </c>
      <c r="G165" s="39"/>
      <c r="H165" s="39"/>
      <c r="I165" s="118"/>
      <c r="J165" s="39"/>
      <c r="K165" s="39"/>
      <c r="L165" s="42"/>
      <c r="M165" s="210"/>
      <c r="N165" s="211"/>
      <c r="O165" s="67"/>
      <c r="P165" s="67"/>
      <c r="Q165" s="67"/>
      <c r="R165" s="67"/>
      <c r="S165" s="67"/>
      <c r="T165" s="68"/>
      <c r="U165" s="37"/>
      <c r="V165" s="37"/>
      <c r="W165" s="37"/>
      <c r="X165" s="37"/>
      <c r="Y165" s="37"/>
      <c r="Z165" s="37"/>
      <c r="AA165" s="37"/>
      <c r="AB165" s="37"/>
      <c r="AC165" s="37"/>
      <c r="AD165" s="37"/>
      <c r="AE165" s="37"/>
      <c r="AT165" s="19" t="s">
        <v>421</v>
      </c>
      <c r="AU165" s="19" t="s">
        <v>97</v>
      </c>
    </row>
    <row r="166" spans="1:65" s="2" customFormat="1" ht="21.75" customHeight="1">
      <c r="A166" s="37"/>
      <c r="B166" s="38"/>
      <c r="C166" s="195" t="s">
        <v>523</v>
      </c>
      <c r="D166" s="195" t="s">
        <v>264</v>
      </c>
      <c r="E166" s="196" t="s">
        <v>5864</v>
      </c>
      <c r="F166" s="197" t="s">
        <v>5865</v>
      </c>
      <c r="G166" s="198" t="s">
        <v>590</v>
      </c>
      <c r="H166" s="199">
        <v>15</v>
      </c>
      <c r="I166" s="200"/>
      <c r="J166" s="201">
        <f>ROUND(I166*H166,2)</f>
        <v>0</v>
      </c>
      <c r="K166" s="197" t="s">
        <v>44</v>
      </c>
      <c r="L166" s="42"/>
      <c r="M166" s="202" t="s">
        <v>44</v>
      </c>
      <c r="N166" s="203" t="s">
        <v>53</v>
      </c>
      <c r="O166" s="67"/>
      <c r="P166" s="204">
        <f>O166*H166</f>
        <v>0</v>
      </c>
      <c r="Q166" s="204">
        <v>0</v>
      </c>
      <c r="R166" s="204">
        <f>Q166*H166</f>
        <v>0</v>
      </c>
      <c r="S166" s="204">
        <v>0</v>
      </c>
      <c r="T166" s="205">
        <f>S166*H166</f>
        <v>0</v>
      </c>
      <c r="U166" s="37"/>
      <c r="V166" s="37"/>
      <c r="W166" s="37"/>
      <c r="X166" s="37"/>
      <c r="Y166" s="37"/>
      <c r="Z166" s="37"/>
      <c r="AA166" s="37"/>
      <c r="AB166" s="37"/>
      <c r="AC166" s="37"/>
      <c r="AD166" s="37"/>
      <c r="AE166" s="37"/>
      <c r="AR166" s="206" t="s">
        <v>104</v>
      </c>
      <c r="AT166" s="206" t="s">
        <v>264</v>
      </c>
      <c r="AU166" s="206" t="s">
        <v>97</v>
      </c>
      <c r="AY166" s="19" t="s">
        <v>262</v>
      </c>
      <c r="BE166" s="207">
        <f>IF(N166="základní",J166,0)</f>
        <v>0</v>
      </c>
      <c r="BF166" s="207">
        <f>IF(N166="snížená",J166,0)</f>
        <v>0</v>
      </c>
      <c r="BG166" s="207">
        <f>IF(N166="zákl. přenesená",J166,0)</f>
        <v>0</v>
      </c>
      <c r="BH166" s="207">
        <f>IF(N166="sníž. přenesená",J166,0)</f>
        <v>0</v>
      </c>
      <c r="BI166" s="207">
        <f>IF(N166="nulová",J166,0)</f>
        <v>0</v>
      </c>
      <c r="BJ166" s="19" t="s">
        <v>89</v>
      </c>
      <c r="BK166" s="207">
        <f>ROUND(I166*H166,2)</f>
        <v>0</v>
      </c>
      <c r="BL166" s="19" t="s">
        <v>104</v>
      </c>
      <c r="BM166" s="206" t="s">
        <v>939</v>
      </c>
    </row>
    <row r="167" spans="1:65" s="2" customFormat="1" ht="63">
      <c r="A167" s="37"/>
      <c r="B167" s="38"/>
      <c r="C167" s="39"/>
      <c r="D167" s="208" t="s">
        <v>421</v>
      </c>
      <c r="E167" s="39"/>
      <c r="F167" s="209" t="s">
        <v>5866</v>
      </c>
      <c r="G167" s="39"/>
      <c r="H167" s="39"/>
      <c r="I167" s="118"/>
      <c r="J167" s="39"/>
      <c r="K167" s="39"/>
      <c r="L167" s="42"/>
      <c r="M167" s="210"/>
      <c r="N167" s="211"/>
      <c r="O167" s="67"/>
      <c r="P167" s="67"/>
      <c r="Q167" s="67"/>
      <c r="R167" s="67"/>
      <c r="S167" s="67"/>
      <c r="T167" s="68"/>
      <c r="U167" s="37"/>
      <c r="V167" s="37"/>
      <c r="W167" s="37"/>
      <c r="X167" s="37"/>
      <c r="Y167" s="37"/>
      <c r="Z167" s="37"/>
      <c r="AA167" s="37"/>
      <c r="AB167" s="37"/>
      <c r="AC167" s="37"/>
      <c r="AD167" s="37"/>
      <c r="AE167" s="37"/>
      <c r="AT167" s="19" t="s">
        <v>421</v>
      </c>
      <c r="AU167" s="19" t="s">
        <v>97</v>
      </c>
    </row>
    <row r="168" spans="1:65" s="2" customFormat="1" ht="21.75" customHeight="1">
      <c r="A168" s="37"/>
      <c r="B168" s="38"/>
      <c r="C168" s="195" t="s">
        <v>529</v>
      </c>
      <c r="D168" s="195" t="s">
        <v>264</v>
      </c>
      <c r="E168" s="196" t="s">
        <v>5867</v>
      </c>
      <c r="F168" s="197" t="s">
        <v>5868</v>
      </c>
      <c r="G168" s="198" t="s">
        <v>590</v>
      </c>
      <c r="H168" s="199">
        <v>15</v>
      </c>
      <c r="I168" s="200"/>
      <c r="J168" s="201">
        <f>ROUND(I168*H168,2)</f>
        <v>0</v>
      </c>
      <c r="K168" s="197" t="s">
        <v>44</v>
      </c>
      <c r="L168" s="42"/>
      <c r="M168" s="202" t="s">
        <v>44</v>
      </c>
      <c r="N168" s="203" t="s">
        <v>53</v>
      </c>
      <c r="O168" s="67"/>
      <c r="P168" s="204">
        <f>O168*H168</f>
        <v>0</v>
      </c>
      <c r="Q168" s="204">
        <v>0</v>
      </c>
      <c r="R168" s="204">
        <f>Q168*H168</f>
        <v>0</v>
      </c>
      <c r="S168" s="204">
        <v>0</v>
      </c>
      <c r="T168" s="205">
        <f>S168*H168</f>
        <v>0</v>
      </c>
      <c r="U168" s="37"/>
      <c r="V168" s="37"/>
      <c r="W168" s="37"/>
      <c r="X168" s="37"/>
      <c r="Y168" s="37"/>
      <c r="Z168" s="37"/>
      <c r="AA168" s="37"/>
      <c r="AB168" s="37"/>
      <c r="AC168" s="37"/>
      <c r="AD168" s="37"/>
      <c r="AE168" s="37"/>
      <c r="AR168" s="206" t="s">
        <v>104</v>
      </c>
      <c r="AT168" s="206" t="s">
        <v>264</v>
      </c>
      <c r="AU168" s="206" t="s">
        <v>97</v>
      </c>
      <c r="AY168" s="19" t="s">
        <v>262</v>
      </c>
      <c r="BE168" s="207">
        <f>IF(N168="základní",J168,0)</f>
        <v>0</v>
      </c>
      <c r="BF168" s="207">
        <f>IF(N168="snížená",J168,0)</f>
        <v>0</v>
      </c>
      <c r="BG168" s="207">
        <f>IF(N168="zákl. přenesená",J168,0)</f>
        <v>0</v>
      </c>
      <c r="BH168" s="207">
        <f>IF(N168="sníž. přenesená",J168,0)</f>
        <v>0</v>
      </c>
      <c r="BI168" s="207">
        <f>IF(N168="nulová",J168,0)</f>
        <v>0</v>
      </c>
      <c r="BJ168" s="19" t="s">
        <v>89</v>
      </c>
      <c r="BK168" s="207">
        <f>ROUND(I168*H168,2)</f>
        <v>0</v>
      </c>
      <c r="BL168" s="19" t="s">
        <v>104</v>
      </c>
      <c r="BM168" s="206" t="s">
        <v>955</v>
      </c>
    </row>
    <row r="169" spans="1:65" s="2" customFormat="1" ht="63">
      <c r="A169" s="37"/>
      <c r="B169" s="38"/>
      <c r="C169" s="39"/>
      <c r="D169" s="208" t="s">
        <v>421</v>
      </c>
      <c r="E169" s="39"/>
      <c r="F169" s="209" t="s">
        <v>5869</v>
      </c>
      <c r="G169" s="39"/>
      <c r="H169" s="39"/>
      <c r="I169" s="118"/>
      <c r="J169" s="39"/>
      <c r="K169" s="39"/>
      <c r="L169" s="42"/>
      <c r="M169" s="210"/>
      <c r="N169" s="211"/>
      <c r="O169" s="67"/>
      <c r="P169" s="67"/>
      <c r="Q169" s="67"/>
      <c r="R169" s="67"/>
      <c r="S169" s="67"/>
      <c r="T169" s="68"/>
      <c r="U169" s="37"/>
      <c r="V169" s="37"/>
      <c r="W169" s="37"/>
      <c r="X169" s="37"/>
      <c r="Y169" s="37"/>
      <c r="Z169" s="37"/>
      <c r="AA169" s="37"/>
      <c r="AB169" s="37"/>
      <c r="AC169" s="37"/>
      <c r="AD169" s="37"/>
      <c r="AE169" s="37"/>
      <c r="AT169" s="19" t="s">
        <v>421</v>
      </c>
      <c r="AU169" s="19" t="s">
        <v>97</v>
      </c>
    </row>
    <row r="170" spans="1:65" s="2" customFormat="1" ht="21.75" customHeight="1">
      <c r="A170" s="37"/>
      <c r="B170" s="38"/>
      <c r="C170" s="195" t="s">
        <v>539</v>
      </c>
      <c r="D170" s="195" t="s">
        <v>264</v>
      </c>
      <c r="E170" s="196" t="s">
        <v>5870</v>
      </c>
      <c r="F170" s="197" t="s">
        <v>5871</v>
      </c>
      <c r="G170" s="198" t="s">
        <v>590</v>
      </c>
      <c r="H170" s="199">
        <v>15</v>
      </c>
      <c r="I170" s="200"/>
      <c r="J170" s="201">
        <f>ROUND(I170*H170,2)</f>
        <v>0</v>
      </c>
      <c r="K170" s="197" t="s">
        <v>44</v>
      </c>
      <c r="L170" s="42"/>
      <c r="M170" s="202" t="s">
        <v>44</v>
      </c>
      <c r="N170" s="203" t="s">
        <v>53</v>
      </c>
      <c r="O170" s="67"/>
      <c r="P170" s="204">
        <f>O170*H170</f>
        <v>0</v>
      </c>
      <c r="Q170" s="204">
        <v>0</v>
      </c>
      <c r="R170" s="204">
        <f>Q170*H170</f>
        <v>0</v>
      </c>
      <c r="S170" s="204">
        <v>0</v>
      </c>
      <c r="T170" s="205">
        <f>S170*H170</f>
        <v>0</v>
      </c>
      <c r="U170" s="37"/>
      <c r="V170" s="37"/>
      <c r="W170" s="37"/>
      <c r="X170" s="37"/>
      <c r="Y170" s="37"/>
      <c r="Z170" s="37"/>
      <c r="AA170" s="37"/>
      <c r="AB170" s="37"/>
      <c r="AC170" s="37"/>
      <c r="AD170" s="37"/>
      <c r="AE170" s="37"/>
      <c r="AR170" s="206" t="s">
        <v>104</v>
      </c>
      <c r="AT170" s="206" t="s">
        <v>264</v>
      </c>
      <c r="AU170" s="206" t="s">
        <v>97</v>
      </c>
      <c r="AY170" s="19" t="s">
        <v>262</v>
      </c>
      <c r="BE170" s="207">
        <f>IF(N170="základní",J170,0)</f>
        <v>0</v>
      </c>
      <c r="BF170" s="207">
        <f>IF(N170="snížená",J170,0)</f>
        <v>0</v>
      </c>
      <c r="BG170" s="207">
        <f>IF(N170="zákl. přenesená",J170,0)</f>
        <v>0</v>
      </c>
      <c r="BH170" s="207">
        <f>IF(N170="sníž. přenesená",J170,0)</f>
        <v>0</v>
      </c>
      <c r="BI170" s="207">
        <f>IF(N170="nulová",J170,0)</f>
        <v>0</v>
      </c>
      <c r="BJ170" s="19" t="s">
        <v>89</v>
      </c>
      <c r="BK170" s="207">
        <f>ROUND(I170*H170,2)</f>
        <v>0</v>
      </c>
      <c r="BL170" s="19" t="s">
        <v>104</v>
      </c>
      <c r="BM170" s="206" t="s">
        <v>982</v>
      </c>
    </row>
    <row r="171" spans="1:65" s="2" customFormat="1" ht="63">
      <c r="A171" s="37"/>
      <c r="B171" s="38"/>
      <c r="C171" s="39"/>
      <c r="D171" s="208" t="s">
        <v>421</v>
      </c>
      <c r="E171" s="39"/>
      <c r="F171" s="209" t="s">
        <v>5872</v>
      </c>
      <c r="G171" s="39"/>
      <c r="H171" s="39"/>
      <c r="I171" s="118"/>
      <c r="J171" s="39"/>
      <c r="K171" s="39"/>
      <c r="L171" s="42"/>
      <c r="M171" s="210"/>
      <c r="N171" s="211"/>
      <c r="O171" s="67"/>
      <c r="P171" s="67"/>
      <c r="Q171" s="67"/>
      <c r="R171" s="67"/>
      <c r="S171" s="67"/>
      <c r="T171" s="68"/>
      <c r="U171" s="37"/>
      <c r="V171" s="37"/>
      <c r="W171" s="37"/>
      <c r="X171" s="37"/>
      <c r="Y171" s="37"/>
      <c r="Z171" s="37"/>
      <c r="AA171" s="37"/>
      <c r="AB171" s="37"/>
      <c r="AC171" s="37"/>
      <c r="AD171" s="37"/>
      <c r="AE171" s="37"/>
      <c r="AT171" s="19" t="s">
        <v>421</v>
      </c>
      <c r="AU171" s="19" t="s">
        <v>97</v>
      </c>
    </row>
    <row r="172" spans="1:65" s="2" customFormat="1" ht="21.75" customHeight="1">
      <c r="A172" s="37"/>
      <c r="B172" s="38"/>
      <c r="C172" s="195" t="s">
        <v>546</v>
      </c>
      <c r="D172" s="195" t="s">
        <v>264</v>
      </c>
      <c r="E172" s="196" t="s">
        <v>5873</v>
      </c>
      <c r="F172" s="197" t="s">
        <v>5874</v>
      </c>
      <c r="G172" s="198" t="s">
        <v>590</v>
      </c>
      <c r="H172" s="199">
        <v>13</v>
      </c>
      <c r="I172" s="200"/>
      <c r="J172" s="201">
        <f>ROUND(I172*H172,2)</f>
        <v>0</v>
      </c>
      <c r="K172" s="197" t="s">
        <v>44</v>
      </c>
      <c r="L172" s="42"/>
      <c r="M172" s="202" t="s">
        <v>44</v>
      </c>
      <c r="N172" s="203" t="s">
        <v>53</v>
      </c>
      <c r="O172" s="67"/>
      <c r="P172" s="204">
        <f>O172*H172</f>
        <v>0</v>
      </c>
      <c r="Q172" s="204">
        <v>0</v>
      </c>
      <c r="R172" s="204">
        <f>Q172*H172</f>
        <v>0</v>
      </c>
      <c r="S172" s="204">
        <v>0</v>
      </c>
      <c r="T172" s="205">
        <f>S172*H172</f>
        <v>0</v>
      </c>
      <c r="U172" s="37"/>
      <c r="V172" s="37"/>
      <c r="W172" s="37"/>
      <c r="X172" s="37"/>
      <c r="Y172" s="37"/>
      <c r="Z172" s="37"/>
      <c r="AA172" s="37"/>
      <c r="AB172" s="37"/>
      <c r="AC172" s="37"/>
      <c r="AD172" s="37"/>
      <c r="AE172" s="37"/>
      <c r="AR172" s="206" t="s">
        <v>104</v>
      </c>
      <c r="AT172" s="206" t="s">
        <v>264</v>
      </c>
      <c r="AU172" s="206" t="s">
        <v>97</v>
      </c>
      <c r="AY172" s="19" t="s">
        <v>262</v>
      </c>
      <c r="BE172" s="207">
        <f>IF(N172="základní",J172,0)</f>
        <v>0</v>
      </c>
      <c r="BF172" s="207">
        <f>IF(N172="snížená",J172,0)</f>
        <v>0</v>
      </c>
      <c r="BG172" s="207">
        <f>IF(N172="zákl. přenesená",J172,0)</f>
        <v>0</v>
      </c>
      <c r="BH172" s="207">
        <f>IF(N172="sníž. přenesená",J172,0)</f>
        <v>0</v>
      </c>
      <c r="BI172" s="207">
        <f>IF(N172="nulová",J172,0)</f>
        <v>0</v>
      </c>
      <c r="BJ172" s="19" t="s">
        <v>89</v>
      </c>
      <c r="BK172" s="207">
        <f>ROUND(I172*H172,2)</f>
        <v>0</v>
      </c>
      <c r="BL172" s="19" t="s">
        <v>104</v>
      </c>
      <c r="BM172" s="206" t="s">
        <v>1014</v>
      </c>
    </row>
    <row r="173" spans="1:65" s="2" customFormat="1" ht="36">
      <c r="A173" s="37"/>
      <c r="B173" s="38"/>
      <c r="C173" s="39"/>
      <c r="D173" s="208" t="s">
        <v>421</v>
      </c>
      <c r="E173" s="39"/>
      <c r="F173" s="209" t="s">
        <v>5875</v>
      </c>
      <c r="G173" s="39"/>
      <c r="H173" s="39"/>
      <c r="I173" s="118"/>
      <c r="J173" s="39"/>
      <c r="K173" s="39"/>
      <c r="L173" s="42"/>
      <c r="M173" s="210"/>
      <c r="N173" s="211"/>
      <c r="O173" s="67"/>
      <c r="P173" s="67"/>
      <c r="Q173" s="67"/>
      <c r="R173" s="67"/>
      <c r="S173" s="67"/>
      <c r="T173" s="68"/>
      <c r="U173" s="37"/>
      <c r="V173" s="37"/>
      <c r="W173" s="37"/>
      <c r="X173" s="37"/>
      <c r="Y173" s="37"/>
      <c r="Z173" s="37"/>
      <c r="AA173" s="37"/>
      <c r="AB173" s="37"/>
      <c r="AC173" s="37"/>
      <c r="AD173" s="37"/>
      <c r="AE173" s="37"/>
      <c r="AT173" s="19" t="s">
        <v>421</v>
      </c>
      <c r="AU173" s="19" t="s">
        <v>97</v>
      </c>
    </row>
    <row r="174" spans="1:65" s="2" customFormat="1" ht="21.75" customHeight="1">
      <c r="A174" s="37"/>
      <c r="B174" s="38"/>
      <c r="C174" s="195" t="s">
        <v>581</v>
      </c>
      <c r="D174" s="195" t="s">
        <v>264</v>
      </c>
      <c r="E174" s="196" t="s">
        <v>5876</v>
      </c>
      <c r="F174" s="197" t="s">
        <v>5877</v>
      </c>
      <c r="G174" s="198" t="s">
        <v>590</v>
      </c>
      <c r="H174" s="199">
        <v>30</v>
      </c>
      <c r="I174" s="200"/>
      <c r="J174" s="201">
        <f>ROUND(I174*H174,2)</f>
        <v>0</v>
      </c>
      <c r="K174" s="197" t="s">
        <v>44</v>
      </c>
      <c r="L174" s="42"/>
      <c r="M174" s="202" t="s">
        <v>44</v>
      </c>
      <c r="N174" s="203" t="s">
        <v>53</v>
      </c>
      <c r="O174" s="67"/>
      <c r="P174" s="204">
        <f>O174*H174</f>
        <v>0</v>
      </c>
      <c r="Q174" s="204">
        <v>0</v>
      </c>
      <c r="R174" s="204">
        <f>Q174*H174</f>
        <v>0</v>
      </c>
      <c r="S174" s="204">
        <v>0</v>
      </c>
      <c r="T174" s="205">
        <f>S174*H174</f>
        <v>0</v>
      </c>
      <c r="U174" s="37"/>
      <c r="V174" s="37"/>
      <c r="W174" s="37"/>
      <c r="X174" s="37"/>
      <c r="Y174" s="37"/>
      <c r="Z174" s="37"/>
      <c r="AA174" s="37"/>
      <c r="AB174" s="37"/>
      <c r="AC174" s="37"/>
      <c r="AD174" s="37"/>
      <c r="AE174" s="37"/>
      <c r="AR174" s="206" t="s">
        <v>104</v>
      </c>
      <c r="AT174" s="206" t="s">
        <v>264</v>
      </c>
      <c r="AU174" s="206" t="s">
        <v>97</v>
      </c>
      <c r="AY174" s="19" t="s">
        <v>262</v>
      </c>
      <c r="BE174" s="207">
        <f>IF(N174="základní",J174,0)</f>
        <v>0</v>
      </c>
      <c r="BF174" s="207">
        <f>IF(N174="snížená",J174,0)</f>
        <v>0</v>
      </c>
      <c r="BG174" s="207">
        <f>IF(N174="zákl. přenesená",J174,0)</f>
        <v>0</v>
      </c>
      <c r="BH174" s="207">
        <f>IF(N174="sníž. přenesená",J174,0)</f>
        <v>0</v>
      </c>
      <c r="BI174" s="207">
        <f>IF(N174="nulová",J174,0)</f>
        <v>0</v>
      </c>
      <c r="BJ174" s="19" t="s">
        <v>89</v>
      </c>
      <c r="BK174" s="207">
        <f>ROUND(I174*H174,2)</f>
        <v>0</v>
      </c>
      <c r="BL174" s="19" t="s">
        <v>104</v>
      </c>
      <c r="BM174" s="206" t="s">
        <v>1028</v>
      </c>
    </row>
    <row r="175" spans="1:65" s="2" customFormat="1" ht="36">
      <c r="A175" s="37"/>
      <c r="B175" s="38"/>
      <c r="C175" s="39"/>
      <c r="D175" s="208" t="s">
        <v>421</v>
      </c>
      <c r="E175" s="39"/>
      <c r="F175" s="209" t="s">
        <v>5875</v>
      </c>
      <c r="G175" s="39"/>
      <c r="H175" s="39"/>
      <c r="I175" s="118"/>
      <c r="J175" s="39"/>
      <c r="K175" s="39"/>
      <c r="L175" s="42"/>
      <c r="M175" s="210"/>
      <c r="N175" s="211"/>
      <c r="O175" s="67"/>
      <c r="P175" s="67"/>
      <c r="Q175" s="67"/>
      <c r="R175" s="67"/>
      <c r="S175" s="67"/>
      <c r="T175" s="68"/>
      <c r="U175" s="37"/>
      <c r="V175" s="37"/>
      <c r="W175" s="37"/>
      <c r="X175" s="37"/>
      <c r="Y175" s="37"/>
      <c r="Z175" s="37"/>
      <c r="AA175" s="37"/>
      <c r="AB175" s="37"/>
      <c r="AC175" s="37"/>
      <c r="AD175" s="37"/>
      <c r="AE175" s="37"/>
      <c r="AT175" s="19" t="s">
        <v>421</v>
      </c>
      <c r="AU175" s="19" t="s">
        <v>97</v>
      </c>
    </row>
    <row r="176" spans="1:65" s="2" customFormat="1" ht="21.75" customHeight="1">
      <c r="A176" s="37"/>
      <c r="B176" s="38"/>
      <c r="C176" s="195" t="s">
        <v>587</v>
      </c>
      <c r="D176" s="195" t="s">
        <v>264</v>
      </c>
      <c r="E176" s="196" t="s">
        <v>5878</v>
      </c>
      <c r="F176" s="197" t="s">
        <v>5879</v>
      </c>
      <c r="G176" s="198" t="s">
        <v>590</v>
      </c>
      <c r="H176" s="199">
        <v>27</v>
      </c>
      <c r="I176" s="200"/>
      <c r="J176" s="201">
        <f>ROUND(I176*H176,2)</f>
        <v>0</v>
      </c>
      <c r="K176" s="197" t="s">
        <v>44</v>
      </c>
      <c r="L176" s="42"/>
      <c r="M176" s="202" t="s">
        <v>44</v>
      </c>
      <c r="N176" s="203" t="s">
        <v>53</v>
      </c>
      <c r="O176" s="67"/>
      <c r="P176" s="204">
        <f>O176*H176</f>
        <v>0</v>
      </c>
      <c r="Q176" s="204">
        <v>0</v>
      </c>
      <c r="R176" s="204">
        <f>Q176*H176</f>
        <v>0</v>
      </c>
      <c r="S176" s="204">
        <v>0</v>
      </c>
      <c r="T176" s="205">
        <f>S176*H176</f>
        <v>0</v>
      </c>
      <c r="U176" s="37"/>
      <c r="V176" s="37"/>
      <c r="W176" s="37"/>
      <c r="X176" s="37"/>
      <c r="Y176" s="37"/>
      <c r="Z176" s="37"/>
      <c r="AA176" s="37"/>
      <c r="AB176" s="37"/>
      <c r="AC176" s="37"/>
      <c r="AD176" s="37"/>
      <c r="AE176" s="37"/>
      <c r="AR176" s="206" t="s">
        <v>104</v>
      </c>
      <c r="AT176" s="206" t="s">
        <v>264</v>
      </c>
      <c r="AU176" s="206" t="s">
        <v>97</v>
      </c>
      <c r="AY176" s="19" t="s">
        <v>262</v>
      </c>
      <c r="BE176" s="207">
        <f>IF(N176="základní",J176,0)</f>
        <v>0</v>
      </c>
      <c r="BF176" s="207">
        <f>IF(N176="snížená",J176,0)</f>
        <v>0</v>
      </c>
      <c r="BG176" s="207">
        <f>IF(N176="zákl. přenesená",J176,0)</f>
        <v>0</v>
      </c>
      <c r="BH176" s="207">
        <f>IF(N176="sníž. přenesená",J176,0)</f>
        <v>0</v>
      </c>
      <c r="BI176" s="207">
        <f>IF(N176="nulová",J176,0)</f>
        <v>0</v>
      </c>
      <c r="BJ176" s="19" t="s">
        <v>89</v>
      </c>
      <c r="BK176" s="207">
        <f>ROUND(I176*H176,2)</f>
        <v>0</v>
      </c>
      <c r="BL176" s="19" t="s">
        <v>104</v>
      </c>
      <c r="BM176" s="206" t="s">
        <v>1038</v>
      </c>
    </row>
    <row r="177" spans="1:65" s="2" customFormat="1" ht="36">
      <c r="A177" s="37"/>
      <c r="B177" s="38"/>
      <c r="C177" s="39"/>
      <c r="D177" s="208" t="s">
        <v>421</v>
      </c>
      <c r="E177" s="39"/>
      <c r="F177" s="209" t="s">
        <v>5875</v>
      </c>
      <c r="G177" s="39"/>
      <c r="H177" s="39"/>
      <c r="I177" s="118"/>
      <c r="J177" s="39"/>
      <c r="K177" s="39"/>
      <c r="L177" s="42"/>
      <c r="M177" s="210"/>
      <c r="N177" s="211"/>
      <c r="O177" s="67"/>
      <c r="P177" s="67"/>
      <c r="Q177" s="67"/>
      <c r="R177" s="67"/>
      <c r="S177" s="67"/>
      <c r="T177" s="68"/>
      <c r="U177" s="37"/>
      <c r="V177" s="37"/>
      <c r="W177" s="37"/>
      <c r="X177" s="37"/>
      <c r="Y177" s="37"/>
      <c r="Z177" s="37"/>
      <c r="AA177" s="37"/>
      <c r="AB177" s="37"/>
      <c r="AC177" s="37"/>
      <c r="AD177" s="37"/>
      <c r="AE177" s="37"/>
      <c r="AT177" s="19" t="s">
        <v>421</v>
      </c>
      <c r="AU177" s="19" t="s">
        <v>97</v>
      </c>
    </row>
    <row r="178" spans="1:65" s="2" customFormat="1" ht="21.75" customHeight="1">
      <c r="A178" s="37"/>
      <c r="B178" s="38"/>
      <c r="C178" s="195" t="s">
        <v>607</v>
      </c>
      <c r="D178" s="195" t="s">
        <v>264</v>
      </c>
      <c r="E178" s="196" t="s">
        <v>5880</v>
      </c>
      <c r="F178" s="197" t="s">
        <v>5881</v>
      </c>
      <c r="G178" s="198" t="s">
        <v>590</v>
      </c>
      <c r="H178" s="199">
        <v>10</v>
      </c>
      <c r="I178" s="200"/>
      <c r="J178" s="201">
        <f>ROUND(I178*H178,2)</f>
        <v>0</v>
      </c>
      <c r="K178" s="197" t="s">
        <v>44</v>
      </c>
      <c r="L178" s="42"/>
      <c r="M178" s="202" t="s">
        <v>44</v>
      </c>
      <c r="N178" s="203" t="s">
        <v>53</v>
      </c>
      <c r="O178" s="67"/>
      <c r="P178" s="204">
        <f>O178*H178</f>
        <v>0</v>
      </c>
      <c r="Q178" s="204">
        <v>0</v>
      </c>
      <c r="R178" s="204">
        <f>Q178*H178</f>
        <v>0</v>
      </c>
      <c r="S178" s="204">
        <v>0</v>
      </c>
      <c r="T178" s="205">
        <f>S178*H178</f>
        <v>0</v>
      </c>
      <c r="U178" s="37"/>
      <c r="V178" s="37"/>
      <c r="W178" s="37"/>
      <c r="X178" s="37"/>
      <c r="Y178" s="37"/>
      <c r="Z178" s="37"/>
      <c r="AA178" s="37"/>
      <c r="AB178" s="37"/>
      <c r="AC178" s="37"/>
      <c r="AD178" s="37"/>
      <c r="AE178" s="37"/>
      <c r="AR178" s="206" t="s">
        <v>104</v>
      </c>
      <c r="AT178" s="206" t="s">
        <v>264</v>
      </c>
      <c r="AU178" s="206" t="s">
        <v>97</v>
      </c>
      <c r="AY178" s="19" t="s">
        <v>262</v>
      </c>
      <c r="BE178" s="207">
        <f>IF(N178="základní",J178,0)</f>
        <v>0</v>
      </c>
      <c r="BF178" s="207">
        <f>IF(N178="snížená",J178,0)</f>
        <v>0</v>
      </c>
      <c r="BG178" s="207">
        <f>IF(N178="zákl. přenesená",J178,0)</f>
        <v>0</v>
      </c>
      <c r="BH178" s="207">
        <f>IF(N178="sníž. přenesená",J178,0)</f>
        <v>0</v>
      </c>
      <c r="BI178" s="207">
        <f>IF(N178="nulová",J178,0)</f>
        <v>0</v>
      </c>
      <c r="BJ178" s="19" t="s">
        <v>89</v>
      </c>
      <c r="BK178" s="207">
        <f>ROUND(I178*H178,2)</f>
        <v>0</v>
      </c>
      <c r="BL178" s="19" t="s">
        <v>104</v>
      </c>
      <c r="BM178" s="206" t="s">
        <v>1047</v>
      </c>
    </row>
    <row r="179" spans="1:65" s="2" customFormat="1" ht="36">
      <c r="A179" s="37"/>
      <c r="B179" s="38"/>
      <c r="C179" s="39"/>
      <c r="D179" s="208" t="s">
        <v>421</v>
      </c>
      <c r="E179" s="39"/>
      <c r="F179" s="209" t="s">
        <v>5875</v>
      </c>
      <c r="G179" s="39"/>
      <c r="H179" s="39"/>
      <c r="I179" s="118"/>
      <c r="J179" s="39"/>
      <c r="K179" s="39"/>
      <c r="L179" s="42"/>
      <c r="M179" s="210"/>
      <c r="N179" s="211"/>
      <c r="O179" s="67"/>
      <c r="P179" s="67"/>
      <c r="Q179" s="67"/>
      <c r="R179" s="67"/>
      <c r="S179" s="67"/>
      <c r="T179" s="68"/>
      <c r="U179" s="37"/>
      <c r="V179" s="37"/>
      <c r="W179" s="37"/>
      <c r="X179" s="37"/>
      <c r="Y179" s="37"/>
      <c r="Z179" s="37"/>
      <c r="AA179" s="37"/>
      <c r="AB179" s="37"/>
      <c r="AC179" s="37"/>
      <c r="AD179" s="37"/>
      <c r="AE179" s="37"/>
      <c r="AT179" s="19" t="s">
        <v>421</v>
      </c>
      <c r="AU179" s="19" t="s">
        <v>97</v>
      </c>
    </row>
    <row r="180" spans="1:65" s="2" customFormat="1" ht="21.75" customHeight="1">
      <c r="A180" s="37"/>
      <c r="B180" s="38"/>
      <c r="C180" s="195" t="s">
        <v>619</v>
      </c>
      <c r="D180" s="195" t="s">
        <v>264</v>
      </c>
      <c r="E180" s="196" t="s">
        <v>5882</v>
      </c>
      <c r="F180" s="197" t="s">
        <v>5883</v>
      </c>
      <c r="G180" s="198" t="s">
        <v>590</v>
      </c>
      <c r="H180" s="199">
        <v>28</v>
      </c>
      <c r="I180" s="200"/>
      <c r="J180" s="201">
        <f>ROUND(I180*H180,2)</f>
        <v>0</v>
      </c>
      <c r="K180" s="197" t="s">
        <v>44</v>
      </c>
      <c r="L180" s="42"/>
      <c r="M180" s="202" t="s">
        <v>44</v>
      </c>
      <c r="N180" s="203" t="s">
        <v>53</v>
      </c>
      <c r="O180" s="67"/>
      <c r="P180" s="204">
        <f>O180*H180</f>
        <v>0</v>
      </c>
      <c r="Q180" s="204">
        <v>0</v>
      </c>
      <c r="R180" s="204">
        <f>Q180*H180</f>
        <v>0</v>
      </c>
      <c r="S180" s="204">
        <v>0</v>
      </c>
      <c r="T180" s="205">
        <f>S180*H180</f>
        <v>0</v>
      </c>
      <c r="U180" s="37"/>
      <c r="V180" s="37"/>
      <c r="W180" s="37"/>
      <c r="X180" s="37"/>
      <c r="Y180" s="37"/>
      <c r="Z180" s="37"/>
      <c r="AA180" s="37"/>
      <c r="AB180" s="37"/>
      <c r="AC180" s="37"/>
      <c r="AD180" s="37"/>
      <c r="AE180" s="37"/>
      <c r="AR180" s="206" t="s">
        <v>104</v>
      </c>
      <c r="AT180" s="206" t="s">
        <v>264</v>
      </c>
      <c r="AU180" s="206" t="s">
        <v>97</v>
      </c>
      <c r="AY180" s="19" t="s">
        <v>262</v>
      </c>
      <c r="BE180" s="207">
        <f>IF(N180="základní",J180,0)</f>
        <v>0</v>
      </c>
      <c r="BF180" s="207">
        <f>IF(N180="snížená",J180,0)</f>
        <v>0</v>
      </c>
      <c r="BG180" s="207">
        <f>IF(N180="zákl. přenesená",J180,0)</f>
        <v>0</v>
      </c>
      <c r="BH180" s="207">
        <f>IF(N180="sníž. přenesená",J180,0)</f>
        <v>0</v>
      </c>
      <c r="BI180" s="207">
        <f>IF(N180="nulová",J180,0)</f>
        <v>0</v>
      </c>
      <c r="BJ180" s="19" t="s">
        <v>89</v>
      </c>
      <c r="BK180" s="207">
        <f>ROUND(I180*H180,2)</f>
        <v>0</v>
      </c>
      <c r="BL180" s="19" t="s">
        <v>104</v>
      </c>
      <c r="BM180" s="206" t="s">
        <v>1059</v>
      </c>
    </row>
    <row r="181" spans="1:65" s="2" customFormat="1" ht="36">
      <c r="A181" s="37"/>
      <c r="B181" s="38"/>
      <c r="C181" s="39"/>
      <c r="D181" s="208" t="s">
        <v>421</v>
      </c>
      <c r="E181" s="39"/>
      <c r="F181" s="209" t="s">
        <v>5884</v>
      </c>
      <c r="G181" s="39"/>
      <c r="H181" s="39"/>
      <c r="I181" s="118"/>
      <c r="J181" s="39"/>
      <c r="K181" s="39"/>
      <c r="L181" s="42"/>
      <c r="M181" s="210"/>
      <c r="N181" s="211"/>
      <c r="O181" s="67"/>
      <c r="P181" s="67"/>
      <c r="Q181" s="67"/>
      <c r="R181" s="67"/>
      <c r="S181" s="67"/>
      <c r="T181" s="68"/>
      <c r="U181" s="37"/>
      <c r="V181" s="37"/>
      <c r="W181" s="37"/>
      <c r="X181" s="37"/>
      <c r="Y181" s="37"/>
      <c r="Z181" s="37"/>
      <c r="AA181" s="37"/>
      <c r="AB181" s="37"/>
      <c r="AC181" s="37"/>
      <c r="AD181" s="37"/>
      <c r="AE181" s="37"/>
      <c r="AT181" s="19" t="s">
        <v>421</v>
      </c>
      <c r="AU181" s="19" t="s">
        <v>97</v>
      </c>
    </row>
    <row r="182" spans="1:65" s="2" customFormat="1" ht="21.75" customHeight="1">
      <c r="A182" s="37"/>
      <c r="B182" s="38"/>
      <c r="C182" s="195" t="s">
        <v>632</v>
      </c>
      <c r="D182" s="195" t="s">
        <v>264</v>
      </c>
      <c r="E182" s="196" t="s">
        <v>5885</v>
      </c>
      <c r="F182" s="197" t="s">
        <v>5886</v>
      </c>
      <c r="G182" s="198" t="s">
        <v>590</v>
      </c>
      <c r="H182" s="199">
        <v>120</v>
      </c>
      <c r="I182" s="200"/>
      <c r="J182" s="201">
        <f>ROUND(I182*H182,2)</f>
        <v>0</v>
      </c>
      <c r="K182" s="197" t="s">
        <v>44</v>
      </c>
      <c r="L182" s="42"/>
      <c r="M182" s="202" t="s">
        <v>44</v>
      </c>
      <c r="N182" s="203" t="s">
        <v>53</v>
      </c>
      <c r="O182" s="67"/>
      <c r="P182" s="204">
        <f>O182*H182</f>
        <v>0</v>
      </c>
      <c r="Q182" s="204">
        <v>0</v>
      </c>
      <c r="R182" s="204">
        <f>Q182*H182</f>
        <v>0</v>
      </c>
      <c r="S182" s="204">
        <v>0</v>
      </c>
      <c r="T182" s="205">
        <f>S182*H182</f>
        <v>0</v>
      </c>
      <c r="U182" s="37"/>
      <c r="V182" s="37"/>
      <c r="W182" s="37"/>
      <c r="X182" s="37"/>
      <c r="Y182" s="37"/>
      <c r="Z182" s="37"/>
      <c r="AA182" s="37"/>
      <c r="AB182" s="37"/>
      <c r="AC182" s="37"/>
      <c r="AD182" s="37"/>
      <c r="AE182" s="37"/>
      <c r="AR182" s="206" t="s">
        <v>104</v>
      </c>
      <c r="AT182" s="206" t="s">
        <v>264</v>
      </c>
      <c r="AU182" s="206" t="s">
        <v>97</v>
      </c>
      <c r="AY182" s="19" t="s">
        <v>262</v>
      </c>
      <c r="BE182" s="207">
        <f>IF(N182="základní",J182,0)</f>
        <v>0</v>
      </c>
      <c r="BF182" s="207">
        <f>IF(N182="snížená",J182,0)</f>
        <v>0</v>
      </c>
      <c r="BG182" s="207">
        <f>IF(N182="zákl. přenesená",J182,0)</f>
        <v>0</v>
      </c>
      <c r="BH182" s="207">
        <f>IF(N182="sníž. přenesená",J182,0)</f>
        <v>0</v>
      </c>
      <c r="BI182" s="207">
        <f>IF(N182="nulová",J182,0)</f>
        <v>0</v>
      </c>
      <c r="BJ182" s="19" t="s">
        <v>89</v>
      </c>
      <c r="BK182" s="207">
        <f>ROUND(I182*H182,2)</f>
        <v>0</v>
      </c>
      <c r="BL182" s="19" t="s">
        <v>104</v>
      </c>
      <c r="BM182" s="206" t="s">
        <v>1071</v>
      </c>
    </row>
    <row r="183" spans="1:65" s="2" customFormat="1" ht="36">
      <c r="A183" s="37"/>
      <c r="B183" s="38"/>
      <c r="C183" s="39"/>
      <c r="D183" s="208" t="s">
        <v>421</v>
      </c>
      <c r="E183" s="39"/>
      <c r="F183" s="209" t="s">
        <v>5887</v>
      </c>
      <c r="G183" s="39"/>
      <c r="H183" s="39"/>
      <c r="I183" s="118"/>
      <c r="J183" s="39"/>
      <c r="K183" s="39"/>
      <c r="L183" s="42"/>
      <c r="M183" s="210"/>
      <c r="N183" s="211"/>
      <c r="O183" s="67"/>
      <c r="P183" s="67"/>
      <c r="Q183" s="67"/>
      <c r="R183" s="67"/>
      <c r="S183" s="67"/>
      <c r="T183" s="68"/>
      <c r="U183" s="37"/>
      <c r="V183" s="37"/>
      <c r="W183" s="37"/>
      <c r="X183" s="37"/>
      <c r="Y183" s="37"/>
      <c r="Z183" s="37"/>
      <c r="AA183" s="37"/>
      <c r="AB183" s="37"/>
      <c r="AC183" s="37"/>
      <c r="AD183" s="37"/>
      <c r="AE183" s="37"/>
      <c r="AT183" s="19" t="s">
        <v>421</v>
      </c>
      <c r="AU183" s="19" t="s">
        <v>97</v>
      </c>
    </row>
    <row r="184" spans="1:65" s="2" customFormat="1" ht="21.75" customHeight="1">
      <c r="A184" s="37"/>
      <c r="B184" s="38"/>
      <c r="C184" s="195" t="s">
        <v>638</v>
      </c>
      <c r="D184" s="195" t="s">
        <v>264</v>
      </c>
      <c r="E184" s="196" t="s">
        <v>5888</v>
      </c>
      <c r="F184" s="197" t="s">
        <v>5889</v>
      </c>
      <c r="G184" s="198" t="s">
        <v>590</v>
      </c>
      <c r="H184" s="199">
        <v>260</v>
      </c>
      <c r="I184" s="200"/>
      <c r="J184" s="201">
        <f>ROUND(I184*H184,2)</f>
        <v>0</v>
      </c>
      <c r="K184" s="197" t="s">
        <v>44</v>
      </c>
      <c r="L184" s="42"/>
      <c r="M184" s="202" t="s">
        <v>44</v>
      </c>
      <c r="N184" s="203" t="s">
        <v>53</v>
      </c>
      <c r="O184" s="67"/>
      <c r="P184" s="204">
        <f>O184*H184</f>
        <v>0</v>
      </c>
      <c r="Q184" s="204">
        <v>0</v>
      </c>
      <c r="R184" s="204">
        <f>Q184*H184</f>
        <v>0</v>
      </c>
      <c r="S184" s="204">
        <v>0</v>
      </c>
      <c r="T184" s="205">
        <f>S184*H184</f>
        <v>0</v>
      </c>
      <c r="U184" s="37"/>
      <c r="V184" s="37"/>
      <c r="W184" s="37"/>
      <c r="X184" s="37"/>
      <c r="Y184" s="37"/>
      <c r="Z184" s="37"/>
      <c r="AA184" s="37"/>
      <c r="AB184" s="37"/>
      <c r="AC184" s="37"/>
      <c r="AD184" s="37"/>
      <c r="AE184" s="37"/>
      <c r="AR184" s="206" t="s">
        <v>104</v>
      </c>
      <c r="AT184" s="206" t="s">
        <v>264</v>
      </c>
      <c r="AU184" s="206" t="s">
        <v>97</v>
      </c>
      <c r="AY184" s="19" t="s">
        <v>262</v>
      </c>
      <c r="BE184" s="207">
        <f>IF(N184="základní",J184,0)</f>
        <v>0</v>
      </c>
      <c r="BF184" s="207">
        <f>IF(N184="snížená",J184,0)</f>
        <v>0</v>
      </c>
      <c r="BG184" s="207">
        <f>IF(N184="zákl. přenesená",J184,0)</f>
        <v>0</v>
      </c>
      <c r="BH184" s="207">
        <f>IF(N184="sníž. přenesená",J184,0)</f>
        <v>0</v>
      </c>
      <c r="BI184" s="207">
        <f>IF(N184="nulová",J184,0)</f>
        <v>0</v>
      </c>
      <c r="BJ184" s="19" t="s">
        <v>89</v>
      </c>
      <c r="BK184" s="207">
        <f>ROUND(I184*H184,2)</f>
        <v>0</v>
      </c>
      <c r="BL184" s="19" t="s">
        <v>104</v>
      </c>
      <c r="BM184" s="206" t="s">
        <v>1081</v>
      </c>
    </row>
    <row r="185" spans="1:65" s="2" customFormat="1" ht="36">
      <c r="A185" s="37"/>
      <c r="B185" s="38"/>
      <c r="C185" s="39"/>
      <c r="D185" s="208" t="s">
        <v>421</v>
      </c>
      <c r="E185" s="39"/>
      <c r="F185" s="209" t="s">
        <v>5887</v>
      </c>
      <c r="G185" s="39"/>
      <c r="H185" s="39"/>
      <c r="I185" s="118"/>
      <c r="J185" s="39"/>
      <c r="K185" s="39"/>
      <c r="L185" s="42"/>
      <c r="M185" s="210"/>
      <c r="N185" s="211"/>
      <c r="O185" s="67"/>
      <c r="P185" s="67"/>
      <c r="Q185" s="67"/>
      <c r="R185" s="67"/>
      <c r="S185" s="67"/>
      <c r="T185" s="68"/>
      <c r="U185" s="37"/>
      <c r="V185" s="37"/>
      <c r="W185" s="37"/>
      <c r="X185" s="37"/>
      <c r="Y185" s="37"/>
      <c r="Z185" s="37"/>
      <c r="AA185" s="37"/>
      <c r="AB185" s="37"/>
      <c r="AC185" s="37"/>
      <c r="AD185" s="37"/>
      <c r="AE185" s="37"/>
      <c r="AT185" s="19" t="s">
        <v>421</v>
      </c>
      <c r="AU185" s="19" t="s">
        <v>97</v>
      </c>
    </row>
    <row r="186" spans="1:65" s="2" customFormat="1" ht="21.75" customHeight="1">
      <c r="A186" s="37"/>
      <c r="B186" s="38"/>
      <c r="C186" s="195" t="s">
        <v>648</v>
      </c>
      <c r="D186" s="195" t="s">
        <v>264</v>
      </c>
      <c r="E186" s="196" t="s">
        <v>5890</v>
      </c>
      <c r="F186" s="197" t="s">
        <v>5891</v>
      </c>
      <c r="G186" s="198" t="s">
        <v>590</v>
      </c>
      <c r="H186" s="199">
        <v>260</v>
      </c>
      <c r="I186" s="200"/>
      <c r="J186" s="201">
        <f>ROUND(I186*H186,2)</f>
        <v>0</v>
      </c>
      <c r="K186" s="197" t="s">
        <v>44</v>
      </c>
      <c r="L186" s="42"/>
      <c r="M186" s="202" t="s">
        <v>44</v>
      </c>
      <c r="N186" s="203" t="s">
        <v>53</v>
      </c>
      <c r="O186" s="67"/>
      <c r="P186" s="204">
        <f>O186*H186</f>
        <v>0</v>
      </c>
      <c r="Q186" s="204">
        <v>0</v>
      </c>
      <c r="R186" s="204">
        <f>Q186*H186</f>
        <v>0</v>
      </c>
      <c r="S186" s="204">
        <v>0</v>
      </c>
      <c r="T186" s="205">
        <f>S186*H186</f>
        <v>0</v>
      </c>
      <c r="U186" s="37"/>
      <c r="V186" s="37"/>
      <c r="W186" s="37"/>
      <c r="X186" s="37"/>
      <c r="Y186" s="37"/>
      <c r="Z186" s="37"/>
      <c r="AA186" s="37"/>
      <c r="AB186" s="37"/>
      <c r="AC186" s="37"/>
      <c r="AD186" s="37"/>
      <c r="AE186" s="37"/>
      <c r="AR186" s="206" t="s">
        <v>104</v>
      </c>
      <c r="AT186" s="206" t="s">
        <v>264</v>
      </c>
      <c r="AU186" s="206" t="s">
        <v>97</v>
      </c>
      <c r="AY186" s="19" t="s">
        <v>262</v>
      </c>
      <c r="BE186" s="207">
        <f>IF(N186="základní",J186,0)</f>
        <v>0</v>
      </c>
      <c r="BF186" s="207">
        <f>IF(N186="snížená",J186,0)</f>
        <v>0</v>
      </c>
      <c r="BG186" s="207">
        <f>IF(N186="zákl. přenesená",J186,0)</f>
        <v>0</v>
      </c>
      <c r="BH186" s="207">
        <f>IF(N186="sníž. přenesená",J186,0)</f>
        <v>0</v>
      </c>
      <c r="BI186" s="207">
        <f>IF(N186="nulová",J186,0)</f>
        <v>0</v>
      </c>
      <c r="BJ186" s="19" t="s">
        <v>89</v>
      </c>
      <c r="BK186" s="207">
        <f>ROUND(I186*H186,2)</f>
        <v>0</v>
      </c>
      <c r="BL186" s="19" t="s">
        <v>104</v>
      </c>
      <c r="BM186" s="206" t="s">
        <v>1089</v>
      </c>
    </row>
    <row r="187" spans="1:65" s="2" customFormat="1" ht="36">
      <c r="A187" s="37"/>
      <c r="B187" s="38"/>
      <c r="C187" s="39"/>
      <c r="D187" s="208" t="s">
        <v>421</v>
      </c>
      <c r="E187" s="39"/>
      <c r="F187" s="209" t="s">
        <v>5887</v>
      </c>
      <c r="G187" s="39"/>
      <c r="H187" s="39"/>
      <c r="I187" s="118"/>
      <c r="J187" s="39"/>
      <c r="K187" s="39"/>
      <c r="L187" s="42"/>
      <c r="M187" s="210"/>
      <c r="N187" s="211"/>
      <c r="O187" s="67"/>
      <c r="P187" s="67"/>
      <c r="Q187" s="67"/>
      <c r="R187" s="67"/>
      <c r="S187" s="67"/>
      <c r="T187" s="68"/>
      <c r="U187" s="37"/>
      <c r="V187" s="37"/>
      <c r="W187" s="37"/>
      <c r="X187" s="37"/>
      <c r="Y187" s="37"/>
      <c r="Z187" s="37"/>
      <c r="AA187" s="37"/>
      <c r="AB187" s="37"/>
      <c r="AC187" s="37"/>
      <c r="AD187" s="37"/>
      <c r="AE187" s="37"/>
      <c r="AT187" s="19" t="s">
        <v>421</v>
      </c>
      <c r="AU187" s="19" t="s">
        <v>97</v>
      </c>
    </row>
    <row r="188" spans="1:65" s="2" customFormat="1" ht="21.75" customHeight="1">
      <c r="A188" s="37"/>
      <c r="B188" s="38"/>
      <c r="C188" s="195" t="s">
        <v>657</v>
      </c>
      <c r="D188" s="195" t="s">
        <v>264</v>
      </c>
      <c r="E188" s="196" t="s">
        <v>5892</v>
      </c>
      <c r="F188" s="197" t="s">
        <v>5893</v>
      </c>
      <c r="G188" s="198" t="s">
        <v>590</v>
      </c>
      <c r="H188" s="199">
        <v>138</v>
      </c>
      <c r="I188" s="200"/>
      <c r="J188" s="201">
        <f>ROUND(I188*H188,2)</f>
        <v>0</v>
      </c>
      <c r="K188" s="197" t="s">
        <v>44</v>
      </c>
      <c r="L188" s="42"/>
      <c r="M188" s="202" t="s">
        <v>44</v>
      </c>
      <c r="N188" s="203" t="s">
        <v>53</v>
      </c>
      <c r="O188" s="67"/>
      <c r="P188" s="204">
        <f>O188*H188</f>
        <v>0</v>
      </c>
      <c r="Q188" s="204">
        <v>0</v>
      </c>
      <c r="R188" s="204">
        <f>Q188*H188</f>
        <v>0</v>
      </c>
      <c r="S188" s="204">
        <v>0</v>
      </c>
      <c r="T188" s="205">
        <f>S188*H188</f>
        <v>0</v>
      </c>
      <c r="U188" s="37"/>
      <c r="V188" s="37"/>
      <c r="W188" s="37"/>
      <c r="X188" s="37"/>
      <c r="Y188" s="37"/>
      <c r="Z188" s="37"/>
      <c r="AA188" s="37"/>
      <c r="AB188" s="37"/>
      <c r="AC188" s="37"/>
      <c r="AD188" s="37"/>
      <c r="AE188" s="37"/>
      <c r="AR188" s="206" t="s">
        <v>104</v>
      </c>
      <c r="AT188" s="206" t="s">
        <v>264</v>
      </c>
      <c r="AU188" s="206" t="s">
        <v>97</v>
      </c>
      <c r="AY188" s="19" t="s">
        <v>262</v>
      </c>
      <c r="BE188" s="207">
        <f>IF(N188="základní",J188,0)</f>
        <v>0</v>
      </c>
      <c r="BF188" s="207">
        <f>IF(N188="snížená",J188,0)</f>
        <v>0</v>
      </c>
      <c r="BG188" s="207">
        <f>IF(N188="zákl. přenesená",J188,0)</f>
        <v>0</v>
      </c>
      <c r="BH188" s="207">
        <f>IF(N188="sníž. přenesená",J188,0)</f>
        <v>0</v>
      </c>
      <c r="BI188" s="207">
        <f>IF(N188="nulová",J188,0)</f>
        <v>0</v>
      </c>
      <c r="BJ188" s="19" t="s">
        <v>89</v>
      </c>
      <c r="BK188" s="207">
        <f>ROUND(I188*H188,2)</f>
        <v>0</v>
      </c>
      <c r="BL188" s="19" t="s">
        <v>104</v>
      </c>
      <c r="BM188" s="206" t="s">
        <v>1102</v>
      </c>
    </row>
    <row r="189" spans="1:65" s="2" customFormat="1" ht="36">
      <c r="A189" s="37"/>
      <c r="B189" s="38"/>
      <c r="C189" s="39"/>
      <c r="D189" s="208" t="s">
        <v>421</v>
      </c>
      <c r="E189" s="39"/>
      <c r="F189" s="209" t="s">
        <v>5887</v>
      </c>
      <c r="G189" s="39"/>
      <c r="H189" s="39"/>
      <c r="I189" s="118"/>
      <c r="J189" s="39"/>
      <c r="K189" s="39"/>
      <c r="L189" s="42"/>
      <c r="M189" s="210"/>
      <c r="N189" s="211"/>
      <c r="O189" s="67"/>
      <c r="P189" s="67"/>
      <c r="Q189" s="67"/>
      <c r="R189" s="67"/>
      <c r="S189" s="67"/>
      <c r="T189" s="68"/>
      <c r="U189" s="37"/>
      <c r="V189" s="37"/>
      <c r="W189" s="37"/>
      <c r="X189" s="37"/>
      <c r="Y189" s="37"/>
      <c r="Z189" s="37"/>
      <c r="AA189" s="37"/>
      <c r="AB189" s="37"/>
      <c r="AC189" s="37"/>
      <c r="AD189" s="37"/>
      <c r="AE189" s="37"/>
      <c r="AT189" s="19" t="s">
        <v>421</v>
      </c>
      <c r="AU189" s="19" t="s">
        <v>97</v>
      </c>
    </row>
    <row r="190" spans="1:65" s="2" customFormat="1" ht="21.75" customHeight="1">
      <c r="A190" s="37"/>
      <c r="B190" s="38"/>
      <c r="C190" s="195" t="s">
        <v>664</v>
      </c>
      <c r="D190" s="195" t="s">
        <v>264</v>
      </c>
      <c r="E190" s="196" t="s">
        <v>5894</v>
      </c>
      <c r="F190" s="197" t="s">
        <v>5895</v>
      </c>
      <c r="G190" s="198" t="s">
        <v>590</v>
      </c>
      <c r="H190" s="199">
        <v>80</v>
      </c>
      <c r="I190" s="200"/>
      <c r="J190" s="201">
        <f>ROUND(I190*H190,2)</f>
        <v>0</v>
      </c>
      <c r="K190" s="197" t="s">
        <v>44</v>
      </c>
      <c r="L190" s="42"/>
      <c r="M190" s="202" t="s">
        <v>44</v>
      </c>
      <c r="N190" s="203" t="s">
        <v>53</v>
      </c>
      <c r="O190" s="67"/>
      <c r="P190" s="204">
        <f>O190*H190</f>
        <v>0</v>
      </c>
      <c r="Q190" s="204">
        <v>0</v>
      </c>
      <c r="R190" s="204">
        <f>Q190*H190</f>
        <v>0</v>
      </c>
      <c r="S190" s="204">
        <v>0</v>
      </c>
      <c r="T190" s="205">
        <f>S190*H190</f>
        <v>0</v>
      </c>
      <c r="U190" s="37"/>
      <c r="V190" s="37"/>
      <c r="W190" s="37"/>
      <c r="X190" s="37"/>
      <c r="Y190" s="37"/>
      <c r="Z190" s="37"/>
      <c r="AA190" s="37"/>
      <c r="AB190" s="37"/>
      <c r="AC190" s="37"/>
      <c r="AD190" s="37"/>
      <c r="AE190" s="37"/>
      <c r="AR190" s="206" t="s">
        <v>104</v>
      </c>
      <c r="AT190" s="206" t="s">
        <v>264</v>
      </c>
      <c r="AU190" s="206" t="s">
        <v>97</v>
      </c>
      <c r="AY190" s="19" t="s">
        <v>262</v>
      </c>
      <c r="BE190" s="207">
        <f>IF(N190="základní",J190,0)</f>
        <v>0</v>
      </c>
      <c r="BF190" s="207">
        <f>IF(N190="snížená",J190,0)</f>
        <v>0</v>
      </c>
      <c r="BG190" s="207">
        <f>IF(N190="zákl. přenesená",J190,0)</f>
        <v>0</v>
      </c>
      <c r="BH190" s="207">
        <f>IF(N190="sníž. přenesená",J190,0)</f>
        <v>0</v>
      </c>
      <c r="BI190" s="207">
        <f>IF(N190="nulová",J190,0)</f>
        <v>0</v>
      </c>
      <c r="BJ190" s="19" t="s">
        <v>89</v>
      </c>
      <c r="BK190" s="207">
        <f>ROUND(I190*H190,2)</f>
        <v>0</v>
      </c>
      <c r="BL190" s="19" t="s">
        <v>104</v>
      </c>
      <c r="BM190" s="206" t="s">
        <v>1113</v>
      </c>
    </row>
    <row r="191" spans="1:65" s="2" customFormat="1" ht="36">
      <c r="A191" s="37"/>
      <c r="B191" s="38"/>
      <c r="C191" s="39"/>
      <c r="D191" s="208" t="s">
        <v>421</v>
      </c>
      <c r="E191" s="39"/>
      <c r="F191" s="209" t="s">
        <v>5887</v>
      </c>
      <c r="G191" s="39"/>
      <c r="H191" s="39"/>
      <c r="I191" s="118"/>
      <c r="J191" s="39"/>
      <c r="K191" s="39"/>
      <c r="L191" s="42"/>
      <c r="M191" s="210"/>
      <c r="N191" s="211"/>
      <c r="O191" s="67"/>
      <c r="P191" s="67"/>
      <c r="Q191" s="67"/>
      <c r="R191" s="67"/>
      <c r="S191" s="67"/>
      <c r="T191" s="68"/>
      <c r="U191" s="37"/>
      <c r="V191" s="37"/>
      <c r="W191" s="37"/>
      <c r="X191" s="37"/>
      <c r="Y191" s="37"/>
      <c r="Z191" s="37"/>
      <c r="AA191" s="37"/>
      <c r="AB191" s="37"/>
      <c r="AC191" s="37"/>
      <c r="AD191" s="37"/>
      <c r="AE191" s="37"/>
      <c r="AT191" s="19" t="s">
        <v>421</v>
      </c>
      <c r="AU191" s="19" t="s">
        <v>97</v>
      </c>
    </row>
    <row r="192" spans="1:65" s="2" customFormat="1" ht="21.75" customHeight="1">
      <c r="A192" s="37"/>
      <c r="B192" s="38"/>
      <c r="C192" s="195" t="s">
        <v>668</v>
      </c>
      <c r="D192" s="195" t="s">
        <v>264</v>
      </c>
      <c r="E192" s="196" t="s">
        <v>5896</v>
      </c>
      <c r="F192" s="197" t="s">
        <v>5897</v>
      </c>
      <c r="G192" s="198" t="s">
        <v>590</v>
      </c>
      <c r="H192" s="199">
        <v>76</v>
      </c>
      <c r="I192" s="200"/>
      <c r="J192" s="201">
        <f>ROUND(I192*H192,2)</f>
        <v>0</v>
      </c>
      <c r="K192" s="197" t="s">
        <v>44</v>
      </c>
      <c r="L192" s="42"/>
      <c r="M192" s="202" t="s">
        <v>44</v>
      </c>
      <c r="N192" s="203" t="s">
        <v>53</v>
      </c>
      <c r="O192" s="67"/>
      <c r="P192" s="204">
        <f>O192*H192</f>
        <v>0</v>
      </c>
      <c r="Q192" s="204">
        <v>0</v>
      </c>
      <c r="R192" s="204">
        <f>Q192*H192</f>
        <v>0</v>
      </c>
      <c r="S192" s="204">
        <v>0</v>
      </c>
      <c r="T192" s="205">
        <f>S192*H192</f>
        <v>0</v>
      </c>
      <c r="U192" s="37"/>
      <c r="V192" s="37"/>
      <c r="W192" s="37"/>
      <c r="X192" s="37"/>
      <c r="Y192" s="37"/>
      <c r="Z192" s="37"/>
      <c r="AA192" s="37"/>
      <c r="AB192" s="37"/>
      <c r="AC192" s="37"/>
      <c r="AD192" s="37"/>
      <c r="AE192" s="37"/>
      <c r="AR192" s="206" t="s">
        <v>104</v>
      </c>
      <c r="AT192" s="206" t="s">
        <v>264</v>
      </c>
      <c r="AU192" s="206" t="s">
        <v>97</v>
      </c>
      <c r="AY192" s="19" t="s">
        <v>262</v>
      </c>
      <c r="BE192" s="207">
        <f>IF(N192="základní",J192,0)</f>
        <v>0</v>
      </c>
      <c r="BF192" s="207">
        <f>IF(N192="snížená",J192,0)</f>
        <v>0</v>
      </c>
      <c r="BG192" s="207">
        <f>IF(N192="zákl. přenesená",J192,0)</f>
        <v>0</v>
      </c>
      <c r="BH192" s="207">
        <f>IF(N192="sníž. přenesená",J192,0)</f>
        <v>0</v>
      </c>
      <c r="BI192" s="207">
        <f>IF(N192="nulová",J192,0)</f>
        <v>0</v>
      </c>
      <c r="BJ192" s="19" t="s">
        <v>89</v>
      </c>
      <c r="BK192" s="207">
        <f>ROUND(I192*H192,2)</f>
        <v>0</v>
      </c>
      <c r="BL192" s="19" t="s">
        <v>104</v>
      </c>
      <c r="BM192" s="206" t="s">
        <v>1139</v>
      </c>
    </row>
    <row r="193" spans="1:65" s="2" customFormat="1" ht="36">
      <c r="A193" s="37"/>
      <c r="B193" s="38"/>
      <c r="C193" s="39"/>
      <c r="D193" s="208" t="s">
        <v>421</v>
      </c>
      <c r="E193" s="39"/>
      <c r="F193" s="209" t="s">
        <v>5887</v>
      </c>
      <c r="G193" s="39"/>
      <c r="H193" s="39"/>
      <c r="I193" s="118"/>
      <c r="J193" s="39"/>
      <c r="K193" s="39"/>
      <c r="L193" s="42"/>
      <c r="M193" s="210"/>
      <c r="N193" s="211"/>
      <c r="O193" s="67"/>
      <c r="P193" s="67"/>
      <c r="Q193" s="67"/>
      <c r="R193" s="67"/>
      <c r="S193" s="67"/>
      <c r="T193" s="68"/>
      <c r="U193" s="37"/>
      <c r="V193" s="37"/>
      <c r="W193" s="37"/>
      <c r="X193" s="37"/>
      <c r="Y193" s="37"/>
      <c r="Z193" s="37"/>
      <c r="AA193" s="37"/>
      <c r="AB193" s="37"/>
      <c r="AC193" s="37"/>
      <c r="AD193" s="37"/>
      <c r="AE193" s="37"/>
      <c r="AT193" s="19" t="s">
        <v>421</v>
      </c>
      <c r="AU193" s="19" t="s">
        <v>97</v>
      </c>
    </row>
    <row r="194" spans="1:65" s="2" customFormat="1" ht="21.75" customHeight="1">
      <c r="A194" s="37"/>
      <c r="B194" s="38"/>
      <c r="C194" s="195" t="s">
        <v>674</v>
      </c>
      <c r="D194" s="195" t="s">
        <v>264</v>
      </c>
      <c r="E194" s="196" t="s">
        <v>5898</v>
      </c>
      <c r="F194" s="197" t="s">
        <v>5899</v>
      </c>
      <c r="G194" s="198" t="s">
        <v>590</v>
      </c>
      <c r="H194" s="199">
        <v>46</v>
      </c>
      <c r="I194" s="200"/>
      <c r="J194" s="201">
        <f>ROUND(I194*H194,2)</f>
        <v>0</v>
      </c>
      <c r="K194" s="197" t="s">
        <v>44</v>
      </c>
      <c r="L194" s="42"/>
      <c r="M194" s="202" t="s">
        <v>44</v>
      </c>
      <c r="N194" s="203" t="s">
        <v>53</v>
      </c>
      <c r="O194" s="67"/>
      <c r="P194" s="204">
        <f>O194*H194</f>
        <v>0</v>
      </c>
      <c r="Q194" s="204">
        <v>0</v>
      </c>
      <c r="R194" s="204">
        <f>Q194*H194</f>
        <v>0</v>
      </c>
      <c r="S194" s="204">
        <v>0</v>
      </c>
      <c r="T194" s="205">
        <f>S194*H194</f>
        <v>0</v>
      </c>
      <c r="U194" s="37"/>
      <c r="V194" s="37"/>
      <c r="W194" s="37"/>
      <c r="X194" s="37"/>
      <c r="Y194" s="37"/>
      <c r="Z194" s="37"/>
      <c r="AA194" s="37"/>
      <c r="AB194" s="37"/>
      <c r="AC194" s="37"/>
      <c r="AD194" s="37"/>
      <c r="AE194" s="37"/>
      <c r="AR194" s="206" t="s">
        <v>104</v>
      </c>
      <c r="AT194" s="206" t="s">
        <v>264</v>
      </c>
      <c r="AU194" s="206" t="s">
        <v>97</v>
      </c>
      <c r="AY194" s="19" t="s">
        <v>262</v>
      </c>
      <c r="BE194" s="207">
        <f>IF(N194="základní",J194,0)</f>
        <v>0</v>
      </c>
      <c r="BF194" s="207">
        <f>IF(N194="snížená",J194,0)</f>
        <v>0</v>
      </c>
      <c r="BG194" s="207">
        <f>IF(N194="zákl. přenesená",J194,0)</f>
        <v>0</v>
      </c>
      <c r="BH194" s="207">
        <f>IF(N194="sníž. přenesená",J194,0)</f>
        <v>0</v>
      </c>
      <c r="BI194" s="207">
        <f>IF(N194="nulová",J194,0)</f>
        <v>0</v>
      </c>
      <c r="BJ194" s="19" t="s">
        <v>89</v>
      </c>
      <c r="BK194" s="207">
        <f>ROUND(I194*H194,2)</f>
        <v>0</v>
      </c>
      <c r="BL194" s="19" t="s">
        <v>104</v>
      </c>
      <c r="BM194" s="206" t="s">
        <v>1147</v>
      </c>
    </row>
    <row r="195" spans="1:65" s="2" customFormat="1" ht="36">
      <c r="A195" s="37"/>
      <c r="B195" s="38"/>
      <c r="C195" s="39"/>
      <c r="D195" s="208" t="s">
        <v>421</v>
      </c>
      <c r="E195" s="39"/>
      <c r="F195" s="209" t="s">
        <v>5887</v>
      </c>
      <c r="G195" s="39"/>
      <c r="H195" s="39"/>
      <c r="I195" s="118"/>
      <c r="J195" s="39"/>
      <c r="K195" s="39"/>
      <c r="L195" s="42"/>
      <c r="M195" s="210"/>
      <c r="N195" s="211"/>
      <c r="O195" s="67"/>
      <c r="P195" s="67"/>
      <c r="Q195" s="67"/>
      <c r="R195" s="67"/>
      <c r="S195" s="67"/>
      <c r="T195" s="68"/>
      <c r="U195" s="37"/>
      <c r="V195" s="37"/>
      <c r="W195" s="37"/>
      <c r="X195" s="37"/>
      <c r="Y195" s="37"/>
      <c r="Z195" s="37"/>
      <c r="AA195" s="37"/>
      <c r="AB195" s="37"/>
      <c r="AC195" s="37"/>
      <c r="AD195" s="37"/>
      <c r="AE195" s="37"/>
      <c r="AT195" s="19" t="s">
        <v>421</v>
      </c>
      <c r="AU195" s="19" t="s">
        <v>97</v>
      </c>
    </row>
    <row r="196" spans="1:65" s="2" customFormat="1" ht="21.75" customHeight="1">
      <c r="A196" s="37"/>
      <c r="B196" s="38"/>
      <c r="C196" s="195" t="s">
        <v>708</v>
      </c>
      <c r="D196" s="195" t="s">
        <v>264</v>
      </c>
      <c r="E196" s="196" t="s">
        <v>5900</v>
      </c>
      <c r="F196" s="197" t="s">
        <v>5901</v>
      </c>
      <c r="G196" s="198" t="s">
        <v>590</v>
      </c>
      <c r="H196" s="199">
        <v>34</v>
      </c>
      <c r="I196" s="200"/>
      <c r="J196" s="201">
        <f>ROUND(I196*H196,2)</f>
        <v>0</v>
      </c>
      <c r="K196" s="197" t="s">
        <v>44</v>
      </c>
      <c r="L196" s="42"/>
      <c r="M196" s="202" t="s">
        <v>44</v>
      </c>
      <c r="N196" s="203" t="s">
        <v>53</v>
      </c>
      <c r="O196" s="67"/>
      <c r="P196" s="204">
        <f>O196*H196</f>
        <v>0</v>
      </c>
      <c r="Q196" s="204">
        <v>0</v>
      </c>
      <c r="R196" s="204">
        <f>Q196*H196</f>
        <v>0</v>
      </c>
      <c r="S196" s="204">
        <v>0</v>
      </c>
      <c r="T196" s="205">
        <f>S196*H196</f>
        <v>0</v>
      </c>
      <c r="U196" s="37"/>
      <c r="V196" s="37"/>
      <c r="W196" s="37"/>
      <c r="X196" s="37"/>
      <c r="Y196" s="37"/>
      <c r="Z196" s="37"/>
      <c r="AA196" s="37"/>
      <c r="AB196" s="37"/>
      <c r="AC196" s="37"/>
      <c r="AD196" s="37"/>
      <c r="AE196" s="37"/>
      <c r="AR196" s="206" t="s">
        <v>104</v>
      </c>
      <c r="AT196" s="206" t="s">
        <v>264</v>
      </c>
      <c r="AU196" s="206" t="s">
        <v>97</v>
      </c>
      <c r="AY196" s="19" t="s">
        <v>262</v>
      </c>
      <c r="BE196" s="207">
        <f>IF(N196="základní",J196,0)</f>
        <v>0</v>
      </c>
      <c r="BF196" s="207">
        <f>IF(N196="snížená",J196,0)</f>
        <v>0</v>
      </c>
      <c r="BG196" s="207">
        <f>IF(N196="zákl. přenesená",J196,0)</f>
        <v>0</v>
      </c>
      <c r="BH196" s="207">
        <f>IF(N196="sníž. přenesená",J196,0)</f>
        <v>0</v>
      </c>
      <c r="BI196" s="207">
        <f>IF(N196="nulová",J196,0)</f>
        <v>0</v>
      </c>
      <c r="BJ196" s="19" t="s">
        <v>89</v>
      </c>
      <c r="BK196" s="207">
        <f>ROUND(I196*H196,2)</f>
        <v>0</v>
      </c>
      <c r="BL196" s="19" t="s">
        <v>104</v>
      </c>
      <c r="BM196" s="206" t="s">
        <v>1156</v>
      </c>
    </row>
    <row r="197" spans="1:65" s="2" customFormat="1" ht="36">
      <c r="A197" s="37"/>
      <c r="B197" s="38"/>
      <c r="C197" s="39"/>
      <c r="D197" s="208" t="s">
        <v>421</v>
      </c>
      <c r="E197" s="39"/>
      <c r="F197" s="209" t="s">
        <v>5902</v>
      </c>
      <c r="G197" s="39"/>
      <c r="H197" s="39"/>
      <c r="I197" s="118"/>
      <c r="J197" s="39"/>
      <c r="K197" s="39"/>
      <c r="L197" s="42"/>
      <c r="M197" s="210"/>
      <c r="N197" s="211"/>
      <c r="O197" s="67"/>
      <c r="P197" s="67"/>
      <c r="Q197" s="67"/>
      <c r="R197" s="67"/>
      <c r="S197" s="67"/>
      <c r="T197" s="68"/>
      <c r="U197" s="37"/>
      <c r="V197" s="37"/>
      <c r="W197" s="37"/>
      <c r="X197" s="37"/>
      <c r="Y197" s="37"/>
      <c r="Z197" s="37"/>
      <c r="AA197" s="37"/>
      <c r="AB197" s="37"/>
      <c r="AC197" s="37"/>
      <c r="AD197" s="37"/>
      <c r="AE197" s="37"/>
      <c r="AT197" s="19" t="s">
        <v>421</v>
      </c>
      <c r="AU197" s="19" t="s">
        <v>97</v>
      </c>
    </row>
    <row r="198" spans="1:65" s="2" customFormat="1" ht="21.75" customHeight="1">
      <c r="A198" s="37"/>
      <c r="B198" s="38"/>
      <c r="C198" s="195" t="s">
        <v>713</v>
      </c>
      <c r="D198" s="195" t="s">
        <v>264</v>
      </c>
      <c r="E198" s="196" t="s">
        <v>5903</v>
      </c>
      <c r="F198" s="197" t="s">
        <v>5904</v>
      </c>
      <c r="G198" s="198" t="s">
        <v>590</v>
      </c>
      <c r="H198" s="199">
        <v>48</v>
      </c>
      <c r="I198" s="200"/>
      <c r="J198" s="201">
        <f>ROUND(I198*H198,2)</f>
        <v>0</v>
      </c>
      <c r="K198" s="197" t="s">
        <v>44</v>
      </c>
      <c r="L198" s="42"/>
      <c r="M198" s="202" t="s">
        <v>44</v>
      </c>
      <c r="N198" s="203" t="s">
        <v>53</v>
      </c>
      <c r="O198" s="67"/>
      <c r="P198" s="204">
        <f>O198*H198</f>
        <v>0</v>
      </c>
      <c r="Q198" s="204">
        <v>0</v>
      </c>
      <c r="R198" s="204">
        <f>Q198*H198</f>
        <v>0</v>
      </c>
      <c r="S198" s="204">
        <v>0</v>
      </c>
      <c r="T198" s="205">
        <f>S198*H198</f>
        <v>0</v>
      </c>
      <c r="U198" s="37"/>
      <c r="V198" s="37"/>
      <c r="W198" s="37"/>
      <c r="X198" s="37"/>
      <c r="Y198" s="37"/>
      <c r="Z198" s="37"/>
      <c r="AA198" s="37"/>
      <c r="AB198" s="37"/>
      <c r="AC198" s="37"/>
      <c r="AD198" s="37"/>
      <c r="AE198" s="37"/>
      <c r="AR198" s="206" t="s">
        <v>104</v>
      </c>
      <c r="AT198" s="206" t="s">
        <v>264</v>
      </c>
      <c r="AU198" s="206" t="s">
        <v>97</v>
      </c>
      <c r="AY198" s="19" t="s">
        <v>262</v>
      </c>
      <c r="BE198" s="207">
        <f>IF(N198="základní",J198,0)</f>
        <v>0</v>
      </c>
      <c r="BF198" s="207">
        <f>IF(N198="snížená",J198,0)</f>
        <v>0</v>
      </c>
      <c r="BG198" s="207">
        <f>IF(N198="zákl. přenesená",J198,0)</f>
        <v>0</v>
      </c>
      <c r="BH198" s="207">
        <f>IF(N198="sníž. přenesená",J198,0)</f>
        <v>0</v>
      </c>
      <c r="BI198" s="207">
        <f>IF(N198="nulová",J198,0)</f>
        <v>0</v>
      </c>
      <c r="BJ198" s="19" t="s">
        <v>89</v>
      </c>
      <c r="BK198" s="207">
        <f>ROUND(I198*H198,2)</f>
        <v>0</v>
      </c>
      <c r="BL198" s="19" t="s">
        <v>104</v>
      </c>
      <c r="BM198" s="206" t="s">
        <v>1168</v>
      </c>
    </row>
    <row r="199" spans="1:65" s="2" customFormat="1" ht="36">
      <c r="A199" s="37"/>
      <c r="B199" s="38"/>
      <c r="C199" s="39"/>
      <c r="D199" s="208" t="s">
        <v>421</v>
      </c>
      <c r="E199" s="39"/>
      <c r="F199" s="209" t="s">
        <v>5902</v>
      </c>
      <c r="G199" s="39"/>
      <c r="H199" s="39"/>
      <c r="I199" s="118"/>
      <c r="J199" s="39"/>
      <c r="K199" s="39"/>
      <c r="L199" s="42"/>
      <c r="M199" s="210"/>
      <c r="N199" s="211"/>
      <c r="O199" s="67"/>
      <c r="P199" s="67"/>
      <c r="Q199" s="67"/>
      <c r="R199" s="67"/>
      <c r="S199" s="67"/>
      <c r="T199" s="68"/>
      <c r="U199" s="37"/>
      <c r="V199" s="37"/>
      <c r="W199" s="37"/>
      <c r="X199" s="37"/>
      <c r="Y199" s="37"/>
      <c r="Z199" s="37"/>
      <c r="AA199" s="37"/>
      <c r="AB199" s="37"/>
      <c r="AC199" s="37"/>
      <c r="AD199" s="37"/>
      <c r="AE199" s="37"/>
      <c r="AT199" s="19" t="s">
        <v>421</v>
      </c>
      <c r="AU199" s="19" t="s">
        <v>97</v>
      </c>
    </row>
    <row r="200" spans="1:65" s="2" customFormat="1" ht="21.75" customHeight="1">
      <c r="A200" s="37"/>
      <c r="B200" s="38"/>
      <c r="C200" s="195" t="s">
        <v>718</v>
      </c>
      <c r="D200" s="195" t="s">
        <v>264</v>
      </c>
      <c r="E200" s="196" t="s">
        <v>5905</v>
      </c>
      <c r="F200" s="197" t="s">
        <v>5906</v>
      </c>
      <c r="G200" s="198" t="s">
        <v>590</v>
      </c>
      <c r="H200" s="199">
        <v>50</v>
      </c>
      <c r="I200" s="200"/>
      <c r="J200" s="201">
        <f>ROUND(I200*H200,2)</f>
        <v>0</v>
      </c>
      <c r="K200" s="197" t="s">
        <v>44</v>
      </c>
      <c r="L200" s="42"/>
      <c r="M200" s="202" t="s">
        <v>44</v>
      </c>
      <c r="N200" s="203" t="s">
        <v>53</v>
      </c>
      <c r="O200" s="67"/>
      <c r="P200" s="204">
        <f>O200*H200</f>
        <v>0</v>
      </c>
      <c r="Q200" s="204">
        <v>0</v>
      </c>
      <c r="R200" s="204">
        <f>Q200*H200</f>
        <v>0</v>
      </c>
      <c r="S200" s="204">
        <v>0</v>
      </c>
      <c r="T200" s="205">
        <f>S200*H200</f>
        <v>0</v>
      </c>
      <c r="U200" s="37"/>
      <c r="V200" s="37"/>
      <c r="W200" s="37"/>
      <c r="X200" s="37"/>
      <c r="Y200" s="37"/>
      <c r="Z200" s="37"/>
      <c r="AA200" s="37"/>
      <c r="AB200" s="37"/>
      <c r="AC200" s="37"/>
      <c r="AD200" s="37"/>
      <c r="AE200" s="37"/>
      <c r="AR200" s="206" t="s">
        <v>104</v>
      </c>
      <c r="AT200" s="206" t="s">
        <v>264</v>
      </c>
      <c r="AU200" s="206" t="s">
        <v>97</v>
      </c>
      <c r="AY200" s="19" t="s">
        <v>262</v>
      </c>
      <c r="BE200" s="207">
        <f>IF(N200="základní",J200,0)</f>
        <v>0</v>
      </c>
      <c r="BF200" s="207">
        <f>IF(N200="snížená",J200,0)</f>
        <v>0</v>
      </c>
      <c r="BG200" s="207">
        <f>IF(N200="zákl. přenesená",J200,0)</f>
        <v>0</v>
      </c>
      <c r="BH200" s="207">
        <f>IF(N200="sníž. přenesená",J200,0)</f>
        <v>0</v>
      </c>
      <c r="BI200" s="207">
        <f>IF(N200="nulová",J200,0)</f>
        <v>0</v>
      </c>
      <c r="BJ200" s="19" t="s">
        <v>89</v>
      </c>
      <c r="BK200" s="207">
        <f>ROUND(I200*H200,2)</f>
        <v>0</v>
      </c>
      <c r="BL200" s="19" t="s">
        <v>104</v>
      </c>
      <c r="BM200" s="206" t="s">
        <v>1176</v>
      </c>
    </row>
    <row r="201" spans="1:65" s="2" customFormat="1" ht="36">
      <c r="A201" s="37"/>
      <c r="B201" s="38"/>
      <c r="C201" s="39"/>
      <c r="D201" s="208" t="s">
        <v>421</v>
      </c>
      <c r="E201" s="39"/>
      <c r="F201" s="209" t="s">
        <v>5902</v>
      </c>
      <c r="G201" s="39"/>
      <c r="H201" s="39"/>
      <c r="I201" s="118"/>
      <c r="J201" s="39"/>
      <c r="K201" s="39"/>
      <c r="L201" s="42"/>
      <c r="M201" s="210"/>
      <c r="N201" s="211"/>
      <c r="O201" s="67"/>
      <c r="P201" s="67"/>
      <c r="Q201" s="67"/>
      <c r="R201" s="67"/>
      <c r="S201" s="67"/>
      <c r="T201" s="68"/>
      <c r="U201" s="37"/>
      <c r="V201" s="37"/>
      <c r="W201" s="37"/>
      <c r="X201" s="37"/>
      <c r="Y201" s="37"/>
      <c r="Z201" s="37"/>
      <c r="AA201" s="37"/>
      <c r="AB201" s="37"/>
      <c r="AC201" s="37"/>
      <c r="AD201" s="37"/>
      <c r="AE201" s="37"/>
      <c r="AT201" s="19" t="s">
        <v>421</v>
      </c>
      <c r="AU201" s="19" t="s">
        <v>97</v>
      </c>
    </row>
    <row r="202" spans="1:65" s="2" customFormat="1" ht="21.75" customHeight="1">
      <c r="A202" s="37"/>
      <c r="B202" s="38"/>
      <c r="C202" s="195" t="s">
        <v>729</v>
      </c>
      <c r="D202" s="195" t="s">
        <v>264</v>
      </c>
      <c r="E202" s="196" t="s">
        <v>5907</v>
      </c>
      <c r="F202" s="197" t="s">
        <v>5908</v>
      </c>
      <c r="G202" s="198" t="s">
        <v>590</v>
      </c>
      <c r="H202" s="199">
        <v>155</v>
      </c>
      <c r="I202" s="200"/>
      <c r="J202" s="201">
        <f>ROUND(I202*H202,2)</f>
        <v>0</v>
      </c>
      <c r="K202" s="197" t="s">
        <v>44</v>
      </c>
      <c r="L202" s="42"/>
      <c r="M202" s="202" t="s">
        <v>44</v>
      </c>
      <c r="N202" s="203" t="s">
        <v>53</v>
      </c>
      <c r="O202" s="67"/>
      <c r="P202" s="204">
        <f>O202*H202</f>
        <v>0</v>
      </c>
      <c r="Q202" s="204">
        <v>0</v>
      </c>
      <c r="R202" s="204">
        <f>Q202*H202</f>
        <v>0</v>
      </c>
      <c r="S202" s="204">
        <v>0</v>
      </c>
      <c r="T202" s="205">
        <f>S202*H202</f>
        <v>0</v>
      </c>
      <c r="U202" s="37"/>
      <c r="V202" s="37"/>
      <c r="W202" s="37"/>
      <c r="X202" s="37"/>
      <c r="Y202" s="37"/>
      <c r="Z202" s="37"/>
      <c r="AA202" s="37"/>
      <c r="AB202" s="37"/>
      <c r="AC202" s="37"/>
      <c r="AD202" s="37"/>
      <c r="AE202" s="37"/>
      <c r="AR202" s="206" t="s">
        <v>104</v>
      </c>
      <c r="AT202" s="206" t="s">
        <v>264</v>
      </c>
      <c r="AU202" s="206" t="s">
        <v>97</v>
      </c>
      <c r="AY202" s="19" t="s">
        <v>262</v>
      </c>
      <c r="BE202" s="207">
        <f>IF(N202="základní",J202,0)</f>
        <v>0</v>
      </c>
      <c r="BF202" s="207">
        <f>IF(N202="snížená",J202,0)</f>
        <v>0</v>
      </c>
      <c r="BG202" s="207">
        <f>IF(N202="zákl. přenesená",J202,0)</f>
        <v>0</v>
      </c>
      <c r="BH202" s="207">
        <f>IF(N202="sníž. přenesená",J202,0)</f>
        <v>0</v>
      </c>
      <c r="BI202" s="207">
        <f>IF(N202="nulová",J202,0)</f>
        <v>0</v>
      </c>
      <c r="BJ202" s="19" t="s">
        <v>89</v>
      </c>
      <c r="BK202" s="207">
        <f>ROUND(I202*H202,2)</f>
        <v>0</v>
      </c>
      <c r="BL202" s="19" t="s">
        <v>104</v>
      </c>
      <c r="BM202" s="206" t="s">
        <v>1189</v>
      </c>
    </row>
    <row r="203" spans="1:65" s="2" customFormat="1" ht="36">
      <c r="A203" s="37"/>
      <c r="B203" s="38"/>
      <c r="C203" s="39"/>
      <c r="D203" s="208" t="s">
        <v>421</v>
      </c>
      <c r="E203" s="39"/>
      <c r="F203" s="209" t="s">
        <v>5902</v>
      </c>
      <c r="G203" s="39"/>
      <c r="H203" s="39"/>
      <c r="I203" s="118"/>
      <c r="J203" s="39"/>
      <c r="K203" s="39"/>
      <c r="L203" s="42"/>
      <c r="M203" s="210"/>
      <c r="N203" s="211"/>
      <c r="O203" s="67"/>
      <c r="P203" s="67"/>
      <c r="Q203" s="67"/>
      <c r="R203" s="67"/>
      <c r="S203" s="67"/>
      <c r="T203" s="68"/>
      <c r="U203" s="37"/>
      <c r="V203" s="37"/>
      <c r="W203" s="37"/>
      <c r="X203" s="37"/>
      <c r="Y203" s="37"/>
      <c r="Z203" s="37"/>
      <c r="AA203" s="37"/>
      <c r="AB203" s="37"/>
      <c r="AC203" s="37"/>
      <c r="AD203" s="37"/>
      <c r="AE203" s="37"/>
      <c r="AT203" s="19" t="s">
        <v>421</v>
      </c>
      <c r="AU203" s="19" t="s">
        <v>97</v>
      </c>
    </row>
    <row r="204" spans="1:65" s="2" customFormat="1" ht="21.75" customHeight="1">
      <c r="A204" s="37"/>
      <c r="B204" s="38"/>
      <c r="C204" s="195" t="s">
        <v>733</v>
      </c>
      <c r="D204" s="195" t="s">
        <v>264</v>
      </c>
      <c r="E204" s="196" t="s">
        <v>5909</v>
      </c>
      <c r="F204" s="197" t="s">
        <v>5910</v>
      </c>
      <c r="G204" s="198" t="s">
        <v>590</v>
      </c>
      <c r="H204" s="199">
        <v>32</v>
      </c>
      <c r="I204" s="200"/>
      <c r="J204" s="201">
        <f>ROUND(I204*H204,2)</f>
        <v>0</v>
      </c>
      <c r="K204" s="197" t="s">
        <v>44</v>
      </c>
      <c r="L204" s="42"/>
      <c r="M204" s="202" t="s">
        <v>44</v>
      </c>
      <c r="N204" s="203" t="s">
        <v>53</v>
      </c>
      <c r="O204" s="67"/>
      <c r="P204" s="204">
        <f>O204*H204</f>
        <v>0</v>
      </c>
      <c r="Q204" s="204">
        <v>0</v>
      </c>
      <c r="R204" s="204">
        <f>Q204*H204</f>
        <v>0</v>
      </c>
      <c r="S204" s="204">
        <v>0</v>
      </c>
      <c r="T204" s="205">
        <f>S204*H204</f>
        <v>0</v>
      </c>
      <c r="U204" s="37"/>
      <c r="V204" s="37"/>
      <c r="W204" s="37"/>
      <c r="X204" s="37"/>
      <c r="Y204" s="37"/>
      <c r="Z204" s="37"/>
      <c r="AA204" s="37"/>
      <c r="AB204" s="37"/>
      <c r="AC204" s="37"/>
      <c r="AD204" s="37"/>
      <c r="AE204" s="37"/>
      <c r="AR204" s="206" t="s">
        <v>104</v>
      </c>
      <c r="AT204" s="206" t="s">
        <v>264</v>
      </c>
      <c r="AU204" s="206" t="s">
        <v>97</v>
      </c>
      <c r="AY204" s="19" t="s">
        <v>262</v>
      </c>
      <c r="BE204" s="207">
        <f>IF(N204="základní",J204,0)</f>
        <v>0</v>
      </c>
      <c r="BF204" s="207">
        <f>IF(N204="snížená",J204,0)</f>
        <v>0</v>
      </c>
      <c r="BG204" s="207">
        <f>IF(N204="zákl. přenesená",J204,0)</f>
        <v>0</v>
      </c>
      <c r="BH204" s="207">
        <f>IF(N204="sníž. přenesená",J204,0)</f>
        <v>0</v>
      </c>
      <c r="BI204" s="207">
        <f>IF(N204="nulová",J204,0)</f>
        <v>0</v>
      </c>
      <c r="BJ204" s="19" t="s">
        <v>89</v>
      </c>
      <c r="BK204" s="207">
        <f>ROUND(I204*H204,2)</f>
        <v>0</v>
      </c>
      <c r="BL204" s="19" t="s">
        <v>104</v>
      </c>
      <c r="BM204" s="206" t="s">
        <v>1215</v>
      </c>
    </row>
    <row r="205" spans="1:65" s="2" customFormat="1" ht="36">
      <c r="A205" s="37"/>
      <c r="B205" s="38"/>
      <c r="C205" s="39"/>
      <c r="D205" s="208" t="s">
        <v>421</v>
      </c>
      <c r="E205" s="39"/>
      <c r="F205" s="209" t="s">
        <v>5902</v>
      </c>
      <c r="G205" s="39"/>
      <c r="H205" s="39"/>
      <c r="I205" s="118"/>
      <c r="J205" s="39"/>
      <c r="K205" s="39"/>
      <c r="L205" s="42"/>
      <c r="M205" s="210"/>
      <c r="N205" s="211"/>
      <c r="O205" s="67"/>
      <c r="P205" s="67"/>
      <c r="Q205" s="67"/>
      <c r="R205" s="67"/>
      <c r="S205" s="67"/>
      <c r="T205" s="68"/>
      <c r="U205" s="37"/>
      <c r="V205" s="37"/>
      <c r="W205" s="37"/>
      <c r="X205" s="37"/>
      <c r="Y205" s="37"/>
      <c r="Z205" s="37"/>
      <c r="AA205" s="37"/>
      <c r="AB205" s="37"/>
      <c r="AC205" s="37"/>
      <c r="AD205" s="37"/>
      <c r="AE205" s="37"/>
      <c r="AT205" s="19" t="s">
        <v>421</v>
      </c>
      <c r="AU205" s="19" t="s">
        <v>97</v>
      </c>
    </row>
    <row r="206" spans="1:65" s="2" customFormat="1" ht="21.75" customHeight="1">
      <c r="A206" s="37"/>
      <c r="B206" s="38"/>
      <c r="C206" s="195" t="s">
        <v>738</v>
      </c>
      <c r="D206" s="195" t="s">
        <v>264</v>
      </c>
      <c r="E206" s="196" t="s">
        <v>5911</v>
      </c>
      <c r="F206" s="197" t="s">
        <v>5912</v>
      </c>
      <c r="G206" s="198" t="s">
        <v>590</v>
      </c>
      <c r="H206" s="199">
        <v>25</v>
      </c>
      <c r="I206" s="200"/>
      <c r="J206" s="201">
        <f>ROUND(I206*H206,2)</f>
        <v>0</v>
      </c>
      <c r="K206" s="197" t="s">
        <v>44</v>
      </c>
      <c r="L206" s="42"/>
      <c r="M206" s="202" t="s">
        <v>44</v>
      </c>
      <c r="N206" s="203" t="s">
        <v>53</v>
      </c>
      <c r="O206" s="67"/>
      <c r="P206" s="204">
        <f>O206*H206</f>
        <v>0</v>
      </c>
      <c r="Q206" s="204">
        <v>0</v>
      </c>
      <c r="R206" s="204">
        <f>Q206*H206</f>
        <v>0</v>
      </c>
      <c r="S206" s="204">
        <v>0</v>
      </c>
      <c r="T206" s="205">
        <f>S206*H206</f>
        <v>0</v>
      </c>
      <c r="U206" s="37"/>
      <c r="V206" s="37"/>
      <c r="W206" s="37"/>
      <c r="X206" s="37"/>
      <c r="Y206" s="37"/>
      <c r="Z206" s="37"/>
      <c r="AA206" s="37"/>
      <c r="AB206" s="37"/>
      <c r="AC206" s="37"/>
      <c r="AD206" s="37"/>
      <c r="AE206" s="37"/>
      <c r="AR206" s="206" t="s">
        <v>104</v>
      </c>
      <c r="AT206" s="206" t="s">
        <v>264</v>
      </c>
      <c r="AU206" s="206" t="s">
        <v>97</v>
      </c>
      <c r="AY206" s="19" t="s">
        <v>262</v>
      </c>
      <c r="BE206" s="207">
        <f>IF(N206="základní",J206,0)</f>
        <v>0</v>
      </c>
      <c r="BF206" s="207">
        <f>IF(N206="snížená",J206,0)</f>
        <v>0</v>
      </c>
      <c r="BG206" s="207">
        <f>IF(N206="zákl. přenesená",J206,0)</f>
        <v>0</v>
      </c>
      <c r="BH206" s="207">
        <f>IF(N206="sníž. přenesená",J206,0)</f>
        <v>0</v>
      </c>
      <c r="BI206" s="207">
        <f>IF(N206="nulová",J206,0)</f>
        <v>0</v>
      </c>
      <c r="BJ206" s="19" t="s">
        <v>89</v>
      </c>
      <c r="BK206" s="207">
        <f>ROUND(I206*H206,2)</f>
        <v>0</v>
      </c>
      <c r="BL206" s="19" t="s">
        <v>104</v>
      </c>
      <c r="BM206" s="206" t="s">
        <v>1282</v>
      </c>
    </row>
    <row r="207" spans="1:65" s="2" customFormat="1" ht="36">
      <c r="A207" s="37"/>
      <c r="B207" s="38"/>
      <c r="C207" s="39"/>
      <c r="D207" s="208" t="s">
        <v>421</v>
      </c>
      <c r="E207" s="39"/>
      <c r="F207" s="209" t="s">
        <v>5902</v>
      </c>
      <c r="G207" s="39"/>
      <c r="H207" s="39"/>
      <c r="I207" s="118"/>
      <c r="J207" s="39"/>
      <c r="K207" s="39"/>
      <c r="L207" s="42"/>
      <c r="M207" s="210"/>
      <c r="N207" s="211"/>
      <c r="O207" s="67"/>
      <c r="P207" s="67"/>
      <c r="Q207" s="67"/>
      <c r="R207" s="67"/>
      <c r="S207" s="67"/>
      <c r="T207" s="68"/>
      <c r="U207" s="37"/>
      <c r="V207" s="37"/>
      <c r="W207" s="37"/>
      <c r="X207" s="37"/>
      <c r="Y207" s="37"/>
      <c r="Z207" s="37"/>
      <c r="AA207" s="37"/>
      <c r="AB207" s="37"/>
      <c r="AC207" s="37"/>
      <c r="AD207" s="37"/>
      <c r="AE207" s="37"/>
      <c r="AT207" s="19" t="s">
        <v>421</v>
      </c>
      <c r="AU207" s="19" t="s">
        <v>97</v>
      </c>
    </row>
    <row r="208" spans="1:65" s="2" customFormat="1" ht="16.5" customHeight="1">
      <c r="A208" s="37"/>
      <c r="B208" s="38"/>
      <c r="C208" s="195" t="s">
        <v>744</v>
      </c>
      <c r="D208" s="195" t="s">
        <v>264</v>
      </c>
      <c r="E208" s="196" t="s">
        <v>5913</v>
      </c>
      <c r="F208" s="197" t="s">
        <v>5914</v>
      </c>
      <c r="G208" s="198" t="s">
        <v>518</v>
      </c>
      <c r="H208" s="199">
        <v>6</v>
      </c>
      <c r="I208" s="200"/>
      <c r="J208" s="201">
        <f>ROUND(I208*H208,2)</f>
        <v>0</v>
      </c>
      <c r="K208" s="197" t="s">
        <v>44</v>
      </c>
      <c r="L208" s="42"/>
      <c r="M208" s="202" t="s">
        <v>44</v>
      </c>
      <c r="N208" s="203" t="s">
        <v>53</v>
      </c>
      <c r="O208" s="67"/>
      <c r="P208" s="204">
        <f>O208*H208</f>
        <v>0</v>
      </c>
      <c r="Q208" s="204">
        <v>0</v>
      </c>
      <c r="R208" s="204">
        <f>Q208*H208</f>
        <v>0</v>
      </c>
      <c r="S208" s="204">
        <v>0</v>
      </c>
      <c r="T208" s="205">
        <f>S208*H208</f>
        <v>0</v>
      </c>
      <c r="U208" s="37"/>
      <c r="V208" s="37"/>
      <c r="W208" s="37"/>
      <c r="X208" s="37"/>
      <c r="Y208" s="37"/>
      <c r="Z208" s="37"/>
      <c r="AA208" s="37"/>
      <c r="AB208" s="37"/>
      <c r="AC208" s="37"/>
      <c r="AD208" s="37"/>
      <c r="AE208" s="37"/>
      <c r="AR208" s="206" t="s">
        <v>104</v>
      </c>
      <c r="AT208" s="206" t="s">
        <v>264</v>
      </c>
      <c r="AU208" s="206" t="s">
        <v>97</v>
      </c>
      <c r="AY208" s="19" t="s">
        <v>262</v>
      </c>
      <c r="BE208" s="207">
        <f>IF(N208="základní",J208,0)</f>
        <v>0</v>
      </c>
      <c r="BF208" s="207">
        <f>IF(N208="snížená",J208,0)</f>
        <v>0</v>
      </c>
      <c r="BG208" s="207">
        <f>IF(N208="zákl. přenesená",J208,0)</f>
        <v>0</v>
      </c>
      <c r="BH208" s="207">
        <f>IF(N208="sníž. přenesená",J208,0)</f>
        <v>0</v>
      </c>
      <c r="BI208" s="207">
        <f>IF(N208="nulová",J208,0)</f>
        <v>0</v>
      </c>
      <c r="BJ208" s="19" t="s">
        <v>89</v>
      </c>
      <c r="BK208" s="207">
        <f>ROUND(I208*H208,2)</f>
        <v>0</v>
      </c>
      <c r="BL208" s="19" t="s">
        <v>104</v>
      </c>
      <c r="BM208" s="206" t="s">
        <v>1332</v>
      </c>
    </row>
    <row r="209" spans="1:65" s="2" customFormat="1" ht="27">
      <c r="A209" s="37"/>
      <c r="B209" s="38"/>
      <c r="C209" s="39"/>
      <c r="D209" s="208" t="s">
        <v>421</v>
      </c>
      <c r="E209" s="39"/>
      <c r="F209" s="209" t="s">
        <v>5915</v>
      </c>
      <c r="G209" s="39"/>
      <c r="H209" s="39"/>
      <c r="I209" s="118"/>
      <c r="J209" s="39"/>
      <c r="K209" s="39"/>
      <c r="L209" s="42"/>
      <c r="M209" s="210"/>
      <c r="N209" s="211"/>
      <c r="O209" s="67"/>
      <c r="P209" s="67"/>
      <c r="Q209" s="67"/>
      <c r="R209" s="67"/>
      <c r="S209" s="67"/>
      <c r="T209" s="68"/>
      <c r="U209" s="37"/>
      <c r="V209" s="37"/>
      <c r="W209" s="37"/>
      <c r="X209" s="37"/>
      <c r="Y209" s="37"/>
      <c r="Z209" s="37"/>
      <c r="AA209" s="37"/>
      <c r="AB209" s="37"/>
      <c r="AC209" s="37"/>
      <c r="AD209" s="37"/>
      <c r="AE209" s="37"/>
      <c r="AT209" s="19" t="s">
        <v>421</v>
      </c>
      <c r="AU209" s="19" t="s">
        <v>97</v>
      </c>
    </row>
    <row r="210" spans="1:65" s="2" customFormat="1" ht="16.5" customHeight="1">
      <c r="A210" s="37"/>
      <c r="B210" s="38"/>
      <c r="C210" s="195" t="s">
        <v>749</v>
      </c>
      <c r="D210" s="195" t="s">
        <v>264</v>
      </c>
      <c r="E210" s="196" t="s">
        <v>5916</v>
      </c>
      <c r="F210" s="197" t="s">
        <v>5917</v>
      </c>
      <c r="G210" s="198" t="s">
        <v>518</v>
      </c>
      <c r="H210" s="199">
        <v>210</v>
      </c>
      <c r="I210" s="200"/>
      <c r="J210" s="201">
        <f>ROUND(I210*H210,2)</f>
        <v>0</v>
      </c>
      <c r="K210" s="197" t="s">
        <v>44</v>
      </c>
      <c r="L210" s="42"/>
      <c r="M210" s="202" t="s">
        <v>44</v>
      </c>
      <c r="N210" s="203" t="s">
        <v>53</v>
      </c>
      <c r="O210" s="67"/>
      <c r="P210" s="204">
        <f>O210*H210</f>
        <v>0</v>
      </c>
      <c r="Q210" s="204">
        <v>0</v>
      </c>
      <c r="R210" s="204">
        <f>Q210*H210</f>
        <v>0</v>
      </c>
      <c r="S210" s="204">
        <v>0</v>
      </c>
      <c r="T210" s="205">
        <f>S210*H210</f>
        <v>0</v>
      </c>
      <c r="U210" s="37"/>
      <c r="V210" s="37"/>
      <c r="W210" s="37"/>
      <c r="X210" s="37"/>
      <c r="Y210" s="37"/>
      <c r="Z210" s="37"/>
      <c r="AA210" s="37"/>
      <c r="AB210" s="37"/>
      <c r="AC210" s="37"/>
      <c r="AD210" s="37"/>
      <c r="AE210" s="37"/>
      <c r="AR210" s="206" t="s">
        <v>104</v>
      </c>
      <c r="AT210" s="206" t="s">
        <v>264</v>
      </c>
      <c r="AU210" s="206" t="s">
        <v>97</v>
      </c>
      <c r="AY210" s="19" t="s">
        <v>262</v>
      </c>
      <c r="BE210" s="207">
        <f>IF(N210="základní",J210,0)</f>
        <v>0</v>
      </c>
      <c r="BF210" s="207">
        <f>IF(N210="snížená",J210,0)</f>
        <v>0</v>
      </c>
      <c r="BG210" s="207">
        <f>IF(N210="zákl. přenesená",J210,0)</f>
        <v>0</v>
      </c>
      <c r="BH210" s="207">
        <f>IF(N210="sníž. přenesená",J210,0)</f>
        <v>0</v>
      </c>
      <c r="BI210" s="207">
        <f>IF(N210="nulová",J210,0)</f>
        <v>0</v>
      </c>
      <c r="BJ210" s="19" t="s">
        <v>89</v>
      </c>
      <c r="BK210" s="207">
        <f>ROUND(I210*H210,2)</f>
        <v>0</v>
      </c>
      <c r="BL210" s="19" t="s">
        <v>104</v>
      </c>
      <c r="BM210" s="206" t="s">
        <v>1342</v>
      </c>
    </row>
    <row r="211" spans="1:65" s="2" customFormat="1" ht="27">
      <c r="A211" s="37"/>
      <c r="B211" s="38"/>
      <c r="C211" s="39"/>
      <c r="D211" s="208" t="s">
        <v>421</v>
      </c>
      <c r="E211" s="39"/>
      <c r="F211" s="209" t="s">
        <v>5915</v>
      </c>
      <c r="G211" s="39"/>
      <c r="H211" s="39"/>
      <c r="I211" s="118"/>
      <c r="J211" s="39"/>
      <c r="K211" s="39"/>
      <c r="L211" s="42"/>
      <c r="M211" s="210"/>
      <c r="N211" s="211"/>
      <c r="O211" s="67"/>
      <c r="P211" s="67"/>
      <c r="Q211" s="67"/>
      <c r="R211" s="67"/>
      <c r="S211" s="67"/>
      <c r="T211" s="68"/>
      <c r="U211" s="37"/>
      <c r="V211" s="37"/>
      <c r="W211" s="37"/>
      <c r="X211" s="37"/>
      <c r="Y211" s="37"/>
      <c r="Z211" s="37"/>
      <c r="AA211" s="37"/>
      <c r="AB211" s="37"/>
      <c r="AC211" s="37"/>
      <c r="AD211" s="37"/>
      <c r="AE211" s="37"/>
      <c r="AT211" s="19" t="s">
        <v>421</v>
      </c>
      <c r="AU211" s="19" t="s">
        <v>97</v>
      </c>
    </row>
    <row r="212" spans="1:65" s="2" customFormat="1" ht="16.5" customHeight="1">
      <c r="A212" s="37"/>
      <c r="B212" s="38"/>
      <c r="C212" s="195" t="s">
        <v>903</v>
      </c>
      <c r="D212" s="195" t="s">
        <v>264</v>
      </c>
      <c r="E212" s="196" t="s">
        <v>5918</v>
      </c>
      <c r="F212" s="197" t="s">
        <v>5919</v>
      </c>
      <c r="G212" s="198" t="s">
        <v>518</v>
      </c>
      <c r="H212" s="199">
        <v>550</v>
      </c>
      <c r="I212" s="200"/>
      <c r="J212" s="201">
        <f>ROUND(I212*H212,2)</f>
        <v>0</v>
      </c>
      <c r="K212" s="197" t="s">
        <v>44</v>
      </c>
      <c r="L212" s="42"/>
      <c r="M212" s="202" t="s">
        <v>44</v>
      </c>
      <c r="N212" s="203" t="s">
        <v>53</v>
      </c>
      <c r="O212" s="67"/>
      <c r="P212" s="204">
        <f>O212*H212</f>
        <v>0</v>
      </c>
      <c r="Q212" s="204">
        <v>0</v>
      </c>
      <c r="R212" s="204">
        <f>Q212*H212</f>
        <v>0</v>
      </c>
      <c r="S212" s="204">
        <v>0</v>
      </c>
      <c r="T212" s="205">
        <f>S212*H212</f>
        <v>0</v>
      </c>
      <c r="U212" s="37"/>
      <c r="V212" s="37"/>
      <c r="W212" s="37"/>
      <c r="X212" s="37"/>
      <c r="Y212" s="37"/>
      <c r="Z212" s="37"/>
      <c r="AA212" s="37"/>
      <c r="AB212" s="37"/>
      <c r="AC212" s="37"/>
      <c r="AD212" s="37"/>
      <c r="AE212" s="37"/>
      <c r="AR212" s="206" t="s">
        <v>104</v>
      </c>
      <c r="AT212" s="206" t="s">
        <v>264</v>
      </c>
      <c r="AU212" s="206" t="s">
        <v>97</v>
      </c>
      <c r="AY212" s="19" t="s">
        <v>262</v>
      </c>
      <c r="BE212" s="207">
        <f>IF(N212="základní",J212,0)</f>
        <v>0</v>
      </c>
      <c r="BF212" s="207">
        <f>IF(N212="snížená",J212,0)</f>
        <v>0</v>
      </c>
      <c r="BG212" s="207">
        <f>IF(N212="zákl. přenesená",J212,0)</f>
        <v>0</v>
      </c>
      <c r="BH212" s="207">
        <f>IF(N212="sníž. přenesená",J212,0)</f>
        <v>0</v>
      </c>
      <c r="BI212" s="207">
        <f>IF(N212="nulová",J212,0)</f>
        <v>0</v>
      </c>
      <c r="BJ212" s="19" t="s">
        <v>89</v>
      </c>
      <c r="BK212" s="207">
        <f>ROUND(I212*H212,2)</f>
        <v>0</v>
      </c>
      <c r="BL212" s="19" t="s">
        <v>104</v>
      </c>
      <c r="BM212" s="206" t="s">
        <v>1352</v>
      </c>
    </row>
    <row r="213" spans="1:65" s="2" customFormat="1" ht="27">
      <c r="A213" s="37"/>
      <c r="B213" s="38"/>
      <c r="C213" s="39"/>
      <c r="D213" s="208" t="s">
        <v>421</v>
      </c>
      <c r="E213" s="39"/>
      <c r="F213" s="209" t="s">
        <v>5915</v>
      </c>
      <c r="G213" s="39"/>
      <c r="H213" s="39"/>
      <c r="I213" s="118"/>
      <c r="J213" s="39"/>
      <c r="K213" s="39"/>
      <c r="L213" s="42"/>
      <c r="M213" s="210"/>
      <c r="N213" s="211"/>
      <c r="O213" s="67"/>
      <c r="P213" s="67"/>
      <c r="Q213" s="67"/>
      <c r="R213" s="67"/>
      <c r="S213" s="67"/>
      <c r="T213" s="68"/>
      <c r="U213" s="37"/>
      <c r="V213" s="37"/>
      <c r="W213" s="37"/>
      <c r="X213" s="37"/>
      <c r="Y213" s="37"/>
      <c r="Z213" s="37"/>
      <c r="AA213" s="37"/>
      <c r="AB213" s="37"/>
      <c r="AC213" s="37"/>
      <c r="AD213" s="37"/>
      <c r="AE213" s="37"/>
      <c r="AT213" s="19" t="s">
        <v>421</v>
      </c>
      <c r="AU213" s="19" t="s">
        <v>97</v>
      </c>
    </row>
    <row r="214" spans="1:65" s="2" customFormat="1" ht="21.75" customHeight="1">
      <c r="A214" s="37"/>
      <c r="B214" s="38"/>
      <c r="C214" s="195" t="s">
        <v>928</v>
      </c>
      <c r="D214" s="195" t="s">
        <v>264</v>
      </c>
      <c r="E214" s="196" t="s">
        <v>5920</v>
      </c>
      <c r="F214" s="197" t="s">
        <v>5921</v>
      </c>
      <c r="G214" s="198" t="s">
        <v>342</v>
      </c>
      <c r="H214" s="199">
        <v>15</v>
      </c>
      <c r="I214" s="200"/>
      <c r="J214" s="201">
        <f>ROUND(I214*H214,2)</f>
        <v>0</v>
      </c>
      <c r="K214" s="197" t="s">
        <v>44</v>
      </c>
      <c r="L214" s="42"/>
      <c r="M214" s="202" t="s">
        <v>44</v>
      </c>
      <c r="N214" s="203" t="s">
        <v>53</v>
      </c>
      <c r="O214" s="67"/>
      <c r="P214" s="204">
        <f>O214*H214</f>
        <v>0</v>
      </c>
      <c r="Q214" s="204">
        <v>0</v>
      </c>
      <c r="R214" s="204">
        <f>Q214*H214</f>
        <v>0</v>
      </c>
      <c r="S214" s="204">
        <v>0</v>
      </c>
      <c r="T214" s="205">
        <f>S214*H214</f>
        <v>0</v>
      </c>
      <c r="U214" s="37"/>
      <c r="V214" s="37"/>
      <c r="W214" s="37"/>
      <c r="X214" s="37"/>
      <c r="Y214" s="37"/>
      <c r="Z214" s="37"/>
      <c r="AA214" s="37"/>
      <c r="AB214" s="37"/>
      <c r="AC214" s="37"/>
      <c r="AD214" s="37"/>
      <c r="AE214" s="37"/>
      <c r="AR214" s="206" t="s">
        <v>104</v>
      </c>
      <c r="AT214" s="206" t="s">
        <v>264</v>
      </c>
      <c r="AU214" s="206" t="s">
        <v>97</v>
      </c>
      <c r="AY214" s="19" t="s">
        <v>262</v>
      </c>
      <c r="BE214" s="207">
        <f>IF(N214="základní",J214,0)</f>
        <v>0</v>
      </c>
      <c r="BF214" s="207">
        <f>IF(N214="snížená",J214,0)</f>
        <v>0</v>
      </c>
      <c r="BG214" s="207">
        <f>IF(N214="zákl. přenesená",J214,0)</f>
        <v>0</v>
      </c>
      <c r="BH214" s="207">
        <f>IF(N214="sníž. přenesená",J214,0)</f>
        <v>0</v>
      </c>
      <c r="BI214" s="207">
        <f>IF(N214="nulová",J214,0)</f>
        <v>0</v>
      </c>
      <c r="BJ214" s="19" t="s">
        <v>89</v>
      </c>
      <c r="BK214" s="207">
        <f>ROUND(I214*H214,2)</f>
        <v>0</v>
      </c>
      <c r="BL214" s="19" t="s">
        <v>104</v>
      </c>
      <c r="BM214" s="206" t="s">
        <v>1380</v>
      </c>
    </row>
    <row r="215" spans="1:65" s="2" customFormat="1" ht="27">
      <c r="A215" s="37"/>
      <c r="B215" s="38"/>
      <c r="C215" s="39"/>
      <c r="D215" s="208" t="s">
        <v>421</v>
      </c>
      <c r="E215" s="39"/>
      <c r="F215" s="209" t="s">
        <v>5922</v>
      </c>
      <c r="G215" s="39"/>
      <c r="H215" s="39"/>
      <c r="I215" s="118"/>
      <c r="J215" s="39"/>
      <c r="K215" s="39"/>
      <c r="L215" s="42"/>
      <c r="M215" s="210"/>
      <c r="N215" s="211"/>
      <c r="O215" s="67"/>
      <c r="P215" s="67"/>
      <c r="Q215" s="67"/>
      <c r="R215" s="67"/>
      <c r="S215" s="67"/>
      <c r="T215" s="68"/>
      <c r="U215" s="37"/>
      <c r="V215" s="37"/>
      <c r="W215" s="37"/>
      <c r="X215" s="37"/>
      <c r="Y215" s="37"/>
      <c r="Z215" s="37"/>
      <c r="AA215" s="37"/>
      <c r="AB215" s="37"/>
      <c r="AC215" s="37"/>
      <c r="AD215" s="37"/>
      <c r="AE215" s="37"/>
      <c r="AT215" s="19" t="s">
        <v>421</v>
      </c>
      <c r="AU215" s="19" t="s">
        <v>97</v>
      </c>
    </row>
    <row r="216" spans="1:65" s="2" customFormat="1" ht="21.75" customHeight="1">
      <c r="A216" s="37"/>
      <c r="B216" s="38"/>
      <c r="C216" s="195" t="s">
        <v>939</v>
      </c>
      <c r="D216" s="195" t="s">
        <v>264</v>
      </c>
      <c r="E216" s="196" t="s">
        <v>5923</v>
      </c>
      <c r="F216" s="197" t="s">
        <v>5924</v>
      </c>
      <c r="G216" s="198" t="s">
        <v>590</v>
      </c>
      <c r="H216" s="199">
        <v>15</v>
      </c>
      <c r="I216" s="200"/>
      <c r="J216" s="201">
        <f>ROUND(I216*H216,2)</f>
        <v>0</v>
      </c>
      <c r="K216" s="197" t="s">
        <v>44</v>
      </c>
      <c r="L216" s="42"/>
      <c r="M216" s="202" t="s">
        <v>44</v>
      </c>
      <c r="N216" s="203" t="s">
        <v>53</v>
      </c>
      <c r="O216" s="67"/>
      <c r="P216" s="204">
        <f>O216*H216</f>
        <v>0</v>
      </c>
      <c r="Q216" s="204">
        <v>0</v>
      </c>
      <c r="R216" s="204">
        <f>Q216*H216</f>
        <v>0</v>
      </c>
      <c r="S216" s="204">
        <v>0</v>
      </c>
      <c r="T216" s="205">
        <f>S216*H216</f>
        <v>0</v>
      </c>
      <c r="U216" s="37"/>
      <c r="V216" s="37"/>
      <c r="W216" s="37"/>
      <c r="X216" s="37"/>
      <c r="Y216" s="37"/>
      <c r="Z216" s="37"/>
      <c r="AA216" s="37"/>
      <c r="AB216" s="37"/>
      <c r="AC216" s="37"/>
      <c r="AD216" s="37"/>
      <c r="AE216" s="37"/>
      <c r="AR216" s="206" t="s">
        <v>104</v>
      </c>
      <c r="AT216" s="206" t="s">
        <v>264</v>
      </c>
      <c r="AU216" s="206" t="s">
        <v>97</v>
      </c>
      <c r="AY216" s="19" t="s">
        <v>262</v>
      </c>
      <c r="BE216" s="207">
        <f>IF(N216="základní",J216,0)</f>
        <v>0</v>
      </c>
      <c r="BF216" s="207">
        <f>IF(N216="snížená",J216,0)</f>
        <v>0</v>
      </c>
      <c r="BG216" s="207">
        <f>IF(N216="zákl. přenesená",J216,0)</f>
        <v>0</v>
      </c>
      <c r="BH216" s="207">
        <f>IF(N216="sníž. přenesená",J216,0)</f>
        <v>0</v>
      </c>
      <c r="BI216" s="207">
        <f>IF(N216="nulová",J216,0)</f>
        <v>0</v>
      </c>
      <c r="BJ216" s="19" t="s">
        <v>89</v>
      </c>
      <c r="BK216" s="207">
        <f>ROUND(I216*H216,2)</f>
        <v>0</v>
      </c>
      <c r="BL216" s="19" t="s">
        <v>104</v>
      </c>
      <c r="BM216" s="206" t="s">
        <v>1391</v>
      </c>
    </row>
    <row r="217" spans="1:65" s="2" customFormat="1" ht="27">
      <c r="A217" s="37"/>
      <c r="B217" s="38"/>
      <c r="C217" s="39"/>
      <c r="D217" s="208" t="s">
        <v>421</v>
      </c>
      <c r="E217" s="39"/>
      <c r="F217" s="209" t="s">
        <v>5925</v>
      </c>
      <c r="G217" s="39"/>
      <c r="H217" s="39"/>
      <c r="I217" s="118"/>
      <c r="J217" s="39"/>
      <c r="K217" s="39"/>
      <c r="L217" s="42"/>
      <c r="M217" s="210"/>
      <c r="N217" s="211"/>
      <c r="O217" s="67"/>
      <c r="P217" s="67"/>
      <c r="Q217" s="67"/>
      <c r="R217" s="67"/>
      <c r="S217" s="67"/>
      <c r="T217" s="68"/>
      <c r="U217" s="37"/>
      <c r="V217" s="37"/>
      <c r="W217" s="37"/>
      <c r="X217" s="37"/>
      <c r="Y217" s="37"/>
      <c r="Z217" s="37"/>
      <c r="AA217" s="37"/>
      <c r="AB217" s="37"/>
      <c r="AC217" s="37"/>
      <c r="AD217" s="37"/>
      <c r="AE217" s="37"/>
      <c r="AT217" s="19" t="s">
        <v>421</v>
      </c>
      <c r="AU217" s="19" t="s">
        <v>97</v>
      </c>
    </row>
    <row r="218" spans="1:65" s="2" customFormat="1" ht="16.5" customHeight="1">
      <c r="A218" s="37"/>
      <c r="B218" s="38"/>
      <c r="C218" s="195" t="s">
        <v>948</v>
      </c>
      <c r="D218" s="195" t="s">
        <v>264</v>
      </c>
      <c r="E218" s="196" t="s">
        <v>5926</v>
      </c>
      <c r="F218" s="197" t="s">
        <v>5927</v>
      </c>
      <c r="G218" s="198" t="s">
        <v>518</v>
      </c>
      <c r="H218" s="199">
        <v>50</v>
      </c>
      <c r="I218" s="200"/>
      <c r="J218" s="201">
        <f>ROUND(I218*H218,2)</f>
        <v>0</v>
      </c>
      <c r="K218" s="197" t="s">
        <v>44</v>
      </c>
      <c r="L218" s="42"/>
      <c r="M218" s="202" t="s">
        <v>44</v>
      </c>
      <c r="N218" s="203" t="s">
        <v>53</v>
      </c>
      <c r="O218" s="67"/>
      <c r="P218" s="204">
        <f>O218*H218</f>
        <v>0</v>
      </c>
      <c r="Q218" s="204">
        <v>0</v>
      </c>
      <c r="R218" s="204">
        <f>Q218*H218</f>
        <v>0</v>
      </c>
      <c r="S218" s="204">
        <v>0</v>
      </c>
      <c r="T218" s="205">
        <f>S218*H218</f>
        <v>0</v>
      </c>
      <c r="U218" s="37"/>
      <c r="V218" s="37"/>
      <c r="W218" s="37"/>
      <c r="X218" s="37"/>
      <c r="Y218" s="37"/>
      <c r="Z218" s="37"/>
      <c r="AA218" s="37"/>
      <c r="AB218" s="37"/>
      <c r="AC218" s="37"/>
      <c r="AD218" s="37"/>
      <c r="AE218" s="37"/>
      <c r="AR218" s="206" t="s">
        <v>104</v>
      </c>
      <c r="AT218" s="206" t="s">
        <v>264</v>
      </c>
      <c r="AU218" s="206" t="s">
        <v>97</v>
      </c>
      <c r="AY218" s="19" t="s">
        <v>262</v>
      </c>
      <c r="BE218" s="207">
        <f>IF(N218="základní",J218,0)</f>
        <v>0</v>
      </c>
      <c r="BF218" s="207">
        <f>IF(N218="snížená",J218,0)</f>
        <v>0</v>
      </c>
      <c r="BG218" s="207">
        <f>IF(N218="zákl. přenesená",J218,0)</f>
        <v>0</v>
      </c>
      <c r="BH218" s="207">
        <f>IF(N218="sníž. přenesená",J218,0)</f>
        <v>0</v>
      </c>
      <c r="BI218" s="207">
        <f>IF(N218="nulová",J218,0)</f>
        <v>0</v>
      </c>
      <c r="BJ218" s="19" t="s">
        <v>89</v>
      </c>
      <c r="BK218" s="207">
        <f>ROUND(I218*H218,2)</f>
        <v>0</v>
      </c>
      <c r="BL218" s="19" t="s">
        <v>104</v>
      </c>
      <c r="BM218" s="206" t="s">
        <v>1405</v>
      </c>
    </row>
    <row r="219" spans="1:65" s="2" customFormat="1" ht="27">
      <c r="A219" s="37"/>
      <c r="B219" s="38"/>
      <c r="C219" s="39"/>
      <c r="D219" s="208" t="s">
        <v>421</v>
      </c>
      <c r="E219" s="39"/>
      <c r="F219" s="209" t="s">
        <v>5928</v>
      </c>
      <c r="G219" s="39"/>
      <c r="H219" s="39"/>
      <c r="I219" s="118"/>
      <c r="J219" s="39"/>
      <c r="K219" s="39"/>
      <c r="L219" s="42"/>
      <c r="M219" s="210"/>
      <c r="N219" s="211"/>
      <c r="O219" s="67"/>
      <c r="P219" s="67"/>
      <c r="Q219" s="67"/>
      <c r="R219" s="67"/>
      <c r="S219" s="67"/>
      <c r="T219" s="68"/>
      <c r="U219" s="37"/>
      <c r="V219" s="37"/>
      <c r="W219" s="37"/>
      <c r="X219" s="37"/>
      <c r="Y219" s="37"/>
      <c r="Z219" s="37"/>
      <c r="AA219" s="37"/>
      <c r="AB219" s="37"/>
      <c r="AC219" s="37"/>
      <c r="AD219" s="37"/>
      <c r="AE219" s="37"/>
      <c r="AT219" s="19" t="s">
        <v>421</v>
      </c>
      <c r="AU219" s="19" t="s">
        <v>97</v>
      </c>
    </row>
    <row r="220" spans="1:65" s="2" customFormat="1" ht="16.5" customHeight="1">
      <c r="A220" s="37"/>
      <c r="B220" s="38"/>
      <c r="C220" s="195" t="s">
        <v>955</v>
      </c>
      <c r="D220" s="195" t="s">
        <v>264</v>
      </c>
      <c r="E220" s="196" t="s">
        <v>5929</v>
      </c>
      <c r="F220" s="197" t="s">
        <v>5930</v>
      </c>
      <c r="G220" s="198" t="s">
        <v>518</v>
      </c>
      <c r="H220" s="199">
        <v>50</v>
      </c>
      <c r="I220" s="200"/>
      <c r="J220" s="201">
        <f>ROUND(I220*H220,2)</f>
        <v>0</v>
      </c>
      <c r="K220" s="197" t="s">
        <v>44</v>
      </c>
      <c r="L220" s="42"/>
      <c r="M220" s="202" t="s">
        <v>44</v>
      </c>
      <c r="N220" s="203" t="s">
        <v>53</v>
      </c>
      <c r="O220" s="67"/>
      <c r="P220" s="204">
        <f>O220*H220</f>
        <v>0</v>
      </c>
      <c r="Q220" s="204">
        <v>0</v>
      </c>
      <c r="R220" s="204">
        <f>Q220*H220</f>
        <v>0</v>
      </c>
      <c r="S220" s="204">
        <v>0</v>
      </c>
      <c r="T220" s="205">
        <f>S220*H220</f>
        <v>0</v>
      </c>
      <c r="U220" s="37"/>
      <c r="V220" s="37"/>
      <c r="W220" s="37"/>
      <c r="X220" s="37"/>
      <c r="Y220" s="37"/>
      <c r="Z220" s="37"/>
      <c r="AA220" s="37"/>
      <c r="AB220" s="37"/>
      <c r="AC220" s="37"/>
      <c r="AD220" s="37"/>
      <c r="AE220" s="37"/>
      <c r="AR220" s="206" t="s">
        <v>104</v>
      </c>
      <c r="AT220" s="206" t="s">
        <v>264</v>
      </c>
      <c r="AU220" s="206" t="s">
        <v>97</v>
      </c>
      <c r="AY220" s="19" t="s">
        <v>262</v>
      </c>
      <c r="BE220" s="207">
        <f>IF(N220="základní",J220,0)</f>
        <v>0</v>
      </c>
      <c r="BF220" s="207">
        <f>IF(N220="snížená",J220,0)</f>
        <v>0</v>
      </c>
      <c r="BG220" s="207">
        <f>IF(N220="zákl. přenesená",J220,0)</f>
        <v>0</v>
      </c>
      <c r="BH220" s="207">
        <f>IF(N220="sníž. přenesená",J220,0)</f>
        <v>0</v>
      </c>
      <c r="BI220" s="207">
        <f>IF(N220="nulová",J220,0)</f>
        <v>0</v>
      </c>
      <c r="BJ220" s="19" t="s">
        <v>89</v>
      </c>
      <c r="BK220" s="207">
        <f>ROUND(I220*H220,2)</f>
        <v>0</v>
      </c>
      <c r="BL220" s="19" t="s">
        <v>104</v>
      </c>
      <c r="BM220" s="206" t="s">
        <v>1418</v>
      </c>
    </row>
    <row r="221" spans="1:65" s="2" customFormat="1" ht="27">
      <c r="A221" s="37"/>
      <c r="B221" s="38"/>
      <c r="C221" s="39"/>
      <c r="D221" s="208" t="s">
        <v>421</v>
      </c>
      <c r="E221" s="39"/>
      <c r="F221" s="209" t="s">
        <v>5931</v>
      </c>
      <c r="G221" s="39"/>
      <c r="H221" s="39"/>
      <c r="I221" s="118"/>
      <c r="J221" s="39"/>
      <c r="K221" s="39"/>
      <c r="L221" s="42"/>
      <c r="M221" s="210"/>
      <c r="N221" s="211"/>
      <c r="O221" s="67"/>
      <c r="P221" s="67"/>
      <c r="Q221" s="67"/>
      <c r="R221" s="67"/>
      <c r="S221" s="67"/>
      <c r="T221" s="68"/>
      <c r="U221" s="37"/>
      <c r="V221" s="37"/>
      <c r="W221" s="37"/>
      <c r="X221" s="37"/>
      <c r="Y221" s="37"/>
      <c r="Z221" s="37"/>
      <c r="AA221" s="37"/>
      <c r="AB221" s="37"/>
      <c r="AC221" s="37"/>
      <c r="AD221" s="37"/>
      <c r="AE221" s="37"/>
      <c r="AT221" s="19" t="s">
        <v>421</v>
      </c>
      <c r="AU221" s="19" t="s">
        <v>97</v>
      </c>
    </row>
    <row r="222" spans="1:65" s="12" customFormat="1" ht="22.75" customHeight="1">
      <c r="B222" s="179"/>
      <c r="C222" s="180"/>
      <c r="D222" s="181" t="s">
        <v>81</v>
      </c>
      <c r="E222" s="193" t="s">
        <v>5932</v>
      </c>
      <c r="F222" s="193" t="s">
        <v>5933</v>
      </c>
      <c r="G222" s="180"/>
      <c r="H222" s="180"/>
      <c r="I222" s="183"/>
      <c r="J222" s="194">
        <f>BK222</f>
        <v>0</v>
      </c>
      <c r="K222" s="180"/>
      <c r="L222" s="185"/>
      <c r="M222" s="186"/>
      <c r="N222" s="187"/>
      <c r="O222" s="187"/>
      <c r="P222" s="188">
        <f>P223+P242</f>
        <v>0</v>
      </c>
      <c r="Q222" s="187"/>
      <c r="R222" s="188">
        <f>R223+R242</f>
        <v>0</v>
      </c>
      <c r="S222" s="187"/>
      <c r="T222" s="189">
        <f>T223+T242</f>
        <v>0</v>
      </c>
      <c r="AR222" s="190" t="s">
        <v>91</v>
      </c>
      <c r="AT222" s="191" t="s">
        <v>81</v>
      </c>
      <c r="AU222" s="191" t="s">
        <v>89</v>
      </c>
      <c r="AY222" s="190" t="s">
        <v>262</v>
      </c>
      <c r="BK222" s="192">
        <f>BK223+BK242</f>
        <v>0</v>
      </c>
    </row>
    <row r="223" spans="1:65" s="12" customFormat="1" ht="20.9" customHeight="1">
      <c r="B223" s="179"/>
      <c r="C223" s="180"/>
      <c r="D223" s="181" t="s">
        <v>81</v>
      </c>
      <c r="E223" s="193" t="s">
        <v>5428</v>
      </c>
      <c r="F223" s="193" t="s">
        <v>5934</v>
      </c>
      <c r="G223" s="180"/>
      <c r="H223" s="180"/>
      <c r="I223" s="183"/>
      <c r="J223" s="194">
        <f>BK223</f>
        <v>0</v>
      </c>
      <c r="K223" s="180"/>
      <c r="L223" s="185"/>
      <c r="M223" s="186"/>
      <c r="N223" s="187"/>
      <c r="O223" s="187"/>
      <c r="P223" s="188">
        <f>SUM(P224:P241)</f>
        <v>0</v>
      </c>
      <c r="Q223" s="187"/>
      <c r="R223" s="188">
        <f>SUM(R224:R241)</f>
        <v>0</v>
      </c>
      <c r="S223" s="187"/>
      <c r="T223" s="189">
        <f>SUM(T224:T241)</f>
        <v>0</v>
      </c>
      <c r="AR223" s="190" t="s">
        <v>89</v>
      </c>
      <c r="AT223" s="191" t="s">
        <v>81</v>
      </c>
      <c r="AU223" s="191" t="s">
        <v>91</v>
      </c>
      <c r="AY223" s="190" t="s">
        <v>262</v>
      </c>
      <c r="BK223" s="192">
        <f>SUM(BK224:BK241)</f>
        <v>0</v>
      </c>
    </row>
    <row r="224" spans="1:65" s="2" customFormat="1" ht="33" customHeight="1">
      <c r="A224" s="37"/>
      <c r="B224" s="38"/>
      <c r="C224" s="195" t="s">
        <v>960</v>
      </c>
      <c r="D224" s="195" t="s">
        <v>264</v>
      </c>
      <c r="E224" s="196" t="s">
        <v>5935</v>
      </c>
      <c r="F224" s="197" t="s">
        <v>5936</v>
      </c>
      <c r="G224" s="198" t="s">
        <v>518</v>
      </c>
      <c r="H224" s="199">
        <v>1</v>
      </c>
      <c r="I224" s="200"/>
      <c r="J224" s="201">
        <f>ROUND(I224*H224,2)</f>
        <v>0</v>
      </c>
      <c r="K224" s="197" t="s">
        <v>44</v>
      </c>
      <c r="L224" s="42"/>
      <c r="M224" s="202" t="s">
        <v>44</v>
      </c>
      <c r="N224" s="203" t="s">
        <v>53</v>
      </c>
      <c r="O224" s="67"/>
      <c r="P224" s="204">
        <f>O224*H224</f>
        <v>0</v>
      </c>
      <c r="Q224" s="204">
        <v>0</v>
      </c>
      <c r="R224" s="204">
        <f>Q224*H224</f>
        <v>0</v>
      </c>
      <c r="S224" s="204">
        <v>0</v>
      </c>
      <c r="T224" s="205">
        <f>S224*H224</f>
        <v>0</v>
      </c>
      <c r="U224" s="37"/>
      <c r="V224" s="37"/>
      <c r="W224" s="37"/>
      <c r="X224" s="37"/>
      <c r="Y224" s="37"/>
      <c r="Z224" s="37"/>
      <c r="AA224" s="37"/>
      <c r="AB224" s="37"/>
      <c r="AC224" s="37"/>
      <c r="AD224" s="37"/>
      <c r="AE224" s="37"/>
      <c r="AR224" s="206" t="s">
        <v>104</v>
      </c>
      <c r="AT224" s="206" t="s">
        <v>264</v>
      </c>
      <c r="AU224" s="206" t="s">
        <v>97</v>
      </c>
      <c r="AY224" s="19" t="s">
        <v>262</v>
      </c>
      <c r="BE224" s="207">
        <f>IF(N224="základní",J224,0)</f>
        <v>0</v>
      </c>
      <c r="BF224" s="207">
        <f>IF(N224="snížená",J224,0)</f>
        <v>0</v>
      </c>
      <c r="BG224" s="207">
        <f>IF(N224="zákl. přenesená",J224,0)</f>
        <v>0</v>
      </c>
      <c r="BH224" s="207">
        <f>IF(N224="sníž. přenesená",J224,0)</f>
        <v>0</v>
      </c>
      <c r="BI224" s="207">
        <f>IF(N224="nulová",J224,0)</f>
        <v>0</v>
      </c>
      <c r="BJ224" s="19" t="s">
        <v>89</v>
      </c>
      <c r="BK224" s="207">
        <f>ROUND(I224*H224,2)</f>
        <v>0</v>
      </c>
      <c r="BL224" s="19" t="s">
        <v>104</v>
      </c>
      <c r="BM224" s="206" t="s">
        <v>1432</v>
      </c>
    </row>
    <row r="225" spans="1:65" s="2" customFormat="1" ht="36">
      <c r="A225" s="37"/>
      <c r="B225" s="38"/>
      <c r="C225" s="39"/>
      <c r="D225" s="208" t="s">
        <v>421</v>
      </c>
      <c r="E225" s="39"/>
      <c r="F225" s="209" t="s">
        <v>5937</v>
      </c>
      <c r="G225" s="39"/>
      <c r="H225" s="39"/>
      <c r="I225" s="118"/>
      <c r="J225" s="39"/>
      <c r="K225" s="39"/>
      <c r="L225" s="42"/>
      <c r="M225" s="210"/>
      <c r="N225" s="211"/>
      <c r="O225" s="67"/>
      <c r="P225" s="67"/>
      <c r="Q225" s="67"/>
      <c r="R225" s="67"/>
      <c r="S225" s="67"/>
      <c r="T225" s="68"/>
      <c r="U225" s="37"/>
      <c r="V225" s="37"/>
      <c r="W225" s="37"/>
      <c r="X225" s="37"/>
      <c r="Y225" s="37"/>
      <c r="Z225" s="37"/>
      <c r="AA225" s="37"/>
      <c r="AB225" s="37"/>
      <c r="AC225" s="37"/>
      <c r="AD225" s="37"/>
      <c r="AE225" s="37"/>
      <c r="AT225" s="19" t="s">
        <v>421</v>
      </c>
      <c r="AU225" s="19" t="s">
        <v>97</v>
      </c>
    </row>
    <row r="226" spans="1:65" s="2" customFormat="1" ht="33" customHeight="1">
      <c r="A226" s="37"/>
      <c r="B226" s="38"/>
      <c r="C226" s="195" t="s">
        <v>982</v>
      </c>
      <c r="D226" s="195" t="s">
        <v>264</v>
      </c>
      <c r="E226" s="196" t="s">
        <v>5938</v>
      </c>
      <c r="F226" s="197" t="s">
        <v>5939</v>
      </c>
      <c r="G226" s="198" t="s">
        <v>518</v>
      </c>
      <c r="H226" s="199">
        <v>1</v>
      </c>
      <c r="I226" s="200"/>
      <c r="J226" s="201">
        <f>ROUND(I226*H226,2)</f>
        <v>0</v>
      </c>
      <c r="K226" s="197" t="s">
        <v>44</v>
      </c>
      <c r="L226" s="42"/>
      <c r="M226" s="202" t="s">
        <v>44</v>
      </c>
      <c r="N226" s="203" t="s">
        <v>53</v>
      </c>
      <c r="O226" s="67"/>
      <c r="P226" s="204">
        <f>O226*H226</f>
        <v>0</v>
      </c>
      <c r="Q226" s="204">
        <v>0</v>
      </c>
      <c r="R226" s="204">
        <f>Q226*H226</f>
        <v>0</v>
      </c>
      <c r="S226" s="204">
        <v>0</v>
      </c>
      <c r="T226" s="205">
        <f>S226*H226</f>
        <v>0</v>
      </c>
      <c r="U226" s="37"/>
      <c r="V226" s="37"/>
      <c r="W226" s="37"/>
      <c r="X226" s="37"/>
      <c r="Y226" s="37"/>
      <c r="Z226" s="37"/>
      <c r="AA226" s="37"/>
      <c r="AB226" s="37"/>
      <c r="AC226" s="37"/>
      <c r="AD226" s="37"/>
      <c r="AE226" s="37"/>
      <c r="AR226" s="206" t="s">
        <v>104</v>
      </c>
      <c r="AT226" s="206" t="s">
        <v>264</v>
      </c>
      <c r="AU226" s="206" t="s">
        <v>97</v>
      </c>
      <c r="AY226" s="19" t="s">
        <v>262</v>
      </c>
      <c r="BE226" s="207">
        <f>IF(N226="základní",J226,0)</f>
        <v>0</v>
      </c>
      <c r="BF226" s="207">
        <f>IF(N226="snížená",J226,0)</f>
        <v>0</v>
      </c>
      <c r="BG226" s="207">
        <f>IF(N226="zákl. přenesená",J226,0)</f>
        <v>0</v>
      </c>
      <c r="BH226" s="207">
        <f>IF(N226="sníž. přenesená",J226,0)</f>
        <v>0</v>
      </c>
      <c r="BI226" s="207">
        <f>IF(N226="nulová",J226,0)</f>
        <v>0</v>
      </c>
      <c r="BJ226" s="19" t="s">
        <v>89</v>
      </c>
      <c r="BK226" s="207">
        <f>ROUND(I226*H226,2)</f>
        <v>0</v>
      </c>
      <c r="BL226" s="19" t="s">
        <v>104</v>
      </c>
      <c r="BM226" s="206" t="s">
        <v>1446</v>
      </c>
    </row>
    <row r="227" spans="1:65" s="2" customFormat="1" ht="36">
      <c r="A227" s="37"/>
      <c r="B227" s="38"/>
      <c r="C227" s="39"/>
      <c r="D227" s="208" t="s">
        <v>421</v>
      </c>
      <c r="E227" s="39"/>
      <c r="F227" s="209" t="s">
        <v>5937</v>
      </c>
      <c r="G227" s="39"/>
      <c r="H227" s="39"/>
      <c r="I227" s="118"/>
      <c r="J227" s="39"/>
      <c r="K227" s="39"/>
      <c r="L227" s="42"/>
      <c r="M227" s="210"/>
      <c r="N227" s="211"/>
      <c r="O227" s="67"/>
      <c r="P227" s="67"/>
      <c r="Q227" s="67"/>
      <c r="R227" s="67"/>
      <c r="S227" s="67"/>
      <c r="T227" s="68"/>
      <c r="U227" s="37"/>
      <c r="V227" s="37"/>
      <c r="W227" s="37"/>
      <c r="X227" s="37"/>
      <c r="Y227" s="37"/>
      <c r="Z227" s="37"/>
      <c r="AA227" s="37"/>
      <c r="AB227" s="37"/>
      <c r="AC227" s="37"/>
      <c r="AD227" s="37"/>
      <c r="AE227" s="37"/>
      <c r="AT227" s="19" t="s">
        <v>421</v>
      </c>
      <c r="AU227" s="19" t="s">
        <v>97</v>
      </c>
    </row>
    <row r="228" spans="1:65" s="2" customFormat="1" ht="16.5" customHeight="1">
      <c r="A228" s="37"/>
      <c r="B228" s="38"/>
      <c r="C228" s="195" t="s">
        <v>999</v>
      </c>
      <c r="D228" s="195" t="s">
        <v>264</v>
      </c>
      <c r="E228" s="196" t="s">
        <v>5940</v>
      </c>
      <c r="F228" s="197" t="s">
        <v>5941</v>
      </c>
      <c r="G228" s="198" t="s">
        <v>518</v>
      </c>
      <c r="H228" s="199">
        <v>5</v>
      </c>
      <c r="I228" s="200"/>
      <c r="J228" s="201">
        <f>ROUND(I228*H228,2)</f>
        <v>0</v>
      </c>
      <c r="K228" s="197" t="s">
        <v>44</v>
      </c>
      <c r="L228" s="42"/>
      <c r="M228" s="202" t="s">
        <v>44</v>
      </c>
      <c r="N228" s="203" t="s">
        <v>53</v>
      </c>
      <c r="O228" s="67"/>
      <c r="P228" s="204">
        <f>O228*H228</f>
        <v>0</v>
      </c>
      <c r="Q228" s="204">
        <v>0</v>
      </c>
      <c r="R228" s="204">
        <f>Q228*H228</f>
        <v>0</v>
      </c>
      <c r="S228" s="204">
        <v>0</v>
      </c>
      <c r="T228" s="205">
        <f>S228*H228</f>
        <v>0</v>
      </c>
      <c r="U228" s="37"/>
      <c r="V228" s="37"/>
      <c r="W228" s="37"/>
      <c r="X228" s="37"/>
      <c r="Y228" s="37"/>
      <c r="Z228" s="37"/>
      <c r="AA228" s="37"/>
      <c r="AB228" s="37"/>
      <c r="AC228" s="37"/>
      <c r="AD228" s="37"/>
      <c r="AE228" s="37"/>
      <c r="AR228" s="206" t="s">
        <v>104</v>
      </c>
      <c r="AT228" s="206" t="s">
        <v>264</v>
      </c>
      <c r="AU228" s="206" t="s">
        <v>97</v>
      </c>
      <c r="AY228" s="19" t="s">
        <v>262</v>
      </c>
      <c r="BE228" s="207">
        <f>IF(N228="základní",J228,0)</f>
        <v>0</v>
      </c>
      <c r="BF228" s="207">
        <f>IF(N228="snížená",J228,0)</f>
        <v>0</v>
      </c>
      <c r="BG228" s="207">
        <f>IF(N228="zákl. přenesená",J228,0)</f>
        <v>0</v>
      </c>
      <c r="BH228" s="207">
        <f>IF(N228="sníž. přenesená",J228,0)</f>
        <v>0</v>
      </c>
      <c r="BI228" s="207">
        <f>IF(N228="nulová",J228,0)</f>
        <v>0</v>
      </c>
      <c r="BJ228" s="19" t="s">
        <v>89</v>
      </c>
      <c r="BK228" s="207">
        <f>ROUND(I228*H228,2)</f>
        <v>0</v>
      </c>
      <c r="BL228" s="19" t="s">
        <v>104</v>
      </c>
      <c r="BM228" s="206" t="s">
        <v>1456</v>
      </c>
    </row>
    <row r="229" spans="1:65" s="2" customFormat="1" ht="18">
      <c r="A229" s="37"/>
      <c r="B229" s="38"/>
      <c r="C229" s="39"/>
      <c r="D229" s="208" t="s">
        <v>421</v>
      </c>
      <c r="E229" s="39"/>
      <c r="F229" s="209" t="s">
        <v>5942</v>
      </c>
      <c r="G229" s="39"/>
      <c r="H229" s="39"/>
      <c r="I229" s="118"/>
      <c r="J229" s="39"/>
      <c r="K229" s="39"/>
      <c r="L229" s="42"/>
      <c r="M229" s="210"/>
      <c r="N229" s="211"/>
      <c r="O229" s="67"/>
      <c r="P229" s="67"/>
      <c r="Q229" s="67"/>
      <c r="R229" s="67"/>
      <c r="S229" s="67"/>
      <c r="T229" s="68"/>
      <c r="U229" s="37"/>
      <c r="V229" s="37"/>
      <c r="W229" s="37"/>
      <c r="X229" s="37"/>
      <c r="Y229" s="37"/>
      <c r="Z229" s="37"/>
      <c r="AA229" s="37"/>
      <c r="AB229" s="37"/>
      <c r="AC229" s="37"/>
      <c r="AD229" s="37"/>
      <c r="AE229" s="37"/>
      <c r="AT229" s="19" t="s">
        <v>421</v>
      </c>
      <c r="AU229" s="19" t="s">
        <v>97</v>
      </c>
    </row>
    <row r="230" spans="1:65" s="2" customFormat="1" ht="16.5" customHeight="1">
      <c r="A230" s="37"/>
      <c r="B230" s="38"/>
      <c r="C230" s="195" t="s">
        <v>1014</v>
      </c>
      <c r="D230" s="195" t="s">
        <v>264</v>
      </c>
      <c r="E230" s="196" t="s">
        <v>5943</v>
      </c>
      <c r="F230" s="197" t="s">
        <v>5944</v>
      </c>
      <c r="G230" s="198" t="s">
        <v>518</v>
      </c>
      <c r="H230" s="199">
        <v>2</v>
      </c>
      <c r="I230" s="200"/>
      <c r="J230" s="201">
        <f>ROUND(I230*H230,2)</f>
        <v>0</v>
      </c>
      <c r="K230" s="197" t="s">
        <v>44</v>
      </c>
      <c r="L230" s="42"/>
      <c r="M230" s="202" t="s">
        <v>44</v>
      </c>
      <c r="N230" s="203" t="s">
        <v>53</v>
      </c>
      <c r="O230" s="67"/>
      <c r="P230" s="204">
        <f>O230*H230</f>
        <v>0</v>
      </c>
      <c r="Q230" s="204">
        <v>0</v>
      </c>
      <c r="R230" s="204">
        <f>Q230*H230</f>
        <v>0</v>
      </c>
      <c r="S230" s="204">
        <v>0</v>
      </c>
      <c r="T230" s="205">
        <f>S230*H230</f>
        <v>0</v>
      </c>
      <c r="U230" s="37"/>
      <c r="V230" s="37"/>
      <c r="W230" s="37"/>
      <c r="X230" s="37"/>
      <c r="Y230" s="37"/>
      <c r="Z230" s="37"/>
      <c r="AA230" s="37"/>
      <c r="AB230" s="37"/>
      <c r="AC230" s="37"/>
      <c r="AD230" s="37"/>
      <c r="AE230" s="37"/>
      <c r="AR230" s="206" t="s">
        <v>104</v>
      </c>
      <c r="AT230" s="206" t="s">
        <v>264</v>
      </c>
      <c r="AU230" s="206" t="s">
        <v>97</v>
      </c>
      <c r="AY230" s="19" t="s">
        <v>262</v>
      </c>
      <c r="BE230" s="207">
        <f>IF(N230="základní",J230,0)</f>
        <v>0</v>
      </c>
      <c r="BF230" s="207">
        <f>IF(N230="snížená",J230,0)</f>
        <v>0</v>
      </c>
      <c r="BG230" s="207">
        <f>IF(N230="zákl. přenesená",J230,0)</f>
        <v>0</v>
      </c>
      <c r="BH230" s="207">
        <f>IF(N230="sníž. přenesená",J230,0)</f>
        <v>0</v>
      </c>
      <c r="BI230" s="207">
        <f>IF(N230="nulová",J230,0)</f>
        <v>0</v>
      </c>
      <c r="BJ230" s="19" t="s">
        <v>89</v>
      </c>
      <c r="BK230" s="207">
        <f>ROUND(I230*H230,2)</f>
        <v>0</v>
      </c>
      <c r="BL230" s="19" t="s">
        <v>104</v>
      </c>
      <c r="BM230" s="206" t="s">
        <v>1469</v>
      </c>
    </row>
    <row r="231" spans="1:65" s="2" customFormat="1" ht="27">
      <c r="A231" s="37"/>
      <c r="B231" s="38"/>
      <c r="C231" s="39"/>
      <c r="D231" s="208" t="s">
        <v>421</v>
      </c>
      <c r="E231" s="39"/>
      <c r="F231" s="209" t="s">
        <v>5945</v>
      </c>
      <c r="G231" s="39"/>
      <c r="H231" s="39"/>
      <c r="I231" s="118"/>
      <c r="J231" s="39"/>
      <c r="K231" s="39"/>
      <c r="L231" s="42"/>
      <c r="M231" s="210"/>
      <c r="N231" s="211"/>
      <c r="O231" s="67"/>
      <c r="P231" s="67"/>
      <c r="Q231" s="67"/>
      <c r="R231" s="67"/>
      <c r="S231" s="67"/>
      <c r="T231" s="68"/>
      <c r="U231" s="37"/>
      <c r="V231" s="37"/>
      <c r="W231" s="37"/>
      <c r="X231" s="37"/>
      <c r="Y231" s="37"/>
      <c r="Z231" s="37"/>
      <c r="AA231" s="37"/>
      <c r="AB231" s="37"/>
      <c r="AC231" s="37"/>
      <c r="AD231" s="37"/>
      <c r="AE231" s="37"/>
      <c r="AT231" s="19" t="s">
        <v>421</v>
      </c>
      <c r="AU231" s="19" t="s">
        <v>97</v>
      </c>
    </row>
    <row r="232" spans="1:65" s="2" customFormat="1" ht="16.5" customHeight="1">
      <c r="A232" s="37"/>
      <c r="B232" s="38"/>
      <c r="C232" s="195" t="s">
        <v>1019</v>
      </c>
      <c r="D232" s="195" t="s">
        <v>264</v>
      </c>
      <c r="E232" s="196" t="s">
        <v>5946</v>
      </c>
      <c r="F232" s="197" t="s">
        <v>5947</v>
      </c>
      <c r="G232" s="198" t="s">
        <v>518</v>
      </c>
      <c r="H232" s="199">
        <v>1</v>
      </c>
      <c r="I232" s="200"/>
      <c r="J232" s="201">
        <f>ROUND(I232*H232,2)</f>
        <v>0</v>
      </c>
      <c r="K232" s="197" t="s">
        <v>44</v>
      </c>
      <c r="L232" s="42"/>
      <c r="M232" s="202" t="s">
        <v>44</v>
      </c>
      <c r="N232" s="203" t="s">
        <v>53</v>
      </c>
      <c r="O232" s="67"/>
      <c r="P232" s="204">
        <f>O232*H232</f>
        <v>0</v>
      </c>
      <c r="Q232" s="204">
        <v>0</v>
      </c>
      <c r="R232" s="204">
        <f>Q232*H232</f>
        <v>0</v>
      </c>
      <c r="S232" s="204">
        <v>0</v>
      </c>
      <c r="T232" s="205">
        <f>S232*H232</f>
        <v>0</v>
      </c>
      <c r="U232" s="37"/>
      <c r="V232" s="37"/>
      <c r="W232" s="37"/>
      <c r="X232" s="37"/>
      <c r="Y232" s="37"/>
      <c r="Z232" s="37"/>
      <c r="AA232" s="37"/>
      <c r="AB232" s="37"/>
      <c r="AC232" s="37"/>
      <c r="AD232" s="37"/>
      <c r="AE232" s="37"/>
      <c r="AR232" s="206" t="s">
        <v>104</v>
      </c>
      <c r="AT232" s="206" t="s">
        <v>264</v>
      </c>
      <c r="AU232" s="206" t="s">
        <v>97</v>
      </c>
      <c r="AY232" s="19" t="s">
        <v>262</v>
      </c>
      <c r="BE232" s="207">
        <f>IF(N232="základní",J232,0)</f>
        <v>0</v>
      </c>
      <c r="BF232" s="207">
        <f>IF(N232="snížená",J232,0)</f>
        <v>0</v>
      </c>
      <c r="BG232" s="207">
        <f>IF(N232="zákl. přenesená",J232,0)</f>
        <v>0</v>
      </c>
      <c r="BH232" s="207">
        <f>IF(N232="sníž. přenesená",J232,0)</f>
        <v>0</v>
      </c>
      <c r="BI232" s="207">
        <f>IF(N232="nulová",J232,0)</f>
        <v>0</v>
      </c>
      <c r="BJ232" s="19" t="s">
        <v>89</v>
      </c>
      <c r="BK232" s="207">
        <f>ROUND(I232*H232,2)</f>
        <v>0</v>
      </c>
      <c r="BL232" s="19" t="s">
        <v>104</v>
      </c>
      <c r="BM232" s="206" t="s">
        <v>1479</v>
      </c>
    </row>
    <row r="233" spans="1:65" s="2" customFormat="1" ht="18">
      <c r="A233" s="37"/>
      <c r="B233" s="38"/>
      <c r="C233" s="39"/>
      <c r="D233" s="208" t="s">
        <v>421</v>
      </c>
      <c r="E233" s="39"/>
      <c r="F233" s="209" t="s">
        <v>5948</v>
      </c>
      <c r="G233" s="39"/>
      <c r="H233" s="39"/>
      <c r="I233" s="118"/>
      <c r="J233" s="39"/>
      <c r="K233" s="39"/>
      <c r="L233" s="42"/>
      <c r="M233" s="210"/>
      <c r="N233" s="211"/>
      <c r="O233" s="67"/>
      <c r="P233" s="67"/>
      <c r="Q233" s="67"/>
      <c r="R233" s="67"/>
      <c r="S233" s="67"/>
      <c r="T233" s="68"/>
      <c r="U233" s="37"/>
      <c r="V233" s="37"/>
      <c r="W233" s="37"/>
      <c r="X233" s="37"/>
      <c r="Y233" s="37"/>
      <c r="Z233" s="37"/>
      <c r="AA233" s="37"/>
      <c r="AB233" s="37"/>
      <c r="AC233" s="37"/>
      <c r="AD233" s="37"/>
      <c r="AE233" s="37"/>
      <c r="AT233" s="19" t="s">
        <v>421</v>
      </c>
      <c r="AU233" s="19" t="s">
        <v>97</v>
      </c>
    </row>
    <row r="234" spans="1:65" s="2" customFormat="1" ht="16.5" customHeight="1">
      <c r="A234" s="37"/>
      <c r="B234" s="38"/>
      <c r="C234" s="195" t="s">
        <v>1028</v>
      </c>
      <c r="D234" s="195" t="s">
        <v>264</v>
      </c>
      <c r="E234" s="196" t="s">
        <v>5949</v>
      </c>
      <c r="F234" s="197" t="s">
        <v>5950</v>
      </c>
      <c r="G234" s="198" t="s">
        <v>518</v>
      </c>
      <c r="H234" s="199">
        <v>2</v>
      </c>
      <c r="I234" s="200"/>
      <c r="J234" s="201">
        <f>ROUND(I234*H234,2)</f>
        <v>0</v>
      </c>
      <c r="K234" s="197" t="s">
        <v>44</v>
      </c>
      <c r="L234" s="42"/>
      <c r="M234" s="202" t="s">
        <v>44</v>
      </c>
      <c r="N234" s="203" t="s">
        <v>53</v>
      </c>
      <c r="O234" s="67"/>
      <c r="P234" s="204">
        <f>O234*H234</f>
        <v>0</v>
      </c>
      <c r="Q234" s="204">
        <v>0</v>
      </c>
      <c r="R234" s="204">
        <f>Q234*H234</f>
        <v>0</v>
      </c>
      <c r="S234" s="204">
        <v>0</v>
      </c>
      <c r="T234" s="205">
        <f>S234*H234</f>
        <v>0</v>
      </c>
      <c r="U234" s="37"/>
      <c r="V234" s="37"/>
      <c r="W234" s="37"/>
      <c r="X234" s="37"/>
      <c r="Y234" s="37"/>
      <c r="Z234" s="37"/>
      <c r="AA234" s="37"/>
      <c r="AB234" s="37"/>
      <c r="AC234" s="37"/>
      <c r="AD234" s="37"/>
      <c r="AE234" s="37"/>
      <c r="AR234" s="206" t="s">
        <v>104</v>
      </c>
      <c r="AT234" s="206" t="s">
        <v>264</v>
      </c>
      <c r="AU234" s="206" t="s">
        <v>97</v>
      </c>
      <c r="AY234" s="19" t="s">
        <v>262</v>
      </c>
      <c r="BE234" s="207">
        <f>IF(N234="základní",J234,0)</f>
        <v>0</v>
      </c>
      <c r="BF234" s="207">
        <f>IF(N234="snížená",J234,0)</f>
        <v>0</v>
      </c>
      <c r="BG234" s="207">
        <f>IF(N234="zákl. přenesená",J234,0)</f>
        <v>0</v>
      </c>
      <c r="BH234" s="207">
        <f>IF(N234="sníž. přenesená",J234,0)</f>
        <v>0</v>
      </c>
      <c r="BI234" s="207">
        <f>IF(N234="nulová",J234,0)</f>
        <v>0</v>
      </c>
      <c r="BJ234" s="19" t="s">
        <v>89</v>
      </c>
      <c r="BK234" s="207">
        <f>ROUND(I234*H234,2)</f>
        <v>0</v>
      </c>
      <c r="BL234" s="19" t="s">
        <v>104</v>
      </c>
      <c r="BM234" s="206" t="s">
        <v>1487</v>
      </c>
    </row>
    <row r="235" spans="1:65" s="2" customFormat="1" ht="18">
      <c r="A235" s="37"/>
      <c r="B235" s="38"/>
      <c r="C235" s="39"/>
      <c r="D235" s="208" t="s">
        <v>421</v>
      </c>
      <c r="E235" s="39"/>
      <c r="F235" s="209" t="s">
        <v>5951</v>
      </c>
      <c r="G235" s="39"/>
      <c r="H235" s="39"/>
      <c r="I235" s="118"/>
      <c r="J235" s="39"/>
      <c r="K235" s="39"/>
      <c r="L235" s="42"/>
      <c r="M235" s="210"/>
      <c r="N235" s="211"/>
      <c r="O235" s="67"/>
      <c r="P235" s="67"/>
      <c r="Q235" s="67"/>
      <c r="R235" s="67"/>
      <c r="S235" s="67"/>
      <c r="T235" s="68"/>
      <c r="U235" s="37"/>
      <c r="V235" s="37"/>
      <c r="W235" s="37"/>
      <c r="X235" s="37"/>
      <c r="Y235" s="37"/>
      <c r="Z235" s="37"/>
      <c r="AA235" s="37"/>
      <c r="AB235" s="37"/>
      <c r="AC235" s="37"/>
      <c r="AD235" s="37"/>
      <c r="AE235" s="37"/>
      <c r="AT235" s="19" t="s">
        <v>421</v>
      </c>
      <c r="AU235" s="19" t="s">
        <v>97</v>
      </c>
    </row>
    <row r="236" spans="1:65" s="2" customFormat="1" ht="16.5" customHeight="1">
      <c r="A236" s="37"/>
      <c r="B236" s="38"/>
      <c r="C236" s="195" t="s">
        <v>1033</v>
      </c>
      <c r="D236" s="195" t="s">
        <v>264</v>
      </c>
      <c r="E236" s="196" t="s">
        <v>5952</v>
      </c>
      <c r="F236" s="197" t="s">
        <v>5950</v>
      </c>
      <c r="G236" s="198" t="s">
        <v>518</v>
      </c>
      <c r="H236" s="199">
        <v>1</v>
      </c>
      <c r="I236" s="200"/>
      <c r="J236" s="201">
        <f>ROUND(I236*H236,2)</f>
        <v>0</v>
      </c>
      <c r="K236" s="197" t="s">
        <v>44</v>
      </c>
      <c r="L236" s="42"/>
      <c r="M236" s="202" t="s">
        <v>44</v>
      </c>
      <c r="N236" s="203" t="s">
        <v>53</v>
      </c>
      <c r="O236" s="67"/>
      <c r="P236" s="204">
        <f>O236*H236</f>
        <v>0</v>
      </c>
      <c r="Q236" s="204">
        <v>0</v>
      </c>
      <c r="R236" s="204">
        <f>Q236*H236</f>
        <v>0</v>
      </c>
      <c r="S236" s="204">
        <v>0</v>
      </c>
      <c r="T236" s="205">
        <f>S236*H236</f>
        <v>0</v>
      </c>
      <c r="U236" s="37"/>
      <c r="V236" s="37"/>
      <c r="W236" s="37"/>
      <c r="X236" s="37"/>
      <c r="Y236" s="37"/>
      <c r="Z236" s="37"/>
      <c r="AA236" s="37"/>
      <c r="AB236" s="37"/>
      <c r="AC236" s="37"/>
      <c r="AD236" s="37"/>
      <c r="AE236" s="37"/>
      <c r="AR236" s="206" t="s">
        <v>104</v>
      </c>
      <c r="AT236" s="206" t="s">
        <v>264</v>
      </c>
      <c r="AU236" s="206" t="s">
        <v>97</v>
      </c>
      <c r="AY236" s="19" t="s">
        <v>262</v>
      </c>
      <c r="BE236" s="207">
        <f>IF(N236="základní",J236,0)</f>
        <v>0</v>
      </c>
      <c r="BF236" s="207">
        <f>IF(N236="snížená",J236,0)</f>
        <v>0</v>
      </c>
      <c r="BG236" s="207">
        <f>IF(N236="zákl. přenesená",J236,0)</f>
        <v>0</v>
      </c>
      <c r="BH236" s="207">
        <f>IF(N236="sníž. přenesená",J236,0)</f>
        <v>0</v>
      </c>
      <c r="BI236" s="207">
        <f>IF(N236="nulová",J236,0)</f>
        <v>0</v>
      </c>
      <c r="BJ236" s="19" t="s">
        <v>89</v>
      </c>
      <c r="BK236" s="207">
        <f>ROUND(I236*H236,2)</f>
        <v>0</v>
      </c>
      <c r="BL236" s="19" t="s">
        <v>104</v>
      </c>
      <c r="BM236" s="206" t="s">
        <v>1505</v>
      </c>
    </row>
    <row r="237" spans="1:65" s="2" customFormat="1" ht="18">
      <c r="A237" s="37"/>
      <c r="B237" s="38"/>
      <c r="C237" s="39"/>
      <c r="D237" s="208" t="s">
        <v>421</v>
      </c>
      <c r="E237" s="39"/>
      <c r="F237" s="209" t="s">
        <v>5953</v>
      </c>
      <c r="G237" s="39"/>
      <c r="H237" s="39"/>
      <c r="I237" s="118"/>
      <c r="J237" s="39"/>
      <c r="K237" s="39"/>
      <c r="L237" s="42"/>
      <c r="M237" s="210"/>
      <c r="N237" s="211"/>
      <c r="O237" s="67"/>
      <c r="P237" s="67"/>
      <c r="Q237" s="67"/>
      <c r="R237" s="67"/>
      <c r="S237" s="67"/>
      <c r="T237" s="68"/>
      <c r="U237" s="37"/>
      <c r="V237" s="37"/>
      <c r="W237" s="37"/>
      <c r="X237" s="37"/>
      <c r="Y237" s="37"/>
      <c r="Z237" s="37"/>
      <c r="AA237" s="37"/>
      <c r="AB237" s="37"/>
      <c r="AC237" s="37"/>
      <c r="AD237" s="37"/>
      <c r="AE237" s="37"/>
      <c r="AT237" s="19" t="s">
        <v>421</v>
      </c>
      <c r="AU237" s="19" t="s">
        <v>97</v>
      </c>
    </row>
    <row r="238" spans="1:65" s="2" customFormat="1" ht="16.5" customHeight="1">
      <c r="A238" s="37"/>
      <c r="B238" s="38"/>
      <c r="C238" s="195" t="s">
        <v>1038</v>
      </c>
      <c r="D238" s="195" t="s">
        <v>264</v>
      </c>
      <c r="E238" s="196" t="s">
        <v>5954</v>
      </c>
      <c r="F238" s="197" t="s">
        <v>5955</v>
      </c>
      <c r="G238" s="198" t="s">
        <v>518</v>
      </c>
      <c r="H238" s="199">
        <v>1</v>
      </c>
      <c r="I238" s="200"/>
      <c r="J238" s="201">
        <f>ROUND(I238*H238,2)</f>
        <v>0</v>
      </c>
      <c r="K238" s="197" t="s">
        <v>44</v>
      </c>
      <c r="L238" s="42"/>
      <c r="M238" s="202" t="s">
        <v>44</v>
      </c>
      <c r="N238" s="203" t="s">
        <v>53</v>
      </c>
      <c r="O238" s="67"/>
      <c r="P238" s="204">
        <f>O238*H238</f>
        <v>0</v>
      </c>
      <c r="Q238" s="204">
        <v>0</v>
      </c>
      <c r="R238" s="204">
        <f>Q238*H238</f>
        <v>0</v>
      </c>
      <c r="S238" s="204">
        <v>0</v>
      </c>
      <c r="T238" s="205">
        <f>S238*H238</f>
        <v>0</v>
      </c>
      <c r="U238" s="37"/>
      <c r="V238" s="37"/>
      <c r="W238" s="37"/>
      <c r="X238" s="37"/>
      <c r="Y238" s="37"/>
      <c r="Z238" s="37"/>
      <c r="AA238" s="37"/>
      <c r="AB238" s="37"/>
      <c r="AC238" s="37"/>
      <c r="AD238" s="37"/>
      <c r="AE238" s="37"/>
      <c r="AR238" s="206" t="s">
        <v>104</v>
      </c>
      <c r="AT238" s="206" t="s">
        <v>264</v>
      </c>
      <c r="AU238" s="206" t="s">
        <v>97</v>
      </c>
      <c r="AY238" s="19" t="s">
        <v>262</v>
      </c>
      <c r="BE238" s="207">
        <f>IF(N238="základní",J238,0)</f>
        <v>0</v>
      </c>
      <c r="BF238" s="207">
        <f>IF(N238="snížená",J238,0)</f>
        <v>0</v>
      </c>
      <c r="BG238" s="207">
        <f>IF(N238="zákl. přenesená",J238,0)</f>
        <v>0</v>
      </c>
      <c r="BH238" s="207">
        <f>IF(N238="sníž. přenesená",J238,0)</f>
        <v>0</v>
      </c>
      <c r="BI238" s="207">
        <f>IF(N238="nulová",J238,0)</f>
        <v>0</v>
      </c>
      <c r="BJ238" s="19" t="s">
        <v>89</v>
      </c>
      <c r="BK238" s="207">
        <f>ROUND(I238*H238,2)</f>
        <v>0</v>
      </c>
      <c r="BL238" s="19" t="s">
        <v>104</v>
      </c>
      <c r="BM238" s="206" t="s">
        <v>1517</v>
      </c>
    </row>
    <row r="239" spans="1:65" s="2" customFormat="1" ht="18">
      <c r="A239" s="37"/>
      <c r="B239" s="38"/>
      <c r="C239" s="39"/>
      <c r="D239" s="208" t="s">
        <v>421</v>
      </c>
      <c r="E239" s="39"/>
      <c r="F239" s="209" t="s">
        <v>5956</v>
      </c>
      <c r="G239" s="39"/>
      <c r="H239" s="39"/>
      <c r="I239" s="118"/>
      <c r="J239" s="39"/>
      <c r="K239" s="39"/>
      <c r="L239" s="42"/>
      <c r="M239" s="210"/>
      <c r="N239" s="211"/>
      <c r="O239" s="67"/>
      <c r="P239" s="67"/>
      <c r="Q239" s="67"/>
      <c r="R239" s="67"/>
      <c r="S239" s="67"/>
      <c r="T239" s="68"/>
      <c r="U239" s="37"/>
      <c r="V239" s="37"/>
      <c r="W239" s="37"/>
      <c r="X239" s="37"/>
      <c r="Y239" s="37"/>
      <c r="Z239" s="37"/>
      <c r="AA239" s="37"/>
      <c r="AB239" s="37"/>
      <c r="AC239" s="37"/>
      <c r="AD239" s="37"/>
      <c r="AE239" s="37"/>
      <c r="AT239" s="19" t="s">
        <v>421</v>
      </c>
      <c r="AU239" s="19" t="s">
        <v>97</v>
      </c>
    </row>
    <row r="240" spans="1:65" s="2" customFormat="1" ht="33" customHeight="1">
      <c r="A240" s="37"/>
      <c r="B240" s="38"/>
      <c r="C240" s="195" t="s">
        <v>1043</v>
      </c>
      <c r="D240" s="195" t="s">
        <v>264</v>
      </c>
      <c r="E240" s="196" t="s">
        <v>5957</v>
      </c>
      <c r="F240" s="197" t="s">
        <v>5958</v>
      </c>
      <c r="G240" s="198" t="s">
        <v>518</v>
      </c>
      <c r="H240" s="199">
        <v>7</v>
      </c>
      <c r="I240" s="200"/>
      <c r="J240" s="201">
        <f>ROUND(I240*H240,2)</f>
        <v>0</v>
      </c>
      <c r="K240" s="197" t="s">
        <v>44</v>
      </c>
      <c r="L240" s="42"/>
      <c r="M240" s="202" t="s">
        <v>44</v>
      </c>
      <c r="N240" s="203" t="s">
        <v>53</v>
      </c>
      <c r="O240" s="67"/>
      <c r="P240" s="204">
        <f>O240*H240</f>
        <v>0</v>
      </c>
      <c r="Q240" s="204">
        <v>0</v>
      </c>
      <c r="R240" s="204">
        <f>Q240*H240</f>
        <v>0</v>
      </c>
      <c r="S240" s="204">
        <v>0</v>
      </c>
      <c r="T240" s="205">
        <f>S240*H240</f>
        <v>0</v>
      </c>
      <c r="U240" s="37"/>
      <c r="V240" s="37"/>
      <c r="W240" s="37"/>
      <c r="X240" s="37"/>
      <c r="Y240" s="37"/>
      <c r="Z240" s="37"/>
      <c r="AA240" s="37"/>
      <c r="AB240" s="37"/>
      <c r="AC240" s="37"/>
      <c r="AD240" s="37"/>
      <c r="AE240" s="37"/>
      <c r="AR240" s="206" t="s">
        <v>104</v>
      </c>
      <c r="AT240" s="206" t="s">
        <v>264</v>
      </c>
      <c r="AU240" s="206" t="s">
        <v>97</v>
      </c>
      <c r="AY240" s="19" t="s">
        <v>262</v>
      </c>
      <c r="BE240" s="207">
        <f>IF(N240="základní",J240,0)</f>
        <v>0</v>
      </c>
      <c r="BF240" s="207">
        <f>IF(N240="snížená",J240,0)</f>
        <v>0</v>
      </c>
      <c r="BG240" s="207">
        <f>IF(N240="zákl. přenesená",J240,0)</f>
        <v>0</v>
      </c>
      <c r="BH240" s="207">
        <f>IF(N240="sníž. přenesená",J240,0)</f>
        <v>0</v>
      </c>
      <c r="BI240" s="207">
        <f>IF(N240="nulová",J240,0)</f>
        <v>0</v>
      </c>
      <c r="BJ240" s="19" t="s">
        <v>89</v>
      </c>
      <c r="BK240" s="207">
        <f>ROUND(I240*H240,2)</f>
        <v>0</v>
      </c>
      <c r="BL240" s="19" t="s">
        <v>104</v>
      </c>
      <c r="BM240" s="206" t="s">
        <v>21</v>
      </c>
    </row>
    <row r="241" spans="1:65" s="2" customFormat="1" ht="54">
      <c r="A241" s="37"/>
      <c r="B241" s="38"/>
      <c r="C241" s="39"/>
      <c r="D241" s="208" t="s">
        <v>421</v>
      </c>
      <c r="E241" s="39"/>
      <c r="F241" s="209" t="s">
        <v>5959</v>
      </c>
      <c r="G241" s="39"/>
      <c r="H241" s="39"/>
      <c r="I241" s="118"/>
      <c r="J241" s="39"/>
      <c r="K241" s="39"/>
      <c r="L241" s="42"/>
      <c r="M241" s="210"/>
      <c r="N241" s="211"/>
      <c r="O241" s="67"/>
      <c r="P241" s="67"/>
      <c r="Q241" s="67"/>
      <c r="R241" s="67"/>
      <c r="S241" s="67"/>
      <c r="T241" s="68"/>
      <c r="U241" s="37"/>
      <c r="V241" s="37"/>
      <c r="W241" s="37"/>
      <c r="X241" s="37"/>
      <c r="Y241" s="37"/>
      <c r="Z241" s="37"/>
      <c r="AA241" s="37"/>
      <c r="AB241" s="37"/>
      <c r="AC241" s="37"/>
      <c r="AD241" s="37"/>
      <c r="AE241" s="37"/>
      <c r="AT241" s="19" t="s">
        <v>421</v>
      </c>
      <c r="AU241" s="19" t="s">
        <v>97</v>
      </c>
    </row>
    <row r="242" spans="1:65" s="12" customFormat="1" ht="20.9" customHeight="1">
      <c r="B242" s="179"/>
      <c r="C242" s="180"/>
      <c r="D242" s="181" t="s">
        <v>81</v>
      </c>
      <c r="E242" s="193" t="s">
        <v>5660</v>
      </c>
      <c r="F242" s="193" t="s">
        <v>5960</v>
      </c>
      <c r="G242" s="180"/>
      <c r="H242" s="180"/>
      <c r="I242" s="183"/>
      <c r="J242" s="194">
        <f>BK242</f>
        <v>0</v>
      </c>
      <c r="K242" s="180"/>
      <c r="L242" s="185"/>
      <c r="M242" s="186"/>
      <c r="N242" s="187"/>
      <c r="O242" s="187"/>
      <c r="P242" s="188">
        <f>SUM(P243:P312)</f>
        <v>0</v>
      </c>
      <c r="Q242" s="187"/>
      <c r="R242" s="188">
        <f>SUM(R243:R312)</f>
        <v>0</v>
      </c>
      <c r="S242" s="187"/>
      <c r="T242" s="189">
        <f>SUM(T243:T312)</f>
        <v>0</v>
      </c>
      <c r="AR242" s="190" t="s">
        <v>89</v>
      </c>
      <c r="AT242" s="191" t="s">
        <v>81</v>
      </c>
      <c r="AU242" s="191" t="s">
        <v>91</v>
      </c>
      <c r="AY242" s="190" t="s">
        <v>262</v>
      </c>
      <c r="BK242" s="192">
        <f>SUM(BK243:BK312)</f>
        <v>0</v>
      </c>
    </row>
    <row r="243" spans="1:65" s="2" customFormat="1" ht="44.25" customHeight="1">
      <c r="A243" s="37"/>
      <c r="B243" s="38"/>
      <c r="C243" s="195" t="s">
        <v>1047</v>
      </c>
      <c r="D243" s="195" t="s">
        <v>264</v>
      </c>
      <c r="E243" s="196" t="s">
        <v>5961</v>
      </c>
      <c r="F243" s="197" t="s">
        <v>5962</v>
      </c>
      <c r="G243" s="198" t="s">
        <v>518</v>
      </c>
      <c r="H243" s="199">
        <v>1</v>
      </c>
      <c r="I243" s="200"/>
      <c r="J243" s="201">
        <f>ROUND(I243*H243,2)</f>
        <v>0</v>
      </c>
      <c r="K243" s="197" t="s">
        <v>44</v>
      </c>
      <c r="L243" s="42"/>
      <c r="M243" s="202" t="s">
        <v>44</v>
      </c>
      <c r="N243" s="203" t="s">
        <v>53</v>
      </c>
      <c r="O243" s="67"/>
      <c r="P243" s="204">
        <f>O243*H243</f>
        <v>0</v>
      </c>
      <c r="Q243" s="204">
        <v>0</v>
      </c>
      <c r="R243" s="204">
        <f>Q243*H243</f>
        <v>0</v>
      </c>
      <c r="S243" s="204">
        <v>0</v>
      </c>
      <c r="T243" s="205">
        <f>S243*H243</f>
        <v>0</v>
      </c>
      <c r="U243" s="37"/>
      <c r="V243" s="37"/>
      <c r="W243" s="37"/>
      <c r="X243" s="37"/>
      <c r="Y243" s="37"/>
      <c r="Z243" s="37"/>
      <c r="AA243" s="37"/>
      <c r="AB243" s="37"/>
      <c r="AC243" s="37"/>
      <c r="AD243" s="37"/>
      <c r="AE243" s="37"/>
      <c r="AR243" s="206" t="s">
        <v>104</v>
      </c>
      <c r="AT243" s="206" t="s">
        <v>264</v>
      </c>
      <c r="AU243" s="206" t="s">
        <v>97</v>
      </c>
      <c r="AY243" s="19" t="s">
        <v>262</v>
      </c>
      <c r="BE243" s="207">
        <f>IF(N243="základní",J243,0)</f>
        <v>0</v>
      </c>
      <c r="BF243" s="207">
        <f>IF(N243="snížená",J243,0)</f>
        <v>0</v>
      </c>
      <c r="BG243" s="207">
        <f>IF(N243="zákl. přenesená",J243,0)</f>
        <v>0</v>
      </c>
      <c r="BH243" s="207">
        <f>IF(N243="sníž. přenesená",J243,0)</f>
        <v>0</v>
      </c>
      <c r="BI243" s="207">
        <f>IF(N243="nulová",J243,0)</f>
        <v>0</v>
      </c>
      <c r="BJ243" s="19" t="s">
        <v>89</v>
      </c>
      <c r="BK243" s="207">
        <f>ROUND(I243*H243,2)</f>
        <v>0</v>
      </c>
      <c r="BL243" s="19" t="s">
        <v>104</v>
      </c>
      <c r="BM243" s="206" t="s">
        <v>1551</v>
      </c>
    </row>
    <row r="244" spans="1:65" s="2" customFormat="1" ht="27">
      <c r="A244" s="37"/>
      <c r="B244" s="38"/>
      <c r="C244" s="39"/>
      <c r="D244" s="208" t="s">
        <v>421</v>
      </c>
      <c r="E244" s="39"/>
      <c r="F244" s="209" t="s">
        <v>5963</v>
      </c>
      <c r="G244" s="39"/>
      <c r="H244" s="39"/>
      <c r="I244" s="118"/>
      <c r="J244" s="39"/>
      <c r="K244" s="39"/>
      <c r="L244" s="42"/>
      <c r="M244" s="210"/>
      <c r="N244" s="211"/>
      <c r="O244" s="67"/>
      <c r="P244" s="67"/>
      <c r="Q244" s="67"/>
      <c r="R244" s="67"/>
      <c r="S244" s="67"/>
      <c r="T244" s="68"/>
      <c r="U244" s="37"/>
      <c r="V244" s="37"/>
      <c r="W244" s="37"/>
      <c r="X244" s="37"/>
      <c r="Y244" s="37"/>
      <c r="Z244" s="37"/>
      <c r="AA244" s="37"/>
      <c r="AB244" s="37"/>
      <c r="AC244" s="37"/>
      <c r="AD244" s="37"/>
      <c r="AE244" s="37"/>
      <c r="AT244" s="19" t="s">
        <v>421</v>
      </c>
      <c r="AU244" s="19" t="s">
        <v>97</v>
      </c>
    </row>
    <row r="245" spans="1:65" s="2" customFormat="1" ht="44.25" customHeight="1">
      <c r="A245" s="37"/>
      <c r="B245" s="38"/>
      <c r="C245" s="195" t="s">
        <v>1052</v>
      </c>
      <c r="D245" s="195" t="s">
        <v>264</v>
      </c>
      <c r="E245" s="196" t="s">
        <v>5964</v>
      </c>
      <c r="F245" s="197" t="s">
        <v>5965</v>
      </c>
      <c r="G245" s="198" t="s">
        <v>518</v>
      </c>
      <c r="H245" s="199">
        <v>1</v>
      </c>
      <c r="I245" s="200"/>
      <c r="J245" s="201">
        <f>ROUND(I245*H245,2)</f>
        <v>0</v>
      </c>
      <c r="K245" s="197" t="s">
        <v>44</v>
      </c>
      <c r="L245" s="42"/>
      <c r="M245" s="202" t="s">
        <v>44</v>
      </c>
      <c r="N245" s="203" t="s">
        <v>53</v>
      </c>
      <c r="O245" s="67"/>
      <c r="P245" s="204">
        <f>O245*H245</f>
        <v>0</v>
      </c>
      <c r="Q245" s="204">
        <v>0</v>
      </c>
      <c r="R245" s="204">
        <f>Q245*H245</f>
        <v>0</v>
      </c>
      <c r="S245" s="204">
        <v>0</v>
      </c>
      <c r="T245" s="205">
        <f>S245*H245</f>
        <v>0</v>
      </c>
      <c r="U245" s="37"/>
      <c r="V245" s="37"/>
      <c r="W245" s="37"/>
      <c r="X245" s="37"/>
      <c r="Y245" s="37"/>
      <c r="Z245" s="37"/>
      <c r="AA245" s="37"/>
      <c r="AB245" s="37"/>
      <c r="AC245" s="37"/>
      <c r="AD245" s="37"/>
      <c r="AE245" s="37"/>
      <c r="AR245" s="206" t="s">
        <v>104</v>
      </c>
      <c r="AT245" s="206" t="s">
        <v>264</v>
      </c>
      <c r="AU245" s="206" t="s">
        <v>97</v>
      </c>
      <c r="AY245" s="19" t="s">
        <v>262</v>
      </c>
      <c r="BE245" s="207">
        <f>IF(N245="základní",J245,0)</f>
        <v>0</v>
      </c>
      <c r="BF245" s="207">
        <f>IF(N245="snížená",J245,0)</f>
        <v>0</v>
      </c>
      <c r="BG245" s="207">
        <f>IF(N245="zákl. přenesená",J245,0)</f>
        <v>0</v>
      </c>
      <c r="BH245" s="207">
        <f>IF(N245="sníž. přenesená",J245,0)</f>
        <v>0</v>
      </c>
      <c r="BI245" s="207">
        <f>IF(N245="nulová",J245,0)</f>
        <v>0</v>
      </c>
      <c r="BJ245" s="19" t="s">
        <v>89</v>
      </c>
      <c r="BK245" s="207">
        <f>ROUND(I245*H245,2)</f>
        <v>0</v>
      </c>
      <c r="BL245" s="19" t="s">
        <v>104</v>
      </c>
      <c r="BM245" s="206" t="s">
        <v>1584</v>
      </c>
    </row>
    <row r="246" spans="1:65" s="2" customFormat="1" ht="27">
      <c r="A246" s="37"/>
      <c r="B246" s="38"/>
      <c r="C246" s="39"/>
      <c r="D246" s="208" t="s">
        <v>421</v>
      </c>
      <c r="E246" s="39"/>
      <c r="F246" s="209" t="s">
        <v>5963</v>
      </c>
      <c r="G246" s="39"/>
      <c r="H246" s="39"/>
      <c r="I246" s="118"/>
      <c r="J246" s="39"/>
      <c r="K246" s="39"/>
      <c r="L246" s="42"/>
      <c r="M246" s="210"/>
      <c r="N246" s="211"/>
      <c r="O246" s="67"/>
      <c r="P246" s="67"/>
      <c r="Q246" s="67"/>
      <c r="R246" s="67"/>
      <c r="S246" s="67"/>
      <c r="T246" s="68"/>
      <c r="U246" s="37"/>
      <c r="V246" s="37"/>
      <c r="W246" s="37"/>
      <c r="X246" s="37"/>
      <c r="Y246" s="37"/>
      <c r="Z246" s="37"/>
      <c r="AA246" s="37"/>
      <c r="AB246" s="37"/>
      <c r="AC246" s="37"/>
      <c r="AD246" s="37"/>
      <c r="AE246" s="37"/>
      <c r="AT246" s="19" t="s">
        <v>421</v>
      </c>
      <c r="AU246" s="19" t="s">
        <v>97</v>
      </c>
    </row>
    <row r="247" spans="1:65" s="2" customFormat="1" ht="21.75" customHeight="1">
      <c r="A247" s="37"/>
      <c r="B247" s="38"/>
      <c r="C247" s="195" t="s">
        <v>1059</v>
      </c>
      <c r="D247" s="195" t="s">
        <v>264</v>
      </c>
      <c r="E247" s="196" t="s">
        <v>5966</v>
      </c>
      <c r="F247" s="197" t="s">
        <v>5967</v>
      </c>
      <c r="G247" s="198" t="s">
        <v>518</v>
      </c>
      <c r="H247" s="199">
        <v>17</v>
      </c>
      <c r="I247" s="200"/>
      <c r="J247" s="201">
        <f>ROUND(I247*H247,2)</f>
        <v>0</v>
      </c>
      <c r="K247" s="197" t="s">
        <v>44</v>
      </c>
      <c r="L247" s="42"/>
      <c r="M247" s="202" t="s">
        <v>44</v>
      </c>
      <c r="N247" s="203" t="s">
        <v>53</v>
      </c>
      <c r="O247" s="67"/>
      <c r="P247" s="204">
        <f>O247*H247</f>
        <v>0</v>
      </c>
      <c r="Q247" s="204">
        <v>0</v>
      </c>
      <c r="R247" s="204">
        <f>Q247*H247</f>
        <v>0</v>
      </c>
      <c r="S247" s="204">
        <v>0</v>
      </c>
      <c r="T247" s="205">
        <f>S247*H247</f>
        <v>0</v>
      </c>
      <c r="U247" s="37"/>
      <c r="V247" s="37"/>
      <c r="W247" s="37"/>
      <c r="X247" s="37"/>
      <c r="Y247" s="37"/>
      <c r="Z247" s="37"/>
      <c r="AA247" s="37"/>
      <c r="AB247" s="37"/>
      <c r="AC247" s="37"/>
      <c r="AD247" s="37"/>
      <c r="AE247" s="37"/>
      <c r="AR247" s="206" t="s">
        <v>104</v>
      </c>
      <c r="AT247" s="206" t="s">
        <v>264</v>
      </c>
      <c r="AU247" s="206" t="s">
        <v>97</v>
      </c>
      <c r="AY247" s="19" t="s">
        <v>262</v>
      </c>
      <c r="BE247" s="207">
        <f>IF(N247="základní",J247,0)</f>
        <v>0</v>
      </c>
      <c r="BF247" s="207">
        <f>IF(N247="snížená",J247,0)</f>
        <v>0</v>
      </c>
      <c r="BG247" s="207">
        <f>IF(N247="zákl. přenesená",J247,0)</f>
        <v>0</v>
      </c>
      <c r="BH247" s="207">
        <f>IF(N247="sníž. přenesená",J247,0)</f>
        <v>0</v>
      </c>
      <c r="BI247" s="207">
        <f>IF(N247="nulová",J247,0)</f>
        <v>0</v>
      </c>
      <c r="BJ247" s="19" t="s">
        <v>89</v>
      </c>
      <c r="BK247" s="207">
        <f>ROUND(I247*H247,2)</f>
        <v>0</v>
      </c>
      <c r="BL247" s="19" t="s">
        <v>104</v>
      </c>
      <c r="BM247" s="206" t="s">
        <v>1612</v>
      </c>
    </row>
    <row r="248" spans="1:65" s="2" customFormat="1" ht="27">
      <c r="A248" s="37"/>
      <c r="B248" s="38"/>
      <c r="C248" s="39"/>
      <c r="D248" s="208" t="s">
        <v>421</v>
      </c>
      <c r="E248" s="39"/>
      <c r="F248" s="209" t="s">
        <v>5968</v>
      </c>
      <c r="G248" s="39"/>
      <c r="H248" s="39"/>
      <c r="I248" s="118"/>
      <c r="J248" s="39"/>
      <c r="K248" s="39"/>
      <c r="L248" s="42"/>
      <c r="M248" s="210"/>
      <c r="N248" s="211"/>
      <c r="O248" s="67"/>
      <c r="P248" s="67"/>
      <c r="Q248" s="67"/>
      <c r="R248" s="67"/>
      <c r="S248" s="67"/>
      <c r="T248" s="68"/>
      <c r="U248" s="37"/>
      <c r="V248" s="37"/>
      <c r="W248" s="37"/>
      <c r="X248" s="37"/>
      <c r="Y248" s="37"/>
      <c r="Z248" s="37"/>
      <c r="AA248" s="37"/>
      <c r="AB248" s="37"/>
      <c r="AC248" s="37"/>
      <c r="AD248" s="37"/>
      <c r="AE248" s="37"/>
      <c r="AT248" s="19" t="s">
        <v>421</v>
      </c>
      <c r="AU248" s="19" t="s">
        <v>97</v>
      </c>
    </row>
    <row r="249" spans="1:65" s="2" customFormat="1" ht="21.75" customHeight="1">
      <c r="A249" s="37"/>
      <c r="B249" s="38"/>
      <c r="C249" s="195" t="s">
        <v>1064</v>
      </c>
      <c r="D249" s="195" t="s">
        <v>264</v>
      </c>
      <c r="E249" s="196" t="s">
        <v>5969</v>
      </c>
      <c r="F249" s="197" t="s">
        <v>5970</v>
      </c>
      <c r="G249" s="198" t="s">
        <v>518</v>
      </c>
      <c r="H249" s="199">
        <v>117</v>
      </c>
      <c r="I249" s="200"/>
      <c r="J249" s="201">
        <f>ROUND(I249*H249,2)</f>
        <v>0</v>
      </c>
      <c r="K249" s="197" t="s">
        <v>44</v>
      </c>
      <c r="L249" s="42"/>
      <c r="M249" s="202" t="s">
        <v>44</v>
      </c>
      <c r="N249" s="203" t="s">
        <v>53</v>
      </c>
      <c r="O249" s="67"/>
      <c r="P249" s="204">
        <f>O249*H249</f>
        <v>0</v>
      </c>
      <c r="Q249" s="204">
        <v>0</v>
      </c>
      <c r="R249" s="204">
        <f>Q249*H249</f>
        <v>0</v>
      </c>
      <c r="S249" s="204">
        <v>0</v>
      </c>
      <c r="T249" s="205">
        <f>S249*H249</f>
        <v>0</v>
      </c>
      <c r="U249" s="37"/>
      <c r="V249" s="37"/>
      <c r="W249" s="37"/>
      <c r="X249" s="37"/>
      <c r="Y249" s="37"/>
      <c r="Z249" s="37"/>
      <c r="AA249" s="37"/>
      <c r="AB249" s="37"/>
      <c r="AC249" s="37"/>
      <c r="AD249" s="37"/>
      <c r="AE249" s="37"/>
      <c r="AR249" s="206" t="s">
        <v>104</v>
      </c>
      <c r="AT249" s="206" t="s">
        <v>264</v>
      </c>
      <c r="AU249" s="206" t="s">
        <v>97</v>
      </c>
      <c r="AY249" s="19" t="s">
        <v>262</v>
      </c>
      <c r="BE249" s="207">
        <f>IF(N249="základní",J249,0)</f>
        <v>0</v>
      </c>
      <c r="BF249" s="207">
        <f>IF(N249="snížená",J249,0)</f>
        <v>0</v>
      </c>
      <c r="BG249" s="207">
        <f>IF(N249="zákl. přenesená",J249,0)</f>
        <v>0</v>
      </c>
      <c r="BH249" s="207">
        <f>IF(N249="sníž. přenesená",J249,0)</f>
        <v>0</v>
      </c>
      <c r="BI249" s="207">
        <f>IF(N249="nulová",J249,0)</f>
        <v>0</v>
      </c>
      <c r="BJ249" s="19" t="s">
        <v>89</v>
      </c>
      <c r="BK249" s="207">
        <f>ROUND(I249*H249,2)</f>
        <v>0</v>
      </c>
      <c r="BL249" s="19" t="s">
        <v>104</v>
      </c>
      <c r="BM249" s="206" t="s">
        <v>1620</v>
      </c>
    </row>
    <row r="250" spans="1:65" s="2" customFormat="1" ht="27">
      <c r="A250" s="37"/>
      <c r="B250" s="38"/>
      <c r="C250" s="39"/>
      <c r="D250" s="208" t="s">
        <v>421</v>
      </c>
      <c r="E250" s="39"/>
      <c r="F250" s="209" t="s">
        <v>5971</v>
      </c>
      <c r="G250" s="39"/>
      <c r="H250" s="39"/>
      <c r="I250" s="118"/>
      <c r="J250" s="39"/>
      <c r="K250" s="39"/>
      <c r="L250" s="42"/>
      <c r="M250" s="210"/>
      <c r="N250" s="211"/>
      <c r="O250" s="67"/>
      <c r="P250" s="67"/>
      <c r="Q250" s="67"/>
      <c r="R250" s="67"/>
      <c r="S250" s="67"/>
      <c r="T250" s="68"/>
      <c r="U250" s="37"/>
      <c r="V250" s="37"/>
      <c r="W250" s="37"/>
      <c r="X250" s="37"/>
      <c r="Y250" s="37"/>
      <c r="Z250" s="37"/>
      <c r="AA250" s="37"/>
      <c r="AB250" s="37"/>
      <c r="AC250" s="37"/>
      <c r="AD250" s="37"/>
      <c r="AE250" s="37"/>
      <c r="AT250" s="19" t="s">
        <v>421</v>
      </c>
      <c r="AU250" s="19" t="s">
        <v>97</v>
      </c>
    </row>
    <row r="251" spans="1:65" s="2" customFormat="1" ht="21.75" customHeight="1">
      <c r="A251" s="37"/>
      <c r="B251" s="38"/>
      <c r="C251" s="195" t="s">
        <v>1071</v>
      </c>
      <c r="D251" s="195" t="s">
        <v>264</v>
      </c>
      <c r="E251" s="196" t="s">
        <v>5972</v>
      </c>
      <c r="F251" s="197" t="s">
        <v>5973</v>
      </c>
      <c r="G251" s="198" t="s">
        <v>518</v>
      </c>
      <c r="H251" s="199">
        <v>17</v>
      </c>
      <c r="I251" s="200"/>
      <c r="J251" s="201">
        <f>ROUND(I251*H251,2)</f>
        <v>0</v>
      </c>
      <c r="K251" s="197" t="s">
        <v>44</v>
      </c>
      <c r="L251" s="42"/>
      <c r="M251" s="202" t="s">
        <v>44</v>
      </c>
      <c r="N251" s="203" t="s">
        <v>53</v>
      </c>
      <c r="O251" s="67"/>
      <c r="P251" s="204">
        <f>O251*H251</f>
        <v>0</v>
      </c>
      <c r="Q251" s="204">
        <v>0</v>
      </c>
      <c r="R251" s="204">
        <f>Q251*H251</f>
        <v>0</v>
      </c>
      <c r="S251" s="204">
        <v>0</v>
      </c>
      <c r="T251" s="205">
        <f>S251*H251</f>
        <v>0</v>
      </c>
      <c r="U251" s="37"/>
      <c r="V251" s="37"/>
      <c r="W251" s="37"/>
      <c r="X251" s="37"/>
      <c r="Y251" s="37"/>
      <c r="Z251" s="37"/>
      <c r="AA251" s="37"/>
      <c r="AB251" s="37"/>
      <c r="AC251" s="37"/>
      <c r="AD251" s="37"/>
      <c r="AE251" s="37"/>
      <c r="AR251" s="206" t="s">
        <v>104</v>
      </c>
      <c r="AT251" s="206" t="s">
        <v>264</v>
      </c>
      <c r="AU251" s="206" t="s">
        <v>97</v>
      </c>
      <c r="AY251" s="19" t="s">
        <v>262</v>
      </c>
      <c r="BE251" s="207">
        <f>IF(N251="základní",J251,0)</f>
        <v>0</v>
      </c>
      <c r="BF251" s="207">
        <f>IF(N251="snížená",J251,0)</f>
        <v>0</v>
      </c>
      <c r="BG251" s="207">
        <f>IF(N251="zákl. přenesená",J251,0)</f>
        <v>0</v>
      </c>
      <c r="BH251" s="207">
        <f>IF(N251="sníž. přenesená",J251,0)</f>
        <v>0</v>
      </c>
      <c r="BI251" s="207">
        <f>IF(N251="nulová",J251,0)</f>
        <v>0</v>
      </c>
      <c r="BJ251" s="19" t="s">
        <v>89</v>
      </c>
      <c r="BK251" s="207">
        <f>ROUND(I251*H251,2)</f>
        <v>0</v>
      </c>
      <c r="BL251" s="19" t="s">
        <v>104</v>
      </c>
      <c r="BM251" s="206" t="s">
        <v>1633</v>
      </c>
    </row>
    <row r="252" spans="1:65" s="2" customFormat="1" ht="27">
      <c r="A252" s="37"/>
      <c r="B252" s="38"/>
      <c r="C252" s="39"/>
      <c r="D252" s="208" t="s">
        <v>421</v>
      </c>
      <c r="E252" s="39"/>
      <c r="F252" s="209" t="s">
        <v>5968</v>
      </c>
      <c r="G252" s="39"/>
      <c r="H252" s="39"/>
      <c r="I252" s="118"/>
      <c r="J252" s="39"/>
      <c r="K252" s="39"/>
      <c r="L252" s="42"/>
      <c r="M252" s="210"/>
      <c r="N252" s="211"/>
      <c r="O252" s="67"/>
      <c r="P252" s="67"/>
      <c r="Q252" s="67"/>
      <c r="R252" s="67"/>
      <c r="S252" s="67"/>
      <c r="T252" s="68"/>
      <c r="U252" s="37"/>
      <c r="V252" s="37"/>
      <c r="W252" s="37"/>
      <c r="X252" s="37"/>
      <c r="Y252" s="37"/>
      <c r="Z252" s="37"/>
      <c r="AA252" s="37"/>
      <c r="AB252" s="37"/>
      <c r="AC252" s="37"/>
      <c r="AD252" s="37"/>
      <c r="AE252" s="37"/>
      <c r="AT252" s="19" t="s">
        <v>421</v>
      </c>
      <c r="AU252" s="19" t="s">
        <v>97</v>
      </c>
    </row>
    <row r="253" spans="1:65" s="2" customFormat="1" ht="44.25" customHeight="1">
      <c r="A253" s="37"/>
      <c r="B253" s="38"/>
      <c r="C253" s="195" t="s">
        <v>1077</v>
      </c>
      <c r="D253" s="195" t="s">
        <v>264</v>
      </c>
      <c r="E253" s="196" t="s">
        <v>5974</v>
      </c>
      <c r="F253" s="197" t="s">
        <v>5975</v>
      </c>
      <c r="G253" s="198" t="s">
        <v>518</v>
      </c>
      <c r="H253" s="199">
        <v>120</v>
      </c>
      <c r="I253" s="200"/>
      <c r="J253" s="201">
        <f>ROUND(I253*H253,2)</f>
        <v>0</v>
      </c>
      <c r="K253" s="197" t="s">
        <v>44</v>
      </c>
      <c r="L253" s="42"/>
      <c r="M253" s="202" t="s">
        <v>44</v>
      </c>
      <c r="N253" s="203" t="s">
        <v>53</v>
      </c>
      <c r="O253" s="67"/>
      <c r="P253" s="204">
        <f>O253*H253</f>
        <v>0</v>
      </c>
      <c r="Q253" s="204">
        <v>0</v>
      </c>
      <c r="R253" s="204">
        <f>Q253*H253</f>
        <v>0</v>
      </c>
      <c r="S253" s="204">
        <v>0</v>
      </c>
      <c r="T253" s="205">
        <f>S253*H253</f>
        <v>0</v>
      </c>
      <c r="U253" s="37"/>
      <c r="V253" s="37"/>
      <c r="W253" s="37"/>
      <c r="X253" s="37"/>
      <c r="Y253" s="37"/>
      <c r="Z253" s="37"/>
      <c r="AA253" s="37"/>
      <c r="AB253" s="37"/>
      <c r="AC253" s="37"/>
      <c r="AD253" s="37"/>
      <c r="AE253" s="37"/>
      <c r="AR253" s="206" t="s">
        <v>104</v>
      </c>
      <c r="AT253" s="206" t="s">
        <v>264</v>
      </c>
      <c r="AU253" s="206" t="s">
        <v>97</v>
      </c>
      <c r="AY253" s="19" t="s">
        <v>262</v>
      </c>
      <c r="BE253" s="207">
        <f>IF(N253="základní",J253,0)</f>
        <v>0</v>
      </c>
      <c r="BF253" s="207">
        <f>IF(N253="snížená",J253,0)</f>
        <v>0</v>
      </c>
      <c r="BG253" s="207">
        <f>IF(N253="zákl. přenesená",J253,0)</f>
        <v>0</v>
      </c>
      <c r="BH253" s="207">
        <f>IF(N253="sníž. přenesená",J253,0)</f>
        <v>0</v>
      </c>
      <c r="BI253" s="207">
        <f>IF(N253="nulová",J253,0)</f>
        <v>0</v>
      </c>
      <c r="BJ253" s="19" t="s">
        <v>89</v>
      </c>
      <c r="BK253" s="207">
        <f>ROUND(I253*H253,2)</f>
        <v>0</v>
      </c>
      <c r="BL253" s="19" t="s">
        <v>104</v>
      </c>
      <c r="BM253" s="206" t="s">
        <v>1644</v>
      </c>
    </row>
    <row r="254" spans="1:65" s="2" customFormat="1" ht="27">
      <c r="A254" s="37"/>
      <c r="B254" s="38"/>
      <c r="C254" s="39"/>
      <c r="D254" s="208" t="s">
        <v>421</v>
      </c>
      <c r="E254" s="39"/>
      <c r="F254" s="209" t="s">
        <v>5976</v>
      </c>
      <c r="G254" s="39"/>
      <c r="H254" s="39"/>
      <c r="I254" s="118"/>
      <c r="J254" s="39"/>
      <c r="K254" s="39"/>
      <c r="L254" s="42"/>
      <c r="M254" s="210"/>
      <c r="N254" s="211"/>
      <c r="O254" s="67"/>
      <c r="P254" s="67"/>
      <c r="Q254" s="67"/>
      <c r="R254" s="67"/>
      <c r="S254" s="67"/>
      <c r="T254" s="68"/>
      <c r="U254" s="37"/>
      <c r="V254" s="37"/>
      <c r="W254" s="37"/>
      <c r="X254" s="37"/>
      <c r="Y254" s="37"/>
      <c r="Z254" s="37"/>
      <c r="AA254" s="37"/>
      <c r="AB254" s="37"/>
      <c r="AC254" s="37"/>
      <c r="AD254" s="37"/>
      <c r="AE254" s="37"/>
      <c r="AT254" s="19" t="s">
        <v>421</v>
      </c>
      <c r="AU254" s="19" t="s">
        <v>97</v>
      </c>
    </row>
    <row r="255" spans="1:65" s="2" customFormat="1" ht="21.75" customHeight="1">
      <c r="A255" s="37"/>
      <c r="B255" s="38"/>
      <c r="C255" s="195" t="s">
        <v>1081</v>
      </c>
      <c r="D255" s="195" t="s">
        <v>264</v>
      </c>
      <c r="E255" s="196" t="s">
        <v>5977</v>
      </c>
      <c r="F255" s="197" t="s">
        <v>5978</v>
      </c>
      <c r="G255" s="198" t="s">
        <v>518</v>
      </c>
      <c r="H255" s="199">
        <v>14</v>
      </c>
      <c r="I255" s="200"/>
      <c r="J255" s="201">
        <f>ROUND(I255*H255,2)</f>
        <v>0</v>
      </c>
      <c r="K255" s="197" t="s">
        <v>44</v>
      </c>
      <c r="L255" s="42"/>
      <c r="M255" s="202" t="s">
        <v>44</v>
      </c>
      <c r="N255" s="203" t="s">
        <v>53</v>
      </c>
      <c r="O255" s="67"/>
      <c r="P255" s="204">
        <f>O255*H255</f>
        <v>0</v>
      </c>
      <c r="Q255" s="204">
        <v>0</v>
      </c>
      <c r="R255" s="204">
        <f>Q255*H255</f>
        <v>0</v>
      </c>
      <c r="S255" s="204">
        <v>0</v>
      </c>
      <c r="T255" s="205">
        <f>S255*H255</f>
        <v>0</v>
      </c>
      <c r="U255" s="37"/>
      <c r="V255" s="37"/>
      <c r="W255" s="37"/>
      <c r="X255" s="37"/>
      <c r="Y255" s="37"/>
      <c r="Z255" s="37"/>
      <c r="AA255" s="37"/>
      <c r="AB255" s="37"/>
      <c r="AC255" s="37"/>
      <c r="AD255" s="37"/>
      <c r="AE255" s="37"/>
      <c r="AR255" s="206" t="s">
        <v>104</v>
      </c>
      <c r="AT255" s="206" t="s">
        <v>264</v>
      </c>
      <c r="AU255" s="206" t="s">
        <v>97</v>
      </c>
      <c r="AY255" s="19" t="s">
        <v>262</v>
      </c>
      <c r="BE255" s="207">
        <f>IF(N255="základní",J255,0)</f>
        <v>0</v>
      </c>
      <c r="BF255" s="207">
        <f>IF(N255="snížená",J255,0)</f>
        <v>0</v>
      </c>
      <c r="BG255" s="207">
        <f>IF(N255="zákl. přenesená",J255,0)</f>
        <v>0</v>
      </c>
      <c r="BH255" s="207">
        <f>IF(N255="sníž. přenesená",J255,0)</f>
        <v>0</v>
      </c>
      <c r="BI255" s="207">
        <f>IF(N255="nulová",J255,0)</f>
        <v>0</v>
      </c>
      <c r="BJ255" s="19" t="s">
        <v>89</v>
      </c>
      <c r="BK255" s="207">
        <f>ROUND(I255*H255,2)</f>
        <v>0</v>
      </c>
      <c r="BL255" s="19" t="s">
        <v>104</v>
      </c>
      <c r="BM255" s="206" t="s">
        <v>1659</v>
      </c>
    </row>
    <row r="256" spans="1:65" s="2" customFormat="1" ht="18">
      <c r="A256" s="37"/>
      <c r="B256" s="38"/>
      <c r="C256" s="39"/>
      <c r="D256" s="208" t="s">
        <v>421</v>
      </c>
      <c r="E256" s="39"/>
      <c r="F256" s="209" t="s">
        <v>5979</v>
      </c>
      <c r="G256" s="39"/>
      <c r="H256" s="39"/>
      <c r="I256" s="118"/>
      <c r="J256" s="39"/>
      <c r="K256" s="39"/>
      <c r="L256" s="42"/>
      <c r="M256" s="210"/>
      <c r="N256" s="211"/>
      <c r="O256" s="67"/>
      <c r="P256" s="67"/>
      <c r="Q256" s="67"/>
      <c r="R256" s="67"/>
      <c r="S256" s="67"/>
      <c r="T256" s="68"/>
      <c r="U256" s="37"/>
      <c r="V256" s="37"/>
      <c r="W256" s="37"/>
      <c r="X256" s="37"/>
      <c r="Y256" s="37"/>
      <c r="Z256" s="37"/>
      <c r="AA256" s="37"/>
      <c r="AB256" s="37"/>
      <c r="AC256" s="37"/>
      <c r="AD256" s="37"/>
      <c r="AE256" s="37"/>
      <c r="AT256" s="19" t="s">
        <v>421</v>
      </c>
      <c r="AU256" s="19" t="s">
        <v>97</v>
      </c>
    </row>
    <row r="257" spans="1:65" s="2" customFormat="1" ht="21.75" customHeight="1">
      <c r="A257" s="37"/>
      <c r="B257" s="38"/>
      <c r="C257" s="195" t="s">
        <v>452</v>
      </c>
      <c r="D257" s="195" t="s">
        <v>264</v>
      </c>
      <c r="E257" s="196" t="s">
        <v>5980</v>
      </c>
      <c r="F257" s="197" t="s">
        <v>5981</v>
      </c>
      <c r="G257" s="198" t="s">
        <v>518</v>
      </c>
      <c r="H257" s="199">
        <v>2</v>
      </c>
      <c r="I257" s="200"/>
      <c r="J257" s="201">
        <f>ROUND(I257*H257,2)</f>
        <v>0</v>
      </c>
      <c r="K257" s="197" t="s">
        <v>44</v>
      </c>
      <c r="L257" s="42"/>
      <c r="M257" s="202" t="s">
        <v>44</v>
      </c>
      <c r="N257" s="203" t="s">
        <v>53</v>
      </c>
      <c r="O257" s="67"/>
      <c r="P257" s="204">
        <f>O257*H257</f>
        <v>0</v>
      </c>
      <c r="Q257" s="204">
        <v>0</v>
      </c>
      <c r="R257" s="204">
        <f>Q257*H257</f>
        <v>0</v>
      </c>
      <c r="S257" s="204">
        <v>0</v>
      </c>
      <c r="T257" s="205">
        <f>S257*H257</f>
        <v>0</v>
      </c>
      <c r="U257" s="37"/>
      <c r="V257" s="37"/>
      <c r="W257" s="37"/>
      <c r="X257" s="37"/>
      <c r="Y257" s="37"/>
      <c r="Z257" s="37"/>
      <c r="AA257" s="37"/>
      <c r="AB257" s="37"/>
      <c r="AC257" s="37"/>
      <c r="AD257" s="37"/>
      <c r="AE257" s="37"/>
      <c r="AR257" s="206" t="s">
        <v>104</v>
      </c>
      <c r="AT257" s="206" t="s">
        <v>264</v>
      </c>
      <c r="AU257" s="206" t="s">
        <v>97</v>
      </c>
      <c r="AY257" s="19" t="s">
        <v>262</v>
      </c>
      <c r="BE257" s="207">
        <f>IF(N257="základní",J257,0)</f>
        <v>0</v>
      </c>
      <c r="BF257" s="207">
        <f>IF(N257="snížená",J257,0)</f>
        <v>0</v>
      </c>
      <c r="BG257" s="207">
        <f>IF(N257="zákl. přenesená",J257,0)</f>
        <v>0</v>
      </c>
      <c r="BH257" s="207">
        <f>IF(N257="sníž. přenesená",J257,0)</f>
        <v>0</v>
      </c>
      <c r="BI257" s="207">
        <f>IF(N257="nulová",J257,0)</f>
        <v>0</v>
      </c>
      <c r="BJ257" s="19" t="s">
        <v>89</v>
      </c>
      <c r="BK257" s="207">
        <f>ROUND(I257*H257,2)</f>
        <v>0</v>
      </c>
      <c r="BL257" s="19" t="s">
        <v>104</v>
      </c>
      <c r="BM257" s="206" t="s">
        <v>1673</v>
      </c>
    </row>
    <row r="258" spans="1:65" s="2" customFormat="1" ht="36">
      <c r="A258" s="37"/>
      <c r="B258" s="38"/>
      <c r="C258" s="39"/>
      <c r="D258" s="208" t="s">
        <v>421</v>
      </c>
      <c r="E258" s="39"/>
      <c r="F258" s="209" t="s">
        <v>5982</v>
      </c>
      <c r="G258" s="39"/>
      <c r="H258" s="39"/>
      <c r="I258" s="118"/>
      <c r="J258" s="39"/>
      <c r="K258" s="39"/>
      <c r="L258" s="42"/>
      <c r="M258" s="210"/>
      <c r="N258" s="211"/>
      <c r="O258" s="67"/>
      <c r="P258" s="67"/>
      <c r="Q258" s="67"/>
      <c r="R258" s="67"/>
      <c r="S258" s="67"/>
      <c r="T258" s="68"/>
      <c r="U258" s="37"/>
      <c r="V258" s="37"/>
      <c r="W258" s="37"/>
      <c r="X258" s="37"/>
      <c r="Y258" s="37"/>
      <c r="Z258" s="37"/>
      <c r="AA258" s="37"/>
      <c r="AB258" s="37"/>
      <c r="AC258" s="37"/>
      <c r="AD258" s="37"/>
      <c r="AE258" s="37"/>
      <c r="AT258" s="19" t="s">
        <v>421</v>
      </c>
      <c r="AU258" s="19" t="s">
        <v>97</v>
      </c>
    </row>
    <row r="259" spans="1:65" s="2" customFormat="1" ht="21.75" customHeight="1">
      <c r="A259" s="37"/>
      <c r="B259" s="38"/>
      <c r="C259" s="195" t="s">
        <v>1089</v>
      </c>
      <c r="D259" s="195" t="s">
        <v>264</v>
      </c>
      <c r="E259" s="196" t="s">
        <v>5983</v>
      </c>
      <c r="F259" s="197" t="s">
        <v>5984</v>
      </c>
      <c r="G259" s="198" t="s">
        <v>518</v>
      </c>
      <c r="H259" s="199">
        <v>2</v>
      </c>
      <c r="I259" s="200"/>
      <c r="J259" s="201">
        <f>ROUND(I259*H259,2)</f>
        <v>0</v>
      </c>
      <c r="K259" s="197" t="s">
        <v>44</v>
      </c>
      <c r="L259" s="42"/>
      <c r="M259" s="202" t="s">
        <v>44</v>
      </c>
      <c r="N259" s="203" t="s">
        <v>53</v>
      </c>
      <c r="O259" s="67"/>
      <c r="P259" s="204">
        <f>O259*H259</f>
        <v>0</v>
      </c>
      <c r="Q259" s="204">
        <v>0</v>
      </c>
      <c r="R259" s="204">
        <f>Q259*H259</f>
        <v>0</v>
      </c>
      <c r="S259" s="204">
        <v>0</v>
      </c>
      <c r="T259" s="205">
        <f>S259*H259</f>
        <v>0</v>
      </c>
      <c r="U259" s="37"/>
      <c r="V259" s="37"/>
      <c r="W259" s="37"/>
      <c r="X259" s="37"/>
      <c r="Y259" s="37"/>
      <c r="Z259" s="37"/>
      <c r="AA259" s="37"/>
      <c r="AB259" s="37"/>
      <c r="AC259" s="37"/>
      <c r="AD259" s="37"/>
      <c r="AE259" s="37"/>
      <c r="AR259" s="206" t="s">
        <v>104</v>
      </c>
      <c r="AT259" s="206" t="s">
        <v>264</v>
      </c>
      <c r="AU259" s="206" t="s">
        <v>97</v>
      </c>
      <c r="AY259" s="19" t="s">
        <v>262</v>
      </c>
      <c r="BE259" s="207">
        <f>IF(N259="základní",J259,0)</f>
        <v>0</v>
      </c>
      <c r="BF259" s="207">
        <f>IF(N259="snížená",J259,0)</f>
        <v>0</v>
      </c>
      <c r="BG259" s="207">
        <f>IF(N259="zákl. přenesená",J259,0)</f>
        <v>0</v>
      </c>
      <c r="BH259" s="207">
        <f>IF(N259="sníž. přenesená",J259,0)</f>
        <v>0</v>
      </c>
      <c r="BI259" s="207">
        <f>IF(N259="nulová",J259,0)</f>
        <v>0</v>
      </c>
      <c r="BJ259" s="19" t="s">
        <v>89</v>
      </c>
      <c r="BK259" s="207">
        <f>ROUND(I259*H259,2)</f>
        <v>0</v>
      </c>
      <c r="BL259" s="19" t="s">
        <v>104</v>
      </c>
      <c r="BM259" s="206" t="s">
        <v>1687</v>
      </c>
    </row>
    <row r="260" spans="1:65" s="2" customFormat="1" ht="36">
      <c r="A260" s="37"/>
      <c r="B260" s="38"/>
      <c r="C260" s="39"/>
      <c r="D260" s="208" t="s">
        <v>421</v>
      </c>
      <c r="E260" s="39"/>
      <c r="F260" s="209" t="s">
        <v>5982</v>
      </c>
      <c r="G260" s="39"/>
      <c r="H260" s="39"/>
      <c r="I260" s="118"/>
      <c r="J260" s="39"/>
      <c r="K260" s="39"/>
      <c r="L260" s="42"/>
      <c r="M260" s="210"/>
      <c r="N260" s="211"/>
      <c r="O260" s="67"/>
      <c r="P260" s="67"/>
      <c r="Q260" s="67"/>
      <c r="R260" s="67"/>
      <c r="S260" s="67"/>
      <c r="T260" s="68"/>
      <c r="U260" s="37"/>
      <c r="V260" s="37"/>
      <c r="W260" s="37"/>
      <c r="X260" s="37"/>
      <c r="Y260" s="37"/>
      <c r="Z260" s="37"/>
      <c r="AA260" s="37"/>
      <c r="AB260" s="37"/>
      <c r="AC260" s="37"/>
      <c r="AD260" s="37"/>
      <c r="AE260" s="37"/>
      <c r="AT260" s="19" t="s">
        <v>421</v>
      </c>
      <c r="AU260" s="19" t="s">
        <v>97</v>
      </c>
    </row>
    <row r="261" spans="1:65" s="2" customFormat="1" ht="21.75" customHeight="1">
      <c r="A261" s="37"/>
      <c r="B261" s="38"/>
      <c r="C261" s="195" t="s">
        <v>1097</v>
      </c>
      <c r="D261" s="195" t="s">
        <v>264</v>
      </c>
      <c r="E261" s="196" t="s">
        <v>5985</v>
      </c>
      <c r="F261" s="197" t="s">
        <v>5986</v>
      </c>
      <c r="G261" s="198" t="s">
        <v>518</v>
      </c>
      <c r="H261" s="199">
        <v>15</v>
      </c>
      <c r="I261" s="200"/>
      <c r="J261" s="201">
        <f>ROUND(I261*H261,2)</f>
        <v>0</v>
      </c>
      <c r="K261" s="197" t="s">
        <v>44</v>
      </c>
      <c r="L261" s="42"/>
      <c r="M261" s="202" t="s">
        <v>44</v>
      </c>
      <c r="N261" s="203" t="s">
        <v>53</v>
      </c>
      <c r="O261" s="67"/>
      <c r="P261" s="204">
        <f>O261*H261</f>
        <v>0</v>
      </c>
      <c r="Q261" s="204">
        <v>0</v>
      </c>
      <c r="R261" s="204">
        <f>Q261*H261</f>
        <v>0</v>
      </c>
      <c r="S261" s="204">
        <v>0</v>
      </c>
      <c r="T261" s="205">
        <f>S261*H261</f>
        <v>0</v>
      </c>
      <c r="U261" s="37"/>
      <c r="V261" s="37"/>
      <c r="W261" s="37"/>
      <c r="X261" s="37"/>
      <c r="Y261" s="37"/>
      <c r="Z261" s="37"/>
      <c r="AA261" s="37"/>
      <c r="AB261" s="37"/>
      <c r="AC261" s="37"/>
      <c r="AD261" s="37"/>
      <c r="AE261" s="37"/>
      <c r="AR261" s="206" t="s">
        <v>104</v>
      </c>
      <c r="AT261" s="206" t="s">
        <v>264</v>
      </c>
      <c r="AU261" s="206" t="s">
        <v>97</v>
      </c>
      <c r="AY261" s="19" t="s">
        <v>262</v>
      </c>
      <c r="BE261" s="207">
        <f>IF(N261="základní",J261,0)</f>
        <v>0</v>
      </c>
      <c r="BF261" s="207">
        <f>IF(N261="snížená",J261,0)</f>
        <v>0</v>
      </c>
      <c r="BG261" s="207">
        <f>IF(N261="zákl. přenesená",J261,0)</f>
        <v>0</v>
      </c>
      <c r="BH261" s="207">
        <f>IF(N261="sníž. přenesená",J261,0)</f>
        <v>0</v>
      </c>
      <c r="BI261" s="207">
        <f>IF(N261="nulová",J261,0)</f>
        <v>0</v>
      </c>
      <c r="BJ261" s="19" t="s">
        <v>89</v>
      </c>
      <c r="BK261" s="207">
        <f>ROUND(I261*H261,2)</f>
        <v>0</v>
      </c>
      <c r="BL261" s="19" t="s">
        <v>104</v>
      </c>
      <c r="BM261" s="206" t="s">
        <v>1698</v>
      </c>
    </row>
    <row r="262" spans="1:65" s="2" customFormat="1" ht="36">
      <c r="A262" s="37"/>
      <c r="B262" s="38"/>
      <c r="C262" s="39"/>
      <c r="D262" s="208" t="s">
        <v>421</v>
      </c>
      <c r="E262" s="39"/>
      <c r="F262" s="209" t="s">
        <v>5982</v>
      </c>
      <c r="G262" s="39"/>
      <c r="H262" s="39"/>
      <c r="I262" s="118"/>
      <c r="J262" s="39"/>
      <c r="K262" s="39"/>
      <c r="L262" s="42"/>
      <c r="M262" s="210"/>
      <c r="N262" s="211"/>
      <c r="O262" s="67"/>
      <c r="P262" s="67"/>
      <c r="Q262" s="67"/>
      <c r="R262" s="67"/>
      <c r="S262" s="67"/>
      <c r="T262" s="68"/>
      <c r="U262" s="37"/>
      <c r="V262" s="37"/>
      <c r="W262" s="37"/>
      <c r="X262" s="37"/>
      <c r="Y262" s="37"/>
      <c r="Z262" s="37"/>
      <c r="AA262" s="37"/>
      <c r="AB262" s="37"/>
      <c r="AC262" s="37"/>
      <c r="AD262" s="37"/>
      <c r="AE262" s="37"/>
      <c r="AT262" s="19" t="s">
        <v>421</v>
      </c>
      <c r="AU262" s="19" t="s">
        <v>97</v>
      </c>
    </row>
    <row r="263" spans="1:65" s="2" customFormat="1" ht="21.75" customHeight="1">
      <c r="A263" s="37"/>
      <c r="B263" s="38"/>
      <c r="C263" s="195" t="s">
        <v>1102</v>
      </c>
      <c r="D263" s="195" t="s">
        <v>264</v>
      </c>
      <c r="E263" s="196" t="s">
        <v>5987</v>
      </c>
      <c r="F263" s="197" t="s">
        <v>5988</v>
      </c>
      <c r="G263" s="198" t="s">
        <v>518</v>
      </c>
      <c r="H263" s="199">
        <v>3</v>
      </c>
      <c r="I263" s="200"/>
      <c r="J263" s="201">
        <f>ROUND(I263*H263,2)</f>
        <v>0</v>
      </c>
      <c r="K263" s="197" t="s">
        <v>44</v>
      </c>
      <c r="L263" s="42"/>
      <c r="M263" s="202" t="s">
        <v>44</v>
      </c>
      <c r="N263" s="203" t="s">
        <v>53</v>
      </c>
      <c r="O263" s="67"/>
      <c r="P263" s="204">
        <f>O263*H263</f>
        <v>0</v>
      </c>
      <c r="Q263" s="204">
        <v>0</v>
      </c>
      <c r="R263" s="204">
        <f>Q263*H263</f>
        <v>0</v>
      </c>
      <c r="S263" s="204">
        <v>0</v>
      </c>
      <c r="T263" s="205">
        <f>S263*H263</f>
        <v>0</v>
      </c>
      <c r="U263" s="37"/>
      <c r="V263" s="37"/>
      <c r="W263" s="37"/>
      <c r="X263" s="37"/>
      <c r="Y263" s="37"/>
      <c r="Z263" s="37"/>
      <c r="AA263" s="37"/>
      <c r="AB263" s="37"/>
      <c r="AC263" s="37"/>
      <c r="AD263" s="37"/>
      <c r="AE263" s="37"/>
      <c r="AR263" s="206" t="s">
        <v>104</v>
      </c>
      <c r="AT263" s="206" t="s">
        <v>264</v>
      </c>
      <c r="AU263" s="206" t="s">
        <v>97</v>
      </c>
      <c r="AY263" s="19" t="s">
        <v>262</v>
      </c>
      <c r="BE263" s="207">
        <f>IF(N263="základní",J263,0)</f>
        <v>0</v>
      </c>
      <c r="BF263" s="207">
        <f>IF(N263="snížená",J263,0)</f>
        <v>0</v>
      </c>
      <c r="BG263" s="207">
        <f>IF(N263="zákl. přenesená",J263,0)</f>
        <v>0</v>
      </c>
      <c r="BH263" s="207">
        <f>IF(N263="sníž. přenesená",J263,0)</f>
        <v>0</v>
      </c>
      <c r="BI263" s="207">
        <f>IF(N263="nulová",J263,0)</f>
        <v>0</v>
      </c>
      <c r="BJ263" s="19" t="s">
        <v>89</v>
      </c>
      <c r="BK263" s="207">
        <f>ROUND(I263*H263,2)</f>
        <v>0</v>
      </c>
      <c r="BL263" s="19" t="s">
        <v>104</v>
      </c>
      <c r="BM263" s="206" t="s">
        <v>1731</v>
      </c>
    </row>
    <row r="264" spans="1:65" s="2" customFormat="1" ht="36">
      <c r="A264" s="37"/>
      <c r="B264" s="38"/>
      <c r="C264" s="39"/>
      <c r="D264" s="208" t="s">
        <v>421</v>
      </c>
      <c r="E264" s="39"/>
      <c r="F264" s="209" t="s">
        <v>5982</v>
      </c>
      <c r="G264" s="39"/>
      <c r="H264" s="39"/>
      <c r="I264" s="118"/>
      <c r="J264" s="39"/>
      <c r="K264" s="39"/>
      <c r="L264" s="42"/>
      <c r="M264" s="210"/>
      <c r="N264" s="211"/>
      <c r="O264" s="67"/>
      <c r="P264" s="67"/>
      <c r="Q264" s="67"/>
      <c r="R264" s="67"/>
      <c r="S264" s="67"/>
      <c r="T264" s="68"/>
      <c r="U264" s="37"/>
      <c r="V264" s="37"/>
      <c r="W264" s="37"/>
      <c r="X264" s="37"/>
      <c r="Y264" s="37"/>
      <c r="Z264" s="37"/>
      <c r="AA264" s="37"/>
      <c r="AB264" s="37"/>
      <c r="AC264" s="37"/>
      <c r="AD264" s="37"/>
      <c r="AE264" s="37"/>
      <c r="AT264" s="19" t="s">
        <v>421</v>
      </c>
      <c r="AU264" s="19" t="s">
        <v>97</v>
      </c>
    </row>
    <row r="265" spans="1:65" s="2" customFormat="1" ht="21.75" customHeight="1">
      <c r="A265" s="37"/>
      <c r="B265" s="38"/>
      <c r="C265" s="195" t="s">
        <v>1106</v>
      </c>
      <c r="D265" s="195" t="s">
        <v>264</v>
      </c>
      <c r="E265" s="196" t="s">
        <v>5989</v>
      </c>
      <c r="F265" s="197" t="s">
        <v>5990</v>
      </c>
      <c r="G265" s="198" t="s">
        <v>518</v>
      </c>
      <c r="H265" s="199">
        <v>4</v>
      </c>
      <c r="I265" s="200"/>
      <c r="J265" s="201">
        <f>ROUND(I265*H265,2)</f>
        <v>0</v>
      </c>
      <c r="K265" s="197" t="s">
        <v>44</v>
      </c>
      <c r="L265" s="42"/>
      <c r="M265" s="202" t="s">
        <v>44</v>
      </c>
      <c r="N265" s="203" t="s">
        <v>53</v>
      </c>
      <c r="O265" s="67"/>
      <c r="P265" s="204">
        <f>O265*H265</f>
        <v>0</v>
      </c>
      <c r="Q265" s="204">
        <v>0</v>
      </c>
      <c r="R265" s="204">
        <f>Q265*H265</f>
        <v>0</v>
      </c>
      <c r="S265" s="204">
        <v>0</v>
      </c>
      <c r="T265" s="205">
        <f>S265*H265</f>
        <v>0</v>
      </c>
      <c r="U265" s="37"/>
      <c r="V265" s="37"/>
      <c r="W265" s="37"/>
      <c r="X265" s="37"/>
      <c r="Y265" s="37"/>
      <c r="Z265" s="37"/>
      <c r="AA265" s="37"/>
      <c r="AB265" s="37"/>
      <c r="AC265" s="37"/>
      <c r="AD265" s="37"/>
      <c r="AE265" s="37"/>
      <c r="AR265" s="206" t="s">
        <v>104</v>
      </c>
      <c r="AT265" s="206" t="s">
        <v>264</v>
      </c>
      <c r="AU265" s="206" t="s">
        <v>97</v>
      </c>
      <c r="AY265" s="19" t="s">
        <v>262</v>
      </c>
      <c r="BE265" s="207">
        <f>IF(N265="základní",J265,0)</f>
        <v>0</v>
      </c>
      <c r="BF265" s="207">
        <f>IF(N265="snížená",J265,0)</f>
        <v>0</v>
      </c>
      <c r="BG265" s="207">
        <f>IF(N265="zákl. přenesená",J265,0)</f>
        <v>0</v>
      </c>
      <c r="BH265" s="207">
        <f>IF(N265="sníž. přenesená",J265,0)</f>
        <v>0</v>
      </c>
      <c r="BI265" s="207">
        <f>IF(N265="nulová",J265,0)</f>
        <v>0</v>
      </c>
      <c r="BJ265" s="19" t="s">
        <v>89</v>
      </c>
      <c r="BK265" s="207">
        <f>ROUND(I265*H265,2)</f>
        <v>0</v>
      </c>
      <c r="BL265" s="19" t="s">
        <v>104</v>
      </c>
      <c r="BM265" s="206" t="s">
        <v>1747</v>
      </c>
    </row>
    <row r="266" spans="1:65" s="2" customFormat="1" ht="18">
      <c r="A266" s="37"/>
      <c r="B266" s="38"/>
      <c r="C266" s="39"/>
      <c r="D266" s="208" t="s">
        <v>421</v>
      </c>
      <c r="E266" s="39"/>
      <c r="F266" s="209" t="s">
        <v>5991</v>
      </c>
      <c r="G266" s="39"/>
      <c r="H266" s="39"/>
      <c r="I266" s="118"/>
      <c r="J266" s="39"/>
      <c r="K266" s="39"/>
      <c r="L266" s="42"/>
      <c r="M266" s="210"/>
      <c r="N266" s="211"/>
      <c r="O266" s="67"/>
      <c r="P266" s="67"/>
      <c r="Q266" s="67"/>
      <c r="R266" s="67"/>
      <c r="S266" s="67"/>
      <c r="T266" s="68"/>
      <c r="U266" s="37"/>
      <c r="V266" s="37"/>
      <c r="W266" s="37"/>
      <c r="X266" s="37"/>
      <c r="Y266" s="37"/>
      <c r="Z266" s="37"/>
      <c r="AA266" s="37"/>
      <c r="AB266" s="37"/>
      <c r="AC266" s="37"/>
      <c r="AD266" s="37"/>
      <c r="AE266" s="37"/>
      <c r="AT266" s="19" t="s">
        <v>421</v>
      </c>
      <c r="AU266" s="19" t="s">
        <v>97</v>
      </c>
    </row>
    <row r="267" spans="1:65" s="2" customFormat="1" ht="21.75" customHeight="1">
      <c r="A267" s="37"/>
      <c r="B267" s="38"/>
      <c r="C267" s="195" t="s">
        <v>1113</v>
      </c>
      <c r="D267" s="195" t="s">
        <v>264</v>
      </c>
      <c r="E267" s="196" t="s">
        <v>5992</v>
      </c>
      <c r="F267" s="197" t="s">
        <v>5986</v>
      </c>
      <c r="G267" s="198" t="s">
        <v>518</v>
      </c>
      <c r="H267" s="199">
        <v>1</v>
      </c>
      <c r="I267" s="200"/>
      <c r="J267" s="201">
        <f>ROUND(I267*H267,2)</f>
        <v>0</v>
      </c>
      <c r="K267" s="197" t="s">
        <v>44</v>
      </c>
      <c r="L267" s="42"/>
      <c r="M267" s="202" t="s">
        <v>44</v>
      </c>
      <c r="N267" s="203" t="s">
        <v>53</v>
      </c>
      <c r="O267" s="67"/>
      <c r="P267" s="204">
        <f>O267*H267</f>
        <v>0</v>
      </c>
      <c r="Q267" s="204">
        <v>0</v>
      </c>
      <c r="R267" s="204">
        <f>Q267*H267</f>
        <v>0</v>
      </c>
      <c r="S267" s="204">
        <v>0</v>
      </c>
      <c r="T267" s="205">
        <f>S267*H267</f>
        <v>0</v>
      </c>
      <c r="U267" s="37"/>
      <c r="V267" s="37"/>
      <c r="W267" s="37"/>
      <c r="X267" s="37"/>
      <c r="Y267" s="37"/>
      <c r="Z267" s="37"/>
      <c r="AA267" s="37"/>
      <c r="AB267" s="37"/>
      <c r="AC267" s="37"/>
      <c r="AD267" s="37"/>
      <c r="AE267" s="37"/>
      <c r="AR267" s="206" t="s">
        <v>104</v>
      </c>
      <c r="AT267" s="206" t="s">
        <v>264</v>
      </c>
      <c r="AU267" s="206" t="s">
        <v>97</v>
      </c>
      <c r="AY267" s="19" t="s">
        <v>262</v>
      </c>
      <c r="BE267" s="207">
        <f>IF(N267="základní",J267,0)</f>
        <v>0</v>
      </c>
      <c r="BF267" s="207">
        <f>IF(N267="snížená",J267,0)</f>
        <v>0</v>
      </c>
      <c r="BG267" s="207">
        <f>IF(N267="zákl. přenesená",J267,0)</f>
        <v>0</v>
      </c>
      <c r="BH267" s="207">
        <f>IF(N267="sníž. přenesená",J267,0)</f>
        <v>0</v>
      </c>
      <c r="BI267" s="207">
        <f>IF(N267="nulová",J267,0)</f>
        <v>0</v>
      </c>
      <c r="BJ267" s="19" t="s">
        <v>89</v>
      </c>
      <c r="BK267" s="207">
        <f>ROUND(I267*H267,2)</f>
        <v>0</v>
      </c>
      <c r="BL267" s="19" t="s">
        <v>104</v>
      </c>
      <c r="BM267" s="206" t="s">
        <v>1757</v>
      </c>
    </row>
    <row r="268" spans="1:65" s="2" customFormat="1" ht="18">
      <c r="A268" s="37"/>
      <c r="B268" s="38"/>
      <c r="C268" s="39"/>
      <c r="D268" s="208" t="s">
        <v>421</v>
      </c>
      <c r="E268" s="39"/>
      <c r="F268" s="209" t="s">
        <v>5991</v>
      </c>
      <c r="G268" s="39"/>
      <c r="H268" s="39"/>
      <c r="I268" s="118"/>
      <c r="J268" s="39"/>
      <c r="K268" s="39"/>
      <c r="L268" s="42"/>
      <c r="M268" s="210"/>
      <c r="N268" s="211"/>
      <c r="O268" s="67"/>
      <c r="P268" s="67"/>
      <c r="Q268" s="67"/>
      <c r="R268" s="67"/>
      <c r="S268" s="67"/>
      <c r="T268" s="68"/>
      <c r="U268" s="37"/>
      <c r="V268" s="37"/>
      <c r="W268" s="37"/>
      <c r="X268" s="37"/>
      <c r="Y268" s="37"/>
      <c r="Z268" s="37"/>
      <c r="AA268" s="37"/>
      <c r="AB268" s="37"/>
      <c r="AC268" s="37"/>
      <c r="AD268" s="37"/>
      <c r="AE268" s="37"/>
      <c r="AT268" s="19" t="s">
        <v>421</v>
      </c>
      <c r="AU268" s="19" t="s">
        <v>97</v>
      </c>
    </row>
    <row r="269" spans="1:65" s="2" customFormat="1" ht="21.75" customHeight="1">
      <c r="A269" s="37"/>
      <c r="B269" s="38"/>
      <c r="C269" s="195" t="s">
        <v>1118</v>
      </c>
      <c r="D269" s="195" t="s">
        <v>264</v>
      </c>
      <c r="E269" s="196" t="s">
        <v>5993</v>
      </c>
      <c r="F269" s="197" t="s">
        <v>5988</v>
      </c>
      <c r="G269" s="198" t="s">
        <v>518</v>
      </c>
      <c r="H269" s="199">
        <v>1</v>
      </c>
      <c r="I269" s="200"/>
      <c r="J269" s="201">
        <f>ROUND(I269*H269,2)</f>
        <v>0</v>
      </c>
      <c r="K269" s="197" t="s">
        <v>44</v>
      </c>
      <c r="L269" s="42"/>
      <c r="M269" s="202" t="s">
        <v>44</v>
      </c>
      <c r="N269" s="203" t="s">
        <v>53</v>
      </c>
      <c r="O269" s="67"/>
      <c r="P269" s="204">
        <f>O269*H269</f>
        <v>0</v>
      </c>
      <c r="Q269" s="204">
        <v>0</v>
      </c>
      <c r="R269" s="204">
        <f>Q269*H269</f>
        <v>0</v>
      </c>
      <c r="S269" s="204">
        <v>0</v>
      </c>
      <c r="T269" s="205">
        <f>S269*H269</f>
        <v>0</v>
      </c>
      <c r="U269" s="37"/>
      <c r="V269" s="37"/>
      <c r="W269" s="37"/>
      <c r="X269" s="37"/>
      <c r="Y269" s="37"/>
      <c r="Z269" s="37"/>
      <c r="AA269" s="37"/>
      <c r="AB269" s="37"/>
      <c r="AC269" s="37"/>
      <c r="AD269" s="37"/>
      <c r="AE269" s="37"/>
      <c r="AR269" s="206" t="s">
        <v>104</v>
      </c>
      <c r="AT269" s="206" t="s">
        <v>264</v>
      </c>
      <c r="AU269" s="206" t="s">
        <v>97</v>
      </c>
      <c r="AY269" s="19" t="s">
        <v>262</v>
      </c>
      <c r="BE269" s="207">
        <f>IF(N269="základní",J269,0)</f>
        <v>0</v>
      </c>
      <c r="BF269" s="207">
        <f>IF(N269="snížená",J269,0)</f>
        <v>0</v>
      </c>
      <c r="BG269" s="207">
        <f>IF(N269="zákl. přenesená",J269,0)</f>
        <v>0</v>
      </c>
      <c r="BH269" s="207">
        <f>IF(N269="sníž. přenesená",J269,0)</f>
        <v>0</v>
      </c>
      <c r="BI269" s="207">
        <f>IF(N269="nulová",J269,0)</f>
        <v>0</v>
      </c>
      <c r="BJ269" s="19" t="s">
        <v>89</v>
      </c>
      <c r="BK269" s="207">
        <f>ROUND(I269*H269,2)</f>
        <v>0</v>
      </c>
      <c r="BL269" s="19" t="s">
        <v>104</v>
      </c>
      <c r="BM269" s="206" t="s">
        <v>1766</v>
      </c>
    </row>
    <row r="270" spans="1:65" s="2" customFormat="1" ht="18">
      <c r="A270" s="37"/>
      <c r="B270" s="38"/>
      <c r="C270" s="39"/>
      <c r="D270" s="208" t="s">
        <v>421</v>
      </c>
      <c r="E270" s="39"/>
      <c r="F270" s="209" t="s">
        <v>5991</v>
      </c>
      <c r="G270" s="39"/>
      <c r="H270" s="39"/>
      <c r="I270" s="118"/>
      <c r="J270" s="39"/>
      <c r="K270" s="39"/>
      <c r="L270" s="42"/>
      <c r="M270" s="210"/>
      <c r="N270" s="211"/>
      <c r="O270" s="67"/>
      <c r="P270" s="67"/>
      <c r="Q270" s="67"/>
      <c r="R270" s="67"/>
      <c r="S270" s="67"/>
      <c r="T270" s="68"/>
      <c r="U270" s="37"/>
      <c r="V270" s="37"/>
      <c r="W270" s="37"/>
      <c r="X270" s="37"/>
      <c r="Y270" s="37"/>
      <c r="Z270" s="37"/>
      <c r="AA270" s="37"/>
      <c r="AB270" s="37"/>
      <c r="AC270" s="37"/>
      <c r="AD270" s="37"/>
      <c r="AE270" s="37"/>
      <c r="AT270" s="19" t="s">
        <v>421</v>
      </c>
      <c r="AU270" s="19" t="s">
        <v>97</v>
      </c>
    </row>
    <row r="271" spans="1:65" s="2" customFormat="1" ht="21.75" customHeight="1">
      <c r="A271" s="37"/>
      <c r="B271" s="38"/>
      <c r="C271" s="195" t="s">
        <v>1139</v>
      </c>
      <c r="D271" s="195" t="s">
        <v>264</v>
      </c>
      <c r="E271" s="196" t="s">
        <v>5994</v>
      </c>
      <c r="F271" s="197" t="s">
        <v>5995</v>
      </c>
      <c r="G271" s="198" t="s">
        <v>518</v>
      </c>
      <c r="H271" s="199">
        <v>1</v>
      </c>
      <c r="I271" s="200"/>
      <c r="J271" s="201">
        <f>ROUND(I271*H271,2)</f>
        <v>0</v>
      </c>
      <c r="K271" s="197" t="s">
        <v>44</v>
      </c>
      <c r="L271" s="42"/>
      <c r="M271" s="202" t="s">
        <v>44</v>
      </c>
      <c r="N271" s="203" t="s">
        <v>53</v>
      </c>
      <c r="O271" s="67"/>
      <c r="P271" s="204">
        <f>O271*H271</f>
        <v>0</v>
      </c>
      <c r="Q271" s="204">
        <v>0</v>
      </c>
      <c r="R271" s="204">
        <f>Q271*H271</f>
        <v>0</v>
      </c>
      <c r="S271" s="204">
        <v>0</v>
      </c>
      <c r="T271" s="205">
        <f>S271*H271</f>
        <v>0</v>
      </c>
      <c r="U271" s="37"/>
      <c r="V271" s="37"/>
      <c r="W271" s="37"/>
      <c r="X271" s="37"/>
      <c r="Y271" s="37"/>
      <c r="Z271" s="37"/>
      <c r="AA271" s="37"/>
      <c r="AB271" s="37"/>
      <c r="AC271" s="37"/>
      <c r="AD271" s="37"/>
      <c r="AE271" s="37"/>
      <c r="AR271" s="206" t="s">
        <v>104</v>
      </c>
      <c r="AT271" s="206" t="s">
        <v>264</v>
      </c>
      <c r="AU271" s="206" t="s">
        <v>97</v>
      </c>
      <c r="AY271" s="19" t="s">
        <v>262</v>
      </c>
      <c r="BE271" s="207">
        <f>IF(N271="základní",J271,0)</f>
        <v>0</v>
      </c>
      <c r="BF271" s="207">
        <f>IF(N271="snížená",J271,0)</f>
        <v>0</v>
      </c>
      <c r="BG271" s="207">
        <f>IF(N271="zákl. přenesená",J271,0)</f>
        <v>0</v>
      </c>
      <c r="BH271" s="207">
        <f>IF(N271="sníž. přenesená",J271,0)</f>
        <v>0</v>
      </c>
      <c r="BI271" s="207">
        <f>IF(N271="nulová",J271,0)</f>
        <v>0</v>
      </c>
      <c r="BJ271" s="19" t="s">
        <v>89</v>
      </c>
      <c r="BK271" s="207">
        <f>ROUND(I271*H271,2)</f>
        <v>0</v>
      </c>
      <c r="BL271" s="19" t="s">
        <v>104</v>
      </c>
      <c r="BM271" s="206" t="s">
        <v>1774</v>
      </c>
    </row>
    <row r="272" spans="1:65" s="2" customFormat="1" ht="18">
      <c r="A272" s="37"/>
      <c r="B272" s="38"/>
      <c r="C272" s="39"/>
      <c r="D272" s="208" t="s">
        <v>421</v>
      </c>
      <c r="E272" s="39"/>
      <c r="F272" s="209" t="s">
        <v>5991</v>
      </c>
      <c r="G272" s="39"/>
      <c r="H272" s="39"/>
      <c r="I272" s="118"/>
      <c r="J272" s="39"/>
      <c r="K272" s="39"/>
      <c r="L272" s="42"/>
      <c r="M272" s="210"/>
      <c r="N272" s="211"/>
      <c r="O272" s="67"/>
      <c r="P272" s="67"/>
      <c r="Q272" s="67"/>
      <c r="R272" s="67"/>
      <c r="S272" s="67"/>
      <c r="T272" s="68"/>
      <c r="U272" s="37"/>
      <c r="V272" s="37"/>
      <c r="W272" s="37"/>
      <c r="X272" s="37"/>
      <c r="Y272" s="37"/>
      <c r="Z272" s="37"/>
      <c r="AA272" s="37"/>
      <c r="AB272" s="37"/>
      <c r="AC272" s="37"/>
      <c r="AD272" s="37"/>
      <c r="AE272" s="37"/>
      <c r="AT272" s="19" t="s">
        <v>421</v>
      </c>
      <c r="AU272" s="19" t="s">
        <v>97</v>
      </c>
    </row>
    <row r="273" spans="1:65" s="2" customFormat="1" ht="21.75" customHeight="1">
      <c r="A273" s="37"/>
      <c r="B273" s="38"/>
      <c r="C273" s="195" t="s">
        <v>1142</v>
      </c>
      <c r="D273" s="195" t="s">
        <v>264</v>
      </c>
      <c r="E273" s="196" t="s">
        <v>5996</v>
      </c>
      <c r="F273" s="197" t="s">
        <v>5995</v>
      </c>
      <c r="G273" s="198" t="s">
        <v>518</v>
      </c>
      <c r="H273" s="199">
        <v>3</v>
      </c>
      <c r="I273" s="200"/>
      <c r="J273" s="201">
        <f>ROUND(I273*H273,2)</f>
        <v>0</v>
      </c>
      <c r="K273" s="197" t="s">
        <v>44</v>
      </c>
      <c r="L273" s="42"/>
      <c r="M273" s="202" t="s">
        <v>44</v>
      </c>
      <c r="N273" s="203" t="s">
        <v>53</v>
      </c>
      <c r="O273" s="67"/>
      <c r="P273" s="204">
        <f>O273*H273</f>
        <v>0</v>
      </c>
      <c r="Q273" s="204">
        <v>0</v>
      </c>
      <c r="R273" s="204">
        <f>Q273*H273</f>
        <v>0</v>
      </c>
      <c r="S273" s="204">
        <v>0</v>
      </c>
      <c r="T273" s="205">
        <f>S273*H273</f>
        <v>0</v>
      </c>
      <c r="U273" s="37"/>
      <c r="V273" s="37"/>
      <c r="W273" s="37"/>
      <c r="X273" s="37"/>
      <c r="Y273" s="37"/>
      <c r="Z273" s="37"/>
      <c r="AA273" s="37"/>
      <c r="AB273" s="37"/>
      <c r="AC273" s="37"/>
      <c r="AD273" s="37"/>
      <c r="AE273" s="37"/>
      <c r="AR273" s="206" t="s">
        <v>104</v>
      </c>
      <c r="AT273" s="206" t="s">
        <v>264</v>
      </c>
      <c r="AU273" s="206" t="s">
        <v>97</v>
      </c>
      <c r="AY273" s="19" t="s">
        <v>262</v>
      </c>
      <c r="BE273" s="207">
        <f>IF(N273="základní",J273,0)</f>
        <v>0</v>
      </c>
      <c r="BF273" s="207">
        <f>IF(N273="snížená",J273,0)</f>
        <v>0</v>
      </c>
      <c r="BG273" s="207">
        <f>IF(N273="zákl. přenesená",J273,0)</f>
        <v>0</v>
      </c>
      <c r="BH273" s="207">
        <f>IF(N273="sníž. přenesená",J273,0)</f>
        <v>0</v>
      </c>
      <c r="BI273" s="207">
        <f>IF(N273="nulová",J273,0)</f>
        <v>0</v>
      </c>
      <c r="BJ273" s="19" t="s">
        <v>89</v>
      </c>
      <c r="BK273" s="207">
        <f>ROUND(I273*H273,2)</f>
        <v>0</v>
      </c>
      <c r="BL273" s="19" t="s">
        <v>104</v>
      </c>
      <c r="BM273" s="206" t="s">
        <v>1786</v>
      </c>
    </row>
    <row r="274" spans="1:65" s="2" customFormat="1" ht="18">
      <c r="A274" s="37"/>
      <c r="B274" s="38"/>
      <c r="C274" s="39"/>
      <c r="D274" s="208" t="s">
        <v>421</v>
      </c>
      <c r="E274" s="39"/>
      <c r="F274" s="209" t="s">
        <v>5997</v>
      </c>
      <c r="G274" s="39"/>
      <c r="H274" s="39"/>
      <c r="I274" s="118"/>
      <c r="J274" s="39"/>
      <c r="K274" s="39"/>
      <c r="L274" s="42"/>
      <c r="M274" s="210"/>
      <c r="N274" s="211"/>
      <c r="O274" s="67"/>
      <c r="P274" s="67"/>
      <c r="Q274" s="67"/>
      <c r="R274" s="67"/>
      <c r="S274" s="67"/>
      <c r="T274" s="68"/>
      <c r="U274" s="37"/>
      <c r="V274" s="37"/>
      <c r="W274" s="37"/>
      <c r="X274" s="37"/>
      <c r="Y274" s="37"/>
      <c r="Z274" s="37"/>
      <c r="AA274" s="37"/>
      <c r="AB274" s="37"/>
      <c r="AC274" s="37"/>
      <c r="AD274" s="37"/>
      <c r="AE274" s="37"/>
      <c r="AT274" s="19" t="s">
        <v>421</v>
      </c>
      <c r="AU274" s="19" t="s">
        <v>97</v>
      </c>
    </row>
    <row r="275" spans="1:65" s="2" customFormat="1" ht="16.5" customHeight="1">
      <c r="A275" s="37"/>
      <c r="B275" s="38"/>
      <c r="C275" s="195" t="s">
        <v>1147</v>
      </c>
      <c r="D275" s="195" t="s">
        <v>264</v>
      </c>
      <c r="E275" s="196" t="s">
        <v>5998</v>
      </c>
      <c r="F275" s="197" t="s">
        <v>5999</v>
      </c>
      <c r="G275" s="198" t="s">
        <v>518</v>
      </c>
      <c r="H275" s="199">
        <v>8</v>
      </c>
      <c r="I275" s="200"/>
      <c r="J275" s="201">
        <f>ROUND(I275*H275,2)</f>
        <v>0</v>
      </c>
      <c r="K275" s="197" t="s">
        <v>44</v>
      </c>
      <c r="L275" s="42"/>
      <c r="M275" s="202" t="s">
        <v>44</v>
      </c>
      <c r="N275" s="203" t="s">
        <v>53</v>
      </c>
      <c r="O275" s="67"/>
      <c r="P275" s="204">
        <f>O275*H275</f>
        <v>0</v>
      </c>
      <c r="Q275" s="204">
        <v>0</v>
      </c>
      <c r="R275" s="204">
        <f>Q275*H275</f>
        <v>0</v>
      </c>
      <c r="S275" s="204">
        <v>0</v>
      </c>
      <c r="T275" s="205">
        <f>S275*H275</f>
        <v>0</v>
      </c>
      <c r="U275" s="37"/>
      <c r="V275" s="37"/>
      <c r="W275" s="37"/>
      <c r="X275" s="37"/>
      <c r="Y275" s="37"/>
      <c r="Z275" s="37"/>
      <c r="AA275" s="37"/>
      <c r="AB275" s="37"/>
      <c r="AC275" s="37"/>
      <c r="AD275" s="37"/>
      <c r="AE275" s="37"/>
      <c r="AR275" s="206" t="s">
        <v>104</v>
      </c>
      <c r="AT275" s="206" t="s">
        <v>264</v>
      </c>
      <c r="AU275" s="206" t="s">
        <v>97</v>
      </c>
      <c r="AY275" s="19" t="s">
        <v>262</v>
      </c>
      <c r="BE275" s="207">
        <f>IF(N275="základní",J275,0)</f>
        <v>0</v>
      </c>
      <c r="BF275" s="207">
        <f>IF(N275="snížená",J275,0)</f>
        <v>0</v>
      </c>
      <c r="BG275" s="207">
        <f>IF(N275="zákl. přenesená",J275,0)</f>
        <v>0</v>
      </c>
      <c r="BH275" s="207">
        <f>IF(N275="sníž. přenesená",J275,0)</f>
        <v>0</v>
      </c>
      <c r="BI275" s="207">
        <f>IF(N275="nulová",J275,0)</f>
        <v>0</v>
      </c>
      <c r="BJ275" s="19" t="s">
        <v>89</v>
      </c>
      <c r="BK275" s="207">
        <f>ROUND(I275*H275,2)</f>
        <v>0</v>
      </c>
      <c r="BL275" s="19" t="s">
        <v>104</v>
      </c>
      <c r="BM275" s="206" t="s">
        <v>1796</v>
      </c>
    </row>
    <row r="276" spans="1:65" s="2" customFormat="1" ht="18">
      <c r="A276" s="37"/>
      <c r="B276" s="38"/>
      <c r="C276" s="39"/>
      <c r="D276" s="208" t="s">
        <v>421</v>
      </c>
      <c r="E276" s="39"/>
      <c r="F276" s="209" t="s">
        <v>6000</v>
      </c>
      <c r="G276" s="39"/>
      <c r="H276" s="39"/>
      <c r="I276" s="118"/>
      <c r="J276" s="39"/>
      <c r="K276" s="39"/>
      <c r="L276" s="42"/>
      <c r="M276" s="210"/>
      <c r="N276" s="211"/>
      <c r="O276" s="67"/>
      <c r="P276" s="67"/>
      <c r="Q276" s="67"/>
      <c r="R276" s="67"/>
      <c r="S276" s="67"/>
      <c r="T276" s="68"/>
      <c r="U276" s="37"/>
      <c r="V276" s="37"/>
      <c r="W276" s="37"/>
      <c r="X276" s="37"/>
      <c r="Y276" s="37"/>
      <c r="Z276" s="37"/>
      <c r="AA276" s="37"/>
      <c r="AB276" s="37"/>
      <c r="AC276" s="37"/>
      <c r="AD276" s="37"/>
      <c r="AE276" s="37"/>
      <c r="AT276" s="19" t="s">
        <v>421</v>
      </c>
      <c r="AU276" s="19" t="s">
        <v>97</v>
      </c>
    </row>
    <row r="277" spans="1:65" s="2" customFormat="1" ht="16.5" customHeight="1">
      <c r="A277" s="37"/>
      <c r="B277" s="38"/>
      <c r="C277" s="195" t="s">
        <v>1152</v>
      </c>
      <c r="D277" s="195" t="s">
        <v>264</v>
      </c>
      <c r="E277" s="196" t="s">
        <v>6001</v>
      </c>
      <c r="F277" s="197" t="s">
        <v>5999</v>
      </c>
      <c r="G277" s="198" t="s">
        <v>518</v>
      </c>
      <c r="H277" s="199">
        <v>3</v>
      </c>
      <c r="I277" s="200"/>
      <c r="J277" s="201">
        <f>ROUND(I277*H277,2)</f>
        <v>0</v>
      </c>
      <c r="K277" s="197" t="s">
        <v>44</v>
      </c>
      <c r="L277" s="42"/>
      <c r="M277" s="202" t="s">
        <v>44</v>
      </c>
      <c r="N277" s="203" t="s">
        <v>53</v>
      </c>
      <c r="O277" s="67"/>
      <c r="P277" s="204">
        <f>O277*H277</f>
        <v>0</v>
      </c>
      <c r="Q277" s="204">
        <v>0</v>
      </c>
      <c r="R277" s="204">
        <f>Q277*H277</f>
        <v>0</v>
      </c>
      <c r="S277" s="204">
        <v>0</v>
      </c>
      <c r="T277" s="205">
        <f>S277*H277</f>
        <v>0</v>
      </c>
      <c r="U277" s="37"/>
      <c r="V277" s="37"/>
      <c r="W277" s="37"/>
      <c r="X277" s="37"/>
      <c r="Y277" s="37"/>
      <c r="Z277" s="37"/>
      <c r="AA277" s="37"/>
      <c r="AB277" s="37"/>
      <c r="AC277" s="37"/>
      <c r="AD277" s="37"/>
      <c r="AE277" s="37"/>
      <c r="AR277" s="206" t="s">
        <v>104</v>
      </c>
      <c r="AT277" s="206" t="s">
        <v>264</v>
      </c>
      <c r="AU277" s="206" t="s">
        <v>97</v>
      </c>
      <c r="AY277" s="19" t="s">
        <v>262</v>
      </c>
      <c r="BE277" s="207">
        <f>IF(N277="základní",J277,0)</f>
        <v>0</v>
      </c>
      <c r="BF277" s="207">
        <f>IF(N277="snížená",J277,0)</f>
        <v>0</v>
      </c>
      <c r="BG277" s="207">
        <f>IF(N277="zákl. přenesená",J277,0)</f>
        <v>0</v>
      </c>
      <c r="BH277" s="207">
        <f>IF(N277="sníž. přenesená",J277,0)</f>
        <v>0</v>
      </c>
      <c r="BI277" s="207">
        <f>IF(N277="nulová",J277,0)</f>
        <v>0</v>
      </c>
      <c r="BJ277" s="19" t="s">
        <v>89</v>
      </c>
      <c r="BK277" s="207">
        <f>ROUND(I277*H277,2)</f>
        <v>0</v>
      </c>
      <c r="BL277" s="19" t="s">
        <v>104</v>
      </c>
      <c r="BM277" s="206" t="s">
        <v>1809</v>
      </c>
    </row>
    <row r="278" spans="1:65" s="2" customFormat="1" ht="27">
      <c r="A278" s="37"/>
      <c r="B278" s="38"/>
      <c r="C278" s="39"/>
      <c r="D278" s="208" t="s">
        <v>421</v>
      </c>
      <c r="E278" s="39"/>
      <c r="F278" s="209" t="s">
        <v>6002</v>
      </c>
      <c r="G278" s="39"/>
      <c r="H278" s="39"/>
      <c r="I278" s="118"/>
      <c r="J278" s="39"/>
      <c r="K278" s="39"/>
      <c r="L278" s="42"/>
      <c r="M278" s="210"/>
      <c r="N278" s="211"/>
      <c r="O278" s="67"/>
      <c r="P278" s="67"/>
      <c r="Q278" s="67"/>
      <c r="R278" s="67"/>
      <c r="S278" s="67"/>
      <c r="T278" s="68"/>
      <c r="U278" s="37"/>
      <c r="V278" s="37"/>
      <c r="W278" s="37"/>
      <c r="X278" s="37"/>
      <c r="Y278" s="37"/>
      <c r="Z278" s="37"/>
      <c r="AA278" s="37"/>
      <c r="AB278" s="37"/>
      <c r="AC278" s="37"/>
      <c r="AD278" s="37"/>
      <c r="AE278" s="37"/>
      <c r="AT278" s="19" t="s">
        <v>421</v>
      </c>
      <c r="AU278" s="19" t="s">
        <v>97</v>
      </c>
    </row>
    <row r="279" spans="1:65" s="2" customFormat="1" ht="16.5" customHeight="1">
      <c r="A279" s="37"/>
      <c r="B279" s="38"/>
      <c r="C279" s="195" t="s">
        <v>1156</v>
      </c>
      <c r="D279" s="195" t="s">
        <v>264</v>
      </c>
      <c r="E279" s="196" t="s">
        <v>6003</v>
      </c>
      <c r="F279" s="197" t="s">
        <v>6004</v>
      </c>
      <c r="G279" s="198" t="s">
        <v>518</v>
      </c>
      <c r="H279" s="199">
        <v>1</v>
      </c>
      <c r="I279" s="200"/>
      <c r="J279" s="201">
        <f>ROUND(I279*H279,2)</f>
        <v>0</v>
      </c>
      <c r="K279" s="197" t="s">
        <v>44</v>
      </c>
      <c r="L279" s="42"/>
      <c r="M279" s="202" t="s">
        <v>44</v>
      </c>
      <c r="N279" s="203" t="s">
        <v>53</v>
      </c>
      <c r="O279" s="67"/>
      <c r="P279" s="204">
        <f>O279*H279</f>
        <v>0</v>
      </c>
      <c r="Q279" s="204">
        <v>0</v>
      </c>
      <c r="R279" s="204">
        <f>Q279*H279</f>
        <v>0</v>
      </c>
      <c r="S279" s="204">
        <v>0</v>
      </c>
      <c r="T279" s="205">
        <f>S279*H279</f>
        <v>0</v>
      </c>
      <c r="U279" s="37"/>
      <c r="V279" s="37"/>
      <c r="W279" s="37"/>
      <c r="X279" s="37"/>
      <c r="Y279" s="37"/>
      <c r="Z279" s="37"/>
      <c r="AA279" s="37"/>
      <c r="AB279" s="37"/>
      <c r="AC279" s="37"/>
      <c r="AD279" s="37"/>
      <c r="AE279" s="37"/>
      <c r="AR279" s="206" t="s">
        <v>104</v>
      </c>
      <c r="AT279" s="206" t="s">
        <v>264</v>
      </c>
      <c r="AU279" s="206" t="s">
        <v>97</v>
      </c>
      <c r="AY279" s="19" t="s">
        <v>262</v>
      </c>
      <c r="BE279" s="207">
        <f>IF(N279="základní",J279,0)</f>
        <v>0</v>
      </c>
      <c r="BF279" s="207">
        <f>IF(N279="snížená",J279,0)</f>
        <v>0</v>
      </c>
      <c r="BG279" s="207">
        <f>IF(N279="zákl. přenesená",J279,0)</f>
        <v>0</v>
      </c>
      <c r="BH279" s="207">
        <f>IF(N279="sníž. přenesená",J279,0)</f>
        <v>0</v>
      </c>
      <c r="BI279" s="207">
        <f>IF(N279="nulová",J279,0)</f>
        <v>0</v>
      </c>
      <c r="BJ279" s="19" t="s">
        <v>89</v>
      </c>
      <c r="BK279" s="207">
        <f>ROUND(I279*H279,2)</f>
        <v>0</v>
      </c>
      <c r="BL279" s="19" t="s">
        <v>104</v>
      </c>
      <c r="BM279" s="206" t="s">
        <v>1821</v>
      </c>
    </row>
    <row r="280" spans="1:65" s="2" customFormat="1" ht="18">
      <c r="A280" s="37"/>
      <c r="B280" s="38"/>
      <c r="C280" s="39"/>
      <c r="D280" s="208" t="s">
        <v>421</v>
      </c>
      <c r="E280" s="39"/>
      <c r="F280" s="209" t="s">
        <v>6005</v>
      </c>
      <c r="G280" s="39"/>
      <c r="H280" s="39"/>
      <c r="I280" s="118"/>
      <c r="J280" s="39"/>
      <c r="K280" s="39"/>
      <c r="L280" s="42"/>
      <c r="M280" s="210"/>
      <c r="N280" s="211"/>
      <c r="O280" s="67"/>
      <c r="P280" s="67"/>
      <c r="Q280" s="67"/>
      <c r="R280" s="67"/>
      <c r="S280" s="67"/>
      <c r="T280" s="68"/>
      <c r="U280" s="37"/>
      <c r="V280" s="37"/>
      <c r="W280" s="37"/>
      <c r="X280" s="37"/>
      <c r="Y280" s="37"/>
      <c r="Z280" s="37"/>
      <c r="AA280" s="37"/>
      <c r="AB280" s="37"/>
      <c r="AC280" s="37"/>
      <c r="AD280" s="37"/>
      <c r="AE280" s="37"/>
      <c r="AT280" s="19" t="s">
        <v>421</v>
      </c>
      <c r="AU280" s="19" t="s">
        <v>97</v>
      </c>
    </row>
    <row r="281" spans="1:65" s="2" customFormat="1" ht="16.5" customHeight="1">
      <c r="A281" s="37"/>
      <c r="B281" s="38"/>
      <c r="C281" s="195" t="s">
        <v>1161</v>
      </c>
      <c r="D281" s="195" t="s">
        <v>264</v>
      </c>
      <c r="E281" s="196" t="s">
        <v>6006</v>
      </c>
      <c r="F281" s="197" t="s">
        <v>6007</v>
      </c>
      <c r="G281" s="198" t="s">
        <v>518</v>
      </c>
      <c r="H281" s="199">
        <v>14</v>
      </c>
      <c r="I281" s="200"/>
      <c r="J281" s="201">
        <f>ROUND(I281*H281,2)</f>
        <v>0</v>
      </c>
      <c r="K281" s="197" t="s">
        <v>44</v>
      </c>
      <c r="L281" s="42"/>
      <c r="M281" s="202" t="s">
        <v>44</v>
      </c>
      <c r="N281" s="203" t="s">
        <v>53</v>
      </c>
      <c r="O281" s="67"/>
      <c r="P281" s="204">
        <f>O281*H281</f>
        <v>0</v>
      </c>
      <c r="Q281" s="204">
        <v>0</v>
      </c>
      <c r="R281" s="204">
        <f>Q281*H281</f>
        <v>0</v>
      </c>
      <c r="S281" s="204">
        <v>0</v>
      </c>
      <c r="T281" s="205">
        <f>S281*H281</f>
        <v>0</v>
      </c>
      <c r="U281" s="37"/>
      <c r="V281" s="37"/>
      <c r="W281" s="37"/>
      <c r="X281" s="37"/>
      <c r="Y281" s="37"/>
      <c r="Z281" s="37"/>
      <c r="AA281" s="37"/>
      <c r="AB281" s="37"/>
      <c r="AC281" s="37"/>
      <c r="AD281" s="37"/>
      <c r="AE281" s="37"/>
      <c r="AR281" s="206" t="s">
        <v>104</v>
      </c>
      <c r="AT281" s="206" t="s">
        <v>264</v>
      </c>
      <c r="AU281" s="206" t="s">
        <v>97</v>
      </c>
      <c r="AY281" s="19" t="s">
        <v>262</v>
      </c>
      <c r="BE281" s="207">
        <f>IF(N281="základní",J281,0)</f>
        <v>0</v>
      </c>
      <c r="BF281" s="207">
        <f>IF(N281="snížená",J281,0)</f>
        <v>0</v>
      </c>
      <c r="BG281" s="207">
        <f>IF(N281="zákl. přenesená",J281,0)</f>
        <v>0</v>
      </c>
      <c r="BH281" s="207">
        <f>IF(N281="sníž. přenesená",J281,0)</f>
        <v>0</v>
      </c>
      <c r="BI281" s="207">
        <f>IF(N281="nulová",J281,0)</f>
        <v>0</v>
      </c>
      <c r="BJ281" s="19" t="s">
        <v>89</v>
      </c>
      <c r="BK281" s="207">
        <f>ROUND(I281*H281,2)</f>
        <v>0</v>
      </c>
      <c r="BL281" s="19" t="s">
        <v>104</v>
      </c>
      <c r="BM281" s="206" t="s">
        <v>1832</v>
      </c>
    </row>
    <row r="282" spans="1:65" s="2" customFormat="1" ht="36">
      <c r="A282" s="37"/>
      <c r="B282" s="38"/>
      <c r="C282" s="39"/>
      <c r="D282" s="208" t="s">
        <v>421</v>
      </c>
      <c r="E282" s="39"/>
      <c r="F282" s="209" t="s">
        <v>6008</v>
      </c>
      <c r="G282" s="39"/>
      <c r="H282" s="39"/>
      <c r="I282" s="118"/>
      <c r="J282" s="39"/>
      <c r="K282" s="39"/>
      <c r="L282" s="42"/>
      <c r="M282" s="210"/>
      <c r="N282" s="211"/>
      <c r="O282" s="67"/>
      <c r="P282" s="67"/>
      <c r="Q282" s="67"/>
      <c r="R282" s="67"/>
      <c r="S282" s="67"/>
      <c r="T282" s="68"/>
      <c r="U282" s="37"/>
      <c r="V282" s="37"/>
      <c r="W282" s="37"/>
      <c r="X282" s="37"/>
      <c r="Y282" s="37"/>
      <c r="Z282" s="37"/>
      <c r="AA282" s="37"/>
      <c r="AB282" s="37"/>
      <c r="AC282" s="37"/>
      <c r="AD282" s="37"/>
      <c r="AE282" s="37"/>
      <c r="AT282" s="19" t="s">
        <v>421</v>
      </c>
      <c r="AU282" s="19" t="s">
        <v>97</v>
      </c>
    </row>
    <row r="283" spans="1:65" s="2" customFormat="1" ht="16.5" customHeight="1">
      <c r="A283" s="37"/>
      <c r="B283" s="38"/>
      <c r="C283" s="195" t="s">
        <v>1168</v>
      </c>
      <c r="D283" s="195" t="s">
        <v>264</v>
      </c>
      <c r="E283" s="196" t="s">
        <v>6009</v>
      </c>
      <c r="F283" s="197" t="s">
        <v>6010</v>
      </c>
      <c r="G283" s="198" t="s">
        <v>518</v>
      </c>
      <c r="H283" s="199">
        <v>1</v>
      </c>
      <c r="I283" s="200"/>
      <c r="J283" s="201">
        <f>ROUND(I283*H283,2)</f>
        <v>0</v>
      </c>
      <c r="K283" s="197" t="s">
        <v>44</v>
      </c>
      <c r="L283" s="42"/>
      <c r="M283" s="202" t="s">
        <v>44</v>
      </c>
      <c r="N283" s="203" t="s">
        <v>53</v>
      </c>
      <c r="O283" s="67"/>
      <c r="P283" s="204">
        <f>O283*H283</f>
        <v>0</v>
      </c>
      <c r="Q283" s="204">
        <v>0</v>
      </c>
      <c r="R283" s="204">
        <f>Q283*H283</f>
        <v>0</v>
      </c>
      <c r="S283" s="204">
        <v>0</v>
      </c>
      <c r="T283" s="205">
        <f>S283*H283</f>
        <v>0</v>
      </c>
      <c r="U283" s="37"/>
      <c r="V283" s="37"/>
      <c r="W283" s="37"/>
      <c r="X283" s="37"/>
      <c r="Y283" s="37"/>
      <c r="Z283" s="37"/>
      <c r="AA283" s="37"/>
      <c r="AB283" s="37"/>
      <c r="AC283" s="37"/>
      <c r="AD283" s="37"/>
      <c r="AE283" s="37"/>
      <c r="AR283" s="206" t="s">
        <v>104</v>
      </c>
      <c r="AT283" s="206" t="s">
        <v>264</v>
      </c>
      <c r="AU283" s="206" t="s">
        <v>97</v>
      </c>
      <c r="AY283" s="19" t="s">
        <v>262</v>
      </c>
      <c r="BE283" s="207">
        <f>IF(N283="základní",J283,0)</f>
        <v>0</v>
      </c>
      <c r="BF283" s="207">
        <f>IF(N283="snížená",J283,0)</f>
        <v>0</v>
      </c>
      <c r="BG283" s="207">
        <f>IF(N283="zákl. přenesená",J283,0)</f>
        <v>0</v>
      </c>
      <c r="BH283" s="207">
        <f>IF(N283="sníž. přenesená",J283,0)</f>
        <v>0</v>
      </c>
      <c r="BI283" s="207">
        <f>IF(N283="nulová",J283,0)</f>
        <v>0</v>
      </c>
      <c r="BJ283" s="19" t="s">
        <v>89</v>
      </c>
      <c r="BK283" s="207">
        <f>ROUND(I283*H283,2)</f>
        <v>0</v>
      </c>
      <c r="BL283" s="19" t="s">
        <v>104</v>
      </c>
      <c r="BM283" s="206" t="s">
        <v>1844</v>
      </c>
    </row>
    <row r="284" spans="1:65" s="2" customFormat="1" ht="36">
      <c r="A284" s="37"/>
      <c r="B284" s="38"/>
      <c r="C284" s="39"/>
      <c r="D284" s="208" t="s">
        <v>421</v>
      </c>
      <c r="E284" s="39"/>
      <c r="F284" s="209" t="s">
        <v>6011</v>
      </c>
      <c r="G284" s="39"/>
      <c r="H284" s="39"/>
      <c r="I284" s="118"/>
      <c r="J284" s="39"/>
      <c r="K284" s="39"/>
      <c r="L284" s="42"/>
      <c r="M284" s="210"/>
      <c r="N284" s="211"/>
      <c r="O284" s="67"/>
      <c r="P284" s="67"/>
      <c r="Q284" s="67"/>
      <c r="R284" s="67"/>
      <c r="S284" s="67"/>
      <c r="T284" s="68"/>
      <c r="U284" s="37"/>
      <c r="V284" s="37"/>
      <c r="W284" s="37"/>
      <c r="X284" s="37"/>
      <c r="Y284" s="37"/>
      <c r="Z284" s="37"/>
      <c r="AA284" s="37"/>
      <c r="AB284" s="37"/>
      <c r="AC284" s="37"/>
      <c r="AD284" s="37"/>
      <c r="AE284" s="37"/>
      <c r="AT284" s="19" t="s">
        <v>421</v>
      </c>
      <c r="AU284" s="19" t="s">
        <v>97</v>
      </c>
    </row>
    <row r="285" spans="1:65" s="2" customFormat="1" ht="16.5" customHeight="1">
      <c r="A285" s="37"/>
      <c r="B285" s="38"/>
      <c r="C285" s="195" t="s">
        <v>1172</v>
      </c>
      <c r="D285" s="195" t="s">
        <v>264</v>
      </c>
      <c r="E285" s="196" t="s">
        <v>6012</v>
      </c>
      <c r="F285" s="197" t="s">
        <v>6013</v>
      </c>
      <c r="G285" s="198" t="s">
        <v>518</v>
      </c>
      <c r="H285" s="199">
        <v>1</v>
      </c>
      <c r="I285" s="200"/>
      <c r="J285" s="201">
        <f>ROUND(I285*H285,2)</f>
        <v>0</v>
      </c>
      <c r="K285" s="197" t="s">
        <v>44</v>
      </c>
      <c r="L285" s="42"/>
      <c r="M285" s="202" t="s">
        <v>44</v>
      </c>
      <c r="N285" s="203" t="s">
        <v>53</v>
      </c>
      <c r="O285" s="67"/>
      <c r="P285" s="204">
        <f>O285*H285</f>
        <v>0</v>
      </c>
      <c r="Q285" s="204">
        <v>0</v>
      </c>
      <c r="R285" s="204">
        <f>Q285*H285</f>
        <v>0</v>
      </c>
      <c r="S285" s="204">
        <v>0</v>
      </c>
      <c r="T285" s="205">
        <f>S285*H285</f>
        <v>0</v>
      </c>
      <c r="U285" s="37"/>
      <c r="V285" s="37"/>
      <c r="W285" s="37"/>
      <c r="X285" s="37"/>
      <c r="Y285" s="37"/>
      <c r="Z285" s="37"/>
      <c r="AA285" s="37"/>
      <c r="AB285" s="37"/>
      <c r="AC285" s="37"/>
      <c r="AD285" s="37"/>
      <c r="AE285" s="37"/>
      <c r="AR285" s="206" t="s">
        <v>104</v>
      </c>
      <c r="AT285" s="206" t="s">
        <v>264</v>
      </c>
      <c r="AU285" s="206" t="s">
        <v>97</v>
      </c>
      <c r="AY285" s="19" t="s">
        <v>262</v>
      </c>
      <c r="BE285" s="207">
        <f>IF(N285="základní",J285,0)</f>
        <v>0</v>
      </c>
      <c r="BF285" s="207">
        <f>IF(N285="snížená",J285,0)</f>
        <v>0</v>
      </c>
      <c r="BG285" s="207">
        <f>IF(N285="zákl. přenesená",J285,0)</f>
        <v>0</v>
      </c>
      <c r="BH285" s="207">
        <f>IF(N285="sníž. přenesená",J285,0)</f>
        <v>0</v>
      </c>
      <c r="BI285" s="207">
        <f>IF(N285="nulová",J285,0)</f>
        <v>0</v>
      </c>
      <c r="BJ285" s="19" t="s">
        <v>89</v>
      </c>
      <c r="BK285" s="207">
        <f>ROUND(I285*H285,2)</f>
        <v>0</v>
      </c>
      <c r="BL285" s="19" t="s">
        <v>104</v>
      </c>
      <c r="BM285" s="206" t="s">
        <v>1852</v>
      </c>
    </row>
    <row r="286" spans="1:65" s="2" customFormat="1" ht="36">
      <c r="A286" s="37"/>
      <c r="B286" s="38"/>
      <c r="C286" s="39"/>
      <c r="D286" s="208" t="s">
        <v>421</v>
      </c>
      <c r="E286" s="39"/>
      <c r="F286" s="209" t="s">
        <v>6014</v>
      </c>
      <c r="G286" s="39"/>
      <c r="H286" s="39"/>
      <c r="I286" s="118"/>
      <c r="J286" s="39"/>
      <c r="K286" s="39"/>
      <c r="L286" s="42"/>
      <c r="M286" s="210"/>
      <c r="N286" s="211"/>
      <c r="O286" s="67"/>
      <c r="P286" s="67"/>
      <c r="Q286" s="67"/>
      <c r="R286" s="67"/>
      <c r="S286" s="67"/>
      <c r="T286" s="68"/>
      <c r="U286" s="37"/>
      <c r="V286" s="37"/>
      <c r="W286" s="37"/>
      <c r="X286" s="37"/>
      <c r="Y286" s="37"/>
      <c r="Z286" s="37"/>
      <c r="AA286" s="37"/>
      <c r="AB286" s="37"/>
      <c r="AC286" s="37"/>
      <c r="AD286" s="37"/>
      <c r="AE286" s="37"/>
      <c r="AT286" s="19" t="s">
        <v>421</v>
      </c>
      <c r="AU286" s="19" t="s">
        <v>97</v>
      </c>
    </row>
    <row r="287" spans="1:65" s="2" customFormat="1" ht="16.5" customHeight="1">
      <c r="A287" s="37"/>
      <c r="B287" s="38"/>
      <c r="C287" s="195" t="s">
        <v>1176</v>
      </c>
      <c r="D287" s="195" t="s">
        <v>264</v>
      </c>
      <c r="E287" s="196" t="s">
        <v>6015</v>
      </c>
      <c r="F287" s="197" t="s">
        <v>6016</v>
      </c>
      <c r="G287" s="198" t="s">
        <v>518</v>
      </c>
      <c r="H287" s="199">
        <v>1</v>
      </c>
      <c r="I287" s="200"/>
      <c r="J287" s="201">
        <f>ROUND(I287*H287,2)</f>
        <v>0</v>
      </c>
      <c r="K287" s="197" t="s">
        <v>44</v>
      </c>
      <c r="L287" s="42"/>
      <c r="M287" s="202" t="s">
        <v>44</v>
      </c>
      <c r="N287" s="203" t="s">
        <v>53</v>
      </c>
      <c r="O287" s="67"/>
      <c r="P287" s="204">
        <f>O287*H287</f>
        <v>0</v>
      </c>
      <c r="Q287" s="204">
        <v>0</v>
      </c>
      <c r="R287" s="204">
        <f>Q287*H287</f>
        <v>0</v>
      </c>
      <c r="S287" s="204">
        <v>0</v>
      </c>
      <c r="T287" s="205">
        <f>S287*H287</f>
        <v>0</v>
      </c>
      <c r="U287" s="37"/>
      <c r="V287" s="37"/>
      <c r="W287" s="37"/>
      <c r="X287" s="37"/>
      <c r="Y287" s="37"/>
      <c r="Z287" s="37"/>
      <c r="AA287" s="37"/>
      <c r="AB287" s="37"/>
      <c r="AC287" s="37"/>
      <c r="AD287" s="37"/>
      <c r="AE287" s="37"/>
      <c r="AR287" s="206" t="s">
        <v>104</v>
      </c>
      <c r="AT287" s="206" t="s">
        <v>264</v>
      </c>
      <c r="AU287" s="206" t="s">
        <v>97</v>
      </c>
      <c r="AY287" s="19" t="s">
        <v>262</v>
      </c>
      <c r="BE287" s="207">
        <f>IF(N287="základní",J287,0)</f>
        <v>0</v>
      </c>
      <c r="BF287" s="207">
        <f>IF(N287="snížená",J287,0)</f>
        <v>0</v>
      </c>
      <c r="BG287" s="207">
        <f>IF(N287="zákl. přenesená",J287,0)</f>
        <v>0</v>
      </c>
      <c r="BH287" s="207">
        <f>IF(N287="sníž. přenesená",J287,0)</f>
        <v>0</v>
      </c>
      <c r="BI287" s="207">
        <f>IF(N287="nulová",J287,0)</f>
        <v>0</v>
      </c>
      <c r="BJ287" s="19" t="s">
        <v>89</v>
      </c>
      <c r="BK287" s="207">
        <f>ROUND(I287*H287,2)</f>
        <v>0</v>
      </c>
      <c r="BL287" s="19" t="s">
        <v>104</v>
      </c>
      <c r="BM287" s="206" t="s">
        <v>1862</v>
      </c>
    </row>
    <row r="288" spans="1:65" s="2" customFormat="1" ht="36">
      <c r="A288" s="37"/>
      <c r="B288" s="38"/>
      <c r="C288" s="39"/>
      <c r="D288" s="208" t="s">
        <v>421</v>
      </c>
      <c r="E288" s="39"/>
      <c r="F288" s="209" t="s">
        <v>6014</v>
      </c>
      <c r="G288" s="39"/>
      <c r="H288" s="39"/>
      <c r="I288" s="118"/>
      <c r="J288" s="39"/>
      <c r="K288" s="39"/>
      <c r="L288" s="42"/>
      <c r="M288" s="210"/>
      <c r="N288" s="211"/>
      <c r="O288" s="67"/>
      <c r="P288" s="67"/>
      <c r="Q288" s="67"/>
      <c r="R288" s="67"/>
      <c r="S288" s="67"/>
      <c r="T288" s="68"/>
      <c r="U288" s="37"/>
      <c r="V288" s="37"/>
      <c r="W288" s="37"/>
      <c r="X288" s="37"/>
      <c r="Y288" s="37"/>
      <c r="Z288" s="37"/>
      <c r="AA288" s="37"/>
      <c r="AB288" s="37"/>
      <c r="AC288" s="37"/>
      <c r="AD288" s="37"/>
      <c r="AE288" s="37"/>
      <c r="AT288" s="19" t="s">
        <v>421</v>
      </c>
      <c r="AU288" s="19" t="s">
        <v>97</v>
      </c>
    </row>
    <row r="289" spans="1:65" s="2" customFormat="1" ht="16.5" customHeight="1">
      <c r="A289" s="37"/>
      <c r="B289" s="38"/>
      <c r="C289" s="195" t="s">
        <v>1180</v>
      </c>
      <c r="D289" s="195" t="s">
        <v>264</v>
      </c>
      <c r="E289" s="196" t="s">
        <v>6017</v>
      </c>
      <c r="F289" s="197" t="s">
        <v>6018</v>
      </c>
      <c r="G289" s="198" t="s">
        <v>518</v>
      </c>
      <c r="H289" s="199">
        <v>1</v>
      </c>
      <c r="I289" s="200"/>
      <c r="J289" s="201">
        <f>ROUND(I289*H289,2)</f>
        <v>0</v>
      </c>
      <c r="K289" s="197" t="s">
        <v>44</v>
      </c>
      <c r="L289" s="42"/>
      <c r="M289" s="202" t="s">
        <v>44</v>
      </c>
      <c r="N289" s="203" t="s">
        <v>53</v>
      </c>
      <c r="O289" s="67"/>
      <c r="P289" s="204">
        <f>O289*H289</f>
        <v>0</v>
      </c>
      <c r="Q289" s="204">
        <v>0</v>
      </c>
      <c r="R289" s="204">
        <f>Q289*H289</f>
        <v>0</v>
      </c>
      <c r="S289" s="204">
        <v>0</v>
      </c>
      <c r="T289" s="205">
        <f>S289*H289</f>
        <v>0</v>
      </c>
      <c r="U289" s="37"/>
      <c r="V289" s="37"/>
      <c r="W289" s="37"/>
      <c r="X289" s="37"/>
      <c r="Y289" s="37"/>
      <c r="Z289" s="37"/>
      <c r="AA289" s="37"/>
      <c r="AB289" s="37"/>
      <c r="AC289" s="37"/>
      <c r="AD289" s="37"/>
      <c r="AE289" s="37"/>
      <c r="AR289" s="206" t="s">
        <v>104</v>
      </c>
      <c r="AT289" s="206" t="s">
        <v>264</v>
      </c>
      <c r="AU289" s="206" t="s">
        <v>97</v>
      </c>
      <c r="AY289" s="19" t="s">
        <v>262</v>
      </c>
      <c r="BE289" s="207">
        <f>IF(N289="základní",J289,0)</f>
        <v>0</v>
      </c>
      <c r="BF289" s="207">
        <f>IF(N289="snížená",J289,0)</f>
        <v>0</v>
      </c>
      <c r="BG289" s="207">
        <f>IF(N289="zákl. přenesená",J289,0)</f>
        <v>0</v>
      </c>
      <c r="BH289" s="207">
        <f>IF(N289="sníž. přenesená",J289,0)</f>
        <v>0</v>
      </c>
      <c r="BI289" s="207">
        <f>IF(N289="nulová",J289,0)</f>
        <v>0</v>
      </c>
      <c r="BJ289" s="19" t="s">
        <v>89</v>
      </c>
      <c r="BK289" s="207">
        <f>ROUND(I289*H289,2)</f>
        <v>0</v>
      </c>
      <c r="BL289" s="19" t="s">
        <v>104</v>
      </c>
      <c r="BM289" s="206" t="s">
        <v>1882</v>
      </c>
    </row>
    <row r="290" spans="1:65" s="2" customFormat="1" ht="27">
      <c r="A290" s="37"/>
      <c r="B290" s="38"/>
      <c r="C290" s="39"/>
      <c r="D290" s="208" t="s">
        <v>421</v>
      </c>
      <c r="E290" s="39"/>
      <c r="F290" s="209" t="s">
        <v>6019</v>
      </c>
      <c r="G290" s="39"/>
      <c r="H290" s="39"/>
      <c r="I290" s="118"/>
      <c r="J290" s="39"/>
      <c r="K290" s="39"/>
      <c r="L290" s="42"/>
      <c r="M290" s="210"/>
      <c r="N290" s="211"/>
      <c r="O290" s="67"/>
      <c r="P290" s="67"/>
      <c r="Q290" s="67"/>
      <c r="R290" s="67"/>
      <c r="S290" s="67"/>
      <c r="T290" s="68"/>
      <c r="U290" s="37"/>
      <c r="V290" s="37"/>
      <c r="W290" s="37"/>
      <c r="X290" s="37"/>
      <c r="Y290" s="37"/>
      <c r="Z290" s="37"/>
      <c r="AA290" s="37"/>
      <c r="AB290" s="37"/>
      <c r="AC290" s="37"/>
      <c r="AD290" s="37"/>
      <c r="AE290" s="37"/>
      <c r="AT290" s="19" t="s">
        <v>421</v>
      </c>
      <c r="AU290" s="19" t="s">
        <v>97</v>
      </c>
    </row>
    <row r="291" spans="1:65" s="2" customFormat="1" ht="16.5" customHeight="1">
      <c r="A291" s="37"/>
      <c r="B291" s="38"/>
      <c r="C291" s="195" t="s">
        <v>1189</v>
      </c>
      <c r="D291" s="195" t="s">
        <v>264</v>
      </c>
      <c r="E291" s="196" t="s">
        <v>6020</v>
      </c>
      <c r="F291" s="197" t="s">
        <v>6021</v>
      </c>
      <c r="G291" s="198" t="s">
        <v>518</v>
      </c>
      <c r="H291" s="199">
        <v>1</v>
      </c>
      <c r="I291" s="200"/>
      <c r="J291" s="201">
        <f>ROUND(I291*H291,2)</f>
        <v>0</v>
      </c>
      <c r="K291" s="197" t="s">
        <v>44</v>
      </c>
      <c r="L291" s="42"/>
      <c r="M291" s="202" t="s">
        <v>44</v>
      </c>
      <c r="N291" s="203" t="s">
        <v>53</v>
      </c>
      <c r="O291" s="67"/>
      <c r="P291" s="204">
        <f>O291*H291</f>
        <v>0</v>
      </c>
      <c r="Q291" s="204">
        <v>0</v>
      </c>
      <c r="R291" s="204">
        <f>Q291*H291</f>
        <v>0</v>
      </c>
      <c r="S291" s="204">
        <v>0</v>
      </c>
      <c r="T291" s="205">
        <f>S291*H291</f>
        <v>0</v>
      </c>
      <c r="U291" s="37"/>
      <c r="V291" s="37"/>
      <c r="W291" s="37"/>
      <c r="X291" s="37"/>
      <c r="Y291" s="37"/>
      <c r="Z291" s="37"/>
      <c r="AA291" s="37"/>
      <c r="AB291" s="37"/>
      <c r="AC291" s="37"/>
      <c r="AD291" s="37"/>
      <c r="AE291" s="37"/>
      <c r="AR291" s="206" t="s">
        <v>104</v>
      </c>
      <c r="AT291" s="206" t="s">
        <v>264</v>
      </c>
      <c r="AU291" s="206" t="s">
        <v>97</v>
      </c>
      <c r="AY291" s="19" t="s">
        <v>262</v>
      </c>
      <c r="BE291" s="207">
        <f>IF(N291="základní",J291,0)</f>
        <v>0</v>
      </c>
      <c r="BF291" s="207">
        <f>IF(N291="snížená",J291,0)</f>
        <v>0</v>
      </c>
      <c r="BG291" s="207">
        <f>IF(N291="zákl. přenesená",J291,0)</f>
        <v>0</v>
      </c>
      <c r="BH291" s="207">
        <f>IF(N291="sníž. přenesená",J291,0)</f>
        <v>0</v>
      </c>
      <c r="BI291" s="207">
        <f>IF(N291="nulová",J291,0)</f>
        <v>0</v>
      </c>
      <c r="BJ291" s="19" t="s">
        <v>89</v>
      </c>
      <c r="BK291" s="207">
        <f>ROUND(I291*H291,2)</f>
        <v>0</v>
      </c>
      <c r="BL291" s="19" t="s">
        <v>104</v>
      </c>
      <c r="BM291" s="206" t="s">
        <v>1891</v>
      </c>
    </row>
    <row r="292" spans="1:65" s="2" customFormat="1" ht="27">
      <c r="A292" s="37"/>
      <c r="B292" s="38"/>
      <c r="C292" s="39"/>
      <c r="D292" s="208" t="s">
        <v>421</v>
      </c>
      <c r="E292" s="39"/>
      <c r="F292" s="209" t="s">
        <v>6019</v>
      </c>
      <c r="G292" s="39"/>
      <c r="H292" s="39"/>
      <c r="I292" s="118"/>
      <c r="J292" s="39"/>
      <c r="K292" s="39"/>
      <c r="L292" s="42"/>
      <c r="M292" s="210"/>
      <c r="N292" s="211"/>
      <c r="O292" s="67"/>
      <c r="P292" s="67"/>
      <c r="Q292" s="67"/>
      <c r="R292" s="67"/>
      <c r="S292" s="67"/>
      <c r="T292" s="68"/>
      <c r="U292" s="37"/>
      <c r="V292" s="37"/>
      <c r="W292" s="37"/>
      <c r="X292" s="37"/>
      <c r="Y292" s="37"/>
      <c r="Z292" s="37"/>
      <c r="AA292" s="37"/>
      <c r="AB292" s="37"/>
      <c r="AC292" s="37"/>
      <c r="AD292" s="37"/>
      <c r="AE292" s="37"/>
      <c r="AT292" s="19" t="s">
        <v>421</v>
      </c>
      <c r="AU292" s="19" t="s">
        <v>97</v>
      </c>
    </row>
    <row r="293" spans="1:65" s="2" customFormat="1" ht="44.25" customHeight="1">
      <c r="A293" s="37"/>
      <c r="B293" s="38"/>
      <c r="C293" s="195" t="s">
        <v>1205</v>
      </c>
      <c r="D293" s="195" t="s">
        <v>264</v>
      </c>
      <c r="E293" s="196" t="s">
        <v>6022</v>
      </c>
      <c r="F293" s="197" t="s">
        <v>6023</v>
      </c>
      <c r="G293" s="198" t="s">
        <v>518</v>
      </c>
      <c r="H293" s="199">
        <v>1</v>
      </c>
      <c r="I293" s="200"/>
      <c r="J293" s="201">
        <f>ROUND(I293*H293,2)</f>
        <v>0</v>
      </c>
      <c r="K293" s="197" t="s">
        <v>44</v>
      </c>
      <c r="L293" s="42"/>
      <c r="M293" s="202" t="s">
        <v>44</v>
      </c>
      <c r="N293" s="203" t="s">
        <v>53</v>
      </c>
      <c r="O293" s="67"/>
      <c r="P293" s="204">
        <f>O293*H293</f>
        <v>0</v>
      </c>
      <c r="Q293" s="204">
        <v>0</v>
      </c>
      <c r="R293" s="204">
        <f>Q293*H293</f>
        <v>0</v>
      </c>
      <c r="S293" s="204">
        <v>0</v>
      </c>
      <c r="T293" s="205">
        <f>S293*H293</f>
        <v>0</v>
      </c>
      <c r="U293" s="37"/>
      <c r="V293" s="37"/>
      <c r="W293" s="37"/>
      <c r="X293" s="37"/>
      <c r="Y293" s="37"/>
      <c r="Z293" s="37"/>
      <c r="AA293" s="37"/>
      <c r="AB293" s="37"/>
      <c r="AC293" s="37"/>
      <c r="AD293" s="37"/>
      <c r="AE293" s="37"/>
      <c r="AR293" s="206" t="s">
        <v>104</v>
      </c>
      <c r="AT293" s="206" t="s">
        <v>264</v>
      </c>
      <c r="AU293" s="206" t="s">
        <v>97</v>
      </c>
      <c r="AY293" s="19" t="s">
        <v>262</v>
      </c>
      <c r="BE293" s="207">
        <f>IF(N293="základní",J293,0)</f>
        <v>0</v>
      </c>
      <c r="BF293" s="207">
        <f>IF(N293="snížená",J293,0)</f>
        <v>0</v>
      </c>
      <c r="BG293" s="207">
        <f>IF(N293="zákl. přenesená",J293,0)</f>
        <v>0</v>
      </c>
      <c r="BH293" s="207">
        <f>IF(N293="sníž. přenesená",J293,0)</f>
        <v>0</v>
      </c>
      <c r="BI293" s="207">
        <f>IF(N293="nulová",J293,0)</f>
        <v>0</v>
      </c>
      <c r="BJ293" s="19" t="s">
        <v>89</v>
      </c>
      <c r="BK293" s="207">
        <f>ROUND(I293*H293,2)</f>
        <v>0</v>
      </c>
      <c r="BL293" s="19" t="s">
        <v>104</v>
      </c>
      <c r="BM293" s="206" t="s">
        <v>1899</v>
      </c>
    </row>
    <row r="294" spans="1:65" s="2" customFormat="1" ht="27">
      <c r="A294" s="37"/>
      <c r="B294" s="38"/>
      <c r="C294" s="39"/>
      <c r="D294" s="208" t="s">
        <v>421</v>
      </c>
      <c r="E294" s="39"/>
      <c r="F294" s="209" t="s">
        <v>6024</v>
      </c>
      <c r="G294" s="39"/>
      <c r="H294" s="39"/>
      <c r="I294" s="118"/>
      <c r="J294" s="39"/>
      <c r="K294" s="39"/>
      <c r="L294" s="42"/>
      <c r="M294" s="210"/>
      <c r="N294" s="211"/>
      <c r="O294" s="67"/>
      <c r="P294" s="67"/>
      <c r="Q294" s="67"/>
      <c r="R294" s="67"/>
      <c r="S294" s="67"/>
      <c r="T294" s="68"/>
      <c r="U294" s="37"/>
      <c r="V294" s="37"/>
      <c r="W294" s="37"/>
      <c r="X294" s="37"/>
      <c r="Y294" s="37"/>
      <c r="Z294" s="37"/>
      <c r="AA294" s="37"/>
      <c r="AB294" s="37"/>
      <c r="AC294" s="37"/>
      <c r="AD294" s="37"/>
      <c r="AE294" s="37"/>
      <c r="AT294" s="19" t="s">
        <v>421</v>
      </c>
      <c r="AU294" s="19" t="s">
        <v>97</v>
      </c>
    </row>
    <row r="295" spans="1:65" s="2" customFormat="1" ht="16.5" customHeight="1">
      <c r="A295" s="37"/>
      <c r="B295" s="38"/>
      <c r="C295" s="195" t="s">
        <v>1215</v>
      </c>
      <c r="D295" s="195" t="s">
        <v>264</v>
      </c>
      <c r="E295" s="196" t="s">
        <v>6025</v>
      </c>
      <c r="F295" s="197" t="s">
        <v>6026</v>
      </c>
      <c r="G295" s="198" t="s">
        <v>518</v>
      </c>
      <c r="H295" s="199">
        <v>1</v>
      </c>
      <c r="I295" s="200"/>
      <c r="J295" s="201">
        <f>ROUND(I295*H295,2)</f>
        <v>0</v>
      </c>
      <c r="K295" s="197" t="s">
        <v>44</v>
      </c>
      <c r="L295" s="42"/>
      <c r="M295" s="202" t="s">
        <v>44</v>
      </c>
      <c r="N295" s="203" t="s">
        <v>53</v>
      </c>
      <c r="O295" s="67"/>
      <c r="P295" s="204">
        <f>O295*H295</f>
        <v>0</v>
      </c>
      <c r="Q295" s="204">
        <v>0</v>
      </c>
      <c r="R295" s="204">
        <f>Q295*H295</f>
        <v>0</v>
      </c>
      <c r="S295" s="204">
        <v>0</v>
      </c>
      <c r="T295" s="205">
        <f>S295*H295</f>
        <v>0</v>
      </c>
      <c r="U295" s="37"/>
      <c r="V295" s="37"/>
      <c r="W295" s="37"/>
      <c r="X295" s="37"/>
      <c r="Y295" s="37"/>
      <c r="Z295" s="37"/>
      <c r="AA295" s="37"/>
      <c r="AB295" s="37"/>
      <c r="AC295" s="37"/>
      <c r="AD295" s="37"/>
      <c r="AE295" s="37"/>
      <c r="AR295" s="206" t="s">
        <v>104</v>
      </c>
      <c r="AT295" s="206" t="s">
        <v>264</v>
      </c>
      <c r="AU295" s="206" t="s">
        <v>97</v>
      </c>
      <c r="AY295" s="19" t="s">
        <v>262</v>
      </c>
      <c r="BE295" s="207">
        <f>IF(N295="základní",J295,0)</f>
        <v>0</v>
      </c>
      <c r="BF295" s="207">
        <f>IF(N295="snížená",J295,0)</f>
        <v>0</v>
      </c>
      <c r="BG295" s="207">
        <f>IF(N295="zákl. přenesená",J295,0)</f>
        <v>0</v>
      </c>
      <c r="BH295" s="207">
        <f>IF(N295="sníž. přenesená",J295,0)</f>
        <v>0</v>
      </c>
      <c r="BI295" s="207">
        <f>IF(N295="nulová",J295,0)</f>
        <v>0</v>
      </c>
      <c r="BJ295" s="19" t="s">
        <v>89</v>
      </c>
      <c r="BK295" s="207">
        <f>ROUND(I295*H295,2)</f>
        <v>0</v>
      </c>
      <c r="BL295" s="19" t="s">
        <v>104</v>
      </c>
      <c r="BM295" s="206" t="s">
        <v>1910</v>
      </c>
    </row>
    <row r="296" spans="1:65" s="2" customFormat="1" ht="27">
      <c r="A296" s="37"/>
      <c r="B296" s="38"/>
      <c r="C296" s="39"/>
      <c r="D296" s="208" t="s">
        <v>421</v>
      </c>
      <c r="E296" s="39"/>
      <c r="F296" s="209" t="s">
        <v>6027</v>
      </c>
      <c r="G296" s="39"/>
      <c r="H296" s="39"/>
      <c r="I296" s="118"/>
      <c r="J296" s="39"/>
      <c r="K296" s="39"/>
      <c r="L296" s="42"/>
      <c r="M296" s="210"/>
      <c r="N296" s="211"/>
      <c r="O296" s="67"/>
      <c r="P296" s="67"/>
      <c r="Q296" s="67"/>
      <c r="R296" s="67"/>
      <c r="S296" s="67"/>
      <c r="T296" s="68"/>
      <c r="U296" s="37"/>
      <c r="V296" s="37"/>
      <c r="W296" s="37"/>
      <c r="X296" s="37"/>
      <c r="Y296" s="37"/>
      <c r="Z296" s="37"/>
      <c r="AA296" s="37"/>
      <c r="AB296" s="37"/>
      <c r="AC296" s="37"/>
      <c r="AD296" s="37"/>
      <c r="AE296" s="37"/>
      <c r="AT296" s="19" t="s">
        <v>421</v>
      </c>
      <c r="AU296" s="19" t="s">
        <v>97</v>
      </c>
    </row>
    <row r="297" spans="1:65" s="2" customFormat="1" ht="16.5" customHeight="1">
      <c r="A297" s="37"/>
      <c r="B297" s="38"/>
      <c r="C297" s="195" t="s">
        <v>1275</v>
      </c>
      <c r="D297" s="195" t="s">
        <v>264</v>
      </c>
      <c r="E297" s="196" t="s">
        <v>6028</v>
      </c>
      <c r="F297" s="197" t="s">
        <v>6029</v>
      </c>
      <c r="G297" s="198" t="s">
        <v>518</v>
      </c>
      <c r="H297" s="199">
        <v>1</v>
      </c>
      <c r="I297" s="200"/>
      <c r="J297" s="201">
        <f>ROUND(I297*H297,2)</f>
        <v>0</v>
      </c>
      <c r="K297" s="197" t="s">
        <v>44</v>
      </c>
      <c r="L297" s="42"/>
      <c r="M297" s="202" t="s">
        <v>44</v>
      </c>
      <c r="N297" s="203" t="s">
        <v>53</v>
      </c>
      <c r="O297" s="67"/>
      <c r="P297" s="204">
        <f>O297*H297</f>
        <v>0</v>
      </c>
      <c r="Q297" s="204">
        <v>0</v>
      </c>
      <c r="R297" s="204">
        <f>Q297*H297</f>
        <v>0</v>
      </c>
      <c r="S297" s="204">
        <v>0</v>
      </c>
      <c r="T297" s="205">
        <f>S297*H297</f>
        <v>0</v>
      </c>
      <c r="U297" s="37"/>
      <c r="V297" s="37"/>
      <c r="W297" s="37"/>
      <c r="X297" s="37"/>
      <c r="Y297" s="37"/>
      <c r="Z297" s="37"/>
      <c r="AA297" s="37"/>
      <c r="AB297" s="37"/>
      <c r="AC297" s="37"/>
      <c r="AD297" s="37"/>
      <c r="AE297" s="37"/>
      <c r="AR297" s="206" t="s">
        <v>104</v>
      </c>
      <c r="AT297" s="206" t="s">
        <v>264</v>
      </c>
      <c r="AU297" s="206" t="s">
        <v>97</v>
      </c>
      <c r="AY297" s="19" t="s">
        <v>262</v>
      </c>
      <c r="BE297" s="207">
        <f>IF(N297="základní",J297,0)</f>
        <v>0</v>
      </c>
      <c r="BF297" s="207">
        <f>IF(N297="snížená",J297,0)</f>
        <v>0</v>
      </c>
      <c r="BG297" s="207">
        <f>IF(N297="zákl. přenesená",J297,0)</f>
        <v>0</v>
      </c>
      <c r="BH297" s="207">
        <f>IF(N297="sníž. přenesená",J297,0)</f>
        <v>0</v>
      </c>
      <c r="BI297" s="207">
        <f>IF(N297="nulová",J297,0)</f>
        <v>0</v>
      </c>
      <c r="BJ297" s="19" t="s">
        <v>89</v>
      </c>
      <c r="BK297" s="207">
        <f>ROUND(I297*H297,2)</f>
        <v>0</v>
      </c>
      <c r="BL297" s="19" t="s">
        <v>104</v>
      </c>
      <c r="BM297" s="206" t="s">
        <v>1920</v>
      </c>
    </row>
    <row r="298" spans="1:65" s="2" customFormat="1" ht="18">
      <c r="A298" s="37"/>
      <c r="B298" s="38"/>
      <c r="C298" s="39"/>
      <c r="D298" s="208" t="s">
        <v>421</v>
      </c>
      <c r="E298" s="39"/>
      <c r="F298" s="209" t="s">
        <v>6030</v>
      </c>
      <c r="G298" s="39"/>
      <c r="H298" s="39"/>
      <c r="I298" s="118"/>
      <c r="J298" s="39"/>
      <c r="K298" s="39"/>
      <c r="L298" s="42"/>
      <c r="M298" s="210"/>
      <c r="N298" s="211"/>
      <c r="O298" s="67"/>
      <c r="P298" s="67"/>
      <c r="Q298" s="67"/>
      <c r="R298" s="67"/>
      <c r="S298" s="67"/>
      <c r="T298" s="68"/>
      <c r="U298" s="37"/>
      <c r="V298" s="37"/>
      <c r="W298" s="37"/>
      <c r="X298" s="37"/>
      <c r="Y298" s="37"/>
      <c r="Z298" s="37"/>
      <c r="AA298" s="37"/>
      <c r="AB298" s="37"/>
      <c r="AC298" s="37"/>
      <c r="AD298" s="37"/>
      <c r="AE298" s="37"/>
      <c r="AT298" s="19" t="s">
        <v>421</v>
      </c>
      <c r="AU298" s="19" t="s">
        <v>97</v>
      </c>
    </row>
    <row r="299" spans="1:65" s="2" customFormat="1" ht="16.5" customHeight="1">
      <c r="A299" s="37"/>
      <c r="B299" s="38"/>
      <c r="C299" s="195" t="s">
        <v>1282</v>
      </c>
      <c r="D299" s="195" t="s">
        <v>264</v>
      </c>
      <c r="E299" s="196" t="s">
        <v>6031</v>
      </c>
      <c r="F299" s="197" t="s">
        <v>6032</v>
      </c>
      <c r="G299" s="198" t="s">
        <v>518</v>
      </c>
      <c r="H299" s="199">
        <v>1</v>
      </c>
      <c r="I299" s="200"/>
      <c r="J299" s="201">
        <f>ROUND(I299*H299,2)</f>
        <v>0</v>
      </c>
      <c r="K299" s="197" t="s">
        <v>44</v>
      </c>
      <c r="L299" s="42"/>
      <c r="M299" s="202" t="s">
        <v>44</v>
      </c>
      <c r="N299" s="203" t="s">
        <v>53</v>
      </c>
      <c r="O299" s="67"/>
      <c r="P299" s="204">
        <f>O299*H299</f>
        <v>0</v>
      </c>
      <c r="Q299" s="204">
        <v>0</v>
      </c>
      <c r="R299" s="204">
        <f>Q299*H299</f>
        <v>0</v>
      </c>
      <c r="S299" s="204">
        <v>0</v>
      </c>
      <c r="T299" s="205">
        <f>S299*H299</f>
        <v>0</v>
      </c>
      <c r="U299" s="37"/>
      <c r="V299" s="37"/>
      <c r="W299" s="37"/>
      <c r="X299" s="37"/>
      <c r="Y299" s="37"/>
      <c r="Z299" s="37"/>
      <c r="AA299" s="37"/>
      <c r="AB299" s="37"/>
      <c r="AC299" s="37"/>
      <c r="AD299" s="37"/>
      <c r="AE299" s="37"/>
      <c r="AR299" s="206" t="s">
        <v>104</v>
      </c>
      <c r="AT299" s="206" t="s">
        <v>264</v>
      </c>
      <c r="AU299" s="206" t="s">
        <v>97</v>
      </c>
      <c r="AY299" s="19" t="s">
        <v>262</v>
      </c>
      <c r="BE299" s="207">
        <f>IF(N299="základní",J299,0)</f>
        <v>0</v>
      </c>
      <c r="BF299" s="207">
        <f>IF(N299="snížená",J299,0)</f>
        <v>0</v>
      </c>
      <c r="BG299" s="207">
        <f>IF(N299="zákl. přenesená",J299,0)</f>
        <v>0</v>
      </c>
      <c r="BH299" s="207">
        <f>IF(N299="sníž. přenesená",J299,0)</f>
        <v>0</v>
      </c>
      <c r="BI299" s="207">
        <f>IF(N299="nulová",J299,0)</f>
        <v>0</v>
      </c>
      <c r="BJ299" s="19" t="s">
        <v>89</v>
      </c>
      <c r="BK299" s="207">
        <f>ROUND(I299*H299,2)</f>
        <v>0</v>
      </c>
      <c r="BL299" s="19" t="s">
        <v>104</v>
      </c>
      <c r="BM299" s="206" t="s">
        <v>1929</v>
      </c>
    </row>
    <row r="300" spans="1:65" s="2" customFormat="1" ht="27">
      <c r="A300" s="37"/>
      <c r="B300" s="38"/>
      <c r="C300" s="39"/>
      <c r="D300" s="208" t="s">
        <v>421</v>
      </c>
      <c r="E300" s="39"/>
      <c r="F300" s="209" t="s">
        <v>6033</v>
      </c>
      <c r="G300" s="39"/>
      <c r="H300" s="39"/>
      <c r="I300" s="118"/>
      <c r="J300" s="39"/>
      <c r="K300" s="39"/>
      <c r="L300" s="42"/>
      <c r="M300" s="210"/>
      <c r="N300" s="211"/>
      <c r="O300" s="67"/>
      <c r="P300" s="67"/>
      <c r="Q300" s="67"/>
      <c r="R300" s="67"/>
      <c r="S300" s="67"/>
      <c r="T300" s="68"/>
      <c r="U300" s="37"/>
      <c r="V300" s="37"/>
      <c r="W300" s="37"/>
      <c r="X300" s="37"/>
      <c r="Y300" s="37"/>
      <c r="Z300" s="37"/>
      <c r="AA300" s="37"/>
      <c r="AB300" s="37"/>
      <c r="AC300" s="37"/>
      <c r="AD300" s="37"/>
      <c r="AE300" s="37"/>
      <c r="AT300" s="19" t="s">
        <v>421</v>
      </c>
      <c r="AU300" s="19" t="s">
        <v>97</v>
      </c>
    </row>
    <row r="301" spans="1:65" s="2" customFormat="1" ht="16.5" customHeight="1">
      <c r="A301" s="37"/>
      <c r="B301" s="38"/>
      <c r="C301" s="195" t="s">
        <v>1287</v>
      </c>
      <c r="D301" s="195" t="s">
        <v>264</v>
      </c>
      <c r="E301" s="196" t="s">
        <v>6034</v>
      </c>
      <c r="F301" s="197" t="s">
        <v>6035</v>
      </c>
      <c r="G301" s="198" t="s">
        <v>518</v>
      </c>
      <c r="H301" s="199">
        <v>2</v>
      </c>
      <c r="I301" s="200"/>
      <c r="J301" s="201">
        <f>ROUND(I301*H301,2)</f>
        <v>0</v>
      </c>
      <c r="K301" s="197" t="s">
        <v>44</v>
      </c>
      <c r="L301" s="42"/>
      <c r="M301" s="202" t="s">
        <v>44</v>
      </c>
      <c r="N301" s="203" t="s">
        <v>53</v>
      </c>
      <c r="O301" s="67"/>
      <c r="P301" s="204">
        <f>O301*H301</f>
        <v>0</v>
      </c>
      <c r="Q301" s="204">
        <v>0</v>
      </c>
      <c r="R301" s="204">
        <f>Q301*H301</f>
        <v>0</v>
      </c>
      <c r="S301" s="204">
        <v>0</v>
      </c>
      <c r="T301" s="205">
        <f>S301*H301</f>
        <v>0</v>
      </c>
      <c r="U301" s="37"/>
      <c r="V301" s="37"/>
      <c r="W301" s="37"/>
      <c r="X301" s="37"/>
      <c r="Y301" s="37"/>
      <c r="Z301" s="37"/>
      <c r="AA301" s="37"/>
      <c r="AB301" s="37"/>
      <c r="AC301" s="37"/>
      <c r="AD301" s="37"/>
      <c r="AE301" s="37"/>
      <c r="AR301" s="206" t="s">
        <v>104</v>
      </c>
      <c r="AT301" s="206" t="s">
        <v>264</v>
      </c>
      <c r="AU301" s="206" t="s">
        <v>97</v>
      </c>
      <c r="AY301" s="19" t="s">
        <v>262</v>
      </c>
      <c r="BE301" s="207">
        <f>IF(N301="základní",J301,0)</f>
        <v>0</v>
      </c>
      <c r="BF301" s="207">
        <f>IF(N301="snížená",J301,0)</f>
        <v>0</v>
      </c>
      <c r="BG301" s="207">
        <f>IF(N301="zákl. přenesená",J301,0)</f>
        <v>0</v>
      </c>
      <c r="BH301" s="207">
        <f>IF(N301="sníž. přenesená",J301,0)</f>
        <v>0</v>
      </c>
      <c r="BI301" s="207">
        <f>IF(N301="nulová",J301,0)</f>
        <v>0</v>
      </c>
      <c r="BJ301" s="19" t="s">
        <v>89</v>
      </c>
      <c r="BK301" s="207">
        <f>ROUND(I301*H301,2)</f>
        <v>0</v>
      </c>
      <c r="BL301" s="19" t="s">
        <v>104</v>
      </c>
      <c r="BM301" s="206" t="s">
        <v>1940</v>
      </c>
    </row>
    <row r="302" spans="1:65" s="2" customFormat="1" ht="36">
      <c r="A302" s="37"/>
      <c r="B302" s="38"/>
      <c r="C302" s="39"/>
      <c r="D302" s="208" t="s">
        <v>421</v>
      </c>
      <c r="E302" s="39"/>
      <c r="F302" s="209" t="s">
        <v>6036</v>
      </c>
      <c r="G302" s="39"/>
      <c r="H302" s="39"/>
      <c r="I302" s="118"/>
      <c r="J302" s="39"/>
      <c r="K302" s="39"/>
      <c r="L302" s="42"/>
      <c r="M302" s="210"/>
      <c r="N302" s="211"/>
      <c r="O302" s="67"/>
      <c r="P302" s="67"/>
      <c r="Q302" s="67"/>
      <c r="R302" s="67"/>
      <c r="S302" s="67"/>
      <c r="T302" s="68"/>
      <c r="U302" s="37"/>
      <c r="V302" s="37"/>
      <c r="W302" s="37"/>
      <c r="X302" s="37"/>
      <c r="Y302" s="37"/>
      <c r="Z302" s="37"/>
      <c r="AA302" s="37"/>
      <c r="AB302" s="37"/>
      <c r="AC302" s="37"/>
      <c r="AD302" s="37"/>
      <c r="AE302" s="37"/>
      <c r="AT302" s="19" t="s">
        <v>421</v>
      </c>
      <c r="AU302" s="19" t="s">
        <v>97</v>
      </c>
    </row>
    <row r="303" spans="1:65" s="2" customFormat="1" ht="16.5" customHeight="1">
      <c r="A303" s="37"/>
      <c r="B303" s="38"/>
      <c r="C303" s="195" t="s">
        <v>1332</v>
      </c>
      <c r="D303" s="195" t="s">
        <v>264</v>
      </c>
      <c r="E303" s="196" t="s">
        <v>6037</v>
      </c>
      <c r="F303" s="197" t="s">
        <v>6038</v>
      </c>
      <c r="G303" s="198" t="s">
        <v>518</v>
      </c>
      <c r="H303" s="199">
        <v>2</v>
      </c>
      <c r="I303" s="200"/>
      <c r="J303" s="201">
        <f>ROUND(I303*H303,2)</f>
        <v>0</v>
      </c>
      <c r="K303" s="197" t="s">
        <v>44</v>
      </c>
      <c r="L303" s="42"/>
      <c r="M303" s="202" t="s">
        <v>44</v>
      </c>
      <c r="N303" s="203" t="s">
        <v>53</v>
      </c>
      <c r="O303" s="67"/>
      <c r="P303" s="204">
        <f>O303*H303</f>
        <v>0</v>
      </c>
      <c r="Q303" s="204">
        <v>0</v>
      </c>
      <c r="R303" s="204">
        <f>Q303*H303</f>
        <v>0</v>
      </c>
      <c r="S303" s="204">
        <v>0</v>
      </c>
      <c r="T303" s="205">
        <f>S303*H303</f>
        <v>0</v>
      </c>
      <c r="U303" s="37"/>
      <c r="V303" s="37"/>
      <c r="W303" s="37"/>
      <c r="X303" s="37"/>
      <c r="Y303" s="37"/>
      <c r="Z303" s="37"/>
      <c r="AA303" s="37"/>
      <c r="AB303" s="37"/>
      <c r="AC303" s="37"/>
      <c r="AD303" s="37"/>
      <c r="AE303" s="37"/>
      <c r="AR303" s="206" t="s">
        <v>104</v>
      </c>
      <c r="AT303" s="206" t="s">
        <v>264</v>
      </c>
      <c r="AU303" s="206" t="s">
        <v>97</v>
      </c>
      <c r="AY303" s="19" t="s">
        <v>262</v>
      </c>
      <c r="BE303" s="207">
        <f>IF(N303="základní",J303,0)</f>
        <v>0</v>
      </c>
      <c r="BF303" s="207">
        <f>IF(N303="snížená",J303,0)</f>
        <v>0</v>
      </c>
      <c r="BG303" s="207">
        <f>IF(N303="zákl. přenesená",J303,0)</f>
        <v>0</v>
      </c>
      <c r="BH303" s="207">
        <f>IF(N303="sníž. přenesená",J303,0)</f>
        <v>0</v>
      </c>
      <c r="BI303" s="207">
        <f>IF(N303="nulová",J303,0)</f>
        <v>0</v>
      </c>
      <c r="BJ303" s="19" t="s">
        <v>89</v>
      </c>
      <c r="BK303" s="207">
        <f>ROUND(I303*H303,2)</f>
        <v>0</v>
      </c>
      <c r="BL303" s="19" t="s">
        <v>104</v>
      </c>
      <c r="BM303" s="206" t="s">
        <v>1948</v>
      </c>
    </row>
    <row r="304" spans="1:65" s="2" customFormat="1" ht="36">
      <c r="A304" s="37"/>
      <c r="B304" s="38"/>
      <c r="C304" s="39"/>
      <c r="D304" s="208" t="s">
        <v>421</v>
      </c>
      <c r="E304" s="39"/>
      <c r="F304" s="209" t="s">
        <v>6039</v>
      </c>
      <c r="G304" s="39"/>
      <c r="H304" s="39"/>
      <c r="I304" s="118"/>
      <c r="J304" s="39"/>
      <c r="K304" s="39"/>
      <c r="L304" s="42"/>
      <c r="M304" s="210"/>
      <c r="N304" s="211"/>
      <c r="O304" s="67"/>
      <c r="P304" s="67"/>
      <c r="Q304" s="67"/>
      <c r="R304" s="67"/>
      <c r="S304" s="67"/>
      <c r="T304" s="68"/>
      <c r="U304" s="37"/>
      <c r="V304" s="37"/>
      <c r="W304" s="37"/>
      <c r="X304" s="37"/>
      <c r="Y304" s="37"/>
      <c r="Z304" s="37"/>
      <c r="AA304" s="37"/>
      <c r="AB304" s="37"/>
      <c r="AC304" s="37"/>
      <c r="AD304" s="37"/>
      <c r="AE304" s="37"/>
      <c r="AT304" s="19" t="s">
        <v>421</v>
      </c>
      <c r="AU304" s="19" t="s">
        <v>97</v>
      </c>
    </row>
    <row r="305" spans="1:65" s="2" customFormat="1" ht="16.5" customHeight="1">
      <c r="A305" s="37"/>
      <c r="B305" s="38"/>
      <c r="C305" s="195" t="s">
        <v>1337</v>
      </c>
      <c r="D305" s="195" t="s">
        <v>264</v>
      </c>
      <c r="E305" s="196" t="s">
        <v>6040</v>
      </c>
      <c r="F305" s="197" t="s">
        <v>6041</v>
      </c>
      <c r="G305" s="198" t="s">
        <v>518</v>
      </c>
      <c r="H305" s="199">
        <v>1</v>
      </c>
      <c r="I305" s="200"/>
      <c r="J305" s="201">
        <f>ROUND(I305*H305,2)</f>
        <v>0</v>
      </c>
      <c r="K305" s="197" t="s">
        <v>44</v>
      </c>
      <c r="L305" s="42"/>
      <c r="M305" s="202" t="s">
        <v>44</v>
      </c>
      <c r="N305" s="203" t="s">
        <v>53</v>
      </c>
      <c r="O305" s="67"/>
      <c r="P305" s="204">
        <f>O305*H305</f>
        <v>0</v>
      </c>
      <c r="Q305" s="204">
        <v>0</v>
      </c>
      <c r="R305" s="204">
        <f>Q305*H305</f>
        <v>0</v>
      </c>
      <c r="S305" s="204">
        <v>0</v>
      </c>
      <c r="T305" s="205">
        <f>S305*H305</f>
        <v>0</v>
      </c>
      <c r="U305" s="37"/>
      <c r="V305" s="37"/>
      <c r="W305" s="37"/>
      <c r="X305" s="37"/>
      <c r="Y305" s="37"/>
      <c r="Z305" s="37"/>
      <c r="AA305" s="37"/>
      <c r="AB305" s="37"/>
      <c r="AC305" s="37"/>
      <c r="AD305" s="37"/>
      <c r="AE305" s="37"/>
      <c r="AR305" s="206" t="s">
        <v>104</v>
      </c>
      <c r="AT305" s="206" t="s">
        <v>264</v>
      </c>
      <c r="AU305" s="206" t="s">
        <v>97</v>
      </c>
      <c r="AY305" s="19" t="s">
        <v>262</v>
      </c>
      <c r="BE305" s="207">
        <f>IF(N305="základní",J305,0)</f>
        <v>0</v>
      </c>
      <c r="BF305" s="207">
        <f>IF(N305="snížená",J305,0)</f>
        <v>0</v>
      </c>
      <c r="BG305" s="207">
        <f>IF(N305="zákl. přenesená",J305,0)</f>
        <v>0</v>
      </c>
      <c r="BH305" s="207">
        <f>IF(N305="sníž. přenesená",J305,0)</f>
        <v>0</v>
      </c>
      <c r="BI305" s="207">
        <f>IF(N305="nulová",J305,0)</f>
        <v>0</v>
      </c>
      <c r="BJ305" s="19" t="s">
        <v>89</v>
      </c>
      <c r="BK305" s="207">
        <f>ROUND(I305*H305,2)</f>
        <v>0</v>
      </c>
      <c r="BL305" s="19" t="s">
        <v>104</v>
      </c>
      <c r="BM305" s="206" t="s">
        <v>1958</v>
      </c>
    </row>
    <row r="306" spans="1:65" s="2" customFormat="1" ht="36">
      <c r="A306" s="37"/>
      <c r="B306" s="38"/>
      <c r="C306" s="39"/>
      <c r="D306" s="208" t="s">
        <v>421</v>
      </c>
      <c r="E306" s="39"/>
      <c r="F306" s="209" t="s">
        <v>6039</v>
      </c>
      <c r="G306" s="39"/>
      <c r="H306" s="39"/>
      <c r="I306" s="118"/>
      <c r="J306" s="39"/>
      <c r="K306" s="39"/>
      <c r="L306" s="42"/>
      <c r="M306" s="210"/>
      <c r="N306" s="211"/>
      <c r="O306" s="67"/>
      <c r="P306" s="67"/>
      <c r="Q306" s="67"/>
      <c r="R306" s="67"/>
      <c r="S306" s="67"/>
      <c r="T306" s="68"/>
      <c r="U306" s="37"/>
      <c r="V306" s="37"/>
      <c r="W306" s="37"/>
      <c r="X306" s="37"/>
      <c r="Y306" s="37"/>
      <c r="Z306" s="37"/>
      <c r="AA306" s="37"/>
      <c r="AB306" s="37"/>
      <c r="AC306" s="37"/>
      <c r="AD306" s="37"/>
      <c r="AE306" s="37"/>
      <c r="AT306" s="19" t="s">
        <v>421</v>
      </c>
      <c r="AU306" s="19" t="s">
        <v>97</v>
      </c>
    </row>
    <row r="307" spans="1:65" s="2" customFormat="1" ht="44.25" customHeight="1">
      <c r="A307" s="37"/>
      <c r="B307" s="38"/>
      <c r="C307" s="195" t="s">
        <v>1342</v>
      </c>
      <c r="D307" s="195" t="s">
        <v>264</v>
      </c>
      <c r="E307" s="196" t="s">
        <v>6042</v>
      </c>
      <c r="F307" s="197" t="s">
        <v>6043</v>
      </c>
      <c r="G307" s="198" t="s">
        <v>518</v>
      </c>
      <c r="H307" s="199">
        <v>4</v>
      </c>
      <c r="I307" s="200"/>
      <c r="J307" s="201">
        <f>ROUND(I307*H307,2)</f>
        <v>0</v>
      </c>
      <c r="K307" s="197" t="s">
        <v>44</v>
      </c>
      <c r="L307" s="42"/>
      <c r="M307" s="202" t="s">
        <v>44</v>
      </c>
      <c r="N307" s="203" t="s">
        <v>53</v>
      </c>
      <c r="O307" s="67"/>
      <c r="P307" s="204">
        <f>O307*H307</f>
        <v>0</v>
      </c>
      <c r="Q307" s="204">
        <v>0</v>
      </c>
      <c r="R307" s="204">
        <f>Q307*H307</f>
        <v>0</v>
      </c>
      <c r="S307" s="204">
        <v>0</v>
      </c>
      <c r="T307" s="205">
        <f>S307*H307</f>
        <v>0</v>
      </c>
      <c r="U307" s="37"/>
      <c r="V307" s="37"/>
      <c r="W307" s="37"/>
      <c r="X307" s="37"/>
      <c r="Y307" s="37"/>
      <c r="Z307" s="37"/>
      <c r="AA307" s="37"/>
      <c r="AB307" s="37"/>
      <c r="AC307" s="37"/>
      <c r="AD307" s="37"/>
      <c r="AE307" s="37"/>
      <c r="AR307" s="206" t="s">
        <v>104</v>
      </c>
      <c r="AT307" s="206" t="s">
        <v>264</v>
      </c>
      <c r="AU307" s="206" t="s">
        <v>97</v>
      </c>
      <c r="AY307" s="19" t="s">
        <v>262</v>
      </c>
      <c r="BE307" s="207">
        <f>IF(N307="základní",J307,0)</f>
        <v>0</v>
      </c>
      <c r="BF307" s="207">
        <f>IF(N307="snížená",J307,0)</f>
        <v>0</v>
      </c>
      <c r="BG307" s="207">
        <f>IF(N307="zákl. přenesená",J307,0)</f>
        <v>0</v>
      </c>
      <c r="BH307" s="207">
        <f>IF(N307="sníž. přenesená",J307,0)</f>
        <v>0</v>
      </c>
      <c r="BI307" s="207">
        <f>IF(N307="nulová",J307,0)</f>
        <v>0</v>
      </c>
      <c r="BJ307" s="19" t="s">
        <v>89</v>
      </c>
      <c r="BK307" s="207">
        <f>ROUND(I307*H307,2)</f>
        <v>0</v>
      </c>
      <c r="BL307" s="19" t="s">
        <v>104</v>
      </c>
      <c r="BM307" s="206" t="s">
        <v>1970</v>
      </c>
    </row>
    <row r="308" spans="1:65" s="2" customFormat="1" ht="36">
      <c r="A308" s="37"/>
      <c r="B308" s="38"/>
      <c r="C308" s="39"/>
      <c r="D308" s="208" t="s">
        <v>421</v>
      </c>
      <c r="E308" s="39"/>
      <c r="F308" s="209" t="s">
        <v>6044</v>
      </c>
      <c r="G308" s="39"/>
      <c r="H308" s="39"/>
      <c r="I308" s="118"/>
      <c r="J308" s="39"/>
      <c r="K308" s="39"/>
      <c r="L308" s="42"/>
      <c r="M308" s="210"/>
      <c r="N308" s="211"/>
      <c r="O308" s="67"/>
      <c r="P308" s="67"/>
      <c r="Q308" s="67"/>
      <c r="R308" s="67"/>
      <c r="S308" s="67"/>
      <c r="T308" s="68"/>
      <c r="U308" s="37"/>
      <c r="V308" s="37"/>
      <c r="W308" s="37"/>
      <c r="X308" s="37"/>
      <c r="Y308" s="37"/>
      <c r="Z308" s="37"/>
      <c r="AA308" s="37"/>
      <c r="AB308" s="37"/>
      <c r="AC308" s="37"/>
      <c r="AD308" s="37"/>
      <c r="AE308" s="37"/>
      <c r="AT308" s="19" t="s">
        <v>421</v>
      </c>
      <c r="AU308" s="19" t="s">
        <v>97</v>
      </c>
    </row>
    <row r="309" spans="1:65" s="2" customFormat="1" ht="16.5" customHeight="1">
      <c r="A309" s="37"/>
      <c r="B309" s="38"/>
      <c r="C309" s="195" t="s">
        <v>1347</v>
      </c>
      <c r="D309" s="195" t="s">
        <v>264</v>
      </c>
      <c r="E309" s="196" t="s">
        <v>6045</v>
      </c>
      <c r="F309" s="197" t="s">
        <v>6046</v>
      </c>
      <c r="G309" s="198" t="s">
        <v>518</v>
      </c>
      <c r="H309" s="199">
        <v>2</v>
      </c>
      <c r="I309" s="200"/>
      <c r="J309" s="201">
        <f>ROUND(I309*H309,2)</f>
        <v>0</v>
      </c>
      <c r="K309" s="197" t="s">
        <v>44</v>
      </c>
      <c r="L309" s="42"/>
      <c r="M309" s="202" t="s">
        <v>44</v>
      </c>
      <c r="N309" s="203" t="s">
        <v>53</v>
      </c>
      <c r="O309" s="67"/>
      <c r="P309" s="204">
        <f>O309*H309</f>
        <v>0</v>
      </c>
      <c r="Q309" s="204">
        <v>0</v>
      </c>
      <c r="R309" s="204">
        <f>Q309*H309</f>
        <v>0</v>
      </c>
      <c r="S309" s="204">
        <v>0</v>
      </c>
      <c r="T309" s="205">
        <f>S309*H309</f>
        <v>0</v>
      </c>
      <c r="U309" s="37"/>
      <c r="V309" s="37"/>
      <c r="W309" s="37"/>
      <c r="X309" s="37"/>
      <c r="Y309" s="37"/>
      <c r="Z309" s="37"/>
      <c r="AA309" s="37"/>
      <c r="AB309" s="37"/>
      <c r="AC309" s="37"/>
      <c r="AD309" s="37"/>
      <c r="AE309" s="37"/>
      <c r="AR309" s="206" t="s">
        <v>104</v>
      </c>
      <c r="AT309" s="206" t="s">
        <v>264</v>
      </c>
      <c r="AU309" s="206" t="s">
        <v>97</v>
      </c>
      <c r="AY309" s="19" t="s">
        <v>262</v>
      </c>
      <c r="BE309" s="207">
        <f>IF(N309="základní",J309,0)</f>
        <v>0</v>
      </c>
      <c r="BF309" s="207">
        <f>IF(N309="snížená",J309,0)</f>
        <v>0</v>
      </c>
      <c r="BG309" s="207">
        <f>IF(N309="zákl. přenesená",J309,0)</f>
        <v>0</v>
      </c>
      <c r="BH309" s="207">
        <f>IF(N309="sníž. přenesená",J309,0)</f>
        <v>0</v>
      </c>
      <c r="BI309" s="207">
        <f>IF(N309="nulová",J309,0)</f>
        <v>0</v>
      </c>
      <c r="BJ309" s="19" t="s">
        <v>89</v>
      </c>
      <c r="BK309" s="207">
        <f>ROUND(I309*H309,2)</f>
        <v>0</v>
      </c>
      <c r="BL309" s="19" t="s">
        <v>104</v>
      </c>
      <c r="BM309" s="206" t="s">
        <v>1982</v>
      </c>
    </row>
    <row r="310" spans="1:65" s="2" customFormat="1" ht="27">
      <c r="A310" s="37"/>
      <c r="B310" s="38"/>
      <c r="C310" s="39"/>
      <c r="D310" s="208" t="s">
        <v>421</v>
      </c>
      <c r="E310" s="39"/>
      <c r="F310" s="209" t="s">
        <v>6047</v>
      </c>
      <c r="G310" s="39"/>
      <c r="H310" s="39"/>
      <c r="I310" s="118"/>
      <c r="J310" s="39"/>
      <c r="K310" s="39"/>
      <c r="L310" s="42"/>
      <c r="M310" s="210"/>
      <c r="N310" s="211"/>
      <c r="O310" s="67"/>
      <c r="P310" s="67"/>
      <c r="Q310" s="67"/>
      <c r="R310" s="67"/>
      <c r="S310" s="67"/>
      <c r="T310" s="68"/>
      <c r="U310" s="37"/>
      <c r="V310" s="37"/>
      <c r="W310" s="37"/>
      <c r="X310" s="37"/>
      <c r="Y310" s="37"/>
      <c r="Z310" s="37"/>
      <c r="AA310" s="37"/>
      <c r="AB310" s="37"/>
      <c r="AC310" s="37"/>
      <c r="AD310" s="37"/>
      <c r="AE310" s="37"/>
      <c r="AT310" s="19" t="s">
        <v>421</v>
      </c>
      <c r="AU310" s="19" t="s">
        <v>97</v>
      </c>
    </row>
    <row r="311" spans="1:65" s="2" customFormat="1" ht="16.5" customHeight="1">
      <c r="A311" s="37"/>
      <c r="B311" s="38"/>
      <c r="C311" s="195" t="s">
        <v>1352</v>
      </c>
      <c r="D311" s="195" t="s">
        <v>264</v>
      </c>
      <c r="E311" s="196" t="s">
        <v>6048</v>
      </c>
      <c r="F311" s="197" t="s">
        <v>6049</v>
      </c>
      <c r="G311" s="198" t="s">
        <v>518</v>
      </c>
      <c r="H311" s="199">
        <v>2</v>
      </c>
      <c r="I311" s="200"/>
      <c r="J311" s="201">
        <f>ROUND(I311*H311,2)</f>
        <v>0</v>
      </c>
      <c r="K311" s="197" t="s">
        <v>44</v>
      </c>
      <c r="L311" s="42"/>
      <c r="M311" s="202" t="s">
        <v>44</v>
      </c>
      <c r="N311" s="203" t="s">
        <v>53</v>
      </c>
      <c r="O311" s="67"/>
      <c r="P311" s="204">
        <f>O311*H311</f>
        <v>0</v>
      </c>
      <c r="Q311" s="204">
        <v>0</v>
      </c>
      <c r="R311" s="204">
        <f>Q311*H311</f>
        <v>0</v>
      </c>
      <c r="S311" s="204">
        <v>0</v>
      </c>
      <c r="T311" s="205">
        <f>S311*H311</f>
        <v>0</v>
      </c>
      <c r="U311" s="37"/>
      <c r="V311" s="37"/>
      <c r="W311" s="37"/>
      <c r="X311" s="37"/>
      <c r="Y311" s="37"/>
      <c r="Z311" s="37"/>
      <c r="AA311" s="37"/>
      <c r="AB311" s="37"/>
      <c r="AC311" s="37"/>
      <c r="AD311" s="37"/>
      <c r="AE311" s="37"/>
      <c r="AR311" s="206" t="s">
        <v>104</v>
      </c>
      <c r="AT311" s="206" t="s">
        <v>264</v>
      </c>
      <c r="AU311" s="206" t="s">
        <v>97</v>
      </c>
      <c r="AY311" s="19" t="s">
        <v>262</v>
      </c>
      <c r="BE311" s="207">
        <f>IF(N311="základní",J311,0)</f>
        <v>0</v>
      </c>
      <c r="BF311" s="207">
        <f>IF(N311="snížená",J311,0)</f>
        <v>0</v>
      </c>
      <c r="BG311" s="207">
        <f>IF(N311="zákl. přenesená",J311,0)</f>
        <v>0</v>
      </c>
      <c r="BH311" s="207">
        <f>IF(N311="sníž. přenesená",J311,0)</f>
        <v>0</v>
      </c>
      <c r="BI311" s="207">
        <f>IF(N311="nulová",J311,0)</f>
        <v>0</v>
      </c>
      <c r="BJ311" s="19" t="s">
        <v>89</v>
      </c>
      <c r="BK311" s="207">
        <f>ROUND(I311*H311,2)</f>
        <v>0</v>
      </c>
      <c r="BL311" s="19" t="s">
        <v>104</v>
      </c>
      <c r="BM311" s="206" t="s">
        <v>1992</v>
      </c>
    </row>
    <row r="312" spans="1:65" s="2" customFormat="1" ht="27">
      <c r="A312" s="37"/>
      <c r="B312" s="38"/>
      <c r="C312" s="39"/>
      <c r="D312" s="208" t="s">
        <v>421</v>
      </c>
      <c r="E312" s="39"/>
      <c r="F312" s="209" t="s">
        <v>6047</v>
      </c>
      <c r="G312" s="39"/>
      <c r="H312" s="39"/>
      <c r="I312" s="118"/>
      <c r="J312" s="39"/>
      <c r="K312" s="39"/>
      <c r="L312" s="42"/>
      <c r="M312" s="210"/>
      <c r="N312" s="211"/>
      <c r="O312" s="67"/>
      <c r="P312" s="67"/>
      <c r="Q312" s="67"/>
      <c r="R312" s="67"/>
      <c r="S312" s="67"/>
      <c r="T312" s="68"/>
      <c r="U312" s="37"/>
      <c r="V312" s="37"/>
      <c r="W312" s="37"/>
      <c r="X312" s="37"/>
      <c r="Y312" s="37"/>
      <c r="Z312" s="37"/>
      <c r="AA312" s="37"/>
      <c r="AB312" s="37"/>
      <c r="AC312" s="37"/>
      <c r="AD312" s="37"/>
      <c r="AE312" s="37"/>
      <c r="AT312" s="19" t="s">
        <v>421</v>
      </c>
      <c r="AU312" s="19" t="s">
        <v>97</v>
      </c>
    </row>
    <row r="313" spans="1:65" s="12" customFormat="1" ht="22.75" customHeight="1">
      <c r="B313" s="179"/>
      <c r="C313" s="180"/>
      <c r="D313" s="181" t="s">
        <v>81</v>
      </c>
      <c r="E313" s="193" t="s">
        <v>6050</v>
      </c>
      <c r="F313" s="193" t="s">
        <v>6051</v>
      </c>
      <c r="G313" s="180"/>
      <c r="H313" s="180"/>
      <c r="I313" s="183"/>
      <c r="J313" s="194">
        <f>BK313</f>
        <v>0</v>
      </c>
      <c r="K313" s="180"/>
      <c r="L313" s="185"/>
      <c r="M313" s="186"/>
      <c r="N313" s="187"/>
      <c r="O313" s="187"/>
      <c r="P313" s="188">
        <f>P314</f>
        <v>0</v>
      </c>
      <c r="Q313" s="187"/>
      <c r="R313" s="188">
        <f>R314</f>
        <v>0</v>
      </c>
      <c r="S313" s="187"/>
      <c r="T313" s="189">
        <f>T314</f>
        <v>0</v>
      </c>
      <c r="AR313" s="190" t="s">
        <v>91</v>
      </c>
      <c r="AT313" s="191" t="s">
        <v>81</v>
      </c>
      <c r="AU313" s="191" t="s">
        <v>89</v>
      </c>
      <c r="AY313" s="190" t="s">
        <v>262</v>
      </c>
      <c r="BK313" s="192">
        <f>BK314</f>
        <v>0</v>
      </c>
    </row>
    <row r="314" spans="1:65" s="12" customFormat="1" ht="20.9" customHeight="1">
      <c r="B314" s="179"/>
      <c r="C314" s="180"/>
      <c r="D314" s="181" t="s">
        <v>81</v>
      </c>
      <c r="E314" s="193" t="s">
        <v>5404</v>
      </c>
      <c r="F314" s="193" t="s">
        <v>6052</v>
      </c>
      <c r="G314" s="180"/>
      <c r="H314" s="180"/>
      <c r="I314" s="183"/>
      <c r="J314" s="194">
        <f>BK314</f>
        <v>0</v>
      </c>
      <c r="K314" s="180"/>
      <c r="L314" s="185"/>
      <c r="M314" s="186"/>
      <c r="N314" s="187"/>
      <c r="O314" s="187"/>
      <c r="P314" s="188">
        <f>SUM(P315:P354)</f>
        <v>0</v>
      </c>
      <c r="Q314" s="187"/>
      <c r="R314" s="188">
        <f>SUM(R315:R354)</f>
        <v>0</v>
      </c>
      <c r="S314" s="187"/>
      <c r="T314" s="189">
        <f>SUM(T315:T354)</f>
        <v>0</v>
      </c>
      <c r="AR314" s="190" t="s">
        <v>89</v>
      </c>
      <c r="AT314" s="191" t="s">
        <v>81</v>
      </c>
      <c r="AU314" s="191" t="s">
        <v>91</v>
      </c>
      <c r="AY314" s="190" t="s">
        <v>262</v>
      </c>
      <c r="BK314" s="192">
        <f>SUM(BK315:BK354)</f>
        <v>0</v>
      </c>
    </row>
    <row r="315" spans="1:65" s="2" customFormat="1" ht="55.5" customHeight="1">
      <c r="A315" s="37"/>
      <c r="B315" s="38"/>
      <c r="C315" s="195" t="s">
        <v>1377</v>
      </c>
      <c r="D315" s="195" t="s">
        <v>264</v>
      </c>
      <c r="E315" s="196" t="s">
        <v>6053</v>
      </c>
      <c r="F315" s="197" t="s">
        <v>6054</v>
      </c>
      <c r="G315" s="198" t="s">
        <v>518</v>
      </c>
      <c r="H315" s="199">
        <v>19</v>
      </c>
      <c r="I315" s="200"/>
      <c r="J315" s="201">
        <f>ROUND(I315*H315,2)</f>
        <v>0</v>
      </c>
      <c r="K315" s="197" t="s">
        <v>44</v>
      </c>
      <c r="L315" s="42"/>
      <c r="M315" s="202" t="s">
        <v>44</v>
      </c>
      <c r="N315" s="203" t="s">
        <v>53</v>
      </c>
      <c r="O315" s="67"/>
      <c r="P315" s="204">
        <f>O315*H315</f>
        <v>0</v>
      </c>
      <c r="Q315" s="204">
        <v>0</v>
      </c>
      <c r="R315" s="204">
        <f>Q315*H315</f>
        <v>0</v>
      </c>
      <c r="S315" s="204">
        <v>0</v>
      </c>
      <c r="T315" s="205">
        <f>S315*H315</f>
        <v>0</v>
      </c>
      <c r="U315" s="37"/>
      <c r="V315" s="37"/>
      <c r="W315" s="37"/>
      <c r="X315" s="37"/>
      <c r="Y315" s="37"/>
      <c r="Z315" s="37"/>
      <c r="AA315" s="37"/>
      <c r="AB315" s="37"/>
      <c r="AC315" s="37"/>
      <c r="AD315" s="37"/>
      <c r="AE315" s="37"/>
      <c r="AR315" s="206" t="s">
        <v>104</v>
      </c>
      <c r="AT315" s="206" t="s">
        <v>264</v>
      </c>
      <c r="AU315" s="206" t="s">
        <v>97</v>
      </c>
      <c r="AY315" s="19" t="s">
        <v>262</v>
      </c>
      <c r="BE315" s="207">
        <f>IF(N315="základní",J315,0)</f>
        <v>0</v>
      </c>
      <c r="BF315" s="207">
        <f>IF(N315="snížená",J315,0)</f>
        <v>0</v>
      </c>
      <c r="BG315" s="207">
        <f>IF(N315="zákl. přenesená",J315,0)</f>
        <v>0</v>
      </c>
      <c r="BH315" s="207">
        <f>IF(N315="sníž. přenesená",J315,0)</f>
        <v>0</v>
      </c>
      <c r="BI315" s="207">
        <f>IF(N315="nulová",J315,0)</f>
        <v>0</v>
      </c>
      <c r="BJ315" s="19" t="s">
        <v>89</v>
      </c>
      <c r="BK315" s="207">
        <f>ROUND(I315*H315,2)</f>
        <v>0</v>
      </c>
      <c r="BL315" s="19" t="s">
        <v>104</v>
      </c>
      <c r="BM315" s="206" t="s">
        <v>2002</v>
      </c>
    </row>
    <row r="316" spans="1:65" s="2" customFormat="1" ht="45">
      <c r="A316" s="37"/>
      <c r="B316" s="38"/>
      <c r="C316" s="39"/>
      <c r="D316" s="208" t="s">
        <v>421</v>
      </c>
      <c r="E316" s="39"/>
      <c r="F316" s="209" t="s">
        <v>6055</v>
      </c>
      <c r="G316" s="39"/>
      <c r="H316" s="39"/>
      <c r="I316" s="118"/>
      <c r="J316" s="39"/>
      <c r="K316" s="39"/>
      <c r="L316" s="42"/>
      <c r="M316" s="210"/>
      <c r="N316" s="211"/>
      <c r="O316" s="67"/>
      <c r="P316" s="67"/>
      <c r="Q316" s="67"/>
      <c r="R316" s="67"/>
      <c r="S316" s="67"/>
      <c r="T316" s="68"/>
      <c r="U316" s="37"/>
      <c r="V316" s="37"/>
      <c r="W316" s="37"/>
      <c r="X316" s="37"/>
      <c r="Y316" s="37"/>
      <c r="Z316" s="37"/>
      <c r="AA316" s="37"/>
      <c r="AB316" s="37"/>
      <c r="AC316" s="37"/>
      <c r="AD316" s="37"/>
      <c r="AE316" s="37"/>
      <c r="AT316" s="19" t="s">
        <v>421</v>
      </c>
      <c r="AU316" s="19" t="s">
        <v>97</v>
      </c>
    </row>
    <row r="317" spans="1:65" s="2" customFormat="1" ht="55.5" customHeight="1">
      <c r="A317" s="37"/>
      <c r="B317" s="38"/>
      <c r="C317" s="195" t="s">
        <v>1380</v>
      </c>
      <c r="D317" s="195" t="s">
        <v>264</v>
      </c>
      <c r="E317" s="196" t="s">
        <v>6056</v>
      </c>
      <c r="F317" s="197" t="s">
        <v>6057</v>
      </c>
      <c r="G317" s="198" t="s">
        <v>518</v>
      </c>
      <c r="H317" s="199">
        <v>3</v>
      </c>
      <c r="I317" s="200"/>
      <c r="J317" s="201">
        <f>ROUND(I317*H317,2)</f>
        <v>0</v>
      </c>
      <c r="K317" s="197" t="s">
        <v>44</v>
      </c>
      <c r="L317" s="42"/>
      <c r="M317" s="202" t="s">
        <v>44</v>
      </c>
      <c r="N317" s="203" t="s">
        <v>53</v>
      </c>
      <c r="O317" s="67"/>
      <c r="P317" s="204">
        <f>O317*H317</f>
        <v>0</v>
      </c>
      <c r="Q317" s="204">
        <v>0</v>
      </c>
      <c r="R317" s="204">
        <f>Q317*H317</f>
        <v>0</v>
      </c>
      <c r="S317" s="204">
        <v>0</v>
      </c>
      <c r="T317" s="205">
        <f>S317*H317</f>
        <v>0</v>
      </c>
      <c r="U317" s="37"/>
      <c r="V317" s="37"/>
      <c r="W317" s="37"/>
      <c r="X317" s="37"/>
      <c r="Y317" s="37"/>
      <c r="Z317" s="37"/>
      <c r="AA317" s="37"/>
      <c r="AB317" s="37"/>
      <c r="AC317" s="37"/>
      <c r="AD317" s="37"/>
      <c r="AE317" s="37"/>
      <c r="AR317" s="206" t="s">
        <v>104</v>
      </c>
      <c r="AT317" s="206" t="s">
        <v>264</v>
      </c>
      <c r="AU317" s="206" t="s">
        <v>97</v>
      </c>
      <c r="AY317" s="19" t="s">
        <v>262</v>
      </c>
      <c r="BE317" s="207">
        <f>IF(N317="základní",J317,0)</f>
        <v>0</v>
      </c>
      <c r="BF317" s="207">
        <f>IF(N317="snížená",J317,0)</f>
        <v>0</v>
      </c>
      <c r="BG317" s="207">
        <f>IF(N317="zákl. přenesená",J317,0)</f>
        <v>0</v>
      </c>
      <c r="BH317" s="207">
        <f>IF(N317="sníž. přenesená",J317,0)</f>
        <v>0</v>
      </c>
      <c r="BI317" s="207">
        <f>IF(N317="nulová",J317,0)</f>
        <v>0</v>
      </c>
      <c r="BJ317" s="19" t="s">
        <v>89</v>
      </c>
      <c r="BK317" s="207">
        <f>ROUND(I317*H317,2)</f>
        <v>0</v>
      </c>
      <c r="BL317" s="19" t="s">
        <v>104</v>
      </c>
      <c r="BM317" s="206" t="s">
        <v>2015</v>
      </c>
    </row>
    <row r="318" spans="1:65" s="2" customFormat="1" ht="45">
      <c r="A318" s="37"/>
      <c r="B318" s="38"/>
      <c r="C318" s="39"/>
      <c r="D318" s="208" t="s">
        <v>421</v>
      </c>
      <c r="E318" s="39"/>
      <c r="F318" s="209" t="s">
        <v>6055</v>
      </c>
      <c r="G318" s="39"/>
      <c r="H318" s="39"/>
      <c r="I318" s="118"/>
      <c r="J318" s="39"/>
      <c r="K318" s="39"/>
      <c r="L318" s="42"/>
      <c r="M318" s="210"/>
      <c r="N318" s="211"/>
      <c r="O318" s="67"/>
      <c r="P318" s="67"/>
      <c r="Q318" s="67"/>
      <c r="R318" s="67"/>
      <c r="S318" s="67"/>
      <c r="T318" s="68"/>
      <c r="U318" s="37"/>
      <c r="V318" s="37"/>
      <c r="W318" s="37"/>
      <c r="X318" s="37"/>
      <c r="Y318" s="37"/>
      <c r="Z318" s="37"/>
      <c r="AA318" s="37"/>
      <c r="AB318" s="37"/>
      <c r="AC318" s="37"/>
      <c r="AD318" s="37"/>
      <c r="AE318" s="37"/>
      <c r="AT318" s="19" t="s">
        <v>421</v>
      </c>
      <c r="AU318" s="19" t="s">
        <v>97</v>
      </c>
    </row>
    <row r="319" spans="1:65" s="2" customFormat="1" ht="55.5" customHeight="1">
      <c r="A319" s="37"/>
      <c r="B319" s="38"/>
      <c r="C319" s="195" t="s">
        <v>1386</v>
      </c>
      <c r="D319" s="195" t="s">
        <v>264</v>
      </c>
      <c r="E319" s="196" t="s">
        <v>6058</v>
      </c>
      <c r="F319" s="197" t="s">
        <v>6059</v>
      </c>
      <c r="G319" s="198" t="s">
        <v>518</v>
      </c>
      <c r="H319" s="199">
        <v>1</v>
      </c>
      <c r="I319" s="200"/>
      <c r="J319" s="201">
        <f>ROUND(I319*H319,2)</f>
        <v>0</v>
      </c>
      <c r="K319" s="197" t="s">
        <v>44</v>
      </c>
      <c r="L319" s="42"/>
      <c r="M319" s="202" t="s">
        <v>44</v>
      </c>
      <c r="N319" s="203" t="s">
        <v>53</v>
      </c>
      <c r="O319" s="67"/>
      <c r="P319" s="204">
        <f>O319*H319</f>
        <v>0</v>
      </c>
      <c r="Q319" s="204">
        <v>0</v>
      </c>
      <c r="R319" s="204">
        <f>Q319*H319</f>
        <v>0</v>
      </c>
      <c r="S319" s="204">
        <v>0</v>
      </c>
      <c r="T319" s="205">
        <f>S319*H319</f>
        <v>0</v>
      </c>
      <c r="U319" s="37"/>
      <c r="V319" s="37"/>
      <c r="W319" s="37"/>
      <c r="X319" s="37"/>
      <c r="Y319" s="37"/>
      <c r="Z319" s="37"/>
      <c r="AA319" s="37"/>
      <c r="AB319" s="37"/>
      <c r="AC319" s="37"/>
      <c r="AD319" s="37"/>
      <c r="AE319" s="37"/>
      <c r="AR319" s="206" t="s">
        <v>104</v>
      </c>
      <c r="AT319" s="206" t="s">
        <v>264</v>
      </c>
      <c r="AU319" s="206" t="s">
        <v>97</v>
      </c>
      <c r="AY319" s="19" t="s">
        <v>262</v>
      </c>
      <c r="BE319" s="207">
        <f>IF(N319="základní",J319,0)</f>
        <v>0</v>
      </c>
      <c r="BF319" s="207">
        <f>IF(N319="snížená",J319,0)</f>
        <v>0</v>
      </c>
      <c r="BG319" s="207">
        <f>IF(N319="zákl. přenesená",J319,0)</f>
        <v>0</v>
      </c>
      <c r="BH319" s="207">
        <f>IF(N319="sníž. přenesená",J319,0)</f>
        <v>0</v>
      </c>
      <c r="BI319" s="207">
        <f>IF(N319="nulová",J319,0)</f>
        <v>0</v>
      </c>
      <c r="BJ319" s="19" t="s">
        <v>89</v>
      </c>
      <c r="BK319" s="207">
        <f>ROUND(I319*H319,2)</f>
        <v>0</v>
      </c>
      <c r="BL319" s="19" t="s">
        <v>104</v>
      </c>
      <c r="BM319" s="206" t="s">
        <v>2035</v>
      </c>
    </row>
    <row r="320" spans="1:65" s="2" customFormat="1" ht="45">
      <c r="A320" s="37"/>
      <c r="B320" s="38"/>
      <c r="C320" s="39"/>
      <c r="D320" s="208" t="s">
        <v>421</v>
      </c>
      <c r="E320" s="39"/>
      <c r="F320" s="209" t="s">
        <v>6055</v>
      </c>
      <c r="G320" s="39"/>
      <c r="H320" s="39"/>
      <c r="I320" s="118"/>
      <c r="J320" s="39"/>
      <c r="K320" s="39"/>
      <c r="L320" s="42"/>
      <c r="M320" s="210"/>
      <c r="N320" s="211"/>
      <c r="O320" s="67"/>
      <c r="P320" s="67"/>
      <c r="Q320" s="67"/>
      <c r="R320" s="67"/>
      <c r="S320" s="67"/>
      <c r="T320" s="68"/>
      <c r="U320" s="37"/>
      <c r="V320" s="37"/>
      <c r="W320" s="37"/>
      <c r="X320" s="37"/>
      <c r="Y320" s="37"/>
      <c r="Z320" s="37"/>
      <c r="AA320" s="37"/>
      <c r="AB320" s="37"/>
      <c r="AC320" s="37"/>
      <c r="AD320" s="37"/>
      <c r="AE320" s="37"/>
      <c r="AT320" s="19" t="s">
        <v>421</v>
      </c>
      <c r="AU320" s="19" t="s">
        <v>97</v>
      </c>
    </row>
    <row r="321" spans="1:65" s="2" customFormat="1" ht="55.5" customHeight="1">
      <c r="A321" s="37"/>
      <c r="B321" s="38"/>
      <c r="C321" s="195" t="s">
        <v>1391</v>
      </c>
      <c r="D321" s="195" t="s">
        <v>264</v>
      </c>
      <c r="E321" s="196" t="s">
        <v>6060</v>
      </c>
      <c r="F321" s="197" t="s">
        <v>6061</v>
      </c>
      <c r="G321" s="198" t="s">
        <v>518</v>
      </c>
      <c r="H321" s="199">
        <v>4</v>
      </c>
      <c r="I321" s="200"/>
      <c r="J321" s="201">
        <f>ROUND(I321*H321,2)</f>
        <v>0</v>
      </c>
      <c r="K321" s="197" t="s">
        <v>44</v>
      </c>
      <c r="L321" s="42"/>
      <c r="M321" s="202" t="s">
        <v>44</v>
      </c>
      <c r="N321" s="203" t="s">
        <v>53</v>
      </c>
      <c r="O321" s="67"/>
      <c r="P321" s="204">
        <f>O321*H321</f>
        <v>0</v>
      </c>
      <c r="Q321" s="204">
        <v>0</v>
      </c>
      <c r="R321" s="204">
        <f>Q321*H321</f>
        <v>0</v>
      </c>
      <c r="S321" s="204">
        <v>0</v>
      </c>
      <c r="T321" s="205">
        <f>S321*H321</f>
        <v>0</v>
      </c>
      <c r="U321" s="37"/>
      <c r="V321" s="37"/>
      <c r="W321" s="37"/>
      <c r="X321" s="37"/>
      <c r="Y321" s="37"/>
      <c r="Z321" s="37"/>
      <c r="AA321" s="37"/>
      <c r="AB321" s="37"/>
      <c r="AC321" s="37"/>
      <c r="AD321" s="37"/>
      <c r="AE321" s="37"/>
      <c r="AR321" s="206" t="s">
        <v>104</v>
      </c>
      <c r="AT321" s="206" t="s">
        <v>264</v>
      </c>
      <c r="AU321" s="206" t="s">
        <v>97</v>
      </c>
      <c r="AY321" s="19" t="s">
        <v>262</v>
      </c>
      <c r="BE321" s="207">
        <f>IF(N321="základní",J321,0)</f>
        <v>0</v>
      </c>
      <c r="BF321" s="207">
        <f>IF(N321="snížená",J321,0)</f>
        <v>0</v>
      </c>
      <c r="BG321" s="207">
        <f>IF(N321="zákl. přenesená",J321,0)</f>
        <v>0</v>
      </c>
      <c r="BH321" s="207">
        <f>IF(N321="sníž. přenesená",J321,0)</f>
        <v>0</v>
      </c>
      <c r="BI321" s="207">
        <f>IF(N321="nulová",J321,0)</f>
        <v>0</v>
      </c>
      <c r="BJ321" s="19" t="s">
        <v>89</v>
      </c>
      <c r="BK321" s="207">
        <f>ROUND(I321*H321,2)</f>
        <v>0</v>
      </c>
      <c r="BL321" s="19" t="s">
        <v>104</v>
      </c>
      <c r="BM321" s="206" t="s">
        <v>2068</v>
      </c>
    </row>
    <row r="322" spans="1:65" s="2" customFormat="1" ht="45">
      <c r="A322" s="37"/>
      <c r="B322" s="38"/>
      <c r="C322" s="39"/>
      <c r="D322" s="208" t="s">
        <v>421</v>
      </c>
      <c r="E322" s="39"/>
      <c r="F322" s="209" t="s">
        <v>6055</v>
      </c>
      <c r="G322" s="39"/>
      <c r="H322" s="39"/>
      <c r="I322" s="118"/>
      <c r="J322" s="39"/>
      <c r="K322" s="39"/>
      <c r="L322" s="42"/>
      <c r="M322" s="210"/>
      <c r="N322" s="211"/>
      <c r="O322" s="67"/>
      <c r="P322" s="67"/>
      <c r="Q322" s="67"/>
      <c r="R322" s="67"/>
      <c r="S322" s="67"/>
      <c r="T322" s="68"/>
      <c r="U322" s="37"/>
      <c r="V322" s="37"/>
      <c r="W322" s="37"/>
      <c r="X322" s="37"/>
      <c r="Y322" s="37"/>
      <c r="Z322" s="37"/>
      <c r="AA322" s="37"/>
      <c r="AB322" s="37"/>
      <c r="AC322" s="37"/>
      <c r="AD322" s="37"/>
      <c r="AE322" s="37"/>
      <c r="AT322" s="19" t="s">
        <v>421</v>
      </c>
      <c r="AU322" s="19" t="s">
        <v>97</v>
      </c>
    </row>
    <row r="323" spans="1:65" s="2" customFormat="1" ht="55.5" customHeight="1">
      <c r="A323" s="37"/>
      <c r="B323" s="38"/>
      <c r="C323" s="195" t="s">
        <v>1396</v>
      </c>
      <c r="D323" s="195" t="s">
        <v>264</v>
      </c>
      <c r="E323" s="196" t="s">
        <v>6062</v>
      </c>
      <c r="F323" s="197" t="s">
        <v>6063</v>
      </c>
      <c r="G323" s="198" t="s">
        <v>518</v>
      </c>
      <c r="H323" s="199">
        <v>5</v>
      </c>
      <c r="I323" s="200"/>
      <c r="J323" s="201">
        <f>ROUND(I323*H323,2)</f>
        <v>0</v>
      </c>
      <c r="K323" s="197" t="s">
        <v>44</v>
      </c>
      <c r="L323" s="42"/>
      <c r="M323" s="202" t="s">
        <v>44</v>
      </c>
      <c r="N323" s="203" t="s">
        <v>53</v>
      </c>
      <c r="O323" s="67"/>
      <c r="P323" s="204">
        <f>O323*H323</f>
        <v>0</v>
      </c>
      <c r="Q323" s="204">
        <v>0</v>
      </c>
      <c r="R323" s="204">
        <f>Q323*H323</f>
        <v>0</v>
      </c>
      <c r="S323" s="204">
        <v>0</v>
      </c>
      <c r="T323" s="205">
        <f>S323*H323</f>
        <v>0</v>
      </c>
      <c r="U323" s="37"/>
      <c r="V323" s="37"/>
      <c r="W323" s="37"/>
      <c r="X323" s="37"/>
      <c r="Y323" s="37"/>
      <c r="Z323" s="37"/>
      <c r="AA323" s="37"/>
      <c r="AB323" s="37"/>
      <c r="AC323" s="37"/>
      <c r="AD323" s="37"/>
      <c r="AE323" s="37"/>
      <c r="AR323" s="206" t="s">
        <v>104</v>
      </c>
      <c r="AT323" s="206" t="s">
        <v>264</v>
      </c>
      <c r="AU323" s="206" t="s">
        <v>97</v>
      </c>
      <c r="AY323" s="19" t="s">
        <v>262</v>
      </c>
      <c r="BE323" s="207">
        <f>IF(N323="základní",J323,0)</f>
        <v>0</v>
      </c>
      <c r="BF323" s="207">
        <f>IF(N323="snížená",J323,0)</f>
        <v>0</v>
      </c>
      <c r="BG323" s="207">
        <f>IF(N323="zákl. přenesená",J323,0)</f>
        <v>0</v>
      </c>
      <c r="BH323" s="207">
        <f>IF(N323="sníž. přenesená",J323,0)</f>
        <v>0</v>
      </c>
      <c r="BI323" s="207">
        <f>IF(N323="nulová",J323,0)</f>
        <v>0</v>
      </c>
      <c r="BJ323" s="19" t="s">
        <v>89</v>
      </c>
      <c r="BK323" s="207">
        <f>ROUND(I323*H323,2)</f>
        <v>0</v>
      </c>
      <c r="BL323" s="19" t="s">
        <v>104</v>
      </c>
      <c r="BM323" s="206" t="s">
        <v>2080</v>
      </c>
    </row>
    <row r="324" spans="1:65" s="2" customFormat="1" ht="45">
      <c r="A324" s="37"/>
      <c r="B324" s="38"/>
      <c r="C324" s="39"/>
      <c r="D324" s="208" t="s">
        <v>421</v>
      </c>
      <c r="E324" s="39"/>
      <c r="F324" s="209" t="s">
        <v>6055</v>
      </c>
      <c r="G324" s="39"/>
      <c r="H324" s="39"/>
      <c r="I324" s="118"/>
      <c r="J324" s="39"/>
      <c r="K324" s="39"/>
      <c r="L324" s="42"/>
      <c r="M324" s="210"/>
      <c r="N324" s="211"/>
      <c r="O324" s="67"/>
      <c r="P324" s="67"/>
      <c r="Q324" s="67"/>
      <c r="R324" s="67"/>
      <c r="S324" s="67"/>
      <c r="T324" s="68"/>
      <c r="U324" s="37"/>
      <c r="V324" s="37"/>
      <c r="W324" s="37"/>
      <c r="X324" s="37"/>
      <c r="Y324" s="37"/>
      <c r="Z324" s="37"/>
      <c r="AA324" s="37"/>
      <c r="AB324" s="37"/>
      <c r="AC324" s="37"/>
      <c r="AD324" s="37"/>
      <c r="AE324" s="37"/>
      <c r="AT324" s="19" t="s">
        <v>421</v>
      </c>
      <c r="AU324" s="19" t="s">
        <v>97</v>
      </c>
    </row>
    <row r="325" spans="1:65" s="2" customFormat="1" ht="55.5" customHeight="1">
      <c r="A325" s="37"/>
      <c r="B325" s="38"/>
      <c r="C325" s="195" t="s">
        <v>1405</v>
      </c>
      <c r="D325" s="195" t="s">
        <v>264</v>
      </c>
      <c r="E325" s="196" t="s">
        <v>6064</v>
      </c>
      <c r="F325" s="197" t="s">
        <v>6065</v>
      </c>
      <c r="G325" s="198" t="s">
        <v>518</v>
      </c>
      <c r="H325" s="199">
        <v>22</v>
      </c>
      <c r="I325" s="200"/>
      <c r="J325" s="201">
        <f>ROUND(I325*H325,2)</f>
        <v>0</v>
      </c>
      <c r="K325" s="197" t="s">
        <v>44</v>
      </c>
      <c r="L325" s="42"/>
      <c r="M325" s="202" t="s">
        <v>44</v>
      </c>
      <c r="N325" s="203" t="s">
        <v>53</v>
      </c>
      <c r="O325" s="67"/>
      <c r="P325" s="204">
        <f>O325*H325</f>
        <v>0</v>
      </c>
      <c r="Q325" s="204">
        <v>0</v>
      </c>
      <c r="R325" s="204">
        <f>Q325*H325</f>
        <v>0</v>
      </c>
      <c r="S325" s="204">
        <v>0</v>
      </c>
      <c r="T325" s="205">
        <f>S325*H325</f>
        <v>0</v>
      </c>
      <c r="U325" s="37"/>
      <c r="V325" s="37"/>
      <c r="W325" s="37"/>
      <c r="X325" s="37"/>
      <c r="Y325" s="37"/>
      <c r="Z325" s="37"/>
      <c r="AA325" s="37"/>
      <c r="AB325" s="37"/>
      <c r="AC325" s="37"/>
      <c r="AD325" s="37"/>
      <c r="AE325" s="37"/>
      <c r="AR325" s="206" t="s">
        <v>104</v>
      </c>
      <c r="AT325" s="206" t="s">
        <v>264</v>
      </c>
      <c r="AU325" s="206" t="s">
        <v>97</v>
      </c>
      <c r="AY325" s="19" t="s">
        <v>262</v>
      </c>
      <c r="BE325" s="207">
        <f>IF(N325="základní",J325,0)</f>
        <v>0</v>
      </c>
      <c r="BF325" s="207">
        <f>IF(N325="snížená",J325,0)</f>
        <v>0</v>
      </c>
      <c r="BG325" s="207">
        <f>IF(N325="zákl. přenesená",J325,0)</f>
        <v>0</v>
      </c>
      <c r="BH325" s="207">
        <f>IF(N325="sníž. přenesená",J325,0)</f>
        <v>0</v>
      </c>
      <c r="BI325" s="207">
        <f>IF(N325="nulová",J325,0)</f>
        <v>0</v>
      </c>
      <c r="BJ325" s="19" t="s">
        <v>89</v>
      </c>
      <c r="BK325" s="207">
        <f>ROUND(I325*H325,2)</f>
        <v>0</v>
      </c>
      <c r="BL325" s="19" t="s">
        <v>104</v>
      </c>
      <c r="BM325" s="206" t="s">
        <v>2092</v>
      </c>
    </row>
    <row r="326" spans="1:65" s="2" customFormat="1" ht="45">
      <c r="A326" s="37"/>
      <c r="B326" s="38"/>
      <c r="C326" s="39"/>
      <c r="D326" s="208" t="s">
        <v>421</v>
      </c>
      <c r="E326" s="39"/>
      <c r="F326" s="209" t="s">
        <v>6055</v>
      </c>
      <c r="G326" s="39"/>
      <c r="H326" s="39"/>
      <c r="I326" s="118"/>
      <c r="J326" s="39"/>
      <c r="K326" s="39"/>
      <c r="L326" s="42"/>
      <c r="M326" s="210"/>
      <c r="N326" s="211"/>
      <c r="O326" s="67"/>
      <c r="P326" s="67"/>
      <c r="Q326" s="67"/>
      <c r="R326" s="67"/>
      <c r="S326" s="67"/>
      <c r="T326" s="68"/>
      <c r="U326" s="37"/>
      <c r="V326" s="37"/>
      <c r="W326" s="37"/>
      <c r="X326" s="37"/>
      <c r="Y326" s="37"/>
      <c r="Z326" s="37"/>
      <c r="AA326" s="37"/>
      <c r="AB326" s="37"/>
      <c r="AC326" s="37"/>
      <c r="AD326" s="37"/>
      <c r="AE326" s="37"/>
      <c r="AT326" s="19" t="s">
        <v>421</v>
      </c>
      <c r="AU326" s="19" t="s">
        <v>97</v>
      </c>
    </row>
    <row r="327" spans="1:65" s="2" customFormat="1" ht="55.5" customHeight="1">
      <c r="A327" s="37"/>
      <c r="B327" s="38"/>
      <c r="C327" s="195" t="s">
        <v>1410</v>
      </c>
      <c r="D327" s="195" t="s">
        <v>264</v>
      </c>
      <c r="E327" s="196" t="s">
        <v>6066</v>
      </c>
      <c r="F327" s="197" t="s">
        <v>6067</v>
      </c>
      <c r="G327" s="198" t="s">
        <v>518</v>
      </c>
      <c r="H327" s="199">
        <v>4</v>
      </c>
      <c r="I327" s="200"/>
      <c r="J327" s="201">
        <f>ROUND(I327*H327,2)</f>
        <v>0</v>
      </c>
      <c r="K327" s="197" t="s">
        <v>44</v>
      </c>
      <c r="L327" s="42"/>
      <c r="M327" s="202" t="s">
        <v>44</v>
      </c>
      <c r="N327" s="203" t="s">
        <v>53</v>
      </c>
      <c r="O327" s="67"/>
      <c r="P327" s="204">
        <f>O327*H327</f>
        <v>0</v>
      </c>
      <c r="Q327" s="204">
        <v>0</v>
      </c>
      <c r="R327" s="204">
        <f>Q327*H327</f>
        <v>0</v>
      </c>
      <c r="S327" s="204">
        <v>0</v>
      </c>
      <c r="T327" s="205">
        <f>S327*H327</f>
        <v>0</v>
      </c>
      <c r="U327" s="37"/>
      <c r="V327" s="37"/>
      <c r="W327" s="37"/>
      <c r="X327" s="37"/>
      <c r="Y327" s="37"/>
      <c r="Z327" s="37"/>
      <c r="AA327" s="37"/>
      <c r="AB327" s="37"/>
      <c r="AC327" s="37"/>
      <c r="AD327" s="37"/>
      <c r="AE327" s="37"/>
      <c r="AR327" s="206" t="s">
        <v>104</v>
      </c>
      <c r="AT327" s="206" t="s">
        <v>264</v>
      </c>
      <c r="AU327" s="206" t="s">
        <v>97</v>
      </c>
      <c r="AY327" s="19" t="s">
        <v>262</v>
      </c>
      <c r="BE327" s="207">
        <f>IF(N327="základní",J327,0)</f>
        <v>0</v>
      </c>
      <c r="BF327" s="207">
        <f>IF(N327="snížená",J327,0)</f>
        <v>0</v>
      </c>
      <c r="BG327" s="207">
        <f>IF(N327="zákl. přenesená",J327,0)</f>
        <v>0</v>
      </c>
      <c r="BH327" s="207">
        <f>IF(N327="sníž. přenesená",J327,0)</f>
        <v>0</v>
      </c>
      <c r="BI327" s="207">
        <f>IF(N327="nulová",J327,0)</f>
        <v>0</v>
      </c>
      <c r="BJ327" s="19" t="s">
        <v>89</v>
      </c>
      <c r="BK327" s="207">
        <f>ROUND(I327*H327,2)</f>
        <v>0</v>
      </c>
      <c r="BL327" s="19" t="s">
        <v>104</v>
      </c>
      <c r="BM327" s="206" t="s">
        <v>2114</v>
      </c>
    </row>
    <row r="328" spans="1:65" s="2" customFormat="1" ht="45">
      <c r="A328" s="37"/>
      <c r="B328" s="38"/>
      <c r="C328" s="39"/>
      <c r="D328" s="208" t="s">
        <v>421</v>
      </c>
      <c r="E328" s="39"/>
      <c r="F328" s="209" t="s">
        <v>6055</v>
      </c>
      <c r="G328" s="39"/>
      <c r="H328" s="39"/>
      <c r="I328" s="118"/>
      <c r="J328" s="39"/>
      <c r="K328" s="39"/>
      <c r="L328" s="42"/>
      <c r="M328" s="210"/>
      <c r="N328" s="211"/>
      <c r="O328" s="67"/>
      <c r="P328" s="67"/>
      <c r="Q328" s="67"/>
      <c r="R328" s="67"/>
      <c r="S328" s="67"/>
      <c r="T328" s="68"/>
      <c r="U328" s="37"/>
      <c r="V328" s="37"/>
      <c r="W328" s="37"/>
      <c r="X328" s="37"/>
      <c r="Y328" s="37"/>
      <c r="Z328" s="37"/>
      <c r="AA328" s="37"/>
      <c r="AB328" s="37"/>
      <c r="AC328" s="37"/>
      <c r="AD328" s="37"/>
      <c r="AE328" s="37"/>
      <c r="AT328" s="19" t="s">
        <v>421</v>
      </c>
      <c r="AU328" s="19" t="s">
        <v>97</v>
      </c>
    </row>
    <row r="329" spans="1:65" s="2" customFormat="1" ht="55.5" customHeight="1">
      <c r="A329" s="37"/>
      <c r="B329" s="38"/>
      <c r="C329" s="195" t="s">
        <v>1418</v>
      </c>
      <c r="D329" s="195" t="s">
        <v>264</v>
      </c>
      <c r="E329" s="196" t="s">
        <v>6068</v>
      </c>
      <c r="F329" s="197" t="s">
        <v>6069</v>
      </c>
      <c r="G329" s="198" t="s">
        <v>518</v>
      </c>
      <c r="H329" s="199">
        <v>4</v>
      </c>
      <c r="I329" s="200"/>
      <c r="J329" s="201">
        <f>ROUND(I329*H329,2)</f>
        <v>0</v>
      </c>
      <c r="K329" s="197" t="s">
        <v>44</v>
      </c>
      <c r="L329" s="42"/>
      <c r="M329" s="202" t="s">
        <v>44</v>
      </c>
      <c r="N329" s="203" t="s">
        <v>53</v>
      </c>
      <c r="O329" s="67"/>
      <c r="P329" s="204">
        <f>O329*H329</f>
        <v>0</v>
      </c>
      <c r="Q329" s="204">
        <v>0</v>
      </c>
      <c r="R329" s="204">
        <f>Q329*H329</f>
        <v>0</v>
      </c>
      <c r="S329" s="204">
        <v>0</v>
      </c>
      <c r="T329" s="205">
        <f>S329*H329</f>
        <v>0</v>
      </c>
      <c r="U329" s="37"/>
      <c r="V329" s="37"/>
      <c r="W329" s="37"/>
      <c r="X329" s="37"/>
      <c r="Y329" s="37"/>
      <c r="Z329" s="37"/>
      <c r="AA329" s="37"/>
      <c r="AB329" s="37"/>
      <c r="AC329" s="37"/>
      <c r="AD329" s="37"/>
      <c r="AE329" s="37"/>
      <c r="AR329" s="206" t="s">
        <v>104</v>
      </c>
      <c r="AT329" s="206" t="s">
        <v>264</v>
      </c>
      <c r="AU329" s="206" t="s">
        <v>97</v>
      </c>
      <c r="AY329" s="19" t="s">
        <v>262</v>
      </c>
      <c r="BE329" s="207">
        <f>IF(N329="základní",J329,0)</f>
        <v>0</v>
      </c>
      <c r="BF329" s="207">
        <f>IF(N329="snížená",J329,0)</f>
        <v>0</v>
      </c>
      <c r="BG329" s="207">
        <f>IF(N329="zákl. přenesená",J329,0)</f>
        <v>0</v>
      </c>
      <c r="BH329" s="207">
        <f>IF(N329="sníž. přenesená",J329,0)</f>
        <v>0</v>
      </c>
      <c r="BI329" s="207">
        <f>IF(N329="nulová",J329,0)</f>
        <v>0</v>
      </c>
      <c r="BJ329" s="19" t="s">
        <v>89</v>
      </c>
      <c r="BK329" s="207">
        <f>ROUND(I329*H329,2)</f>
        <v>0</v>
      </c>
      <c r="BL329" s="19" t="s">
        <v>104</v>
      </c>
      <c r="BM329" s="206" t="s">
        <v>2130</v>
      </c>
    </row>
    <row r="330" spans="1:65" s="2" customFormat="1" ht="45">
      <c r="A330" s="37"/>
      <c r="B330" s="38"/>
      <c r="C330" s="39"/>
      <c r="D330" s="208" t="s">
        <v>421</v>
      </c>
      <c r="E330" s="39"/>
      <c r="F330" s="209" t="s">
        <v>6055</v>
      </c>
      <c r="G330" s="39"/>
      <c r="H330" s="39"/>
      <c r="I330" s="118"/>
      <c r="J330" s="39"/>
      <c r="K330" s="39"/>
      <c r="L330" s="42"/>
      <c r="M330" s="210"/>
      <c r="N330" s="211"/>
      <c r="O330" s="67"/>
      <c r="P330" s="67"/>
      <c r="Q330" s="67"/>
      <c r="R330" s="67"/>
      <c r="S330" s="67"/>
      <c r="T330" s="68"/>
      <c r="U330" s="37"/>
      <c r="V330" s="37"/>
      <c r="W330" s="37"/>
      <c r="X330" s="37"/>
      <c r="Y330" s="37"/>
      <c r="Z330" s="37"/>
      <c r="AA330" s="37"/>
      <c r="AB330" s="37"/>
      <c r="AC330" s="37"/>
      <c r="AD330" s="37"/>
      <c r="AE330" s="37"/>
      <c r="AT330" s="19" t="s">
        <v>421</v>
      </c>
      <c r="AU330" s="19" t="s">
        <v>97</v>
      </c>
    </row>
    <row r="331" spans="1:65" s="2" customFormat="1" ht="55.5" customHeight="1">
      <c r="A331" s="37"/>
      <c r="B331" s="38"/>
      <c r="C331" s="195" t="s">
        <v>1427</v>
      </c>
      <c r="D331" s="195" t="s">
        <v>264</v>
      </c>
      <c r="E331" s="196" t="s">
        <v>6070</v>
      </c>
      <c r="F331" s="197" t="s">
        <v>6071</v>
      </c>
      <c r="G331" s="198" t="s">
        <v>518</v>
      </c>
      <c r="H331" s="199">
        <v>17</v>
      </c>
      <c r="I331" s="200"/>
      <c r="J331" s="201">
        <f>ROUND(I331*H331,2)</f>
        <v>0</v>
      </c>
      <c r="K331" s="197" t="s">
        <v>44</v>
      </c>
      <c r="L331" s="42"/>
      <c r="M331" s="202" t="s">
        <v>44</v>
      </c>
      <c r="N331" s="203" t="s">
        <v>53</v>
      </c>
      <c r="O331" s="67"/>
      <c r="P331" s="204">
        <f>O331*H331</f>
        <v>0</v>
      </c>
      <c r="Q331" s="204">
        <v>0</v>
      </c>
      <c r="R331" s="204">
        <f>Q331*H331</f>
        <v>0</v>
      </c>
      <c r="S331" s="204">
        <v>0</v>
      </c>
      <c r="T331" s="205">
        <f>S331*H331</f>
        <v>0</v>
      </c>
      <c r="U331" s="37"/>
      <c r="V331" s="37"/>
      <c r="W331" s="37"/>
      <c r="X331" s="37"/>
      <c r="Y331" s="37"/>
      <c r="Z331" s="37"/>
      <c r="AA331" s="37"/>
      <c r="AB331" s="37"/>
      <c r="AC331" s="37"/>
      <c r="AD331" s="37"/>
      <c r="AE331" s="37"/>
      <c r="AR331" s="206" t="s">
        <v>104</v>
      </c>
      <c r="AT331" s="206" t="s">
        <v>264</v>
      </c>
      <c r="AU331" s="206" t="s">
        <v>97</v>
      </c>
      <c r="AY331" s="19" t="s">
        <v>262</v>
      </c>
      <c r="BE331" s="207">
        <f>IF(N331="základní",J331,0)</f>
        <v>0</v>
      </c>
      <c r="BF331" s="207">
        <f>IF(N331="snížená",J331,0)</f>
        <v>0</v>
      </c>
      <c r="BG331" s="207">
        <f>IF(N331="zákl. přenesená",J331,0)</f>
        <v>0</v>
      </c>
      <c r="BH331" s="207">
        <f>IF(N331="sníž. přenesená",J331,0)</f>
        <v>0</v>
      </c>
      <c r="BI331" s="207">
        <f>IF(N331="nulová",J331,0)</f>
        <v>0</v>
      </c>
      <c r="BJ331" s="19" t="s">
        <v>89</v>
      </c>
      <c r="BK331" s="207">
        <f>ROUND(I331*H331,2)</f>
        <v>0</v>
      </c>
      <c r="BL331" s="19" t="s">
        <v>104</v>
      </c>
      <c r="BM331" s="206" t="s">
        <v>2143</v>
      </c>
    </row>
    <row r="332" spans="1:65" s="2" customFormat="1" ht="45">
      <c r="A332" s="37"/>
      <c r="B332" s="38"/>
      <c r="C332" s="39"/>
      <c r="D332" s="208" t="s">
        <v>421</v>
      </c>
      <c r="E332" s="39"/>
      <c r="F332" s="209" t="s">
        <v>6055</v>
      </c>
      <c r="G332" s="39"/>
      <c r="H332" s="39"/>
      <c r="I332" s="118"/>
      <c r="J332" s="39"/>
      <c r="K332" s="39"/>
      <c r="L332" s="42"/>
      <c r="M332" s="210"/>
      <c r="N332" s="211"/>
      <c r="O332" s="67"/>
      <c r="P332" s="67"/>
      <c r="Q332" s="67"/>
      <c r="R332" s="67"/>
      <c r="S332" s="67"/>
      <c r="T332" s="68"/>
      <c r="U332" s="37"/>
      <c r="V332" s="37"/>
      <c r="W332" s="37"/>
      <c r="X332" s="37"/>
      <c r="Y332" s="37"/>
      <c r="Z332" s="37"/>
      <c r="AA332" s="37"/>
      <c r="AB332" s="37"/>
      <c r="AC332" s="37"/>
      <c r="AD332" s="37"/>
      <c r="AE332" s="37"/>
      <c r="AT332" s="19" t="s">
        <v>421</v>
      </c>
      <c r="AU332" s="19" t="s">
        <v>97</v>
      </c>
    </row>
    <row r="333" spans="1:65" s="2" customFormat="1" ht="55.5" customHeight="1">
      <c r="A333" s="37"/>
      <c r="B333" s="38"/>
      <c r="C333" s="195" t="s">
        <v>1432</v>
      </c>
      <c r="D333" s="195" t="s">
        <v>264</v>
      </c>
      <c r="E333" s="196" t="s">
        <v>6072</v>
      </c>
      <c r="F333" s="197" t="s">
        <v>6073</v>
      </c>
      <c r="G333" s="198" t="s">
        <v>518</v>
      </c>
      <c r="H333" s="199">
        <v>4</v>
      </c>
      <c r="I333" s="200"/>
      <c r="J333" s="201">
        <f>ROUND(I333*H333,2)</f>
        <v>0</v>
      </c>
      <c r="K333" s="197" t="s">
        <v>44</v>
      </c>
      <c r="L333" s="42"/>
      <c r="M333" s="202" t="s">
        <v>44</v>
      </c>
      <c r="N333" s="203" t="s">
        <v>53</v>
      </c>
      <c r="O333" s="67"/>
      <c r="P333" s="204">
        <f>O333*H333</f>
        <v>0</v>
      </c>
      <c r="Q333" s="204">
        <v>0</v>
      </c>
      <c r="R333" s="204">
        <f>Q333*H333</f>
        <v>0</v>
      </c>
      <c r="S333" s="204">
        <v>0</v>
      </c>
      <c r="T333" s="205">
        <f>S333*H333</f>
        <v>0</v>
      </c>
      <c r="U333" s="37"/>
      <c r="V333" s="37"/>
      <c r="W333" s="37"/>
      <c r="X333" s="37"/>
      <c r="Y333" s="37"/>
      <c r="Z333" s="37"/>
      <c r="AA333" s="37"/>
      <c r="AB333" s="37"/>
      <c r="AC333" s="37"/>
      <c r="AD333" s="37"/>
      <c r="AE333" s="37"/>
      <c r="AR333" s="206" t="s">
        <v>104</v>
      </c>
      <c r="AT333" s="206" t="s">
        <v>264</v>
      </c>
      <c r="AU333" s="206" t="s">
        <v>97</v>
      </c>
      <c r="AY333" s="19" t="s">
        <v>262</v>
      </c>
      <c r="BE333" s="207">
        <f>IF(N333="základní",J333,0)</f>
        <v>0</v>
      </c>
      <c r="BF333" s="207">
        <f>IF(N333="snížená",J333,0)</f>
        <v>0</v>
      </c>
      <c r="BG333" s="207">
        <f>IF(N333="zákl. přenesená",J333,0)</f>
        <v>0</v>
      </c>
      <c r="BH333" s="207">
        <f>IF(N333="sníž. přenesená",J333,0)</f>
        <v>0</v>
      </c>
      <c r="BI333" s="207">
        <f>IF(N333="nulová",J333,0)</f>
        <v>0</v>
      </c>
      <c r="BJ333" s="19" t="s">
        <v>89</v>
      </c>
      <c r="BK333" s="207">
        <f>ROUND(I333*H333,2)</f>
        <v>0</v>
      </c>
      <c r="BL333" s="19" t="s">
        <v>104</v>
      </c>
      <c r="BM333" s="206" t="s">
        <v>2166</v>
      </c>
    </row>
    <row r="334" spans="1:65" s="2" customFormat="1" ht="45">
      <c r="A334" s="37"/>
      <c r="B334" s="38"/>
      <c r="C334" s="39"/>
      <c r="D334" s="208" t="s">
        <v>421</v>
      </c>
      <c r="E334" s="39"/>
      <c r="F334" s="209" t="s">
        <v>6055</v>
      </c>
      <c r="G334" s="39"/>
      <c r="H334" s="39"/>
      <c r="I334" s="118"/>
      <c r="J334" s="39"/>
      <c r="K334" s="39"/>
      <c r="L334" s="42"/>
      <c r="M334" s="210"/>
      <c r="N334" s="211"/>
      <c r="O334" s="67"/>
      <c r="P334" s="67"/>
      <c r="Q334" s="67"/>
      <c r="R334" s="67"/>
      <c r="S334" s="67"/>
      <c r="T334" s="68"/>
      <c r="U334" s="37"/>
      <c r="V334" s="37"/>
      <c r="W334" s="37"/>
      <c r="X334" s="37"/>
      <c r="Y334" s="37"/>
      <c r="Z334" s="37"/>
      <c r="AA334" s="37"/>
      <c r="AB334" s="37"/>
      <c r="AC334" s="37"/>
      <c r="AD334" s="37"/>
      <c r="AE334" s="37"/>
      <c r="AT334" s="19" t="s">
        <v>421</v>
      </c>
      <c r="AU334" s="19" t="s">
        <v>97</v>
      </c>
    </row>
    <row r="335" spans="1:65" s="2" customFormat="1" ht="55.5" customHeight="1">
      <c r="A335" s="37"/>
      <c r="B335" s="38"/>
      <c r="C335" s="195" t="s">
        <v>1437</v>
      </c>
      <c r="D335" s="195" t="s">
        <v>264</v>
      </c>
      <c r="E335" s="196" t="s">
        <v>6074</v>
      </c>
      <c r="F335" s="197" t="s">
        <v>6075</v>
      </c>
      <c r="G335" s="198" t="s">
        <v>518</v>
      </c>
      <c r="H335" s="199">
        <v>2</v>
      </c>
      <c r="I335" s="200"/>
      <c r="J335" s="201">
        <f>ROUND(I335*H335,2)</f>
        <v>0</v>
      </c>
      <c r="K335" s="197" t="s">
        <v>44</v>
      </c>
      <c r="L335" s="42"/>
      <c r="M335" s="202" t="s">
        <v>44</v>
      </c>
      <c r="N335" s="203" t="s">
        <v>53</v>
      </c>
      <c r="O335" s="67"/>
      <c r="P335" s="204">
        <f>O335*H335</f>
        <v>0</v>
      </c>
      <c r="Q335" s="204">
        <v>0</v>
      </c>
      <c r="R335" s="204">
        <f>Q335*H335</f>
        <v>0</v>
      </c>
      <c r="S335" s="204">
        <v>0</v>
      </c>
      <c r="T335" s="205">
        <f>S335*H335</f>
        <v>0</v>
      </c>
      <c r="U335" s="37"/>
      <c r="V335" s="37"/>
      <c r="W335" s="37"/>
      <c r="X335" s="37"/>
      <c r="Y335" s="37"/>
      <c r="Z335" s="37"/>
      <c r="AA335" s="37"/>
      <c r="AB335" s="37"/>
      <c r="AC335" s="37"/>
      <c r="AD335" s="37"/>
      <c r="AE335" s="37"/>
      <c r="AR335" s="206" t="s">
        <v>104</v>
      </c>
      <c r="AT335" s="206" t="s">
        <v>264</v>
      </c>
      <c r="AU335" s="206" t="s">
        <v>97</v>
      </c>
      <c r="AY335" s="19" t="s">
        <v>262</v>
      </c>
      <c r="BE335" s="207">
        <f>IF(N335="základní",J335,0)</f>
        <v>0</v>
      </c>
      <c r="BF335" s="207">
        <f>IF(N335="snížená",J335,0)</f>
        <v>0</v>
      </c>
      <c r="BG335" s="207">
        <f>IF(N335="zákl. přenesená",J335,0)</f>
        <v>0</v>
      </c>
      <c r="BH335" s="207">
        <f>IF(N335="sníž. přenesená",J335,0)</f>
        <v>0</v>
      </c>
      <c r="BI335" s="207">
        <f>IF(N335="nulová",J335,0)</f>
        <v>0</v>
      </c>
      <c r="BJ335" s="19" t="s">
        <v>89</v>
      </c>
      <c r="BK335" s="207">
        <f>ROUND(I335*H335,2)</f>
        <v>0</v>
      </c>
      <c r="BL335" s="19" t="s">
        <v>104</v>
      </c>
      <c r="BM335" s="206" t="s">
        <v>2182</v>
      </c>
    </row>
    <row r="336" spans="1:65" s="2" customFormat="1" ht="45">
      <c r="A336" s="37"/>
      <c r="B336" s="38"/>
      <c r="C336" s="39"/>
      <c r="D336" s="208" t="s">
        <v>421</v>
      </c>
      <c r="E336" s="39"/>
      <c r="F336" s="209" t="s">
        <v>6055</v>
      </c>
      <c r="G336" s="39"/>
      <c r="H336" s="39"/>
      <c r="I336" s="118"/>
      <c r="J336" s="39"/>
      <c r="K336" s="39"/>
      <c r="L336" s="42"/>
      <c r="M336" s="210"/>
      <c r="N336" s="211"/>
      <c r="O336" s="67"/>
      <c r="P336" s="67"/>
      <c r="Q336" s="67"/>
      <c r="R336" s="67"/>
      <c r="S336" s="67"/>
      <c r="T336" s="68"/>
      <c r="U336" s="37"/>
      <c r="V336" s="37"/>
      <c r="W336" s="37"/>
      <c r="X336" s="37"/>
      <c r="Y336" s="37"/>
      <c r="Z336" s="37"/>
      <c r="AA336" s="37"/>
      <c r="AB336" s="37"/>
      <c r="AC336" s="37"/>
      <c r="AD336" s="37"/>
      <c r="AE336" s="37"/>
      <c r="AT336" s="19" t="s">
        <v>421</v>
      </c>
      <c r="AU336" s="19" t="s">
        <v>97</v>
      </c>
    </row>
    <row r="337" spans="1:65" s="2" customFormat="1" ht="55.5" customHeight="1">
      <c r="A337" s="37"/>
      <c r="B337" s="38"/>
      <c r="C337" s="195" t="s">
        <v>1446</v>
      </c>
      <c r="D337" s="195" t="s">
        <v>264</v>
      </c>
      <c r="E337" s="196" t="s">
        <v>6076</v>
      </c>
      <c r="F337" s="197" t="s">
        <v>6077</v>
      </c>
      <c r="G337" s="198" t="s">
        <v>518</v>
      </c>
      <c r="H337" s="199">
        <v>3</v>
      </c>
      <c r="I337" s="200"/>
      <c r="J337" s="201">
        <f>ROUND(I337*H337,2)</f>
        <v>0</v>
      </c>
      <c r="K337" s="197" t="s">
        <v>44</v>
      </c>
      <c r="L337" s="42"/>
      <c r="M337" s="202" t="s">
        <v>44</v>
      </c>
      <c r="N337" s="203" t="s">
        <v>53</v>
      </c>
      <c r="O337" s="67"/>
      <c r="P337" s="204">
        <f>O337*H337</f>
        <v>0</v>
      </c>
      <c r="Q337" s="204">
        <v>0</v>
      </c>
      <c r="R337" s="204">
        <f>Q337*H337</f>
        <v>0</v>
      </c>
      <c r="S337" s="204">
        <v>0</v>
      </c>
      <c r="T337" s="205">
        <f>S337*H337</f>
        <v>0</v>
      </c>
      <c r="U337" s="37"/>
      <c r="V337" s="37"/>
      <c r="W337" s="37"/>
      <c r="X337" s="37"/>
      <c r="Y337" s="37"/>
      <c r="Z337" s="37"/>
      <c r="AA337" s="37"/>
      <c r="AB337" s="37"/>
      <c r="AC337" s="37"/>
      <c r="AD337" s="37"/>
      <c r="AE337" s="37"/>
      <c r="AR337" s="206" t="s">
        <v>104</v>
      </c>
      <c r="AT337" s="206" t="s">
        <v>264</v>
      </c>
      <c r="AU337" s="206" t="s">
        <v>97</v>
      </c>
      <c r="AY337" s="19" t="s">
        <v>262</v>
      </c>
      <c r="BE337" s="207">
        <f>IF(N337="základní",J337,0)</f>
        <v>0</v>
      </c>
      <c r="BF337" s="207">
        <f>IF(N337="snížená",J337,0)</f>
        <v>0</v>
      </c>
      <c r="BG337" s="207">
        <f>IF(N337="zákl. přenesená",J337,0)</f>
        <v>0</v>
      </c>
      <c r="BH337" s="207">
        <f>IF(N337="sníž. přenesená",J337,0)</f>
        <v>0</v>
      </c>
      <c r="BI337" s="207">
        <f>IF(N337="nulová",J337,0)</f>
        <v>0</v>
      </c>
      <c r="BJ337" s="19" t="s">
        <v>89</v>
      </c>
      <c r="BK337" s="207">
        <f>ROUND(I337*H337,2)</f>
        <v>0</v>
      </c>
      <c r="BL337" s="19" t="s">
        <v>104</v>
      </c>
      <c r="BM337" s="206" t="s">
        <v>2198</v>
      </c>
    </row>
    <row r="338" spans="1:65" s="2" customFormat="1" ht="45">
      <c r="A338" s="37"/>
      <c r="B338" s="38"/>
      <c r="C338" s="39"/>
      <c r="D338" s="208" t="s">
        <v>421</v>
      </c>
      <c r="E338" s="39"/>
      <c r="F338" s="209" t="s">
        <v>6055</v>
      </c>
      <c r="G338" s="39"/>
      <c r="H338" s="39"/>
      <c r="I338" s="118"/>
      <c r="J338" s="39"/>
      <c r="K338" s="39"/>
      <c r="L338" s="42"/>
      <c r="M338" s="210"/>
      <c r="N338" s="211"/>
      <c r="O338" s="67"/>
      <c r="P338" s="67"/>
      <c r="Q338" s="67"/>
      <c r="R338" s="67"/>
      <c r="S338" s="67"/>
      <c r="T338" s="68"/>
      <c r="U338" s="37"/>
      <c r="V338" s="37"/>
      <c r="W338" s="37"/>
      <c r="X338" s="37"/>
      <c r="Y338" s="37"/>
      <c r="Z338" s="37"/>
      <c r="AA338" s="37"/>
      <c r="AB338" s="37"/>
      <c r="AC338" s="37"/>
      <c r="AD338" s="37"/>
      <c r="AE338" s="37"/>
      <c r="AT338" s="19" t="s">
        <v>421</v>
      </c>
      <c r="AU338" s="19" t="s">
        <v>97</v>
      </c>
    </row>
    <row r="339" spans="1:65" s="2" customFormat="1" ht="55.5" customHeight="1">
      <c r="A339" s="37"/>
      <c r="B339" s="38"/>
      <c r="C339" s="195" t="s">
        <v>1451</v>
      </c>
      <c r="D339" s="195" t="s">
        <v>264</v>
      </c>
      <c r="E339" s="196" t="s">
        <v>6078</v>
      </c>
      <c r="F339" s="197" t="s">
        <v>6079</v>
      </c>
      <c r="G339" s="198" t="s">
        <v>518</v>
      </c>
      <c r="H339" s="199">
        <v>9</v>
      </c>
      <c r="I339" s="200"/>
      <c r="J339" s="201">
        <f>ROUND(I339*H339,2)</f>
        <v>0</v>
      </c>
      <c r="K339" s="197" t="s">
        <v>44</v>
      </c>
      <c r="L339" s="42"/>
      <c r="M339" s="202" t="s">
        <v>44</v>
      </c>
      <c r="N339" s="203" t="s">
        <v>53</v>
      </c>
      <c r="O339" s="67"/>
      <c r="P339" s="204">
        <f>O339*H339</f>
        <v>0</v>
      </c>
      <c r="Q339" s="204">
        <v>0</v>
      </c>
      <c r="R339" s="204">
        <f>Q339*H339</f>
        <v>0</v>
      </c>
      <c r="S339" s="204">
        <v>0</v>
      </c>
      <c r="T339" s="205">
        <f>S339*H339</f>
        <v>0</v>
      </c>
      <c r="U339" s="37"/>
      <c r="V339" s="37"/>
      <c r="W339" s="37"/>
      <c r="X339" s="37"/>
      <c r="Y339" s="37"/>
      <c r="Z339" s="37"/>
      <c r="AA339" s="37"/>
      <c r="AB339" s="37"/>
      <c r="AC339" s="37"/>
      <c r="AD339" s="37"/>
      <c r="AE339" s="37"/>
      <c r="AR339" s="206" t="s">
        <v>104</v>
      </c>
      <c r="AT339" s="206" t="s">
        <v>264</v>
      </c>
      <c r="AU339" s="206" t="s">
        <v>97</v>
      </c>
      <c r="AY339" s="19" t="s">
        <v>262</v>
      </c>
      <c r="BE339" s="207">
        <f>IF(N339="základní",J339,0)</f>
        <v>0</v>
      </c>
      <c r="BF339" s="207">
        <f>IF(N339="snížená",J339,0)</f>
        <v>0</v>
      </c>
      <c r="BG339" s="207">
        <f>IF(N339="zákl. přenesená",J339,0)</f>
        <v>0</v>
      </c>
      <c r="BH339" s="207">
        <f>IF(N339="sníž. přenesená",J339,0)</f>
        <v>0</v>
      </c>
      <c r="BI339" s="207">
        <f>IF(N339="nulová",J339,0)</f>
        <v>0</v>
      </c>
      <c r="BJ339" s="19" t="s">
        <v>89</v>
      </c>
      <c r="BK339" s="207">
        <f>ROUND(I339*H339,2)</f>
        <v>0</v>
      </c>
      <c r="BL339" s="19" t="s">
        <v>104</v>
      </c>
      <c r="BM339" s="206" t="s">
        <v>2207</v>
      </c>
    </row>
    <row r="340" spans="1:65" s="2" customFormat="1" ht="45">
      <c r="A340" s="37"/>
      <c r="B340" s="38"/>
      <c r="C340" s="39"/>
      <c r="D340" s="208" t="s">
        <v>421</v>
      </c>
      <c r="E340" s="39"/>
      <c r="F340" s="209" t="s">
        <v>6055</v>
      </c>
      <c r="G340" s="39"/>
      <c r="H340" s="39"/>
      <c r="I340" s="118"/>
      <c r="J340" s="39"/>
      <c r="K340" s="39"/>
      <c r="L340" s="42"/>
      <c r="M340" s="210"/>
      <c r="N340" s="211"/>
      <c r="O340" s="67"/>
      <c r="P340" s="67"/>
      <c r="Q340" s="67"/>
      <c r="R340" s="67"/>
      <c r="S340" s="67"/>
      <c r="T340" s="68"/>
      <c r="U340" s="37"/>
      <c r="V340" s="37"/>
      <c r="W340" s="37"/>
      <c r="X340" s="37"/>
      <c r="Y340" s="37"/>
      <c r="Z340" s="37"/>
      <c r="AA340" s="37"/>
      <c r="AB340" s="37"/>
      <c r="AC340" s="37"/>
      <c r="AD340" s="37"/>
      <c r="AE340" s="37"/>
      <c r="AT340" s="19" t="s">
        <v>421</v>
      </c>
      <c r="AU340" s="19" t="s">
        <v>97</v>
      </c>
    </row>
    <row r="341" spans="1:65" s="2" customFormat="1" ht="55.5" customHeight="1">
      <c r="A341" s="37"/>
      <c r="B341" s="38"/>
      <c r="C341" s="195" t="s">
        <v>1456</v>
      </c>
      <c r="D341" s="195" t="s">
        <v>264</v>
      </c>
      <c r="E341" s="196" t="s">
        <v>6080</v>
      </c>
      <c r="F341" s="197" t="s">
        <v>6081</v>
      </c>
      <c r="G341" s="198" t="s">
        <v>518</v>
      </c>
      <c r="H341" s="199">
        <v>4</v>
      </c>
      <c r="I341" s="200"/>
      <c r="J341" s="201">
        <f>ROUND(I341*H341,2)</f>
        <v>0</v>
      </c>
      <c r="K341" s="197" t="s">
        <v>44</v>
      </c>
      <c r="L341" s="42"/>
      <c r="M341" s="202" t="s">
        <v>44</v>
      </c>
      <c r="N341" s="203" t="s">
        <v>53</v>
      </c>
      <c r="O341" s="67"/>
      <c r="P341" s="204">
        <f>O341*H341</f>
        <v>0</v>
      </c>
      <c r="Q341" s="204">
        <v>0</v>
      </c>
      <c r="R341" s="204">
        <f>Q341*H341</f>
        <v>0</v>
      </c>
      <c r="S341" s="204">
        <v>0</v>
      </c>
      <c r="T341" s="205">
        <f>S341*H341</f>
        <v>0</v>
      </c>
      <c r="U341" s="37"/>
      <c r="V341" s="37"/>
      <c r="W341" s="37"/>
      <c r="X341" s="37"/>
      <c r="Y341" s="37"/>
      <c r="Z341" s="37"/>
      <c r="AA341" s="37"/>
      <c r="AB341" s="37"/>
      <c r="AC341" s="37"/>
      <c r="AD341" s="37"/>
      <c r="AE341" s="37"/>
      <c r="AR341" s="206" t="s">
        <v>104</v>
      </c>
      <c r="AT341" s="206" t="s">
        <v>264</v>
      </c>
      <c r="AU341" s="206" t="s">
        <v>97</v>
      </c>
      <c r="AY341" s="19" t="s">
        <v>262</v>
      </c>
      <c r="BE341" s="207">
        <f>IF(N341="základní",J341,0)</f>
        <v>0</v>
      </c>
      <c r="BF341" s="207">
        <f>IF(N341="snížená",J341,0)</f>
        <v>0</v>
      </c>
      <c r="BG341" s="207">
        <f>IF(N341="zákl. přenesená",J341,0)</f>
        <v>0</v>
      </c>
      <c r="BH341" s="207">
        <f>IF(N341="sníž. přenesená",J341,0)</f>
        <v>0</v>
      </c>
      <c r="BI341" s="207">
        <f>IF(N341="nulová",J341,0)</f>
        <v>0</v>
      </c>
      <c r="BJ341" s="19" t="s">
        <v>89</v>
      </c>
      <c r="BK341" s="207">
        <f>ROUND(I341*H341,2)</f>
        <v>0</v>
      </c>
      <c r="BL341" s="19" t="s">
        <v>104</v>
      </c>
      <c r="BM341" s="206" t="s">
        <v>2216</v>
      </c>
    </row>
    <row r="342" spans="1:65" s="2" customFormat="1" ht="45">
      <c r="A342" s="37"/>
      <c r="B342" s="38"/>
      <c r="C342" s="39"/>
      <c r="D342" s="208" t="s">
        <v>421</v>
      </c>
      <c r="E342" s="39"/>
      <c r="F342" s="209" t="s">
        <v>6055</v>
      </c>
      <c r="G342" s="39"/>
      <c r="H342" s="39"/>
      <c r="I342" s="118"/>
      <c r="J342" s="39"/>
      <c r="K342" s="39"/>
      <c r="L342" s="42"/>
      <c r="M342" s="210"/>
      <c r="N342" s="211"/>
      <c r="O342" s="67"/>
      <c r="P342" s="67"/>
      <c r="Q342" s="67"/>
      <c r="R342" s="67"/>
      <c r="S342" s="67"/>
      <c r="T342" s="68"/>
      <c r="U342" s="37"/>
      <c r="V342" s="37"/>
      <c r="W342" s="37"/>
      <c r="X342" s="37"/>
      <c r="Y342" s="37"/>
      <c r="Z342" s="37"/>
      <c r="AA342" s="37"/>
      <c r="AB342" s="37"/>
      <c r="AC342" s="37"/>
      <c r="AD342" s="37"/>
      <c r="AE342" s="37"/>
      <c r="AT342" s="19" t="s">
        <v>421</v>
      </c>
      <c r="AU342" s="19" t="s">
        <v>97</v>
      </c>
    </row>
    <row r="343" spans="1:65" s="2" customFormat="1" ht="55.5" customHeight="1">
      <c r="A343" s="37"/>
      <c r="B343" s="38"/>
      <c r="C343" s="195" t="s">
        <v>1464</v>
      </c>
      <c r="D343" s="195" t="s">
        <v>264</v>
      </c>
      <c r="E343" s="196" t="s">
        <v>6082</v>
      </c>
      <c r="F343" s="197" t="s">
        <v>6083</v>
      </c>
      <c r="G343" s="198" t="s">
        <v>518</v>
      </c>
      <c r="H343" s="199">
        <v>2</v>
      </c>
      <c r="I343" s="200"/>
      <c r="J343" s="201">
        <f>ROUND(I343*H343,2)</f>
        <v>0</v>
      </c>
      <c r="K343" s="197" t="s">
        <v>44</v>
      </c>
      <c r="L343" s="42"/>
      <c r="M343" s="202" t="s">
        <v>44</v>
      </c>
      <c r="N343" s="203" t="s">
        <v>53</v>
      </c>
      <c r="O343" s="67"/>
      <c r="P343" s="204">
        <f>O343*H343</f>
        <v>0</v>
      </c>
      <c r="Q343" s="204">
        <v>0</v>
      </c>
      <c r="R343" s="204">
        <f>Q343*H343</f>
        <v>0</v>
      </c>
      <c r="S343" s="204">
        <v>0</v>
      </c>
      <c r="T343" s="205">
        <f>S343*H343</f>
        <v>0</v>
      </c>
      <c r="U343" s="37"/>
      <c r="V343" s="37"/>
      <c r="W343" s="37"/>
      <c r="X343" s="37"/>
      <c r="Y343" s="37"/>
      <c r="Z343" s="37"/>
      <c r="AA343" s="37"/>
      <c r="AB343" s="37"/>
      <c r="AC343" s="37"/>
      <c r="AD343" s="37"/>
      <c r="AE343" s="37"/>
      <c r="AR343" s="206" t="s">
        <v>104</v>
      </c>
      <c r="AT343" s="206" t="s">
        <v>264</v>
      </c>
      <c r="AU343" s="206" t="s">
        <v>97</v>
      </c>
      <c r="AY343" s="19" t="s">
        <v>262</v>
      </c>
      <c r="BE343" s="207">
        <f>IF(N343="základní",J343,0)</f>
        <v>0</v>
      </c>
      <c r="BF343" s="207">
        <f>IF(N343="snížená",J343,0)</f>
        <v>0</v>
      </c>
      <c r="BG343" s="207">
        <f>IF(N343="zákl. přenesená",J343,0)</f>
        <v>0</v>
      </c>
      <c r="BH343" s="207">
        <f>IF(N343="sníž. přenesená",J343,0)</f>
        <v>0</v>
      </c>
      <c r="BI343" s="207">
        <f>IF(N343="nulová",J343,0)</f>
        <v>0</v>
      </c>
      <c r="BJ343" s="19" t="s">
        <v>89</v>
      </c>
      <c r="BK343" s="207">
        <f>ROUND(I343*H343,2)</f>
        <v>0</v>
      </c>
      <c r="BL343" s="19" t="s">
        <v>104</v>
      </c>
      <c r="BM343" s="206" t="s">
        <v>2252</v>
      </c>
    </row>
    <row r="344" spans="1:65" s="2" customFormat="1" ht="45">
      <c r="A344" s="37"/>
      <c r="B344" s="38"/>
      <c r="C344" s="39"/>
      <c r="D344" s="208" t="s">
        <v>421</v>
      </c>
      <c r="E344" s="39"/>
      <c r="F344" s="209" t="s">
        <v>6055</v>
      </c>
      <c r="G344" s="39"/>
      <c r="H344" s="39"/>
      <c r="I344" s="118"/>
      <c r="J344" s="39"/>
      <c r="K344" s="39"/>
      <c r="L344" s="42"/>
      <c r="M344" s="210"/>
      <c r="N344" s="211"/>
      <c r="O344" s="67"/>
      <c r="P344" s="67"/>
      <c r="Q344" s="67"/>
      <c r="R344" s="67"/>
      <c r="S344" s="67"/>
      <c r="T344" s="68"/>
      <c r="U344" s="37"/>
      <c r="V344" s="37"/>
      <c r="W344" s="37"/>
      <c r="X344" s="37"/>
      <c r="Y344" s="37"/>
      <c r="Z344" s="37"/>
      <c r="AA344" s="37"/>
      <c r="AB344" s="37"/>
      <c r="AC344" s="37"/>
      <c r="AD344" s="37"/>
      <c r="AE344" s="37"/>
      <c r="AT344" s="19" t="s">
        <v>421</v>
      </c>
      <c r="AU344" s="19" t="s">
        <v>97</v>
      </c>
    </row>
    <row r="345" spans="1:65" s="2" customFormat="1" ht="55.5" customHeight="1">
      <c r="A345" s="37"/>
      <c r="B345" s="38"/>
      <c r="C345" s="195" t="s">
        <v>1469</v>
      </c>
      <c r="D345" s="195" t="s">
        <v>264</v>
      </c>
      <c r="E345" s="196" t="s">
        <v>6084</v>
      </c>
      <c r="F345" s="197" t="s">
        <v>6085</v>
      </c>
      <c r="G345" s="198" t="s">
        <v>518</v>
      </c>
      <c r="H345" s="199">
        <v>14</v>
      </c>
      <c r="I345" s="200"/>
      <c r="J345" s="201">
        <f>ROUND(I345*H345,2)</f>
        <v>0</v>
      </c>
      <c r="K345" s="197" t="s">
        <v>44</v>
      </c>
      <c r="L345" s="42"/>
      <c r="M345" s="202" t="s">
        <v>44</v>
      </c>
      <c r="N345" s="203" t="s">
        <v>53</v>
      </c>
      <c r="O345" s="67"/>
      <c r="P345" s="204">
        <f>O345*H345</f>
        <v>0</v>
      </c>
      <c r="Q345" s="204">
        <v>0</v>
      </c>
      <c r="R345" s="204">
        <f>Q345*H345</f>
        <v>0</v>
      </c>
      <c r="S345" s="204">
        <v>0</v>
      </c>
      <c r="T345" s="205">
        <f>S345*H345</f>
        <v>0</v>
      </c>
      <c r="U345" s="37"/>
      <c r="V345" s="37"/>
      <c r="W345" s="37"/>
      <c r="X345" s="37"/>
      <c r="Y345" s="37"/>
      <c r="Z345" s="37"/>
      <c r="AA345" s="37"/>
      <c r="AB345" s="37"/>
      <c r="AC345" s="37"/>
      <c r="AD345" s="37"/>
      <c r="AE345" s="37"/>
      <c r="AR345" s="206" t="s">
        <v>104</v>
      </c>
      <c r="AT345" s="206" t="s">
        <v>264</v>
      </c>
      <c r="AU345" s="206" t="s">
        <v>97</v>
      </c>
      <c r="AY345" s="19" t="s">
        <v>262</v>
      </c>
      <c r="BE345" s="207">
        <f>IF(N345="základní",J345,0)</f>
        <v>0</v>
      </c>
      <c r="BF345" s="207">
        <f>IF(N345="snížená",J345,0)</f>
        <v>0</v>
      </c>
      <c r="BG345" s="207">
        <f>IF(N345="zákl. přenesená",J345,0)</f>
        <v>0</v>
      </c>
      <c r="BH345" s="207">
        <f>IF(N345="sníž. přenesená",J345,0)</f>
        <v>0</v>
      </c>
      <c r="BI345" s="207">
        <f>IF(N345="nulová",J345,0)</f>
        <v>0</v>
      </c>
      <c r="BJ345" s="19" t="s">
        <v>89</v>
      </c>
      <c r="BK345" s="207">
        <f>ROUND(I345*H345,2)</f>
        <v>0</v>
      </c>
      <c r="BL345" s="19" t="s">
        <v>104</v>
      </c>
      <c r="BM345" s="206" t="s">
        <v>2264</v>
      </c>
    </row>
    <row r="346" spans="1:65" s="2" customFormat="1" ht="45">
      <c r="A346" s="37"/>
      <c r="B346" s="38"/>
      <c r="C346" s="39"/>
      <c r="D346" s="208" t="s">
        <v>421</v>
      </c>
      <c r="E346" s="39"/>
      <c r="F346" s="209" t="s">
        <v>6055</v>
      </c>
      <c r="G346" s="39"/>
      <c r="H346" s="39"/>
      <c r="I346" s="118"/>
      <c r="J346" s="39"/>
      <c r="K346" s="39"/>
      <c r="L346" s="42"/>
      <c r="M346" s="210"/>
      <c r="N346" s="211"/>
      <c r="O346" s="67"/>
      <c r="P346" s="67"/>
      <c r="Q346" s="67"/>
      <c r="R346" s="67"/>
      <c r="S346" s="67"/>
      <c r="T346" s="68"/>
      <c r="U346" s="37"/>
      <c r="V346" s="37"/>
      <c r="W346" s="37"/>
      <c r="X346" s="37"/>
      <c r="Y346" s="37"/>
      <c r="Z346" s="37"/>
      <c r="AA346" s="37"/>
      <c r="AB346" s="37"/>
      <c r="AC346" s="37"/>
      <c r="AD346" s="37"/>
      <c r="AE346" s="37"/>
      <c r="AT346" s="19" t="s">
        <v>421</v>
      </c>
      <c r="AU346" s="19" t="s">
        <v>97</v>
      </c>
    </row>
    <row r="347" spans="1:65" s="2" customFormat="1" ht="55.5" customHeight="1">
      <c r="A347" s="37"/>
      <c r="B347" s="38"/>
      <c r="C347" s="195" t="s">
        <v>1474</v>
      </c>
      <c r="D347" s="195" t="s">
        <v>264</v>
      </c>
      <c r="E347" s="196" t="s">
        <v>6086</v>
      </c>
      <c r="F347" s="197" t="s">
        <v>6087</v>
      </c>
      <c r="G347" s="198" t="s">
        <v>518</v>
      </c>
      <c r="H347" s="199">
        <v>3</v>
      </c>
      <c r="I347" s="200"/>
      <c r="J347" s="201">
        <f>ROUND(I347*H347,2)</f>
        <v>0</v>
      </c>
      <c r="K347" s="197" t="s">
        <v>44</v>
      </c>
      <c r="L347" s="42"/>
      <c r="M347" s="202" t="s">
        <v>44</v>
      </c>
      <c r="N347" s="203" t="s">
        <v>53</v>
      </c>
      <c r="O347" s="67"/>
      <c r="P347" s="204">
        <f>O347*H347</f>
        <v>0</v>
      </c>
      <c r="Q347" s="204">
        <v>0</v>
      </c>
      <c r="R347" s="204">
        <f>Q347*H347</f>
        <v>0</v>
      </c>
      <c r="S347" s="204">
        <v>0</v>
      </c>
      <c r="T347" s="205">
        <f>S347*H347</f>
        <v>0</v>
      </c>
      <c r="U347" s="37"/>
      <c r="V347" s="37"/>
      <c r="W347" s="37"/>
      <c r="X347" s="37"/>
      <c r="Y347" s="37"/>
      <c r="Z347" s="37"/>
      <c r="AA347" s="37"/>
      <c r="AB347" s="37"/>
      <c r="AC347" s="37"/>
      <c r="AD347" s="37"/>
      <c r="AE347" s="37"/>
      <c r="AR347" s="206" t="s">
        <v>104</v>
      </c>
      <c r="AT347" s="206" t="s">
        <v>264</v>
      </c>
      <c r="AU347" s="206" t="s">
        <v>97</v>
      </c>
      <c r="AY347" s="19" t="s">
        <v>262</v>
      </c>
      <c r="BE347" s="207">
        <f>IF(N347="základní",J347,0)</f>
        <v>0</v>
      </c>
      <c r="BF347" s="207">
        <f>IF(N347="snížená",J347,0)</f>
        <v>0</v>
      </c>
      <c r="BG347" s="207">
        <f>IF(N347="zákl. přenesená",J347,0)</f>
        <v>0</v>
      </c>
      <c r="BH347" s="207">
        <f>IF(N347="sníž. přenesená",J347,0)</f>
        <v>0</v>
      </c>
      <c r="BI347" s="207">
        <f>IF(N347="nulová",J347,0)</f>
        <v>0</v>
      </c>
      <c r="BJ347" s="19" t="s">
        <v>89</v>
      </c>
      <c r="BK347" s="207">
        <f>ROUND(I347*H347,2)</f>
        <v>0</v>
      </c>
      <c r="BL347" s="19" t="s">
        <v>104</v>
      </c>
      <c r="BM347" s="206" t="s">
        <v>2288</v>
      </c>
    </row>
    <row r="348" spans="1:65" s="2" customFormat="1" ht="27">
      <c r="A348" s="37"/>
      <c r="B348" s="38"/>
      <c r="C348" s="39"/>
      <c r="D348" s="208" t="s">
        <v>421</v>
      </c>
      <c r="E348" s="39"/>
      <c r="F348" s="209" t="s">
        <v>6088</v>
      </c>
      <c r="G348" s="39"/>
      <c r="H348" s="39"/>
      <c r="I348" s="118"/>
      <c r="J348" s="39"/>
      <c r="K348" s="39"/>
      <c r="L348" s="42"/>
      <c r="M348" s="210"/>
      <c r="N348" s="211"/>
      <c r="O348" s="67"/>
      <c r="P348" s="67"/>
      <c r="Q348" s="67"/>
      <c r="R348" s="67"/>
      <c r="S348" s="67"/>
      <c r="T348" s="68"/>
      <c r="U348" s="37"/>
      <c r="V348" s="37"/>
      <c r="W348" s="37"/>
      <c r="X348" s="37"/>
      <c r="Y348" s="37"/>
      <c r="Z348" s="37"/>
      <c r="AA348" s="37"/>
      <c r="AB348" s="37"/>
      <c r="AC348" s="37"/>
      <c r="AD348" s="37"/>
      <c r="AE348" s="37"/>
      <c r="AT348" s="19" t="s">
        <v>421</v>
      </c>
      <c r="AU348" s="19" t="s">
        <v>97</v>
      </c>
    </row>
    <row r="349" spans="1:65" s="2" customFormat="1" ht="55.5" customHeight="1">
      <c r="A349" s="37"/>
      <c r="B349" s="38"/>
      <c r="C349" s="195" t="s">
        <v>1479</v>
      </c>
      <c r="D349" s="195" t="s">
        <v>264</v>
      </c>
      <c r="E349" s="196" t="s">
        <v>6089</v>
      </c>
      <c r="F349" s="197" t="s">
        <v>6090</v>
      </c>
      <c r="G349" s="198" t="s">
        <v>518</v>
      </c>
      <c r="H349" s="199">
        <v>2</v>
      </c>
      <c r="I349" s="200"/>
      <c r="J349" s="201">
        <f>ROUND(I349*H349,2)</f>
        <v>0</v>
      </c>
      <c r="K349" s="197" t="s">
        <v>44</v>
      </c>
      <c r="L349" s="42"/>
      <c r="M349" s="202" t="s">
        <v>44</v>
      </c>
      <c r="N349" s="203" t="s">
        <v>53</v>
      </c>
      <c r="O349" s="67"/>
      <c r="P349" s="204">
        <f>O349*H349</f>
        <v>0</v>
      </c>
      <c r="Q349" s="204">
        <v>0</v>
      </c>
      <c r="R349" s="204">
        <f>Q349*H349</f>
        <v>0</v>
      </c>
      <c r="S349" s="204">
        <v>0</v>
      </c>
      <c r="T349" s="205">
        <f>S349*H349</f>
        <v>0</v>
      </c>
      <c r="U349" s="37"/>
      <c r="V349" s="37"/>
      <c r="W349" s="37"/>
      <c r="X349" s="37"/>
      <c r="Y349" s="37"/>
      <c r="Z349" s="37"/>
      <c r="AA349" s="37"/>
      <c r="AB349" s="37"/>
      <c r="AC349" s="37"/>
      <c r="AD349" s="37"/>
      <c r="AE349" s="37"/>
      <c r="AR349" s="206" t="s">
        <v>104</v>
      </c>
      <c r="AT349" s="206" t="s">
        <v>264</v>
      </c>
      <c r="AU349" s="206" t="s">
        <v>97</v>
      </c>
      <c r="AY349" s="19" t="s">
        <v>262</v>
      </c>
      <c r="BE349" s="207">
        <f>IF(N349="základní",J349,0)</f>
        <v>0</v>
      </c>
      <c r="BF349" s="207">
        <f>IF(N349="snížená",J349,0)</f>
        <v>0</v>
      </c>
      <c r="BG349" s="207">
        <f>IF(N349="zákl. přenesená",J349,0)</f>
        <v>0</v>
      </c>
      <c r="BH349" s="207">
        <f>IF(N349="sníž. přenesená",J349,0)</f>
        <v>0</v>
      </c>
      <c r="BI349" s="207">
        <f>IF(N349="nulová",J349,0)</f>
        <v>0</v>
      </c>
      <c r="BJ349" s="19" t="s">
        <v>89</v>
      </c>
      <c r="BK349" s="207">
        <f>ROUND(I349*H349,2)</f>
        <v>0</v>
      </c>
      <c r="BL349" s="19" t="s">
        <v>104</v>
      </c>
      <c r="BM349" s="206" t="s">
        <v>2298</v>
      </c>
    </row>
    <row r="350" spans="1:65" s="2" customFormat="1" ht="27">
      <c r="A350" s="37"/>
      <c r="B350" s="38"/>
      <c r="C350" s="39"/>
      <c r="D350" s="208" t="s">
        <v>421</v>
      </c>
      <c r="E350" s="39"/>
      <c r="F350" s="209" t="s">
        <v>6091</v>
      </c>
      <c r="G350" s="39"/>
      <c r="H350" s="39"/>
      <c r="I350" s="118"/>
      <c r="J350" s="39"/>
      <c r="K350" s="39"/>
      <c r="L350" s="42"/>
      <c r="M350" s="210"/>
      <c r="N350" s="211"/>
      <c r="O350" s="67"/>
      <c r="P350" s="67"/>
      <c r="Q350" s="67"/>
      <c r="R350" s="67"/>
      <c r="S350" s="67"/>
      <c r="T350" s="68"/>
      <c r="U350" s="37"/>
      <c r="V350" s="37"/>
      <c r="W350" s="37"/>
      <c r="X350" s="37"/>
      <c r="Y350" s="37"/>
      <c r="Z350" s="37"/>
      <c r="AA350" s="37"/>
      <c r="AB350" s="37"/>
      <c r="AC350" s="37"/>
      <c r="AD350" s="37"/>
      <c r="AE350" s="37"/>
      <c r="AT350" s="19" t="s">
        <v>421</v>
      </c>
      <c r="AU350" s="19" t="s">
        <v>97</v>
      </c>
    </row>
    <row r="351" spans="1:65" s="2" customFormat="1" ht="55.5" customHeight="1">
      <c r="A351" s="37"/>
      <c r="B351" s="38"/>
      <c r="C351" s="195" t="s">
        <v>1483</v>
      </c>
      <c r="D351" s="195" t="s">
        <v>264</v>
      </c>
      <c r="E351" s="196" t="s">
        <v>6092</v>
      </c>
      <c r="F351" s="197" t="s">
        <v>6093</v>
      </c>
      <c r="G351" s="198" t="s">
        <v>518</v>
      </c>
      <c r="H351" s="199">
        <v>12</v>
      </c>
      <c r="I351" s="200"/>
      <c r="J351" s="201">
        <f>ROUND(I351*H351,2)</f>
        <v>0</v>
      </c>
      <c r="K351" s="197" t="s">
        <v>44</v>
      </c>
      <c r="L351" s="42"/>
      <c r="M351" s="202" t="s">
        <v>44</v>
      </c>
      <c r="N351" s="203" t="s">
        <v>53</v>
      </c>
      <c r="O351" s="67"/>
      <c r="P351" s="204">
        <f>O351*H351</f>
        <v>0</v>
      </c>
      <c r="Q351" s="204">
        <v>0</v>
      </c>
      <c r="R351" s="204">
        <f>Q351*H351</f>
        <v>0</v>
      </c>
      <c r="S351" s="204">
        <v>0</v>
      </c>
      <c r="T351" s="205">
        <f>S351*H351</f>
        <v>0</v>
      </c>
      <c r="U351" s="37"/>
      <c r="V351" s="37"/>
      <c r="W351" s="37"/>
      <c r="X351" s="37"/>
      <c r="Y351" s="37"/>
      <c r="Z351" s="37"/>
      <c r="AA351" s="37"/>
      <c r="AB351" s="37"/>
      <c r="AC351" s="37"/>
      <c r="AD351" s="37"/>
      <c r="AE351" s="37"/>
      <c r="AR351" s="206" t="s">
        <v>104</v>
      </c>
      <c r="AT351" s="206" t="s">
        <v>264</v>
      </c>
      <c r="AU351" s="206" t="s">
        <v>97</v>
      </c>
      <c r="AY351" s="19" t="s">
        <v>262</v>
      </c>
      <c r="BE351" s="207">
        <f>IF(N351="základní",J351,0)</f>
        <v>0</v>
      </c>
      <c r="BF351" s="207">
        <f>IF(N351="snížená",J351,0)</f>
        <v>0</v>
      </c>
      <c r="BG351" s="207">
        <f>IF(N351="zákl. přenesená",J351,0)</f>
        <v>0</v>
      </c>
      <c r="BH351" s="207">
        <f>IF(N351="sníž. přenesená",J351,0)</f>
        <v>0</v>
      </c>
      <c r="BI351" s="207">
        <f>IF(N351="nulová",J351,0)</f>
        <v>0</v>
      </c>
      <c r="BJ351" s="19" t="s">
        <v>89</v>
      </c>
      <c r="BK351" s="207">
        <f>ROUND(I351*H351,2)</f>
        <v>0</v>
      </c>
      <c r="BL351" s="19" t="s">
        <v>104</v>
      </c>
      <c r="BM351" s="206" t="s">
        <v>2304</v>
      </c>
    </row>
    <row r="352" spans="1:65" s="2" customFormat="1" ht="27">
      <c r="A352" s="37"/>
      <c r="B352" s="38"/>
      <c r="C352" s="39"/>
      <c r="D352" s="208" t="s">
        <v>421</v>
      </c>
      <c r="E352" s="39"/>
      <c r="F352" s="209" t="s">
        <v>6091</v>
      </c>
      <c r="G352" s="39"/>
      <c r="H352" s="39"/>
      <c r="I352" s="118"/>
      <c r="J352" s="39"/>
      <c r="K352" s="39"/>
      <c r="L352" s="42"/>
      <c r="M352" s="210"/>
      <c r="N352" s="211"/>
      <c r="O352" s="67"/>
      <c r="P352" s="67"/>
      <c r="Q352" s="67"/>
      <c r="R352" s="67"/>
      <c r="S352" s="67"/>
      <c r="T352" s="68"/>
      <c r="U352" s="37"/>
      <c r="V352" s="37"/>
      <c r="W352" s="37"/>
      <c r="X352" s="37"/>
      <c r="Y352" s="37"/>
      <c r="Z352" s="37"/>
      <c r="AA352" s="37"/>
      <c r="AB352" s="37"/>
      <c r="AC352" s="37"/>
      <c r="AD352" s="37"/>
      <c r="AE352" s="37"/>
      <c r="AT352" s="19" t="s">
        <v>421</v>
      </c>
      <c r="AU352" s="19" t="s">
        <v>97</v>
      </c>
    </row>
    <row r="353" spans="1:65" s="2" customFormat="1" ht="21.75" customHeight="1">
      <c r="A353" s="37"/>
      <c r="B353" s="38"/>
      <c r="C353" s="195" t="s">
        <v>1487</v>
      </c>
      <c r="D353" s="195" t="s">
        <v>264</v>
      </c>
      <c r="E353" s="196" t="s">
        <v>6094</v>
      </c>
      <c r="F353" s="197" t="s">
        <v>6095</v>
      </c>
      <c r="G353" s="198" t="s">
        <v>518</v>
      </c>
      <c r="H353" s="199">
        <v>1</v>
      </c>
      <c r="I353" s="200"/>
      <c r="J353" s="201">
        <f>ROUND(I353*H353,2)</f>
        <v>0</v>
      </c>
      <c r="K353" s="197" t="s">
        <v>44</v>
      </c>
      <c r="L353" s="42"/>
      <c r="M353" s="202" t="s">
        <v>44</v>
      </c>
      <c r="N353" s="203" t="s">
        <v>53</v>
      </c>
      <c r="O353" s="67"/>
      <c r="P353" s="204">
        <f>O353*H353</f>
        <v>0</v>
      </c>
      <c r="Q353" s="204">
        <v>0</v>
      </c>
      <c r="R353" s="204">
        <f>Q353*H353</f>
        <v>0</v>
      </c>
      <c r="S353" s="204">
        <v>0</v>
      </c>
      <c r="T353" s="205">
        <f>S353*H353</f>
        <v>0</v>
      </c>
      <c r="U353" s="37"/>
      <c r="V353" s="37"/>
      <c r="W353" s="37"/>
      <c r="X353" s="37"/>
      <c r="Y353" s="37"/>
      <c r="Z353" s="37"/>
      <c r="AA353" s="37"/>
      <c r="AB353" s="37"/>
      <c r="AC353" s="37"/>
      <c r="AD353" s="37"/>
      <c r="AE353" s="37"/>
      <c r="AR353" s="206" t="s">
        <v>104</v>
      </c>
      <c r="AT353" s="206" t="s">
        <v>264</v>
      </c>
      <c r="AU353" s="206" t="s">
        <v>97</v>
      </c>
      <c r="AY353" s="19" t="s">
        <v>262</v>
      </c>
      <c r="BE353" s="207">
        <f>IF(N353="základní",J353,0)</f>
        <v>0</v>
      </c>
      <c r="BF353" s="207">
        <f>IF(N353="snížená",J353,0)</f>
        <v>0</v>
      </c>
      <c r="BG353" s="207">
        <f>IF(N353="zákl. přenesená",J353,0)</f>
        <v>0</v>
      </c>
      <c r="BH353" s="207">
        <f>IF(N353="sníž. přenesená",J353,0)</f>
        <v>0</v>
      </c>
      <c r="BI353" s="207">
        <f>IF(N353="nulová",J353,0)</f>
        <v>0</v>
      </c>
      <c r="BJ353" s="19" t="s">
        <v>89</v>
      </c>
      <c r="BK353" s="207">
        <f>ROUND(I353*H353,2)</f>
        <v>0</v>
      </c>
      <c r="BL353" s="19" t="s">
        <v>104</v>
      </c>
      <c r="BM353" s="206" t="s">
        <v>2319</v>
      </c>
    </row>
    <row r="354" spans="1:65" s="2" customFormat="1" ht="36">
      <c r="A354" s="37"/>
      <c r="B354" s="38"/>
      <c r="C354" s="39"/>
      <c r="D354" s="208" t="s">
        <v>421</v>
      </c>
      <c r="E354" s="39"/>
      <c r="F354" s="209" t="s">
        <v>6096</v>
      </c>
      <c r="G354" s="39"/>
      <c r="H354" s="39"/>
      <c r="I354" s="118"/>
      <c r="J354" s="39"/>
      <c r="K354" s="39"/>
      <c r="L354" s="42"/>
      <c r="M354" s="210"/>
      <c r="N354" s="211"/>
      <c r="O354" s="67"/>
      <c r="P354" s="67"/>
      <c r="Q354" s="67"/>
      <c r="R354" s="67"/>
      <c r="S354" s="67"/>
      <c r="T354" s="68"/>
      <c r="U354" s="37"/>
      <c r="V354" s="37"/>
      <c r="W354" s="37"/>
      <c r="X354" s="37"/>
      <c r="Y354" s="37"/>
      <c r="Z354" s="37"/>
      <c r="AA354" s="37"/>
      <c r="AB354" s="37"/>
      <c r="AC354" s="37"/>
      <c r="AD354" s="37"/>
      <c r="AE354" s="37"/>
      <c r="AT354" s="19" t="s">
        <v>421</v>
      </c>
      <c r="AU354" s="19" t="s">
        <v>97</v>
      </c>
    </row>
    <row r="355" spans="1:65" s="12" customFormat="1" ht="25.9" customHeight="1">
      <c r="B355" s="179"/>
      <c r="C355" s="180"/>
      <c r="D355" s="181" t="s">
        <v>81</v>
      </c>
      <c r="E355" s="182" t="s">
        <v>4786</v>
      </c>
      <c r="F355" s="182" t="s">
        <v>4787</v>
      </c>
      <c r="G355" s="180"/>
      <c r="H355" s="180"/>
      <c r="I355" s="183"/>
      <c r="J355" s="184">
        <f>BK355</f>
        <v>0</v>
      </c>
      <c r="K355" s="180"/>
      <c r="L355" s="185"/>
      <c r="M355" s="186"/>
      <c r="N355" s="187"/>
      <c r="O355" s="187"/>
      <c r="P355" s="188">
        <f>P356</f>
        <v>0</v>
      </c>
      <c r="Q355" s="187"/>
      <c r="R355" s="188">
        <f>R356</f>
        <v>0</v>
      </c>
      <c r="S355" s="187"/>
      <c r="T355" s="189">
        <f>T356</f>
        <v>0</v>
      </c>
      <c r="AR355" s="190" t="s">
        <v>322</v>
      </c>
      <c r="AT355" s="191" t="s">
        <v>81</v>
      </c>
      <c r="AU355" s="191" t="s">
        <v>82</v>
      </c>
      <c r="AY355" s="190" t="s">
        <v>262</v>
      </c>
      <c r="BK355" s="192">
        <f>BK356</f>
        <v>0</v>
      </c>
    </row>
    <row r="356" spans="1:65" s="12" customFormat="1" ht="22.75" customHeight="1">
      <c r="B356" s="179"/>
      <c r="C356" s="180"/>
      <c r="D356" s="181" t="s">
        <v>81</v>
      </c>
      <c r="E356" s="193" t="s">
        <v>6097</v>
      </c>
      <c r="F356" s="193" t="s">
        <v>6098</v>
      </c>
      <c r="G356" s="180"/>
      <c r="H356" s="180"/>
      <c r="I356" s="183"/>
      <c r="J356" s="194">
        <f>BK356</f>
        <v>0</v>
      </c>
      <c r="K356" s="180"/>
      <c r="L356" s="185"/>
      <c r="M356" s="186"/>
      <c r="N356" s="187"/>
      <c r="O356" s="187"/>
      <c r="P356" s="188">
        <f>SUM(P357:P403)</f>
        <v>0</v>
      </c>
      <c r="Q356" s="187"/>
      <c r="R356" s="188">
        <f>SUM(R357:R403)</f>
        <v>0</v>
      </c>
      <c r="S356" s="187"/>
      <c r="T356" s="189">
        <f>SUM(T357:T403)</f>
        <v>0</v>
      </c>
      <c r="AR356" s="190" t="s">
        <v>322</v>
      </c>
      <c r="AT356" s="191" t="s">
        <v>81</v>
      </c>
      <c r="AU356" s="191" t="s">
        <v>89</v>
      </c>
      <c r="AY356" s="190" t="s">
        <v>262</v>
      </c>
      <c r="BK356" s="192">
        <f>SUM(BK357:BK403)</f>
        <v>0</v>
      </c>
    </row>
    <row r="357" spans="1:65" s="2" customFormat="1" ht="16.5" customHeight="1">
      <c r="A357" s="37"/>
      <c r="B357" s="38"/>
      <c r="C357" s="195" t="s">
        <v>1494</v>
      </c>
      <c r="D357" s="195" t="s">
        <v>264</v>
      </c>
      <c r="E357" s="196" t="s">
        <v>6099</v>
      </c>
      <c r="F357" s="197" t="s">
        <v>6100</v>
      </c>
      <c r="G357" s="198" t="s">
        <v>518</v>
      </c>
      <c r="H357" s="199">
        <v>2</v>
      </c>
      <c r="I357" s="200"/>
      <c r="J357" s="201">
        <f>ROUND(I357*H357,2)</f>
        <v>0</v>
      </c>
      <c r="K357" s="197" t="s">
        <v>44</v>
      </c>
      <c r="L357" s="42"/>
      <c r="M357" s="202" t="s">
        <v>44</v>
      </c>
      <c r="N357" s="203" t="s">
        <v>53</v>
      </c>
      <c r="O357" s="67"/>
      <c r="P357" s="204">
        <f>O357*H357</f>
        <v>0</v>
      </c>
      <c r="Q357" s="204">
        <v>0</v>
      </c>
      <c r="R357" s="204">
        <f>Q357*H357</f>
        <v>0</v>
      </c>
      <c r="S357" s="204">
        <v>0</v>
      </c>
      <c r="T357" s="205">
        <f>S357*H357</f>
        <v>0</v>
      </c>
      <c r="U357" s="37"/>
      <c r="V357" s="37"/>
      <c r="W357" s="37"/>
      <c r="X357" s="37"/>
      <c r="Y357" s="37"/>
      <c r="Z357" s="37"/>
      <c r="AA357" s="37"/>
      <c r="AB357" s="37"/>
      <c r="AC357" s="37"/>
      <c r="AD357" s="37"/>
      <c r="AE357" s="37"/>
      <c r="AR357" s="206" t="s">
        <v>104</v>
      </c>
      <c r="AT357" s="206" t="s">
        <v>264</v>
      </c>
      <c r="AU357" s="206" t="s">
        <v>91</v>
      </c>
      <c r="AY357" s="19" t="s">
        <v>262</v>
      </c>
      <c r="BE357" s="207">
        <f>IF(N357="základní",J357,0)</f>
        <v>0</v>
      </c>
      <c r="BF357" s="207">
        <f>IF(N357="snížená",J357,0)</f>
        <v>0</v>
      </c>
      <c r="BG357" s="207">
        <f>IF(N357="zákl. přenesená",J357,0)</f>
        <v>0</v>
      </c>
      <c r="BH357" s="207">
        <f>IF(N357="sníž. přenesená",J357,0)</f>
        <v>0</v>
      </c>
      <c r="BI357" s="207">
        <f>IF(N357="nulová",J357,0)</f>
        <v>0</v>
      </c>
      <c r="BJ357" s="19" t="s">
        <v>89</v>
      </c>
      <c r="BK357" s="207">
        <f>ROUND(I357*H357,2)</f>
        <v>0</v>
      </c>
      <c r="BL357" s="19" t="s">
        <v>104</v>
      </c>
      <c r="BM357" s="206" t="s">
        <v>2327</v>
      </c>
    </row>
    <row r="358" spans="1:65" s="2" customFormat="1" ht="18">
      <c r="A358" s="37"/>
      <c r="B358" s="38"/>
      <c r="C358" s="39"/>
      <c r="D358" s="208" t="s">
        <v>421</v>
      </c>
      <c r="E358" s="39"/>
      <c r="F358" s="209" t="s">
        <v>6101</v>
      </c>
      <c r="G358" s="39"/>
      <c r="H358" s="39"/>
      <c r="I358" s="118"/>
      <c r="J358" s="39"/>
      <c r="K358" s="39"/>
      <c r="L358" s="42"/>
      <c r="M358" s="210"/>
      <c r="N358" s="211"/>
      <c r="O358" s="67"/>
      <c r="P358" s="67"/>
      <c r="Q358" s="67"/>
      <c r="R358" s="67"/>
      <c r="S358" s="67"/>
      <c r="T358" s="68"/>
      <c r="U358" s="37"/>
      <c r="V358" s="37"/>
      <c r="W358" s="37"/>
      <c r="X358" s="37"/>
      <c r="Y358" s="37"/>
      <c r="Z358" s="37"/>
      <c r="AA358" s="37"/>
      <c r="AB358" s="37"/>
      <c r="AC358" s="37"/>
      <c r="AD358" s="37"/>
      <c r="AE358" s="37"/>
      <c r="AT358" s="19" t="s">
        <v>421</v>
      </c>
      <c r="AU358" s="19" t="s">
        <v>91</v>
      </c>
    </row>
    <row r="359" spans="1:65" s="2" customFormat="1" ht="16.5" customHeight="1">
      <c r="A359" s="37"/>
      <c r="B359" s="38"/>
      <c r="C359" s="195" t="s">
        <v>1505</v>
      </c>
      <c r="D359" s="195" t="s">
        <v>264</v>
      </c>
      <c r="E359" s="196" t="s">
        <v>6102</v>
      </c>
      <c r="F359" s="197" t="s">
        <v>6103</v>
      </c>
      <c r="G359" s="198" t="s">
        <v>518</v>
      </c>
      <c r="H359" s="199">
        <v>2</v>
      </c>
      <c r="I359" s="200"/>
      <c r="J359" s="201">
        <f>ROUND(I359*H359,2)</f>
        <v>0</v>
      </c>
      <c r="K359" s="197" t="s">
        <v>44</v>
      </c>
      <c r="L359" s="42"/>
      <c r="M359" s="202" t="s">
        <v>44</v>
      </c>
      <c r="N359" s="203" t="s">
        <v>53</v>
      </c>
      <c r="O359" s="67"/>
      <c r="P359" s="204">
        <f>O359*H359</f>
        <v>0</v>
      </c>
      <c r="Q359" s="204">
        <v>0</v>
      </c>
      <c r="R359" s="204">
        <f>Q359*H359</f>
        <v>0</v>
      </c>
      <c r="S359" s="204">
        <v>0</v>
      </c>
      <c r="T359" s="205">
        <f>S359*H359</f>
        <v>0</v>
      </c>
      <c r="U359" s="37"/>
      <c r="V359" s="37"/>
      <c r="W359" s="37"/>
      <c r="X359" s="37"/>
      <c r="Y359" s="37"/>
      <c r="Z359" s="37"/>
      <c r="AA359" s="37"/>
      <c r="AB359" s="37"/>
      <c r="AC359" s="37"/>
      <c r="AD359" s="37"/>
      <c r="AE359" s="37"/>
      <c r="AR359" s="206" t="s">
        <v>104</v>
      </c>
      <c r="AT359" s="206" t="s">
        <v>264</v>
      </c>
      <c r="AU359" s="206" t="s">
        <v>91</v>
      </c>
      <c r="AY359" s="19" t="s">
        <v>262</v>
      </c>
      <c r="BE359" s="207">
        <f>IF(N359="základní",J359,0)</f>
        <v>0</v>
      </c>
      <c r="BF359" s="207">
        <f>IF(N359="snížená",J359,0)</f>
        <v>0</v>
      </c>
      <c r="BG359" s="207">
        <f>IF(N359="zákl. přenesená",J359,0)</f>
        <v>0</v>
      </c>
      <c r="BH359" s="207">
        <f>IF(N359="sníž. přenesená",J359,0)</f>
        <v>0</v>
      </c>
      <c r="BI359" s="207">
        <f>IF(N359="nulová",J359,0)</f>
        <v>0</v>
      </c>
      <c r="BJ359" s="19" t="s">
        <v>89</v>
      </c>
      <c r="BK359" s="207">
        <f>ROUND(I359*H359,2)</f>
        <v>0</v>
      </c>
      <c r="BL359" s="19" t="s">
        <v>104</v>
      </c>
      <c r="BM359" s="206" t="s">
        <v>2339</v>
      </c>
    </row>
    <row r="360" spans="1:65" s="2" customFormat="1" ht="27">
      <c r="A360" s="37"/>
      <c r="B360" s="38"/>
      <c r="C360" s="39"/>
      <c r="D360" s="208" t="s">
        <v>421</v>
      </c>
      <c r="E360" s="39"/>
      <c r="F360" s="209" t="s">
        <v>6104</v>
      </c>
      <c r="G360" s="39"/>
      <c r="H360" s="39"/>
      <c r="I360" s="118"/>
      <c r="J360" s="39"/>
      <c r="K360" s="39"/>
      <c r="L360" s="42"/>
      <c r="M360" s="210"/>
      <c r="N360" s="211"/>
      <c r="O360" s="67"/>
      <c r="P360" s="67"/>
      <c r="Q360" s="67"/>
      <c r="R360" s="67"/>
      <c r="S360" s="67"/>
      <c r="T360" s="68"/>
      <c r="U360" s="37"/>
      <c r="V360" s="37"/>
      <c r="W360" s="37"/>
      <c r="X360" s="37"/>
      <c r="Y360" s="37"/>
      <c r="Z360" s="37"/>
      <c r="AA360" s="37"/>
      <c r="AB360" s="37"/>
      <c r="AC360" s="37"/>
      <c r="AD360" s="37"/>
      <c r="AE360" s="37"/>
      <c r="AT360" s="19" t="s">
        <v>421</v>
      </c>
      <c r="AU360" s="19" t="s">
        <v>91</v>
      </c>
    </row>
    <row r="361" spans="1:65" s="2" customFormat="1" ht="16.5" customHeight="1">
      <c r="A361" s="37"/>
      <c r="B361" s="38"/>
      <c r="C361" s="195" t="s">
        <v>1512</v>
      </c>
      <c r="D361" s="195" t="s">
        <v>264</v>
      </c>
      <c r="E361" s="196" t="s">
        <v>6105</v>
      </c>
      <c r="F361" s="197" t="s">
        <v>6106</v>
      </c>
      <c r="G361" s="198" t="s">
        <v>518</v>
      </c>
      <c r="H361" s="199">
        <v>2</v>
      </c>
      <c r="I361" s="200"/>
      <c r="J361" s="201">
        <f>ROUND(I361*H361,2)</f>
        <v>0</v>
      </c>
      <c r="K361" s="197" t="s">
        <v>44</v>
      </c>
      <c r="L361" s="42"/>
      <c r="M361" s="202" t="s">
        <v>44</v>
      </c>
      <c r="N361" s="203" t="s">
        <v>53</v>
      </c>
      <c r="O361" s="67"/>
      <c r="P361" s="204">
        <f>O361*H361</f>
        <v>0</v>
      </c>
      <c r="Q361" s="204">
        <v>0</v>
      </c>
      <c r="R361" s="204">
        <f>Q361*H361</f>
        <v>0</v>
      </c>
      <c r="S361" s="204">
        <v>0</v>
      </c>
      <c r="T361" s="205">
        <f>S361*H361</f>
        <v>0</v>
      </c>
      <c r="U361" s="37"/>
      <c r="V361" s="37"/>
      <c r="W361" s="37"/>
      <c r="X361" s="37"/>
      <c r="Y361" s="37"/>
      <c r="Z361" s="37"/>
      <c r="AA361" s="37"/>
      <c r="AB361" s="37"/>
      <c r="AC361" s="37"/>
      <c r="AD361" s="37"/>
      <c r="AE361" s="37"/>
      <c r="AR361" s="206" t="s">
        <v>104</v>
      </c>
      <c r="AT361" s="206" t="s">
        <v>264</v>
      </c>
      <c r="AU361" s="206" t="s">
        <v>91</v>
      </c>
      <c r="AY361" s="19" t="s">
        <v>262</v>
      </c>
      <c r="BE361" s="207">
        <f>IF(N361="základní",J361,0)</f>
        <v>0</v>
      </c>
      <c r="BF361" s="207">
        <f>IF(N361="snížená",J361,0)</f>
        <v>0</v>
      </c>
      <c r="BG361" s="207">
        <f>IF(N361="zákl. přenesená",J361,0)</f>
        <v>0</v>
      </c>
      <c r="BH361" s="207">
        <f>IF(N361="sníž. přenesená",J361,0)</f>
        <v>0</v>
      </c>
      <c r="BI361" s="207">
        <f>IF(N361="nulová",J361,0)</f>
        <v>0</v>
      </c>
      <c r="BJ361" s="19" t="s">
        <v>89</v>
      </c>
      <c r="BK361" s="207">
        <f>ROUND(I361*H361,2)</f>
        <v>0</v>
      </c>
      <c r="BL361" s="19" t="s">
        <v>104</v>
      </c>
      <c r="BM361" s="206" t="s">
        <v>1070</v>
      </c>
    </row>
    <row r="362" spans="1:65" s="2" customFormat="1" ht="18">
      <c r="A362" s="37"/>
      <c r="B362" s="38"/>
      <c r="C362" s="39"/>
      <c r="D362" s="208" t="s">
        <v>421</v>
      </c>
      <c r="E362" s="39"/>
      <c r="F362" s="209" t="s">
        <v>6107</v>
      </c>
      <c r="G362" s="39"/>
      <c r="H362" s="39"/>
      <c r="I362" s="118"/>
      <c r="J362" s="39"/>
      <c r="K362" s="39"/>
      <c r="L362" s="42"/>
      <c r="M362" s="210"/>
      <c r="N362" s="211"/>
      <c r="O362" s="67"/>
      <c r="P362" s="67"/>
      <c r="Q362" s="67"/>
      <c r="R362" s="67"/>
      <c r="S362" s="67"/>
      <c r="T362" s="68"/>
      <c r="U362" s="37"/>
      <c r="V362" s="37"/>
      <c r="W362" s="37"/>
      <c r="X362" s="37"/>
      <c r="Y362" s="37"/>
      <c r="Z362" s="37"/>
      <c r="AA362" s="37"/>
      <c r="AB362" s="37"/>
      <c r="AC362" s="37"/>
      <c r="AD362" s="37"/>
      <c r="AE362" s="37"/>
      <c r="AT362" s="19" t="s">
        <v>421</v>
      </c>
      <c r="AU362" s="19" t="s">
        <v>91</v>
      </c>
    </row>
    <row r="363" spans="1:65" s="2" customFormat="1" ht="16.5" customHeight="1">
      <c r="A363" s="37"/>
      <c r="B363" s="38"/>
      <c r="C363" s="195" t="s">
        <v>1517</v>
      </c>
      <c r="D363" s="195" t="s">
        <v>264</v>
      </c>
      <c r="E363" s="196" t="s">
        <v>6108</v>
      </c>
      <c r="F363" s="197" t="s">
        <v>6109</v>
      </c>
      <c r="G363" s="198" t="s">
        <v>518</v>
      </c>
      <c r="H363" s="199">
        <v>2</v>
      </c>
      <c r="I363" s="200"/>
      <c r="J363" s="201">
        <f>ROUND(I363*H363,2)</f>
        <v>0</v>
      </c>
      <c r="K363" s="197" t="s">
        <v>44</v>
      </c>
      <c r="L363" s="42"/>
      <c r="M363" s="202" t="s">
        <v>44</v>
      </c>
      <c r="N363" s="203" t="s">
        <v>53</v>
      </c>
      <c r="O363" s="67"/>
      <c r="P363" s="204">
        <f>O363*H363</f>
        <v>0</v>
      </c>
      <c r="Q363" s="204">
        <v>0</v>
      </c>
      <c r="R363" s="204">
        <f>Q363*H363</f>
        <v>0</v>
      </c>
      <c r="S363" s="204">
        <v>0</v>
      </c>
      <c r="T363" s="205">
        <f>S363*H363</f>
        <v>0</v>
      </c>
      <c r="U363" s="37"/>
      <c r="V363" s="37"/>
      <c r="W363" s="37"/>
      <c r="X363" s="37"/>
      <c r="Y363" s="37"/>
      <c r="Z363" s="37"/>
      <c r="AA363" s="37"/>
      <c r="AB363" s="37"/>
      <c r="AC363" s="37"/>
      <c r="AD363" s="37"/>
      <c r="AE363" s="37"/>
      <c r="AR363" s="206" t="s">
        <v>104</v>
      </c>
      <c r="AT363" s="206" t="s">
        <v>264</v>
      </c>
      <c r="AU363" s="206" t="s">
        <v>91</v>
      </c>
      <c r="AY363" s="19" t="s">
        <v>262</v>
      </c>
      <c r="BE363" s="207">
        <f>IF(N363="základní",J363,0)</f>
        <v>0</v>
      </c>
      <c r="BF363" s="207">
        <f>IF(N363="snížená",J363,0)</f>
        <v>0</v>
      </c>
      <c r="BG363" s="207">
        <f>IF(N363="zákl. přenesená",J363,0)</f>
        <v>0</v>
      </c>
      <c r="BH363" s="207">
        <f>IF(N363="sníž. přenesená",J363,0)</f>
        <v>0</v>
      </c>
      <c r="BI363" s="207">
        <f>IF(N363="nulová",J363,0)</f>
        <v>0</v>
      </c>
      <c r="BJ363" s="19" t="s">
        <v>89</v>
      </c>
      <c r="BK363" s="207">
        <f>ROUND(I363*H363,2)</f>
        <v>0</v>
      </c>
      <c r="BL363" s="19" t="s">
        <v>104</v>
      </c>
      <c r="BM363" s="206" t="s">
        <v>2368</v>
      </c>
    </row>
    <row r="364" spans="1:65" s="2" customFormat="1" ht="18">
      <c r="A364" s="37"/>
      <c r="B364" s="38"/>
      <c r="C364" s="39"/>
      <c r="D364" s="208" t="s">
        <v>421</v>
      </c>
      <c r="E364" s="39"/>
      <c r="F364" s="209" t="s">
        <v>6110</v>
      </c>
      <c r="G364" s="39"/>
      <c r="H364" s="39"/>
      <c r="I364" s="118"/>
      <c r="J364" s="39"/>
      <c r="K364" s="39"/>
      <c r="L364" s="42"/>
      <c r="M364" s="210"/>
      <c r="N364" s="211"/>
      <c r="O364" s="67"/>
      <c r="P364" s="67"/>
      <c r="Q364" s="67"/>
      <c r="R364" s="67"/>
      <c r="S364" s="67"/>
      <c r="T364" s="68"/>
      <c r="U364" s="37"/>
      <c r="V364" s="37"/>
      <c r="W364" s="37"/>
      <c r="X364" s="37"/>
      <c r="Y364" s="37"/>
      <c r="Z364" s="37"/>
      <c r="AA364" s="37"/>
      <c r="AB364" s="37"/>
      <c r="AC364" s="37"/>
      <c r="AD364" s="37"/>
      <c r="AE364" s="37"/>
      <c r="AT364" s="19" t="s">
        <v>421</v>
      </c>
      <c r="AU364" s="19" t="s">
        <v>91</v>
      </c>
    </row>
    <row r="365" spans="1:65" s="2" customFormat="1" ht="16.5" customHeight="1">
      <c r="A365" s="37"/>
      <c r="B365" s="38"/>
      <c r="C365" s="195" t="s">
        <v>1522</v>
      </c>
      <c r="D365" s="195" t="s">
        <v>264</v>
      </c>
      <c r="E365" s="196" t="s">
        <v>6111</v>
      </c>
      <c r="F365" s="197" t="s">
        <v>6112</v>
      </c>
      <c r="G365" s="198" t="s">
        <v>518</v>
      </c>
      <c r="H365" s="199">
        <v>1</v>
      </c>
      <c r="I365" s="200"/>
      <c r="J365" s="201">
        <f>ROUND(I365*H365,2)</f>
        <v>0</v>
      </c>
      <c r="K365" s="197" t="s">
        <v>44</v>
      </c>
      <c r="L365" s="42"/>
      <c r="M365" s="202" t="s">
        <v>44</v>
      </c>
      <c r="N365" s="203" t="s">
        <v>53</v>
      </c>
      <c r="O365" s="67"/>
      <c r="P365" s="204">
        <f>O365*H365</f>
        <v>0</v>
      </c>
      <c r="Q365" s="204">
        <v>0</v>
      </c>
      <c r="R365" s="204">
        <f>Q365*H365</f>
        <v>0</v>
      </c>
      <c r="S365" s="204">
        <v>0</v>
      </c>
      <c r="T365" s="205">
        <f>S365*H365</f>
        <v>0</v>
      </c>
      <c r="U365" s="37"/>
      <c r="V365" s="37"/>
      <c r="W365" s="37"/>
      <c r="X365" s="37"/>
      <c r="Y365" s="37"/>
      <c r="Z365" s="37"/>
      <c r="AA365" s="37"/>
      <c r="AB365" s="37"/>
      <c r="AC365" s="37"/>
      <c r="AD365" s="37"/>
      <c r="AE365" s="37"/>
      <c r="AR365" s="206" t="s">
        <v>104</v>
      </c>
      <c r="AT365" s="206" t="s">
        <v>264</v>
      </c>
      <c r="AU365" s="206" t="s">
        <v>91</v>
      </c>
      <c r="AY365" s="19" t="s">
        <v>262</v>
      </c>
      <c r="BE365" s="207">
        <f>IF(N365="základní",J365,0)</f>
        <v>0</v>
      </c>
      <c r="BF365" s="207">
        <f>IF(N365="snížená",J365,0)</f>
        <v>0</v>
      </c>
      <c r="BG365" s="207">
        <f>IF(N365="zákl. přenesená",J365,0)</f>
        <v>0</v>
      </c>
      <c r="BH365" s="207">
        <f>IF(N365="sníž. přenesená",J365,0)</f>
        <v>0</v>
      </c>
      <c r="BI365" s="207">
        <f>IF(N365="nulová",J365,0)</f>
        <v>0</v>
      </c>
      <c r="BJ365" s="19" t="s">
        <v>89</v>
      </c>
      <c r="BK365" s="207">
        <f>ROUND(I365*H365,2)</f>
        <v>0</v>
      </c>
      <c r="BL365" s="19" t="s">
        <v>104</v>
      </c>
      <c r="BM365" s="206" t="s">
        <v>2377</v>
      </c>
    </row>
    <row r="366" spans="1:65" s="2" customFormat="1" ht="81">
      <c r="A366" s="37"/>
      <c r="B366" s="38"/>
      <c r="C366" s="39"/>
      <c r="D366" s="208" t="s">
        <v>421</v>
      </c>
      <c r="E366" s="39"/>
      <c r="F366" s="209" t="s">
        <v>6113</v>
      </c>
      <c r="G366" s="39"/>
      <c r="H366" s="39"/>
      <c r="I366" s="118"/>
      <c r="J366" s="39"/>
      <c r="K366" s="39"/>
      <c r="L366" s="42"/>
      <c r="M366" s="210"/>
      <c r="N366" s="211"/>
      <c r="O366" s="67"/>
      <c r="P366" s="67"/>
      <c r="Q366" s="67"/>
      <c r="R366" s="67"/>
      <c r="S366" s="67"/>
      <c r="T366" s="68"/>
      <c r="U366" s="37"/>
      <c r="V366" s="37"/>
      <c r="W366" s="37"/>
      <c r="X366" s="37"/>
      <c r="Y366" s="37"/>
      <c r="Z366" s="37"/>
      <c r="AA366" s="37"/>
      <c r="AB366" s="37"/>
      <c r="AC366" s="37"/>
      <c r="AD366" s="37"/>
      <c r="AE366" s="37"/>
      <c r="AT366" s="19" t="s">
        <v>421</v>
      </c>
      <c r="AU366" s="19" t="s">
        <v>91</v>
      </c>
    </row>
    <row r="367" spans="1:65" s="2" customFormat="1" ht="16.5" customHeight="1">
      <c r="A367" s="37"/>
      <c r="B367" s="38"/>
      <c r="C367" s="195" t="s">
        <v>21</v>
      </c>
      <c r="D367" s="195" t="s">
        <v>264</v>
      </c>
      <c r="E367" s="196" t="s">
        <v>6114</v>
      </c>
      <c r="F367" s="197" t="s">
        <v>5757</v>
      </c>
      <c r="G367" s="198" t="s">
        <v>518</v>
      </c>
      <c r="H367" s="199">
        <v>1</v>
      </c>
      <c r="I367" s="200"/>
      <c r="J367" s="201">
        <f>ROUND(I367*H367,2)</f>
        <v>0</v>
      </c>
      <c r="K367" s="197" t="s">
        <v>44</v>
      </c>
      <c r="L367" s="42"/>
      <c r="M367" s="202" t="s">
        <v>44</v>
      </c>
      <c r="N367" s="203" t="s">
        <v>53</v>
      </c>
      <c r="O367" s="67"/>
      <c r="P367" s="204">
        <f>O367*H367</f>
        <v>0</v>
      </c>
      <c r="Q367" s="204">
        <v>0</v>
      </c>
      <c r="R367" s="204">
        <f>Q367*H367</f>
        <v>0</v>
      </c>
      <c r="S367" s="204">
        <v>0</v>
      </c>
      <c r="T367" s="205">
        <f>S367*H367</f>
        <v>0</v>
      </c>
      <c r="U367" s="37"/>
      <c r="V367" s="37"/>
      <c r="W367" s="37"/>
      <c r="X367" s="37"/>
      <c r="Y367" s="37"/>
      <c r="Z367" s="37"/>
      <c r="AA367" s="37"/>
      <c r="AB367" s="37"/>
      <c r="AC367" s="37"/>
      <c r="AD367" s="37"/>
      <c r="AE367" s="37"/>
      <c r="AR367" s="206" t="s">
        <v>104</v>
      </c>
      <c r="AT367" s="206" t="s">
        <v>264</v>
      </c>
      <c r="AU367" s="206" t="s">
        <v>91</v>
      </c>
      <c r="AY367" s="19" t="s">
        <v>262</v>
      </c>
      <c r="BE367" s="207">
        <f>IF(N367="základní",J367,0)</f>
        <v>0</v>
      </c>
      <c r="BF367" s="207">
        <f>IF(N367="snížená",J367,0)</f>
        <v>0</v>
      </c>
      <c r="BG367" s="207">
        <f>IF(N367="zákl. přenesená",J367,0)</f>
        <v>0</v>
      </c>
      <c r="BH367" s="207">
        <f>IF(N367="sníž. přenesená",J367,0)</f>
        <v>0</v>
      </c>
      <c r="BI367" s="207">
        <f>IF(N367="nulová",J367,0)</f>
        <v>0</v>
      </c>
      <c r="BJ367" s="19" t="s">
        <v>89</v>
      </c>
      <c r="BK367" s="207">
        <f>ROUND(I367*H367,2)</f>
        <v>0</v>
      </c>
      <c r="BL367" s="19" t="s">
        <v>104</v>
      </c>
      <c r="BM367" s="206" t="s">
        <v>2390</v>
      </c>
    </row>
    <row r="368" spans="1:65" s="2" customFormat="1" ht="81">
      <c r="A368" s="37"/>
      <c r="B368" s="38"/>
      <c r="C368" s="39"/>
      <c r="D368" s="208" t="s">
        <v>421</v>
      </c>
      <c r="E368" s="39"/>
      <c r="F368" s="209" t="s">
        <v>6115</v>
      </c>
      <c r="G368" s="39"/>
      <c r="H368" s="39"/>
      <c r="I368" s="118"/>
      <c r="J368" s="39"/>
      <c r="K368" s="39"/>
      <c r="L368" s="42"/>
      <c r="M368" s="210"/>
      <c r="N368" s="211"/>
      <c r="O368" s="67"/>
      <c r="P368" s="67"/>
      <c r="Q368" s="67"/>
      <c r="R368" s="67"/>
      <c r="S368" s="67"/>
      <c r="T368" s="68"/>
      <c r="U368" s="37"/>
      <c r="V368" s="37"/>
      <c r="W368" s="37"/>
      <c r="X368" s="37"/>
      <c r="Y368" s="37"/>
      <c r="Z368" s="37"/>
      <c r="AA368" s="37"/>
      <c r="AB368" s="37"/>
      <c r="AC368" s="37"/>
      <c r="AD368" s="37"/>
      <c r="AE368" s="37"/>
      <c r="AT368" s="19" t="s">
        <v>421</v>
      </c>
      <c r="AU368" s="19" t="s">
        <v>91</v>
      </c>
    </row>
    <row r="369" spans="1:65" s="2" customFormat="1" ht="21.75" customHeight="1">
      <c r="A369" s="37"/>
      <c r="B369" s="38"/>
      <c r="C369" s="195" t="s">
        <v>1543</v>
      </c>
      <c r="D369" s="195" t="s">
        <v>264</v>
      </c>
      <c r="E369" s="196" t="s">
        <v>6116</v>
      </c>
      <c r="F369" s="197" t="s">
        <v>6117</v>
      </c>
      <c r="G369" s="198" t="s">
        <v>518</v>
      </c>
      <c r="H369" s="199">
        <v>1</v>
      </c>
      <c r="I369" s="200"/>
      <c r="J369" s="201">
        <f>ROUND(I369*H369,2)</f>
        <v>0</v>
      </c>
      <c r="K369" s="197" t="s">
        <v>44</v>
      </c>
      <c r="L369" s="42"/>
      <c r="M369" s="202" t="s">
        <v>44</v>
      </c>
      <c r="N369" s="203" t="s">
        <v>53</v>
      </c>
      <c r="O369" s="67"/>
      <c r="P369" s="204">
        <f>O369*H369</f>
        <v>0</v>
      </c>
      <c r="Q369" s="204">
        <v>0</v>
      </c>
      <c r="R369" s="204">
        <f>Q369*H369</f>
        <v>0</v>
      </c>
      <c r="S369" s="204">
        <v>0</v>
      </c>
      <c r="T369" s="205">
        <f>S369*H369</f>
        <v>0</v>
      </c>
      <c r="U369" s="37"/>
      <c r="V369" s="37"/>
      <c r="W369" s="37"/>
      <c r="X369" s="37"/>
      <c r="Y369" s="37"/>
      <c r="Z369" s="37"/>
      <c r="AA369" s="37"/>
      <c r="AB369" s="37"/>
      <c r="AC369" s="37"/>
      <c r="AD369" s="37"/>
      <c r="AE369" s="37"/>
      <c r="AR369" s="206" t="s">
        <v>104</v>
      </c>
      <c r="AT369" s="206" t="s">
        <v>264</v>
      </c>
      <c r="AU369" s="206" t="s">
        <v>91</v>
      </c>
      <c r="AY369" s="19" t="s">
        <v>262</v>
      </c>
      <c r="BE369" s="207">
        <f>IF(N369="základní",J369,0)</f>
        <v>0</v>
      </c>
      <c r="BF369" s="207">
        <f>IF(N369="snížená",J369,0)</f>
        <v>0</v>
      </c>
      <c r="BG369" s="207">
        <f>IF(N369="zákl. přenesená",J369,0)</f>
        <v>0</v>
      </c>
      <c r="BH369" s="207">
        <f>IF(N369="sníž. přenesená",J369,0)</f>
        <v>0</v>
      </c>
      <c r="BI369" s="207">
        <f>IF(N369="nulová",J369,0)</f>
        <v>0</v>
      </c>
      <c r="BJ369" s="19" t="s">
        <v>89</v>
      </c>
      <c r="BK369" s="207">
        <f>ROUND(I369*H369,2)</f>
        <v>0</v>
      </c>
      <c r="BL369" s="19" t="s">
        <v>104</v>
      </c>
      <c r="BM369" s="206" t="s">
        <v>2396</v>
      </c>
    </row>
    <row r="370" spans="1:65" s="2" customFormat="1" ht="90">
      <c r="A370" s="37"/>
      <c r="B370" s="38"/>
      <c r="C370" s="39"/>
      <c r="D370" s="208" t="s">
        <v>421</v>
      </c>
      <c r="E370" s="39"/>
      <c r="F370" s="209" t="s">
        <v>6118</v>
      </c>
      <c r="G370" s="39"/>
      <c r="H370" s="39"/>
      <c r="I370" s="118"/>
      <c r="J370" s="39"/>
      <c r="K370" s="39"/>
      <c r="L370" s="42"/>
      <c r="M370" s="210"/>
      <c r="N370" s="211"/>
      <c r="O370" s="67"/>
      <c r="P370" s="67"/>
      <c r="Q370" s="67"/>
      <c r="R370" s="67"/>
      <c r="S370" s="67"/>
      <c r="T370" s="68"/>
      <c r="U370" s="37"/>
      <c r="V370" s="37"/>
      <c r="W370" s="37"/>
      <c r="X370" s="37"/>
      <c r="Y370" s="37"/>
      <c r="Z370" s="37"/>
      <c r="AA370" s="37"/>
      <c r="AB370" s="37"/>
      <c r="AC370" s="37"/>
      <c r="AD370" s="37"/>
      <c r="AE370" s="37"/>
      <c r="AT370" s="19" t="s">
        <v>421</v>
      </c>
      <c r="AU370" s="19" t="s">
        <v>91</v>
      </c>
    </row>
    <row r="371" spans="1:65" s="2" customFormat="1" ht="16.5" customHeight="1">
      <c r="A371" s="37"/>
      <c r="B371" s="38"/>
      <c r="C371" s="195" t="s">
        <v>1551</v>
      </c>
      <c r="D371" s="195" t="s">
        <v>264</v>
      </c>
      <c r="E371" s="196" t="s">
        <v>6119</v>
      </c>
      <c r="F371" s="197" t="s">
        <v>6120</v>
      </c>
      <c r="G371" s="198" t="s">
        <v>518</v>
      </c>
      <c r="H371" s="199">
        <v>1</v>
      </c>
      <c r="I371" s="200"/>
      <c r="J371" s="201">
        <f>ROUND(I371*H371,2)</f>
        <v>0</v>
      </c>
      <c r="K371" s="197" t="s">
        <v>44</v>
      </c>
      <c r="L371" s="42"/>
      <c r="M371" s="202" t="s">
        <v>44</v>
      </c>
      <c r="N371" s="203" t="s">
        <v>53</v>
      </c>
      <c r="O371" s="67"/>
      <c r="P371" s="204">
        <f>O371*H371</f>
        <v>0</v>
      </c>
      <c r="Q371" s="204">
        <v>0</v>
      </c>
      <c r="R371" s="204">
        <f>Q371*H371</f>
        <v>0</v>
      </c>
      <c r="S371" s="204">
        <v>0</v>
      </c>
      <c r="T371" s="205">
        <f>S371*H371</f>
        <v>0</v>
      </c>
      <c r="U371" s="37"/>
      <c r="V371" s="37"/>
      <c r="W371" s="37"/>
      <c r="X371" s="37"/>
      <c r="Y371" s="37"/>
      <c r="Z371" s="37"/>
      <c r="AA371" s="37"/>
      <c r="AB371" s="37"/>
      <c r="AC371" s="37"/>
      <c r="AD371" s="37"/>
      <c r="AE371" s="37"/>
      <c r="AR371" s="206" t="s">
        <v>104</v>
      </c>
      <c r="AT371" s="206" t="s">
        <v>264</v>
      </c>
      <c r="AU371" s="206" t="s">
        <v>91</v>
      </c>
      <c r="AY371" s="19" t="s">
        <v>262</v>
      </c>
      <c r="BE371" s="207">
        <f>IF(N371="základní",J371,0)</f>
        <v>0</v>
      </c>
      <c r="BF371" s="207">
        <f>IF(N371="snížená",J371,0)</f>
        <v>0</v>
      </c>
      <c r="BG371" s="207">
        <f>IF(N371="zákl. přenesená",J371,0)</f>
        <v>0</v>
      </c>
      <c r="BH371" s="207">
        <f>IF(N371="sníž. přenesená",J371,0)</f>
        <v>0</v>
      </c>
      <c r="BI371" s="207">
        <f>IF(N371="nulová",J371,0)</f>
        <v>0</v>
      </c>
      <c r="BJ371" s="19" t="s">
        <v>89</v>
      </c>
      <c r="BK371" s="207">
        <f>ROUND(I371*H371,2)</f>
        <v>0</v>
      </c>
      <c r="BL371" s="19" t="s">
        <v>104</v>
      </c>
      <c r="BM371" s="206" t="s">
        <v>2428</v>
      </c>
    </row>
    <row r="372" spans="1:65" s="2" customFormat="1" ht="90">
      <c r="A372" s="37"/>
      <c r="B372" s="38"/>
      <c r="C372" s="39"/>
      <c r="D372" s="208" t="s">
        <v>421</v>
      </c>
      <c r="E372" s="39"/>
      <c r="F372" s="209" t="s">
        <v>6121</v>
      </c>
      <c r="G372" s="39"/>
      <c r="H372" s="39"/>
      <c r="I372" s="118"/>
      <c r="J372" s="39"/>
      <c r="K372" s="39"/>
      <c r="L372" s="42"/>
      <c r="M372" s="210"/>
      <c r="N372" s="211"/>
      <c r="O372" s="67"/>
      <c r="P372" s="67"/>
      <c r="Q372" s="67"/>
      <c r="R372" s="67"/>
      <c r="S372" s="67"/>
      <c r="T372" s="68"/>
      <c r="U372" s="37"/>
      <c r="V372" s="37"/>
      <c r="W372" s="37"/>
      <c r="X372" s="37"/>
      <c r="Y372" s="37"/>
      <c r="Z372" s="37"/>
      <c r="AA372" s="37"/>
      <c r="AB372" s="37"/>
      <c r="AC372" s="37"/>
      <c r="AD372" s="37"/>
      <c r="AE372" s="37"/>
      <c r="AT372" s="19" t="s">
        <v>421</v>
      </c>
      <c r="AU372" s="19" t="s">
        <v>91</v>
      </c>
    </row>
    <row r="373" spans="1:65" s="2" customFormat="1" ht="16.5" customHeight="1">
      <c r="A373" s="37"/>
      <c r="B373" s="38"/>
      <c r="C373" s="195" t="s">
        <v>1574</v>
      </c>
      <c r="D373" s="195" t="s">
        <v>264</v>
      </c>
      <c r="E373" s="196" t="s">
        <v>6122</v>
      </c>
      <c r="F373" s="197" t="s">
        <v>6123</v>
      </c>
      <c r="G373" s="198" t="s">
        <v>518</v>
      </c>
      <c r="H373" s="199">
        <v>2</v>
      </c>
      <c r="I373" s="200"/>
      <c r="J373" s="201">
        <f>ROUND(I373*H373,2)</f>
        <v>0</v>
      </c>
      <c r="K373" s="197" t="s">
        <v>44</v>
      </c>
      <c r="L373" s="42"/>
      <c r="M373" s="202" t="s">
        <v>44</v>
      </c>
      <c r="N373" s="203" t="s">
        <v>53</v>
      </c>
      <c r="O373" s="67"/>
      <c r="P373" s="204">
        <f>O373*H373</f>
        <v>0</v>
      </c>
      <c r="Q373" s="204">
        <v>0</v>
      </c>
      <c r="R373" s="204">
        <f>Q373*H373</f>
        <v>0</v>
      </c>
      <c r="S373" s="204">
        <v>0</v>
      </c>
      <c r="T373" s="205">
        <f>S373*H373</f>
        <v>0</v>
      </c>
      <c r="U373" s="37"/>
      <c r="V373" s="37"/>
      <c r="W373" s="37"/>
      <c r="X373" s="37"/>
      <c r="Y373" s="37"/>
      <c r="Z373" s="37"/>
      <c r="AA373" s="37"/>
      <c r="AB373" s="37"/>
      <c r="AC373" s="37"/>
      <c r="AD373" s="37"/>
      <c r="AE373" s="37"/>
      <c r="AR373" s="206" t="s">
        <v>104</v>
      </c>
      <c r="AT373" s="206" t="s">
        <v>264</v>
      </c>
      <c r="AU373" s="206" t="s">
        <v>91</v>
      </c>
      <c r="AY373" s="19" t="s">
        <v>262</v>
      </c>
      <c r="BE373" s="207">
        <f>IF(N373="základní",J373,0)</f>
        <v>0</v>
      </c>
      <c r="BF373" s="207">
        <f>IF(N373="snížená",J373,0)</f>
        <v>0</v>
      </c>
      <c r="BG373" s="207">
        <f>IF(N373="zákl. přenesená",J373,0)</f>
        <v>0</v>
      </c>
      <c r="BH373" s="207">
        <f>IF(N373="sníž. přenesená",J373,0)</f>
        <v>0</v>
      </c>
      <c r="BI373" s="207">
        <f>IF(N373="nulová",J373,0)</f>
        <v>0</v>
      </c>
      <c r="BJ373" s="19" t="s">
        <v>89</v>
      </c>
      <c r="BK373" s="207">
        <f>ROUND(I373*H373,2)</f>
        <v>0</v>
      </c>
      <c r="BL373" s="19" t="s">
        <v>104</v>
      </c>
      <c r="BM373" s="206" t="s">
        <v>2447</v>
      </c>
    </row>
    <row r="374" spans="1:65" s="2" customFormat="1" ht="27">
      <c r="A374" s="37"/>
      <c r="B374" s="38"/>
      <c r="C374" s="39"/>
      <c r="D374" s="208" t="s">
        <v>421</v>
      </c>
      <c r="E374" s="39"/>
      <c r="F374" s="209" t="s">
        <v>6124</v>
      </c>
      <c r="G374" s="39"/>
      <c r="H374" s="39"/>
      <c r="I374" s="118"/>
      <c r="J374" s="39"/>
      <c r="K374" s="39"/>
      <c r="L374" s="42"/>
      <c r="M374" s="210"/>
      <c r="N374" s="211"/>
      <c r="O374" s="67"/>
      <c r="P374" s="67"/>
      <c r="Q374" s="67"/>
      <c r="R374" s="67"/>
      <c r="S374" s="67"/>
      <c r="T374" s="68"/>
      <c r="U374" s="37"/>
      <c r="V374" s="37"/>
      <c r="W374" s="37"/>
      <c r="X374" s="37"/>
      <c r="Y374" s="37"/>
      <c r="Z374" s="37"/>
      <c r="AA374" s="37"/>
      <c r="AB374" s="37"/>
      <c r="AC374" s="37"/>
      <c r="AD374" s="37"/>
      <c r="AE374" s="37"/>
      <c r="AT374" s="19" t="s">
        <v>421</v>
      </c>
      <c r="AU374" s="19" t="s">
        <v>91</v>
      </c>
    </row>
    <row r="375" spans="1:65" s="2" customFormat="1" ht="16.5" customHeight="1">
      <c r="A375" s="37"/>
      <c r="B375" s="38"/>
      <c r="C375" s="195" t="s">
        <v>1584</v>
      </c>
      <c r="D375" s="195" t="s">
        <v>264</v>
      </c>
      <c r="E375" s="196" t="s">
        <v>6125</v>
      </c>
      <c r="F375" s="197" t="s">
        <v>6126</v>
      </c>
      <c r="G375" s="198" t="s">
        <v>518</v>
      </c>
      <c r="H375" s="199">
        <v>1</v>
      </c>
      <c r="I375" s="200"/>
      <c r="J375" s="201">
        <f>ROUND(I375*H375,2)</f>
        <v>0</v>
      </c>
      <c r="K375" s="197" t="s">
        <v>44</v>
      </c>
      <c r="L375" s="42"/>
      <c r="M375" s="202" t="s">
        <v>44</v>
      </c>
      <c r="N375" s="203" t="s">
        <v>53</v>
      </c>
      <c r="O375" s="67"/>
      <c r="P375" s="204">
        <f>O375*H375</f>
        <v>0</v>
      </c>
      <c r="Q375" s="204">
        <v>0</v>
      </c>
      <c r="R375" s="204">
        <f>Q375*H375</f>
        <v>0</v>
      </c>
      <c r="S375" s="204">
        <v>0</v>
      </c>
      <c r="T375" s="205">
        <f>S375*H375</f>
        <v>0</v>
      </c>
      <c r="U375" s="37"/>
      <c r="V375" s="37"/>
      <c r="W375" s="37"/>
      <c r="X375" s="37"/>
      <c r="Y375" s="37"/>
      <c r="Z375" s="37"/>
      <c r="AA375" s="37"/>
      <c r="AB375" s="37"/>
      <c r="AC375" s="37"/>
      <c r="AD375" s="37"/>
      <c r="AE375" s="37"/>
      <c r="AR375" s="206" t="s">
        <v>104</v>
      </c>
      <c r="AT375" s="206" t="s">
        <v>264</v>
      </c>
      <c r="AU375" s="206" t="s">
        <v>91</v>
      </c>
      <c r="AY375" s="19" t="s">
        <v>262</v>
      </c>
      <c r="BE375" s="207">
        <f>IF(N375="základní",J375,0)</f>
        <v>0</v>
      </c>
      <c r="BF375" s="207">
        <f>IF(N375="snížená",J375,0)</f>
        <v>0</v>
      </c>
      <c r="BG375" s="207">
        <f>IF(N375="zákl. přenesená",J375,0)</f>
        <v>0</v>
      </c>
      <c r="BH375" s="207">
        <f>IF(N375="sníž. přenesená",J375,0)</f>
        <v>0</v>
      </c>
      <c r="BI375" s="207">
        <f>IF(N375="nulová",J375,0)</f>
        <v>0</v>
      </c>
      <c r="BJ375" s="19" t="s">
        <v>89</v>
      </c>
      <c r="BK375" s="207">
        <f>ROUND(I375*H375,2)</f>
        <v>0</v>
      </c>
      <c r="BL375" s="19" t="s">
        <v>104</v>
      </c>
      <c r="BM375" s="206" t="s">
        <v>2457</v>
      </c>
    </row>
    <row r="376" spans="1:65" s="2" customFormat="1" ht="18">
      <c r="A376" s="37"/>
      <c r="B376" s="38"/>
      <c r="C376" s="39"/>
      <c r="D376" s="208" t="s">
        <v>421</v>
      </c>
      <c r="E376" s="39"/>
      <c r="F376" s="209" t="s">
        <v>6127</v>
      </c>
      <c r="G376" s="39"/>
      <c r="H376" s="39"/>
      <c r="I376" s="118"/>
      <c r="J376" s="39"/>
      <c r="K376" s="39"/>
      <c r="L376" s="42"/>
      <c r="M376" s="210"/>
      <c r="N376" s="211"/>
      <c r="O376" s="67"/>
      <c r="P376" s="67"/>
      <c r="Q376" s="67"/>
      <c r="R376" s="67"/>
      <c r="S376" s="67"/>
      <c r="T376" s="68"/>
      <c r="U376" s="37"/>
      <c r="V376" s="37"/>
      <c r="W376" s="37"/>
      <c r="X376" s="37"/>
      <c r="Y376" s="37"/>
      <c r="Z376" s="37"/>
      <c r="AA376" s="37"/>
      <c r="AB376" s="37"/>
      <c r="AC376" s="37"/>
      <c r="AD376" s="37"/>
      <c r="AE376" s="37"/>
      <c r="AT376" s="19" t="s">
        <v>421</v>
      </c>
      <c r="AU376" s="19" t="s">
        <v>91</v>
      </c>
    </row>
    <row r="377" spans="1:65" s="2" customFormat="1" ht="21.75" customHeight="1">
      <c r="A377" s="37"/>
      <c r="B377" s="38"/>
      <c r="C377" s="195" t="s">
        <v>1597</v>
      </c>
      <c r="D377" s="195" t="s">
        <v>264</v>
      </c>
      <c r="E377" s="196" t="s">
        <v>6128</v>
      </c>
      <c r="F377" s="197" t="s">
        <v>6129</v>
      </c>
      <c r="G377" s="198" t="s">
        <v>518</v>
      </c>
      <c r="H377" s="199">
        <v>1</v>
      </c>
      <c r="I377" s="200"/>
      <c r="J377" s="201">
        <f>ROUND(I377*H377,2)</f>
        <v>0</v>
      </c>
      <c r="K377" s="197" t="s">
        <v>44</v>
      </c>
      <c r="L377" s="42"/>
      <c r="M377" s="202" t="s">
        <v>44</v>
      </c>
      <c r="N377" s="203" t="s">
        <v>53</v>
      </c>
      <c r="O377" s="67"/>
      <c r="P377" s="204">
        <f>O377*H377</f>
        <v>0</v>
      </c>
      <c r="Q377" s="204">
        <v>0</v>
      </c>
      <c r="R377" s="204">
        <f>Q377*H377</f>
        <v>0</v>
      </c>
      <c r="S377" s="204">
        <v>0</v>
      </c>
      <c r="T377" s="205">
        <f>S377*H377</f>
        <v>0</v>
      </c>
      <c r="U377" s="37"/>
      <c r="V377" s="37"/>
      <c r="W377" s="37"/>
      <c r="X377" s="37"/>
      <c r="Y377" s="37"/>
      <c r="Z377" s="37"/>
      <c r="AA377" s="37"/>
      <c r="AB377" s="37"/>
      <c r="AC377" s="37"/>
      <c r="AD377" s="37"/>
      <c r="AE377" s="37"/>
      <c r="AR377" s="206" t="s">
        <v>104</v>
      </c>
      <c r="AT377" s="206" t="s">
        <v>264</v>
      </c>
      <c r="AU377" s="206" t="s">
        <v>91</v>
      </c>
      <c r="AY377" s="19" t="s">
        <v>262</v>
      </c>
      <c r="BE377" s="207">
        <f>IF(N377="základní",J377,0)</f>
        <v>0</v>
      </c>
      <c r="BF377" s="207">
        <f>IF(N377="snížená",J377,0)</f>
        <v>0</v>
      </c>
      <c r="BG377" s="207">
        <f>IF(N377="zákl. přenesená",J377,0)</f>
        <v>0</v>
      </c>
      <c r="BH377" s="207">
        <f>IF(N377="sníž. přenesená",J377,0)</f>
        <v>0</v>
      </c>
      <c r="BI377" s="207">
        <f>IF(N377="nulová",J377,0)</f>
        <v>0</v>
      </c>
      <c r="BJ377" s="19" t="s">
        <v>89</v>
      </c>
      <c r="BK377" s="207">
        <f>ROUND(I377*H377,2)</f>
        <v>0</v>
      </c>
      <c r="BL377" s="19" t="s">
        <v>104</v>
      </c>
      <c r="BM377" s="206" t="s">
        <v>2469</v>
      </c>
    </row>
    <row r="378" spans="1:65" s="2" customFormat="1" ht="27">
      <c r="A378" s="37"/>
      <c r="B378" s="38"/>
      <c r="C378" s="39"/>
      <c r="D378" s="208" t="s">
        <v>421</v>
      </c>
      <c r="E378" s="39"/>
      <c r="F378" s="209" t="s">
        <v>6130</v>
      </c>
      <c r="G378" s="39"/>
      <c r="H378" s="39"/>
      <c r="I378" s="118"/>
      <c r="J378" s="39"/>
      <c r="K378" s="39"/>
      <c r="L378" s="42"/>
      <c r="M378" s="210"/>
      <c r="N378" s="211"/>
      <c r="O378" s="67"/>
      <c r="P378" s="67"/>
      <c r="Q378" s="67"/>
      <c r="R378" s="67"/>
      <c r="S378" s="67"/>
      <c r="T378" s="68"/>
      <c r="U378" s="37"/>
      <c r="V378" s="37"/>
      <c r="W378" s="37"/>
      <c r="X378" s="37"/>
      <c r="Y378" s="37"/>
      <c r="Z378" s="37"/>
      <c r="AA378" s="37"/>
      <c r="AB378" s="37"/>
      <c r="AC378" s="37"/>
      <c r="AD378" s="37"/>
      <c r="AE378" s="37"/>
      <c r="AT378" s="19" t="s">
        <v>421</v>
      </c>
      <c r="AU378" s="19" t="s">
        <v>91</v>
      </c>
    </row>
    <row r="379" spans="1:65" s="2" customFormat="1" ht="21.75" customHeight="1">
      <c r="A379" s="37"/>
      <c r="B379" s="38"/>
      <c r="C379" s="195" t="s">
        <v>1612</v>
      </c>
      <c r="D379" s="195" t="s">
        <v>264</v>
      </c>
      <c r="E379" s="196" t="s">
        <v>6131</v>
      </c>
      <c r="F379" s="197" t="s">
        <v>6132</v>
      </c>
      <c r="G379" s="198" t="s">
        <v>518</v>
      </c>
      <c r="H379" s="199">
        <v>1</v>
      </c>
      <c r="I379" s="200"/>
      <c r="J379" s="201">
        <f>ROUND(I379*H379,2)</f>
        <v>0</v>
      </c>
      <c r="K379" s="197" t="s">
        <v>44</v>
      </c>
      <c r="L379" s="42"/>
      <c r="M379" s="202" t="s">
        <v>44</v>
      </c>
      <c r="N379" s="203" t="s">
        <v>53</v>
      </c>
      <c r="O379" s="67"/>
      <c r="P379" s="204">
        <f>O379*H379</f>
        <v>0</v>
      </c>
      <c r="Q379" s="204">
        <v>0</v>
      </c>
      <c r="R379" s="204">
        <f>Q379*H379</f>
        <v>0</v>
      </c>
      <c r="S379" s="204">
        <v>0</v>
      </c>
      <c r="T379" s="205">
        <f>S379*H379</f>
        <v>0</v>
      </c>
      <c r="U379" s="37"/>
      <c r="V379" s="37"/>
      <c r="W379" s="37"/>
      <c r="X379" s="37"/>
      <c r="Y379" s="37"/>
      <c r="Z379" s="37"/>
      <c r="AA379" s="37"/>
      <c r="AB379" s="37"/>
      <c r="AC379" s="37"/>
      <c r="AD379" s="37"/>
      <c r="AE379" s="37"/>
      <c r="AR379" s="206" t="s">
        <v>104</v>
      </c>
      <c r="AT379" s="206" t="s">
        <v>264</v>
      </c>
      <c r="AU379" s="206" t="s">
        <v>91</v>
      </c>
      <c r="AY379" s="19" t="s">
        <v>262</v>
      </c>
      <c r="BE379" s="207">
        <f>IF(N379="základní",J379,0)</f>
        <v>0</v>
      </c>
      <c r="BF379" s="207">
        <f>IF(N379="snížená",J379,0)</f>
        <v>0</v>
      </c>
      <c r="BG379" s="207">
        <f>IF(N379="zákl. přenesená",J379,0)</f>
        <v>0</v>
      </c>
      <c r="BH379" s="207">
        <f>IF(N379="sníž. přenesená",J379,0)</f>
        <v>0</v>
      </c>
      <c r="BI379" s="207">
        <f>IF(N379="nulová",J379,0)</f>
        <v>0</v>
      </c>
      <c r="BJ379" s="19" t="s">
        <v>89</v>
      </c>
      <c r="BK379" s="207">
        <f>ROUND(I379*H379,2)</f>
        <v>0</v>
      </c>
      <c r="BL379" s="19" t="s">
        <v>104</v>
      </c>
      <c r="BM379" s="206" t="s">
        <v>2485</v>
      </c>
    </row>
    <row r="380" spans="1:65" s="2" customFormat="1" ht="27">
      <c r="A380" s="37"/>
      <c r="B380" s="38"/>
      <c r="C380" s="39"/>
      <c r="D380" s="208" t="s">
        <v>421</v>
      </c>
      <c r="E380" s="39"/>
      <c r="F380" s="209" t="s">
        <v>6133</v>
      </c>
      <c r="G380" s="39"/>
      <c r="H380" s="39"/>
      <c r="I380" s="118"/>
      <c r="J380" s="39"/>
      <c r="K380" s="39"/>
      <c r="L380" s="42"/>
      <c r="M380" s="210"/>
      <c r="N380" s="211"/>
      <c r="O380" s="67"/>
      <c r="P380" s="67"/>
      <c r="Q380" s="67"/>
      <c r="R380" s="67"/>
      <c r="S380" s="67"/>
      <c r="T380" s="68"/>
      <c r="U380" s="37"/>
      <c r="V380" s="37"/>
      <c r="W380" s="37"/>
      <c r="X380" s="37"/>
      <c r="Y380" s="37"/>
      <c r="Z380" s="37"/>
      <c r="AA380" s="37"/>
      <c r="AB380" s="37"/>
      <c r="AC380" s="37"/>
      <c r="AD380" s="37"/>
      <c r="AE380" s="37"/>
      <c r="AT380" s="19" t="s">
        <v>421</v>
      </c>
      <c r="AU380" s="19" t="s">
        <v>91</v>
      </c>
    </row>
    <row r="381" spans="1:65" s="2" customFormat="1" ht="16.5" customHeight="1">
      <c r="A381" s="37"/>
      <c r="B381" s="38"/>
      <c r="C381" s="195" t="s">
        <v>1616</v>
      </c>
      <c r="D381" s="195" t="s">
        <v>264</v>
      </c>
      <c r="E381" s="196" t="s">
        <v>6134</v>
      </c>
      <c r="F381" s="197" t="s">
        <v>6135</v>
      </c>
      <c r="G381" s="198" t="s">
        <v>518</v>
      </c>
      <c r="H381" s="199">
        <v>1</v>
      </c>
      <c r="I381" s="200"/>
      <c r="J381" s="201">
        <f>ROUND(I381*H381,2)</f>
        <v>0</v>
      </c>
      <c r="K381" s="197" t="s">
        <v>44</v>
      </c>
      <c r="L381" s="42"/>
      <c r="M381" s="202" t="s">
        <v>44</v>
      </c>
      <c r="N381" s="203" t="s">
        <v>53</v>
      </c>
      <c r="O381" s="67"/>
      <c r="P381" s="204">
        <f>O381*H381</f>
        <v>0</v>
      </c>
      <c r="Q381" s="204">
        <v>0</v>
      </c>
      <c r="R381" s="204">
        <f>Q381*H381</f>
        <v>0</v>
      </c>
      <c r="S381" s="204">
        <v>0</v>
      </c>
      <c r="T381" s="205">
        <f>S381*H381</f>
        <v>0</v>
      </c>
      <c r="U381" s="37"/>
      <c r="V381" s="37"/>
      <c r="W381" s="37"/>
      <c r="X381" s="37"/>
      <c r="Y381" s="37"/>
      <c r="Z381" s="37"/>
      <c r="AA381" s="37"/>
      <c r="AB381" s="37"/>
      <c r="AC381" s="37"/>
      <c r="AD381" s="37"/>
      <c r="AE381" s="37"/>
      <c r="AR381" s="206" t="s">
        <v>104</v>
      </c>
      <c r="AT381" s="206" t="s">
        <v>264</v>
      </c>
      <c r="AU381" s="206" t="s">
        <v>91</v>
      </c>
      <c r="AY381" s="19" t="s">
        <v>262</v>
      </c>
      <c r="BE381" s="207">
        <f>IF(N381="základní",J381,0)</f>
        <v>0</v>
      </c>
      <c r="BF381" s="207">
        <f>IF(N381="snížená",J381,0)</f>
        <v>0</v>
      </c>
      <c r="BG381" s="207">
        <f>IF(N381="zákl. přenesená",J381,0)</f>
        <v>0</v>
      </c>
      <c r="BH381" s="207">
        <f>IF(N381="sníž. přenesená",J381,0)</f>
        <v>0</v>
      </c>
      <c r="BI381" s="207">
        <f>IF(N381="nulová",J381,0)</f>
        <v>0</v>
      </c>
      <c r="BJ381" s="19" t="s">
        <v>89</v>
      </c>
      <c r="BK381" s="207">
        <f>ROUND(I381*H381,2)</f>
        <v>0</v>
      </c>
      <c r="BL381" s="19" t="s">
        <v>104</v>
      </c>
      <c r="BM381" s="206" t="s">
        <v>2501</v>
      </c>
    </row>
    <row r="382" spans="1:65" s="2" customFormat="1" ht="36">
      <c r="A382" s="37"/>
      <c r="B382" s="38"/>
      <c r="C382" s="39"/>
      <c r="D382" s="208" t="s">
        <v>421</v>
      </c>
      <c r="E382" s="39"/>
      <c r="F382" s="209" t="s">
        <v>6136</v>
      </c>
      <c r="G382" s="39"/>
      <c r="H382" s="39"/>
      <c r="I382" s="118"/>
      <c r="J382" s="39"/>
      <c r="K382" s="39"/>
      <c r="L382" s="42"/>
      <c r="M382" s="210"/>
      <c r="N382" s="211"/>
      <c r="O382" s="67"/>
      <c r="P382" s="67"/>
      <c r="Q382" s="67"/>
      <c r="R382" s="67"/>
      <c r="S382" s="67"/>
      <c r="T382" s="68"/>
      <c r="U382" s="37"/>
      <c r="V382" s="37"/>
      <c r="W382" s="37"/>
      <c r="X382" s="37"/>
      <c r="Y382" s="37"/>
      <c r="Z382" s="37"/>
      <c r="AA382" s="37"/>
      <c r="AB382" s="37"/>
      <c r="AC382" s="37"/>
      <c r="AD382" s="37"/>
      <c r="AE382" s="37"/>
      <c r="AT382" s="19" t="s">
        <v>421</v>
      </c>
      <c r="AU382" s="19" t="s">
        <v>91</v>
      </c>
    </row>
    <row r="383" spans="1:65" s="2" customFormat="1" ht="16.5" customHeight="1">
      <c r="A383" s="37"/>
      <c r="B383" s="38"/>
      <c r="C383" s="195" t="s">
        <v>1620</v>
      </c>
      <c r="D383" s="195" t="s">
        <v>264</v>
      </c>
      <c r="E383" s="196" t="s">
        <v>6137</v>
      </c>
      <c r="F383" s="197" t="s">
        <v>6138</v>
      </c>
      <c r="G383" s="198" t="s">
        <v>518</v>
      </c>
      <c r="H383" s="199">
        <v>1</v>
      </c>
      <c r="I383" s="200"/>
      <c r="J383" s="201">
        <f>ROUND(I383*H383,2)</f>
        <v>0</v>
      </c>
      <c r="K383" s="197" t="s">
        <v>44</v>
      </c>
      <c r="L383" s="42"/>
      <c r="M383" s="202" t="s">
        <v>44</v>
      </c>
      <c r="N383" s="203" t="s">
        <v>53</v>
      </c>
      <c r="O383" s="67"/>
      <c r="P383" s="204">
        <f>O383*H383</f>
        <v>0</v>
      </c>
      <c r="Q383" s="204">
        <v>0</v>
      </c>
      <c r="R383" s="204">
        <f>Q383*H383</f>
        <v>0</v>
      </c>
      <c r="S383" s="204">
        <v>0</v>
      </c>
      <c r="T383" s="205">
        <f>S383*H383</f>
        <v>0</v>
      </c>
      <c r="U383" s="37"/>
      <c r="V383" s="37"/>
      <c r="W383" s="37"/>
      <c r="X383" s="37"/>
      <c r="Y383" s="37"/>
      <c r="Z383" s="37"/>
      <c r="AA383" s="37"/>
      <c r="AB383" s="37"/>
      <c r="AC383" s="37"/>
      <c r="AD383" s="37"/>
      <c r="AE383" s="37"/>
      <c r="AR383" s="206" t="s">
        <v>104</v>
      </c>
      <c r="AT383" s="206" t="s">
        <v>264</v>
      </c>
      <c r="AU383" s="206" t="s">
        <v>91</v>
      </c>
      <c r="AY383" s="19" t="s">
        <v>262</v>
      </c>
      <c r="BE383" s="207">
        <f>IF(N383="základní",J383,0)</f>
        <v>0</v>
      </c>
      <c r="BF383" s="207">
        <f>IF(N383="snížená",J383,0)</f>
        <v>0</v>
      </c>
      <c r="BG383" s="207">
        <f>IF(N383="zákl. přenesená",J383,0)</f>
        <v>0</v>
      </c>
      <c r="BH383" s="207">
        <f>IF(N383="sníž. přenesená",J383,0)</f>
        <v>0</v>
      </c>
      <c r="BI383" s="207">
        <f>IF(N383="nulová",J383,0)</f>
        <v>0</v>
      </c>
      <c r="BJ383" s="19" t="s">
        <v>89</v>
      </c>
      <c r="BK383" s="207">
        <f>ROUND(I383*H383,2)</f>
        <v>0</v>
      </c>
      <c r="BL383" s="19" t="s">
        <v>104</v>
      </c>
      <c r="BM383" s="206" t="s">
        <v>2517</v>
      </c>
    </row>
    <row r="384" spans="1:65" s="2" customFormat="1" ht="27">
      <c r="A384" s="37"/>
      <c r="B384" s="38"/>
      <c r="C384" s="39"/>
      <c r="D384" s="208" t="s">
        <v>421</v>
      </c>
      <c r="E384" s="39"/>
      <c r="F384" s="209" t="s">
        <v>6139</v>
      </c>
      <c r="G384" s="39"/>
      <c r="H384" s="39"/>
      <c r="I384" s="118"/>
      <c r="J384" s="39"/>
      <c r="K384" s="39"/>
      <c r="L384" s="42"/>
      <c r="M384" s="210"/>
      <c r="N384" s="211"/>
      <c r="O384" s="67"/>
      <c r="P384" s="67"/>
      <c r="Q384" s="67"/>
      <c r="R384" s="67"/>
      <c r="S384" s="67"/>
      <c r="T384" s="68"/>
      <c r="U384" s="37"/>
      <c r="V384" s="37"/>
      <c r="W384" s="37"/>
      <c r="X384" s="37"/>
      <c r="Y384" s="37"/>
      <c r="Z384" s="37"/>
      <c r="AA384" s="37"/>
      <c r="AB384" s="37"/>
      <c r="AC384" s="37"/>
      <c r="AD384" s="37"/>
      <c r="AE384" s="37"/>
      <c r="AT384" s="19" t="s">
        <v>421</v>
      </c>
      <c r="AU384" s="19" t="s">
        <v>91</v>
      </c>
    </row>
    <row r="385" spans="1:65" s="2" customFormat="1" ht="16.5" customHeight="1">
      <c r="A385" s="37"/>
      <c r="B385" s="38"/>
      <c r="C385" s="195" t="s">
        <v>1626</v>
      </c>
      <c r="D385" s="195" t="s">
        <v>264</v>
      </c>
      <c r="E385" s="196" t="s">
        <v>6140</v>
      </c>
      <c r="F385" s="197" t="s">
        <v>6141</v>
      </c>
      <c r="G385" s="198" t="s">
        <v>3941</v>
      </c>
      <c r="H385" s="199">
        <v>72</v>
      </c>
      <c r="I385" s="200"/>
      <c r="J385" s="201">
        <f>ROUND(I385*H385,2)</f>
        <v>0</v>
      </c>
      <c r="K385" s="197" t="s">
        <v>44</v>
      </c>
      <c r="L385" s="42"/>
      <c r="M385" s="202" t="s">
        <v>44</v>
      </c>
      <c r="N385" s="203" t="s">
        <v>53</v>
      </c>
      <c r="O385" s="67"/>
      <c r="P385" s="204">
        <f>O385*H385</f>
        <v>0</v>
      </c>
      <c r="Q385" s="204">
        <v>0</v>
      </c>
      <c r="R385" s="204">
        <f>Q385*H385</f>
        <v>0</v>
      </c>
      <c r="S385" s="204">
        <v>0</v>
      </c>
      <c r="T385" s="205">
        <f>S385*H385</f>
        <v>0</v>
      </c>
      <c r="U385" s="37"/>
      <c r="V385" s="37"/>
      <c r="W385" s="37"/>
      <c r="X385" s="37"/>
      <c r="Y385" s="37"/>
      <c r="Z385" s="37"/>
      <c r="AA385" s="37"/>
      <c r="AB385" s="37"/>
      <c r="AC385" s="37"/>
      <c r="AD385" s="37"/>
      <c r="AE385" s="37"/>
      <c r="AR385" s="206" t="s">
        <v>104</v>
      </c>
      <c r="AT385" s="206" t="s">
        <v>264</v>
      </c>
      <c r="AU385" s="206" t="s">
        <v>91</v>
      </c>
      <c r="AY385" s="19" t="s">
        <v>262</v>
      </c>
      <c r="BE385" s="207">
        <f>IF(N385="základní",J385,0)</f>
        <v>0</v>
      </c>
      <c r="BF385" s="207">
        <f>IF(N385="snížená",J385,0)</f>
        <v>0</v>
      </c>
      <c r="BG385" s="207">
        <f>IF(N385="zákl. přenesená",J385,0)</f>
        <v>0</v>
      </c>
      <c r="BH385" s="207">
        <f>IF(N385="sníž. přenesená",J385,0)</f>
        <v>0</v>
      </c>
      <c r="BI385" s="207">
        <f>IF(N385="nulová",J385,0)</f>
        <v>0</v>
      </c>
      <c r="BJ385" s="19" t="s">
        <v>89</v>
      </c>
      <c r="BK385" s="207">
        <f>ROUND(I385*H385,2)</f>
        <v>0</v>
      </c>
      <c r="BL385" s="19" t="s">
        <v>104</v>
      </c>
      <c r="BM385" s="206" t="s">
        <v>2526</v>
      </c>
    </row>
    <row r="386" spans="1:65" s="2" customFormat="1" ht="54">
      <c r="A386" s="37"/>
      <c r="B386" s="38"/>
      <c r="C386" s="39"/>
      <c r="D386" s="208" t="s">
        <v>421</v>
      </c>
      <c r="E386" s="39"/>
      <c r="F386" s="209" t="s">
        <v>6142</v>
      </c>
      <c r="G386" s="39"/>
      <c r="H386" s="39"/>
      <c r="I386" s="118"/>
      <c r="J386" s="39"/>
      <c r="K386" s="39"/>
      <c r="L386" s="42"/>
      <c r="M386" s="210"/>
      <c r="N386" s="211"/>
      <c r="O386" s="67"/>
      <c r="P386" s="67"/>
      <c r="Q386" s="67"/>
      <c r="R386" s="67"/>
      <c r="S386" s="67"/>
      <c r="T386" s="68"/>
      <c r="U386" s="37"/>
      <c r="V386" s="37"/>
      <c r="W386" s="37"/>
      <c r="X386" s="37"/>
      <c r="Y386" s="37"/>
      <c r="Z386" s="37"/>
      <c r="AA386" s="37"/>
      <c r="AB386" s="37"/>
      <c r="AC386" s="37"/>
      <c r="AD386" s="37"/>
      <c r="AE386" s="37"/>
      <c r="AT386" s="19" t="s">
        <v>421</v>
      </c>
      <c r="AU386" s="19" t="s">
        <v>91</v>
      </c>
    </row>
    <row r="387" spans="1:65" s="2" customFormat="1" ht="16.5" customHeight="1">
      <c r="A387" s="37"/>
      <c r="B387" s="38"/>
      <c r="C387" s="195" t="s">
        <v>1633</v>
      </c>
      <c r="D387" s="195" t="s">
        <v>264</v>
      </c>
      <c r="E387" s="196" t="s">
        <v>6143</v>
      </c>
      <c r="F387" s="197" t="s">
        <v>6144</v>
      </c>
      <c r="G387" s="198" t="s">
        <v>518</v>
      </c>
      <c r="H387" s="199">
        <v>1</v>
      </c>
      <c r="I387" s="200"/>
      <c r="J387" s="201">
        <f>ROUND(I387*H387,2)</f>
        <v>0</v>
      </c>
      <c r="K387" s="197" t="s">
        <v>44</v>
      </c>
      <c r="L387" s="42"/>
      <c r="M387" s="202" t="s">
        <v>44</v>
      </c>
      <c r="N387" s="203" t="s">
        <v>53</v>
      </c>
      <c r="O387" s="67"/>
      <c r="P387" s="204">
        <f>O387*H387</f>
        <v>0</v>
      </c>
      <c r="Q387" s="204">
        <v>0</v>
      </c>
      <c r="R387" s="204">
        <f>Q387*H387</f>
        <v>0</v>
      </c>
      <c r="S387" s="204">
        <v>0</v>
      </c>
      <c r="T387" s="205">
        <f>S387*H387</f>
        <v>0</v>
      </c>
      <c r="U387" s="37"/>
      <c r="V387" s="37"/>
      <c r="W387" s="37"/>
      <c r="X387" s="37"/>
      <c r="Y387" s="37"/>
      <c r="Z387" s="37"/>
      <c r="AA387" s="37"/>
      <c r="AB387" s="37"/>
      <c r="AC387" s="37"/>
      <c r="AD387" s="37"/>
      <c r="AE387" s="37"/>
      <c r="AR387" s="206" t="s">
        <v>104</v>
      </c>
      <c r="AT387" s="206" t="s">
        <v>264</v>
      </c>
      <c r="AU387" s="206" t="s">
        <v>91</v>
      </c>
      <c r="AY387" s="19" t="s">
        <v>262</v>
      </c>
      <c r="BE387" s="207">
        <f>IF(N387="základní",J387,0)</f>
        <v>0</v>
      </c>
      <c r="BF387" s="207">
        <f>IF(N387="snížená",J387,0)</f>
        <v>0</v>
      </c>
      <c r="BG387" s="207">
        <f>IF(N387="zákl. přenesená",J387,0)</f>
        <v>0</v>
      </c>
      <c r="BH387" s="207">
        <f>IF(N387="sníž. přenesená",J387,0)</f>
        <v>0</v>
      </c>
      <c r="BI387" s="207">
        <f>IF(N387="nulová",J387,0)</f>
        <v>0</v>
      </c>
      <c r="BJ387" s="19" t="s">
        <v>89</v>
      </c>
      <c r="BK387" s="207">
        <f>ROUND(I387*H387,2)</f>
        <v>0</v>
      </c>
      <c r="BL387" s="19" t="s">
        <v>104</v>
      </c>
      <c r="BM387" s="206" t="s">
        <v>2542</v>
      </c>
    </row>
    <row r="388" spans="1:65" s="2" customFormat="1" ht="27">
      <c r="A388" s="37"/>
      <c r="B388" s="38"/>
      <c r="C388" s="39"/>
      <c r="D388" s="208" t="s">
        <v>421</v>
      </c>
      <c r="E388" s="39"/>
      <c r="F388" s="209" t="s">
        <v>6145</v>
      </c>
      <c r="G388" s="39"/>
      <c r="H388" s="39"/>
      <c r="I388" s="118"/>
      <c r="J388" s="39"/>
      <c r="K388" s="39"/>
      <c r="L388" s="42"/>
      <c r="M388" s="210"/>
      <c r="N388" s="211"/>
      <c r="O388" s="67"/>
      <c r="P388" s="67"/>
      <c r="Q388" s="67"/>
      <c r="R388" s="67"/>
      <c r="S388" s="67"/>
      <c r="T388" s="68"/>
      <c r="U388" s="37"/>
      <c r="V388" s="37"/>
      <c r="W388" s="37"/>
      <c r="X388" s="37"/>
      <c r="Y388" s="37"/>
      <c r="Z388" s="37"/>
      <c r="AA388" s="37"/>
      <c r="AB388" s="37"/>
      <c r="AC388" s="37"/>
      <c r="AD388" s="37"/>
      <c r="AE388" s="37"/>
      <c r="AT388" s="19" t="s">
        <v>421</v>
      </c>
      <c r="AU388" s="19" t="s">
        <v>91</v>
      </c>
    </row>
    <row r="389" spans="1:65" s="2" customFormat="1" ht="16.5" customHeight="1">
      <c r="A389" s="37"/>
      <c r="B389" s="38"/>
      <c r="C389" s="195" t="s">
        <v>1639</v>
      </c>
      <c r="D389" s="195" t="s">
        <v>264</v>
      </c>
      <c r="E389" s="196" t="s">
        <v>6146</v>
      </c>
      <c r="F389" s="197" t="s">
        <v>6147</v>
      </c>
      <c r="G389" s="198" t="s">
        <v>3941</v>
      </c>
      <c r="H389" s="199">
        <v>8</v>
      </c>
      <c r="I389" s="200"/>
      <c r="J389" s="201">
        <f>ROUND(I389*H389,2)</f>
        <v>0</v>
      </c>
      <c r="K389" s="197" t="s">
        <v>44</v>
      </c>
      <c r="L389" s="42"/>
      <c r="M389" s="202" t="s">
        <v>44</v>
      </c>
      <c r="N389" s="203" t="s">
        <v>53</v>
      </c>
      <c r="O389" s="67"/>
      <c r="P389" s="204">
        <f>O389*H389</f>
        <v>0</v>
      </c>
      <c r="Q389" s="204">
        <v>0</v>
      </c>
      <c r="R389" s="204">
        <f>Q389*H389</f>
        <v>0</v>
      </c>
      <c r="S389" s="204">
        <v>0</v>
      </c>
      <c r="T389" s="205">
        <f>S389*H389</f>
        <v>0</v>
      </c>
      <c r="U389" s="37"/>
      <c r="V389" s="37"/>
      <c r="W389" s="37"/>
      <c r="X389" s="37"/>
      <c r="Y389" s="37"/>
      <c r="Z389" s="37"/>
      <c r="AA389" s="37"/>
      <c r="AB389" s="37"/>
      <c r="AC389" s="37"/>
      <c r="AD389" s="37"/>
      <c r="AE389" s="37"/>
      <c r="AR389" s="206" t="s">
        <v>104</v>
      </c>
      <c r="AT389" s="206" t="s">
        <v>264</v>
      </c>
      <c r="AU389" s="206" t="s">
        <v>91</v>
      </c>
      <c r="AY389" s="19" t="s">
        <v>262</v>
      </c>
      <c r="BE389" s="207">
        <f>IF(N389="základní",J389,0)</f>
        <v>0</v>
      </c>
      <c r="BF389" s="207">
        <f>IF(N389="snížená",J389,0)</f>
        <v>0</v>
      </c>
      <c r="BG389" s="207">
        <f>IF(N389="zákl. přenesená",J389,0)</f>
        <v>0</v>
      </c>
      <c r="BH389" s="207">
        <f>IF(N389="sníž. přenesená",J389,0)</f>
        <v>0</v>
      </c>
      <c r="BI389" s="207">
        <f>IF(N389="nulová",J389,0)</f>
        <v>0</v>
      </c>
      <c r="BJ389" s="19" t="s">
        <v>89</v>
      </c>
      <c r="BK389" s="207">
        <f>ROUND(I389*H389,2)</f>
        <v>0</v>
      </c>
      <c r="BL389" s="19" t="s">
        <v>104</v>
      </c>
      <c r="BM389" s="206" t="s">
        <v>2570</v>
      </c>
    </row>
    <row r="390" spans="1:65" s="2" customFormat="1" ht="36">
      <c r="A390" s="37"/>
      <c r="B390" s="38"/>
      <c r="C390" s="39"/>
      <c r="D390" s="208" t="s">
        <v>421</v>
      </c>
      <c r="E390" s="39"/>
      <c r="F390" s="209" t="s">
        <v>6148</v>
      </c>
      <c r="G390" s="39"/>
      <c r="H390" s="39"/>
      <c r="I390" s="118"/>
      <c r="J390" s="39"/>
      <c r="K390" s="39"/>
      <c r="L390" s="42"/>
      <c r="M390" s="210"/>
      <c r="N390" s="211"/>
      <c r="O390" s="67"/>
      <c r="P390" s="67"/>
      <c r="Q390" s="67"/>
      <c r="R390" s="67"/>
      <c r="S390" s="67"/>
      <c r="T390" s="68"/>
      <c r="U390" s="37"/>
      <c r="V390" s="37"/>
      <c r="W390" s="37"/>
      <c r="X390" s="37"/>
      <c r="Y390" s="37"/>
      <c r="Z390" s="37"/>
      <c r="AA390" s="37"/>
      <c r="AB390" s="37"/>
      <c r="AC390" s="37"/>
      <c r="AD390" s="37"/>
      <c r="AE390" s="37"/>
      <c r="AT390" s="19" t="s">
        <v>421</v>
      </c>
      <c r="AU390" s="19" t="s">
        <v>91</v>
      </c>
    </row>
    <row r="391" spans="1:65" s="2" customFormat="1" ht="16.5" customHeight="1">
      <c r="A391" s="37"/>
      <c r="B391" s="38"/>
      <c r="C391" s="195" t="s">
        <v>1644</v>
      </c>
      <c r="D391" s="195" t="s">
        <v>264</v>
      </c>
      <c r="E391" s="196" t="s">
        <v>6149</v>
      </c>
      <c r="F391" s="197" t="s">
        <v>6150</v>
      </c>
      <c r="G391" s="198" t="s">
        <v>518</v>
      </c>
      <c r="H391" s="199">
        <v>1</v>
      </c>
      <c r="I391" s="200"/>
      <c r="J391" s="201">
        <f>ROUND(I391*H391,2)</f>
        <v>0</v>
      </c>
      <c r="K391" s="197" t="s">
        <v>44</v>
      </c>
      <c r="L391" s="42"/>
      <c r="M391" s="202" t="s">
        <v>44</v>
      </c>
      <c r="N391" s="203" t="s">
        <v>53</v>
      </c>
      <c r="O391" s="67"/>
      <c r="P391" s="204">
        <f>O391*H391</f>
        <v>0</v>
      </c>
      <c r="Q391" s="204">
        <v>0</v>
      </c>
      <c r="R391" s="204">
        <f>Q391*H391</f>
        <v>0</v>
      </c>
      <c r="S391" s="204">
        <v>0</v>
      </c>
      <c r="T391" s="205">
        <f>S391*H391</f>
        <v>0</v>
      </c>
      <c r="U391" s="37"/>
      <c r="V391" s="37"/>
      <c r="W391" s="37"/>
      <c r="X391" s="37"/>
      <c r="Y391" s="37"/>
      <c r="Z391" s="37"/>
      <c r="AA391" s="37"/>
      <c r="AB391" s="37"/>
      <c r="AC391" s="37"/>
      <c r="AD391" s="37"/>
      <c r="AE391" s="37"/>
      <c r="AR391" s="206" t="s">
        <v>104</v>
      </c>
      <c r="AT391" s="206" t="s">
        <v>264</v>
      </c>
      <c r="AU391" s="206" t="s">
        <v>91</v>
      </c>
      <c r="AY391" s="19" t="s">
        <v>262</v>
      </c>
      <c r="BE391" s="207">
        <f>IF(N391="základní",J391,0)</f>
        <v>0</v>
      </c>
      <c r="BF391" s="207">
        <f>IF(N391="snížená",J391,0)</f>
        <v>0</v>
      </c>
      <c r="BG391" s="207">
        <f>IF(N391="zákl. přenesená",J391,0)</f>
        <v>0</v>
      </c>
      <c r="BH391" s="207">
        <f>IF(N391="sníž. přenesená",J391,0)</f>
        <v>0</v>
      </c>
      <c r="BI391" s="207">
        <f>IF(N391="nulová",J391,0)</f>
        <v>0</v>
      </c>
      <c r="BJ391" s="19" t="s">
        <v>89</v>
      </c>
      <c r="BK391" s="207">
        <f>ROUND(I391*H391,2)</f>
        <v>0</v>
      </c>
      <c r="BL391" s="19" t="s">
        <v>104</v>
      </c>
      <c r="BM391" s="206" t="s">
        <v>2578</v>
      </c>
    </row>
    <row r="392" spans="1:65" s="2" customFormat="1" ht="45">
      <c r="A392" s="37"/>
      <c r="B392" s="38"/>
      <c r="C392" s="39"/>
      <c r="D392" s="208" t="s">
        <v>421</v>
      </c>
      <c r="E392" s="39"/>
      <c r="F392" s="209" t="s">
        <v>6151</v>
      </c>
      <c r="G392" s="39"/>
      <c r="H392" s="39"/>
      <c r="I392" s="118"/>
      <c r="J392" s="39"/>
      <c r="K392" s="39"/>
      <c r="L392" s="42"/>
      <c r="M392" s="210"/>
      <c r="N392" s="211"/>
      <c r="O392" s="67"/>
      <c r="P392" s="67"/>
      <c r="Q392" s="67"/>
      <c r="R392" s="67"/>
      <c r="S392" s="67"/>
      <c r="T392" s="68"/>
      <c r="U392" s="37"/>
      <c r="V392" s="37"/>
      <c r="W392" s="37"/>
      <c r="X392" s="37"/>
      <c r="Y392" s="37"/>
      <c r="Z392" s="37"/>
      <c r="AA392" s="37"/>
      <c r="AB392" s="37"/>
      <c r="AC392" s="37"/>
      <c r="AD392" s="37"/>
      <c r="AE392" s="37"/>
      <c r="AT392" s="19" t="s">
        <v>421</v>
      </c>
      <c r="AU392" s="19" t="s">
        <v>91</v>
      </c>
    </row>
    <row r="393" spans="1:65" s="2" customFormat="1" ht="16.5" customHeight="1">
      <c r="A393" s="37"/>
      <c r="B393" s="38"/>
      <c r="C393" s="195" t="s">
        <v>1650</v>
      </c>
      <c r="D393" s="195" t="s">
        <v>264</v>
      </c>
      <c r="E393" s="196" t="s">
        <v>6152</v>
      </c>
      <c r="F393" s="197" t="s">
        <v>6153</v>
      </c>
      <c r="G393" s="198" t="s">
        <v>518</v>
      </c>
      <c r="H393" s="199">
        <v>1</v>
      </c>
      <c r="I393" s="200"/>
      <c r="J393" s="201">
        <f>ROUND(I393*H393,2)</f>
        <v>0</v>
      </c>
      <c r="K393" s="197" t="s">
        <v>44</v>
      </c>
      <c r="L393" s="42"/>
      <c r="M393" s="202" t="s">
        <v>44</v>
      </c>
      <c r="N393" s="203" t="s">
        <v>53</v>
      </c>
      <c r="O393" s="67"/>
      <c r="P393" s="204">
        <f>O393*H393</f>
        <v>0</v>
      </c>
      <c r="Q393" s="204">
        <v>0</v>
      </c>
      <c r="R393" s="204">
        <f>Q393*H393</f>
        <v>0</v>
      </c>
      <c r="S393" s="204">
        <v>0</v>
      </c>
      <c r="T393" s="205">
        <f>S393*H393</f>
        <v>0</v>
      </c>
      <c r="U393" s="37"/>
      <c r="V393" s="37"/>
      <c r="W393" s="37"/>
      <c r="X393" s="37"/>
      <c r="Y393" s="37"/>
      <c r="Z393" s="37"/>
      <c r="AA393" s="37"/>
      <c r="AB393" s="37"/>
      <c r="AC393" s="37"/>
      <c r="AD393" s="37"/>
      <c r="AE393" s="37"/>
      <c r="AR393" s="206" t="s">
        <v>104</v>
      </c>
      <c r="AT393" s="206" t="s">
        <v>264</v>
      </c>
      <c r="AU393" s="206" t="s">
        <v>91</v>
      </c>
      <c r="AY393" s="19" t="s">
        <v>262</v>
      </c>
      <c r="BE393" s="207">
        <f>IF(N393="základní",J393,0)</f>
        <v>0</v>
      </c>
      <c r="BF393" s="207">
        <f>IF(N393="snížená",J393,0)</f>
        <v>0</v>
      </c>
      <c r="BG393" s="207">
        <f>IF(N393="zákl. přenesená",J393,0)</f>
        <v>0</v>
      </c>
      <c r="BH393" s="207">
        <f>IF(N393="sníž. přenesená",J393,0)</f>
        <v>0</v>
      </c>
      <c r="BI393" s="207">
        <f>IF(N393="nulová",J393,0)</f>
        <v>0</v>
      </c>
      <c r="BJ393" s="19" t="s">
        <v>89</v>
      </c>
      <c r="BK393" s="207">
        <f>ROUND(I393*H393,2)</f>
        <v>0</v>
      </c>
      <c r="BL393" s="19" t="s">
        <v>104</v>
      </c>
      <c r="BM393" s="206" t="s">
        <v>2621</v>
      </c>
    </row>
    <row r="394" spans="1:65" s="2" customFormat="1" ht="27">
      <c r="A394" s="37"/>
      <c r="B394" s="38"/>
      <c r="C394" s="39"/>
      <c r="D394" s="208" t="s">
        <v>421</v>
      </c>
      <c r="E394" s="39"/>
      <c r="F394" s="209" t="s">
        <v>6154</v>
      </c>
      <c r="G394" s="39"/>
      <c r="H394" s="39"/>
      <c r="I394" s="118"/>
      <c r="J394" s="39"/>
      <c r="K394" s="39"/>
      <c r="L394" s="42"/>
      <c r="M394" s="210"/>
      <c r="N394" s="211"/>
      <c r="O394" s="67"/>
      <c r="P394" s="67"/>
      <c r="Q394" s="67"/>
      <c r="R394" s="67"/>
      <c r="S394" s="67"/>
      <c r="T394" s="68"/>
      <c r="U394" s="37"/>
      <c r="V394" s="37"/>
      <c r="W394" s="37"/>
      <c r="X394" s="37"/>
      <c r="Y394" s="37"/>
      <c r="Z394" s="37"/>
      <c r="AA394" s="37"/>
      <c r="AB394" s="37"/>
      <c r="AC394" s="37"/>
      <c r="AD394" s="37"/>
      <c r="AE394" s="37"/>
      <c r="AT394" s="19" t="s">
        <v>421</v>
      </c>
      <c r="AU394" s="19" t="s">
        <v>91</v>
      </c>
    </row>
    <row r="395" spans="1:65" s="2" customFormat="1" ht="16.5" customHeight="1">
      <c r="A395" s="37"/>
      <c r="B395" s="38"/>
      <c r="C395" s="195" t="s">
        <v>1659</v>
      </c>
      <c r="D395" s="195" t="s">
        <v>264</v>
      </c>
      <c r="E395" s="196" t="s">
        <v>6155</v>
      </c>
      <c r="F395" s="197" t="s">
        <v>6156</v>
      </c>
      <c r="G395" s="198" t="s">
        <v>518</v>
      </c>
      <c r="H395" s="199">
        <v>1</v>
      </c>
      <c r="I395" s="200"/>
      <c r="J395" s="201">
        <f>ROUND(I395*H395,2)</f>
        <v>0</v>
      </c>
      <c r="K395" s="197" t="s">
        <v>44</v>
      </c>
      <c r="L395" s="42"/>
      <c r="M395" s="202" t="s">
        <v>44</v>
      </c>
      <c r="N395" s="203" t="s">
        <v>53</v>
      </c>
      <c r="O395" s="67"/>
      <c r="P395" s="204">
        <f>O395*H395</f>
        <v>0</v>
      </c>
      <c r="Q395" s="204">
        <v>0</v>
      </c>
      <c r="R395" s="204">
        <f>Q395*H395</f>
        <v>0</v>
      </c>
      <c r="S395" s="204">
        <v>0</v>
      </c>
      <c r="T395" s="205">
        <f>S395*H395</f>
        <v>0</v>
      </c>
      <c r="U395" s="37"/>
      <c r="V395" s="37"/>
      <c r="W395" s="37"/>
      <c r="X395" s="37"/>
      <c r="Y395" s="37"/>
      <c r="Z395" s="37"/>
      <c r="AA395" s="37"/>
      <c r="AB395" s="37"/>
      <c r="AC395" s="37"/>
      <c r="AD395" s="37"/>
      <c r="AE395" s="37"/>
      <c r="AR395" s="206" t="s">
        <v>104</v>
      </c>
      <c r="AT395" s="206" t="s">
        <v>264</v>
      </c>
      <c r="AU395" s="206" t="s">
        <v>91</v>
      </c>
      <c r="AY395" s="19" t="s">
        <v>262</v>
      </c>
      <c r="BE395" s="207">
        <f>IF(N395="základní",J395,0)</f>
        <v>0</v>
      </c>
      <c r="BF395" s="207">
        <f>IF(N395="snížená",J395,0)</f>
        <v>0</v>
      </c>
      <c r="BG395" s="207">
        <f>IF(N395="zákl. přenesená",J395,0)</f>
        <v>0</v>
      </c>
      <c r="BH395" s="207">
        <f>IF(N395="sníž. přenesená",J395,0)</f>
        <v>0</v>
      </c>
      <c r="BI395" s="207">
        <f>IF(N395="nulová",J395,0)</f>
        <v>0</v>
      </c>
      <c r="BJ395" s="19" t="s">
        <v>89</v>
      </c>
      <c r="BK395" s="207">
        <f>ROUND(I395*H395,2)</f>
        <v>0</v>
      </c>
      <c r="BL395" s="19" t="s">
        <v>104</v>
      </c>
      <c r="BM395" s="206" t="s">
        <v>2629</v>
      </c>
    </row>
    <row r="396" spans="1:65" s="2" customFormat="1" ht="18">
      <c r="A396" s="37"/>
      <c r="B396" s="38"/>
      <c r="C396" s="39"/>
      <c r="D396" s="208" t="s">
        <v>421</v>
      </c>
      <c r="E396" s="39"/>
      <c r="F396" s="209" t="s">
        <v>6157</v>
      </c>
      <c r="G396" s="39"/>
      <c r="H396" s="39"/>
      <c r="I396" s="118"/>
      <c r="J396" s="39"/>
      <c r="K396" s="39"/>
      <c r="L396" s="42"/>
      <c r="M396" s="210"/>
      <c r="N396" s="211"/>
      <c r="O396" s="67"/>
      <c r="P396" s="67"/>
      <c r="Q396" s="67"/>
      <c r="R396" s="67"/>
      <c r="S396" s="67"/>
      <c r="T396" s="68"/>
      <c r="U396" s="37"/>
      <c r="V396" s="37"/>
      <c r="W396" s="37"/>
      <c r="X396" s="37"/>
      <c r="Y396" s="37"/>
      <c r="Z396" s="37"/>
      <c r="AA396" s="37"/>
      <c r="AB396" s="37"/>
      <c r="AC396" s="37"/>
      <c r="AD396" s="37"/>
      <c r="AE396" s="37"/>
      <c r="AT396" s="19" t="s">
        <v>421</v>
      </c>
      <c r="AU396" s="19" t="s">
        <v>91</v>
      </c>
    </row>
    <row r="397" spans="1:65" s="2" customFormat="1" ht="33" customHeight="1">
      <c r="A397" s="37"/>
      <c r="B397" s="38"/>
      <c r="C397" s="195" t="s">
        <v>1664</v>
      </c>
      <c r="D397" s="195" t="s">
        <v>264</v>
      </c>
      <c r="E397" s="196" t="s">
        <v>6158</v>
      </c>
      <c r="F397" s="197" t="s">
        <v>6159</v>
      </c>
      <c r="G397" s="198" t="s">
        <v>518</v>
      </c>
      <c r="H397" s="199">
        <v>1</v>
      </c>
      <c r="I397" s="200"/>
      <c r="J397" s="201">
        <f>ROUND(I397*H397,2)</f>
        <v>0</v>
      </c>
      <c r="K397" s="197" t="s">
        <v>44</v>
      </c>
      <c r="L397" s="42"/>
      <c r="M397" s="202" t="s">
        <v>44</v>
      </c>
      <c r="N397" s="203" t="s">
        <v>53</v>
      </c>
      <c r="O397" s="67"/>
      <c r="P397" s="204">
        <f>O397*H397</f>
        <v>0</v>
      </c>
      <c r="Q397" s="204">
        <v>0</v>
      </c>
      <c r="R397" s="204">
        <f>Q397*H397</f>
        <v>0</v>
      </c>
      <c r="S397" s="204">
        <v>0</v>
      </c>
      <c r="T397" s="205">
        <f>S397*H397</f>
        <v>0</v>
      </c>
      <c r="U397" s="37"/>
      <c r="V397" s="37"/>
      <c r="W397" s="37"/>
      <c r="X397" s="37"/>
      <c r="Y397" s="37"/>
      <c r="Z397" s="37"/>
      <c r="AA397" s="37"/>
      <c r="AB397" s="37"/>
      <c r="AC397" s="37"/>
      <c r="AD397" s="37"/>
      <c r="AE397" s="37"/>
      <c r="AR397" s="206" t="s">
        <v>104</v>
      </c>
      <c r="AT397" s="206" t="s">
        <v>264</v>
      </c>
      <c r="AU397" s="206" t="s">
        <v>91</v>
      </c>
      <c r="AY397" s="19" t="s">
        <v>262</v>
      </c>
      <c r="BE397" s="207">
        <f>IF(N397="základní",J397,0)</f>
        <v>0</v>
      </c>
      <c r="BF397" s="207">
        <f>IF(N397="snížená",J397,0)</f>
        <v>0</v>
      </c>
      <c r="BG397" s="207">
        <f>IF(N397="zákl. přenesená",J397,0)</f>
        <v>0</v>
      </c>
      <c r="BH397" s="207">
        <f>IF(N397="sníž. přenesená",J397,0)</f>
        <v>0</v>
      </c>
      <c r="BI397" s="207">
        <f>IF(N397="nulová",J397,0)</f>
        <v>0</v>
      </c>
      <c r="BJ397" s="19" t="s">
        <v>89</v>
      </c>
      <c r="BK397" s="207">
        <f>ROUND(I397*H397,2)</f>
        <v>0</v>
      </c>
      <c r="BL397" s="19" t="s">
        <v>104</v>
      </c>
      <c r="BM397" s="206" t="s">
        <v>2635</v>
      </c>
    </row>
    <row r="398" spans="1:65" s="2" customFormat="1" ht="16.5" customHeight="1">
      <c r="A398" s="37"/>
      <c r="B398" s="38"/>
      <c r="C398" s="195" t="s">
        <v>1673</v>
      </c>
      <c r="D398" s="195" t="s">
        <v>264</v>
      </c>
      <c r="E398" s="196" t="s">
        <v>6160</v>
      </c>
      <c r="F398" s="197" t="s">
        <v>6161</v>
      </c>
      <c r="G398" s="198" t="s">
        <v>518</v>
      </c>
      <c r="H398" s="199">
        <v>1</v>
      </c>
      <c r="I398" s="200"/>
      <c r="J398" s="201">
        <f>ROUND(I398*H398,2)</f>
        <v>0</v>
      </c>
      <c r="K398" s="197" t="s">
        <v>44</v>
      </c>
      <c r="L398" s="42"/>
      <c r="M398" s="202" t="s">
        <v>44</v>
      </c>
      <c r="N398" s="203" t="s">
        <v>53</v>
      </c>
      <c r="O398" s="67"/>
      <c r="P398" s="204">
        <f>O398*H398</f>
        <v>0</v>
      </c>
      <c r="Q398" s="204">
        <v>0</v>
      </c>
      <c r="R398" s="204">
        <f>Q398*H398</f>
        <v>0</v>
      </c>
      <c r="S398" s="204">
        <v>0</v>
      </c>
      <c r="T398" s="205">
        <f>S398*H398</f>
        <v>0</v>
      </c>
      <c r="U398" s="37"/>
      <c r="V398" s="37"/>
      <c r="W398" s="37"/>
      <c r="X398" s="37"/>
      <c r="Y398" s="37"/>
      <c r="Z398" s="37"/>
      <c r="AA398" s="37"/>
      <c r="AB398" s="37"/>
      <c r="AC398" s="37"/>
      <c r="AD398" s="37"/>
      <c r="AE398" s="37"/>
      <c r="AR398" s="206" t="s">
        <v>104</v>
      </c>
      <c r="AT398" s="206" t="s">
        <v>264</v>
      </c>
      <c r="AU398" s="206" t="s">
        <v>91</v>
      </c>
      <c r="AY398" s="19" t="s">
        <v>262</v>
      </c>
      <c r="BE398" s="207">
        <f>IF(N398="základní",J398,0)</f>
        <v>0</v>
      </c>
      <c r="BF398" s="207">
        <f>IF(N398="snížená",J398,0)</f>
        <v>0</v>
      </c>
      <c r="BG398" s="207">
        <f>IF(N398="zákl. přenesená",J398,0)</f>
        <v>0</v>
      </c>
      <c r="BH398" s="207">
        <f>IF(N398="sníž. přenesená",J398,0)</f>
        <v>0</v>
      </c>
      <c r="BI398" s="207">
        <f>IF(N398="nulová",J398,0)</f>
        <v>0</v>
      </c>
      <c r="BJ398" s="19" t="s">
        <v>89</v>
      </c>
      <c r="BK398" s="207">
        <f>ROUND(I398*H398,2)</f>
        <v>0</v>
      </c>
      <c r="BL398" s="19" t="s">
        <v>104</v>
      </c>
      <c r="BM398" s="206" t="s">
        <v>2641</v>
      </c>
    </row>
    <row r="399" spans="1:65" s="2" customFormat="1" ht="18">
      <c r="A399" s="37"/>
      <c r="B399" s="38"/>
      <c r="C399" s="39"/>
      <c r="D399" s="208" t="s">
        <v>421</v>
      </c>
      <c r="E399" s="39"/>
      <c r="F399" s="209" t="s">
        <v>6162</v>
      </c>
      <c r="G399" s="39"/>
      <c r="H399" s="39"/>
      <c r="I399" s="118"/>
      <c r="J399" s="39"/>
      <c r="K399" s="39"/>
      <c r="L399" s="42"/>
      <c r="M399" s="210"/>
      <c r="N399" s="211"/>
      <c r="O399" s="67"/>
      <c r="P399" s="67"/>
      <c r="Q399" s="67"/>
      <c r="R399" s="67"/>
      <c r="S399" s="67"/>
      <c r="T399" s="68"/>
      <c r="U399" s="37"/>
      <c r="V399" s="37"/>
      <c r="W399" s="37"/>
      <c r="X399" s="37"/>
      <c r="Y399" s="37"/>
      <c r="Z399" s="37"/>
      <c r="AA399" s="37"/>
      <c r="AB399" s="37"/>
      <c r="AC399" s="37"/>
      <c r="AD399" s="37"/>
      <c r="AE399" s="37"/>
      <c r="AT399" s="19" t="s">
        <v>421</v>
      </c>
      <c r="AU399" s="19" t="s">
        <v>91</v>
      </c>
    </row>
    <row r="400" spans="1:65" s="2" customFormat="1" ht="16.5" customHeight="1">
      <c r="A400" s="37"/>
      <c r="B400" s="38"/>
      <c r="C400" s="195" t="s">
        <v>1681</v>
      </c>
      <c r="D400" s="195" t="s">
        <v>264</v>
      </c>
      <c r="E400" s="196" t="s">
        <v>6163</v>
      </c>
      <c r="F400" s="197" t="s">
        <v>6164</v>
      </c>
      <c r="G400" s="198" t="s">
        <v>518</v>
      </c>
      <c r="H400" s="199">
        <v>1</v>
      </c>
      <c r="I400" s="200"/>
      <c r="J400" s="201">
        <f>ROUND(I400*H400,2)</f>
        <v>0</v>
      </c>
      <c r="K400" s="197" t="s">
        <v>44</v>
      </c>
      <c r="L400" s="42"/>
      <c r="M400" s="202" t="s">
        <v>44</v>
      </c>
      <c r="N400" s="203" t="s">
        <v>53</v>
      </c>
      <c r="O400" s="67"/>
      <c r="P400" s="204">
        <f>O400*H400</f>
        <v>0</v>
      </c>
      <c r="Q400" s="204">
        <v>0</v>
      </c>
      <c r="R400" s="204">
        <f>Q400*H400</f>
        <v>0</v>
      </c>
      <c r="S400" s="204">
        <v>0</v>
      </c>
      <c r="T400" s="205">
        <f>S400*H400</f>
        <v>0</v>
      </c>
      <c r="U400" s="37"/>
      <c r="V400" s="37"/>
      <c r="W400" s="37"/>
      <c r="X400" s="37"/>
      <c r="Y400" s="37"/>
      <c r="Z400" s="37"/>
      <c r="AA400" s="37"/>
      <c r="AB400" s="37"/>
      <c r="AC400" s="37"/>
      <c r="AD400" s="37"/>
      <c r="AE400" s="37"/>
      <c r="AR400" s="206" t="s">
        <v>104</v>
      </c>
      <c r="AT400" s="206" t="s">
        <v>264</v>
      </c>
      <c r="AU400" s="206" t="s">
        <v>91</v>
      </c>
      <c r="AY400" s="19" t="s">
        <v>262</v>
      </c>
      <c r="BE400" s="207">
        <f>IF(N400="základní",J400,0)</f>
        <v>0</v>
      </c>
      <c r="BF400" s="207">
        <f>IF(N400="snížená",J400,0)</f>
        <v>0</v>
      </c>
      <c r="BG400" s="207">
        <f>IF(N400="zákl. přenesená",J400,0)</f>
        <v>0</v>
      </c>
      <c r="BH400" s="207">
        <f>IF(N400="sníž. přenesená",J400,0)</f>
        <v>0</v>
      </c>
      <c r="BI400" s="207">
        <f>IF(N400="nulová",J400,0)</f>
        <v>0</v>
      </c>
      <c r="BJ400" s="19" t="s">
        <v>89</v>
      </c>
      <c r="BK400" s="207">
        <f>ROUND(I400*H400,2)</f>
        <v>0</v>
      </c>
      <c r="BL400" s="19" t="s">
        <v>104</v>
      </c>
      <c r="BM400" s="206" t="s">
        <v>2647</v>
      </c>
    </row>
    <row r="401" spans="1:65" s="2" customFormat="1" ht="54">
      <c r="A401" s="37"/>
      <c r="B401" s="38"/>
      <c r="C401" s="39"/>
      <c r="D401" s="208" t="s">
        <v>421</v>
      </c>
      <c r="E401" s="39"/>
      <c r="F401" s="209" t="s">
        <v>6165</v>
      </c>
      <c r="G401" s="39"/>
      <c r="H401" s="39"/>
      <c r="I401" s="118"/>
      <c r="J401" s="39"/>
      <c r="K401" s="39"/>
      <c r="L401" s="42"/>
      <c r="M401" s="210"/>
      <c r="N401" s="211"/>
      <c r="O401" s="67"/>
      <c r="P401" s="67"/>
      <c r="Q401" s="67"/>
      <c r="R401" s="67"/>
      <c r="S401" s="67"/>
      <c r="T401" s="68"/>
      <c r="U401" s="37"/>
      <c r="V401" s="37"/>
      <c r="W401" s="37"/>
      <c r="X401" s="37"/>
      <c r="Y401" s="37"/>
      <c r="Z401" s="37"/>
      <c r="AA401" s="37"/>
      <c r="AB401" s="37"/>
      <c r="AC401" s="37"/>
      <c r="AD401" s="37"/>
      <c r="AE401" s="37"/>
      <c r="AT401" s="19" t="s">
        <v>421</v>
      </c>
      <c r="AU401" s="19" t="s">
        <v>91</v>
      </c>
    </row>
    <row r="402" spans="1:65" s="2" customFormat="1" ht="16.5" customHeight="1">
      <c r="A402" s="37"/>
      <c r="B402" s="38"/>
      <c r="C402" s="195" t="s">
        <v>1687</v>
      </c>
      <c r="D402" s="195" t="s">
        <v>264</v>
      </c>
      <c r="E402" s="196" t="s">
        <v>6166</v>
      </c>
      <c r="F402" s="197" t="s">
        <v>6167</v>
      </c>
      <c r="G402" s="198" t="s">
        <v>518</v>
      </c>
      <c r="H402" s="199">
        <v>1</v>
      </c>
      <c r="I402" s="200"/>
      <c r="J402" s="201">
        <f>ROUND(I402*H402,2)</f>
        <v>0</v>
      </c>
      <c r="K402" s="197" t="s">
        <v>44</v>
      </c>
      <c r="L402" s="42"/>
      <c r="M402" s="202" t="s">
        <v>44</v>
      </c>
      <c r="N402" s="203" t="s">
        <v>53</v>
      </c>
      <c r="O402" s="67"/>
      <c r="P402" s="204">
        <f>O402*H402</f>
        <v>0</v>
      </c>
      <c r="Q402" s="204">
        <v>0</v>
      </c>
      <c r="R402" s="204">
        <f>Q402*H402</f>
        <v>0</v>
      </c>
      <c r="S402" s="204">
        <v>0</v>
      </c>
      <c r="T402" s="205">
        <f>S402*H402</f>
        <v>0</v>
      </c>
      <c r="U402" s="37"/>
      <c r="V402" s="37"/>
      <c r="W402" s="37"/>
      <c r="X402" s="37"/>
      <c r="Y402" s="37"/>
      <c r="Z402" s="37"/>
      <c r="AA402" s="37"/>
      <c r="AB402" s="37"/>
      <c r="AC402" s="37"/>
      <c r="AD402" s="37"/>
      <c r="AE402" s="37"/>
      <c r="AR402" s="206" t="s">
        <v>104</v>
      </c>
      <c r="AT402" s="206" t="s">
        <v>264</v>
      </c>
      <c r="AU402" s="206" t="s">
        <v>91</v>
      </c>
      <c r="AY402" s="19" t="s">
        <v>262</v>
      </c>
      <c r="BE402" s="207">
        <f>IF(N402="základní",J402,0)</f>
        <v>0</v>
      </c>
      <c r="BF402" s="207">
        <f>IF(N402="snížená",J402,0)</f>
        <v>0</v>
      </c>
      <c r="BG402" s="207">
        <f>IF(N402="zákl. přenesená",J402,0)</f>
        <v>0</v>
      </c>
      <c r="BH402" s="207">
        <f>IF(N402="sníž. přenesená",J402,0)</f>
        <v>0</v>
      </c>
      <c r="BI402" s="207">
        <f>IF(N402="nulová",J402,0)</f>
        <v>0</v>
      </c>
      <c r="BJ402" s="19" t="s">
        <v>89</v>
      </c>
      <c r="BK402" s="207">
        <f>ROUND(I402*H402,2)</f>
        <v>0</v>
      </c>
      <c r="BL402" s="19" t="s">
        <v>104</v>
      </c>
      <c r="BM402" s="206" t="s">
        <v>2677</v>
      </c>
    </row>
    <row r="403" spans="1:65" s="2" customFormat="1" ht="63">
      <c r="A403" s="37"/>
      <c r="B403" s="38"/>
      <c r="C403" s="39"/>
      <c r="D403" s="208" t="s">
        <v>421</v>
      </c>
      <c r="E403" s="39"/>
      <c r="F403" s="209" t="s">
        <v>6168</v>
      </c>
      <c r="G403" s="39"/>
      <c r="H403" s="39"/>
      <c r="I403" s="118"/>
      <c r="J403" s="39"/>
      <c r="K403" s="39"/>
      <c r="L403" s="42"/>
      <c r="M403" s="271"/>
      <c r="N403" s="272"/>
      <c r="O403" s="273"/>
      <c r="P403" s="273"/>
      <c r="Q403" s="273"/>
      <c r="R403" s="273"/>
      <c r="S403" s="273"/>
      <c r="T403" s="274"/>
      <c r="U403" s="37"/>
      <c r="V403" s="37"/>
      <c r="W403" s="37"/>
      <c r="X403" s="37"/>
      <c r="Y403" s="37"/>
      <c r="Z403" s="37"/>
      <c r="AA403" s="37"/>
      <c r="AB403" s="37"/>
      <c r="AC403" s="37"/>
      <c r="AD403" s="37"/>
      <c r="AE403" s="37"/>
      <c r="AT403" s="19" t="s">
        <v>421</v>
      </c>
      <c r="AU403" s="19" t="s">
        <v>91</v>
      </c>
    </row>
    <row r="404" spans="1:65" s="2" customFormat="1" ht="7" customHeight="1">
      <c r="A404" s="37"/>
      <c r="B404" s="50"/>
      <c r="C404" s="51"/>
      <c r="D404" s="51"/>
      <c r="E404" s="51"/>
      <c r="F404" s="51"/>
      <c r="G404" s="51"/>
      <c r="H404" s="51"/>
      <c r="I404" s="145"/>
      <c r="J404" s="51"/>
      <c r="K404" s="51"/>
      <c r="L404" s="42"/>
      <c r="M404" s="37"/>
      <c r="O404" s="37"/>
      <c r="P404" s="37"/>
      <c r="Q404" s="37"/>
      <c r="R404" s="37"/>
      <c r="S404" s="37"/>
      <c r="T404" s="37"/>
      <c r="U404" s="37"/>
      <c r="V404" s="37"/>
      <c r="W404" s="37"/>
      <c r="X404" s="37"/>
      <c r="Y404" s="37"/>
      <c r="Z404" s="37"/>
      <c r="AA404" s="37"/>
      <c r="AB404" s="37"/>
      <c r="AC404" s="37"/>
      <c r="AD404" s="37"/>
      <c r="AE404" s="37"/>
    </row>
  </sheetData>
  <sheetProtection algorithmName="SHA-512" hashValue="gJUnlqvE0UtrjNKbyiIza6U6hDaW95Z+wmKnqjaTJ40KwoAmYNTVzTmVhaATfYe3qkPPhRzZfMkn+E8KkHmaMA==" saltValue="KEuInJKyAqr1/VwPXd1DH2m4i8NE0yf5V9wWngXJkl1cKHrd+YjAxdn2agTB5TNuxJkai55YastAtsTz8w6qeQ==" spinCount="100000" sheet="1" objects="1" scenarios="1" formatColumns="0" formatRows="0" autoFilter="0"/>
  <autoFilter ref="C107:K403"/>
  <mergeCells count="15">
    <mergeCell ref="E94:H94"/>
    <mergeCell ref="E98:H98"/>
    <mergeCell ref="E96:H96"/>
    <mergeCell ref="E100:H100"/>
    <mergeCell ref="L2:V2"/>
    <mergeCell ref="E31:H31"/>
    <mergeCell ref="E52:H52"/>
    <mergeCell ref="E56:H56"/>
    <mergeCell ref="E54:H54"/>
    <mergeCell ref="E58:H58"/>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5.xml><?xml version="1.0" encoding="utf-8"?>
<worksheet xmlns="http://schemas.openxmlformats.org/spreadsheetml/2006/main" xmlns:r="http://schemas.openxmlformats.org/officeDocument/2006/relationships">
  <sheetPr>
    <pageSetUpPr fitToPage="1"/>
  </sheetPr>
  <dimension ref="A2:BM1098"/>
  <sheetViews>
    <sheetView showGridLines="0" workbookViewId="0"/>
  </sheetViews>
  <sheetFormatPr defaultRowHeight="14.5"/>
  <cols>
    <col min="1" max="1" width="8.33203125" style="1" customWidth="1"/>
    <col min="2" max="2" width="1.6640625" style="1" customWidth="1"/>
    <col min="3" max="3" width="4.109375" style="1" customWidth="1"/>
    <col min="4" max="4" width="4.33203125" style="1" customWidth="1"/>
    <col min="5" max="5" width="17.109375" style="1" customWidth="1"/>
    <col min="6" max="6" width="100.77734375" style="1" customWidth="1"/>
    <col min="7" max="7" width="7" style="1" customWidth="1"/>
    <col min="8" max="8" width="11.44140625" style="1" customWidth="1"/>
    <col min="9" max="9" width="20.109375" style="111" customWidth="1"/>
    <col min="10" max="11" width="20.109375" style="1" customWidth="1"/>
    <col min="12" max="12" width="9.33203125" style="1" customWidth="1"/>
    <col min="13" max="13" width="10.77734375" style="1" hidden="1" customWidth="1"/>
    <col min="14" max="14" width="9.33203125" style="1" hidden="1"/>
    <col min="15" max="20" width="14.10937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7" customHeight="1">
      <c r="I2" s="111"/>
      <c r="L2" s="376"/>
      <c r="M2" s="376"/>
      <c r="N2" s="376"/>
      <c r="O2" s="376"/>
      <c r="P2" s="376"/>
      <c r="Q2" s="376"/>
      <c r="R2" s="376"/>
      <c r="S2" s="376"/>
      <c r="T2" s="376"/>
      <c r="U2" s="376"/>
      <c r="V2" s="376"/>
      <c r="AT2" s="19" t="s">
        <v>150</v>
      </c>
    </row>
    <row r="3" spans="1:46" s="1" customFormat="1" ht="7" customHeight="1">
      <c r="B3" s="112"/>
      <c r="C3" s="113"/>
      <c r="D3" s="113"/>
      <c r="E3" s="113"/>
      <c r="F3" s="113"/>
      <c r="G3" s="113"/>
      <c r="H3" s="113"/>
      <c r="I3" s="114"/>
      <c r="J3" s="113"/>
      <c r="K3" s="113"/>
      <c r="L3" s="22"/>
      <c r="AT3" s="19" t="s">
        <v>91</v>
      </c>
    </row>
    <row r="4" spans="1:46" s="1" customFormat="1" ht="25" customHeight="1">
      <c r="B4" s="22"/>
      <c r="D4" s="115" t="s">
        <v>207</v>
      </c>
      <c r="I4" s="111"/>
      <c r="L4" s="22"/>
      <c r="M4" s="116" t="s">
        <v>10</v>
      </c>
      <c r="AT4" s="19" t="s">
        <v>4</v>
      </c>
    </row>
    <row r="5" spans="1:46" s="1" customFormat="1" ht="7" customHeight="1">
      <c r="B5" s="22"/>
      <c r="I5" s="111"/>
      <c r="L5" s="22"/>
    </row>
    <row r="6" spans="1:46" s="1" customFormat="1" ht="12" customHeight="1">
      <c r="B6" s="22"/>
      <c r="D6" s="117" t="s">
        <v>16</v>
      </c>
      <c r="I6" s="111"/>
      <c r="L6" s="22"/>
    </row>
    <row r="7" spans="1:46" s="1" customFormat="1" ht="16.5" customHeight="1">
      <c r="B7" s="22"/>
      <c r="E7" s="402" t="str">
        <f>'Rekapitulace stavby'!K6</f>
        <v>EHC CZECH s.r.o. – Podnikatelský inkubátor – Evropská ul., Cheb</v>
      </c>
      <c r="F7" s="403"/>
      <c r="G7" s="403"/>
      <c r="H7" s="403"/>
      <c r="I7" s="111"/>
      <c r="L7" s="22"/>
    </row>
    <row r="8" spans="1:46" ht="12.5">
      <c r="B8" s="22"/>
      <c r="D8" s="117" t="s">
        <v>208</v>
      </c>
      <c r="L8" s="22"/>
    </row>
    <row r="9" spans="1:46" s="1" customFormat="1" ht="16.5" customHeight="1">
      <c r="B9" s="22"/>
      <c r="E9" s="402" t="s">
        <v>209</v>
      </c>
      <c r="F9" s="376"/>
      <c r="G9" s="376"/>
      <c r="H9" s="376"/>
      <c r="I9" s="111"/>
      <c r="L9" s="22"/>
    </row>
    <row r="10" spans="1:46" s="1" customFormat="1" ht="12" customHeight="1">
      <c r="B10" s="22"/>
      <c r="D10" s="117" t="s">
        <v>210</v>
      </c>
      <c r="I10" s="111"/>
      <c r="L10" s="22"/>
    </row>
    <row r="11" spans="1:46" s="2" customFormat="1" ht="16.5" customHeight="1">
      <c r="A11" s="37"/>
      <c r="B11" s="42"/>
      <c r="C11" s="37"/>
      <c r="D11" s="37"/>
      <c r="E11" s="412" t="s">
        <v>5069</v>
      </c>
      <c r="F11" s="404"/>
      <c r="G11" s="404"/>
      <c r="H11" s="404"/>
      <c r="I11" s="118"/>
      <c r="J11" s="37"/>
      <c r="K11" s="37"/>
      <c r="L11" s="119"/>
      <c r="S11" s="37"/>
      <c r="T11" s="37"/>
      <c r="U11" s="37"/>
      <c r="V11" s="37"/>
      <c r="W11" s="37"/>
      <c r="X11" s="37"/>
      <c r="Y11" s="37"/>
      <c r="Z11" s="37"/>
      <c r="AA11" s="37"/>
      <c r="AB11" s="37"/>
      <c r="AC11" s="37"/>
      <c r="AD11" s="37"/>
      <c r="AE11" s="37"/>
    </row>
    <row r="12" spans="1:46" s="2" customFormat="1" ht="12" customHeight="1">
      <c r="A12" s="37"/>
      <c r="B12" s="42"/>
      <c r="C12" s="37"/>
      <c r="D12" s="117" t="s">
        <v>4229</v>
      </c>
      <c r="E12" s="37"/>
      <c r="F12" s="37"/>
      <c r="G12" s="37"/>
      <c r="H12" s="37"/>
      <c r="I12" s="118"/>
      <c r="J12" s="37"/>
      <c r="K12" s="37"/>
      <c r="L12" s="119"/>
      <c r="S12" s="37"/>
      <c r="T12" s="37"/>
      <c r="U12" s="37"/>
      <c r="V12" s="37"/>
      <c r="W12" s="37"/>
      <c r="X12" s="37"/>
      <c r="Y12" s="37"/>
      <c r="Z12" s="37"/>
      <c r="AA12" s="37"/>
      <c r="AB12" s="37"/>
      <c r="AC12" s="37"/>
      <c r="AD12" s="37"/>
      <c r="AE12" s="37"/>
    </row>
    <row r="13" spans="1:46" s="2" customFormat="1" ht="16.5" customHeight="1">
      <c r="A13" s="37"/>
      <c r="B13" s="42"/>
      <c r="C13" s="37"/>
      <c r="D13" s="37"/>
      <c r="E13" s="405" t="s">
        <v>6169</v>
      </c>
      <c r="F13" s="404"/>
      <c r="G13" s="404"/>
      <c r="H13" s="404"/>
      <c r="I13" s="118"/>
      <c r="J13" s="37"/>
      <c r="K13" s="37"/>
      <c r="L13" s="119"/>
      <c r="S13" s="37"/>
      <c r="T13" s="37"/>
      <c r="U13" s="37"/>
      <c r="V13" s="37"/>
      <c r="W13" s="37"/>
      <c r="X13" s="37"/>
      <c r="Y13" s="37"/>
      <c r="Z13" s="37"/>
      <c r="AA13" s="37"/>
      <c r="AB13" s="37"/>
      <c r="AC13" s="37"/>
      <c r="AD13" s="37"/>
      <c r="AE13" s="37"/>
    </row>
    <row r="14" spans="1:46" s="2" customFormat="1" ht="10">
      <c r="A14" s="37"/>
      <c r="B14" s="42"/>
      <c r="C14" s="37"/>
      <c r="D14" s="37"/>
      <c r="E14" s="37"/>
      <c r="F14" s="37"/>
      <c r="G14" s="37"/>
      <c r="H14" s="37"/>
      <c r="I14" s="118"/>
      <c r="J14" s="37"/>
      <c r="K14" s="37"/>
      <c r="L14" s="119"/>
      <c r="S14" s="37"/>
      <c r="T14" s="37"/>
      <c r="U14" s="37"/>
      <c r="V14" s="37"/>
      <c r="W14" s="37"/>
      <c r="X14" s="37"/>
      <c r="Y14" s="37"/>
      <c r="Z14" s="37"/>
      <c r="AA14" s="37"/>
      <c r="AB14" s="37"/>
      <c r="AC14" s="37"/>
      <c r="AD14" s="37"/>
      <c r="AE14" s="37"/>
    </row>
    <row r="15" spans="1:46" s="2" customFormat="1" ht="12" customHeight="1">
      <c r="A15" s="37"/>
      <c r="B15" s="42"/>
      <c r="C15" s="37"/>
      <c r="D15" s="117" t="s">
        <v>18</v>
      </c>
      <c r="E15" s="37"/>
      <c r="F15" s="105" t="s">
        <v>44</v>
      </c>
      <c r="G15" s="37"/>
      <c r="H15" s="37"/>
      <c r="I15" s="120" t="s">
        <v>20</v>
      </c>
      <c r="J15" s="105" t="s">
        <v>44</v>
      </c>
      <c r="K15" s="37"/>
      <c r="L15" s="119"/>
      <c r="S15" s="37"/>
      <c r="T15" s="37"/>
      <c r="U15" s="37"/>
      <c r="V15" s="37"/>
      <c r="W15" s="37"/>
      <c r="X15" s="37"/>
      <c r="Y15" s="37"/>
      <c r="Z15" s="37"/>
      <c r="AA15" s="37"/>
      <c r="AB15" s="37"/>
      <c r="AC15" s="37"/>
      <c r="AD15" s="37"/>
      <c r="AE15" s="37"/>
    </row>
    <row r="16" spans="1:46" s="2" customFormat="1" ht="12" customHeight="1">
      <c r="A16" s="37"/>
      <c r="B16" s="42"/>
      <c r="C16" s="37"/>
      <c r="D16" s="117" t="s">
        <v>22</v>
      </c>
      <c r="E16" s="37"/>
      <c r="F16" s="105" t="s">
        <v>23</v>
      </c>
      <c r="G16" s="37"/>
      <c r="H16" s="37"/>
      <c r="I16" s="120" t="s">
        <v>24</v>
      </c>
      <c r="J16" s="121" t="str">
        <f>'Rekapitulace stavby'!AN8</f>
        <v>2. 9. 2020</v>
      </c>
      <c r="K16" s="37"/>
      <c r="L16" s="119"/>
      <c r="S16" s="37"/>
      <c r="T16" s="37"/>
      <c r="U16" s="37"/>
      <c r="V16" s="37"/>
      <c r="W16" s="37"/>
      <c r="X16" s="37"/>
      <c r="Y16" s="37"/>
      <c r="Z16" s="37"/>
      <c r="AA16" s="37"/>
      <c r="AB16" s="37"/>
      <c r="AC16" s="37"/>
      <c r="AD16" s="37"/>
      <c r="AE16" s="37"/>
    </row>
    <row r="17" spans="1:31" s="2" customFormat="1" ht="10.75" customHeight="1">
      <c r="A17" s="37"/>
      <c r="B17" s="42"/>
      <c r="C17" s="37"/>
      <c r="D17" s="37"/>
      <c r="E17" s="37"/>
      <c r="F17" s="37"/>
      <c r="G17" s="37"/>
      <c r="H17" s="37"/>
      <c r="I17" s="118"/>
      <c r="J17" s="37"/>
      <c r="K17" s="37"/>
      <c r="L17" s="119"/>
      <c r="S17" s="37"/>
      <c r="T17" s="37"/>
      <c r="U17" s="37"/>
      <c r="V17" s="37"/>
      <c r="W17" s="37"/>
      <c r="X17" s="37"/>
      <c r="Y17" s="37"/>
      <c r="Z17" s="37"/>
      <c r="AA17" s="37"/>
      <c r="AB17" s="37"/>
      <c r="AC17" s="37"/>
      <c r="AD17" s="37"/>
      <c r="AE17" s="37"/>
    </row>
    <row r="18" spans="1:31" s="2" customFormat="1" ht="12" customHeight="1">
      <c r="A18" s="37"/>
      <c r="B18" s="42"/>
      <c r="C18" s="37"/>
      <c r="D18" s="117" t="s">
        <v>30</v>
      </c>
      <c r="E18" s="37"/>
      <c r="F18" s="37"/>
      <c r="G18" s="37"/>
      <c r="H18" s="37"/>
      <c r="I18" s="120" t="s">
        <v>31</v>
      </c>
      <c r="J18" s="105" t="s">
        <v>32</v>
      </c>
      <c r="K18" s="37"/>
      <c r="L18" s="119"/>
      <c r="S18" s="37"/>
      <c r="T18" s="37"/>
      <c r="U18" s="37"/>
      <c r="V18" s="37"/>
      <c r="W18" s="37"/>
      <c r="X18" s="37"/>
      <c r="Y18" s="37"/>
      <c r="Z18" s="37"/>
      <c r="AA18" s="37"/>
      <c r="AB18" s="37"/>
      <c r="AC18" s="37"/>
      <c r="AD18" s="37"/>
      <c r="AE18" s="37"/>
    </row>
    <row r="19" spans="1:31" s="2" customFormat="1" ht="18" customHeight="1">
      <c r="A19" s="37"/>
      <c r="B19" s="42"/>
      <c r="C19" s="37"/>
      <c r="D19" s="37"/>
      <c r="E19" s="105" t="s">
        <v>33</v>
      </c>
      <c r="F19" s="37"/>
      <c r="G19" s="37"/>
      <c r="H19" s="37"/>
      <c r="I19" s="120" t="s">
        <v>34</v>
      </c>
      <c r="J19" s="105" t="s">
        <v>35</v>
      </c>
      <c r="K19" s="37"/>
      <c r="L19" s="119"/>
      <c r="S19" s="37"/>
      <c r="T19" s="37"/>
      <c r="U19" s="37"/>
      <c r="V19" s="37"/>
      <c r="W19" s="37"/>
      <c r="X19" s="37"/>
      <c r="Y19" s="37"/>
      <c r="Z19" s="37"/>
      <c r="AA19" s="37"/>
      <c r="AB19" s="37"/>
      <c r="AC19" s="37"/>
      <c r="AD19" s="37"/>
      <c r="AE19" s="37"/>
    </row>
    <row r="20" spans="1:31" s="2" customFormat="1" ht="7" customHeight="1">
      <c r="A20" s="37"/>
      <c r="B20" s="42"/>
      <c r="C20" s="37"/>
      <c r="D20" s="37"/>
      <c r="E20" s="37"/>
      <c r="F20" s="37"/>
      <c r="G20" s="37"/>
      <c r="H20" s="37"/>
      <c r="I20" s="118"/>
      <c r="J20" s="37"/>
      <c r="K20" s="37"/>
      <c r="L20" s="119"/>
      <c r="S20" s="37"/>
      <c r="T20" s="37"/>
      <c r="U20" s="37"/>
      <c r="V20" s="37"/>
      <c r="W20" s="37"/>
      <c r="X20" s="37"/>
      <c r="Y20" s="37"/>
      <c r="Z20" s="37"/>
      <c r="AA20" s="37"/>
      <c r="AB20" s="37"/>
      <c r="AC20" s="37"/>
      <c r="AD20" s="37"/>
      <c r="AE20" s="37"/>
    </row>
    <row r="21" spans="1:31" s="2" customFormat="1" ht="12" customHeight="1">
      <c r="A21" s="37"/>
      <c r="B21" s="42"/>
      <c r="C21" s="37"/>
      <c r="D21" s="117" t="s">
        <v>36</v>
      </c>
      <c r="E21" s="37"/>
      <c r="F21" s="37"/>
      <c r="G21" s="37"/>
      <c r="H21" s="37"/>
      <c r="I21" s="120" t="s">
        <v>31</v>
      </c>
      <c r="J21" s="32" t="str">
        <f>'Rekapitulace stavby'!AN13</f>
        <v>Vyplň údaj</v>
      </c>
      <c r="K21" s="37"/>
      <c r="L21" s="119"/>
      <c r="S21" s="37"/>
      <c r="T21" s="37"/>
      <c r="U21" s="37"/>
      <c r="V21" s="37"/>
      <c r="W21" s="37"/>
      <c r="X21" s="37"/>
      <c r="Y21" s="37"/>
      <c r="Z21" s="37"/>
      <c r="AA21" s="37"/>
      <c r="AB21" s="37"/>
      <c r="AC21" s="37"/>
      <c r="AD21" s="37"/>
      <c r="AE21" s="37"/>
    </row>
    <row r="22" spans="1:31" s="2" customFormat="1" ht="18" customHeight="1">
      <c r="A22" s="37"/>
      <c r="B22" s="42"/>
      <c r="C22" s="37"/>
      <c r="D22" s="37"/>
      <c r="E22" s="406" t="str">
        <f>'Rekapitulace stavby'!E14</f>
        <v>Vyplň údaj</v>
      </c>
      <c r="F22" s="407"/>
      <c r="G22" s="407"/>
      <c r="H22" s="407"/>
      <c r="I22" s="120" t="s">
        <v>34</v>
      </c>
      <c r="J22" s="32" t="str">
        <f>'Rekapitulace stavby'!AN14</f>
        <v>Vyplň údaj</v>
      </c>
      <c r="K22" s="37"/>
      <c r="L22" s="119"/>
      <c r="S22" s="37"/>
      <c r="T22" s="37"/>
      <c r="U22" s="37"/>
      <c r="V22" s="37"/>
      <c r="W22" s="37"/>
      <c r="X22" s="37"/>
      <c r="Y22" s="37"/>
      <c r="Z22" s="37"/>
      <c r="AA22" s="37"/>
      <c r="AB22" s="37"/>
      <c r="AC22" s="37"/>
      <c r="AD22" s="37"/>
      <c r="AE22" s="37"/>
    </row>
    <row r="23" spans="1:31" s="2" customFormat="1" ht="7" customHeight="1">
      <c r="A23" s="37"/>
      <c r="B23" s="42"/>
      <c r="C23" s="37"/>
      <c r="D23" s="37"/>
      <c r="E23" s="37"/>
      <c r="F23" s="37"/>
      <c r="G23" s="37"/>
      <c r="H23" s="37"/>
      <c r="I23" s="118"/>
      <c r="J23" s="37"/>
      <c r="K23" s="37"/>
      <c r="L23" s="119"/>
      <c r="S23" s="37"/>
      <c r="T23" s="37"/>
      <c r="U23" s="37"/>
      <c r="V23" s="37"/>
      <c r="W23" s="37"/>
      <c r="X23" s="37"/>
      <c r="Y23" s="37"/>
      <c r="Z23" s="37"/>
      <c r="AA23" s="37"/>
      <c r="AB23" s="37"/>
      <c r="AC23" s="37"/>
      <c r="AD23" s="37"/>
      <c r="AE23" s="37"/>
    </row>
    <row r="24" spans="1:31" s="2" customFormat="1" ht="12" customHeight="1">
      <c r="A24" s="37"/>
      <c r="B24" s="42"/>
      <c r="C24" s="37"/>
      <c r="D24" s="117" t="s">
        <v>39</v>
      </c>
      <c r="E24" s="37"/>
      <c r="F24" s="37"/>
      <c r="G24" s="37"/>
      <c r="H24" s="37"/>
      <c r="I24" s="120" t="s">
        <v>31</v>
      </c>
      <c r="J24" s="105" t="s">
        <v>40</v>
      </c>
      <c r="K24" s="37"/>
      <c r="L24" s="119"/>
      <c r="S24" s="37"/>
      <c r="T24" s="37"/>
      <c r="U24" s="37"/>
      <c r="V24" s="37"/>
      <c r="W24" s="37"/>
      <c r="X24" s="37"/>
      <c r="Y24" s="37"/>
      <c r="Z24" s="37"/>
      <c r="AA24" s="37"/>
      <c r="AB24" s="37"/>
      <c r="AC24" s="37"/>
      <c r="AD24" s="37"/>
      <c r="AE24" s="37"/>
    </row>
    <row r="25" spans="1:31" s="2" customFormat="1" ht="18" customHeight="1">
      <c r="A25" s="37"/>
      <c r="B25" s="42"/>
      <c r="C25" s="37"/>
      <c r="D25" s="37"/>
      <c r="E25" s="105" t="s">
        <v>41</v>
      </c>
      <c r="F25" s="37"/>
      <c r="G25" s="37"/>
      <c r="H25" s="37"/>
      <c r="I25" s="120" t="s">
        <v>34</v>
      </c>
      <c r="J25" s="105" t="s">
        <v>42</v>
      </c>
      <c r="K25" s="37"/>
      <c r="L25" s="119"/>
      <c r="S25" s="37"/>
      <c r="T25" s="37"/>
      <c r="U25" s="37"/>
      <c r="V25" s="37"/>
      <c r="W25" s="37"/>
      <c r="X25" s="37"/>
      <c r="Y25" s="37"/>
      <c r="Z25" s="37"/>
      <c r="AA25" s="37"/>
      <c r="AB25" s="37"/>
      <c r="AC25" s="37"/>
      <c r="AD25" s="37"/>
      <c r="AE25" s="37"/>
    </row>
    <row r="26" spans="1:31" s="2" customFormat="1" ht="7" customHeight="1">
      <c r="A26" s="37"/>
      <c r="B26" s="42"/>
      <c r="C26" s="37"/>
      <c r="D26" s="37"/>
      <c r="E26" s="37"/>
      <c r="F26" s="37"/>
      <c r="G26" s="37"/>
      <c r="H26" s="37"/>
      <c r="I26" s="118"/>
      <c r="J26" s="37"/>
      <c r="K26" s="37"/>
      <c r="L26" s="119"/>
      <c r="S26" s="37"/>
      <c r="T26" s="37"/>
      <c r="U26" s="37"/>
      <c r="V26" s="37"/>
      <c r="W26" s="37"/>
      <c r="X26" s="37"/>
      <c r="Y26" s="37"/>
      <c r="Z26" s="37"/>
      <c r="AA26" s="37"/>
      <c r="AB26" s="37"/>
      <c r="AC26" s="37"/>
      <c r="AD26" s="37"/>
      <c r="AE26" s="37"/>
    </row>
    <row r="27" spans="1:31" s="2" customFormat="1" ht="12" customHeight="1">
      <c r="A27" s="37"/>
      <c r="B27" s="42"/>
      <c r="C27" s="37"/>
      <c r="D27" s="117" t="s">
        <v>43</v>
      </c>
      <c r="E27" s="37"/>
      <c r="F27" s="37"/>
      <c r="G27" s="37"/>
      <c r="H27" s="37"/>
      <c r="I27" s="120" t="s">
        <v>31</v>
      </c>
      <c r="J27" s="105" t="str">
        <f>IF('Rekapitulace stavby'!AN19="","",'Rekapitulace stavby'!AN19)</f>
        <v/>
      </c>
      <c r="K27" s="37"/>
      <c r="L27" s="119"/>
      <c r="S27" s="37"/>
      <c r="T27" s="37"/>
      <c r="U27" s="37"/>
      <c r="V27" s="37"/>
      <c r="W27" s="37"/>
      <c r="X27" s="37"/>
      <c r="Y27" s="37"/>
      <c r="Z27" s="37"/>
      <c r="AA27" s="37"/>
      <c r="AB27" s="37"/>
      <c r="AC27" s="37"/>
      <c r="AD27" s="37"/>
      <c r="AE27" s="37"/>
    </row>
    <row r="28" spans="1:31" s="2" customFormat="1" ht="18" customHeight="1">
      <c r="A28" s="37"/>
      <c r="B28" s="42"/>
      <c r="C28" s="37"/>
      <c r="D28" s="37"/>
      <c r="E28" s="105" t="str">
        <f>IF('Rekapitulace stavby'!E20="","",'Rekapitulace stavby'!E20)</f>
        <v xml:space="preserve"> </v>
      </c>
      <c r="F28" s="37"/>
      <c r="G28" s="37"/>
      <c r="H28" s="37"/>
      <c r="I28" s="120" t="s">
        <v>34</v>
      </c>
      <c r="J28" s="105" t="str">
        <f>IF('Rekapitulace stavby'!AN20="","",'Rekapitulace stavby'!AN20)</f>
        <v/>
      </c>
      <c r="K28" s="37"/>
      <c r="L28" s="119"/>
      <c r="S28" s="37"/>
      <c r="T28" s="37"/>
      <c r="U28" s="37"/>
      <c r="V28" s="37"/>
      <c r="W28" s="37"/>
      <c r="X28" s="37"/>
      <c r="Y28" s="37"/>
      <c r="Z28" s="37"/>
      <c r="AA28" s="37"/>
      <c r="AB28" s="37"/>
      <c r="AC28" s="37"/>
      <c r="AD28" s="37"/>
      <c r="AE28" s="37"/>
    </row>
    <row r="29" spans="1:31" s="2" customFormat="1" ht="7" customHeight="1">
      <c r="A29" s="37"/>
      <c r="B29" s="42"/>
      <c r="C29" s="37"/>
      <c r="D29" s="37"/>
      <c r="E29" s="37"/>
      <c r="F29" s="37"/>
      <c r="G29" s="37"/>
      <c r="H29" s="37"/>
      <c r="I29" s="118"/>
      <c r="J29" s="37"/>
      <c r="K29" s="37"/>
      <c r="L29" s="119"/>
      <c r="S29" s="37"/>
      <c r="T29" s="37"/>
      <c r="U29" s="37"/>
      <c r="V29" s="37"/>
      <c r="W29" s="37"/>
      <c r="X29" s="37"/>
      <c r="Y29" s="37"/>
      <c r="Z29" s="37"/>
      <c r="AA29" s="37"/>
      <c r="AB29" s="37"/>
      <c r="AC29" s="37"/>
      <c r="AD29" s="37"/>
      <c r="AE29" s="37"/>
    </row>
    <row r="30" spans="1:31" s="2" customFormat="1" ht="12" customHeight="1">
      <c r="A30" s="37"/>
      <c r="B30" s="42"/>
      <c r="C30" s="37"/>
      <c r="D30" s="117" t="s">
        <v>46</v>
      </c>
      <c r="E30" s="37"/>
      <c r="F30" s="37"/>
      <c r="G30" s="37"/>
      <c r="H30" s="37"/>
      <c r="I30" s="118"/>
      <c r="J30" s="37"/>
      <c r="K30" s="37"/>
      <c r="L30" s="119"/>
      <c r="S30" s="37"/>
      <c r="T30" s="37"/>
      <c r="U30" s="37"/>
      <c r="V30" s="37"/>
      <c r="W30" s="37"/>
      <c r="X30" s="37"/>
      <c r="Y30" s="37"/>
      <c r="Z30" s="37"/>
      <c r="AA30" s="37"/>
      <c r="AB30" s="37"/>
      <c r="AC30" s="37"/>
      <c r="AD30" s="37"/>
      <c r="AE30" s="37"/>
    </row>
    <row r="31" spans="1:31" s="8" customFormat="1" ht="214.5" customHeight="1">
      <c r="A31" s="122"/>
      <c r="B31" s="123"/>
      <c r="C31" s="122"/>
      <c r="D31" s="122"/>
      <c r="E31" s="408" t="s">
        <v>212</v>
      </c>
      <c r="F31" s="408"/>
      <c r="G31" s="408"/>
      <c r="H31" s="408"/>
      <c r="I31" s="124"/>
      <c r="J31" s="122"/>
      <c r="K31" s="122"/>
      <c r="L31" s="125"/>
      <c r="S31" s="122"/>
      <c r="T31" s="122"/>
      <c r="U31" s="122"/>
      <c r="V31" s="122"/>
      <c r="W31" s="122"/>
      <c r="X31" s="122"/>
      <c r="Y31" s="122"/>
      <c r="Z31" s="122"/>
      <c r="AA31" s="122"/>
      <c r="AB31" s="122"/>
      <c r="AC31" s="122"/>
      <c r="AD31" s="122"/>
      <c r="AE31" s="122"/>
    </row>
    <row r="32" spans="1:31" s="2" customFormat="1" ht="7" customHeight="1">
      <c r="A32" s="37"/>
      <c r="B32" s="42"/>
      <c r="C32" s="37"/>
      <c r="D32" s="37"/>
      <c r="E32" s="37"/>
      <c r="F32" s="37"/>
      <c r="G32" s="37"/>
      <c r="H32" s="37"/>
      <c r="I32" s="118"/>
      <c r="J32" s="37"/>
      <c r="K32" s="37"/>
      <c r="L32" s="119"/>
      <c r="S32" s="37"/>
      <c r="T32" s="37"/>
      <c r="U32" s="37"/>
      <c r="V32" s="37"/>
      <c r="W32" s="37"/>
      <c r="X32" s="37"/>
      <c r="Y32" s="37"/>
      <c r="Z32" s="37"/>
      <c r="AA32" s="37"/>
      <c r="AB32" s="37"/>
      <c r="AC32" s="37"/>
      <c r="AD32" s="37"/>
      <c r="AE32" s="37"/>
    </row>
    <row r="33" spans="1:31" s="2" customFormat="1" ht="7" customHeight="1">
      <c r="A33" s="37"/>
      <c r="B33" s="42"/>
      <c r="C33" s="37"/>
      <c r="D33" s="126"/>
      <c r="E33" s="126"/>
      <c r="F33" s="126"/>
      <c r="G33" s="126"/>
      <c r="H33" s="126"/>
      <c r="I33" s="127"/>
      <c r="J33" s="126"/>
      <c r="K33" s="126"/>
      <c r="L33" s="119"/>
      <c r="S33" s="37"/>
      <c r="T33" s="37"/>
      <c r="U33" s="37"/>
      <c r="V33" s="37"/>
      <c r="W33" s="37"/>
      <c r="X33" s="37"/>
      <c r="Y33" s="37"/>
      <c r="Z33" s="37"/>
      <c r="AA33" s="37"/>
      <c r="AB33" s="37"/>
      <c r="AC33" s="37"/>
      <c r="AD33" s="37"/>
      <c r="AE33" s="37"/>
    </row>
    <row r="34" spans="1:31" s="2" customFormat="1" ht="25.4" customHeight="1">
      <c r="A34" s="37"/>
      <c r="B34" s="42"/>
      <c r="C34" s="37"/>
      <c r="D34" s="128" t="s">
        <v>48</v>
      </c>
      <c r="E34" s="37"/>
      <c r="F34" s="37"/>
      <c r="G34" s="37"/>
      <c r="H34" s="37"/>
      <c r="I34" s="118"/>
      <c r="J34" s="129">
        <f>ROUND(J106, 2)</f>
        <v>0</v>
      </c>
      <c r="K34" s="37"/>
      <c r="L34" s="119"/>
      <c r="S34" s="37"/>
      <c r="T34" s="37"/>
      <c r="U34" s="37"/>
      <c r="V34" s="37"/>
      <c r="W34" s="37"/>
      <c r="X34" s="37"/>
      <c r="Y34" s="37"/>
      <c r="Z34" s="37"/>
      <c r="AA34" s="37"/>
      <c r="AB34" s="37"/>
      <c r="AC34" s="37"/>
      <c r="AD34" s="37"/>
      <c r="AE34" s="37"/>
    </row>
    <row r="35" spans="1:31" s="2" customFormat="1" ht="7" customHeight="1">
      <c r="A35" s="37"/>
      <c r="B35" s="42"/>
      <c r="C35" s="37"/>
      <c r="D35" s="126"/>
      <c r="E35" s="126"/>
      <c r="F35" s="126"/>
      <c r="G35" s="126"/>
      <c r="H35" s="126"/>
      <c r="I35" s="127"/>
      <c r="J35" s="126"/>
      <c r="K35" s="126"/>
      <c r="L35" s="119"/>
      <c r="S35" s="37"/>
      <c r="T35" s="37"/>
      <c r="U35" s="37"/>
      <c r="V35" s="37"/>
      <c r="W35" s="37"/>
      <c r="X35" s="37"/>
      <c r="Y35" s="37"/>
      <c r="Z35" s="37"/>
      <c r="AA35" s="37"/>
      <c r="AB35" s="37"/>
      <c r="AC35" s="37"/>
      <c r="AD35" s="37"/>
      <c r="AE35" s="37"/>
    </row>
    <row r="36" spans="1:31" s="2" customFormat="1" ht="14.4" customHeight="1">
      <c r="A36" s="37"/>
      <c r="B36" s="42"/>
      <c r="C36" s="37"/>
      <c r="D36" s="37"/>
      <c r="E36" s="37"/>
      <c r="F36" s="130" t="s">
        <v>50</v>
      </c>
      <c r="G36" s="37"/>
      <c r="H36" s="37"/>
      <c r="I36" s="131" t="s">
        <v>49</v>
      </c>
      <c r="J36" s="130" t="s">
        <v>51</v>
      </c>
      <c r="K36" s="37"/>
      <c r="L36" s="119"/>
      <c r="S36" s="37"/>
      <c r="T36" s="37"/>
      <c r="U36" s="37"/>
      <c r="V36" s="37"/>
      <c r="W36" s="37"/>
      <c r="X36" s="37"/>
      <c r="Y36" s="37"/>
      <c r="Z36" s="37"/>
      <c r="AA36" s="37"/>
      <c r="AB36" s="37"/>
      <c r="AC36" s="37"/>
      <c r="AD36" s="37"/>
      <c r="AE36" s="37"/>
    </row>
    <row r="37" spans="1:31" s="2" customFormat="1" ht="14.4" customHeight="1">
      <c r="A37" s="37"/>
      <c r="B37" s="42"/>
      <c r="C37" s="37"/>
      <c r="D37" s="132" t="s">
        <v>52</v>
      </c>
      <c r="E37" s="117" t="s">
        <v>53</v>
      </c>
      <c r="F37" s="133">
        <f>ROUND((SUM(BE106:BE1097)),  2)</f>
        <v>0</v>
      </c>
      <c r="G37" s="37"/>
      <c r="H37" s="37"/>
      <c r="I37" s="134">
        <v>0.21</v>
      </c>
      <c r="J37" s="133">
        <f>ROUND(((SUM(BE106:BE1097))*I37),  2)</f>
        <v>0</v>
      </c>
      <c r="K37" s="37"/>
      <c r="L37" s="119"/>
      <c r="S37" s="37"/>
      <c r="T37" s="37"/>
      <c r="U37" s="37"/>
      <c r="V37" s="37"/>
      <c r="W37" s="37"/>
      <c r="X37" s="37"/>
      <c r="Y37" s="37"/>
      <c r="Z37" s="37"/>
      <c r="AA37" s="37"/>
      <c r="AB37" s="37"/>
      <c r="AC37" s="37"/>
      <c r="AD37" s="37"/>
      <c r="AE37" s="37"/>
    </row>
    <row r="38" spans="1:31" s="2" customFormat="1" ht="14.4" customHeight="1">
      <c r="A38" s="37"/>
      <c r="B38" s="42"/>
      <c r="C38" s="37"/>
      <c r="D38" s="37"/>
      <c r="E38" s="117" t="s">
        <v>54</v>
      </c>
      <c r="F38" s="133">
        <f>ROUND((SUM(BF106:BF1097)),  2)</f>
        <v>0</v>
      </c>
      <c r="G38" s="37"/>
      <c r="H38" s="37"/>
      <c r="I38" s="134">
        <v>0.15</v>
      </c>
      <c r="J38" s="133">
        <f>ROUND(((SUM(BF106:BF1097))*I38),  2)</f>
        <v>0</v>
      </c>
      <c r="K38" s="37"/>
      <c r="L38" s="119"/>
      <c r="S38" s="37"/>
      <c r="T38" s="37"/>
      <c r="U38" s="37"/>
      <c r="V38" s="37"/>
      <c r="W38" s="37"/>
      <c r="X38" s="37"/>
      <c r="Y38" s="37"/>
      <c r="Z38" s="37"/>
      <c r="AA38" s="37"/>
      <c r="AB38" s="37"/>
      <c r="AC38" s="37"/>
      <c r="AD38" s="37"/>
      <c r="AE38" s="37"/>
    </row>
    <row r="39" spans="1:31" s="2" customFormat="1" ht="14.4" hidden="1" customHeight="1">
      <c r="A39" s="37"/>
      <c r="B39" s="42"/>
      <c r="C39" s="37"/>
      <c r="D39" s="37"/>
      <c r="E39" s="117" t="s">
        <v>55</v>
      </c>
      <c r="F39" s="133">
        <f>ROUND((SUM(BG106:BG1097)),  2)</f>
        <v>0</v>
      </c>
      <c r="G39" s="37"/>
      <c r="H39" s="37"/>
      <c r="I39" s="134">
        <v>0.21</v>
      </c>
      <c r="J39" s="133">
        <f>0</f>
        <v>0</v>
      </c>
      <c r="K39" s="37"/>
      <c r="L39" s="119"/>
      <c r="S39" s="37"/>
      <c r="T39" s="37"/>
      <c r="U39" s="37"/>
      <c r="V39" s="37"/>
      <c r="W39" s="37"/>
      <c r="X39" s="37"/>
      <c r="Y39" s="37"/>
      <c r="Z39" s="37"/>
      <c r="AA39" s="37"/>
      <c r="AB39" s="37"/>
      <c r="AC39" s="37"/>
      <c r="AD39" s="37"/>
      <c r="AE39" s="37"/>
    </row>
    <row r="40" spans="1:31" s="2" customFormat="1" ht="14.4" hidden="1" customHeight="1">
      <c r="A40" s="37"/>
      <c r="B40" s="42"/>
      <c r="C40" s="37"/>
      <c r="D40" s="37"/>
      <c r="E40" s="117" t="s">
        <v>56</v>
      </c>
      <c r="F40" s="133">
        <f>ROUND((SUM(BH106:BH1097)),  2)</f>
        <v>0</v>
      </c>
      <c r="G40" s="37"/>
      <c r="H40" s="37"/>
      <c r="I40" s="134">
        <v>0.15</v>
      </c>
      <c r="J40" s="133">
        <f>0</f>
        <v>0</v>
      </c>
      <c r="K40" s="37"/>
      <c r="L40" s="119"/>
      <c r="S40" s="37"/>
      <c r="T40" s="37"/>
      <c r="U40" s="37"/>
      <c r="V40" s="37"/>
      <c r="W40" s="37"/>
      <c r="X40" s="37"/>
      <c r="Y40" s="37"/>
      <c r="Z40" s="37"/>
      <c r="AA40" s="37"/>
      <c r="AB40" s="37"/>
      <c r="AC40" s="37"/>
      <c r="AD40" s="37"/>
      <c r="AE40" s="37"/>
    </row>
    <row r="41" spans="1:31" s="2" customFormat="1" ht="14.4" hidden="1" customHeight="1">
      <c r="A41" s="37"/>
      <c r="B41" s="42"/>
      <c r="C41" s="37"/>
      <c r="D41" s="37"/>
      <c r="E41" s="117" t="s">
        <v>57</v>
      </c>
      <c r="F41" s="133">
        <f>ROUND((SUM(BI106:BI1097)),  2)</f>
        <v>0</v>
      </c>
      <c r="G41" s="37"/>
      <c r="H41" s="37"/>
      <c r="I41" s="134">
        <v>0</v>
      </c>
      <c r="J41" s="133">
        <f>0</f>
        <v>0</v>
      </c>
      <c r="K41" s="37"/>
      <c r="L41" s="119"/>
      <c r="S41" s="37"/>
      <c r="T41" s="37"/>
      <c r="U41" s="37"/>
      <c r="V41" s="37"/>
      <c r="W41" s="37"/>
      <c r="X41" s="37"/>
      <c r="Y41" s="37"/>
      <c r="Z41" s="37"/>
      <c r="AA41" s="37"/>
      <c r="AB41" s="37"/>
      <c r="AC41" s="37"/>
      <c r="AD41" s="37"/>
      <c r="AE41" s="37"/>
    </row>
    <row r="42" spans="1:31" s="2" customFormat="1" ht="7" customHeight="1">
      <c r="A42" s="37"/>
      <c r="B42" s="42"/>
      <c r="C42" s="37"/>
      <c r="D42" s="37"/>
      <c r="E42" s="37"/>
      <c r="F42" s="37"/>
      <c r="G42" s="37"/>
      <c r="H42" s="37"/>
      <c r="I42" s="118"/>
      <c r="J42" s="37"/>
      <c r="K42" s="37"/>
      <c r="L42" s="119"/>
      <c r="S42" s="37"/>
      <c r="T42" s="37"/>
      <c r="U42" s="37"/>
      <c r="V42" s="37"/>
      <c r="W42" s="37"/>
      <c r="X42" s="37"/>
      <c r="Y42" s="37"/>
      <c r="Z42" s="37"/>
      <c r="AA42" s="37"/>
      <c r="AB42" s="37"/>
      <c r="AC42" s="37"/>
      <c r="AD42" s="37"/>
      <c r="AE42" s="37"/>
    </row>
    <row r="43" spans="1:31" s="2" customFormat="1" ht="25.4" customHeight="1">
      <c r="A43" s="37"/>
      <c r="B43" s="42"/>
      <c r="C43" s="135"/>
      <c r="D43" s="136" t="s">
        <v>58</v>
      </c>
      <c r="E43" s="137"/>
      <c r="F43" s="137"/>
      <c r="G43" s="138" t="s">
        <v>59</v>
      </c>
      <c r="H43" s="139" t="s">
        <v>60</v>
      </c>
      <c r="I43" s="140"/>
      <c r="J43" s="141">
        <f>SUM(J34:J41)</f>
        <v>0</v>
      </c>
      <c r="K43" s="142"/>
      <c r="L43" s="119"/>
      <c r="S43" s="37"/>
      <c r="T43" s="37"/>
      <c r="U43" s="37"/>
      <c r="V43" s="37"/>
      <c r="W43" s="37"/>
      <c r="X43" s="37"/>
      <c r="Y43" s="37"/>
      <c r="Z43" s="37"/>
      <c r="AA43" s="37"/>
      <c r="AB43" s="37"/>
      <c r="AC43" s="37"/>
      <c r="AD43" s="37"/>
      <c r="AE43" s="37"/>
    </row>
    <row r="44" spans="1:31" s="2" customFormat="1" ht="14.4" customHeight="1">
      <c r="A44" s="37"/>
      <c r="B44" s="143"/>
      <c r="C44" s="144"/>
      <c r="D44" s="144"/>
      <c r="E44" s="144"/>
      <c r="F44" s="144"/>
      <c r="G44" s="144"/>
      <c r="H44" s="144"/>
      <c r="I44" s="145"/>
      <c r="J44" s="144"/>
      <c r="K44" s="144"/>
      <c r="L44" s="119"/>
      <c r="S44" s="37"/>
      <c r="T44" s="37"/>
      <c r="U44" s="37"/>
      <c r="V44" s="37"/>
      <c r="W44" s="37"/>
      <c r="X44" s="37"/>
      <c r="Y44" s="37"/>
      <c r="Z44" s="37"/>
      <c r="AA44" s="37"/>
      <c r="AB44" s="37"/>
      <c r="AC44" s="37"/>
      <c r="AD44" s="37"/>
      <c r="AE44" s="37"/>
    </row>
    <row r="48" spans="1:31" s="2" customFormat="1" ht="7" customHeight="1">
      <c r="A48" s="37"/>
      <c r="B48" s="146"/>
      <c r="C48" s="147"/>
      <c r="D48" s="147"/>
      <c r="E48" s="147"/>
      <c r="F48" s="147"/>
      <c r="G48" s="147"/>
      <c r="H48" s="147"/>
      <c r="I48" s="148"/>
      <c r="J48" s="147"/>
      <c r="K48" s="147"/>
      <c r="L48" s="119"/>
      <c r="S48" s="37"/>
      <c r="T48" s="37"/>
      <c r="U48" s="37"/>
      <c r="V48" s="37"/>
      <c r="W48" s="37"/>
      <c r="X48" s="37"/>
      <c r="Y48" s="37"/>
      <c r="Z48" s="37"/>
      <c r="AA48" s="37"/>
      <c r="AB48" s="37"/>
      <c r="AC48" s="37"/>
      <c r="AD48" s="37"/>
      <c r="AE48" s="37"/>
    </row>
    <row r="49" spans="1:31" s="2" customFormat="1" ht="25" customHeight="1">
      <c r="A49" s="37"/>
      <c r="B49" s="38"/>
      <c r="C49" s="25" t="s">
        <v>213</v>
      </c>
      <c r="D49" s="39"/>
      <c r="E49" s="39"/>
      <c r="F49" s="39"/>
      <c r="G49" s="39"/>
      <c r="H49" s="39"/>
      <c r="I49" s="118"/>
      <c r="J49" s="39"/>
      <c r="K49" s="39"/>
      <c r="L49" s="119"/>
      <c r="S49" s="37"/>
      <c r="T49" s="37"/>
      <c r="U49" s="37"/>
      <c r="V49" s="37"/>
      <c r="W49" s="37"/>
      <c r="X49" s="37"/>
      <c r="Y49" s="37"/>
      <c r="Z49" s="37"/>
      <c r="AA49" s="37"/>
      <c r="AB49" s="37"/>
      <c r="AC49" s="37"/>
      <c r="AD49" s="37"/>
      <c r="AE49" s="37"/>
    </row>
    <row r="50" spans="1:31" s="2" customFormat="1" ht="7" customHeight="1">
      <c r="A50" s="37"/>
      <c r="B50" s="38"/>
      <c r="C50" s="39"/>
      <c r="D50" s="39"/>
      <c r="E50" s="39"/>
      <c r="F50" s="39"/>
      <c r="G50" s="39"/>
      <c r="H50" s="39"/>
      <c r="I50" s="118"/>
      <c r="J50" s="39"/>
      <c r="K50" s="39"/>
      <c r="L50" s="119"/>
      <c r="S50" s="37"/>
      <c r="T50" s="37"/>
      <c r="U50" s="37"/>
      <c r="V50" s="37"/>
      <c r="W50" s="37"/>
      <c r="X50" s="37"/>
      <c r="Y50" s="37"/>
      <c r="Z50" s="37"/>
      <c r="AA50" s="37"/>
      <c r="AB50" s="37"/>
      <c r="AC50" s="37"/>
      <c r="AD50" s="37"/>
      <c r="AE50" s="37"/>
    </row>
    <row r="51" spans="1:31" s="2" customFormat="1" ht="12" customHeight="1">
      <c r="A51" s="37"/>
      <c r="B51" s="38"/>
      <c r="C51" s="31" t="s">
        <v>16</v>
      </c>
      <c r="D51" s="39"/>
      <c r="E51" s="39"/>
      <c r="F51" s="39"/>
      <c r="G51" s="39"/>
      <c r="H51" s="39"/>
      <c r="I51" s="118"/>
      <c r="J51" s="39"/>
      <c r="K51" s="39"/>
      <c r="L51" s="119"/>
      <c r="S51" s="37"/>
      <c r="T51" s="37"/>
      <c r="U51" s="37"/>
      <c r="V51" s="37"/>
      <c r="W51" s="37"/>
      <c r="X51" s="37"/>
      <c r="Y51" s="37"/>
      <c r="Z51" s="37"/>
      <c r="AA51" s="37"/>
      <c r="AB51" s="37"/>
      <c r="AC51" s="37"/>
      <c r="AD51" s="37"/>
      <c r="AE51" s="37"/>
    </row>
    <row r="52" spans="1:31" s="2" customFormat="1" ht="16.5" customHeight="1">
      <c r="A52" s="37"/>
      <c r="B52" s="38"/>
      <c r="C52" s="39"/>
      <c r="D52" s="39"/>
      <c r="E52" s="409" t="str">
        <f>E7</f>
        <v>EHC CZECH s.r.o. – Podnikatelský inkubátor – Evropská ul., Cheb</v>
      </c>
      <c r="F52" s="410"/>
      <c r="G52" s="410"/>
      <c r="H52" s="410"/>
      <c r="I52" s="118"/>
      <c r="J52" s="39"/>
      <c r="K52" s="39"/>
      <c r="L52" s="119"/>
      <c r="S52" s="37"/>
      <c r="T52" s="37"/>
      <c r="U52" s="37"/>
      <c r="V52" s="37"/>
      <c r="W52" s="37"/>
      <c r="X52" s="37"/>
      <c r="Y52" s="37"/>
      <c r="Z52" s="37"/>
      <c r="AA52" s="37"/>
      <c r="AB52" s="37"/>
      <c r="AC52" s="37"/>
      <c r="AD52" s="37"/>
      <c r="AE52" s="37"/>
    </row>
    <row r="53" spans="1:31" s="1" customFormat="1" ht="12" customHeight="1">
      <c r="B53" s="23"/>
      <c r="C53" s="31" t="s">
        <v>208</v>
      </c>
      <c r="D53" s="24"/>
      <c r="E53" s="24"/>
      <c r="F53" s="24"/>
      <c r="G53" s="24"/>
      <c r="H53" s="24"/>
      <c r="I53" s="111"/>
      <c r="J53" s="24"/>
      <c r="K53" s="24"/>
      <c r="L53" s="22"/>
    </row>
    <row r="54" spans="1:31" s="1" customFormat="1" ht="16.5" customHeight="1">
      <c r="B54" s="23"/>
      <c r="C54" s="24"/>
      <c r="D54" s="24"/>
      <c r="E54" s="409" t="s">
        <v>209</v>
      </c>
      <c r="F54" s="361"/>
      <c r="G54" s="361"/>
      <c r="H54" s="361"/>
      <c r="I54" s="111"/>
      <c r="J54" s="24"/>
      <c r="K54" s="24"/>
      <c r="L54" s="22"/>
    </row>
    <row r="55" spans="1:31" s="1" customFormat="1" ht="12" customHeight="1">
      <c r="B55" s="23"/>
      <c r="C55" s="31" t="s">
        <v>210</v>
      </c>
      <c r="D55" s="24"/>
      <c r="E55" s="24"/>
      <c r="F55" s="24"/>
      <c r="G55" s="24"/>
      <c r="H55" s="24"/>
      <c r="I55" s="111"/>
      <c r="J55" s="24"/>
      <c r="K55" s="24"/>
      <c r="L55" s="22"/>
    </row>
    <row r="56" spans="1:31" s="2" customFormat="1" ht="16.5" customHeight="1">
      <c r="A56" s="37"/>
      <c r="B56" s="38"/>
      <c r="C56" s="39"/>
      <c r="D56" s="39"/>
      <c r="E56" s="413" t="s">
        <v>5069</v>
      </c>
      <c r="F56" s="411"/>
      <c r="G56" s="411"/>
      <c r="H56" s="411"/>
      <c r="I56" s="118"/>
      <c r="J56" s="39"/>
      <c r="K56" s="39"/>
      <c r="L56" s="119"/>
      <c r="S56" s="37"/>
      <c r="T56" s="37"/>
      <c r="U56" s="37"/>
      <c r="V56" s="37"/>
      <c r="W56" s="37"/>
      <c r="X56" s="37"/>
      <c r="Y56" s="37"/>
      <c r="Z56" s="37"/>
      <c r="AA56" s="37"/>
      <c r="AB56" s="37"/>
      <c r="AC56" s="37"/>
      <c r="AD56" s="37"/>
      <c r="AE56" s="37"/>
    </row>
    <row r="57" spans="1:31" s="2" customFormat="1" ht="12" customHeight="1">
      <c r="A57" s="37"/>
      <c r="B57" s="38"/>
      <c r="C57" s="31" t="s">
        <v>4229</v>
      </c>
      <c r="D57" s="39"/>
      <c r="E57" s="39"/>
      <c r="F57" s="39"/>
      <c r="G57" s="39"/>
      <c r="H57" s="39"/>
      <c r="I57" s="118"/>
      <c r="J57" s="39"/>
      <c r="K57" s="39"/>
      <c r="L57" s="119"/>
      <c r="S57" s="37"/>
      <c r="T57" s="37"/>
      <c r="U57" s="37"/>
      <c r="V57" s="37"/>
      <c r="W57" s="37"/>
      <c r="X57" s="37"/>
      <c r="Y57" s="37"/>
      <c r="Z57" s="37"/>
      <c r="AA57" s="37"/>
      <c r="AB57" s="37"/>
      <c r="AC57" s="37"/>
      <c r="AD57" s="37"/>
      <c r="AE57" s="37"/>
    </row>
    <row r="58" spans="1:31" s="2" customFormat="1" ht="16.5" customHeight="1">
      <c r="A58" s="37"/>
      <c r="B58" s="38"/>
      <c r="C58" s="39"/>
      <c r="D58" s="39"/>
      <c r="E58" s="383" t="str">
        <f>E13</f>
        <v>D.1.4.3 - Zdravotně technické instalace</v>
      </c>
      <c r="F58" s="411"/>
      <c r="G58" s="411"/>
      <c r="H58" s="411"/>
      <c r="I58" s="118"/>
      <c r="J58" s="39"/>
      <c r="K58" s="39"/>
      <c r="L58" s="119"/>
      <c r="S58" s="37"/>
      <c r="T58" s="37"/>
      <c r="U58" s="37"/>
      <c r="V58" s="37"/>
      <c r="W58" s="37"/>
      <c r="X58" s="37"/>
      <c r="Y58" s="37"/>
      <c r="Z58" s="37"/>
      <c r="AA58" s="37"/>
      <c r="AB58" s="37"/>
      <c r="AC58" s="37"/>
      <c r="AD58" s="37"/>
      <c r="AE58" s="37"/>
    </row>
    <row r="59" spans="1:31" s="2" customFormat="1" ht="7" customHeight="1">
      <c r="A59" s="37"/>
      <c r="B59" s="38"/>
      <c r="C59" s="39"/>
      <c r="D59" s="39"/>
      <c r="E59" s="39"/>
      <c r="F59" s="39"/>
      <c r="G59" s="39"/>
      <c r="H59" s="39"/>
      <c r="I59" s="118"/>
      <c r="J59" s="39"/>
      <c r="K59" s="39"/>
      <c r="L59" s="119"/>
      <c r="S59" s="37"/>
      <c r="T59" s="37"/>
      <c r="U59" s="37"/>
      <c r="V59" s="37"/>
      <c r="W59" s="37"/>
      <c r="X59" s="37"/>
      <c r="Y59" s="37"/>
      <c r="Z59" s="37"/>
      <c r="AA59" s="37"/>
      <c r="AB59" s="37"/>
      <c r="AC59" s="37"/>
      <c r="AD59" s="37"/>
      <c r="AE59" s="37"/>
    </row>
    <row r="60" spans="1:31" s="2" customFormat="1" ht="12" customHeight="1">
      <c r="A60" s="37"/>
      <c r="B60" s="38"/>
      <c r="C60" s="31" t="s">
        <v>22</v>
      </c>
      <c r="D60" s="39"/>
      <c r="E60" s="39"/>
      <c r="F60" s="29" t="str">
        <f>F16</f>
        <v>č. parcelní 250/1, 250/6, 250/7 a st7296</v>
      </c>
      <c r="G60" s="39"/>
      <c r="H60" s="39"/>
      <c r="I60" s="120" t="s">
        <v>24</v>
      </c>
      <c r="J60" s="62" t="str">
        <f>IF(J16="","",J16)</f>
        <v>2. 9. 2020</v>
      </c>
      <c r="K60" s="39"/>
      <c r="L60" s="119"/>
      <c r="S60" s="37"/>
      <c r="T60" s="37"/>
      <c r="U60" s="37"/>
      <c r="V60" s="37"/>
      <c r="W60" s="37"/>
      <c r="X60" s="37"/>
      <c r="Y60" s="37"/>
      <c r="Z60" s="37"/>
      <c r="AA60" s="37"/>
      <c r="AB60" s="37"/>
      <c r="AC60" s="37"/>
      <c r="AD60" s="37"/>
      <c r="AE60" s="37"/>
    </row>
    <row r="61" spans="1:31" s="2" customFormat="1" ht="7" customHeight="1">
      <c r="A61" s="37"/>
      <c r="B61" s="38"/>
      <c r="C61" s="39"/>
      <c r="D61" s="39"/>
      <c r="E61" s="39"/>
      <c r="F61" s="39"/>
      <c r="G61" s="39"/>
      <c r="H61" s="39"/>
      <c r="I61" s="118"/>
      <c r="J61" s="39"/>
      <c r="K61" s="39"/>
      <c r="L61" s="119"/>
      <c r="S61" s="37"/>
      <c r="T61" s="37"/>
      <c r="U61" s="37"/>
      <c r="V61" s="37"/>
      <c r="W61" s="37"/>
      <c r="X61" s="37"/>
      <c r="Y61" s="37"/>
      <c r="Z61" s="37"/>
      <c r="AA61" s="37"/>
      <c r="AB61" s="37"/>
      <c r="AC61" s="37"/>
      <c r="AD61" s="37"/>
      <c r="AE61" s="37"/>
    </row>
    <row r="62" spans="1:31" s="2" customFormat="1" ht="40" customHeight="1">
      <c r="A62" s="37"/>
      <c r="B62" s="38"/>
      <c r="C62" s="31" t="s">
        <v>30</v>
      </c>
      <c r="D62" s="39"/>
      <c r="E62" s="39"/>
      <c r="F62" s="29" t="str">
        <f>E19</f>
        <v>EHC CZECH s.r.o., Závodní 278, 360 18 Karlovy Vary</v>
      </c>
      <c r="G62" s="39"/>
      <c r="H62" s="39"/>
      <c r="I62" s="120" t="s">
        <v>39</v>
      </c>
      <c r="J62" s="35" t="str">
        <f>E25</f>
        <v>INDBau DESIGN s.r.o., Houškova 1187/25, 326 00 Plz</v>
      </c>
      <c r="K62" s="39"/>
      <c r="L62" s="119"/>
      <c r="S62" s="37"/>
      <c r="T62" s="37"/>
      <c r="U62" s="37"/>
      <c r="V62" s="37"/>
      <c r="W62" s="37"/>
      <c r="X62" s="37"/>
      <c r="Y62" s="37"/>
      <c r="Z62" s="37"/>
      <c r="AA62" s="37"/>
      <c r="AB62" s="37"/>
      <c r="AC62" s="37"/>
      <c r="AD62" s="37"/>
      <c r="AE62" s="37"/>
    </row>
    <row r="63" spans="1:31" s="2" customFormat="1" ht="15.15" customHeight="1">
      <c r="A63" s="37"/>
      <c r="B63" s="38"/>
      <c r="C63" s="31" t="s">
        <v>36</v>
      </c>
      <c r="D63" s="39"/>
      <c r="E63" s="39"/>
      <c r="F63" s="29" t="str">
        <f>IF(E22="","",E22)</f>
        <v>Vyplň údaj</v>
      </c>
      <c r="G63" s="39"/>
      <c r="H63" s="39"/>
      <c r="I63" s="120" t="s">
        <v>43</v>
      </c>
      <c r="J63" s="35" t="str">
        <f>E28</f>
        <v xml:space="preserve"> </v>
      </c>
      <c r="K63" s="39"/>
      <c r="L63" s="119"/>
      <c r="S63" s="37"/>
      <c r="T63" s="37"/>
      <c r="U63" s="37"/>
      <c r="V63" s="37"/>
      <c r="W63" s="37"/>
      <c r="X63" s="37"/>
      <c r="Y63" s="37"/>
      <c r="Z63" s="37"/>
      <c r="AA63" s="37"/>
      <c r="AB63" s="37"/>
      <c r="AC63" s="37"/>
      <c r="AD63" s="37"/>
      <c r="AE63" s="37"/>
    </row>
    <row r="64" spans="1:31" s="2" customFormat="1" ht="10.25" customHeight="1">
      <c r="A64" s="37"/>
      <c r="B64" s="38"/>
      <c r="C64" s="39"/>
      <c r="D64" s="39"/>
      <c r="E64" s="39"/>
      <c r="F64" s="39"/>
      <c r="G64" s="39"/>
      <c r="H64" s="39"/>
      <c r="I64" s="118"/>
      <c r="J64" s="39"/>
      <c r="K64" s="39"/>
      <c r="L64" s="119"/>
      <c r="S64" s="37"/>
      <c r="T64" s="37"/>
      <c r="U64" s="37"/>
      <c r="V64" s="37"/>
      <c r="W64" s="37"/>
      <c r="X64" s="37"/>
      <c r="Y64" s="37"/>
      <c r="Z64" s="37"/>
      <c r="AA64" s="37"/>
      <c r="AB64" s="37"/>
      <c r="AC64" s="37"/>
      <c r="AD64" s="37"/>
      <c r="AE64" s="37"/>
    </row>
    <row r="65" spans="1:47" s="2" customFormat="1" ht="29.25" customHeight="1">
      <c r="A65" s="37"/>
      <c r="B65" s="38"/>
      <c r="C65" s="149" t="s">
        <v>214</v>
      </c>
      <c r="D65" s="150"/>
      <c r="E65" s="150"/>
      <c r="F65" s="150"/>
      <c r="G65" s="150"/>
      <c r="H65" s="150"/>
      <c r="I65" s="151"/>
      <c r="J65" s="152" t="s">
        <v>215</v>
      </c>
      <c r="K65" s="150"/>
      <c r="L65" s="119"/>
      <c r="S65" s="37"/>
      <c r="T65" s="37"/>
      <c r="U65" s="37"/>
      <c r="V65" s="37"/>
      <c r="W65" s="37"/>
      <c r="X65" s="37"/>
      <c r="Y65" s="37"/>
      <c r="Z65" s="37"/>
      <c r="AA65" s="37"/>
      <c r="AB65" s="37"/>
      <c r="AC65" s="37"/>
      <c r="AD65" s="37"/>
      <c r="AE65" s="37"/>
    </row>
    <row r="66" spans="1:47" s="2" customFormat="1" ht="10.25" customHeight="1">
      <c r="A66" s="37"/>
      <c r="B66" s="38"/>
      <c r="C66" s="39"/>
      <c r="D66" s="39"/>
      <c r="E66" s="39"/>
      <c r="F66" s="39"/>
      <c r="G66" s="39"/>
      <c r="H66" s="39"/>
      <c r="I66" s="118"/>
      <c r="J66" s="39"/>
      <c r="K66" s="39"/>
      <c r="L66" s="119"/>
      <c r="S66" s="37"/>
      <c r="T66" s="37"/>
      <c r="U66" s="37"/>
      <c r="V66" s="37"/>
      <c r="W66" s="37"/>
      <c r="X66" s="37"/>
      <c r="Y66" s="37"/>
      <c r="Z66" s="37"/>
      <c r="AA66" s="37"/>
      <c r="AB66" s="37"/>
      <c r="AC66" s="37"/>
      <c r="AD66" s="37"/>
      <c r="AE66" s="37"/>
    </row>
    <row r="67" spans="1:47" s="2" customFormat="1" ht="22.75" customHeight="1">
      <c r="A67" s="37"/>
      <c r="B67" s="38"/>
      <c r="C67" s="153" t="s">
        <v>80</v>
      </c>
      <c r="D67" s="39"/>
      <c r="E67" s="39"/>
      <c r="F67" s="39"/>
      <c r="G67" s="39"/>
      <c r="H67" s="39"/>
      <c r="I67" s="118"/>
      <c r="J67" s="80">
        <f>J106</f>
        <v>0</v>
      </c>
      <c r="K67" s="39"/>
      <c r="L67" s="119"/>
      <c r="S67" s="37"/>
      <c r="T67" s="37"/>
      <c r="U67" s="37"/>
      <c r="V67" s="37"/>
      <c r="W67" s="37"/>
      <c r="X67" s="37"/>
      <c r="Y67" s="37"/>
      <c r="Z67" s="37"/>
      <c r="AA67" s="37"/>
      <c r="AB67" s="37"/>
      <c r="AC67" s="37"/>
      <c r="AD67" s="37"/>
      <c r="AE67" s="37"/>
      <c r="AU67" s="19" t="s">
        <v>216</v>
      </c>
    </row>
    <row r="68" spans="1:47" s="9" customFormat="1" ht="25" customHeight="1">
      <c r="B68" s="154"/>
      <c r="C68" s="155"/>
      <c r="D68" s="156" t="s">
        <v>217</v>
      </c>
      <c r="E68" s="157"/>
      <c r="F68" s="157"/>
      <c r="G68" s="157"/>
      <c r="H68" s="157"/>
      <c r="I68" s="158"/>
      <c r="J68" s="159">
        <f>J107</f>
        <v>0</v>
      </c>
      <c r="K68" s="155"/>
      <c r="L68" s="160"/>
    </row>
    <row r="69" spans="1:47" s="10" customFormat="1" ht="19.899999999999999" customHeight="1">
      <c r="B69" s="161"/>
      <c r="C69" s="99"/>
      <c r="D69" s="162" t="s">
        <v>218</v>
      </c>
      <c r="E69" s="163"/>
      <c r="F69" s="163"/>
      <c r="G69" s="163"/>
      <c r="H69" s="163"/>
      <c r="I69" s="164"/>
      <c r="J69" s="165">
        <f>J108</f>
        <v>0</v>
      </c>
      <c r="K69" s="99"/>
      <c r="L69" s="166"/>
    </row>
    <row r="70" spans="1:47" s="10" customFormat="1" ht="19.899999999999999" customHeight="1">
      <c r="B70" s="161"/>
      <c r="C70" s="99"/>
      <c r="D70" s="162" t="s">
        <v>222</v>
      </c>
      <c r="E70" s="163"/>
      <c r="F70" s="163"/>
      <c r="G70" s="163"/>
      <c r="H70" s="163"/>
      <c r="I70" s="164"/>
      <c r="J70" s="165">
        <f>J198</f>
        <v>0</v>
      </c>
      <c r="K70" s="99"/>
      <c r="L70" s="166"/>
    </row>
    <row r="71" spans="1:47" s="10" customFormat="1" ht="19.899999999999999" customHeight="1">
      <c r="B71" s="161"/>
      <c r="C71" s="99"/>
      <c r="D71" s="162" t="s">
        <v>4796</v>
      </c>
      <c r="E71" s="163"/>
      <c r="F71" s="163"/>
      <c r="G71" s="163"/>
      <c r="H71" s="163"/>
      <c r="I71" s="164"/>
      <c r="J71" s="165">
        <f>J227</f>
        <v>0</v>
      </c>
      <c r="K71" s="99"/>
      <c r="L71" s="166"/>
    </row>
    <row r="72" spans="1:47" s="9" customFormat="1" ht="25" customHeight="1">
      <c r="B72" s="154"/>
      <c r="C72" s="155"/>
      <c r="D72" s="156" t="s">
        <v>226</v>
      </c>
      <c r="E72" s="157"/>
      <c r="F72" s="157"/>
      <c r="G72" s="157"/>
      <c r="H72" s="157"/>
      <c r="I72" s="158"/>
      <c r="J72" s="159">
        <f>J230</f>
        <v>0</v>
      </c>
      <c r="K72" s="155"/>
      <c r="L72" s="160"/>
    </row>
    <row r="73" spans="1:47" s="10" customFormat="1" ht="19.899999999999999" customHeight="1">
      <c r="B73" s="161"/>
      <c r="C73" s="99"/>
      <c r="D73" s="162" t="s">
        <v>227</v>
      </c>
      <c r="E73" s="163"/>
      <c r="F73" s="163"/>
      <c r="G73" s="163"/>
      <c r="H73" s="163"/>
      <c r="I73" s="164"/>
      <c r="J73" s="165">
        <f>J231</f>
        <v>0</v>
      </c>
      <c r="K73" s="99"/>
      <c r="L73" s="166"/>
    </row>
    <row r="74" spans="1:47" s="10" customFormat="1" ht="19.899999999999999" customHeight="1">
      <c r="B74" s="161"/>
      <c r="C74" s="99"/>
      <c r="D74" s="162" t="s">
        <v>229</v>
      </c>
      <c r="E74" s="163"/>
      <c r="F74" s="163"/>
      <c r="G74" s="163"/>
      <c r="H74" s="163"/>
      <c r="I74" s="164"/>
      <c r="J74" s="165">
        <f>J252</f>
        <v>0</v>
      </c>
      <c r="K74" s="99"/>
      <c r="L74" s="166"/>
    </row>
    <row r="75" spans="1:47" s="10" customFormat="1" ht="19.899999999999999" customHeight="1">
      <c r="B75" s="161"/>
      <c r="C75" s="99"/>
      <c r="D75" s="162" t="s">
        <v>230</v>
      </c>
      <c r="E75" s="163"/>
      <c r="F75" s="163"/>
      <c r="G75" s="163"/>
      <c r="H75" s="163"/>
      <c r="I75" s="164"/>
      <c r="J75" s="165">
        <f>J354</f>
        <v>0</v>
      </c>
      <c r="K75" s="99"/>
      <c r="L75" s="166"/>
    </row>
    <row r="76" spans="1:47" s="10" customFormat="1" ht="19.899999999999999" customHeight="1">
      <c r="B76" s="161"/>
      <c r="C76" s="99"/>
      <c r="D76" s="162" t="s">
        <v>6170</v>
      </c>
      <c r="E76" s="163"/>
      <c r="F76" s="163"/>
      <c r="G76" s="163"/>
      <c r="H76" s="163"/>
      <c r="I76" s="164"/>
      <c r="J76" s="165">
        <f>J498</f>
        <v>0</v>
      </c>
      <c r="K76" s="99"/>
      <c r="L76" s="166"/>
    </row>
    <row r="77" spans="1:47" s="10" customFormat="1" ht="19.899999999999999" customHeight="1">
      <c r="B77" s="161"/>
      <c r="C77" s="99"/>
      <c r="D77" s="162" t="s">
        <v>6171</v>
      </c>
      <c r="E77" s="163"/>
      <c r="F77" s="163"/>
      <c r="G77" s="163"/>
      <c r="H77" s="163"/>
      <c r="I77" s="164"/>
      <c r="J77" s="165">
        <f>J687</f>
        <v>0</v>
      </c>
      <c r="K77" s="99"/>
      <c r="L77" s="166"/>
    </row>
    <row r="78" spans="1:47" s="10" customFormat="1" ht="19.899999999999999" customHeight="1">
      <c r="B78" s="161"/>
      <c r="C78" s="99"/>
      <c r="D78" s="162" t="s">
        <v>6172</v>
      </c>
      <c r="E78" s="163"/>
      <c r="F78" s="163"/>
      <c r="G78" s="163"/>
      <c r="H78" s="163"/>
      <c r="I78" s="164"/>
      <c r="J78" s="165">
        <f>J832</f>
        <v>0</v>
      </c>
      <c r="K78" s="99"/>
      <c r="L78" s="166"/>
    </row>
    <row r="79" spans="1:47" s="10" customFormat="1" ht="19.899999999999999" customHeight="1">
      <c r="B79" s="161"/>
      <c r="C79" s="99"/>
      <c r="D79" s="162" t="s">
        <v>6173</v>
      </c>
      <c r="E79" s="163"/>
      <c r="F79" s="163"/>
      <c r="G79" s="163"/>
      <c r="H79" s="163"/>
      <c r="I79" s="164"/>
      <c r="J79" s="165">
        <f>J878</f>
        <v>0</v>
      </c>
      <c r="K79" s="99"/>
      <c r="L79" s="166"/>
    </row>
    <row r="80" spans="1:47" s="10" customFormat="1" ht="19.899999999999999" customHeight="1">
      <c r="B80" s="161"/>
      <c r="C80" s="99"/>
      <c r="D80" s="162" t="s">
        <v>3957</v>
      </c>
      <c r="E80" s="163"/>
      <c r="F80" s="163"/>
      <c r="G80" s="163"/>
      <c r="H80" s="163"/>
      <c r="I80" s="164"/>
      <c r="J80" s="165">
        <f>J902</f>
        <v>0</v>
      </c>
      <c r="K80" s="99"/>
      <c r="L80" s="166"/>
    </row>
    <row r="81" spans="1:31" s="9" customFormat="1" ht="25" customHeight="1">
      <c r="B81" s="154"/>
      <c r="C81" s="155"/>
      <c r="D81" s="156" t="s">
        <v>4232</v>
      </c>
      <c r="E81" s="157"/>
      <c r="F81" s="157"/>
      <c r="G81" s="157"/>
      <c r="H81" s="157"/>
      <c r="I81" s="158"/>
      <c r="J81" s="159">
        <f>J909</f>
        <v>0</v>
      </c>
      <c r="K81" s="155"/>
      <c r="L81" s="160"/>
    </row>
    <row r="82" spans="1:31" s="10" customFormat="1" ht="19.899999999999999" customHeight="1">
      <c r="B82" s="161"/>
      <c r="C82" s="99"/>
      <c r="D82" s="162" t="s">
        <v>5786</v>
      </c>
      <c r="E82" s="163"/>
      <c r="F82" s="163"/>
      <c r="G82" s="163"/>
      <c r="H82" s="163"/>
      <c r="I82" s="164"/>
      <c r="J82" s="165">
        <f>J910</f>
        <v>0</v>
      </c>
      <c r="K82" s="99"/>
      <c r="L82" s="166"/>
    </row>
    <row r="83" spans="1:31" s="2" customFormat="1" ht="21.75" customHeight="1">
      <c r="A83" s="37"/>
      <c r="B83" s="38"/>
      <c r="C83" s="39"/>
      <c r="D83" s="39"/>
      <c r="E83" s="39"/>
      <c r="F83" s="39"/>
      <c r="G83" s="39"/>
      <c r="H83" s="39"/>
      <c r="I83" s="118"/>
      <c r="J83" s="39"/>
      <c r="K83" s="39"/>
      <c r="L83" s="119"/>
      <c r="S83" s="37"/>
      <c r="T83" s="37"/>
      <c r="U83" s="37"/>
      <c r="V83" s="37"/>
      <c r="W83" s="37"/>
      <c r="X83" s="37"/>
      <c r="Y83" s="37"/>
      <c r="Z83" s="37"/>
      <c r="AA83" s="37"/>
      <c r="AB83" s="37"/>
      <c r="AC83" s="37"/>
      <c r="AD83" s="37"/>
      <c r="AE83" s="37"/>
    </row>
    <row r="84" spans="1:31" s="2" customFormat="1" ht="7" customHeight="1">
      <c r="A84" s="37"/>
      <c r="B84" s="50"/>
      <c r="C84" s="51"/>
      <c r="D84" s="51"/>
      <c r="E84" s="51"/>
      <c r="F84" s="51"/>
      <c r="G84" s="51"/>
      <c r="H84" s="51"/>
      <c r="I84" s="145"/>
      <c r="J84" s="51"/>
      <c r="K84" s="51"/>
      <c r="L84" s="119"/>
      <c r="S84" s="37"/>
      <c r="T84" s="37"/>
      <c r="U84" s="37"/>
      <c r="V84" s="37"/>
      <c r="W84" s="37"/>
      <c r="X84" s="37"/>
      <c r="Y84" s="37"/>
      <c r="Z84" s="37"/>
      <c r="AA84" s="37"/>
      <c r="AB84" s="37"/>
      <c r="AC84" s="37"/>
      <c r="AD84" s="37"/>
      <c r="AE84" s="37"/>
    </row>
    <row r="88" spans="1:31" s="2" customFormat="1" ht="7" customHeight="1">
      <c r="A88" s="37"/>
      <c r="B88" s="52"/>
      <c r="C88" s="53"/>
      <c r="D88" s="53"/>
      <c r="E88" s="53"/>
      <c r="F88" s="53"/>
      <c r="G88" s="53"/>
      <c r="H88" s="53"/>
      <c r="I88" s="148"/>
      <c r="J88" s="53"/>
      <c r="K88" s="53"/>
      <c r="L88" s="119"/>
      <c r="S88" s="37"/>
      <c r="T88" s="37"/>
      <c r="U88" s="37"/>
      <c r="V88" s="37"/>
      <c r="W88" s="37"/>
      <c r="X88" s="37"/>
      <c r="Y88" s="37"/>
      <c r="Z88" s="37"/>
      <c r="AA88" s="37"/>
      <c r="AB88" s="37"/>
      <c r="AC88" s="37"/>
      <c r="AD88" s="37"/>
      <c r="AE88" s="37"/>
    </row>
    <row r="89" spans="1:31" s="2" customFormat="1" ht="25" customHeight="1">
      <c r="A89" s="37"/>
      <c r="B89" s="38"/>
      <c r="C89" s="25" t="s">
        <v>247</v>
      </c>
      <c r="D89" s="39"/>
      <c r="E89" s="39"/>
      <c r="F89" s="39"/>
      <c r="G89" s="39"/>
      <c r="H89" s="39"/>
      <c r="I89" s="118"/>
      <c r="J89" s="39"/>
      <c r="K89" s="39"/>
      <c r="L89" s="119"/>
      <c r="S89" s="37"/>
      <c r="T89" s="37"/>
      <c r="U89" s="37"/>
      <c r="V89" s="37"/>
      <c r="W89" s="37"/>
      <c r="X89" s="37"/>
      <c r="Y89" s="37"/>
      <c r="Z89" s="37"/>
      <c r="AA89" s="37"/>
      <c r="AB89" s="37"/>
      <c r="AC89" s="37"/>
      <c r="AD89" s="37"/>
      <c r="AE89" s="37"/>
    </row>
    <row r="90" spans="1:31" s="2" customFormat="1" ht="7" customHeight="1">
      <c r="A90" s="37"/>
      <c r="B90" s="38"/>
      <c r="C90" s="39"/>
      <c r="D90" s="39"/>
      <c r="E90" s="39"/>
      <c r="F90" s="39"/>
      <c r="G90" s="39"/>
      <c r="H90" s="39"/>
      <c r="I90" s="118"/>
      <c r="J90" s="39"/>
      <c r="K90" s="39"/>
      <c r="L90" s="119"/>
      <c r="S90" s="37"/>
      <c r="T90" s="37"/>
      <c r="U90" s="37"/>
      <c r="V90" s="37"/>
      <c r="W90" s="37"/>
      <c r="X90" s="37"/>
      <c r="Y90" s="37"/>
      <c r="Z90" s="37"/>
      <c r="AA90" s="37"/>
      <c r="AB90" s="37"/>
      <c r="AC90" s="37"/>
      <c r="AD90" s="37"/>
      <c r="AE90" s="37"/>
    </row>
    <row r="91" spans="1:31" s="2" customFormat="1" ht="12" customHeight="1">
      <c r="A91" s="37"/>
      <c r="B91" s="38"/>
      <c r="C91" s="31" t="s">
        <v>16</v>
      </c>
      <c r="D91" s="39"/>
      <c r="E91" s="39"/>
      <c r="F91" s="39"/>
      <c r="G91" s="39"/>
      <c r="H91" s="39"/>
      <c r="I91" s="118"/>
      <c r="J91" s="39"/>
      <c r="K91" s="39"/>
      <c r="L91" s="119"/>
      <c r="S91" s="37"/>
      <c r="T91" s="37"/>
      <c r="U91" s="37"/>
      <c r="V91" s="37"/>
      <c r="W91" s="37"/>
      <c r="X91" s="37"/>
      <c r="Y91" s="37"/>
      <c r="Z91" s="37"/>
      <c r="AA91" s="37"/>
      <c r="AB91" s="37"/>
      <c r="AC91" s="37"/>
      <c r="AD91" s="37"/>
      <c r="AE91" s="37"/>
    </row>
    <row r="92" spans="1:31" s="2" customFormat="1" ht="16.5" customHeight="1">
      <c r="A92" s="37"/>
      <c r="B92" s="38"/>
      <c r="C92" s="39"/>
      <c r="D92" s="39"/>
      <c r="E92" s="409" t="str">
        <f>E7</f>
        <v>EHC CZECH s.r.o. – Podnikatelský inkubátor – Evropská ul., Cheb</v>
      </c>
      <c r="F92" s="410"/>
      <c r="G92" s="410"/>
      <c r="H92" s="410"/>
      <c r="I92" s="118"/>
      <c r="J92" s="39"/>
      <c r="K92" s="39"/>
      <c r="L92" s="119"/>
      <c r="S92" s="37"/>
      <c r="T92" s="37"/>
      <c r="U92" s="37"/>
      <c r="V92" s="37"/>
      <c r="W92" s="37"/>
      <c r="X92" s="37"/>
      <c r="Y92" s="37"/>
      <c r="Z92" s="37"/>
      <c r="AA92" s="37"/>
      <c r="AB92" s="37"/>
      <c r="AC92" s="37"/>
      <c r="AD92" s="37"/>
      <c r="AE92" s="37"/>
    </row>
    <row r="93" spans="1:31" s="1" customFormat="1" ht="12" customHeight="1">
      <c r="B93" s="23"/>
      <c r="C93" s="31" t="s">
        <v>208</v>
      </c>
      <c r="D93" s="24"/>
      <c r="E93" s="24"/>
      <c r="F93" s="24"/>
      <c r="G93" s="24"/>
      <c r="H93" s="24"/>
      <c r="I93" s="111"/>
      <c r="J93" s="24"/>
      <c r="K93" s="24"/>
      <c r="L93" s="22"/>
    </row>
    <row r="94" spans="1:31" s="1" customFormat="1" ht="16.5" customHeight="1">
      <c r="B94" s="23"/>
      <c r="C94" s="24"/>
      <c r="D94" s="24"/>
      <c r="E94" s="409" t="s">
        <v>209</v>
      </c>
      <c r="F94" s="361"/>
      <c r="G94" s="361"/>
      <c r="H94" s="361"/>
      <c r="I94" s="111"/>
      <c r="J94" s="24"/>
      <c r="K94" s="24"/>
      <c r="L94" s="22"/>
    </row>
    <row r="95" spans="1:31" s="1" customFormat="1" ht="12" customHeight="1">
      <c r="B95" s="23"/>
      <c r="C95" s="31" t="s">
        <v>210</v>
      </c>
      <c r="D95" s="24"/>
      <c r="E95" s="24"/>
      <c r="F95" s="24"/>
      <c r="G95" s="24"/>
      <c r="H95" s="24"/>
      <c r="I95" s="111"/>
      <c r="J95" s="24"/>
      <c r="K95" s="24"/>
      <c r="L95" s="22"/>
    </row>
    <row r="96" spans="1:31" s="2" customFormat="1" ht="16.5" customHeight="1">
      <c r="A96" s="37"/>
      <c r="B96" s="38"/>
      <c r="C96" s="39"/>
      <c r="D96" s="39"/>
      <c r="E96" s="413" t="s">
        <v>5069</v>
      </c>
      <c r="F96" s="411"/>
      <c r="G96" s="411"/>
      <c r="H96" s="411"/>
      <c r="I96" s="118"/>
      <c r="J96" s="39"/>
      <c r="K96" s="39"/>
      <c r="L96" s="119"/>
      <c r="S96" s="37"/>
      <c r="T96" s="37"/>
      <c r="U96" s="37"/>
      <c r="V96" s="37"/>
      <c r="W96" s="37"/>
      <c r="X96" s="37"/>
      <c r="Y96" s="37"/>
      <c r="Z96" s="37"/>
      <c r="AA96" s="37"/>
      <c r="AB96" s="37"/>
      <c r="AC96" s="37"/>
      <c r="AD96" s="37"/>
      <c r="AE96" s="37"/>
    </row>
    <row r="97" spans="1:65" s="2" customFormat="1" ht="12" customHeight="1">
      <c r="A97" s="37"/>
      <c r="B97" s="38"/>
      <c r="C97" s="31" t="s">
        <v>4229</v>
      </c>
      <c r="D97" s="39"/>
      <c r="E97" s="39"/>
      <c r="F97" s="39"/>
      <c r="G97" s="39"/>
      <c r="H97" s="39"/>
      <c r="I97" s="118"/>
      <c r="J97" s="39"/>
      <c r="K97" s="39"/>
      <c r="L97" s="119"/>
      <c r="S97" s="37"/>
      <c r="T97" s="37"/>
      <c r="U97" s="37"/>
      <c r="V97" s="37"/>
      <c r="W97" s="37"/>
      <c r="X97" s="37"/>
      <c r="Y97" s="37"/>
      <c r="Z97" s="37"/>
      <c r="AA97" s="37"/>
      <c r="AB97" s="37"/>
      <c r="AC97" s="37"/>
      <c r="AD97" s="37"/>
      <c r="AE97" s="37"/>
    </row>
    <row r="98" spans="1:65" s="2" customFormat="1" ht="16.5" customHeight="1">
      <c r="A98" s="37"/>
      <c r="B98" s="38"/>
      <c r="C98" s="39"/>
      <c r="D98" s="39"/>
      <c r="E98" s="383" t="str">
        <f>E13</f>
        <v>D.1.4.3 - Zdravotně technické instalace</v>
      </c>
      <c r="F98" s="411"/>
      <c r="G98" s="411"/>
      <c r="H98" s="411"/>
      <c r="I98" s="118"/>
      <c r="J98" s="39"/>
      <c r="K98" s="39"/>
      <c r="L98" s="119"/>
      <c r="S98" s="37"/>
      <c r="T98" s="37"/>
      <c r="U98" s="37"/>
      <c r="V98" s="37"/>
      <c r="W98" s="37"/>
      <c r="X98" s="37"/>
      <c r="Y98" s="37"/>
      <c r="Z98" s="37"/>
      <c r="AA98" s="37"/>
      <c r="AB98" s="37"/>
      <c r="AC98" s="37"/>
      <c r="AD98" s="37"/>
      <c r="AE98" s="37"/>
    </row>
    <row r="99" spans="1:65" s="2" customFormat="1" ht="7" customHeight="1">
      <c r="A99" s="37"/>
      <c r="B99" s="38"/>
      <c r="C99" s="39"/>
      <c r="D99" s="39"/>
      <c r="E99" s="39"/>
      <c r="F99" s="39"/>
      <c r="G99" s="39"/>
      <c r="H99" s="39"/>
      <c r="I99" s="118"/>
      <c r="J99" s="39"/>
      <c r="K99" s="39"/>
      <c r="L99" s="119"/>
      <c r="S99" s="37"/>
      <c r="T99" s="37"/>
      <c r="U99" s="37"/>
      <c r="V99" s="37"/>
      <c r="W99" s="37"/>
      <c r="X99" s="37"/>
      <c r="Y99" s="37"/>
      <c r="Z99" s="37"/>
      <c r="AA99" s="37"/>
      <c r="AB99" s="37"/>
      <c r="AC99" s="37"/>
      <c r="AD99" s="37"/>
      <c r="AE99" s="37"/>
    </row>
    <row r="100" spans="1:65" s="2" customFormat="1" ht="12" customHeight="1">
      <c r="A100" s="37"/>
      <c r="B100" s="38"/>
      <c r="C100" s="31" t="s">
        <v>22</v>
      </c>
      <c r="D100" s="39"/>
      <c r="E100" s="39"/>
      <c r="F100" s="29" t="str">
        <f>F16</f>
        <v>č. parcelní 250/1, 250/6, 250/7 a st7296</v>
      </c>
      <c r="G100" s="39"/>
      <c r="H100" s="39"/>
      <c r="I100" s="120" t="s">
        <v>24</v>
      </c>
      <c r="J100" s="62" t="str">
        <f>IF(J16="","",J16)</f>
        <v>2. 9. 2020</v>
      </c>
      <c r="K100" s="39"/>
      <c r="L100" s="119"/>
      <c r="S100" s="37"/>
      <c r="T100" s="37"/>
      <c r="U100" s="37"/>
      <c r="V100" s="37"/>
      <c r="W100" s="37"/>
      <c r="X100" s="37"/>
      <c r="Y100" s="37"/>
      <c r="Z100" s="37"/>
      <c r="AA100" s="37"/>
      <c r="AB100" s="37"/>
      <c r="AC100" s="37"/>
      <c r="AD100" s="37"/>
      <c r="AE100" s="37"/>
    </row>
    <row r="101" spans="1:65" s="2" customFormat="1" ht="7" customHeight="1">
      <c r="A101" s="37"/>
      <c r="B101" s="38"/>
      <c r="C101" s="39"/>
      <c r="D101" s="39"/>
      <c r="E101" s="39"/>
      <c r="F101" s="39"/>
      <c r="G101" s="39"/>
      <c r="H101" s="39"/>
      <c r="I101" s="118"/>
      <c r="J101" s="39"/>
      <c r="K101" s="39"/>
      <c r="L101" s="119"/>
      <c r="S101" s="37"/>
      <c r="T101" s="37"/>
      <c r="U101" s="37"/>
      <c r="V101" s="37"/>
      <c r="W101" s="37"/>
      <c r="X101" s="37"/>
      <c r="Y101" s="37"/>
      <c r="Z101" s="37"/>
      <c r="AA101" s="37"/>
      <c r="AB101" s="37"/>
      <c r="AC101" s="37"/>
      <c r="AD101" s="37"/>
      <c r="AE101" s="37"/>
    </row>
    <row r="102" spans="1:65" s="2" customFormat="1" ht="40" customHeight="1">
      <c r="A102" s="37"/>
      <c r="B102" s="38"/>
      <c r="C102" s="31" t="s">
        <v>30</v>
      </c>
      <c r="D102" s="39"/>
      <c r="E102" s="39"/>
      <c r="F102" s="29" t="str">
        <f>E19</f>
        <v>EHC CZECH s.r.o., Závodní 278, 360 18 Karlovy Vary</v>
      </c>
      <c r="G102" s="39"/>
      <c r="H102" s="39"/>
      <c r="I102" s="120" t="s">
        <v>39</v>
      </c>
      <c r="J102" s="35" t="str">
        <f>E25</f>
        <v>INDBau DESIGN s.r.o., Houškova 1187/25, 326 00 Plz</v>
      </c>
      <c r="K102" s="39"/>
      <c r="L102" s="119"/>
      <c r="S102" s="37"/>
      <c r="T102" s="37"/>
      <c r="U102" s="37"/>
      <c r="V102" s="37"/>
      <c r="W102" s="37"/>
      <c r="X102" s="37"/>
      <c r="Y102" s="37"/>
      <c r="Z102" s="37"/>
      <c r="AA102" s="37"/>
      <c r="AB102" s="37"/>
      <c r="AC102" s="37"/>
      <c r="AD102" s="37"/>
      <c r="AE102" s="37"/>
    </row>
    <row r="103" spans="1:65" s="2" customFormat="1" ht="15.15" customHeight="1">
      <c r="A103" s="37"/>
      <c r="B103" s="38"/>
      <c r="C103" s="31" t="s">
        <v>36</v>
      </c>
      <c r="D103" s="39"/>
      <c r="E103" s="39"/>
      <c r="F103" s="29" t="str">
        <f>IF(E22="","",E22)</f>
        <v>Vyplň údaj</v>
      </c>
      <c r="G103" s="39"/>
      <c r="H103" s="39"/>
      <c r="I103" s="120" t="s">
        <v>43</v>
      </c>
      <c r="J103" s="35" t="str">
        <f>E28</f>
        <v xml:space="preserve"> </v>
      </c>
      <c r="K103" s="39"/>
      <c r="L103" s="119"/>
      <c r="S103" s="37"/>
      <c r="T103" s="37"/>
      <c r="U103" s="37"/>
      <c r="V103" s="37"/>
      <c r="W103" s="37"/>
      <c r="X103" s="37"/>
      <c r="Y103" s="37"/>
      <c r="Z103" s="37"/>
      <c r="AA103" s="37"/>
      <c r="AB103" s="37"/>
      <c r="AC103" s="37"/>
      <c r="AD103" s="37"/>
      <c r="AE103" s="37"/>
    </row>
    <row r="104" spans="1:65" s="2" customFormat="1" ht="10.25" customHeight="1">
      <c r="A104" s="37"/>
      <c r="B104" s="38"/>
      <c r="C104" s="39"/>
      <c r="D104" s="39"/>
      <c r="E104" s="39"/>
      <c r="F104" s="39"/>
      <c r="G104" s="39"/>
      <c r="H104" s="39"/>
      <c r="I104" s="118"/>
      <c r="J104" s="39"/>
      <c r="K104" s="39"/>
      <c r="L104" s="119"/>
      <c r="S104" s="37"/>
      <c r="T104" s="37"/>
      <c r="U104" s="37"/>
      <c r="V104" s="37"/>
      <c r="W104" s="37"/>
      <c r="X104" s="37"/>
      <c r="Y104" s="37"/>
      <c r="Z104" s="37"/>
      <c r="AA104" s="37"/>
      <c r="AB104" s="37"/>
      <c r="AC104" s="37"/>
      <c r="AD104" s="37"/>
      <c r="AE104" s="37"/>
    </row>
    <row r="105" spans="1:65" s="11" customFormat="1" ht="29.25" customHeight="1">
      <c r="A105" s="167"/>
      <c r="B105" s="168"/>
      <c r="C105" s="169" t="s">
        <v>248</v>
      </c>
      <c r="D105" s="170" t="s">
        <v>67</v>
      </c>
      <c r="E105" s="170" t="s">
        <v>63</v>
      </c>
      <c r="F105" s="170" t="s">
        <v>64</v>
      </c>
      <c r="G105" s="170" t="s">
        <v>249</v>
      </c>
      <c r="H105" s="170" t="s">
        <v>250</v>
      </c>
      <c r="I105" s="171" t="s">
        <v>251</v>
      </c>
      <c r="J105" s="170" t="s">
        <v>215</v>
      </c>
      <c r="K105" s="172" t="s">
        <v>252</v>
      </c>
      <c r="L105" s="173"/>
      <c r="M105" s="71" t="s">
        <v>44</v>
      </c>
      <c r="N105" s="72" t="s">
        <v>52</v>
      </c>
      <c r="O105" s="72" t="s">
        <v>253</v>
      </c>
      <c r="P105" s="72" t="s">
        <v>254</v>
      </c>
      <c r="Q105" s="72" t="s">
        <v>255</v>
      </c>
      <c r="R105" s="72" t="s">
        <v>256</v>
      </c>
      <c r="S105" s="72" t="s">
        <v>257</v>
      </c>
      <c r="T105" s="73" t="s">
        <v>258</v>
      </c>
      <c r="U105" s="167"/>
      <c r="V105" s="167"/>
      <c r="W105" s="167"/>
      <c r="X105" s="167"/>
      <c r="Y105" s="167"/>
      <c r="Z105" s="167"/>
      <c r="AA105" s="167"/>
      <c r="AB105" s="167"/>
      <c r="AC105" s="167"/>
      <c r="AD105" s="167"/>
      <c r="AE105" s="167"/>
    </row>
    <row r="106" spans="1:65" s="2" customFormat="1" ht="22.75" customHeight="1">
      <c r="A106" s="37"/>
      <c r="B106" s="38"/>
      <c r="C106" s="78" t="s">
        <v>259</v>
      </c>
      <c r="D106" s="39"/>
      <c r="E106" s="39"/>
      <c r="F106" s="39"/>
      <c r="G106" s="39"/>
      <c r="H106" s="39"/>
      <c r="I106" s="118"/>
      <c r="J106" s="174">
        <f>BK106</f>
        <v>0</v>
      </c>
      <c r="K106" s="39"/>
      <c r="L106" s="42"/>
      <c r="M106" s="74"/>
      <c r="N106" s="175"/>
      <c r="O106" s="75"/>
      <c r="P106" s="176">
        <f>P107+P230+P909</f>
        <v>0</v>
      </c>
      <c r="Q106" s="75"/>
      <c r="R106" s="176">
        <f>R107+R230+R909</f>
        <v>70.562160329099996</v>
      </c>
      <c r="S106" s="75"/>
      <c r="T106" s="177">
        <f>T107+T230+T909</f>
        <v>0</v>
      </c>
      <c r="U106" s="37"/>
      <c r="V106" s="37"/>
      <c r="W106" s="37"/>
      <c r="X106" s="37"/>
      <c r="Y106" s="37"/>
      <c r="Z106" s="37"/>
      <c r="AA106" s="37"/>
      <c r="AB106" s="37"/>
      <c r="AC106" s="37"/>
      <c r="AD106" s="37"/>
      <c r="AE106" s="37"/>
      <c r="AT106" s="19" t="s">
        <v>81</v>
      </c>
      <c r="AU106" s="19" t="s">
        <v>216</v>
      </c>
      <c r="BK106" s="178">
        <f>BK107+BK230+BK909</f>
        <v>0</v>
      </c>
    </row>
    <row r="107" spans="1:65" s="12" customFormat="1" ht="25.9" customHeight="1">
      <c r="B107" s="179"/>
      <c r="C107" s="180"/>
      <c r="D107" s="181" t="s">
        <v>81</v>
      </c>
      <c r="E107" s="182" t="s">
        <v>260</v>
      </c>
      <c r="F107" s="182" t="s">
        <v>261</v>
      </c>
      <c r="G107" s="180"/>
      <c r="H107" s="180"/>
      <c r="I107" s="183"/>
      <c r="J107" s="184">
        <f>BK107</f>
        <v>0</v>
      </c>
      <c r="K107" s="180"/>
      <c r="L107" s="185"/>
      <c r="M107" s="186"/>
      <c r="N107" s="187"/>
      <c r="O107" s="187"/>
      <c r="P107" s="188">
        <f>P108+P198+P227</f>
        <v>0</v>
      </c>
      <c r="Q107" s="187"/>
      <c r="R107" s="188">
        <f>R108+R198+R227</f>
        <v>63.700952650000005</v>
      </c>
      <c r="S107" s="187"/>
      <c r="T107" s="189">
        <f>T108+T198+T227</f>
        <v>0</v>
      </c>
      <c r="AR107" s="190" t="s">
        <v>89</v>
      </c>
      <c r="AT107" s="191" t="s">
        <v>81</v>
      </c>
      <c r="AU107" s="191" t="s">
        <v>82</v>
      </c>
      <c r="AY107" s="190" t="s">
        <v>262</v>
      </c>
      <c r="BK107" s="192">
        <f>BK108+BK198+BK227</f>
        <v>0</v>
      </c>
    </row>
    <row r="108" spans="1:65" s="12" customFormat="1" ht="22.75" customHeight="1">
      <c r="B108" s="179"/>
      <c r="C108" s="180"/>
      <c r="D108" s="181" t="s">
        <v>81</v>
      </c>
      <c r="E108" s="193" t="s">
        <v>89</v>
      </c>
      <c r="F108" s="193" t="s">
        <v>263</v>
      </c>
      <c r="G108" s="180"/>
      <c r="H108" s="180"/>
      <c r="I108" s="183"/>
      <c r="J108" s="194">
        <f>BK108</f>
        <v>0</v>
      </c>
      <c r="K108" s="180"/>
      <c r="L108" s="185"/>
      <c r="M108" s="186"/>
      <c r="N108" s="187"/>
      <c r="O108" s="187"/>
      <c r="P108" s="188">
        <f>SUM(P109:P197)</f>
        <v>0</v>
      </c>
      <c r="Q108" s="187"/>
      <c r="R108" s="188">
        <f>SUM(R109:R197)</f>
        <v>60.860079760000005</v>
      </c>
      <c r="S108" s="187"/>
      <c r="T108" s="189">
        <f>SUM(T109:T197)</f>
        <v>0</v>
      </c>
      <c r="AR108" s="190" t="s">
        <v>89</v>
      </c>
      <c r="AT108" s="191" t="s">
        <v>81</v>
      </c>
      <c r="AU108" s="191" t="s">
        <v>89</v>
      </c>
      <c r="AY108" s="190" t="s">
        <v>262</v>
      </c>
      <c r="BK108" s="192">
        <f>SUM(BK109:BK197)</f>
        <v>0</v>
      </c>
    </row>
    <row r="109" spans="1:65" s="2" customFormat="1" ht="21.75" customHeight="1">
      <c r="A109" s="37"/>
      <c r="B109" s="38"/>
      <c r="C109" s="195" t="s">
        <v>89</v>
      </c>
      <c r="D109" s="195" t="s">
        <v>264</v>
      </c>
      <c r="E109" s="196" t="s">
        <v>6174</v>
      </c>
      <c r="F109" s="197" t="s">
        <v>6175</v>
      </c>
      <c r="G109" s="198" t="s">
        <v>518</v>
      </c>
      <c r="H109" s="199">
        <v>1</v>
      </c>
      <c r="I109" s="200"/>
      <c r="J109" s="201">
        <f>ROUND(I109*H109,2)</f>
        <v>0</v>
      </c>
      <c r="K109" s="197" t="s">
        <v>268</v>
      </c>
      <c r="L109" s="42"/>
      <c r="M109" s="202" t="s">
        <v>44</v>
      </c>
      <c r="N109" s="203" t="s">
        <v>53</v>
      </c>
      <c r="O109" s="67"/>
      <c r="P109" s="204">
        <f>O109*H109</f>
        <v>0</v>
      </c>
      <c r="Q109" s="204">
        <v>6.4999999999999997E-4</v>
      </c>
      <c r="R109" s="204">
        <f>Q109*H109</f>
        <v>6.4999999999999997E-4</v>
      </c>
      <c r="S109" s="204">
        <v>0</v>
      </c>
      <c r="T109" s="205">
        <f>S109*H109</f>
        <v>0</v>
      </c>
      <c r="U109" s="37"/>
      <c r="V109" s="37"/>
      <c r="W109" s="37"/>
      <c r="X109" s="37"/>
      <c r="Y109" s="37"/>
      <c r="Z109" s="37"/>
      <c r="AA109" s="37"/>
      <c r="AB109" s="37"/>
      <c r="AC109" s="37"/>
      <c r="AD109" s="37"/>
      <c r="AE109" s="37"/>
      <c r="AR109" s="206" t="s">
        <v>104</v>
      </c>
      <c r="AT109" s="206" t="s">
        <v>264</v>
      </c>
      <c r="AU109" s="206" t="s">
        <v>91</v>
      </c>
      <c r="AY109" s="19" t="s">
        <v>262</v>
      </c>
      <c r="BE109" s="207">
        <f>IF(N109="základní",J109,0)</f>
        <v>0</v>
      </c>
      <c r="BF109" s="207">
        <f>IF(N109="snížená",J109,0)</f>
        <v>0</v>
      </c>
      <c r="BG109" s="207">
        <f>IF(N109="zákl. přenesená",J109,0)</f>
        <v>0</v>
      </c>
      <c r="BH109" s="207">
        <f>IF(N109="sníž. přenesená",J109,0)</f>
        <v>0</v>
      </c>
      <c r="BI109" s="207">
        <f>IF(N109="nulová",J109,0)</f>
        <v>0</v>
      </c>
      <c r="BJ109" s="19" t="s">
        <v>89</v>
      </c>
      <c r="BK109" s="207">
        <f>ROUND(I109*H109,2)</f>
        <v>0</v>
      </c>
      <c r="BL109" s="19" t="s">
        <v>104</v>
      </c>
      <c r="BM109" s="206" t="s">
        <v>91</v>
      </c>
    </row>
    <row r="110" spans="1:65" s="2" customFormat="1" ht="90">
      <c r="A110" s="37"/>
      <c r="B110" s="38"/>
      <c r="C110" s="39"/>
      <c r="D110" s="208" t="s">
        <v>270</v>
      </c>
      <c r="E110" s="39"/>
      <c r="F110" s="209" t="s">
        <v>6176</v>
      </c>
      <c r="G110" s="39"/>
      <c r="H110" s="39"/>
      <c r="I110" s="118"/>
      <c r="J110" s="39"/>
      <c r="K110" s="39"/>
      <c r="L110" s="42"/>
      <c r="M110" s="210"/>
      <c r="N110" s="211"/>
      <c r="O110" s="67"/>
      <c r="P110" s="67"/>
      <c r="Q110" s="67"/>
      <c r="R110" s="67"/>
      <c r="S110" s="67"/>
      <c r="T110" s="68"/>
      <c r="U110" s="37"/>
      <c r="V110" s="37"/>
      <c r="W110" s="37"/>
      <c r="X110" s="37"/>
      <c r="Y110" s="37"/>
      <c r="Z110" s="37"/>
      <c r="AA110" s="37"/>
      <c r="AB110" s="37"/>
      <c r="AC110" s="37"/>
      <c r="AD110" s="37"/>
      <c r="AE110" s="37"/>
      <c r="AT110" s="19" t="s">
        <v>270</v>
      </c>
      <c r="AU110" s="19" t="s">
        <v>91</v>
      </c>
    </row>
    <row r="111" spans="1:65" s="2" customFormat="1" ht="21.75" customHeight="1">
      <c r="A111" s="37"/>
      <c r="B111" s="38"/>
      <c r="C111" s="195" t="s">
        <v>91</v>
      </c>
      <c r="D111" s="195" t="s">
        <v>264</v>
      </c>
      <c r="E111" s="196" t="s">
        <v>6177</v>
      </c>
      <c r="F111" s="197" t="s">
        <v>6178</v>
      </c>
      <c r="G111" s="198" t="s">
        <v>518</v>
      </c>
      <c r="H111" s="199">
        <v>1</v>
      </c>
      <c r="I111" s="200"/>
      <c r="J111" s="201">
        <f>ROUND(I111*H111,2)</f>
        <v>0</v>
      </c>
      <c r="K111" s="197" t="s">
        <v>268</v>
      </c>
      <c r="L111" s="42"/>
      <c r="M111" s="202" t="s">
        <v>44</v>
      </c>
      <c r="N111" s="203" t="s">
        <v>53</v>
      </c>
      <c r="O111" s="67"/>
      <c r="P111" s="204">
        <f>O111*H111</f>
        <v>0</v>
      </c>
      <c r="Q111" s="204">
        <v>0</v>
      </c>
      <c r="R111" s="204">
        <f>Q111*H111</f>
        <v>0</v>
      </c>
      <c r="S111" s="204">
        <v>0</v>
      </c>
      <c r="T111" s="205">
        <f>S111*H111</f>
        <v>0</v>
      </c>
      <c r="U111" s="37"/>
      <c r="V111" s="37"/>
      <c r="W111" s="37"/>
      <c r="X111" s="37"/>
      <c r="Y111" s="37"/>
      <c r="Z111" s="37"/>
      <c r="AA111" s="37"/>
      <c r="AB111" s="37"/>
      <c r="AC111" s="37"/>
      <c r="AD111" s="37"/>
      <c r="AE111" s="37"/>
      <c r="AR111" s="206" t="s">
        <v>104</v>
      </c>
      <c r="AT111" s="206" t="s">
        <v>264</v>
      </c>
      <c r="AU111" s="206" t="s">
        <v>91</v>
      </c>
      <c r="AY111" s="19" t="s">
        <v>262</v>
      </c>
      <c r="BE111" s="207">
        <f>IF(N111="základní",J111,0)</f>
        <v>0</v>
      </c>
      <c r="BF111" s="207">
        <f>IF(N111="snížená",J111,0)</f>
        <v>0</v>
      </c>
      <c r="BG111" s="207">
        <f>IF(N111="zákl. přenesená",J111,0)</f>
        <v>0</v>
      </c>
      <c r="BH111" s="207">
        <f>IF(N111="sníž. přenesená",J111,0)</f>
        <v>0</v>
      </c>
      <c r="BI111" s="207">
        <f>IF(N111="nulová",J111,0)</f>
        <v>0</v>
      </c>
      <c r="BJ111" s="19" t="s">
        <v>89</v>
      </c>
      <c r="BK111" s="207">
        <f>ROUND(I111*H111,2)</f>
        <v>0</v>
      </c>
      <c r="BL111" s="19" t="s">
        <v>104</v>
      </c>
      <c r="BM111" s="206" t="s">
        <v>104</v>
      </c>
    </row>
    <row r="112" spans="1:65" s="2" customFormat="1" ht="90">
      <c r="A112" s="37"/>
      <c r="B112" s="38"/>
      <c r="C112" s="39"/>
      <c r="D112" s="208" t="s">
        <v>270</v>
      </c>
      <c r="E112" s="39"/>
      <c r="F112" s="209" t="s">
        <v>6176</v>
      </c>
      <c r="G112" s="39"/>
      <c r="H112" s="39"/>
      <c r="I112" s="118"/>
      <c r="J112" s="39"/>
      <c r="K112" s="39"/>
      <c r="L112" s="42"/>
      <c r="M112" s="210"/>
      <c r="N112" s="211"/>
      <c r="O112" s="67"/>
      <c r="P112" s="67"/>
      <c r="Q112" s="67"/>
      <c r="R112" s="67"/>
      <c r="S112" s="67"/>
      <c r="T112" s="68"/>
      <c r="U112" s="37"/>
      <c r="V112" s="37"/>
      <c r="W112" s="37"/>
      <c r="X112" s="37"/>
      <c r="Y112" s="37"/>
      <c r="Z112" s="37"/>
      <c r="AA112" s="37"/>
      <c r="AB112" s="37"/>
      <c r="AC112" s="37"/>
      <c r="AD112" s="37"/>
      <c r="AE112" s="37"/>
      <c r="AT112" s="19" t="s">
        <v>270</v>
      </c>
      <c r="AU112" s="19" t="s">
        <v>91</v>
      </c>
    </row>
    <row r="113" spans="1:65" s="2" customFormat="1" ht="16.5" customHeight="1">
      <c r="A113" s="37"/>
      <c r="B113" s="38"/>
      <c r="C113" s="195" t="s">
        <v>97</v>
      </c>
      <c r="D113" s="195" t="s">
        <v>264</v>
      </c>
      <c r="E113" s="196" t="s">
        <v>6179</v>
      </c>
      <c r="F113" s="197" t="s">
        <v>6180</v>
      </c>
      <c r="G113" s="198" t="s">
        <v>590</v>
      </c>
      <c r="H113" s="199">
        <v>9.2899999999999991</v>
      </c>
      <c r="I113" s="200"/>
      <c r="J113" s="201">
        <f>ROUND(I113*H113,2)</f>
        <v>0</v>
      </c>
      <c r="K113" s="197" t="s">
        <v>268</v>
      </c>
      <c r="L113" s="42"/>
      <c r="M113" s="202" t="s">
        <v>44</v>
      </c>
      <c r="N113" s="203" t="s">
        <v>53</v>
      </c>
      <c r="O113" s="67"/>
      <c r="P113" s="204">
        <f>O113*H113</f>
        <v>0</v>
      </c>
      <c r="Q113" s="204">
        <v>5.5000000000000003E-4</v>
      </c>
      <c r="R113" s="204">
        <f>Q113*H113</f>
        <v>5.1094999999999995E-3</v>
      </c>
      <c r="S113" s="204">
        <v>0</v>
      </c>
      <c r="T113" s="205">
        <f>S113*H113</f>
        <v>0</v>
      </c>
      <c r="U113" s="37"/>
      <c r="V113" s="37"/>
      <c r="W113" s="37"/>
      <c r="X113" s="37"/>
      <c r="Y113" s="37"/>
      <c r="Z113" s="37"/>
      <c r="AA113" s="37"/>
      <c r="AB113" s="37"/>
      <c r="AC113" s="37"/>
      <c r="AD113" s="37"/>
      <c r="AE113" s="37"/>
      <c r="AR113" s="206" t="s">
        <v>104</v>
      </c>
      <c r="AT113" s="206" t="s">
        <v>264</v>
      </c>
      <c r="AU113" s="206" t="s">
        <v>91</v>
      </c>
      <c r="AY113" s="19" t="s">
        <v>262</v>
      </c>
      <c r="BE113" s="207">
        <f>IF(N113="základní",J113,0)</f>
        <v>0</v>
      </c>
      <c r="BF113" s="207">
        <f>IF(N113="snížená",J113,0)</f>
        <v>0</v>
      </c>
      <c r="BG113" s="207">
        <f>IF(N113="zákl. přenesená",J113,0)</f>
        <v>0</v>
      </c>
      <c r="BH113" s="207">
        <f>IF(N113="sníž. přenesená",J113,0)</f>
        <v>0</v>
      </c>
      <c r="BI113" s="207">
        <f>IF(N113="nulová",J113,0)</f>
        <v>0</v>
      </c>
      <c r="BJ113" s="19" t="s">
        <v>89</v>
      </c>
      <c r="BK113" s="207">
        <f>ROUND(I113*H113,2)</f>
        <v>0</v>
      </c>
      <c r="BL113" s="19" t="s">
        <v>104</v>
      </c>
      <c r="BM113" s="206" t="s">
        <v>339</v>
      </c>
    </row>
    <row r="114" spans="1:65" s="2" customFormat="1" ht="90">
      <c r="A114" s="37"/>
      <c r="B114" s="38"/>
      <c r="C114" s="39"/>
      <c r="D114" s="208" t="s">
        <v>270</v>
      </c>
      <c r="E114" s="39"/>
      <c r="F114" s="209" t="s">
        <v>6176</v>
      </c>
      <c r="G114" s="39"/>
      <c r="H114" s="39"/>
      <c r="I114" s="118"/>
      <c r="J114" s="39"/>
      <c r="K114" s="39"/>
      <c r="L114" s="42"/>
      <c r="M114" s="210"/>
      <c r="N114" s="211"/>
      <c r="O114" s="67"/>
      <c r="P114" s="67"/>
      <c r="Q114" s="67"/>
      <c r="R114" s="67"/>
      <c r="S114" s="67"/>
      <c r="T114" s="68"/>
      <c r="U114" s="37"/>
      <c r="V114" s="37"/>
      <c r="W114" s="37"/>
      <c r="X114" s="37"/>
      <c r="Y114" s="37"/>
      <c r="Z114" s="37"/>
      <c r="AA114" s="37"/>
      <c r="AB114" s="37"/>
      <c r="AC114" s="37"/>
      <c r="AD114" s="37"/>
      <c r="AE114" s="37"/>
      <c r="AT114" s="19" t="s">
        <v>270</v>
      </c>
      <c r="AU114" s="19" t="s">
        <v>91</v>
      </c>
    </row>
    <row r="115" spans="1:65" s="15" customFormat="1" ht="10">
      <c r="B115" s="233"/>
      <c r="C115" s="234"/>
      <c r="D115" s="208" t="s">
        <v>272</v>
      </c>
      <c r="E115" s="235" t="s">
        <v>44</v>
      </c>
      <c r="F115" s="236" t="s">
        <v>6181</v>
      </c>
      <c r="G115" s="234"/>
      <c r="H115" s="237">
        <v>3.2</v>
      </c>
      <c r="I115" s="238"/>
      <c r="J115" s="234"/>
      <c r="K115" s="234"/>
      <c r="L115" s="239"/>
      <c r="M115" s="240"/>
      <c r="N115" s="241"/>
      <c r="O115" s="241"/>
      <c r="P115" s="241"/>
      <c r="Q115" s="241"/>
      <c r="R115" s="241"/>
      <c r="S115" s="241"/>
      <c r="T115" s="242"/>
      <c r="AT115" s="243" t="s">
        <v>272</v>
      </c>
      <c r="AU115" s="243" t="s">
        <v>91</v>
      </c>
      <c r="AV115" s="15" t="s">
        <v>91</v>
      </c>
      <c r="AW115" s="15" t="s">
        <v>38</v>
      </c>
      <c r="AX115" s="15" t="s">
        <v>82</v>
      </c>
      <c r="AY115" s="243" t="s">
        <v>262</v>
      </c>
    </row>
    <row r="116" spans="1:65" s="15" customFormat="1" ht="10">
      <c r="B116" s="233"/>
      <c r="C116" s="234"/>
      <c r="D116" s="208" t="s">
        <v>272</v>
      </c>
      <c r="E116" s="235" t="s">
        <v>44</v>
      </c>
      <c r="F116" s="236" t="s">
        <v>6182</v>
      </c>
      <c r="G116" s="234"/>
      <c r="H116" s="237">
        <v>4.8499999999999996</v>
      </c>
      <c r="I116" s="238"/>
      <c r="J116" s="234"/>
      <c r="K116" s="234"/>
      <c r="L116" s="239"/>
      <c r="M116" s="240"/>
      <c r="N116" s="241"/>
      <c r="O116" s="241"/>
      <c r="P116" s="241"/>
      <c r="Q116" s="241"/>
      <c r="R116" s="241"/>
      <c r="S116" s="241"/>
      <c r="T116" s="242"/>
      <c r="AT116" s="243" t="s">
        <v>272</v>
      </c>
      <c r="AU116" s="243" t="s">
        <v>91</v>
      </c>
      <c r="AV116" s="15" t="s">
        <v>91</v>
      </c>
      <c r="AW116" s="15" t="s">
        <v>38</v>
      </c>
      <c r="AX116" s="15" t="s">
        <v>82</v>
      </c>
      <c r="AY116" s="243" t="s">
        <v>262</v>
      </c>
    </row>
    <row r="117" spans="1:65" s="15" customFormat="1" ht="10">
      <c r="B117" s="233"/>
      <c r="C117" s="234"/>
      <c r="D117" s="208" t="s">
        <v>272</v>
      </c>
      <c r="E117" s="235" t="s">
        <v>44</v>
      </c>
      <c r="F117" s="236" t="s">
        <v>6183</v>
      </c>
      <c r="G117" s="234"/>
      <c r="H117" s="237">
        <v>1.24</v>
      </c>
      <c r="I117" s="238"/>
      <c r="J117" s="234"/>
      <c r="K117" s="234"/>
      <c r="L117" s="239"/>
      <c r="M117" s="240"/>
      <c r="N117" s="241"/>
      <c r="O117" s="241"/>
      <c r="P117" s="241"/>
      <c r="Q117" s="241"/>
      <c r="R117" s="241"/>
      <c r="S117" s="241"/>
      <c r="T117" s="242"/>
      <c r="AT117" s="243" t="s">
        <v>272</v>
      </c>
      <c r="AU117" s="243" t="s">
        <v>91</v>
      </c>
      <c r="AV117" s="15" t="s">
        <v>91</v>
      </c>
      <c r="AW117" s="15" t="s">
        <v>38</v>
      </c>
      <c r="AX117" s="15" t="s">
        <v>82</v>
      </c>
      <c r="AY117" s="243" t="s">
        <v>262</v>
      </c>
    </row>
    <row r="118" spans="1:65" s="16" customFormat="1" ht="10">
      <c r="B118" s="244"/>
      <c r="C118" s="245"/>
      <c r="D118" s="208" t="s">
        <v>272</v>
      </c>
      <c r="E118" s="246" t="s">
        <v>44</v>
      </c>
      <c r="F118" s="247" t="s">
        <v>291</v>
      </c>
      <c r="G118" s="245"/>
      <c r="H118" s="248">
        <v>9.2900000000000009</v>
      </c>
      <c r="I118" s="249"/>
      <c r="J118" s="245"/>
      <c r="K118" s="245"/>
      <c r="L118" s="250"/>
      <c r="M118" s="251"/>
      <c r="N118" s="252"/>
      <c r="O118" s="252"/>
      <c r="P118" s="252"/>
      <c r="Q118" s="252"/>
      <c r="R118" s="252"/>
      <c r="S118" s="252"/>
      <c r="T118" s="253"/>
      <c r="AT118" s="254" t="s">
        <v>272</v>
      </c>
      <c r="AU118" s="254" t="s">
        <v>91</v>
      </c>
      <c r="AV118" s="16" t="s">
        <v>104</v>
      </c>
      <c r="AW118" s="16" t="s">
        <v>38</v>
      </c>
      <c r="AX118" s="16" t="s">
        <v>89</v>
      </c>
      <c r="AY118" s="254" t="s">
        <v>262</v>
      </c>
    </row>
    <row r="119" spans="1:65" s="2" customFormat="1" ht="16.5" customHeight="1">
      <c r="A119" s="37"/>
      <c r="B119" s="38"/>
      <c r="C119" s="195" t="s">
        <v>104</v>
      </c>
      <c r="D119" s="195" t="s">
        <v>264</v>
      </c>
      <c r="E119" s="196" t="s">
        <v>6184</v>
      </c>
      <c r="F119" s="197" t="s">
        <v>6185</v>
      </c>
      <c r="G119" s="198" t="s">
        <v>590</v>
      </c>
      <c r="H119" s="199">
        <v>9.2899999999999991</v>
      </c>
      <c r="I119" s="200"/>
      <c r="J119" s="201">
        <f>ROUND(I119*H119,2)</f>
        <v>0</v>
      </c>
      <c r="K119" s="197" t="s">
        <v>268</v>
      </c>
      <c r="L119" s="42"/>
      <c r="M119" s="202" t="s">
        <v>44</v>
      </c>
      <c r="N119" s="203" t="s">
        <v>53</v>
      </c>
      <c r="O119" s="67"/>
      <c r="P119" s="204">
        <f>O119*H119</f>
        <v>0</v>
      </c>
      <c r="Q119" s="204">
        <v>0</v>
      </c>
      <c r="R119" s="204">
        <f>Q119*H119</f>
        <v>0</v>
      </c>
      <c r="S119" s="204">
        <v>0</v>
      </c>
      <c r="T119" s="205">
        <f>S119*H119</f>
        <v>0</v>
      </c>
      <c r="U119" s="37"/>
      <c r="V119" s="37"/>
      <c r="W119" s="37"/>
      <c r="X119" s="37"/>
      <c r="Y119" s="37"/>
      <c r="Z119" s="37"/>
      <c r="AA119" s="37"/>
      <c r="AB119" s="37"/>
      <c r="AC119" s="37"/>
      <c r="AD119" s="37"/>
      <c r="AE119" s="37"/>
      <c r="AR119" s="206" t="s">
        <v>104</v>
      </c>
      <c r="AT119" s="206" t="s">
        <v>264</v>
      </c>
      <c r="AU119" s="206" t="s">
        <v>91</v>
      </c>
      <c r="AY119" s="19" t="s">
        <v>262</v>
      </c>
      <c r="BE119" s="207">
        <f>IF(N119="základní",J119,0)</f>
        <v>0</v>
      </c>
      <c r="BF119" s="207">
        <f>IF(N119="snížená",J119,0)</f>
        <v>0</v>
      </c>
      <c r="BG119" s="207">
        <f>IF(N119="zákl. přenesená",J119,0)</f>
        <v>0</v>
      </c>
      <c r="BH119" s="207">
        <f>IF(N119="sníž. přenesená",J119,0)</f>
        <v>0</v>
      </c>
      <c r="BI119" s="207">
        <f>IF(N119="nulová",J119,0)</f>
        <v>0</v>
      </c>
      <c r="BJ119" s="19" t="s">
        <v>89</v>
      </c>
      <c r="BK119" s="207">
        <f>ROUND(I119*H119,2)</f>
        <v>0</v>
      </c>
      <c r="BL119" s="19" t="s">
        <v>104</v>
      </c>
      <c r="BM119" s="206" t="s">
        <v>351</v>
      </c>
    </row>
    <row r="120" spans="1:65" s="2" customFormat="1" ht="90">
      <c r="A120" s="37"/>
      <c r="B120" s="38"/>
      <c r="C120" s="39"/>
      <c r="D120" s="208" t="s">
        <v>270</v>
      </c>
      <c r="E120" s="39"/>
      <c r="F120" s="209" t="s">
        <v>6176</v>
      </c>
      <c r="G120" s="39"/>
      <c r="H120" s="39"/>
      <c r="I120" s="118"/>
      <c r="J120" s="39"/>
      <c r="K120" s="39"/>
      <c r="L120" s="42"/>
      <c r="M120" s="210"/>
      <c r="N120" s="211"/>
      <c r="O120" s="67"/>
      <c r="P120" s="67"/>
      <c r="Q120" s="67"/>
      <c r="R120" s="67"/>
      <c r="S120" s="67"/>
      <c r="T120" s="68"/>
      <c r="U120" s="37"/>
      <c r="V120" s="37"/>
      <c r="W120" s="37"/>
      <c r="X120" s="37"/>
      <c r="Y120" s="37"/>
      <c r="Z120" s="37"/>
      <c r="AA120" s="37"/>
      <c r="AB120" s="37"/>
      <c r="AC120" s="37"/>
      <c r="AD120" s="37"/>
      <c r="AE120" s="37"/>
      <c r="AT120" s="19" t="s">
        <v>270</v>
      </c>
      <c r="AU120" s="19" t="s">
        <v>91</v>
      </c>
    </row>
    <row r="121" spans="1:65" s="15" customFormat="1" ht="10">
      <c r="B121" s="233"/>
      <c r="C121" s="234"/>
      <c r="D121" s="208" t="s">
        <v>272</v>
      </c>
      <c r="E121" s="235" t="s">
        <v>44</v>
      </c>
      <c r="F121" s="236" t="s">
        <v>6181</v>
      </c>
      <c r="G121" s="234"/>
      <c r="H121" s="237">
        <v>3.2</v>
      </c>
      <c r="I121" s="238"/>
      <c r="J121" s="234"/>
      <c r="K121" s="234"/>
      <c r="L121" s="239"/>
      <c r="M121" s="240"/>
      <c r="N121" s="241"/>
      <c r="O121" s="241"/>
      <c r="P121" s="241"/>
      <c r="Q121" s="241"/>
      <c r="R121" s="241"/>
      <c r="S121" s="241"/>
      <c r="T121" s="242"/>
      <c r="AT121" s="243" t="s">
        <v>272</v>
      </c>
      <c r="AU121" s="243" t="s">
        <v>91</v>
      </c>
      <c r="AV121" s="15" t="s">
        <v>91</v>
      </c>
      <c r="AW121" s="15" t="s">
        <v>38</v>
      </c>
      <c r="AX121" s="15" t="s">
        <v>82</v>
      </c>
      <c r="AY121" s="243" t="s">
        <v>262</v>
      </c>
    </row>
    <row r="122" spans="1:65" s="15" customFormat="1" ht="10">
      <c r="B122" s="233"/>
      <c r="C122" s="234"/>
      <c r="D122" s="208" t="s">
        <v>272</v>
      </c>
      <c r="E122" s="235" t="s">
        <v>44</v>
      </c>
      <c r="F122" s="236" t="s">
        <v>6182</v>
      </c>
      <c r="G122" s="234"/>
      <c r="H122" s="237">
        <v>4.8499999999999996</v>
      </c>
      <c r="I122" s="238"/>
      <c r="J122" s="234"/>
      <c r="K122" s="234"/>
      <c r="L122" s="239"/>
      <c r="M122" s="240"/>
      <c r="N122" s="241"/>
      <c r="O122" s="241"/>
      <c r="P122" s="241"/>
      <c r="Q122" s="241"/>
      <c r="R122" s="241"/>
      <c r="S122" s="241"/>
      <c r="T122" s="242"/>
      <c r="AT122" s="243" t="s">
        <v>272</v>
      </c>
      <c r="AU122" s="243" t="s">
        <v>91</v>
      </c>
      <c r="AV122" s="15" t="s">
        <v>91</v>
      </c>
      <c r="AW122" s="15" t="s">
        <v>38</v>
      </c>
      <c r="AX122" s="15" t="s">
        <v>82</v>
      </c>
      <c r="AY122" s="243" t="s">
        <v>262</v>
      </c>
    </row>
    <row r="123" spans="1:65" s="15" customFormat="1" ht="10">
      <c r="B123" s="233"/>
      <c r="C123" s="234"/>
      <c r="D123" s="208" t="s">
        <v>272</v>
      </c>
      <c r="E123" s="235" t="s">
        <v>44</v>
      </c>
      <c r="F123" s="236" t="s">
        <v>6183</v>
      </c>
      <c r="G123" s="234"/>
      <c r="H123" s="237">
        <v>1.24</v>
      </c>
      <c r="I123" s="238"/>
      <c r="J123" s="234"/>
      <c r="K123" s="234"/>
      <c r="L123" s="239"/>
      <c r="M123" s="240"/>
      <c r="N123" s="241"/>
      <c r="O123" s="241"/>
      <c r="P123" s="241"/>
      <c r="Q123" s="241"/>
      <c r="R123" s="241"/>
      <c r="S123" s="241"/>
      <c r="T123" s="242"/>
      <c r="AT123" s="243" t="s">
        <v>272</v>
      </c>
      <c r="AU123" s="243" t="s">
        <v>91</v>
      </c>
      <c r="AV123" s="15" t="s">
        <v>91</v>
      </c>
      <c r="AW123" s="15" t="s">
        <v>38</v>
      </c>
      <c r="AX123" s="15" t="s">
        <v>82</v>
      </c>
      <c r="AY123" s="243" t="s">
        <v>262</v>
      </c>
    </row>
    <row r="124" spans="1:65" s="16" customFormat="1" ht="10">
      <c r="B124" s="244"/>
      <c r="C124" s="245"/>
      <c r="D124" s="208" t="s">
        <v>272</v>
      </c>
      <c r="E124" s="246" t="s">
        <v>44</v>
      </c>
      <c r="F124" s="247" t="s">
        <v>291</v>
      </c>
      <c r="G124" s="245"/>
      <c r="H124" s="248">
        <v>9.2900000000000009</v>
      </c>
      <c r="I124" s="249"/>
      <c r="J124" s="245"/>
      <c r="K124" s="245"/>
      <c r="L124" s="250"/>
      <c r="M124" s="251"/>
      <c r="N124" s="252"/>
      <c r="O124" s="252"/>
      <c r="P124" s="252"/>
      <c r="Q124" s="252"/>
      <c r="R124" s="252"/>
      <c r="S124" s="252"/>
      <c r="T124" s="253"/>
      <c r="AT124" s="254" t="s">
        <v>272</v>
      </c>
      <c r="AU124" s="254" t="s">
        <v>91</v>
      </c>
      <c r="AV124" s="16" t="s">
        <v>104</v>
      </c>
      <c r="AW124" s="16" t="s">
        <v>38</v>
      </c>
      <c r="AX124" s="16" t="s">
        <v>89</v>
      </c>
      <c r="AY124" s="254" t="s">
        <v>262</v>
      </c>
    </row>
    <row r="125" spans="1:65" s="2" customFormat="1" ht="21.75" customHeight="1">
      <c r="A125" s="37"/>
      <c r="B125" s="38"/>
      <c r="C125" s="195" t="s">
        <v>322</v>
      </c>
      <c r="D125" s="195" t="s">
        <v>264</v>
      </c>
      <c r="E125" s="196" t="s">
        <v>6186</v>
      </c>
      <c r="F125" s="197" t="s">
        <v>6187</v>
      </c>
      <c r="G125" s="198" t="s">
        <v>267</v>
      </c>
      <c r="H125" s="199">
        <v>1.216</v>
      </c>
      <c r="I125" s="200"/>
      <c r="J125" s="201">
        <f>ROUND(I125*H125,2)</f>
        <v>0</v>
      </c>
      <c r="K125" s="197" t="s">
        <v>268</v>
      </c>
      <c r="L125" s="42"/>
      <c r="M125" s="202" t="s">
        <v>44</v>
      </c>
      <c r="N125" s="203" t="s">
        <v>53</v>
      </c>
      <c r="O125" s="67"/>
      <c r="P125" s="204">
        <f>O125*H125</f>
        <v>0</v>
      </c>
      <c r="Q125" s="204">
        <v>0</v>
      </c>
      <c r="R125" s="204">
        <f>Q125*H125</f>
        <v>0</v>
      </c>
      <c r="S125" s="204">
        <v>0</v>
      </c>
      <c r="T125" s="205">
        <f>S125*H125</f>
        <v>0</v>
      </c>
      <c r="U125" s="37"/>
      <c r="V125" s="37"/>
      <c r="W125" s="37"/>
      <c r="X125" s="37"/>
      <c r="Y125" s="37"/>
      <c r="Z125" s="37"/>
      <c r="AA125" s="37"/>
      <c r="AB125" s="37"/>
      <c r="AC125" s="37"/>
      <c r="AD125" s="37"/>
      <c r="AE125" s="37"/>
      <c r="AR125" s="206" t="s">
        <v>104</v>
      </c>
      <c r="AT125" s="206" t="s">
        <v>264</v>
      </c>
      <c r="AU125" s="206" t="s">
        <v>91</v>
      </c>
      <c r="AY125" s="19" t="s">
        <v>262</v>
      </c>
      <c r="BE125" s="207">
        <f>IF(N125="základní",J125,0)</f>
        <v>0</v>
      </c>
      <c r="BF125" s="207">
        <f>IF(N125="snížená",J125,0)</f>
        <v>0</v>
      </c>
      <c r="BG125" s="207">
        <f>IF(N125="zákl. přenesená",J125,0)</f>
        <v>0</v>
      </c>
      <c r="BH125" s="207">
        <f>IF(N125="sníž. přenesená",J125,0)</f>
        <v>0</v>
      </c>
      <c r="BI125" s="207">
        <f>IF(N125="nulová",J125,0)</f>
        <v>0</v>
      </c>
      <c r="BJ125" s="19" t="s">
        <v>89</v>
      </c>
      <c r="BK125" s="207">
        <f>ROUND(I125*H125,2)</f>
        <v>0</v>
      </c>
      <c r="BL125" s="19" t="s">
        <v>104</v>
      </c>
      <c r="BM125" s="206" t="s">
        <v>391</v>
      </c>
    </row>
    <row r="126" spans="1:65" s="2" customFormat="1" ht="36">
      <c r="A126" s="37"/>
      <c r="B126" s="38"/>
      <c r="C126" s="39"/>
      <c r="D126" s="208" t="s">
        <v>270</v>
      </c>
      <c r="E126" s="39"/>
      <c r="F126" s="209" t="s">
        <v>6188</v>
      </c>
      <c r="G126" s="39"/>
      <c r="H126" s="39"/>
      <c r="I126" s="118"/>
      <c r="J126" s="39"/>
      <c r="K126" s="39"/>
      <c r="L126" s="42"/>
      <c r="M126" s="210"/>
      <c r="N126" s="211"/>
      <c r="O126" s="67"/>
      <c r="P126" s="67"/>
      <c r="Q126" s="67"/>
      <c r="R126" s="67"/>
      <c r="S126" s="67"/>
      <c r="T126" s="68"/>
      <c r="U126" s="37"/>
      <c r="V126" s="37"/>
      <c r="W126" s="37"/>
      <c r="X126" s="37"/>
      <c r="Y126" s="37"/>
      <c r="Z126" s="37"/>
      <c r="AA126" s="37"/>
      <c r="AB126" s="37"/>
      <c r="AC126" s="37"/>
      <c r="AD126" s="37"/>
      <c r="AE126" s="37"/>
      <c r="AT126" s="19" t="s">
        <v>270</v>
      </c>
      <c r="AU126" s="19" t="s">
        <v>91</v>
      </c>
    </row>
    <row r="127" spans="1:65" s="15" customFormat="1" ht="10">
      <c r="B127" s="233"/>
      <c r="C127" s="234"/>
      <c r="D127" s="208" t="s">
        <v>272</v>
      </c>
      <c r="E127" s="235" t="s">
        <v>44</v>
      </c>
      <c r="F127" s="236" t="s">
        <v>6189</v>
      </c>
      <c r="G127" s="234"/>
      <c r="H127" s="237">
        <v>1.216</v>
      </c>
      <c r="I127" s="238"/>
      <c r="J127" s="234"/>
      <c r="K127" s="234"/>
      <c r="L127" s="239"/>
      <c r="M127" s="240"/>
      <c r="N127" s="241"/>
      <c r="O127" s="241"/>
      <c r="P127" s="241"/>
      <c r="Q127" s="241"/>
      <c r="R127" s="241"/>
      <c r="S127" s="241"/>
      <c r="T127" s="242"/>
      <c r="AT127" s="243" t="s">
        <v>272</v>
      </c>
      <c r="AU127" s="243" t="s">
        <v>91</v>
      </c>
      <c r="AV127" s="15" t="s">
        <v>91</v>
      </c>
      <c r="AW127" s="15" t="s">
        <v>38</v>
      </c>
      <c r="AX127" s="15" t="s">
        <v>82</v>
      </c>
      <c r="AY127" s="243" t="s">
        <v>262</v>
      </c>
    </row>
    <row r="128" spans="1:65" s="16" customFormat="1" ht="10">
      <c r="B128" s="244"/>
      <c r="C128" s="245"/>
      <c r="D128" s="208" t="s">
        <v>272</v>
      </c>
      <c r="E128" s="246" t="s">
        <v>44</v>
      </c>
      <c r="F128" s="247" t="s">
        <v>291</v>
      </c>
      <c r="G128" s="245"/>
      <c r="H128" s="248">
        <v>1.216</v>
      </c>
      <c r="I128" s="249"/>
      <c r="J128" s="245"/>
      <c r="K128" s="245"/>
      <c r="L128" s="250"/>
      <c r="M128" s="251"/>
      <c r="N128" s="252"/>
      <c r="O128" s="252"/>
      <c r="P128" s="252"/>
      <c r="Q128" s="252"/>
      <c r="R128" s="252"/>
      <c r="S128" s="252"/>
      <c r="T128" s="253"/>
      <c r="AT128" s="254" t="s">
        <v>272</v>
      </c>
      <c r="AU128" s="254" t="s">
        <v>91</v>
      </c>
      <c r="AV128" s="16" t="s">
        <v>104</v>
      </c>
      <c r="AW128" s="16" t="s">
        <v>38</v>
      </c>
      <c r="AX128" s="16" t="s">
        <v>89</v>
      </c>
      <c r="AY128" s="254" t="s">
        <v>262</v>
      </c>
    </row>
    <row r="129" spans="1:65" s="2" customFormat="1" ht="21.75" customHeight="1">
      <c r="A129" s="37"/>
      <c r="B129" s="38"/>
      <c r="C129" s="195" t="s">
        <v>339</v>
      </c>
      <c r="D129" s="195" t="s">
        <v>264</v>
      </c>
      <c r="E129" s="196" t="s">
        <v>6190</v>
      </c>
      <c r="F129" s="197" t="s">
        <v>6191</v>
      </c>
      <c r="G129" s="198" t="s">
        <v>267</v>
      </c>
      <c r="H129" s="199">
        <v>5.3680000000000003</v>
      </c>
      <c r="I129" s="200"/>
      <c r="J129" s="201">
        <f>ROUND(I129*H129,2)</f>
        <v>0</v>
      </c>
      <c r="K129" s="197" t="s">
        <v>268</v>
      </c>
      <c r="L129" s="42"/>
      <c r="M129" s="202" t="s">
        <v>44</v>
      </c>
      <c r="N129" s="203" t="s">
        <v>53</v>
      </c>
      <c r="O129" s="67"/>
      <c r="P129" s="204">
        <f>O129*H129</f>
        <v>0</v>
      </c>
      <c r="Q129" s="204">
        <v>0</v>
      </c>
      <c r="R129" s="204">
        <f>Q129*H129</f>
        <v>0</v>
      </c>
      <c r="S129" s="204">
        <v>0</v>
      </c>
      <c r="T129" s="205">
        <f>S129*H129</f>
        <v>0</v>
      </c>
      <c r="U129" s="37"/>
      <c r="V129" s="37"/>
      <c r="W129" s="37"/>
      <c r="X129" s="37"/>
      <c r="Y129" s="37"/>
      <c r="Z129" s="37"/>
      <c r="AA129" s="37"/>
      <c r="AB129" s="37"/>
      <c r="AC129" s="37"/>
      <c r="AD129" s="37"/>
      <c r="AE129" s="37"/>
      <c r="AR129" s="206" t="s">
        <v>104</v>
      </c>
      <c r="AT129" s="206" t="s">
        <v>264</v>
      </c>
      <c r="AU129" s="206" t="s">
        <v>91</v>
      </c>
      <c r="AY129" s="19" t="s">
        <v>262</v>
      </c>
      <c r="BE129" s="207">
        <f>IF(N129="základní",J129,0)</f>
        <v>0</v>
      </c>
      <c r="BF129" s="207">
        <f>IF(N129="snížená",J129,0)</f>
        <v>0</v>
      </c>
      <c r="BG129" s="207">
        <f>IF(N129="zákl. přenesená",J129,0)</f>
        <v>0</v>
      </c>
      <c r="BH129" s="207">
        <f>IF(N129="sníž. přenesená",J129,0)</f>
        <v>0</v>
      </c>
      <c r="BI129" s="207">
        <f>IF(N129="nulová",J129,0)</f>
        <v>0</v>
      </c>
      <c r="BJ129" s="19" t="s">
        <v>89</v>
      </c>
      <c r="BK129" s="207">
        <f>ROUND(I129*H129,2)</f>
        <v>0</v>
      </c>
      <c r="BL129" s="19" t="s">
        <v>104</v>
      </c>
      <c r="BM129" s="206" t="s">
        <v>403</v>
      </c>
    </row>
    <row r="130" spans="1:65" s="2" customFormat="1" ht="36">
      <c r="A130" s="37"/>
      <c r="B130" s="38"/>
      <c r="C130" s="39"/>
      <c r="D130" s="208" t="s">
        <v>270</v>
      </c>
      <c r="E130" s="39"/>
      <c r="F130" s="209" t="s">
        <v>309</v>
      </c>
      <c r="G130" s="39"/>
      <c r="H130" s="39"/>
      <c r="I130" s="118"/>
      <c r="J130" s="39"/>
      <c r="K130" s="39"/>
      <c r="L130" s="42"/>
      <c r="M130" s="210"/>
      <c r="N130" s="211"/>
      <c r="O130" s="67"/>
      <c r="P130" s="67"/>
      <c r="Q130" s="67"/>
      <c r="R130" s="67"/>
      <c r="S130" s="67"/>
      <c r="T130" s="68"/>
      <c r="U130" s="37"/>
      <c r="V130" s="37"/>
      <c r="W130" s="37"/>
      <c r="X130" s="37"/>
      <c r="Y130" s="37"/>
      <c r="Z130" s="37"/>
      <c r="AA130" s="37"/>
      <c r="AB130" s="37"/>
      <c r="AC130" s="37"/>
      <c r="AD130" s="37"/>
      <c r="AE130" s="37"/>
      <c r="AT130" s="19" t="s">
        <v>270</v>
      </c>
      <c r="AU130" s="19" t="s">
        <v>91</v>
      </c>
    </row>
    <row r="131" spans="1:65" s="15" customFormat="1" ht="10">
      <c r="B131" s="233"/>
      <c r="C131" s="234"/>
      <c r="D131" s="208" t="s">
        <v>272</v>
      </c>
      <c r="E131" s="235" t="s">
        <v>44</v>
      </c>
      <c r="F131" s="236" t="s">
        <v>6192</v>
      </c>
      <c r="G131" s="234"/>
      <c r="H131" s="237">
        <v>3.88</v>
      </c>
      <c r="I131" s="238"/>
      <c r="J131" s="234"/>
      <c r="K131" s="234"/>
      <c r="L131" s="239"/>
      <c r="M131" s="240"/>
      <c r="N131" s="241"/>
      <c r="O131" s="241"/>
      <c r="P131" s="241"/>
      <c r="Q131" s="241"/>
      <c r="R131" s="241"/>
      <c r="S131" s="241"/>
      <c r="T131" s="242"/>
      <c r="AT131" s="243" t="s">
        <v>272</v>
      </c>
      <c r="AU131" s="243" t="s">
        <v>91</v>
      </c>
      <c r="AV131" s="15" t="s">
        <v>91</v>
      </c>
      <c r="AW131" s="15" t="s">
        <v>38</v>
      </c>
      <c r="AX131" s="15" t="s">
        <v>82</v>
      </c>
      <c r="AY131" s="243" t="s">
        <v>262</v>
      </c>
    </row>
    <row r="132" spans="1:65" s="15" customFormat="1" ht="10">
      <c r="B132" s="233"/>
      <c r="C132" s="234"/>
      <c r="D132" s="208" t="s">
        <v>272</v>
      </c>
      <c r="E132" s="235" t="s">
        <v>44</v>
      </c>
      <c r="F132" s="236" t="s">
        <v>6193</v>
      </c>
      <c r="G132" s="234"/>
      <c r="H132" s="237">
        <v>1.488</v>
      </c>
      <c r="I132" s="238"/>
      <c r="J132" s="234"/>
      <c r="K132" s="234"/>
      <c r="L132" s="239"/>
      <c r="M132" s="240"/>
      <c r="N132" s="241"/>
      <c r="O132" s="241"/>
      <c r="P132" s="241"/>
      <c r="Q132" s="241"/>
      <c r="R132" s="241"/>
      <c r="S132" s="241"/>
      <c r="T132" s="242"/>
      <c r="AT132" s="243" t="s">
        <v>272</v>
      </c>
      <c r="AU132" s="243" t="s">
        <v>91</v>
      </c>
      <c r="AV132" s="15" t="s">
        <v>91</v>
      </c>
      <c r="AW132" s="15" t="s">
        <v>38</v>
      </c>
      <c r="AX132" s="15" t="s">
        <v>82</v>
      </c>
      <c r="AY132" s="243" t="s">
        <v>262</v>
      </c>
    </row>
    <row r="133" spans="1:65" s="15" customFormat="1" ht="10">
      <c r="B133" s="233"/>
      <c r="C133" s="234"/>
      <c r="D133" s="208" t="s">
        <v>272</v>
      </c>
      <c r="E133" s="235" t="s">
        <v>44</v>
      </c>
      <c r="F133" s="236" t="s">
        <v>6194</v>
      </c>
      <c r="G133" s="234"/>
      <c r="H133" s="237">
        <v>0</v>
      </c>
      <c r="I133" s="238"/>
      <c r="J133" s="234"/>
      <c r="K133" s="234"/>
      <c r="L133" s="239"/>
      <c r="M133" s="240"/>
      <c r="N133" s="241"/>
      <c r="O133" s="241"/>
      <c r="P133" s="241"/>
      <c r="Q133" s="241"/>
      <c r="R133" s="241"/>
      <c r="S133" s="241"/>
      <c r="T133" s="242"/>
      <c r="AT133" s="243" t="s">
        <v>272</v>
      </c>
      <c r="AU133" s="243" t="s">
        <v>91</v>
      </c>
      <c r="AV133" s="15" t="s">
        <v>91</v>
      </c>
      <c r="AW133" s="15" t="s">
        <v>38</v>
      </c>
      <c r="AX133" s="15" t="s">
        <v>82</v>
      </c>
      <c r="AY133" s="243" t="s">
        <v>262</v>
      </c>
    </row>
    <row r="134" spans="1:65" s="16" customFormat="1" ht="10">
      <c r="B134" s="244"/>
      <c r="C134" s="245"/>
      <c r="D134" s="208" t="s">
        <v>272</v>
      </c>
      <c r="E134" s="246" t="s">
        <v>44</v>
      </c>
      <c r="F134" s="247" t="s">
        <v>291</v>
      </c>
      <c r="G134" s="245"/>
      <c r="H134" s="248">
        <v>5.3680000000000003</v>
      </c>
      <c r="I134" s="249"/>
      <c r="J134" s="245"/>
      <c r="K134" s="245"/>
      <c r="L134" s="250"/>
      <c r="M134" s="251"/>
      <c r="N134" s="252"/>
      <c r="O134" s="252"/>
      <c r="P134" s="252"/>
      <c r="Q134" s="252"/>
      <c r="R134" s="252"/>
      <c r="S134" s="252"/>
      <c r="T134" s="253"/>
      <c r="AT134" s="254" t="s">
        <v>272</v>
      </c>
      <c r="AU134" s="254" t="s">
        <v>91</v>
      </c>
      <c r="AV134" s="16" t="s">
        <v>104</v>
      </c>
      <c r="AW134" s="16" t="s">
        <v>38</v>
      </c>
      <c r="AX134" s="16" t="s">
        <v>89</v>
      </c>
      <c r="AY134" s="254" t="s">
        <v>262</v>
      </c>
    </row>
    <row r="135" spans="1:65" s="2" customFormat="1" ht="16.5" customHeight="1">
      <c r="A135" s="37"/>
      <c r="B135" s="38"/>
      <c r="C135" s="195" t="s">
        <v>347</v>
      </c>
      <c r="D135" s="195" t="s">
        <v>264</v>
      </c>
      <c r="E135" s="196" t="s">
        <v>6195</v>
      </c>
      <c r="F135" s="197" t="s">
        <v>6196</v>
      </c>
      <c r="G135" s="198" t="s">
        <v>267</v>
      </c>
      <c r="H135" s="199">
        <v>3.5840000000000001</v>
      </c>
      <c r="I135" s="200"/>
      <c r="J135" s="201">
        <f>ROUND(I135*H135,2)</f>
        <v>0</v>
      </c>
      <c r="K135" s="197" t="s">
        <v>268</v>
      </c>
      <c r="L135" s="42"/>
      <c r="M135" s="202" t="s">
        <v>44</v>
      </c>
      <c r="N135" s="203" t="s">
        <v>53</v>
      </c>
      <c r="O135" s="67"/>
      <c r="P135" s="204">
        <f>O135*H135</f>
        <v>0</v>
      </c>
      <c r="Q135" s="204">
        <v>0</v>
      </c>
      <c r="R135" s="204">
        <f>Q135*H135</f>
        <v>0</v>
      </c>
      <c r="S135" s="204">
        <v>0</v>
      </c>
      <c r="T135" s="205">
        <f>S135*H135</f>
        <v>0</v>
      </c>
      <c r="U135" s="37"/>
      <c r="V135" s="37"/>
      <c r="W135" s="37"/>
      <c r="X135" s="37"/>
      <c r="Y135" s="37"/>
      <c r="Z135" s="37"/>
      <c r="AA135" s="37"/>
      <c r="AB135" s="37"/>
      <c r="AC135" s="37"/>
      <c r="AD135" s="37"/>
      <c r="AE135" s="37"/>
      <c r="AR135" s="206" t="s">
        <v>104</v>
      </c>
      <c r="AT135" s="206" t="s">
        <v>264</v>
      </c>
      <c r="AU135" s="206" t="s">
        <v>91</v>
      </c>
      <c r="AY135" s="19" t="s">
        <v>262</v>
      </c>
      <c r="BE135" s="207">
        <f>IF(N135="základní",J135,0)</f>
        <v>0</v>
      </c>
      <c r="BF135" s="207">
        <f>IF(N135="snížená",J135,0)</f>
        <v>0</v>
      </c>
      <c r="BG135" s="207">
        <f>IF(N135="zákl. přenesená",J135,0)</f>
        <v>0</v>
      </c>
      <c r="BH135" s="207">
        <f>IF(N135="sníž. přenesená",J135,0)</f>
        <v>0</v>
      </c>
      <c r="BI135" s="207">
        <f>IF(N135="nulová",J135,0)</f>
        <v>0</v>
      </c>
      <c r="BJ135" s="19" t="s">
        <v>89</v>
      </c>
      <c r="BK135" s="207">
        <f>ROUND(I135*H135,2)</f>
        <v>0</v>
      </c>
      <c r="BL135" s="19" t="s">
        <v>104</v>
      </c>
      <c r="BM135" s="206" t="s">
        <v>442</v>
      </c>
    </row>
    <row r="136" spans="1:65" s="2" customFormat="1" ht="63">
      <c r="A136" s="37"/>
      <c r="B136" s="38"/>
      <c r="C136" s="39"/>
      <c r="D136" s="208" t="s">
        <v>270</v>
      </c>
      <c r="E136" s="39"/>
      <c r="F136" s="209" t="s">
        <v>326</v>
      </c>
      <c r="G136" s="39"/>
      <c r="H136" s="39"/>
      <c r="I136" s="118"/>
      <c r="J136" s="39"/>
      <c r="K136" s="39"/>
      <c r="L136" s="42"/>
      <c r="M136" s="210"/>
      <c r="N136" s="211"/>
      <c r="O136" s="67"/>
      <c r="P136" s="67"/>
      <c r="Q136" s="67"/>
      <c r="R136" s="67"/>
      <c r="S136" s="67"/>
      <c r="T136" s="68"/>
      <c r="U136" s="37"/>
      <c r="V136" s="37"/>
      <c r="W136" s="37"/>
      <c r="X136" s="37"/>
      <c r="Y136" s="37"/>
      <c r="Z136" s="37"/>
      <c r="AA136" s="37"/>
      <c r="AB136" s="37"/>
      <c r="AC136" s="37"/>
      <c r="AD136" s="37"/>
      <c r="AE136" s="37"/>
      <c r="AT136" s="19" t="s">
        <v>270</v>
      </c>
      <c r="AU136" s="19" t="s">
        <v>91</v>
      </c>
    </row>
    <row r="137" spans="1:65" s="15" customFormat="1" ht="10">
      <c r="B137" s="233"/>
      <c r="C137" s="234"/>
      <c r="D137" s="208" t="s">
        <v>272</v>
      </c>
      <c r="E137" s="235" t="s">
        <v>44</v>
      </c>
      <c r="F137" s="236" t="s">
        <v>6197</v>
      </c>
      <c r="G137" s="234"/>
      <c r="H137" s="237">
        <v>3.5840000000000001</v>
      </c>
      <c r="I137" s="238"/>
      <c r="J137" s="234"/>
      <c r="K137" s="234"/>
      <c r="L137" s="239"/>
      <c r="M137" s="240"/>
      <c r="N137" s="241"/>
      <c r="O137" s="241"/>
      <c r="P137" s="241"/>
      <c r="Q137" s="241"/>
      <c r="R137" s="241"/>
      <c r="S137" s="241"/>
      <c r="T137" s="242"/>
      <c r="AT137" s="243" t="s">
        <v>272</v>
      </c>
      <c r="AU137" s="243" t="s">
        <v>91</v>
      </c>
      <c r="AV137" s="15" t="s">
        <v>91</v>
      </c>
      <c r="AW137" s="15" t="s">
        <v>38</v>
      </c>
      <c r="AX137" s="15" t="s">
        <v>82</v>
      </c>
      <c r="AY137" s="243" t="s">
        <v>262</v>
      </c>
    </row>
    <row r="138" spans="1:65" s="16" customFormat="1" ht="10">
      <c r="B138" s="244"/>
      <c r="C138" s="245"/>
      <c r="D138" s="208" t="s">
        <v>272</v>
      </c>
      <c r="E138" s="246" t="s">
        <v>44</v>
      </c>
      <c r="F138" s="247" t="s">
        <v>291</v>
      </c>
      <c r="G138" s="245"/>
      <c r="H138" s="248">
        <v>3.5840000000000001</v>
      </c>
      <c r="I138" s="249"/>
      <c r="J138" s="245"/>
      <c r="K138" s="245"/>
      <c r="L138" s="250"/>
      <c r="M138" s="251"/>
      <c r="N138" s="252"/>
      <c r="O138" s="252"/>
      <c r="P138" s="252"/>
      <c r="Q138" s="252"/>
      <c r="R138" s="252"/>
      <c r="S138" s="252"/>
      <c r="T138" s="253"/>
      <c r="AT138" s="254" t="s">
        <v>272</v>
      </c>
      <c r="AU138" s="254" t="s">
        <v>91</v>
      </c>
      <c r="AV138" s="16" t="s">
        <v>104</v>
      </c>
      <c r="AW138" s="16" t="s">
        <v>38</v>
      </c>
      <c r="AX138" s="16" t="s">
        <v>89</v>
      </c>
      <c r="AY138" s="254" t="s">
        <v>262</v>
      </c>
    </row>
    <row r="139" spans="1:65" s="2" customFormat="1" ht="16.5" customHeight="1">
      <c r="A139" s="37"/>
      <c r="B139" s="38"/>
      <c r="C139" s="195" t="s">
        <v>351</v>
      </c>
      <c r="D139" s="195" t="s">
        <v>264</v>
      </c>
      <c r="E139" s="196" t="s">
        <v>6198</v>
      </c>
      <c r="F139" s="197" t="s">
        <v>6199</v>
      </c>
      <c r="G139" s="198" t="s">
        <v>267</v>
      </c>
      <c r="H139" s="199">
        <v>79.397999999999996</v>
      </c>
      <c r="I139" s="200"/>
      <c r="J139" s="201">
        <f>ROUND(I139*H139,2)</f>
        <v>0</v>
      </c>
      <c r="K139" s="197" t="s">
        <v>268</v>
      </c>
      <c r="L139" s="42"/>
      <c r="M139" s="202" t="s">
        <v>44</v>
      </c>
      <c r="N139" s="203" t="s">
        <v>53</v>
      </c>
      <c r="O139" s="67"/>
      <c r="P139" s="204">
        <f>O139*H139</f>
        <v>0</v>
      </c>
      <c r="Q139" s="204">
        <v>0</v>
      </c>
      <c r="R139" s="204">
        <f>Q139*H139</f>
        <v>0</v>
      </c>
      <c r="S139" s="204">
        <v>0</v>
      </c>
      <c r="T139" s="205">
        <f>S139*H139</f>
        <v>0</v>
      </c>
      <c r="U139" s="37"/>
      <c r="V139" s="37"/>
      <c r="W139" s="37"/>
      <c r="X139" s="37"/>
      <c r="Y139" s="37"/>
      <c r="Z139" s="37"/>
      <c r="AA139" s="37"/>
      <c r="AB139" s="37"/>
      <c r="AC139" s="37"/>
      <c r="AD139" s="37"/>
      <c r="AE139" s="37"/>
      <c r="AR139" s="206" t="s">
        <v>104</v>
      </c>
      <c r="AT139" s="206" t="s">
        <v>264</v>
      </c>
      <c r="AU139" s="206" t="s">
        <v>91</v>
      </c>
      <c r="AY139" s="19" t="s">
        <v>262</v>
      </c>
      <c r="BE139" s="207">
        <f>IF(N139="základní",J139,0)</f>
        <v>0</v>
      </c>
      <c r="BF139" s="207">
        <f>IF(N139="snížená",J139,0)</f>
        <v>0</v>
      </c>
      <c r="BG139" s="207">
        <f>IF(N139="zákl. přenesená",J139,0)</f>
        <v>0</v>
      </c>
      <c r="BH139" s="207">
        <f>IF(N139="sníž. přenesená",J139,0)</f>
        <v>0</v>
      </c>
      <c r="BI139" s="207">
        <f>IF(N139="nulová",J139,0)</f>
        <v>0</v>
      </c>
      <c r="BJ139" s="19" t="s">
        <v>89</v>
      </c>
      <c r="BK139" s="207">
        <f>ROUND(I139*H139,2)</f>
        <v>0</v>
      </c>
      <c r="BL139" s="19" t="s">
        <v>104</v>
      </c>
      <c r="BM139" s="206" t="s">
        <v>475</v>
      </c>
    </row>
    <row r="140" spans="1:65" s="2" customFormat="1" ht="36">
      <c r="A140" s="37"/>
      <c r="B140" s="38"/>
      <c r="C140" s="39"/>
      <c r="D140" s="208" t="s">
        <v>270</v>
      </c>
      <c r="E140" s="39"/>
      <c r="F140" s="209" t="s">
        <v>6200</v>
      </c>
      <c r="G140" s="39"/>
      <c r="H140" s="39"/>
      <c r="I140" s="118"/>
      <c r="J140" s="39"/>
      <c r="K140" s="39"/>
      <c r="L140" s="42"/>
      <c r="M140" s="210"/>
      <c r="N140" s="211"/>
      <c r="O140" s="67"/>
      <c r="P140" s="67"/>
      <c r="Q140" s="67"/>
      <c r="R140" s="67"/>
      <c r="S140" s="67"/>
      <c r="T140" s="68"/>
      <c r="U140" s="37"/>
      <c r="V140" s="37"/>
      <c r="W140" s="37"/>
      <c r="X140" s="37"/>
      <c r="Y140" s="37"/>
      <c r="Z140" s="37"/>
      <c r="AA140" s="37"/>
      <c r="AB140" s="37"/>
      <c r="AC140" s="37"/>
      <c r="AD140" s="37"/>
      <c r="AE140" s="37"/>
      <c r="AT140" s="19" t="s">
        <v>270</v>
      </c>
      <c r="AU140" s="19" t="s">
        <v>91</v>
      </c>
    </row>
    <row r="141" spans="1:65" s="2" customFormat="1" ht="16.5" customHeight="1">
      <c r="A141" s="37"/>
      <c r="B141" s="38"/>
      <c r="C141" s="195" t="s">
        <v>377</v>
      </c>
      <c r="D141" s="195" t="s">
        <v>264</v>
      </c>
      <c r="E141" s="196" t="s">
        <v>6201</v>
      </c>
      <c r="F141" s="197" t="s">
        <v>6202</v>
      </c>
      <c r="G141" s="198" t="s">
        <v>267</v>
      </c>
      <c r="H141" s="199">
        <v>12.337999999999999</v>
      </c>
      <c r="I141" s="200"/>
      <c r="J141" s="201">
        <f>ROUND(I141*H141,2)</f>
        <v>0</v>
      </c>
      <c r="K141" s="197" t="s">
        <v>268</v>
      </c>
      <c r="L141" s="42"/>
      <c r="M141" s="202" t="s">
        <v>44</v>
      </c>
      <c r="N141" s="203" t="s">
        <v>53</v>
      </c>
      <c r="O141" s="67"/>
      <c r="P141" s="204">
        <f>O141*H141</f>
        <v>0</v>
      </c>
      <c r="Q141" s="204">
        <v>1.8907700000000001</v>
      </c>
      <c r="R141" s="204">
        <f>Q141*H141</f>
        <v>23.328320259999998</v>
      </c>
      <c r="S141" s="204">
        <v>0</v>
      </c>
      <c r="T141" s="205">
        <f>S141*H141</f>
        <v>0</v>
      </c>
      <c r="U141" s="37"/>
      <c r="V141" s="37"/>
      <c r="W141" s="37"/>
      <c r="X141" s="37"/>
      <c r="Y141" s="37"/>
      <c r="Z141" s="37"/>
      <c r="AA141" s="37"/>
      <c r="AB141" s="37"/>
      <c r="AC141" s="37"/>
      <c r="AD141" s="37"/>
      <c r="AE141" s="37"/>
      <c r="AR141" s="206" t="s">
        <v>104</v>
      </c>
      <c r="AT141" s="206" t="s">
        <v>264</v>
      </c>
      <c r="AU141" s="206" t="s">
        <v>91</v>
      </c>
      <c r="AY141" s="19" t="s">
        <v>262</v>
      </c>
      <c r="BE141" s="207">
        <f>IF(N141="základní",J141,0)</f>
        <v>0</v>
      </c>
      <c r="BF141" s="207">
        <f>IF(N141="snížená",J141,0)</f>
        <v>0</v>
      </c>
      <c r="BG141" s="207">
        <f>IF(N141="zákl. přenesená",J141,0)</f>
        <v>0</v>
      </c>
      <c r="BH141" s="207">
        <f>IF(N141="sníž. přenesená",J141,0)</f>
        <v>0</v>
      </c>
      <c r="BI141" s="207">
        <f>IF(N141="nulová",J141,0)</f>
        <v>0</v>
      </c>
      <c r="BJ141" s="19" t="s">
        <v>89</v>
      </c>
      <c r="BK141" s="207">
        <f>ROUND(I141*H141,2)</f>
        <v>0</v>
      </c>
      <c r="BL141" s="19" t="s">
        <v>104</v>
      </c>
      <c r="BM141" s="206" t="s">
        <v>496</v>
      </c>
    </row>
    <row r="142" spans="1:65" s="2" customFormat="1" ht="36">
      <c r="A142" s="37"/>
      <c r="B142" s="38"/>
      <c r="C142" s="39"/>
      <c r="D142" s="208" t="s">
        <v>270</v>
      </c>
      <c r="E142" s="39"/>
      <c r="F142" s="209" t="s">
        <v>6203</v>
      </c>
      <c r="G142" s="39"/>
      <c r="H142" s="39"/>
      <c r="I142" s="118"/>
      <c r="J142" s="39"/>
      <c r="K142" s="39"/>
      <c r="L142" s="42"/>
      <c r="M142" s="210"/>
      <c r="N142" s="211"/>
      <c r="O142" s="67"/>
      <c r="P142" s="67"/>
      <c r="Q142" s="67"/>
      <c r="R142" s="67"/>
      <c r="S142" s="67"/>
      <c r="T142" s="68"/>
      <c r="U142" s="37"/>
      <c r="V142" s="37"/>
      <c r="W142" s="37"/>
      <c r="X142" s="37"/>
      <c r="Y142" s="37"/>
      <c r="Z142" s="37"/>
      <c r="AA142" s="37"/>
      <c r="AB142" s="37"/>
      <c r="AC142" s="37"/>
      <c r="AD142" s="37"/>
      <c r="AE142" s="37"/>
      <c r="AT142" s="19" t="s">
        <v>270</v>
      </c>
      <c r="AU142" s="19" t="s">
        <v>91</v>
      </c>
    </row>
    <row r="143" spans="1:65" s="15" customFormat="1" ht="10">
      <c r="B143" s="233"/>
      <c r="C143" s="234"/>
      <c r="D143" s="208" t="s">
        <v>272</v>
      </c>
      <c r="E143" s="235" t="s">
        <v>44</v>
      </c>
      <c r="F143" s="236" t="s">
        <v>6204</v>
      </c>
      <c r="G143" s="234"/>
      <c r="H143" s="237">
        <v>0.38400000000000001</v>
      </c>
      <c r="I143" s="238"/>
      <c r="J143" s="234"/>
      <c r="K143" s="234"/>
      <c r="L143" s="239"/>
      <c r="M143" s="240"/>
      <c r="N143" s="241"/>
      <c r="O143" s="241"/>
      <c r="P143" s="241"/>
      <c r="Q143" s="241"/>
      <c r="R143" s="241"/>
      <c r="S143" s="241"/>
      <c r="T143" s="242"/>
      <c r="AT143" s="243" t="s">
        <v>272</v>
      </c>
      <c r="AU143" s="243" t="s">
        <v>91</v>
      </c>
      <c r="AV143" s="15" t="s">
        <v>91</v>
      </c>
      <c r="AW143" s="15" t="s">
        <v>38</v>
      </c>
      <c r="AX143" s="15" t="s">
        <v>82</v>
      </c>
      <c r="AY143" s="243" t="s">
        <v>262</v>
      </c>
    </row>
    <row r="144" spans="1:65" s="15" customFormat="1" ht="10">
      <c r="B144" s="233"/>
      <c r="C144" s="234"/>
      <c r="D144" s="208" t="s">
        <v>272</v>
      </c>
      <c r="E144" s="235" t="s">
        <v>44</v>
      </c>
      <c r="F144" s="236" t="s">
        <v>6205</v>
      </c>
      <c r="G144" s="234"/>
      <c r="H144" s="237">
        <v>0.58199999999999996</v>
      </c>
      <c r="I144" s="238"/>
      <c r="J144" s="234"/>
      <c r="K144" s="234"/>
      <c r="L144" s="239"/>
      <c r="M144" s="240"/>
      <c r="N144" s="241"/>
      <c r="O144" s="241"/>
      <c r="P144" s="241"/>
      <c r="Q144" s="241"/>
      <c r="R144" s="241"/>
      <c r="S144" s="241"/>
      <c r="T144" s="242"/>
      <c r="AT144" s="243" t="s">
        <v>272</v>
      </c>
      <c r="AU144" s="243" t="s">
        <v>91</v>
      </c>
      <c r="AV144" s="15" t="s">
        <v>91</v>
      </c>
      <c r="AW144" s="15" t="s">
        <v>38</v>
      </c>
      <c r="AX144" s="15" t="s">
        <v>82</v>
      </c>
      <c r="AY144" s="243" t="s">
        <v>262</v>
      </c>
    </row>
    <row r="145" spans="1:65" s="15" customFormat="1" ht="10">
      <c r="B145" s="233"/>
      <c r="C145" s="234"/>
      <c r="D145" s="208" t="s">
        <v>272</v>
      </c>
      <c r="E145" s="235" t="s">
        <v>44</v>
      </c>
      <c r="F145" s="236" t="s">
        <v>6206</v>
      </c>
      <c r="G145" s="234"/>
      <c r="H145" s="237">
        <v>0.14899999999999999</v>
      </c>
      <c r="I145" s="238"/>
      <c r="J145" s="234"/>
      <c r="K145" s="234"/>
      <c r="L145" s="239"/>
      <c r="M145" s="240"/>
      <c r="N145" s="241"/>
      <c r="O145" s="241"/>
      <c r="P145" s="241"/>
      <c r="Q145" s="241"/>
      <c r="R145" s="241"/>
      <c r="S145" s="241"/>
      <c r="T145" s="242"/>
      <c r="AT145" s="243" t="s">
        <v>272</v>
      </c>
      <c r="AU145" s="243" t="s">
        <v>91</v>
      </c>
      <c r="AV145" s="15" t="s">
        <v>91</v>
      </c>
      <c r="AW145" s="15" t="s">
        <v>38</v>
      </c>
      <c r="AX145" s="15" t="s">
        <v>82</v>
      </c>
      <c r="AY145" s="243" t="s">
        <v>262</v>
      </c>
    </row>
    <row r="146" spans="1:65" s="15" customFormat="1" ht="20">
      <c r="B146" s="233"/>
      <c r="C146" s="234"/>
      <c r="D146" s="208" t="s">
        <v>272</v>
      </c>
      <c r="E146" s="235" t="s">
        <v>44</v>
      </c>
      <c r="F146" s="236" t="s">
        <v>6207</v>
      </c>
      <c r="G146" s="234"/>
      <c r="H146" s="237">
        <v>3.492</v>
      </c>
      <c r="I146" s="238"/>
      <c r="J146" s="234"/>
      <c r="K146" s="234"/>
      <c r="L146" s="239"/>
      <c r="M146" s="240"/>
      <c r="N146" s="241"/>
      <c r="O146" s="241"/>
      <c r="P146" s="241"/>
      <c r="Q146" s="241"/>
      <c r="R146" s="241"/>
      <c r="S146" s="241"/>
      <c r="T146" s="242"/>
      <c r="AT146" s="243" t="s">
        <v>272</v>
      </c>
      <c r="AU146" s="243" t="s">
        <v>91</v>
      </c>
      <c r="AV146" s="15" t="s">
        <v>91</v>
      </c>
      <c r="AW146" s="15" t="s">
        <v>38</v>
      </c>
      <c r="AX146" s="15" t="s">
        <v>82</v>
      </c>
      <c r="AY146" s="243" t="s">
        <v>262</v>
      </c>
    </row>
    <row r="147" spans="1:65" s="15" customFormat="1" ht="10">
      <c r="B147" s="233"/>
      <c r="C147" s="234"/>
      <c r="D147" s="208" t="s">
        <v>272</v>
      </c>
      <c r="E147" s="235" t="s">
        <v>44</v>
      </c>
      <c r="F147" s="236" t="s">
        <v>6208</v>
      </c>
      <c r="G147" s="234"/>
      <c r="H147" s="237">
        <v>2.6520000000000001</v>
      </c>
      <c r="I147" s="238"/>
      <c r="J147" s="234"/>
      <c r="K147" s="234"/>
      <c r="L147" s="239"/>
      <c r="M147" s="240"/>
      <c r="N147" s="241"/>
      <c r="O147" s="241"/>
      <c r="P147" s="241"/>
      <c r="Q147" s="241"/>
      <c r="R147" s="241"/>
      <c r="S147" s="241"/>
      <c r="T147" s="242"/>
      <c r="AT147" s="243" t="s">
        <v>272</v>
      </c>
      <c r="AU147" s="243" t="s">
        <v>91</v>
      </c>
      <c r="AV147" s="15" t="s">
        <v>91</v>
      </c>
      <c r="AW147" s="15" t="s">
        <v>38</v>
      </c>
      <c r="AX147" s="15" t="s">
        <v>82</v>
      </c>
      <c r="AY147" s="243" t="s">
        <v>262</v>
      </c>
    </row>
    <row r="148" spans="1:65" s="15" customFormat="1" ht="10">
      <c r="B148" s="233"/>
      <c r="C148" s="234"/>
      <c r="D148" s="208" t="s">
        <v>272</v>
      </c>
      <c r="E148" s="235" t="s">
        <v>44</v>
      </c>
      <c r="F148" s="236" t="s">
        <v>6209</v>
      </c>
      <c r="G148" s="234"/>
      <c r="H148" s="237">
        <v>0.252</v>
      </c>
      <c r="I148" s="238"/>
      <c r="J148" s="234"/>
      <c r="K148" s="234"/>
      <c r="L148" s="239"/>
      <c r="M148" s="240"/>
      <c r="N148" s="241"/>
      <c r="O148" s="241"/>
      <c r="P148" s="241"/>
      <c r="Q148" s="241"/>
      <c r="R148" s="241"/>
      <c r="S148" s="241"/>
      <c r="T148" s="242"/>
      <c r="AT148" s="243" t="s">
        <v>272</v>
      </c>
      <c r="AU148" s="243" t="s">
        <v>91</v>
      </c>
      <c r="AV148" s="15" t="s">
        <v>91</v>
      </c>
      <c r="AW148" s="15" t="s">
        <v>38</v>
      </c>
      <c r="AX148" s="15" t="s">
        <v>82</v>
      </c>
      <c r="AY148" s="243" t="s">
        <v>262</v>
      </c>
    </row>
    <row r="149" spans="1:65" s="15" customFormat="1" ht="10">
      <c r="B149" s="233"/>
      <c r="C149" s="234"/>
      <c r="D149" s="208" t="s">
        <v>272</v>
      </c>
      <c r="E149" s="235" t="s">
        <v>44</v>
      </c>
      <c r="F149" s="236" t="s">
        <v>6210</v>
      </c>
      <c r="G149" s="234"/>
      <c r="H149" s="237">
        <v>0.03</v>
      </c>
      <c r="I149" s="238"/>
      <c r="J149" s="234"/>
      <c r="K149" s="234"/>
      <c r="L149" s="239"/>
      <c r="M149" s="240"/>
      <c r="N149" s="241"/>
      <c r="O149" s="241"/>
      <c r="P149" s="241"/>
      <c r="Q149" s="241"/>
      <c r="R149" s="241"/>
      <c r="S149" s="241"/>
      <c r="T149" s="242"/>
      <c r="AT149" s="243" t="s">
        <v>272</v>
      </c>
      <c r="AU149" s="243" t="s">
        <v>91</v>
      </c>
      <c r="AV149" s="15" t="s">
        <v>91</v>
      </c>
      <c r="AW149" s="15" t="s">
        <v>38</v>
      </c>
      <c r="AX149" s="15" t="s">
        <v>82</v>
      </c>
      <c r="AY149" s="243" t="s">
        <v>262</v>
      </c>
    </row>
    <row r="150" spans="1:65" s="15" customFormat="1" ht="10">
      <c r="B150" s="233"/>
      <c r="C150" s="234"/>
      <c r="D150" s="208" t="s">
        <v>272</v>
      </c>
      <c r="E150" s="235" t="s">
        <v>44</v>
      </c>
      <c r="F150" s="236" t="s">
        <v>6211</v>
      </c>
      <c r="G150" s="234"/>
      <c r="H150" s="237">
        <v>0.79800000000000004</v>
      </c>
      <c r="I150" s="238"/>
      <c r="J150" s="234"/>
      <c r="K150" s="234"/>
      <c r="L150" s="239"/>
      <c r="M150" s="240"/>
      <c r="N150" s="241"/>
      <c r="O150" s="241"/>
      <c r="P150" s="241"/>
      <c r="Q150" s="241"/>
      <c r="R150" s="241"/>
      <c r="S150" s="241"/>
      <c r="T150" s="242"/>
      <c r="AT150" s="243" t="s">
        <v>272</v>
      </c>
      <c r="AU150" s="243" t="s">
        <v>91</v>
      </c>
      <c r="AV150" s="15" t="s">
        <v>91</v>
      </c>
      <c r="AW150" s="15" t="s">
        <v>38</v>
      </c>
      <c r="AX150" s="15" t="s">
        <v>82</v>
      </c>
      <c r="AY150" s="243" t="s">
        <v>262</v>
      </c>
    </row>
    <row r="151" spans="1:65" s="15" customFormat="1" ht="10">
      <c r="B151" s="233"/>
      <c r="C151" s="234"/>
      <c r="D151" s="208" t="s">
        <v>272</v>
      </c>
      <c r="E151" s="235" t="s">
        <v>44</v>
      </c>
      <c r="F151" s="236" t="s">
        <v>6212</v>
      </c>
      <c r="G151" s="234"/>
      <c r="H151" s="237">
        <v>0.21</v>
      </c>
      <c r="I151" s="238"/>
      <c r="J151" s="234"/>
      <c r="K151" s="234"/>
      <c r="L151" s="239"/>
      <c r="M151" s="240"/>
      <c r="N151" s="241"/>
      <c r="O151" s="241"/>
      <c r="P151" s="241"/>
      <c r="Q151" s="241"/>
      <c r="R151" s="241"/>
      <c r="S151" s="241"/>
      <c r="T151" s="242"/>
      <c r="AT151" s="243" t="s">
        <v>272</v>
      </c>
      <c r="AU151" s="243" t="s">
        <v>91</v>
      </c>
      <c r="AV151" s="15" t="s">
        <v>91</v>
      </c>
      <c r="AW151" s="15" t="s">
        <v>38</v>
      </c>
      <c r="AX151" s="15" t="s">
        <v>82</v>
      </c>
      <c r="AY151" s="243" t="s">
        <v>262</v>
      </c>
    </row>
    <row r="152" spans="1:65" s="15" customFormat="1" ht="10">
      <c r="B152" s="233"/>
      <c r="C152" s="234"/>
      <c r="D152" s="208" t="s">
        <v>272</v>
      </c>
      <c r="E152" s="235" t="s">
        <v>44</v>
      </c>
      <c r="F152" s="236" t="s">
        <v>6213</v>
      </c>
      <c r="G152" s="234"/>
      <c r="H152" s="237">
        <v>0.99</v>
      </c>
      <c r="I152" s="238"/>
      <c r="J152" s="234"/>
      <c r="K152" s="234"/>
      <c r="L152" s="239"/>
      <c r="M152" s="240"/>
      <c r="N152" s="241"/>
      <c r="O152" s="241"/>
      <c r="P152" s="241"/>
      <c r="Q152" s="241"/>
      <c r="R152" s="241"/>
      <c r="S152" s="241"/>
      <c r="T152" s="242"/>
      <c r="AT152" s="243" t="s">
        <v>272</v>
      </c>
      <c r="AU152" s="243" t="s">
        <v>91</v>
      </c>
      <c r="AV152" s="15" t="s">
        <v>91</v>
      </c>
      <c r="AW152" s="15" t="s">
        <v>38</v>
      </c>
      <c r="AX152" s="15" t="s">
        <v>82</v>
      </c>
      <c r="AY152" s="243" t="s">
        <v>262</v>
      </c>
    </row>
    <row r="153" spans="1:65" s="15" customFormat="1" ht="10">
      <c r="B153" s="233"/>
      <c r="C153" s="234"/>
      <c r="D153" s="208" t="s">
        <v>272</v>
      </c>
      <c r="E153" s="235" t="s">
        <v>44</v>
      </c>
      <c r="F153" s="236" t="s">
        <v>6214</v>
      </c>
      <c r="G153" s="234"/>
      <c r="H153" s="237">
        <v>1.647</v>
      </c>
      <c r="I153" s="238"/>
      <c r="J153" s="234"/>
      <c r="K153" s="234"/>
      <c r="L153" s="239"/>
      <c r="M153" s="240"/>
      <c r="N153" s="241"/>
      <c r="O153" s="241"/>
      <c r="P153" s="241"/>
      <c r="Q153" s="241"/>
      <c r="R153" s="241"/>
      <c r="S153" s="241"/>
      <c r="T153" s="242"/>
      <c r="AT153" s="243" t="s">
        <v>272</v>
      </c>
      <c r="AU153" s="243" t="s">
        <v>91</v>
      </c>
      <c r="AV153" s="15" t="s">
        <v>91</v>
      </c>
      <c r="AW153" s="15" t="s">
        <v>38</v>
      </c>
      <c r="AX153" s="15" t="s">
        <v>82</v>
      </c>
      <c r="AY153" s="243" t="s">
        <v>262</v>
      </c>
    </row>
    <row r="154" spans="1:65" s="15" customFormat="1" ht="10">
      <c r="B154" s="233"/>
      <c r="C154" s="234"/>
      <c r="D154" s="208" t="s">
        <v>272</v>
      </c>
      <c r="E154" s="235" t="s">
        <v>44</v>
      </c>
      <c r="F154" s="236" t="s">
        <v>6215</v>
      </c>
      <c r="G154" s="234"/>
      <c r="H154" s="237">
        <v>3.5999999999999997E-2</v>
      </c>
      <c r="I154" s="238"/>
      <c r="J154" s="234"/>
      <c r="K154" s="234"/>
      <c r="L154" s="239"/>
      <c r="M154" s="240"/>
      <c r="N154" s="241"/>
      <c r="O154" s="241"/>
      <c r="P154" s="241"/>
      <c r="Q154" s="241"/>
      <c r="R154" s="241"/>
      <c r="S154" s="241"/>
      <c r="T154" s="242"/>
      <c r="AT154" s="243" t="s">
        <v>272</v>
      </c>
      <c r="AU154" s="243" t="s">
        <v>91</v>
      </c>
      <c r="AV154" s="15" t="s">
        <v>91</v>
      </c>
      <c r="AW154" s="15" t="s">
        <v>38</v>
      </c>
      <c r="AX154" s="15" t="s">
        <v>82</v>
      </c>
      <c r="AY154" s="243" t="s">
        <v>262</v>
      </c>
    </row>
    <row r="155" spans="1:65" s="15" customFormat="1" ht="10">
      <c r="B155" s="233"/>
      <c r="C155" s="234"/>
      <c r="D155" s="208" t="s">
        <v>272</v>
      </c>
      <c r="E155" s="235" t="s">
        <v>44</v>
      </c>
      <c r="F155" s="236" t="s">
        <v>6216</v>
      </c>
      <c r="G155" s="234"/>
      <c r="H155" s="237">
        <v>1.1160000000000001</v>
      </c>
      <c r="I155" s="238"/>
      <c r="J155" s="234"/>
      <c r="K155" s="234"/>
      <c r="L155" s="239"/>
      <c r="M155" s="240"/>
      <c r="N155" s="241"/>
      <c r="O155" s="241"/>
      <c r="P155" s="241"/>
      <c r="Q155" s="241"/>
      <c r="R155" s="241"/>
      <c r="S155" s="241"/>
      <c r="T155" s="242"/>
      <c r="AT155" s="243" t="s">
        <v>272</v>
      </c>
      <c r="AU155" s="243" t="s">
        <v>91</v>
      </c>
      <c r="AV155" s="15" t="s">
        <v>91</v>
      </c>
      <c r="AW155" s="15" t="s">
        <v>38</v>
      </c>
      <c r="AX155" s="15" t="s">
        <v>82</v>
      </c>
      <c r="AY155" s="243" t="s">
        <v>262</v>
      </c>
    </row>
    <row r="156" spans="1:65" s="16" customFormat="1" ht="10">
      <c r="B156" s="244"/>
      <c r="C156" s="245"/>
      <c r="D156" s="208" t="s">
        <v>272</v>
      </c>
      <c r="E156" s="246" t="s">
        <v>44</v>
      </c>
      <c r="F156" s="247" t="s">
        <v>291</v>
      </c>
      <c r="G156" s="245"/>
      <c r="H156" s="248">
        <v>12.338000000000001</v>
      </c>
      <c r="I156" s="249"/>
      <c r="J156" s="245"/>
      <c r="K156" s="245"/>
      <c r="L156" s="250"/>
      <c r="M156" s="251"/>
      <c r="N156" s="252"/>
      <c r="O156" s="252"/>
      <c r="P156" s="252"/>
      <c r="Q156" s="252"/>
      <c r="R156" s="252"/>
      <c r="S156" s="252"/>
      <c r="T156" s="253"/>
      <c r="AT156" s="254" t="s">
        <v>272</v>
      </c>
      <c r="AU156" s="254" t="s">
        <v>91</v>
      </c>
      <c r="AV156" s="16" t="s">
        <v>104</v>
      </c>
      <c r="AW156" s="16" t="s">
        <v>38</v>
      </c>
      <c r="AX156" s="16" t="s">
        <v>89</v>
      </c>
      <c r="AY156" s="254" t="s">
        <v>262</v>
      </c>
    </row>
    <row r="157" spans="1:65" s="2" customFormat="1" ht="33" customHeight="1">
      <c r="A157" s="37"/>
      <c r="B157" s="38"/>
      <c r="C157" s="195" t="s">
        <v>391</v>
      </c>
      <c r="D157" s="195" t="s">
        <v>264</v>
      </c>
      <c r="E157" s="196" t="s">
        <v>6217</v>
      </c>
      <c r="F157" s="197" t="s">
        <v>6218</v>
      </c>
      <c r="G157" s="198" t="s">
        <v>267</v>
      </c>
      <c r="H157" s="199">
        <v>22.074000000000002</v>
      </c>
      <c r="I157" s="200"/>
      <c r="J157" s="201">
        <f>ROUND(I157*H157,2)</f>
        <v>0</v>
      </c>
      <c r="K157" s="197" t="s">
        <v>268</v>
      </c>
      <c r="L157" s="42"/>
      <c r="M157" s="202" t="s">
        <v>44</v>
      </c>
      <c r="N157" s="203" t="s">
        <v>53</v>
      </c>
      <c r="O157" s="67"/>
      <c r="P157" s="204">
        <f>O157*H157</f>
        <v>0</v>
      </c>
      <c r="Q157" s="204">
        <v>0</v>
      </c>
      <c r="R157" s="204">
        <f>Q157*H157</f>
        <v>0</v>
      </c>
      <c r="S157" s="204">
        <v>0</v>
      </c>
      <c r="T157" s="205">
        <f>S157*H157</f>
        <v>0</v>
      </c>
      <c r="U157" s="37"/>
      <c r="V157" s="37"/>
      <c r="W157" s="37"/>
      <c r="X157" s="37"/>
      <c r="Y157" s="37"/>
      <c r="Z157" s="37"/>
      <c r="AA157" s="37"/>
      <c r="AB157" s="37"/>
      <c r="AC157" s="37"/>
      <c r="AD157" s="37"/>
      <c r="AE157" s="37"/>
      <c r="AR157" s="206" t="s">
        <v>104</v>
      </c>
      <c r="AT157" s="206" t="s">
        <v>264</v>
      </c>
      <c r="AU157" s="206" t="s">
        <v>91</v>
      </c>
      <c r="AY157" s="19" t="s">
        <v>262</v>
      </c>
      <c r="BE157" s="207">
        <f>IF(N157="základní",J157,0)</f>
        <v>0</v>
      </c>
      <c r="BF157" s="207">
        <f>IF(N157="snížená",J157,0)</f>
        <v>0</v>
      </c>
      <c r="BG157" s="207">
        <f>IF(N157="zákl. přenesená",J157,0)</f>
        <v>0</v>
      </c>
      <c r="BH157" s="207">
        <f>IF(N157="sníž. přenesená",J157,0)</f>
        <v>0</v>
      </c>
      <c r="BI157" s="207">
        <f>IF(N157="nulová",J157,0)</f>
        <v>0</v>
      </c>
      <c r="BJ157" s="19" t="s">
        <v>89</v>
      </c>
      <c r="BK157" s="207">
        <f>ROUND(I157*H157,2)</f>
        <v>0</v>
      </c>
      <c r="BL157" s="19" t="s">
        <v>104</v>
      </c>
      <c r="BM157" s="206" t="s">
        <v>515</v>
      </c>
    </row>
    <row r="158" spans="1:65" s="2" customFormat="1" ht="54">
      <c r="A158" s="37"/>
      <c r="B158" s="38"/>
      <c r="C158" s="39"/>
      <c r="D158" s="208" t="s">
        <v>270</v>
      </c>
      <c r="E158" s="39"/>
      <c r="F158" s="209" t="s">
        <v>6219</v>
      </c>
      <c r="G158" s="39"/>
      <c r="H158" s="39"/>
      <c r="I158" s="118"/>
      <c r="J158" s="39"/>
      <c r="K158" s="39"/>
      <c r="L158" s="42"/>
      <c r="M158" s="210"/>
      <c r="N158" s="211"/>
      <c r="O158" s="67"/>
      <c r="P158" s="67"/>
      <c r="Q158" s="67"/>
      <c r="R158" s="67"/>
      <c r="S158" s="67"/>
      <c r="T158" s="68"/>
      <c r="U158" s="37"/>
      <c r="V158" s="37"/>
      <c r="W158" s="37"/>
      <c r="X158" s="37"/>
      <c r="Y158" s="37"/>
      <c r="Z158" s="37"/>
      <c r="AA158" s="37"/>
      <c r="AB158" s="37"/>
      <c r="AC158" s="37"/>
      <c r="AD158" s="37"/>
      <c r="AE158" s="37"/>
      <c r="AT158" s="19" t="s">
        <v>270</v>
      </c>
      <c r="AU158" s="19" t="s">
        <v>91</v>
      </c>
    </row>
    <row r="159" spans="1:65" s="15" customFormat="1" ht="10">
      <c r="B159" s="233"/>
      <c r="C159" s="234"/>
      <c r="D159" s="208" t="s">
        <v>272</v>
      </c>
      <c r="E159" s="235" t="s">
        <v>44</v>
      </c>
      <c r="F159" s="236" t="s">
        <v>6220</v>
      </c>
      <c r="G159" s="234"/>
      <c r="H159" s="237">
        <v>0</v>
      </c>
      <c r="I159" s="238"/>
      <c r="J159" s="234"/>
      <c r="K159" s="234"/>
      <c r="L159" s="239"/>
      <c r="M159" s="240"/>
      <c r="N159" s="241"/>
      <c r="O159" s="241"/>
      <c r="P159" s="241"/>
      <c r="Q159" s="241"/>
      <c r="R159" s="241"/>
      <c r="S159" s="241"/>
      <c r="T159" s="242"/>
      <c r="AT159" s="243" t="s">
        <v>272</v>
      </c>
      <c r="AU159" s="243" t="s">
        <v>91</v>
      </c>
      <c r="AV159" s="15" t="s">
        <v>91</v>
      </c>
      <c r="AW159" s="15" t="s">
        <v>38</v>
      </c>
      <c r="AX159" s="15" t="s">
        <v>82</v>
      </c>
      <c r="AY159" s="243" t="s">
        <v>262</v>
      </c>
    </row>
    <row r="160" spans="1:65" s="15" customFormat="1" ht="10">
      <c r="B160" s="233"/>
      <c r="C160" s="234"/>
      <c r="D160" s="208" t="s">
        <v>272</v>
      </c>
      <c r="E160" s="235" t="s">
        <v>44</v>
      </c>
      <c r="F160" s="236" t="s">
        <v>6221</v>
      </c>
      <c r="G160" s="234"/>
      <c r="H160" s="237">
        <v>1.1639999999999999</v>
      </c>
      <c r="I160" s="238"/>
      <c r="J160" s="234"/>
      <c r="K160" s="234"/>
      <c r="L160" s="239"/>
      <c r="M160" s="240"/>
      <c r="N160" s="241"/>
      <c r="O160" s="241"/>
      <c r="P160" s="241"/>
      <c r="Q160" s="241"/>
      <c r="R160" s="241"/>
      <c r="S160" s="241"/>
      <c r="T160" s="242"/>
      <c r="AT160" s="243" t="s">
        <v>272</v>
      </c>
      <c r="AU160" s="243" t="s">
        <v>91</v>
      </c>
      <c r="AV160" s="15" t="s">
        <v>91</v>
      </c>
      <c r="AW160" s="15" t="s">
        <v>38</v>
      </c>
      <c r="AX160" s="15" t="s">
        <v>82</v>
      </c>
      <c r="AY160" s="243" t="s">
        <v>262</v>
      </c>
    </row>
    <row r="161" spans="1:65" s="15" customFormat="1" ht="10">
      <c r="B161" s="233"/>
      <c r="C161" s="234"/>
      <c r="D161" s="208" t="s">
        <v>272</v>
      </c>
      <c r="E161" s="235" t="s">
        <v>44</v>
      </c>
      <c r="F161" s="236" t="s">
        <v>6222</v>
      </c>
      <c r="G161" s="234"/>
      <c r="H161" s="237">
        <v>0.34699999999999998</v>
      </c>
      <c r="I161" s="238"/>
      <c r="J161" s="234"/>
      <c r="K161" s="234"/>
      <c r="L161" s="239"/>
      <c r="M161" s="240"/>
      <c r="N161" s="241"/>
      <c r="O161" s="241"/>
      <c r="P161" s="241"/>
      <c r="Q161" s="241"/>
      <c r="R161" s="241"/>
      <c r="S161" s="241"/>
      <c r="T161" s="242"/>
      <c r="AT161" s="243" t="s">
        <v>272</v>
      </c>
      <c r="AU161" s="243" t="s">
        <v>91</v>
      </c>
      <c r="AV161" s="15" t="s">
        <v>91</v>
      </c>
      <c r="AW161" s="15" t="s">
        <v>38</v>
      </c>
      <c r="AX161" s="15" t="s">
        <v>82</v>
      </c>
      <c r="AY161" s="243" t="s">
        <v>262</v>
      </c>
    </row>
    <row r="162" spans="1:65" s="15" customFormat="1" ht="20">
      <c r="B162" s="233"/>
      <c r="C162" s="234"/>
      <c r="D162" s="208" t="s">
        <v>272</v>
      </c>
      <c r="E162" s="235" t="s">
        <v>44</v>
      </c>
      <c r="F162" s="236" t="s">
        <v>6223</v>
      </c>
      <c r="G162" s="234"/>
      <c r="H162" s="237">
        <v>5.82</v>
      </c>
      <c r="I162" s="238"/>
      <c r="J162" s="234"/>
      <c r="K162" s="234"/>
      <c r="L162" s="239"/>
      <c r="M162" s="240"/>
      <c r="N162" s="241"/>
      <c r="O162" s="241"/>
      <c r="P162" s="241"/>
      <c r="Q162" s="241"/>
      <c r="R162" s="241"/>
      <c r="S162" s="241"/>
      <c r="T162" s="242"/>
      <c r="AT162" s="243" t="s">
        <v>272</v>
      </c>
      <c r="AU162" s="243" t="s">
        <v>91</v>
      </c>
      <c r="AV162" s="15" t="s">
        <v>91</v>
      </c>
      <c r="AW162" s="15" t="s">
        <v>38</v>
      </c>
      <c r="AX162" s="15" t="s">
        <v>82</v>
      </c>
      <c r="AY162" s="243" t="s">
        <v>262</v>
      </c>
    </row>
    <row r="163" spans="1:65" s="15" customFormat="1" ht="10">
      <c r="B163" s="233"/>
      <c r="C163" s="234"/>
      <c r="D163" s="208" t="s">
        <v>272</v>
      </c>
      <c r="E163" s="235" t="s">
        <v>44</v>
      </c>
      <c r="F163" s="236" t="s">
        <v>6224</v>
      </c>
      <c r="G163" s="234"/>
      <c r="H163" s="237">
        <v>4.42</v>
      </c>
      <c r="I163" s="238"/>
      <c r="J163" s="234"/>
      <c r="K163" s="234"/>
      <c r="L163" s="239"/>
      <c r="M163" s="240"/>
      <c r="N163" s="241"/>
      <c r="O163" s="241"/>
      <c r="P163" s="241"/>
      <c r="Q163" s="241"/>
      <c r="R163" s="241"/>
      <c r="S163" s="241"/>
      <c r="T163" s="242"/>
      <c r="AT163" s="243" t="s">
        <v>272</v>
      </c>
      <c r="AU163" s="243" t="s">
        <v>91</v>
      </c>
      <c r="AV163" s="15" t="s">
        <v>91</v>
      </c>
      <c r="AW163" s="15" t="s">
        <v>38</v>
      </c>
      <c r="AX163" s="15" t="s">
        <v>82</v>
      </c>
      <c r="AY163" s="243" t="s">
        <v>262</v>
      </c>
    </row>
    <row r="164" spans="1:65" s="15" customFormat="1" ht="10">
      <c r="B164" s="233"/>
      <c r="C164" s="234"/>
      <c r="D164" s="208" t="s">
        <v>272</v>
      </c>
      <c r="E164" s="235" t="s">
        <v>44</v>
      </c>
      <c r="F164" s="236" t="s">
        <v>6225</v>
      </c>
      <c r="G164" s="234"/>
      <c r="H164" s="237">
        <v>0.42</v>
      </c>
      <c r="I164" s="238"/>
      <c r="J164" s="234"/>
      <c r="K164" s="234"/>
      <c r="L164" s="239"/>
      <c r="M164" s="240"/>
      <c r="N164" s="241"/>
      <c r="O164" s="241"/>
      <c r="P164" s="241"/>
      <c r="Q164" s="241"/>
      <c r="R164" s="241"/>
      <c r="S164" s="241"/>
      <c r="T164" s="242"/>
      <c r="AT164" s="243" t="s">
        <v>272</v>
      </c>
      <c r="AU164" s="243" t="s">
        <v>91</v>
      </c>
      <c r="AV164" s="15" t="s">
        <v>91</v>
      </c>
      <c r="AW164" s="15" t="s">
        <v>38</v>
      </c>
      <c r="AX164" s="15" t="s">
        <v>82</v>
      </c>
      <c r="AY164" s="243" t="s">
        <v>262</v>
      </c>
    </row>
    <row r="165" spans="1:65" s="15" customFormat="1" ht="10">
      <c r="B165" s="233"/>
      <c r="C165" s="234"/>
      <c r="D165" s="208" t="s">
        <v>272</v>
      </c>
      <c r="E165" s="235" t="s">
        <v>44</v>
      </c>
      <c r="F165" s="236" t="s">
        <v>6226</v>
      </c>
      <c r="G165" s="234"/>
      <c r="H165" s="237">
        <v>0.06</v>
      </c>
      <c r="I165" s="238"/>
      <c r="J165" s="234"/>
      <c r="K165" s="234"/>
      <c r="L165" s="239"/>
      <c r="M165" s="240"/>
      <c r="N165" s="241"/>
      <c r="O165" s="241"/>
      <c r="P165" s="241"/>
      <c r="Q165" s="241"/>
      <c r="R165" s="241"/>
      <c r="S165" s="241"/>
      <c r="T165" s="242"/>
      <c r="AT165" s="243" t="s">
        <v>272</v>
      </c>
      <c r="AU165" s="243" t="s">
        <v>91</v>
      </c>
      <c r="AV165" s="15" t="s">
        <v>91</v>
      </c>
      <c r="AW165" s="15" t="s">
        <v>38</v>
      </c>
      <c r="AX165" s="15" t="s">
        <v>82</v>
      </c>
      <c r="AY165" s="243" t="s">
        <v>262</v>
      </c>
    </row>
    <row r="166" spans="1:65" s="15" customFormat="1" ht="10">
      <c r="B166" s="233"/>
      <c r="C166" s="234"/>
      <c r="D166" s="208" t="s">
        <v>272</v>
      </c>
      <c r="E166" s="235" t="s">
        <v>44</v>
      </c>
      <c r="F166" s="236" t="s">
        <v>6227</v>
      </c>
      <c r="G166" s="234"/>
      <c r="H166" s="237">
        <v>1.5960000000000001</v>
      </c>
      <c r="I166" s="238"/>
      <c r="J166" s="234"/>
      <c r="K166" s="234"/>
      <c r="L166" s="239"/>
      <c r="M166" s="240"/>
      <c r="N166" s="241"/>
      <c r="O166" s="241"/>
      <c r="P166" s="241"/>
      <c r="Q166" s="241"/>
      <c r="R166" s="241"/>
      <c r="S166" s="241"/>
      <c r="T166" s="242"/>
      <c r="AT166" s="243" t="s">
        <v>272</v>
      </c>
      <c r="AU166" s="243" t="s">
        <v>91</v>
      </c>
      <c r="AV166" s="15" t="s">
        <v>91</v>
      </c>
      <c r="AW166" s="15" t="s">
        <v>38</v>
      </c>
      <c r="AX166" s="15" t="s">
        <v>82</v>
      </c>
      <c r="AY166" s="243" t="s">
        <v>262</v>
      </c>
    </row>
    <row r="167" spans="1:65" s="15" customFormat="1" ht="10">
      <c r="B167" s="233"/>
      <c r="C167" s="234"/>
      <c r="D167" s="208" t="s">
        <v>272</v>
      </c>
      <c r="E167" s="235" t="s">
        <v>44</v>
      </c>
      <c r="F167" s="236" t="s">
        <v>6228</v>
      </c>
      <c r="G167" s="234"/>
      <c r="H167" s="237">
        <v>0.42</v>
      </c>
      <c r="I167" s="238"/>
      <c r="J167" s="234"/>
      <c r="K167" s="234"/>
      <c r="L167" s="239"/>
      <c r="M167" s="240"/>
      <c r="N167" s="241"/>
      <c r="O167" s="241"/>
      <c r="P167" s="241"/>
      <c r="Q167" s="241"/>
      <c r="R167" s="241"/>
      <c r="S167" s="241"/>
      <c r="T167" s="242"/>
      <c r="AT167" s="243" t="s">
        <v>272</v>
      </c>
      <c r="AU167" s="243" t="s">
        <v>91</v>
      </c>
      <c r="AV167" s="15" t="s">
        <v>91</v>
      </c>
      <c r="AW167" s="15" t="s">
        <v>38</v>
      </c>
      <c r="AX167" s="15" t="s">
        <v>82</v>
      </c>
      <c r="AY167" s="243" t="s">
        <v>262</v>
      </c>
    </row>
    <row r="168" spans="1:65" s="15" customFormat="1" ht="10">
      <c r="B168" s="233"/>
      <c r="C168" s="234"/>
      <c r="D168" s="208" t="s">
        <v>272</v>
      </c>
      <c r="E168" s="235" t="s">
        <v>44</v>
      </c>
      <c r="F168" s="236" t="s">
        <v>6229</v>
      </c>
      <c r="G168" s="234"/>
      <c r="H168" s="237">
        <v>1.98</v>
      </c>
      <c r="I168" s="238"/>
      <c r="J168" s="234"/>
      <c r="K168" s="234"/>
      <c r="L168" s="239"/>
      <c r="M168" s="240"/>
      <c r="N168" s="241"/>
      <c r="O168" s="241"/>
      <c r="P168" s="241"/>
      <c r="Q168" s="241"/>
      <c r="R168" s="241"/>
      <c r="S168" s="241"/>
      <c r="T168" s="242"/>
      <c r="AT168" s="243" t="s">
        <v>272</v>
      </c>
      <c r="AU168" s="243" t="s">
        <v>91</v>
      </c>
      <c r="AV168" s="15" t="s">
        <v>91</v>
      </c>
      <c r="AW168" s="15" t="s">
        <v>38</v>
      </c>
      <c r="AX168" s="15" t="s">
        <v>82</v>
      </c>
      <c r="AY168" s="243" t="s">
        <v>262</v>
      </c>
    </row>
    <row r="169" spans="1:65" s="15" customFormat="1" ht="10">
      <c r="B169" s="233"/>
      <c r="C169" s="234"/>
      <c r="D169" s="208" t="s">
        <v>272</v>
      </c>
      <c r="E169" s="235" t="s">
        <v>44</v>
      </c>
      <c r="F169" s="236" t="s">
        <v>6230</v>
      </c>
      <c r="G169" s="234"/>
      <c r="H169" s="237">
        <v>3.843</v>
      </c>
      <c r="I169" s="238"/>
      <c r="J169" s="234"/>
      <c r="K169" s="234"/>
      <c r="L169" s="239"/>
      <c r="M169" s="240"/>
      <c r="N169" s="241"/>
      <c r="O169" s="241"/>
      <c r="P169" s="241"/>
      <c r="Q169" s="241"/>
      <c r="R169" s="241"/>
      <c r="S169" s="241"/>
      <c r="T169" s="242"/>
      <c r="AT169" s="243" t="s">
        <v>272</v>
      </c>
      <c r="AU169" s="243" t="s">
        <v>91</v>
      </c>
      <c r="AV169" s="15" t="s">
        <v>91</v>
      </c>
      <c r="AW169" s="15" t="s">
        <v>38</v>
      </c>
      <c r="AX169" s="15" t="s">
        <v>82</v>
      </c>
      <c r="AY169" s="243" t="s">
        <v>262</v>
      </c>
    </row>
    <row r="170" spans="1:65" s="15" customFormat="1" ht="10">
      <c r="B170" s="233"/>
      <c r="C170" s="234"/>
      <c r="D170" s="208" t="s">
        <v>272</v>
      </c>
      <c r="E170" s="235" t="s">
        <v>44</v>
      </c>
      <c r="F170" s="236" t="s">
        <v>6231</v>
      </c>
      <c r="G170" s="234"/>
      <c r="H170" s="237">
        <v>0.14399999999999999</v>
      </c>
      <c r="I170" s="238"/>
      <c r="J170" s="234"/>
      <c r="K170" s="234"/>
      <c r="L170" s="239"/>
      <c r="M170" s="240"/>
      <c r="N170" s="241"/>
      <c r="O170" s="241"/>
      <c r="P170" s="241"/>
      <c r="Q170" s="241"/>
      <c r="R170" s="241"/>
      <c r="S170" s="241"/>
      <c r="T170" s="242"/>
      <c r="AT170" s="243" t="s">
        <v>272</v>
      </c>
      <c r="AU170" s="243" t="s">
        <v>91</v>
      </c>
      <c r="AV170" s="15" t="s">
        <v>91</v>
      </c>
      <c r="AW170" s="15" t="s">
        <v>38</v>
      </c>
      <c r="AX170" s="15" t="s">
        <v>82</v>
      </c>
      <c r="AY170" s="243" t="s">
        <v>262</v>
      </c>
    </row>
    <row r="171" spans="1:65" s="15" customFormat="1" ht="10">
      <c r="B171" s="233"/>
      <c r="C171" s="234"/>
      <c r="D171" s="208" t="s">
        <v>272</v>
      </c>
      <c r="E171" s="235" t="s">
        <v>44</v>
      </c>
      <c r="F171" s="236" t="s">
        <v>6232</v>
      </c>
      <c r="G171" s="234"/>
      <c r="H171" s="237">
        <v>1.86</v>
      </c>
      <c r="I171" s="238"/>
      <c r="J171" s="234"/>
      <c r="K171" s="234"/>
      <c r="L171" s="239"/>
      <c r="M171" s="240"/>
      <c r="N171" s="241"/>
      <c r="O171" s="241"/>
      <c r="P171" s="241"/>
      <c r="Q171" s="241"/>
      <c r="R171" s="241"/>
      <c r="S171" s="241"/>
      <c r="T171" s="242"/>
      <c r="AT171" s="243" t="s">
        <v>272</v>
      </c>
      <c r="AU171" s="243" t="s">
        <v>91</v>
      </c>
      <c r="AV171" s="15" t="s">
        <v>91</v>
      </c>
      <c r="AW171" s="15" t="s">
        <v>38</v>
      </c>
      <c r="AX171" s="15" t="s">
        <v>82</v>
      </c>
      <c r="AY171" s="243" t="s">
        <v>262</v>
      </c>
    </row>
    <row r="172" spans="1:65" s="16" customFormat="1" ht="10">
      <c r="B172" s="244"/>
      <c r="C172" s="245"/>
      <c r="D172" s="208" t="s">
        <v>272</v>
      </c>
      <c r="E172" s="246" t="s">
        <v>44</v>
      </c>
      <c r="F172" s="247" t="s">
        <v>291</v>
      </c>
      <c r="G172" s="245"/>
      <c r="H172" s="248">
        <v>22.073999999999998</v>
      </c>
      <c r="I172" s="249"/>
      <c r="J172" s="245"/>
      <c r="K172" s="245"/>
      <c r="L172" s="250"/>
      <c r="M172" s="251"/>
      <c r="N172" s="252"/>
      <c r="O172" s="252"/>
      <c r="P172" s="252"/>
      <c r="Q172" s="252"/>
      <c r="R172" s="252"/>
      <c r="S172" s="252"/>
      <c r="T172" s="253"/>
      <c r="AT172" s="254" t="s">
        <v>272</v>
      </c>
      <c r="AU172" s="254" t="s">
        <v>91</v>
      </c>
      <c r="AV172" s="16" t="s">
        <v>104</v>
      </c>
      <c r="AW172" s="16" t="s">
        <v>38</v>
      </c>
      <c r="AX172" s="16" t="s">
        <v>89</v>
      </c>
      <c r="AY172" s="254" t="s">
        <v>262</v>
      </c>
    </row>
    <row r="173" spans="1:65" s="2" customFormat="1" ht="16.5" customHeight="1">
      <c r="A173" s="37"/>
      <c r="B173" s="38"/>
      <c r="C173" s="255" t="s">
        <v>397</v>
      </c>
      <c r="D173" s="255" t="s">
        <v>633</v>
      </c>
      <c r="E173" s="256" t="s">
        <v>6233</v>
      </c>
      <c r="F173" s="257" t="s">
        <v>6234</v>
      </c>
      <c r="G173" s="258" t="s">
        <v>406</v>
      </c>
      <c r="H173" s="259">
        <v>37.526000000000003</v>
      </c>
      <c r="I173" s="260"/>
      <c r="J173" s="261">
        <f>ROUND(I173*H173,2)</f>
        <v>0</v>
      </c>
      <c r="K173" s="257" t="s">
        <v>268</v>
      </c>
      <c r="L173" s="262"/>
      <c r="M173" s="263" t="s">
        <v>44</v>
      </c>
      <c r="N173" s="264" t="s">
        <v>53</v>
      </c>
      <c r="O173" s="67"/>
      <c r="P173" s="204">
        <f>O173*H173</f>
        <v>0</v>
      </c>
      <c r="Q173" s="204">
        <v>1</v>
      </c>
      <c r="R173" s="204">
        <f>Q173*H173</f>
        <v>37.526000000000003</v>
      </c>
      <c r="S173" s="204">
        <v>0</v>
      </c>
      <c r="T173" s="205">
        <f>S173*H173</f>
        <v>0</v>
      </c>
      <c r="U173" s="37"/>
      <c r="V173" s="37"/>
      <c r="W173" s="37"/>
      <c r="X173" s="37"/>
      <c r="Y173" s="37"/>
      <c r="Z173" s="37"/>
      <c r="AA173" s="37"/>
      <c r="AB173" s="37"/>
      <c r="AC173" s="37"/>
      <c r="AD173" s="37"/>
      <c r="AE173" s="37"/>
      <c r="AR173" s="206" t="s">
        <v>351</v>
      </c>
      <c r="AT173" s="206" t="s">
        <v>633</v>
      </c>
      <c r="AU173" s="206" t="s">
        <v>91</v>
      </c>
      <c r="AY173" s="19" t="s">
        <v>262</v>
      </c>
      <c r="BE173" s="207">
        <f>IF(N173="základní",J173,0)</f>
        <v>0</v>
      </c>
      <c r="BF173" s="207">
        <f>IF(N173="snížená",J173,0)</f>
        <v>0</v>
      </c>
      <c r="BG173" s="207">
        <f>IF(N173="zákl. přenesená",J173,0)</f>
        <v>0</v>
      </c>
      <c r="BH173" s="207">
        <f>IF(N173="sníž. přenesená",J173,0)</f>
        <v>0</v>
      </c>
      <c r="BI173" s="207">
        <f>IF(N173="nulová",J173,0)</f>
        <v>0</v>
      </c>
      <c r="BJ173" s="19" t="s">
        <v>89</v>
      </c>
      <c r="BK173" s="207">
        <f>ROUND(I173*H173,2)</f>
        <v>0</v>
      </c>
      <c r="BL173" s="19" t="s">
        <v>104</v>
      </c>
      <c r="BM173" s="206" t="s">
        <v>529</v>
      </c>
    </row>
    <row r="174" spans="1:65" s="15" customFormat="1" ht="10">
      <c r="B174" s="233"/>
      <c r="C174" s="234"/>
      <c r="D174" s="208" t="s">
        <v>272</v>
      </c>
      <c r="E174" s="235" t="s">
        <v>44</v>
      </c>
      <c r="F174" s="236" t="s">
        <v>6235</v>
      </c>
      <c r="G174" s="234"/>
      <c r="H174" s="237">
        <v>0</v>
      </c>
      <c r="I174" s="238"/>
      <c r="J174" s="234"/>
      <c r="K174" s="234"/>
      <c r="L174" s="239"/>
      <c r="M174" s="240"/>
      <c r="N174" s="241"/>
      <c r="O174" s="241"/>
      <c r="P174" s="241"/>
      <c r="Q174" s="241"/>
      <c r="R174" s="241"/>
      <c r="S174" s="241"/>
      <c r="T174" s="242"/>
      <c r="AT174" s="243" t="s">
        <v>272</v>
      </c>
      <c r="AU174" s="243" t="s">
        <v>91</v>
      </c>
      <c r="AV174" s="15" t="s">
        <v>91</v>
      </c>
      <c r="AW174" s="15" t="s">
        <v>38</v>
      </c>
      <c r="AX174" s="15" t="s">
        <v>82</v>
      </c>
      <c r="AY174" s="243" t="s">
        <v>262</v>
      </c>
    </row>
    <row r="175" spans="1:65" s="15" customFormat="1" ht="10">
      <c r="B175" s="233"/>
      <c r="C175" s="234"/>
      <c r="D175" s="208" t="s">
        <v>272</v>
      </c>
      <c r="E175" s="235" t="s">
        <v>44</v>
      </c>
      <c r="F175" s="236" t="s">
        <v>6236</v>
      </c>
      <c r="G175" s="234"/>
      <c r="H175" s="237">
        <v>1.9790000000000001</v>
      </c>
      <c r="I175" s="238"/>
      <c r="J175" s="234"/>
      <c r="K175" s="234"/>
      <c r="L175" s="239"/>
      <c r="M175" s="240"/>
      <c r="N175" s="241"/>
      <c r="O175" s="241"/>
      <c r="P175" s="241"/>
      <c r="Q175" s="241"/>
      <c r="R175" s="241"/>
      <c r="S175" s="241"/>
      <c r="T175" s="242"/>
      <c r="AT175" s="243" t="s">
        <v>272</v>
      </c>
      <c r="AU175" s="243" t="s">
        <v>91</v>
      </c>
      <c r="AV175" s="15" t="s">
        <v>91</v>
      </c>
      <c r="AW175" s="15" t="s">
        <v>38</v>
      </c>
      <c r="AX175" s="15" t="s">
        <v>82</v>
      </c>
      <c r="AY175" s="243" t="s">
        <v>262</v>
      </c>
    </row>
    <row r="176" spans="1:65" s="15" customFormat="1" ht="10">
      <c r="B176" s="233"/>
      <c r="C176" s="234"/>
      <c r="D176" s="208" t="s">
        <v>272</v>
      </c>
      <c r="E176" s="235" t="s">
        <v>44</v>
      </c>
      <c r="F176" s="236" t="s">
        <v>6237</v>
      </c>
      <c r="G176" s="234"/>
      <c r="H176" s="237">
        <v>0.59</v>
      </c>
      <c r="I176" s="238"/>
      <c r="J176" s="234"/>
      <c r="K176" s="234"/>
      <c r="L176" s="239"/>
      <c r="M176" s="240"/>
      <c r="N176" s="241"/>
      <c r="O176" s="241"/>
      <c r="P176" s="241"/>
      <c r="Q176" s="241"/>
      <c r="R176" s="241"/>
      <c r="S176" s="241"/>
      <c r="T176" s="242"/>
      <c r="AT176" s="243" t="s">
        <v>272</v>
      </c>
      <c r="AU176" s="243" t="s">
        <v>91</v>
      </c>
      <c r="AV176" s="15" t="s">
        <v>91</v>
      </c>
      <c r="AW176" s="15" t="s">
        <v>38</v>
      </c>
      <c r="AX176" s="15" t="s">
        <v>82</v>
      </c>
      <c r="AY176" s="243" t="s">
        <v>262</v>
      </c>
    </row>
    <row r="177" spans="1:65" s="15" customFormat="1" ht="20">
      <c r="B177" s="233"/>
      <c r="C177" s="234"/>
      <c r="D177" s="208" t="s">
        <v>272</v>
      </c>
      <c r="E177" s="235" t="s">
        <v>44</v>
      </c>
      <c r="F177" s="236" t="s">
        <v>6238</v>
      </c>
      <c r="G177" s="234"/>
      <c r="H177" s="237">
        <v>9.8940000000000001</v>
      </c>
      <c r="I177" s="238"/>
      <c r="J177" s="234"/>
      <c r="K177" s="234"/>
      <c r="L177" s="239"/>
      <c r="M177" s="240"/>
      <c r="N177" s="241"/>
      <c r="O177" s="241"/>
      <c r="P177" s="241"/>
      <c r="Q177" s="241"/>
      <c r="R177" s="241"/>
      <c r="S177" s="241"/>
      <c r="T177" s="242"/>
      <c r="AT177" s="243" t="s">
        <v>272</v>
      </c>
      <c r="AU177" s="243" t="s">
        <v>91</v>
      </c>
      <c r="AV177" s="15" t="s">
        <v>91</v>
      </c>
      <c r="AW177" s="15" t="s">
        <v>38</v>
      </c>
      <c r="AX177" s="15" t="s">
        <v>82</v>
      </c>
      <c r="AY177" s="243" t="s">
        <v>262</v>
      </c>
    </row>
    <row r="178" spans="1:65" s="15" customFormat="1" ht="10">
      <c r="B178" s="233"/>
      <c r="C178" s="234"/>
      <c r="D178" s="208" t="s">
        <v>272</v>
      </c>
      <c r="E178" s="235" t="s">
        <v>44</v>
      </c>
      <c r="F178" s="236" t="s">
        <v>6239</v>
      </c>
      <c r="G178" s="234"/>
      <c r="H178" s="237">
        <v>7.5140000000000002</v>
      </c>
      <c r="I178" s="238"/>
      <c r="J178" s="234"/>
      <c r="K178" s="234"/>
      <c r="L178" s="239"/>
      <c r="M178" s="240"/>
      <c r="N178" s="241"/>
      <c r="O178" s="241"/>
      <c r="P178" s="241"/>
      <c r="Q178" s="241"/>
      <c r="R178" s="241"/>
      <c r="S178" s="241"/>
      <c r="T178" s="242"/>
      <c r="AT178" s="243" t="s">
        <v>272</v>
      </c>
      <c r="AU178" s="243" t="s">
        <v>91</v>
      </c>
      <c r="AV178" s="15" t="s">
        <v>91</v>
      </c>
      <c r="AW178" s="15" t="s">
        <v>38</v>
      </c>
      <c r="AX178" s="15" t="s">
        <v>82</v>
      </c>
      <c r="AY178" s="243" t="s">
        <v>262</v>
      </c>
    </row>
    <row r="179" spans="1:65" s="15" customFormat="1" ht="10">
      <c r="B179" s="233"/>
      <c r="C179" s="234"/>
      <c r="D179" s="208" t="s">
        <v>272</v>
      </c>
      <c r="E179" s="235" t="s">
        <v>44</v>
      </c>
      <c r="F179" s="236" t="s">
        <v>6240</v>
      </c>
      <c r="G179" s="234"/>
      <c r="H179" s="237">
        <v>0.71399999999999997</v>
      </c>
      <c r="I179" s="238"/>
      <c r="J179" s="234"/>
      <c r="K179" s="234"/>
      <c r="L179" s="239"/>
      <c r="M179" s="240"/>
      <c r="N179" s="241"/>
      <c r="O179" s="241"/>
      <c r="P179" s="241"/>
      <c r="Q179" s="241"/>
      <c r="R179" s="241"/>
      <c r="S179" s="241"/>
      <c r="T179" s="242"/>
      <c r="AT179" s="243" t="s">
        <v>272</v>
      </c>
      <c r="AU179" s="243" t="s">
        <v>91</v>
      </c>
      <c r="AV179" s="15" t="s">
        <v>91</v>
      </c>
      <c r="AW179" s="15" t="s">
        <v>38</v>
      </c>
      <c r="AX179" s="15" t="s">
        <v>82</v>
      </c>
      <c r="AY179" s="243" t="s">
        <v>262</v>
      </c>
    </row>
    <row r="180" spans="1:65" s="15" customFormat="1" ht="10">
      <c r="B180" s="233"/>
      <c r="C180" s="234"/>
      <c r="D180" s="208" t="s">
        <v>272</v>
      </c>
      <c r="E180" s="235" t="s">
        <v>44</v>
      </c>
      <c r="F180" s="236" t="s">
        <v>6241</v>
      </c>
      <c r="G180" s="234"/>
      <c r="H180" s="237">
        <v>0.10199999999999999</v>
      </c>
      <c r="I180" s="238"/>
      <c r="J180" s="234"/>
      <c r="K180" s="234"/>
      <c r="L180" s="239"/>
      <c r="M180" s="240"/>
      <c r="N180" s="241"/>
      <c r="O180" s="241"/>
      <c r="P180" s="241"/>
      <c r="Q180" s="241"/>
      <c r="R180" s="241"/>
      <c r="S180" s="241"/>
      <c r="T180" s="242"/>
      <c r="AT180" s="243" t="s">
        <v>272</v>
      </c>
      <c r="AU180" s="243" t="s">
        <v>91</v>
      </c>
      <c r="AV180" s="15" t="s">
        <v>91</v>
      </c>
      <c r="AW180" s="15" t="s">
        <v>38</v>
      </c>
      <c r="AX180" s="15" t="s">
        <v>82</v>
      </c>
      <c r="AY180" s="243" t="s">
        <v>262</v>
      </c>
    </row>
    <row r="181" spans="1:65" s="15" customFormat="1" ht="10">
      <c r="B181" s="233"/>
      <c r="C181" s="234"/>
      <c r="D181" s="208" t="s">
        <v>272</v>
      </c>
      <c r="E181" s="235" t="s">
        <v>44</v>
      </c>
      <c r="F181" s="236" t="s">
        <v>6242</v>
      </c>
      <c r="G181" s="234"/>
      <c r="H181" s="237">
        <v>2.7130000000000001</v>
      </c>
      <c r="I181" s="238"/>
      <c r="J181" s="234"/>
      <c r="K181" s="234"/>
      <c r="L181" s="239"/>
      <c r="M181" s="240"/>
      <c r="N181" s="241"/>
      <c r="O181" s="241"/>
      <c r="P181" s="241"/>
      <c r="Q181" s="241"/>
      <c r="R181" s="241"/>
      <c r="S181" s="241"/>
      <c r="T181" s="242"/>
      <c r="AT181" s="243" t="s">
        <v>272</v>
      </c>
      <c r="AU181" s="243" t="s">
        <v>91</v>
      </c>
      <c r="AV181" s="15" t="s">
        <v>91</v>
      </c>
      <c r="AW181" s="15" t="s">
        <v>38</v>
      </c>
      <c r="AX181" s="15" t="s">
        <v>82</v>
      </c>
      <c r="AY181" s="243" t="s">
        <v>262</v>
      </c>
    </row>
    <row r="182" spans="1:65" s="15" customFormat="1" ht="10">
      <c r="B182" s="233"/>
      <c r="C182" s="234"/>
      <c r="D182" s="208" t="s">
        <v>272</v>
      </c>
      <c r="E182" s="235" t="s">
        <v>44</v>
      </c>
      <c r="F182" s="236" t="s">
        <v>6243</v>
      </c>
      <c r="G182" s="234"/>
      <c r="H182" s="237">
        <v>0.71399999999999997</v>
      </c>
      <c r="I182" s="238"/>
      <c r="J182" s="234"/>
      <c r="K182" s="234"/>
      <c r="L182" s="239"/>
      <c r="M182" s="240"/>
      <c r="N182" s="241"/>
      <c r="O182" s="241"/>
      <c r="P182" s="241"/>
      <c r="Q182" s="241"/>
      <c r="R182" s="241"/>
      <c r="S182" s="241"/>
      <c r="T182" s="242"/>
      <c r="AT182" s="243" t="s">
        <v>272</v>
      </c>
      <c r="AU182" s="243" t="s">
        <v>91</v>
      </c>
      <c r="AV182" s="15" t="s">
        <v>91</v>
      </c>
      <c r="AW182" s="15" t="s">
        <v>38</v>
      </c>
      <c r="AX182" s="15" t="s">
        <v>82</v>
      </c>
      <c r="AY182" s="243" t="s">
        <v>262</v>
      </c>
    </row>
    <row r="183" spans="1:65" s="15" customFormat="1" ht="10">
      <c r="B183" s="233"/>
      <c r="C183" s="234"/>
      <c r="D183" s="208" t="s">
        <v>272</v>
      </c>
      <c r="E183" s="235" t="s">
        <v>44</v>
      </c>
      <c r="F183" s="236" t="s">
        <v>6244</v>
      </c>
      <c r="G183" s="234"/>
      <c r="H183" s="237">
        <v>3.3660000000000001</v>
      </c>
      <c r="I183" s="238"/>
      <c r="J183" s="234"/>
      <c r="K183" s="234"/>
      <c r="L183" s="239"/>
      <c r="M183" s="240"/>
      <c r="N183" s="241"/>
      <c r="O183" s="241"/>
      <c r="P183" s="241"/>
      <c r="Q183" s="241"/>
      <c r="R183" s="241"/>
      <c r="S183" s="241"/>
      <c r="T183" s="242"/>
      <c r="AT183" s="243" t="s">
        <v>272</v>
      </c>
      <c r="AU183" s="243" t="s">
        <v>91</v>
      </c>
      <c r="AV183" s="15" t="s">
        <v>91</v>
      </c>
      <c r="AW183" s="15" t="s">
        <v>38</v>
      </c>
      <c r="AX183" s="15" t="s">
        <v>82</v>
      </c>
      <c r="AY183" s="243" t="s">
        <v>262</v>
      </c>
    </row>
    <row r="184" spans="1:65" s="15" customFormat="1" ht="10">
      <c r="B184" s="233"/>
      <c r="C184" s="234"/>
      <c r="D184" s="208" t="s">
        <v>272</v>
      </c>
      <c r="E184" s="235" t="s">
        <v>44</v>
      </c>
      <c r="F184" s="236" t="s">
        <v>6245</v>
      </c>
      <c r="G184" s="234"/>
      <c r="H184" s="237">
        <v>6.5330000000000004</v>
      </c>
      <c r="I184" s="238"/>
      <c r="J184" s="234"/>
      <c r="K184" s="234"/>
      <c r="L184" s="239"/>
      <c r="M184" s="240"/>
      <c r="N184" s="241"/>
      <c r="O184" s="241"/>
      <c r="P184" s="241"/>
      <c r="Q184" s="241"/>
      <c r="R184" s="241"/>
      <c r="S184" s="241"/>
      <c r="T184" s="242"/>
      <c r="AT184" s="243" t="s">
        <v>272</v>
      </c>
      <c r="AU184" s="243" t="s">
        <v>91</v>
      </c>
      <c r="AV184" s="15" t="s">
        <v>91</v>
      </c>
      <c r="AW184" s="15" t="s">
        <v>38</v>
      </c>
      <c r="AX184" s="15" t="s">
        <v>82</v>
      </c>
      <c r="AY184" s="243" t="s">
        <v>262</v>
      </c>
    </row>
    <row r="185" spans="1:65" s="15" customFormat="1" ht="10">
      <c r="B185" s="233"/>
      <c r="C185" s="234"/>
      <c r="D185" s="208" t="s">
        <v>272</v>
      </c>
      <c r="E185" s="235" t="s">
        <v>44</v>
      </c>
      <c r="F185" s="236" t="s">
        <v>6246</v>
      </c>
      <c r="G185" s="234"/>
      <c r="H185" s="237">
        <v>0.245</v>
      </c>
      <c r="I185" s="238"/>
      <c r="J185" s="234"/>
      <c r="K185" s="234"/>
      <c r="L185" s="239"/>
      <c r="M185" s="240"/>
      <c r="N185" s="241"/>
      <c r="O185" s="241"/>
      <c r="P185" s="241"/>
      <c r="Q185" s="241"/>
      <c r="R185" s="241"/>
      <c r="S185" s="241"/>
      <c r="T185" s="242"/>
      <c r="AT185" s="243" t="s">
        <v>272</v>
      </c>
      <c r="AU185" s="243" t="s">
        <v>91</v>
      </c>
      <c r="AV185" s="15" t="s">
        <v>91</v>
      </c>
      <c r="AW185" s="15" t="s">
        <v>38</v>
      </c>
      <c r="AX185" s="15" t="s">
        <v>82</v>
      </c>
      <c r="AY185" s="243" t="s">
        <v>262</v>
      </c>
    </row>
    <row r="186" spans="1:65" s="15" customFormat="1" ht="10">
      <c r="B186" s="233"/>
      <c r="C186" s="234"/>
      <c r="D186" s="208" t="s">
        <v>272</v>
      </c>
      <c r="E186" s="235" t="s">
        <v>44</v>
      </c>
      <c r="F186" s="236" t="s">
        <v>6247</v>
      </c>
      <c r="G186" s="234"/>
      <c r="H186" s="237">
        <v>3.1619999999999999</v>
      </c>
      <c r="I186" s="238"/>
      <c r="J186" s="234"/>
      <c r="K186" s="234"/>
      <c r="L186" s="239"/>
      <c r="M186" s="240"/>
      <c r="N186" s="241"/>
      <c r="O186" s="241"/>
      <c r="P186" s="241"/>
      <c r="Q186" s="241"/>
      <c r="R186" s="241"/>
      <c r="S186" s="241"/>
      <c r="T186" s="242"/>
      <c r="AT186" s="243" t="s">
        <v>272</v>
      </c>
      <c r="AU186" s="243" t="s">
        <v>91</v>
      </c>
      <c r="AV186" s="15" t="s">
        <v>91</v>
      </c>
      <c r="AW186" s="15" t="s">
        <v>38</v>
      </c>
      <c r="AX186" s="15" t="s">
        <v>82</v>
      </c>
      <c r="AY186" s="243" t="s">
        <v>262</v>
      </c>
    </row>
    <row r="187" spans="1:65" s="16" customFormat="1" ht="10">
      <c r="B187" s="244"/>
      <c r="C187" s="245"/>
      <c r="D187" s="208" t="s">
        <v>272</v>
      </c>
      <c r="E187" s="246" t="s">
        <v>44</v>
      </c>
      <c r="F187" s="247" t="s">
        <v>291</v>
      </c>
      <c r="G187" s="245"/>
      <c r="H187" s="248">
        <v>37.525999999999996</v>
      </c>
      <c r="I187" s="249"/>
      <c r="J187" s="245"/>
      <c r="K187" s="245"/>
      <c r="L187" s="250"/>
      <c r="M187" s="251"/>
      <c r="N187" s="252"/>
      <c r="O187" s="252"/>
      <c r="P187" s="252"/>
      <c r="Q187" s="252"/>
      <c r="R187" s="252"/>
      <c r="S187" s="252"/>
      <c r="T187" s="253"/>
      <c r="AT187" s="254" t="s">
        <v>272</v>
      </c>
      <c r="AU187" s="254" t="s">
        <v>91</v>
      </c>
      <c r="AV187" s="16" t="s">
        <v>104</v>
      </c>
      <c r="AW187" s="16" t="s">
        <v>38</v>
      </c>
      <c r="AX187" s="16" t="s">
        <v>89</v>
      </c>
      <c r="AY187" s="254" t="s">
        <v>262</v>
      </c>
    </row>
    <row r="188" spans="1:65" s="2" customFormat="1" ht="21.75" customHeight="1">
      <c r="A188" s="37"/>
      <c r="B188" s="38"/>
      <c r="C188" s="195" t="s">
        <v>403</v>
      </c>
      <c r="D188" s="195" t="s">
        <v>264</v>
      </c>
      <c r="E188" s="196" t="s">
        <v>6248</v>
      </c>
      <c r="F188" s="197" t="s">
        <v>6249</v>
      </c>
      <c r="G188" s="198" t="s">
        <v>267</v>
      </c>
      <c r="H188" s="199">
        <v>52.957000000000001</v>
      </c>
      <c r="I188" s="200"/>
      <c r="J188" s="201">
        <f>ROUND(I188*H188,2)</f>
        <v>0</v>
      </c>
      <c r="K188" s="197" t="s">
        <v>268</v>
      </c>
      <c r="L188" s="42"/>
      <c r="M188" s="202" t="s">
        <v>44</v>
      </c>
      <c r="N188" s="203" t="s">
        <v>53</v>
      </c>
      <c r="O188" s="67"/>
      <c r="P188" s="204">
        <f>O188*H188</f>
        <v>0</v>
      </c>
      <c r="Q188" s="204">
        <v>0</v>
      </c>
      <c r="R188" s="204">
        <f>Q188*H188</f>
        <v>0</v>
      </c>
      <c r="S188" s="204">
        <v>0</v>
      </c>
      <c r="T188" s="205">
        <f>S188*H188</f>
        <v>0</v>
      </c>
      <c r="U188" s="37"/>
      <c r="V188" s="37"/>
      <c r="W188" s="37"/>
      <c r="X188" s="37"/>
      <c r="Y188" s="37"/>
      <c r="Z188" s="37"/>
      <c r="AA188" s="37"/>
      <c r="AB188" s="37"/>
      <c r="AC188" s="37"/>
      <c r="AD188" s="37"/>
      <c r="AE188" s="37"/>
      <c r="AR188" s="206" t="s">
        <v>104</v>
      </c>
      <c r="AT188" s="206" t="s">
        <v>264</v>
      </c>
      <c r="AU188" s="206" t="s">
        <v>91</v>
      </c>
      <c r="AY188" s="19" t="s">
        <v>262</v>
      </c>
      <c r="BE188" s="207">
        <f>IF(N188="základní",J188,0)</f>
        <v>0</v>
      </c>
      <c r="BF188" s="207">
        <f>IF(N188="snížená",J188,0)</f>
        <v>0</v>
      </c>
      <c r="BG188" s="207">
        <f>IF(N188="zákl. přenesená",J188,0)</f>
        <v>0</v>
      </c>
      <c r="BH188" s="207">
        <f>IF(N188="sníž. přenesená",J188,0)</f>
        <v>0</v>
      </c>
      <c r="BI188" s="207">
        <f>IF(N188="nulová",J188,0)</f>
        <v>0</v>
      </c>
      <c r="BJ188" s="19" t="s">
        <v>89</v>
      </c>
      <c r="BK188" s="207">
        <f>ROUND(I188*H188,2)</f>
        <v>0</v>
      </c>
      <c r="BL188" s="19" t="s">
        <v>104</v>
      </c>
      <c r="BM188" s="206" t="s">
        <v>546</v>
      </c>
    </row>
    <row r="189" spans="1:65" s="2" customFormat="1" ht="126">
      <c r="A189" s="37"/>
      <c r="B189" s="38"/>
      <c r="C189" s="39"/>
      <c r="D189" s="208" t="s">
        <v>270</v>
      </c>
      <c r="E189" s="39"/>
      <c r="F189" s="209" t="s">
        <v>4150</v>
      </c>
      <c r="G189" s="39"/>
      <c r="H189" s="39"/>
      <c r="I189" s="118"/>
      <c r="J189" s="39"/>
      <c r="K189" s="39"/>
      <c r="L189" s="42"/>
      <c r="M189" s="210"/>
      <c r="N189" s="211"/>
      <c r="O189" s="67"/>
      <c r="P189" s="67"/>
      <c r="Q189" s="67"/>
      <c r="R189" s="67"/>
      <c r="S189" s="67"/>
      <c r="T189" s="68"/>
      <c r="U189" s="37"/>
      <c r="V189" s="37"/>
      <c r="W189" s="37"/>
      <c r="X189" s="37"/>
      <c r="Y189" s="37"/>
      <c r="Z189" s="37"/>
      <c r="AA189" s="37"/>
      <c r="AB189" s="37"/>
      <c r="AC189" s="37"/>
      <c r="AD189" s="37"/>
      <c r="AE189" s="37"/>
      <c r="AT189" s="19" t="s">
        <v>270</v>
      </c>
      <c r="AU189" s="19" t="s">
        <v>91</v>
      </c>
    </row>
    <row r="190" spans="1:65" s="2" customFormat="1" ht="21.75" customHeight="1">
      <c r="A190" s="37"/>
      <c r="B190" s="38"/>
      <c r="C190" s="195" t="s">
        <v>410</v>
      </c>
      <c r="D190" s="195" t="s">
        <v>264</v>
      </c>
      <c r="E190" s="196" t="s">
        <v>6250</v>
      </c>
      <c r="F190" s="197" t="s">
        <v>6251</v>
      </c>
      <c r="G190" s="198" t="s">
        <v>267</v>
      </c>
      <c r="H190" s="199">
        <v>141.30699999999999</v>
      </c>
      <c r="I190" s="200"/>
      <c r="J190" s="201">
        <f>ROUND(I190*H190,2)</f>
        <v>0</v>
      </c>
      <c r="K190" s="197" t="s">
        <v>268</v>
      </c>
      <c r="L190" s="42"/>
      <c r="M190" s="202" t="s">
        <v>44</v>
      </c>
      <c r="N190" s="203" t="s">
        <v>53</v>
      </c>
      <c r="O190" s="67"/>
      <c r="P190" s="204">
        <f>O190*H190</f>
        <v>0</v>
      </c>
      <c r="Q190" s="204">
        <v>0</v>
      </c>
      <c r="R190" s="204">
        <f>Q190*H190</f>
        <v>0</v>
      </c>
      <c r="S190" s="204">
        <v>0</v>
      </c>
      <c r="T190" s="205">
        <f>S190*H190</f>
        <v>0</v>
      </c>
      <c r="U190" s="37"/>
      <c r="V190" s="37"/>
      <c r="W190" s="37"/>
      <c r="X190" s="37"/>
      <c r="Y190" s="37"/>
      <c r="Z190" s="37"/>
      <c r="AA190" s="37"/>
      <c r="AB190" s="37"/>
      <c r="AC190" s="37"/>
      <c r="AD190" s="37"/>
      <c r="AE190" s="37"/>
      <c r="AR190" s="206" t="s">
        <v>104</v>
      </c>
      <c r="AT190" s="206" t="s">
        <v>264</v>
      </c>
      <c r="AU190" s="206" t="s">
        <v>91</v>
      </c>
      <c r="AY190" s="19" t="s">
        <v>262</v>
      </c>
      <c r="BE190" s="207">
        <f>IF(N190="základní",J190,0)</f>
        <v>0</v>
      </c>
      <c r="BF190" s="207">
        <f>IF(N190="snížená",J190,0)</f>
        <v>0</v>
      </c>
      <c r="BG190" s="207">
        <f>IF(N190="zákl. přenesená",J190,0)</f>
        <v>0</v>
      </c>
      <c r="BH190" s="207">
        <f>IF(N190="sníž. přenesená",J190,0)</f>
        <v>0</v>
      </c>
      <c r="BI190" s="207">
        <f>IF(N190="nulová",J190,0)</f>
        <v>0</v>
      </c>
      <c r="BJ190" s="19" t="s">
        <v>89</v>
      </c>
      <c r="BK190" s="207">
        <f>ROUND(I190*H190,2)</f>
        <v>0</v>
      </c>
      <c r="BL190" s="19" t="s">
        <v>104</v>
      </c>
      <c r="BM190" s="206" t="s">
        <v>587</v>
      </c>
    </row>
    <row r="191" spans="1:65" s="2" customFormat="1" ht="54">
      <c r="A191" s="37"/>
      <c r="B191" s="38"/>
      <c r="C191" s="39"/>
      <c r="D191" s="208" t="s">
        <v>270</v>
      </c>
      <c r="E191" s="39"/>
      <c r="F191" s="209" t="s">
        <v>355</v>
      </c>
      <c r="G191" s="39"/>
      <c r="H191" s="39"/>
      <c r="I191" s="118"/>
      <c r="J191" s="39"/>
      <c r="K191" s="39"/>
      <c r="L191" s="42"/>
      <c r="M191" s="210"/>
      <c r="N191" s="211"/>
      <c r="O191" s="67"/>
      <c r="P191" s="67"/>
      <c r="Q191" s="67"/>
      <c r="R191" s="67"/>
      <c r="S191" s="67"/>
      <c r="T191" s="68"/>
      <c r="U191" s="37"/>
      <c r="V191" s="37"/>
      <c r="W191" s="37"/>
      <c r="X191" s="37"/>
      <c r="Y191" s="37"/>
      <c r="Z191" s="37"/>
      <c r="AA191" s="37"/>
      <c r="AB191" s="37"/>
      <c r="AC191" s="37"/>
      <c r="AD191" s="37"/>
      <c r="AE191" s="37"/>
      <c r="AT191" s="19" t="s">
        <v>270</v>
      </c>
      <c r="AU191" s="19" t="s">
        <v>91</v>
      </c>
    </row>
    <row r="192" spans="1:65" s="2" customFormat="1" ht="33" customHeight="1">
      <c r="A192" s="37"/>
      <c r="B192" s="38"/>
      <c r="C192" s="195" t="s">
        <v>416</v>
      </c>
      <c r="D192" s="195" t="s">
        <v>264</v>
      </c>
      <c r="E192" s="196" t="s">
        <v>6252</v>
      </c>
      <c r="F192" s="197" t="s">
        <v>6253</v>
      </c>
      <c r="G192" s="198" t="s">
        <v>267</v>
      </c>
      <c r="H192" s="199">
        <v>35.393000000000001</v>
      </c>
      <c r="I192" s="200"/>
      <c r="J192" s="201">
        <f>ROUND(I192*H192,2)</f>
        <v>0</v>
      </c>
      <c r="K192" s="197" t="s">
        <v>268</v>
      </c>
      <c r="L192" s="42"/>
      <c r="M192" s="202" t="s">
        <v>44</v>
      </c>
      <c r="N192" s="203" t="s">
        <v>53</v>
      </c>
      <c r="O192" s="67"/>
      <c r="P192" s="204">
        <f>O192*H192</f>
        <v>0</v>
      </c>
      <c r="Q192" s="204">
        <v>0</v>
      </c>
      <c r="R192" s="204">
        <f>Q192*H192</f>
        <v>0</v>
      </c>
      <c r="S192" s="204">
        <v>0</v>
      </c>
      <c r="T192" s="205">
        <f>S192*H192</f>
        <v>0</v>
      </c>
      <c r="U192" s="37"/>
      <c r="V192" s="37"/>
      <c r="W192" s="37"/>
      <c r="X192" s="37"/>
      <c r="Y192" s="37"/>
      <c r="Z192" s="37"/>
      <c r="AA192" s="37"/>
      <c r="AB192" s="37"/>
      <c r="AC192" s="37"/>
      <c r="AD192" s="37"/>
      <c r="AE192" s="37"/>
      <c r="AR192" s="206" t="s">
        <v>104</v>
      </c>
      <c r="AT192" s="206" t="s">
        <v>264</v>
      </c>
      <c r="AU192" s="206" t="s">
        <v>91</v>
      </c>
      <c r="AY192" s="19" t="s">
        <v>262</v>
      </c>
      <c r="BE192" s="207">
        <f>IF(N192="základní",J192,0)</f>
        <v>0</v>
      </c>
      <c r="BF192" s="207">
        <f>IF(N192="snížená",J192,0)</f>
        <v>0</v>
      </c>
      <c r="BG192" s="207">
        <f>IF(N192="zákl. přenesená",J192,0)</f>
        <v>0</v>
      </c>
      <c r="BH192" s="207">
        <f>IF(N192="sníž. přenesená",J192,0)</f>
        <v>0</v>
      </c>
      <c r="BI192" s="207">
        <f>IF(N192="nulová",J192,0)</f>
        <v>0</v>
      </c>
      <c r="BJ192" s="19" t="s">
        <v>89</v>
      </c>
      <c r="BK192" s="207">
        <f>ROUND(I192*H192,2)</f>
        <v>0</v>
      </c>
      <c r="BL192" s="19" t="s">
        <v>104</v>
      </c>
      <c r="BM192" s="206" t="s">
        <v>619</v>
      </c>
    </row>
    <row r="193" spans="1:65" s="2" customFormat="1" ht="54">
      <c r="A193" s="37"/>
      <c r="B193" s="38"/>
      <c r="C193" s="39"/>
      <c r="D193" s="208" t="s">
        <v>270</v>
      </c>
      <c r="E193" s="39"/>
      <c r="F193" s="209" t="s">
        <v>355</v>
      </c>
      <c r="G193" s="39"/>
      <c r="H193" s="39"/>
      <c r="I193" s="118"/>
      <c r="J193" s="39"/>
      <c r="K193" s="39"/>
      <c r="L193" s="42"/>
      <c r="M193" s="210"/>
      <c r="N193" s="211"/>
      <c r="O193" s="67"/>
      <c r="P193" s="67"/>
      <c r="Q193" s="67"/>
      <c r="R193" s="67"/>
      <c r="S193" s="67"/>
      <c r="T193" s="68"/>
      <c r="U193" s="37"/>
      <c r="V193" s="37"/>
      <c r="W193" s="37"/>
      <c r="X193" s="37"/>
      <c r="Y193" s="37"/>
      <c r="Z193" s="37"/>
      <c r="AA193" s="37"/>
      <c r="AB193" s="37"/>
      <c r="AC193" s="37"/>
      <c r="AD193" s="37"/>
      <c r="AE193" s="37"/>
      <c r="AT193" s="19" t="s">
        <v>270</v>
      </c>
      <c r="AU193" s="19" t="s">
        <v>91</v>
      </c>
    </row>
    <row r="194" spans="1:65" s="2" customFormat="1" ht="33" customHeight="1">
      <c r="A194" s="37"/>
      <c r="B194" s="38"/>
      <c r="C194" s="195" t="s">
        <v>8</v>
      </c>
      <c r="D194" s="195" t="s">
        <v>264</v>
      </c>
      <c r="E194" s="196" t="s">
        <v>6254</v>
      </c>
      <c r="F194" s="197" t="s">
        <v>6255</v>
      </c>
      <c r="G194" s="198" t="s">
        <v>267</v>
      </c>
      <c r="H194" s="199">
        <v>35.393000000000001</v>
      </c>
      <c r="I194" s="200"/>
      <c r="J194" s="201">
        <f>ROUND(I194*H194,2)</f>
        <v>0</v>
      </c>
      <c r="K194" s="197" t="s">
        <v>268</v>
      </c>
      <c r="L194" s="42"/>
      <c r="M194" s="202" t="s">
        <v>44</v>
      </c>
      <c r="N194" s="203" t="s">
        <v>53</v>
      </c>
      <c r="O194" s="67"/>
      <c r="P194" s="204">
        <f>O194*H194</f>
        <v>0</v>
      </c>
      <c r="Q194" s="204">
        <v>0</v>
      </c>
      <c r="R194" s="204">
        <f>Q194*H194</f>
        <v>0</v>
      </c>
      <c r="S194" s="204">
        <v>0</v>
      </c>
      <c r="T194" s="205">
        <f>S194*H194</f>
        <v>0</v>
      </c>
      <c r="U194" s="37"/>
      <c r="V194" s="37"/>
      <c r="W194" s="37"/>
      <c r="X194" s="37"/>
      <c r="Y194" s="37"/>
      <c r="Z194" s="37"/>
      <c r="AA194" s="37"/>
      <c r="AB194" s="37"/>
      <c r="AC194" s="37"/>
      <c r="AD194" s="37"/>
      <c r="AE194" s="37"/>
      <c r="AR194" s="206" t="s">
        <v>104</v>
      </c>
      <c r="AT194" s="206" t="s">
        <v>264</v>
      </c>
      <c r="AU194" s="206" t="s">
        <v>91</v>
      </c>
      <c r="AY194" s="19" t="s">
        <v>262</v>
      </c>
      <c r="BE194" s="207">
        <f>IF(N194="základní",J194,0)</f>
        <v>0</v>
      </c>
      <c r="BF194" s="207">
        <f>IF(N194="snížená",J194,0)</f>
        <v>0</v>
      </c>
      <c r="BG194" s="207">
        <f>IF(N194="zákl. přenesená",J194,0)</f>
        <v>0</v>
      </c>
      <c r="BH194" s="207">
        <f>IF(N194="sníž. přenesená",J194,0)</f>
        <v>0</v>
      </c>
      <c r="BI194" s="207">
        <f>IF(N194="nulová",J194,0)</f>
        <v>0</v>
      </c>
      <c r="BJ194" s="19" t="s">
        <v>89</v>
      </c>
      <c r="BK194" s="207">
        <f>ROUND(I194*H194,2)</f>
        <v>0</v>
      </c>
      <c r="BL194" s="19" t="s">
        <v>104</v>
      </c>
      <c r="BM194" s="206" t="s">
        <v>638</v>
      </c>
    </row>
    <row r="195" spans="1:65" s="2" customFormat="1" ht="54">
      <c r="A195" s="37"/>
      <c r="B195" s="38"/>
      <c r="C195" s="39"/>
      <c r="D195" s="208" t="s">
        <v>270</v>
      </c>
      <c r="E195" s="39"/>
      <c r="F195" s="209" t="s">
        <v>355</v>
      </c>
      <c r="G195" s="39"/>
      <c r="H195" s="39"/>
      <c r="I195" s="118"/>
      <c r="J195" s="39"/>
      <c r="K195" s="39"/>
      <c r="L195" s="42"/>
      <c r="M195" s="210"/>
      <c r="N195" s="211"/>
      <c r="O195" s="67"/>
      <c r="P195" s="67"/>
      <c r="Q195" s="67"/>
      <c r="R195" s="67"/>
      <c r="S195" s="67"/>
      <c r="T195" s="68"/>
      <c r="U195" s="37"/>
      <c r="V195" s="37"/>
      <c r="W195" s="37"/>
      <c r="X195" s="37"/>
      <c r="Y195" s="37"/>
      <c r="Z195" s="37"/>
      <c r="AA195" s="37"/>
      <c r="AB195" s="37"/>
      <c r="AC195" s="37"/>
      <c r="AD195" s="37"/>
      <c r="AE195" s="37"/>
      <c r="AT195" s="19" t="s">
        <v>270</v>
      </c>
      <c r="AU195" s="19" t="s">
        <v>91</v>
      </c>
    </row>
    <row r="196" spans="1:65" s="2" customFormat="1" ht="21.75" customHeight="1">
      <c r="A196" s="37"/>
      <c r="B196" s="38"/>
      <c r="C196" s="195" t="s">
        <v>442</v>
      </c>
      <c r="D196" s="195" t="s">
        <v>264</v>
      </c>
      <c r="E196" s="196" t="s">
        <v>404</v>
      </c>
      <c r="F196" s="197" t="s">
        <v>405</v>
      </c>
      <c r="G196" s="198" t="s">
        <v>406</v>
      </c>
      <c r="H196" s="199">
        <v>60.17</v>
      </c>
      <c r="I196" s="200"/>
      <c r="J196" s="201">
        <f>ROUND(I196*H196,2)</f>
        <v>0</v>
      </c>
      <c r="K196" s="197" t="s">
        <v>268</v>
      </c>
      <c r="L196" s="42"/>
      <c r="M196" s="202" t="s">
        <v>44</v>
      </c>
      <c r="N196" s="203" t="s">
        <v>53</v>
      </c>
      <c r="O196" s="67"/>
      <c r="P196" s="204">
        <f>O196*H196</f>
        <v>0</v>
      </c>
      <c r="Q196" s="204">
        <v>0</v>
      </c>
      <c r="R196" s="204">
        <f>Q196*H196</f>
        <v>0</v>
      </c>
      <c r="S196" s="204">
        <v>0</v>
      </c>
      <c r="T196" s="205">
        <f>S196*H196</f>
        <v>0</v>
      </c>
      <c r="U196" s="37"/>
      <c r="V196" s="37"/>
      <c r="W196" s="37"/>
      <c r="X196" s="37"/>
      <c r="Y196" s="37"/>
      <c r="Z196" s="37"/>
      <c r="AA196" s="37"/>
      <c r="AB196" s="37"/>
      <c r="AC196" s="37"/>
      <c r="AD196" s="37"/>
      <c r="AE196" s="37"/>
      <c r="AR196" s="206" t="s">
        <v>104</v>
      </c>
      <c r="AT196" s="206" t="s">
        <v>264</v>
      </c>
      <c r="AU196" s="206" t="s">
        <v>91</v>
      </c>
      <c r="AY196" s="19" t="s">
        <v>262</v>
      </c>
      <c r="BE196" s="207">
        <f>IF(N196="základní",J196,0)</f>
        <v>0</v>
      </c>
      <c r="BF196" s="207">
        <f>IF(N196="snížená",J196,0)</f>
        <v>0</v>
      </c>
      <c r="BG196" s="207">
        <f>IF(N196="zákl. přenesená",J196,0)</f>
        <v>0</v>
      </c>
      <c r="BH196" s="207">
        <f>IF(N196="sníž. přenesená",J196,0)</f>
        <v>0</v>
      </c>
      <c r="BI196" s="207">
        <f>IF(N196="nulová",J196,0)</f>
        <v>0</v>
      </c>
      <c r="BJ196" s="19" t="s">
        <v>89</v>
      </c>
      <c r="BK196" s="207">
        <f>ROUND(I196*H196,2)</f>
        <v>0</v>
      </c>
      <c r="BL196" s="19" t="s">
        <v>104</v>
      </c>
      <c r="BM196" s="206" t="s">
        <v>657</v>
      </c>
    </row>
    <row r="197" spans="1:65" s="2" customFormat="1" ht="36">
      <c r="A197" s="37"/>
      <c r="B197" s="38"/>
      <c r="C197" s="39"/>
      <c r="D197" s="208" t="s">
        <v>270</v>
      </c>
      <c r="E197" s="39"/>
      <c r="F197" s="209" t="s">
        <v>408</v>
      </c>
      <c r="G197" s="39"/>
      <c r="H197" s="39"/>
      <c r="I197" s="118"/>
      <c r="J197" s="39"/>
      <c r="K197" s="39"/>
      <c r="L197" s="42"/>
      <c r="M197" s="210"/>
      <c r="N197" s="211"/>
      <c r="O197" s="67"/>
      <c r="P197" s="67"/>
      <c r="Q197" s="67"/>
      <c r="R197" s="67"/>
      <c r="S197" s="67"/>
      <c r="T197" s="68"/>
      <c r="U197" s="37"/>
      <c r="V197" s="37"/>
      <c r="W197" s="37"/>
      <c r="X197" s="37"/>
      <c r="Y197" s="37"/>
      <c r="Z197" s="37"/>
      <c r="AA197" s="37"/>
      <c r="AB197" s="37"/>
      <c r="AC197" s="37"/>
      <c r="AD197" s="37"/>
      <c r="AE197" s="37"/>
      <c r="AT197" s="19" t="s">
        <v>270</v>
      </c>
      <c r="AU197" s="19" t="s">
        <v>91</v>
      </c>
    </row>
    <row r="198" spans="1:65" s="12" customFormat="1" ht="22.75" customHeight="1">
      <c r="B198" s="179"/>
      <c r="C198" s="180"/>
      <c r="D198" s="181" t="s">
        <v>81</v>
      </c>
      <c r="E198" s="193" t="s">
        <v>351</v>
      </c>
      <c r="F198" s="193" t="s">
        <v>1409</v>
      </c>
      <c r="G198" s="180"/>
      <c r="H198" s="180"/>
      <c r="I198" s="183"/>
      <c r="J198" s="194">
        <f>BK198</f>
        <v>0</v>
      </c>
      <c r="K198" s="180"/>
      <c r="L198" s="185"/>
      <c r="M198" s="186"/>
      <c r="N198" s="187"/>
      <c r="O198" s="187"/>
      <c r="P198" s="188">
        <f>SUM(P199:P226)</f>
        <v>0</v>
      </c>
      <c r="Q198" s="187"/>
      <c r="R198" s="188">
        <f>SUM(R199:R226)</f>
        <v>2.8408728899999995</v>
      </c>
      <c r="S198" s="187"/>
      <c r="T198" s="189">
        <f>SUM(T199:T226)</f>
        <v>0</v>
      </c>
      <c r="AR198" s="190" t="s">
        <v>89</v>
      </c>
      <c r="AT198" s="191" t="s">
        <v>81</v>
      </c>
      <c r="AU198" s="191" t="s">
        <v>89</v>
      </c>
      <c r="AY198" s="190" t="s">
        <v>262</v>
      </c>
      <c r="BK198" s="192">
        <f>SUM(BK199:BK226)</f>
        <v>0</v>
      </c>
    </row>
    <row r="199" spans="1:65" s="2" customFormat="1" ht="21.75" customHeight="1">
      <c r="A199" s="37"/>
      <c r="B199" s="38"/>
      <c r="C199" s="195" t="s">
        <v>453</v>
      </c>
      <c r="D199" s="195" t="s">
        <v>264</v>
      </c>
      <c r="E199" s="196" t="s">
        <v>6256</v>
      </c>
      <c r="F199" s="197" t="s">
        <v>6257</v>
      </c>
      <c r="G199" s="198" t="s">
        <v>590</v>
      </c>
      <c r="H199" s="199">
        <v>4.8499999999999996</v>
      </c>
      <c r="I199" s="200"/>
      <c r="J199" s="201">
        <f>ROUND(I199*H199,2)</f>
        <v>0</v>
      </c>
      <c r="K199" s="197" t="s">
        <v>268</v>
      </c>
      <c r="L199" s="42"/>
      <c r="M199" s="202" t="s">
        <v>44</v>
      </c>
      <c r="N199" s="203" t="s">
        <v>53</v>
      </c>
      <c r="O199" s="67"/>
      <c r="P199" s="204">
        <f>O199*H199</f>
        <v>0</v>
      </c>
      <c r="Q199" s="204">
        <v>1.1E-5</v>
      </c>
      <c r="R199" s="204">
        <f>Q199*H199</f>
        <v>5.3349999999999996E-5</v>
      </c>
      <c r="S199" s="204">
        <v>0</v>
      </c>
      <c r="T199" s="205">
        <f>S199*H199</f>
        <v>0</v>
      </c>
      <c r="U199" s="37"/>
      <c r="V199" s="37"/>
      <c r="W199" s="37"/>
      <c r="X199" s="37"/>
      <c r="Y199" s="37"/>
      <c r="Z199" s="37"/>
      <c r="AA199" s="37"/>
      <c r="AB199" s="37"/>
      <c r="AC199" s="37"/>
      <c r="AD199" s="37"/>
      <c r="AE199" s="37"/>
      <c r="AR199" s="206" t="s">
        <v>104</v>
      </c>
      <c r="AT199" s="206" t="s">
        <v>264</v>
      </c>
      <c r="AU199" s="206" t="s">
        <v>91</v>
      </c>
      <c r="AY199" s="19" t="s">
        <v>262</v>
      </c>
      <c r="BE199" s="207">
        <f>IF(N199="základní",J199,0)</f>
        <v>0</v>
      </c>
      <c r="BF199" s="207">
        <f>IF(N199="snížená",J199,0)</f>
        <v>0</v>
      </c>
      <c r="BG199" s="207">
        <f>IF(N199="zákl. přenesená",J199,0)</f>
        <v>0</v>
      </c>
      <c r="BH199" s="207">
        <f>IF(N199="sníž. přenesená",J199,0)</f>
        <v>0</v>
      </c>
      <c r="BI199" s="207">
        <f>IF(N199="nulová",J199,0)</f>
        <v>0</v>
      </c>
      <c r="BJ199" s="19" t="s">
        <v>89</v>
      </c>
      <c r="BK199" s="207">
        <f>ROUND(I199*H199,2)</f>
        <v>0</v>
      </c>
      <c r="BL199" s="19" t="s">
        <v>104</v>
      </c>
      <c r="BM199" s="206" t="s">
        <v>668</v>
      </c>
    </row>
    <row r="200" spans="1:65" s="2" customFormat="1" ht="81">
      <c r="A200" s="37"/>
      <c r="B200" s="38"/>
      <c r="C200" s="39"/>
      <c r="D200" s="208" t="s">
        <v>270</v>
      </c>
      <c r="E200" s="39"/>
      <c r="F200" s="209" t="s">
        <v>6258</v>
      </c>
      <c r="G200" s="39"/>
      <c r="H200" s="39"/>
      <c r="I200" s="118"/>
      <c r="J200" s="39"/>
      <c r="K200" s="39"/>
      <c r="L200" s="42"/>
      <c r="M200" s="210"/>
      <c r="N200" s="211"/>
      <c r="O200" s="67"/>
      <c r="P200" s="67"/>
      <c r="Q200" s="67"/>
      <c r="R200" s="67"/>
      <c r="S200" s="67"/>
      <c r="T200" s="68"/>
      <c r="U200" s="37"/>
      <c r="V200" s="37"/>
      <c r="W200" s="37"/>
      <c r="X200" s="37"/>
      <c r="Y200" s="37"/>
      <c r="Z200" s="37"/>
      <c r="AA200" s="37"/>
      <c r="AB200" s="37"/>
      <c r="AC200" s="37"/>
      <c r="AD200" s="37"/>
      <c r="AE200" s="37"/>
      <c r="AT200" s="19" t="s">
        <v>270</v>
      </c>
      <c r="AU200" s="19" t="s">
        <v>91</v>
      </c>
    </row>
    <row r="201" spans="1:65" s="15" customFormat="1" ht="10">
      <c r="B201" s="233"/>
      <c r="C201" s="234"/>
      <c r="D201" s="208" t="s">
        <v>272</v>
      </c>
      <c r="E201" s="235" t="s">
        <v>44</v>
      </c>
      <c r="F201" s="236" t="s">
        <v>6182</v>
      </c>
      <c r="G201" s="234"/>
      <c r="H201" s="237">
        <v>4.8499999999999996</v>
      </c>
      <c r="I201" s="238"/>
      <c r="J201" s="234"/>
      <c r="K201" s="234"/>
      <c r="L201" s="239"/>
      <c r="M201" s="240"/>
      <c r="N201" s="241"/>
      <c r="O201" s="241"/>
      <c r="P201" s="241"/>
      <c r="Q201" s="241"/>
      <c r="R201" s="241"/>
      <c r="S201" s="241"/>
      <c r="T201" s="242"/>
      <c r="AT201" s="243" t="s">
        <v>272</v>
      </c>
      <c r="AU201" s="243" t="s">
        <v>91</v>
      </c>
      <c r="AV201" s="15" t="s">
        <v>91</v>
      </c>
      <c r="AW201" s="15" t="s">
        <v>38</v>
      </c>
      <c r="AX201" s="15" t="s">
        <v>82</v>
      </c>
      <c r="AY201" s="243" t="s">
        <v>262</v>
      </c>
    </row>
    <row r="202" spans="1:65" s="16" customFormat="1" ht="10">
      <c r="B202" s="244"/>
      <c r="C202" s="245"/>
      <c r="D202" s="208" t="s">
        <v>272</v>
      </c>
      <c r="E202" s="246" t="s">
        <v>44</v>
      </c>
      <c r="F202" s="247" t="s">
        <v>291</v>
      </c>
      <c r="G202" s="245"/>
      <c r="H202" s="248">
        <v>4.8499999999999996</v>
      </c>
      <c r="I202" s="249"/>
      <c r="J202" s="245"/>
      <c r="K202" s="245"/>
      <c r="L202" s="250"/>
      <c r="M202" s="251"/>
      <c r="N202" s="252"/>
      <c r="O202" s="252"/>
      <c r="P202" s="252"/>
      <c r="Q202" s="252"/>
      <c r="R202" s="252"/>
      <c r="S202" s="252"/>
      <c r="T202" s="253"/>
      <c r="AT202" s="254" t="s">
        <v>272</v>
      </c>
      <c r="AU202" s="254" t="s">
        <v>91</v>
      </c>
      <c r="AV202" s="16" t="s">
        <v>104</v>
      </c>
      <c r="AW202" s="16" t="s">
        <v>38</v>
      </c>
      <c r="AX202" s="16" t="s">
        <v>89</v>
      </c>
      <c r="AY202" s="254" t="s">
        <v>262</v>
      </c>
    </row>
    <row r="203" spans="1:65" s="2" customFormat="1" ht="16.5" customHeight="1">
      <c r="A203" s="37"/>
      <c r="B203" s="38"/>
      <c r="C203" s="255" t="s">
        <v>463</v>
      </c>
      <c r="D203" s="255" t="s">
        <v>633</v>
      </c>
      <c r="E203" s="256" t="s">
        <v>6259</v>
      </c>
      <c r="F203" s="257" t="s">
        <v>6260</v>
      </c>
      <c r="G203" s="258" t="s">
        <v>590</v>
      </c>
      <c r="H203" s="259">
        <v>4.8499999999999996</v>
      </c>
      <c r="I203" s="260"/>
      <c r="J203" s="261">
        <f>ROUND(I203*H203,2)</f>
        <v>0</v>
      </c>
      <c r="K203" s="257" t="s">
        <v>268</v>
      </c>
      <c r="L203" s="262"/>
      <c r="M203" s="263" t="s">
        <v>44</v>
      </c>
      <c r="N203" s="264" t="s">
        <v>53</v>
      </c>
      <c r="O203" s="67"/>
      <c r="P203" s="204">
        <f>O203*H203</f>
        <v>0</v>
      </c>
      <c r="Q203" s="204">
        <v>2.6700000000000001E-3</v>
      </c>
      <c r="R203" s="204">
        <f>Q203*H203</f>
        <v>1.2949499999999999E-2</v>
      </c>
      <c r="S203" s="204">
        <v>0</v>
      </c>
      <c r="T203" s="205">
        <f>S203*H203</f>
        <v>0</v>
      </c>
      <c r="U203" s="37"/>
      <c r="V203" s="37"/>
      <c r="W203" s="37"/>
      <c r="X203" s="37"/>
      <c r="Y203" s="37"/>
      <c r="Z203" s="37"/>
      <c r="AA203" s="37"/>
      <c r="AB203" s="37"/>
      <c r="AC203" s="37"/>
      <c r="AD203" s="37"/>
      <c r="AE203" s="37"/>
      <c r="AR203" s="206" t="s">
        <v>351</v>
      </c>
      <c r="AT203" s="206" t="s">
        <v>633</v>
      </c>
      <c r="AU203" s="206" t="s">
        <v>91</v>
      </c>
      <c r="AY203" s="19" t="s">
        <v>262</v>
      </c>
      <c r="BE203" s="207">
        <f>IF(N203="základní",J203,0)</f>
        <v>0</v>
      </c>
      <c r="BF203" s="207">
        <f>IF(N203="snížená",J203,0)</f>
        <v>0</v>
      </c>
      <c r="BG203" s="207">
        <f>IF(N203="zákl. přenesená",J203,0)</f>
        <v>0</v>
      </c>
      <c r="BH203" s="207">
        <f>IF(N203="sníž. přenesená",J203,0)</f>
        <v>0</v>
      </c>
      <c r="BI203" s="207">
        <f>IF(N203="nulová",J203,0)</f>
        <v>0</v>
      </c>
      <c r="BJ203" s="19" t="s">
        <v>89</v>
      </c>
      <c r="BK203" s="207">
        <f>ROUND(I203*H203,2)</f>
        <v>0</v>
      </c>
      <c r="BL203" s="19" t="s">
        <v>104</v>
      </c>
      <c r="BM203" s="206" t="s">
        <v>708</v>
      </c>
    </row>
    <row r="204" spans="1:65" s="15" customFormat="1" ht="10">
      <c r="B204" s="233"/>
      <c r="C204" s="234"/>
      <c r="D204" s="208" t="s">
        <v>272</v>
      </c>
      <c r="E204" s="235" t="s">
        <v>44</v>
      </c>
      <c r="F204" s="236" t="s">
        <v>6182</v>
      </c>
      <c r="G204" s="234"/>
      <c r="H204" s="237">
        <v>4.8499999999999996</v>
      </c>
      <c r="I204" s="238"/>
      <c r="J204" s="234"/>
      <c r="K204" s="234"/>
      <c r="L204" s="239"/>
      <c r="M204" s="240"/>
      <c r="N204" s="241"/>
      <c r="O204" s="241"/>
      <c r="P204" s="241"/>
      <c r="Q204" s="241"/>
      <c r="R204" s="241"/>
      <c r="S204" s="241"/>
      <c r="T204" s="242"/>
      <c r="AT204" s="243" t="s">
        <v>272</v>
      </c>
      <c r="AU204" s="243" t="s">
        <v>91</v>
      </c>
      <c r="AV204" s="15" t="s">
        <v>91</v>
      </c>
      <c r="AW204" s="15" t="s">
        <v>38</v>
      </c>
      <c r="AX204" s="15" t="s">
        <v>82</v>
      </c>
      <c r="AY204" s="243" t="s">
        <v>262</v>
      </c>
    </row>
    <row r="205" spans="1:65" s="16" customFormat="1" ht="10">
      <c r="B205" s="244"/>
      <c r="C205" s="245"/>
      <c r="D205" s="208" t="s">
        <v>272</v>
      </c>
      <c r="E205" s="246" t="s">
        <v>44</v>
      </c>
      <c r="F205" s="247" t="s">
        <v>291</v>
      </c>
      <c r="G205" s="245"/>
      <c r="H205" s="248">
        <v>4.8499999999999996</v>
      </c>
      <c r="I205" s="249"/>
      <c r="J205" s="245"/>
      <c r="K205" s="245"/>
      <c r="L205" s="250"/>
      <c r="M205" s="251"/>
      <c r="N205" s="252"/>
      <c r="O205" s="252"/>
      <c r="P205" s="252"/>
      <c r="Q205" s="252"/>
      <c r="R205" s="252"/>
      <c r="S205" s="252"/>
      <c r="T205" s="253"/>
      <c r="AT205" s="254" t="s">
        <v>272</v>
      </c>
      <c r="AU205" s="254" t="s">
        <v>91</v>
      </c>
      <c r="AV205" s="16" t="s">
        <v>104</v>
      </c>
      <c r="AW205" s="16" t="s">
        <v>38</v>
      </c>
      <c r="AX205" s="16" t="s">
        <v>89</v>
      </c>
      <c r="AY205" s="254" t="s">
        <v>262</v>
      </c>
    </row>
    <row r="206" spans="1:65" s="2" customFormat="1" ht="21.75" customHeight="1">
      <c r="A206" s="37"/>
      <c r="B206" s="38"/>
      <c r="C206" s="195" t="s">
        <v>467</v>
      </c>
      <c r="D206" s="195" t="s">
        <v>264</v>
      </c>
      <c r="E206" s="196" t="s">
        <v>6261</v>
      </c>
      <c r="F206" s="197" t="s">
        <v>6262</v>
      </c>
      <c r="G206" s="198" t="s">
        <v>590</v>
      </c>
      <c r="H206" s="199">
        <v>1.24</v>
      </c>
      <c r="I206" s="200"/>
      <c r="J206" s="201">
        <f>ROUND(I206*H206,2)</f>
        <v>0</v>
      </c>
      <c r="K206" s="197" t="s">
        <v>268</v>
      </c>
      <c r="L206" s="42"/>
      <c r="M206" s="202" t="s">
        <v>44</v>
      </c>
      <c r="N206" s="203" t="s">
        <v>53</v>
      </c>
      <c r="O206" s="67"/>
      <c r="P206" s="204">
        <f>O206*H206</f>
        <v>0</v>
      </c>
      <c r="Q206" s="204">
        <v>1.2999999999999999E-5</v>
      </c>
      <c r="R206" s="204">
        <f>Q206*H206</f>
        <v>1.6119999999999998E-5</v>
      </c>
      <c r="S206" s="204">
        <v>0</v>
      </c>
      <c r="T206" s="205">
        <f>S206*H206</f>
        <v>0</v>
      </c>
      <c r="U206" s="37"/>
      <c r="V206" s="37"/>
      <c r="W206" s="37"/>
      <c r="X206" s="37"/>
      <c r="Y206" s="37"/>
      <c r="Z206" s="37"/>
      <c r="AA206" s="37"/>
      <c r="AB206" s="37"/>
      <c r="AC206" s="37"/>
      <c r="AD206" s="37"/>
      <c r="AE206" s="37"/>
      <c r="AR206" s="206" t="s">
        <v>104</v>
      </c>
      <c r="AT206" s="206" t="s">
        <v>264</v>
      </c>
      <c r="AU206" s="206" t="s">
        <v>91</v>
      </c>
      <c r="AY206" s="19" t="s">
        <v>262</v>
      </c>
      <c r="BE206" s="207">
        <f>IF(N206="základní",J206,0)</f>
        <v>0</v>
      </c>
      <c r="BF206" s="207">
        <f>IF(N206="snížená",J206,0)</f>
        <v>0</v>
      </c>
      <c r="BG206" s="207">
        <f>IF(N206="zákl. přenesená",J206,0)</f>
        <v>0</v>
      </c>
      <c r="BH206" s="207">
        <f>IF(N206="sníž. přenesená",J206,0)</f>
        <v>0</v>
      </c>
      <c r="BI206" s="207">
        <f>IF(N206="nulová",J206,0)</f>
        <v>0</v>
      </c>
      <c r="BJ206" s="19" t="s">
        <v>89</v>
      </c>
      <c r="BK206" s="207">
        <f>ROUND(I206*H206,2)</f>
        <v>0</v>
      </c>
      <c r="BL206" s="19" t="s">
        <v>104</v>
      </c>
      <c r="BM206" s="206" t="s">
        <v>718</v>
      </c>
    </row>
    <row r="207" spans="1:65" s="2" customFormat="1" ht="81">
      <c r="A207" s="37"/>
      <c r="B207" s="38"/>
      <c r="C207" s="39"/>
      <c r="D207" s="208" t="s">
        <v>270</v>
      </c>
      <c r="E207" s="39"/>
      <c r="F207" s="209" t="s">
        <v>6258</v>
      </c>
      <c r="G207" s="39"/>
      <c r="H207" s="39"/>
      <c r="I207" s="118"/>
      <c r="J207" s="39"/>
      <c r="K207" s="39"/>
      <c r="L207" s="42"/>
      <c r="M207" s="210"/>
      <c r="N207" s="211"/>
      <c r="O207" s="67"/>
      <c r="P207" s="67"/>
      <c r="Q207" s="67"/>
      <c r="R207" s="67"/>
      <c r="S207" s="67"/>
      <c r="T207" s="68"/>
      <c r="U207" s="37"/>
      <c r="V207" s="37"/>
      <c r="W207" s="37"/>
      <c r="X207" s="37"/>
      <c r="Y207" s="37"/>
      <c r="Z207" s="37"/>
      <c r="AA207" s="37"/>
      <c r="AB207" s="37"/>
      <c r="AC207" s="37"/>
      <c r="AD207" s="37"/>
      <c r="AE207" s="37"/>
      <c r="AT207" s="19" t="s">
        <v>270</v>
      </c>
      <c r="AU207" s="19" t="s">
        <v>91</v>
      </c>
    </row>
    <row r="208" spans="1:65" s="15" customFormat="1" ht="10">
      <c r="B208" s="233"/>
      <c r="C208" s="234"/>
      <c r="D208" s="208" t="s">
        <v>272</v>
      </c>
      <c r="E208" s="235" t="s">
        <v>44</v>
      </c>
      <c r="F208" s="236" t="s">
        <v>6183</v>
      </c>
      <c r="G208" s="234"/>
      <c r="H208" s="237">
        <v>1.24</v>
      </c>
      <c r="I208" s="238"/>
      <c r="J208" s="234"/>
      <c r="K208" s="234"/>
      <c r="L208" s="239"/>
      <c r="M208" s="240"/>
      <c r="N208" s="241"/>
      <c r="O208" s="241"/>
      <c r="P208" s="241"/>
      <c r="Q208" s="241"/>
      <c r="R208" s="241"/>
      <c r="S208" s="241"/>
      <c r="T208" s="242"/>
      <c r="AT208" s="243" t="s">
        <v>272</v>
      </c>
      <c r="AU208" s="243" t="s">
        <v>91</v>
      </c>
      <c r="AV208" s="15" t="s">
        <v>91</v>
      </c>
      <c r="AW208" s="15" t="s">
        <v>38</v>
      </c>
      <c r="AX208" s="15" t="s">
        <v>82</v>
      </c>
      <c r="AY208" s="243" t="s">
        <v>262</v>
      </c>
    </row>
    <row r="209" spans="1:65" s="16" customFormat="1" ht="10">
      <c r="B209" s="244"/>
      <c r="C209" s="245"/>
      <c r="D209" s="208" t="s">
        <v>272</v>
      </c>
      <c r="E209" s="246" t="s">
        <v>44</v>
      </c>
      <c r="F209" s="247" t="s">
        <v>291</v>
      </c>
      <c r="G209" s="245"/>
      <c r="H209" s="248">
        <v>1.24</v>
      </c>
      <c r="I209" s="249"/>
      <c r="J209" s="245"/>
      <c r="K209" s="245"/>
      <c r="L209" s="250"/>
      <c r="M209" s="251"/>
      <c r="N209" s="252"/>
      <c r="O209" s="252"/>
      <c r="P209" s="252"/>
      <c r="Q209" s="252"/>
      <c r="R209" s="252"/>
      <c r="S209" s="252"/>
      <c r="T209" s="253"/>
      <c r="AT209" s="254" t="s">
        <v>272</v>
      </c>
      <c r="AU209" s="254" t="s">
        <v>91</v>
      </c>
      <c r="AV209" s="16" t="s">
        <v>104</v>
      </c>
      <c r="AW209" s="16" t="s">
        <v>38</v>
      </c>
      <c r="AX209" s="16" t="s">
        <v>89</v>
      </c>
      <c r="AY209" s="254" t="s">
        <v>262</v>
      </c>
    </row>
    <row r="210" spans="1:65" s="2" customFormat="1" ht="16.5" customHeight="1">
      <c r="A210" s="37"/>
      <c r="B210" s="38"/>
      <c r="C210" s="255" t="s">
        <v>475</v>
      </c>
      <c r="D210" s="255" t="s">
        <v>633</v>
      </c>
      <c r="E210" s="256" t="s">
        <v>6263</v>
      </c>
      <c r="F210" s="257" t="s">
        <v>6264</v>
      </c>
      <c r="G210" s="258" t="s">
        <v>590</v>
      </c>
      <c r="H210" s="259">
        <v>1.24</v>
      </c>
      <c r="I210" s="260"/>
      <c r="J210" s="261">
        <f>ROUND(I210*H210,2)</f>
        <v>0</v>
      </c>
      <c r="K210" s="257" t="s">
        <v>268</v>
      </c>
      <c r="L210" s="262"/>
      <c r="M210" s="263" t="s">
        <v>44</v>
      </c>
      <c r="N210" s="264" t="s">
        <v>53</v>
      </c>
      <c r="O210" s="67"/>
      <c r="P210" s="204">
        <f>O210*H210</f>
        <v>0</v>
      </c>
      <c r="Q210" s="204">
        <v>4.45E-3</v>
      </c>
      <c r="R210" s="204">
        <f>Q210*H210</f>
        <v>5.5180000000000003E-3</v>
      </c>
      <c r="S210" s="204">
        <v>0</v>
      </c>
      <c r="T210" s="205">
        <f>S210*H210</f>
        <v>0</v>
      </c>
      <c r="U210" s="37"/>
      <c r="V210" s="37"/>
      <c r="W210" s="37"/>
      <c r="X210" s="37"/>
      <c r="Y210" s="37"/>
      <c r="Z210" s="37"/>
      <c r="AA210" s="37"/>
      <c r="AB210" s="37"/>
      <c r="AC210" s="37"/>
      <c r="AD210" s="37"/>
      <c r="AE210" s="37"/>
      <c r="AR210" s="206" t="s">
        <v>351</v>
      </c>
      <c r="AT210" s="206" t="s">
        <v>633</v>
      </c>
      <c r="AU210" s="206" t="s">
        <v>91</v>
      </c>
      <c r="AY210" s="19" t="s">
        <v>262</v>
      </c>
      <c r="BE210" s="207">
        <f>IF(N210="základní",J210,0)</f>
        <v>0</v>
      </c>
      <c r="BF210" s="207">
        <f>IF(N210="snížená",J210,0)</f>
        <v>0</v>
      </c>
      <c r="BG210" s="207">
        <f>IF(N210="zákl. přenesená",J210,0)</f>
        <v>0</v>
      </c>
      <c r="BH210" s="207">
        <f>IF(N210="sníž. přenesená",J210,0)</f>
        <v>0</v>
      </c>
      <c r="BI210" s="207">
        <f>IF(N210="nulová",J210,0)</f>
        <v>0</v>
      </c>
      <c r="BJ210" s="19" t="s">
        <v>89</v>
      </c>
      <c r="BK210" s="207">
        <f>ROUND(I210*H210,2)</f>
        <v>0</v>
      </c>
      <c r="BL210" s="19" t="s">
        <v>104</v>
      </c>
      <c r="BM210" s="206" t="s">
        <v>733</v>
      </c>
    </row>
    <row r="211" spans="1:65" s="15" customFormat="1" ht="10">
      <c r="B211" s="233"/>
      <c r="C211" s="234"/>
      <c r="D211" s="208" t="s">
        <v>272</v>
      </c>
      <c r="E211" s="235" t="s">
        <v>44</v>
      </c>
      <c r="F211" s="236" t="s">
        <v>6183</v>
      </c>
      <c r="G211" s="234"/>
      <c r="H211" s="237">
        <v>1.24</v>
      </c>
      <c r="I211" s="238"/>
      <c r="J211" s="234"/>
      <c r="K211" s="234"/>
      <c r="L211" s="239"/>
      <c r="M211" s="240"/>
      <c r="N211" s="241"/>
      <c r="O211" s="241"/>
      <c r="P211" s="241"/>
      <c r="Q211" s="241"/>
      <c r="R211" s="241"/>
      <c r="S211" s="241"/>
      <c r="T211" s="242"/>
      <c r="AT211" s="243" t="s">
        <v>272</v>
      </c>
      <c r="AU211" s="243" t="s">
        <v>91</v>
      </c>
      <c r="AV211" s="15" t="s">
        <v>91</v>
      </c>
      <c r="AW211" s="15" t="s">
        <v>38</v>
      </c>
      <c r="AX211" s="15" t="s">
        <v>82</v>
      </c>
      <c r="AY211" s="243" t="s">
        <v>262</v>
      </c>
    </row>
    <row r="212" spans="1:65" s="16" customFormat="1" ht="10">
      <c r="B212" s="244"/>
      <c r="C212" s="245"/>
      <c r="D212" s="208" t="s">
        <v>272</v>
      </c>
      <c r="E212" s="246" t="s">
        <v>44</v>
      </c>
      <c r="F212" s="247" t="s">
        <v>291</v>
      </c>
      <c r="G212" s="245"/>
      <c r="H212" s="248">
        <v>1.24</v>
      </c>
      <c r="I212" s="249"/>
      <c r="J212" s="245"/>
      <c r="K212" s="245"/>
      <c r="L212" s="250"/>
      <c r="M212" s="251"/>
      <c r="N212" s="252"/>
      <c r="O212" s="252"/>
      <c r="P212" s="252"/>
      <c r="Q212" s="252"/>
      <c r="R212" s="252"/>
      <c r="S212" s="252"/>
      <c r="T212" s="253"/>
      <c r="AT212" s="254" t="s">
        <v>272</v>
      </c>
      <c r="AU212" s="254" t="s">
        <v>91</v>
      </c>
      <c r="AV212" s="16" t="s">
        <v>104</v>
      </c>
      <c r="AW212" s="16" t="s">
        <v>38</v>
      </c>
      <c r="AX212" s="16" t="s">
        <v>89</v>
      </c>
      <c r="AY212" s="254" t="s">
        <v>262</v>
      </c>
    </row>
    <row r="213" spans="1:65" s="2" customFormat="1" ht="16.5" customHeight="1">
      <c r="A213" s="37"/>
      <c r="B213" s="38"/>
      <c r="C213" s="195" t="s">
        <v>7</v>
      </c>
      <c r="D213" s="195" t="s">
        <v>264</v>
      </c>
      <c r="E213" s="196" t="s">
        <v>6265</v>
      </c>
      <c r="F213" s="197" t="s">
        <v>6266</v>
      </c>
      <c r="G213" s="198" t="s">
        <v>518</v>
      </c>
      <c r="H213" s="199">
        <v>1</v>
      </c>
      <c r="I213" s="200"/>
      <c r="J213" s="201">
        <f>ROUND(I213*H213,2)</f>
        <v>0</v>
      </c>
      <c r="K213" s="197" t="s">
        <v>268</v>
      </c>
      <c r="L213" s="42"/>
      <c r="M213" s="202" t="s">
        <v>44</v>
      </c>
      <c r="N213" s="203" t="s">
        <v>53</v>
      </c>
      <c r="O213" s="67"/>
      <c r="P213" s="204">
        <f>O213*H213</f>
        <v>0</v>
      </c>
      <c r="Q213" s="204">
        <v>1.0186000000000001E-2</v>
      </c>
      <c r="R213" s="204">
        <f>Q213*H213</f>
        <v>1.0186000000000001E-2</v>
      </c>
      <c r="S213" s="204">
        <v>0</v>
      </c>
      <c r="T213" s="205">
        <f>S213*H213</f>
        <v>0</v>
      </c>
      <c r="U213" s="37"/>
      <c r="V213" s="37"/>
      <c r="W213" s="37"/>
      <c r="X213" s="37"/>
      <c r="Y213" s="37"/>
      <c r="Z213" s="37"/>
      <c r="AA213" s="37"/>
      <c r="AB213" s="37"/>
      <c r="AC213" s="37"/>
      <c r="AD213" s="37"/>
      <c r="AE213" s="37"/>
      <c r="AR213" s="206" t="s">
        <v>104</v>
      </c>
      <c r="AT213" s="206" t="s">
        <v>264</v>
      </c>
      <c r="AU213" s="206" t="s">
        <v>91</v>
      </c>
      <c r="AY213" s="19" t="s">
        <v>262</v>
      </c>
      <c r="BE213" s="207">
        <f>IF(N213="základní",J213,0)</f>
        <v>0</v>
      </c>
      <c r="BF213" s="207">
        <f>IF(N213="snížená",J213,0)</f>
        <v>0</v>
      </c>
      <c r="BG213" s="207">
        <f>IF(N213="zákl. přenesená",J213,0)</f>
        <v>0</v>
      </c>
      <c r="BH213" s="207">
        <f>IF(N213="sníž. přenesená",J213,0)</f>
        <v>0</v>
      </c>
      <c r="BI213" s="207">
        <f>IF(N213="nulová",J213,0)</f>
        <v>0</v>
      </c>
      <c r="BJ213" s="19" t="s">
        <v>89</v>
      </c>
      <c r="BK213" s="207">
        <f>ROUND(I213*H213,2)</f>
        <v>0</v>
      </c>
      <c r="BL213" s="19" t="s">
        <v>104</v>
      </c>
      <c r="BM213" s="206" t="s">
        <v>744</v>
      </c>
    </row>
    <row r="214" spans="1:65" s="2" customFormat="1" ht="36">
      <c r="A214" s="37"/>
      <c r="B214" s="38"/>
      <c r="C214" s="39"/>
      <c r="D214" s="208" t="s">
        <v>270</v>
      </c>
      <c r="E214" s="39"/>
      <c r="F214" s="209" t="s">
        <v>6267</v>
      </c>
      <c r="G214" s="39"/>
      <c r="H214" s="39"/>
      <c r="I214" s="118"/>
      <c r="J214" s="39"/>
      <c r="K214" s="39"/>
      <c r="L214" s="42"/>
      <c r="M214" s="210"/>
      <c r="N214" s="211"/>
      <c r="O214" s="67"/>
      <c r="P214" s="67"/>
      <c r="Q214" s="67"/>
      <c r="R214" s="67"/>
      <c r="S214" s="67"/>
      <c r="T214" s="68"/>
      <c r="U214" s="37"/>
      <c r="V214" s="37"/>
      <c r="W214" s="37"/>
      <c r="X214" s="37"/>
      <c r="Y214" s="37"/>
      <c r="Z214" s="37"/>
      <c r="AA214" s="37"/>
      <c r="AB214" s="37"/>
      <c r="AC214" s="37"/>
      <c r="AD214" s="37"/>
      <c r="AE214" s="37"/>
      <c r="AT214" s="19" t="s">
        <v>270</v>
      </c>
      <c r="AU214" s="19" t="s">
        <v>91</v>
      </c>
    </row>
    <row r="215" spans="1:65" s="2" customFormat="1" ht="16.5" customHeight="1">
      <c r="A215" s="37"/>
      <c r="B215" s="38"/>
      <c r="C215" s="255" t="s">
        <v>496</v>
      </c>
      <c r="D215" s="255" t="s">
        <v>633</v>
      </c>
      <c r="E215" s="256" t="s">
        <v>6268</v>
      </c>
      <c r="F215" s="257" t="s">
        <v>6269</v>
      </c>
      <c r="G215" s="258" t="s">
        <v>518</v>
      </c>
      <c r="H215" s="259">
        <v>1</v>
      </c>
      <c r="I215" s="260"/>
      <c r="J215" s="261">
        <f>ROUND(I215*H215,2)</f>
        <v>0</v>
      </c>
      <c r="K215" s="257" t="s">
        <v>268</v>
      </c>
      <c r="L215" s="262"/>
      <c r="M215" s="263" t="s">
        <v>44</v>
      </c>
      <c r="N215" s="264" t="s">
        <v>53</v>
      </c>
      <c r="O215" s="67"/>
      <c r="P215" s="204">
        <f>O215*H215</f>
        <v>0</v>
      </c>
      <c r="Q215" s="204">
        <v>0.36199999999999999</v>
      </c>
      <c r="R215" s="204">
        <f>Q215*H215</f>
        <v>0.36199999999999999</v>
      </c>
      <c r="S215" s="204">
        <v>0</v>
      </c>
      <c r="T215" s="205">
        <f>S215*H215</f>
        <v>0</v>
      </c>
      <c r="U215" s="37"/>
      <c r="V215" s="37"/>
      <c r="W215" s="37"/>
      <c r="X215" s="37"/>
      <c r="Y215" s="37"/>
      <c r="Z215" s="37"/>
      <c r="AA215" s="37"/>
      <c r="AB215" s="37"/>
      <c r="AC215" s="37"/>
      <c r="AD215" s="37"/>
      <c r="AE215" s="37"/>
      <c r="AR215" s="206" t="s">
        <v>351</v>
      </c>
      <c r="AT215" s="206" t="s">
        <v>633</v>
      </c>
      <c r="AU215" s="206" t="s">
        <v>91</v>
      </c>
      <c r="AY215" s="19" t="s">
        <v>262</v>
      </c>
      <c r="BE215" s="207">
        <f>IF(N215="základní",J215,0)</f>
        <v>0</v>
      </c>
      <c r="BF215" s="207">
        <f>IF(N215="snížená",J215,0)</f>
        <v>0</v>
      </c>
      <c r="BG215" s="207">
        <f>IF(N215="zákl. přenesená",J215,0)</f>
        <v>0</v>
      </c>
      <c r="BH215" s="207">
        <f>IF(N215="sníž. přenesená",J215,0)</f>
        <v>0</v>
      </c>
      <c r="BI215" s="207">
        <f>IF(N215="nulová",J215,0)</f>
        <v>0</v>
      </c>
      <c r="BJ215" s="19" t="s">
        <v>89</v>
      </c>
      <c r="BK215" s="207">
        <f>ROUND(I215*H215,2)</f>
        <v>0</v>
      </c>
      <c r="BL215" s="19" t="s">
        <v>104</v>
      </c>
      <c r="BM215" s="206" t="s">
        <v>903</v>
      </c>
    </row>
    <row r="216" spans="1:65" s="2" customFormat="1" ht="16.5" customHeight="1">
      <c r="A216" s="37"/>
      <c r="B216" s="38"/>
      <c r="C216" s="195" t="s">
        <v>511</v>
      </c>
      <c r="D216" s="195" t="s">
        <v>264</v>
      </c>
      <c r="E216" s="196" t="s">
        <v>6270</v>
      </c>
      <c r="F216" s="197" t="s">
        <v>6271</v>
      </c>
      <c r="G216" s="198" t="s">
        <v>518</v>
      </c>
      <c r="H216" s="199">
        <v>1</v>
      </c>
      <c r="I216" s="200"/>
      <c r="J216" s="201">
        <f>ROUND(I216*H216,2)</f>
        <v>0</v>
      </c>
      <c r="K216" s="197" t="s">
        <v>268</v>
      </c>
      <c r="L216" s="42"/>
      <c r="M216" s="202" t="s">
        <v>44</v>
      </c>
      <c r="N216" s="203" t="s">
        <v>53</v>
      </c>
      <c r="O216" s="67"/>
      <c r="P216" s="204">
        <f>O216*H216</f>
        <v>0</v>
      </c>
      <c r="Q216" s="204">
        <v>2.8538000000000001E-2</v>
      </c>
      <c r="R216" s="204">
        <f>Q216*H216</f>
        <v>2.8538000000000001E-2</v>
      </c>
      <c r="S216" s="204">
        <v>0</v>
      </c>
      <c r="T216" s="205">
        <f>S216*H216</f>
        <v>0</v>
      </c>
      <c r="U216" s="37"/>
      <c r="V216" s="37"/>
      <c r="W216" s="37"/>
      <c r="X216" s="37"/>
      <c r="Y216" s="37"/>
      <c r="Z216" s="37"/>
      <c r="AA216" s="37"/>
      <c r="AB216" s="37"/>
      <c r="AC216" s="37"/>
      <c r="AD216" s="37"/>
      <c r="AE216" s="37"/>
      <c r="AR216" s="206" t="s">
        <v>104</v>
      </c>
      <c r="AT216" s="206" t="s">
        <v>264</v>
      </c>
      <c r="AU216" s="206" t="s">
        <v>91</v>
      </c>
      <c r="AY216" s="19" t="s">
        <v>262</v>
      </c>
      <c r="BE216" s="207">
        <f>IF(N216="základní",J216,0)</f>
        <v>0</v>
      </c>
      <c r="BF216" s="207">
        <f>IF(N216="snížená",J216,0)</f>
        <v>0</v>
      </c>
      <c r="BG216" s="207">
        <f>IF(N216="zákl. přenesená",J216,0)</f>
        <v>0</v>
      </c>
      <c r="BH216" s="207">
        <f>IF(N216="sníž. přenesená",J216,0)</f>
        <v>0</v>
      </c>
      <c r="BI216" s="207">
        <f>IF(N216="nulová",J216,0)</f>
        <v>0</v>
      </c>
      <c r="BJ216" s="19" t="s">
        <v>89</v>
      </c>
      <c r="BK216" s="207">
        <f>ROUND(I216*H216,2)</f>
        <v>0</v>
      </c>
      <c r="BL216" s="19" t="s">
        <v>104</v>
      </c>
      <c r="BM216" s="206" t="s">
        <v>939</v>
      </c>
    </row>
    <row r="217" spans="1:65" s="2" customFormat="1" ht="36">
      <c r="A217" s="37"/>
      <c r="B217" s="38"/>
      <c r="C217" s="39"/>
      <c r="D217" s="208" t="s">
        <v>270</v>
      </c>
      <c r="E217" s="39"/>
      <c r="F217" s="209" t="s">
        <v>6267</v>
      </c>
      <c r="G217" s="39"/>
      <c r="H217" s="39"/>
      <c r="I217" s="118"/>
      <c r="J217" s="39"/>
      <c r="K217" s="39"/>
      <c r="L217" s="42"/>
      <c r="M217" s="210"/>
      <c r="N217" s="211"/>
      <c r="O217" s="67"/>
      <c r="P217" s="67"/>
      <c r="Q217" s="67"/>
      <c r="R217" s="67"/>
      <c r="S217" s="67"/>
      <c r="T217" s="68"/>
      <c r="U217" s="37"/>
      <c r="V217" s="37"/>
      <c r="W217" s="37"/>
      <c r="X217" s="37"/>
      <c r="Y217" s="37"/>
      <c r="Z217" s="37"/>
      <c r="AA217" s="37"/>
      <c r="AB217" s="37"/>
      <c r="AC217" s="37"/>
      <c r="AD217" s="37"/>
      <c r="AE217" s="37"/>
      <c r="AT217" s="19" t="s">
        <v>270</v>
      </c>
      <c r="AU217" s="19" t="s">
        <v>91</v>
      </c>
    </row>
    <row r="218" spans="1:65" s="2" customFormat="1" ht="16.5" customHeight="1">
      <c r="A218" s="37"/>
      <c r="B218" s="38"/>
      <c r="C218" s="255" t="s">
        <v>515</v>
      </c>
      <c r="D218" s="255" t="s">
        <v>633</v>
      </c>
      <c r="E218" s="256" t="s">
        <v>6272</v>
      </c>
      <c r="F218" s="257" t="s">
        <v>6273</v>
      </c>
      <c r="G218" s="258" t="s">
        <v>518</v>
      </c>
      <c r="H218" s="259">
        <v>1</v>
      </c>
      <c r="I218" s="260"/>
      <c r="J218" s="261">
        <f>ROUND(I218*H218,2)</f>
        <v>0</v>
      </c>
      <c r="K218" s="257" t="s">
        <v>268</v>
      </c>
      <c r="L218" s="262"/>
      <c r="M218" s="263" t="s">
        <v>44</v>
      </c>
      <c r="N218" s="264" t="s">
        <v>53</v>
      </c>
      <c r="O218" s="67"/>
      <c r="P218" s="204">
        <f>O218*H218</f>
        <v>0</v>
      </c>
      <c r="Q218" s="204">
        <v>1.6</v>
      </c>
      <c r="R218" s="204">
        <f>Q218*H218</f>
        <v>1.6</v>
      </c>
      <c r="S218" s="204">
        <v>0</v>
      </c>
      <c r="T218" s="205">
        <f>S218*H218</f>
        <v>0</v>
      </c>
      <c r="U218" s="37"/>
      <c r="V218" s="37"/>
      <c r="W218" s="37"/>
      <c r="X218" s="37"/>
      <c r="Y218" s="37"/>
      <c r="Z218" s="37"/>
      <c r="AA218" s="37"/>
      <c r="AB218" s="37"/>
      <c r="AC218" s="37"/>
      <c r="AD218" s="37"/>
      <c r="AE218" s="37"/>
      <c r="AR218" s="206" t="s">
        <v>351</v>
      </c>
      <c r="AT218" s="206" t="s">
        <v>633</v>
      </c>
      <c r="AU218" s="206" t="s">
        <v>91</v>
      </c>
      <c r="AY218" s="19" t="s">
        <v>262</v>
      </c>
      <c r="BE218" s="207">
        <f>IF(N218="základní",J218,0)</f>
        <v>0</v>
      </c>
      <c r="BF218" s="207">
        <f>IF(N218="snížená",J218,0)</f>
        <v>0</v>
      </c>
      <c r="BG218" s="207">
        <f>IF(N218="zákl. přenesená",J218,0)</f>
        <v>0</v>
      </c>
      <c r="BH218" s="207">
        <f>IF(N218="sníž. přenesená",J218,0)</f>
        <v>0</v>
      </c>
      <c r="BI218" s="207">
        <f>IF(N218="nulová",J218,0)</f>
        <v>0</v>
      </c>
      <c r="BJ218" s="19" t="s">
        <v>89</v>
      </c>
      <c r="BK218" s="207">
        <f>ROUND(I218*H218,2)</f>
        <v>0</v>
      </c>
      <c r="BL218" s="19" t="s">
        <v>104</v>
      </c>
      <c r="BM218" s="206" t="s">
        <v>955</v>
      </c>
    </row>
    <row r="219" spans="1:65" s="2" customFormat="1" ht="16.5" customHeight="1">
      <c r="A219" s="37"/>
      <c r="B219" s="38"/>
      <c r="C219" s="195" t="s">
        <v>523</v>
      </c>
      <c r="D219" s="195" t="s">
        <v>264</v>
      </c>
      <c r="E219" s="196" t="s">
        <v>6274</v>
      </c>
      <c r="F219" s="197" t="s">
        <v>6275</v>
      </c>
      <c r="G219" s="198" t="s">
        <v>518</v>
      </c>
      <c r="H219" s="199">
        <v>1</v>
      </c>
      <c r="I219" s="200"/>
      <c r="J219" s="201">
        <f>ROUND(I219*H219,2)</f>
        <v>0</v>
      </c>
      <c r="K219" s="197" t="s">
        <v>268</v>
      </c>
      <c r="L219" s="42"/>
      <c r="M219" s="202" t="s">
        <v>44</v>
      </c>
      <c r="N219" s="203" t="s">
        <v>53</v>
      </c>
      <c r="O219" s="67"/>
      <c r="P219" s="204">
        <f>O219*H219</f>
        <v>0</v>
      </c>
      <c r="Q219" s="204">
        <v>3.9273919999999997E-2</v>
      </c>
      <c r="R219" s="204">
        <f>Q219*H219</f>
        <v>3.9273919999999997E-2</v>
      </c>
      <c r="S219" s="204">
        <v>0</v>
      </c>
      <c r="T219" s="205">
        <f>S219*H219</f>
        <v>0</v>
      </c>
      <c r="U219" s="37"/>
      <c r="V219" s="37"/>
      <c r="W219" s="37"/>
      <c r="X219" s="37"/>
      <c r="Y219" s="37"/>
      <c r="Z219" s="37"/>
      <c r="AA219" s="37"/>
      <c r="AB219" s="37"/>
      <c r="AC219" s="37"/>
      <c r="AD219" s="37"/>
      <c r="AE219" s="37"/>
      <c r="AR219" s="206" t="s">
        <v>104</v>
      </c>
      <c r="AT219" s="206" t="s">
        <v>264</v>
      </c>
      <c r="AU219" s="206" t="s">
        <v>91</v>
      </c>
      <c r="AY219" s="19" t="s">
        <v>262</v>
      </c>
      <c r="BE219" s="207">
        <f>IF(N219="základní",J219,0)</f>
        <v>0</v>
      </c>
      <c r="BF219" s="207">
        <f>IF(N219="snížená",J219,0)</f>
        <v>0</v>
      </c>
      <c r="BG219" s="207">
        <f>IF(N219="zákl. přenesená",J219,0)</f>
        <v>0</v>
      </c>
      <c r="BH219" s="207">
        <f>IF(N219="sníž. přenesená",J219,0)</f>
        <v>0</v>
      </c>
      <c r="BI219" s="207">
        <f>IF(N219="nulová",J219,0)</f>
        <v>0</v>
      </c>
      <c r="BJ219" s="19" t="s">
        <v>89</v>
      </c>
      <c r="BK219" s="207">
        <f>ROUND(I219*H219,2)</f>
        <v>0</v>
      </c>
      <c r="BL219" s="19" t="s">
        <v>104</v>
      </c>
      <c r="BM219" s="206" t="s">
        <v>982</v>
      </c>
    </row>
    <row r="220" spans="1:65" s="2" customFormat="1" ht="36">
      <c r="A220" s="37"/>
      <c r="B220" s="38"/>
      <c r="C220" s="39"/>
      <c r="D220" s="208" t="s">
        <v>270</v>
      </c>
      <c r="E220" s="39"/>
      <c r="F220" s="209" t="s">
        <v>6267</v>
      </c>
      <c r="G220" s="39"/>
      <c r="H220" s="39"/>
      <c r="I220" s="118"/>
      <c r="J220" s="39"/>
      <c r="K220" s="39"/>
      <c r="L220" s="42"/>
      <c r="M220" s="210"/>
      <c r="N220" s="211"/>
      <c r="O220" s="67"/>
      <c r="P220" s="67"/>
      <c r="Q220" s="67"/>
      <c r="R220" s="67"/>
      <c r="S220" s="67"/>
      <c r="T220" s="68"/>
      <c r="U220" s="37"/>
      <c r="V220" s="37"/>
      <c r="W220" s="37"/>
      <c r="X220" s="37"/>
      <c r="Y220" s="37"/>
      <c r="Z220" s="37"/>
      <c r="AA220" s="37"/>
      <c r="AB220" s="37"/>
      <c r="AC220" s="37"/>
      <c r="AD220" s="37"/>
      <c r="AE220" s="37"/>
      <c r="AT220" s="19" t="s">
        <v>270</v>
      </c>
      <c r="AU220" s="19" t="s">
        <v>91</v>
      </c>
    </row>
    <row r="221" spans="1:65" s="2" customFormat="1" ht="16.5" customHeight="1">
      <c r="A221" s="37"/>
      <c r="B221" s="38"/>
      <c r="C221" s="255" t="s">
        <v>529</v>
      </c>
      <c r="D221" s="255" t="s">
        <v>633</v>
      </c>
      <c r="E221" s="256" t="s">
        <v>6276</v>
      </c>
      <c r="F221" s="257" t="s">
        <v>6277</v>
      </c>
      <c r="G221" s="258" t="s">
        <v>518</v>
      </c>
      <c r="H221" s="259">
        <v>1</v>
      </c>
      <c r="I221" s="260"/>
      <c r="J221" s="261">
        <f>ROUND(I221*H221,2)</f>
        <v>0</v>
      </c>
      <c r="K221" s="257" t="s">
        <v>268</v>
      </c>
      <c r="L221" s="262"/>
      <c r="M221" s="263" t="s">
        <v>44</v>
      </c>
      <c r="N221" s="264" t="s">
        <v>53</v>
      </c>
      <c r="O221" s="67"/>
      <c r="P221" s="204">
        <f>O221*H221</f>
        <v>0</v>
      </c>
      <c r="Q221" s="204">
        <v>0.44900000000000001</v>
      </c>
      <c r="R221" s="204">
        <f>Q221*H221</f>
        <v>0.44900000000000001</v>
      </c>
      <c r="S221" s="204">
        <v>0</v>
      </c>
      <c r="T221" s="205">
        <f>S221*H221</f>
        <v>0</v>
      </c>
      <c r="U221" s="37"/>
      <c r="V221" s="37"/>
      <c r="W221" s="37"/>
      <c r="X221" s="37"/>
      <c r="Y221" s="37"/>
      <c r="Z221" s="37"/>
      <c r="AA221" s="37"/>
      <c r="AB221" s="37"/>
      <c r="AC221" s="37"/>
      <c r="AD221" s="37"/>
      <c r="AE221" s="37"/>
      <c r="AR221" s="206" t="s">
        <v>351</v>
      </c>
      <c r="AT221" s="206" t="s">
        <v>633</v>
      </c>
      <c r="AU221" s="206" t="s">
        <v>91</v>
      </c>
      <c r="AY221" s="19" t="s">
        <v>262</v>
      </c>
      <c r="BE221" s="207">
        <f>IF(N221="základní",J221,0)</f>
        <v>0</v>
      </c>
      <c r="BF221" s="207">
        <f>IF(N221="snížená",J221,0)</f>
        <v>0</v>
      </c>
      <c r="BG221" s="207">
        <f>IF(N221="zákl. přenesená",J221,0)</f>
        <v>0</v>
      </c>
      <c r="BH221" s="207">
        <f>IF(N221="sníž. přenesená",J221,0)</f>
        <v>0</v>
      </c>
      <c r="BI221" s="207">
        <f>IF(N221="nulová",J221,0)</f>
        <v>0</v>
      </c>
      <c r="BJ221" s="19" t="s">
        <v>89</v>
      </c>
      <c r="BK221" s="207">
        <f>ROUND(I221*H221,2)</f>
        <v>0</v>
      </c>
      <c r="BL221" s="19" t="s">
        <v>104</v>
      </c>
      <c r="BM221" s="206" t="s">
        <v>1014</v>
      </c>
    </row>
    <row r="222" spans="1:65" s="2" customFormat="1" ht="16.5" customHeight="1">
      <c r="A222" s="37"/>
      <c r="B222" s="38"/>
      <c r="C222" s="255" t="s">
        <v>539</v>
      </c>
      <c r="D222" s="255" t="s">
        <v>633</v>
      </c>
      <c r="E222" s="256" t="s">
        <v>6278</v>
      </c>
      <c r="F222" s="257" t="s">
        <v>6279</v>
      </c>
      <c r="G222" s="258" t="s">
        <v>518</v>
      </c>
      <c r="H222" s="259">
        <v>2</v>
      </c>
      <c r="I222" s="260"/>
      <c r="J222" s="261">
        <f>ROUND(I222*H222,2)</f>
        <v>0</v>
      </c>
      <c r="K222" s="257" t="s">
        <v>268</v>
      </c>
      <c r="L222" s="262"/>
      <c r="M222" s="263" t="s">
        <v>44</v>
      </c>
      <c r="N222" s="264" t="s">
        <v>53</v>
      </c>
      <c r="O222" s="67"/>
      <c r="P222" s="204">
        <f>O222*H222</f>
        <v>0</v>
      </c>
      <c r="Q222" s="204">
        <v>2E-3</v>
      </c>
      <c r="R222" s="204">
        <f>Q222*H222</f>
        <v>4.0000000000000001E-3</v>
      </c>
      <c r="S222" s="204">
        <v>0</v>
      </c>
      <c r="T222" s="205">
        <f>S222*H222</f>
        <v>0</v>
      </c>
      <c r="U222" s="37"/>
      <c r="V222" s="37"/>
      <c r="W222" s="37"/>
      <c r="X222" s="37"/>
      <c r="Y222" s="37"/>
      <c r="Z222" s="37"/>
      <c r="AA222" s="37"/>
      <c r="AB222" s="37"/>
      <c r="AC222" s="37"/>
      <c r="AD222" s="37"/>
      <c r="AE222" s="37"/>
      <c r="AR222" s="206" t="s">
        <v>351</v>
      </c>
      <c r="AT222" s="206" t="s">
        <v>633</v>
      </c>
      <c r="AU222" s="206" t="s">
        <v>91</v>
      </c>
      <c r="AY222" s="19" t="s">
        <v>262</v>
      </c>
      <c r="BE222" s="207">
        <f>IF(N222="základní",J222,0)</f>
        <v>0</v>
      </c>
      <c r="BF222" s="207">
        <f>IF(N222="snížená",J222,0)</f>
        <v>0</v>
      </c>
      <c r="BG222" s="207">
        <f>IF(N222="zákl. přenesená",J222,0)</f>
        <v>0</v>
      </c>
      <c r="BH222" s="207">
        <f>IF(N222="sníž. přenesená",J222,0)</f>
        <v>0</v>
      </c>
      <c r="BI222" s="207">
        <f>IF(N222="nulová",J222,0)</f>
        <v>0</v>
      </c>
      <c r="BJ222" s="19" t="s">
        <v>89</v>
      </c>
      <c r="BK222" s="207">
        <f>ROUND(I222*H222,2)</f>
        <v>0</v>
      </c>
      <c r="BL222" s="19" t="s">
        <v>104</v>
      </c>
      <c r="BM222" s="206" t="s">
        <v>1028</v>
      </c>
    </row>
    <row r="223" spans="1:65" s="2" customFormat="1" ht="16.5" customHeight="1">
      <c r="A223" s="37"/>
      <c r="B223" s="38"/>
      <c r="C223" s="255" t="s">
        <v>546</v>
      </c>
      <c r="D223" s="255" t="s">
        <v>633</v>
      </c>
      <c r="E223" s="256" t="s">
        <v>6280</v>
      </c>
      <c r="F223" s="257" t="s">
        <v>6281</v>
      </c>
      <c r="G223" s="258" t="s">
        <v>518</v>
      </c>
      <c r="H223" s="259">
        <v>1</v>
      </c>
      <c r="I223" s="260"/>
      <c r="J223" s="261">
        <f>ROUND(I223*H223,2)</f>
        <v>0</v>
      </c>
      <c r="K223" s="257" t="s">
        <v>268</v>
      </c>
      <c r="L223" s="262"/>
      <c r="M223" s="263" t="s">
        <v>44</v>
      </c>
      <c r="N223" s="264" t="s">
        <v>53</v>
      </c>
      <c r="O223" s="67"/>
      <c r="P223" s="204">
        <f>O223*H223</f>
        <v>0</v>
      </c>
      <c r="Q223" s="204">
        <v>3.2000000000000001E-2</v>
      </c>
      <c r="R223" s="204">
        <f>Q223*H223</f>
        <v>3.2000000000000001E-2</v>
      </c>
      <c r="S223" s="204">
        <v>0</v>
      </c>
      <c r="T223" s="205">
        <f>S223*H223</f>
        <v>0</v>
      </c>
      <c r="U223" s="37"/>
      <c r="V223" s="37"/>
      <c r="W223" s="37"/>
      <c r="X223" s="37"/>
      <c r="Y223" s="37"/>
      <c r="Z223" s="37"/>
      <c r="AA223" s="37"/>
      <c r="AB223" s="37"/>
      <c r="AC223" s="37"/>
      <c r="AD223" s="37"/>
      <c r="AE223" s="37"/>
      <c r="AR223" s="206" t="s">
        <v>351</v>
      </c>
      <c r="AT223" s="206" t="s">
        <v>633</v>
      </c>
      <c r="AU223" s="206" t="s">
        <v>91</v>
      </c>
      <c r="AY223" s="19" t="s">
        <v>262</v>
      </c>
      <c r="BE223" s="207">
        <f>IF(N223="základní",J223,0)</f>
        <v>0</v>
      </c>
      <c r="BF223" s="207">
        <f>IF(N223="snížená",J223,0)</f>
        <v>0</v>
      </c>
      <c r="BG223" s="207">
        <f>IF(N223="zákl. přenesená",J223,0)</f>
        <v>0</v>
      </c>
      <c r="BH223" s="207">
        <f>IF(N223="sníž. přenesená",J223,0)</f>
        <v>0</v>
      </c>
      <c r="BI223" s="207">
        <f>IF(N223="nulová",J223,0)</f>
        <v>0</v>
      </c>
      <c r="BJ223" s="19" t="s">
        <v>89</v>
      </c>
      <c r="BK223" s="207">
        <f>ROUND(I223*H223,2)</f>
        <v>0</v>
      </c>
      <c r="BL223" s="19" t="s">
        <v>104</v>
      </c>
      <c r="BM223" s="206" t="s">
        <v>1038</v>
      </c>
    </row>
    <row r="224" spans="1:65" s="2" customFormat="1" ht="16.5" customHeight="1">
      <c r="A224" s="37"/>
      <c r="B224" s="38"/>
      <c r="C224" s="195" t="s">
        <v>581</v>
      </c>
      <c r="D224" s="195" t="s">
        <v>264</v>
      </c>
      <c r="E224" s="196" t="s">
        <v>1419</v>
      </c>
      <c r="F224" s="197" t="s">
        <v>1420</v>
      </c>
      <c r="G224" s="198" t="s">
        <v>518</v>
      </c>
      <c r="H224" s="199">
        <v>1</v>
      </c>
      <c r="I224" s="200"/>
      <c r="J224" s="201">
        <f>ROUND(I224*H224,2)</f>
        <v>0</v>
      </c>
      <c r="K224" s="197" t="s">
        <v>268</v>
      </c>
      <c r="L224" s="42"/>
      <c r="M224" s="202" t="s">
        <v>44</v>
      </c>
      <c r="N224" s="203" t="s">
        <v>53</v>
      </c>
      <c r="O224" s="67"/>
      <c r="P224" s="204">
        <f>O224*H224</f>
        <v>0</v>
      </c>
      <c r="Q224" s="204">
        <v>0.217338</v>
      </c>
      <c r="R224" s="204">
        <f>Q224*H224</f>
        <v>0.217338</v>
      </c>
      <c r="S224" s="204">
        <v>0</v>
      </c>
      <c r="T224" s="205">
        <f>S224*H224</f>
        <v>0</v>
      </c>
      <c r="U224" s="37"/>
      <c r="V224" s="37"/>
      <c r="W224" s="37"/>
      <c r="X224" s="37"/>
      <c r="Y224" s="37"/>
      <c r="Z224" s="37"/>
      <c r="AA224" s="37"/>
      <c r="AB224" s="37"/>
      <c r="AC224" s="37"/>
      <c r="AD224" s="37"/>
      <c r="AE224" s="37"/>
      <c r="AR224" s="206" t="s">
        <v>104</v>
      </c>
      <c r="AT224" s="206" t="s">
        <v>264</v>
      </c>
      <c r="AU224" s="206" t="s">
        <v>91</v>
      </c>
      <c r="AY224" s="19" t="s">
        <v>262</v>
      </c>
      <c r="BE224" s="207">
        <f>IF(N224="základní",J224,0)</f>
        <v>0</v>
      </c>
      <c r="BF224" s="207">
        <f>IF(N224="snížená",J224,0)</f>
        <v>0</v>
      </c>
      <c r="BG224" s="207">
        <f>IF(N224="zákl. přenesená",J224,0)</f>
        <v>0</v>
      </c>
      <c r="BH224" s="207">
        <f>IF(N224="sníž. přenesená",J224,0)</f>
        <v>0</v>
      </c>
      <c r="BI224" s="207">
        <f>IF(N224="nulová",J224,0)</f>
        <v>0</v>
      </c>
      <c r="BJ224" s="19" t="s">
        <v>89</v>
      </c>
      <c r="BK224" s="207">
        <f>ROUND(I224*H224,2)</f>
        <v>0</v>
      </c>
      <c r="BL224" s="19" t="s">
        <v>104</v>
      </c>
      <c r="BM224" s="206" t="s">
        <v>1047</v>
      </c>
    </row>
    <row r="225" spans="1:65" s="2" customFormat="1" ht="126">
      <c r="A225" s="37"/>
      <c r="B225" s="38"/>
      <c r="C225" s="39"/>
      <c r="D225" s="208" t="s">
        <v>270</v>
      </c>
      <c r="E225" s="39"/>
      <c r="F225" s="209" t="s">
        <v>1422</v>
      </c>
      <c r="G225" s="39"/>
      <c r="H225" s="39"/>
      <c r="I225" s="118"/>
      <c r="J225" s="39"/>
      <c r="K225" s="39"/>
      <c r="L225" s="42"/>
      <c r="M225" s="210"/>
      <c r="N225" s="211"/>
      <c r="O225" s="67"/>
      <c r="P225" s="67"/>
      <c r="Q225" s="67"/>
      <c r="R225" s="67"/>
      <c r="S225" s="67"/>
      <c r="T225" s="68"/>
      <c r="U225" s="37"/>
      <c r="V225" s="37"/>
      <c r="W225" s="37"/>
      <c r="X225" s="37"/>
      <c r="Y225" s="37"/>
      <c r="Z225" s="37"/>
      <c r="AA225" s="37"/>
      <c r="AB225" s="37"/>
      <c r="AC225" s="37"/>
      <c r="AD225" s="37"/>
      <c r="AE225" s="37"/>
      <c r="AT225" s="19" t="s">
        <v>270</v>
      </c>
      <c r="AU225" s="19" t="s">
        <v>91</v>
      </c>
    </row>
    <row r="226" spans="1:65" s="2" customFormat="1" ht="16.5" customHeight="1">
      <c r="A226" s="37"/>
      <c r="B226" s="38"/>
      <c r="C226" s="255" t="s">
        <v>587</v>
      </c>
      <c r="D226" s="255" t="s">
        <v>633</v>
      </c>
      <c r="E226" s="256" t="s">
        <v>6282</v>
      </c>
      <c r="F226" s="257" t="s">
        <v>6283</v>
      </c>
      <c r="G226" s="258" t="s">
        <v>518</v>
      </c>
      <c r="H226" s="259">
        <v>1</v>
      </c>
      <c r="I226" s="260"/>
      <c r="J226" s="261">
        <f>ROUND(I226*H226,2)</f>
        <v>0</v>
      </c>
      <c r="K226" s="257" t="s">
        <v>268</v>
      </c>
      <c r="L226" s="262"/>
      <c r="M226" s="263" t="s">
        <v>44</v>
      </c>
      <c r="N226" s="264" t="s">
        <v>53</v>
      </c>
      <c r="O226" s="67"/>
      <c r="P226" s="204">
        <f>O226*H226</f>
        <v>0</v>
      </c>
      <c r="Q226" s="204">
        <v>0.08</v>
      </c>
      <c r="R226" s="204">
        <f>Q226*H226</f>
        <v>0.08</v>
      </c>
      <c r="S226" s="204">
        <v>0</v>
      </c>
      <c r="T226" s="205">
        <f>S226*H226</f>
        <v>0</v>
      </c>
      <c r="U226" s="37"/>
      <c r="V226" s="37"/>
      <c r="W226" s="37"/>
      <c r="X226" s="37"/>
      <c r="Y226" s="37"/>
      <c r="Z226" s="37"/>
      <c r="AA226" s="37"/>
      <c r="AB226" s="37"/>
      <c r="AC226" s="37"/>
      <c r="AD226" s="37"/>
      <c r="AE226" s="37"/>
      <c r="AR226" s="206" t="s">
        <v>351</v>
      </c>
      <c r="AT226" s="206" t="s">
        <v>633</v>
      </c>
      <c r="AU226" s="206" t="s">
        <v>91</v>
      </c>
      <c r="AY226" s="19" t="s">
        <v>262</v>
      </c>
      <c r="BE226" s="207">
        <f>IF(N226="základní",J226,0)</f>
        <v>0</v>
      </c>
      <c r="BF226" s="207">
        <f>IF(N226="snížená",J226,0)</f>
        <v>0</v>
      </c>
      <c r="BG226" s="207">
        <f>IF(N226="zákl. přenesená",J226,0)</f>
        <v>0</v>
      </c>
      <c r="BH226" s="207">
        <f>IF(N226="sníž. přenesená",J226,0)</f>
        <v>0</v>
      </c>
      <c r="BI226" s="207">
        <f>IF(N226="nulová",J226,0)</f>
        <v>0</v>
      </c>
      <c r="BJ226" s="19" t="s">
        <v>89</v>
      </c>
      <c r="BK226" s="207">
        <f>ROUND(I226*H226,2)</f>
        <v>0</v>
      </c>
      <c r="BL226" s="19" t="s">
        <v>104</v>
      </c>
      <c r="BM226" s="206" t="s">
        <v>1059</v>
      </c>
    </row>
    <row r="227" spans="1:65" s="12" customFormat="1" ht="22.75" customHeight="1">
      <c r="B227" s="179"/>
      <c r="C227" s="180"/>
      <c r="D227" s="181" t="s">
        <v>81</v>
      </c>
      <c r="E227" s="193" t="s">
        <v>1624</v>
      </c>
      <c r="F227" s="193" t="s">
        <v>1625</v>
      </c>
      <c r="G227" s="180"/>
      <c r="H227" s="180"/>
      <c r="I227" s="183"/>
      <c r="J227" s="194">
        <f>BK227</f>
        <v>0</v>
      </c>
      <c r="K227" s="180"/>
      <c r="L227" s="185"/>
      <c r="M227" s="186"/>
      <c r="N227" s="187"/>
      <c r="O227" s="187"/>
      <c r="P227" s="188">
        <f>SUM(P228:P229)</f>
        <v>0</v>
      </c>
      <c r="Q227" s="187"/>
      <c r="R227" s="188">
        <f>SUM(R228:R229)</f>
        <v>0</v>
      </c>
      <c r="S227" s="187"/>
      <c r="T227" s="189">
        <f>SUM(T228:T229)</f>
        <v>0</v>
      </c>
      <c r="AR227" s="190" t="s">
        <v>89</v>
      </c>
      <c r="AT227" s="191" t="s">
        <v>81</v>
      </c>
      <c r="AU227" s="191" t="s">
        <v>89</v>
      </c>
      <c r="AY227" s="190" t="s">
        <v>262</v>
      </c>
      <c r="BK227" s="192">
        <f>SUM(BK228:BK229)</f>
        <v>0</v>
      </c>
    </row>
    <row r="228" spans="1:65" s="2" customFormat="1" ht="21.75" customHeight="1">
      <c r="A228" s="37"/>
      <c r="B228" s="38"/>
      <c r="C228" s="195" t="s">
        <v>607</v>
      </c>
      <c r="D228" s="195" t="s">
        <v>264</v>
      </c>
      <c r="E228" s="196" t="s">
        <v>1627</v>
      </c>
      <c r="F228" s="197" t="s">
        <v>1628</v>
      </c>
      <c r="G228" s="198" t="s">
        <v>406</v>
      </c>
      <c r="H228" s="199">
        <v>40.392000000000003</v>
      </c>
      <c r="I228" s="200"/>
      <c r="J228" s="201">
        <f>ROUND(I228*H228,2)</f>
        <v>0</v>
      </c>
      <c r="K228" s="197" t="s">
        <v>268</v>
      </c>
      <c r="L228" s="42"/>
      <c r="M228" s="202" t="s">
        <v>44</v>
      </c>
      <c r="N228" s="203" t="s">
        <v>53</v>
      </c>
      <c r="O228" s="67"/>
      <c r="P228" s="204">
        <f>O228*H228</f>
        <v>0</v>
      </c>
      <c r="Q228" s="204">
        <v>0</v>
      </c>
      <c r="R228" s="204">
        <f>Q228*H228</f>
        <v>0</v>
      </c>
      <c r="S228" s="204">
        <v>0</v>
      </c>
      <c r="T228" s="205">
        <f>S228*H228</f>
        <v>0</v>
      </c>
      <c r="U228" s="37"/>
      <c r="V228" s="37"/>
      <c r="W228" s="37"/>
      <c r="X228" s="37"/>
      <c r="Y228" s="37"/>
      <c r="Z228" s="37"/>
      <c r="AA228" s="37"/>
      <c r="AB228" s="37"/>
      <c r="AC228" s="37"/>
      <c r="AD228" s="37"/>
      <c r="AE228" s="37"/>
      <c r="AR228" s="206" t="s">
        <v>104</v>
      </c>
      <c r="AT228" s="206" t="s">
        <v>264</v>
      </c>
      <c r="AU228" s="206" t="s">
        <v>91</v>
      </c>
      <c r="AY228" s="19" t="s">
        <v>262</v>
      </c>
      <c r="BE228" s="207">
        <f>IF(N228="základní",J228,0)</f>
        <v>0</v>
      </c>
      <c r="BF228" s="207">
        <f>IF(N228="snížená",J228,0)</f>
        <v>0</v>
      </c>
      <c r="BG228" s="207">
        <f>IF(N228="zákl. přenesená",J228,0)</f>
        <v>0</v>
      </c>
      <c r="BH228" s="207">
        <f>IF(N228="sníž. přenesená",J228,0)</f>
        <v>0</v>
      </c>
      <c r="BI228" s="207">
        <f>IF(N228="nulová",J228,0)</f>
        <v>0</v>
      </c>
      <c r="BJ228" s="19" t="s">
        <v>89</v>
      </c>
      <c r="BK228" s="207">
        <f>ROUND(I228*H228,2)</f>
        <v>0</v>
      </c>
      <c r="BL228" s="19" t="s">
        <v>104</v>
      </c>
      <c r="BM228" s="206" t="s">
        <v>1071</v>
      </c>
    </row>
    <row r="229" spans="1:65" s="2" customFormat="1" ht="54">
      <c r="A229" s="37"/>
      <c r="B229" s="38"/>
      <c r="C229" s="39"/>
      <c r="D229" s="208" t="s">
        <v>270</v>
      </c>
      <c r="E229" s="39"/>
      <c r="F229" s="209" t="s">
        <v>1630</v>
      </c>
      <c r="G229" s="39"/>
      <c r="H229" s="39"/>
      <c r="I229" s="118"/>
      <c r="J229" s="39"/>
      <c r="K229" s="39"/>
      <c r="L229" s="42"/>
      <c r="M229" s="210"/>
      <c r="N229" s="211"/>
      <c r="O229" s="67"/>
      <c r="P229" s="67"/>
      <c r="Q229" s="67"/>
      <c r="R229" s="67"/>
      <c r="S229" s="67"/>
      <c r="T229" s="68"/>
      <c r="U229" s="37"/>
      <c r="V229" s="37"/>
      <c r="W229" s="37"/>
      <c r="X229" s="37"/>
      <c r="Y229" s="37"/>
      <c r="Z229" s="37"/>
      <c r="AA229" s="37"/>
      <c r="AB229" s="37"/>
      <c r="AC229" s="37"/>
      <c r="AD229" s="37"/>
      <c r="AE229" s="37"/>
      <c r="AT229" s="19" t="s">
        <v>270</v>
      </c>
      <c r="AU229" s="19" t="s">
        <v>91</v>
      </c>
    </row>
    <row r="230" spans="1:65" s="12" customFormat="1" ht="25.9" customHeight="1">
      <c r="B230" s="179"/>
      <c r="C230" s="180"/>
      <c r="D230" s="181" t="s">
        <v>81</v>
      </c>
      <c r="E230" s="182" t="s">
        <v>1655</v>
      </c>
      <c r="F230" s="182" t="s">
        <v>1656</v>
      </c>
      <c r="G230" s="180"/>
      <c r="H230" s="180"/>
      <c r="I230" s="183"/>
      <c r="J230" s="184">
        <f>BK230</f>
        <v>0</v>
      </c>
      <c r="K230" s="180"/>
      <c r="L230" s="185"/>
      <c r="M230" s="186"/>
      <c r="N230" s="187"/>
      <c r="O230" s="187"/>
      <c r="P230" s="188">
        <f>P231+P252+P354+P498+P687+P832+P878+P902</f>
        <v>0</v>
      </c>
      <c r="Q230" s="187"/>
      <c r="R230" s="188">
        <f>R231+R252+R354+R498+R687+R832+R878+R902</f>
        <v>6.8609702570999991</v>
      </c>
      <c r="S230" s="187"/>
      <c r="T230" s="189">
        <f>T231+T252+T354+T498+T687+T832+T878+T902</f>
        <v>0</v>
      </c>
      <c r="AR230" s="190" t="s">
        <v>91</v>
      </c>
      <c r="AT230" s="191" t="s">
        <v>81</v>
      </c>
      <c r="AU230" s="191" t="s">
        <v>82</v>
      </c>
      <c r="AY230" s="190" t="s">
        <v>262</v>
      </c>
      <c r="BK230" s="192">
        <f>BK231+BK252+BK354+BK498+BK687+BK832+BK878+BK902</f>
        <v>0</v>
      </c>
    </row>
    <row r="231" spans="1:65" s="12" customFormat="1" ht="22.75" customHeight="1">
      <c r="B231" s="179"/>
      <c r="C231" s="180"/>
      <c r="D231" s="181" t="s">
        <v>81</v>
      </c>
      <c r="E231" s="193" t="s">
        <v>1657</v>
      </c>
      <c r="F231" s="193" t="s">
        <v>1658</v>
      </c>
      <c r="G231" s="180"/>
      <c r="H231" s="180"/>
      <c r="I231" s="183"/>
      <c r="J231" s="194">
        <f>BK231</f>
        <v>0</v>
      </c>
      <c r="K231" s="180"/>
      <c r="L231" s="185"/>
      <c r="M231" s="186"/>
      <c r="N231" s="187"/>
      <c r="O231" s="187"/>
      <c r="P231" s="188">
        <f>SUM(P232:P251)</f>
        <v>0</v>
      </c>
      <c r="Q231" s="187"/>
      <c r="R231" s="188">
        <f>SUM(R232:R251)</f>
        <v>3.5884799999999998E-3</v>
      </c>
      <c r="S231" s="187"/>
      <c r="T231" s="189">
        <f>SUM(T232:T251)</f>
        <v>0</v>
      </c>
      <c r="AR231" s="190" t="s">
        <v>91</v>
      </c>
      <c r="AT231" s="191" t="s">
        <v>81</v>
      </c>
      <c r="AU231" s="191" t="s">
        <v>89</v>
      </c>
      <c r="AY231" s="190" t="s">
        <v>262</v>
      </c>
      <c r="BK231" s="192">
        <f>SUM(BK232:BK251)</f>
        <v>0</v>
      </c>
    </row>
    <row r="232" spans="1:65" s="2" customFormat="1" ht="21.75" customHeight="1">
      <c r="A232" s="37"/>
      <c r="B232" s="38"/>
      <c r="C232" s="195" t="s">
        <v>619</v>
      </c>
      <c r="D232" s="195" t="s">
        <v>264</v>
      </c>
      <c r="E232" s="196" t="s">
        <v>6284</v>
      </c>
      <c r="F232" s="197" t="s">
        <v>6285</v>
      </c>
      <c r="G232" s="198" t="s">
        <v>518</v>
      </c>
      <c r="H232" s="199">
        <v>12</v>
      </c>
      <c r="I232" s="200"/>
      <c r="J232" s="201">
        <f>ROUND(I232*H232,2)</f>
        <v>0</v>
      </c>
      <c r="K232" s="197" t="s">
        <v>268</v>
      </c>
      <c r="L232" s="42"/>
      <c r="M232" s="202" t="s">
        <v>44</v>
      </c>
      <c r="N232" s="203" t="s">
        <v>53</v>
      </c>
      <c r="O232" s="67"/>
      <c r="P232" s="204">
        <f>O232*H232</f>
        <v>0</v>
      </c>
      <c r="Q232" s="204">
        <v>2.9903999999999998E-4</v>
      </c>
      <c r="R232" s="204">
        <f>Q232*H232</f>
        <v>3.5884799999999998E-3</v>
      </c>
      <c r="S232" s="204">
        <v>0</v>
      </c>
      <c r="T232" s="205">
        <f>S232*H232</f>
        <v>0</v>
      </c>
      <c r="U232" s="37"/>
      <c r="V232" s="37"/>
      <c r="W232" s="37"/>
      <c r="X232" s="37"/>
      <c r="Y232" s="37"/>
      <c r="Z232" s="37"/>
      <c r="AA232" s="37"/>
      <c r="AB232" s="37"/>
      <c r="AC232" s="37"/>
      <c r="AD232" s="37"/>
      <c r="AE232" s="37"/>
      <c r="AR232" s="206" t="s">
        <v>442</v>
      </c>
      <c r="AT232" s="206" t="s">
        <v>264</v>
      </c>
      <c r="AU232" s="206" t="s">
        <v>91</v>
      </c>
      <c r="AY232" s="19" t="s">
        <v>262</v>
      </c>
      <c r="BE232" s="207">
        <f>IF(N232="základní",J232,0)</f>
        <v>0</v>
      </c>
      <c r="BF232" s="207">
        <f>IF(N232="snížená",J232,0)</f>
        <v>0</v>
      </c>
      <c r="BG232" s="207">
        <f>IF(N232="zákl. přenesená",J232,0)</f>
        <v>0</v>
      </c>
      <c r="BH232" s="207">
        <f>IF(N232="sníž. přenesená",J232,0)</f>
        <v>0</v>
      </c>
      <c r="BI232" s="207">
        <f>IF(N232="nulová",J232,0)</f>
        <v>0</v>
      </c>
      <c r="BJ232" s="19" t="s">
        <v>89</v>
      </c>
      <c r="BK232" s="207">
        <f>ROUND(I232*H232,2)</f>
        <v>0</v>
      </c>
      <c r="BL232" s="19" t="s">
        <v>442</v>
      </c>
      <c r="BM232" s="206" t="s">
        <v>1081</v>
      </c>
    </row>
    <row r="233" spans="1:65" s="15" customFormat="1" ht="10">
      <c r="B233" s="233"/>
      <c r="C233" s="234"/>
      <c r="D233" s="208" t="s">
        <v>272</v>
      </c>
      <c r="E233" s="235" t="s">
        <v>44</v>
      </c>
      <c r="F233" s="236" t="s">
        <v>6286</v>
      </c>
      <c r="G233" s="234"/>
      <c r="H233" s="237">
        <v>1</v>
      </c>
      <c r="I233" s="238"/>
      <c r="J233" s="234"/>
      <c r="K233" s="234"/>
      <c r="L233" s="239"/>
      <c r="M233" s="240"/>
      <c r="N233" s="241"/>
      <c r="O233" s="241"/>
      <c r="P233" s="241"/>
      <c r="Q233" s="241"/>
      <c r="R233" s="241"/>
      <c r="S233" s="241"/>
      <c r="T233" s="242"/>
      <c r="AT233" s="243" t="s">
        <v>272</v>
      </c>
      <c r="AU233" s="243" t="s">
        <v>91</v>
      </c>
      <c r="AV233" s="15" t="s">
        <v>91</v>
      </c>
      <c r="AW233" s="15" t="s">
        <v>38</v>
      </c>
      <c r="AX233" s="15" t="s">
        <v>82</v>
      </c>
      <c r="AY233" s="243" t="s">
        <v>262</v>
      </c>
    </row>
    <row r="234" spans="1:65" s="15" customFormat="1" ht="10">
      <c r="B234" s="233"/>
      <c r="C234" s="234"/>
      <c r="D234" s="208" t="s">
        <v>272</v>
      </c>
      <c r="E234" s="235" t="s">
        <v>44</v>
      </c>
      <c r="F234" s="236" t="s">
        <v>6287</v>
      </c>
      <c r="G234" s="234"/>
      <c r="H234" s="237">
        <v>3</v>
      </c>
      <c r="I234" s="238"/>
      <c r="J234" s="234"/>
      <c r="K234" s="234"/>
      <c r="L234" s="239"/>
      <c r="M234" s="240"/>
      <c r="N234" s="241"/>
      <c r="O234" s="241"/>
      <c r="P234" s="241"/>
      <c r="Q234" s="241"/>
      <c r="R234" s="241"/>
      <c r="S234" s="241"/>
      <c r="T234" s="242"/>
      <c r="AT234" s="243" t="s">
        <v>272</v>
      </c>
      <c r="AU234" s="243" t="s">
        <v>91</v>
      </c>
      <c r="AV234" s="15" t="s">
        <v>91</v>
      </c>
      <c r="AW234" s="15" t="s">
        <v>38</v>
      </c>
      <c r="AX234" s="15" t="s">
        <v>82</v>
      </c>
      <c r="AY234" s="243" t="s">
        <v>262</v>
      </c>
    </row>
    <row r="235" spans="1:65" s="15" customFormat="1" ht="10">
      <c r="B235" s="233"/>
      <c r="C235" s="234"/>
      <c r="D235" s="208" t="s">
        <v>272</v>
      </c>
      <c r="E235" s="235" t="s">
        <v>44</v>
      </c>
      <c r="F235" s="236" t="s">
        <v>6288</v>
      </c>
      <c r="G235" s="234"/>
      <c r="H235" s="237">
        <v>1</v>
      </c>
      <c r="I235" s="238"/>
      <c r="J235" s="234"/>
      <c r="K235" s="234"/>
      <c r="L235" s="239"/>
      <c r="M235" s="240"/>
      <c r="N235" s="241"/>
      <c r="O235" s="241"/>
      <c r="P235" s="241"/>
      <c r="Q235" s="241"/>
      <c r="R235" s="241"/>
      <c r="S235" s="241"/>
      <c r="T235" s="242"/>
      <c r="AT235" s="243" t="s">
        <v>272</v>
      </c>
      <c r="AU235" s="243" t="s">
        <v>91</v>
      </c>
      <c r="AV235" s="15" t="s">
        <v>91</v>
      </c>
      <c r="AW235" s="15" t="s">
        <v>38</v>
      </c>
      <c r="AX235" s="15" t="s">
        <v>82</v>
      </c>
      <c r="AY235" s="243" t="s">
        <v>262</v>
      </c>
    </row>
    <row r="236" spans="1:65" s="15" customFormat="1" ht="10">
      <c r="B236" s="233"/>
      <c r="C236" s="234"/>
      <c r="D236" s="208" t="s">
        <v>272</v>
      </c>
      <c r="E236" s="235" t="s">
        <v>44</v>
      </c>
      <c r="F236" s="236" t="s">
        <v>6287</v>
      </c>
      <c r="G236" s="234"/>
      <c r="H236" s="237">
        <v>3</v>
      </c>
      <c r="I236" s="238"/>
      <c r="J236" s="234"/>
      <c r="K236" s="234"/>
      <c r="L236" s="239"/>
      <c r="M236" s="240"/>
      <c r="N236" s="241"/>
      <c r="O236" s="241"/>
      <c r="P236" s="241"/>
      <c r="Q236" s="241"/>
      <c r="R236" s="241"/>
      <c r="S236" s="241"/>
      <c r="T236" s="242"/>
      <c r="AT236" s="243" t="s">
        <v>272</v>
      </c>
      <c r="AU236" s="243" t="s">
        <v>91</v>
      </c>
      <c r="AV236" s="15" t="s">
        <v>91</v>
      </c>
      <c r="AW236" s="15" t="s">
        <v>38</v>
      </c>
      <c r="AX236" s="15" t="s">
        <v>82</v>
      </c>
      <c r="AY236" s="243" t="s">
        <v>262</v>
      </c>
    </row>
    <row r="237" spans="1:65" s="15" customFormat="1" ht="10">
      <c r="B237" s="233"/>
      <c r="C237" s="234"/>
      <c r="D237" s="208" t="s">
        <v>272</v>
      </c>
      <c r="E237" s="235" t="s">
        <v>44</v>
      </c>
      <c r="F237" s="236" t="s">
        <v>6289</v>
      </c>
      <c r="G237" s="234"/>
      <c r="H237" s="237">
        <v>2</v>
      </c>
      <c r="I237" s="238"/>
      <c r="J237" s="234"/>
      <c r="K237" s="234"/>
      <c r="L237" s="239"/>
      <c r="M237" s="240"/>
      <c r="N237" s="241"/>
      <c r="O237" s="241"/>
      <c r="P237" s="241"/>
      <c r="Q237" s="241"/>
      <c r="R237" s="241"/>
      <c r="S237" s="241"/>
      <c r="T237" s="242"/>
      <c r="AT237" s="243" t="s">
        <v>272</v>
      </c>
      <c r="AU237" s="243" t="s">
        <v>91</v>
      </c>
      <c r="AV237" s="15" t="s">
        <v>91</v>
      </c>
      <c r="AW237" s="15" t="s">
        <v>38</v>
      </c>
      <c r="AX237" s="15" t="s">
        <v>82</v>
      </c>
      <c r="AY237" s="243" t="s">
        <v>262</v>
      </c>
    </row>
    <row r="238" spans="1:65" s="15" customFormat="1" ht="10">
      <c r="B238" s="233"/>
      <c r="C238" s="234"/>
      <c r="D238" s="208" t="s">
        <v>272</v>
      </c>
      <c r="E238" s="235" t="s">
        <v>44</v>
      </c>
      <c r="F238" s="236" t="s">
        <v>6289</v>
      </c>
      <c r="G238" s="234"/>
      <c r="H238" s="237">
        <v>2</v>
      </c>
      <c r="I238" s="238"/>
      <c r="J238" s="234"/>
      <c r="K238" s="234"/>
      <c r="L238" s="239"/>
      <c r="M238" s="240"/>
      <c r="N238" s="241"/>
      <c r="O238" s="241"/>
      <c r="P238" s="241"/>
      <c r="Q238" s="241"/>
      <c r="R238" s="241"/>
      <c r="S238" s="241"/>
      <c r="T238" s="242"/>
      <c r="AT238" s="243" t="s">
        <v>272</v>
      </c>
      <c r="AU238" s="243" t="s">
        <v>91</v>
      </c>
      <c r="AV238" s="15" t="s">
        <v>91</v>
      </c>
      <c r="AW238" s="15" t="s">
        <v>38</v>
      </c>
      <c r="AX238" s="15" t="s">
        <v>82</v>
      </c>
      <c r="AY238" s="243" t="s">
        <v>262</v>
      </c>
    </row>
    <row r="239" spans="1:65" s="16" customFormat="1" ht="10">
      <c r="B239" s="244"/>
      <c r="C239" s="245"/>
      <c r="D239" s="208" t="s">
        <v>272</v>
      </c>
      <c r="E239" s="246" t="s">
        <v>44</v>
      </c>
      <c r="F239" s="247" t="s">
        <v>291</v>
      </c>
      <c r="G239" s="245"/>
      <c r="H239" s="248">
        <v>12</v>
      </c>
      <c r="I239" s="249"/>
      <c r="J239" s="245"/>
      <c r="K239" s="245"/>
      <c r="L239" s="250"/>
      <c r="M239" s="251"/>
      <c r="N239" s="252"/>
      <c r="O239" s="252"/>
      <c r="P239" s="252"/>
      <c r="Q239" s="252"/>
      <c r="R239" s="252"/>
      <c r="S239" s="252"/>
      <c r="T239" s="253"/>
      <c r="AT239" s="254" t="s">
        <v>272</v>
      </c>
      <c r="AU239" s="254" t="s">
        <v>91</v>
      </c>
      <c r="AV239" s="16" t="s">
        <v>104</v>
      </c>
      <c r="AW239" s="16" t="s">
        <v>38</v>
      </c>
      <c r="AX239" s="16" t="s">
        <v>89</v>
      </c>
      <c r="AY239" s="254" t="s">
        <v>262</v>
      </c>
    </row>
    <row r="240" spans="1:65" s="2" customFormat="1" ht="16.5" customHeight="1">
      <c r="A240" s="37"/>
      <c r="B240" s="38"/>
      <c r="C240" s="255" t="s">
        <v>632</v>
      </c>
      <c r="D240" s="255" t="s">
        <v>633</v>
      </c>
      <c r="E240" s="256" t="s">
        <v>6290</v>
      </c>
      <c r="F240" s="257" t="s">
        <v>6291</v>
      </c>
      <c r="G240" s="258" t="s">
        <v>518</v>
      </c>
      <c r="H240" s="259">
        <v>5</v>
      </c>
      <c r="I240" s="260"/>
      <c r="J240" s="261">
        <f>ROUND(I240*H240,2)</f>
        <v>0</v>
      </c>
      <c r="K240" s="257" t="s">
        <v>44</v>
      </c>
      <c r="L240" s="262"/>
      <c r="M240" s="263" t="s">
        <v>44</v>
      </c>
      <c r="N240" s="264" t="s">
        <v>53</v>
      </c>
      <c r="O240" s="67"/>
      <c r="P240" s="204">
        <f>O240*H240</f>
        <v>0</v>
      </c>
      <c r="Q240" s="204">
        <v>0</v>
      </c>
      <c r="R240" s="204">
        <f>Q240*H240</f>
        <v>0</v>
      </c>
      <c r="S240" s="204">
        <v>0</v>
      </c>
      <c r="T240" s="205">
        <f>S240*H240</f>
        <v>0</v>
      </c>
      <c r="U240" s="37"/>
      <c r="V240" s="37"/>
      <c r="W240" s="37"/>
      <c r="X240" s="37"/>
      <c r="Y240" s="37"/>
      <c r="Z240" s="37"/>
      <c r="AA240" s="37"/>
      <c r="AB240" s="37"/>
      <c r="AC240" s="37"/>
      <c r="AD240" s="37"/>
      <c r="AE240" s="37"/>
      <c r="AR240" s="206" t="s">
        <v>619</v>
      </c>
      <c r="AT240" s="206" t="s">
        <v>633</v>
      </c>
      <c r="AU240" s="206" t="s">
        <v>91</v>
      </c>
      <c r="AY240" s="19" t="s">
        <v>262</v>
      </c>
      <c r="BE240" s="207">
        <f>IF(N240="základní",J240,0)</f>
        <v>0</v>
      </c>
      <c r="BF240" s="207">
        <f>IF(N240="snížená",J240,0)</f>
        <v>0</v>
      </c>
      <c r="BG240" s="207">
        <f>IF(N240="zákl. přenesená",J240,0)</f>
        <v>0</v>
      </c>
      <c r="BH240" s="207">
        <f>IF(N240="sníž. přenesená",J240,0)</f>
        <v>0</v>
      </c>
      <c r="BI240" s="207">
        <f>IF(N240="nulová",J240,0)</f>
        <v>0</v>
      </c>
      <c r="BJ240" s="19" t="s">
        <v>89</v>
      </c>
      <c r="BK240" s="207">
        <f>ROUND(I240*H240,2)</f>
        <v>0</v>
      </c>
      <c r="BL240" s="19" t="s">
        <v>442</v>
      </c>
      <c r="BM240" s="206" t="s">
        <v>1089</v>
      </c>
    </row>
    <row r="241" spans="1:65" s="15" customFormat="1" ht="10">
      <c r="B241" s="233"/>
      <c r="C241" s="234"/>
      <c r="D241" s="208" t="s">
        <v>272</v>
      </c>
      <c r="E241" s="235" t="s">
        <v>44</v>
      </c>
      <c r="F241" s="236" t="s">
        <v>6286</v>
      </c>
      <c r="G241" s="234"/>
      <c r="H241" s="237">
        <v>1</v>
      </c>
      <c r="I241" s="238"/>
      <c r="J241" s="234"/>
      <c r="K241" s="234"/>
      <c r="L241" s="239"/>
      <c r="M241" s="240"/>
      <c r="N241" s="241"/>
      <c r="O241" s="241"/>
      <c r="P241" s="241"/>
      <c r="Q241" s="241"/>
      <c r="R241" s="241"/>
      <c r="S241" s="241"/>
      <c r="T241" s="242"/>
      <c r="AT241" s="243" t="s">
        <v>272</v>
      </c>
      <c r="AU241" s="243" t="s">
        <v>91</v>
      </c>
      <c r="AV241" s="15" t="s">
        <v>91</v>
      </c>
      <c r="AW241" s="15" t="s">
        <v>38</v>
      </c>
      <c r="AX241" s="15" t="s">
        <v>82</v>
      </c>
      <c r="AY241" s="243" t="s">
        <v>262</v>
      </c>
    </row>
    <row r="242" spans="1:65" s="15" customFormat="1" ht="10">
      <c r="B242" s="233"/>
      <c r="C242" s="234"/>
      <c r="D242" s="208" t="s">
        <v>272</v>
      </c>
      <c r="E242" s="235" t="s">
        <v>44</v>
      </c>
      <c r="F242" s="236" t="s">
        <v>6287</v>
      </c>
      <c r="G242" s="234"/>
      <c r="H242" s="237">
        <v>3</v>
      </c>
      <c r="I242" s="238"/>
      <c r="J242" s="234"/>
      <c r="K242" s="234"/>
      <c r="L242" s="239"/>
      <c r="M242" s="240"/>
      <c r="N242" s="241"/>
      <c r="O242" s="241"/>
      <c r="P242" s="241"/>
      <c r="Q242" s="241"/>
      <c r="R242" s="241"/>
      <c r="S242" s="241"/>
      <c r="T242" s="242"/>
      <c r="AT242" s="243" t="s">
        <v>272</v>
      </c>
      <c r="AU242" s="243" t="s">
        <v>91</v>
      </c>
      <c r="AV242" s="15" t="s">
        <v>91</v>
      </c>
      <c r="AW242" s="15" t="s">
        <v>38</v>
      </c>
      <c r="AX242" s="15" t="s">
        <v>82</v>
      </c>
      <c r="AY242" s="243" t="s">
        <v>262</v>
      </c>
    </row>
    <row r="243" spans="1:65" s="15" customFormat="1" ht="10">
      <c r="B243" s="233"/>
      <c r="C243" s="234"/>
      <c r="D243" s="208" t="s">
        <v>272</v>
      </c>
      <c r="E243" s="235" t="s">
        <v>44</v>
      </c>
      <c r="F243" s="236" t="s">
        <v>6288</v>
      </c>
      <c r="G243" s="234"/>
      <c r="H243" s="237">
        <v>1</v>
      </c>
      <c r="I243" s="238"/>
      <c r="J243" s="234"/>
      <c r="K243" s="234"/>
      <c r="L243" s="239"/>
      <c r="M243" s="240"/>
      <c r="N243" s="241"/>
      <c r="O243" s="241"/>
      <c r="P243" s="241"/>
      <c r="Q243" s="241"/>
      <c r="R243" s="241"/>
      <c r="S243" s="241"/>
      <c r="T243" s="242"/>
      <c r="AT243" s="243" t="s">
        <v>272</v>
      </c>
      <c r="AU243" s="243" t="s">
        <v>91</v>
      </c>
      <c r="AV243" s="15" t="s">
        <v>91</v>
      </c>
      <c r="AW243" s="15" t="s">
        <v>38</v>
      </c>
      <c r="AX243" s="15" t="s">
        <v>82</v>
      </c>
      <c r="AY243" s="243" t="s">
        <v>262</v>
      </c>
    </row>
    <row r="244" spans="1:65" s="16" customFormat="1" ht="10">
      <c r="B244" s="244"/>
      <c r="C244" s="245"/>
      <c r="D244" s="208" t="s">
        <v>272</v>
      </c>
      <c r="E244" s="246" t="s">
        <v>44</v>
      </c>
      <c r="F244" s="247" t="s">
        <v>291</v>
      </c>
      <c r="G244" s="245"/>
      <c r="H244" s="248">
        <v>5</v>
      </c>
      <c r="I244" s="249"/>
      <c r="J244" s="245"/>
      <c r="K244" s="245"/>
      <c r="L244" s="250"/>
      <c r="M244" s="251"/>
      <c r="N244" s="252"/>
      <c r="O244" s="252"/>
      <c r="P244" s="252"/>
      <c r="Q244" s="252"/>
      <c r="R244" s="252"/>
      <c r="S244" s="252"/>
      <c r="T244" s="253"/>
      <c r="AT244" s="254" t="s">
        <v>272</v>
      </c>
      <c r="AU244" s="254" t="s">
        <v>91</v>
      </c>
      <c r="AV244" s="16" t="s">
        <v>104</v>
      </c>
      <c r="AW244" s="16" t="s">
        <v>38</v>
      </c>
      <c r="AX244" s="16" t="s">
        <v>89</v>
      </c>
      <c r="AY244" s="254" t="s">
        <v>262</v>
      </c>
    </row>
    <row r="245" spans="1:65" s="2" customFormat="1" ht="16.5" customHeight="1">
      <c r="A245" s="37"/>
      <c r="B245" s="38"/>
      <c r="C245" s="255" t="s">
        <v>638</v>
      </c>
      <c r="D245" s="255" t="s">
        <v>633</v>
      </c>
      <c r="E245" s="256" t="s">
        <v>6292</v>
      </c>
      <c r="F245" s="257" t="s">
        <v>6293</v>
      </c>
      <c r="G245" s="258" t="s">
        <v>518</v>
      </c>
      <c r="H245" s="259">
        <v>5</v>
      </c>
      <c r="I245" s="260"/>
      <c r="J245" s="261">
        <f>ROUND(I245*H245,2)</f>
        <v>0</v>
      </c>
      <c r="K245" s="257" t="s">
        <v>44</v>
      </c>
      <c r="L245" s="262"/>
      <c r="M245" s="263" t="s">
        <v>44</v>
      </c>
      <c r="N245" s="264" t="s">
        <v>53</v>
      </c>
      <c r="O245" s="67"/>
      <c r="P245" s="204">
        <f>O245*H245</f>
        <v>0</v>
      </c>
      <c r="Q245" s="204">
        <v>0</v>
      </c>
      <c r="R245" s="204">
        <f>Q245*H245</f>
        <v>0</v>
      </c>
      <c r="S245" s="204">
        <v>0</v>
      </c>
      <c r="T245" s="205">
        <f>S245*H245</f>
        <v>0</v>
      </c>
      <c r="U245" s="37"/>
      <c r="V245" s="37"/>
      <c r="W245" s="37"/>
      <c r="X245" s="37"/>
      <c r="Y245" s="37"/>
      <c r="Z245" s="37"/>
      <c r="AA245" s="37"/>
      <c r="AB245" s="37"/>
      <c r="AC245" s="37"/>
      <c r="AD245" s="37"/>
      <c r="AE245" s="37"/>
      <c r="AR245" s="206" t="s">
        <v>619</v>
      </c>
      <c r="AT245" s="206" t="s">
        <v>633</v>
      </c>
      <c r="AU245" s="206" t="s">
        <v>91</v>
      </c>
      <c r="AY245" s="19" t="s">
        <v>262</v>
      </c>
      <c r="BE245" s="207">
        <f>IF(N245="základní",J245,0)</f>
        <v>0</v>
      </c>
      <c r="BF245" s="207">
        <f>IF(N245="snížená",J245,0)</f>
        <v>0</v>
      </c>
      <c r="BG245" s="207">
        <f>IF(N245="zákl. přenesená",J245,0)</f>
        <v>0</v>
      </c>
      <c r="BH245" s="207">
        <f>IF(N245="sníž. přenesená",J245,0)</f>
        <v>0</v>
      </c>
      <c r="BI245" s="207">
        <f>IF(N245="nulová",J245,0)</f>
        <v>0</v>
      </c>
      <c r="BJ245" s="19" t="s">
        <v>89</v>
      </c>
      <c r="BK245" s="207">
        <f>ROUND(I245*H245,2)</f>
        <v>0</v>
      </c>
      <c r="BL245" s="19" t="s">
        <v>442</v>
      </c>
      <c r="BM245" s="206" t="s">
        <v>1102</v>
      </c>
    </row>
    <row r="246" spans="1:65" s="15" customFormat="1" ht="10">
      <c r="B246" s="233"/>
      <c r="C246" s="234"/>
      <c r="D246" s="208" t="s">
        <v>272</v>
      </c>
      <c r="E246" s="235" t="s">
        <v>44</v>
      </c>
      <c r="F246" s="236" t="s">
        <v>6287</v>
      </c>
      <c r="G246" s="234"/>
      <c r="H246" s="237">
        <v>3</v>
      </c>
      <c r="I246" s="238"/>
      <c r="J246" s="234"/>
      <c r="K246" s="234"/>
      <c r="L246" s="239"/>
      <c r="M246" s="240"/>
      <c r="N246" s="241"/>
      <c r="O246" s="241"/>
      <c r="P246" s="241"/>
      <c r="Q246" s="241"/>
      <c r="R246" s="241"/>
      <c r="S246" s="241"/>
      <c r="T246" s="242"/>
      <c r="AT246" s="243" t="s">
        <v>272</v>
      </c>
      <c r="AU246" s="243" t="s">
        <v>91</v>
      </c>
      <c r="AV246" s="15" t="s">
        <v>91</v>
      </c>
      <c r="AW246" s="15" t="s">
        <v>38</v>
      </c>
      <c r="AX246" s="15" t="s">
        <v>82</v>
      </c>
      <c r="AY246" s="243" t="s">
        <v>262</v>
      </c>
    </row>
    <row r="247" spans="1:65" s="15" customFormat="1" ht="10">
      <c r="B247" s="233"/>
      <c r="C247" s="234"/>
      <c r="D247" s="208" t="s">
        <v>272</v>
      </c>
      <c r="E247" s="235" t="s">
        <v>44</v>
      </c>
      <c r="F247" s="236" t="s">
        <v>6289</v>
      </c>
      <c r="G247" s="234"/>
      <c r="H247" s="237">
        <v>2</v>
      </c>
      <c r="I247" s="238"/>
      <c r="J247" s="234"/>
      <c r="K247" s="234"/>
      <c r="L247" s="239"/>
      <c r="M247" s="240"/>
      <c r="N247" s="241"/>
      <c r="O247" s="241"/>
      <c r="P247" s="241"/>
      <c r="Q247" s="241"/>
      <c r="R247" s="241"/>
      <c r="S247" s="241"/>
      <c r="T247" s="242"/>
      <c r="AT247" s="243" t="s">
        <v>272</v>
      </c>
      <c r="AU247" s="243" t="s">
        <v>91</v>
      </c>
      <c r="AV247" s="15" t="s">
        <v>91</v>
      </c>
      <c r="AW247" s="15" t="s">
        <v>38</v>
      </c>
      <c r="AX247" s="15" t="s">
        <v>82</v>
      </c>
      <c r="AY247" s="243" t="s">
        <v>262</v>
      </c>
    </row>
    <row r="248" spans="1:65" s="16" customFormat="1" ht="10">
      <c r="B248" s="244"/>
      <c r="C248" s="245"/>
      <c r="D248" s="208" t="s">
        <v>272</v>
      </c>
      <c r="E248" s="246" t="s">
        <v>44</v>
      </c>
      <c r="F248" s="247" t="s">
        <v>291</v>
      </c>
      <c r="G248" s="245"/>
      <c r="H248" s="248">
        <v>5</v>
      </c>
      <c r="I248" s="249"/>
      <c r="J248" s="245"/>
      <c r="K248" s="245"/>
      <c r="L248" s="250"/>
      <c r="M248" s="251"/>
      <c r="N248" s="252"/>
      <c r="O248" s="252"/>
      <c r="P248" s="252"/>
      <c r="Q248" s="252"/>
      <c r="R248" s="252"/>
      <c r="S248" s="252"/>
      <c r="T248" s="253"/>
      <c r="AT248" s="254" t="s">
        <v>272</v>
      </c>
      <c r="AU248" s="254" t="s">
        <v>91</v>
      </c>
      <c r="AV248" s="16" t="s">
        <v>104</v>
      </c>
      <c r="AW248" s="16" t="s">
        <v>38</v>
      </c>
      <c r="AX248" s="16" t="s">
        <v>89</v>
      </c>
      <c r="AY248" s="254" t="s">
        <v>262</v>
      </c>
    </row>
    <row r="249" spans="1:65" s="2" customFormat="1" ht="16.5" customHeight="1">
      <c r="A249" s="37"/>
      <c r="B249" s="38"/>
      <c r="C249" s="255" t="s">
        <v>648</v>
      </c>
      <c r="D249" s="255" t="s">
        <v>633</v>
      </c>
      <c r="E249" s="256" t="s">
        <v>6294</v>
      </c>
      <c r="F249" s="257" t="s">
        <v>6295</v>
      </c>
      <c r="G249" s="258" t="s">
        <v>518</v>
      </c>
      <c r="H249" s="259">
        <v>2</v>
      </c>
      <c r="I249" s="260"/>
      <c r="J249" s="261">
        <f>ROUND(I249*H249,2)</f>
        <v>0</v>
      </c>
      <c r="K249" s="257" t="s">
        <v>44</v>
      </c>
      <c r="L249" s="262"/>
      <c r="M249" s="263" t="s">
        <v>44</v>
      </c>
      <c r="N249" s="264" t="s">
        <v>53</v>
      </c>
      <c r="O249" s="67"/>
      <c r="P249" s="204">
        <f>O249*H249</f>
        <v>0</v>
      </c>
      <c r="Q249" s="204">
        <v>0</v>
      </c>
      <c r="R249" s="204">
        <f>Q249*H249</f>
        <v>0</v>
      </c>
      <c r="S249" s="204">
        <v>0</v>
      </c>
      <c r="T249" s="205">
        <f>S249*H249</f>
        <v>0</v>
      </c>
      <c r="U249" s="37"/>
      <c r="V249" s="37"/>
      <c r="W249" s="37"/>
      <c r="X249" s="37"/>
      <c r="Y249" s="37"/>
      <c r="Z249" s="37"/>
      <c r="AA249" s="37"/>
      <c r="AB249" s="37"/>
      <c r="AC249" s="37"/>
      <c r="AD249" s="37"/>
      <c r="AE249" s="37"/>
      <c r="AR249" s="206" t="s">
        <v>619</v>
      </c>
      <c r="AT249" s="206" t="s">
        <v>633</v>
      </c>
      <c r="AU249" s="206" t="s">
        <v>91</v>
      </c>
      <c r="AY249" s="19" t="s">
        <v>262</v>
      </c>
      <c r="BE249" s="207">
        <f>IF(N249="základní",J249,0)</f>
        <v>0</v>
      </c>
      <c r="BF249" s="207">
        <f>IF(N249="snížená",J249,0)</f>
        <v>0</v>
      </c>
      <c r="BG249" s="207">
        <f>IF(N249="zákl. přenesená",J249,0)</f>
        <v>0</v>
      </c>
      <c r="BH249" s="207">
        <f>IF(N249="sníž. přenesená",J249,0)</f>
        <v>0</v>
      </c>
      <c r="BI249" s="207">
        <f>IF(N249="nulová",J249,0)</f>
        <v>0</v>
      </c>
      <c r="BJ249" s="19" t="s">
        <v>89</v>
      </c>
      <c r="BK249" s="207">
        <f>ROUND(I249*H249,2)</f>
        <v>0</v>
      </c>
      <c r="BL249" s="19" t="s">
        <v>442</v>
      </c>
      <c r="BM249" s="206" t="s">
        <v>1113</v>
      </c>
    </row>
    <row r="250" spans="1:65" s="15" customFormat="1" ht="10">
      <c r="B250" s="233"/>
      <c r="C250" s="234"/>
      <c r="D250" s="208" t="s">
        <v>272</v>
      </c>
      <c r="E250" s="235" t="s">
        <v>44</v>
      </c>
      <c r="F250" s="236" t="s">
        <v>6289</v>
      </c>
      <c r="G250" s="234"/>
      <c r="H250" s="237">
        <v>2</v>
      </c>
      <c r="I250" s="238"/>
      <c r="J250" s="234"/>
      <c r="K250" s="234"/>
      <c r="L250" s="239"/>
      <c r="M250" s="240"/>
      <c r="N250" s="241"/>
      <c r="O250" s="241"/>
      <c r="P250" s="241"/>
      <c r="Q250" s="241"/>
      <c r="R250" s="241"/>
      <c r="S250" s="241"/>
      <c r="T250" s="242"/>
      <c r="AT250" s="243" t="s">
        <v>272</v>
      </c>
      <c r="AU250" s="243" t="s">
        <v>91</v>
      </c>
      <c r="AV250" s="15" t="s">
        <v>91</v>
      </c>
      <c r="AW250" s="15" t="s">
        <v>38</v>
      </c>
      <c r="AX250" s="15" t="s">
        <v>82</v>
      </c>
      <c r="AY250" s="243" t="s">
        <v>262</v>
      </c>
    </row>
    <row r="251" spans="1:65" s="16" customFormat="1" ht="10">
      <c r="B251" s="244"/>
      <c r="C251" s="245"/>
      <c r="D251" s="208" t="s">
        <v>272</v>
      </c>
      <c r="E251" s="246" t="s">
        <v>44</v>
      </c>
      <c r="F251" s="247" t="s">
        <v>291</v>
      </c>
      <c r="G251" s="245"/>
      <c r="H251" s="248">
        <v>2</v>
      </c>
      <c r="I251" s="249"/>
      <c r="J251" s="245"/>
      <c r="K251" s="245"/>
      <c r="L251" s="250"/>
      <c r="M251" s="251"/>
      <c r="N251" s="252"/>
      <c r="O251" s="252"/>
      <c r="P251" s="252"/>
      <c r="Q251" s="252"/>
      <c r="R251" s="252"/>
      <c r="S251" s="252"/>
      <c r="T251" s="253"/>
      <c r="AT251" s="254" t="s">
        <v>272</v>
      </c>
      <c r="AU251" s="254" t="s">
        <v>91</v>
      </c>
      <c r="AV251" s="16" t="s">
        <v>104</v>
      </c>
      <c r="AW251" s="16" t="s">
        <v>38</v>
      </c>
      <c r="AX251" s="16" t="s">
        <v>89</v>
      </c>
      <c r="AY251" s="254" t="s">
        <v>262</v>
      </c>
    </row>
    <row r="252" spans="1:65" s="12" customFormat="1" ht="22.75" customHeight="1">
      <c r="B252" s="179"/>
      <c r="C252" s="180"/>
      <c r="D252" s="181" t="s">
        <v>81</v>
      </c>
      <c r="E252" s="193" t="s">
        <v>1814</v>
      </c>
      <c r="F252" s="193" t="s">
        <v>1815</v>
      </c>
      <c r="G252" s="180"/>
      <c r="H252" s="180"/>
      <c r="I252" s="183"/>
      <c r="J252" s="194">
        <f>BK252</f>
        <v>0</v>
      </c>
      <c r="K252" s="180"/>
      <c r="L252" s="185"/>
      <c r="M252" s="186"/>
      <c r="N252" s="187"/>
      <c r="O252" s="187"/>
      <c r="P252" s="188">
        <f>SUM(P253:P353)</f>
        <v>0</v>
      </c>
      <c r="Q252" s="187"/>
      <c r="R252" s="188">
        <f>SUM(R253:R353)</f>
        <v>1.0075203800000001</v>
      </c>
      <c r="S252" s="187"/>
      <c r="T252" s="189">
        <f>SUM(T253:T353)</f>
        <v>0</v>
      </c>
      <c r="AR252" s="190" t="s">
        <v>91</v>
      </c>
      <c r="AT252" s="191" t="s">
        <v>81</v>
      </c>
      <c r="AU252" s="191" t="s">
        <v>89</v>
      </c>
      <c r="AY252" s="190" t="s">
        <v>262</v>
      </c>
      <c r="BK252" s="192">
        <f>SUM(BK253:BK353)</f>
        <v>0</v>
      </c>
    </row>
    <row r="253" spans="1:65" s="2" customFormat="1" ht="33" customHeight="1">
      <c r="A253" s="37"/>
      <c r="B253" s="38"/>
      <c r="C253" s="195" t="s">
        <v>657</v>
      </c>
      <c r="D253" s="195" t="s">
        <v>264</v>
      </c>
      <c r="E253" s="196" t="s">
        <v>6296</v>
      </c>
      <c r="F253" s="197" t="s">
        <v>6297</v>
      </c>
      <c r="G253" s="198" t="s">
        <v>590</v>
      </c>
      <c r="H253" s="199">
        <v>1307.0999999999999</v>
      </c>
      <c r="I253" s="200"/>
      <c r="J253" s="201">
        <f>ROUND(I253*H253,2)</f>
        <v>0</v>
      </c>
      <c r="K253" s="197" t="s">
        <v>268</v>
      </c>
      <c r="L253" s="42"/>
      <c r="M253" s="202" t="s">
        <v>44</v>
      </c>
      <c r="N253" s="203" t="s">
        <v>53</v>
      </c>
      <c r="O253" s="67"/>
      <c r="P253" s="204">
        <f>O253*H253</f>
        <v>0</v>
      </c>
      <c r="Q253" s="204">
        <v>1.9233E-4</v>
      </c>
      <c r="R253" s="204">
        <f>Q253*H253</f>
        <v>0.25139454299999997</v>
      </c>
      <c r="S253" s="204">
        <v>0</v>
      </c>
      <c r="T253" s="205">
        <f>S253*H253</f>
        <v>0</v>
      </c>
      <c r="U253" s="37"/>
      <c r="V253" s="37"/>
      <c r="W253" s="37"/>
      <c r="X253" s="37"/>
      <c r="Y253" s="37"/>
      <c r="Z253" s="37"/>
      <c r="AA253" s="37"/>
      <c r="AB253" s="37"/>
      <c r="AC253" s="37"/>
      <c r="AD253" s="37"/>
      <c r="AE253" s="37"/>
      <c r="AR253" s="206" t="s">
        <v>442</v>
      </c>
      <c r="AT253" s="206" t="s">
        <v>264</v>
      </c>
      <c r="AU253" s="206" t="s">
        <v>91</v>
      </c>
      <c r="AY253" s="19" t="s">
        <v>262</v>
      </c>
      <c r="BE253" s="207">
        <f>IF(N253="základní",J253,0)</f>
        <v>0</v>
      </c>
      <c r="BF253" s="207">
        <f>IF(N253="snížená",J253,0)</f>
        <v>0</v>
      </c>
      <c r="BG253" s="207">
        <f>IF(N253="zákl. přenesená",J253,0)</f>
        <v>0</v>
      </c>
      <c r="BH253" s="207">
        <f>IF(N253="sníž. přenesená",J253,0)</f>
        <v>0</v>
      </c>
      <c r="BI253" s="207">
        <f>IF(N253="nulová",J253,0)</f>
        <v>0</v>
      </c>
      <c r="BJ253" s="19" t="s">
        <v>89</v>
      </c>
      <c r="BK253" s="207">
        <f>ROUND(I253*H253,2)</f>
        <v>0</v>
      </c>
      <c r="BL253" s="19" t="s">
        <v>442</v>
      </c>
      <c r="BM253" s="206" t="s">
        <v>1139</v>
      </c>
    </row>
    <row r="254" spans="1:65" s="2" customFormat="1" ht="72">
      <c r="A254" s="37"/>
      <c r="B254" s="38"/>
      <c r="C254" s="39"/>
      <c r="D254" s="208" t="s">
        <v>270</v>
      </c>
      <c r="E254" s="39"/>
      <c r="F254" s="209" t="s">
        <v>6298</v>
      </c>
      <c r="G254" s="39"/>
      <c r="H254" s="39"/>
      <c r="I254" s="118"/>
      <c r="J254" s="39"/>
      <c r="K254" s="39"/>
      <c r="L254" s="42"/>
      <c r="M254" s="210"/>
      <c r="N254" s="211"/>
      <c r="O254" s="67"/>
      <c r="P254" s="67"/>
      <c r="Q254" s="67"/>
      <c r="R254" s="67"/>
      <c r="S254" s="67"/>
      <c r="T254" s="68"/>
      <c r="U254" s="37"/>
      <c r="V254" s="37"/>
      <c r="W254" s="37"/>
      <c r="X254" s="37"/>
      <c r="Y254" s="37"/>
      <c r="Z254" s="37"/>
      <c r="AA254" s="37"/>
      <c r="AB254" s="37"/>
      <c r="AC254" s="37"/>
      <c r="AD254" s="37"/>
      <c r="AE254" s="37"/>
      <c r="AT254" s="19" t="s">
        <v>270</v>
      </c>
      <c r="AU254" s="19" t="s">
        <v>91</v>
      </c>
    </row>
    <row r="255" spans="1:65" s="15" customFormat="1" ht="10">
      <c r="B255" s="233"/>
      <c r="C255" s="234"/>
      <c r="D255" s="208" t="s">
        <v>272</v>
      </c>
      <c r="E255" s="235" t="s">
        <v>44</v>
      </c>
      <c r="F255" s="236" t="s">
        <v>6299</v>
      </c>
      <c r="G255" s="234"/>
      <c r="H255" s="237">
        <v>60.7</v>
      </c>
      <c r="I255" s="238"/>
      <c r="J255" s="234"/>
      <c r="K255" s="234"/>
      <c r="L255" s="239"/>
      <c r="M255" s="240"/>
      <c r="N255" s="241"/>
      <c r="O255" s="241"/>
      <c r="P255" s="241"/>
      <c r="Q255" s="241"/>
      <c r="R255" s="241"/>
      <c r="S255" s="241"/>
      <c r="T255" s="242"/>
      <c r="AT255" s="243" t="s">
        <v>272</v>
      </c>
      <c r="AU255" s="243" t="s">
        <v>91</v>
      </c>
      <c r="AV255" s="15" t="s">
        <v>91</v>
      </c>
      <c r="AW255" s="15" t="s">
        <v>38</v>
      </c>
      <c r="AX255" s="15" t="s">
        <v>82</v>
      </c>
      <c r="AY255" s="243" t="s">
        <v>262</v>
      </c>
    </row>
    <row r="256" spans="1:65" s="15" customFormat="1" ht="10">
      <c r="B256" s="233"/>
      <c r="C256" s="234"/>
      <c r="D256" s="208" t="s">
        <v>272</v>
      </c>
      <c r="E256" s="235" t="s">
        <v>44</v>
      </c>
      <c r="F256" s="236" t="s">
        <v>6300</v>
      </c>
      <c r="G256" s="234"/>
      <c r="H256" s="237">
        <v>16</v>
      </c>
      <c r="I256" s="238"/>
      <c r="J256" s="234"/>
      <c r="K256" s="234"/>
      <c r="L256" s="239"/>
      <c r="M256" s="240"/>
      <c r="N256" s="241"/>
      <c r="O256" s="241"/>
      <c r="P256" s="241"/>
      <c r="Q256" s="241"/>
      <c r="R256" s="241"/>
      <c r="S256" s="241"/>
      <c r="T256" s="242"/>
      <c r="AT256" s="243" t="s">
        <v>272</v>
      </c>
      <c r="AU256" s="243" t="s">
        <v>91</v>
      </c>
      <c r="AV256" s="15" t="s">
        <v>91</v>
      </c>
      <c r="AW256" s="15" t="s">
        <v>38</v>
      </c>
      <c r="AX256" s="15" t="s">
        <v>82</v>
      </c>
      <c r="AY256" s="243" t="s">
        <v>262</v>
      </c>
    </row>
    <row r="257" spans="2:51" s="15" customFormat="1" ht="10">
      <c r="B257" s="233"/>
      <c r="C257" s="234"/>
      <c r="D257" s="208" t="s">
        <v>272</v>
      </c>
      <c r="E257" s="235" t="s">
        <v>44</v>
      </c>
      <c r="F257" s="236" t="s">
        <v>6301</v>
      </c>
      <c r="G257" s="234"/>
      <c r="H257" s="237">
        <v>95</v>
      </c>
      <c r="I257" s="238"/>
      <c r="J257" s="234"/>
      <c r="K257" s="234"/>
      <c r="L257" s="239"/>
      <c r="M257" s="240"/>
      <c r="N257" s="241"/>
      <c r="O257" s="241"/>
      <c r="P257" s="241"/>
      <c r="Q257" s="241"/>
      <c r="R257" s="241"/>
      <c r="S257" s="241"/>
      <c r="T257" s="242"/>
      <c r="AT257" s="243" t="s">
        <v>272</v>
      </c>
      <c r="AU257" s="243" t="s">
        <v>91</v>
      </c>
      <c r="AV257" s="15" t="s">
        <v>91</v>
      </c>
      <c r="AW257" s="15" t="s">
        <v>38</v>
      </c>
      <c r="AX257" s="15" t="s">
        <v>82</v>
      </c>
      <c r="AY257" s="243" t="s">
        <v>262</v>
      </c>
    </row>
    <row r="258" spans="2:51" s="15" customFormat="1" ht="10">
      <c r="B258" s="233"/>
      <c r="C258" s="234"/>
      <c r="D258" s="208" t="s">
        <v>272</v>
      </c>
      <c r="E258" s="235" t="s">
        <v>44</v>
      </c>
      <c r="F258" s="236" t="s">
        <v>6302</v>
      </c>
      <c r="G258" s="234"/>
      <c r="H258" s="237">
        <v>113.2</v>
      </c>
      <c r="I258" s="238"/>
      <c r="J258" s="234"/>
      <c r="K258" s="234"/>
      <c r="L258" s="239"/>
      <c r="M258" s="240"/>
      <c r="N258" s="241"/>
      <c r="O258" s="241"/>
      <c r="P258" s="241"/>
      <c r="Q258" s="241"/>
      <c r="R258" s="241"/>
      <c r="S258" s="241"/>
      <c r="T258" s="242"/>
      <c r="AT258" s="243" t="s">
        <v>272</v>
      </c>
      <c r="AU258" s="243" t="s">
        <v>91</v>
      </c>
      <c r="AV258" s="15" t="s">
        <v>91</v>
      </c>
      <c r="AW258" s="15" t="s">
        <v>38</v>
      </c>
      <c r="AX258" s="15" t="s">
        <v>82</v>
      </c>
      <c r="AY258" s="243" t="s">
        <v>262</v>
      </c>
    </row>
    <row r="259" spans="2:51" s="15" customFormat="1" ht="10">
      <c r="B259" s="233"/>
      <c r="C259" s="234"/>
      <c r="D259" s="208" t="s">
        <v>272</v>
      </c>
      <c r="E259" s="235" t="s">
        <v>44</v>
      </c>
      <c r="F259" s="236" t="s">
        <v>6303</v>
      </c>
      <c r="G259" s="234"/>
      <c r="H259" s="237">
        <v>16</v>
      </c>
      <c r="I259" s="238"/>
      <c r="J259" s="234"/>
      <c r="K259" s="234"/>
      <c r="L259" s="239"/>
      <c r="M259" s="240"/>
      <c r="N259" s="241"/>
      <c r="O259" s="241"/>
      <c r="P259" s="241"/>
      <c r="Q259" s="241"/>
      <c r="R259" s="241"/>
      <c r="S259" s="241"/>
      <c r="T259" s="242"/>
      <c r="AT259" s="243" t="s">
        <v>272</v>
      </c>
      <c r="AU259" s="243" t="s">
        <v>91</v>
      </c>
      <c r="AV259" s="15" t="s">
        <v>91</v>
      </c>
      <c r="AW259" s="15" t="s">
        <v>38</v>
      </c>
      <c r="AX259" s="15" t="s">
        <v>82</v>
      </c>
      <c r="AY259" s="243" t="s">
        <v>262</v>
      </c>
    </row>
    <row r="260" spans="2:51" s="15" customFormat="1" ht="10">
      <c r="B260" s="233"/>
      <c r="C260" s="234"/>
      <c r="D260" s="208" t="s">
        <v>272</v>
      </c>
      <c r="E260" s="235" t="s">
        <v>44</v>
      </c>
      <c r="F260" s="236" t="s">
        <v>6304</v>
      </c>
      <c r="G260" s="234"/>
      <c r="H260" s="237">
        <v>8.8000000000000007</v>
      </c>
      <c r="I260" s="238"/>
      <c r="J260" s="234"/>
      <c r="K260" s="234"/>
      <c r="L260" s="239"/>
      <c r="M260" s="240"/>
      <c r="N260" s="241"/>
      <c r="O260" s="241"/>
      <c r="P260" s="241"/>
      <c r="Q260" s="241"/>
      <c r="R260" s="241"/>
      <c r="S260" s="241"/>
      <c r="T260" s="242"/>
      <c r="AT260" s="243" t="s">
        <v>272</v>
      </c>
      <c r="AU260" s="243" t="s">
        <v>91</v>
      </c>
      <c r="AV260" s="15" t="s">
        <v>91</v>
      </c>
      <c r="AW260" s="15" t="s">
        <v>38</v>
      </c>
      <c r="AX260" s="15" t="s">
        <v>82</v>
      </c>
      <c r="AY260" s="243" t="s">
        <v>262</v>
      </c>
    </row>
    <row r="261" spans="2:51" s="15" customFormat="1" ht="10">
      <c r="B261" s="233"/>
      <c r="C261" s="234"/>
      <c r="D261" s="208" t="s">
        <v>272</v>
      </c>
      <c r="E261" s="235" t="s">
        <v>44</v>
      </c>
      <c r="F261" s="236" t="s">
        <v>6305</v>
      </c>
      <c r="G261" s="234"/>
      <c r="H261" s="237">
        <v>113.2</v>
      </c>
      <c r="I261" s="238"/>
      <c r="J261" s="234"/>
      <c r="K261" s="234"/>
      <c r="L261" s="239"/>
      <c r="M261" s="240"/>
      <c r="N261" s="241"/>
      <c r="O261" s="241"/>
      <c r="P261" s="241"/>
      <c r="Q261" s="241"/>
      <c r="R261" s="241"/>
      <c r="S261" s="241"/>
      <c r="T261" s="242"/>
      <c r="AT261" s="243" t="s">
        <v>272</v>
      </c>
      <c r="AU261" s="243" t="s">
        <v>91</v>
      </c>
      <c r="AV261" s="15" t="s">
        <v>91</v>
      </c>
      <c r="AW261" s="15" t="s">
        <v>38</v>
      </c>
      <c r="AX261" s="15" t="s">
        <v>82</v>
      </c>
      <c r="AY261" s="243" t="s">
        <v>262</v>
      </c>
    </row>
    <row r="262" spans="2:51" s="15" customFormat="1" ht="10">
      <c r="B262" s="233"/>
      <c r="C262" s="234"/>
      <c r="D262" s="208" t="s">
        <v>272</v>
      </c>
      <c r="E262" s="235" t="s">
        <v>44</v>
      </c>
      <c r="F262" s="236" t="s">
        <v>6306</v>
      </c>
      <c r="G262" s="234"/>
      <c r="H262" s="237">
        <v>1.2</v>
      </c>
      <c r="I262" s="238"/>
      <c r="J262" s="234"/>
      <c r="K262" s="234"/>
      <c r="L262" s="239"/>
      <c r="M262" s="240"/>
      <c r="N262" s="241"/>
      <c r="O262" s="241"/>
      <c r="P262" s="241"/>
      <c r="Q262" s="241"/>
      <c r="R262" s="241"/>
      <c r="S262" s="241"/>
      <c r="T262" s="242"/>
      <c r="AT262" s="243" t="s">
        <v>272</v>
      </c>
      <c r="AU262" s="243" t="s">
        <v>91</v>
      </c>
      <c r="AV262" s="15" t="s">
        <v>91</v>
      </c>
      <c r="AW262" s="15" t="s">
        <v>38</v>
      </c>
      <c r="AX262" s="15" t="s">
        <v>82</v>
      </c>
      <c r="AY262" s="243" t="s">
        <v>262</v>
      </c>
    </row>
    <row r="263" spans="2:51" s="15" customFormat="1" ht="10">
      <c r="B263" s="233"/>
      <c r="C263" s="234"/>
      <c r="D263" s="208" t="s">
        <v>272</v>
      </c>
      <c r="E263" s="235" t="s">
        <v>44</v>
      </c>
      <c r="F263" s="236" t="s">
        <v>6307</v>
      </c>
      <c r="G263" s="234"/>
      <c r="H263" s="237">
        <v>10.9</v>
      </c>
      <c r="I263" s="238"/>
      <c r="J263" s="234"/>
      <c r="K263" s="234"/>
      <c r="L263" s="239"/>
      <c r="M263" s="240"/>
      <c r="N263" s="241"/>
      <c r="O263" s="241"/>
      <c r="P263" s="241"/>
      <c r="Q263" s="241"/>
      <c r="R263" s="241"/>
      <c r="S263" s="241"/>
      <c r="T263" s="242"/>
      <c r="AT263" s="243" t="s">
        <v>272</v>
      </c>
      <c r="AU263" s="243" t="s">
        <v>91</v>
      </c>
      <c r="AV263" s="15" t="s">
        <v>91</v>
      </c>
      <c r="AW263" s="15" t="s">
        <v>38</v>
      </c>
      <c r="AX263" s="15" t="s">
        <v>82</v>
      </c>
      <c r="AY263" s="243" t="s">
        <v>262</v>
      </c>
    </row>
    <row r="264" spans="2:51" s="15" customFormat="1" ht="10">
      <c r="B264" s="233"/>
      <c r="C264" s="234"/>
      <c r="D264" s="208" t="s">
        <v>272</v>
      </c>
      <c r="E264" s="235" t="s">
        <v>44</v>
      </c>
      <c r="F264" s="236" t="s">
        <v>6308</v>
      </c>
      <c r="G264" s="234"/>
      <c r="H264" s="237">
        <v>20.3</v>
      </c>
      <c r="I264" s="238"/>
      <c r="J264" s="234"/>
      <c r="K264" s="234"/>
      <c r="L264" s="239"/>
      <c r="M264" s="240"/>
      <c r="N264" s="241"/>
      <c r="O264" s="241"/>
      <c r="P264" s="241"/>
      <c r="Q264" s="241"/>
      <c r="R264" s="241"/>
      <c r="S264" s="241"/>
      <c r="T264" s="242"/>
      <c r="AT264" s="243" t="s">
        <v>272</v>
      </c>
      <c r="AU264" s="243" t="s">
        <v>91</v>
      </c>
      <c r="AV264" s="15" t="s">
        <v>91</v>
      </c>
      <c r="AW264" s="15" t="s">
        <v>38</v>
      </c>
      <c r="AX264" s="15" t="s">
        <v>82</v>
      </c>
      <c r="AY264" s="243" t="s">
        <v>262</v>
      </c>
    </row>
    <row r="265" spans="2:51" s="15" customFormat="1" ht="10">
      <c r="B265" s="233"/>
      <c r="C265" s="234"/>
      <c r="D265" s="208" t="s">
        <v>272</v>
      </c>
      <c r="E265" s="235" t="s">
        <v>44</v>
      </c>
      <c r="F265" s="236" t="s">
        <v>6309</v>
      </c>
      <c r="G265" s="234"/>
      <c r="H265" s="237">
        <v>19.5</v>
      </c>
      <c r="I265" s="238"/>
      <c r="J265" s="234"/>
      <c r="K265" s="234"/>
      <c r="L265" s="239"/>
      <c r="M265" s="240"/>
      <c r="N265" s="241"/>
      <c r="O265" s="241"/>
      <c r="P265" s="241"/>
      <c r="Q265" s="241"/>
      <c r="R265" s="241"/>
      <c r="S265" s="241"/>
      <c r="T265" s="242"/>
      <c r="AT265" s="243" t="s">
        <v>272</v>
      </c>
      <c r="AU265" s="243" t="s">
        <v>91</v>
      </c>
      <c r="AV265" s="15" t="s">
        <v>91</v>
      </c>
      <c r="AW265" s="15" t="s">
        <v>38</v>
      </c>
      <c r="AX265" s="15" t="s">
        <v>82</v>
      </c>
      <c r="AY265" s="243" t="s">
        <v>262</v>
      </c>
    </row>
    <row r="266" spans="2:51" s="15" customFormat="1" ht="10">
      <c r="B266" s="233"/>
      <c r="C266" s="234"/>
      <c r="D266" s="208" t="s">
        <v>272</v>
      </c>
      <c r="E266" s="235" t="s">
        <v>44</v>
      </c>
      <c r="F266" s="236" t="s">
        <v>6310</v>
      </c>
      <c r="G266" s="234"/>
      <c r="H266" s="237">
        <v>62.1</v>
      </c>
      <c r="I266" s="238"/>
      <c r="J266" s="234"/>
      <c r="K266" s="234"/>
      <c r="L266" s="239"/>
      <c r="M266" s="240"/>
      <c r="N266" s="241"/>
      <c r="O266" s="241"/>
      <c r="P266" s="241"/>
      <c r="Q266" s="241"/>
      <c r="R266" s="241"/>
      <c r="S266" s="241"/>
      <c r="T266" s="242"/>
      <c r="AT266" s="243" t="s">
        <v>272</v>
      </c>
      <c r="AU266" s="243" t="s">
        <v>91</v>
      </c>
      <c r="AV266" s="15" t="s">
        <v>91</v>
      </c>
      <c r="AW266" s="15" t="s">
        <v>38</v>
      </c>
      <c r="AX266" s="15" t="s">
        <v>82</v>
      </c>
      <c r="AY266" s="243" t="s">
        <v>262</v>
      </c>
    </row>
    <row r="267" spans="2:51" s="15" customFormat="1" ht="20">
      <c r="B267" s="233"/>
      <c r="C267" s="234"/>
      <c r="D267" s="208" t="s">
        <v>272</v>
      </c>
      <c r="E267" s="235" t="s">
        <v>44</v>
      </c>
      <c r="F267" s="236" t="s">
        <v>6311</v>
      </c>
      <c r="G267" s="234"/>
      <c r="H267" s="237">
        <v>76</v>
      </c>
      <c r="I267" s="238"/>
      <c r="J267" s="234"/>
      <c r="K267" s="234"/>
      <c r="L267" s="239"/>
      <c r="M267" s="240"/>
      <c r="N267" s="241"/>
      <c r="O267" s="241"/>
      <c r="P267" s="241"/>
      <c r="Q267" s="241"/>
      <c r="R267" s="241"/>
      <c r="S267" s="241"/>
      <c r="T267" s="242"/>
      <c r="AT267" s="243" t="s">
        <v>272</v>
      </c>
      <c r="AU267" s="243" t="s">
        <v>91</v>
      </c>
      <c r="AV267" s="15" t="s">
        <v>91</v>
      </c>
      <c r="AW267" s="15" t="s">
        <v>38</v>
      </c>
      <c r="AX267" s="15" t="s">
        <v>82</v>
      </c>
      <c r="AY267" s="243" t="s">
        <v>262</v>
      </c>
    </row>
    <row r="268" spans="2:51" s="15" customFormat="1" ht="10">
      <c r="B268" s="233"/>
      <c r="C268" s="234"/>
      <c r="D268" s="208" t="s">
        <v>272</v>
      </c>
      <c r="E268" s="235" t="s">
        <v>44</v>
      </c>
      <c r="F268" s="236" t="s">
        <v>6312</v>
      </c>
      <c r="G268" s="234"/>
      <c r="H268" s="237">
        <v>140.80000000000001</v>
      </c>
      <c r="I268" s="238"/>
      <c r="J268" s="234"/>
      <c r="K268" s="234"/>
      <c r="L268" s="239"/>
      <c r="M268" s="240"/>
      <c r="N268" s="241"/>
      <c r="O268" s="241"/>
      <c r="P268" s="241"/>
      <c r="Q268" s="241"/>
      <c r="R268" s="241"/>
      <c r="S268" s="241"/>
      <c r="T268" s="242"/>
      <c r="AT268" s="243" t="s">
        <v>272</v>
      </c>
      <c r="AU268" s="243" t="s">
        <v>91</v>
      </c>
      <c r="AV268" s="15" t="s">
        <v>91</v>
      </c>
      <c r="AW268" s="15" t="s">
        <v>38</v>
      </c>
      <c r="AX268" s="15" t="s">
        <v>82</v>
      </c>
      <c r="AY268" s="243" t="s">
        <v>262</v>
      </c>
    </row>
    <row r="269" spans="2:51" s="15" customFormat="1" ht="10">
      <c r="B269" s="233"/>
      <c r="C269" s="234"/>
      <c r="D269" s="208" t="s">
        <v>272</v>
      </c>
      <c r="E269" s="235" t="s">
        <v>44</v>
      </c>
      <c r="F269" s="236" t="s">
        <v>6313</v>
      </c>
      <c r="G269" s="234"/>
      <c r="H269" s="237">
        <v>9.1999999999999993</v>
      </c>
      <c r="I269" s="238"/>
      <c r="J269" s="234"/>
      <c r="K269" s="234"/>
      <c r="L269" s="239"/>
      <c r="M269" s="240"/>
      <c r="N269" s="241"/>
      <c r="O269" s="241"/>
      <c r="P269" s="241"/>
      <c r="Q269" s="241"/>
      <c r="R269" s="241"/>
      <c r="S269" s="241"/>
      <c r="T269" s="242"/>
      <c r="AT269" s="243" t="s">
        <v>272</v>
      </c>
      <c r="AU269" s="243" t="s">
        <v>91</v>
      </c>
      <c r="AV269" s="15" t="s">
        <v>91</v>
      </c>
      <c r="AW269" s="15" t="s">
        <v>38</v>
      </c>
      <c r="AX269" s="15" t="s">
        <v>82</v>
      </c>
      <c r="AY269" s="243" t="s">
        <v>262</v>
      </c>
    </row>
    <row r="270" spans="2:51" s="15" customFormat="1" ht="10">
      <c r="B270" s="233"/>
      <c r="C270" s="234"/>
      <c r="D270" s="208" t="s">
        <v>272</v>
      </c>
      <c r="E270" s="235" t="s">
        <v>44</v>
      </c>
      <c r="F270" s="236" t="s">
        <v>6314</v>
      </c>
      <c r="G270" s="234"/>
      <c r="H270" s="237">
        <v>18.8</v>
      </c>
      <c r="I270" s="238"/>
      <c r="J270" s="234"/>
      <c r="K270" s="234"/>
      <c r="L270" s="239"/>
      <c r="M270" s="240"/>
      <c r="N270" s="241"/>
      <c r="O270" s="241"/>
      <c r="P270" s="241"/>
      <c r="Q270" s="241"/>
      <c r="R270" s="241"/>
      <c r="S270" s="241"/>
      <c r="T270" s="242"/>
      <c r="AT270" s="243" t="s">
        <v>272</v>
      </c>
      <c r="AU270" s="243" t="s">
        <v>91</v>
      </c>
      <c r="AV270" s="15" t="s">
        <v>91</v>
      </c>
      <c r="AW270" s="15" t="s">
        <v>38</v>
      </c>
      <c r="AX270" s="15" t="s">
        <v>82</v>
      </c>
      <c r="AY270" s="243" t="s">
        <v>262</v>
      </c>
    </row>
    <row r="271" spans="2:51" s="15" customFormat="1" ht="10">
      <c r="B271" s="233"/>
      <c r="C271" s="234"/>
      <c r="D271" s="208" t="s">
        <v>272</v>
      </c>
      <c r="E271" s="235" t="s">
        <v>44</v>
      </c>
      <c r="F271" s="236" t="s">
        <v>6315</v>
      </c>
      <c r="G271" s="234"/>
      <c r="H271" s="237">
        <v>33.6</v>
      </c>
      <c r="I271" s="238"/>
      <c r="J271" s="234"/>
      <c r="K271" s="234"/>
      <c r="L271" s="239"/>
      <c r="M271" s="240"/>
      <c r="N271" s="241"/>
      <c r="O271" s="241"/>
      <c r="P271" s="241"/>
      <c r="Q271" s="241"/>
      <c r="R271" s="241"/>
      <c r="S271" s="241"/>
      <c r="T271" s="242"/>
      <c r="AT271" s="243" t="s">
        <v>272</v>
      </c>
      <c r="AU271" s="243" t="s">
        <v>91</v>
      </c>
      <c r="AV271" s="15" t="s">
        <v>91</v>
      </c>
      <c r="AW271" s="15" t="s">
        <v>38</v>
      </c>
      <c r="AX271" s="15" t="s">
        <v>82</v>
      </c>
      <c r="AY271" s="243" t="s">
        <v>262</v>
      </c>
    </row>
    <row r="272" spans="2:51" s="15" customFormat="1" ht="10">
      <c r="B272" s="233"/>
      <c r="C272" s="234"/>
      <c r="D272" s="208" t="s">
        <v>272</v>
      </c>
      <c r="E272" s="235" t="s">
        <v>44</v>
      </c>
      <c r="F272" s="236" t="s">
        <v>6316</v>
      </c>
      <c r="G272" s="234"/>
      <c r="H272" s="237">
        <v>85</v>
      </c>
      <c r="I272" s="238"/>
      <c r="J272" s="234"/>
      <c r="K272" s="234"/>
      <c r="L272" s="239"/>
      <c r="M272" s="240"/>
      <c r="N272" s="241"/>
      <c r="O272" s="241"/>
      <c r="P272" s="241"/>
      <c r="Q272" s="241"/>
      <c r="R272" s="241"/>
      <c r="S272" s="241"/>
      <c r="T272" s="242"/>
      <c r="AT272" s="243" t="s">
        <v>272</v>
      </c>
      <c r="AU272" s="243" t="s">
        <v>91</v>
      </c>
      <c r="AV272" s="15" t="s">
        <v>91</v>
      </c>
      <c r="AW272" s="15" t="s">
        <v>38</v>
      </c>
      <c r="AX272" s="15" t="s">
        <v>82</v>
      </c>
      <c r="AY272" s="243" t="s">
        <v>262</v>
      </c>
    </row>
    <row r="273" spans="1:65" s="15" customFormat="1" ht="10">
      <c r="B273" s="233"/>
      <c r="C273" s="234"/>
      <c r="D273" s="208" t="s">
        <v>272</v>
      </c>
      <c r="E273" s="235" t="s">
        <v>44</v>
      </c>
      <c r="F273" s="236" t="s">
        <v>6317</v>
      </c>
      <c r="G273" s="234"/>
      <c r="H273" s="237">
        <v>34</v>
      </c>
      <c r="I273" s="238"/>
      <c r="J273" s="234"/>
      <c r="K273" s="234"/>
      <c r="L273" s="239"/>
      <c r="M273" s="240"/>
      <c r="N273" s="241"/>
      <c r="O273" s="241"/>
      <c r="P273" s="241"/>
      <c r="Q273" s="241"/>
      <c r="R273" s="241"/>
      <c r="S273" s="241"/>
      <c r="T273" s="242"/>
      <c r="AT273" s="243" t="s">
        <v>272</v>
      </c>
      <c r="AU273" s="243" t="s">
        <v>91</v>
      </c>
      <c r="AV273" s="15" t="s">
        <v>91</v>
      </c>
      <c r="AW273" s="15" t="s">
        <v>38</v>
      </c>
      <c r="AX273" s="15" t="s">
        <v>82</v>
      </c>
      <c r="AY273" s="243" t="s">
        <v>262</v>
      </c>
    </row>
    <row r="274" spans="1:65" s="15" customFormat="1" ht="10">
      <c r="B274" s="233"/>
      <c r="C274" s="234"/>
      <c r="D274" s="208" t="s">
        <v>272</v>
      </c>
      <c r="E274" s="235" t="s">
        <v>44</v>
      </c>
      <c r="F274" s="236" t="s">
        <v>6318</v>
      </c>
      <c r="G274" s="234"/>
      <c r="H274" s="237">
        <v>34.799999999999997</v>
      </c>
      <c r="I274" s="238"/>
      <c r="J274" s="234"/>
      <c r="K274" s="234"/>
      <c r="L274" s="239"/>
      <c r="M274" s="240"/>
      <c r="N274" s="241"/>
      <c r="O274" s="241"/>
      <c r="P274" s="241"/>
      <c r="Q274" s="241"/>
      <c r="R274" s="241"/>
      <c r="S274" s="241"/>
      <c r="T274" s="242"/>
      <c r="AT274" s="243" t="s">
        <v>272</v>
      </c>
      <c r="AU274" s="243" t="s">
        <v>91</v>
      </c>
      <c r="AV274" s="15" t="s">
        <v>91</v>
      </c>
      <c r="AW274" s="15" t="s">
        <v>38</v>
      </c>
      <c r="AX274" s="15" t="s">
        <v>82</v>
      </c>
      <c r="AY274" s="243" t="s">
        <v>262</v>
      </c>
    </row>
    <row r="275" spans="1:65" s="15" customFormat="1" ht="10">
      <c r="B275" s="233"/>
      <c r="C275" s="234"/>
      <c r="D275" s="208" t="s">
        <v>272</v>
      </c>
      <c r="E275" s="235" t="s">
        <v>44</v>
      </c>
      <c r="F275" s="236" t="s">
        <v>6319</v>
      </c>
      <c r="G275" s="234"/>
      <c r="H275" s="237">
        <v>32</v>
      </c>
      <c r="I275" s="238"/>
      <c r="J275" s="234"/>
      <c r="K275" s="234"/>
      <c r="L275" s="239"/>
      <c r="M275" s="240"/>
      <c r="N275" s="241"/>
      <c r="O275" s="241"/>
      <c r="P275" s="241"/>
      <c r="Q275" s="241"/>
      <c r="R275" s="241"/>
      <c r="S275" s="241"/>
      <c r="T275" s="242"/>
      <c r="AT275" s="243" t="s">
        <v>272</v>
      </c>
      <c r="AU275" s="243" t="s">
        <v>91</v>
      </c>
      <c r="AV275" s="15" t="s">
        <v>91</v>
      </c>
      <c r="AW275" s="15" t="s">
        <v>38</v>
      </c>
      <c r="AX275" s="15" t="s">
        <v>82</v>
      </c>
      <c r="AY275" s="243" t="s">
        <v>262</v>
      </c>
    </row>
    <row r="276" spans="1:65" s="15" customFormat="1" ht="10">
      <c r="B276" s="233"/>
      <c r="C276" s="234"/>
      <c r="D276" s="208" t="s">
        <v>272</v>
      </c>
      <c r="E276" s="235" t="s">
        <v>44</v>
      </c>
      <c r="F276" s="236" t="s">
        <v>6320</v>
      </c>
      <c r="G276" s="234"/>
      <c r="H276" s="237">
        <v>19.8</v>
      </c>
      <c r="I276" s="238"/>
      <c r="J276" s="234"/>
      <c r="K276" s="234"/>
      <c r="L276" s="239"/>
      <c r="M276" s="240"/>
      <c r="N276" s="241"/>
      <c r="O276" s="241"/>
      <c r="P276" s="241"/>
      <c r="Q276" s="241"/>
      <c r="R276" s="241"/>
      <c r="S276" s="241"/>
      <c r="T276" s="242"/>
      <c r="AT276" s="243" t="s">
        <v>272</v>
      </c>
      <c r="AU276" s="243" t="s">
        <v>91</v>
      </c>
      <c r="AV276" s="15" t="s">
        <v>91</v>
      </c>
      <c r="AW276" s="15" t="s">
        <v>38</v>
      </c>
      <c r="AX276" s="15" t="s">
        <v>82</v>
      </c>
      <c r="AY276" s="243" t="s">
        <v>262</v>
      </c>
    </row>
    <row r="277" spans="1:65" s="15" customFormat="1" ht="10">
      <c r="B277" s="233"/>
      <c r="C277" s="234"/>
      <c r="D277" s="208" t="s">
        <v>272</v>
      </c>
      <c r="E277" s="235" t="s">
        <v>44</v>
      </c>
      <c r="F277" s="236" t="s">
        <v>6321</v>
      </c>
      <c r="G277" s="234"/>
      <c r="H277" s="237">
        <v>133.19999999999999</v>
      </c>
      <c r="I277" s="238"/>
      <c r="J277" s="234"/>
      <c r="K277" s="234"/>
      <c r="L277" s="239"/>
      <c r="M277" s="240"/>
      <c r="N277" s="241"/>
      <c r="O277" s="241"/>
      <c r="P277" s="241"/>
      <c r="Q277" s="241"/>
      <c r="R277" s="241"/>
      <c r="S277" s="241"/>
      <c r="T277" s="242"/>
      <c r="AT277" s="243" t="s">
        <v>272</v>
      </c>
      <c r="AU277" s="243" t="s">
        <v>91</v>
      </c>
      <c r="AV277" s="15" t="s">
        <v>91</v>
      </c>
      <c r="AW277" s="15" t="s">
        <v>38</v>
      </c>
      <c r="AX277" s="15" t="s">
        <v>82</v>
      </c>
      <c r="AY277" s="243" t="s">
        <v>262</v>
      </c>
    </row>
    <row r="278" spans="1:65" s="15" customFormat="1" ht="10">
      <c r="B278" s="233"/>
      <c r="C278" s="234"/>
      <c r="D278" s="208" t="s">
        <v>272</v>
      </c>
      <c r="E278" s="235" t="s">
        <v>44</v>
      </c>
      <c r="F278" s="236" t="s">
        <v>6322</v>
      </c>
      <c r="G278" s="234"/>
      <c r="H278" s="237">
        <v>19.8</v>
      </c>
      <c r="I278" s="238"/>
      <c r="J278" s="234"/>
      <c r="K278" s="234"/>
      <c r="L278" s="239"/>
      <c r="M278" s="240"/>
      <c r="N278" s="241"/>
      <c r="O278" s="241"/>
      <c r="P278" s="241"/>
      <c r="Q278" s="241"/>
      <c r="R278" s="241"/>
      <c r="S278" s="241"/>
      <c r="T278" s="242"/>
      <c r="AT278" s="243" t="s">
        <v>272</v>
      </c>
      <c r="AU278" s="243" t="s">
        <v>91</v>
      </c>
      <c r="AV278" s="15" t="s">
        <v>91</v>
      </c>
      <c r="AW278" s="15" t="s">
        <v>38</v>
      </c>
      <c r="AX278" s="15" t="s">
        <v>82</v>
      </c>
      <c r="AY278" s="243" t="s">
        <v>262</v>
      </c>
    </row>
    <row r="279" spans="1:65" s="15" customFormat="1" ht="10">
      <c r="B279" s="233"/>
      <c r="C279" s="234"/>
      <c r="D279" s="208" t="s">
        <v>272</v>
      </c>
      <c r="E279" s="235" t="s">
        <v>44</v>
      </c>
      <c r="F279" s="236" t="s">
        <v>6323</v>
      </c>
      <c r="G279" s="234"/>
      <c r="H279" s="237">
        <v>133.19999999999999</v>
      </c>
      <c r="I279" s="238"/>
      <c r="J279" s="234"/>
      <c r="K279" s="234"/>
      <c r="L279" s="239"/>
      <c r="M279" s="240"/>
      <c r="N279" s="241"/>
      <c r="O279" s="241"/>
      <c r="P279" s="241"/>
      <c r="Q279" s="241"/>
      <c r="R279" s="241"/>
      <c r="S279" s="241"/>
      <c r="T279" s="242"/>
      <c r="AT279" s="243" t="s">
        <v>272</v>
      </c>
      <c r="AU279" s="243" t="s">
        <v>91</v>
      </c>
      <c r="AV279" s="15" t="s">
        <v>91</v>
      </c>
      <c r="AW279" s="15" t="s">
        <v>38</v>
      </c>
      <c r="AX279" s="15" t="s">
        <v>82</v>
      </c>
      <c r="AY279" s="243" t="s">
        <v>262</v>
      </c>
    </row>
    <row r="280" spans="1:65" s="16" customFormat="1" ht="10">
      <c r="B280" s="244"/>
      <c r="C280" s="245"/>
      <c r="D280" s="208" t="s">
        <v>272</v>
      </c>
      <c r="E280" s="246" t="s">
        <v>44</v>
      </c>
      <c r="F280" s="247" t="s">
        <v>291</v>
      </c>
      <c r="G280" s="245"/>
      <c r="H280" s="248">
        <v>1307.0999999999999</v>
      </c>
      <c r="I280" s="249"/>
      <c r="J280" s="245"/>
      <c r="K280" s="245"/>
      <c r="L280" s="250"/>
      <c r="M280" s="251"/>
      <c r="N280" s="252"/>
      <c r="O280" s="252"/>
      <c r="P280" s="252"/>
      <c r="Q280" s="252"/>
      <c r="R280" s="252"/>
      <c r="S280" s="252"/>
      <c r="T280" s="253"/>
      <c r="AT280" s="254" t="s">
        <v>272</v>
      </c>
      <c r="AU280" s="254" t="s">
        <v>91</v>
      </c>
      <c r="AV280" s="16" t="s">
        <v>104</v>
      </c>
      <c r="AW280" s="16" t="s">
        <v>38</v>
      </c>
      <c r="AX280" s="16" t="s">
        <v>89</v>
      </c>
      <c r="AY280" s="254" t="s">
        <v>262</v>
      </c>
    </row>
    <row r="281" spans="1:65" s="2" customFormat="1" ht="16.5" customHeight="1">
      <c r="A281" s="37"/>
      <c r="B281" s="38"/>
      <c r="C281" s="255" t="s">
        <v>664</v>
      </c>
      <c r="D281" s="255" t="s">
        <v>633</v>
      </c>
      <c r="E281" s="256" t="s">
        <v>6324</v>
      </c>
      <c r="F281" s="257" t="s">
        <v>6325</v>
      </c>
      <c r="G281" s="258" t="s">
        <v>590</v>
      </c>
      <c r="H281" s="259">
        <v>695.9</v>
      </c>
      <c r="I281" s="260"/>
      <c r="J281" s="261">
        <f>ROUND(I281*H281,2)</f>
        <v>0</v>
      </c>
      <c r="K281" s="257" t="s">
        <v>268</v>
      </c>
      <c r="L281" s="262"/>
      <c r="M281" s="263" t="s">
        <v>44</v>
      </c>
      <c r="N281" s="264" t="s">
        <v>53</v>
      </c>
      <c r="O281" s="67"/>
      <c r="P281" s="204">
        <f>O281*H281</f>
        <v>0</v>
      </c>
      <c r="Q281" s="204">
        <v>2.7E-4</v>
      </c>
      <c r="R281" s="204">
        <f>Q281*H281</f>
        <v>0.187893</v>
      </c>
      <c r="S281" s="204">
        <v>0</v>
      </c>
      <c r="T281" s="205">
        <f>S281*H281</f>
        <v>0</v>
      </c>
      <c r="U281" s="37"/>
      <c r="V281" s="37"/>
      <c r="W281" s="37"/>
      <c r="X281" s="37"/>
      <c r="Y281" s="37"/>
      <c r="Z281" s="37"/>
      <c r="AA281" s="37"/>
      <c r="AB281" s="37"/>
      <c r="AC281" s="37"/>
      <c r="AD281" s="37"/>
      <c r="AE281" s="37"/>
      <c r="AR281" s="206" t="s">
        <v>619</v>
      </c>
      <c r="AT281" s="206" t="s">
        <v>633</v>
      </c>
      <c r="AU281" s="206" t="s">
        <v>91</v>
      </c>
      <c r="AY281" s="19" t="s">
        <v>262</v>
      </c>
      <c r="BE281" s="207">
        <f>IF(N281="základní",J281,0)</f>
        <v>0</v>
      </c>
      <c r="BF281" s="207">
        <f>IF(N281="snížená",J281,0)</f>
        <v>0</v>
      </c>
      <c r="BG281" s="207">
        <f>IF(N281="zákl. přenesená",J281,0)</f>
        <v>0</v>
      </c>
      <c r="BH281" s="207">
        <f>IF(N281="sníž. přenesená",J281,0)</f>
        <v>0</v>
      </c>
      <c r="BI281" s="207">
        <f>IF(N281="nulová",J281,0)</f>
        <v>0</v>
      </c>
      <c r="BJ281" s="19" t="s">
        <v>89</v>
      </c>
      <c r="BK281" s="207">
        <f>ROUND(I281*H281,2)</f>
        <v>0</v>
      </c>
      <c r="BL281" s="19" t="s">
        <v>442</v>
      </c>
      <c r="BM281" s="206" t="s">
        <v>1147</v>
      </c>
    </row>
    <row r="282" spans="1:65" s="15" customFormat="1" ht="10">
      <c r="B282" s="233"/>
      <c r="C282" s="234"/>
      <c r="D282" s="208" t="s">
        <v>272</v>
      </c>
      <c r="E282" s="235" t="s">
        <v>44</v>
      </c>
      <c r="F282" s="236" t="s">
        <v>6310</v>
      </c>
      <c r="G282" s="234"/>
      <c r="H282" s="237">
        <v>62.1</v>
      </c>
      <c r="I282" s="238"/>
      <c r="J282" s="234"/>
      <c r="K282" s="234"/>
      <c r="L282" s="239"/>
      <c r="M282" s="240"/>
      <c r="N282" s="241"/>
      <c r="O282" s="241"/>
      <c r="P282" s="241"/>
      <c r="Q282" s="241"/>
      <c r="R282" s="241"/>
      <c r="S282" s="241"/>
      <c r="T282" s="242"/>
      <c r="AT282" s="243" t="s">
        <v>272</v>
      </c>
      <c r="AU282" s="243" t="s">
        <v>91</v>
      </c>
      <c r="AV282" s="15" t="s">
        <v>91</v>
      </c>
      <c r="AW282" s="15" t="s">
        <v>38</v>
      </c>
      <c r="AX282" s="15" t="s">
        <v>82</v>
      </c>
      <c r="AY282" s="243" t="s">
        <v>262</v>
      </c>
    </row>
    <row r="283" spans="1:65" s="15" customFormat="1" ht="20">
      <c r="B283" s="233"/>
      <c r="C283" s="234"/>
      <c r="D283" s="208" t="s">
        <v>272</v>
      </c>
      <c r="E283" s="235" t="s">
        <v>44</v>
      </c>
      <c r="F283" s="236" t="s">
        <v>6311</v>
      </c>
      <c r="G283" s="234"/>
      <c r="H283" s="237">
        <v>76</v>
      </c>
      <c r="I283" s="238"/>
      <c r="J283" s="234"/>
      <c r="K283" s="234"/>
      <c r="L283" s="239"/>
      <c r="M283" s="240"/>
      <c r="N283" s="241"/>
      <c r="O283" s="241"/>
      <c r="P283" s="241"/>
      <c r="Q283" s="241"/>
      <c r="R283" s="241"/>
      <c r="S283" s="241"/>
      <c r="T283" s="242"/>
      <c r="AT283" s="243" t="s">
        <v>272</v>
      </c>
      <c r="AU283" s="243" t="s">
        <v>91</v>
      </c>
      <c r="AV283" s="15" t="s">
        <v>91</v>
      </c>
      <c r="AW283" s="15" t="s">
        <v>38</v>
      </c>
      <c r="AX283" s="15" t="s">
        <v>82</v>
      </c>
      <c r="AY283" s="243" t="s">
        <v>262</v>
      </c>
    </row>
    <row r="284" spans="1:65" s="15" customFormat="1" ht="10">
      <c r="B284" s="233"/>
      <c r="C284" s="234"/>
      <c r="D284" s="208" t="s">
        <v>272</v>
      </c>
      <c r="E284" s="235" t="s">
        <v>44</v>
      </c>
      <c r="F284" s="236" t="s">
        <v>6312</v>
      </c>
      <c r="G284" s="234"/>
      <c r="H284" s="237">
        <v>140.80000000000001</v>
      </c>
      <c r="I284" s="238"/>
      <c r="J284" s="234"/>
      <c r="K284" s="234"/>
      <c r="L284" s="239"/>
      <c r="M284" s="240"/>
      <c r="N284" s="241"/>
      <c r="O284" s="241"/>
      <c r="P284" s="241"/>
      <c r="Q284" s="241"/>
      <c r="R284" s="241"/>
      <c r="S284" s="241"/>
      <c r="T284" s="242"/>
      <c r="AT284" s="243" t="s">
        <v>272</v>
      </c>
      <c r="AU284" s="243" t="s">
        <v>91</v>
      </c>
      <c r="AV284" s="15" t="s">
        <v>91</v>
      </c>
      <c r="AW284" s="15" t="s">
        <v>38</v>
      </c>
      <c r="AX284" s="15" t="s">
        <v>82</v>
      </c>
      <c r="AY284" s="243" t="s">
        <v>262</v>
      </c>
    </row>
    <row r="285" spans="1:65" s="15" customFormat="1" ht="10">
      <c r="B285" s="233"/>
      <c r="C285" s="234"/>
      <c r="D285" s="208" t="s">
        <v>272</v>
      </c>
      <c r="E285" s="235" t="s">
        <v>44</v>
      </c>
      <c r="F285" s="236" t="s">
        <v>6315</v>
      </c>
      <c r="G285" s="234"/>
      <c r="H285" s="237">
        <v>33.6</v>
      </c>
      <c r="I285" s="238"/>
      <c r="J285" s="234"/>
      <c r="K285" s="234"/>
      <c r="L285" s="239"/>
      <c r="M285" s="240"/>
      <c r="N285" s="241"/>
      <c r="O285" s="241"/>
      <c r="P285" s="241"/>
      <c r="Q285" s="241"/>
      <c r="R285" s="241"/>
      <c r="S285" s="241"/>
      <c r="T285" s="242"/>
      <c r="AT285" s="243" t="s">
        <v>272</v>
      </c>
      <c r="AU285" s="243" t="s">
        <v>91</v>
      </c>
      <c r="AV285" s="15" t="s">
        <v>91</v>
      </c>
      <c r="AW285" s="15" t="s">
        <v>38</v>
      </c>
      <c r="AX285" s="15" t="s">
        <v>82</v>
      </c>
      <c r="AY285" s="243" t="s">
        <v>262</v>
      </c>
    </row>
    <row r="286" spans="1:65" s="15" customFormat="1" ht="10">
      <c r="B286" s="233"/>
      <c r="C286" s="234"/>
      <c r="D286" s="208" t="s">
        <v>272</v>
      </c>
      <c r="E286" s="235" t="s">
        <v>44</v>
      </c>
      <c r="F286" s="236" t="s">
        <v>6316</v>
      </c>
      <c r="G286" s="234"/>
      <c r="H286" s="237">
        <v>85</v>
      </c>
      <c r="I286" s="238"/>
      <c r="J286" s="234"/>
      <c r="K286" s="234"/>
      <c r="L286" s="239"/>
      <c r="M286" s="240"/>
      <c r="N286" s="241"/>
      <c r="O286" s="241"/>
      <c r="P286" s="241"/>
      <c r="Q286" s="241"/>
      <c r="R286" s="241"/>
      <c r="S286" s="241"/>
      <c r="T286" s="242"/>
      <c r="AT286" s="243" t="s">
        <v>272</v>
      </c>
      <c r="AU286" s="243" t="s">
        <v>91</v>
      </c>
      <c r="AV286" s="15" t="s">
        <v>91</v>
      </c>
      <c r="AW286" s="15" t="s">
        <v>38</v>
      </c>
      <c r="AX286" s="15" t="s">
        <v>82</v>
      </c>
      <c r="AY286" s="243" t="s">
        <v>262</v>
      </c>
    </row>
    <row r="287" spans="1:65" s="15" customFormat="1" ht="10">
      <c r="B287" s="233"/>
      <c r="C287" s="234"/>
      <c r="D287" s="208" t="s">
        <v>272</v>
      </c>
      <c r="E287" s="235" t="s">
        <v>44</v>
      </c>
      <c r="F287" s="236" t="s">
        <v>6319</v>
      </c>
      <c r="G287" s="234"/>
      <c r="H287" s="237">
        <v>32</v>
      </c>
      <c r="I287" s="238"/>
      <c r="J287" s="234"/>
      <c r="K287" s="234"/>
      <c r="L287" s="239"/>
      <c r="M287" s="240"/>
      <c r="N287" s="241"/>
      <c r="O287" s="241"/>
      <c r="P287" s="241"/>
      <c r="Q287" s="241"/>
      <c r="R287" s="241"/>
      <c r="S287" s="241"/>
      <c r="T287" s="242"/>
      <c r="AT287" s="243" t="s">
        <v>272</v>
      </c>
      <c r="AU287" s="243" t="s">
        <v>91</v>
      </c>
      <c r="AV287" s="15" t="s">
        <v>91</v>
      </c>
      <c r="AW287" s="15" t="s">
        <v>38</v>
      </c>
      <c r="AX287" s="15" t="s">
        <v>82</v>
      </c>
      <c r="AY287" s="243" t="s">
        <v>262</v>
      </c>
    </row>
    <row r="288" spans="1:65" s="15" customFormat="1" ht="10">
      <c r="B288" s="233"/>
      <c r="C288" s="234"/>
      <c r="D288" s="208" t="s">
        <v>272</v>
      </c>
      <c r="E288" s="235" t="s">
        <v>44</v>
      </c>
      <c r="F288" s="236" t="s">
        <v>6321</v>
      </c>
      <c r="G288" s="234"/>
      <c r="H288" s="237">
        <v>133.19999999999999</v>
      </c>
      <c r="I288" s="238"/>
      <c r="J288" s="234"/>
      <c r="K288" s="234"/>
      <c r="L288" s="239"/>
      <c r="M288" s="240"/>
      <c r="N288" s="241"/>
      <c r="O288" s="241"/>
      <c r="P288" s="241"/>
      <c r="Q288" s="241"/>
      <c r="R288" s="241"/>
      <c r="S288" s="241"/>
      <c r="T288" s="242"/>
      <c r="AT288" s="243" t="s">
        <v>272</v>
      </c>
      <c r="AU288" s="243" t="s">
        <v>91</v>
      </c>
      <c r="AV288" s="15" t="s">
        <v>91</v>
      </c>
      <c r="AW288" s="15" t="s">
        <v>38</v>
      </c>
      <c r="AX288" s="15" t="s">
        <v>82</v>
      </c>
      <c r="AY288" s="243" t="s">
        <v>262</v>
      </c>
    </row>
    <row r="289" spans="1:65" s="15" customFormat="1" ht="10">
      <c r="B289" s="233"/>
      <c r="C289" s="234"/>
      <c r="D289" s="208" t="s">
        <v>272</v>
      </c>
      <c r="E289" s="235" t="s">
        <v>44</v>
      </c>
      <c r="F289" s="236" t="s">
        <v>6323</v>
      </c>
      <c r="G289" s="234"/>
      <c r="H289" s="237">
        <v>133.19999999999999</v>
      </c>
      <c r="I289" s="238"/>
      <c r="J289" s="234"/>
      <c r="K289" s="234"/>
      <c r="L289" s="239"/>
      <c r="M289" s="240"/>
      <c r="N289" s="241"/>
      <c r="O289" s="241"/>
      <c r="P289" s="241"/>
      <c r="Q289" s="241"/>
      <c r="R289" s="241"/>
      <c r="S289" s="241"/>
      <c r="T289" s="242"/>
      <c r="AT289" s="243" t="s">
        <v>272</v>
      </c>
      <c r="AU289" s="243" t="s">
        <v>91</v>
      </c>
      <c r="AV289" s="15" t="s">
        <v>91</v>
      </c>
      <c r="AW289" s="15" t="s">
        <v>38</v>
      </c>
      <c r="AX289" s="15" t="s">
        <v>82</v>
      </c>
      <c r="AY289" s="243" t="s">
        <v>262</v>
      </c>
    </row>
    <row r="290" spans="1:65" s="16" customFormat="1" ht="10">
      <c r="B290" s="244"/>
      <c r="C290" s="245"/>
      <c r="D290" s="208" t="s">
        <v>272</v>
      </c>
      <c r="E290" s="246" t="s">
        <v>44</v>
      </c>
      <c r="F290" s="247" t="s">
        <v>291</v>
      </c>
      <c r="G290" s="245"/>
      <c r="H290" s="248">
        <v>695.90000000000009</v>
      </c>
      <c r="I290" s="249"/>
      <c r="J290" s="245"/>
      <c r="K290" s="245"/>
      <c r="L290" s="250"/>
      <c r="M290" s="251"/>
      <c r="N290" s="252"/>
      <c r="O290" s="252"/>
      <c r="P290" s="252"/>
      <c r="Q290" s="252"/>
      <c r="R290" s="252"/>
      <c r="S290" s="252"/>
      <c r="T290" s="253"/>
      <c r="AT290" s="254" t="s">
        <v>272</v>
      </c>
      <c r="AU290" s="254" t="s">
        <v>91</v>
      </c>
      <c r="AV290" s="16" t="s">
        <v>104</v>
      </c>
      <c r="AW290" s="16" t="s">
        <v>38</v>
      </c>
      <c r="AX290" s="16" t="s">
        <v>89</v>
      </c>
      <c r="AY290" s="254" t="s">
        <v>262</v>
      </c>
    </row>
    <row r="291" spans="1:65" s="2" customFormat="1" ht="16.5" customHeight="1">
      <c r="A291" s="37"/>
      <c r="B291" s="38"/>
      <c r="C291" s="255" t="s">
        <v>668</v>
      </c>
      <c r="D291" s="255" t="s">
        <v>633</v>
      </c>
      <c r="E291" s="256" t="s">
        <v>6326</v>
      </c>
      <c r="F291" s="257" t="s">
        <v>6327</v>
      </c>
      <c r="G291" s="258" t="s">
        <v>590</v>
      </c>
      <c r="H291" s="259">
        <v>129.1</v>
      </c>
      <c r="I291" s="260"/>
      <c r="J291" s="261">
        <f>ROUND(I291*H291,2)</f>
        <v>0</v>
      </c>
      <c r="K291" s="257" t="s">
        <v>268</v>
      </c>
      <c r="L291" s="262"/>
      <c r="M291" s="263" t="s">
        <v>44</v>
      </c>
      <c r="N291" s="264" t="s">
        <v>53</v>
      </c>
      <c r="O291" s="67"/>
      <c r="P291" s="204">
        <f>O291*H291</f>
        <v>0</v>
      </c>
      <c r="Q291" s="204">
        <v>2.9E-4</v>
      </c>
      <c r="R291" s="204">
        <f>Q291*H291</f>
        <v>3.7439E-2</v>
      </c>
      <c r="S291" s="204">
        <v>0</v>
      </c>
      <c r="T291" s="205">
        <f>S291*H291</f>
        <v>0</v>
      </c>
      <c r="U291" s="37"/>
      <c r="V291" s="37"/>
      <c r="W291" s="37"/>
      <c r="X291" s="37"/>
      <c r="Y291" s="37"/>
      <c r="Z291" s="37"/>
      <c r="AA291" s="37"/>
      <c r="AB291" s="37"/>
      <c r="AC291" s="37"/>
      <c r="AD291" s="37"/>
      <c r="AE291" s="37"/>
      <c r="AR291" s="206" t="s">
        <v>619</v>
      </c>
      <c r="AT291" s="206" t="s">
        <v>633</v>
      </c>
      <c r="AU291" s="206" t="s">
        <v>91</v>
      </c>
      <c r="AY291" s="19" t="s">
        <v>262</v>
      </c>
      <c r="BE291" s="207">
        <f>IF(N291="základní",J291,0)</f>
        <v>0</v>
      </c>
      <c r="BF291" s="207">
        <f>IF(N291="snížená",J291,0)</f>
        <v>0</v>
      </c>
      <c r="BG291" s="207">
        <f>IF(N291="zákl. přenesená",J291,0)</f>
        <v>0</v>
      </c>
      <c r="BH291" s="207">
        <f>IF(N291="sníž. přenesená",J291,0)</f>
        <v>0</v>
      </c>
      <c r="BI291" s="207">
        <f>IF(N291="nulová",J291,0)</f>
        <v>0</v>
      </c>
      <c r="BJ291" s="19" t="s">
        <v>89</v>
      </c>
      <c r="BK291" s="207">
        <f>ROUND(I291*H291,2)</f>
        <v>0</v>
      </c>
      <c r="BL291" s="19" t="s">
        <v>442</v>
      </c>
      <c r="BM291" s="206" t="s">
        <v>1156</v>
      </c>
    </row>
    <row r="292" spans="1:65" s="15" customFormat="1" ht="10">
      <c r="B292" s="233"/>
      <c r="C292" s="234"/>
      <c r="D292" s="208" t="s">
        <v>272</v>
      </c>
      <c r="E292" s="235" t="s">
        <v>44</v>
      </c>
      <c r="F292" s="236" t="s">
        <v>6306</v>
      </c>
      <c r="G292" s="234"/>
      <c r="H292" s="237">
        <v>1.2</v>
      </c>
      <c r="I292" s="238"/>
      <c r="J292" s="234"/>
      <c r="K292" s="234"/>
      <c r="L292" s="239"/>
      <c r="M292" s="240"/>
      <c r="N292" s="241"/>
      <c r="O292" s="241"/>
      <c r="P292" s="241"/>
      <c r="Q292" s="241"/>
      <c r="R292" s="241"/>
      <c r="S292" s="241"/>
      <c r="T292" s="242"/>
      <c r="AT292" s="243" t="s">
        <v>272</v>
      </c>
      <c r="AU292" s="243" t="s">
        <v>91</v>
      </c>
      <c r="AV292" s="15" t="s">
        <v>91</v>
      </c>
      <c r="AW292" s="15" t="s">
        <v>38</v>
      </c>
      <c r="AX292" s="15" t="s">
        <v>82</v>
      </c>
      <c r="AY292" s="243" t="s">
        <v>262</v>
      </c>
    </row>
    <row r="293" spans="1:65" s="15" customFormat="1" ht="10">
      <c r="B293" s="233"/>
      <c r="C293" s="234"/>
      <c r="D293" s="208" t="s">
        <v>272</v>
      </c>
      <c r="E293" s="235" t="s">
        <v>44</v>
      </c>
      <c r="F293" s="236" t="s">
        <v>6309</v>
      </c>
      <c r="G293" s="234"/>
      <c r="H293" s="237">
        <v>19.5</v>
      </c>
      <c r="I293" s="238"/>
      <c r="J293" s="234"/>
      <c r="K293" s="234"/>
      <c r="L293" s="239"/>
      <c r="M293" s="240"/>
      <c r="N293" s="241"/>
      <c r="O293" s="241"/>
      <c r="P293" s="241"/>
      <c r="Q293" s="241"/>
      <c r="R293" s="241"/>
      <c r="S293" s="241"/>
      <c r="T293" s="242"/>
      <c r="AT293" s="243" t="s">
        <v>272</v>
      </c>
      <c r="AU293" s="243" t="s">
        <v>91</v>
      </c>
      <c r="AV293" s="15" t="s">
        <v>91</v>
      </c>
      <c r="AW293" s="15" t="s">
        <v>38</v>
      </c>
      <c r="AX293" s="15" t="s">
        <v>82</v>
      </c>
      <c r="AY293" s="243" t="s">
        <v>262</v>
      </c>
    </row>
    <row r="294" spans="1:65" s="15" customFormat="1" ht="10">
      <c r="B294" s="233"/>
      <c r="C294" s="234"/>
      <c r="D294" s="208" t="s">
        <v>272</v>
      </c>
      <c r="E294" s="235" t="s">
        <v>44</v>
      </c>
      <c r="F294" s="236" t="s">
        <v>6317</v>
      </c>
      <c r="G294" s="234"/>
      <c r="H294" s="237">
        <v>34</v>
      </c>
      <c r="I294" s="238"/>
      <c r="J294" s="234"/>
      <c r="K294" s="234"/>
      <c r="L294" s="239"/>
      <c r="M294" s="240"/>
      <c r="N294" s="241"/>
      <c r="O294" s="241"/>
      <c r="P294" s="241"/>
      <c r="Q294" s="241"/>
      <c r="R294" s="241"/>
      <c r="S294" s="241"/>
      <c r="T294" s="242"/>
      <c r="AT294" s="243" t="s">
        <v>272</v>
      </c>
      <c r="AU294" s="243" t="s">
        <v>91</v>
      </c>
      <c r="AV294" s="15" t="s">
        <v>91</v>
      </c>
      <c r="AW294" s="15" t="s">
        <v>38</v>
      </c>
      <c r="AX294" s="15" t="s">
        <v>82</v>
      </c>
      <c r="AY294" s="243" t="s">
        <v>262</v>
      </c>
    </row>
    <row r="295" spans="1:65" s="15" customFormat="1" ht="10">
      <c r="B295" s="233"/>
      <c r="C295" s="234"/>
      <c r="D295" s="208" t="s">
        <v>272</v>
      </c>
      <c r="E295" s="235" t="s">
        <v>44</v>
      </c>
      <c r="F295" s="236" t="s">
        <v>6318</v>
      </c>
      <c r="G295" s="234"/>
      <c r="H295" s="237">
        <v>34.799999999999997</v>
      </c>
      <c r="I295" s="238"/>
      <c r="J295" s="234"/>
      <c r="K295" s="234"/>
      <c r="L295" s="239"/>
      <c r="M295" s="240"/>
      <c r="N295" s="241"/>
      <c r="O295" s="241"/>
      <c r="P295" s="241"/>
      <c r="Q295" s="241"/>
      <c r="R295" s="241"/>
      <c r="S295" s="241"/>
      <c r="T295" s="242"/>
      <c r="AT295" s="243" t="s">
        <v>272</v>
      </c>
      <c r="AU295" s="243" t="s">
        <v>91</v>
      </c>
      <c r="AV295" s="15" t="s">
        <v>91</v>
      </c>
      <c r="AW295" s="15" t="s">
        <v>38</v>
      </c>
      <c r="AX295" s="15" t="s">
        <v>82</v>
      </c>
      <c r="AY295" s="243" t="s">
        <v>262</v>
      </c>
    </row>
    <row r="296" spans="1:65" s="15" customFormat="1" ht="10">
      <c r="B296" s="233"/>
      <c r="C296" s="234"/>
      <c r="D296" s="208" t="s">
        <v>272</v>
      </c>
      <c r="E296" s="235" t="s">
        <v>44</v>
      </c>
      <c r="F296" s="236" t="s">
        <v>6320</v>
      </c>
      <c r="G296" s="234"/>
      <c r="H296" s="237">
        <v>19.8</v>
      </c>
      <c r="I296" s="238"/>
      <c r="J296" s="234"/>
      <c r="K296" s="234"/>
      <c r="L296" s="239"/>
      <c r="M296" s="240"/>
      <c r="N296" s="241"/>
      <c r="O296" s="241"/>
      <c r="P296" s="241"/>
      <c r="Q296" s="241"/>
      <c r="R296" s="241"/>
      <c r="S296" s="241"/>
      <c r="T296" s="242"/>
      <c r="AT296" s="243" t="s">
        <v>272</v>
      </c>
      <c r="AU296" s="243" t="s">
        <v>91</v>
      </c>
      <c r="AV296" s="15" t="s">
        <v>91</v>
      </c>
      <c r="AW296" s="15" t="s">
        <v>38</v>
      </c>
      <c r="AX296" s="15" t="s">
        <v>82</v>
      </c>
      <c r="AY296" s="243" t="s">
        <v>262</v>
      </c>
    </row>
    <row r="297" spans="1:65" s="15" customFormat="1" ht="10">
      <c r="B297" s="233"/>
      <c r="C297" s="234"/>
      <c r="D297" s="208" t="s">
        <v>272</v>
      </c>
      <c r="E297" s="235" t="s">
        <v>44</v>
      </c>
      <c r="F297" s="236" t="s">
        <v>6322</v>
      </c>
      <c r="G297" s="234"/>
      <c r="H297" s="237">
        <v>19.8</v>
      </c>
      <c r="I297" s="238"/>
      <c r="J297" s="234"/>
      <c r="K297" s="234"/>
      <c r="L297" s="239"/>
      <c r="M297" s="240"/>
      <c r="N297" s="241"/>
      <c r="O297" s="241"/>
      <c r="P297" s="241"/>
      <c r="Q297" s="241"/>
      <c r="R297" s="241"/>
      <c r="S297" s="241"/>
      <c r="T297" s="242"/>
      <c r="AT297" s="243" t="s">
        <v>272</v>
      </c>
      <c r="AU297" s="243" t="s">
        <v>91</v>
      </c>
      <c r="AV297" s="15" t="s">
        <v>91</v>
      </c>
      <c r="AW297" s="15" t="s">
        <v>38</v>
      </c>
      <c r="AX297" s="15" t="s">
        <v>82</v>
      </c>
      <c r="AY297" s="243" t="s">
        <v>262</v>
      </c>
    </row>
    <row r="298" spans="1:65" s="16" customFormat="1" ht="10">
      <c r="B298" s="244"/>
      <c r="C298" s="245"/>
      <c r="D298" s="208" t="s">
        <v>272</v>
      </c>
      <c r="E298" s="246" t="s">
        <v>44</v>
      </c>
      <c r="F298" s="247" t="s">
        <v>291</v>
      </c>
      <c r="G298" s="245"/>
      <c r="H298" s="248">
        <v>129.1</v>
      </c>
      <c r="I298" s="249"/>
      <c r="J298" s="245"/>
      <c r="K298" s="245"/>
      <c r="L298" s="250"/>
      <c r="M298" s="251"/>
      <c r="N298" s="252"/>
      <c r="O298" s="252"/>
      <c r="P298" s="252"/>
      <c r="Q298" s="252"/>
      <c r="R298" s="252"/>
      <c r="S298" s="252"/>
      <c r="T298" s="253"/>
      <c r="AT298" s="254" t="s">
        <v>272</v>
      </c>
      <c r="AU298" s="254" t="s">
        <v>91</v>
      </c>
      <c r="AV298" s="16" t="s">
        <v>104</v>
      </c>
      <c r="AW298" s="16" t="s">
        <v>38</v>
      </c>
      <c r="AX298" s="16" t="s">
        <v>89</v>
      </c>
      <c r="AY298" s="254" t="s">
        <v>262</v>
      </c>
    </row>
    <row r="299" spans="1:65" s="2" customFormat="1" ht="16.5" customHeight="1">
      <c r="A299" s="37"/>
      <c r="B299" s="38"/>
      <c r="C299" s="255" t="s">
        <v>674</v>
      </c>
      <c r="D299" s="255" t="s">
        <v>633</v>
      </c>
      <c r="E299" s="256" t="s">
        <v>6328</v>
      </c>
      <c r="F299" s="257" t="s">
        <v>6329</v>
      </c>
      <c r="G299" s="258" t="s">
        <v>590</v>
      </c>
      <c r="H299" s="259">
        <v>29.1</v>
      </c>
      <c r="I299" s="260"/>
      <c r="J299" s="261">
        <f>ROUND(I299*H299,2)</f>
        <v>0</v>
      </c>
      <c r="K299" s="257" t="s">
        <v>268</v>
      </c>
      <c r="L299" s="262"/>
      <c r="M299" s="263" t="s">
        <v>44</v>
      </c>
      <c r="N299" s="264" t="s">
        <v>53</v>
      </c>
      <c r="O299" s="67"/>
      <c r="P299" s="204">
        <f>O299*H299</f>
        <v>0</v>
      </c>
      <c r="Q299" s="204">
        <v>3.2000000000000003E-4</v>
      </c>
      <c r="R299" s="204">
        <f>Q299*H299</f>
        <v>9.3120000000000008E-3</v>
      </c>
      <c r="S299" s="204">
        <v>0</v>
      </c>
      <c r="T299" s="205">
        <f>S299*H299</f>
        <v>0</v>
      </c>
      <c r="U299" s="37"/>
      <c r="V299" s="37"/>
      <c r="W299" s="37"/>
      <c r="X299" s="37"/>
      <c r="Y299" s="37"/>
      <c r="Z299" s="37"/>
      <c r="AA299" s="37"/>
      <c r="AB299" s="37"/>
      <c r="AC299" s="37"/>
      <c r="AD299" s="37"/>
      <c r="AE299" s="37"/>
      <c r="AR299" s="206" t="s">
        <v>619</v>
      </c>
      <c r="AT299" s="206" t="s">
        <v>633</v>
      </c>
      <c r="AU299" s="206" t="s">
        <v>91</v>
      </c>
      <c r="AY299" s="19" t="s">
        <v>262</v>
      </c>
      <c r="BE299" s="207">
        <f>IF(N299="základní",J299,0)</f>
        <v>0</v>
      </c>
      <c r="BF299" s="207">
        <f>IF(N299="snížená",J299,0)</f>
        <v>0</v>
      </c>
      <c r="BG299" s="207">
        <f>IF(N299="zákl. přenesená",J299,0)</f>
        <v>0</v>
      </c>
      <c r="BH299" s="207">
        <f>IF(N299="sníž. přenesená",J299,0)</f>
        <v>0</v>
      </c>
      <c r="BI299" s="207">
        <f>IF(N299="nulová",J299,0)</f>
        <v>0</v>
      </c>
      <c r="BJ299" s="19" t="s">
        <v>89</v>
      </c>
      <c r="BK299" s="207">
        <f>ROUND(I299*H299,2)</f>
        <v>0</v>
      </c>
      <c r="BL299" s="19" t="s">
        <v>442</v>
      </c>
      <c r="BM299" s="206" t="s">
        <v>1168</v>
      </c>
    </row>
    <row r="300" spans="1:65" s="15" customFormat="1" ht="10">
      <c r="B300" s="233"/>
      <c r="C300" s="234"/>
      <c r="D300" s="208" t="s">
        <v>272</v>
      </c>
      <c r="E300" s="235" t="s">
        <v>44</v>
      </c>
      <c r="F300" s="236" t="s">
        <v>6304</v>
      </c>
      <c r="G300" s="234"/>
      <c r="H300" s="237">
        <v>8.8000000000000007</v>
      </c>
      <c r="I300" s="238"/>
      <c r="J300" s="234"/>
      <c r="K300" s="234"/>
      <c r="L300" s="239"/>
      <c r="M300" s="240"/>
      <c r="N300" s="241"/>
      <c r="O300" s="241"/>
      <c r="P300" s="241"/>
      <c r="Q300" s="241"/>
      <c r="R300" s="241"/>
      <c r="S300" s="241"/>
      <c r="T300" s="242"/>
      <c r="AT300" s="243" t="s">
        <v>272</v>
      </c>
      <c r="AU300" s="243" t="s">
        <v>91</v>
      </c>
      <c r="AV300" s="15" t="s">
        <v>91</v>
      </c>
      <c r="AW300" s="15" t="s">
        <v>38</v>
      </c>
      <c r="AX300" s="15" t="s">
        <v>82</v>
      </c>
      <c r="AY300" s="243" t="s">
        <v>262</v>
      </c>
    </row>
    <row r="301" spans="1:65" s="15" customFormat="1" ht="10">
      <c r="B301" s="233"/>
      <c r="C301" s="234"/>
      <c r="D301" s="208" t="s">
        <v>272</v>
      </c>
      <c r="E301" s="235" t="s">
        <v>44</v>
      </c>
      <c r="F301" s="236" t="s">
        <v>6308</v>
      </c>
      <c r="G301" s="234"/>
      <c r="H301" s="237">
        <v>20.3</v>
      </c>
      <c r="I301" s="238"/>
      <c r="J301" s="234"/>
      <c r="K301" s="234"/>
      <c r="L301" s="239"/>
      <c r="M301" s="240"/>
      <c r="N301" s="241"/>
      <c r="O301" s="241"/>
      <c r="P301" s="241"/>
      <c r="Q301" s="241"/>
      <c r="R301" s="241"/>
      <c r="S301" s="241"/>
      <c r="T301" s="242"/>
      <c r="AT301" s="243" t="s">
        <v>272</v>
      </c>
      <c r="AU301" s="243" t="s">
        <v>91</v>
      </c>
      <c r="AV301" s="15" t="s">
        <v>91</v>
      </c>
      <c r="AW301" s="15" t="s">
        <v>38</v>
      </c>
      <c r="AX301" s="15" t="s">
        <v>82</v>
      </c>
      <c r="AY301" s="243" t="s">
        <v>262</v>
      </c>
    </row>
    <row r="302" spans="1:65" s="16" customFormat="1" ht="10">
      <c r="B302" s="244"/>
      <c r="C302" s="245"/>
      <c r="D302" s="208" t="s">
        <v>272</v>
      </c>
      <c r="E302" s="246" t="s">
        <v>44</v>
      </c>
      <c r="F302" s="247" t="s">
        <v>291</v>
      </c>
      <c r="G302" s="245"/>
      <c r="H302" s="248">
        <v>29.1</v>
      </c>
      <c r="I302" s="249"/>
      <c r="J302" s="245"/>
      <c r="K302" s="245"/>
      <c r="L302" s="250"/>
      <c r="M302" s="251"/>
      <c r="N302" s="252"/>
      <c r="O302" s="252"/>
      <c r="P302" s="252"/>
      <c r="Q302" s="252"/>
      <c r="R302" s="252"/>
      <c r="S302" s="252"/>
      <c r="T302" s="253"/>
      <c r="AT302" s="254" t="s">
        <v>272</v>
      </c>
      <c r="AU302" s="254" t="s">
        <v>91</v>
      </c>
      <c r="AV302" s="16" t="s">
        <v>104</v>
      </c>
      <c r="AW302" s="16" t="s">
        <v>38</v>
      </c>
      <c r="AX302" s="16" t="s">
        <v>89</v>
      </c>
      <c r="AY302" s="254" t="s">
        <v>262</v>
      </c>
    </row>
    <row r="303" spans="1:65" s="2" customFormat="1" ht="16.5" customHeight="1">
      <c r="A303" s="37"/>
      <c r="B303" s="38"/>
      <c r="C303" s="255" t="s">
        <v>708</v>
      </c>
      <c r="D303" s="255" t="s">
        <v>633</v>
      </c>
      <c r="E303" s="256" t="s">
        <v>6328</v>
      </c>
      <c r="F303" s="257" t="s">
        <v>6329</v>
      </c>
      <c r="G303" s="258" t="s">
        <v>590</v>
      </c>
      <c r="H303" s="259">
        <v>132</v>
      </c>
      <c r="I303" s="260"/>
      <c r="J303" s="261">
        <f>ROUND(I303*H303,2)</f>
        <v>0</v>
      </c>
      <c r="K303" s="257" t="s">
        <v>268</v>
      </c>
      <c r="L303" s="262"/>
      <c r="M303" s="263" t="s">
        <v>44</v>
      </c>
      <c r="N303" s="264" t="s">
        <v>53</v>
      </c>
      <c r="O303" s="67"/>
      <c r="P303" s="204">
        <f>O303*H303</f>
        <v>0</v>
      </c>
      <c r="Q303" s="204">
        <v>3.2000000000000003E-4</v>
      </c>
      <c r="R303" s="204">
        <f>Q303*H303</f>
        <v>4.2240000000000007E-2</v>
      </c>
      <c r="S303" s="204">
        <v>0</v>
      </c>
      <c r="T303" s="205">
        <f>S303*H303</f>
        <v>0</v>
      </c>
      <c r="U303" s="37"/>
      <c r="V303" s="37"/>
      <c r="W303" s="37"/>
      <c r="X303" s="37"/>
      <c r="Y303" s="37"/>
      <c r="Z303" s="37"/>
      <c r="AA303" s="37"/>
      <c r="AB303" s="37"/>
      <c r="AC303" s="37"/>
      <c r="AD303" s="37"/>
      <c r="AE303" s="37"/>
      <c r="AR303" s="206" t="s">
        <v>619</v>
      </c>
      <c r="AT303" s="206" t="s">
        <v>633</v>
      </c>
      <c r="AU303" s="206" t="s">
        <v>91</v>
      </c>
      <c r="AY303" s="19" t="s">
        <v>262</v>
      </c>
      <c r="BE303" s="207">
        <f>IF(N303="základní",J303,0)</f>
        <v>0</v>
      </c>
      <c r="BF303" s="207">
        <f>IF(N303="snížená",J303,0)</f>
        <v>0</v>
      </c>
      <c r="BG303" s="207">
        <f>IF(N303="zákl. přenesená",J303,0)</f>
        <v>0</v>
      </c>
      <c r="BH303" s="207">
        <f>IF(N303="sníž. přenesená",J303,0)</f>
        <v>0</v>
      </c>
      <c r="BI303" s="207">
        <f>IF(N303="nulová",J303,0)</f>
        <v>0</v>
      </c>
      <c r="BJ303" s="19" t="s">
        <v>89</v>
      </c>
      <c r="BK303" s="207">
        <f>ROUND(I303*H303,2)</f>
        <v>0</v>
      </c>
      <c r="BL303" s="19" t="s">
        <v>442</v>
      </c>
      <c r="BM303" s="206" t="s">
        <v>1176</v>
      </c>
    </row>
    <row r="304" spans="1:65" s="15" customFormat="1" ht="10">
      <c r="B304" s="233"/>
      <c r="C304" s="234"/>
      <c r="D304" s="208" t="s">
        <v>272</v>
      </c>
      <c r="E304" s="235" t="s">
        <v>44</v>
      </c>
      <c r="F304" s="236" t="s">
        <v>6305</v>
      </c>
      <c r="G304" s="234"/>
      <c r="H304" s="237">
        <v>113.2</v>
      </c>
      <c r="I304" s="238"/>
      <c r="J304" s="234"/>
      <c r="K304" s="234"/>
      <c r="L304" s="239"/>
      <c r="M304" s="240"/>
      <c r="N304" s="241"/>
      <c r="O304" s="241"/>
      <c r="P304" s="241"/>
      <c r="Q304" s="241"/>
      <c r="R304" s="241"/>
      <c r="S304" s="241"/>
      <c r="T304" s="242"/>
      <c r="AT304" s="243" t="s">
        <v>272</v>
      </c>
      <c r="AU304" s="243" t="s">
        <v>91</v>
      </c>
      <c r="AV304" s="15" t="s">
        <v>91</v>
      </c>
      <c r="AW304" s="15" t="s">
        <v>38</v>
      </c>
      <c r="AX304" s="15" t="s">
        <v>82</v>
      </c>
      <c r="AY304" s="243" t="s">
        <v>262</v>
      </c>
    </row>
    <row r="305" spans="1:65" s="15" customFormat="1" ht="10">
      <c r="B305" s="233"/>
      <c r="C305" s="234"/>
      <c r="D305" s="208" t="s">
        <v>272</v>
      </c>
      <c r="E305" s="235" t="s">
        <v>44</v>
      </c>
      <c r="F305" s="236" t="s">
        <v>6314</v>
      </c>
      <c r="G305" s="234"/>
      <c r="H305" s="237">
        <v>18.8</v>
      </c>
      <c r="I305" s="238"/>
      <c r="J305" s="234"/>
      <c r="K305" s="234"/>
      <c r="L305" s="239"/>
      <c r="M305" s="240"/>
      <c r="N305" s="241"/>
      <c r="O305" s="241"/>
      <c r="P305" s="241"/>
      <c r="Q305" s="241"/>
      <c r="R305" s="241"/>
      <c r="S305" s="241"/>
      <c r="T305" s="242"/>
      <c r="AT305" s="243" t="s">
        <v>272</v>
      </c>
      <c r="AU305" s="243" t="s">
        <v>91</v>
      </c>
      <c r="AV305" s="15" t="s">
        <v>91</v>
      </c>
      <c r="AW305" s="15" t="s">
        <v>38</v>
      </c>
      <c r="AX305" s="15" t="s">
        <v>82</v>
      </c>
      <c r="AY305" s="243" t="s">
        <v>262</v>
      </c>
    </row>
    <row r="306" spans="1:65" s="16" customFormat="1" ht="10">
      <c r="B306" s="244"/>
      <c r="C306" s="245"/>
      <c r="D306" s="208" t="s">
        <v>272</v>
      </c>
      <c r="E306" s="246" t="s">
        <v>44</v>
      </c>
      <c r="F306" s="247" t="s">
        <v>291</v>
      </c>
      <c r="G306" s="245"/>
      <c r="H306" s="248">
        <v>132</v>
      </c>
      <c r="I306" s="249"/>
      <c r="J306" s="245"/>
      <c r="K306" s="245"/>
      <c r="L306" s="250"/>
      <c r="M306" s="251"/>
      <c r="N306" s="252"/>
      <c r="O306" s="252"/>
      <c r="P306" s="252"/>
      <c r="Q306" s="252"/>
      <c r="R306" s="252"/>
      <c r="S306" s="252"/>
      <c r="T306" s="253"/>
      <c r="AT306" s="254" t="s">
        <v>272</v>
      </c>
      <c r="AU306" s="254" t="s">
        <v>91</v>
      </c>
      <c r="AV306" s="16" t="s">
        <v>104</v>
      </c>
      <c r="AW306" s="16" t="s">
        <v>38</v>
      </c>
      <c r="AX306" s="16" t="s">
        <v>89</v>
      </c>
      <c r="AY306" s="254" t="s">
        <v>262</v>
      </c>
    </row>
    <row r="307" spans="1:65" s="2" customFormat="1" ht="16.5" customHeight="1">
      <c r="A307" s="37"/>
      <c r="B307" s="38"/>
      <c r="C307" s="255" t="s">
        <v>713</v>
      </c>
      <c r="D307" s="255" t="s">
        <v>633</v>
      </c>
      <c r="E307" s="256" t="s">
        <v>6330</v>
      </c>
      <c r="F307" s="257" t="s">
        <v>6331</v>
      </c>
      <c r="G307" s="258" t="s">
        <v>590</v>
      </c>
      <c r="H307" s="259">
        <v>105.9</v>
      </c>
      <c r="I307" s="260"/>
      <c r="J307" s="261">
        <f>ROUND(I307*H307,2)</f>
        <v>0</v>
      </c>
      <c r="K307" s="257" t="s">
        <v>268</v>
      </c>
      <c r="L307" s="262"/>
      <c r="M307" s="263" t="s">
        <v>44</v>
      </c>
      <c r="N307" s="264" t="s">
        <v>53</v>
      </c>
      <c r="O307" s="67"/>
      <c r="P307" s="204">
        <f>O307*H307</f>
        <v>0</v>
      </c>
      <c r="Q307" s="204">
        <v>3.6999999999999999E-4</v>
      </c>
      <c r="R307" s="204">
        <f>Q307*H307</f>
        <v>3.9183000000000003E-2</v>
      </c>
      <c r="S307" s="204">
        <v>0</v>
      </c>
      <c r="T307" s="205">
        <f>S307*H307</f>
        <v>0</v>
      </c>
      <c r="U307" s="37"/>
      <c r="V307" s="37"/>
      <c r="W307" s="37"/>
      <c r="X307" s="37"/>
      <c r="Y307" s="37"/>
      <c r="Z307" s="37"/>
      <c r="AA307" s="37"/>
      <c r="AB307" s="37"/>
      <c r="AC307" s="37"/>
      <c r="AD307" s="37"/>
      <c r="AE307" s="37"/>
      <c r="AR307" s="206" t="s">
        <v>619</v>
      </c>
      <c r="AT307" s="206" t="s">
        <v>633</v>
      </c>
      <c r="AU307" s="206" t="s">
        <v>91</v>
      </c>
      <c r="AY307" s="19" t="s">
        <v>262</v>
      </c>
      <c r="BE307" s="207">
        <f>IF(N307="základní",J307,0)</f>
        <v>0</v>
      </c>
      <c r="BF307" s="207">
        <f>IF(N307="snížená",J307,0)</f>
        <v>0</v>
      </c>
      <c r="BG307" s="207">
        <f>IF(N307="zákl. přenesená",J307,0)</f>
        <v>0</v>
      </c>
      <c r="BH307" s="207">
        <f>IF(N307="sníž. přenesená",J307,0)</f>
        <v>0</v>
      </c>
      <c r="BI307" s="207">
        <f>IF(N307="nulová",J307,0)</f>
        <v>0</v>
      </c>
      <c r="BJ307" s="19" t="s">
        <v>89</v>
      </c>
      <c r="BK307" s="207">
        <f>ROUND(I307*H307,2)</f>
        <v>0</v>
      </c>
      <c r="BL307" s="19" t="s">
        <v>442</v>
      </c>
      <c r="BM307" s="206" t="s">
        <v>1189</v>
      </c>
    </row>
    <row r="308" spans="1:65" s="15" customFormat="1" ht="10">
      <c r="B308" s="233"/>
      <c r="C308" s="234"/>
      <c r="D308" s="208" t="s">
        <v>272</v>
      </c>
      <c r="E308" s="235" t="s">
        <v>44</v>
      </c>
      <c r="F308" s="236" t="s">
        <v>6301</v>
      </c>
      <c r="G308" s="234"/>
      <c r="H308" s="237">
        <v>95</v>
      </c>
      <c r="I308" s="238"/>
      <c r="J308" s="234"/>
      <c r="K308" s="234"/>
      <c r="L308" s="239"/>
      <c r="M308" s="240"/>
      <c r="N308" s="241"/>
      <c r="O308" s="241"/>
      <c r="P308" s="241"/>
      <c r="Q308" s="241"/>
      <c r="R308" s="241"/>
      <c r="S308" s="241"/>
      <c r="T308" s="242"/>
      <c r="AT308" s="243" t="s">
        <v>272</v>
      </c>
      <c r="AU308" s="243" t="s">
        <v>91</v>
      </c>
      <c r="AV308" s="15" t="s">
        <v>91</v>
      </c>
      <c r="AW308" s="15" t="s">
        <v>38</v>
      </c>
      <c r="AX308" s="15" t="s">
        <v>82</v>
      </c>
      <c r="AY308" s="243" t="s">
        <v>262</v>
      </c>
    </row>
    <row r="309" spans="1:65" s="15" customFormat="1" ht="10">
      <c r="B309" s="233"/>
      <c r="C309" s="234"/>
      <c r="D309" s="208" t="s">
        <v>272</v>
      </c>
      <c r="E309" s="235" t="s">
        <v>44</v>
      </c>
      <c r="F309" s="236" t="s">
        <v>6307</v>
      </c>
      <c r="G309" s="234"/>
      <c r="H309" s="237">
        <v>10.9</v>
      </c>
      <c r="I309" s="238"/>
      <c r="J309" s="234"/>
      <c r="K309" s="234"/>
      <c r="L309" s="239"/>
      <c r="M309" s="240"/>
      <c r="N309" s="241"/>
      <c r="O309" s="241"/>
      <c r="P309" s="241"/>
      <c r="Q309" s="241"/>
      <c r="R309" s="241"/>
      <c r="S309" s="241"/>
      <c r="T309" s="242"/>
      <c r="AT309" s="243" t="s">
        <v>272</v>
      </c>
      <c r="AU309" s="243" t="s">
        <v>91</v>
      </c>
      <c r="AV309" s="15" t="s">
        <v>91</v>
      </c>
      <c r="AW309" s="15" t="s">
        <v>38</v>
      </c>
      <c r="AX309" s="15" t="s">
        <v>82</v>
      </c>
      <c r="AY309" s="243" t="s">
        <v>262</v>
      </c>
    </row>
    <row r="310" spans="1:65" s="16" customFormat="1" ht="10">
      <c r="B310" s="244"/>
      <c r="C310" s="245"/>
      <c r="D310" s="208" t="s">
        <v>272</v>
      </c>
      <c r="E310" s="246" t="s">
        <v>44</v>
      </c>
      <c r="F310" s="247" t="s">
        <v>291</v>
      </c>
      <c r="G310" s="245"/>
      <c r="H310" s="248">
        <v>105.9</v>
      </c>
      <c r="I310" s="249"/>
      <c r="J310" s="245"/>
      <c r="K310" s="245"/>
      <c r="L310" s="250"/>
      <c r="M310" s="251"/>
      <c r="N310" s="252"/>
      <c r="O310" s="252"/>
      <c r="P310" s="252"/>
      <c r="Q310" s="252"/>
      <c r="R310" s="252"/>
      <c r="S310" s="252"/>
      <c r="T310" s="253"/>
      <c r="AT310" s="254" t="s">
        <v>272</v>
      </c>
      <c r="AU310" s="254" t="s">
        <v>91</v>
      </c>
      <c r="AV310" s="16" t="s">
        <v>104</v>
      </c>
      <c r="AW310" s="16" t="s">
        <v>38</v>
      </c>
      <c r="AX310" s="16" t="s">
        <v>89</v>
      </c>
      <c r="AY310" s="254" t="s">
        <v>262</v>
      </c>
    </row>
    <row r="311" spans="1:65" s="2" customFormat="1" ht="16.5" customHeight="1">
      <c r="A311" s="37"/>
      <c r="B311" s="38"/>
      <c r="C311" s="255" t="s">
        <v>718</v>
      </c>
      <c r="D311" s="255" t="s">
        <v>633</v>
      </c>
      <c r="E311" s="256" t="s">
        <v>6332</v>
      </c>
      <c r="F311" s="257" t="s">
        <v>6333</v>
      </c>
      <c r="G311" s="258" t="s">
        <v>590</v>
      </c>
      <c r="H311" s="259">
        <v>138.4</v>
      </c>
      <c r="I311" s="260"/>
      <c r="J311" s="261">
        <f>ROUND(I311*H311,2)</f>
        <v>0</v>
      </c>
      <c r="K311" s="257" t="s">
        <v>268</v>
      </c>
      <c r="L311" s="262"/>
      <c r="M311" s="263" t="s">
        <v>44</v>
      </c>
      <c r="N311" s="264" t="s">
        <v>53</v>
      </c>
      <c r="O311" s="67"/>
      <c r="P311" s="204">
        <f>O311*H311</f>
        <v>0</v>
      </c>
      <c r="Q311" s="204">
        <v>7.2000000000000005E-4</v>
      </c>
      <c r="R311" s="204">
        <f>Q311*H311</f>
        <v>9.9648000000000014E-2</v>
      </c>
      <c r="S311" s="204">
        <v>0</v>
      </c>
      <c r="T311" s="205">
        <f>S311*H311</f>
        <v>0</v>
      </c>
      <c r="U311" s="37"/>
      <c r="V311" s="37"/>
      <c r="W311" s="37"/>
      <c r="X311" s="37"/>
      <c r="Y311" s="37"/>
      <c r="Z311" s="37"/>
      <c r="AA311" s="37"/>
      <c r="AB311" s="37"/>
      <c r="AC311" s="37"/>
      <c r="AD311" s="37"/>
      <c r="AE311" s="37"/>
      <c r="AR311" s="206" t="s">
        <v>619</v>
      </c>
      <c r="AT311" s="206" t="s">
        <v>633</v>
      </c>
      <c r="AU311" s="206" t="s">
        <v>91</v>
      </c>
      <c r="AY311" s="19" t="s">
        <v>262</v>
      </c>
      <c r="BE311" s="207">
        <f>IF(N311="základní",J311,0)</f>
        <v>0</v>
      </c>
      <c r="BF311" s="207">
        <f>IF(N311="snížená",J311,0)</f>
        <v>0</v>
      </c>
      <c r="BG311" s="207">
        <f>IF(N311="zákl. přenesená",J311,0)</f>
        <v>0</v>
      </c>
      <c r="BH311" s="207">
        <f>IF(N311="sníž. přenesená",J311,0)</f>
        <v>0</v>
      </c>
      <c r="BI311" s="207">
        <f>IF(N311="nulová",J311,0)</f>
        <v>0</v>
      </c>
      <c r="BJ311" s="19" t="s">
        <v>89</v>
      </c>
      <c r="BK311" s="207">
        <f>ROUND(I311*H311,2)</f>
        <v>0</v>
      </c>
      <c r="BL311" s="19" t="s">
        <v>442</v>
      </c>
      <c r="BM311" s="206" t="s">
        <v>1215</v>
      </c>
    </row>
    <row r="312" spans="1:65" s="15" customFormat="1" ht="10">
      <c r="B312" s="233"/>
      <c r="C312" s="234"/>
      <c r="D312" s="208" t="s">
        <v>272</v>
      </c>
      <c r="E312" s="235" t="s">
        <v>44</v>
      </c>
      <c r="F312" s="236" t="s">
        <v>6302</v>
      </c>
      <c r="G312" s="234"/>
      <c r="H312" s="237">
        <v>113.2</v>
      </c>
      <c r="I312" s="238"/>
      <c r="J312" s="234"/>
      <c r="K312" s="234"/>
      <c r="L312" s="239"/>
      <c r="M312" s="240"/>
      <c r="N312" s="241"/>
      <c r="O312" s="241"/>
      <c r="P312" s="241"/>
      <c r="Q312" s="241"/>
      <c r="R312" s="241"/>
      <c r="S312" s="241"/>
      <c r="T312" s="242"/>
      <c r="AT312" s="243" t="s">
        <v>272</v>
      </c>
      <c r="AU312" s="243" t="s">
        <v>91</v>
      </c>
      <c r="AV312" s="15" t="s">
        <v>91</v>
      </c>
      <c r="AW312" s="15" t="s">
        <v>38</v>
      </c>
      <c r="AX312" s="15" t="s">
        <v>82</v>
      </c>
      <c r="AY312" s="243" t="s">
        <v>262</v>
      </c>
    </row>
    <row r="313" spans="1:65" s="15" customFormat="1" ht="10">
      <c r="B313" s="233"/>
      <c r="C313" s="234"/>
      <c r="D313" s="208" t="s">
        <v>272</v>
      </c>
      <c r="E313" s="235" t="s">
        <v>44</v>
      </c>
      <c r="F313" s="236" t="s">
        <v>6303</v>
      </c>
      <c r="G313" s="234"/>
      <c r="H313" s="237">
        <v>16</v>
      </c>
      <c r="I313" s="238"/>
      <c r="J313" s="234"/>
      <c r="K313" s="234"/>
      <c r="L313" s="239"/>
      <c r="M313" s="240"/>
      <c r="N313" s="241"/>
      <c r="O313" s="241"/>
      <c r="P313" s="241"/>
      <c r="Q313" s="241"/>
      <c r="R313" s="241"/>
      <c r="S313" s="241"/>
      <c r="T313" s="242"/>
      <c r="AT313" s="243" t="s">
        <v>272</v>
      </c>
      <c r="AU313" s="243" t="s">
        <v>91</v>
      </c>
      <c r="AV313" s="15" t="s">
        <v>91</v>
      </c>
      <c r="AW313" s="15" t="s">
        <v>38</v>
      </c>
      <c r="AX313" s="15" t="s">
        <v>82</v>
      </c>
      <c r="AY313" s="243" t="s">
        <v>262</v>
      </c>
    </row>
    <row r="314" spans="1:65" s="15" customFormat="1" ht="10">
      <c r="B314" s="233"/>
      <c r="C314" s="234"/>
      <c r="D314" s="208" t="s">
        <v>272</v>
      </c>
      <c r="E314" s="235" t="s">
        <v>44</v>
      </c>
      <c r="F314" s="236" t="s">
        <v>6313</v>
      </c>
      <c r="G314" s="234"/>
      <c r="H314" s="237">
        <v>9.1999999999999993</v>
      </c>
      <c r="I314" s="238"/>
      <c r="J314" s="234"/>
      <c r="K314" s="234"/>
      <c r="L314" s="239"/>
      <c r="M314" s="240"/>
      <c r="N314" s="241"/>
      <c r="O314" s="241"/>
      <c r="P314" s="241"/>
      <c r="Q314" s="241"/>
      <c r="R314" s="241"/>
      <c r="S314" s="241"/>
      <c r="T314" s="242"/>
      <c r="AT314" s="243" t="s">
        <v>272</v>
      </c>
      <c r="AU314" s="243" t="s">
        <v>91</v>
      </c>
      <c r="AV314" s="15" t="s">
        <v>91</v>
      </c>
      <c r="AW314" s="15" t="s">
        <v>38</v>
      </c>
      <c r="AX314" s="15" t="s">
        <v>82</v>
      </c>
      <c r="AY314" s="243" t="s">
        <v>262</v>
      </c>
    </row>
    <row r="315" spans="1:65" s="16" customFormat="1" ht="10">
      <c r="B315" s="244"/>
      <c r="C315" s="245"/>
      <c r="D315" s="208" t="s">
        <v>272</v>
      </c>
      <c r="E315" s="246" t="s">
        <v>44</v>
      </c>
      <c r="F315" s="247" t="s">
        <v>291</v>
      </c>
      <c r="G315" s="245"/>
      <c r="H315" s="248">
        <v>138.39999999999998</v>
      </c>
      <c r="I315" s="249"/>
      <c r="J315" s="245"/>
      <c r="K315" s="245"/>
      <c r="L315" s="250"/>
      <c r="M315" s="251"/>
      <c r="N315" s="252"/>
      <c r="O315" s="252"/>
      <c r="P315" s="252"/>
      <c r="Q315" s="252"/>
      <c r="R315" s="252"/>
      <c r="S315" s="252"/>
      <c r="T315" s="253"/>
      <c r="AT315" s="254" t="s">
        <v>272</v>
      </c>
      <c r="AU315" s="254" t="s">
        <v>91</v>
      </c>
      <c r="AV315" s="16" t="s">
        <v>104</v>
      </c>
      <c r="AW315" s="16" t="s">
        <v>38</v>
      </c>
      <c r="AX315" s="16" t="s">
        <v>89</v>
      </c>
      <c r="AY315" s="254" t="s">
        <v>262</v>
      </c>
    </row>
    <row r="316" spans="1:65" s="2" customFormat="1" ht="16.5" customHeight="1">
      <c r="A316" s="37"/>
      <c r="B316" s="38"/>
      <c r="C316" s="255" t="s">
        <v>729</v>
      </c>
      <c r="D316" s="255" t="s">
        <v>633</v>
      </c>
      <c r="E316" s="256" t="s">
        <v>6334</v>
      </c>
      <c r="F316" s="257" t="s">
        <v>6335</v>
      </c>
      <c r="G316" s="258" t="s">
        <v>590</v>
      </c>
      <c r="H316" s="259">
        <v>60.7</v>
      </c>
      <c r="I316" s="260"/>
      <c r="J316" s="261">
        <f>ROUND(I316*H316,2)</f>
        <v>0</v>
      </c>
      <c r="K316" s="257" t="s">
        <v>268</v>
      </c>
      <c r="L316" s="262"/>
      <c r="M316" s="263" t="s">
        <v>44</v>
      </c>
      <c r="N316" s="264" t="s">
        <v>53</v>
      </c>
      <c r="O316" s="67"/>
      <c r="P316" s="204">
        <f>O316*H316</f>
        <v>0</v>
      </c>
      <c r="Q316" s="204">
        <v>4.6999999999999999E-4</v>
      </c>
      <c r="R316" s="204">
        <f>Q316*H316</f>
        <v>2.8528999999999999E-2</v>
      </c>
      <c r="S316" s="204">
        <v>0</v>
      </c>
      <c r="T316" s="205">
        <f>S316*H316</f>
        <v>0</v>
      </c>
      <c r="U316" s="37"/>
      <c r="V316" s="37"/>
      <c r="W316" s="37"/>
      <c r="X316" s="37"/>
      <c r="Y316" s="37"/>
      <c r="Z316" s="37"/>
      <c r="AA316" s="37"/>
      <c r="AB316" s="37"/>
      <c r="AC316" s="37"/>
      <c r="AD316" s="37"/>
      <c r="AE316" s="37"/>
      <c r="AR316" s="206" t="s">
        <v>619</v>
      </c>
      <c r="AT316" s="206" t="s">
        <v>633</v>
      </c>
      <c r="AU316" s="206" t="s">
        <v>91</v>
      </c>
      <c r="AY316" s="19" t="s">
        <v>262</v>
      </c>
      <c r="BE316" s="207">
        <f>IF(N316="základní",J316,0)</f>
        <v>0</v>
      </c>
      <c r="BF316" s="207">
        <f>IF(N316="snížená",J316,0)</f>
        <v>0</v>
      </c>
      <c r="BG316" s="207">
        <f>IF(N316="zákl. přenesená",J316,0)</f>
        <v>0</v>
      </c>
      <c r="BH316" s="207">
        <f>IF(N316="sníž. přenesená",J316,0)</f>
        <v>0</v>
      </c>
      <c r="BI316" s="207">
        <f>IF(N316="nulová",J316,0)</f>
        <v>0</v>
      </c>
      <c r="BJ316" s="19" t="s">
        <v>89</v>
      </c>
      <c r="BK316" s="207">
        <f>ROUND(I316*H316,2)</f>
        <v>0</v>
      </c>
      <c r="BL316" s="19" t="s">
        <v>442</v>
      </c>
      <c r="BM316" s="206" t="s">
        <v>1282</v>
      </c>
    </row>
    <row r="317" spans="1:65" s="15" customFormat="1" ht="10">
      <c r="B317" s="233"/>
      <c r="C317" s="234"/>
      <c r="D317" s="208" t="s">
        <v>272</v>
      </c>
      <c r="E317" s="235" t="s">
        <v>44</v>
      </c>
      <c r="F317" s="236" t="s">
        <v>6299</v>
      </c>
      <c r="G317" s="234"/>
      <c r="H317" s="237">
        <v>60.7</v>
      </c>
      <c r="I317" s="238"/>
      <c r="J317" s="234"/>
      <c r="K317" s="234"/>
      <c r="L317" s="239"/>
      <c r="M317" s="240"/>
      <c r="N317" s="241"/>
      <c r="O317" s="241"/>
      <c r="P317" s="241"/>
      <c r="Q317" s="241"/>
      <c r="R317" s="241"/>
      <c r="S317" s="241"/>
      <c r="T317" s="242"/>
      <c r="AT317" s="243" t="s">
        <v>272</v>
      </c>
      <c r="AU317" s="243" t="s">
        <v>91</v>
      </c>
      <c r="AV317" s="15" t="s">
        <v>91</v>
      </c>
      <c r="AW317" s="15" t="s">
        <v>38</v>
      </c>
      <c r="AX317" s="15" t="s">
        <v>82</v>
      </c>
      <c r="AY317" s="243" t="s">
        <v>262</v>
      </c>
    </row>
    <row r="318" spans="1:65" s="16" customFormat="1" ht="10">
      <c r="B318" s="244"/>
      <c r="C318" s="245"/>
      <c r="D318" s="208" t="s">
        <v>272</v>
      </c>
      <c r="E318" s="246" t="s">
        <v>44</v>
      </c>
      <c r="F318" s="247" t="s">
        <v>291</v>
      </c>
      <c r="G318" s="245"/>
      <c r="H318" s="248">
        <v>60.7</v>
      </c>
      <c r="I318" s="249"/>
      <c r="J318" s="245"/>
      <c r="K318" s="245"/>
      <c r="L318" s="250"/>
      <c r="M318" s="251"/>
      <c r="N318" s="252"/>
      <c r="O318" s="252"/>
      <c r="P318" s="252"/>
      <c r="Q318" s="252"/>
      <c r="R318" s="252"/>
      <c r="S318" s="252"/>
      <c r="T318" s="253"/>
      <c r="AT318" s="254" t="s">
        <v>272</v>
      </c>
      <c r="AU318" s="254" t="s">
        <v>91</v>
      </c>
      <c r="AV318" s="16" t="s">
        <v>104</v>
      </c>
      <c r="AW318" s="16" t="s">
        <v>38</v>
      </c>
      <c r="AX318" s="16" t="s">
        <v>89</v>
      </c>
      <c r="AY318" s="254" t="s">
        <v>262</v>
      </c>
    </row>
    <row r="319" spans="1:65" s="2" customFormat="1" ht="16.5" customHeight="1">
      <c r="A319" s="37"/>
      <c r="B319" s="38"/>
      <c r="C319" s="255" t="s">
        <v>733</v>
      </c>
      <c r="D319" s="255" t="s">
        <v>633</v>
      </c>
      <c r="E319" s="256" t="s">
        <v>6336</v>
      </c>
      <c r="F319" s="257" t="s">
        <v>6337</v>
      </c>
      <c r="G319" s="258" t="s">
        <v>590</v>
      </c>
      <c r="H319" s="259">
        <v>16</v>
      </c>
      <c r="I319" s="260"/>
      <c r="J319" s="261">
        <f>ROUND(I319*H319,2)</f>
        <v>0</v>
      </c>
      <c r="K319" s="257" t="s">
        <v>268</v>
      </c>
      <c r="L319" s="262"/>
      <c r="M319" s="263" t="s">
        <v>44</v>
      </c>
      <c r="N319" s="264" t="s">
        <v>53</v>
      </c>
      <c r="O319" s="67"/>
      <c r="P319" s="204">
        <f>O319*H319</f>
        <v>0</v>
      </c>
      <c r="Q319" s="204">
        <v>1.2099999999999999E-3</v>
      </c>
      <c r="R319" s="204">
        <f>Q319*H319</f>
        <v>1.9359999999999999E-2</v>
      </c>
      <c r="S319" s="204">
        <v>0</v>
      </c>
      <c r="T319" s="205">
        <f>S319*H319</f>
        <v>0</v>
      </c>
      <c r="U319" s="37"/>
      <c r="V319" s="37"/>
      <c r="W319" s="37"/>
      <c r="X319" s="37"/>
      <c r="Y319" s="37"/>
      <c r="Z319" s="37"/>
      <c r="AA319" s="37"/>
      <c r="AB319" s="37"/>
      <c r="AC319" s="37"/>
      <c r="AD319" s="37"/>
      <c r="AE319" s="37"/>
      <c r="AR319" s="206" t="s">
        <v>619</v>
      </c>
      <c r="AT319" s="206" t="s">
        <v>633</v>
      </c>
      <c r="AU319" s="206" t="s">
        <v>91</v>
      </c>
      <c r="AY319" s="19" t="s">
        <v>262</v>
      </c>
      <c r="BE319" s="207">
        <f>IF(N319="základní",J319,0)</f>
        <v>0</v>
      </c>
      <c r="BF319" s="207">
        <f>IF(N319="snížená",J319,0)</f>
        <v>0</v>
      </c>
      <c r="BG319" s="207">
        <f>IF(N319="zákl. přenesená",J319,0)</f>
        <v>0</v>
      </c>
      <c r="BH319" s="207">
        <f>IF(N319="sníž. přenesená",J319,0)</f>
        <v>0</v>
      </c>
      <c r="BI319" s="207">
        <f>IF(N319="nulová",J319,0)</f>
        <v>0</v>
      </c>
      <c r="BJ319" s="19" t="s">
        <v>89</v>
      </c>
      <c r="BK319" s="207">
        <f>ROUND(I319*H319,2)</f>
        <v>0</v>
      </c>
      <c r="BL319" s="19" t="s">
        <v>442</v>
      </c>
      <c r="BM319" s="206" t="s">
        <v>1332</v>
      </c>
    </row>
    <row r="320" spans="1:65" s="15" customFormat="1" ht="10">
      <c r="B320" s="233"/>
      <c r="C320" s="234"/>
      <c r="D320" s="208" t="s">
        <v>272</v>
      </c>
      <c r="E320" s="235" t="s">
        <v>44</v>
      </c>
      <c r="F320" s="236" t="s">
        <v>6300</v>
      </c>
      <c r="G320" s="234"/>
      <c r="H320" s="237">
        <v>16</v>
      </c>
      <c r="I320" s="238"/>
      <c r="J320" s="234"/>
      <c r="K320" s="234"/>
      <c r="L320" s="239"/>
      <c r="M320" s="240"/>
      <c r="N320" s="241"/>
      <c r="O320" s="241"/>
      <c r="P320" s="241"/>
      <c r="Q320" s="241"/>
      <c r="R320" s="241"/>
      <c r="S320" s="241"/>
      <c r="T320" s="242"/>
      <c r="AT320" s="243" t="s">
        <v>272</v>
      </c>
      <c r="AU320" s="243" t="s">
        <v>91</v>
      </c>
      <c r="AV320" s="15" t="s">
        <v>91</v>
      </c>
      <c r="AW320" s="15" t="s">
        <v>38</v>
      </c>
      <c r="AX320" s="15" t="s">
        <v>82</v>
      </c>
      <c r="AY320" s="243" t="s">
        <v>262</v>
      </c>
    </row>
    <row r="321" spans="1:65" s="16" customFormat="1" ht="10">
      <c r="B321" s="244"/>
      <c r="C321" s="245"/>
      <c r="D321" s="208" t="s">
        <v>272</v>
      </c>
      <c r="E321" s="246" t="s">
        <v>44</v>
      </c>
      <c r="F321" s="247" t="s">
        <v>291</v>
      </c>
      <c r="G321" s="245"/>
      <c r="H321" s="248">
        <v>16</v>
      </c>
      <c r="I321" s="249"/>
      <c r="J321" s="245"/>
      <c r="K321" s="245"/>
      <c r="L321" s="250"/>
      <c r="M321" s="251"/>
      <c r="N321" s="252"/>
      <c r="O321" s="252"/>
      <c r="P321" s="252"/>
      <c r="Q321" s="252"/>
      <c r="R321" s="252"/>
      <c r="S321" s="252"/>
      <c r="T321" s="253"/>
      <c r="AT321" s="254" t="s">
        <v>272</v>
      </c>
      <c r="AU321" s="254" t="s">
        <v>91</v>
      </c>
      <c r="AV321" s="16" t="s">
        <v>104</v>
      </c>
      <c r="AW321" s="16" t="s">
        <v>38</v>
      </c>
      <c r="AX321" s="16" t="s">
        <v>89</v>
      </c>
      <c r="AY321" s="254" t="s">
        <v>262</v>
      </c>
    </row>
    <row r="322" spans="1:65" s="2" customFormat="1" ht="33" customHeight="1">
      <c r="A322" s="37"/>
      <c r="B322" s="38"/>
      <c r="C322" s="195" t="s">
        <v>738</v>
      </c>
      <c r="D322" s="195" t="s">
        <v>264</v>
      </c>
      <c r="E322" s="196" t="s">
        <v>6338</v>
      </c>
      <c r="F322" s="197" t="s">
        <v>6339</v>
      </c>
      <c r="G322" s="198" t="s">
        <v>590</v>
      </c>
      <c r="H322" s="199">
        <v>172.4</v>
      </c>
      <c r="I322" s="200"/>
      <c r="J322" s="201">
        <f>ROUND(I322*H322,2)</f>
        <v>0</v>
      </c>
      <c r="K322" s="197" t="s">
        <v>268</v>
      </c>
      <c r="L322" s="42"/>
      <c r="M322" s="202" t="s">
        <v>44</v>
      </c>
      <c r="N322" s="203" t="s">
        <v>53</v>
      </c>
      <c r="O322" s="67"/>
      <c r="P322" s="204">
        <f>O322*H322</f>
        <v>0</v>
      </c>
      <c r="Q322" s="204">
        <v>1.6793999999999999E-4</v>
      </c>
      <c r="R322" s="204">
        <f>Q322*H322</f>
        <v>2.8952855999999999E-2</v>
      </c>
      <c r="S322" s="204">
        <v>0</v>
      </c>
      <c r="T322" s="205">
        <f>S322*H322</f>
        <v>0</v>
      </c>
      <c r="U322" s="37"/>
      <c r="V322" s="37"/>
      <c r="W322" s="37"/>
      <c r="X322" s="37"/>
      <c r="Y322" s="37"/>
      <c r="Z322" s="37"/>
      <c r="AA322" s="37"/>
      <c r="AB322" s="37"/>
      <c r="AC322" s="37"/>
      <c r="AD322" s="37"/>
      <c r="AE322" s="37"/>
      <c r="AR322" s="206" t="s">
        <v>442</v>
      </c>
      <c r="AT322" s="206" t="s">
        <v>264</v>
      </c>
      <c r="AU322" s="206" t="s">
        <v>91</v>
      </c>
      <c r="AY322" s="19" t="s">
        <v>262</v>
      </c>
      <c r="BE322" s="207">
        <f>IF(N322="základní",J322,0)</f>
        <v>0</v>
      </c>
      <c r="BF322" s="207">
        <f>IF(N322="snížená",J322,0)</f>
        <v>0</v>
      </c>
      <c r="BG322" s="207">
        <f>IF(N322="zákl. přenesená",J322,0)</f>
        <v>0</v>
      </c>
      <c r="BH322" s="207">
        <f>IF(N322="sníž. přenesená",J322,0)</f>
        <v>0</v>
      </c>
      <c r="BI322" s="207">
        <f>IF(N322="nulová",J322,0)</f>
        <v>0</v>
      </c>
      <c r="BJ322" s="19" t="s">
        <v>89</v>
      </c>
      <c r="BK322" s="207">
        <f>ROUND(I322*H322,2)</f>
        <v>0</v>
      </c>
      <c r="BL322" s="19" t="s">
        <v>442</v>
      </c>
      <c r="BM322" s="206" t="s">
        <v>1342</v>
      </c>
    </row>
    <row r="323" spans="1:65" s="2" customFormat="1" ht="72">
      <c r="A323" s="37"/>
      <c r="B323" s="38"/>
      <c r="C323" s="39"/>
      <c r="D323" s="208" t="s">
        <v>270</v>
      </c>
      <c r="E323" s="39"/>
      <c r="F323" s="209" t="s">
        <v>6298</v>
      </c>
      <c r="G323" s="39"/>
      <c r="H323" s="39"/>
      <c r="I323" s="118"/>
      <c r="J323" s="39"/>
      <c r="K323" s="39"/>
      <c r="L323" s="42"/>
      <c r="M323" s="210"/>
      <c r="N323" s="211"/>
      <c r="O323" s="67"/>
      <c r="P323" s="67"/>
      <c r="Q323" s="67"/>
      <c r="R323" s="67"/>
      <c r="S323" s="67"/>
      <c r="T323" s="68"/>
      <c r="U323" s="37"/>
      <c r="V323" s="37"/>
      <c r="W323" s="37"/>
      <c r="X323" s="37"/>
      <c r="Y323" s="37"/>
      <c r="Z323" s="37"/>
      <c r="AA323" s="37"/>
      <c r="AB323" s="37"/>
      <c r="AC323" s="37"/>
      <c r="AD323" s="37"/>
      <c r="AE323" s="37"/>
      <c r="AT323" s="19" t="s">
        <v>270</v>
      </c>
      <c r="AU323" s="19" t="s">
        <v>91</v>
      </c>
    </row>
    <row r="324" spans="1:65" s="15" customFormat="1" ht="10">
      <c r="B324" s="233"/>
      <c r="C324" s="234"/>
      <c r="D324" s="208" t="s">
        <v>272</v>
      </c>
      <c r="E324" s="235" t="s">
        <v>44</v>
      </c>
      <c r="F324" s="236" t="s">
        <v>6340</v>
      </c>
      <c r="G324" s="234"/>
      <c r="H324" s="237">
        <v>2</v>
      </c>
      <c r="I324" s="238"/>
      <c r="J324" s="234"/>
      <c r="K324" s="234"/>
      <c r="L324" s="239"/>
      <c r="M324" s="240"/>
      <c r="N324" s="241"/>
      <c r="O324" s="241"/>
      <c r="P324" s="241"/>
      <c r="Q324" s="241"/>
      <c r="R324" s="241"/>
      <c r="S324" s="241"/>
      <c r="T324" s="242"/>
      <c r="AT324" s="243" t="s">
        <v>272</v>
      </c>
      <c r="AU324" s="243" t="s">
        <v>91</v>
      </c>
      <c r="AV324" s="15" t="s">
        <v>91</v>
      </c>
      <c r="AW324" s="15" t="s">
        <v>38</v>
      </c>
      <c r="AX324" s="15" t="s">
        <v>82</v>
      </c>
      <c r="AY324" s="243" t="s">
        <v>262</v>
      </c>
    </row>
    <row r="325" spans="1:65" s="15" customFormat="1" ht="10">
      <c r="B325" s="233"/>
      <c r="C325" s="234"/>
      <c r="D325" s="208" t="s">
        <v>272</v>
      </c>
      <c r="E325" s="235" t="s">
        <v>44</v>
      </c>
      <c r="F325" s="236" t="s">
        <v>6341</v>
      </c>
      <c r="G325" s="234"/>
      <c r="H325" s="237">
        <v>12.5</v>
      </c>
      <c r="I325" s="238"/>
      <c r="J325" s="234"/>
      <c r="K325" s="234"/>
      <c r="L325" s="239"/>
      <c r="M325" s="240"/>
      <c r="N325" s="241"/>
      <c r="O325" s="241"/>
      <c r="P325" s="241"/>
      <c r="Q325" s="241"/>
      <c r="R325" s="241"/>
      <c r="S325" s="241"/>
      <c r="T325" s="242"/>
      <c r="AT325" s="243" t="s">
        <v>272</v>
      </c>
      <c r="AU325" s="243" t="s">
        <v>91</v>
      </c>
      <c r="AV325" s="15" t="s">
        <v>91</v>
      </c>
      <c r="AW325" s="15" t="s">
        <v>38</v>
      </c>
      <c r="AX325" s="15" t="s">
        <v>82</v>
      </c>
      <c r="AY325" s="243" t="s">
        <v>262</v>
      </c>
    </row>
    <row r="326" spans="1:65" s="15" customFormat="1" ht="10">
      <c r="B326" s="233"/>
      <c r="C326" s="234"/>
      <c r="D326" s="208" t="s">
        <v>272</v>
      </c>
      <c r="E326" s="235" t="s">
        <v>44</v>
      </c>
      <c r="F326" s="236" t="s">
        <v>6342</v>
      </c>
      <c r="G326" s="234"/>
      <c r="H326" s="237">
        <v>48.4</v>
      </c>
      <c r="I326" s="238"/>
      <c r="J326" s="234"/>
      <c r="K326" s="234"/>
      <c r="L326" s="239"/>
      <c r="M326" s="240"/>
      <c r="N326" s="241"/>
      <c r="O326" s="241"/>
      <c r="P326" s="241"/>
      <c r="Q326" s="241"/>
      <c r="R326" s="241"/>
      <c r="S326" s="241"/>
      <c r="T326" s="242"/>
      <c r="AT326" s="243" t="s">
        <v>272</v>
      </c>
      <c r="AU326" s="243" t="s">
        <v>91</v>
      </c>
      <c r="AV326" s="15" t="s">
        <v>91</v>
      </c>
      <c r="AW326" s="15" t="s">
        <v>38</v>
      </c>
      <c r="AX326" s="15" t="s">
        <v>82</v>
      </c>
      <c r="AY326" s="243" t="s">
        <v>262</v>
      </c>
    </row>
    <row r="327" spans="1:65" s="15" customFormat="1" ht="10">
      <c r="B327" s="233"/>
      <c r="C327" s="234"/>
      <c r="D327" s="208" t="s">
        <v>272</v>
      </c>
      <c r="E327" s="235" t="s">
        <v>44</v>
      </c>
      <c r="F327" s="236" t="s">
        <v>6343</v>
      </c>
      <c r="G327" s="234"/>
      <c r="H327" s="237">
        <v>27.3</v>
      </c>
      <c r="I327" s="238"/>
      <c r="J327" s="234"/>
      <c r="K327" s="234"/>
      <c r="L327" s="239"/>
      <c r="M327" s="240"/>
      <c r="N327" s="241"/>
      <c r="O327" s="241"/>
      <c r="P327" s="241"/>
      <c r="Q327" s="241"/>
      <c r="R327" s="241"/>
      <c r="S327" s="241"/>
      <c r="T327" s="242"/>
      <c r="AT327" s="243" t="s">
        <v>272</v>
      </c>
      <c r="AU327" s="243" t="s">
        <v>91</v>
      </c>
      <c r="AV327" s="15" t="s">
        <v>91</v>
      </c>
      <c r="AW327" s="15" t="s">
        <v>38</v>
      </c>
      <c r="AX327" s="15" t="s">
        <v>82</v>
      </c>
      <c r="AY327" s="243" t="s">
        <v>262</v>
      </c>
    </row>
    <row r="328" spans="1:65" s="15" customFormat="1" ht="10">
      <c r="B328" s="233"/>
      <c r="C328" s="234"/>
      <c r="D328" s="208" t="s">
        <v>272</v>
      </c>
      <c r="E328" s="235" t="s">
        <v>44</v>
      </c>
      <c r="F328" s="236" t="s">
        <v>6344</v>
      </c>
      <c r="G328" s="234"/>
      <c r="H328" s="237">
        <v>82.2</v>
      </c>
      <c r="I328" s="238"/>
      <c r="J328" s="234"/>
      <c r="K328" s="234"/>
      <c r="L328" s="239"/>
      <c r="M328" s="240"/>
      <c r="N328" s="241"/>
      <c r="O328" s="241"/>
      <c r="P328" s="241"/>
      <c r="Q328" s="241"/>
      <c r="R328" s="241"/>
      <c r="S328" s="241"/>
      <c r="T328" s="242"/>
      <c r="AT328" s="243" t="s">
        <v>272</v>
      </c>
      <c r="AU328" s="243" t="s">
        <v>91</v>
      </c>
      <c r="AV328" s="15" t="s">
        <v>91</v>
      </c>
      <c r="AW328" s="15" t="s">
        <v>38</v>
      </c>
      <c r="AX328" s="15" t="s">
        <v>82</v>
      </c>
      <c r="AY328" s="243" t="s">
        <v>262</v>
      </c>
    </row>
    <row r="329" spans="1:65" s="16" customFormat="1" ht="10">
      <c r="B329" s="244"/>
      <c r="C329" s="245"/>
      <c r="D329" s="208" t="s">
        <v>272</v>
      </c>
      <c r="E329" s="246" t="s">
        <v>44</v>
      </c>
      <c r="F329" s="247" t="s">
        <v>291</v>
      </c>
      <c r="G329" s="245"/>
      <c r="H329" s="248">
        <v>172.4</v>
      </c>
      <c r="I329" s="249"/>
      <c r="J329" s="245"/>
      <c r="K329" s="245"/>
      <c r="L329" s="250"/>
      <c r="M329" s="251"/>
      <c r="N329" s="252"/>
      <c r="O329" s="252"/>
      <c r="P329" s="252"/>
      <c r="Q329" s="252"/>
      <c r="R329" s="252"/>
      <c r="S329" s="252"/>
      <c r="T329" s="253"/>
      <c r="AT329" s="254" t="s">
        <v>272</v>
      </c>
      <c r="AU329" s="254" t="s">
        <v>91</v>
      </c>
      <c r="AV329" s="16" t="s">
        <v>104</v>
      </c>
      <c r="AW329" s="16" t="s">
        <v>38</v>
      </c>
      <c r="AX329" s="16" t="s">
        <v>89</v>
      </c>
      <c r="AY329" s="254" t="s">
        <v>262</v>
      </c>
    </row>
    <row r="330" spans="1:65" s="2" customFormat="1" ht="16.5" customHeight="1">
      <c r="A330" s="37"/>
      <c r="B330" s="38"/>
      <c r="C330" s="255" t="s">
        <v>744</v>
      </c>
      <c r="D330" s="255" t="s">
        <v>633</v>
      </c>
      <c r="E330" s="256" t="s">
        <v>6345</v>
      </c>
      <c r="F330" s="257" t="s">
        <v>6346</v>
      </c>
      <c r="G330" s="258" t="s">
        <v>590</v>
      </c>
      <c r="H330" s="259">
        <v>14.5</v>
      </c>
      <c r="I330" s="260"/>
      <c r="J330" s="261">
        <f>ROUND(I330*H330,2)</f>
        <v>0</v>
      </c>
      <c r="K330" s="257" t="s">
        <v>268</v>
      </c>
      <c r="L330" s="262"/>
      <c r="M330" s="263" t="s">
        <v>44</v>
      </c>
      <c r="N330" s="264" t="s">
        <v>53</v>
      </c>
      <c r="O330" s="67"/>
      <c r="P330" s="204">
        <f>O330*H330</f>
        <v>0</v>
      </c>
      <c r="Q330" s="204">
        <v>5.5999999999999995E-4</v>
      </c>
      <c r="R330" s="204">
        <f>Q330*H330</f>
        <v>8.1199999999999987E-3</v>
      </c>
      <c r="S330" s="204">
        <v>0</v>
      </c>
      <c r="T330" s="205">
        <f>S330*H330</f>
        <v>0</v>
      </c>
      <c r="U330" s="37"/>
      <c r="V330" s="37"/>
      <c r="W330" s="37"/>
      <c r="X330" s="37"/>
      <c r="Y330" s="37"/>
      <c r="Z330" s="37"/>
      <c r="AA330" s="37"/>
      <c r="AB330" s="37"/>
      <c r="AC330" s="37"/>
      <c r="AD330" s="37"/>
      <c r="AE330" s="37"/>
      <c r="AR330" s="206" t="s">
        <v>619</v>
      </c>
      <c r="AT330" s="206" t="s">
        <v>633</v>
      </c>
      <c r="AU330" s="206" t="s">
        <v>91</v>
      </c>
      <c r="AY330" s="19" t="s">
        <v>262</v>
      </c>
      <c r="BE330" s="207">
        <f>IF(N330="základní",J330,0)</f>
        <v>0</v>
      </c>
      <c r="BF330" s="207">
        <f>IF(N330="snížená",J330,0)</f>
        <v>0</v>
      </c>
      <c r="BG330" s="207">
        <f>IF(N330="zákl. přenesená",J330,0)</f>
        <v>0</v>
      </c>
      <c r="BH330" s="207">
        <f>IF(N330="sníž. přenesená",J330,0)</f>
        <v>0</v>
      </c>
      <c r="BI330" s="207">
        <f>IF(N330="nulová",J330,0)</f>
        <v>0</v>
      </c>
      <c r="BJ330" s="19" t="s">
        <v>89</v>
      </c>
      <c r="BK330" s="207">
        <f>ROUND(I330*H330,2)</f>
        <v>0</v>
      </c>
      <c r="BL330" s="19" t="s">
        <v>442</v>
      </c>
      <c r="BM330" s="206" t="s">
        <v>1352</v>
      </c>
    </row>
    <row r="331" spans="1:65" s="15" customFormat="1" ht="10">
      <c r="B331" s="233"/>
      <c r="C331" s="234"/>
      <c r="D331" s="208" t="s">
        <v>272</v>
      </c>
      <c r="E331" s="235" t="s">
        <v>44</v>
      </c>
      <c r="F331" s="236" t="s">
        <v>6340</v>
      </c>
      <c r="G331" s="234"/>
      <c r="H331" s="237">
        <v>2</v>
      </c>
      <c r="I331" s="238"/>
      <c r="J331" s="234"/>
      <c r="K331" s="234"/>
      <c r="L331" s="239"/>
      <c r="M331" s="240"/>
      <c r="N331" s="241"/>
      <c r="O331" s="241"/>
      <c r="P331" s="241"/>
      <c r="Q331" s="241"/>
      <c r="R331" s="241"/>
      <c r="S331" s="241"/>
      <c r="T331" s="242"/>
      <c r="AT331" s="243" t="s">
        <v>272</v>
      </c>
      <c r="AU331" s="243" t="s">
        <v>91</v>
      </c>
      <c r="AV331" s="15" t="s">
        <v>91</v>
      </c>
      <c r="AW331" s="15" t="s">
        <v>38</v>
      </c>
      <c r="AX331" s="15" t="s">
        <v>82</v>
      </c>
      <c r="AY331" s="243" t="s">
        <v>262</v>
      </c>
    </row>
    <row r="332" spans="1:65" s="15" customFormat="1" ht="10">
      <c r="B332" s="233"/>
      <c r="C332" s="234"/>
      <c r="D332" s="208" t="s">
        <v>272</v>
      </c>
      <c r="E332" s="235" t="s">
        <v>44</v>
      </c>
      <c r="F332" s="236" t="s">
        <v>6341</v>
      </c>
      <c r="G332" s="234"/>
      <c r="H332" s="237">
        <v>12.5</v>
      </c>
      <c r="I332" s="238"/>
      <c r="J332" s="234"/>
      <c r="K332" s="234"/>
      <c r="L332" s="239"/>
      <c r="M332" s="240"/>
      <c r="N332" s="241"/>
      <c r="O332" s="241"/>
      <c r="P332" s="241"/>
      <c r="Q332" s="241"/>
      <c r="R332" s="241"/>
      <c r="S332" s="241"/>
      <c r="T332" s="242"/>
      <c r="AT332" s="243" t="s">
        <v>272</v>
      </c>
      <c r="AU332" s="243" t="s">
        <v>91</v>
      </c>
      <c r="AV332" s="15" t="s">
        <v>91</v>
      </c>
      <c r="AW332" s="15" t="s">
        <v>38</v>
      </c>
      <c r="AX332" s="15" t="s">
        <v>82</v>
      </c>
      <c r="AY332" s="243" t="s">
        <v>262</v>
      </c>
    </row>
    <row r="333" spans="1:65" s="16" customFormat="1" ht="10">
      <c r="B333" s="244"/>
      <c r="C333" s="245"/>
      <c r="D333" s="208" t="s">
        <v>272</v>
      </c>
      <c r="E333" s="246" t="s">
        <v>44</v>
      </c>
      <c r="F333" s="247" t="s">
        <v>291</v>
      </c>
      <c r="G333" s="245"/>
      <c r="H333" s="248">
        <v>14.5</v>
      </c>
      <c r="I333" s="249"/>
      <c r="J333" s="245"/>
      <c r="K333" s="245"/>
      <c r="L333" s="250"/>
      <c r="M333" s="251"/>
      <c r="N333" s="252"/>
      <c r="O333" s="252"/>
      <c r="P333" s="252"/>
      <c r="Q333" s="252"/>
      <c r="R333" s="252"/>
      <c r="S333" s="252"/>
      <c r="T333" s="253"/>
      <c r="AT333" s="254" t="s">
        <v>272</v>
      </c>
      <c r="AU333" s="254" t="s">
        <v>91</v>
      </c>
      <c r="AV333" s="16" t="s">
        <v>104</v>
      </c>
      <c r="AW333" s="16" t="s">
        <v>38</v>
      </c>
      <c r="AX333" s="16" t="s">
        <v>89</v>
      </c>
      <c r="AY333" s="254" t="s">
        <v>262</v>
      </c>
    </row>
    <row r="334" spans="1:65" s="2" customFormat="1" ht="16.5" customHeight="1">
      <c r="A334" s="37"/>
      <c r="B334" s="38"/>
      <c r="C334" s="255" t="s">
        <v>749</v>
      </c>
      <c r="D334" s="255" t="s">
        <v>633</v>
      </c>
      <c r="E334" s="256" t="s">
        <v>6347</v>
      </c>
      <c r="F334" s="257" t="s">
        <v>6348</v>
      </c>
      <c r="G334" s="258" t="s">
        <v>590</v>
      </c>
      <c r="H334" s="259">
        <v>157.9</v>
      </c>
      <c r="I334" s="260"/>
      <c r="J334" s="261">
        <f>ROUND(I334*H334,2)</f>
        <v>0</v>
      </c>
      <c r="K334" s="257" t="s">
        <v>268</v>
      </c>
      <c r="L334" s="262"/>
      <c r="M334" s="263" t="s">
        <v>44</v>
      </c>
      <c r="N334" s="264" t="s">
        <v>53</v>
      </c>
      <c r="O334" s="67"/>
      <c r="P334" s="204">
        <f>O334*H334</f>
        <v>0</v>
      </c>
      <c r="Q334" s="204">
        <v>6.3000000000000003E-4</v>
      </c>
      <c r="R334" s="204">
        <f>Q334*H334</f>
        <v>9.947700000000001E-2</v>
      </c>
      <c r="S334" s="204">
        <v>0</v>
      </c>
      <c r="T334" s="205">
        <f>S334*H334</f>
        <v>0</v>
      </c>
      <c r="U334" s="37"/>
      <c r="V334" s="37"/>
      <c r="W334" s="37"/>
      <c r="X334" s="37"/>
      <c r="Y334" s="37"/>
      <c r="Z334" s="37"/>
      <c r="AA334" s="37"/>
      <c r="AB334" s="37"/>
      <c r="AC334" s="37"/>
      <c r="AD334" s="37"/>
      <c r="AE334" s="37"/>
      <c r="AR334" s="206" t="s">
        <v>619</v>
      </c>
      <c r="AT334" s="206" t="s">
        <v>633</v>
      </c>
      <c r="AU334" s="206" t="s">
        <v>91</v>
      </c>
      <c r="AY334" s="19" t="s">
        <v>262</v>
      </c>
      <c r="BE334" s="207">
        <f>IF(N334="základní",J334,0)</f>
        <v>0</v>
      </c>
      <c r="BF334" s="207">
        <f>IF(N334="snížená",J334,0)</f>
        <v>0</v>
      </c>
      <c r="BG334" s="207">
        <f>IF(N334="zákl. přenesená",J334,0)</f>
        <v>0</v>
      </c>
      <c r="BH334" s="207">
        <f>IF(N334="sníž. přenesená",J334,0)</f>
        <v>0</v>
      </c>
      <c r="BI334" s="207">
        <f>IF(N334="nulová",J334,0)</f>
        <v>0</v>
      </c>
      <c r="BJ334" s="19" t="s">
        <v>89</v>
      </c>
      <c r="BK334" s="207">
        <f>ROUND(I334*H334,2)</f>
        <v>0</v>
      </c>
      <c r="BL334" s="19" t="s">
        <v>442</v>
      </c>
      <c r="BM334" s="206" t="s">
        <v>1380</v>
      </c>
    </row>
    <row r="335" spans="1:65" s="15" customFormat="1" ht="10">
      <c r="B335" s="233"/>
      <c r="C335" s="234"/>
      <c r="D335" s="208" t="s">
        <v>272</v>
      </c>
      <c r="E335" s="235" t="s">
        <v>44</v>
      </c>
      <c r="F335" s="236" t="s">
        <v>6342</v>
      </c>
      <c r="G335" s="234"/>
      <c r="H335" s="237">
        <v>48.4</v>
      </c>
      <c r="I335" s="238"/>
      <c r="J335" s="234"/>
      <c r="K335" s="234"/>
      <c r="L335" s="239"/>
      <c r="M335" s="240"/>
      <c r="N335" s="241"/>
      <c r="O335" s="241"/>
      <c r="P335" s="241"/>
      <c r="Q335" s="241"/>
      <c r="R335" s="241"/>
      <c r="S335" s="241"/>
      <c r="T335" s="242"/>
      <c r="AT335" s="243" t="s">
        <v>272</v>
      </c>
      <c r="AU335" s="243" t="s">
        <v>91</v>
      </c>
      <c r="AV335" s="15" t="s">
        <v>91</v>
      </c>
      <c r="AW335" s="15" t="s">
        <v>38</v>
      </c>
      <c r="AX335" s="15" t="s">
        <v>82</v>
      </c>
      <c r="AY335" s="243" t="s">
        <v>262</v>
      </c>
    </row>
    <row r="336" spans="1:65" s="15" customFormat="1" ht="10">
      <c r="B336" s="233"/>
      <c r="C336" s="234"/>
      <c r="D336" s="208" t="s">
        <v>272</v>
      </c>
      <c r="E336" s="235" t="s">
        <v>44</v>
      </c>
      <c r="F336" s="236" t="s">
        <v>6343</v>
      </c>
      <c r="G336" s="234"/>
      <c r="H336" s="237">
        <v>27.3</v>
      </c>
      <c r="I336" s="238"/>
      <c r="J336" s="234"/>
      <c r="K336" s="234"/>
      <c r="L336" s="239"/>
      <c r="M336" s="240"/>
      <c r="N336" s="241"/>
      <c r="O336" s="241"/>
      <c r="P336" s="241"/>
      <c r="Q336" s="241"/>
      <c r="R336" s="241"/>
      <c r="S336" s="241"/>
      <c r="T336" s="242"/>
      <c r="AT336" s="243" t="s">
        <v>272</v>
      </c>
      <c r="AU336" s="243" t="s">
        <v>91</v>
      </c>
      <c r="AV336" s="15" t="s">
        <v>91</v>
      </c>
      <c r="AW336" s="15" t="s">
        <v>38</v>
      </c>
      <c r="AX336" s="15" t="s">
        <v>82</v>
      </c>
      <c r="AY336" s="243" t="s">
        <v>262</v>
      </c>
    </row>
    <row r="337" spans="1:65" s="15" customFormat="1" ht="10">
      <c r="B337" s="233"/>
      <c r="C337" s="234"/>
      <c r="D337" s="208" t="s">
        <v>272</v>
      </c>
      <c r="E337" s="235" t="s">
        <v>44</v>
      </c>
      <c r="F337" s="236" t="s">
        <v>6344</v>
      </c>
      <c r="G337" s="234"/>
      <c r="H337" s="237">
        <v>82.2</v>
      </c>
      <c r="I337" s="238"/>
      <c r="J337" s="234"/>
      <c r="K337" s="234"/>
      <c r="L337" s="239"/>
      <c r="M337" s="240"/>
      <c r="N337" s="241"/>
      <c r="O337" s="241"/>
      <c r="P337" s="241"/>
      <c r="Q337" s="241"/>
      <c r="R337" s="241"/>
      <c r="S337" s="241"/>
      <c r="T337" s="242"/>
      <c r="AT337" s="243" t="s">
        <v>272</v>
      </c>
      <c r="AU337" s="243" t="s">
        <v>91</v>
      </c>
      <c r="AV337" s="15" t="s">
        <v>91</v>
      </c>
      <c r="AW337" s="15" t="s">
        <v>38</v>
      </c>
      <c r="AX337" s="15" t="s">
        <v>82</v>
      </c>
      <c r="AY337" s="243" t="s">
        <v>262</v>
      </c>
    </row>
    <row r="338" spans="1:65" s="16" customFormat="1" ht="10">
      <c r="B338" s="244"/>
      <c r="C338" s="245"/>
      <c r="D338" s="208" t="s">
        <v>272</v>
      </c>
      <c r="E338" s="246" t="s">
        <v>44</v>
      </c>
      <c r="F338" s="247" t="s">
        <v>291</v>
      </c>
      <c r="G338" s="245"/>
      <c r="H338" s="248">
        <v>157.9</v>
      </c>
      <c r="I338" s="249"/>
      <c r="J338" s="245"/>
      <c r="K338" s="245"/>
      <c r="L338" s="250"/>
      <c r="M338" s="251"/>
      <c r="N338" s="252"/>
      <c r="O338" s="252"/>
      <c r="P338" s="252"/>
      <c r="Q338" s="252"/>
      <c r="R338" s="252"/>
      <c r="S338" s="252"/>
      <c r="T338" s="253"/>
      <c r="AT338" s="254" t="s">
        <v>272</v>
      </c>
      <c r="AU338" s="254" t="s">
        <v>91</v>
      </c>
      <c r="AV338" s="16" t="s">
        <v>104</v>
      </c>
      <c r="AW338" s="16" t="s">
        <v>38</v>
      </c>
      <c r="AX338" s="16" t="s">
        <v>89</v>
      </c>
      <c r="AY338" s="254" t="s">
        <v>262</v>
      </c>
    </row>
    <row r="339" spans="1:65" s="2" customFormat="1" ht="33" customHeight="1">
      <c r="A339" s="37"/>
      <c r="B339" s="38"/>
      <c r="C339" s="195" t="s">
        <v>903</v>
      </c>
      <c r="D339" s="195" t="s">
        <v>264</v>
      </c>
      <c r="E339" s="196" t="s">
        <v>6349</v>
      </c>
      <c r="F339" s="197" t="s">
        <v>6350</v>
      </c>
      <c r="G339" s="198" t="s">
        <v>590</v>
      </c>
      <c r="H339" s="199">
        <v>92.9</v>
      </c>
      <c r="I339" s="200"/>
      <c r="J339" s="201">
        <f>ROUND(I339*H339,2)</f>
        <v>0</v>
      </c>
      <c r="K339" s="197" t="s">
        <v>268</v>
      </c>
      <c r="L339" s="42"/>
      <c r="M339" s="202" t="s">
        <v>44</v>
      </c>
      <c r="N339" s="203" t="s">
        <v>53</v>
      </c>
      <c r="O339" s="67"/>
      <c r="P339" s="204">
        <f>O339*H339</f>
        <v>0</v>
      </c>
      <c r="Q339" s="204">
        <v>3.0789000000000001E-4</v>
      </c>
      <c r="R339" s="204">
        <f>Q339*H339</f>
        <v>2.8602981000000003E-2</v>
      </c>
      <c r="S339" s="204">
        <v>0</v>
      </c>
      <c r="T339" s="205">
        <f>S339*H339</f>
        <v>0</v>
      </c>
      <c r="U339" s="37"/>
      <c r="V339" s="37"/>
      <c r="W339" s="37"/>
      <c r="X339" s="37"/>
      <c r="Y339" s="37"/>
      <c r="Z339" s="37"/>
      <c r="AA339" s="37"/>
      <c r="AB339" s="37"/>
      <c r="AC339" s="37"/>
      <c r="AD339" s="37"/>
      <c r="AE339" s="37"/>
      <c r="AR339" s="206" t="s">
        <v>442</v>
      </c>
      <c r="AT339" s="206" t="s">
        <v>264</v>
      </c>
      <c r="AU339" s="206" t="s">
        <v>91</v>
      </c>
      <c r="AY339" s="19" t="s">
        <v>262</v>
      </c>
      <c r="BE339" s="207">
        <f>IF(N339="základní",J339,0)</f>
        <v>0</v>
      </c>
      <c r="BF339" s="207">
        <f>IF(N339="snížená",J339,0)</f>
        <v>0</v>
      </c>
      <c r="BG339" s="207">
        <f>IF(N339="zákl. přenesená",J339,0)</f>
        <v>0</v>
      </c>
      <c r="BH339" s="207">
        <f>IF(N339="sníž. přenesená",J339,0)</f>
        <v>0</v>
      </c>
      <c r="BI339" s="207">
        <f>IF(N339="nulová",J339,0)</f>
        <v>0</v>
      </c>
      <c r="BJ339" s="19" t="s">
        <v>89</v>
      </c>
      <c r="BK339" s="207">
        <f>ROUND(I339*H339,2)</f>
        <v>0</v>
      </c>
      <c r="BL339" s="19" t="s">
        <v>442</v>
      </c>
      <c r="BM339" s="206" t="s">
        <v>1391</v>
      </c>
    </row>
    <row r="340" spans="1:65" s="2" customFormat="1" ht="72">
      <c r="A340" s="37"/>
      <c r="B340" s="38"/>
      <c r="C340" s="39"/>
      <c r="D340" s="208" t="s">
        <v>270</v>
      </c>
      <c r="E340" s="39"/>
      <c r="F340" s="209" t="s">
        <v>6298</v>
      </c>
      <c r="G340" s="39"/>
      <c r="H340" s="39"/>
      <c r="I340" s="118"/>
      <c r="J340" s="39"/>
      <c r="K340" s="39"/>
      <c r="L340" s="42"/>
      <c r="M340" s="210"/>
      <c r="N340" s="211"/>
      <c r="O340" s="67"/>
      <c r="P340" s="67"/>
      <c r="Q340" s="67"/>
      <c r="R340" s="67"/>
      <c r="S340" s="67"/>
      <c r="T340" s="68"/>
      <c r="U340" s="37"/>
      <c r="V340" s="37"/>
      <c r="W340" s="37"/>
      <c r="X340" s="37"/>
      <c r="Y340" s="37"/>
      <c r="Z340" s="37"/>
      <c r="AA340" s="37"/>
      <c r="AB340" s="37"/>
      <c r="AC340" s="37"/>
      <c r="AD340" s="37"/>
      <c r="AE340" s="37"/>
      <c r="AT340" s="19" t="s">
        <v>270</v>
      </c>
      <c r="AU340" s="19" t="s">
        <v>91</v>
      </c>
    </row>
    <row r="341" spans="1:65" s="15" customFormat="1" ht="10">
      <c r="B341" s="233"/>
      <c r="C341" s="234"/>
      <c r="D341" s="208" t="s">
        <v>272</v>
      </c>
      <c r="E341" s="235" t="s">
        <v>44</v>
      </c>
      <c r="F341" s="236" t="s">
        <v>6351</v>
      </c>
      <c r="G341" s="234"/>
      <c r="H341" s="237">
        <v>21.8</v>
      </c>
      <c r="I341" s="238"/>
      <c r="J341" s="234"/>
      <c r="K341" s="234"/>
      <c r="L341" s="239"/>
      <c r="M341" s="240"/>
      <c r="N341" s="241"/>
      <c r="O341" s="241"/>
      <c r="P341" s="241"/>
      <c r="Q341" s="241"/>
      <c r="R341" s="241"/>
      <c r="S341" s="241"/>
      <c r="T341" s="242"/>
      <c r="AT341" s="243" t="s">
        <v>272</v>
      </c>
      <c r="AU341" s="243" t="s">
        <v>91</v>
      </c>
      <c r="AV341" s="15" t="s">
        <v>91</v>
      </c>
      <c r="AW341" s="15" t="s">
        <v>38</v>
      </c>
      <c r="AX341" s="15" t="s">
        <v>82</v>
      </c>
      <c r="AY341" s="243" t="s">
        <v>262</v>
      </c>
    </row>
    <row r="342" spans="1:65" s="15" customFormat="1" ht="10">
      <c r="B342" s="233"/>
      <c r="C342" s="234"/>
      <c r="D342" s="208" t="s">
        <v>272</v>
      </c>
      <c r="E342" s="235" t="s">
        <v>44</v>
      </c>
      <c r="F342" s="236" t="s">
        <v>6352</v>
      </c>
      <c r="G342" s="234"/>
      <c r="H342" s="237">
        <v>5.9</v>
      </c>
      <c r="I342" s="238"/>
      <c r="J342" s="234"/>
      <c r="K342" s="234"/>
      <c r="L342" s="239"/>
      <c r="M342" s="240"/>
      <c r="N342" s="241"/>
      <c r="O342" s="241"/>
      <c r="P342" s="241"/>
      <c r="Q342" s="241"/>
      <c r="R342" s="241"/>
      <c r="S342" s="241"/>
      <c r="T342" s="242"/>
      <c r="AT342" s="243" t="s">
        <v>272</v>
      </c>
      <c r="AU342" s="243" t="s">
        <v>91</v>
      </c>
      <c r="AV342" s="15" t="s">
        <v>91</v>
      </c>
      <c r="AW342" s="15" t="s">
        <v>38</v>
      </c>
      <c r="AX342" s="15" t="s">
        <v>82</v>
      </c>
      <c r="AY342" s="243" t="s">
        <v>262</v>
      </c>
    </row>
    <row r="343" spans="1:65" s="15" customFormat="1" ht="10">
      <c r="B343" s="233"/>
      <c r="C343" s="234"/>
      <c r="D343" s="208" t="s">
        <v>272</v>
      </c>
      <c r="E343" s="235" t="s">
        <v>44</v>
      </c>
      <c r="F343" s="236" t="s">
        <v>6353</v>
      </c>
      <c r="G343" s="234"/>
      <c r="H343" s="237">
        <v>33.299999999999997</v>
      </c>
      <c r="I343" s="238"/>
      <c r="J343" s="234"/>
      <c r="K343" s="234"/>
      <c r="L343" s="239"/>
      <c r="M343" s="240"/>
      <c r="N343" s="241"/>
      <c r="O343" s="241"/>
      <c r="P343" s="241"/>
      <c r="Q343" s="241"/>
      <c r="R343" s="241"/>
      <c r="S343" s="241"/>
      <c r="T343" s="242"/>
      <c r="AT343" s="243" t="s">
        <v>272</v>
      </c>
      <c r="AU343" s="243" t="s">
        <v>91</v>
      </c>
      <c r="AV343" s="15" t="s">
        <v>91</v>
      </c>
      <c r="AW343" s="15" t="s">
        <v>38</v>
      </c>
      <c r="AX343" s="15" t="s">
        <v>82</v>
      </c>
      <c r="AY343" s="243" t="s">
        <v>262</v>
      </c>
    </row>
    <row r="344" spans="1:65" s="15" customFormat="1" ht="10">
      <c r="B344" s="233"/>
      <c r="C344" s="234"/>
      <c r="D344" s="208" t="s">
        <v>272</v>
      </c>
      <c r="E344" s="235" t="s">
        <v>44</v>
      </c>
      <c r="F344" s="236" t="s">
        <v>6354</v>
      </c>
      <c r="G344" s="234"/>
      <c r="H344" s="237">
        <v>31.9</v>
      </c>
      <c r="I344" s="238"/>
      <c r="J344" s="234"/>
      <c r="K344" s="234"/>
      <c r="L344" s="239"/>
      <c r="M344" s="240"/>
      <c r="N344" s="241"/>
      <c r="O344" s="241"/>
      <c r="P344" s="241"/>
      <c r="Q344" s="241"/>
      <c r="R344" s="241"/>
      <c r="S344" s="241"/>
      <c r="T344" s="242"/>
      <c r="AT344" s="243" t="s">
        <v>272</v>
      </c>
      <c r="AU344" s="243" t="s">
        <v>91</v>
      </c>
      <c r="AV344" s="15" t="s">
        <v>91</v>
      </c>
      <c r="AW344" s="15" t="s">
        <v>38</v>
      </c>
      <c r="AX344" s="15" t="s">
        <v>82</v>
      </c>
      <c r="AY344" s="243" t="s">
        <v>262</v>
      </c>
    </row>
    <row r="345" spans="1:65" s="16" customFormat="1" ht="10">
      <c r="B345" s="244"/>
      <c r="C345" s="245"/>
      <c r="D345" s="208" t="s">
        <v>272</v>
      </c>
      <c r="E345" s="246" t="s">
        <v>44</v>
      </c>
      <c r="F345" s="247" t="s">
        <v>291</v>
      </c>
      <c r="G345" s="245"/>
      <c r="H345" s="248">
        <v>92.9</v>
      </c>
      <c r="I345" s="249"/>
      <c r="J345" s="245"/>
      <c r="K345" s="245"/>
      <c r="L345" s="250"/>
      <c r="M345" s="251"/>
      <c r="N345" s="252"/>
      <c r="O345" s="252"/>
      <c r="P345" s="252"/>
      <c r="Q345" s="252"/>
      <c r="R345" s="252"/>
      <c r="S345" s="252"/>
      <c r="T345" s="253"/>
      <c r="AT345" s="254" t="s">
        <v>272</v>
      </c>
      <c r="AU345" s="254" t="s">
        <v>91</v>
      </c>
      <c r="AV345" s="16" t="s">
        <v>104</v>
      </c>
      <c r="AW345" s="16" t="s">
        <v>38</v>
      </c>
      <c r="AX345" s="16" t="s">
        <v>89</v>
      </c>
      <c r="AY345" s="254" t="s">
        <v>262</v>
      </c>
    </row>
    <row r="346" spans="1:65" s="2" customFormat="1" ht="16.5" customHeight="1">
      <c r="A346" s="37"/>
      <c r="B346" s="38"/>
      <c r="C346" s="255" t="s">
        <v>928</v>
      </c>
      <c r="D346" s="255" t="s">
        <v>633</v>
      </c>
      <c r="E346" s="256" t="s">
        <v>6355</v>
      </c>
      <c r="F346" s="257" t="s">
        <v>6356</v>
      </c>
      <c r="G346" s="258" t="s">
        <v>590</v>
      </c>
      <c r="H346" s="259">
        <v>61</v>
      </c>
      <c r="I346" s="260"/>
      <c r="J346" s="261">
        <f>ROUND(I346*H346,2)</f>
        <v>0</v>
      </c>
      <c r="K346" s="257" t="s">
        <v>268</v>
      </c>
      <c r="L346" s="262"/>
      <c r="M346" s="263" t="s">
        <v>44</v>
      </c>
      <c r="N346" s="264" t="s">
        <v>53</v>
      </c>
      <c r="O346" s="67"/>
      <c r="P346" s="204">
        <f>O346*H346</f>
        <v>0</v>
      </c>
      <c r="Q346" s="204">
        <v>8.8000000000000003E-4</v>
      </c>
      <c r="R346" s="204">
        <f>Q346*H346</f>
        <v>5.3679999999999999E-2</v>
      </c>
      <c r="S346" s="204">
        <v>0</v>
      </c>
      <c r="T346" s="205">
        <f>S346*H346</f>
        <v>0</v>
      </c>
      <c r="U346" s="37"/>
      <c r="V346" s="37"/>
      <c r="W346" s="37"/>
      <c r="X346" s="37"/>
      <c r="Y346" s="37"/>
      <c r="Z346" s="37"/>
      <c r="AA346" s="37"/>
      <c r="AB346" s="37"/>
      <c r="AC346" s="37"/>
      <c r="AD346" s="37"/>
      <c r="AE346" s="37"/>
      <c r="AR346" s="206" t="s">
        <v>619</v>
      </c>
      <c r="AT346" s="206" t="s">
        <v>633</v>
      </c>
      <c r="AU346" s="206" t="s">
        <v>91</v>
      </c>
      <c r="AY346" s="19" t="s">
        <v>262</v>
      </c>
      <c r="BE346" s="207">
        <f>IF(N346="základní",J346,0)</f>
        <v>0</v>
      </c>
      <c r="BF346" s="207">
        <f>IF(N346="snížená",J346,0)</f>
        <v>0</v>
      </c>
      <c r="BG346" s="207">
        <f>IF(N346="zákl. přenesená",J346,0)</f>
        <v>0</v>
      </c>
      <c r="BH346" s="207">
        <f>IF(N346="sníž. přenesená",J346,0)</f>
        <v>0</v>
      </c>
      <c r="BI346" s="207">
        <f>IF(N346="nulová",J346,0)</f>
        <v>0</v>
      </c>
      <c r="BJ346" s="19" t="s">
        <v>89</v>
      </c>
      <c r="BK346" s="207">
        <f>ROUND(I346*H346,2)</f>
        <v>0</v>
      </c>
      <c r="BL346" s="19" t="s">
        <v>442</v>
      </c>
      <c r="BM346" s="206" t="s">
        <v>1405</v>
      </c>
    </row>
    <row r="347" spans="1:65" s="15" customFormat="1" ht="10">
      <c r="B347" s="233"/>
      <c r="C347" s="234"/>
      <c r="D347" s="208" t="s">
        <v>272</v>
      </c>
      <c r="E347" s="235" t="s">
        <v>44</v>
      </c>
      <c r="F347" s="236" t="s">
        <v>6351</v>
      </c>
      <c r="G347" s="234"/>
      <c r="H347" s="237">
        <v>21.8</v>
      </c>
      <c r="I347" s="238"/>
      <c r="J347" s="234"/>
      <c r="K347" s="234"/>
      <c r="L347" s="239"/>
      <c r="M347" s="240"/>
      <c r="N347" s="241"/>
      <c r="O347" s="241"/>
      <c r="P347" s="241"/>
      <c r="Q347" s="241"/>
      <c r="R347" s="241"/>
      <c r="S347" s="241"/>
      <c r="T347" s="242"/>
      <c r="AT347" s="243" t="s">
        <v>272</v>
      </c>
      <c r="AU347" s="243" t="s">
        <v>91</v>
      </c>
      <c r="AV347" s="15" t="s">
        <v>91</v>
      </c>
      <c r="AW347" s="15" t="s">
        <v>38</v>
      </c>
      <c r="AX347" s="15" t="s">
        <v>82</v>
      </c>
      <c r="AY347" s="243" t="s">
        <v>262</v>
      </c>
    </row>
    <row r="348" spans="1:65" s="15" customFormat="1" ht="10">
      <c r="B348" s="233"/>
      <c r="C348" s="234"/>
      <c r="D348" s="208" t="s">
        <v>272</v>
      </c>
      <c r="E348" s="235" t="s">
        <v>44</v>
      </c>
      <c r="F348" s="236" t="s">
        <v>6352</v>
      </c>
      <c r="G348" s="234"/>
      <c r="H348" s="237">
        <v>5.9</v>
      </c>
      <c r="I348" s="238"/>
      <c r="J348" s="234"/>
      <c r="K348" s="234"/>
      <c r="L348" s="239"/>
      <c r="M348" s="240"/>
      <c r="N348" s="241"/>
      <c r="O348" s="241"/>
      <c r="P348" s="241"/>
      <c r="Q348" s="241"/>
      <c r="R348" s="241"/>
      <c r="S348" s="241"/>
      <c r="T348" s="242"/>
      <c r="AT348" s="243" t="s">
        <v>272</v>
      </c>
      <c r="AU348" s="243" t="s">
        <v>91</v>
      </c>
      <c r="AV348" s="15" t="s">
        <v>91</v>
      </c>
      <c r="AW348" s="15" t="s">
        <v>38</v>
      </c>
      <c r="AX348" s="15" t="s">
        <v>82</v>
      </c>
      <c r="AY348" s="243" t="s">
        <v>262</v>
      </c>
    </row>
    <row r="349" spans="1:65" s="15" customFormat="1" ht="10">
      <c r="B349" s="233"/>
      <c r="C349" s="234"/>
      <c r="D349" s="208" t="s">
        <v>272</v>
      </c>
      <c r="E349" s="235" t="s">
        <v>44</v>
      </c>
      <c r="F349" s="236" t="s">
        <v>6353</v>
      </c>
      <c r="G349" s="234"/>
      <c r="H349" s="237">
        <v>33.299999999999997</v>
      </c>
      <c r="I349" s="238"/>
      <c r="J349" s="234"/>
      <c r="K349" s="234"/>
      <c r="L349" s="239"/>
      <c r="M349" s="240"/>
      <c r="N349" s="241"/>
      <c r="O349" s="241"/>
      <c r="P349" s="241"/>
      <c r="Q349" s="241"/>
      <c r="R349" s="241"/>
      <c r="S349" s="241"/>
      <c r="T349" s="242"/>
      <c r="AT349" s="243" t="s">
        <v>272</v>
      </c>
      <c r="AU349" s="243" t="s">
        <v>91</v>
      </c>
      <c r="AV349" s="15" t="s">
        <v>91</v>
      </c>
      <c r="AW349" s="15" t="s">
        <v>38</v>
      </c>
      <c r="AX349" s="15" t="s">
        <v>82</v>
      </c>
      <c r="AY349" s="243" t="s">
        <v>262</v>
      </c>
    </row>
    <row r="350" spans="1:65" s="16" customFormat="1" ht="10">
      <c r="B350" s="244"/>
      <c r="C350" s="245"/>
      <c r="D350" s="208" t="s">
        <v>272</v>
      </c>
      <c r="E350" s="246" t="s">
        <v>44</v>
      </c>
      <c r="F350" s="247" t="s">
        <v>291</v>
      </c>
      <c r="G350" s="245"/>
      <c r="H350" s="248">
        <v>61</v>
      </c>
      <c r="I350" s="249"/>
      <c r="J350" s="245"/>
      <c r="K350" s="245"/>
      <c r="L350" s="250"/>
      <c r="M350" s="251"/>
      <c r="N350" s="252"/>
      <c r="O350" s="252"/>
      <c r="P350" s="252"/>
      <c r="Q350" s="252"/>
      <c r="R350" s="252"/>
      <c r="S350" s="252"/>
      <c r="T350" s="253"/>
      <c r="AT350" s="254" t="s">
        <v>272</v>
      </c>
      <c r="AU350" s="254" t="s">
        <v>91</v>
      </c>
      <c r="AV350" s="16" t="s">
        <v>104</v>
      </c>
      <c r="AW350" s="16" t="s">
        <v>38</v>
      </c>
      <c r="AX350" s="16" t="s">
        <v>89</v>
      </c>
      <c r="AY350" s="254" t="s">
        <v>262</v>
      </c>
    </row>
    <row r="351" spans="1:65" s="2" customFormat="1" ht="16.5" customHeight="1">
      <c r="A351" s="37"/>
      <c r="B351" s="38"/>
      <c r="C351" s="255" t="s">
        <v>939</v>
      </c>
      <c r="D351" s="255" t="s">
        <v>633</v>
      </c>
      <c r="E351" s="256" t="s">
        <v>6357</v>
      </c>
      <c r="F351" s="257" t="s">
        <v>6358</v>
      </c>
      <c r="G351" s="258" t="s">
        <v>590</v>
      </c>
      <c r="H351" s="259">
        <v>31.9</v>
      </c>
      <c r="I351" s="260"/>
      <c r="J351" s="261">
        <f>ROUND(I351*H351,2)</f>
        <v>0</v>
      </c>
      <c r="K351" s="257" t="s">
        <v>268</v>
      </c>
      <c r="L351" s="262"/>
      <c r="M351" s="263" t="s">
        <v>44</v>
      </c>
      <c r="N351" s="264" t="s">
        <v>53</v>
      </c>
      <c r="O351" s="67"/>
      <c r="P351" s="204">
        <f>O351*H351</f>
        <v>0</v>
      </c>
      <c r="Q351" s="204">
        <v>2.31E-3</v>
      </c>
      <c r="R351" s="204">
        <f>Q351*H351</f>
        <v>7.3688999999999991E-2</v>
      </c>
      <c r="S351" s="204">
        <v>0</v>
      </c>
      <c r="T351" s="205">
        <f>S351*H351</f>
        <v>0</v>
      </c>
      <c r="U351" s="37"/>
      <c r="V351" s="37"/>
      <c r="W351" s="37"/>
      <c r="X351" s="37"/>
      <c r="Y351" s="37"/>
      <c r="Z351" s="37"/>
      <c r="AA351" s="37"/>
      <c r="AB351" s="37"/>
      <c r="AC351" s="37"/>
      <c r="AD351" s="37"/>
      <c r="AE351" s="37"/>
      <c r="AR351" s="206" t="s">
        <v>619</v>
      </c>
      <c r="AT351" s="206" t="s">
        <v>633</v>
      </c>
      <c r="AU351" s="206" t="s">
        <v>91</v>
      </c>
      <c r="AY351" s="19" t="s">
        <v>262</v>
      </c>
      <c r="BE351" s="207">
        <f>IF(N351="základní",J351,0)</f>
        <v>0</v>
      </c>
      <c r="BF351" s="207">
        <f>IF(N351="snížená",J351,0)</f>
        <v>0</v>
      </c>
      <c r="BG351" s="207">
        <f>IF(N351="zákl. přenesená",J351,0)</f>
        <v>0</v>
      </c>
      <c r="BH351" s="207">
        <f>IF(N351="sníž. přenesená",J351,0)</f>
        <v>0</v>
      </c>
      <c r="BI351" s="207">
        <f>IF(N351="nulová",J351,0)</f>
        <v>0</v>
      </c>
      <c r="BJ351" s="19" t="s">
        <v>89</v>
      </c>
      <c r="BK351" s="207">
        <f>ROUND(I351*H351,2)</f>
        <v>0</v>
      </c>
      <c r="BL351" s="19" t="s">
        <v>442</v>
      </c>
      <c r="BM351" s="206" t="s">
        <v>1418</v>
      </c>
    </row>
    <row r="352" spans="1:65" s="15" customFormat="1" ht="10">
      <c r="B352" s="233"/>
      <c r="C352" s="234"/>
      <c r="D352" s="208" t="s">
        <v>272</v>
      </c>
      <c r="E352" s="235" t="s">
        <v>44</v>
      </c>
      <c r="F352" s="236" t="s">
        <v>6354</v>
      </c>
      <c r="G352" s="234"/>
      <c r="H352" s="237">
        <v>31.9</v>
      </c>
      <c r="I352" s="238"/>
      <c r="J352" s="234"/>
      <c r="K352" s="234"/>
      <c r="L352" s="239"/>
      <c r="M352" s="240"/>
      <c r="N352" s="241"/>
      <c r="O352" s="241"/>
      <c r="P352" s="241"/>
      <c r="Q352" s="241"/>
      <c r="R352" s="241"/>
      <c r="S352" s="241"/>
      <c r="T352" s="242"/>
      <c r="AT352" s="243" t="s">
        <v>272</v>
      </c>
      <c r="AU352" s="243" t="s">
        <v>91</v>
      </c>
      <c r="AV352" s="15" t="s">
        <v>91</v>
      </c>
      <c r="AW352" s="15" t="s">
        <v>38</v>
      </c>
      <c r="AX352" s="15" t="s">
        <v>82</v>
      </c>
      <c r="AY352" s="243" t="s">
        <v>262</v>
      </c>
    </row>
    <row r="353" spans="1:65" s="16" customFormat="1" ht="10">
      <c r="B353" s="244"/>
      <c r="C353" s="245"/>
      <c r="D353" s="208" t="s">
        <v>272</v>
      </c>
      <c r="E353" s="246" t="s">
        <v>44</v>
      </c>
      <c r="F353" s="247" t="s">
        <v>291</v>
      </c>
      <c r="G353" s="245"/>
      <c r="H353" s="248">
        <v>31.9</v>
      </c>
      <c r="I353" s="249"/>
      <c r="J353" s="245"/>
      <c r="K353" s="245"/>
      <c r="L353" s="250"/>
      <c r="M353" s="251"/>
      <c r="N353" s="252"/>
      <c r="O353" s="252"/>
      <c r="P353" s="252"/>
      <c r="Q353" s="252"/>
      <c r="R353" s="252"/>
      <c r="S353" s="252"/>
      <c r="T353" s="253"/>
      <c r="AT353" s="254" t="s">
        <v>272</v>
      </c>
      <c r="AU353" s="254" t="s">
        <v>91</v>
      </c>
      <c r="AV353" s="16" t="s">
        <v>104</v>
      </c>
      <c r="AW353" s="16" t="s">
        <v>38</v>
      </c>
      <c r="AX353" s="16" t="s">
        <v>89</v>
      </c>
      <c r="AY353" s="254" t="s">
        <v>262</v>
      </c>
    </row>
    <row r="354" spans="1:65" s="12" customFormat="1" ht="22.75" customHeight="1">
      <c r="B354" s="179"/>
      <c r="C354" s="180"/>
      <c r="D354" s="181" t="s">
        <v>81</v>
      </c>
      <c r="E354" s="193" t="s">
        <v>1975</v>
      </c>
      <c r="F354" s="193" t="s">
        <v>1976</v>
      </c>
      <c r="G354" s="180"/>
      <c r="H354" s="180"/>
      <c r="I354" s="183"/>
      <c r="J354" s="194">
        <f>BK354</f>
        <v>0</v>
      </c>
      <c r="K354" s="180"/>
      <c r="L354" s="185"/>
      <c r="M354" s="186"/>
      <c r="N354" s="187"/>
      <c r="O354" s="187"/>
      <c r="P354" s="188">
        <f>SUM(P355:P497)</f>
        <v>0</v>
      </c>
      <c r="Q354" s="187"/>
      <c r="R354" s="188">
        <f>SUM(R355:R497)</f>
        <v>1.9010027949999995</v>
      </c>
      <c r="S354" s="187"/>
      <c r="T354" s="189">
        <f>SUM(T355:T497)</f>
        <v>0</v>
      </c>
      <c r="AR354" s="190" t="s">
        <v>91</v>
      </c>
      <c r="AT354" s="191" t="s">
        <v>81</v>
      </c>
      <c r="AU354" s="191" t="s">
        <v>89</v>
      </c>
      <c r="AY354" s="190" t="s">
        <v>262</v>
      </c>
      <c r="BK354" s="192">
        <f>SUM(BK355:BK497)</f>
        <v>0</v>
      </c>
    </row>
    <row r="355" spans="1:65" s="2" customFormat="1" ht="16.5" customHeight="1">
      <c r="A355" s="37"/>
      <c r="B355" s="38"/>
      <c r="C355" s="195" t="s">
        <v>948</v>
      </c>
      <c r="D355" s="195" t="s">
        <v>264</v>
      </c>
      <c r="E355" s="196" t="s">
        <v>6359</v>
      </c>
      <c r="F355" s="197" t="s">
        <v>6360</v>
      </c>
      <c r="G355" s="198" t="s">
        <v>590</v>
      </c>
      <c r="H355" s="199">
        <v>160.80000000000001</v>
      </c>
      <c r="I355" s="200"/>
      <c r="J355" s="201">
        <f>ROUND(I355*H355,2)</f>
        <v>0</v>
      </c>
      <c r="K355" s="197" t="s">
        <v>268</v>
      </c>
      <c r="L355" s="42"/>
      <c r="M355" s="202" t="s">
        <v>44</v>
      </c>
      <c r="N355" s="203" t="s">
        <v>53</v>
      </c>
      <c r="O355" s="67"/>
      <c r="P355" s="204">
        <f>O355*H355</f>
        <v>0</v>
      </c>
      <c r="Q355" s="204">
        <v>1.4215499999999999E-3</v>
      </c>
      <c r="R355" s="204">
        <f>Q355*H355</f>
        <v>0.22858524</v>
      </c>
      <c r="S355" s="204">
        <v>0</v>
      </c>
      <c r="T355" s="205">
        <f>S355*H355</f>
        <v>0</v>
      </c>
      <c r="U355" s="37"/>
      <c r="V355" s="37"/>
      <c r="W355" s="37"/>
      <c r="X355" s="37"/>
      <c r="Y355" s="37"/>
      <c r="Z355" s="37"/>
      <c r="AA355" s="37"/>
      <c r="AB355" s="37"/>
      <c r="AC355" s="37"/>
      <c r="AD355" s="37"/>
      <c r="AE355" s="37"/>
      <c r="AR355" s="206" t="s">
        <v>442</v>
      </c>
      <c r="AT355" s="206" t="s">
        <v>264</v>
      </c>
      <c r="AU355" s="206" t="s">
        <v>91</v>
      </c>
      <c r="AY355" s="19" t="s">
        <v>262</v>
      </c>
      <c r="BE355" s="207">
        <f>IF(N355="základní",J355,0)</f>
        <v>0</v>
      </c>
      <c r="BF355" s="207">
        <f>IF(N355="snížená",J355,0)</f>
        <v>0</v>
      </c>
      <c r="BG355" s="207">
        <f>IF(N355="zákl. přenesená",J355,0)</f>
        <v>0</v>
      </c>
      <c r="BH355" s="207">
        <f>IF(N355="sníž. přenesená",J355,0)</f>
        <v>0</v>
      </c>
      <c r="BI355" s="207">
        <f>IF(N355="nulová",J355,0)</f>
        <v>0</v>
      </c>
      <c r="BJ355" s="19" t="s">
        <v>89</v>
      </c>
      <c r="BK355" s="207">
        <f>ROUND(I355*H355,2)</f>
        <v>0</v>
      </c>
      <c r="BL355" s="19" t="s">
        <v>442</v>
      </c>
      <c r="BM355" s="206" t="s">
        <v>1432</v>
      </c>
    </row>
    <row r="356" spans="1:65" s="2" customFormat="1" ht="27">
      <c r="A356" s="37"/>
      <c r="B356" s="38"/>
      <c r="C356" s="39"/>
      <c r="D356" s="208" t="s">
        <v>270</v>
      </c>
      <c r="E356" s="39"/>
      <c r="F356" s="209" t="s">
        <v>6361</v>
      </c>
      <c r="G356" s="39"/>
      <c r="H356" s="39"/>
      <c r="I356" s="118"/>
      <c r="J356" s="39"/>
      <c r="K356" s="39"/>
      <c r="L356" s="42"/>
      <c r="M356" s="210"/>
      <c r="N356" s="211"/>
      <c r="O356" s="67"/>
      <c r="P356" s="67"/>
      <c r="Q356" s="67"/>
      <c r="R356" s="67"/>
      <c r="S356" s="67"/>
      <c r="T356" s="68"/>
      <c r="U356" s="37"/>
      <c r="V356" s="37"/>
      <c r="W356" s="37"/>
      <c r="X356" s="37"/>
      <c r="Y356" s="37"/>
      <c r="Z356" s="37"/>
      <c r="AA356" s="37"/>
      <c r="AB356" s="37"/>
      <c r="AC356" s="37"/>
      <c r="AD356" s="37"/>
      <c r="AE356" s="37"/>
      <c r="AT356" s="19" t="s">
        <v>270</v>
      </c>
      <c r="AU356" s="19" t="s">
        <v>91</v>
      </c>
    </row>
    <row r="357" spans="1:65" s="15" customFormat="1" ht="20">
      <c r="B357" s="233"/>
      <c r="C357" s="234"/>
      <c r="D357" s="208" t="s">
        <v>272</v>
      </c>
      <c r="E357" s="235" t="s">
        <v>44</v>
      </c>
      <c r="F357" s="236" t="s">
        <v>6362</v>
      </c>
      <c r="G357" s="234"/>
      <c r="H357" s="237">
        <v>75.400000000000006</v>
      </c>
      <c r="I357" s="238"/>
      <c r="J357" s="234"/>
      <c r="K357" s="234"/>
      <c r="L357" s="239"/>
      <c r="M357" s="240"/>
      <c r="N357" s="241"/>
      <c r="O357" s="241"/>
      <c r="P357" s="241"/>
      <c r="Q357" s="241"/>
      <c r="R357" s="241"/>
      <c r="S357" s="241"/>
      <c r="T357" s="242"/>
      <c r="AT357" s="243" t="s">
        <v>272</v>
      </c>
      <c r="AU357" s="243" t="s">
        <v>91</v>
      </c>
      <c r="AV357" s="15" t="s">
        <v>91</v>
      </c>
      <c r="AW357" s="15" t="s">
        <v>38</v>
      </c>
      <c r="AX357" s="15" t="s">
        <v>82</v>
      </c>
      <c r="AY357" s="243" t="s">
        <v>262</v>
      </c>
    </row>
    <row r="358" spans="1:65" s="15" customFormat="1" ht="10">
      <c r="B358" s="233"/>
      <c r="C358" s="234"/>
      <c r="D358" s="208" t="s">
        <v>272</v>
      </c>
      <c r="E358" s="235" t="s">
        <v>44</v>
      </c>
      <c r="F358" s="236" t="s">
        <v>6363</v>
      </c>
      <c r="G358" s="234"/>
      <c r="H358" s="237">
        <v>57.3</v>
      </c>
      <c r="I358" s="238"/>
      <c r="J358" s="234"/>
      <c r="K358" s="234"/>
      <c r="L358" s="239"/>
      <c r="M358" s="240"/>
      <c r="N358" s="241"/>
      <c r="O358" s="241"/>
      <c r="P358" s="241"/>
      <c r="Q358" s="241"/>
      <c r="R358" s="241"/>
      <c r="S358" s="241"/>
      <c r="T358" s="242"/>
      <c r="AT358" s="243" t="s">
        <v>272</v>
      </c>
      <c r="AU358" s="243" t="s">
        <v>91</v>
      </c>
      <c r="AV358" s="15" t="s">
        <v>91</v>
      </c>
      <c r="AW358" s="15" t="s">
        <v>38</v>
      </c>
      <c r="AX358" s="15" t="s">
        <v>82</v>
      </c>
      <c r="AY358" s="243" t="s">
        <v>262</v>
      </c>
    </row>
    <row r="359" spans="1:65" s="15" customFormat="1" ht="10">
      <c r="B359" s="233"/>
      <c r="C359" s="234"/>
      <c r="D359" s="208" t="s">
        <v>272</v>
      </c>
      <c r="E359" s="235" t="s">
        <v>44</v>
      </c>
      <c r="F359" s="236" t="s">
        <v>6364</v>
      </c>
      <c r="G359" s="234"/>
      <c r="H359" s="237">
        <v>6.8</v>
      </c>
      <c r="I359" s="238"/>
      <c r="J359" s="234"/>
      <c r="K359" s="234"/>
      <c r="L359" s="239"/>
      <c r="M359" s="240"/>
      <c r="N359" s="241"/>
      <c r="O359" s="241"/>
      <c r="P359" s="241"/>
      <c r="Q359" s="241"/>
      <c r="R359" s="241"/>
      <c r="S359" s="241"/>
      <c r="T359" s="242"/>
      <c r="AT359" s="243" t="s">
        <v>272</v>
      </c>
      <c r="AU359" s="243" t="s">
        <v>91</v>
      </c>
      <c r="AV359" s="15" t="s">
        <v>91</v>
      </c>
      <c r="AW359" s="15" t="s">
        <v>38</v>
      </c>
      <c r="AX359" s="15" t="s">
        <v>82</v>
      </c>
      <c r="AY359" s="243" t="s">
        <v>262</v>
      </c>
    </row>
    <row r="360" spans="1:65" s="15" customFormat="1" ht="10">
      <c r="B360" s="233"/>
      <c r="C360" s="234"/>
      <c r="D360" s="208" t="s">
        <v>272</v>
      </c>
      <c r="E360" s="235" t="s">
        <v>44</v>
      </c>
      <c r="F360" s="236" t="s">
        <v>6365</v>
      </c>
      <c r="G360" s="234"/>
      <c r="H360" s="237">
        <v>21.3</v>
      </c>
      <c r="I360" s="238"/>
      <c r="J360" s="234"/>
      <c r="K360" s="234"/>
      <c r="L360" s="239"/>
      <c r="M360" s="240"/>
      <c r="N360" s="241"/>
      <c r="O360" s="241"/>
      <c r="P360" s="241"/>
      <c r="Q360" s="241"/>
      <c r="R360" s="241"/>
      <c r="S360" s="241"/>
      <c r="T360" s="242"/>
      <c r="AT360" s="243" t="s">
        <v>272</v>
      </c>
      <c r="AU360" s="243" t="s">
        <v>91</v>
      </c>
      <c r="AV360" s="15" t="s">
        <v>91</v>
      </c>
      <c r="AW360" s="15" t="s">
        <v>38</v>
      </c>
      <c r="AX360" s="15" t="s">
        <v>82</v>
      </c>
      <c r="AY360" s="243" t="s">
        <v>262</v>
      </c>
    </row>
    <row r="361" spans="1:65" s="16" customFormat="1" ht="10">
      <c r="B361" s="244"/>
      <c r="C361" s="245"/>
      <c r="D361" s="208" t="s">
        <v>272</v>
      </c>
      <c r="E361" s="246" t="s">
        <v>44</v>
      </c>
      <c r="F361" s="247" t="s">
        <v>291</v>
      </c>
      <c r="G361" s="245"/>
      <c r="H361" s="248">
        <v>160.80000000000001</v>
      </c>
      <c r="I361" s="249"/>
      <c r="J361" s="245"/>
      <c r="K361" s="245"/>
      <c r="L361" s="250"/>
      <c r="M361" s="251"/>
      <c r="N361" s="252"/>
      <c r="O361" s="252"/>
      <c r="P361" s="252"/>
      <c r="Q361" s="252"/>
      <c r="R361" s="252"/>
      <c r="S361" s="252"/>
      <c r="T361" s="253"/>
      <c r="AT361" s="254" t="s">
        <v>272</v>
      </c>
      <c r="AU361" s="254" t="s">
        <v>91</v>
      </c>
      <c r="AV361" s="16" t="s">
        <v>104</v>
      </c>
      <c r="AW361" s="16" t="s">
        <v>38</v>
      </c>
      <c r="AX361" s="16" t="s">
        <v>89</v>
      </c>
      <c r="AY361" s="254" t="s">
        <v>262</v>
      </c>
    </row>
    <row r="362" spans="1:65" s="2" customFormat="1" ht="16.5" customHeight="1">
      <c r="A362" s="37"/>
      <c r="B362" s="38"/>
      <c r="C362" s="195" t="s">
        <v>955</v>
      </c>
      <c r="D362" s="195" t="s">
        <v>264</v>
      </c>
      <c r="E362" s="196" t="s">
        <v>6366</v>
      </c>
      <c r="F362" s="197" t="s">
        <v>6367</v>
      </c>
      <c r="G362" s="198" t="s">
        <v>590</v>
      </c>
      <c r="H362" s="199">
        <v>17.899999999999999</v>
      </c>
      <c r="I362" s="200"/>
      <c r="J362" s="201">
        <f>ROUND(I362*H362,2)</f>
        <v>0</v>
      </c>
      <c r="K362" s="197" t="s">
        <v>268</v>
      </c>
      <c r="L362" s="42"/>
      <c r="M362" s="202" t="s">
        <v>44</v>
      </c>
      <c r="N362" s="203" t="s">
        <v>53</v>
      </c>
      <c r="O362" s="67"/>
      <c r="P362" s="204">
        <f>O362*H362</f>
        <v>0</v>
      </c>
      <c r="Q362" s="204">
        <v>7.443E-3</v>
      </c>
      <c r="R362" s="204">
        <f>Q362*H362</f>
        <v>0.13322969999999998</v>
      </c>
      <c r="S362" s="204">
        <v>0</v>
      </c>
      <c r="T362" s="205">
        <f>S362*H362</f>
        <v>0</v>
      </c>
      <c r="U362" s="37"/>
      <c r="V362" s="37"/>
      <c r="W362" s="37"/>
      <c r="X362" s="37"/>
      <c r="Y362" s="37"/>
      <c r="Z362" s="37"/>
      <c r="AA362" s="37"/>
      <c r="AB362" s="37"/>
      <c r="AC362" s="37"/>
      <c r="AD362" s="37"/>
      <c r="AE362" s="37"/>
      <c r="AR362" s="206" t="s">
        <v>442</v>
      </c>
      <c r="AT362" s="206" t="s">
        <v>264</v>
      </c>
      <c r="AU362" s="206" t="s">
        <v>91</v>
      </c>
      <c r="AY362" s="19" t="s">
        <v>262</v>
      </c>
      <c r="BE362" s="207">
        <f>IF(N362="základní",J362,0)</f>
        <v>0</v>
      </c>
      <c r="BF362" s="207">
        <f>IF(N362="snížená",J362,0)</f>
        <v>0</v>
      </c>
      <c r="BG362" s="207">
        <f>IF(N362="zákl. přenesená",J362,0)</f>
        <v>0</v>
      </c>
      <c r="BH362" s="207">
        <f>IF(N362="sníž. přenesená",J362,0)</f>
        <v>0</v>
      </c>
      <c r="BI362" s="207">
        <f>IF(N362="nulová",J362,0)</f>
        <v>0</v>
      </c>
      <c r="BJ362" s="19" t="s">
        <v>89</v>
      </c>
      <c r="BK362" s="207">
        <f>ROUND(I362*H362,2)</f>
        <v>0</v>
      </c>
      <c r="BL362" s="19" t="s">
        <v>442</v>
      </c>
      <c r="BM362" s="206" t="s">
        <v>1446</v>
      </c>
    </row>
    <row r="363" spans="1:65" s="2" customFormat="1" ht="27">
      <c r="A363" s="37"/>
      <c r="B363" s="38"/>
      <c r="C363" s="39"/>
      <c r="D363" s="208" t="s">
        <v>270</v>
      </c>
      <c r="E363" s="39"/>
      <c r="F363" s="209" t="s">
        <v>6361</v>
      </c>
      <c r="G363" s="39"/>
      <c r="H363" s="39"/>
      <c r="I363" s="118"/>
      <c r="J363" s="39"/>
      <c r="K363" s="39"/>
      <c r="L363" s="42"/>
      <c r="M363" s="210"/>
      <c r="N363" s="211"/>
      <c r="O363" s="67"/>
      <c r="P363" s="67"/>
      <c r="Q363" s="67"/>
      <c r="R363" s="67"/>
      <c r="S363" s="67"/>
      <c r="T363" s="68"/>
      <c r="U363" s="37"/>
      <c r="V363" s="37"/>
      <c r="W363" s="37"/>
      <c r="X363" s="37"/>
      <c r="Y363" s="37"/>
      <c r="Z363" s="37"/>
      <c r="AA363" s="37"/>
      <c r="AB363" s="37"/>
      <c r="AC363" s="37"/>
      <c r="AD363" s="37"/>
      <c r="AE363" s="37"/>
      <c r="AT363" s="19" t="s">
        <v>270</v>
      </c>
      <c r="AU363" s="19" t="s">
        <v>91</v>
      </c>
    </row>
    <row r="364" spans="1:65" s="15" customFormat="1" ht="10">
      <c r="B364" s="233"/>
      <c r="C364" s="234"/>
      <c r="D364" s="208" t="s">
        <v>272</v>
      </c>
      <c r="E364" s="235" t="s">
        <v>44</v>
      </c>
      <c r="F364" s="236" t="s">
        <v>6368</v>
      </c>
      <c r="G364" s="234"/>
      <c r="H364" s="237">
        <v>0.5</v>
      </c>
      <c r="I364" s="238"/>
      <c r="J364" s="234"/>
      <c r="K364" s="234"/>
      <c r="L364" s="239"/>
      <c r="M364" s="240"/>
      <c r="N364" s="241"/>
      <c r="O364" s="241"/>
      <c r="P364" s="241"/>
      <c r="Q364" s="241"/>
      <c r="R364" s="241"/>
      <c r="S364" s="241"/>
      <c r="T364" s="242"/>
      <c r="AT364" s="243" t="s">
        <v>272</v>
      </c>
      <c r="AU364" s="243" t="s">
        <v>91</v>
      </c>
      <c r="AV364" s="15" t="s">
        <v>91</v>
      </c>
      <c r="AW364" s="15" t="s">
        <v>38</v>
      </c>
      <c r="AX364" s="15" t="s">
        <v>82</v>
      </c>
      <c r="AY364" s="243" t="s">
        <v>262</v>
      </c>
    </row>
    <row r="365" spans="1:65" s="15" customFormat="1" ht="10">
      <c r="B365" s="233"/>
      <c r="C365" s="234"/>
      <c r="D365" s="208" t="s">
        <v>272</v>
      </c>
      <c r="E365" s="235" t="s">
        <v>44</v>
      </c>
      <c r="F365" s="236" t="s">
        <v>6369</v>
      </c>
      <c r="G365" s="234"/>
      <c r="H365" s="237">
        <v>17.399999999999999</v>
      </c>
      <c r="I365" s="238"/>
      <c r="J365" s="234"/>
      <c r="K365" s="234"/>
      <c r="L365" s="239"/>
      <c r="M365" s="240"/>
      <c r="N365" s="241"/>
      <c r="O365" s="241"/>
      <c r="P365" s="241"/>
      <c r="Q365" s="241"/>
      <c r="R365" s="241"/>
      <c r="S365" s="241"/>
      <c r="T365" s="242"/>
      <c r="AT365" s="243" t="s">
        <v>272</v>
      </c>
      <c r="AU365" s="243" t="s">
        <v>91</v>
      </c>
      <c r="AV365" s="15" t="s">
        <v>91</v>
      </c>
      <c r="AW365" s="15" t="s">
        <v>38</v>
      </c>
      <c r="AX365" s="15" t="s">
        <v>82</v>
      </c>
      <c r="AY365" s="243" t="s">
        <v>262</v>
      </c>
    </row>
    <row r="366" spans="1:65" s="16" customFormat="1" ht="10">
      <c r="B366" s="244"/>
      <c r="C366" s="245"/>
      <c r="D366" s="208" t="s">
        <v>272</v>
      </c>
      <c r="E366" s="246" t="s">
        <v>44</v>
      </c>
      <c r="F366" s="247" t="s">
        <v>291</v>
      </c>
      <c r="G366" s="245"/>
      <c r="H366" s="248">
        <v>17.899999999999999</v>
      </c>
      <c r="I366" s="249"/>
      <c r="J366" s="245"/>
      <c r="K366" s="245"/>
      <c r="L366" s="250"/>
      <c r="M366" s="251"/>
      <c r="N366" s="252"/>
      <c r="O366" s="252"/>
      <c r="P366" s="252"/>
      <c r="Q366" s="252"/>
      <c r="R366" s="252"/>
      <c r="S366" s="252"/>
      <c r="T366" s="253"/>
      <c r="AT366" s="254" t="s">
        <v>272</v>
      </c>
      <c r="AU366" s="254" t="s">
        <v>91</v>
      </c>
      <c r="AV366" s="16" t="s">
        <v>104</v>
      </c>
      <c r="AW366" s="16" t="s">
        <v>38</v>
      </c>
      <c r="AX366" s="16" t="s">
        <v>89</v>
      </c>
      <c r="AY366" s="254" t="s">
        <v>262</v>
      </c>
    </row>
    <row r="367" spans="1:65" s="2" customFormat="1" ht="16.5" customHeight="1">
      <c r="A367" s="37"/>
      <c r="B367" s="38"/>
      <c r="C367" s="195" t="s">
        <v>960</v>
      </c>
      <c r="D367" s="195" t="s">
        <v>264</v>
      </c>
      <c r="E367" s="196" t="s">
        <v>6370</v>
      </c>
      <c r="F367" s="197" t="s">
        <v>6371</v>
      </c>
      <c r="G367" s="198" t="s">
        <v>590</v>
      </c>
      <c r="H367" s="199">
        <v>22.4</v>
      </c>
      <c r="I367" s="200"/>
      <c r="J367" s="201">
        <f>ROUND(I367*H367,2)</f>
        <v>0</v>
      </c>
      <c r="K367" s="197" t="s">
        <v>268</v>
      </c>
      <c r="L367" s="42"/>
      <c r="M367" s="202" t="s">
        <v>44</v>
      </c>
      <c r="N367" s="203" t="s">
        <v>53</v>
      </c>
      <c r="O367" s="67"/>
      <c r="P367" s="204">
        <f>O367*H367</f>
        <v>0</v>
      </c>
      <c r="Q367" s="204">
        <v>1.232225E-2</v>
      </c>
      <c r="R367" s="204">
        <f>Q367*H367</f>
        <v>0.2760184</v>
      </c>
      <c r="S367" s="204">
        <v>0</v>
      </c>
      <c r="T367" s="205">
        <f>S367*H367</f>
        <v>0</v>
      </c>
      <c r="U367" s="37"/>
      <c r="V367" s="37"/>
      <c r="W367" s="37"/>
      <c r="X367" s="37"/>
      <c r="Y367" s="37"/>
      <c r="Z367" s="37"/>
      <c r="AA367" s="37"/>
      <c r="AB367" s="37"/>
      <c r="AC367" s="37"/>
      <c r="AD367" s="37"/>
      <c r="AE367" s="37"/>
      <c r="AR367" s="206" t="s">
        <v>442</v>
      </c>
      <c r="AT367" s="206" t="s">
        <v>264</v>
      </c>
      <c r="AU367" s="206" t="s">
        <v>91</v>
      </c>
      <c r="AY367" s="19" t="s">
        <v>262</v>
      </c>
      <c r="BE367" s="207">
        <f>IF(N367="základní",J367,0)</f>
        <v>0</v>
      </c>
      <c r="BF367" s="207">
        <f>IF(N367="snížená",J367,0)</f>
        <v>0</v>
      </c>
      <c r="BG367" s="207">
        <f>IF(N367="zákl. přenesená",J367,0)</f>
        <v>0</v>
      </c>
      <c r="BH367" s="207">
        <f>IF(N367="sníž. přenesená",J367,0)</f>
        <v>0</v>
      </c>
      <c r="BI367" s="207">
        <f>IF(N367="nulová",J367,0)</f>
        <v>0</v>
      </c>
      <c r="BJ367" s="19" t="s">
        <v>89</v>
      </c>
      <c r="BK367" s="207">
        <f>ROUND(I367*H367,2)</f>
        <v>0</v>
      </c>
      <c r="BL367" s="19" t="s">
        <v>442</v>
      </c>
      <c r="BM367" s="206" t="s">
        <v>1456</v>
      </c>
    </row>
    <row r="368" spans="1:65" s="2" customFormat="1" ht="27">
      <c r="A368" s="37"/>
      <c r="B368" s="38"/>
      <c r="C368" s="39"/>
      <c r="D368" s="208" t="s">
        <v>270</v>
      </c>
      <c r="E368" s="39"/>
      <c r="F368" s="209" t="s">
        <v>6361</v>
      </c>
      <c r="G368" s="39"/>
      <c r="H368" s="39"/>
      <c r="I368" s="118"/>
      <c r="J368" s="39"/>
      <c r="K368" s="39"/>
      <c r="L368" s="42"/>
      <c r="M368" s="210"/>
      <c r="N368" s="211"/>
      <c r="O368" s="67"/>
      <c r="P368" s="67"/>
      <c r="Q368" s="67"/>
      <c r="R368" s="67"/>
      <c r="S368" s="67"/>
      <c r="T368" s="68"/>
      <c r="U368" s="37"/>
      <c r="V368" s="37"/>
      <c r="W368" s="37"/>
      <c r="X368" s="37"/>
      <c r="Y368" s="37"/>
      <c r="Z368" s="37"/>
      <c r="AA368" s="37"/>
      <c r="AB368" s="37"/>
      <c r="AC368" s="37"/>
      <c r="AD368" s="37"/>
      <c r="AE368" s="37"/>
      <c r="AT368" s="19" t="s">
        <v>270</v>
      </c>
      <c r="AU368" s="19" t="s">
        <v>91</v>
      </c>
    </row>
    <row r="369" spans="1:65" s="15" customFormat="1" ht="10">
      <c r="B369" s="233"/>
      <c r="C369" s="234"/>
      <c r="D369" s="208" t="s">
        <v>272</v>
      </c>
      <c r="E369" s="235" t="s">
        <v>44</v>
      </c>
      <c r="F369" s="236" t="s">
        <v>6372</v>
      </c>
      <c r="G369" s="234"/>
      <c r="H369" s="237">
        <v>3.5</v>
      </c>
      <c r="I369" s="238"/>
      <c r="J369" s="234"/>
      <c r="K369" s="234"/>
      <c r="L369" s="239"/>
      <c r="M369" s="240"/>
      <c r="N369" s="241"/>
      <c r="O369" s="241"/>
      <c r="P369" s="241"/>
      <c r="Q369" s="241"/>
      <c r="R369" s="241"/>
      <c r="S369" s="241"/>
      <c r="T369" s="242"/>
      <c r="AT369" s="243" t="s">
        <v>272</v>
      </c>
      <c r="AU369" s="243" t="s">
        <v>91</v>
      </c>
      <c r="AV369" s="15" t="s">
        <v>91</v>
      </c>
      <c r="AW369" s="15" t="s">
        <v>38</v>
      </c>
      <c r="AX369" s="15" t="s">
        <v>82</v>
      </c>
      <c r="AY369" s="243" t="s">
        <v>262</v>
      </c>
    </row>
    <row r="370" spans="1:65" s="15" customFormat="1" ht="10">
      <c r="B370" s="233"/>
      <c r="C370" s="234"/>
      <c r="D370" s="208" t="s">
        <v>272</v>
      </c>
      <c r="E370" s="235" t="s">
        <v>44</v>
      </c>
      <c r="F370" s="236" t="s">
        <v>6373</v>
      </c>
      <c r="G370" s="234"/>
      <c r="H370" s="237">
        <v>18.899999999999999</v>
      </c>
      <c r="I370" s="238"/>
      <c r="J370" s="234"/>
      <c r="K370" s="234"/>
      <c r="L370" s="239"/>
      <c r="M370" s="240"/>
      <c r="N370" s="241"/>
      <c r="O370" s="241"/>
      <c r="P370" s="241"/>
      <c r="Q370" s="241"/>
      <c r="R370" s="241"/>
      <c r="S370" s="241"/>
      <c r="T370" s="242"/>
      <c r="AT370" s="243" t="s">
        <v>272</v>
      </c>
      <c r="AU370" s="243" t="s">
        <v>91</v>
      </c>
      <c r="AV370" s="15" t="s">
        <v>91</v>
      </c>
      <c r="AW370" s="15" t="s">
        <v>38</v>
      </c>
      <c r="AX370" s="15" t="s">
        <v>82</v>
      </c>
      <c r="AY370" s="243" t="s">
        <v>262</v>
      </c>
    </row>
    <row r="371" spans="1:65" s="16" customFormat="1" ht="10">
      <c r="B371" s="244"/>
      <c r="C371" s="245"/>
      <c r="D371" s="208" t="s">
        <v>272</v>
      </c>
      <c r="E371" s="246" t="s">
        <v>44</v>
      </c>
      <c r="F371" s="247" t="s">
        <v>291</v>
      </c>
      <c r="G371" s="245"/>
      <c r="H371" s="248">
        <v>22.4</v>
      </c>
      <c r="I371" s="249"/>
      <c r="J371" s="245"/>
      <c r="K371" s="245"/>
      <c r="L371" s="250"/>
      <c r="M371" s="251"/>
      <c r="N371" s="252"/>
      <c r="O371" s="252"/>
      <c r="P371" s="252"/>
      <c r="Q371" s="252"/>
      <c r="R371" s="252"/>
      <c r="S371" s="252"/>
      <c r="T371" s="253"/>
      <c r="AT371" s="254" t="s">
        <v>272</v>
      </c>
      <c r="AU371" s="254" t="s">
        <v>91</v>
      </c>
      <c r="AV371" s="16" t="s">
        <v>104</v>
      </c>
      <c r="AW371" s="16" t="s">
        <v>38</v>
      </c>
      <c r="AX371" s="16" t="s">
        <v>89</v>
      </c>
      <c r="AY371" s="254" t="s">
        <v>262</v>
      </c>
    </row>
    <row r="372" spans="1:65" s="2" customFormat="1" ht="16.5" customHeight="1">
      <c r="A372" s="37"/>
      <c r="B372" s="38"/>
      <c r="C372" s="195" t="s">
        <v>982</v>
      </c>
      <c r="D372" s="195" t="s">
        <v>264</v>
      </c>
      <c r="E372" s="196" t="s">
        <v>6374</v>
      </c>
      <c r="F372" s="197" t="s">
        <v>6375</v>
      </c>
      <c r="G372" s="198" t="s">
        <v>590</v>
      </c>
      <c r="H372" s="199">
        <v>19.5</v>
      </c>
      <c r="I372" s="200"/>
      <c r="J372" s="201">
        <f>ROUND(I372*H372,2)</f>
        <v>0</v>
      </c>
      <c r="K372" s="197" t="s">
        <v>268</v>
      </c>
      <c r="L372" s="42"/>
      <c r="M372" s="202" t="s">
        <v>44</v>
      </c>
      <c r="N372" s="203" t="s">
        <v>53</v>
      </c>
      <c r="O372" s="67"/>
      <c r="P372" s="204">
        <f>O372*H372</f>
        <v>0</v>
      </c>
      <c r="Q372" s="204">
        <v>1.975375E-2</v>
      </c>
      <c r="R372" s="204">
        <f>Q372*H372</f>
        <v>0.385198125</v>
      </c>
      <c r="S372" s="204">
        <v>0</v>
      </c>
      <c r="T372" s="205">
        <f>S372*H372</f>
        <v>0</v>
      </c>
      <c r="U372" s="37"/>
      <c r="V372" s="37"/>
      <c r="W372" s="37"/>
      <c r="X372" s="37"/>
      <c r="Y372" s="37"/>
      <c r="Z372" s="37"/>
      <c r="AA372" s="37"/>
      <c r="AB372" s="37"/>
      <c r="AC372" s="37"/>
      <c r="AD372" s="37"/>
      <c r="AE372" s="37"/>
      <c r="AR372" s="206" t="s">
        <v>442</v>
      </c>
      <c r="AT372" s="206" t="s">
        <v>264</v>
      </c>
      <c r="AU372" s="206" t="s">
        <v>91</v>
      </c>
      <c r="AY372" s="19" t="s">
        <v>262</v>
      </c>
      <c r="BE372" s="207">
        <f>IF(N372="základní",J372,0)</f>
        <v>0</v>
      </c>
      <c r="BF372" s="207">
        <f>IF(N372="snížená",J372,0)</f>
        <v>0</v>
      </c>
      <c r="BG372" s="207">
        <f>IF(N372="zákl. přenesená",J372,0)</f>
        <v>0</v>
      </c>
      <c r="BH372" s="207">
        <f>IF(N372="sníž. přenesená",J372,0)</f>
        <v>0</v>
      </c>
      <c r="BI372" s="207">
        <f>IF(N372="nulová",J372,0)</f>
        <v>0</v>
      </c>
      <c r="BJ372" s="19" t="s">
        <v>89</v>
      </c>
      <c r="BK372" s="207">
        <f>ROUND(I372*H372,2)</f>
        <v>0</v>
      </c>
      <c r="BL372" s="19" t="s">
        <v>442</v>
      </c>
      <c r="BM372" s="206" t="s">
        <v>1469</v>
      </c>
    </row>
    <row r="373" spans="1:65" s="2" customFormat="1" ht="27">
      <c r="A373" s="37"/>
      <c r="B373" s="38"/>
      <c r="C373" s="39"/>
      <c r="D373" s="208" t="s">
        <v>270</v>
      </c>
      <c r="E373" s="39"/>
      <c r="F373" s="209" t="s">
        <v>6361</v>
      </c>
      <c r="G373" s="39"/>
      <c r="H373" s="39"/>
      <c r="I373" s="118"/>
      <c r="J373" s="39"/>
      <c r="K373" s="39"/>
      <c r="L373" s="42"/>
      <c r="M373" s="210"/>
      <c r="N373" s="211"/>
      <c r="O373" s="67"/>
      <c r="P373" s="67"/>
      <c r="Q373" s="67"/>
      <c r="R373" s="67"/>
      <c r="S373" s="67"/>
      <c r="T373" s="68"/>
      <c r="U373" s="37"/>
      <c r="V373" s="37"/>
      <c r="W373" s="37"/>
      <c r="X373" s="37"/>
      <c r="Y373" s="37"/>
      <c r="Z373" s="37"/>
      <c r="AA373" s="37"/>
      <c r="AB373" s="37"/>
      <c r="AC373" s="37"/>
      <c r="AD373" s="37"/>
      <c r="AE373" s="37"/>
      <c r="AT373" s="19" t="s">
        <v>270</v>
      </c>
      <c r="AU373" s="19" t="s">
        <v>91</v>
      </c>
    </row>
    <row r="374" spans="1:65" s="15" customFormat="1" ht="10">
      <c r="B374" s="233"/>
      <c r="C374" s="234"/>
      <c r="D374" s="208" t="s">
        <v>272</v>
      </c>
      <c r="E374" s="235" t="s">
        <v>44</v>
      </c>
      <c r="F374" s="236" t="s">
        <v>6376</v>
      </c>
      <c r="G374" s="234"/>
      <c r="H374" s="237">
        <v>19.5</v>
      </c>
      <c r="I374" s="238"/>
      <c r="J374" s="234"/>
      <c r="K374" s="234"/>
      <c r="L374" s="239"/>
      <c r="M374" s="240"/>
      <c r="N374" s="241"/>
      <c r="O374" s="241"/>
      <c r="P374" s="241"/>
      <c r="Q374" s="241"/>
      <c r="R374" s="241"/>
      <c r="S374" s="241"/>
      <c r="T374" s="242"/>
      <c r="AT374" s="243" t="s">
        <v>272</v>
      </c>
      <c r="AU374" s="243" t="s">
        <v>91</v>
      </c>
      <c r="AV374" s="15" t="s">
        <v>91</v>
      </c>
      <c r="AW374" s="15" t="s">
        <v>38</v>
      </c>
      <c r="AX374" s="15" t="s">
        <v>82</v>
      </c>
      <c r="AY374" s="243" t="s">
        <v>262</v>
      </c>
    </row>
    <row r="375" spans="1:65" s="16" customFormat="1" ht="10">
      <c r="B375" s="244"/>
      <c r="C375" s="245"/>
      <c r="D375" s="208" t="s">
        <v>272</v>
      </c>
      <c r="E375" s="246" t="s">
        <v>44</v>
      </c>
      <c r="F375" s="247" t="s">
        <v>291</v>
      </c>
      <c r="G375" s="245"/>
      <c r="H375" s="248">
        <v>19.5</v>
      </c>
      <c r="I375" s="249"/>
      <c r="J375" s="245"/>
      <c r="K375" s="245"/>
      <c r="L375" s="250"/>
      <c r="M375" s="251"/>
      <c r="N375" s="252"/>
      <c r="O375" s="252"/>
      <c r="P375" s="252"/>
      <c r="Q375" s="252"/>
      <c r="R375" s="252"/>
      <c r="S375" s="252"/>
      <c r="T375" s="253"/>
      <c r="AT375" s="254" t="s">
        <v>272</v>
      </c>
      <c r="AU375" s="254" t="s">
        <v>91</v>
      </c>
      <c r="AV375" s="16" t="s">
        <v>104</v>
      </c>
      <c r="AW375" s="16" t="s">
        <v>38</v>
      </c>
      <c r="AX375" s="16" t="s">
        <v>89</v>
      </c>
      <c r="AY375" s="254" t="s">
        <v>262</v>
      </c>
    </row>
    <row r="376" spans="1:65" s="2" customFormat="1" ht="16.5" customHeight="1">
      <c r="A376" s="37"/>
      <c r="B376" s="38"/>
      <c r="C376" s="255" t="s">
        <v>999</v>
      </c>
      <c r="D376" s="255" t="s">
        <v>633</v>
      </c>
      <c r="E376" s="256" t="s">
        <v>6377</v>
      </c>
      <c r="F376" s="257" t="s">
        <v>6378</v>
      </c>
      <c r="G376" s="258" t="s">
        <v>518</v>
      </c>
      <c r="H376" s="259">
        <v>3</v>
      </c>
      <c r="I376" s="260"/>
      <c r="J376" s="261">
        <f>ROUND(I376*H376,2)</f>
        <v>0</v>
      </c>
      <c r="K376" s="257" t="s">
        <v>268</v>
      </c>
      <c r="L376" s="262"/>
      <c r="M376" s="263" t="s">
        <v>44</v>
      </c>
      <c r="N376" s="264" t="s">
        <v>53</v>
      </c>
      <c r="O376" s="67"/>
      <c r="P376" s="204">
        <f>O376*H376</f>
        <v>0</v>
      </c>
      <c r="Q376" s="204">
        <v>9.1E-4</v>
      </c>
      <c r="R376" s="204">
        <f>Q376*H376</f>
        <v>2.7299999999999998E-3</v>
      </c>
      <c r="S376" s="204">
        <v>0</v>
      </c>
      <c r="T376" s="205">
        <f>S376*H376</f>
        <v>0</v>
      </c>
      <c r="U376" s="37"/>
      <c r="V376" s="37"/>
      <c r="W376" s="37"/>
      <c r="X376" s="37"/>
      <c r="Y376" s="37"/>
      <c r="Z376" s="37"/>
      <c r="AA376" s="37"/>
      <c r="AB376" s="37"/>
      <c r="AC376" s="37"/>
      <c r="AD376" s="37"/>
      <c r="AE376" s="37"/>
      <c r="AR376" s="206" t="s">
        <v>619</v>
      </c>
      <c r="AT376" s="206" t="s">
        <v>633</v>
      </c>
      <c r="AU376" s="206" t="s">
        <v>91</v>
      </c>
      <c r="AY376" s="19" t="s">
        <v>262</v>
      </c>
      <c r="BE376" s="207">
        <f>IF(N376="základní",J376,0)</f>
        <v>0</v>
      </c>
      <c r="BF376" s="207">
        <f>IF(N376="snížená",J376,0)</f>
        <v>0</v>
      </c>
      <c r="BG376" s="207">
        <f>IF(N376="zákl. přenesená",J376,0)</f>
        <v>0</v>
      </c>
      <c r="BH376" s="207">
        <f>IF(N376="sníž. přenesená",J376,0)</f>
        <v>0</v>
      </c>
      <c r="BI376" s="207">
        <f>IF(N376="nulová",J376,0)</f>
        <v>0</v>
      </c>
      <c r="BJ376" s="19" t="s">
        <v>89</v>
      </c>
      <c r="BK376" s="207">
        <f>ROUND(I376*H376,2)</f>
        <v>0</v>
      </c>
      <c r="BL376" s="19" t="s">
        <v>442</v>
      </c>
      <c r="BM376" s="206" t="s">
        <v>1479</v>
      </c>
    </row>
    <row r="377" spans="1:65" s="15" customFormat="1" ht="10">
      <c r="B377" s="233"/>
      <c r="C377" s="234"/>
      <c r="D377" s="208" t="s">
        <v>272</v>
      </c>
      <c r="E377" s="235" t="s">
        <v>44</v>
      </c>
      <c r="F377" s="236" t="s">
        <v>6379</v>
      </c>
      <c r="G377" s="234"/>
      <c r="H377" s="237">
        <v>3</v>
      </c>
      <c r="I377" s="238"/>
      <c r="J377" s="234"/>
      <c r="K377" s="234"/>
      <c r="L377" s="239"/>
      <c r="M377" s="240"/>
      <c r="N377" s="241"/>
      <c r="O377" s="241"/>
      <c r="P377" s="241"/>
      <c r="Q377" s="241"/>
      <c r="R377" s="241"/>
      <c r="S377" s="241"/>
      <c r="T377" s="242"/>
      <c r="AT377" s="243" t="s">
        <v>272</v>
      </c>
      <c r="AU377" s="243" t="s">
        <v>91</v>
      </c>
      <c r="AV377" s="15" t="s">
        <v>91</v>
      </c>
      <c r="AW377" s="15" t="s">
        <v>38</v>
      </c>
      <c r="AX377" s="15" t="s">
        <v>82</v>
      </c>
      <c r="AY377" s="243" t="s">
        <v>262</v>
      </c>
    </row>
    <row r="378" spans="1:65" s="16" customFormat="1" ht="10">
      <c r="B378" s="244"/>
      <c r="C378" s="245"/>
      <c r="D378" s="208" t="s">
        <v>272</v>
      </c>
      <c r="E378" s="246" t="s">
        <v>44</v>
      </c>
      <c r="F378" s="247" t="s">
        <v>291</v>
      </c>
      <c r="G378" s="245"/>
      <c r="H378" s="248">
        <v>3</v>
      </c>
      <c r="I378" s="249"/>
      <c r="J378" s="245"/>
      <c r="K378" s="245"/>
      <c r="L378" s="250"/>
      <c r="M378" s="251"/>
      <c r="N378" s="252"/>
      <c r="O378" s="252"/>
      <c r="P378" s="252"/>
      <c r="Q378" s="252"/>
      <c r="R378" s="252"/>
      <c r="S378" s="252"/>
      <c r="T378" s="253"/>
      <c r="AT378" s="254" t="s">
        <v>272</v>
      </c>
      <c r="AU378" s="254" t="s">
        <v>91</v>
      </c>
      <c r="AV378" s="16" t="s">
        <v>104</v>
      </c>
      <c r="AW378" s="16" t="s">
        <v>38</v>
      </c>
      <c r="AX378" s="16" t="s">
        <v>89</v>
      </c>
      <c r="AY378" s="254" t="s">
        <v>262</v>
      </c>
    </row>
    <row r="379" spans="1:65" s="2" customFormat="1" ht="16.5" customHeight="1">
      <c r="A379" s="37"/>
      <c r="B379" s="38"/>
      <c r="C379" s="255" t="s">
        <v>1014</v>
      </c>
      <c r="D379" s="255" t="s">
        <v>633</v>
      </c>
      <c r="E379" s="256" t="s">
        <v>6380</v>
      </c>
      <c r="F379" s="257" t="s">
        <v>6381</v>
      </c>
      <c r="G379" s="258" t="s">
        <v>518</v>
      </c>
      <c r="H379" s="259">
        <v>1</v>
      </c>
      <c r="I379" s="260"/>
      <c r="J379" s="261">
        <f>ROUND(I379*H379,2)</f>
        <v>0</v>
      </c>
      <c r="K379" s="257" t="s">
        <v>268</v>
      </c>
      <c r="L379" s="262"/>
      <c r="M379" s="263" t="s">
        <v>44</v>
      </c>
      <c r="N379" s="264" t="s">
        <v>53</v>
      </c>
      <c r="O379" s="67"/>
      <c r="P379" s="204">
        <f>O379*H379</f>
        <v>0</v>
      </c>
      <c r="Q379" s="204">
        <v>1.7600000000000001E-3</v>
      </c>
      <c r="R379" s="204">
        <f>Q379*H379</f>
        <v>1.7600000000000001E-3</v>
      </c>
      <c r="S379" s="204">
        <v>0</v>
      </c>
      <c r="T379" s="205">
        <f>S379*H379</f>
        <v>0</v>
      </c>
      <c r="U379" s="37"/>
      <c r="V379" s="37"/>
      <c r="W379" s="37"/>
      <c r="X379" s="37"/>
      <c r="Y379" s="37"/>
      <c r="Z379" s="37"/>
      <c r="AA379" s="37"/>
      <c r="AB379" s="37"/>
      <c r="AC379" s="37"/>
      <c r="AD379" s="37"/>
      <c r="AE379" s="37"/>
      <c r="AR379" s="206" t="s">
        <v>619</v>
      </c>
      <c r="AT379" s="206" t="s">
        <v>633</v>
      </c>
      <c r="AU379" s="206" t="s">
        <v>91</v>
      </c>
      <c r="AY379" s="19" t="s">
        <v>262</v>
      </c>
      <c r="BE379" s="207">
        <f>IF(N379="základní",J379,0)</f>
        <v>0</v>
      </c>
      <c r="BF379" s="207">
        <f>IF(N379="snížená",J379,0)</f>
        <v>0</v>
      </c>
      <c r="BG379" s="207">
        <f>IF(N379="zákl. přenesená",J379,0)</f>
        <v>0</v>
      </c>
      <c r="BH379" s="207">
        <f>IF(N379="sníž. přenesená",J379,0)</f>
        <v>0</v>
      </c>
      <c r="BI379" s="207">
        <f>IF(N379="nulová",J379,0)</f>
        <v>0</v>
      </c>
      <c r="BJ379" s="19" t="s">
        <v>89</v>
      </c>
      <c r="BK379" s="207">
        <f>ROUND(I379*H379,2)</f>
        <v>0</v>
      </c>
      <c r="BL379" s="19" t="s">
        <v>442</v>
      </c>
      <c r="BM379" s="206" t="s">
        <v>1487</v>
      </c>
    </row>
    <row r="380" spans="1:65" s="15" customFormat="1" ht="10">
      <c r="B380" s="233"/>
      <c r="C380" s="234"/>
      <c r="D380" s="208" t="s">
        <v>272</v>
      </c>
      <c r="E380" s="235" t="s">
        <v>44</v>
      </c>
      <c r="F380" s="236" t="s">
        <v>6382</v>
      </c>
      <c r="G380" s="234"/>
      <c r="H380" s="237">
        <v>1</v>
      </c>
      <c r="I380" s="238"/>
      <c r="J380" s="234"/>
      <c r="K380" s="234"/>
      <c r="L380" s="239"/>
      <c r="M380" s="240"/>
      <c r="N380" s="241"/>
      <c r="O380" s="241"/>
      <c r="P380" s="241"/>
      <c r="Q380" s="241"/>
      <c r="R380" s="241"/>
      <c r="S380" s="241"/>
      <c r="T380" s="242"/>
      <c r="AT380" s="243" t="s">
        <v>272</v>
      </c>
      <c r="AU380" s="243" t="s">
        <v>91</v>
      </c>
      <c r="AV380" s="15" t="s">
        <v>91</v>
      </c>
      <c r="AW380" s="15" t="s">
        <v>38</v>
      </c>
      <c r="AX380" s="15" t="s">
        <v>82</v>
      </c>
      <c r="AY380" s="243" t="s">
        <v>262</v>
      </c>
    </row>
    <row r="381" spans="1:65" s="16" customFormat="1" ht="10">
      <c r="B381" s="244"/>
      <c r="C381" s="245"/>
      <c r="D381" s="208" t="s">
        <v>272</v>
      </c>
      <c r="E381" s="246" t="s">
        <v>44</v>
      </c>
      <c r="F381" s="247" t="s">
        <v>291</v>
      </c>
      <c r="G381" s="245"/>
      <c r="H381" s="248">
        <v>1</v>
      </c>
      <c r="I381" s="249"/>
      <c r="J381" s="245"/>
      <c r="K381" s="245"/>
      <c r="L381" s="250"/>
      <c r="M381" s="251"/>
      <c r="N381" s="252"/>
      <c r="O381" s="252"/>
      <c r="P381" s="252"/>
      <c r="Q381" s="252"/>
      <c r="R381" s="252"/>
      <c r="S381" s="252"/>
      <c r="T381" s="253"/>
      <c r="AT381" s="254" t="s">
        <v>272</v>
      </c>
      <c r="AU381" s="254" t="s">
        <v>91</v>
      </c>
      <c r="AV381" s="16" t="s">
        <v>104</v>
      </c>
      <c r="AW381" s="16" t="s">
        <v>38</v>
      </c>
      <c r="AX381" s="16" t="s">
        <v>89</v>
      </c>
      <c r="AY381" s="254" t="s">
        <v>262</v>
      </c>
    </row>
    <row r="382" spans="1:65" s="2" customFormat="1" ht="16.5" customHeight="1">
      <c r="A382" s="37"/>
      <c r="B382" s="38"/>
      <c r="C382" s="255" t="s">
        <v>1019</v>
      </c>
      <c r="D382" s="255" t="s">
        <v>633</v>
      </c>
      <c r="E382" s="256" t="s">
        <v>6383</v>
      </c>
      <c r="F382" s="257" t="s">
        <v>6384</v>
      </c>
      <c r="G382" s="258" t="s">
        <v>518</v>
      </c>
      <c r="H382" s="259">
        <v>1</v>
      </c>
      <c r="I382" s="260"/>
      <c r="J382" s="261">
        <f>ROUND(I382*H382,2)</f>
        <v>0</v>
      </c>
      <c r="K382" s="257" t="s">
        <v>268</v>
      </c>
      <c r="L382" s="262"/>
      <c r="M382" s="263" t="s">
        <v>44</v>
      </c>
      <c r="N382" s="264" t="s">
        <v>53</v>
      </c>
      <c r="O382" s="67"/>
      <c r="P382" s="204">
        <f>O382*H382</f>
        <v>0</v>
      </c>
      <c r="Q382" s="204">
        <v>2.3999999999999998E-3</v>
      </c>
      <c r="R382" s="204">
        <f>Q382*H382</f>
        <v>2.3999999999999998E-3</v>
      </c>
      <c r="S382" s="204">
        <v>0</v>
      </c>
      <c r="T382" s="205">
        <f>S382*H382</f>
        <v>0</v>
      </c>
      <c r="U382" s="37"/>
      <c r="V382" s="37"/>
      <c r="W382" s="37"/>
      <c r="X382" s="37"/>
      <c r="Y382" s="37"/>
      <c r="Z382" s="37"/>
      <c r="AA382" s="37"/>
      <c r="AB382" s="37"/>
      <c r="AC382" s="37"/>
      <c r="AD382" s="37"/>
      <c r="AE382" s="37"/>
      <c r="AR382" s="206" t="s">
        <v>619</v>
      </c>
      <c r="AT382" s="206" t="s">
        <v>633</v>
      </c>
      <c r="AU382" s="206" t="s">
        <v>91</v>
      </c>
      <c r="AY382" s="19" t="s">
        <v>262</v>
      </c>
      <c r="BE382" s="207">
        <f>IF(N382="základní",J382,0)</f>
        <v>0</v>
      </c>
      <c r="BF382" s="207">
        <f>IF(N382="snížená",J382,0)</f>
        <v>0</v>
      </c>
      <c r="BG382" s="207">
        <f>IF(N382="zákl. přenesená",J382,0)</f>
        <v>0</v>
      </c>
      <c r="BH382" s="207">
        <f>IF(N382="sníž. přenesená",J382,0)</f>
        <v>0</v>
      </c>
      <c r="BI382" s="207">
        <f>IF(N382="nulová",J382,0)</f>
        <v>0</v>
      </c>
      <c r="BJ382" s="19" t="s">
        <v>89</v>
      </c>
      <c r="BK382" s="207">
        <f>ROUND(I382*H382,2)</f>
        <v>0</v>
      </c>
      <c r="BL382" s="19" t="s">
        <v>442</v>
      </c>
      <c r="BM382" s="206" t="s">
        <v>1505</v>
      </c>
    </row>
    <row r="383" spans="1:65" s="15" customFormat="1" ht="10">
      <c r="B383" s="233"/>
      <c r="C383" s="234"/>
      <c r="D383" s="208" t="s">
        <v>272</v>
      </c>
      <c r="E383" s="235" t="s">
        <v>44</v>
      </c>
      <c r="F383" s="236" t="s">
        <v>6385</v>
      </c>
      <c r="G383" s="234"/>
      <c r="H383" s="237">
        <v>1</v>
      </c>
      <c r="I383" s="238"/>
      <c r="J383" s="234"/>
      <c r="K383" s="234"/>
      <c r="L383" s="239"/>
      <c r="M383" s="240"/>
      <c r="N383" s="241"/>
      <c r="O383" s="241"/>
      <c r="P383" s="241"/>
      <c r="Q383" s="241"/>
      <c r="R383" s="241"/>
      <c r="S383" s="241"/>
      <c r="T383" s="242"/>
      <c r="AT383" s="243" t="s">
        <v>272</v>
      </c>
      <c r="AU383" s="243" t="s">
        <v>91</v>
      </c>
      <c r="AV383" s="15" t="s">
        <v>91</v>
      </c>
      <c r="AW383" s="15" t="s">
        <v>38</v>
      </c>
      <c r="AX383" s="15" t="s">
        <v>82</v>
      </c>
      <c r="AY383" s="243" t="s">
        <v>262</v>
      </c>
    </row>
    <row r="384" spans="1:65" s="16" customFormat="1" ht="10">
      <c r="B384" s="244"/>
      <c r="C384" s="245"/>
      <c r="D384" s="208" t="s">
        <v>272</v>
      </c>
      <c r="E384" s="246" t="s">
        <v>44</v>
      </c>
      <c r="F384" s="247" t="s">
        <v>291</v>
      </c>
      <c r="G384" s="245"/>
      <c r="H384" s="248">
        <v>1</v>
      </c>
      <c r="I384" s="249"/>
      <c r="J384" s="245"/>
      <c r="K384" s="245"/>
      <c r="L384" s="250"/>
      <c r="M384" s="251"/>
      <c r="N384" s="252"/>
      <c r="O384" s="252"/>
      <c r="P384" s="252"/>
      <c r="Q384" s="252"/>
      <c r="R384" s="252"/>
      <c r="S384" s="252"/>
      <c r="T384" s="253"/>
      <c r="AT384" s="254" t="s">
        <v>272</v>
      </c>
      <c r="AU384" s="254" t="s">
        <v>91</v>
      </c>
      <c r="AV384" s="16" t="s">
        <v>104</v>
      </c>
      <c r="AW384" s="16" t="s">
        <v>38</v>
      </c>
      <c r="AX384" s="16" t="s">
        <v>89</v>
      </c>
      <c r="AY384" s="254" t="s">
        <v>262</v>
      </c>
    </row>
    <row r="385" spans="1:65" s="2" customFormat="1" ht="16.5" customHeight="1">
      <c r="A385" s="37"/>
      <c r="B385" s="38"/>
      <c r="C385" s="195" t="s">
        <v>1028</v>
      </c>
      <c r="D385" s="195" t="s">
        <v>264</v>
      </c>
      <c r="E385" s="196" t="s">
        <v>6386</v>
      </c>
      <c r="F385" s="197" t="s">
        <v>6387</v>
      </c>
      <c r="G385" s="198" t="s">
        <v>590</v>
      </c>
      <c r="H385" s="199">
        <v>365.3</v>
      </c>
      <c r="I385" s="200"/>
      <c r="J385" s="201">
        <f>ROUND(I385*H385,2)</f>
        <v>0</v>
      </c>
      <c r="K385" s="197" t="s">
        <v>268</v>
      </c>
      <c r="L385" s="42"/>
      <c r="M385" s="202" t="s">
        <v>44</v>
      </c>
      <c r="N385" s="203" t="s">
        <v>53</v>
      </c>
      <c r="O385" s="67"/>
      <c r="P385" s="204">
        <f>O385*H385</f>
        <v>0</v>
      </c>
      <c r="Q385" s="204">
        <v>4.3954999999999998E-4</v>
      </c>
      <c r="R385" s="204">
        <f>Q385*H385</f>
        <v>0.160567615</v>
      </c>
      <c r="S385" s="204">
        <v>0</v>
      </c>
      <c r="T385" s="205">
        <f>S385*H385</f>
        <v>0</v>
      </c>
      <c r="U385" s="37"/>
      <c r="V385" s="37"/>
      <c r="W385" s="37"/>
      <c r="X385" s="37"/>
      <c r="Y385" s="37"/>
      <c r="Z385" s="37"/>
      <c r="AA385" s="37"/>
      <c r="AB385" s="37"/>
      <c r="AC385" s="37"/>
      <c r="AD385" s="37"/>
      <c r="AE385" s="37"/>
      <c r="AR385" s="206" t="s">
        <v>442</v>
      </c>
      <c r="AT385" s="206" t="s">
        <v>264</v>
      </c>
      <c r="AU385" s="206" t="s">
        <v>91</v>
      </c>
      <c r="AY385" s="19" t="s">
        <v>262</v>
      </c>
      <c r="BE385" s="207">
        <f>IF(N385="základní",J385,0)</f>
        <v>0</v>
      </c>
      <c r="BF385" s="207">
        <f>IF(N385="snížená",J385,0)</f>
        <v>0</v>
      </c>
      <c r="BG385" s="207">
        <f>IF(N385="zákl. přenesená",J385,0)</f>
        <v>0</v>
      </c>
      <c r="BH385" s="207">
        <f>IF(N385="sníž. přenesená",J385,0)</f>
        <v>0</v>
      </c>
      <c r="BI385" s="207">
        <f>IF(N385="nulová",J385,0)</f>
        <v>0</v>
      </c>
      <c r="BJ385" s="19" t="s">
        <v>89</v>
      </c>
      <c r="BK385" s="207">
        <f>ROUND(I385*H385,2)</f>
        <v>0</v>
      </c>
      <c r="BL385" s="19" t="s">
        <v>442</v>
      </c>
      <c r="BM385" s="206" t="s">
        <v>1517</v>
      </c>
    </row>
    <row r="386" spans="1:65" s="2" customFormat="1" ht="54">
      <c r="A386" s="37"/>
      <c r="B386" s="38"/>
      <c r="C386" s="39"/>
      <c r="D386" s="208" t="s">
        <v>270</v>
      </c>
      <c r="E386" s="39"/>
      <c r="F386" s="209" t="s">
        <v>6388</v>
      </c>
      <c r="G386" s="39"/>
      <c r="H386" s="39"/>
      <c r="I386" s="118"/>
      <c r="J386" s="39"/>
      <c r="K386" s="39"/>
      <c r="L386" s="42"/>
      <c r="M386" s="210"/>
      <c r="N386" s="211"/>
      <c r="O386" s="67"/>
      <c r="P386" s="67"/>
      <c r="Q386" s="67"/>
      <c r="R386" s="67"/>
      <c r="S386" s="67"/>
      <c r="T386" s="68"/>
      <c r="U386" s="37"/>
      <c r="V386" s="37"/>
      <c r="W386" s="37"/>
      <c r="X386" s="37"/>
      <c r="Y386" s="37"/>
      <c r="Z386" s="37"/>
      <c r="AA386" s="37"/>
      <c r="AB386" s="37"/>
      <c r="AC386" s="37"/>
      <c r="AD386" s="37"/>
      <c r="AE386" s="37"/>
      <c r="AT386" s="19" t="s">
        <v>270</v>
      </c>
      <c r="AU386" s="19" t="s">
        <v>91</v>
      </c>
    </row>
    <row r="387" spans="1:65" s="15" customFormat="1" ht="10">
      <c r="B387" s="233"/>
      <c r="C387" s="234"/>
      <c r="D387" s="208" t="s">
        <v>272</v>
      </c>
      <c r="E387" s="235" t="s">
        <v>44</v>
      </c>
      <c r="F387" s="236" t="s">
        <v>6389</v>
      </c>
      <c r="G387" s="234"/>
      <c r="H387" s="237">
        <v>42.2</v>
      </c>
      <c r="I387" s="238"/>
      <c r="J387" s="234"/>
      <c r="K387" s="234"/>
      <c r="L387" s="239"/>
      <c r="M387" s="240"/>
      <c r="N387" s="241"/>
      <c r="O387" s="241"/>
      <c r="P387" s="241"/>
      <c r="Q387" s="241"/>
      <c r="R387" s="241"/>
      <c r="S387" s="241"/>
      <c r="T387" s="242"/>
      <c r="AT387" s="243" t="s">
        <v>272</v>
      </c>
      <c r="AU387" s="243" t="s">
        <v>91</v>
      </c>
      <c r="AV387" s="15" t="s">
        <v>91</v>
      </c>
      <c r="AW387" s="15" t="s">
        <v>38</v>
      </c>
      <c r="AX387" s="15" t="s">
        <v>82</v>
      </c>
      <c r="AY387" s="243" t="s">
        <v>262</v>
      </c>
    </row>
    <row r="388" spans="1:65" s="15" customFormat="1" ht="10">
      <c r="B388" s="233"/>
      <c r="C388" s="234"/>
      <c r="D388" s="208" t="s">
        <v>272</v>
      </c>
      <c r="E388" s="235" t="s">
        <v>44</v>
      </c>
      <c r="F388" s="236" t="s">
        <v>6390</v>
      </c>
      <c r="G388" s="234"/>
      <c r="H388" s="237">
        <v>63.4</v>
      </c>
      <c r="I388" s="238"/>
      <c r="J388" s="234"/>
      <c r="K388" s="234"/>
      <c r="L388" s="239"/>
      <c r="M388" s="240"/>
      <c r="N388" s="241"/>
      <c r="O388" s="241"/>
      <c r="P388" s="241"/>
      <c r="Q388" s="241"/>
      <c r="R388" s="241"/>
      <c r="S388" s="241"/>
      <c r="T388" s="242"/>
      <c r="AT388" s="243" t="s">
        <v>272</v>
      </c>
      <c r="AU388" s="243" t="s">
        <v>91</v>
      </c>
      <c r="AV388" s="15" t="s">
        <v>91</v>
      </c>
      <c r="AW388" s="15" t="s">
        <v>38</v>
      </c>
      <c r="AX388" s="15" t="s">
        <v>82</v>
      </c>
      <c r="AY388" s="243" t="s">
        <v>262</v>
      </c>
    </row>
    <row r="389" spans="1:65" s="15" customFormat="1" ht="10">
      <c r="B389" s="233"/>
      <c r="C389" s="234"/>
      <c r="D389" s="208" t="s">
        <v>272</v>
      </c>
      <c r="E389" s="235" t="s">
        <v>44</v>
      </c>
      <c r="F389" s="236" t="s">
        <v>6391</v>
      </c>
      <c r="G389" s="234"/>
      <c r="H389" s="237">
        <v>36.4</v>
      </c>
      <c r="I389" s="238"/>
      <c r="J389" s="234"/>
      <c r="K389" s="234"/>
      <c r="L389" s="239"/>
      <c r="M389" s="240"/>
      <c r="N389" s="241"/>
      <c r="O389" s="241"/>
      <c r="P389" s="241"/>
      <c r="Q389" s="241"/>
      <c r="R389" s="241"/>
      <c r="S389" s="241"/>
      <c r="T389" s="242"/>
      <c r="AT389" s="243" t="s">
        <v>272</v>
      </c>
      <c r="AU389" s="243" t="s">
        <v>91</v>
      </c>
      <c r="AV389" s="15" t="s">
        <v>91</v>
      </c>
      <c r="AW389" s="15" t="s">
        <v>38</v>
      </c>
      <c r="AX389" s="15" t="s">
        <v>82</v>
      </c>
      <c r="AY389" s="243" t="s">
        <v>262</v>
      </c>
    </row>
    <row r="390" spans="1:65" s="15" customFormat="1" ht="10">
      <c r="B390" s="233"/>
      <c r="C390" s="234"/>
      <c r="D390" s="208" t="s">
        <v>272</v>
      </c>
      <c r="E390" s="235" t="s">
        <v>44</v>
      </c>
      <c r="F390" s="236" t="s">
        <v>6390</v>
      </c>
      <c r="G390" s="234"/>
      <c r="H390" s="237">
        <v>63.4</v>
      </c>
      <c r="I390" s="238"/>
      <c r="J390" s="234"/>
      <c r="K390" s="234"/>
      <c r="L390" s="239"/>
      <c r="M390" s="240"/>
      <c r="N390" s="241"/>
      <c r="O390" s="241"/>
      <c r="P390" s="241"/>
      <c r="Q390" s="241"/>
      <c r="R390" s="241"/>
      <c r="S390" s="241"/>
      <c r="T390" s="242"/>
      <c r="AT390" s="243" t="s">
        <v>272</v>
      </c>
      <c r="AU390" s="243" t="s">
        <v>91</v>
      </c>
      <c r="AV390" s="15" t="s">
        <v>91</v>
      </c>
      <c r="AW390" s="15" t="s">
        <v>38</v>
      </c>
      <c r="AX390" s="15" t="s">
        <v>82</v>
      </c>
      <c r="AY390" s="243" t="s">
        <v>262</v>
      </c>
    </row>
    <row r="391" spans="1:65" s="15" customFormat="1" ht="10">
      <c r="B391" s="233"/>
      <c r="C391" s="234"/>
      <c r="D391" s="208" t="s">
        <v>272</v>
      </c>
      <c r="E391" s="235" t="s">
        <v>44</v>
      </c>
      <c r="F391" s="236" t="s">
        <v>6391</v>
      </c>
      <c r="G391" s="234"/>
      <c r="H391" s="237">
        <v>36.4</v>
      </c>
      <c r="I391" s="238"/>
      <c r="J391" s="234"/>
      <c r="K391" s="234"/>
      <c r="L391" s="239"/>
      <c r="M391" s="240"/>
      <c r="N391" s="241"/>
      <c r="O391" s="241"/>
      <c r="P391" s="241"/>
      <c r="Q391" s="241"/>
      <c r="R391" s="241"/>
      <c r="S391" s="241"/>
      <c r="T391" s="242"/>
      <c r="AT391" s="243" t="s">
        <v>272</v>
      </c>
      <c r="AU391" s="243" t="s">
        <v>91</v>
      </c>
      <c r="AV391" s="15" t="s">
        <v>91</v>
      </c>
      <c r="AW391" s="15" t="s">
        <v>38</v>
      </c>
      <c r="AX391" s="15" t="s">
        <v>82</v>
      </c>
      <c r="AY391" s="243" t="s">
        <v>262</v>
      </c>
    </row>
    <row r="392" spans="1:65" s="15" customFormat="1" ht="10">
      <c r="B392" s="233"/>
      <c r="C392" s="234"/>
      <c r="D392" s="208" t="s">
        <v>272</v>
      </c>
      <c r="E392" s="235" t="s">
        <v>44</v>
      </c>
      <c r="F392" s="236" t="s">
        <v>6390</v>
      </c>
      <c r="G392" s="234"/>
      <c r="H392" s="237">
        <v>63.4</v>
      </c>
      <c r="I392" s="238"/>
      <c r="J392" s="234"/>
      <c r="K392" s="234"/>
      <c r="L392" s="239"/>
      <c r="M392" s="240"/>
      <c r="N392" s="241"/>
      <c r="O392" s="241"/>
      <c r="P392" s="241"/>
      <c r="Q392" s="241"/>
      <c r="R392" s="241"/>
      <c r="S392" s="241"/>
      <c r="T392" s="242"/>
      <c r="AT392" s="243" t="s">
        <v>272</v>
      </c>
      <c r="AU392" s="243" t="s">
        <v>91</v>
      </c>
      <c r="AV392" s="15" t="s">
        <v>91</v>
      </c>
      <c r="AW392" s="15" t="s">
        <v>38</v>
      </c>
      <c r="AX392" s="15" t="s">
        <v>82</v>
      </c>
      <c r="AY392" s="243" t="s">
        <v>262</v>
      </c>
    </row>
    <row r="393" spans="1:65" s="15" customFormat="1" ht="10">
      <c r="B393" s="233"/>
      <c r="C393" s="234"/>
      <c r="D393" s="208" t="s">
        <v>272</v>
      </c>
      <c r="E393" s="235" t="s">
        <v>44</v>
      </c>
      <c r="F393" s="236" t="s">
        <v>6392</v>
      </c>
      <c r="G393" s="234"/>
      <c r="H393" s="237">
        <v>47.5</v>
      </c>
      <c r="I393" s="238"/>
      <c r="J393" s="234"/>
      <c r="K393" s="234"/>
      <c r="L393" s="239"/>
      <c r="M393" s="240"/>
      <c r="N393" s="241"/>
      <c r="O393" s="241"/>
      <c r="P393" s="241"/>
      <c r="Q393" s="241"/>
      <c r="R393" s="241"/>
      <c r="S393" s="241"/>
      <c r="T393" s="242"/>
      <c r="AT393" s="243" t="s">
        <v>272</v>
      </c>
      <c r="AU393" s="243" t="s">
        <v>91</v>
      </c>
      <c r="AV393" s="15" t="s">
        <v>91</v>
      </c>
      <c r="AW393" s="15" t="s">
        <v>38</v>
      </c>
      <c r="AX393" s="15" t="s">
        <v>82</v>
      </c>
      <c r="AY393" s="243" t="s">
        <v>262</v>
      </c>
    </row>
    <row r="394" spans="1:65" s="15" customFormat="1" ht="10">
      <c r="B394" s="233"/>
      <c r="C394" s="234"/>
      <c r="D394" s="208" t="s">
        <v>272</v>
      </c>
      <c r="E394" s="235" t="s">
        <v>44</v>
      </c>
      <c r="F394" s="236" t="s">
        <v>6393</v>
      </c>
      <c r="G394" s="234"/>
      <c r="H394" s="237">
        <v>12.6</v>
      </c>
      <c r="I394" s="238"/>
      <c r="J394" s="234"/>
      <c r="K394" s="234"/>
      <c r="L394" s="239"/>
      <c r="M394" s="240"/>
      <c r="N394" s="241"/>
      <c r="O394" s="241"/>
      <c r="P394" s="241"/>
      <c r="Q394" s="241"/>
      <c r="R394" s="241"/>
      <c r="S394" s="241"/>
      <c r="T394" s="242"/>
      <c r="AT394" s="243" t="s">
        <v>272</v>
      </c>
      <c r="AU394" s="243" t="s">
        <v>91</v>
      </c>
      <c r="AV394" s="15" t="s">
        <v>91</v>
      </c>
      <c r="AW394" s="15" t="s">
        <v>38</v>
      </c>
      <c r="AX394" s="15" t="s">
        <v>82</v>
      </c>
      <c r="AY394" s="243" t="s">
        <v>262</v>
      </c>
    </row>
    <row r="395" spans="1:65" s="16" customFormat="1" ht="10">
      <c r="B395" s="244"/>
      <c r="C395" s="245"/>
      <c r="D395" s="208" t="s">
        <v>272</v>
      </c>
      <c r="E395" s="246" t="s">
        <v>44</v>
      </c>
      <c r="F395" s="247" t="s">
        <v>291</v>
      </c>
      <c r="G395" s="245"/>
      <c r="H395" s="248">
        <v>365.3</v>
      </c>
      <c r="I395" s="249"/>
      <c r="J395" s="245"/>
      <c r="K395" s="245"/>
      <c r="L395" s="250"/>
      <c r="M395" s="251"/>
      <c r="N395" s="252"/>
      <c r="O395" s="252"/>
      <c r="P395" s="252"/>
      <c r="Q395" s="252"/>
      <c r="R395" s="252"/>
      <c r="S395" s="252"/>
      <c r="T395" s="253"/>
      <c r="AT395" s="254" t="s">
        <v>272</v>
      </c>
      <c r="AU395" s="254" t="s">
        <v>91</v>
      </c>
      <c r="AV395" s="16" t="s">
        <v>104</v>
      </c>
      <c r="AW395" s="16" t="s">
        <v>38</v>
      </c>
      <c r="AX395" s="16" t="s">
        <v>89</v>
      </c>
      <c r="AY395" s="254" t="s">
        <v>262</v>
      </c>
    </row>
    <row r="396" spans="1:65" s="2" customFormat="1" ht="16.5" customHeight="1">
      <c r="A396" s="37"/>
      <c r="B396" s="38"/>
      <c r="C396" s="195" t="s">
        <v>1033</v>
      </c>
      <c r="D396" s="195" t="s">
        <v>264</v>
      </c>
      <c r="E396" s="196" t="s">
        <v>6394</v>
      </c>
      <c r="F396" s="197" t="s">
        <v>6395</v>
      </c>
      <c r="G396" s="198" t="s">
        <v>590</v>
      </c>
      <c r="H396" s="199">
        <v>68.2</v>
      </c>
      <c r="I396" s="200"/>
      <c r="J396" s="201">
        <f>ROUND(I396*H396,2)</f>
        <v>0</v>
      </c>
      <c r="K396" s="197" t="s">
        <v>268</v>
      </c>
      <c r="L396" s="42"/>
      <c r="M396" s="202" t="s">
        <v>44</v>
      </c>
      <c r="N396" s="203" t="s">
        <v>53</v>
      </c>
      <c r="O396" s="67"/>
      <c r="P396" s="204">
        <f>O396*H396</f>
        <v>0</v>
      </c>
      <c r="Q396" s="204">
        <v>5.4955E-4</v>
      </c>
      <c r="R396" s="204">
        <f>Q396*H396</f>
        <v>3.7479310000000002E-2</v>
      </c>
      <c r="S396" s="204">
        <v>0</v>
      </c>
      <c r="T396" s="205">
        <f>S396*H396</f>
        <v>0</v>
      </c>
      <c r="U396" s="37"/>
      <c r="V396" s="37"/>
      <c r="W396" s="37"/>
      <c r="X396" s="37"/>
      <c r="Y396" s="37"/>
      <c r="Z396" s="37"/>
      <c r="AA396" s="37"/>
      <c r="AB396" s="37"/>
      <c r="AC396" s="37"/>
      <c r="AD396" s="37"/>
      <c r="AE396" s="37"/>
      <c r="AR396" s="206" t="s">
        <v>442</v>
      </c>
      <c r="AT396" s="206" t="s">
        <v>264</v>
      </c>
      <c r="AU396" s="206" t="s">
        <v>91</v>
      </c>
      <c r="AY396" s="19" t="s">
        <v>262</v>
      </c>
      <c r="BE396" s="207">
        <f>IF(N396="základní",J396,0)</f>
        <v>0</v>
      </c>
      <c r="BF396" s="207">
        <f>IF(N396="snížená",J396,0)</f>
        <v>0</v>
      </c>
      <c r="BG396" s="207">
        <f>IF(N396="zákl. přenesená",J396,0)</f>
        <v>0</v>
      </c>
      <c r="BH396" s="207">
        <f>IF(N396="sníž. přenesená",J396,0)</f>
        <v>0</v>
      </c>
      <c r="BI396" s="207">
        <f>IF(N396="nulová",J396,0)</f>
        <v>0</v>
      </c>
      <c r="BJ396" s="19" t="s">
        <v>89</v>
      </c>
      <c r="BK396" s="207">
        <f>ROUND(I396*H396,2)</f>
        <v>0</v>
      </c>
      <c r="BL396" s="19" t="s">
        <v>442</v>
      </c>
      <c r="BM396" s="206" t="s">
        <v>21</v>
      </c>
    </row>
    <row r="397" spans="1:65" s="2" customFormat="1" ht="54">
      <c r="A397" s="37"/>
      <c r="B397" s="38"/>
      <c r="C397" s="39"/>
      <c r="D397" s="208" t="s">
        <v>270</v>
      </c>
      <c r="E397" s="39"/>
      <c r="F397" s="209" t="s">
        <v>6388</v>
      </c>
      <c r="G397" s="39"/>
      <c r="H397" s="39"/>
      <c r="I397" s="118"/>
      <c r="J397" s="39"/>
      <c r="K397" s="39"/>
      <c r="L397" s="42"/>
      <c r="M397" s="210"/>
      <c r="N397" s="211"/>
      <c r="O397" s="67"/>
      <c r="P397" s="67"/>
      <c r="Q397" s="67"/>
      <c r="R397" s="67"/>
      <c r="S397" s="67"/>
      <c r="T397" s="68"/>
      <c r="U397" s="37"/>
      <c r="V397" s="37"/>
      <c r="W397" s="37"/>
      <c r="X397" s="37"/>
      <c r="Y397" s="37"/>
      <c r="Z397" s="37"/>
      <c r="AA397" s="37"/>
      <c r="AB397" s="37"/>
      <c r="AC397" s="37"/>
      <c r="AD397" s="37"/>
      <c r="AE397" s="37"/>
      <c r="AT397" s="19" t="s">
        <v>270</v>
      </c>
      <c r="AU397" s="19" t="s">
        <v>91</v>
      </c>
    </row>
    <row r="398" spans="1:65" s="15" customFormat="1" ht="10">
      <c r="B398" s="233"/>
      <c r="C398" s="234"/>
      <c r="D398" s="208" t="s">
        <v>272</v>
      </c>
      <c r="E398" s="235" t="s">
        <v>44</v>
      </c>
      <c r="F398" s="236" t="s">
        <v>6396</v>
      </c>
      <c r="G398" s="234"/>
      <c r="H398" s="237">
        <v>33.200000000000003</v>
      </c>
      <c r="I398" s="238"/>
      <c r="J398" s="234"/>
      <c r="K398" s="234"/>
      <c r="L398" s="239"/>
      <c r="M398" s="240"/>
      <c r="N398" s="241"/>
      <c r="O398" s="241"/>
      <c r="P398" s="241"/>
      <c r="Q398" s="241"/>
      <c r="R398" s="241"/>
      <c r="S398" s="241"/>
      <c r="T398" s="242"/>
      <c r="AT398" s="243" t="s">
        <v>272</v>
      </c>
      <c r="AU398" s="243" t="s">
        <v>91</v>
      </c>
      <c r="AV398" s="15" t="s">
        <v>91</v>
      </c>
      <c r="AW398" s="15" t="s">
        <v>38</v>
      </c>
      <c r="AX398" s="15" t="s">
        <v>82</v>
      </c>
      <c r="AY398" s="243" t="s">
        <v>262</v>
      </c>
    </row>
    <row r="399" spans="1:65" s="15" customFormat="1" ht="10">
      <c r="B399" s="233"/>
      <c r="C399" s="234"/>
      <c r="D399" s="208" t="s">
        <v>272</v>
      </c>
      <c r="E399" s="235" t="s">
        <v>44</v>
      </c>
      <c r="F399" s="236" t="s">
        <v>6397</v>
      </c>
      <c r="G399" s="234"/>
      <c r="H399" s="237">
        <v>35</v>
      </c>
      <c r="I399" s="238"/>
      <c r="J399" s="234"/>
      <c r="K399" s="234"/>
      <c r="L399" s="239"/>
      <c r="M399" s="240"/>
      <c r="N399" s="241"/>
      <c r="O399" s="241"/>
      <c r="P399" s="241"/>
      <c r="Q399" s="241"/>
      <c r="R399" s="241"/>
      <c r="S399" s="241"/>
      <c r="T399" s="242"/>
      <c r="AT399" s="243" t="s">
        <v>272</v>
      </c>
      <c r="AU399" s="243" t="s">
        <v>91</v>
      </c>
      <c r="AV399" s="15" t="s">
        <v>91</v>
      </c>
      <c r="AW399" s="15" t="s">
        <v>38</v>
      </c>
      <c r="AX399" s="15" t="s">
        <v>82</v>
      </c>
      <c r="AY399" s="243" t="s">
        <v>262</v>
      </c>
    </row>
    <row r="400" spans="1:65" s="16" customFormat="1" ht="10">
      <c r="B400" s="244"/>
      <c r="C400" s="245"/>
      <c r="D400" s="208" t="s">
        <v>272</v>
      </c>
      <c r="E400" s="246" t="s">
        <v>44</v>
      </c>
      <c r="F400" s="247" t="s">
        <v>291</v>
      </c>
      <c r="G400" s="245"/>
      <c r="H400" s="248">
        <v>68.2</v>
      </c>
      <c r="I400" s="249"/>
      <c r="J400" s="245"/>
      <c r="K400" s="245"/>
      <c r="L400" s="250"/>
      <c r="M400" s="251"/>
      <c r="N400" s="252"/>
      <c r="O400" s="252"/>
      <c r="P400" s="252"/>
      <c r="Q400" s="252"/>
      <c r="R400" s="252"/>
      <c r="S400" s="252"/>
      <c r="T400" s="253"/>
      <c r="AT400" s="254" t="s">
        <v>272</v>
      </c>
      <c r="AU400" s="254" t="s">
        <v>91</v>
      </c>
      <c r="AV400" s="16" t="s">
        <v>104</v>
      </c>
      <c r="AW400" s="16" t="s">
        <v>38</v>
      </c>
      <c r="AX400" s="16" t="s">
        <v>89</v>
      </c>
      <c r="AY400" s="254" t="s">
        <v>262</v>
      </c>
    </row>
    <row r="401" spans="1:65" s="2" customFormat="1" ht="16.5" customHeight="1">
      <c r="A401" s="37"/>
      <c r="B401" s="38"/>
      <c r="C401" s="195" t="s">
        <v>1038</v>
      </c>
      <c r="D401" s="195" t="s">
        <v>264</v>
      </c>
      <c r="E401" s="196" t="s">
        <v>6398</v>
      </c>
      <c r="F401" s="197" t="s">
        <v>6399</v>
      </c>
      <c r="G401" s="198" t="s">
        <v>590</v>
      </c>
      <c r="H401" s="199">
        <v>25.6</v>
      </c>
      <c r="I401" s="200"/>
      <c r="J401" s="201">
        <f>ROUND(I401*H401,2)</f>
        <v>0</v>
      </c>
      <c r="K401" s="197" t="s">
        <v>268</v>
      </c>
      <c r="L401" s="42"/>
      <c r="M401" s="202" t="s">
        <v>44</v>
      </c>
      <c r="N401" s="203" t="s">
        <v>53</v>
      </c>
      <c r="O401" s="67"/>
      <c r="P401" s="204">
        <f>O401*H401</f>
        <v>0</v>
      </c>
      <c r="Q401" s="204">
        <v>1.86695E-3</v>
      </c>
      <c r="R401" s="204">
        <f>Q401*H401</f>
        <v>4.7793920000000004E-2</v>
      </c>
      <c r="S401" s="204">
        <v>0</v>
      </c>
      <c r="T401" s="205">
        <f>S401*H401</f>
        <v>0</v>
      </c>
      <c r="U401" s="37"/>
      <c r="V401" s="37"/>
      <c r="W401" s="37"/>
      <c r="X401" s="37"/>
      <c r="Y401" s="37"/>
      <c r="Z401" s="37"/>
      <c r="AA401" s="37"/>
      <c r="AB401" s="37"/>
      <c r="AC401" s="37"/>
      <c r="AD401" s="37"/>
      <c r="AE401" s="37"/>
      <c r="AR401" s="206" t="s">
        <v>442</v>
      </c>
      <c r="AT401" s="206" t="s">
        <v>264</v>
      </c>
      <c r="AU401" s="206" t="s">
        <v>91</v>
      </c>
      <c r="AY401" s="19" t="s">
        <v>262</v>
      </c>
      <c r="BE401" s="207">
        <f>IF(N401="základní",J401,0)</f>
        <v>0</v>
      </c>
      <c r="BF401" s="207">
        <f>IF(N401="snížená",J401,0)</f>
        <v>0</v>
      </c>
      <c r="BG401" s="207">
        <f>IF(N401="zákl. přenesená",J401,0)</f>
        <v>0</v>
      </c>
      <c r="BH401" s="207">
        <f>IF(N401="sníž. přenesená",J401,0)</f>
        <v>0</v>
      </c>
      <c r="BI401" s="207">
        <f>IF(N401="nulová",J401,0)</f>
        <v>0</v>
      </c>
      <c r="BJ401" s="19" t="s">
        <v>89</v>
      </c>
      <c r="BK401" s="207">
        <f>ROUND(I401*H401,2)</f>
        <v>0</v>
      </c>
      <c r="BL401" s="19" t="s">
        <v>442</v>
      </c>
      <c r="BM401" s="206" t="s">
        <v>1551</v>
      </c>
    </row>
    <row r="402" spans="1:65" s="2" customFormat="1" ht="54">
      <c r="A402" s="37"/>
      <c r="B402" s="38"/>
      <c r="C402" s="39"/>
      <c r="D402" s="208" t="s">
        <v>270</v>
      </c>
      <c r="E402" s="39"/>
      <c r="F402" s="209" t="s">
        <v>6388</v>
      </c>
      <c r="G402" s="39"/>
      <c r="H402" s="39"/>
      <c r="I402" s="118"/>
      <c r="J402" s="39"/>
      <c r="K402" s="39"/>
      <c r="L402" s="42"/>
      <c r="M402" s="210"/>
      <c r="N402" s="211"/>
      <c r="O402" s="67"/>
      <c r="P402" s="67"/>
      <c r="Q402" s="67"/>
      <c r="R402" s="67"/>
      <c r="S402" s="67"/>
      <c r="T402" s="68"/>
      <c r="U402" s="37"/>
      <c r="V402" s="37"/>
      <c r="W402" s="37"/>
      <c r="X402" s="37"/>
      <c r="Y402" s="37"/>
      <c r="Z402" s="37"/>
      <c r="AA402" s="37"/>
      <c r="AB402" s="37"/>
      <c r="AC402" s="37"/>
      <c r="AD402" s="37"/>
      <c r="AE402" s="37"/>
      <c r="AT402" s="19" t="s">
        <v>270</v>
      </c>
      <c r="AU402" s="19" t="s">
        <v>91</v>
      </c>
    </row>
    <row r="403" spans="1:65" s="15" customFormat="1" ht="20">
      <c r="B403" s="233"/>
      <c r="C403" s="234"/>
      <c r="D403" s="208" t="s">
        <v>272</v>
      </c>
      <c r="E403" s="235" t="s">
        <v>44</v>
      </c>
      <c r="F403" s="236" t="s">
        <v>6400</v>
      </c>
      <c r="G403" s="234"/>
      <c r="H403" s="237">
        <v>25.6</v>
      </c>
      <c r="I403" s="238"/>
      <c r="J403" s="234"/>
      <c r="K403" s="234"/>
      <c r="L403" s="239"/>
      <c r="M403" s="240"/>
      <c r="N403" s="241"/>
      <c r="O403" s="241"/>
      <c r="P403" s="241"/>
      <c r="Q403" s="241"/>
      <c r="R403" s="241"/>
      <c r="S403" s="241"/>
      <c r="T403" s="242"/>
      <c r="AT403" s="243" t="s">
        <v>272</v>
      </c>
      <c r="AU403" s="243" t="s">
        <v>91</v>
      </c>
      <c r="AV403" s="15" t="s">
        <v>91</v>
      </c>
      <c r="AW403" s="15" t="s">
        <v>38</v>
      </c>
      <c r="AX403" s="15" t="s">
        <v>82</v>
      </c>
      <c r="AY403" s="243" t="s">
        <v>262</v>
      </c>
    </row>
    <row r="404" spans="1:65" s="16" customFormat="1" ht="10">
      <c r="B404" s="244"/>
      <c r="C404" s="245"/>
      <c r="D404" s="208" t="s">
        <v>272</v>
      </c>
      <c r="E404" s="246" t="s">
        <v>44</v>
      </c>
      <c r="F404" s="247" t="s">
        <v>291</v>
      </c>
      <c r="G404" s="245"/>
      <c r="H404" s="248">
        <v>25.6</v>
      </c>
      <c r="I404" s="249"/>
      <c r="J404" s="245"/>
      <c r="K404" s="245"/>
      <c r="L404" s="250"/>
      <c r="M404" s="251"/>
      <c r="N404" s="252"/>
      <c r="O404" s="252"/>
      <c r="P404" s="252"/>
      <c r="Q404" s="252"/>
      <c r="R404" s="252"/>
      <c r="S404" s="252"/>
      <c r="T404" s="253"/>
      <c r="AT404" s="254" t="s">
        <v>272</v>
      </c>
      <c r="AU404" s="254" t="s">
        <v>91</v>
      </c>
      <c r="AV404" s="16" t="s">
        <v>104</v>
      </c>
      <c r="AW404" s="16" t="s">
        <v>38</v>
      </c>
      <c r="AX404" s="16" t="s">
        <v>89</v>
      </c>
      <c r="AY404" s="254" t="s">
        <v>262</v>
      </c>
    </row>
    <row r="405" spans="1:65" s="2" customFormat="1" ht="16.5" customHeight="1">
      <c r="A405" s="37"/>
      <c r="B405" s="38"/>
      <c r="C405" s="195" t="s">
        <v>1043</v>
      </c>
      <c r="D405" s="195" t="s">
        <v>264</v>
      </c>
      <c r="E405" s="196" t="s">
        <v>6401</v>
      </c>
      <c r="F405" s="197" t="s">
        <v>6402</v>
      </c>
      <c r="G405" s="198" t="s">
        <v>590</v>
      </c>
      <c r="H405" s="199">
        <v>138.69999999999999</v>
      </c>
      <c r="I405" s="200"/>
      <c r="J405" s="201">
        <f>ROUND(I405*H405,2)</f>
        <v>0</v>
      </c>
      <c r="K405" s="197" t="s">
        <v>268</v>
      </c>
      <c r="L405" s="42"/>
      <c r="M405" s="202" t="s">
        <v>44</v>
      </c>
      <c r="N405" s="203" t="s">
        <v>53</v>
      </c>
      <c r="O405" s="67"/>
      <c r="P405" s="204">
        <f>O405*H405</f>
        <v>0</v>
      </c>
      <c r="Q405" s="204">
        <v>1.5297500000000001E-3</v>
      </c>
      <c r="R405" s="204">
        <f>Q405*H405</f>
        <v>0.212176325</v>
      </c>
      <c r="S405" s="204">
        <v>0</v>
      </c>
      <c r="T405" s="205">
        <f>S405*H405</f>
        <v>0</v>
      </c>
      <c r="U405" s="37"/>
      <c r="V405" s="37"/>
      <c r="W405" s="37"/>
      <c r="X405" s="37"/>
      <c r="Y405" s="37"/>
      <c r="Z405" s="37"/>
      <c r="AA405" s="37"/>
      <c r="AB405" s="37"/>
      <c r="AC405" s="37"/>
      <c r="AD405" s="37"/>
      <c r="AE405" s="37"/>
      <c r="AR405" s="206" t="s">
        <v>442</v>
      </c>
      <c r="AT405" s="206" t="s">
        <v>264</v>
      </c>
      <c r="AU405" s="206" t="s">
        <v>91</v>
      </c>
      <c r="AY405" s="19" t="s">
        <v>262</v>
      </c>
      <c r="BE405" s="207">
        <f>IF(N405="základní",J405,0)</f>
        <v>0</v>
      </c>
      <c r="BF405" s="207">
        <f>IF(N405="snížená",J405,0)</f>
        <v>0</v>
      </c>
      <c r="BG405" s="207">
        <f>IF(N405="zákl. přenesená",J405,0)</f>
        <v>0</v>
      </c>
      <c r="BH405" s="207">
        <f>IF(N405="sníž. přenesená",J405,0)</f>
        <v>0</v>
      </c>
      <c r="BI405" s="207">
        <f>IF(N405="nulová",J405,0)</f>
        <v>0</v>
      </c>
      <c r="BJ405" s="19" t="s">
        <v>89</v>
      </c>
      <c r="BK405" s="207">
        <f>ROUND(I405*H405,2)</f>
        <v>0</v>
      </c>
      <c r="BL405" s="19" t="s">
        <v>442</v>
      </c>
      <c r="BM405" s="206" t="s">
        <v>1584</v>
      </c>
    </row>
    <row r="406" spans="1:65" s="2" customFormat="1" ht="36">
      <c r="A406" s="37"/>
      <c r="B406" s="38"/>
      <c r="C406" s="39"/>
      <c r="D406" s="208" t="s">
        <v>270</v>
      </c>
      <c r="E406" s="39"/>
      <c r="F406" s="209" t="s">
        <v>6403</v>
      </c>
      <c r="G406" s="39"/>
      <c r="H406" s="39"/>
      <c r="I406" s="118"/>
      <c r="J406" s="39"/>
      <c r="K406" s="39"/>
      <c r="L406" s="42"/>
      <c r="M406" s="210"/>
      <c r="N406" s="211"/>
      <c r="O406" s="67"/>
      <c r="P406" s="67"/>
      <c r="Q406" s="67"/>
      <c r="R406" s="67"/>
      <c r="S406" s="67"/>
      <c r="T406" s="68"/>
      <c r="U406" s="37"/>
      <c r="V406" s="37"/>
      <c r="W406" s="37"/>
      <c r="X406" s="37"/>
      <c r="Y406" s="37"/>
      <c r="Z406" s="37"/>
      <c r="AA406" s="37"/>
      <c r="AB406" s="37"/>
      <c r="AC406" s="37"/>
      <c r="AD406" s="37"/>
      <c r="AE406" s="37"/>
      <c r="AT406" s="19" t="s">
        <v>270</v>
      </c>
      <c r="AU406" s="19" t="s">
        <v>91</v>
      </c>
    </row>
    <row r="407" spans="1:65" s="15" customFormat="1" ht="10">
      <c r="B407" s="233"/>
      <c r="C407" s="234"/>
      <c r="D407" s="208" t="s">
        <v>272</v>
      </c>
      <c r="E407" s="235" t="s">
        <v>44</v>
      </c>
      <c r="F407" s="236" t="s">
        <v>6404</v>
      </c>
      <c r="G407" s="234"/>
      <c r="H407" s="237">
        <v>8.1</v>
      </c>
      <c r="I407" s="238"/>
      <c r="J407" s="234"/>
      <c r="K407" s="234"/>
      <c r="L407" s="239"/>
      <c r="M407" s="240"/>
      <c r="N407" s="241"/>
      <c r="O407" s="241"/>
      <c r="P407" s="241"/>
      <c r="Q407" s="241"/>
      <c r="R407" s="241"/>
      <c r="S407" s="241"/>
      <c r="T407" s="242"/>
      <c r="AT407" s="243" t="s">
        <v>272</v>
      </c>
      <c r="AU407" s="243" t="s">
        <v>91</v>
      </c>
      <c r="AV407" s="15" t="s">
        <v>91</v>
      </c>
      <c r="AW407" s="15" t="s">
        <v>38</v>
      </c>
      <c r="AX407" s="15" t="s">
        <v>82</v>
      </c>
      <c r="AY407" s="243" t="s">
        <v>262</v>
      </c>
    </row>
    <row r="408" spans="1:65" s="15" customFormat="1" ht="10">
      <c r="B408" s="233"/>
      <c r="C408" s="234"/>
      <c r="D408" s="208" t="s">
        <v>272</v>
      </c>
      <c r="E408" s="235" t="s">
        <v>44</v>
      </c>
      <c r="F408" s="236" t="s">
        <v>6342</v>
      </c>
      <c r="G408" s="234"/>
      <c r="H408" s="237">
        <v>48.4</v>
      </c>
      <c r="I408" s="238"/>
      <c r="J408" s="234"/>
      <c r="K408" s="234"/>
      <c r="L408" s="239"/>
      <c r="M408" s="240"/>
      <c r="N408" s="241"/>
      <c r="O408" s="241"/>
      <c r="P408" s="241"/>
      <c r="Q408" s="241"/>
      <c r="R408" s="241"/>
      <c r="S408" s="241"/>
      <c r="T408" s="242"/>
      <c r="AT408" s="243" t="s">
        <v>272</v>
      </c>
      <c r="AU408" s="243" t="s">
        <v>91</v>
      </c>
      <c r="AV408" s="15" t="s">
        <v>91</v>
      </c>
      <c r="AW408" s="15" t="s">
        <v>38</v>
      </c>
      <c r="AX408" s="15" t="s">
        <v>82</v>
      </c>
      <c r="AY408" s="243" t="s">
        <v>262</v>
      </c>
    </row>
    <row r="409" spans="1:65" s="15" customFormat="1" ht="10">
      <c r="B409" s="233"/>
      <c r="C409" s="234"/>
      <c r="D409" s="208" t="s">
        <v>272</v>
      </c>
      <c r="E409" s="235" t="s">
        <v>44</v>
      </c>
      <c r="F409" s="236" t="s">
        <v>6344</v>
      </c>
      <c r="G409" s="234"/>
      <c r="H409" s="237">
        <v>82.2</v>
      </c>
      <c r="I409" s="238"/>
      <c r="J409" s="234"/>
      <c r="K409" s="234"/>
      <c r="L409" s="239"/>
      <c r="M409" s="240"/>
      <c r="N409" s="241"/>
      <c r="O409" s="241"/>
      <c r="P409" s="241"/>
      <c r="Q409" s="241"/>
      <c r="R409" s="241"/>
      <c r="S409" s="241"/>
      <c r="T409" s="242"/>
      <c r="AT409" s="243" t="s">
        <v>272</v>
      </c>
      <c r="AU409" s="243" t="s">
        <v>91</v>
      </c>
      <c r="AV409" s="15" t="s">
        <v>91</v>
      </c>
      <c r="AW409" s="15" t="s">
        <v>38</v>
      </c>
      <c r="AX409" s="15" t="s">
        <v>82</v>
      </c>
      <c r="AY409" s="243" t="s">
        <v>262</v>
      </c>
    </row>
    <row r="410" spans="1:65" s="16" customFormat="1" ht="10">
      <c r="B410" s="244"/>
      <c r="C410" s="245"/>
      <c r="D410" s="208" t="s">
        <v>272</v>
      </c>
      <c r="E410" s="246" t="s">
        <v>44</v>
      </c>
      <c r="F410" s="247" t="s">
        <v>291</v>
      </c>
      <c r="G410" s="245"/>
      <c r="H410" s="248">
        <v>138.69999999999999</v>
      </c>
      <c r="I410" s="249"/>
      <c r="J410" s="245"/>
      <c r="K410" s="245"/>
      <c r="L410" s="250"/>
      <c r="M410" s="251"/>
      <c r="N410" s="252"/>
      <c r="O410" s="252"/>
      <c r="P410" s="252"/>
      <c r="Q410" s="252"/>
      <c r="R410" s="252"/>
      <c r="S410" s="252"/>
      <c r="T410" s="253"/>
      <c r="AT410" s="254" t="s">
        <v>272</v>
      </c>
      <c r="AU410" s="254" t="s">
        <v>91</v>
      </c>
      <c r="AV410" s="16" t="s">
        <v>104</v>
      </c>
      <c r="AW410" s="16" t="s">
        <v>38</v>
      </c>
      <c r="AX410" s="16" t="s">
        <v>89</v>
      </c>
      <c r="AY410" s="254" t="s">
        <v>262</v>
      </c>
    </row>
    <row r="411" spans="1:65" s="2" customFormat="1" ht="16.5" customHeight="1">
      <c r="A411" s="37"/>
      <c r="B411" s="38"/>
      <c r="C411" s="195" t="s">
        <v>1047</v>
      </c>
      <c r="D411" s="195" t="s">
        <v>264</v>
      </c>
      <c r="E411" s="196" t="s">
        <v>6405</v>
      </c>
      <c r="F411" s="197" t="s">
        <v>6406</v>
      </c>
      <c r="G411" s="198" t="s">
        <v>590</v>
      </c>
      <c r="H411" s="199">
        <v>43.4</v>
      </c>
      <c r="I411" s="200"/>
      <c r="J411" s="201">
        <f>ROUND(I411*H411,2)</f>
        <v>0</v>
      </c>
      <c r="K411" s="197" t="s">
        <v>268</v>
      </c>
      <c r="L411" s="42"/>
      <c r="M411" s="202" t="s">
        <v>44</v>
      </c>
      <c r="N411" s="203" t="s">
        <v>53</v>
      </c>
      <c r="O411" s="67"/>
      <c r="P411" s="204">
        <f>O411*H411</f>
        <v>0</v>
      </c>
      <c r="Q411" s="204">
        <v>2.8777500000000001E-3</v>
      </c>
      <c r="R411" s="204">
        <f>Q411*H411</f>
        <v>0.12489435</v>
      </c>
      <c r="S411" s="204">
        <v>0</v>
      </c>
      <c r="T411" s="205">
        <f>S411*H411</f>
        <v>0</v>
      </c>
      <c r="U411" s="37"/>
      <c r="V411" s="37"/>
      <c r="W411" s="37"/>
      <c r="X411" s="37"/>
      <c r="Y411" s="37"/>
      <c r="Z411" s="37"/>
      <c r="AA411" s="37"/>
      <c r="AB411" s="37"/>
      <c r="AC411" s="37"/>
      <c r="AD411" s="37"/>
      <c r="AE411" s="37"/>
      <c r="AR411" s="206" t="s">
        <v>442</v>
      </c>
      <c r="AT411" s="206" t="s">
        <v>264</v>
      </c>
      <c r="AU411" s="206" t="s">
        <v>91</v>
      </c>
      <c r="AY411" s="19" t="s">
        <v>262</v>
      </c>
      <c r="BE411" s="207">
        <f>IF(N411="základní",J411,0)</f>
        <v>0</v>
      </c>
      <c r="BF411" s="207">
        <f>IF(N411="snížená",J411,0)</f>
        <v>0</v>
      </c>
      <c r="BG411" s="207">
        <f>IF(N411="zákl. přenesená",J411,0)</f>
        <v>0</v>
      </c>
      <c r="BH411" s="207">
        <f>IF(N411="sníž. přenesená",J411,0)</f>
        <v>0</v>
      </c>
      <c r="BI411" s="207">
        <f>IF(N411="nulová",J411,0)</f>
        <v>0</v>
      </c>
      <c r="BJ411" s="19" t="s">
        <v>89</v>
      </c>
      <c r="BK411" s="207">
        <f>ROUND(I411*H411,2)</f>
        <v>0</v>
      </c>
      <c r="BL411" s="19" t="s">
        <v>442</v>
      </c>
      <c r="BM411" s="206" t="s">
        <v>1612</v>
      </c>
    </row>
    <row r="412" spans="1:65" s="2" customFormat="1" ht="36">
      <c r="A412" s="37"/>
      <c r="B412" s="38"/>
      <c r="C412" s="39"/>
      <c r="D412" s="208" t="s">
        <v>270</v>
      </c>
      <c r="E412" s="39"/>
      <c r="F412" s="209" t="s">
        <v>6403</v>
      </c>
      <c r="G412" s="39"/>
      <c r="H412" s="39"/>
      <c r="I412" s="118"/>
      <c r="J412" s="39"/>
      <c r="K412" s="39"/>
      <c r="L412" s="42"/>
      <c r="M412" s="210"/>
      <c r="N412" s="211"/>
      <c r="O412" s="67"/>
      <c r="P412" s="67"/>
      <c r="Q412" s="67"/>
      <c r="R412" s="67"/>
      <c r="S412" s="67"/>
      <c r="T412" s="68"/>
      <c r="U412" s="37"/>
      <c r="V412" s="37"/>
      <c r="W412" s="37"/>
      <c r="X412" s="37"/>
      <c r="Y412" s="37"/>
      <c r="Z412" s="37"/>
      <c r="AA412" s="37"/>
      <c r="AB412" s="37"/>
      <c r="AC412" s="37"/>
      <c r="AD412" s="37"/>
      <c r="AE412" s="37"/>
      <c r="AT412" s="19" t="s">
        <v>270</v>
      </c>
      <c r="AU412" s="19" t="s">
        <v>91</v>
      </c>
    </row>
    <row r="413" spans="1:65" s="15" customFormat="1" ht="10">
      <c r="B413" s="233"/>
      <c r="C413" s="234"/>
      <c r="D413" s="208" t="s">
        <v>272</v>
      </c>
      <c r="E413" s="235" t="s">
        <v>44</v>
      </c>
      <c r="F413" s="236" t="s">
        <v>6407</v>
      </c>
      <c r="G413" s="234"/>
      <c r="H413" s="237">
        <v>43.4</v>
      </c>
      <c r="I413" s="238"/>
      <c r="J413" s="234"/>
      <c r="K413" s="234"/>
      <c r="L413" s="239"/>
      <c r="M413" s="240"/>
      <c r="N413" s="241"/>
      <c r="O413" s="241"/>
      <c r="P413" s="241"/>
      <c r="Q413" s="241"/>
      <c r="R413" s="241"/>
      <c r="S413" s="241"/>
      <c r="T413" s="242"/>
      <c r="AT413" s="243" t="s">
        <v>272</v>
      </c>
      <c r="AU413" s="243" t="s">
        <v>91</v>
      </c>
      <c r="AV413" s="15" t="s">
        <v>91</v>
      </c>
      <c r="AW413" s="15" t="s">
        <v>38</v>
      </c>
      <c r="AX413" s="15" t="s">
        <v>82</v>
      </c>
      <c r="AY413" s="243" t="s">
        <v>262</v>
      </c>
    </row>
    <row r="414" spans="1:65" s="16" customFormat="1" ht="10">
      <c r="B414" s="244"/>
      <c r="C414" s="245"/>
      <c r="D414" s="208" t="s">
        <v>272</v>
      </c>
      <c r="E414" s="246" t="s">
        <v>44</v>
      </c>
      <c r="F414" s="247" t="s">
        <v>291</v>
      </c>
      <c r="G414" s="245"/>
      <c r="H414" s="248">
        <v>43.4</v>
      </c>
      <c r="I414" s="249"/>
      <c r="J414" s="245"/>
      <c r="K414" s="245"/>
      <c r="L414" s="250"/>
      <c r="M414" s="251"/>
      <c r="N414" s="252"/>
      <c r="O414" s="252"/>
      <c r="P414" s="252"/>
      <c r="Q414" s="252"/>
      <c r="R414" s="252"/>
      <c r="S414" s="252"/>
      <c r="T414" s="253"/>
      <c r="AT414" s="254" t="s">
        <v>272</v>
      </c>
      <c r="AU414" s="254" t="s">
        <v>91</v>
      </c>
      <c r="AV414" s="16" t="s">
        <v>104</v>
      </c>
      <c r="AW414" s="16" t="s">
        <v>38</v>
      </c>
      <c r="AX414" s="16" t="s">
        <v>89</v>
      </c>
      <c r="AY414" s="254" t="s">
        <v>262</v>
      </c>
    </row>
    <row r="415" spans="1:65" s="2" customFormat="1" ht="16.5" customHeight="1">
      <c r="A415" s="37"/>
      <c r="B415" s="38"/>
      <c r="C415" s="195" t="s">
        <v>1052</v>
      </c>
      <c r="D415" s="195" t="s">
        <v>264</v>
      </c>
      <c r="E415" s="196" t="s">
        <v>6408</v>
      </c>
      <c r="F415" s="197" t="s">
        <v>6409</v>
      </c>
      <c r="G415" s="198" t="s">
        <v>590</v>
      </c>
      <c r="H415" s="199">
        <v>15.6</v>
      </c>
      <c r="I415" s="200"/>
      <c r="J415" s="201">
        <f>ROUND(I415*H415,2)</f>
        <v>0</v>
      </c>
      <c r="K415" s="197" t="s">
        <v>268</v>
      </c>
      <c r="L415" s="42"/>
      <c r="M415" s="202" t="s">
        <v>44</v>
      </c>
      <c r="N415" s="203" t="s">
        <v>53</v>
      </c>
      <c r="O415" s="67"/>
      <c r="P415" s="204">
        <f>O415*H415</f>
        <v>0</v>
      </c>
      <c r="Q415" s="204">
        <v>1.60425E-3</v>
      </c>
      <c r="R415" s="204">
        <f>Q415*H415</f>
        <v>2.5026299999999998E-2</v>
      </c>
      <c r="S415" s="204">
        <v>0</v>
      </c>
      <c r="T415" s="205">
        <f>S415*H415</f>
        <v>0</v>
      </c>
      <c r="U415" s="37"/>
      <c r="V415" s="37"/>
      <c r="W415" s="37"/>
      <c r="X415" s="37"/>
      <c r="Y415" s="37"/>
      <c r="Z415" s="37"/>
      <c r="AA415" s="37"/>
      <c r="AB415" s="37"/>
      <c r="AC415" s="37"/>
      <c r="AD415" s="37"/>
      <c r="AE415" s="37"/>
      <c r="AR415" s="206" t="s">
        <v>442</v>
      </c>
      <c r="AT415" s="206" t="s">
        <v>264</v>
      </c>
      <c r="AU415" s="206" t="s">
        <v>91</v>
      </c>
      <c r="AY415" s="19" t="s">
        <v>262</v>
      </c>
      <c r="BE415" s="207">
        <f>IF(N415="základní",J415,0)</f>
        <v>0</v>
      </c>
      <c r="BF415" s="207">
        <f>IF(N415="snížená",J415,0)</f>
        <v>0</v>
      </c>
      <c r="BG415" s="207">
        <f>IF(N415="zákl. přenesená",J415,0)</f>
        <v>0</v>
      </c>
      <c r="BH415" s="207">
        <f>IF(N415="sníž. přenesená",J415,0)</f>
        <v>0</v>
      </c>
      <c r="BI415" s="207">
        <f>IF(N415="nulová",J415,0)</f>
        <v>0</v>
      </c>
      <c r="BJ415" s="19" t="s">
        <v>89</v>
      </c>
      <c r="BK415" s="207">
        <f>ROUND(I415*H415,2)</f>
        <v>0</v>
      </c>
      <c r="BL415" s="19" t="s">
        <v>442</v>
      </c>
      <c r="BM415" s="206" t="s">
        <v>1620</v>
      </c>
    </row>
    <row r="416" spans="1:65" s="2" customFormat="1" ht="36">
      <c r="A416" s="37"/>
      <c r="B416" s="38"/>
      <c r="C416" s="39"/>
      <c r="D416" s="208" t="s">
        <v>270</v>
      </c>
      <c r="E416" s="39"/>
      <c r="F416" s="209" t="s">
        <v>6403</v>
      </c>
      <c r="G416" s="39"/>
      <c r="H416" s="39"/>
      <c r="I416" s="118"/>
      <c r="J416" s="39"/>
      <c r="K416" s="39"/>
      <c r="L416" s="42"/>
      <c r="M416" s="210"/>
      <c r="N416" s="211"/>
      <c r="O416" s="67"/>
      <c r="P416" s="67"/>
      <c r="Q416" s="67"/>
      <c r="R416" s="67"/>
      <c r="S416" s="67"/>
      <c r="T416" s="68"/>
      <c r="U416" s="37"/>
      <c r="V416" s="37"/>
      <c r="W416" s="37"/>
      <c r="X416" s="37"/>
      <c r="Y416" s="37"/>
      <c r="Z416" s="37"/>
      <c r="AA416" s="37"/>
      <c r="AB416" s="37"/>
      <c r="AC416" s="37"/>
      <c r="AD416" s="37"/>
      <c r="AE416" s="37"/>
      <c r="AT416" s="19" t="s">
        <v>270</v>
      </c>
      <c r="AU416" s="19" t="s">
        <v>91</v>
      </c>
    </row>
    <row r="417" spans="1:65" s="15" customFormat="1" ht="10">
      <c r="B417" s="233"/>
      <c r="C417" s="234"/>
      <c r="D417" s="208" t="s">
        <v>272</v>
      </c>
      <c r="E417" s="235" t="s">
        <v>44</v>
      </c>
      <c r="F417" s="236" t="s">
        <v>6410</v>
      </c>
      <c r="G417" s="234"/>
      <c r="H417" s="237">
        <v>15.6</v>
      </c>
      <c r="I417" s="238"/>
      <c r="J417" s="234"/>
      <c r="K417" s="234"/>
      <c r="L417" s="239"/>
      <c r="M417" s="240"/>
      <c r="N417" s="241"/>
      <c r="O417" s="241"/>
      <c r="P417" s="241"/>
      <c r="Q417" s="241"/>
      <c r="R417" s="241"/>
      <c r="S417" s="241"/>
      <c r="T417" s="242"/>
      <c r="AT417" s="243" t="s">
        <v>272</v>
      </c>
      <c r="AU417" s="243" t="s">
        <v>91</v>
      </c>
      <c r="AV417" s="15" t="s">
        <v>91</v>
      </c>
      <c r="AW417" s="15" t="s">
        <v>38</v>
      </c>
      <c r="AX417" s="15" t="s">
        <v>82</v>
      </c>
      <c r="AY417" s="243" t="s">
        <v>262</v>
      </c>
    </row>
    <row r="418" spans="1:65" s="16" customFormat="1" ht="10">
      <c r="B418" s="244"/>
      <c r="C418" s="245"/>
      <c r="D418" s="208" t="s">
        <v>272</v>
      </c>
      <c r="E418" s="246" t="s">
        <v>44</v>
      </c>
      <c r="F418" s="247" t="s">
        <v>291</v>
      </c>
      <c r="G418" s="245"/>
      <c r="H418" s="248">
        <v>15.6</v>
      </c>
      <c r="I418" s="249"/>
      <c r="J418" s="245"/>
      <c r="K418" s="245"/>
      <c r="L418" s="250"/>
      <c r="M418" s="251"/>
      <c r="N418" s="252"/>
      <c r="O418" s="252"/>
      <c r="P418" s="252"/>
      <c r="Q418" s="252"/>
      <c r="R418" s="252"/>
      <c r="S418" s="252"/>
      <c r="T418" s="253"/>
      <c r="AT418" s="254" t="s">
        <v>272</v>
      </c>
      <c r="AU418" s="254" t="s">
        <v>91</v>
      </c>
      <c r="AV418" s="16" t="s">
        <v>104</v>
      </c>
      <c r="AW418" s="16" t="s">
        <v>38</v>
      </c>
      <c r="AX418" s="16" t="s">
        <v>89</v>
      </c>
      <c r="AY418" s="254" t="s">
        <v>262</v>
      </c>
    </row>
    <row r="419" spans="1:65" s="2" customFormat="1" ht="16.5" customHeight="1">
      <c r="A419" s="37"/>
      <c r="B419" s="38"/>
      <c r="C419" s="195" t="s">
        <v>1059</v>
      </c>
      <c r="D419" s="195" t="s">
        <v>264</v>
      </c>
      <c r="E419" s="196" t="s">
        <v>6411</v>
      </c>
      <c r="F419" s="197" t="s">
        <v>6412</v>
      </c>
      <c r="G419" s="198" t="s">
        <v>590</v>
      </c>
      <c r="H419" s="199">
        <v>28.1</v>
      </c>
      <c r="I419" s="200"/>
      <c r="J419" s="201">
        <f>ROUND(I419*H419,2)</f>
        <v>0</v>
      </c>
      <c r="K419" s="197" t="s">
        <v>268</v>
      </c>
      <c r="L419" s="42"/>
      <c r="M419" s="202" t="s">
        <v>44</v>
      </c>
      <c r="N419" s="203" t="s">
        <v>53</v>
      </c>
      <c r="O419" s="67"/>
      <c r="P419" s="204">
        <f>O419*H419</f>
        <v>0</v>
      </c>
      <c r="Q419" s="204">
        <v>2.95525E-3</v>
      </c>
      <c r="R419" s="204">
        <f>Q419*H419</f>
        <v>8.3042525000000006E-2</v>
      </c>
      <c r="S419" s="204">
        <v>0</v>
      </c>
      <c r="T419" s="205">
        <f>S419*H419</f>
        <v>0</v>
      </c>
      <c r="U419" s="37"/>
      <c r="V419" s="37"/>
      <c r="W419" s="37"/>
      <c r="X419" s="37"/>
      <c r="Y419" s="37"/>
      <c r="Z419" s="37"/>
      <c r="AA419" s="37"/>
      <c r="AB419" s="37"/>
      <c r="AC419" s="37"/>
      <c r="AD419" s="37"/>
      <c r="AE419" s="37"/>
      <c r="AR419" s="206" t="s">
        <v>442</v>
      </c>
      <c r="AT419" s="206" t="s">
        <v>264</v>
      </c>
      <c r="AU419" s="206" t="s">
        <v>91</v>
      </c>
      <c r="AY419" s="19" t="s">
        <v>262</v>
      </c>
      <c r="BE419" s="207">
        <f>IF(N419="základní",J419,0)</f>
        <v>0</v>
      </c>
      <c r="BF419" s="207">
        <f>IF(N419="snížená",J419,0)</f>
        <v>0</v>
      </c>
      <c r="BG419" s="207">
        <f>IF(N419="zákl. přenesená",J419,0)</f>
        <v>0</v>
      </c>
      <c r="BH419" s="207">
        <f>IF(N419="sníž. přenesená",J419,0)</f>
        <v>0</v>
      </c>
      <c r="BI419" s="207">
        <f>IF(N419="nulová",J419,0)</f>
        <v>0</v>
      </c>
      <c r="BJ419" s="19" t="s">
        <v>89</v>
      </c>
      <c r="BK419" s="207">
        <f>ROUND(I419*H419,2)</f>
        <v>0</v>
      </c>
      <c r="BL419" s="19" t="s">
        <v>442</v>
      </c>
      <c r="BM419" s="206" t="s">
        <v>1633</v>
      </c>
    </row>
    <row r="420" spans="1:65" s="2" customFormat="1" ht="36">
      <c r="A420" s="37"/>
      <c r="B420" s="38"/>
      <c r="C420" s="39"/>
      <c r="D420" s="208" t="s">
        <v>270</v>
      </c>
      <c r="E420" s="39"/>
      <c r="F420" s="209" t="s">
        <v>6403</v>
      </c>
      <c r="G420" s="39"/>
      <c r="H420" s="39"/>
      <c r="I420" s="118"/>
      <c r="J420" s="39"/>
      <c r="K420" s="39"/>
      <c r="L420" s="42"/>
      <c r="M420" s="210"/>
      <c r="N420" s="211"/>
      <c r="O420" s="67"/>
      <c r="P420" s="67"/>
      <c r="Q420" s="67"/>
      <c r="R420" s="67"/>
      <c r="S420" s="67"/>
      <c r="T420" s="68"/>
      <c r="U420" s="37"/>
      <c r="V420" s="37"/>
      <c r="W420" s="37"/>
      <c r="X420" s="37"/>
      <c r="Y420" s="37"/>
      <c r="Z420" s="37"/>
      <c r="AA420" s="37"/>
      <c r="AB420" s="37"/>
      <c r="AC420" s="37"/>
      <c r="AD420" s="37"/>
      <c r="AE420" s="37"/>
      <c r="AT420" s="19" t="s">
        <v>270</v>
      </c>
      <c r="AU420" s="19" t="s">
        <v>91</v>
      </c>
    </row>
    <row r="421" spans="1:65" s="15" customFormat="1" ht="10">
      <c r="B421" s="233"/>
      <c r="C421" s="234"/>
      <c r="D421" s="208" t="s">
        <v>272</v>
      </c>
      <c r="E421" s="235" t="s">
        <v>44</v>
      </c>
      <c r="F421" s="236" t="s">
        <v>6413</v>
      </c>
      <c r="G421" s="234"/>
      <c r="H421" s="237">
        <v>22.2</v>
      </c>
      <c r="I421" s="238"/>
      <c r="J421" s="234"/>
      <c r="K421" s="234"/>
      <c r="L421" s="239"/>
      <c r="M421" s="240"/>
      <c r="N421" s="241"/>
      <c r="O421" s="241"/>
      <c r="P421" s="241"/>
      <c r="Q421" s="241"/>
      <c r="R421" s="241"/>
      <c r="S421" s="241"/>
      <c r="T421" s="242"/>
      <c r="AT421" s="243" t="s">
        <v>272</v>
      </c>
      <c r="AU421" s="243" t="s">
        <v>91</v>
      </c>
      <c r="AV421" s="15" t="s">
        <v>91</v>
      </c>
      <c r="AW421" s="15" t="s">
        <v>38</v>
      </c>
      <c r="AX421" s="15" t="s">
        <v>82</v>
      </c>
      <c r="AY421" s="243" t="s">
        <v>262</v>
      </c>
    </row>
    <row r="422" spans="1:65" s="15" customFormat="1" ht="10">
      <c r="B422" s="233"/>
      <c r="C422" s="234"/>
      <c r="D422" s="208" t="s">
        <v>272</v>
      </c>
      <c r="E422" s="235" t="s">
        <v>44</v>
      </c>
      <c r="F422" s="236" t="s">
        <v>6352</v>
      </c>
      <c r="G422" s="234"/>
      <c r="H422" s="237">
        <v>5.9</v>
      </c>
      <c r="I422" s="238"/>
      <c r="J422" s="234"/>
      <c r="K422" s="234"/>
      <c r="L422" s="239"/>
      <c r="M422" s="240"/>
      <c r="N422" s="241"/>
      <c r="O422" s="241"/>
      <c r="P422" s="241"/>
      <c r="Q422" s="241"/>
      <c r="R422" s="241"/>
      <c r="S422" s="241"/>
      <c r="T422" s="242"/>
      <c r="AT422" s="243" t="s">
        <v>272</v>
      </c>
      <c r="AU422" s="243" t="s">
        <v>91</v>
      </c>
      <c r="AV422" s="15" t="s">
        <v>91</v>
      </c>
      <c r="AW422" s="15" t="s">
        <v>38</v>
      </c>
      <c r="AX422" s="15" t="s">
        <v>82</v>
      </c>
      <c r="AY422" s="243" t="s">
        <v>262</v>
      </c>
    </row>
    <row r="423" spans="1:65" s="16" customFormat="1" ht="10">
      <c r="B423" s="244"/>
      <c r="C423" s="245"/>
      <c r="D423" s="208" t="s">
        <v>272</v>
      </c>
      <c r="E423" s="246" t="s">
        <v>44</v>
      </c>
      <c r="F423" s="247" t="s">
        <v>291</v>
      </c>
      <c r="G423" s="245"/>
      <c r="H423" s="248">
        <v>28.1</v>
      </c>
      <c r="I423" s="249"/>
      <c r="J423" s="245"/>
      <c r="K423" s="245"/>
      <c r="L423" s="250"/>
      <c r="M423" s="251"/>
      <c r="N423" s="252"/>
      <c r="O423" s="252"/>
      <c r="P423" s="252"/>
      <c r="Q423" s="252"/>
      <c r="R423" s="252"/>
      <c r="S423" s="252"/>
      <c r="T423" s="253"/>
      <c r="AT423" s="254" t="s">
        <v>272</v>
      </c>
      <c r="AU423" s="254" t="s">
        <v>91</v>
      </c>
      <c r="AV423" s="16" t="s">
        <v>104</v>
      </c>
      <c r="AW423" s="16" t="s">
        <v>38</v>
      </c>
      <c r="AX423" s="16" t="s">
        <v>89</v>
      </c>
      <c r="AY423" s="254" t="s">
        <v>262</v>
      </c>
    </row>
    <row r="424" spans="1:65" s="2" customFormat="1" ht="16.5" customHeight="1">
      <c r="A424" s="37"/>
      <c r="B424" s="38"/>
      <c r="C424" s="195" t="s">
        <v>1064</v>
      </c>
      <c r="D424" s="195" t="s">
        <v>264</v>
      </c>
      <c r="E424" s="196" t="s">
        <v>6414</v>
      </c>
      <c r="F424" s="197" t="s">
        <v>6415</v>
      </c>
      <c r="G424" s="198" t="s">
        <v>590</v>
      </c>
      <c r="H424" s="199">
        <v>27.3</v>
      </c>
      <c r="I424" s="200"/>
      <c r="J424" s="201">
        <f>ROUND(I424*H424,2)</f>
        <v>0</v>
      </c>
      <c r="K424" s="197" t="s">
        <v>268</v>
      </c>
      <c r="L424" s="42"/>
      <c r="M424" s="202" t="s">
        <v>44</v>
      </c>
      <c r="N424" s="203" t="s">
        <v>53</v>
      </c>
      <c r="O424" s="67"/>
      <c r="P424" s="204">
        <f>O424*H424</f>
        <v>0</v>
      </c>
      <c r="Q424" s="204">
        <v>8.2874999999999995E-4</v>
      </c>
      <c r="R424" s="204">
        <f>Q424*H424</f>
        <v>2.2624874999999999E-2</v>
      </c>
      <c r="S424" s="204">
        <v>0</v>
      </c>
      <c r="T424" s="205">
        <f>S424*H424</f>
        <v>0</v>
      </c>
      <c r="U424" s="37"/>
      <c r="V424" s="37"/>
      <c r="W424" s="37"/>
      <c r="X424" s="37"/>
      <c r="Y424" s="37"/>
      <c r="Z424" s="37"/>
      <c r="AA424" s="37"/>
      <c r="AB424" s="37"/>
      <c r="AC424" s="37"/>
      <c r="AD424" s="37"/>
      <c r="AE424" s="37"/>
      <c r="AR424" s="206" t="s">
        <v>442</v>
      </c>
      <c r="AT424" s="206" t="s">
        <v>264</v>
      </c>
      <c r="AU424" s="206" t="s">
        <v>91</v>
      </c>
      <c r="AY424" s="19" t="s">
        <v>262</v>
      </c>
      <c r="BE424" s="207">
        <f>IF(N424="základní",J424,0)</f>
        <v>0</v>
      </c>
      <c r="BF424" s="207">
        <f>IF(N424="snížená",J424,0)</f>
        <v>0</v>
      </c>
      <c r="BG424" s="207">
        <f>IF(N424="zákl. přenesená",J424,0)</f>
        <v>0</v>
      </c>
      <c r="BH424" s="207">
        <f>IF(N424="sníž. přenesená",J424,0)</f>
        <v>0</v>
      </c>
      <c r="BI424" s="207">
        <f>IF(N424="nulová",J424,0)</f>
        <v>0</v>
      </c>
      <c r="BJ424" s="19" t="s">
        <v>89</v>
      </c>
      <c r="BK424" s="207">
        <f>ROUND(I424*H424,2)</f>
        <v>0</v>
      </c>
      <c r="BL424" s="19" t="s">
        <v>442</v>
      </c>
      <c r="BM424" s="206" t="s">
        <v>1644</v>
      </c>
    </row>
    <row r="425" spans="1:65" s="2" customFormat="1" ht="54">
      <c r="A425" s="37"/>
      <c r="B425" s="38"/>
      <c r="C425" s="39"/>
      <c r="D425" s="208" t="s">
        <v>270</v>
      </c>
      <c r="E425" s="39"/>
      <c r="F425" s="209" t="s">
        <v>6388</v>
      </c>
      <c r="G425" s="39"/>
      <c r="H425" s="39"/>
      <c r="I425" s="118"/>
      <c r="J425" s="39"/>
      <c r="K425" s="39"/>
      <c r="L425" s="42"/>
      <c r="M425" s="210"/>
      <c r="N425" s="211"/>
      <c r="O425" s="67"/>
      <c r="P425" s="67"/>
      <c r="Q425" s="67"/>
      <c r="R425" s="67"/>
      <c r="S425" s="67"/>
      <c r="T425" s="68"/>
      <c r="U425" s="37"/>
      <c r="V425" s="37"/>
      <c r="W425" s="37"/>
      <c r="X425" s="37"/>
      <c r="Y425" s="37"/>
      <c r="Z425" s="37"/>
      <c r="AA425" s="37"/>
      <c r="AB425" s="37"/>
      <c r="AC425" s="37"/>
      <c r="AD425" s="37"/>
      <c r="AE425" s="37"/>
      <c r="AT425" s="19" t="s">
        <v>270</v>
      </c>
      <c r="AU425" s="19" t="s">
        <v>91</v>
      </c>
    </row>
    <row r="426" spans="1:65" s="15" customFormat="1" ht="10">
      <c r="B426" s="233"/>
      <c r="C426" s="234"/>
      <c r="D426" s="208" t="s">
        <v>272</v>
      </c>
      <c r="E426" s="235" t="s">
        <v>44</v>
      </c>
      <c r="F426" s="236" t="s">
        <v>6343</v>
      </c>
      <c r="G426" s="234"/>
      <c r="H426" s="237">
        <v>27.3</v>
      </c>
      <c r="I426" s="238"/>
      <c r="J426" s="234"/>
      <c r="K426" s="234"/>
      <c r="L426" s="239"/>
      <c r="M426" s="240"/>
      <c r="N426" s="241"/>
      <c r="O426" s="241"/>
      <c r="P426" s="241"/>
      <c r="Q426" s="241"/>
      <c r="R426" s="241"/>
      <c r="S426" s="241"/>
      <c r="T426" s="242"/>
      <c r="AT426" s="243" t="s">
        <v>272</v>
      </c>
      <c r="AU426" s="243" t="s">
        <v>91</v>
      </c>
      <c r="AV426" s="15" t="s">
        <v>91</v>
      </c>
      <c r="AW426" s="15" t="s">
        <v>38</v>
      </c>
      <c r="AX426" s="15" t="s">
        <v>82</v>
      </c>
      <c r="AY426" s="243" t="s">
        <v>262</v>
      </c>
    </row>
    <row r="427" spans="1:65" s="16" customFormat="1" ht="10">
      <c r="B427" s="244"/>
      <c r="C427" s="245"/>
      <c r="D427" s="208" t="s">
        <v>272</v>
      </c>
      <c r="E427" s="246" t="s">
        <v>44</v>
      </c>
      <c r="F427" s="247" t="s">
        <v>291</v>
      </c>
      <c r="G427" s="245"/>
      <c r="H427" s="248">
        <v>27.3</v>
      </c>
      <c r="I427" s="249"/>
      <c r="J427" s="245"/>
      <c r="K427" s="245"/>
      <c r="L427" s="250"/>
      <c r="M427" s="251"/>
      <c r="N427" s="252"/>
      <c r="O427" s="252"/>
      <c r="P427" s="252"/>
      <c r="Q427" s="252"/>
      <c r="R427" s="252"/>
      <c r="S427" s="252"/>
      <c r="T427" s="253"/>
      <c r="AT427" s="254" t="s">
        <v>272</v>
      </c>
      <c r="AU427" s="254" t="s">
        <v>91</v>
      </c>
      <c r="AV427" s="16" t="s">
        <v>104</v>
      </c>
      <c r="AW427" s="16" t="s">
        <v>38</v>
      </c>
      <c r="AX427" s="16" t="s">
        <v>89</v>
      </c>
      <c r="AY427" s="254" t="s">
        <v>262</v>
      </c>
    </row>
    <row r="428" spans="1:65" s="2" customFormat="1" ht="16.5" customHeight="1">
      <c r="A428" s="37"/>
      <c r="B428" s="38"/>
      <c r="C428" s="195" t="s">
        <v>1071</v>
      </c>
      <c r="D428" s="195" t="s">
        <v>264</v>
      </c>
      <c r="E428" s="196" t="s">
        <v>6416</v>
      </c>
      <c r="F428" s="197" t="s">
        <v>6417</v>
      </c>
      <c r="G428" s="198" t="s">
        <v>590</v>
      </c>
      <c r="H428" s="199">
        <v>33.299999999999997</v>
      </c>
      <c r="I428" s="200"/>
      <c r="J428" s="201">
        <f>ROUND(I428*H428,2)</f>
        <v>0</v>
      </c>
      <c r="K428" s="197" t="s">
        <v>268</v>
      </c>
      <c r="L428" s="42"/>
      <c r="M428" s="202" t="s">
        <v>44</v>
      </c>
      <c r="N428" s="203" t="s">
        <v>53</v>
      </c>
      <c r="O428" s="67"/>
      <c r="P428" s="204">
        <f>O428*H428</f>
        <v>0</v>
      </c>
      <c r="Q428" s="204">
        <v>1.58595E-3</v>
      </c>
      <c r="R428" s="204">
        <f>Q428*H428</f>
        <v>5.2812134999999996E-2</v>
      </c>
      <c r="S428" s="204">
        <v>0</v>
      </c>
      <c r="T428" s="205">
        <f>S428*H428</f>
        <v>0</v>
      </c>
      <c r="U428" s="37"/>
      <c r="V428" s="37"/>
      <c r="W428" s="37"/>
      <c r="X428" s="37"/>
      <c r="Y428" s="37"/>
      <c r="Z428" s="37"/>
      <c r="AA428" s="37"/>
      <c r="AB428" s="37"/>
      <c r="AC428" s="37"/>
      <c r="AD428" s="37"/>
      <c r="AE428" s="37"/>
      <c r="AR428" s="206" t="s">
        <v>442</v>
      </c>
      <c r="AT428" s="206" t="s">
        <v>264</v>
      </c>
      <c r="AU428" s="206" t="s">
        <v>91</v>
      </c>
      <c r="AY428" s="19" t="s">
        <v>262</v>
      </c>
      <c r="BE428" s="207">
        <f>IF(N428="základní",J428,0)</f>
        <v>0</v>
      </c>
      <c r="BF428" s="207">
        <f>IF(N428="snížená",J428,0)</f>
        <v>0</v>
      </c>
      <c r="BG428" s="207">
        <f>IF(N428="zákl. přenesená",J428,0)</f>
        <v>0</v>
      </c>
      <c r="BH428" s="207">
        <f>IF(N428="sníž. přenesená",J428,0)</f>
        <v>0</v>
      </c>
      <c r="BI428" s="207">
        <f>IF(N428="nulová",J428,0)</f>
        <v>0</v>
      </c>
      <c r="BJ428" s="19" t="s">
        <v>89</v>
      </c>
      <c r="BK428" s="207">
        <f>ROUND(I428*H428,2)</f>
        <v>0</v>
      </c>
      <c r="BL428" s="19" t="s">
        <v>442</v>
      </c>
      <c r="BM428" s="206" t="s">
        <v>1659</v>
      </c>
    </row>
    <row r="429" spans="1:65" s="2" customFormat="1" ht="54">
      <c r="A429" s="37"/>
      <c r="B429" s="38"/>
      <c r="C429" s="39"/>
      <c r="D429" s="208" t="s">
        <v>270</v>
      </c>
      <c r="E429" s="39"/>
      <c r="F429" s="209" t="s">
        <v>6388</v>
      </c>
      <c r="G429" s="39"/>
      <c r="H429" s="39"/>
      <c r="I429" s="118"/>
      <c r="J429" s="39"/>
      <c r="K429" s="39"/>
      <c r="L429" s="42"/>
      <c r="M429" s="210"/>
      <c r="N429" s="211"/>
      <c r="O429" s="67"/>
      <c r="P429" s="67"/>
      <c r="Q429" s="67"/>
      <c r="R429" s="67"/>
      <c r="S429" s="67"/>
      <c r="T429" s="68"/>
      <c r="U429" s="37"/>
      <c r="V429" s="37"/>
      <c r="W429" s="37"/>
      <c r="X429" s="37"/>
      <c r="Y429" s="37"/>
      <c r="Z429" s="37"/>
      <c r="AA429" s="37"/>
      <c r="AB429" s="37"/>
      <c r="AC429" s="37"/>
      <c r="AD429" s="37"/>
      <c r="AE429" s="37"/>
      <c r="AT429" s="19" t="s">
        <v>270</v>
      </c>
      <c r="AU429" s="19" t="s">
        <v>91</v>
      </c>
    </row>
    <row r="430" spans="1:65" s="15" customFormat="1" ht="10">
      <c r="B430" s="233"/>
      <c r="C430" s="234"/>
      <c r="D430" s="208" t="s">
        <v>272</v>
      </c>
      <c r="E430" s="235" t="s">
        <v>44</v>
      </c>
      <c r="F430" s="236" t="s">
        <v>6353</v>
      </c>
      <c r="G430" s="234"/>
      <c r="H430" s="237">
        <v>33.299999999999997</v>
      </c>
      <c r="I430" s="238"/>
      <c r="J430" s="234"/>
      <c r="K430" s="234"/>
      <c r="L430" s="239"/>
      <c r="M430" s="240"/>
      <c r="N430" s="241"/>
      <c r="O430" s="241"/>
      <c r="P430" s="241"/>
      <c r="Q430" s="241"/>
      <c r="R430" s="241"/>
      <c r="S430" s="241"/>
      <c r="T430" s="242"/>
      <c r="AT430" s="243" t="s">
        <v>272</v>
      </c>
      <c r="AU430" s="243" t="s">
        <v>91</v>
      </c>
      <c r="AV430" s="15" t="s">
        <v>91</v>
      </c>
      <c r="AW430" s="15" t="s">
        <v>38</v>
      </c>
      <c r="AX430" s="15" t="s">
        <v>82</v>
      </c>
      <c r="AY430" s="243" t="s">
        <v>262</v>
      </c>
    </row>
    <row r="431" spans="1:65" s="16" customFormat="1" ht="10">
      <c r="B431" s="244"/>
      <c r="C431" s="245"/>
      <c r="D431" s="208" t="s">
        <v>272</v>
      </c>
      <c r="E431" s="246" t="s">
        <v>44</v>
      </c>
      <c r="F431" s="247" t="s">
        <v>291</v>
      </c>
      <c r="G431" s="245"/>
      <c r="H431" s="248">
        <v>33.299999999999997</v>
      </c>
      <c r="I431" s="249"/>
      <c r="J431" s="245"/>
      <c r="K431" s="245"/>
      <c r="L431" s="250"/>
      <c r="M431" s="251"/>
      <c r="N431" s="252"/>
      <c r="O431" s="252"/>
      <c r="P431" s="252"/>
      <c r="Q431" s="252"/>
      <c r="R431" s="252"/>
      <c r="S431" s="252"/>
      <c r="T431" s="253"/>
      <c r="AT431" s="254" t="s">
        <v>272</v>
      </c>
      <c r="AU431" s="254" t="s">
        <v>91</v>
      </c>
      <c r="AV431" s="16" t="s">
        <v>104</v>
      </c>
      <c r="AW431" s="16" t="s">
        <v>38</v>
      </c>
      <c r="AX431" s="16" t="s">
        <v>89</v>
      </c>
      <c r="AY431" s="254" t="s">
        <v>262</v>
      </c>
    </row>
    <row r="432" spans="1:65" s="2" customFormat="1" ht="16.5" customHeight="1">
      <c r="A432" s="37"/>
      <c r="B432" s="38"/>
      <c r="C432" s="195" t="s">
        <v>1077</v>
      </c>
      <c r="D432" s="195" t="s">
        <v>264</v>
      </c>
      <c r="E432" s="196" t="s">
        <v>6418</v>
      </c>
      <c r="F432" s="197" t="s">
        <v>6419</v>
      </c>
      <c r="G432" s="198" t="s">
        <v>590</v>
      </c>
      <c r="H432" s="199">
        <v>31.9</v>
      </c>
      <c r="I432" s="200"/>
      <c r="J432" s="201">
        <f>ROUND(I432*H432,2)</f>
        <v>0</v>
      </c>
      <c r="K432" s="197" t="s">
        <v>268</v>
      </c>
      <c r="L432" s="42"/>
      <c r="M432" s="202" t="s">
        <v>44</v>
      </c>
      <c r="N432" s="203" t="s">
        <v>53</v>
      </c>
      <c r="O432" s="67"/>
      <c r="P432" s="204">
        <f>O432*H432</f>
        <v>0</v>
      </c>
      <c r="Q432" s="204">
        <v>2.07975E-3</v>
      </c>
      <c r="R432" s="204">
        <f>Q432*H432</f>
        <v>6.6344025000000001E-2</v>
      </c>
      <c r="S432" s="204">
        <v>0</v>
      </c>
      <c r="T432" s="205">
        <f>S432*H432</f>
        <v>0</v>
      </c>
      <c r="U432" s="37"/>
      <c r="V432" s="37"/>
      <c r="W432" s="37"/>
      <c r="X432" s="37"/>
      <c r="Y432" s="37"/>
      <c r="Z432" s="37"/>
      <c r="AA432" s="37"/>
      <c r="AB432" s="37"/>
      <c r="AC432" s="37"/>
      <c r="AD432" s="37"/>
      <c r="AE432" s="37"/>
      <c r="AR432" s="206" t="s">
        <v>442</v>
      </c>
      <c r="AT432" s="206" t="s">
        <v>264</v>
      </c>
      <c r="AU432" s="206" t="s">
        <v>91</v>
      </c>
      <c r="AY432" s="19" t="s">
        <v>262</v>
      </c>
      <c r="BE432" s="207">
        <f>IF(N432="základní",J432,0)</f>
        <v>0</v>
      </c>
      <c r="BF432" s="207">
        <f>IF(N432="snížená",J432,0)</f>
        <v>0</v>
      </c>
      <c r="BG432" s="207">
        <f>IF(N432="zákl. přenesená",J432,0)</f>
        <v>0</v>
      </c>
      <c r="BH432" s="207">
        <f>IF(N432="sníž. přenesená",J432,0)</f>
        <v>0</v>
      </c>
      <c r="BI432" s="207">
        <f>IF(N432="nulová",J432,0)</f>
        <v>0</v>
      </c>
      <c r="BJ432" s="19" t="s">
        <v>89</v>
      </c>
      <c r="BK432" s="207">
        <f>ROUND(I432*H432,2)</f>
        <v>0</v>
      </c>
      <c r="BL432" s="19" t="s">
        <v>442</v>
      </c>
      <c r="BM432" s="206" t="s">
        <v>1673</v>
      </c>
    </row>
    <row r="433" spans="1:65" s="2" customFormat="1" ht="54">
      <c r="A433" s="37"/>
      <c r="B433" s="38"/>
      <c r="C433" s="39"/>
      <c r="D433" s="208" t="s">
        <v>270</v>
      </c>
      <c r="E433" s="39"/>
      <c r="F433" s="209" t="s">
        <v>6388</v>
      </c>
      <c r="G433" s="39"/>
      <c r="H433" s="39"/>
      <c r="I433" s="118"/>
      <c r="J433" s="39"/>
      <c r="K433" s="39"/>
      <c r="L433" s="42"/>
      <c r="M433" s="210"/>
      <c r="N433" s="211"/>
      <c r="O433" s="67"/>
      <c r="P433" s="67"/>
      <c r="Q433" s="67"/>
      <c r="R433" s="67"/>
      <c r="S433" s="67"/>
      <c r="T433" s="68"/>
      <c r="U433" s="37"/>
      <c r="V433" s="37"/>
      <c r="W433" s="37"/>
      <c r="X433" s="37"/>
      <c r="Y433" s="37"/>
      <c r="Z433" s="37"/>
      <c r="AA433" s="37"/>
      <c r="AB433" s="37"/>
      <c r="AC433" s="37"/>
      <c r="AD433" s="37"/>
      <c r="AE433" s="37"/>
      <c r="AT433" s="19" t="s">
        <v>270</v>
      </c>
      <c r="AU433" s="19" t="s">
        <v>91</v>
      </c>
    </row>
    <row r="434" spans="1:65" s="15" customFormat="1" ht="10">
      <c r="B434" s="233"/>
      <c r="C434" s="234"/>
      <c r="D434" s="208" t="s">
        <v>272</v>
      </c>
      <c r="E434" s="235" t="s">
        <v>44</v>
      </c>
      <c r="F434" s="236" t="s">
        <v>6354</v>
      </c>
      <c r="G434" s="234"/>
      <c r="H434" s="237">
        <v>31.9</v>
      </c>
      <c r="I434" s="238"/>
      <c r="J434" s="234"/>
      <c r="K434" s="234"/>
      <c r="L434" s="239"/>
      <c r="M434" s="240"/>
      <c r="N434" s="241"/>
      <c r="O434" s="241"/>
      <c r="P434" s="241"/>
      <c r="Q434" s="241"/>
      <c r="R434" s="241"/>
      <c r="S434" s="241"/>
      <c r="T434" s="242"/>
      <c r="AT434" s="243" t="s">
        <v>272</v>
      </c>
      <c r="AU434" s="243" t="s">
        <v>91</v>
      </c>
      <c r="AV434" s="15" t="s">
        <v>91</v>
      </c>
      <c r="AW434" s="15" t="s">
        <v>38</v>
      </c>
      <c r="AX434" s="15" t="s">
        <v>82</v>
      </c>
      <c r="AY434" s="243" t="s">
        <v>262</v>
      </c>
    </row>
    <row r="435" spans="1:65" s="16" customFormat="1" ht="10">
      <c r="B435" s="244"/>
      <c r="C435" s="245"/>
      <c r="D435" s="208" t="s">
        <v>272</v>
      </c>
      <c r="E435" s="246" t="s">
        <v>44</v>
      </c>
      <c r="F435" s="247" t="s">
        <v>291</v>
      </c>
      <c r="G435" s="245"/>
      <c r="H435" s="248">
        <v>31.9</v>
      </c>
      <c r="I435" s="249"/>
      <c r="J435" s="245"/>
      <c r="K435" s="245"/>
      <c r="L435" s="250"/>
      <c r="M435" s="251"/>
      <c r="N435" s="252"/>
      <c r="O435" s="252"/>
      <c r="P435" s="252"/>
      <c r="Q435" s="252"/>
      <c r="R435" s="252"/>
      <c r="S435" s="252"/>
      <c r="T435" s="253"/>
      <c r="AT435" s="254" t="s">
        <v>272</v>
      </c>
      <c r="AU435" s="254" t="s">
        <v>91</v>
      </c>
      <c r="AV435" s="16" t="s">
        <v>104</v>
      </c>
      <c r="AW435" s="16" t="s">
        <v>38</v>
      </c>
      <c r="AX435" s="16" t="s">
        <v>89</v>
      </c>
      <c r="AY435" s="254" t="s">
        <v>262</v>
      </c>
    </row>
    <row r="436" spans="1:65" s="2" customFormat="1" ht="16.5" customHeight="1">
      <c r="A436" s="37"/>
      <c r="B436" s="38"/>
      <c r="C436" s="255" t="s">
        <v>1081</v>
      </c>
      <c r="D436" s="255" t="s">
        <v>633</v>
      </c>
      <c r="E436" s="256" t="s">
        <v>6420</v>
      </c>
      <c r="F436" s="257" t="s">
        <v>6421</v>
      </c>
      <c r="G436" s="258" t="s">
        <v>518</v>
      </c>
      <c r="H436" s="259">
        <v>44</v>
      </c>
      <c r="I436" s="260"/>
      <c r="J436" s="261">
        <f>ROUND(I436*H436,2)</f>
        <v>0</v>
      </c>
      <c r="K436" s="257" t="s">
        <v>44</v>
      </c>
      <c r="L436" s="262"/>
      <c r="M436" s="263" t="s">
        <v>44</v>
      </c>
      <c r="N436" s="264" t="s">
        <v>53</v>
      </c>
      <c r="O436" s="67"/>
      <c r="P436" s="204">
        <f>O436*H436</f>
        <v>0</v>
      </c>
      <c r="Q436" s="204">
        <v>0</v>
      </c>
      <c r="R436" s="204">
        <f>Q436*H436</f>
        <v>0</v>
      </c>
      <c r="S436" s="204">
        <v>0</v>
      </c>
      <c r="T436" s="205">
        <f>S436*H436</f>
        <v>0</v>
      </c>
      <c r="U436" s="37"/>
      <c r="V436" s="37"/>
      <c r="W436" s="37"/>
      <c r="X436" s="37"/>
      <c r="Y436" s="37"/>
      <c r="Z436" s="37"/>
      <c r="AA436" s="37"/>
      <c r="AB436" s="37"/>
      <c r="AC436" s="37"/>
      <c r="AD436" s="37"/>
      <c r="AE436" s="37"/>
      <c r="AR436" s="206" t="s">
        <v>619</v>
      </c>
      <c r="AT436" s="206" t="s">
        <v>633</v>
      </c>
      <c r="AU436" s="206" t="s">
        <v>91</v>
      </c>
      <c r="AY436" s="19" t="s">
        <v>262</v>
      </c>
      <c r="BE436" s="207">
        <f>IF(N436="základní",J436,0)</f>
        <v>0</v>
      </c>
      <c r="BF436" s="207">
        <f>IF(N436="snížená",J436,0)</f>
        <v>0</v>
      </c>
      <c r="BG436" s="207">
        <f>IF(N436="zákl. přenesená",J436,0)</f>
        <v>0</v>
      </c>
      <c r="BH436" s="207">
        <f>IF(N436="sníž. přenesená",J436,0)</f>
        <v>0</v>
      </c>
      <c r="BI436" s="207">
        <f>IF(N436="nulová",J436,0)</f>
        <v>0</v>
      </c>
      <c r="BJ436" s="19" t="s">
        <v>89</v>
      </c>
      <c r="BK436" s="207">
        <f>ROUND(I436*H436,2)</f>
        <v>0</v>
      </c>
      <c r="BL436" s="19" t="s">
        <v>442</v>
      </c>
      <c r="BM436" s="206" t="s">
        <v>1687</v>
      </c>
    </row>
    <row r="437" spans="1:65" s="2" customFormat="1" ht="18">
      <c r="A437" s="37"/>
      <c r="B437" s="38"/>
      <c r="C437" s="39"/>
      <c r="D437" s="208" t="s">
        <v>421</v>
      </c>
      <c r="E437" s="39"/>
      <c r="F437" s="209" t="s">
        <v>6422</v>
      </c>
      <c r="G437" s="39"/>
      <c r="H437" s="39"/>
      <c r="I437" s="118"/>
      <c r="J437" s="39"/>
      <c r="K437" s="39"/>
      <c r="L437" s="42"/>
      <c r="M437" s="210"/>
      <c r="N437" s="211"/>
      <c r="O437" s="67"/>
      <c r="P437" s="67"/>
      <c r="Q437" s="67"/>
      <c r="R437" s="67"/>
      <c r="S437" s="67"/>
      <c r="T437" s="68"/>
      <c r="U437" s="37"/>
      <c r="V437" s="37"/>
      <c r="W437" s="37"/>
      <c r="X437" s="37"/>
      <c r="Y437" s="37"/>
      <c r="Z437" s="37"/>
      <c r="AA437" s="37"/>
      <c r="AB437" s="37"/>
      <c r="AC437" s="37"/>
      <c r="AD437" s="37"/>
      <c r="AE437" s="37"/>
      <c r="AT437" s="19" t="s">
        <v>421</v>
      </c>
      <c r="AU437" s="19" t="s">
        <v>91</v>
      </c>
    </row>
    <row r="438" spans="1:65" s="15" customFormat="1" ht="10">
      <c r="B438" s="233"/>
      <c r="C438" s="234"/>
      <c r="D438" s="208" t="s">
        <v>272</v>
      </c>
      <c r="E438" s="235" t="s">
        <v>44</v>
      </c>
      <c r="F438" s="236" t="s">
        <v>6423</v>
      </c>
      <c r="G438" s="234"/>
      <c r="H438" s="237">
        <v>25</v>
      </c>
      <c r="I438" s="238"/>
      <c r="J438" s="234"/>
      <c r="K438" s="234"/>
      <c r="L438" s="239"/>
      <c r="M438" s="240"/>
      <c r="N438" s="241"/>
      <c r="O438" s="241"/>
      <c r="P438" s="241"/>
      <c r="Q438" s="241"/>
      <c r="R438" s="241"/>
      <c r="S438" s="241"/>
      <c r="T438" s="242"/>
      <c r="AT438" s="243" t="s">
        <v>272</v>
      </c>
      <c r="AU438" s="243" t="s">
        <v>91</v>
      </c>
      <c r="AV438" s="15" t="s">
        <v>91</v>
      </c>
      <c r="AW438" s="15" t="s">
        <v>38</v>
      </c>
      <c r="AX438" s="15" t="s">
        <v>82</v>
      </c>
      <c r="AY438" s="243" t="s">
        <v>262</v>
      </c>
    </row>
    <row r="439" spans="1:65" s="15" customFormat="1" ht="10">
      <c r="B439" s="233"/>
      <c r="C439" s="234"/>
      <c r="D439" s="208" t="s">
        <v>272</v>
      </c>
      <c r="E439" s="235" t="s">
        <v>44</v>
      </c>
      <c r="F439" s="236" t="s">
        <v>6424</v>
      </c>
      <c r="G439" s="234"/>
      <c r="H439" s="237">
        <v>19</v>
      </c>
      <c r="I439" s="238"/>
      <c r="J439" s="234"/>
      <c r="K439" s="234"/>
      <c r="L439" s="239"/>
      <c r="M439" s="240"/>
      <c r="N439" s="241"/>
      <c r="O439" s="241"/>
      <c r="P439" s="241"/>
      <c r="Q439" s="241"/>
      <c r="R439" s="241"/>
      <c r="S439" s="241"/>
      <c r="T439" s="242"/>
      <c r="AT439" s="243" t="s">
        <v>272</v>
      </c>
      <c r="AU439" s="243" t="s">
        <v>91</v>
      </c>
      <c r="AV439" s="15" t="s">
        <v>91</v>
      </c>
      <c r="AW439" s="15" t="s">
        <v>38</v>
      </c>
      <c r="AX439" s="15" t="s">
        <v>82</v>
      </c>
      <c r="AY439" s="243" t="s">
        <v>262</v>
      </c>
    </row>
    <row r="440" spans="1:65" s="16" customFormat="1" ht="10">
      <c r="B440" s="244"/>
      <c r="C440" s="245"/>
      <c r="D440" s="208" t="s">
        <v>272</v>
      </c>
      <c r="E440" s="246" t="s">
        <v>44</v>
      </c>
      <c r="F440" s="247" t="s">
        <v>291</v>
      </c>
      <c r="G440" s="245"/>
      <c r="H440" s="248">
        <v>44</v>
      </c>
      <c r="I440" s="249"/>
      <c r="J440" s="245"/>
      <c r="K440" s="245"/>
      <c r="L440" s="250"/>
      <c r="M440" s="251"/>
      <c r="N440" s="252"/>
      <c r="O440" s="252"/>
      <c r="P440" s="252"/>
      <c r="Q440" s="252"/>
      <c r="R440" s="252"/>
      <c r="S440" s="252"/>
      <c r="T440" s="253"/>
      <c r="AT440" s="254" t="s">
        <v>272</v>
      </c>
      <c r="AU440" s="254" t="s">
        <v>91</v>
      </c>
      <c r="AV440" s="16" t="s">
        <v>104</v>
      </c>
      <c r="AW440" s="16" t="s">
        <v>38</v>
      </c>
      <c r="AX440" s="16" t="s">
        <v>89</v>
      </c>
      <c r="AY440" s="254" t="s">
        <v>262</v>
      </c>
    </row>
    <row r="441" spans="1:65" s="2" customFormat="1" ht="16.5" customHeight="1">
      <c r="A441" s="37"/>
      <c r="B441" s="38"/>
      <c r="C441" s="255" t="s">
        <v>452</v>
      </c>
      <c r="D441" s="255" t="s">
        <v>633</v>
      </c>
      <c r="E441" s="256" t="s">
        <v>6425</v>
      </c>
      <c r="F441" s="257" t="s">
        <v>6426</v>
      </c>
      <c r="G441" s="258" t="s">
        <v>518</v>
      </c>
      <c r="H441" s="259">
        <v>20</v>
      </c>
      <c r="I441" s="260"/>
      <c r="J441" s="261">
        <f>ROUND(I441*H441,2)</f>
        <v>0</v>
      </c>
      <c r="K441" s="257" t="s">
        <v>44</v>
      </c>
      <c r="L441" s="262"/>
      <c r="M441" s="263" t="s">
        <v>44</v>
      </c>
      <c r="N441" s="264" t="s">
        <v>53</v>
      </c>
      <c r="O441" s="67"/>
      <c r="P441" s="204">
        <f>O441*H441</f>
        <v>0</v>
      </c>
      <c r="Q441" s="204">
        <v>0</v>
      </c>
      <c r="R441" s="204">
        <f>Q441*H441</f>
        <v>0</v>
      </c>
      <c r="S441" s="204">
        <v>0</v>
      </c>
      <c r="T441" s="205">
        <f>S441*H441</f>
        <v>0</v>
      </c>
      <c r="U441" s="37"/>
      <c r="V441" s="37"/>
      <c r="W441" s="37"/>
      <c r="X441" s="37"/>
      <c r="Y441" s="37"/>
      <c r="Z441" s="37"/>
      <c r="AA441" s="37"/>
      <c r="AB441" s="37"/>
      <c r="AC441" s="37"/>
      <c r="AD441" s="37"/>
      <c r="AE441" s="37"/>
      <c r="AR441" s="206" t="s">
        <v>619</v>
      </c>
      <c r="AT441" s="206" t="s">
        <v>633</v>
      </c>
      <c r="AU441" s="206" t="s">
        <v>91</v>
      </c>
      <c r="AY441" s="19" t="s">
        <v>262</v>
      </c>
      <c r="BE441" s="207">
        <f>IF(N441="základní",J441,0)</f>
        <v>0</v>
      </c>
      <c r="BF441" s="207">
        <f>IF(N441="snížená",J441,0)</f>
        <v>0</v>
      </c>
      <c r="BG441" s="207">
        <f>IF(N441="zákl. přenesená",J441,0)</f>
        <v>0</v>
      </c>
      <c r="BH441" s="207">
        <f>IF(N441="sníž. přenesená",J441,0)</f>
        <v>0</v>
      </c>
      <c r="BI441" s="207">
        <f>IF(N441="nulová",J441,0)</f>
        <v>0</v>
      </c>
      <c r="BJ441" s="19" t="s">
        <v>89</v>
      </c>
      <c r="BK441" s="207">
        <f>ROUND(I441*H441,2)</f>
        <v>0</v>
      </c>
      <c r="BL441" s="19" t="s">
        <v>442</v>
      </c>
      <c r="BM441" s="206" t="s">
        <v>1698</v>
      </c>
    </row>
    <row r="442" spans="1:65" s="15" customFormat="1" ht="10">
      <c r="B442" s="233"/>
      <c r="C442" s="234"/>
      <c r="D442" s="208" t="s">
        <v>272</v>
      </c>
      <c r="E442" s="235" t="s">
        <v>44</v>
      </c>
      <c r="F442" s="236" t="s">
        <v>6427</v>
      </c>
      <c r="G442" s="234"/>
      <c r="H442" s="237">
        <v>20</v>
      </c>
      <c r="I442" s="238"/>
      <c r="J442" s="234"/>
      <c r="K442" s="234"/>
      <c r="L442" s="239"/>
      <c r="M442" s="240"/>
      <c r="N442" s="241"/>
      <c r="O442" s="241"/>
      <c r="P442" s="241"/>
      <c r="Q442" s="241"/>
      <c r="R442" s="241"/>
      <c r="S442" s="241"/>
      <c r="T442" s="242"/>
      <c r="AT442" s="243" t="s">
        <v>272</v>
      </c>
      <c r="AU442" s="243" t="s">
        <v>91</v>
      </c>
      <c r="AV442" s="15" t="s">
        <v>91</v>
      </c>
      <c r="AW442" s="15" t="s">
        <v>38</v>
      </c>
      <c r="AX442" s="15" t="s">
        <v>82</v>
      </c>
      <c r="AY442" s="243" t="s">
        <v>262</v>
      </c>
    </row>
    <row r="443" spans="1:65" s="16" customFormat="1" ht="10">
      <c r="B443" s="244"/>
      <c r="C443" s="245"/>
      <c r="D443" s="208" t="s">
        <v>272</v>
      </c>
      <c r="E443" s="246" t="s">
        <v>44</v>
      </c>
      <c r="F443" s="247" t="s">
        <v>291</v>
      </c>
      <c r="G443" s="245"/>
      <c r="H443" s="248">
        <v>20</v>
      </c>
      <c r="I443" s="249"/>
      <c r="J443" s="245"/>
      <c r="K443" s="245"/>
      <c r="L443" s="250"/>
      <c r="M443" s="251"/>
      <c r="N443" s="252"/>
      <c r="O443" s="252"/>
      <c r="P443" s="252"/>
      <c r="Q443" s="252"/>
      <c r="R443" s="252"/>
      <c r="S443" s="252"/>
      <c r="T443" s="253"/>
      <c r="AT443" s="254" t="s">
        <v>272</v>
      </c>
      <c r="AU443" s="254" t="s">
        <v>91</v>
      </c>
      <c r="AV443" s="16" t="s">
        <v>104</v>
      </c>
      <c r="AW443" s="16" t="s">
        <v>38</v>
      </c>
      <c r="AX443" s="16" t="s">
        <v>89</v>
      </c>
      <c r="AY443" s="254" t="s">
        <v>262</v>
      </c>
    </row>
    <row r="444" spans="1:65" s="2" customFormat="1" ht="16.5" customHeight="1">
      <c r="A444" s="37"/>
      <c r="B444" s="38"/>
      <c r="C444" s="255" t="s">
        <v>1089</v>
      </c>
      <c r="D444" s="255" t="s">
        <v>633</v>
      </c>
      <c r="E444" s="256" t="s">
        <v>6428</v>
      </c>
      <c r="F444" s="257" t="s">
        <v>6429</v>
      </c>
      <c r="G444" s="258" t="s">
        <v>518</v>
      </c>
      <c r="H444" s="259">
        <v>22</v>
      </c>
      <c r="I444" s="260"/>
      <c r="J444" s="261">
        <f>ROUND(I444*H444,2)</f>
        <v>0</v>
      </c>
      <c r="K444" s="257" t="s">
        <v>268</v>
      </c>
      <c r="L444" s="262"/>
      <c r="M444" s="263" t="s">
        <v>44</v>
      </c>
      <c r="N444" s="264" t="s">
        <v>53</v>
      </c>
      <c r="O444" s="67"/>
      <c r="P444" s="204">
        <f>O444*H444</f>
        <v>0</v>
      </c>
      <c r="Q444" s="204">
        <v>2.4000000000000001E-4</v>
      </c>
      <c r="R444" s="204">
        <f>Q444*H444</f>
        <v>5.28E-3</v>
      </c>
      <c r="S444" s="204">
        <v>0</v>
      </c>
      <c r="T444" s="205">
        <f>S444*H444</f>
        <v>0</v>
      </c>
      <c r="U444" s="37"/>
      <c r="V444" s="37"/>
      <c r="W444" s="37"/>
      <c r="X444" s="37"/>
      <c r="Y444" s="37"/>
      <c r="Z444" s="37"/>
      <c r="AA444" s="37"/>
      <c r="AB444" s="37"/>
      <c r="AC444" s="37"/>
      <c r="AD444" s="37"/>
      <c r="AE444" s="37"/>
      <c r="AR444" s="206" t="s">
        <v>619</v>
      </c>
      <c r="AT444" s="206" t="s">
        <v>633</v>
      </c>
      <c r="AU444" s="206" t="s">
        <v>91</v>
      </c>
      <c r="AY444" s="19" t="s">
        <v>262</v>
      </c>
      <c r="BE444" s="207">
        <f>IF(N444="základní",J444,0)</f>
        <v>0</v>
      </c>
      <c r="BF444" s="207">
        <f>IF(N444="snížená",J444,0)</f>
        <v>0</v>
      </c>
      <c r="BG444" s="207">
        <f>IF(N444="zákl. přenesená",J444,0)</f>
        <v>0</v>
      </c>
      <c r="BH444" s="207">
        <f>IF(N444="sníž. přenesená",J444,0)</f>
        <v>0</v>
      </c>
      <c r="BI444" s="207">
        <f>IF(N444="nulová",J444,0)</f>
        <v>0</v>
      </c>
      <c r="BJ444" s="19" t="s">
        <v>89</v>
      </c>
      <c r="BK444" s="207">
        <f>ROUND(I444*H444,2)</f>
        <v>0</v>
      </c>
      <c r="BL444" s="19" t="s">
        <v>442</v>
      </c>
      <c r="BM444" s="206" t="s">
        <v>1731</v>
      </c>
    </row>
    <row r="445" spans="1:65" s="15" customFormat="1" ht="10">
      <c r="B445" s="233"/>
      <c r="C445" s="234"/>
      <c r="D445" s="208" t="s">
        <v>272</v>
      </c>
      <c r="E445" s="235" t="s">
        <v>44</v>
      </c>
      <c r="F445" s="236" t="s">
        <v>6430</v>
      </c>
      <c r="G445" s="234"/>
      <c r="H445" s="237">
        <v>3</v>
      </c>
      <c r="I445" s="238"/>
      <c r="J445" s="234"/>
      <c r="K445" s="234"/>
      <c r="L445" s="239"/>
      <c r="M445" s="240"/>
      <c r="N445" s="241"/>
      <c r="O445" s="241"/>
      <c r="P445" s="241"/>
      <c r="Q445" s="241"/>
      <c r="R445" s="241"/>
      <c r="S445" s="241"/>
      <c r="T445" s="242"/>
      <c r="AT445" s="243" t="s">
        <v>272</v>
      </c>
      <c r="AU445" s="243" t="s">
        <v>91</v>
      </c>
      <c r="AV445" s="15" t="s">
        <v>91</v>
      </c>
      <c r="AW445" s="15" t="s">
        <v>38</v>
      </c>
      <c r="AX445" s="15" t="s">
        <v>82</v>
      </c>
      <c r="AY445" s="243" t="s">
        <v>262</v>
      </c>
    </row>
    <row r="446" spans="1:65" s="15" customFormat="1" ht="10">
      <c r="B446" s="233"/>
      <c r="C446" s="234"/>
      <c r="D446" s="208" t="s">
        <v>272</v>
      </c>
      <c r="E446" s="235" t="s">
        <v>44</v>
      </c>
      <c r="F446" s="236" t="s">
        <v>6431</v>
      </c>
      <c r="G446" s="234"/>
      <c r="H446" s="237">
        <v>6</v>
      </c>
      <c r="I446" s="238"/>
      <c r="J446" s="234"/>
      <c r="K446" s="234"/>
      <c r="L446" s="239"/>
      <c r="M446" s="240"/>
      <c r="N446" s="241"/>
      <c r="O446" s="241"/>
      <c r="P446" s="241"/>
      <c r="Q446" s="241"/>
      <c r="R446" s="241"/>
      <c r="S446" s="241"/>
      <c r="T446" s="242"/>
      <c r="AT446" s="243" t="s">
        <v>272</v>
      </c>
      <c r="AU446" s="243" t="s">
        <v>91</v>
      </c>
      <c r="AV446" s="15" t="s">
        <v>91</v>
      </c>
      <c r="AW446" s="15" t="s">
        <v>38</v>
      </c>
      <c r="AX446" s="15" t="s">
        <v>82</v>
      </c>
      <c r="AY446" s="243" t="s">
        <v>262</v>
      </c>
    </row>
    <row r="447" spans="1:65" s="15" customFormat="1" ht="10">
      <c r="B447" s="233"/>
      <c r="C447" s="234"/>
      <c r="D447" s="208" t="s">
        <v>272</v>
      </c>
      <c r="E447" s="235" t="s">
        <v>44</v>
      </c>
      <c r="F447" s="236" t="s">
        <v>6432</v>
      </c>
      <c r="G447" s="234"/>
      <c r="H447" s="237">
        <v>3</v>
      </c>
      <c r="I447" s="238"/>
      <c r="J447" s="234"/>
      <c r="K447" s="234"/>
      <c r="L447" s="239"/>
      <c r="M447" s="240"/>
      <c r="N447" s="241"/>
      <c r="O447" s="241"/>
      <c r="P447" s="241"/>
      <c r="Q447" s="241"/>
      <c r="R447" s="241"/>
      <c r="S447" s="241"/>
      <c r="T447" s="242"/>
      <c r="AT447" s="243" t="s">
        <v>272</v>
      </c>
      <c r="AU447" s="243" t="s">
        <v>91</v>
      </c>
      <c r="AV447" s="15" t="s">
        <v>91</v>
      </c>
      <c r="AW447" s="15" t="s">
        <v>38</v>
      </c>
      <c r="AX447" s="15" t="s">
        <v>82</v>
      </c>
      <c r="AY447" s="243" t="s">
        <v>262</v>
      </c>
    </row>
    <row r="448" spans="1:65" s="15" customFormat="1" ht="10">
      <c r="B448" s="233"/>
      <c r="C448" s="234"/>
      <c r="D448" s="208" t="s">
        <v>272</v>
      </c>
      <c r="E448" s="235" t="s">
        <v>44</v>
      </c>
      <c r="F448" s="236" t="s">
        <v>6433</v>
      </c>
      <c r="G448" s="234"/>
      <c r="H448" s="237">
        <v>10</v>
      </c>
      <c r="I448" s="238"/>
      <c r="J448" s="234"/>
      <c r="K448" s="234"/>
      <c r="L448" s="239"/>
      <c r="M448" s="240"/>
      <c r="N448" s="241"/>
      <c r="O448" s="241"/>
      <c r="P448" s="241"/>
      <c r="Q448" s="241"/>
      <c r="R448" s="241"/>
      <c r="S448" s="241"/>
      <c r="T448" s="242"/>
      <c r="AT448" s="243" t="s">
        <v>272</v>
      </c>
      <c r="AU448" s="243" t="s">
        <v>91</v>
      </c>
      <c r="AV448" s="15" t="s">
        <v>91</v>
      </c>
      <c r="AW448" s="15" t="s">
        <v>38</v>
      </c>
      <c r="AX448" s="15" t="s">
        <v>82</v>
      </c>
      <c r="AY448" s="243" t="s">
        <v>262</v>
      </c>
    </row>
    <row r="449" spans="1:65" s="16" customFormat="1" ht="10">
      <c r="B449" s="244"/>
      <c r="C449" s="245"/>
      <c r="D449" s="208" t="s">
        <v>272</v>
      </c>
      <c r="E449" s="246" t="s">
        <v>44</v>
      </c>
      <c r="F449" s="247" t="s">
        <v>291</v>
      </c>
      <c r="G449" s="245"/>
      <c r="H449" s="248">
        <v>22</v>
      </c>
      <c r="I449" s="249"/>
      <c r="J449" s="245"/>
      <c r="K449" s="245"/>
      <c r="L449" s="250"/>
      <c r="M449" s="251"/>
      <c r="N449" s="252"/>
      <c r="O449" s="252"/>
      <c r="P449" s="252"/>
      <c r="Q449" s="252"/>
      <c r="R449" s="252"/>
      <c r="S449" s="252"/>
      <c r="T449" s="253"/>
      <c r="AT449" s="254" t="s">
        <v>272</v>
      </c>
      <c r="AU449" s="254" t="s">
        <v>91</v>
      </c>
      <c r="AV449" s="16" t="s">
        <v>104</v>
      </c>
      <c r="AW449" s="16" t="s">
        <v>38</v>
      </c>
      <c r="AX449" s="16" t="s">
        <v>89</v>
      </c>
      <c r="AY449" s="254" t="s">
        <v>262</v>
      </c>
    </row>
    <row r="450" spans="1:65" s="2" customFormat="1" ht="16.5" customHeight="1">
      <c r="A450" s="37"/>
      <c r="B450" s="38"/>
      <c r="C450" s="255" t="s">
        <v>1097</v>
      </c>
      <c r="D450" s="255" t="s">
        <v>633</v>
      </c>
      <c r="E450" s="256" t="s">
        <v>6434</v>
      </c>
      <c r="F450" s="257" t="s">
        <v>6435</v>
      </c>
      <c r="G450" s="258" t="s">
        <v>518</v>
      </c>
      <c r="H450" s="259">
        <v>9</v>
      </c>
      <c r="I450" s="260"/>
      <c r="J450" s="261">
        <f>ROUND(I450*H450,2)</f>
        <v>0</v>
      </c>
      <c r="K450" s="257" t="s">
        <v>268</v>
      </c>
      <c r="L450" s="262"/>
      <c r="M450" s="263" t="s">
        <v>44</v>
      </c>
      <c r="N450" s="264" t="s">
        <v>53</v>
      </c>
      <c r="O450" s="67"/>
      <c r="P450" s="204">
        <f>O450*H450</f>
        <v>0</v>
      </c>
      <c r="Q450" s="204">
        <v>1.1299999999999999E-3</v>
      </c>
      <c r="R450" s="204">
        <f>Q450*H450</f>
        <v>1.0169999999999998E-2</v>
      </c>
      <c r="S450" s="204">
        <v>0</v>
      </c>
      <c r="T450" s="205">
        <f>S450*H450</f>
        <v>0</v>
      </c>
      <c r="U450" s="37"/>
      <c r="V450" s="37"/>
      <c r="W450" s="37"/>
      <c r="X450" s="37"/>
      <c r="Y450" s="37"/>
      <c r="Z450" s="37"/>
      <c r="AA450" s="37"/>
      <c r="AB450" s="37"/>
      <c r="AC450" s="37"/>
      <c r="AD450" s="37"/>
      <c r="AE450" s="37"/>
      <c r="AR450" s="206" t="s">
        <v>619</v>
      </c>
      <c r="AT450" s="206" t="s">
        <v>633</v>
      </c>
      <c r="AU450" s="206" t="s">
        <v>91</v>
      </c>
      <c r="AY450" s="19" t="s">
        <v>262</v>
      </c>
      <c r="BE450" s="207">
        <f>IF(N450="základní",J450,0)</f>
        <v>0</v>
      </c>
      <c r="BF450" s="207">
        <f>IF(N450="snížená",J450,0)</f>
        <v>0</v>
      </c>
      <c r="BG450" s="207">
        <f>IF(N450="zákl. přenesená",J450,0)</f>
        <v>0</v>
      </c>
      <c r="BH450" s="207">
        <f>IF(N450="sníž. přenesená",J450,0)</f>
        <v>0</v>
      </c>
      <c r="BI450" s="207">
        <f>IF(N450="nulová",J450,0)</f>
        <v>0</v>
      </c>
      <c r="BJ450" s="19" t="s">
        <v>89</v>
      </c>
      <c r="BK450" s="207">
        <f>ROUND(I450*H450,2)</f>
        <v>0</v>
      </c>
      <c r="BL450" s="19" t="s">
        <v>442</v>
      </c>
      <c r="BM450" s="206" t="s">
        <v>1747</v>
      </c>
    </row>
    <row r="451" spans="1:65" s="15" customFormat="1" ht="10">
      <c r="B451" s="233"/>
      <c r="C451" s="234"/>
      <c r="D451" s="208" t="s">
        <v>272</v>
      </c>
      <c r="E451" s="235" t="s">
        <v>44</v>
      </c>
      <c r="F451" s="236" t="s">
        <v>6436</v>
      </c>
      <c r="G451" s="234"/>
      <c r="H451" s="237">
        <v>6</v>
      </c>
      <c r="I451" s="238"/>
      <c r="J451" s="234"/>
      <c r="K451" s="234"/>
      <c r="L451" s="239"/>
      <c r="M451" s="240"/>
      <c r="N451" s="241"/>
      <c r="O451" s="241"/>
      <c r="P451" s="241"/>
      <c r="Q451" s="241"/>
      <c r="R451" s="241"/>
      <c r="S451" s="241"/>
      <c r="T451" s="242"/>
      <c r="AT451" s="243" t="s">
        <v>272</v>
      </c>
      <c r="AU451" s="243" t="s">
        <v>91</v>
      </c>
      <c r="AV451" s="15" t="s">
        <v>91</v>
      </c>
      <c r="AW451" s="15" t="s">
        <v>38</v>
      </c>
      <c r="AX451" s="15" t="s">
        <v>82</v>
      </c>
      <c r="AY451" s="243" t="s">
        <v>262</v>
      </c>
    </row>
    <row r="452" spans="1:65" s="15" customFormat="1" ht="10">
      <c r="B452" s="233"/>
      <c r="C452" s="234"/>
      <c r="D452" s="208" t="s">
        <v>272</v>
      </c>
      <c r="E452" s="235" t="s">
        <v>44</v>
      </c>
      <c r="F452" s="236" t="s">
        <v>6437</v>
      </c>
      <c r="G452" s="234"/>
      <c r="H452" s="237">
        <v>3</v>
      </c>
      <c r="I452" s="238"/>
      <c r="J452" s="234"/>
      <c r="K452" s="234"/>
      <c r="L452" s="239"/>
      <c r="M452" s="240"/>
      <c r="N452" s="241"/>
      <c r="O452" s="241"/>
      <c r="P452" s="241"/>
      <c r="Q452" s="241"/>
      <c r="R452" s="241"/>
      <c r="S452" s="241"/>
      <c r="T452" s="242"/>
      <c r="AT452" s="243" t="s">
        <v>272</v>
      </c>
      <c r="AU452" s="243" t="s">
        <v>91</v>
      </c>
      <c r="AV452" s="15" t="s">
        <v>91</v>
      </c>
      <c r="AW452" s="15" t="s">
        <v>38</v>
      </c>
      <c r="AX452" s="15" t="s">
        <v>82</v>
      </c>
      <c r="AY452" s="243" t="s">
        <v>262</v>
      </c>
    </row>
    <row r="453" spans="1:65" s="16" customFormat="1" ht="10">
      <c r="B453" s="244"/>
      <c r="C453" s="245"/>
      <c r="D453" s="208" t="s">
        <v>272</v>
      </c>
      <c r="E453" s="246" t="s">
        <v>44</v>
      </c>
      <c r="F453" s="247" t="s">
        <v>291</v>
      </c>
      <c r="G453" s="245"/>
      <c r="H453" s="248">
        <v>9</v>
      </c>
      <c r="I453" s="249"/>
      <c r="J453" s="245"/>
      <c r="K453" s="245"/>
      <c r="L453" s="250"/>
      <c r="M453" s="251"/>
      <c r="N453" s="252"/>
      <c r="O453" s="252"/>
      <c r="P453" s="252"/>
      <c r="Q453" s="252"/>
      <c r="R453" s="252"/>
      <c r="S453" s="252"/>
      <c r="T453" s="253"/>
      <c r="AT453" s="254" t="s">
        <v>272</v>
      </c>
      <c r="AU453" s="254" t="s">
        <v>91</v>
      </c>
      <c r="AV453" s="16" t="s">
        <v>104</v>
      </c>
      <c r="AW453" s="16" t="s">
        <v>38</v>
      </c>
      <c r="AX453" s="16" t="s">
        <v>89</v>
      </c>
      <c r="AY453" s="254" t="s">
        <v>262</v>
      </c>
    </row>
    <row r="454" spans="1:65" s="2" customFormat="1" ht="16.5" customHeight="1">
      <c r="A454" s="37"/>
      <c r="B454" s="38"/>
      <c r="C454" s="255" t="s">
        <v>1102</v>
      </c>
      <c r="D454" s="255" t="s">
        <v>633</v>
      </c>
      <c r="E454" s="256" t="s">
        <v>6438</v>
      </c>
      <c r="F454" s="257" t="s">
        <v>6439</v>
      </c>
      <c r="G454" s="258" t="s">
        <v>518</v>
      </c>
      <c r="H454" s="259">
        <v>4</v>
      </c>
      <c r="I454" s="260"/>
      <c r="J454" s="261">
        <f>ROUND(I454*H454,2)</f>
        <v>0</v>
      </c>
      <c r="K454" s="257" t="s">
        <v>268</v>
      </c>
      <c r="L454" s="262"/>
      <c r="M454" s="263" t="s">
        <v>44</v>
      </c>
      <c r="N454" s="264" t="s">
        <v>53</v>
      </c>
      <c r="O454" s="67"/>
      <c r="P454" s="204">
        <f>O454*H454</f>
        <v>0</v>
      </c>
      <c r="Q454" s="204">
        <v>1.31E-3</v>
      </c>
      <c r="R454" s="204">
        <f>Q454*H454</f>
        <v>5.2399999999999999E-3</v>
      </c>
      <c r="S454" s="204">
        <v>0</v>
      </c>
      <c r="T454" s="205">
        <f>S454*H454</f>
        <v>0</v>
      </c>
      <c r="U454" s="37"/>
      <c r="V454" s="37"/>
      <c r="W454" s="37"/>
      <c r="X454" s="37"/>
      <c r="Y454" s="37"/>
      <c r="Z454" s="37"/>
      <c r="AA454" s="37"/>
      <c r="AB454" s="37"/>
      <c r="AC454" s="37"/>
      <c r="AD454" s="37"/>
      <c r="AE454" s="37"/>
      <c r="AR454" s="206" t="s">
        <v>619</v>
      </c>
      <c r="AT454" s="206" t="s">
        <v>633</v>
      </c>
      <c r="AU454" s="206" t="s">
        <v>91</v>
      </c>
      <c r="AY454" s="19" t="s">
        <v>262</v>
      </c>
      <c r="BE454" s="207">
        <f>IF(N454="základní",J454,0)</f>
        <v>0</v>
      </c>
      <c r="BF454" s="207">
        <f>IF(N454="snížená",J454,0)</f>
        <v>0</v>
      </c>
      <c r="BG454" s="207">
        <f>IF(N454="zákl. přenesená",J454,0)</f>
        <v>0</v>
      </c>
      <c r="BH454" s="207">
        <f>IF(N454="sníž. přenesená",J454,0)</f>
        <v>0</v>
      </c>
      <c r="BI454" s="207">
        <f>IF(N454="nulová",J454,0)</f>
        <v>0</v>
      </c>
      <c r="BJ454" s="19" t="s">
        <v>89</v>
      </c>
      <c r="BK454" s="207">
        <f>ROUND(I454*H454,2)</f>
        <v>0</v>
      </c>
      <c r="BL454" s="19" t="s">
        <v>442</v>
      </c>
      <c r="BM454" s="206" t="s">
        <v>1757</v>
      </c>
    </row>
    <row r="455" spans="1:65" s="15" customFormat="1" ht="10">
      <c r="B455" s="233"/>
      <c r="C455" s="234"/>
      <c r="D455" s="208" t="s">
        <v>272</v>
      </c>
      <c r="E455" s="235" t="s">
        <v>44</v>
      </c>
      <c r="F455" s="236" t="s">
        <v>6440</v>
      </c>
      <c r="G455" s="234"/>
      <c r="H455" s="237">
        <v>4</v>
      </c>
      <c r="I455" s="238"/>
      <c r="J455" s="234"/>
      <c r="K455" s="234"/>
      <c r="L455" s="239"/>
      <c r="M455" s="240"/>
      <c r="N455" s="241"/>
      <c r="O455" s="241"/>
      <c r="P455" s="241"/>
      <c r="Q455" s="241"/>
      <c r="R455" s="241"/>
      <c r="S455" s="241"/>
      <c r="T455" s="242"/>
      <c r="AT455" s="243" t="s">
        <v>272</v>
      </c>
      <c r="AU455" s="243" t="s">
        <v>91</v>
      </c>
      <c r="AV455" s="15" t="s">
        <v>91</v>
      </c>
      <c r="AW455" s="15" t="s">
        <v>38</v>
      </c>
      <c r="AX455" s="15" t="s">
        <v>82</v>
      </c>
      <c r="AY455" s="243" t="s">
        <v>262</v>
      </c>
    </row>
    <row r="456" spans="1:65" s="16" customFormat="1" ht="10">
      <c r="B456" s="244"/>
      <c r="C456" s="245"/>
      <c r="D456" s="208" t="s">
        <v>272</v>
      </c>
      <c r="E456" s="246" t="s">
        <v>44</v>
      </c>
      <c r="F456" s="247" t="s">
        <v>291</v>
      </c>
      <c r="G456" s="245"/>
      <c r="H456" s="248">
        <v>4</v>
      </c>
      <c r="I456" s="249"/>
      <c r="J456" s="245"/>
      <c r="K456" s="245"/>
      <c r="L456" s="250"/>
      <c r="M456" s="251"/>
      <c r="N456" s="252"/>
      <c r="O456" s="252"/>
      <c r="P456" s="252"/>
      <c r="Q456" s="252"/>
      <c r="R456" s="252"/>
      <c r="S456" s="252"/>
      <c r="T456" s="253"/>
      <c r="AT456" s="254" t="s">
        <v>272</v>
      </c>
      <c r="AU456" s="254" t="s">
        <v>91</v>
      </c>
      <c r="AV456" s="16" t="s">
        <v>104</v>
      </c>
      <c r="AW456" s="16" t="s">
        <v>38</v>
      </c>
      <c r="AX456" s="16" t="s">
        <v>89</v>
      </c>
      <c r="AY456" s="254" t="s">
        <v>262</v>
      </c>
    </row>
    <row r="457" spans="1:65" s="2" customFormat="1" ht="21.75" customHeight="1">
      <c r="A457" s="37"/>
      <c r="B457" s="38"/>
      <c r="C457" s="195" t="s">
        <v>1106</v>
      </c>
      <c r="D457" s="195" t="s">
        <v>264</v>
      </c>
      <c r="E457" s="196" t="s">
        <v>6441</v>
      </c>
      <c r="F457" s="197" t="s">
        <v>6442</v>
      </c>
      <c r="G457" s="198" t="s">
        <v>518</v>
      </c>
      <c r="H457" s="199">
        <v>12</v>
      </c>
      <c r="I457" s="200"/>
      <c r="J457" s="201">
        <f>ROUND(I457*H457,2)</f>
        <v>0</v>
      </c>
      <c r="K457" s="197" t="s">
        <v>44</v>
      </c>
      <c r="L457" s="42"/>
      <c r="M457" s="202" t="s">
        <v>44</v>
      </c>
      <c r="N457" s="203" t="s">
        <v>53</v>
      </c>
      <c r="O457" s="67"/>
      <c r="P457" s="204">
        <f>O457*H457</f>
        <v>0</v>
      </c>
      <c r="Q457" s="204">
        <v>0</v>
      </c>
      <c r="R457" s="204">
        <f>Q457*H457</f>
        <v>0</v>
      </c>
      <c r="S457" s="204">
        <v>0</v>
      </c>
      <c r="T457" s="205">
        <f>S457*H457</f>
        <v>0</v>
      </c>
      <c r="U457" s="37"/>
      <c r="V457" s="37"/>
      <c r="W457" s="37"/>
      <c r="X457" s="37"/>
      <c r="Y457" s="37"/>
      <c r="Z457" s="37"/>
      <c r="AA457" s="37"/>
      <c r="AB457" s="37"/>
      <c r="AC457" s="37"/>
      <c r="AD457" s="37"/>
      <c r="AE457" s="37"/>
      <c r="AR457" s="206" t="s">
        <v>442</v>
      </c>
      <c r="AT457" s="206" t="s">
        <v>264</v>
      </c>
      <c r="AU457" s="206" t="s">
        <v>91</v>
      </c>
      <c r="AY457" s="19" t="s">
        <v>262</v>
      </c>
      <c r="BE457" s="207">
        <f>IF(N457="základní",J457,0)</f>
        <v>0</v>
      </c>
      <c r="BF457" s="207">
        <f>IF(N457="snížená",J457,0)</f>
        <v>0</v>
      </c>
      <c r="BG457" s="207">
        <f>IF(N457="zákl. přenesená",J457,0)</f>
        <v>0</v>
      </c>
      <c r="BH457" s="207">
        <f>IF(N457="sníž. přenesená",J457,0)</f>
        <v>0</v>
      </c>
      <c r="BI457" s="207">
        <f>IF(N457="nulová",J457,0)</f>
        <v>0</v>
      </c>
      <c r="BJ457" s="19" t="s">
        <v>89</v>
      </c>
      <c r="BK457" s="207">
        <f>ROUND(I457*H457,2)</f>
        <v>0</v>
      </c>
      <c r="BL457" s="19" t="s">
        <v>442</v>
      </c>
      <c r="BM457" s="206" t="s">
        <v>1766</v>
      </c>
    </row>
    <row r="458" spans="1:65" s="15" customFormat="1" ht="10">
      <c r="B458" s="233"/>
      <c r="C458" s="234"/>
      <c r="D458" s="208" t="s">
        <v>272</v>
      </c>
      <c r="E458" s="235" t="s">
        <v>44</v>
      </c>
      <c r="F458" s="236" t="s">
        <v>6443</v>
      </c>
      <c r="G458" s="234"/>
      <c r="H458" s="237">
        <v>12</v>
      </c>
      <c r="I458" s="238"/>
      <c r="J458" s="234"/>
      <c r="K458" s="234"/>
      <c r="L458" s="239"/>
      <c r="M458" s="240"/>
      <c r="N458" s="241"/>
      <c r="O458" s="241"/>
      <c r="P458" s="241"/>
      <c r="Q458" s="241"/>
      <c r="R458" s="241"/>
      <c r="S458" s="241"/>
      <c r="T458" s="242"/>
      <c r="AT458" s="243" t="s">
        <v>272</v>
      </c>
      <c r="AU458" s="243" t="s">
        <v>91</v>
      </c>
      <c r="AV458" s="15" t="s">
        <v>91</v>
      </c>
      <c r="AW458" s="15" t="s">
        <v>38</v>
      </c>
      <c r="AX458" s="15" t="s">
        <v>82</v>
      </c>
      <c r="AY458" s="243" t="s">
        <v>262</v>
      </c>
    </row>
    <row r="459" spans="1:65" s="16" customFormat="1" ht="10">
      <c r="B459" s="244"/>
      <c r="C459" s="245"/>
      <c r="D459" s="208" t="s">
        <v>272</v>
      </c>
      <c r="E459" s="246" t="s">
        <v>44</v>
      </c>
      <c r="F459" s="247" t="s">
        <v>291</v>
      </c>
      <c r="G459" s="245"/>
      <c r="H459" s="248">
        <v>12</v>
      </c>
      <c r="I459" s="249"/>
      <c r="J459" s="245"/>
      <c r="K459" s="245"/>
      <c r="L459" s="250"/>
      <c r="M459" s="251"/>
      <c r="N459" s="252"/>
      <c r="O459" s="252"/>
      <c r="P459" s="252"/>
      <c r="Q459" s="252"/>
      <c r="R459" s="252"/>
      <c r="S459" s="252"/>
      <c r="T459" s="253"/>
      <c r="AT459" s="254" t="s">
        <v>272</v>
      </c>
      <c r="AU459" s="254" t="s">
        <v>91</v>
      </c>
      <c r="AV459" s="16" t="s">
        <v>104</v>
      </c>
      <c r="AW459" s="16" t="s">
        <v>38</v>
      </c>
      <c r="AX459" s="16" t="s">
        <v>89</v>
      </c>
      <c r="AY459" s="254" t="s">
        <v>262</v>
      </c>
    </row>
    <row r="460" spans="1:65" s="2" customFormat="1" ht="16.5" customHeight="1">
      <c r="A460" s="37"/>
      <c r="B460" s="38"/>
      <c r="C460" s="195" t="s">
        <v>1113</v>
      </c>
      <c r="D460" s="195" t="s">
        <v>264</v>
      </c>
      <c r="E460" s="196" t="s">
        <v>6444</v>
      </c>
      <c r="F460" s="197" t="s">
        <v>6445</v>
      </c>
      <c r="G460" s="198" t="s">
        <v>518</v>
      </c>
      <c r="H460" s="199">
        <v>2</v>
      </c>
      <c r="I460" s="200"/>
      <c r="J460" s="201">
        <f>ROUND(I460*H460,2)</f>
        <v>0</v>
      </c>
      <c r="K460" s="197" t="s">
        <v>44</v>
      </c>
      <c r="L460" s="42"/>
      <c r="M460" s="202" t="s">
        <v>44</v>
      </c>
      <c r="N460" s="203" t="s">
        <v>53</v>
      </c>
      <c r="O460" s="67"/>
      <c r="P460" s="204">
        <f>O460*H460</f>
        <v>0</v>
      </c>
      <c r="Q460" s="204">
        <v>0</v>
      </c>
      <c r="R460" s="204">
        <f>Q460*H460</f>
        <v>0</v>
      </c>
      <c r="S460" s="204">
        <v>0</v>
      </c>
      <c r="T460" s="205">
        <f>S460*H460</f>
        <v>0</v>
      </c>
      <c r="U460" s="37"/>
      <c r="V460" s="37"/>
      <c r="W460" s="37"/>
      <c r="X460" s="37"/>
      <c r="Y460" s="37"/>
      <c r="Z460" s="37"/>
      <c r="AA460" s="37"/>
      <c r="AB460" s="37"/>
      <c r="AC460" s="37"/>
      <c r="AD460" s="37"/>
      <c r="AE460" s="37"/>
      <c r="AR460" s="206" t="s">
        <v>442</v>
      </c>
      <c r="AT460" s="206" t="s">
        <v>264</v>
      </c>
      <c r="AU460" s="206" t="s">
        <v>91</v>
      </c>
      <c r="AY460" s="19" t="s">
        <v>262</v>
      </c>
      <c r="BE460" s="207">
        <f>IF(N460="základní",J460,0)</f>
        <v>0</v>
      </c>
      <c r="BF460" s="207">
        <f>IF(N460="snížená",J460,0)</f>
        <v>0</v>
      </c>
      <c r="BG460" s="207">
        <f>IF(N460="zákl. přenesená",J460,0)</f>
        <v>0</v>
      </c>
      <c r="BH460" s="207">
        <f>IF(N460="sníž. přenesená",J460,0)</f>
        <v>0</v>
      </c>
      <c r="BI460" s="207">
        <f>IF(N460="nulová",J460,0)</f>
        <v>0</v>
      </c>
      <c r="BJ460" s="19" t="s">
        <v>89</v>
      </c>
      <c r="BK460" s="207">
        <f>ROUND(I460*H460,2)</f>
        <v>0</v>
      </c>
      <c r="BL460" s="19" t="s">
        <v>442</v>
      </c>
      <c r="BM460" s="206" t="s">
        <v>1774</v>
      </c>
    </row>
    <row r="461" spans="1:65" s="15" customFormat="1" ht="10">
      <c r="B461" s="233"/>
      <c r="C461" s="234"/>
      <c r="D461" s="208" t="s">
        <v>272</v>
      </c>
      <c r="E461" s="235" t="s">
        <v>44</v>
      </c>
      <c r="F461" s="236" t="s">
        <v>6446</v>
      </c>
      <c r="G461" s="234"/>
      <c r="H461" s="237">
        <v>2</v>
      </c>
      <c r="I461" s="238"/>
      <c r="J461" s="234"/>
      <c r="K461" s="234"/>
      <c r="L461" s="239"/>
      <c r="M461" s="240"/>
      <c r="N461" s="241"/>
      <c r="O461" s="241"/>
      <c r="P461" s="241"/>
      <c r="Q461" s="241"/>
      <c r="R461" s="241"/>
      <c r="S461" s="241"/>
      <c r="T461" s="242"/>
      <c r="AT461" s="243" t="s">
        <v>272</v>
      </c>
      <c r="AU461" s="243" t="s">
        <v>91</v>
      </c>
      <c r="AV461" s="15" t="s">
        <v>91</v>
      </c>
      <c r="AW461" s="15" t="s">
        <v>38</v>
      </c>
      <c r="AX461" s="15" t="s">
        <v>82</v>
      </c>
      <c r="AY461" s="243" t="s">
        <v>262</v>
      </c>
    </row>
    <row r="462" spans="1:65" s="16" customFormat="1" ht="10">
      <c r="B462" s="244"/>
      <c r="C462" s="245"/>
      <c r="D462" s="208" t="s">
        <v>272</v>
      </c>
      <c r="E462" s="246" t="s">
        <v>44</v>
      </c>
      <c r="F462" s="247" t="s">
        <v>291</v>
      </c>
      <c r="G462" s="245"/>
      <c r="H462" s="248">
        <v>2</v>
      </c>
      <c r="I462" s="249"/>
      <c r="J462" s="245"/>
      <c r="K462" s="245"/>
      <c r="L462" s="250"/>
      <c r="M462" s="251"/>
      <c r="N462" s="252"/>
      <c r="O462" s="252"/>
      <c r="P462" s="252"/>
      <c r="Q462" s="252"/>
      <c r="R462" s="252"/>
      <c r="S462" s="252"/>
      <c r="T462" s="253"/>
      <c r="AT462" s="254" t="s">
        <v>272</v>
      </c>
      <c r="AU462" s="254" t="s">
        <v>91</v>
      </c>
      <c r="AV462" s="16" t="s">
        <v>104</v>
      </c>
      <c r="AW462" s="16" t="s">
        <v>38</v>
      </c>
      <c r="AX462" s="16" t="s">
        <v>89</v>
      </c>
      <c r="AY462" s="254" t="s">
        <v>262</v>
      </c>
    </row>
    <row r="463" spans="1:65" s="2" customFormat="1" ht="16.5" customHeight="1">
      <c r="A463" s="37"/>
      <c r="B463" s="38"/>
      <c r="C463" s="195" t="s">
        <v>1118</v>
      </c>
      <c r="D463" s="195" t="s">
        <v>264</v>
      </c>
      <c r="E463" s="196" t="s">
        <v>6447</v>
      </c>
      <c r="F463" s="197" t="s">
        <v>6448</v>
      </c>
      <c r="G463" s="198" t="s">
        <v>518</v>
      </c>
      <c r="H463" s="199">
        <v>2</v>
      </c>
      <c r="I463" s="200"/>
      <c r="J463" s="201">
        <f>ROUND(I463*H463,2)</f>
        <v>0</v>
      </c>
      <c r="K463" s="197" t="s">
        <v>44</v>
      </c>
      <c r="L463" s="42"/>
      <c r="M463" s="202" t="s">
        <v>44</v>
      </c>
      <c r="N463" s="203" t="s">
        <v>53</v>
      </c>
      <c r="O463" s="67"/>
      <c r="P463" s="204">
        <f>O463*H463</f>
        <v>0</v>
      </c>
      <c r="Q463" s="204">
        <v>0</v>
      </c>
      <c r="R463" s="204">
        <f>Q463*H463</f>
        <v>0</v>
      </c>
      <c r="S463" s="204">
        <v>0</v>
      </c>
      <c r="T463" s="205">
        <f>S463*H463</f>
        <v>0</v>
      </c>
      <c r="U463" s="37"/>
      <c r="V463" s="37"/>
      <c r="W463" s="37"/>
      <c r="X463" s="37"/>
      <c r="Y463" s="37"/>
      <c r="Z463" s="37"/>
      <c r="AA463" s="37"/>
      <c r="AB463" s="37"/>
      <c r="AC463" s="37"/>
      <c r="AD463" s="37"/>
      <c r="AE463" s="37"/>
      <c r="AR463" s="206" t="s">
        <v>442</v>
      </c>
      <c r="AT463" s="206" t="s">
        <v>264</v>
      </c>
      <c r="AU463" s="206" t="s">
        <v>91</v>
      </c>
      <c r="AY463" s="19" t="s">
        <v>262</v>
      </c>
      <c r="BE463" s="207">
        <f>IF(N463="základní",J463,0)</f>
        <v>0</v>
      </c>
      <c r="BF463" s="207">
        <f>IF(N463="snížená",J463,0)</f>
        <v>0</v>
      </c>
      <c r="BG463" s="207">
        <f>IF(N463="zákl. přenesená",J463,0)</f>
        <v>0</v>
      </c>
      <c r="BH463" s="207">
        <f>IF(N463="sníž. přenesená",J463,0)</f>
        <v>0</v>
      </c>
      <c r="BI463" s="207">
        <f>IF(N463="nulová",J463,0)</f>
        <v>0</v>
      </c>
      <c r="BJ463" s="19" t="s">
        <v>89</v>
      </c>
      <c r="BK463" s="207">
        <f>ROUND(I463*H463,2)</f>
        <v>0</v>
      </c>
      <c r="BL463" s="19" t="s">
        <v>442</v>
      </c>
      <c r="BM463" s="206" t="s">
        <v>1786</v>
      </c>
    </row>
    <row r="464" spans="1:65" s="15" customFormat="1" ht="10">
      <c r="B464" s="233"/>
      <c r="C464" s="234"/>
      <c r="D464" s="208" t="s">
        <v>272</v>
      </c>
      <c r="E464" s="235" t="s">
        <v>44</v>
      </c>
      <c r="F464" s="236" t="s">
        <v>6449</v>
      </c>
      <c r="G464" s="234"/>
      <c r="H464" s="237">
        <v>2</v>
      </c>
      <c r="I464" s="238"/>
      <c r="J464" s="234"/>
      <c r="K464" s="234"/>
      <c r="L464" s="239"/>
      <c r="M464" s="240"/>
      <c r="N464" s="241"/>
      <c r="O464" s="241"/>
      <c r="P464" s="241"/>
      <c r="Q464" s="241"/>
      <c r="R464" s="241"/>
      <c r="S464" s="241"/>
      <c r="T464" s="242"/>
      <c r="AT464" s="243" t="s">
        <v>272</v>
      </c>
      <c r="AU464" s="243" t="s">
        <v>91</v>
      </c>
      <c r="AV464" s="15" t="s">
        <v>91</v>
      </c>
      <c r="AW464" s="15" t="s">
        <v>38</v>
      </c>
      <c r="AX464" s="15" t="s">
        <v>82</v>
      </c>
      <c r="AY464" s="243" t="s">
        <v>262</v>
      </c>
    </row>
    <row r="465" spans="1:65" s="16" customFormat="1" ht="10">
      <c r="B465" s="244"/>
      <c r="C465" s="245"/>
      <c r="D465" s="208" t="s">
        <v>272</v>
      </c>
      <c r="E465" s="246" t="s">
        <v>44</v>
      </c>
      <c r="F465" s="247" t="s">
        <v>291</v>
      </c>
      <c r="G465" s="245"/>
      <c r="H465" s="248">
        <v>2</v>
      </c>
      <c r="I465" s="249"/>
      <c r="J465" s="245"/>
      <c r="K465" s="245"/>
      <c r="L465" s="250"/>
      <c r="M465" s="251"/>
      <c r="N465" s="252"/>
      <c r="O465" s="252"/>
      <c r="P465" s="252"/>
      <c r="Q465" s="252"/>
      <c r="R465" s="252"/>
      <c r="S465" s="252"/>
      <c r="T465" s="253"/>
      <c r="AT465" s="254" t="s">
        <v>272</v>
      </c>
      <c r="AU465" s="254" t="s">
        <v>91</v>
      </c>
      <c r="AV465" s="16" t="s">
        <v>104</v>
      </c>
      <c r="AW465" s="16" t="s">
        <v>38</v>
      </c>
      <c r="AX465" s="16" t="s">
        <v>89</v>
      </c>
      <c r="AY465" s="254" t="s">
        <v>262</v>
      </c>
    </row>
    <row r="466" spans="1:65" s="2" customFormat="1" ht="16.5" customHeight="1">
      <c r="A466" s="37"/>
      <c r="B466" s="38"/>
      <c r="C466" s="195" t="s">
        <v>1139</v>
      </c>
      <c r="D466" s="195" t="s">
        <v>264</v>
      </c>
      <c r="E466" s="196" t="s">
        <v>6450</v>
      </c>
      <c r="F466" s="197" t="s">
        <v>6451</v>
      </c>
      <c r="G466" s="198" t="s">
        <v>518</v>
      </c>
      <c r="H466" s="199">
        <v>2</v>
      </c>
      <c r="I466" s="200"/>
      <c r="J466" s="201">
        <f>ROUND(I466*H466,2)</f>
        <v>0</v>
      </c>
      <c r="K466" s="197" t="s">
        <v>44</v>
      </c>
      <c r="L466" s="42"/>
      <c r="M466" s="202" t="s">
        <v>44</v>
      </c>
      <c r="N466" s="203" t="s">
        <v>53</v>
      </c>
      <c r="O466" s="67"/>
      <c r="P466" s="204">
        <f>O466*H466</f>
        <v>0</v>
      </c>
      <c r="Q466" s="204">
        <v>0</v>
      </c>
      <c r="R466" s="204">
        <f>Q466*H466</f>
        <v>0</v>
      </c>
      <c r="S466" s="204">
        <v>0</v>
      </c>
      <c r="T466" s="205">
        <f>S466*H466</f>
        <v>0</v>
      </c>
      <c r="U466" s="37"/>
      <c r="V466" s="37"/>
      <c r="W466" s="37"/>
      <c r="X466" s="37"/>
      <c r="Y466" s="37"/>
      <c r="Z466" s="37"/>
      <c r="AA466" s="37"/>
      <c r="AB466" s="37"/>
      <c r="AC466" s="37"/>
      <c r="AD466" s="37"/>
      <c r="AE466" s="37"/>
      <c r="AR466" s="206" t="s">
        <v>442</v>
      </c>
      <c r="AT466" s="206" t="s">
        <v>264</v>
      </c>
      <c r="AU466" s="206" t="s">
        <v>91</v>
      </c>
      <c r="AY466" s="19" t="s">
        <v>262</v>
      </c>
      <c r="BE466" s="207">
        <f>IF(N466="základní",J466,0)</f>
        <v>0</v>
      </c>
      <c r="BF466" s="207">
        <f>IF(N466="snížená",J466,0)</f>
        <v>0</v>
      </c>
      <c r="BG466" s="207">
        <f>IF(N466="zákl. přenesená",J466,0)</f>
        <v>0</v>
      </c>
      <c r="BH466" s="207">
        <f>IF(N466="sníž. přenesená",J466,0)</f>
        <v>0</v>
      </c>
      <c r="BI466" s="207">
        <f>IF(N466="nulová",J466,0)</f>
        <v>0</v>
      </c>
      <c r="BJ466" s="19" t="s">
        <v>89</v>
      </c>
      <c r="BK466" s="207">
        <f>ROUND(I466*H466,2)</f>
        <v>0</v>
      </c>
      <c r="BL466" s="19" t="s">
        <v>442</v>
      </c>
      <c r="BM466" s="206" t="s">
        <v>1796</v>
      </c>
    </row>
    <row r="467" spans="1:65" s="15" customFormat="1" ht="10">
      <c r="B467" s="233"/>
      <c r="C467" s="234"/>
      <c r="D467" s="208" t="s">
        <v>272</v>
      </c>
      <c r="E467" s="235" t="s">
        <v>44</v>
      </c>
      <c r="F467" s="236" t="s">
        <v>6452</v>
      </c>
      <c r="G467" s="234"/>
      <c r="H467" s="237">
        <v>2</v>
      </c>
      <c r="I467" s="238"/>
      <c r="J467" s="234"/>
      <c r="K467" s="234"/>
      <c r="L467" s="239"/>
      <c r="M467" s="240"/>
      <c r="N467" s="241"/>
      <c r="O467" s="241"/>
      <c r="P467" s="241"/>
      <c r="Q467" s="241"/>
      <c r="R467" s="241"/>
      <c r="S467" s="241"/>
      <c r="T467" s="242"/>
      <c r="AT467" s="243" t="s">
        <v>272</v>
      </c>
      <c r="AU467" s="243" t="s">
        <v>91</v>
      </c>
      <c r="AV467" s="15" t="s">
        <v>91</v>
      </c>
      <c r="AW467" s="15" t="s">
        <v>38</v>
      </c>
      <c r="AX467" s="15" t="s">
        <v>82</v>
      </c>
      <c r="AY467" s="243" t="s">
        <v>262</v>
      </c>
    </row>
    <row r="468" spans="1:65" s="16" customFormat="1" ht="10">
      <c r="B468" s="244"/>
      <c r="C468" s="245"/>
      <c r="D468" s="208" t="s">
        <v>272</v>
      </c>
      <c r="E468" s="246" t="s">
        <v>44</v>
      </c>
      <c r="F468" s="247" t="s">
        <v>291</v>
      </c>
      <c r="G468" s="245"/>
      <c r="H468" s="248">
        <v>2</v>
      </c>
      <c r="I468" s="249"/>
      <c r="J468" s="245"/>
      <c r="K468" s="245"/>
      <c r="L468" s="250"/>
      <c r="M468" s="251"/>
      <c r="N468" s="252"/>
      <c r="O468" s="252"/>
      <c r="P468" s="252"/>
      <c r="Q468" s="252"/>
      <c r="R468" s="252"/>
      <c r="S468" s="252"/>
      <c r="T468" s="253"/>
      <c r="AT468" s="254" t="s">
        <v>272</v>
      </c>
      <c r="AU468" s="254" t="s">
        <v>91</v>
      </c>
      <c r="AV468" s="16" t="s">
        <v>104</v>
      </c>
      <c r="AW468" s="16" t="s">
        <v>38</v>
      </c>
      <c r="AX468" s="16" t="s">
        <v>89</v>
      </c>
      <c r="AY468" s="254" t="s">
        <v>262</v>
      </c>
    </row>
    <row r="469" spans="1:65" s="2" customFormat="1" ht="16.5" customHeight="1">
      <c r="A469" s="37"/>
      <c r="B469" s="38"/>
      <c r="C469" s="195" t="s">
        <v>1142</v>
      </c>
      <c r="D469" s="195" t="s">
        <v>264</v>
      </c>
      <c r="E469" s="196" t="s">
        <v>1993</v>
      </c>
      <c r="F469" s="197" t="s">
        <v>1994</v>
      </c>
      <c r="G469" s="198" t="s">
        <v>518</v>
      </c>
      <c r="H469" s="199">
        <v>8</v>
      </c>
      <c r="I469" s="200"/>
      <c r="J469" s="201">
        <f>ROUND(I469*H469,2)</f>
        <v>0</v>
      </c>
      <c r="K469" s="197" t="s">
        <v>268</v>
      </c>
      <c r="L469" s="42"/>
      <c r="M469" s="202" t="s">
        <v>44</v>
      </c>
      <c r="N469" s="203" t="s">
        <v>53</v>
      </c>
      <c r="O469" s="67"/>
      <c r="P469" s="204">
        <f>O469*H469</f>
        <v>0</v>
      </c>
      <c r="Q469" s="204">
        <v>1.6124999999999999E-4</v>
      </c>
      <c r="R469" s="204">
        <f>Q469*H469</f>
        <v>1.2899999999999999E-3</v>
      </c>
      <c r="S469" s="204">
        <v>0</v>
      </c>
      <c r="T469" s="205">
        <f>S469*H469</f>
        <v>0</v>
      </c>
      <c r="U469" s="37"/>
      <c r="V469" s="37"/>
      <c r="W469" s="37"/>
      <c r="X469" s="37"/>
      <c r="Y469" s="37"/>
      <c r="Z469" s="37"/>
      <c r="AA469" s="37"/>
      <c r="AB469" s="37"/>
      <c r="AC469" s="37"/>
      <c r="AD469" s="37"/>
      <c r="AE469" s="37"/>
      <c r="AR469" s="206" t="s">
        <v>442</v>
      </c>
      <c r="AT469" s="206" t="s">
        <v>264</v>
      </c>
      <c r="AU469" s="206" t="s">
        <v>91</v>
      </c>
      <c r="AY469" s="19" t="s">
        <v>262</v>
      </c>
      <c r="BE469" s="207">
        <f>IF(N469="základní",J469,0)</f>
        <v>0</v>
      </c>
      <c r="BF469" s="207">
        <f>IF(N469="snížená",J469,0)</f>
        <v>0</v>
      </c>
      <c r="BG469" s="207">
        <f>IF(N469="zákl. přenesená",J469,0)</f>
        <v>0</v>
      </c>
      <c r="BH469" s="207">
        <f>IF(N469="sníž. přenesená",J469,0)</f>
        <v>0</v>
      </c>
      <c r="BI469" s="207">
        <f>IF(N469="nulová",J469,0)</f>
        <v>0</v>
      </c>
      <c r="BJ469" s="19" t="s">
        <v>89</v>
      </c>
      <c r="BK469" s="207">
        <f>ROUND(I469*H469,2)</f>
        <v>0</v>
      </c>
      <c r="BL469" s="19" t="s">
        <v>442</v>
      </c>
      <c r="BM469" s="206" t="s">
        <v>1809</v>
      </c>
    </row>
    <row r="470" spans="1:65" s="2" customFormat="1" ht="16.5" customHeight="1">
      <c r="A470" s="37"/>
      <c r="B470" s="38"/>
      <c r="C470" s="195" t="s">
        <v>1147</v>
      </c>
      <c r="D470" s="195" t="s">
        <v>264</v>
      </c>
      <c r="E470" s="196" t="s">
        <v>1998</v>
      </c>
      <c r="F470" s="197" t="s">
        <v>1999</v>
      </c>
      <c r="G470" s="198" t="s">
        <v>518</v>
      </c>
      <c r="H470" s="199">
        <v>2</v>
      </c>
      <c r="I470" s="200"/>
      <c r="J470" s="201">
        <f>ROUND(I470*H470,2)</f>
        <v>0</v>
      </c>
      <c r="K470" s="197" t="s">
        <v>268</v>
      </c>
      <c r="L470" s="42"/>
      <c r="M470" s="202" t="s">
        <v>44</v>
      </c>
      <c r="N470" s="203" t="s">
        <v>53</v>
      </c>
      <c r="O470" s="67"/>
      <c r="P470" s="204">
        <f>O470*H470</f>
        <v>0</v>
      </c>
      <c r="Q470" s="204">
        <v>2.8499999999999999E-4</v>
      </c>
      <c r="R470" s="204">
        <f>Q470*H470</f>
        <v>5.6999999999999998E-4</v>
      </c>
      <c r="S470" s="204">
        <v>0</v>
      </c>
      <c r="T470" s="205">
        <f>S470*H470</f>
        <v>0</v>
      </c>
      <c r="U470" s="37"/>
      <c r="V470" s="37"/>
      <c r="W470" s="37"/>
      <c r="X470" s="37"/>
      <c r="Y470" s="37"/>
      <c r="Z470" s="37"/>
      <c r="AA470" s="37"/>
      <c r="AB470" s="37"/>
      <c r="AC470" s="37"/>
      <c r="AD470" s="37"/>
      <c r="AE470" s="37"/>
      <c r="AR470" s="206" t="s">
        <v>442</v>
      </c>
      <c r="AT470" s="206" t="s">
        <v>264</v>
      </c>
      <c r="AU470" s="206" t="s">
        <v>91</v>
      </c>
      <c r="AY470" s="19" t="s">
        <v>262</v>
      </c>
      <c r="BE470" s="207">
        <f>IF(N470="základní",J470,0)</f>
        <v>0</v>
      </c>
      <c r="BF470" s="207">
        <f>IF(N470="snížená",J470,0)</f>
        <v>0</v>
      </c>
      <c r="BG470" s="207">
        <f>IF(N470="zákl. přenesená",J470,0)</f>
        <v>0</v>
      </c>
      <c r="BH470" s="207">
        <f>IF(N470="sníž. přenesená",J470,0)</f>
        <v>0</v>
      </c>
      <c r="BI470" s="207">
        <f>IF(N470="nulová",J470,0)</f>
        <v>0</v>
      </c>
      <c r="BJ470" s="19" t="s">
        <v>89</v>
      </c>
      <c r="BK470" s="207">
        <f>ROUND(I470*H470,2)</f>
        <v>0</v>
      </c>
      <c r="BL470" s="19" t="s">
        <v>442</v>
      </c>
      <c r="BM470" s="206" t="s">
        <v>1821</v>
      </c>
    </row>
    <row r="471" spans="1:65" s="2" customFormat="1" ht="16.5" customHeight="1">
      <c r="A471" s="37"/>
      <c r="B471" s="38"/>
      <c r="C471" s="195" t="s">
        <v>1152</v>
      </c>
      <c r="D471" s="195" t="s">
        <v>264</v>
      </c>
      <c r="E471" s="196" t="s">
        <v>6453</v>
      </c>
      <c r="F471" s="197" t="s">
        <v>6454</v>
      </c>
      <c r="G471" s="198" t="s">
        <v>518</v>
      </c>
      <c r="H471" s="199">
        <v>3</v>
      </c>
      <c r="I471" s="200"/>
      <c r="J471" s="201">
        <f>ROUND(I471*H471,2)</f>
        <v>0</v>
      </c>
      <c r="K471" s="197" t="s">
        <v>268</v>
      </c>
      <c r="L471" s="42"/>
      <c r="M471" s="202" t="s">
        <v>44</v>
      </c>
      <c r="N471" s="203" t="s">
        <v>53</v>
      </c>
      <c r="O471" s="67"/>
      <c r="P471" s="204">
        <f>O471*H471</f>
        <v>0</v>
      </c>
      <c r="Q471" s="204">
        <v>9.1249999999999995E-5</v>
      </c>
      <c r="R471" s="204">
        <f>Q471*H471</f>
        <v>2.7375000000000001E-4</v>
      </c>
      <c r="S471" s="204">
        <v>0</v>
      </c>
      <c r="T471" s="205">
        <f>S471*H471</f>
        <v>0</v>
      </c>
      <c r="U471" s="37"/>
      <c r="V471" s="37"/>
      <c r="W471" s="37"/>
      <c r="X471" s="37"/>
      <c r="Y471" s="37"/>
      <c r="Z471" s="37"/>
      <c r="AA471" s="37"/>
      <c r="AB471" s="37"/>
      <c r="AC471" s="37"/>
      <c r="AD471" s="37"/>
      <c r="AE471" s="37"/>
      <c r="AR471" s="206" t="s">
        <v>442</v>
      </c>
      <c r="AT471" s="206" t="s">
        <v>264</v>
      </c>
      <c r="AU471" s="206" t="s">
        <v>91</v>
      </c>
      <c r="AY471" s="19" t="s">
        <v>262</v>
      </c>
      <c r="BE471" s="207">
        <f>IF(N471="základní",J471,0)</f>
        <v>0</v>
      </c>
      <c r="BF471" s="207">
        <f>IF(N471="snížená",J471,0)</f>
        <v>0</v>
      </c>
      <c r="BG471" s="207">
        <f>IF(N471="zákl. přenesená",J471,0)</f>
        <v>0</v>
      </c>
      <c r="BH471" s="207">
        <f>IF(N471="sníž. přenesená",J471,0)</f>
        <v>0</v>
      </c>
      <c r="BI471" s="207">
        <f>IF(N471="nulová",J471,0)</f>
        <v>0</v>
      </c>
      <c r="BJ471" s="19" t="s">
        <v>89</v>
      </c>
      <c r="BK471" s="207">
        <f>ROUND(I471*H471,2)</f>
        <v>0</v>
      </c>
      <c r="BL471" s="19" t="s">
        <v>442</v>
      </c>
      <c r="BM471" s="206" t="s">
        <v>1832</v>
      </c>
    </row>
    <row r="472" spans="1:65" s="2" customFormat="1" ht="16.5" customHeight="1">
      <c r="A472" s="37"/>
      <c r="B472" s="38"/>
      <c r="C472" s="195" t="s">
        <v>1156</v>
      </c>
      <c r="D472" s="195" t="s">
        <v>264</v>
      </c>
      <c r="E472" s="196" t="s">
        <v>6455</v>
      </c>
      <c r="F472" s="197" t="s">
        <v>6456</v>
      </c>
      <c r="G472" s="198" t="s">
        <v>518</v>
      </c>
      <c r="H472" s="199">
        <v>65</v>
      </c>
      <c r="I472" s="200"/>
      <c r="J472" s="201">
        <f>ROUND(I472*H472,2)</f>
        <v>0</v>
      </c>
      <c r="K472" s="197" t="s">
        <v>268</v>
      </c>
      <c r="L472" s="42"/>
      <c r="M472" s="202" t="s">
        <v>44</v>
      </c>
      <c r="N472" s="203" t="s">
        <v>53</v>
      </c>
      <c r="O472" s="67"/>
      <c r="P472" s="204">
        <f>O472*H472</f>
        <v>0</v>
      </c>
      <c r="Q472" s="204">
        <v>0</v>
      </c>
      <c r="R472" s="204">
        <f>Q472*H472</f>
        <v>0</v>
      </c>
      <c r="S472" s="204">
        <v>0</v>
      </c>
      <c r="T472" s="205">
        <f>S472*H472</f>
        <v>0</v>
      </c>
      <c r="U472" s="37"/>
      <c r="V472" s="37"/>
      <c r="W472" s="37"/>
      <c r="X472" s="37"/>
      <c r="Y472" s="37"/>
      <c r="Z472" s="37"/>
      <c r="AA472" s="37"/>
      <c r="AB472" s="37"/>
      <c r="AC472" s="37"/>
      <c r="AD472" s="37"/>
      <c r="AE472" s="37"/>
      <c r="AR472" s="206" t="s">
        <v>442</v>
      </c>
      <c r="AT472" s="206" t="s">
        <v>264</v>
      </c>
      <c r="AU472" s="206" t="s">
        <v>91</v>
      </c>
      <c r="AY472" s="19" t="s">
        <v>262</v>
      </c>
      <c r="BE472" s="207">
        <f>IF(N472="základní",J472,0)</f>
        <v>0</v>
      </c>
      <c r="BF472" s="207">
        <f>IF(N472="snížená",J472,0)</f>
        <v>0</v>
      </c>
      <c r="BG472" s="207">
        <f>IF(N472="zákl. přenesená",J472,0)</f>
        <v>0</v>
      </c>
      <c r="BH472" s="207">
        <f>IF(N472="sníž. přenesená",J472,0)</f>
        <v>0</v>
      </c>
      <c r="BI472" s="207">
        <f>IF(N472="nulová",J472,0)</f>
        <v>0</v>
      </c>
      <c r="BJ472" s="19" t="s">
        <v>89</v>
      </c>
      <c r="BK472" s="207">
        <f>ROUND(I472*H472,2)</f>
        <v>0</v>
      </c>
      <c r="BL472" s="19" t="s">
        <v>442</v>
      </c>
      <c r="BM472" s="206" t="s">
        <v>1844</v>
      </c>
    </row>
    <row r="473" spans="1:65" s="2" customFormat="1" ht="36">
      <c r="A473" s="37"/>
      <c r="B473" s="38"/>
      <c r="C473" s="39"/>
      <c r="D473" s="208" t="s">
        <v>270</v>
      </c>
      <c r="E473" s="39"/>
      <c r="F473" s="209" t="s">
        <v>6457</v>
      </c>
      <c r="G473" s="39"/>
      <c r="H473" s="39"/>
      <c r="I473" s="118"/>
      <c r="J473" s="39"/>
      <c r="K473" s="39"/>
      <c r="L473" s="42"/>
      <c r="M473" s="210"/>
      <c r="N473" s="211"/>
      <c r="O473" s="67"/>
      <c r="P473" s="67"/>
      <c r="Q473" s="67"/>
      <c r="R473" s="67"/>
      <c r="S473" s="67"/>
      <c r="T473" s="68"/>
      <c r="U473" s="37"/>
      <c r="V473" s="37"/>
      <c r="W473" s="37"/>
      <c r="X473" s="37"/>
      <c r="Y473" s="37"/>
      <c r="Z473" s="37"/>
      <c r="AA473" s="37"/>
      <c r="AB473" s="37"/>
      <c r="AC473" s="37"/>
      <c r="AD473" s="37"/>
      <c r="AE473" s="37"/>
      <c r="AT473" s="19" t="s">
        <v>270</v>
      </c>
      <c r="AU473" s="19" t="s">
        <v>91</v>
      </c>
    </row>
    <row r="474" spans="1:65" s="15" customFormat="1" ht="10">
      <c r="B474" s="233"/>
      <c r="C474" s="234"/>
      <c r="D474" s="208" t="s">
        <v>272</v>
      </c>
      <c r="E474" s="235" t="s">
        <v>44</v>
      </c>
      <c r="F474" s="236" t="s">
        <v>6458</v>
      </c>
      <c r="G474" s="234"/>
      <c r="H474" s="237">
        <v>65</v>
      </c>
      <c r="I474" s="238"/>
      <c r="J474" s="234"/>
      <c r="K474" s="234"/>
      <c r="L474" s="239"/>
      <c r="M474" s="240"/>
      <c r="N474" s="241"/>
      <c r="O474" s="241"/>
      <c r="P474" s="241"/>
      <c r="Q474" s="241"/>
      <c r="R474" s="241"/>
      <c r="S474" s="241"/>
      <c r="T474" s="242"/>
      <c r="AT474" s="243" t="s">
        <v>272</v>
      </c>
      <c r="AU474" s="243" t="s">
        <v>91</v>
      </c>
      <c r="AV474" s="15" t="s">
        <v>91</v>
      </c>
      <c r="AW474" s="15" t="s">
        <v>38</v>
      </c>
      <c r="AX474" s="15" t="s">
        <v>82</v>
      </c>
      <c r="AY474" s="243" t="s">
        <v>262</v>
      </c>
    </row>
    <row r="475" spans="1:65" s="16" customFormat="1" ht="10">
      <c r="B475" s="244"/>
      <c r="C475" s="245"/>
      <c r="D475" s="208" t="s">
        <v>272</v>
      </c>
      <c r="E475" s="246" t="s">
        <v>44</v>
      </c>
      <c r="F475" s="247" t="s">
        <v>291</v>
      </c>
      <c r="G475" s="245"/>
      <c r="H475" s="248">
        <v>65</v>
      </c>
      <c r="I475" s="249"/>
      <c r="J475" s="245"/>
      <c r="K475" s="245"/>
      <c r="L475" s="250"/>
      <c r="M475" s="251"/>
      <c r="N475" s="252"/>
      <c r="O475" s="252"/>
      <c r="P475" s="252"/>
      <c r="Q475" s="252"/>
      <c r="R475" s="252"/>
      <c r="S475" s="252"/>
      <c r="T475" s="253"/>
      <c r="AT475" s="254" t="s">
        <v>272</v>
      </c>
      <c r="AU475" s="254" t="s">
        <v>91</v>
      </c>
      <c r="AV475" s="16" t="s">
        <v>104</v>
      </c>
      <c r="AW475" s="16" t="s">
        <v>38</v>
      </c>
      <c r="AX475" s="16" t="s">
        <v>89</v>
      </c>
      <c r="AY475" s="254" t="s">
        <v>262</v>
      </c>
    </row>
    <row r="476" spans="1:65" s="2" customFormat="1" ht="21.75" customHeight="1">
      <c r="A476" s="37"/>
      <c r="B476" s="38"/>
      <c r="C476" s="255" t="s">
        <v>1161</v>
      </c>
      <c r="D476" s="255" t="s">
        <v>633</v>
      </c>
      <c r="E476" s="256" t="s">
        <v>6459</v>
      </c>
      <c r="F476" s="257" t="s">
        <v>6460</v>
      </c>
      <c r="G476" s="258" t="s">
        <v>518</v>
      </c>
      <c r="H476" s="259">
        <v>65</v>
      </c>
      <c r="I476" s="260"/>
      <c r="J476" s="261">
        <f>ROUND(I476*H476,2)</f>
        <v>0</v>
      </c>
      <c r="K476" s="257" t="s">
        <v>44</v>
      </c>
      <c r="L476" s="262"/>
      <c r="M476" s="263" t="s">
        <v>44</v>
      </c>
      <c r="N476" s="264" t="s">
        <v>53</v>
      </c>
      <c r="O476" s="67"/>
      <c r="P476" s="204">
        <f>O476*H476</f>
        <v>0</v>
      </c>
      <c r="Q476" s="204">
        <v>0</v>
      </c>
      <c r="R476" s="204">
        <f>Q476*H476</f>
        <v>0</v>
      </c>
      <c r="S476" s="204">
        <v>0</v>
      </c>
      <c r="T476" s="205">
        <f>S476*H476</f>
        <v>0</v>
      </c>
      <c r="U476" s="37"/>
      <c r="V476" s="37"/>
      <c r="W476" s="37"/>
      <c r="X476" s="37"/>
      <c r="Y476" s="37"/>
      <c r="Z476" s="37"/>
      <c r="AA476" s="37"/>
      <c r="AB476" s="37"/>
      <c r="AC476" s="37"/>
      <c r="AD476" s="37"/>
      <c r="AE476" s="37"/>
      <c r="AR476" s="206" t="s">
        <v>619</v>
      </c>
      <c r="AT476" s="206" t="s">
        <v>633</v>
      </c>
      <c r="AU476" s="206" t="s">
        <v>91</v>
      </c>
      <c r="AY476" s="19" t="s">
        <v>262</v>
      </c>
      <c r="BE476" s="207">
        <f>IF(N476="základní",J476,0)</f>
        <v>0</v>
      </c>
      <c r="BF476" s="207">
        <f>IF(N476="snížená",J476,0)</f>
        <v>0</v>
      </c>
      <c r="BG476" s="207">
        <f>IF(N476="zákl. přenesená",J476,0)</f>
        <v>0</v>
      </c>
      <c r="BH476" s="207">
        <f>IF(N476="sníž. přenesená",J476,0)</f>
        <v>0</v>
      </c>
      <c r="BI476" s="207">
        <f>IF(N476="nulová",J476,0)</f>
        <v>0</v>
      </c>
      <c r="BJ476" s="19" t="s">
        <v>89</v>
      </c>
      <c r="BK476" s="207">
        <f>ROUND(I476*H476,2)</f>
        <v>0</v>
      </c>
      <c r="BL476" s="19" t="s">
        <v>442</v>
      </c>
      <c r="BM476" s="206" t="s">
        <v>1852</v>
      </c>
    </row>
    <row r="477" spans="1:65" s="15" customFormat="1" ht="10">
      <c r="B477" s="233"/>
      <c r="C477" s="234"/>
      <c r="D477" s="208" t="s">
        <v>272</v>
      </c>
      <c r="E477" s="235" t="s">
        <v>44</v>
      </c>
      <c r="F477" s="236" t="s">
        <v>6458</v>
      </c>
      <c r="G477" s="234"/>
      <c r="H477" s="237">
        <v>65</v>
      </c>
      <c r="I477" s="238"/>
      <c r="J477" s="234"/>
      <c r="K477" s="234"/>
      <c r="L477" s="239"/>
      <c r="M477" s="240"/>
      <c r="N477" s="241"/>
      <c r="O477" s="241"/>
      <c r="P477" s="241"/>
      <c r="Q477" s="241"/>
      <c r="R477" s="241"/>
      <c r="S477" s="241"/>
      <c r="T477" s="242"/>
      <c r="AT477" s="243" t="s">
        <v>272</v>
      </c>
      <c r="AU477" s="243" t="s">
        <v>91</v>
      </c>
      <c r="AV477" s="15" t="s">
        <v>91</v>
      </c>
      <c r="AW477" s="15" t="s">
        <v>38</v>
      </c>
      <c r="AX477" s="15" t="s">
        <v>82</v>
      </c>
      <c r="AY477" s="243" t="s">
        <v>262</v>
      </c>
    </row>
    <row r="478" spans="1:65" s="16" customFormat="1" ht="10">
      <c r="B478" s="244"/>
      <c r="C478" s="245"/>
      <c r="D478" s="208" t="s">
        <v>272</v>
      </c>
      <c r="E478" s="246" t="s">
        <v>44</v>
      </c>
      <c r="F478" s="247" t="s">
        <v>291</v>
      </c>
      <c r="G478" s="245"/>
      <c r="H478" s="248">
        <v>65</v>
      </c>
      <c r="I478" s="249"/>
      <c r="J478" s="245"/>
      <c r="K478" s="245"/>
      <c r="L478" s="250"/>
      <c r="M478" s="251"/>
      <c r="N478" s="252"/>
      <c r="O478" s="252"/>
      <c r="P478" s="252"/>
      <c r="Q478" s="252"/>
      <c r="R478" s="252"/>
      <c r="S478" s="252"/>
      <c r="T478" s="253"/>
      <c r="AT478" s="254" t="s">
        <v>272</v>
      </c>
      <c r="AU478" s="254" t="s">
        <v>91</v>
      </c>
      <c r="AV478" s="16" t="s">
        <v>104</v>
      </c>
      <c r="AW478" s="16" t="s">
        <v>38</v>
      </c>
      <c r="AX478" s="16" t="s">
        <v>89</v>
      </c>
      <c r="AY478" s="254" t="s">
        <v>262</v>
      </c>
    </row>
    <row r="479" spans="1:65" s="2" customFormat="1" ht="16.5" customHeight="1">
      <c r="A479" s="37"/>
      <c r="B479" s="38"/>
      <c r="C479" s="195" t="s">
        <v>1168</v>
      </c>
      <c r="D479" s="195" t="s">
        <v>264</v>
      </c>
      <c r="E479" s="196" t="s">
        <v>6461</v>
      </c>
      <c r="F479" s="197" t="s">
        <v>6462</v>
      </c>
      <c r="G479" s="198" t="s">
        <v>518</v>
      </c>
      <c r="H479" s="199">
        <v>41</v>
      </c>
      <c r="I479" s="200"/>
      <c r="J479" s="201">
        <f>ROUND(I479*H479,2)</f>
        <v>0</v>
      </c>
      <c r="K479" s="197" t="s">
        <v>268</v>
      </c>
      <c r="L479" s="42"/>
      <c r="M479" s="202" t="s">
        <v>44</v>
      </c>
      <c r="N479" s="203" t="s">
        <v>53</v>
      </c>
      <c r="O479" s="67"/>
      <c r="P479" s="204">
        <f>O479*H479</f>
        <v>0</v>
      </c>
      <c r="Q479" s="204">
        <v>0</v>
      </c>
      <c r="R479" s="204">
        <f>Q479*H479</f>
        <v>0</v>
      </c>
      <c r="S479" s="204">
        <v>0</v>
      </c>
      <c r="T479" s="205">
        <f>S479*H479</f>
        <v>0</v>
      </c>
      <c r="U479" s="37"/>
      <c r="V479" s="37"/>
      <c r="W479" s="37"/>
      <c r="X479" s="37"/>
      <c r="Y479" s="37"/>
      <c r="Z479" s="37"/>
      <c r="AA479" s="37"/>
      <c r="AB479" s="37"/>
      <c r="AC479" s="37"/>
      <c r="AD479" s="37"/>
      <c r="AE479" s="37"/>
      <c r="AR479" s="206" t="s">
        <v>442</v>
      </c>
      <c r="AT479" s="206" t="s">
        <v>264</v>
      </c>
      <c r="AU479" s="206" t="s">
        <v>91</v>
      </c>
      <c r="AY479" s="19" t="s">
        <v>262</v>
      </c>
      <c r="BE479" s="207">
        <f>IF(N479="základní",J479,0)</f>
        <v>0</v>
      </c>
      <c r="BF479" s="207">
        <f>IF(N479="snížená",J479,0)</f>
        <v>0</v>
      </c>
      <c r="BG479" s="207">
        <f>IF(N479="zákl. přenesená",J479,0)</f>
        <v>0</v>
      </c>
      <c r="BH479" s="207">
        <f>IF(N479="sníž. přenesená",J479,0)</f>
        <v>0</v>
      </c>
      <c r="BI479" s="207">
        <f>IF(N479="nulová",J479,0)</f>
        <v>0</v>
      </c>
      <c r="BJ479" s="19" t="s">
        <v>89</v>
      </c>
      <c r="BK479" s="207">
        <f>ROUND(I479*H479,2)</f>
        <v>0</v>
      </c>
      <c r="BL479" s="19" t="s">
        <v>442</v>
      </c>
      <c r="BM479" s="206" t="s">
        <v>1862</v>
      </c>
    </row>
    <row r="480" spans="1:65" s="2" customFormat="1" ht="36">
      <c r="A480" s="37"/>
      <c r="B480" s="38"/>
      <c r="C480" s="39"/>
      <c r="D480" s="208" t="s">
        <v>270</v>
      </c>
      <c r="E480" s="39"/>
      <c r="F480" s="209" t="s">
        <v>6457</v>
      </c>
      <c r="G480" s="39"/>
      <c r="H480" s="39"/>
      <c r="I480" s="118"/>
      <c r="J480" s="39"/>
      <c r="K480" s="39"/>
      <c r="L480" s="42"/>
      <c r="M480" s="210"/>
      <c r="N480" s="211"/>
      <c r="O480" s="67"/>
      <c r="P480" s="67"/>
      <c r="Q480" s="67"/>
      <c r="R480" s="67"/>
      <c r="S480" s="67"/>
      <c r="T480" s="68"/>
      <c r="U480" s="37"/>
      <c r="V480" s="37"/>
      <c r="W480" s="37"/>
      <c r="X480" s="37"/>
      <c r="Y480" s="37"/>
      <c r="Z480" s="37"/>
      <c r="AA480" s="37"/>
      <c r="AB480" s="37"/>
      <c r="AC480" s="37"/>
      <c r="AD480" s="37"/>
      <c r="AE480" s="37"/>
      <c r="AT480" s="19" t="s">
        <v>270</v>
      </c>
      <c r="AU480" s="19" t="s">
        <v>91</v>
      </c>
    </row>
    <row r="481" spans="1:65" s="15" customFormat="1" ht="10">
      <c r="B481" s="233"/>
      <c r="C481" s="234"/>
      <c r="D481" s="208" t="s">
        <v>272</v>
      </c>
      <c r="E481" s="235" t="s">
        <v>44</v>
      </c>
      <c r="F481" s="236" t="s">
        <v>6463</v>
      </c>
      <c r="G481" s="234"/>
      <c r="H481" s="237">
        <v>19</v>
      </c>
      <c r="I481" s="238"/>
      <c r="J481" s="234"/>
      <c r="K481" s="234"/>
      <c r="L481" s="239"/>
      <c r="M481" s="240"/>
      <c r="N481" s="241"/>
      <c r="O481" s="241"/>
      <c r="P481" s="241"/>
      <c r="Q481" s="241"/>
      <c r="R481" s="241"/>
      <c r="S481" s="241"/>
      <c r="T481" s="242"/>
      <c r="AT481" s="243" t="s">
        <v>272</v>
      </c>
      <c r="AU481" s="243" t="s">
        <v>91</v>
      </c>
      <c r="AV481" s="15" t="s">
        <v>91</v>
      </c>
      <c r="AW481" s="15" t="s">
        <v>38</v>
      </c>
      <c r="AX481" s="15" t="s">
        <v>82</v>
      </c>
      <c r="AY481" s="243" t="s">
        <v>262</v>
      </c>
    </row>
    <row r="482" spans="1:65" s="15" customFormat="1" ht="10">
      <c r="B482" s="233"/>
      <c r="C482" s="234"/>
      <c r="D482" s="208" t="s">
        <v>272</v>
      </c>
      <c r="E482" s="235" t="s">
        <v>44</v>
      </c>
      <c r="F482" s="236" t="s">
        <v>6464</v>
      </c>
      <c r="G482" s="234"/>
      <c r="H482" s="237">
        <v>5</v>
      </c>
      <c r="I482" s="238"/>
      <c r="J482" s="234"/>
      <c r="K482" s="234"/>
      <c r="L482" s="239"/>
      <c r="M482" s="240"/>
      <c r="N482" s="241"/>
      <c r="O482" s="241"/>
      <c r="P482" s="241"/>
      <c r="Q482" s="241"/>
      <c r="R482" s="241"/>
      <c r="S482" s="241"/>
      <c r="T482" s="242"/>
      <c r="AT482" s="243" t="s">
        <v>272</v>
      </c>
      <c r="AU482" s="243" t="s">
        <v>91</v>
      </c>
      <c r="AV482" s="15" t="s">
        <v>91</v>
      </c>
      <c r="AW482" s="15" t="s">
        <v>38</v>
      </c>
      <c r="AX482" s="15" t="s">
        <v>82</v>
      </c>
      <c r="AY482" s="243" t="s">
        <v>262</v>
      </c>
    </row>
    <row r="483" spans="1:65" s="15" customFormat="1" ht="10">
      <c r="B483" s="233"/>
      <c r="C483" s="234"/>
      <c r="D483" s="208" t="s">
        <v>272</v>
      </c>
      <c r="E483" s="235" t="s">
        <v>44</v>
      </c>
      <c r="F483" s="236" t="s">
        <v>6465</v>
      </c>
      <c r="G483" s="234"/>
      <c r="H483" s="237">
        <v>10</v>
      </c>
      <c r="I483" s="238"/>
      <c r="J483" s="234"/>
      <c r="K483" s="234"/>
      <c r="L483" s="239"/>
      <c r="M483" s="240"/>
      <c r="N483" s="241"/>
      <c r="O483" s="241"/>
      <c r="P483" s="241"/>
      <c r="Q483" s="241"/>
      <c r="R483" s="241"/>
      <c r="S483" s="241"/>
      <c r="T483" s="242"/>
      <c r="AT483" s="243" t="s">
        <v>272</v>
      </c>
      <c r="AU483" s="243" t="s">
        <v>91</v>
      </c>
      <c r="AV483" s="15" t="s">
        <v>91</v>
      </c>
      <c r="AW483" s="15" t="s">
        <v>38</v>
      </c>
      <c r="AX483" s="15" t="s">
        <v>82</v>
      </c>
      <c r="AY483" s="243" t="s">
        <v>262</v>
      </c>
    </row>
    <row r="484" spans="1:65" s="15" customFormat="1" ht="10">
      <c r="B484" s="233"/>
      <c r="C484" s="234"/>
      <c r="D484" s="208" t="s">
        <v>272</v>
      </c>
      <c r="E484" s="235" t="s">
        <v>44</v>
      </c>
      <c r="F484" s="236" t="s">
        <v>6466</v>
      </c>
      <c r="G484" s="234"/>
      <c r="H484" s="237">
        <v>7</v>
      </c>
      <c r="I484" s="238"/>
      <c r="J484" s="234"/>
      <c r="K484" s="234"/>
      <c r="L484" s="239"/>
      <c r="M484" s="240"/>
      <c r="N484" s="241"/>
      <c r="O484" s="241"/>
      <c r="P484" s="241"/>
      <c r="Q484" s="241"/>
      <c r="R484" s="241"/>
      <c r="S484" s="241"/>
      <c r="T484" s="242"/>
      <c r="AT484" s="243" t="s">
        <v>272</v>
      </c>
      <c r="AU484" s="243" t="s">
        <v>91</v>
      </c>
      <c r="AV484" s="15" t="s">
        <v>91</v>
      </c>
      <c r="AW484" s="15" t="s">
        <v>38</v>
      </c>
      <c r="AX484" s="15" t="s">
        <v>82</v>
      </c>
      <c r="AY484" s="243" t="s">
        <v>262</v>
      </c>
    </row>
    <row r="485" spans="1:65" s="16" customFormat="1" ht="10">
      <c r="B485" s="244"/>
      <c r="C485" s="245"/>
      <c r="D485" s="208" t="s">
        <v>272</v>
      </c>
      <c r="E485" s="246" t="s">
        <v>44</v>
      </c>
      <c r="F485" s="247" t="s">
        <v>291</v>
      </c>
      <c r="G485" s="245"/>
      <c r="H485" s="248">
        <v>41</v>
      </c>
      <c r="I485" s="249"/>
      <c r="J485" s="245"/>
      <c r="K485" s="245"/>
      <c r="L485" s="250"/>
      <c r="M485" s="251"/>
      <c r="N485" s="252"/>
      <c r="O485" s="252"/>
      <c r="P485" s="252"/>
      <c r="Q485" s="252"/>
      <c r="R485" s="252"/>
      <c r="S485" s="252"/>
      <c r="T485" s="253"/>
      <c r="AT485" s="254" t="s">
        <v>272</v>
      </c>
      <c r="AU485" s="254" t="s">
        <v>91</v>
      </c>
      <c r="AV485" s="16" t="s">
        <v>104</v>
      </c>
      <c r="AW485" s="16" t="s">
        <v>38</v>
      </c>
      <c r="AX485" s="16" t="s">
        <v>89</v>
      </c>
      <c r="AY485" s="254" t="s">
        <v>262</v>
      </c>
    </row>
    <row r="486" spans="1:65" s="2" customFormat="1" ht="16.5" customHeight="1">
      <c r="A486" s="37"/>
      <c r="B486" s="38"/>
      <c r="C486" s="195" t="s">
        <v>1172</v>
      </c>
      <c r="D486" s="195" t="s">
        <v>264</v>
      </c>
      <c r="E486" s="196" t="s">
        <v>6467</v>
      </c>
      <c r="F486" s="197" t="s">
        <v>6468</v>
      </c>
      <c r="G486" s="198" t="s">
        <v>518</v>
      </c>
      <c r="H486" s="199">
        <v>30</v>
      </c>
      <c r="I486" s="200"/>
      <c r="J486" s="201">
        <f>ROUND(I486*H486,2)</f>
        <v>0</v>
      </c>
      <c r="K486" s="197" t="s">
        <v>268</v>
      </c>
      <c r="L486" s="42"/>
      <c r="M486" s="202" t="s">
        <v>44</v>
      </c>
      <c r="N486" s="203" t="s">
        <v>53</v>
      </c>
      <c r="O486" s="67"/>
      <c r="P486" s="204">
        <f>O486*H486</f>
        <v>0</v>
      </c>
      <c r="Q486" s="204">
        <v>0</v>
      </c>
      <c r="R486" s="204">
        <f>Q486*H486</f>
        <v>0</v>
      </c>
      <c r="S486" s="204">
        <v>0</v>
      </c>
      <c r="T486" s="205">
        <f>S486*H486</f>
        <v>0</v>
      </c>
      <c r="U486" s="37"/>
      <c r="V486" s="37"/>
      <c r="W486" s="37"/>
      <c r="X486" s="37"/>
      <c r="Y486" s="37"/>
      <c r="Z486" s="37"/>
      <c r="AA486" s="37"/>
      <c r="AB486" s="37"/>
      <c r="AC486" s="37"/>
      <c r="AD486" s="37"/>
      <c r="AE486" s="37"/>
      <c r="AR486" s="206" t="s">
        <v>442</v>
      </c>
      <c r="AT486" s="206" t="s">
        <v>264</v>
      </c>
      <c r="AU486" s="206" t="s">
        <v>91</v>
      </c>
      <c r="AY486" s="19" t="s">
        <v>262</v>
      </c>
      <c r="BE486" s="207">
        <f>IF(N486="základní",J486,0)</f>
        <v>0</v>
      </c>
      <c r="BF486" s="207">
        <f>IF(N486="snížená",J486,0)</f>
        <v>0</v>
      </c>
      <c r="BG486" s="207">
        <f>IF(N486="zákl. přenesená",J486,0)</f>
        <v>0</v>
      </c>
      <c r="BH486" s="207">
        <f>IF(N486="sníž. přenesená",J486,0)</f>
        <v>0</v>
      </c>
      <c r="BI486" s="207">
        <f>IF(N486="nulová",J486,0)</f>
        <v>0</v>
      </c>
      <c r="BJ486" s="19" t="s">
        <v>89</v>
      </c>
      <c r="BK486" s="207">
        <f>ROUND(I486*H486,2)</f>
        <v>0</v>
      </c>
      <c r="BL486" s="19" t="s">
        <v>442</v>
      </c>
      <c r="BM486" s="206" t="s">
        <v>1882</v>
      </c>
    </row>
    <row r="487" spans="1:65" s="2" customFormat="1" ht="36">
      <c r="A487" s="37"/>
      <c r="B487" s="38"/>
      <c r="C487" s="39"/>
      <c r="D487" s="208" t="s">
        <v>270</v>
      </c>
      <c r="E487" s="39"/>
      <c r="F487" s="209" t="s">
        <v>6457</v>
      </c>
      <c r="G487" s="39"/>
      <c r="H487" s="39"/>
      <c r="I487" s="118"/>
      <c r="J487" s="39"/>
      <c r="K487" s="39"/>
      <c r="L487" s="42"/>
      <c r="M487" s="210"/>
      <c r="N487" s="211"/>
      <c r="O487" s="67"/>
      <c r="P487" s="67"/>
      <c r="Q487" s="67"/>
      <c r="R487" s="67"/>
      <c r="S487" s="67"/>
      <c r="T487" s="68"/>
      <c r="U487" s="37"/>
      <c r="V487" s="37"/>
      <c r="W487" s="37"/>
      <c r="X487" s="37"/>
      <c r="Y487" s="37"/>
      <c r="Z487" s="37"/>
      <c r="AA487" s="37"/>
      <c r="AB487" s="37"/>
      <c r="AC487" s="37"/>
      <c r="AD487" s="37"/>
      <c r="AE487" s="37"/>
      <c r="AT487" s="19" t="s">
        <v>270</v>
      </c>
      <c r="AU487" s="19" t="s">
        <v>91</v>
      </c>
    </row>
    <row r="488" spans="1:65" s="15" customFormat="1" ht="10">
      <c r="B488" s="233"/>
      <c r="C488" s="234"/>
      <c r="D488" s="208" t="s">
        <v>272</v>
      </c>
      <c r="E488" s="235" t="s">
        <v>44</v>
      </c>
      <c r="F488" s="236" t="s">
        <v>6469</v>
      </c>
      <c r="G488" s="234"/>
      <c r="H488" s="237">
        <v>20</v>
      </c>
      <c r="I488" s="238"/>
      <c r="J488" s="234"/>
      <c r="K488" s="234"/>
      <c r="L488" s="239"/>
      <c r="M488" s="240"/>
      <c r="N488" s="241"/>
      <c r="O488" s="241"/>
      <c r="P488" s="241"/>
      <c r="Q488" s="241"/>
      <c r="R488" s="241"/>
      <c r="S488" s="241"/>
      <c r="T488" s="242"/>
      <c r="AT488" s="243" t="s">
        <v>272</v>
      </c>
      <c r="AU488" s="243" t="s">
        <v>91</v>
      </c>
      <c r="AV488" s="15" t="s">
        <v>91</v>
      </c>
      <c r="AW488" s="15" t="s">
        <v>38</v>
      </c>
      <c r="AX488" s="15" t="s">
        <v>82</v>
      </c>
      <c r="AY488" s="243" t="s">
        <v>262</v>
      </c>
    </row>
    <row r="489" spans="1:65" s="15" customFormat="1" ht="10">
      <c r="B489" s="233"/>
      <c r="C489" s="234"/>
      <c r="D489" s="208" t="s">
        <v>272</v>
      </c>
      <c r="E489" s="235" t="s">
        <v>44</v>
      </c>
      <c r="F489" s="236" t="s">
        <v>6470</v>
      </c>
      <c r="G489" s="234"/>
      <c r="H489" s="237">
        <v>5</v>
      </c>
      <c r="I489" s="238"/>
      <c r="J489" s="234"/>
      <c r="K489" s="234"/>
      <c r="L489" s="239"/>
      <c r="M489" s="240"/>
      <c r="N489" s="241"/>
      <c r="O489" s="241"/>
      <c r="P489" s="241"/>
      <c r="Q489" s="241"/>
      <c r="R489" s="241"/>
      <c r="S489" s="241"/>
      <c r="T489" s="242"/>
      <c r="AT489" s="243" t="s">
        <v>272</v>
      </c>
      <c r="AU489" s="243" t="s">
        <v>91</v>
      </c>
      <c r="AV489" s="15" t="s">
        <v>91</v>
      </c>
      <c r="AW489" s="15" t="s">
        <v>38</v>
      </c>
      <c r="AX489" s="15" t="s">
        <v>82</v>
      </c>
      <c r="AY489" s="243" t="s">
        <v>262</v>
      </c>
    </row>
    <row r="490" spans="1:65" s="15" customFormat="1" ht="10">
      <c r="B490" s="233"/>
      <c r="C490" s="234"/>
      <c r="D490" s="208" t="s">
        <v>272</v>
      </c>
      <c r="E490" s="235" t="s">
        <v>44</v>
      </c>
      <c r="F490" s="236" t="s">
        <v>6471</v>
      </c>
      <c r="G490" s="234"/>
      <c r="H490" s="237">
        <v>5</v>
      </c>
      <c r="I490" s="238"/>
      <c r="J490" s="234"/>
      <c r="K490" s="234"/>
      <c r="L490" s="239"/>
      <c r="M490" s="240"/>
      <c r="N490" s="241"/>
      <c r="O490" s="241"/>
      <c r="P490" s="241"/>
      <c r="Q490" s="241"/>
      <c r="R490" s="241"/>
      <c r="S490" s="241"/>
      <c r="T490" s="242"/>
      <c r="AT490" s="243" t="s">
        <v>272</v>
      </c>
      <c r="AU490" s="243" t="s">
        <v>91</v>
      </c>
      <c r="AV490" s="15" t="s">
        <v>91</v>
      </c>
      <c r="AW490" s="15" t="s">
        <v>38</v>
      </c>
      <c r="AX490" s="15" t="s">
        <v>82</v>
      </c>
      <c r="AY490" s="243" t="s">
        <v>262</v>
      </c>
    </row>
    <row r="491" spans="1:65" s="16" customFormat="1" ht="10">
      <c r="B491" s="244"/>
      <c r="C491" s="245"/>
      <c r="D491" s="208" t="s">
        <v>272</v>
      </c>
      <c r="E491" s="246" t="s">
        <v>44</v>
      </c>
      <c r="F491" s="247" t="s">
        <v>291</v>
      </c>
      <c r="G491" s="245"/>
      <c r="H491" s="248">
        <v>30</v>
      </c>
      <c r="I491" s="249"/>
      <c r="J491" s="245"/>
      <c r="K491" s="245"/>
      <c r="L491" s="250"/>
      <c r="M491" s="251"/>
      <c r="N491" s="252"/>
      <c r="O491" s="252"/>
      <c r="P491" s="252"/>
      <c r="Q491" s="252"/>
      <c r="R491" s="252"/>
      <c r="S491" s="252"/>
      <c r="T491" s="253"/>
      <c r="AT491" s="254" t="s">
        <v>272</v>
      </c>
      <c r="AU491" s="254" t="s">
        <v>91</v>
      </c>
      <c r="AV491" s="16" t="s">
        <v>104</v>
      </c>
      <c r="AW491" s="16" t="s">
        <v>38</v>
      </c>
      <c r="AX491" s="16" t="s">
        <v>89</v>
      </c>
      <c r="AY491" s="254" t="s">
        <v>262</v>
      </c>
    </row>
    <row r="492" spans="1:65" s="2" customFormat="1" ht="16.5" customHeight="1">
      <c r="A492" s="37"/>
      <c r="B492" s="38"/>
      <c r="C492" s="195" t="s">
        <v>1176</v>
      </c>
      <c r="D492" s="195" t="s">
        <v>264</v>
      </c>
      <c r="E492" s="196" t="s">
        <v>6472</v>
      </c>
      <c r="F492" s="197" t="s">
        <v>6473</v>
      </c>
      <c r="G492" s="198" t="s">
        <v>518</v>
      </c>
      <c r="H492" s="199">
        <v>2</v>
      </c>
      <c r="I492" s="200"/>
      <c r="J492" s="201">
        <f>ROUND(I492*H492,2)</f>
        <v>0</v>
      </c>
      <c r="K492" s="197" t="s">
        <v>268</v>
      </c>
      <c r="L492" s="42"/>
      <c r="M492" s="202" t="s">
        <v>44</v>
      </c>
      <c r="N492" s="203" t="s">
        <v>53</v>
      </c>
      <c r="O492" s="67"/>
      <c r="P492" s="204">
        <f>O492*H492</f>
        <v>0</v>
      </c>
      <c r="Q492" s="204">
        <v>7.7481E-3</v>
      </c>
      <c r="R492" s="204">
        <f>Q492*H492</f>
        <v>1.54962E-2</v>
      </c>
      <c r="S492" s="204">
        <v>0</v>
      </c>
      <c r="T492" s="205">
        <f>S492*H492</f>
        <v>0</v>
      </c>
      <c r="U492" s="37"/>
      <c r="V492" s="37"/>
      <c r="W492" s="37"/>
      <c r="X492" s="37"/>
      <c r="Y492" s="37"/>
      <c r="Z492" s="37"/>
      <c r="AA492" s="37"/>
      <c r="AB492" s="37"/>
      <c r="AC492" s="37"/>
      <c r="AD492" s="37"/>
      <c r="AE492" s="37"/>
      <c r="AR492" s="206" t="s">
        <v>442</v>
      </c>
      <c r="AT492" s="206" t="s">
        <v>264</v>
      </c>
      <c r="AU492" s="206" t="s">
        <v>91</v>
      </c>
      <c r="AY492" s="19" t="s">
        <v>262</v>
      </c>
      <c r="BE492" s="207">
        <f>IF(N492="základní",J492,0)</f>
        <v>0</v>
      </c>
      <c r="BF492" s="207">
        <f>IF(N492="snížená",J492,0)</f>
        <v>0</v>
      </c>
      <c r="BG492" s="207">
        <f>IF(N492="zákl. přenesená",J492,0)</f>
        <v>0</v>
      </c>
      <c r="BH492" s="207">
        <f>IF(N492="sníž. přenesená",J492,0)</f>
        <v>0</v>
      </c>
      <c r="BI492" s="207">
        <f>IF(N492="nulová",J492,0)</f>
        <v>0</v>
      </c>
      <c r="BJ492" s="19" t="s">
        <v>89</v>
      </c>
      <c r="BK492" s="207">
        <f>ROUND(I492*H492,2)</f>
        <v>0</v>
      </c>
      <c r="BL492" s="19" t="s">
        <v>442</v>
      </c>
      <c r="BM492" s="206" t="s">
        <v>1891</v>
      </c>
    </row>
    <row r="493" spans="1:65" s="15" customFormat="1" ht="10">
      <c r="B493" s="233"/>
      <c r="C493" s="234"/>
      <c r="D493" s="208" t="s">
        <v>272</v>
      </c>
      <c r="E493" s="235" t="s">
        <v>44</v>
      </c>
      <c r="F493" s="236" t="s">
        <v>6474</v>
      </c>
      <c r="G493" s="234"/>
      <c r="H493" s="237">
        <v>1</v>
      </c>
      <c r="I493" s="238"/>
      <c r="J493" s="234"/>
      <c r="K493" s="234"/>
      <c r="L493" s="239"/>
      <c r="M493" s="240"/>
      <c r="N493" s="241"/>
      <c r="O493" s="241"/>
      <c r="P493" s="241"/>
      <c r="Q493" s="241"/>
      <c r="R493" s="241"/>
      <c r="S493" s="241"/>
      <c r="T493" s="242"/>
      <c r="AT493" s="243" t="s">
        <v>272</v>
      </c>
      <c r="AU493" s="243" t="s">
        <v>91</v>
      </c>
      <c r="AV493" s="15" t="s">
        <v>91</v>
      </c>
      <c r="AW493" s="15" t="s">
        <v>38</v>
      </c>
      <c r="AX493" s="15" t="s">
        <v>82</v>
      </c>
      <c r="AY493" s="243" t="s">
        <v>262</v>
      </c>
    </row>
    <row r="494" spans="1:65" s="15" customFormat="1" ht="10">
      <c r="B494" s="233"/>
      <c r="C494" s="234"/>
      <c r="D494" s="208" t="s">
        <v>272</v>
      </c>
      <c r="E494" s="235" t="s">
        <v>44</v>
      </c>
      <c r="F494" s="236" t="s">
        <v>6288</v>
      </c>
      <c r="G494" s="234"/>
      <c r="H494" s="237">
        <v>1</v>
      </c>
      <c r="I494" s="238"/>
      <c r="J494" s="234"/>
      <c r="K494" s="234"/>
      <c r="L494" s="239"/>
      <c r="M494" s="240"/>
      <c r="N494" s="241"/>
      <c r="O494" s="241"/>
      <c r="P494" s="241"/>
      <c r="Q494" s="241"/>
      <c r="R494" s="241"/>
      <c r="S494" s="241"/>
      <c r="T494" s="242"/>
      <c r="AT494" s="243" t="s">
        <v>272</v>
      </c>
      <c r="AU494" s="243" t="s">
        <v>91</v>
      </c>
      <c r="AV494" s="15" t="s">
        <v>91</v>
      </c>
      <c r="AW494" s="15" t="s">
        <v>38</v>
      </c>
      <c r="AX494" s="15" t="s">
        <v>82</v>
      </c>
      <c r="AY494" s="243" t="s">
        <v>262</v>
      </c>
    </row>
    <row r="495" spans="1:65" s="16" customFormat="1" ht="10">
      <c r="B495" s="244"/>
      <c r="C495" s="245"/>
      <c r="D495" s="208" t="s">
        <v>272</v>
      </c>
      <c r="E495" s="246" t="s">
        <v>44</v>
      </c>
      <c r="F495" s="247" t="s">
        <v>291</v>
      </c>
      <c r="G495" s="245"/>
      <c r="H495" s="248">
        <v>2</v>
      </c>
      <c r="I495" s="249"/>
      <c r="J495" s="245"/>
      <c r="K495" s="245"/>
      <c r="L495" s="250"/>
      <c r="M495" s="251"/>
      <c r="N495" s="252"/>
      <c r="O495" s="252"/>
      <c r="P495" s="252"/>
      <c r="Q495" s="252"/>
      <c r="R495" s="252"/>
      <c r="S495" s="252"/>
      <c r="T495" s="253"/>
      <c r="AT495" s="254" t="s">
        <v>272</v>
      </c>
      <c r="AU495" s="254" t="s">
        <v>91</v>
      </c>
      <c r="AV495" s="16" t="s">
        <v>104</v>
      </c>
      <c r="AW495" s="16" t="s">
        <v>38</v>
      </c>
      <c r="AX495" s="16" t="s">
        <v>89</v>
      </c>
      <c r="AY495" s="254" t="s">
        <v>262</v>
      </c>
    </row>
    <row r="496" spans="1:65" s="2" customFormat="1" ht="21.75" customHeight="1">
      <c r="A496" s="37"/>
      <c r="B496" s="38"/>
      <c r="C496" s="195" t="s">
        <v>1180</v>
      </c>
      <c r="D496" s="195" t="s">
        <v>264</v>
      </c>
      <c r="E496" s="196" t="s">
        <v>2003</v>
      </c>
      <c r="F496" s="197" t="s">
        <v>2004</v>
      </c>
      <c r="G496" s="198" t="s">
        <v>406</v>
      </c>
      <c r="H496" s="199">
        <v>0.95199999999999996</v>
      </c>
      <c r="I496" s="200"/>
      <c r="J496" s="201">
        <f>ROUND(I496*H496,2)</f>
        <v>0</v>
      </c>
      <c r="K496" s="197" t="s">
        <v>268</v>
      </c>
      <c r="L496" s="42"/>
      <c r="M496" s="202" t="s">
        <v>44</v>
      </c>
      <c r="N496" s="203" t="s">
        <v>53</v>
      </c>
      <c r="O496" s="67"/>
      <c r="P496" s="204">
        <f>O496*H496</f>
        <v>0</v>
      </c>
      <c r="Q496" s="204">
        <v>0</v>
      </c>
      <c r="R496" s="204">
        <f>Q496*H496</f>
        <v>0</v>
      </c>
      <c r="S496" s="204">
        <v>0</v>
      </c>
      <c r="T496" s="205">
        <f>S496*H496</f>
        <v>0</v>
      </c>
      <c r="U496" s="37"/>
      <c r="V496" s="37"/>
      <c r="W496" s="37"/>
      <c r="X496" s="37"/>
      <c r="Y496" s="37"/>
      <c r="Z496" s="37"/>
      <c r="AA496" s="37"/>
      <c r="AB496" s="37"/>
      <c r="AC496" s="37"/>
      <c r="AD496" s="37"/>
      <c r="AE496" s="37"/>
      <c r="AR496" s="206" t="s">
        <v>442</v>
      </c>
      <c r="AT496" s="206" t="s">
        <v>264</v>
      </c>
      <c r="AU496" s="206" t="s">
        <v>91</v>
      </c>
      <c r="AY496" s="19" t="s">
        <v>262</v>
      </c>
      <c r="BE496" s="207">
        <f>IF(N496="základní",J496,0)</f>
        <v>0</v>
      </c>
      <c r="BF496" s="207">
        <f>IF(N496="snížená",J496,0)</f>
        <v>0</v>
      </c>
      <c r="BG496" s="207">
        <f>IF(N496="zákl. přenesená",J496,0)</f>
        <v>0</v>
      </c>
      <c r="BH496" s="207">
        <f>IF(N496="sníž. přenesená",J496,0)</f>
        <v>0</v>
      </c>
      <c r="BI496" s="207">
        <f>IF(N496="nulová",J496,0)</f>
        <v>0</v>
      </c>
      <c r="BJ496" s="19" t="s">
        <v>89</v>
      </c>
      <c r="BK496" s="207">
        <f>ROUND(I496*H496,2)</f>
        <v>0</v>
      </c>
      <c r="BL496" s="19" t="s">
        <v>442</v>
      </c>
      <c r="BM496" s="206" t="s">
        <v>1899</v>
      </c>
    </row>
    <row r="497" spans="1:65" s="2" customFormat="1" ht="72">
      <c r="A497" s="37"/>
      <c r="B497" s="38"/>
      <c r="C497" s="39"/>
      <c r="D497" s="208" t="s">
        <v>270</v>
      </c>
      <c r="E497" s="39"/>
      <c r="F497" s="209" t="s">
        <v>1695</v>
      </c>
      <c r="G497" s="39"/>
      <c r="H497" s="39"/>
      <c r="I497" s="118"/>
      <c r="J497" s="39"/>
      <c r="K497" s="39"/>
      <c r="L497" s="42"/>
      <c r="M497" s="210"/>
      <c r="N497" s="211"/>
      <c r="O497" s="67"/>
      <c r="P497" s="67"/>
      <c r="Q497" s="67"/>
      <c r="R497" s="67"/>
      <c r="S497" s="67"/>
      <c r="T497" s="68"/>
      <c r="U497" s="37"/>
      <c r="V497" s="37"/>
      <c r="W497" s="37"/>
      <c r="X497" s="37"/>
      <c r="Y497" s="37"/>
      <c r="Z497" s="37"/>
      <c r="AA497" s="37"/>
      <c r="AB497" s="37"/>
      <c r="AC497" s="37"/>
      <c r="AD497" s="37"/>
      <c r="AE497" s="37"/>
      <c r="AT497" s="19" t="s">
        <v>270</v>
      </c>
      <c r="AU497" s="19" t="s">
        <v>91</v>
      </c>
    </row>
    <row r="498" spans="1:65" s="12" customFormat="1" ht="22.75" customHeight="1">
      <c r="B498" s="179"/>
      <c r="C498" s="180"/>
      <c r="D498" s="181" t="s">
        <v>81</v>
      </c>
      <c r="E498" s="193" t="s">
        <v>6475</v>
      </c>
      <c r="F498" s="193" t="s">
        <v>6476</v>
      </c>
      <c r="G498" s="180"/>
      <c r="H498" s="180"/>
      <c r="I498" s="183"/>
      <c r="J498" s="194">
        <f>BK498</f>
        <v>0</v>
      </c>
      <c r="K498" s="180"/>
      <c r="L498" s="185"/>
      <c r="M498" s="186"/>
      <c r="N498" s="187"/>
      <c r="O498" s="187"/>
      <c r="P498" s="188">
        <f>SUM(P499:P686)</f>
        <v>0</v>
      </c>
      <c r="Q498" s="187"/>
      <c r="R498" s="188">
        <f>SUM(R499:R686)</f>
        <v>1.7267876070999999</v>
      </c>
      <c r="S498" s="187"/>
      <c r="T498" s="189">
        <f>SUM(T499:T686)</f>
        <v>0</v>
      </c>
      <c r="AR498" s="190" t="s">
        <v>91</v>
      </c>
      <c r="AT498" s="191" t="s">
        <v>81</v>
      </c>
      <c r="AU498" s="191" t="s">
        <v>89</v>
      </c>
      <c r="AY498" s="190" t="s">
        <v>262</v>
      </c>
      <c r="BK498" s="192">
        <f>SUM(BK499:BK686)</f>
        <v>0</v>
      </c>
    </row>
    <row r="499" spans="1:65" s="2" customFormat="1" ht="16.5" customHeight="1">
      <c r="A499" s="37"/>
      <c r="B499" s="38"/>
      <c r="C499" s="195" t="s">
        <v>1189</v>
      </c>
      <c r="D499" s="195" t="s">
        <v>264</v>
      </c>
      <c r="E499" s="196" t="s">
        <v>6477</v>
      </c>
      <c r="F499" s="197" t="s">
        <v>6478</v>
      </c>
      <c r="G499" s="198" t="s">
        <v>590</v>
      </c>
      <c r="H499" s="199">
        <v>40.6</v>
      </c>
      <c r="I499" s="200"/>
      <c r="J499" s="201">
        <f>ROUND(I499*H499,2)</f>
        <v>0</v>
      </c>
      <c r="K499" s="197" t="s">
        <v>268</v>
      </c>
      <c r="L499" s="42"/>
      <c r="M499" s="202" t="s">
        <v>44</v>
      </c>
      <c r="N499" s="203" t="s">
        <v>53</v>
      </c>
      <c r="O499" s="67"/>
      <c r="P499" s="204">
        <f>O499*H499</f>
        <v>0</v>
      </c>
      <c r="Q499" s="204">
        <v>6.3965994999999999E-3</v>
      </c>
      <c r="R499" s="204">
        <f>Q499*H499</f>
        <v>0.2597019397</v>
      </c>
      <c r="S499" s="204">
        <v>0</v>
      </c>
      <c r="T499" s="205">
        <f>S499*H499</f>
        <v>0</v>
      </c>
      <c r="U499" s="37"/>
      <c r="V499" s="37"/>
      <c r="W499" s="37"/>
      <c r="X499" s="37"/>
      <c r="Y499" s="37"/>
      <c r="Z499" s="37"/>
      <c r="AA499" s="37"/>
      <c r="AB499" s="37"/>
      <c r="AC499" s="37"/>
      <c r="AD499" s="37"/>
      <c r="AE499" s="37"/>
      <c r="AR499" s="206" t="s">
        <v>442</v>
      </c>
      <c r="AT499" s="206" t="s">
        <v>264</v>
      </c>
      <c r="AU499" s="206" t="s">
        <v>91</v>
      </c>
      <c r="AY499" s="19" t="s">
        <v>262</v>
      </c>
      <c r="BE499" s="207">
        <f>IF(N499="základní",J499,0)</f>
        <v>0</v>
      </c>
      <c r="BF499" s="207">
        <f>IF(N499="snížená",J499,0)</f>
        <v>0</v>
      </c>
      <c r="BG499" s="207">
        <f>IF(N499="zákl. přenesená",J499,0)</f>
        <v>0</v>
      </c>
      <c r="BH499" s="207">
        <f>IF(N499="sníž. přenesená",J499,0)</f>
        <v>0</v>
      </c>
      <c r="BI499" s="207">
        <f>IF(N499="nulová",J499,0)</f>
        <v>0</v>
      </c>
      <c r="BJ499" s="19" t="s">
        <v>89</v>
      </c>
      <c r="BK499" s="207">
        <f>ROUND(I499*H499,2)</f>
        <v>0</v>
      </c>
      <c r="BL499" s="19" t="s">
        <v>442</v>
      </c>
      <c r="BM499" s="206" t="s">
        <v>1910</v>
      </c>
    </row>
    <row r="500" spans="1:65" s="15" customFormat="1" ht="10">
      <c r="B500" s="233"/>
      <c r="C500" s="234"/>
      <c r="D500" s="208" t="s">
        <v>272</v>
      </c>
      <c r="E500" s="235" t="s">
        <v>44</v>
      </c>
      <c r="F500" s="236" t="s">
        <v>6340</v>
      </c>
      <c r="G500" s="234"/>
      <c r="H500" s="237">
        <v>2</v>
      </c>
      <c r="I500" s="238"/>
      <c r="J500" s="234"/>
      <c r="K500" s="234"/>
      <c r="L500" s="239"/>
      <c r="M500" s="240"/>
      <c r="N500" s="241"/>
      <c r="O500" s="241"/>
      <c r="P500" s="241"/>
      <c r="Q500" s="241"/>
      <c r="R500" s="241"/>
      <c r="S500" s="241"/>
      <c r="T500" s="242"/>
      <c r="AT500" s="243" t="s">
        <v>272</v>
      </c>
      <c r="AU500" s="243" t="s">
        <v>91</v>
      </c>
      <c r="AV500" s="15" t="s">
        <v>91</v>
      </c>
      <c r="AW500" s="15" t="s">
        <v>38</v>
      </c>
      <c r="AX500" s="15" t="s">
        <v>82</v>
      </c>
      <c r="AY500" s="243" t="s">
        <v>262</v>
      </c>
    </row>
    <row r="501" spans="1:65" s="15" customFormat="1" ht="10">
      <c r="B501" s="233"/>
      <c r="C501" s="234"/>
      <c r="D501" s="208" t="s">
        <v>272</v>
      </c>
      <c r="E501" s="235" t="s">
        <v>44</v>
      </c>
      <c r="F501" s="236" t="s">
        <v>6479</v>
      </c>
      <c r="G501" s="234"/>
      <c r="H501" s="237">
        <v>38.6</v>
      </c>
      <c r="I501" s="238"/>
      <c r="J501" s="234"/>
      <c r="K501" s="234"/>
      <c r="L501" s="239"/>
      <c r="M501" s="240"/>
      <c r="N501" s="241"/>
      <c r="O501" s="241"/>
      <c r="P501" s="241"/>
      <c r="Q501" s="241"/>
      <c r="R501" s="241"/>
      <c r="S501" s="241"/>
      <c r="T501" s="242"/>
      <c r="AT501" s="243" t="s">
        <v>272</v>
      </c>
      <c r="AU501" s="243" t="s">
        <v>91</v>
      </c>
      <c r="AV501" s="15" t="s">
        <v>91</v>
      </c>
      <c r="AW501" s="15" t="s">
        <v>38</v>
      </c>
      <c r="AX501" s="15" t="s">
        <v>82</v>
      </c>
      <c r="AY501" s="243" t="s">
        <v>262</v>
      </c>
    </row>
    <row r="502" spans="1:65" s="16" customFormat="1" ht="10">
      <c r="B502" s="244"/>
      <c r="C502" s="245"/>
      <c r="D502" s="208" t="s">
        <v>272</v>
      </c>
      <c r="E502" s="246" t="s">
        <v>44</v>
      </c>
      <c r="F502" s="247" t="s">
        <v>291</v>
      </c>
      <c r="G502" s="245"/>
      <c r="H502" s="248">
        <v>40.6</v>
      </c>
      <c r="I502" s="249"/>
      <c r="J502" s="245"/>
      <c r="K502" s="245"/>
      <c r="L502" s="250"/>
      <c r="M502" s="251"/>
      <c r="N502" s="252"/>
      <c r="O502" s="252"/>
      <c r="P502" s="252"/>
      <c r="Q502" s="252"/>
      <c r="R502" s="252"/>
      <c r="S502" s="252"/>
      <c r="T502" s="253"/>
      <c r="AT502" s="254" t="s">
        <v>272</v>
      </c>
      <c r="AU502" s="254" t="s">
        <v>91</v>
      </c>
      <c r="AV502" s="16" t="s">
        <v>104</v>
      </c>
      <c r="AW502" s="16" t="s">
        <v>38</v>
      </c>
      <c r="AX502" s="16" t="s">
        <v>89</v>
      </c>
      <c r="AY502" s="254" t="s">
        <v>262</v>
      </c>
    </row>
    <row r="503" spans="1:65" s="2" customFormat="1" ht="16.5" customHeight="1">
      <c r="A503" s="37"/>
      <c r="B503" s="38"/>
      <c r="C503" s="195" t="s">
        <v>1205</v>
      </c>
      <c r="D503" s="195" t="s">
        <v>264</v>
      </c>
      <c r="E503" s="196" t="s">
        <v>6480</v>
      </c>
      <c r="F503" s="197" t="s">
        <v>6481</v>
      </c>
      <c r="G503" s="198" t="s">
        <v>590</v>
      </c>
      <c r="H503" s="199">
        <v>36.4</v>
      </c>
      <c r="I503" s="200"/>
      <c r="J503" s="201">
        <f>ROUND(I503*H503,2)</f>
        <v>0</v>
      </c>
      <c r="K503" s="197" t="s">
        <v>268</v>
      </c>
      <c r="L503" s="42"/>
      <c r="M503" s="202" t="s">
        <v>44</v>
      </c>
      <c r="N503" s="203" t="s">
        <v>53</v>
      </c>
      <c r="O503" s="67"/>
      <c r="P503" s="204">
        <f>O503*H503</f>
        <v>0</v>
      </c>
      <c r="Q503" s="204">
        <v>3.091253E-3</v>
      </c>
      <c r="R503" s="204">
        <f>Q503*H503</f>
        <v>0.1125216092</v>
      </c>
      <c r="S503" s="204">
        <v>0</v>
      </c>
      <c r="T503" s="205">
        <f>S503*H503</f>
        <v>0</v>
      </c>
      <c r="U503" s="37"/>
      <c r="V503" s="37"/>
      <c r="W503" s="37"/>
      <c r="X503" s="37"/>
      <c r="Y503" s="37"/>
      <c r="Z503" s="37"/>
      <c r="AA503" s="37"/>
      <c r="AB503" s="37"/>
      <c r="AC503" s="37"/>
      <c r="AD503" s="37"/>
      <c r="AE503" s="37"/>
      <c r="AR503" s="206" t="s">
        <v>442</v>
      </c>
      <c r="AT503" s="206" t="s">
        <v>264</v>
      </c>
      <c r="AU503" s="206" t="s">
        <v>91</v>
      </c>
      <c r="AY503" s="19" t="s">
        <v>262</v>
      </c>
      <c r="BE503" s="207">
        <f>IF(N503="základní",J503,0)</f>
        <v>0</v>
      </c>
      <c r="BF503" s="207">
        <f>IF(N503="snížená",J503,0)</f>
        <v>0</v>
      </c>
      <c r="BG503" s="207">
        <f>IF(N503="zákl. přenesená",J503,0)</f>
        <v>0</v>
      </c>
      <c r="BH503" s="207">
        <f>IF(N503="sníž. přenesená",J503,0)</f>
        <v>0</v>
      </c>
      <c r="BI503" s="207">
        <f>IF(N503="nulová",J503,0)</f>
        <v>0</v>
      </c>
      <c r="BJ503" s="19" t="s">
        <v>89</v>
      </c>
      <c r="BK503" s="207">
        <f>ROUND(I503*H503,2)</f>
        <v>0</v>
      </c>
      <c r="BL503" s="19" t="s">
        <v>442</v>
      </c>
      <c r="BM503" s="206" t="s">
        <v>1920</v>
      </c>
    </row>
    <row r="504" spans="1:65" s="15" customFormat="1" ht="10">
      <c r="B504" s="233"/>
      <c r="C504" s="234"/>
      <c r="D504" s="208" t="s">
        <v>272</v>
      </c>
      <c r="E504" s="235" t="s">
        <v>44</v>
      </c>
      <c r="F504" s="236" t="s">
        <v>6482</v>
      </c>
      <c r="G504" s="234"/>
      <c r="H504" s="237">
        <v>36.4</v>
      </c>
      <c r="I504" s="238"/>
      <c r="J504" s="234"/>
      <c r="K504" s="234"/>
      <c r="L504" s="239"/>
      <c r="M504" s="240"/>
      <c r="N504" s="241"/>
      <c r="O504" s="241"/>
      <c r="P504" s="241"/>
      <c r="Q504" s="241"/>
      <c r="R504" s="241"/>
      <c r="S504" s="241"/>
      <c r="T504" s="242"/>
      <c r="AT504" s="243" t="s">
        <v>272</v>
      </c>
      <c r="AU504" s="243" t="s">
        <v>91</v>
      </c>
      <c r="AV504" s="15" t="s">
        <v>91</v>
      </c>
      <c r="AW504" s="15" t="s">
        <v>38</v>
      </c>
      <c r="AX504" s="15" t="s">
        <v>82</v>
      </c>
      <c r="AY504" s="243" t="s">
        <v>262</v>
      </c>
    </row>
    <row r="505" spans="1:65" s="16" customFormat="1" ht="10">
      <c r="B505" s="244"/>
      <c r="C505" s="245"/>
      <c r="D505" s="208" t="s">
        <v>272</v>
      </c>
      <c r="E505" s="246" t="s">
        <v>44</v>
      </c>
      <c r="F505" s="247" t="s">
        <v>291</v>
      </c>
      <c r="G505" s="245"/>
      <c r="H505" s="248">
        <v>36.4</v>
      </c>
      <c r="I505" s="249"/>
      <c r="J505" s="245"/>
      <c r="K505" s="245"/>
      <c r="L505" s="250"/>
      <c r="M505" s="251"/>
      <c r="N505" s="252"/>
      <c r="O505" s="252"/>
      <c r="P505" s="252"/>
      <c r="Q505" s="252"/>
      <c r="R505" s="252"/>
      <c r="S505" s="252"/>
      <c r="T505" s="253"/>
      <c r="AT505" s="254" t="s">
        <v>272</v>
      </c>
      <c r="AU505" s="254" t="s">
        <v>91</v>
      </c>
      <c r="AV505" s="16" t="s">
        <v>104</v>
      </c>
      <c r="AW505" s="16" t="s">
        <v>38</v>
      </c>
      <c r="AX505" s="16" t="s">
        <v>89</v>
      </c>
      <c r="AY505" s="254" t="s">
        <v>262</v>
      </c>
    </row>
    <row r="506" spans="1:65" s="2" customFormat="1" ht="21.75" customHeight="1">
      <c r="A506" s="37"/>
      <c r="B506" s="38"/>
      <c r="C506" s="195" t="s">
        <v>1215</v>
      </c>
      <c r="D506" s="195" t="s">
        <v>264</v>
      </c>
      <c r="E506" s="196" t="s">
        <v>6483</v>
      </c>
      <c r="F506" s="197" t="s">
        <v>6484</v>
      </c>
      <c r="G506" s="198" t="s">
        <v>590</v>
      </c>
      <c r="H506" s="199">
        <v>1.8</v>
      </c>
      <c r="I506" s="200"/>
      <c r="J506" s="201">
        <f>ROUND(I506*H506,2)</f>
        <v>0</v>
      </c>
      <c r="K506" s="197" t="s">
        <v>268</v>
      </c>
      <c r="L506" s="42"/>
      <c r="M506" s="202" t="s">
        <v>44</v>
      </c>
      <c r="N506" s="203" t="s">
        <v>53</v>
      </c>
      <c r="O506" s="67"/>
      <c r="P506" s="204">
        <f>O506*H506</f>
        <v>0</v>
      </c>
      <c r="Q506" s="204">
        <v>0</v>
      </c>
      <c r="R506" s="204">
        <f>Q506*H506</f>
        <v>0</v>
      </c>
      <c r="S506" s="204">
        <v>0</v>
      </c>
      <c r="T506" s="205">
        <f>S506*H506</f>
        <v>0</v>
      </c>
      <c r="U506" s="37"/>
      <c r="V506" s="37"/>
      <c r="W506" s="37"/>
      <c r="X506" s="37"/>
      <c r="Y506" s="37"/>
      <c r="Z506" s="37"/>
      <c r="AA506" s="37"/>
      <c r="AB506" s="37"/>
      <c r="AC506" s="37"/>
      <c r="AD506" s="37"/>
      <c r="AE506" s="37"/>
      <c r="AR506" s="206" t="s">
        <v>442</v>
      </c>
      <c r="AT506" s="206" t="s">
        <v>264</v>
      </c>
      <c r="AU506" s="206" t="s">
        <v>91</v>
      </c>
      <c r="AY506" s="19" t="s">
        <v>262</v>
      </c>
      <c r="BE506" s="207">
        <f>IF(N506="základní",J506,0)</f>
        <v>0</v>
      </c>
      <c r="BF506" s="207">
        <f>IF(N506="snížená",J506,0)</f>
        <v>0</v>
      </c>
      <c r="BG506" s="207">
        <f>IF(N506="zákl. přenesená",J506,0)</f>
        <v>0</v>
      </c>
      <c r="BH506" s="207">
        <f>IF(N506="sníž. přenesená",J506,0)</f>
        <v>0</v>
      </c>
      <c r="BI506" s="207">
        <f>IF(N506="nulová",J506,0)</f>
        <v>0</v>
      </c>
      <c r="BJ506" s="19" t="s">
        <v>89</v>
      </c>
      <c r="BK506" s="207">
        <f>ROUND(I506*H506,2)</f>
        <v>0</v>
      </c>
      <c r="BL506" s="19" t="s">
        <v>442</v>
      </c>
      <c r="BM506" s="206" t="s">
        <v>1929</v>
      </c>
    </row>
    <row r="507" spans="1:65" s="2" customFormat="1" ht="63">
      <c r="A507" s="37"/>
      <c r="B507" s="38"/>
      <c r="C507" s="39"/>
      <c r="D507" s="208" t="s">
        <v>270</v>
      </c>
      <c r="E507" s="39"/>
      <c r="F507" s="209" t="s">
        <v>6485</v>
      </c>
      <c r="G507" s="39"/>
      <c r="H507" s="39"/>
      <c r="I507" s="118"/>
      <c r="J507" s="39"/>
      <c r="K507" s="39"/>
      <c r="L507" s="42"/>
      <c r="M507" s="210"/>
      <c r="N507" s="211"/>
      <c r="O507" s="67"/>
      <c r="P507" s="67"/>
      <c r="Q507" s="67"/>
      <c r="R507" s="67"/>
      <c r="S507" s="67"/>
      <c r="T507" s="68"/>
      <c r="U507" s="37"/>
      <c r="V507" s="37"/>
      <c r="W507" s="37"/>
      <c r="X507" s="37"/>
      <c r="Y507" s="37"/>
      <c r="Z507" s="37"/>
      <c r="AA507" s="37"/>
      <c r="AB507" s="37"/>
      <c r="AC507" s="37"/>
      <c r="AD507" s="37"/>
      <c r="AE507" s="37"/>
      <c r="AT507" s="19" t="s">
        <v>270</v>
      </c>
      <c r="AU507" s="19" t="s">
        <v>91</v>
      </c>
    </row>
    <row r="508" spans="1:65" s="15" customFormat="1" ht="10">
      <c r="B508" s="233"/>
      <c r="C508" s="234"/>
      <c r="D508" s="208" t="s">
        <v>272</v>
      </c>
      <c r="E508" s="235" t="s">
        <v>44</v>
      </c>
      <c r="F508" s="236" t="s">
        <v>6486</v>
      </c>
      <c r="G508" s="234"/>
      <c r="H508" s="237">
        <v>1.8</v>
      </c>
      <c r="I508" s="238"/>
      <c r="J508" s="234"/>
      <c r="K508" s="234"/>
      <c r="L508" s="239"/>
      <c r="M508" s="240"/>
      <c r="N508" s="241"/>
      <c r="O508" s="241"/>
      <c r="P508" s="241"/>
      <c r="Q508" s="241"/>
      <c r="R508" s="241"/>
      <c r="S508" s="241"/>
      <c r="T508" s="242"/>
      <c r="AT508" s="243" t="s">
        <v>272</v>
      </c>
      <c r="AU508" s="243" t="s">
        <v>91</v>
      </c>
      <c r="AV508" s="15" t="s">
        <v>91</v>
      </c>
      <c r="AW508" s="15" t="s">
        <v>38</v>
      </c>
      <c r="AX508" s="15" t="s">
        <v>82</v>
      </c>
      <c r="AY508" s="243" t="s">
        <v>262</v>
      </c>
    </row>
    <row r="509" spans="1:65" s="16" customFormat="1" ht="10">
      <c r="B509" s="244"/>
      <c r="C509" s="245"/>
      <c r="D509" s="208" t="s">
        <v>272</v>
      </c>
      <c r="E509" s="246" t="s">
        <v>44</v>
      </c>
      <c r="F509" s="247" t="s">
        <v>291</v>
      </c>
      <c r="G509" s="245"/>
      <c r="H509" s="248">
        <v>1.8</v>
      </c>
      <c r="I509" s="249"/>
      <c r="J509" s="245"/>
      <c r="K509" s="245"/>
      <c r="L509" s="250"/>
      <c r="M509" s="251"/>
      <c r="N509" s="252"/>
      <c r="O509" s="252"/>
      <c r="P509" s="252"/>
      <c r="Q509" s="252"/>
      <c r="R509" s="252"/>
      <c r="S509" s="252"/>
      <c r="T509" s="253"/>
      <c r="AT509" s="254" t="s">
        <v>272</v>
      </c>
      <c r="AU509" s="254" t="s">
        <v>91</v>
      </c>
      <c r="AV509" s="16" t="s">
        <v>104</v>
      </c>
      <c r="AW509" s="16" t="s">
        <v>38</v>
      </c>
      <c r="AX509" s="16" t="s">
        <v>89</v>
      </c>
      <c r="AY509" s="254" t="s">
        <v>262</v>
      </c>
    </row>
    <row r="510" spans="1:65" s="2" customFormat="1" ht="16.5" customHeight="1">
      <c r="A510" s="37"/>
      <c r="B510" s="38"/>
      <c r="C510" s="255" t="s">
        <v>1275</v>
      </c>
      <c r="D510" s="255" t="s">
        <v>633</v>
      </c>
      <c r="E510" s="256" t="s">
        <v>6487</v>
      </c>
      <c r="F510" s="257" t="s">
        <v>6488</v>
      </c>
      <c r="G510" s="258" t="s">
        <v>590</v>
      </c>
      <c r="H510" s="259">
        <v>1.8</v>
      </c>
      <c r="I510" s="260"/>
      <c r="J510" s="261">
        <f>ROUND(I510*H510,2)</f>
        <v>0</v>
      </c>
      <c r="K510" s="257" t="s">
        <v>268</v>
      </c>
      <c r="L510" s="262"/>
      <c r="M510" s="263" t="s">
        <v>44</v>
      </c>
      <c r="N510" s="264" t="s">
        <v>53</v>
      </c>
      <c r="O510" s="67"/>
      <c r="P510" s="204">
        <f>O510*H510</f>
        <v>0</v>
      </c>
      <c r="Q510" s="204">
        <v>1.06E-3</v>
      </c>
      <c r="R510" s="204">
        <f>Q510*H510</f>
        <v>1.908E-3</v>
      </c>
      <c r="S510" s="204">
        <v>0</v>
      </c>
      <c r="T510" s="205">
        <f>S510*H510</f>
        <v>0</v>
      </c>
      <c r="U510" s="37"/>
      <c r="V510" s="37"/>
      <c r="W510" s="37"/>
      <c r="X510" s="37"/>
      <c r="Y510" s="37"/>
      <c r="Z510" s="37"/>
      <c r="AA510" s="37"/>
      <c r="AB510" s="37"/>
      <c r="AC510" s="37"/>
      <c r="AD510" s="37"/>
      <c r="AE510" s="37"/>
      <c r="AR510" s="206" t="s">
        <v>619</v>
      </c>
      <c r="AT510" s="206" t="s">
        <v>633</v>
      </c>
      <c r="AU510" s="206" t="s">
        <v>91</v>
      </c>
      <c r="AY510" s="19" t="s">
        <v>262</v>
      </c>
      <c r="BE510" s="207">
        <f>IF(N510="základní",J510,0)</f>
        <v>0</v>
      </c>
      <c r="BF510" s="207">
        <f>IF(N510="snížená",J510,0)</f>
        <v>0</v>
      </c>
      <c r="BG510" s="207">
        <f>IF(N510="zákl. přenesená",J510,0)</f>
        <v>0</v>
      </c>
      <c r="BH510" s="207">
        <f>IF(N510="sníž. přenesená",J510,0)</f>
        <v>0</v>
      </c>
      <c r="BI510" s="207">
        <f>IF(N510="nulová",J510,0)</f>
        <v>0</v>
      </c>
      <c r="BJ510" s="19" t="s">
        <v>89</v>
      </c>
      <c r="BK510" s="207">
        <f>ROUND(I510*H510,2)</f>
        <v>0</v>
      </c>
      <c r="BL510" s="19" t="s">
        <v>442</v>
      </c>
      <c r="BM510" s="206" t="s">
        <v>1940</v>
      </c>
    </row>
    <row r="511" spans="1:65" s="15" customFormat="1" ht="10">
      <c r="B511" s="233"/>
      <c r="C511" s="234"/>
      <c r="D511" s="208" t="s">
        <v>272</v>
      </c>
      <c r="E511" s="235" t="s">
        <v>44</v>
      </c>
      <c r="F511" s="236" t="s">
        <v>6486</v>
      </c>
      <c r="G511" s="234"/>
      <c r="H511" s="237">
        <v>1.8</v>
      </c>
      <c r="I511" s="238"/>
      <c r="J511" s="234"/>
      <c r="K511" s="234"/>
      <c r="L511" s="239"/>
      <c r="M511" s="240"/>
      <c r="N511" s="241"/>
      <c r="O511" s="241"/>
      <c r="P511" s="241"/>
      <c r="Q511" s="241"/>
      <c r="R511" s="241"/>
      <c r="S511" s="241"/>
      <c r="T511" s="242"/>
      <c r="AT511" s="243" t="s">
        <v>272</v>
      </c>
      <c r="AU511" s="243" t="s">
        <v>91</v>
      </c>
      <c r="AV511" s="15" t="s">
        <v>91</v>
      </c>
      <c r="AW511" s="15" t="s">
        <v>38</v>
      </c>
      <c r="AX511" s="15" t="s">
        <v>82</v>
      </c>
      <c r="AY511" s="243" t="s">
        <v>262</v>
      </c>
    </row>
    <row r="512" spans="1:65" s="16" customFormat="1" ht="10">
      <c r="B512" s="244"/>
      <c r="C512" s="245"/>
      <c r="D512" s="208" t="s">
        <v>272</v>
      </c>
      <c r="E512" s="246" t="s">
        <v>44</v>
      </c>
      <c r="F512" s="247" t="s">
        <v>291</v>
      </c>
      <c r="G512" s="245"/>
      <c r="H512" s="248">
        <v>1.8</v>
      </c>
      <c r="I512" s="249"/>
      <c r="J512" s="245"/>
      <c r="K512" s="245"/>
      <c r="L512" s="250"/>
      <c r="M512" s="251"/>
      <c r="N512" s="252"/>
      <c r="O512" s="252"/>
      <c r="P512" s="252"/>
      <c r="Q512" s="252"/>
      <c r="R512" s="252"/>
      <c r="S512" s="252"/>
      <c r="T512" s="253"/>
      <c r="AT512" s="254" t="s">
        <v>272</v>
      </c>
      <c r="AU512" s="254" t="s">
        <v>91</v>
      </c>
      <c r="AV512" s="16" t="s">
        <v>104</v>
      </c>
      <c r="AW512" s="16" t="s">
        <v>38</v>
      </c>
      <c r="AX512" s="16" t="s">
        <v>89</v>
      </c>
      <c r="AY512" s="254" t="s">
        <v>262</v>
      </c>
    </row>
    <row r="513" spans="1:65" s="2" customFormat="1" ht="21.75" customHeight="1">
      <c r="A513" s="37"/>
      <c r="B513" s="38"/>
      <c r="C513" s="195" t="s">
        <v>1282</v>
      </c>
      <c r="D513" s="195" t="s">
        <v>264</v>
      </c>
      <c r="E513" s="196" t="s">
        <v>6489</v>
      </c>
      <c r="F513" s="197" t="s">
        <v>6490</v>
      </c>
      <c r="G513" s="198" t="s">
        <v>518</v>
      </c>
      <c r="H513" s="199">
        <v>1</v>
      </c>
      <c r="I513" s="200"/>
      <c r="J513" s="201">
        <f>ROUND(I513*H513,2)</f>
        <v>0</v>
      </c>
      <c r="K513" s="197" t="s">
        <v>268</v>
      </c>
      <c r="L513" s="42"/>
      <c r="M513" s="202" t="s">
        <v>44</v>
      </c>
      <c r="N513" s="203" t="s">
        <v>53</v>
      </c>
      <c r="O513" s="67"/>
      <c r="P513" s="204">
        <f>O513*H513</f>
        <v>0</v>
      </c>
      <c r="Q513" s="204">
        <v>0</v>
      </c>
      <c r="R513" s="204">
        <f>Q513*H513</f>
        <v>0</v>
      </c>
      <c r="S513" s="204">
        <v>0</v>
      </c>
      <c r="T513" s="205">
        <f>S513*H513</f>
        <v>0</v>
      </c>
      <c r="U513" s="37"/>
      <c r="V513" s="37"/>
      <c r="W513" s="37"/>
      <c r="X513" s="37"/>
      <c r="Y513" s="37"/>
      <c r="Z513" s="37"/>
      <c r="AA513" s="37"/>
      <c r="AB513" s="37"/>
      <c r="AC513" s="37"/>
      <c r="AD513" s="37"/>
      <c r="AE513" s="37"/>
      <c r="AR513" s="206" t="s">
        <v>442</v>
      </c>
      <c r="AT513" s="206" t="s">
        <v>264</v>
      </c>
      <c r="AU513" s="206" t="s">
        <v>91</v>
      </c>
      <c r="AY513" s="19" t="s">
        <v>262</v>
      </c>
      <c r="BE513" s="207">
        <f>IF(N513="základní",J513,0)</f>
        <v>0</v>
      </c>
      <c r="BF513" s="207">
        <f>IF(N513="snížená",J513,0)</f>
        <v>0</v>
      </c>
      <c r="BG513" s="207">
        <f>IF(N513="zákl. přenesená",J513,0)</f>
        <v>0</v>
      </c>
      <c r="BH513" s="207">
        <f>IF(N513="sníž. přenesená",J513,0)</f>
        <v>0</v>
      </c>
      <c r="BI513" s="207">
        <f>IF(N513="nulová",J513,0)</f>
        <v>0</v>
      </c>
      <c r="BJ513" s="19" t="s">
        <v>89</v>
      </c>
      <c r="BK513" s="207">
        <f>ROUND(I513*H513,2)</f>
        <v>0</v>
      </c>
      <c r="BL513" s="19" t="s">
        <v>442</v>
      </c>
      <c r="BM513" s="206" t="s">
        <v>1948</v>
      </c>
    </row>
    <row r="514" spans="1:65" s="2" customFormat="1" ht="27">
      <c r="A514" s="37"/>
      <c r="B514" s="38"/>
      <c r="C514" s="39"/>
      <c r="D514" s="208" t="s">
        <v>270</v>
      </c>
      <c r="E514" s="39"/>
      <c r="F514" s="209" t="s">
        <v>6491</v>
      </c>
      <c r="G514" s="39"/>
      <c r="H514" s="39"/>
      <c r="I514" s="118"/>
      <c r="J514" s="39"/>
      <c r="K514" s="39"/>
      <c r="L514" s="42"/>
      <c r="M514" s="210"/>
      <c r="N514" s="211"/>
      <c r="O514" s="67"/>
      <c r="P514" s="67"/>
      <c r="Q514" s="67"/>
      <c r="R514" s="67"/>
      <c r="S514" s="67"/>
      <c r="T514" s="68"/>
      <c r="U514" s="37"/>
      <c r="V514" s="37"/>
      <c r="W514" s="37"/>
      <c r="X514" s="37"/>
      <c r="Y514" s="37"/>
      <c r="Z514" s="37"/>
      <c r="AA514" s="37"/>
      <c r="AB514" s="37"/>
      <c r="AC514" s="37"/>
      <c r="AD514" s="37"/>
      <c r="AE514" s="37"/>
      <c r="AT514" s="19" t="s">
        <v>270</v>
      </c>
      <c r="AU514" s="19" t="s">
        <v>91</v>
      </c>
    </row>
    <row r="515" spans="1:65" s="15" customFormat="1" ht="10">
      <c r="B515" s="233"/>
      <c r="C515" s="234"/>
      <c r="D515" s="208" t="s">
        <v>272</v>
      </c>
      <c r="E515" s="235" t="s">
        <v>44</v>
      </c>
      <c r="F515" s="236" t="s">
        <v>6492</v>
      </c>
      <c r="G515" s="234"/>
      <c r="H515" s="237">
        <v>1</v>
      </c>
      <c r="I515" s="238"/>
      <c r="J515" s="234"/>
      <c r="K515" s="234"/>
      <c r="L515" s="239"/>
      <c r="M515" s="240"/>
      <c r="N515" s="241"/>
      <c r="O515" s="241"/>
      <c r="P515" s="241"/>
      <c r="Q515" s="241"/>
      <c r="R515" s="241"/>
      <c r="S515" s="241"/>
      <c r="T515" s="242"/>
      <c r="AT515" s="243" t="s">
        <v>272</v>
      </c>
      <c r="AU515" s="243" t="s">
        <v>91</v>
      </c>
      <c r="AV515" s="15" t="s">
        <v>91</v>
      </c>
      <c r="AW515" s="15" t="s">
        <v>38</v>
      </c>
      <c r="AX515" s="15" t="s">
        <v>82</v>
      </c>
      <c r="AY515" s="243" t="s">
        <v>262</v>
      </c>
    </row>
    <row r="516" spans="1:65" s="16" customFormat="1" ht="10">
      <c r="B516" s="244"/>
      <c r="C516" s="245"/>
      <c r="D516" s="208" t="s">
        <v>272</v>
      </c>
      <c r="E516" s="246" t="s">
        <v>44</v>
      </c>
      <c r="F516" s="247" t="s">
        <v>291</v>
      </c>
      <c r="G516" s="245"/>
      <c r="H516" s="248">
        <v>1</v>
      </c>
      <c r="I516" s="249"/>
      <c r="J516" s="245"/>
      <c r="K516" s="245"/>
      <c r="L516" s="250"/>
      <c r="M516" s="251"/>
      <c r="N516" s="252"/>
      <c r="O516" s="252"/>
      <c r="P516" s="252"/>
      <c r="Q516" s="252"/>
      <c r="R516" s="252"/>
      <c r="S516" s="252"/>
      <c r="T516" s="253"/>
      <c r="AT516" s="254" t="s">
        <v>272</v>
      </c>
      <c r="AU516" s="254" t="s">
        <v>91</v>
      </c>
      <c r="AV516" s="16" t="s">
        <v>104</v>
      </c>
      <c r="AW516" s="16" t="s">
        <v>38</v>
      </c>
      <c r="AX516" s="16" t="s">
        <v>89</v>
      </c>
      <c r="AY516" s="254" t="s">
        <v>262</v>
      </c>
    </row>
    <row r="517" spans="1:65" s="2" customFormat="1" ht="16.5" customHeight="1">
      <c r="A517" s="37"/>
      <c r="B517" s="38"/>
      <c r="C517" s="255" t="s">
        <v>1287</v>
      </c>
      <c r="D517" s="255" t="s">
        <v>633</v>
      </c>
      <c r="E517" s="256" t="s">
        <v>6493</v>
      </c>
      <c r="F517" s="257" t="s">
        <v>6494</v>
      </c>
      <c r="G517" s="258" t="s">
        <v>518</v>
      </c>
      <c r="H517" s="259">
        <v>1</v>
      </c>
      <c r="I517" s="260"/>
      <c r="J517" s="261">
        <f>ROUND(I517*H517,2)</f>
        <v>0</v>
      </c>
      <c r="K517" s="257" t="s">
        <v>268</v>
      </c>
      <c r="L517" s="262"/>
      <c r="M517" s="263" t="s">
        <v>44</v>
      </c>
      <c r="N517" s="264" t="s">
        <v>53</v>
      </c>
      <c r="O517" s="67"/>
      <c r="P517" s="204">
        <f>O517*H517</f>
        <v>0</v>
      </c>
      <c r="Q517" s="204">
        <v>3.2000000000000003E-4</v>
      </c>
      <c r="R517" s="204">
        <f>Q517*H517</f>
        <v>3.2000000000000003E-4</v>
      </c>
      <c r="S517" s="204">
        <v>0</v>
      </c>
      <c r="T517" s="205">
        <f>S517*H517</f>
        <v>0</v>
      </c>
      <c r="U517" s="37"/>
      <c r="V517" s="37"/>
      <c r="W517" s="37"/>
      <c r="X517" s="37"/>
      <c r="Y517" s="37"/>
      <c r="Z517" s="37"/>
      <c r="AA517" s="37"/>
      <c r="AB517" s="37"/>
      <c r="AC517" s="37"/>
      <c r="AD517" s="37"/>
      <c r="AE517" s="37"/>
      <c r="AR517" s="206" t="s">
        <v>619</v>
      </c>
      <c r="AT517" s="206" t="s">
        <v>633</v>
      </c>
      <c r="AU517" s="206" t="s">
        <v>91</v>
      </c>
      <c r="AY517" s="19" t="s">
        <v>262</v>
      </c>
      <c r="BE517" s="207">
        <f>IF(N517="základní",J517,0)</f>
        <v>0</v>
      </c>
      <c r="BF517" s="207">
        <f>IF(N517="snížená",J517,0)</f>
        <v>0</v>
      </c>
      <c r="BG517" s="207">
        <f>IF(N517="zákl. přenesená",J517,0)</f>
        <v>0</v>
      </c>
      <c r="BH517" s="207">
        <f>IF(N517="sníž. přenesená",J517,0)</f>
        <v>0</v>
      </c>
      <c r="BI517" s="207">
        <f>IF(N517="nulová",J517,0)</f>
        <v>0</v>
      </c>
      <c r="BJ517" s="19" t="s">
        <v>89</v>
      </c>
      <c r="BK517" s="207">
        <f>ROUND(I517*H517,2)</f>
        <v>0</v>
      </c>
      <c r="BL517" s="19" t="s">
        <v>442</v>
      </c>
      <c r="BM517" s="206" t="s">
        <v>1958</v>
      </c>
    </row>
    <row r="518" spans="1:65" s="15" customFormat="1" ht="10">
      <c r="B518" s="233"/>
      <c r="C518" s="234"/>
      <c r="D518" s="208" t="s">
        <v>272</v>
      </c>
      <c r="E518" s="235" t="s">
        <v>44</v>
      </c>
      <c r="F518" s="236" t="s">
        <v>6492</v>
      </c>
      <c r="G518" s="234"/>
      <c r="H518" s="237">
        <v>1</v>
      </c>
      <c r="I518" s="238"/>
      <c r="J518" s="234"/>
      <c r="K518" s="234"/>
      <c r="L518" s="239"/>
      <c r="M518" s="240"/>
      <c r="N518" s="241"/>
      <c r="O518" s="241"/>
      <c r="P518" s="241"/>
      <c r="Q518" s="241"/>
      <c r="R518" s="241"/>
      <c r="S518" s="241"/>
      <c r="T518" s="242"/>
      <c r="AT518" s="243" t="s">
        <v>272</v>
      </c>
      <c r="AU518" s="243" t="s">
        <v>91</v>
      </c>
      <c r="AV518" s="15" t="s">
        <v>91</v>
      </c>
      <c r="AW518" s="15" t="s">
        <v>38</v>
      </c>
      <c r="AX518" s="15" t="s">
        <v>82</v>
      </c>
      <c r="AY518" s="243" t="s">
        <v>262</v>
      </c>
    </row>
    <row r="519" spans="1:65" s="16" customFormat="1" ht="10">
      <c r="B519" s="244"/>
      <c r="C519" s="245"/>
      <c r="D519" s="208" t="s">
        <v>272</v>
      </c>
      <c r="E519" s="246" t="s">
        <v>44</v>
      </c>
      <c r="F519" s="247" t="s">
        <v>291</v>
      </c>
      <c r="G519" s="245"/>
      <c r="H519" s="248">
        <v>1</v>
      </c>
      <c r="I519" s="249"/>
      <c r="J519" s="245"/>
      <c r="K519" s="245"/>
      <c r="L519" s="250"/>
      <c r="M519" s="251"/>
      <c r="N519" s="252"/>
      <c r="O519" s="252"/>
      <c r="P519" s="252"/>
      <c r="Q519" s="252"/>
      <c r="R519" s="252"/>
      <c r="S519" s="252"/>
      <c r="T519" s="253"/>
      <c r="AT519" s="254" t="s">
        <v>272</v>
      </c>
      <c r="AU519" s="254" t="s">
        <v>91</v>
      </c>
      <c r="AV519" s="16" t="s">
        <v>104</v>
      </c>
      <c r="AW519" s="16" t="s">
        <v>38</v>
      </c>
      <c r="AX519" s="16" t="s">
        <v>89</v>
      </c>
      <c r="AY519" s="254" t="s">
        <v>262</v>
      </c>
    </row>
    <row r="520" spans="1:65" s="2" customFormat="1" ht="16.5" customHeight="1">
      <c r="A520" s="37"/>
      <c r="B520" s="38"/>
      <c r="C520" s="195" t="s">
        <v>1332</v>
      </c>
      <c r="D520" s="195" t="s">
        <v>264</v>
      </c>
      <c r="E520" s="196" t="s">
        <v>6495</v>
      </c>
      <c r="F520" s="197" t="s">
        <v>6496</v>
      </c>
      <c r="G520" s="198" t="s">
        <v>590</v>
      </c>
      <c r="H520" s="199">
        <v>12.5</v>
      </c>
      <c r="I520" s="200"/>
      <c r="J520" s="201">
        <f>ROUND(I520*H520,2)</f>
        <v>0</v>
      </c>
      <c r="K520" s="197" t="s">
        <v>268</v>
      </c>
      <c r="L520" s="42"/>
      <c r="M520" s="202" t="s">
        <v>44</v>
      </c>
      <c r="N520" s="203" t="s">
        <v>53</v>
      </c>
      <c r="O520" s="67"/>
      <c r="P520" s="204">
        <f>O520*H520</f>
        <v>0</v>
      </c>
      <c r="Q520" s="204">
        <v>2.0477E-3</v>
      </c>
      <c r="R520" s="204">
        <f>Q520*H520</f>
        <v>2.5596250000000001E-2</v>
      </c>
      <c r="S520" s="204">
        <v>0</v>
      </c>
      <c r="T520" s="205">
        <f>S520*H520</f>
        <v>0</v>
      </c>
      <c r="U520" s="37"/>
      <c r="V520" s="37"/>
      <c r="W520" s="37"/>
      <c r="X520" s="37"/>
      <c r="Y520" s="37"/>
      <c r="Z520" s="37"/>
      <c r="AA520" s="37"/>
      <c r="AB520" s="37"/>
      <c r="AC520" s="37"/>
      <c r="AD520" s="37"/>
      <c r="AE520" s="37"/>
      <c r="AR520" s="206" t="s">
        <v>442</v>
      </c>
      <c r="AT520" s="206" t="s">
        <v>264</v>
      </c>
      <c r="AU520" s="206" t="s">
        <v>91</v>
      </c>
      <c r="AY520" s="19" t="s">
        <v>262</v>
      </c>
      <c r="BE520" s="207">
        <f>IF(N520="základní",J520,0)</f>
        <v>0</v>
      </c>
      <c r="BF520" s="207">
        <f>IF(N520="snížená",J520,0)</f>
        <v>0</v>
      </c>
      <c r="BG520" s="207">
        <f>IF(N520="zákl. přenesená",J520,0)</f>
        <v>0</v>
      </c>
      <c r="BH520" s="207">
        <f>IF(N520="sníž. přenesená",J520,0)</f>
        <v>0</v>
      </c>
      <c r="BI520" s="207">
        <f>IF(N520="nulová",J520,0)</f>
        <v>0</v>
      </c>
      <c r="BJ520" s="19" t="s">
        <v>89</v>
      </c>
      <c r="BK520" s="207">
        <f>ROUND(I520*H520,2)</f>
        <v>0</v>
      </c>
      <c r="BL520" s="19" t="s">
        <v>442</v>
      </c>
      <c r="BM520" s="206" t="s">
        <v>1970</v>
      </c>
    </row>
    <row r="521" spans="1:65" s="2" customFormat="1" ht="36">
      <c r="A521" s="37"/>
      <c r="B521" s="38"/>
      <c r="C521" s="39"/>
      <c r="D521" s="208" t="s">
        <v>270</v>
      </c>
      <c r="E521" s="39"/>
      <c r="F521" s="209" t="s">
        <v>6497</v>
      </c>
      <c r="G521" s="39"/>
      <c r="H521" s="39"/>
      <c r="I521" s="118"/>
      <c r="J521" s="39"/>
      <c r="K521" s="39"/>
      <c r="L521" s="42"/>
      <c r="M521" s="210"/>
      <c r="N521" s="211"/>
      <c r="O521" s="67"/>
      <c r="P521" s="67"/>
      <c r="Q521" s="67"/>
      <c r="R521" s="67"/>
      <c r="S521" s="67"/>
      <c r="T521" s="68"/>
      <c r="U521" s="37"/>
      <c r="V521" s="37"/>
      <c r="W521" s="37"/>
      <c r="X521" s="37"/>
      <c r="Y521" s="37"/>
      <c r="Z521" s="37"/>
      <c r="AA521" s="37"/>
      <c r="AB521" s="37"/>
      <c r="AC521" s="37"/>
      <c r="AD521" s="37"/>
      <c r="AE521" s="37"/>
      <c r="AT521" s="19" t="s">
        <v>270</v>
      </c>
      <c r="AU521" s="19" t="s">
        <v>91</v>
      </c>
    </row>
    <row r="522" spans="1:65" s="15" customFormat="1" ht="10">
      <c r="B522" s="233"/>
      <c r="C522" s="234"/>
      <c r="D522" s="208" t="s">
        <v>272</v>
      </c>
      <c r="E522" s="235" t="s">
        <v>44</v>
      </c>
      <c r="F522" s="236" t="s">
        <v>6341</v>
      </c>
      <c r="G522" s="234"/>
      <c r="H522" s="237">
        <v>12.5</v>
      </c>
      <c r="I522" s="238"/>
      <c r="J522" s="234"/>
      <c r="K522" s="234"/>
      <c r="L522" s="239"/>
      <c r="M522" s="240"/>
      <c r="N522" s="241"/>
      <c r="O522" s="241"/>
      <c r="P522" s="241"/>
      <c r="Q522" s="241"/>
      <c r="R522" s="241"/>
      <c r="S522" s="241"/>
      <c r="T522" s="242"/>
      <c r="AT522" s="243" t="s">
        <v>272</v>
      </c>
      <c r="AU522" s="243" t="s">
        <v>91</v>
      </c>
      <c r="AV522" s="15" t="s">
        <v>91</v>
      </c>
      <c r="AW522" s="15" t="s">
        <v>38</v>
      </c>
      <c r="AX522" s="15" t="s">
        <v>82</v>
      </c>
      <c r="AY522" s="243" t="s">
        <v>262</v>
      </c>
    </row>
    <row r="523" spans="1:65" s="16" customFormat="1" ht="10">
      <c r="B523" s="244"/>
      <c r="C523" s="245"/>
      <c r="D523" s="208" t="s">
        <v>272</v>
      </c>
      <c r="E523" s="246" t="s">
        <v>44</v>
      </c>
      <c r="F523" s="247" t="s">
        <v>291</v>
      </c>
      <c r="G523" s="245"/>
      <c r="H523" s="248">
        <v>12.5</v>
      </c>
      <c r="I523" s="249"/>
      <c r="J523" s="245"/>
      <c r="K523" s="245"/>
      <c r="L523" s="250"/>
      <c r="M523" s="251"/>
      <c r="N523" s="252"/>
      <c r="O523" s="252"/>
      <c r="P523" s="252"/>
      <c r="Q523" s="252"/>
      <c r="R523" s="252"/>
      <c r="S523" s="252"/>
      <c r="T523" s="253"/>
      <c r="AT523" s="254" t="s">
        <v>272</v>
      </c>
      <c r="AU523" s="254" t="s">
        <v>91</v>
      </c>
      <c r="AV523" s="16" t="s">
        <v>104</v>
      </c>
      <c r="AW523" s="16" t="s">
        <v>38</v>
      </c>
      <c r="AX523" s="16" t="s">
        <v>89</v>
      </c>
      <c r="AY523" s="254" t="s">
        <v>262</v>
      </c>
    </row>
    <row r="524" spans="1:65" s="2" customFormat="1" ht="16.5" customHeight="1">
      <c r="A524" s="37"/>
      <c r="B524" s="38"/>
      <c r="C524" s="195" t="s">
        <v>1337</v>
      </c>
      <c r="D524" s="195" t="s">
        <v>264</v>
      </c>
      <c r="E524" s="196" t="s">
        <v>6498</v>
      </c>
      <c r="F524" s="197" t="s">
        <v>6499</v>
      </c>
      <c r="G524" s="198" t="s">
        <v>590</v>
      </c>
      <c r="H524" s="199">
        <v>76.7</v>
      </c>
      <c r="I524" s="200"/>
      <c r="J524" s="201">
        <f>ROUND(I524*H524,2)</f>
        <v>0</v>
      </c>
      <c r="K524" s="197" t="s">
        <v>268</v>
      </c>
      <c r="L524" s="42"/>
      <c r="M524" s="202" t="s">
        <v>44</v>
      </c>
      <c r="N524" s="203" t="s">
        <v>53</v>
      </c>
      <c r="O524" s="67"/>
      <c r="P524" s="204">
        <f>O524*H524</f>
        <v>0</v>
      </c>
      <c r="Q524" s="204">
        <v>1.325E-3</v>
      </c>
      <c r="R524" s="204">
        <f>Q524*H524</f>
        <v>0.10162750000000001</v>
      </c>
      <c r="S524" s="204">
        <v>0</v>
      </c>
      <c r="T524" s="205">
        <f>S524*H524</f>
        <v>0</v>
      </c>
      <c r="U524" s="37"/>
      <c r="V524" s="37"/>
      <c r="W524" s="37"/>
      <c r="X524" s="37"/>
      <c r="Y524" s="37"/>
      <c r="Z524" s="37"/>
      <c r="AA524" s="37"/>
      <c r="AB524" s="37"/>
      <c r="AC524" s="37"/>
      <c r="AD524" s="37"/>
      <c r="AE524" s="37"/>
      <c r="AR524" s="206" t="s">
        <v>442</v>
      </c>
      <c r="AT524" s="206" t="s">
        <v>264</v>
      </c>
      <c r="AU524" s="206" t="s">
        <v>91</v>
      </c>
      <c r="AY524" s="19" t="s">
        <v>262</v>
      </c>
      <c r="BE524" s="207">
        <f>IF(N524="základní",J524,0)</f>
        <v>0</v>
      </c>
      <c r="BF524" s="207">
        <f>IF(N524="snížená",J524,0)</f>
        <v>0</v>
      </c>
      <c r="BG524" s="207">
        <f>IF(N524="zákl. přenesená",J524,0)</f>
        <v>0</v>
      </c>
      <c r="BH524" s="207">
        <f>IF(N524="sníž. přenesená",J524,0)</f>
        <v>0</v>
      </c>
      <c r="BI524" s="207">
        <f>IF(N524="nulová",J524,0)</f>
        <v>0</v>
      </c>
      <c r="BJ524" s="19" t="s">
        <v>89</v>
      </c>
      <c r="BK524" s="207">
        <f>ROUND(I524*H524,2)</f>
        <v>0</v>
      </c>
      <c r="BL524" s="19" t="s">
        <v>442</v>
      </c>
      <c r="BM524" s="206" t="s">
        <v>1982</v>
      </c>
    </row>
    <row r="525" spans="1:65" s="2" customFormat="1" ht="36">
      <c r="A525" s="37"/>
      <c r="B525" s="38"/>
      <c r="C525" s="39"/>
      <c r="D525" s="208" t="s">
        <v>270</v>
      </c>
      <c r="E525" s="39"/>
      <c r="F525" s="209" t="s">
        <v>6497</v>
      </c>
      <c r="G525" s="39"/>
      <c r="H525" s="39"/>
      <c r="I525" s="118"/>
      <c r="J525" s="39"/>
      <c r="K525" s="39"/>
      <c r="L525" s="42"/>
      <c r="M525" s="210"/>
      <c r="N525" s="211"/>
      <c r="O525" s="67"/>
      <c r="P525" s="67"/>
      <c r="Q525" s="67"/>
      <c r="R525" s="67"/>
      <c r="S525" s="67"/>
      <c r="T525" s="68"/>
      <c r="U525" s="37"/>
      <c r="V525" s="37"/>
      <c r="W525" s="37"/>
      <c r="X525" s="37"/>
      <c r="Y525" s="37"/>
      <c r="Z525" s="37"/>
      <c r="AA525" s="37"/>
      <c r="AB525" s="37"/>
      <c r="AC525" s="37"/>
      <c r="AD525" s="37"/>
      <c r="AE525" s="37"/>
      <c r="AT525" s="19" t="s">
        <v>270</v>
      </c>
      <c r="AU525" s="19" t="s">
        <v>91</v>
      </c>
    </row>
    <row r="526" spans="1:65" s="15" customFormat="1" ht="10">
      <c r="B526" s="233"/>
      <c r="C526" s="234"/>
      <c r="D526" s="208" t="s">
        <v>272</v>
      </c>
      <c r="E526" s="235" t="s">
        <v>44</v>
      </c>
      <c r="F526" s="236" t="s">
        <v>6299</v>
      </c>
      <c r="G526" s="234"/>
      <c r="H526" s="237">
        <v>60.7</v>
      </c>
      <c r="I526" s="238"/>
      <c r="J526" s="234"/>
      <c r="K526" s="234"/>
      <c r="L526" s="239"/>
      <c r="M526" s="240"/>
      <c r="N526" s="241"/>
      <c r="O526" s="241"/>
      <c r="P526" s="241"/>
      <c r="Q526" s="241"/>
      <c r="R526" s="241"/>
      <c r="S526" s="241"/>
      <c r="T526" s="242"/>
      <c r="AT526" s="243" t="s">
        <v>272</v>
      </c>
      <c r="AU526" s="243" t="s">
        <v>91</v>
      </c>
      <c r="AV526" s="15" t="s">
        <v>91</v>
      </c>
      <c r="AW526" s="15" t="s">
        <v>38</v>
      </c>
      <c r="AX526" s="15" t="s">
        <v>82</v>
      </c>
      <c r="AY526" s="243" t="s">
        <v>262</v>
      </c>
    </row>
    <row r="527" spans="1:65" s="15" customFormat="1" ht="10">
      <c r="B527" s="233"/>
      <c r="C527" s="234"/>
      <c r="D527" s="208" t="s">
        <v>272</v>
      </c>
      <c r="E527" s="235" t="s">
        <v>44</v>
      </c>
      <c r="F527" s="236" t="s">
        <v>6300</v>
      </c>
      <c r="G527" s="234"/>
      <c r="H527" s="237">
        <v>16</v>
      </c>
      <c r="I527" s="238"/>
      <c r="J527" s="234"/>
      <c r="K527" s="234"/>
      <c r="L527" s="239"/>
      <c r="M527" s="240"/>
      <c r="N527" s="241"/>
      <c r="O527" s="241"/>
      <c r="P527" s="241"/>
      <c r="Q527" s="241"/>
      <c r="R527" s="241"/>
      <c r="S527" s="241"/>
      <c r="T527" s="242"/>
      <c r="AT527" s="243" t="s">
        <v>272</v>
      </c>
      <c r="AU527" s="243" t="s">
        <v>91</v>
      </c>
      <c r="AV527" s="15" t="s">
        <v>91</v>
      </c>
      <c r="AW527" s="15" t="s">
        <v>38</v>
      </c>
      <c r="AX527" s="15" t="s">
        <v>82</v>
      </c>
      <c r="AY527" s="243" t="s">
        <v>262</v>
      </c>
    </row>
    <row r="528" spans="1:65" s="16" customFormat="1" ht="10">
      <c r="B528" s="244"/>
      <c r="C528" s="245"/>
      <c r="D528" s="208" t="s">
        <v>272</v>
      </c>
      <c r="E528" s="246" t="s">
        <v>44</v>
      </c>
      <c r="F528" s="247" t="s">
        <v>291</v>
      </c>
      <c r="G528" s="245"/>
      <c r="H528" s="248">
        <v>76.7</v>
      </c>
      <c r="I528" s="249"/>
      <c r="J528" s="245"/>
      <c r="K528" s="245"/>
      <c r="L528" s="250"/>
      <c r="M528" s="251"/>
      <c r="N528" s="252"/>
      <c r="O528" s="252"/>
      <c r="P528" s="252"/>
      <c r="Q528" s="252"/>
      <c r="R528" s="252"/>
      <c r="S528" s="252"/>
      <c r="T528" s="253"/>
      <c r="AT528" s="254" t="s">
        <v>272</v>
      </c>
      <c r="AU528" s="254" t="s">
        <v>91</v>
      </c>
      <c r="AV528" s="16" t="s">
        <v>104</v>
      </c>
      <c r="AW528" s="16" t="s">
        <v>38</v>
      </c>
      <c r="AX528" s="16" t="s">
        <v>89</v>
      </c>
      <c r="AY528" s="254" t="s">
        <v>262</v>
      </c>
    </row>
    <row r="529" spans="1:65" s="2" customFormat="1" ht="16.5" customHeight="1">
      <c r="A529" s="37"/>
      <c r="B529" s="38"/>
      <c r="C529" s="195" t="s">
        <v>1342</v>
      </c>
      <c r="D529" s="195" t="s">
        <v>264</v>
      </c>
      <c r="E529" s="196" t="s">
        <v>6500</v>
      </c>
      <c r="F529" s="197" t="s">
        <v>6501</v>
      </c>
      <c r="G529" s="198" t="s">
        <v>590</v>
      </c>
      <c r="H529" s="199">
        <v>224.2</v>
      </c>
      <c r="I529" s="200"/>
      <c r="J529" s="201">
        <f>ROUND(I529*H529,2)</f>
        <v>0</v>
      </c>
      <c r="K529" s="197" t="s">
        <v>268</v>
      </c>
      <c r="L529" s="42"/>
      <c r="M529" s="202" t="s">
        <v>44</v>
      </c>
      <c r="N529" s="203" t="s">
        <v>53</v>
      </c>
      <c r="O529" s="67"/>
      <c r="P529" s="204">
        <f>O529*H529</f>
        <v>0</v>
      </c>
      <c r="Q529" s="204">
        <v>8.6970000000000005E-4</v>
      </c>
      <c r="R529" s="204">
        <f>Q529*H529</f>
        <v>0.19498673999999999</v>
      </c>
      <c r="S529" s="204">
        <v>0</v>
      </c>
      <c r="T529" s="205">
        <f>S529*H529</f>
        <v>0</v>
      </c>
      <c r="U529" s="37"/>
      <c r="V529" s="37"/>
      <c r="W529" s="37"/>
      <c r="X529" s="37"/>
      <c r="Y529" s="37"/>
      <c r="Z529" s="37"/>
      <c r="AA529" s="37"/>
      <c r="AB529" s="37"/>
      <c r="AC529" s="37"/>
      <c r="AD529" s="37"/>
      <c r="AE529" s="37"/>
      <c r="AR529" s="206" t="s">
        <v>442</v>
      </c>
      <c r="AT529" s="206" t="s">
        <v>264</v>
      </c>
      <c r="AU529" s="206" t="s">
        <v>91</v>
      </c>
      <c r="AY529" s="19" t="s">
        <v>262</v>
      </c>
      <c r="BE529" s="207">
        <f>IF(N529="základní",J529,0)</f>
        <v>0</v>
      </c>
      <c r="BF529" s="207">
        <f>IF(N529="snížená",J529,0)</f>
        <v>0</v>
      </c>
      <c r="BG529" s="207">
        <f>IF(N529="zákl. přenesená",J529,0)</f>
        <v>0</v>
      </c>
      <c r="BH529" s="207">
        <f>IF(N529="sníž. přenesená",J529,0)</f>
        <v>0</v>
      </c>
      <c r="BI529" s="207">
        <f>IF(N529="nulová",J529,0)</f>
        <v>0</v>
      </c>
      <c r="BJ529" s="19" t="s">
        <v>89</v>
      </c>
      <c r="BK529" s="207">
        <f>ROUND(I529*H529,2)</f>
        <v>0</v>
      </c>
      <c r="BL529" s="19" t="s">
        <v>442</v>
      </c>
      <c r="BM529" s="206" t="s">
        <v>1992</v>
      </c>
    </row>
    <row r="530" spans="1:65" s="2" customFormat="1" ht="36">
      <c r="A530" s="37"/>
      <c r="B530" s="38"/>
      <c r="C530" s="39"/>
      <c r="D530" s="208" t="s">
        <v>270</v>
      </c>
      <c r="E530" s="39"/>
      <c r="F530" s="209" t="s">
        <v>6497</v>
      </c>
      <c r="G530" s="39"/>
      <c r="H530" s="39"/>
      <c r="I530" s="118"/>
      <c r="J530" s="39"/>
      <c r="K530" s="39"/>
      <c r="L530" s="42"/>
      <c r="M530" s="210"/>
      <c r="N530" s="211"/>
      <c r="O530" s="67"/>
      <c r="P530" s="67"/>
      <c r="Q530" s="67"/>
      <c r="R530" s="67"/>
      <c r="S530" s="67"/>
      <c r="T530" s="68"/>
      <c r="U530" s="37"/>
      <c r="V530" s="37"/>
      <c r="W530" s="37"/>
      <c r="X530" s="37"/>
      <c r="Y530" s="37"/>
      <c r="Z530" s="37"/>
      <c r="AA530" s="37"/>
      <c r="AB530" s="37"/>
      <c r="AC530" s="37"/>
      <c r="AD530" s="37"/>
      <c r="AE530" s="37"/>
      <c r="AT530" s="19" t="s">
        <v>270</v>
      </c>
      <c r="AU530" s="19" t="s">
        <v>91</v>
      </c>
    </row>
    <row r="531" spans="1:65" s="15" customFormat="1" ht="10">
      <c r="B531" s="233"/>
      <c r="C531" s="234"/>
      <c r="D531" s="208" t="s">
        <v>272</v>
      </c>
      <c r="E531" s="235" t="s">
        <v>44</v>
      </c>
      <c r="F531" s="236" t="s">
        <v>6301</v>
      </c>
      <c r="G531" s="234"/>
      <c r="H531" s="237">
        <v>95</v>
      </c>
      <c r="I531" s="238"/>
      <c r="J531" s="234"/>
      <c r="K531" s="234"/>
      <c r="L531" s="239"/>
      <c r="M531" s="240"/>
      <c r="N531" s="241"/>
      <c r="O531" s="241"/>
      <c r="P531" s="241"/>
      <c r="Q531" s="241"/>
      <c r="R531" s="241"/>
      <c r="S531" s="241"/>
      <c r="T531" s="242"/>
      <c r="AT531" s="243" t="s">
        <v>272</v>
      </c>
      <c r="AU531" s="243" t="s">
        <v>91</v>
      </c>
      <c r="AV531" s="15" t="s">
        <v>91</v>
      </c>
      <c r="AW531" s="15" t="s">
        <v>38</v>
      </c>
      <c r="AX531" s="15" t="s">
        <v>82</v>
      </c>
      <c r="AY531" s="243" t="s">
        <v>262</v>
      </c>
    </row>
    <row r="532" spans="1:65" s="15" customFormat="1" ht="10">
      <c r="B532" s="233"/>
      <c r="C532" s="234"/>
      <c r="D532" s="208" t="s">
        <v>272</v>
      </c>
      <c r="E532" s="235" t="s">
        <v>44</v>
      </c>
      <c r="F532" s="236" t="s">
        <v>6302</v>
      </c>
      <c r="G532" s="234"/>
      <c r="H532" s="237">
        <v>113.2</v>
      </c>
      <c r="I532" s="238"/>
      <c r="J532" s="234"/>
      <c r="K532" s="234"/>
      <c r="L532" s="239"/>
      <c r="M532" s="240"/>
      <c r="N532" s="241"/>
      <c r="O532" s="241"/>
      <c r="P532" s="241"/>
      <c r="Q532" s="241"/>
      <c r="R532" s="241"/>
      <c r="S532" s="241"/>
      <c r="T532" s="242"/>
      <c r="AT532" s="243" t="s">
        <v>272</v>
      </c>
      <c r="AU532" s="243" t="s">
        <v>91</v>
      </c>
      <c r="AV532" s="15" t="s">
        <v>91</v>
      </c>
      <c r="AW532" s="15" t="s">
        <v>38</v>
      </c>
      <c r="AX532" s="15" t="s">
        <v>82</v>
      </c>
      <c r="AY532" s="243" t="s">
        <v>262</v>
      </c>
    </row>
    <row r="533" spans="1:65" s="15" customFormat="1" ht="10">
      <c r="B533" s="233"/>
      <c r="C533" s="234"/>
      <c r="D533" s="208" t="s">
        <v>272</v>
      </c>
      <c r="E533" s="235" t="s">
        <v>44</v>
      </c>
      <c r="F533" s="236" t="s">
        <v>6303</v>
      </c>
      <c r="G533" s="234"/>
      <c r="H533" s="237">
        <v>16</v>
      </c>
      <c r="I533" s="238"/>
      <c r="J533" s="234"/>
      <c r="K533" s="234"/>
      <c r="L533" s="239"/>
      <c r="M533" s="240"/>
      <c r="N533" s="241"/>
      <c r="O533" s="241"/>
      <c r="P533" s="241"/>
      <c r="Q533" s="241"/>
      <c r="R533" s="241"/>
      <c r="S533" s="241"/>
      <c r="T533" s="242"/>
      <c r="AT533" s="243" t="s">
        <v>272</v>
      </c>
      <c r="AU533" s="243" t="s">
        <v>91</v>
      </c>
      <c r="AV533" s="15" t="s">
        <v>91</v>
      </c>
      <c r="AW533" s="15" t="s">
        <v>38</v>
      </c>
      <c r="AX533" s="15" t="s">
        <v>82</v>
      </c>
      <c r="AY533" s="243" t="s">
        <v>262</v>
      </c>
    </row>
    <row r="534" spans="1:65" s="16" customFormat="1" ht="10">
      <c r="B534" s="244"/>
      <c r="C534" s="245"/>
      <c r="D534" s="208" t="s">
        <v>272</v>
      </c>
      <c r="E534" s="246" t="s">
        <v>44</v>
      </c>
      <c r="F534" s="247" t="s">
        <v>291</v>
      </c>
      <c r="G534" s="245"/>
      <c r="H534" s="248">
        <v>224.2</v>
      </c>
      <c r="I534" s="249"/>
      <c r="J534" s="245"/>
      <c r="K534" s="245"/>
      <c r="L534" s="250"/>
      <c r="M534" s="251"/>
      <c r="N534" s="252"/>
      <c r="O534" s="252"/>
      <c r="P534" s="252"/>
      <c r="Q534" s="252"/>
      <c r="R534" s="252"/>
      <c r="S534" s="252"/>
      <c r="T534" s="253"/>
      <c r="AT534" s="254" t="s">
        <v>272</v>
      </c>
      <c r="AU534" s="254" t="s">
        <v>91</v>
      </c>
      <c r="AV534" s="16" t="s">
        <v>104</v>
      </c>
      <c r="AW534" s="16" t="s">
        <v>38</v>
      </c>
      <c r="AX534" s="16" t="s">
        <v>89</v>
      </c>
      <c r="AY534" s="254" t="s">
        <v>262</v>
      </c>
    </row>
    <row r="535" spans="1:65" s="2" customFormat="1" ht="16.5" customHeight="1">
      <c r="A535" s="37"/>
      <c r="B535" s="38"/>
      <c r="C535" s="195" t="s">
        <v>1347</v>
      </c>
      <c r="D535" s="195" t="s">
        <v>264</v>
      </c>
      <c r="E535" s="196" t="s">
        <v>6502</v>
      </c>
      <c r="F535" s="197" t="s">
        <v>6503</v>
      </c>
      <c r="G535" s="198" t="s">
        <v>590</v>
      </c>
      <c r="H535" s="199">
        <v>122</v>
      </c>
      <c r="I535" s="200"/>
      <c r="J535" s="201">
        <f>ROUND(I535*H535,2)</f>
        <v>0</v>
      </c>
      <c r="K535" s="197" t="s">
        <v>268</v>
      </c>
      <c r="L535" s="42"/>
      <c r="M535" s="202" t="s">
        <v>44</v>
      </c>
      <c r="N535" s="203" t="s">
        <v>53</v>
      </c>
      <c r="O535" s="67"/>
      <c r="P535" s="204">
        <f>O535*H535</f>
        <v>0</v>
      </c>
      <c r="Q535" s="204">
        <v>5.9060000000000004E-4</v>
      </c>
      <c r="R535" s="204">
        <f>Q535*H535</f>
        <v>7.2053200000000012E-2</v>
      </c>
      <c r="S535" s="204">
        <v>0</v>
      </c>
      <c r="T535" s="205">
        <f>S535*H535</f>
        <v>0</v>
      </c>
      <c r="U535" s="37"/>
      <c r="V535" s="37"/>
      <c r="W535" s="37"/>
      <c r="X535" s="37"/>
      <c r="Y535" s="37"/>
      <c r="Z535" s="37"/>
      <c r="AA535" s="37"/>
      <c r="AB535" s="37"/>
      <c r="AC535" s="37"/>
      <c r="AD535" s="37"/>
      <c r="AE535" s="37"/>
      <c r="AR535" s="206" t="s">
        <v>442</v>
      </c>
      <c r="AT535" s="206" t="s">
        <v>264</v>
      </c>
      <c r="AU535" s="206" t="s">
        <v>91</v>
      </c>
      <c r="AY535" s="19" t="s">
        <v>262</v>
      </c>
      <c r="BE535" s="207">
        <f>IF(N535="základní",J535,0)</f>
        <v>0</v>
      </c>
      <c r="BF535" s="207">
        <f>IF(N535="snížená",J535,0)</f>
        <v>0</v>
      </c>
      <c r="BG535" s="207">
        <f>IF(N535="zákl. přenesená",J535,0)</f>
        <v>0</v>
      </c>
      <c r="BH535" s="207">
        <f>IF(N535="sníž. přenesená",J535,0)</f>
        <v>0</v>
      </c>
      <c r="BI535" s="207">
        <f>IF(N535="nulová",J535,0)</f>
        <v>0</v>
      </c>
      <c r="BJ535" s="19" t="s">
        <v>89</v>
      </c>
      <c r="BK535" s="207">
        <f>ROUND(I535*H535,2)</f>
        <v>0</v>
      </c>
      <c r="BL535" s="19" t="s">
        <v>442</v>
      </c>
      <c r="BM535" s="206" t="s">
        <v>2002</v>
      </c>
    </row>
    <row r="536" spans="1:65" s="2" customFormat="1" ht="36">
      <c r="A536" s="37"/>
      <c r="B536" s="38"/>
      <c r="C536" s="39"/>
      <c r="D536" s="208" t="s">
        <v>270</v>
      </c>
      <c r="E536" s="39"/>
      <c r="F536" s="209" t="s">
        <v>6497</v>
      </c>
      <c r="G536" s="39"/>
      <c r="H536" s="39"/>
      <c r="I536" s="118"/>
      <c r="J536" s="39"/>
      <c r="K536" s="39"/>
      <c r="L536" s="42"/>
      <c r="M536" s="210"/>
      <c r="N536" s="211"/>
      <c r="O536" s="67"/>
      <c r="P536" s="67"/>
      <c r="Q536" s="67"/>
      <c r="R536" s="67"/>
      <c r="S536" s="67"/>
      <c r="T536" s="68"/>
      <c r="U536" s="37"/>
      <c r="V536" s="37"/>
      <c r="W536" s="37"/>
      <c r="X536" s="37"/>
      <c r="Y536" s="37"/>
      <c r="Z536" s="37"/>
      <c r="AA536" s="37"/>
      <c r="AB536" s="37"/>
      <c r="AC536" s="37"/>
      <c r="AD536" s="37"/>
      <c r="AE536" s="37"/>
      <c r="AT536" s="19" t="s">
        <v>270</v>
      </c>
      <c r="AU536" s="19" t="s">
        <v>91</v>
      </c>
    </row>
    <row r="537" spans="1:65" s="15" customFormat="1" ht="10">
      <c r="B537" s="233"/>
      <c r="C537" s="234"/>
      <c r="D537" s="208" t="s">
        <v>272</v>
      </c>
      <c r="E537" s="235" t="s">
        <v>44</v>
      </c>
      <c r="F537" s="236" t="s">
        <v>6304</v>
      </c>
      <c r="G537" s="234"/>
      <c r="H537" s="237">
        <v>8.8000000000000007</v>
      </c>
      <c r="I537" s="238"/>
      <c r="J537" s="234"/>
      <c r="K537" s="234"/>
      <c r="L537" s="239"/>
      <c r="M537" s="240"/>
      <c r="N537" s="241"/>
      <c r="O537" s="241"/>
      <c r="P537" s="241"/>
      <c r="Q537" s="241"/>
      <c r="R537" s="241"/>
      <c r="S537" s="241"/>
      <c r="T537" s="242"/>
      <c r="AT537" s="243" t="s">
        <v>272</v>
      </c>
      <c r="AU537" s="243" t="s">
        <v>91</v>
      </c>
      <c r="AV537" s="15" t="s">
        <v>91</v>
      </c>
      <c r="AW537" s="15" t="s">
        <v>38</v>
      </c>
      <c r="AX537" s="15" t="s">
        <v>82</v>
      </c>
      <c r="AY537" s="243" t="s">
        <v>262</v>
      </c>
    </row>
    <row r="538" spans="1:65" s="15" customFormat="1" ht="10">
      <c r="B538" s="233"/>
      <c r="C538" s="234"/>
      <c r="D538" s="208" t="s">
        <v>272</v>
      </c>
      <c r="E538" s="235" t="s">
        <v>44</v>
      </c>
      <c r="F538" s="236" t="s">
        <v>6305</v>
      </c>
      <c r="G538" s="234"/>
      <c r="H538" s="237">
        <v>113.2</v>
      </c>
      <c r="I538" s="238"/>
      <c r="J538" s="234"/>
      <c r="K538" s="234"/>
      <c r="L538" s="239"/>
      <c r="M538" s="240"/>
      <c r="N538" s="241"/>
      <c r="O538" s="241"/>
      <c r="P538" s="241"/>
      <c r="Q538" s="241"/>
      <c r="R538" s="241"/>
      <c r="S538" s="241"/>
      <c r="T538" s="242"/>
      <c r="AT538" s="243" t="s">
        <v>272</v>
      </c>
      <c r="AU538" s="243" t="s">
        <v>91</v>
      </c>
      <c r="AV538" s="15" t="s">
        <v>91</v>
      </c>
      <c r="AW538" s="15" t="s">
        <v>38</v>
      </c>
      <c r="AX538" s="15" t="s">
        <v>82</v>
      </c>
      <c r="AY538" s="243" t="s">
        <v>262</v>
      </c>
    </row>
    <row r="539" spans="1:65" s="16" customFormat="1" ht="10">
      <c r="B539" s="244"/>
      <c r="C539" s="245"/>
      <c r="D539" s="208" t="s">
        <v>272</v>
      </c>
      <c r="E539" s="246" t="s">
        <v>44</v>
      </c>
      <c r="F539" s="247" t="s">
        <v>291</v>
      </c>
      <c r="G539" s="245"/>
      <c r="H539" s="248">
        <v>122</v>
      </c>
      <c r="I539" s="249"/>
      <c r="J539" s="245"/>
      <c r="K539" s="245"/>
      <c r="L539" s="250"/>
      <c r="M539" s="251"/>
      <c r="N539" s="252"/>
      <c r="O539" s="252"/>
      <c r="P539" s="252"/>
      <c r="Q539" s="252"/>
      <c r="R539" s="252"/>
      <c r="S539" s="252"/>
      <c r="T539" s="253"/>
      <c r="AT539" s="254" t="s">
        <v>272</v>
      </c>
      <c r="AU539" s="254" t="s">
        <v>91</v>
      </c>
      <c r="AV539" s="16" t="s">
        <v>104</v>
      </c>
      <c r="AW539" s="16" t="s">
        <v>38</v>
      </c>
      <c r="AX539" s="16" t="s">
        <v>89</v>
      </c>
      <c r="AY539" s="254" t="s">
        <v>262</v>
      </c>
    </row>
    <row r="540" spans="1:65" s="2" customFormat="1" ht="16.5" customHeight="1">
      <c r="A540" s="37"/>
      <c r="B540" s="38"/>
      <c r="C540" s="195" t="s">
        <v>1352</v>
      </c>
      <c r="D540" s="195" t="s">
        <v>264</v>
      </c>
      <c r="E540" s="196" t="s">
        <v>6504</v>
      </c>
      <c r="F540" s="197" t="s">
        <v>6505</v>
      </c>
      <c r="G540" s="198" t="s">
        <v>590</v>
      </c>
      <c r="H540" s="199">
        <v>70</v>
      </c>
      <c r="I540" s="200"/>
      <c r="J540" s="201">
        <f>ROUND(I540*H540,2)</f>
        <v>0</v>
      </c>
      <c r="K540" s="197" t="s">
        <v>268</v>
      </c>
      <c r="L540" s="42"/>
      <c r="M540" s="202" t="s">
        <v>44</v>
      </c>
      <c r="N540" s="203" t="s">
        <v>53</v>
      </c>
      <c r="O540" s="67"/>
      <c r="P540" s="204">
        <f>O540*H540</f>
        <v>0</v>
      </c>
      <c r="Q540" s="204">
        <v>3.9350000000000002E-4</v>
      </c>
      <c r="R540" s="204">
        <f>Q540*H540</f>
        <v>2.7545E-2</v>
      </c>
      <c r="S540" s="204">
        <v>0</v>
      </c>
      <c r="T540" s="205">
        <f>S540*H540</f>
        <v>0</v>
      </c>
      <c r="U540" s="37"/>
      <c r="V540" s="37"/>
      <c r="W540" s="37"/>
      <c r="X540" s="37"/>
      <c r="Y540" s="37"/>
      <c r="Z540" s="37"/>
      <c r="AA540" s="37"/>
      <c r="AB540" s="37"/>
      <c r="AC540" s="37"/>
      <c r="AD540" s="37"/>
      <c r="AE540" s="37"/>
      <c r="AR540" s="206" t="s">
        <v>442</v>
      </c>
      <c r="AT540" s="206" t="s">
        <v>264</v>
      </c>
      <c r="AU540" s="206" t="s">
        <v>91</v>
      </c>
      <c r="AY540" s="19" t="s">
        <v>262</v>
      </c>
      <c r="BE540" s="207">
        <f>IF(N540="základní",J540,0)</f>
        <v>0</v>
      </c>
      <c r="BF540" s="207">
        <f>IF(N540="snížená",J540,0)</f>
        <v>0</v>
      </c>
      <c r="BG540" s="207">
        <f>IF(N540="zákl. přenesená",J540,0)</f>
        <v>0</v>
      </c>
      <c r="BH540" s="207">
        <f>IF(N540="sníž. přenesená",J540,0)</f>
        <v>0</v>
      </c>
      <c r="BI540" s="207">
        <f>IF(N540="nulová",J540,0)</f>
        <v>0</v>
      </c>
      <c r="BJ540" s="19" t="s">
        <v>89</v>
      </c>
      <c r="BK540" s="207">
        <f>ROUND(I540*H540,2)</f>
        <v>0</v>
      </c>
      <c r="BL540" s="19" t="s">
        <v>442</v>
      </c>
      <c r="BM540" s="206" t="s">
        <v>2015</v>
      </c>
    </row>
    <row r="541" spans="1:65" s="2" customFormat="1" ht="36">
      <c r="A541" s="37"/>
      <c r="B541" s="38"/>
      <c r="C541" s="39"/>
      <c r="D541" s="208" t="s">
        <v>270</v>
      </c>
      <c r="E541" s="39"/>
      <c r="F541" s="209" t="s">
        <v>6497</v>
      </c>
      <c r="G541" s="39"/>
      <c r="H541" s="39"/>
      <c r="I541" s="118"/>
      <c r="J541" s="39"/>
      <c r="K541" s="39"/>
      <c r="L541" s="42"/>
      <c r="M541" s="210"/>
      <c r="N541" s="211"/>
      <c r="O541" s="67"/>
      <c r="P541" s="67"/>
      <c r="Q541" s="67"/>
      <c r="R541" s="67"/>
      <c r="S541" s="67"/>
      <c r="T541" s="68"/>
      <c r="U541" s="37"/>
      <c r="V541" s="37"/>
      <c r="W541" s="37"/>
      <c r="X541" s="37"/>
      <c r="Y541" s="37"/>
      <c r="Z541" s="37"/>
      <c r="AA541" s="37"/>
      <c r="AB541" s="37"/>
      <c r="AC541" s="37"/>
      <c r="AD541" s="37"/>
      <c r="AE541" s="37"/>
      <c r="AT541" s="19" t="s">
        <v>270</v>
      </c>
      <c r="AU541" s="19" t="s">
        <v>91</v>
      </c>
    </row>
    <row r="542" spans="1:65" s="15" customFormat="1" ht="10">
      <c r="B542" s="233"/>
      <c r="C542" s="234"/>
      <c r="D542" s="208" t="s">
        <v>272</v>
      </c>
      <c r="E542" s="235" t="s">
        <v>44</v>
      </c>
      <c r="F542" s="236" t="s">
        <v>6306</v>
      </c>
      <c r="G542" s="234"/>
      <c r="H542" s="237">
        <v>1.2</v>
      </c>
      <c r="I542" s="238"/>
      <c r="J542" s="234"/>
      <c r="K542" s="234"/>
      <c r="L542" s="239"/>
      <c r="M542" s="240"/>
      <c r="N542" s="241"/>
      <c r="O542" s="241"/>
      <c r="P542" s="241"/>
      <c r="Q542" s="241"/>
      <c r="R542" s="241"/>
      <c r="S542" s="241"/>
      <c r="T542" s="242"/>
      <c r="AT542" s="243" t="s">
        <v>272</v>
      </c>
      <c r="AU542" s="243" t="s">
        <v>91</v>
      </c>
      <c r="AV542" s="15" t="s">
        <v>91</v>
      </c>
      <c r="AW542" s="15" t="s">
        <v>38</v>
      </c>
      <c r="AX542" s="15" t="s">
        <v>82</v>
      </c>
      <c r="AY542" s="243" t="s">
        <v>262</v>
      </c>
    </row>
    <row r="543" spans="1:65" s="15" customFormat="1" ht="10">
      <c r="B543" s="233"/>
      <c r="C543" s="234"/>
      <c r="D543" s="208" t="s">
        <v>272</v>
      </c>
      <c r="E543" s="235" t="s">
        <v>44</v>
      </c>
      <c r="F543" s="236" t="s">
        <v>6317</v>
      </c>
      <c r="G543" s="234"/>
      <c r="H543" s="237">
        <v>34</v>
      </c>
      <c r="I543" s="238"/>
      <c r="J543" s="234"/>
      <c r="K543" s="234"/>
      <c r="L543" s="239"/>
      <c r="M543" s="240"/>
      <c r="N543" s="241"/>
      <c r="O543" s="241"/>
      <c r="P543" s="241"/>
      <c r="Q543" s="241"/>
      <c r="R543" s="241"/>
      <c r="S543" s="241"/>
      <c r="T543" s="242"/>
      <c r="AT543" s="243" t="s">
        <v>272</v>
      </c>
      <c r="AU543" s="243" t="s">
        <v>91</v>
      </c>
      <c r="AV543" s="15" t="s">
        <v>91</v>
      </c>
      <c r="AW543" s="15" t="s">
        <v>38</v>
      </c>
      <c r="AX543" s="15" t="s">
        <v>82</v>
      </c>
      <c r="AY543" s="243" t="s">
        <v>262</v>
      </c>
    </row>
    <row r="544" spans="1:65" s="15" customFormat="1" ht="10">
      <c r="B544" s="233"/>
      <c r="C544" s="234"/>
      <c r="D544" s="208" t="s">
        <v>272</v>
      </c>
      <c r="E544" s="235" t="s">
        <v>44</v>
      </c>
      <c r="F544" s="236" t="s">
        <v>6318</v>
      </c>
      <c r="G544" s="234"/>
      <c r="H544" s="237">
        <v>34.799999999999997</v>
      </c>
      <c r="I544" s="238"/>
      <c r="J544" s="234"/>
      <c r="K544" s="234"/>
      <c r="L544" s="239"/>
      <c r="M544" s="240"/>
      <c r="N544" s="241"/>
      <c r="O544" s="241"/>
      <c r="P544" s="241"/>
      <c r="Q544" s="241"/>
      <c r="R544" s="241"/>
      <c r="S544" s="241"/>
      <c r="T544" s="242"/>
      <c r="AT544" s="243" t="s">
        <v>272</v>
      </c>
      <c r="AU544" s="243" t="s">
        <v>91</v>
      </c>
      <c r="AV544" s="15" t="s">
        <v>91</v>
      </c>
      <c r="AW544" s="15" t="s">
        <v>38</v>
      </c>
      <c r="AX544" s="15" t="s">
        <v>82</v>
      </c>
      <c r="AY544" s="243" t="s">
        <v>262</v>
      </c>
    </row>
    <row r="545" spans="1:65" s="16" customFormat="1" ht="10">
      <c r="B545" s="244"/>
      <c r="C545" s="245"/>
      <c r="D545" s="208" t="s">
        <v>272</v>
      </c>
      <c r="E545" s="246" t="s">
        <v>44</v>
      </c>
      <c r="F545" s="247" t="s">
        <v>291</v>
      </c>
      <c r="G545" s="245"/>
      <c r="H545" s="248">
        <v>70</v>
      </c>
      <c r="I545" s="249"/>
      <c r="J545" s="245"/>
      <c r="K545" s="245"/>
      <c r="L545" s="250"/>
      <c r="M545" s="251"/>
      <c r="N545" s="252"/>
      <c r="O545" s="252"/>
      <c r="P545" s="252"/>
      <c r="Q545" s="252"/>
      <c r="R545" s="252"/>
      <c r="S545" s="252"/>
      <c r="T545" s="253"/>
      <c r="AT545" s="254" t="s">
        <v>272</v>
      </c>
      <c r="AU545" s="254" t="s">
        <v>91</v>
      </c>
      <c r="AV545" s="16" t="s">
        <v>104</v>
      </c>
      <c r="AW545" s="16" t="s">
        <v>38</v>
      </c>
      <c r="AX545" s="16" t="s">
        <v>89</v>
      </c>
      <c r="AY545" s="254" t="s">
        <v>262</v>
      </c>
    </row>
    <row r="546" spans="1:65" s="2" customFormat="1" ht="16.5" customHeight="1">
      <c r="A546" s="37"/>
      <c r="B546" s="38"/>
      <c r="C546" s="195" t="s">
        <v>1377</v>
      </c>
      <c r="D546" s="195" t="s">
        <v>264</v>
      </c>
      <c r="E546" s="196" t="s">
        <v>6506</v>
      </c>
      <c r="F546" s="197" t="s">
        <v>6507</v>
      </c>
      <c r="G546" s="198" t="s">
        <v>590</v>
      </c>
      <c r="H546" s="199">
        <v>32</v>
      </c>
      <c r="I546" s="200"/>
      <c r="J546" s="201">
        <f>ROUND(I546*H546,2)</f>
        <v>0</v>
      </c>
      <c r="K546" s="197" t="s">
        <v>268</v>
      </c>
      <c r="L546" s="42"/>
      <c r="M546" s="202" t="s">
        <v>44</v>
      </c>
      <c r="N546" s="203" t="s">
        <v>53</v>
      </c>
      <c r="O546" s="67"/>
      <c r="P546" s="204">
        <f>O546*H546</f>
        <v>0</v>
      </c>
      <c r="Q546" s="204">
        <v>2.8229999999999998E-4</v>
      </c>
      <c r="R546" s="204">
        <f>Q546*H546</f>
        <v>9.0335999999999993E-3</v>
      </c>
      <c r="S546" s="204">
        <v>0</v>
      </c>
      <c r="T546" s="205">
        <f>S546*H546</f>
        <v>0</v>
      </c>
      <c r="U546" s="37"/>
      <c r="V546" s="37"/>
      <c r="W546" s="37"/>
      <c r="X546" s="37"/>
      <c r="Y546" s="37"/>
      <c r="Z546" s="37"/>
      <c r="AA546" s="37"/>
      <c r="AB546" s="37"/>
      <c r="AC546" s="37"/>
      <c r="AD546" s="37"/>
      <c r="AE546" s="37"/>
      <c r="AR546" s="206" t="s">
        <v>442</v>
      </c>
      <c r="AT546" s="206" t="s">
        <v>264</v>
      </c>
      <c r="AU546" s="206" t="s">
        <v>91</v>
      </c>
      <c r="AY546" s="19" t="s">
        <v>262</v>
      </c>
      <c r="BE546" s="207">
        <f>IF(N546="základní",J546,0)</f>
        <v>0</v>
      </c>
      <c r="BF546" s="207">
        <f>IF(N546="snížená",J546,0)</f>
        <v>0</v>
      </c>
      <c r="BG546" s="207">
        <f>IF(N546="zákl. přenesená",J546,0)</f>
        <v>0</v>
      </c>
      <c r="BH546" s="207">
        <f>IF(N546="sníž. přenesená",J546,0)</f>
        <v>0</v>
      </c>
      <c r="BI546" s="207">
        <f>IF(N546="nulová",J546,0)</f>
        <v>0</v>
      </c>
      <c r="BJ546" s="19" t="s">
        <v>89</v>
      </c>
      <c r="BK546" s="207">
        <f>ROUND(I546*H546,2)</f>
        <v>0</v>
      </c>
      <c r="BL546" s="19" t="s">
        <v>442</v>
      </c>
      <c r="BM546" s="206" t="s">
        <v>2035</v>
      </c>
    </row>
    <row r="547" spans="1:65" s="2" customFormat="1" ht="36">
      <c r="A547" s="37"/>
      <c r="B547" s="38"/>
      <c r="C547" s="39"/>
      <c r="D547" s="208" t="s">
        <v>270</v>
      </c>
      <c r="E547" s="39"/>
      <c r="F547" s="209" t="s">
        <v>6497</v>
      </c>
      <c r="G547" s="39"/>
      <c r="H547" s="39"/>
      <c r="I547" s="118"/>
      <c r="J547" s="39"/>
      <c r="K547" s="39"/>
      <c r="L547" s="42"/>
      <c r="M547" s="210"/>
      <c r="N547" s="211"/>
      <c r="O547" s="67"/>
      <c r="P547" s="67"/>
      <c r="Q547" s="67"/>
      <c r="R547" s="67"/>
      <c r="S547" s="67"/>
      <c r="T547" s="68"/>
      <c r="U547" s="37"/>
      <c r="V547" s="37"/>
      <c r="W547" s="37"/>
      <c r="X547" s="37"/>
      <c r="Y547" s="37"/>
      <c r="Z547" s="37"/>
      <c r="AA547" s="37"/>
      <c r="AB547" s="37"/>
      <c r="AC547" s="37"/>
      <c r="AD547" s="37"/>
      <c r="AE547" s="37"/>
      <c r="AT547" s="19" t="s">
        <v>270</v>
      </c>
      <c r="AU547" s="19" t="s">
        <v>91</v>
      </c>
    </row>
    <row r="548" spans="1:65" s="15" customFormat="1" ht="10">
      <c r="B548" s="233"/>
      <c r="C548" s="234"/>
      <c r="D548" s="208" t="s">
        <v>272</v>
      </c>
      <c r="E548" s="235" t="s">
        <v>44</v>
      </c>
      <c r="F548" s="236" t="s">
        <v>6319</v>
      </c>
      <c r="G548" s="234"/>
      <c r="H548" s="237">
        <v>32</v>
      </c>
      <c r="I548" s="238"/>
      <c r="J548" s="234"/>
      <c r="K548" s="234"/>
      <c r="L548" s="239"/>
      <c r="M548" s="240"/>
      <c r="N548" s="241"/>
      <c r="O548" s="241"/>
      <c r="P548" s="241"/>
      <c r="Q548" s="241"/>
      <c r="R548" s="241"/>
      <c r="S548" s="241"/>
      <c r="T548" s="242"/>
      <c r="AT548" s="243" t="s">
        <v>272</v>
      </c>
      <c r="AU548" s="243" t="s">
        <v>91</v>
      </c>
      <c r="AV548" s="15" t="s">
        <v>91</v>
      </c>
      <c r="AW548" s="15" t="s">
        <v>38</v>
      </c>
      <c r="AX548" s="15" t="s">
        <v>82</v>
      </c>
      <c r="AY548" s="243" t="s">
        <v>262</v>
      </c>
    </row>
    <row r="549" spans="1:65" s="16" customFormat="1" ht="10">
      <c r="B549" s="244"/>
      <c r="C549" s="245"/>
      <c r="D549" s="208" t="s">
        <v>272</v>
      </c>
      <c r="E549" s="246" t="s">
        <v>44</v>
      </c>
      <c r="F549" s="247" t="s">
        <v>291</v>
      </c>
      <c r="G549" s="245"/>
      <c r="H549" s="248">
        <v>32</v>
      </c>
      <c r="I549" s="249"/>
      <c r="J549" s="245"/>
      <c r="K549" s="245"/>
      <c r="L549" s="250"/>
      <c r="M549" s="251"/>
      <c r="N549" s="252"/>
      <c r="O549" s="252"/>
      <c r="P549" s="252"/>
      <c r="Q549" s="252"/>
      <c r="R549" s="252"/>
      <c r="S549" s="252"/>
      <c r="T549" s="253"/>
      <c r="AT549" s="254" t="s">
        <v>272</v>
      </c>
      <c r="AU549" s="254" t="s">
        <v>91</v>
      </c>
      <c r="AV549" s="16" t="s">
        <v>104</v>
      </c>
      <c r="AW549" s="16" t="s">
        <v>38</v>
      </c>
      <c r="AX549" s="16" t="s">
        <v>89</v>
      </c>
      <c r="AY549" s="254" t="s">
        <v>262</v>
      </c>
    </row>
    <row r="550" spans="1:65" s="2" customFormat="1" ht="16.5" customHeight="1">
      <c r="A550" s="37"/>
      <c r="B550" s="38"/>
      <c r="C550" s="195" t="s">
        <v>1380</v>
      </c>
      <c r="D550" s="195" t="s">
        <v>264</v>
      </c>
      <c r="E550" s="196" t="s">
        <v>6508</v>
      </c>
      <c r="F550" s="197" t="s">
        <v>6509</v>
      </c>
      <c r="G550" s="198" t="s">
        <v>590</v>
      </c>
      <c r="H550" s="199">
        <v>10.9</v>
      </c>
      <c r="I550" s="200"/>
      <c r="J550" s="201">
        <f>ROUND(I550*H550,2)</f>
        <v>0</v>
      </c>
      <c r="K550" s="197" t="s">
        <v>268</v>
      </c>
      <c r="L550" s="42"/>
      <c r="M550" s="202" t="s">
        <v>44</v>
      </c>
      <c r="N550" s="203" t="s">
        <v>53</v>
      </c>
      <c r="O550" s="67"/>
      <c r="P550" s="204">
        <f>O550*H550</f>
        <v>0</v>
      </c>
      <c r="Q550" s="204">
        <v>2.8082760000000002E-3</v>
      </c>
      <c r="R550" s="204">
        <f>Q550*H550</f>
        <v>3.0610208400000002E-2</v>
      </c>
      <c r="S550" s="204">
        <v>0</v>
      </c>
      <c r="T550" s="205">
        <f>S550*H550</f>
        <v>0</v>
      </c>
      <c r="U550" s="37"/>
      <c r="V550" s="37"/>
      <c r="W550" s="37"/>
      <c r="X550" s="37"/>
      <c r="Y550" s="37"/>
      <c r="Z550" s="37"/>
      <c r="AA550" s="37"/>
      <c r="AB550" s="37"/>
      <c r="AC550" s="37"/>
      <c r="AD550" s="37"/>
      <c r="AE550" s="37"/>
      <c r="AR550" s="206" t="s">
        <v>442</v>
      </c>
      <c r="AT550" s="206" t="s">
        <v>264</v>
      </c>
      <c r="AU550" s="206" t="s">
        <v>91</v>
      </c>
      <c r="AY550" s="19" t="s">
        <v>262</v>
      </c>
      <c r="BE550" s="207">
        <f>IF(N550="základní",J550,0)</f>
        <v>0</v>
      </c>
      <c r="BF550" s="207">
        <f>IF(N550="snížená",J550,0)</f>
        <v>0</v>
      </c>
      <c r="BG550" s="207">
        <f>IF(N550="zákl. přenesená",J550,0)</f>
        <v>0</v>
      </c>
      <c r="BH550" s="207">
        <f>IF(N550="sníž. přenesená",J550,0)</f>
        <v>0</v>
      </c>
      <c r="BI550" s="207">
        <f>IF(N550="nulová",J550,0)</f>
        <v>0</v>
      </c>
      <c r="BJ550" s="19" t="s">
        <v>89</v>
      </c>
      <c r="BK550" s="207">
        <f>ROUND(I550*H550,2)</f>
        <v>0</v>
      </c>
      <c r="BL550" s="19" t="s">
        <v>442</v>
      </c>
      <c r="BM550" s="206" t="s">
        <v>2068</v>
      </c>
    </row>
    <row r="551" spans="1:65" s="2" customFormat="1" ht="27">
      <c r="A551" s="37"/>
      <c r="B551" s="38"/>
      <c r="C551" s="39"/>
      <c r="D551" s="208" t="s">
        <v>270</v>
      </c>
      <c r="E551" s="39"/>
      <c r="F551" s="209" t="s">
        <v>6510</v>
      </c>
      <c r="G551" s="39"/>
      <c r="H551" s="39"/>
      <c r="I551" s="118"/>
      <c r="J551" s="39"/>
      <c r="K551" s="39"/>
      <c r="L551" s="42"/>
      <c r="M551" s="210"/>
      <c r="N551" s="211"/>
      <c r="O551" s="67"/>
      <c r="P551" s="67"/>
      <c r="Q551" s="67"/>
      <c r="R551" s="67"/>
      <c r="S551" s="67"/>
      <c r="T551" s="68"/>
      <c r="U551" s="37"/>
      <c r="V551" s="37"/>
      <c r="W551" s="37"/>
      <c r="X551" s="37"/>
      <c r="Y551" s="37"/>
      <c r="Z551" s="37"/>
      <c r="AA551" s="37"/>
      <c r="AB551" s="37"/>
      <c r="AC551" s="37"/>
      <c r="AD551" s="37"/>
      <c r="AE551" s="37"/>
      <c r="AT551" s="19" t="s">
        <v>270</v>
      </c>
      <c r="AU551" s="19" t="s">
        <v>91</v>
      </c>
    </row>
    <row r="552" spans="1:65" s="15" customFormat="1" ht="10">
      <c r="B552" s="233"/>
      <c r="C552" s="234"/>
      <c r="D552" s="208" t="s">
        <v>272</v>
      </c>
      <c r="E552" s="235" t="s">
        <v>44</v>
      </c>
      <c r="F552" s="236" t="s">
        <v>6307</v>
      </c>
      <c r="G552" s="234"/>
      <c r="H552" s="237">
        <v>10.9</v>
      </c>
      <c r="I552" s="238"/>
      <c r="J552" s="234"/>
      <c r="K552" s="234"/>
      <c r="L552" s="239"/>
      <c r="M552" s="240"/>
      <c r="N552" s="241"/>
      <c r="O552" s="241"/>
      <c r="P552" s="241"/>
      <c r="Q552" s="241"/>
      <c r="R552" s="241"/>
      <c r="S552" s="241"/>
      <c r="T552" s="242"/>
      <c r="AT552" s="243" t="s">
        <v>272</v>
      </c>
      <c r="AU552" s="243" t="s">
        <v>91</v>
      </c>
      <c r="AV552" s="15" t="s">
        <v>91</v>
      </c>
      <c r="AW552" s="15" t="s">
        <v>38</v>
      </c>
      <c r="AX552" s="15" t="s">
        <v>82</v>
      </c>
      <c r="AY552" s="243" t="s">
        <v>262</v>
      </c>
    </row>
    <row r="553" spans="1:65" s="16" customFormat="1" ht="10">
      <c r="B553" s="244"/>
      <c r="C553" s="245"/>
      <c r="D553" s="208" t="s">
        <v>272</v>
      </c>
      <c r="E553" s="246" t="s">
        <v>44</v>
      </c>
      <c r="F553" s="247" t="s">
        <v>291</v>
      </c>
      <c r="G553" s="245"/>
      <c r="H553" s="248">
        <v>10.9</v>
      </c>
      <c r="I553" s="249"/>
      <c r="J553" s="245"/>
      <c r="K553" s="245"/>
      <c r="L553" s="250"/>
      <c r="M553" s="251"/>
      <c r="N553" s="252"/>
      <c r="O553" s="252"/>
      <c r="P553" s="252"/>
      <c r="Q553" s="252"/>
      <c r="R553" s="252"/>
      <c r="S553" s="252"/>
      <c r="T553" s="253"/>
      <c r="AT553" s="254" t="s">
        <v>272</v>
      </c>
      <c r="AU553" s="254" t="s">
        <v>91</v>
      </c>
      <c r="AV553" s="16" t="s">
        <v>104</v>
      </c>
      <c r="AW553" s="16" t="s">
        <v>38</v>
      </c>
      <c r="AX553" s="16" t="s">
        <v>89</v>
      </c>
      <c r="AY553" s="254" t="s">
        <v>262</v>
      </c>
    </row>
    <row r="554" spans="1:65" s="2" customFormat="1" ht="16.5" customHeight="1">
      <c r="A554" s="37"/>
      <c r="B554" s="38"/>
      <c r="C554" s="195" t="s">
        <v>1386</v>
      </c>
      <c r="D554" s="195" t="s">
        <v>264</v>
      </c>
      <c r="E554" s="196" t="s">
        <v>6511</v>
      </c>
      <c r="F554" s="197" t="s">
        <v>6512</v>
      </c>
      <c r="G554" s="198" t="s">
        <v>590</v>
      </c>
      <c r="H554" s="199">
        <v>20.3</v>
      </c>
      <c r="I554" s="200"/>
      <c r="J554" s="201">
        <f>ROUND(I554*H554,2)</f>
        <v>0</v>
      </c>
      <c r="K554" s="197" t="s">
        <v>268</v>
      </c>
      <c r="L554" s="42"/>
      <c r="M554" s="202" t="s">
        <v>44</v>
      </c>
      <c r="N554" s="203" t="s">
        <v>53</v>
      </c>
      <c r="O554" s="67"/>
      <c r="P554" s="204">
        <f>O554*H554</f>
        <v>0</v>
      </c>
      <c r="Q554" s="204">
        <v>1.4431520000000001E-3</v>
      </c>
      <c r="R554" s="204">
        <f>Q554*H554</f>
        <v>2.9295985600000001E-2</v>
      </c>
      <c r="S554" s="204">
        <v>0</v>
      </c>
      <c r="T554" s="205">
        <f>S554*H554</f>
        <v>0</v>
      </c>
      <c r="U554" s="37"/>
      <c r="V554" s="37"/>
      <c r="W554" s="37"/>
      <c r="X554" s="37"/>
      <c r="Y554" s="37"/>
      <c r="Z554" s="37"/>
      <c r="AA554" s="37"/>
      <c r="AB554" s="37"/>
      <c r="AC554" s="37"/>
      <c r="AD554" s="37"/>
      <c r="AE554" s="37"/>
      <c r="AR554" s="206" t="s">
        <v>442</v>
      </c>
      <c r="AT554" s="206" t="s">
        <v>264</v>
      </c>
      <c r="AU554" s="206" t="s">
        <v>91</v>
      </c>
      <c r="AY554" s="19" t="s">
        <v>262</v>
      </c>
      <c r="BE554" s="207">
        <f>IF(N554="základní",J554,0)</f>
        <v>0</v>
      </c>
      <c r="BF554" s="207">
        <f>IF(N554="snížená",J554,0)</f>
        <v>0</v>
      </c>
      <c r="BG554" s="207">
        <f>IF(N554="zákl. přenesená",J554,0)</f>
        <v>0</v>
      </c>
      <c r="BH554" s="207">
        <f>IF(N554="sníž. přenesená",J554,0)</f>
        <v>0</v>
      </c>
      <c r="BI554" s="207">
        <f>IF(N554="nulová",J554,0)</f>
        <v>0</v>
      </c>
      <c r="BJ554" s="19" t="s">
        <v>89</v>
      </c>
      <c r="BK554" s="207">
        <f>ROUND(I554*H554,2)</f>
        <v>0</v>
      </c>
      <c r="BL554" s="19" t="s">
        <v>442</v>
      </c>
      <c r="BM554" s="206" t="s">
        <v>2080</v>
      </c>
    </row>
    <row r="555" spans="1:65" s="2" customFormat="1" ht="27">
      <c r="A555" s="37"/>
      <c r="B555" s="38"/>
      <c r="C555" s="39"/>
      <c r="D555" s="208" t="s">
        <v>270</v>
      </c>
      <c r="E555" s="39"/>
      <c r="F555" s="209" t="s">
        <v>6510</v>
      </c>
      <c r="G555" s="39"/>
      <c r="H555" s="39"/>
      <c r="I555" s="118"/>
      <c r="J555" s="39"/>
      <c r="K555" s="39"/>
      <c r="L555" s="42"/>
      <c r="M555" s="210"/>
      <c r="N555" s="211"/>
      <c r="O555" s="67"/>
      <c r="P555" s="67"/>
      <c r="Q555" s="67"/>
      <c r="R555" s="67"/>
      <c r="S555" s="67"/>
      <c r="T555" s="68"/>
      <c r="U555" s="37"/>
      <c r="V555" s="37"/>
      <c r="W555" s="37"/>
      <c r="X555" s="37"/>
      <c r="Y555" s="37"/>
      <c r="Z555" s="37"/>
      <c r="AA555" s="37"/>
      <c r="AB555" s="37"/>
      <c r="AC555" s="37"/>
      <c r="AD555" s="37"/>
      <c r="AE555" s="37"/>
      <c r="AT555" s="19" t="s">
        <v>270</v>
      </c>
      <c r="AU555" s="19" t="s">
        <v>91</v>
      </c>
    </row>
    <row r="556" spans="1:65" s="15" customFormat="1" ht="10">
      <c r="B556" s="233"/>
      <c r="C556" s="234"/>
      <c r="D556" s="208" t="s">
        <v>272</v>
      </c>
      <c r="E556" s="235" t="s">
        <v>44</v>
      </c>
      <c r="F556" s="236" t="s">
        <v>6308</v>
      </c>
      <c r="G556" s="234"/>
      <c r="H556" s="237">
        <v>20.3</v>
      </c>
      <c r="I556" s="238"/>
      <c r="J556" s="234"/>
      <c r="K556" s="234"/>
      <c r="L556" s="239"/>
      <c r="M556" s="240"/>
      <c r="N556" s="241"/>
      <c r="O556" s="241"/>
      <c r="P556" s="241"/>
      <c r="Q556" s="241"/>
      <c r="R556" s="241"/>
      <c r="S556" s="241"/>
      <c r="T556" s="242"/>
      <c r="AT556" s="243" t="s">
        <v>272</v>
      </c>
      <c r="AU556" s="243" t="s">
        <v>91</v>
      </c>
      <c r="AV556" s="15" t="s">
        <v>91</v>
      </c>
      <c r="AW556" s="15" t="s">
        <v>38</v>
      </c>
      <c r="AX556" s="15" t="s">
        <v>82</v>
      </c>
      <c r="AY556" s="243" t="s">
        <v>262</v>
      </c>
    </row>
    <row r="557" spans="1:65" s="16" customFormat="1" ht="10">
      <c r="B557" s="244"/>
      <c r="C557" s="245"/>
      <c r="D557" s="208" t="s">
        <v>272</v>
      </c>
      <c r="E557" s="246" t="s">
        <v>44</v>
      </c>
      <c r="F557" s="247" t="s">
        <v>291</v>
      </c>
      <c r="G557" s="245"/>
      <c r="H557" s="248">
        <v>20.3</v>
      </c>
      <c r="I557" s="249"/>
      <c r="J557" s="245"/>
      <c r="K557" s="245"/>
      <c r="L557" s="250"/>
      <c r="M557" s="251"/>
      <c r="N557" s="252"/>
      <c r="O557" s="252"/>
      <c r="P557" s="252"/>
      <c r="Q557" s="252"/>
      <c r="R557" s="252"/>
      <c r="S557" s="252"/>
      <c r="T557" s="253"/>
      <c r="AT557" s="254" t="s">
        <v>272</v>
      </c>
      <c r="AU557" s="254" t="s">
        <v>91</v>
      </c>
      <c r="AV557" s="16" t="s">
        <v>104</v>
      </c>
      <c r="AW557" s="16" t="s">
        <v>38</v>
      </c>
      <c r="AX557" s="16" t="s">
        <v>89</v>
      </c>
      <c r="AY557" s="254" t="s">
        <v>262</v>
      </c>
    </row>
    <row r="558" spans="1:65" s="2" customFormat="1" ht="16.5" customHeight="1">
      <c r="A558" s="37"/>
      <c r="B558" s="38"/>
      <c r="C558" s="195" t="s">
        <v>1391</v>
      </c>
      <c r="D558" s="195" t="s">
        <v>264</v>
      </c>
      <c r="E558" s="196" t="s">
        <v>6513</v>
      </c>
      <c r="F558" s="197" t="s">
        <v>6514</v>
      </c>
      <c r="G558" s="198" t="s">
        <v>590</v>
      </c>
      <c r="H558" s="199">
        <v>39.299999999999997</v>
      </c>
      <c r="I558" s="200"/>
      <c r="J558" s="201">
        <f>ROUND(I558*H558,2)</f>
        <v>0</v>
      </c>
      <c r="K558" s="197" t="s">
        <v>268</v>
      </c>
      <c r="L558" s="42"/>
      <c r="M558" s="202" t="s">
        <v>44</v>
      </c>
      <c r="N558" s="203" t="s">
        <v>53</v>
      </c>
      <c r="O558" s="67"/>
      <c r="P558" s="204">
        <f>O558*H558</f>
        <v>0</v>
      </c>
      <c r="Q558" s="204">
        <v>1.158348E-3</v>
      </c>
      <c r="R558" s="204">
        <f>Q558*H558</f>
        <v>4.5523076399999994E-2</v>
      </c>
      <c r="S558" s="204">
        <v>0</v>
      </c>
      <c r="T558" s="205">
        <f>S558*H558</f>
        <v>0</v>
      </c>
      <c r="U558" s="37"/>
      <c r="V558" s="37"/>
      <c r="W558" s="37"/>
      <c r="X558" s="37"/>
      <c r="Y558" s="37"/>
      <c r="Z558" s="37"/>
      <c r="AA558" s="37"/>
      <c r="AB558" s="37"/>
      <c r="AC558" s="37"/>
      <c r="AD558" s="37"/>
      <c r="AE558" s="37"/>
      <c r="AR558" s="206" t="s">
        <v>442</v>
      </c>
      <c r="AT558" s="206" t="s">
        <v>264</v>
      </c>
      <c r="AU558" s="206" t="s">
        <v>91</v>
      </c>
      <c r="AY558" s="19" t="s">
        <v>262</v>
      </c>
      <c r="BE558" s="207">
        <f>IF(N558="základní",J558,0)</f>
        <v>0</v>
      </c>
      <c r="BF558" s="207">
        <f>IF(N558="snížená",J558,0)</f>
        <v>0</v>
      </c>
      <c r="BG558" s="207">
        <f>IF(N558="zákl. přenesená",J558,0)</f>
        <v>0</v>
      </c>
      <c r="BH558" s="207">
        <f>IF(N558="sníž. přenesená",J558,0)</f>
        <v>0</v>
      </c>
      <c r="BI558" s="207">
        <f>IF(N558="nulová",J558,0)</f>
        <v>0</v>
      </c>
      <c r="BJ558" s="19" t="s">
        <v>89</v>
      </c>
      <c r="BK558" s="207">
        <f>ROUND(I558*H558,2)</f>
        <v>0</v>
      </c>
      <c r="BL558" s="19" t="s">
        <v>442</v>
      </c>
      <c r="BM558" s="206" t="s">
        <v>2092</v>
      </c>
    </row>
    <row r="559" spans="1:65" s="2" customFormat="1" ht="27">
      <c r="A559" s="37"/>
      <c r="B559" s="38"/>
      <c r="C559" s="39"/>
      <c r="D559" s="208" t="s">
        <v>270</v>
      </c>
      <c r="E559" s="39"/>
      <c r="F559" s="209" t="s">
        <v>6510</v>
      </c>
      <c r="G559" s="39"/>
      <c r="H559" s="39"/>
      <c r="I559" s="118"/>
      <c r="J559" s="39"/>
      <c r="K559" s="39"/>
      <c r="L559" s="42"/>
      <c r="M559" s="210"/>
      <c r="N559" s="211"/>
      <c r="O559" s="67"/>
      <c r="P559" s="67"/>
      <c r="Q559" s="67"/>
      <c r="R559" s="67"/>
      <c r="S559" s="67"/>
      <c r="T559" s="68"/>
      <c r="U559" s="37"/>
      <c r="V559" s="37"/>
      <c r="W559" s="37"/>
      <c r="X559" s="37"/>
      <c r="Y559" s="37"/>
      <c r="Z559" s="37"/>
      <c r="AA559" s="37"/>
      <c r="AB559" s="37"/>
      <c r="AC559" s="37"/>
      <c r="AD559" s="37"/>
      <c r="AE559" s="37"/>
      <c r="AT559" s="19" t="s">
        <v>270</v>
      </c>
      <c r="AU559" s="19" t="s">
        <v>91</v>
      </c>
    </row>
    <row r="560" spans="1:65" s="15" customFormat="1" ht="10">
      <c r="B560" s="233"/>
      <c r="C560" s="234"/>
      <c r="D560" s="208" t="s">
        <v>272</v>
      </c>
      <c r="E560" s="235" t="s">
        <v>44</v>
      </c>
      <c r="F560" s="236" t="s">
        <v>6309</v>
      </c>
      <c r="G560" s="234"/>
      <c r="H560" s="237">
        <v>19.5</v>
      </c>
      <c r="I560" s="238"/>
      <c r="J560" s="234"/>
      <c r="K560" s="234"/>
      <c r="L560" s="239"/>
      <c r="M560" s="240"/>
      <c r="N560" s="241"/>
      <c r="O560" s="241"/>
      <c r="P560" s="241"/>
      <c r="Q560" s="241"/>
      <c r="R560" s="241"/>
      <c r="S560" s="241"/>
      <c r="T560" s="242"/>
      <c r="AT560" s="243" t="s">
        <v>272</v>
      </c>
      <c r="AU560" s="243" t="s">
        <v>91</v>
      </c>
      <c r="AV560" s="15" t="s">
        <v>91</v>
      </c>
      <c r="AW560" s="15" t="s">
        <v>38</v>
      </c>
      <c r="AX560" s="15" t="s">
        <v>82</v>
      </c>
      <c r="AY560" s="243" t="s">
        <v>262</v>
      </c>
    </row>
    <row r="561" spans="1:65" s="15" customFormat="1" ht="10">
      <c r="B561" s="233"/>
      <c r="C561" s="234"/>
      <c r="D561" s="208" t="s">
        <v>272</v>
      </c>
      <c r="E561" s="235" t="s">
        <v>44</v>
      </c>
      <c r="F561" s="236" t="s">
        <v>6320</v>
      </c>
      <c r="G561" s="234"/>
      <c r="H561" s="237">
        <v>19.8</v>
      </c>
      <c r="I561" s="238"/>
      <c r="J561" s="234"/>
      <c r="K561" s="234"/>
      <c r="L561" s="239"/>
      <c r="M561" s="240"/>
      <c r="N561" s="241"/>
      <c r="O561" s="241"/>
      <c r="P561" s="241"/>
      <c r="Q561" s="241"/>
      <c r="R561" s="241"/>
      <c r="S561" s="241"/>
      <c r="T561" s="242"/>
      <c r="AT561" s="243" t="s">
        <v>272</v>
      </c>
      <c r="AU561" s="243" t="s">
        <v>91</v>
      </c>
      <c r="AV561" s="15" t="s">
        <v>91</v>
      </c>
      <c r="AW561" s="15" t="s">
        <v>38</v>
      </c>
      <c r="AX561" s="15" t="s">
        <v>82</v>
      </c>
      <c r="AY561" s="243" t="s">
        <v>262</v>
      </c>
    </row>
    <row r="562" spans="1:65" s="16" customFormat="1" ht="10">
      <c r="B562" s="244"/>
      <c r="C562" s="245"/>
      <c r="D562" s="208" t="s">
        <v>272</v>
      </c>
      <c r="E562" s="246" t="s">
        <v>44</v>
      </c>
      <c r="F562" s="247" t="s">
        <v>291</v>
      </c>
      <c r="G562" s="245"/>
      <c r="H562" s="248">
        <v>39.299999999999997</v>
      </c>
      <c r="I562" s="249"/>
      <c r="J562" s="245"/>
      <c r="K562" s="245"/>
      <c r="L562" s="250"/>
      <c r="M562" s="251"/>
      <c r="N562" s="252"/>
      <c r="O562" s="252"/>
      <c r="P562" s="252"/>
      <c r="Q562" s="252"/>
      <c r="R562" s="252"/>
      <c r="S562" s="252"/>
      <c r="T562" s="253"/>
      <c r="AT562" s="254" t="s">
        <v>272</v>
      </c>
      <c r="AU562" s="254" t="s">
        <v>91</v>
      </c>
      <c r="AV562" s="16" t="s">
        <v>104</v>
      </c>
      <c r="AW562" s="16" t="s">
        <v>38</v>
      </c>
      <c r="AX562" s="16" t="s">
        <v>89</v>
      </c>
      <c r="AY562" s="254" t="s">
        <v>262</v>
      </c>
    </row>
    <row r="563" spans="1:65" s="2" customFormat="1" ht="16.5" customHeight="1">
      <c r="A563" s="37"/>
      <c r="B563" s="38"/>
      <c r="C563" s="195" t="s">
        <v>1396</v>
      </c>
      <c r="D563" s="195" t="s">
        <v>264</v>
      </c>
      <c r="E563" s="196" t="s">
        <v>6515</v>
      </c>
      <c r="F563" s="197" t="s">
        <v>6516</v>
      </c>
      <c r="G563" s="198" t="s">
        <v>590</v>
      </c>
      <c r="H563" s="199">
        <v>195.3</v>
      </c>
      <c r="I563" s="200"/>
      <c r="J563" s="201">
        <f>ROUND(I563*H563,2)</f>
        <v>0</v>
      </c>
      <c r="K563" s="197" t="s">
        <v>268</v>
      </c>
      <c r="L563" s="42"/>
      <c r="M563" s="202" t="s">
        <v>44</v>
      </c>
      <c r="N563" s="203" t="s">
        <v>53</v>
      </c>
      <c r="O563" s="67"/>
      <c r="P563" s="204">
        <f>O563*H563</f>
        <v>0</v>
      </c>
      <c r="Q563" s="204">
        <v>8.4933999999999997E-4</v>
      </c>
      <c r="R563" s="204">
        <f>Q563*H563</f>
        <v>0.165876102</v>
      </c>
      <c r="S563" s="204">
        <v>0</v>
      </c>
      <c r="T563" s="205">
        <f>S563*H563</f>
        <v>0</v>
      </c>
      <c r="U563" s="37"/>
      <c r="V563" s="37"/>
      <c r="W563" s="37"/>
      <c r="X563" s="37"/>
      <c r="Y563" s="37"/>
      <c r="Z563" s="37"/>
      <c r="AA563" s="37"/>
      <c r="AB563" s="37"/>
      <c r="AC563" s="37"/>
      <c r="AD563" s="37"/>
      <c r="AE563" s="37"/>
      <c r="AR563" s="206" t="s">
        <v>442</v>
      </c>
      <c r="AT563" s="206" t="s">
        <v>264</v>
      </c>
      <c r="AU563" s="206" t="s">
        <v>91</v>
      </c>
      <c r="AY563" s="19" t="s">
        <v>262</v>
      </c>
      <c r="BE563" s="207">
        <f>IF(N563="základní",J563,0)</f>
        <v>0</v>
      </c>
      <c r="BF563" s="207">
        <f>IF(N563="snížená",J563,0)</f>
        <v>0</v>
      </c>
      <c r="BG563" s="207">
        <f>IF(N563="zákl. přenesená",J563,0)</f>
        <v>0</v>
      </c>
      <c r="BH563" s="207">
        <f>IF(N563="sníž. přenesená",J563,0)</f>
        <v>0</v>
      </c>
      <c r="BI563" s="207">
        <f>IF(N563="nulová",J563,0)</f>
        <v>0</v>
      </c>
      <c r="BJ563" s="19" t="s">
        <v>89</v>
      </c>
      <c r="BK563" s="207">
        <f>ROUND(I563*H563,2)</f>
        <v>0</v>
      </c>
      <c r="BL563" s="19" t="s">
        <v>442</v>
      </c>
      <c r="BM563" s="206" t="s">
        <v>2114</v>
      </c>
    </row>
    <row r="564" spans="1:65" s="2" customFormat="1" ht="27">
      <c r="A564" s="37"/>
      <c r="B564" s="38"/>
      <c r="C564" s="39"/>
      <c r="D564" s="208" t="s">
        <v>270</v>
      </c>
      <c r="E564" s="39"/>
      <c r="F564" s="209" t="s">
        <v>6510</v>
      </c>
      <c r="G564" s="39"/>
      <c r="H564" s="39"/>
      <c r="I564" s="118"/>
      <c r="J564" s="39"/>
      <c r="K564" s="39"/>
      <c r="L564" s="42"/>
      <c r="M564" s="210"/>
      <c r="N564" s="211"/>
      <c r="O564" s="67"/>
      <c r="P564" s="67"/>
      <c r="Q564" s="67"/>
      <c r="R564" s="67"/>
      <c r="S564" s="67"/>
      <c r="T564" s="68"/>
      <c r="U564" s="37"/>
      <c r="V564" s="37"/>
      <c r="W564" s="37"/>
      <c r="X564" s="37"/>
      <c r="Y564" s="37"/>
      <c r="Z564" s="37"/>
      <c r="AA564" s="37"/>
      <c r="AB564" s="37"/>
      <c r="AC564" s="37"/>
      <c r="AD564" s="37"/>
      <c r="AE564" s="37"/>
      <c r="AT564" s="19" t="s">
        <v>270</v>
      </c>
      <c r="AU564" s="19" t="s">
        <v>91</v>
      </c>
    </row>
    <row r="565" spans="1:65" s="15" customFormat="1" ht="10">
      <c r="B565" s="233"/>
      <c r="C565" s="234"/>
      <c r="D565" s="208" t="s">
        <v>272</v>
      </c>
      <c r="E565" s="235" t="s">
        <v>44</v>
      </c>
      <c r="F565" s="236" t="s">
        <v>6310</v>
      </c>
      <c r="G565" s="234"/>
      <c r="H565" s="237">
        <v>62.1</v>
      </c>
      <c r="I565" s="238"/>
      <c r="J565" s="234"/>
      <c r="K565" s="234"/>
      <c r="L565" s="239"/>
      <c r="M565" s="240"/>
      <c r="N565" s="241"/>
      <c r="O565" s="241"/>
      <c r="P565" s="241"/>
      <c r="Q565" s="241"/>
      <c r="R565" s="241"/>
      <c r="S565" s="241"/>
      <c r="T565" s="242"/>
      <c r="AT565" s="243" t="s">
        <v>272</v>
      </c>
      <c r="AU565" s="243" t="s">
        <v>91</v>
      </c>
      <c r="AV565" s="15" t="s">
        <v>91</v>
      </c>
      <c r="AW565" s="15" t="s">
        <v>38</v>
      </c>
      <c r="AX565" s="15" t="s">
        <v>82</v>
      </c>
      <c r="AY565" s="243" t="s">
        <v>262</v>
      </c>
    </row>
    <row r="566" spans="1:65" s="15" customFormat="1" ht="10">
      <c r="B566" s="233"/>
      <c r="C566" s="234"/>
      <c r="D566" s="208" t="s">
        <v>272</v>
      </c>
      <c r="E566" s="235" t="s">
        <v>44</v>
      </c>
      <c r="F566" s="236" t="s">
        <v>6321</v>
      </c>
      <c r="G566" s="234"/>
      <c r="H566" s="237">
        <v>133.19999999999999</v>
      </c>
      <c r="I566" s="238"/>
      <c r="J566" s="234"/>
      <c r="K566" s="234"/>
      <c r="L566" s="239"/>
      <c r="M566" s="240"/>
      <c r="N566" s="241"/>
      <c r="O566" s="241"/>
      <c r="P566" s="241"/>
      <c r="Q566" s="241"/>
      <c r="R566" s="241"/>
      <c r="S566" s="241"/>
      <c r="T566" s="242"/>
      <c r="AT566" s="243" t="s">
        <v>272</v>
      </c>
      <c r="AU566" s="243" t="s">
        <v>91</v>
      </c>
      <c r="AV566" s="15" t="s">
        <v>91</v>
      </c>
      <c r="AW566" s="15" t="s">
        <v>38</v>
      </c>
      <c r="AX566" s="15" t="s">
        <v>82</v>
      </c>
      <c r="AY566" s="243" t="s">
        <v>262</v>
      </c>
    </row>
    <row r="567" spans="1:65" s="16" customFormat="1" ht="10">
      <c r="B567" s="244"/>
      <c r="C567" s="245"/>
      <c r="D567" s="208" t="s">
        <v>272</v>
      </c>
      <c r="E567" s="246" t="s">
        <v>44</v>
      </c>
      <c r="F567" s="247" t="s">
        <v>291</v>
      </c>
      <c r="G567" s="245"/>
      <c r="H567" s="248">
        <v>195.29999999999998</v>
      </c>
      <c r="I567" s="249"/>
      <c r="J567" s="245"/>
      <c r="K567" s="245"/>
      <c r="L567" s="250"/>
      <c r="M567" s="251"/>
      <c r="N567" s="252"/>
      <c r="O567" s="252"/>
      <c r="P567" s="252"/>
      <c r="Q567" s="252"/>
      <c r="R567" s="252"/>
      <c r="S567" s="252"/>
      <c r="T567" s="253"/>
      <c r="AT567" s="254" t="s">
        <v>272</v>
      </c>
      <c r="AU567" s="254" t="s">
        <v>91</v>
      </c>
      <c r="AV567" s="16" t="s">
        <v>104</v>
      </c>
      <c r="AW567" s="16" t="s">
        <v>38</v>
      </c>
      <c r="AX567" s="16" t="s">
        <v>89</v>
      </c>
      <c r="AY567" s="254" t="s">
        <v>262</v>
      </c>
    </row>
    <row r="568" spans="1:65" s="2" customFormat="1" ht="16.5" customHeight="1">
      <c r="A568" s="37"/>
      <c r="B568" s="38"/>
      <c r="C568" s="195" t="s">
        <v>1405</v>
      </c>
      <c r="D568" s="195" t="s">
        <v>264</v>
      </c>
      <c r="E568" s="196" t="s">
        <v>6517</v>
      </c>
      <c r="F568" s="197" t="s">
        <v>6518</v>
      </c>
      <c r="G568" s="198" t="s">
        <v>590</v>
      </c>
      <c r="H568" s="199">
        <v>216.8</v>
      </c>
      <c r="I568" s="200"/>
      <c r="J568" s="201">
        <f>ROUND(I568*H568,2)</f>
        <v>0</v>
      </c>
      <c r="K568" s="197" t="s">
        <v>268</v>
      </c>
      <c r="L568" s="42"/>
      <c r="M568" s="202" t="s">
        <v>44</v>
      </c>
      <c r="N568" s="203" t="s">
        <v>53</v>
      </c>
      <c r="O568" s="67"/>
      <c r="P568" s="204">
        <f>O568*H568</f>
        <v>0</v>
      </c>
      <c r="Q568" s="204">
        <v>4.9799999999999996E-4</v>
      </c>
      <c r="R568" s="204">
        <f>Q568*H568</f>
        <v>0.1079664</v>
      </c>
      <c r="S568" s="204">
        <v>0</v>
      </c>
      <c r="T568" s="205">
        <f>S568*H568</f>
        <v>0</v>
      </c>
      <c r="U568" s="37"/>
      <c r="V568" s="37"/>
      <c r="W568" s="37"/>
      <c r="X568" s="37"/>
      <c r="Y568" s="37"/>
      <c r="Z568" s="37"/>
      <c r="AA568" s="37"/>
      <c r="AB568" s="37"/>
      <c r="AC568" s="37"/>
      <c r="AD568" s="37"/>
      <c r="AE568" s="37"/>
      <c r="AR568" s="206" t="s">
        <v>442</v>
      </c>
      <c r="AT568" s="206" t="s">
        <v>264</v>
      </c>
      <c r="AU568" s="206" t="s">
        <v>91</v>
      </c>
      <c r="AY568" s="19" t="s">
        <v>262</v>
      </c>
      <c r="BE568" s="207">
        <f>IF(N568="základní",J568,0)</f>
        <v>0</v>
      </c>
      <c r="BF568" s="207">
        <f>IF(N568="snížená",J568,0)</f>
        <v>0</v>
      </c>
      <c r="BG568" s="207">
        <f>IF(N568="zákl. přenesená",J568,0)</f>
        <v>0</v>
      </c>
      <c r="BH568" s="207">
        <f>IF(N568="sníž. přenesená",J568,0)</f>
        <v>0</v>
      </c>
      <c r="BI568" s="207">
        <f>IF(N568="nulová",J568,0)</f>
        <v>0</v>
      </c>
      <c r="BJ568" s="19" t="s">
        <v>89</v>
      </c>
      <c r="BK568" s="207">
        <f>ROUND(I568*H568,2)</f>
        <v>0</v>
      </c>
      <c r="BL568" s="19" t="s">
        <v>442</v>
      </c>
      <c r="BM568" s="206" t="s">
        <v>2130</v>
      </c>
    </row>
    <row r="569" spans="1:65" s="2" customFormat="1" ht="27">
      <c r="A569" s="37"/>
      <c r="B569" s="38"/>
      <c r="C569" s="39"/>
      <c r="D569" s="208" t="s">
        <v>270</v>
      </c>
      <c r="E569" s="39"/>
      <c r="F569" s="209" t="s">
        <v>6510</v>
      </c>
      <c r="G569" s="39"/>
      <c r="H569" s="39"/>
      <c r="I569" s="118"/>
      <c r="J569" s="39"/>
      <c r="K569" s="39"/>
      <c r="L569" s="42"/>
      <c r="M569" s="210"/>
      <c r="N569" s="211"/>
      <c r="O569" s="67"/>
      <c r="P569" s="67"/>
      <c r="Q569" s="67"/>
      <c r="R569" s="67"/>
      <c r="S569" s="67"/>
      <c r="T569" s="68"/>
      <c r="U569" s="37"/>
      <c r="V569" s="37"/>
      <c r="W569" s="37"/>
      <c r="X569" s="37"/>
      <c r="Y569" s="37"/>
      <c r="Z569" s="37"/>
      <c r="AA569" s="37"/>
      <c r="AB569" s="37"/>
      <c r="AC569" s="37"/>
      <c r="AD569" s="37"/>
      <c r="AE569" s="37"/>
      <c r="AT569" s="19" t="s">
        <v>270</v>
      </c>
      <c r="AU569" s="19" t="s">
        <v>91</v>
      </c>
    </row>
    <row r="570" spans="1:65" s="15" customFormat="1" ht="20">
      <c r="B570" s="233"/>
      <c r="C570" s="234"/>
      <c r="D570" s="208" t="s">
        <v>272</v>
      </c>
      <c r="E570" s="235" t="s">
        <v>44</v>
      </c>
      <c r="F570" s="236" t="s">
        <v>6311</v>
      </c>
      <c r="G570" s="234"/>
      <c r="H570" s="237">
        <v>76</v>
      </c>
      <c r="I570" s="238"/>
      <c r="J570" s="234"/>
      <c r="K570" s="234"/>
      <c r="L570" s="239"/>
      <c r="M570" s="240"/>
      <c r="N570" s="241"/>
      <c r="O570" s="241"/>
      <c r="P570" s="241"/>
      <c r="Q570" s="241"/>
      <c r="R570" s="241"/>
      <c r="S570" s="241"/>
      <c r="T570" s="242"/>
      <c r="AT570" s="243" t="s">
        <v>272</v>
      </c>
      <c r="AU570" s="243" t="s">
        <v>91</v>
      </c>
      <c r="AV570" s="15" t="s">
        <v>91</v>
      </c>
      <c r="AW570" s="15" t="s">
        <v>38</v>
      </c>
      <c r="AX570" s="15" t="s">
        <v>82</v>
      </c>
      <c r="AY570" s="243" t="s">
        <v>262</v>
      </c>
    </row>
    <row r="571" spans="1:65" s="15" customFormat="1" ht="10">
      <c r="B571" s="233"/>
      <c r="C571" s="234"/>
      <c r="D571" s="208" t="s">
        <v>272</v>
      </c>
      <c r="E571" s="235" t="s">
        <v>44</v>
      </c>
      <c r="F571" s="236" t="s">
        <v>6312</v>
      </c>
      <c r="G571" s="234"/>
      <c r="H571" s="237">
        <v>140.80000000000001</v>
      </c>
      <c r="I571" s="238"/>
      <c r="J571" s="234"/>
      <c r="K571" s="234"/>
      <c r="L571" s="239"/>
      <c r="M571" s="240"/>
      <c r="N571" s="241"/>
      <c r="O571" s="241"/>
      <c r="P571" s="241"/>
      <c r="Q571" s="241"/>
      <c r="R571" s="241"/>
      <c r="S571" s="241"/>
      <c r="T571" s="242"/>
      <c r="AT571" s="243" t="s">
        <v>272</v>
      </c>
      <c r="AU571" s="243" t="s">
        <v>91</v>
      </c>
      <c r="AV571" s="15" t="s">
        <v>91</v>
      </c>
      <c r="AW571" s="15" t="s">
        <v>38</v>
      </c>
      <c r="AX571" s="15" t="s">
        <v>82</v>
      </c>
      <c r="AY571" s="243" t="s">
        <v>262</v>
      </c>
    </row>
    <row r="572" spans="1:65" s="16" customFormat="1" ht="10">
      <c r="B572" s="244"/>
      <c r="C572" s="245"/>
      <c r="D572" s="208" t="s">
        <v>272</v>
      </c>
      <c r="E572" s="246" t="s">
        <v>44</v>
      </c>
      <c r="F572" s="247" t="s">
        <v>291</v>
      </c>
      <c r="G572" s="245"/>
      <c r="H572" s="248">
        <v>216.8</v>
      </c>
      <c r="I572" s="249"/>
      <c r="J572" s="245"/>
      <c r="K572" s="245"/>
      <c r="L572" s="250"/>
      <c r="M572" s="251"/>
      <c r="N572" s="252"/>
      <c r="O572" s="252"/>
      <c r="P572" s="252"/>
      <c r="Q572" s="252"/>
      <c r="R572" s="252"/>
      <c r="S572" s="252"/>
      <c r="T572" s="253"/>
      <c r="AT572" s="254" t="s">
        <v>272</v>
      </c>
      <c r="AU572" s="254" t="s">
        <v>91</v>
      </c>
      <c r="AV572" s="16" t="s">
        <v>104</v>
      </c>
      <c r="AW572" s="16" t="s">
        <v>38</v>
      </c>
      <c r="AX572" s="16" t="s">
        <v>89</v>
      </c>
      <c r="AY572" s="254" t="s">
        <v>262</v>
      </c>
    </row>
    <row r="573" spans="1:65" s="2" customFormat="1" ht="16.5" customHeight="1">
      <c r="A573" s="37"/>
      <c r="B573" s="38"/>
      <c r="C573" s="195" t="s">
        <v>1410</v>
      </c>
      <c r="D573" s="195" t="s">
        <v>264</v>
      </c>
      <c r="E573" s="196" t="s">
        <v>6519</v>
      </c>
      <c r="F573" s="197" t="s">
        <v>6520</v>
      </c>
      <c r="G573" s="198" t="s">
        <v>590</v>
      </c>
      <c r="H573" s="199">
        <v>9.1999999999999993</v>
      </c>
      <c r="I573" s="200"/>
      <c r="J573" s="201">
        <f>ROUND(I573*H573,2)</f>
        <v>0</v>
      </c>
      <c r="K573" s="197" t="s">
        <v>268</v>
      </c>
      <c r="L573" s="42"/>
      <c r="M573" s="202" t="s">
        <v>44</v>
      </c>
      <c r="N573" s="203" t="s">
        <v>53</v>
      </c>
      <c r="O573" s="67"/>
      <c r="P573" s="204">
        <f>O573*H573</f>
        <v>0</v>
      </c>
      <c r="Q573" s="204">
        <v>2.8384439999999999E-3</v>
      </c>
      <c r="R573" s="204">
        <f>Q573*H573</f>
        <v>2.6113684799999998E-2</v>
      </c>
      <c r="S573" s="204">
        <v>0</v>
      </c>
      <c r="T573" s="205">
        <f>S573*H573</f>
        <v>0</v>
      </c>
      <c r="U573" s="37"/>
      <c r="V573" s="37"/>
      <c r="W573" s="37"/>
      <c r="X573" s="37"/>
      <c r="Y573" s="37"/>
      <c r="Z573" s="37"/>
      <c r="AA573" s="37"/>
      <c r="AB573" s="37"/>
      <c r="AC573" s="37"/>
      <c r="AD573" s="37"/>
      <c r="AE573" s="37"/>
      <c r="AR573" s="206" t="s">
        <v>442</v>
      </c>
      <c r="AT573" s="206" t="s">
        <v>264</v>
      </c>
      <c r="AU573" s="206" t="s">
        <v>91</v>
      </c>
      <c r="AY573" s="19" t="s">
        <v>262</v>
      </c>
      <c r="BE573" s="207">
        <f>IF(N573="základní",J573,0)</f>
        <v>0</v>
      </c>
      <c r="BF573" s="207">
        <f>IF(N573="snížená",J573,0)</f>
        <v>0</v>
      </c>
      <c r="BG573" s="207">
        <f>IF(N573="zákl. přenesená",J573,0)</f>
        <v>0</v>
      </c>
      <c r="BH573" s="207">
        <f>IF(N573="sníž. přenesená",J573,0)</f>
        <v>0</v>
      </c>
      <c r="BI573" s="207">
        <f>IF(N573="nulová",J573,0)</f>
        <v>0</v>
      </c>
      <c r="BJ573" s="19" t="s">
        <v>89</v>
      </c>
      <c r="BK573" s="207">
        <f>ROUND(I573*H573,2)</f>
        <v>0</v>
      </c>
      <c r="BL573" s="19" t="s">
        <v>442</v>
      </c>
      <c r="BM573" s="206" t="s">
        <v>2143</v>
      </c>
    </row>
    <row r="574" spans="1:65" s="2" customFormat="1" ht="27">
      <c r="A574" s="37"/>
      <c r="B574" s="38"/>
      <c r="C574" s="39"/>
      <c r="D574" s="208" t="s">
        <v>270</v>
      </c>
      <c r="E574" s="39"/>
      <c r="F574" s="209" t="s">
        <v>6510</v>
      </c>
      <c r="G574" s="39"/>
      <c r="H574" s="39"/>
      <c r="I574" s="118"/>
      <c r="J574" s="39"/>
      <c r="K574" s="39"/>
      <c r="L574" s="42"/>
      <c r="M574" s="210"/>
      <c r="N574" s="211"/>
      <c r="O574" s="67"/>
      <c r="P574" s="67"/>
      <c r="Q574" s="67"/>
      <c r="R574" s="67"/>
      <c r="S574" s="67"/>
      <c r="T574" s="68"/>
      <c r="U574" s="37"/>
      <c r="V574" s="37"/>
      <c r="W574" s="37"/>
      <c r="X574" s="37"/>
      <c r="Y574" s="37"/>
      <c r="Z574" s="37"/>
      <c r="AA574" s="37"/>
      <c r="AB574" s="37"/>
      <c r="AC574" s="37"/>
      <c r="AD574" s="37"/>
      <c r="AE574" s="37"/>
      <c r="AT574" s="19" t="s">
        <v>270</v>
      </c>
      <c r="AU574" s="19" t="s">
        <v>91</v>
      </c>
    </row>
    <row r="575" spans="1:65" s="15" customFormat="1" ht="10">
      <c r="B575" s="233"/>
      <c r="C575" s="234"/>
      <c r="D575" s="208" t="s">
        <v>272</v>
      </c>
      <c r="E575" s="235" t="s">
        <v>44</v>
      </c>
      <c r="F575" s="236" t="s">
        <v>6313</v>
      </c>
      <c r="G575" s="234"/>
      <c r="H575" s="237">
        <v>9.1999999999999993</v>
      </c>
      <c r="I575" s="238"/>
      <c r="J575" s="234"/>
      <c r="K575" s="234"/>
      <c r="L575" s="239"/>
      <c r="M575" s="240"/>
      <c r="N575" s="241"/>
      <c r="O575" s="241"/>
      <c r="P575" s="241"/>
      <c r="Q575" s="241"/>
      <c r="R575" s="241"/>
      <c r="S575" s="241"/>
      <c r="T575" s="242"/>
      <c r="AT575" s="243" t="s">
        <v>272</v>
      </c>
      <c r="AU575" s="243" t="s">
        <v>91</v>
      </c>
      <c r="AV575" s="15" t="s">
        <v>91</v>
      </c>
      <c r="AW575" s="15" t="s">
        <v>38</v>
      </c>
      <c r="AX575" s="15" t="s">
        <v>82</v>
      </c>
      <c r="AY575" s="243" t="s">
        <v>262</v>
      </c>
    </row>
    <row r="576" spans="1:65" s="16" customFormat="1" ht="10">
      <c r="B576" s="244"/>
      <c r="C576" s="245"/>
      <c r="D576" s="208" t="s">
        <v>272</v>
      </c>
      <c r="E576" s="246" t="s">
        <v>44</v>
      </c>
      <c r="F576" s="247" t="s">
        <v>291</v>
      </c>
      <c r="G576" s="245"/>
      <c r="H576" s="248">
        <v>9.1999999999999993</v>
      </c>
      <c r="I576" s="249"/>
      <c r="J576" s="245"/>
      <c r="K576" s="245"/>
      <c r="L576" s="250"/>
      <c r="M576" s="251"/>
      <c r="N576" s="252"/>
      <c r="O576" s="252"/>
      <c r="P576" s="252"/>
      <c r="Q576" s="252"/>
      <c r="R576" s="252"/>
      <c r="S576" s="252"/>
      <c r="T576" s="253"/>
      <c r="AT576" s="254" t="s">
        <v>272</v>
      </c>
      <c r="AU576" s="254" t="s">
        <v>91</v>
      </c>
      <c r="AV576" s="16" t="s">
        <v>104</v>
      </c>
      <c r="AW576" s="16" t="s">
        <v>38</v>
      </c>
      <c r="AX576" s="16" t="s">
        <v>89</v>
      </c>
      <c r="AY576" s="254" t="s">
        <v>262</v>
      </c>
    </row>
    <row r="577" spans="1:65" s="2" customFormat="1" ht="16.5" customHeight="1">
      <c r="A577" s="37"/>
      <c r="B577" s="38"/>
      <c r="C577" s="195" t="s">
        <v>1418</v>
      </c>
      <c r="D577" s="195" t="s">
        <v>264</v>
      </c>
      <c r="E577" s="196" t="s">
        <v>6521</v>
      </c>
      <c r="F577" s="197" t="s">
        <v>6522</v>
      </c>
      <c r="G577" s="198" t="s">
        <v>590</v>
      </c>
      <c r="H577" s="199">
        <v>18.8</v>
      </c>
      <c r="I577" s="200"/>
      <c r="J577" s="201">
        <f>ROUND(I577*H577,2)</f>
        <v>0</v>
      </c>
      <c r="K577" s="197" t="s">
        <v>268</v>
      </c>
      <c r="L577" s="42"/>
      <c r="M577" s="202" t="s">
        <v>44</v>
      </c>
      <c r="N577" s="203" t="s">
        <v>53</v>
      </c>
      <c r="O577" s="67"/>
      <c r="P577" s="204">
        <f>O577*H577</f>
        <v>0</v>
      </c>
      <c r="Q577" s="204">
        <v>1.525808E-3</v>
      </c>
      <c r="R577" s="204">
        <f>Q577*H577</f>
        <v>2.8685190400000001E-2</v>
      </c>
      <c r="S577" s="204">
        <v>0</v>
      </c>
      <c r="T577" s="205">
        <f>S577*H577</f>
        <v>0</v>
      </c>
      <c r="U577" s="37"/>
      <c r="V577" s="37"/>
      <c r="W577" s="37"/>
      <c r="X577" s="37"/>
      <c r="Y577" s="37"/>
      <c r="Z577" s="37"/>
      <c r="AA577" s="37"/>
      <c r="AB577" s="37"/>
      <c r="AC577" s="37"/>
      <c r="AD577" s="37"/>
      <c r="AE577" s="37"/>
      <c r="AR577" s="206" t="s">
        <v>442</v>
      </c>
      <c r="AT577" s="206" t="s">
        <v>264</v>
      </c>
      <c r="AU577" s="206" t="s">
        <v>91</v>
      </c>
      <c r="AY577" s="19" t="s">
        <v>262</v>
      </c>
      <c r="BE577" s="207">
        <f>IF(N577="základní",J577,0)</f>
        <v>0</v>
      </c>
      <c r="BF577" s="207">
        <f>IF(N577="snížená",J577,0)</f>
        <v>0</v>
      </c>
      <c r="BG577" s="207">
        <f>IF(N577="zákl. přenesená",J577,0)</f>
        <v>0</v>
      </c>
      <c r="BH577" s="207">
        <f>IF(N577="sníž. přenesená",J577,0)</f>
        <v>0</v>
      </c>
      <c r="BI577" s="207">
        <f>IF(N577="nulová",J577,0)</f>
        <v>0</v>
      </c>
      <c r="BJ577" s="19" t="s">
        <v>89</v>
      </c>
      <c r="BK577" s="207">
        <f>ROUND(I577*H577,2)</f>
        <v>0</v>
      </c>
      <c r="BL577" s="19" t="s">
        <v>442</v>
      </c>
      <c r="BM577" s="206" t="s">
        <v>2166</v>
      </c>
    </row>
    <row r="578" spans="1:65" s="2" customFormat="1" ht="27">
      <c r="A578" s="37"/>
      <c r="B578" s="38"/>
      <c r="C578" s="39"/>
      <c r="D578" s="208" t="s">
        <v>270</v>
      </c>
      <c r="E578" s="39"/>
      <c r="F578" s="209" t="s">
        <v>6510</v>
      </c>
      <c r="G578" s="39"/>
      <c r="H578" s="39"/>
      <c r="I578" s="118"/>
      <c r="J578" s="39"/>
      <c r="K578" s="39"/>
      <c r="L578" s="42"/>
      <c r="M578" s="210"/>
      <c r="N578" s="211"/>
      <c r="O578" s="67"/>
      <c r="P578" s="67"/>
      <c r="Q578" s="67"/>
      <c r="R578" s="67"/>
      <c r="S578" s="67"/>
      <c r="T578" s="68"/>
      <c r="U578" s="37"/>
      <c r="V578" s="37"/>
      <c r="W578" s="37"/>
      <c r="X578" s="37"/>
      <c r="Y578" s="37"/>
      <c r="Z578" s="37"/>
      <c r="AA578" s="37"/>
      <c r="AB578" s="37"/>
      <c r="AC578" s="37"/>
      <c r="AD578" s="37"/>
      <c r="AE578" s="37"/>
      <c r="AT578" s="19" t="s">
        <v>270</v>
      </c>
      <c r="AU578" s="19" t="s">
        <v>91</v>
      </c>
    </row>
    <row r="579" spans="1:65" s="15" customFormat="1" ht="10">
      <c r="B579" s="233"/>
      <c r="C579" s="234"/>
      <c r="D579" s="208" t="s">
        <v>272</v>
      </c>
      <c r="E579" s="235" t="s">
        <v>44</v>
      </c>
      <c r="F579" s="236" t="s">
        <v>6314</v>
      </c>
      <c r="G579" s="234"/>
      <c r="H579" s="237">
        <v>18.8</v>
      </c>
      <c r="I579" s="238"/>
      <c r="J579" s="234"/>
      <c r="K579" s="234"/>
      <c r="L579" s="239"/>
      <c r="M579" s="240"/>
      <c r="N579" s="241"/>
      <c r="O579" s="241"/>
      <c r="P579" s="241"/>
      <c r="Q579" s="241"/>
      <c r="R579" s="241"/>
      <c r="S579" s="241"/>
      <c r="T579" s="242"/>
      <c r="AT579" s="243" t="s">
        <v>272</v>
      </c>
      <c r="AU579" s="243" t="s">
        <v>91</v>
      </c>
      <c r="AV579" s="15" t="s">
        <v>91</v>
      </c>
      <c r="AW579" s="15" t="s">
        <v>38</v>
      </c>
      <c r="AX579" s="15" t="s">
        <v>82</v>
      </c>
      <c r="AY579" s="243" t="s">
        <v>262</v>
      </c>
    </row>
    <row r="580" spans="1:65" s="16" customFormat="1" ht="10">
      <c r="B580" s="244"/>
      <c r="C580" s="245"/>
      <c r="D580" s="208" t="s">
        <v>272</v>
      </c>
      <c r="E580" s="246" t="s">
        <v>44</v>
      </c>
      <c r="F580" s="247" t="s">
        <v>291</v>
      </c>
      <c r="G580" s="245"/>
      <c r="H580" s="248">
        <v>18.8</v>
      </c>
      <c r="I580" s="249"/>
      <c r="J580" s="245"/>
      <c r="K580" s="245"/>
      <c r="L580" s="250"/>
      <c r="M580" s="251"/>
      <c r="N580" s="252"/>
      <c r="O580" s="252"/>
      <c r="P580" s="252"/>
      <c r="Q580" s="252"/>
      <c r="R580" s="252"/>
      <c r="S580" s="252"/>
      <c r="T580" s="253"/>
      <c r="AT580" s="254" t="s">
        <v>272</v>
      </c>
      <c r="AU580" s="254" t="s">
        <v>91</v>
      </c>
      <c r="AV580" s="16" t="s">
        <v>104</v>
      </c>
      <c r="AW580" s="16" t="s">
        <v>38</v>
      </c>
      <c r="AX580" s="16" t="s">
        <v>89</v>
      </c>
      <c r="AY580" s="254" t="s">
        <v>262</v>
      </c>
    </row>
    <row r="581" spans="1:65" s="2" customFormat="1" ht="16.5" customHeight="1">
      <c r="A581" s="37"/>
      <c r="B581" s="38"/>
      <c r="C581" s="195" t="s">
        <v>1427</v>
      </c>
      <c r="D581" s="195" t="s">
        <v>264</v>
      </c>
      <c r="E581" s="196" t="s">
        <v>6523</v>
      </c>
      <c r="F581" s="197" t="s">
        <v>6524</v>
      </c>
      <c r="G581" s="198" t="s">
        <v>590</v>
      </c>
      <c r="H581" s="199">
        <v>19.8</v>
      </c>
      <c r="I581" s="200"/>
      <c r="J581" s="201">
        <f>ROUND(I581*H581,2)</f>
        <v>0</v>
      </c>
      <c r="K581" s="197" t="s">
        <v>268</v>
      </c>
      <c r="L581" s="42"/>
      <c r="M581" s="202" t="s">
        <v>44</v>
      </c>
      <c r="N581" s="203" t="s">
        <v>53</v>
      </c>
      <c r="O581" s="67"/>
      <c r="P581" s="204">
        <f>O581*H581</f>
        <v>0</v>
      </c>
      <c r="Q581" s="204">
        <v>1.2616000000000001E-3</v>
      </c>
      <c r="R581" s="204">
        <f>Q581*H581</f>
        <v>2.4979680000000004E-2</v>
      </c>
      <c r="S581" s="204">
        <v>0</v>
      </c>
      <c r="T581" s="205">
        <f>S581*H581</f>
        <v>0</v>
      </c>
      <c r="U581" s="37"/>
      <c r="V581" s="37"/>
      <c r="W581" s="37"/>
      <c r="X581" s="37"/>
      <c r="Y581" s="37"/>
      <c r="Z581" s="37"/>
      <c r="AA581" s="37"/>
      <c r="AB581" s="37"/>
      <c r="AC581" s="37"/>
      <c r="AD581" s="37"/>
      <c r="AE581" s="37"/>
      <c r="AR581" s="206" t="s">
        <v>442</v>
      </c>
      <c r="AT581" s="206" t="s">
        <v>264</v>
      </c>
      <c r="AU581" s="206" t="s">
        <v>91</v>
      </c>
      <c r="AY581" s="19" t="s">
        <v>262</v>
      </c>
      <c r="BE581" s="207">
        <f>IF(N581="základní",J581,0)</f>
        <v>0</v>
      </c>
      <c r="BF581" s="207">
        <f>IF(N581="snížená",J581,0)</f>
        <v>0</v>
      </c>
      <c r="BG581" s="207">
        <f>IF(N581="zákl. přenesená",J581,0)</f>
        <v>0</v>
      </c>
      <c r="BH581" s="207">
        <f>IF(N581="sníž. přenesená",J581,0)</f>
        <v>0</v>
      </c>
      <c r="BI581" s="207">
        <f>IF(N581="nulová",J581,0)</f>
        <v>0</v>
      </c>
      <c r="BJ581" s="19" t="s">
        <v>89</v>
      </c>
      <c r="BK581" s="207">
        <f>ROUND(I581*H581,2)</f>
        <v>0</v>
      </c>
      <c r="BL581" s="19" t="s">
        <v>442</v>
      </c>
      <c r="BM581" s="206" t="s">
        <v>2182</v>
      </c>
    </row>
    <row r="582" spans="1:65" s="2" customFormat="1" ht="27">
      <c r="A582" s="37"/>
      <c r="B582" s="38"/>
      <c r="C582" s="39"/>
      <c r="D582" s="208" t="s">
        <v>270</v>
      </c>
      <c r="E582" s="39"/>
      <c r="F582" s="209" t="s">
        <v>6510</v>
      </c>
      <c r="G582" s="39"/>
      <c r="H582" s="39"/>
      <c r="I582" s="118"/>
      <c r="J582" s="39"/>
      <c r="K582" s="39"/>
      <c r="L582" s="42"/>
      <c r="M582" s="210"/>
      <c r="N582" s="211"/>
      <c r="O582" s="67"/>
      <c r="P582" s="67"/>
      <c r="Q582" s="67"/>
      <c r="R582" s="67"/>
      <c r="S582" s="67"/>
      <c r="T582" s="68"/>
      <c r="U582" s="37"/>
      <c r="V582" s="37"/>
      <c r="W582" s="37"/>
      <c r="X582" s="37"/>
      <c r="Y582" s="37"/>
      <c r="Z582" s="37"/>
      <c r="AA582" s="37"/>
      <c r="AB582" s="37"/>
      <c r="AC582" s="37"/>
      <c r="AD582" s="37"/>
      <c r="AE582" s="37"/>
      <c r="AT582" s="19" t="s">
        <v>270</v>
      </c>
      <c r="AU582" s="19" t="s">
        <v>91</v>
      </c>
    </row>
    <row r="583" spans="1:65" s="15" customFormat="1" ht="10">
      <c r="B583" s="233"/>
      <c r="C583" s="234"/>
      <c r="D583" s="208" t="s">
        <v>272</v>
      </c>
      <c r="E583" s="235" t="s">
        <v>44</v>
      </c>
      <c r="F583" s="236" t="s">
        <v>6322</v>
      </c>
      <c r="G583" s="234"/>
      <c r="H583" s="237">
        <v>19.8</v>
      </c>
      <c r="I583" s="238"/>
      <c r="J583" s="234"/>
      <c r="K583" s="234"/>
      <c r="L583" s="239"/>
      <c r="M583" s="240"/>
      <c r="N583" s="241"/>
      <c r="O583" s="241"/>
      <c r="P583" s="241"/>
      <c r="Q583" s="241"/>
      <c r="R583" s="241"/>
      <c r="S583" s="241"/>
      <c r="T583" s="242"/>
      <c r="AT583" s="243" t="s">
        <v>272</v>
      </c>
      <c r="AU583" s="243" t="s">
        <v>91</v>
      </c>
      <c r="AV583" s="15" t="s">
        <v>91</v>
      </c>
      <c r="AW583" s="15" t="s">
        <v>38</v>
      </c>
      <c r="AX583" s="15" t="s">
        <v>82</v>
      </c>
      <c r="AY583" s="243" t="s">
        <v>262</v>
      </c>
    </row>
    <row r="584" spans="1:65" s="16" customFormat="1" ht="10">
      <c r="B584" s="244"/>
      <c r="C584" s="245"/>
      <c r="D584" s="208" t="s">
        <v>272</v>
      </c>
      <c r="E584" s="246" t="s">
        <v>44</v>
      </c>
      <c r="F584" s="247" t="s">
        <v>291</v>
      </c>
      <c r="G584" s="245"/>
      <c r="H584" s="248">
        <v>19.8</v>
      </c>
      <c r="I584" s="249"/>
      <c r="J584" s="245"/>
      <c r="K584" s="245"/>
      <c r="L584" s="250"/>
      <c r="M584" s="251"/>
      <c r="N584" s="252"/>
      <c r="O584" s="252"/>
      <c r="P584" s="252"/>
      <c r="Q584" s="252"/>
      <c r="R584" s="252"/>
      <c r="S584" s="252"/>
      <c r="T584" s="253"/>
      <c r="AT584" s="254" t="s">
        <v>272</v>
      </c>
      <c r="AU584" s="254" t="s">
        <v>91</v>
      </c>
      <c r="AV584" s="16" t="s">
        <v>104</v>
      </c>
      <c r="AW584" s="16" t="s">
        <v>38</v>
      </c>
      <c r="AX584" s="16" t="s">
        <v>89</v>
      </c>
      <c r="AY584" s="254" t="s">
        <v>262</v>
      </c>
    </row>
    <row r="585" spans="1:65" s="2" customFormat="1" ht="16.5" customHeight="1">
      <c r="A585" s="37"/>
      <c r="B585" s="38"/>
      <c r="C585" s="195" t="s">
        <v>1432</v>
      </c>
      <c r="D585" s="195" t="s">
        <v>264</v>
      </c>
      <c r="E585" s="196" t="s">
        <v>6525</v>
      </c>
      <c r="F585" s="197" t="s">
        <v>6526</v>
      </c>
      <c r="G585" s="198" t="s">
        <v>590</v>
      </c>
      <c r="H585" s="199">
        <v>166.8</v>
      </c>
      <c r="I585" s="200"/>
      <c r="J585" s="201">
        <f>ROUND(I585*H585,2)</f>
        <v>0</v>
      </c>
      <c r="K585" s="197" t="s">
        <v>268</v>
      </c>
      <c r="L585" s="42"/>
      <c r="M585" s="202" t="s">
        <v>44</v>
      </c>
      <c r="N585" s="203" t="s">
        <v>53</v>
      </c>
      <c r="O585" s="67"/>
      <c r="P585" s="204">
        <f>O585*H585</f>
        <v>0</v>
      </c>
      <c r="Q585" s="204">
        <v>9.76972E-4</v>
      </c>
      <c r="R585" s="204">
        <f>Q585*H585</f>
        <v>0.16295892960000002</v>
      </c>
      <c r="S585" s="204">
        <v>0</v>
      </c>
      <c r="T585" s="205">
        <f>S585*H585</f>
        <v>0</v>
      </c>
      <c r="U585" s="37"/>
      <c r="V585" s="37"/>
      <c r="W585" s="37"/>
      <c r="X585" s="37"/>
      <c r="Y585" s="37"/>
      <c r="Z585" s="37"/>
      <c r="AA585" s="37"/>
      <c r="AB585" s="37"/>
      <c r="AC585" s="37"/>
      <c r="AD585" s="37"/>
      <c r="AE585" s="37"/>
      <c r="AR585" s="206" t="s">
        <v>442</v>
      </c>
      <c r="AT585" s="206" t="s">
        <v>264</v>
      </c>
      <c r="AU585" s="206" t="s">
        <v>91</v>
      </c>
      <c r="AY585" s="19" t="s">
        <v>262</v>
      </c>
      <c r="BE585" s="207">
        <f>IF(N585="základní",J585,0)</f>
        <v>0</v>
      </c>
      <c r="BF585" s="207">
        <f>IF(N585="snížená",J585,0)</f>
        <v>0</v>
      </c>
      <c r="BG585" s="207">
        <f>IF(N585="zákl. přenesená",J585,0)</f>
        <v>0</v>
      </c>
      <c r="BH585" s="207">
        <f>IF(N585="sníž. přenesená",J585,0)</f>
        <v>0</v>
      </c>
      <c r="BI585" s="207">
        <f>IF(N585="nulová",J585,0)</f>
        <v>0</v>
      </c>
      <c r="BJ585" s="19" t="s">
        <v>89</v>
      </c>
      <c r="BK585" s="207">
        <f>ROUND(I585*H585,2)</f>
        <v>0</v>
      </c>
      <c r="BL585" s="19" t="s">
        <v>442</v>
      </c>
      <c r="BM585" s="206" t="s">
        <v>2198</v>
      </c>
    </row>
    <row r="586" spans="1:65" s="2" customFormat="1" ht="27">
      <c r="A586" s="37"/>
      <c r="B586" s="38"/>
      <c r="C586" s="39"/>
      <c r="D586" s="208" t="s">
        <v>270</v>
      </c>
      <c r="E586" s="39"/>
      <c r="F586" s="209" t="s">
        <v>6510</v>
      </c>
      <c r="G586" s="39"/>
      <c r="H586" s="39"/>
      <c r="I586" s="118"/>
      <c r="J586" s="39"/>
      <c r="K586" s="39"/>
      <c r="L586" s="42"/>
      <c r="M586" s="210"/>
      <c r="N586" s="211"/>
      <c r="O586" s="67"/>
      <c r="P586" s="67"/>
      <c r="Q586" s="67"/>
      <c r="R586" s="67"/>
      <c r="S586" s="67"/>
      <c r="T586" s="68"/>
      <c r="U586" s="37"/>
      <c r="V586" s="37"/>
      <c r="W586" s="37"/>
      <c r="X586" s="37"/>
      <c r="Y586" s="37"/>
      <c r="Z586" s="37"/>
      <c r="AA586" s="37"/>
      <c r="AB586" s="37"/>
      <c r="AC586" s="37"/>
      <c r="AD586" s="37"/>
      <c r="AE586" s="37"/>
      <c r="AT586" s="19" t="s">
        <v>270</v>
      </c>
      <c r="AU586" s="19" t="s">
        <v>91</v>
      </c>
    </row>
    <row r="587" spans="1:65" s="15" customFormat="1" ht="10">
      <c r="B587" s="233"/>
      <c r="C587" s="234"/>
      <c r="D587" s="208" t="s">
        <v>272</v>
      </c>
      <c r="E587" s="235" t="s">
        <v>44</v>
      </c>
      <c r="F587" s="236" t="s">
        <v>6315</v>
      </c>
      <c r="G587" s="234"/>
      <c r="H587" s="237">
        <v>33.6</v>
      </c>
      <c r="I587" s="238"/>
      <c r="J587" s="234"/>
      <c r="K587" s="234"/>
      <c r="L587" s="239"/>
      <c r="M587" s="240"/>
      <c r="N587" s="241"/>
      <c r="O587" s="241"/>
      <c r="P587" s="241"/>
      <c r="Q587" s="241"/>
      <c r="R587" s="241"/>
      <c r="S587" s="241"/>
      <c r="T587" s="242"/>
      <c r="AT587" s="243" t="s">
        <v>272</v>
      </c>
      <c r="AU587" s="243" t="s">
        <v>91</v>
      </c>
      <c r="AV587" s="15" t="s">
        <v>91</v>
      </c>
      <c r="AW587" s="15" t="s">
        <v>38</v>
      </c>
      <c r="AX587" s="15" t="s">
        <v>82</v>
      </c>
      <c r="AY587" s="243" t="s">
        <v>262</v>
      </c>
    </row>
    <row r="588" spans="1:65" s="15" customFormat="1" ht="10">
      <c r="B588" s="233"/>
      <c r="C588" s="234"/>
      <c r="D588" s="208" t="s">
        <v>272</v>
      </c>
      <c r="E588" s="235" t="s">
        <v>44</v>
      </c>
      <c r="F588" s="236" t="s">
        <v>6323</v>
      </c>
      <c r="G588" s="234"/>
      <c r="H588" s="237">
        <v>133.19999999999999</v>
      </c>
      <c r="I588" s="238"/>
      <c r="J588" s="234"/>
      <c r="K588" s="234"/>
      <c r="L588" s="239"/>
      <c r="M588" s="240"/>
      <c r="N588" s="241"/>
      <c r="O588" s="241"/>
      <c r="P588" s="241"/>
      <c r="Q588" s="241"/>
      <c r="R588" s="241"/>
      <c r="S588" s="241"/>
      <c r="T588" s="242"/>
      <c r="AT588" s="243" t="s">
        <v>272</v>
      </c>
      <c r="AU588" s="243" t="s">
        <v>91</v>
      </c>
      <c r="AV588" s="15" t="s">
        <v>91</v>
      </c>
      <c r="AW588" s="15" t="s">
        <v>38</v>
      </c>
      <c r="AX588" s="15" t="s">
        <v>82</v>
      </c>
      <c r="AY588" s="243" t="s">
        <v>262</v>
      </c>
    </row>
    <row r="589" spans="1:65" s="16" customFormat="1" ht="10">
      <c r="B589" s="244"/>
      <c r="C589" s="245"/>
      <c r="D589" s="208" t="s">
        <v>272</v>
      </c>
      <c r="E589" s="246" t="s">
        <v>44</v>
      </c>
      <c r="F589" s="247" t="s">
        <v>291</v>
      </c>
      <c r="G589" s="245"/>
      <c r="H589" s="248">
        <v>166.79999999999998</v>
      </c>
      <c r="I589" s="249"/>
      <c r="J589" s="245"/>
      <c r="K589" s="245"/>
      <c r="L589" s="250"/>
      <c r="M589" s="251"/>
      <c r="N589" s="252"/>
      <c r="O589" s="252"/>
      <c r="P589" s="252"/>
      <c r="Q589" s="252"/>
      <c r="R589" s="252"/>
      <c r="S589" s="252"/>
      <c r="T589" s="253"/>
      <c r="AT589" s="254" t="s">
        <v>272</v>
      </c>
      <c r="AU589" s="254" t="s">
        <v>91</v>
      </c>
      <c r="AV589" s="16" t="s">
        <v>104</v>
      </c>
      <c r="AW589" s="16" t="s">
        <v>38</v>
      </c>
      <c r="AX589" s="16" t="s">
        <v>89</v>
      </c>
      <c r="AY589" s="254" t="s">
        <v>262</v>
      </c>
    </row>
    <row r="590" spans="1:65" s="2" customFormat="1" ht="16.5" customHeight="1">
      <c r="A590" s="37"/>
      <c r="B590" s="38"/>
      <c r="C590" s="195" t="s">
        <v>1437</v>
      </c>
      <c r="D590" s="195" t="s">
        <v>264</v>
      </c>
      <c r="E590" s="196" t="s">
        <v>6527</v>
      </c>
      <c r="F590" s="197" t="s">
        <v>6528</v>
      </c>
      <c r="G590" s="198" t="s">
        <v>590</v>
      </c>
      <c r="H590" s="199">
        <v>85</v>
      </c>
      <c r="I590" s="200"/>
      <c r="J590" s="201">
        <f>ROUND(I590*H590,2)</f>
        <v>0</v>
      </c>
      <c r="K590" s="197" t="s">
        <v>268</v>
      </c>
      <c r="L590" s="42"/>
      <c r="M590" s="202" t="s">
        <v>44</v>
      </c>
      <c r="N590" s="203" t="s">
        <v>53</v>
      </c>
      <c r="O590" s="67"/>
      <c r="P590" s="204">
        <f>O590*H590</f>
        <v>0</v>
      </c>
      <c r="Q590" s="204">
        <v>8.3765E-4</v>
      </c>
      <c r="R590" s="204">
        <f>Q590*H590</f>
        <v>7.1200250000000007E-2</v>
      </c>
      <c r="S590" s="204">
        <v>0</v>
      </c>
      <c r="T590" s="205">
        <f>S590*H590</f>
        <v>0</v>
      </c>
      <c r="U590" s="37"/>
      <c r="V590" s="37"/>
      <c r="W590" s="37"/>
      <c r="X590" s="37"/>
      <c r="Y590" s="37"/>
      <c r="Z590" s="37"/>
      <c r="AA590" s="37"/>
      <c r="AB590" s="37"/>
      <c r="AC590" s="37"/>
      <c r="AD590" s="37"/>
      <c r="AE590" s="37"/>
      <c r="AR590" s="206" t="s">
        <v>442</v>
      </c>
      <c r="AT590" s="206" t="s">
        <v>264</v>
      </c>
      <c r="AU590" s="206" t="s">
        <v>91</v>
      </c>
      <c r="AY590" s="19" t="s">
        <v>262</v>
      </c>
      <c r="BE590" s="207">
        <f>IF(N590="základní",J590,0)</f>
        <v>0</v>
      </c>
      <c r="BF590" s="207">
        <f>IF(N590="snížená",J590,0)</f>
        <v>0</v>
      </c>
      <c r="BG590" s="207">
        <f>IF(N590="zákl. přenesená",J590,0)</f>
        <v>0</v>
      </c>
      <c r="BH590" s="207">
        <f>IF(N590="sníž. přenesená",J590,0)</f>
        <v>0</v>
      </c>
      <c r="BI590" s="207">
        <f>IF(N590="nulová",J590,0)</f>
        <v>0</v>
      </c>
      <c r="BJ590" s="19" t="s">
        <v>89</v>
      </c>
      <c r="BK590" s="207">
        <f>ROUND(I590*H590,2)</f>
        <v>0</v>
      </c>
      <c r="BL590" s="19" t="s">
        <v>442</v>
      </c>
      <c r="BM590" s="206" t="s">
        <v>2207</v>
      </c>
    </row>
    <row r="591" spans="1:65" s="2" customFormat="1" ht="27">
      <c r="A591" s="37"/>
      <c r="B591" s="38"/>
      <c r="C591" s="39"/>
      <c r="D591" s="208" t="s">
        <v>270</v>
      </c>
      <c r="E591" s="39"/>
      <c r="F591" s="209" t="s">
        <v>6510</v>
      </c>
      <c r="G591" s="39"/>
      <c r="H591" s="39"/>
      <c r="I591" s="118"/>
      <c r="J591" s="39"/>
      <c r="K591" s="39"/>
      <c r="L591" s="42"/>
      <c r="M591" s="210"/>
      <c r="N591" s="211"/>
      <c r="O591" s="67"/>
      <c r="P591" s="67"/>
      <c r="Q591" s="67"/>
      <c r="R591" s="67"/>
      <c r="S591" s="67"/>
      <c r="T591" s="68"/>
      <c r="U591" s="37"/>
      <c r="V591" s="37"/>
      <c r="W591" s="37"/>
      <c r="X591" s="37"/>
      <c r="Y591" s="37"/>
      <c r="Z591" s="37"/>
      <c r="AA591" s="37"/>
      <c r="AB591" s="37"/>
      <c r="AC591" s="37"/>
      <c r="AD591" s="37"/>
      <c r="AE591" s="37"/>
      <c r="AT591" s="19" t="s">
        <v>270</v>
      </c>
      <c r="AU591" s="19" t="s">
        <v>91</v>
      </c>
    </row>
    <row r="592" spans="1:65" s="15" customFormat="1" ht="10">
      <c r="B592" s="233"/>
      <c r="C592" s="234"/>
      <c r="D592" s="208" t="s">
        <v>272</v>
      </c>
      <c r="E592" s="235" t="s">
        <v>44</v>
      </c>
      <c r="F592" s="236" t="s">
        <v>6316</v>
      </c>
      <c r="G592" s="234"/>
      <c r="H592" s="237">
        <v>85</v>
      </c>
      <c r="I592" s="238"/>
      <c r="J592" s="234"/>
      <c r="K592" s="234"/>
      <c r="L592" s="239"/>
      <c r="M592" s="240"/>
      <c r="N592" s="241"/>
      <c r="O592" s="241"/>
      <c r="P592" s="241"/>
      <c r="Q592" s="241"/>
      <c r="R592" s="241"/>
      <c r="S592" s="241"/>
      <c r="T592" s="242"/>
      <c r="AT592" s="243" t="s">
        <v>272</v>
      </c>
      <c r="AU592" s="243" t="s">
        <v>91</v>
      </c>
      <c r="AV592" s="15" t="s">
        <v>91</v>
      </c>
      <c r="AW592" s="15" t="s">
        <v>38</v>
      </c>
      <c r="AX592" s="15" t="s">
        <v>82</v>
      </c>
      <c r="AY592" s="243" t="s">
        <v>262</v>
      </c>
    </row>
    <row r="593" spans="1:65" s="16" customFormat="1" ht="10">
      <c r="B593" s="244"/>
      <c r="C593" s="245"/>
      <c r="D593" s="208" t="s">
        <v>272</v>
      </c>
      <c r="E593" s="246" t="s">
        <v>44</v>
      </c>
      <c r="F593" s="247" t="s">
        <v>291</v>
      </c>
      <c r="G593" s="245"/>
      <c r="H593" s="248">
        <v>85</v>
      </c>
      <c r="I593" s="249"/>
      <c r="J593" s="245"/>
      <c r="K593" s="245"/>
      <c r="L593" s="250"/>
      <c r="M593" s="251"/>
      <c r="N593" s="252"/>
      <c r="O593" s="252"/>
      <c r="P593" s="252"/>
      <c r="Q593" s="252"/>
      <c r="R593" s="252"/>
      <c r="S593" s="252"/>
      <c r="T593" s="253"/>
      <c r="AT593" s="254" t="s">
        <v>272</v>
      </c>
      <c r="AU593" s="254" t="s">
        <v>91</v>
      </c>
      <c r="AV593" s="16" t="s">
        <v>104</v>
      </c>
      <c r="AW593" s="16" t="s">
        <v>38</v>
      </c>
      <c r="AX593" s="16" t="s">
        <v>89</v>
      </c>
      <c r="AY593" s="254" t="s">
        <v>262</v>
      </c>
    </row>
    <row r="594" spans="1:65" s="2" customFormat="1" ht="16.5" customHeight="1">
      <c r="A594" s="37"/>
      <c r="B594" s="38"/>
      <c r="C594" s="195" t="s">
        <v>1446</v>
      </c>
      <c r="D594" s="195" t="s">
        <v>264</v>
      </c>
      <c r="E594" s="196" t="s">
        <v>6529</v>
      </c>
      <c r="F594" s="197" t="s">
        <v>6530</v>
      </c>
      <c r="G594" s="198" t="s">
        <v>518</v>
      </c>
      <c r="H594" s="199">
        <v>107</v>
      </c>
      <c r="I594" s="200"/>
      <c r="J594" s="201">
        <f>ROUND(I594*H594,2)</f>
        <v>0</v>
      </c>
      <c r="K594" s="197" t="s">
        <v>268</v>
      </c>
      <c r="L594" s="42"/>
      <c r="M594" s="202" t="s">
        <v>44</v>
      </c>
      <c r="N594" s="203" t="s">
        <v>53</v>
      </c>
      <c r="O594" s="67"/>
      <c r="P594" s="204">
        <f>O594*H594</f>
        <v>0</v>
      </c>
      <c r="Q594" s="204">
        <v>1.260485E-4</v>
      </c>
      <c r="R594" s="204">
        <f>Q594*H594</f>
        <v>1.34871895E-2</v>
      </c>
      <c r="S594" s="204">
        <v>0</v>
      </c>
      <c r="T594" s="205">
        <f>S594*H594</f>
        <v>0</v>
      </c>
      <c r="U594" s="37"/>
      <c r="V594" s="37"/>
      <c r="W594" s="37"/>
      <c r="X594" s="37"/>
      <c r="Y594" s="37"/>
      <c r="Z594" s="37"/>
      <c r="AA594" s="37"/>
      <c r="AB594" s="37"/>
      <c r="AC594" s="37"/>
      <c r="AD594" s="37"/>
      <c r="AE594" s="37"/>
      <c r="AR594" s="206" t="s">
        <v>442</v>
      </c>
      <c r="AT594" s="206" t="s">
        <v>264</v>
      </c>
      <c r="AU594" s="206" t="s">
        <v>91</v>
      </c>
      <c r="AY594" s="19" t="s">
        <v>262</v>
      </c>
      <c r="BE594" s="207">
        <f>IF(N594="základní",J594,0)</f>
        <v>0</v>
      </c>
      <c r="BF594" s="207">
        <f>IF(N594="snížená",J594,0)</f>
        <v>0</v>
      </c>
      <c r="BG594" s="207">
        <f>IF(N594="zákl. přenesená",J594,0)</f>
        <v>0</v>
      </c>
      <c r="BH594" s="207">
        <f>IF(N594="sníž. přenesená",J594,0)</f>
        <v>0</v>
      </c>
      <c r="BI594" s="207">
        <f>IF(N594="nulová",J594,0)</f>
        <v>0</v>
      </c>
      <c r="BJ594" s="19" t="s">
        <v>89</v>
      </c>
      <c r="BK594" s="207">
        <f>ROUND(I594*H594,2)</f>
        <v>0</v>
      </c>
      <c r="BL594" s="19" t="s">
        <v>442</v>
      </c>
      <c r="BM594" s="206" t="s">
        <v>2216</v>
      </c>
    </row>
    <row r="595" spans="1:65" s="2" customFormat="1" ht="36">
      <c r="A595" s="37"/>
      <c r="B595" s="38"/>
      <c r="C595" s="39"/>
      <c r="D595" s="208" t="s">
        <v>270</v>
      </c>
      <c r="E595" s="39"/>
      <c r="F595" s="209" t="s">
        <v>6531</v>
      </c>
      <c r="G595" s="39"/>
      <c r="H595" s="39"/>
      <c r="I595" s="118"/>
      <c r="J595" s="39"/>
      <c r="K595" s="39"/>
      <c r="L595" s="42"/>
      <c r="M595" s="210"/>
      <c r="N595" s="211"/>
      <c r="O595" s="67"/>
      <c r="P595" s="67"/>
      <c r="Q595" s="67"/>
      <c r="R595" s="67"/>
      <c r="S595" s="67"/>
      <c r="T595" s="68"/>
      <c r="U595" s="37"/>
      <c r="V595" s="37"/>
      <c r="W595" s="37"/>
      <c r="X595" s="37"/>
      <c r="Y595" s="37"/>
      <c r="Z595" s="37"/>
      <c r="AA595" s="37"/>
      <c r="AB595" s="37"/>
      <c r="AC595" s="37"/>
      <c r="AD595" s="37"/>
      <c r="AE595" s="37"/>
      <c r="AT595" s="19" t="s">
        <v>270</v>
      </c>
      <c r="AU595" s="19" t="s">
        <v>91</v>
      </c>
    </row>
    <row r="596" spans="1:65" s="15" customFormat="1" ht="10">
      <c r="B596" s="233"/>
      <c r="C596" s="234"/>
      <c r="D596" s="208" t="s">
        <v>272</v>
      </c>
      <c r="E596" s="235" t="s">
        <v>44</v>
      </c>
      <c r="F596" s="236" t="s">
        <v>6469</v>
      </c>
      <c r="G596" s="234"/>
      <c r="H596" s="237">
        <v>20</v>
      </c>
      <c r="I596" s="238"/>
      <c r="J596" s="234"/>
      <c r="K596" s="234"/>
      <c r="L596" s="239"/>
      <c r="M596" s="240"/>
      <c r="N596" s="241"/>
      <c r="O596" s="241"/>
      <c r="P596" s="241"/>
      <c r="Q596" s="241"/>
      <c r="R596" s="241"/>
      <c r="S596" s="241"/>
      <c r="T596" s="242"/>
      <c r="AT596" s="243" t="s">
        <v>272</v>
      </c>
      <c r="AU596" s="243" t="s">
        <v>91</v>
      </c>
      <c r="AV596" s="15" t="s">
        <v>91</v>
      </c>
      <c r="AW596" s="15" t="s">
        <v>38</v>
      </c>
      <c r="AX596" s="15" t="s">
        <v>82</v>
      </c>
      <c r="AY596" s="243" t="s">
        <v>262</v>
      </c>
    </row>
    <row r="597" spans="1:65" s="15" customFormat="1" ht="10">
      <c r="B597" s="233"/>
      <c r="C597" s="234"/>
      <c r="D597" s="208" t="s">
        <v>272</v>
      </c>
      <c r="E597" s="235" t="s">
        <v>44</v>
      </c>
      <c r="F597" s="236" t="s">
        <v>6470</v>
      </c>
      <c r="G597" s="234"/>
      <c r="H597" s="237">
        <v>5</v>
      </c>
      <c r="I597" s="238"/>
      <c r="J597" s="234"/>
      <c r="K597" s="234"/>
      <c r="L597" s="239"/>
      <c r="M597" s="240"/>
      <c r="N597" s="241"/>
      <c r="O597" s="241"/>
      <c r="P597" s="241"/>
      <c r="Q597" s="241"/>
      <c r="R597" s="241"/>
      <c r="S597" s="241"/>
      <c r="T597" s="242"/>
      <c r="AT597" s="243" t="s">
        <v>272</v>
      </c>
      <c r="AU597" s="243" t="s">
        <v>91</v>
      </c>
      <c r="AV597" s="15" t="s">
        <v>91</v>
      </c>
      <c r="AW597" s="15" t="s">
        <v>38</v>
      </c>
      <c r="AX597" s="15" t="s">
        <v>82</v>
      </c>
      <c r="AY597" s="243" t="s">
        <v>262</v>
      </c>
    </row>
    <row r="598" spans="1:65" s="15" customFormat="1" ht="10">
      <c r="B598" s="233"/>
      <c r="C598" s="234"/>
      <c r="D598" s="208" t="s">
        <v>272</v>
      </c>
      <c r="E598" s="235" t="s">
        <v>44</v>
      </c>
      <c r="F598" s="236" t="s">
        <v>6532</v>
      </c>
      <c r="G598" s="234"/>
      <c r="H598" s="237">
        <v>10</v>
      </c>
      <c r="I598" s="238"/>
      <c r="J598" s="234"/>
      <c r="K598" s="234"/>
      <c r="L598" s="239"/>
      <c r="M598" s="240"/>
      <c r="N598" s="241"/>
      <c r="O598" s="241"/>
      <c r="P598" s="241"/>
      <c r="Q598" s="241"/>
      <c r="R598" s="241"/>
      <c r="S598" s="241"/>
      <c r="T598" s="242"/>
      <c r="AT598" s="243" t="s">
        <v>272</v>
      </c>
      <c r="AU598" s="243" t="s">
        <v>91</v>
      </c>
      <c r="AV598" s="15" t="s">
        <v>91</v>
      </c>
      <c r="AW598" s="15" t="s">
        <v>38</v>
      </c>
      <c r="AX598" s="15" t="s">
        <v>82</v>
      </c>
      <c r="AY598" s="243" t="s">
        <v>262</v>
      </c>
    </row>
    <row r="599" spans="1:65" s="15" customFormat="1" ht="10">
      <c r="B599" s="233"/>
      <c r="C599" s="234"/>
      <c r="D599" s="208" t="s">
        <v>272</v>
      </c>
      <c r="E599" s="235" t="s">
        <v>44</v>
      </c>
      <c r="F599" s="236" t="s">
        <v>6533</v>
      </c>
      <c r="G599" s="234"/>
      <c r="H599" s="237">
        <v>38</v>
      </c>
      <c r="I599" s="238"/>
      <c r="J599" s="234"/>
      <c r="K599" s="234"/>
      <c r="L599" s="239"/>
      <c r="M599" s="240"/>
      <c r="N599" s="241"/>
      <c r="O599" s="241"/>
      <c r="P599" s="241"/>
      <c r="Q599" s="241"/>
      <c r="R599" s="241"/>
      <c r="S599" s="241"/>
      <c r="T599" s="242"/>
      <c r="AT599" s="243" t="s">
        <v>272</v>
      </c>
      <c r="AU599" s="243" t="s">
        <v>91</v>
      </c>
      <c r="AV599" s="15" t="s">
        <v>91</v>
      </c>
      <c r="AW599" s="15" t="s">
        <v>38</v>
      </c>
      <c r="AX599" s="15" t="s">
        <v>82</v>
      </c>
      <c r="AY599" s="243" t="s">
        <v>262</v>
      </c>
    </row>
    <row r="600" spans="1:65" s="15" customFormat="1" ht="10">
      <c r="B600" s="233"/>
      <c r="C600" s="234"/>
      <c r="D600" s="208" t="s">
        <v>272</v>
      </c>
      <c r="E600" s="235" t="s">
        <v>44</v>
      </c>
      <c r="F600" s="236" t="s">
        <v>6534</v>
      </c>
      <c r="G600" s="234"/>
      <c r="H600" s="237">
        <v>10</v>
      </c>
      <c r="I600" s="238"/>
      <c r="J600" s="234"/>
      <c r="K600" s="234"/>
      <c r="L600" s="239"/>
      <c r="M600" s="240"/>
      <c r="N600" s="241"/>
      <c r="O600" s="241"/>
      <c r="P600" s="241"/>
      <c r="Q600" s="241"/>
      <c r="R600" s="241"/>
      <c r="S600" s="241"/>
      <c r="T600" s="242"/>
      <c r="AT600" s="243" t="s">
        <v>272</v>
      </c>
      <c r="AU600" s="243" t="s">
        <v>91</v>
      </c>
      <c r="AV600" s="15" t="s">
        <v>91</v>
      </c>
      <c r="AW600" s="15" t="s">
        <v>38</v>
      </c>
      <c r="AX600" s="15" t="s">
        <v>82</v>
      </c>
      <c r="AY600" s="243" t="s">
        <v>262</v>
      </c>
    </row>
    <row r="601" spans="1:65" s="15" customFormat="1" ht="10">
      <c r="B601" s="233"/>
      <c r="C601" s="234"/>
      <c r="D601" s="208" t="s">
        <v>272</v>
      </c>
      <c r="E601" s="235" t="s">
        <v>44</v>
      </c>
      <c r="F601" s="236" t="s">
        <v>6465</v>
      </c>
      <c r="G601" s="234"/>
      <c r="H601" s="237">
        <v>10</v>
      </c>
      <c r="I601" s="238"/>
      <c r="J601" s="234"/>
      <c r="K601" s="234"/>
      <c r="L601" s="239"/>
      <c r="M601" s="240"/>
      <c r="N601" s="241"/>
      <c r="O601" s="241"/>
      <c r="P601" s="241"/>
      <c r="Q601" s="241"/>
      <c r="R601" s="241"/>
      <c r="S601" s="241"/>
      <c r="T601" s="242"/>
      <c r="AT601" s="243" t="s">
        <v>272</v>
      </c>
      <c r="AU601" s="243" t="s">
        <v>91</v>
      </c>
      <c r="AV601" s="15" t="s">
        <v>91</v>
      </c>
      <c r="AW601" s="15" t="s">
        <v>38</v>
      </c>
      <c r="AX601" s="15" t="s">
        <v>82</v>
      </c>
      <c r="AY601" s="243" t="s">
        <v>262</v>
      </c>
    </row>
    <row r="602" spans="1:65" s="15" customFormat="1" ht="10">
      <c r="B602" s="233"/>
      <c r="C602" s="234"/>
      <c r="D602" s="208" t="s">
        <v>272</v>
      </c>
      <c r="E602" s="235" t="s">
        <v>44</v>
      </c>
      <c r="F602" s="236" t="s">
        <v>6535</v>
      </c>
      <c r="G602" s="234"/>
      <c r="H602" s="237">
        <v>14</v>
      </c>
      <c r="I602" s="238"/>
      <c r="J602" s="234"/>
      <c r="K602" s="234"/>
      <c r="L602" s="239"/>
      <c r="M602" s="240"/>
      <c r="N602" s="241"/>
      <c r="O602" s="241"/>
      <c r="P602" s="241"/>
      <c r="Q602" s="241"/>
      <c r="R602" s="241"/>
      <c r="S602" s="241"/>
      <c r="T602" s="242"/>
      <c r="AT602" s="243" t="s">
        <v>272</v>
      </c>
      <c r="AU602" s="243" t="s">
        <v>91</v>
      </c>
      <c r="AV602" s="15" t="s">
        <v>91</v>
      </c>
      <c r="AW602" s="15" t="s">
        <v>38</v>
      </c>
      <c r="AX602" s="15" t="s">
        <v>82</v>
      </c>
      <c r="AY602" s="243" t="s">
        <v>262</v>
      </c>
    </row>
    <row r="603" spans="1:65" s="16" customFormat="1" ht="10">
      <c r="B603" s="244"/>
      <c r="C603" s="245"/>
      <c r="D603" s="208" t="s">
        <v>272</v>
      </c>
      <c r="E603" s="246" t="s">
        <v>44</v>
      </c>
      <c r="F603" s="247" t="s">
        <v>291</v>
      </c>
      <c r="G603" s="245"/>
      <c r="H603" s="248">
        <v>107</v>
      </c>
      <c r="I603" s="249"/>
      <c r="J603" s="245"/>
      <c r="K603" s="245"/>
      <c r="L603" s="250"/>
      <c r="M603" s="251"/>
      <c r="N603" s="252"/>
      <c r="O603" s="252"/>
      <c r="P603" s="252"/>
      <c r="Q603" s="252"/>
      <c r="R603" s="252"/>
      <c r="S603" s="252"/>
      <c r="T603" s="253"/>
      <c r="AT603" s="254" t="s">
        <v>272</v>
      </c>
      <c r="AU603" s="254" t="s">
        <v>91</v>
      </c>
      <c r="AV603" s="16" t="s">
        <v>104</v>
      </c>
      <c r="AW603" s="16" t="s">
        <v>38</v>
      </c>
      <c r="AX603" s="16" t="s">
        <v>89</v>
      </c>
      <c r="AY603" s="254" t="s">
        <v>262</v>
      </c>
    </row>
    <row r="604" spans="1:65" s="2" customFormat="1" ht="16.5" customHeight="1">
      <c r="A604" s="37"/>
      <c r="B604" s="38"/>
      <c r="C604" s="195" t="s">
        <v>1451</v>
      </c>
      <c r="D604" s="195" t="s">
        <v>264</v>
      </c>
      <c r="E604" s="196" t="s">
        <v>6536</v>
      </c>
      <c r="F604" s="197" t="s">
        <v>6537</v>
      </c>
      <c r="G604" s="198" t="s">
        <v>518</v>
      </c>
      <c r="H604" s="199">
        <v>32</v>
      </c>
      <c r="I604" s="200"/>
      <c r="J604" s="201">
        <f>ROUND(I604*H604,2)</f>
        <v>0</v>
      </c>
      <c r="K604" s="197" t="s">
        <v>268</v>
      </c>
      <c r="L604" s="42"/>
      <c r="M604" s="202" t="s">
        <v>44</v>
      </c>
      <c r="N604" s="203" t="s">
        <v>53</v>
      </c>
      <c r="O604" s="67"/>
      <c r="P604" s="204">
        <f>O604*H604</f>
        <v>0</v>
      </c>
      <c r="Q604" s="204">
        <v>2.160485E-4</v>
      </c>
      <c r="R604" s="204">
        <f>Q604*H604</f>
        <v>6.9135519999999999E-3</v>
      </c>
      <c r="S604" s="204">
        <v>0</v>
      </c>
      <c r="T604" s="205">
        <f>S604*H604</f>
        <v>0</v>
      </c>
      <c r="U604" s="37"/>
      <c r="V604" s="37"/>
      <c r="W604" s="37"/>
      <c r="X604" s="37"/>
      <c r="Y604" s="37"/>
      <c r="Z604" s="37"/>
      <c r="AA604" s="37"/>
      <c r="AB604" s="37"/>
      <c r="AC604" s="37"/>
      <c r="AD604" s="37"/>
      <c r="AE604" s="37"/>
      <c r="AR604" s="206" t="s">
        <v>442</v>
      </c>
      <c r="AT604" s="206" t="s">
        <v>264</v>
      </c>
      <c r="AU604" s="206" t="s">
        <v>91</v>
      </c>
      <c r="AY604" s="19" t="s">
        <v>262</v>
      </c>
      <c r="BE604" s="207">
        <f>IF(N604="základní",J604,0)</f>
        <v>0</v>
      </c>
      <c r="BF604" s="207">
        <f>IF(N604="snížená",J604,0)</f>
        <v>0</v>
      </c>
      <c r="BG604" s="207">
        <f>IF(N604="zákl. přenesená",J604,0)</f>
        <v>0</v>
      </c>
      <c r="BH604" s="207">
        <f>IF(N604="sníž. přenesená",J604,0)</f>
        <v>0</v>
      </c>
      <c r="BI604" s="207">
        <f>IF(N604="nulová",J604,0)</f>
        <v>0</v>
      </c>
      <c r="BJ604" s="19" t="s">
        <v>89</v>
      </c>
      <c r="BK604" s="207">
        <f>ROUND(I604*H604,2)</f>
        <v>0</v>
      </c>
      <c r="BL604" s="19" t="s">
        <v>442</v>
      </c>
      <c r="BM604" s="206" t="s">
        <v>2252</v>
      </c>
    </row>
    <row r="605" spans="1:65" s="2" customFormat="1" ht="36">
      <c r="A605" s="37"/>
      <c r="B605" s="38"/>
      <c r="C605" s="39"/>
      <c r="D605" s="208" t="s">
        <v>270</v>
      </c>
      <c r="E605" s="39"/>
      <c r="F605" s="209" t="s">
        <v>6531</v>
      </c>
      <c r="G605" s="39"/>
      <c r="H605" s="39"/>
      <c r="I605" s="118"/>
      <c r="J605" s="39"/>
      <c r="K605" s="39"/>
      <c r="L605" s="42"/>
      <c r="M605" s="210"/>
      <c r="N605" s="211"/>
      <c r="O605" s="67"/>
      <c r="P605" s="67"/>
      <c r="Q605" s="67"/>
      <c r="R605" s="67"/>
      <c r="S605" s="67"/>
      <c r="T605" s="68"/>
      <c r="U605" s="37"/>
      <c r="V605" s="37"/>
      <c r="W605" s="37"/>
      <c r="X605" s="37"/>
      <c r="Y605" s="37"/>
      <c r="Z605" s="37"/>
      <c r="AA605" s="37"/>
      <c r="AB605" s="37"/>
      <c r="AC605" s="37"/>
      <c r="AD605" s="37"/>
      <c r="AE605" s="37"/>
      <c r="AT605" s="19" t="s">
        <v>270</v>
      </c>
      <c r="AU605" s="19" t="s">
        <v>91</v>
      </c>
    </row>
    <row r="606" spans="1:65" s="15" customFormat="1" ht="10">
      <c r="B606" s="233"/>
      <c r="C606" s="234"/>
      <c r="D606" s="208" t="s">
        <v>272</v>
      </c>
      <c r="E606" s="235" t="s">
        <v>44</v>
      </c>
      <c r="F606" s="236" t="s">
        <v>6538</v>
      </c>
      <c r="G606" s="234"/>
      <c r="H606" s="237">
        <v>16</v>
      </c>
      <c r="I606" s="238"/>
      <c r="J606" s="234"/>
      <c r="K606" s="234"/>
      <c r="L606" s="239"/>
      <c r="M606" s="240"/>
      <c r="N606" s="241"/>
      <c r="O606" s="241"/>
      <c r="P606" s="241"/>
      <c r="Q606" s="241"/>
      <c r="R606" s="241"/>
      <c r="S606" s="241"/>
      <c r="T606" s="242"/>
      <c r="AT606" s="243" t="s">
        <v>272</v>
      </c>
      <c r="AU606" s="243" t="s">
        <v>91</v>
      </c>
      <c r="AV606" s="15" t="s">
        <v>91</v>
      </c>
      <c r="AW606" s="15" t="s">
        <v>38</v>
      </c>
      <c r="AX606" s="15" t="s">
        <v>82</v>
      </c>
      <c r="AY606" s="243" t="s">
        <v>262</v>
      </c>
    </row>
    <row r="607" spans="1:65" s="15" customFormat="1" ht="10">
      <c r="B607" s="233"/>
      <c r="C607" s="234"/>
      <c r="D607" s="208" t="s">
        <v>272</v>
      </c>
      <c r="E607" s="235" t="s">
        <v>44</v>
      </c>
      <c r="F607" s="236" t="s">
        <v>6539</v>
      </c>
      <c r="G607" s="234"/>
      <c r="H607" s="237">
        <v>16</v>
      </c>
      <c r="I607" s="238"/>
      <c r="J607" s="234"/>
      <c r="K607" s="234"/>
      <c r="L607" s="239"/>
      <c r="M607" s="240"/>
      <c r="N607" s="241"/>
      <c r="O607" s="241"/>
      <c r="P607" s="241"/>
      <c r="Q607" s="241"/>
      <c r="R607" s="241"/>
      <c r="S607" s="241"/>
      <c r="T607" s="242"/>
      <c r="AT607" s="243" t="s">
        <v>272</v>
      </c>
      <c r="AU607" s="243" t="s">
        <v>91</v>
      </c>
      <c r="AV607" s="15" t="s">
        <v>91</v>
      </c>
      <c r="AW607" s="15" t="s">
        <v>38</v>
      </c>
      <c r="AX607" s="15" t="s">
        <v>82</v>
      </c>
      <c r="AY607" s="243" t="s">
        <v>262</v>
      </c>
    </row>
    <row r="608" spans="1:65" s="16" customFormat="1" ht="10">
      <c r="B608" s="244"/>
      <c r="C608" s="245"/>
      <c r="D608" s="208" t="s">
        <v>272</v>
      </c>
      <c r="E608" s="246" t="s">
        <v>44</v>
      </c>
      <c r="F608" s="247" t="s">
        <v>291</v>
      </c>
      <c r="G608" s="245"/>
      <c r="H608" s="248">
        <v>32</v>
      </c>
      <c r="I608" s="249"/>
      <c r="J608" s="245"/>
      <c r="K608" s="245"/>
      <c r="L608" s="250"/>
      <c r="M608" s="251"/>
      <c r="N608" s="252"/>
      <c r="O608" s="252"/>
      <c r="P608" s="252"/>
      <c r="Q608" s="252"/>
      <c r="R608" s="252"/>
      <c r="S608" s="252"/>
      <c r="T608" s="253"/>
      <c r="AT608" s="254" t="s">
        <v>272</v>
      </c>
      <c r="AU608" s="254" t="s">
        <v>91</v>
      </c>
      <c r="AV608" s="16" t="s">
        <v>104</v>
      </c>
      <c r="AW608" s="16" t="s">
        <v>38</v>
      </c>
      <c r="AX608" s="16" t="s">
        <v>89</v>
      </c>
      <c r="AY608" s="254" t="s">
        <v>262</v>
      </c>
    </row>
    <row r="609" spans="1:65" s="2" customFormat="1" ht="16.5" customHeight="1">
      <c r="A609" s="37"/>
      <c r="B609" s="38"/>
      <c r="C609" s="255" t="s">
        <v>1456</v>
      </c>
      <c r="D609" s="255" t="s">
        <v>633</v>
      </c>
      <c r="E609" s="256" t="s">
        <v>6540</v>
      </c>
      <c r="F609" s="257" t="s">
        <v>6541</v>
      </c>
      <c r="G609" s="258" t="s">
        <v>518</v>
      </c>
      <c r="H609" s="259">
        <v>32</v>
      </c>
      <c r="I609" s="260"/>
      <c r="J609" s="261">
        <f>ROUND(I609*H609,2)</f>
        <v>0</v>
      </c>
      <c r="K609" s="257" t="s">
        <v>268</v>
      </c>
      <c r="L609" s="262"/>
      <c r="M609" s="263" t="s">
        <v>44</v>
      </c>
      <c r="N609" s="264" t="s">
        <v>53</v>
      </c>
      <c r="O609" s="67"/>
      <c r="P609" s="204">
        <f>O609*H609</f>
        <v>0</v>
      </c>
      <c r="Q609" s="204">
        <v>1.0000000000000001E-5</v>
      </c>
      <c r="R609" s="204">
        <f>Q609*H609</f>
        <v>3.2000000000000003E-4</v>
      </c>
      <c r="S609" s="204">
        <v>0</v>
      </c>
      <c r="T609" s="205">
        <f>S609*H609</f>
        <v>0</v>
      </c>
      <c r="U609" s="37"/>
      <c r="V609" s="37"/>
      <c r="W609" s="37"/>
      <c r="X609" s="37"/>
      <c r="Y609" s="37"/>
      <c r="Z609" s="37"/>
      <c r="AA609" s="37"/>
      <c r="AB609" s="37"/>
      <c r="AC609" s="37"/>
      <c r="AD609" s="37"/>
      <c r="AE609" s="37"/>
      <c r="AR609" s="206" t="s">
        <v>619</v>
      </c>
      <c r="AT609" s="206" t="s">
        <v>633</v>
      </c>
      <c r="AU609" s="206" t="s">
        <v>91</v>
      </c>
      <c r="AY609" s="19" t="s">
        <v>262</v>
      </c>
      <c r="BE609" s="207">
        <f>IF(N609="základní",J609,0)</f>
        <v>0</v>
      </c>
      <c r="BF609" s="207">
        <f>IF(N609="snížená",J609,0)</f>
        <v>0</v>
      </c>
      <c r="BG609" s="207">
        <f>IF(N609="zákl. přenesená",J609,0)</f>
        <v>0</v>
      </c>
      <c r="BH609" s="207">
        <f>IF(N609="sníž. přenesená",J609,0)</f>
        <v>0</v>
      </c>
      <c r="BI609" s="207">
        <f>IF(N609="nulová",J609,0)</f>
        <v>0</v>
      </c>
      <c r="BJ609" s="19" t="s">
        <v>89</v>
      </c>
      <c r="BK609" s="207">
        <f>ROUND(I609*H609,2)</f>
        <v>0</v>
      </c>
      <c r="BL609" s="19" t="s">
        <v>442</v>
      </c>
      <c r="BM609" s="206" t="s">
        <v>2264</v>
      </c>
    </row>
    <row r="610" spans="1:65" s="15" customFormat="1" ht="10">
      <c r="B610" s="233"/>
      <c r="C610" s="234"/>
      <c r="D610" s="208" t="s">
        <v>272</v>
      </c>
      <c r="E610" s="235" t="s">
        <v>44</v>
      </c>
      <c r="F610" s="236" t="s">
        <v>6538</v>
      </c>
      <c r="G610" s="234"/>
      <c r="H610" s="237">
        <v>16</v>
      </c>
      <c r="I610" s="238"/>
      <c r="J610" s="234"/>
      <c r="K610" s="234"/>
      <c r="L610" s="239"/>
      <c r="M610" s="240"/>
      <c r="N610" s="241"/>
      <c r="O610" s="241"/>
      <c r="P610" s="241"/>
      <c r="Q610" s="241"/>
      <c r="R610" s="241"/>
      <c r="S610" s="241"/>
      <c r="T610" s="242"/>
      <c r="AT610" s="243" t="s">
        <v>272</v>
      </c>
      <c r="AU610" s="243" t="s">
        <v>91</v>
      </c>
      <c r="AV610" s="15" t="s">
        <v>91</v>
      </c>
      <c r="AW610" s="15" t="s">
        <v>38</v>
      </c>
      <c r="AX610" s="15" t="s">
        <v>82</v>
      </c>
      <c r="AY610" s="243" t="s">
        <v>262</v>
      </c>
    </row>
    <row r="611" spans="1:65" s="15" customFormat="1" ht="10">
      <c r="B611" s="233"/>
      <c r="C611" s="234"/>
      <c r="D611" s="208" t="s">
        <v>272</v>
      </c>
      <c r="E611" s="235" t="s">
        <v>44</v>
      </c>
      <c r="F611" s="236" t="s">
        <v>6539</v>
      </c>
      <c r="G611" s="234"/>
      <c r="H611" s="237">
        <v>16</v>
      </c>
      <c r="I611" s="238"/>
      <c r="J611" s="234"/>
      <c r="K611" s="234"/>
      <c r="L611" s="239"/>
      <c r="M611" s="240"/>
      <c r="N611" s="241"/>
      <c r="O611" s="241"/>
      <c r="P611" s="241"/>
      <c r="Q611" s="241"/>
      <c r="R611" s="241"/>
      <c r="S611" s="241"/>
      <c r="T611" s="242"/>
      <c r="AT611" s="243" t="s">
        <v>272</v>
      </c>
      <c r="AU611" s="243" t="s">
        <v>91</v>
      </c>
      <c r="AV611" s="15" t="s">
        <v>91</v>
      </c>
      <c r="AW611" s="15" t="s">
        <v>38</v>
      </c>
      <c r="AX611" s="15" t="s">
        <v>82</v>
      </c>
      <c r="AY611" s="243" t="s">
        <v>262</v>
      </c>
    </row>
    <row r="612" spans="1:65" s="16" customFormat="1" ht="10">
      <c r="B612" s="244"/>
      <c r="C612" s="245"/>
      <c r="D612" s="208" t="s">
        <v>272</v>
      </c>
      <c r="E612" s="246" t="s">
        <v>44</v>
      </c>
      <c r="F612" s="247" t="s">
        <v>291</v>
      </c>
      <c r="G612" s="245"/>
      <c r="H612" s="248">
        <v>32</v>
      </c>
      <c r="I612" s="249"/>
      <c r="J612" s="245"/>
      <c r="K612" s="245"/>
      <c r="L612" s="250"/>
      <c r="M612" s="251"/>
      <c r="N612" s="252"/>
      <c r="O612" s="252"/>
      <c r="P612" s="252"/>
      <c r="Q612" s="252"/>
      <c r="R612" s="252"/>
      <c r="S612" s="252"/>
      <c r="T612" s="253"/>
      <c r="AT612" s="254" t="s">
        <v>272</v>
      </c>
      <c r="AU612" s="254" t="s">
        <v>91</v>
      </c>
      <c r="AV612" s="16" t="s">
        <v>104</v>
      </c>
      <c r="AW612" s="16" t="s">
        <v>38</v>
      </c>
      <c r="AX612" s="16" t="s">
        <v>89</v>
      </c>
      <c r="AY612" s="254" t="s">
        <v>262</v>
      </c>
    </row>
    <row r="613" spans="1:65" s="2" customFormat="1" ht="16.5" customHeight="1">
      <c r="A613" s="37"/>
      <c r="B613" s="38"/>
      <c r="C613" s="195" t="s">
        <v>1464</v>
      </c>
      <c r="D613" s="195" t="s">
        <v>264</v>
      </c>
      <c r="E613" s="196" t="s">
        <v>6542</v>
      </c>
      <c r="F613" s="197" t="s">
        <v>6543</v>
      </c>
      <c r="G613" s="198" t="s">
        <v>518</v>
      </c>
      <c r="H613" s="199">
        <v>2</v>
      </c>
      <c r="I613" s="200"/>
      <c r="J613" s="201">
        <f>ROUND(I613*H613,2)</f>
        <v>0</v>
      </c>
      <c r="K613" s="197" t="s">
        <v>268</v>
      </c>
      <c r="L613" s="42"/>
      <c r="M613" s="202" t="s">
        <v>44</v>
      </c>
      <c r="N613" s="203" t="s">
        <v>53</v>
      </c>
      <c r="O613" s="67"/>
      <c r="P613" s="204">
        <f>O613*H613</f>
        <v>0</v>
      </c>
      <c r="Q613" s="204">
        <v>2.00485E-5</v>
      </c>
      <c r="R613" s="204">
        <f>Q613*H613</f>
        <v>4.0096999999999999E-5</v>
      </c>
      <c r="S613" s="204">
        <v>0</v>
      </c>
      <c r="T613" s="205">
        <f>S613*H613</f>
        <v>0</v>
      </c>
      <c r="U613" s="37"/>
      <c r="V613" s="37"/>
      <c r="W613" s="37"/>
      <c r="X613" s="37"/>
      <c r="Y613" s="37"/>
      <c r="Z613" s="37"/>
      <c r="AA613" s="37"/>
      <c r="AB613" s="37"/>
      <c r="AC613" s="37"/>
      <c r="AD613" s="37"/>
      <c r="AE613" s="37"/>
      <c r="AR613" s="206" t="s">
        <v>442</v>
      </c>
      <c r="AT613" s="206" t="s">
        <v>264</v>
      </c>
      <c r="AU613" s="206" t="s">
        <v>91</v>
      </c>
      <c r="AY613" s="19" t="s">
        <v>262</v>
      </c>
      <c r="BE613" s="207">
        <f>IF(N613="základní",J613,0)</f>
        <v>0</v>
      </c>
      <c r="BF613" s="207">
        <f>IF(N613="snížená",J613,0)</f>
        <v>0</v>
      </c>
      <c r="BG613" s="207">
        <f>IF(N613="zákl. přenesená",J613,0)</f>
        <v>0</v>
      </c>
      <c r="BH613" s="207">
        <f>IF(N613="sníž. přenesená",J613,0)</f>
        <v>0</v>
      </c>
      <c r="BI613" s="207">
        <f>IF(N613="nulová",J613,0)</f>
        <v>0</v>
      </c>
      <c r="BJ613" s="19" t="s">
        <v>89</v>
      </c>
      <c r="BK613" s="207">
        <f>ROUND(I613*H613,2)</f>
        <v>0</v>
      </c>
      <c r="BL613" s="19" t="s">
        <v>442</v>
      </c>
      <c r="BM613" s="206" t="s">
        <v>2288</v>
      </c>
    </row>
    <row r="614" spans="1:65" s="2" customFormat="1" ht="16.5" customHeight="1">
      <c r="A614" s="37"/>
      <c r="B614" s="38"/>
      <c r="C614" s="255" t="s">
        <v>1469</v>
      </c>
      <c r="D614" s="255" t="s">
        <v>633</v>
      </c>
      <c r="E614" s="256" t="s">
        <v>6544</v>
      </c>
      <c r="F614" s="257" t="s">
        <v>6545</v>
      </c>
      <c r="G614" s="258" t="s">
        <v>518</v>
      </c>
      <c r="H614" s="259">
        <v>1</v>
      </c>
      <c r="I614" s="260"/>
      <c r="J614" s="261">
        <f>ROUND(I614*H614,2)</f>
        <v>0</v>
      </c>
      <c r="K614" s="257" t="s">
        <v>268</v>
      </c>
      <c r="L614" s="262"/>
      <c r="M614" s="263" t="s">
        <v>44</v>
      </c>
      <c r="N614" s="264" t="s">
        <v>53</v>
      </c>
      <c r="O614" s="67"/>
      <c r="P614" s="204">
        <f>O614*H614</f>
        <v>0</v>
      </c>
      <c r="Q614" s="204">
        <v>7.5000000000000002E-4</v>
      </c>
      <c r="R614" s="204">
        <f>Q614*H614</f>
        <v>7.5000000000000002E-4</v>
      </c>
      <c r="S614" s="204">
        <v>0</v>
      </c>
      <c r="T614" s="205">
        <f>S614*H614</f>
        <v>0</v>
      </c>
      <c r="U614" s="37"/>
      <c r="V614" s="37"/>
      <c r="W614" s="37"/>
      <c r="X614" s="37"/>
      <c r="Y614" s="37"/>
      <c r="Z614" s="37"/>
      <c r="AA614" s="37"/>
      <c r="AB614" s="37"/>
      <c r="AC614" s="37"/>
      <c r="AD614" s="37"/>
      <c r="AE614" s="37"/>
      <c r="AR614" s="206" t="s">
        <v>619</v>
      </c>
      <c r="AT614" s="206" t="s">
        <v>633</v>
      </c>
      <c r="AU614" s="206" t="s">
        <v>91</v>
      </c>
      <c r="AY614" s="19" t="s">
        <v>262</v>
      </c>
      <c r="BE614" s="207">
        <f>IF(N614="základní",J614,0)</f>
        <v>0</v>
      </c>
      <c r="BF614" s="207">
        <f>IF(N614="snížená",J614,0)</f>
        <v>0</v>
      </c>
      <c r="BG614" s="207">
        <f>IF(N614="zákl. přenesená",J614,0)</f>
        <v>0</v>
      </c>
      <c r="BH614" s="207">
        <f>IF(N614="sníž. přenesená",J614,0)</f>
        <v>0</v>
      </c>
      <c r="BI614" s="207">
        <f>IF(N614="nulová",J614,0)</f>
        <v>0</v>
      </c>
      <c r="BJ614" s="19" t="s">
        <v>89</v>
      </c>
      <c r="BK614" s="207">
        <f>ROUND(I614*H614,2)</f>
        <v>0</v>
      </c>
      <c r="BL614" s="19" t="s">
        <v>442</v>
      </c>
      <c r="BM614" s="206" t="s">
        <v>2298</v>
      </c>
    </row>
    <row r="615" spans="1:65" s="2" customFormat="1" ht="16.5" customHeight="1">
      <c r="A615" s="37"/>
      <c r="B615" s="38"/>
      <c r="C615" s="255" t="s">
        <v>1474</v>
      </c>
      <c r="D615" s="255" t="s">
        <v>633</v>
      </c>
      <c r="E615" s="256" t="s">
        <v>6546</v>
      </c>
      <c r="F615" s="257" t="s">
        <v>6547</v>
      </c>
      <c r="G615" s="258" t="s">
        <v>518</v>
      </c>
      <c r="H615" s="259">
        <v>1</v>
      </c>
      <c r="I615" s="260"/>
      <c r="J615" s="261">
        <f>ROUND(I615*H615,2)</f>
        <v>0</v>
      </c>
      <c r="K615" s="257" t="s">
        <v>268</v>
      </c>
      <c r="L615" s="262"/>
      <c r="M615" s="263" t="s">
        <v>44</v>
      </c>
      <c r="N615" s="264" t="s">
        <v>53</v>
      </c>
      <c r="O615" s="67"/>
      <c r="P615" s="204">
        <f>O615*H615</f>
        <v>0</v>
      </c>
      <c r="Q615" s="204">
        <v>7.6999999999999996E-4</v>
      </c>
      <c r="R615" s="204">
        <f>Q615*H615</f>
        <v>7.6999999999999996E-4</v>
      </c>
      <c r="S615" s="204">
        <v>0</v>
      </c>
      <c r="T615" s="205">
        <f>S615*H615</f>
        <v>0</v>
      </c>
      <c r="U615" s="37"/>
      <c r="V615" s="37"/>
      <c r="W615" s="37"/>
      <c r="X615" s="37"/>
      <c r="Y615" s="37"/>
      <c r="Z615" s="37"/>
      <c r="AA615" s="37"/>
      <c r="AB615" s="37"/>
      <c r="AC615" s="37"/>
      <c r="AD615" s="37"/>
      <c r="AE615" s="37"/>
      <c r="AR615" s="206" t="s">
        <v>619</v>
      </c>
      <c r="AT615" s="206" t="s">
        <v>633</v>
      </c>
      <c r="AU615" s="206" t="s">
        <v>91</v>
      </c>
      <c r="AY615" s="19" t="s">
        <v>262</v>
      </c>
      <c r="BE615" s="207">
        <f>IF(N615="základní",J615,0)</f>
        <v>0</v>
      </c>
      <c r="BF615" s="207">
        <f>IF(N615="snížená",J615,0)</f>
        <v>0</v>
      </c>
      <c r="BG615" s="207">
        <f>IF(N615="zákl. přenesená",J615,0)</f>
        <v>0</v>
      </c>
      <c r="BH615" s="207">
        <f>IF(N615="sníž. přenesená",J615,0)</f>
        <v>0</v>
      </c>
      <c r="BI615" s="207">
        <f>IF(N615="nulová",J615,0)</f>
        <v>0</v>
      </c>
      <c r="BJ615" s="19" t="s">
        <v>89</v>
      </c>
      <c r="BK615" s="207">
        <f>ROUND(I615*H615,2)</f>
        <v>0</v>
      </c>
      <c r="BL615" s="19" t="s">
        <v>442</v>
      </c>
      <c r="BM615" s="206" t="s">
        <v>2304</v>
      </c>
    </row>
    <row r="616" spans="1:65" s="2" customFormat="1" ht="16.5" customHeight="1">
      <c r="A616" s="37"/>
      <c r="B616" s="38"/>
      <c r="C616" s="195" t="s">
        <v>1479</v>
      </c>
      <c r="D616" s="195" t="s">
        <v>264</v>
      </c>
      <c r="E616" s="196" t="s">
        <v>6548</v>
      </c>
      <c r="F616" s="197" t="s">
        <v>6549</v>
      </c>
      <c r="G616" s="198" t="s">
        <v>518</v>
      </c>
      <c r="H616" s="199">
        <v>1</v>
      </c>
      <c r="I616" s="200"/>
      <c r="J616" s="201">
        <f>ROUND(I616*H616,2)</f>
        <v>0</v>
      </c>
      <c r="K616" s="197" t="s">
        <v>268</v>
      </c>
      <c r="L616" s="42"/>
      <c r="M616" s="202" t="s">
        <v>44</v>
      </c>
      <c r="N616" s="203" t="s">
        <v>53</v>
      </c>
      <c r="O616" s="67"/>
      <c r="P616" s="204">
        <f>O616*H616</f>
        <v>0</v>
      </c>
      <c r="Q616" s="204">
        <v>7.8200484999999993E-3</v>
      </c>
      <c r="R616" s="204">
        <f>Q616*H616</f>
        <v>7.8200484999999993E-3</v>
      </c>
      <c r="S616" s="204">
        <v>0</v>
      </c>
      <c r="T616" s="205">
        <f>S616*H616</f>
        <v>0</v>
      </c>
      <c r="U616" s="37"/>
      <c r="V616" s="37"/>
      <c r="W616" s="37"/>
      <c r="X616" s="37"/>
      <c r="Y616" s="37"/>
      <c r="Z616" s="37"/>
      <c r="AA616" s="37"/>
      <c r="AB616" s="37"/>
      <c r="AC616" s="37"/>
      <c r="AD616" s="37"/>
      <c r="AE616" s="37"/>
      <c r="AR616" s="206" t="s">
        <v>442</v>
      </c>
      <c r="AT616" s="206" t="s">
        <v>264</v>
      </c>
      <c r="AU616" s="206" t="s">
        <v>91</v>
      </c>
      <c r="AY616" s="19" t="s">
        <v>262</v>
      </c>
      <c r="BE616" s="207">
        <f>IF(N616="základní",J616,0)</f>
        <v>0</v>
      </c>
      <c r="BF616" s="207">
        <f>IF(N616="snížená",J616,0)</f>
        <v>0</v>
      </c>
      <c r="BG616" s="207">
        <f>IF(N616="zákl. přenesená",J616,0)</f>
        <v>0</v>
      </c>
      <c r="BH616" s="207">
        <f>IF(N616="sníž. přenesená",J616,0)</f>
        <v>0</v>
      </c>
      <c r="BI616" s="207">
        <f>IF(N616="nulová",J616,0)</f>
        <v>0</v>
      </c>
      <c r="BJ616" s="19" t="s">
        <v>89</v>
      </c>
      <c r="BK616" s="207">
        <f>ROUND(I616*H616,2)</f>
        <v>0</v>
      </c>
      <c r="BL616" s="19" t="s">
        <v>442</v>
      </c>
      <c r="BM616" s="206" t="s">
        <v>2319</v>
      </c>
    </row>
    <row r="617" spans="1:65" s="2" customFormat="1" ht="16.5" customHeight="1">
      <c r="A617" s="37"/>
      <c r="B617" s="38"/>
      <c r="C617" s="195" t="s">
        <v>1483</v>
      </c>
      <c r="D617" s="195" t="s">
        <v>264</v>
      </c>
      <c r="E617" s="196" t="s">
        <v>6550</v>
      </c>
      <c r="F617" s="197" t="s">
        <v>6551</v>
      </c>
      <c r="G617" s="198" t="s">
        <v>518</v>
      </c>
      <c r="H617" s="199">
        <v>1</v>
      </c>
      <c r="I617" s="200"/>
      <c r="J617" s="201">
        <f>ROUND(I617*H617,2)</f>
        <v>0</v>
      </c>
      <c r="K617" s="197" t="s">
        <v>268</v>
      </c>
      <c r="L617" s="42"/>
      <c r="M617" s="202" t="s">
        <v>44</v>
      </c>
      <c r="N617" s="203" t="s">
        <v>53</v>
      </c>
      <c r="O617" s="67"/>
      <c r="P617" s="204">
        <f>O617*H617</f>
        <v>0</v>
      </c>
      <c r="Q617" s="204">
        <v>1.6800484999999999E-3</v>
      </c>
      <c r="R617" s="204">
        <f>Q617*H617</f>
        <v>1.6800484999999999E-3</v>
      </c>
      <c r="S617" s="204">
        <v>0</v>
      </c>
      <c r="T617" s="205">
        <f>S617*H617</f>
        <v>0</v>
      </c>
      <c r="U617" s="37"/>
      <c r="V617" s="37"/>
      <c r="W617" s="37"/>
      <c r="X617" s="37"/>
      <c r="Y617" s="37"/>
      <c r="Z617" s="37"/>
      <c r="AA617" s="37"/>
      <c r="AB617" s="37"/>
      <c r="AC617" s="37"/>
      <c r="AD617" s="37"/>
      <c r="AE617" s="37"/>
      <c r="AR617" s="206" t="s">
        <v>442</v>
      </c>
      <c r="AT617" s="206" t="s">
        <v>264</v>
      </c>
      <c r="AU617" s="206" t="s">
        <v>91</v>
      </c>
      <c r="AY617" s="19" t="s">
        <v>262</v>
      </c>
      <c r="BE617" s="207">
        <f>IF(N617="základní",J617,0)</f>
        <v>0</v>
      </c>
      <c r="BF617" s="207">
        <f>IF(N617="snížená",J617,0)</f>
        <v>0</v>
      </c>
      <c r="BG617" s="207">
        <f>IF(N617="zákl. přenesená",J617,0)</f>
        <v>0</v>
      </c>
      <c r="BH617" s="207">
        <f>IF(N617="sníž. přenesená",J617,0)</f>
        <v>0</v>
      </c>
      <c r="BI617" s="207">
        <f>IF(N617="nulová",J617,0)</f>
        <v>0</v>
      </c>
      <c r="BJ617" s="19" t="s">
        <v>89</v>
      </c>
      <c r="BK617" s="207">
        <f>ROUND(I617*H617,2)</f>
        <v>0</v>
      </c>
      <c r="BL617" s="19" t="s">
        <v>442</v>
      </c>
      <c r="BM617" s="206" t="s">
        <v>2327</v>
      </c>
    </row>
    <row r="618" spans="1:65" s="15" customFormat="1" ht="10">
      <c r="B618" s="233"/>
      <c r="C618" s="234"/>
      <c r="D618" s="208" t="s">
        <v>272</v>
      </c>
      <c r="E618" s="235" t="s">
        <v>44</v>
      </c>
      <c r="F618" s="236" t="s">
        <v>6286</v>
      </c>
      <c r="G618" s="234"/>
      <c r="H618" s="237">
        <v>1</v>
      </c>
      <c r="I618" s="238"/>
      <c r="J618" s="234"/>
      <c r="K618" s="234"/>
      <c r="L618" s="239"/>
      <c r="M618" s="240"/>
      <c r="N618" s="241"/>
      <c r="O618" s="241"/>
      <c r="P618" s="241"/>
      <c r="Q618" s="241"/>
      <c r="R618" s="241"/>
      <c r="S618" s="241"/>
      <c r="T618" s="242"/>
      <c r="AT618" s="243" t="s">
        <v>272</v>
      </c>
      <c r="AU618" s="243" t="s">
        <v>91</v>
      </c>
      <c r="AV618" s="15" t="s">
        <v>91</v>
      </c>
      <c r="AW618" s="15" t="s">
        <v>38</v>
      </c>
      <c r="AX618" s="15" t="s">
        <v>82</v>
      </c>
      <c r="AY618" s="243" t="s">
        <v>262</v>
      </c>
    </row>
    <row r="619" spans="1:65" s="16" customFormat="1" ht="10">
      <c r="B619" s="244"/>
      <c r="C619" s="245"/>
      <c r="D619" s="208" t="s">
        <v>272</v>
      </c>
      <c r="E619" s="246" t="s">
        <v>44</v>
      </c>
      <c r="F619" s="247" t="s">
        <v>291</v>
      </c>
      <c r="G619" s="245"/>
      <c r="H619" s="248">
        <v>1</v>
      </c>
      <c r="I619" s="249"/>
      <c r="J619" s="245"/>
      <c r="K619" s="245"/>
      <c r="L619" s="250"/>
      <c r="M619" s="251"/>
      <c r="N619" s="252"/>
      <c r="O619" s="252"/>
      <c r="P619" s="252"/>
      <c r="Q619" s="252"/>
      <c r="R619" s="252"/>
      <c r="S619" s="252"/>
      <c r="T619" s="253"/>
      <c r="AT619" s="254" t="s">
        <v>272</v>
      </c>
      <c r="AU619" s="254" t="s">
        <v>91</v>
      </c>
      <c r="AV619" s="16" t="s">
        <v>104</v>
      </c>
      <c r="AW619" s="16" t="s">
        <v>38</v>
      </c>
      <c r="AX619" s="16" t="s">
        <v>89</v>
      </c>
      <c r="AY619" s="254" t="s">
        <v>262</v>
      </c>
    </row>
    <row r="620" spans="1:65" s="2" customFormat="1" ht="16.5" customHeight="1">
      <c r="A620" s="37"/>
      <c r="B620" s="38"/>
      <c r="C620" s="195" t="s">
        <v>1487</v>
      </c>
      <c r="D620" s="195" t="s">
        <v>264</v>
      </c>
      <c r="E620" s="196" t="s">
        <v>6552</v>
      </c>
      <c r="F620" s="197" t="s">
        <v>6553</v>
      </c>
      <c r="G620" s="198" t="s">
        <v>518</v>
      </c>
      <c r="H620" s="199">
        <v>2</v>
      </c>
      <c r="I620" s="200"/>
      <c r="J620" s="201">
        <f>ROUND(I620*H620,2)</f>
        <v>0</v>
      </c>
      <c r="K620" s="197" t="s">
        <v>268</v>
      </c>
      <c r="L620" s="42"/>
      <c r="M620" s="202" t="s">
        <v>44</v>
      </c>
      <c r="N620" s="203" t="s">
        <v>53</v>
      </c>
      <c r="O620" s="67"/>
      <c r="P620" s="204">
        <f>O620*H620</f>
        <v>0</v>
      </c>
      <c r="Q620" s="204">
        <v>1.8200485000000001E-3</v>
      </c>
      <c r="R620" s="204">
        <f>Q620*H620</f>
        <v>3.6400970000000001E-3</v>
      </c>
      <c r="S620" s="204">
        <v>0</v>
      </c>
      <c r="T620" s="205">
        <f>S620*H620</f>
        <v>0</v>
      </c>
      <c r="U620" s="37"/>
      <c r="V620" s="37"/>
      <c r="W620" s="37"/>
      <c r="X620" s="37"/>
      <c r="Y620" s="37"/>
      <c r="Z620" s="37"/>
      <c r="AA620" s="37"/>
      <c r="AB620" s="37"/>
      <c r="AC620" s="37"/>
      <c r="AD620" s="37"/>
      <c r="AE620" s="37"/>
      <c r="AR620" s="206" t="s">
        <v>442</v>
      </c>
      <c r="AT620" s="206" t="s">
        <v>264</v>
      </c>
      <c r="AU620" s="206" t="s">
        <v>91</v>
      </c>
      <c r="AY620" s="19" t="s">
        <v>262</v>
      </c>
      <c r="BE620" s="207">
        <f>IF(N620="základní",J620,0)</f>
        <v>0</v>
      </c>
      <c r="BF620" s="207">
        <f>IF(N620="snížená",J620,0)</f>
        <v>0</v>
      </c>
      <c r="BG620" s="207">
        <f>IF(N620="zákl. přenesená",J620,0)</f>
        <v>0</v>
      </c>
      <c r="BH620" s="207">
        <f>IF(N620="sníž. přenesená",J620,0)</f>
        <v>0</v>
      </c>
      <c r="BI620" s="207">
        <f>IF(N620="nulová",J620,0)</f>
        <v>0</v>
      </c>
      <c r="BJ620" s="19" t="s">
        <v>89</v>
      </c>
      <c r="BK620" s="207">
        <f>ROUND(I620*H620,2)</f>
        <v>0</v>
      </c>
      <c r="BL620" s="19" t="s">
        <v>442</v>
      </c>
      <c r="BM620" s="206" t="s">
        <v>2339</v>
      </c>
    </row>
    <row r="621" spans="1:65" s="15" customFormat="1" ht="10">
      <c r="B621" s="233"/>
      <c r="C621" s="234"/>
      <c r="D621" s="208" t="s">
        <v>272</v>
      </c>
      <c r="E621" s="235" t="s">
        <v>44</v>
      </c>
      <c r="F621" s="236" t="s">
        <v>6554</v>
      </c>
      <c r="G621" s="234"/>
      <c r="H621" s="237">
        <v>2</v>
      </c>
      <c r="I621" s="238"/>
      <c r="J621" s="234"/>
      <c r="K621" s="234"/>
      <c r="L621" s="239"/>
      <c r="M621" s="240"/>
      <c r="N621" s="241"/>
      <c r="O621" s="241"/>
      <c r="P621" s="241"/>
      <c r="Q621" s="241"/>
      <c r="R621" s="241"/>
      <c r="S621" s="241"/>
      <c r="T621" s="242"/>
      <c r="AT621" s="243" t="s">
        <v>272</v>
      </c>
      <c r="AU621" s="243" t="s">
        <v>91</v>
      </c>
      <c r="AV621" s="15" t="s">
        <v>91</v>
      </c>
      <c r="AW621" s="15" t="s">
        <v>38</v>
      </c>
      <c r="AX621" s="15" t="s">
        <v>82</v>
      </c>
      <c r="AY621" s="243" t="s">
        <v>262</v>
      </c>
    </row>
    <row r="622" spans="1:65" s="16" customFormat="1" ht="10">
      <c r="B622" s="244"/>
      <c r="C622" s="245"/>
      <c r="D622" s="208" t="s">
        <v>272</v>
      </c>
      <c r="E622" s="246" t="s">
        <v>44</v>
      </c>
      <c r="F622" s="247" t="s">
        <v>291</v>
      </c>
      <c r="G622" s="245"/>
      <c r="H622" s="248">
        <v>2</v>
      </c>
      <c r="I622" s="249"/>
      <c r="J622" s="245"/>
      <c r="K622" s="245"/>
      <c r="L622" s="250"/>
      <c r="M622" s="251"/>
      <c r="N622" s="252"/>
      <c r="O622" s="252"/>
      <c r="P622" s="252"/>
      <c r="Q622" s="252"/>
      <c r="R622" s="252"/>
      <c r="S622" s="252"/>
      <c r="T622" s="253"/>
      <c r="AT622" s="254" t="s">
        <v>272</v>
      </c>
      <c r="AU622" s="254" t="s">
        <v>91</v>
      </c>
      <c r="AV622" s="16" t="s">
        <v>104</v>
      </c>
      <c r="AW622" s="16" t="s">
        <v>38</v>
      </c>
      <c r="AX622" s="16" t="s">
        <v>89</v>
      </c>
      <c r="AY622" s="254" t="s">
        <v>262</v>
      </c>
    </row>
    <row r="623" spans="1:65" s="2" customFormat="1" ht="16.5" customHeight="1">
      <c r="A623" s="37"/>
      <c r="B623" s="38"/>
      <c r="C623" s="195" t="s">
        <v>1494</v>
      </c>
      <c r="D623" s="195" t="s">
        <v>264</v>
      </c>
      <c r="E623" s="196" t="s">
        <v>6555</v>
      </c>
      <c r="F623" s="197" t="s">
        <v>6556</v>
      </c>
      <c r="G623" s="198" t="s">
        <v>518</v>
      </c>
      <c r="H623" s="199">
        <v>1</v>
      </c>
      <c r="I623" s="200"/>
      <c r="J623" s="201">
        <f>ROUND(I623*H623,2)</f>
        <v>0</v>
      </c>
      <c r="K623" s="197" t="s">
        <v>268</v>
      </c>
      <c r="L623" s="42"/>
      <c r="M623" s="202" t="s">
        <v>44</v>
      </c>
      <c r="N623" s="203" t="s">
        <v>53</v>
      </c>
      <c r="O623" s="67"/>
      <c r="P623" s="204">
        <f>O623*H623</f>
        <v>0</v>
      </c>
      <c r="Q623" s="204">
        <v>1.0700485E-3</v>
      </c>
      <c r="R623" s="204">
        <f>Q623*H623</f>
        <v>1.0700485E-3</v>
      </c>
      <c r="S623" s="204">
        <v>0</v>
      </c>
      <c r="T623" s="205">
        <f>S623*H623</f>
        <v>0</v>
      </c>
      <c r="U623" s="37"/>
      <c r="V623" s="37"/>
      <c r="W623" s="37"/>
      <c r="X623" s="37"/>
      <c r="Y623" s="37"/>
      <c r="Z623" s="37"/>
      <c r="AA623" s="37"/>
      <c r="AB623" s="37"/>
      <c r="AC623" s="37"/>
      <c r="AD623" s="37"/>
      <c r="AE623" s="37"/>
      <c r="AR623" s="206" t="s">
        <v>442</v>
      </c>
      <c r="AT623" s="206" t="s">
        <v>264</v>
      </c>
      <c r="AU623" s="206" t="s">
        <v>91</v>
      </c>
      <c r="AY623" s="19" t="s">
        <v>262</v>
      </c>
      <c r="BE623" s="207">
        <f>IF(N623="základní",J623,0)</f>
        <v>0</v>
      </c>
      <c r="BF623" s="207">
        <f>IF(N623="snížená",J623,0)</f>
        <v>0</v>
      </c>
      <c r="BG623" s="207">
        <f>IF(N623="zákl. přenesená",J623,0)</f>
        <v>0</v>
      </c>
      <c r="BH623" s="207">
        <f>IF(N623="sníž. přenesená",J623,0)</f>
        <v>0</v>
      </c>
      <c r="BI623" s="207">
        <f>IF(N623="nulová",J623,0)</f>
        <v>0</v>
      </c>
      <c r="BJ623" s="19" t="s">
        <v>89</v>
      </c>
      <c r="BK623" s="207">
        <f>ROUND(I623*H623,2)</f>
        <v>0</v>
      </c>
      <c r="BL623" s="19" t="s">
        <v>442</v>
      </c>
      <c r="BM623" s="206" t="s">
        <v>1070</v>
      </c>
    </row>
    <row r="624" spans="1:65" s="15" customFormat="1" ht="10">
      <c r="B624" s="233"/>
      <c r="C624" s="234"/>
      <c r="D624" s="208" t="s">
        <v>272</v>
      </c>
      <c r="E624" s="235" t="s">
        <v>44</v>
      </c>
      <c r="F624" s="236" t="s">
        <v>6557</v>
      </c>
      <c r="G624" s="234"/>
      <c r="H624" s="237">
        <v>1</v>
      </c>
      <c r="I624" s="238"/>
      <c r="J624" s="234"/>
      <c r="K624" s="234"/>
      <c r="L624" s="239"/>
      <c r="M624" s="240"/>
      <c r="N624" s="241"/>
      <c r="O624" s="241"/>
      <c r="P624" s="241"/>
      <c r="Q624" s="241"/>
      <c r="R624" s="241"/>
      <c r="S624" s="241"/>
      <c r="T624" s="242"/>
      <c r="AT624" s="243" t="s">
        <v>272</v>
      </c>
      <c r="AU624" s="243" t="s">
        <v>91</v>
      </c>
      <c r="AV624" s="15" t="s">
        <v>91</v>
      </c>
      <c r="AW624" s="15" t="s">
        <v>38</v>
      </c>
      <c r="AX624" s="15" t="s">
        <v>82</v>
      </c>
      <c r="AY624" s="243" t="s">
        <v>262</v>
      </c>
    </row>
    <row r="625" spans="1:65" s="16" customFormat="1" ht="10">
      <c r="B625" s="244"/>
      <c r="C625" s="245"/>
      <c r="D625" s="208" t="s">
        <v>272</v>
      </c>
      <c r="E625" s="246" t="s">
        <v>44</v>
      </c>
      <c r="F625" s="247" t="s">
        <v>291</v>
      </c>
      <c r="G625" s="245"/>
      <c r="H625" s="248">
        <v>1</v>
      </c>
      <c r="I625" s="249"/>
      <c r="J625" s="245"/>
      <c r="K625" s="245"/>
      <c r="L625" s="250"/>
      <c r="M625" s="251"/>
      <c r="N625" s="252"/>
      <c r="O625" s="252"/>
      <c r="P625" s="252"/>
      <c r="Q625" s="252"/>
      <c r="R625" s="252"/>
      <c r="S625" s="252"/>
      <c r="T625" s="253"/>
      <c r="AT625" s="254" t="s">
        <v>272</v>
      </c>
      <c r="AU625" s="254" t="s">
        <v>91</v>
      </c>
      <c r="AV625" s="16" t="s">
        <v>104</v>
      </c>
      <c r="AW625" s="16" t="s">
        <v>38</v>
      </c>
      <c r="AX625" s="16" t="s">
        <v>89</v>
      </c>
      <c r="AY625" s="254" t="s">
        <v>262</v>
      </c>
    </row>
    <row r="626" spans="1:65" s="2" customFormat="1" ht="16.5" customHeight="1">
      <c r="A626" s="37"/>
      <c r="B626" s="38"/>
      <c r="C626" s="195" t="s">
        <v>1505</v>
      </c>
      <c r="D626" s="195" t="s">
        <v>264</v>
      </c>
      <c r="E626" s="196" t="s">
        <v>6558</v>
      </c>
      <c r="F626" s="197" t="s">
        <v>6559</v>
      </c>
      <c r="G626" s="198" t="s">
        <v>518</v>
      </c>
      <c r="H626" s="199">
        <v>16</v>
      </c>
      <c r="I626" s="200"/>
      <c r="J626" s="201">
        <f>ROUND(I626*H626,2)</f>
        <v>0</v>
      </c>
      <c r="K626" s="197" t="s">
        <v>268</v>
      </c>
      <c r="L626" s="42"/>
      <c r="M626" s="202" t="s">
        <v>44</v>
      </c>
      <c r="N626" s="203" t="s">
        <v>53</v>
      </c>
      <c r="O626" s="67"/>
      <c r="P626" s="204">
        <f>O626*H626</f>
        <v>0</v>
      </c>
      <c r="Q626" s="204">
        <v>7.0004850000000005E-4</v>
      </c>
      <c r="R626" s="204">
        <f>Q626*H626</f>
        <v>1.1200776000000001E-2</v>
      </c>
      <c r="S626" s="204">
        <v>0</v>
      </c>
      <c r="T626" s="205">
        <f>S626*H626</f>
        <v>0</v>
      </c>
      <c r="U626" s="37"/>
      <c r="V626" s="37"/>
      <c r="W626" s="37"/>
      <c r="X626" s="37"/>
      <c r="Y626" s="37"/>
      <c r="Z626" s="37"/>
      <c r="AA626" s="37"/>
      <c r="AB626" s="37"/>
      <c r="AC626" s="37"/>
      <c r="AD626" s="37"/>
      <c r="AE626" s="37"/>
      <c r="AR626" s="206" t="s">
        <v>442</v>
      </c>
      <c r="AT626" s="206" t="s">
        <v>264</v>
      </c>
      <c r="AU626" s="206" t="s">
        <v>91</v>
      </c>
      <c r="AY626" s="19" t="s">
        <v>262</v>
      </c>
      <c r="BE626" s="207">
        <f>IF(N626="základní",J626,0)</f>
        <v>0</v>
      </c>
      <c r="BF626" s="207">
        <f>IF(N626="snížená",J626,0)</f>
        <v>0</v>
      </c>
      <c r="BG626" s="207">
        <f>IF(N626="zákl. přenesená",J626,0)</f>
        <v>0</v>
      </c>
      <c r="BH626" s="207">
        <f>IF(N626="sníž. přenesená",J626,0)</f>
        <v>0</v>
      </c>
      <c r="BI626" s="207">
        <f>IF(N626="nulová",J626,0)</f>
        <v>0</v>
      </c>
      <c r="BJ626" s="19" t="s">
        <v>89</v>
      </c>
      <c r="BK626" s="207">
        <f>ROUND(I626*H626,2)</f>
        <v>0</v>
      </c>
      <c r="BL626" s="19" t="s">
        <v>442</v>
      </c>
      <c r="BM626" s="206" t="s">
        <v>2368</v>
      </c>
    </row>
    <row r="627" spans="1:65" s="15" customFormat="1" ht="10">
      <c r="B627" s="233"/>
      <c r="C627" s="234"/>
      <c r="D627" s="208" t="s">
        <v>272</v>
      </c>
      <c r="E627" s="235" t="s">
        <v>44</v>
      </c>
      <c r="F627" s="236" t="s">
        <v>6560</v>
      </c>
      <c r="G627" s="234"/>
      <c r="H627" s="237">
        <v>4</v>
      </c>
      <c r="I627" s="238"/>
      <c r="J627" s="234"/>
      <c r="K627" s="234"/>
      <c r="L627" s="239"/>
      <c r="M627" s="240"/>
      <c r="N627" s="241"/>
      <c r="O627" s="241"/>
      <c r="P627" s="241"/>
      <c r="Q627" s="241"/>
      <c r="R627" s="241"/>
      <c r="S627" s="241"/>
      <c r="T627" s="242"/>
      <c r="AT627" s="243" t="s">
        <v>272</v>
      </c>
      <c r="AU627" s="243" t="s">
        <v>91</v>
      </c>
      <c r="AV627" s="15" t="s">
        <v>91</v>
      </c>
      <c r="AW627" s="15" t="s">
        <v>38</v>
      </c>
      <c r="AX627" s="15" t="s">
        <v>82</v>
      </c>
      <c r="AY627" s="243" t="s">
        <v>262</v>
      </c>
    </row>
    <row r="628" spans="1:65" s="15" customFormat="1" ht="10">
      <c r="B628" s="233"/>
      <c r="C628" s="234"/>
      <c r="D628" s="208" t="s">
        <v>272</v>
      </c>
      <c r="E628" s="235" t="s">
        <v>44</v>
      </c>
      <c r="F628" s="236" t="s">
        <v>6561</v>
      </c>
      <c r="G628" s="234"/>
      <c r="H628" s="237">
        <v>5</v>
      </c>
      <c r="I628" s="238"/>
      <c r="J628" s="234"/>
      <c r="K628" s="234"/>
      <c r="L628" s="239"/>
      <c r="M628" s="240"/>
      <c r="N628" s="241"/>
      <c r="O628" s="241"/>
      <c r="P628" s="241"/>
      <c r="Q628" s="241"/>
      <c r="R628" s="241"/>
      <c r="S628" s="241"/>
      <c r="T628" s="242"/>
      <c r="AT628" s="243" t="s">
        <v>272</v>
      </c>
      <c r="AU628" s="243" t="s">
        <v>91</v>
      </c>
      <c r="AV628" s="15" t="s">
        <v>91</v>
      </c>
      <c r="AW628" s="15" t="s">
        <v>38</v>
      </c>
      <c r="AX628" s="15" t="s">
        <v>82</v>
      </c>
      <c r="AY628" s="243" t="s">
        <v>262</v>
      </c>
    </row>
    <row r="629" spans="1:65" s="15" customFormat="1" ht="10">
      <c r="B629" s="233"/>
      <c r="C629" s="234"/>
      <c r="D629" s="208" t="s">
        <v>272</v>
      </c>
      <c r="E629" s="235" t="s">
        <v>44</v>
      </c>
      <c r="F629" s="236" t="s">
        <v>6562</v>
      </c>
      <c r="G629" s="234"/>
      <c r="H629" s="237">
        <v>7</v>
      </c>
      <c r="I629" s="238"/>
      <c r="J629" s="234"/>
      <c r="K629" s="234"/>
      <c r="L629" s="239"/>
      <c r="M629" s="240"/>
      <c r="N629" s="241"/>
      <c r="O629" s="241"/>
      <c r="P629" s="241"/>
      <c r="Q629" s="241"/>
      <c r="R629" s="241"/>
      <c r="S629" s="241"/>
      <c r="T629" s="242"/>
      <c r="AT629" s="243" t="s">
        <v>272</v>
      </c>
      <c r="AU629" s="243" t="s">
        <v>91</v>
      </c>
      <c r="AV629" s="15" t="s">
        <v>91</v>
      </c>
      <c r="AW629" s="15" t="s">
        <v>38</v>
      </c>
      <c r="AX629" s="15" t="s">
        <v>82</v>
      </c>
      <c r="AY629" s="243" t="s">
        <v>262</v>
      </c>
    </row>
    <row r="630" spans="1:65" s="16" customFormat="1" ht="10">
      <c r="B630" s="244"/>
      <c r="C630" s="245"/>
      <c r="D630" s="208" t="s">
        <v>272</v>
      </c>
      <c r="E630" s="246" t="s">
        <v>44</v>
      </c>
      <c r="F630" s="247" t="s">
        <v>291</v>
      </c>
      <c r="G630" s="245"/>
      <c r="H630" s="248">
        <v>16</v>
      </c>
      <c r="I630" s="249"/>
      <c r="J630" s="245"/>
      <c r="K630" s="245"/>
      <c r="L630" s="250"/>
      <c r="M630" s="251"/>
      <c r="N630" s="252"/>
      <c r="O630" s="252"/>
      <c r="P630" s="252"/>
      <c r="Q630" s="252"/>
      <c r="R630" s="252"/>
      <c r="S630" s="252"/>
      <c r="T630" s="253"/>
      <c r="AT630" s="254" t="s">
        <v>272</v>
      </c>
      <c r="AU630" s="254" t="s">
        <v>91</v>
      </c>
      <c r="AV630" s="16" t="s">
        <v>104</v>
      </c>
      <c r="AW630" s="16" t="s">
        <v>38</v>
      </c>
      <c r="AX630" s="16" t="s">
        <v>89</v>
      </c>
      <c r="AY630" s="254" t="s">
        <v>262</v>
      </c>
    </row>
    <row r="631" spans="1:65" s="2" customFormat="1" ht="16.5" customHeight="1">
      <c r="A631" s="37"/>
      <c r="B631" s="38"/>
      <c r="C631" s="195" t="s">
        <v>1512</v>
      </c>
      <c r="D631" s="195" t="s">
        <v>264</v>
      </c>
      <c r="E631" s="196" t="s">
        <v>6563</v>
      </c>
      <c r="F631" s="197" t="s">
        <v>6564</v>
      </c>
      <c r="G631" s="198" t="s">
        <v>518</v>
      </c>
      <c r="H631" s="199">
        <v>9</v>
      </c>
      <c r="I631" s="200"/>
      <c r="J631" s="201">
        <f>ROUND(I631*H631,2)</f>
        <v>0</v>
      </c>
      <c r="K631" s="197" t="s">
        <v>268</v>
      </c>
      <c r="L631" s="42"/>
      <c r="M631" s="202" t="s">
        <v>44</v>
      </c>
      <c r="N631" s="203" t="s">
        <v>53</v>
      </c>
      <c r="O631" s="67"/>
      <c r="P631" s="204">
        <f>O631*H631</f>
        <v>0</v>
      </c>
      <c r="Q631" s="204">
        <v>8.0004849999999999E-4</v>
      </c>
      <c r="R631" s="204">
        <f>Q631*H631</f>
        <v>7.2004364999999999E-3</v>
      </c>
      <c r="S631" s="204">
        <v>0</v>
      </c>
      <c r="T631" s="205">
        <f>S631*H631</f>
        <v>0</v>
      </c>
      <c r="U631" s="37"/>
      <c r="V631" s="37"/>
      <c r="W631" s="37"/>
      <c r="X631" s="37"/>
      <c r="Y631" s="37"/>
      <c r="Z631" s="37"/>
      <c r="AA631" s="37"/>
      <c r="AB631" s="37"/>
      <c r="AC631" s="37"/>
      <c r="AD631" s="37"/>
      <c r="AE631" s="37"/>
      <c r="AR631" s="206" t="s">
        <v>442</v>
      </c>
      <c r="AT631" s="206" t="s">
        <v>264</v>
      </c>
      <c r="AU631" s="206" t="s">
        <v>91</v>
      </c>
      <c r="AY631" s="19" t="s">
        <v>262</v>
      </c>
      <c r="BE631" s="207">
        <f>IF(N631="základní",J631,0)</f>
        <v>0</v>
      </c>
      <c r="BF631" s="207">
        <f>IF(N631="snížená",J631,0)</f>
        <v>0</v>
      </c>
      <c r="BG631" s="207">
        <f>IF(N631="zákl. přenesená",J631,0)</f>
        <v>0</v>
      </c>
      <c r="BH631" s="207">
        <f>IF(N631="sníž. přenesená",J631,0)</f>
        <v>0</v>
      </c>
      <c r="BI631" s="207">
        <f>IF(N631="nulová",J631,0)</f>
        <v>0</v>
      </c>
      <c r="BJ631" s="19" t="s">
        <v>89</v>
      </c>
      <c r="BK631" s="207">
        <f>ROUND(I631*H631,2)</f>
        <v>0</v>
      </c>
      <c r="BL631" s="19" t="s">
        <v>442</v>
      </c>
      <c r="BM631" s="206" t="s">
        <v>2377</v>
      </c>
    </row>
    <row r="632" spans="1:65" s="15" customFormat="1" ht="10">
      <c r="B632" s="233"/>
      <c r="C632" s="234"/>
      <c r="D632" s="208" t="s">
        <v>272</v>
      </c>
      <c r="E632" s="235" t="s">
        <v>44</v>
      </c>
      <c r="F632" s="236" t="s">
        <v>6560</v>
      </c>
      <c r="G632" s="234"/>
      <c r="H632" s="237">
        <v>4</v>
      </c>
      <c r="I632" s="238"/>
      <c r="J632" s="234"/>
      <c r="K632" s="234"/>
      <c r="L632" s="239"/>
      <c r="M632" s="240"/>
      <c r="N632" s="241"/>
      <c r="O632" s="241"/>
      <c r="P632" s="241"/>
      <c r="Q632" s="241"/>
      <c r="R632" s="241"/>
      <c r="S632" s="241"/>
      <c r="T632" s="242"/>
      <c r="AT632" s="243" t="s">
        <v>272</v>
      </c>
      <c r="AU632" s="243" t="s">
        <v>91</v>
      </c>
      <c r="AV632" s="15" t="s">
        <v>91</v>
      </c>
      <c r="AW632" s="15" t="s">
        <v>38</v>
      </c>
      <c r="AX632" s="15" t="s">
        <v>82</v>
      </c>
      <c r="AY632" s="243" t="s">
        <v>262</v>
      </c>
    </row>
    <row r="633" spans="1:65" s="15" customFormat="1" ht="10">
      <c r="B633" s="233"/>
      <c r="C633" s="234"/>
      <c r="D633" s="208" t="s">
        <v>272</v>
      </c>
      <c r="E633" s="235" t="s">
        <v>44</v>
      </c>
      <c r="F633" s="236" t="s">
        <v>6561</v>
      </c>
      <c r="G633" s="234"/>
      <c r="H633" s="237">
        <v>5</v>
      </c>
      <c r="I633" s="238"/>
      <c r="J633" s="234"/>
      <c r="K633" s="234"/>
      <c r="L633" s="239"/>
      <c r="M633" s="240"/>
      <c r="N633" s="241"/>
      <c r="O633" s="241"/>
      <c r="P633" s="241"/>
      <c r="Q633" s="241"/>
      <c r="R633" s="241"/>
      <c r="S633" s="241"/>
      <c r="T633" s="242"/>
      <c r="AT633" s="243" t="s">
        <v>272</v>
      </c>
      <c r="AU633" s="243" t="s">
        <v>91</v>
      </c>
      <c r="AV633" s="15" t="s">
        <v>91</v>
      </c>
      <c r="AW633" s="15" t="s">
        <v>38</v>
      </c>
      <c r="AX633" s="15" t="s">
        <v>82</v>
      </c>
      <c r="AY633" s="243" t="s">
        <v>262</v>
      </c>
    </row>
    <row r="634" spans="1:65" s="16" customFormat="1" ht="10">
      <c r="B634" s="244"/>
      <c r="C634" s="245"/>
      <c r="D634" s="208" t="s">
        <v>272</v>
      </c>
      <c r="E634" s="246" t="s">
        <v>44</v>
      </c>
      <c r="F634" s="247" t="s">
        <v>291</v>
      </c>
      <c r="G634" s="245"/>
      <c r="H634" s="248">
        <v>9</v>
      </c>
      <c r="I634" s="249"/>
      <c r="J634" s="245"/>
      <c r="K634" s="245"/>
      <c r="L634" s="250"/>
      <c r="M634" s="251"/>
      <c r="N634" s="252"/>
      <c r="O634" s="252"/>
      <c r="P634" s="252"/>
      <c r="Q634" s="252"/>
      <c r="R634" s="252"/>
      <c r="S634" s="252"/>
      <c r="T634" s="253"/>
      <c r="AT634" s="254" t="s">
        <v>272</v>
      </c>
      <c r="AU634" s="254" t="s">
        <v>91</v>
      </c>
      <c r="AV634" s="16" t="s">
        <v>104</v>
      </c>
      <c r="AW634" s="16" t="s">
        <v>38</v>
      </c>
      <c r="AX634" s="16" t="s">
        <v>89</v>
      </c>
      <c r="AY634" s="254" t="s">
        <v>262</v>
      </c>
    </row>
    <row r="635" spans="1:65" s="2" customFormat="1" ht="16.5" customHeight="1">
      <c r="A635" s="37"/>
      <c r="B635" s="38"/>
      <c r="C635" s="195" t="s">
        <v>1517</v>
      </c>
      <c r="D635" s="195" t="s">
        <v>264</v>
      </c>
      <c r="E635" s="196" t="s">
        <v>6565</v>
      </c>
      <c r="F635" s="197" t="s">
        <v>6566</v>
      </c>
      <c r="G635" s="198" t="s">
        <v>518</v>
      </c>
      <c r="H635" s="199">
        <v>8</v>
      </c>
      <c r="I635" s="200"/>
      <c r="J635" s="201">
        <f>ROUND(I635*H635,2)</f>
        <v>0</v>
      </c>
      <c r="K635" s="197" t="s">
        <v>268</v>
      </c>
      <c r="L635" s="42"/>
      <c r="M635" s="202" t="s">
        <v>44</v>
      </c>
      <c r="N635" s="203" t="s">
        <v>53</v>
      </c>
      <c r="O635" s="67"/>
      <c r="P635" s="204">
        <f>O635*H635</f>
        <v>0</v>
      </c>
      <c r="Q635" s="204">
        <v>5.0004849999999996E-4</v>
      </c>
      <c r="R635" s="204">
        <f>Q635*H635</f>
        <v>4.0003879999999997E-3</v>
      </c>
      <c r="S635" s="204">
        <v>0</v>
      </c>
      <c r="T635" s="205">
        <f>S635*H635</f>
        <v>0</v>
      </c>
      <c r="U635" s="37"/>
      <c r="V635" s="37"/>
      <c r="W635" s="37"/>
      <c r="X635" s="37"/>
      <c r="Y635" s="37"/>
      <c r="Z635" s="37"/>
      <c r="AA635" s="37"/>
      <c r="AB635" s="37"/>
      <c r="AC635" s="37"/>
      <c r="AD635" s="37"/>
      <c r="AE635" s="37"/>
      <c r="AR635" s="206" t="s">
        <v>442</v>
      </c>
      <c r="AT635" s="206" t="s">
        <v>264</v>
      </c>
      <c r="AU635" s="206" t="s">
        <v>91</v>
      </c>
      <c r="AY635" s="19" t="s">
        <v>262</v>
      </c>
      <c r="BE635" s="207">
        <f>IF(N635="základní",J635,0)</f>
        <v>0</v>
      </c>
      <c r="BF635" s="207">
        <f>IF(N635="snížená",J635,0)</f>
        <v>0</v>
      </c>
      <c r="BG635" s="207">
        <f>IF(N635="zákl. přenesená",J635,0)</f>
        <v>0</v>
      </c>
      <c r="BH635" s="207">
        <f>IF(N635="sníž. přenesená",J635,0)</f>
        <v>0</v>
      </c>
      <c r="BI635" s="207">
        <f>IF(N635="nulová",J635,0)</f>
        <v>0</v>
      </c>
      <c r="BJ635" s="19" t="s">
        <v>89</v>
      </c>
      <c r="BK635" s="207">
        <f>ROUND(I635*H635,2)</f>
        <v>0</v>
      </c>
      <c r="BL635" s="19" t="s">
        <v>442</v>
      </c>
      <c r="BM635" s="206" t="s">
        <v>2390</v>
      </c>
    </row>
    <row r="636" spans="1:65" s="15" customFormat="1" ht="10">
      <c r="B636" s="233"/>
      <c r="C636" s="234"/>
      <c r="D636" s="208" t="s">
        <v>272</v>
      </c>
      <c r="E636" s="235" t="s">
        <v>44</v>
      </c>
      <c r="F636" s="236" t="s">
        <v>6567</v>
      </c>
      <c r="G636" s="234"/>
      <c r="H636" s="237">
        <v>4</v>
      </c>
      <c r="I636" s="238"/>
      <c r="J636" s="234"/>
      <c r="K636" s="234"/>
      <c r="L636" s="239"/>
      <c r="M636" s="240"/>
      <c r="N636" s="241"/>
      <c r="O636" s="241"/>
      <c r="P636" s="241"/>
      <c r="Q636" s="241"/>
      <c r="R636" s="241"/>
      <c r="S636" s="241"/>
      <c r="T636" s="242"/>
      <c r="AT636" s="243" t="s">
        <v>272</v>
      </c>
      <c r="AU636" s="243" t="s">
        <v>91</v>
      </c>
      <c r="AV636" s="15" t="s">
        <v>91</v>
      </c>
      <c r="AW636" s="15" t="s">
        <v>38</v>
      </c>
      <c r="AX636" s="15" t="s">
        <v>82</v>
      </c>
      <c r="AY636" s="243" t="s">
        <v>262</v>
      </c>
    </row>
    <row r="637" spans="1:65" s="15" customFormat="1" ht="10">
      <c r="B637" s="233"/>
      <c r="C637" s="234"/>
      <c r="D637" s="208" t="s">
        <v>272</v>
      </c>
      <c r="E637" s="235" t="s">
        <v>44</v>
      </c>
      <c r="F637" s="236" t="s">
        <v>6568</v>
      </c>
      <c r="G637" s="234"/>
      <c r="H637" s="237">
        <v>4</v>
      </c>
      <c r="I637" s="238"/>
      <c r="J637" s="234"/>
      <c r="K637" s="234"/>
      <c r="L637" s="239"/>
      <c r="M637" s="240"/>
      <c r="N637" s="241"/>
      <c r="O637" s="241"/>
      <c r="P637" s="241"/>
      <c r="Q637" s="241"/>
      <c r="R637" s="241"/>
      <c r="S637" s="241"/>
      <c r="T637" s="242"/>
      <c r="AT637" s="243" t="s">
        <v>272</v>
      </c>
      <c r="AU637" s="243" t="s">
        <v>91</v>
      </c>
      <c r="AV637" s="15" t="s">
        <v>91</v>
      </c>
      <c r="AW637" s="15" t="s">
        <v>38</v>
      </c>
      <c r="AX637" s="15" t="s">
        <v>82</v>
      </c>
      <c r="AY637" s="243" t="s">
        <v>262</v>
      </c>
    </row>
    <row r="638" spans="1:65" s="16" customFormat="1" ht="10">
      <c r="B638" s="244"/>
      <c r="C638" s="245"/>
      <c r="D638" s="208" t="s">
        <v>272</v>
      </c>
      <c r="E638" s="246" t="s">
        <v>44</v>
      </c>
      <c r="F638" s="247" t="s">
        <v>291</v>
      </c>
      <c r="G638" s="245"/>
      <c r="H638" s="248">
        <v>8</v>
      </c>
      <c r="I638" s="249"/>
      <c r="J638" s="245"/>
      <c r="K638" s="245"/>
      <c r="L638" s="250"/>
      <c r="M638" s="251"/>
      <c r="N638" s="252"/>
      <c r="O638" s="252"/>
      <c r="P638" s="252"/>
      <c r="Q638" s="252"/>
      <c r="R638" s="252"/>
      <c r="S638" s="252"/>
      <c r="T638" s="253"/>
      <c r="AT638" s="254" t="s">
        <v>272</v>
      </c>
      <c r="AU638" s="254" t="s">
        <v>91</v>
      </c>
      <c r="AV638" s="16" t="s">
        <v>104</v>
      </c>
      <c r="AW638" s="16" t="s">
        <v>38</v>
      </c>
      <c r="AX638" s="16" t="s">
        <v>89</v>
      </c>
      <c r="AY638" s="254" t="s">
        <v>262</v>
      </c>
    </row>
    <row r="639" spans="1:65" s="2" customFormat="1" ht="16.5" customHeight="1">
      <c r="A639" s="37"/>
      <c r="B639" s="38"/>
      <c r="C639" s="195" t="s">
        <v>1522</v>
      </c>
      <c r="D639" s="195" t="s">
        <v>264</v>
      </c>
      <c r="E639" s="196" t="s">
        <v>6569</v>
      </c>
      <c r="F639" s="197" t="s">
        <v>6570</v>
      </c>
      <c r="G639" s="198" t="s">
        <v>518</v>
      </c>
      <c r="H639" s="199">
        <v>8</v>
      </c>
      <c r="I639" s="200"/>
      <c r="J639" s="201">
        <f>ROUND(I639*H639,2)</f>
        <v>0</v>
      </c>
      <c r="K639" s="197" t="s">
        <v>268</v>
      </c>
      <c r="L639" s="42"/>
      <c r="M639" s="202" t="s">
        <v>44</v>
      </c>
      <c r="N639" s="203" t="s">
        <v>53</v>
      </c>
      <c r="O639" s="67"/>
      <c r="P639" s="204">
        <f>O639*H639</f>
        <v>0</v>
      </c>
      <c r="Q639" s="204">
        <v>5.7004850000000004E-4</v>
      </c>
      <c r="R639" s="204">
        <f>Q639*H639</f>
        <v>4.5603880000000003E-3</v>
      </c>
      <c r="S639" s="204">
        <v>0</v>
      </c>
      <c r="T639" s="205">
        <f>S639*H639</f>
        <v>0</v>
      </c>
      <c r="U639" s="37"/>
      <c r="V639" s="37"/>
      <c r="W639" s="37"/>
      <c r="X639" s="37"/>
      <c r="Y639" s="37"/>
      <c r="Z639" s="37"/>
      <c r="AA639" s="37"/>
      <c r="AB639" s="37"/>
      <c r="AC639" s="37"/>
      <c r="AD639" s="37"/>
      <c r="AE639" s="37"/>
      <c r="AR639" s="206" t="s">
        <v>442</v>
      </c>
      <c r="AT639" s="206" t="s">
        <v>264</v>
      </c>
      <c r="AU639" s="206" t="s">
        <v>91</v>
      </c>
      <c r="AY639" s="19" t="s">
        <v>262</v>
      </c>
      <c r="BE639" s="207">
        <f>IF(N639="základní",J639,0)</f>
        <v>0</v>
      </c>
      <c r="BF639" s="207">
        <f>IF(N639="snížená",J639,0)</f>
        <v>0</v>
      </c>
      <c r="BG639" s="207">
        <f>IF(N639="zákl. přenesená",J639,0)</f>
        <v>0</v>
      </c>
      <c r="BH639" s="207">
        <f>IF(N639="sníž. přenesená",J639,0)</f>
        <v>0</v>
      </c>
      <c r="BI639" s="207">
        <f>IF(N639="nulová",J639,0)</f>
        <v>0</v>
      </c>
      <c r="BJ639" s="19" t="s">
        <v>89</v>
      </c>
      <c r="BK639" s="207">
        <f>ROUND(I639*H639,2)</f>
        <v>0</v>
      </c>
      <c r="BL639" s="19" t="s">
        <v>442</v>
      </c>
      <c r="BM639" s="206" t="s">
        <v>2396</v>
      </c>
    </row>
    <row r="640" spans="1:65" s="15" customFormat="1" ht="10">
      <c r="B640" s="233"/>
      <c r="C640" s="234"/>
      <c r="D640" s="208" t="s">
        <v>272</v>
      </c>
      <c r="E640" s="235" t="s">
        <v>44</v>
      </c>
      <c r="F640" s="236" t="s">
        <v>6567</v>
      </c>
      <c r="G640" s="234"/>
      <c r="H640" s="237">
        <v>4</v>
      </c>
      <c r="I640" s="238"/>
      <c r="J640" s="234"/>
      <c r="K640" s="234"/>
      <c r="L640" s="239"/>
      <c r="M640" s="240"/>
      <c r="N640" s="241"/>
      <c r="O640" s="241"/>
      <c r="P640" s="241"/>
      <c r="Q640" s="241"/>
      <c r="R640" s="241"/>
      <c r="S640" s="241"/>
      <c r="T640" s="242"/>
      <c r="AT640" s="243" t="s">
        <v>272</v>
      </c>
      <c r="AU640" s="243" t="s">
        <v>91</v>
      </c>
      <c r="AV640" s="15" t="s">
        <v>91</v>
      </c>
      <c r="AW640" s="15" t="s">
        <v>38</v>
      </c>
      <c r="AX640" s="15" t="s">
        <v>82</v>
      </c>
      <c r="AY640" s="243" t="s">
        <v>262</v>
      </c>
    </row>
    <row r="641" spans="1:65" s="15" customFormat="1" ht="10">
      <c r="B641" s="233"/>
      <c r="C641" s="234"/>
      <c r="D641" s="208" t="s">
        <v>272</v>
      </c>
      <c r="E641" s="235" t="s">
        <v>44</v>
      </c>
      <c r="F641" s="236" t="s">
        <v>6568</v>
      </c>
      <c r="G641" s="234"/>
      <c r="H641" s="237">
        <v>4</v>
      </c>
      <c r="I641" s="238"/>
      <c r="J641" s="234"/>
      <c r="K641" s="234"/>
      <c r="L641" s="239"/>
      <c r="M641" s="240"/>
      <c r="N641" s="241"/>
      <c r="O641" s="241"/>
      <c r="P641" s="241"/>
      <c r="Q641" s="241"/>
      <c r="R641" s="241"/>
      <c r="S641" s="241"/>
      <c r="T641" s="242"/>
      <c r="AT641" s="243" t="s">
        <v>272</v>
      </c>
      <c r="AU641" s="243" t="s">
        <v>91</v>
      </c>
      <c r="AV641" s="15" t="s">
        <v>91</v>
      </c>
      <c r="AW641" s="15" t="s">
        <v>38</v>
      </c>
      <c r="AX641" s="15" t="s">
        <v>82</v>
      </c>
      <c r="AY641" s="243" t="s">
        <v>262</v>
      </c>
    </row>
    <row r="642" spans="1:65" s="16" customFormat="1" ht="10">
      <c r="B642" s="244"/>
      <c r="C642" s="245"/>
      <c r="D642" s="208" t="s">
        <v>272</v>
      </c>
      <c r="E642" s="246" t="s">
        <v>44</v>
      </c>
      <c r="F642" s="247" t="s">
        <v>291</v>
      </c>
      <c r="G642" s="245"/>
      <c r="H642" s="248">
        <v>8</v>
      </c>
      <c r="I642" s="249"/>
      <c r="J642" s="245"/>
      <c r="K642" s="245"/>
      <c r="L642" s="250"/>
      <c r="M642" s="251"/>
      <c r="N642" s="252"/>
      <c r="O642" s="252"/>
      <c r="P642" s="252"/>
      <c r="Q642" s="252"/>
      <c r="R642" s="252"/>
      <c r="S642" s="252"/>
      <c r="T642" s="253"/>
      <c r="AT642" s="254" t="s">
        <v>272</v>
      </c>
      <c r="AU642" s="254" t="s">
        <v>91</v>
      </c>
      <c r="AV642" s="16" t="s">
        <v>104</v>
      </c>
      <c r="AW642" s="16" t="s">
        <v>38</v>
      </c>
      <c r="AX642" s="16" t="s">
        <v>89</v>
      </c>
      <c r="AY642" s="254" t="s">
        <v>262</v>
      </c>
    </row>
    <row r="643" spans="1:65" s="2" customFormat="1" ht="16.5" customHeight="1">
      <c r="A643" s="37"/>
      <c r="B643" s="38"/>
      <c r="C643" s="195" t="s">
        <v>21</v>
      </c>
      <c r="D643" s="195" t="s">
        <v>264</v>
      </c>
      <c r="E643" s="196" t="s">
        <v>6571</v>
      </c>
      <c r="F643" s="197" t="s">
        <v>6572</v>
      </c>
      <c r="G643" s="198" t="s">
        <v>518</v>
      </c>
      <c r="H643" s="199">
        <v>35</v>
      </c>
      <c r="I643" s="200"/>
      <c r="J643" s="201">
        <f>ROUND(I643*H643,2)</f>
        <v>0</v>
      </c>
      <c r="K643" s="197" t="s">
        <v>268</v>
      </c>
      <c r="L643" s="42"/>
      <c r="M643" s="202" t="s">
        <v>44</v>
      </c>
      <c r="N643" s="203" t="s">
        <v>53</v>
      </c>
      <c r="O643" s="67"/>
      <c r="P643" s="204">
        <f>O643*H643</f>
        <v>0</v>
      </c>
      <c r="Q643" s="204">
        <v>3.4004849999999997E-4</v>
      </c>
      <c r="R643" s="204">
        <f>Q643*H643</f>
        <v>1.1901697499999999E-2</v>
      </c>
      <c r="S643" s="204">
        <v>0</v>
      </c>
      <c r="T643" s="205">
        <f>S643*H643</f>
        <v>0</v>
      </c>
      <c r="U643" s="37"/>
      <c r="V643" s="37"/>
      <c r="W643" s="37"/>
      <c r="X643" s="37"/>
      <c r="Y643" s="37"/>
      <c r="Z643" s="37"/>
      <c r="AA643" s="37"/>
      <c r="AB643" s="37"/>
      <c r="AC643" s="37"/>
      <c r="AD643" s="37"/>
      <c r="AE643" s="37"/>
      <c r="AR643" s="206" t="s">
        <v>442</v>
      </c>
      <c r="AT643" s="206" t="s">
        <v>264</v>
      </c>
      <c r="AU643" s="206" t="s">
        <v>91</v>
      </c>
      <c r="AY643" s="19" t="s">
        <v>262</v>
      </c>
      <c r="BE643" s="207">
        <f>IF(N643="základní",J643,0)</f>
        <v>0</v>
      </c>
      <c r="BF643" s="207">
        <f>IF(N643="snížená",J643,0)</f>
        <v>0</v>
      </c>
      <c r="BG643" s="207">
        <f>IF(N643="zákl. přenesená",J643,0)</f>
        <v>0</v>
      </c>
      <c r="BH643" s="207">
        <f>IF(N643="sníž. přenesená",J643,0)</f>
        <v>0</v>
      </c>
      <c r="BI643" s="207">
        <f>IF(N643="nulová",J643,0)</f>
        <v>0</v>
      </c>
      <c r="BJ643" s="19" t="s">
        <v>89</v>
      </c>
      <c r="BK643" s="207">
        <f>ROUND(I643*H643,2)</f>
        <v>0</v>
      </c>
      <c r="BL643" s="19" t="s">
        <v>442</v>
      </c>
      <c r="BM643" s="206" t="s">
        <v>2428</v>
      </c>
    </row>
    <row r="644" spans="1:65" s="15" customFormat="1" ht="10">
      <c r="B644" s="233"/>
      <c r="C644" s="234"/>
      <c r="D644" s="208" t="s">
        <v>272</v>
      </c>
      <c r="E644" s="235" t="s">
        <v>44</v>
      </c>
      <c r="F644" s="236" t="s">
        <v>6573</v>
      </c>
      <c r="G644" s="234"/>
      <c r="H644" s="237">
        <v>3</v>
      </c>
      <c r="I644" s="238"/>
      <c r="J644" s="234"/>
      <c r="K644" s="234"/>
      <c r="L644" s="239"/>
      <c r="M644" s="240"/>
      <c r="N644" s="241"/>
      <c r="O644" s="241"/>
      <c r="P644" s="241"/>
      <c r="Q644" s="241"/>
      <c r="R644" s="241"/>
      <c r="S644" s="241"/>
      <c r="T644" s="242"/>
      <c r="AT644" s="243" t="s">
        <v>272</v>
      </c>
      <c r="AU644" s="243" t="s">
        <v>91</v>
      </c>
      <c r="AV644" s="15" t="s">
        <v>91</v>
      </c>
      <c r="AW644" s="15" t="s">
        <v>38</v>
      </c>
      <c r="AX644" s="15" t="s">
        <v>82</v>
      </c>
      <c r="AY644" s="243" t="s">
        <v>262</v>
      </c>
    </row>
    <row r="645" spans="1:65" s="15" customFormat="1" ht="10">
      <c r="B645" s="233"/>
      <c r="C645" s="234"/>
      <c r="D645" s="208" t="s">
        <v>272</v>
      </c>
      <c r="E645" s="235" t="s">
        <v>44</v>
      </c>
      <c r="F645" s="236" t="s">
        <v>6538</v>
      </c>
      <c r="G645" s="234"/>
      <c r="H645" s="237">
        <v>16</v>
      </c>
      <c r="I645" s="238"/>
      <c r="J645" s="234"/>
      <c r="K645" s="234"/>
      <c r="L645" s="239"/>
      <c r="M645" s="240"/>
      <c r="N645" s="241"/>
      <c r="O645" s="241"/>
      <c r="P645" s="241"/>
      <c r="Q645" s="241"/>
      <c r="R645" s="241"/>
      <c r="S645" s="241"/>
      <c r="T645" s="242"/>
      <c r="AT645" s="243" t="s">
        <v>272</v>
      </c>
      <c r="AU645" s="243" t="s">
        <v>91</v>
      </c>
      <c r="AV645" s="15" t="s">
        <v>91</v>
      </c>
      <c r="AW645" s="15" t="s">
        <v>38</v>
      </c>
      <c r="AX645" s="15" t="s">
        <v>82</v>
      </c>
      <c r="AY645" s="243" t="s">
        <v>262</v>
      </c>
    </row>
    <row r="646" spans="1:65" s="15" customFormat="1" ht="10">
      <c r="B646" s="233"/>
      <c r="C646" s="234"/>
      <c r="D646" s="208" t="s">
        <v>272</v>
      </c>
      <c r="E646" s="235" t="s">
        <v>44</v>
      </c>
      <c r="F646" s="236" t="s">
        <v>6539</v>
      </c>
      <c r="G646" s="234"/>
      <c r="H646" s="237">
        <v>16</v>
      </c>
      <c r="I646" s="238"/>
      <c r="J646" s="234"/>
      <c r="K646" s="234"/>
      <c r="L646" s="239"/>
      <c r="M646" s="240"/>
      <c r="N646" s="241"/>
      <c r="O646" s="241"/>
      <c r="P646" s="241"/>
      <c r="Q646" s="241"/>
      <c r="R646" s="241"/>
      <c r="S646" s="241"/>
      <c r="T646" s="242"/>
      <c r="AT646" s="243" t="s">
        <v>272</v>
      </c>
      <c r="AU646" s="243" t="s">
        <v>91</v>
      </c>
      <c r="AV646" s="15" t="s">
        <v>91</v>
      </c>
      <c r="AW646" s="15" t="s">
        <v>38</v>
      </c>
      <c r="AX646" s="15" t="s">
        <v>82</v>
      </c>
      <c r="AY646" s="243" t="s">
        <v>262</v>
      </c>
    </row>
    <row r="647" spans="1:65" s="16" customFormat="1" ht="10">
      <c r="B647" s="244"/>
      <c r="C647" s="245"/>
      <c r="D647" s="208" t="s">
        <v>272</v>
      </c>
      <c r="E647" s="246" t="s">
        <v>44</v>
      </c>
      <c r="F647" s="247" t="s">
        <v>291</v>
      </c>
      <c r="G647" s="245"/>
      <c r="H647" s="248">
        <v>35</v>
      </c>
      <c r="I647" s="249"/>
      <c r="J647" s="245"/>
      <c r="K647" s="245"/>
      <c r="L647" s="250"/>
      <c r="M647" s="251"/>
      <c r="N647" s="252"/>
      <c r="O647" s="252"/>
      <c r="P647" s="252"/>
      <c r="Q647" s="252"/>
      <c r="R647" s="252"/>
      <c r="S647" s="252"/>
      <c r="T647" s="253"/>
      <c r="AT647" s="254" t="s">
        <v>272</v>
      </c>
      <c r="AU647" s="254" t="s">
        <v>91</v>
      </c>
      <c r="AV647" s="16" t="s">
        <v>104</v>
      </c>
      <c r="AW647" s="16" t="s">
        <v>38</v>
      </c>
      <c r="AX647" s="16" t="s">
        <v>89</v>
      </c>
      <c r="AY647" s="254" t="s">
        <v>262</v>
      </c>
    </row>
    <row r="648" spans="1:65" s="2" customFormat="1" ht="16.5" customHeight="1">
      <c r="A648" s="37"/>
      <c r="B648" s="38"/>
      <c r="C648" s="195" t="s">
        <v>1543</v>
      </c>
      <c r="D648" s="195" t="s">
        <v>264</v>
      </c>
      <c r="E648" s="196" t="s">
        <v>6574</v>
      </c>
      <c r="F648" s="197" t="s">
        <v>6575</v>
      </c>
      <c r="G648" s="198" t="s">
        <v>518</v>
      </c>
      <c r="H648" s="199">
        <v>1</v>
      </c>
      <c r="I648" s="200"/>
      <c r="J648" s="201">
        <f>ROUND(I648*H648,2)</f>
        <v>0</v>
      </c>
      <c r="K648" s="197" t="s">
        <v>268</v>
      </c>
      <c r="L648" s="42"/>
      <c r="M648" s="202" t="s">
        <v>44</v>
      </c>
      <c r="N648" s="203" t="s">
        <v>53</v>
      </c>
      <c r="O648" s="67"/>
      <c r="P648" s="204">
        <f>O648*H648</f>
        <v>0</v>
      </c>
      <c r="Q648" s="204">
        <v>4.0004850000000002E-4</v>
      </c>
      <c r="R648" s="204">
        <f>Q648*H648</f>
        <v>4.0004850000000002E-4</v>
      </c>
      <c r="S648" s="204">
        <v>0</v>
      </c>
      <c r="T648" s="205">
        <f>S648*H648</f>
        <v>0</v>
      </c>
      <c r="U648" s="37"/>
      <c r="V648" s="37"/>
      <c r="W648" s="37"/>
      <c r="X648" s="37"/>
      <c r="Y648" s="37"/>
      <c r="Z648" s="37"/>
      <c r="AA648" s="37"/>
      <c r="AB648" s="37"/>
      <c r="AC648" s="37"/>
      <c r="AD648" s="37"/>
      <c r="AE648" s="37"/>
      <c r="AR648" s="206" t="s">
        <v>442</v>
      </c>
      <c r="AT648" s="206" t="s">
        <v>264</v>
      </c>
      <c r="AU648" s="206" t="s">
        <v>91</v>
      </c>
      <c r="AY648" s="19" t="s">
        <v>262</v>
      </c>
      <c r="BE648" s="207">
        <f>IF(N648="základní",J648,0)</f>
        <v>0</v>
      </c>
      <c r="BF648" s="207">
        <f>IF(N648="snížená",J648,0)</f>
        <v>0</v>
      </c>
      <c r="BG648" s="207">
        <f>IF(N648="zákl. přenesená",J648,0)</f>
        <v>0</v>
      </c>
      <c r="BH648" s="207">
        <f>IF(N648="sníž. přenesená",J648,0)</f>
        <v>0</v>
      </c>
      <c r="BI648" s="207">
        <f>IF(N648="nulová",J648,0)</f>
        <v>0</v>
      </c>
      <c r="BJ648" s="19" t="s">
        <v>89</v>
      </c>
      <c r="BK648" s="207">
        <f>ROUND(I648*H648,2)</f>
        <v>0</v>
      </c>
      <c r="BL648" s="19" t="s">
        <v>442</v>
      </c>
      <c r="BM648" s="206" t="s">
        <v>2447</v>
      </c>
    </row>
    <row r="649" spans="1:65" s="15" customFormat="1" ht="10">
      <c r="B649" s="233"/>
      <c r="C649" s="234"/>
      <c r="D649" s="208" t="s">
        <v>272</v>
      </c>
      <c r="E649" s="235" t="s">
        <v>44</v>
      </c>
      <c r="F649" s="236" t="s">
        <v>6576</v>
      </c>
      <c r="G649" s="234"/>
      <c r="H649" s="237">
        <v>1</v>
      </c>
      <c r="I649" s="238"/>
      <c r="J649" s="234"/>
      <c r="K649" s="234"/>
      <c r="L649" s="239"/>
      <c r="M649" s="240"/>
      <c r="N649" s="241"/>
      <c r="O649" s="241"/>
      <c r="P649" s="241"/>
      <c r="Q649" s="241"/>
      <c r="R649" s="241"/>
      <c r="S649" s="241"/>
      <c r="T649" s="242"/>
      <c r="AT649" s="243" t="s">
        <v>272</v>
      </c>
      <c r="AU649" s="243" t="s">
        <v>91</v>
      </c>
      <c r="AV649" s="15" t="s">
        <v>91</v>
      </c>
      <c r="AW649" s="15" t="s">
        <v>38</v>
      </c>
      <c r="AX649" s="15" t="s">
        <v>82</v>
      </c>
      <c r="AY649" s="243" t="s">
        <v>262</v>
      </c>
    </row>
    <row r="650" spans="1:65" s="16" customFormat="1" ht="10">
      <c r="B650" s="244"/>
      <c r="C650" s="245"/>
      <c r="D650" s="208" t="s">
        <v>272</v>
      </c>
      <c r="E650" s="246" t="s">
        <v>44</v>
      </c>
      <c r="F650" s="247" t="s">
        <v>291</v>
      </c>
      <c r="G650" s="245"/>
      <c r="H650" s="248">
        <v>1</v>
      </c>
      <c r="I650" s="249"/>
      <c r="J650" s="245"/>
      <c r="K650" s="245"/>
      <c r="L650" s="250"/>
      <c r="M650" s="251"/>
      <c r="N650" s="252"/>
      <c r="O650" s="252"/>
      <c r="P650" s="252"/>
      <c r="Q650" s="252"/>
      <c r="R650" s="252"/>
      <c r="S650" s="252"/>
      <c r="T650" s="253"/>
      <c r="AT650" s="254" t="s">
        <v>272</v>
      </c>
      <c r="AU650" s="254" t="s">
        <v>91</v>
      </c>
      <c r="AV650" s="16" t="s">
        <v>104</v>
      </c>
      <c r="AW650" s="16" t="s">
        <v>38</v>
      </c>
      <c r="AX650" s="16" t="s">
        <v>89</v>
      </c>
      <c r="AY650" s="254" t="s">
        <v>262</v>
      </c>
    </row>
    <row r="651" spans="1:65" s="2" customFormat="1" ht="16.5" customHeight="1">
      <c r="A651" s="37"/>
      <c r="B651" s="38"/>
      <c r="C651" s="195" t="s">
        <v>1551</v>
      </c>
      <c r="D651" s="195" t="s">
        <v>264</v>
      </c>
      <c r="E651" s="196" t="s">
        <v>6577</v>
      </c>
      <c r="F651" s="197" t="s">
        <v>6578</v>
      </c>
      <c r="G651" s="198" t="s">
        <v>518</v>
      </c>
      <c r="H651" s="199">
        <v>2</v>
      </c>
      <c r="I651" s="200"/>
      <c r="J651" s="201">
        <f>ROUND(I651*H651,2)</f>
        <v>0</v>
      </c>
      <c r="K651" s="197" t="s">
        <v>268</v>
      </c>
      <c r="L651" s="42"/>
      <c r="M651" s="202" t="s">
        <v>44</v>
      </c>
      <c r="N651" s="203" t="s">
        <v>53</v>
      </c>
      <c r="O651" s="67"/>
      <c r="P651" s="204">
        <f>O651*H651</f>
        <v>0</v>
      </c>
      <c r="Q651" s="204">
        <v>2.1004850000000001E-4</v>
      </c>
      <c r="R651" s="204">
        <f>Q651*H651</f>
        <v>4.2009700000000003E-4</v>
      </c>
      <c r="S651" s="204">
        <v>0</v>
      </c>
      <c r="T651" s="205">
        <f>S651*H651</f>
        <v>0</v>
      </c>
      <c r="U651" s="37"/>
      <c r="V651" s="37"/>
      <c r="W651" s="37"/>
      <c r="X651" s="37"/>
      <c r="Y651" s="37"/>
      <c r="Z651" s="37"/>
      <c r="AA651" s="37"/>
      <c r="AB651" s="37"/>
      <c r="AC651" s="37"/>
      <c r="AD651" s="37"/>
      <c r="AE651" s="37"/>
      <c r="AR651" s="206" t="s">
        <v>442</v>
      </c>
      <c r="AT651" s="206" t="s">
        <v>264</v>
      </c>
      <c r="AU651" s="206" t="s">
        <v>91</v>
      </c>
      <c r="AY651" s="19" t="s">
        <v>262</v>
      </c>
      <c r="BE651" s="207">
        <f>IF(N651="základní",J651,0)</f>
        <v>0</v>
      </c>
      <c r="BF651" s="207">
        <f>IF(N651="snížená",J651,0)</f>
        <v>0</v>
      </c>
      <c r="BG651" s="207">
        <f>IF(N651="zákl. přenesená",J651,0)</f>
        <v>0</v>
      </c>
      <c r="BH651" s="207">
        <f>IF(N651="sníž. přenesená",J651,0)</f>
        <v>0</v>
      </c>
      <c r="BI651" s="207">
        <f>IF(N651="nulová",J651,0)</f>
        <v>0</v>
      </c>
      <c r="BJ651" s="19" t="s">
        <v>89</v>
      </c>
      <c r="BK651" s="207">
        <f>ROUND(I651*H651,2)</f>
        <v>0</v>
      </c>
      <c r="BL651" s="19" t="s">
        <v>442</v>
      </c>
      <c r="BM651" s="206" t="s">
        <v>2457</v>
      </c>
    </row>
    <row r="652" spans="1:65" s="15" customFormat="1" ht="10">
      <c r="B652" s="233"/>
      <c r="C652" s="234"/>
      <c r="D652" s="208" t="s">
        <v>272</v>
      </c>
      <c r="E652" s="235" t="s">
        <v>44</v>
      </c>
      <c r="F652" s="236" t="s">
        <v>6579</v>
      </c>
      <c r="G652" s="234"/>
      <c r="H652" s="237">
        <v>2</v>
      </c>
      <c r="I652" s="238"/>
      <c r="J652" s="234"/>
      <c r="K652" s="234"/>
      <c r="L652" s="239"/>
      <c r="M652" s="240"/>
      <c r="N652" s="241"/>
      <c r="O652" s="241"/>
      <c r="P652" s="241"/>
      <c r="Q652" s="241"/>
      <c r="R652" s="241"/>
      <c r="S652" s="241"/>
      <c r="T652" s="242"/>
      <c r="AT652" s="243" t="s">
        <v>272</v>
      </c>
      <c r="AU652" s="243" t="s">
        <v>91</v>
      </c>
      <c r="AV652" s="15" t="s">
        <v>91</v>
      </c>
      <c r="AW652" s="15" t="s">
        <v>38</v>
      </c>
      <c r="AX652" s="15" t="s">
        <v>82</v>
      </c>
      <c r="AY652" s="243" t="s">
        <v>262</v>
      </c>
    </row>
    <row r="653" spans="1:65" s="16" customFormat="1" ht="10">
      <c r="B653" s="244"/>
      <c r="C653" s="245"/>
      <c r="D653" s="208" t="s">
        <v>272</v>
      </c>
      <c r="E653" s="246" t="s">
        <v>44</v>
      </c>
      <c r="F653" s="247" t="s">
        <v>291</v>
      </c>
      <c r="G653" s="245"/>
      <c r="H653" s="248">
        <v>2</v>
      </c>
      <c r="I653" s="249"/>
      <c r="J653" s="245"/>
      <c r="K653" s="245"/>
      <c r="L653" s="250"/>
      <c r="M653" s="251"/>
      <c r="N653" s="252"/>
      <c r="O653" s="252"/>
      <c r="P653" s="252"/>
      <c r="Q653" s="252"/>
      <c r="R653" s="252"/>
      <c r="S653" s="252"/>
      <c r="T653" s="253"/>
      <c r="AT653" s="254" t="s">
        <v>272</v>
      </c>
      <c r="AU653" s="254" t="s">
        <v>91</v>
      </c>
      <c r="AV653" s="16" t="s">
        <v>104</v>
      </c>
      <c r="AW653" s="16" t="s">
        <v>38</v>
      </c>
      <c r="AX653" s="16" t="s">
        <v>89</v>
      </c>
      <c r="AY653" s="254" t="s">
        <v>262</v>
      </c>
    </row>
    <row r="654" spans="1:65" s="2" customFormat="1" ht="16.5" customHeight="1">
      <c r="A654" s="37"/>
      <c r="B654" s="38"/>
      <c r="C654" s="195" t="s">
        <v>1574</v>
      </c>
      <c r="D654" s="195" t="s">
        <v>264</v>
      </c>
      <c r="E654" s="196" t="s">
        <v>6580</v>
      </c>
      <c r="F654" s="197" t="s">
        <v>6581</v>
      </c>
      <c r="G654" s="198" t="s">
        <v>518</v>
      </c>
      <c r="H654" s="199">
        <v>2</v>
      </c>
      <c r="I654" s="200"/>
      <c r="J654" s="201">
        <f>ROUND(I654*H654,2)</f>
        <v>0</v>
      </c>
      <c r="K654" s="197" t="s">
        <v>268</v>
      </c>
      <c r="L654" s="42"/>
      <c r="M654" s="202" t="s">
        <v>44</v>
      </c>
      <c r="N654" s="203" t="s">
        <v>53</v>
      </c>
      <c r="O654" s="67"/>
      <c r="P654" s="204">
        <f>O654*H654</f>
        <v>0</v>
      </c>
      <c r="Q654" s="204">
        <v>2.7004850000000001E-4</v>
      </c>
      <c r="R654" s="204">
        <f>Q654*H654</f>
        <v>5.4009700000000002E-4</v>
      </c>
      <c r="S654" s="204">
        <v>0</v>
      </c>
      <c r="T654" s="205">
        <f>S654*H654</f>
        <v>0</v>
      </c>
      <c r="U654" s="37"/>
      <c r="V654" s="37"/>
      <c r="W654" s="37"/>
      <c r="X654" s="37"/>
      <c r="Y654" s="37"/>
      <c r="Z654" s="37"/>
      <c r="AA654" s="37"/>
      <c r="AB654" s="37"/>
      <c r="AC654" s="37"/>
      <c r="AD654" s="37"/>
      <c r="AE654" s="37"/>
      <c r="AR654" s="206" t="s">
        <v>442</v>
      </c>
      <c r="AT654" s="206" t="s">
        <v>264</v>
      </c>
      <c r="AU654" s="206" t="s">
        <v>91</v>
      </c>
      <c r="AY654" s="19" t="s">
        <v>262</v>
      </c>
      <c r="BE654" s="207">
        <f>IF(N654="základní",J654,0)</f>
        <v>0</v>
      </c>
      <c r="BF654" s="207">
        <f>IF(N654="snížená",J654,0)</f>
        <v>0</v>
      </c>
      <c r="BG654" s="207">
        <f>IF(N654="zákl. přenesená",J654,0)</f>
        <v>0</v>
      </c>
      <c r="BH654" s="207">
        <f>IF(N654="sníž. přenesená",J654,0)</f>
        <v>0</v>
      </c>
      <c r="BI654" s="207">
        <f>IF(N654="nulová",J654,0)</f>
        <v>0</v>
      </c>
      <c r="BJ654" s="19" t="s">
        <v>89</v>
      </c>
      <c r="BK654" s="207">
        <f>ROUND(I654*H654,2)</f>
        <v>0</v>
      </c>
      <c r="BL654" s="19" t="s">
        <v>442</v>
      </c>
      <c r="BM654" s="206" t="s">
        <v>2469</v>
      </c>
    </row>
    <row r="655" spans="1:65" s="15" customFormat="1" ht="10">
      <c r="B655" s="233"/>
      <c r="C655" s="234"/>
      <c r="D655" s="208" t="s">
        <v>272</v>
      </c>
      <c r="E655" s="235" t="s">
        <v>44</v>
      </c>
      <c r="F655" s="236" t="s">
        <v>6579</v>
      </c>
      <c r="G655" s="234"/>
      <c r="H655" s="237">
        <v>2</v>
      </c>
      <c r="I655" s="238"/>
      <c r="J655" s="234"/>
      <c r="K655" s="234"/>
      <c r="L655" s="239"/>
      <c r="M655" s="240"/>
      <c r="N655" s="241"/>
      <c r="O655" s="241"/>
      <c r="P655" s="241"/>
      <c r="Q655" s="241"/>
      <c r="R655" s="241"/>
      <c r="S655" s="241"/>
      <c r="T655" s="242"/>
      <c r="AT655" s="243" t="s">
        <v>272</v>
      </c>
      <c r="AU655" s="243" t="s">
        <v>91</v>
      </c>
      <c r="AV655" s="15" t="s">
        <v>91</v>
      </c>
      <c r="AW655" s="15" t="s">
        <v>38</v>
      </c>
      <c r="AX655" s="15" t="s">
        <v>82</v>
      </c>
      <c r="AY655" s="243" t="s">
        <v>262</v>
      </c>
    </row>
    <row r="656" spans="1:65" s="16" customFormat="1" ht="10">
      <c r="B656" s="244"/>
      <c r="C656" s="245"/>
      <c r="D656" s="208" t="s">
        <v>272</v>
      </c>
      <c r="E656" s="246" t="s">
        <v>44</v>
      </c>
      <c r="F656" s="247" t="s">
        <v>291</v>
      </c>
      <c r="G656" s="245"/>
      <c r="H656" s="248">
        <v>2</v>
      </c>
      <c r="I656" s="249"/>
      <c r="J656" s="245"/>
      <c r="K656" s="245"/>
      <c r="L656" s="250"/>
      <c r="M656" s="251"/>
      <c r="N656" s="252"/>
      <c r="O656" s="252"/>
      <c r="P656" s="252"/>
      <c r="Q656" s="252"/>
      <c r="R656" s="252"/>
      <c r="S656" s="252"/>
      <c r="T656" s="253"/>
      <c r="AT656" s="254" t="s">
        <v>272</v>
      </c>
      <c r="AU656" s="254" t="s">
        <v>91</v>
      </c>
      <c r="AV656" s="16" t="s">
        <v>104</v>
      </c>
      <c r="AW656" s="16" t="s">
        <v>38</v>
      </c>
      <c r="AX656" s="16" t="s">
        <v>89</v>
      </c>
      <c r="AY656" s="254" t="s">
        <v>262</v>
      </c>
    </row>
    <row r="657" spans="1:65" s="2" customFormat="1" ht="16.5" customHeight="1">
      <c r="A657" s="37"/>
      <c r="B657" s="38"/>
      <c r="C657" s="195" t="s">
        <v>1584</v>
      </c>
      <c r="D657" s="195" t="s">
        <v>264</v>
      </c>
      <c r="E657" s="196" t="s">
        <v>6582</v>
      </c>
      <c r="F657" s="197" t="s">
        <v>6583</v>
      </c>
      <c r="G657" s="198" t="s">
        <v>518</v>
      </c>
      <c r="H657" s="199">
        <v>4</v>
      </c>
      <c r="I657" s="200"/>
      <c r="J657" s="201">
        <f>ROUND(I657*H657,2)</f>
        <v>0</v>
      </c>
      <c r="K657" s="197" t="s">
        <v>268</v>
      </c>
      <c r="L657" s="42"/>
      <c r="M657" s="202" t="s">
        <v>44</v>
      </c>
      <c r="N657" s="203" t="s">
        <v>53</v>
      </c>
      <c r="O657" s="67"/>
      <c r="P657" s="204">
        <f>O657*H657</f>
        <v>0</v>
      </c>
      <c r="Q657" s="204">
        <v>6.2E-4</v>
      </c>
      <c r="R657" s="204">
        <f>Q657*H657</f>
        <v>2.48E-3</v>
      </c>
      <c r="S657" s="204">
        <v>0</v>
      </c>
      <c r="T657" s="205">
        <f>S657*H657</f>
        <v>0</v>
      </c>
      <c r="U657" s="37"/>
      <c r="V657" s="37"/>
      <c r="W657" s="37"/>
      <c r="X657" s="37"/>
      <c r="Y657" s="37"/>
      <c r="Z657" s="37"/>
      <c r="AA657" s="37"/>
      <c r="AB657" s="37"/>
      <c r="AC657" s="37"/>
      <c r="AD657" s="37"/>
      <c r="AE657" s="37"/>
      <c r="AR657" s="206" t="s">
        <v>442</v>
      </c>
      <c r="AT657" s="206" t="s">
        <v>264</v>
      </c>
      <c r="AU657" s="206" t="s">
        <v>91</v>
      </c>
      <c r="AY657" s="19" t="s">
        <v>262</v>
      </c>
      <c r="BE657" s="207">
        <f>IF(N657="základní",J657,0)</f>
        <v>0</v>
      </c>
      <c r="BF657" s="207">
        <f>IF(N657="snížená",J657,0)</f>
        <v>0</v>
      </c>
      <c r="BG657" s="207">
        <f>IF(N657="zákl. přenesená",J657,0)</f>
        <v>0</v>
      </c>
      <c r="BH657" s="207">
        <f>IF(N657="sníž. přenesená",J657,0)</f>
        <v>0</v>
      </c>
      <c r="BI657" s="207">
        <f>IF(N657="nulová",J657,0)</f>
        <v>0</v>
      </c>
      <c r="BJ657" s="19" t="s">
        <v>89</v>
      </c>
      <c r="BK657" s="207">
        <f>ROUND(I657*H657,2)</f>
        <v>0</v>
      </c>
      <c r="BL657" s="19" t="s">
        <v>442</v>
      </c>
      <c r="BM657" s="206" t="s">
        <v>2485</v>
      </c>
    </row>
    <row r="658" spans="1:65" s="2" customFormat="1" ht="36">
      <c r="A658" s="37"/>
      <c r="B658" s="38"/>
      <c r="C658" s="39"/>
      <c r="D658" s="208" t="s">
        <v>270</v>
      </c>
      <c r="E658" s="39"/>
      <c r="F658" s="209" t="s">
        <v>6584</v>
      </c>
      <c r="G658" s="39"/>
      <c r="H658" s="39"/>
      <c r="I658" s="118"/>
      <c r="J658" s="39"/>
      <c r="K658" s="39"/>
      <c r="L658" s="42"/>
      <c r="M658" s="210"/>
      <c r="N658" s="211"/>
      <c r="O658" s="67"/>
      <c r="P658" s="67"/>
      <c r="Q658" s="67"/>
      <c r="R658" s="67"/>
      <c r="S658" s="67"/>
      <c r="T658" s="68"/>
      <c r="U658" s="37"/>
      <c r="V658" s="37"/>
      <c r="W658" s="37"/>
      <c r="X658" s="37"/>
      <c r="Y658" s="37"/>
      <c r="Z658" s="37"/>
      <c r="AA658" s="37"/>
      <c r="AB658" s="37"/>
      <c r="AC658" s="37"/>
      <c r="AD658" s="37"/>
      <c r="AE658" s="37"/>
      <c r="AT658" s="19" t="s">
        <v>270</v>
      </c>
      <c r="AU658" s="19" t="s">
        <v>91</v>
      </c>
    </row>
    <row r="659" spans="1:65" s="15" customFormat="1" ht="10">
      <c r="B659" s="233"/>
      <c r="C659" s="234"/>
      <c r="D659" s="208" t="s">
        <v>272</v>
      </c>
      <c r="E659" s="235" t="s">
        <v>44</v>
      </c>
      <c r="F659" s="236" t="s">
        <v>6585</v>
      </c>
      <c r="G659" s="234"/>
      <c r="H659" s="237">
        <v>4</v>
      </c>
      <c r="I659" s="238"/>
      <c r="J659" s="234"/>
      <c r="K659" s="234"/>
      <c r="L659" s="239"/>
      <c r="M659" s="240"/>
      <c r="N659" s="241"/>
      <c r="O659" s="241"/>
      <c r="P659" s="241"/>
      <c r="Q659" s="241"/>
      <c r="R659" s="241"/>
      <c r="S659" s="241"/>
      <c r="T659" s="242"/>
      <c r="AT659" s="243" t="s">
        <v>272</v>
      </c>
      <c r="AU659" s="243" t="s">
        <v>91</v>
      </c>
      <c r="AV659" s="15" t="s">
        <v>91</v>
      </c>
      <c r="AW659" s="15" t="s">
        <v>38</v>
      </c>
      <c r="AX659" s="15" t="s">
        <v>82</v>
      </c>
      <c r="AY659" s="243" t="s">
        <v>262</v>
      </c>
    </row>
    <row r="660" spans="1:65" s="16" customFormat="1" ht="10">
      <c r="B660" s="244"/>
      <c r="C660" s="245"/>
      <c r="D660" s="208" t="s">
        <v>272</v>
      </c>
      <c r="E660" s="246" t="s">
        <v>44</v>
      </c>
      <c r="F660" s="247" t="s">
        <v>291</v>
      </c>
      <c r="G660" s="245"/>
      <c r="H660" s="248">
        <v>4</v>
      </c>
      <c r="I660" s="249"/>
      <c r="J660" s="245"/>
      <c r="K660" s="245"/>
      <c r="L660" s="250"/>
      <c r="M660" s="251"/>
      <c r="N660" s="252"/>
      <c r="O660" s="252"/>
      <c r="P660" s="252"/>
      <c r="Q660" s="252"/>
      <c r="R660" s="252"/>
      <c r="S660" s="252"/>
      <c r="T660" s="253"/>
      <c r="AT660" s="254" t="s">
        <v>272</v>
      </c>
      <c r="AU660" s="254" t="s">
        <v>91</v>
      </c>
      <c r="AV660" s="16" t="s">
        <v>104</v>
      </c>
      <c r="AW660" s="16" t="s">
        <v>38</v>
      </c>
      <c r="AX660" s="16" t="s">
        <v>89</v>
      </c>
      <c r="AY660" s="254" t="s">
        <v>262</v>
      </c>
    </row>
    <row r="661" spans="1:65" s="2" customFormat="1" ht="21.75" customHeight="1">
      <c r="A661" s="37"/>
      <c r="B661" s="38"/>
      <c r="C661" s="195" t="s">
        <v>1597</v>
      </c>
      <c r="D661" s="195" t="s">
        <v>264</v>
      </c>
      <c r="E661" s="196" t="s">
        <v>6586</v>
      </c>
      <c r="F661" s="197" t="s">
        <v>6587</v>
      </c>
      <c r="G661" s="198" t="s">
        <v>518</v>
      </c>
      <c r="H661" s="199">
        <v>2</v>
      </c>
      <c r="I661" s="200"/>
      <c r="J661" s="201">
        <f>ROUND(I661*H661,2)</f>
        <v>0</v>
      </c>
      <c r="K661" s="197" t="s">
        <v>268</v>
      </c>
      <c r="L661" s="42"/>
      <c r="M661" s="202" t="s">
        <v>44</v>
      </c>
      <c r="N661" s="203" t="s">
        <v>53</v>
      </c>
      <c r="O661" s="67"/>
      <c r="P661" s="204">
        <f>O661*H661</f>
        <v>0</v>
      </c>
      <c r="Q661" s="204">
        <v>1.5545044999999999E-3</v>
      </c>
      <c r="R661" s="204">
        <f>Q661*H661</f>
        <v>3.1090089999999998E-3</v>
      </c>
      <c r="S661" s="204">
        <v>0</v>
      </c>
      <c r="T661" s="205">
        <f>S661*H661</f>
        <v>0</v>
      </c>
      <c r="U661" s="37"/>
      <c r="V661" s="37"/>
      <c r="W661" s="37"/>
      <c r="X661" s="37"/>
      <c r="Y661" s="37"/>
      <c r="Z661" s="37"/>
      <c r="AA661" s="37"/>
      <c r="AB661" s="37"/>
      <c r="AC661" s="37"/>
      <c r="AD661" s="37"/>
      <c r="AE661" s="37"/>
      <c r="AR661" s="206" t="s">
        <v>442</v>
      </c>
      <c r="AT661" s="206" t="s">
        <v>264</v>
      </c>
      <c r="AU661" s="206" t="s">
        <v>91</v>
      </c>
      <c r="AY661" s="19" t="s">
        <v>262</v>
      </c>
      <c r="BE661" s="207">
        <f>IF(N661="základní",J661,0)</f>
        <v>0</v>
      </c>
      <c r="BF661" s="207">
        <f>IF(N661="snížená",J661,0)</f>
        <v>0</v>
      </c>
      <c r="BG661" s="207">
        <f>IF(N661="zákl. přenesená",J661,0)</f>
        <v>0</v>
      </c>
      <c r="BH661" s="207">
        <f>IF(N661="sníž. přenesená",J661,0)</f>
        <v>0</v>
      </c>
      <c r="BI661" s="207">
        <f>IF(N661="nulová",J661,0)</f>
        <v>0</v>
      </c>
      <c r="BJ661" s="19" t="s">
        <v>89</v>
      </c>
      <c r="BK661" s="207">
        <f>ROUND(I661*H661,2)</f>
        <v>0</v>
      </c>
      <c r="BL661" s="19" t="s">
        <v>442</v>
      </c>
      <c r="BM661" s="206" t="s">
        <v>2501</v>
      </c>
    </row>
    <row r="662" spans="1:65" s="2" customFormat="1" ht="36">
      <c r="A662" s="37"/>
      <c r="B662" s="38"/>
      <c r="C662" s="39"/>
      <c r="D662" s="208" t="s">
        <v>270</v>
      </c>
      <c r="E662" s="39"/>
      <c r="F662" s="209" t="s">
        <v>6588</v>
      </c>
      <c r="G662" s="39"/>
      <c r="H662" s="39"/>
      <c r="I662" s="118"/>
      <c r="J662" s="39"/>
      <c r="K662" s="39"/>
      <c r="L662" s="42"/>
      <c r="M662" s="210"/>
      <c r="N662" s="211"/>
      <c r="O662" s="67"/>
      <c r="P662" s="67"/>
      <c r="Q662" s="67"/>
      <c r="R662" s="67"/>
      <c r="S662" s="67"/>
      <c r="T662" s="68"/>
      <c r="U662" s="37"/>
      <c r="V662" s="37"/>
      <c r="W662" s="37"/>
      <c r="X662" s="37"/>
      <c r="Y662" s="37"/>
      <c r="Z662" s="37"/>
      <c r="AA662" s="37"/>
      <c r="AB662" s="37"/>
      <c r="AC662" s="37"/>
      <c r="AD662" s="37"/>
      <c r="AE662" s="37"/>
      <c r="AT662" s="19" t="s">
        <v>270</v>
      </c>
      <c r="AU662" s="19" t="s">
        <v>91</v>
      </c>
    </row>
    <row r="663" spans="1:65" s="15" customFormat="1" ht="10">
      <c r="B663" s="233"/>
      <c r="C663" s="234"/>
      <c r="D663" s="208" t="s">
        <v>272</v>
      </c>
      <c r="E663" s="235" t="s">
        <v>44</v>
      </c>
      <c r="F663" s="236" t="s">
        <v>6579</v>
      </c>
      <c r="G663" s="234"/>
      <c r="H663" s="237">
        <v>2</v>
      </c>
      <c r="I663" s="238"/>
      <c r="J663" s="234"/>
      <c r="K663" s="234"/>
      <c r="L663" s="239"/>
      <c r="M663" s="240"/>
      <c r="N663" s="241"/>
      <c r="O663" s="241"/>
      <c r="P663" s="241"/>
      <c r="Q663" s="241"/>
      <c r="R663" s="241"/>
      <c r="S663" s="241"/>
      <c r="T663" s="242"/>
      <c r="AT663" s="243" t="s">
        <v>272</v>
      </c>
      <c r="AU663" s="243" t="s">
        <v>91</v>
      </c>
      <c r="AV663" s="15" t="s">
        <v>91</v>
      </c>
      <c r="AW663" s="15" t="s">
        <v>38</v>
      </c>
      <c r="AX663" s="15" t="s">
        <v>82</v>
      </c>
      <c r="AY663" s="243" t="s">
        <v>262</v>
      </c>
    </row>
    <row r="664" spans="1:65" s="16" customFormat="1" ht="10">
      <c r="B664" s="244"/>
      <c r="C664" s="245"/>
      <c r="D664" s="208" t="s">
        <v>272</v>
      </c>
      <c r="E664" s="246" t="s">
        <v>44</v>
      </c>
      <c r="F664" s="247" t="s">
        <v>291</v>
      </c>
      <c r="G664" s="245"/>
      <c r="H664" s="248">
        <v>2</v>
      </c>
      <c r="I664" s="249"/>
      <c r="J664" s="245"/>
      <c r="K664" s="245"/>
      <c r="L664" s="250"/>
      <c r="M664" s="251"/>
      <c r="N664" s="252"/>
      <c r="O664" s="252"/>
      <c r="P664" s="252"/>
      <c r="Q664" s="252"/>
      <c r="R664" s="252"/>
      <c r="S664" s="252"/>
      <c r="T664" s="253"/>
      <c r="AT664" s="254" t="s">
        <v>272</v>
      </c>
      <c r="AU664" s="254" t="s">
        <v>91</v>
      </c>
      <c r="AV664" s="16" t="s">
        <v>104</v>
      </c>
      <c r="AW664" s="16" t="s">
        <v>38</v>
      </c>
      <c r="AX664" s="16" t="s">
        <v>89</v>
      </c>
      <c r="AY664" s="254" t="s">
        <v>262</v>
      </c>
    </row>
    <row r="665" spans="1:65" s="2" customFormat="1" ht="16.5" customHeight="1">
      <c r="A665" s="37"/>
      <c r="B665" s="38"/>
      <c r="C665" s="195" t="s">
        <v>1612</v>
      </c>
      <c r="D665" s="195" t="s">
        <v>264</v>
      </c>
      <c r="E665" s="196" t="s">
        <v>6589</v>
      </c>
      <c r="F665" s="197" t="s">
        <v>6590</v>
      </c>
      <c r="G665" s="198" t="s">
        <v>518</v>
      </c>
      <c r="H665" s="199">
        <v>6</v>
      </c>
      <c r="I665" s="200"/>
      <c r="J665" s="201">
        <f>ROUND(I665*H665,2)</f>
        <v>0</v>
      </c>
      <c r="K665" s="197" t="s">
        <v>44</v>
      </c>
      <c r="L665" s="42"/>
      <c r="M665" s="202" t="s">
        <v>44</v>
      </c>
      <c r="N665" s="203" t="s">
        <v>53</v>
      </c>
      <c r="O665" s="67"/>
      <c r="P665" s="204">
        <f>O665*H665</f>
        <v>0</v>
      </c>
      <c r="Q665" s="204">
        <v>0</v>
      </c>
      <c r="R665" s="204">
        <f>Q665*H665</f>
        <v>0</v>
      </c>
      <c r="S665" s="204">
        <v>0</v>
      </c>
      <c r="T665" s="205">
        <f>S665*H665</f>
        <v>0</v>
      </c>
      <c r="U665" s="37"/>
      <c r="V665" s="37"/>
      <c r="W665" s="37"/>
      <c r="X665" s="37"/>
      <c r="Y665" s="37"/>
      <c r="Z665" s="37"/>
      <c r="AA665" s="37"/>
      <c r="AB665" s="37"/>
      <c r="AC665" s="37"/>
      <c r="AD665" s="37"/>
      <c r="AE665" s="37"/>
      <c r="AR665" s="206" t="s">
        <v>442</v>
      </c>
      <c r="AT665" s="206" t="s">
        <v>264</v>
      </c>
      <c r="AU665" s="206" t="s">
        <v>91</v>
      </c>
      <c r="AY665" s="19" t="s">
        <v>262</v>
      </c>
      <c r="BE665" s="207">
        <f>IF(N665="základní",J665,0)</f>
        <v>0</v>
      </c>
      <c r="BF665" s="207">
        <f>IF(N665="snížená",J665,0)</f>
        <v>0</v>
      </c>
      <c r="BG665" s="207">
        <f>IF(N665="zákl. přenesená",J665,0)</f>
        <v>0</v>
      </c>
      <c r="BH665" s="207">
        <f>IF(N665="sníž. přenesená",J665,0)</f>
        <v>0</v>
      </c>
      <c r="BI665" s="207">
        <f>IF(N665="nulová",J665,0)</f>
        <v>0</v>
      </c>
      <c r="BJ665" s="19" t="s">
        <v>89</v>
      </c>
      <c r="BK665" s="207">
        <f>ROUND(I665*H665,2)</f>
        <v>0</v>
      </c>
      <c r="BL665" s="19" t="s">
        <v>442</v>
      </c>
      <c r="BM665" s="206" t="s">
        <v>2517</v>
      </c>
    </row>
    <row r="666" spans="1:65" s="15" customFormat="1" ht="10">
      <c r="B666" s="233"/>
      <c r="C666" s="234"/>
      <c r="D666" s="208" t="s">
        <v>272</v>
      </c>
      <c r="E666" s="235" t="s">
        <v>44</v>
      </c>
      <c r="F666" s="236" t="s">
        <v>6591</v>
      </c>
      <c r="G666" s="234"/>
      <c r="H666" s="237">
        <v>2</v>
      </c>
      <c r="I666" s="238"/>
      <c r="J666" s="234"/>
      <c r="K666" s="234"/>
      <c r="L666" s="239"/>
      <c r="M666" s="240"/>
      <c r="N666" s="241"/>
      <c r="O666" s="241"/>
      <c r="P666" s="241"/>
      <c r="Q666" s="241"/>
      <c r="R666" s="241"/>
      <c r="S666" s="241"/>
      <c r="T666" s="242"/>
      <c r="AT666" s="243" t="s">
        <v>272</v>
      </c>
      <c r="AU666" s="243" t="s">
        <v>91</v>
      </c>
      <c r="AV666" s="15" t="s">
        <v>91</v>
      </c>
      <c r="AW666" s="15" t="s">
        <v>38</v>
      </c>
      <c r="AX666" s="15" t="s">
        <v>82</v>
      </c>
      <c r="AY666" s="243" t="s">
        <v>262</v>
      </c>
    </row>
    <row r="667" spans="1:65" s="15" customFormat="1" ht="10">
      <c r="B667" s="233"/>
      <c r="C667" s="234"/>
      <c r="D667" s="208" t="s">
        <v>272</v>
      </c>
      <c r="E667" s="235" t="s">
        <v>44</v>
      </c>
      <c r="F667" s="236" t="s">
        <v>6567</v>
      </c>
      <c r="G667" s="234"/>
      <c r="H667" s="237">
        <v>4</v>
      </c>
      <c r="I667" s="238"/>
      <c r="J667" s="234"/>
      <c r="K667" s="234"/>
      <c r="L667" s="239"/>
      <c r="M667" s="240"/>
      <c r="N667" s="241"/>
      <c r="O667" s="241"/>
      <c r="P667" s="241"/>
      <c r="Q667" s="241"/>
      <c r="R667" s="241"/>
      <c r="S667" s="241"/>
      <c r="T667" s="242"/>
      <c r="AT667" s="243" t="s">
        <v>272</v>
      </c>
      <c r="AU667" s="243" t="s">
        <v>91</v>
      </c>
      <c r="AV667" s="15" t="s">
        <v>91</v>
      </c>
      <c r="AW667" s="15" t="s">
        <v>38</v>
      </c>
      <c r="AX667" s="15" t="s">
        <v>82</v>
      </c>
      <c r="AY667" s="243" t="s">
        <v>262</v>
      </c>
    </row>
    <row r="668" spans="1:65" s="16" customFormat="1" ht="10">
      <c r="B668" s="244"/>
      <c r="C668" s="245"/>
      <c r="D668" s="208" t="s">
        <v>272</v>
      </c>
      <c r="E668" s="246" t="s">
        <v>44</v>
      </c>
      <c r="F668" s="247" t="s">
        <v>291</v>
      </c>
      <c r="G668" s="245"/>
      <c r="H668" s="248">
        <v>6</v>
      </c>
      <c r="I668" s="249"/>
      <c r="J668" s="245"/>
      <c r="K668" s="245"/>
      <c r="L668" s="250"/>
      <c r="M668" s="251"/>
      <c r="N668" s="252"/>
      <c r="O668" s="252"/>
      <c r="P668" s="252"/>
      <c r="Q668" s="252"/>
      <c r="R668" s="252"/>
      <c r="S668" s="252"/>
      <c r="T668" s="253"/>
      <c r="AT668" s="254" t="s">
        <v>272</v>
      </c>
      <c r="AU668" s="254" t="s">
        <v>91</v>
      </c>
      <c r="AV668" s="16" t="s">
        <v>104</v>
      </c>
      <c r="AW668" s="16" t="s">
        <v>38</v>
      </c>
      <c r="AX668" s="16" t="s">
        <v>89</v>
      </c>
      <c r="AY668" s="254" t="s">
        <v>262</v>
      </c>
    </row>
    <row r="669" spans="1:65" s="2" customFormat="1" ht="16.5" customHeight="1">
      <c r="A669" s="37"/>
      <c r="B669" s="38"/>
      <c r="C669" s="195" t="s">
        <v>1616</v>
      </c>
      <c r="D669" s="195" t="s">
        <v>264</v>
      </c>
      <c r="E669" s="196" t="s">
        <v>6592</v>
      </c>
      <c r="F669" s="197" t="s">
        <v>6593</v>
      </c>
      <c r="G669" s="198" t="s">
        <v>518</v>
      </c>
      <c r="H669" s="199">
        <v>5</v>
      </c>
      <c r="I669" s="200"/>
      <c r="J669" s="201">
        <f>ROUND(I669*H669,2)</f>
        <v>0</v>
      </c>
      <c r="K669" s="197" t="s">
        <v>44</v>
      </c>
      <c r="L669" s="42"/>
      <c r="M669" s="202" t="s">
        <v>44</v>
      </c>
      <c r="N669" s="203" t="s">
        <v>53</v>
      </c>
      <c r="O669" s="67"/>
      <c r="P669" s="204">
        <f>O669*H669</f>
        <v>0</v>
      </c>
      <c r="Q669" s="204">
        <v>0</v>
      </c>
      <c r="R669" s="204">
        <f>Q669*H669</f>
        <v>0</v>
      </c>
      <c r="S669" s="204">
        <v>0</v>
      </c>
      <c r="T669" s="205">
        <f>S669*H669</f>
        <v>0</v>
      </c>
      <c r="U669" s="37"/>
      <c r="V669" s="37"/>
      <c r="W669" s="37"/>
      <c r="X669" s="37"/>
      <c r="Y669" s="37"/>
      <c r="Z669" s="37"/>
      <c r="AA669" s="37"/>
      <c r="AB669" s="37"/>
      <c r="AC669" s="37"/>
      <c r="AD669" s="37"/>
      <c r="AE669" s="37"/>
      <c r="AR669" s="206" t="s">
        <v>442</v>
      </c>
      <c r="AT669" s="206" t="s">
        <v>264</v>
      </c>
      <c r="AU669" s="206" t="s">
        <v>91</v>
      </c>
      <c r="AY669" s="19" t="s">
        <v>262</v>
      </c>
      <c r="BE669" s="207">
        <f>IF(N669="základní",J669,0)</f>
        <v>0</v>
      </c>
      <c r="BF669" s="207">
        <f>IF(N669="snížená",J669,0)</f>
        <v>0</v>
      </c>
      <c r="BG669" s="207">
        <f>IF(N669="zákl. přenesená",J669,0)</f>
        <v>0</v>
      </c>
      <c r="BH669" s="207">
        <f>IF(N669="sníž. přenesená",J669,0)</f>
        <v>0</v>
      </c>
      <c r="BI669" s="207">
        <f>IF(N669="nulová",J669,0)</f>
        <v>0</v>
      </c>
      <c r="BJ669" s="19" t="s">
        <v>89</v>
      </c>
      <c r="BK669" s="207">
        <f>ROUND(I669*H669,2)</f>
        <v>0</v>
      </c>
      <c r="BL669" s="19" t="s">
        <v>442</v>
      </c>
      <c r="BM669" s="206" t="s">
        <v>2526</v>
      </c>
    </row>
    <row r="670" spans="1:65" s="15" customFormat="1" ht="10">
      <c r="B670" s="233"/>
      <c r="C670" s="234"/>
      <c r="D670" s="208" t="s">
        <v>272</v>
      </c>
      <c r="E670" s="235" t="s">
        <v>44</v>
      </c>
      <c r="F670" s="236" t="s">
        <v>6594</v>
      </c>
      <c r="G670" s="234"/>
      <c r="H670" s="237">
        <v>5</v>
      </c>
      <c r="I670" s="238"/>
      <c r="J670" s="234"/>
      <c r="K670" s="234"/>
      <c r="L670" s="239"/>
      <c r="M670" s="240"/>
      <c r="N670" s="241"/>
      <c r="O670" s="241"/>
      <c r="P670" s="241"/>
      <c r="Q670" s="241"/>
      <c r="R670" s="241"/>
      <c r="S670" s="241"/>
      <c r="T670" s="242"/>
      <c r="AT670" s="243" t="s">
        <v>272</v>
      </c>
      <c r="AU670" s="243" t="s">
        <v>91</v>
      </c>
      <c r="AV670" s="15" t="s">
        <v>91</v>
      </c>
      <c r="AW670" s="15" t="s">
        <v>38</v>
      </c>
      <c r="AX670" s="15" t="s">
        <v>82</v>
      </c>
      <c r="AY670" s="243" t="s">
        <v>262</v>
      </c>
    </row>
    <row r="671" spans="1:65" s="16" customFormat="1" ht="10">
      <c r="B671" s="244"/>
      <c r="C671" s="245"/>
      <c r="D671" s="208" t="s">
        <v>272</v>
      </c>
      <c r="E671" s="246" t="s">
        <v>44</v>
      </c>
      <c r="F671" s="247" t="s">
        <v>291</v>
      </c>
      <c r="G671" s="245"/>
      <c r="H671" s="248">
        <v>5</v>
      </c>
      <c r="I671" s="249"/>
      <c r="J671" s="245"/>
      <c r="K671" s="245"/>
      <c r="L671" s="250"/>
      <c r="M671" s="251"/>
      <c r="N671" s="252"/>
      <c r="O671" s="252"/>
      <c r="P671" s="252"/>
      <c r="Q671" s="252"/>
      <c r="R671" s="252"/>
      <c r="S671" s="252"/>
      <c r="T671" s="253"/>
      <c r="AT671" s="254" t="s">
        <v>272</v>
      </c>
      <c r="AU671" s="254" t="s">
        <v>91</v>
      </c>
      <c r="AV671" s="16" t="s">
        <v>104</v>
      </c>
      <c r="AW671" s="16" t="s">
        <v>38</v>
      </c>
      <c r="AX671" s="16" t="s">
        <v>89</v>
      </c>
      <c r="AY671" s="254" t="s">
        <v>262</v>
      </c>
    </row>
    <row r="672" spans="1:65" s="2" customFormat="1" ht="16.5" customHeight="1">
      <c r="A672" s="37"/>
      <c r="B672" s="38"/>
      <c r="C672" s="195" t="s">
        <v>1620</v>
      </c>
      <c r="D672" s="195" t="s">
        <v>264</v>
      </c>
      <c r="E672" s="196" t="s">
        <v>6595</v>
      </c>
      <c r="F672" s="197" t="s">
        <v>6596</v>
      </c>
      <c r="G672" s="198" t="s">
        <v>518</v>
      </c>
      <c r="H672" s="199">
        <v>4</v>
      </c>
      <c r="I672" s="200"/>
      <c r="J672" s="201">
        <f>ROUND(I672*H672,2)</f>
        <v>0</v>
      </c>
      <c r="K672" s="197" t="s">
        <v>44</v>
      </c>
      <c r="L672" s="42"/>
      <c r="M672" s="202" t="s">
        <v>44</v>
      </c>
      <c r="N672" s="203" t="s">
        <v>53</v>
      </c>
      <c r="O672" s="67"/>
      <c r="P672" s="204">
        <f>O672*H672</f>
        <v>0</v>
      </c>
      <c r="Q672" s="204">
        <v>0</v>
      </c>
      <c r="R672" s="204">
        <f>Q672*H672</f>
        <v>0</v>
      </c>
      <c r="S672" s="204">
        <v>0</v>
      </c>
      <c r="T672" s="205">
        <f>S672*H672</f>
        <v>0</v>
      </c>
      <c r="U672" s="37"/>
      <c r="V672" s="37"/>
      <c r="W672" s="37"/>
      <c r="X672" s="37"/>
      <c r="Y672" s="37"/>
      <c r="Z672" s="37"/>
      <c r="AA672" s="37"/>
      <c r="AB672" s="37"/>
      <c r="AC672" s="37"/>
      <c r="AD672" s="37"/>
      <c r="AE672" s="37"/>
      <c r="AR672" s="206" t="s">
        <v>442</v>
      </c>
      <c r="AT672" s="206" t="s">
        <v>264</v>
      </c>
      <c r="AU672" s="206" t="s">
        <v>91</v>
      </c>
      <c r="AY672" s="19" t="s">
        <v>262</v>
      </c>
      <c r="BE672" s="207">
        <f>IF(N672="základní",J672,0)</f>
        <v>0</v>
      </c>
      <c r="BF672" s="207">
        <f>IF(N672="snížená",J672,0)</f>
        <v>0</v>
      </c>
      <c r="BG672" s="207">
        <f>IF(N672="zákl. přenesená",J672,0)</f>
        <v>0</v>
      </c>
      <c r="BH672" s="207">
        <f>IF(N672="sníž. přenesená",J672,0)</f>
        <v>0</v>
      </c>
      <c r="BI672" s="207">
        <f>IF(N672="nulová",J672,0)</f>
        <v>0</v>
      </c>
      <c r="BJ672" s="19" t="s">
        <v>89</v>
      </c>
      <c r="BK672" s="207">
        <f>ROUND(I672*H672,2)</f>
        <v>0</v>
      </c>
      <c r="BL672" s="19" t="s">
        <v>442</v>
      </c>
      <c r="BM672" s="206" t="s">
        <v>2542</v>
      </c>
    </row>
    <row r="673" spans="1:65" s="15" customFormat="1" ht="10">
      <c r="B673" s="233"/>
      <c r="C673" s="234"/>
      <c r="D673" s="208" t="s">
        <v>272</v>
      </c>
      <c r="E673" s="235" t="s">
        <v>44</v>
      </c>
      <c r="F673" s="236" t="s">
        <v>6568</v>
      </c>
      <c r="G673" s="234"/>
      <c r="H673" s="237">
        <v>4</v>
      </c>
      <c r="I673" s="238"/>
      <c r="J673" s="234"/>
      <c r="K673" s="234"/>
      <c r="L673" s="239"/>
      <c r="M673" s="240"/>
      <c r="N673" s="241"/>
      <c r="O673" s="241"/>
      <c r="P673" s="241"/>
      <c r="Q673" s="241"/>
      <c r="R673" s="241"/>
      <c r="S673" s="241"/>
      <c r="T673" s="242"/>
      <c r="AT673" s="243" t="s">
        <v>272</v>
      </c>
      <c r="AU673" s="243" t="s">
        <v>91</v>
      </c>
      <c r="AV673" s="15" t="s">
        <v>91</v>
      </c>
      <c r="AW673" s="15" t="s">
        <v>38</v>
      </c>
      <c r="AX673" s="15" t="s">
        <v>82</v>
      </c>
      <c r="AY673" s="243" t="s">
        <v>262</v>
      </c>
    </row>
    <row r="674" spans="1:65" s="16" customFormat="1" ht="10">
      <c r="B674" s="244"/>
      <c r="C674" s="245"/>
      <c r="D674" s="208" t="s">
        <v>272</v>
      </c>
      <c r="E674" s="246" t="s">
        <v>44</v>
      </c>
      <c r="F674" s="247" t="s">
        <v>291</v>
      </c>
      <c r="G674" s="245"/>
      <c r="H674" s="248">
        <v>4</v>
      </c>
      <c r="I674" s="249"/>
      <c r="J674" s="245"/>
      <c r="K674" s="245"/>
      <c r="L674" s="250"/>
      <c r="M674" s="251"/>
      <c r="N674" s="252"/>
      <c r="O674" s="252"/>
      <c r="P674" s="252"/>
      <c r="Q674" s="252"/>
      <c r="R674" s="252"/>
      <c r="S674" s="252"/>
      <c r="T674" s="253"/>
      <c r="AT674" s="254" t="s">
        <v>272</v>
      </c>
      <c r="AU674" s="254" t="s">
        <v>91</v>
      </c>
      <c r="AV674" s="16" t="s">
        <v>104</v>
      </c>
      <c r="AW674" s="16" t="s">
        <v>38</v>
      </c>
      <c r="AX674" s="16" t="s">
        <v>89</v>
      </c>
      <c r="AY674" s="254" t="s">
        <v>262</v>
      </c>
    </row>
    <row r="675" spans="1:65" s="2" customFormat="1" ht="16.5" customHeight="1">
      <c r="A675" s="37"/>
      <c r="B675" s="38"/>
      <c r="C675" s="195" t="s">
        <v>1626</v>
      </c>
      <c r="D675" s="195" t="s">
        <v>264</v>
      </c>
      <c r="E675" s="196" t="s">
        <v>6597</v>
      </c>
      <c r="F675" s="197" t="s">
        <v>6598</v>
      </c>
      <c r="G675" s="198" t="s">
        <v>518</v>
      </c>
      <c r="H675" s="199">
        <v>4</v>
      </c>
      <c r="I675" s="200"/>
      <c r="J675" s="201">
        <f>ROUND(I675*H675,2)</f>
        <v>0</v>
      </c>
      <c r="K675" s="197" t="s">
        <v>44</v>
      </c>
      <c r="L675" s="42"/>
      <c r="M675" s="202" t="s">
        <v>44</v>
      </c>
      <c r="N675" s="203" t="s">
        <v>53</v>
      </c>
      <c r="O675" s="67"/>
      <c r="P675" s="204">
        <f>O675*H675</f>
        <v>0</v>
      </c>
      <c r="Q675" s="204">
        <v>0</v>
      </c>
      <c r="R675" s="204">
        <f>Q675*H675</f>
        <v>0</v>
      </c>
      <c r="S675" s="204">
        <v>0</v>
      </c>
      <c r="T675" s="205">
        <f>S675*H675</f>
        <v>0</v>
      </c>
      <c r="U675" s="37"/>
      <c r="V675" s="37"/>
      <c r="W675" s="37"/>
      <c r="X675" s="37"/>
      <c r="Y675" s="37"/>
      <c r="Z675" s="37"/>
      <c r="AA675" s="37"/>
      <c r="AB675" s="37"/>
      <c r="AC675" s="37"/>
      <c r="AD675" s="37"/>
      <c r="AE675" s="37"/>
      <c r="AR675" s="206" t="s">
        <v>442</v>
      </c>
      <c r="AT675" s="206" t="s">
        <v>264</v>
      </c>
      <c r="AU675" s="206" t="s">
        <v>91</v>
      </c>
      <c r="AY675" s="19" t="s">
        <v>262</v>
      </c>
      <c r="BE675" s="207">
        <f>IF(N675="základní",J675,0)</f>
        <v>0</v>
      </c>
      <c r="BF675" s="207">
        <f>IF(N675="snížená",J675,0)</f>
        <v>0</v>
      </c>
      <c r="BG675" s="207">
        <f>IF(N675="zákl. přenesená",J675,0)</f>
        <v>0</v>
      </c>
      <c r="BH675" s="207">
        <f>IF(N675="sníž. přenesená",J675,0)</f>
        <v>0</v>
      </c>
      <c r="BI675" s="207">
        <f>IF(N675="nulová",J675,0)</f>
        <v>0</v>
      </c>
      <c r="BJ675" s="19" t="s">
        <v>89</v>
      </c>
      <c r="BK675" s="207">
        <f>ROUND(I675*H675,2)</f>
        <v>0</v>
      </c>
      <c r="BL675" s="19" t="s">
        <v>442</v>
      </c>
      <c r="BM675" s="206" t="s">
        <v>2570</v>
      </c>
    </row>
    <row r="676" spans="1:65" s="15" customFormat="1" ht="10">
      <c r="B676" s="233"/>
      <c r="C676" s="234"/>
      <c r="D676" s="208" t="s">
        <v>272</v>
      </c>
      <c r="E676" s="235" t="s">
        <v>44</v>
      </c>
      <c r="F676" s="236" t="s">
        <v>6560</v>
      </c>
      <c r="G676" s="234"/>
      <c r="H676" s="237">
        <v>4</v>
      </c>
      <c r="I676" s="238"/>
      <c r="J676" s="234"/>
      <c r="K676" s="234"/>
      <c r="L676" s="239"/>
      <c r="M676" s="240"/>
      <c r="N676" s="241"/>
      <c r="O676" s="241"/>
      <c r="P676" s="241"/>
      <c r="Q676" s="241"/>
      <c r="R676" s="241"/>
      <c r="S676" s="241"/>
      <c r="T676" s="242"/>
      <c r="AT676" s="243" t="s">
        <v>272</v>
      </c>
      <c r="AU676" s="243" t="s">
        <v>91</v>
      </c>
      <c r="AV676" s="15" t="s">
        <v>91</v>
      </c>
      <c r="AW676" s="15" t="s">
        <v>38</v>
      </c>
      <c r="AX676" s="15" t="s">
        <v>82</v>
      </c>
      <c r="AY676" s="243" t="s">
        <v>262</v>
      </c>
    </row>
    <row r="677" spans="1:65" s="16" customFormat="1" ht="10">
      <c r="B677" s="244"/>
      <c r="C677" s="245"/>
      <c r="D677" s="208" t="s">
        <v>272</v>
      </c>
      <c r="E677" s="246" t="s">
        <v>44</v>
      </c>
      <c r="F677" s="247" t="s">
        <v>291</v>
      </c>
      <c r="G677" s="245"/>
      <c r="H677" s="248">
        <v>4</v>
      </c>
      <c r="I677" s="249"/>
      <c r="J677" s="245"/>
      <c r="K677" s="245"/>
      <c r="L677" s="250"/>
      <c r="M677" s="251"/>
      <c r="N677" s="252"/>
      <c r="O677" s="252"/>
      <c r="P677" s="252"/>
      <c r="Q677" s="252"/>
      <c r="R677" s="252"/>
      <c r="S677" s="252"/>
      <c r="T677" s="253"/>
      <c r="AT677" s="254" t="s">
        <v>272</v>
      </c>
      <c r="AU677" s="254" t="s">
        <v>91</v>
      </c>
      <c r="AV677" s="16" t="s">
        <v>104</v>
      </c>
      <c r="AW677" s="16" t="s">
        <v>38</v>
      </c>
      <c r="AX677" s="16" t="s">
        <v>89</v>
      </c>
      <c r="AY677" s="254" t="s">
        <v>262</v>
      </c>
    </row>
    <row r="678" spans="1:65" s="2" customFormat="1" ht="16.5" customHeight="1">
      <c r="A678" s="37"/>
      <c r="B678" s="38"/>
      <c r="C678" s="195" t="s">
        <v>1633</v>
      </c>
      <c r="D678" s="195" t="s">
        <v>264</v>
      </c>
      <c r="E678" s="196" t="s">
        <v>6599</v>
      </c>
      <c r="F678" s="197" t="s">
        <v>6600</v>
      </c>
      <c r="G678" s="198" t="s">
        <v>3242</v>
      </c>
      <c r="H678" s="199">
        <v>5</v>
      </c>
      <c r="I678" s="200"/>
      <c r="J678" s="201">
        <f>ROUND(I678*H678,2)</f>
        <v>0</v>
      </c>
      <c r="K678" s="197" t="s">
        <v>268</v>
      </c>
      <c r="L678" s="42"/>
      <c r="M678" s="202" t="s">
        <v>44</v>
      </c>
      <c r="N678" s="203" t="s">
        <v>53</v>
      </c>
      <c r="O678" s="67"/>
      <c r="P678" s="204">
        <f>O678*H678</f>
        <v>0</v>
      </c>
      <c r="Q678" s="204">
        <v>2.9196048499999998E-2</v>
      </c>
      <c r="R678" s="204">
        <f>Q678*H678</f>
        <v>0.1459802425</v>
      </c>
      <c r="S678" s="204">
        <v>0</v>
      </c>
      <c r="T678" s="205">
        <f>S678*H678</f>
        <v>0</v>
      </c>
      <c r="U678" s="37"/>
      <c r="V678" s="37"/>
      <c r="W678" s="37"/>
      <c r="X678" s="37"/>
      <c r="Y678" s="37"/>
      <c r="Z678" s="37"/>
      <c r="AA678" s="37"/>
      <c r="AB678" s="37"/>
      <c r="AC678" s="37"/>
      <c r="AD678" s="37"/>
      <c r="AE678" s="37"/>
      <c r="AR678" s="206" t="s">
        <v>442</v>
      </c>
      <c r="AT678" s="206" t="s">
        <v>264</v>
      </c>
      <c r="AU678" s="206" t="s">
        <v>91</v>
      </c>
      <c r="AY678" s="19" t="s">
        <v>262</v>
      </c>
      <c r="BE678" s="207">
        <f>IF(N678="základní",J678,0)</f>
        <v>0</v>
      </c>
      <c r="BF678" s="207">
        <f>IF(N678="snížená",J678,0)</f>
        <v>0</v>
      </c>
      <c r="BG678" s="207">
        <f>IF(N678="zákl. přenesená",J678,0)</f>
        <v>0</v>
      </c>
      <c r="BH678" s="207">
        <f>IF(N678="sníž. přenesená",J678,0)</f>
        <v>0</v>
      </c>
      <c r="BI678" s="207">
        <f>IF(N678="nulová",J678,0)</f>
        <v>0</v>
      </c>
      <c r="BJ678" s="19" t="s">
        <v>89</v>
      </c>
      <c r="BK678" s="207">
        <f>ROUND(I678*H678,2)</f>
        <v>0</v>
      </c>
      <c r="BL678" s="19" t="s">
        <v>442</v>
      </c>
      <c r="BM678" s="206" t="s">
        <v>2578</v>
      </c>
    </row>
    <row r="679" spans="1:65" s="15" customFormat="1" ht="10">
      <c r="B679" s="233"/>
      <c r="C679" s="234"/>
      <c r="D679" s="208" t="s">
        <v>272</v>
      </c>
      <c r="E679" s="235" t="s">
        <v>44</v>
      </c>
      <c r="F679" s="236" t="s">
        <v>6601</v>
      </c>
      <c r="G679" s="234"/>
      <c r="H679" s="237">
        <v>5</v>
      </c>
      <c r="I679" s="238"/>
      <c r="J679" s="234"/>
      <c r="K679" s="234"/>
      <c r="L679" s="239"/>
      <c r="M679" s="240"/>
      <c r="N679" s="241"/>
      <c r="O679" s="241"/>
      <c r="P679" s="241"/>
      <c r="Q679" s="241"/>
      <c r="R679" s="241"/>
      <c r="S679" s="241"/>
      <c r="T679" s="242"/>
      <c r="AT679" s="243" t="s">
        <v>272</v>
      </c>
      <c r="AU679" s="243" t="s">
        <v>91</v>
      </c>
      <c r="AV679" s="15" t="s">
        <v>91</v>
      </c>
      <c r="AW679" s="15" t="s">
        <v>38</v>
      </c>
      <c r="AX679" s="15" t="s">
        <v>82</v>
      </c>
      <c r="AY679" s="243" t="s">
        <v>262</v>
      </c>
    </row>
    <row r="680" spans="1:65" s="16" customFormat="1" ht="10">
      <c r="B680" s="244"/>
      <c r="C680" s="245"/>
      <c r="D680" s="208" t="s">
        <v>272</v>
      </c>
      <c r="E680" s="246" t="s">
        <v>44</v>
      </c>
      <c r="F680" s="247" t="s">
        <v>291</v>
      </c>
      <c r="G680" s="245"/>
      <c r="H680" s="248">
        <v>5</v>
      </c>
      <c r="I680" s="249"/>
      <c r="J680" s="245"/>
      <c r="K680" s="245"/>
      <c r="L680" s="250"/>
      <c r="M680" s="251"/>
      <c r="N680" s="252"/>
      <c r="O680" s="252"/>
      <c r="P680" s="252"/>
      <c r="Q680" s="252"/>
      <c r="R680" s="252"/>
      <c r="S680" s="252"/>
      <c r="T680" s="253"/>
      <c r="AT680" s="254" t="s">
        <v>272</v>
      </c>
      <c r="AU680" s="254" t="s">
        <v>91</v>
      </c>
      <c r="AV680" s="16" t="s">
        <v>104</v>
      </c>
      <c r="AW680" s="16" t="s">
        <v>38</v>
      </c>
      <c r="AX680" s="16" t="s">
        <v>89</v>
      </c>
      <c r="AY680" s="254" t="s">
        <v>262</v>
      </c>
    </row>
    <row r="681" spans="1:65" s="2" customFormat="1" ht="16.5" customHeight="1">
      <c r="A681" s="37"/>
      <c r="B681" s="38"/>
      <c r="C681" s="195" t="s">
        <v>1639</v>
      </c>
      <c r="D681" s="195" t="s">
        <v>264</v>
      </c>
      <c r="E681" s="196" t="s">
        <v>6602</v>
      </c>
      <c r="F681" s="197" t="s">
        <v>6603</v>
      </c>
      <c r="G681" s="198" t="s">
        <v>518</v>
      </c>
      <c r="H681" s="199">
        <v>1</v>
      </c>
      <c r="I681" s="200"/>
      <c r="J681" s="201">
        <f>ROUND(I681*H681,2)</f>
        <v>0</v>
      </c>
      <c r="K681" s="197" t="s">
        <v>268</v>
      </c>
      <c r="L681" s="42"/>
      <c r="M681" s="202" t="s">
        <v>44</v>
      </c>
      <c r="N681" s="203" t="s">
        <v>53</v>
      </c>
      <c r="O681" s="67"/>
      <c r="P681" s="204">
        <f>O681*H681</f>
        <v>0</v>
      </c>
      <c r="Q681" s="204">
        <v>0</v>
      </c>
      <c r="R681" s="204">
        <f>Q681*H681</f>
        <v>0</v>
      </c>
      <c r="S681" s="204">
        <v>0</v>
      </c>
      <c r="T681" s="205">
        <f>S681*H681</f>
        <v>0</v>
      </c>
      <c r="U681" s="37"/>
      <c r="V681" s="37"/>
      <c r="W681" s="37"/>
      <c r="X681" s="37"/>
      <c r="Y681" s="37"/>
      <c r="Z681" s="37"/>
      <c r="AA681" s="37"/>
      <c r="AB681" s="37"/>
      <c r="AC681" s="37"/>
      <c r="AD681" s="37"/>
      <c r="AE681" s="37"/>
      <c r="AR681" s="206" t="s">
        <v>442</v>
      </c>
      <c r="AT681" s="206" t="s">
        <v>264</v>
      </c>
      <c r="AU681" s="206" t="s">
        <v>91</v>
      </c>
      <c r="AY681" s="19" t="s">
        <v>262</v>
      </c>
      <c r="BE681" s="207">
        <f>IF(N681="základní",J681,0)</f>
        <v>0</v>
      </c>
      <c r="BF681" s="207">
        <f>IF(N681="snížená",J681,0)</f>
        <v>0</v>
      </c>
      <c r="BG681" s="207">
        <f>IF(N681="zákl. přenesená",J681,0)</f>
        <v>0</v>
      </c>
      <c r="BH681" s="207">
        <f>IF(N681="sníž. přenesená",J681,0)</f>
        <v>0</v>
      </c>
      <c r="BI681" s="207">
        <f>IF(N681="nulová",J681,0)</f>
        <v>0</v>
      </c>
      <c r="BJ681" s="19" t="s">
        <v>89</v>
      </c>
      <c r="BK681" s="207">
        <f>ROUND(I681*H681,2)</f>
        <v>0</v>
      </c>
      <c r="BL681" s="19" t="s">
        <v>442</v>
      </c>
      <c r="BM681" s="206" t="s">
        <v>2621</v>
      </c>
    </row>
    <row r="682" spans="1:65" s="2" customFormat="1" ht="27">
      <c r="A682" s="37"/>
      <c r="B682" s="38"/>
      <c r="C682" s="39"/>
      <c r="D682" s="208" t="s">
        <v>270</v>
      </c>
      <c r="E682" s="39"/>
      <c r="F682" s="209" t="s">
        <v>6604</v>
      </c>
      <c r="G682" s="39"/>
      <c r="H682" s="39"/>
      <c r="I682" s="118"/>
      <c r="J682" s="39"/>
      <c r="K682" s="39"/>
      <c r="L682" s="42"/>
      <c r="M682" s="210"/>
      <c r="N682" s="211"/>
      <c r="O682" s="67"/>
      <c r="P682" s="67"/>
      <c r="Q682" s="67"/>
      <c r="R682" s="67"/>
      <c r="S682" s="67"/>
      <c r="T682" s="68"/>
      <c r="U682" s="37"/>
      <c r="V682" s="37"/>
      <c r="W682" s="37"/>
      <c r="X682" s="37"/>
      <c r="Y682" s="37"/>
      <c r="Z682" s="37"/>
      <c r="AA682" s="37"/>
      <c r="AB682" s="37"/>
      <c r="AC682" s="37"/>
      <c r="AD682" s="37"/>
      <c r="AE682" s="37"/>
      <c r="AT682" s="19" t="s">
        <v>270</v>
      </c>
      <c r="AU682" s="19" t="s">
        <v>91</v>
      </c>
    </row>
    <row r="683" spans="1:65" s="15" customFormat="1" ht="10">
      <c r="B683" s="233"/>
      <c r="C683" s="234"/>
      <c r="D683" s="208" t="s">
        <v>272</v>
      </c>
      <c r="E683" s="235" t="s">
        <v>44</v>
      </c>
      <c r="F683" s="236" t="s">
        <v>6605</v>
      </c>
      <c r="G683" s="234"/>
      <c r="H683" s="237">
        <v>1</v>
      </c>
      <c r="I683" s="238"/>
      <c r="J683" s="234"/>
      <c r="K683" s="234"/>
      <c r="L683" s="239"/>
      <c r="M683" s="240"/>
      <c r="N683" s="241"/>
      <c r="O683" s="241"/>
      <c r="P683" s="241"/>
      <c r="Q683" s="241"/>
      <c r="R683" s="241"/>
      <c r="S683" s="241"/>
      <c r="T683" s="242"/>
      <c r="AT683" s="243" t="s">
        <v>272</v>
      </c>
      <c r="AU683" s="243" t="s">
        <v>91</v>
      </c>
      <c r="AV683" s="15" t="s">
        <v>91</v>
      </c>
      <c r="AW683" s="15" t="s">
        <v>38</v>
      </c>
      <c r="AX683" s="15" t="s">
        <v>82</v>
      </c>
      <c r="AY683" s="243" t="s">
        <v>262</v>
      </c>
    </row>
    <row r="684" spans="1:65" s="16" customFormat="1" ht="10">
      <c r="B684" s="244"/>
      <c r="C684" s="245"/>
      <c r="D684" s="208" t="s">
        <v>272</v>
      </c>
      <c r="E684" s="246" t="s">
        <v>44</v>
      </c>
      <c r="F684" s="247" t="s">
        <v>291</v>
      </c>
      <c r="G684" s="245"/>
      <c r="H684" s="248">
        <v>1</v>
      </c>
      <c r="I684" s="249"/>
      <c r="J684" s="245"/>
      <c r="K684" s="245"/>
      <c r="L684" s="250"/>
      <c r="M684" s="251"/>
      <c r="N684" s="252"/>
      <c r="O684" s="252"/>
      <c r="P684" s="252"/>
      <c r="Q684" s="252"/>
      <c r="R684" s="252"/>
      <c r="S684" s="252"/>
      <c r="T684" s="253"/>
      <c r="AT684" s="254" t="s">
        <v>272</v>
      </c>
      <c r="AU684" s="254" t="s">
        <v>91</v>
      </c>
      <c r="AV684" s="16" t="s">
        <v>104</v>
      </c>
      <c r="AW684" s="16" t="s">
        <v>38</v>
      </c>
      <c r="AX684" s="16" t="s">
        <v>89</v>
      </c>
      <c r="AY684" s="254" t="s">
        <v>262</v>
      </c>
    </row>
    <row r="685" spans="1:65" s="2" customFormat="1" ht="21.75" customHeight="1">
      <c r="A685" s="37"/>
      <c r="B685" s="38"/>
      <c r="C685" s="195" t="s">
        <v>1644</v>
      </c>
      <c r="D685" s="195" t="s">
        <v>264</v>
      </c>
      <c r="E685" s="196" t="s">
        <v>6606</v>
      </c>
      <c r="F685" s="197" t="s">
        <v>6607</v>
      </c>
      <c r="G685" s="198" t="s">
        <v>406</v>
      </c>
      <c r="H685" s="199">
        <v>1.66</v>
      </c>
      <c r="I685" s="200"/>
      <c r="J685" s="201">
        <f>ROUND(I685*H685,2)</f>
        <v>0</v>
      </c>
      <c r="K685" s="197" t="s">
        <v>268</v>
      </c>
      <c r="L685" s="42"/>
      <c r="M685" s="202" t="s">
        <v>44</v>
      </c>
      <c r="N685" s="203" t="s">
        <v>53</v>
      </c>
      <c r="O685" s="67"/>
      <c r="P685" s="204">
        <f>O685*H685</f>
        <v>0</v>
      </c>
      <c r="Q685" s="204">
        <v>0</v>
      </c>
      <c r="R685" s="204">
        <f>Q685*H685</f>
        <v>0</v>
      </c>
      <c r="S685" s="204">
        <v>0</v>
      </c>
      <c r="T685" s="205">
        <f>S685*H685</f>
        <v>0</v>
      </c>
      <c r="U685" s="37"/>
      <c r="V685" s="37"/>
      <c r="W685" s="37"/>
      <c r="X685" s="37"/>
      <c r="Y685" s="37"/>
      <c r="Z685" s="37"/>
      <c r="AA685" s="37"/>
      <c r="AB685" s="37"/>
      <c r="AC685" s="37"/>
      <c r="AD685" s="37"/>
      <c r="AE685" s="37"/>
      <c r="AR685" s="206" t="s">
        <v>442</v>
      </c>
      <c r="AT685" s="206" t="s">
        <v>264</v>
      </c>
      <c r="AU685" s="206" t="s">
        <v>91</v>
      </c>
      <c r="AY685" s="19" t="s">
        <v>262</v>
      </c>
      <c r="BE685" s="207">
        <f>IF(N685="základní",J685,0)</f>
        <v>0</v>
      </c>
      <c r="BF685" s="207">
        <f>IF(N685="snížená",J685,0)</f>
        <v>0</v>
      </c>
      <c r="BG685" s="207">
        <f>IF(N685="zákl. přenesená",J685,0)</f>
        <v>0</v>
      </c>
      <c r="BH685" s="207">
        <f>IF(N685="sníž. přenesená",J685,0)</f>
        <v>0</v>
      </c>
      <c r="BI685" s="207">
        <f>IF(N685="nulová",J685,0)</f>
        <v>0</v>
      </c>
      <c r="BJ685" s="19" t="s">
        <v>89</v>
      </c>
      <c r="BK685" s="207">
        <f>ROUND(I685*H685,2)</f>
        <v>0</v>
      </c>
      <c r="BL685" s="19" t="s">
        <v>442</v>
      </c>
      <c r="BM685" s="206" t="s">
        <v>2629</v>
      </c>
    </row>
    <row r="686" spans="1:65" s="2" customFormat="1" ht="72">
      <c r="A686" s="37"/>
      <c r="B686" s="38"/>
      <c r="C686" s="39"/>
      <c r="D686" s="208" t="s">
        <v>270</v>
      </c>
      <c r="E686" s="39"/>
      <c r="F686" s="209" t="s">
        <v>1813</v>
      </c>
      <c r="G686" s="39"/>
      <c r="H686" s="39"/>
      <c r="I686" s="118"/>
      <c r="J686" s="39"/>
      <c r="K686" s="39"/>
      <c r="L686" s="42"/>
      <c r="M686" s="210"/>
      <c r="N686" s="211"/>
      <c r="O686" s="67"/>
      <c r="P686" s="67"/>
      <c r="Q686" s="67"/>
      <c r="R686" s="67"/>
      <c r="S686" s="67"/>
      <c r="T686" s="68"/>
      <c r="U686" s="37"/>
      <c r="V686" s="37"/>
      <c r="W686" s="37"/>
      <c r="X686" s="37"/>
      <c r="Y686" s="37"/>
      <c r="Z686" s="37"/>
      <c r="AA686" s="37"/>
      <c r="AB686" s="37"/>
      <c r="AC686" s="37"/>
      <c r="AD686" s="37"/>
      <c r="AE686" s="37"/>
      <c r="AT686" s="19" t="s">
        <v>270</v>
      </c>
      <c r="AU686" s="19" t="s">
        <v>91</v>
      </c>
    </row>
    <row r="687" spans="1:65" s="12" customFormat="1" ht="22.75" customHeight="1">
      <c r="B687" s="179"/>
      <c r="C687" s="180"/>
      <c r="D687" s="181" t="s">
        <v>81</v>
      </c>
      <c r="E687" s="193" t="s">
        <v>6608</v>
      </c>
      <c r="F687" s="193" t="s">
        <v>6609</v>
      </c>
      <c r="G687" s="180"/>
      <c r="H687" s="180"/>
      <c r="I687" s="183"/>
      <c r="J687" s="194">
        <f>BK687</f>
        <v>0</v>
      </c>
      <c r="K687" s="180"/>
      <c r="L687" s="185"/>
      <c r="M687" s="186"/>
      <c r="N687" s="187"/>
      <c r="O687" s="187"/>
      <c r="P687" s="188">
        <f>SUM(P688:P831)</f>
        <v>0</v>
      </c>
      <c r="Q687" s="187"/>
      <c r="R687" s="188">
        <f>SUM(R688:R831)</f>
        <v>1.2748109950000002</v>
      </c>
      <c r="S687" s="187"/>
      <c r="T687" s="189">
        <f>SUM(T688:T831)</f>
        <v>0</v>
      </c>
      <c r="AR687" s="190" t="s">
        <v>91</v>
      </c>
      <c r="AT687" s="191" t="s">
        <v>81</v>
      </c>
      <c r="AU687" s="191" t="s">
        <v>89</v>
      </c>
      <c r="AY687" s="190" t="s">
        <v>262</v>
      </c>
      <c r="BK687" s="192">
        <f>SUM(BK688:BK831)</f>
        <v>0</v>
      </c>
    </row>
    <row r="688" spans="1:65" s="2" customFormat="1" ht="16.5" customHeight="1">
      <c r="A688" s="37"/>
      <c r="B688" s="38"/>
      <c r="C688" s="195" t="s">
        <v>1650</v>
      </c>
      <c r="D688" s="195" t="s">
        <v>264</v>
      </c>
      <c r="E688" s="196" t="s">
        <v>6610</v>
      </c>
      <c r="F688" s="197" t="s">
        <v>6611</v>
      </c>
      <c r="G688" s="198" t="s">
        <v>518</v>
      </c>
      <c r="H688" s="199">
        <v>25</v>
      </c>
      <c r="I688" s="200"/>
      <c r="J688" s="201">
        <f>ROUND(I688*H688,2)</f>
        <v>0</v>
      </c>
      <c r="K688" s="197" t="s">
        <v>268</v>
      </c>
      <c r="L688" s="42"/>
      <c r="M688" s="202" t="s">
        <v>44</v>
      </c>
      <c r="N688" s="203" t="s">
        <v>53</v>
      </c>
      <c r="O688" s="67"/>
      <c r="P688" s="204">
        <f>O688*H688</f>
        <v>0</v>
      </c>
      <c r="Q688" s="204">
        <v>2.4688363E-3</v>
      </c>
      <c r="R688" s="204">
        <f>Q688*H688</f>
        <v>6.1720907499999998E-2</v>
      </c>
      <c r="S688" s="204">
        <v>0</v>
      </c>
      <c r="T688" s="205">
        <f>S688*H688</f>
        <v>0</v>
      </c>
      <c r="U688" s="37"/>
      <c r="V688" s="37"/>
      <c r="W688" s="37"/>
      <c r="X688" s="37"/>
      <c r="Y688" s="37"/>
      <c r="Z688" s="37"/>
      <c r="AA688" s="37"/>
      <c r="AB688" s="37"/>
      <c r="AC688" s="37"/>
      <c r="AD688" s="37"/>
      <c r="AE688" s="37"/>
      <c r="AR688" s="206" t="s">
        <v>442</v>
      </c>
      <c r="AT688" s="206" t="s">
        <v>264</v>
      </c>
      <c r="AU688" s="206" t="s">
        <v>91</v>
      </c>
      <c r="AY688" s="19" t="s">
        <v>262</v>
      </c>
      <c r="BE688" s="207">
        <f>IF(N688="základní",J688,0)</f>
        <v>0</v>
      </c>
      <c r="BF688" s="207">
        <f>IF(N688="snížená",J688,0)</f>
        <v>0</v>
      </c>
      <c r="BG688" s="207">
        <f>IF(N688="zákl. přenesená",J688,0)</f>
        <v>0</v>
      </c>
      <c r="BH688" s="207">
        <f>IF(N688="sníž. přenesená",J688,0)</f>
        <v>0</v>
      </c>
      <c r="BI688" s="207">
        <f>IF(N688="nulová",J688,0)</f>
        <v>0</v>
      </c>
      <c r="BJ688" s="19" t="s">
        <v>89</v>
      </c>
      <c r="BK688" s="207">
        <f>ROUND(I688*H688,2)</f>
        <v>0</v>
      </c>
      <c r="BL688" s="19" t="s">
        <v>442</v>
      </c>
      <c r="BM688" s="206" t="s">
        <v>2635</v>
      </c>
    </row>
    <row r="689" spans="1:65" s="2" customFormat="1" ht="36">
      <c r="A689" s="37"/>
      <c r="B689" s="38"/>
      <c r="C689" s="39"/>
      <c r="D689" s="208" t="s">
        <v>270</v>
      </c>
      <c r="E689" s="39"/>
      <c r="F689" s="209" t="s">
        <v>6612</v>
      </c>
      <c r="G689" s="39"/>
      <c r="H689" s="39"/>
      <c r="I689" s="118"/>
      <c r="J689" s="39"/>
      <c r="K689" s="39"/>
      <c r="L689" s="42"/>
      <c r="M689" s="210"/>
      <c r="N689" s="211"/>
      <c r="O689" s="67"/>
      <c r="P689" s="67"/>
      <c r="Q689" s="67"/>
      <c r="R689" s="67"/>
      <c r="S689" s="67"/>
      <c r="T689" s="68"/>
      <c r="U689" s="37"/>
      <c r="V689" s="37"/>
      <c r="W689" s="37"/>
      <c r="X689" s="37"/>
      <c r="Y689" s="37"/>
      <c r="Z689" s="37"/>
      <c r="AA689" s="37"/>
      <c r="AB689" s="37"/>
      <c r="AC689" s="37"/>
      <c r="AD689" s="37"/>
      <c r="AE689" s="37"/>
      <c r="AT689" s="19" t="s">
        <v>270</v>
      </c>
      <c r="AU689" s="19" t="s">
        <v>91</v>
      </c>
    </row>
    <row r="690" spans="1:65" s="15" customFormat="1" ht="10">
      <c r="B690" s="233"/>
      <c r="C690" s="234"/>
      <c r="D690" s="208" t="s">
        <v>272</v>
      </c>
      <c r="E690" s="235" t="s">
        <v>44</v>
      </c>
      <c r="F690" s="236" t="s">
        <v>6469</v>
      </c>
      <c r="G690" s="234"/>
      <c r="H690" s="237">
        <v>20</v>
      </c>
      <c r="I690" s="238"/>
      <c r="J690" s="234"/>
      <c r="K690" s="234"/>
      <c r="L690" s="239"/>
      <c r="M690" s="240"/>
      <c r="N690" s="241"/>
      <c r="O690" s="241"/>
      <c r="P690" s="241"/>
      <c r="Q690" s="241"/>
      <c r="R690" s="241"/>
      <c r="S690" s="241"/>
      <c r="T690" s="242"/>
      <c r="AT690" s="243" t="s">
        <v>272</v>
      </c>
      <c r="AU690" s="243" t="s">
        <v>91</v>
      </c>
      <c r="AV690" s="15" t="s">
        <v>91</v>
      </c>
      <c r="AW690" s="15" t="s">
        <v>38</v>
      </c>
      <c r="AX690" s="15" t="s">
        <v>82</v>
      </c>
      <c r="AY690" s="243" t="s">
        <v>262</v>
      </c>
    </row>
    <row r="691" spans="1:65" s="15" customFormat="1" ht="10">
      <c r="B691" s="233"/>
      <c r="C691" s="234"/>
      <c r="D691" s="208" t="s">
        <v>272</v>
      </c>
      <c r="E691" s="235" t="s">
        <v>44</v>
      </c>
      <c r="F691" s="236" t="s">
        <v>6470</v>
      </c>
      <c r="G691" s="234"/>
      <c r="H691" s="237">
        <v>5</v>
      </c>
      <c r="I691" s="238"/>
      <c r="J691" s="234"/>
      <c r="K691" s="234"/>
      <c r="L691" s="239"/>
      <c r="M691" s="240"/>
      <c r="N691" s="241"/>
      <c r="O691" s="241"/>
      <c r="P691" s="241"/>
      <c r="Q691" s="241"/>
      <c r="R691" s="241"/>
      <c r="S691" s="241"/>
      <c r="T691" s="242"/>
      <c r="AT691" s="243" t="s">
        <v>272</v>
      </c>
      <c r="AU691" s="243" t="s">
        <v>91</v>
      </c>
      <c r="AV691" s="15" t="s">
        <v>91</v>
      </c>
      <c r="AW691" s="15" t="s">
        <v>38</v>
      </c>
      <c r="AX691" s="15" t="s">
        <v>82</v>
      </c>
      <c r="AY691" s="243" t="s">
        <v>262</v>
      </c>
    </row>
    <row r="692" spans="1:65" s="16" customFormat="1" ht="10">
      <c r="B692" s="244"/>
      <c r="C692" s="245"/>
      <c r="D692" s="208" t="s">
        <v>272</v>
      </c>
      <c r="E692" s="246" t="s">
        <v>44</v>
      </c>
      <c r="F692" s="247" t="s">
        <v>291</v>
      </c>
      <c r="G692" s="245"/>
      <c r="H692" s="248">
        <v>25</v>
      </c>
      <c r="I692" s="249"/>
      <c r="J692" s="245"/>
      <c r="K692" s="245"/>
      <c r="L692" s="250"/>
      <c r="M692" s="251"/>
      <c r="N692" s="252"/>
      <c r="O692" s="252"/>
      <c r="P692" s="252"/>
      <c r="Q692" s="252"/>
      <c r="R692" s="252"/>
      <c r="S692" s="252"/>
      <c r="T692" s="253"/>
      <c r="AT692" s="254" t="s">
        <v>272</v>
      </c>
      <c r="AU692" s="254" t="s">
        <v>91</v>
      </c>
      <c r="AV692" s="16" t="s">
        <v>104</v>
      </c>
      <c r="AW692" s="16" t="s">
        <v>38</v>
      </c>
      <c r="AX692" s="16" t="s">
        <v>89</v>
      </c>
      <c r="AY692" s="254" t="s">
        <v>262</v>
      </c>
    </row>
    <row r="693" spans="1:65" s="2" customFormat="1" ht="16.5" customHeight="1">
      <c r="A693" s="37"/>
      <c r="B693" s="38"/>
      <c r="C693" s="255" t="s">
        <v>1659</v>
      </c>
      <c r="D693" s="255" t="s">
        <v>633</v>
      </c>
      <c r="E693" s="256" t="s">
        <v>6613</v>
      </c>
      <c r="F693" s="257" t="s">
        <v>6614</v>
      </c>
      <c r="G693" s="258" t="s">
        <v>518</v>
      </c>
      <c r="H693" s="259">
        <v>20</v>
      </c>
      <c r="I693" s="260"/>
      <c r="J693" s="261">
        <f>ROUND(I693*H693,2)</f>
        <v>0</v>
      </c>
      <c r="K693" s="257" t="s">
        <v>268</v>
      </c>
      <c r="L693" s="262"/>
      <c r="M693" s="263" t="s">
        <v>44</v>
      </c>
      <c r="N693" s="264" t="s">
        <v>53</v>
      </c>
      <c r="O693" s="67"/>
      <c r="P693" s="204">
        <f>O693*H693</f>
        <v>0</v>
      </c>
      <c r="Q693" s="204">
        <v>1.4999999999999999E-2</v>
      </c>
      <c r="R693" s="204">
        <f>Q693*H693</f>
        <v>0.3</v>
      </c>
      <c r="S693" s="204">
        <v>0</v>
      </c>
      <c r="T693" s="205">
        <f>S693*H693</f>
        <v>0</v>
      </c>
      <c r="U693" s="37"/>
      <c r="V693" s="37"/>
      <c r="W693" s="37"/>
      <c r="X693" s="37"/>
      <c r="Y693" s="37"/>
      <c r="Z693" s="37"/>
      <c r="AA693" s="37"/>
      <c r="AB693" s="37"/>
      <c r="AC693" s="37"/>
      <c r="AD693" s="37"/>
      <c r="AE693" s="37"/>
      <c r="AR693" s="206" t="s">
        <v>619</v>
      </c>
      <c r="AT693" s="206" t="s">
        <v>633</v>
      </c>
      <c r="AU693" s="206" t="s">
        <v>91</v>
      </c>
      <c r="AY693" s="19" t="s">
        <v>262</v>
      </c>
      <c r="BE693" s="207">
        <f>IF(N693="základní",J693,0)</f>
        <v>0</v>
      </c>
      <c r="BF693" s="207">
        <f>IF(N693="snížená",J693,0)</f>
        <v>0</v>
      </c>
      <c r="BG693" s="207">
        <f>IF(N693="zákl. přenesená",J693,0)</f>
        <v>0</v>
      </c>
      <c r="BH693" s="207">
        <f>IF(N693="sníž. přenesená",J693,0)</f>
        <v>0</v>
      </c>
      <c r="BI693" s="207">
        <f>IF(N693="nulová",J693,0)</f>
        <v>0</v>
      </c>
      <c r="BJ693" s="19" t="s">
        <v>89</v>
      </c>
      <c r="BK693" s="207">
        <f>ROUND(I693*H693,2)</f>
        <v>0</v>
      </c>
      <c r="BL693" s="19" t="s">
        <v>442</v>
      </c>
      <c r="BM693" s="206" t="s">
        <v>2641</v>
      </c>
    </row>
    <row r="694" spans="1:65" s="15" customFormat="1" ht="10">
      <c r="B694" s="233"/>
      <c r="C694" s="234"/>
      <c r="D694" s="208" t="s">
        <v>272</v>
      </c>
      <c r="E694" s="235" t="s">
        <v>44</v>
      </c>
      <c r="F694" s="236" t="s">
        <v>6469</v>
      </c>
      <c r="G694" s="234"/>
      <c r="H694" s="237">
        <v>20</v>
      </c>
      <c r="I694" s="238"/>
      <c r="J694" s="234"/>
      <c r="K694" s="234"/>
      <c r="L694" s="239"/>
      <c r="M694" s="240"/>
      <c r="N694" s="241"/>
      <c r="O694" s="241"/>
      <c r="P694" s="241"/>
      <c r="Q694" s="241"/>
      <c r="R694" s="241"/>
      <c r="S694" s="241"/>
      <c r="T694" s="242"/>
      <c r="AT694" s="243" t="s">
        <v>272</v>
      </c>
      <c r="AU694" s="243" t="s">
        <v>91</v>
      </c>
      <c r="AV694" s="15" t="s">
        <v>91</v>
      </c>
      <c r="AW694" s="15" t="s">
        <v>38</v>
      </c>
      <c r="AX694" s="15" t="s">
        <v>82</v>
      </c>
      <c r="AY694" s="243" t="s">
        <v>262</v>
      </c>
    </row>
    <row r="695" spans="1:65" s="16" customFormat="1" ht="10">
      <c r="B695" s="244"/>
      <c r="C695" s="245"/>
      <c r="D695" s="208" t="s">
        <v>272</v>
      </c>
      <c r="E695" s="246" t="s">
        <v>44</v>
      </c>
      <c r="F695" s="247" t="s">
        <v>291</v>
      </c>
      <c r="G695" s="245"/>
      <c r="H695" s="248">
        <v>20</v>
      </c>
      <c r="I695" s="249"/>
      <c r="J695" s="245"/>
      <c r="K695" s="245"/>
      <c r="L695" s="250"/>
      <c r="M695" s="251"/>
      <c r="N695" s="252"/>
      <c r="O695" s="252"/>
      <c r="P695" s="252"/>
      <c r="Q695" s="252"/>
      <c r="R695" s="252"/>
      <c r="S695" s="252"/>
      <c r="T695" s="253"/>
      <c r="AT695" s="254" t="s">
        <v>272</v>
      </c>
      <c r="AU695" s="254" t="s">
        <v>91</v>
      </c>
      <c r="AV695" s="16" t="s">
        <v>104</v>
      </c>
      <c r="AW695" s="16" t="s">
        <v>38</v>
      </c>
      <c r="AX695" s="16" t="s">
        <v>89</v>
      </c>
      <c r="AY695" s="254" t="s">
        <v>262</v>
      </c>
    </row>
    <row r="696" spans="1:65" s="2" customFormat="1" ht="16.5" customHeight="1">
      <c r="A696" s="37"/>
      <c r="B696" s="38"/>
      <c r="C696" s="255" t="s">
        <v>1664</v>
      </c>
      <c r="D696" s="255" t="s">
        <v>633</v>
      </c>
      <c r="E696" s="256" t="s">
        <v>6615</v>
      </c>
      <c r="F696" s="257" t="s">
        <v>6616</v>
      </c>
      <c r="G696" s="258" t="s">
        <v>518</v>
      </c>
      <c r="H696" s="259">
        <v>5</v>
      </c>
      <c r="I696" s="260"/>
      <c r="J696" s="261">
        <f>ROUND(I696*H696,2)</f>
        <v>0</v>
      </c>
      <c r="K696" s="257" t="s">
        <v>268</v>
      </c>
      <c r="L696" s="262"/>
      <c r="M696" s="263" t="s">
        <v>44</v>
      </c>
      <c r="N696" s="264" t="s">
        <v>53</v>
      </c>
      <c r="O696" s="67"/>
      <c r="P696" s="204">
        <f>O696*H696</f>
        <v>0</v>
      </c>
      <c r="Q696" s="204">
        <v>2.1899999999999999E-2</v>
      </c>
      <c r="R696" s="204">
        <f>Q696*H696</f>
        <v>0.1095</v>
      </c>
      <c r="S696" s="204">
        <v>0</v>
      </c>
      <c r="T696" s="205">
        <f>S696*H696</f>
        <v>0</v>
      </c>
      <c r="U696" s="37"/>
      <c r="V696" s="37"/>
      <c r="W696" s="37"/>
      <c r="X696" s="37"/>
      <c r="Y696" s="37"/>
      <c r="Z696" s="37"/>
      <c r="AA696" s="37"/>
      <c r="AB696" s="37"/>
      <c r="AC696" s="37"/>
      <c r="AD696" s="37"/>
      <c r="AE696" s="37"/>
      <c r="AR696" s="206" t="s">
        <v>619</v>
      </c>
      <c r="AT696" s="206" t="s">
        <v>633</v>
      </c>
      <c r="AU696" s="206" t="s">
        <v>91</v>
      </c>
      <c r="AY696" s="19" t="s">
        <v>262</v>
      </c>
      <c r="BE696" s="207">
        <f>IF(N696="základní",J696,0)</f>
        <v>0</v>
      </c>
      <c r="BF696" s="207">
        <f>IF(N696="snížená",J696,0)</f>
        <v>0</v>
      </c>
      <c r="BG696" s="207">
        <f>IF(N696="zákl. přenesená",J696,0)</f>
        <v>0</v>
      </c>
      <c r="BH696" s="207">
        <f>IF(N696="sníž. přenesená",J696,0)</f>
        <v>0</v>
      </c>
      <c r="BI696" s="207">
        <f>IF(N696="nulová",J696,0)</f>
        <v>0</v>
      </c>
      <c r="BJ696" s="19" t="s">
        <v>89</v>
      </c>
      <c r="BK696" s="207">
        <f>ROUND(I696*H696,2)</f>
        <v>0</v>
      </c>
      <c r="BL696" s="19" t="s">
        <v>442</v>
      </c>
      <c r="BM696" s="206" t="s">
        <v>2647</v>
      </c>
    </row>
    <row r="697" spans="1:65" s="15" customFormat="1" ht="10">
      <c r="B697" s="233"/>
      <c r="C697" s="234"/>
      <c r="D697" s="208" t="s">
        <v>272</v>
      </c>
      <c r="E697" s="235" t="s">
        <v>44</v>
      </c>
      <c r="F697" s="236" t="s">
        <v>6470</v>
      </c>
      <c r="G697" s="234"/>
      <c r="H697" s="237">
        <v>5</v>
      </c>
      <c r="I697" s="238"/>
      <c r="J697" s="234"/>
      <c r="K697" s="234"/>
      <c r="L697" s="239"/>
      <c r="M697" s="240"/>
      <c r="N697" s="241"/>
      <c r="O697" s="241"/>
      <c r="P697" s="241"/>
      <c r="Q697" s="241"/>
      <c r="R697" s="241"/>
      <c r="S697" s="241"/>
      <c r="T697" s="242"/>
      <c r="AT697" s="243" t="s">
        <v>272</v>
      </c>
      <c r="AU697" s="243" t="s">
        <v>91</v>
      </c>
      <c r="AV697" s="15" t="s">
        <v>91</v>
      </c>
      <c r="AW697" s="15" t="s">
        <v>38</v>
      </c>
      <c r="AX697" s="15" t="s">
        <v>82</v>
      </c>
      <c r="AY697" s="243" t="s">
        <v>262</v>
      </c>
    </row>
    <row r="698" spans="1:65" s="16" customFormat="1" ht="10">
      <c r="B698" s="244"/>
      <c r="C698" s="245"/>
      <c r="D698" s="208" t="s">
        <v>272</v>
      </c>
      <c r="E698" s="246" t="s">
        <v>44</v>
      </c>
      <c r="F698" s="247" t="s">
        <v>291</v>
      </c>
      <c r="G698" s="245"/>
      <c r="H698" s="248">
        <v>5</v>
      </c>
      <c r="I698" s="249"/>
      <c r="J698" s="245"/>
      <c r="K698" s="245"/>
      <c r="L698" s="250"/>
      <c r="M698" s="251"/>
      <c r="N698" s="252"/>
      <c r="O698" s="252"/>
      <c r="P698" s="252"/>
      <c r="Q698" s="252"/>
      <c r="R698" s="252"/>
      <c r="S698" s="252"/>
      <c r="T698" s="253"/>
      <c r="AT698" s="254" t="s">
        <v>272</v>
      </c>
      <c r="AU698" s="254" t="s">
        <v>91</v>
      </c>
      <c r="AV698" s="16" t="s">
        <v>104</v>
      </c>
      <c r="AW698" s="16" t="s">
        <v>38</v>
      </c>
      <c r="AX698" s="16" t="s">
        <v>89</v>
      </c>
      <c r="AY698" s="254" t="s">
        <v>262</v>
      </c>
    </row>
    <row r="699" spans="1:65" s="2" customFormat="1" ht="16.5" customHeight="1">
      <c r="A699" s="37"/>
      <c r="B699" s="38"/>
      <c r="C699" s="255" t="s">
        <v>1673</v>
      </c>
      <c r="D699" s="255" t="s">
        <v>633</v>
      </c>
      <c r="E699" s="256" t="s">
        <v>6617</v>
      </c>
      <c r="F699" s="257" t="s">
        <v>6618</v>
      </c>
      <c r="G699" s="258" t="s">
        <v>518</v>
      </c>
      <c r="H699" s="259">
        <v>25</v>
      </c>
      <c r="I699" s="260"/>
      <c r="J699" s="261">
        <f>ROUND(I699*H699,2)</f>
        <v>0</v>
      </c>
      <c r="K699" s="257" t="s">
        <v>268</v>
      </c>
      <c r="L699" s="262"/>
      <c r="M699" s="263" t="s">
        <v>44</v>
      </c>
      <c r="N699" s="264" t="s">
        <v>53</v>
      </c>
      <c r="O699" s="67"/>
      <c r="P699" s="204">
        <f>O699*H699</f>
        <v>0</v>
      </c>
      <c r="Q699" s="204">
        <v>1E-3</v>
      </c>
      <c r="R699" s="204">
        <f>Q699*H699</f>
        <v>2.5000000000000001E-2</v>
      </c>
      <c r="S699" s="204">
        <v>0</v>
      </c>
      <c r="T699" s="205">
        <f>S699*H699</f>
        <v>0</v>
      </c>
      <c r="U699" s="37"/>
      <c r="V699" s="37"/>
      <c r="W699" s="37"/>
      <c r="X699" s="37"/>
      <c r="Y699" s="37"/>
      <c r="Z699" s="37"/>
      <c r="AA699" s="37"/>
      <c r="AB699" s="37"/>
      <c r="AC699" s="37"/>
      <c r="AD699" s="37"/>
      <c r="AE699" s="37"/>
      <c r="AR699" s="206" t="s">
        <v>619</v>
      </c>
      <c r="AT699" s="206" t="s">
        <v>633</v>
      </c>
      <c r="AU699" s="206" t="s">
        <v>91</v>
      </c>
      <c r="AY699" s="19" t="s">
        <v>262</v>
      </c>
      <c r="BE699" s="207">
        <f>IF(N699="základní",J699,0)</f>
        <v>0</v>
      </c>
      <c r="BF699" s="207">
        <f>IF(N699="snížená",J699,0)</f>
        <v>0</v>
      </c>
      <c r="BG699" s="207">
        <f>IF(N699="zákl. přenesená",J699,0)</f>
        <v>0</v>
      </c>
      <c r="BH699" s="207">
        <f>IF(N699="sníž. přenesená",J699,0)</f>
        <v>0</v>
      </c>
      <c r="BI699" s="207">
        <f>IF(N699="nulová",J699,0)</f>
        <v>0</v>
      </c>
      <c r="BJ699" s="19" t="s">
        <v>89</v>
      </c>
      <c r="BK699" s="207">
        <f>ROUND(I699*H699,2)</f>
        <v>0</v>
      </c>
      <c r="BL699" s="19" t="s">
        <v>442</v>
      </c>
      <c r="BM699" s="206" t="s">
        <v>2677</v>
      </c>
    </row>
    <row r="700" spans="1:65" s="15" customFormat="1" ht="10">
      <c r="B700" s="233"/>
      <c r="C700" s="234"/>
      <c r="D700" s="208" t="s">
        <v>272</v>
      </c>
      <c r="E700" s="235" t="s">
        <v>44</v>
      </c>
      <c r="F700" s="236" t="s">
        <v>6469</v>
      </c>
      <c r="G700" s="234"/>
      <c r="H700" s="237">
        <v>20</v>
      </c>
      <c r="I700" s="238"/>
      <c r="J700" s="234"/>
      <c r="K700" s="234"/>
      <c r="L700" s="239"/>
      <c r="M700" s="240"/>
      <c r="N700" s="241"/>
      <c r="O700" s="241"/>
      <c r="P700" s="241"/>
      <c r="Q700" s="241"/>
      <c r="R700" s="241"/>
      <c r="S700" s="241"/>
      <c r="T700" s="242"/>
      <c r="AT700" s="243" t="s">
        <v>272</v>
      </c>
      <c r="AU700" s="243" t="s">
        <v>91</v>
      </c>
      <c r="AV700" s="15" t="s">
        <v>91</v>
      </c>
      <c r="AW700" s="15" t="s">
        <v>38</v>
      </c>
      <c r="AX700" s="15" t="s">
        <v>82</v>
      </c>
      <c r="AY700" s="243" t="s">
        <v>262</v>
      </c>
    </row>
    <row r="701" spans="1:65" s="15" customFormat="1" ht="10">
      <c r="B701" s="233"/>
      <c r="C701" s="234"/>
      <c r="D701" s="208" t="s">
        <v>272</v>
      </c>
      <c r="E701" s="235" t="s">
        <v>44</v>
      </c>
      <c r="F701" s="236" t="s">
        <v>6470</v>
      </c>
      <c r="G701" s="234"/>
      <c r="H701" s="237">
        <v>5</v>
      </c>
      <c r="I701" s="238"/>
      <c r="J701" s="234"/>
      <c r="K701" s="234"/>
      <c r="L701" s="239"/>
      <c r="M701" s="240"/>
      <c r="N701" s="241"/>
      <c r="O701" s="241"/>
      <c r="P701" s="241"/>
      <c r="Q701" s="241"/>
      <c r="R701" s="241"/>
      <c r="S701" s="241"/>
      <c r="T701" s="242"/>
      <c r="AT701" s="243" t="s">
        <v>272</v>
      </c>
      <c r="AU701" s="243" t="s">
        <v>91</v>
      </c>
      <c r="AV701" s="15" t="s">
        <v>91</v>
      </c>
      <c r="AW701" s="15" t="s">
        <v>38</v>
      </c>
      <c r="AX701" s="15" t="s">
        <v>82</v>
      </c>
      <c r="AY701" s="243" t="s">
        <v>262</v>
      </c>
    </row>
    <row r="702" spans="1:65" s="16" customFormat="1" ht="10">
      <c r="B702" s="244"/>
      <c r="C702" s="245"/>
      <c r="D702" s="208" t="s">
        <v>272</v>
      </c>
      <c r="E702" s="246" t="s">
        <v>44</v>
      </c>
      <c r="F702" s="247" t="s">
        <v>291</v>
      </c>
      <c r="G702" s="245"/>
      <c r="H702" s="248">
        <v>25</v>
      </c>
      <c r="I702" s="249"/>
      <c r="J702" s="245"/>
      <c r="K702" s="245"/>
      <c r="L702" s="250"/>
      <c r="M702" s="251"/>
      <c r="N702" s="252"/>
      <c r="O702" s="252"/>
      <c r="P702" s="252"/>
      <c r="Q702" s="252"/>
      <c r="R702" s="252"/>
      <c r="S702" s="252"/>
      <c r="T702" s="253"/>
      <c r="AT702" s="254" t="s">
        <v>272</v>
      </c>
      <c r="AU702" s="254" t="s">
        <v>91</v>
      </c>
      <c r="AV702" s="16" t="s">
        <v>104</v>
      </c>
      <c r="AW702" s="16" t="s">
        <v>38</v>
      </c>
      <c r="AX702" s="16" t="s">
        <v>89</v>
      </c>
      <c r="AY702" s="254" t="s">
        <v>262</v>
      </c>
    </row>
    <row r="703" spans="1:65" s="2" customFormat="1" ht="16.5" customHeight="1">
      <c r="A703" s="37"/>
      <c r="B703" s="38"/>
      <c r="C703" s="255" t="s">
        <v>1681</v>
      </c>
      <c r="D703" s="255" t="s">
        <v>633</v>
      </c>
      <c r="E703" s="256" t="s">
        <v>6619</v>
      </c>
      <c r="F703" s="257" t="s">
        <v>6620</v>
      </c>
      <c r="G703" s="258" t="s">
        <v>518</v>
      </c>
      <c r="H703" s="259">
        <v>25</v>
      </c>
      <c r="I703" s="260"/>
      <c r="J703" s="261">
        <f>ROUND(I703*H703,2)</f>
        <v>0</v>
      </c>
      <c r="K703" s="257" t="s">
        <v>268</v>
      </c>
      <c r="L703" s="262"/>
      <c r="M703" s="263" t="s">
        <v>44</v>
      </c>
      <c r="N703" s="264" t="s">
        <v>53</v>
      </c>
      <c r="O703" s="67"/>
      <c r="P703" s="204">
        <f>O703*H703</f>
        <v>0</v>
      </c>
      <c r="Q703" s="204">
        <v>1.2800000000000001E-3</v>
      </c>
      <c r="R703" s="204">
        <f>Q703*H703</f>
        <v>3.2000000000000001E-2</v>
      </c>
      <c r="S703" s="204">
        <v>0</v>
      </c>
      <c r="T703" s="205">
        <f>S703*H703</f>
        <v>0</v>
      </c>
      <c r="U703" s="37"/>
      <c r="V703" s="37"/>
      <c r="W703" s="37"/>
      <c r="X703" s="37"/>
      <c r="Y703" s="37"/>
      <c r="Z703" s="37"/>
      <c r="AA703" s="37"/>
      <c r="AB703" s="37"/>
      <c r="AC703" s="37"/>
      <c r="AD703" s="37"/>
      <c r="AE703" s="37"/>
      <c r="AR703" s="206" t="s">
        <v>619</v>
      </c>
      <c r="AT703" s="206" t="s">
        <v>633</v>
      </c>
      <c r="AU703" s="206" t="s">
        <v>91</v>
      </c>
      <c r="AY703" s="19" t="s">
        <v>262</v>
      </c>
      <c r="BE703" s="207">
        <f>IF(N703="základní",J703,0)</f>
        <v>0</v>
      </c>
      <c r="BF703" s="207">
        <f>IF(N703="snížená",J703,0)</f>
        <v>0</v>
      </c>
      <c r="BG703" s="207">
        <f>IF(N703="zákl. přenesená",J703,0)</f>
        <v>0</v>
      </c>
      <c r="BH703" s="207">
        <f>IF(N703="sníž. přenesená",J703,0)</f>
        <v>0</v>
      </c>
      <c r="BI703" s="207">
        <f>IF(N703="nulová",J703,0)</f>
        <v>0</v>
      </c>
      <c r="BJ703" s="19" t="s">
        <v>89</v>
      </c>
      <c r="BK703" s="207">
        <f>ROUND(I703*H703,2)</f>
        <v>0</v>
      </c>
      <c r="BL703" s="19" t="s">
        <v>442</v>
      </c>
      <c r="BM703" s="206" t="s">
        <v>2685</v>
      </c>
    </row>
    <row r="704" spans="1:65" s="15" customFormat="1" ht="10">
      <c r="B704" s="233"/>
      <c r="C704" s="234"/>
      <c r="D704" s="208" t="s">
        <v>272</v>
      </c>
      <c r="E704" s="235" t="s">
        <v>44</v>
      </c>
      <c r="F704" s="236" t="s">
        <v>6469</v>
      </c>
      <c r="G704" s="234"/>
      <c r="H704" s="237">
        <v>20</v>
      </c>
      <c r="I704" s="238"/>
      <c r="J704" s="234"/>
      <c r="K704" s="234"/>
      <c r="L704" s="239"/>
      <c r="M704" s="240"/>
      <c r="N704" s="241"/>
      <c r="O704" s="241"/>
      <c r="P704" s="241"/>
      <c r="Q704" s="241"/>
      <c r="R704" s="241"/>
      <c r="S704" s="241"/>
      <c r="T704" s="242"/>
      <c r="AT704" s="243" t="s">
        <v>272</v>
      </c>
      <c r="AU704" s="243" t="s">
        <v>91</v>
      </c>
      <c r="AV704" s="15" t="s">
        <v>91</v>
      </c>
      <c r="AW704" s="15" t="s">
        <v>38</v>
      </c>
      <c r="AX704" s="15" t="s">
        <v>82</v>
      </c>
      <c r="AY704" s="243" t="s">
        <v>262</v>
      </c>
    </row>
    <row r="705" spans="1:65" s="15" customFormat="1" ht="10">
      <c r="B705" s="233"/>
      <c r="C705" s="234"/>
      <c r="D705" s="208" t="s">
        <v>272</v>
      </c>
      <c r="E705" s="235" t="s">
        <v>44</v>
      </c>
      <c r="F705" s="236" t="s">
        <v>6470</v>
      </c>
      <c r="G705" s="234"/>
      <c r="H705" s="237">
        <v>5</v>
      </c>
      <c r="I705" s="238"/>
      <c r="J705" s="234"/>
      <c r="K705" s="234"/>
      <c r="L705" s="239"/>
      <c r="M705" s="240"/>
      <c r="N705" s="241"/>
      <c r="O705" s="241"/>
      <c r="P705" s="241"/>
      <c r="Q705" s="241"/>
      <c r="R705" s="241"/>
      <c r="S705" s="241"/>
      <c r="T705" s="242"/>
      <c r="AT705" s="243" t="s">
        <v>272</v>
      </c>
      <c r="AU705" s="243" t="s">
        <v>91</v>
      </c>
      <c r="AV705" s="15" t="s">
        <v>91</v>
      </c>
      <c r="AW705" s="15" t="s">
        <v>38</v>
      </c>
      <c r="AX705" s="15" t="s">
        <v>82</v>
      </c>
      <c r="AY705" s="243" t="s">
        <v>262</v>
      </c>
    </row>
    <row r="706" spans="1:65" s="16" customFormat="1" ht="10">
      <c r="B706" s="244"/>
      <c r="C706" s="245"/>
      <c r="D706" s="208" t="s">
        <v>272</v>
      </c>
      <c r="E706" s="246" t="s">
        <v>44</v>
      </c>
      <c r="F706" s="247" t="s">
        <v>291</v>
      </c>
      <c r="G706" s="245"/>
      <c r="H706" s="248">
        <v>25</v>
      </c>
      <c r="I706" s="249"/>
      <c r="J706" s="245"/>
      <c r="K706" s="245"/>
      <c r="L706" s="250"/>
      <c r="M706" s="251"/>
      <c r="N706" s="252"/>
      <c r="O706" s="252"/>
      <c r="P706" s="252"/>
      <c r="Q706" s="252"/>
      <c r="R706" s="252"/>
      <c r="S706" s="252"/>
      <c r="T706" s="253"/>
      <c r="AT706" s="254" t="s">
        <v>272</v>
      </c>
      <c r="AU706" s="254" t="s">
        <v>91</v>
      </c>
      <c r="AV706" s="16" t="s">
        <v>104</v>
      </c>
      <c r="AW706" s="16" t="s">
        <v>38</v>
      </c>
      <c r="AX706" s="16" t="s">
        <v>89</v>
      </c>
      <c r="AY706" s="254" t="s">
        <v>262</v>
      </c>
    </row>
    <row r="707" spans="1:65" s="2" customFormat="1" ht="16.5" customHeight="1">
      <c r="A707" s="37"/>
      <c r="B707" s="38"/>
      <c r="C707" s="195" t="s">
        <v>1687</v>
      </c>
      <c r="D707" s="195" t="s">
        <v>264</v>
      </c>
      <c r="E707" s="196" t="s">
        <v>6621</v>
      </c>
      <c r="F707" s="197" t="s">
        <v>6622</v>
      </c>
      <c r="G707" s="198" t="s">
        <v>518</v>
      </c>
      <c r="H707" s="199">
        <v>10</v>
      </c>
      <c r="I707" s="200"/>
      <c r="J707" s="201">
        <f>ROUND(I707*H707,2)</f>
        <v>0</v>
      </c>
      <c r="K707" s="197" t="s">
        <v>268</v>
      </c>
      <c r="L707" s="42"/>
      <c r="M707" s="202" t="s">
        <v>44</v>
      </c>
      <c r="N707" s="203" t="s">
        <v>53</v>
      </c>
      <c r="O707" s="67"/>
      <c r="P707" s="204">
        <f>O707*H707</f>
        <v>0</v>
      </c>
      <c r="Q707" s="204">
        <v>6.3931320000000004E-4</v>
      </c>
      <c r="R707" s="204">
        <f>Q707*H707</f>
        <v>6.3931320000000002E-3</v>
      </c>
      <c r="S707" s="204">
        <v>0</v>
      </c>
      <c r="T707" s="205">
        <f>S707*H707</f>
        <v>0</v>
      </c>
      <c r="U707" s="37"/>
      <c r="V707" s="37"/>
      <c r="W707" s="37"/>
      <c r="X707" s="37"/>
      <c r="Y707" s="37"/>
      <c r="Z707" s="37"/>
      <c r="AA707" s="37"/>
      <c r="AB707" s="37"/>
      <c r="AC707" s="37"/>
      <c r="AD707" s="37"/>
      <c r="AE707" s="37"/>
      <c r="AR707" s="206" t="s">
        <v>442</v>
      </c>
      <c r="AT707" s="206" t="s">
        <v>264</v>
      </c>
      <c r="AU707" s="206" t="s">
        <v>91</v>
      </c>
      <c r="AY707" s="19" t="s">
        <v>262</v>
      </c>
      <c r="BE707" s="207">
        <f>IF(N707="základní",J707,0)</f>
        <v>0</v>
      </c>
      <c r="BF707" s="207">
        <f>IF(N707="snížená",J707,0)</f>
        <v>0</v>
      </c>
      <c r="BG707" s="207">
        <f>IF(N707="zákl. přenesená",J707,0)</f>
        <v>0</v>
      </c>
      <c r="BH707" s="207">
        <f>IF(N707="sníž. přenesená",J707,0)</f>
        <v>0</v>
      </c>
      <c r="BI707" s="207">
        <f>IF(N707="nulová",J707,0)</f>
        <v>0</v>
      </c>
      <c r="BJ707" s="19" t="s">
        <v>89</v>
      </c>
      <c r="BK707" s="207">
        <f>ROUND(I707*H707,2)</f>
        <v>0</v>
      </c>
      <c r="BL707" s="19" t="s">
        <v>442</v>
      </c>
      <c r="BM707" s="206" t="s">
        <v>2691</v>
      </c>
    </row>
    <row r="708" spans="1:65" s="2" customFormat="1" ht="36">
      <c r="A708" s="37"/>
      <c r="B708" s="38"/>
      <c r="C708" s="39"/>
      <c r="D708" s="208" t="s">
        <v>270</v>
      </c>
      <c r="E708" s="39"/>
      <c r="F708" s="209" t="s">
        <v>6623</v>
      </c>
      <c r="G708" s="39"/>
      <c r="H708" s="39"/>
      <c r="I708" s="118"/>
      <c r="J708" s="39"/>
      <c r="K708" s="39"/>
      <c r="L708" s="42"/>
      <c r="M708" s="210"/>
      <c r="N708" s="211"/>
      <c r="O708" s="67"/>
      <c r="P708" s="67"/>
      <c r="Q708" s="67"/>
      <c r="R708" s="67"/>
      <c r="S708" s="67"/>
      <c r="T708" s="68"/>
      <c r="U708" s="37"/>
      <c r="V708" s="37"/>
      <c r="W708" s="37"/>
      <c r="X708" s="37"/>
      <c r="Y708" s="37"/>
      <c r="Z708" s="37"/>
      <c r="AA708" s="37"/>
      <c r="AB708" s="37"/>
      <c r="AC708" s="37"/>
      <c r="AD708" s="37"/>
      <c r="AE708" s="37"/>
      <c r="AT708" s="19" t="s">
        <v>270</v>
      </c>
      <c r="AU708" s="19" t="s">
        <v>91</v>
      </c>
    </row>
    <row r="709" spans="1:65" s="15" customFormat="1" ht="10">
      <c r="B709" s="233"/>
      <c r="C709" s="234"/>
      <c r="D709" s="208" t="s">
        <v>272</v>
      </c>
      <c r="E709" s="235" t="s">
        <v>44</v>
      </c>
      <c r="F709" s="236" t="s">
        <v>6465</v>
      </c>
      <c r="G709" s="234"/>
      <c r="H709" s="237">
        <v>10</v>
      </c>
      <c r="I709" s="238"/>
      <c r="J709" s="234"/>
      <c r="K709" s="234"/>
      <c r="L709" s="239"/>
      <c r="M709" s="240"/>
      <c r="N709" s="241"/>
      <c r="O709" s="241"/>
      <c r="P709" s="241"/>
      <c r="Q709" s="241"/>
      <c r="R709" s="241"/>
      <c r="S709" s="241"/>
      <c r="T709" s="242"/>
      <c r="AT709" s="243" t="s">
        <v>272</v>
      </c>
      <c r="AU709" s="243" t="s">
        <v>91</v>
      </c>
      <c r="AV709" s="15" t="s">
        <v>91</v>
      </c>
      <c r="AW709" s="15" t="s">
        <v>38</v>
      </c>
      <c r="AX709" s="15" t="s">
        <v>82</v>
      </c>
      <c r="AY709" s="243" t="s">
        <v>262</v>
      </c>
    </row>
    <row r="710" spans="1:65" s="16" customFormat="1" ht="10">
      <c r="B710" s="244"/>
      <c r="C710" s="245"/>
      <c r="D710" s="208" t="s">
        <v>272</v>
      </c>
      <c r="E710" s="246" t="s">
        <v>44</v>
      </c>
      <c r="F710" s="247" t="s">
        <v>291</v>
      </c>
      <c r="G710" s="245"/>
      <c r="H710" s="248">
        <v>10</v>
      </c>
      <c r="I710" s="249"/>
      <c r="J710" s="245"/>
      <c r="K710" s="245"/>
      <c r="L710" s="250"/>
      <c r="M710" s="251"/>
      <c r="N710" s="252"/>
      <c r="O710" s="252"/>
      <c r="P710" s="252"/>
      <c r="Q710" s="252"/>
      <c r="R710" s="252"/>
      <c r="S710" s="252"/>
      <c r="T710" s="253"/>
      <c r="AT710" s="254" t="s">
        <v>272</v>
      </c>
      <c r="AU710" s="254" t="s">
        <v>91</v>
      </c>
      <c r="AV710" s="16" t="s">
        <v>104</v>
      </c>
      <c r="AW710" s="16" t="s">
        <v>38</v>
      </c>
      <c r="AX710" s="16" t="s">
        <v>89</v>
      </c>
      <c r="AY710" s="254" t="s">
        <v>262</v>
      </c>
    </row>
    <row r="711" spans="1:65" s="2" customFormat="1" ht="16.5" customHeight="1">
      <c r="A711" s="37"/>
      <c r="B711" s="38"/>
      <c r="C711" s="255" t="s">
        <v>1691</v>
      </c>
      <c r="D711" s="255" t="s">
        <v>633</v>
      </c>
      <c r="E711" s="256" t="s">
        <v>6624</v>
      </c>
      <c r="F711" s="257" t="s">
        <v>6625</v>
      </c>
      <c r="G711" s="258" t="s">
        <v>518</v>
      </c>
      <c r="H711" s="259">
        <v>10</v>
      </c>
      <c r="I711" s="260"/>
      <c r="J711" s="261">
        <f>ROUND(I711*H711,2)</f>
        <v>0</v>
      </c>
      <c r="K711" s="257" t="s">
        <v>268</v>
      </c>
      <c r="L711" s="262"/>
      <c r="M711" s="263" t="s">
        <v>44</v>
      </c>
      <c r="N711" s="264" t="s">
        <v>53</v>
      </c>
      <c r="O711" s="67"/>
      <c r="P711" s="204">
        <f>O711*H711</f>
        <v>0</v>
      </c>
      <c r="Q711" s="204">
        <v>1.35E-2</v>
      </c>
      <c r="R711" s="204">
        <f>Q711*H711</f>
        <v>0.13500000000000001</v>
      </c>
      <c r="S711" s="204">
        <v>0</v>
      </c>
      <c r="T711" s="205">
        <f>S711*H711</f>
        <v>0</v>
      </c>
      <c r="U711" s="37"/>
      <c r="V711" s="37"/>
      <c r="W711" s="37"/>
      <c r="X711" s="37"/>
      <c r="Y711" s="37"/>
      <c r="Z711" s="37"/>
      <c r="AA711" s="37"/>
      <c r="AB711" s="37"/>
      <c r="AC711" s="37"/>
      <c r="AD711" s="37"/>
      <c r="AE711" s="37"/>
      <c r="AR711" s="206" t="s">
        <v>619</v>
      </c>
      <c r="AT711" s="206" t="s">
        <v>633</v>
      </c>
      <c r="AU711" s="206" t="s">
        <v>91</v>
      </c>
      <c r="AY711" s="19" t="s">
        <v>262</v>
      </c>
      <c r="BE711" s="207">
        <f>IF(N711="základní",J711,0)</f>
        <v>0</v>
      </c>
      <c r="BF711" s="207">
        <f>IF(N711="snížená",J711,0)</f>
        <v>0</v>
      </c>
      <c r="BG711" s="207">
        <f>IF(N711="zákl. přenesená",J711,0)</f>
        <v>0</v>
      </c>
      <c r="BH711" s="207">
        <f>IF(N711="sníž. přenesená",J711,0)</f>
        <v>0</v>
      </c>
      <c r="BI711" s="207">
        <f>IF(N711="nulová",J711,0)</f>
        <v>0</v>
      </c>
      <c r="BJ711" s="19" t="s">
        <v>89</v>
      </c>
      <c r="BK711" s="207">
        <f>ROUND(I711*H711,2)</f>
        <v>0</v>
      </c>
      <c r="BL711" s="19" t="s">
        <v>442</v>
      </c>
      <c r="BM711" s="206" t="s">
        <v>2702</v>
      </c>
    </row>
    <row r="712" spans="1:65" s="15" customFormat="1" ht="10">
      <c r="B712" s="233"/>
      <c r="C712" s="234"/>
      <c r="D712" s="208" t="s">
        <v>272</v>
      </c>
      <c r="E712" s="235" t="s">
        <v>44</v>
      </c>
      <c r="F712" s="236" t="s">
        <v>6465</v>
      </c>
      <c r="G712" s="234"/>
      <c r="H712" s="237">
        <v>10</v>
      </c>
      <c r="I712" s="238"/>
      <c r="J712" s="234"/>
      <c r="K712" s="234"/>
      <c r="L712" s="239"/>
      <c r="M712" s="240"/>
      <c r="N712" s="241"/>
      <c r="O712" s="241"/>
      <c r="P712" s="241"/>
      <c r="Q712" s="241"/>
      <c r="R712" s="241"/>
      <c r="S712" s="241"/>
      <c r="T712" s="242"/>
      <c r="AT712" s="243" t="s">
        <v>272</v>
      </c>
      <c r="AU712" s="243" t="s">
        <v>91</v>
      </c>
      <c r="AV712" s="15" t="s">
        <v>91</v>
      </c>
      <c r="AW712" s="15" t="s">
        <v>38</v>
      </c>
      <c r="AX712" s="15" t="s">
        <v>82</v>
      </c>
      <c r="AY712" s="243" t="s">
        <v>262</v>
      </c>
    </row>
    <row r="713" spans="1:65" s="16" customFormat="1" ht="10">
      <c r="B713" s="244"/>
      <c r="C713" s="245"/>
      <c r="D713" s="208" t="s">
        <v>272</v>
      </c>
      <c r="E713" s="246" t="s">
        <v>44</v>
      </c>
      <c r="F713" s="247" t="s">
        <v>291</v>
      </c>
      <c r="G713" s="245"/>
      <c r="H713" s="248">
        <v>10</v>
      </c>
      <c r="I713" s="249"/>
      <c r="J713" s="245"/>
      <c r="K713" s="245"/>
      <c r="L713" s="250"/>
      <c r="M713" s="251"/>
      <c r="N713" s="252"/>
      <c r="O713" s="252"/>
      <c r="P713" s="252"/>
      <c r="Q713" s="252"/>
      <c r="R713" s="252"/>
      <c r="S713" s="252"/>
      <c r="T713" s="253"/>
      <c r="AT713" s="254" t="s">
        <v>272</v>
      </c>
      <c r="AU713" s="254" t="s">
        <v>91</v>
      </c>
      <c r="AV713" s="16" t="s">
        <v>104</v>
      </c>
      <c r="AW713" s="16" t="s">
        <v>38</v>
      </c>
      <c r="AX713" s="16" t="s">
        <v>89</v>
      </c>
      <c r="AY713" s="254" t="s">
        <v>262</v>
      </c>
    </row>
    <row r="714" spans="1:65" s="2" customFormat="1" ht="16.5" customHeight="1">
      <c r="A714" s="37"/>
      <c r="B714" s="38"/>
      <c r="C714" s="195" t="s">
        <v>1698</v>
      </c>
      <c r="D714" s="195" t="s">
        <v>264</v>
      </c>
      <c r="E714" s="196" t="s">
        <v>6626</v>
      </c>
      <c r="F714" s="197" t="s">
        <v>6627</v>
      </c>
      <c r="G714" s="198" t="s">
        <v>518</v>
      </c>
      <c r="H714" s="199">
        <v>10</v>
      </c>
      <c r="I714" s="200"/>
      <c r="J714" s="201">
        <f>ROUND(I714*H714,2)</f>
        <v>0</v>
      </c>
      <c r="K714" s="197" t="s">
        <v>268</v>
      </c>
      <c r="L714" s="42"/>
      <c r="M714" s="202" t="s">
        <v>44</v>
      </c>
      <c r="N714" s="203" t="s">
        <v>53</v>
      </c>
      <c r="O714" s="67"/>
      <c r="P714" s="204">
        <f>O714*H714</f>
        <v>0</v>
      </c>
      <c r="Q714" s="204">
        <v>7.9313200000000005E-5</v>
      </c>
      <c r="R714" s="204">
        <f>Q714*H714</f>
        <v>7.9313199999999999E-4</v>
      </c>
      <c r="S714" s="204">
        <v>0</v>
      </c>
      <c r="T714" s="205">
        <f>S714*H714</f>
        <v>0</v>
      </c>
      <c r="U714" s="37"/>
      <c r="V714" s="37"/>
      <c r="W714" s="37"/>
      <c r="X714" s="37"/>
      <c r="Y714" s="37"/>
      <c r="Z714" s="37"/>
      <c r="AA714" s="37"/>
      <c r="AB714" s="37"/>
      <c r="AC714" s="37"/>
      <c r="AD714" s="37"/>
      <c r="AE714" s="37"/>
      <c r="AR714" s="206" t="s">
        <v>442</v>
      </c>
      <c r="AT714" s="206" t="s">
        <v>264</v>
      </c>
      <c r="AU714" s="206" t="s">
        <v>91</v>
      </c>
      <c r="AY714" s="19" t="s">
        <v>262</v>
      </c>
      <c r="BE714" s="207">
        <f>IF(N714="základní",J714,0)</f>
        <v>0</v>
      </c>
      <c r="BF714" s="207">
        <f>IF(N714="snížená",J714,0)</f>
        <v>0</v>
      </c>
      <c r="BG714" s="207">
        <f>IF(N714="zákl. přenesená",J714,0)</f>
        <v>0</v>
      </c>
      <c r="BH714" s="207">
        <f>IF(N714="sníž. přenesená",J714,0)</f>
        <v>0</v>
      </c>
      <c r="BI714" s="207">
        <f>IF(N714="nulová",J714,0)</f>
        <v>0</v>
      </c>
      <c r="BJ714" s="19" t="s">
        <v>89</v>
      </c>
      <c r="BK714" s="207">
        <f>ROUND(I714*H714,2)</f>
        <v>0</v>
      </c>
      <c r="BL714" s="19" t="s">
        <v>442</v>
      </c>
      <c r="BM714" s="206" t="s">
        <v>2710</v>
      </c>
    </row>
    <row r="715" spans="1:65" s="2" customFormat="1" ht="36">
      <c r="A715" s="37"/>
      <c r="B715" s="38"/>
      <c r="C715" s="39"/>
      <c r="D715" s="208" t="s">
        <v>270</v>
      </c>
      <c r="E715" s="39"/>
      <c r="F715" s="209" t="s">
        <v>6623</v>
      </c>
      <c r="G715" s="39"/>
      <c r="H715" s="39"/>
      <c r="I715" s="118"/>
      <c r="J715" s="39"/>
      <c r="K715" s="39"/>
      <c r="L715" s="42"/>
      <c r="M715" s="210"/>
      <c r="N715" s="211"/>
      <c r="O715" s="67"/>
      <c r="P715" s="67"/>
      <c r="Q715" s="67"/>
      <c r="R715" s="67"/>
      <c r="S715" s="67"/>
      <c r="T715" s="68"/>
      <c r="U715" s="37"/>
      <c r="V715" s="37"/>
      <c r="W715" s="37"/>
      <c r="X715" s="37"/>
      <c r="Y715" s="37"/>
      <c r="Z715" s="37"/>
      <c r="AA715" s="37"/>
      <c r="AB715" s="37"/>
      <c r="AC715" s="37"/>
      <c r="AD715" s="37"/>
      <c r="AE715" s="37"/>
      <c r="AT715" s="19" t="s">
        <v>270</v>
      </c>
      <c r="AU715" s="19" t="s">
        <v>91</v>
      </c>
    </row>
    <row r="716" spans="1:65" s="15" customFormat="1" ht="10">
      <c r="B716" s="233"/>
      <c r="C716" s="234"/>
      <c r="D716" s="208" t="s">
        <v>272</v>
      </c>
      <c r="E716" s="235" t="s">
        <v>44</v>
      </c>
      <c r="F716" s="236" t="s">
        <v>6465</v>
      </c>
      <c r="G716" s="234"/>
      <c r="H716" s="237">
        <v>10</v>
      </c>
      <c r="I716" s="238"/>
      <c r="J716" s="234"/>
      <c r="K716" s="234"/>
      <c r="L716" s="239"/>
      <c r="M716" s="240"/>
      <c r="N716" s="241"/>
      <c r="O716" s="241"/>
      <c r="P716" s="241"/>
      <c r="Q716" s="241"/>
      <c r="R716" s="241"/>
      <c r="S716" s="241"/>
      <c r="T716" s="242"/>
      <c r="AT716" s="243" t="s">
        <v>272</v>
      </c>
      <c r="AU716" s="243" t="s">
        <v>91</v>
      </c>
      <c r="AV716" s="15" t="s">
        <v>91</v>
      </c>
      <c r="AW716" s="15" t="s">
        <v>38</v>
      </c>
      <c r="AX716" s="15" t="s">
        <v>82</v>
      </c>
      <c r="AY716" s="243" t="s">
        <v>262</v>
      </c>
    </row>
    <row r="717" spans="1:65" s="16" customFormat="1" ht="10">
      <c r="B717" s="244"/>
      <c r="C717" s="245"/>
      <c r="D717" s="208" t="s">
        <v>272</v>
      </c>
      <c r="E717" s="246" t="s">
        <v>44</v>
      </c>
      <c r="F717" s="247" t="s">
        <v>291</v>
      </c>
      <c r="G717" s="245"/>
      <c r="H717" s="248">
        <v>10</v>
      </c>
      <c r="I717" s="249"/>
      <c r="J717" s="245"/>
      <c r="K717" s="245"/>
      <c r="L717" s="250"/>
      <c r="M717" s="251"/>
      <c r="N717" s="252"/>
      <c r="O717" s="252"/>
      <c r="P717" s="252"/>
      <c r="Q717" s="252"/>
      <c r="R717" s="252"/>
      <c r="S717" s="252"/>
      <c r="T717" s="253"/>
      <c r="AT717" s="254" t="s">
        <v>272</v>
      </c>
      <c r="AU717" s="254" t="s">
        <v>91</v>
      </c>
      <c r="AV717" s="16" t="s">
        <v>104</v>
      </c>
      <c r="AW717" s="16" t="s">
        <v>38</v>
      </c>
      <c r="AX717" s="16" t="s">
        <v>89</v>
      </c>
      <c r="AY717" s="254" t="s">
        <v>262</v>
      </c>
    </row>
    <row r="718" spans="1:65" s="2" customFormat="1" ht="16.5" customHeight="1">
      <c r="A718" s="37"/>
      <c r="B718" s="38"/>
      <c r="C718" s="255" t="s">
        <v>1726</v>
      </c>
      <c r="D718" s="255" t="s">
        <v>633</v>
      </c>
      <c r="E718" s="256" t="s">
        <v>6628</v>
      </c>
      <c r="F718" s="257" t="s">
        <v>6629</v>
      </c>
      <c r="G718" s="258" t="s">
        <v>518</v>
      </c>
      <c r="H718" s="259">
        <v>10</v>
      </c>
      <c r="I718" s="260"/>
      <c r="J718" s="261">
        <f>ROUND(I718*H718,2)</f>
        <v>0</v>
      </c>
      <c r="K718" s="257" t="s">
        <v>268</v>
      </c>
      <c r="L718" s="262"/>
      <c r="M718" s="263" t="s">
        <v>44</v>
      </c>
      <c r="N718" s="264" t="s">
        <v>53</v>
      </c>
      <c r="O718" s="67"/>
      <c r="P718" s="204">
        <f>O718*H718</f>
        <v>0</v>
      </c>
      <c r="Q718" s="204">
        <v>1.5E-3</v>
      </c>
      <c r="R718" s="204">
        <f>Q718*H718</f>
        <v>1.4999999999999999E-2</v>
      </c>
      <c r="S718" s="204">
        <v>0</v>
      </c>
      <c r="T718" s="205">
        <f>S718*H718</f>
        <v>0</v>
      </c>
      <c r="U718" s="37"/>
      <c r="V718" s="37"/>
      <c r="W718" s="37"/>
      <c r="X718" s="37"/>
      <c r="Y718" s="37"/>
      <c r="Z718" s="37"/>
      <c r="AA718" s="37"/>
      <c r="AB718" s="37"/>
      <c r="AC718" s="37"/>
      <c r="AD718" s="37"/>
      <c r="AE718" s="37"/>
      <c r="AR718" s="206" t="s">
        <v>619</v>
      </c>
      <c r="AT718" s="206" t="s">
        <v>633</v>
      </c>
      <c r="AU718" s="206" t="s">
        <v>91</v>
      </c>
      <c r="AY718" s="19" t="s">
        <v>262</v>
      </c>
      <c r="BE718" s="207">
        <f>IF(N718="základní",J718,0)</f>
        <v>0</v>
      </c>
      <c r="BF718" s="207">
        <f>IF(N718="snížená",J718,0)</f>
        <v>0</v>
      </c>
      <c r="BG718" s="207">
        <f>IF(N718="zákl. přenesená",J718,0)</f>
        <v>0</v>
      </c>
      <c r="BH718" s="207">
        <f>IF(N718="sníž. přenesená",J718,0)</f>
        <v>0</v>
      </c>
      <c r="BI718" s="207">
        <f>IF(N718="nulová",J718,0)</f>
        <v>0</v>
      </c>
      <c r="BJ718" s="19" t="s">
        <v>89</v>
      </c>
      <c r="BK718" s="207">
        <f>ROUND(I718*H718,2)</f>
        <v>0</v>
      </c>
      <c r="BL718" s="19" t="s">
        <v>442</v>
      </c>
      <c r="BM718" s="206" t="s">
        <v>2717</v>
      </c>
    </row>
    <row r="719" spans="1:65" s="15" customFormat="1" ht="10">
      <c r="B719" s="233"/>
      <c r="C719" s="234"/>
      <c r="D719" s="208" t="s">
        <v>272</v>
      </c>
      <c r="E719" s="235" t="s">
        <v>44</v>
      </c>
      <c r="F719" s="236" t="s">
        <v>6465</v>
      </c>
      <c r="G719" s="234"/>
      <c r="H719" s="237">
        <v>10</v>
      </c>
      <c r="I719" s="238"/>
      <c r="J719" s="234"/>
      <c r="K719" s="234"/>
      <c r="L719" s="239"/>
      <c r="M719" s="240"/>
      <c r="N719" s="241"/>
      <c r="O719" s="241"/>
      <c r="P719" s="241"/>
      <c r="Q719" s="241"/>
      <c r="R719" s="241"/>
      <c r="S719" s="241"/>
      <c r="T719" s="242"/>
      <c r="AT719" s="243" t="s">
        <v>272</v>
      </c>
      <c r="AU719" s="243" t="s">
        <v>91</v>
      </c>
      <c r="AV719" s="15" t="s">
        <v>91</v>
      </c>
      <c r="AW719" s="15" t="s">
        <v>38</v>
      </c>
      <c r="AX719" s="15" t="s">
        <v>82</v>
      </c>
      <c r="AY719" s="243" t="s">
        <v>262</v>
      </c>
    </row>
    <row r="720" spans="1:65" s="16" customFormat="1" ht="10">
      <c r="B720" s="244"/>
      <c r="C720" s="245"/>
      <c r="D720" s="208" t="s">
        <v>272</v>
      </c>
      <c r="E720" s="246" t="s">
        <v>44</v>
      </c>
      <c r="F720" s="247" t="s">
        <v>291</v>
      </c>
      <c r="G720" s="245"/>
      <c r="H720" s="248">
        <v>10</v>
      </c>
      <c r="I720" s="249"/>
      <c r="J720" s="245"/>
      <c r="K720" s="245"/>
      <c r="L720" s="250"/>
      <c r="M720" s="251"/>
      <c r="N720" s="252"/>
      <c r="O720" s="252"/>
      <c r="P720" s="252"/>
      <c r="Q720" s="252"/>
      <c r="R720" s="252"/>
      <c r="S720" s="252"/>
      <c r="T720" s="253"/>
      <c r="AT720" s="254" t="s">
        <v>272</v>
      </c>
      <c r="AU720" s="254" t="s">
        <v>91</v>
      </c>
      <c r="AV720" s="16" t="s">
        <v>104</v>
      </c>
      <c r="AW720" s="16" t="s">
        <v>38</v>
      </c>
      <c r="AX720" s="16" t="s">
        <v>89</v>
      </c>
      <c r="AY720" s="254" t="s">
        <v>262</v>
      </c>
    </row>
    <row r="721" spans="1:65" s="2" customFormat="1" ht="16.5" customHeight="1">
      <c r="A721" s="37"/>
      <c r="B721" s="38"/>
      <c r="C721" s="195" t="s">
        <v>1731</v>
      </c>
      <c r="D721" s="195" t="s">
        <v>264</v>
      </c>
      <c r="E721" s="196" t="s">
        <v>6630</v>
      </c>
      <c r="F721" s="197" t="s">
        <v>6631</v>
      </c>
      <c r="G721" s="198" t="s">
        <v>3242</v>
      </c>
      <c r="H721" s="199">
        <v>24</v>
      </c>
      <c r="I721" s="200"/>
      <c r="J721" s="201">
        <f>ROUND(I721*H721,2)</f>
        <v>0</v>
      </c>
      <c r="K721" s="197" t="s">
        <v>268</v>
      </c>
      <c r="L721" s="42"/>
      <c r="M721" s="202" t="s">
        <v>44</v>
      </c>
      <c r="N721" s="203" t="s">
        <v>53</v>
      </c>
      <c r="O721" s="67"/>
      <c r="P721" s="204">
        <f>O721*H721</f>
        <v>0</v>
      </c>
      <c r="Q721" s="204">
        <v>1.7285897E-3</v>
      </c>
      <c r="R721" s="204">
        <f>Q721*H721</f>
        <v>4.1486152800000002E-2</v>
      </c>
      <c r="S721" s="204">
        <v>0</v>
      </c>
      <c r="T721" s="205">
        <f>S721*H721</f>
        <v>0</v>
      </c>
      <c r="U721" s="37"/>
      <c r="V721" s="37"/>
      <c r="W721" s="37"/>
      <c r="X721" s="37"/>
      <c r="Y721" s="37"/>
      <c r="Z721" s="37"/>
      <c r="AA721" s="37"/>
      <c r="AB721" s="37"/>
      <c r="AC721" s="37"/>
      <c r="AD721" s="37"/>
      <c r="AE721" s="37"/>
      <c r="AR721" s="206" t="s">
        <v>442</v>
      </c>
      <c r="AT721" s="206" t="s">
        <v>264</v>
      </c>
      <c r="AU721" s="206" t="s">
        <v>91</v>
      </c>
      <c r="AY721" s="19" t="s">
        <v>262</v>
      </c>
      <c r="BE721" s="207">
        <f>IF(N721="základní",J721,0)</f>
        <v>0</v>
      </c>
      <c r="BF721" s="207">
        <f>IF(N721="snížená",J721,0)</f>
        <v>0</v>
      </c>
      <c r="BG721" s="207">
        <f>IF(N721="zákl. přenesená",J721,0)</f>
        <v>0</v>
      </c>
      <c r="BH721" s="207">
        <f>IF(N721="sníž. přenesená",J721,0)</f>
        <v>0</v>
      </c>
      <c r="BI721" s="207">
        <f>IF(N721="nulová",J721,0)</f>
        <v>0</v>
      </c>
      <c r="BJ721" s="19" t="s">
        <v>89</v>
      </c>
      <c r="BK721" s="207">
        <f>ROUND(I721*H721,2)</f>
        <v>0</v>
      </c>
      <c r="BL721" s="19" t="s">
        <v>442</v>
      </c>
      <c r="BM721" s="206" t="s">
        <v>2727</v>
      </c>
    </row>
    <row r="722" spans="1:65" s="2" customFormat="1" ht="54">
      <c r="A722" s="37"/>
      <c r="B722" s="38"/>
      <c r="C722" s="39"/>
      <c r="D722" s="208" t="s">
        <v>270</v>
      </c>
      <c r="E722" s="39"/>
      <c r="F722" s="209" t="s">
        <v>6632</v>
      </c>
      <c r="G722" s="39"/>
      <c r="H722" s="39"/>
      <c r="I722" s="118"/>
      <c r="J722" s="39"/>
      <c r="K722" s="39"/>
      <c r="L722" s="42"/>
      <c r="M722" s="210"/>
      <c r="N722" s="211"/>
      <c r="O722" s="67"/>
      <c r="P722" s="67"/>
      <c r="Q722" s="67"/>
      <c r="R722" s="67"/>
      <c r="S722" s="67"/>
      <c r="T722" s="68"/>
      <c r="U722" s="37"/>
      <c r="V722" s="37"/>
      <c r="W722" s="37"/>
      <c r="X722" s="37"/>
      <c r="Y722" s="37"/>
      <c r="Z722" s="37"/>
      <c r="AA722" s="37"/>
      <c r="AB722" s="37"/>
      <c r="AC722" s="37"/>
      <c r="AD722" s="37"/>
      <c r="AE722" s="37"/>
      <c r="AT722" s="19" t="s">
        <v>270</v>
      </c>
      <c r="AU722" s="19" t="s">
        <v>91</v>
      </c>
    </row>
    <row r="723" spans="1:65" s="15" customFormat="1" ht="10">
      <c r="B723" s="233"/>
      <c r="C723" s="234"/>
      <c r="D723" s="208" t="s">
        <v>272</v>
      </c>
      <c r="E723" s="235" t="s">
        <v>44</v>
      </c>
      <c r="F723" s="236" t="s">
        <v>6463</v>
      </c>
      <c r="G723" s="234"/>
      <c r="H723" s="237">
        <v>19</v>
      </c>
      <c r="I723" s="238"/>
      <c r="J723" s="234"/>
      <c r="K723" s="234"/>
      <c r="L723" s="239"/>
      <c r="M723" s="240"/>
      <c r="N723" s="241"/>
      <c r="O723" s="241"/>
      <c r="P723" s="241"/>
      <c r="Q723" s="241"/>
      <c r="R723" s="241"/>
      <c r="S723" s="241"/>
      <c r="T723" s="242"/>
      <c r="AT723" s="243" t="s">
        <v>272</v>
      </c>
      <c r="AU723" s="243" t="s">
        <v>91</v>
      </c>
      <c r="AV723" s="15" t="s">
        <v>91</v>
      </c>
      <c r="AW723" s="15" t="s">
        <v>38</v>
      </c>
      <c r="AX723" s="15" t="s">
        <v>82</v>
      </c>
      <c r="AY723" s="243" t="s">
        <v>262</v>
      </c>
    </row>
    <row r="724" spans="1:65" s="15" customFormat="1" ht="10">
      <c r="B724" s="233"/>
      <c r="C724" s="234"/>
      <c r="D724" s="208" t="s">
        <v>272</v>
      </c>
      <c r="E724" s="235" t="s">
        <v>44</v>
      </c>
      <c r="F724" s="236" t="s">
        <v>6464</v>
      </c>
      <c r="G724" s="234"/>
      <c r="H724" s="237">
        <v>5</v>
      </c>
      <c r="I724" s="238"/>
      <c r="J724" s="234"/>
      <c r="K724" s="234"/>
      <c r="L724" s="239"/>
      <c r="M724" s="240"/>
      <c r="N724" s="241"/>
      <c r="O724" s="241"/>
      <c r="P724" s="241"/>
      <c r="Q724" s="241"/>
      <c r="R724" s="241"/>
      <c r="S724" s="241"/>
      <c r="T724" s="242"/>
      <c r="AT724" s="243" t="s">
        <v>272</v>
      </c>
      <c r="AU724" s="243" t="s">
        <v>91</v>
      </c>
      <c r="AV724" s="15" t="s">
        <v>91</v>
      </c>
      <c r="AW724" s="15" t="s">
        <v>38</v>
      </c>
      <c r="AX724" s="15" t="s">
        <v>82</v>
      </c>
      <c r="AY724" s="243" t="s">
        <v>262</v>
      </c>
    </row>
    <row r="725" spans="1:65" s="16" customFormat="1" ht="10">
      <c r="B725" s="244"/>
      <c r="C725" s="245"/>
      <c r="D725" s="208" t="s">
        <v>272</v>
      </c>
      <c r="E725" s="246" t="s">
        <v>44</v>
      </c>
      <c r="F725" s="247" t="s">
        <v>291</v>
      </c>
      <c r="G725" s="245"/>
      <c r="H725" s="248">
        <v>24</v>
      </c>
      <c r="I725" s="249"/>
      <c r="J725" s="245"/>
      <c r="K725" s="245"/>
      <c r="L725" s="250"/>
      <c r="M725" s="251"/>
      <c r="N725" s="252"/>
      <c r="O725" s="252"/>
      <c r="P725" s="252"/>
      <c r="Q725" s="252"/>
      <c r="R725" s="252"/>
      <c r="S725" s="252"/>
      <c r="T725" s="253"/>
      <c r="AT725" s="254" t="s">
        <v>272</v>
      </c>
      <c r="AU725" s="254" t="s">
        <v>91</v>
      </c>
      <c r="AV725" s="16" t="s">
        <v>104</v>
      </c>
      <c r="AW725" s="16" t="s">
        <v>38</v>
      </c>
      <c r="AX725" s="16" t="s">
        <v>89</v>
      </c>
      <c r="AY725" s="254" t="s">
        <v>262</v>
      </c>
    </row>
    <row r="726" spans="1:65" s="2" customFormat="1" ht="16.5" customHeight="1">
      <c r="A726" s="37"/>
      <c r="B726" s="38"/>
      <c r="C726" s="255" t="s">
        <v>1742</v>
      </c>
      <c r="D726" s="255" t="s">
        <v>633</v>
      </c>
      <c r="E726" s="256" t="s">
        <v>6633</v>
      </c>
      <c r="F726" s="257" t="s">
        <v>6634</v>
      </c>
      <c r="G726" s="258" t="s">
        <v>518</v>
      </c>
      <c r="H726" s="259">
        <v>19</v>
      </c>
      <c r="I726" s="260"/>
      <c r="J726" s="261">
        <f>ROUND(I726*H726,2)</f>
        <v>0</v>
      </c>
      <c r="K726" s="257" t="s">
        <v>268</v>
      </c>
      <c r="L726" s="262"/>
      <c r="M726" s="263" t="s">
        <v>44</v>
      </c>
      <c r="N726" s="264" t="s">
        <v>53</v>
      </c>
      <c r="O726" s="67"/>
      <c r="P726" s="204">
        <f>O726*H726</f>
        <v>0</v>
      </c>
      <c r="Q726" s="204">
        <v>1.2E-2</v>
      </c>
      <c r="R726" s="204">
        <f>Q726*H726</f>
        <v>0.22800000000000001</v>
      </c>
      <c r="S726" s="204">
        <v>0</v>
      </c>
      <c r="T726" s="205">
        <f>S726*H726</f>
        <v>0</v>
      </c>
      <c r="U726" s="37"/>
      <c r="V726" s="37"/>
      <c r="W726" s="37"/>
      <c r="X726" s="37"/>
      <c r="Y726" s="37"/>
      <c r="Z726" s="37"/>
      <c r="AA726" s="37"/>
      <c r="AB726" s="37"/>
      <c r="AC726" s="37"/>
      <c r="AD726" s="37"/>
      <c r="AE726" s="37"/>
      <c r="AR726" s="206" t="s">
        <v>619</v>
      </c>
      <c r="AT726" s="206" t="s">
        <v>633</v>
      </c>
      <c r="AU726" s="206" t="s">
        <v>91</v>
      </c>
      <c r="AY726" s="19" t="s">
        <v>262</v>
      </c>
      <c r="BE726" s="207">
        <f>IF(N726="základní",J726,0)</f>
        <v>0</v>
      </c>
      <c r="BF726" s="207">
        <f>IF(N726="snížená",J726,0)</f>
        <v>0</v>
      </c>
      <c r="BG726" s="207">
        <f>IF(N726="zákl. přenesená",J726,0)</f>
        <v>0</v>
      </c>
      <c r="BH726" s="207">
        <f>IF(N726="sníž. přenesená",J726,0)</f>
        <v>0</v>
      </c>
      <c r="BI726" s="207">
        <f>IF(N726="nulová",J726,0)</f>
        <v>0</v>
      </c>
      <c r="BJ726" s="19" t="s">
        <v>89</v>
      </c>
      <c r="BK726" s="207">
        <f>ROUND(I726*H726,2)</f>
        <v>0</v>
      </c>
      <c r="BL726" s="19" t="s">
        <v>442</v>
      </c>
      <c r="BM726" s="206" t="s">
        <v>2737</v>
      </c>
    </row>
    <row r="727" spans="1:65" s="15" customFormat="1" ht="10">
      <c r="B727" s="233"/>
      <c r="C727" s="234"/>
      <c r="D727" s="208" t="s">
        <v>272</v>
      </c>
      <c r="E727" s="235" t="s">
        <v>44</v>
      </c>
      <c r="F727" s="236" t="s">
        <v>6463</v>
      </c>
      <c r="G727" s="234"/>
      <c r="H727" s="237">
        <v>19</v>
      </c>
      <c r="I727" s="238"/>
      <c r="J727" s="234"/>
      <c r="K727" s="234"/>
      <c r="L727" s="239"/>
      <c r="M727" s="240"/>
      <c r="N727" s="241"/>
      <c r="O727" s="241"/>
      <c r="P727" s="241"/>
      <c r="Q727" s="241"/>
      <c r="R727" s="241"/>
      <c r="S727" s="241"/>
      <c r="T727" s="242"/>
      <c r="AT727" s="243" t="s">
        <v>272</v>
      </c>
      <c r="AU727" s="243" t="s">
        <v>91</v>
      </c>
      <c r="AV727" s="15" t="s">
        <v>91</v>
      </c>
      <c r="AW727" s="15" t="s">
        <v>38</v>
      </c>
      <c r="AX727" s="15" t="s">
        <v>82</v>
      </c>
      <c r="AY727" s="243" t="s">
        <v>262</v>
      </c>
    </row>
    <row r="728" spans="1:65" s="16" customFormat="1" ht="10">
      <c r="B728" s="244"/>
      <c r="C728" s="245"/>
      <c r="D728" s="208" t="s">
        <v>272</v>
      </c>
      <c r="E728" s="246" t="s">
        <v>44</v>
      </c>
      <c r="F728" s="247" t="s">
        <v>291</v>
      </c>
      <c r="G728" s="245"/>
      <c r="H728" s="248">
        <v>19</v>
      </c>
      <c r="I728" s="249"/>
      <c r="J728" s="245"/>
      <c r="K728" s="245"/>
      <c r="L728" s="250"/>
      <c r="M728" s="251"/>
      <c r="N728" s="252"/>
      <c r="O728" s="252"/>
      <c r="P728" s="252"/>
      <c r="Q728" s="252"/>
      <c r="R728" s="252"/>
      <c r="S728" s="252"/>
      <c r="T728" s="253"/>
      <c r="AT728" s="254" t="s">
        <v>272</v>
      </c>
      <c r="AU728" s="254" t="s">
        <v>91</v>
      </c>
      <c r="AV728" s="16" t="s">
        <v>104</v>
      </c>
      <c r="AW728" s="16" t="s">
        <v>38</v>
      </c>
      <c r="AX728" s="16" t="s">
        <v>89</v>
      </c>
      <c r="AY728" s="254" t="s">
        <v>262</v>
      </c>
    </row>
    <row r="729" spans="1:65" s="2" customFormat="1" ht="16.5" customHeight="1">
      <c r="A729" s="37"/>
      <c r="B729" s="38"/>
      <c r="C729" s="255" t="s">
        <v>1747</v>
      </c>
      <c r="D729" s="255" t="s">
        <v>633</v>
      </c>
      <c r="E729" s="256" t="s">
        <v>6635</v>
      </c>
      <c r="F729" s="257" t="s">
        <v>6636</v>
      </c>
      <c r="G729" s="258" t="s">
        <v>518</v>
      </c>
      <c r="H729" s="259">
        <v>5</v>
      </c>
      <c r="I729" s="260"/>
      <c r="J729" s="261">
        <f>ROUND(I729*H729,2)</f>
        <v>0</v>
      </c>
      <c r="K729" s="257" t="s">
        <v>268</v>
      </c>
      <c r="L729" s="262"/>
      <c r="M729" s="263" t="s">
        <v>44</v>
      </c>
      <c r="N729" s="264" t="s">
        <v>53</v>
      </c>
      <c r="O729" s="67"/>
      <c r="P729" s="204">
        <f>O729*H729</f>
        <v>0</v>
      </c>
      <c r="Q729" s="204">
        <v>1.7600000000000001E-2</v>
      </c>
      <c r="R729" s="204">
        <f>Q729*H729</f>
        <v>8.8000000000000009E-2</v>
      </c>
      <c r="S729" s="204">
        <v>0</v>
      </c>
      <c r="T729" s="205">
        <f>S729*H729</f>
        <v>0</v>
      </c>
      <c r="U729" s="37"/>
      <c r="V729" s="37"/>
      <c r="W729" s="37"/>
      <c r="X729" s="37"/>
      <c r="Y729" s="37"/>
      <c r="Z729" s="37"/>
      <c r="AA729" s="37"/>
      <c r="AB729" s="37"/>
      <c r="AC729" s="37"/>
      <c r="AD729" s="37"/>
      <c r="AE729" s="37"/>
      <c r="AR729" s="206" t="s">
        <v>619</v>
      </c>
      <c r="AT729" s="206" t="s">
        <v>633</v>
      </c>
      <c r="AU729" s="206" t="s">
        <v>91</v>
      </c>
      <c r="AY729" s="19" t="s">
        <v>262</v>
      </c>
      <c r="BE729" s="207">
        <f>IF(N729="základní",J729,0)</f>
        <v>0</v>
      </c>
      <c r="BF729" s="207">
        <f>IF(N729="snížená",J729,0)</f>
        <v>0</v>
      </c>
      <c r="BG729" s="207">
        <f>IF(N729="zákl. přenesená",J729,0)</f>
        <v>0</v>
      </c>
      <c r="BH729" s="207">
        <f>IF(N729="sníž. přenesená",J729,0)</f>
        <v>0</v>
      </c>
      <c r="BI729" s="207">
        <f>IF(N729="nulová",J729,0)</f>
        <v>0</v>
      </c>
      <c r="BJ729" s="19" t="s">
        <v>89</v>
      </c>
      <c r="BK729" s="207">
        <f>ROUND(I729*H729,2)</f>
        <v>0</v>
      </c>
      <c r="BL729" s="19" t="s">
        <v>442</v>
      </c>
      <c r="BM729" s="206" t="s">
        <v>2746</v>
      </c>
    </row>
    <row r="730" spans="1:65" s="15" customFormat="1" ht="10">
      <c r="B730" s="233"/>
      <c r="C730" s="234"/>
      <c r="D730" s="208" t="s">
        <v>272</v>
      </c>
      <c r="E730" s="235" t="s">
        <v>44</v>
      </c>
      <c r="F730" s="236" t="s">
        <v>6464</v>
      </c>
      <c r="G730" s="234"/>
      <c r="H730" s="237">
        <v>5</v>
      </c>
      <c r="I730" s="238"/>
      <c r="J730" s="234"/>
      <c r="K730" s="234"/>
      <c r="L730" s="239"/>
      <c r="M730" s="240"/>
      <c r="N730" s="241"/>
      <c r="O730" s="241"/>
      <c r="P730" s="241"/>
      <c r="Q730" s="241"/>
      <c r="R730" s="241"/>
      <c r="S730" s="241"/>
      <c r="T730" s="242"/>
      <c r="AT730" s="243" t="s">
        <v>272</v>
      </c>
      <c r="AU730" s="243" t="s">
        <v>91</v>
      </c>
      <c r="AV730" s="15" t="s">
        <v>91</v>
      </c>
      <c r="AW730" s="15" t="s">
        <v>38</v>
      </c>
      <c r="AX730" s="15" t="s">
        <v>82</v>
      </c>
      <c r="AY730" s="243" t="s">
        <v>262</v>
      </c>
    </row>
    <row r="731" spans="1:65" s="16" customFormat="1" ht="10">
      <c r="B731" s="244"/>
      <c r="C731" s="245"/>
      <c r="D731" s="208" t="s">
        <v>272</v>
      </c>
      <c r="E731" s="246" t="s">
        <v>44</v>
      </c>
      <c r="F731" s="247" t="s">
        <v>291</v>
      </c>
      <c r="G731" s="245"/>
      <c r="H731" s="248">
        <v>5</v>
      </c>
      <c r="I731" s="249"/>
      <c r="J731" s="245"/>
      <c r="K731" s="245"/>
      <c r="L731" s="250"/>
      <c r="M731" s="251"/>
      <c r="N731" s="252"/>
      <c r="O731" s="252"/>
      <c r="P731" s="252"/>
      <c r="Q731" s="252"/>
      <c r="R731" s="252"/>
      <c r="S731" s="252"/>
      <c r="T731" s="253"/>
      <c r="AT731" s="254" t="s">
        <v>272</v>
      </c>
      <c r="AU731" s="254" t="s">
        <v>91</v>
      </c>
      <c r="AV731" s="16" t="s">
        <v>104</v>
      </c>
      <c r="AW731" s="16" t="s">
        <v>38</v>
      </c>
      <c r="AX731" s="16" t="s">
        <v>89</v>
      </c>
      <c r="AY731" s="254" t="s">
        <v>262</v>
      </c>
    </row>
    <row r="732" spans="1:65" s="2" customFormat="1" ht="16.5" customHeight="1">
      <c r="A732" s="37"/>
      <c r="B732" s="38"/>
      <c r="C732" s="195" t="s">
        <v>1754</v>
      </c>
      <c r="D732" s="195" t="s">
        <v>264</v>
      </c>
      <c r="E732" s="196" t="s">
        <v>6637</v>
      </c>
      <c r="F732" s="197" t="s">
        <v>6638</v>
      </c>
      <c r="G732" s="198" t="s">
        <v>3242</v>
      </c>
      <c r="H732" s="199">
        <v>7</v>
      </c>
      <c r="I732" s="200"/>
      <c r="J732" s="201">
        <f>ROUND(I732*H732,2)</f>
        <v>0</v>
      </c>
      <c r="K732" s="197" t="s">
        <v>268</v>
      </c>
      <c r="L732" s="42"/>
      <c r="M732" s="202" t="s">
        <v>44</v>
      </c>
      <c r="N732" s="203" t="s">
        <v>53</v>
      </c>
      <c r="O732" s="67"/>
      <c r="P732" s="204">
        <f>O732*H732</f>
        <v>0</v>
      </c>
      <c r="Q732" s="204">
        <v>4.347121E-4</v>
      </c>
      <c r="R732" s="204">
        <f>Q732*H732</f>
        <v>3.0429847000000001E-3</v>
      </c>
      <c r="S732" s="204">
        <v>0</v>
      </c>
      <c r="T732" s="205">
        <f>S732*H732</f>
        <v>0</v>
      </c>
      <c r="U732" s="37"/>
      <c r="V732" s="37"/>
      <c r="W732" s="37"/>
      <c r="X732" s="37"/>
      <c r="Y732" s="37"/>
      <c r="Z732" s="37"/>
      <c r="AA732" s="37"/>
      <c r="AB732" s="37"/>
      <c r="AC732" s="37"/>
      <c r="AD732" s="37"/>
      <c r="AE732" s="37"/>
      <c r="AR732" s="206" t="s">
        <v>442</v>
      </c>
      <c r="AT732" s="206" t="s">
        <v>264</v>
      </c>
      <c r="AU732" s="206" t="s">
        <v>91</v>
      </c>
      <c r="AY732" s="19" t="s">
        <v>262</v>
      </c>
      <c r="BE732" s="207">
        <f>IF(N732="základní",J732,0)</f>
        <v>0</v>
      </c>
      <c r="BF732" s="207">
        <f>IF(N732="snížená",J732,0)</f>
        <v>0</v>
      </c>
      <c r="BG732" s="207">
        <f>IF(N732="zákl. přenesená",J732,0)</f>
        <v>0</v>
      </c>
      <c r="BH732" s="207">
        <f>IF(N732="sníž. přenesená",J732,0)</f>
        <v>0</v>
      </c>
      <c r="BI732" s="207">
        <f>IF(N732="nulová",J732,0)</f>
        <v>0</v>
      </c>
      <c r="BJ732" s="19" t="s">
        <v>89</v>
      </c>
      <c r="BK732" s="207">
        <f>ROUND(I732*H732,2)</f>
        <v>0</v>
      </c>
      <c r="BL732" s="19" t="s">
        <v>442</v>
      </c>
      <c r="BM732" s="206" t="s">
        <v>2756</v>
      </c>
    </row>
    <row r="733" spans="1:65" s="2" customFormat="1" ht="36">
      <c r="A733" s="37"/>
      <c r="B733" s="38"/>
      <c r="C733" s="39"/>
      <c r="D733" s="208" t="s">
        <v>270</v>
      </c>
      <c r="E733" s="39"/>
      <c r="F733" s="209" t="s">
        <v>6639</v>
      </c>
      <c r="G733" s="39"/>
      <c r="H733" s="39"/>
      <c r="I733" s="118"/>
      <c r="J733" s="39"/>
      <c r="K733" s="39"/>
      <c r="L733" s="42"/>
      <c r="M733" s="210"/>
      <c r="N733" s="211"/>
      <c r="O733" s="67"/>
      <c r="P733" s="67"/>
      <c r="Q733" s="67"/>
      <c r="R733" s="67"/>
      <c r="S733" s="67"/>
      <c r="T733" s="68"/>
      <c r="U733" s="37"/>
      <c r="V733" s="37"/>
      <c r="W733" s="37"/>
      <c r="X733" s="37"/>
      <c r="Y733" s="37"/>
      <c r="Z733" s="37"/>
      <c r="AA733" s="37"/>
      <c r="AB733" s="37"/>
      <c r="AC733" s="37"/>
      <c r="AD733" s="37"/>
      <c r="AE733" s="37"/>
      <c r="AT733" s="19" t="s">
        <v>270</v>
      </c>
      <c r="AU733" s="19" t="s">
        <v>91</v>
      </c>
    </row>
    <row r="734" spans="1:65" s="15" customFormat="1" ht="10">
      <c r="B734" s="233"/>
      <c r="C734" s="234"/>
      <c r="D734" s="208" t="s">
        <v>272</v>
      </c>
      <c r="E734" s="235" t="s">
        <v>44</v>
      </c>
      <c r="F734" s="236" t="s">
        <v>6466</v>
      </c>
      <c r="G734" s="234"/>
      <c r="H734" s="237">
        <v>7</v>
      </c>
      <c r="I734" s="238"/>
      <c r="J734" s="234"/>
      <c r="K734" s="234"/>
      <c r="L734" s="239"/>
      <c r="M734" s="240"/>
      <c r="N734" s="241"/>
      <c r="O734" s="241"/>
      <c r="P734" s="241"/>
      <c r="Q734" s="241"/>
      <c r="R734" s="241"/>
      <c r="S734" s="241"/>
      <c r="T734" s="242"/>
      <c r="AT734" s="243" t="s">
        <v>272</v>
      </c>
      <c r="AU734" s="243" t="s">
        <v>91</v>
      </c>
      <c r="AV734" s="15" t="s">
        <v>91</v>
      </c>
      <c r="AW734" s="15" t="s">
        <v>38</v>
      </c>
      <c r="AX734" s="15" t="s">
        <v>82</v>
      </c>
      <c r="AY734" s="243" t="s">
        <v>262</v>
      </c>
    </row>
    <row r="735" spans="1:65" s="16" customFormat="1" ht="10">
      <c r="B735" s="244"/>
      <c r="C735" s="245"/>
      <c r="D735" s="208" t="s">
        <v>272</v>
      </c>
      <c r="E735" s="246" t="s">
        <v>44</v>
      </c>
      <c r="F735" s="247" t="s">
        <v>291</v>
      </c>
      <c r="G735" s="245"/>
      <c r="H735" s="248">
        <v>7</v>
      </c>
      <c r="I735" s="249"/>
      <c r="J735" s="245"/>
      <c r="K735" s="245"/>
      <c r="L735" s="250"/>
      <c r="M735" s="251"/>
      <c r="N735" s="252"/>
      <c r="O735" s="252"/>
      <c r="P735" s="252"/>
      <c r="Q735" s="252"/>
      <c r="R735" s="252"/>
      <c r="S735" s="252"/>
      <c r="T735" s="253"/>
      <c r="AT735" s="254" t="s">
        <v>272</v>
      </c>
      <c r="AU735" s="254" t="s">
        <v>91</v>
      </c>
      <c r="AV735" s="16" t="s">
        <v>104</v>
      </c>
      <c r="AW735" s="16" t="s">
        <v>38</v>
      </c>
      <c r="AX735" s="16" t="s">
        <v>89</v>
      </c>
      <c r="AY735" s="254" t="s">
        <v>262</v>
      </c>
    </row>
    <row r="736" spans="1:65" s="2" customFormat="1" ht="16.5" customHeight="1">
      <c r="A736" s="37"/>
      <c r="B736" s="38"/>
      <c r="C736" s="255" t="s">
        <v>1757</v>
      </c>
      <c r="D736" s="255" t="s">
        <v>633</v>
      </c>
      <c r="E736" s="256" t="s">
        <v>6640</v>
      </c>
      <c r="F736" s="257" t="s">
        <v>6641</v>
      </c>
      <c r="G736" s="258" t="s">
        <v>518</v>
      </c>
      <c r="H736" s="259">
        <v>7</v>
      </c>
      <c r="I736" s="260"/>
      <c r="J736" s="261">
        <f>ROUND(I736*H736,2)</f>
        <v>0</v>
      </c>
      <c r="K736" s="257" t="s">
        <v>268</v>
      </c>
      <c r="L736" s="262"/>
      <c r="M736" s="263" t="s">
        <v>44</v>
      </c>
      <c r="N736" s="264" t="s">
        <v>53</v>
      </c>
      <c r="O736" s="67"/>
      <c r="P736" s="204">
        <f>O736*H736</f>
        <v>0</v>
      </c>
      <c r="Q736" s="204">
        <v>4.4999999999999997E-3</v>
      </c>
      <c r="R736" s="204">
        <f>Q736*H736</f>
        <v>3.15E-2</v>
      </c>
      <c r="S736" s="204">
        <v>0</v>
      </c>
      <c r="T736" s="205">
        <f>S736*H736</f>
        <v>0</v>
      </c>
      <c r="U736" s="37"/>
      <c r="V736" s="37"/>
      <c r="W736" s="37"/>
      <c r="X736" s="37"/>
      <c r="Y736" s="37"/>
      <c r="Z736" s="37"/>
      <c r="AA736" s="37"/>
      <c r="AB736" s="37"/>
      <c r="AC736" s="37"/>
      <c r="AD736" s="37"/>
      <c r="AE736" s="37"/>
      <c r="AR736" s="206" t="s">
        <v>619</v>
      </c>
      <c r="AT736" s="206" t="s">
        <v>633</v>
      </c>
      <c r="AU736" s="206" t="s">
        <v>91</v>
      </c>
      <c r="AY736" s="19" t="s">
        <v>262</v>
      </c>
      <c r="BE736" s="207">
        <f>IF(N736="základní",J736,0)</f>
        <v>0</v>
      </c>
      <c r="BF736" s="207">
        <f>IF(N736="snížená",J736,0)</f>
        <v>0</v>
      </c>
      <c r="BG736" s="207">
        <f>IF(N736="zákl. přenesená",J736,0)</f>
        <v>0</v>
      </c>
      <c r="BH736" s="207">
        <f>IF(N736="sníž. přenesená",J736,0)</f>
        <v>0</v>
      </c>
      <c r="BI736" s="207">
        <f>IF(N736="nulová",J736,0)</f>
        <v>0</v>
      </c>
      <c r="BJ736" s="19" t="s">
        <v>89</v>
      </c>
      <c r="BK736" s="207">
        <f>ROUND(I736*H736,2)</f>
        <v>0</v>
      </c>
      <c r="BL736" s="19" t="s">
        <v>442</v>
      </c>
      <c r="BM736" s="206" t="s">
        <v>2762</v>
      </c>
    </row>
    <row r="737" spans="1:65" s="15" customFormat="1" ht="10">
      <c r="B737" s="233"/>
      <c r="C737" s="234"/>
      <c r="D737" s="208" t="s">
        <v>272</v>
      </c>
      <c r="E737" s="235" t="s">
        <v>44</v>
      </c>
      <c r="F737" s="236" t="s">
        <v>6466</v>
      </c>
      <c r="G737" s="234"/>
      <c r="H737" s="237">
        <v>7</v>
      </c>
      <c r="I737" s="238"/>
      <c r="J737" s="234"/>
      <c r="K737" s="234"/>
      <c r="L737" s="239"/>
      <c r="M737" s="240"/>
      <c r="N737" s="241"/>
      <c r="O737" s="241"/>
      <c r="P737" s="241"/>
      <c r="Q737" s="241"/>
      <c r="R737" s="241"/>
      <c r="S737" s="241"/>
      <c r="T737" s="242"/>
      <c r="AT737" s="243" t="s">
        <v>272</v>
      </c>
      <c r="AU737" s="243" t="s">
        <v>91</v>
      </c>
      <c r="AV737" s="15" t="s">
        <v>91</v>
      </c>
      <c r="AW737" s="15" t="s">
        <v>38</v>
      </c>
      <c r="AX737" s="15" t="s">
        <v>82</v>
      </c>
      <c r="AY737" s="243" t="s">
        <v>262</v>
      </c>
    </row>
    <row r="738" spans="1:65" s="16" customFormat="1" ht="10">
      <c r="B738" s="244"/>
      <c r="C738" s="245"/>
      <c r="D738" s="208" t="s">
        <v>272</v>
      </c>
      <c r="E738" s="246" t="s">
        <v>44</v>
      </c>
      <c r="F738" s="247" t="s">
        <v>291</v>
      </c>
      <c r="G738" s="245"/>
      <c r="H738" s="248">
        <v>7</v>
      </c>
      <c r="I738" s="249"/>
      <c r="J738" s="245"/>
      <c r="K738" s="245"/>
      <c r="L738" s="250"/>
      <c r="M738" s="251"/>
      <c r="N738" s="252"/>
      <c r="O738" s="252"/>
      <c r="P738" s="252"/>
      <c r="Q738" s="252"/>
      <c r="R738" s="252"/>
      <c r="S738" s="252"/>
      <c r="T738" s="253"/>
      <c r="AT738" s="254" t="s">
        <v>272</v>
      </c>
      <c r="AU738" s="254" t="s">
        <v>91</v>
      </c>
      <c r="AV738" s="16" t="s">
        <v>104</v>
      </c>
      <c r="AW738" s="16" t="s">
        <v>38</v>
      </c>
      <c r="AX738" s="16" t="s">
        <v>89</v>
      </c>
      <c r="AY738" s="254" t="s">
        <v>262</v>
      </c>
    </row>
    <row r="739" spans="1:65" s="2" customFormat="1" ht="16.5" customHeight="1">
      <c r="A739" s="37"/>
      <c r="B739" s="38"/>
      <c r="C739" s="195" t="s">
        <v>1762</v>
      </c>
      <c r="D739" s="195" t="s">
        <v>264</v>
      </c>
      <c r="E739" s="196" t="s">
        <v>6642</v>
      </c>
      <c r="F739" s="197" t="s">
        <v>6643</v>
      </c>
      <c r="G739" s="198" t="s">
        <v>3242</v>
      </c>
      <c r="H739" s="199">
        <v>5</v>
      </c>
      <c r="I739" s="200"/>
      <c r="J739" s="201">
        <f>ROUND(I739*H739,2)</f>
        <v>0</v>
      </c>
      <c r="K739" s="197" t="s">
        <v>268</v>
      </c>
      <c r="L739" s="42"/>
      <c r="M739" s="202" t="s">
        <v>44</v>
      </c>
      <c r="N739" s="203" t="s">
        <v>53</v>
      </c>
      <c r="O739" s="67"/>
      <c r="P739" s="204">
        <f>O739*H739</f>
        <v>0</v>
      </c>
      <c r="Q739" s="204">
        <v>6.3883630000000004E-4</v>
      </c>
      <c r="R739" s="204">
        <f>Q739*H739</f>
        <v>3.1941815000000001E-3</v>
      </c>
      <c r="S739" s="204">
        <v>0</v>
      </c>
      <c r="T739" s="205">
        <f>S739*H739</f>
        <v>0</v>
      </c>
      <c r="U739" s="37"/>
      <c r="V739" s="37"/>
      <c r="W739" s="37"/>
      <c r="X739" s="37"/>
      <c r="Y739" s="37"/>
      <c r="Z739" s="37"/>
      <c r="AA739" s="37"/>
      <c r="AB739" s="37"/>
      <c r="AC739" s="37"/>
      <c r="AD739" s="37"/>
      <c r="AE739" s="37"/>
      <c r="AR739" s="206" t="s">
        <v>442</v>
      </c>
      <c r="AT739" s="206" t="s">
        <v>264</v>
      </c>
      <c r="AU739" s="206" t="s">
        <v>91</v>
      </c>
      <c r="AY739" s="19" t="s">
        <v>262</v>
      </c>
      <c r="BE739" s="207">
        <f>IF(N739="základní",J739,0)</f>
        <v>0</v>
      </c>
      <c r="BF739" s="207">
        <f>IF(N739="snížená",J739,0)</f>
        <v>0</v>
      </c>
      <c r="BG739" s="207">
        <f>IF(N739="zákl. přenesená",J739,0)</f>
        <v>0</v>
      </c>
      <c r="BH739" s="207">
        <f>IF(N739="sníž. přenesená",J739,0)</f>
        <v>0</v>
      </c>
      <c r="BI739" s="207">
        <f>IF(N739="nulová",J739,0)</f>
        <v>0</v>
      </c>
      <c r="BJ739" s="19" t="s">
        <v>89</v>
      </c>
      <c r="BK739" s="207">
        <f>ROUND(I739*H739,2)</f>
        <v>0</v>
      </c>
      <c r="BL739" s="19" t="s">
        <v>442</v>
      </c>
      <c r="BM739" s="206" t="s">
        <v>2772</v>
      </c>
    </row>
    <row r="740" spans="1:65" s="15" customFormat="1" ht="10">
      <c r="B740" s="233"/>
      <c r="C740" s="234"/>
      <c r="D740" s="208" t="s">
        <v>272</v>
      </c>
      <c r="E740" s="235" t="s">
        <v>44</v>
      </c>
      <c r="F740" s="236" t="s">
        <v>6471</v>
      </c>
      <c r="G740" s="234"/>
      <c r="H740" s="237">
        <v>5</v>
      </c>
      <c r="I740" s="238"/>
      <c r="J740" s="234"/>
      <c r="K740" s="234"/>
      <c r="L740" s="239"/>
      <c r="M740" s="240"/>
      <c r="N740" s="241"/>
      <c r="O740" s="241"/>
      <c r="P740" s="241"/>
      <c r="Q740" s="241"/>
      <c r="R740" s="241"/>
      <c r="S740" s="241"/>
      <c r="T740" s="242"/>
      <c r="AT740" s="243" t="s">
        <v>272</v>
      </c>
      <c r="AU740" s="243" t="s">
        <v>91</v>
      </c>
      <c r="AV740" s="15" t="s">
        <v>91</v>
      </c>
      <c r="AW740" s="15" t="s">
        <v>38</v>
      </c>
      <c r="AX740" s="15" t="s">
        <v>82</v>
      </c>
      <c r="AY740" s="243" t="s">
        <v>262</v>
      </c>
    </row>
    <row r="741" spans="1:65" s="16" customFormat="1" ht="10">
      <c r="B741" s="244"/>
      <c r="C741" s="245"/>
      <c r="D741" s="208" t="s">
        <v>272</v>
      </c>
      <c r="E741" s="246" t="s">
        <v>44</v>
      </c>
      <c r="F741" s="247" t="s">
        <v>291</v>
      </c>
      <c r="G741" s="245"/>
      <c r="H741" s="248">
        <v>5</v>
      </c>
      <c r="I741" s="249"/>
      <c r="J741" s="245"/>
      <c r="K741" s="245"/>
      <c r="L741" s="250"/>
      <c r="M741" s="251"/>
      <c r="N741" s="252"/>
      <c r="O741" s="252"/>
      <c r="P741" s="252"/>
      <c r="Q741" s="252"/>
      <c r="R741" s="252"/>
      <c r="S741" s="252"/>
      <c r="T741" s="253"/>
      <c r="AT741" s="254" t="s">
        <v>272</v>
      </c>
      <c r="AU741" s="254" t="s">
        <v>91</v>
      </c>
      <c r="AV741" s="16" t="s">
        <v>104</v>
      </c>
      <c r="AW741" s="16" t="s">
        <v>38</v>
      </c>
      <c r="AX741" s="16" t="s">
        <v>89</v>
      </c>
      <c r="AY741" s="254" t="s">
        <v>262</v>
      </c>
    </row>
    <row r="742" spans="1:65" s="2" customFormat="1" ht="16.5" customHeight="1">
      <c r="A742" s="37"/>
      <c r="B742" s="38"/>
      <c r="C742" s="255" t="s">
        <v>1766</v>
      </c>
      <c r="D742" s="255" t="s">
        <v>633</v>
      </c>
      <c r="E742" s="256" t="s">
        <v>6644</v>
      </c>
      <c r="F742" s="257" t="s">
        <v>6645</v>
      </c>
      <c r="G742" s="258" t="s">
        <v>518</v>
      </c>
      <c r="H742" s="259">
        <v>5</v>
      </c>
      <c r="I742" s="260"/>
      <c r="J742" s="261">
        <f>ROUND(I742*H742,2)</f>
        <v>0</v>
      </c>
      <c r="K742" s="257" t="s">
        <v>268</v>
      </c>
      <c r="L742" s="262"/>
      <c r="M742" s="263" t="s">
        <v>44</v>
      </c>
      <c r="N742" s="264" t="s">
        <v>53</v>
      </c>
      <c r="O742" s="67"/>
      <c r="P742" s="204">
        <f>O742*H742</f>
        <v>0</v>
      </c>
      <c r="Q742" s="204">
        <v>1.4E-2</v>
      </c>
      <c r="R742" s="204">
        <f>Q742*H742</f>
        <v>7.0000000000000007E-2</v>
      </c>
      <c r="S742" s="204">
        <v>0</v>
      </c>
      <c r="T742" s="205">
        <f>S742*H742</f>
        <v>0</v>
      </c>
      <c r="U742" s="37"/>
      <c r="V742" s="37"/>
      <c r="W742" s="37"/>
      <c r="X742" s="37"/>
      <c r="Y742" s="37"/>
      <c r="Z742" s="37"/>
      <c r="AA742" s="37"/>
      <c r="AB742" s="37"/>
      <c r="AC742" s="37"/>
      <c r="AD742" s="37"/>
      <c r="AE742" s="37"/>
      <c r="AR742" s="206" t="s">
        <v>619</v>
      </c>
      <c r="AT742" s="206" t="s">
        <v>633</v>
      </c>
      <c r="AU742" s="206" t="s">
        <v>91</v>
      </c>
      <c r="AY742" s="19" t="s">
        <v>262</v>
      </c>
      <c r="BE742" s="207">
        <f>IF(N742="základní",J742,0)</f>
        <v>0</v>
      </c>
      <c r="BF742" s="207">
        <f>IF(N742="snížená",J742,0)</f>
        <v>0</v>
      </c>
      <c r="BG742" s="207">
        <f>IF(N742="zákl. přenesená",J742,0)</f>
        <v>0</v>
      </c>
      <c r="BH742" s="207">
        <f>IF(N742="sníž. přenesená",J742,0)</f>
        <v>0</v>
      </c>
      <c r="BI742" s="207">
        <f>IF(N742="nulová",J742,0)</f>
        <v>0</v>
      </c>
      <c r="BJ742" s="19" t="s">
        <v>89</v>
      </c>
      <c r="BK742" s="207">
        <f>ROUND(I742*H742,2)</f>
        <v>0</v>
      </c>
      <c r="BL742" s="19" t="s">
        <v>442</v>
      </c>
      <c r="BM742" s="206" t="s">
        <v>2788</v>
      </c>
    </row>
    <row r="743" spans="1:65" s="15" customFormat="1" ht="10">
      <c r="B743" s="233"/>
      <c r="C743" s="234"/>
      <c r="D743" s="208" t="s">
        <v>272</v>
      </c>
      <c r="E743" s="235" t="s">
        <v>44</v>
      </c>
      <c r="F743" s="236" t="s">
        <v>6471</v>
      </c>
      <c r="G743" s="234"/>
      <c r="H743" s="237">
        <v>5</v>
      </c>
      <c r="I743" s="238"/>
      <c r="J743" s="234"/>
      <c r="K743" s="234"/>
      <c r="L743" s="239"/>
      <c r="M743" s="240"/>
      <c r="N743" s="241"/>
      <c r="O743" s="241"/>
      <c r="P743" s="241"/>
      <c r="Q743" s="241"/>
      <c r="R743" s="241"/>
      <c r="S743" s="241"/>
      <c r="T743" s="242"/>
      <c r="AT743" s="243" t="s">
        <v>272</v>
      </c>
      <c r="AU743" s="243" t="s">
        <v>91</v>
      </c>
      <c r="AV743" s="15" t="s">
        <v>91</v>
      </c>
      <c r="AW743" s="15" t="s">
        <v>38</v>
      </c>
      <c r="AX743" s="15" t="s">
        <v>82</v>
      </c>
      <c r="AY743" s="243" t="s">
        <v>262</v>
      </c>
    </row>
    <row r="744" spans="1:65" s="16" customFormat="1" ht="10">
      <c r="B744" s="244"/>
      <c r="C744" s="245"/>
      <c r="D744" s="208" t="s">
        <v>272</v>
      </c>
      <c r="E744" s="246" t="s">
        <v>44</v>
      </c>
      <c r="F744" s="247" t="s">
        <v>291</v>
      </c>
      <c r="G744" s="245"/>
      <c r="H744" s="248">
        <v>5</v>
      </c>
      <c r="I744" s="249"/>
      <c r="J744" s="245"/>
      <c r="K744" s="245"/>
      <c r="L744" s="250"/>
      <c r="M744" s="251"/>
      <c r="N744" s="252"/>
      <c r="O744" s="252"/>
      <c r="P744" s="252"/>
      <c r="Q744" s="252"/>
      <c r="R744" s="252"/>
      <c r="S744" s="252"/>
      <c r="T744" s="253"/>
      <c r="AT744" s="254" t="s">
        <v>272</v>
      </c>
      <c r="AU744" s="254" t="s">
        <v>91</v>
      </c>
      <c r="AV744" s="16" t="s">
        <v>104</v>
      </c>
      <c r="AW744" s="16" t="s">
        <v>38</v>
      </c>
      <c r="AX744" s="16" t="s">
        <v>89</v>
      </c>
      <c r="AY744" s="254" t="s">
        <v>262</v>
      </c>
    </row>
    <row r="745" spans="1:65" s="2" customFormat="1" ht="16.5" customHeight="1">
      <c r="A745" s="37"/>
      <c r="B745" s="38"/>
      <c r="C745" s="195" t="s">
        <v>1770</v>
      </c>
      <c r="D745" s="195" t="s">
        <v>264</v>
      </c>
      <c r="E745" s="196" t="s">
        <v>6646</v>
      </c>
      <c r="F745" s="197" t="s">
        <v>6647</v>
      </c>
      <c r="G745" s="198" t="s">
        <v>518</v>
      </c>
      <c r="H745" s="199">
        <v>5</v>
      </c>
      <c r="I745" s="200"/>
      <c r="J745" s="201">
        <f>ROUND(I745*H745,2)</f>
        <v>0</v>
      </c>
      <c r="K745" s="197" t="s">
        <v>268</v>
      </c>
      <c r="L745" s="42"/>
      <c r="M745" s="202" t="s">
        <v>44</v>
      </c>
      <c r="N745" s="203" t="s">
        <v>53</v>
      </c>
      <c r="O745" s="67"/>
      <c r="P745" s="204">
        <f>O745*H745</f>
        <v>0</v>
      </c>
      <c r="Q745" s="204">
        <v>8.6794019999999995E-4</v>
      </c>
      <c r="R745" s="204">
        <f>Q745*H745</f>
        <v>4.3397009999999996E-3</v>
      </c>
      <c r="S745" s="204">
        <v>0</v>
      </c>
      <c r="T745" s="205">
        <f>S745*H745</f>
        <v>0</v>
      </c>
      <c r="U745" s="37"/>
      <c r="V745" s="37"/>
      <c r="W745" s="37"/>
      <c r="X745" s="37"/>
      <c r="Y745" s="37"/>
      <c r="Z745" s="37"/>
      <c r="AA745" s="37"/>
      <c r="AB745" s="37"/>
      <c r="AC745" s="37"/>
      <c r="AD745" s="37"/>
      <c r="AE745" s="37"/>
      <c r="AR745" s="206" t="s">
        <v>442</v>
      </c>
      <c r="AT745" s="206" t="s">
        <v>264</v>
      </c>
      <c r="AU745" s="206" t="s">
        <v>91</v>
      </c>
      <c r="AY745" s="19" t="s">
        <v>262</v>
      </c>
      <c r="BE745" s="207">
        <f>IF(N745="základní",J745,0)</f>
        <v>0</v>
      </c>
      <c r="BF745" s="207">
        <f>IF(N745="snížená",J745,0)</f>
        <v>0</v>
      </c>
      <c r="BG745" s="207">
        <f>IF(N745="zákl. přenesená",J745,0)</f>
        <v>0</v>
      </c>
      <c r="BH745" s="207">
        <f>IF(N745="sníž. přenesená",J745,0)</f>
        <v>0</v>
      </c>
      <c r="BI745" s="207">
        <f>IF(N745="nulová",J745,0)</f>
        <v>0</v>
      </c>
      <c r="BJ745" s="19" t="s">
        <v>89</v>
      </c>
      <c r="BK745" s="207">
        <f>ROUND(I745*H745,2)</f>
        <v>0</v>
      </c>
      <c r="BL745" s="19" t="s">
        <v>442</v>
      </c>
      <c r="BM745" s="206" t="s">
        <v>2800</v>
      </c>
    </row>
    <row r="746" spans="1:65" s="2" customFormat="1" ht="36">
      <c r="A746" s="37"/>
      <c r="B746" s="38"/>
      <c r="C746" s="39"/>
      <c r="D746" s="208" t="s">
        <v>270</v>
      </c>
      <c r="E746" s="39"/>
      <c r="F746" s="209" t="s">
        <v>6612</v>
      </c>
      <c r="G746" s="39"/>
      <c r="H746" s="39"/>
      <c r="I746" s="118"/>
      <c r="J746" s="39"/>
      <c r="K746" s="39"/>
      <c r="L746" s="42"/>
      <c r="M746" s="210"/>
      <c r="N746" s="211"/>
      <c r="O746" s="67"/>
      <c r="P746" s="67"/>
      <c r="Q746" s="67"/>
      <c r="R746" s="67"/>
      <c r="S746" s="67"/>
      <c r="T746" s="68"/>
      <c r="U746" s="37"/>
      <c r="V746" s="37"/>
      <c r="W746" s="37"/>
      <c r="X746" s="37"/>
      <c r="Y746" s="37"/>
      <c r="Z746" s="37"/>
      <c r="AA746" s="37"/>
      <c r="AB746" s="37"/>
      <c r="AC746" s="37"/>
      <c r="AD746" s="37"/>
      <c r="AE746" s="37"/>
      <c r="AT746" s="19" t="s">
        <v>270</v>
      </c>
      <c r="AU746" s="19" t="s">
        <v>91</v>
      </c>
    </row>
    <row r="747" spans="1:65" s="15" customFormat="1" ht="10">
      <c r="B747" s="233"/>
      <c r="C747" s="234"/>
      <c r="D747" s="208" t="s">
        <v>272</v>
      </c>
      <c r="E747" s="235" t="s">
        <v>44</v>
      </c>
      <c r="F747" s="236" t="s">
        <v>6471</v>
      </c>
      <c r="G747" s="234"/>
      <c r="H747" s="237">
        <v>5</v>
      </c>
      <c r="I747" s="238"/>
      <c r="J747" s="234"/>
      <c r="K747" s="234"/>
      <c r="L747" s="239"/>
      <c r="M747" s="240"/>
      <c r="N747" s="241"/>
      <c r="O747" s="241"/>
      <c r="P747" s="241"/>
      <c r="Q747" s="241"/>
      <c r="R747" s="241"/>
      <c r="S747" s="241"/>
      <c r="T747" s="242"/>
      <c r="AT747" s="243" t="s">
        <v>272</v>
      </c>
      <c r="AU747" s="243" t="s">
        <v>91</v>
      </c>
      <c r="AV747" s="15" t="s">
        <v>91</v>
      </c>
      <c r="AW747" s="15" t="s">
        <v>38</v>
      </c>
      <c r="AX747" s="15" t="s">
        <v>82</v>
      </c>
      <c r="AY747" s="243" t="s">
        <v>262</v>
      </c>
    </row>
    <row r="748" spans="1:65" s="16" customFormat="1" ht="10">
      <c r="B748" s="244"/>
      <c r="C748" s="245"/>
      <c r="D748" s="208" t="s">
        <v>272</v>
      </c>
      <c r="E748" s="246" t="s">
        <v>44</v>
      </c>
      <c r="F748" s="247" t="s">
        <v>291</v>
      </c>
      <c r="G748" s="245"/>
      <c r="H748" s="248">
        <v>5</v>
      </c>
      <c r="I748" s="249"/>
      <c r="J748" s="245"/>
      <c r="K748" s="245"/>
      <c r="L748" s="250"/>
      <c r="M748" s="251"/>
      <c r="N748" s="252"/>
      <c r="O748" s="252"/>
      <c r="P748" s="252"/>
      <c r="Q748" s="252"/>
      <c r="R748" s="252"/>
      <c r="S748" s="252"/>
      <c r="T748" s="253"/>
      <c r="AT748" s="254" t="s">
        <v>272</v>
      </c>
      <c r="AU748" s="254" t="s">
        <v>91</v>
      </c>
      <c r="AV748" s="16" t="s">
        <v>104</v>
      </c>
      <c r="AW748" s="16" t="s">
        <v>38</v>
      </c>
      <c r="AX748" s="16" t="s">
        <v>89</v>
      </c>
      <c r="AY748" s="254" t="s">
        <v>262</v>
      </c>
    </row>
    <row r="749" spans="1:65" s="2" customFormat="1" ht="16.5" customHeight="1">
      <c r="A749" s="37"/>
      <c r="B749" s="38"/>
      <c r="C749" s="255" t="s">
        <v>1774</v>
      </c>
      <c r="D749" s="255" t="s">
        <v>633</v>
      </c>
      <c r="E749" s="256" t="s">
        <v>6648</v>
      </c>
      <c r="F749" s="257" t="s">
        <v>6649</v>
      </c>
      <c r="G749" s="258" t="s">
        <v>518</v>
      </c>
      <c r="H749" s="259">
        <v>5</v>
      </c>
      <c r="I749" s="260"/>
      <c r="J749" s="261">
        <f>ROUND(I749*H749,2)</f>
        <v>0</v>
      </c>
      <c r="K749" s="257" t="s">
        <v>268</v>
      </c>
      <c r="L749" s="262"/>
      <c r="M749" s="263" t="s">
        <v>44</v>
      </c>
      <c r="N749" s="264" t="s">
        <v>53</v>
      </c>
      <c r="O749" s="67"/>
      <c r="P749" s="204">
        <f>O749*H749</f>
        <v>0</v>
      </c>
      <c r="Q749" s="204">
        <v>1.9000000000000001E-4</v>
      </c>
      <c r="R749" s="204">
        <f>Q749*H749</f>
        <v>9.5000000000000011E-4</v>
      </c>
      <c r="S749" s="204">
        <v>0</v>
      </c>
      <c r="T749" s="205">
        <f>S749*H749</f>
        <v>0</v>
      </c>
      <c r="U749" s="37"/>
      <c r="V749" s="37"/>
      <c r="W749" s="37"/>
      <c r="X749" s="37"/>
      <c r="Y749" s="37"/>
      <c r="Z749" s="37"/>
      <c r="AA749" s="37"/>
      <c r="AB749" s="37"/>
      <c r="AC749" s="37"/>
      <c r="AD749" s="37"/>
      <c r="AE749" s="37"/>
      <c r="AR749" s="206" t="s">
        <v>619</v>
      </c>
      <c r="AT749" s="206" t="s">
        <v>633</v>
      </c>
      <c r="AU749" s="206" t="s">
        <v>91</v>
      </c>
      <c r="AY749" s="19" t="s">
        <v>262</v>
      </c>
      <c r="BE749" s="207">
        <f>IF(N749="základní",J749,0)</f>
        <v>0</v>
      </c>
      <c r="BF749" s="207">
        <f>IF(N749="snížená",J749,0)</f>
        <v>0</v>
      </c>
      <c r="BG749" s="207">
        <f>IF(N749="zákl. přenesená",J749,0)</f>
        <v>0</v>
      </c>
      <c r="BH749" s="207">
        <f>IF(N749="sníž. přenesená",J749,0)</f>
        <v>0</v>
      </c>
      <c r="BI749" s="207">
        <f>IF(N749="nulová",J749,0)</f>
        <v>0</v>
      </c>
      <c r="BJ749" s="19" t="s">
        <v>89</v>
      </c>
      <c r="BK749" s="207">
        <f>ROUND(I749*H749,2)</f>
        <v>0</v>
      </c>
      <c r="BL749" s="19" t="s">
        <v>442</v>
      </c>
      <c r="BM749" s="206" t="s">
        <v>2859</v>
      </c>
    </row>
    <row r="750" spans="1:65" s="15" customFormat="1" ht="10">
      <c r="B750" s="233"/>
      <c r="C750" s="234"/>
      <c r="D750" s="208" t="s">
        <v>272</v>
      </c>
      <c r="E750" s="235" t="s">
        <v>44</v>
      </c>
      <c r="F750" s="236" t="s">
        <v>6471</v>
      </c>
      <c r="G750" s="234"/>
      <c r="H750" s="237">
        <v>5</v>
      </c>
      <c r="I750" s="238"/>
      <c r="J750" s="234"/>
      <c r="K750" s="234"/>
      <c r="L750" s="239"/>
      <c r="M750" s="240"/>
      <c r="N750" s="241"/>
      <c r="O750" s="241"/>
      <c r="P750" s="241"/>
      <c r="Q750" s="241"/>
      <c r="R750" s="241"/>
      <c r="S750" s="241"/>
      <c r="T750" s="242"/>
      <c r="AT750" s="243" t="s">
        <v>272</v>
      </c>
      <c r="AU750" s="243" t="s">
        <v>91</v>
      </c>
      <c r="AV750" s="15" t="s">
        <v>91</v>
      </c>
      <c r="AW750" s="15" t="s">
        <v>38</v>
      </c>
      <c r="AX750" s="15" t="s">
        <v>82</v>
      </c>
      <c r="AY750" s="243" t="s">
        <v>262</v>
      </c>
    </row>
    <row r="751" spans="1:65" s="16" customFormat="1" ht="10">
      <c r="B751" s="244"/>
      <c r="C751" s="245"/>
      <c r="D751" s="208" t="s">
        <v>272</v>
      </c>
      <c r="E751" s="246" t="s">
        <v>44</v>
      </c>
      <c r="F751" s="247" t="s">
        <v>291</v>
      </c>
      <c r="G751" s="245"/>
      <c r="H751" s="248">
        <v>5</v>
      </c>
      <c r="I751" s="249"/>
      <c r="J751" s="245"/>
      <c r="K751" s="245"/>
      <c r="L751" s="250"/>
      <c r="M751" s="251"/>
      <c r="N751" s="252"/>
      <c r="O751" s="252"/>
      <c r="P751" s="252"/>
      <c r="Q751" s="252"/>
      <c r="R751" s="252"/>
      <c r="S751" s="252"/>
      <c r="T751" s="253"/>
      <c r="AT751" s="254" t="s">
        <v>272</v>
      </c>
      <c r="AU751" s="254" t="s">
        <v>91</v>
      </c>
      <c r="AV751" s="16" t="s">
        <v>104</v>
      </c>
      <c r="AW751" s="16" t="s">
        <v>38</v>
      </c>
      <c r="AX751" s="16" t="s">
        <v>89</v>
      </c>
      <c r="AY751" s="254" t="s">
        <v>262</v>
      </c>
    </row>
    <row r="752" spans="1:65" s="2" customFormat="1" ht="16.5" customHeight="1">
      <c r="A752" s="37"/>
      <c r="B752" s="38"/>
      <c r="C752" s="255" t="s">
        <v>1781</v>
      </c>
      <c r="D752" s="255" t="s">
        <v>633</v>
      </c>
      <c r="E752" s="256" t="s">
        <v>6650</v>
      </c>
      <c r="F752" s="257" t="s">
        <v>6651</v>
      </c>
      <c r="G752" s="258" t="s">
        <v>518</v>
      </c>
      <c r="H752" s="259">
        <v>5</v>
      </c>
      <c r="I752" s="260"/>
      <c r="J752" s="261">
        <f>ROUND(I752*H752,2)</f>
        <v>0</v>
      </c>
      <c r="K752" s="257" t="s">
        <v>268</v>
      </c>
      <c r="L752" s="262"/>
      <c r="M752" s="263" t="s">
        <v>44</v>
      </c>
      <c r="N752" s="264" t="s">
        <v>53</v>
      </c>
      <c r="O752" s="67"/>
      <c r="P752" s="204">
        <f>O752*H752</f>
        <v>0</v>
      </c>
      <c r="Q752" s="204">
        <v>1.2E-4</v>
      </c>
      <c r="R752" s="204">
        <f>Q752*H752</f>
        <v>6.0000000000000006E-4</v>
      </c>
      <c r="S752" s="204">
        <v>0</v>
      </c>
      <c r="T752" s="205">
        <f>S752*H752</f>
        <v>0</v>
      </c>
      <c r="U752" s="37"/>
      <c r="V752" s="37"/>
      <c r="W752" s="37"/>
      <c r="X752" s="37"/>
      <c r="Y752" s="37"/>
      <c r="Z752" s="37"/>
      <c r="AA752" s="37"/>
      <c r="AB752" s="37"/>
      <c r="AC752" s="37"/>
      <c r="AD752" s="37"/>
      <c r="AE752" s="37"/>
      <c r="AR752" s="206" t="s">
        <v>619</v>
      </c>
      <c r="AT752" s="206" t="s">
        <v>633</v>
      </c>
      <c r="AU752" s="206" t="s">
        <v>91</v>
      </c>
      <c r="AY752" s="19" t="s">
        <v>262</v>
      </c>
      <c r="BE752" s="207">
        <f>IF(N752="základní",J752,0)</f>
        <v>0</v>
      </c>
      <c r="BF752" s="207">
        <f>IF(N752="snížená",J752,0)</f>
        <v>0</v>
      </c>
      <c r="BG752" s="207">
        <f>IF(N752="zákl. přenesená",J752,0)</f>
        <v>0</v>
      </c>
      <c r="BH752" s="207">
        <f>IF(N752="sníž. přenesená",J752,0)</f>
        <v>0</v>
      </c>
      <c r="BI752" s="207">
        <f>IF(N752="nulová",J752,0)</f>
        <v>0</v>
      </c>
      <c r="BJ752" s="19" t="s">
        <v>89</v>
      </c>
      <c r="BK752" s="207">
        <f>ROUND(I752*H752,2)</f>
        <v>0</v>
      </c>
      <c r="BL752" s="19" t="s">
        <v>442</v>
      </c>
      <c r="BM752" s="206" t="s">
        <v>2865</v>
      </c>
    </row>
    <row r="753" spans="1:65" s="15" customFormat="1" ht="10">
      <c r="B753" s="233"/>
      <c r="C753" s="234"/>
      <c r="D753" s="208" t="s">
        <v>272</v>
      </c>
      <c r="E753" s="235" t="s">
        <v>44</v>
      </c>
      <c r="F753" s="236" t="s">
        <v>6471</v>
      </c>
      <c r="G753" s="234"/>
      <c r="H753" s="237">
        <v>5</v>
      </c>
      <c r="I753" s="238"/>
      <c r="J753" s="234"/>
      <c r="K753" s="234"/>
      <c r="L753" s="239"/>
      <c r="M753" s="240"/>
      <c r="N753" s="241"/>
      <c r="O753" s="241"/>
      <c r="P753" s="241"/>
      <c r="Q753" s="241"/>
      <c r="R753" s="241"/>
      <c r="S753" s="241"/>
      <c r="T753" s="242"/>
      <c r="AT753" s="243" t="s">
        <v>272</v>
      </c>
      <c r="AU753" s="243" t="s">
        <v>91</v>
      </c>
      <c r="AV753" s="15" t="s">
        <v>91</v>
      </c>
      <c r="AW753" s="15" t="s">
        <v>38</v>
      </c>
      <c r="AX753" s="15" t="s">
        <v>82</v>
      </c>
      <c r="AY753" s="243" t="s">
        <v>262</v>
      </c>
    </row>
    <row r="754" spans="1:65" s="16" customFormat="1" ht="10">
      <c r="B754" s="244"/>
      <c r="C754" s="245"/>
      <c r="D754" s="208" t="s">
        <v>272</v>
      </c>
      <c r="E754" s="246" t="s">
        <v>44</v>
      </c>
      <c r="F754" s="247" t="s">
        <v>291</v>
      </c>
      <c r="G754" s="245"/>
      <c r="H754" s="248">
        <v>5</v>
      </c>
      <c r="I754" s="249"/>
      <c r="J754" s="245"/>
      <c r="K754" s="245"/>
      <c r="L754" s="250"/>
      <c r="M754" s="251"/>
      <c r="N754" s="252"/>
      <c r="O754" s="252"/>
      <c r="P754" s="252"/>
      <c r="Q754" s="252"/>
      <c r="R754" s="252"/>
      <c r="S754" s="252"/>
      <c r="T754" s="253"/>
      <c r="AT754" s="254" t="s">
        <v>272</v>
      </c>
      <c r="AU754" s="254" t="s">
        <v>91</v>
      </c>
      <c r="AV754" s="16" t="s">
        <v>104</v>
      </c>
      <c r="AW754" s="16" t="s">
        <v>38</v>
      </c>
      <c r="AX754" s="16" t="s">
        <v>89</v>
      </c>
      <c r="AY754" s="254" t="s">
        <v>262</v>
      </c>
    </row>
    <row r="755" spans="1:65" s="2" customFormat="1" ht="16.5" customHeight="1">
      <c r="A755" s="37"/>
      <c r="B755" s="38"/>
      <c r="C755" s="255" t="s">
        <v>1786</v>
      </c>
      <c r="D755" s="255" t="s">
        <v>633</v>
      </c>
      <c r="E755" s="256" t="s">
        <v>6652</v>
      </c>
      <c r="F755" s="257" t="s">
        <v>6653</v>
      </c>
      <c r="G755" s="258" t="s">
        <v>518</v>
      </c>
      <c r="H755" s="259">
        <v>5</v>
      </c>
      <c r="I755" s="260"/>
      <c r="J755" s="261">
        <f>ROUND(I755*H755,2)</f>
        <v>0</v>
      </c>
      <c r="K755" s="257" t="s">
        <v>268</v>
      </c>
      <c r="L755" s="262"/>
      <c r="M755" s="263" t="s">
        <v>44</v>
      </c>
      <c r="N755" s="264" t="s">
        <v>53</v>
      </c>
      <c r="O755" s="67"/>
      <c r="P755" s="204">
        <f>O755*H755</f>
        <v>0</v>
      </c>
      <c r="Q755" s="204">
        <v>3.2000000000000003E-4</v>
      </c>
      <c r="R755" s="204">
        <f>Q755*H755</f>
        <v>1.6000000000000001E-3</v>
      </c>
      <c r="S755" s="204">
        <v>0</v>
      </c>
      <c r="T755" s="205">
        <f>S755*H755</f>
        <v>0</v>
      </c>
      <c r="U755" s="37"/>
      <c r="V755" s="37"/>
      <c r="W755" s="37"/>
      <c r="X755" s="37"/>
      <c r="Y755" s="37"/>
      <c r="Z755" s="37"/>
      <c r="AA755" s="37"/>
      <c r="AB755" s="37"/>
      <c r="AC755" s="37"/>
      <c r="AD755" s="37"/>
      <c r="AE755" s="37"/>
      <c r="AR755" s="206" t="s">
        <v>619</v>
      </c>
      <c r="AT755" s="206" t="s">
        <v>633</v>
      </c>
      <c r="AU755" s="206" t="s">
        <v>91</v>
      </c>
      <c r="AY755" s="19" t="s">
        <v>262</v>
      </c>
      <c r="BE755" s="207">
        <f>IF(N755="základní",J755,0)</f>
        <v>0</v>
      </c>
      <c r="BF755" s="207">
        <f>IF(N755="snížená",J755,0)</f>
        <v>0</v>
      </c>
      <c r="BG755" s="207">
        <f>IF(N755="zákl. přenesená",J755,0)</f>
        <v>0</v>
      </c>
      <c r="BH755" s="207">
        <f>IF(N755="sníž. přenesená",J755,0)</f>
        <v>0</v>
      </c>
      <c r="BI755" s="207">
        <f>IF(N755="nulová",J755,0)</f>
        <v>0</v>
      </c>
      <c r="BJ755" s="19" t="s">
        <v>89</v>
      </c>
      <c r="BK755" s="207">
        <f>ROUND(I755*H755,2)</f>
        <v>0</v>
      </c>
      <c r="BL755" s="19" t="s">
        <v>442</v>
      </c>
      <c r="BM755" s="206" t="s">
        <v>2871</v>
      </c>
    </row>
    <row r="756" spans="1:65" s="15" customFormat="1" ht="10">
      <c r="B756" s="233"/>
      <c r="C756" s="234"/>
      <c r="D756" s="208" t="s">
        <v>272</v>
      </c>
      <c r="E756" s="235" t="s">
        <v>44</v>
      </c>
      <c r="F756" s="236" t="s">
        <v>6471</v>
      </c>
      <c r="G756" s="234"/>
      <c r="H756" s="237">
        <v>5</v>
      </c>
      <c r="I756" s="238"/>
      <c r="J756" s="234"/>
      <c r="K756" s="234"/>
      <c r="L756" s="239"/>
      <c r="M756" s="240"/>
      <c r="N756" s="241"/>
      <c r="O756" s="241"/>
      <c r="P756" s="241"/>
      <c r="Q756" s="241"/>
      <c r="R756" s="241"/>
      <c r="S756" s="241"/>
      <c r="T756" s="242"/>
      <c r="AT756" s="243" t="s">
        <v>272</v>
      </c>
      <c r="AU756" s="243" t="s">
        <v>91</v>
      </c>
      <c r="AV756" s="15" t="s">
        <v>91</v>
      </c>
      <c r="AW756" s="15" t="s">
        <v>38</v>
      </c>
      <c r="AX756" s="15" t="s">
        <v>82</v>
      </c>
      <c r="AY756" s="243" t="s">
        <v>262</v>
      </c>
    </row>
    <row r="757" spans="1:65" s="16" customFormat="1" ht="10">
      <c r="B757" s="244"/>
      <c r="C757" s="245"/>
      <c r="D757" s="208" t="s">
        <v>272</v>
      </c>
      <c r="E757" s="246" t="s">
        <v>44</v>
      </c>
      <c r="F757" s="247" t="s">
        <v>291</v>
      </c>
      <c r="G757" s="245"/>
      <c r="H757" s="248">
        <v>5</v>
      </c>
      <c r="I757" s="249"/>
      <c r="J757" s="245"/>
      <c r="K757" s="245"/>
      <c r="L757" s="250"/>
      <c r="M757" s="251"/>
      <c r="N757" s="252"/>
      <c r="O757" s="252"/>
      <c r="P757" s="252"/>
      <c r="Q757" s="252"/>
      <c r="R757" s="252"/>
      <c r="S757" s="252"/>
      <c r="T757" s="253"/>
      <c r="AT757" s="254" t="s">
        <v>272</v>
      </c>
      <c r="AU757" s="254" t="s">
        <v>91</v>
      </c>
      <c r="AV757" s="16" t="s">
        <v>104</v>
      </c>
      <c r="AW757" s="16" t="s">
        <v>38</v>
      </c>
      <c r="AX757" s="16" t="s">
        <v>89</v>
      </c>
      <c r="AY757" s="254" t="s">
        <v>262</v>
      </c>
    </row>
    <row r="758" spans="1:65" s="2" customFormat="1" ht="16.5" customHeight="1">
      <c r="A758" s="37"/>
      <c r="B758" s="38"/>
      <c r="C758" s="195" t="s">
        <v>1792</v>
      </c>
      <c r="D758" s="195" t="s">
        <v>264</v>
      </c>
      <c r="E758" s="196" t="s">
        <v>6654</v>
      </c>
      <c r="F758" s="197" t="s">
        <v>6655</v>
      </c>
      <c r="G758" s="198" t="s">
        <v>3242</v>
      </c>
      <c r="H758" s="199">
        <v>72</v>
      </c>
      <c r="I758" s="200"/>
      <c r="J758" s="201">
        <f>ROUND(I758*H758,2)</f>
        <v>0</v>
      </c>
      <c r="K758" s="197" t="s">
        <v>268</v>
      </c>
      <c r="L758" s="42"/>
      <c r="M758" s="202" t="s">
        <v>44</v>
      </c>
      <c r="N758" s="203" t="s">
        <v>53</v>
      </c>
      <c r="O758" s="67"/>
      <c r="P758" s="204">
        <f>O758*H758</f>
        <v>0</v>
      </c>
      <c r="Q758" s="204">
        <v>2.4009699999999999E-4</v>
      </c>
      <c r="R758" s="204">
        <f>Q758*H758</f>
        <v>1.7286983999999998E-2</v>
      </c>
      <c r="S758" s="204">
        <v>0</v>
      </c>
      <c r="T758" s="205">
        <f>S758*H758</f>
        <v>0</v>
      </c>
      <c r="U758" s="37"/>
      <c r="V758" s="37"/>
      <c r="W758" s="37"/>
      <c r="X758" s="37"/>
      <c r="Y758" s="37"/>
      <c r="Z758" s="37"/>
      <c r="AA758" s="37"/>
      <c r="AB758" s="37"/>
      <c r="AC758" s="37"/>
      <c r="AD758" s="37"/>
      <c r="AE758" s="37"/>
      <c r="AR758" s="206" t="s">
        <v>442</v>
      </c>
      <c r="AT758" s="206" t="s">
        <v>264</v>
      </c>
      <c r="AU758" s="206" t="s">
        <v>91</v>
      </c>
      <c r="AY758" s="19" t="s">
        <v>262</v>
      </c>
      <c r="BE758" s="207">
        <f>IF(N758="základní",J758,0)</f>
        <v>0</v>
      </c>
      <c r="BF758" s="207">
        <f>IF(N758="snížená",J758,0)</f>
        <v>0</v>
      </c>
      <c r="BG758" s="207">
        <f>IF(N758="zákl. přenesená",J758,0)</f>
        <v>0</v>
      </c>
      <c r="BH758" s="207">
        <f>IF(N758="sníž. přenesená",J758,0)</f>
        <v>0</v>
      </c>
      <c r="BI758" s="207">
        <f>IF(N758="nulová",J758,0)</f>
        <v>0</v>
      </c>
      <c r="BJ758" s="19" t="s">
        <v>89</v>
      </c>
      <c r="BK758" s="207">
        <f>ROUND(I758*H758,2)</f>
        <v>0</v>
      </c>
      <c r="BL758" s="19" t="s">
        <v>442</v>
      </c>
      <c r="BM758" s="206" t="s">
        <v>2877</v>
      </c>
    </row>
    <row r="759" spans="1:65" s="15" customFormat="1" ht="10">
      <c r="B759" s="233"/>
      <c r="C759" s="234"/>
      <c r="D759" s="208" t="s">
        <v>272</v>
      </c>
      <c r="E759" s="235" t="s">
        <v>44</v>
      </c>
      <c r="F759" s="236" t="s">
        <v>6656</v>
      </c>
      <c r="G759" s="234"/>
      <c r="H759" s="237">
        <v>0</v>
      </c>
      <c r="I759" s="238"/>
      <c r="J759" s="234"/>
      <c r="K759" s="234"/>
      <c r="L759" s="239"/>
      <c r="M759" s="240"/>
      <c r="N759" s="241"/>
      <c r="O759" s="241"/>
      <c r="P759" s="241"/>
      <c r="Q759" s="241"/>
      <c r="R759" s="241"/>
      <c r="S759" s="241"/>
      <c r="T759" s="242"/>
      <c r="AT759" s="243" t="s">
        <v>272</v>
      </c>
      <c r="AU759" s="243" t="s">
        <v>91</v>
      </c>
      <c r="AV759" s="15" t="s">
        <v>91</v>
      </c>
      <c r="AW759" s="15" t="s">
        <v>38</v>
      </c>
      <c r="AX759" s="15" t="s">
        <v>82</v>
      </c>
      <c r="AY759" s="243" t="s">
        <v>262</v>
      </c>
    </row>
    <row r="760" spans="1:65" s="15" customFormat="1" ht="10">
      <c r="B760" s="233"/>
      <c r="C760" s="234"/>
      <c r="D760" s="208" t="s">
        <v>272</v>
      </c>
      <c r="E760" s="235" t="s">
        <v>44</v>
      </c>
      <c r="F760" s="236" t="s">
        <v>6657</v>
      </c>
      <c r="G760" s="234"/>
      <c r="H760" s="237">
        <v>0</v>
      </c>
      <c r="I760" s="238"/>
      <c r="J760" s="234"/>
      <c r="K760" s="234"/>
      <c r="L760" s="239"/>
      <c r="M760" s="240"/>
      <c r="N760" s="241"/>
      <c r="O760" s="241"/>
      <c r="P760" s="241"/>
      <c r="Q760" s="241"/>
      <c r="R760" s="241"/>
      <c r="S760" s="241"/>
      <c r="T760" s="242"/>
      <c r="AT760" s="243" t="s">
        <v>272</v>
      </c>
      <c r="AU760" s="243" t="s">
        <v>91</v>
      </c>
      <c r="AV760" s="15" t="s">
        <v>91</v>
      </c>
      <c r="AW760" s="15" t="s">
        <v>38</v>
      </c>
      <c r="AX760" s="15" t="s">
        <v>82</v>
      </c>
      <c r="AY760" s="243" t="s">
        <v>262</v>
      </c>
    </row>
    <row r="761" spans="1:65" s="15" customFormat="1" ht="10">
      <c r="B761" s="233"/>
      <c r="C761" s="234"/>
      <c r="D761" s="208" t="s">
        <v>272</v>
      </c>
      <c r="E761" s="235" t="s">
        <v>44</v>
      </c>
      <c r="F761" s="236" t="s">
        <v>6658</v>
      </c>
      <c r="G761" s="234"/>
      <c r="H761" s="237">
        <v>0</v>
      </c>
      <c r="I761" s="238"/>
      <c r="J761" s="234"/>
      <c r="K761" s="234"/>
      <c r="L761" s="239"/>
      <c r="M761" s="240"/>
      <c r="N761" s="241"/>
      <c r="O761" s="241"/>
      <c r="P761" s="241"/>
      <c r="Q761" s="241"/>
      <c r="R761" s="241"/>
      <c r="S761" s="241"/>
      <c r="T761" s="242"/>
      <c r="AT761" s="243" t="s">
        <v>272</v>
      </c>
      <c r="AU761" s="243" t="s">
        <v>91</v>
      </c>
      <c r="AV761" s="15" t="s">
        <v>91</v>
      </c>
      <c r="AW761" s="15" t="s">
        <v>38</v>
      </c>
      <c r="AX761" s="15" t="s">
        <v>82</v>
      </c>
      <c r="AY761" s="243" t="s">
        <v>262</v>
      </c>
    </row>
    <row r="762" spans="1:65" s="15" customFormat="1" ht="10">
      <c r="B762" s="233"/>
      <c r="C762" s="234"/>
      <c r="D762" s="208" t="s">
        <v>272</v>
      </c>
      <c r="E762" s="235" t="s">
        <v>44</v>
      </c>
      <c r="F762" s="236" t="s">
        <v>6533</v>
      </c>
      <c r="G762" s="234"/>
      <c r="H762" s="237">
        <v>38</v>
      </c>
      <c r="I762" s="238"/>
      <c r="J762" s="234"/>
      <c r="K762" s="234"/>
      <c r="L762" s="239"/>
      <c r="M762" s="240"/>
      <c r="N762" s="241"/>
      <c r="O762" s="241"/>
      <c r="P762" s="241"/>
      <c r="Q762" s="241"/>
      <c r="R762" s="241"/>
      <c r="S762" s="241"/>
      <c r="T762" s="242"/>
      <c r="AT762" s="243" t="s">
        <v>272</v>
      </c>
      <c r="AU762" s="243" t="s">
        <v>91</v>
      </c>
      <c r="AV762" s="15" t="s">
        <v>91</v>
      </c>
      <c r="AW762" s="15" t="s">
        <v>38</v>
      </c>
      <c r="AX762" s="15" t="s">
        <v>82</v>
      </c>
      <c r="AY762" s="243" t="s">
        <v>262</v>
      </c>
    </row>
    <row r="763" spans="1:65" s="15" customFormat="1" ht="10">
      <c r="B763" s="233"/>
      <c r="C763" s="234"/>
      <c r="D763" s="208" t="s">
        <v>272</v>
      </c>
      <c r="E763" s="235" t="s">
        <v>44</v>
      </c>
      <c r="F763" s="236" t="s">
        <v>6534</v>
      </c>
      <c r="G763" s="234"/>
      <c r="H763" s="237">
        <v>10</v>
      </c>
      <c r="I763" s="238"/>
      <c r="J763" s="234"/>
      <c r="K763" s="234"/>
      <c r="L763" s="239"/>
      <c r="M763" s="240"/>
      <c r="N763" s="241"/>
      <c r="O763" s="241"/>
      <c r="P763" s="241"/>
      <c r="Q763" s="241"/>
      <c r="R763" s="241"/>
      <c r="S763" s="241"/>
      <c r="T763" s="242"/>
      <c r="AT763" s="243" t="s">
        <v>272</v>
      </c>
      <c r="AU763" s="243" t="s">
        <v>91</v>
      </c>
      <c r="AV763" s="15" t="s">
        <v>91</v>
      </c>
      <c r="AW763" s="15" t="s">
        <v>38</v>
      </c>
      <c r="AX763" s="15" t="s">
        <v>82</v>
      </c>
      <c r="AY763" s="243" t="s">
        <v>262</v>
      </c>
    </row>
    <row r="764" spans="1:65" s="15" customFormat="1" ht="10">
      <c r="B764" s="233"/>
      <c r="C764" s="234"/>
      <c r="D764" s="208" t="s">
        <v>272</v>
      </c>
      <c r="E764" s="235" t="s">
        <v>44</v>
      </c>
      <c r="F764" s="236" t="s">
        <v>6465</v>
      </c>
      <c r="G764" s="234"/>
      <c r="H764" s="237">
        <v>10</v>
      </c>
      <c r="I764" s="238"/>
      <c r="J764" s="234"/>
      <c r="K764" s="234"/>
      <c r="L764" s="239"/>
      <c r="M764" s="240"/>
      <c r="N764" s="241"/>
      <c r="O764" s="241"/>
      <c r="P764" s="241"/>
      <c r="Q764" s="241"/>
      <c r="R764" s="241"/>
      <c r="S764" s="241"/>
      <c r="T764" s="242"/>
      <c r="AT764" s="243" t="s">
        <v>272</v>
      </c>
      <c r="AU764" s="243" t="s">
        <v>91</v>
      </c>
      <c r="AV764" s="15" t="s">
        <v>91</v>
      </c>
      <c r="AW764" s="15" t="s">
        <v>38</v>
      </c>
      <c r="AX764" s="15" t="s">
        <v>82</v>
      </c>
      <c r="AY764" s="243" t="s">
        <v>262</v>
      </c>
    </row>
    <row r="765" spans="1:65" s="15" customFormat="1" ht="10">
      <c r="B765" s="233"/>
      <c r="C765" s="234"/>
      <c r="D765" s="208" t="s">
        <v>272</v>
      </c>
      <c r="E765" s="235" t="s">
        <v>44</v>
      </c>
      <c r="F765" s="236" t="s">
        <v>6535</v>
      </c>
      <c r="G765" s="234"/>
      <c r="H765" s="237">
        <v>14</v>
      </c>
      <c r="I765" s="238"/>
      <c r="J765" s="234"/>
      <c r="K765" s="234"/>
      <c r="L765" s="239"/>
      <c r="M765" s="240"/>
      <c r="N765" s="241"/>
      <c r="O765" s="241"/>
      <c r="P765" s="241"/>
      <c r="Q765" s="241"/>
      <c r="R765" s="241"/>
      <c r="S765" s="241"/>
      <c r="T765" s="242"/>
      <c r="AT765" s="243" t="s">
        <v>272</v>
      </c>
      <c r="AU765" s="243" t="s">
        <v>91</v>
      </c>
      <c r="AV765" s="15" t="s">
        <v>91</v>
      </c>
      <c r="AW765" s="15" t="s">
        <v>38</v>
      </c>
      <c r="AX765" s="15" t="s">
        <v>82</v>
      </c>
      <c r="AY765" s="243" t="s">
        <v>262</v>
      </c>
    </row>
    <row r="766" spans="1:65" s="16" customFormat="1" ht="10">
      <c r="B766" s="244"/>
      <c r="C766" s="245"/>
      <c r="D766" s="208" t="s">
        <v>272</v>
      </c>
      <c r="E766" s="246" t="s">
        <v>44</v>
      </c>
      <c r="F766" s="247" t="s">
        <v>291</v>
      </c>
      <c r="G766" s="245"/>
      <c r="H766" s="248">
        <v>72</v>
      </c>
      <c r="I766" s="249"/>
      <c r="J766" s="245"/>
      <c r="K766" s="245"/>
      <c r="L766" s="250"/>
      <c r="M766" s="251"/>
      <c r="N766" s="252"/>
      <c r="O766" s="252"/>
      <c r="P766" s="252"/>
      <c r="Q766" s="252"/>
      <c r="R766" s="252"/>
      <c r="S766" s="252"/>
      <c r="T766" s="253"/>
      <c r="AT766" s="254" t="s">
        <v>272</v>
      </c>
      <c r="AU766" s="254" t="s">
        <v>91</v>
      </c>
      <c r="AV766" s="16" t="s">
        <v>104</v>
      </c>
      <c r="AW766" s="16" t="s">
        <v>38</v>
      </c>
      <c r="AX766" s="16" t="s">
        <v>89</v>
      </c>
      <c r="AY766" s="254" t="s">
        <v>262</v>
      </c>
    </row>
    <row r="767" spans="1:65" s="2" customFormat="1" ht="16.5" customHeight="1">
      <c r="A767" s="37"/>
      <c r="B767" s="38"/>
      <c r="C767" s="255" t="s">
        <v>1796</v>
      </c>
      <c r="D767" s="255" t="s">
        <v>633</v>
      </c>
      <c r="E767" s="256" t="s">
        <v>6659</v>
      </c>
      <c r="F767" s="257" t="s">
        <v>6660</v>
      </c>
      <c r="G767" s="258" t="s">
        <v>590</v>
      </c>
      <c r="H767" s="259">
        <v>72</v>
      </c>
      <c r="I767" s="260"/>
      <c r="J767" s="261">
        <f>ROUND(I767*H767,2)</f>
        <v>0</v>
      </c>
      <c r="K767" s="257" t="s">
        <v>268</v>
      </c>
      <c r="L767" s="262"/>
      <c r="M767" s="263" t="s">
        <v>44</v>
      </c>
      <c r="N767" s="264" t="s">
        <v>53</v>
      </c>
      <c r="O767" s="67"/>
      <c r="P767" s="204">
        <f>O767*H767</f>
        <v>0</v>
      </c>
      <c r="Q767" s="204">
        <v>2.2000000000000001E-4</v>
      </c>
      <c r="R767" s="204">
        <f>Q767*H767</f>
        <v>1.584E-2</v>
      </c>
      <c r="S767" s="204">
        <v>0</v>
      </c>
      <c r="T767" s="205">
        <f>S767*H767</f>
        <v>0</v>
      </c>
      <c r="U767" s="37"/>
      <c r="V767" s="37"/>
      <c r="W767" s="37"/>
      <c r="X767" s="37"/>
      <c r="Y767" s="37"/>
      <c r="Z767" s="37"/>
      <c r="AA767" s="37"/>
      <c r="AB767" s="37"/>
      <c r="AC767" s="37"/>
      <c r="AD767" s="37"/>
      <c r="AE767" s="37"/>
      <c r="AR767" s="206" t="s">
        <v>619</v>
      </c>
      <c r="AT767" s="206" t="s">
        <v>633</v>
      </c>
      <c r="AU767" s="206" t="s">
        <v>91</v>
      </c>
      <c r="AY767" s="19" t="s">
        <v>262</v>
      </c>
      <c r="BE767" s="207">
        <f>IF(N767="základní",J767,0)</f>
        <v>0</v>
      </c>
      <c r="BF767" s="207">
        <f>IF(N767="snížená",J767,0)</f>
        <v>0</v>
      </c>
      <c r="BG767" s="207">
        <f>IF(N767="zákl. přenesená",J767,0)</f>
        <v>0</v>
      </c>
      <c r="BH767" s="207">
        <f>IF(N767="sníž. přenesená",J767,0)</f>
        <v>0</v>
      </c>
      <c r="BI767" s="207">
        <f>IF(N767="nulová",J767,0)</f>
        <v>0</v>
      </c>
      <c r="BJ767" s="19" t="s">
        <v>89</v>
      </c>
      <c r="BK767" s="207">
        <f>ROUND(I767*H767,2)</f>
        <v>0</v>
      </c>
      <c r="BL767" s="19" t="s">
        <v>442</v>
      </c>
      <c r="BM767" s="206" t="s">
        <v>2883</v>
      </c>
    </row>
    <row r="768" spans="1:65" s="15" customFormat="1" ht="10">
      <c r="B768" s="233"/>
      <c r="C768" s="234"/>
      <c r="D768" s="208" t="s">
        <v>272</v>
      </c>
      <c r="E768" s="235" t="s">
        <v>44</v>
      </c>
      <c r="F768" s="236" t="s">
        <v>6656</v>
      </c>
      <c r="G768" s="234"/>
      <c r="H768" s="237">
        <v>0</v>
      </c>
      <c r="I768" s="238"/>
      <c r="J768" s="234"/>
      <c r="K768" s="234"/>
      <c r="L768" s="239"/>
      <c r="M768" s="240"/>
      <c r="N768" s="241"/>
      <c r="O768" s="241"/>
      <c r="P768" s="241"/>
      <c r="Q768" s="241"/>
      <c r="R768" s="241"/>
      <c r="S768" s="241"/>
      <c r="T768" s="242"/>
      <c r="AT768" s="243" t="s">
        <v>272</v>
      </c>
      <c r="AU768" s="243" t="s">
        <v>91</v>
      </c>
      <c r="AV768" s="15" t="s">
        <v>91</v>
      </c>
      <c r="AW768" s="15" t="s">
        <v>38</v>
      </c>
      <c r="AX768" s="15" t="s">
        <v>82</v>
      </c>
      <c r="AY768" s="243" t="s">
        <v>262</v>
      </c>
    </row>
    <row r="769" spans="1:65" s="15" customFormat="1" ht="10">
      <c r="B769" s="233"/>
      <c r="C769" s="234"/>
      <c r="D769" s="208" t="s">
        <v>272</v>
      </c>
      <c r="E769" s="235" t="s">
        <v>44</v>
      </c>
      <c r="F769" s="236" t="s">
        <v>6657</v>
      </c>
      <c r="G769" s="234"/>
      <c r="H769" s="237">
        <v>0</v>
      </c>
      <c r="I769" s="238"/>
      <c r="J769" s="234"/>
      <c r="K769" s="234"/>
      <c r="L769" s="239"/>
      <c r="M769" s="240"/>
      <c r="N769" s="241"/>
      <c r="O769" s="241"/>
      <c r="P769" s="241"/>
      <c r="Q769" s="241"/>
      <c r="R769" s="241"/>
      <c r="S769" s="241"/>
      <c r="T769" s="242"/>
      <c r="AT769" s="243" t="s">
        <v>272</v>
      </c>
      <c r="AU769" s="243" t="s">
        <v>91</v>
      </c>
      <c r="AV769" s="15" t="s">
        <v>91</v>
      </c>
      <c r="AW769" s="15" t="s">
        <v>38</v>
      </c>
      <c r="AX769" s="15" t="s">
        <v>82</v>
      </c>
      <c r="AY769" s="243" t="s">
        <v>262</v>
      </c>
    </row>
    <row r="770" spans="1:65" s="15" customFormat="1" ht="10">
      <c r="B770" s="233"/>
      <c r="C770" s="234"/>
      <c r="D770" s="208" t="s">
        <v>272</v>
      </c>
      <c r="E770" s="235" t="s">
        <v>44</v>
      </c>
      <c r="F770" s="236" t="s">
        <v>6658</v>
      </c>
      <c r="G770" s="234"/>
      <c r="H770" s="237">
        <v>0</v>
      </c>
      <c r="I770" s="238"/>
      <c r="J770" s="234"/>
      <c r="K770" s="234"/>
      <c r="L770" s="239"/>
      <c r="M770" s="240"/>
      <c r="N770" s="241"/>
      <c r="O770" s="241"/>
      <c r="P770" s="241"/>
      <c r="Q770" s="241"/>
      <c r="R770" s="241"/>
      <c r="S770" s="241"/>
      <c r="T770" s="242"/>
      <c r="AT770" s="243" t="s">
        <v>272</v>
      </c>
      <c r="AU770" s="243" t="s">
        <v>91</v>
      </c>
      <c r="AV770" s="15" t="s">
        <v>91</v>
      </c>
      <c r="AW770" s="15" t="s">
        <v>38</v>
      </c>
      <c r="AX770" s="15" t="s">
        <v>82</v>
      </c>
      <c r="AY770" s="243" t="s">
        <v>262</v>
      </c>
    </row>
    <row r="771" spans="1:65" s="15" customFormat="1" ht="10">
      <c r="B771" s="233"/>
      <c r="C771" s="234"/>
      <c r="D771" s="208" t="s">
        <v>272</v>
      </c>
      <c r="E771" s="235" t="s">
        <v>44</v>
      </c>
      <c r="F771" s="236" t="s">
        <v>6533</v>
      </c>
      <c r="G771" s="234"/>
      <c r="H771" s="237">
        <v>38</v>
      </c>
      <c r="I771" s="238"/>
      <c r="J771" s="234"/>
      <c r="K771" s="234"/>
      <c r="L771" s="239"/>
      <c r="M771" s="240"/>
      <c r="N771" s="241"/>
      <c r="O771" s="241"/>
      <c r="P771" s="241"/>
      <c r="Q771" s="241"/>
      <c r="R771" s="241"/>
      <c r="S771" s="241"/>
      <c r="T771" s="242"/>
      <c r="AT771" s="243" t="s">
        <v>272</v>
      </c>
      <c r="AU771" s="243" t="s">
        <v>91</v>
      </c>
      <c r="AV771" s="15" t="s">
        <v>91</v>
      </c>
      <c r="AW771" s="15" t="s">
        <v>38</v>
      </c>
      <c r="AX771" s="15" t="s">
        <v>82</v>
      </c>
      <c r="AY771" s="243" t="s">
        <v>262</v>
      </c>
    </row>
    <row r="772" spans="1:65" s="15" customFormat="1" ht="10">
      <c r="B772" s="233"/>
      <c r="C772" s="234"/>
      <c r="D772" s="208" t="s">
        <v>272</v>
      </c>
      <c r="E772" s="235" t="s">
        <v>44</v>
      </c>
      <c r="F772" s="236" t="s">
        <v>6534</v>
      </c>
      <c r="G772" s="234"/>
      <c r="H772" s="237">
        <v>10</v>
      </c>
      <c r="I772" s="238"/>
      <c r="J772" s="234"/>
      <c r="K772" s="234"/>
      <c r="L772" s="239"/>
      <c r="M772" s="240"/>
      <c r="N772" s="241"/>
      <c r="O772" s="241"/>
      <c r="P772" s="241"/>
      <c r="Q772" s="241"/>
      <c r="R772" s="241"/>
      <c r="S772" s="241"/>
      <c r="T772" s="242"/>
      <c r="AT772" s="243" t="s">
        <v>272</v>
      </c>
      <c r="AU772" s="243" t="s">
        <v>91</v>
      </c>
      <c r="AV772" s="15" t="s">
        <v>91</v>
      </c>
      <c r="AW772" s="15" t="s">
        <v>38</v>
      </c>
      <c r="AX772" s="15" t="s">
        <v>82</v>
      </c>
      <c r="AY772" s="243" t="s">
        <v>262</v>
      </c>
    </row>
    <row r="773" spans="1:65" s="15" customFormat="1" ht="10">
      <c r="B773" s="233"/>
      <c r="C773" s="234"/>
      <c r="D773" s="208" t="s">
        <v>272</v>
      </c>
      <c r="E773" s="235" t="s">
        <v>44</v>
      </c>
      <c r="F773" s="236" t="s">
        <v>6465</v>
      </c>
      <c r="G773" s="234"/>
      <c r="H773" s="237">
        <v>10</v>
      </c>
      <c r="I773" s="238"/>
      <c r="J773" s="234"/>
      <c r="K773" s="234"/>
      <c r="L773" s="239"/>
      <c r="M773" s="240"/>
      <c r="N773" s="241"/>
      <c r="O773" s="241"/>
      <c r="P773" s="241"/>
      <c r="Q773" s="241"/>
      <c r="R773" s="241"/>
      <c r="S773" s="241"/>
      <c r="T773" s="242"/>
      <c r="AT773" s="243" t="s">
        <v>272</v>
      </c>
      <c r="AU773" s="243" t="s">
        <v>91</v>
      </c>
      <c r="AV773" s="15" t="s">
        <v>91</v>
      </c>
      <c r="AW773" s="15" t="s">
        <v>38</v>
      </c>
      <c r="AX773" s="15" t="s">
        <v>82</v>
      </c>
      <c r="AY773" s="243" t="s">
        <v>262</v>
      </c>
    </row>
    <row r="774" spans="1:65" s="15" customFormat="1" ht="10">
      <c r="B774" s="233"/>
      <c r="C774" s="234"/>
      <c r="D774" s="208" t="s">
        <v>272</v>
      </c>
      <c r="E774" s="235" t="s">
        <v>44</v>
      </c>
      <c r="F774" s="236" t="s">
        <v>6535</v>
      </c>
      <c r="G774" s="234"/>
      <c r="H774" s="237">
        <v>14</v>
      </c>
      <c r="I774" s="238"/>
      <c r="J774" s="234"/>
      <c r="K774" s="234"/>
      <c r="L774" s="239"/>
      <c r="M774" s="240"/>
      <c r="N774" s="241"/>
      <c r="O774" s="241"/>
      <c r="P774" s="241"/>
      <c r="Q774" s="241"/>
      <c r="R774" s="241"/>
      <c r="S774" s="241"/>
      <c r="T774" s="242"/>
      <c r="AT774" s="243" t="s">
        <v>272</v>
      </c>
      <c r="AU774" s="243" t="s">
        <v>91</v>
      </c>
      <c r="AV774" s="15" t="s">
        <v>91</v>
      </c>
      <c r="AW774" s="15" t="s">
        <v>38</v>
      </c>
      <c r="AX774" s="15" t="s">
        <v>82</v>
      </c>
      <c r="AY774" s="243" t="s">
        <v>262</v>
      </c>
    </row>
    <row r="775" spans="1:65" s="16" customFormat="1" ht="10">
      <c r="B775" s="244"/>
      <c r="C775" s="245"/>
      <c r="D775" s="208" t="s">
        <v>272</v>
      </c>
      <c r="E775" s="246" t="s">
        <v>44</v>
      </c>
      <c r="F775" s="247" t="s">
        <v>291</v>
      </c>
      <c r="G775" s="245"/>
      <c r="H775" s="248">
        <v>72</v>
      </c>
      <c r="I775" s="249"/>
      <c r="J775" s="245"/>
      <c r="K775" s="245"/>
      <c r="L775" s="250"/>
      <c r="M775" s="251"/>
      <c r="N775" s="252"/>
      <c r="O775" s="252"/>
      <c r="P775" s="252"/>
      <c r="Q775" s="252"/>
      <c r="R775" s="252"/>
      <c r="S775" s="252"/>
      <c r="T775" s="253"/>
      <c r="AT775" s="254" t="s">
        <v>272</v>
      </c>
      <c r="AU775" s="254" t="s">
        <v>91</v>
      </c>
      <c r="AV775" s="16" t="s">
        <v>104</v>
      </c>
      <c r="AW775" s="16" t="s">
        <v>38</v>
      </c>
      <c r="AX775" s="16" t="s">
        <v>89</v>
      </c>
      <c r="AY775" s="254" t="s">
        <v>262</v>
      </c>
    </row>
    <row r="776" spans="1:65" s="2" customFormat="1" ht="16.5" customHeight="1">
      <c r="A776" s="37"/>
      <c r="B776" s="38"/>
      <c r="C776" s="195" t="s">
        <v>1805</v>
      </c>
      <c r="D776" s="195" t="s">
        <v>264</v>
      </c>
      <c r="E776" s="196" t="s">
        <v>6661</v>
      </c>
      <c r="F776" s="197" t="s">
        <v>6662</v>
      </c>
      <c r="G776" s="198" t="s">
        <v>3242</v>
      </c>
      <c r="H776" s="199">
        <v>5</v>
      </c>
      <c r="I776" s="200"/>
      <c r="J776" s="201">
        <f>ROUND(I776*H776,2)</f>
        <v>0</v>
      </c>
      <c r="K776" s="197" t="s">
        <v>268</v>
      </c>
      <c r="L776" s="42"/>
      <c r="M776" s="202" t="s">
        <v>44</v>
      </c>
      <c r="N776" s="203" t="s">
        <v>53</v>
      </c>
      <c r="O776" s="67"/>
      <c r="P776" s="204">
        <f>O776*H776</f>
        <v>0</v>
      </c>
      <c r="Q776" s="204">
        <v>1.9600970000000001E-3</v>
      </c>
      <c r="R776" s="204">
        <f>Q776*H776</f>
        <v>9.8004850000000011E-3</v>
      </c>
      <c r="S776" s="204">
        <v>0</v>
      </c>
      <c r="T776" s="205">
        <f>S776*H776</f>
        <v>0</v>
      </c>
      <c r="U776" s="37"/>
      <c r="V776" s="37"/>
      <c r="W776" s="37"/>
      <c r="X776" s="37"/>
      <c r="Y776" s="37"/>
      <c r="Z776" s="37"/>
      <c r="AA776" s="37"/>
      <c r="AB776" s="37"/>
      <c r="AC776" s="37"/>
      <c r="AD776" s="37"/>
      <c r="AE776" s="37"/>
      <c r="AR776" s="206" t="s">
        <v>442</v>
      </c>
      <c r="AT776" s="206" t="s">
        <v>264</v>
      </c>
      <c r="AU776" s="206" t="s">
        <v>91</v>
      </c>
      <c r="AY776" s="19" t="s">
        <v>262</v>
      </c>
      <c r="BE776" s="207">
        <f>IF(N776="základní",J776,0)</f>
        <v>0</v>
      </c>
      <c r="BF776" s="207">
        <f>IF(N776="snížená",J776,0)</f>
        <v>0</v>
      </c>
      <c r="BG776" s="207">
        <f>IF(N776="zákl. přenesená",J776,0)</f>
        <v>0</v>
      </c>
      <c r="BH776" s="207">
        <f>IF(N776="sníž. přenesená",J776,0)</f>
        <v>0</v>
      </c>
      <c r="BI776" s="207">
        <f>IF(N776="nulová",J776,0)</f>
        <v>0</v>
      </c>
      <c r="BJ776" s="19" t="s">
        <v>89</v>
      </c>
      <c r="BK776" s="207">
        <f>ROUND(I776*H776,2)</f>
        <v>0</v>
      </c>
      <c r="BL776" s="19" t="s">
        <v>442</v>
      </c>
      <c r="BM776" s="206" t="s">
        <v>2892</v>
      </c>
    </row>
    <row r="777" spans="1:65" s="2" customFormat="1" ht="27">
      <c r="A777" s="37"/>
      <c r="B777" s="38"/>
      <c r="C777" s="39"/>
      <c r="D777" s="208" t="s">
        <v>270</v>
      </c>
      <c r="E777" s="39"/>
      <c r="F777" s="209" t="s">
        <v>6663</v>
      </c>
      <c r="G777" s="39"/>
      <c r="H777" s="39"/>
      <c r="I777" s="118"/>
      <c r="J777" s="39"/>
      <c r="K777" s="39"/>
      <c r="L777" s="42"/>
      <c r="M777" s="210"/>
      <c r="N777" s="211"/>
      <c r="O777" s="67"/>
      <c r="P777" s="67"/>
      <c r="Q777" s="67"/>
      <c r="R777" s="67"/>
      <c r="S777" s="67"/>
      <c r="T777" s="68"/>
      <c r="U777" s="37"/>
      <c r="V777" s="37"/>
      <c r="W777" s="37"/>
      <c r="X777" s="37"/>
      <c r="Y777" s="37"/>
      <c r="Z777" s="37"/>
      <c r="AA777" s="37"/>
      <c r="AB777" s="37"/>
      <c r="AC777" s="37"/>
      <c r="AD777" s="37"/>
      <c r="AE777" s="37"/>
      <c r="AT777" s="19" t="s">
        <v>270</v>
      </c>
      <c r="AU777" s="19" t="s">
        <v>91</v>
      </c>
    </row>
    <row r="778" spans="1:65" s="13" customFormat="1" ht="10">
      <c r="B778" s="212"/>
      <c r="C778" s="213"/>
      <c r="D778" s="208" t="s">
        <v>272</v>
      </c>
      <c r="E778" s="214" t="s">
        <v>44</v>
      </c>
      <c r="F778" s="215" t="s">
        <v>6664</v>
      </c>
      <c r="G778" s="213"/>
      <c r="H778" s="214" t="s">
        <v>44</v>
      </c>
      <c r="I778" s="216"/>
      <c r="J778" s="213"/>
      <c r="K778" s="213"/>
      <c r="L778" s="217"/>
      <c r="M778" s="218"/>
      <c r="N778" s="219"/>
      <c r="O778" s="219"/>
      <c r="P778" s="219"/>
      <c r="Q778" s="219"/>
      <c r="R778" s="219"/>
      <c r="S778" s="219"/>
      <c r="T778" s="220"/>
      <c r="AT778" s="221" t="s">
        <v>272</v>
      </c>
      <c r="AU778" s="221" t="s">
        <v>91</v>
      </c>
      <c r="AV778" s="13" t="s">
        <v>89</v>
      </c>
      <c r="AW778" s="13" t="s">
        <v>38</v>
      </c>
      <c r="AX778" s="13" t="s">
        <v>82</v>
      </c>
      <c r="AY778" s="221" t="s">
        <v>262</v>
      </c>
    </row>
    <row r="779" spans="1:65" s="15" customFormat="1" ht="10">
      <c r="B779" s="233"/>
      <c r="C779" s="234"/>
      <c r="D779" s="208" t="s">
        <v>272</v>
      </c>
      <c r="E779" s="235" t="s">
        <v>44</v>
      </c>
      <c r="F779" s="236" t="s">
        <v>6471</v>
      </c>
      <c r="G779" s="234"/>
      <c r="H779" s="237">
        <v>5</v>
      </c>
      <c r="I779" s="238"/>
      <c r="J779" s="234"/>
      <c r="K779" s="234"/>
      <c r="L779" s="239"/>
      <c r="M779" s="240"/>
      <c r="N779" s="241"/>
      <c r="O779" s="241"/>
      <c r="P779" s="241"/>
      <c r="Q779" s="241"/>
      <c r="R779" s="241"/>
      <c r="S779" s="241"/>
      <c r="T779" s="242"/>
      <c r="AT779" s="243" t="s">
        <v>272</v>
      </c>
      <c r="AU779" s="243" t="s">
        <v>91</v>
      </c>
      <c r="AV779" s="15" t="s">
        <v>91</v>
      </c>
      <c r="AW779" s="15" t="s">
        <v>38</v>
      </c>
      <c r="AX779" s="15" t="s">
        <v>82</v>
      </c>
      <c r="AY779" s="243" t="s">
        <v>262</v>
      </c>
    </row>
    <row r="780" spans="1:65" s="16" customFormat="1" ht="10">
      <c r="B780" s="244"/>
      <c r="C780" s="245"/>
      <c r="D780" s="208" t="s">
        <v>272</v>
      </c>
      <c r="E780" s="246" t="s">
        <v>44</v>
      </c>
      <c r="F780" s="247" t="s">
        <v>291</v>
      </c>
      <c r="G780" s="245"/>
      <c r="H780" s="248">
        <v>5</v>
      </c>
      <c r="I780" s="249"/>
      <c r="J780" s="245"/>
      <c r="K780" s="245"/>
      <c r="L780" s="250"/>
      <c r="M780" s="251"/>
      <c r="N780" s="252"/>
      <c r="O780" s="252"/>
      <c r="P780" s="252"/>
      <c r="Q780" s="252"/>
      <c r="R780" s="252"/>
      <c r="S780" s="252"/>
      <c r="T780" s="253"/>
      <c r="AT780" s="254" t="s">
        <v>272</v>
      </c>
      <c r="AU780" s="254" t="s">
        <v>91</v>
      </c>
      <c r="AV780" s="16" t="s">
        <v>104</v>
      </c>
      <c r="AW780" s="16" t="s">
        <v>38</v>
      </c>
      <c r="AX780" s="16" t="s">
        <v>89</v>
      </c>
      <c r="AY780" s="254" t="s">
        <v>262</v>
      </c>
    </row>
    <row r="781" spans="1:65" s="2" customFormat="1" ht="16.5" customHeight="1">
      <c r="A781" s="37"/>
      <c r="B781" s="38"/>
      <c r="C781" s="195" t="s">
        <v>1809</v>
      </c>
      <c r="D781" s="195" t="s">
        <v>264</v>
      </c>
      <c r="E781" s="196" t="s">
        <v>6665</v>
      </c>
      <c r="F781" s="197" t="s">
        <v>6666</v>
      </c>
      <c r="G781" s="198" t="s">
        <v>3242</v>
      </c>
      <c r="H781" s="199">
        <v>7</v>
      </c>
      <c r="I781" s="200"/>
      <c r="J781" s="201">
        <f>ROUND(I781*H781,2)</f>
        <v>0</v>
      </c>
      <c r="K781" s="197" t="s">
        <v>268</v>
      </c>
      <c r="L781" s="42"/>
      <c r="M781" s="202" t="s">
        <v>44</v>
      </c>
      <c r="N781" s="203" t="s">
        <v>53</v>
      </c>
      <c r="O781" s="67"/>
      <c r="P781" s="204">
        <f>O781*H781</f>
        <v>0</v>
      </c>
      <c r="Q781" s="204">
        <v>1.8E-3</v>
      </c>
      <c r="R781" s="204">
        <f>Q781*H781</f>
        <v>1.26E-2</v>
      </c>
      <c r="S781" s="204">
        <v>0</v>
      </c>
      <c r="T781" s="205">
        <f>S781*H781</f>
        <v>0</v>
      </c>
      <c r="U781" s="37"/>
      <c r="V781" s="37"/>
      <c r="W781" s="37"/>
      <c r="X781" s="37"/>
      <c r="Y781" s="37"/>
      <c r="Z781" s="37"/>
      <c r="AA781" s="37"/>
      <c r="AB781" s="37"/>
      <c r="AC781" s="37"/>
      <c r="AD781" s="37"/>
      <c r="AE781" s="37"/>
      <c r="AR781" s="206" t="s">
        <v>442</v>
      </c>
      <c r="AT781" s="206" t="s">
        <v>264</v>
      </c>
      <c r="AU781" s="206" t="s">
        <v>91</v>
      </c>
      <c r="AY781" s="19" t="s">
        <v>262</v>
      </c>
      <c r="BE781" s="207">
        <f>IF(N781="základní",J781,0)</f>
        <v>0</v>
      </c>
      <c r="BF781" s="207">
        <f>IF(N781="snížená",J781,0)</f>
        <v>0</v>
      </c>
      <c r="BG781" s="207">
        <f>IF(N781="zákl. přenesená",J781,0)</f>
        <v>0</v>
      </c>
      <c r="BH781" s="207">
        <f>IF(N781="sníž. přenesená",J781,0)</f>
        <v>0</v>
      </c>
      <c r="BI781" s="207">
        <f>IF(N781="nulová",J781,0)</f>
        <v>0</v>
      </c>
      <c r="BJ781" s="19" t="s">
        <v>89</v>
      </c>
      <c r="BK781" s="207">
        <f>ROUND(I781*H781,2)</f>
        <v>0</v>
      </c>
      <c r="BL781" s="19" t="s">
        <v>442</v>
      </c>
      <c r="BM781" s="206" t="s">
        <v>2898</v>
      </c>
    </row>
    <row r="782" spans="1:65" s="2" customFormat="1" ht="27">
      <c r="A782" s="37"/>
      <c r="B782" s="38"/>
      <c r="C782" s="39"/>
      <c r="D782" s="208" t="s">
        <v>270</v>
      </c>
      <c r="E782" s="39"/>
      <c r="F782" s="209" t="s">
        <v>6663</v>
      </c>
      <c r="G782" s="39"/>
      <c r="H782" s="39"/>
      <c r="I782" s="118"/>
      <c r="J782" s="39"/>
      <c r="K782" s="39"/>
      <c r="L782" s="42"/>
      <c r="M782" s="210"/>
      <c r="N782" s="211"/>
      <c r="O782" s="67"/>
      <c r="P782" s="67"/>
      <c r="Q782" s="67"/>
      <c r="R782" s="67"/>
      <c r="S782" s="67"/>
      <c r="T782" s="68"/>
      <c r="U782" s="37"/>
      <c r="V782" s="37"/>
      <c r="W782" s="37"/>
      <c r="X782" s="37"/>
      <c r="Y782" s="37"/>
      <c r="Z782" s="37"/>
      <c r="AA782" s="37"/>
      <c r="AB782" s="37"/>
      <c r="AC782" s="37"/>
      <c r="AD782" s="37"/>
      <c r="AE782" s="37"/>
      <c r="AT782" s="19" t="s">
        <v>270</v>
      </c>
      <c r="AU782" s="19" t="s">
        <v>91</v>
      </c>
    </row>
    <row r="783" spans="1:65" s="15" customFormat="1" ht="10">
      <c r="B783" s="233"/>
      <c r="C783" s="234"/>
      <c r="D783" s="208" t="s">
        <v>272</v>
      </c>
      <c r="E783" s="235" t="s">
        <v>44</v>
      </c>
      <c r="F783" s="236" t="s">
        <v>6466</v>
      </c>
      <c r="G783" s="234"/>
      <c r="H783" s="237">
        <v>7</v>
      </c>
      <c r="I783" s="238"/>
      <c r="J783" s="234"/>
      <c r="K783" s="234"/>
      <c r="L783" s="239"/>
      <c r="M783" s="240"/>
      <c r="N783" s="241"/>
      <c r="O783" s="241"/>
      <c r="P783" s="241"/>
      <c r="Q783" s="241"/>
      <c r="R783" s="241"/>
      <c r="S783" s="241"/>
      <c r="T783" s="242"/>
      <c r="AT783" s="243" t="s">
        <v>272</v>
      </c>
      <c r="AU783" s="243" t="s">
        <v>91</v>
      </c>
      <c r="AV783" s="15" t="s">
        <v>91</v>
      </c>
      <c r="AW783" s="15" t="s">
        <v>38</v>
      </c>
      <c r="AX783" s="15" t="s">
        <v>82</v>
      </c>
      <c r="AY783" s="243" t="s">
        <v>262</v>
      </c>
    </row>
    <row r="784" spans="1:65" s="16" customFormat="1" ht="10">
      <c r="B784" s="244"/>
      <c r="C784" s="245"/>
      <c r="D784" s="208" t="s">
        <v>272</v>
      </c>
      <c r="E784" s="246" t="s">
        <v>44</v>
      </c>
      <c r="F784" s="247" t="s">
        <v>291</v>
      </c>
      <c r="G784" s="245"/>
      <c r="H784" s="248">
        <v>7</v>
      </c>
      <c r="I784" s="249"/>
      <c r="J784" s="245"/>
      <c r="K784" s="245"/>
      <c r="L784" s="250"/>
      <c r="M784" s="251"/>
      <c r="N784" s="252"/>
      <c r="O784" s="252"/>
      <c r="P784" s="252"/>
      <c r="Q784" s="252"/>
      <c r="R784" s="252"/>
      <c r="S784" s="252"/>
      <c r="T784" s="253"/>
      <c r="AT784" s="254" t="s">
        <v>272</v>
      </c>
      <c r="AU784" s="254" t="s">
        <v>91</v>
      </c>
      <c r="AV784" s="16" t="s">
        <v>104</v>
      </c>
      <c r="AW784" s="16" t="s">
        <v>38</v>
      </c>
      <c r="AX784" s="16" t="s">
        <v>89</v>
      </c>
      <c r="AY784" s="254" t="s">
        <v>262</v>
      </c>
    </row>
    <row r="785" spans="1:65" s="2" customFormat="1" ht="16.5" customHeight="1">
      <c r="A785" s="37"/>
      <c r="B785" s="38"/>
      <c r="C785" s="195" t="s">
        <v>1816</v>
      </c>
      <c r="D785" s="195" t="s">
        <v>264</v>
      </c>
      <c r="E785" s="196" t="s">
        <v>6667</v>
      </c>
      <c r="F785" s="197" t="s">
        <v>6668</v>
      </c>
      <c r="G785" s="198" t="s">
        <v>3242</v>
      </c>
      <c r="H785" s="199">
        <v>19</v>
      </c>
      <c r="I785" s="200"/>
      <c r="J785" s="201">
        <f>ROUND(I785*H785,2)</f>
        <v>0</v>
      </c>
      <c r="K785" s="197" t="s">
        <v>268</v>
      </c>
      <c r="L785" s="42"/>
      <c r="M785" s="202" t="s">
        <v>44</v>
      </c>
      <c r="N785" s="203" t="s">
        <v>53</v>
      </c>
      <c r="O785" s="67"/>
      <c r="P785" s="204">
        <f>O785*H785</f>
        <v>0</v>
      </c>
      <c r="Q785" s="204">
        <v>1.8E-3</v>
      </c>
      <c r="R785" s="204">
        <f>Q785*H785</f>
        <v>3.4200000000000001E-2</v>
      </c>
      <c r="S785" s="204">
        <v>0</v>
      </c>
      <c r="T785" s="205">
        <f>S785*H785</f>
        <v>0</v>
      </c>
      <c r="U785" s="37"/>
      <c r="V785" s="37"/>
      <c r="W785" s="37"/>
      <c r="X785" s="37"/>
      <c r="Y785" s="37"/>
      <c r="Z785" s="37"/>
      <c r="AA785" s="37"/>
      <c r="AB785" s="37"/>
      <c r="AC785" s="37"/>
      <c r="AD785" s="37"/>
      <c r="AE785" s="37"/>
      <c r="AR785" s="206" t="s">
        <v>442</v>
      </c>
      <c r="AT785" s="206" t="s">
        <v>264</v>
      </c>
      <c r="AU785" s="206" t="s">
        <v>91</v>
      </c>
      <c r="AY785" s="19" t="s">
        <v>262</v>
      </c>
      <c r="BE785" s="207">
        <f>IF(N785="základní",J785,0)</f>
        <v>0</v>
      </c>
      <c r="BF785" s="207">
        <f>IF(N785="snížená",J785,0)</f>
        <v>0</v>
      </c>
      <c r="BG785" s="207">
        <f>IF(N785="zákl. přenesená",J785,0)</f>
        <v>0</v>
      </c>
      <c r="BH785" s="207">
        <f>IF(N785="sníž. přenesená",J785,0)</f>
        <v>0</v>
      </c>
      <c r="BI785" s="207">
        <f>IF(N785="nulová",J785,0)</f>
        <v>0</v>
      </c>
      <c r="BJ785" s="19" t="s">
        <v>89</v>
      </c>
      <c r="BK785" s="207">
        <f>ROUND(I785*H785,2)</f>
        <v>0</v>
      </c>
      <c r="BL785" s="19" t="s">
        <v>442</v>
      </c>
      <c r="BM785" s="206" t="s">
        <v>2904</v>
      </c>
    </row>
    <row r="786" spans="1:65" s="2" customFormat="1" ht="27">
      <c r="A786" s="37"/>
      <c r="B786" s="38"/>
      <c r="C786" s="39"/>
      <c r="D786" s="208" t="s">
        <v>270</v>
      </c>
      <c r="E786" s="39"/>
      <c r="F786" s="209" t="s">
        <v>6669</v>
      </c>
      <c r="G786" s="39"/>
      <c r="H786" s="39"/>
      <c r="I786" s="118"/>
      <c r="J786" s="39"/>
      <c r="K786" s="39"/>
      <c r="L786" s="42"/>
      <c r="M786" s="210"/>
      <c r="N786" s="211"/>
      <c r="O786" s="67"/>
      <c r="P786" s="67"/>
      <c r="Q786" s="67"/>
      <c r="R786" s="67"/>
      <c r="S786" s="67"/>
      <c r="T786" s="68"/>
      <c r="U786" s="37"/>
      <c r="V786" s="37"/>
      <c r="W786" s="37"/>
      <c r="X786" s="37"/>
      <c r="Y786" s="37"/>
      <c r="Z786" s="37"/>
      <c r="AA786" s="37"/>
      <c r="AB786" s="37"/>
      <c r="AC786" s="37"/>
      <c r="AD786" s="37"/>
      <c r="AE786" s="37"/>
      <c r="AT786" s="19" t="s">
        <v>270</v>
      </c>
      <c r="AU786" s="19" t="s">
        <v>91</v>
      </c>
    </row>
    <row r="787" spans="1:65" s="15" customFormat="1" ht="10">
      <c r="B787" s="233"/>
      <c r="C787" s="234"/>
      <c r="D787" s="208" t="s">
        <v>272</v>
      </c>
      <c r="E787" s="235" t="s">
        <v>44</v>
      </c>
      <c r="F787" s="236" t="s">
        <v>6463</v>
      </c>
      <c r="G787" s="234"/>
      <c r="H787" s="237">
        <v>19</v>
      </c>
      <c r="I787" s="238"/>
      <c r="J787" s="234"/>
      <c r="K787" s="234"/>
      <c r="L787" s="239"/>
      <c r="M787" s="240"/>
      <c r="N787" s="241"/>
      <c r="O787" s="241"/>
      <c r="P787" s="241"/>
      <c r="Q787" s="241"/>
      <c r="R787" s="241"/>
      <c r="S787" s="241"/>
      <c r="T787" s="242"/>
      <c r="AT787" s="243" t="s">
        <v>272</v>
      </c>
      <c r="AU787" s="243" t="s">
        <v>91</v>
      </c>
      <c r="AV787" s="15" t="s">
        <v>91</v>
      </c>
      <c r="AW787" s="15" t="s">
        <v>38</v>
      </c>
      <c r="AX787" s="15" t="s">
        <v>82</v>
      </c>
      <c r="AY787" s="243" t="s">
        <v>262</v>
      </c>
    </row>
    <row r="788" spans="1:65" s="16" customFormat="1" ht="10">
      <c r="B788" s="244"/>
      <c r="C788" s="245"/>
      <c r="D788" s="208" t="s">
        <v>272</v>
      </c>
      <c r="E788" s="246" t="s">
        <v>44</v>
      </c>
      <c r="F788" s="247" t="s">
        <v>291</v>
      </c>
      <c r="G788" s="245"/>
      <c r="H788" s="248">
        <v>19</v>
      </c>
      <c r="I788" s="249"/>
      <c r="J788" s="245"/>
      <c r="K788" s="245"/>
      <c r="L788" s="250"/>
      <c r="M788" s="251"/>
      <c r="N788" s="252"/>
      <c r="O788" s="252"/>
      <c r="P788" s="252"/>
      <c r="Q788" s="252"/>
      <c r="R788" s="252"/>
      <c r="S788" s="252"/>
      <c r="T788" s="253"/>
      <c r="AT788" s="254" t="s">
        <v>272</v>
      </c>
      <c r="AU788" s="254" t="s">
        <v>91</v>
      </c>
      <c r="AV788" s="16" t="s">
        <v>104</v>
      </c>
      <c r="AW788" s="16" t="s">
        <v>38</v>
      </c>
      <c r="AX788" s="16" t="s">
        <v>89</v>
      </c>
      <c r="AY788" s="254" t="s">
        <v>262</v>
      </c>
    </row>
    <row r="789" spans="1:65" s="2" customFormat="1" ht="16.5" customHeight="1">
      <c r="A789" s="37"/>
      <c r="B789" s="38"/>
      <c r="C789" s="195" t="s">
        <v>1821</v>
      </c>
      <c r="D789" s="195" t="s">
        <v>264</v>
      </c>
      <c r="E789" s="196" t="s">
        <v>6670</v>
      </c>
      <c r="F789" s="197" t="s">
        <v>6671</v>
      </c>
      <c r="G789" s="198" t="s">
        <v>518</v>
      </c>
      <c r="H789" s="199">
        <v>5</v>
      </c>
      <c r="I789" s="200"/>
      <c r="J789" s="201">
        <f>ROUND(I789*H789,2)</f>
        <v>0</v>
      </c>
      <c r="K789" s="197" t="s">
        <v>268</v>
      </c>
      <c r="L789" s="42"/>
      <c r="M789" s="202" t="s">
        <v>44</v>
      </c>
      <c r="N789" s="203" t="s">
        <v>53</v>
      </c>
      <c r="O789" s="67"/>
      <c r="P789" s="204">
        <f>O789*H789</f>
        <v>0</v>
      </c>
      <c r="Q789" s="204">
        <v>1.60097E-4</v>
      </c>
      <c r="R789" s="204">
        <f>Q789*H789</f>
        <v>8.0048499999999998E-4</v>
      </c>
      <c r="S789" s="204">
        <v>0</v>
      </c>
      <c r="T789" s="205">
        <f>S789*H789</f>
        <v>0</v>
      </c>
      <c r="U789" s="37"/>
      <c r="V789" s="37"/>
      <c r="W789" s="37"/>
      <c r="X789" s="37"/>
      <c r="Y789" s="37"/>
      <c r="Z789" s="37"/>
      <c r="AA789" s="37"/>
      <c r="AB789" s="37"/>
      <c r="AC789" s="37"/>
      <c r="AD789" s="37"/>
      <c r="AE789" s="37"/>
      <c r="AR789" s="206" t="s">
        <v>442</v>
      </c>
      <c r="AT789" s="206" t="s">
        <v>264</v>
      </c>
      <c r="AU789" s="206" t="s">
        <v>91</v>
      </c>
      <c r="AY789" s="19" t="s">
        <v>262</v>
      </c>
      <c r="BE789" s="207">
        <f>IF(N789="základní",J789,0)</f>
        <v>0</v>
      </c>
      <c r="BF789" s="207">
        <f>IF(N789="snížená",J789,0)</f>
        <v>0</v>
      </c>
      <c r="BG789" s="207">
        <f>IF(N789="zákl. přenesená",J789,0)</f>
        <v>0</v>
      </c>
      <c r="BH789" s="207">
        <f>IF(N789="sníž. přenesená",J789,0)</f>
        <v>0</v>
      </c>
      <c r="BI789" s="207">
        <f>IF(N789="nulová",J789,0)</f>
        <v>0</v>
      </c>
      <c r="BJ789" s="19" t="s">
        <v>89</v>
      </c>
      <c r="BK789" s="207">
        <f>ROUND(I789*H789,2)</f>
        <v>0</v>
      </c>
      <c r="BL789" s="19" t="s">
        <v>442</v>
      </c>
      <c r="BM789" s="206" t="s">
        <v>2910</v>
      </c>
    </row>
    <row r="790" spans="1:65" s="2" customFormat="1" ht="27">
      <c r="A790" s="37"/>
      <c r="B790" s="38"/>
      <c r="C790" s="39"/>
      <c r="D790" s="208" t="s">
        <v>270</v>
      </c>
      <c r="E790" s="39"/>
      <c r="F790" s="209" t="s">
        <v>6669</v>
      </c>
      <c r="G790" s="39"/>
      <c r="H790" s="39"/>
      <c r="I790" s="118"/>
      <c r="J790" s="39"/>
      <c r="K790" s="39"/>
      <c r="L790" s="42"/>
      <c r="M790" s="210"/>
      <c r="N790" s="211"/>
      <c r="O790" s="67"/>
      <c r="P790" s="67"/>
      <c r="Q790" s="67"/>
      <c r="R790" s="67"/>
      <c r="S790" s="67"/>
      <c r="T790" s="68"/>
      <c r="U790" s="37"/>
      <c r="V790" s="37"/>
      <c r="W790" s="37"/>
      <c r="X790" s="37"/>
      <c r="Y790" s="37"/>
      <c r="Z790" s="37"/>
      <c r="AA790" s="37"/>
      <c r="AB790" s="37"/>
      <c r="AC790" s="37"/>
      <c r="AD790" s="37"/>
      <c r="AE790" s="37"/>
      <c r="AT790" s="19" t="s">
        <v>270</v>
      </c>
      <c r="AU790" s="19" t="s">
        <v>91</v>
      </c>
    </row>
    <row r="791" spans="1:65" s="15" customFormat="1" ht="10">
      <c r="B791" s="233"/>
      <c r="C791" s="234"/>
      <c r="D791" s="208" t="s">
        <v>272</v>
      </c>
      <c r="E791" s="235" t="s">
        <v>44</v>
      </c>
      <c r="F791" s="236" t="s">
        <v>6464</v>
      </c>
      <c r="G791" s="234"/>
      <c r="H791" s="237">
        <v>5</v>
      </c>
      <c r="I791" s="238"/>
      <c r="J791" s="234"/>
      <c r="K791" s="234"/>
      <c r="L791" s="239"/>
      <c r="M791" s="240"/>
      <c r="N791" s="241"/>
      <c r="O791" s="241"/>
      <c r="P791" s="241"/>
      <c r="Q791" s="241"/>
      <c r="R791" s="241"/>
      <c r="S791" s="241"/>
      <c r="T791" s="242"/>
      <c r="AT791" s="243" t="s">
        <v>272</v>
      </c>
      <c r="AU791" s="243" t="s">
        <v>91</v>
      </c>
      <c r="AV791" s="15" t="s">
        <v>91</v>
      </c>
      <c r="AW791" s="15" t="s">
        <v>38</v>
      </c>
      <c r="AX791" s="15" t="s">
        <v>82</v>
      </c>
      <c r="AY791" s="243" t="s">
        <v>262</v>
      </c>
    </row>
    <row r="792" spans="1:65" s="16" customFormat="1" ht="10">
      <c r="B792" s="244"/>
      <c r="C792" s="245"/>
      <c r="D792" s="208" t="s">
        <v>272</v>
      </c>
      <c r="E792" s="246" t="s">
        <v>44</v>
      </c>
      <c r="F792" s="247" t="s">
        <v>291</v>
      </c>
      <c r="G792" s="245"/>
      <c r="H792" s="248">
        <v>5</v>
      </c>
      <c r="I792" s="249"/>
      <c r="J792" s="245"/>
      <c r="K792" s="245"/>
      <c r="L792" s="250"/>
      <c r="M792" s="251"/>
      <c r="N792" s="252"/>
      <c r="O792" s="252"/>
      <c r="P792" s="252"/>
      <c r="Q792" s="252"/>
      <c r="R792" s="252"/>
      <c r="S792" s="252"/>
      <c r="T792" s="253"/>
      <c r="AT792" s="254" t="s">
        <v>272</v>
      </c>
      <c r="AU792" s="254" t="s">
        <v>91</v>
      </c>
      <c r="AV792" s="16" t="s">
        <v>104</v>
      </c>
      <c r="AW792" s="16" t="s">
        <v>38</v>
      </c>
      <c r="AX792" s="16" t="s">
        <v>89</v>
      </c>
      <c r="AY792" s="254" t="s">
        <v>262</v>
      </c>
    </row>
    <row r="793" spans="1:65" s="2" customFormat="1" ht="16.5" customHeight="1">
      <c r="A793" s="37"/>
      <c r="B793" s="38"/>
      <c r="C793" s="255" t="s">
        <v>1826</v>
      </c>
      <c r="D793" s="255" t="s">
        <v>633</v>
      </c>
      <c r="E793" s="256" t="s">
        <v>6672</v>
      </c>
      <c r="F793" s="257" t="s">
        <v>6673</v>
      </c>
      <c r="G793" s="258" t="s">
        <v>518</v>
      </c>
      <c r="H793" s="259">
        <v>5</v>
      </c>
      <c r="I793" s="260"/>
      <c r="J793" s="261">
        <f>ROUND(I793*H793,2)</f>
        <v>0</v>
      </c>
      <c r="K793" s="257" t="s">
        <v>44</v>
      </c>
      <c r="L793" s="262"/>
      <c r="M793" s="263" t="s">
        <v>44</v>
      </c>
      <c r="N793" s="264" t="s">
        <v>53</v>
      </c>
      <c r="O793" s="67"/>
      <c r="P793" s="204">
        <f>O793*H793</f>
        <v>0</v>
      </c>
      <c r="Q793" s="204">
        <v>0</v>
      </c>
      <c r="R793" s="204">
        <f>Q793*H793</f>
        <v>0</v>
      </c>
      <c r="S793" s="204">
        <v>0</v>
      </c>
      <c r="T793" s="205">
        <f>S793*H793</f>
        <v>0</v>
      </c>
      <c r="U793" s="37"/>
      <c r="V793" s="37"/>
      <c r="W793" s="37"/>
      <c r="X793" s="37"/>
      <c r="Y793" s="37"/>
      <c r="Z793" s="37"/>
      <c r="AA793" s="37"/>
      <c r="AB793" s="37"/>
      <c r="AC793" s="37"/>
      <c r="AD793" s="37"/>
      <c r="AE793" s="37"/>
      <c r="AR793" s="206" t="s">
        <v>619</v>
      </c>
      <c r="AT793" s="206" t="s">
        <v>633</v>
      </c>
      <c r="AU793" s="206" t="s">
        <v>91</v>
      </c>
      <c r="AY793" s="19" t="s">
        <v>262</v>
      </c>
      <c r="BE793" s="207">
        <f>IF(N793="základní",J793,0)</f>
        <v>0</v>
      </c>
      <c r="BF793" s="207">
        <f>IF(N793="snížená",J793,0)</f>
        <v>0</v>
      </c>
      <c r="BG793" s="207">
        <f>IF(N793="zákl. přenesená",J793,0)</f>
        <v>0</v>
      </c>
      <c r="BH793" s="207">
        <f>IF(N793="sníž. přenesená",J793,0)</f>
        <v>0</v>
      </c>
      <c r="BI793" s="207">
        <f>IF(N793="nulová",J793,0)</f>
        <v>0</v>
      </c>
      <c r="BJ793" s="19" t="s">
        <v>89</v>
      </c>
      <c r="BK793" s="207">
        <f>ROUND(I793*H793,2)</f>
        <v>0</v>
      </c>
      <c r="BL793" s="19" t="s">
        <v>442</v>
      </c>
      <c r="BM793" s="206" t="s">
        <v>2916</v>
      </c>
    </row>
    <row r="794" spans="1:65" s="15" customFormat="1" ht="10">
      <c r="B794" s="233"/>
      <c r="C794" s="234"/>
      <c r="D794" s="208" t="s">
        <v>272</v>
      </c>
      <c r="E794" s="235" t="s">
        <v>44</v>
      </c>
      <c r="F794" s="236" t="s">
        <v>6464</v>
      </c>
      <c r="G794" s="234"/>
      <c r="H794" s="237">
        <v>5</v>
      </c>
      <c r="I794" s="238"/>
      <c r="J794" s="234"/>
      <c r="K794" s="234"/>
      <c r="L794" s="239"/>
      <c r="M794" s="240"/>
      <c r="N794" s="241"/>
      <c r="O794" s="241"/>
      <c r="P794" s="241"/>
      <c r="Q794" s="241"/>
      <c r="R794" s="241"/>
      <c r="S794" s="241"/>
      <c r="T794" s="242"/>
      <c r="AT794" s="243" t="s">
        <v>272</v>
      </c>
      <c r="AU794" s="243" t="s">
        <v>91</v>
      </c>
      <c r="AV794" s="15" t="s">
        <v>91</v>
      </c>
      <c r="AW794" s="15" t="s">
        <v>38</v>
      </c>
      <c r="AX794" s="15" t="s">
        <v>82</v>
      </c>
      <c r="AY794" s="243" t="s">
        <v>262</v>
      </c>
    </row>
    <row r="795" spans="1:65" s="16" customFormat="1" ht="10">
      <c r="B795" s="244"/>
      <c r="C795" s="245"/>
      <c r="D795" s="208" t="s">
        <v>272</v>
      </c>
      <c r="E795" s="246" t="s">
        <v>44</v>
      </c>
      <c r="F795" s="247" t="s">
        <v>291</v>
      </c>
      <c r="G795" s="245"/>
      <c r="H795" s="248">
        <v>5</v>
      </c>
      <c r="I795" s="249"/>
      <c r="J795" s="245"/>
      <c r="K795" s="245"/>
      <c r="L795" s="250"/>
      <c r="M795" s="251"/>
      <c r="N795" s="252"/>
      <c r="O795" s="252"/>
      <c r="P795" s="252"/>
      <c r="Q795" s="252"/>
      <c r="R795" s="252"/>
      <c r="S795" s="252"/>
      <c r="T795" s="253"/>
      <c r="AT795" s="254" t="s">
        <v>272</v>
      </c>
      <c r="AU795" s="254" t="s">
        <v>91</v>
      </c>
      <c r="AV795" s="16" t="s">
        <v>104</v>
      </c>
      <c r="AW795" s="16" t="s">
        <v>38</v>
      </c>
      <c r="AX795" s="16" t="s">
        <v>89</v>
      </c>
      <c r="AY795" s="254" t="s">
        <v>262</v>
      </c>
    </row>
    <row r="796" spans="1:65" s="2" customFormat="1" ht="16.5" customHeight="1">
      <c r="A796" s="37"/>
      <c r="B796" s="38"/>
      <c r="C796" s="195" t="s">
        <v>1832</v>
      </c>
      <c r="D796" s="195" t="s">
        <v>264</v>
      </c>
      <c r="E796" s="196" t="s">
        <v>6674</v>
      </c>
      <c r="F796" s="197" t="s">
        <v>6675</v>
      </c>
      <c r="G796" s="198" t="s">
        <v>518</v>
      </c>
      <c r="H796" s="199">
        <v>19</v>
      </c>
      <c r="I796" s="200"/>
      <c r="J796" s="201">
        <f>ROUND(I796*H796,2)</f>
        <v>0</v>
      </c>
      <c r="K796" s="197" t="s">
        <v>268</v>
      </c>
      <c r="L796" s="42"/>
      <c r="M796" s="202" t="s">
        <v>44</v>
      </c>
      <c r="N796" s="203" t="s">
        <v>53</v>
      </c>
      <c r="O796" s="67"/>
      <c r="P796" s="204">
        <f>O796*H796</f>
        <v>0</v>
      </c>
      <c r="Q796" s="204">
        <v>2.375E-4</v>
      </c>
      <c r="R796" s="204">
        <f>Q796*H796</f>
        <v>4.5125E-3</v>
      </c>
      <c r="S796" s="204">
        <v>0</v>
      </c>
      <c r="T796" s="205">
        <f>S796*H796</f>
        <v>0</v>
      </c>
      <c r="U796" s="37"/>
      <c r="V796" s="37"/>
      <c r="W796" s="37"/>
      <c r="X796" s="37"/>
      <c r="Y796" s="37"/>
      <c r="Z796" s="37"/>
      <c r="AA796" s="37"/>
      <c r="AB796" s="37"/>
      <c r="AC796" s="37"/>
      <c r="AD796" s="37"/>
      <c r="AE796" s="37"/>
      <c r="AR796" s="206" t="s">
        <v>442</v>
      </c>
      <c r="AT796" s="206" t="s">
        <v>264</v>
      </c>
      <c r="AU796" s="206" t="s">
        <v>91</v>
      </c>
      <c r="AY796" s="19" t="s">
        <v>262</v>
      </c>
      <c r="BE796" s="207">
        <f>IF(N796="základní",J796,0)</f>
        <v>0</v>
      </c>
      <c r="BF796" s="207">
        <f>IF(N796="snížená",J796,0)</f>
        <v>0</v>
      </c>
      <c r="BG796" s="207">
        <f>IF(N796="zákl. přenesená",J796,0)</f>
        <v>0</v>
      </c>
      <c r="BH796" s="207">
        <f>IF(N796="sníž. přenesená",J796,0)</f>
        <v>0</v>
      </c>
      <c r="BI796" s="207">
        <f>IF(N796="nulová",J796,0)</f>
        <v>0</v>
      </c>
      <c r="BJ796" s="19" t="s">
        <v>89</v>
      </c>
      <c r="BK796" s="207">
        <f>ROUND(I796*H796,2)</f>
        <v>0</v>
      </c>
      <c r="BL796" s="19" t="s">
        <v>442</v>
      </c>
      <c r="BM796" s="206" t="s">
        <v>2932</v>
      </c>
    </row>
    <row r="797" spans="1:65" s="2" customFormat="1" ht="54">
      <c r="A797" s="37"/>
      <c r="B797" s="38"/>
      <c r="C797" s="39"/>
      <c r="D797" s="208" t="s">
        <v>270</v>
      </c>
      <c r="E797" s="39"/>
      <c r="F797" s="209" t="s">
        <v>6676</v>
      </c>
      <c r="G797" s="39"/>
      <c r="H797" s="39"/>
      <c r="I797" s="118"/>
      <c r="J797" s="39"/>
      <c r="K797" s="39"/>
      <c r="L797" s="42"/>
      <c r="M797" s="210"/>
      <c r="N797" s="211"/>
      <c r="O797" s="67"/>
      <c r="P797" s="67"/>
      <c r="Q797" s="67"/>
      <c r="R797" s="67"/>
      <c r="S797" s="67"/>
      <c r="T797" s="68"/>
      <c r="U797" s="37"/>
      <c r="V797" s="37"/>
      <c r="W797" s="37"/>
      <c r="X797" s="37"/>
      <c r="Y797" s="37"/>
      <c r="Z797" s="37"/>
      <c r="AA797" s="37"/>
      <c r="AB797" s="37"/>
      <c r="AC797" s="37"/>
      <c r="AD797" s="37"/>
      <c r="AE797" s="37"/>
      <c r="AT797" s="19" t="s">
        <v>270</v>
      </c>
      <c r="AU797" s="19" t="s">
        <v>91</v>
      </c>
    </row>
    <row r="798" spans="1:65" s="15" customFormat="1" ht="10">
      <c r="B798" s="233"/>
      <c r="C798" s="234"/>
      <c r="D798" s="208" t="s">
        <v>272</v>
      </c>
      <c r="E798" s="235" t="s">
        <v>44</v>
      </c>
      <c r="F798" s="236" t="s">
        <v>6463</v>
      </c>
      <c r="G798" s="234"/>
      <c r="H798" s="237">
        <v>19</v>
      </c>
      <c r="I798" s="238"/>
      <c r="J798" s="234"/>
      <c r="K798" s="234"/>
      <c r="L798" s="239"/>
      <c r="M798" s="240"/>
      <c r="N798" s="241"/>
      <c r="O798" s="241"/>
      <c r="P798" s="241"/>
      <c r="Q798" s="241"/>
      <c r="R798" s="241"/>
      <c r="S798" s="241"/>
      <c r="T798" s="242"/>
      <c r="AT798" s="243" t="s">
        <v>272</v>
      </c>
      <c r="AU798" s="243" t="s">
        <v>91</v>
      </c>
      <c r="AV798" s="15" t="s">
        <v>91</v>
      </c>
      <c r="AW798" s="15" t="s">
        <v>38</v>
      </c>
      <c r="AX798" s="15" t="s">
        <v>82</v>
      </c>
      <c r="AY798" s="243" t="s">
        <v>262</v>
      </c>
    </row>
    <row r="799" spans="1:65" s="16" customFormat="1" ht="10">
      <c r="B799" s="244"/>
      <c r="C799" s="245"/>
      <c r="D799" s="208" t="s">
        <v>272</v>
      </c>
      <c r="E799" s="246" t="s">
        <v>44</v>
      </c>
      <c r="F799" s="247" t="s">
        <v>291</v>
      </c>
      <c r="G799" s="245"/>
      <c r="H799" s="248">
        <v>19</v>
      </c>
      <c r="I799" s="249"/>
      <c r="J799" s="245"/>
      <c r="K799" s="245"/>
      <c r="L799" s="250"/>
      <c r="M799" s="251"/>
      <c r="N799" s="252"/>
      <c r="O799" s="252"/>
      <c r="P799" s="252"/>
      <c r="Q799" s="252"/>
      <c r="R799" s="252"/>
      <c r="S799" s="252"/>
      <c r="T799" s="253"/>
      <c r="AT799" s="254" t="s">
        <v>272</v>
      </c>
      <c r="AU799" s="254" t="s">
        <v>91</v>
      </c>
      <c r="AV799" s="16" t="s">
        <v>104</v>
      </c>
      <c r="AW799" s="16" t="s">
        <v>38</v>
      </c>
      <c r="AX799" s="16" t="s">
        <v>89</v>
      </c>
      <c r="AY799" s="254" t="s">
        <v>262</v>
      </c>
    </row>
    <row r="800" spans="1:65" s="2" customFormat="1" ht="16.5" customHeight="1">
      <c r="A800" s="37"/>
      <c r="B800" s="38"/>
      <c r="C800" s="195" t="s">
        <v>1837</v>
      </c>
      <c r="D800" s="195" t="s">
        <v>264</v>
      </c>
      <c r="E800" s="196" t="s">
        <v>6677</v>
      </c>
      <c r="F800" s="197" t="s">
        <v>6678</v>
      </c>
      <c r="G800" s="198" t="s">
        <v>518</v>
      </c>
      <c r="H800" s="199">
        <v>7</v>
      </c>
      <c r="I800" s="200"/>
      <c r="J800" s="201">
        <f>ROUND(I800*H800,2)</f>
        <v>0</v>
      </c>
      <c r="K800" s="197" t="s">
        <v>268</v>
      </c>
      <c r="L800" s="42"/>
      <c r="M800" s="202" t="s">
        <v>44</v>
      </c>
      <c r="N800" s="203" t="s">
        <v>53</v>
      </c>
      <c r="O800" s="67"/>
      <c r="P800" s="204">
        <f>O800*H800</f>
        <v>0</v>
      </c>
      <c r="Q800" s="204">
        <v>2.7750000000000002E-4</v>
      </c>
      <c r="R800" s="204">
        <f>Q800*H800</f>
        <v>1.9425000000000002E-3</v>
      </c>
      <c r="S800" s="204">
        <v>0</v>
      </c>
      <c r="T800" s="205">
        <f>S800*H800</f>
        <v>0</v>
      </c>
      <c r="U800" s="37"/>
      <c r="V800" s="37"/>
      <c r="W800" s="37"/>
      <c r="X800" s="37"/>
      <c r="Y800" s="37"/>
      <c r="Z800" s="37"/>
      <c r="AA800" s="37"/>
      <c r="AB800" s="37"/>
      <c r="AC800" s="37"/>
      <c r="AD800" s="37"/>
      <c r="AE800" s="37"/>
      <c r="AR800" s="206" t="s">
        <v>442</v>
      </c>
      <c r="AT800" s="206" t="s">
        <v>264</v>
      </c>
      <c r="AU800" s="206" t="s">
        <v>91</v>
      </c>
      <c r="AY800" s="19" t="s">
        <v>262</v>
      </c>
      <c r="BE800" s="207">
        <f>IF(N800="základní",J800,0)</f>
        <v>0</v>
      </c>
      <c r="BF800" s="207">
        <f>IF(N800="snížená",J800,0)</f>
        <v>0</v>
      </c>
      <c r="BG800" s="207">
        <f>IF(N800="zákl. přenesená",J800,0)</f>
        <v>0</v>
      </c>
      <c r="BH800" s="207">
        <f>IF(N800="sníž. přenesená",J800,0)</f>
        <v>0</v>
      </c>
      <c r="BI800" s="207">
        <f>IF(N800="nulová",J800,0)</f>
        <v>0</v>
      </c>
      <c r="BJ800" s="19" t="s">
        <v>89</v>
      </c>
      <c r="BK800" s="207">
        <f>ROUND(I800*H800,2)</f>
        <v>0</v>
      </c>
      <c r="BL800" s="19" t="s">
        <v>442</v>
      </c>
      <c r="BM800" s="206" t="s">
        <v>2947</v>
      </c>
    </row>
    <row r="801" spans="1:65" s="2" customFormat="1" ht="54">
      <c r="A801" s="37"/>
      <c r="B801" s="38"/>
      <c r="C801" s="39"/>
      <c r="D801" s="208" t="s">
        <v>270</v>
      </c>
      <c r="E801" s="39"/>
      <c r="F801" s="209" t="s">
        <v>6676</v>
      </c>
      <c r="G801" s="39"/>
      <c r="H801" s="39"/>
      <c r="I801" s="118"/>
      <c r="J801" s="39"/>
      <c r="K801" s="39"/>
      <c r="L801" s="42"/>
      <c r="M801" s="210"/>
      <c r="N801" s="211"/>
      <c r="O801" s="67"/>
      <c r="P801" s="67"/>
      <c r="Q801" s="67"/>
      <c r="R801" s="67"/>
      <c r="S801" s="67"/>
      <c r="T801" s="68"/>
      <c r="U801" s="37"/>
      <c r="V801" s="37"/>
      <c r="W801" s="37"/>
      <c r="X801" s="37"/>
      <c r="Y801" s="37"/>
      <c r="Z801" s="37"/>
      <c r="AA801" s="37"/>
      <c r="AB801" s="37"/>
      <c r="AC801" s="37"/>
      <c r="AD801" s="37"/>
      <c r="AE801" s="37"/>
      <c r="AT801" s="19" t="s">
        <v>270</v>
      </c>
      <c r="AU801" s="19" t="s">
        <v>91</v>
      </c>
    </row>
    <row r="802" spans="1:65" s="15" customFormat="1" ht="10">
      <c r="B802" s="233"/>
      <c r="C802" s="234"/>
      <c r="D802" s="208" t="s">
        <v>272</v>
      </c>
      <c r="E802" s="235" t="s">
        <v>44</v>
      </c>
      <c r="F802" s="236" t="s">
        <v>6466</v>
      </c>
      <c r="G802" s="234"/>
      <c r="H802" s="237">
        <v>7</v>
      </c>
      <c r="I802" s="238"/>
      <c r="J802" s="234"/>
      <c r="K802" s="234"/>
      <c r="L802" s="239"/>
      <c r="M802" s="240"/>
      <c r="N802" s="241"/>
      <c r="O802" s="241"/>
      <c r="P802" s="241"/>
      <c r="Q802" s="241"/>
      <c r="R802" s="241"/>
      <c r="S802" s="241"/>
      <c r="T802" s="242"/>
      <c r="AT802" s="243" t="s">
        <v>272</v>
      </c>
      <c r="AU802" s="243" t="s">
        <v>91</v>
      </c>
      <c r="AV802" s="15" t="s">
        <v>91</v>
      </c>
      <c r="AW802" s="15" t="s">
        <v>38</v>
      </c>
      <c r="AX802" s="15" t="s">
        <v>82</v>
      </c>
      <c r="AY802" s="243" t="s">
        <v>262</v>
      </c>
    </row>
    <row r="803" spans="1:65" s="16" customFormat="1" ht="10">
      <c r="B803" s="244"/>
      <c r="C803" s="245"/>
      <c r="D803" s="208" t="s">
        <v>272</v>
      </c>
      <c r="E803" s="246" t="s">
        <v>44</v>
      </c>
      <c r="F803" s="247" t="s">
        <v>291</v>
      </c>
      <c r="G803" s="245"/>
      <c r="H803" s="248">
        <v>7</v>
      </c>
      <c r="I803" s="249"/>
      <c r="J803" s="245"/>
      <c r="K803" s="245"/>
      <c r="L803" s="250"/>
      <c r="M803" s="251"/>
      <c r="N803" s="252"/>
      <c r="O803" s="252"/>
      <c r="P803" s="252"/>
      <c r="Q803" s="252"/>
      <c r="R803" s="252"/>
      <c r="S803" s="252"/>
      <c r="T803" s="253"/>
      <c r="AT803" s="254" t="s">
        <v>272</v>
      </c>
      <c r="AU803" s="254" t="s">
        <v>91</v>
      </c>
      <c r="AV803" s="16" t="s">
        <v>104</v>
      </c>
      <c r="AW803" s="16" t="s">
        <v>38</v>
      </c>
      <c r="AX803" s="16" t="s">
        <v>89</v>
      </c>
      <c r="AY803" s="254" t="s">
        <v>262</v>
      </c>
    </row>
    <row r="804" spans="1:65" s="2" customFormat="1" ht="16.5" customHeight="1">
      <c r="A804" s="37"/>
      <c r="B804" s="38"/>
      <c r="C804" s="195" t="s">
        <v>1844</v>
      </c>
      <c r="D804" s="195" t="s">
        <v>264</v>
      </c>
      <c r="E804" s="196" t="s">
        <v>6679</v>
      </c>
      <c r="F804" s="197" t="s">
        <v>6680</v>
      </c>
      <c r="G804" s="198" t="s">
        <v>518</v>
      </c>
      <c r="H804" s="199">
        <v>10</v>
      </c>
      <c r="I804" s="200"/>
      <c r="J804" s="201">
        <f>ROUND(I804*H804,2)</f>
        <v>0</v>
      </c>
      <c r="K804" s="197" t="s">
        <v>268</v>
      </c>
      <c r="L804" s="42"/>
      <c r="M804" s="202" t="s">
        <v>44</v>
      </c>
      <c r="N804" s="203" t="s">
        <v>53</v>
      </c>
      <c r="O804" s="67"/>
      <c r="P804" s="204">
        <f>O804*H804</f>
        <v>0</v>
      </c>
      <c r="Q804" s="204">
        <v>2.7500000000000002E-4</v>
      </c>
      <c r="R804" s="204">
        <f>Q804*H804</f>
        <v>2.7500000000000003E-3</v>
      </c>
      <c r="S804" s="204">
        <v>0</v>
      </c>
      <c r="T804" s="205">
        <f>S804*H804</f>
        <v>0</v>
      </c>
      <c r="U804" s="37"/>
      <c r="V804" s="37"/>
      <c r="W804" s="37"/>
      <c r="X804" s="37"/>
      <c r="Y804" s="37"/>
      <c r="Z804" s="37"/>
      <c r="AA804" s="37"/>
      <c r="AB804" s="37"/>
      <c r="AC804" s="37"/>
      <c r="AD804" s="37"/>
      <c r="AE804" s="37"/>
      <c r="AR804" s="206" t="s">
        <v>442</v>
      </c>
      <c r="AT804" s="206" t="s">
        <v>264</v>
      </c>
      <c r="AU804" s="206" t="s">
        <v>91</v>
      </c>
      <c r="AY804" s="19" t="s">
        <v>262</v>
      </c>
      <c r="BE804" s="207">
        <f>IF(N804="základní",J804,0)</f>
        <v>0</v>
      </c>
      <c r="BF804" s="207">
        <f>IF(N804="snížená",J804,0)</f>
        <v>0</v>
      </c>
      <c r="BG804" s="207">
        <f>IF(N804="zákl. přenesená",J804,0)</f>
        <v>0</v>
      </c>
      <c r="BH804" s="207">
        <f>IF(N804="sníž. přenesená",J804,0)</f>
        <v>0</v>
      </c>
      <c r="BI804" s="207">
        <f>IF(N804="nulová",J804,0)</f>
        <v>0</v>
      </c>
      <c r="BJ804" s="19" t="s">
        <v>89</v>
      </c>
      <c r="BK804" s="207">
        <f>ROUND(I804*H804,2)</f>
        <v>0</v>
      </c>
      <c r="BL804" s="19" t="s">
        <v>442</v>
      </c>
      <c r="BM804" s="206" t="s">
        <v>2961</v>
      </c>
    </row>
    <row r="805" spans="1:65" s="2" customFormat="1" ht="54">
      <c r="A805" s="37"/>
      <c r="B805" s="38"/>
      <c r="C805" s="39"/>
      <c r="D805" s="208" t="s">
        <v>270</v>
      </c>
      <c r="E805" s="39"/>
      <c r="F805" s="209" t="s">
        <v>6676</v>
      </c>
      <c r="G805" s="39"/>
      <c r="H805" s="39"/>
      <c r="I805" s="118"/>
      <c r="J805" s="39"/>
      <c r="K805" s="39"/>
      <c r="L805" s="42"/>
      <c r="M805" s="210"/>
      <c r="N805" s="211"/>
      <c r="O805" s="67"/>
      <c r="P805" s="67"/>
      <c r="Q805" s="67"/>
      <c r="R805" s="67"/>
      <c r="S805" s="67"/>
      <c r="T805" s="68"/>
      <c r="U805" s="37"/>
      <c r="V805" s="37"/>
      <c r="W805" s="37"/>
      <c r="X805" s="37"/>
      <c r="Y805" s="37"/>
      <c r="Z805" s="37"/>
      <c r="AA805" s="37"/>
      <c r="AB805" s="37"/>
      <c r="AC805" s="37"/>
      <c r="AD805" s="37"/>
      <c r="AE805" s="37"/>
      <c r="AT805" s="19" t="s">
        <v>270</v>
      </c>
      <c r="AU805" s="19" t="s">
        <v>91</v>
      </c>
    </row>
    <row r="806" spans="1:65" s="15" customFormat="1" ht="10">
      <c r="B806" s="233"/>
      <c r="C806" s="234"/>
      <c r="D806" s="208" t="s">
        <v>272</v>
      </c>
      <c r="E806" s="235" t="s">
        <v>44</v>
      </c>
      <c r="F806" s="236" t="s">
        <v>6465</v>
      </c>
      <c r="G806" s="234"/>
      <c r="H806" s="237">
        <v>10</v>
      </c>
      <c r="I806" s="238"/>
      <c r="J806" s="234"/>
      <c r="K806" s="234"/>
      <c r="L806" s="239"/>
      <c r="M806" s="240"/>
      <c r="N806" s="241"/>
      <c r="O806" s="241"/>
      <c r="P806" s="241"/>
      <c r="Q806" s="241"/>
      <c r="R806" s="241"/>
      <c r="S806" s="241"/>
      <c r="T806" s="242"/>
      <c r="AT806" s="243" t="s">
        <v>272</v>
      </c>
      <c r="AU806" s="243" t="s">
        <v>91</v>
      </c>
      <c r="AV806" s="15" t="s">
        <v>91</v>
      </c>
      <c r="AW806" s="15" t="s">
        <v>38</v>
      </c>
      <c r="AX806" s="15" t="s">
        <v>82</v>
      </c>
      <c r="AY806" s="243" t="s">
        <v>262</v>
      </c>
    </row>
    <row r="807" spans="1:65" s="16" customFormat="1" ht="10">
      <c r="B807" s="244"/>
      <c r="C807" s="245"/>
      <c r="D807" s="208" t="s">
        <v>272</v>
      </c>
      <c r="E807" s="246" t="s">
        <v>44</v>
      </c>
      <c r="F807" s="247" t="s">
        <v>291</v>
      </c>
      <c r="G807" s="245"/>
      <c r="H807" s="248">
        <v>10</v>
      </c>
      <c r="I807" s="249"/>
      <c r="J807" s="245"/>
      <c r="K807" s="245"/>
      <c r="L807" s="250"/>
      <c r="M807" s="251"/>
      <c r="N807" s="252"/>
      <c r="O807" s="252"/>
      <c r="P807" s="252"/>
      <c r="Q807" s="252"/>
      <c r="R807" s="252"/>
      <c r="S807" s="252"/>
      <c r="T807" s="253"/>
      <c r="AT807" s="254" t="s">
        <v>272</v>
      </c>
      <c r="AU807" s="254" t="s">
        <v>91</v>
      </c>
      <c r="AV807" s="16" t="s">
        <v>104</v>
      </c>
      <c r="AW807" s="16" t="s">
        <v>38</v>
      </c>
      <c r="AX807" s="16" t="s">
        <v>89</v>
      </c>
      <c r="AY807" s="254" t="s">
        <v>262</v>
      </c>
    </row>
    <row r="808" spans="1:65" s="2" customFormat="1" ht="16.5" customHeight="1">
      <c r="A808" s="37"/>
      <c r="B808" s="38"/>
      <c r="C808" s="195" t="s">
        <v>1849</v>
      </c>
      <c r="D808" s="195" t="s">
        <v>264</v>
      </c>
      <c r="E808" s="196" t="s">
        <v>6681</v>
      </c>
      <c r="F808" s="197" t="s">
        <v>6682</v>
      </c>
      <c r="G808" s="198" t="s">
        <v>518</v>
      </c>
      <c r="H808" s="199">
        <v>5</v>
      </c>
      <c r="I808" s="200"/>
      <c r="J808" s="201">
        <f>ROUND(I808*H808,2)</f>
        <v>0</v>
      </c>
      <c r="K808" s="197" t="s">
        <v>268</v>
      </c>
      <c r="L808" s="42"/>
      <c r="M808" s="202" t="s">
        <v>44</v>
      </c>
      <c r="N808" s="203" t="s">
        <v>53</v>
      </c>
      <c r="O808" s="67"/>
      <c r="P808" s="204">
        <f>O808*H808</f>
        <v>0</v>
      </c>
      <c r="Q808" s="204">
        <v>1.4156990000000001E-4</v>
      </c>
      <c r="R808" s="204">
        <f>Q808*H808</f>
        <v>7.0784950000000004E-4</v>
      </c>
      <c r="S808" s="204">
        <v>0</v>
      </c>
      <c r="T808" s="205">
        <f>S808*H808</f>
        <v>0</v>
      </c>
      <c r="U808" s="37"/>
      <c r="V808" s="37"/>
      <c r="W808" s="37"/>
      <c r="X808" s="37"/>
      <c r="Y808" s="37"/>
      <c r="Z808" s="37"/>
      <c r="AA808" s="37"/>
      <c r="AB808" s="37"/>
      <c r="AC808" s="37"/>
      <c r="AD808" s="37"/>
      <c r="AE808" s="37"/>
      <c r="AR808" s="206" t="s">
        <v>442</v>
      </c>
      <c r="AT808" s="206" t="s">
        <v>264</v>
      </c>
      <c r="AU808" s="206" t="s">
        <v>91</v>
      </c>
      <c r="AY808" s="19" t="s">
        <v>262</v>
      </c>
      <c r="BE808" s="207">
        <f>IF(N808="základní",J808,0)</f>
        <v>0</v>
      </c>
      <c r="BF808" s="207">
        <f>IF(N808="snížená",J808,0)</f>
        <v>0</v>
      </c>
      <c r="BG808" s="207">
        <f>IF(N808="zákl. přenesená",J808,0)</f>
        <v>0</v>
      </c>
      <c r="BH808" s="207">
        <f>IF(N808="sníž. přenesená",J808,0)</f>
        <v>0</v>
      </c>
      <c r="BI808" s="207">
        <f>IF(N808="nulová",J808,0)</f>
        <v>0</v>
      </c>
      <c r="BJ808" s="19" t="s">
        <v>89</v>
      </c>
      <c r="BK808" s="207">
        <f>ROUND(I808*H808,2)</f>
        <v>0</v>
      </c>
      <c r="BL808" s="19" t="s">
        <v>442</v>
      </c>
      <c r="BM808" s="206" t="s">
        <v>3009</v>
      </c>
    </row>
    <row r="809" spans="1:65" s="2" customFormat="1" ht="54">
      <c r="A809" s="37"/>
      <c r="B809" s="38"/>
      <c r="C809" s="39"/>
      <c r="D809" s="208" t="s">
        <v>270</v>
      </c>
      <c r="E809" s="39"/>
      <c r="F809" s="209" t="s">
        <v>6676</v>
      </c>
      <c r="G809" s="39"/>
      <c r="H809" s="39"/>
      <c r="I809" s="118"/>
      <c r="J809" s="39"/>
      <c r="K809" s="39"/>
      <c r="L809" s="42"/>
      <c r="M809" s="210"/>
      <c r="N809" s="211"/>
      <c r="O809" s="67"/>
      <c r="P809" s="67"/>
      <c r="Q809" s="67"/>
      <c r="R809" s="67"/>
      <c r="S809" s="67"/>
      <c r="T809" s="68"/>
      <c r="U809" s="37"/>
      <c r="V809" s="37"/>
      <c r="W809" s="37"/>
      <c r="X809" s="37"/>
      <c r="Y809" s="37"/>
      <c r="Z809" s="37"/>
      <c r="AA809" s="37"/>
      <c r="AB809" s="37"/>
      <c r="AC809" s="37"/>
      <c r="AD809" s="37"/>
      <c r="AE809" s="37"/>
      <c r="AT809" s="19" t="s">
        <v>270</v>
      </c>
      <c r="AU809" s="19" t="s">
        <v>91</v>
      </c>
    </row>
    <row r="810" spans="1:65" s="15" customFormat="1" ht="10">
      <c r="B810" s="233"/>
      <c r="C810" s="234"/>
      <c r="D810" s="208" t="s">
        <v>272</v>
      </c>
      <c r="E810" s="235" t="s">
        <v>44</v>
      </c>
      <c r="F810" s="236" t="s">
        <v>6464</v>
      </c>
      <c r="G810" s="234"/>
      <c r="H810" s="237">
        <v>5</v>
      </c>
      <c r="I810" s="238"/>
      <c r="J810" s="234"/>
      <c r="K810" s="234"/>
      <c r="L810" s="239"/>
      <c r="M810" s="240"/>
      <c r="N810" s="241"/>
      <c r="O810" s="241"/>
      <c r="P810" s="241"/>
      <c r="Q810" s="241"/>
      <c r="R810" s="241"/>
      <c r="S810" s="241"/>
      <c r="T810" s="242"/>
      <c r="AT810" s="243" t="s">
        <v>272</v>
      </c>
      <c r="AU810" s="243" t="s">
        <v>91</v>
      </c>
      <c r="AV810" s="15" t="s">
        <v>91</v>
      </c>
      <c r="AW810" s="15" t="s">
        <v>38</v>
      </c>
      <c r="AX810" s="15" t="s">
        <v>82</v>
      </c>
      <c r="AY810" s="243" t="s">
        <v>262</v>
      </c>
    </row>
    <row r="811" spans="1:65" s="16" customFormat="1" ht="10">
      <c r="B811" s="244"/>
      <c r="C811" s="245"/>
      <c r="D811" s="208" t="s">
        <v>272</v>
      </c>
      <c r="E811" s="246" t="s">
        <v>44</v>
      </c>
      <c r="F811" s="247" t="s">
        <v>291</v>
      </c>
      <c r="G811" s="245"/>
      <c r="H811" s="248">
        <v>5</v>
      </c>
      <c r="I811" s="249"/>
      <c r="J811" s="245"/>
      <c r="K811" s="245"/>
      <c r="L811" s="250"/>
      <c r="M811" s="251"/>
      <c r="N811" s="252"/>
      <c r="O811" s="252"/>
      <c r="P811" s="252"/>
      <c r="Q811" s="252"/>
      <c r="R811" s="252"/>
      <c r="S811" s="252"/>
      <c r="T811" s="253"/>
      <c r="AT811" s="254" t="s">
        <v>272</v>
      </c>
      <c r="AU811" s="254" t="s">
        <v>91</v>
      </c>
      <c r="AV811" s="16" t="s">
        <v>104</v>
      </c>
      <c r="AW811" s="16" t="s">
        <v>38</v>
      </c>
      <c r="AX811" s="16" t="s">
        <v>89</v>
      </c>
      <c r="AY811" s="254" t="s">
        <v>262</v>
      </c>
    </row>
    <row r="812" spans="1:65" s="2" customFormat="1" ht="16.5" customHeight="1">
      <c r="A812" s="37"/>
      <c r="B812" s="38"/>
      <c r="C812" s="255" t="s">
        <v>1852</v>
      </c>
      <c r="D812" s="255" t="s">
        <v>633</v>
      </c>
      <c r="E812" s="256" t="s">
        <v>6683</v>
      </c>
      <c r="F812" s="257" t="s">
        <v>6684</v>
      </c>
      <c r="G812" s="258" t="s">
        <v>518</v>
      </c>
      <c r="H812" s="259">
        <v>5</v>
      </c>
      <c r="I812" s="260"/>
      <c r="J812" s="261">
        <f>ROUND(I812*H812,2)</f>
        <v>0</v>
      </c>
      <c r="K812" s="257" t="s">
        <v>268</v>
      </c>
      <c r="L812" s="262"/>
      <c r="M812" s="263" t="s">
        <v>44</v>
      </c>
      <c r="N812" s="264" t="s">
        <v>53</v>
      </c>
      <c r="O812" s="67"/>
      <c r="P812" s="204">
        <f>O812*H812</f>
        <v>0</v>
      </c>
      <c r="Q812" s="204">
        <v>2.5000000000000001E-4</v>
      </c>
      <c r="R812" s="204">
        <f>Q812*H812</f>
        <v>1.25E-3</v>
      </c>
      <c r="S812" s="204">
        <v>0</v>
      </c>
      <c r="T812" s="205">
        <f>S812*H812</f>
        <v>0</v>
      </c>
      <c r="U812" s="37"/>
      <c r="V812" s="37"/>
      <c r="W812" s="37"/>
      <c r="X812" s="37"/>
      <c r="Y812" s="37"/>
      <c r="Z812" s="37"/>
      <c r="AA812" s="37"/>
      <c r="AB812" s="37"/>
      <c r="AC812" s="37"/>
      <c r="AD812" s="37"/>
      <c r="AE812" s="37"/>
      <c r="AR812" s="206" t="s">
        <v>619</v>
      </c>
      <c r="AT812" s="206" t="s">
        <v>633</v>
      </c>
      <c r="AU812" s="206" t="s">
        <v>91</v>
      </c>
      <c r="AY812" s="19" t="s">
        <v>262</v>
      </c>
      <c r="BE812" s="207">
        <f>IF(N812="základní",J812,0)</f>
        <v>0</v>
      </c>
      <c r="BF812" s="207">
        <f>IF(N812="snížená",J812,0)</f>
        <v>0</v>
      </c>
      <c r="BG812" s="207">
        <f>IF(N812="zákl. přenesená",J812,0)</f>
        <v>0</v>
      </c>
      <c r="BH812" s="207">
        <f>IF(N812="sníž. přenesená",J812,0)</f>
        <v>0</v>
      </c>
      <c r="BI812" s="207">
        <f>IF(N812="nulová",J812,0)</f>
        <v>0</v>
      </c>
      <c r="BJ812" s="19" t="s">
        <v>89</v>
      </c>
      <c r="BK812" s="207">
        <f>ROUND(I812*H812,2)</f>
        <v>0</v>
      </c>
      <c r="BL812" s="19" t="s">
        <v>442</v>
      </c>
      <c r="BM812" s="206" t="s">
        <v>3018</v>
      </c>
    </row>
    <row r="813" spans="1:65" s="15" customFormat="1" ht="10">
      <c r="B813" s="233"/>
      <c r="C813" s="234"/>
      <c r="D813" s="208" t="s">
        <v>272</v>
      </c>
      <c r="E813" s="235" t="s">
        <v>44</v>
      </c>
      <c r="F813" s="236" t="s">
        <v>6464</v>
      </c>
      <c r="G813" s="234"/>
      <c r="H813" s="237">
        <v>5</v>
      </c>
      <c r="I813" s="238"/>
      <c r="J813" s="234"/>
      <c r="K813" s="234"/>
      <c r="L813" s="239"/>
      <c r="M813" s="240"/>
      <c r="N813" s="241"/>
      <c r="O813" s="241"/>
      <c r="P813" s="241"/>
      <c r="Q813" s="241"/>
      <c r="R813" s="241"/>
      <c r="S813" s="241"/>
      <c r="T813" s="242"/>
      <c r="AT813" s="243" t="s">
        <v>272</v>
      </c>
      <c r="AU813" s="243" t="s">
        <v>91</v>
      </c>
      <c r="AV813" s="15" t="s">
        <v>91</v>
      </c>
      <c r="AW813" s="15" t="s">
        <v>38</v>
      </c>
      <c r="AX813" s="15" t="s">
        <v>82</v>
      </c>
      <c r="AY813" s="243" t="s">
        <v>262</v>
      </c>
    </row>
    <row r="814" spans="1:65" s="16" customFormat="1" ht="10">
      <c r="B814" s="244"/>
      <c r="C814" s="245"/>
      <c r="D814" s="208" t="s">
        <v>272</v>
      </c>
      <c r="E814" s="246" t="s">
        <v>44</v>
      </c>
      <c r="F814" s="247" t="s">
        <v>291</v>
      </c>
      <c r="G814" s="245"/>
      <c r="H814" s="248">
        <v>5</v>
      </c>
      <c r="I814" s="249"/>
      <c r="J814" s="245"/>
      <c r="K814" s="245"/>
      <c r="L814" s="250"/>
      <c r="M814" s="251"/>
      <c r="N814" s="252"/>
      <c r="O814" s="252"/>
      <c r="P814" s="252"/>
      <c r="Q814" s="252"/>
      <c r="R814" s="252"/>
      <c r="S814" s="252"/>
      <c r="T814" s="253"/>
      <c r="AT814" s="254" t="s">
        <v>272</v>
      </c>
      <c r="AU814" s="254" t="s">
        <v>91</v>
      </c>
      <c r="AV814" s="16" t="s">
        <v>104</v>
      </c>
      <c r="AW814" s="16" t="s">
        <v>38</v>
      </c>
      <c r="AX814" s="16" t="s">
        <v>89</v>
      </c>
      <c r="AY814" s="254" t="s">
        <v>262</v>
      </c>
    </row>
    <row r="815" spans="1:65" s="2" customFormat="1" ht="21.75" customHeight="1">
      <c r="A815" s="37"/>
      <c r="B815" s="38"/>
      <c r="C815" s="195" t="s">
        <v>1857</v>
      </c>
      <c r="D815" s="195" t="s">
        <v>264</v>
      </c>
      <c r="E815" s="196" t="s">
        <v>6685</v>
      </c>
      <c r="F815" s="197" t="s">
        <v>6686</v>
      </c>
      <c r="G815" s="198" t="s">
        <v>518</v>
      </c>
      <c r="H815" s="199">
        <v>4</v>
      </c>
      <c r="I815" s="200"/>
      <c r="J815" s="201">
        <f>ROUND(I815*H815,2)</f>
        <v>0</v>
      </c>
      <c r="K815" s="197" t="s">
        <v>44</v>
      </c>
      <c r="L815" s="42"/>
      <c r="M815" s="202" t="s">
        <v>44</v>
      </c>
      <c r="N815" s="203" t="s">
        <v>53</v>
      </c>
      <c r="O815" s="67"/>
      <c r="P815" s="204">
        <f>O815*H815</f>
        <v>0</v>
      </c>
      <c r="Q815" s="204">
        <v>0</v>
      </c>
      <c r="R815" s="204">
        <f>Q815*H815</f>
        <v>0</v>
      </c>
      <c r="S815" s="204">
        <v>0</v>
      </c>
      <c r="T815" s="205">
        <f>S815*H815</f>
        <v>0</v>
      </c>
      <c r="U815" s="37"/>
      <c r="V815" s="37"/>
      <c r="W815" s="37"/>
      <c r="X815" s="37"/>
      <c r="Y815" s="37"/>
      <c r="Z815" s="37"/>
      <c r="AA815" s="37"/>
      <c r="AB815" s="37"/>
      <c r="AC815" s="37"/>
      <c r="AD815" s="37"/>
      <c r="AE815" s="37"/>
      <c r="AR815" s="206" t="s">
        <v>442</v>
      </c>
      <c r="AT815" s="206" t="s">
        <v>264</v>
      </c>
      <c r="AU815" s="206" t="s">
        <v>91</v>
      </c>
      <c r="AY815" s="19" t="s">
        <v>262</v>
      </c>
      <c r="BE815" s="207">
        <f>IF(N815="základní",J815,0)</f>
        <v>0</v>
      </c>
      <c r="BF815" s="207">
        <f>IF(N815="snížená",J815,0)</f>
        <v>0</v>
      </c>
      <c r="BG815" s="207">
        <f>IF(N815="zákl. přenesená",J815,0)</f>
        <v>0</v>
      </c>
      <c r="BH815" s="207">
        <f>IF(N815="sníž. přenesená",J815,0)</f>
        <v>0</v>
      </c>
      <c r="BI815" s="207">
        <f>IF(N815="nulová",J815,0)</f>
        <v>0</v>
      </c>
      <c r="BJ815" s="19" t="s">
        <v>89</v>
      </c>
      <c r="BK815" s="207">
        <f>ROUND(I815*H815,2)</f>
        <v>0</v>
      </c>
      <c r="BL815" s="19" t="s">
        <v>442</v>
      </c>
      <c r="BM815" s="206" t="s">
        <v>3027</v>
      </c>
    </row>
    <row r="816" spans="1:65" s="2" customFormat="1" ht="21.75" customHeight="1">
      <c r="A816" s="37"/>
      <c r="B816" s="38"/>
      <c r="C816" s="195" t="s">
        <v>1862</v>
      </c>
      <c r="D816" s="195" t="s">
        <v>264</v>
      </c>
      <c r="E816" s="196" t="s">
        <v>6687</v>
      </c>
      <c r="F816" s="197" t="s">
        <v>6688</v>
      </c>
      <c r="G816" s="198" t="s">
        <v>518</v>
      </c>
      <c r="H816" s="199">
        <v>3</v>
      </c>
      <c r="I816" s="200"/>
      <c r="J816" s="201">
        <f>ROUND(I816*H816,2)</f>
        <v>0</v>
      </c>
      <c r="K816" s="197" t="s">
        <v>44</v>
      </c>
      <c r="L816" s="42"/>
      <c r="M816" s="202" t="s">
        <v>44</v>
      </c>
      <c r="N816" s="203" t="s">
        <v>53</v>
      </c>
      <c r="O816" s="67"/>
      <c r="P816" s="204">
        <f>O816*H816</f>
        <v>0</v>
      </c>
      <c r="Q816" s="204">
        <v>0</v>
      </c>
      <c r="R816" s="204">
        <f>Q816*H816</f>
        <v>0</v>
      </c>
      <c r="S816" s="204">
        <v>0</v>
      </c>
      <c r="T816" s="205">
        <f>S816*H816</f>
        <v>0</v>
      </c>
      <c r="U816" s="37"/>
      <c r="V816" s="37"/>
      <c r="W816" s="37"/>
      <c r="X816" s="37"/>
      <c r="Y816" s="37"/>
      <c r="Z816" s="37"/>
      <c r="AA816" s="37"/>
      <c r="AB816" s="37"/>
      <c r="AC816" s="37"/>
      <c r="AD816" s="37"/>
      <c r="AE816" s="37"/>
      <c r="AR816" s="206" t="s">
        <v>442</v>
      </c>
      <c r="AT816" s="206" t="s">
        <v>264</v>
      </c>
      <c r="AU816" s="206" t="s">
        <v>91</v>
      </c>
      <c r="AY816" s="19" t="s">
        <v>262</v>
      </c>
      <c r="BE816" s="207">
        <f>IF(N816="základní",J816,0)</f>
        <v>0</v>
      </c>
      <c r="BF816" s="207">
        <f>IF(N816="snížená",J816,0)</f>
        <v>0</v>
      </c>
      <c r="BG816" s="207">
        <f>IF(N816="zákl. přenesená",J816,0)</f>
        <v>0</v>
      </c>
      <c r="BH816" s="207">
        <f>IF(N816="sníž. přenesená",J816,0)</f>
        <v>0</v>
      </c>
      <c r="BI816" s="207">
        <f>IF(N816="nulová",J816,0)</f>
        <v>0</v>
      </c>
      <c r="BJ816" s="19" t="s">
        <v>89</v>
      </c>
      <c r="BK816" s="207">
        <f>ROUND(I816*H816,2)</f>
        <v>0</v>
      </c>
      <c r="BL816" s="19" t="s">
        <v>442</v>
      </c>
      <c r="BM816" s="206" t="s">
        <v>3035</v>
      </c>
    </row>
    <row r="817" spans="1:65" s="2" customFormat="1" ht="21.75" customHeight="1">
      <c r="A817" s="37"/>
      <c r="B817" s="38"/>
      <c r="C817" s="195" t="s">
        <v>1869</v>
      </c>
      <c r="D817" s="195" t="s">
        <v>264</v>
      </c>
      <c r="E817" s="196" t="s">
        <v>6689</v>
      </c>
      <c r="F817" s="197" t="s">
        <v>6690</v>
      </c>
      <c r="G817" s="198" t="s">
        <v>518</v>
      </c>
      <c r="H817" s="199">
        <v>2</v>
      </c>
      <c r="I817" s="200"/>
      <c r="J817" s="201">
        <f>ROUND(I817*H817,2)</f>
        <v>0</v>
      </c>
      <c r="K817" s="197" t="s">
        <v>44</v>
      </c>
      <c r="L817" s="42"/>
      <c r="M817" s="202" t="s">
        <v>44</v>
      </c>
      <c r="N817" s="203" t="s">
        <v>53</v>
      </c>
      <c r="O817" s="67"/>
      <c r="P817" s="204">
        <f>O817*H817</f>
        <v>0</v>
      </c>
      <c r="Q817" s="204">
        <v>0</v>
      </c>
      <c r="R817" s="204">
        <f>Q817*H817</f>
        <v>0</v>
      </c>
      <c r="S817" s="204">
        <v>0</v>
      </c>
      <c r="T817" s="205">
        <f>S817*H817</f>
        <v>0</v>
      </c>
      <c r="U817" s="37"/>
      <c r="V817" s="37"/>
      <c r="W817" s="37"/>
      <c r="X817" s="37"/>
      <c r="Y817" s="37"/>
      <c r="Z817" s="37"/>
      <c r="AA817" s="37"/>
      <c r="AB817" s="37"/>
      <c r="AC817" s="37"/>
      <c r="AD817" s="37"/>
      <c r="AE817" s="37"/>
      <c r="AR817" s="206" t="s">
        <v>442</v>
      </c>
      <c r="AT817" s="206" t="s">
        <v>264</v>
      </c>
      <c r="AU817" s="206" t="s">
        <v>91</v>
      </c>
      <c r="AY817" s="19" t="s">
        <v>262</v>
      </c>
      <c r="BE817" s="207">
        <f>IF(N817="základní",J817,0)</f>
        <v>0</v>
      </c>
      <c r="BF817" s="207">
        <f>IF(N817="snížená",J817,0)</f>
        <v>0</v>
      </c>
      <c r="BG817" s="207">
        <f>IF(N817="zákl. přenesená",J817,0)</f>
        <v>0</v>
      </c>
      <c r="BH817" s="207">
        <f>IF(N817="sníž. přenesená",J817,0)</f>
        <v>0</v>
      </c>
      <c r="BI817" s="207">
        <f>IF(N817="nulová",J817,0)</f>
        <v>0</v>
      </c>
      <c r="BJ817" s="19" t="s">
        <v>89</v>
      </c>
      <c r="BK817" s="207">
        <f>ROUND(I817*H817,2)</f>
        <v>0</v>
      </c>
      <c r="BL817" s="19" t="s">
        <v>442</v>
      </c>
      <c r="BM817" s="206" t="s">
        <v>3049</v>
      </c>
    </row>
    <row r="818" spans="1:65" s="2" customFormat="1" ht="16.5" customHeight="1">
      <c r="A818" s="37"/>
      <c r="B818" s="38"/>
      <c r="C818" s="195" t="s">
        <v>1882</v>
      </c>
      <c r="D818" s="195" t="s">
        <v>264</v>
      </c>
      <c r="E818" s="196" t="s">
        <v>6691</v>
      </c>
      <c r="F818" s="197" t="s">
        <v>6692</v>
      </c>
      <c r="G818" s="198" t="s">
        <v>3242</v>
      </c>
      <c r="H818" s="199">
        <v>5</v>
      </c>
      <c r="I818" s="200"/>
      <c r="J818" s="201">
        <f>ROUND(I818*H818,2)</f>
        <v>0</v>
      </c>
      <c r="K818" s="197" t="s">
        <v>268</v>
      </c>
      <c r="L818" s="42"/>
      <c r="M818" s="202" t="s">
        <v>44</v>
      </c>
      <c r="N818" s="203" t="s">
        <v>53</v>
      </c>
      <c r="O818" s="67"/>
      <c r="P818" s="204">
        <f>O818*H818</f>
        <v>0</v>
      </c>
      <c r="Q818" s="204">
        <v>8.4999999999999995E-4</v>
      </c>
      <c r="R818" s="204">
        <f>Q818*H818</f>
        <v>4.2499999999999994E-3</v>
      </c>
      <c r="S818" s="204">
        <v>0</v>
      </c>
      <c r="T818" s="205">
        <f>S818*H818</f>
        <v>0</v>
      </c>
      <c r="U818" s="37"/>
      <c r="V818" s="37"/>
      <c r="W818" s="37"/>
      <c r="X818" s="37"/>
      <c r="Y818" s="37"/>
      <c r="Z818" s="37"/>
      <c r="AA818" s="37"/>
      <c r="AB818" s="37"/>
      <c r="AC818" s="37"/>
      <c r="AD818" s="37"/>
      <c r="AE818" s="37"/>
      <c r="AR818" s="206" t="s">
        <v>442</v>
      </c>
      <c r="AT818" s="206" t="s">
        <v>264</v>
      </c>
      <c r="AU818" s="206" t="s">
        <v>91</v>
      </c>
      <c r="AY818" s="19" t="s">
        <v>262</v>
      </c>
      <c r="BE818" s="207">
        <f>IF(N818="základní",J818,0)</f>
        <v>0</v>
      </c>
      <c r="BF818" s="207">
        <f>IF(N818="snížená",J818,0)</f>
        <v>0</v>
      </c>
      <c r="BG818" s="207">
        <f>IF(N818="zákl. přenesená",J818,0)</f>
        <v>0</v>
      </c>
      <c r="BH818" s="207">
        <f>IF(N818="sníž. přenesená",J818,0)</f>
        <v>0</v>
      </c>
      <c r="BI818" s="207">
        <f>IF(N818="nulová",J818,0)</f>
        <v>0</v>
      </c>
      <c r="BJ818" s="19" t="s">
        <v>89</v>
      </c>
      <c r="BK818" s="207">
        <f>ROUND(I818*H818,2)</f>
        <v>0</v>
      </c>
      <c r="BL818" s="19" t="s">
        <v>442</v>
      </c>
      <c r="BM818" s="206" t="s">
        <v>3057</v>
      </c>
    </row>
    <row r="819" spans="1:65" s="15" customFormat="1" ht="10">
      <c r="B819" s="233"/>
      <c r="C819" s="234"/>
      <c r="D819" s="208" t="s">
        <v>272</v>
      </c>
      <c r="E819" s="235" t="s">
        <v>44</v>
      </c>
      <c r="F819" s="236" t="s">
        <v>6470</v>
      </c>
      <c r="G819" s="234"/>
      <c r="H819" s="237">
        <v>5</v>
      </c>
      <c r="I819" s="238"/>
      <c r="J819" s="234"/>
      <c r="K819" s="234"/>
      <c r="L819" s="239"/>
      <c r="M819" s="240"/>
      <c r="N819" s="241"/>
      <c r="O819" s="241"/>
      <c r="P819" s="241"/>
      <c r="Q819" s="241"/>
      <c r="R819" s="241"/>
      <c r="S819" s="241"/>
      <c r="T819" s="242"/>
      <c r="AT819" s="243" t="s">
        <v>272</v>
      </c>
      <c r="AU819" s="243" t="s">
        <v>91</v>
      </c>
      <c r="AV819" s="15" t="s">
        <v>91</v>
      </c>
      <c r="AW819" s="15" t="s">
        <v>38</v>
      </c>
      <c r="AX819" s="15" t="s">
        <v>82</v>
      </c>
      <c r="AY819" s="243" t="s">
        <v>262</v>
      </c>
    </row>
    <row r="820" spans="1:65" s="16" customFormat="1" ht="10">
      <c r="B820" s="244"/>
      <c r="C820" s="245"/>
      <c r="D820" s="208" t="s">
        <v>272</v>
      </c>
      <c r="E820" s="246" t="s">
        <v>44</v>
      </c>
      <c r="F820" s="247" t="s">
        <v>291</v>
      </c>
      <c r="G820" s="245"/>
      <c r="H820" s="248">
        <v>5</v>
      </c>
      <c r="I820" s="249"/>
      <c r="J820" s="245"/>
      <c r="K820" s="245"/>
      <c r="L820" s="250"/>
      <c r="M820" s="251"/>
      <c r="N820" s="252"/>
      <c r="O820" s="252"/>
      <c r="P820" s="252"/>
      <c r="Q820" s="252"/>
      <c r="R820" s="252"/>
      <c r="S820" s="252"/>
      <c r="T820" s="253"/>
      <c r="AT820" s="254" t="s">
        <v>272</v>
      </c>
      <c r="AU820" s="254" t="s">
        <v>91</v>
      </c>
      <c r="AV820" s="16" t="s">
        <v>104</v>
      </c>
      <c r="AW820" s="16" t="s">
        <v>38</v>
      </c>
      <c r="AX820" s="16" t="s">
        <v>89</v>
      </c>
      <c r="AY820" s="254" t="s">
        <v>262</v>
      </c>
    </row>
    <row r="821" spans="1:65" s="2" customFormat="1" ht="16.5" customHeight="1">
      <c r="A821" s="37"/>
      <c r="B821" s="38"/>
      <c r="C821" s="195" t="s">
        <v>1887</v>
      </c>
      <c r="D821" s="195" t="s">
        <v>264</v>
      </c>
      <c r="E821" s="196" t="s">
        <v>6693</v>
      </c>
      <c r="F821" s="197" t="s">
        <v>6694</v>
      </c>
      <c r="G821" s="198" t="s">
        <v>3242</v>
      </c>
      <c r="H821" s="199">
        <v>5</v>
      </c>
      <c r="I821" s="200"/>
      <c r="J821" s="201">
        <f>ROUND(I821*H821,2)</f>
        <v>0</v>
      </c>
      <c r="K821" s="197" t="s">
        <v>268</v>
      </c>
      <c r="L821" s="42"/>
      <c r="M821" s="202" t="s">
        <v>44</v>
      </c>
      <c r="N821" s="203" t="s">
        <v>53</v>
      </c>
      <c r="O821" s="67"/>
      <c r="P821" s="204">
        <f>O821*H821</f>
        <v>0</v>
      </c>
      <c r="Q821" s="204">
        <v>8.4999999999999995E-4</v>
      </c>
      <c r="R821" s="204">
        <f>Q821*H821</f>
        <v>4.2499999999999994E-3</v>
      </c>
      <c r="S821" s="204">
        <v>0</v>
      </c>
      <c r="T821" s="205">
        <f>S821*H821</f>
        <v>0</v>
      </c>
      <c r="U821" s="37"/>
      <c r="V821" s="37"/>
      <c r="W821" s="37"/>
      <c r="X821" s="37"/>
      <c r="Y821" s="37"/>
      <c r="Z821" s="37"/>
      <c r="AA821" s="37"/>
      <c r="AB821" s="37"/>
      <c r="AC821" s="37"/>
      <c r="AD821" s="37"/>
      <c r="AE821" s="37"/>
      <c r="AR821" s="206" t="s">
        <v>442</v>
      </c>
      <c r="AT821" s="206" t="s">
        <v>264</v>
      </c>
      <c r="AU821" s="206" t="s">
        <v>91</v>
      </c>
      <c r="AY821" s="19" t="s">
        <v>262</v>
      </c>
      <c r="BE821" s="207">
        <f>IF(N821="základní",J821,0)</f>
        <v>0</v>
      </c>
      <c r="BF821" s="207">
        <f>IF(N821="snížená",J821,0)</f>
        <v>0</v>
      </c>
      <c r="BG821" s="207">
        <f>IF(N821="zákl. přenesená",J821,0)</f>
        <v>0</v>
      </c>
      <c r="BH821" s="207">
        <f>IF(N821="sníž. přenesená",J821,0)</f>
        <v>0</v>
      </c>
      <c r="BI821" s="207">
        <f>IF(N821="nulová",J821,0)</f>
        <v>0</v>
      </c>
      <c r="BJ821" s="19" t="s">
        <v>89</v>
      </c>
      <c r="BK821" s="207">
        <f>ROUND(I821*H821,2)</f>
        <v>0</v>
      </c>
      <c r="BL821" s="19" t="s">
        <v>442</v>
      </c>
      <c r="BM821" s="206" t="s">
        <v>3063</v>
      </c>
    </row>
    <row r="822" spans="1:65" s="15" customFormat="1" ht="10">
      <c r="B822" s="233"/>
      <c r="C822" s="234"/>
      <c r="D822" s="208" t="s">
        <v>272</v>
      </c>
      <c r="E822" s="235" t="s">
        <v>44</v>
      </c>
      <c r="F822" s="236" t="s">
        <v>6470</v>
      </c>
      <c r="G822" s="234"/>
      <c r="H822" s="237">
        <v>5</v>
      </c>
      <c r="I822" s="238"/>
      <c r="J822" s="234"/>
      <c r="K822" s="234"/>
      <c r="L822" s="239"/>
      <c r="M822" s="240"/>
      <c r="N822" s="241"/>
      <c r="O822" s="241"/>
      <c r="P822" s="241"/>
      <c r="Q822" s="241"/>
      <c r="R822" s="241"/>
      <c r="S822" s="241"/>
      <c r="T822" s="242"/>
      <c r="AT822" s="243" t="s">
        <v>272</v>
      </c>
      <c r="AU822" s="243" t="s">
        <v>91</v>
      </c>
      <c r="AV822" s="15" t="s">
        <v>91</v>
      </c>
      <c r="AW822" s="15" t="s">
        <v>38</v>
      </c>
      <c r="AX822" s="15" t="s">
        <v>82</v>
      </c>
      <c r="AY822" s="243" t="s">
        <v>262</v>
      </c>
    </row>
    <row r="823" spans="1:65" s="16" customFormat="1" ht="10">
      <c r="B823" s="244"/>
      <c r="C823" s="245"/>
      <c r="D823" s="208" t="s">
        <v>272</v>
      </c>
      <c r="E823" s="246" t="s">
        <v>44</v>
      </c>
      <c r="F823" s="247" t="s">
        <v>291</v>
      </c>
      <c r="G823" s="245"/>
      <c r="H823" s="248">
        <v>5</v>
      </c>
      <c r="I823" s="249"/>
      <c r="J823" s="245"/>
      <c r="K823" s="245"/>
      <c r="L823" s="250"/>
      <c r="M823" s="251"/>
      <c r="N823" s="252"/>
      <c r="O823" s="252"/>
      <c r="P823" s="252"/>
      <c r="Q823" s="252"/>
      <c r="R823" s="252"/>
      <c r="S823" s="252"/>
      <c r="T823" s="253"/>
      <c r="AT823" s="254" t="s">
        <v>272</v>
      </c>
      <c r="AU823" s="254" t="s">
        <v>91</v>
      </c>
      <c r="AV823" s="16" t="s">
        <v>104</v>
      </c>
      <c r="AW823" s="16" t="s">
        <v>38</v>
      </c>
      <c r="AX823" s="16" t="s">
        <v>89</v>
      </c>
      <c r="AY823" s="254" t="s">
        <v>262</v>
      </c>
    </row>
    <row r="824" spans="1:65" s="2" customFormat="1" ht="16.5" customHeight="1">
      <c r="A824" s="37"/>
      <c r="B824" s="38"/>
      <c r="C824" s="195" t="s">
        <v>1891</v>
      </c>
      <c r="D824" s="195" t="s">
        <v>264</v>
      </c>
      <c r="E824" s="196" t="s">
        <v>6695</v>
      </c>
      <c r="F824" s="197" t="s">
        <v>6696</v>
      </c>
      <c r="G824" s="198" t="s">
        <v>3242</v>
      </c>
      <c r="H824" s="199">
        <v>5</v>
      </c>
      <c r="I824" s="200"/>
      <c r="J824" s="201">
        <f>ROUND(I824*H824,2)</f>
        <v>0</v>
      </c>
      <c r="K824" s="197" t="s">
        <v>268</v>
      </c>
      <c r="L824" s="42"/>
      <c r="M824" s="202" t="s">
        <v>44</v>
      </c>
      <c r="N824" s="203" t="s">
        <v>53</v>
      </c>
      <c r="O824" s="67"/>
      <c r="P824" s="204">
        <f>O824*H824</f>
        <v>0</v>
      </c>
      <c r="Q824" s="204">
        <v>1.2999999999999999E-3</v>
      </c>
      <c r="R824" s="204">
        <f>Q824*H824</f>
        <v>6.4999999999999997E-3</v>
      </c>
      <c r="S824" s="204">
        <v>0</v>
      </c>
      <c r="T824" s="205">
        <f>S824*H824</f>
        <v>0</v>
      </c>
      <c r="U824" s="37"/>
      <c r="V824" s="37"/>
      <c r="W824" s="37"/>
      <c r="X824" s="37"/>
      <c r="Y824" s="37"/>
      <c r="Z824" s="37"/>
      <c r="AA824" s="37"/>
      <c r="AB824" s="37"/>
      <c r="AC824" s="37"/>
      <c r="AD824" s="37"/>
      <c r="AE824" s="37"/>
      <c r="AR824" s="206" t="s">
        <v>442</v>
      </c>
      <c r="AT824" s="206" t="s">
        <v>264</v>
      </c>
      <c r="AU824" s="206" t="s">
        <v>91</v>
      </c>
      <c r="AY824" s="19" t="s">
        <v>262</v>
      </c>
      <c r="BE824" s="207">
        <f>IF(N824="základní",J824,0)</f>
        <v>0</v>
      </c>
      <c r="BF824" s="207">
        <f>IF(N824="snížená",J824,0)</f>
        <v>0</v>
      </c>
      <c r="BG824" s="207">
        <f>IF(N824="zákl. přenesená",J824,0)</f>
        <v>0</v>
      </c>
      <c r="BH824" s="207">
        <f>IF(N824="sníž. přenesená",J824,0)</f>
        <v>0</v>
      </c>
      <c r="BI824" s="207">
        <f>IF(N824="nulová",J824,0)</f>
        <v>0</v>
      </c>
      <c r="BJ824" s="19" t="s">
        <v>89</v>
      </c>
      <c r="BK824" s="207">
        <f>ROUND(I824*H824,2)</f>
        <v>0</v>
      </c>
      <c r="BL824" s="19" t="s">
        <v>442</v>
      </c>
      <c r="BM824" s="206" t="s">
        <v>3086</v>
      </c>
    </row>
    <row r="825" spans="1:65" s="15" customFormat="1" ht="10">
      <c r="B825" s="233"/>
      <c r="C825" s="234"/>
      <c r="D825" s="208" t="s">
        <v>272</v>
      </c>
      <c r="E825" s="235" t="s">
        <v>44</v>
      </c>
      <c r="F825" s="236" t="s">
        <v>6464</v>
      </c>
      <c r="G825" s="234"/>
      <c r="H825" s="237">
        <v>5</v>
      </c>
      <c r="I825" s="238"/>
      <c r="J825" s="234"/>
      <c r="K825" s="234"/>
      <c r="L825" s="239"/>
      <c r="M825" s="240"/>
      <c r="N825" s="241"/>
      <c r="O825" s="241"/>
      <c r="P825" s="241"/>
      <c r="Q825" s="241"/>
      <c r="R825" s="241"/>
      <c r="S825" s="241"/>
      <c r="T825" s="242"/>
      <c r="AT825" s="243" t="s">
        <v>272</v>
      </c>
      <c r="AU825" s="243" t="s">
        <v>91</v>
      </c>
      <c r="AV825" s="15" t="s">
        <v>91</v>
      </c>
      <c r="AW825" s="15" t="s">
        <v>38</v>
      </c>
      <c r="AX825" s="15" t="s">
        <v>82</v>
      </c>
      <c r="AY825" s="243" t="s">
        <v>262</v>
      </c>
    </row>
    <row r="826" spans="1:65" s="16" customFormat="1" ht="10">
      <c r="B826" s="244"/>
      <c r="C826" s="245"/>
      <c r="D826" s="208" t="s">
        <v>272</v>
      </c>
      <c r="E826" s="246" t="s">
        <v>44</v>
      </c>
      <c r="F826" s="247" t="s">
        <v>291</v>
      </c>
      <c r="G826" s="245"/>
      <c r="H826" s="248">
        <v>5</v>
      </c>
      <c r="I826" s="249"/>
      <c r="J826" s="245"/>
      <c r="K826" s="245"/>
      <c r="L826" s="250"/>
      <c r="M826" s="251"/>
      <c r="N826" s="252"/>
      <c r="O826" s="252"/>
      <c r="P826" s="252"/>
      <c r="Q826" s="252"/>
      <c r="R826" s="252"/>
      <c r="S826" s="252"/>
      <c r="T826" s="253"/>
      <c r="AT826" s="254" t="s">
        <v>272</v>
      </c>
      <c r="AU826" s="254" t="s">
        <v>91</v>
      </c>
      <c r="AV826" s="16" t="s">
        <v>104</v>
      </c>
      <c r="AW826" s="16" t="s">
        <v>38</v>
      </c>
      <c r="AX826" s="16" t="s">
        <v>89</v>
      </c>
      <c r="AY826" s="254" t="s">
        <v>262</v>
      </c>
    </row>
    <row r="827" spans="1:65" s="2" customFormat="1" ht="16.5" customHeight="1">
      <c r="A827" s="37"/>
      <c r="B827" s="38"/>
      <c r="C827" s="195" t="s">
        <v>1895</v>
      </c>
      <c r="D827" s="195" t="s">
        <v>264</v>
      </c>
      <c r="E827" s="196" t="s">
        <v>6697</v>
      </c>
      <c r="F827" s="197" t="s">
        <v>6698</v>
      </c>
      <c r="G827" s="198" t="s">
        <v>518</v>
      </c>
      <c r="H827" s="199">
        <v>5</v>
      </c>
      <c r="I827" s="200"/>
      <c r="J827" s="201">
        <f>ROUND(I827*H827,2)</f>
        <v>0</v>
      </c>
      <c r="K827" s="197" t="s">
        <v>44</v>
      </c>
      <c r="L827" s="42"/>
      <c r="M827" s="202" t="s">
        <v>44</v>
      </c>
      <c r="N827" s="203" t="s">
        <v>53</v>
      </c>
      <c r="O827" s="67"/>
      <c r="P827" s="204">
        <f>O827*H827</f>
        <v>0</v>
      </c>
      <c r="Q827" s="204">
        <v>0</v>
      </c>
      <c r="R827" s="204">
        <f>Q827*H827</f>
        <v>0</v>
      </c>
      <c r="S827" s="204">
        <v>0</v>
      </c>
      <c r="T827" s="205">
        <f>S827*H827</f>
        <v>0</v>
      </c>
      <c r="U827" s="37"/>
      <c r="V827" s="37"/>
      <c r="W827" s="37"/>
      <c r="X827" s="37"/>
      <c r="Y827" s="37"/>
      <c r="Z827" s="37"/>
      <c r="AA827" s="37"/>
      <c r="AB827" s="37"/>
      <c r="AC827" s="37"/>
      <c r="AD827" s="37"/>
      <c r="AE827" s="37"/>
      <c r="AR827" s="206" t="s">
        <v>442</v>
      </c>
      <c r="AT827" s="206" t="s">
        <v>264</v>
      </c>
      <c r="AU827" s="206" t="s">
        <v>91</v>
      </c>
      <c r="AY827" s="19" t="s">
        <v>262</v>
      </c>
      <c r="BE827" s="207">
        <f>IF(N827="základní",J827,0)</f>
        <v>0</v>
      </c>
      <c r="BF827" s="207">
        <f>IF(N827="snížená",J827,0)</f>
        <v>0</v>
      </c>
      <c r="BG827" s="207">
        <f>IF(N827="zákl. přenesená",J827,0)</f>
        <v>0</v>
      </c>
      <c r="BH827" s="207">
        <f>IF(N827="sníž. přenesená",J827,0)</f>
        <v>0</v>
      </c>
      <c r="BI827" s="207">
        <f>IF(N827="nulová",J827,0)</f>
        <v>0</v>
      </c>
      <c r="BJ827" s="19" t="s">
        <v>89</v>
      </c>
      <c r="BK827" s="207">
        <f>ROUND(I827*H827,2)</f>
        <v>0</v>
      </c>
      <c r="BL827" s="19" t="s">
        <v>442</v>
      </c>
      <c r="BM827" s="206" t="s">
        <v>3098</v>
      </c>
    </row>
    <row r="828" spans="1:65" s="15" customFormat="1" ht="10">
      <c r="B828" s="233"/>
      <c r="C828" s="234"/>
      <c r="D828" s="208" t="s">
        <v>272</v>
      </c>
      <c r="E828" s="235" t="s">
        <v>44</v>
      </c>
      <c r="F828" s="236" t="s">
        <v>6464</v>
      </c>
      <c r="G828" s="234"/>
      <c r="H828" s="237">
        <v>5</v>
      </c>
      <c r="I828" s="238"/>
      <c r="J828" s="234"/>
      <c r="K828" s="234"/>
      <c r="L828" s="239"/>
      <c r="M828" s="240"/>
      <c r="N828" s="241"/>
      <c r="O828" s="241"/>
      <c r="P828" s="241"/>
      <c r="Q828" s="241"/>
      <c r="R828" s="241"/>
      <c r="S828" s="241"/>
      <c r="T828" s="242"/>
      <c r="AT828" s="243" t="s">
        <v>272</v>
      </c>
      <c r="AU828" s="243" t="s">
        <v>91</v>
      </c>
      <c r="AV828" s="15" t="s">
        <v>91</v>
      </c>
      <c r="AW828" s="15" t="s">
        <v>38</v>
      </c>
      <c r="AX828" s="15" t="s">
        <v>82</v>
      </c>
      <c r="AY828" s="243" t="s">
        <v>262</v>
      </c>
    </row>
    <row r="829" spans="1:65" s="16" customFormat="1" ht="10">
      <c r="B829" s="244"/>
      <c r="C829" s="245"/>
      <c r="D829" s="208" t="s">
        <v>272</v>
      </c>
      <c r="E829" s="246" t="s">
        <v>44</v>
      </c>
      <c r="F829" s="247" t="s">
        <v>291</v>
      </c>
      <c r="G829" s="245"/>
      <c r="H829" s="248">
        <v>5</v>
      </c>
      <c r="I829" s="249"/>
      <c r="J829" s="245"/>
      <c r="K829" s="245"/>
      <c r="L829" s="250"/>
      <c r="M829" s="251"/>
      <c r="N829" s="252"/>
      <c r="O829" s="252"/>
      <c r="P829" s="252"/>
      <c r="Q829" s="252"/>
      <c r="R829" s="252"/>
      <c r="S829" s="252"/>
      <c r="T829" s="253"/>
      <c r="AT829" s="254" t="s">
        <v>272</v>
      </c>
      <c r="AU829" s="254" t="s">
        <v>91</v>
      </c>
      <c r="AV829" s="16" t="s">
        <v>104</v>
      </c>
      <c r="AW829" s="16" t="s">
        <v>38</v>
      </c>
      <c r="AX829" s="16" t="s">
        <v>89</v>
      </c>
      <c r="AY829" s="254" t="s">
        <v>262</v>
      </c>
    </row>
    <row r="830" spans="1:65" s="2" customFormat="1" ht="21.75" customHeight="1">
      <c r="A830" s="37"/>
      <c r="B830" s="38"/>
      <c r="C830" s="195" t="s">
        <v>1899</v>
      </c>
      <c r="D830" s="195" t="s">
        <v>264</v>
      </c>
      <c r="E830" s="196" t="s">
        <v>6699</v>
      </c>
      <c r="F830" s="197" t="s">
        <v>6700</v>
      </c>
      <c r="G830" s="198" t="s">
        <v>406</v>
      </c>
      <c r="H830" s="199">
        <v>1.371</v>
      </c>
      <c r="I830" s="200"/>
      <c r="J830" s="201">
        <f>ROUND(I830*H830,2)</f>
        <v>0</v>
      </c>
      <c r="K830" s="197" t="s">
        <v>268</v>
      </c>
      <c r="L830" s="42"/>
      <c r="M830" s="202" t="s">
        <v>44</v>
      </c>
      <c r="N830" s="203" t="s">
        <v>53</v>
      </c>
      <c r="O830" s="67"/>
      <c r="P830" s="204">
        <f>O830*H830</f>
        <v>0</v>
      </c>
      <c r="Q830" s="204">
        <v>0</v>
      </c>
      <c r="R830" s="204">
        <f>Q830*H830</f>
        <v>0</v>
      </c>
      <c r="S830" s="204">
        <v>0</v>
      </c>
      <c r="T830" s="205">
        <f>S830*H830</f>
        <v>0</v>
      </c>
      <c r="U830" s="37"/>
      <c r="V830" s="37"/>
      <c r="W830" s="37"/>
      <c r="X830" s="37"/>
      <c r="Y830" s="37"/>
      <c r="Z830" s="37"/>
      <c r="AA830" s="37"/>
      <c r="AB830" s="37"/>
      <c r="AC830" s="37"/>
      <c r="AD830" s="37"/>
      <c r="AE830" s="37"/>
      <c r="AR830" s="206" t="s">
        <v>442</v>
      </c>
      <c r="AT830" s="206" t="s">
        <v>264</v>
      </c>
      <c r="AU830" s="206" t="s">
        <v>91</v>
      </c>
      <c r="AY830" s="19" t="s">
        <v>262</v>
      </c>
      <c r="BE830" s="207">
        <f>IF(N830="základní",J830,0)</f>
        <v>0</v>
      </c>
      <c r="BF830" s="207">
        <f>IF(N830="snížená",J830,0)</f>
        <v>0</v>
      </c>
      <c r="BG830" s="207">
        <f>IF(N830="zákl. přenesená",J830,0)</f>
        <v>0</v>
      </c>
      <c r="BH830" s="207">
        <f>IF(N830="sníž. přenesená",J830,0)</f>
        <v>0</v>
      </c>
      <c r="BI830" s="207">
        <f>IF(N830="nulová",J830,0)</f>
        <v>0</v>
      </c>
      <c r="BJ830" s="19" t="s">
        <v>89</v>
      </c>
      <c r="BK830" s="207">
        <f>ROUND(I830*H830,2)</f>
        <v>0</v>
      </c>
      <c r="BL830" s="19" t="s">
        <v>442</v>
      </c>
      <c r="BM830" s="206" t="s">
        <v>3108</v>
      </c>
    </row>
    <row r="831" spans="1:65" s="2" customFormat="1" ht="72">
      <c r="A831" s="37"/>
      <c r="B831" s="38"/>
      <c r="C831" s="39"/>
      <c r="D831" s="208" t="s">
        <v>270</v>
      </c>
      <c r="E831" s="39"/>
      <c r="F831" s="209" t="s">
        <v>6701</v>
      </c>
      <c r="G831" s="39"/>
      <c r="H831" s="39"/>
      <c r="I831" s="118"/>
      <c r="J831" s="39"/>
      <c r="K831" s="39"/>
      <c r="L831" s="42"/>
      <c r="M831" s="210"/>
      <c r="N831" s="211"/>
      <c r="O831" s="67"/>
      <c r="P831" s="67"/>
      <c r="Q831" s="67"/>
      <c r="R831" s="67"/>
      <c r="S831" s="67"/>
      <c r="T831" s="68"/>
      <c r="U831" s="37"/>
      <c r="V831" s="37"/>
      <c r="W831" s="37"/>
      <c r="X831" s="37"/>
      <c r="Y831" s="37"/>
      <c r="Z831" s="37"/>
      <c r="AA831" s="37"/>
      <c r="AB831" s="37"/>
      <c r="AC831" s="37"/>
      <c r="AD831" s="37"/>
      <c r="AE831" s="37"/>
      <c r="AT831" s="19" t="s">
        <v>270</v>
      </c>
      <c r="AU831" s="19" t="s">
        <v>91</v>
      </c>
    </row>
    <row r="832" spans="1:65" s="12" customFormat="1" ht="22.75" customHeight="1">
      <c r="B832" s="179"/>
      <c r="C832" s="180"/>
      <c r="D832" s="181" t="s">
        <v>81</v>
      </c>
      <c r="E832" s="193" t="s">
        <v>6702</v>
      </c>
      <c r="F832" s="193" t="s">
        <v>6703</v>
      </c>
      <c r="G832" s="180"/>
      <c r="H832" s="180"/>
      <c r="I832" s="183"/>
      <c r="J832" s="194">
        <f>BK832</f>
        <v>0</v>
      </c>
      <c r="K832" s="180"/>
      <c r="L832" s="185"/>
      <c r="M832" s="186"/>
      <c r="N832" s="187"/>
      <c r="O832" s="187"/>
      <c r="P832" s="188">
        <f>SUM(P833:P877)</f>
        <v>0</v>
      </c>
      <c r="Q832" s="187"/>
      <c r="R832" s="188">
        <f>SUM(R833:R877)</f>
        <v>0.91425000000000001</v>
      </c>
      <c r="S832" s="187"/>
      <c r="T832" s="189">
        <f>SUM(T833:T877)</f>
        <v>0</v>
      </c>
      <c r="AR832" s="190" t="s">
        <v>91</v>
      </c>
      <c r="AT832" s="191" t="s">
        <v>81</v>
      </c>
      <c r="AU832" s="191" t="s">
        <v>89</v>
      </c>
      <c r="AY832" s="190" t="s">
        <v>262</v>
      </c>
      <c r="BK832" s="192">
        <f>SUM(BK833:BK877)</f>
        <v>0</v>
      </c>
    </row>
    <row r="833" spans="1:65" s="2" customFormat="1" ht="16.5" customHeight="1">
      <c r="A833" s="37"/>
      <c r="B833" s="38"/>
      <c r="C833" s="195" t="s">
        <v>1904</v>
      </c>
      <c r="D833" s="195" t="s">
        <v>264</v>
      </c>
      <c r="E833" s="196" t="s">
        <v>6704</v>
      </c>
      <c r="F833" s="197" t="s">
        <v>6705</v>
      </c>
      <c r="G833" s="198" t="s">
        <v>3242</v>
      </c>
      <c r="H833" s="199">
        <v>24</v>
      </c>
      <c r="I833" s="200"/>
      <c r="J833" s="201">
        <f>ROUND(I833*H833,2)</f>
        <v>0</v>
      </c>
      <c r="K833" s="197" t="s">
        <v>268</v>
      </c>
      <c r="L833" s="42"/>
      <c r="M833" s="202" t="s">
        <v>44</v>
      </c>
      <c r="N833" s="203" t="s">
        <v>53</v>
      </c>
      <c r="O833" s="67"/>
      <c r="P833" s="204">
        <f>O833*H833</f>
        <v>0</v>
      </c>
      <c r="Q833" s="204">
        <v>0</v>
      </c>
      <c r="R833" s="204">
        <f>Q833*H833</f>
        <v>0</v>
      </c>
      <c r="S833" s="204">
        <v>0</v>
      </c>
      <c r="T833" s="205">
        <f>S833*H833</f>
        <v>0</v>
      </c>
      <c r="U833" s="37"/>
      <c r="V833" s="37"/>
      <c r="W833" s="37"/>
      <c r="X833" s="37"/>
      <c r="Y833" s="37"/>
      <c r="Z833" s="37"/>
      <c r="AA833" s="37"/>
      <c r="AB833" s="37"/>
      <c r="AC833" s="37"/>
      <c r="AD833" s="37"/>
      <c r="AE833" s="37"/>
      <c r="AR833" s="206" t="s">
        <v>442</v>
      </c>
      <c r="AT833" s="206" t="s">
        <v>264</v>
      </c>
      <c r="AU833" s="206" t="s">
        <v>91</v>
      </c>
      <c r="AY833" s="19" t="s">
        <v>262</v>
      </c>
      <c r="BE833" s="207">
        <f>IF(N833="základní",J833,0)</f>
        <v>0</v>
      </c>
      <c r="BF833" s="207">
        <f>IF(N833="snížená",J833,0)</f>
        <v>0</v>
      </c>
      <c r="BG833" s="207">
        <f>IF(N833="zákl. přenesená",J833,0)</f>
        <v>0</v>
      </c>
      <c r="BH833" s="207">
        <f>IF(N833="sníž. přenesená",J833,0)</f>
        <v>0</v>
      </c>
      <c r="BI833" s="207">
        <f>IF(N833="nulová",J833,0)</f>
        <v>0</v>
      </c>
      <c r="BJ833" s="19" t="s">
        <v>89</v>
      </c>
      <c r="BK833" s="207">
        <f>ROUND(I833*H833,2)</f>
        <v>0</v>
      </c>
      <c r="BL833" s="19" t="s">
        <v>442</v>
      </c>
      <c r="BM833" s="206" t="s">
        <v>3119</v>
      </c>
    </row>
    <row r="834" spans="1:65" s="2" customFormat="1" ht="63">
      <c r="A834" s="37"/>
      <c r="B834" s="38"/>
      <c r="C834" s="39"/>
      <c r="D834" s="208" t="s">
        <v>270</v>
      </c>
      <c r="E834" s="39"/>
      <c r="F834" s="209" t="s">
        <v>6706</v>
      </c>
      <c r="G834" s="39"/>
      <c r="H834" s="39"/>
      <c r="I834" s="118"/>
      <c r="J834" s="39"/>
      <c r="K834" s="39"/>
      <c r="L834" s="42"/>
      <c r="M834" s="210"/>
      <c r="N834" s="211"/>
      <c r="O834" s="67"/>
      <c r="P834" s="67"/>
      <c r="Q834" s="67"/>
      <c r="R834" s="67"/>
      <c r="S834" s="67"/>
      <c r="T834" s="68"/>
      <c r="U834" s="37"/>
      <c r="V834" s="37"/>
      <c r="W834" s="37"/>
      <c r="X834" s="37"/>
      <c r="Y834" s="37"/>
      <c r="Z834" s="37"/>
      <c r="AA834" s="37"/>
      <c r="AB834" s="37"/>
      <c r="AC834" s="37"/>
      <c r="AD834" s="37"/>
      <c r="AE834" s="37"/>
      <c r="AT834" s="19" t="s">
        <v>270</v>
      </c>
      <c r="AU834" s="19" t="s">
        <v>91</v>
      </c>
    </row>
    <row r="835" spans="1:65" s="15" customFormat="1" ht="10">
      <c r="B835" s="233"/>
      <c r="C835" s="234"/>
      <c r="D835" s="208" t="s">
        <v>272</v>
      </c>
      <c r="E835" s="235" t="s">
        <v>44</v>
      </c>
      <c r="F835" s="236" t="s">
        <v>6463</v>
      </c>
      <c r="G835" s="234"/>
      <c r="H835" s="237">
        <v>19</v>
      </c>
      <c r="I835" s="238"/>
      <c r="J835" s="234"/>
      <c r="K835" s="234"/>
      <c r="L835" s="239"/>
      <c r="M835" s="240"/>
      <c r="N835" s="241"/>
      <c r="O835" s="241"/>
      <c r="P835" s="241"/>
      <c r="Q835" s="241"/>
      <c r="R835" s="241"/>
      <c r="S835" s="241"/>
      <c r="T835" s="242"/>
      <c r="AT835" s="243" t="s">
        <v>272</v>
      </c>
      <c r="AU835" s="243" t="s">
        <v>91</v>
      </c>
      <c r="AV835" s="15" t="s">
        <v>91</v>
      </c>
      <c r="AW835" s="15" t="s">
        <v>38</v>
      </c>
      <c r="AX835" s="15" t="s">
        <v>82</v>
      </c>
      <c r="AY835" s="243" t="s">
        <v>262</v>
      </c>
    </row>
    <row r="836" spans="1:65" s="15" customFormat="1" ht="10">
      <c r="B836" s="233"/>
      <c r="C836" s="234"/>
      <c r="D836" s="208" t="s">
        <v>272</v>
      </c>
      <c r="E836" s="235" t="s">
        <v>44</v>
      </c>
      <c r="F836" s="236" t="s">
        <v>6464</v>
      </c>
      <c r="G836" s="234"/>
      <c r="H836" s="237">
        <v>5</v>
      </c>
      <c r="I836" s="238"/>
      <c r="J836" s="234"/>
      <c r="K836" s="234"/>
      <c r="L836" s="239"/>
      <c r="M836" s="240"/>
      <c r="N836" s="241"/>
      <c r="O836" s="241"/>
      <c r="P836" s="241"/>
      <c r="Q836" s="241"/>
      <c r="R836" s="241"/>
      <c r="S836" s="241"/>
      <c r="T836" s="242"/>
      <c r="AT836" s="243" t="s">
        <v>272</v>
      </c>
      <c r="AU836" s="243" t="s">
        <v>91</v>
      </c>
      <c r="AV836" s="15" t="s">
        <v>91</v>
      </c>
      <c r="AW836" s="15" t="s">
        <v>38</v>
      </c>
      <c r="AX836" s="15" t="s">
        <v>82</v>
      </c>
      <c r="AY836" s="243" t="s">
        <v>262</v>
      </c>
    </row>
    <row r="837" spans="1:65" s="16" customFormat="1" ht="10">
      <c r="B837" s="244"/>
      <c r="C837" s="245"/>
      <c r="D837" s="208" t="s">
        <v>272</v>
      </c>
      <c r="E837" s="246" t="s">
        <v>44</v>
      </c>
      <c r="F837" s="247" t="s">
        <v>291</v>
      </c>
      <c r="G837" s="245"/>
      <c r="H837" s="248">
        <v>24</v>
      </c>
      <c r="I837" s="249"/>
      <c r="J837" s="245"/>
      <c r="K837" s="245"/>
      <c r="L837" s="250"/>
      <c r="M837" s="251"/>
      <c r="N837" s="252"/>
      <c r="O837" s="252"/>
      <c r="P837" s="252"/>
      <c r="Q837" s="252"/>
      <c r="R837" s="252"/>
      <c r="S837" s="252"/>
      <c r="T837" s="253"/>
      <c r="AT837" s="254" t="s">
        <v>272</v>
      </c>
      <c r="AU837" s="254" t="s">
        <v>91</v>
      </c>
      <c r="AV837" s="16" t="s">
        <v>104</v>
      </c>
      <c r="AW837" s="16" t="s">
        <v>38</v>
      </c>
      <c r="AX837" s="16" t="s">
        <v>89</v>
      </c>
      <c r="AY837" s="254" t="s">
        <v>262</v>
      </c>
    </row>
    <row r="838" spans="1:65" s="2" customFormat="1" ht="21.75" customHeight="1">
      <c r="A838" s="37"/>
      <c r="B838" s="38"/>
      <c r="C838" s="255" t="s">
        <v>1910</v>
      </c>
      <c r="D838" s="255" t="s">
        <v>633</v>
      </c>
      <c r="E838" s="256" t="s">
        <v>6707</v>
      </c>
      <c r="F838" s="257" t="s">
        <v>6708</v>
      </c>
      <c r="G838" s="258" t="s">
        <v>518</v>
      </c>
      <c r="H838" s="259">
        <v>19</v>
      </c>
      <c r="I838" s="260"/>
      <c r="J838" s="261">
        <f>ROUND(I838*H838,2)</f>
        <v>0</v>
      </c>
      <c r="K838" s="257" t="s">
        <v>268</v>
      </c>
      <c r="L838" s="262"/>
      <c r="M838" s="263" t="s">
        <v>44</v>
      </c>
      <c r="N838" s="264" t="s">
        <v>53</v>
      </c>
      <c r="O838" s="67"/>
      <c r="P838" s="204">
        <f>O838*H838</f>
        <v>0</v>
      </c>
      <c r="Q838" s="204">
        <v>1.2E-2</v>
      </c>
      <c r="R838" s="204">
        <f>Q838*H838</f>
        <v>0.22800000000000001</v>
      </c>
      <c r="S838" s="204">
        <v>0</v>
      </c>
      <c r="T838" s="205">
        <f>S838*H838</f>
        <v>0</v>
      </c>
      <c r="U838" s="37"/>
      <c r="V838" s="37"/>
      <c r="W838" s="37"/>
      <c r="X838" s="37"/>
      <c r="Y838" s="37"/>
      <c r="Z838" s="37"/>
      <c r="AA838" s="37"/>
      <c r="AB838" s="37"/>
      <c r="AC838" s="37"/>
      <c r="AD838" s="37"/>
      <c r="AE838" s="37"/>
      <c r="AR838" s="206" t="s">
        <v>619</v>
      </c>
      <c r="AT838" s="206" t="s">
        <v>633</v>
      </c>
      <c r="AU838" s="206" t="s">
        <v>91</v>
      </c>
      <c r="AY838" s="19" t="s">
        <v>262</v>
      </c>
      <c r="BE838" s="207">
        <f>IF(N838="základní",J838,0)</f>
        <v>0</v>
      </c>
      <c r="BF838" s="207">
        <f>IF(N838="snížená",J838,0)</f>
        <v>0</v>
      </c>
      <c r="BG838" s="207">
        <f>IF(N838="zákl. přenesená",J838,0)</f>
        <v>0</v>
      </c>
      <c r="BH838" s="207">
        <f>IF(N838="sníž. přenesená",J838,0)</f>
        <v>0</v>
      </c>
      <c r="BI838" s="207">
        <f>IF(N838="nulová",J838,0)</f>
        <v>0</v>
      </c>
      <c r="BJ838" s="19" t="s">
        <v>89</v>
      </c>
      <c r="BK838" s="207">
        <f>ROUND(I838*H838,2)</f>
        <v>0</v>
      </c>
      <c r="BL838" s="19" t="s">
        <v>442</v>
      </c>
      <c r="BM838" s="206" t="s">
        <v>3131</v>
      </c>
    </row>
    <row r="839" spans="1:65" s="15" customFormat="1" ht="10">
      <c r="B839" s="233"/>
      <c r="C839" s="234"/>
      <c r="D839" s="208" t="s">
        <v>272</v>
      </c>
      <c r="E839" s="235" t="s">
        <v>44</v>
      </c>
      <c r="F839" s="236" t="s">
        <v>6463</v>
      </c>
      <c r="G839" s="234"/>
      <c r="H839" s="237">
        <v>19</v>
      </c>
      <c r="I839" s="238"/>
      <c r="J839" s="234"/>
      <c r="K839" s="234"/>
      <c r="L839" s="239"/>
      <c r="M839" s="240"/>
      <c r="N839" s="241"/>
      <c r="O839" s="241"/>
      <c r="P839" s="241"/>
      <c r="Q839" s="241"/>
      <c r="R839" s="241"/>
      <c r="S839" s="241"/>
      <c r="T839" s="242"/>
      <c r="AT839" s="243" t="s">
        <v>272</v>
      </c>
      <c r="AU839" s="243" t="s">
        <v>91</v>
      </c>
      <c r="AV839" s="15" t="s">
        <v>91</v>
      </c>
      <c r="AW839" s="15" t="s">
        <v>38</v>
      </c>
      <c r="AX839" s="15" t="s">
        <v>82</v>
      </c>
      <c r="AY839" s="243" t="s">
        <v>262</v>
      </c>
    </row>
    <row r="840" spans="1:65" s="16" customFormat="1" ht="10">
      <c r="B840" s="244"/>
      <c r="C840" s="245"/>
      <c r="D840" s="208" t="s">
        <v>272</v>
      </c>
      <c r="E840" s="246" t="s">
        <v>44</v>
      </c>
      <c r="F840" s="247" t="s">
        <v>291</v>
      </c>
      <c r="G840" s="245"/>
      <c r="H840" s="248">
        <v>19</v>
      </c>
      <c r="I840" s="249"/>
      <c r="J840" s="245"/>
      <c r="K840" s="245"/>
      <c r="L840" s="250"/>
      <c r="M840" s="251"/>
      <c r="N840" s="252"/>
      <c r="O840" s="252"/>
      <c r="P840" s="252"/>
      <c r="Q840" s="252"/>
      <c r="R840" s="252"/>
      <c r="S840" s="252"/>
      <c r="T840" s="253"/>
      <c r="AT840" s="254" t="s">
        <v>272</v>
      </c>
      <c r="AU840" s="254" t="s">
        <v>91</v>
      </c>
      <c r="AV840" s="16" t="s">
        <v>104</v>
      </c>
      <c r="AW840" s="16" t="s">
        <v>38</v>
      </c>
      <c r="AX840" s="16" t="s">
        <v>89</v>
      </c>
      <c r="AY840" s="254" t="s">
        <v>262</v>
      </c>
    </row>
    <row r="841" spans="1:65" s="2" customFormat="1" ht="16.5" customHeight="1">
      <c r="A841" s="37"/>
      <c r="B841" s="38"/>
      <c r="C841" s="255" t="s">
        <v>1915</v>
      </c>
      <c r="D841" s="255" t="s">
        <v>633</v>
      </c>
      <c r="E841" s="256" t="s">
        <v>6709</v>
      </c>
      <c r="F841" s="257" t="s">
        <v>6710</v>
      </c>
      <c r="G841" s="258" t="s">
        <v>518</v>
      </c>
      <c r="H841" s="259">
        <v>5</v>
      </c>
      <c r="I841" s="260"/>
      <c r="J841" s="261">
        <f>ROUND(I841*H841,2)</f>
        <v>0</v>
      </c>
      <c r="K841" s="257" t="s">
        <v>268</v>
      </c>
      <c r="L841" s="262"/>
      <c r="M841" s="263" t="s">
        <v>44</v>
      </c>
      <c r="N841" s="264" t="s">
        <v>53</v>
      </c>
      <c r="O841" s="67"/>
      <c r="P841" s="204">
        <f>O841*H841</f>
        <v>0</v>
      </c>
      <c r="Q841" s="204">
        <v>1.2E-2</v>
      </c>
      <c r="R841" s="204">
        <f>Q841*H841</f>
        <v>0.06</v>
      </c>
      <c r="S841" s="204">
        <v>0</v>
      </c>
      <c r="T841" s="205">
        <f>S841*H841</f>
        <v>0</v>
      </c>
      <c r="U841" s="37"/>
      <c r="V841" s="37"/>
      <c r="W841" s="37"/>
      <c r="X841" s="37"/>
      <c r="Y841" s="37"/>
      <c r="Z841" s="37"/>
      <c r="AA841" s="37"/>
      <c r="AB841" s="37"/>
      <c r="AC841" s="37"/>
      <c r="AD841" s="37"/>
      <c r="AE841" s="37"/>
      <c r="AR841" s="206" t="s">
        <v>619</v>
      </c>
      <c r="AT841" s="206" t="s">
        <v>633</v>
      </c>
      <c r="AU841" s="206" t="s">
        <v>91</v>
      </c>
      <c r="AY841" s="19" t="s">
        <v>262</v>
      </c>
      <c r="BE841" s="207">
        <f>IF(N841="základní",J841,0)</f>
        <v>0</v>
      </c>
      <c r="BF841" s="207">
        <f>IF(N841="snížená",J841,0)</f>
        <v>0</v>
      </c>
      <c r="BG841" s="207">
        <f>IF(N841="zákl. přenesená",J841,0)</f>
        <v>0</v>
      </c>
      <c r="BH841" s="207">
        <f>IF(N841="sníž. přenesená",J841,0)</f>
        <v>0</v>
      </c>
      <c r="BI841" s="207">
        <f>IF(N841="nulová",J841,0)</f>
        <v>0</v>
      </c>
      <c r="BJ841" s="19" t="s">
        <v>89</v>
      </c>
      <c r="BK841" s="207">
        <f>ROUND(I841*H841,2)</f>
        <v>0</v>
      </c>
      <c r="BL841" s="19" t="s">
        <v>442</v>
      </c>
      <c r="BM841" s="206" t="s">
        <v>3146</v>
      </c>
    </row>
    <row r="842" spans="1:65" s="15" customFormat="1" ht="10">
      <c r="B842" s="233"/>
      <c r="C842" s="234"/>
      <c r="D842" s="208" t="s">
        <v>272</v>
      </c>
      <c r="E842" s="235" t="s">
        <v>44</v>
      </c>
      <c r="F842" s="236" t="s">
        <v>6464</v>
      </c>
      <c r="G842" s="234"/>
      <c r="H842" s="237">
        <v>5</v>
      </c>
      <c r="I842" s="238"/>
      <c r="J842" s="234"/>
      <c r="K842" s="234"/>
      <c r="L842" s="239"/>
      <c r="M842" s="240"/>
      <c r="N842" s="241"/>
      <c r="O842" s="241"/>
      <c r="P842" s="241"/>
      <c r="Q842" s="241"/>
      <c r="R842" s="241"/>
      <c r="S842" s="241"/>
      <c r="T842" s="242"/>
      <c r="AT842" s="243" t="s">
        <v>272</v>
      </c>
      <c r="AU842" s="243" t="s">
        <v>91</v>
      </c>
      <c r="AV842" s="15" t="s">
        <v>91</v>
      </c>
      <c r="AW842" s="15" t="s">
        <v>38</v>
      </c>
      <c r="AX842" s="15" t="s">
        <v>82</v>
      </c>
      <c r="AY842" s="243" t="s">
        <v>262</v>
      </c>
    </row>
    <row r="843" spans="1:65" s="16" customFormat="1" ht="10">
      <c r="B843" s="244"/>
      <c r="C843" s="245"/>
      <c r="D843" s="208" t="s">
        <v>272</v>
      </c>
      <c r="E843" s="246" t="s">
        <v>44</v>
      </c>
      <c r="F843" s="247" t="s">
        <v>291</v>
      </c>
      <c r="G843" s="245"/>
      <c r="H843" s="248">
        <v>5</v>
      </c>
      <c r="I843" s="249"/>
      <c r="J843" s="245"/>
      <c r="K843" s="245"/>
      <c r="L843" s="250"/>
      <c r="M843" s="251"/>
      <c r="N843" s="252"/>
      <c r="O843" s="252"/>
      <c r="P843" s="252"/>
      <c r="Q843" s="252"/>
      <c r="R843" s="252"/>
      <c r="S843" s="252"/>
      <c r="T843" s="253"/>
      <c r="AT843" s="254" t="s">
        <v>272</v>
      </c>
      <c r="AU843" s="254" t="s">
        <v>91</v>
      </c>
      <c r="AV843" s="16" t="s">
        <v>104</v>
      </c>
      <c r="AW843" s="16" t="s">
        <v>38</v>
      </c>
      <c r="AX843" s="16" t="s">
        <v>89</v>
      </c>
      <c r="AY843" s="254" t="s">
        <v>262</v>
      </c>
    </row>
    <row r="844" spans="1:65" s="2" customFormat="1" ht="16.5" customHeight="1">
      <c r="A844" s="37"/>
      <c r="B844" s="38"/>
      <c r="C844" s="255" t="s">
        <v>1920</v>
      </c>
      <c r="D844" s="255" t="s">
        <v>633</v>
      </c>
      <c r="E844" s="256" t="s">
        <v>6711</v>
      </c>
      <c r="F844" s="257" t="s">
        <v>6712</v>
      </c>
      <c r="G844" s="258" t="s">
        <v>518</v>
      </c>
      <c r="H844" s="259">
        <v>5</v>
      </c>
      <c r="I844" s="260"/>
      <c r="J844" s="261">
        <f>ROUND(I844*H844,2)</f>
        <v>0</v>
      </c>
      <c r="K844" s="257" t="s">
        <v>268</v>
      </c>
      <c r="L844" s="262"/>
      <c r="M844" s="263" t="s">
        <v>44</v>
      </c>
      <c r="N844" s="264" t="s">
        <v>53</v>
      </c>
      <c r="O844" s="67"/>
      <c r="P844" s="204">
        <f>O844*H844</f>
        <v>0</v>
      </c>
      <c r="Q844" s="204">
        <v>1.17E-2</v>
      </c>
      <c r="R844" s="204">
        <f>Q844*H844</f>
        <v>5.8500000000000003E-2</v>
      </c>
      <c r="S844" s="204">
        <v>0</v>
      </c>
      <c r="T844" s="205">
        <f>S844*H844</f>
        <v>0</v>
      </c>
      <c r="U844" s="37"/>
      <c r="V844" s="37"/>
      <c r="W844" s="37"/>
      <c r="X844" s="37"/>
      <c r="Y844" s="37"/>
      <c r="Z844" s="37"/>
      <c r="AA844" s="37"/>
      <c r="AB844" s="37"/>
      <c r="AC844" s="37"/>
      <c r="AD844" s="37"/>
      <c r="AE844" s="37"/>
      <c r="AR844" s="206" t="s">
        <v>619</v>
      </c>
      <c r="AT844" s="206" t="s">
        <v>633</v>
      </c>
      <c r="AU844" s="206" t="s">
        <v>91</v>
      </c>
      <c r="AY844" s="19" t="s">
        <v>262</v>
      </c>
      <c r="BE844" s="207">
        <f>IF(N844="základní",J844,0)</f>
        <v>0</v>
      </c>
      <c r="BF844" s="207">
        <f>IF(N844="snížená",J844,0)</f>
        <v>0</v>
      </c>
      <c r="BG844" s="207">
        <f>IF(N844="zákl. přenesená",J844,0)</f>
        <v>0</v>
      </c>
      <c r="BH844" s="207">
        <f>IF(N844="sníž. přenesená",J844,0)</f>
        <v>0</v>
      </c>
      <c r="BI844" s="207">
        <f>IF(N844="nulová",J844,0)</f>
        <v>0</v>
      </c>
      <c r="BJ844" s="19" t="s">
        <v>89</v>
      </c>
      <c r="BK844" s="207">
        <f>ROUND(I844*H844,2)</f>
        <v>0</v>
      </c>
      <c r="BL844" s="19" t="s">
        <v>442</v>
      </c>
      <c r="BM844" s="206" t="s">
        <v>3157</v>
      </c>
    </row>
    <row r="845" spans="1:65" s="15" customFormat="1" ht="10">
      <c r="B845" s="233"/>
      <c r="C845" s="234"/>
      <c r="D845" s="208" t="s">
        <v>272</v>
      </c>
      <c r="E845" s="235" t="s">
        <v>44</v>
      </c>
      <c r="F845" s="236" t="s">
        <v>6464</v>
      </c>
      <c r="G845" s="234"/>
      <c r="H845" s="237">
        <v>5</v>
      </c>
      <c r="I845" s="238"/>
      <c r="J845" s="234"/>
      <c r="K845" s="234"/>
      <c r="L845" s="239"/>
      <c r="M845" s="240"/>
      <c r="N845" s="241"/>
      <c r="O845" s="241"/>
      <c r="P845" s="241"/>
      <c r="Q845" s="241"/>
      <c r="R845" s="241"/>
      <c r="S845" s="241"/>
      <c r="T845" s="242"/>
      <c r="AT845" s="243" t="s">
        <v>272</v>
      </c>
      <c r="AU845" s="243" t="s">
        <v>91</v>
      </c>
      <c r="AV845" s="15" t="s">
        <v>91</v>
      </c>
      <c r="AW845" s="15" t="s">
        <v>38</v>
      </c>
      <c r="AX845" s="15" t="s">
        <v>82</v>
      </c>
      <c r="AY845" s="243" t="s">
        <v>262</v>
      </c>
    </row>
    <row r="846" spans="1:65" s="16" customFormat="1" ht="10">
      <c r="B846" s="244"/>
      <c r="C846" s="245"/>
      <c r="D846" s="208" t="s">
        <v>272</v>
      </c>
      <c r="E846" s="246" t="s">
        <v>44</v>
      </c>
      <c r="F846" s="247" t="s">
        <v>291</v>
      </c>
      <c r="G846" s="245"/>
      <c r="H846" s="248">
        <v>5</v>
      </c>
      <c r="I846" s="249"/>
      <c r="J846" s="245"/>
      <c r="K846" s="245"/>
      <c r="L846" s="250"/>
      <c r="M846" s="251"/>
      <c r="N846" s="252"/>
      <c r="O846" s="252"/>
      <c r="P846" s="252"/>
      <c r="Q846" s="252"/>
      <c r="R846" s="252"/>
      <c r="S846" s="252"/>
      <c r="T846" s="253"/>
      <c r="AT846" s="254" t="s">
        <v>272</v>
      </c>
      <c r="AU846" s="254" t="s">
        <v>91</v>
      </c>
      <c r="AV846" s="16" t="s">
        <v>104</v>
      </c>
      <c r="AW846" s="16" t="s">
        <v>38</v>
      </c>
      <c r="AX846" s="16" t="s">
        <v>89</v>
      </c>
      <c r="AY846" s="254" t="s">
        <v>262</v>
      </c>
    </row>
    <row r="847" spans="1:65" s="2" customFormat="1" ht="16.5" customHeight="1">
      <c r="A847" s="37"/>
      <c r="B847" s="38"/>
      <c r="C847" s="195" t="s">
        <v>1925</v>
      </c>
      <c r="D847" s="195" t="s">
        <v>264</v>
      </c>
      <c r="E847" s="196" t="s">
        <v>6713</v>
      </c>
      <c r="F847" s="197" t="s">
        <v>6714</v>
      </c>
      <c r="G847" s="198" t="s">
        <v>3242</v>
      </c>
      <c r="H847" s="199">
        <v>10</v>
      </c>
      <c r="I847" s="200"/>
      <c r="J847" s="201">
        <f>ROUND(I847*H847,2)</f>
        <v>0</v>
      </c>
      <c r="K847" s="197" t="s">
        <v>268</v>
      </c>
      <c r="L847" s="42"/>
      <c r="M847" s="202" t="s">
        <v>44</v>
      </c>
      <c r="N847" s="203" t="s">
        <v>53</v>
      </c>
      <c r="O847" s="67"/>
      <c r="P847" s="204">
        <f>O847*H847</f>
        <v>0</v>
      </c>
      <c r="Q847" s="204">
        <v>0</v>
      </c>
      <c r="R847" s="204">
        <f>Q847*H847</f>
        <v>0</v>
      </c>
      <c r="S847" s="204">
        <v>0</v>
      </c>
      <c r="T847" s="205">
        <f>S847*H847</f>
        <v>0</v>
      </c>
      <c r="U847" s="37"/>
      <c r="V847" s="37"/>
      <c r="W847" s="37"/>
      <c r="X847" s="37"/>
      <c r="Y847" s="37"/>
      <c r="Z847" s="37"/>
      <c r="AA847" s="37"/>
      <c r="AB847" s="37"/>
      <c r="AC847" s="37"/>
      <c r="AD847" s="37"/>
      <c r="AE847" s="37"/>
      <c r="AR847" s="206" t="s">
        <v>442</v>
      </c>
      <c r="AT847" s="206" t="s">
        <v>264</v>
      </c>
      <c r="AU847" s="206" t="s">
        <v>91</v>
      </c>
      <c r="AY847" s="19" t="s">
        <v>262</v>
      </c>
      <c r="BE847" s="207">
        <f>IF(N847="základní",J847,0)</f>
        <v>0</v>
      </c>
      <c r="BF847" s="207">
        <f>IF(N847="snížená",J847,0)</f>
        <v>0</v>
      </c>
      <c r="BG847" s="207">
        <f>IF(N847="zákl. přenesená",J847,0)</f>
        <v>0</v>
      </c>
      <c r="BH847" s="207">
        <f>IF(N847="sníž. přenesená",J847,0)</f>
        <v>0</v>
      </c>
      <c r="BI847" s="207">
        <f>IF(N847="nulová",J847,0)</f>
        <v>0</v>
      </c>
      <c r="BJ847" s="19" t="s">
        <v>89</v>
      </c>
      <c r="BK847" s="207">
        <f>ROUND(I847*H847,2)</f>
        <v>0</v>
      </c>
      <c r="BL847" s="19" t="s">
        <v>442</v>
      </c>
      <c r="BM847" s="206" t="s">
        <v>3174</v>
      </c>
    </row>
    <row r="848" spans="1:65" s="2" customFormat="1" ht="63">
      <c r="A848" s="37"/>
      <c r="B848" s="38"/>
      <c r="C848" s="39"/>
      <c r="D848" s="208" t="s">
        <v>270</v>
      </c>
      <c r="E848" s="39"/>
      <c r="F848" s="209" t="s">
        <v>6706</v>
      </c>
      <c r="G848" s="39"/>
      <c r="H848" s="39"/>
      <c r="I848" s="118"/>
      <c r="J848" s="39"/>
      <c r="K848" s="39"/>
      <c r="L848" s="42"/>
      <c r="M848" s="210"/>
      <c r="N848" s="211"/>
      <c r="O848" s="67"/>
      <c r="P848" s="67"/>
      <c r="Q848" s="67"/>
      <c r="R848" s="67"/>
      <c r="S848" s="67"/>
      <c r="T848" s="68"/>
      <c r="U848" s="37"/>
      <c r="V848" s="37"/>
      <c r="W848" s="37"/>
      <c r="X848" s="37"/>
      <c r="Y848" s="37"/>
      <c r="Z848" s="37"/>
      <c r="AA848" s="37"/>
      <c r="AB848" s="37"/>
      <c r="AC848" s="37"/>
      <c r="AD848" s="37"/>
      <c r="AE848" s="37"/>
      <c r="AT848" s="19" t="s">
        <v>270</v>
      </c>
      <c r="AU848" s="19" t="s">
        <v>91</v>
      </c>
    </row>
    <row r="849" spans="1:65" s="15" customFormat="1" ht="10">
      <c r="B849" s="233"/>
      <c r="C849" s="234"/>
      <c r="D849" s="208" t="s">
        <v>272</v>
      </c>
      <c r="E849" s="235" t="s">
        <v>44</v>
      </c>
      <c r="F849" s="236" t="s">
        <v>6465</v>
      </c>
      <c r="G849" s="234"/>
      <c r="H849" s="237">
        <v>10</v>
      </c>
      <c r="I849" s="238"/>
      <c r="J849" s="234"/>
      <c r="K849" s="234"/>
      <c r="L849" s="239"/>
      <c r="M849" s="240"/>
      <c r="N849" s="241"/>
      <c r="O849" s="241"/>
      <c r="P849" s="241"/>
      <c r="Q849" s="241"/>
      <c r="R849" s="241"/>
      <c r="S849" s="241"/>
      <c r="T849" s="242"/>
      <c r="AT849" s="243" t="s">
        <v>272</v>
      </c>
      <c r="AU849" s="243" t="s">
        <v>91</v>
      </c>
      <c r="AV849" s="15" t="s">
        <v>91</v>
      </c>
      <c r="AW849" s="15" t="s">
        <v>38</v>
      </c>
      <c r="AX849" s="15" t="s">
        <v>82</v>
      </c>
      <c r="AY849" s="243" t="s">
        <v>262</v>
      </c>
    </row>
    <row r="850" spans="1:65" s="16" customFormat="1" ht="10">
      <c r="B850" s="244"/>
      <c r="C850" s="245"/>
      <c r="D850" s="208" t="s">
        <v>272</v>
      </c>
      <c r="E850" s="246" t="s">
        <v>44</v>
      </c>
      <c r="F850" s="247" t="s">
        <v>291</v>
      </c>
      <c r="G850" s="245"/>
      <c r="H850" s="248">
        <v>10</v>
      </c>
      <c r="I850" s="249"/>
      <c r="J850" s="245"/>
      <c r="K850" s="245"/>
      <c r="L850" s="250"/>
      <c r="M850" s="251"/>
      <c r="N850" s="252"/>
      <c r="O850" s="252"/>
      <c r="P850" s="252"/>
      <c r="Q850" s="252"/>
      <c r="R850" s="252"/>
      <c r="S850" s="252"/>
      <c r="T850" s="253"/>
      <c r="AT850" s="254" t="s">
        <v>272</v>
      </c>
      <c r="AU850" s="254" t="s">
        <v>91</v>
      </c>
      <c r="AV850" s="16" t="s">
        <v>104</v>
      </c>
      <c r="AW850" s="16" t="s">
        <v>38</v>
      </c>
      <c r="AX850" s="16" t="s">
        <v>89</v>
      </c>
      <c r="AY850" s="254" t="s">
        <v>262</v>
      </c>
    </row>
    <row r="851" spans="1:65" s="2" customFormat="1" ht="16.5" customHeight="1">
      <c r="A851" s="37"/>
      <c r="B851" s="38"/>
      <c r="C851" s="255" t="s">
        <v>1929</v>
      </c>
      <c r="D851" s="255" t="s">
        <v>633</v>
      </c>
      <c r="E851" s="256" t="s">
        <v>6715</v>
      </c>
      <c r="F851" s="257" t="s">
        <v>6716</v>
      </c>
      <c r="G851" s="258" t="s">
        <v>518</v>
      </c>
      <c r="H851" s="259">
        <v>10</v>
      </c>
      <c r="I851" s="260"/>
      <c r="J851" s="261">
        <f>ROUND(I851*H851,2)</f>
        <v>0</v>
      </c>
      <c r="K851" s="257" t="s">
        <v>268</v>
      </c>
      <c r="L851" s="262"/>
      <c r="M851" s="263" t="s">
        <v>44</v>
      </c>
      <c r="N851" s="264" t="s">
        <v>53</v>
      </c>
      <c r="O851" s="67"/>
      <c r="P851" s="204">
        <f>O851*H851</f>
        <v>0</v>
      </c>
      <c r="Q851" s="204">
        <v>2.5000000000000001E-3</v>
      </c>
      <c r="R851" s="204">
        <f>Q851*H851</f>
        <v>2.5000000000000001E-2</v>
      </c>
      <c r="S851" s="204">
        <v>0</v>
      </c>
      <c r="T851" s="205">
        <f>S851*H851</f>
        <v>0</v>
      </c>
      <c r="U851" s="37"/>
      <c r="V851" s="37"/>
      <c r="W851" s="37"/>
      <c r="X851" s="37"/>
      <c r="Y851" s="37"/>
      <c r="Z851" s="37"/>
      <c r="AA851" s="37"/>
      <c r="AB851" s="37"/>
      <c r="AC851" s="37"/>
      <c r="AD851" s="37"/>
      <c r="AE851" s="37"/>
      <c r="AR851" s="206" t="s">
        <v>619</v>
      </c>
      <c r="AT851" s="206" t="s">
        <v>633</v>
      </c>
      <c r="AU851" s="206" t="s">
        <v>91</v>
      </c>
      <c r="AY851" s="19" t="s">
        <v>262</v>
      </c>
      <c r="BE851" s="207">
        <f>IF(N851="základní",J851,0)</f>
        <v>0</v>
      </c>
      <c r="BF851" s="207">
        <f>IF(N851="snížená",J851,0)</f>
        <v>0</v>
      </c>
      <c r="BG851" s="207">
        <f>IF(N851="zákl. přenesená",J851,0)</f>
        <v>0</v>
      </c>
      <c r="BH851" s="207">
        <f>IF(N851="sníž. přenesená",J851,0)</f>
        <v>0</v>
      </c>
      <c r="BI851" s="207">
        <f>IF(N851="nulová",J851,0)</f>
        <v>0</v>
      </c>
      <c r="BJ851" s="19" t="s">
        <v>89</v>
      </c>
      <c r="BK851" s="207">
        <f>ROUND(I851*H851,2)</f>
        <v>0</v>
      </c>
      <c r="BL851" s="19" t="s">
        <v>442</v>
      </c>
      <c r="BM851" s="206" t="s">
        <v>3185</v>
      </c>
    </row>
    <row r="852" spans="1:65" s="15" customFormat="1" ht="10">
      <c r="B852" s="233"/>
      <c r="C852" s="234"/>
      <c r="D852" s="208" t="s">
        <v>272</v>
      </c>
      <c r="E852" s="235" t="s">
        <v>44</v>
      </c>
      <c r="F852" s="236" t="s">
        <v>6465</v>
      </c>
      <c r="G852" s="234"/>
      <c r="H852" s="237">
        <v>10</v>
      </c>
      <c r="I852" s="238"/>
      <c r="J852" s="234"/>
      <c r="K852" s="234"/>
      <c r="L852" s="239"/>
      <c r="M852" s="240"/>
      <c r="N852" s="241"/>
      <c r="O852" s="241"/>
      <c r="P852" s="241"/>
      <c r="Q852" s="241"/>
      <c r="R852" s="241"/>
      <c r="S852" s="241"/>
      <c r="T852" s="242"/>
      <c r="AT852" s="243" t="s">
        <v>272</v>
      </c>
      <c r="AU852" s="243" t="s">
        <v>91</v>
      </c>
      <c r="AV852" s="15" t="s">
        <v>91</v>
      </c>
      <c r="AW852" s="15" t="s">
        <v>38</v>
      </c>
      <c r="AX852" s="15" t="s">
        <v>82</v>
      </c>
      <c r="AY852" s="243" t="s">
        <v>262</v>
      </c>
    </row>
    <row r="853" spans="1:65" s="16" customFormat="1" ht="10">
      <c r="B853" s="244"/>
      <c r="C853" s="245"/>
      <c r="D853" s="208" t="s">
        <v>272</v>
      </c>
      <c r="E853" s="246" t="s">
        <v>44</v>
      </c>
      <c r="F853" s="247" t="s">
        <v>291</v>
      </c>
      <c r="G853" s="245"/>
      <c r="H853" s="248">
        <v>10</v>
      </c>
      <c r="I853" s="249"/>
      <c r="J853" s="245"/>
      <c r="K853" s="245"/>
      <c r="L853" s="250"/>
      <c r="M853" s="251"/>
      <c r="N853" s="252"/>
      <c r="O853" s="252"/>
      <c r="P853" s="252"/>
      <c r="Q853" s="252"/>
      <c r="R853" s="252"/>
      <c r="S853" s="252"/>
      <c r="T853" s="253"/>
      <c r="AT853" s="254" t="s">
        <v>272</v>
      </c>
      <c r="AU853" s="254" t="s">
        <v>91</v>
      </c>
      <c r="AV853" s="16" t="s">
        <v>104</v>
      </c>
      <c r="AW853" s="16" t="s">
        <v>38</v>
      </c>
      <c r="AX853" s="16" t="s">
        <v>89</v>
      </c>
      <c r="AY853" s="254" t="s">
        <v>262</v>
      </c>
    </row>
    <row r="854" spans="1:65" s="2" customFormat="1" ht="16.5" customHeight="1">
      <c r="A854" s="37"/>
      <c r="B854" s="38"/>
      <c r="C854" s="195" t="s">
        <v>1935</v>
      </c>
      <c r="D854" s="195" t="s">
        <v>264</v>
      </c>
      <c r="E854" s="196" t="s">
        <v>6717</v>
      </c>
      <c r="F854" s="197" t="s">
        <v>6718</v>
      </c>
      <c r="G854" s="198" t="s">
        <v>3242</v>
      </c>
      <c r="H854" s="199">
        <v>25</v>
      </c>
      <c r="I854" s="200"/>
      <c r="J854" s="201">
        <f>ROUND(I854*H854,2)</f>
        <v>0</v>
      </c>
      <c r="K854" s="197" t="s">
        <v>268</v>
      </c>
      <c r="L854" s="42"/>
      <c r="M854" s="202" t="s">
        <v>44</v>
      </c>
      <c r="N854" s="203" t="s">
        <v>53</v>
      </c>
      <c r="O854" s="67"/>
      <c r="P854" s="204">
        <f>O854*H854</f>
        <v>0</v>
      </c>
      <c r="Q854" s="204">
        <v>0</v>
      </c>
      <c r="R854" s="204">
        <f>Q854*H854</f>
        <v>0</v>
      </c>
      <c r="S854" s="204">
        <v>0</v>
      </c>
      <c r="T854" s="205">
        <f>S854*H854</f>
        <v>0</v>
      </c>
      <c r="U854" s="37"/>
      <c r="V854" s="37"/>
      <c r="W854" s="37"/>
      <c r="X854" s="37"/>
      <c r="Y854" s="37"/>
      <c r="Z854" s="37"/>
      <c r="AA854" s="37"/>
      <c r="AB854" s="37"/>
      <c r="AC854" s="37"/>
      <c r="AD854" s="37"/>
      <c r="AE854" s="37"/>
      <c r="AR854" s="206" t="s">
        <v>442</v>
      </c>
      <c r="AT854" s="206" t="s">
        <v>264</v>
      </c>
      <c r="AU854" s="206" t="s">
        <v>91</v>
      </c>
      <c r="AY854" s="19" t="s">
        <v>262</v>
      </c>
      <c r="BE854" s="207">
        <f>IF(N854="základní",J854,0)</f>
        <v>0</v>
      </c>
      <c r="BF854" s="207">
        <f>IF(N854="snížená",J854,0)</f>
        <v>0</v>
      </c>
      <c r="BG854" s="207">
        <f>IF(N854="zákl. přenesená",J854,0)</f>
        <v>0</v>
      </c>
      <c r="BH854" s="207">
        <f>IF(N854="sníž. přenesená",J854,0)</f>
        <v>0</v>
      </c>
      <c r="BI854" s="207">
        <f>IF(N854="nulová",J854,0)</f>
        <v>0</v>
      </c>
      <c r="BJ854" s="19" t="s">
        <v>89</v>
      </c>
      <c r="BK854" s="207">
        <f>ROUND(I854*H854,2)</f>
        <v>0</v>
      </c>
      <c r="BL854" s="19" t="s">
        <v>442</v>
      </c>
      <c r="BM854" s="206" t="s">
        <v>3201</v>
      </c>
    </row>
    <row r="855" spans="1:65" s="2" customFormat="1" ht="63">
      <c r="A855" s="37"/>
      <c r="B855" s="38"/>
      <c r="C855" s="39"/>
      <c r="D855" s="208" t="s">
        <v>270</v>
      </c>
      <c r="E855" s="39"/>
      <c r="F855" s="209" t="s">
        <v>6706</v>
      </c>
      <c r="G855" s="39"/>
      <c r="H855" s="39"/>
      <c r="I855" s="118"/>
      <c r="J855" s="39"/>
      <c r="K855" s="39"/>
      <c r="L855" s="42"/>
      <c r="M855" s="210"/>
      <c r="N855" s="211"/>
      <c r="O855" s="67"/>
      <c r="P855" s="67"/>
      <c r="Q855" s="67"/>
      <c r="R855" s="67"/>
      <c r="S855" s="67"/>
      <c r="T855" s="68"/>
      <c r="U855" s="37"/>
      <c r="V855" s="37"/>
      <c r="W855" s="37"/>
      <c r="X855" s="37"/>
      <c r="Y855" s="37"/>
      <c r="Z855" s="37"/>
      <c r="AA855" s="37"/>
      <c r="AB855" s="37"/>
      <c r="AC855" s="37"/>
      <c r="AD855" s="37"/>
      <c r="AE855" s="37"/>
      <c r="AT855" s="19" t="s">
        <v>270</v>
      </c>
      <c r="AU855" s="19" t="s">
        <v>91</v>
      </c>
    </row>
    <row r="856" spans="1:65" s="15" customFormat="1" ht="10">
      <c r="B856" s="233"/>
      <c r="C856" s="234"/>
      <c r="D856" s="208" t="s">
        <v>272</v>
      </c>
      <c r="E856" s="235" t="s">
        <v>44</v>
      </c>
      <c r="F856" s="236" t="s">
        <v>6469</v>
      </c>
      <c r="G856" s="234"/>
      <c r="H856" s="237">
        <v>20</v>
      </c>
      <c r="I856" s="238"/>
      <c r="J856" s="234"/>
      <c r="K856" s="234"/>
      <c r="L856" s="239"/>
      <c r="M856" s="240"/>
      <c r="N856" s="241"/>
      <c r="O856" s="241"/>
      <c r="P856" s="241"/>
      <c r="Q856" s="241"/>
      <c r="R856" s="241"/>
      <c r="S856" s="241"/>
      <c r="T856" s="242"/>
      <c r="AT856" s="243" t="s">
        <v>272</v>
      </c>
      <c r="AU856" s="243" t="s">
        <v>91</v>
      </c>
      <c r="AV856" s="15" t="s">
        <v>91</v>
      </c>
      <c r="AW856" s="15" t="s">
        <v>38</v>
      </c>
      <c r="AX856" s="15" t="s">
        <v>82</v>
      </c>
      <c r="AY856" s="243" t="s">
        <v>262</v>
      </c>
    </row>
    <row r="857" spans="1:65" s="15" customFormat="1" ht="10">
      <c r="B857" s="233"/>
      <c r="C857" s="234"/>
      <c r="D857" s="208" t="s">
        <v>272</v>
      </c>
      <c r="E857" s="235" t="s">
        <v>44</v>
      </c>
      <c r="F857" s="236" t="s">
        <v>6470</v>
      </c>
      <c r="G857" s="234"/>
      <c r="H857" s="237">
        <v>5</v>
      </c>
      <c r="I857" s="238"/>
      <c r="J857" s="234"/>
      <c r="K857" s="234"/>
      <c r="L857" s="239"/>
      <c r="M857" s="240"/>
      <c r="N857" s="241"/>
      <c r="O857" s="241"/>
      <c r="P857" s="241"/>
      <c r="Q857" s="241"/>
      <c r="R857" s="241"/>
      <c r="S857" s="241"/>
      <c r="T857" s="242"/>
      <c r="AT857" s="243" t="s">
        <v>272</v>
      </c>
      <c r="AU857" s="243" t="s">
        <v>91</v>
      </c>
      <c r="AV857" s="15" t="s">
        <v>91</v>
      </c>
      <c r="AW857" s="15" t="s">
        <v>38</v>
      </c>
      <c r="AX857" s="15" t="s">
        <v>82</v>
      </c>
      <c r="AY857" s="243" t="s">
        <v>262</v>
      </c>
    </row>
    <row r="858" spans="1:65" s="16" customFormat="1" ht="10">
      <c r="B858" s="244"/>
      <c r="C858" s="245"/>
      <c r="D858" s="208" t="s">
        <v>272</v>
      </c>
      <c r="E858" s="246" t="s">
        <v>44</v>
      </c>
      <c r="F858" s="247" t="s">
        <v>291</v>
      </c>
      <c r="G858" s="245"/>
      <c r="H858" s="248">
        <v>25</v>
      </c>
      <c r="I858" s="249"/>
      <c r="J858" s="245"/>
      <c r="K858" s="245"/>
      <c r="L858" s="250"/>
      <c r="M858" s="251"/>
      <c r="N858" s="252"/>
      <c r="O858" s="252"/>
      <c r="P858" s="252"/>
      <c r="Q858" s="252"/>
      <c r="R858" s="252"/>
      <c r="S858" s="252"/>
      <c r="T858" s="253"/>
      <c r="AT858" s="254" t="s">
        <v>272</v>
      </c>
      <c r="AU858" s="254" t="s">
        <v>91</v>
      </c>
      <c r="AV858" s="16" t="s">
        <v>104</v>
      </c>
      <c r="AW858" s="16" t="s">
        <v>38</v>
      </c>
      <c r="AX858" s="16" t="s">
        <v>89</v>
      </c>
      <c r="AY858" s="254" t="s">
        <v>262</v>
      </c>
    </row>
    <row r="859" spans="1:65" s="2" customFormat="1" ht="16.5" customHeight="1">
      <c r="A859" s="37"/>
      <c r="B859" s="38"/>
      <c r="C859" s="255" t="s">
        <v>1940</v>
      </c>
      <c r="D859" s="255" t="s">
        <v>633</v>
      </c>
      <c r="E859" s="256" t="s">
        <v>6719</v>
      </c>
      <c r="F859" s="257" t="s">
        <v>6720</v>
      </c>
      <c r="G859" s="258" t="s">
        <v>518</v>
      </c>
      <c r="H859" s="259">
        <v>20</v>
      </c>
      <c r="I859" s="260"/>
      <c r="J859" s="261">
        <f>ROUND(I859*H859,2)</f>
        <v>0</v>
      </c>
      <c r="K859" s="257" t="s">
        <v>268</v>
      </c>
      <c r="L859" s="262"/>
      <c r="M859" s="263" t="s">
        <v>44</v>
      </c>
      <c r="N859" s="264" t="s">
        <v>53</v>
      </c>
      <c r="O859" s="67"/>
      <c r="P859" s="204">
        <f>O859*H859</f>
        <v>0</v>
      </c>
      <c r="Q859" s="204">
        <v>1.61E-2</v>
      </c>
      <c r="R859" s="204">
        <f>Q859*H859</f>
        <v>0.32200000000000001</v>
      </c>
      <c r="S859" s="204">
        <v>0</v>
      </c>
      <c r="T859" s="205">
        <f>S859*H859</f>
        <v>0</v>
      </c>
      <c r="U859" s="37"/>
      <c r="V859" s="37"/>
      <c r="W859" s="37"/>
      <c r="X859" s="37"/>
      <c r="Y859" s="37"/>
      <c r="Z859" s="37"/>
      <c r="AA859" s="37"/>
      <c r="AB859" s="37"/>
      <c r="AC859" s="37"/>
      <c r="AD859" s="37"/>
      <c r="AE859" s="37"/>
      <c r="AR859" s="206" t="s">
        <v>619</v>
      </c>
      <c r="AT859" s="206" t="s">
        <v>633</v>
      </c>
      <c r="AU859" s="206" t="s">
        <v>91</v>
      </c>
      <c r="AY859" s="19" t="s">
        <v>262</v>
      </c>
      <c r="BE859" s="207">
        <f>IF(N859="základní",J859,0)</f>
        <v>0</v>
      </c>
      <c r="BF859" s="207">
        <f>IF(N859="snížená",J859,0)</f>
        <v>0</v>
      </c>
      <c r="BG859" s="207">
        <f>IF(N859="zákl. přenesená",J859,0)</f>
        <v>0</v>
      </c>
      <c r="BH859" s="207">
        <f>IF(N859="sníž. přenesená",J859,0)</f>
        <v>0</v>
      </c>
      <c r="BI859" s="207">
        <f>IF(N859="nulová",J859,0)</f>
        <v>0</v>
      </c>
      <c r="BJ859" s="19" t="s">
        <v>89</v>
      </c>
      <c r="BK859" s="207">
        <f>ROUND(I859*H859,2)</f>
        <v>0</v>
      </c>
      <c r="BL859" s="19" t="s">
        <v>442</v>
      </c>
      <c r="BM859" s="206" t="s">
        <v>3213</v>
      </c>
    </row>
    <row r="860" spans="1:65" s="15" customFormat="1" ht="10">
      <c r="B860" s="233"/>
      <c r="C860" s="234"/>
      <c r="D860" s="208" t="s">
        <v>272</v>
      </c>
      <c r="E860" s="235" t="s">
        <v>44</v>
      </c>
      <c r="F860" s="236" t="s">
        <v>6469</v>
      </c>
      <c r="G860" s="234"/>
      <c r="H860" s="237">
        <v>20</v>
      </c>
      <c r="I860" s="238"/>
      <c r="J860" s="234"/>
      <c r="K860" s="234"/>
      <c r="L860" s="239"/>
      <c r="M860" s="240"/>
      <c r="N860" s="241"/>
      <c r="O860" s="241"/>
      <c r="P860" s="241"/>
      <c r="Q860" s="241"/>
      <c r="R860" s="241"/>
      <c r="S860" s="241"/>
      <c r="T860" s="242"/>
      <c r="AT860" s="243" t="s">
        <v>272</v>
      </c>
      <c r="AU860" s="243" t="s">
        <v>91</v>
      </c>
      <c r="AV860" s="15" t="s">
        <v>91</v>
      </c>
      <c r="AW860" s="15" t="s">
        <v>38</v>
      </c>
      <c r="AX860" s="15" t="s">
        <v>82</v>
      </c>
      <c r="AY860" s="243" t="s">
        <v>262</v>
      </c>
    </row>
    <row r="861" spans="1:65" s="16" customFormat="1" ht="10">
      <c r="B861" s="244"/>
      <c r="C861" s="245"/>
      <c r="D861" s="208" t="s">
        <v>272</v>
      </c>
      <c r="E861" s="246" t="s">
        <v>44</v>
      </c>
      <c r="F861" s="247" t="s">
        <v>291</v>
      </c>
      <c r="G861" s="245"/>
      <c r="H861" s="248">
        <v>20</v>
      </c>
      <c r="I861" s="249"/>
      <c r="J861" s="245"/>
      <c r="K861" s="245"/>
      <c r="L861" s="250"/>
      <c r="M861" s="251"/>
      <c r="N861" s="252"/>
      <c r="O861" s="252"/>
      <c r="P861" s="252"/>
      <c r="Q861" s="252"/>
      <c r="R861" s="252"/>
      <c r="S861" s="252"/>
      <c r="T861" s="253"/>
      <c r="AT861" s="254" t="s">
        <v>272</v>
      </c>
      <c r="AU861" s="254" t="s">
        <v>91</v>
      </c>
      <c r="AV861" s="16" t="s">
        <v>104</v>
      </c>
      <c r="AW861" s="16" t="s">
        <v>38</v>
      </c>
      <c r="AX861" s="16" t="s">
        <v>89</v>
      </c>
      <c r="AY861" s="254" t="s">
        <v>262</v>
      </c>
    </row>
    <row r="862" spans="1:65" s="2" customFormat="1" ht="21.75" customHeight="1">
      <c r="A862" s="37"/>
      <c r="B862" s="38"/>
      <c r="C862" s="255" t="s">
        <v>1943</v>
      </c>
      <c r="D862" s="255" t="s">
        <v>633</v>
      </c>
      <c r="E862" s="256" t="s">
        <v>6721</v>
      </c>
      <c r="F862" s="257" t="s">
        <v>6722</v>
      </c>
      <c r="G862" s="258" t="s">
        <v>518</v>
      </c>
      <c r="H862" s="259">
        <v>5</v>
      </c>
      <c r="I862" s="260"/>
      <c r="J862" s="261">
        <f>ROUND(I862*H862,2)</f>
        <v>0</v>
      </c>
      <c r="K862" s="257" t="s">
        <v>268</v>
      </c>
      <c r="L862" s="262"/>
      <c r="M862" s="263" t="s">
        <v>44</v>
      </c>
      <c r="N862" s="264" t="s">
        <v>53</v>
      </c>
      <c r="O862" s="67"/>
      <c r="P862" s="204">
        <f>O862*H862</f>
        <v>0</v>
      </c>
      <c r="Q862" s="204">
        <v>1.6E-2</v>
      </c>
      <c r="R862" s="204">
        <f>Q862*H862</f>
        <v>0.08</v>
      </c>
      <c r="S862" s="204">
        <v>0</v>
      </c>
      <c r="T862" s="205">
        <f>S862*H862</f>
        <v>0</v>
      </c>
      <c r="U862" s="37"/>
      <c r="V862" s="37"/>
      <c r="W862" s="37"/>
      <c r="X862" s="37"/>
      <c r="Y862" s="37"/>
      <c r="Z862" s="37"/>
      <c r="AA862" s="37"/>
      <c r="AB862" s="37"/>
      <c r="AC862" s="37"/>
      <c r="AD862" s="37"/>
      <c r="AE862" s="37"/>
      <c r="AR862" s="206" t="s">
        <v>619</v>
      </c>
      <c r="AT862" s="206" t="s">
        <v>633</v>
      </c>
      <c r="AU862" s="206" t="s">
        <v>91</v>
      </c>
      <c r="AY862" s="19" t="s">
        <v>262</v>
      </c>
      <c r="BE862" s="207">
        <f>IF(N862="základní",J862,0)</f>
        <v>0</v>
      </c>
      <c r="BF862" s="207">
        <f>IF(N862="snížená",J862,0)</f>
        <v>0</v>
      </c>
      <c r="BG862" s="207">
        <f>IF(N862="zákl. přenesená",J862,0)</f>
        <v>0</v>
      </c>
      <c r="BH862" s="207">
        <f>IF(N862="sníž. přenesená",J862,0)</f>
        <v>0</v>
      </c>
      <c r="BI862" s="207">
        <f>IF(N862="nulová",J862,0)</f>
        <v>0</v>
      </c>
      <c r="BJ862" s="19" t="s">
        <v>89</v>
      </c>
      <c r="BK862" s="207">
        <f>ROUND(I862*H862,2)</f>
        <v>0</v>
      </c>
      <c r="BL862" s="19" t="s">
        <v>442</v>
      </c>
      <c r="BM862" s="206" t="s">
        <v>3223</v>
      </c>
    </row>
    <row r="863" spans="1:65" s="15" customFormat="1" ht="10">
      <c r="B863" s="233"/>
      <c r="C863" s="234"/>
      <c r="D863" s="208" t="s">
        <v>272</v>
      </c>
      <c r="E863" s="235" t="s">
        <v>44</v>
      </c>
      <c r="F863" s="236" t="s">
        <v>6470</v>
      </c>
      <c r="G863" s="234"/>
      <c r="H863" s="237">
        <v>5</v>
      </c>
      <c r="I863" s="238"/>
      <c r="J863" s="234"/>
      <c r="K863" s="234"/>
      <c r="L863" s="239"/>
      <c r="M863" s="240"/>
      <c r="N863" s="241"/>
      <c r="O863" s="241"/>
      <c r="P863" s="241"/>
      <c r="Q863" s="241"/>
      <c r="R863" s="241"/>
      <c r="S863" s="241"/>
      <c r="T863" s="242"/>
      <c r="AT863" s="243" t="s">
        <v>272</v>
      </c>
      <c r="AU863" s="243" t="s">
        <v>91</v>
      </c>
      <c r="AV863" s="15" t="s">
        <v>91</v>
      </c>
      <c r="AW863" s="15" t="s">
        <v>38</v>
      </c>
      <c r="AX863" s="15" t="s">
        <v>82</v>
      </c>
      <c r="AY863" s="243" t="s">
        <v>262</v>
      </c>
    </row>
    <row r="864" spans="1:65" s="16" customFormat="1" ht="10">
      <c r="B864" s="244"/>
      <c r="C864" s="245"/>
      <c r="D864" s="208" t="s">
        <v>272</v>
      </c>
      <c r="E864" s="246" t="s">
        <v>44</v>
      </c>
      <c r="F864" s="247" t="s">
        <v>291</v>
      </c>
      <c r="G864" s="245"/>
      <c r="H864" s="248">
        <v>5</v>
      </c>
      <c r="I864" s="249"/>
      <c r="J864" s="245"/>
      <c r="K864" s="245"/>
      <c r="L864" s="250"/>
      <c r="M864" s="251"/>
      <c r="N864" s="252"/>
      <c r="O864" s="252"/>
      <c r="P864" s="252"/>
      <c r="Q864" s="252"/>
      <c r="R864" s="252"/>
      <c r="S864" s="252"/>
      <c r="T864" s="253"/>
      <c r="AT864" s="254" t="s">
        <v>272</v>
      </c>
      <c r="AU864" s="254" t="s">
        <v>91</v>
      </c>
      <c r="AV864" s="16" t="s">
        <v>104</v>
      </c>
      <c r="AW864" s="16" t="s">
        <v>38</v>
      </c>
      <c r="AX864" s="16" t="s">
        <v>89</v>
      </c>
      <c r="AY864" s="254" t="s">
        <v>262</v>
      </c>
    </row>
    <row r="865" spans="1:65" s="2" customFormat="1" ht="16.5" customHeight="1">
      <c r="A865" s="37"/>
      <c r="B865" s="38"/>
      <c r="C865" s="255" t="s">
        <v>1948</v>
      </c>
      <c r="D865" s="255" t="s">
        <v>633</v>
      </c>
      <c r="E865" s="256" t="s">
        <v>6723</v>
      </c>
      <c r="F865" s="257" t="s">
        <v>6724</v>
      </c>
      <c r="G865" s="258" t="s">
        <v>2791</v>
      </c>
      <c r="H865" s="259">
        <v>25</v>
      </c>
      <c r="I865" s="260"/>
      <c r="J865" s="261">
        <f>ROUND(I865*H865,2)</f>
        <v>0</v>
      </c>
      <c r="K865" s="257" t="s">
        <v>268</v>
      </c>
      <c r="L865" s="262"/>
      <c r="M865" s="263" t="s">
        <v>44</v>
      </c>
      <c r="N865" s="264" t="s">
        <v>53</v>
      </c>
      <c r="O865" s="67"/>
      <c r="P865" s="204">
        <f>O865*H865</f>
        <v>0</v>
      </c>
      <c r="Q865" s="204">
        <v>1.4999999999999999E-4</v>
      </c>
      <c r="R865" s="204">
        <f>Q865*H865</f>
        <v>3.7499999999999999E-3</v>
      </c>
      <c r="S865" s="204">
        <v>0</v>
      </c>
      <c r="T865" s="205">
        <f>S865*H865</f>
        <v>0</v>
      </c>
      <c r="U865" s="37"/>
      <c r="V865" s="37"/>
      <c r="W865" s="37"/>
      <c r="X865" s="37"/>
      <c r="Y865" s="37"/>
      <c r="Z865" s="37"/>
      <c r="AA865" s="37"/>
      <c r="AB865" s="37"/>
      <c r="AC865" s="37"/>
      <c r="AD865" s="37"/>
      <c r="AE865" s="37"/>
      <c r="AR865" s="206" t="s">
        <v>619</v>
      </c>
      <c r="AT865" s="206" t="s">
        <v>633</v>
      </c>
      <c r="AU865" s="206" t="s">
        <v>91</v>
      </c>
      <c r="AY865" s="19" t="s">
        <v>262</v>
      </c>
      <c r="BE865" s="207">
        <f>IF(N865="základní",J865,0)</f>
        <v>0</v>
      </c>
      <c r="BF865" s="207">
        <f>IF(N865="snížená",J865,0)</f>
        <v>0</v>
      </c>
      <c r="BG865" s="207">
        <f>IF(N865="zákl. přenesená",J865,0)</f>
        <v>0</v>
      </c>
      <c r="BH865" s="207">
        <f>IF(N865="sníž. přenesená",J865,0)</f>
        <v>0</v>
      </c>
      <c r="BI865" s="207">
        <f>IF(N865="nulová",J865,0)</f>
        <v>0</v>
      </c>
      <c r="BJ865" s="19" t="s">
        <v>89</v>
      </c>
      <c r="BK865" s="207">
        <f>ROUND(I865*H865,2)</f>
        <v>0</v>
      </c>
      <c r="BL865" s="19" t="s">
        <v>442</v>
      </c>
      <c r="BM865" s="206" t="s">
        <v>3234</v>
      </c>
    </row>
    <row r="866" spans="1:65" s="15" customFormat="1" ht="10">
      <c r="B866" s="233"/>
      <c r="C866" s="234"/>
      <c r="D866" s="208" t="s">
        <v>272</v>
      </c>
      <c r="E866" s="235" t="s">
        <v>44</v>
      </c>
      <c r="F866" s="236" t="s">
        <v>6469</v>
      </c>
      <c r="G866" s="234"/>
      <c r="H866" s="237">
        <v>20</v>
      </c>
      <c r="I866" s="238"/>
      <c r="J866" s="234"/>
      <c r="K866" s="234"/>
      <c r="L866" s="239"/>
      <c r="M866" s="240"/>
      <c r="N866" s="241"/>
      <c r="O866" s="241"/>
      <c r="P866" s="241"/>
      <c r="Q866" s="241"/>
      <c r="R866" s="241"/>
      <c r="S866" s="241"/>
      <c r="T866" s="242"/>
      <c r="AT866" s="243" t="s">
        <v>272</v>
      </c>
      <c r="AU866" s="243" t="s">
        <v>91</v>
      </c>
      <c r="AV866" s="15" t="s">
        <v>91</v>
      </c>
      <c r="AW866" s="15" t="s">
        <v>38</v>
      </c>
      <c r="AX866" s="15" t="s">
        <v>82</v>
      </c>
      <c r="AY866" s="243" t="s">
        <v>262</v>
      </c>
    </row>
    <row r="867" spans="1:65" s="15" customFormat="1" ht="10">
      <c r="B867" s="233"/>
      <c r="C867" s="234"/>
      <c r="D867" s="208" t="s">
        <v>272</v>
      </c>
      <c r="E867" s="235" t="s">
        <v>44</v>
      </c>
      <c r="F867" s="236" t="s">
        <v>6470</v>
      </c>
      <c r="G867" s="234"/>
      <c r="H867" s="237">
        <v>5</v>
      </c>
      <c r="I867" s="238"/>
      <c r="J867" s="234"/>
      <c r="K867" s="234"/>
      <c r="L867" s="239"/>
      <c r="M867" s="240"/>
      <c r="N867" s="241"/>
      <c r="O867" s="241"/>
      <c r="P867" s="241"/>
      <c r="Q867" s="241"/>
      <c r="R867" s="241"/>
      <c r="S867" s="241"/>
      <c r="T867" s="242"/>
      <c r="AT867" s="243" t="s">
        <v>272</v>
      </c>
      <c r="AU867" s="243" t="s">
        <v>91</v>
      </c>
      <c r="AV867" s="15" t="s">
        <v>91</v>
      </c>
      <c r="AW867" s="15" t="s">
        <v>38</v>
      </c>
      <c r="AX867" s="15" t="s">
        <v>82</v>
      </c>
      <c r="AY867" s="243" t="s">
        <v>262</v>
      </c>
    </row>
    <row r="868" spans="1:65" s="16" customFormat="1" ht="10">
      <c r="B868" s="244"/>
      <c r="C868" s="245"/>
      <c r="D868" s="208" t="s">
        <v>272</v>
      </c>
      <c r="E868" s="246" t="s">
        <v>44</v>
      </c>
      <c r="F868" s="247" t="s">
        <v>291</v>
      </c>
      <c r="G868" s="245"/>
      <c r="H868" s="248">
        <v>25</v>
      </c>
      <c r="I868" s="249"/>
      <c r="J868" s="245"/>
      <c r="K868" s="245"/>
      <c r="L868" s="250"/>
      <c r="M868" s="251"/>
      <c r="N868" s="252"/>
      <c r="O868" s="252"/>
      <c r="P868" s="252"/>
      <c r="Q868" s="252"/>
      <c r="R868" s="252"/>
      <c r="S868" s="252"/>
      <c r="T868" s="253"/>
      <c r="AT868" s="254" t="s">
        <v>272</v>
      </c>
      <c r="AU868" s="254" t="s">
        <v>91</v>
      </c>
      <c r="AV868" s="16" t="s">
        <v>104</v>
      </c>
      <c r="AW868" s="16" t="s">
        <v>38</v>
      </c>
      <c r="AX868" s="16" t="s">
        <v>89</v>
      </c>
      <c r="AY868" s="254" t="s">
        <v>262</v>
      </c>
    </row>
    <row r="869" spans="1:65" s="2" customFormat="1" ht="16.5" customHeight="1">
      <c r="A869" s="37"/>
      <c r="B869" s="38"/>
      <c r="C869" s="255" t="s">
        <v>1953</v>
      </c>
      <c r="D869" s="255" t="s">
        <v>633</v>
      </c>
      <c r="E869" s="256" t="s">
        <v>6725</v>
      </c>
      <c r="F869" s="257" t="s">
        <v>6726</v>
      </c>
      <c r="G869" s="258" t="s">
        <v>2791</v>
      </c>
      <c r="H869" s="259">
        <v>25</v>
      </c>
      <c r="I869" s="260"/>
      <c r="J869" s="261">
        <f>ROUND(I869*H869,2)</f>
        <v>0</v>
      </c>
      <c r="K869" s="257" t="s">
        <v>268</v>
      </c>
      <c r="L869" s="262"/>
      <c r="M869" s="263" t="s">
        <v>44</v>
      </c>
      <c r="N869" s="264" t="s">
        <v>53</v>
      </c>
      <c r="O869" s="67"/>
      <c r="P869" s="204">
        <f>O869*H869</f>
        <v>0</v>
      </c>
      <c r="Q869" s="204">
        <v>8.0000000000000004E-4</v>
      </c>
      <c r="R869" s="204">
        <f>Q869*H869</f>
        <v>0.02</v>
      </c>
      <c r="S869" s="204">
        <v>0</v>
      </c>
      <c r="T869" s="205">
        <f>S869*H869</f>
        <v>0</v>
      </c>
      <c r="U869" s="37"/>
      <c r="V869" s="37"/>
      <c r="W869" s="37"/>
      <c r="X869" s="37"/>
      <c r="Y869" s="37"/>
      <c r="Z869" s="37"/>
      <c r="AA869" s="37"/>
      <c r="AB869" s="37"/>
      <c r="AC869" s="37"/>
      <c r="AD869" s="37"/>
      <c r="AE869" s="37"/>
      <c r="AR869" s="206" t="s">
        <v>619</v>
      </c>
      <c r="AT869" s="206" t="s">
        <v>633</v>
      </c>
      <c r="AU869" s="206" t="s">
        <v>91</v>
      </c>
      <c r="AY869" s="19" t="s">
        <v>262</v>
      </c>
      <c r="BE869" s="207">
        <f>IF(N869="základní",J869,0)</f>
        <v>0</v>
      </c>
      <c r="BF869" s="207">
        <f>IF(N869="snížená",J869,0)</f>
        <v>0</v>
      </c>
      <c r="BG869" s="207">
        <f>IF(N869="zákl. přenesená",J869,0)</f>
        <v>0</v>
      </c>
      <c r="BH869" s="207">
        <f>IF(N869="sníž. přenesená",J869,0)</f>
        <v>0</v>
      </c>
      <c r="BI869" s="207">
        <f>IF(N869="nulová",J869,0)</f>
        <v>0</v>
      </c>
      <c r="BJ869" s="19" t="s">
        <v>89</v>
      </c>
      <c r="BK869" s="207">
        <f>ROUND(I869*H869,2)</f>
        <v>0</v>
      </c>
      <c r="BL869" s="19" t="s">
        <v>442</v>
      </c>
      <c r="BM869" s="206" t="s">
        <v>3245</v>
      </c>
    </row>
    <row r="870" spans="1:65" s="15" customFormat="1" ht="10">
      <c r="B870" s="233"/>
      <c r="C870" s="234"/>
      <c r="D870" s="208" t="s">
        <v>272</v>
      </c>
      <c r="E870" s="235" t="s">
        <v>44</v>
      </c>
      <c r="F870" s="236" t="s">
        <v>6469</v>
      </c>
      <c r="G870" s="234"/>
      <c r="H870" s="237">
        <v>20</v>
      </c>
      <c r="I870" s="238"/>
      <c r="J870" s="234"/>
      <c r="K870" s="234"/>
      <c r="L870" s="239"/>
      <c r="M870" s="240"/>
      <c r="N870" s="241"/>
      <c r="O870" s="241"/>
      <c r="P870" s="241"/>
      <c r="Q870" s="241"/>
      <c r="R870" s="241"/>
      <c r="S870" s="241"/>
      <c r="T870" s="242"/>
      <c r="AT870" s="243" t="s">
        <v>272</v>
      </c>
      <c r="AU870" s="243" t="s">
        <v>91</v>
      </c>
      <c r="AV870" s="15" t="s">
        <v>91</v>
      </c>
      <c r="AW870" s="15" t="s">
        <v>38</v>
      </c>
      <c r="AX870" s="15" t="s">
        <v>82</v>
      </c>
      <c r="AY870" s="243" t="s">
        <v>262</v>
      </c>
    </row>
    <row r="871" spans="1:65" s="15" customFormat="1" ht="10">
      <c r="B871" s="233"/>
      <c r="C871" s="234"/>
      <c r="D871" s="208" t="s">
        <v>272</v>
      </c>
      <c r="E871" s="235" t="s">
        <v>44</v>
      </c>
      <c r="F871" s="236" t="s">
        <v>6470</v>
      </c>
      <c r="G871" s="234"/>
      <c r="H871" s="237">
        <v>5</v>
      </c>
      <c r="I871" s="238"/>
      <c r="J871" s="234"/>
      <c r="K871" s="234"/>
      <c r="L871" s="239"/>
      <c r="M871" s="240"/>
      <c r="N871" s="241"/>
      <c r="O871" s="241"/>
      <c r="P871" s="241"/>
      <c r="Q871" s="241"/>
      <c r="R871" s="241"/>
      <c r="S871" s="241"/>
      <c r="T871" s="242"/>
      <c r="AT871" s="243" t="s">
        <v>272</v>
      </c>
      <c r="AU871" s="243" t="s">
        <v>91</v>
      </c>
      <c r="AV871" s="15" t="s">
        <v>91</v>
      </c>
      <c r="AW871" s="15" t="s">
        <v>38</v>
      </c>
      <c r="AX871" s="15" t="s">
        <v>82</v>
      </c>
      <c r="AY871" s="243" t="s">
        <v>262</v>
      </c>
    </row>
    <row r="872" spans="1:65" s="16" customFormat="1" ht="10">
      <c r="B872" s="244"/>
      <c r="C872" s="245"/>
      <c r="D872" s="208" t="s">
        <v>272</v>
      </c>
      <c r="E872" s="246" t="s">
        <v>44</v>
      </c>
      <c r="F872" s="247" t="s">
        <v>291</v>
      </c>
      <c r="G872" s="245"/>
      <c r="H872" s="248">
        <v>25</v>
      </c>
      <c r="I872" s="249"/>
      <c r="J872" s="245"/>
      <c r="K872" s="245"/>
      <c r="L872" s="250"/>
      <c r="M872" s="251"/>
      <c r="N872" s="252"/>
      <c r="O872" s="252"/>
      <c r="P872" s="252"/>
      <c r="Q872" s="252"/>
      <c r="R872" s="252"/>
      <c r="S872" s="252"/>
      <c r="T872" s="253"/>
      <c r="AT872" s="254" t="s">
        <v>272</v>
      </c>
      <c r="AU872" s="254" t="s">
        <v>91</v>
      </c>
      <c r="AV872" s="16" t="s">
        <v>104</v>
      </c>
      <c r="AW872" s="16" t="s">
        <v>38</v>
      </c>
      <c r="AX872" s="16" t="s">
        <v>89</v>
      </c>
      <c r="AY872" s="254" t="s">
        <v>262</v>
      </c>
    </row>
    <row r="873" spans="1:65" s="2" customFormat="1" ht="16.5" customHeight="1">
      <c r="A873" s="37"/>
      <c r="B873" s="38"/>
      <c r="C873" s="255" t="s">
        <v>1958</v>
      </c>
      <c r="D873" s="255" t="s">
        <v>633</v>
      </c>
      <c r="E873" s="256" t="s">
        <v>6711</v>
      </c>
      <c r="F873" s="257" t="s">
        <v>6712</v>
      </c>
      <c r="G873" s="258" t="s">
        <v>518</v>
      </c>
      <c r="H873" s="259">
        <v>10</v>
      </c>
      <c r="I873" s="260"/>
      <c r="J873" s="261">
        <f>ROUND(I873*H873,2)</f>
        <v>0</v>
      </c>
      <c r="K873" s="257" t="s">
        <v>268</v>
      </c>
      <c r="L873" s="262"/>
      <c r="M873" s="263" t="s">
        <v>44</v>
      </c>
      <c r="N873" s="264" t="s">
        <v>53</v>
      </c>
      <c r="O873" s="67"/>
      <c r="P873" s="204">
        <f>O873*H873</f>
        <v>0</v>
      </c>
      <c r="Q873" s="204">
        <v>1.17E-2</v>
      </c>
      <c r="R873" s="204">
        <f>Q873*H873</f>
        <v>0.11700000000000001</v>
      </c>
      <c r="S873" s="204">
        <v>0</v>
      </c>
      <c r="T873" s="205">
        <f>S873*H873</f>
        <v>0</v>
      </c>
      <c r="U873" s="37"/>
      <c r="V873" s="37"/>
      <c r="W873" s="37"/>
      <c r="X873" s="37"/>
      <c r="Y873" s="37"/>
      <c r="Z873" s="37"/>
      <c r="AA873" s="37"/>
      <c r="AB873" s="37"/>
      <c r="AC873" s="37"/>
      <c r="AD873" s="37"/>
      <c r="AE873" s="37"/>
      <c r="AR873" s="206" t="s">
        <v>619</v>
      </c>
      <c r="AT873" s="206" t="s">
        <v>633</v>
      </c>
      <c r="AU873" s="206" t="s">
        <v>91</v>
      </c>
      <c r="AY873" s="19" t="s">
        <v>262</v>
      </c>
      <c r="BE873" s="207">
        <f>IF(N873="základní",J873,0)</f>
        <v>0</v>
      </c>
      <c r="BF873" s="207">
        <f>IF(N873="snížená",J873,0)</f>
        <v>0</v>
      </c>
      <c r="BG873" s="207">
        <f>IF(N873="zákl. přenesená",J873,0)</f>
        <v>0</v>
      </c>
      <c r="BH873" s="207">
        <f>IF(N873="sníž. přenesená",J873,0)</f>
        <v>0</v>
      </c>
      <c r="BI873" s="207">
        <f>IF(N873="nulová",J873,0)</f>
        <v>0</v>
      </c>
      <c r="BJ873" s="19" t="s">
        <v>89</v>
      </c>
      <c r="BK873" s="207">
        <f>ROUND(I873*H873,2)</f>
        <v>0</v>
      </c>
      <c r="BL873" s="19" t="s">
        <v>442</v>
      </c>
      <c r="BM873" s="206" t="s">
        <v>3256</v>
      </c>
    </row>
    <row r="874" spans="1:65" s="15" customFormat="1" ht="10">
      <c r="B874" s="233"/>
      <c r="C874" s="234"/>
      <c r="D874" s="208" t="s">
        <v>272</v>
      </c>
      <c r="E874" s="235" t="s">
        <v>44</v>
      </c>
      <c r="F874" s="236" t="s">
        <v>6727</v>
      </c>
      <c r="G874" s="234"/>
      <c r="H874" s="237">
        <v>10</v>
      </c>
      <c r="I874" s="238"/>
      <c r="J874" s="234"/>
      <c r="K874" s="234"/>
      <c r="L874" s="239"/>
      <c r="M874" s="240"/>
      <c r="N874" s="241"/>
      <c r="O874" s="241"/>
      <c r="P874" s="241"/>
      <c r="Q874" s="241"/>
      <c r="R874" s="241"/>
      <c r="S874" s="241"/>
      <c r="T874" s="242"/>
      <c r="AT874" s="243" t="s">
        <v>272</v>
      </c>
      <c r="AU874" s="243" t="s">
        <v>91</v>
      </c>
      <c r="AV874" s="15" t="s">
        <v>91</v>
      </c>
      <c r="AW874" s="15" t="s">
        <v>38</v>
      </c>
      <c r="AX874" s="15" t="s">
        <v>82</v>
      </c>
      <c r="AY874" s="243" t="s">
        <v>262</v>
      </c>
    </row>
    <row r="875" spans="1:65" s="16" customFormat="1" ht="10">
      <c r="B875" s="244"/>
      <c r="C875" s="245"/>
      <c r="D875" s="208" t="s">
        <v>272</v>
      </c>
      <c r="E875" s="246" t="s">
        <v>44</v>
      </c>
      <c r="F875" s="247" t="s">
        <v>291</v>
      </c>
      <c r="G875" s="245"/>
      <c r="H875" s="248">
        <v>10</v>
      </c>
      <c r="I875" s="249"/>
      <c r="J875" s="245"/>
      <c r="K875" s="245"/>
      <c r="L875" s="250"/>
      <c r="M875" s="251"/>
      <c r="N875" s="252"/>
      <c r="O875" s="252"/>
      <c r="P875" s="252"/>
      <c r="Q875" s="252"/>
      <c r="R875" s="252"/>
      <c r="S875" s="252"/>
      <c r="T875" s="253"/>
      <c r="AT875" s="254" t="s">
        <v>272</v>
      </c>
      <c r="AU875" s="254" t="s">
        <v>91</v>
      </c>
      <c r="AV875" s="16" t="s">
        <v>104</v>
      </c>
      <c r="AW875" s="16" t="s">
        <v>38</v>
      </c>
      <c r="AX875" s="16" t="s">
        <v>89</v>
      </c>
      <c r="AY875" s="254" t="s">
        <v>262</v>
      </c>
    </row>
    <row r="876" spans="1:65" s="2" customFormat="1" ht="21.75" customHeight="1">
      <c r="A876" s="37"/>
      <c r="B876" s="38"/>
      <c r="C876" s="195" t="s">
        <v>1965</v>
      </c>
      <c r="D876" s="195" t="s">
        <v>264</v>
      </c>
      <c r="E876" s="196" t="s">
        <v>6728</v>
      </c>
      <c r="F876" s="197" t="s">
        <v>6729</v>
      </c>
      <c r="G876" s="198" t="s">
        <v>406</v>
      </c>
      <c r="H876" s="199">
        <v>0.95199999999999996</v>
      </c>
      <c r="I876" s="200"/>
      <c r="J876" s="201">
        <f>ROUND(I876*H876,2)</f>
        <v>0</v>
      </c>
      <c r="K876" s="197" t="s">
        <v>268</v>
      </c>
      <c r="L876" s="42"/>
      <c r="M876" s="202" t="s">
        <v>44</v>
      </c>
      <c r="N876" s="203" t="s">
        <v>53</v>
      </c>
      <c r="O876" s="67"/>
      <c r="P876" s="204">
        <f>O876*H876</f>
        <v>0</v>
      </c>
      <c r="Q876" s="204">
        <v>0</v>
      </c>
      <c r="R876" s="204">
        <f>Q876*H876</f>
        <v>0</v>
      </c>
      <c r="S876" s="204">
        <v>0</v>
      </c>
      <c r="T876" s="205">
        <f>S876*H876</f>
        <v>0</v>
      </c>
      <c r="U876" s="37"/>
      <c r="V876" s="37"/>
      <c r="W876" s="37"/>
      <c r="X876" s="37"/>
      <c r="Y876" s="37"/>
      <c r="Z876" s="37"/>
      <c r="AA876" s="37"/>
      <c r="AB876" s="37"/>
      <c r="AC876" s="37"/>
      <c r="AD876" s="37"/>
      <c r="AE876" s="37"/>
      <c r="AR876" s="206" t="s">
        <v>442</v>
      </c>
      <c r="AT876" s="206" t="s">
        <v>264</v>
      </c>
      <c r="AU876" s="206" t="s">
        <v>91</v>
      </c>
      <c r="AY876" s="19" t="s">
        <v>262</v>
      </c>
      <c r="BE876" s="207">
        <f>IF(N876="základní",J876,0)</f>
        <v>0</v>
      </c>
      <c r="BF876" s="207">
        <f>IF(N876="snížená",J876,0)</f>
        <v>0</v>
      </c>
      <c r="BG876" s="207">
        <f>IF(N876="zákl. přenesená",J876,0)</f>
        <v>0</v>
      </c>
      <c r="BH876" s="207">
        <f>IF(N876="sníž. přenesená",J876,0)</f>
        <v>0</v>
      </c>
      <c r="BI876" s="207">
        <f>IF(N876="nulová",J876,0)</f>
        <v>0</v>
      </c>
      <c r="BJ876" s="19" t="s">
        <v>89</v>
      </c>
      <c r="BK876" s="207">
        <f>ROUND(I876*H876,2)</f>
        <v>0</v>
      </c>
      <c r="BL876" s="19" t="s">
        <v>442</v>
      </c>
      <c r="BM876" s="206" t="s">
        <v>3270</v>
      </c>
    </row>
    <row r="877" spans="1:65" s="2" customFormat="1" ht="72">
      <c r="A877" s="37"/>
      <c r="B877" s="38"/>
      <c r="C877" s="39"/>
      <c r="D877" s="208" t="s">
        <v>270</v>
      </c>
      <c r="E877" s="39"/>
      <c r="F877" s="209" t="s">
        <v>2797</v>
      </c>
      <c r="G877" s="39"/>
      <c r="H877" s="39"/>
      <c r="I877" s="118"/>
      <c r="J877" s="39"/>
      <c r="K877" s="39"/>
      <c r="L877" s="42"/>
      <c r="M877" s="210"/>
      <c r="N877" s="211"/>
      <c r="O877" s="67"/>
      <c r="P877" s="67"/>
      <c r="Q877" s="67"/>
      <c r="R877" s="67"/>
      <c r="S877" s="67"/>
      <c r="T877" s="68"/>
      <c r="U877" s="37"/>
      <c r="V877" s="37"/>
      <c r="W877" s="37"/>
      <c r="X877" s="37"/>
      <c r="Y877" s="37"/>
      <c r="Z877" s="37"/>
      <c r="AA877" s="37"/>
      <c r="AB877" s="37"/>
      <c r="AC877" s="37"/>
      <c r="AD877" s="37"/>
      <c r="AE877" s="37"/>
      <c r="AT877" s="19" t="s">
        <v>270</v>
      </c>
      <c r="AU877" s="19" t="s">
        <v>91</v>
      </c>
    </row>
    <row r="878" spans="1:65" s="12" customFormat="1" ht="22.75" customHeight="1">
      <c r="B878" s="179"/>
      <c r="C878" s="180"/>
      <c r="D878" s="181" t="s">
        <v>81</v>
      </c>
      <c r="E878" s="193" t="s">
        <v>6730</v>
      </c>
      <c r="F878" s="193" t="s">
        <v>6731</v>
      </c>
      <c r="G878" s="180"/>
      <c r="H878" s="180"/>
      <c r="I878" s="183"/>
      <c r="J878" s="194">
        <f>BK878</f>
        <v>0</v>
      </c>
      <c r="K878" s="180"/>
      <c r="L878" s="185"/>
      <c r="M878" s="186"/>
      <c r="N878" s="187"/>
      <c r="O878" s="187"/>
      <c r="P878" s="188">
        <f>SUM(P879:P901)</f>
        <v>0</v>
      </c>
      <c r="Q878" s="187"/>
      <c r="R878" s="188">
        <f>SUM(R879:R901)</f>
        <v>3.3009999999999998E-2</v>
      </c>
      <c r="S878" s="187"/>
      <c r="T878" s="189">
        <f>SUM(T879:T901)</f>
        <v>0</v>
      </c>
      <c r="AR878" s="190" t="s">
        <v>91</v>
      </c>
      <c r="AT878" s="191" t="s">
        <v>81</v>
      </c>
      <c r="AU878" s="191" t="s">
        <v>89</v>
      </c>
      <c r="AY878" s="190" t="s">
        <v>262</v>
      </c>
      <c r="BK878" s="192">
        <f>SUM(BK879:BK901)</f>
        <v>0</v>
      </c>
    </row>
    <row r="879" spans="1:65" s="2" customFormat="1" ht="16.5" customHeight="1">
      <c r="A879" s="37"/>
      <c r="B879" s="38"/>
      <c r="C879" s="195" t="s">
        <v>1970</v>
      </c>
      <c r="D879" s="195" t="s">
        <v>264</v>
      </c>
      <c r="E879" s="196" t="s">
        <v>6732</v>
      </c>
      <c r="F879" s="197" t="s">
        <v>6733</v>
      </c>
      <c r="G879" s="198" t="s">
        <v>518</v>
      </c>
      <c r="H879" s="199">
        <v>10</v>
      </c>
      <c r="I879" s="200"/>
      <c r="J879" s="201">
        <f>ROUND(I879*H879,2)</f>
        <v>0</v>
      </c>
      <c r="K879" s="197" t="s">
        <v>268</v>
      </c>
      <c r="L879" s="42"/>
      <c r="M879" s="202" t="s">
        <v>44</v>
      </c>
      <c r="N879" s="203" t="s">
        <v>53</v>
      </c>
      <c r="O879" s="67"/>
      <c r="P879" s="204">
        <f>O879*H879</f>
        <v>0</v>
      </c>
      <c r="Q879" s="204">
        <v>2.5000000000000001E-4</v>
      </c>
      <c r="R879" s="204">
        <f>Q879*H879</f>
        <v>2.5000000000000001E-3</v>
      </c>
      <c r="S879" s="204">
        <v>0</v>
      </c>
      <c r="T879" s="205">
        <f>S879*H879</f>
        <v>0</v>
      </c>
      <c r="U879" s="37"/>
      <c r="V879" s="37"/>
      <c r="W879" s="37"/>
      <c r="X879" s="37"/>
      <c r="Y879" s="37"/>
      <c r="Z879" s="37"/>
      <c r="AA879" s="37"/>
      <c r="AB879" s="37"/>
      <c r="AC879" s="37"/>
      <c r="AD879" s="37"/>
      <c r="AE879" s="37"/>
      <c r="AR879" s="206" t="s">
        <v>442</v>
      </c>
      <c r="AT879" s="206" t="s">
        <v>264</v>
      </c>
      <c r="AU879" s="206" t="s">
        <v>91</v>
      </c>
      <c r="AY879" s="19" t="s">
        <v>262</v>
      </c>
      <c r="BE879" s="207">
        <f>IF(N879="základní",J879,0)</f>
        <v>0</v>
      </c>
      <c r="BF879" s="207">
        <f>IF(N879="snížená",J879,0)</f>
        <v>0</v>
      </c>
      <c r="BG879" s="207">
        <f>IF(N879="zákl. přenesená",J879,0)</f>
        <v>0</v>
      </c>
      <c r="BH879" s="207">
        <f>IF(N879="sníž. přenesená",J879,0)</f>
        <v>0</v>
      </c>
      <c r="BI879" s="207">
        <f>IF(N879="nulová",J879,0)</f>
        <v>0</v>
      </c>
      <c r="BJ879" s="19" t="s">
        <v>89</v>
      </c>
      <c r="BK879" s="207">
        <f>ROUND(I879*H879,2)</f>
        <v>0</v>
      </c>
      <c r="BL879" s="19" t="s">
        <v>442</v>
      </c>
      <c r="BM879" s="206" t="s">
        <v>3279</v>
      </c>
    </row>
    <row r="880" spans="1:65" s="15" customFormat="1" ht="10">
      <c r="B880" s="233"/>
      <c r="C880" s="234"/>
      <c r="D880" s="208" t="s">
        <v>272</v>
      </c>
      <c r="E880" s="235" t="s">
        <v>44</v>
      </c>
      <c r="F880" s="236" t="s">
        <v>6734</v>
      </c>
      <c r="G880" s="234"/>
      <c r="H880" s="237">
        <v>4</v>
      </c>
      <c r="I880" s="238"/>
      <c r="J880" s="234"/>
      <c r="K880" s="234"/>
      <c r="L880" s="239"/>
      <c r="M880" s="240"/>
      <c r="N880" s="241"/>
      <c r="O880" s="241"/>
      <c r="P880" s="241"/>
      <c r="Q880" s="241"/>
      <c r="R880" s="241"/>
      <c r="S880" s="241"/>
      <c r="T880" s="242"/>
      <c r="AT880" s="243" t="s">
        <v>272</v>
      </c>
      <c r="AU880" s="243" t="s">
        <v>91</v>
      </c>
      <c r="AV880" s="15" t="s">
        <v>91</v>
      </c>
      <c r="AW880" s="15" t="s">
        <v>38</v>
      </c>
      <c r="AX880" s="15" t="s">
        <v>82</v>
      </c>
      <c r="AY880" s="243" t="s">
        <v>262</v>
      </c>
    </row>
    <row r="881" spans="1:65" s="15" customFormat="1" ht="10">
      <c r="B881" s="233"/>
      <c r="C881" s="234"/>
      <c r="D881" s="208" t="s">
        <v>272</v>
      </c>
      <c r="E881" s="235" t="s">
        <v>44</v>
      </c>
      <c r="F881" s="236" t="s">
        <v>6286</v>
      </c>
      <c r="G881" s="234"/>
      <c r="H881" s="237">
        <v>1</v>
      </c>
      <c r="I881" s="238"/>
      <c r="J881" s="234"/>
      <c r="K881" s="234"/>
      <c r="L881" s="239"/>
      <c r="M881" s="240"/>
      <c r="N881" s="241"/>
      <c r="O881" s="241"/>
      <c r="P881" s="241"/>
      <c r="Q881" s="241"/>
      <c r="R881" s="241"/>
      <c r="S881" s="241"/>
      <c r="T881" s="242"/>
      <c r="AT881" s="243" t="s">
        <v>272</v>
      </c>
      <c r="AU881" s="243" t="s">
        <v>91</v>
      </c>
      <c r="AV881" s="15" t="s">
        <v>91</v>
      </c>
      <c r="AW881" s="15" t="s">
        <v>38</v>
      </c>
      <c r="AX881" s="15" t="s">
        <v>82</v>
      </c>
      <c r="AY881" s="243" t="s">
        <v>262</v>
      </c>
    </row>
    <row r="882" spans="1:65" s="15" customFormat="1" ht="10">
      <c r="B882" s="233"/>
      <c r="C882" s="234"/>
      <c r="D882" s="208" t="s">
        <v>272</v>
      </c>
      <c r="E882" s="235" t="s">
        <v>44</v>
      </c>
      <c r="F882" s="236" t="s">
        <v>6735</v>
      </c>
      <c r="G882" s="234"/>
      <c r="H882" s="237">
        <v>1</v>
      </c>
      <c r="I882" s="238"/>
      <c r="J882" s="234"/>
      <c r="K882" s="234"/>
      <c r="L882" s="239"/>
      <c r="M882" s="240"/>
      <c r="N882" s="241"/>
      <c r="O882" s="241"/>
      <c r="P882" s="241"/>
      <c r="Q882" s="241"/>
      <c r="R882" s="241"/>
      <c r="S882" s="241"/>
      <c r="T882" s="242"/>
      <c r="AT882" s="243" t="s">
        <v>272</v>
      </c>
      <c r="AU882" s="243" t="s">
        <v>91</v>
      </c>
      <c r="AV882" s="15" t="s">
        <v>91</v>
      </c>
      <c r="AW882" s="15" t="s">
        <v>38</v>
      </c>
      <c r="AX882" s="15" t="s">
        <v>82</v>
      </c>
      <c r="AY882" s="243" t="s">
        <v>262</v>
      </c>
    </row>
    <row r="883" spans="1:65" s="15" customFormat="1" ht="10">
      <c r="B883" s="233"/>
      <c r="C883" s="234"/>
      <c r="D883" s="208" t="s">
        <v>272</v>
      </c>
      <c r="E883" s="235" t="s">
        <v>44</v>
      </c>
      <c r="F883" s="236" t="s">
        <v>6736</v>
      </c>
      <c r="G883" s="234"/>
      <c r="H883" s="237">
        <v>4</v>
      </c>
      <c r="I883" s="238"/>
      <c r="J883" s="234"/>
      <c r="K883" s="234"/>
      <c r="L883" s="239"/>
      <c r="M883" s="240"/>
      <c r="N883" s="241"/>
      <c r="O883" s="241"/>
      <c r="P883" s="241"/>
      <c r="Q883" s="241"/>
      <c r="R883" s="241"/>
      <c r="S883" s="241"/>
      <c r="T883" s="242"/>
      <c r="AT883" s="243" t="s">
        <v>272</v>
      </c>
      <c r="AU883" s="243" t="s">
        <v>91</v>
      </c>
      <c r="AV883" s="15" t="s">
        <v>91</v>
      </c>
      <c r="AW883" s="15" t="s">
        <v>38</v>
      </c>
      <c r="AX883" s="15" t="s">
        <v>82</v>
      </c>
      <c r="AY883" s="243" t="s">
        <v>262</v>
      </c>
    </row>
    <row r="884" spans="1:65" s="16" customFormat="1" ht="10">
      <c r="B884" s="244"/>
      <c r="C884" s="245"/>
      <c r="D884" s="208" t="s">
        <v>272</v>
      </c>
      <c r="E884" s="246" t="s">
        <v>44</v>
      </c>
      <c r="F884" s="247" t="s">
        <v>291</v>
      </c>
      <c r="G884" s="245"/>
      <c r="H884" s="248">
        <v>10</v>
      </c>
      <c r="I884" s="249"/>
      <c r="J884" s="245"/>
      <c r="K884" s="245"/>
      <c r="L884" s="250"/>
      <c r="M884" s="251"/>
      <c r="N884" s="252"/>
      <c r="O884" s="252"/>
      <c r="P884" s="252"/>
      <c r="Q884" s="252"/>
      <c r="R884" s="252"/>
      <c r="S884" s="252"/>
      <c r="T884" s="253"/>
      <c r="AT884" s="254" t="s">
        <v>272</v>
      </c>
      <c r="AU884" s="254" t="s">
        <v>91</v>
      </c>
      <c r="AV884" s="16" t="s">
        <v>104</v>
      </c>
      <c r="AW884" s="16" t="s">
        <v>38</v>
      </c>
      <c r="AX884" s="16" t="s">
        <v>89</v>
      </c>
      <c r="AY884" s="254" t="s">
        <v>262</v>
      </c>
    </row>
    <row r="885" spans="1:65" s="2" customFormat="1" ht="16.5" customHeight="1">
      <c r="A885" s="37"/>
      <c r="B885" s="38"/>
      <c r="C885" s="195" t="s">
        <v>1977</v>
      </c>
      <c r="D885" s="195" t="s">
        <v>264</v>
      </c>
      <c r="E885" s="196" t="s">
        <v>6737</v>
      </c>
      <c r="F885" s="197" t="s">
        <v>6738</v>
      </c>
      <c r="G885" s="198" t="s">
        <v>518</v>
      </c>
      <c r="H885" s="199">
        <v>9</v>
      </c>
      <c r="I885" s="200"/>
      <c r="J885" s="201">
        <f>ROUND(I885*H885,2)</f>
        <v>0</v>
      </c>
      <c r="K885" s="197" t="s">
        <v>268</v>
      </c>
      <c r="L885" s="42"/>
      <c r="M885" s="202" t="s">
        <v>44</v>
      </c>
      <c r="N885" s="203" t="s">
        <v>53</v>
      </c>
      <c r="O885" s="67"/>
      <c r="P885" s="204">
        <f>O885*H885</f>
        <v>0</v>
      </c>
      <c r="Q885" s="204">
        <v>2.5000000000000001E-4</v>
      </c>
      <c r="R885" s="204">
        <f>Q885*H885</f>
        <v>2.2500000000000003E-3</v>
      </c>
      <c r="S885" s="204">
        <v>0</v>
      </c>
      <c r="T885" s="205">
        <f>S885*H885</f>
        <v>0</v>
      </c>
      <c r="U885" s="37"/>
      <c r="V885" s="37"/>
      <c r="W885" s="37"/>
      <c r="X885" s="37"/>
      <c r="Y885" s="37"/>
      <c r="Z885" s="37"/>
      <c r="AA885" s="37"/>
      <c r="AB885" s="37"/>
      <c r="AC885" s="37"/>
      <c r="AD885" s="37"/>
      <c r="AE885" s="37"/>
      <c r="AR885" s="206" t="s">
        <v>442</v>
      </c>
      <c r="AT885" s="206" t="s">
        <v>264</v>
      </c>
      <c r="AU885" s="206" t="s">
        <v>91</v>
      </c>
      <c r="AY885" s="19" t="s">
        <v>262</v>
      </c>
      <c r="BE885" s="207">
        <f>IF(N885="základní",J885,0)</f>
        <v>0</v>
      </c>
      <c r="BF885" s="207">
        <f>IF(N885="snížená",J885,0)</f>
        <v>0</v>
      </c>
      <c r="BG885" s="207">
        <f>IF(N885="zákl. přenesená",J885,0)</f>
        <v>0</v>
      </c>
      <c r="BH885" s="207">
        <f>IF(N885="sníž. přenesená",J885,0)</f>
        <v>0</v>
      </c>
      <c r="BI885" s="207">
        <f>IF(N885="nulová",J885,0)</f>
        <v>0</v>
      </c>
      <c r="BJ885" s="19" t="s">
        <v>89</v>
      </c>
      <c r="BK885" s="207">
        <f>ROUND(I885*H885,2)</f>
        <v>0</v>
      </c>
      <c r="BL885" s="19" t="s">
        <v>442</v>
      </c>
      <c r="BM885" s="206" t="s">
        <v>3296</v>
      </c>
    </row>
    <row r="886" spans="1:65" s="15" customFormat="1" ht="10">
      <c r="B886" s="233"/>
      <c r="C886" s="234"/>
      <c r="D886" s="208" t="s">
        <v>272</v>
      </c>
      <c r="E886" s="235" t="s">
        <v>44</v>
      </c>
      <c r="F886" s="236" t="s">
        <v>6739</v>
      </c>
      <c r="G886" s="234"/>
      <c r="H886" s="237">
        <v>1</v>
      </c>
      <c r="I886" s="238"/>
      <c r="J886" s="234"/>
      <c r="K886" s="234"/>
      <c r="L886" s="239"/>
      <c r="M886" s="240"/>
      <c r="N886" s="241"/>
      <c r="O886" s="241"/>
      <c r="P886" s="241"/>
      <c r="Q886" s="241"/>
      <c r="R886" s="241"/>
      <c r="S886" s="241"/>
      <c r="T886" s="242"/>
      <c r="AT886" s="243" t="s">
        <v>272</v>
      </c>
      <c r="AU886" s="243" t="s">
        <v>91</v>
      </c>
      <c r="AV886" s="15" t="s">
        <v>91</v>
      </c>
      <c r="AW886" s="15" t="s">
        <v>38</v>
      </c>
      <c r="AX886" s="15" t="s">
        <v>82</v>
      </c>
      <c r="AY886" s="243" t="s">
        <v>262</v>
      </c>
    </row>
    <row r="887" spans="1:65" s="15" customFormat="1" ht="10">
      <c r="B887" s="233"/>
      <c r="C887" s="234"/>
      <c r="D887" s="208" t="s">
        <v>272</v>
      </c>
      <c r="E887" s="235" t="s">
        <v>44</v>
      </c>
      <c r="F887" s="236" t="s">
        <v>6740</v>
      </c>
      <c r="G887" s="234"/>
      <c r="H887" s="237">
        <v>5</v>
      </c>
      <c r="I887" s="238"/>
      <c r="J887" s="234"/>
      <c r="K887" s="234"/>
      <c r="L887" s="239"/>
      <c r="M887" s="240"/>
      <c r="N887" s="241"/>
      <c r="O887" s="241"/>
      <c r="P887" s="241"/>
      <c r="Q887" s="241"/>
      <c r="R887" s="241"/>
      <c r="S887" s="241"/>
      <c r="T887" s="242"/>
      <c r="AT887" s="243" t="s">
        <v>272</v>
      </c>
      <c r="AU887" s="243" t="s">
        <v>91</v>
      </c>
      <c r="AV887" s="15" t="s">
        <v>91</v>
      </c>
      <c r="AW887" s="15" t="s">
        <v>38</v>
      </c>
      <c r="AX887" s="15" t="s">
        <v>82</v>
      </c>
      <c r="AY887" s="243" t="s">
        <v>262</v>
      </c>
    </row>
    <row r="888" spans="1:65" s="15" customFormat="1" ht="10">
      <c r="B888" s="233"/>
      <c r="C888" s="234"/>
      <c r="D888" s="208" t="s">
        <v>272</v>
      </c>
      <c r="E888" s="235" t="s">
        <v>44</v>
      </c>
      <c r="F888" s="236" t="s">
        <v>6741</v>
      </c>
      <c r="G888" s="234"/>
      <c r="H888" s="237">
        <v>3</v>
      </c>
      <c r="I888" s="238"/>
      <c r="J888" s="234"/>
      <c r="K888" s="234"/>
      <c r="L888" s="239"/>
      <c r="M888" s="240"/>
      <c r="N888" s="241"/>
      <c r="O888" s="241"/>
      <c r="P888" s="241"/>
      <c r="Q888" s="241"/>
      <c r="R888" s="241"/>
      <c r="S888" s="241"/>
      <c r="T888" s="242"/>
      <c r="AT888" s="243" t="s">
        <v>272</v>
      </c>
      <c r="AU888" s="243" t="s">
        <v>91</v>
      </c>
      <c r="AV888" s="15" t="s">
        <v>91</v>
      </c>
      <c r="AW888" s="15" t="s">
        <v>38</v>
      </c>
      <c r="AX888" s="15" t="s">
        <v>82</v>
      </c>
      <c r="AY888" s="243" t="s">
        <v>262</v>
      </c>
    </row>
    <row r="889" spans="1:65" s="16" customFormat="1" ht="10">
      <c r="B889" s="244"/>
      <c r="C889" s="245"/>
      <c r="D889" s="208" t="s">
        <v>272</v>
      </c>
      <c r="E889" s="246" t="s">
        <v>44</v>
      </c>
      <c r="F889" s="247" t="s">
        <v>291</v>
      </c>
      <c r="G889" s="245"/>
      <c r="H889" s="248">
        <v>9</v>
      </c>
      <c r="I889" s="249"/>
      <c r="J889" s="245"/>
      <c r="K889" s="245"/>
      <c r="L889" s="250"/>
      <c r="M889" s="251"/>
      <c r="N889" s="252"/>
      <c r="O889" s="252"/>
      <c r="P889" s="252"/>
      <c r="Q889" s="252"/>
      <c r="R889" s="252"/>
      <c r="S889" s="252"/>
      <c r="T889" s="253"/>
      <c r="AT889" s="254" t="s">
        <v>272</v>
      </c>
      <c r="AU889" s="254" t="s">
        <v>91</v>
      </c>
      <c r="AV889" s="16" t="s">
        <v>104</v>
      </c>
      <c r="AW889" s="16" t="s">
        <v>38</v>
      </c>
      <c r="AX889" s="16" t="s">
        <v>89</v>
      </c>
      <c r="AY889" s="254" t="s">
        <v>262</v>
      </c>
    </row>
    <row r="890" spans="1:65" s="2" customFormat="1" ht="16.5" customHeight="1">
      <c r="A890" s="37"/>
      <c r="B890" s="38"/>
      <c r="C890" s="195" t="s">
        <v>1982</v>
      </c>
      <c r="D890" s="195" t="s">
        <v>264</v>
      </c>
      <c r="E890" s="196" t="s">
        <v>6742</v>
      </c>
      <c r="F890" s="197" t="s">
        <v>6743</v>
      </c>
      <c r="G890" s="198" t="s">
        <v>518</v>
      </c>
      <c r="H890" s="199">
        <v>41</v>
      </c>
      <c r="I890" s="200"/>
      <c r="J890" s="201">
        <f>ROUND(I890*H890,2)</f>
        <v>0</v>
      </c>
      <c r="K890" s="197" t="s">
        <v>268</v>
      </c>
      <c r="L890" s="42"/>
      <c r="M890" s="202" t="s">
        <v>44</v>
      </c>
      <c r="N890" s="203" t="s">
        <v>53</v>
      </c>
      <c r="O890" s="67"/>
      <c r="P890" s="204">
        <f>O890*H890</f>
        <v>0</v>
      </c>
      <c r="Q890" s="204">
        <v>2.9999999999999997E-4</v>
      </c>
      <c r="R890" s="204">
        <f>Q890*H890</f>
        <v>1.2299999999999998E-2</v>
      </c>
      <c r="S890" s="204">
        <v>0</v>
      </c>
      <c r="T890" s="205">
        <f>S890*H890</f>
        <v>0</v>
      </c>
      <c r="U890" s="37"/>
      <c r="V890" s="37"/>
      <c r="W890" s="37"/>
      <c r="X890" s="37"/>
      <c r="Y890" s="37"/>
      <c r="Z890" s="37"/>
      <c r="AA890" s="37"/>
      <c r="AB890" s="37"/>
      <c r="AC890" s="37"/>
      <c r="AD890" s="37"/>
      <c r="AE890" s="37"/>
      <c r="AR890" s="206" t="s">
        <v>442</v>
      </c>
      <c r="AT890" s="206" t="s">
        <v>264</v>
      </c>
      <c r="AU890" s="206" t="s">
        <v>91</v>
      </c>
      <c r="AY890" s="19" t="s">
        <v>262</v>
      </c>
      <c r="BE890" s="207">
        <f>IF(N890="základní",J890,0)</f>
        <v>0</v>
      </c>
      <c r="BF890" s="207">
        <f>IF(N890="snížená",J890,0)</f>
        <v>0</v>
      </c>
      <c r="BG890" s="207">
        <f>IF(N890="zákl. přenesená",J890,0)</f>
        <v>0</v>
      </c>
      <c r="BH890" s="207">
        <f>IF(N890="sníž. přenesená",J890,0)</f>
        <v>0</v>
      </c>
      <c r="BI890" s="207">
        <f>IF(N890="nulová",J890,0)</f>
        <v>0</v>
      </c>
      <c r="BJ890" s="19" t="s">
        <v>89</v>
      </c>
      <c r="BK890" s="207">
        <f>ROUND(I890*H890,2)</f>
        <v>0</v>
      </c>
      <c r="BL890" s="19" t="s">
        <v>442</v>
      </c>
      <c r="BM890" s="206" t="s">
        <v>3305</v>
      </c>
    </row>
    <row r="891" spans="1:65" s="15" customFormat="1" ht="10">
      <c r="B891" s="233"/>
      <c r="C891" s="234"/>
      <c r="D891" s="208" t="s">
        <v>272</v>
      </c>
      <c r="E891" s="235" t="s">
        <v>44</v>
      </c>
      <c r="F891" s="236" t="s">
        <v>6744</v>
      </c>
      <c r="G891" s="234"/>
      <c r="H891" s="237">
        <v>13</v>
      </c>
      <c r="I891" s="238"/>
      <c r="J891" s="234"/>
      <c r="K891" s="234"/>
      <c r="L891" s="239"/>
      <c r="M891" s="240"/>
      <c r="N891" s="241"/>
      <c r="O891" s="241"/>
      <c r="P891" s="241"/>
      <c r="Q891" s="241"/>
      <c r="R891" s="241"/>
      <c r="S891" s="241"/>
      <c r="T891" s="242"/>
      <c r="AT891" s="243" t="s">
        <v>272</v>
      </c>
      <c r="AU891" s="243" t="s">
        <v>91</v>
      </c>
      <c r="AV891" s="15" t="s">
        <v>91</v>
      </c>
      <c r="AW891" s="15" t="s">
        <v>38</v>
      </c>
      <c r="AX891" s="15" t="s">
        <v>82</v>
      </c>
      <c r="AY891" s="243" t="s">
        <v>262</v>
      </c>
    </row>
    <row r="892" spans="1:65" s="15" customFormat="1" ht="10">
      <c r="B892" s="233"/>
      <c r="C892" s="234"/>
      <c r="D892" s="208" t="s">
        <v>272</v>
      </c>
      <c r="E892" s="235" t="s">
        <v>44</v>
      </c>
      <c r="F892" s="236" t="s">
        <v>6745</v>
      </c>
      <c r="G892" s="234"/>
      <c r="H892" s="237">
        <v>6</v>
      </c>
      <c r="I892" s="238"/>
      <c r="J892" s="234"/>
      <c r="K892" s="234"/>
      <c r="L892" s="239"/>
      <c r="M892" s="240"/>
      <c r="N892" s="241"/>
      <c r="O892" s="241"/>
      <c r="P892" s="241"/>
      <c r="Q892" s="241"/>
      <c r="R892" s="241"/>
      <c r="S892" s="241"/>
      <c r="T892" s="242"/>
      <c r="AT892" s="243" t="s">
        <v>272</v>
      </c>
      <c r="AU892" s="243" t="s">
        <v>91</v>
      </c>
      <c r="AV892" s="15" t="s">
        <v>91</v>
      </c>
      <c r="AW892" s="15" t="s">
        <v>38</v>
      </c>
      <c r="AX892" s="15" t="s">
        <v>82</v>
      </c>
      <c r="AY892" s="243" t="s">
        <v>262</v>
      </c>
    </row>
    <row r="893" spans="1:65" s="15" customFormat="1" ht="10">
      <c r="B893" s="233"/>
      <c r="C893" s="234"/>
      <c r="D893" s="208" t="s">
        <v>272</v>
      </c>
      <c r="E893" s="235" t="s">
        <v>44</v>
      </c>
      <c r="F893" s="236" t="s">
        <v>6746</v>
      </c>
      <c r="G893" s="234"/>
      <c r="H893" s="237">
        <v>22</v>
      </c>
      <c r="I893" s="238"/>
      <c r="J893" s="234"/>
      <c r="K893" s="234"/>
      <c r="L893" s="239"/>
      <c r="M893" s="240"/>
      <c r="N893" s="241"/>
      <c r="O893" s="241"/>
      <c r="P893" s="241"/>
      <c r="Q893" s="241"/>
      <c r="R893" s="241"/>
      <c r="S893" s="241"/>
      <c r="T893" s="242"/>
      <c r="AT893" s="243" t="s">
        <v>272</v>
      </c>
      <c r="AU893" s="243" t="s">
        <v>91</v>
      </c>
      <c r="AV893" s="15" t="s">
        <v>91</v>
      </c>
      <c r="AW893" s="15" t="s">
        <v>38</v>
      </c>
      <c r="AX893" s="15" t="s">
        <v>82</v>
      </c>
      <c r="AY893" s="243" t="s">
        <v>262</v>
      </c>
    </row>
    <row r="894" spans="1:65" s="16" customFormat="1" ht="10">
      <c r="B894" s="244"/>
      <c r="C894" s="245"/>
      <c r="D894" s="208" t="s">
        <v>272</v>
      </c>
      <c r="E894" s="246" t="s">
        <v>44</v>
      </c>
      <c r="F894" s="247" t="s">
        <v>291</v>
      </c>
      <c r="G894" s="245"/>
      <c r="H894" s="248">
        <v>41</v>
      </c>
      <c r="I894" s="249"/>
      <c r="J894" s="245"/>
      <c r="K894" s="245"/>
      <c r="L894" s="250"/>
      <c r="M894" s="251"/>
      <c r="N894" s="252"/>
      <c r="O894" s="252"/>
      <c r="P894" s="252"/>
      <c r="Q894" s="252"/>
      <c r="R894" s="252"/>
      <c r="S894" s="252"/>
      <c r="T894" s="253"/>
      <c r="AT894" s="254" t="s">
        <v>272</v>
      </c>
      <c r="AU894" s="254" t="s">
        <v>91</v>
      </c>
      <c r="AV894" s="16" t="s">
        <v>104</v>
      </c>
      <c r="AW894" s="16" t="s">
        <v>38</v>
      </c>
      <c r="AX894" s="16" t="s">
        <v>89</v>
      </c>
      <c r="AY894" s="254" t="s">
        <v>262</v>
      </c>
    </row>
    <row r="895" spans="1:65" s="2" customFormat="1" ht="16.5" customHeight="1">
      <c r="A895" s="37"/>
      <c r="B895" s="38"/>
      <c r="C895" s="195" t="s">
        <v>1987</v>
      </c>
      <c r="D895" s="195" t="s">
        <v>264</v>
      </c>
      <c r="E895" s="196" t="s">
        <v>6747</v>
      </c>
      <c r="F895" s="197" t="s">
        <v>6748</v>
      </c>
      <c r="G895" s="198" t="s">
        <v>518</v>
      </c>
      <c r="H895" s="199">
        <v>20</v>
      </c>
      <c r="I895" s="200"/>
      <c r="J895" s="201">
        <f>ROUND(I895*H895,2)</f>
        <v>0</v>
      </c>
      <c r="K895" s="197" t="s">
        <v>268</v>
      </c>
      <c r="L895" s="42"/>
      <c r="M895" s="202" t="s">
        <v>44</v>
      </c>
      <c r="N895" s="203" t="s">
        <v>53</v>
      </c>
      <c r="O895" s="67"/>
      <c r="P895" s="204">
        <f>O895*H895</f>
        <v>0</v>
      </c>
      <c r="Q895" s="204">
        <v>5.6999999999999998E-4</v>
      </c>
      <c r="R895" s="204">
        <f>Q895*H895</f>
        <v>1.14E-2</v>
      </c>
      <c r="S895" s="204">
        <v>0</v>
      </c>
      <c r="T895" s="205">
        <f>S895*H895</f>
        <v>0</v>
      </c>
      <c r="U895" s="37"/>
      <c r="V895" s="37"/>
      <c r="W895" s="37"/>
      <c r="X895" s="37"/>
      <c r="Y895" s="37"/>
      <c r="Z895" s="37"/>
      <c r="AA895" s="37"/>
      <c r="AB895" s="37"/>
      <c r="AC895" s="37"/>
      <c r="AD895" s="37"/>
      <c r="AE895" s="37"/>
      <c r="AR895" s="206" t="s">
        <v>442</v>
      </c>
      <c r="AT895" s="206" t="s">
        <v>264</v>
      </c>
      <c r="AU895" s="206" t="s">
        <v>91</v>
      </c>
      <c r="AY895" s="19" t="s">
        <v>262</v>
      </c>
      <c r="BE895" s="207">
        <f>IF(N895="základní",J895,0)</f>
        <v>0</v>
      </c>
      <c r="BF895" s="207">
        <f>IF(N895="snížená",J895,0)</f>
        <v>0</v>
      </c>
      <c r="BG895" s="207">
        <f>IF(N895="zákl. přenesená",J895,0)</f>
        <v>0</v>
      </c>
      <c r="BH895" s="207">
        <f>IF(N895="sníž. přenesená",J895,0)</f>
        <v>0</v>
      </c>
      <c r="BI895" s="207">
        <f>IF(N895="nulová",J895,0)</f>
        <v>0</v>
      </c>
      <c r="BJ895" s="19" t="s">
        <v>89</v>
      </c>
      <c r="BK895" s="207">
        <f>ROUND(I895*H895,2)</f>
        <v>0</v>
      </c>
      <c r="BL895" s="19" t="s">
        <v>442</v>
      </c>
      <c r="BM895" s="206" t="s">
        <v>3318</v>
      </c>
    </row>
    <row r="896" spans="1:65" s="15" customFormat="1" ht="10">
      <c r="B896" s="233"/>
      <c r="C896" s="234"/>
      <c r="D896" s="208" t="s">
        <v>272</v>
      </c>
      <c r="E896" s="235" t="s">
        <v>44</v>
      </c>
      <c r="F896" s="236" t="s">
        <v>6749</v>
      </c>
      <c r="G896" s="234"/>
      <c r="H896" s="237">
        <v>11</v>
      </c>
      <c r="I896" s="238"/>
      <c r="J896" s="234"/>
      <c r="K896" s="234"/>
      <c r="L896" s="239"/>
      <c r="M896" s="240"/>
      <c r="N896" s="241"/>
      <c r="O896" s="241"/>
      <c r="P896" s="241"/>
      <c r="Q896" s="241"/>
      <c r="R896" s="241"/>
      <c r="S896" s="241"/>
      <c r="T896" s="242"/>
      <c r="AT896" s="243" t="s">
        <v>272</v>
      </c>
      <c r="AU896" s="243" t="s">
        <v>91</v>
      </c>
      <c r="AV896" s="15" t="s">
        <v>91</v>
      </c>
      <c r="AW896" s="15" t="s">
        <v>38</v>
      </c>
      <c r="AX896" s="15" t="s">
        <v>82</v>
      </c>
      <c r="AY896" s="243" t="s">
        <v>262</v>
      </c>
    </row>
    <row r="897" spans="1:65" s="15" customFormat="1" ht="10">
      <c r="B897" s="233"/>
      <c r="C897" s="234"/>
      <c r="D897" s="208" t="s">
        <v>272</v>
      </c>
      <c r="E897" s="235" t="s">
        <v>44</v>
      </c>
      <c r="F897" s="236" t="s">
        <v>6750</v>
      </c>
      <c r="G897" s="234"/>
      <c r="H897" s="237">
        <v>9</v>
      </c>
      <c r="I897" s="238"/>
      <c r="J897" s="234"/>
      <c r="K897" s="234"/>
      <c r="L897" s="239"/>
      <c r="M897" s="240"/>
      <c r="N897" s="241"/>
      <c r="O897" s="241"/>
      <c r="P897" s="241"/>
      <c r="Q897" s="241"/>
      <c r="R897" s="241"/>
      <c r="S897" s="241"/>
      <c r="T897" s="242"/>
      <c r="AT897" s="243" t="s">
        <v>272</v>
      </c>
      <c r="AU897" s="243" t="s">
        <v>91</v>
      </c>
      <c r="AV897" s="15" t="s">
        <v>91</v>
      </c>
      <c r="AW897" s="15" t="s">
        <v>38</v>
      </c>
      <c r="AX897" s="15" t="s">
        <v>82</v>
      </c>
      <c r="AY897" s="243" t="s">
        <v>262</v>
      </c>
    </row>
    <row r="898" spans="1:65" s="16" customFormat="1" ht="10">
      <c r="B898" s="244"/>
      <c r="C898" s="245"/>
      <c r="D898" s="208" t="s">
        <v>272</v>
      </c>
      <c r="E898" s="246" t="s">
        <v>44</v>
      </c>
      <c r="F898" s="247" t="s">
        <v>291</v>
      </c>
      <c r="G898" s="245"/>
      <c r="H898" s="248">
        <v>20</v>
      </c>
      <c r="I898" s="249"/>
      <c r="J898" s="245"/>
      <c r="K898" s="245"/>
      <c r="L898" s="250"/>
      <c r="M898" s="251"/>
      <c r="N898" s="252"/>
      <c r="O898" s="252"/>
      <c r="P898" s="252"/>
      <c r="Q898" s="252"/>
      <c r="R898" s="252"/>
      <c r="S898" s="252"/>
      <c r="T898" s="253"/>
      <c r="AT898" s="254" t="s">
        <v>272</v>
      </c>
      <c r="AU898" s="254" t="s">
        <v>91</v>
      </c>
      <c r="AV898" s="16" t="s">
        <v>104</v>
      </c>
      <c r="AW898" s="16" t="s">
        <v>38</v>
      </c>
      <c r="AX898" s="16" t="s">
        <v>89</v>
      </c>
      <c r="AY898" s="254" t="s">
        <v>262</v>
      </c>
    </row>
    <row r="899" spans="1:65" s="2" customFormat="1" ht="16.5" customHeight="1">
      <c r="A899" s="37"/>
      <c r="B899" s="38"/>
      <c r="C899" s="195" t="s">
        <v>1992</v>
      </c>
      <c r="D899" s="195" t="s">
        <v>264</v>
      </c>
      <c r="E899" s="196" t="s">
        <v>6751</v>
      </c>
      <c r="F899" s="197" t="s">
        <v>6752</v>
      </c>
      <c r="G899" s="198" t="s">
        <v>518</v>
      </c>
      <c r="H899" s="199">
        <v>8</v>
      </c>
      <c r="I899" s="200"/>
      <c r="J899" s="201">
        <f>ROUND(I899*H899,2)</f>
        <v>0</v>
      </c>
      <c r="K899" s="197" t="s">
        <v>268</v>
      </c>
      <c r="L899" s="42"/>
      <c r="M899" s="202" t="s">
        <v>44</v>
      </c>
      <c r="N899" s="203" t="s">
        <v>53</v>
      </c>
      <c r="O899" s="67"/>
      <c r="P899" s="204">
        <f>O899*H899</f>
        <v>0</v>
      </c>
      <c r="Q899" s="204">
        <v>5.6999999999999998E-4</v>
      </c>
      <c r="R899" s="204">
        <f>Q899*H899</f>
        <v>4.5599999999999998E-3</v>
      </c>
      <c r="S899" s="204">
        <v>0</v>
      </c>
      <c r="T899" s="205">
        <f>S899*H899</f>
        <v>0</v>
      </c>
      <c r="U899" s="37"/>
      <c r="V899" s="37"/>
      <c r="W899" s="37"/>
      <c r="X899" s="37"/>
      <c r="Y899" s="37"/>
      <c r="Z899" s="37"/>
      <c r="AA899" s="37"/>
      <c r="AB899" s="37"/>
      <c r="AC899" s="37"/>
      <c r="AD899" s="37"/>
      <c r="AE899" s="37"/>
      <c r="AR899" s="206" t="s">
        <v>442</v>
      </c>
      <c r="AT899" s="206" t="s">
        <v>264</v>
      </c>
      <c r="AU899" s="206" t="s">
        <v>91</v>
      </c>
      <c r="AY899" s="19" t="s">
        <v>262</v>
      </c>
      <c r="BE899" s="207">
        <f>IF(N899="základní",J899,0)</f>
        <v>0</v>
      </c>
      <c r="BF899" s="207">
        <f>IF(N899="snížená",J899,0)</f>
        <v>0</v>
      </c>
      <c r="BG899" s="207">
        <f>IF(N899="zákl. přenesená",J899,0)</f>
        <v>0</v>
      </c>
      <c r="BH899" s="207">
        <f>IF(N899="sníž. přenesená",J899,0)</f>
        <v>0</v>
      </c>
      <c r="BI899" s="207">
        <f>IF(N899="nulová",J899,0)</f>
        <v>0</v>
      </c>
      <c r="BJ899" s="19" t="s">
        <v>89</v>
      </c>
      <c r="BK899" s="207">
        <f>ROUND(I899*H899,2)</f>
        <v>0</v>
      </c>
      <c r="BL899" s="19" t="s">
        <v>442</v>
      </c>
      <c r="BM899" s="206" t="s">
        <v>3332</v>
      </c>
    </row>
    <row r="900" spans="1:65" s="15" customFormat="1" ht="10">
      <c r="B900" s="233"/>
      <c r="C900" s="234"/>
      <c r="D900" s="208" t="s">
        <v>272</v>
      </c>
      <c r="E900" s="235" t="s">
        <v>44</v>
      </c>
      <c r="F900" s="236" t="s">
        <v>6753</v>
      </c>
      <c r="G900" s="234"/>
      <c r="H900" s="237">
        <v>8</v>
      </c>
      <c r="I900" s="238"/>
      <c r="J900" s="234"/>
      <c r="K900" s="234"/>
      <c r="L900" s="239"/>
      <c r="M900" s="240"/>
      <c r="N900" s="241"/>
      <c r="O900" s="241"/>
      <c r="P900" s="241"/>
      <c r="Q900" s="241"/>
      <c r="R900" s="241"/>
      <c r="S900" s="241"/>
      <c r="T900" s="242"/>
      <c r="AT900" s="243" t="s">
        <v>272</v>
      </c>
      <c r="AU900" s="243" t="s">
        <v>91</v>
      </c>
      <c r="AV900" s="15" t="s">
        <v>91</v>
      </c>
      <c r="AW900" s="15" t="s">
        <v>38</v>
      </c>
      <c r="AX900" s="15" t="s">
        <v>82</v>
      </c>
      <c r="AY900" s="243" t="s">
        <v>262</v>
      </c>
    </row>
    <row r="901" spans="1:65" s="16" customFormat="1" ht="10">
      <c r="B901" s="244"/>
      <c r="C901" s="245"/>
      <c r="D901" s="208" t="s">
        <v>272</v>
      </c>
      <c r="E901" s="246" t="s">
        <v>44</v>
      </c>
      <c r="F901" s="247" t="s">
        <v>291</v>
      </c>
      <c r="G901" s="245"/>
      <c r="H901" s="248">
        <v>8</v>
      </c>
      <c r="I901" s="249"/>
      <c r="J901" s="245"/>
      <c r="K901" s="245"/>
      <c r="L901" s="250"/>
      <c r="M901" s="251"/>
      <c r="N901" s="252"/>
      <c r="O901" s="252"/>
      <c r="P901" s="252"/>
      <c r="Q901" s="252"/>
      <c r="R901" s="252"/>
      <c r="S901" s="252"/>
      <c r="T901" s="253"/>
      <c r="AT901" s="254" t="s">
        <v>272</v>
      </c>
      <c r="AU901" s="254" t="s">
        <v>91</v>
      </c>
      <c r="AV901" s="16" t="s">
        <v>104</v>
      </c>
      <c r="AW901" s="16" t="s">
        <v>38</v>
      </c>
      <c r="AX901" s="16" t="s">
        <v>89</v>
      </c>
      <c r="AY901" s="254" t="s">
        <v>262</v>
      </c>
    </row>
    <row r="902" spans="1:65" s="12" customFormat="1" ht="22.75" customHeight="1">
      <c r="B902" s="179"/>
      <c r="C902" s="180"/>
      <c r="D902" s="181" t="s">
        <v>81</v>
      </c>
      <c r="E902" s="193" t="s">
        <v>4108</v>
      </c>
      <c r="F902" s="193" t="s">
        <v>4109</v>
      </c>
      <c r="G902" s="180"/>
      <c r="H902" s="180"/>
      <c r="I902" s="183"/>
      <c r="J902" s="194">
        <f>BK902</f>
        <v>0</v>
      </c>
      <c r="K902" s="180"/>
      <c r="L902" s="185"/>
      <c r="M902" s="186"/>
      <c r="N902" s="187"/>
      <c r="O902" s="187"/>
      <c r="P902" s="188">
        <f>SUM(P903:P908)</f>
        <v>0</v>
      </c>
      <c r="Q902" s="187"/>
      <c r="R902" s="188">
        <f>SUM(R903:R908)</f>
        <v>0</v>
      </c>
      <c r="S902" s="187"/>
      <c r="T902" s="189">
        <f>SUM(T903:T908)</f>
        <v>0</v>
      </c>
      <c r="AR902" s="190" t="s">
        <v>91</v>
      </c>
      <c r="AT902" s="191" t="s">
        <v>81</v>
      </c>
      <c r="AU902" s="191" t="s">
        <v>89</v>
      </c>
      <c r="AY902" s="190" t="s">
        <v>262</v>
      </c>
      <c r="BK902" s="192">
        <f>SUM(BK903:BK908)</f>
        <v>0</v>
      </c>
    </row>
    <row r="903" spans="1:65" s="2" customFormat="1" ht="16.5" customHeight="1">
      <c r="A903" s="37"/>
      <c r="B903" s="38"/>
      <c r="C903" s="195" t="s">
        <v>1997</v>
      </c>
      <c r="D903" s="195" t="s">
        <v>264</v>
      </c>
      <c r="E903" s="196" t="s">
        <v>6754</v>
      </c>
      <c r="F903" s="197" t="s">
        <v>6755</v>
      </c>
      <c r="G903" s="198" t="s">
        <v>518</v>
      </c>
      <c r="H903" s="199">
        <v>9</v>
      </c>
      <c r="I903" s="200"/>
      <c r="J903" s="201">
        <f>ROUND(I903*H903,2)</f>
        <v>0</v>
      </c>
      <c r="K903" s="197" t="s">
        <v>44</v>
      </c>
      <c r="L903" s="42"/>
      <c r="M903" s="202" t="s">
        <v>44</v>
      </c>
      <c r="N903" s="203" t="s">
        <v>53</v>
      </c>
      <c r="O903" s="67"/>
      <c r="P903" s="204">
        <f>O903*H903</f>
        <v>0</v>
      </c>
      <c r="Q903" s="204">
        <v>0</v>
      </c>
      <c r="R903" s="204">
        <f>Q903*H903</f>
        <v>0</v>
      </c>
      <c r="S903" s="204">
        <v>0</v>
      </c>
      <c r="T903" s="205">
        <f>S903*H903</f>
        <v>0</v>
      </c>
      <c r="U903" s="37"/>
      <c r="V903" s="37"/>
      <c r="W903" s="37"/>
      <c r="X903" s="37"/>
      <c r="Y903" s="37"/>
      <c r="Z903" s="37"/>
      <c r="AA903" s="37"/>
      <c r="AB903" s="37"/>
      <c r="AC903" s="37"/>
      <c r="AD903" s="37"/>
      <c r="AE903" s="37"/>
      <c r="AR903" s="206" t="s">
        <v>442</v>
      </c>
      <c r="AT903" s="206" t="s">
        <v>264</v>
      </c>
      <c r="AU903" s="206" t="s">
        <v>91</v>
      </c>
      <c r="AY903" s="19" t="s">
        <v>262</v>
      </c>
      <c r="BE903" s="207">
        <f>IF(N903="základní",J903,0)</f>
        <v>0</v>
      </c>
      <c r="BF903" s="207">
        <f>IF(N903="snížená",J903,0)</f>
        <v>0</v>
      </c>
      <c r="BG903" s="207">
        <f>IF(N903="zákl. přenesená",J903,0)</f>
        <v>0</v>
      </c>
      <c r="BH903" s="207">
        <f>IF(N903="sníž. přenesená",J903,0)</f>
        <v>0</v>
      </c>
      <c r="BI903" s="207">
        <f>IF(N903="nulová",J903,0)</f>
        <v>0</v>
      </c>
      <c r="BJ903" s="19" t="s">
        <v>89</v>
      </c>
      <c r="BK903" s="207">
        <f>ROUND(I903*H903,2)</f>
        <v>0</v>
      </c>
      <c r="BL903" s="19" t="s">
        <v>442</v>
      </c>
      <c r="BM903" s="206" t="s">
        <v>3346</v>
      </c>
    </row>
    <row r="904" spans="1:65" s="2" customFormat="1" ht="16.5" customHeight="1">
      <c r="A904" s="37"/>
      <c r="B904" s="38"/>
      <c r="C904" s="195" t="s">
        <v>2002</v>
      </c>
      <c r="D904" s="195" t="s">
        <v>264</v>
      </c>
      <c r="E904" s="196" t="s">
        <v>6756</v>
      </c>
      <c r="F904" s="197" t="s">
        <v>6757</v>
      </c>
      <c r="G904" s="198" t="s">
        <v>518</v>
      </c>
      <c r="H904" s="199">
        <v>6</v>
      </c>
      <c r="I904" s="200"/>
      <c r="J904" s="201">
        <f>ROUND(I904*H904,2)</f>
        <v>0</v>
      </c>
      <c r="K904" s="197" t="s">
        <v>44</v>
      </c>
      <c r="L904" s="42"/>
      <c r="M904" s="202" t="s">
        <v>44</v>
      </c>
      <c r="N904" s="203" t="s">
        <v>53</v>
      </c>
      <c r="O904" s="67"/>
      <c r="P904" s="204">
        <f>O904*H904</f>
        <v>0</v>
      </c>
      <c r="Q904" s="204">
        <v>0</v>
      </c>
      <c r="R904" s="204">
        <f>Q904*H904</f>
        <v>0</v>
      </c>
      <c r="S904" s="204">
        <v>0</v>
      </c>
      <c r="T904" s="205">
        <f>S904*H904</f>
        <v>0</v>
      </c>
      <c r="U904" s="37"/>
      <c r="V904" s="37"/>
      <c r="W904" s="37"/>
      <c r="X904" s="37"/>
      <c r="Y904" s="37"/>
      <c r="Z904" s="37"/>
      <c r="AA904" s="37"/>
      <c r="AB904" s="37"/>
      <c r="AC904" s="37"/>
      <c r="AD904" s="37"/>
      <c r="AE904" s="37"/>
      <c r="AR904" s="206" t="s">
        <v>442</v>
      </c>
      <c r="AT904" s="206" t="s">
        <v>264</v>
      </c>
      <c r="AU904" s="206" t="s">
        <v>91</v>
      </c>
      <c r="AY904" s="19" t="s">
        <v>262</v>
      </c>
      <c r="BE904" s="207">
        <f>IF(N904="základní",J904,0)</f>
        <v>0</v>
      </c>
      <c r="BF904" s="207">
        <f>IF(N904="snížená",J904,0)</f>
        <v>0</v>
      </c>
      <c r="BG904" s="207">
        <f>IF(N904="zákl. přenesená",J904,0)</f>
        <v>0</v>
      </c>
      <c r="BH904" s="207">
        <f>IF(N904="sníž. přenesená",J904,0)</f>
        <v>0</v>
      </c>
      <c r="BI904" s="207">
        <f>IF(N904="nulová",J904,0)</f>
        <v>0</v>
      </c>
      <c r="BJ904" s="19" t="s">
        <v>89</v>
      </c>
      <c r="BK904" s="207">
        <f>ROUND(I904*H904,2)</f>
        <v>0</v>
      </c>
      <c r="BL904" s="19" t="s">
        <v>442</v>
      </c>
      <c r="BM904" s="206" t="s">
        <v>3358</v>
      </c>
    </row>
    <row r="905" spans="1:65" s="15" customFormat="1" ht="10">
      <c r="B905" s="233"/>
      <c r="C905" s="234"/>
      <c r="D905" s="208" t="s">
        <v>272</v>
      </c>
      <c r="E905" s="235" t="s">
        <v>44</v>
      </c>
      <c r="F905" s="236" t="s">
        <v>6446</v>
      </c>
      <c r="G905" s="234"/>
      <c r="H905" s="237">
        <v>2</v>
      </c>
      <c r="I905" s="238"/>
      <c r="J905" s="234"/>
      <c r="K905" s="234"/>
      <c r="L905" s="239"/>
      <c r="M905" s="240"/>
      <c r="N905" s="241"/>
      <c r="O905" s="241"/>
      <c r="P905" s="241"/>
      <c r="Q905" s="241"/>
      <c r="R905" s="241"/>
      <c r="S905" s="241"/>
      <c r="T905" s="242"/>
      <c r="AT905" s="243" t="s">
        <v>272</v>
      </c>
      <c r="AU905" s="243" t="s">
        <v>91</v>
      </c>
      <c r="AV905" s="15" t="s">
        <v>91</v>
      </c>
      <c r="AW905" s="15" t="s">
        <v>38</v>
      </c>
      <c r="AX905" s="15" t="s">
        <v>82</v>
      </c>
      <c r="AY905" s="243" t="s">
        <v>262</v>
      </c>
    </row>
    <row r="906" spans="1:65" s="15" customFormat="1" ht="10">
      <c r="B906" s="233"/>
      <c r="C906" s="234"/>
      <c r="D906" s="208" t="s">
        <v>272</v>
      </c>
      <c r="E906" s="235" t="s">
        <v>44</v>
      </c>
      <c r="F906" s="236" t="s">
        <v>6449</v>
      </c>
      <c r="G906" s="234"/>
      <c r="H906" s="237">
        <v>2</v>
      </c>
      <c r="I906" s="238"/>
      <c r="J906" s="234"/>
      <c r="K906" s="234"/>
      <c r="L906" s="239"/>
      <c r="M906" s="240"/>
      <c r="N906" s="241"/>
      <c r="O906" s="241"/>
      <c r="P906" s="241"/>
      <c r="Q906" s="241"/>
      <c r="R906" s="241"/>
      <c r="S906" s="241"/>
      <c r="T906" s="242"/>
      <c r="AT906" s="243" t="s">
        <v>272</v>
      </c>
      <c r="AU906" s="243" t="s">
        <v>91</v>
      </c>
      <c r="AV906" s="15" t="s">
        <v>91</v>
      </c>
      <c r="AW906" s="15" t="s">
        <v>38</v>
      </c>
      <c r="AX906" s="15" t="s">
        <v>82</v>
      </c>
      <c r="AY906" s="243" t="s">
        <v>262</v>
      </c>
    </row>
    <row r="907" spans="1:65" s="15" customFormat="1" ht="10">
      <c r="B907" s="233"/>
      <c r="C907" s="234"/>
      <c r="D907" s="208" t="s">
        <v>272</v>
      </c>
      <c r="E907" s="235" t="s">
        <v>44</v>
      </c>
      <c r="F907" s="236" t="s">
        <v>6452</v>
      </c>
      <c r="G907" s="234"/>
      <c r="H907" s="237">
        <v>2</v>
      </c>
      <c r="I907" s="238"/>
      <c r="J907" s="234"/>
      <c r="K907" s="234"/>
      <c r="L907" s="239"/>
      <c r="M907" s="240"/>
      <c r="N907" s="241"/>
      <c r="O907" s="241"/>
      <c r="P907" s="241"/>
      <c r="Q907" s="241"/>
      <c r="R907" s="241"/>
      <c r="S907" s="241"/>
      <c r="T907" s="242"/>
      <c r="AT907" s="243" t="s">
        <v>272</v>
      </c>
      <c r="AU907" s="243" t="s">
        <v>91</v>
      </c>
      <c r="AV907" s="15" t="s">
        <v>91</v>
      </c>
      <c r="AW907" s="15" t="s">
        <v>38</v>
      </c>
      <c r="AX907" s="15" t="s">
        <v>82</v>
      </c>
      <c r="AY907" s="243" t="s">
        <v>262</v>
      </c>
    </row>
    <row r="908" spans="1:65" s="16" customFormat="1" ht="10">
      <c r="B908" s="244"/>
      <c r="C908" s="245"/>
      <c r="D908" s="208" t="s">
        <v>272</v>
      </c>
      <c r="E908" s="246" t="s">
        <v>44</v>
      </c>
      <c r="F908" s="247" t="s">
        <v>291</v>
      </c>
      <c r="G908" s="245"/>
      <c r="H908" s="248">
        <v>6</v>
      </c>
      <c r="I908" s="249"/>
      <c r="J908" s="245"/>
      <c r="K908" s="245"/>
      <c r="L908" s="250"/>
      <c r="M908" s="251"/>
      <c r="N908" s="252"/>
      <c r="O908" s="252"/>
      <c r="P908" s="252"/>
      <c r="Q908" s="252"/>
      <c r="R908" s="252"/>
      <c r="S908" s="252"/>
      <c r="T908" s="253"/>
      <c r="AT908" s="254" t="s">
        <v>272</v>
      </c>
      <c r="AU908" s="254" t="s">
        <v>91</v>
      </c>
      <c r="AV908" s="16" t="s">
        <v>104</v>
      </c>
      <c r="AW908" s="16" t="s">
        <v>38</v>
      </c>
      <c r="AX908" s="16" t="s">
        <v>89</v>
      </c>
      <c r="AY908" s="254" t="s">
        <v>262</v>
      </c>
    </row>
    <row r="909" spans="1:65" s="12" customFormat="1" ht="25.9" customHeight="1">
      <c r="B909" s="179"/>
      <c r="C909" s="180"/>
      <c r="D909" s="181" t="s">
        <v>81</v>
      </c>
      <c r="E909" s="182" t="s">
        <v>4786</v>
      </c>
      <c r="F909" s="182" t="s">
        <v>4787</v>
      </c>
      <c r="G909" s="180"/>
      <c r="H909" s="180"/>
      <c r="I909" s="183"/>
      <c r="J909" s="184">
        <f>BK909</f>
        <v>0</v>
      </c>
      <c r="K909" s="180"/>
      <c r="L909" s="185"/>
      <c r="M909" s="186"/>
      <c r="N909" s="187"/>
      <c r="O909" s="187"/>
      <c r="P909" s="188">
        <f>P910</f>
        <v>0</v>
      </c>
      <c r="Q909" s="187"/>
      <c r="R909" s="188">
        <f>R910</f>
        <v>2.3742199999999996E-4</v>
      </c>
      <c r="S909" s="187"/>
      <c r="T909" s="189">
        <f>T910</f>
        <v>0</v>
      </c>
      <c r="AR909" s="190" t="s">
        <v>322</v>
      </c>
      <c r="AT909" s="191" t="s">
        <v>81</v>
      </c>
      <c r="AU909" s="191" t="s">
        <v>82</v>
      </c>
      <c r="AY909" s="190" t="s">
        <v>262</v>
      </c>
      <c r="BK909" s="192">
        <f>BK910</f>
        <v>0</v>
      </c>
    </row>
    <row r="910" spans="1:65" s="12" customFormat="1" ht="22.75" customHeight="1">
      <c r="B910" s="179"/>
      <c r="C910" s="180"/>
      <c r="D910" s="181" t="s">
        <v>81</v>
      </c>
      <c r="E910" s="193" t="s">
        <v>6097</v>
      </c>
      <c r="F910" s="193" t="s">
        <v>6098</v>
      </c>
      <c r="G910" s="180"/>
      <c r="H910" s="180"/>
      <c r="I910" s="183"/>
      <c r="J910" s="194">
        <f>BK910</f>
        <v>0</v>
      </c>
      <c r="K910" s="180"/>
      <c r="L910" s="185"/>
      <c r="M910" s="186"/>
      <c r="N910" s="187"/>
      <c r="O910" s="187"/>
      <c r="P910" s="188">
        <f>SUM(P911:P1097)</f>
        <v>0</v>
      </c>
      <c r="Q910" s="187"/>
      <c r="R910" s="188">
        <f>SUM(R911:R1097)</f>
        <v>2.3742199999999996E-4</v>
      </c>
      <c r="S910" s="187"/>
      <c r="T910" s="189">
        <f>SUM(T911:T1097)</f>
        <v>0</v>
      </c>
      <c r="AR910" s="190" t="s">
        <v>322</v>
      </c>
      <c r="AT910" s="191" t="s">
        <v>81</v>
      </c>
      <c r="AU910" s="191" t="s">
        <v>89</v>
      </c>
      <c r="AY910" s="190" t="s">
        <v>262</v>
      </c>
      <c r="BK910" s="192">
        <f>SUM(BK911:BK1097)</f>
        <v>0</v>
      </c>
    </row>
    <row r="911" spans="1:65" s="2" customFormat="1" ht="16.5" customHeight="1">
      <c r="A911" s="37"/>
      <c r="B911" s="38"/>
      <c r="C911" s="195" t="s">
        <v>2007</v>
      </c>
      <c r="D911" s="195" t="s">
        <v>264</v>
      </c>
      <c r="E911" s="196" t="s">
        <v>6758</v>
      </c>
      <c r="F911" s="197" t="s">
        <v>6135</v>
      </c>
      <c r="G911" s="198" t="s">
        <v>3941</v>
      </c>
      <c r="H911" s="199">
        <v>12</v>
      </c>
      <c r="I911" s="200"/>
      <c r="J911" s="201">
        <f>ROUND(I911*H911,2)</f>
        <v>0</v>
      </c>
      <c r="K911" s="197" t="s">
        <v>44</v>
      </c>
      <c r="L911" s="42"/>
      <c r="M911" s="202" t="s">
        <v>44</v>
      </c>
      <c r="N911" s="203" t="s">
        <v>53</v>
      </c>
      <c r="O911" s="67"/>
      <c r="P911" s="204">
        <f>O911*H911</f>
        <v>0</v>
      </c>
      <c r="Q911" s="204">
        <v>0</v>
      </c>
      <c r="R911" s="204">
        <f>Q911*H911</f>
        <v>0</v>
      </c>
      <c r="S911" s="204">
        <v>0</v>
      </c>
      <c r="T911" s="205">
        <f>S911*H911</f>
        <v>0</v>
      </c>
      <c r="U911" s="37"/>
      <c r="V911" s="37"/>
      <c r="W911" s="37"/>
      <c r="X911" s="37"/>
      <c r="Y911" s="37"/>
      <c r="Z911" s="37"/>
      <c r="AA911" s="37"/>
      <c r="AB911" s="37"/>
      <c r="AC911" s="37"/>
      <c r="AD911" s="37"/>
      <c r="AE911" s="37"/>
      <c r="AR911" s="206" t="s">
        <v>104</v>
      </c>
      <c r="AT911" s="206" t="s">
        <v>264</v>
      </c>
      <c r="AU911" s="206" t="s">
        <v>91</v>
      </c>
      <c r="AY911" s="19" t="s">
        <v>262</v>
      </c>
      <c r="BE911" s="207">
        <f>IF(N911="základní",J911,0)</f>
        <v>0</v>
      </c>
      <c r="BF911" s="207">
        <f>IF(N911="snížená",J911,0)</f>
        <v>0</v>
      </c>
      <c r="BG911" s="207">
        <f>IF(N911="zákl. přenesená",J911,0)</f>
        <v>0</v>
      </c>
      <c r="BH911" s="207">
        <f>IF(N911="sníž. přenesená",J911,0)</f>
        <v>0</v>
      </c>
      <c r="BI911" s="207">
        <f>IF(N911="nulová",J911,0)</f>
        <v>0</v>
      </c>
      <c r="BJ911" s="19" t="s">
        <v>89</v>
      </c>
      <c r="BK911" s="207">
        <f>ROUND(I911*H911,2)</f>
        <v>0</v>
      </c>
      <c r="BL911" s="19" t="s">
        <v>104</v>
      </c>
      <c r="BM911" s="206" t="s">
        <v>3373</v>
      </c>
    </row>
    <row r="912" spans="1:65" s="2" customFormat="1" ht="27">
      <c r="A912" s="37"/>
      <c r="B912" s="38"/>
      <c r="C912" s="39"/>
      <c r="D912" s="208" t="s">
        <v>421</v>
      </c>
      <c r="E912" s="39"/>
      <c r="F912" s="209" t="s">
        <v>6759</v>
      </c>
      <c r="G912" s="39"/>
      <c r="H912" s="39"/>
      <c r="I912" s="118"/>
      <c r="J912" s="39"/>
      <c r="K912" s="39"/>
      <c r="L912" s="42"/>
      <c r="M912" s="210"/>
      <c r="N912" s="211"/>
      <c r="O912" s="67"/>
      <c r="P912" s="67"/>
      <c r="Q912" s="67"/>
      <c r="R912" s="67"/>
      <c r="S912" s="67"/>
      <c r="T912" s="68"/>
      <c r="U912" s="37"/>
      <c r="V912" s="37"/>
      <c r="W912" s="37"/>
      <c r="X912" s="37"/>
      <c r="Y912" s="37"/>
      <c r="Z912" s="37"/>
      <c r="AA912" s="37"/>
      <c r="AB912" s="37"/>
      <c r="AC912" s="37"/>
      <c r="AD912" s="37"/>
      <c r="AE912" s="37"/>
      <c r="AT912" s="19" t="s">
        <v>421</v>
      </c>
      <c r="AU912" s="19" t="s">
        <v>91</v>
      </c>
    </row>
    <row r="913" spans="1:65" s="2" customFormat="1" ht="16.5" customHeight="1">
      <c r="A913" s="37"/>
      <c r="B913" s="38"/>
      <c r="C913" s="195" t="s">
        <v>2015</v>
      </c>
      <c r="D913" s="195" t="s">
        <v>264</v>
      </c>
      <c r="E913" s="196" t="s">
        <v>6760</v>
      </c>
      <c r="F913" s="197" t="s">
        <v>6147</v>
      </c>
      <c r="G913" s="198" t="s">
        <v>3941</v>
      </c>
      <c r="H913" s="199">
        <v>4</v>
      </c>
      <c r="I913" s="200"/>
      <c r="J913" s="201">
        <f>ROUND(I913*H913,2)</f>
        <v>0</v>
      </c>
      <c r="K913" s="197" t="s">
        <v>44</v>
      </c>
      <c r="L913" s="42"/>
      <c r="M913" s="202" t="s">
        <v>44</v>
      </c>
      <c r="N913" s="203" t="s">
        <v>53</v>
      </c>
      <c r="O913" s="67"/>
      <c r="P913" s="204">
        <f>O913*H913</f>
        <v>0</v>
      </c>
      <c r="Q913" s="204">
        <v>0</v>
      </c>
      <c r="R913" s="204">
        <f>Q913*H913</f>
        <v>0</v>
      </c>
      <c r="S913" s="204">
        <v>0</v>
      </c>
      <c r="T913" s="205">
        <f>S913*H913</f>
        <v>0</v>
      </c>
      <c r="U913" s="37"/>
      <c r="V913" s="37"/>
      <c r="W913" s="37"/>
      <c r="X913" s="37"/>
      <c r="Y913" s="37"/>
      <c r="Z913" s="37"/>
      <c r="AA913" s="37"/>
      <c r="AB913" s="37"/>
      <c r="AC913" s="37"/>
      <c r="AD913" s="37"/>
      <c r="AE913" s="37"/>
      <c r="AR913" s="206" t="s">
        <v>104</v>
      </c>
      <c r="AT913" s="206" t="s">
        <v>264</v>
      </c>
      <c r="AU913" s="206" t="s">
        <v>91</v>
      </c>
      <c r="AY913" s="19" t="s">
        <v>262</v>
      </c>
      <c r="BE913" s="207">
        <f>IF(N913="základní",J913,0)</f>
        <v>0</v>
      </c>
      <c r="BF913" s="207">
        <f>IF(N913="snížená",J913,0)</f>
        <v>0</v>
      </c>
      <c r="BG913" s="207">
        <f>IF(N913="zákl. přenesená",J913,0)</f>
        <v>0</v>
      </c>
      <c r="BH913" s="207">
        <f>IF(N913="sníž. přenesená",J913,0)</f>
        <v>0</v>
      </c>
      <c r="BI913" s="207">
        <f>IF(N913="nulová",J913,0)</f>
        <v>0</v>
      </c>
      <c r="BJ913" s="19" t="s">
        <v>89</v>
      </c>
      <c r="BK913" s="207">
        <f>ROUND(I913*H913,2)</f>
        <v>0</v>
      </c>
      <c r="BL913" s="19" t="s">
        <v>104</v>
      </c>
      <c r="BM913" s="206" t="s">
        <v>3385</v>
      </c>
    </row>
    <row r="914" spans="1:65" s="2" customFormat="1" ht="45">
      <c r="A914" s="37"/>
      <c r="B914" s="38"/>
      <c r="C914" s="39"/>
      <c r="D914" s="208" t="s">
        <v>421</v>
      </c>
      <c r="E914" s="39"/>
      <c r="F914" s="209" t="s">
        <v>6761</v>
      </c>
      <c r="G914" s="39"/>
      <c r="H914" s="39"/>
      <c r="I914" s="118"/>
      <c r="J914" s="39"/>
      <c r="K914" s="39"/>
      <c r="L914" s="42"/>
      <c r="M914" s="210"/>
      <c r="N914" s="211"/>
      <c r="O914" s="67"/>
      <c r="P914" s="67"/>
      <c r="Q914" s="67"/>
      <c r="R914" s="67"/>
      <c r="S914" s="67"/>
      <c r="T914" s="68"/>
      <c r="U914" s="37"/>
      <c r="V914" s="37"/>
      <c r="W914" s="37"/>
      <c r="X914" s="37"/>
      <c r="Y914" s="37"/>
      <c r="Z914" s="37"/>
      <c r="AA914" s="37"/>
      <c r="AB914" s="37"/>
      <c r="AC914" s="37"/>
      <c r="AD914" s="37"/>
      <c r="AE914" s="37"/>
      <c r="AT914" s="19" t="s">
        <v>421</v>
      </c>
      <c r="AU914" s="19" t="s">
        <v>91</v>
      </c>
    </row>
    <row r="915" spans="1:65" s="2" customFormat="1" ht="16.5" customHeight="1">
      <c r="A915" s="37"/>
      <c r="B915" s="38"/>
      <c r="C915" s="195" t="s">
        <v>2021</v>
      </c>
      <c r="D915" s="195" t="s">
        <v>264</v>
      </c>
      <c r="E915" s="196" t="s">
        <v>6762</v>
      </c>
      <c r="F915" s="197" t="s">
        <v>6763</v>
      </c>
      <c r="G915" s="198" t="s">
        <v>590</v>
      </c>
      <c r="H915" s="199">
        <v>956.1</v>
      </c>
      <c r="I915" s="200"/>
      <c r="J915" s="201">
        <f>ROUND(I915*H915,2)</f>
        <v>0</v>
      </c>
      <c r="K915" s="197" t="s">
        <v>268</v>
      </c>
      <c r="L915" s="42"/>
      <c r="M915" s="202" t="s">
        <v>44</v>
      </c>
      <c r="N915" s="203" t="s">
        <v>53</v>
      </c>
      <c r="O915" s="67"/>
      <c r="P915" s="204">
        <f>O915*H915</f>
        <v>0</v>
      </c>
      <c r="Q915" s="204">
        <v>0</v>
      </c>
      <c r="R915" s="204">
        <f>Q915*H915</f>
        <v>0</v>
      </c>
      <c r="S915" s="204">
        <v>0</v>
      </c>
      <c r="T915" s="205">
        <f>S915*H915</f>
        <v>0</v>
      </c>
      <c r="U915" s="37"/>
      <c r="V915" s="37"/>
      <c r="W915" s="37"/>
      <c r="X915" s="37"/>
      <c r="Y915" s="37"/>
      <c r="Z915" s="37"/>
      <c r="AA915" s="37"/>
      <c r="AB915" s="37"/>
      <c r="AC915" s="37"/>
      <c r="AD915" s="37"/>
      <c r="AE915" s="37"/>
      <c r="AR915" s="206" t="s">
        <v>104</v>
      </c>
      <c r="AT915" s="206" t="s">
        <v>264</v>
      </c>
      <c r="AU915" s="206" t="s">
        <v>91</v>
      </c>
      <c r="AY915" s="19" t="s">
        <v>262</v>
      </c>
      <c r="BE915" s="207">
        <f>IF(N915="základní",J915,0)</f>
        <v>0</v>
      </c>
      <c r="BF915" s="207">
        <f>IF(N915="snížená",J915,0)</f>
        <v>0</v>
      </c>
      <c r="BG915" s="207">
        <f>IF(N915="zákl. přenesená",J915,0)</f>
        <v>0</v>
      </c>
      <c r="BH915" s="207">
        <f>IF(N915="sníž. přenesená",J915,0)</f>
        <v>0</v>
      </c>
      <c r="BI915" s="207">
        <f>IF(N915="nulová",J915,0)</f>
        <v>0</v>
      </c>
      <c r="BJ915" s="19" t="s">
        <v>89</v>
      </c>
      <c r="BK915" s="207">
        <f>ROUND(I915*H915,2)</f>
        <v>0</v>
      </c>
      <c r="BL915" s="19" t="s">
        <v>104</v>
      </c>
      <c r="BM915" s="206" t="s">
        <v>3397</v>
      </c>
    </row>
    <row r="916" spans="1:65" s="2" customFormat="1" ht="27">
      <c r="A916" s="37"/>
      <c r="B916" s="38"/>
      <c r="C916" s="39"/>
      <c r="D916" s="208" t="s">
        <v>270</v>
      </c>
      <c r="E916" s="39"/>
      <c r="F916" s="209" t="s">
        <v>6764</v>
      </c>
      <c r="G916" s="39"/>
      <c r="H916" s="39"/>
      <c r="I916" s="118"/>
      <c r="J916" s="39"/>
      <c r="K916" s="39"/>
      <c r="L916" s="42"/>
      <c r="M916" s="210"/>
      <c r="N916" s="211"/>
      <c r="O916" s="67"/>
      <c r="P916" s="67"/>
      <c r="Q916" s="67"/>
      <c r="R916" s="67"/>
      <c r="S916" s="67"/>
      <c r="T916" s="68"/>
      <c r="U916" s="37"/>
      <c r="V916" s="37"/>
      <c r="W916" s="37"/>
      <c r="X916" s="37"/>
      <c r="Y916" s="37"/>
      <c r="Z916" s="37"/>
      <c r="AA916" s="37"/>
      <c r="AB916" s="37"/>
      <c r="AC916" s="37"/>
      <c r="AD916" s="37"/>
      <c r="AE916" s="37"/>
      <c r="AT916" s="19" t="s">
        <v>270</v>
      </c>
      <c r="AU916" s="19" t="s">
        <v>91</v>
      </c>
    </row>
    <row r="917" spans="1:65" s="15" customFormat="1" ht="10">
      <c r="B917" s="233"/>
      <c r="C917" s="234"/>
      <c r="D917" s="208" t="s">
        <v>272</v>
      </c>
      <c r="E917" s="235" t="s">
        <v>44</v>
      </c>
      <c r="F917" s="236" t="s">
        <v>6368</v>
      </c>
      <c r="G917" s="234"/>
      <c r="H917" s="237">
        <v>0.5</v>
      </c>
      <c r="I917" s="238"/>
      <c r="J917" s="234"/>
      <c r="K917" s="234"/>
      <c r="L917" s="239"/>
      <c r="M917" s="240"/>
      <c r="N917" s="241"/>
      <c r="O917" s="241"/>
      <c r="P917" s="241"/>
      <c r="Q917" s="241"/>
      <c r="R917" s="241"/>
      <c r="S917" s="241"/>
      <c r="T917" s="242"/>
      <c r="AT917" s="243" t="s">
        <v>272</v>
      </c>
      <c r="AU917" s="243" t="s">
        <v>91</v>
      </c>
      <c r="AV917" s="15" t="s">
        <v>91</v>
      </c>
      <c r="AW917" s="15" t="s">
        <v>38</v>
      </c>
      <c r="AX917" s="15" t="s">
        <v>82</v>
      </c>
      <c r="AY917" s="243" t="s">
        <v>262</v>
      </c>
    </row>
    <row r="918" spans="1:65" s="15" customFormat="1" ht="10">
      <c r="B918" s="233"/>
      <c r="C918" s="234"/>
      <c r="D918" s="208" t="s">
        <v>272</v>
      </c>
      <c r="E918" s="235" t="s">
        <v>44</v>
      </c>
      <c r="F918" s="236" t="s">
        <v>6369</v>
      </c>
      <c r="G918" s="234"/>
      <c r="H918" s="237">
        <v>17.399999999999999</v>
      </c>
      <c r="I918" s="238"/>
      <c r="J918" s="234"/>
      <c r="K918" s="234"/>
      <c r="L918" s="239"/>
      <c r="M918" s="240"/>
      <c r="N918" s="241"/>
      <c r="O918" s="241"/>
      <c r="P918" s="241"/>
      <c r="Q918" s="241"/>
      <c r="R918" s="241"/>
      <c r="S918" s="241"/>
      <c r="T918" s="242"/>
      <c r="AT918" s="243" t="s">
        <v>272</v>
      </c>
      <c r="AU918" s="243" t="s">
        <v>91</v>
      </c>
      <c r="AV918" s="15" t="s">
        <v>91</v>
      </c>
      <c r="AW918" s="15" t="s">
        <v>38</v>
      </c>
      <c r="AX918" s="15" t="s">
        <v>82</v>
      </c>
      <c r="AY918" s="243" t="s">
        <v>262</v>
      </c>
    </row>
    <row r="919" spans="1:65" s="15" customFormat="1" ht="20">
      <c r="B919" s="233"/>
      <c r="C919" s="234"/>
      <c r="D919" s="208" t="s">
        <v>272</v>
      </c>
      <c r="E919" s="235" t="s">
        <v>44</v>
      </c>
      <c r="F919" s="236" t="s">
        <v>6362</v>
      </c>
      <c r="G919" s="234"/>
      <c r="H919" s="237">
        <v>75.400000000000006</v>
      </c>
      <c r="I919" s="238"/>
      <c r="J919" s="234"/>
      <c r="K919" s="234"/>
      <c r="L919" s="239"/>
      <c r="M919" s="240"/>
      <c r="N919" s="241"/>
      <c r="O919" s="241"/>
      <c r="P919" s="241"/>
      <c r="Q919" s="241"/>
      <c r="R919" s="241"/>
      <c r="S919" s="241"/>
      <c r="T919" s="242"/>
      <c r="AT919" s="243" t="s">
        <v>272</v>
      </c>
      <c r="AU919" s="243" t="s">
        <v>91</v>
      </c>
      <c r="AV919" s="15" t="s">
        <v>91</v>
      </c>
      <c r="AW919" s="15" t="s">
        <v>38</v>
      </c>
      <c r="AX919" s="15" t="s">
        <v>82</v>
      </c>
      <c r="AY919" s="243" t="s">
        <v>262</v>
      </c>
    </row>
    <row r="920" spans="1:65" s="15" customFormat="1" ht="10">
      <c r="B920" s="233"/>
      <c r="C920" s="234"/>
      <c r="D920" s="208" t="s">
        <v>272</v>
      </c>
      <c r="E920" s="235" t="s">
        <v>44</v>
      </c>
      <c r="F920" s="236" t="s">
        <v>6363</v>
      </c>
      <c r="G920" s="234"/>
      <c r="H920" s="237">
        <v>57.3</v>
      </c>
      <c r="I920" s="238"/>
      <c r="J920" s="234"/>
      <c r="K920" s="234"/>
      <c r="L920" s="239"/>
      <c r="M920" s="240"/>
      <c r="N920" s="241"/>
      <c r="O920" s="241"/>
      <c r="P920" s="241"/>
      <c r="Q920" s="241"/>
      <c r="R920" s="241"/>
      <c r="S920" s="241"/>
      <c r="T920" s="242"/>
      <c r="AT920" s="243" t="s">
        <v>272</v>
      </c>
      <c r="AU920" s="243" t="s">
        <v>91</v>
      </c>
      <c r="AV920" s="15" t="s">
        <v>91</v>
      </c>
      <c r="AW920" s="15" t="s">
        <v>38</v>
      </c>
      <c r="AX920" s="15" t="s">
        <v>82</v>
      </c>
      <c r="AY920" s="243" t="s">
        <v>262</v>
      </c>
    </row>
    <row r="921" spans="1:65" s="15" customFormat="1" ht="10">
      <c r="B921" s="233"/>
      <c r="C921" s="234"/>
      <c r="D921" s="208" t="s">
        <v>272</v>
      </c>
      <c r="E921" s="235" t="s">
        <v>44</v>
      </c>
      <c r="F921" s="236" t="s">
        <v>6364</v>
      </c>
      <c r="G921" s="234"/>
      <c r="H921" s="237">
        <v>6.8</v>
      </c>
      <c r="I921" s="238"/>
      <c r="J921" s="234"/>
      <c r="K921" s="234"/>
      <c r="L921" s="239"/>
      <c r="M921" s="240"/>
      <c r="N921" s="241"/>
      <c r="O921" s="241"/>
      <c r="P921" s="241"/>
      <c r="Q921" s="241"/>
      <c r="R921" s="241"/>
      <c r="S921" s="241"/>
      <c r="T921" s="242"/>
      <c r="AT921" s="243" t="s">
        <v>272</v>
      </c>
      <c r="AU921" s="243" t="s">
        <v>91</v>
      </c>
      <c r="AV921" s="15" t="s">
        <v>91</v>
      </c>
      <c r="AW921" s="15" t="s">
        <v>38</v>
      </c>
      <c r="AX921" s="15" t="s">
        <v>82</v>
      </c>
      <c r="AY921" s="243" t="s">
        <v>262</v>
      </c>
    </row>
    <row r="922" spans="1:65" s="15" customFormat="1" ht="10">
      <c r="B922" s="233"/>
      <c r="C922" s="234"/>
      <c r="D922" s="208" t="s">
        <v>272</v>
      </c>
      <c r="E922" s="235" t="s">
        <v>44</v>
      </c>
      <c r="F922" s="236" t="s">
        <v>6354</v>
      </c>
      <c r="G922" s="234"/>
      <c r="H922" s="237">
        <v>31.9</v>
      </c>
      <c r="I922" s="238"/>
      <c r="J922" s="234"/>
      <c r="K922" s="234"/>
      <c r="L922" s="239"/>
      <c r="M922" s="240"/>
      <c r="N922" s="241"/>
      <c r="O922" s="241"/>
      <c r="P922" s="241"/>
      <c r="Q922" s="241"/>
      <c r="R922" s="241"/>
      <c r="S922" s="241"/>
      <c r="T922" s="242"/>
      <c r="AT922" s="243" t="s">
        <v>272</v>
      </c>
      <c r="AU922" s="243" t="s">
        <v>91</v>
      </c>
      <c r="AV922" s="15" t="s">
        <v>91</v>
      </c>
      <c r="AW922" s="15" t="s">
        <v>38</v>
      </c>
      <c r="AX922" s="15" t="s">
        <v>82</v>
      </c>
      <c r="AY922" s="243" t="s">
        <v>262</v>
      </c>
    </row>
    <row r="923" spans="1:65" s="15" customFormat="1" ht="10">
      <c r="B923" s="233"/>
      <c r="C923" s="234"/>
      <c r="D923" s="208" t="s">
        <v>272</v>
      </c>
      <c r="E923" s="235" t="s">
        <v>44</v>
      </c>
      <c r="F923" s="236" t="s">
        <v>6353</v>
      </c>
      <c r="G923" s="234"/>
      <c r="H923" s="237">
        <v>33.299999999999997</v>
      </c>
      <c r="I923" s="238"/>
      <c r="J923" s="234"/>
      <c r="K923" s="234"/>
      <c r="L923" s="239"/>
      <c r="M923" s="240"/>
      <c r="N923" s="241"/>
      <c r="O923" s="241"/>
      <c r="P923" s="241"/>
      <c r="Q923" s="241"/>
      <c r="R923" s="241"/>
      <c r="S923" s="241"/>
      <c r="T923" s="242"/>
      <c r="AT923" s="243" t="s">
        <v>272</v>
      </c>
      <c r="AU923" s="243" t="s">
        <v>91</v>
      </c>
      <c r="AV923" s="15" t="s">
        <v>91</v>
      </c>
      <c r="AW923" s="15" t="s">
        <v>38</v>
      </c>
      <c r="AX923" s="15" t="s">
        <v>82</v>
      </c>
      <c r="AY923" s="243" t="s">
        <v>262</v>
      </c>
    </row>
    <row r="924" spans="1:65" s="15" customFormat="1" ht="10">
      <c r="B924" s="233"/>
      <c r="C924" s="234"/>
      <c r="D924" s="208" t="s">
        <v>272</v>
      </c>
      <c r="E924" s="235" t="s">
        <v>44</v>
      </c>
      <c r="F924" s="236" t="s">
        <v>6413</v>
      </c>
      <c r="G924" s="234"/>
      <c r="H924" s="237">
        <v>22.2</v>
      </c>
      <c r="I924" s="238"/>
      <c r="J924" s="234"/>
      <c r="K924" s="234"/>
      <c r="L924" s="239"/>
      <c r="M924" s="240"/>
      <c r="N924" s="241"/>
      <c r="O924" s="241"/>
      <c r="P924" s="241"/>
      <c r="Q924" s="241"/>
      <c r="R924" s="241"/>
      <c r="S924" s="241"/>
      <c r="T924" s="242"/>
      <c r="AT924" s="243" t="s">
        <v>272</v>
      </c>
      <c r="AU924" s="243" t="s">
        <v>91</v>
      </c>
      <c r="AV924" s="15" t="s">
        <v>91</v>
      </c>
      <c r="AW924" s="15" t="s">
        <v>38</v>
      </c>
      <c r="AX924" s="15" t="s">
        <v>82</v>
      </c>
      <c r="AY924" s="243" t="s">
        <v>262</v>
      </c>
    </row>
    <row r="925" spans="1:65" s="15" customFormat="1" ht="10">
      <c r="B925" s="233"/>
      <c r="C925" s="234"/>
      <c r="D925" s="208" t="s">
        <v>272</v>
      </c>
      <c r="E925" s="235" t="s">
        <v>44</v>
      </c>
      <c r="F925" s="236" t="s">
        <v>6352</v>
      </c>
      <c r="G925" s="234"/>
      <c r="H925" s="237">
        <v>5.9</v>
      </c>
      <c r="I925" s="238"/>
      <c r="J925" s="234"/>
      <c r="K925" s="234"/>
      <c r="L925" s="239"/>
      <c r="M925" s="240"/>
      <c r="N925" s="241"/>
      <c r="O925" s="241"/>
      <c r="P925" s="241"/>
      <c r="Q925" s="241"/>
      <c r="R925" s="241"/>
      <c r="S925" s="241"/>
      <c r="T925" s="242"/>
      <c r="AT925" s="243" t="s">
        <v>272</v>
      </c>
      <c r="AU925" s="243" t="s">
        <v>91</v>
      </c>
      <c r="AV925" s="15" t="s">
        <v>91</v>
      </c>
      <c r="AW925" s="15" t="s">
        <v>38</v>
      </c>
      <c r="AX925" s="15" t="s">
        <v>82</v>
      </c>
      <c r="AY925" s="243" t="s">
        <v>262</v>
      </c>
    </row>
    <row r="926" spans="1:65" s="15" customFormat="1" ht="10">
      <c r="B926" s="233"/>
      <c r="C926" s="234"/>
      <c r="D926" s="208" t="s">
        <v>272</v>
      </c>
      <c r="E926" s="235" t="s">
        <v>44</v>
      </c>
      <c r="F926" s="236" t="s">
        <v>6407</v>
      </c>
      <c r="G926" s="234"/>
      <c r="H926" s="237">
        <v>43.4</v>
      </c>
      <c r="I926" s="238"/>
      <c r="J926" s="234"/>
      <c r="K926" s="234"/>
      <c r="L926" s="239"/>
      <c r="M926" s="240"/>
      <c r="N926" s="241"/>
      <c r="O926" s="241"/>
      <c r="P926" s="241"/>
      <c r="Q926" s="241"/>
      <c r="R926" s="241"/>
      <c r="S926" s="241"/>
      <c r="T926" s="242"/>
      <c r="AT926" s="243" t="s">
        <v>272</v>
      </c>
      <c r="AU926" s="243" t="s">
        <v>91</v>
      </c>
      <c r="AV926" s="15" t="s">
        <v>91</v>
      </c>
      <c r="AW926" s="15" t="s">
        <v>38</v>
      </c>
      <c r="AX926" s="15" t="s">
        <v>82</v>
      </c>
      <c r="AY926" s="243" t="s">
        <v>262</v>
      </c>
    </row>
    <row r="927" spans="1:65" s="15" customFormat="1" ht="20">
      <c r="B927" s="233"/>
      <c r="C927" s="234"/>
      <c r="D927" s="208" t="s">
        <v>272</v>
      </c>
      <c r="E927" s="235" t="s">
        <v>44</v>
      </c>
      <c r="F927" s="236" t="s">
        <v>6400</v>
      </c>
      <c r="G927" s="234"/>
      <c r="H927" s="237">
        <v>25.6</v>
      </c>
      <c r="I927" s="238"/>
      <c r="J927" s="234"/>
      <c r="K927" s="234"/>
      <c r="L927" s="239"/>
      <c r="M927" s="240"/>
      <c r="N927" s="241"/>
      <c r="O927" s="241"/>
      <c r="P927" s="241"/>
      <c r="Q927" s="241"/>
      <c r="R927" s="241"/>
      <c r="S927" s="241"/>
      <c r="T927" s="242"/>
      <c r="AT927" s="243" t="s">
        <v>272</v>
      </c>
      <c r="AU927" s="243" t="s">
        <v>91</v>
      </c>
      <c r="AV927" s="15" t="s">
        <v>91</v>
      </c>
      <c r="AW927" s="15" t="s">
        <v>38</v>
      </c>
      <c r="AX927" s="15" t="s">
        <v>82</v>
      </c>
      <c r="AY927" s="243" t="s">
        <v>262</v>
      </c>
    </row>
    <row r="928" spans="1:65" s="15" customFormat="1" ht="10">
      <c r="B928" s="233"/>
      <c r="C928" s="234"/>
      <c r="D928" s="208" t="s">
        <v>272</v>
      </c>
      <c r="E928" s="235" t="s">
        <v>44</v>
      </c>
      <c r="F928" s="236" t="s">
        <v>6343</v>
      </c>
      <c r="G928" s="234"/>
      <c r="H928" s="237">
        <v>27.3</v>
      </c>
      <c r="I928" s="238"/>
      <c r="J928" s="234"/>
      <c r="K928" s="234"/>
      <c r="L928" s="239"/>
      <c r="M928" s="240"/>
      <c r="N928" s="241"/>
      <c r="O928" s="241"/>
      <c r="P928" s="241"/>
      <c r="Q928" s="241"/>
      <c r="R928" s="241"/>
      <c r="S928" s="241"/>
      <c r="T928" s="242"/>
      <c r="AT928" s="243" t="s">
        <v>272</v>
      </c>
      <c r="AU928" s="243" t="s">
        <v>91</v>
      </c>
      <c r="AV928" s="15" t="s">
        <v>91</v>
      </c>
      <c r="AW928" s="15" t="s">
        <v>38</v>
      </c>
      <c r="AX928" s="15" t="s">
        <v>82</v>
      </c>
      <c r="AY928" s="243" t="s">
        <v>262</v>
      </c>
    </row>
    <row r="929" spans="2:51" s="15" customFormat="1" ht="10">
      <c r="B929" s="233"/>
      <c r="C929" s="234"/>
      <c r="D929" s="208" t="s">
        <v>272</v>
      </c>
      <c r="E929" s="235" t="s">
        <v>44</v>
      </c>
      <c r="F929" s="236" t="s">
        <v>6410</v>
      </c>
      <c r="G929" s="234"/>
      <c r="H929" s="237">
        <v>15.6</v>
      </c>
      <c r="I929" s="238"/>
      <c r="J929" s="234"/>
      <c r="K929" s="234"/>
      <c r="L929" s="239"/>
      <c r="M929" s="240"/>
      <c r="N929" s="241"/>
      <c r="O929" s="241"/>
      <c r="P929" s="241"/>
      <c r="Q929" s="241"/>
      <c r="R929" s="241"/>
      <c r="S929" s="241"/>
      <c r="T929" s="242"/>
      <c r="AT929" s="243" t="s">
        <v>272</v>
      </c>
      <c r="AU929" s="243" t="s">
        <v>91</v>
      </c>
      <c r="AV929" s="15" t="s">
        <v>91</v>
      </c>
      <c r="AW929" s="15" t="s">
        <v>38</v>
      </c>
      <c r="AX929" s="15" t="s">
        <v>82</v>
      </c>
      <c r="AY929" s="243" t="s">
        <v>262</v>
      </c>
    </row>
    <row r="930" spans="2:51" s="15" customFormat="1" ht="10">
      <c r="B930" s="233"/>
      <c r="C930" s="234"/>
      <c r="D930" s="208" t="s">
        <v>272</v>
      </c>
      <c r="E930" s="235" t="s">
        <v>44</v>
      </c>
      <c r="F930" s="236" t="s">
        <v>6404</v>
      </c>
      <c r="G930" s="234"/>
      <c r="H930" s="237">
        <v>8.1</v>
      </c>
      <c r="I930" s="238"/>
      <c r="J930" s="234"/>
      <c r="K930" s="234"/>
      <c r="L930" s="239"/>
      <c r="M930" s="240"/>
      <c r="N930" s="241"/>
      <c r="O930" s="241"/>
      <c r="P930" s="241"/>
      <c r="Q930" s="241"/>
      <c r="R930" s="241"/>
      <c r="S930" s="241"/>
      <c r="T930" s="242"/>
      <c r="AT930" s="243" t="s">
        <v>272</v>
      </c>
      <c r="AU930" s="243" t="s">
        <v>91</v>
      </c>
      <c r="AV930" s="15" t="s">
        <v>91</v>
      </c>
      <c r="AW930" s="15" t="s">
        <v>38</v>
      </c>
      <c r="AX930" s="15" t="s">
        <v>82</v>
      </c>
      <c r="AY930" s="243" t="s">
        <v>262</v>
      </c>
    </row>
    <row r="931" spans="2:51" s="15" customFormat="1" ht="10">
      <c r="B931" s="233"/>
      <c r="C931" s="234"/>
      <c r="D931" s="208" t="s">
        <v>272</v>
      </c>
      <c r="E931" s="235" t="s">
        <v>44</v>
      </c>
      <c r="F931" s="236" t="s">
        <v>6342</v>
      </c>
      <c r="G931" s="234"/>
      <c r="H931" s="237">
        <v>48.4</v>
      </c>
      <c r="I931" s="238"/>
      <c r="J931" s="234"/>
      <c r="K931" s="234"/>
      <c r="L931" s="239"/>
      <c r="M931" s="240"/>
      <c r="N931" s="241"/>
      <c r="O931" s="241"/>
      <c r="P931" s="241"/>
      <c r="Q931" s="241"/>
      <c r="R931" s="241"/>
      <c r="S931" s="241"/>
      <c r="T931" s="242"/>
      <c r="AT931" s="243" t="s">
        <v>272</v>
      </c>
      <c r="AU931" s="243" t="s">
        <v>91</v>
      </c>
      <c r="AV931" s="15" t="s">
        <v>91</v>
      </c>
      <c r="AW931" s="15" t="s">
        <v>38</v>
      </c>
      <c r="AX931" s="15" t="s">
        <v>82</v>
      </c>
      <c r="AY931" s="243" t="s">
        <v>262</v>
      </c>
    </row>
    <row r="932" spans="2:51" s="15" customFormat="1" ht="10">
      <c r="B932" s="233"/>
      <c r="C932" s="234"/>
      <c r="D932" s="208" t="s">
        <v>272</v>
      </c>
      <c r="E932" s="235" t="s">
        <v>44</v>
      </c>
      <c r="F932" s="236" t="s">
        <v>6396</v>
      </c>
      <c r="G932" s="234"/>
      <c r="H932" s="237">
        <v>33.200000000000003</v>
      </c>
      <c r="I932" s="238"/>
      <c r="J932" s="234"/>
      <c r="K932" s="234"/>
      <c r="L932" s="239"/>
      <c r="M932" s="240"/>
      <c r="N932" s="241"/>
      <c r="O932" s="241"/>
      <c r="P932" s="241"/>
      <c r="Q932" s="241"/>
      <c r="R932" s="241"/>
      <c r="S932" s="241"/>
      <c r="T932" s="242"/>
      <c r="AT932" s="243" t="s">
        <v>272</v>
      </c>
      <c r="AU932" s="243" t="s">
        <v>91</v>
      </c>
      <c r="AV932" s="15" t="s">
        <v>91</v>
      </c>
      <c r="AW932" s="15" t="s">
        <v>38</v>
      </c>
      <c r="AX932" s="15" t="s">
        <v>82</v>
      </c>
      <c r="AY932" s="243" t="s">
        <v>262</v>
      </c>
    </row>
    <row r="933" spans="2:51" s="15" customFormat="1" ht="10">
      <c r="B933" s="233"/>
      <c r="C933" s="234"/>
      <c r="D933" s="208" t="s">
        <v>272</v>
      </c>
      <c r="E933" s="235" t="s">
        <v>44</v>
      </c>
      <c r="F933" s="236" t="s">
        <v>6397</v>
      </c>
      <c r="G933" s="234"/>
      <c r="H933" s="237">
        <v>35</v>
      </c>
      <c r="I933" s="238"/>
      <c r="J933" s="234"/>
      <c r="K933" s="234"/>
      <c r="L933" s="239"/>
      <c r="M933" s="240"/>
      <c r="N933" s="241"/>
      <c r="O933" s="241"/>
      <c r="P933" s="241"/>
      <c r="Q933" s="241"/>
      <c r="R933" s="241"/>
      <c r="S933" s="241"/>
      <c r="T933" s="242"/>
      <c r="AT933" s="243" t="s">
        <v>272</v>
      </c>
      <c r="AU933" s="243" t="s">
        <v>91</v>
      </c>
      <c r="AV933" s="15" t="s">
        <v>91</v>
      </c>
      <c r="AW933" s="15" t="s">
        <v>38</v>
      </c>
      <c r="AX933" s="15" t="s">
        <v>82</v>
      </c>
      <c r="AY933" s="243" t="s">
        <v>262</v>
      </c>
    </row>
    <row r="934" spans="2:51" s="15" customFormat="1" ht="10">
      <c r="B934" s="233"/>
      <c r="C934" s="234"/>
      <c r="D934" s="208" t="s">
        <v>272</v>
      </c>
      <c r="E934" s="235" t="s">
        <v>44</v>
      </c>
      <c r="F934" s="236" t="s">
        <v>6389</v>
      </c>
      <c r="G934" s="234"/>
      <c r="H934" s="237">
        <v>42.2</v>
      </c>
      <c r="I934" s="238"/>
      <c r="J934" s="234"/>
      <c r="K934" s="234"/>
      <c r="L934" s="239"/>
      <c r="M934" s="240"/>
      <c r="N934" s="241"/>
      <c r="O934" s="241"/>
      <c r="P934" s="241"/>
      <c r="Q934" s="241"/>
      <c r="R934" s="241"/>
      <c r="S934" s="241"/>
      <c r="T934" s="242"/>
      <c r="AT934" s="243" t="s">
        <v>272</v>
      </c>
      <c r="AU934" s="243" t="s">
        <v>91</v>
      </c>
      <c r="AV934" s="15" t="s">
        <v>91</v>
      </c>
      <c r="AW934" s="15" t="s">
        <v>38</v>
      </c>
      <c r="AX934" s="15" t="s">
        <v>82</v>
      </c>
      <c r="AY934" s="243" t="s">
        <v>262</v>
      </c>
    </row>
    <row r="935" spans="2:51" s="15" customFormat="1" ht="10">
      <c r="B935" s="233"/>
      <c r="C935" s="234"/>
      <c r="D935" s="208" t="s">
        <v>272</v>
      </c>
      <c r="E935" s="235" t="s">
        <v>44</v>
      </c>
      <c r="F935" s="236" t="s">
        <v>6390</v>
      </c>
      <c r="G935" s="234"/>
      <c r="H935" s="237">
        <v>63.4</v>
      </c>
      <c r="I935" s="238"/>
      <c r="J935" s="234"/>
      <c r="K935" s="234"/>
      <c r="L935" s="239"/>
      <c r="M935" s="240"/>
      <c r="N935" s="241"/>
      <c r="O935" s="241"/>
      <c r="P935" s="241"/>
      <c r="Q935" s="241"/>
      <c r="R935" s="241"/>
      <c r="S935" s="241"/>
      <c r="T935" s="242"/>
      <c r="AT935" s="243" t="s">
        <v>272</v>
      </c>
      <c r="AU935" s="243" t="s">
        <v>91</v>
      </c>
      <c r="AV935" s="15" t="s">
        <v>91</v>
      </c>
      <c r="AW935" s="15" t="s">
        <v>38</v>
      </c>
      <c r="AX935" s="15" t="s">
        <v>82</v>
      </c>
      <c r="AY935" s="243" t="s">
        <v>262</v>
      </c>
    </row>
    <row r="936" spans="2:51" s="15" customFormat="1" ht="10">
      <c r="B936" s="233"/>
      <c r="C936" s="234"/>
      <c r="D936" s="208" t="s">
        <v>272</v>
      </c>
      <c r="E936" s="235" t="s">
        <v>44</v>
      </c>
      <c r="F936" s="236" t="s">
        <v>6391</v>
      </c>
      <c r="G936" s="234"/>
      <c r="H936" s="237">
        <v>36.4</v>
      </c>
      <c r="I936" s="238"/>
      <c r="J936" s="234"/>
      <c r="K936" s="234"/>
      <c r="L936" s="239"/>
      <c r="M936" s="240"/>
      <c r="N936" s="241"/>
      <c r="O936" s="241"/>
      <c r="P936" s="241"/>
      <c r="Q936" s="241"/>
      <c r="R936" s="241"/>
      <c r="S936" s="241"/>
      <c r="T936" s="242"/>
      <c r="AT936" s="243" t="s">
        <v>272</v>
      </c>
      <c r="AU936" s="243" t="s">
        <v>91</v>
      </c>
      <c r="AV936" s="15" t="s">
        <v>91</v>
      </c>
      <c r="AW936" s="15" t="s">
        <v>38</v>
      </c>
      <c r="AX936" s="15" t="s">
        <v>82</v>
      </c>
      <c r="AY936" s="243" t="s">
        <v>262</v>
      </c>
    </row>
    <row r="937" spans="2:51" s="15" customFormat="1" ht="10">
      <c r="B937" s="233"/>
      <c r="C937" s="234"/>
      <c r="D937" s="208" t="s">
        <v>272</v>
      </c>
      <c r="E937" s="235" t="s">
        <v>44</v>
      </c>
      <c r="F937" s="236" t="s">
        <v>6390</v>
      </c>
      <c r="G937" s="234"/>
      <c r="H937" s="237">
        <v>63.4</v>
      </c>
      <c r="I937" s="238"/>
      <c r="J937" s="234"/>
      <c r="K937" s="234"/>
      <c r="L937" s="239"/>
      <c r="M937" s="240"/>
      <c r="N937" s="241"/>
      <c r="O937" s="241"/>
      <c r="P937" s="241"/>
      <c r="Q937" s="241"/>
      <c r="R937" s="241"/>
      <c r="S937" s="241"/>
      <c r="T937" s="242"/>
      <c r="AT937" s="243" t="s">
        <v>272</v>
      </c>
      <c r="AU937" s="243" t="s">
        <v>91</v>
      </c>
      <c r="AV937" s="15" t="s">
        <v>91</v>
      </c>
      <c r="AW937" s="15" t="s">
        <v>38</v>
      </c>
      <c r="AX937" s="15" t="s">
        <v>82</v>
      </c>
      <c r="AY937" s="243" t="s">
        <v>262</v>
      </c>
    </row>
    <row r="938" spans="2:51" s="15" customFormat="1" ht="10">
      <c r="B938" s="233"/>
      <c r="C938" s="234"/>
      <c r="D938" s="208" t="s">
        <v>272</v>
      </c>
      <c r="E938" s="235" t="s">
        <v>44</v>
      </c>
      <c r="F938" s="236" t="s">
        <v>6391</v>
      </c>
      <c r="G938" s="234"/>
      <c r="H938" s="237">
        <v>36.4</v>
      </c>
      <c r="I938" s="238"/>
      <c r="J938" s="234"/>
      <c r="K938" s="234"/>
      <c r="L938" s="239"/>
      <c r="M938" s="240"/>
      <c r="N938" s="241"/>
      <c r="O938" s="241"/>
      <c r="P938" s="241"/>
      <c r="Q938" s="241"/>
      <c r="R938" s="241"/>
      <c r="S938" s="241"/>
      <c r="T938" s="242"/>
      <c r="AT938" s="243" t="s">
        <v>272</v>
      </c>
      <c r="AU938" s="243" t="s">
        <v>91</v>
      </c>
      <c r="AV938" s="15" t="s">
        <v>91</v>
      </c>
      <c r="AW938" s="15" t="s">
        <v>38</v>
      </c>
      <c r="AX938" s="15" t="s">
        <v>82</v>
      </c>
      <c r="AY938" s="243" t="s">
        <v>262</v>
      </c>
    </row>
    <row r="939" spans="2:51" s="15" customFormat="1" ht="10">
      <c r="B939" s="233"/>
      <c r="C939" s="234"/>
      <c r="D939" s="208" t="s">
        <v>272</v>
      </c>
      <c r="E939" s="235" t="s">
        <v>44</v>
      </c>
      <c r="F939" s="236" t="s">
        <v>6390</v>
      </c>
      <c r="G939" s="234"/>
      <c r="H939" s="237">
        <v>63.4</v>
      </c>
      <c r="I939" s="238"/>
      <c r="J939" s="234"/>
      <c r="K939" s="234"/>
      <c r="L939" s="239"/>
      <c r="M939" s="240"/>
      <c r="N939" s="241"/>
      <c r="O939" s="241"/>
      <c r="P939" s="241"/>
      <c r="Q939" s="241"/>
      <c r="R939" s="241"/>
      <c r="S939" s="241"/>
      <c r="T939" s="242"/>
      <c r="AT939" s="243" t="s">
        <v>272</v>
      </c>
      <c r="AU939" s="243" t="s">
        <v>91</v>
      </c>
      <c r="AV939" s="15" t="s">
        <v>91</v>
      </c>
      <c r="AW939" s="15" t="s">
        <v>38</v>
      </c>
      <c r="AX939" s="15" t="s">
        <v>82</v>
      </c>
      <c r="AY939" s="243" t="s">
        <v>262</v>
      </c>
    </row>
    <row r="940" spans="2:51" s="15" customFormat="1" ht="10">
      <c r="B940" s="233"/>
      <c r="C940" s="234"/>
      <c r="D940" s="208" t="s">
        <v>272</v>
      </c>
      <c r="E940" s="235" t="s">
        <v>44</v>
      </c>
      <c r="F940" s="236" t="s">
        <v>6392</v>
      </c>
      <c r="G940" s="234"/>
      <c r="H940" s="237">
        <v>47.5</v>
      </c>
      <c r="I940" s="238"/>
      <c r="J940" s="234"/>
      <c r="K940" s="234"/>
      <c r="L940" s="239"/>
      <c r="M940" s="240"/>
      <c r="N940" s="241"/>
      <c r="O940" s="241"/>
      <c r="P940" s="241"/>
      <c r="Q940" s="241"/>
      <c r="R940" s="241"/>
      <c r="S940" s="241"/>
      <c r="T940" s="242"/>
      <c r="AT940" s="243" t="s">
        <v>272</v>
      </c>
      <c r="AU940" s="243" t="s">
        <v>91</v>
      </c>
      <c r="AV940" s="15" t="s">
        <v>91</v>
      </c>
      <c r="AW940" s="15" t="s">
        <v>38</v>
      </c>
      <c r="AX940" s="15" t="s">
        <v>82</v>
      </c>
      <c r="AY940" s="243" t="s">
        <v>262</v>
      </c>
    </row>
    <row r="941" spans="2:51" s="15" customFormat="1" ht="10">
      <c r="B941" s="233"/>
      <c r="C941" s="234"/>
      <c r="D941" s="208" t="s">
        <v>272</v>
      </c>
      <c r="E941" s="235" t="s">
        <v>44</v>
      </c>
      <c r="F941" s="236" t="s">
        <v>6393</v>
      </c>
      <c r="G941" s="234"/>
      <c r="H941" s="237">
        <v>12.6</v>
      </c>
      <c r="I941" s="238"/>
      <c r="J941" s="234"/>
      <c r="K941" s="234"/>
      <c r="L941" s="239"/>
      <c r="M941" s="240"/>
      <c r="N941" s="241"/>
      <c r="O941" s="241"/>
      <c r="P941" s="241"/>
      <c r="Q941" s="241"/>
      <c r="R941" s="241"/>
      <c r="S941" s="241"/>
      <c r="T941" s="242"/>
      <c r="AT941" s="243" t="s">
        <v>272</v>
      </c>
      <c r="AU941" s="243" t="s">
        <v>91</v>
      </c>
      <c r="AV941" s="15" t="s">
        <v>91</v>
      </c>
      <c r="AW941" s="15" t="s">
        <v>38</v>
      </c>
      <c r="AX941" s="15" t="s">
        <v>82</v>
      </c>
      <c r="AY941" s="243" t="s">
        <v>262</v>
      </c>
    </row>
    <row r="942" spans="2:51" s="15" customFormat="1" ht="10">
      <c r="B942" s="233"/>
      <c r="C942" s="234"/>
      <c r="D942" s="208" t="s">
        <v>272</v>
      </c>
      <c r="E942" s="235" t="s">
        <v>44</v>
      </c>
      <c r="F942" s="236" t="s">
        <v>6365</v>
      </c>
      <c r="G942" s="234"/>
      <c r="H942" s="237">
        <v>21.3</v>
      </c>
      <c r="I942" s="238"/>
      <c r="J942" s="234"/>
      <c r="K942" s="234"/>
      <c r="L942" s="239"/>
      <c r="M942" s="240"/>
      <c r="N942" s="241"/>
      <c r="O942" s="241"/>
      <c r="P942" s="241"/>
      <c r="Q942" s="241"/>
      <c r="R942" s="241"/>
      <c r="S942" s="241"/>
      <c r="T942" s="242"/>
      <c r="AT942" s="243" t="s">
        <v>272</v>
      </c>
      <c r="AU942" s="243" t="s">
        <v>91</v>
      </c>
      <c r="AV942" s="15" t="s">
        <v>91</v>
      </c>
      <c r="AW942" s="15" t="s">
        <v>38</v>
      </c>
      <c r="AX942" s="15" t="s">
        <v>82</v>
      </c>
      <c r="AY942" s="243" t="s">
        <v>262</v>
      </c>
    </row>
    <row r="943" spans="2:51" s="15" customFormat="1" ht="10">
      <c r="B943" s="233"/>
      <c r="C943" s="234"/>
      <c r="D943" s="208" t="s">
        <v>272</v>
      </c>
      <c r="E943" s="235" t="s">
        <v>44</v>
      </c>
      <c r="F943" s="236" t="s">
        <v>6344</v>
      </c>
      <c r="G943" s="234"/>
      <c r="H943" s="237">
        <v>82.2</v>
      </c>
      <c r="I943" s="238"/>
      <c r="J943" s="234"/>
      <c r="K943" s="234"/>
      <c r="L943" s="239"/>
      <c r="M943" s="240"/>
      <c r="N943" s="241"/>
      <c r="O943" s="241"/>
      <c r="P943" s="241"/>
      <c r="Q943" s="241"/>
      <c r="R943" s="241"/>
      <c r="S943" s="241"/>
      <c r="T943" s="242"/>
      <c r="AT943" s="243" t="s">
        <v>272</v>
      </c>
      <c r="AU943" s="243" t="s">
        <v>91</v>
      </c>
      <c r="AV943" s="15" t="s">
        <v>91</v>
      </c>
      <c r="AW943" s="15" t="s">
        <v>38</v>
      </c>
      <c r="AX943" s="15" t="s">
        <v>82</v>
      </c>
      <c r="AY943" s="243" t="s">
        <v>262</v>
      </c>
    </row>
    <row r="944" spans="2:51" s="16" customFormat="1" ht="10">
      <c r="B944" s="244"/>
      <c r="C944" s="245"/>
      <c r="D944" s="208" t="s">
        <v>272</v>
      </c>
      <c r="E944" s="246" t="s">
        <v>44</v>
      </c>
      <c r="F944" s="247" t="s">
        <v>291</v>
      </c>
      <c r="G944" s="245"/>
      <c r="H944" s="248">
        <v>956.1</v>
      </c>
      <c r="I944" s="249"/>
      <c r="J944" s="245"/>
      <c r="K944" s="245"/>
      <c r="L944" s="250"/>
      <c r="M944" s="251"/>
      <c r="N944" s="252"/>
      <c r="O944" s="252"/>
      <c r="P944" s="252"/>
      <c r="Q944" s="252"/>
      <c r="R944" s="252"/>
      <c r="S944" s="252"/>
      <c r="T944" s="253"/>
      <c r="AT944" s="254" t="s">
        <v>272</v>
      </c>
      <c r="AU944" s="254" t="s">
        <v>91</v>
      </c>
      <c r="AV944" s="16" t="s">
        <v>104</v>
      </c>
      <c r="AW944" s="16" t="s">
        <v>38</v>
      </c>
      <c r="AX944" s="16" t="s">
        <v>89</v>
      </c>
      <c r="AY944" s="254" t="s">
        <v>262</v>
      </c>
    </row>
    <row r="945" spans="1:65" s="2" customFormat="1" ht="16.5" customHeight="1">
      <c r="A945" s="37"/>
      <c r="B945" s="38"/>
      <c r="C945" s="195" t="s">
        <v>2035</v>
      </c>
      <c r="D945" s="195" t="s">
        <v>264</v>
      </c>
      <c r="E945" s="196" t="s">
        <v>6765</v>
      </c>
      <c r="F945" s="197" t="s">
        <v>6766</v>
      </c>
      <c r="G945" s="198" t="s">
        <v>590</v>
      </c>
      <c r="H945" s="199">
        <v>47.99</v>
      </c>
      <c r="I945" s="200"/>
      <c r="J945" s="201">
        <f>ROUND(I945*H945,2)</f>
        <v>0</v>
      </c>
      <c r="K945" s="197" t="s">
        <v>3877</v>
      </c>
      <c r="L945" s="42"/>
      <c r="M945" s="202" t="s">
        <v>44</v>
      </c>
      <c r="N945" s="203" t="s">
        <v>53</v>
      </c>
      <c r="O945" s="67"/>
      <c r="P945" s="204">
        <f>O945*H945</f>
        <v>0</v>
      </c>
      <c r="Q945" s="204">
        <v>0</v>
      </c>
      <c r="R945" s="204">
        <f>Q945*H945</f>
        <v>0</v>
      </c>
      <c r="S945" s="204">
        <v>0</v>
      </c>
      <c r="T945" s="205">
        <f>S945*H945</f>
        <v>0</v>
      </c>
      <c r="U945" s="37"/>
      <c r="V945" s="37"/>
      <c r="W945" s="37"/>
      <c r="X945" s="37"/>
      <c r="Y945" s="37"/>
      <c r="Z945" s="37"/>
      <c r="AA945" s="37"/>
      <c r="AB945" s="37"/>
      <c r="AC945" s="37"/>
      <c r="AD945" s="37"/>
      <c r="AE945" s="37"/>
      <c r="AR945" s="206" t="s">
        <v>104</v>
      </c>
      <c r="AT945" s="206" t="s">
        <v>264</v>
      </c>
      <c r="AU945" s="206" t="s">
        <v>91</v>
      </c>
      <c r="AY945" s="19" t="s">
        <v>262</v>
      </c>
      <c r="BE945" s="207">
        <f>IF(N945="základní",J945,0)</f>
        <v>0</v>
      </c>
      <c r="BF945" s="207">
        <f>IF(N945="snížená",J945,0)</f>
        <v>0</v>
      </c>
      <c r="BG945" s="207">
        <f>IF(N945="zákl. přenesená",J945,0)</f>
        <v>0</v>
      </c>
      <c r="BH945" s="207">
        <f>IF(N945="sníž. přenesená",J945,0)</f>
        <v>0</v>
      </c>
      <c r="BI945" s="207">
        <f>IF(N945="nulová",J945,0)</f>
        <v>0</v>
      </c>
      <c r="BJ945" s="19" t="s">
        <v>89</v>
      </c>
      <c r="BK945" s="207">
        <f>ROUND(I945*H945,2)</f>
        <v>0</v>
      </c>
      <c r="BL945" s="19" t="s">
        <v>104</v>
      </c>
      <c r="BM945" s="206" t="s">
        <v>998</v>
      </c>
    </row>
    <row r="946" spans="1:65" s="15" customFormat="1" ht="10">
      <c r="B946" s="233"/>
      <c r="C946" s="234"/>
      <c r="D946" s="208" t="s">
        <v>272</v>
      </c>
      <c r="E946" s="235" t="s">
        <v>44</v>
      </c>
      <c r="F946" s="236" t="s">
        <v>6183</v>
      </c>
      <c r="G946" s="234"/>
      <c r="H946" s="237">
        <v>1.24</v>
      </c>
      <c r="I946" s="238"/>
      <c r="J946" s="234"/>
      <c r="K946" s="234"/>
      <c r="L946" s="239"/>
      <c r="M946" s="240"/>
      <c r="N946" s="241"/>
      <c r="O946" s="241"/>
      <c r="P946" s="241"/>
      <c r="Q946" s="241"/>
      <c r="R946" s="241"/>
      <c r="S946" s="241"/>
      <c r="T946" s="242"/>
      <c r="AT946" s="243" t="s">
        <v>272</v>
      </c>
      <c r="AU946" s="243" t="s">
        <v>91</v>
      </c>
      <c r="AV946" s="15" t="s">
        <v>91</v>
      </c>
      <c r="AW946" s="15" t="s">
        <v>38</v>
      </c>
      <c r="AX946" s="15" t="s">
        <v>82</v>
      </c>
      <c r="AY946" s="243" t="s">
        <v>262</v>
      </c>
    </row>
    <row r="947" spans="1:65" s="15" customFormat="1" ht="10">
      <c r="B947" s="233"/>
      <c r="C947" s="234"/>
      <c r="D947" s="208" t="s">
        <v>272</v>
      </c>
      <c r="E947" s="235" t="s">
        <v>44</v>
      </c>
      <c r="F947" s="236" t="s">
        <v>6376</v>
      </c>
      <c r="G947" s="234"/>
      <c r="H947" s="237">
        <v>19.5</v>
      </c>
      <c r="I947" s="238"/>
      <c r="J947" s="234"/>
      <c r="K947" s="234"/>
      <c r="L947" s="239"/>
      <c r="M947" s="240"/>
      <c r="N947" s="241"/>
      <c r="O947" s="241"/>
      <c r="P947" s="241"/>
      <c r="Q947" s="241"/>
      <c r="R947" s="241"/>
      <c r="S947" s="241"/>
      <c r="T947" s="242"/>
      <c r="AT947" s="243" t="s">
        <v>272</v>
      </c>
      <c r="AU947" s="243" t="s">
        <v>91</v>
      </c>
      <c r="AV947" s="15" t="s">
        <v>91</v>
      </c>
      <c r="AW947" s="15" t="s">
        <v>38</v>
      </c>
      <c r="AX947" s="15" t="s">
        <v>82</v>
      </c>
      <c r="AY947" s="243" t="s">
        <v>262</v>
      </c>
    </row>
    <row r="948" spans="1:65" s="15" customFormat="1" ht="10">
      <c r="B948" s="233"/>
      <c r="C948" s="234"/>
      <c r="D948" s="208" t="s">
        <v>272</v>
      </c>
      <c r="E948" s="235" t="s">
        <v>44</v>
      </c>
      <c r="F948" s="236" t="s">
        <v>6182</v>
      </c>
      <c r="G948" s="234"/>
      <c r="H948" s="237">
        <v>4.8499999999999996</v>
      </c>
      <c r="I948" s="238"/>
      <c r="J948" s="234"/>
      <c r="K948" s="234"/>
      <c r="L948" s="239"/>
      <c r="M948" s="240"/>
      <c r="N948" s="241"/>
      <c r="O948" s="241"/>
      <c r="P948" s="241"/>
      <c r="Q948" s="241"/>
      <c r="R948" s="241"/>
      <c r="S948" s="241"/>
      <c r="T948" s="242"/>
      <c r="AT948" s="243" t="s">
        <v>272</v>
      </c>
      <c r="AU948" s="243" t="s">
        <v>91</v>
      </c>
      <c r="AV948" s="15" t="s">
        <v>91</v>
      </c>
      <c r="AW948" s="15" t="s">
        <v>38</v>
      </c>
      <c r="AX948" s="15" t="s">
        <v>82</v>
      </c>
      <c r="AY948" s="243" t="s">
        <v>262</v>
      </c>
    </row>
    <row r="949" spans="1:65" s="15" customFormat="1" ht="10">
      <c r="B949" s="233"/>
      <c r="C949" s="234"/>
      <c r="D949" s="208" t="s">
        <v>272</v>
      </c>
      <c r="E949" s="235" t="s">
        <v>44</v>
      </c>
      <c r="F949" s="236" t="s">
        <v>6372</v>
      </c>
      <c r="G949" s="234"/>
      <c r="H949" s="237">
        <v>3.5</v>
      </c>
      <c r="I949" s="238"/>
      <c r="J949" s="234"/>
      <c r="K949" s="234"/>
      <c r="L949" s="239"/>
      <c r="M949" s="240"/>
      <c r="N949" s="241"/>
      <c r="O949" s="241"/>
      <c r="P949" s="241"/>
      <c r="Q949" s="241"/>
      <c r="R949" s="241"/>
      <c r="S949" s="241"/>
      <c r="T949" s="242"/>
      <c r="AT949" s="243" t="s">
        <v>272</v>
      </c>
      <c r="AU949" s="243" t="s">
        <v>91</v>
      </c>
      <c r="AV949" s="15" t="s">
        <v>91</v>
      </c>
      <c r="AW949" s="15" t="s">
        <v>38</v>
      </c>
      <c r="AX949" s="15" t="s">
        <v>82</v>
      </c>
      <c r="AY949" s="243" t="s">
        <v>262</v>
      </c>
    </row>
    <row r="950" spans="1:65" s="15" customFormat="1" ht="10">
      <c r="B950" s="233"/>
      <c r="C950" s="234"/>
      <c r="D950" s="208" t="s">
        <v>272</v>
      </c>
      <c r="E950" s="235" t="s">
        <v>44</v>
      </c>
      <c r="F950" s="236" t="s">
        <v>6373</v>
      </c>
      <c r="G950" s="234"/>
      <c r="H950" s="237">
        <v>18.899999999999999</v>
      </c>
      <c r="I950" s="238"/>
      <c r="J950" s="234"/>
      <c r="K950" s="234"/>
      <c r="L950" s="239"/>
      <c r="M950" s="240"/>
      <c r="N950" s="241"/>
      <c r="O950" s="241"/>
      <c r="P950" s="241"/>
      <c r="Q950" s="241"/>
      <c r="R950" s="241"/>
      <c r="S950" s="241"/>
      <c r="T950" s="242"/>
      <c r="AT950" s="243" t="s">
        <v>272</v>
      </c>
      <c r="AU950" s="243" t="s">
        <v>91</v>
      </c>
      <c r="AV950" s="15" t="s">
        <v>91</v>
      </c>
      <c r="AW950" s="15" t="s">
        <v>38</v>
      </c>
      <c r="AX950" s="15" t="s">
        <v>82</v>
      </c>
      <c r="AY950" s="243" t="s">
        <v>262</v>
      </c>
    </row>
    <row r="951" spans="1:65" s="16" customFormat="1" ht="10">
      <c r="B951" s="244"/>
      <c r="C951" s="245"/>
      <c r="D951" s="208" t="s">
        <v>272</v>
      </c>
      <c r="E951" s="246" t="s">
        <v>44</v>
      </c>
      <c r="F951" s="247" t="s">
        <v>291</v>
      </c>
      <c r="G951" s="245"/>
      <c r="H951" s="248">
        <v>47.989999999999995</v>
      </c>
      <c r="I951" s="249"/>
      <c r="J951" s="245"/>
      <c r="K951" s="245"/>
      <c r="L951" s="250"/>
      <c r="M951" s="251"/>
      <c r="N951" s="252"/>
      <c r="O951" s="252"/>
      <c r="P951" s="252"/>
      <c r="Q951" s="252"/>
      <c r="R951" s="252"/>
      <c r="S951" s="252"/>
      <c r="T951" s="253"/>
      <c r="AT951" s="254" t="s">
        <v>272</v>
      </c>
      <c r="AU951" s="254" t="s">
        <v>91</v>
      </c>
      <c r="AV951" s="16" t="s">
        <v>104</v>
      </c>
      <c r="AW951" s="16" t="s">
        <v>38</v>
      </c>
      <c r="AX951" s="16" t="s">
        <v>89</v>
      </c>
      <c r="AY951" s="254" t="s">
        <v>262</v>
      </c>
    </row>
    <row r="952" spans="1:65" s="2" customFormat="1" ht="16.5" customHeight="1">
      <c r="A952" s="37"/>
      <c r="B952" s="38"/>
      <c r="C952" s="195" t="s">
        <v>2061</v>
      </c>
      <c r="D952" s="195" t="s">
        <v>264</v>
      </c>
      <c r="E952" s="196" t="s">
        <v>6767</v>
      </c>
      <c r="F952" s="197" t="s">
        <v>6768</v>
      </c>
      <c r="G952" s="198" t="s">
        <v>590</v>
      </c>
      <c r="H952" s="199">
        <v>1396.6</v>
      </c>
      <c r="I952" s="200"/>
      <c r="J952" s="201">
        <f>ROUND(I952*H952,2)</f>
        <v>0</v>
      </c>
      <c r="K952" s="197" t="s">
        <v>268</v>
      </c>
      <c r="L952" s="42"/>
      <c r="M952" s="202" t="s">
        <v>44</v>
      </c>
      <c r="N952" s="203" t="s">
        <v>53</v>
      </c>
      <c r="O952" s="67"/>
      <c r="P952" s="204">
        <f>O952*H952</f>
        <v>0</v>
      </c>
      <c r="Q952" s="204">
        <v>1.6999999999999999E-7</v>
      </c>
      <c r="R952" s="204">
        <f>Q952*H952</f>
        <v>2.3742199999999996E-4</v>
      </c>
      <c r="S952" s="204">
        <v>0</v>
      </c>
      <c r="T952" s="205">
        <f>S952*H952</f>
        <v>0</v>
      </c>
      <c r="U952" s="37"/>
      <c r="V952" s="37"/>
      <c r="W952" s="37"/>
      <c r="X952" s="37"/>
      <c r="Y952" s="37"/>
      <c r="Z952" s="37"/>
      <c r="AA952" s="37"/>
      <c r="AB952" s="37"/>
      <c r="AC952" s="37"/>
      <c r="AD952" s="37"/>
      <c r="AE952" s="37"/>
      <c r="AR952" s="206" t="s">
        <v>104</v>
      </c>
      <c r="AT952" s="206" t="s">
        <v>264</v>
      </c>
      <c r="AU952" s="206" t="s">
        <v>91</v>
      </c>
      <c r="AY952" s="19" t="s">
        <v>262</v>
      </c>
      <c r="BE952" s="207">
        <f>IF(N952="základní",J952,0)</f>
        <v>0</v>
      </c>
      <c r="BF952" s="207">
        <f>IF(N952="snížená",J952,0)</f>
        <v>0</v>
      </c>
      <c r="BG952" s="207">
        <f>IF(N952="zákl. přenesená",J952,0)</f>
        <v>0</v>
      </c>
      <c r="BH952" s="207">
        <f>IF(N952="sníž. přenesená",J952,0)</f>
        <v>0</v>
      </c>
      <c r="BI952" s="207">
        <f>IF(N952="nulová",J952,0)</f>
        <v>0</v>
      </c>
      <c r="BJ952" s="19" t="s">
        <v>89</v>
      </c>
      <c r="BK952" s="207">
        <f>ROUND(I952*H952,2)</f>
        <v>0</v>
      </c>
      <c r="BL952" s="19" t="s">
        <v>104</v>
      </c>
      <c r="BM952" s="206" t="s">
        <v>3422</v>
      </c>
    </row>
    <row r="953" spans="1:65" s="2" customFormat="1" ht="27">
      <c r="A953" s="37"/>
      <c r="B953" s="38"/>
      <c r="C953" s="39"/>
      <c r="D953" s="208" t="s">
        <v>270</v>
      </c>
      <c r="E953" s="39"/>
      <c r="F953" s="209" t="s">
        <v>6769</v>
      </c>
      <c r="G953" s="39"/>
      <c r="H953" s="39"/>
      <c r="I953" s="118"/>
      <c r="J953" s="39"/>
      <c r="K953" s="39"/>
      <c r="L953" s="42"/>
      <c r="M953" s="210"/>
      <c r="N953" s="211"/>
      <c r="O953" s="67"/>
      <c r="P953" s="67"/>
      <c r="Q953" s="67"/>
      <c r="R953" s="67"/>
      <c r="S953" s="67"/>
      <c r="T953" s="68"/>
      <c r="U953" s="37"/>
      <c r="V953" s="37"/>
      <c r="W953" s="37"/>
      <c r="X953" s="37"/>
      <c r="Y953" s="37"/>
      <c r="Z953" s="37"/>
      <c r="AA953" s="37"/>
      <c r="AB953" s="37"/>
      <c r="AC953" s="37"/>
      <c r="AD953" s="37"/>
      <c r="AE953" s="37"/>
      <c r="AT953" s="19" t="s">
        <v>270</v>
      </c>
      <c r="AU953" s="19" t="s">
        <v>91</v>
      </c>
    </row>
    <row r="954" spans="1:65" s="15" customFormat="1" ht="10">
      <c r="B954" s="233"/>
      <c r="C954" s="234"/>
      <c r="D954" s="208" t="s">
        <v>272</v>
      </c>
      <c r="E954" s="235" t="s">
        <v>44</v>
      </c>
      <c r="F954" s="236" t="s">
        <v>6340</v>
      </c>
      <c r="G954" s="234"/>
      <c r="H954" s="237">
        <v>2</v>
      </c>
      <c r="I954" s="238"/>
      <c r="J954" s="234"/>
      <c r="K954" s="234"/>
      <c r="L954" s="239"/>
      <c r="M954" s="240"/>
      <c r="N954" s="241"/>
      <c r="O954" s="241"/>
      <c r="P954" s="241"/>
      <c r="Q954" s="241"/>
      <c r="R954" s="241"/>
      <c r="S954" s="241"/>
      <c r="T954" s="242"/>
      <c r="AT954" s="243" t="s">
        <v>272</v>
      </c>
      <c r="AU954" s="243" t="s">
        <v>91</v>
      </c>
      <c r="AV954" s="15" t="s">
        <v>91</v>
      </c>
      <c r="AW954" s="15" t="s">
        <v>38</v>
      </c>
      <c r="AX954" s="15" t="s">
        <v>82</v>
      </c>
      <c r="AY954" s="243" t="s">
        <v>262</v>
      </c>
    </row>
    <row r="955" spans="1:65" s="15" customFormat="1" ht="10">
      <c r="B955" s="233"/>
      <c r="C955" s="234"/>
      <c r="D955" s="208" t="s">
        <v>272</v>
      </c>
      <c r="E955" s="235" t="s">
        <v>44</v>
      </c>
      <c r="F955" s="236" t="s">
        <v>6479</v>
      </c>
      <c r="G955" s="234"/>
      <c r="H955" s="237">
        <v>38.6</v>
      </c>
      <c r="I955" s="238"/>
      <c r="J955" s="234"/>
      <c r="K955" s="234"/>
      <c r="L955" s="239"/>
      <c r="M955" s="240"/>
      <c r="N955" s="241"/>
      <c r="O955" s="241"/>
      <c r="P955" s="241"/>
      <c r="Q955" s="241"/>
      <c r="R955" s="241"/>
      <c r="S955" s="241"/>
      <c r="T955" s="242"/>
      <c r="AT955" s="243" t="s">
        <v>272</v>
      </c>
      <c r="AU955" s="243" t="s">
        <v>91</v>
      </c>
      <c r="AV955" s="15" t="s">
        <v>91</v>
      </c>
      <c r="AW955" s="15" t="s">
        <v>38</v>
      </c>
      <c r="AX955" s="15" t="s">
        <v>82</v>
      </c>
      <c r="AY955" s="243" t="s">
        <v>262</v>
      </c>
    </row>
    <row r="956" spans="1:65" s="15" customFormat="1" ht="10">
      <c r="B956" s="233"/>
      <c r="C956" s="234"/>
      <c r="D956" s="208" t="s">
        <v>272</v>
      </c>
      <c r="E956" s="235" t="s">
        <v>44</v>
      </c>
      <c r="F956" s="236" t="s">
        <v>6482</v>
      </c>
      <c r="G956" s="234"/>
      <c r="H956" s="237">
        <v>36.4</v>
      </c>
      <c r="I956" s="238"/>
      <c r="J956" s="234"/>
      <c r="K956" s="234"/>
      <c r="L956" s="239"/>
      <c r="M956" s="240"/>
      <c r="N956" s="241"/>
      <c r="O956" s="241"/>
      <c r="P956" s="241"/>
      <c r="Q956" s="241"/>
      <c r="R956" s="241"/>
      <c r="S956" s="241"/>
      <c r="T956" s="242"/>
      <c r="AT956" s="243" t="s">
        <v>272</v>
      </c>
      <c r="AU956" s="243" t="s">
        <v>91</v>
      </c>
      <c r="AV956" s="15" t="s">
        <v>91</v>
      </c>
      <c r="AW956" s="15" t="s">
        <v>38</v>
      </c>
      <c r="AX956" s="15" t="s">
        <v>82</v>
      </c>
      <c r="AY956" s="243" t="s">
        <v>262</v>
      </c>
    </row>
    <row r="957" spans="1:65" s="15" customFormat="1" ht="10">
      <c r="B957" s="233"/>
      <c r="C957" s="234"/>
      <c r="D957" s="208" t="s">
        <v>272</v>
      </c>
      <c r="E957" s="235" t="s">
        <v>44</v>
      </c>
      <c r="F957" s="236" t="s">
        <v>6341</v>
      </c>
      <c r="G957" s="234"/>
      <c r="H957" s="237">
        <v>12.5</v>
      </c>
      <c r="I957" s="238"/>
      <c r="J957" s="234"/>
      <c r="K957" s="234"/>
      <c r="L957" s="239"/>
      <c r="M957" s="240"/>
      <c r="N957" s="241"/>
      <c r="O957" s="241"/>
      <c r="P957" s="241"/>
      <c r="Q957" s="241"/>
      <c r="R957" s="241"/>
      <c r="S957" s="241"/>
      <c r="T957" s="242"/>
      <c r="AT957" s="243" t="s">
        <v>272</v>
      </c>
      <c r="AU957" s="243" t="s">
        <v>91</v>
      </c>
      <c r="AV957" s="15" t="s">
        <v>91</v>
      </c>
      <c r="AW957" s="15" t="s">
        <v>38</v>
      </c>
      <c r="AX957" s="15" t="s">
        <v>82</v>
      </c>
      <c r="AY957" s="243" t="s">
        <v>262</v>
      </c>
    </row>
    <row r="958" spans="1:65" s="15" customFormat="1" ht="10">
      <c r="B958" s="233"/>
      <c r="C958" s="234"/>
      <c r="D958" s="208" t="s">
        <v>272</v>
      </c>
      <c r="E958" s="235" t="s">
        <v>44</v>
      </c>
      <c r="F958" s="236" t="s">
        <v>6299</v>
      </c>
      <c r="G958" s="234"/>
      <c r="H958" s="237">
        <v>60.7</v>
      </c>
      <c r="I958" s="238"/>
      <c r="J958" s="234"/>
      <c r="K958" s="234"/>
      <c r="L958" s="239"/>
      <c r="M958" s="240"/>
      <c r="N958" s="241"/>
      <c r="O958" s="241"/>
      <c r="P958" s="241"/>
      <c r="Q958" s="241"/>
      <c r="R958" s="241"/>
      <c r="S958" s="241"/>
      <c r="T958" s="242"/>
      <c r="AT958" s="243" t="s">
        <v>272</v>
      </c>
      <c r="AU958" s="243" t="s">
        <v>91</v>
      </c>
      <c r="AV958" s="15" t="s">
        <v>91</v>
      </c>
      <c r="AW958" s="15" t="s">
        <v>38</v>
      </c>
      <c r="AX958" s="15" t="s">
        <v>82</v>
      </c>
      <c r="AY958" s="243" t="s">
        <v>262</v>
      </c>
    </row>
    <row r="959" spans="1:65" s="15" customFormat="1" ht="10">
      <c r="B959" s="233"/>
      <c r="C959" s="234"/>
      <c r="D959" s="208" t="s">
        <v>272</v>
      </c>
      <c r="E959" s="235" t="s">
        <v>44</v>
      </c>
      <c r="F959" s="236" t="s">
        <v>6300</v>
      </c>
      <c r="G959" s="234"/>
      <c r="H959" s="237">
        <v>16</v>
      </c>
      <c r="I959" s="238"/>
      <c r="J959" s="234"/>
      <c r="K959" s="234"/>
      <c r="L959" s="239"/>
      <c r="M959" s="240"/>
      <c r="N959" s="241"/>
      <c r="O959" s="241"/>
      <c r="P959" s="241"/>
      <c r="Q959" s="241"/>
      <c r="R959" s="241"/>
      <c r="S959" s="241"/>
      <c r="T959" s="242"/>
      <c r="AT959" s="243" t="s">
        <v>272</v>
      </c>
      <c r="AU959" s="243" t="s">
        <v>91</v>
      </c>
      <c r="AV959" s="15" t="s">
        <v>91</v>
      </c>
      <c r="AW959" s="15" t="s">
        <v>38</v>
      </c>
      <c r="AX959" s="15" t="s">
        <v>82</v>
      </c>
      <c r="AY959" s="243" t="s">
        <v>262</v>
      </c>
    </row>
    <row r="960" spans="1:65" s="15" customFormat="1" ht="10">
      <c r="B960" s="233"/>
      <c r="C960" s="234"/>
      <c r="D960" s="208" t="s">
        <v>272</v>
      </c>
      <c r="E960" s="235" t="s">
        <v>44</v>
      </c>
      <c r="F960" s="236" t="s">
        <v>6301</v>
      </c>
      <c r="G960" s="234"/>
      <c r="H960" s="237">
        <v>95</v>
      </c>
      <c r="I960" s="238"/>
      <c r="J960" s="234"/>
      <c r="K960" s="234"/>
      <c r="L960" s="239"/>
      <c r="M960" s="240"/>
      <c r="N960" s="241"/>
      <c r="O960" s="241"/>
      <c r="P960" s="241"/>
      <c r="Q960" s="241"/>
      <c r="R960" s="241"/>
      <c r="S960" s="241"/>
      <c r="T960" s="242"/>
      <c r="AT960" s="243" t="s">
        <v>272</v>
      </c>
      <c r="AU960" s="243" t="s">
        <v>91</v>
      </c>
      <c r="AV960" s="15" t="s">
        <v>91</v>
      </c>
      <c r="AW960" s="15" t="s">
        <v>38</v>
      </c>
      <c r="AX960" s="15" t="s">
        <v>82</v>
      </c>
      <c r="AY960" s="243" t="s">
        <v>262</v>
      </c>
    </row>
    <row r="961" spans="2:51" s="15" customFormat="1" ht="10">
      <c r="B961" s="233"/>
      <c r="C961" s="234"/>
      <c r="D961" s="208" t="s">
        <v>272</v>
      </c>
      <c r="E961" s="235" t="s">
        <v>44</v>
      </c>
      <c r="F961" s="236" t="s">
        <v>6302</v>
      </c>
      <c r="G961" s="234"/>
      <c r="H961" s="237">
        <v>113.2</v>
      </c>
      <c r="I961" s="238"/>
      <c r="J961" s="234"/>
      <c r="K961" s="234"/>
      <c r="L961" s="239"/>
      <c r="M961" s="240"/>
      <c r="N961" s="241"/>
      <c r="O961" s="241"/>
      <c r="P961" s="241"/>
      <c r="Q961" s="241"/>
      <c r="R961" s="241"/>
      <c r="S961" s="241"/>
      <c r="T961" s="242"/>
      <c r="AT961" s="243" t="s">
        <v>272</v>
      </c>
      <c r="AU961" s="243" t="s">
        <v>91</v>
      </c>
      <c r="AV961" s="15" t="s">
        <v>91</v>
      </c>
      <c r="AW961" s="15" t="s">
        <v>38</v>
      </c>
      <c r="AX961" s="15" t="s">
        <v>82</v>
      </c>
      <c r="AY961" s="243" t="s">
        <v>262</v>
      </c>
    </row>
    <row r="962" spans="2:51" s="15" customFormat="1" ht="10">
      <c r="B962" s="233"/>
      <c r="C962" s="234"/>
      <c r="D962" s="208" t="s">
        <v>272</v>
      </c>
      <c r="E962" s="235" t="s">
        <v>44</v>
      </c>
      <c r="F962" s="236" t="s">
        <v>6303</v>
      </c>
      <c r="G962" s="234"/>
      <c r="H962" s="237">
        <v>16</v>
      </c>
      <c r="I962" s="238"/>
      <c r="J962" s="234"/>
      <c r="K962" s="234"/>
      <c r="L962" s="239"/>
      <c r="M962" s="240"/>
      <c r="N962" s="241"/>
      <c r="O962" s="241"/>
      <c r="P962" s="241"/>
      <c r="Q962" s="241"/>
      <c r="R962" s="241"/>
      <c r="S962" s="241"/>
      <c r="T962" s="242"/>
      <c r="AT962" s="243" t="s">
        <v>272</v>
      </c>
      <c r="AU962" s="243" t="s">
        <v>91</v>
      </c>
      <c r="AV962" s="15" t="s">
        <v>91</v>
      </c>
      <c r="AW962" s="15" t="s">
        <v>38</v>
      </c>
      <c r="AX962" s="15" t="s">
        <v>82</v>
      </c>
      <c r="AY962" s="243" t="s">
        <v>262</v>
      </c>
    </row>
    <row r="963" spans="2:51" s="15" customFormat="1" ht="10">
      <c r="B963" s="233"/>
      <c r="C963" s="234"/>
      <c r="D963" s="208" t="s">
        <v>272</v>
      </c>
      <c r="E963" s="235" t="s">
        <v>44</v>
      </c>
      <c r="F963" s="236" t="s">
        <v>6304</v>
      </c>
      <c r="G963" s="234"/>
      <c r="H963" s="237">
        <v>8.8000000000000007</v>
      </c>
      <c r="I963" s="238"/>
      <c r="J963" s="234"/>
      <c r="K963" s="234"/>
      <c r="L963" s="239"/>
      <c r="M963" s="240"/>
      <c r="N963" s="241"/>
      <c r="O963" s="241"/>
      <c r="P963" s="241"/>
      <c r="Q963" s="241"/>
      <c r="R963" s="241"/>
      <c r="S963" s="241"/>
      <c r="T963" s="242"/>
      <c r="AT963" s="243" t="s">
        <v>272</v>
      </c>
      <c r="AU963" s="243" t="s">
        <v>91</v>
      </c>
      <c r="AV963" s="15" t="s">
        <v>91</v>
      </c>
      <c r="AW963" s="15" t="s">
        <v>38</v>
      </c>
      <c r="AX963" s="15" t="s">
        <v>82</v>
      </c>
      <c r="AY963" s="243" t="s">
        <v>262</v>
      </c>
    </row>
    <row r="964" spans="2:51" s="15" customFormat="1" ht="10">
      <c r="B964" s="233"/>
      <c r="C964" s="234"/>
      <c r="D964" s="208" t="s">
        <v>272</v>
      </c>
      <c r="E964" s="235" t="s">
        <v>44</v>
      </c>
      <c r="F964" s="236" t="s">
        <v>6305</v>
      </c>
      <c r="G964" s="234"/>
      <c r="H964" s="237">
        <v>113.2</v>
      </c>
      <c r="I964" s="238"/>
      <c r="J964" s="234"/>
      <c r="K964" s="234"/>
      <c r="L964" s="239"/>
      <c r="M964" s="240"/>
      <c r="N964" s="241"/>
      <c r="O964" s="241"/>
      <c r="P964" s="241"/>
      <c r="Q964" s="241"/>
      <c r="R964" s="241"/>
      <c r="S964" s="241"/>
      <c r="T964" s="242"/>
      <c r="AT964" s="243" t="s">
        <v>272</v>
      </c>
      <c r="AU964" s="243" t="s">
        <v>91</v>
      </c>
      <c r="AV964" s="15" t="s">
        <v>91</v>
      </c>
      <c r="AW964" s="15" t="s">
        <v>38</v>
      </c>
      <c r="AX964" s="15" t="s">
        <v>82</v>
      </c>
      <c r="AY964" s="243" t="s">
        <v>262</v>
      </c>
    </row>
    <row r="965" spans="2:51" s="15" customFormat="1" ht="10">
      <c r="B965" s="233"/>
      <c r="C965" s="234"/>
      <c r="D965" s="208" t="s">
        <v>272</v>
      </c>
      <c r="E965" s="235" t="s">
        <v>44</v>
      </c>
      <c r="F965" s="236" t="s">
        <v>6306</v>
      </c>
      <c r="G965" s="234"/>
      <c r="H965" s="237">
        <v>1.2</v>
      </c>
      <c r="I965" s="238"/>
      <c r="J965" s="234"/>
      <c r="K965" s="234"/>
      <c r="L965" s="239"/>
      <c r="M965" s="240"/>
      <c r="N965" s="241"/>
      <c r="O965" s="241"/>
      <c r="P965" s="241"/>
      <c r="Q965" s="241"/>
      <c r="R965" s="241"/>
      <c r="S965" s="241"/>
      <c r="T965" s="242"/>
      <c r="AT965" s="243" t="s">
        <v>272</v>
      </c>
      <c r="AU965" s="243" t="s">
        <v>91</v>
      </c>
      <c r="AV965" s="15" t="s">
        <v>91</v>
      </c>
      <c r="AW965" s="15" t="s">
        <v>38</v>
      </c>
      <c r="AX965" s="15" t="s">
        <v>82</v>
      </c>
      <c r="AY965" s="243" t="s">
        <v>262</v>
      </c>
    </row>
    <row r="966" spans="2:51" s="15" customFormat="1" ht="10">
      <c r="B966" s="233"/>
      <c r="C966" s="234"/>
      <c r="D966" s="208" t="s">
        <v>272</v>
      </c>
      <c r="E966" s="235" t="s">
        <v>44</v>
      </c>
      <c r="F966" s="236" t="s">
        <v>6307</v>
      </c>
      <c r="G966" s="234"/>
      <c r="H966" s="237">
        <v>10.9</v>
      </c>
      <c r="I966" s="238"/>
      <c r="J966" s="234"/>
      <c r="K966" s="234"/>
      <c r="L966" s="239"/>
      <c r="M966" s="240"/>
      <c r="N966" s="241"/>
      <c r="O966" s="241"/>
      <c r="P966" s="241"/>
      <c r="Q966" s="241"/>
      <c r="R966" s="241"/>
      <c r="S966" s="241"/>
      <c r="T966" s="242"/>
      <c r="AT966" s="243" t="s">
        <v>272</v>
      </c>
      <c r="AU966" s="243" t="s">
        <v>91</v>
      </c>
      <c r="AV966" s="15" t="s">
        <v>91</v>
      </c>
      <c r="AW966" s="15" t="s">
        <v>38</v>
      </c>
      <c r="AX966" s="15" t="s">
        <v>82</v>
      </c>
      <c r="AY966" s="243" t="s">
        <v>262</v>
      </c>
    </row>
    <row r="967" spans="2:51" s="15" customFormat="1" ht="10">
      <c r="B967" s="233"/>
      <c r="C967" s="234"/>
      <c r="D967" s="208" t="s">
        <v>272</v>
      </c>
      <c r="E967" s="235" t="s">
        <v>44</v>
      </c>
      <c r="F967" s="236" t="s">
        <v>6308</v>
      </c>
      <c r="G967" s="234"/>
      <c r="H967" s="237">
        <v>20.3</v>
      </c>
      <c r="I967" s="238"/>
      <c r="J967" s="234"/>
      <c r="K967" s="234"/>
      <c r="L967" s="239"/>
      <c r="M967" s="240"/>
      <c r="N967" s="241"/>
      <c r="O967" s="241"/>
      <c r="P967" s="241"/>
      <c r="Q967" s="241"/>
      <c r="R967" s="241"/>
      <c r="S967" s="241"/>
      <c r="T967" s="242"/>
      <c r="AT967" s="243" t="s">
        <v>272</v>
      </c>
      <c r="AU967" s="243" t="s">
        <v>91</v>
      </c>
      <c r="AV967" s="15" t="s">
        <v>91</v>
      </c>
      <c r="AW967" s="15" t="s">
        <v>38</v>
      </c>
      <c r="AX967" s="15" t="s">
        <v>82</v>
      </c>
      <c r="AY967" s="243" t="s">
        <v>262</v>
      </c>
    </row>
    <row r="968" spans="2:51" s="15" customFormat="1" ht="10">
      <c r="B968" s="233"/>
      <c r="C968" s="234"/>
      <c r="D968" s="208" t="s">
        <v>272</v>
      </c>
      <c r="E968" s="235" t="s">
        <v>44</v>
      </c>
      <c r="F968" s="236" t="s">
        <v>6309</v>
      </c>
      <c r="G968" s="234"/>
      <c r="H968" s="237">
        <v>19.5</v>
      </c>
      <c r="I968" s="238"/>
      <c r="J968" s="234"/>
      <c r="K968" s="234"/>
      <c r="L968" s="239"/>
      <c r="M968" s="240"/>
      <c r="N968" s="241"/>
      <c r="O968" s="241"/>
      <c r="P968" s="241"/>
      <c r="Q968" s="241"/>
      <c r="R968" s="241"/>
      <c r="S968" s="241"/>
      <c r="T968" s="242"/>
      <c r="AT968" s="243" t="s">
        <v>272</v>
      </c>
      <c r="AU968" s="243" t="s">
        <v>91</v>
      </c>
      <c r="AV968" s="15" t="s">
        <v>91</v>
      </c>
      <c r="AW968" s="15" t="s">
        <v>38</v>
      </c>
      <c r="AX968" s="15" t="s">
        <v>82</v>
      </c>
      <c r="AY968" s="243" t="s">
        <v>262</v>
      </c>
    </row>
    <row r="969" spans="2:51" s="15" customFormat="1" ht="10">
      <c r="B969" s="233"/>
      <c r="C969" s="234"/>
      <c r="D969" s="208" t="s">
        <v>272</v>
      </c>
      <c r="E969" s="235" t="s">
        <v>44</v>
      </c>
      <c r="F969" s="236" t="s">
        <v>6310</v>
      </c>
      <c r="G969" s="234"/>
      <c r="H969" s="237">
        <v>62.1</v>
      </c>
      <c r="I969" s="238"/>
      <c r="J969" s="234"/>
      <c r="K969" s="234"/>
      <c r="L969" s="239"/>
      <c r="M969" s="240"/>
      <c r="N969" s="241"/>
      <c r="O969" s="241"/>
      <c r="P969" s="241"/>
      <c r="Q969" s="241"/>
      <c r="R969" s="241"/>
      <c r="S969" s="241"/>
      <c r="T969" s="242"/>
      <c r="AT969" s="243" t="s">
        <v>272</v>
      </c>
      <c r="AU969" s="243" t="s">
        <v>91</v>
      </c>
      <c r="AV969" s="15" t="s">
        <v>91</v>
      </c>
      <c r="AW969" s="15" t="s">
        <v>38</v>
      </c>
      <c r="AX969" s="15" t="s">
        <v>82</v>
      </c>
      <c r="AY969" s="243" t="s">
        <v>262</v>
      </c>
    </row>
    <row r="970" spans="2:51" s="15" customFormat="1" ht="20">
      <c r="B970" s="233"/>
      <c r="C970" s="234"/>
      <c r="D970" s="208" t="s">
        <v>272</v>
      </c>
      <c r="E970" s="235" t="s">
        <v>44</v>
      </c>
      <c r="F970" s="236" t="s">
        <v>6311</v>
      </c>
      <c r="G970" s="234"/>
      <c r="H970" s="237">
        <v>76</v>
      </c>
      <c r="I970" s="238"/>
      <c r="J970" s="234"/>
      <c r="K970" s="234"/>
      <c r="L970" s="239"/>
      <c r="M970" s="240"/>
      <c r="N970" s="241"/>
      <c r="O970" s="241"/>
      <c r="P970" s="241"/>
      <c r="Q970" s="241"/>
      <c r="R970" s="241"/>
      <c r="S970" s="241"/>
      <c r="T970" s="242"/>
      <c r="AT970" s="243" t="s">
        <v>272</v>
      </c>
      <c r="AU970" s="243" t="s">
        <v>91</v>
      </c>
      <c r="AV970" s="15" t="s">
        <v>91</v>
      </c>
      <c r="AW970" s="15" t="s">
        <v>38</v>
      </c>
      <c r="AX970" s="15" t="s">
        <v>82</v>
      </c>
      <c r="AY970" s="243" t="s">
        <v>262</v>
      </c>
    </row>
    <row r="971" spans="2:51" s="15" customFormat="1" ht="10">
      <c r="B971" s="233"/>
      <c r="C971" s="234"/>
      <c r="D971" s="208" t="s">
        <v>272</v>
      </c>
      <c r="E971" s="235" t="s">
        <v>44</v>
      </c>
      <c r="F971" s="236" t="s">
        <v>6312</v>
      </c>
      <c r="G971" s="234"/>
      <c r="H971" s="237">
        <v>140.80000000000001</v>
      </c>
      <c r="I971" s="238"/>
      <c r="J971" s="234"/>
      <c r="K971" s="234"/>
      <c r="L971" s="239"/>
      <c r="M971" s="240"/>
      <c r="N971" s="241"/>
      <c r="O971" s="241"/>
      <c r="P971" s="241"/>
      <c r="Q971" s="241"/>
      <c r="R971" s="241"/>
      <c r="S971" s="241"/>
      <c r="T971" s="242"/>
      <c r="AT971" s="243" t="s">
        <v>272</v>
      </c>
      <c r="AU971" s="243" t="s">
        <v>91</v>
      </c>
      <c r="AV971" s="15" t="s">
        <v>91</v>
      </c>
      <c r="AW971" s="15" t="s">
        <v>38</v>
      </c>
      <c r="AX971" s="15" t="s">
        <v>82</v>
      </c>
      <c r="AY971" s="243" t="s">
        <v>262</v>
      </c>
    </row>
    <row r="972" spans="2:51" s="15" customFormat="1" ht="10">
      <c r="B972" s="233"/>
      <c r="C972" s="234"/>
      <c r="D972" s="208" t="s">
        <v>272</v>
      </c>
      <c r="E972" s="235" t="s">
        <v>44</v>
      </c>
      <c r="F972" s="236" t="s">
        <v>6313</v>
      </c>
      <c r="G972" s="234"/>
      <c r="H972" s="237">
        <v>9.1999999999999993</v>
      </c>
      <c r="I972" s="238"/>
      <c r="J972" s="234"/>
      <c r="K972" s="234"/>
      <c r="L972" s="239"/>
      <c r="M972" s="240"/>
      <c r="N972" s="241"/>
      <c r="O972" s="241"/>
      <c r="P972" s="241"/>
      <c r="Q972" s="241"/>
      <c r="R972" s="241"/>
      <c r="S972" s="241"/>
      <c r="T972" s="242"/>
      <c r="AT972" s="243" t="s">
        <v>272</v>
      </c>
      <c r="AU972" s="243" t="s">
        <v>91</v>
      </c>
      <c r="AV972" s="15" t="s">
        <v>91</v>
      </c>
      <c r="AW972" s="15" t="s">
        <v>38</v>
      </c>
      <c r="AX972" s="15" t="s">
        <v>82</v>
      </c>
      <c r="AY972" s="243" t="s">
        <v>262</v>
      </c>
    </row>
    <row r="973" spans="2:51" s="15" customFormat="1" ht="10">
      <c r="B973" s="233"/>
      <c r="C973" s="234"/>
      <c r="D973" s="208" t="s">
        <v>272</v>
      </c>
      <c r="E973" s="235" t="s">
        <v>44</v>
      </c>
      <c r="F973" s="236" t="s">
        <v>6314</v>
      </c>
      <c r="G973" s="234"/>
      <c r="H973" s="237">
        <v>18.8</v>
      </c>
      <c r="I973" s="238"/>
      <c r="J973" s="234"/>
      <c r="K973" s="234"/>
      <c r="L973" s="239"/>
      <c r="M973" s="240"/>
      <c r="N973" s="241"/>
      <c r="O973" s="241"/>
      <c r="P973" s="241"/>
      <c r="Q973" s="241"/>
      <c r="R973" s="241"/>
      <c r="S973" s="241"/>
      <c r="T973" s="242"/>
      <c r="AT973" s="243" t="s">
        <v>272</v>
      </c>
      <c r="AU973" s="243" t="s">
        <v>91</v>
      </c>
      <c r="AV973" s="15" t="s">
        <v>91</v>
      </c>
      <c r="AW973" s="15" t="s">
        <v>38</v>
      </c>
      <c r="AX973" s="15" t="s">
        <v>82</v>
      </c>
      <c r="AY973" s="243" t="s">
        <v>262</v>
      </c>
    </row>
    <row r="974" spans="2:51" s="15" customFormat="1" ht="10">
      <c r="B974" s="233"/>
      <c r="C974" s="234"/>
      <c r="D974" s="208" t="s">
        <v>272</v>
      </c>
      <c r="E974" s="235" t="s">
        <v>44</v>
      </c>
      <c r="F974" s="236" t="s">
        <v>6315</v>
      </c>
      <c r="G974" s="234"/>
      <c r="H974" s="237">
        <v>33.6</v>
      </c>
      <c r="I974" s="238"/>
      <c r="J974" s="234"/>
      <c r="K974" s="234"/>
      <c r="L974" s="239"/>
      <c r="M974" s="240"/>
      <c r="N974" s="241"/>
      <c r="O974" s="241"/>
      <c r="P974" s="241"/>
      <c r="Q974" s="241"/>
      <c r="R974" s="241"/>
      <c r="S974" s="241"/>
      <c r="T974" s="242"/>
      <c r="AT974" s="243" t="s">
        <v>272</v>
      </c>
      <c r="AU974" s="243" t="s">
        <v>91</v>
      </c>
      <c r="AV974" s="15" t="s">
        <v>91</v>
      </c>
      <c r="AW974" s="15" t="s">
        <v>38</v>
      </c>
      <c r="AX974" s="15" t="s">
        <v>82</v>
      </c>
      <c r="AY974" s="243" t="s">
        <v>262</v>
      </c>
    </row>
    <row r="975" spans="2:51" s="15" customFormat="1" ht="10">
      <c r="B975" s="233"/>
      <c r="C975" s="234"/>
      <c r="D975" s="208" t="s">
        <v>272</v>
      </c>
      <c r="E975" s="235" t="s">
        <v>44</v>
      </c>
      <c r="F975" s="236" t="s">
        <v>6316</v>
      </c>
      <c r="G975" s="234"/>
      <c r="H975" s="237">
        <v>85</v>
      </c>
      <c r="I975" s="238"/>
      <c r="J975" s="234"/>
      <c r="K975" s="234"/>
      <c r="L975" s="239"/>
      <c r="M975" s="240"/>
      <c r="N975" s="241"/>
      <c r="O975" s="241"/>
      <c r="P975" s="241"/>
      <c r="Q975" s="241"/>
      <c r="R975" s="241"/>
      <c r="S975" s="241"/>
      <c r="T975" s="242"/>
      <c r="AT975" s="243" t="s">
        <v>272</v>
      </c>
      <c r="AU975" s="243" t="s">
        <v>91</v>
      </c>
      <c r="AV975" s="15" t="s">
        <v>91</v>
      </c>
      <c r="AW975" s="15" t="s">
        <v>38</v>
      </c>
      <c r="AX975" s="15" t="s">
        <v>82</v>
      </c>
      <c r="AY975" s="243" t="s">
        <v>262</v>
      </c>
    </row>
    <row r="976" spans="2:51" s="15" customFormat="1" ht="10">
      <c r="B976" s="233"/>
      <c r="C976" s="234"/>
      <c r="D976" s="208" t="s">
        <v>272</v>
      </c>
      <c r="E976" s="235" t="s">
        <v>44</v>
      </c>
      <c r="F976" s="236" t="s">
        <v>6317</v>
      </c>
      <c r="G976" s="234"/>
      <c r="H976" s="237">
        <v>34</v>
      </c>
      <c r="I976" s="238"/>
      <c r="J976" s="234"/>
      <c r="K976" s="234"/>
      <c r="L976" s="239"/>
      <c r="M976" s="240"/>
      <c r="N976" s="241"/>
      <c r="O976" s="241"/>
      <c r="P976" s="241"/>
      <c r="Q976" s="241"/>
      <c r="R976" s="241"/>
      <c r="S976" s="241"/>
      <c r="T976" s="242"/>
      <c r="AT976" s="243" t="s">
        <v>272</v>
      </c>
      <c r="AU976" s="243" t="s">
        <v>91</v>
      </c>
      <c r="AV976" s="15" t="s">
        <v>91</v>
      </c>
      <c r="AW976" s="15" t="s">
        <v>38</v>
      </c>
      <c r="AX976" s="15" t="s">
        <v>82</v>
      </c>
      <c r="AY976" s="243" t="s">
        <v>262</v>
      </c>
    </row>
    <row r="977" spans="1:65" s="15" customFormat="1" ht="10">
      <c r="B977" s="233"/>
      <c r="C977" s="234"/>
      <c r="D977" s="208" t="s">
        <v>272</v>
      </c>
      <c r="E977" s="235" t="s">
        <v>44</v>
      </c>
      <c r="F977" s="236" t="s">
        <v>6318</v>
      </c>
      <c r="G977" s="234"/>
      <c r="H977" s="237">
        <v>34.799999999999997</v>
      </c>
      <c r="I977" s="238"/>
      <c r="J977" s="234"/>
      <c r="K977" s="234"/>
      <c r="L977" s="239"/>
      <c r="M977" s="240"/>
      <c r="N977" s="241"/>
      <c r="O977" s="241"/>
      <c r="P977" s="241"/>
      <c r="Q977" s="241"/>
      <c r="R977" s="241"/>
      <c r="S977" s="241"/>
      <c r="T977" s="242"/>
      <c r="AT977" s="243" t="s">
        <v>272</v>
      </c>
      <c r="AU977" s="243" t="s">
        <v>91</v>
      </c>
      <c r="AV977" s="15" t="s">
        <v>91</v>
      </c>
      <c r="AW977" s="15" t="s">
        <v>38</v>
      </c>
      <c r="AX977" s="15" t="s">
        <v>82</v>
      </c>
      <c r="AY977" s="243" t="s">
        <v>262</v>
      </c>
    </row>
    <row r="978" spans="1:65" s="15" customFormat="1" ht="10">
      <c r="B978" s="233"/>
      <c r="C978" s="234"/>
      <c r="D978" s="208" t="s">
        <v>272</v>
      </c>
      <c r="E978" s="235" t="s">
        <v>44</v>
      </c>
      <c r="F978" s="236" t="s">
        <v>6319</v>
      </c>
      <c r="G978" s="234"/>
      <c r="H978" s="237">
        <v>32</v>
      </c>
      <c r="I978" s="238"/>
      <c r="J978" s="234"/>
      <c r="K978" s="234"/>
      <c r="L978" s="239"/>
      <c r="M978" s="240"/>
      <c r="N978" s="241"/>
      <c r="O978" s="241"/>
      <c r="P978" s="241"/>
      <c r="Q978" s="241"/>
      <c r="R978" s="241"/>
      <c r="S978" s="241"/>
      <c r="T978" s="242"/>
      <c r="AT978" s="243" t="s">
        <v>272</v>
      </c>
      <c r="AU978" s="243" t="s">
        <v>91</v>
      </c>
      <c r="AV978" s="15" t="s">
        <v>91</v>
      </c>
      <c r="AW978" s="15" t="s">
        <v>38</v>
      </c>
      <c r="AX978" s="15" t="s">
        <v>82</v>
      </c>
      <c r="AY978" s="243" t="s">
        <v>262</v>
      </c>
    </row>
    <row r="979" spans="1:65" s="15" customFormat="1" ht="10">
      <c r="B979" s="233"/>
      <c r="C979" s="234"/>
      <c r="D979" s="208" t="s">
        <v>272</v>
      </c>
      <c r="E979" s="235" t="s">
        <v>44</v>
      </c>
      <c r="F979" s="236" t="s">
        <v>6320</v>
      </c>
      <c r="G979" s="234"/>
      <c r="H979" s="237">
        <v>19.8</v>
      </c>
      <c r="I979" s="238"/>
      <c r="J979" s="234"/>
      <c r="K979" s="234"/>
      <c r="L979" s="239"/>
      <c r="M979" s="240"/>
      <c r="N979" s="241"/>
      <c r="O979" s="241"/>
      <c r="P979" s="241"/>
      <c r="Q979" s="241"/>
      <c r="R979" s="241"/>
      <c r="S979" s="241"/>
      <c r="T979" s="242"/>
      <c r="AT979" s="243" t="s">
        <v>272</v>
      </c>
      <c r="AU979" s="243" t="s">
        <v>91</v>
      </c>
      <c r="AV979" s="15" t="s">
        <v>91</v>
      </c>
      <c r="AW979" s="15" t="s">
        <v>38</v>
      </c>
      <c r="AX979" s="15" t="s">
        <v>82</v>
      </c>
      <c r="AY979" s="243" t="s">
        <v>262</v>
      </c>
    </row>
    <row r="980" spans="1:65" s="15" customFormat="1" ht="10">
      <c r="B980" s="233"/>
      <c r="C980" s="234"/>
      <c r="D980" s="208" t="s">
        <v>272</v>
      </c>
      <c r="E980" s="235" t="s">
        <v>44</v>
      </c>
      <c r="F980" s="236" t="s">
        <v>6321</v>
      </c>
      <c r="G980" s="234"/>
      <c r="H980" s="237">
        <v>133.19999999999999</v>
      </c>
      <c r="I980" s="238"/>
      <c r="J980" s="234"/>
      <c r="K980" s="234"/>
      <c r="L980" s="239"/>
      <c r="M980" s="240"/>
      <c r="N980" s="241"/>
      <c r="O980" s="241"/>
      <c r="P980" s="241"/>
      <c r="Q980" s="241"/>
      <c r="R980" s="241"/>
      <c r="S980" s="241"/>
      <c r="T980" s="242"/>
      <c r="AT980" s="243" t="s">
        <v>272</v>
      </c>
      <c r="AU980" s="243" t="s">
        <v>91</v>
      </c>
      <c r="AV980" s="15" t="s">
        <v>91</v>
      </c>
      <c r="AW980" s="15" t="s">
        <v>38</v>
      </c>
      <c r="AX980" s="15" t="s">
        <v>82</v>
      </c>
      <c r="AY980" s="243" t="s">
        <v>262</v>
      </c>
    </row>
    <row r="981" spans="1:65" s="15" customFormat="1" ht="10">
      <c r="B981" s="233"/>
      <c r="C981" s="234"/>
      <c r="D981" s="208" t="s">
        <v>272</v>
      </c>
      <c r="E981" s="235" t="s">
        <v>44</v>
      </c>
      <c r="F981" s="236" t="s">
        <v>6322</v>
      </c>
      <c r="G981" s="234"/>
      <c r="H981" s="237">
        <v>19.8</v>
      </c>
      <c r="I981" s="238"/>
      <c r="J981" s="234"/>
      <c r="K981" s="234"/>
      <c r="L981" s="239"/>
      <c r="M981" s="240"/>
      <c r="N981" s="241"/>
      <c r="O981" s="241"/>
      <c r="P981" s="241"/>
      <c r="Q981" s="241"/>
      <c r="R981" s="241"/>
      <c r="S981" s="241"/>
      <c r="T981" s="242"/>
      <c r="AT981" s="243" t="s">
        <v>272</v>
      </c>
      <c r="AU981" s="243" t="s">
        <v>91</v>
      </c>
      <c r="AV981" s="15" t="s">
        <v>91</v>
      </c>
      <c r="AW981" s="15" t="s">
        <v>38</v>
      </c>
      <c r="AX981" s="15" t="s">
        <v>82</v>
      </c>
      <c r="AY981" s="243" t="s">
        <v>262</v>
      </c>
    </row>
    <row r="982" spans="1:65" s="15" customFormat="1" ht="10">
      <c r="B982" s="233"/>
      <c r="C982" s="234"/>
      <c r="D982" s="208" t="s">
        <v>272</v>
      </c>
      <c r="E982" s="235" t="s">
        <v>44</v>
      </c>
      <c r="F982" s="236" t="s">
        <v>6323</v>
      </c>
      <c r="G982" s="234"/>
      <c r="H982" s="237">
        <v>133.19999999999999</v>
      </c>
      <c r="I982" s="238"/>
      <c r="J982" s="234"/>
      <c r="K982" s="234"/>
      <c r="L982" s="239"/>
      <c r="M982" s="240"/>
      <c r="N982" s="241"/>
      <c r="O982" s="241"/>
      <c r="P982" s="241"/>
      <c r="Q982" s="241"/>
      <c r="R982" s="241"/>
      <c r="S982" s="241"/>
      <c r="T982" s="242"/>
      <c r="AT982" s="243" t="s">
        <v>272</v>
      </c>
      <c r="AU982" s="243" t="s">
        <v>91</v>
      </c>
      <c r="AV982" s="15" t="s">
        <v>91</v>
      </c>
      <c r="AW982" s="15" t="s">
        <v>38</v>
      </c>
      <c r="AX982" s="15" t="s">
        <v>82</v>
      </c>
      <c r="AY982" s="243" t="s">
        <v>262</v>
      </c>
    </row>
    <row r="983" spans="1:65" s="16" customFormat="1" ht="10">
      <c r="B983" s="244"/>
      <c r="C983" s="245"/>
      <c r="D983" s="208" t="s">
        <v>272</v>
      </c>
      <c r="E983" s="246" t="s">
        <v>44</v>
      </c>
      <c r="F983" s="247" t="s">
        <v>291</v>
      </c>
      <c r="G983" s="245"/>
      <c r="H983" s="248">
        <v>1396.6000000000001</v>
      </c>
      <c r="I983" s="249"/>
      <c r="J983" s="245"/>
      <c r="K983" s="245"/>
      <c r="L983" s="250"/>
      <c r="M983" s="251"/>
      <c r="N983" s="252"/>
      <c r="O983" s="252"/>
      <c r="P983" s="252"/>
      <c r="Q983" s="252"/>
      <c r="R983" s="252"/>
      <c r="S983" s="252"/>
      <c r="T983" s="253"/>
      <c r="AT983" s="254" t="s">
        <v>272</v>
      </c>
      <c r="AU983" s="254" t="s">
        <v>91</v>
      </c>
      <c r="AV983" s="16" t="s">
        <v>104</v>
      </c>
      <c r="AW983" s="16" t="s">
        <v>38</v>
      </c>
      <c r="AX983" s="16" t="s">
        <v>89</v>
      </c>
      <c r="AY983" s="254" t="s">
        <v>262</v>
      </c>
    </row>
    <row r="984" spans="1:65" s="2" customFormat="1" ht="16.5" customHeight="1">
      <c r="A984" s="37"/>
      <c r="B984" s="38"/>
      <c r="C984" s="195" t="s">
        <v>2068</v>
      </c>
      <c r="D984" s="195" t="s">
        <v>264</v>
      </c>
      <c r="E984" s="196" t="s">
        <v>6770</v>
      </c>
      <c r="F984" s="197" t="s">
        <v>6771</v>
      </c>
      <c r="G984" s="198" t="s">
        <v>590</v>
      </c>
      <c r="H984" s="199">
        <v>1396.6</v>
      </c>
      <c r="I984" s="200"/>
      <c r="J984" s="201">
        <f>ROUND(I984*H984,2)</f>
        <v>0</v>
      </c>
      <c r="K984" s="197" t="s">
        <v>268</v>
      </c>
      <c r="L984" s="42"/>
      <c r="M984" s="202" t="s">
        <v>44</v>
      </c>
      <c r="N984" s="203" t="s">
        <v>53</v>
      </c>
      <c r="O984" s="67"/>
      <c r="P984" s="204">
        <f>O984*H984</f>
        <v>0</v>
      </c>
      <c r="Q984" s="204">
        <v>0</v>
      </c>
      <c r="R984" s="204">
        <f>Q984*H984</f>
        <v>0</v>
      </c>
      <c r="S984" s="204">
        <v>0</v>
      </c>
      <c r="T984" s="205">
        <f>S984*H984</f>
        <v>0</v>
      </c>
      <c r="U984" s="37"/>
      <c r="V984" s="37"/>
      <c r="W984" s="37"/>
      <c r="X984" s="37"/>
      <c r="Y984" s="37"/>
      <c r="Z984" s="37"/>
      <c r="AA984" s="37"/>
      <c r="AB984" s="37"/>
      <c r="AC984" s="37"/>
      <c r="AD984" s="37"/>
      <c r="AE984" s="37"/>
      <c r="AR984" s="206" t="s">
        <v>104</v>
      </c>
      <c r="AT984" s="206" t="s">
        <v>264</v>
      </c>
      <c r="AU984" s="206" t="s">
        <v>91</v>
      </c>
      <c r="AY984" s="19" t="s">
        <v>262</v>
      </c>
      <c r="BE984" s="207">
        <f>IF(N984="základní",J984,0)</f>
        <v>0</v>
      </c>
      <c r="BF984" s="207">
        <f>IF(N984="snížená",J984,0)</f>
        <v>0</v>
      </c>
      <c r="BG984" s="207">
        <f>IF(N984="zákl. přenesená",J984,0)</f>
        <v>0</v>
      </c>
      <c r="BH984" s="207">
        <f>IF(N984="sníž. přenesená",J984,0)</f>
        <v>0</v>
      </c>
      <c r="BI984" s="207">
        <f>IF(N984="nulová",J984,0)</f>
        <v>0</v>
      </c>
      <c r="BJ984" s="19" t="s">
        <v>89</v>
      </c>
      <c r="BK984" s="207">
        <f>ROUND(I984*H984,2)</f>
        <v>0</v>
      </c>
      <c r="BL984" s="19" t="s">
        <v>104</v>
      </c>
      <c r="BM984" s="206" t="s">
        <v>3433</v>
      </c>
    </row>
    <row r="985" spans="1:65" s="2" customFormat="1" ht="81">
      <c r="A985" s="37"/>
      <c r="B985" s="38"/>
      <c r="C985" s="39"/>
      <c r="D985" s="208" t="s">
        <v>270</v>
      </c>
      <c r="E985" s="39"/>
      <c r="F985" s="209" t="s">
        <v>6772</v>
      </c>
      <c r="G985" s="39"/>
      <c r="H985" s="39"/>
      <c r="I985" s="118"/>
      <c r="J985" s="39"/>
      <c r="K985" s="39"/>
      <c r="L985" s="42"/>
      <c r="M985" s="210"/>
      <c r="N985" s="211"/>
      <c r="O985" s="67"/>
      <c r="P985" s="67"/>
      <c r="Q985" s="67"/>
      <c r="R985" s="67"/>
      <c r="S985" s="67"/>
      <c r="T985" s="68"/>
      <c r="U985" s="37"/>
      <c r="V985" s="37"/>
      <c r="W985" s="37"/>
      <c r="X985" s="37"/>
      <c r="Y985" s="37"/>
      <c r="Z985" s="37"/>
      <c r="AA985" s="37"/>
      <c r="AB985" s="37"/>
      <c r="AC985" s="37"/>
      <c r="AD985" s="37"/>
      <c r="AE985" s="37"/>
      <c r="AT985" s="19" t="s">
        <v>270</v>
      </c>
      <c r="AU985" s="19" t="s">
        <v>91</v>
      </c>
    </row>
    <row r="986" spans="1:65" s="15" customFormat="1" ht="10">
      <c r="B986" s="233"/>
      <c r="C986" s="234"/>
      <c r="D986" s="208" t="s">
        <v>272</v>
      </c>
      <c r="E986" s="235" t="s">
        <v>44</v>
      </c>
      <c r="F986" s="236" t="s">
        <v>6340</v>
      </c>
      <c r="G986" s="234"/>
      <c r="H986" s="237">
        <v>2</v>
      </c>
      <c r="I986" s="238"/>
      <c r="J986" s="234"/>
      <c r="K986" s="234"/>
      <c r="L986" s="239"/>
      <c r="M986" s="240"/>
      <c r="N986" s="241"/>
      <c r="O986" s="241"/>
      <c r="P986" s="241"/>
      <c r="Q986" s="241"/>
      <c r="R986" s="241"/>
      <c r="S986" s="241"/>
      <c r="T986" s="242"/>
      <c r="AT986" s="243" t="s">
        <v>272</v>
      </c>
      <c r="AU986" s="243" t="s">
        <v>91</v>
      </c>
      <c r="AV986" s="15" t="s">
        <v>91</v>
      </c>
      <c r="AW986" s="15" t="s">
        <v>38</v>
      </c>
      <c r="AX986" s="15" t="s">
        <v>82</v>
      </c>
      <c r="AY986" s="243" t="s">
        <v>262</v>
      </c>
    </row>
    <row r="987" spans="1:65" s="15" customFormat="1" ht="10">
      <c r="B987" s="233"/>
      <c r="C987" s="234"/>
      <c r="D987" s="208" t="s">
        <v>272</v>
      </c>
      <c r="E987" s="235" t="s">
        <v>44</v>
      </c>
      <c r="F987" s="236" t="s">
        <v>6479</v>
      </c>
      <c r="G987" s="234"/>
      <c r="H987" s="237">
        <v>38.6</v>
      </c>
      <c r="I987" s="238"/>
      <c r="J987" s="234"/>
      <c r="K987" s="234"/>
      <c r="L987" s="239"/>
      <c r="M987" s="240"/>
      <c r="N987" s="241"/>
      <c r="O987" s="241"/>
      <c r="P987" s="241"/>
      <c r="Q987" s="241"/>
      <c r="R987" s="241"/>
      <c r="S987" s="241"/>
      <c r="T987" s="242"/>
      <c r="AT987" s="243" t="s">
        <v>272</v>
      </c>
      <c r="AU987" s="243" t="s">
        <v>91</v>
      </c>
      <c r="AV987" s="15" t="s">
        <v>91</v>
      </c>
      <c r="AW987" s="15" t="s">
        <v>38</v>
      </c>
      <c r="AX987" s="15" t="s">
        <v>82</v>
      </c>
      <c r="AY987" s="243" t="s">
        <v>262</v>
      </c>
    </row>
    <row r="988" spans="1:65" s="15" customFormat="1" ht="10">
      <c r="B988" s="233"/>
      <c r="C988" s="234"/>
      <c r="D988" s="208" t="s">
        <v>272</v>
      </c>
      <c r="E988" s="235" t="s">
        <v>44</v>
      </c>
      <c r="F988" s="236" t="s">
        <v>6482</v>
      </c>
      <c r="G988" s="234"/>
      <c r="H988" s="237">
        <v>36.4</v>
      </c>
      <c r="I988" s="238"/>
      <c r="J988" s="234"/>
      <c r="K988" s="234"/>
      <c r="L988" s="239"/>
      <c r="M988" s="240"/>
      <c r="N988" s="241"/>
      <c r="O988" s="241"/>
      <c r="P988" s="241"/>
      <c r="Q988" s="241"/>
      <c r="R988" s="241"/>
      <c r="S988" s="241"/>
      <c r="T988" s="242"/>
      <c r="AT988" s="243" t="s">
        <v>272</v>
      </c>
      <c r="AU988" s="243" t="s">
        <v>91</v>
      </c>
      <c r="AV988" s="15" t="s">
        <v>91</v>
      </c>
      <c r="AW988" s="15" t="s">
        <v>38</v>
      </c>
      <c r="AX988" s="15" t="s">
        <v>82</v>
      </c>
      <c r="AY988" s="243" t="s">
        <v>262</v>
      </c>
    </row>
    <row r="989" spans="1:65" s="15" customFormat="1" ht="10">
      <c r="B989" s="233"/>
      <c r="C989" s="234"/>
      <c r="D989" s="208" t="s">
        <v>272</v>
      </c>
      <c r="E989" s="235" t="s">
        <v>44</v>
      </c>
      <c r="F989" s="236" t="s">
        <v>6341</v>
      </c>
      <c r="G989" s="234"/>
      <c r="H989" s="237">
        <v>12.5</v>
      </c>
      <c r="I989" s="238"/>
      <c r="J989" s="234"/>
      <c r="K989" s="234"/>
      <c r="L989" s="239"/>
      <c r="M989" s="240"/>
      <c r="N989" s="241"/>
      <c r="O989" s="241"/>
      <c r="P989" s="241"/>
      <c r="Q989" s="241"/>
      <c r="R989" s="241"/>
      <c r="S989" s="241"/>
      <c r="T989" s="242"/>
      <c r="AT989" s="243" t="s">
        <v>272</v>
      </c>
      <c r="AU989" s="243" t="s">
        <v>91</v>
      </c>
      <c r="AV989" s="15" t="s">
        <v>91</v>
      </c>
      <c r="AW989" s="15" t="s">
        <v>38</v>
      </c>
      <c r="AX989" s="15" t="s">
        <v>82</v>
      </c>
      <c r="AY989" s="243" t="s">
        <v>262</v>
      </c>
    </row>
    <row r="990" spans="1:65" s="15" customFormat="1" ht="10">
      <c r="B990" s="233"/>
      <c r="C990" s="234"/>
      <c r="D990" s="208" t="s">
        <v>272</v>
      </c>
      <c r="E990" s="235" t="s">
        <v>44</v>
      </c>
      <c r="F990" s="236" t="s">
        <v>6299</v>
      </c>
      <c r="G990" s="234"/>
      <c r="H990" s="237">
        <v>60.7</v>
      </c>
      <c r="I990" s="238"/>
      <c r="J990" s="234"/>
      <c r="K990" s="234"/>
      <c r="L990" s="239"/>
      <c r="M990" s="240"/>
      <c r="N990" s="241"/>
      <c r="O990" s="241"/>
      <c r="P990" s="241"/>
      <c r="Q990" s="241"/>
      <c r="R990" s="241"/>
      <c r="S990" s="241"/>
      <c r="T990" s="242"/>
      <c r="AT990" s="243" t="s">
        <v>272</v>
      </c>
      <c r="AU990" s="243" t="s">
        <v>91</v>
      </c>
      <c r="AV990" s="15" t="s">
        <v>91</v>
      </c>
      <c r="AW990" s="15" t="s">
        <v>38</v>
      </c>
      <c r="AX990" s="15" t="s">
        <v>82</v>
      </c>
      <c r="AY990" s="243" t="s">
        <v>262</v>
      </c>
    </row>
    <row r="991" spans="1:65" s="15" customFormat="1" ht="10">
      <c r="B991" s="233"/>
      <c r="C991" s="234"/>
      <c r="D991" s="208" t="s">
        <v>272</v>
      </c>
      <c r="E991" s="235" t="s">
        <v>44</v>
      </c>
      <c r="F991" s="236" t="s">
        <v>6300</v>
      </c>
      <c r="G991" s="234"/>
      <c r="H991" s="237">
        <v>16</v>
      </c>
      <c r="I991" s="238"/>
      <c r="J991" s="234"/>
      <c r="K991" s="234"/>
      <c r="L991" s="239"/>
      <c r="M991" s="240"/>
      <c r="N991" s="241"/>
      <c r="O991" s="241"/>
      <c r="P991" s="241"/>
      <c r="Q991" s="241"/>
      <c r="R991" s="241"/>
      <c r="S991" s="241"/>
      <c r="T991" s="242"/>
      <c r="AT991" s="243" t="s">
        <v>272</v>
      </c>
      <c r="AU991" s="243" t="s">
        <v>91</v>
      </c>
      <c r="AV991" s="15" t="s">
        <v>91</v>
      </c>
      <c r="AW991" s="15" t="s">
        <v>38</v>
      </c>
      <c r="AX991" s="15" t="s">
        <v>82</v>
      </c>
      <c r="AY991" s="243" t="s">
        <v>262</v>
      </c>
    </row>
    <row r="992" spans="1:65" s="15" customFormat="1" ht="10">
      <c r="B992" s="233"/>
      <c r="C992" s="234"/>
      <c r="D992" s="208" t="s">
        <v>272</v>
      </c>
      <c r="E992" s="235" t="s">
        <v>44</v>
      </c>
      <c r="F992" s="236" t="s">
        <v>6301</v>
      </c>
      <c r="G992" s="234"/>
      <c r="H992" s="237">
        <v>95</v>
      </c>
      <c r="I992" s="238"/>
      <c r="J992" s="234"/>
      <c r="K992" s="234"/>
      <c r="L992" s="239"/>
      <c r="M992" s="240"/>
      <c r="N992" s="241"/>
      <c r="O992" s="241"/>
      <c r="P992" s="241"/>
      <c r="Q992" s="241"/>
      <c r="R992" s="241"/>
      <c r="S992" s="241"/>
      <c r="T992" s="242"/>
      <c r="AT992" s="243" t="s">
        <v>272</v>
      </c>
      <c r="AU992" s="243" t="s">
        <v>91</v>
      </c>
      <c r="AV992" s="15" t="s">
        <v>91</v>
      </c>
      <c r="AW992" s="15" t="s">
        <v>38</v>
      </c>
      <c r="AX992" s="15" t="s">
        <v>82</v>
      </c>
      <c r="AY992" s="243" t="s">
        <v>262</v>
      </c>
    </row>
    <row r="993" spans="2:51" s="15" customFormat="1" ht="10">
      <c r="B993" s="233"/>
      <c r="C993" s="234"/>
      <c r="D993" s="208" t="s">
        <v>272</v>
      </c>
      <c r="E993" s="235" t="s">
        <v>44</v>
      </c>
      <c r="F993" s="236" t="s">
        <v>6302</v>
      </c>
      <c r="G993" s="234"/>
      <c r="H993" s="237">
        <v>113.2</v>
      </c>
      <c r="I993" s="238"/>
      <c r="J993" s="234"/>
      <c r="K993" s="234"/>
      <c r="L993" s="239"/>
      <c r="M993" s="240"/>
      <c r="N993" s="241"/>
      <c r="O993" s="241"/>
      <c r="P993" s="241"/>
      <c r="Q993" s="241"/>
      <c r="R993" s="241"/>
      <c r="S993" s="241"/>
      <c r="T993" s="242"/>
      <c r="AT993" s="243" t="s">
        <v>272</v>
      </c>
      <c r="AU993" s="243" t="s">
        <v>91</v>
      </c>
      <c r="AV993" s="15" t="s">
        <v>91</v>
      </c>
      <c r="AW993" s="15" t="s">
        <v>38</v>
      </c>
      <c r="AX993" s="15" t="s">
        <v>82</v>
      </c>
      <c r="AY993" s="243" t="s">
        <v>262</v>
      </c>
    </row>
    <row r="994" spans="2:51" s="15" customFormat="1" ht="10">
      <c r="B994" s="233"/>
      <c r="C994" s="234"/>
      <c r="D994" s="208" t="s">
        <v>272</v>
      </c>
      <c r="E994" s="235" t="s">
        <v>44</v>
      </c>
      <c r="F994" s="236" t="s">
        <v>6303</v>
      </c>
      <c r="G994" s="234"/>
      <c r="H994" s="237">
        <v>16</v>
      </c>
      <c r="I994" s="238"/>
      <c r="J994" s="234"/>
      <c r="K994" s="234"/>
      <c r="L994" s="239"/>
      <c r="M994" s="240"/>
      <c r="N994" s="241"/>
      <c r="O994" s="241"/>
      <c r="P994" s="241"/>
      <c r="Q994" s="241"/>
      <c r="R994" s="241"/>
      <c r="S994" s="241"/>
      <c r="T994" s="242"/>
      <c r="AT994" s="243" t="s">
        <v>272</v>
      </c>
      <c r="AU994" s="243" t="s">
        <v>91</v>
      </c>
      <c r="AV994" s="15" t="s">
        <v>91</v>
      </c>
      <c r="AW994" s="15" t="s">
        <v>38</v>
      </c>
      <c r="AX994" s="15" t="s">
        <v>82</v>
      </c>
      <c r="AY994" s="243" t="s">
        <v>262</v>
      </c>
    </row>
    <row r="995" spans="2:51" s="15" customFormat="1" ht="10">
      <c r="B995" s="233"/>
      <c r="C995" s="234"/>
      <c r="D995" s="208" t="s">
        <v>272</v>
      </c>
      <c r="E995" s="235" t="s">
        <v>44</v>
      </c>
      <c r="F995" s="236" t="s">
        <v>6304</v>
      </c>
      <c r="G995" s="234"/>
      <c r="H995" s="237">
        <v>8.8000000000000007</v>
      </c>
      <c r="I995" s="238"/>
      <c r="J995" s="234"/>
      <c r="K995" s="234"/>
      <c r="L995" s="239"/>
      <c r="M995" s="240"/>
      <c r="N995" s="241"/>
      <c r="O995" s="241"/>
      <c r="P995" s="241"/>
      <c r="Q995" s="241"/>
      <c r="R995" s="241"/>
      <c r="S995" s="241"/>
      <c r="T995" s="242"/>
      <c r="AT995" s="243" t="s">
        <v>272</v>
      </c>
      <c r="AU995" s="243" t="s">
        <v>91</v>
      </c>
      <c r="AV995" s="15" t="s">
        <v>91</v>
      </c>
      <c r="AW995" s="15" t="s">
        <v>38</v>
      </c>
      <c r="AX995" s="15" t="s">
        <v>82</v>
      </c>
      <c r="AY995" s="243" t="s">
        <v>262</v>
      </c>
    </row>
    <row r="996" spans="2:51" s="15" customFormat="1" ht="10">
      <c r="B996" s="233"/>
      <c r="C996" s="234"/>
      <c r="D996" s="208" t="s">
        <v>272</v>
      </c>
      <c r="E996" s="235" t="s">
        <v>44</v>
      </c>
      <c r="F996" s="236" t="s">
        <v>6305</v>
      </c>
      <c r="G996" s="234"/>
      <c r="H996" s="237">
        <v>113.2</v>
      </c>
      <c r="I996" s="238"/>
      <c r="J996" s="234"/>
      <c r="K996" s="234"/>
      <c r="L996" s="239"/>
      <c r="M996" s="240"/>
      <c r="N996" s="241"/>
      <c r="O996" s="241"/>
      <c r="P996" s="241"/>
      <c r="Q996" s="241"/>
      <c r="R996" s="241"/>
      <c r="S996" s="241"/>
      <c r="T996" s="242"/>
      <c r="AT996" s="243" t="s">
        <v>272</v>
      </c>
      <c r="AU996" s="243" t="s">
        <v>91</v>
      </c>
      <c r="AV996" s="15" t="s">
        <v>91</v>
      </c>
      <c r="AW996" s="15" t="s">
        <v>38</v>
      </c>
      <c r="AX996" s="15" t="s">
        <v>82</v>
      </c>
      <c r="AY996" s="243" t="s">
        <v>262</v>
      </c>
    </row>
    <row r="997" spans="2:51" s="15" customFormat="1" ht="10">
      <c r="B997" s="233"/>
      <c r="C997" s="234"/>
      <c r="D997" s="208" t="s">
        <v>272</v>
      </c>
      <c r="E997" s="235" t="s">
        <v>44</v>
      </c>
      <c r="F997" s="236" t="s">
        <v>6306</v>
      </c>
      <c r="G997" s="234"/>
      <c r="H997" s="237">
        <v>1.2</v>
      </c>
      <c r="I997" s="238"/>
      <c r="J997" s="234"/>
      <c r="K997" s="234"/>
      <c r="L997" s="239"/>
      <c r="M997" s="240"/>
      <c r="N997" s="241"/>
      <c r="O997" s="241"/>
      <c r="P997" s="241"/>
      <c r="Q997" s="241"/>
      <c r="R997" s="241"/>
      <c r="S997" s="241"/>
      <c r="T997" s="242"/>
      <c r="AT997" s="243" t="s">
        <v>272</v>
      </c>
      <c r="AU997" s="243" t="s">
        <v>91</v>
      </c>
      <c r="AV997" s="15" t="s">
        <v>91</v>
      </c>
      <c r="AW997" s="15" t="s">
        <v>38</v>
      </c>
      <c r="AX997" s="15" t="s">
        <v>82</v>
      </c>
      <c r="AY997" s="243" t="s">
        <v>262</v>
      </c>
    </row>
    <row r="998" spans="2:51" s="15" customFormat="1" ht="10">
      <c r="B998" s="233"/>
      <c r="C998" s="234"/>
      <c r="D998" s="208" t="s">
        <v>272</v>
      </c>
      <c r="E998" s="235" t="s">
        <v>44</v>
      </c>
      <c r="F998" s="236" t="s">
        <v>6307</v>
      </c>
      <c r="G998" s="234"/>
      <c r="H998" s="237">
        <v>10.9</v>
      </c>
      <c r="I998" s="238"/>
      <c r="J998" s="234"/>
      <c r="K998" s="234"/>
      <c r="L998" s="239"/>
      <c r="M998" s="240"/>
      <c r="N998" s="241"/>
      <c r="O998" s="241"/>
      <c r="P998" s="241"/>
      <c r="Q998" s="241"/>
      <c r="R998" s="241"/>
      <c r="S998" s="241"/>
      <c r="T998" s="242"/>
      <c r="AT998" s="243" t="s">
        <v>272</v>
      </c>
      <c r="AU998" s="243" t="s">
        <v>91</v>
      </c>
      <c r="AV998" s="15" t="s">
        <v>91</v>
      </c>
      <c r="AW998" s="15" t="s">
        <v>38</v>
      </c>
      <c r="AX998" s="15" t="s">
        <v>82</v>
      </c>
      <c r="AY998" s="243" t="s">
        <v>262</v>
      </c>
    </row>
    <row r="999" spans="2:51" s="15" customFormat="1" ht="10">
      <c r="B999" s="233"/>
      <c r="C999" s="234"/>
      <c r="D999" s="208" t="s">
        <v>272</v>
      </c>
      <c r="E999" s="235" t="s">
        <v>44</v>
      </c>
      <c r="F999" s="236" t="s">
        <v>6308</v>
      </c>
      <c r="G999" s="234"/>
      <c r="H999" s="237">
        <v>20.3</v>
      </c>
      <c r="I999" s="238"/>
      <c r="J999" s="234"/>
      <c r="K999" s="234"/>
      <c r="L999" s="239"/>
      <c r="M999" s="240"/>
      <c r="N999" s="241"/>
      <c r="O999" s="241"/>
      <c r="P999" s="241"/>
      <c r="Q999" s="241"/>
      <c r="R999" s="241"/>
      <c r="S999" s="241"/>
      <c r="T999" s="242"/>
      <c r="AT999" s="243" t="s">
        <v>272</v>
      </c>
      <c r="AU999" s="243" t="s">
        <v>91</v>
      </c>
      <c r="AV999" s="15" t="s">
        <v>91</v>
      </c>
      <c r="AW999" s="15" t="s">
        <v>38</v>
      </c>
      <c r="AX999" s="15" t="s">
        <v>82</v>
      </c>
      <c r="AY999" s="243" t="s">
        <v>262</v>
      </c>
    </row>
    <row r="1000" spans="2:51" s="15" customFormat="1" ht="10">
      <c r="B1000" s="233"/>
      <c r="C1000" s="234"/>
      <c r="D1000" s="208" t="s">
        <v>272</v>
      </c>
      <c r="E1000" s="235" t="s">
        <v>44</v>
      </c>
      <c r="F1000" s="236" t="s">
        <v>6309</v>
      </c>
      <c r="G1000" s="234"/>
      <c r="H1000" s="237">
        <v>19.5</v>
      </c>
      <c r="I1000" s="238"/>
      <c r="J1000" s="234"/>
      <c r="K1000" s="234"/>
      <c r="L1000" s="239"/>
      <c r="M1000" s="240"/>
      <c r="N1000" s="241"/>
      <c r="O1000" s="241"/>
      <c r="P1000" s="241"/>
      <c r="Q1000" s="241"/>
      <c r="R1000" s="241"/>
      <c r="S1000" s="241"/>
      <c r="T1000" s="242"/>
      <c r="AT1000" s="243" t="s">
        <v>272</v>
      </c>
      <c r="AU1000" s="243" t="s">
        <v>91</v>
      </c>
      <c r="AV1000" s="15" t="s">
        <v>91</v>
      </c>
      <c r="AW1000" s="15" t="s">
        <v>38</v>
      </c>
      <c r="AX1000" s="15" t="s">
        <v>82</v>
      </c>
      <c r="AY1000" s="243" t="s">
        <v>262</v>
      </c>
    </row>
    <row r="1001" spans="2:51" s="15" customFormat="1" ht="10">
      <c r="B1001" s="233"/>
      <c r="C1001" s="234"/>
      <c r="D1001" s="208" t="s">
        <v>272</v>
      </c>
      <c r="E1001" s="235" t="s">
        <v>44</v>
      </c>
      <c r="F1001" s="236" t="s">
        <v>6310</v>
      </c>
      <c r="G1001" s="234"/>
      <c r="H1001" s="237">
        <v>62.1</v>
      </c>
      <c r="I1001" s="238"/>
      <c r="J1001" s="234"/>
      <c r="K1001" s="234"/>
      <c r="L1001" s="239"/>
      <c r="M1001" s="240"/>
      <c r="N1001" s="241"/>
      <c r="O1001" s="241"/>
      <c r="P1001" s="241"/>
      <c r="Q1001" s="241"/>
      <c r="R1001" s="241"/>
      <c r="S1001" s="241"/>
      <c r="T1001" s="242"/>
      <c r="AT1001" s="243" t="s">
        <v>272</v>
      </c>
      <c r="AU1001" s="243" t="s">
        <v>91</v>
      </c>
      <c r="AV1001" s="15" t="s">
        <v>91</v>
      </c>
      <c r="AW1001" s="15" t="s">
        <v>38</v>
      </c>
      <c r="AX1001" s="15" t="s">
        <v>82</v>
      </c>
      <c r="AY1001" s="243" t="s">
        <v>262</v>
      </c>
    </row>
    <row r="1002" spans="2:51" s="15" customFormat="1" ht="20">
      <c r="B1002" s="233"/>
      <c r="C1002" s="234"/>
      <c r="D1002" s="208" t="s">
        <v>272</v>
      </c>
      <c r="E1002" s="235" t="s">
        <v>44</v>
      </c>
      <c r="F1002" s="236" t="s">
        <v>6311</v>
      </c>
      <c r="G1002" s="234"/>
      <c r="H1002" s="237">
        <v>76</v>
      </c>
      <c r="I1002" s="238"/>
      <c r="J1002" s="234"/>
      <c r="K1002" s="234"/>
      <c r="L1002" s="239"/>
      <c r="M1002" s="240"/>
      <c r="N1002" s="241"/>
      <c r="O1002" s="241"/>
      <c r="P1002" s="241"/>
      <c r="Q1002" s="241"/>
      <c r="R1002" s="241"/>
      <c r="S1002" s="241"/>
      <c r="T1002" s="242"/>
      <c r="AT1002" s="243" t="s">
        <v>272</v>
      </c>
      <c r="AU1002" s="243" t="s">
        <v>91</v>
      </c>
      <c r="AV1002" s="15" t="s">
        <v>91</v>
      </c>
      <c r="AW1002" s="15" t="s">
        <v>38</v>
      </c>
      <c r="AX1002" s="15" t="s">
        <v>82</v>
      </c>
      <c r="AY1002" s="243" t="s">
        <v>262</v>
      </c>
    </row>
    <row r="1003" spans="2:51" s="15" customFormat="1" ht="10">
      <c r="B1003" s="233"/>
      <c r="C1003" s="234"/>
      <c r="D1003" s="208" t="s">
        <v>272</v>
      </c>
      <c r="E1003" s="235" t="s">
        <v>44</v>
      </c>
      <c r="F1003" s="236" t="s">
        <v>6312</v>
      </c>
      <c r="G1003" s="234"/>
      <c r="H1003" s="237">
        <v>140.80000000000001</v>
      </c>
      <c r="I1003" s="238"/>
      <c r="J1003" s="234"/>
      <c r="K1003" s="234"/>
      <c r="L1003" s="239"/>
      <c r="M1003" s="240"/>
      <c r="N1003" s="241"/>
      <c r="O1003" s="241"/>
      <c r="P1003" s="241"/>
      <c r="Q1003" s="241"/>
      <c r="R1003" s="241"/>
      <c r="S1003" s="241"/>
      <c r="T1003" s="242"/>
      <c r="AT1003" s="243" t="s">
        <v>272</v>
      </c>
      <c r="AU1003" s="243" t="s">
        <v>91</v>
      </c>
      <c r="AV1003" s="15" t="s">
        <v>91</v>
      </c>
      <c r="AW1003" s="15" t="s">
        <v>38</v>
      </c>
      <c r="AX1003" s="15" t="s">
        <v>82</v>
      </c>
      <c r="AY1003" s="243" t="s">
        <v>262</v>
      </c>
    </row>
    <row r="1004" spans="2:51" s="15" customFormat="1" ht="10">
      <c r="B1004" s="233"/>
      <c r="C1004" s="234"/>
      <c r="D1004" s="208" t="s">
        <v>272</v>
      </c>
      <c r="E1004" s="235" t="s">
        <v>44</v>
      </c>
      <c r="F1004" s="236" t="s">
        <v>6313</v>
      </c>
      <c r="G1004" s="234"/>
      <c r="H1004" s="237">
        <v>9.1999999999999993</v>
      </c>
      <c r="I1004" s="238"/>
      <c r="J1004" s="234"/>
      <c r="K1004" s="234"/>
      <c r="L1004" s="239"/>
      <c r="M1004" s="240"/>
      <c r="N1004" s="241"/>
      <c r="O1004" s="241"/>
      <c r="P1004" s="241"/>
      <c r="Q1004" s="241"/>
      <c r="R1004" s="241"/>
      <c r="S1004" s="241"/>
      <c r="T1004" s="242"/>
      <c r="AT1004" s="243" t="s">
        <v>272</v>
      </c>
      <c r="AU1004" s="243" t="s">
        <v>91</v>
      </c>
      <c r="AV1004" s="15" t="s">
        <v>91</v>
      </c>
      <c r="AW1004" s="15" t="s">
        <v>38</v>
      </c>
      <c r="AX1004" s="15" t="s">
        <v>82</v>
      </c>
      <c r="AY1004" s="243" t="s">
        <v>262</v>
      </c>
    </row>
    <row r="1005" spans="2:51" s="15" customFormat="1" ht="10">
      <c r="B1005" s="233"/>
      <c r="C1005" s="234"/>
      <c r="D1005" s="208" t="s">
        <v>272</v>
      </c>
      <c r="E1005" s="235" t="s">
        <v>44</v>
      </c>
      <c r="F1005" s="236" t="s">
        <v>6314</v>
      </c>
      <c r="G1005" s="234"/>
      <c r="H1005" s="237">
        <v>18.8</v>
      </c>
      <c r="I1005" s="238"/>
      <c r="J1005" s="234"/>
      <c r="K1005" s="234"/>
      <c r="L1005" s="239"/>
      <c r="M1005" s="240"/>
      <c r="N1005" s="241"/>
      <c r="O1005" s="241"/>
      <c r="P1005" s="241"/>
      <c r="Q1005" s="241"/>
      <c r="R1005" s="241"/>
      <c r="S1005" s="241"/>
      <c r="T1005" s="242"/>
      <c r="AT1005" s="243" t="s">
        <v>272</v>
      </c>
      <c r="AU1005" s="243" t="s">
        <v>91</v>
      </c>
      <c r="AV1005" s="15" t="s">
        <v>91</v>
      </c>
      <c r="AW1005" s="15" t="s">
        <v>38</v>
      </c>
      <c r="AX1005" s="15" t="s">
        <v>82</v>
      </c>
      <c r="AY1005" s="243" t="s">
        <v>262</v>
      </c>
    </row>
    <row r="1006" spans="2:51" s="15" customFormat="1" ht="10">
      <c r="B1006" s="233"/>
      <c r="C1006" s="234"/>
      <c r="D1006" s="208" t="s">
        <v>272</v>
      </c>
      <c r="E1006" s="235" t="s">
        <v>44</v>
      </c>
      <c r="F1006" s="236" t="s">
        <v>6315</v>
      </c>
      <c r="G1006" s="234"/>
      <c r="H1006" s="237">
        <v>33.6</v>
      </c>
      <c r="I1006" s="238"/>
      <c r="J1006" s="234"/>
      <c r="K1006" s="234"/>
      <c r="L1006" s="239"/>
      <c r="M1006" s="240"/>
      <c r="N1006" s="241"/>
      <c r="O1006" s="241"/>
      <c r="P1006" s="241"/>
      <c r="Q1006" s="241"/>
      <c r="R1006" s="241"/>
      <c r="S1006" s="241"/>
      <c r="T1006" s="242"/>
      <c r="AT1006" s="243" t="s">
        <v>272</v>
      </c>
      <c r="AU1006" s="243" t="s">
        <v>91</v>
      </c>
      <c r="AV1006" s="15" t="s">
        <v>91</v>
      </c>
      <c r="AW1006" s="15" t="s">
        <v>38</v>
      </c>
      <c r="AX1006" s="15" t="s">
        <v>82</v>
      </c>
      <c r="AY1006" s="243" t="s">
        <v>262</v>
      </c>
    </row>
    <row r="1007" spans="2:51" s="15" customFormat="1" ht="10">
      <c r="B1007" s="233"/>
      <c r="C1007" s="234"/>
      <c r="D1007" s="208" t="s">
        <v>272</v>
      </c>
      <c r="E1007" s="235" t="s">
        <v>44</v>
      </c>
      <c r="F1007" s="236" t="s">
        <v>6316</v>
      </c>
      <c r="G1007" s="234"/>
      <c r="H1007" s="237">
        <v>85</v>
      </c>
      <c r="I1007" s="238"/>
      <c r="J1007" s="234"/>
      <c r="K1007" s="234"/>
      <c r="L1007" s="239"/>
      <c r="M1007" s="240"/>
      <c r="N1007" s="241"/>
      <c r="O1007" s="241"/>
      <c r="P1007" s="241"/>
      <c r="Q1007" s="241"/>
      <c r="R1007" s="241"/>
      <c r="S1007" s="241"/>
      <c r="T1007" s="242"/>
      <c r="AT1007" s="243" t="s">
        <v>272</v>
      </c>
      <c r="AU1007" s="243" t="s">
        <v>91</v>
      </c>
      <c r="AV1007" s="15" t="s">
        <v>91</v>
      </c>
      <c r="AW1007" s="15" t="s">
        <v>38</v>
      </c>
      <c r="AX1007" s="15" t="s">
        <v>82</v>
      </c>
      <c r="AY1007" s="243" t="s">
        <v>262</v>
      </c>
    </row>
    <row r="1008" spans="2:51" s="15" customFormat="1" ht="10">
      <c r="B1008" s="233"/>
      <c r="C1008" s="234"/>
      <c r="D1008" s="208" t="s">
        <v>272</v>
      </c>
      <c r="E1008" s="235" t="s">
        <v>44</v>
      </c>
      <c r="F1008" s="236" t="s">
        <v>6317</v>
      </c>
      <c r="G1008" s="234"/>
      <c r="H1008" s="237">
        <v>34</v>
      </c>
      <c r="I1008" s="238"/>
      <c r="J1008" s="234"/>
      <c r="K1008" s="234"/>
      <c r="L1008" s="239"/>
      <c r="M1008" s="240"/>
      <c r="N1008" s="241"/>
      <c r="O1008" s="241"/>
      <c r="P1008" s="241"/>
      <c r="Q1008" s="241"/>
      <c r="R1008" s="241"/>
      <c r="S1008" s="241"/>
      <c r="T1008" s="242"/>
      <c r="AT1008" s="243" t="s">
        <v>272</v>
      </c>
      <c r="AU1008" s="243" t="s">
        <v>91</v>
      </c>
      <c r="AV1008" s="15" t="s">
        <v>91</v>
      </c>
      <c r="AW1008" s="15" t="s">
        <v>38</v>
      </c>
      <c r="AX1008" s="15" t="s">
        <v>82</v>
      </c>
      <c r="AY1008" s="243" t="s">
        <v>262</v>
      </c>
    </row>
    <row r="1009" spans="1:65" s="15" customFormat="1" ht="10">
      <c r="B1009" s="233"/>
      <c r="C1009" s="234"/>
      <c r="D1009" s="208" t="s">
        <v>272</v>
      </c>
      <c r="E1009" s="235" t="s">
        <v>44</v>
      </c>
      <c r="F1009" s="236" t="s">
        <v>6318</v>
      </c>
      <c r="G1009" s="234"/>
      <c r="H1009" s="237">
        <v>34.799999999999997</v>
      </c>
      <c r="I1009" s="238"/>
      <c r="J1009" s="234"/>
      <c r="K1009" s="234"/>
      <c r="L1009" s="239"/>
      <c r="M1009" s="240"/>
      <c r="N1009" s="241"/>
      <c r="O1009" s="241"/>
      <c r="P1009" s="241"/>
      <c r="Q1009" s="241"/>
      <c r="R1009" s="241"/>
      <c r="S1009" s="241"/>
      <c r="T1009" s="242"/>
      <c r="AT1009" s="243" t="s">
        <v>272</v>
      </c>
      <c r="AU1009" s="243" t="s">
        <v>91</v>
      </c>
      <c r="AV1009" s="15" t="s">
        <v>91</v>
      </c>
      <c r="AW1009" s="15" t="s">
        <v>38</v>
      </c>
      <c r="AX1009" s="15" t="s">
        <v>82</v>
      </c>
      <c r="AY1009" s="243" t="s">
        <v>262</v>
      </c>
    </row>
    <row r="1010" spans="1:65" s="15" customFormat="1" ht="10">
      <c r="B1010" s="233"/>
      <c r="C1010" s="234"/>
      <c r="D1010" s="208" t="s">
        <v>272</v>
      </c>
      <c r="E1010" s="235" t="s">
        <v>44</v>
      </c>
      <c r="F1010" s="236" t="s">
        <v>6319</v>
      </c>
      <c r="G1010" s="234"/>
      <c r="H1010" s="237">
        <v>32</v>
      </c>
      <c r="I1010" s="238"/>
      <c r="J1010" s="234"/>
      <c r="K1010" s="234"/>
      <c r="L1010" s="239"/>
      <c r="M1010" s="240"/>
      <c r="N1010" s="241"/>
      <c r="O1010" s="241"/>
      <c r="P1010" s="241"/>
      <c r="Q1010" s="241"/>
      <c r="R1010" s="241"/>
      <c r="S1010" s="241"/>
      <c r="T1010" s="242"/>
      <c r="AT1010" s="243" t="s">
        <v>272</v>
      </c>
      <c r="AU1010" s="243" t="s">
        <v>91</v>
      </c>
      <c r="AV1010" s="15" t="s">
        <v>91</v>
      </c>
      <c r="AW1010" s="15" t="s">
        <v>38</v>
      </c>
      <c r="AX1010" s="15" t="s">
        <v>82</v>
      </c>
      <c r="AY1010" s="243" t="s">
        <v>262</v>
      </c>
    </row>
    <row r="1011" spans="1:65" s="15" customFormat="1" ht="10">
      <c r="B1011" s="233"/>
      <c r="C1011" s="234"/>
      <c r="D1011" s="208" t="s">
        <v>272</v>
      </c>
      <c r="E1011" s="235" t="s">
        <v>44</v>
      </c>
      <c r="F1011" s="236" t="s">
        <v>6320</v>
      </c>
      <c r="G1011" s="234"/>
      <c r="H1011" s="237">
        <v>19.8</v>
      </c>
      <c r="I1011" s="238"/>
      <c r="J1011" s="234"/>
      <c r="K1011" s="234"/>
      <c r="L1011" s="239"/>
      <c r="M1011" s="240"/>
      <c r="N1011" s="241"/>
      <c r="O1011" s="241"/>
      <c r="P1011" s="241"/>
      <c r="Q1011" s="241"/>
      <c r="R1011" s="241"/>
      <c r="S1011" s="241"/>
      <c r="T1011" s="242"/>
      <c r="AT1011" s="243" t="s">
        <v>272</v>
      </c>
      <c r="AU1011" s="243" t="s">
        <v>91</v>
      </c>
      <c r="AV1011" s="15" t="s">
        <v>91</v>
      </c>
      <c r="AW1011" s="15" t="s">
        <v>38</v>
      </c>
      <c r="AX1011" s="15" t="s">
        <v>82</v>
      </c>
      <c r="AY1011" s="243" t="s">
        <v>262</v>
      </c>
    </row>
    <row r="1012" spans="1:65" s="15" customFormat="1" ht="10">
      <c r="B1012" s="233"/>
      <c r="C1012" s="234"/>
      <c r="D1012" s="208" t="s">
        <v>272</v>
      </c>
      <c r="E1012" s="235" t="s">
        <v>44</v>
      </c>
      <c r="F1012" s="236" t="s">
        <v>6321</v>
      </c>
      <c r="G1012" s="234"/>
      <c r="H1012" s="237">
        <v>133.19999999999999</v>
      </c>
      <c r="I1012" s="238"/>
      <c r="J1012" s="234"/>
      <c r="K1012" s="234"/>
      <c r="L1012" s="239"/>
      <c r="M1012" s="240"/>
      <c r="N1012" s="241"/>
      <c r="O1012" s="241"/>
      <c r="P1012" s="241"/>
      <c r="Q1012" s="241"/>
      <c r="R1012" s="241"/>
      <c r="S1012" s="241"/>
      <c r="T1012" s="242"/>
      <c r="AT1012" s="243" t="s">
        <v>272</v>
      </c>
      <c r="AU1012" s="243" t="s">
        <v>91</v>
      </c>
      <c r="AV1012" s="15" t="s">
        <v>91</v>
      </c>
      <c r="AW1012" s="15" t="s">
        <v>38</v>
      </c>
      <c r="AX1012" s="15" t="s">
        <v>82</v>
      </c>
      <c r="AY1012" s="243" t="s">
        <v>262</v>
      </c>
    </row>
    <row r="1013" spans="1:65" s="15" customFormat="1" ht="10">
      <c r="B1013" s="233"/>
      <c r="C1013" s="234"/>
      <c r="D1013" s="208" t="s">
        <v>272</v>
      </c>
      <c r="E1013" s="235" t="s">
        <v>44</v>
      </c>
      <c r="F1013" s="236" t="s">
        <v>6322</v>
      </c>
      <c r="G1013" s="234"/>
      <c r="H1013" s="237">
        <v>19.8</v>
      </c>
      <c r="I1013" s="238"/>
      <c r="J1013" s="234"/>
      <c r="K1013" s="234"/>
      <c r="L1013" s="239"/>
      <c r="M1013" s="240"/>
      <c r="N1013" s="241"/>
      <c r="O1013" s="241"/>
      <c r="P1013" s="241"/>
      <c r="Q1013" s="241"/>
      <c r="R1013" s="241"/>
      <c r="S1013" s="241"/>
      <c r="T1013" s="242"/>
      <c r="AT1013" s="243" t="s">
        <v>272</v>
      </c>
      <c r="AU1013" s="243" t="s">
        <v>91</v>
      </c>
      <c r="AV1013" s="15" t="s">
        <v>91</v>
      </c>
      <c r="AW1013" s="15" t="s">
        <v>38</v>
      </c>
      <c r="AX1013" s="15" t="s">
        <v>82</v>
      </c>
      <c r="AY1013" s="243" t="s">
        <v>262</v>
      </c>
    </row>
    <row r="1014" spans="1:65" s="15" customFormat="1" ht="10">
      <c r="B1014" s="233"/>
      <c r="C1014" s="234"/>
      <c r="D1014" s="208" t="s">
        <v>272</v>
      </c>
      <c r="E1014" s="235" t="s">
        <v>44</v>
      </c>
      <c r="F1014" s="236" t="s">
        <v>6323</v>
      </c>
      <c r="G1014" s="234"/>
      <c r="H1014" s="237">
        <v>133.19999999999999</v>
      </c>
      <c r="I1014" s="238"/>
      <c r="J1014" s="234"/>
      <c r="K1014" s="234"/>
      <c r="L1014" s="239"/>
      <c r="M1014" s="240"/>
      <c r="N1014" s="241"/>
      <c r="O1014" s="241"/>
      <c r="P1014" s="241"/>
      <c r="Q1014" s="241"/>
      <c r="R1014" s="241"/>
      <c r="S1014" s="241"/>
      <c r="T1014" s="242"/>
      <c r="AT1014" s="243" t="s">
        <v>272</v>
      </c>
      <c r="AU1014" s="243" t="s">
        <v>91</v>
      </c>
      <c r="AV1014" s="15" t="s">
        <v>91</v>
      </c>
      <c r="AW1014" s="15" t="s">
        <v>38</v>
      </c>
      <c r="AX1014" s="15" t="s">
        <v>82</v>
      </c>
      <c r="AY1014" s="243" t="s">
        <v>262</v>
      </c>
    </row>
    <row r="1015" spans="1:65" s="16" customFormat="1" ht="10">
      <c r="B1015" s="244"/>
      <c r="C1015" s="245"/>
      <c r="D1015" s="208" t="s">
        <v>272</v>
      </c>
      <c r="E1015" s="246" t="s">
        <v>44</v>
      </c>
      <c r="F1015" s="247" t="s">
        <v>291</v>
      </c>
      <c r="G1015" s="245"/>
      <c r="H1015" s="248">
        <v>1396.6000000000001</v>
      </c>
      <c r="I1015" s="249"/>
      <c r="J1015" s="245"/>
      <c r="K1015" s="245"/>
      <c r="L1015" s="250"/>
      <c r="M1015" s="251"/>
      <c r="N1015" s="252"/>
      <c r="O1015" s="252"/>
      <c r="P1015" s="252"/>
      <c r="Q1015" s="252"/>
      <c r="R1015" s="252"/>
      <c r="S1015" s="252"/>
      <c r="T1015" s="253"/>
      <c r="AT1015" s="254" t="s">
        <v>272</v>
      </c>
      <c r="AU1015" s="254" t="s">
        <v>91</v>
      </c>
      <c r="AV1015" s="16" t="s">
        <v>104</v>
      </c>
      <c r="AW1015" s="16" t="s">
        <v>38</v>
      </c>
      <c r="AX1015" s="16" t="s">
        <v>89</v>
      </c>
      <c r="AY1015" s="254" t="s">
        <v>262</v>
      </c>
    </row>
    <row r="1016" spans="1:65" s="2" customFormat="1" ht="16.5" customHeight="1">
      <c r="A1016" s="37"/>
      <c r="B1016" s="38"/>
      <c r="C1016" s="195" t="s">
        <v>2075</v>
      </c>
      <c r="D1016" s="195" t="s">
        <v>264</v>
      </c>
      <c r="E1016" s="196" t="s">
        <v>6773</v>
      </c>
      <c r="F1016" s="197" t="s">
        <v>6774</v>
      </c>
      <c r="G1016" s="198" t="s">
        <v>590</v>
      </c>
      <c r="H1016" s="199">
        <v>2400.69</v>
      </c>
      <c r="I1016" s="200"/>
      <c r="J1016" s="201">
        <f>ROUND(I1016*H1016,2)</f>
        <v>0</v>
      </c>
      <c r="K1016" s="197" t="s">
        <v>44</v>
      </c>
      <c r="L1016" s="42"/>
      <c r="M1016" s="202" t="s">
        <v>44</v>
      </c>
      <c r="N1016" s="203" t="s">
        <v>53</v>
      </c>
      <c r="O1016" s="67"/>
      <c r="P1016" s="204">
        <f>O1016*H1016</f>
        <v>0</v>
      </c>
      <c r="Q1016" s="204">
        <v>0</v>
      </c>
      <c r="R1016" s="204">
        <f>Q1016*H1016</f>
        <v>0</v>
      </c>
      <c r="S1016" s="204">
        <v>0</v>
      </c>
      <c r="T1016" s="205">
        <f>S1016*H1016</f>
        <v>0</v>
      </c>
      <c r="U1016" s="37"/>
      <c r="V1016" s="37"/>
      <c r="W1016" s="37"/>
      <c r="X1016" s="37"/>
      <c r="Y1016" s="37"/>
      <c r="Z1016" s="37"/>
      <c r="AA1016" s="37"/>
      <c r="AB1016" s="37"/>
      <c r="AC1016" s="37"/>
      <c r="AD1016" s="37"/>
      <c r="AE1016" s="37"/>
      <c r="AR1016" s="206" t="s">
        <v>104</v>
      </c>
      <c r="AT1016" s="206" t="s">
        <v>264</v>
      </c>
      <c r="AU1016" s="206" t="s">
        <v>91</v>
      </c>
      <c r="AY1016" s="19" t="s">
        <v>262</v>
      </c>
      <c r="BE1016" s="207">
        <f>IF(N1016="základní",J1016,0)</f>
        <v>0</v>
      </c>
      <c r="BF1016" s="207">
        <f>IF(N1016="snížená",J1016,0)</f>
        <v>0</v>
      </c>
      <c r="BG1016" s="207">
        <f>IF(N1016="zákl. přenesená",J1016,0)</f>
        <v>0</v>
      </c>
      <c r="BH1016" s="207">
        <f>IF(N1016="sníž. přenesená",J1016,0)</f>
        <v>0</v>
      </c>
      <c r="BI1016" s="207">
        <f>IF(N1016="nulová",J1016,0)</f>
        <v>0</v>
      </c>
      <c r="BJ1016" s="19" t="s">
        <v>89</v>
      </c>
      <c r="BK1016" s="207">
        <f>ROUND(I1016*H1016,2)</f>
        <v>0</v>
      </c>
      <c r="BL1016" s="19" t="s">
        <v>104</v>
      </c>
      <c r="BM1016" s="206" t="s">
        <v>3451</v>
      </c>
    </row>
    <row r="1017" spans="1:65" s="2" customFormat="1" ht="18">
      <c r="A1017" s="37"/>
      <c r="B1017" s="38"/>
      <c r="C1017" s="39"/>
      <c r="D1017" s="208" t="s">
        <v>421</v>
      </c>
      <c r="E1017" s="39"/>
      <c r="F1017" s="209" t="s">
        <v>6775</v>
      </c>
      <c r="G1017" s="39"/>
      <c r="H1017" s="39"/>
      <c r="I1017" s="118"/>
      <c r="J1017" s="39"/>
      <c r="K1017" s="39"/>
      <c r="L1017" s="42"/>
      <c r="M1017" s="210"/>
      <c r="N1017" s="211"/>
      <c r="O1017" s="67"/>
      <c r="P1017" s="67"/>
      <c r="Q1017" s="67"/>
      <c r="R1017" s="67"/>
      <c r="S1017" s="67"/>
      <c r="T1017" s="68"/>
      <c r="U1017" s="37"/>
      <c r="V1017" s="37"/>
      <c r="W1017" s="37"/>
      <c r="X1017" s="37"/>
      <c r="Y1017" s="37"/>
      <c r="Z1017" s="37"/>
      <c r="AA1017" s="37"/>
      <c r="AB1017" s="37"/>
      <c r="AC1017" s="37"/>
      <c r="AD1017" s="37"/>
      <c r="AE1017" s="37"/>
      <c r="AT1017" s="19" t="s">
        <v>421</v>
      </c>
      <c r="AU1017" s="19" t="s">
        <v>91</v>
      </c>
    </row>
    <row r="1018" spans="1:65" s="15" customFormat="1" ht="10">
      <c r="B1018" s="233"/>
      <c r="C1018" s="234"/>
      <c r="D1018" s="208" t="s">
        <v>272</v>
      </c>
      <c r="E1018" s="235" t="s">
        <v>44</v>
      </c>
      <c r="F1018" s="236" t="s">
        <v>6183</v>
      </c>
      <c r="G1018" s="234"/>
      <c r="H1018" s="237">
        <v>1.24</v>
      </c>
      <c r="I1018" s="238"/>
      <c r="J1018" s="234"/>
      <c r="K1018" s="234"/>
      <c r="L1018" s="239"/>
      <c r="M1018" s="240"/>
      <c r="N1018" s="241"/>
      <c r="O1018" s="241"/>
      <c r="P1018" s="241"/>
      <c r="Q1018" s="241"/>
      <c r="R1018" s="241"/>
      <c r="S1018" s="241"/>
      <c r="T1018" s="242"/>
      <c r="AT1018" s="243" t="s">
        <v>272</v>
      </c>
      <c r="AU1018" s="243" t="s">
        <v>91</v>
      </c>
      <c r="AV1018" s="15" t="s">
        <v>91</v>
      </c>
      <c r="AW1018" s="15" t="s">
        <v>38</v>
      </c>
      <c r="AX1018" s="15" t="s">
        <v>82</v>
      </c>
      <c r="AY1018" s="243" t="s">
        <v>262</v>
      </c>
    </row>
    <row r="1019" spans="1:65" s="15" customFormat="1" ht="10">
      <c r="B1019" s="233"/>
      <c r="C1019" s="234"/>
      <c r="D1019" s="208" t="s">
        <v>272</v>
      </c>
      <c r="E1019" s="235" t="s">
        <v>44</v>
      </c>
      <c r="F1019" s="236" t="s">
        <v>6376</v>
      </c>
      <c r="G1019" s="234"/>
      <c r="H1019" s="237">
        <v>19.5</v>
      </c>
      <c r="I1019" s="238"/>
      <c r="J1019" s="234"/>
      <c r="K1019" s="234"/>
      <c r="L1019" s="239"/>
      <c r="M1019" s="240"/>
      <c r="N1019" s="241"/>
      <c r="O1019" s="241"/>
      <c r="P1019" s="241"/>
      <c r="Q1019" s="241"/>
      <c r="R1019" s="241"/>
      <c r="S1019" s="241"/>
      <c r="T1019" s="242"/>
      <c r="AT1019" s="243" t="s">
        <v>272</v>
      </c>
      <c r="AU1019" s="243" t="s">
        <v>91</v>
      </c>
      <c r="AV1019" s="15" t="s">
        <v>91</v>
      </c>
      <c r="AW1019" s="15" t="s">
        <v>38</v>
      </c>
      <c r="AX1019" s="15" t="s">
        <v>82</v>
      </c>
      <c r="AY1019" s="243" t="s">
        <v>262</v>
      </c>
    </row>
    <row r="1020" spans="1:65" s="15" customFormat="1" ht="10">
      <c r="B1020" s="233"/>
      <c r="C1020" s="234"/>
      <c r="D1020" s="208" t="s">
        <v>272</v>
      </c>
      <c r="E1020" s="235" t="s">
        <v>44</v>
      </c>
      <c r="F1020" s="236" t="s">
        <v>6182</v>
      </c>
      <c r="G1020" s="234"/>
      <c r="H1020" s="237">
        <v>4.8499999999999996</v>
      </c>
      <c r="I1020" s="238"/>
      <c r="J1020" s="234"/>
      <c r="K1020" s="234"/>
      <c r="L1020" s="239"/>
      <c r="M1020" s="240"/>
      <c r="N1020" s="241"/>
      <c r="O1020" s="241"/>
      <c r="P1020" s="241"/>
      <c r="Q1020" s="241"/>
      <c r="R1020" s="241"/>
      <c r="S1020" s="241"/>
      <c r="T1020" s="242"/>
      <c r="AT1020" s="243" t="s">
        <v>272</v>
      </c>
      <c r="AU1020" s="243" t="s">
        <v>91</v>
      </c>
      <c r="AV1020" s="15" t="s">
        <v>91</v>
      </c>
      <c r="AW1020" s="15" t="s">
        <v>38</v>
      </c>
      <c r="AX1020" s="15" t="s">
        <v>82</v>
      </c>
      <c r="AY1020" s="243" t="s">
        <v>262</v>
      </c>
    </row>
    <row r="1021" spans="1:65" s="15" customFormat="1" ht="10">
      <c r="B1021" s="233"/>
      <c r="C1021" s="234"/>
      <c r="D1021" s="208" t="s">
        <v>272</v>
      </c>
      <c r="E1021" s="235" t="s">
        <v>44</v>
      </c>
      <c r="F1021" s="236" t="s">
        <v>6372</v>
      </c>
      <c r="G1021" s="234"/>
      <c r="H1021" s="237">
        <v>3.5</v>
      </c>
      <c r="I1021" s="238"/>
      <c r="J1021" s="234"/>
      <c r="K1021" s="234"/>
      <c r="L1021" s="239"/>
      <c r="M1021" s="240"/>
      <c r="N1021" s="241"/>
      <c r="O1021" s="241"/>
      <c r="P1021" s="241"/>
      <c r="Q1021" s="241"/>
      <c r="R1021" s="241"/>
      <c r="S1021" s="241"/>
      <c r="T1021" s="242"/>
      <c r="AT1021" s="243" t="s">
        <v>272</v>
      </c>
      <c r="AU1021" s="243" t="s">
        <v>91</v>
      </c>
      <c r="AV1021" s="15" t="s">
        <v>91</v>
      </c>
      <c r="AW1021" s="15" t="s">
        <v>38</v>
      </c>
      <c r="AX1021" s="15" t="s">
        <v>82</v>
      </c>
      <c r="AY1021" s="243" t="s">
        <v>262</v>
      </c>
    </row>
    <row r="1022" spans="1:65" s="15" customFormat="1" ht="10">
      <c r="B1022" s="233"/>
      <c r="C1022" s="234"/>
      <c r="D1022" s="208" t="s">
        <v>272</v>
      </c>
      <c r="E1022" s="235" t="s">
        <v>44</v>
      </c>
      <c r="F1022" s="236" t="s">
        <v>6373</v>
      </c>
      <c r="G1022" s="234"/>
      <c r="H1022" s="237">
        <v>18.899999999999999</v>
      </c>
      <c r="I1022" s="238"/>
      <c r="J1022" s="234"/>
      <c r="K1022" s="234"/>
      <c r="L1022" s="239"/>
      <c r="M1022" s="240"/>
      <c r="N1022" s="241"/>
      <c r="O1022" s="241"/>
      <c r="P1022" s="241"/>
      <c r="Q1022" s="241"/>
      <c r="R1022" s="241"/>
      <c r="S1022" s="241"/>
      <c r="T1022" s="242"/>
      <c r="AT1022" s="243" t="s">
        <v>272</v>
      </c>
      <c r="AU1022" s="243" t="s">
        <v>91</v>
      </c>
      <c r="AV1022" s="15" t="s">
        <v>91</v>
      </c>
      <c r="AW1022" s="15" t="s">
        <v>38</v>
      </c>
      <c r="AX1022" s="15" t="s">
        <v>82</v>
      </c>
      <c r="AY1022" s="243" t="s">
        <v>262</v>
      </c>
    </row>
    <row r="1023" spans="1:65" s="15" customFormat="1" ht="10">
      <c r="B1023" s="233"/>
      <c r="C1023" s="234"/>
      <c r="D1023" s="208" t="s">
        <v>272</v>
      </c>
      <c r="E1023" s="235" t="s">
        <v>44</v>
      </c>
      <c r="F1023" s="236" t="s">
        <v>6368</v>
      </c>
      <c r="G1023" s="234"/>
      <c r="H1023" s="237">
        <v>0.5</v>
      </c>
      <c r="I1023" s="238"/>
      <c r="J1023" s="234"/>
      <c r="K1023" s="234"/>
      <c r="L1023" s="239"/>
      <c r="M1023" s="240"/>
      <c r="N1023" s="241"/>
      <c r="O1023" s="241"/>
      <c r="P1023" s="241"/>
      <c r="Q1023" s="241"/>
      <c r="R1023" s="241"/>
      <c r="S1023" s="241"/>
      <c r="T1023" s="242"/>
      <c r="AT1023" s="243" t="s">
        <v>272</v>
      </c>
      <c r="AU1023" s="243" t="s">
        <v>91</v>
      </c>
      <c r="AV1023" s="15" t="s">
        <v>91</v>
      </c>
      <c r="AW1023" s="15" t="s">
        <v>38</v>
      </c>
      <c r="AX1023" s="15" t="s">
        <v>82</v>
      </c>
      <c r="AY1023" s="243" t="s">
        <v>262</v>
      </c>
    </row>
    <row r="1024" spans="1:65" s="15" customFormat="1" ht="10">
      <c r="B1024" s="233"/>
      <c r="C1024" s="234"/>
      <c r="D1024" s="208" t="s">
        <v>272</v>
      </c>
      <c r="E1024" s="235" t="s">
        <v>44</v>
      </c>
      <c r="F1024" s="236" t="s">
        <v>6369</v>
      </c>
      <c r="G1024" s="234"/>
      <c r="H1024" s="237">
        <v>17.399999999999999</v>
      </c>
      <c r="I1024" s="238"/>
      <c r="J1024" s="234"/>
      <c r="K1024" s="234"/>
      <c r="L1024" s="239"/>
      <c r="M1024" s="240"/>
      <c r="N1024" s="241"/>
      <c r="O1024" s="241"/>
      <c r="P1024" s="241"/>
      <c r="Q1024" s="241"/>
      <c r="R1024" s="241"/>
      <c r="S1024" s="241"/>
      <c r="T1024" s="242"/>
      <c r="AT1024" s="243" t="s">
        <v>272</v>
      </c>
      <c r="AU1024" s="243" t="s">
        <v>91</v>
      </c>
      <c r="AV1024" s="15" t="s">
        <v>91</v>
      </c>
      <c r="AW1024" s="15" t="s">
        <v>38</v>
      </c>
      <c r="AX1024" s="15" t="s">
        <v>82</v>
      </c>
      <c r="AY1024" s="243" t="s">
        <v>262</v>
      </c>
    </row>
    <row r="1025" spans="2:51" s="15" customFormat="1" ht="20">
      <c r="B1025" s="233"/>
      <c r="C1025" s="234"/>
      <c r="D1025" s="208" t="s">
        <v>272</v>
      </c>
      <c r="E1025" s="235" t="s">
        <v>44</v>
      </c>
      <c r="F1025" s="236" t="s">
        <v>6362</v>
      </c>
      <c r="G1025" s="234"/>
      <c r="H1025" s="237">
        <v>75.400000000000006</v>
      </c>
      <c r="I1025" s="238"/>
      <c r="J1025" s="234"/>
      <c r="K1025" s="234"/>
      <c r="L1025" s="239"/>
      <c r="M1025" s="240"/>
      <c r="N1025" s="241"/>
      <c r="O1025" s="241"/>
      <c r="P1025" s="241"/>
      <c r="Q1025" s="241"/>
      <c r="R1025" s="241"/>
      <c r="S1025" s="241"/>
      <c r="T1025" s="242"/>
      <c r="AT1025" s="243" t="s">
        <v>272</v>
      </c>
      <c r="AU1025" s="243" t="s">
        <v>91</v>
      </c>
      <c r="AV1025" s="15" t="s">
        <v>91</v>
      </c>
      <c r="AW1025" s="15" t="s">
        <v>38</v>
      </c>
      <c r="AX1025" s="15" t="s">
        <v>82</v>
      </c>
      <c r="AY1025" s="243" t="s">
        <v>262</v>
      </c>
    </row>
    <row r="1026" spans="2:51" s="15" customFormat="1" ht="10">
      <c r="B1026" s="233"/>
      <c r="C1026" s="234"/>
      <c r="D1026" s="208" t="s">
        <v>272</v>
      </c>
      <c r="E1026" s="235" t="s">
        <v>44</v>
      </c>
      <c r="F1026" s="236" t="s">
        <v>6363</v>
      </c>
      <c r="G1026" s="234"/>
      <c r="H1026" s="237">
        <v>57.3</v>
      </c>
      <c r="I1026" s="238"/>
      <c r="J1026" s="234"/>
      <c r="K1026" s="234"/>
      <c r="L1026" s="239"/>
      <c r="M1026" s="240"/>
      <c r="N1026" s="241"/>
      <c r="O1026" s="241"/>
      <c r="P1026" s="241"/>
      <c r="Q1026" s="241"/>
      <c r="R1026" s="241"/>
      <c r="S1026" s="241"/>
      <c r="T1026" s="242"/>
      <c r="AT1026" s="243" t="s">
        <v>272</v>
      </c>
      <c r="AU1026" s="243" t="s">
        <v>91</v>
      </c>
      <c r="AV1026" s="15" t="s">
        <v>91</v>
      </c>
      <c r="AW1026" s="15" t="s">
        <v>38</v>
      </c>
      <c r="AX1026" s="15" t="s">
        <v>82</v>
      </c>
      <c r="AY1026" s="243" t="s">
        <v>262</v>
      </c>
    </row>
    <row r="1027" spans="2:51" s="15" customFormat="1" ht="10">
      <c r="B1027" s="233"/>
      <c r="C1027" s="234"/>
      <c r="D1027" s="208" t="s">
        <v>272</v>
      </c>
      <c r="E1027" s="235" t="s">
        <v>44</v>
      </c>
      <c r="F1027" s="236" t="s">
        <v>6364</v>
      </c>
      <c r="G1027" s="234"/>
      <c r="H1027" s="237">
        <v>6.8</v>
      </c>
      <c r="I1027" s="238"/>
      <c r="J1027" s="234"/>
      <c r="K1027" s="234"/>
      <c r="L1027" s="239"/>
      <c r="M1027" s="240"/>
      <c r="N1027" s="241"/>
      <c r="O1027" s="241"/>
      <c r="P1027" s="241"/>
      <c r="Q1027" s="241"/>
      <c r="R1027" s="241"/>
      <c r="S1027" s="241"/>
      <c r="T1027" s="242"/>
      <c r="AT1027" s="243" t="s">
        <v>272</v>
      </c>
      <c r="AU1027" s="243" t="s">
        <v>91</v>
      </c>
      <c r="AV1027" s="15" t="s">
        <v>91</v>
      </c>
      <c r="AW1027" s="15" t="s">
        <v>38</v>
      </c>
      <c r="AX1027" s="15" t="s">
        <v>82</v>
      </c>
      <c r="AY1027" s="243" t="s">
        <v>262</v>
      </c>
    </row>
    <row r="1028" spans="2:51" s="15" customFormat="1" ht="10">
      <c r="B1028" s="233"/>
      <c r="C1028" s="234"/>
      <c r="D1028" s="208" t="s">
        <v>272</v>
      </c>
      <c r="E1028" s="235" t="s">
        <v>44</v>
      </c>
      <c r="F1028" s="236" t="s">
        <v>6354</v>
      </c>
      <c r="G1028" s="234"/>
      <c r="H1028" s="237">
        <v>31.9</v>
      </c>
      <c r="I1028" s="238"/>
      <c r="J1028" s="234"/>
      <c r="K1028" s="234"/>
      <c r="L1028" s="239"/>
      <c r="M1028" s="240"/>
      <c r="N1028" s="241"/>
      <c r="O1028" s="241"/>
      <c r="P1028" s="241"/>
      <c r="Q1028" s="241"/>
      <c r="R1028" s="241"/>
      <c r="S1028" s="241"/>
      <c r="T1028" s="242"/>
      <c r="AT1028" s="243" t="s">
        <v>272</v>
      </c>
      <c r="AU1028" s="243" t="s">
        <v>91</v>
      </c>
      <c r="AV1028" s="15" t="s">
        <v>91</v>
      </c>
      <c r="AW1028" s="15" t="s">
        <v>38</v>
      </c>
      <c r="AX1028" s="15" t="s">
        <v>82</v>
      </c>
      <c r="AY1028" s="243" t="s">
        <v>262</v>
      </c>
    </row>
    <row r="1029" spans="2:51" s="15" customFormat="1" ht="10">
      <c r="B1029" s="233"/>
      <c r="C1029" s="234"/>
      <c r="D1029" s="208" t="s">
        <v>272</v>
      </c>
      <c r="E1029" s="235" t="s">
        <v>44</v>
      </c>
      <c r="F1029" s="236" t="s">
        <v>6353</v>
      </c>
      <c r="G1029" s="234"/>
      <c r="H1029" s="237">
        <v>33.299999999999997</v>
      </c>
      <c r="I1029" s="238"/>
      <c r="J1029" s="234"/>
      <c r="K1029" s="234"/>
      <c r="L1029" s="239"/>
      <c r="M1029" s="240"/>
      <c r="N1029" s="241"/>
      <c r="O1029" s="241"/>
      <c r="P1029" s="241"/>
      <c r="Q1029" s="241"/>
      <c r="R1029" s="241"/>
      <c r="S1029" s="241"/>
      <c r="T1029" s="242"/>
      <c r="AT1029" s="243" t="s">
        <v>272</v>
      </c>
      <c r="AU1029" s="243" t="s">
        <v>91</v>
      </c>
      <c r="AV1029" s="15" t="s">
        <v>91</v>
      </c>
      <c r="AW1029" s="15" t="s">
        <v>38</v>
      </c>
      <c r="AX1029" s="15" t="s">
        <v>82</v>
      </c>
      <c r="AY1029" s="243" t="s">
        <v>262</v>
      </c>
    </row>
    <row r="1030" spans="2:51" s="15" customFormat="1" ht="10">
      <c r="B1030" s="233"/>
      <c r="C1030" s="234"/>
      <c r="D1030" s="208" t="s">
        <v>272</v>
      </c>
      <c r="E1030" s="235" t="s">
        <v>44</v>
      </c>
      <c r="F1030" s="236" t="s">
        <v>6413</v>
      </c>
      <c r="G1030" s="234"/>
      <c r="H1030" s="237">
        <v>22.2</v>
      </c>
      <c r="I1030" s="238"/>
      <c r="J1030" s="234"/>
      <c r="K1030" s="234"/>
      <c r="L1030" s="239"/>
      <c r="M1030" s="240"/>
      <c r="N1030" s="241"/>
      <c r="O1030" s="241"/>
      <c r="P1030" s="241"/>
      <c r="Q1030" s="241"/>
      <c r="R1030" s="241"/>
      <c r="S1030" s="241"/>
      <c r="T1030" s="242"/>
      <c r="AT1030" s="243" t="s">
        <v>272</v>
      </c>
      <c r="AU1030" s="243" t="s">
        <v>91</v>
      </c>
      <c r="AV1030" s="15" t="s">
        <v>91</v>
      </c>
      <c r="AW1030" s="15" t="s">
        <v>38</v>
      </c>
      <c r="AX1030" s="15" t="s">
        <v>82</v>
      </c>
      <c r="AY1030" s="243" t="s">
        <v>262</v>
      </c>
    </row>
    <row r="1031" spans="2:51" s="15" customFormat="1" ht="10">
      <c r="B1031" s="233"/>
      <c r="C1031" s="234"/>
      <c r="D1031" s="208" t="s">
        <v>272</v>
      </c>
      <c r="E1031" s="235" t="s">
        <v>44</v>
      </c>
      <c r="F1031" s="236" t="s">
        <v>6352</v>
      </c>
      <c r="G1031" s="234"/>
      <c r="H1031" s="237">
        <v>5.9</v>
      </c>
      <c r="I1031" s="238"/>
      <c r="J1031" s="234"/>
      <c r="K1031" s="234"/>
      <c r="L1031" s="239"/>
      <c r="M1031" s="240"/>
      <c r="N1031" s="241"/>
      <c r="O1031" s="241"/>
      <c r="P1031" s="241"/>
      <c r="Q1031" s="241"/>
      <c r="R1031" s="241"/>
      <c r="S1031" s="241"/>
      <c r="T1031" s="242"/>
      <c r="AT1031" s="243" t="s">
        <v>272</v>
      </c>
      <c r="AU1031" s="243" t="s">
        <v>91</v>
      </c>
      <c r="AV1031" s="15" t="s">
        <v>91</v>
      </c>
      <c r="AW1031" s="15" t="s">
        <v>38</v>
      </c>
      <c r="AX1031" s="15" t="s">
        <v>82</v>
      </c>
      <c r="AY1031" s="243" t="s">
        <v>262</v>
      </c>
    </row>
    <row r="1032" spans="2:51" s="15" customFormat="1" ht="10">
      <c r="B1032" s="233"/>
      <c r="C1032" s="234"/>
      <c r="D1032" s="208" t="s">
        <v>272</v>
      </c>
      <c r="E1032" s="235" t="s">
        <v>44</v>
      </c>
      <c r="F1032" s="236" t="s">
        <v>6407</v>
      </c>
      <c r="G1032" s="234"/>
      <c r="H1032" s="237">
        <v>43.4</v>
      </c>
      <c r="I1032" s="238"/>
      <c r="J1032" s="234"/>
      <c r="K1032" s="234"/>
      <c r="L1032" s="239"/>
      <c r="M1032" s="240"/>
      <c r="N1032" s="241"/>
      <c r="O1032" s="241"/>
      <c r="P1032" s="241"/>
      <c r="Q1032" s="241"/>
      <c r="R1032" s="241"/>
      <c r="S1032" s="241"/>
      <c r="T1032" s="242"/>
      <c r="AT1032" s="243" t="s">
        <v>272</v>
      </c>
      <c r="AU1032" s="243" t="s">
        <v>91</v>
      </c>
      <c r="AV1032" s="15" t="s">
        <v>91</v>
      </c>
      <c r="AW1032" s="15" t="s">
        <v>38</v>
      </c>
      <c r="AX1032" s="15" t="s">
        <v>82</v>
      </c>
      <c r="AY1032" s="243" t="s">
        <v>262</v>
      </c>
    </row>
    <row r="1033" spans="2:51" s="15" customFormat="1" ht="20">
      <c r="B1033" s="233"/>
      <c r="C1033" s="234"/>
      <c r="D1033" s="208" t="s">
        <v>272</v>
      </c>
      <c r="E1033" s="235" t="s">
        <v>44</v>
      </c>
      <c r="F1033" s="236" t="s">
        <v>6400</v>
      </c>
      <c r="G1033" s="234"/>
      <c r="H1033" s="237">
        <v>25.6</v>
      </c>
      <c r="I1033" s="238"/>
      <c r="J1033" s="234"/>
      <c r="K1033" s="234"/>
      <c r="L1033" s="239"/>
      <c r="M1033" s="240"/>
      <c r="N1033" s="241"/>
      <c r="O1033" s="241"/>
      <c r="P1033" s="241"/>
      <c r="Q1033" s="241"/>
      <c r="R1033" s="241"/>
      <c r="S1033" s="241"/>
      <c r="T1033" s="242"/>
      <c r="AT1033" s="243" t="s">
        <v>272</v>
      </c>
      <c r="AU1033" s="243" t="s">
        <v>91</v>
      </c>
      <c r="AV1033" s="15" t="s">
        <v>91</v>
      </c>
      <c r="AW1033" s="15" t="s">
        <v>38</v>
      </c>
      <c r="AX1033" s="15" t="s">
        <v>82</v>
      </c>
      <c r="AY1033" s="243" t="s">
        <v>262</v>
      </c>
    </row>
    <row r="1034" spans="2:51" s="15" customFormat="1" ht="10">
      <c r="B1034" s="233"/>
      <c r="C1034" s="234"/>
      <c r="D1034" s="208" t="s">
        <v>272</v>
      </c>
      <c r="E1034" s="235" t="s">
        <v>44</v>
      </c>
      <c r="F1034" s="236" t="s">
        <v>6343</v>
      </c>
      <c r="G1034" s="234"/>
      <c r="H1034" s="237">
        <v>27.3</v>
      </c>
      <c r="I1034" s="238"/>
      <c r="J1034" s="234"/>
      <c r="K1034" s="234"/>
      <c r="L1034" s="239"/>
      <c r="M1034" s="240"/>
      <c r="N1034" s="241"/>
      <c r="O1034" s="241"/>
      <c r="P1034" s="241"/>
      <c r="Q1034" s="241"/>
      <c r="R1034" s="241"/>
      <c r="S1034" s="241"/>
      <c r="T1034" s="242"/>
      <c r="AT1034" s="243" t="s">
        <v>272</v>
      </c>
      <c r="AU1034" s="243" t="s">
        <v>91</v>
      </c>
      <c r="AV1034" s="15" t="s">
        <v>91</v>
      </c>
      <c r="AW1034" s="15" t="s">
        <v>38</v>
      </c>
      <c r="AX1034" s="15" t="s">
        <v>82</v>
      </c>
      <c r="AY1034" s="243" t="s">
        <v>262</v>
      </c>
    </row>
    <row r="1035" spans="2:51" s="15" customFormat="1" ht="10">
      <c r="B1035" s="233"/>
      <c r="C1035" s="234"/>
      <c r="D1035" s="208" t="s">
        <v>272</v>
      </c>
      <c r="E1035" s="235" t="s">
        <v>44</v>
      </c>
      <c r="F1035" s="236" t="s">
        <v>6410</v>
      </c>
      <c r="G1035" s="234"/>
      <c r="H1035" s="237">
        <v>15.6</v>
      </c>
      <c r="I1035" s="238"/>
      <c r="J1035" s="234"/>
      <c r="K1035" s="234"/>
      <c r="L1035" s="239"/>
      <c r="M1035" s="240"/>
      <c r="N1035" s="241"/>
      <c r="O1035" s="241"/>
      <c r="P1035" s="241"/>
      <c r="Q1035" s="241"/>
      <c r="R1035" s="241"/>
      <c r="S1035" s="241"/>
      <c r="T1035" s="242"/>
      <c r="AT1035" s="243" t="s">
        <v>272</v>
      </c>
      <c r="AU1035" s="243" t="s">
        <v>91</v>
      </c>
      <c r="AV1035" s="15" t="s">
        <v>91</v>
      </c>
      <c r="AW1035" s="15" t="s">
        <v>38</v>
      </c>
      <c r="AX1035" s="15" t="s">
        <v>82</v>
      </c>
      <c r="AY1035" s="243" t="s">
        <v>262</v>
      </c>
    </row>
    <row r="1036" spans="2:51" s="15" customFormat="1" ht="10">
      <c r="B1036" s="233"/>
      <c r="C1036" s="234"/>
      <c r="D1036" s="208" t="s">
        <v>272</v>
      </c>
      <c r="E1036" s="235" t="s">
        <v>44</v>
      </c>
      <c r="F1036" s="236" t="s">
        <v>6404</v>
      </c>
      <c r="G1036" s="234"/>
      <c r="H1036" s="237">
        <v>8.1</v>
      </c>
      <c r="I1036" s="238"/>
      <c r="J1036" s="234"/>
      <c r="K1036" s="234"/>
      <c r="L1036" s="239"/>
      <c r="M1036" s="240"/>
      <c r="N1036" s="241"/>
      <c r="O1036" s="241"/>
      <c r="P1036" s="241"/>
      <c r="Q1036" s="241"/>
      <c r="R1036" s="241"/>
      <c r="S1036" s="241"/>
      <c r="T1036" s="242"/>
      <c r="AT1036" s="243" t="s">
        <v>272</v>
      </c>
      <c r="AU1036" s="243" t="s">
        <v>91</v>
      </c>
      <c r="AV1036" s="15" t="s">
        <v>91</v>
      </c>
      <c r="AW1036" s="15" t="s">
        <v>38</v>
      </c>
      <c r="AX1036" s="15" t="s">
        <v>82</v>
      </c>
      <c r="AY1036" s="243" t="s">
        <v>262</v>
      </c>
    </row>
    <row r="1037" spans="2:51" s="15" customFormat="1" ht="10">
      <c r="B1037" s="233"/>
      <c r="C1037" s="234"/>
      <c r="D1037" s="208" t="s">
        <v>272</v>
      </c>
      <c r="E1037" s="235" t="s">
        <v>44</v>
      </c>
      <c r="F1037" s="236" t="s">
        <v>6342</v>
      </c>
      <c r="G1037" s="234"/>
      <c r="H1037" s="237">
        <v>48.4</v>
      </c>
      <c r="I1037" s="238"/>
      <c r="J1037" s="234"/>
      <c r="K1037" s="234"/>
      <c r="L1037" s="239"/>
      <c r="M1037" s="240"/>
      <c r="N1037" s="241"/>
      <c r="O1037" s="241"/>
      <c r="P1037" s="241"/>
      <c r="Q1037" s="241"/>
      <c r="R1037" s="241"/>
      <c r="S1037" s="241"/>
      <c r="T1037" s="242"/>
      <c r="AT1037" s="243" t="s">
        <v>272</v>
      </c>
      <c r="AU1037" s="243" t="s">
        <v>91</v>
      </c>
      <c r="AV1037" s="15" t="s">
        <v>91</v>
      </c>
      <c r="AW1037" s="15" t="s">
        <v>38</v>
      </c>
      <c r="AX1037" s="15" t="s">
        <v>82</v>
      </c>
      <c r="AY1037" s="243" t="s">
        <v>262</v>
      </c>
    </row>
    <row r="1038" spans="2:51" s="15" customFormat="1" ht="10">
      <c r="B1038" s="233"/>
      <c r="C1038" s="234"/>
      <c r="D1038" s="208" t="s">
        <v>272</v>
      </c>
      <c r="E1038" s="235" t="s">
        <v>44</v>
      </c>
      <c r="F1038" s="236" t="s">
        <v>6396</v>
      </c>
      <c r="G1038" s="234"/>
      <c r="H1038" s="237">
        <v>33.200000000000003</v>
      </c>
      <c r="I1038" s="238"/>
      <c r="J1038" s="234"/>
      <c r="K1038" s="234"/>
      <c r="L1038" s="239"/>
      <c r="M1038" s="240"/>
      <c r="N1038" s="241"/>
      <c r="O1038" s="241"/>
      <c r="P1038" s="241"/>
      <c r="Q1038" s="241"/>
      <c r="R1038" s="241"/>
      <c r="S1038" s="241"/>
      <c r="T1038" s="242"/>
      <c r="AT1038" s="243" t="s">
        <v>272</v>
      </c>
      <c r="AU1038" s="243" t="s">
        <v>91</v>
      </c>
      <c r="AV1038" s="15" t="s">
        <v>91</v>
      </c>
      <c r="AW1038" s="15" t="s">
        <v>38</v>
      </c>
      <c r="AX1038" s="15" t="s">
        <v>82</v>
      </c>
      <c r="AY1038" s="243" t="s">
        <v>262</v>
      </c>
    </row>
    <row r="1039" spans="2:51" s="15" customFormat="1" ht="10">
      <c r="B1039" s="233"/>
      <c r="C1039" s="234"/>
      <c r="D1039" s="208" t="s">
        <v>272</v>
      </c>
      <c r="E1039" s="235" t="s">
        <v>44</v>
      </c>
      <c r="F1039" s="236" t="s">
        <v>6397</v>
      </c>
      <c r="G1039" s="234"/>
      <c r="H1039" s="237">
        <v>35</v>
      </c>
      <c r="I1039" s="238"/>
      <c r="J1039" s="234"/>
      <c r="K1039" s="234"/>
      <c r="L1039" s="239"/>
      <c r="M1039" s="240"/>
      <c r="N1039" s="241"/>
      <c r="O1039" s="241"/>
      <c r="P1039" s="241"/>
      <c r="Q1039" s="241"/>
      <c r="R1039" s="241"/>
      <c r="S1039" s="241"/>
      <c r="T1039" s="242"/>
      <c r="AT1039" s="243" t="s">
        <v>272</v>
      </c>
      <c r="AU1039" s="243" t="s">
        <v>91</v>
      </c>
      <c r="AV1039" s="15" t="s">
        <v>91</v>
      </c>
      <c r="AW1039" s="15" t="s">
        <v>38</v>
      </c>
      <c r="AX1039" s="15" t="s">
        <v>82</v>
      </c>
      <c r="AY1039" s="243" t="s">
        <v>262</v>
      </c>
    </row>
    <row r="1040" spans="2:51" s="15" customFormat="1" ht="10">
      <c r="B1040" s="233"/>
      <c r="C1040" s="234"/>
      <c r="D1040" s="208" t="s">
        <v>272</v>
      </c>
      <c r="E1040" s="235" t="s">
        <v>44</v>
      </c>
      <c r="F1040" s="236" t="s">
        <v>6389</v>
      </c>
      <c r="G1040" s="234"/>
      <c r="H1040" s="237">
        <v>42.2</v>
      </c>
      <c r="I1040" s="238"/>
      <c r="J1040" s="234"/>
      <c r="K1040" s="234"/>
      <c r="L1040" s="239"/>
      <c r="M1040" s="240"/>
      <c r="N1040" s="241"/>
      <c r="O1040" s="241"/>
      <c r="P1040" s="241"/>
      <c r="Q1040" s="241"/>
      <c r="R1040" s="241"/>
      <c r="S1040" s="241"/>
      <c r="T1040" s="242"/>
      <c r="AT1040" s="243" t="s">
        <v>272</v>
      </c>
      <c r="AU1040" s="243" t="s">
        <v>91</v>
      </c>
      <c r="AV1040" s="15" t="s">
        <v>91</v>
      </c>
      <c r="AW1040" s="15" t="s">
        <v>38</v>
      </c>
      <c r="AX1040" s="15" t="s">
        <v>82</v>
      </c>
      <c r="AY1040" s="243" t="s">
        <v>262</v>
      </c>
    </row>
    <row r="1041" spans="2:51" s="15" customFormat="1" ht="10">
      <c r="B1041" s="233"/>
      <c r="C1041" s="234"/>
      <c r="D1041" s="208" t="s">
        <v>272</v>
      </c>
      <c r="E1041" s="235" t="s">
        <v>44</v>
      </c>
      <c r="F1041" s="236" t="s">
        <v>6390</v>
      </c>
      <c r="G1041" s="234"/>
      <c r="H1041" s="237">
        <v>63.4</v>
      </c>
      <c r="I1041" s="238"/>
      <c r="J1041" s="234"/>
      <c r="K1041" s="234"/>
      <c r="L1041" s="239"/>
      <c r="M1041" s="240"/>
      <c r="N1041" s="241"/>
      <c r="O1041" s="241"/>
      <c r="P1041" s="241"/>
      <c r="Q1041" s="241"/>
      <c r="R1041" s="241"/>
      <c r="S1041" s="241"/>
      <c r="T1041" s="242"/>
      <c r="AT1041" s="243" t="s">
        <v>272</v>
      </c>
      <c r="AU1041" s="243" t="s">
        <v>91</v>
      </c>
      <c r="AV1041" s="15" t="s">
        <v>91</v>
      </c>
      <c r="AW1041" s="15" t="s">
        <v>38</v>
      </c>
      <c r="AX1041" s="15" t="s">
        <v>82</v>
      </c>
      <c r="AY1041" s="243" t="s">
        <v>262</v>
      </c>
    </row>
    <row r="1042" spans="2:51" s="15" customFormat="1" ht="10">
      <c r="B1042" s="233"/>
      <c r="C1042" s="234"/>
      <c r="D1042" s="208" t="s">
        <v>272</v>
      </c>
      <c r="E1042" s="235" t="s">
        <v>44</v>
      </c>
      <c r="F1042" s="236" t="s">
        <v>6391</v>
      </c>
      <c r="G1042" s="234"/>
      <c r="H1042" s="237">
        <v>36.4</v>
      </c>
      <c r="I1042" s="238"/>
      <c r="J1042" s="234"/>
      <c r="K1042" s="234"/>
      <c r="L1042" s="239"/>
      <c r="M1042" s="240"/>
      <c r="N1042" s="241"/>
      <c r="O1042" s="241"/>
      <c r="P1042" s="241"/>
      <c r="Q1042" s="241"/>
      <c r="R1042" s="241"/>
      <c r="S1042" s="241"/>
      <c r="T1042" s="242"/>
      <c r="AT1042" s="243" t="s">
        <v>272</v>
      </c>
      <c r="AU1042" s="243" t="s">
        <v>91</v>
      </c>
      <c r="AV1042" s="15" t="s">
        <v>91</v>
      </c>
      <c r="AW1042" s="15" t="s">
        <v>38</v>
      </c>
      <c r="AX1042" s="15" t="s">
        <v>82</v>
      </c>
      <c r="AY1042" s="243" t="s">
        <v>262</v>
      </c>
    </row>
    <row r="1043" spans="2:51" s="15" customFormat="1" ht="10">
      <c r="B1043" s="233"/>
      <c r="C1043" s="234"/>
      <c r="D1043" s="208" t="s">
        <v>272</v>
      </c>
      <c r="E1043" s="235" t="s">
        <v>44</v>
      </c>
      <c r="F1043" s="236" t="s">
        <v>6390</v>
      </c>
      <c r="G1043" s="234"/>
      <c r="H1043" s="237">
        <v>63.4</v>
      </c>
      <c r="I1043" s="238"/>
      <c r="J1043" s="234"/>
      <c r="K1043" s="234"/>
      <c r="L1043" s="239"/>
      <c r="M1043" s="240"/>
      <c r="N1043" s="241"/>
      <c r="O1043" s="241"/>
      <c r="P1043" s="241"/>
      <c r="Q1043" s="241"/>
      <c r="R1043" s="241"/>
      <c r="S1043" s="241"/>
      <c r="T1043" s="242"/>
      <c r="AT1043" s="243" t="s">
        <v>272</v>
      </c>
      <c r="AU1043" s="243" t="s">
        <v>91</v>
      </c>
      <c r="AV1043" s="15" t="s">
        <v>91</v>
      </c>
      <c r="AW1043" s="15" t="s">
        <v>38</v>
      </c>
      <c r="AX1043" s="15" t="s">
        <v>82</v>
      </c>
      <c r="AY1043" s="243" t="s">
        <v>262</v>
      </c>
    </row>
    <row r="1044" spans="2:51" s="15" customFormat="1" ht="10">
      <c r="B1044" s="233"/>
      <c r="C1044" s="234"/>
      <c r="D1044" s="208" t="s">
        <v>272</v>
      </c>
      <c r="E1044" s="235" t="s">
        <v>44</v>
      </c>
      <c r="F1044" s="236" t="s">
        <v>6391</v>
      </c>
      <c r="G1044" s="234"/>
      <c r="H1044" s="237">
        <v>36.4</v>
      </c>
      <c r="I1044" s="238"/>
      <c r="J1044" s="234"/>
      <c r="K1044" s="234"/>
      <c r="L1044" s="239"/>
      <c r="M1044" s="240"/>
      <c r="N1044" s="241"/>
      <c r="O1044" s="241"/>
      <c r="P1044" s="241"/>
      <c r="Q1044" s="241"/>
      <c r="R1044" s="241"/>
      <c r="S1044" s="241"/>
      <c r="T1044" s="242"/>
      <c r="AT1044" s="243" t="s">
        <v>272</v>
      </c>
      <c r="AU1044" s="243" t="s">
        <v>91</v>
      </c>
      <c r="AV1044" s="15" t="s">
        <v>91</v>
      </c>
      <c r="AW1044" s="15" t="s">
        <v>38</v>
      </c>
      <c r="AX1044" s="15" t="s">
        <v>82</v>
      </c>
      <c r="AY1044" s="243" t="s">
        <v>262</v>
      </c>
    </row>
    <row r="1045" spans="2:51" s="15" customFormat="1" ht="10">
      <c r="B1045" s="233"/>
      <c r="C1045" s="234"/>
      <c r="D1045" s="208" t="s">
        <v>272</v>
      </c>
      <c r="E1045" s="235" t="s">
        <v>44</v>
      </c>
      <c r="F1045" s="236" t="s">
        <v>6390</v>
      </c>
      <c r="G1045" s="234"/>
      <c r="H1045" s="237">
        <v>63.4</v>
      </c>
      <c r="I1045" s="238"/>
      <c r="J1045" s="234"/>
      <c r="K1045" s="234"/>
      <c r="L1045" s="239"/>
      <c r="M1045" s="240"/>
      <c r="N1045" s="241"/>
      <c r="O1045" s="241"/>
      <c r="P1045" s="241"/>
      <c r="Q1045" s="241"/>
      <c r="R1045" s="241"/>
      <c r="S1045" s="241"/>
      <c r="T1045" s="242"/>
      <c r="AT1045" s="243" t="s">
        <v>272</v>
      </c>
      <c r="AU1045" s="243" t="s">
        <v>91</v>
      </c>
      <c r="AV1045" s="15" t="s">
        <v>91</v>
      </c>
      <c r="AW1045" s="15" t="s">
        <v>38</v>
      </c>
      <c r="AX1045" s="15" t="s">
        <v>82</v>
      </c>
      <c r="AY1045" s="243" t="s">
        <v>262</v>
      </c>
    </row>
    <row r="1046" spans="2:51" s="15" customFormat="1" ht="10">
      <c r="B1046" s="233"/>
      <c r="C1046" s="234"/>
      <c r="D1046" s="208" t="s">
        <v>272</v>
      </c>
      <c r="E1046" s="235" t="s">
        <v>44</v>
      </c>
      <c r="F1046" s="236" t="s">
        <v>6392</v>
      </c>
      <c r="G1046" s="234"/>
      <c r="H1046" s="237">
        <v>47.5</v>
      </c>
      <c r="I1046" s="238"/>
      <c r="J1046" s="234"/>
      <c r="K1046" s="234"/>
      <c r="L1046" s="239"/>
      <c r="M1046" s="240"/>
      <c r="N1046" s="241"/>
      <c r="O1046" s="241"/>
      <c r="P1046" s="241"/>
      <c r="Q1046" s="241"/>
      <c r="R1046" s="241"/>
      <c r="S1046" s="241"/>
      <c r="T1046" s="242"/>
      <c r="AT1046" s="243" t="s">
        <v>272</v>
      </c>
      <c r="AU1046" s="243" t="s">
        <v>91</v>
      </c>
      <c r="AV1046" s="15" t="s">
        <v>91</v>
      </c>
      <c r="AW1046" s="15" t="s">
        <v>38</v>
      </c>
      <c r="AX1046" s="15" t="s">
        <v>82</v>
      </c>
      <c r="AY1046" s="243" t="s">
        <v>262</v>
      </c>
    </row>
    <row r="1047" spans="2:51" s="15" customFormat="1" ht="10">
      <c r="B1047" s="233"/>
      <c r="C1047" s="234"/>
      <c r="D1047" s="208" t="s">
        <v>272</v>
      </c>
      <c r="E1047" s="235" t="s">
        <v>44</v>
      </c>
      <c r="F1047" s="236" t="s">
        <v>6393</v>
      </c>
      <c r="G1047" s="234"/>
      <c r="H1047" s="237">
        <v>12.6</v>
      </c>
      <c r="I1047" s="238"/>
      <c r="J1047" s="234"/>
      <c r="K1047" s="234"/>
      <c r="L1047" s="239"/>
      <c r="M1047" s="240"/>
      <c r="N1047" s="241"/>
      <c r="O1047" s="241"/>
      <c r="P1047" s="241"/>
      <c r="Q1047" s="241"/>
      <c r="R1047" s="241"/>
      <c r="S1047" s="241"/>
      <c r="T1047" s="242"/>
      <c r="AT1047" s="243" t="s">
        <v>272</v>
      </c>
      <c r="AU1047" s="243" t="s">
        <v>91</v>
      </c>
      <c r="AV1047" s="15" t="s">
        <v>91</v>
      </c>
      <c r="AW1047" s="15" t="s">
        <v>38</v>
      </c>
      <c r="AX1047" s="15" t="s">
        <v>82</v>
      </c>
      <c r="AY1047" s="243" t="s">
        <v>262</v>
      </c>
    </row>
    <row r="1048" spans="2:51" s="15" customFormat="1" ht="10">
      <c r="B1048" s="233"/>
      <c r="C1048" s="234"/>
      <c r="D1048" s="208" t="s">
        <v>272</v>
      </c>
      <c r="E1048" s="235" t="s">
        <v>44</v>
      </c>
      <c r="F1048" s="236" t="s">
        <v>6340</v>
      </c>
      <c r="G1048" s="234"/>
      <c r="H1048" s="237">
        <v>2</v>
      </c>
      <c r="I1048" s="238"/>
      <c r="J1048" s="234"/>
      <c r="K1048" s="234"/>
      <c r="L1048" s="239"/>
      <c r="M1048" s="240"/>
      <c r="N1048" s="241"/>
      <c r="O1048" s="241"/>
      <c r="P1048" s="241"/>
      <c r="Q1048" s="241"/>
      <c r="R1048" s="241"/>
      <c r="S1048" s="241"/>
      <c r="T1048" s="242"/>
      <c r="AT1048" s="243" t="s">
        <v>272</v>
      </c>
      <c r="AU1048" s="243" t="s">
        <v>91</v>
      </c>
      <c r="AV1048" s="15" t="s">
        <v>91</v>
      </c>
      <c r="AW1048" s="15" t="s">
        <v>38</v>
      </c>
      <c r="AX1048" s="15" t="s">
        <v>82</v>
      </c>
      <c r="AY1048" s="243" t="s">
        <v>262</v>
      </c>
    </row>
    <row r="1049" spans="2:51" s="15" customFormat="1" ht="10">
      <c r="B1049" s="233"/>
      <c r="C1049" s="234"/>
      <c r="D1049" s="208" t="s">
        <v>272</v>
      </c>
      <c r="E1049" s="235" t="s">
        <v>44</v>
      </c>
      <c r="F1049" s="236" t="s">
        <v>6479</v>
      </c>
      <c r="G1049" s="234"/>
      <c r="H1049" s="237">
        <v>38.6</v>
      </c>
      <c r="I1049" s="238"/>
      <c r="J1049" s="234"/>
      <c r="K1049" s="234"/>
      <c r="L1049" s="239"/>
      <c r="M1049" s="240"/>
      <c r="N1049" s="241"/>
      <c r="O1049" s="241"/>
      <c r="P1049" s="241"/>
      <c r="Q1049" s="241"/>
      <c r="R1049" s="241"/>
      <c r="S1049" s="241"/>
      <c r="T1049" s="242"/>
      <c r="AT1049" s="243" t="s">
        <v>272</v>
      </c>
      <c r="AU1049" s="243" t="s">
        <v>91</v>
      </c>
      <c r="AV1049" s="15" t="s">
        <v>91</v>
      </c>
      <c r="AW1049" s="15" t="s">
        <v>38</v>
      </c>
      <c r="AX1049" s="15" t="s">
        <v>82</v>
      </c>
      <c r="AY1049" s="243" t="s">
        <v>262</v>
      </c>
    </row>
    <row r="1050" spans="2:51" s="15" customFormat="1" ht="10">
      <c r="B1050" s="233"/>
      <c r="C1050" s="234"/>
      <c r="D1050" s="208" t="s">
        <v>272</v>
      </c>
      <c r="E1050" s="235" t="s">
        <v>44</v>
      </c>
      <c r="F1050" s="236" t="s">
        <v>6482</v>
      </c>
      <c r="G1050" s="234"/>
      <c r="H1050" s="237">
        <v>36.4</v>
      </c>
      <c r="I1050" s="238"/>
      <c r="J1050" s="234"/>
      <c r="K1050" s="234"/>
      <c r="L1050" s="239"/>
      <c r="M1050" s="240"/>
      <c r="N1050" s="241"/>
      <c r="O1050" s="241"/>
      <c r="P1050" s="241"/>
      <c r="Q1050" s="241"/>
      <c r="R1050" s="241"/>
      <c r="S1050" s="241"/>
      <c r="T1050" s="242"/>
      <c r="AT1050" s="243" t="s">
        <v>272</v>
      </c>
      <c r="AU1050" s="243" t="s">
        <v>91</v>
      </c>
      <c r="AV1050" s="15" t="s">
        <v>91</v>
      </c>
      <c r="AW1050" s="15" t="s">
        <v>38</v>
      </c>
      <c r="AX1050" s="15" t="s">
        <v>82</v>
      </c>
      <c r="AY1050" s="243" t="s">
        <v>262</v>
      </c>
    </row>
    <row r="1051" spans="2:51" s="15" customFormat="1" ht="10">
      <c r="B1051" s="233"/>
      <c r="C1051" s="234"/>
      <c r="D1051" s="208" t="s">
        <v>272</v>
      </c>
      <c r="E1051" s="235" t="s">
        <v>44</v>
      </c>
      <c r="F1051" s="236" t="s">
        <v>6341</v>
      </c>
      <c r="G1051" s="234"/>
      <c r="H1051" s="237">
        <v>12.5</v>
      </c>
      <c r="I1051" s="238"/>
      <c r="J1051" s="234"/>
      <c r="K1051" s="234"/>
      <c r="L1051" s="239"/>
      <c r="M1051" s="240"/>
      <c r="N1051" s="241"/>
      <c r="O1051" s="241"/>
      <c r="P1051" s="241"/>
      <c r="Q1051" s="241"/>
      <c r="R1051" s="241"/>
      <c r="S1051" s="241"/>
      <c r="T1051" s="242"/>
      <c r="AT1051" s="243" t="s">
        <v>272</v>
      </c>
      <c r="AU1051" s="243" t="s">
        <v>91</v>
      </c>
      <c r="AV1051" s="15" t="s">
        <v>91</v>
      </c>
      <c r="AW1051" s="15" t="s">
        <v>38</v>
      </c>
      <c r="AX1051" s="15" t="s">
        <v>82</v>
      </c>
      <c r="AY1051" s="243" t="s">
        <v>262</v>
      </c>
    </row>
    <row r="1052" spans="2:51" s="15" customFormat="1" ht="10">
      <c r="B1052" s="233"/>
      <c r="C1052" s="234"/>
      <c r="D1052" s="208" t="s">
        <v>272</v>
      </c>
      <c r="E1052" s="235" t="s">
        <v>44</v>
      </c>
      <c r="F1052" s="236" t="s">
        <v>6299</v>
      </c>
      <c r="G1052" s="234"/>
      <c r="H1052" s="237">
        <v>60.7</v>
      </c>
      <c r="I1052" s="238"/>
      <c r="J1052" s="234"/>
      <c r="K1052" s="234"/>
      <c r="L1052" s="239"/>
      <c r="M1052" s="240"/>
      <c r="N1052" s="241"/>
      <c r="O1052" s="241"/>
      <c r="P1052" s="241"/>
      <c r="Q1052" s="241"/>
      <c r="R1052" s="241"/>
      <c r="S1052" s="241"/>
      <c r="T1052" s="242"/>
      <c r="AT1052" s="243" t="s">
        <v>272</v>
      </c>
      <c r="AU1052" s="243" t="s">
        <v>91</v>
      </c>
      <c r="AV1052" s="15" t="s">
        <v>91</v>
      </c>
      <c r="AW1052" s="15" t="s">
        <v>38</v>
      </c>
      <c r="AX1052" s="15" t="s">
        <v>82</v>
      </c>
      <c r="AY1052" s="243" t="s">
        <v>262</v>
      </c>
    </row>
    <row r="1053" spans="2:51" s="15" customFormat="1" ht="10">
      <c r="B1053" s="233"/>
      <c r="C1053" s="234"/>
      <c r="D1053" s="208" t="s">
        <v>272</v>
      </c>
      <c r="E1053" s="235" t="s">
        <v>44</v>
      </c>
      <c r="F1053" s="236" t="s">
        <v>6300</v>
      </c>
      <c r="G1053" s="234"/>
      <c r="H1053" s="237">
        <v>16</v>
      </c>
      <c r="I1053" s="238"/>
      <c r="J1053" s="234"/>
      <c r="K1053" s="234"/>
      <c r="L1053" s="239"/>
      <c r="M1053" s="240"/>
      <c r="N1053" s="241"/>
      <c r="O1053" s="241"/>
      <c r="P1053" s="241"/>
      <c r="Q1053" s="241"/>
      <c r="R1053" s="241"/>
      <c r="S1053" s="241"/>
      <c r="T1053" s="242"/>
      <c r="AT1053" s="243" t="s">
        <v>272</v>
      </c>
      <c r="AU1053" s="243" t="s">
        <v>91</v>
      </c>
      <c r="AV1053" s="15" t="s">
        <v>91</v>
      </c>
      <c r="AW1053" s="15" t="s">
        <v>38</v>
      </c>
      <c r="AX1053" s="15" t="s">
        <v>82</v>
      </c>
      <c r="AY1053" s="243" t="s">
        <v>262</v>
      </c>
    </row>
    <row r="1054" spans="2:51" s="15" customFormat="1" ht="10">
      <c r="B1054" s="233"/>
      <c r="C1054" s="234"/>
      <c r="D1054" s="208" t="s">
        <v>272</v>
      </c>
      <c r="E1054" s="235" t="s">
        <v>44</v>
      </c>
      <c r="F1054" s="236" t="s">
        <v>6301</v>
      </c>
      <c r="G1054" s="234"/>
      <c r="H1054" s="237">
        <v>95</v>
      </c>
      <c r="I1054" s="238"/>
      <c r="J1054" s="234"/>
      <c r="K1054" s="234"/>
      <c r="L1054" s="239"/>
      <c r="M1054" s="240"/>
      <c r="N1054" s="241"/>
      <c r="O1054" s="241"/>
      <c r="P1054" s="241"/>
      <c r="Q1054" s="241"/>
      <c r="R1054" s="241"/>
      <c r="S1054" s="241"/>
      <c r="T1054" s="242"/>
      <c r="AT1054" s="243" t="s">
        <v>272</v>
      </c>
      <c r="AU1054" s="243" t="s">
        <v>91</v>
      </c>
      <c r="AV1054" s="15" t="s">
        <v>91</v>
      </c>
      <c r="AW1054" s="15" t="s">
        <v>38</v>
      </c>
      <c r="AX1054" s="15" t="s">
        <v>82</v>
      </c>
      <c r="AY1054" s="243" t="s">
        <v>262</v>
      </c>
    </row>
    <row r="1055" spans="2:51" s="15" customFormat="1" ht="10">
      <c r="B1055" s="233"/>
      <c r="C1055" s="234"/>
      <c r="D1055" s="208" t="s">
        <v>272</v>
      </c>
      <c r="E1055" s="235" t="s">
        <v>44</v>
      </c>
      <c r="F1055" s="236" t="s">
        <v>6302</v>
      </c>
      <c r="G1055" s="234"/>
      <c r="H1055" s="237">
        <v>113.2</v>
      </c>
      <c r="I1055" s="238"/>
      <c r="J1055" s="234"/>
      <c r="K1055" s="234"/>
      <c r="L1055" s="239"/>
      <c r="M1055" s="240"/>
      <c r="N1055" s="241"/>
      <c r="O1055" s="241"/>
      <c r="P1055" s="241"/>
      <c r="Q1055" s="241"/>
      <c r="R1055" s="241"/>
      <c r="S1055" s="241"/>
      <c r="T1055" s="242"/>
      <c r="AT1055" s="243" t="s">
        <v>272</v>
      </c>
      <c r="AU1055" s="243" t="s">
        <v>91</v>
      </c>
      <c r="AV1055" s="15" t="s">
        <v>91</v>
      </c>
      <c r="AW1055" s="15" t="s">
        <v>38</v>
      </c>
      <c r="AX1055" s="15" t="s">
        <v>82</v>
      </c>
      <c r="AY1055" s="243" t="s">
        <v>262</v>
      </c>
    </row>
    <row r="1056" spans="2:51" s="15" customFormat="1" ht="10">
      <c r="B1056" s="233"/>
      <c r="C1056" s="234"/>
      <c r="D1056" s="208" t="s">
        <v>272</v>
      </c>
      <c r="E1056" s="235" t="s">
        <v>44</v>
      </c>
      <c r="F1056" s="236" t="s">
        <v>6303</v>
      </c>
      <c r="G1056" s="234"/>
      <c r="H1056" s="237">
        <v>16</v>
      </c>
      <c r="I1056" s="238"/>
      <c r="J1056" s="234"/>
      <c r="K1056" s="234"/>
      <c r="L1056" s="239"/>
      <c r="M1056" s="240"/>
      <c r="N1056" s="241"/>
      <c r="O1056" s="241"/>
      <c r="P1056" s="241"/>
      <c r="Q1056" s="241"/>
      <c r="R1056" s="241"/>
      <c r="S1056" s="241"/>
      <c r="T1056" s="242"/>
      <c r="AT1056" s="243" t="s">
        <v>272</v>
      </c>
      <c r="AU1056" s="243" t="s">
        <v>91</v>
      </c>
      <c r="AV1056" s="15" t="s">
        <v>91</v>
      </c>
      <c r="AW1056" s="15" t="s">
        <v>38</v>
      </c>
      <c r="AX1056" s="15" t="s">
        <v>82</v>
      </c>
      <c r="AY1056" s="243" t="s">
        <v>262</v>
      </c>
    </row>
    <row r="1057" spans="2:51" s="15" customFormat="1" ht="10">
      <c r="B1057" s="233"/>
      <c r="C1057" s="234"/>
      <c r="D1057" s="208" t="s">
        <v>272</v>
      </c>
      <c r="E1057" s="235" t="s">
        <v>44</v>
      </c>
      <c r="F1057" s="236" t="s">
        <v>6304</v>
      </c>
      <c r="G1057" s="234"/>
      <c r="H1057" s="237">
        <v>8.8000000000000007</v>
      </c>
      <c r="I1057" s="238"/>
      <c r="J1057" s="234"/>
      <c r="K1057" s="234"/>
      <c r="L1057" s="239"/>
      <c r="M1057" s="240"/>
      <c r="N1057" s="241"/>
      <c r="O1057" s="241"/>
      <c r="P1057" s="241"/>
      <c r="Q1057" s="241"/>
      <c r="R1057" s="241"/>
      <c r="S1057" s="241"/>
      <c r="T1057" s="242"/>
      <c r="AT1057" s="243" t="s">
        <v>272</v>
      </c>
      <c r="AU1057" s="243" t="s">
        <v>91</v>
      </c>
      <c r="AV1057" s="15" t="s">
        <v>91</v>
      </c>
      <c r="AW1057" s="15" t="s">
        <v>38</v>
      </c>
      <c r="AX1057" s="15" t="s">
        <v>82</v>
      </c>
      <c r="AY1057" s="243" t="s">
        <v>262</v>
      </c>
    </row>
    <row r="1058" spans="2:51" s="15" customFormat="1" ht="10">
      <c r="B1058" s="233"/>
      <c r="C1058" s="234"/>
      <c r="D1058" s="208" t="s">
        <v>272</v>
      </c>
      <c r="E1058" s="235" t="s">
        <v>44</v>
      </c>
      <c r="F1058" s="236" t="s">
        <v>6305</v>
      </c>
      <c r="G1058" s="234"/>
      <c r="H1058" s="237">
        <v>113.2</v>
      </c>
      <c r="I1058" s="238"/>
      <c r="J1058" s="234"/>
      <c r="K1058" s="234"/>
      <c r="L1058" s="239"/>
      <c r="M1058" s="240"/>
      <c r="N1058" s="241"/>
      <c r="O1058" s="241"/>
      <c r="P1058" s="241"/>
      <c r="Q1058" s="241"/>
      <c r="R1058" s="241"/>
      <c r="S1058" s="241"/>
      <c r="T1058" s="242"/>
      <c r="AT1058" s="243" t="s">
        <v>272</v>
      </c>
      <c r="AU1058" s="243" t="s">
        <v>91</v>
      </c>
      <c r="AV1058" s="15" t="s">
        <v>91</v>
      </c>
      <c r="AW1058" s="15" t="s">
        <v>38</v>
      </c>
      <c r="AX1058" s="15" t="s">
        <v>82</v>
      </c>
      <c r="AY1058" s="243" t="s">
        <v>262</v>
      </c>
    </row>
    <row r="1059" spans="2:51" s="15" customFormat="1" ht="10">
      <c r="B1059" s="233"/>
      <c r="C1059" s="234"/>
      <c r="D1059" s="208" t="s">
        <v>272</v>
      </c>
      <c r="E1059" s="235" t="s">
        <v>44</v>
      </c>
      <c r="F1059" s="236" t="s">
        <v>6306</v>
      </c>
      <c r="G1059" s="234"/>
      <c r="H1059" s="237">
        <v>1.2</v>
      </c>
      <c r="I1059" s="238"/>
      <c r="J1059" s="234"/>
      <c r="K1059" s="234"/>
      <c r="L1059" s="239"/>
      <c r="M1059" s="240"/>
      <c r="N1059" s="241"/>
      <c r="O1059" s="241"/>
      <c r="P1059" s="241"/>
      <c r="Q1059" s="241"/>
      <c r="R1059" s="241"/>
      <c r="S1059" s="241"/>
      <c r="T1059" s="242"/>
      <c r="AT1059" s="243" t="s">
        <v>272</v>
      </c>
      <c r="AU1059" s="243" t="s">
        <v>91</v>
      </c>
      <c r="AV1059" s="15" t="s">
        <v>91</v>
      </c>
      <c r="AW1059" s="15" t="s">
        <v>38</v>
      </c>
      <c r="AX1059" s="15" t="s">
        <v>82</v>
      </c>
      <c r="AY1059" s="243" t="s">
        <v>262</v>
      </c>
    </row>
    <row r="1060" spans="2:51" s="15" customFormat="1" ht="10">
      <c r="B1060" s="233"/>
      <c r="C1060" s="234"/>
      <c r="D1060" s="208" t="s">
        <v>272</v>
      </c>
      <c r="E1060" s="235" t="s">
        <v>44</v>
      </c>
      <c r="F1060" s="236" t="s">
        <v>6307</v>
      </c>
      <c r="G1060" s="234"/>
      <c r="H1060" s="237">
        <v>10.9</v>
      </c>
      <c r="I1060" s="238"/>
      <c r="J1060" s="234"/>
      <c r="K1060" s="234"/>
      <c r="L1060" s="239"/>
      <c r="M1060" s="240"/>
      <c r="N1060" s="241"/>
      <c r="O1060" s="241"/>
      <c r="P1060" s="241"/>
      <c r="Q1060" s="241"/>
      <c r="R1060" s="241"/>
      <c r="S1060" s="241"/>
      <c r="T1060" s="242"/>
      <c r="AT1060" s="243" t="s">
        <v>272</v>
      </c>
      <c r="AU1060" s="243" t="s">
        <v>91</v>
      </c>
      <c r="AV1060" s="15" t="s">
        <v>91</v>
      </c>
      <c r="AW1060" s="15" t="s">
        <v>38</v>
      </c>
      <c r="AX1060" s="15" t="s">
        <v>82</v>
      </c>
      <c r="AY1060" s="243" t="s">
        <v>262</v>
      </c>
    </row>
    <row r="1061" spans="2:51" s="15" customFormat="1" ht="10">
      <c r="B1061" s="233"/>
      <c r="C1061" s="234"/>
      <c r="D1061" s="208" t="s">
        <v>272</v>
      </c>
      <c r="E1061" s="235" t="s">
        <v>44</v>
      </c>
      <c r="F1061" s="236" t="s">
        <v>6308</v>
      </c>
      <c r="G1061" s="234"/>
      <c r="H1061" s="237">
        <v>20.3</v>
      </c>
      <c r="I1061" s="238"/>
      <c r="J1061" s="234"/>
      <c r="K1061" s="234"/>
      <c r="L1061" s="239"/>
      <c r="M1061" s="240"/>
      <c r="N1061" s="241"/>
      <c r="O1061" s="241"/>
      <c r="P1061" s="241"/>
      <c r="Q1061" s="241"/>
      <c r="R1061" s="241"/>
      <c r="S1061" s="241"/>
      <c r="T1061" s="242"/>
      <c r="AT1061" s="243" t="s">
        <v>272</v>
      </c>
      <c r="AU1061" s="243" t="s">
        <v>91</v>
      </c>
      <c r="AV1061" s="15" t="s">
        <v>91</v>
      </c>
      <c r="AW1061" s="15" t="s">
        <v>38</v>
      </c>
      <c r="AX1061" s="15" t="s">
        <v>82</v>
      </c>
      <c r="AY1061" s="243" t="s">
        <v>262</v>
      </c>
    </row>
    <row r="1062" spans="2:51" s="15" customFormat="1" ht="10">
      <c r="B1062" s="233"/>
      <c r="C1062" s="234"/>
      <c r="D1062" s="208" t="s">
        <v>272</v>
      </c>
      <c r="E1062" s="235" t="s">
        <v>44</v>
      </c>
      <c r="F1062" s="236" t="s">
        <v>6309</v>
      </c>
      <c r="G1062" s="234"/>
      <c r="H1062" s="237">
        <v>19.5</v>
      </c>
      <c r="I1062" s="238"/>
      <c r="J1062" s="234"/>
      <c r="K1062" s="234"/>
      <c r="L1062" s="239"/>
      <c r="M1062" s="240"/>
      <c r="N1062" s="241"/>
      <c r="O1062" s="241"/>
      <c r="P1062" s="241"/>
      <c r="Q1062" s="241"/>
      <c r="R1062" s="241"/>
      <c r="S1062" s="241"/>
      <c r="T1062" s="242"/>
      <c r="AT1062" s="243" t="s">
        <v>272</v>
      </c>
      <c r="AU1062" s="243" t="s">
        <v>91</v>
      </c>
      <c r="AV1062" s="15" t="s">
        <v>91</v>
      </c>
      <c r="AW1062" s="15" t="s">
        <v>38</v>
      </c>
      <c r="AX1062" s="15" t="s">
        <v>82</v>
      </c>
      <c r="AY1062" s="243" t="s">
        <v>262</v>
      </c>
    </row>
    <row r="1063" spans="2:51" s="15" customFormat="1" ht="10">
      <c r="B1063" s="233"/>
      <c r="C1063" s="234"/>
      <c r="D1063" s="208" t="s">
        <v>272</v>
      </c>
      <c r="E1063" s="235" t="s">
        <v>44</v>
      </c>
      <c r="F1063" s="236" t="s">
        <v>6310</v>
      </c>
      <c r="G1063" s="234"/>
      <c r="H1063" s="237">
        <v>62.1</v>
      </c>
      <c r="I1063" s="238"/>
      <c r="J1063" s="234"/>
      <c r="K1063" s="234"/>
      <c r="L1063" s="239"/>
      <c r="M1063" s="240"/>
      <c r="N1063" s="241"/>
      <c r="O1063" s="241"/>
      <c r="P1063" s="241"/>
      <c r="Q1063" s="241"/>
      <c r="R1063" s="241"/>
      <c r="S1063" s="241"/>
      <c r="T1063" s="242"/>
      <c r="AT1063" s="243" t="s">
        <v>272</v>
      </c>
      <c r="AU1063" s="243" t="s">
        <v>91</v>
      </c>
      <c r="AV1063" s="15" t="s">
        <v>91</v>
      </c>
      <c r="AW1063" s="15" t="s">
        <v>38</v>
      </c>
      <c r="AX1063" s="15" t="s">
        <v>82</v>
      </c>
      <c r="AY1063" s="243" t="s">
        <v>262</v>
      </c>
    </row>
    <row r="1064" spans="2:51" s="15" customFormat="1" ht="20">
      <c r="B1064" s="233"/>
      <c r="C1064" s="234"/>
      <c r="D1064" s="208" t="s">
        <v>272</v>
      </c>
      <c r="E1064" s="235" t="s">
        <v>44</v>
      </c>
      <c r="F1064" s="236" t="s">
        <v>6311</v>
      </c>
      <c r="G1064" s="234"/>
      <c r="H1064" s="237">
        <v>76</v>
      </c>
      <c r="I1064" s="238"/>
      <c r="J1064" s="234"/>
      <c r="K1064" s="234"/>
      <c r="L1064" s="239"/>
      <c r="M1064" s="240"/>
      <c r="N1064" s="241"/>
      <c r="O1064" s="241"/>
      <c r="P1064" s="241"/>
      <c r="Q1064" s="241"/>
      <c r="R1064" s="241"/>
      <c r="S1064" s="241"/>
      <c r="T1064" s="242"/>
      <c r="AT1064" s="243" t="s">
        <v>272</v>
      </c>
      <c r="AU1064" s="243" t="s">
        <v>91</v>
      </c>
      <c r="AV1064" s="15" t="s">
        <v>91</v>
      </c>
      <c r="AW1064" s="15" t="s">
        <v>38</v>
      </c>
      <c r="AX1064" s="15" t="s">
        <v>82</v>
      </c>
      <c r="AY1064" s="243" t="s">
        <v>262</v>
      </c>
    </row>
    <row r="1065" spans="2:51" s="15" customFormat="1" ht="10">
      <c r="B1065" s="233"/>
      <c r="C1065" s="234"/>
      <c r="D1065" s="208" t="s">
        <v>272</v>
      </c>
      <c r="E1065" s="235" t="s">
        <v>44</v>
      </c>
      <c r="F1065" s="236" t="s">
        <v>6312</v>
      </c>
      <c r="G1065" s="234"/>
      <c r="H1065" s="237">
        <v>140.80000000000001</v>
      </c>
      <c r="I1065" s="238"/>
      <c r="J1065" s="234"/>
      <c r="K1065" s="234"/>
      <c r="L1065" s="239"/>
      <c r="M1065" s="240"/>
      <c r="N1065" s="241"/>
      <c r="O1065" s="241"/>
      <c r="P1065" s="241"/>
      <c r="Q1065" s="241"/>
      <c r="R1065" s="241"/>
      <c r="S1065" s="241"/>
      <c r="T1065" s="242"/>
      <c r="AT1065" s="243" t="s">
        <v>272</v>
      </c>
      <c r="AU1065" s="243" t="s">
        <v>91</v>
      </c>
      <c r="AV1065" s="15" t="s">
        <v>91</v>
      </c>
      <c r="AW1065" s="15" t="s">
        <v>38</v>
      </c>
      <c r="AX1065" s="15" t="s">
        <v>82</v>
      </c>
      <c r="AY1065" s="243" t="s">
        <v>262</v>
      </c>
    </row>
    <row r="1066" spans="2:51" s="15" customFormat="1" ht="10">
      <c r="B1066" s="233"/>
      <c r="C1066" s="234"/>
      <c r="D1066" s="208" t="s">
        <v>272</v>
      </c>
      <c r="E1066" s="235" t="s">
        <v>44</v>
      </c>
      <c r="F1066" s="236" t="s">
        <v>6313</v>
      </c>
      <c r="G1066" s="234"/>
      <c r="H1066" s="237">
        <v>9.1999999999999993</v>
      </c>
      <c r="I1066" s="238"/>
      <c r="J1066" s="234"/>
      <c r="K1066" s="234"/>
      <c r="L1066" s="239"/>
      <c r="M1066" s="240"/>
      <c r="N1066" s="241"/>
      <c r="O1066" s="241"/>
      <c r="P1066" s="241"/>
      <c r="Q1066" s="241"/>
      <c r="R1066" s="241"/>
      <c r="S1066" s="241"/>
      <c r="T1066" s="242"/>
      <c r="AT1066" s="243" t="s">
        <v>272</v>
      </c>
      <c r="AU1066" s="243" t="s">
        <v>91</v>
      </c>
      <c r="AV1066" s="15" t="s">
        <v>91</v>
      </c>
      <c r="AW1066" s="15" t="s">
        <v>38</v>
      </c>
      <c r="AX1066" s="15" t="s">
        <v>82</v>
      </c>
      <c r="AY1066" s="243" t="s">
        <v>262</v>
      </c>
    </row>
    <row r="1067" spans="2:51" s="15" customFormat="1" ht="10">
      <c r="B1067" s="233"/>
      <c r="C1067" s="234"/>
      <c r="D1067" s="208" t="s">
        <v>272</v>
      </c>
      <c r="E1067" s="235" t="s">
        <v>44</v>
      </c>
      <c r="F1067" s="236" t="s">
        <v>6314</v>
      </c>
      <c r="G1067" s="234"/>
      <c r="H1067" s="237">
        <v>18.8</v>
      </c>
      <c r="I1067" s="238"/>
      <c r="J1067" s="234"/>
      <c r="K1067" s="234"/>
      <c r="L1067" s="239"/>
      <c r="M1067" s="240"/>
      <c r="N1067" s="241"/>
      <c r="O1067" s="241"/>
      <c r="P1067" s="241"/>
      <c r="Q1067" s="241"/>
      <c r="R1067" s="241"/>
      <c r="S1067" s="241"/>
      <c r="T1067" s="242"/>
      <c r="AT1067" s="243" t="s">
        <v>272</v>
      </c>
      <c r="AU1067" s="243" t="s">
        <v>91</v>
      </c>
      <c r="AV1067" s="15" t="s">
        <v>91</v>
      </c>
      <c r="AW1067" s="15" t="s">
        <v>38</v>
      </c>
      <c r="AX1067" s="15" t="s">
        <v>82</v>
      </c>
      <c r="AY1067" s="243" t="s">
        <v>262</v>
      </c>
    </row>
    <row r="1068" spans="2:51" s="15" customFormat="1" ht="10">
      <c r="B1068" s="233"/>
      <c r="C1068" s="234"/>
      <c r="D1068" s="208" t="s">
        <v>272</v>
      </c>
      <c r="E1068" s="235" t="s">
        <v>44</v>
      </c>
      <c r="F1068" s="236" t="s">
        <v>6315</v>
      </c>
      <c r="G1068" s="234"/>
      <c r="H1068" s="237">
        <v>33.6</v>
      </c>
      <c r="I1068" s="238"/>
      <c r="J1068" s="234"/>
      <c r="K1068" s="234"/>
      <c r="L1068" s="239"/>
      <c r="M1068" s="240"/>
      <c r="N1068" s="241"/>
      <c r="O1068" s="241"/>
      <c r="P1068" s="241"/>
      <c r="Q1068" s="241"/>
      <c r="R1068" s="241"/>
      <c r="S1068" s="241"/>
      <c r="T1068" s="242"/>
      <c r="AT1068" s="243" t="s">
        <v>272</v>
      </c>
      <c r="AU1068" s="243" t="s">
        <v>91</v>
      </c>
      <c r="AV1068" s="15" t="s">
        <v>91</v>
      </c>
      <c r="AW1068" s="15" t="s">
        <v>38</v>
      </c>
      <c r="AX1068" s="15" t="s">
        <v>82</v>
      </c>
      <c r="AY1068" s="243" t="s">
        <v>262</v>
      </c>
    </row>
    <row r="1069" spans="2:51" s="15" customFormat="1" ht="10">
      <c r="B1069" s="233"/>
      <c r="C1069" s="234"/>
      <c r="D1069" s="208" t="s">
        <v>272</v>
      </c>
      <c r="E1069" s="235" t="s">
        <v>44</v>
      </c>
      <c r="F1069" s="236" t="s">
        <v>6316</v>
      </c>
      <c r="G1069" s="234"/>
      <c r="H1069" s="237">
        <v>85</v>
      </c>
      <c r="I1069" s="238"/>
      <c r="J1069" s="234"/>
      <c r="K1069" s="234"/>
      <c r="L1069" s="239"/>
      <c r="M1069" s="240"/>
      <c r="N1069" s="241"/>
      <c r="O1069" s="241"/>
      <c r="P1069" s="241"/>
      <c r="Q1069" s="241"/>
      <c r="R1069" s="241"/>
      <c r="S1069" s="241"/>
      <c r="T1069" s="242"/>
      <c r="AT1069" s="243" t="s">
        <v>272</v>
      </c>
      <c r="AU1069" s="243" t="s">
        <v>91</v>
      </c>
      <c r="AV1069" s="15" t="s">
        <v>91</v>
      </c>
      <c r="AW1069" s="15" t="s">
        <v>38</v>
      </c>
      <c r="AX1069" s="15" t="s">
        <v>82</v>
      </c>
      <c r="AY1069" s="243" t="s">
        <v>262</v>
      </c>
    </row>
    <row r="1070" spans="2:51" s="15" customFormat="1" ht="10">
      <c r="B1070" s="233"/>
      <c r="C1070" s="234"/>
      <c r="D1070" s="208" t="s">
        <v>272</v>
      </c>
      <c r="E1070" s="235" t="s">
        <v>44</v>
      </c>
      <c r="F1070" s="236" t="s">
        <v>6365</v>
      </c>
      <c r="G1070" s="234"/>
      <c r="H1070" s="237">
        <v>21.3</v>
      </c>
      <c r="I1070" s="238"/>
      <c r="J1070" s="234"/>
      <c r="K1070" s="234"/>
      <c r="L1070" s="239"/>
      <c r="M1070" s="240"/>
      <c r="N1070" s="241"/>
      <c r="O1070" s="241"/>
      <c r="P1070" s="241"/>
      <c r="Q1070" s="241"/>
      <c r="R1070" s="241"/>
      <c r="S1070" s="241"/>
      <c r="T1070" s="242"/>
      <c r="AT1070" s="243" t="s">
        <v>272</v>
      </c>
      <c r="AU1070" s="243" t="s">
        <v>91</v>
      </c>
      <c r="AV1070" s="15" t="s">
        <v>91</v>
      </c>
      <c r="AW1070" s="15" t="s">
        <v>38</v>
      </c>
      <c r="AX1070" s="15" t="s">
        <v>82</v>
      </c>
      <c r="AY1070" s="243" t="s">
        <v>262</v>
      </c>
    </row>
    <row r="1071" spans="2:51" s="15" customFormat="1" ht="10">
      <c r="B1071" s="233"/>
      <c r="C1071" s="234"/>
      <c r="D1071" s="208" t="s">
        <v>272</v>
      </c>
      <c r="E1071" s="235" t="s">
        <v>44</v>
      </c>
      <c r="F1071" s="236" t="s">
        <v>6344</v>
      </c>
      <c r="G1071" s="234"/>
      <c r="H1071" s="237">
        <v>82.2</v>
      </c>
      <c r="I1071" s="238"/>
      <c r="J1071" s="234"/>
      <c r="K1071" s="234"/>
      <c r="L1071" s="239"/>
      <c r="M1071" s="240"/>
      <c r="N1071" s="241"/>
      <c r="O1071" s="241"/>
      <c r="P1071" s="241"/>
      <c r="Q1071" s="241"/>
      <c r="R1071" s="241"/>
      <c r="S1071" s="241"/>
      <c r="T1071" s="242"/>
      <c r="AT1071" s="243" t="s">
        <v>272</v>
      </c>
      <c r="AU1071" s="243" t="s">
        <v>91</v>
      </c>
      <c r="AV1071" s="15" t="s">
        <v>91</v>
      </c>
      <c r="AW1071" s="15" t="s">
        <v>38</v>
      </c>
      <c r="AX1071" s="15" t="s">
        <v>82</v>
      </c>
      <c r="AY1071" s="243" t="s">
        <v>262</v>
      </c>
    </row>
    <row r="1072" spans="2:51" s="15" customFormat="1" ht="10">
      <c r="B1072" s="233"/>
      <c r="C1072" s="234"/>
      <c r="D1072" s="208" t="s">
        <v>272</v>
      </c>
      <c r="E1072" s="235" t="s">
        <v>44</v>
      </c>
      <c r="F1072" s="236" t="s">
        <v>6317</v>
      </c>
      <c r="G1072" s="234"/>
      <c r="H1072" s="237">
        <v>34</v>
      </c>
      <c r="I1072" s="238"/>
      <c r="J1072" s="234"/>
      <c r="K1072" s="234"/>
      <c r="L1072" s="239"/>
      <c r="M1072" s="240"/>
      <c r="N1072" s="241"/>
      <c r="O1072" s="241"/>
      <c r="P1072" s="241"/>
      <c r="Q1072" s="241"/>
      <c r="R1072" s="241"/>
      <c r="S1072" s="241"/>
      <c r="T1072" s="242"/>
      <c r="AT1072" s="243" t="s">
        <v>272</v>
      </c>
      <c r="AU1072" s="243" t="s">
        <v>91</v>
      </c>
      <c r="AV1072" s="15" t="s">
        <v>91</v>
      </c>
      <c r="AW1072" s="15" t="s">
        <v>38</v>
      </c>
      <c r="AX1072" s="15" t="s">
        <v>82</v>
      </c>
      <c r="AY1072" s="243" t="s">
        <v>262</v>
      </c>
    </row>
    <row r="1073" spans="1:65" s="15" customFormat="1" ht="10">
      <c r="B1073" s="233"/>
      <c r="C1073" s="234"/>
      <c r="D1073" s="208" t="s">
        <v>272</v>
      </c>
      <c r="E1073" s="235" t="s">
        <v>44</v>
      </c>
      <c r="F1073" s="236" t="s">
        <v>6318</v>
      </c>
      <c r="G1073" s="234"/>
      <c r="H1073" s="237">
        <v>34.799999999999997</v>
      </c>
      <c r="I1073" s="238"/>
      <c r="J1073" s="234"/>
      <c r="K1073" s="234"/>
      <c r="L1073" s="239"/>
      <c r="M1073" s="240"/>
      <c r="N1073" s="241"/>
      <c r="O1073" s="241"/>
      <c r="P1073" s="241"/>
      <c r="Q1073" s="241"/>
      <c r="R1073" s="241"/>
      <c r="S1073" s="241"/>
      <c r="T1073" s="242"/>
      <c r="AT1073" s="243" t="s">
        <v>272</v>
      </c>
      <c r="AU1073" s="243" t="s">
        <v>91</v>
      </c>
      <c r="AV1073" s="15" t="s">
        <v>91</v>
      </c>
      <c r="AW1073" s="15" t="s">
        <v>38</v>
      </c>
      <c r="AX1073" s="15" t="s">
        <v>82</v>
      </c>
      <c r="AY1073" s="243" t="s">
        <v>262</v>
      </c>
    </row>
    <row r="1074" spans="1:65" s="15" customFormat="1" ht="10">
      <c r="B1074" s="233"/>
      <c r="C1074" s="234"/>
      <c r="D1074" s="208" t="s">
        <v>272</v>
      </c>
      <c r="E1074" s="235" t="s">
        <v>44</v>
      </c>
      <c r="F1074" s="236" t="s">
        <v>6319</v>
      </c>
      <c r="G1074" s="234"/>
      <c r="H1074" s="237">
        <v>32</v>
      </c>
      <c r="I1074" s="238"/>
      <c r="J1074" s="234"/>
      <c r="K1074" s="234"/>
      <c r="L1074" s="239"/>
      <c r="M1074" s="240"/>
      <c r="N1074" s="241"/>
      <c r="O1074" s="241"/>
      <c r="P1074" s="241"/>
      <c r="Q1074" s="241"/>
      <c r="R1074" s="241"/>
      <c r="S1074" s="241"/>
      <c r="T1074" s="242"/>
      <c r="AT1074" s="243" t="s">
        <v>272</v>
      </c>
      <c r="AU1074" s="243" t="s">
        <v>91</v>
      </c>
      <c r="AV1074" s="15" t="s">
        <v>91</v>
      </c>
      <c r="AW1074" s="15" t="s">
        <v>38</v>
      </c>
      <c r="AX1074" s="15" t="s">
        <v>82</v>
      </c>
      <c r="AY1074" s="243" t="s">
        <v>262</v>
      </c>
    </row>
    <row r="1075" spans="1:65" s="15" customFormat="1" ht="10">
      <c r="B1075" s="233"/>
      <c r="C1075" s="234"/>
      <c r="D1075" s="208" t="s">
        <v>272</v>
      </c>
      <c r="E1075" s="235" t="s">
        <v>44</v>
      </c>
      <c r="F1075" s="236" t="s">
        <v>6320</v>
      </c>
      <c r="G1075" s="234"/>
      <c r="H1075" s="237">
        <v>19.8</v>
      </c>
      <c r="I1075" s="238"/>
      <c r="J1075" s="234"/>
      <c r="K1075" s="234"/>
      <c r="L1075" s="239"/>
      <c r="M1075" s="240"/>
      <c r="N1075" s="241"/>
      <c r="O1075" s="241"/>
      <c r="P1075" s="241"/>
      <c r="Q1075" s="241"/>
      <c r="R1075" s="241"/>
      <c r="S1075" s="241"/>
      <c r="T1075" s="242"/>
      <c r="AT1075" s="243" t="s">
        <v>272</v>
      </c>
      <c r="AU1075" s="243" t="s">
        <v>91</v>
      </c>
      <c r="AV1075" s="15" t="s">
        <v>91</v>
      </c>
      <c r="AW1075" s="15" t="s">
        <v>38</v>
      </c>
      <c r="AX1075" s="15" t="s">
        <v>82</v>
      </c>
      <c r="AY1075" s="243" t="s">
        <v>262</v>
      </c>
    </row>
    <row r="1076" spans="1:65" s="15" customFormat="1" ht="10">
      <c r="B1076" s="233"/>
      <c r="C1076" s="234"/>
      <c r="D1076" s="208" t="s">
        <v>272</v>
      </c>
      <c r="E1076" s="235" t="s">
        <v>44</v>
      </c>
      <c r="F1076" s="236" t="s">
        <v>6321</v>
      </c>
      <c r="G1076" s="234"/>
      <c r="H1076" s="237">
        <v>133.19999999999999</v>
      </c>
      <c r="I1076" s="238"/>
      <c r="J1076" s="234"/>
      <c r="K1076" s="234"/>
      <c r="L1076" s="239"/>
      <c r="M1076" s="240"/>
      <c r="N1076" s="241"/>
      <c r="O1076" s="241"/>
      <c r="P1076" s="241"/>
      <c r="Q1076" s="241"/>
      <c r="R1076" s="241"/>
      <c r="S1076" s="241"/>
      <c r="T1076" s="242"/>
      <c r="AT1076" s="243" t="s">
        <v>272</v>
      </c>
      <c r="AU1076" s="243" t="s">
        <v>91</v>
      </c>
      <c r="AV1076" s="15" t="s">
        <v>91</v>
      </c>
      <c r="AW1076" s="15" t="s">
        <v>38</v>
      </c>
      <c r="AX1076" s="15" t="s">
        <v>82</v>
      </c>
      <c r="AY1076" s="243" t="s">
        <v>262</v>
      </c>
    </row>
    <row r="1077" spans="1:65" s="15" customFormat="1" ht="10">
      <c r="B1077" s="233"/>
      <c r="C1077" s="234"/>
      <c r="D1077" s="208" t="s">
        <v>272</v>
      </c>
      <c r="E1077" s="235" t="s">
        <v>44</v>
      </c>
      <c r="F1077" s="236" t="s">
        <v>6322</v>
      </c>
      <c r="G1077" s="234"/>
      <c r="H1077" s="237">
        <v>19.8</v>
      </c>
      <c r="I1077" s="238"/>
      <c r="J1077" s="234"/>
      <c r="K1077" s="234"/>
      <c r="L1077" s="239"/>
      <c r="M1077" s="240"/>
      <c r="N1077" s="241"/>
      <c r="O1077" s="241"/>
      <c r="P1077" s="241"/>
      <c r="Q1077" s="241"/>
      <c r="R1077" s="241"/>
      <c r="S1077" s="241"/>
      <c r="T1077" s="242"/>
      <c r="AT1077" s="243" t="s">
        <v>272</v>
      </c>
      <c r="AU1077" s="243" t="s">
        <v>91</v>
      </c>
      <c r="AV1077" s="15" t="s">
        <v>91</v>
      </c>
      <c r="AW1077" s="15" t="s">
        <v>38</v>
      </c>
      <c r="AX1077" s="15" t="s">
        <v>82</v>
      </c>
      <c r="AY1077" s="243" t="s">
        <v>262</v>
      </c>
    </row>
    <row r="1078" spans="1:65" s="15" customFormat="1" ht="10">
      <c r="B1078" s="233"/>
      <c r="C1078" s="234"/>
      <c r="D1078" s="208" t="s">
        <v>272</v>
      </c>
      <c r="E1078" s="235" t="s">
        <v>44</v>
      </c>
      <c r="F1078" s="236" t="s">
        <v>6323</v>
      </c>
      <c r="G1078" s="234"/>
      <c r="H1078" s="237">
        <v>133.19999999999999</v>
      </c>
      <c r="I1078" s="238"/>
      <c r="J1078" s="234"/>
      <c r="K1078" s="234"/>
      <c r="L1078" s="239"/>
      <c r="M1078" s="240"/>
      <c r="N1078" s="241"/>
      <c r="O1078" s="241"/>
      <c r="P1078" s="241"/>
      <c r="Q1078" s="241"/>
      <c r="R1078" s="241"/>
      <c r="S1078" s="241"/>
      <c r="T1078" s="242"/>
      <c r="AT1078" s="243" t="s">
        <v>272</v>
      </c>
      <c r="AU1078" s="243" t="s">
        <v>91</v>
      </c>
      <c r="AV1078" s="15" t="s">
        <v>91</v>
      </c>
      <c r="AW1078" s="15" t="s">
        <v>38</v>
      </c>
      <c r="AX1078" s="15" t="s">
        <v>82</v>
      </c>
      <c r="AY1078" s="243" t="s">
        <v>262</v>
      </c>
    </row>
    <row r="1079" spans="1:65" s="16" customFormat="1" ht="10">
      <c r="B1079" s="244"/>
      <c r="C1079" s="245"/>
      <c r="D1079" s="208" t="s">
        <v>272</v>
      </c>
      <c r="E1079" s="246" t="s">
        <v>44</v>
      </c>
      <c r="F1079" s="247" t="s">
        <v>291</v>
      </c>
      <c r="G1079" s="245"/>
      <c r="H1079" s="248">
        <v>2400.69</v>
      </c>
      <c r="I1079" s="249"/>
      <c r="J1079" s="245"/>
      <c r="K1079" s="245"/>
      <c r="L1079" s="250"/>
      <c r="M1079" s="251"/>
      <c r="N1079" s="252"/>
      <c r="O1079" s="252"/>
      <c r="P1079" s="252"/>
      <c r="Q1079" s="252"/>
      <c r="R1079" s="252"/>
      <c r="S1079" s="252"/>
      <c r="T1079" s="253"/>
      <c r="AT1079" s="254" t="s">
        <v>272</v>
      </c>
      <c r="AU1079" s="254" t="s">
        <v>91</v>
      </c>
      <c r="AV1079" s="16" t="s">
        <v>104</v>
      </c>
      <c r="AW1079" s="16" t="s">
        <v>38</v>
      </c>
      <c r="AX1079" s="16" t="s">
        <v>89</v>
      </c>
      <c r="AY1079" s="254" t="s">
        <v>262</v>
      </c>
    </row>
    <row r="1080" spans="1:65" s="2" customFormat="1" ht="16.5" customHeight="1">
      <c r="A1080" s="37"/>
      <c r="B1080" s="38"/>
      <c r="C1080" s="195" t="s">
        <v>2080</v>
      </c>
      <c r="D1080" s="195" t="s">
        <v>264</v>
      </c>
      <c r="E1080" s="196" t="s">
        <v>6776</v>
      </c>
      <c r="F1080" s="197" t="s">
        <v>6777</v>
      </c>
      <c r="G1080" s="198" t="s">
        <v>3941</v>
      </c>
      <c r="H1080" s="199">
        <v>4</v>
      </c>
      <c r="I1080" s="200"/>
      <c r="J1080" s="201">
        <f>ROUND(I1080*H1080,2)</f>
        <v>0</v>
      </c>
      <c r="K1080" s="197" t="s">
        <v>44</v>
      </c>
      <c r="L1080" s="42"/>
      <c r="M1080" s="202" t="s">
        <v>44</v>
      </c>
      <c r="N1080" s="203" t="s">
        <v>53</v>
      </c>
      <c r="O1080" s="67"/>
      <c r="P1080" s="204">
        <f>O1080*H1080</f>
        <v>0</v>
      </c>
      <c r="Q1080" s="204">
        <v>0</v>
      </c>
      <c r="R1080" s="204">
        <f>Q1080*H1080</f>
        <v>0</v>
      </c>
      <c r="S1080" s="204">
        <v>0</v>
      </c>
      <c r="T1080" s="205">
        <f>S1080*H1080</f>
        <v>0</v>
      </c>
      <c r="U1080" s="37"/>
      <c r="V1080" s="37"/>
      <c r="W1080" s="37"/>
      <c r="X1080" s="37"/>
      <c r="Y1080" s="37"/>
      <c r="Z1080" s="37"/>
      <c r="AA1080" s="37"/>
      <c r="AB1080" s="37"/>
      <c r="AC1080" s="37"/>
      <c r="AD1080" s="37"/>
      <c r="AE1080" s="37"/>
      <c r="AR1080" s="206" t="s">
        <v>104</v>
      </c>
      <c r="AT1080" s="206" t="s">
        <v>264</v>
      </c>
      <c r="AU1080" s="206" t="s">
        <v>91</v>
      </c>
      <c r="AY1080" s="19" t="s">
        <v>262</v>
      </c>
      <c r="BE1080" s="207">
        <f>IF(N1080="základní",J1080,0)</f>
        <v>0</v>
      </c>
      <c r="BF1080" s="207">
        <f>IF(N1080="snížená",J1080,0)</f>
        <v>0</v>
      </c>
      <c r="BG1080" s="207">
        <f>IF(N1080="zákl. přenesená",J1080,0)</f>
        <v>0</v>
      </c>
      <c r="BH1080" s="207">
        <f>IF(N1080="sníž. přenesená",J1080,0)</f>
        <v>0</v>
      </c>
      <c r="BI1080" s="207">
        <f>IF(N1080="nulová",J1080,0)</f>
        <v>0</v>
      </c>
      <c r="BJ1080" s="19" t="s">
        <v>89</v>
      </c>
      <c r="BK1080" s="207">
        <f>ROUND(I1080*H1080,2)</f>
        <v>0</v>
      </c>
      <c r="BL1080" s="19" t="s">
        <v>104</v>
      </c>
      <c r="BM1080" s="206" t="s">
        <v>3469</v>
      </c>
    </row>
    <row r="1081" spans="1:65" s="2" customFormat="1" ht="16.5" customHeight="1">
      <c r="A1081" s="37"/>
      <c r="B1081" s="38"/>
      <c r="C1081" s="195" t="s">
        <v>2086</v>
      </c>
      <c r="D1081" s="195" t="s">
        <v>264</v>
      </c>
      <c r="E1081" s="196" t="s">
        <v>6778</v>
      </c>
      <c r="F1081" s="197" t="s">
        <v>6779</v>
      </c>
      <c r="G1081" s="198" t="s">
        <v>518</v>
      </c>
      <c r="H1081" s="199">
        <v>1</v>
      </c>
      <c r="I1081" s="200"/>
      <c r="J1081" s="201">
        <f>ROUND(I1081*H1081,2)</f>
        <v>0</v>
      </c>
      <c r="K1081" s="197" t="s">
        <v>44</v>
      </c>
      <c r="L1081" s="42"/>
      <c r="M1081" s="202" t="s">
        <v>44</v>
      </c>
      <c r="N1081" s="203" t="s">
        <v>53</v>
      </c>
      <c r="O1081" s="67"/>
      <c r="P1081" s="204">
        <f>O1081*H1081</f>
        <v>0</v>
      </c>
      <c r="Q1081" s="204">
        <v>0</v>
      </c>
      <c r="R1081" s="204">
        <f>Q1081*H1081</f>
        <v>0</v>
      </c>
      <c r="S1081" s="204">
        <v>0</v>
      </c>
      <c r="T1081" s="205">
        <f>S1081*H1081</f>
        <v>0</v>
      </c>
      <c r="U1081" s="37"/>
      <c r="V1081" s="37"/>
      <c r="W1081" s="37"/>
      <c r="X1081" s="37"/>
      <c r="Y1081" s="37"/>
      <c r="Z1081" s="37"/>
      <c r="AA1081" s="37"/>
      <c r="AB1081" s="37"/>
      <c r="AC1081" s="37"/>
      <c r="AD1081" s="37"/>
      <c r="AE1081" s="37"/>
      <c r="AR1081" s="206" t="s">
        <v>104</v>
      </c>
      <c r="AT1081" s="206" t="s">
        <v>264</v>
      </c>
      <c r="AU1081" s="206" t="s">
        <v>91</v>
      </c>
      <c r="AY1081" s="19" t="s">
        <v>262</v>
      </c>
      <c r="BE1081" s="207">
        <f>IF(N1081="základní",J1081,0)</f>
        <v>0</v>
      </c>
      <c r="BF1081" s="207">
        <f>IF(N1081="snížená",J1081,0)</f>
        <v>0</v>
      </c>
      <c r="BG1081" s="207">
        <f>IF(N1081="zákl. přenesená",J1081,0)</f>
        <v>0</v>
      </c>
      <c r="BH1081" s="207">
        <f>IF(N1081="sníž. přenesená",J1081,0)</f>
        <v>0</v>
      </c>
      <c r="BI1081" s="207">
        <f>IF(N1081="nulová",J1081,0)</f>
        <v>0</v>
      </c>
      <c r="BJ1081" s="19" t="s">
        <v>89</v>
      </c>
      <c r="BK1081" s="207">
        <f>ROUND(I1081*H1081,2)</f>
        <v>0</v>
      </c>
      <c r="BL1081" s="19" t="s">
        <v>104</v>
      </c>
      <c r="BM1081" s="206" t="s">
        <v>3482</v>
      </c>
    </row>
    <row r="1082" spans="1:65" s="2" customFormat="1" ht="16.5" customHeight="1">
      <c r="A1082" s="37"/>
      <c r="B1082" s="38"/>
      <c r="C1082" s="195" t="s">
        <v>2092</v>
      </c>
      <c r="D1082" s="195" t="s">
        <v>264</v>
      </c>
      <c r="E1082" s="196" t="s">
        <v>6780</v>
      </c>
      <c r="F1082" s="197" t="s">
        <v>6781</v>
      </c>
      <c r="G1082" s="198" t="s">
        <v>518</v>
      </c>
      <c r="H1082" s="199">
        <v>1</v>
      </c>
      <c r="I1082" s="200"/>
      <c r="J1082" s="201">
        <f>ROUND(I1082*H1082,2)</f>
        <v>0</v>
      </c>
      <c r="K1082" s="197" t="s">
        <v>44</v>
      </c>
      <c r="L1082" s="42"/>
      <c r="M1082" s="202" t="s">
        <v>44</v>
      </c>
      <c r="N1082" s="203" t="s">
        <v>53</v>
      </c>
      <c r="O1082" s="67"/>
      <c r="P1082" s="204">
        <f>O1082*H1082</f>
        <v>0</v>
      </c>
      <c r="Q1082" s="204">
        <v>0</v>
      </c>
      <c r="R1082" s="204">
        <f>Q1082*H1082</f>
        <v>0</v>
      </c>
      <c r="S1082" s="204">
        <v>0</v>
      </c>
      <c r="T1082" s="205">
        <f>S1082*H1082</f>
        <v>0</v>
      </c>
      <c r="U1082" s="37"/>
      <c r="V1082" s="37"/>
      <c r="W1082" s="37"/>
      <c r="X1082" s="37"/>
      <c r="Y1082" s="37"/>
      <c r="Z1082" s="37"/>
      <c r="AA1082" s="37"/>
      <c r="AB1082" s="37"/>
      <c r="AC1082" s="37"/>
      <c r="AD1082" s="37"/>
      <c r="AE1082" s="37"/>
      <c r="AR1082" s="206" t="s">
        <v>104</v>
      </c>
      <c r="AT1082" s="206" t="s">
        <v>264</v>
      </c>
      <c r="AU1082" s="206" t="s">
        <v>91</v>
      </c>
      <c r="AY1082" s="19" t="s">
        <v>262</v>
      </c>
      <c r="BE1082" s="207">
        <f>IF(N1082="základní",J1082,0)</f>
        <v>0</v>
      </c>
      <c r="BF1082" s="207">
        <f>IF(N1082="snížená",J1082,0)</f>
        <v>0</v>
      </c>
      <c r="BG1082" s="207">
        <f>IF(N1082="zákl. přenesená",J1082,0)</f>
        <v>0</v>
      </c>
      <c r="BH1082" s="207">
        <f>IF(N1082="sníž. přenesená",J1082,0)</f>
        <v>0</v>
      </c>
      <c r="BI1082" s="207">
        <f>IF(N1082="nulová",J1082,0)</f>
        <v>0</v>
      </c>
      <c r="BJ1082" s="19" t="s">
        <v>89</v>
      </c>
      <c r="BK1082" s="207">
        <f>ROUND(I1082*H1082,2)</f>
        <v>0</v>
      </c>
      <c r="BL1082" s="19" t="s">
        <v>104</v>
      </c>
      <c r="BM1082" s="206" t="s">
        <v>3493</v>
      </c>
    </row>
    <row r="1083" spans="1:65" s="2" customFormat="1" ht="27">
      <c r="A1083" s="37"/>
      <c r="B1083" s="38"/>
      <c r="C1083" s="39"/>
      <c r="D1083" s="208" t="s">
        <v>421</v>
      </c>
      <c r="E1083" s="39"/>
      <c r="F1083" s="209" t="s">
        <v>6782</v>
      </c>
      <c r="G1083" s="39"/>
      <c r="H1083" s="39"/>
      <c r="I1083" s="118"/>
      <c r="J1083" s="39"/>
      <c r="K1083" s="39"/>
      <c r="L1083" s="42"/>
      <c r="M1083" s="210"/>
      <c r="N1083" s="211"/>
      <c r="O1083" s="67"/>
      <c r="P1083" s="67"/>
      <c r="Q1083" s="67"/>
      <c r="R1083" s="67"/>
      <c r="S1083" s="67"/>
      <c r="T1083" s="68"/>
      <c r="U1083" s="37"/>
      <c r="V1083" s="37"/>
      <c r="W1083" s="37"/>
      <c r="X1083" s="37"/>
      <c r="Y1083" s="37"/>
      <c r="Z1083" s="37"/>
      <c r="AA1083" s="37"/>
      <c r="AB1083" s="37"/>
      <c r="AC1083" s="37"/>
      <c r="AD1083" s="37"/>
      <c r="AE1083" s="37"/>
      <c r="AT1083" s="19" t="s">
        <v>421</v>
      </c>
      <c r="AU1083" s="19" t="s">
        <v>91</v>
      </c>
    </row>
    <row r="1084" spans="1:65" s="2" customFormat="1" ht="16.5" customHeight="1">
      <c r="A1084" s="37"/>
      <c r="B1084" s="38"/>
      <c r="C1084" s="195" t="s">
        <v>2099</v>
      </c>
      <c r="D1084" s="195" t="s">
        <v>264</v>
      </c>
      <c r="E1084" s="196" t="s">
        <v>6783</v>
      </c>
      <c r="F1084" s="197" t="s">
        <v>6112</v>
      </c>
      <c r="G1084" s="198" t="s">
        <v>518</v>
      </c>
      <c r="H1084" s="199">
        <v>1</v>
      </c>
      <c r="I1084" s="200"/>
      <c r="J1084" s="201">
        <f>ROUND(I1084*H1084,2)</f>
        <v>0</v>
      </c>
      <c r="K1084" s="197" t="s">
        <v>44</v>
      </c>
      <c r="L1084" s="42"/>
      <c r="M1084" s="202" t="s">
        <v>44</v>
      </c>
      <c r="N1084" s="203" t="s">
        <v>53</v>
      </c>
      <c r="O1084" s="67"/>
      <c r="P1084" s="204">
        <f>O1084*H1084</f>
        <v>0</v>
      </c>
      <c r="Q1084" s="204">
        <v>0</v>
      </c>
      <c r="R1084" s="204">
        <f>Q1084*H1084</f>
        <v>0</v>
      </c>
      <c r="S1084" s="204">
        <v>0</v>
      </c>
      <c r="T1084" s="205">
        <f>S1084*H1084</f>
        <v>0</v>
      </c>
      <c r="U1084" s="37"/>
      <c r="V1084" s="37"/>
      <c r="W1084" s="37"/>
      <c r="X1084" s="37"/>
      <c r="Y1084" s="37"/>
      <c r="Z1084" s="37"/>
      <c r="AA1084" s="37"/>
      <c r="AB1084" s="37"/>
      <c r="AC1084" s="37"/>
      <c r="AD1084" s="37"/>
      <c r="AE1084" s="37"/>
      <c r="AR1084" s="206" t="s">
        <v>104</v>
      </c>
      <c r="AT1084" s="206" t="s">
        <v>264</v>
      </c>
      <c r="AU1084" s="206" t="s">
        <v>91</v>
      </c>
      <c r="AY1084" s="19" t="s">
        <v>262</v>
      </c>
      <c r="BE1084" s="207">
        <f>IF(N1084="základní",J1084,0)</f>
        <v>0</v>
      </c>
      <c r="BF1084" s="207">
        <f>IF(N1084="snížená",J1084,0)</f>
        <v>0</v>
      </c>
      <c r="BG1084" s="207">
        <f>IF(N1084="zákl. přenesená",J1084,0)</f>
        <v>0</v>
      </c>
      <c r="BH1084" s="207">
        <f>IF(N1084="sníž. přenesená",J1084,0)</f>
        <v>0</v>
      </c>
      <c r="BI1084" s="207">
        <f>IF(N1084="nulová",J1084,0)</f>
        <v>0</v>
      </c>
      <c r="BJ1084" s="19" t="s">
        <v>89</v>
      </c>
      <c r="BK1084" s="207">
        <f>ROUND(I1084*H1084,2)</f>
        <v>0</v>
      </c>
      <c r="BL1084" s="19" t="s">
        <v>104</v>
      </c>
      <c r="BM1084" s="206" t="s">
        <v>3507</v>
      </c>
    </row>
    <row r="1085" spans="1:65" s="2" customFormat="1" ht="90">
      <c r="A1085" s="37"/>
      <c r="B1085" s="38"/>
      <c r="C1085" s="39"/>
      <c r="D1085" s="208" t="s">
        <v>421</v>
      </c>
      <c r="E1085" s="39"/>
      <c r="F1085" s="209" t="s">
        <v>6784</v>
      </c>
      <c r="G1085" s="39"/>
      <c r="H1085" s="39"/>
      <c r="I1085" s="118"/>
      <c r="J1085" s="39"/>
      <c r="K1085" s="39"/>
      <c r="L1085" s="42"/>
      <c r="M1085" s="210"/>
      <c r="N1085" s="211"/>
      <c r="O1085" s="67"/>
      <c r="P1085" s="67"/>
      <c r="Q1085" s="67"/>
      <c r="R1085" s="67"/>
      <c r="S1085" s="67"/>
      <c r="T1085" s="68"/>
      <c r="U1085" s="37"/>
      <c r="V1085" s="37"/>
      <c r="W1085" s="37"/>
      <c r="X1085" s="37"/>
      <c r="Y1085" s="37"/>
      <c r="Z1085" s="37"/>
      <c r="AA1085" s="37"/>
      <c r="AB1085" s="37"/>
      <c r="AC1085" s="37"/>
      <c r="AD1085" s="37"/>
      <c r="AE1085" s="37"/>
      <c r="AT1085" s="19" t="s">
        <v>421</v>
      </c>
      <c r="AU1085" s="19" t="s">
        <v>91</v>
      </c>
    </row>
    <row r="1086" spans="1:65" s="2" customFormat="1" ht="16.5" customHeight="1">
      <c r="A1086" s="37"/>
      <c r="B1086" s="38"/>
      <c r="C1086" s="195" t="s">
        <v>2114</v>
      </c>
      <c r="D1086" s="195" t="s">
        <v>264</v>
      </c>
      <c r="E1086" s="196" t="s">
        <v>6785</v>
      </c>
      <c r="F1086" s="197" t="s">
        <v>5757</v>
      </c>
      <c r="G1086" s="198" t="s">
        <v>518</v>
      </c>
      <c r="H1086" s="199">
        <v>1</v>
      </c>
      <c r="I1086" s="200"/>
      <c r="J1086" s="201">
        <f>ROUND(I1086*H1086,2)</f>
        <v>0</v>
      </c>
      <c r="K1086" s="197" t="s">
        <v>44</v>
      </c>
      <c r="L1086" s="42"/>
      <c r="M1086" s="202" t="s">
        <v>44</v>
      </c>
      <c r="N1086" s="203" t="s">
        <v>53</v>
      </c>
      <c r="O1086" s="67"/>
      <c r="P1086" s="204">
        <f>O1086*H1086</f>
        <v>0</v>
      </c>
      <c r="Q1086" s="204">
        <v>0</v>
      </c>
      <c r="R1086" s="204">
        <f>Q1086*H1086</f>
        <v>0</v>
      </c>
      <c r="S1086" s="204">
        <v>0</v>
      </c>
      <c r="T1086" s="205">
        <f>S1086*H1086</f>
        <v>0</v>
      </c>
      <c r="U1086" s="37"/>
      <c r="V1086" s="37"/>
      <c r="W1086" s="37"/>
      <c r="X1086" s="37"/>
      <c r="Y1086" s="37"/>
      <c r="Z1086" s="37"/>
      <c r="AA1086" s="37"/>
      <c r="AB1086" s="37"/>
      <c r="AC1086" s="37"/>
      <c r="AD1086" s="37"/>
      <c r="AE1086" s="37"/>
      <c r="AR1086" s="206" t="s">
        <v>104</v>
      </c>
      <c r="AT1086" s="206" t="s">
        <v>264</v>
      </c>
      <c r="AU1086" s="206" t="s">
        <v>91</v>
      </c>
      <c r="AY1086" s="19" t="s">
        <v>262</v>
      </c>
      <c r="BE1086" s="207">
        <f>IF(N1086="základní",J1086,0)</f>
        <v>0</v>
      </c>
      <c r="BF1086" s="207">
        <f>IF(N1086="snížená",J1086,0)</f>
        <v>0</v>
      </c>
      <c r="BG1086" s="207">
        <f>IF(N1086="zákl. přenesená",J1086,0)</f>
        <v>0</v>
      </c>
      <c r="BH1086" s="207">
        <f>IF(N1086="sníž. přenesená",J1086,0)</f>
        <v>0</v>
      </c>
      <c r="BI1086" s="207">
        <f>IF(N1086="nulová",J1086,0)</f>
        <v>0</v>
      </c>
      <c r="BJ1086" s="19" t="s">
        <v>89</v>
      </c>
      <c r="BK1086" s="207">
        <f>ROUND(I1086*H1086,2)</f>
        <v>0</v>
      </c>
      <c r="BL1086" s="19" t="s">
        <v>104</v>
      </c>
      <c r="BM1086" s="206" t="s">
        <v>3521</v>
      </c>
    </row>
    <row r="1087" spans="1:65" s="2" customFormat="1" ht="81">
      <c r="A1087" s="37"/>
      <c r="B1087" s="38"/>
      <c r="C1087" s="39"/>
      <c r="D1087" s="208" t="s">
        <v>421</v>
      </c>
      <c r="E1087" s="39"/>
      <c r="F1087" s="209" t="s">
        <v>6786</v>
      </c>
      <c r="G1087" s="39"/>
      <c r="H1087" s="39"/>
      <c r="I1087" s="118"/>
      <c r="J1087" s="39"/>
      <c r="K1087" s="39"/>
      <c r="L1087" s="42"/>
      <c r="M1087" s="210"/>
      <c r="N1087" s="211"/>
      <c r="O1087" s="67"/>
      <c r="P1087" s="67"/>
      <c r="Q1087" s="67"/>
      <c r="R1087" s="67"/>
      <c r="S1087" s="67"/>
      <c r="T1087" s="68"/>
      <c r="U1087" s="37"/>
      <c r="V1087" s="37"/>
      <c r="W1087" s="37"/>
      <c r="X1087" s="37"/>
      <c r="Y1087" s="37"/>
      <c r="Z1087" s="37"/>
      <c r="AA1087" s="37"/>
      <c r="AB1087" s="37"/>
      <c r="AC1087" s="37"/>
      <c r="AD1087" s="37"/>
      <c r="AE1087" s="37"/>
      <c r="AT1087" s="19" t="s">
        <v>421</v>
      </c>
      <c r="AU1087" s="19" t="s">
        <v>91</v>
      </c>
    </row>
    <row r="1088" spans="1:65" s="2" customFormat="1" ht="21.75" customHeight="1">
      <c r="A1088" s="37"/>
      <c r="B1088" s="38"/>
      <c r="C1088" s="195" t="s">
        <v>2124</v>
      </c>
      <c r="D1088" s="195" t="s">
        <v>264</v>
      </c>
      <c r="E1088" s="196" t="s">
        <v>6787</v>
      </c>
      <c r="F1088" s="197" t="s">
        <v>6788</v>
      </c>
      <c r="G1088" s="198" t="s">
        <v>518</v>
      </c>
      <c r="H1088" s="199">
        <v>1</v>
      </c>
      <c r="I1088" s="200"/>
      <c r="J1088" s="201">
        <f>ROUND(I1088*H1088,2)</f>
        <v>0</v>
      </c>
      <c r="K1088" s="197" t="s">
        <v>44</v>
      </c>
      <c r="L1088" s="42"/>
      <c r="M1088" s="202" t="s">
        <v>44</v>
      </c>
      <c r="N1088" s="203" t="s">
        <v>53</v>
      </c>
      <c r="O1088" s="67"/>
      <c r="P1088" s="204">
        <f>O1088*H1088</f>
        <v>0</v>
      </c>
      <c r="Q1088" s="204">
        <v>0</v>
      </c>
      <c r="R1088" s="204">
        <f>Q1088*H1088</f>
        <v>0</v>
      </c>
      <c r="S1088" s="204">
        <v>0</v>
      </c>
      <c r="T1088" s="205">
        <f>S1088*H1088</f>
        <v>0</v>
      </c>
      <c r="U1088" s="37"/>
      <c r="V1088" s="37"/>
      <c r="W1088" s="37"/>
      <c r="X1088" s="37"/>
      <c r="Y1088" s="37"/>
      <c r="Z1088" s="37"/>
      <c r="AA1088" s="37"/>
      <c r="AB1088" s="37"/>
      <c r="AC1088" s="37"/>
      <c r="AD1088" s="37"/>
      <c r="AE1088" s="37"/>
      <c r="AR1088" s="206" t="s">
        <v>104</v>
      </c>
      <c r="AT1088" s="206" t="s">
        <v>264</v>
      </c>
      <c r="AU1088" s="206" t="s">
        <v>91</v>
      </c>
      <c r="AY1088" s="19" t="s">
        <v>262</v>
      </c>
      <c r="BE1088" s="207">
        <f>IF(N1088="základní",J1088,0)</f>
        <v>0</v>
      </c>
      <c r="BF1088" s="207">
        <f>IF(N1088="snížená",J1088,0)</f>
        <v>0</v>
      </c>
      <c r="BG1088" s="207">
        <f>IF(N1088="zákl. přenesená",J1088,0)</f>
        <v>0</v>
      </c>
      <c r="BH1088" s="207">
        <f>IF(N1088="sníž. přenesená",J1088,0)</f>
        <v>0</v>
      </c>
      <c r="BI1088" s="207">
        <f>IF(N1088="nulová",J1088,0)</f>
        <v>0</v>
      </c>
      <c r="BJ1088" s="19" t="s">
        <v>89</v>
      </c>
      <c r="BK1088" s="207">
        <f>ROUND(I1088*H1088,2)</f>
        <v>0</v>
      </c>
      <c r="BL1088" s="19" t="s">
        <v>104</v>
      </c>
      <c r="BM1088" s="206" t="s">
        <v>3531</v>
      </c>
    </row>
    <row r="1089" spans="1:65" s="2" customFormat="1" ht="16.5" customHeight="1">
      <c r="A1089" s="37"/>
      <c r="B1089" s="38"/>
      <c r="C1089" s="195" t="s">
        <v>2130</v>
      </c>
      <c r="D1089" s="195" t="s">
        <v>264</v>
      </c>
      <c r="E1089" s="196" t="s">
        <v>6789</v>
      </c>
      <c r="F1089" s="197" t="s">
        <v>6790</v>
      </c>
      <c r="G1089" s="198" t="s">
        <v>518</v>
      </c>
      <c r="H1089" s="199">
        <v>1</v>
      </c>
      <c r="I1089" s="200"/>
      <c r="J1089" s="201">
        <f>ROUND(I1089*H1089,2)</f>
        <v>0</v>
      </c>
      <c r="K1089" s="197" t="s">
        <v>44</v>
      </c>
      <c r="L1089" s="42"/>
      <c r="M1089" s="202" t="s">
        <v>44</v>
      </c>
      <c r="N1089" s="203" t="s">
        <v>53</v>
      </c>
      <c r="O1089" s="67"/>
      <c r="P1089" s="204">
        <f>O1089*H1089</f>
        <v>0</v>
      </c>
      <c r="Q1089" s="204">
        <v>0</v>
      </c>
      <c r="R1089" s="204">
        <f>Q1089*H1089</f>
        <v>0</v>
      </c>
      <c r="S1089" s="204">
        <v>0</v>
      </c>
      <c r="T1089" s="205">
        <f>S1089*H1089</f>
        <v>0</v>
      </c>
      <c r="U1089" s="37"/>
      <c r="V1089" s="37"/>
      <c r="W1089" s="37"/>
      <c r="X1089" s="37"/>
      <c r="Y1089" s="37"/>
      <c r="Z1089" s="37"/>
      <c r="AA1089" s="37"/>
      <c r="AB1089" s="37"/>
      <c r="AC1089" s="37"/>
      <c r="AD1089" s="37"/>
      <c r="AE1089" s="37"/>
      <c r="AR1089" s="206" t="s">
        <v>104</v>
      </c>
      <c r="AT1089" s="206" t="s">
        <v>264</v>
      </c>
      <c r="AU1089" s="206" t="s">
        <v>91</v>
      </c>
      <c r="AY1089" s="19" t="s">
        <v>262</v>
      </c>
      <c r="BE1089" s="207">
        <f>IF(N1089="základní",J1089,0)</f>
        <v>0</v>
      </c>
      <c r="BF1089" s="207">
        <f>IF(N1089="snížená",J1089,0)</f>
        <v>0</v>
      </c>
      <c r="BG1089" s="207">
        <f>IF(N1089="zákl. přenesená",J1089,0)</f>
        <v>0</v>
      </c>
      <c r="BH1089" s="207">
        <f>IF(N1089="sníž. přenesená",J1089,0)</f>
        <v>0</v>
      </c>
      <c r="BI1089" s="207">
        <f>IF(N1089="nulová",J1089,0)</f>
        <v>0</v>
      </c>
      <c r="BJ1089" s="19" t="s">
        <v>89</v>
      </c>
      <c r="BK1089" s="207">
        <f>ROUND(I1089*H1089,2)</f>
        <v>0</v>
      </c>
      <c r="BL1089" s="19" t="s">
        <v>104</v>
      </c>
      <c r="BM1089" s="206" t="s">
        <v>3540</v>
      </c>
    </row>
    <row r="1090" spans="1:65" s="2" customFormat="1" ht="90">
      <c r="A1090" s="37"/>
      <c r="B1090" s="38"/>
      <c r="C1090" s="39"/>
      <c r="D1090" s="208" t="s">
        <v>421</v>
      </c>
      <c r="E1090" s="39"/>
      <c r="F1090" s="209" t="s">
        <v>6791</v>
      </c>
      <c r="G1090" s="39"/>
      <c r="H1090" s="39"/>
      <c r="I1090" s="118"/>
      <c r="J1090" s="39"/>
      <c r="K1090" s="39"/>
      <c r="L1090" s="42"/>
      <c r="M1090" s="210"/>
      <c r="N1090" s="211"/>
      <c r="O1090" s="67"/>
      <c r="P1090" s="67"/>
      <c r="Q1090" s="67"/>
      <c r="R1090" s="67"/>
      <c r="S1090" s="67"/>
      <c r="T1090" s="68"/>
      <c r="U1090" s="37"/>
      <c r="V1090" s="37"/>
      <c r="W1090" s="37"/>
      <c r="X1090" s="37"/>
      <c r="Y1090" s="37"/>
      <c r="Z1090" s="37"/>
      <c r="AA1090" s="37"/>
      <c r="AB1090" s="37"/>
      <c r="AC1090" s="37"/>
      <c r="AD1090" s="37"/>
      <c r="AE1090" s="37"/>
      <c r="AT1090" s="19" t="s">
        <v>421</v>
      </c>
      <c r="AU1090" s="19" t="s">
        <v>91</v>
      </c>
    </row>
    <row r="1091" spans="1:65" s="2" customFormat="1" ht="21.75" customHeight="1">
      <c r="A1091" s="37"/>
      <c r="B1091" s="38"/>
      <c r="C1091" s="195" t="s">
        <v>2137</v>
      </c>
      <c r="D1091" s="195" t="s">
        <v>264</v>
      </c>
      <c r="E1091" s="196" t="s">
        <v>6792</v>
      </c>
      <c r="F1091" s="197" t="s">
        <v>6793</v>
      </c>
      <c r="G1091" s="198" t="s">
        <v>518</v>
      </c>
      <c r="H1091" s="199">
        <v>1</v>
      </c>
      <c r="I1091" s="200"/>
      <c r="J1091" s="201">
        <f>ROUND(I1091*H1091,2)</f>
        <v>0</v>
      </c>
      <c r="K1091" s="197" t="s">
        <v>44</v>
      </c>
      <c r="L1091" s="42"/>
      <c r="M1091" s="202" t="s">
        <v>44</v>
      </c>
      <c r="N1091" s="203" t="s">
        <v>53</v>
      </c>
      <c r="O1091" s="67"/>
      <c r="P1091" s="204">
        <f>O1091*H1091</f>
        <v>0</v>
      </c>
      <c r="Q1091" s="204">
        <v>0</v>
      </c>
      <c r="R1091" s="204">
        <f>Q1091*H1091</f>
        <v>0</v>
      </c>
      <c r="S1091" s="204">
        <v>0</v>
      </c>
      <c r="T1091" s="205">
        <f>S1091*H1091</f>
        <v>0</v>
      </c>
      <c r="U1091" s="37"/>
      <c r="V1091" s="37"/>
      <c r="W1091" s="37"/>
      <c r="X1091" s="37"/>
      <c r="Y1091" s="37"/>
      <c r="Z1091" s="37"/>
      <c r="AA1091" s="37"/>
      <c r="AB1091" s="37"/>
      <c r="AC1091" s="37"/>
      <c r="AD1091" s="37"/>
      <c r="AE1091" s="37"/>
      <c r="AR1091" s="206" t="s">
        <v>104</v>
      </c>
      <c r="AT1091" s="206" t="s">
        <v>264</v>
      </c>
      <c r="AU1091" s="206" t="s">
        <v>91</v>
      </c>
      <c r="AY1091" s="19" t="s">
        <v>262</v>
      </c>
      <c r="BE1091" s="207">
        <f>IF(N1091="základní",J1091,0)</f>
        <v>0</v>
      </c>
      <c r="BF1091" s="207">
        <f>IF(N1091="snížená",J1091,0)</f>
        <v>0</v>
      </c>
      <c r="BG1091" s="207">
        <f>IF(N1091="zákl. přenesená",J1091,0)</f>
        <v>0</v>
      </c>
      <c r="BH1091" s="207">
        <f>IF(N1091="sníž. přenesená",J1091,0)</f>
        <v>0</v>
      </c>
      <c r="BI1091" s="207">
        <f>IF(N1091="nulová",J1091,0)</f>
        <v>0</v>
      </c>
      <c r="BJ1091" s="19" t="s">
        <v>89</v>
      </c>
      <c r="BK1091" s="207">
        <f>ROUND(I1091*H1091,2)</f>
        <v>0</v>
      </c>
      <c r="BL1091" s="19" t="s">
        <v>104</v>
      </c>
      <c r="BM1091" s="206" t="s">
        <v>3555</v>
      </c>
    </row>
    <row r="1092" spans="1:65" s="2" customFormat="1" ht="90">
      <c r="A1092" s="37"/>
      <c r="B1092" s="38"/>
      <c r="C1092" s="39"/>
      <c r="D1092" s="208" t="s">
        <v>421</v>
      </c>
      <c r="E1092" s="39"/>
      <c r="F1092" s="209" t="s">
        <v>6791</v>
      </c>
      <c r="G1092" s="39"/>
      <c r="H1092" s="39"/>
      <c r="I1092" s="118"/>
      <c r="J1092" s="39"/>
      <c r="K1092" s="39"/>
      <c r="L1092" s="42"/>
      <c r="M1092" s="210"/>
      <c r="N1092" s="211"/>
      <c r="O1092" s="67"/>
      <c r="P1092" s="67"/>
      <c r="Q1092" s="67"/>
      <c r="R1092" s="67"/>
      <c r="S1092" s="67"/>
      <c r="T1092" s="68"/>
      <c r="U1092" s="37"/>
      <c r="V1092" s="37"/>
      <c r="W1092" s="37"/>
      <c r="X1092" s="37"/>
      <c r="Y1092" s="37"/>
      <c r="Z1092" s="37"/>
      <c r="AA1092" s="37"/>
      <c r="AB1092" s="37"/>
      <c r="AC1092" s="37"/>
      <c r="AD1092" s="37"/>
      <c r="AE1092" s="37"/>
      <c r="AT1092" s="19" t="s">
        <v>421</v>
      </c>
      <c r="AU1092" s="19" t="s">
        <v>91</v>
      </c>
    </row>
    <row r="1093" spans="1:65" s="2" customFormat="1" ht="16.5" customHeight="1">
      <c r="A1093" s="37"/>
      <c r="B1093" s="38"/>
      <c r="C1093" s="195" t="s">
        <v>2143</v>
      </c>
      <c r="D1093" s="195" t="s">
        <v>264</v>
      </c>
      <c r="E1093" s="196" t="s">
        <v>6794</v>
      </c>
      <c r="F1093" s="197" t="s">
        <v>6153</v>
      </c>
      <c r="G1093" s="198" t="s">
        <v>518</v>
      </c>
      <c r="H1093" s="199">
        <v>1</v>
      </c>
      <c r="I1093" s="200"/>
      <c r="J1093" s="201">
        <f>ROUND(I1093*H1093,2)</f>
        <v>0</v>
      </c>
      <c r="K1093" s="197" t="s">
        <v>44</v>
      </c>
      <c r="L1093" s="42"/>
      <c r="M1093" s="202" t="s">
        <v>44</v>
      </c>
      <c r="N1093" s="203" t="s">
        <v>53</v>
      </c>
      <c r="O1093" s="67"/>
      <c r="P1093" s="204">
        <f>O1093*H1093</f>
        <v>0</v>
      </c>
      <c r="Q1093" s="204">
        <v>0</v>
      </c>
      <c r="R1093" s="204">
        <f>Q1093*H1093</f>
        <v>0</v>
      </c>
      <c r="S1093" s="204">
        <v>0</v>
      </c>
      <c r="T1093" s="205">
        <f>S1093*H1093</f>
        <v>0</v>
      </c>
      <c r="U1093" s="37"/>
      <c r="V1093" s="37"/>
      <c r="W1093" s="37"/>
      <c r="X1093" s="37"/>
      <c r="Y1093" s="37"/>
      <c r="Z1093" s="37"/>
      <c r="AA1093" s="37"/>
      <c r="AB1093" s="37"/>
      <c r="AC1093" s="37"/>
      <c r="AD1093" s="37"/>
      <c r="AE1093" s="37"/>
      <c r="AR1093" s="206" t="s">
        <v>104</v>
      </c>
      <c r="AT1093" s="206" t="s">
        <v>264</v>
      </c>
      <c r="AU1093" s="206" t="s">
        <v>91</v>
      </c>
      <c r="AY1093" s="19" t="s">
        <v>262</v>
      </c>
      <c r="BE1093" s="207">
        <f>IF(N1093="základní",J1093,0)</f>
        <v>0</v>
      </c>
      <c r="BF1093" s="207">
        <f>IF(N1093="snížená",J1093,0)</f>
        <v>0</v>
      </c>
      <c r="BG1093" s="207">
        <f>IF(N1093="zákl. přenesená",J1093,0)</f>
        <v>0</v>
      </c>
      <c r="BH1093" s="207">
        <f>IF(N1093="sníž. přenesená",J1093,0)</f>
        <v>0</v>
      </c>
      <c r="BI1093" s="207">
        <f>IF(N1093="nulová",J1093,0)</f>
        <v>0</v>
      </c>
      <c r="BJ1093" s="19" t="s">
        <v>89</v>
      </c>
      <c r="BK1093" s="207">
        <f>ROUND(I1093*H1093,2)</f>
        <v>0</v>
      </c>
      <c r="BL1093" s="19" t="s">
        <v>104</v>
      </c>
      <c r="BM1093" s="206" t="s">
        <v>3565</v>
      </c>
    </row>
    <row r="1094" spans="1:65" s="2" customFormat="1" ht="27">
      <c r="A1094" s="37"/>
      <c r="B1094" s="38"/>
      <c r="C1094" s="39"/>
      <c r="D1094" s="208" t="s">
        <v>421</v>
      </c>
      <c r="E1094" s="39"/>
      <c r="F1094" s="209" t="s">
        <v>6154</v>
      </c>
      <c r="G1094" s="39"/>
      <c r="H1094" s="39"/>
      <c r="I1094" s="118"/>
      <c r="J1094" s="39"/>
      <c r="K1094" s="39"/>
      <c r="L1094" s="42"/>
      <c r="M1094" s="210"/>
      <c r="N1094" s="211"/>
      <c r="O1094" s="67"/>
      <c r="P1094" s="67"/>
      <c r="Q1094" s="67"/>
      <c r="R1094" s="67"/>
      <c r="S1094" s="67"/>
      <c r="T1094" s="68"/>
      <c r="U1094" s="37"/>
      <c r="V1094" s="37"/>
      <c r="W1094" s="37"/>
      <c r="X1094" s="37"/>
      <c r="Y1094" s="37"/>
      <c r="Z1094" s="37"/>
      <c r="AA1094" s="37"/>
      <c r="AB1094" s="37"/>
      <c r="AC1094" s="37"/>
      <c r="AD1094" s="37"/>
      <c r="AE1094" s="37"/>
      <c r="AT1094" s="19" t="s">
        <v>421</v>
      </c>
      <c r="AU1094" s="19" t="s">
        <v>91</v>
      </c>
    </row>
    <row r="1095" spans="1:65" s="2" customFormat="1" ht="16.5" customHeight="1">
      <c r="A1095" s="37"/>
      <c r="B1095" s="38"/>
      <c r="C1095" s="195" t="s">
        <v>2157</v>
      </c>
      <c r="D1095" s="195" t="s">
        <v>264</v>
      </c>
      <c r="E1095" s="196" t="s">
        <v>6795</v>
      </c>
      <c r="F1095" s="197" t="s">
        <v>6796</v>
      </c>
      <c r="G1095" s="198" t="s">
        <v>518</v>
      </c>
      <c r="H1095" s="199">
        <v>1</v>
      </c>
      <c r="I1095" s="200"/>
      <c r="J1095" s="201">
        <f>ROUND(I1095*H1095,2)</f>
        <v>0</v>
      </c>
      <c r="K1095" s="197" t="s">
        <v>44</v>
      </c>
      <c r="L1095" s="42"/>
      <c r="M1095" s="202" t="s">
        <v>44</v>
      </c>
      <c r="N1095" s="203" t="s">
        <v>53</v>
      </c>
      <c r="O1095" s="67"/>
      <c r="P1095" s="204">
        <f>O1095*H1095</f>
        <v>0</v>
      </c>
      <c r="Q1095" s="204">
        <v>0</v>
      </c>
      <c r="R1095" s="204">
        <f>Q1095*H1095</f>
        <v>0</v>
      </c>
      <c r="S1095" s="204">
        <v>0</v>
      </c>
      <c r="T1095" s="205">
        <f>S1095*H1095</f>
        <v>0</v>
      </c>
      <c r="U1095" s="37"/>
      <c r="V1095" s="37"/>
      <c r="W1095" s="37"/>
      <c r="X1095" s="37"/>
      <c r="Y1095" s="37"/>
      <c r="Z1095" s="37"/>
      <c r="AA1095" s="37"/>
      <c r="AB1095" s="37"/>
      <c r="AC1095" s="37"/>
      <c r="AD1095" s="37"/>
      <c r="AE1095" s="37"/>
      <c r="AR1095" s="206" t="s">
        <v>104</v>
      </c>
      <c r="AT1095" s="206" t="s">
        <v>264</v>
      </c>
      <c r="AU1095" s="206" t="s">
        <v>91</v>
      </c>
      <c r="AY1095" s="19" t="s">
        <v>262</v>
      </c>
      <c r="BE1095" s="207">
        <f>IF(N1095="základní",J1095,0)</f>
        <v>0</v>
      </c>
      <c r="BF1095" s="207">
        <f>IF(N1095="snížená",J1095,0)</f>
        <v>0</v>
      </c>
      <c r="BG1095" s="207">
        <f>IF(N1095="zákl. přenesená",J1095,0)</f>
        <v>0</v>
      </c>
      <c r="BH1095" s="207">
        <f>IF(N1095="sníž. přenesená",J1095,0)</f>
        <v>0</v>
      </c>
      <c r="BI1095" s="207">
        <f>IF(N1095="nulová",J1095,0)</f>
        <v>0</v>
      </c>
      <c r="BJ1095" s="19" t="s">
        <v>89</v>
      </c>
      <c r="BK1095" s="207">
        <f>ROUND(I1095*H1095,2)</f>
        <v>0</v>
      </c>
      <c r="BL1095" s="19" t="s">
        <v>104</v>
      </c>
      <c r="BM1095" s="206" t="s">
        <v>3577</v>
      </c>
    </row>
    <row r="1096" spans="1:65" s="2" customFormat="1" ht="72">
      <c r="A1096" s="37"/>
      <c r="B1096" s="38"/>
      <c r="C1096" s="39"/>
      <c r="D1096" s="208" t="s">
        <v>421</v>
      </c>
      <c r="E1096" s="39"/>
      <c r="F1096" s="209" t="s">
        <v>6797</v>
      </c>
      <c r="G1096" s="39"/>
      <c r="H1096" s="39"/>
      <c r="I1096" s="118"/>
      <c r="J1096" s="39"/>
      <c r="K1096" s="39"/>
      <c r="L1096" s="42"/>
      <c r="M1096" s="210"/>
      <c r="N1096" s="211"/>
      <c r="O1096" s="67"/>
      <c r="P1096" s="67"/>
      <c r="Q1096" s="67"/>
      <c r="R1096" s="67"/>
      <c r="S1096" s="67"/>
      <c r="T1096" s="68"/>
      <c r="U1096" s="37"/>
      <c r="V1096" s="37"/>
      <c r="W1096" s="37"/>
      <c r="X1096" s="37"/>
      <c r="Y1096" s="37"/>
      <c r="Z1096" s="37"/>
      <c r="AA1096" s="37"/>
      <c r="AB1096" s="37"/>
      <c r="AC1096" s="37"/>
      <c r="AD1096" s="37"/>
      <c r="AE1096" s="37"/>
      <c r="AT1096" s="19" t="s">
        <v>421</v>
      </c>
      <c r="AU1096" s="19" t="s">
        <v>91</v>
      </c>
    </row>
    <row r="1097" spans="1:65" s="2" customFormat="1" ht="16.5" customHeight="1">
      <c r="A1097" s="37"/>
      <c r="B1097" s="38"/>
      <c r="C1097" s="195" t="s">
        <v>2166</v>
      </c>
      <c r="D1097" s="195" t="s">
        <v>264</v>
      </c>
      <c r="E1097" s="196" t="s">
        <v>6798</v>
      </c>
      <c r="F1097" s="197" t="s">
        <v>5766</v>
      </c>
      <c r="G1097" s="198" t="s">
        <v>518</v>
      </c>
      <c r="H1097" s="199">
        <v>1</v>
      </c>
      <c r="I1097" s="200"/>
      <c r="J1097" s="201">
        <f>ROUND(I1097*H1097,2)</f>
        <v>0</v>
      </c>
      <c r="K1097" s="197" t="s">
        <v>268</v>
      </c>
      <c r="L1097" s="42"/>
      <c r="M1097" s="275" t="s">
        <v>44</v>
      </c>
      <c r="N1097" s="276" t="s">
        <v>53</v>
      </c>
      <c r="O1097" s="273"/>
      <c r="P1097" s="277">
        <f>O1097*H1097</f>
        <v>0</v>
      </c>
      <c r="Q1097" s="277">
        <v>0</v>
      </c>
      <c r="R1097" s="277">
        <f>Q1097*H1097</f>
        <v>0</v>
      </c>
      <c r="S1097" s="277">
        <v>0</v>
      </c>
      <c r="T1097" s="278">
        <f>S1097*H1097</f>
        <v>0</v>
      </c>
      <c r="U1097" s="37"/>
      <c r="V1097" s="37"/>
      <c r="W1097" s="37"/>
      <c r="X1097" s="37"/>
      <c r="Y1097" s="37"/>
      <c r="Z1097" s="37"/>
      <c r="AA1097" s="37"/>
      <c r="AB1097" s="37"/>
      <c r="AC1097" s="37"/>
      <c r="AD1097" s="37"/>
      <c r="AE1097" s="37"/>
      <c r="AR1097" s="206" t="s">
        <v>104</v>
      </c>
      <c r="AT1097" s="206" t="s">
        <v>264</v>
      </c>
      <c r="AU1097" s="206" t="s">
        <v>91</v>
      </c>
      <c r="AY1097" s="19" t="s">
        <v>262</v>
      </c>
      <c r="BE1097" s="207">
        <f>IF(N1097="základní",J1097,0)</f>
        <v>0</v>
      </c>
      <c r="BF1097" s="207">
        <f>IF(N1097="snížená",J1097,0)</f>
        <v>0</v>
      </c>
      <c r="BG1097" s="207">
        <f>IF(N1097="zákl. přenesená",J1097,0)</f>
        <v>0</v>
      </c>
      <c r="BH1097" s="207">
        <f>IF(N1097="sníž. přenesená",J1097,0)</f>
        <v>0</v>
      </c>
      <c r="BI1097" s="207">
        <f>IF(N1097="nulová",J1097,0)</f>
        <v>0</v>
      </c>
      <c r="BJ1097" s="19" t="s">
        <v>89</v>
      </c>
      <c r="BK1097" s="207">
        <f>ROUND(I1097*H1097,2)</f>
        <v>0</v>
      </c>
      <c r="BL1097" s="19" t="s">
        <v>104</v>
      </c>
      <c r="BM1097" s="206" t="s">
        <v>3588</v>
      </c>
    </row>
    <row r="1098" spans="1:65" s="2" customFormat="1" ht="7" customHeight="1">
      <c r="A1098" s="37"/>
      <c r="B1098" s="50"/>
      <c r="C1098" s="51"/>
      <c r="D1098" s="51"/>
      <c r="E1098" s="51"/>
      <c r="F1098" s="51"/>
      <c r="G1098" s="51"/>
      <c r="H1098" s="51"/>
      <c r="I1098" s="145"/>
      <c r="J1098" s="51"/>
      <c r="K1098" s="51"/>
      <c r="L1098" s="42"/>
      <c r="M1098" s="37"/>
      <c r="O1098" s="37"/>
      <c r="P1098" s="37"/>
      <c r="Q1098" s="37"/>
      <c r="R1098" s="37"/>
      <c r="S1098" s="37"/>
      <c r="T1098" s="37"/>
      <c r="U1098" s="37"/>
      <c r="V1098" s="37"/>
      <c r="W1098" s="37"/>
      <c r="X1098" s="37"/>
      <c r="Y1098" s="37"/>
      <c r="Z1098" s="37"/>
      <c r="AA1098" s="37"/>
      <c r="AB1098" s="37"/>
      <c r="AC1098" s="37"/>
      <c r="AD1098" s="37"/>
      <c r="AE1098" s="37"/>
    </row>
  </sheetData>
  <sheetProtection algorithmName="SHA-512" hashValue="2Y2vtNqmbyujjXSUVw9xfoxTzM3nNp2rDiPj+3l0z0ON5N8LdGRcqnOaepbYsxKn4T1RSFWJTDM1wKxroJ7xrw==" saltValue="h8oeHRljW6wwPUKk8pRMt3+KinEKRoZk/bBxahAd0as/sRrRV4aXago+iB2oRM0K85n0KUkCHLKaejt9ythRDA==" spinCount="100000" sheet="1" objects="1" scenarios="1" formatColumns="0" formatRows="0" autoFilter="0"/>
  <autoFilter ref="C105:K1097"/>
  <mergeCells count="15">
    <mergeCell ref="E92:H92"/>
    <mergeCell ref="E96:H96"/>
    <mergeCell ref="E94:H94"/>
    <mergeCell ref="E98:H98"/>
    <mergeCell ref="L2:V2"/>
    <mergeCell ref="E31:H31"/>
    <mergeCell ref="E52:H52"/>
    <mergeCell ref="E56:H56"/>
    <mergeCell ref="E54:H54"/>
    <mergeCell ref="E58:H58"/>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6.xml><?xml version="1.0" encoding="utf-8"?>
<worksheet xmlns="http://schemas.openxmlformats.org/spreadsheetml/2006/main" xmlns:r="http://schemas.openxmlformats.org/officeDocument/2006/relationships">
  <sheetPr>
    <pageSetUpPr fitToPage="1"/>
  </sheetPr>
  <dimension ref="A2:BM152"/>
  <sheetViews>
    <sheetView showGridLines="0" workbookViewId="0"/>
  </sheetViews>
  <sheetFormatPr defaultRowHeight="14.5"/>
  <cols>
    <col min="1" max="1" width="8.33203125" style="1" customWidth="1"/>
    <col min="2" max="2" width="1.6640625" style="1" customWidth="1"/>
    <col min="3" max="3" width="4.109375" style="1" customWidth="1"/>
    <col min="4" max="4" width="4.33203125" style="1" customWidth="1"/>
    <col min="5" max="5" width="17.109375" style="1" customWidth="1"/>
    <col min="6" max="6" width="100.77734375" style="1" customWidth="1"/>
    <col min="7" max="7" width="7" style="1" customWidth="1"/>
    <col min="8" max="8" width="11.44140625" style="1" customWidth="1"/>
    <col min="9" max="9" width="20.109375" style="111" customWidth="1"/>
    <col min="10" max="11" width="20.109375" style="1" customWidth="1"/>
    <col min="12" max="12" width="9.33203125" style="1" customWidth="1"/>
    <col min="13" max="13" width="10.77734375" style="1" hidden="1" customWidth="1"/>
    <col min="14" max="14" width="9.33203125" style="1" hidden="1"/>
    <col min="15" max="20" width="14.10937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7" customHeight="1">
      <c r="I2" s="111"/>
      <c r="L2" s="376"/>
      <c r="M2" s="376"/>
      <c r="N2" s="376"/>
      <c r="O2" s="376"/>
      <c r="P2" s="376"/>
      <c r="Q2" s="376"/>
      <c r="R2" s="376"/>
      <c r="S2" s="376"/>
      <c r="T2" s="376"/>
      <c r="U2" s="376"/>
      <c r="V2" s="376"/>
      <c r="AT2" s="19" t="s">
        <v>153</v>
      </c>
    </row>
    <row r="3" spans="1:46" s="1" customFormat="1" ht="7" customHeight="1">
      <c r="B3" s="112"/>
      <c r="C3" s="113"/>
      <c r="D3" s="113"/>
      <c r="E3" s="113"/>
      <c r="F3" s="113"/>
      <c r="G3" s="113"/>
      <c r="H3" s="113"/>
      <c r="I3" s="114"/>
      <c r="J3" s="113"/>
      <c r="K3" s="113"/>
      <c r="L3" s="22"/>
      <c r="AT3" s="19" t="s">
        <v>91</v>
      </c>
    </row>
    <row r="4" spans="1:46" s="1" customFormat="1" ht="25" customHeight="1">
      <c r="B4" s="22"/>
      <c r="D4" s="115" t="s">
        <v>207</v>
      </c>
      <c r="I4" s="111"/>
      <c r="L4" s="22"/>
      <c r="M4" s="116" t="s">
        <v>10</v>
      </c>
      <c r="AT4" s="19" t="s">
        <v>4</v>
      </c>
    </row>
    <row r="5" spans="1:46" s="1" customFormat="1" ht="7" customHeight="1">
      <c r="B5" s="22"/>
      <c r="I5" s="111"/>
      <c r="L5" s="22"/>
    </row>
    <row r="6" spans="1:46" s="1" customFormat="1" ht="12" customHeight="1">
      <c r="B6" s="22"/>
      <c r="D6" s="117" t="s">
        <v>16</v>
      </c>
      <c r="I6" s="111"/>
      <c r="L6" s="22"/>
    </row>
    <row r="7" spans="1:46" s="1" customFormat="1" ht="16.5" customHeight="1">
      <c r="B7" s="22"/>
      <c r="E7" s="402" t="str">
        <f>'Rekapitulace stavby'!K6</f>
        <v>EHC CZECH s.r.o. – Podnikatelský inkubátor – Evropská ul., Cheb</v>
      </c>
      <c r="F7" s="403"/>
      <c r="G7" s="403"/>
      <c r="H7" s="403"/>
      <c r="I7" s="111"/>
      <c r="L7" s="22"/>
    </row>
    <row r="8" spans="1:46" ht="12.5">
      <c r="B8" s="22"/>
      <c r="D8" s="117" t="s">
        <v>208</v>
      </c>
      <c r="L8" s="22"/>
    </row>
    <row r="9" spans="1:46" s="1" customFormat="1" ht="16.5" customHeight="1">
      <c r="B9" s="22"/>
      <c r="E9" s="402" t="s">
        <v>209</v>
      </c>
      <c r="F9" s="376"/>
      <c r="G9" s="376"/>
      <c r="H9" s="376"/>
      <c r="I9" s="111"/>
      <c r="L9" s="22"/>
    </row>
    <row r="10" spans="1:46" s="1" customFormat="1" ht="12" customHeight="1">
      <c r="B10" s="22"/>
      <c r="D10" s="117" t="s">
        <v>210</v>
      </c>
      <c r="I10" s="111"/>
      <c r="L10" s="22"/>
    </row>
    <row r="11" spans="1:46" s="2" customFormat="1" ht="16.5" customHeight="1">
      <c r="A11" s="37"/>
      <c r="B11" s="42"/>
      <c r="C11" s="37"/>
      <c r="D11" s="37"/>
      <c r="E11" s="412" t="s">
        <v>5069</v>
      </c>
      <c r="F11" s="404"/>
      <c r="G11" s="404"/>
      <c r="H11" s="404"/>
      <c r="I11" s="118"/>
      <c r="J11" s="37"/>
      <c r="K11" s="37"/>
      <c r="L11" s="119"/>
      <c r="S11" s="37"/>
      <c r="T11" s="37"/>
      <c r="U11" s="37"/>
      <c r="V11" s="37"/>
      <c r="W11" s="37"/>
      <c r="X11" s="37"/>
      <c r="Y11" s="37"/>
      <c r="Z11" s="37"/>
      <c r="AA11" s="37"/>
      <c r="AB11" s="37"/>
      <c r="AC11" s="37"/>
      <c r="AD11" s="37"/>
      <c r="AE11" s="37"/>
    </row>
    <row r="12" spans="1:46" s="2" customFormat="1" ht="12" customHeight="1">
      <c r="A12" s="37"/>
      <c r="B12" s="42"/>
      <c r="C12" s="37"/>
      <c r="D12" s="117" t="s">
        <v>4229</v>
      </c>
      <c r="E12" s="37"/>
      <c r="F12" s="37"/>
      <c r="G12" s="37"/>
      <c r="H12" s="37"/>
      <c r="I12" s="118"/>
      <c r="J12" s="37"/>
      <c r="K12" s="37"/>
      <c r="L12" s="119"/>
      <c r="S12" s="37"/>
      <c r="T12" s="37"/>
      <c r="U12" s="37"/>
      <c r="V12" s="37"/>
      <c r="W12" s="37"/>
      <c r="X12" s="37"/>
      <c r="Y12" s="37"/>
      <c r="Z12" s="37"/>
      <c r="AA12" s="37"/>
      <c r="AB12" s="37"/>
      <c r="AC12" s="37"/>
      <c r="AD12" s="37"/>
      <c r="AE12" s="37"/>
    </row>
    <row r="13" spans="1:46" s="2" customFormat="1" ht="16.5" customHeight="1">
      <c r="A13" s="37"/>
      <c r="B13" s="42"/>
      <c r="C13" s="37"/>
      <c r="D13" s="37"/>
      <c r="E13" s="405" t="s">
        <v>6799</v>
      </c>
      <c r="F13" s="404"/>
      <c r="G13" s="404"/>
      <c r="H13" s="404"/>
      <c r="I13" s="118"/>
      <c r="J13" s="37"/>
      <c r="K13" s="37"/>
      <c r="L13" s="119"/>
      <c r="S13" s="37"/>
      <c r="T13" s="37"/>
      <c r="U13" s="37"/>
      <c r="V13" s="37"/>
      <c r="W13" s="37"/>
      <c r="X13" s="37"/>
      <c r="Y13" s="37"/>
      <c r="Z13" s="37"/>
      <c r="AA13" s="37"/>
      <c r="AB13" s="37"/>
      <c r="AC13" s="37"/>
      <c r="AD13" s="37"/>
      <c r="AE13" s="37"/>
    </row>
    <row r="14" spans="1:46" s="2" customFormat="1" ht="10">
      <c r="A14" s="37"/>
      <c r="B14" s="42"/>
      <c r="C14" s="37"/>
      <c r="D14" s="37"/>
      <c r="E14" s="37"/>
      <c r="F14" s="37"/>
      <c r="G14" s="37"/>
      <c r="H14" s="37"/>
      <c r="I14" s="118"/>
      <c r="J14" s="37"/>
      <c r="K14" s="37"/>
      <c r="L14" s="119"/>
      <c r="S14" s="37"/>
      <c r="T14" s="37"/>
      <c r="U14" s="37"/>
      <c r="V14" s="37"/>
      <c r="W14" s="37"/>
      <c r="X14" s="37"/>
      <c r="Y14" s="37"/>
      <c r="Z14" s="37"/>
      <c r="AA14" s="37"/>
      <c r="AB14" s="37"/>
      <c r="AC14" s="37"/>
      <c r="AD14" s="37"/>
      <c r="AE14" s="37"/>
    </row>
    <row r="15" spans="1:46" s="2" customFormat="1" ht="12" customHeight="1">
      <c r="A15" s="37"/>
      <c r="B15" s="42"/>
      <c r="C15" s="37"/>
      <c r="D15" s="117" t="s">
        <v>18</v>
      </c>
      <c r="E15" s="37"/>
      <c r="F15" s="105" t="s">
        <v>44</v>
      </c>
      <c r="G15" s="37"/>
      <c r="H15" s="37"/>
      <c r="I15" s="120" t="s">
        <v>20</v>
      </c>
      <c r="J15" s="105" t="s">
        <v>44</v>
      </c>
      <c r="K15" s="37"/>
      <c r="L15" s="119"/>
      <c r="S15" s="37"/>
      <c r="T15" s="37"/>
      <c r="U15" s="37"/>
      <c r="V15" s="37"/>
      <c r="W15" s="37"/>
      <c r="X15" s="37"/>
      <c r="Y15" s="37"/>
      <c r="Z15" s="37"/>
      <c r="AA15" s="37"/>
      <c r="AB15" s="37"/>
      <c r="AC15" s="37"/>
      <c r="AD15" s="37"/>
      <c r="AE15" s="37"/>
    </row>
    <row r="16" spans="1:46" s="2" customFormat="1" ht="12" customHeight="1">
      <c r="A16" s="37"/>
      <c r="B16" s="42"/>
      <c r="C16" s="37"/>
      <c r="D16" s="117" t="s">
        <v>22</v>
      </c>
      <c r="E16" s="37"/>
      <c r="F16" s="105" t="s">
        <v>23</v>
      </c>
      <c r="G16" s="37"/>
      <c r="H16" s="37"/>
      <c r="I16" s="120" t="s">
        <v>24</v>
      </c>
      <c r="J16" s="121" t="str">
        <f>'Rekapitulace stavby'!AN8</f>
        <v>2. 9. 2020</v>
      </c>
      <c r="K16" s="37"/>
      <c r="L16" s="119"/>
      <c r="S16" s="37"/>
      <c r="T16" s="37"/>
      <c r="U16" s="37"/>
      <c r="V16" s="37"/>
      <c r="W16" s="37"/>
      <c r="X16" s="37"/>
      <c r="Y16" s="37"/>
      <c r="Z16" s="37"/>
      <c r="AA16" s="37"/>
      <c r="AB16" s="37"/>
      <c r="AC16" s="37"/>
      <c r="AD16" s="37"/>
      <c r="AE16" s="37"/>
    </row>
    <row r="17" spans="1:31" s="2" customFormat="1" ht="10.75" customHeight="1">
      <c r="A17" s="37"/>
      <c r="B17" s="42"/>
      <c r="C17" s="37"/>
      <c r="D17" s="37"/>
      <c r="E17" s="37"/>
      <c r="F17" s="37"/>
      <c r="G17" s="37"/>
      <c r="H17" s="37"/>
      <c r="I17" s="118"/>
      <c r="J17" s="37"/>
      <c r="K17" s="37"/>
      <c r="L17" s="119"/>
      <c r="S17" s="37"/>
      <c r="T17" s="37"/>
      <c r="U17" s="37"/>
      <c r="V17" s="37"/>
      <c r="W17" s="37"/>
      <c r="X17" s="37"/>
      <c r="Y17" s="37"/>
      <c r="Z17" s="37"/>
      <c r="AA17" s="37"/>
      <c r="AB17" s="37"/>
      <c r="AC17" s="37"/>
      <c r="AD17" s="37"/>
      <c r="AE17" s="37"/>
    </row>
    <row r="18" spans="1:31" s="2" customFormat="1" ht="12" customHeight="1">
      <c r="A18" s="37"/>
      <c r="B18" s="42"/>
      <c r="C18" s="37"/>
      <c r="D18" s="117" t="s">
        <v>30</v>
      </c>
      <c r="E18" s="37"/>
      <c r="F18" s="37"/>
      <c r="G18" s="37"/>
      <c r="H18" s="37"/>
      <c r="I18" s="120" t="s">
        <v>31</v>
      </c>
      <c r="J18" s="105" t="s">
        <v>32</v>
      </c>
      <c r="K18" s="37"/>
      <c r="L18" s="119"/>
      <c r="S18" s="37"/>
      <c r="T18" s="37"/>
      <c r="U18" s="37"/>
      <c r="V18" s="37"/>
      <c r="W18" s="37"/>
      <c r="X18" s="37"/>
      <c r="Y18" s="37"/>
      <c r="Z18" s="37"/>
      <c r="AA18" s="37"/>
      <c r="AB18" s="37"/>
      <c r="AC18" s="37"/>
      <c r="AD18" s="37"/>
      <c r="AE18" s="37"/>
    </row>
    <row r="19" spans="1:31" s="2" customFormat="1" ht="18" customHeight="1">
      <c r="A19" s="37"/>
      <c r="B19" s="42"/>
      <c r="C19" s="37"/>
      <c r="D19" s="37"/>
      <c r="E19" s="105" t="s">
        <v>33</v>
      </c>
      <c r="F19" s="37"/>
      <c r="G19" s="37"/>
      <c r="H19" s="37"/>
      <c r="I19" s="120" t="s">
        <v>34</v>
      </c>
      <c r="J19" s="105" t="s">
        <v>35</v>
      </c>
      <c r="K19" s="37"/>
      <c r="L19" s="119"/>
      <c r="S19" s="37"/>
      <c r="T19" s="37"/>
      <c r="U19" s="37"/>
      <c r="V19" s="37"/>
      <c r="W19" s="37"/>
      <c r="X19" s="37"/>
      <c r="Y19" s="37"/>
      <c r="Z19" s="37"/>
      <c r="AA19" s="37"/>
      <c r="AB19" s="37"/>
      <c r="AC19" s="37"/>
      <c r="AD19" s="37"/>
      <c r="AE19" s="37"/>
    </row>
    <row r="20" spans="1:31" s="2" customFormat="1" ht="7" customHeight="1">
      <c r="A20" s="37"/>
      <c r="B20" s="42"/>
      <c r="C20" s="37"/>
      <c r="D20" s="37"/>
      <c r="E20" s="37"/>
      <c r="F20" s="37"/>
      <c r="G20" s="37"/>
      <c r="H20" s="37"/>
      <c r="I20" s="118"/>
      <c r="J20" s="37"/>
      <c r="K20" s="37"/>
      <c r="L20" s="119"/>
      <c r="S20" s="37"/>
      <c r="T20" s="37"/>
      <c r="U20" s="37"/>
      <c r="V20" s="37"/>
      <c r="W20" s="37"/>
      <c r="X20" s="37"/>
      <c r="Y20" s="37"/>
      <c r="Z20" s="37"/>
      <c r="AA20" s="37"/>
      <c r="AB20" s="37"/>
      <c r="AC20" s="37"/>
      <c r="AD20" s="37"/>
      <c r="AE20" s="37"/>
    </row>
    <row r="21" spans="1:31" s="2" customFormat="1" ht="12" customHeight="1">
      <c r="A21" s="37"/>
      <c r="B21" s="42"/>
      <c r="C21" s="37"/>
      <c r="D21" s="117" t="s">
        <v>36</v>
      </c>
      <c r="E21" s="37"/>
      <c r="F21" s="37"/>
      <c r="G21" s="37"/>
      <c r="H21" s="37"/>
      <c r="I21" s="120" t="s">
        <v>31</v>
      </c>
      <c r="J21" s="32" t="str">
        <f>'Rekapitulace stavby'!AN13</f>
        <v>Vyplň údaj</v>
      </c>
      <c r="K21" s="37"/>
      <c r="L21" s="119"/>
      <c r="S21" s="37"/>
      <c r="T21" s="37"/>
      <c r="U21" s="37"/>
      <c r="V21" s="37"/>
      <c r="W21" s="37"/>
      <c r="X21" s="37"/>
      <c r="Y21" s="37"/>
      <c r="Z21" s="37"/>
      <c r="AA21" s="37"/>
      <c r="AB21" s="37"/>
      <c r="AC21" s="37"/>
      <c r="AD21" s="37"/>
      <c r="AE21" s="37"/>
    </row>
    <row r="22" spans="1:31" s="2" customFormat="1" ht="18" customHeight="1">
      <c r="A22" s="37"/>
      <c r="B22" s="42"/>
      <c r="C22" s="37"/>
      <c r="D22" s="37"/>
      <c r="E22" s="406" t="str">
        <f>'Rekapitulace stavby'!E14</f>
        <v>Vyplň údaj</v>
      </c>
      <c r="F22" s="407"/>
      <c r="G22" s="407"/>
      <c r="H22" s="407"/>
      <c r="I22" s="120" t="s">
        <v>34</v>
      </c>
      <c r="J22" s="32" t="str">
        <f>'Rekapitulace stavby'!AN14</f>
        <v>Vyplň údaj</v>
      </c>
      <c r="K22" s="37"/>
      <c r="L22" s="119"/>
      <c r="S22" s="37"/>
      <c r="T22" s="37"/>
      <c r="U22" s="37"/>
      <c r="V22" s="37"/>
      <c r="W22" s="37"/>
      <c r="X22" s="37"/>
      <c r="Y22" s="37"/>
      <c r="Z22" s="37"/>
      <c r="AA22" s="37"/>
      <c r="AB22" s="37"/>
      <c r="AC22" s="37"/>
      <c r="AD22" s="37"/>
      <c r="AE22" s="37"/>
    </row>
    <row r="23" spans="1:31" s="2" customFormat="1" ht="7" customHeight="1">
      <c r="A23" s="37"/>
      <c r="B23" s="42"/>
      <c r="C23" s="37"/>
      <c r="D23" s="37"/>
      <c r="E23" s="37"/>
      <c r="F23" s="37"/>
      <c r="G23" s="37"/>
      <c r="H23" s="37"/>
      <c r="I23" s="118"/>
      <c r="J23" s="37"/>
      <c r="K23" s="37"/>
      <c r="L23" s="119"/>
      <c r="S23" s="37"/>
      <c r="T23" s="37"/>
      <c r="U23" s="37"/>
      <c r="V23" s="37"/>
      <c r="W23" s="37"/>
      <c r="X23" s="37"/>
      <c r="Y23" s="37"/>
      <c r="Z23" s="37"/>
      <c r="AA23" s="37"/>
      <c r="AB23" s="37"/>
      <c r="AC23" s="37"/>
      <c r="AD23" s="37"/>
      <c r="AE23" s="37"/>
    </row>
    <row r="24" spans="1:31" s="2" customFormat="1" ht="12" customHeight="1">
      <c r="A24" s="37"/>
      <c r="B24" s="42"/>
      <c r="C24" s="37"/>
      <c r="D24" s="117" t="s">
        <v>39</v>
      </c>
      <c r="E24" s="37"/>
      <c r="F24" s="37"/>
      <c r="G24" s="37"/>
      <c r="H24" s="37"/>
      <c r="I24" s="120" t="s">
        <v>31</v>
      </c>
      <c r="J24" s="105" t="s">
        <v>40</v>
      </c>
      <c r="K24" s="37"/>
      <c r="L24" s="119"/>
      <c r="S24" s="37"/>
      <c r="T24" s="37"/>
      <c r="U24" s="37"/>
      <c r="V24" s="37"/>
      <c r="W24" s="37"/>
      <c r="X24" s="37"/>
      <c r="Y24" s="37"/>
      <c r="Z24" s="37"/>
      <c r="AA24" s="37"/>
      <c r="AB24" s="37"/>
      <c r="AC24" s="37"/>
      <c r="AD24" s="37"/>
      <c r="AE24" s="37"/>
    </row>
    <row r="25" spans="1:31" s="2" customFormat="1" ht="18" customHeight="1">
      <c r="A25" s="37"/>
      <c r="B25" s="42"/>
      <c r="C25" s="37"/>
      <c r="D25" s="37"/>
      <c r="E25" s="105" t="s">
        <v>41</v>
      </c>
      <c r="F25" s="37"/>
      <c r="G25" s="37"/>
      <c r="H25" s="37"/>
      <c r="I25" s="120" t="s">
        <v>34</v>
      </c>
      <c r="J25" s="105" t="s">
        <v>42</v>
      </c>
      <c r="K25" s="37"/>
      <c r="L25" s="119"/>
      <c r="S25" s="37"/>
      <c r="T25" s="37"/>
      <c r="U25" s="37"/>
      <c r="V25" s="37"/>
      <c r="W25" s="37"/>
      <c r="X25" s="37"/>
      <c r="Y25" s="37"/>
      <c r="Z25" s="37"/>
      <c r="AA25" s="37"/>
      <c r="AB25" s="37"/>
      <c r="AC25" s="37"/>
      <c r="AD25" s="37"/>
      <c r="AE25" s="37"/>
    </row>
    <row r="26" spans="1:31" s="2" customFormat="1" ht="7" customHeight="1">
      <c r="A26" s="37"/>
      <c r="B26" s="42"/>
      <c r="C26" s="37"/>
      <c r="D26" s="37"/>
      <c r="E26" s="37"/>
      <c r="F26" s="37"/>
      <c r="G26" s="37"/>
      <c r="H26" s="37"/>
      <c r="I26" s="118"/>
      <c r="J26" s="37"/>
      <c r="K26" s="37"/>
      <c r="L26" s="119"/>
      <c r="S26" s="37"/>
      <c r="T26" s="37"/>
      <c r="U26" s="37"/>
      <c r="V26" s="37"/>
      <c r="W26" s="37"/>
      <c r="X26" s="37"/>
      <c r="Y26" s="37"/>
      <c r="Z26" s="37"/>
      <c r="AA26" s="37"/>
      <c r="AB26" s="37"/>
      <c r="AC26" s="37"/>
      <c r="AD26" s="37"/>
      <c r="AE26" s="37"/>
    </row>
    <row r="27" spans="1:31" s="2" customFormat="1" ht="12" customHeight="1">
      <c r="A27" s="37"/>
      <c r="B27" s="42"/>
      <c r="C27" s="37"/>
      <c r="D27" s="117" t="s">
        <v>43</v>
      </c>
      <c r="E27" s="37"/>
      <c r="F27" s="37"/>
      <c r="G27" s="37"/>
      <c r="H27" s="37"/>
      <c r="I27" s="120" t="s">
        <v>31</v>
      </c>
      <c r="J27" s="105" t="str">
        <f>IF('Rekapitulace stavby'!AN19="","",'Rekapitulace stavby'!AN19)</f>
        <v/>
      </c>
      <c r="K27" s="37"/>
      <c r="L27" s="119"/>
      <c r="S27" s="37"/>
      <c r="T27" s="37"/>
      <c r="U27" s="37"/>
      <c r="V27" s="37"/>
      <c r="W27" s="37"/>
      <c r="X27" s="37"/>
      <c r="Y27" s="37"/>
      <c r="Z27" s="37"/>
      <c r="AA27" s="37"/>
      <c r="AB27" s="37"/>
      <c r="AC27" s="37"/>
      <c r="AD27" s="37"/>
      <c r="AE27" s="37"/>
    </row>
    <row r="28" spans="1:31" s="2" customFormat="1" ht="18" customHeight="1">
      <c r="A28" s="37"/>
      <c r="B28" s="42"/>
      <c r="C28" s="37"/>
      <c r="D28" s="37"/>
      <c r="E28" s="105" t="str">
        <f>IF('Rekapitulace stavby'!E20="","",'Rekapitulace stavby'!E20)</f>
        <v xml:space="preserve"> </v>
      </c>
      <c r="F28" s="37"/>
      <c r="G28" s="37"/>
      <c r="H28" s="37"/>
      <c r="I28" s="120" t="s">
        <v>34</v>
      </c>
      <c r="J28" s="105" t="str">
        <f>IF('Rekapitulace stavby'!AN20="","",'Rekapitulace stavby'!AN20)</f>
        <v/>
      </c>
      <c r="K28" s="37"/>
      <c r="L28" s="119"/>
      <c r="S28" s="37"/>
      <c r="T28" s="37"/>
      <c r="U28" s="37"/>
      <c r="V28" s="37"/>
      <c r="W28" s="37"/>
      <c r="X28" s="37"/>
      <c r="Y28" s="37"/>
      <c r="Z28" s="37"/>
      <c r="AA28" s="37"/>
      <c r="AB28" s="37"/>
      <c r="AC28" s="37"/>
      <c r="AD28" s="37"/>
      <c r="AE28" s="37"/>
    </row>
    <row r="29" spans="1:31" s="2" customFormat="1" ht="7" customHeight="1">
      <c r="A29" s="37"/>
      <c r="B29" s="42"/>
      <c r="C29" s="37"/>
      <c r="D29" s="37"/>
      <c r="E29" s="37"/>
      <c r="F29" s="37"/>
      <c r="G29" s="37"/>
      <c r="H29" s="37"/>
      <c r="I29" s="118"/>
      <c r="J29" s="37"/>
      <c r="K29" s="37"/>
      <c r="L29" s="119"/>
      <c r="S29" s="37"/>
      <c r="T29" s="37"/>
      <c r="U29" s="37"/>
      <c r="V29" s="37"/>
      <c r="W29" s="37"/>
      <c r="X29" s="37"/>
      <c r="Y29" s="37"/>
      <c r="Z29" s="37"/>
      <c r="AA29" s="37"/>
      <c r="AB29" s="37"/>
      <c r="AC29" s="37"/>
      <c r="AD29" s="37"/>
      <c r="AE29" s="37"/>
    </row>
    <row r="30" spans="1:31" s="2" customFormat="1" ht="12" customHeight="1">
      <c r="A30" s="37"/>
      <c r="B30" s="42"/>
      <c r="C30" s="37"/>
      <c r="D30" s="117" t="s">
        <v>46</v>
      </c>
      <c r="E30" s="37"/>
      <c r="F30" s="37"/>
      <c r="G30" s="37"/>
      <c r="H30" s="37"/>
      <c r="I30" s="118"/>
      <c r="J30" s="37"/>
      <c r="K30" s="37"/>
      <c r="L30" s="119"/>
      <c r="S30" s="37"/>
      <c r="T30" s="37"/>
      <c r="U30" s="37"/>
      <c r="V30" s="37"/>
      <c r="W30" s="37"/>
      <c r="X30" s="37"/>
      <c r="Y30" s="37"/>
      <c r="Z30" s="37"/>
      <c r="AA30" s="37"/>
      <c r="AB30" s="37"/>
      <c r="AC30" s="37"/>
      <c r="AD30" s="37"/>
      <c r="AE30" s="37"/>
    </row>
    <row r="31" spans="1:31" s="8" customFormat="1" ht="214.5" customHeight="1">
      <c r="A31" s="122"/>
      <c r="B31" s="123"/>
      <c r="C31" s="122"/>
      <c r="D31" s="122"/>
      <c r="E31" s="408" t="s">
        <v>212</v>
      </c>
      <c r="F31" s="408"/>
      <c r="G31" s="408"/>
      <c r="H31" s="408"/>
      <c r="I31" s="124"/>
      <c r="J31" s="122"/>
      <c r="K31" s="122"/>
      <c r="L31" s="125"/>
      <c r="S31" s="122"/>
      <c r="T31" s="122"/>
      <c r="U31" s="122"/>
      <c r="V31" s="122"/>
      <c r="W31" s="122"/>
      <c r="X31" s="122"/>
      <c r="Y31" s="122"/>
      <c r="Z31" s="122"/>
      <c r="AA31" s="122"/>
      <c r="AB31" s="122"/>
      <c r="AC31" s="122"/>
      <c r="AD31" s="122"/>
      <c r="AE31" s="122"/>
    </row>
    <row r="32" spans="1:31" s="2" customFormat="1" ht="7" customHeight="1">
      <c r="A32" s="37"/>
      <c r="B32" s="42"/>
      <c r="C32" s="37"/>
      <c r="D32" s="37"/>
      <c r="E32" s="37"/>
      <c r="F32" s="37"/>
      <c r="G32" s="37"/>
      <c r="H32" s="37"/>
      <c r="I32" s="118"/>
      <c r="J32" s="37"/>
      <c r="K32" s="37"/>
      <c r="L32" s="119"/>
      <c r="S32" s="37"/>
      <c r="T32" s="37"/>
      <c r="U32" s="37"/>
      <c r="V32" s="37"/>
      <c r="W32" s="37"/>
      <c r="X32" s="37"/>
      <c r="Y32" s="37"/>
      <c r="Z32" s="37"/>
      <c r="AA32" s="37"/>
      <c r="AB32" s="37"/>
      <c r="AC32" s="37"/>
      <c r="AD32" s="37"/>
      <c r="AE32" s="37"/>
    </row>
    <row r="33" spans="1:31" s="2" customFormat="1" ht="7" customHeight="1">
      <c r="A33" s="37"/>
      <c r="B33" s="42"/>
      <c r="C33" s="37"/>
      <c r="D33" s="126"/>
      <c r="E33" s="126"/>
      <c r="F33" s="126"/>
      <c r="G33" s="126"/>
      <c r="H33" s="126"/>
      <c r="I33" s="127"/>
      <c r="J33" s="126"/>
      <c r="K33" s="126"/>
      <c r="L33" s="119"/>
      <c r="S33" s="37"/>
      <c r="T33" s="37"/>
      <c r="U33" s="37"/>
      <c r="V33" s="37"/>
      <c r="W33" s="37"/>
      <c r="X33" s="37"/>
      <c r="Y33" s="37"/>
      <c r="Z33" s="37"/>
      <c r="AA33" s="37"/>
      <c r="AB33" s="37"/>
      <c r="AC33" s="37"/>
      <c r="AD33" s="37"/>
      <c r="AE33" s="37"/>
    </row>
    <row r="34" spans="1:31" s="2" customFormat="1" ht="25.4" customHeight="1">
      <c r="A34" s="37"/>
      <c r="B34" s="42"/>
      <c r="C34" s="37"/>
      <c r="D34" s="128" t="s">
        <v>48</v>
      </c>
      <c r="E34" s="37"/>
      <c r="F34" s="37"/>
      <c r="G34" s="37"/>
      <c r="H34" s="37"/>
      <c r="I34" s="118"/>
      <c r="J34" s="129">
        <f>ROUND(J97, 2)</f>
        <v>0</v>
      </c>
      <c r="K34" s="37"/>
      <c r="L34" s="119"/>
      <c r="S34" s="37"/>
      <c r="T34" s="37"/>
      <c r="U34" s="37"/>
      <c r="V34" s="37"/>
      <c r="W34" s="37"/>
      <c r="X34" s="37"/>
      <c r="Y34" s="37"/>
      <c r="Z34" s="37"/>
      <c r="AA34" s="37"/>
      <c r="AB34" s="37"/>
      <c r="AC34" s="37"/>
      <c r="AD34" s="37"/>
      <c r="AE34" s="37"/>
    </row>
    <row r="35" spans="1:31" s="2" customFormat="1" ht="7" customHeight="1">
      <c r="A35" s="37"/>
      <c r="B35" s="42"/>
      <c r="C35" s="37"/>
      <c r="D35" s="126"/>
      <c r="E35" s="126"/>
      <c r="F35" s="126"/>
      <c r="G35" s="126"/>
      <c r="H35" s="126"/>
      <c r="I35" s="127"/>
      <c r="J35" s="126"/>
      <c r="K35" s="126"/>
      <c r="L35" s="119"/>
      <c r="S35" s="37"/>
      <c r="T35" s="37"/>
      <c r="U35" s="37"/>
      <c r="V35" s="37"/>
      <c r="W35" s="37"/>
      <c r="X35" s="37"/>
      <c r="Y35" s="37"/>
      <c r="Z35" s="37"/>
      <c r="AA35" s="37"/>
      <c r="AB35" s="37"/>
      <c r="AC35" s="37"/>
      <c r="AD35" s="37"/>
      <c r="AE35" s="37"/>
    </row>
    <row r="36" spans="1:31" s="2" customFormat="1" ht="14.4" customHeight="1">
      <c r="A36" s="37"/>
      <c r="B36" s="42"/>
      <c r="C36" s="37"/>
      <c r="D36" s="37"/>
      <c r="E36" s="37"/>
      <c r="F36" s="130" t="s">
        <v>50</v>
      </c>
      <c r="G36" s="37"/>
      <c r="H36" s="37"/>
      <c r="I36" s="131" t="s">
        <v>49</v>
      </c>
      <c r="J36" s="130" t="s">
        <v>51</v>
      </c>
      <c r="K36" s="37"/>
      <c r="L36" s="119"/>
      <c r="S36" s="37"/>
      <c r="T36" s="37"/>
      <c r="U36" s="37"/>
      <c r="V36" s="37"/>
      <c r="W36" s="37"/>
      <c r="X36" s="37"/>
      <c r="Y36" s="37"/>
      <c r="Z36" s="37"/>
      <c r="AA36" s="37"/>
      <c r="AB36" s="37"/>
      <c r="AC36" s="37"/>
      <c r="AD36" s="37"/>
      <c r="AE36" s="37"/>
    </row>
    <row r="37" spans="1:31" s="2" customFormat="1" ht="14.4" customHeight="1">
      <c r="A37" s="37"/>
      <c r="B37" s="42"/>
      <c r="C37" s="37"/>
      <c r="D37" s="132" t="s">
        <v>52</v>
      </c>
      <c r="E37" s="117" t="s">
        <v>53</v>
      </c>
      <c r="F37" s="133">
        <f>ROUND((SUM(BE97:BE151)),  2)</f>
        <v>0</v>
      </c>
      <c r="G37" s="37"/>
      <c r="H37" s="37"/>
      <c r="I37" s="134">
        <v>0.21</v>
      </c>
      <c r="J37" s="133">
        <f>ROUND(((SUM(BE97:BE151))*I37),  2)</f>
        <v>0</v>
      </c>
      <c r="K37" s="37"/>
      <c r="L37" s="119"/>
      <c r="S37" s="37"/>
      <c r="T37" s="37"/>
      <c r="U37" s="37"/>
      <c r="V37" s="37"/>
      <c r="W37" s="37"/>
      <c r="X37" s="37"/>
      <c r="Y37" s="37"/>
      <c r="Z37" s="37"/>
      <c r="AA37" s="37"/>
      <c r="AB37" s="37"/>
      <c r="AC37" s="37"/>
      <c r="AD37" s="37"/>
      <c r="AE37" s="37"/>
    </row>
    <row r="38" spans="1:31" s="2" customFormat="1" ht="14.4" customHeight="1">
      <c r="A38" s="37"/>
      <c r="B38" s="42"/>
      <c r="C38" s="37"/>
      <c r="D38" s="37"/>
      <c r="E38" s="117" t="s">
        <v>54</v>
      </c>
      <c r="F38" s="133">
        <f>ROUND((SUM(BF97:BF151)),  2)</f>
        <v>0</v>
      </c>
      <c r="G38" s="37"/>
      <c r="H38" s="37"/>
      <c r="I38" s="134">
        <v>0.15</v>
      </c>
      <c r="J38" s="133">
        <f>ROUND(((SUM(BF97:BF151))*I38),  2)</f>
        <v>0</v>
      </c>
      <c r="K38" s="37"/>
      <c r="L38" s="119"/>
      <c r="S38" s="37"/>
      <c r="T38" s="37"/>
      <c r="U38" s="37"/>
      <c r="V38" s="37"/>
      <c r="W38" s="37"/>
      <c r="X38" s="37"/>
      <c r="Y38" s="37"/>
      <c r="Z38" s="37"/>
      <c r="AA38" s="37"/>
      <c r="AB38" s="37"/>
      <c r="AC38" s="37"/>
      <c r="AD38" s="37"/>
      <c r="AE38" s="37"/>
    </row>
    <row r="39" spans="1:31" s="2" customFormat="1" ht="14.4" hidden="1" customHeight="1">
      <c r="A39" s="37"/>
      <c r="B39" s="42"/>
      <c r="C39" s="37"/>
      <c r="D39" s="37"/>
      <c r="E39" s="117" t="s">
        <v>55</v>
      </c>
      <c r="F39" s="133">
        <f>ROUND((SUM(BG97:BG151)),  2)</f>
        <v>0</v>
      </c>
      <c r="G39" s="37"/>
      <c r="H39" s="37"/>
      <c r="I39" s="134">
        <v>0.21</v>
      </c>
      <c r="J39" s="133">
        <f>0</f>
        <v>0</v>
      </c>
      <c r="K39" s="37"/>
      <c r="L39" s="119"/>
      <c r="S39" s="37"/>
      <c r="T39" s="37"/>
      <c r="U39" s="37"/>
      <c r="V39" s="37"/>
      <c r="W39" s="37"/>
      <c r="X39" s="37"/>
      <c r="Y39" s="37"/>
      <c r="Z39" s="37"/>
      <c r="AA39" s="37"/>
      <c r="AB39" s="37"/>
      <c r="AC39" s="37"/>
      <c r="AD39" s="37"/>
      <c r="AE39" s="37"/>
    </row>
    <row r="40" spans="1:31" s="2" customFormat="1" ht="14.4" hidden="1" customHeight="1">
      <c r="A40" s="37"/>
      <c r="B40" s="42"/>
      <c r="C40" s="37"/>
      <c r="D40" s="37"/>
      <c r="E40" s="117" t="s">
        <v>56</v>
      </c>
      <c r="F40" s="133">
        <f>ROUND((SUM(BH97:BH151)),  2)</f>
        <v>0</v>
      </c>
      <c r="G40" s="37"/>
      <c r="H40" s="37"/>
      <c r="I40" s="134">
        <v>0.15</v>
      </c>
      <c r="J40" s="133">
        <f>0</f>
        <v>0</v>
      </c>
      <c r="K40" s="37"/>
      <c r="L40" s="119"/>
      <c r="S40" s="37"/>
      <c r="T40" s="37"/>
      <c r="U40" s="37"/>
      <c r="V40" s="37"/>
      <c r="W40" s="37"/>
      <c r="X40" s="37"/>
      <c r="Y40" s="37"/>
      <c r="Z40" s="37"/>
      <c r="AA40" s="37"/>
      <c r="AB40" s="37"/>
      <c r="AC40" s="37"/>
      <c r="AD40" s="37"/>
      <c r="AE40" s="37"/>
    </row>
    <row r="41" spans="1:31" s="2" customFormat="1" ht="14.4" hidden="1" customHeight="1">
      <c r="A41" s="37"/>
      <c r="B41" s="42"/>
      <c r="C41" s="37"/>
      <c r="D41" s="37"/>
      <c r="E41" s="117" t="s">
        <v>57</v>
      </c>
      <c r="F41" s="133">
        <f>ROUND((SUM(BI97:BI151)),  2)</f>
        <v>0</v>
      </c>
      <c r="G41" s="37"/>
      <c r="H41" s="37"/>
      <c r="I41" s="134">
        <v>0</v>
      </c>
      <c r="J41" s="133">
        <f>0</f>
        <v>0</v>
      </c>
      <c r="K41" s="37"/>
      <c r="L41" s="119"/>
      <c r="S41" s="37"/>
      <c r="T41" s="37"/>
      <c r="U41" s="37"/>
      <c r="V41" s="37"/>
      <c r="W41" s="37"/>
      <c r="X41" s="37"/>
      <c r="Y41" s="37"/>
      <c r="Z41" s="37"/>
      <c r="AA41" s="37"/>
      <c r="AB41" s="37"/>
      <c r="AC41" s="37"/>
      <c r="AD41" s="37"/>
      <c r="AE41" s="37"/>
    </row>
    <row r="42" spans="1:31" s="2" customFormat="1" ht="7" customHeight="1">
      <c r="A42" s="37"/>
      <c r="B42" s="42"/>
      <c r="C42" s="37"/>
      <c r="D42" s="37"/>
      <c r="E42" s="37"/>
      <c r="F42" s="37"/>
      <c r="G42" s="37"/>
      <c r="H42" s="37"/>
      <c r="I42" s="118"/>
      <c r="J42" s="37"/>
      <c r="K42" s="37"/>
      <c r="L42" s="119"/>
      <c r="S42" s="37"/>
      <c r="T42" s="37"/>
      <c r="U42" s="37"/>
      <c r="V42" s="37"/>
      <c r="W42" s="37"/>
      <c r="X42" s="37"/>
      <c r="Y42" s="37"/>
      <c r="Z42" s="37"/>
      <c r="AA42" s="37"/>
      <c r="AB42" s="37"/>
      <c r="AC42" s="37"/>
      <c r="AD42" s="37"/>
      <c r="AE42" s="37"/>
    </row>
    <row r="43" spans="1:31" s="2" customFormat="1" ht="25.4" customHeight="1">
      <c r="A43" s="37"/>
      <c r="B43" s="42"/>
      <c r="C43" s="135"/>
      <c r="D43" s="136" t="s">
        <v>58</v>
      </c>
      <c r="E43" s="137"/>
      <c r="F43" s="137"/>
      <c r="G43" s="138" t="s">
        <v>59</v>
      </c>
      <c r="H43" s="139" t="s">
        <v>60</v>
      </c>
      <c r="I43" s="140"/>
      <c r="J43" s="141">
        <f>SUM(J34:J41)</f>
        <v>0</v>
      </c>
      <c r="K43" s="142"/>
      <c r="L43" s="119"/>
      <c r="S43" s="37"/>
      <c r="T43" s="37"/>
      <c r="U43" s="37"/>
      <c r="V43" s="37"/>
      <c r="W43" s="37"/>
      <c r="X43" s="37"/>
      <c r="Y43" s="37"/>
      <c r="Z43" s="37"/>
      <c r="AA43" s="37"/>
      <c r="AB43" s="37"/>
      <c r="AC43" s="37"/>
      <c r="AD43" s="37"/>
      <c r="AE43" s="37"/>
    </row>
    <row r="44" spans="1:31" s="2" customFormat="1" ht="14.4" customHeight="1">
      <c r="A44" s="37"/>
      <c r="B44" s="143"/>
      <c r="C44" s="144"/>
      <c r="D44" s="144"/>
      <c r="E44" s="144"/>
      <c r="F44" s="144"/>
      <c r="G44" s="144"/>
      <c r="H44" s="144"/>
      <c r="I44" s="145"/>
      <c r="J44" s="144"/>
      <c r="K44" s="144"/>
      <c r="L44" s="119"/>
      <c r="S44" s="37"/>
      <c r="T44" s="37"/>
      <c r="U44" s="37"/>
      <c r="V44" s="37"/>
      <c r="W44" s="37"/>
      <c r="X44" s="37"/>
      <c r="Y44" s="37"/>
      <c r="Z44" s="37"/>
      <c r="AA44" s="37"/>
      <c r="AB44" s="37"/>
      <c r="AC44" s="37"/>
      <c r="AD44" s="37"/>
      <c r="AE44" s="37"/>
    </row>
    <row r="48" spans="1:31" s="2" customFormat="1" ht="7" customHeight="1">
      <c r="A48" s="37"/>
      <c r="B48" s="146"/>
      <c r="C48" s="147"/>
      <c r="D48" s="147"/>
      <c r="E48" s="147"/>
      <c r="F48" s="147"/>
      <c r="G48" s="147"/>
      <c r="H48" s="147"/>
      <c r="I48" s="148"/>
      <c r="J48" s="147"/>
      <c r="K48" s="147"/>
      <c r="L48" s="119"/>
      <c r="S48" s="37"/>
      <c r="T48" s="37"/>
      <c r="U48" s="37"/>
      <c r="V48" s="37"/>
      <c r="W48" s="37"/>
      <c r="X48" s="37"/>
      <c r="Y48" s="37"/>
      <c r="Z48" s="37"/>
      <c r="AA48" s="37"/>
      <c r="AB48" s="37"/>
      <c r="AC48" s="37"/>
      <c r="AD48" s="37"/>
      <c r="AE48" s="37"/>
    </row>
    <row r="49" spans="1:31" s="2" customFormat="1" ht="25" customHeight="1">
      <c r="A49" s="37"/>
      <c r="B49" s="38"/>
      <c r="C49" s="25" t="s">
        <v>213</v>
      </c>
      <c r="D49" s="39"/>
      <c r="E49" s="39"/>
      <c r="F49" s="39"/>
      <c r="G49" s="39"/>
      <c r="H49" s="39"/>
      <c r="I49" s="118"/>
      <c r="J49" s="39"/>
      <c r="K49" s="39"/>
      <c r="L49" s="119"/>
      <c r="S49" s="37"/>
      <c r="T49" s="37"/>
      <c r="U49" s="37"/>
      <c r="V49" s="37"/>
      <c r="W49" s="37"/>
      <c r="X49" s="37"/>
      <c r="Y49" s="37"/>
      <c r="Z49" s="37"/>
      <c r="AA49" s="37"/>
      <c r="AB49" s="37"/>
      <c r="AC49" s="37"/>
      <c r="AD49" s="37"/>
      <c r="AE49" s="37"/>
    </row>
    <row r="50" spans="1:31" s="2" customFormat="1" ht="7" customHeight="1">
      <c r="A50" s="37"/>
      <c r="B50" s="38"/>
      <c r="C50" s="39"/>
      <c r="D50" s="39"/>
      <c r="E50" s="39"/>
      <c r="F50" s="39"/>
      <c r="G50" s="39"/>
      <c r="H50" s="39"/>
      <c r="I50" s="118"/>
      <c r="J50" s="39"/>
      <c r="K50" s="39"/>
      <c r="L50" s="119"/>
      <c r="S50" s="37"/>
      <c r="T50" s="37"/>
      <c r="U50" s="37"/>
      <c r="V50" s="37"/>
      <c r="W50" s="37"/>
      <c r="X50" s="37"/>
      <c r="Y50" s="37"/>
      <c r="Z50" s="37"/>
      <c r="AA50" s="37"/>
      <c r="AB50" s="37"/>
      <c r="AC50" s="37"/>
      <c r="AD50" s="37"/>
      <c r="AE50" s="37"/>
    </row>
    <row r="51" spans="1:31" s="2" customFormat="1" ht="12" customHeight="1">
      <c r="A51" s="37"/>
      <c r="B51" s="38"/>
      <c r="C51" s="31" t="s">
        <v>16</v>
      </c>
      <c r="D51" s="39"/>
      <c r="E51" s="39"/>
      <c r="F51" s="39"/>
      <c r="G51" s="39"/>
      <c r="H51" s="39"/>
      <c r="I51" s="118"/>
      <c r="J51" s="39"/>
      <c r="K51" s="39"/>
      <c r="L51" s="119"/>
      <c r="S51" s="37"/>
      <c r="T51" s="37"/>
      <c r="U51" s="37"/>
      <c r="V51" s="37"/>
      <c r="W51" s="37"/>
      <c r="X51" s="37"/>
      <c r="Y51" s="37"/>
      <c r="Z51" s="37"/>
      <c r="AA51" s="37"/>
      <c r="AB51" s="37"/>
      <c r="AC51" s="37"/>
      <c r="AD51" s="37"/>
      <c r="AE51" s="37"/>
    </row>
    <row r="52" spans="1:31" s="2" customFormat="1" ht="16.5" customHeight="1">
      <c r="A52" s="37"/>
      <c r="B52" s="38"/>
      <c r="C52" s="39"/>
      <c r="D52" s="39"/>
      <c r="E52" s="409" t="str">
        <f>E7</f>
        <v>EHC CZECH s.r.o. – Podnikatelský inkubátor – Evropská ul., Cheb</v>
      </c>
      <c r="F52" s="410"/>
      <c r="G52" s="410"/>
      <c r="H52" s="410"/>
      <c r="I52" s="118"/>
      <c r="J52" s="39"/>
      <c r="K52" s="39"/>
      <c r="L52" s="119"/>
      <c r="S52" s="37"/>
      <c r="T52" s="37"/>
      <c r="U52" s="37"/>
      <c r="V52" s="37"/>
      <c r="W52" s="37"/>
      <c r="X52" s="37"/>
      <c r="Y52" s="37"/>
      <c r="Z52" s="37"/>
      <c r="AA52" s="37"/>
      <c r="AB52" s="37"/>
      <c r="AC52" s="37"/>
      <c r="AD52" s="37"/>
      <c r="AE52" s="37"/>
    </row>
    <row r="53" spans="1:31" s="1" customFormat="1" ht="12" customHeight="1">
      <c r="B53" s="23"/>
      <c r="C53" s="31" t="s">
        <v>208</v>
      </c>
      <c r="D53" s="24"/>
      <c r="E53" s="24"/>
      <c r="F53" s="24"/>
      <c r="G53" s="24"/>
      <c r="H53" s="24"/>
      <c r="I53" s="111"/>
      <c r="J53" s="24"/>
      <c r="K53" s="24"/>
      <c r="L53" s="22"/>
    </row>
    <row r="54" spans="1:31" s="1" customFormat="1" ht="16.5" customHeight="1">
      <c r="B54" s="23"/>
      <c r="C54" s="24"/>
      <c r="D54" s="24"/>
      <c r="E54" s="409" t="s">
        <v>209</v>
      </c>
      <c r="F54" s="361"/>
      <c r="G54" s="361"/>
      <c r="H54" s="361"/>
      <c r="I54" s="111"/>
      <c r="J54" s="24"/>
      <c r="K54" s="24"/>
      <c r="L54" s="22"/>
    </row>
    <row r="55" spans="1:31" s="1" customFormat="1" ht="12" customHeight="1">
      <c r="B55" s="23"/>
      <c r="C55" s="31" t="s">
        <v>210</v>
      </c>
      <c r="D55" s="24"/>
      <c r="E55" s="24"/>
      <c r="F55" s="24"/>
      <c r="G55" s="24"/>
      <c r="H55" s="24"/>
      <c r="I55" s="111"/>
      <c r="J55" s="24"/>
      <c r="K55" s="24"/>
      <c r="L55" s="22"/>
    </row>
    <row r="56" spans="1:31" s="2" customFormat="1" ht="16.5" customHeight="1">
      <c r="A56" s="37"/>
      <c r="B56" s="38"/>
      <c r="C56" s="39"/>
      <c r="D56" s="39"/>
      <c r="E56" s="413" t="s">
        <v>5069</v>
      </c>
      <c r="F56" s="411"/>
      <c r="G56" s="411"/>
      <c r="H56" s="411"/>
      <c r="I56" s="118"/>
      <c r="J56" s="39"/>
      <c r="K56" s="39"/>
      <c r="L56" s="119"/>
      <c r="S56" s="37"/>
      <c r="T56" s="37"/>
      <c r="U56" s="37"/>
      <c r="V56" s="37"/>
      <c r="W56" s="37"/>
      <c r="X56" s="37"/>
      <c r="Y56" s="37"/>
      <c r="Z56" s="37"/>
      <c r="AA56" s="37"/>
      <c r="AB56" s="37"/>
      <c r="AC56" s="37"/>
      <c r="AD56" s="37"/>
      <c r="AE56" s="37"/>
    </row>
    <row r="57" spans="1:31" s="2" customFormat="1" ht="12" customHeight="1">
      <c r="A57" s="37"/>
      <c r="B57" s="38"/>
      <c r="C57" s="31" t="s">
        <v>4229</v>
      </c>
      <c r="D57" s="39"/>
      <c r="E57" s="39"/>
      <c r="F57" s="39"/>
      <c r="G57" s="39"/>
      <c r="H57" s="39"/>
      <c r="I57" s="118"/>
      <c r="J57" s="39"/>
      <c r="K57" s="39"/>
      <c r="L57" s="119"/>
      <c r="S57" s="37"/>
      <c r="T57" s="37"/>
      <c r="U57" s="37"/>
      <c r="V57" s="37"/>
      <c r="W57" s="37"/>
      <c r="X57" s="37"/>
      <c r="Y57" s="37"/>
      <c r="Z57" s="37"/>
      <c r="AA57" s="37"/>
      <c r="AB57" s="37"/>
      <c r="AC57" s="37"/>
      <c r="AD57" s="37"/>
      <c r="AE57" s="37"/>
    </row>
    <row r="58" spans="1:31" s="2" customFormat="1" ht="16.5" customHeight="1">
      <c r="A58" s="37"/>
      <c r="B58" s="38"/>
      <c r="C58" s="39"/>
      <c r="D58" s="39"/>
      <c r="E58" s="383" t="str">
        <f>E13</f>
        <v>D.1.4.4 - Vnitřní rozvod plynu</v>
      </c>
      <c r="F58" s="411"/>
      <c r="G58" s="411"/>
      <c r="H58" s="411"/>
      <c r="I58" s="118"/>
      <c r="J58" s="39"/>
      <c r="K58" s="39"/>
      <c r="L58" s="119"/>
      <c r="S58" s="37"/>
      <c r="T58" s="37"/>
      <c r="U58" s="37"/>
      <c r="V58" s="37"/>
      <c r="W58" s="37"/>
      <c r="X58" s="37"/>
      <c r="Y58" s="37"/>
      <c r="Z58" s="37"/>
      <c r="AA58" s="37"/>
      <c r="AB58" s="37"/>
      <c r="AC58" s="37"/>
      <c r="AD58" s="37"/>
      <c r="AE58" s="37"/>
    </row>
    <row r="59" spans="1:31" s="2" customFormat="1" ht="7" customHeight="1">
      <c r="A59" s="37"/>
      <c r="B59" s="38"/>
      <c r="C59" s="39"/>
      <c r="D59" s="39"/>
      <c r="E59" s="39"/>
      <c r="F59" s="39"/>
      <c r="G59" s="39"/>
      <c r="H59" s="39"/>
      <c r="I59" s="118"/>
      <c r="J59" s="39"/>
      <c r="K59" s="39"/>
      <c r="L59" s="119"/>
      <c r="S59" s="37"/>
      <c r="T59" s="37"/>
      <c r="U59" s="37"/>
      <c r="V59" s="37"/>
      <c r="W59" s="37"/>
      <c r="X59" s="37"/>
      <c r="Y59" s="37"/>
      <c r="Z59" s="37"/>
      <c r="AA59" s="37"/>
      <c r="AB59" s="37"/>
      <c r="AC59" s="37"/>
      <c r="AD59" s="37"/>
      <c r="AE59" s="37"/>
    </row>
    <row r="60" spans="1:31" s="2" customFormat="1" ht="12" customHeight="1">
      <c r="A60" s="37"/>
      <c r="B60" s="38"/>
      <c r="C60" s="31" t="s">
        <v>22</v>
      </c>
      <c r="D60" s="39"/>
      <c r="E60" s="39"/>
      <c r="F60" s="29" t="str">
        <f>F16</f>
        <v>č. parcelní 250/1, 250/6, 250/7 a st7296</v>
      </c>
      <c r="G60" s="39"/>
      <c r="H60" s="39"/>
      <c r="I60" s="120" t="s">
        <v>24</v>
      </c>
      <c r="J60" s="62" t="str">
        <f>IF(J16="","",J16)</f>
        <v>2. 9. 2020</v>
      </c>
      <c r="K60" s="39"/>
      <c r="L60" s="119"/>
      <c r="S60" s="37"/>
      <c r="T60" s="37"/>
      <c r="U60" s="37"/>
      <c r="V60" s="37"/>
      <c r="W60" s="37"/>
      <c r="X60" s="37"/>
      <c r="Y60" s="37"/>
      <c r="Z60" s="37"/>
      <c r="AA60" s="37"/>
      <c r="AB60" s="37"/>
      <c r="AC60" s="37"/>
      <c r="AD60" s="37"/>
      <c r="AE60" s="37"/>
    </row>
    <row r="61" spans="1:31" s="2" customFormat="1" ht="7" customHeight="1">
      <c r="A61" s="37"/>
      <c r="B61" s="38"/>
      <c r="C61" s="39"/>
      <c r="D61" s="39"/>
      <c r="E61" s="39"/>
      <c r="F61" s="39"/>
      <c r="G61" s="39"/>
      <c r="H61" s="39"/>
      <c r="I61" s="118"/>
      <c r="J61" s="39"/>
      <c r="K61" s="39"/>
      <c r="L61" s="119"/>
      <c r="S61" s="37"/>
      <c r="T61" s="37"/>
      <c r="U61" s="37"/>
      <c r="V61" s="37"/>
      <c r="W61" s="37"/>
      <c r="X61" s="37"/>
      <c r="Y61" s="37"/>
      <c r="Z61" s="37"/>
      <c r="AA61" s="37"/>
      <c r="AB61" s="37"/>
      <c r="AC61" s="37"/>
      <c r="AD61" s="37"/>
      <c r="AE61" s="37"/>
    </row>
    <row r="62" spans="1:31" s="2" customFormat="1" ht="40" customHeight="1">
      <c r="A62" s="37"/>
      <c r="B62" s="38"/>
      <c r="C62" s="31" t="s">
        <v>30</v>
      </c>
      <c r="D62" s="39"/>
      <c r="E62" s="39"/>
      <c r="F62" s="29" t="str">
        <f>E19</f>
        <v>EHC CZECH s.r.o., Závodní 278, 360 18 Karlovy Vary</v>
      </c>
      <c r="G62" s="39"/>
      <c r="H62" s="39"/>
      <c r="I62" s="120" t="s">
        <v>39</v>
      </c>
      <c r="J62" s="35" t="str">
        <f>E25</f>
        <v>INDBau DESIGN s.r.o., Houškova 1187/25, 326 00 Plz</v>
      </c>
      <c r="K62" s="39"/>
      <c r="L62" s="119"/>
      <c r="S62" s="37"/>
      <c r="T62" s="37"/>
      <c r="U62" s="37"/>
      <c r="V62" s="37"/>
      <c r="W62" s="37"/>
      <c r="X62" s="37"/>
      <c r="Y62" s="37"/>
      <c r="Z62" s="37"/>
      <c r="AA62" s="37"/>
      <c r="AB62" s="37"/>
      <c r="AC62" s="37"/>
      <c r="AD62" s="37"/>
      <c r="AE62" s="37"/>
    </row>
    <row r="63" spans="1:31" s="2" customFormat="1" ht="15.15" customHeight="1">
      <c r="A63" s="37"/>
      <c r="B63" s="38"/>
      <c r="C63" s="31" t="s">
        <v>36</v>
      </c>
      <c r="D63" s="39"/>
      <c r="E63" s="39"/>
      <c r="F63" s="29" t="str">
        <f>IF(E22="","",E22)</f>
        <v>Vyplň údaj</v>
      </c>
      <c r="G63" s="39"/>
      <c r="H63" s="39"/>
      <c r="I63" s="120" t="s">
        <v>43</v>
      </c>
      <c r="J63" s="35" t="str">
        <f>E28</f>
        <v xml:space="preserve"> </v>
      </c>
      <c r="K63" s="39"/>
      <c r="L63" s="119"/>
      <c r="S63" s="37"/>
      <c r="T63" s="37"/>
      <c r="U63" s="37"/>
      <c r="V63" s="37"/>
      <c r="W63" s="37"/>
      <c r="X63" s="37"/>
      <c r="Y63" s="37"/>
      <c r="Z63" s="37"/>
      <c r="AA63" s="37"/>
      <c r="AB63" s="37"/>
      <c r="AC63" s="37"/>
      <c r="AD63" s="37"/>
      <c r="AE63" s="37"/>
    </row>
    <row r="64" spans="1:31" s="2" customFormat="1" ht="10.25" customHeight="1">
      <c r="A64" s="37"/>
      <c r="B64" s="38"/>
      <c r="C64" s="39"/>
      <c r="D64" s="39"/>
      <c r="E64" s="39"/>
      <c r="F64" s="39"/>
      <c r="G64" s="39"/>
      <c r="H64" s="39"/>
      <c r="I64" s="118"/>
      <c r="J64" s="39"/>
      <c r="K64" s="39"/>
      <c r="L64" s="119"/>
      <c r="S64" s="37"/>
      <c r="T64" s="37"/>
      <c r="U64" s="37"/>
      <c r="V64" s="37"/>
      <c r="W64" s="37"/>
      <c r="X64" s="37"/>
      <c r="Y64" s="37"/>
      <c r="Z64" s="37"/>
      <c r="AA64" s="37"/>
      <c r="AB64" s="37"/>
      <c r="AC64" s="37"/>
      <c r="AD64" s="37"/>
      <c r="AE64" s="37"/>
    </row>
    <row r="65" spans="1:47" s="2" customFormat="1" ht="29.25" customHeight="1">
      <c r="A65" s="37"/>
      <c r="B65" s="38"/>
      <c r="C65" s="149" t="s">
        <v>214</v>
      </c>
      <c r="D65" s="150"/>
      <c r="E65" s="150"/>
      <c r="F65" s="150"/>
      <c r="G65" s="150"/>
      <c r="H65" s="150"/>
      <c r="I65" s="151"/>
      <c r="J65" s="152" t="s">
        <v>215</v>
      </c>
      <c r="K65" s="150"/>
      <c r="L65" s="119"/>
      <c r="S65" s="37"/>
      <c r="T65" s="37"/>
      <c r="U65" s="37"/>
      <c r="V65" s="37"/>
      <c r="W65" s="37"/>
      <c r="X65" s="37"/>
      <c r="Y65" s="37"/>
      <c r="Z65" s="37"/>
      <c r="AA65" s="37"/>
      <c r="AB65" s="37"/>
      <c r="AC65" s="37"/>
      <c r="AD65" s="37"/>
      <c r="AE65" s="37"/>
    </row>
    <row r="66" spans="1:47" s="2" customFormat="1" ht="10.25" customHeight="1">
      <c r="A66" s="37"/>
      <c r="B66" s="38"/>
      <c r="C66" s="39"/>
      <c r="D66" s="39"/>
      <c r="E66" s="39"/>
      <c r="F66" s="39"/>
      <c r="G66" s="39"/>
      <c r="H66" s="39"/>
      <c r="I66" s="118"/>
      <c r="J66" s="39"/>
      <c r="K66" s="39"/>
      <c r="L66" s="119"/>
      <c r="S66" s="37"/>
      <c r="T66" s="37"/>
      <c r="U66" s="37"/>
      <c r="V66" s="37"/>
      <c r="W66" s="37"/>
      <c r="X66" s="37"/>
      <c r="Y66" s="37"/>
      <c r="Z66" s="37"/>
      <c r="AA66" s="37"/>
      <c r="AB66" s="37"/>
      <c r="AC66" s="37"/>
      <c r="AD66" s="37"/>
      <c r="AE66" s="37"/>
    </row>
    <row r="67" spans="1:47" s="2" customFormat="1" ht="22.75" customHeight="1">
      <c r="A67" s="37"/>
      <c r="B67" s="38"/>
      <c r="C67" s="153" t="s">
        <v>80</v>
      </c>
      <c r="D67" s="39"/>
      <c r="E67" s="39"/>
      <c r="F67" s="39"/>
      <c r="G67" s="39"/>
      <c r="H67" s="39"/>
      <c r="I67" s="118"/>
      <c r="J67" s="80">
        <f>J97</f>
        <v>0</v>
      </c>
      <c r="K67" s="39"/>
      <c r="L67" s="119"/>
      <c r="S67" s="37"/>
      <c r="T67" s="37"/>
      <c r="U67" s="37"/>
      <c r="V67" s="37"/>
      <c r="W67" s="37"/>
      <c r="X67" s="37"/>
      <c r="Y67" s="37"/>
      <c r="Z67" s="37"/>
      <c r="AA67" s="37"/>
      <c r="AB67" s="37"/>
      <c r="AC67" s="37"/>
      <c r="AD67" s="37"/>
      <c r="AE67" s="37"/>
      <c r="AU67" s="19" t="s">
        <v>216</v>
      </c>
    </row>
    <row r="68" spans="1:47" s="9" customFormat="1" ht="25" customHeight="1">
      <c r="B68" s="154"/>
      <c r="C68" s="155"/>
      <c r="D68" s="156" t="s">
        <v>226</v>
      </c>
      <c r="E68" s="157"/>
      <c r="F68" s="157"/>
      <c r="G68" s="157"/>
      <c r="H68" s="157"/>
      <c r="I68" s="158"/>
      <c r="J68" s="159">
        <f>J98</f>
        <v>0</v>
      </c>
      <c r="K68" s="155"/>
      <c r="L68" s="160"/>
    </row>
    <row r="69" spans="1:47" s="10" customFormat="1" ht="19.899999999999999" customHeight="1">
      <c r="B69" s="161"/>
      <c r="C69" s="99"/>
      <c r="D69" s="162" t="s">
        <v>6800</v>
      </c>
      <c r="E69" s="163"/>
      <c r="F69" s="163"/>
      <c r="G69" s="163"/>
      <c r="H69" s="163"/>
      <c r="I69" s="164"/>
      <c r="J69" s="165">
        <f>J99</f>
        <v>0</v>
      </c>
      <c r="K69" s="99"/>
      <c r="L69" s="166"/>
    </row>
    <row r="70" spans="1:47" s="10" customFormat="1" ht="19.899999999999999" customHeight="1">
      <c r="B70" s="161"/>
      <c r="C70" s="99"/>
      <c r="D70" s="162" t="s">
        <v>6801</v>
      </c>
      <c r="E70" s="163"/>
      <c r="F70" s="163"/>
      <c r="G70" s="163"/>
      <c r="H70" s="163"/>
      <c r="I70" s="164"/>
      <c r="J70" s="165">
        <f>J100</f>
        <v>0</v>
      </c>
      <c r="K70" s="99"/>
      <c r="L70" s="166"/>
    </row>
    <row r="71" spans="1:47" s="10" customFormat="1" ht="19.899999999999999" customHeight="1">
      <c r="B71" s="161"/>
      <c r="C71" s="99"/>
      <c r="D71" s="162" t="s">
        <v>6802</v>
      </c>
      <c r="E71" s="163"/>
      <c r="F71" s="163"/>
      <c r="G71" s="163"/>
      <c r="H71" s="163"/>
      <c r="I71" s="164"/>
      <c r="J71" s="165">
        <f>J110</f>
        <v>0</v>
      </c>
      <c r="K71" s="99"/>
      <c r="L71" s="166"/>
    </row>
    <row r="72" spans="1:47" s="9" customFormat="1" ht="25" customHeight="1">
      <c r="B72" s="154"/>
      <c r="C72" s="155"/>
      <c r="D72" s="156" t="s">
        <v>4232</v>
      </c>
      <c r="E72" s="157"/>
      <c r="F72" s="157"/>
      <c r="G72" s="157"/>
      <c r="H72" s="157"/>
      <c r="I72" s="158"/>
      <c r="J72" s="159">
        <f>J126</f>
        <v>0</v>
      </c>
      <c r="K72" s="155"/>
      <c r="L72" s="160"/>
    </row>
    <row r="73" spans="1:47" s="10" customFormat="1" ht="19.899999999999999" customHeight="1">
      <c r="B73" s="161"/>
      <c r="C73" s="99"/>
      <c r="D73" s="162" t="s">
        <v>5786</v>
      </c>
      <c r="E73" s="163"/>
      <c r="F73" s="163"/>
      <c r="G73" s="163"/>
      <c r="H73" s="163"/>
      <c r="I73" s="164"/>
      <c r="J73" s="165">
        <f>J127</f>
        <v>0</v>
      </c>
      <c r="K73" s="99"/>
      <c r="L73" s="166"/>
    </row>
    <row r="74" spans="1:47" s="2" customFormat="1" ht="21.75" customHeight="1">
      <c r="A74" s="37"/>
      <c r="B74" s="38"/>
      <c r="C74" s="39"/>
      <c r="D74" s="39"/>
      <c r="E74" s="39"/>
      <c r="F74" s="39"/>
      <c r="G74" s="39"/>
      <c r="H74" s="39"/>
      <c r="I74" s="118"/>
      <c r="J74" s="39"/>
      <c r="K74" s="39"/>
      <c r="L74" s="119"/>
      <c r="S74" s="37"/>
      <c r="T74" s="37"/>
      <c r="U74" s="37"/>
      <c r="V74" s="37"/>
      <c r="W74" s="37"/>
      <c r="X74" s="37"/>
      <c r="Y74" s="37"/>
      <c r="Z74" s="37"/>
      <c r="AA74" s="37"/>
      <c r="AB74" s="37"/>
      <c r="AC74" s="37"/>
      <c r="AD74" s="37"/>
      <c r="AE74" s="37"/>
    </row>
    <row r="75" spans="1:47" s="2" customFormat="1" ht="7" customHeight="1">
      <c r="A75" s="37"/>
      <c r="B75" s="50"/>
      <c r="C75" s="51"/>
      <c r="D75" s="51"/>
      <c r="E75" s="51"/>
      <c r="F75" s="51"/>
      <c r="G75" s="51"/>
      <c r="H75" s="51"/>
      <c r="I75" s="145"/>
      <c r="J75" s="51"/>
      <c r="K75" s="51"/>
      <c r="L75" s="119"/>
      <c r="S75" s="37"/>
      <c r="T75" s="37"/>
      <c r="U75" s="37"/>
      <c r="V75" s="37"/>
      <c r="W75" s="37"/>
      <c r="X75" s="37"/>
      <c r="Y75" s="37"/>
      <c r="Z75" s="37"/>
      <c r="AA75" s="37"/>
      <c r="AB75" s="37"/>
      <c r="AC75" s="37"/>
      <c r="AD75" s="37"/>
      <c r="AE75" s="37"/>
    </row>
    <row r="79" spans="1:47" s="2" customFormat="1" ht="7" customHeight="1">
      <c r="A79" s="37"/>
      <c r="B79" s="52"/>
      <c r="C79" s="53"/>
      <c r="D79" s="53"/>
      <c r="E79" s="53"/>
      <c r="F79" s="53"/>
      <c r="G79" s="53"/>
      <c r="H79" s="53"/>
      <c r="I79" s="148"/>
      <c r="J79" s="53"/>
      <c r="K79" s="53"/>
      <c r="L79" s="119"/>
      <c r="S79" s="37"/>
      <c r="T79" s="37"/>
      <c r="U79" s="37"/>
      <c r="V79" s="37"/>
      <c r="W79" s="37"/>
      <c r="X79" s="37"/>
      <c r="Y79" s="37"/>
      <c r="Z79" s="37"/>
      <c r="AA79" s="37"/>
      <c r="AB79" s="37"/>
      <c r="AC79" s="37"/>
      <c r="AD79" s="37"/>
      <c r="AE79" s="37"/>
    </row>
    <row r="80" spans="1:47" s="2" customFormat="1" ht="25" customHeight="1">
      <c r="A80" s="37"/>
      <c r="B80" s="38"/>
      <c r="C80" s="25" t="s">
        <v>247</v>
      </c>
      <c r="D80" s="39"/>
      <c r="E80" s="39"/>
      <c r="F80" s="39"/>
      <c r="G80" s="39"/>
      <c r="H80" s="39"/>
      <c r="I80" s="118"/>
      <c r="J80" s="39"/>
      <c r="K80" s="39"/>
      <c r="L80" s="119"/>
      <c r="S80" s="37"/>
      <c r="T80" s="37"/>
      <c r="U80" s="37"/>
      <c r="V80" s="37"/>
      <c r="W80" s="37"/>
      <c r="X80" s="37"/>
      <c r="Y80" s="37"/>
      <c r="Z80" s="37"/>
      <c r="AA80" s="37"/>
      <c r="AB80" s="37"/>
      <c r="AC80" s="37"/>
      <c r="AD80" s="37"/>
      <c r="AE80" s="37"/>
    </row>
    <row r="81" spans="1:31" s="2" customFormat="1" ht="7" customHeight="1">
      <c r="A81" s="37"/>
      <c r="B81" s="38"/>
      <c r="C81" s="39"/>
      <c r="D81" s="39"/>
      <c r="E81" s="39"/>
      <c r="F81" s="39"/>
      <c r="G81" s="39"/>
      <c r="H81" s="39"/>
      <c r="I81" s="118"/>
      <c r="J81" s="39"/>
      <c r="K81" s="39"/>
      <c r="L81" s="119"/>
      <c r="S81" s="37"/>
      <c r="T81" s="37"/>
      <c r="U81" s="37"/>
      <c r="V81" s="37"/>
      <c r="W81" s="37"/>
      <c r="X81" s="37"/>
      <c r="Y81" s="37"/>
      <c r="Z81" s="37"/>
      <c r="AA81" s="37"/>
      <c r="AB81" s="37"/>
      <c r="AC81" s="37"/>
      <c r="AD81" s="37"/>
      <c r="AE81" s="37"/>
    </row>
    <row r="82" spans="1:31" s="2" customFormat="1" ht="12" customHeight="1">
      <c r="A82" s="37"/>
      <c r="B82" s="38"/>
      <c r="C82" s="31" t="s">
        <v>16</v>
      </c>
      <c r="D82" s="39"/>
      <c r="E82" s="39"/>
      <c r="F82" s="39"/>
      <c r="G82" s="39"/>
      <c r="H82" s="39"/>
      <c r="I82" s="118"/>
      <c r="J82" s="39"/>
      <c r="K82" s="39"/>
      <c r="L82" s="119"/>
      <c r="S82" s="37"/>
      <c r="T82" s="37"/>
      <c r="U82" s="37"/>
      <c r="V82" s="37"/>
      <c r="W82" s="37"/>
      <c r="X82" s="37"/>
      <c r="Y82" s="37"/>
      <c r="Z82" s="37"/>
      <c r="AA82" s="37"/>
      <c r="AB82" s="37"/>
      <c r="AC82" s="37"/>
      <c r="AD82" s="37"/>
      <c r="AE82" s="37"/>
    </row>
    <row r="83" spans="1:31" s="2" customFormat="1" ht="16.5" customHeight="1">
      <c r="A83" s="37"/>
      <c r="B83" s="38"/>
      <c r="C83" s="39"/>
      <c r="D83" s="39"/>
      <c r="E83" s="409" t="str">
        <f>E7</f>
        <v>EHC CZECH s.r.o. – Podnikatelský inkubátor – Evropská ul., Cheb</v>
      </c>
      <c r="F83" s="410"/>
      <c r="G83" s="410"/>
      <c r="H83" s="410"/>
      <c r="I83" s="118"/>
      <c r="J83" s="39"/>
      <c r="K83" s="39"/>
      <c r="L83" s="119"/>
      <c r="S83" s="37"/>
      <c r="T83" s="37"/>
      <c r="U83" s="37"/>
      <c r="V83" s="37"/>
      <c r="W83" s="37"/>
      <c r="X83" s="37"/>
      <c r="Y83" s="37"/>
      <c r="Z83" s="37"/>
      <c r="AA83" s="37"/>
      <c r="AB83" s="37"/>
      <c r="AC83" s="37"/>
      <c r="AD83" s="37"/>
      <c r="AE83" s="37"/>
    </row>
    <row r="84" spans="1:31" s="1" customFormat="1" ht="12" customHeight="1">
      <c r="B84" s="23"/>
      <c r="C84" s="31" t="s">
        <v>208</v>
      </c>
      <c r="D84" s="24"/>
      <c r="E84" s="24"/>
      <c r="F84" s="24"/>
      <c r="G84" s="24"/>
      <c r="H84" s="24"/>
      <c r="I84" s="111"/>
      <c r="J84" s="24"/>
      <c r="K84" s="24"/>
      <c r="L84" s="22"/>
    </row>
    <row r="85" spans="1:31" s="1" customFormat="1" ht="16.5" customHeight="1">
      <c r="B85" s="23"/>
      <c r="C85" s="24"/>
      <c r="D85" s="24"/>
      <c r="E85" s="409" t="s">
        <v>209</v>
      </c>
      <c r="F85" s="361"/>
      <c r="G85" s="361"/>
      <c r="H85" s="361"/>
      <c r="I85" s="111"/>
      <c r="J85" s="24"/>
      <c r="K85" s="24"/>
      <c r="L85" s="22"/>
    </row>
    <row r="86" spans="1:31" s="1" customFormat="1" ht="12" customHeight="1">
      <c r="B86" s="23"/>
      <c r="C86" s="31" t="s">
        <v>210</v>
      </c>
      <c r="D86" s="24"/>
      <c r="E86" s="24"/>
      <c r="F86" s="24"/>
      <c r="G86" s="24"/>
      <c r="H86" s="24"/>
      <c r="I86" s="111"/>
      <c r="J86" s="24"/>
      <c r="K86" s="24"/>
      <c r="L86" s="22"/>
    </row>
    <row r="87" spans="1:31" s="2" customFormat="1" ht="16.5" customHeight="1">
      <c r="A87" s="37"/>
      <c r="B87" s="38"/>
      <c r="C87" s="39"/>
      <c r="D87" s="39"/>
      <c r="E87" s="413" t="s">
        <v>5069</v>
      </c>
      <c r="F87" s="411"/>
      <c r="G87" s="411"/>
      <c r="H87" s="411"/>
      <c r="I87" s="118"/>
      <c r="J87" s="39"/>
      <c r="K87" s="39"/>
      <c r="L87" s="119"/>
      <c r="S87" s="37"/>
      <c r="T87" s="37"/>
      <c r="U87" s="37"/>
      <c r="V87" s="37"/>
      <c r="W87" s="37"/>
      <c r="X87" s="37"/>
      <c r="Y87" s="37"/>
      <c r="Z87" s="37"/>
      <c r="AA87" s="37"/>
      <c r="AB87" s="37"/>
      <c r="AC87" s="37"/>
      <c r="AD87" s="37"/>
      <c r="AE87" s="37"/>
    </row>
    <row r="88" spans="1:31" s="2" customFormat="1" ht="12" customHeight="1">
      <c r="A88" s="37"/>
      <c r="B88" s="38"/>
      <c r="C88" s="31" t="s">
        <v>4229</v>
      </c>
      <c r="D88" s="39"/>
      <c r="E88" s="39"/>
      <c r="F88" s="39"/>
      <c r="G88" s="39"/>
      <c r="H88" s="39"/>
      <c r="I88" s="118"/>
      <c r="J88" s="39"/>
      <c r="K88" s="39"/>
      <c r="L88" s="119"/>
      <c r="S88" s="37"/>
      <c r="T88" s="37"/>
      <c r="U88" s="37"/>
      <c r="V88" s="37"/>
      <c r="W88" s="37"/>
      <c r="X88" s="37"/>
      <c r="Y88" s="37"/>
      <c r="Z88" s="37"/>
      <c r="AA88" s="37"/>
      <c r="AB88" s="37"/>
      <c r="AC88" s="37"/>
      <c r="AD88" s="37"/>
      <c r="AE88" s="37"/>
    </row>
    <row r="89" spans="1:31" s="2" customFormat="1" ht="16.5" customHeight="1">
      <c r="A89" s="37"/>
      <c r="B89" s="38"/>
      <c r="C89" s="39"/>
      <c r="D89" s="39"/>
      <c r="E89" s="383" t="str">
        <f>E13</f>
        <v>D.1.4.4 - Vnitřní rozvod plynu</v>
      </c>
      <c r="F89" s="411"/>
      <c r="G89" s="411"/>
      <c r="H89" s="411"/>
      <c r="I89" s="118"/>
      <c r="J89" s="39"/>
      <c r="K89" s="39"/>
      <c r="L89" s="119"/>
      <c r="S89" s="37"/>
      <c r="T89" s="37"/>
      <c r="U89" s="37"/>
      <c r="V89" s="37"/>
      <c r="W89" s="37"/>
      <c r="X89" s="37"/>
      <c r="Y89" s="37"/>
      <c r="Z89" s="37"/>
      <c r="AA89" s="37"/>
      <c r="AB89" s="37"/>
      <c r="AC89" s="37"/>
      <c r="AD89" s="37"/>
      <c r="AE89" s="37"/>
    </row>
    <row r="90" spans="1:31" s="2" customFormat="1" ht="7" customHeight="1">
      <c r="A90" s="37"/>
      <c r="B90" s="38"/>
      <c r="C90" s="39"/>
      <c r="D90" s="39"/>
      <c r="E90" s="39"/>
      <c r="F90" s="39"/>
      <c r="G90" s="39"/>
      <c r="H90" s="39"/>
      <c r="I90" s="118"/>
      <c r="J90" s="39"/>
      <c r="K90" s="39"/>
      <c r="L90" s="119"/>
      <c r="S90" s="37"/>
      <c r="T90" s="37"/>
      <c r="U90" s="37"/>
      <c r="V90" s="37"/>
      <c r="W90" s="37"/>
      <c r="X90" s="37"/>
      <c r="Y90" s="37"/>
      <c r="Z90" s="37"/>
      <c r="AA90" s="37"/>
      <c r="AB90" s="37"/>
      <c r="AC90" s="37"/>
      <c r="AD90" s="37"/>
      <c r="AE90" s="37"/>
    </row>
    <row r="91" spans="1:31" s="2" customFormat="1" ht="12" customHeight="1">
      <c r="A91" s="37"/>
      <c r="B91" s="38"/>
      <c r="C91" s="31" t="s">
        <v>22</v>
      </c>
      <c r="D91" s="39"/>
      <c r="E91" s="39"/>
      <c r="F91" s="29" t="str">
        <f>F16</f>
        <v>č. parcelní 250/1, 250/6, 250/7 a st7296</v>
      </c>
      <c r="G91" s="39"/>
      <c r="H91" s="39"/>
      <c r="I91" s="120" t="s">
        <v>24</v>
      </c>
      <c r="J91" s="62" t="str">
        <f>IF(J16="","",J16)</f>
        <v>2. 9. 2020</v>
      </c>
      <c r="K91" s="39"/>
      <c r="L91" s="119"/>
      <c r="S91" s="37"/>
      <c r="T91" s="37"/>
      <c r="U91" s="37"/>
      <c r="V91" s="37"/>
      <c r="W91" s="37"/>
      <c r="X91" s="37"/>
      <c r="Y91" s="37"/>
      <c r="Z91" s="37"/>
      <c r="AA91" s="37"/>
      <c r="AB91" s="37"/>
      <c r="AC91" s="37"/>
      <c r="AD91" s="37"/>
      <c r="AE91" s="37"/>
    </row>
    <row r="92" spans="1:31" s="2" customFormat="1" ht="7" customHeight="1">
      <c r="A92" s="37"/>
      <c r="B92" s="38"/>
      <c r="C92" s="39"/>
      <c r="D92" s="39"/>
      <c r="E92" s="39"/>
      <c r="F92" s="39"/>
      <c r="G92" s="39"/>
      <c r="H92" s="39"/>
      <c r="I92" s="118"/>
      <c r="J92" s="39"/>
      <c r="K92" s="39"/>
      <c r="L92" s="119"/>
      <c r="S92" s="37"/>
      <c r="T92" s="37"/>
      <c r="U92" s="37"/>
      <c r="V92" s="37"/>
      <c r="W92" s="37"/>
      <c r="X92" s="37"/>
      <c r="Y92" s="37"/>
      <c r="Z92" s="37"/>
      <c r="AA92" s="37"/>
      <c r="AB92" s="37"/>
      <c r="AC92" s="37"/>
      <c r="AD92" s="37"/>
      <c r="AE92" s="37"/>
    </row>
    <row r="93" spans="1:31" s="2" customFormat="1" ht="40" customHeight="1">
      <c r="A93" s="37"/>
      <c r="B93" s="38"/>
      <c r="C93" s="31" t="s">
        <v>30</v>
      </c>
      <c r="D93" s="39"/>
      <c r="E93" s="39"/>
      <c r="F93" s="29" t="str">
        <f>E19</f>
        <v>EHC CZECH s.r.o., Závodní 278, 360 18 Karlovy Vary</v>
      </c>
      <c r="G93" s="39"/>
      <c r="H93" s="39"/>
      <c r="I93" s="120" t="s">
        <v>39</v>
      </c>
      <c r="J93" s="35" t="str">
        <f>E25</f>
        <v>INDBau DESIGN s.r.o., Houškova 1187/25, 326 00 Plz</v>
      </c>
      <c r="K93" s="39"/>
      <c r="L93" s="119"/>
      <c r="S93" s="37"/>
      <c r="T93" s="37"/>
      <c r="U93" s="37"/>
      <c r="V93" s="37"/>
      <c r="W93" s="37"/>
      <c r="X93" s="37"/>
      <c r="Y93" s="37"/>
      <c r="Z93" s="37"/>
      <c r="AA93" s="37"/>
      <c r="AB93" s="37"/>
      <c r="AC93" s="37"/>
      <c r="AD93" s="37"/>
      <c r="AE93" s="37"/>
    </row>
    <row r="94" spans="1:31" s="2" customFormat="1" ht="15.15" customHeight="1">
      <c r="A94" s="37"/>
      <c r="B94" s="38"/>
      <c r="C94" s="31" t="s">
        <v>36</v>
      </c>
      <c r="D94" s="39"/>
      <c r="E94" s="39"/>
      <c r="F94" s="29" t="str">
        <f>IF(E22="","",E22)</f>
        <v>Vyplň údaj</v>
      </c>
      <c r="G94" s="39"/>
      <c r="H94" s="39"/>
      <c r="I94" s="120" t="s">
        <v>43</v>
      </c>
      <c r="J94" s="35" t="str">
        <f>E28</f>
        <v xml:space="preserve"> </v>
      </c>
      <c r="K94" s="39"/>
      <c r="L94" s="119"/>
      <c r="S94" s="37"/>
      <c r="T94" s="37"/>
      <c r="U94" s="37"/>
      <c r="V94" s="37"/>
      <c r="W94" s="37"/>
      <c r="X94" s="37"/>
      <c r="Y94" s="37"/>
      <c r="Z94" s="37"/>
      <c r="AA94" s="37"/>
      <c r="AB94" s="37"/>
      <c r="AC94" s="37"/>
      <c r="AD94" s="37"/>
      <c r="AE94" s="37"/>
    </row>
    <row r="95" spans="1:31" s="2" customFormat="1" ht="10.25" customHeight="1">
      <c r="A95" s="37"/>
      <c r="B95" s="38"/>
      <c r="C95" s="39"/>
      <c r="D95" s="39"/>
      <c r="E95" s="39"/>
      <c r="F95" s="39"/>
      <c r="G95" s="39"/>
      <c r="H95" s="39"/>
      <c r="I95" s="118"/>
      <c r="J95" s="39"/>
      <c r="K95" s="39"/>
      <c r="L95" s="119"/>
      <c r="S95" s="37"/>
      <c r="T95" s="37"/>
      <c r="U95" s="37"/>
      <c r="V95" s="37"/>
      <c r="W95" s="37"/>
      <c r="X95" s="37"/>
      <c r="Y95" s="37"/>
      <c r="Z95" s="37"/>
      <c r="AA95" s="37"/>
      <c r="AB95" s="37"/>
      <c r="AC95" s="37"/>
      <c r="AD95" s="37"/>
      <c r="AE95" s="37"/>
    </row>
    <row r="96" spans="1:31" s="11" customFormat="1" ht="29.25" customHeight="1">
      <c r="A96" s="167"/>
      <c r="B96" s="168"/>
      <c r="C96" s="169" t="s">
        <v>248</v>
      </c>
      <c r="D96" s="170" t="s">
        <v>67</v>
      </c>
      <c r="E96" s="170" t="s">
        <v>63</v>
      </c>
      <c r="F96" s="170" t="s">
        <v>64</v>
      </c>
      <c r="G96" s="170" t="s">
        <v>249</v>
      </c>
      <c r="H96" s="170" t="s">
        <v>250</v>
      </c>
      <c r="I96" s="171" t="s">
        <v>251</v>
      </c>
      <c r="J96" s="170" t="s">
        <v>215</v>
      </c>
      <c r="K96" s="172" t="s">
        <v>252</v>
      </c>
      <c r="L96" s="173"/>
      <c r="M96" s="71" t="s">
        <v>44</v>
      </c>
      <c r="N96" s="72" t="s">
        <v>52</v>
      </c>
      <c r="O96" s="72" t="s">
        <v>253</v>
      </c>
      <c r="P96" s="72" t="s">
        <v>254</v>
      </c>
      <c r="Q96" s="72" t="s">
        <v>255</v>
      </c>
      <c r="R96" s="72" t="s">
        <v>256</v>
      </c>
      <c r="S96" s="72" t="s">
        <v>257</v>
      </c>
      <c r="T96" s="73" t="s">
        <v>258</v>
      </c>
      <c r="U96" s="167"/>
      <c r="V96" s="167"/>
      <c r="W96" s="167"/>
      <c r="X96" s="167"/>
      <c r="Y96" s="167"/>
      <c r="Z96" s="167"/>
      <c r="AA96" s="167"/>
      <c r="AB96" s="167"/>
      <c r="AC96" s="167"/>
      <c r="AD96" s="167"/>
      <c r="AE96" s="167"/>
    </row>
    <row r="97" spans="1:65" s="2" customFormat="1" ht="22.75" customHeight="1">
      <c r="A97" s="37"/>
      <c r="B97" s="38"/>
      <c r="C97" s="78" t="s">
        <v>259</v>
      </c>
      <c r="D97" s="39"/>
      <c r="E97" s="39"/>
      <c r="F97" s="39"/>
      <c r="G97" s="39"/>
      <c r="H97" s="39"/>
      <c r="I97" s="118"/>
      <c r="J97" s="174">
        <f>BK97</f>
        <v>0</v>
      </c>
      <c r="K97" s="39"/>
      <c r="L97" s="42"/>
      <c r="M97" s="74"/>
      <c r="N97" s="175"/>
      <c r="O97" s="75"/>
      <c r="P97" s="176">
        <f>P98+P126</f>
        <v>0</v>
      </c>
      <c r="Q97" s="75"/>
      <c r="R97" s="176">
        <f>R98+R126</f>
        <v>0</v>
      </c>
      <c r="S97" s="75"/>
      <c r="T97" s="177">
        <f>T98+T126</f>
        <v>0</v>
      </c>
      <c r="U97" s="37"/>
      <c r="V97" s="37"/>
      <c r="W97" s="37"/>
      <c r="X97" s="37"/>
      <c r="Y97" s="37"/>
      <c r="Z97" s="37"/>
      <c r="AA97" s="37"/>
      <c r="AB97" s="37"/>
      <c r="AC97" s="37"/>
      <c r="AD97" s="37"/>
      <c r="AE97" s="37"/>
      <c r="AT97" s="19" t="s">
        <v>81</v>
      </c>
      <c r="AU97" s="19" t="s">
        <v>216</v>
      </c>
      <c r="BK97" s="178">
        <f>BK98+BK126</f>
        <v>0</v>
      </c>
    </row>
    <row r="98" spans="1:65" s="12" customFormat="1" ht="25.9" customHeight="1">
      <c r="B98" s="179"/>
      <c r="C98" s="180"/>
      <c r="D98" s="181" t="s">
        <v>81</v>
      </c>
      <c r="E98" s="182" t="s">
        <v>1655</v>
      </c>
      <c r="F98" s="182" t="s">
        <v>1656</v>
      </c>
      <c r="G98" s="180"/>
      <c r="H98" s="180"/>
      <c r="I98" s="183"/>
      <c r="J98" s="184">
        <f>BK98</f>
        <v>0</v>
      </c>
      <c r="K98" s="180"/>
      <c r="L98" s="185"/>
      <c r="M98" s="186"/>
      <c r="N98" s="187"/>
      <c r="O98" s="187"/>
      <c r="P98" s="188">
        <f>P99+P100+P110</f>
        <v>0</v>
      </c>
      <c r="Q98" s="187"/>
      <c r="R98" s="188">
        <f>R99+R100+R110</f>
        <v>0</v>
      </c>
      <c r="S98" s="187"/>
      <c r="T98" s="189">
        <f>T99+T100+T110</f>
        <v>0</v>
      </c>
      <c r="AR98" s="190" t="s">
        <v>91</v>
      </c>
      <c r="AT98" s="191" t="s">
        <v>81</v>
      </c>
      <c r="AU98" s="191" t="s">
        <v>82</v>
      </c>
      <c r="AY98" s="190" t="s">
        <v>262</v>
      </c>
      <c r="BK98" s="192">
        <f>BK99+BK100+BK110</f>
        <v>0</v>
      </c>
    </row>
    <row r="99" spans="1:65" s="12" customFormat="1" ht="22.75" customHeight="1">
      <c r="B99" s="179"/>
      <c r="C99" s="180"/>
      <c r="D99" s="181" t="s">
        <v>81</v>
      </c>
      <c r="E99" s="193" t="s">
        <v>6803</v>
      </c>
      <c r="F99" s="193" t="s">
        <v>6804</v>
      </c>
      <c r="G99" s="180"/>
      <c r="H99" s="180"/>
      <c r="I99" s="183"/>
      <c r="J99" s="194">
        <f>BK99</f>
        <v>0</v>
      </c>
      <c r="K99" s="180"/>
      <c r="L99" s="185"/>
      <c r="M99" s="186"/>
      <c r="N99" s="187"/>
      <c r="O99" s="187"/>
      <c r="P99" s="188">
        <v>0</v>
      </c>
      <c r="Q99" s="187"/>
      <c r="R99" s="188">
        <v>0</v>
      </c>
      <c r="S99" s="187"/>
      <c r="T99" s="189">
        <v>0</v>
      </c>
      <c r="AR99" s="190" t="s">
        <v>91</v>
      </c>
      <c r="AT99" s="191" t="s">
        <v>81</v>
      </c>
      <c r="AU99" s="191" t="s">
        <v>89</v>
      </c>
      <c r="AY99" s="190" t="s">
        <v>262</v>
      </c>
      <c r="BK99" s="192">
        <v>0</v>
      </c>
    </row>
    <row r="100" spans="1:65" s="12" customFormat="1" ht="22.75" customHeight="1">
      <c r="B100" s="179"/>
      <c r="C100" s="180"/>
      <c r="D100" s="181" t="s">
        <v>81</v>
      </c>
      <c r="E100" s="193" t="s">
        <v>5077</v>
      </c>
      <c r="F100" s="193" t="s">
        <v>6805</v>
      </c>
      <c r="G100" s="180"/>
      <c r="H100" s="180"/>
      <c r="I100" s="183"/>
      <c r="J100" s="194">
        <f>BK100</f>
        <v>0</v>
      </c>
      <c r="K100" s="180"/>
      <c r="L100" s="185"/>
      <c r="M100" s="186"/>
      <c r="N100" s="187"/>
      <c r="O100" s="187"/>
      <c r="P100" s="188">
        <f>SUM(P101:P109)</f>
        <v>0</v>
      </c>
      <c r="Q100" s="187"/>
      <c r="R100" s="188">
        <f>SUM(R101:R109)</f>
        <v>0</v>
      </c>
      <c r="S100" s="187"/>
      <c r="T100" s="189">
        <f>SUM(T101:T109)</f>
        <v>0</v>
      </c>
      <c r="AR100" s="190" t="s">
        <v>89</v>
      </c>
      <c r="AT100" s="191" t="s">
        <v>81</v>
      </c>
      <c r="AU100" s="191" t="s">
        <v>89</v>
      </c>
      <c r="AY100" s="190" t="s">
        <v>262</v>
      </c>
      <c r="BK100" s="192">
        <f>SUM(BK101:BK109)</f>
        <v>0</v>
      </c>
    </row>
    <row r="101" spans="1:65" s="2" customFormat="1" ht="16.5" customHeight="1">
      <c r="A101" s="37"/>
      <c r="B101" s="38"/>
      <c r="C101" s="195" t="s">
        <v>89</v>
      </c>
      <c r="D101" s="195" t="s">
        <v>264</v>
      </c>
      <c r="E101" s="196" t="s">
        <v>6806</v>
      </c>
      <c r="F101" s="197" t="s">
        <v>6807</v>
      </c>
      <c r="G101" s="198" t="s">
        <v>518</v>
      </c>
      <c r="H101" s="199">
        <v>2</v>
      </c>
      <c r="I101" s="200"/>
      <c r="J101" s="201">
        <f>ROUND(I101*H101,2)</f>
        <v>0</v>
      </c>
      <c r="K101" s="197" t="s">
        <v>44</v>
      </c>
      <c r="L101" s="42"/>
      <c r="M101" s="202" t="s">
        <v>44</v>
      </c>
      <c r="N101" s="203" t="s">
        <v>53</v>
      </c>
      <c r="O101" s="67"/>
      <c r="P101" s="204">
        <f>O101*H101</f>
        <v>0</v>
      </c>
      <c r="Q101" s="204">
        <v>0</v>
      </c>
      <c r="R101" s="204">
        <f>Q101*H101</f>
        <v>0</v>
      </c>
      <c r="S101" s="204">
        <v>0</v>
      </c>
      <c r="T101" s="205">
        <f>S101*H101</f>
        <v>0</v>
      </c>
      <c r="U101" s="37"/>
      <c r="V101" s="37"/>
      <c r="W101" s="37"/>
      <c r="X101" s="37"/>
      <c r="Y101" s="37"/>
      <c r="Z101" s="37"/>
      <c r="AA101" s="37"/>
      <c r="AB101" s="37"/>
      <c r="AC101" s="37"/>
      <c r="AD101" s="37"/>
      <c r="AE101" s="37"/>
      <c r="AR101" s="206" t="s">
        <v>104</v>
      </c>
      <c r="AT101" s="206" t="s">
        <v>264</v>
      </c>
      <c r="AU101" s="206" t="s">
        <v>91</v>
      </c>
      <c r="AY101" s="19" t="s">
        <v>262</v>
      </c>
      <c r="BE101" s="207">
        <f>IF(N101="základní",J101,0)</f>
        <v>0</v>
      </c>
      <c r="BF101" s="207">
        <f>IF(N101="snížená",J101,0)</f>
        <v>0</v>
      </c>
      <c r="BG101" s="207">
        <f>IF(N101="zákl. přenesená",J101,0)</f>
        <v>0</v>
      </c>
      <c r="BH101" s="207">
        <f>IF(N101="sníž. přenesená",J101,0)</f>
        <v>0</v>
      </c>
      <c r="BI101" s="207">
        <f>IF(N101="nulová",J101,0)</f>
        <v>0</v>
      </c>
      <c r="BJ101" s="19" t="s">
        <v>89</v>
      </c>
      <c r="BK101" s="207">
        <f>ROUND(I101*H101,2)</f>
        <v>0</v>
      </c>
      <c r="BL101" s="19" t="s">
        <v>104</v>
      </c>
      <c r="BM101" s="206" t="s">
        <v>91</v>
      </c>
    </row>
    <row r="102" spans="1:65" s="2" customFormat="1" ht="18">
      <c r="A102" s="37"/>
      <c r="B102" s="38"/>
      <c r="C102" s="39"/>
      <c r="D102" s="208" t="s">
        <v>421</v>
      </c>
      <c r="E102" s="39"/>
      <c r="F102" s="209" t="s">
        <v>6808</v>
      </c>
      <c r="G102" s="39"/>
      <c r="H102" s="39"/>
      <c r="I102" s="118"/>
      <c r="J102" s="39"/>
      <c r="K102" s="39"/>
      <c r="L102" s="42"/>
      <c r="M102" s="210"/>
      <c r="N102" s="211"/>
      <c r="O102" s="67"/>
      <c r="P102" s="67"/>
      <c r="Q102" s="67"/>
      <c r="R102" s="67"/>
      <c r="S102" s="67"/>
      <c r="T102" s="68"/>
      <c r="U102" s="37"/>
      <c r="V102" s="37"/>
      <c r="W102" s="37"/>
      <c r="X102" s="37"/>
      <c r="Y102" s="37"/>
      <c r="Z102" s="37"/>
      <c r="AA102" s="37"/>
      <c r="AB102" s="37"/>
      <c r="AC102" s="37"/>
      <c r="AD102" s="37"/>
      <c r="AE102" s="37"/>
      <c r="AT102" s="19" t="s">
        <v>421</v>
      </c>
      <c r="AU102" s="19" t="s">
        <v>91</v>
      </c>
    </row>
    <row r="103" spans="1:65" s="2" customFormat="1" ht="16.5" customHeight="1">
      <c r="A103" s="37"/>
      <c r="B103" s="38"/>
      <c r="C103" s="195" t="s">
        <v>91</v>
      </c>
      <c r="D103" s="195" t="s">
        <v>264</v>
      </c>
      <c r="E103" s="196" t="s">
        <v>6809</v>
      </c>
      <c r="F103" s="197" t="s">
        <v>6810</v>
      </c>
      <c r="G103" s="198" t="s">
        <v>518</v>
      </c>
      <c r="H103" s="199">
        <v>2</v>
      </c>
      <c r="I103" s="200"/>
      <c r="J103" s="201">
        <f>ROUND(I103*H103,2)</f>
        <v>0</v>
      </c>
      <c r="K103" s="197" t="s">
        <v>44</v>
      </c>
      <c r="L103" s="42"/>
      <c r="M103" s="202" t="s">
        <v>44</v>
      </c>
      <c r="N103" s="203" t="s">
        <v>53</v>
      </c>
      <c r="O103" s="67"/>
      <c r="P103" s="204">
        <f>O103*H103</f>
        <v>0</v>
      </c>
      <c r="Q103" s="204">
        <v>0</v>
      </c>
      <c r="R103" s="204">
        <f>Q103*H103</f>
        <v>0</v>
      </c>
      <c r="S103" s="204">
        <v>0</v>
      </c>
      <c r="T103" s="205">
        <f>S103*H103</f>
        <v>0</v>
      </c>
      <c r="U103" s="37"/>
      <c r="V103" s="37"/>
      <c r="W103" s="37"/>
      <c r="X103" s="37"/>
      <c r="Y103" s="37"/>
      <c r="Z103" s="37"/>
      <c r="AA103" s="37"/>
      <c r="AB103" s="37"/>
      <c r="AC103" s="37"/>
      <c r="AD103" s="37"/>
      <c r="AE103" s="37"/>
      <c r="AR103" s="206" t="s">
        <v>104</v>
      </c>
      <c r="AT103" s="206" t="s">
        <v>264</v>
      </c>
      <c r="AU103" s="206" t="s">
        <v>91</v>
      </c>
      <c r="AY103" s="19" t="s">
        <v>262</v>
      </c>
      <c r="BE103" s="207">
        <f>IF(N103="základní",J103,0)</f>
        <v>0</v>
      </c>
      <c r="BF103" s="207">
        <f>IF(N103="snížená",J103,0)</f>
        <v>0</v>
      </c>
      <c r="BG103" s="207">
        <f>IF(N103="zákl. přenesená",J103,0)</f>
        <v>0</v>
      </c>
      <c r="BH103" s="207">
        <f>IF(N103="sníž. přenesená",J103,0)</f>
        <v>0</v>
      </c>
      <c r="BI103" s="207">
        <f>IF(N103="nulová",J103,0)</f>
        <v>0</v>
      </c>
      <c r="BJ103" s="19" t="s">
        <v>89</v>
      </c>
      <c r="BK103" s="207">
        <f>ROUND(I103*H103,2)</f>
        <v>0</v>
      </c>
      <c r="BL103" s="19" t="s">
        <v>104</v>
      </c>
      <c r="BM103" s="206" t="s">
        <v>104</v>
      </c>
    </row>
    <row r="104" spans="1:65" s="2" customFormat="1" ht="18">
      <c r="A104" s="37"/>
      <c r="B104" s="38"/>
      <c r="C104" s="39"/>
      <c r="D104" s="208" t="s">
        <v>421</v>
      </c>
      <c r="E104" s="39"/>
      <c r="F104" s="209" t="s">
        <v>6811</v>
      </c>
      <c r="G104" s="39"/>
      <c r="H104" s="39"/>
      <c r="I104" s="118"/>
      <c r="J104" s="39"/>
      <c r="K104" s="39"/>
      <c r="L104" s="42"/>
      <c r="M104" s="210"/>
      <c r="N104" s="211"/>
      <c r="O104" s="67"/>
      <c r="P104" s="67"/>
      <c r="Q104" s="67"/>
      <c r="R104" s="67"/>
      <c r="S104" s="67"/>
      <c r="T104" s="68"/>
      <c r="U104" s="37"/>
      <c r="V104" s="37"/>
      <c r="W104" s="37"/>
      <c r="X104" s="37"/>
      <c r="Y104" s="37"/>
      <c r="Z104" s="37"/>
      <c r="AA104" s="37"/>
      <c r="AB104" s="37"/>
      <c r="AC104" s="37"/>
      <c r="AD104" s="37"/>
      <c r="AE104" s="37"/>
      <c r="AT104" s="19" t="s">
        <v>421</v>
      </c>
      <c r="AU104" s="19" t="s">
        <v>91</v>
      </c>
    </row>
    <row r="105" spans="1:65" s="2" customFormat="1" ht="16.5" customHeight="1">
      <c r="A105" s="37"/>
      <c r="B105" s="38"/>
      <c r="C105" s="195" t="s">
        <v>97</v>
      </c>
      <c r="D105" s="195" t="s">
        <v>264</v>
      </c>
      <c r="E105" s="196" t="s">
        <v>6812</v>
      </c>
      <c r="F105" s="197" t="s">
        <v>6813</v>
      </c>
      <c r="G105" s="198" t="s">
        <v>518</v>
      </c>
      <c r="H105" s="199">
        <v>1</v>
      </c>
      <c r="I105" s="200"/>
      <c r="J105" s="201">
        <f>ROUND(I105*H105,2)</f>
        <v>0</v>
      </c>
      <c r="K105" s="197" t="s">
        <v>44</v>
      </c>
      <c r="L105" s="42"/>
      <c r="M105" s="202" t="s">
        <v>44</v>
      </c>
      <c r="N105" s="203" t="s">
        <v>53</v>
      </c>
      <c r="O105" s="67"/>
      <c r="P105" s="204">
        <f>O105*H105</f>
        <v>0</v>
      </c>
      <c r="Q105" s="204">
        <v>0</v>
      </c>
      <c r="R105" s="204">
        <f>Q105*H105</f>
        <v>0</v>
      </c>
      <c r="S105" s="204">
        <v>0</v>
      </c>
      <c r="T105" s="205">
        <f>S105*H105</f>
        <v>0</v>
      </c>
      <c r="U105" s="37"/>
      <c r="V105" s="37"/>
      <c r="W105" s="37"/>
      <c r="X105" s="37"/>
      <c r="Y105" s="37"/>
      <c r="Z105" s="37"/>
      <c r="AA105" s="37"/>
      <c r="AB105" s="37"/>
      <c r="AC105" s="37"/>
      <c r="AD105" s="37"/>
      <c r="AE105" s="37"/>
      <c r="AR105" s="206" t="s">
        <v>104</v>
      </c>
      <c r="AT105" s="206" t="s">
        <v>264</v>
      </c>
      <c r="AU105" s="206" t="s">
        <v>91</v>
      </c>
      <c r="AY105" s="19" t="s">
        <v>262</v>
      </c>
      <c r="BE105" s="207">
        <f>IF(N105="základní",J105,0)</f>
        <v>0</v>
      </c>
      <c r="BF105" s="207">
        <f>IF(N105="snížená",J105,0)</f>
        <v>0</v>
      </c>
      <c r="BG105" s="207">
        <f>IF(N105="zákl. přenesená",J105,0)</f>
        <v>0</v>
      </c>
      <c r="BH105" s="207">
        <f>IF(N105="sníž. přenesená",J105,0)</f>
        <v>0</v>
      </c>
      <c r="BI105" s="207">
        <f>IF(N105="nulová",J105,0)</f>
        <v>0</v>
      </c>
      <c r="BJ105" s="19" t="s">
        <v>89</v>
      </c>
      <c r="BK105" s="207">
        <f>ROUND(I105*H105,2)</f>
        <v>0</v>
      </c>
      <c r="BL105" s="19" t="s">
        <v>104</v>
      </c>
      <c r="BM105" s="206" t="s">
        <v>339</v>
      </c>
    </row>
    <row r="106" spans="1:65" s="2" customFormat="1" ht="18">
      <c r="A106" s="37"/>
      <c r="B106" s="38"/>
      <c r="C106" s="39"/>
      <c r="D106" s="208" t="s">
        <v>421</v>
      </c>
      <c r="E106" s="39"/>
      <c r="F106" s="209" t="s">
        <v>6814</v>
      </c>
      <c r="G106" s="39"/>
      <c r="H106" s="39"/>
      <c r="I106" s="118"/>
      <c r="J106" s="39"/>
      <c r="K106" s="39"/>
      <c r="L106" s="42"/>
      <c r="M106" s="210"/>
      <c r="N106" s="211"/>
      <c r="O106" s="67"/>
      <c r="P106" s="67"/>
      <c r="Q106" s="67"/>
      <c r="R106" s="67"/>
      <c r="S106" s="67"/>
      <c r="T106" s="68"/>
      <c r="U106" s="37"/>
      <c r="V106" s="37"/>
      <c r="W106" s="37"/>
      <c r="X106" s="37"/>
      <c r="Y106" s="37"/>
      <c r="Z106" s="37"/>
      <c r="AA106" s="37"/>
      <c r="AB106" s="37"/>
      <c r="AC106" s="37"/>
      <c r="AD106" s="37"/>
      <c r="AE106" s="37"/>
      <c r="AT106" s="19" t="s">
        <v>421</v>
      </c>
      <c r="AU106" s="19" t="s">
        <v>91</v>
      </c>
    </row>
    <row r="107" spans="1:65" s="2" customFormat="1" ht="21.75" customHeight="1">
      <c r="A107" s="37"/>
      <c r="B107" s="38"/>
      <c r="C107" s="195" t="s">
        <v>104</v>
      </c>
      <c r="D107" s="195" t="s">
        <v>264</v>
      </c>
      <c r="E107" s="196" t="s">
        <v>6815</v>
      </c>
      <c r="F107" s="197" t="s">
        <v>6816</v>
      </c>
      <c r="G107" s="198" t="s">
        <v>518</v>
      </c>
      <c r="H107" s="199">
        <v>2</v>
      </c>
      <c r="I107" s="200"/>
      <c r="J107" s="201">
        <f>ROUND(I107*H107,2)</f>
        <v>0</v>
      </c>
      <c r="K107" s="197" t="s">
        <v>44</v>
      </c>
      <c r="L107" s="42"/>
      <c r="M107" s="202" t="s">
        <v>44</v>
      </c>
      <c r="N107" s="203" t="s">
        <v>53</v>
      </c>
      <c r="O107" s="67"/>
      <c r="P107" s="204">
        <f>O107*H107</f>
        <v>0</v>
      </c>
      <c r="Q107" s="204">
        <v>0</v>
      </c>
      <c r="R107" s="204">
        <f>Q107*H107</f>
        <v>0</v>
      </c>
      <c r="S107" s="204">
        <v>0</v>
      </c>
      <c r="T107" s="205">
        <f>S107*H107</f>
        <v>0</v>
      </c>
      <c r="U107" s="37"/>
      <c r="V107" s="37"/>
      <c r="W107" s="37"/>
      <c r="X107" s="37"/>
      <c r="Y107" s="37"/>
      <c r="Z107" s="37"/>
      <c r="AA107" s="37"/>
      <c r="AB107" s="37"/>
      <c r="AC107" s="37"/>
      <c r="AD107" s="37"/>
      <c r="AE107" s="37"/>
      <c r="AR107" s="206" t="s">
        <v>104</v>
      </c>
      <c r="AT107" s="206" t="s">
        <v>264</v>
      </c>
      <c r="AU107" s="206" t="s">
        <v>91</v>
      </c>
      <c r="AY107" s="19" t="s">
        <v>262</v>
      </c>
      <c r="BE107" s="207">
        <f>IF(N107="základní",J107,0)</f>
        <v>0</v>
      </c>
      <c r="BF107" s="207">
        <f>IF(N107="snížená",J107,0)</f>
        <v>0</v>
      </c>
      <c r="BG107" s="207">
        <f>IF(N107="zákl. přenesená",J107,0)</f>
        <v>0</v>
      </c>
      <c r="BH107" s="207">
        <f>IF(N107="sníž. přenesená",J107,0)</f>
        <v>0</v>
      </c>
      <c r="BI107" s="207">
        <f>IF(N107="nulová",J107,0)</f>
        <v>0</v>
      </c>
      <c r="BJ107" s="19" t="s">
        <v>89</v>
      </c>
      <c r="BK107" s="207">
        <f>ROUND(I107*H107,2)</f>
        <v>0</v>
      </c>
      <c r="BL107" s="19" t="s">
        <v>104</v>
      </c>
      <c r="BM107" s="206" t="s">
        <v>351</v>
      </c>
    </row>
    <row r="108" spans="1:65" s="2" customFormat="1" ht="21.75" customHeight="1">
      <c r="A108" s="37"/>
      <c r="B108" s="38"/>
      <c r="C108" s="195" t="s">
        <v>322</v>
      </c>
      <c r="D108" s="195" t="s">
        <v>264</v>
      </c>
      <c r="E108" s="196" t="s">
        <v>6817</v>
      </c>
      <c r="F108" s="197" t="s">
        <v>6818</v>
      </c>
      <c r="G108" s="198" t="s">
        <v>518</v>
      </c>
      <c r="H108" s="199">
        <v>1</v>
      </c>
      <c r="I108" s="200"/>
      <c r="J108" s="201">
        <f>ROUND(I108*H108,2)</f>
        <v>0</v>
      </c>
      <c r="K108" s="197" t="s">
        <v>44</v>
      </c>
      <c r="L108" s="42"/>
      <c r="M108" s="202" t="s">
        <v>44</v>
      </c>
      <c r="N108" s="203" t="s">
        <v>53</v>
      </c>
      <c r="O108" s="67"/>
      <c r="P108" s="204">
        <f>O108*H108</f>
        <v>0</v>
      </c>
      <c r="Q108" s="204">
        <v>0</v>
      </c>
      <c r="R108" s="204">
        <f>Q108*H108</f>
        <v>0</v>
      </c>
      <c r="S108" s="204">
        <v>0</v>
      </c>
      <c r="T108" s="205">
        <f>S108*H108</f>
        <v>0</v>
      </c>
      <c r="U108" s="37"/>
      <c r="V108" s="37"/>
      <c r="W108" s="37"/>
      <c r="X108" s="37"/>
      <c r="Y108" s="37"/>
      <c r="Z108" s="37"/>
      <c r="AA108" s="37"/>
      <c r="AB108" s="37"/>
      <c r="AC108" s="37"/>
      <c r="AD108" s="37"/>
      <c r="AE108" s="37"/>
      <c r="AR108" s="206" t="s">
        <v>104</v>
      </c>
      <c r="AT108" s="206" t="s">
        <v>264</v>
      </c>
      <c r="AU108" s="206" t="s">
        <v>91</v>
      </c>
      <c r="AY108" s="19" t="s">
        <v>262</v>
      </c>
      <c r="BE108" s="207">
        <f>IF(N108="základní",J108,0)</f>
        <v>0</v>
      </c>
      <c r="BF108" s="207">
        <f>IF(N108="snížená",J108,0)</f>
        <v>0</v>
      </c>
      <c r="BG108" s="207">
        <f>IF(N108="zákl. přenesená",J108,0)</f>
        <v>0</v>
      </c>
      <c r="BH108" s="207">
        <f>IF(N108="sníž. přenesená",J108,0)</f>
        <v>0</v>
      </c>
      <c r="BI108" s="207">
        <f>IF(N108="nulová",J108,0)</f>
        <v>0</v>
      </c>
      <c r="BJ108" s="19" t="s">
        <v>89</v>
      </c>
      <c r="BK108" s="207">
        <f>ROUND(I108*H108,2)</f>
        <v>0</v>
      </c>
      <c r="BL108" s="19" t="s">
        <v>104</v>
      </c>
      <c r="BM108" s="206" t="s">
        <v>391</v>
      </c>
    </row>
    <row r="109" spans="1:65" s="2" customFormat="1" ht="27">
      <c r="A109" s="37"/>
      <c r="B109" s="38"/>
      <c r="C109" s="39"/>
      <c r="D109" s="208" t="s">
        <v>421</v>
      </c>
      <c r="E109" s="39"/>
      <c r="F109" s="209" t="s">
        <v>6819</v>
      </c>
      <c r="G109" s="39"/>
      <c r="H109" s="39"/>
      <c r="I109" s="118"/>
      <c r="J109" s="39"/>
      <c r="K109" s="39"/>
      <c r="L109" s="42"/>
      <c r="M109" s="210"/>
      <c r="N109" s="211"/>
      <c r="O109" s="67"/>
      <c r="P109" s="67"/>
      <c r="Q109" s="67"/>
      <c r="R109" s="67"/>
      <c r="S109" s="67"/>
      <c r="T109" s="68"/>
      <c r="U109" s="37"/>
      <c r="V109" s="37"/>
      <c r="W109" s="37"/>
      <c r="X109" s="37"/>
      <c r="Y109" s="37"/>
      <c r="Z109" s="37"/>
      <c r="AA109" s="37"/>
      <c r="AB109" s="37"/>
      <c r="AC109" s="37"/>
      <c r="AD109" s="37"/>
      <c r="AE109" s="37"/>
      <c r="AT109" s="19" t="s">
        <v>421</v>
      </c>
      <c r="AU109" s="19" t="s">
        <v>91</v>
      </c>
    </row>
    <row r="110" spans="1:65" s="12" customFormat="1" ht="22.75" customHeight="1">
      <c r="B110" s="179"/>
      <c r="C110" s="180"/>
      <c r="D110" s="181" t="s">
        <v>81</v>
      </c>
      <c r="E110" s="193" t="s">
        <v>5243</v>
      </c>
      <c r="F110" s="193" t="s">
        <v>5860</v>
      </c>
      <c r="G110" s="180"/>
      <c r="H110" s="180"/>
      <c r="I110" s="183"/>
      <c r="J110" s="194">
        <f>BK110</f>
        <v>0</v>
      </c>
      <c r="K110" s="180"/>
      <c r="L110" s="185"/>
      <c r="M110" s="186"/>
      <c r="N110" s="187"/>
      <c r="O110" s="187"/>
      <c r="P110" s="188">
        <f>SUM(P111:P125)</f>
        <v>0</v>
      </c>
      <c r="Q110" s="187"/>
      <c r="R110" s="188">
        <f>SUM(R111:R125)</f>
        <v>0</v>
      </c>
      <c r="S110" s="187"/>
      <c r="T110" s="189">
        <f>SUM(T111:T125)</f>
        <v>0</v>
      </c>
      <c r="AR110" s="190" t="s">
        <v>89</v>
      </c>
      <c r="AT110" s="191" t="s">
        <v>81</v>
      </c>
      <c r="AU110" s="191" t="s">
        <v>89</v>
      </c>
      <c r="AY110" s="190" t="s">
        <v>262</v>
      </c>
      <c r="BK110" s="192">
        <f>SUM(BK111:BK125)</f>
        <v>0</v>
      </c>
    </row>
    <row r="111" spans="1:65" s="2" customFormat="1" ht="16.5" customHeight="1">
      <c r="A111" s="37"/>
      <c r="B111" s="38"/>
      <c r="C111" s="195" t="s">
        <v>339</v>
      </c>
      <c r="D111" s="195" t="s">
        <v>264</v>
      </c>
      <c r="E111" s="196" t="s">
        <v>6820</v>
      </c>
      <c r="F111" s="197" t="s">
        <v>6821</v>
      </c>
      <c r="G111" s="198" t="s">
        <v>590</v>
      </c>
      <c r="H111" s="199">
        <v>51</v>
      </c>
      <c r="I111" s="200"/>
      <c r="J111" s="201">
        <f>ROUND(I111*H111,2)</f>
        <v>0</v>
      </c>
      <c r="K111" s="197" t="s">
        <v>44</v>
      </c>
      <c r="L111" s="42"/>
      <c r="M111" s="202" t="s">
        <v>44</v>
      </c>
      <c r="N111" s="203" t="s">
        <v>53</v>
      </c>
      <c r="O111" s="67"/>
      <c r="P111" s="204">
        <f>O111*H111</f>
        <v>0</v>
      </c>
      <c r="Q111" s="204">
        <v>0</v>
      </c>
      <c r="R111" s="204">
        <f>Q111*H111</f>
        <v>0</v>
      </c>
      <c r="S111" s="204">
        <v>0</v>
      </c>
      <c r="T111" s="205">
        <f>S111*H111</f>
        <v>0</v>
      </c>
      <c r="U111" s="37"/>
      <c r="V111" s="37"/>
      <c r="W111" s="37"/>
      <c r="X111" s="37"/>
      <c r="Y111" s="37"/>
      <c r="Z111" s="37"/>
      <c r="AA111" s="37"/>
      <c r="AB111" s="37"/>
      <c r="AC111" s="37"/>
      <c r="AD111" s="37"/>
      <c r="AE111" s="37"/>
      <c r="AR111" s="206" t="s">
        <v>104</v>
      </c>
      <c r="AT111" s="206" t="s">
        <v>264</v>
      </c>
      <c r="AU111" s="206" t="s">
        <v>91</v>
      </c>
      <c r="AY111" s="19" t="s">
        <v>262</v>
      </c>
      <c r="BE111" s="207">
        <f>IF(N111="základní",J111,0)</f>
        <v>0</v>
      </c>
      <c r="BF111" s="207">
        <f>IF(N111="snížená",J111,0)</f>
        <v>0</v>
      </c>
      <c r="BG111" s="207">
        <f>IF(N111="zákl. přenesená",J111,0)</f>
        <v>0</v>
      </c>
      <c r="BH111" s="207">
        <f>IF(N111="sníž. přenesená",J111,0)</f>
        <v>0</v>
      </c>
      <c r="BI111" s="207">
        <f>IF(N111="nulová",J111,0)</f>
        <v>0</v>
      </c>
      <c r="BJ111" s="19" t="s">
        <v>89</v>
      </c>
      <c r="BK111" s="207">
        <f>ROUND(I111*H111,2)</f>
        <v>0</v>
      </c>
      <c r="BL111" s="19" t="s">
        <v>104</v>
      </c>
      <c r="BM111" s="206" t="s">
        <v>403</v>
      </c>
    </row>
    <row r="112" spans="1:65" s="2" customFormat="1" ht="18">
      <c r="A112" s="37"/>
      <c r="B112" s="38"/>
      <c r="C112" s="39"/>
      <c r="D112" s="208" t="s">
        <v>421</v>
      </c>
      <c r="E112" s="39"/>
      <c r="F112" s="209" t="s">
        <v>6822</v>
      </c>
      <c r="G112" s="39"/>
      <c r="H112" s="39"/>
      <c r="I112" s="118"/>
      <c r="J112" s="39"/>
      <c r="K112" s="39"/>
      <c r="L112" s="42"/>
      <c r="M112" s="210"/>
      <c r="N112" s="211"/>
      <c r="O112" s="67"/>
      <c r="P112" s="67"/>
      <c r="Q112" s="67"/>
      <c r="R112" s="67"/>
      <c r="S112" s="67"/>
      <c r="T112" s="68"/>
      <c r="U112" s="37"/>
      <c r="V112" s="37"/>
      <c r="W112" s="37"/>
      <c r="X112" s="37"/>
      <c r="Y112" s="37"/>
      <c r="Z112" s="37"/>
      <c r="AA112" s="37"/>
      <c r="AB112" s="37"/>
      <c r="AC112" s="37"/>
      <c r="AD112" s="37"/>
      <c r="AE112" s="37"/>
      <c r="AT112" s="19" t="s">
        <v>421</v>
      </c>
      <c r="AU112" s="19" t="s">
        <v>91</v>
      </c>
    </row>
    <row r="113" spans="1:65" s="2" customFormat="1" ht="16.5" customHeight="1">
      <c r="A113" s="37"/>
      <c r="B113" s="38"/>
      <c r="C113" s="195" t="s">
        <v>347</v>
      </c>
      <c r="D113" s="195" t="s">
        <v>264</v>
      </c>
      <c r="E113" s="196" t="s">
        <v>6823</v>
      </c>
      <c r="F113" s="197" t="s">
        <v>6824</v>
      </c>
      <c r="G113" s="198" t="s">
        <v>590</v>
      </c>
      <c r="H113" s="199">
        <v>8.5</v>
      </c>
      <c r="I113" s="200"/>
      <c r="J113" s="201">
        <f>ROUND(I113*H113,2)</f>
        <v>0</v>
      </c>
      <c r="K113" s="197" t="s">
        <v>44</v>
      </c>
      <c r="L113" s="42"/>
      <c r="M113" s="202" t="s">
        <v>44</v>
      </c>
      <c r="N113" s="203" t="s">
        <v>53</v>
      </c>
      <c r="O113" s="67"/>
      <c r="P113" s="204">
        <f>O113*H113</f>
        <v>0</v>
      </c>
      <c r="Q113" s="204">
        <v>0</v>
      </c>
      <c r="R113" s="204">
        <f>Q113*H113</f>
        <v>0</v>
      </c>
      <c r="S113" s="204">
        <v>0</v>
      </c>
      <c r="T113" s="205">
        <f>S113*H113</f>
        <v>0</v>
      </c>
      <c r="U113" s="37"/>
      <c r="V113" s="37"/>
      <c r="W113" s="37"/>
      <c r="X113" s="37"/>
      <c r="Y113" s="37"/>
      <c r="Z113" s="37"/>
      <c r="AA113" s="37"/>
      <c r="AB113" s="37"/>
      <c r="AC113" s="37"/>
      <c r="AD113" s="37"/>
      <c r="AE113" s="37"/>
      <c r="AR113" s="206" t="s">
        <v>104</v>
      </c>
      <c r="AT113" s="206" t="s">
        <v>264</v>
      </c>
      <c r="AU113" s="206" t="s">
        <v>91</v>
      </c>
      <c r="AY113" s="19" t="s">
        <v>262</v>
      </c>
      <c r="BE113" s="207">
        <f>IF(N113="základní",J113,0)</f>
        <v>0</v>
      </c>
      <c r="BF113" s="207">
        <f>IF(N113="snížená",J113,0)</f>
        <v>0</v>
      </c>
      <c r="BG113" s="207">
        <f>IF(N113="zákl. přenesená",J113,0)</f>
        <v>0</v>
      </c>
      <c r="BH113" s="207">
        <f>IF(N113="sníž. přenesená",J113,0)</f>
        <v>0</v>
      </c>
      <c r="BI113" s="207">
        <f>IF(N113="nulová",J113,0)</f>
        <v>0</v>
      </c>
      <c r="BJ113" s="19" t="s">
        <v>89</v>
      </c>
      <c r="BK113" s="207">
        <f>ROUND(I113*H113,2)</f>
        <v>0</v>
      </c>
      <c r="BL113" s="19" t="s">
        <v>104</v>
      </c>
      <c r="BM113" s="206" t="s">
        <v>416</v>
      </c>
    </row>
    <row r="114" spans="1:65" s="2" customFormat="1" ht="18">
      <c r="A114" s="37"/>
      <c r="B114" s="38"/>
      <c r="C114" s="39"/>
      <c r="D114" s="208" t="s">
        <v>421</v>
      </c>
      <c r="E114" s="39"/>
      <c r="F114" s="209" t="s">
        <v>6822</v>
      </c>
      <c r="G114" s="39"/>
      <c r="H114" s="39"/>
      <c r="I114" s="118"/>
      <c r="J114" s="39"/>
      <c r="K114" s="39"/>
      <c r="L114" s="42"/>
      <c r="M114" s="210"/>
      <c r="N114" s="211"/>
      <c r="O114" s="67"/>
      <c r="P114" s="67"/>
      <c r="Q114" s="67"/>
      <c r="R114" s="67"/>
      <c r="S114" s="67"/>
      <c r="T114" s="68"/>
      <c r="U114" s="37"/>
      <c r="V114" s="37"/>
      <c r="W114" s="37"/>
      <c r="X114" s="37"/>
      <c r="Y114" s="37"/>
      <c r="Z114" s="37"/>
      <c r="AA114" s="37"/>
      <c r="AB114" s="37"/>
      <c r="AC114" s="37"/>
      <c r="AD114" s="37"/>
      <c r="AE114" s="37"/>
      <c r="AT114" s="19" t="s">
        <v>421</v>
      </c>
      <c r="AU114" s="19" t="s">
        <v>91</v>
      </c>
    </row>
    <row r="115" spans="1:65" s="2" customFormat="1" ht="16.5" customHeight="1">
      <c r="A115" s="37"/>
      <c r="B115" s="38"/>
      <c r="C115" s="195" t="s">
        <v>351</v>
      </c>
      <c r="D115" s="195" t="s">
        <v>264</v>
      </c>
      <c r="E115" s="196" t="s">
        <v>6825</v>
      </c>
      <c r="F115" s="197" t="s">
        <v>6826</v>
      </c>
      <c r="G115" s="198" t="s">
        <v>590</v>
      </c>
      <c r="H115" s="199">
        <v>2</v>
      </c>
      <c r="I115" s="200"/>
      <c r="J115" s="201">
        <f>ROUND(I115*H115,2)</f>
        <v>0</v>
      </c>
      <c r="K115" s="197" t="s">
        <v>44</v>
      </c>
      <c r="L115" s="42"/>
      <c r="M115" s="202" t="s">
        <v>44</v>
      </c>
      <c r="N115" s="203" t="s">
        <v>53</v>
      </c>
      <c r="O115" s="67"/>
      <c r="P115" s="204">
        <f>O115*H115</f>
        <v>0</v>
      </c>
      <c r="Q115" s="204">
        <v>0</v>
      </c>
      <c r="R115" s="204">
        <f>Q115*H115</f>
        <v>0</v>
      </c>
      <c r="S115" s="204">
        <v>0</v>
      </c>
      <c r="T115" s="205">
        <f>S115*H115</f>
        <v>0</v>
      </c>
      <c r="U115" s="37"/>
      <c r="V115" s="37"/>
      <c r="W115" s="37"/>
      <c r="X115" s="37"/>
      <c r="Y115" s="37"/>
      <c r="Z115" s="37"/>
      <c r="AA115" s="37"/>
      <c r="AB115" s="37"/>
      <c r="AC115" s="37"/>
      <c r="AD115" s="37"/>
      <c r="AE115" s="37"/>
      <c r="AR115" s="206" t="s">
        <v>104</v>
      </c>
      <c r="AT115" s="206" t="s">
        <v>264</v>
      </c>
      <c r="AU115" s="206" t="s">
        <v>91</v>
      </c>
      <c r="AY115" s="19" t="s">
        <v>262</v>
      </c>
      <c r="BE115" s="207">
        <f>IF(N115="základní",J115,0)</f>
        <v>0</v>
      </c>
      <c r="BF115" s="207">
        <f>IF(N115="snížená",J115,0)</f>
        <v>0</v>
      </c>
      <c r="BG115" s="207">
        <f>IF(N115="zákl. přenesená",J115,0)</f>
        <v>0</v>
      </c>
      <c r="BH115" s="207">
        <f>IF(N115="sníž. přenesená",J115,0)</f>
        <v>0</v>
      </c>
      <c r="BI115" s="207">
        <f>IF(N115="nulová",J115,0)</f>
        <v>0</v>
      </c>
      <c r="BJ115" s="19" t="s">
        <v>89</v>
      </c>
      <c r="BK115" s="207">
        <f>ROUND(I115*H115,2)</f>
        <v>0</v>
      </c>
      <c r="BL115" s="19" t="s">
        <v>104</v>
      </c>
      <c r="BM115" s="206" t="s">
        <v>442</v>
      </c>
    </row>
    <row r="116" spans="1:65" s="2" customFormat="1" ht="18">
      <c r="A116" s="37"/>
      <c r="B116" s="38"/>
      <c r="C116" s="39"/>
      <c r="D116" s="208" t="s">
        <v>421</v>
      </c>
      <c r="E116" s="39"/>
      <c r="F116" s="209" t="s">
        <v>6822</v>
      </c>
      <c r="G116" s="39"/>
      <c r="H116" s="39"/>
      <c r="I116" s="118"/>
      <c r="J116" s="39"/>
      <c r="K116" s="39"/>
      <c r="L116" s="42"/>
      <c r="M116" s="210"/>
      <c r="N116" s="211"/>
      <c r="O116" s="67"/>
      <c r="P116" s="67"/>
      <c r="Q116" s="67"/>
      <c r="R116" s="67"/>
      <c r="S116" s="67"/>
      <c r="T116" s="68"/>
      <c r="U116" s="37"/>
      <c r="V116" s="37"/>
      <c r="W116" s="37"/>
      <c r="X116" s="37"/>
      <c r="Y116" s="37"/>
      <c r="Z116" s="37"/>
      <c r="AA116" s="37"/>
      <c r="AB116" s="37"/>
      <c r="AC116" s="37"/>
      <c r="AD116" s="37"/>
      <c r="AE116" s="37"/>
      <c r="AT116" s="19" t="s">
        <v>421</v>
      </c>
      <c r="AU116" s="19" t="s">
        <v>91</v>
      </c>
    </row>
    <row r="117" spans="1:65" s="2" customFormat="1" ht="16.5" customHeight="1">
      <c r="A117" s="37"/>
      <c r="B117" s="38"/>
      <c r="C117" s="195" t="s">
        <v>377</v>
      </c>
      <c r="D117" s="195" t="s">
        <v>264</v>
      </c>
      <c r="E117" s="196" t="s">
        <v>6827</v>
      </c>
      <c r="F117" s="197" t="s">
        <v>6828</v>
      </c>
      <c r="G117" s="198" t="s">
        <v>518</v>
      </c>
      <c r="H117" s="199">
        <v>26</v>
      </c>
      <c r="I117" s="200"/>
      <c r="J117" s="201">
        <f>ROUND(I117*H117,2)</f>
        <v>0</v>
      </c>
      <c r="K117" s="197" t="s">
        <v>44</v>
      </c>
      <c r="L117" s="42"/>
      <c r="M117" s="202" t="s">
        <v>44</v>
      </c>
      <c r="N117" s="203" t="s">
        <v>53</v>
      </c>
      <c r="O117" s="67"/>
      <c r="P117" s="204">
        <f>O117*H117</f>
        <v>0</v>
      </c>
      <c r="Q117" s="204">
        <v>0</v>
      </c>
      <c r="R117" s="204">
        <f>Q117*H117</f>
        <v>0</v>
      </c>
      <c r="S117" s="204">
        <v>0</v>
      </c>
      <c r="T117" s="205">
        <f>S117*H117</f>
        <v>0</v>
      </c>
      <c r="U117" s="37"/>
      <c r="V117" s="37"/>
      <c r="W117" s="37"/>
      <c r="X117" s="37"/>
      <c r="Y117" s="37"/>
      <c r="Z117" s="37"/>
      <c r="AA117" s="37"/>
      <c r="AB117" s="37"/>
      <c r="AC117" s="37"/>
      <c r="AD117" s="37"/>
      <c r="AE117" s="37"/>
      <c r="AR117" s="206" t="s">
        <v>104</v>
      </c>
      <c r="AT117" s="206" t="s">
        <v>264</v>
      </c>
      <c r="AU117" s="206" t="s">
        <v>91</v>
      </c>
      <c r="AY117" s="19" t="s">
        <v>262</v>
      </c>
      <c r="BE117" s="207">
        <f>IF(N117="základní",J117,0)</f>
        <v>0</v>
      </c>
      <c r="BF117" s="207">
        <f>IF(N117="snížená",J117,0)</f>
        <v>0</v>
      </c>
      <c r="BG117" s="207">
        <f>IF(N117="zákl. přenesená",J117,0)</f>
        <v>0</v>
      </c>
      <c r="BH117" s="207">
        <f>IF(N117="sníž. přenesená",J117,0)</f>
        <v>0</v>
      </c>
      <c r="BI117" s="207">
        <f>IF(N117="nulová",J117,0)</f>
        <v>0</v>
      </c>
      <c r="BJ117" s="19" t="s">
        <v>89</v>
      </c>
      <c r="BK117" s="207">
        <f>ROUND(I117*H117,2)</f>
        <v>0</v>
      </c>
      <c r="BL117" s="19" t="s">
        <v>104</v>
      </c>
      <c r="BM117" s="206" t="s">
        <v>463</v>
      </c>
    </row>
    <row r="118" spans="1:65" s="2" customFormat="1" ht="18">
      <c r="A118" s="37"/>
      <c r="B118" s="38"/>
      <c r="C118" s="39"/>
      <c r="D118" s="208" t="s">
        <v>421</v>
      </c>
      <c r="E118" s="39"/>
      <c r="F118" s="209" t="s">
        <v>6829</v>
      </c>
      <c r="G118" s="39"/>
      <c r="H118" s="39"/>
      <c r="I118" s="118"/>
      <c r="J118" s="39"/>
      <c r="K118" s="39"/>
      <c r="L118" s="42"/>
      <c r="M118" s="210"/>
      <c r="N118" s="211"/>
      <c r="O118" s="67"/>
      <c r="P118" s="67"/>
      <c r="Q118" s="67"/>
      <c r="R118" s="67"/>
      <c r="S118" s="67"/>
      <c r="T118" s="68"/>
      <c r="U118" s="37"/>
      <c r="V118" s="37"/>
      <c r="W118" s="37"/>
      <c r="X118" s="37"/>
      <c r="Y118" s="37"/>
      <c r="Z118" s="37"/>
      <c r="AA118" s="37"/>
      <c r="AB118" s="37"/>
      <c r="AC118" s="37"/>
      <c r="AD118" s="37"/>
      <c r="AE118" s="37"/>
      <c r="AT118" s="19" t="s">
        <v>421</v>
      </c>
      <c r="AU118" s="19" t="s">
        <v>91</v>
      </c>
    </row>
    <row r="119" spans="1:65" s="2" customFormat="1" ht="16.5" customHeight="1">
      <c r="A119" s="37"/>
      <c r="B119" s="38"/>
      <c r="C119" s="195" t="s">
        <v>391</v>
      </c>
      <c r="D119" s="195" t="s">
        <v>264</v>
      </c>
      <c r="E119" s="196" t="s">
        <v>6830</v>
      </c>
      <c r="F119" s="197" t="s">
        <v>6831</v>
      </c>
      <c r="G119" s="198" t="s">
        <v>518</v>
      </c>
      <c r="H119" s="199">
        <v>5</v>
      </c>
      <c r="I119" s="200"/>
      <c r="J119" s="201">
        <f>ROUND(I119*H119,2)</f>
        <v>0</v>
      </c>
      <c r="K119" s="197" t="s">
        <v>44</v>
      </c>
      <c r="L119" s="42"/>
      <c r="M119" s="202" t="s">
        <v>44</v>
      </c>
      <c r="N119" s="203" t="s">
        <v>53</v>
      </c>
      <c r="O119" s="67"/>
      <c r="P119" s="204">
        <f>O119*H119</f>
        <v>0</v>
      </c>
      <c r="Q119" s="204">
        <v>0</v>
      </c>
      <c r="R119" s="204">
        <f>Q119*H119</f>
        <v>0</v>
      </c>
      <c r="S119" s="204">
        <v>0</v>
      </c>
      <c r="T119" s="205">
        <f>S119*H119</f>
        <v>0</v>
      </c>
      <c r="U119" s="37"/>
      <c r="V119" s="37"/>
      <c r="W119" s="37"/>
      <c r="X119" s="37"/>
      <c r="Y119" s="37"/>
      <c r="Z119" s="37"/>
      <c r="AA119" s="37"/>
      <c r="AB119" s="37"/>
      <c r="AC119" s="37"/>
      <c r="AD119" s="37"/>
      <c r="AE119" s="37"/>
      <c r="AR119" s="206" t="s">
        <v>104</v>
      </c>
      <c r="AT119" s="206" t="s">
        <v>264</v>
      </c>
      <c r="AU119" s="206" t="s">
        <v>91</v>
      </c>
      <c r="AY119" s="19" t="s">
        <v>262</v>
      </c>
      <c r="BE119" s="207">
        <f>IF(N119="základní",J119,0)</f>
        <v>0</v>
      </c>
      <c r="BF119" s="207">
        <f>IF(N119="snížená",J119,0)</f>
        <v>0</v>
      </c>
      <c r="BG119" s="207">
        <f>IF(N119="zákl. přenesená",J119,0)</f>
        <v>0</v>
      </c>
      <c r="BH119" s="207">
        <f>IF(N119="sníž. přenesená",J119,0)</f>
        <v>0</v>
      </c>
      <c r="BI119" s="207">
        <f>IF(N119="nulová",J119,0)</f>
        <v>0</v>
      </c>
      <c r="BJ119" s="19" t="s">
        <v>89</v>
      </c>
      <c r="BK119" s="207">
        <f>ROUND(I119*H119,2)</f>
        <v>0</v>
      </c>
      <c r="BL119" s="19" t="s">
        <v>104</v>
      </c>
      <c r="BM119" s="206" t="s">
        <v>475</v>
      </c>
    </row>
    <row r="120" spans="1:65" s="2" customFormat="1" ht="18">
      <c r="A120" s="37"/>
      <c r="B120" s="38"/>
      <c r="C120" s="39"/>
      <c r="D120" s="208" t="s">
        <v>421</v>
      </c>
      <c r="E120" s="39"/>
      <c r="F120" s="209" t="s">
        <v>6829</v>
      </c>
      <c r="G120" s="39"/>
      <c r="H120" s="39"/>
      <c r="I120" s="118"/>
      <c r="J120" s="39"/>
      <c r="K120" s="39"/>
      <c r="L120" s="42"/>
      <c r="M120" s="210"/>
      <c r="N120" s="211"/>
      <c r="O120" s="67"/>
      <c r="P120" s="67"/>
      <c r="Q120" s="67"/>
      <c r="R120" s="67"/>
      <c r="S120" s="67"/>
      <c r="T120" s="68"/>
      <c r="U120" s="37"/>
      <c r="V120" s="37"/>
      <c r="W120" s="37"/>
      <c r="X120" s="37"/>
      <c r="Y120" s="37"/>
      <c r="Z120" s="37"/>
      <c r="AA120" s="37"/>
      <c r="AB120" s="37"/>
      <c r="AC120" s="37"/>
      <c r="AD120" s="37"/>
      <c r="AE120" s="37"/>
      <c r="AT120" s="19" t="s">
        <v>421</v>
      </c>
      <c r="AU120" s="19" t="s">
        <v>91</v>
      </c>
    </row>
    <row r="121" spans="1:65" s="2" customFormat="1" ht="16.5" customHeight="1">
      <c r="A121" s="37"/>
      <c r="B121" s="38"/>
      <c r="C121" s="195" t="s">
        <v>397</v>
      </c>
      <c r="D121" s="195" t="s">
        <v>264</v>
      </c>
      <c r="E121" s="196" t="s">
        <v>6832</v>
      </c>
      <c r="F121" s="197" t="s">
        <v>6833</v>
      </c>
      <c r="G121" s="198" t="s">
        <v>518</v>
      </c>
      <c r="H121" s="199">
        <v>7</v>
      </c>
      <c r="I121" s="200"/>
      <c r="J121" s="201">
        <f>ROUND(I121*H121,2)</f>
        <v>0</v>
      </c>
      <c r="K121" s="197" t="s">
        <v>44</v>
      </c>
      <c r="L121" s="42"/>
      <c r="M121" s="202" t="s">
        <v>44</v>
      </c>
      <c r="N121" s="203" t="s">
        <v>53</v>
      </c>
      <c r="O121" s="67"/>
      <c r="P121" s="204">
        <f>O121*H121</f>
        <v>0</v>
      </c>
      <c r="Q121" s="204">
        <v>0</v>
      </c>
      <c r="R121" s="204">
        <f>Q121*H121</f>
        <v>0</v>
      </c>
      <c r="S121" s="204">
        <v>0</v>
      </c>
      <c r="T121" s="205">
        <f>S121*H121</f>
        <v>0</v>
      </c>
      <c r="U121" s="37"/>
      <c r="V121" s="37"/>
      <c r="W121" s="37"/>
      <c r="X121" s="37"/>
      <c r="Y121" s="37"/>
      <c r="Z121" s="37"/>
      <c r="AA121" s="37"/>
      <c r="AB121" s="37"/>
      <c r="AC121" s="37"/>
      <c r="AD121" s="37"/>
      <c r="AE121" s="37"/>
      <c r="AR121" s="206" t="s">
        <v>104</v>
      </c>
      <c r="AT121" s="206" t="s">
        <v>264</v>
      </c>
      <c r="AU121" s="206" t="s">
        <v>91</v>
      </c>
      <c r="AY121" s="19" t="s">
        <v>262</v>
      </c>
      <c r="BE121" s="207">
        <f>IF(N121="základní",J121,0)</f>
        <v>0</v>
      </c>
      <c r="BF121" s="207">
        <f>IF(N121="snížená",J121,0)</f>
        <v>0</v>
      </c>
      <c r="BG121" s="207">
        <f>IF(N121="zákl. přenesená",J121,0)</f>
        <v>0</v>
      </c>
      <c r="BH121" s="207">
        <f>IF(N121="sníž. přenesená",J121,0)</f>
        <v>0</v>
      </c>
      <c r="BI121" s="207">
        <f>IF(N121="nulová",J121,0)</f>
        <v>0</v>
      </c>
      <c r="BJ121" s="19" t="s">
        <v>89</v>
      </c>
      <c r="BK121" s="207">
        <f>ROUND(I121*H121,2)</f>
        <v>0</v>
      </c>
      <c r="BL121" s="19" t="s">
        <v>104</v>
      </c>
      <c r="BM121" s="206" t="s">
        <v>496</v>
      </c>
    </row>
    <row r="122" spans="1:65" s="2" customFormat="1" ht="16.5" customHeight="1">
      <c r="A122" s="37"/>
      <c r="B122" s="38"/>
      <c r="C122" s="195" t="s">
        <v>403</v>
      </c>
      <c r="D122" s="195" t="s">
        <v>264</v>
      </c>
      <c r="E122" s="196" t="s">
        <v>6834</v>
      </c>
      <c r="F122" s="197" t="s">
        <v>6835</v>
      </c>
      <c r="G122" s="198" t="s">
        <v>342</v>
      </c>
      <c r="H122" s="199">
        <v>11</v>
      </c>
      <c r="I122" s="200"/>
      <c r="J122" s="201">
        <f>ROUND(I122*H122,2)</f>
        <v>0</v>
      </c>
      <c r="K122" s="197" t="s">
        <v>44</v>
      </c>
      <c r="L122" s="42"/>
      <c r="M122" s="202" t="s">
        <v>44</v>
      </c>
      <c r="N122" s="203" t="s">
        <v>53</v>
      </c>
      <c r="O122" s="67"/>
      <c r="P122" s="204">
        <f>O122*H122</f>
        <v>0</v>
      </c>
      <c r="Q122" s="204">
        <v>0</v>
      </c>
      <c r="R122" s="204">
        <f>Q122*H122</f>
        <v>0</v>
      </c>
      <c r="S122" s="204">
        <v>0</v>
      </c>
      <c r="T122" s="205">
        <f>S122*H122</f>
        <v>0</v>
      </c>
      <c r="U122" s="37"/>
      <c r="V122" s="37"/>
      <c r="W122" s="37"/>
      <c r="X122" s="37"/>
      <c r="Y122" s="37"/>
      <c r="Z122" s="37"/>
      <c r="AA122" s="37"/>
      <c r="AB122" s="37"/>
      <c r="AC122" s="37"/>
      <c r="AD122" s="37"/>
      <c r="AE122" s="37"/>
      <c r="AR122" s="206" t="s">
        <v>104</v>
      </c>
      <c r="AT122" s="206" t="s">
        <v>264</v>
      </c>
      <c r="AU122" s="206" t="s">
        <v>91</v>
      </c>
      <c r="AY122" s="19" t="s">
        <v>262</v>
      </c>
      <c r="BE122" s="207">
        <f>IF(N122="základní",J122,0)</f>
        <v>0</v>
      </c>
      <c r="BF122" s="207">
        <f>IF(N122="snížená",J122,0)</f>
        <v>0</v>
      </c>
      <c r="BG122" s="207">
        <f>IF(N122="zákl. přenesená",J122,0)</f>
        <v>0</v>
      </c>
      <c r="BH122" s="207">
        <f>IF(N122="sníž. přenesená",J122,0)</f>
        <v>0</v>
      </c>
      <c r="BI122" s="207">
        <f>IF(N122="nulová",J122,0)</f>
        <v>0</v>
      </c>
      <c r="BJ122" s="19" t="s">
        <v>89</v>
      </c>
      <c r="BK122" s="207">
        <f>ROUND(I122*H122,2)</f>
        <v>0</v>
      </c>
      <c r="BL122" s="19" t="s">
        <v>104</v>
      </c>
      <c r="BM122" s="206" t="s">
        <v>515</v>
      </c>
    </row>
    <row r="123" spans="1:65" s="2" customFormat="1" ht="27">
      <c r="A123" s="37"/>
      <c r="B123" s="38"/>
      <c r="C123" s="39"/>
      <c r="D123" s="208" t="s">
        <v>421</v>
      </c>
      <c r="E123" s="39"/>
      <c r="F123" s="209" t="s">
        <v>6836</v>
      </c>
      <c r="G123" s="39"/>
      <c r="H123" s="39"/>
      <c r="I123" s="118"/>
      <c r="J123" s="39"/>
      <c r="K123" s="39"/>
      <c r="L123" s="42"/>
      <c r="M123" s="210"/>
      <c r="N123" s="211"/>
      <c r="O123" s="67"/>
      <c r="P123" s="67"/>
      <c r="Q123" s="67"/>
      <c r="R123" s="67"/>
      <c r="S123" s="67"/>
      <c r="T123" s="68"/>
      <c r="U123" s="37"/>
      <c r="V123" s="37"/>
      <c r="W123" s="37"/>
      <c r="X123" s="37"/>
      <c r="Y123" s="37"/>
      <c r="Z123" s="37"/>
      <c r="AA123" s="37"/>
      <c r="AB123" s="37"/>
      <c r="AC123" s="37"/>
      <c r="AD123" s="37"/>
      <c r="AE123" s="37"/>
      <c r="AT123" s="19" t="s">
        <v>421</v>
      </c>
      <c r="AU123" s="19" t="s">
        <v>91</v>
      </c>
    </row>
    <row r="124" spans="1:65" s="2" customFormat="1" ht="16.5" customHeight="1">
      <c r="A124" s="37"/>
      <c r="B124" s="38"/>
      <c r="C124" s="195" t="s">
        <v>410</v>
      </c>
      <c r="D124" s="195" t="s">
        <v>264</v>
      </c>
      <c r="E124" s="196" t="s">
        <v>6837</v>
      </c>
      <c r="F124" s="197" t="s">
        <v>6838</v>
      </c>
      <c r="G124" s="198" t="s">
        <v>342</v>
      </c>
      <c r="H124" s="199">
        <v>11</v>
      </c>
      <c r="I124" s="200"/>
      <c r="J124" s="201">
        <f>ROUND(I124*H124,2)</f>
        <v>0</v>
      </c>
      <c r="K124" s="197" t="s">
        <v>44</v>
      </c>
      <c r="L124" s="42"/>
      <c r="M124" s="202" t="s">
        <v>44</v>
      </c>
      <c r="N124" s="203" t="s">
        <v>53</v>
      </c>
      <c r="O124" s="67"/>
      <c r="P124" s="204">
        <f>O124*H124</f>
        <v>0</v>
      </c>
      <c r="Q124" s="204">
        <v>0</v>
      </c>
      <c r="R124" s="204">
        <f>Q124*H124</f>
        <v>0</v>
      </c>
      <c r="S124" s="204">
        <v>0</v>
      </c>
      <c r="T124" s="205">
        <f>S124*H124</f>
        <v>0</v>
      </c>
      <c r="U124" s="37"/>
      <c r="V124" s="37"/>
      <c r="W124" s="37"/>
      <c r="X124" s="37"/>
      <c r="Y124" s="37"/>
      <c r="Z124" s="37"/>
      <c r="AA124" s="37"/>
      <c r="AB124" s="37"/>
      <c r="AC124" s="37"/>
      <c r="AD124" s="37"/>
      <c r="AE124" s="37"/>
      <c r="AR124" s="206" t="s">
        <v>104</v>
      </c>
      <c r="AT124" s="206" t="s">
        <v>264</v>
      </c>
      <c r="AU124" s="206" t="s">
        <v>91</v>
      </c>
      <c r="AY124" s="19" t="s">
        <v>262</v>
      </c>
      <c r="BE124" s="207">
        <f>IF(N124="základní",J124,0)</f>
        <v>0</v>
      </c>
      <c r="BF124" s="207">
        <f>IF(N124="snížená",J124,0)</f>
        <v>0</v>
      </c>
      <c r="BG124" s="207">
        <f>IF(N124="zákl. přenesená",J124,0)</f>
        <v>0</v>
      </c>
      <c r="BH124" s="207">
        <f>IF(N124="sníž. přenesená",J124,0)</f>
        <v>0</v>
      </c>
      <c r="BI124" s="207">
        <f>IF(N124="nulová",J124,0)</f>
        <v>0</v>
      </c>
      <c r="BJ124" s="19" t="s">
        <v>89</v>
      </c>
      <c r="BK124" s="207">
        <f>ROUND(I124*H124,2)</f>
        <v>0</v>
      </c>
      <c r="BL124" s="19" t="s">
        <v>104</v>
      </c>
      <c r="BM124" s="206" t="s">
        <v>529</v>
      </c>
    </row>
    <row r="125" spans="1:65" s="2" customFormat="1" ht="27">
      <c r="A125" s="37"/>
      <c r="B125" s="38"/>
      <c r="C125" s="39"/>
      <c r="D125" s="208" t="s">
        <v>421</v>
      </c>
      <c r="E125" s="39"/>
      <c r="F125" s="209" t="s">
        <v>6839</v>
      </c>
      <c r="G125" s="39"/>
      <c r="H125" s="39"/>
      <c r="I125" s="118"/>
      <c r="J125" s="39"/>
      <c r="K125" s="39"/>
      <c r="L125" s="42"/>
      <c r="M125" s="210"/>
      <c r="N125" s="211"/>
      <c r="O125" s="67"/>
      <c r="P125" s="67"/>
      <c r="Q125" s="67"/>
      <c r="R125" s="67"/>
      <c r="S125" s="67"/>
      <c r="T125" s="68"/>
      <c r="U125" s="37"/>
      <c r="V125" s="37"/>
      <c r="W125" s="37"/>
      <c r="X125" s="37"/>
      <c r="Y125" s="37"/>
      <c r="Z125" s="37"/>
      <c r="AA125" s="37"/>
      <c r="AB125" s="37"/>
      <c r="AC125" s="37"/>
      <c r="AD125" s="37"/>
      <c r="AE125" s="37"/>
      <c r="AT125" s="19" t="s">
        <v>421</v>
      </c>
      <c r="AU125" s="19" t="s">
        <v>91</v>
      </c>
    </row>
    <row r="126" spans="1:65" s="12" customFormat="1" ht="25.9" customHeight="1">
      <c r="B126" s="179"/>
      <c r="C126" s="180"/>
      <c r="D126" s="181" t="s">
        <v>81</v>
      </c>
      <c r="E126" s="182" t="s">
        <v>4786</v>
      </c>
      <c r="F126" s="182" t="s">
        <v>4787</v>
      </c>
      <c r="G126" s="180"/>
      <c r="H126" s="180"/>
      <c r="I126" s="183"/>
      <c r="J126" s="184">
        <f>BK126</f>
        <v>0</v>
      </c>
      <c r="K126" s="180"/>
      <c r="L126" s="185"/>
      <c r="M126" s="186"/>
      <c r="N126" s="187"/>
      <c r="O126" s="187"/>
      <c r="P126" s="188">
        <f>P127</f>
        <v>0</v>
      </c>
      <c r="Q126" s="187"/>
      <c r="R126" s="188">
        <f>R127</f>
        <v>0</v>
      </c>
      <c r="S126" s="187"/>
      <c r="T126" s="189">
        <f>T127</f>
        <v>0</v>
      </c>
      <c r="AR126" s="190" t="s">
        <v>322</v>
      </c>
      <c r="AT126" s="191" t="s">
        <v>81</v>
      </c>
      <c r="AU126" s="191" t="s">
        <v>82</v>
      </c>
      <c r="AY126" s="190" t="s">
        <v>262</v>
      </c>
      <c r="BK126" s="192">
        <f>BK127</f>
        <v>0</v>
      </c>
    </row>
    <row r="127" spans="1:65" s="12" customFormat="1" ht="22.75" customHeight="1">
      <c r="B127" s="179"/>
      <c r="C127" s="180"/>
      <c r="D127" s="181" t="s">
        <v>81</v>
      </c>
      <c r="E127" s="193" t="s">
        <v>6097</v>
      </c>
      <c r="F127" s="193" t="s">
        <v>6098</v>
      </c>
      <c r="G127" s="180"/>
      <c r="H127" s="180"/>
      <c r="I127" s="183"/>
      <c r="J127" s="194">
        <f>BK127</f>
        <v>0</v>
      </c>
      <c r="K127" s="180"/>
      <c r="L127" s="185"/>
      <c r="M127" s="186"/>
      <c r="N127" s="187"/>
      <c r="O127" s="187"/>
      <c r="P127" s="188">
        <f>SUM(P128:P151)</f>
        <v>0</v>
      </c>
      <c r="Q127" s="187"/>
      <c r="R127" s="188">
        <f>SUM(R128:R151)</f>
        <v>0</v>
      </c>
      <c r="S127" s="187"/>
      <c r="T127" s="189">
        <f>SUM(T128:T151)</f>
        <v>0</v>
      </c>
      <c r="AR127" s="190" t="s">
        <v>322</v>
      </c>
      <c r="AT127" s="191" t="s">
        <v>81</v>
      </c>
      <c r="AU127" s="191" t="s">
        <v>89</v>
      </c>
      <c r="AY127" s="190" t="s">
        <v>262</v>
      </c>
      <c r="BK127" s="192">
        <f>SUM(BK128:BK151)</f>
        <v>0</v>
      </c>
    </row>
    <row r="128" spans="1:65" s="2" customFormat="1" ht="16.5" customHeight="1">
      <c r="A128" s="37"/>
      <c r="B128" s="38"/>
      <c r="C128" s="195" t="s">
        <v>416</v>
      </c>
      <c r="D128" s="195" t="s">
        <v>264</v>
      </c>
      <c r="E128" s="196" t="s">
        <v>6840</v>
      </c>
      <c r="F128" s="197" t="s">
        <v>6841</v>
      </c>
      <c r="G128" s="198" t="s">
        <v>518</v>
      </c>
      <c r="H128" s="199">
        <v>1</v>
      </c>
      <c r="I128" s="200"/>
      <c r="J128" s="201">
        <f>ROUND(I128*H128,2)</f>
        <v>0</v>
      </c>
      <c r="K128" s="197" t="s">
        <v>44</v>
      </c>
      <c r="L128" s="42"/>
      <c r="M128" s="202" t="s">
        <v>44</v>
      </c>
      <c r="N128" s="203" t="s">
        <v>53</v>
      </c>
      <c r="O128" s="67"/>
      <c r="P128" s="204">
        <f>O128*H128</f>
        <v>0</v>
      </c>
      <c r="Q128" s="204">
        <v>0</v>
      </c>
      <c r="R128" s="204">
        <f>Q128*H128</f>
        <v>0</v>
      </c>
      <c r="S128" s="204">
        <v>0</v>
      </c>
      <c r="T128" s="205">
        <f>S128*H128</f>
        <v>0</v>
      </c>
      <c r="U128" s="37"/>
      <c r="V128" s="37"/>
      <c r="W128" s="37"/>
      <c r="X128" s="37"/>
      <c r="Y128" s="37"/>
      <c r="Z128" s="37"/>
      <c r="AA128" s="37"/>
      <c r="AB128" s="37"/>
      <c r="AC128" s="37"/>
      <c r="AD128" s="37"/>
      <c r="AE128" s="37"/>
      <c r="AR128" s="206" t="s">
        <v>104</v>
      </c>
      <c r="AT128" s="206" t="s">
        <v>264</v>
      </c>
      <c r="AU128" s="206" t="s">
        <v>91</v>
      </c>
      <c r="AY128" s="19" t="s">
        <v>262</v>
      </c>
      <c r="BE128" s="207">
        <f>IF(N128="základní",J128,0)</f>
        <v>0</v>
      </c>
      <c r="BF128" s="207">
        <f>IF(N128="snížená",J128,0)</f>
        <v>0</v>
      </c>
      <c r="BG128" s="207">
        <f>IF(N128="zákl. přenesená",J128,0)</f>
        <v>0</v>
      </c>
      <c r="BH128" s="207">
        <f>IF(N128="sníž. přenesená",J128,0)</f>
        <v>0</v>
      </c>
      <c r="BI128" s="207">
        <f>IF(N128="nulová",J128,0)</f>
        <v>0</v>
      </c>
      <c r="BJ128" s="19" t="s">
        <v>89</v>
      </c>
      <c r="BK128" s="207">
        <f>ROUND(I128*H128,2)</f>
        <v>0</v>
      </c>
      <c r="BL128" s="19" t="s">
        <v>104</v>
      </c>
      <c r="BM128" s="206" t="s">
        <v>546</v>
      </c>
    </row>
    <row r="129" spans="1:65" s="2" customFormat="1" ht="16.5" customHeight="1">
      <c r="A129" s="37"/>
      <c r="B129" s="38"/>
      <c r="C129" s="195" t="s">
        <v>8</v>
      </c>
      <c r="D129" s="195" t="s">
        <v>264</v>
      </c>
      <c r="E129" s="196" t="s">
        <v>6842</v>
      </c>
      <c r="F129" s="197" t="s">
        <v>6843</v>
      </c>
      <c r="G129" s="198" t="s">
        <v>518</v>
      </c>
      <c r="H129" s="199">
        <v>1</v>
      </c>
      <c r="I129" s="200"/>
      <c r="J129" s="201">
        <f>ROUND(I129*H129,2)</f>
        <v>0</v>
      </c>
      <c r="K129" s="197" t="s">
        <v>44</v>
      </c>
      <c r="L129" s="42"/>
      <c r="M129" s="202" t="s">
        <v>44</v>
      </c>
      <c r="N129" s="203" t="s">
        <v>53</v>
      </c>
      <c r="O129" s="67"/>
      <c r="P129" s="204">
        <f>O129*H129</f>
        <v>0</v>
      </c>
      <c r="Q129" s="204">
        <v>0</v>
      </c>
      <c r="R129" s="204">
        <f>Q129*H129</f>
        <v>0</v>
      </c>
      <c r="S129" s="204">
        <v>0</v>
      </c>
      <c r="T129" s="205">
        <f>S129*H129</f>
        <v>0</v>
      </c>
      <c r="U129" s="37"/>
      <c r="V129" s="37"/>
      <c r="W129" s="37"/>
      <c r="X129" s="37"/>
      <c r="Y129" s="37"/>
      <c r="Z129" s="37"/>
      <c r="AA129" s="37"/>
      <c r="AB129" s="37"/>
      <c r="AC129" s="37"/>
      <c r="AD129" s="37"/>
      <c r="AE129" s="37"/>
      <c r="AR129" s="206" t="s">
        <v>104</v>
      </c>
      <c r="AT129" s="206" t="s">
        <v>264</v>
      </c>
      <c r="AU129" s="206" t="s">
        <v>91</v>
      </c>
      <c r="AY129" s="19" t="s">
        <v>262</v>
      </c>
      <c r="BE129" s="207">
        <f>IF(N129="základní",J129,0)</f>
        <v>0</v>
      </c>
      <c r="BF129" s="207">
        <f>IF(N129="snížená",J129,0)</f>
        <v>0</v>
      </c>
      <c r="BG129" s="207">
        <f>IF(N129="zákl. přenesená",J129,0)</f>
        <v>0</v>
      </c>
      <c r="BH129" s="207">
        <f>IF(N129="sníž. přenesená",J129,0)</f>
        <v>0</v>
      </c>
      <c r="BI129" s="207">
        <f>IF(N129="nulová",J129,0)</f>
        <v>0</v>
      </c>
      <c r="BJ129" s="19" t="s">
        <v>89</v>
      </c>
      <c r="BK129" s="207">
        <f>ROUND(I129*H129,2)</f>
        <v>0</v>
      </c>
      <c r="BL129" s="19" t="s">
        <v>104</v>
      </c>
      <c r="BM129" s="206" t="s">
        <v>587</v>
      </c>
    </row>
    <row r="130" spans="1:65" s="2" customFormat="1" ht="16.5" customHeight="1">
      <c r="A130" s="37"/>
      <c r="B130" s="38"/>
      <c r="C130" s="195" t="s">
        <v>442</v>
      </c>
      <c r="D130" s="195" t="s">
        <v>264</v>
      </c>
      <c r="E130" s="196" t="s">
        <v>6844</v>
      </c>
      <c r="F130" s="197" t="s">
        <v>6845</v>
      </c>
      <c r="G130" s="198" t="s">
        <v>518</v>
      </c>
      <c r="H130" s="199">
        <v>1</v>
      </c>
      <c r="I130" s="200"/>
      <c r="J130" s="201">
        <f>ROUND(I130*H130,2)</f>
        <v>0</v>
      </c>
      <c r="K130" s="197" t="s">
        <v>44</v>
      </c>
      <c r="L130" s="42"/>
      <c r="M130" s="202" t="s">
        <v>44</v>
      </c>
      <c r="N130" s="203" t="s">
        <v>53</v>
      </c>
      <c r="O130" s="67"/>
      <c r="P130" s="204">
        <f>O130*H130</f>
        <v>0</v>
      </c>
      <c r="Q130" s="204">
        <v>0</v>
      </c>
      <c r="R130" s="204">
        <f>Q130*H130</f>
        <v>0</v>
      </c>
      <c r="S130" s="204">
        <v>0</v>
      </c>
      <c r="T130" s="205">
        <f>S130*H130</f>
        <v>0</v>
      </c>
      <c r="U130" s="37"/>
      <c r="V130" s="37"/>
      <c r="W130" s="37"/>
      <c r="X130" s="37"/>
      <c r="Y130" s="37"/>
      <c r="Z130" s="37"/>
      <c r="AA130" s="37"/>
      <c r="AB130" s="37"/>
      <c r="AC130" s="37"/>
      <c r="AD130" s="37"/>
      <c r="AE130" s="37"/>
      <c r="AR130" s="206" t="s">
        <v>104</v>
      </c>
      <c r="AT130" s="206" t="s">
        <v>264</v>
      </c>
      <c r="AU130" s="206" t="s">
        <v>91</v>
      </c>
      <c r="AY130" s="19" t="s">
        <v>262</v>
      </c>
      <c r="BE130" s="207">
        <f>IF(N130="základní",J130,0)</f>
        <v>0</v>
      </c>
      <c r="BF130" s="207">
        <f>IF(N130="snížená",J130,0)</f>
        <v>0</v>
      </c>
      <c r="BG130" s="207">
        <f>IF(N130="zákl. přenesená",J130,0)</f>
        <v>0</v>
      </c>
      <c r="BH130" s="207">
        <f>IF(N130="sníž. přenesená",J130,0)</f>
        <v>0</v>
      </c>
      <c r="BI130" s="207">
        <f>IF(N130="nulová",J130,0)</f>
        <v>0</v>
      </c>
      <c r="BJ130" s="19" t="s">
        <v>89</v>
      </c>
      <c r="BK130" s="207">
        <f>ROUND(I130*H130,2)</f>
        <v>0</v>
      </c>
      <c r="BL130" s="19" t="s">
        <v>104</v>
      </c>
      <c r="BM130" s="206" t="s">
        <v>619</v>
      </c>
    </row>
    <row r="131" spans="1:65" s="2" customFormat="1" ht="16.5" customHeight="1">
      <c r="A131" s="37"/>
      <c r="B131" s="38"/>
      <c r="C131" s="195" t="s">
        <v>453</v>
      </c>
      <c r="D131" s="195" t="s">
        <v>264</v>
      </c>
      <c r="E131" s="196" t="s">
        <v>6846</v>
      </c>
      <c r="F131" s="197" t="s">
        <v>6847</v>
      </c>
      <c r="G131" s="198" t="s">
        <v>3941</v>
      </c>
      <c r="H131" s="199">
        <v>6</v>
      </c>
      <c r="I131" s="200"/>
      <c r="J131" s="201">
        <f>ROUND(I131*H131,2)</f>
        <v>0</v>
      </c>
      <c r="K131" s="197" t="s">
        <v>44</v>
      </c>
      <c r="L131" s="42"/>
      <c r="M131" s="202" t="s">
        <v>44</v>
      </c>
      <c r="N131" s="203" t="s">
        <v>53</v>
      </c>
      <c r="O131" s="67"/>
      <c r="P131" s="204">
        <f>O131*H131</f>
        <v>0</v>
      </c>
      <c r="Q131" s="204">
        <v>0</v>
      </c>
      <c r="R131" s="204">
        <f>Q131*H131</f>
        <v>0</v>
      </c>
      <c r="S131" s="204">
        <v>0</v>
      </c>
      <c r="T131" s="205">
        <f>S131*H131</f>
        <v>0</v>
      </c>
      <c r="U131" s="37"/>
      <c r="V131" s="37"/>
      <c r="W131" s="37"/>
      <c r="X131" s="37"/>
      <c r="Y131" s="37"/>
      <c r="Z131" s="37"/>
      <c r="AA131" s="37"/>
      <c r="AB131" s="37"/>
      <c r="AC131" s="37"/>
      <c r="AD131" s="37"/>
      <c r="AE131" s="37"/>
      <c r="AR131" s="206" t="s">
        <v>104</v>
      </c>
      <c r="AT131" s="206" t="s">
        <v>264</v>
      </c>
      <c r="AU131" s="206" t="s">
        <v>91</v>
      </c>
      <c r="AY131" s="19" t="s">
        <v>262</v>
      </c>
      <c r="BE131" s="207">
        <f>IF(N131="základní",J131,0)</f>
        <v>0</v>
      </c>
      <c r="BF131" s="207">
        <f>IF(N131="snížená",J131,0)</f>
        <v>0</v>
      </c>
      <c r="BG131" s="207">
        <f>IF(N131="zákl. přenesená",J131,0)</f>
        <v>0</v>
      </c>
      <c r="BH131" s="207">
        <f>IF(N131="sníž. přenesená",J131,0)</f>
        <v>0</v>
      </c>
      <c r="BI131" s="207">
        <f>IF(N131="nulová",J131,0)</f>
        <v>0</v>
      </c>
      <c r="BJ131" s="19" t="s">
        <v>89</v>
      </c>
      <c r="BK131" s="207">
        <f>ROUND(I131*H131,2)</f>
        <v>0</v>
      </c>
      <c r="BL131" s="19" t="s">
        <v>104</v>
      </c>
      <c r="BM131" s="206" t="s">
        <v>638</v>
      </c>
    </row>
    <row r="132" spans="1:65" s="2" customFormat="1" ht="16.5" customHeight="1">
      <c r="A132" s="37"/>
      <c r="B132" s="38"/>
      <c r="C132" s="195" t="s">
        <v>463</v>
      </c>
      <c r="D132" s="195" t="s">
        <v>264</v>
      </c>
      <c r="E132" s="196" t="s">
        <v>6760</v>
      </c>
      <c r="F132" s="197" t="s">
        <v>6147</v>
      </c>
      <c r="G132" s="198" t="s">
        <v>3941</v>
      </c>
      <c r="H132" s="199">
        <v>2</v>
      </c>
      <c r="I132" s="200"/>
      <c r="J132" s="201">
        <f>ROUND(I132*H132,2)</f>
        <v>0</v>
      </c>
      <c r="K132" s="197" t="s">
        <v>44</v>
      </c>
      <c r="L132" s="42"/>
      <c r="M132" s="202" t="s">
        <v>44</v>
      </c>
      <c r="N132" s="203" t="s">
        <v>53</v>
      </c>
      <c r="O132" s="67"/>
      <c r="P132" s="204">
        <f>O132*H132</f>
        <v>0</v>
      </c>
      <c r="Q132" s="204">
        <v>0</v>
      </c>
      <c r="R132" s="204">
        <f>Q132*H132</f>
        <v>0</v>
      </c>
      <c r="S132" s="204">
        <v>0</v>
      </c>
      <c r="T132" s="205">
        <f>S132*H132</f>
        <v>0</v>
      </c>
      <c r="U132" s="37"/>
      <c r="V132" s="37"/>
      <c r="W132" s="37"/>
      <c r="X132" s="37"/>
      <c r="Y132" s="37"/>
      <c r="Z132" s="37"/>
      <c r="AA132" s="37"/>
      <c r="AB132" s="37"/>
      <c r="AC132" s="37"/>
      <c r="AD132" s="37"/>
      <c r="AE132" s="37"/>
      <c r="AR132" s="206" t="s">
        <v>104</v>
      </c>
      <c r="AT132" s="206" t="s">
        <v>264</v>
      </c>
      <c r="AU132" s="206" t="s">
        <v>91</v>
      </c>
      <c r="AY132" s="19" t="s">
        <v>262</v>
      </c>
      <c r="BE132" s="207">
        <f>IF(N132="základní",J132,0)</f>
        <v>0</v>
      </c>
      <c r="BF132" s="207">
        <f>IF(N132="snížená",J132,0)</f>
        <v>0</v>
      </c>
      <c r="BG132" s="207">
        <f>IF(N132="zákl. přenesená",J132,0)</f>
        <v>0</v>
      </c>
      <c r="BH132" s="207">
        <f>IF(N132="sníž. přenesená",J132,0)</f>
        <v>0</v>
      </c>
      <c r="BI132" s="207">
        <f>IF(N132="nulová",J132,0)</f>
        <v>0</v>
      </c>
      <c r="BJ132" s="19" t="s">
        <v>89</v>
      </c>
      <c r="BK132" s="207">
        <f>ROUND(I132*H132,2)</f>
        <v>0</v>
      </c>
      <c r="BL132" s="19" t="s">
        <v>104</v>
      </c>
      <c r="BM132" s="206" t="s">
        <v>657</v>
      </c>
    </row>
    <row r="133" spans="1:65" s="2" customFormat="1" ht="45">
      <c r="A133" s="37"/>
      <c r="B133" s="38"/>
      <c r="C133" s="39"/>
      <c r="D133" s="208" t="s">
        <v>421</v>
      </c>
      <c r="E133" s="39"/>
      <c r="F133" s="209" t="s">
        <v>6761</v>
      </c>
      <c r="G133" s="39"/>
      <c r="H133" s="39"/>
      <c r="I133" s="118"/>
      <c r="J133" s="39"/>
      <c r="K133" s="39"/>
      <c r="L133" s="42"/>
      <c r="M133" s="210"/>
      <c r="N133" s="211"/>
      <c r="O133" s="67"/>
      <c r="P133" s="67"/>
      <c r="Q133" s="67"/>
      <c r="R133" s="67"/>
      <c r="S133" s="67"/>
      <c r="T133" s="68"/>
      <c r="U133" s="37"/>
      <c r="V133" s="37"/>
      <c r="W133" s="37"/>
      <c r="X133" s="37"/>
      <c r="Y133" s="37"/>
      <c r="Z133" s="37"/>
      <c r="AA133" s="37"/>
      <c r="AB133" s="37"/>
      <c r="AC133" s="37"/>
      <c r="AD133" s="37"/>
      <c r="AE133" s="37"/>
      <c r="AT133" s="19" t="s">
        <v>421</v>
      </c>
      <c r="AU133" s="19" t="s">
        <v>91</v>
      </c>
    </row>
    <row r="134" spans="1:65" s="2" customFormat="1" ht="16.5" customHeight="1">
      <c r="A134" s="37"/>
      <c r="B134" s="38"/>
      <c r="C134" s="195" t="s">
        <v>467</v>
      </c>
      <c r="D134" s="195" t="s">
        <v>264</v>
      </c>
      <c r="E134" s="196" t="s">
        <v>6848</v>
      </c>
      <c r="F134" s="197" t="s">
        <v>6849</v>
      </c>
      <c r="G134" s="198" t="s">
        <v>518</v>
      </c>
      <c r="H134" s="199">
        <v>1</v>
      </c>
      <c r="I134" s="200"/>
      <c r="J134" s="201">
        <f>ROUND(I134*H134,2)</f>
        <v>0</v>
      </c>
      <c r="K134" s="197" t="s">
        <v>44</v>
      </c>
      <c r="L134" s="42"/>
      <c r="M134" s="202" t="s">
        <v>44</v>
      </c>
      <c r="N134" s="203" t="s">
        <v>53</v>
      </c>
      <c r="O134" s="67"/>
      <c r="P134" s="204">
        <f>O134*H134</f>
        <v>0</v>
      </c>
      <c r="Q134" s="204">
        <v>0</v>
      </c>
      <c r="R134" s="204">
        <f>Q134*H134</f>
        <v>0</v>
      </c>
      <c r="S134" s="204">
        <v>0</v>
      </c>
      <c r="T134" s="205">
        <f>S134*H134</f>
        <v>0</v>
      </c>
      <c r="U134" s="37"/>
      <c r="V134" s="37"/>
      <c r="W134" s="37"/>
      <c r="X134" s="37"/>
      <c r="Y134" s="37"/>
      <c r="Z134" s="37"/>
      <c r="AA134" s="37"/>
      <c r="AB134" s="37"/>
      <c r="AC134" s="37"/>
      <c r="AD134" s="37"/>
      <c r="AE134" s="37"/>
      <c r="AR134" s="206" t="s">
        <v>104</v>
      </c>
      <c r="AT134" s="206" t="s">
        <v>264</v>
      </c>
      <c r="AU134" s="206" t="s">
        <v>91</v>
      </c>
      <c r="AY134" s="19" t="s">
        <v>262</v>
      </c>
      <c r="BE134" s="207">
        <f>IF(N134="základní",J134,0)</f>
        <v>0</v>
      </c>
      <c r="BF134" s="207">
        <f>IF(N134="snížená",J134,0)</f>
        <v>0</v>
      </c>
      <c r="BG134" s="207">
        <f>IF(N134="zákl. přenesená",J134,0)</f>
        <v>0</v>
      </c>
      <c r="BH134" s="207">
        <f>IF(N134="sníž. přenesená",J134,0)</f>
        <v>0</v>
      </c>
      <c r="BI134" s="207">
        <f>IF(N134="nulová",J134,0)</f>
        <v>0</v>
      </c>
      <c r="BJ134" s="19" t="s">
        <v>89</v>
      </c>
      <c r="BK134" s="207">
        <f>ROUND(I134*H134,2)</f>
        <v>0</v>
      </c>
      <c r="BL134" s="19" t="s">
        <v>104</v>
      </c>
      <c r="BM134" s="206" t="s">
        <v>668</v>
      </c>
    </row>
    <row r="135" spans="1:65" s="2" customFormat="1" ht="27">
      <c r="A135" s="37"/>
      <c r="B135" s="38"/>
      <c r="C135" s="39"/>
      <c r="D135" s="208" t="s">
        <v>421</v>
      </c>
      <c r="E135" s="39"/>
      <c r="F135" s="209" t="s">
        <v>6850</v>
      </c>
      <c r="G135" s="39"/>
      <c r="H135" s="39"/>
      <c r="I135" s="118"/>
      <c r="J135" s="39"/>
      <c r="K135" s="39"/>
      <c r="L135" s="42"/>
      <c r="M135" s="210"/>
      <c r="N135" s="211"/>
      <c r="O135" s="67"/>
      <c r="P135" s="67"/>
      <c r="Q135" s="67"/>
      <c r="R135" s="67"/>
      <c r="S135" s="67"/>
      <c r="T135" s="68"/>
      <c r="U135" s="37"/>
      <c r="V135" s="37"/>
      <c r="W135" s="37"/>
      <c r="X135" s="37"/>
      <c r="Y135" s="37"/>
      <c r="Z135" s="37"/>
      <c r="AA135" s="37"/>
      <c r="AB135" s="37"/>
      <c r="AC135" s="37"/>
      <c r="AD135" s="37"/>
      <c r="AE135" s="37"/>
      <c r="AT135" s="19" t="s">
        <v>421</v>
      </c>
      <c r="AU135" s="19" t="s">
        <v>91</v>
      </c>
    </row>
    <row r="136" spans="1:65" s="2" customFormat="1" ht="16.5" customHeight="1">
      <c r="A136" s="37"/>
      <c r="B136" s="38"/>
      <c r="C136" s="195" t="s">
        <v>475</v>
      </c>
      <c r="D136" s="195" t="s">
        <v>264</v>
      </c>
      <c r="E136" s="196" t="s">
        <v>6778</v>
      </c>
      <c r="F136" s="197" t="s">
        <v>6779</v>
      </c>
      <c r="G136" s="198" t="s">
        <v>518</v>
      </c>
      <c r="H136" s="199">
        <v>1</v>
      </c>
      <c r="I136" s="200"/>
      <c r="J136" s="201">
        <f>ROUND(I136*H136,2)</f>
        <v>0</v>
      </c>
      <c r="K136" s="197" t="s">
        <v>44</v>
      </c>
      <c r="L136" s="42"/>
      <c r="M136" s="202" t="s">
        <v>44</v>
      </c>
      <c r="N136" s="203" t="s">
        <v>53</v>
      </c>
      <c r="O136" s="67"/>
      <c r="P136" s="204">
        <f>O136*H136</f>
        <v>0</v>
      </c>
      <c r="Q136" s="204">
        <v>0</v>
      </c>
      <c r="R136" s="204">
        <f>Q136*H136</f>
        <v>0</v>
      </c>
      <c r="S136" s="204">
        <v>0</v>
      </c>
      <c r="T136" s="205">
        <f>S136*H136</f>
        <v>0</v>
      </c>
      <c r="U136" s="37"/>
      <c r="V136" s="37"/>
      <c r="W136" s="37"/>
      <c r="X136" s="37"/>
      <c r="Y136" s="37"/>
      <c r="Z136" s="37"/>
      <c r="AA136" s="37"/>
      <c r="AB136" s="37"/>
      <c r="AC136" s="37"/>
      <c r="AD136" s="37"/>
      <c r="AE136" s="37"/>
      <c r="AR136" s="206" t="s">
        <v>104</v>
      </c>
      <c r="AT136" s="206" t="s">
        <v>264</v>
      </c>
      <c r="AU136" s="206" t="s">
        <v>91</v>
      </c>
      <c r="AY136" s="19" t="s">
        <v>262</v>
      </c>
      <c r="BE136" s="207">
        <f>IF(N136="základní",J136,0)</f>
        <v>0</v>
      </c>
      <c r="BF136" s="207">
        <f>IF(N136="snížená",J136,0)</f>
        <v>0</v>
      </c>
      <c r="BG136" s="207">
        <f>IF(N136="zákl. přenesená",J136,0)</f>
        <v>0</v>
      </c>
      <c r="BH136" s="207">
        <f>IF(N136="sníž. přenesená",J136,0)</f>
        <v>0</v>
      </c>
      <c r="BI136" s="207">
        <f>IF(N136="nulová",J136,0)</f>
        <v>0</v>
      </c>
      <c r="BJ136" s="19" t="s">
        <v>89</v>
      </c>
      <c r="BK136" s="207">
        <f>ROUND(I136*H136,2)</f>
        <v>0</v>
      </c>
      <c r="BL136" s="19" t="s">
        <v>104</v>
      </c>
      <c r="BM136" s="206" t="s">
        <v>708</v>
      </c>
    </row>
    <row r="137" spans="1:65" s="2" customFormat="1" ht="16.5" customHeight="1">
      <c r="A137" s="37"/>
      <c r="B137" s="38"/>
      <c r="C137" s="195" t="s">
        <v>7</v>
      </c>
      <c r="D137" s="195" t="s">
        <v>264</v>
      </c>
      <c r="E137" s="196" t="s">
        <v>6783</v>
      </c>
      <c r="F137" s="197" t="s">
        <v>6112</v>
      </c>
      <c r="G137" s="198" t="s">
        <v>518</v>
      </c>
      <c r="H137" s="199">
        <v>1</v>
      </c>
      <c r="I137" s="200"/>
      <c r="J137" s="201">
        <f>ROUND(I137*H137,2)</f>
        <v>0</v>
      </c>
      <c r="K137" s="197" t="s">
        <v>44</v>
      </c>
      <c r="L137" s="42"/>
      <c r="M137" s="202" t="s">
        <v>44</v>
      </c>
      <c r="N137" s="203" t="s">
        <v>53</v>
      </c>
      <c r="O137" s="67"/>
      <c r="P137" s="204">
        <f>O137*H137</f>
        <v>0</v>
      </c>
      <c r="Q137" s="204">
        <v>0</v>
      </c>
      <c r="R137" s="204">
        <f>Q137*H137</f>
        <v>0</v>
      </c>
      <c r="S137" s="204">
        <v>0</v>
      </c>
      <c r="T137" s="205">
        <f>S137*H137</f>
        <v>0</v>
      </c>
      <c r="U137" s="37"/>
      <c r="V137" s="37"/>
      <c r="W137" s="37"/>
      <c r="X137" s="37"/>
      <c r="Y137" s="37"/>
      <c r="Z137" s="37"/>
      <c r="AA137" s="37"/>
      <c r="AB137" s="37"/>
      <c r="AC137" s="37"/>
      <c r="AD137" s="37"/>
      <c r="AE137" s="37"/>
      <c r="AR137" s="206" t="s">
        <v>104</v>
      </c>
      <c r="AT137" s="206" t="s">
        <v>264</v>
      </c>
      <c r="AU137" s="206" t="s">
        <v>91</v>
      </c>
      <c r="AY137" s="19" t="s">
        <v>262</v>
      </c>
      <c r="BE137" s="207">
        <f>IF(N137="základní",J137,0)</f>
        <v>0</v>
      </c>
      <c r="BF137" s="207">
        <f>IF(N137="snížená",J137,0)</f>
        <v>0</v>
      </c>
      <c r="BG137" s="207">
        <f>IF(N137="zákl. přenesená",J137,0)</f>
        <v>0</v>
      </c>
      <c r="BH137" s="207">
        <f>IF(N137="sníž. přenesená",J137,0)</f>
        <v>0</v>
      </c>
      <c r="BI137" s="207">
        <f>IF(N137="nulová",J137,0)</f>
        <v>0</v>
      </c>
      <c r="BJ137" s="19" t="s">
        <v>89</v>
      </c>
      <c r="BK137" s="207">
        <f>ROUND(I137*H137,2)</f>
        <v>0</v>
      </c>
      <c r="BL137" s="19" t="s">
        <v>104</v>
      </c>
      <c r="BM137" s="206" t="s">
        <v>718</v>
      </c>
    </row>
    <row r="138" spans="1:65" s="2" customFormat="1" ht="90">
      <c r="A138" s="37"/>
      <c r="B138" s="38"/>
      <c r="C138" s="39"/>
      <c r="D138" s="208" t="s">
        <v>421</v>
      </c>
      <c r="E138" s="39"/>
      <c r="F138" s="209" t="s">
        <v>6784</v>
      </c>
      <c r="G138" s="39"/>
      <c r="H138" s="39"/>
      <c r="I138" s="118"/>
      <c r="J138" s="39"/>
      <c r="K138" s="39"/>
      <c r="L138" s="42"/>
      <c r="M138" s="210"/>
      <c r="N138" s="211"/>
      <c r="O138" s="67"/>
      <c r="P138" s="67"/>
      <c r="Q138" s="67"/>
      <c r="R138" s="67"/>
      <c r="S138" s="67"/>
      <c r="T138" s="68"/>
      <c r="U138" s="37"/>
      <c r="V138" s="37"/>
      <c r="W138" s="37"/>
      <c r="X138" s="37"/>
      <c r="Y138" s="37"/>
      <c r="Z138" s="37"/>
      <c r="AA138" s="37"/>
      <c r="AB138" s="37"/>
      <c r="AC138" s="37"/>
      <c r="AD138" s="37"/>
      <c r="AE138" s="37"/>
      <c r="AT138" s="19" t="s">
        <v>421</v>
      </c>
      <c r="AU138" s="19" t="s">
        <v>91</v>
      </c>
    </row>
    <row r="139" spans="1:65" s="2" customFormat="1" ht="16.5" customHeight="1">
      <c r="A139" s="37"/>
      <c r="B139" s="38"/>
      <c r="C139" s="195" t="s">
        <v>496</v>
      </c>
      <c r="D139" s="195" t="s">
        <v>264</v>
      </c>
      <c r="E139" s="196" t="s">
        <v>6785</v>
      </c>
      <c r="F139" s="197" t="s">
        <v>5757</v>
      </c>
      <c r="G139" s="198" t="s">
        <v>518</v>
      </c>
      <c r="H139" s="199">
        <v>1</v>
      </c>
      <c r="I139" s="200"/>
      <c r="J139" s="201">
        <f>ROUND(I139*H139,2)</f>
        <v>0</v>
      </c>
      <c r="K139" s="197" t="s">
        <v>44</v>
      </c>
      <c r="L139" s="42"/>
      <c r="M139" s="202" t="s">
        <v>44</v>
      </c>
      <c r="N139" s="203" t="s">
        <v>53</v>
      </c>
      <c r="O139" s="67"/>
      <c r="P139" s="204">
        <f>O139*H139</f>
        <v>0</v>
      </c>
      <c r="Q139" s="204">
        <v>0</v>
      </c>
      <c r="R139" s="204">
        <f>Q139*H139</f>
        <v>0</v>
      </c>
      <c r="S139" s="204">
        <v>0</v>
      </c>
      <c r="T139" s="205">
        <f>S139*H139</f>
        <v>0</v>
      </c>
      <c r="U139" s="37"/>
      <c r="V139" s="37"/>
      <c r="W139" s="37"/>
      <c r="X139" s="37"/>
      <c r="Y139" s="37"/>
      <c r="Z139" s="37"/>
      <c r="AA139" s="37"/>
      <c r="AB139" s="37"/>
      <c r="AC139" s="37"/>
      <c r="AD139" s="37"/>
      <c r="AE139" s="37"/>
      <c r="AR139" s="206" t="s">
        <v>104</v>
      </c>
      <c r="AT139" s="206" t="s">
        <v>264</v>
      </c>
      <c r="AU139" s="206" t="s">
        <v>91</v>
      </c>
      <c r="AY139" s="19" t="s">
        <v>262</v>
      </c>
      <c r="BE139" s="207">
        <f>IF(N139="základní",J139,0)</f>
        <v>0</v>
      </c>
      <c r="BF139" s="207">
        <f>IF(N139="snížená",J139,0)</f>
        <v>0</v>
      </c>
      <c r="BG139" s="207">
        <f>IF(N139="zákl. přenesená",J139,0)</f>
        <v>0</v>
      </c>
      <c r="BH139" s="207">
        <f>IF(N139="sníž. přenesená",J139,0)</f>
        <v>0</v>
      </c>
      <c r="BI139" s="207">
        <f>IF(N139="nulová",J139,0)</f>
        <v>0</v>
      </c>
      <c r="BJ139" s="19" t="s">
        <v>89</v>
      </c>
      <c r="BK139" s="207">
        <f>ROUND(I139*H139,2)</f>
        <v>0</v>
      </c>
      <c r="BL139" s="19" t="s">
        <v>104</v>
      </c>
      <c r="BM139" s="206" t="s">
        <v>733</v>
      </c>
    </row>
    <row r="140" spans="1:65" s="2" customFormat="1" ht="81">
      <c r="A140" s="37"/>
      <c r="B140" s="38"/>
      <c r="C140" s="39"/>
      <c r="D140" s="208" t="s">
        <v>421</v>
      </c>
      <c r="E140" s="39"/>
      <c r="F140" s="209" t="s">
        <v>6786</v>
      </c>
      <c r="G140" s="39"/>
      <c r="H140" s="39"/>
      <c r="I140" s="118"/>
      <c r="J140" s="39"/>
      <c r="K140" s="39"/>
      <c r="L140" s="42"/>
      <c r="M140" s="210"/>
      <c r="N140" s="211"/>
      <c r="O140" s="67"/>
      <c r="P140" s="67"/>
      <c r="Q140" s="67"/>
      <c r="R140" s="67"/>
      <c r="S140" s="67"/>
      <c r="T140" s="68"/>
      <c r="U140" s="37"/>
      <c r="V140" s="37"/>
      <c r="W140" s="37"/>
      <c r="X140" s="37"/>
      <c r="Y140" s="37"/>
      <c r="Z140" s="37"/>
      <c r="AA140" s="37"/>
      <c r="AB140" s="37"/>
      <c r="AC140" s="37"/>
      <c r="AD140" s="37"/>
      <c r="AE140" s="37"/>
      <c r="AT140" s="19" t="s">
        <v>421</v>
      </c>
      <c r="AU140" s="19" t="s">
        <v>91</v>
      </c>
    </row>
    <row r="141" spans="1:65" s="2" customFormat="1" ht="21.75" customHeight="1">
      <c r="A141" s="37"/>
      <c r="B141" s="38"/>
      <c r="C141" s="195" t="s">
        <v>511</v>
      </c>
      <c r="D141" s="195" t="s">
        <v>264</v>
      </c>
      <c r="E141" s="196" t="s">
        <v>6787</v>
      </c>
      <c r="F141" s="197" t="s">
        <v>6788</v>
      </c>
      <c r="G141" s="198" t="s">
        <v>518</v>
      </c>
      <c r="H141" s="199">
        <v>1</v>
      </c>
      <c r="I141" s="200"/>
      <c r="J141" s="201">
        <f>ROUND(I141*H141,2)</f>
        <v>0</v>
      </c>
      <c r="K141" s="197" t="s">
        <v>44</v>
      </c>
      <c r="L141" s="42"/>
      <c r="M141" s="202" t="s">
        <v>44</v>
      </c>
      <c r="N141" s="203" t="s">
        <v>53</v>
      </c>
      <c r="O141" s="67"/>
      <c r="P141" s="204">
        <f>O141*H141</f>
        <v>0</v>
      </c>
      <c r="Q141" s="204">
        <v>0</v>
      </c>
      <c r="R141" s="204">
        <f>Q141*H141</f>
        <v>0</v>
      </c>
      <c r="S141" s="204">
        <v>0</v>
      </c>
      <c r="T141" s="205">
        <f>S141*H141</f>
        <v>0</v>
      </c>
      <c r="U141" s="37"/>
      <c r="V141" s="37"/>
      <c r="W141" s="37"/>
      <c r="X141" s="37"/>
      <c r="Y141" s="37"/>
      <c r="Z141" s="37"/>
      <c r="AA141" s="37"/>
      <c r="AB141" s="37"/>
      <c r="AC141" s="37"/>
      <c r="AD141" s="37"/>
      <c r="AE141" s="37"/>
      <c r="AR141" s="206" t="s">
        <v>104</v>
      </c>
      <c r="AT141" s="206" t="s">
        <v>264</v>
      </c>
      <c r="AU141" s="206" t="s">
        <v>91</v>
      </c>
      <c r="AY141" s="19" t="s">
        <v>262</v>
      </c>
      <c r="BE141" s="207">
        <f>IF(N141="základní",J141,0)</f>
        <v>0</v>
      </c>
      <c r="BF141" s="207">
        <f>IF(N141="snížená",J141,0)</f>
        <v>0</v>
      </c>
      <c r="BG141" s="207">
        <f>IF(N141="zákl. přenesená",J141,0)</f>
        <v>0</v>
      </c>
      <c r="BH141" s="207">
        <f>IF(N141="sníž. přenesená",J141,0)</f>
        <v>0</v>
      </c>
      <c r="BI141" s="207">
        <f>IF(N141="nulová",J141,0)</f>
        <v>0</v>
      </c>
      <c r="BJ141" s="19" t="s">
        <v>89</v>
      </c>
      <c r="BK141" s="207">
        <f>ROUND(I141*H141,2)</f>
        <v>0</v>
      </c>
      <c r="BL141" s="19" t="s">
        <v>104</v>
      </c>
      <c r="BM141" s="206" t="s">
        <v>744</v>
      </c>
    </row>
    <row r="142" spans="1:65" s="2" customFormat="1" ht="16.5" customHeight="1">
      <c r="A142" s="37"/>
      <c r="B142" s="38"/>
      <c r="C142" s="195" t="s">
        <v>515</v>
      </c>
      <c r="D142" s="195" t="s">
        <v>264</v>
      </c>
      <c r="E142" s="196" t="s">
        <v>6789</v>
      </c>
      <c r="F142" s="197" t="s">
        <v>6790</v>
      </c>
      <c r="G142" s="198" t="s">
        <v>518</v>
      </c>
      <c r="H142" s="199">
        <v>1</v>
      </c>
      <c r="I142" s="200"/>
      <c r="J142" s="201">
        <f>ROUND(I142*H142,2)</f>
        <v>0</v>
      </c>
      <c r="K142" s="197" t="s">
        <v>44</v>
      </c>
      <c r="L142" s="42"/>
      <c r="M142" s="202" t="s">
        <v>44</v>
      </c>
      <c r="N142" s="203" t="s">
        <v>53</v>
      </c>
      <c r="O142" s="67"/>
      <c r="P142" s="204">
        <f>O142*H142</f>
        <v>0</v>
      </c>
      <c r="Q142" s="204">
        <v>0</v>
      </c>
      <c r="R142" s="204">
        <f>Q142*H142</f>
        <v>0</v>
      </c>
      <c r="S142" s="204">
        <v>0</v>
      </c>
      <c r="T142" s="205">
        <f>S142*H142</f>
        <v>0</v>
      </c>
      <c r="U142" s="37"/>
      <c r="V142" s="37"/>
      <c r="W142" s="37"/>
      <c r="X142" s="37"/>
      <c r="Y142" s="37"/>
      <c r="Z142" s="37"/>
      <c r="AA142" s="37"/>
      <c r="AB142" s="37"/>
      <c r="AC142" s="37"/>
      <c r="AD142" s="37"/>
      <c r="AE142" s="37"/>
      <c r="AR142" s="206" t="s">
        <v>104</v>
      </c>
      <c r="AT142" s="206" t="s">
        <v>264</v>
      </c>
      <c r="AU142" s="206" t="s">
        <v>91</v>
      </c>
      <c r="AY142" s="19" t="s">
        <v>262</v>
      </c>
      <c r="BE142" s="207">
        <f>IF(N142="základní",J142,0)</f>
        <v>0</v>
      </c>
      <c r="BF142" s="207">
        <f>IF(N142="snížená",J142,0)</f>
        <v>0</v>
      </c>
      <c r="BG142" s="207">
        <f>IF(N142="zákl. přenesená",J142,0)</f>
        <v>0</v>
      </c>
      <c r="BH142" s="207">
        <f>IF(N142="sníž. přenesená",J142,0)</f>
        <v>0</v>
      </c>
      <c r="BI142" s="207">
        <f>IF(N142="nulová",J142,0)</f>
        <v>0</v>
      </c>
      <c r="BJ142" s="19" t="s">
        <v>89</v>
      </c>
      <c r="BK142" s="207">
        <f>ROUND(I142*H142,2)</f>
        <v>0</v>
      </c>
      <c r="BL142" s="19" t="s">
        <v>104</v>
      </c>
      <c r="BM142" s="206" t="s">
        <v>903</v>
      </c>
    </row>
    <row r="143" spans="1:65" s="2" customFormat="1" ht="90">
      <c r="A143" s="37"/>
      <c r="B143" s="38"/>
      <c r="C143" s="39"/>
      <c r="D143" s="208" t="s">
        <v>421</v>
      </c>
      <c r="E143" s="39"/>
      <c r="F143" s="209" t="s">
        <v>6791</v>
      </c>
      <c r="G143" s="39"/>
      <c r="H143" s="39"/>
      <c r="I143" s="118"/>
      <c r="J143" s="39"/>
      <c r="K143" s="39"/>
      <c r="L143" s="42"/>
      <c r="M143" s="210"/>
      <c r="N143" s="211"/>
      <c r="O143" s="67"/>
      <c r="P143" s="67"/>
      <c r="Q143" s="67"/>
      <c r="R143" s="67"/>
      <c r="S143" s="67"/>
      <c r="T143" s="68"/>
      <c r="U143" s="37"/>
      <c r="V143" s="37"/>
      <c r="W143" s="37"/>
      <c r="X143" s="37"/>
      <c r="Y143" s="37"/>
      <c r="Z143" s="37"/>
      <c r="AA143" s="37"/>
      <c r="AB143" s="37"/>
      <c r="AC143" s="37"/>
      <c r="AD143" s="37"/>
      <c r="AE143" s="37"/>
      <c r="AT143" s="19" t="s">
        <v>421</v>
      </c>
      <c r="AU143" s="19" t="s">
        <v>91</v>
      </c>
    </row>
    <row r="144" spans="1:65" s="2" customFormat="1" ht="21.75" customHeight="1">
      <c r="A144" s="37"/>
      <c r="B144" s="38"/>
      <c r="C144" s="195" t="s">
        <v>523</v>
      </c>
      <c r="D144" s="195" t="s">
        <v>264</v>
      </c>
      <c r="E144" s="196" t="s">
        <v>6792</v>
      </c>
      <c r="F144" s="197" t="s">
        <v>6793</v>
      </c>
      <c r="G144" s="198" t="s">
        <v>518</v>
      </c>
      <c r="H144" s="199">
        <v>1</v>
      </c>
      <c r="I144" s="200"/>
      <c r="J144" s="201">
        <f>ROUND(I144*H144,2)</f>
        <v>0</v>
      </c>
      <c r="K144" s="197" t="s">
        <v>44</v>
      </c>
      <c r="L144" s="42"/>
      <c r="M144" s="202" t="s">
        <v>44</v>
      </c>
      <c r="N144" s="203" t="s">
        <v>53</v>
      </c>
      <c r="O144" s="67"/>
      <c r="P144" s="204">
        <f>O144*H144</f>
        <v>0</v>
      </c>
      <c r="Q144" s="204">
        <v>0</v>
      </c>
      <c r="R144" s="204">
        <f>Q144*H144</f>
        <v>0</v>
      </c>
      <c r="S144" s="204">
        <v>0</v>
      </c>
      <c r="T144" s="205">
        <f>S144*H144</f>
        <v>0</v>
      </c>
      <c r="U144" s="37"/>
      <c r="V144" s="37"/>
      <c r="W144" s="37"/>
      <c r="X144" s="37"/>
      <c r="Y144" s="37"/>
      <c r="Z144" s="37"/>
      <c r="AA144" s="37"/>
      <c r="AB144" s="37"/>
      <c r="AC144" s="37"/>
      <c r="AD144" s="37"/>
      <c r="AE144" s="37"/>
      <c r="AR144" s="206" t="s">
        <v>104</v>
      </c>
      <c r="AT144" s="206" t="s">
        <v>264</v>
      </c>
      <c r="AU144" s="206" t="s">
        <v>91</v>
      </c>
      <c r="AY144" s="19" t="s">
        <v>262</v>
      </c>
      <c r="BE144" s="207">
        <f>IF(N144="základní",J144,0)</f>
        <v>0</v>
      </c>
      <c r="BF144" s="207">
        <f>IF(N144="snížená",J144,0)</f>
        <v>0</v>
      </c>
      <c r="BG144" s="207">
        <f>IF(N144="zákl. přenesená",J144,0)</f>
        <v>0</v>
      </c>
      <c r="BH144" s="207">
        <f>IF(N144="sníž. přenesená",J144,0)</f>
        <v>0</v>
      </c>
      <c r="BI144" s="207">
        <f>IF(N144="nulová",J144,0)</f>
        <v>0</v>
      </c>
      <c r="BJ144" s="19" t="s">
        <v>89</v>
      </c>
      <c r="BK144" s="207">
        <f>ROUND(I144*H144,2)</f>
        <v>0</v>
      </c>
      <c r="BL144" s="19" t="s">
        <v>104</v>
      </c>
      <c r="BM144" s="206" t="s">
        <v>939</v>
      </c>
    </row>
    <row r="145" spans="1:65" s="2" customFormat="1" ht="90">
      <c r="A145" s="37"/>
      <c r="B145" s="38"/>
      <c r="C145" s="39"/>
      <c r="D145" s="208" t="s">
        <v>421</v>
      </c>
      <c r="E145" s="39"/>
      <c r="F145" s="209" t="s">
        <v>6791</v>
      </c>
      <c r="G145" s="39"/>
      <c r="H145" s="39"/>
      <c r="I145" s="118"/>
      <c r="J145" s="39"/>
      <c r="K145" s="39"/>
      <c r="L145" s="42"/>
      <c r="M145" s="210"/>
      <c r="N145" s="211"/>
      <c r="O145" s="67"/>
      <c r="P145" s="67"/>
      <c r="Q145" s="67"/>
      <c r="R145" s="67"/>
      <c r="S145" s="67"/>
      <c r="T145" s="68"/>
      <c r="U145" s="37"/>
      <c r="V145" s="37"/>
      <c r="W145" s="37"/>
      <c r="X145" s="37"/>
      <c r="Y145" s="37"/>
      <c r="Z145" s="37"/>
      <c r="AA145" s="37"/>
      <c r="AB145" s="37"/>
      <c r="AC145" s="37"/>
      <c r="AD145" s="37"/>
      <c r="AE145" s="37"/>
      <c r="AT145" s="19" t="s">
        <v>421</v>
      </c>
      <c r="AU145" s="19" t="s">
        <v>91</v>
      </c>
    </row>
    <row r="146" spans="1:65" s="2" customFormat="1" ht="16.5" customHeight="1">
      <c r="A146" s="37"/>
      <c r="B146" s="38"/>
      <c r="C146" s="195" t="s">
        <v>529</v>
      </c>
      <c r="D146" s="195" t="s">
        <v>264</v>
      </c>
      <c r="E146" s="196" t="s">
        <v>6794</v>
      </c>
      <c r="F146" s="197" t="s">
        <v>6153</v>
      </c>
      <c r="G146" s="198" t="s">
        <v>518</v>
      </c>
      <c r="H146" s="199">
        <v>1</v>
      </c>
      <c r="I146" s="200"/>
      <c r="J146" s="201">
        <f>ROUND(I146*H146,2)</f>
        <v>0</v>
      </c>
      <c r="K146" s="197" t="s">
        <v>44</v>
      </c>
      <c r="L146" s="42"/>
      <c r="M146" s="202" t="s">
        <v>44</v>
      </c>
      <c r="N146" s="203" t="s">
        <v>53</v>
      </c>
      <c r="O146" s="67"/>
      <c r="P146" s="204">
        <f>O146*H146</f>
        <v>0</v>
      </c>
      <c r="Q146" s="204">
        <v>0</v>
      </c>
      <c r="R146" s="204">
        <f>Q146*H146</f>
        <v>0</v>
      </c>
      <c r="S146" s="204">
        <v>0</v>
      </c>
      <c r="T146" s="205">
        <f>S146*H146</f>
        <v>0</v>
      </c>
      <c r="U146" s="37"/>
      <c r="V146" s="37"/>
      <c r="W146" s="37"/>
      <c r="X146" s="37"/>
      <c r="Y146" s="37"/>
      <c r="Z146" s="37"/>
      <c r="AA146" s="37"/>
      <c r="AB146" s="37"/>
      <c r="AC146" s="37"/>
      <c r="AD146" s="37"/>
      <c r="AE146" s="37"/>
      <c r="AR146" s="206" t="s">
        <v>104</v>
      </c>
      <c r="AT146" s="206" t="s">
        <v>264</v>
      </c>
      <c r="AU146" s="206" t="s">
        <v>91</v>
      </c>
      <c r="AY146" s="19" t="s">
        <v>262</v>
      </c>
      <c r="BE146" s="207">
        <f>IF(N146="základní",J146,0)</f>
        <v>0</v>
      </c>
      <c r="BF146" s="207">
        <f>IF(N146="snížená",J146,0)</f>
        <v>0</v>
      </c>
      <c r="BG146" s="207">
        <f>IF(N146="zákl. přenesená",J146,0)</f>
        <v>0</v>
      </c>
      <c r="BH146" s="207">
        <f>IF(N146="sníž. přenesená",J146,0)</f>
        <v>0</v>
      </c>
      <c r="BI146" s="207">
        <f>IF(N146="nulová",J146,0)</f>
        <v>0</v>
      </c>
      <c r="BJ146" s="19" t="s">
        <v>89</v>
      </c>
      <c r="BK146" s="207">
        <f>ROUND(I146*H146,2)</f>
        <v>0</v>
      </c>
      <c r="BL146" s="19" t="s">
        <v>104</v>
      </c>
      <c r="BM146" s="206" t="s">
        <v>955</v>
      </c>
    </row>
    <row r="147" spans="1:65" s="2" customFormat="1" ht="27">
      <c r="A147" s="37"/>
      <c r="B147" s="38"/>
      <c r="C147" s="39"/>
      <c r="D147" s="208" t="s">
        <v>421</v>
      </c>
      <c r="E147" s="39"/>
      <c r="F147" s="209" t="s">
        <v>6154</v>
      </c>
      <c r="G147" s="39"/>
      <c r="H147" s="39"/>
      <c r="I147" s="118"/>
      <c r="J147" s="39"/>
      <c r="K147" s="39"/>
      <c r="L147" s="42"/>
      <c r="M147" s="210"/>
      <c r="N147" s="211"/>
      <c r="O147" s="67"/>
      <c r="P147" s="67"/>
      <c r="Q147" s="67"/>
      <c r="R147" s="67"/>
      <c r="S147" s="67"/>
      <c r="T147" s="68"/>
      <c r="U147" s="37"/>
      <c r="V147" s="37"/>
      <c r="W147" s="37"/>
      <c r="X147" s="37"/>
      <c r="Y147" s="37"/>
      <c r="Z147" s="37"/>
      <c r="AA147" s="37"/>
      <c r="AB147" s="37"/>
      <c r="AC147" s="37"/>
      <c r="AD147" s="37"/>
      <c r="AE147" s="37"/>
      <c r="AT147" s="19" t="s">
        <v>421</v>
      </c>
      <c r="AU147" s="19" t="s">
        <v>91</v>
      </c>
    </row>
    <row r="148" spans="1:65" s="2" customFormat="1" ht="16.5" customHeight="1">
      <c r="A148" s="37"/>
      <c r="B148" s="38"/>
      <c r="C148" s="195" t="s">
        <v>539</v>
      </c>
      <c r="D148" s="195" t="s">
        <v>264</v>
      </c>
      <c r="E148" s="196" t="s">
        <v>6795</v>
      </c>
      <c r="F148" s="197" t="s">
        <v>6796</v>
      </c>
      <c r="G148" s="198" t="s">
        <v>518</v>
      </c>
      <c r="H148" s="199">
        <v>1</v>
      </c>
      <c r="I148" s="200"/>
      <c r="J148" s="201">
        <f>ROUND(I148*H148,2)</f>
        <v>0</v>
      </c>
      <c r="K148" s="197" t="s">
        <v>44</v>
      </c>
      <c r="L148" s="42"/>
      <c r="M148" s="202" t="s">
        <v>44</v>
      </c>
      <c r="N148" s="203" t="s">
        <v>53</v>
      </c>
      <c r="O148" s="67"/>
      <c r="P148" s="204">
        <f>O148*H148</f>
        <v>0</v>
      </c>
      <c r="Q148" s="204">
        <v>0</v>
      </c>
      <c r="R148" s="204">
        <f>Q148*H148</f>
        <v>0</v>
      </c>
      <c r="S148" s="204">
        <v>0</v>
      </c>
      <c r="T148" s="205">
        <f>S148*H148</f>
        <v>0</v>
      </c>
      <c r="U148" s="37"/>
      <c r="V148" s="37"/>
      <c r="W148" s="37"/>
      <c r="X148" s="37"/>
      <c r="Y148" s="37"/>
      <c r="Z148" s="37"/>
      <c r="AA148" s="37"/>
      <c r="AB148" s="37"/>
      <c r="AC148" s="37"/>
      <c r="AD148" s="37"/>
      <c r="AE148" s="37"/>
      <c r="AR148" s="206" t="s">
        <v>104</v>
      </c>
      <c r="AT148" s="206" t="s">
        <v>264</v>
      </c>
      <c r="AU148" s="206" t="s">
        <v>91</v>
      </c>
      <c r="AY148" s="19" t="s">
        <v>262</v>
      </c>
      <c r="BE148" s="207">
        <f>IF(N148="základní",J148,0)</f>
        <v>0</v>
      </c>
      <c r="BF148" s="207">
        <f>IF(N148="snížená",J148,0)</f>
        <v>0</v>
      </c>
      <c r="BG148" s="207">
        <f>IF(N148="zákl. přenesená",J148,0)</f>
        <v>0</v>
      </c>
      <c r="BH148" s="207">
        <f>IF(N148="sníž. přenesená",J148,0)</f>
        <v>0</v>
      </c>
      <c r="BI148" s="207">
        <f>IF(N148="nulová",J148,0)</f>
        <v>0</v>
      </c>
      <c r="BJ148" s="19" t="s">
        <v>89</v>
      </c>
      <c r="BK148" s="207">
        <f>ROUND(I148*H148,2)</f>
        <v>0</v>
      </c>
      <c r="BL148" s="19" t="s">
        <v>104</v>
      </c>
      <c r="BM148" s="206" t="s">
        <v>982</v>
      </c>
    </row>
    <row r="149" spans="1:65" s="2" customFormat="1" ht="72">
      <c r="A149" s="37"/>
      <c r="B149" s="38"/>
      <c r="C149" s="39"/>
      <c r="D149" s="208" t="s">
        <v>421</v>
      </c>
      <c r="E149" s="39"/>
      <c r="F149" s="209" t="s">
        <v>6797</v>
      </c>
      <c r="G149" s="39"/>
      <c r="H149" s="39"/>
      <c r="I149" s="118"/>
      <c r="J149" s="39"/>
      <c r="K149" s="39"/>
      <c r="L149" s="42"/>
      <c r="M149" s="210"/>
      <c r="N149" s="211"/>
      <c r="O149" s="67"/>
      <c r="P149" s="67"/>
      <c r="Q149" s="67"/>
      <c r="R149" s="67"/>
      <c r="S149" s="67"/>
      <c r="T149" s="68"/>
      <c r="U149" s="37"/>
      <c r="V149" s="37"/>
      <c r="W149" s="37"/>
      <c r="X149" s="37"/>
      <c r="Y149" s="37"/>
      <c r="Z149" s="37"/>
      <c r="AA149" s="37"/>
      <c r="AB149" s="37"/>
      <c r="AC149" s="37"/>
      <c r="AD149" s="37"/>
      <c r="AE149" s="37"/>
      <c r="AT149" s="19" t="s">
        <v>421</v>
      </c>
      <c r="AU149" s="19" t="s">
        <v>91</v>
      </c>
    </row>
    <row r="150" spans="1:65" s="2" customFormat="1" ht="16.5" customHeight="1">
      <c r="A150" s="37"/>
      <c r="B150" s="38"/>
      <c r="C150" s="195" t="s">
        <v>546</v>
      </c>
      <c r="D150" s="195" t="s">
        <v>264</v>
      </c>
      <c r="E150" s="196" t="s">
        <v>6798</v>
      </c>
      <c r="F150" s="197" t="s">
        <v>5766</v>
      </c>
      <c r="G150" s="198" t="s">
        <v>518</v>
      </c>
      <c r="H150" s="199">
        <v>1</v>
      </c>
      <c r="I150" s="200"/>
      <c r="J150" s="201">
        <f>ROUND(I150*H150,2)</f>
        <v>0</v>
      </c>
      <c r="K150" s="197" t="s">
        <v>44</v>
      </c>
      <c r="L150" s="42"/>
      <c r="M150" s="202" t="s">
        <v>44</v>
      </c>
      <c r="N150" s="203" t="s">
        <v>53</v>
      </c>
      <c r="O150" s="67"/>
      <c r="P150" s="204">
        <f>O150*H150</f>
        <v>0</v>
      </c>
      <c r="Q150" s="204">
        <v>0</v>
      </c>
      <c r="R150" s="204">
        <f>Q150*H150</f>
        <v>0</v>
      </c>
      <c r="S150" s="204">
        <v>0</v>
      </c>
      <c r="T150" s="205">
        <f>S150*H150</f>
        <v>0</v>
      </c>
      <c r="U150" s="37"/>
      <c r="V150" s="37"/>
      <c r="W150" s="37"/>
      <c r="X150" s="37"/>
      <c r="Y150" s="37"/>
      <c r="Z150" s="37"/>
      <c r="AA150" s="37"/>
      <c r="AB150" s="37"/>
      <c r="AC150" s="37"/>
      <c r="AD150" s="37"/>
      <c r="AE150" s="37"/>
      <c r="AR150" s="206" t="s">
        <v>104</v>
      </c>
      <c r="AT150" s="206" t="s">
        <v>264</v>
      </c>
      <c r="AU150" s="206" t="s">
        <v>91</v>
      </c>
      <c r="AY150" s="19" t="s">
        <v>262</v>
      </c>
      <c r="BE150" s="207">
        <f>IF(N150="základní",J150,0)</f>
        <v>0</v>
      </c>
      <c r="BF150" s="207">
        <f>IF(N150="snížená",J150,0)</f>
        <v>0</v>
      </c>
      <c r="BG150" s="207">
        <f>IF(N150="zákl. přenesená",J150,0)</f>
        <v>0</v>
      </c>
      <c r="BH150" s="207">
        <f>IF(N150="sníž. přenesená",J150,0)</f>
        <v>0</v>
      </c>
      <c r="BI150" s="207">
        <f>IF(N150="nulová",J150,0)</f>
        <v>0</v>
      </c>
      <c r="BJ150" s="19" t="s">
        <v>89</v>
      </c>
      <c r="BK150" s="207">
        <f>ROUND(I150*H150,2)</f>
        <v>0</v>
      </c>
      <c r="BL150" s="19" t="s">
        <v>104</v>
      </c>
      <c r="BM150" s="206" t="s">
        <v>1014</v>
      </c>
    </row>
    <row r="151" spans="1:65" s="2" customFormat="1" ht="18">
      <c r="A151" s="37"/>
      <c r="B151" s="38"/>
      <c r="C151" s="39"/>
      <c r="D151" s="208" t="s">
        <v>421</v>
      </c>
      <c r="E151" s="39"/>
      <c r="F151" s="209" t="s">
        <v>6851</v>
      </c>
      <c r="G151" s="39"/>
      <c r="H151" s="39"/>
      <c r="I151" s="118"/>
      <c r="J151" s="39"/>
      <c r="K151" s="39"/>
      <c r="L151" s="42"/>
      <c r="M151" s="271"/>
      <c r="N151" s="272"/>
      <c r="O151" s="273"/>
      <c r="P151" s="273"/>
      <c r="Q151" s="273"/>
      <c r="R151" s="273"/>
      <c r="S151" s="273"/>
      <c r="T151" s="274"/>
      <c r="U151" s="37"/>
      <c r="V151" s="37"/>
      <c r="W151" s="37"/>
      <c r="X151" s="37"/>
      <c r="Y151" s="37"/>
      <c r="Z151" s="37"/>
      <c r="AA151" s="37"/>
      <c r="AB151" s="37"/>
      <c r="AC151" s="37"/>
      <c r="AD151" s="37"/>
      <c r="AE151" s="37"/>
      <c r="AT151" s="19" t="s">
        <v>421</v>
      </c>
      <c r="AU151" s="19" t="s">
        <v>91</v>
      </c>
    </row>
    <row r="152" spans="1:65" s="2" customFormat="1" ht="7" customHeight="1">
      <c r="A152" s="37"/>
      <c r="B152" s="50"/>
      <c r="C152" s="51"/>
      <c r="D152" s="51"/>
      <c r="E152" s="51"/>
      <c r="F152" s="51"/>
      <c r="G152" s="51"/>
      <c r="H152" s="51"/>
      <c r="I152" s="145"/>
      <c r="J152" s="51"/>
      <c r="K152" s="51"/>
      <c r="L152" s="42"/>
      <c r="M152" s="37"/>
      <c r="O152" s="37"/>
      <c r="P152" s="37"/>
      <c r="Q152" s="37"/>
      <c r="R152" s="37"/>
      <c r="S152" s="37"/>
      <c r="T152" s="37"/>
      <c r="U152" s="37"/>
      <c r="V152" s="37"/>
      <c r="W152" s="37"/>
      <c r="X152" s="37"/>
      <c r="Y152" s="37"/>
      <c r="Z152" s="37"/>
      <c r="AA152" s="37"/>
      <c r="AB152" s="37"/>
      <c r="AC152" s="37"/>
      <c r="AD152" s="37"/>
      <c r="AE152" s="37"/>
    </row>
  </sheetData>
  <sheetProtection algorithmName="SHA-512" hashValue="nhlUz1pVyzeXQeQ+F0cy4xS2mBgfKvGqUTi6V2o9VeTNopmTPIy56O+sEmkAgWcYd99ZYV/qGrr8/xOUI+IP2g==" saltValue="8wVFRfDV/3Q5/4WpNpUiz9L9dKHMF3ZrvaQcreB1RTSW9gFnfQwBjvED27JO4pRgiaVbauwl+vWkwvfUXZ5OMQ==" spinCount="100000" sheet="1" objects="1" scenarios="1" formatColumns="0" formatRows="0" autoFilter="0"/>
  <autoFilter ref="C96:K151"/>
  <mergeCells count="15">
    <mergeCell ref="E83:H83"/>
    <mergeCell ref="E87:H87"/>
    <mergeCell ref="E85:H85"/>
    <mergeCell ref="E89:H89"/>
    <mergeCell ref="L2:V2"/>
    <mergeCell ref="E31:H31"/>
    <mergeCell ref="E52:H52"/>
    <mergeCell ref="E56:H56"/>
    <mergeCell ref="E54:H54"/>
    <mergeCell ref="E58:H58"/>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7.xml><?xml version="1.0" encoding="utf-8"?>
<worksheet xmlns="http://schemas.openxmlformats.org/spreadsheetml/2006/main" xmlns:r="http://schemas.openxmlformats.org/officeDocument/2006/relationships">
  <sheetPr>
    <pageSetUpPr fitToPage="1"/>
  </sheetPr>
  <dimension ref="A2:BM246"/>
  <sheetViews>
    <sheetView showGridLines="0" workbookViewId="0"/>
  </sheetViews>
  <sheetFormatPr defaultRowHeight="14.5"/>
  <cols>
    <col min="1" max="1" width="8.33203125" style="1" customWidth="1"/>
    <col min="2" max="2" width="1.6640625" style="1" customWidth="1"/>
    <col min="3" max="3" width="4.109375" style="1" customWidth="1"/>
    <col min="4" max="4" width="4.33203125" style="1" customWidth="1"/>
    <col min="5" max="5" width="17.109375" style="1" customWidth="1"/>
    <col min="6" max="6" width="100.77734375" style="1" customWidth="1"/>
    <col min="7" max="7" width="7" style="1" customWidth="1"/>
    <col min="8" max="8" width="11.44140625" style="1" customWidth="1"/>
    <col min="9" max="9" width="20.109375" style="111" customWidth="1"/>
    <col min="10" max="11" width="20.109375" style="1" customWidth="1"/>
    <col min="12" max="12" width="9.33203125" style="1" customWidth="1"/>
    <col min="13" max="13" width="10.77734375" style="1" hidden="1" customWidth="1"/>
    <col min="14" max="14" width="9.33203125" style="1" hidden="1"/>
    <col min="15" max="20" width="14.10937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7" customHeight="1">
      <c r="I2" s="111"/>
      <c r="L2" s="376"/>
      <c r="M2" s="376"/>
      <c r="N2" s="376"/>
      <c r="O2" s="376"/>
      <c r="P2" s="376"/>
      <c r="Q2" s="376"/>
      <c r="R2" s="376"/>
      <c r="S2" s="376"/>
      <c r="T2" s="376"/>
      <c r="U2" s="376"/>
      <c r="V2" s="376"/>
      <c r="AT2" s="19" t="s">
        <v>156</v>
      </c>
    </row>
    <row r="3" spans="1:46" s="1" customFormat="1" ht="7" customHeight="1">
      <c r="B3" s="112"/>
      <c r="C3" s="113"/>
      <c r="D3" s="113"/>
      <c r="E3" s="113"/>
      <c r="F3" s="113"/>
      <c r="G3" s="113"/>
      <c r="H3" s="113"/>
      <c r="I3" s="114"/>
      <c r="J3" s="113"/>
      <c r="K3" s="113"/>
      <c r="L3" s="22"/>
      <c r="AT3" s="19" t="s">
        <v>91</v>
      </c>
    </row>
    <row r="4" spans="1:46" s="1" customFormat="1" ht="25" customHeight="1">
      <c r="B4" s="22"/>
      <c r="D4" s="115" t="s">
        <v>207</v>
      </c>
      <c r="I4" s="111"/>
      <c r="L4" s="22"/>
      <c r="M4" s="116" t="s">
        <v>10</v>
      </c>
      <c r="AT4" s="19" t="s">
        <v>4</v>
      </c>
    </row>
    <row r="5" spans="1:46" s="1" customFormat="1" ht="7" customHeight="1">
      <c r="B5" s="22"/>
      <c r="I5" s="111"/>
      <c r="L5" s="22"/>
    </row>
    <row r="6" spans="1:46" s="1" customFormat="1" ht="12" customHeight="1">
      <c r="B6" s="22"/>
      <c r="D6" s="117" t="s">
        <v>16</v>
      </c>
      <c r="I6" s="111"/>
      <c r="L6" s="22"/>
    </row>
    <row r="7" spans="1:46" s="1" customFormat="1" ht="16.5" customHeight="1">
      <c r="B7" s="22"/>
      <c r="E7" s="402" t="str">
        <f>'Rekapitulace stavby'!K6</f>
        <v>EHC CZECH s.r.o. – Podnikatelský inkubátor – Evropská ul., Cheb</v>
      </c>
      <c r="F7" s="403"/>
      <c r="G7" s="403"/>
      <c r="H7" s="403"/>
      <c r="I7" s="111"/>
      <c r="L7" s="22"/>
    </row>
    <row r="8" spans="1:46" ht="12.5">
      <c r="B8" s="22"/>
      <c r="D8" s="117" t="s">
        <v>208</v>
      </c>
      <c r="L8" s="22"/>
    </row>
    <row r="9" spans="1:46" s="1" customFormat="1" ht="16.5" customHeight="1">
      <c r="B9" s="22"/>
      <c r="E9" s="402" t="s">
        <v>209</v>
      </c>
      <c r="F9" s="376"/>
      <c r="G9" s="376"/>
      <c r="H9" s="376"/>
      <c r="I9" s="111"/>
      <c r="L9" s="22"/>
    </row>
    <row r="10" spans="1:46" s="1" customFormat="1" ht="12" customHeight="1">
      <c r="B10" s="22"/>
      <c r="D10" s="117" t="s">
        <v>210</v>
      </c>
      <c r="I10" s="111"/>
      <c r="L10" s="22"/>
    </row>
    <row r="11" spans="1:46" s="2" customFormat="1" ht="16.5" customHeight="1">
      <c r="A11" s="37"/>
      <c r="B11" s="42"/>
      <c r="C11" s="37"/>
      <c r="D11" s="37"/>
      <c r="E11" s="412" t="s">
        <v>5069</v>
      </c>
      <c r="F11" s="404"/>
      <c r="G11" s="404"/>
      <c r="H11" s="404"/>
      <c r="I11" s="118"/>
      <c r="J11" s="37"/>
      <c r="K11" s="37"/>
      <c r="L11" s="119"/>
      <c r="S11" s="37"/>
      <c r="T11" s="37"/>
      <c r="U11" s="37"/>
      <c r="V11" s="37"/>
      <c r="W11" s="37"/>
      <c r="X11" s="37"/>
      <c r="Y11" s="37"/>
      <c r="Z11" s="37"/>
      <c r="AA11" s="37"/>
      <c r="AB11" s="37"/>
      <c r="AC11" s="37"/>
      <c r="AD11" s="37"/>
      <c r="AE11" s="37"/>
    </row>
    <row r="12" spans="1:46" s="2" customFormat="1" ht="12" customHeight="1">
      <c r="A12" s="37"/>
      <c r="B12" s="42"/>
      <c r="C12" s="37"/>
      <c r="D12" s="117" t="s">
        <v>4229</v>
      </c>
      <c r="E12" s="37"/>
      <c r="F12" s="37"/>
      <c r="G12" s="37"/>
      <c r="H12" s="37"/>
      <c r="I12" s="118"/>
      <c r="J12" s="37"/>
      <c r="K12" s="37"/>
      <c r="L12" s="119"/>
      <c r="S12" s="37"/>
      <c r="T12" s="37"/>
      <c r="U12" s="37"/>
      <c r="V12" s="37"/>
      <c r="W12" s="37"/>
      <c r="X12" s="37"/>
      <c r="Y12" s="37"/>
      <c r="Z12" s="37"/>
      <c r="AA12" s="37"/>
      <c r="AB12" s="37"/>
      <c r="AC12" s="37"/>
      <c r="AD12" s="37"/>
      <c r="AE12" s="37"/>
    </row>
    <row r="13" spans="1:46" s="2" customFormat="1" ht="16.5" customHeight="1">
      <c r="A13" s="37"/>
      <c r="B13" s="42"/>
      <c r="C13" s="37"/>
      <c r="D13" s="37"/>
      <c r="E13" s="405" t="s">
        <v>6852</v>
      </c>
      <c r="F13" s="404"/>
      <c r="G13" s="404"/>
      <c r="H13" s="404"/>
      <c r="I13" s="118"/>
      <c r="J13" s="37"/>
      <c r="K13" s="37"/>
      <c r="L13" s="119"/>
      <c r="S13" s="37"/>
      <c r="T13" s="37"/>
      <c r="U13" s="37"/>
      <c r="V13" s="37"/>
      <c r="W13" s="37"/>
      <c r="X13" s="37"/>
      <c r="Y13" s="37"/>
      <c r="Z13" s="37"/>
      <c r="AA13" s="37"/>
      <c r="AB13" s="37"/>
      <c r="AC13" s="37"/>
      <c r="AD13" s="37"/>
      <c r="AE13" s="37"/>
    </row>
    <row r="14" spans="1:46" s="2" customFormat="1" ht="10">
      <c r="A14" s="37"/>
      <c r="B14" s="42"/>
      <c r="C14" s="37"/>
      <c r="D14" s="37"/>
      <c r="E14" s="37"/>
      <c r="F14" s="37"/>
      <c r="G14" s="37"/>
      <c r="H14" s="37"/>
      <c r="I14" s="118"/>
      <c r="J14" s="37"/>
      <c r="K14" s="37"/>
      <c r="L14" s="119"/>
      <c r="S14" s="37"/>
      <c r="T14" s="37"/>
      <c r="U14" s="37"/>
      <c r="V14" s="37"/>
      <c r="W14" s="37"/>
      <c r="X14" s="37"/>
      <c r="Y14" s="37"/>
      <c r="Z14" s="37"/>
      <c r="AA14" s="37"/>
      <c r="AB14" s="37"/>
      <c r="AC14" s="37"/>
      <c r="AD14" s="37"/>
      <c r="AE14" s="37"/>
    </row>
    <row r="15" spans="1:46" s="2" customFormat="1" ht="12" customHeight="1">
      <c r="A15" s="37"/>
      <c r="B15" s="42"/>
      <c r="C15" s="37"/>
      <c r="D15" s="117" t="s">
        <v>18</v>
      </c>
      <c r="E15" s="37"/>
      <c r="F15" s="105" t="s">
        <v>44</v>
      </c>
      <c r="G15" s="37"/>
      <c r="H15" s="37"/>
      <c r="I15" s="120" t="s">
        <v>20</v>
      </c>
      <c r="J15" s="105" t="s">
        <v>44</v>
      </c>
      <c r="K15" s="37"/>
      <c r="L15" s="119"/>
      <c r="S15" s="37"/>
      <c r="T15" s="37"/>
      <c r="U15" s="37"/>
      <c r="V15" s="37"/>
      <c r="W15" s="37"/>
      <c r="X15" s="37"/>
      <c r="Y15" s="37"/>
      <c r="Z15" s="37"/>
      <c r="AA15" s="37"/>
      <c r="AB15" s="37"/>
      <c r="AC15" s="37"/>
      <c r="AD15" s="37"/>
      <c r="AE15" s="37"/>
    </row>
    <row r="16" spans="1:46" s="2" customFormat="1" ht="12" customHeight="1">
      <c r="A16" s="37"/>
      <c r="B16" s="42"/>
      <c r="C16" s="37"/>
      <c r="D16" s="117" t="s">
        <v>22</v>
      </c>
      <c r="E16" s="37"/>
      <c r="F16" s="105" t="s">
        <v>23</v>
      </c>
      <c r="G16" s="37"/>
      <c r="H16" s="37"/>
      <c r="I16" s="120" t="s">
        <v>24</v>
      </c>
      <c r="J16" s="121" t="str">
        <f>'Rekapitulace stavby'!AN8</f>
        <v>2. 9. 2020</v>
      </c>
      <c r="K16" s="37"/>
      <c r="L16" s="119"/>
      <c r="S16" s="37"/>
      <c r="T16" s="37"/>
      <c r="U16" s="37"/>
      <c r="V16" s="37"/>
      <c r="W16" s="37"/>
      <c r="X16" s="37"/>
      <c r="Y16" s="37"/>
      <c r="Z16" s="37"/>
      <c r="AA16" s="37"/>
      <c r="AB16" s="37"/>
      <c r="AC16" s="37"/>
      <c r="AD16" s="37"/>
      <c r="AE16" s="37"/>
    </row>
    <row r="17" spans="1:31" s="2" customFormat="1" ht="10.75" customHeight="1">
      <c r="A17" s="37"/>
      <c r="B17" s="42"/>
      <c r="C17" s="37"/>
      <c r="D17" s="37"/>
      <c r="E17" s="37"/>
      <c r="F17" s="37"/>
      <c r="G17" s="37"/>
      <c r="H17" s="37"/>
      <c r="I17" s="118"/>
      <c r="J17" s="37"/>
      <c r="K17" s="37"/>
      <c r="L17" s="119"/>
      <c r="S17" s="37"/>
      <c r="T17" s="37"/>
      <c r="U17" s="37"/>
      <c r="V17" s="37"/>
      <c r="W17" s="37"/>
      <c r="X17" s="37"/>
      <c r="Y17" s="37"/>
      <c r="Z17" s="37"/>
      <c r="AA17" s="37"/>
      <c r="AB17" s="37"/>
      <c r="AC17" s="37"/>
      <c r="AD17" s="37"/>
      <c r="AE17" s="37"/>
    </row>
    <row r="18" spans="1:31" s="2" customFormat="1" ht="12" customHeight="1">
      <c r="A18" s="37"/>
      <c r="B18" s="42"/>
      <c r="C18" s="37"/>
      <c r="D18" s="117" t="s">
        <v>30</v>
      </c>
      <c r="E18" s="37"/>
      <c r="F18" s="37"/>
      <c r="G18" s="37"/>
      <c r="H18" s="37"/>
      <c r="I18" s="120" t="s">
        <v>31</v>
      </c>
      <c r="J18" s="105" t="s">
        <v>32</v>
      </c>
      <c r="K18" s="37"/>
      <c r="L18" s="119"/>
      <c r="S18" s="37"/>
      <c r="T18" s="37"/>
      <c r="U18" s="37"/>
      <c r="V18" s="37"/>
      <c r="W18" s="37"/>
      <c r="X18" s="37"/>
      <c r="Y18" s="37"/>
      <c r="Z18" s="37"/>
      <c r="AA18" s="37"/>
      <c r="AB18" s="37"/>
      <c r="AC18" s="37"/>
      <c r="AD18" s="37"/>
      <c r="AE18" s="37"/>
    </row>
    <row r="19" spans="1:31" s="2" customFormat="1" ht="18" customHeight="1">
      <c r="A19" s="37"/>
      <c r="B19" s="42"/>
      <c r="C19" s="37"/>
      <c r="D19" s="37"/>
      <c r="E19" s="105" t="s">
        <v>33</v>
      </c>
      <c r="F19" s="37"/>
      <c r="G19" s="37"/>
      <c r="H19" s="37"/>
      <c r="I19" s="120" t="s">
        <v>34</v>
      </c>
      <c r="J19" s="105" t="s">
        <v>35</v>
      </c>
      <c r="K19" s="37"/>
      <c r="L19" s="119"/>
      <c r="S19" s="37"/>
      <c r="T19" s="37"/>
      <c r="U19" s="37"/>
      <c r="V19" s="37"/>
      <c r="W19" s="37"/>
      <c r="X19" s="37"/>
      <c r="Y19" s="37"/>
      <c r="Z19" s="37"/>
      <c r="AA19" s="37"/>
      <c r="AB19" s="37"/>
      <c r="AC19" s="37"/>
      <c r="AD19" s="37"/>
      <c r="AE19" s="37"/>
    </row>
    <row r="20" spans="1:31" s="2" customFormat="1" ht="7" customHeight="1">
      <c r="A20" s="37"/>
      <c r="B20" s="42"/>
      <c r="C20" s="37"/>
      <c r="D20" s="37"/>
      <c r="E20" s="37"/>
      <c r="F20" s="37"/>
      <c r="G20" s="37"/>
      <c r="H20" s="37"/>
      <c r="I20" s="118"/>
      <c r="J20" s="37"/>
      <c r="K20" s="37"/>
      <c r="L20" s="119"/>
      <c r="S20" s="37"/>
      <c r="T20" s="37"/>
      <c r="U20" s="37"/>
      <c r="V20" s="37"/>
      <c r="W20" s="37"/>
      <c r="X20" s="37"/>
      <c r="Y20" s="37"/>
      <c r="Z20" s="37"/>
      <c r="AA20" s="37"/>
      <c r="AB20" s="37"/>
      <c r="AC20" s="37"/>
      <c r="AD20" s="37"/>
      <c r="AE20" s="37"/>
    </row>
    <row r="21" spans="1:31" s="2" customFormat="1" ht="12" customHeight="1">
      <c r="A21" s="37"/>
      <c r="B21" s="42"/>
      <c r="C21" s="37"/>
      <c r="D21" s="117" t="s">
        <v>36</v>
      </c>
      <c r="E21" s="37"/>
      <c r="F21" s="37"/>
      <c r="G21" s="37"/>
      <c r="H21" s="37"/>
      <c r="I21" s="120" t="s">
        <v>31</v>
      </c>
      <c r="J21" s="32" t="str">
        <f>'Rekapitulace stavby'!AN13</f>
        <v>Vyplň údaj</v>
      </c>
      <c r="K21" s="37"/>
      <c r="L21" s="119"/>
      <c r="S21" s="37"/>
      <c r="T21" s="37"/>
      <c r="U21" s="37"/>
      <c r="V21" s="37"/>
      <c r="W21" s="37"/>
      <c r="X21" s="37"/>
      <c r="Y21" s="37"/>
      <c r="Z21" s="37"/>
      <c r="AA21" s="37"/>
      <c r="AB21" s="37"/>
      <c r="AC21" s="37"/>
      <c r="AD21" s="37"/>
      <c r="AE21" s="37"/>
    </row>
    <row r="22" spans="1:31" s="2" customFormat="1" ht="18" customHeight="1">
      <c r="A22" s="37"/>
      <c r="B22" s="42"/>
      <c r="C22" s="37"/>
      <c r="D22" s="37"/>
      <c r="E22" s="406" t="str">
        <f>'Rekapitulace stavby'!E14</f>
        <v>Vyplň údaj</v>
      </c>
      <c r="F22" s="407"/>
      <c r="G22" s="407"/>
      <c r="H22" s="407"/>
      <c r="I22" s="120" t="s">
        <v>34</v>
      </c>
      <c r="J22" s="32" t="str">
        <f>'Rekapitulace stavby'!AN14</f>
        <v>Vyplň údaj</v>
      </c>
      <c r="K22" s="37"/>
      <c r="L22" s="119"/>
      <c r="S22" s="37"/>
      <c r="T22" s="37"/>
      <c r="U22" s="37"/>
      <c r="V22" s="37"/>
      <c r="W22" s="37"/>
      <c r="X22" s="37"/>
      <c r="Y22" s="37"/>
      <c r="Z22" s="37"/>
      <c r="AA22" s="37"/>
      <c r="AB22" s="37"/>
      <c r="AC22" s="37"/>
      <c r="AD22" s="37"/>
      <c r="AE22" s="37"/>
    </row>
    <row r="23" spans="1:31" s="2" customFormat="1" ht="7" customHeight="1">
      <c r="A23" s="37"/>
      <c r="B23" s="42"/>
      <c r="C23" s="37"/>
      <c r="D23" s="37"/>
      <c r="E23" s="37"/>
      <c r="F23" s="37"/>
      <c r="G23" s="37"/>
      <c r="H23" s="37"/>
      <c r="I23" s="118"/>
      <c r="J23" s="37"/>
      <c r="K23" s="37"/>
      <c r="L23" s="119"/>
      <c r="S23" s="37"/>
      <c r="T23" s="37"/>
      <c r="U23" s="37"/>
      <c r="V23" s="37"/>
      <c r="W23" s="37"/>
      <c r="X23" s="37"/>
      <c r="Y23" s="37"/>
      <c r="Z23" s="37"/>
      <c r="AA23" s="37"/>
      <c r="AB23" s="37"/>
      <c r="AC23" s="37"/>
      <c r="AD23" s="37"/>
      <c r="AE23" s="37"/>
    </row>
    <row r="24" spans="1:31" s="2" customFormat="1" ht="12" customHeight="1">
      <c r="A24" s="37"/>
      <c r="B24" s="42"/>
      <c r="C24" s="37"/>
      <c r="D24" s="117" t="s">
        <v>39</v>
      </c>
      <c r="E24" s="37"/>
      <c r="F24" s="37"/>
      <c r="G24" s="37"/>
      <c r="H24" s="37"/>
      <c r="I24" s="120" t="s">
        <v>31</v>
      </c>
      <c r="J24" s="105" t="s">
        <v>40</v>
      </c>
      <c r="K24" s="37"/>
      <c r="L24" s="119"/>
      <c r="S24" s="37"/>
      <c r="T24" s="37"/>
      <c r="U24" s="37"/>
      <c r="V24" s="37"/>
      <c r="W24" s="37"/>
      <c r="X24" s="37"/>
      <c r="Y24" s="37"/>
      <c r="Z24" s="37"/>
      <c r="AA24" s="37"/>
      <c r="AB24" s="37"/>
      <c r="AC24" s="37"/>
      <c r="AD24" s="37"/>
      <c r="AE24" s="37"/>
    </row>
    <row r="25" spans="1:31" s="2" customFormat="1" ht="18" customHeight="1">
      <c r="A25" s="37"/>
      <c r="B25" s="42"/>
      <c r="C25" s="37"/>
      <c r="D25" s="37"/>
      <c r="E25" s="105" t="s">
        <v>41</v>
      </c>
      <c r="F25" s="37"/>
      <c r="G25" s="37"/>
      <c r="H25" s="37"/>
      <c r="I25" s="120" t="s">
        <v>34</v>
      </c>
      <c r="J25" s="105" t="s">
        <v>42</v>
      </c>
      <c r="K25" s="37"/>
      <c r="L25" s="119"/>
      <c r="S25" s="37"/>
      <c r="T25" s="37"/>
      <c r="U25" s="37"/>
      <c r="V25" s="37"/>
      <c r="W25" s="37"/>
      <c r="X25" s="37"/>
      <c r="Y25" s="37"/>
      <c r="Z25" s="37"/>
      <c r="AA25" s="37"/>
      <c r="AB25" s="37"/>
      <c r="AC25" s="37"/>
      <c r="AD25" s="37"/>
      <c r="AE25" s="37"/>
    </row>
    <row r="26" spans="1:31" s="2" customFormat="1" ht="7" customHeight="1">
      <c r="A26" s="37"/>
      <c r="B26" s="42"/>
      <c r="C26" s="37"/>
      <c r="D26" s="37"/>
      <c r="E26" s="37"/>
      <c r="F26" s="37"/>
      <c r="G26" s="37"/>
      <c r="H26" s="37"/>
      <c r="I26" s="118"/>
      <c r="J26" s="37"/>
      <c r="K26" s="37"/>
      <c r="L26" s="119"/>
      <c r="S26" s="37"/>
      <c r="T26" s="37"/>
      <c r="U26" s="37"/>
      <c r="V26" s="37"/>
      <c r="W26" s="37"/>
      <c r="X26" s="37"/>
      <c r="Y26" s="37"/>
      <c r="Z26" s="37"/>
      <c r="AA26" s="37"/>
      <c r="AB26" s="37"/>
      <c r="AC26" s="37"/>
      <c r="AD26" s="37"/>
      <c r="AE26" s="37"/>
    </row>
    <row r="27" spans="1:31" s="2" customFormat="1" ht="12" customHeight="1">
      <c r="A27" s="37"/>
      <c r="B27" s="42"/>
      <c r="C27" s="37"/>
      <c r="D27" s="117" t="s">
        <v>43</v>
      </c>
      <c r="E27" s="37"/>
      <c r="F27" s="37"/>
      <c r="G27" s="37"/>
      <c r="H27" s="37"/>
      <c r="I27" s="120" t="s">
        <v>31</v>
      </c>
      <c r="J27" s="105" t="str">
        <f>IF('Rekapitulace stavby'!AN19="","",'Rekapitulace stavby'!AN19)</f>
        <v/>
      </c>
      <c r="K27" s="37"/>
      <c r="L27" s="119"/>
      <c r="S27" s="37"/>
      <c r="T27" s="37"/>
      <c r="U27" s="37"/>
      <c r="V27" s="37"/>
      <c r="W27" s="37"/>
      <c r="X27" s="37"/>
      <c r="Y27" s="37"/>
      <c r="Z27" s="37"/>
      <c r="AA27" s="37"/>
      <c r="AB27" s="37"/>
      <c r="AC27" s="37"/>
      <c r="AD27" s="37"/>
      <c r="AE27" s="37"/>
    </row>
    <row r="28" spans="1:31" s="2" customFormat="1" ht="18" customHeight="1">
      <c r="A28" s="37"/>
      <c r="B28" s="42"/>
      <c r="C28" s="37"/>
      <c r="D28" s="37"/>
      <c r="E28" s="105" t="str">
        <f>IF('Rekapitulace stavby'!E20="","",'Rekapitulace stavby'!E20)</f>
        <v xml:space="preserve"> </v>
      </c>
      <c r="F28" s="37"/>
      <c r="G28" s="37"/>
      <c r="H28" s="37"/>
      <c r="I28" s="120" t="s">
        <v>34</v>
      </c>
      <c r="J28" s="105" t="str">
        <f>IF('Rekapitulace stavby'!AN20="","",'Rekapitulace stavby'!AN20)</f>
        <v/>
      </c>
      <c r="K28" s="37"/>
      <c r="L28" s="119"/>
      <c r="S28" s="37"/>
      <c r="T28" s="37"/>
      <c r="U28" s="37"/>
      <c r="V28" s="37"/>
      <c r="W28" s="37"/>
      <c r="X28" s="37"/>
      <c r="Y28" s="37"/>
      <c r="Z28" s="37"/>
      <c r="AA28" s="37"/>
      <c r="AB28" s="37"/>
      <c r="AC28" s="37"/>
      <c r="AD28" s="37"/>
      <c r="AE28" s="37"/>
    </row>
    <row r="29" spans="1:31" s="2" customFormat="1" ht="7" customHeight="1">
      <c r="A29" s="37"/>
      <c r="B29" s="42"/>
      <c r="C29" s="37"/>
      <c r="D29" s="37"/>
      <c r="E29" s="37"/>
      <c r="F29" s="37"/>
      <c r="G29" s="37"/>
      <c r="H29" s="37"/>
      <c r="I29" s="118"/>
      <c r="J29" s="37"/>
      <c r="K29" s="37"/>
      <c r="L29" s="119"/>
      <c r="S29" s="37"/>
      <c r="T29" s="37"/>
      <c r="U29" s="37"/>
      <c r="V29" s="37"/>
      <c r="W29" s="37"/>
      <c r="X29" s="37"/>
      <c r="Y29" s="37"/>
      <c r="Z29" s="37"/>
      <c r="AA29" s="37"/>
      <c r="AB29" s="37"/>
      <c r="AC29" s="37"/>
      <c r="AD29" s="37"/>
      <c r="AE29" s="37"/>
    </row>
    <row r="30" spans="1:31" s="2" customFormat="1" ht="12" customHeight="1">
      <c r="A30" s="37"/>
      <c r="B30" s="42"/>
      <c r="C30" s="37"/>
      <c r="D30" s="117" t="s">
        <v>46</v>
      </c>
      <c r="E30" s="37"/>
      <c r="F30" s="37"/>
      <c r="G30" s="37"/>
      <c r="H30" s="37"/>
      <c r="I30" s="118"/>
      <c r="J30" s="37"/>
      <c r="K30" s="37"/>
      <c r="L30" s="119"/>
      <c r="S30" s="37"/>
      <c r="T30" s="37"/>
      <c r="U30" s="37"/>
      <c r="V30" s="37"/>
      <c r="W30" s="37"/>
      <c r="X30" s="37"/>
      <c r="Y30" s="37"/>
      <c r="Z30" s="37"/>
      <c r="AA30" s="37"/>
      <c r="AB30" s="37"/>
      <c r="AC30" s="37"/>
      <c r="AD30" s="37"/>
      <c r="AE30" s="37"/>
    </row>
    <row r="31" spans="1:31" s="8" customFormat="1" ht="214.5" customHeight="1">
      <c r="A31" s="122"/>
      <c r="B31" s="123"/>
      <c r="C31" s="122"/>
      <c r="D31" s="122"/>
      <c r="E31" s="408" t="s">
        <v>212</v>
      </c>
      <c r="F31" s="408"/>
      <c r="G31" s="408"/>
      <c r="H31" s="408"/>
      <c r="I31" s="124"/>
      <c r="J31" s="122"/>
      <c r="K31" s="122"/>
      <c r="L31" s="125"/>
      <c r="S31" s="122"/>
      <c r="T31" s="122"/>
      <c r="U31" s="122"/>
      <c r="V31" s="122"/>
      <c r="W31" s="122"/>
      <c r="X31" s="122"/>
      <c r="Y31" s="122"/>
      <c r="Z31" s="122"/>
      <c r="AA31" s="122"/>
      <c r="AB31" s="122"/>
      <c r="AC31" s="122"/>
      <c r="AD31" s="122"/>
      <c r="AE31" s="122"/>
    </row>
    <row r="32" spans="1:31" s="2" customFormat="1" ht="7" customHeight="1">
      <c r="A32" s="37"/>
      <c r="B32" s="42"/>
      <c r="C32" s="37"/>
      <c r="D32" s="37"/>
      <c r="E32" s="37"/>
      <c r="F32" s="37"/>
      <c r="G32" s="37"/>
      <c r="H32" s="37"/>
      <c r="I32" s="118"/>
      <c r="J32" s="37"/>
      <c r="K32" s="37"/>
      <c r="L32" s="119"/>
      <c r="S32" s="37"/>
      <c r="T32" s="37"/>
      <c r="U32" s="37"/>
      <c r="V32" s="37"/>
      <c r="W32" s="37"/>
      <c r="X32" s="37"/>
      <c r="Y32" s="37"/>
      <c r="Z32" s="37"/>
      <c r="AA32" s="37"/>
      <c r="AB32" s="37"/>
      <c r="AC32" s="37"/>
      <c r="AD32" s="37"/>
      <c r="AE32" s="37"/>
    </row>
    <row r="33" spans="1:31" s="2" customFormat="1" ht="7" customHeight="1">
      <c r="A33" s="37"/>
      <c r="B33" s="42"/>
      <c r="C33" s="37"/>
      <c r="D33" s="126"/>
      <c r="E33" s="126"/>
      <c r="F33" s="126"/>
      <c r="G33" s="126"/>
      <c r="H33" s="126"/>
      <c r="I33" s="127"/>
      <c r="J33" s="126"/>
      <c r="K33" s="126"/>
      <c r="L33" s="119"/>
      <c r="S33" s="37"/>
      <c r="T33" s="37"/>
      <c r="U33" s="37"/>
      <c r="V33" s="37"/>
      <c r="W33" s="37"/>
      <c r="X33" s="37"/>
      <c r="Y33" s="37"/>
      <c r="Z33" s="37"/>
      <c r="AA33" s="37"/>
      <c r="AB33" s="37"/>
      <c r="AC33" s="37"/>
      <c r="AD33" s="37"/>
      <c r="AE33" s="37"/>
    </row>
    <row r="34" spans="1:31" s="2" customFormat="1" ht="25.4" customHeight="1">
      <c r="A34" s="37"/>
      <c r="B34" s="42"/>
      <c r="C34" s="37"/>
      <c r="D34" s="128" t="s">
        <v>48</v>
      </c>
      <c r="E34" s="37"/>
      <c r="F34" s="37"/>
      <c r="G34" s="37"/>
      <c r="H34" s="37"/>
      <c r="I34" s="118"/>
      <c r="J34" s="129">
        <f>ROUND(J108, 2)</f>
        <v>0</v>
      </c>
      <c r="K34" s="37"/>
      <c r="L34" s="119"/>
      <c r="S34" s="37"/>
      <c r="T34" s="37"/>
      <c r="U34" s="37"/>
      <c r="V34" s="37"/>
      <c r="W34" s="37"/>
      <c r="X34" s="37"/>
      <c r="Y34" s="37"/>
      <c r="Z34" s="37"/>
      <c r="AA34" s="37"/>
      <c r="AB34" s="37"/>
      <c r="AC34" s="37"/>
      <c r="AD34" s="37"/>
      <c r="AE34" s="37"/>
    </row>
    <row r="35" spans="1:31" s="2" customFormat="1" ht="7" customHeight="1">
      <c r="A35" s="37"/>
      <c r="B35" s="42"/>
      <c r="C35" s="37"/>
      <c r="D35" s="126"/>
      <c r="E35" s="126"/>
      <c r="F35" s="126"/>
      <c r="G35" s="126"/>
      <c r="H35" s="126"/>
      <c r="I35" s="127"/>
      <c r="J35" s="126"/>
      <c r="K35" s="126"/>
      <c r="L35" s="119"/>
      <c r="S35" s="37"/>
      <c r="T35" s="37"/>
      <c r="U35" s="37"/>
      <c r="V35" s="37"/>
      <c r="W35" s="37"/>
      <c r="X35" s="37"/>
      <c r="Y35" s="37"/>
      <c r="Z35" s="37"/>
      <c r="AA35" s="37"/>
      <c r="AB35" s="37"/>
      <c r="AC35" s="37"/>
      <c r="AD35" s="37"/>
      <c r="AE35" s="37"/>
    </row>
    <row r="36" spans="1:31" s="2" customFormat="1" ht="14.4" customHeight="1">
      <c r="A36" s="37"/>
      <c r="B36" s="42"/>
      <c r="C36" s="37"/>
      <c r="D36" s="37"/>
      <c r="E36" s="37"/>
      <c r="F36" s="130" t="s">
        <v>50</v>
      </c>
      <c r="G36" s="37"/>
      <c r="H36" s="37"/>
      <c r="I36" s="131" t="s">
        <v>49</v>
      </c>
      <c r="J36" s="130" t="s">
        <v>51</v>
      </c>
      <c r="K36" s="37"/>
      <c r="L36" s="119"/>
      <c r="S36" s="37"/>
      <c r="T36" s="37"/>
      <c r="U36" s="37"/>
      <c r="V36" s="37"/>
      <c r="W36" s="37"/>
      <c r="X36" s="37"/>
      <c r="Y36" s="37"/>
      <c r="Z36" s="37"/>
      <c r="AA36" s="37"/>
      <c r="AB36" s="37"/>
      <c r="AC36" s="37"/>
      <c r="AD36" s="37"/>
      <c r="AE36" s="37"/>
    </row>
    <row r="37" spans="1:31" s="2" customFormat="1" ht="14.4" customHeight="1">
      <c r="A37" s="37"/>
      <c r="B37" s="42"/>
      <c r="C37" s="37"/>
      <c r="D37" s="132" t="s">
        <v>52</v>
      </c>
      <c r="E37" s="117" t="s">
        <v>53</v>
      </c>
      <c r="F37" s="133">
        <f>ROUND((SUM(BE108:BE245)),  2)</f>
        <v>0</v>
      </c>
      <c r="G37" s="37"/>
      <c r="H37" s="37"/>
      <c r="I37" s="134">
        <v>0.21</v>
      </c>
      <c r="J37" s="133">
        <f>ROUND(((SUM(BE108:BE245))*I37),  2)</f>
        <v>0</v>
      </c>
      <c r="K37" s="37"/>
      <c r="L37" s="119"/>
      <c r="S37" s="37"/>
      <c r="T37" s="37"/>
      <c r="U37" s="37"/>
      <c r="V37" s="37"/>
      <c r="W37" s="37"/>
      <c r="X37" s="37"/>
      <c r="Y37" s="37"/>
      <c r="Z37" s="37"/>
      <c r="AA37" s="37"/>
      <c r="AB37" s="37"/>
      <c r="AC37" s="37"/>
      <c r="AD37" s="37"/>
      <c r="AE37" s="37"/>
    </row>
    <row r="38" spans="1:31" s="2" customFormat="1" ht="14.4" customHeight="1">
      <c r="A38" s="37"/>
      <c r="B38" s="42"/>
      <c r="C38" s="37"/>
      <c r="D38" s="37"/>
      <c r="E38" s="117" t="s">
        <v>54</v>
      </c>
      <c r="F38" s="133">
        <f>ROUND((SUM(BF108:BF245)),  2)</f>
        <v>0</v>
      </c>
      <c r="G38" s="37"/>
      <c r="H38" s="37"/>
      <c r="I38" s="134">
        <v>0.15</v>
      </c>
      <c r="J38" s="133">
        <f>ROUND(((SUM(BF108:BF245))*I38),  2)</f>
        <v>0</v>
      </c>
      <c r="K38" s="37"/>
      <c r="L38" s="119"/>
      <c r="S38" s="37"/>
      <c r="T38" s="37"/>
      <c r="U38" s="37"/>
      <c r="V38" s="37"/>
      <c r="W38" s="37"/>
      <c r="X38" s="37"/>
      <c r="Y38" s="37"/>
      <c r="Z38" s="37"/>
      <c r="AA38" s="37"/>
      <c r="AB38" s="37"/>
      <c r="AC38" s="37"/>
      <c r="AD38" s="37"/>
      <c r="AE38" s="37"/>
    </row>
    <row r="39" spans="1:31" s="2" customFormat="1" ht="14.4" hidden="1" customHeight="1">
      <c r="A39" s="37"/>
      <c r="B39" s="42"/>
      <c r="C39" s="37"/>
      <c r="D39" s="37"/>
      <c r="E39" s="117" t="s">
        <v>55</v>
      </c>
      <c r="F39" s="133">
        <f>ROUND((SUM(BG108:BG245)),  2)</f>
        <v>0</v>
      </c>
      <c r="G39" s="37"/>
      <c r="H39" s="37"/>
      <c r="I39" s="134">
        <v>0.21</v>
      </c>
      <c r="J39" s="133">
        <f>0</f>
        <v>0</v>
      </c>
      <c r="K39" s="37"/>
      <c r="L39" s="119"/>
      <c r="S39" s="37"/>
      <c r="T39" s="37"/>
      <c r="U39" s="37"/>
      <c r="V39" s="37"/>
      <c r="W39" s="37"/>
      <c r="X39" s="37"/>
      <c r="Y39" s="37"/>
      <c r="Z39" s="37"/>
      <c r="AA39" s="37"/>
      <c r="AB39" s="37"/>
      <c r="AC39" s="37"/>
      <c r="AD39" s="37"/>
      <c r="AE39" s="37"/>
    </row>
    <row r="40" spans="1:31" s="2" customFormat="1" ht="14.4" hidden="1" customHeight="1">
      <c r="A40" s="37"/>
      <c r="B40" s="42"/>
      <c r="C40" s="37"/>
      <c r="D40" s="37"/>
      <c r="E40" s="117" t="s">
        <v>56</v>
      </c>
      <c r="F40" s="133">
        <f>ROUND((SUM(BH108:BH245)),  2)</f>
        <v>0</v>
      </c>
      <c r="G40" s="37"/>
      <c r="H40" s="37"/>
      <c r="I40" s="134">
        <v>0.15</v>
      </c>
      <c r="J40" s="133">
        <f>0</f>
        <v>0</v>
      </c>
      <c r="K40" s="37"/>
      <c r="L40" s="119"/>
      <c r="S40" s="37"/>
      <c r="T40" s="37"/>
      <c r="U40" s="37"/>
      <c r="V40" s="37"/>
      <c r="W40" s="37"/>
      <c r="X40" s="37"/>
      <c r="Y40" s="37"/>
      <c r="Z40" s="37"/>
      <c r="AA40" s="37"/>
      <c r="AB40" s="37"/>
      <c r="AC40" s="37"/>
      <c r="AD40" s="37"/>
      <c r="AE40" s="37"/>
    </row>
    <row r="41" spans="1:31" s="2" customFormat="1" ht="14.4" hidden="1" customHeight="1">
      <c r="A41" s="37"/>
      <c r="B41" s="42"/>
      <c r="C41" s="37"/>
      <c r="D41" s="37"/>
      <c r="E41" s="117" t="s">
        <v>57</v>
      </c>
      <c r="F41" s="133">
        <f>ROUND((SUM(BI108:BI245)),  2)</f>
        <v>0</v>
      </c>
      <c r="G41" s="37"/>
      <c r="H41" s="37"/>
      <c r="I41" s="134">
        <v>0</v>
      </c>
      <c r="J41" s="133">
        <f>0</f>
        <v>0</v>
      </c>
      <c r="K41" s="37"/>
      <c r="L41" s="119"/>
      <c r="S41" s="37"/>
      <c r="T41" s="37"/>
      <c r="U41" s="37"/>
      <c r="V41" s="37"/>
      <c r="W41" s="37"/>
      <c r="X41" s="37"/>
      <c r="Y41" s="37"/>
      <c r="Z41" s="37"/>
      <c r="AA41" s="37"/>
      <c r="AB41" s="37"/>
      <c r="AC41" s="37"/>
      <c r="AD41" s="37"/>
      <c r="AE41" s="37"/>
    </row>
    <row r="42" spans="1:31" s="2" customFormat="1" ht="7" customHeight="1">
      <c r="A42" s="37"/>
      <c r="B42" s="42"/>
      <c r="C42" s="37"/>
      <c r="D42" s="37"/>
      <c r="E42" s="37"/>
      <c r="F42" s="37"/>
      <c r="G42" s="37"/>
      <c r="H42" s="37"/>
      <c r="I42" s="118"/>
      <c r="J42" s="37"/>
      <c r="K42" s="37"/>
      <c r="L42" s="119"/>
      <c r="S42" s="37"/>
      <c r="T42" s="37"/>
      <c r="U42" s="37"/>
      <c r="V42" s="37"/>
      <c r="W42" s="37"/>
      <c r="X42" s="37"/>
      <c r="Y42" s="37"/>
      <c r="Z42" s="37"/>
      <c r="AA42" s="37"/>
      <c r="AB42" s="37"/>
      <c r="AC42" s="37"/>
      <c r="AD42" s="37"/>
      <c r="AE42" s="37"/>
    </row>
    <row r="43" spans="1:31" s="2" customFormat="1" ht="25.4" customHeight="1">
      <c r="A43" s="37"/>
      <c r="B43" s="42"/>
      <c r="C43" s="135"/>
      <c r="D43" s="136" t="s">
        <v>58</v>
      </c>
      <c r="E43" s="137"/>
      <c r="F43" s="137"/>
      <c r="G43" s="138" t="s">
        <v>59</v>
      </c>
      <c r="H43" s="139" t="s">
        <v>60</v>
      </c>
      <c r="I43" s="140"/>
      <c r="J43" s="141">
        <f>SUM(J34:J41)</f>
        <v>0</v>
      </c>
      <c r="K43" s="142"/>
      <c r="L43" s="119"/>
      <c r="S43" s="37"/>
      <c r="T43" s="37"/>
      <c r="U43" s="37"/>
      <c r="V43" s="37"/>
      <c r="W43" s="37"/>
      <c r="X43" s="37"/>
      <c r="Y43" s="37"/>
      <c r="Z43" s="37"/>
      <c r="AA43" s="37"/>
      <c r="AB43" s="37"/>
      <c r="AC43" s="37"/>
      <c r="AD43" s="37"/>
      <c r="AE43" s="37"/>
    </row>
    <row r="44" spans="1:31" s="2" customFormat="1" ht="14.4" customHeight="1">
      <c r="A44" s="37"/>
      <c r="B44" s="143"/>
      <c r="C44" s="144"/>
      <c r="D44" s="144"/>
      <c r="E44" s="144"/>
      <c r="F44" s="144"/>
      <c r="G44" s="144"/>
      <c r="H44" s="144"/>
      <c r="I44" s="145"/>
      <c r="J44" s="144"/>
      <c r="K44" s="144"/>
      <c r="L44" s="119"/>
      <c r="S44" s="37"/>
      <c r="T44" s="37"/>
      <c r="U44" s="37"/>
      <c r="V44" s="37"/>
      <c r="W44" s="37"/>
      <c r="X44" s="37"/>
      <c r="Y44" s="37"/>
      <c r="Z44" s="37"/>
      <c r="AA44" s="37"/>
      <c r="AB44" s="37"/>
      <c r="AC44" s="37"/>
      <c r="AD44" s="37"/>
      <c r="AE44" s="37"/>
    </row>
    <row r="48" spans="1:31" s="2" customFormat="1" ht="7" customHeight="1">
      <c r="A48" s="37"/>
      <c r="B48" s="146"/>
      <c r="C48" s="147"/>
      <c r="D48" s="147"/>
      <c r="E48" s="147"/>
      <c r="F48" s="147"/>
      <c r="G48" s="147"/>
      <c r="H48" s="147"/>
      <c r="I48" s="148"/>
      <c r="J48" s="147"/>
      <c r="K48" s="147"/>
      <c r="L48" s="119"/>
      <c r="S48" s="37"/>
      <c r="T48" s="37"/>
      <c r="U48" s="37"/>
      <c r="V48" s="37"/>
      <c r="W48" s="37"/>
      <c r="X48" s="37"/>
      <c r="Y48" s="37"/>
      <c r="Z48" s="37"/>
      <c r="AA48" s="37"/>
      <c r="AB48" s="37"/>
      <c r="AC48" s="37"/>
      <c r="AD48" s="37"/>
      <c r="AE48" s="37"/>
    </row>
    <row r="49" spans="1:31" s="2" customFormat="1" ht="25" customHeight="1">
      <c r="A49" s="37"/>
      <c r="B49" s="38"/>
      <c r="C49" s="25" t="s">
        <v>213</v>
      </c>
      <c r="D49" s="39"/>
      <c r="E49" s="39"/>
      <c r="F49" s="39"/>
      <c r="G49" s="39"/>
      <c r="H49" s="39"/>
      <c r="I49" s="118"/>
      <c r="J49" s="39"/>
      <c r="K49" s="39"/>
      <c r="L49" s="119"/>
      <c r="S49" s="37"/>
      <c r="T49" s="37"/>
      <c r="U49" s="37"/>
      <c r="V49" s="37"/>
      <c r="W49" s="37"/>
      <c r="X49" s="37"/>
      <c r="Y49" s="37"/>
      <c r="Z49" s="37"/>
      <c r="AA49" s="37"/>
      <c r="AB49" s="37"/>
      <c r="AC49" s="37"/>
      <c r="AD49" s="37"/>
      <c r="AE49" s="37"/>
    </row>
    <row r="50" spans="1:31" s="2" customFormat="1" ht="7" customHeight="1">
      <c r="A50" s="37"/>
      <c r="B50" s="38"/>
      <c r="C50" s="39"/>
      <c r="D50" s="39"/>
      <c r="E50" s="39"/>
      <c r="F50" s="39"/>
      <c r="G50" s="39"/>
      <c r="H50" s="39"/>
      <c r="I50" s="118"/>
      <c r="J50" s="39"/>
      <c r="K50" s="39"/>
      <c r="L50" s="119"/>
      <c r="S50" s="37"/>
      <c r="T50" s="37"/>
      <c r="U50" s="37"/>
      <c r="V50" s="37"/>
      <c r="W50" s="37"/>
      <c r="X50" s="37"/>
      <c r="Y50" s="37"/>
      <c r="Z50" s="37"/>
      <c r="AA50" s="37"/>
      <c r="AB50" s="37"/>
      <c r="AC50" s="37"/>
      <c r="AD50" s="37"/>
      <c r="AE50" s="37"/>
    </row>
    <row r="51" spans="1:31" s="2" customFormat="1" ht="12" customHeight="1">
      <c r="A51" s="37"/>
      <c r="B51" s="38"/>
      <c r="C51" s="31" t="s">
        <v>16</v>
      </c>
      <c r="D51" s="39"/>
      <c r="E51" s="39"/>
      <c r="F51" s="39"/>
      <c r="G51" s="39"/>
      <c r="H51" s="39"/>
      <c r="I51" s="118"/>
      <c r="J51" s="39"/>
      <c r="K51" s="39"/>
      <c r="L51" s="119"/>
      <c r="S51" s="37"/>
      <c r="T51" s="37"/>
      <c r="U51" s="37"/>
      <c r="V51" s="37"/>
      <c r="W51" s="37"/>
      <c r="X51" s="37"/>
      <c r="Y51" s="37"/>
      <c r="Z51" s="37"/>
      <c r="AA51" s="37"/>
      <c r="AB51" s="37"/>
      <c r="AC51" s="37"/>
      <c r="AD51" s="37"/>
      <c r="AE51" s="37"/>
    </row>
    <row r="52" spans="1:31" s="2" customFormat="1" ht="16.5" customHeight="1">
      <c r="A52" s="37"/>
      <c r="B52" s="38"/>
      <c r="C52" s="39"/>
      <c r="D52" s="39"/>
      <c r="E52" s="409" t="str">
        <f>E7</f>
        <v>EHC CZECH s.r.o. – Podnikatelský inkubátor – Evropská ul., Cheb</v>
      </c>
      <c r="F52" s="410"/>
      <c r="G52" s="410"/>
      <c r="H52" s="410"/>
      <c r="I52" s="118"/>
      <c r="J52" s="39"/>
      <c r="K52" s="39"/>
      <c r="L52" s="119"/>
      <c r="S52" s="37"/>
      <c r="T52" s="37"/>
      <c r="U52" s="37"/>
      <c r="V52" s="37"/>
      <c r="W52" s="37"/>
      <c r="X52" s="37"/>
      <c r="Y52" s="37"/>
      <c r="Z52" s="37"/>
      <c r="AA52" s="37"/>
      <c r="AB52" s="37"/>
      <c r="AC52" s="37"/>
      <c r="AD52" s="37"/>
      <c r="AE52" s="37"/>
    </row>
    <row r="53" spans="1:31" s="1" customFormat="1" ht="12" customHeight="1">
      <c r="B53" s="23"/>
      <c r="C53" s="31" t="s">
        <v>208</v>
      </c>
      <c r="D53" s="24"/>
      <c r="E53" s="24"/>
      <c r="F53" s="24"/>
      <c r="G53" s="24"/>
      <c r="H53" s="24"/>
      <c r="I53" s="111"/>
      <c r="J53" s="24"/>
      <c r="K53" s="24"/>
      <c r="L53" s="22"/>
    </row>
    <row r="54" spans="1:31" s="1" customFormat="1" ht="16.5" customHeight="1">
      <c r="B54" s="23"/>
      <c r="C54" s="24"/>
      <c r="D54" s="24"/>
      <c r="E54" s="409" t="s">
        <v>209</v>
      </c>
      <c r="F54" s="361"/>
      <c r="G54" s="361"/>
      <c r="H54" s="361"/>
      <c r="I54" s="111"/>
      <c r="J54" s="24"/>
      <c r="K54" s="24"/>
      <c r="L54" s="22"/>
    </row>
    <row r="55" spans="1:31" s="1" customFormat="1" ht="12" customHeight="1">
      <c r="B55" s="23"/>
      <c r="C55" s="31" t="s">
        <v>210</v>
      </c>
      <c r="D55" s="24"/>
      <c r="E55" s="24"/>
      <c r="F55" s="24"/>
      <c r="G55" s="24"/>
      <c r="H55" s="24"/>
      <c r="I55" s="111"/>
      <c r="J55" s="24"/>
      <c r="K55" s="24"/>
      <c r="L55" s="22"/>
    </row>
    <row r="56" spans="1:31" s="2" customFormat="1" ht="16.5" customHeight="1">
      <c r="A56" s="37"/>
      <c r="B56" s="38"/>
      <c r="C56" s="39"/>
      <c r="D56" s="39"/>
      <c r="E56" s="413" t="s">
        <v>5069</v>
      </c>
      <c r="F56" s="411"/>
      <c r="G56" s="411"/>
      <c r="H56" s="411"/>
      <c r="I56" s="118"/>
      <c r="J56" s="39"/>
      <c r="K56" s="39"/>
      <c r="L56" s="119"/>
      <c r="S56" s="37"/>
      <c r="T56" s="37"/>
      <c r="U56" s="37"/>
      <c r="V56" s="37"/>
      <c r="W56" s="37"/>
      <c r="X56" s="37"/>
      <c r="Y56" s="37"/>
      <c r="Z56" s="37"/>
      <c r="AA56" s="37"/>
      <c r="AB56" s="37"/>
      <c r="AC56" s="37"/>
      <c r="AD56" s="37"/>
      <c r="AE56" s="37"/>
    </row>
    <row r="57" spans="1:31" s="2" customFormat="1" ht="12" customHeight="1">
      <c r="A57" s="37"/>
      <c r="B57" s="38"/>
      <c r="C57" s="31" t="s">
        <v>4229</v>
      </c>
      <c r="D57" s="39"/>
      <c r="E57" s="39"/>
      <c r="F57" s="39"/>
      <c r="G57" s="39"/>
      <c r="H57" s="39"/>
      <c r="I57" s="118"/>
      <c r="J57" s="39"/>
      <c r="K57" s="39"/>
      <c r="L57" s="119"/>
      <c r="S57" s="37"/>
      <c r="T57" s="37"/>
      <c r="U57" s="37"/>
      <c r="V57" s="37"/>
      <c r="W57" s="37"/>
      <c r="X57" s="37"/>
      <c r="Y57" s="37"/>
      <c r="Z57" s="37"/>
      <c r="AA57" s="37"/>
      <c r="AB57" s="37"/>
      <c r="AC57" s="37"/>
      <c r="AD57" s="37"/>
      <c r="AE57" s="37"/>
    </row>
    <row r="58" spans="1:31" s="2" customFormat="1" ht="16.5" customHeight="1">
      <c r="A58" s="37"/>
      <c r="B58" s="38"/>
      <c r="C58" s="39"/>
      <c r="D58" s="39"/>
      <c r="E58" s="383" t="str">
        <f>E13</f>
        <v>D.1.4.5 - Vzduchotechnika</v>
      </c>
      <c r="F58" s="411"/>
      <c r="G58" s="411"/>
      <c r="H58" s="411"/>
      <c r="I58" s="118"/>
      <c r="J58" s="39"/>
      <c r="K58" s="39"/>
      <c r="L58" s="119"/>
      <c r="S58" s="37"/>
      <c r="T58" s="37"/>
      <c r="U58" s="37"/>
      <c r="V58" s="37"/>
      <c r="W58" s="37"/>
      <c r="X58" s="37"/>
      <c r="Y58" s="37"/>
      <c r="Z58" s="37"/>
      <c r="AA58" s="37"/>
      <c r="AB58" s="37"/>
      <c r="AC58" s="37"/>
      <c r="AD58" s="37"/>
      <c r="AE58" s="37"/>
    </row>
    <row r="59" spans="1:31" s="2" customFormat="1" ht="7" customHeight="1">
      <c r="A59" s="37"/>
      <c r="B59" s="38"/>
      <c r="C59" s="39"/>
      <c r="D59" s="39"/>
      <c r="E59" s="39"/>
      <c r="F59" s="39"/>
      <c r="G59" s="39"/>
      <c r="H59" s="39"/>
      <c r="I59" s="118"/>
      <c r="J59" s="39"/>
      <c r="K59" s="39"/>
      <c r="L59" s="119"/>
      <c r="S59" s="37"/>
      <c r="T59" s="37"/>
      <c r="U59" s="37"/>
      <c r="V59" s="37"/>
      <c r="W59" s="37"/>
      <c r="X59" s="37"/>
      <c r="Y59" s="37"/>
      <c r="Z59" s="37"/>
      <c r="AA59" s="37"/>
      <c r="AB59" s="37"/>
      <c r="AC59" s="37"/>
      <c r="AD59" s="37"/>
      <c r="AE59" s="37"/>
    </row>
    <row r="60" spans="1:31" s="2" customFormat="1" ht="12" customHeight="1">
      <c r="A60" s="37"/>
      <c r="B60" s="38"/>
      <c r="C60" s="31" t="s">
        <v>22</v>
      </c>
      <c r="D60" s="39"/>
      <c r="E60" s="39"/>
      <c r="F60" s="29" t="str">
        <f>F16</f>
        <v>č. parcelní 250/1, 250/6, 250/7 a st7296</v>
      </c>
      <c r="G60" s="39"/>
      <c r="H60" s="39"/>
      <c r="I60" s="120" t="s">
        <v>24</v>
      </c>
      <c r="J60" s="62" t="str">
        <f>IF(J16="","",J16)</f>
        <v>2. 9. 2020</v>
      </c>
      <c r="K60" s="39"/>
      <c r="L60" s="119"/>
      <c r="S60" s="37"/>
      <c r="T60" s="37"/>
      <c r="U60" s="37"/>
      <c r="V60" s="37"/>
      <c r="W60" s="37"/>
      <c r="X60" s="37"/>
      <c r="Y60" s="37"/>
      <c r="Z60" s="37"/>
      <c r="AA60" s="37"/>
      <c r="AB60" s="37"/>
      <c r="AC60" s="37"/>
      <c r="AD60" s="37"/>
      <c r="AE60" s="37"/>
    </row>
    <row r="61" spans="1:31" s="2" customFormat="1" ht="7" customHeight="1">
      <c r="A61" s="37"/>
      <c r="B61" s="38"/>
      <c r="C61" s="39"/>
      <c r="D61" s="39"/>
      <c r="E61" s="39"/>
      <c r="F61" s="39"/>
      <c r="G61" s="39"/>
      <c r="H61" s="39"/>
      <c r="I61" s="118"/>
      <c r="J61" s="39"/>
      <c r="K61" s="39"/>
      <c r="L61" s="119"/>
      <c r="S61" s="37"/>
      <c r="T61" s="37"/>
      <c r="U61" s="37"/>
      <c r="V61" s="37"/>
      <c r="W61" s="37"/>
      <c r="X61" s="37"/>
      <c r="Y61" s="37"/>
      <c r="Z61" s="37"/>
      <c r="AA61" s="37"/>
      <c r="AB61" s="37"/>
      <c r="AC61" s="37"/>
      <c r="AD61" s="37"/>
      <c r="AE61" s="37"/>
    </row>
    <row r="62" spans="1:31" s="2" customFormat="1" ht="40" customHeight="1">
      <c r="A62" s="37"/>
      <c r="B62" s="38"/>
      <c r="C62" s="31" t="s">
        <v>30</v>
      </c>
      <c r="D62" s="39"/>
      <c r="E62" s="39"/>
      <c r="F62" s="29" t="str">
        <f>E19</f>
        <v>EHC CZECH s.r.o., Závodní 278, 360 18 Karlovy Vary</v>
      </c>
      <c r="G62" s="39"/>
      <c r="H62" s="39"/>
      <c r="I62" s="120" t="s">
        <v>39</v>
      </c>
      <c r="J62" s="35" t="str">
        <f>E25</f>
        <v>INDBau DESIGN s.r.o., Houškova 1187/25, 326 00 Plz</v>
      </c>
      <c r="K62" s="39"/>
      <c r="L62" s="119"/>
      <c r="S62" s="37"/>
      <c r="T62" s="37"/>
      <c r="U62" s="37"/>
      <c r="V62" s="37"/>
      <c r="W62" s="37"/>
      <c r="X62" s="37"/>
      <c r="Y62" s="37"/>
      <c r="Z62" s="37"/>
      <c r="AA62" s="37"/>
      <c r="AB62" s="37"/>
      <c r="AC62" s="37"/>
      <c r="AD62" s="37"/>
      <c r="AE62" s="37"/>
    </row>
    <row r="63" spans="1:31" s="2" customFormat="1" ht="15.15" customHeight="1">
      <c r="A63" s="37"/>
      <c r="B63" s="38"/>
      <c r="C63" s="31" t="s">
        <v>36</v>
      </c>
      <c r="D63" s="39"/>
      <c r="E63" s="39"/>
      <c r="F63" s="29" t="str">
        <f>IF(E22="","",E22)</f>
        <v>Vyplň údaj</v>
      </c>
      <c r="G63" s="39"/>
      <c r="H63" s="39"/>
      <c r="I63" s="120" t="s">
        <v>43</v>
      </c>
      <c r="J63" s="35" t="str">
        <f>E28</f>
        <v xml:space="preserve"> </v>
      </c>
      <c r="K63" s="39"/>
      <c r="L63" s="119"/>
      <c r="S63" s="37"/>
      <c r="T63" s="37"/>
      <c r="U63" s="37"/>
      <c r="V63" s="37"/>
      <c r="W63" s="37"/>
      <c r="X63" s="37"/>
      <c r="Y63" s="37"/>
      <c r="Z63" s="37"/>
      <c r="AA63" s="37"/>
      <c r="AB63" s="37"/>
      <c r="AC63" s="37"/>
      <c r="AD63" s="37"/>
      <c r="AE63" s="37"/>
    </row>
    <row r="64" spans="1:31" s="2" customFormat="1" ht="10.25" customHeight="1">
      <c r="A64" s="37"/>
      <c r="B64" s="38"/>
      <c r="C64" s="39"/>
      <c r="D64" s="39"/>
      <c r="E64" s="39"/>
      <c r="F64" s="39"/>
      <c r="G64" s="39"/>
      <c r="H64" s="39"/>
      <c r="I64" s="118"/>
      <c r="J64" s="39"/>
      <c r="K64" s="39"/>
      <c r="L64" s="119"/>
      <c r="S64" s="37"/>
      <c r="T64" s="37"/>
      <c r="U64" s="37"/>
      <c r="V64" s="37"/>
      <c r="W64" s="37"/>
      <c r="X64" s="37"/>
      <c r="Y64" s="37"/>
      <c r="Z64" s="37"/>
      <c r="AA64" s="37"/>
      <c r="AB64" s="37"/>
      <c r="AC64" s="37"/>
      <c r="AD64" s="37"/>
      <c r="AE64" s="37"/>
    </row>
    <row r="65" spans="1:47" s="2" customFormat="1" ht="29.25" customHeight="1">
      <c r="A65" s="37"/>
      <c r="B65" s="38"/>
      <c r="C65" s="149" t="s">
        <v>214</v>
      </c>
      <c r="D65" s="150"/>
      <c r="E65" s="150"/>
      <c r="F65" s="150"/>
      <c r="G65" s="150"/>
      <c r="H65" s="150"/>
      <c r="I65" s="151"/>
      <c r="J65" s="152" t="s">
        <v>215</v>
      </c>
      <c r="K65" s="150"/>
      <c r="L65" s="119"/>
      <c r="S65" s="37"/>
      <c r="T65" s="37"/>
      <c r="U65" s="37"/>
      <c r="V65" s="37"/>
      <c r="W65" s="37"/>
      <c r="X65" s="37"/>
      <c r="Y65" s="37"/>
      <c r="Z65" s="37"/>
      <c r="AA65" s="37"/>
      <c r="AB65" s="37"/>
      <c r="AC65" s="37"/>
      <c r="AD65" s="37"/>
      <c r="AE65" s="37"/>
    </row>
    <row r="66" spans="1:47" s="2" customFormat="1" ht="10.25" customHeight="1">
      <c r="A66" s="37"/>
      <c r="B66" s="38"/>
      <c r="C66" s="39"/>
      <c r="D66" s="39"/>
      <c r="E66" s="39"/>
      <c r="F66" s="39"/>
      <c r="G66" s="39"/>
      <c r="H66" s="39"/>
      <c r="I66" s="118"/>
      <c r="J66" s="39"/>
      <c r="K66" s="39"/>
      <c r="L66" s="119"/>
      <c r="S66" s="37"/>
      <c r="T66" s="37"/>
      <c r="U66" s="37"/>
      <c r="V66" s="37"/>
      <c r="W66" s="37"/>
      <c r="X66" s="37"/>
      <c r="Y66" s="37"/>
      <c r="Z66" s="37"/>
      <c r="AA66" s="37"/>
      <c r="AB66" s="37"/>
      <c r="AC66" s="37"/>
      <c r="AD66" s="37"/>
      <c r="AE66" s="37"/>
    </row>
    <row r="67" spans="1:47" s="2" customFormat="1" ht="22.75" customHeight="1">
      <c r="A67" s="37"/>
      <c r="B67" s="38"/>
      <c r="C67" s="153" t="s">
        <v>80</v>
      </c>
      <c r="D67" s="39"/>
      <c r="E67" s="39"/>
      <c r="F67" s="39"/>
      <c r="G67" s="39"/>
      <c r="H67" s="39"/>
      <c r="I67" s="118"/>
      <c r="J67" s="80">
        <f>J108</f>
        <v>0</v>
      </c>
      <c r="K67" s="39"/>
      <c r="L67" s="119"/>
      <c r="S67" s="37"/>
      <c r="T67" s="37"/>
      <c r="U67" s="37"/>
      <c r="V67" s="37"/>
      <c r="W67" s="37"/>
      <c r="X67" s="37"/>
      <c r="Y67" s="37"/>
      <c r="Z67" s="37"/>
      <c r="AA67" s="37"/>
      <c r="AB67" s="37"/>
      <c r="AC67" s="37"/>
      <c r="AD67" s="37"/>
      <c r="AE67" s="37"/>
      <c r="AU67" s="19" t="s">
        <v>216</v>
      </c>
    </row>
    <row r="68" spans="1:47" s="9" customFormat="1" ht="25" customHeight="1">
      <c r="B68" s="154"/>
      <c r="C68" s="155"/>
      <c r="D68" s="156" t="s">
        <v>6853</v>
      </c>
      <c r="E68" s="157"/>
      <c r="F68" s="157"/>
      <c r="G68" s="157"/>
      <c r="H68" s="157"/>
      <c r="I68" s="158"/>
      <c r="J68" s="159">
        <f>J109</f>
        <v>0</v>
      </c>
      <c r="K68" s="155"/>
      <c r="L68" s="160"/>
    </row>
    <row r="69" spans="1:47" s="10" customFormat="1" ht="19.899999999999999" customHeight="1">
      <c r="B69" s="161"/>
      <c r="C69" s="99"/>
      <c r="D69" s="162" t="s">
        <v>6854</v>
      </c>
      <c r="E69" s="163"/>
      <c r="F69" s="163"/>
      <c r="G69" s="163"/>
      <c r="H69" s="163"/>
      <c r="I69" s="164"/>
      <c r="J69" s="165">
        <f>J130</f>
        <v>0</v>
      </c>
      <c r="K69" s="99"/>
      <c r="L69" s="166"/>
    </row>
    <row r="70" spans="1:47" s="9" customFormat="1" ht="25" customHeight="1">
      <c r="B70" s="154"/>
      <c r="C70" s="155"/>
      <c r="D70" s="156" t="s">
        <v>6855</v>
      </c>
      <c r="E70" s="157"/>
      <c r="F70" s="157"/>
      <c r="G70" s="157"/>
      <c r="H70" s="157"/>
      <c r="I70" s="158"/>
      <c r="J70" s="159">
        <f>J137</f>
        <v>0</v>
      </c>
      <c r="K70" s="155"/>
      <c r="L70" s="160"/>
    </row>
    <row r="71" spans="1:47" s="10" customFormat="1" ht="19.899999999999999" customHeight="1">
      <c r="B71" s="161"/>
      <c r="C71" s="99"/>
      <c r="D71" s="162" t="s">
        <v>6854</v>
      </c>
      <c r="E71" s="163"/>
      <c r="F71" s="163"/>
      <c r="G71" s="163"/>
      <c r="H71" s="163"/>
      <c r="I71" s="164"/>
      <c r="J71" s="165">
        <f>J149</f>
        <v>0</v>
      </c>
      <c r="K71" s="99"/>
      <c r="L71" s="166"/>
    </row>
    <row r="72" spans="1:47" s="9" customFormat="1" ht="25" customHeight="1">
      <c r="B72" s="154"/>
      <c r="C72" s="155"/>
      <c r="D72" s="156" t="s">
        <v>6856</v>
      </c>
      <c r="E72" s="157"/>
      <c r="F72" s="157"/>
      <c r="G72" s="157"/>
      <c r="H72" s="157"/>
      <c r="I72" s="158"/>
      <c r="J72" s="159">
        <f>J155</f>
        <v>0</v>
      </c>
      <c r="K72" s="155"/>
      <c r="L72" s="160"/>
    </row>
    <row r="73" spans="1:47" s="9" customFormat="1" ht="25" customHeight="1">
      <c r="B73" s="154"/>
      <c r="C73" s="155"/>
      <c r="D73" s="156" t="s">
        <v>6857</v>
      </c>
      <c r="E73" s="157"/>
      <c r="F73" s="157"/>
      <c r="G73" s="157"/>
      <c r="H73" s="157"/>
      <c r="I73" s="158"/>
      <c r="J73" s="159">
        <f>J168</f>
        <v>0</v>
      </c>
      <c r="K73" s="155"/>
      <c r="L73" s="160"/>
    </row>
    <row r="74" spans="1:47" s="9" customFormat="1" ht="25" customHeight="1">
      <c r="B74" s="154"/>
      <c r="C74" s="155"/>
      <c r="D74" s="156" t="s">
        <v>6858</v>
      </c>
      <c r="E74" s="157"/>
      <c r="F74" s="157"/>
      <c r="G74" s="157"/>
      <c r="H74" s="157"/>
      <c r="I74" s="158"/>
      <c r="J74" s="159">
        <f>J180</f>
        <v>0</v>
      </c>
      <c r="K74" s="155"/>
      <c r="L74" s="160"/>
    </row>
    <row r="75" spans="1:47" s="10" customFormat="1" ht="19.899999999999999" customHeight="1">
      <c r="B75" s="161"/>
      <c r="C75" s="99"/>
      <c r="D75" s="162" t="s">
        <v>6859</v>
      </c>
      <c r="E75" s="163"/>
      <c r="F75" s="163"/>
      <c r="G75" s="163"/>
      <c r="H75" s="163"/>
      <c r="I75" s="164"/>
      <c r="J75" s="165">
        <f>J181</f>
        <v>0</v>
      </c>
      <c r="K75" s="99"/>
      <c r="L75" s="166"/>
    </row>
    <row r="76" spans="1:47" s="9" customFormat="1" ht="25" customHeight="1">
      <c r="B76" s="154"/>
      <c r="C76" s="155"/>
      <c r="D76" s="156" t="s">
        <v>6860</v>
      </c>
      <c r="E76" s="157"/>
      <c r="F76" s="157"/>
      <c r="G76" s="157"/>
      <c r="H76" s="157"/>
      <c r="I76" s="158"/>
      <c r="J76" s="159">
        <f>J190</f>
        <v>0</v>
      </c>
      <c r="K76" s="155"/>
      <c r="L76" s="160"/>
    </row>
    <row r="77" spans="1:47" s="10" customFormat="1" ht="19.899999999999999" customHeight="1">
      <c r="B77" s="161"/>
      <c r="C77" s="99"/>
      <c r="D77" s="162" t="s">
        <v>6859</v>
      </c>
      <c r="E77" s="163"/>
      <c r="F77" s="163"/>
      <c r="G77" s="163"/>
      <c r="H77" s="163"/>
      <c r="I77" s="164"/>
      <c r="J77" s="165">
        <f>J191</f>
        <v>0</v>
      </c>
      <c r="K77" s="99"/>
      <c r="L77" s="166"/>
    </row>
    <row r="78" spans="1:47" s="9" customFormat="1" ht="25" customHeight="1">
      <c r="B78" s="154"/>
      <c r="C78" s="155"/>
      <c r="D78" s="156" t="s">
        <v>6861</v>
      </c>
      <c r="E78" s="157"/>
      <c r="F78" s="157"/>
      <c r="G78" s="157"/>
      <c r="H78" s="157"/>
      <c r="I78" s="158"/>
      <c r="J78" s="159">
        <f>J199</f>
        <v>0</v>
      </c>
      <c r="K78" s="155"/>
      <c r="L78" s="160"/>
    </row>
    <row r="79" spans="1:47" s="10" customFormat="1" ht="19.899999999999999" customHeight="1">
      <c r="B79" s="161"/>
      <c r="C79" s="99"/>
      <c r="D79" s="162" t="s">
        <v>6859</v>
      </c>
      <c r="E79" s="163"/>
      <c r="F79" s="163"/>
      <c r="G79" s="163"/>
      <c r="H79" s="163"/>
      <c r="I79" s="164"/>
      <c r="J79" s="165">
        <f>J200</f>
        <v>0</v>
      </c>
      <c r="K79" s="99"/>
      <c r="L79" s="166"/>
    </row>
    <row r="80" spans="1:47" s="9" customFormat="1" ht="25" customHeight="1">
      <c r="B80" s="154"/>
      <c r="C80" s="155"/>
      <c r="D80" s="156" t="s">
        <v>6862</v>
      </c>
      <c r="E80" s="157"/>
      <c r="F80" s="157"/>
      <c r="G80" s="157"/>
      <c r="H80" s="157"/>
      <c r="I80" s="158"/>
      <c r="J80" s="159">
        <f>J208</f>
        <v>0</v>
      </c>
      <c r="K80" s="155"/>
      <c r="L80" s="160"/>
    </row>
    <row r="81" spans="1:31" s="10" customFormat="1" ht="19.899999999999999" customHeight="1">
      <c r="B81" s="161"/>
      <c r="C81" s="99"/>
      <c r="D81" s="162" t="s">
        <v>6863</v>
      </c>
      <c r="E81" s="163"/>
      <c r="F81" s="163"/>
      <c r="G81" s="163"/>
      <c r="H81" s="163"/>
      <c r="I81" s="164"/>
      <c r="J81" s="165">
        <f>J209</f>
        <v>0</v>
      </c>
      <c r="K81" s="99"/>
      <c r="L81" s="166"/>
    </row>
    <row r="82" spans="1:31" s="9" customFormat="1" ht="25" customHeight="1">
      <c r="B82" s="154"/>
      <c r="C82" s="155"/>
      <c r="D82" s="156" t="s">
        <v>6864</v>
      </c>
      <c r="E82" s="157"/>
      <c r="F82" s="157"/>
      <c r="G82" s="157"/>
      <c r="H82" s="157"/>
      <c r="I82" s="158"/>
      <c r="J82" s="159">
        <f>J214</f>
        <v>0</v>
      </c>
      <c r="K82" s="155"/>
      <c r="L82" s="160"/>
    </row>
    <row r="83" spans="1:31" s="9" customFormat="1" ht="25" customHeight="1">
      <c r="B83" s="154"/>
      <c r="C83" s="155"/>
      <c r="D83" s="156" t="s">
        <v>6865</v>
      </c>
      <c r="E83" s="157"/>
      <c r="F83" s="157"/>
      <c r="G83" s="157"/>
      <c r="H83" s="157"/>
      <c r="I83" s="158"/>
      <c r="J83" s="159">
        <f>J226</f>
        <v>0</v>
      </c>
      <c r="K83" s="155"/>
      <c r="L83" s="160"/>
    </row>
    <row r="84" spans="1:31" s="9" customFormat="1" ht="25" customHeight="1">
      <c r="B84" s="154"/>
      <c r="C84" s="155"/>
      <c r="D84" s="156" t="s">
        <v>6866</v>
      </c>
      <c r="E84" s="157"/>
      <c r="F84" s="157"/>
      <c r="G84" s="157"/>
      <c r="H84" s="157"/>
      <c r="I84" s="158"/>
      <c r="J84" s="159">
        <f>J231</f>
        <v>0</v>
      </c>
      <c r="K84" s="155"/>
      <c r="L84" s="160"/>
    </row>
    <row r="85" spans="1:31" s="2" customFormat="1" ht="21.75" customHeight="1">
      <c r="A85" s="37"/>
      <c r="B85" s="38"/>
      <c r="C85" s="39"/>
      <c r="D85" s="39"/>
      <c r="E85" s="39"/>
      <c r="F85" s="39"/>
      <c r="G85" s="39"/>
      <c r="H85" s="39"/>
      <c r="I85" s="118"/>
      <c r="J85" s="39"/>
      <c r="K85" s="39"/>
      <c r="L85" s="119"/>
      <c r="S85" s="37"/>
      <c r="T85" s="37"/>
      <c r="U85" s="37"/>
      <c r="V85" s="37"/>
      <c r="W85" s="37"/>
      <c r="X85" s="37"/>
      <c r="Y85" s="37"/>
      <c r="Z85" s="37"/>
      <c r="AA85" s="37"/>
      <c r="AB85" s="37"/>
      <c r="AC85" s="37"/>
      <c r="AD85" s="37"/>
      <c r="AE85" s="37"/>
    </row>
    <row r="86" spans="1:31" s="2" customFormat="1" ht="7" customHeight="1">
      <c r="A86" s="37"/>
      <c r="B86" s="50"/>
      <c r="C86" s="51"/>
      <c r="D86" s="51"/>
      <c r="E86" s="51"/>
      <c r="F86" s="51"/>
      <c r="G86" s="51"/>
      <c r="H86" s="51"/>
      <c r="I86" s="145"/>
      <c r="J86" s="51"/>
      <c r="K86" s="51"/>
      <c r="L86" s="119"/>
      <c r="S86" s="37"/>
      <c r="T86" s="37"/>
      <c r="U86" s="37"/>
      <c r="V86" s="37"/>
      <c r="W86" s="37"/>
      <c r="X86" s="37"/>
      <c r="Y86" s="37"/>
      <c r="Z86" s="37"/>
      <c r="AA86" s="37"/>
      <c r="AB86" s="37"/>
      <c r="AC86" s="37"/>
      <c r="AD86" s="37"/>
      <c r="AE86" s="37"/>
    </row>
    <row r="90" spans="1:31" s="2" customFormat="1" ht="7" customHeight="1">
      <c r="A90" s="37"/>
      <c r="B90" s="52"/>
      <c r="C90" s="53"/>
      <c r="D90" s="53"/>
      <c r="E90" s="53"/>
      <c r="F90" s="53"/>
      <c r="G90" s="53"/>
      <c r="H90" s="53"/>
      <c r="I90" s="148"/>
      <c r="J90" s="53"/>
      <c r="K90" s="53"/>
      <c r="L90" s="119"/>
      <c r="S90" s="37"/>
      <c r="T90" s="37"/>
      <c r="U90" s="37"/>
      <c r="V90" s="37"/>
      <c r="W90" s="37"/>
      <c r="X90" s="37"/>
      <c r="Y90" s="37"/>
      <c r="Z90" s="37"/>
      <c r="AA90" s="37"/>
      <c r="AB90" s="37"/>
      <c r="AC90" s="37"/>
      <c r="AD90" s="37"/>
      <c r="AE90" s="37"/>
    </row>
    <row r="91" spans="1:31" s="2" customFormat="1" ht="25" customHeight="1">
      <c r="A91" s="37"/>
      <c r="B91" s="38"/>
      <c r="C91" s="25" t="s">
        <v>247</v>
      </c>
      <c r="D91" s="39"/>
      <c r="E91" s="39"/>
      <c r="F91" s="39"/>
      <c r="G91" s="39"/>
      <c r="H91" s="39"/>
      <c r="I91" s="118"/>
      <c r="J91" s="39"/>
      <c r="K91" s="39"/>
      <c r="L91" s="119"/>
      <c r="S91" s="37"/>
      <c r="T91" s="37"/>
      <c r="U91" s="37"/>
      <c r="V91" s="37"/>
      <c r="W91" s="37"/>
      <c r="X91" s="37"/>
      <c r="Y91" s="37"/>
      <c r="Z91" s="37"/>
      <c r="AA91" s="37"/>
      <c r="AB91" s="37"/>
      <c r="AC91" s="37"/>
      <c r="AD91" s="37"/>
      <c r="AE91" s="37"/>
    </row>
    <row r="92" spans="1:31" s="2" customFormat="1" ht="7" customHeight="1">
      <c r="A92" s="37"/>
      <c r="B92" s="38"/>
      <c r="C92" s="39"/>
      <c r="D92" s="39"/>
      <c r="E92" s="39"/>
      <c r="F92" s="39"/>
      <c r="G92" s="39"/>
      <c r="H92" s="39"/>
      <c r="I92" s="118"/>
      <c r="J92" s="39"/>
      <c r="K92" s="39"/>
      <c r="L92" s="119"/>
      <c r="S92" s="37"/>
      <c r="T92" s="37"/>
      <c r="U92" s="37"/>
      <c r="V92" s="37"/>
      <c r="W92" s="37"/>
      <c r="X92" s="37"/>
      <c r="Y92" s="37"/>
      <c r="Z92" s="37"/>
      <c r="AA92" s="37"/>
      <c r="AB92" s="37"/>
      <c r="AC92" s="37"/>
      <c r="AD92" s="37"/>
      <c r="AE92" s="37"/>
    </row>
    <row r="93" spans="1:31" s="2" customFormat="1" ht="12" customHeight="1">
      <c r="A93" s="37"/>
      <c r="B93" s="38"/>
      <c r="C93" s="31" t="s">
        <v>16</v>
      </c>
      <c r="D93" s="39"/>
      <c r="E93" s="39"/>
      <c r="F93" s="39"/>
      <c r="G93" s="39"/>
      <c r="H93" s="39"/>
      <c r="I93" s="118"/>
      <c r="J93" s="39"/>
      <c r="K93" s="39"/>
      <c r="L93" s="119"/>
      <c r="S93" s="37"/>
      <c r="T93" s="37"/>
      <c r="U93" s="37"/>
      <c r="V93" s="37"/>
      <c r="W93" s="37"/>
      <c r="X93" s="37"/>
      <c r="Y93" s="37"/>
      <c r="Z93" s="37"/>
      <c r="AA93" s="37"/>
      <c r="AB93" s="37"/>
      <c r="AC93" s="37"/>
      <c r="AD93" s="37"/>
      <c r="AE93" s="37"/>
    </row>
    <row r="94" spans="1:31" s="2" customFormat="1" ht="16.5" customHeight="1">
      <c r="A94" s="37"/>
      <c r="B94" s="38"/>
      <c r="C94" s="39"/>
      <c r="D94" s="39"/>
      <c r="E94" s="409" t="str">
        <f>E7</f>
        <v>EHC CZECH s.r.o. – Podnikatelský inkubátor – Evropská ul., Cheb</v>
      </c>
      <c r="F94" s="410"/>
      <c r="G94" s="410"/>
      <c r="H94" s="410"/>
      <c r="I94" s="118"/>
      <c r="J94" s="39"/>
      <c r="K94" s="39"/>
      <c r="L94" s="119"/>
      <c r="S94" s="37"/>
      <c r="T94" s="37"/>
      <c r="U94" s="37"/>
      <c r="V94" s="37"/>
      <c r="W94" s="37"/>
      <c r="X94" s="37"/>
      <c r="Y94" s="37"/>
      <c r="Z94" s="37"/>
      <c r="AA94" s="37"/>
      <c r="AB94" s="37"/>
      <c r="AC94" s="37"/>
      <c r="AD94" s="37"/>
      <c r="AE94" s="37"/>
    </row>
    <row r="95" spans="1:31" s="1" customFormat="1" ht="12" customHeight="1">
      <c r="B95" s="23"/>
      <c r="C95" s="31" t="s">
        <v>208</v>
      </c>
      <c r="D95" s="24"/>
      <c r="E95" s="24"/>
      <c r="F95" s="24"/>
      <c r="G95" s="24"/>
      <c r="H95" s="24"/>
      <c r="I95" s="111"/>
      <c r="J95" s="24"/>
      <c r="K95" s="24"/>
      <c r="L95" s="22"/>
    </row>
    <row r="96" spans="1:31" s="1" customFormat="1" ht="16.5" customHeight="1">
      <c r="B96" s="23"/>
      <c r="C96" s="24"/>
      <c r="D96" s="24"/>
      <c r="E96" s="409" t="s">
        <v>209</v>
      </c>
      <c r="F96" s="361"/>
      <c r="G96" s="361"/>
      <c r="H96" s="361"/>
      <c r="I96" s="111"/>
      <c r="J96" s="24"/>
      <c r="K96" s="24"/>
      <c r="L96" s="22"/>
    </row>
    <row r="97" spans="1:65" s="1" customFormat="1" ht="12" customHeight="1">
      <c r="B97" s="23"/>
      <c r="C97" s="31" t="s">
        <v>210</v>
      </c>
      <c r="D97" s="24"/>
      <c r="E97" s="24"/>
      <c r="F97" s="24"/>
      <c r="G97" s="24"/>
      <c r="H97" s="24"/>
      <c r="I97" s="111"/>
      <c r="J97" s="24"/>
      <c r="K97" s="24"/>
      <c r="L97" s="22"/>
    </row>
    <row r="98" spans="1:65" s="2" customFormat="1" ht="16.5" customHeight="1">
      <c r="A98" s="37"/>
      <c r="B98" s="38"/>
      <c r="C98" s="39"/>
      <c r="D98" s="39"/>
      <c r="E98" s="413" t="s">
        <v>5069</v>
      </c>
      <c r="F98" s="411"/>
      <c r="G98" s="411"/>
      <c r="H98" s="411"/>
      <c r="I98" s="118"/>
      <c r="J98" s="39"/>
      <c r="K98" s="39"/>
      <c r="L98" s="119"/>
      <c r="S98" s="37"/>
      <c r="T98" s="37"/>
      <c r="U98" s="37"/>
      <c r="V98" s="37"/>
      <c r="W98" s="37"/>
      <c r="X98" s="37"/>
      <c r="Y98" s="37"/>
      <c r="Z98" s="37"/>
      <c r="AA98" s="37"/>
      <c r="AB98" s="37"/>
      <c r="AC98" s="37"/>
      <c r="AD98" s="37"/>
      <c r="AE98" s="37"/>
    </row>
    <row r="99" spans="1:65" s="2" customFormat="1" ht="12" customHeight="1">
      <c r="A99" s="37"/>
      <c r="B99" s="38"/>
      <c r="C99" s="31" t="s">
        <v>4229</v>
      </c>
      <c r="D99" s="39"/>
      <c r="E99" s="39"/>
      <c r="F99" s="39"/>
      <c r="G99" s="39"/>
      <c r="H99" s="39"/>
      <c r="I99" s="118"/>
      <c r="J99" s="39"/>
      <c r="K99" s="39"/>
      <c r="L99" s="119"/>
      <c r="S99" s="37"/>
      <c r="T99" s="37"/>
      <c r="U99" s="37"/>
      <c r="V99" s="37"/>
      <c r="W99" s="37"/>
      <c r="X99" s="37"/>
      <c r="Y99" s="37"/>
      <c r="Z99" s="37"/>
      <c r="AA99" s="37"/>
      <c r="AB99" s="37"/>
      <c r="AC99" s="37"/>
      <c r="AD99" s="37"/>
      <c r="AE99" s="37"/>
    </row>
    <row r="100" spans="1:65" s="2" customFormat="1" ht="16.5" customHeight="1">
      <c r="A100" s="37"/>
      <c r="B100" s="38"/>
      <c r="C100" s="39"/>
      <c r="D100" s="39"/>
      <c r="E100" s="383" t="str">
        <f>E13</f>
        <v>D.1.4.5 - Vzduchotechnika</v>
      </c>
      <c r="F100" s="411"/>
      <c r="G100" s="411"/>
      <c r="H100" s="411"/>
      <c r="I100" s="118"/>
      <c r="J100" s="39"/>
      <c r="K100" s="39"/>
      <c r="L100" s="119"/>
      <c r="S100" s="37"/>
      <c r="T100" s="37"/>
      <c r="U100" s="37"/>
      <c r="V100" s="37"/>
      <c r="W100" s="37"/>
      <c r="X100" s="37"/>
      <c r="Y100" s="37"/>
      <c r="Z100" s="37"/>
      <c r="AA100" s="37"/>
      <c r="AB100" s="37"/>
      <c r="AC100" s="37"/>
      <c r="AD100" s="37"/>
      <c r="AE100" s="37"/>
    </row>
    <row r="101" spans="1:65" s="2" customFormat="1" ht="7" customHeight="1">
      <c r="A101" s="37"/>
      <c r="B101" s="38"/>
      <c r="C101" s="39"/>
      <c r="D101" s="39"/>
      <c r="E101" s="39"/>
      <c r="F101" s="39"/>
      <c r="G101" s="39"/>
      <c r="H101" s="39"/>
      <c r="I101" s="118"/>
      <c r="J101" s="39"/>
      <c r="K101" s="39"/>
      <c r="L101" s="119"/>
      <c r="S101" s="37"/>
      <c r="T101" s="37"/>
      <c r="U101" s="37"/>
      <c r="V101" s="37"/>
      <c r="W101" s="37"/>
      <c r="X101" s="37"/>
      <c r="Y101" s="37"/>
      <c r="Z101" s="37"/>
      <c r="AA101" s="37"/>
      <c r="AB101" s="37"/>
      <c r="AC101" s="37"/>
      <c r="AD101" s="37"/>
      <c r="AE101" s="37"/>
    </row>
    <row r="102" spans="1:65" s="2" customFormat="1" ht="12" customHeight="1">
      <c r="A102" s="37"/>
      <c r="B102" s="38"/>
      <c r="C102" s="31" t="s">
        <v>22</v>
      </c>
      <c r="D102" s="39"/>
      <c r="E102" s="39"/>
      <c r="F102" s="29" t="str">
        <f>F16</f>
        <v>č. parcelní 250/1, 250/6, 250/7 a st7296</v>
      </c>
      <c r="G102" s="39"/>
      <c r="H102" s="39"/>
      <c r="I102" s="120" t="s">
        <v>24</v>
      </c>
      <c r="J102" s="62" t="str">
        <f>IF(J16="","",J16)</f>
        <v>2. 9. 2020</v>
      </c>
      <c r="K102" s="39"/>
      <c r="L102" s="119"/>
      <c r="S102" s="37"/>
      <c r="T102" s="37"/>
      <c r="U102" s="37"/>
      <c r="V102" s="37"/>
      <c r="W102" s="37"/>
      <c r="X102" s="37"/>
      <c r="Y102" s="37"/>
      <c r="Z102" s="37"/>
      <c r="AA102" s="37"/>
      <c r="AB102" s="37"/>
      <c r="AC102" s="37"/>
      <c r="AD102" s="37"/>
      <c r="AE102" s="37"/>
    </row>
    <row r="103" spans="1:65" s="2" customFormat="1" ht="7" customHeight="1">
      <c r="A103" s="37"/>
      <c r="B103" s="38"/>
      <c r="C103" s="39"/>
      <c r="D103" s="39"/>
      <c r="E103" s="39"/>
      <c r="F103" s="39"/>
      <c r="G103" s="39"/>
      <c r="H103" s="39"/>
      <c r="I103" s="118"/>
      <c r="J103" s="39"/>
      <c r="K103" s="39"/>
      <c r="L103" s="119"/>
      <c r="S103" s="37"/>
      <c r="T103" s="37"/>
      <c r="U103" s="37"/>
      <c r="V103" s="37"/>
      <c r="W103" s="37"/>
      <c r="X103" s="37"/>
      <c r="Y103" s="37"/>
      <c r="Z103" s="37"/>
      <c r="AA103" s="37"/>
      <c r="AB103" s="37"/>
      <c r="AC103" s="37"/>
      <c r="AD103" s="37"/>
      <c r="AE103" s="37"/>
    </row>
    <row r="104" spans="1:65" s="2" customFormat="1" ht="40" customHeight="1">
      <c r="A104" s="37"/>
      <c r="B104" s="38"/>
      <c r="C104" s="31" t="s">
        <v>30</v>
      </c>
      <c r="D104" s="39"/>
      <c r="E104" s="39"/>
      <c r="F104" s="29" t="str">
        <f>E19</f>
        <v>EHC CZECH s.r.o., Závodní 278, 360 18 Karlovy Vary</v>
      </c>
      <c r="G104" s="39"/>
      <c r="H104" s="39"/>
      <c r="I104" s="120" t="s">
        <v>39</v>
      </c>
      <c r="J104" s="35" t="str">
        <f>E25</f>
        <v>INDBau DESIGN s.r.o., Houškova 1187/25, 326 00 Plz</v>
      </c>
      <c r="K104" s="39"/>
      <c r="L104" s="119"/>
      <c r="S104" s="37"/>
      <c r="T104" s="37"/>
      <c r="U104" s="37"/>
      <c r="V104" s="37"/>
      <c r="W104" s="37"/>
      <c r="X104" s="37"/>
      <c r="Y104" s="37"/>
      <c r="Z104" s="37"/>
      <c r="AA104" s="37"/>
      <c r="AB104" s="37"/>
      <c r="AC104" s="37"/>
      <c r="AD104" s="37"/>
      <c r="AE104" s="37"/>
    </row>
    <row r="105" spans="1:65" s="2" customFormat="1" ht="15.15" customHeight="1">
      <c r="A105" s="37"/>
      <c r="B105" s="38"/>
      <c r="C105" s="31" t="s">
        <v>36</v>
      </c>
      <c r="D105" s="39"/>
      <c r="E105" s="39"/>
      <c r="F105" s="29" t="str">
        <f>IF(E22="","",E22)</f>
        <v>Vyplň údaj</v>
      </c>
      <c r="G105" s="39"/>
      <c r="H105" s="39"/>
      <c r="I105" s="120" t="s">
        <v>43</v>
      </c>
      <c r="J105" s="35" t="str">
        <f>E28</f>
        <v xml:space="preserve"> </v>
      </c>
      <c r="K105" s="39"/>
      <c r="L105" s="119"/>
      <c r="S105" s="37"/>
      <c r="T105" s="37"/>
      <c r="U105" s="37"/>
      <c r="V105" s="37"/>
      <c r="W105" s="37"/>
      <c r="X105" s="37"/>
      <c r="Y105" s="37"/>
      <c r="Z105" s="37"/>
      <c r="AA105" s="37"/>
      <c r="AB105" s="37"/>
      <c r="AC105" s="37"/>
      <c r="AD105" s="37"/>
      <c r="AE105" s="37"/>
    </row>
    <row r="106" spans="1:65" s="2" customFormat="1" ht="10.25" customHeight="1">
      <c r="A106" s="37"/>
      <c r="B106" s="38"/>
      <c r="C106" s="39"/>
      <c r="D106" s="39"/>
      <c r="E106" s="39"/>
      <c r="F106" s="39"/>
      <c r="G106" s="39"/>
      <c r="H106" s="39"/>
      <c r="I106" s="118"/>
      <c r="J106" s="39"/>
      <c r="K106" s="39"/>
      <c r="L106" s="119"/>
      <c r="S106" s="37"/>
      <c r="T106" s="37"/>
      <c r="U106" s="37"/>
      <c r="V106" s="37"/>
      <c r="W106" s="37"/>
      <c r="X106" s="37"/>
      <c r="Y106" s="37"/>
      <c r="Z106" s="37"/>
      <c r="AA106" s="37"/>
      <c r="AB106" s="37"/>
      <c r="AC106" s="37"/>
      <c r="AD106" s="37"/>
      <c r="AE106" s="37"/>
    </row>
    <row r="107" spans="1:65" s="11" customFormat="1" ht="29.25" customHeight="1">
      <c r="A107" s="167"/>
      <c r="B107" s="168"/>
      <c r="C107" s="169" t="s">
        <v>248</v>
      </c>
      <c r="D107" s="170" t="s">
        <v>67</v>
      </c>
      <c r="E107" s="170" t="s">
        <v>63</v>
      </c>
      <c r="F107" s="170" t="s">
        <v>64</v>
      </c>
      <c r="G107" s="170" t="s">
        <v>249</v>
      </c>
      <c r="H107" s="170" t="s">
        <v>250</v>
      </c>
      <c r="I107" s="171" t="s">
        <v>251</v>
      </c>
      <c r="J107" s="170" t="s">
        <v>215</v>
      </c>
      <c r="K107" s="172" t="s">
        <v>252</v>
      </c>
      <c r="L107" s="173"/>
      <c r="M107" s="71" t="s">
        <v>44</v>
      </c>
      <c r="N107" s="72" t="s">
        <v>52</v>
      </c>
      <c r="O107" s="72" t="s">
        <v>253</v>
      </c>
      <c r="P107" s="72" t="s">
        <v>254</v>
      </c>
      <c r="Q107" s="72" t="s">
        <v>255</v>
      </c>
      <c r="R107" s="72" t="s">
        <v>256</v>
      </c>
      <c r="S107" s="72" t="s">
        <v>257</v>
      </c>
      <c r="T107" s="73" t="s">
        <v>258</v>
      </c>
      <c r="U107" s="167"/>
      <c r="V107" s="167"/>
      <c r="W107" s="167"/>
      <c r="X107" s="167"/>
      <c r="Y107" s="167"/>
      <c r="Z107" s="167"/>
      <c r="AA107" s="167"/>
      <c r="AB107" s="167"/>
      <c r="AC107" s="167"/>
      <c r="AD107" s="167"/>
      <c r="AE107" s="167"/>
    </row>
    <row r="108" spans="1:65" s="2" customFormat="1" ht="22.75" customHeight="1">
      <c r="A108" s="37"/>
      <c r="B108" s="38"/>
      <c r="C108" s="78" t="s">
        <v>259</v>
      </c>
      <c r="D108" s="39"/>
      <c r="E108" s="39"/>
      <c r="F108" s="39"/>
      <c r="G108" s="39"/>
      <c r="H108" s="39"/>
      <c r="I108" s="118"/>
      <c r="J108" s="174">
        <f>BK108</f>
        <v>0</v>
      </c>
      <c r="K108" s="39"/>
      <c r="L108" s="42"/>
      <c r="M108" s="74"/>
      <c r="N108" s="175"/>
      <c r="O108" s="75"/>
      <c r="P108" s="176">
        <f>P109+P137+P155+P168+P180+P190+P199+P208+P214+P226+P231</f>
        <v>0</v>
      </c>
      <c r="Q108" s="75"/>
      <c r="R108" s="176">
        <f>R109+R137+R155+R168+R180+R190+R199+R208+R214+R226+R231</f>
        <v>0</v>
      </c>
      <c r="S108" s="75"/>
      <c r="T108" s="177">
        <f>T109+T137+T155+T168+T180+T190+T199+T208+T214+T226+T231</f>
        <v>0</v>
      </c>
      <c r="U108" s="37"/>
      <c r="V108" s="37"/>
      <c r="W108" s="37"/>
      <c r="X108" s="37"/>
      <c r="Y108" s="37"/>
      <c r="Z108" s="37"/>
      <c r="AA108" s="37"/>
      <c r="AB108" s="37"/>
      <c r="AC108" s="37"/>
      <c r="AD108" s="37"/>
      <c r="AE108" s="37"/>
      <c r="AT108" s="19" t="s">
        <v>81</v>
      </c>
      <c r="AU108" s="19" t="s">
        <v>216</v>
      </c>
      <c r="BK108" s="178">
        <f>BK109+BK137+BK155+BK168+BK180+BK190+BK199+BK208+BK214+BK226+BK231</f>
        <v>0</v>
      </c>
    </row>
    <row r="109" spans="1:65" s="12" customFormat="1" ht="25.9" customHeight="1">
      <c r="B109" s="179"/>
      <c r="C109" s="180"/>
      <c r="D109" s="181" t="s">
        <v>81</v>
      </c>
      <c r="E109" s="182" t="s">
        <v>5077</v>
      </c>
      <c r="F109" s="182" t="s">
        <v>6867</v>
      </c>
      <c r="G109" s="180"/>
      <c r="H109" s="180"/>
      <c r="I109" s="183"/>
      <c r="J109" s="184">
        <f>BK109</f>
        <v>0</v>
      </c>
      <c r="K109" s="180"/>
      <c r="L109" s="185"/>
      <c r="M109" s="186"/>
      <c r="N109" s="187"/>
      <c r="O109" s="187"/>
      <c r="P109" s="188">
        <f>P110+SUM(P111:P130)</f>
        <v>0</v>
      </c>
      <c r="Q109" s="187"/>
      <c r="R109" s="188">
        <f>R110+SUM(R111:R130)</f>
        <v>0</v>
      </c>
      <c r="S109" s="187"/>
      <c r="T109" s="189">
        <f>T110+SUM(T111:T130)</f>
        <v>0</v>
      </c>
      <c r="AR109" s="190" t="s">
        <v>89</v>
      </c>
      <c r="AT109" s="191" t="s">
        <v>81</v>
      </c>
      <c r="AU109" s="191" t="s">
        <v>82</v>
      </c>
      <c r="AY109" s="190" t="s">
        <v>262</v>
      </c>
      <c r="BK109" s="192">
        <f>BK110+SUM(BK111:BK130)</f>
        <v>0</v>
      </c>
    </row>
    <row r="110" spans="1:65" s="2" customFormat="1" ht="44.25" customHeight="1">
      <c r="A110" s="37"/>
      <c r="B110" s="38"/>
      <c r="C110" s="195" t="s">
        <v>89</v>
      </c>
      <c r="D110" s="195" t="s">
        <v>264</v>
      </c>
      <c r="E110" s="196" t="s">
        <v>6868</v>
      </c>
      <c r="F110" s="197" t="s">
        <v>6869</v>
      </c>
      <c r="G110" s="198" t="s">
        <v>518</v>
      </c>
      <c r="H110" s="199">
        <v>1</v>
      </c>
      <c r="I110" s="200"/>
      <c r="J110" s="201">
        <f t="shared" ref="J110:J129" si="0">ROUND(I110*H110,2)</f>
        <v>0</v>
      </c>
      <c r="K110" s="197" t="s">
        <v>44</v>
      </c>
      <c r="L110" s="42"/>
      <c r="M110" s="202" t="s">
        <v>44</v>
      </c>
      <c r="N110" s="203" t="s">
        <v>53</v>
      </c>
      <c r="O110" s="67"/>
      <c r="P110" s="204">
        <f t="shared" ref="P110:P129" si="1">O110*H110</f>
        <v>0</v>
      </c>
      <c r="Q110" s="204">
        <v>0</v>
      </c>
      <c r="R110" s="204">
        <f t="shared" ref="R110:R129" si="2">Q110*H110</f>
        <v>0</v>
      </c>
      <c r="S110" s="204">
        <v>0</v>
      </c>
      <c r="T110" s="205">
        <f t="shared" ref="T110:T129" si="3">S110*H110</f>
        <v>0</v>
      </c>
      <c r="U110" s="37"/>
      <c r="V110" s="37"/>
      <c r="W110" s="37"/>
      <c r="X110" s="37"/>
      <c r="Y110" s="37"/>
      <c r="Z110" s="37"/>
      <c r="AA110" s="37"/>
      <c r="AB110" s="37"/>
      <c r="AC110" s="37"/>
      <c r="AD110" s="37"/>
      <c r="AE110" s="37"/>
      <c r="AR110" s="206" t="s">
        <v>104</v>
      </c>
      <c r="AT110" s="206" t="s">
        <v>264</v>
      </c>
      <c r="AU110" s="206" t="s">
        <v>89</v>
      </c>
      <c r="AY110" s="19" t="s">
        <v>262</v>
      </c>
      <c r="BE110" s="207">
        <f t="shared" ref="BE110:BE129" si="4">IF(N110="základní",J110,0)</f>
        <v>0</v>
      </c>
      <c r="BF110" s="207">
        <f t="shared" ref="BF110:BF129" si="5">IF(N110="snížená",J110,0)</f>
        <v>0</v>
      </c>
      <c r="BG110" s="207">
        <f t="shared" ref="BG110:BG129" si="6">IF(N110="zákl. přenesená",J110,0)</f>
        <v>0</v>
      </c>
      <c r="BH110" s="207">
        <f t="shared" ref="BH110:BH129" si="7">IF(N110="sníž. přenesená",J110,0)</f>
        <v>0</v>
      </c>
      <c r="BI110" s="207">
        <f t="shared" ref="BI110:BI129" si="8">IF(N110="nulová",J110,0)</f>
        <v>0</v>
      </c>
      <c r="BJ110" s="19" t="s">
        <v>89</v>
      </c>
      <c r="BK110" s="207">
        <f t="shared" ref="BK110:BK129" si="9">ROUND(I110*H110,2)</f>
        <v>0</v>
      </c>
      <c r="BL110" s="19" t="s">
        <v>104</v>
      </c>
      <c r="BM110" s="206" t="s">
        <v>91</v>
      </c>
    </row>
    <row r="111" spans="1:65" s="2" customFormat="1" ht="66.75" customHeight="1">
      <c r="A111" s="37"/>
      <c r="B111" s="38"/>
      <c r="C111" s="195" t="s">
        <v>91</v>
      </c>
      <c r="D111" s="195" t="s">
        <v>264</v>
      </c>
      <c r="E111" s="196" t="s">
        <v>6870</v>
      </c>
      <c r="F111" s="197" t="s">
        <v>6871</v>
      </c>
      <c r="G111" s="198" t="s">
        <v>518</v>
      </c>
      <c r="H111" s="199">
        <v>1</v>
      </c>
      <c r="I111" s="200"/>
      <c r="J111" s="201">
        <f t="shared" si="0"/>
        <v>0</v>
      </c>
      <c r="K111" s="197" t="s">
        <v>44</v>
      </c>
      <c r="L111" s="42"/>
      <c r="M111" s="202" t="s">
        <v>44</v>
      </c>
      <c r="N111" s="203" t="s">
        <v>53</v>
      </c>
      <c r="O111" s="67"/>
      <c r="P111" s="204">
        <f t="shared" si="1"/>
        <v>0</v>
      </c>
      <c r="Q111" s="204">
        <v>0</v>
      </c>
      <c r="R111" s="204">
        <f t="shared" si="2"/>
        <v>0</v>
      </c>
      <c r="S111" s="204">
        <v>0</v>
      </c>
      <c r="T111" s="205">
        <f t="shared" si="3"/>
        <v>0</v>
      </c>
      <c r="U111" s="37"/>
      <c r="V111" s="37"/>
      <c r="W111" s="37"/>
      <c r="X111" s="37"/>
      <c r="Y111" s="37"/>
      <c r="Z111" s="37"/>
      <c r="AA111" s="37"/>
      <c r="AB111" s="37"/>
      <c r="AC111" s="37"/>
      <c r="AD111" s="37"/>
      <c r="AE111" s="37"/>
      <c r="AR111" s="206" t="s">
        <v>104</v>
      </c>
      <c r="AT111" s="206" t="s">
        <v>264</v>
      </c>
      <c r="AU111" s="206" t="s">
        <v>89</v>
      </c>
      <c r="AY111" s="19" t="s">
        <v>262</v>
      </c>
      <c r="BE111" s="207">
        <f t="shared" si="4"/>
        <v>0</v>
      </c>
      <c r="BF111" s="207">
        <f t="shared" si="5"/>
        <v>0</v>
      </c>
      <c r="BG111" s="207">
        <f t="shared" si="6"/>
        <v>0</v>
      </c>
      <c r="BH111" s="207">
        <f t="shared" si="7"/>
        <v>0</v>
      </c>
      <c r="BI111" s="207">
        <f t="shared" si="8"/>
        <v>0</v>
      </c>
      <c r="BJ111" s="19" t="s">
        <v>89</v>
      </c>
      <c r="BK111" s="207">
        <f t="shared" si="9"/>
        <v>0</v>
      </c>
      <c r="BL111" s="19" t="s">
        <v>104</v>
      </c>
      <c r="BM111" s="206" t="s">
        <v>104</v>
      </c>
    </row>
    <row r="112" spans="1:65" s="2" customFormat="1" ht="33" customHeight="1">
      <c r="A112" s="37"/>
      <c r="B112" s="38"/>
      <c r="C112" s="195" t="s">
        <v>97</v>
      </c>
      <c r="D112" s="195" t="s">
        <v>264</v>
      </c>
      <c r="E112" s="196" t="s">
        <v>6872</v>
      </c>
      <c r="F112" s="197" t="s">
        <v>6873</v>
      </c>
      <c r="G112" s="198" t="s">
        <v>590</v>
      </c>
      <c r="H112" s="199">
        <v>10</v>
      </c>
      <c r="I112" s="200"/>
      <c r="J112" s="201">
        <f t="shared" si="0"/>
        <v>0</v>
      </c>
      <c r="K112" s="197" t="s">
        <v>44</v>
      </c>
      <c r="L112" s="42"/>
      <c r="M112" s="202" t="s">
        <v>44</v>
      </c>
      <c r="N112" s="203" t="s">
        <v>53</v>
      </c>
      <c r="O112" s="67"/>
      <c r="P112" s="204">
        <f t="shared" si="1"/>
        <v>0</v>
      </c>
      <c r="Q112" s="204">
        <v>0</v>
      </c>
      <c r="R112" s="204">
        <f t="shared" si="2"/>
        <v>0</v>
      </c>
      <c r="S112" s="204">
        <v>0</v>
      </c>
      <c r="T112" s="205">
        <f t="shared" si="3"/>
        <v>0</v>
      </c>
      <c r="U112" s="37"/>
      <c r="V112" s="37"/>
      <c r="W112" s="37"/>
      <c r="X112" s="37"/>
      <c r="Y112" s="37"/>
      <c r="Z112" s="37"/>
      <c r="AA112" s="37"/>
      <c r="AB112" s="37"/>
      <c r="AC112" s="37"/>
      <c r="AD112" s="37"/>
      <c r="AE112" s="37"/>
      <c r="AR112" s="206" t="s">
        <v>104</v>
      </c>
      <c r="AT112" s="206" t="s">
        <v>264</v>
      </c>
      <c r="AU112" s="206" t="s">
        <v>89</v>
      </c>
      <c r="AY112" s="19" t="s">
        <v>262</v>
      </c>
      <c r="BE112" s="207">
        <f t="shared" si="4"/>
        <v>0</v>
      </c>
      <c r="BF112" s="207">
        <f t="shared" si="5"/>
        <v>0</v>
      </c>
      <c r="BG112" s="207">
        <f t="shared" si="6"/>
        <v>0</v>
      </c>
      <c r="BH112" s="207">
        <f t="shared" si="7"/>
        <v>0</v>
      </c>
      <c r="BI112" s="207">
        <f t="shared" si="8"/>
        <v>0</v>
      </c>
      <c r="BJ112" s="19" t="s">
        <v>89</v>
      </c>
      <c r="BK112" s="207">
        <f t="shared" si="9"/>
        <v>0</v>
      </c>
      <c r="BL112" s="19" t="s">
        <v>104</v>
      </c>
      <c r="BM112" s="206" t="s">
        <v>339</v>
      </c>
    </row>
    <row r="113" spans="1:65" s="2" customFormat="1" ht="16.5" customHeight="1">
      <c r="A113" s="37"/>
      <c r="B113" s="38"/>
      <c r="C113" s="195" t="s">
        <v>104</v>
      </c>
      <c r="D113" s="195" t="s">
        <v>264</v>
      </c>
      <c r="E113" s="196" t="s">
        <v>6874</v>
      </c>
      <c r="F113" s="197" t="s">
        <v>6875</v>
      </c>
      <c r="G113" s="198" t="s">
        <v>518</v>
      </c>
      <c r="H113" s="199">
        <v>2</v>
      </c>
      <c r="I113" s="200"/>
      <c r="J113" s="201">
        <f t="shared" si="0"/>
        <v>0</v>
      </c>
      <c r="K113" s="197" t="s">
        <v>44</v>
      </c>
      <c r="L113" s="42"/>
      <c r="M113" s="202" t="s">
        <v>44</v>
      </c>
      <c r="N113" s="203" t="s">
        <v>53</v>
      </c>
      <c r="O113" s="67"/>
      <c r="P113" s="204">
        <f t="shared" si="1"/>
        <v>0</v>
      </c>
      <c r="Q113" s="204">
        <v>0</v>
      </c>
      <c r="R113" s="204">
        <f t="shared" si="2"/>
        <v>0</v>
      </c>
      <c r="S113" s="204">
        <v>0</v>
      </c>
      <c r="T113" s="205">
        <f t="shared" si="3"/>
        <v>0</v>
      </c>
      <c r="U113" s="37"/>
      <c r="V113" s="37"/>
      <c r="W113" s="37"/>
      <c r="X113" s="37"/>
      <c r="Y113" s="37"/>
      <c r="Z113" s="37"/>
      <c r="AA113" s="37"/>
      <c r="AB113" s="37"/>
      <c r="AC113" s="37"/>
      <c r="AD113" s="37"/>
      <c r="AE113" s="37"/>
      <c r="AR113" s="206" t="s">
        <v>104</v>
      </c>
      <c r="AT113" s="206" t="s">
        <v>264</v>
      </c>
      <c r="AU113" s="206" t="s">
        <v>89</v>
      </c>
      <c r="AY113" s="19" t="s">
        <v>262</v>
      </c>
      <c r="BE113" s="207">
        <f t="shared" si="4"/>
        <v>0</v>
      </c>
      <c r="BF113" s="207">
        <f t="shared" si="5"/>
        <v>0</v>
      </c>
      <c r="BG113" s="207">
        <f t="shared" si="6"/>
        <v>0</v>
      </c>
      <c r="BH113" s="207">
        <f t="shared" si="7"/>
        <v>0</v>
      </c>
      <c r="BI113" s="207">
        <f t="shared" si="8"/>
        <v>0</v>
      </c>
      <c r="BJ113" s="19" t="s">
        <v>89</v>
      </c>
      <c r="BK113" s="207">
        <f t="shared" si="9"/>
        <v>0</v>
      </c>
      <c r="BL113" s="19" t="s">
        <v>104</v>
      </c>
      <c r="BM113" s="206" t="s">
        <v>391</v>
      </c>
    </row>
    <row r="114" spans="1:65" s="2" customFormat="1" ht="21.75" customHeight="1">
      <c r="A114" s="37"/>
      <c r="B114" s="38"/>
      <c r="C114" s="195" t="s">
        <v>322</v>
      </c>
      <c r="D114" s="195" t="s">
        <v>264</v>
      </c>
      <c r="E114" s="196" t="s">
        <v>6876</v>
      </c>
      <c r="F114" s="197" t="s">
        <v>6877</v>
      </c>
      <c r="G114" s="198" t="s">
        <v>518</v>
      </c>
      <c r="H114" s="199">
        <v>3</v>
      </c>
      <c r="I114" s="200"/>
      <c r="J114" s="201">
        <f t="shared" si="0"/>
        <v>0</v>
      </c>
      <c r="K114" s="197" t="s">
        <v>44</v>
      </c>
      <c r="L114" s="42"/>
      <c r="M114" s="202" t="s">
        <v>44</v>
      </c>
      <c r="N114" s="203" t="s">
        <v>53</v>
      </c>
      <c r="O114" s="67"/>
      <c r="P114" s="204">
        <f t="shared" si="1"/>
        <v>0</v>
      </c>
      <c r="Q114" s="204">
        <v>0</v>
      </c>
      <c r="R114" s="204">
        <f t="shared" si="2"/>
        <v>0</v>
      </c>
      <c r="S114" s="204">
        <v>0</v>
      </c>
      <c r="T114" s="205">
        <f t="shared" si="3"/>
        <v>0</v>
      </c>
      <c r="U114" s="37"/>
      <c r="V114" s="37"/>
      <c r="W114" s="37"/>
      <c r="X114" s="37"/>
      <c r="Y114" s="37"/>
      <c r="Z114" s="37"/>
      <c r="AA114" s="37"/>
      <c r="AB114" s="37"/>
      <c r="AC114" s="37"/>
      <c r="AD114" s="37"/>
      <c r="AE114" s="37"/>
      <c r="AR114" s="206" t="s">
        <v>104</v>
      </c>
      <c r="AT114" s="206" t="s">
        <v>264</v>
      </c>
      <c r="AU114" s="206" t="s">
        <v>89</v>
      </c>
      <c r="AY114" s="19" t="s">
        <v>262</v>
      </c>
      <c r="BE114" s="207">
        <f t="shared" si="4"/>
        <v>0</v>
      </c>
      <c r="BF114" s="207">
        <f t="shared" si="5"/>
        <v>0</v>
      </c>
      <c r="BG114" s="207">
        <f t="shared" si="6"/>
        <v>0</v>
      </c>
      <c r="BH114" s="207">
        <f t="shared" si="7"/>
        <v>0</v>
      </c>
      <c r="BI114" s="207">
        <f t="shared" si="8"/>
        <v>0</v>
      </c>
      <c r="BJ114" s="19" t="s">
        <v>89</v>
      </c>
      <c r="BK114" s="207">
        <f t="shared" si="9"/>
        <v>0</v>
      </c>
      <c r="BL114" s="19" t="s">
        <v>104</v>
      </c>
      <c r="BM114" s="206" t="s">
        <v>403</v>
      </c>
    </row>
    <row r="115" spans="1:65" s="2" customFormat="1" ht="21.75" customHeight="1">
      <c r="A115" s="37"/>
      <c r="B115" s="38"/>
      <c r="C115" s="195" t="s">
        <v>339</v>
      </c>
      <c r="D115" s="195" t="s">
        <v>264</v>
      </c>
      <c r="E115" s="196" t="s">
        <v>6878</v>
      </c>
      <c r="F115" s="197" t="s">
        <v>6879</v>
      </c>
      <c r="G115" s="198" t="s">
        <v>518</v>
      </c>
      <c r="H115" s="199">
        <v>45</v>
      </c>
      <c r="I115" s="200"/>
      <c r="J115" s="201">
        <f t="shared" si="0"/>
        <v>0</v>
      </c>
      <c r="K115" s="197" t="s">
        <v>44</v>
      </c>
      <c r="L115" s="42"/>
      <c r="M115" s="202" t="s">
        <v>44</v>
      </c>
      <c r="N115" s="203" t="s">
        <v>53</v>
      </c>
      <c r="O115" s="67"/>
      <c r="P115" s="204">
        <f t="shared" si="1"/>
        <v>0</v>
      </c>
      <c r="Q115" s="204">
        <v>0</v>
      </c>
      <c r="R115" s="204">
        <f t="shared" si="2"/>
        <v>0</v>
      </c>
      <c r="S115" s="204">
        <v>0</v>
      </c>
      <c r="T115" s="205">
        <f t="shared" si="3"/>
        <v>0</v>
      </c>
      <c r="U115" s="37"/>
      <c r="V115" s="37"/>
      <c r="W115" s="37"/>
      <c r="X115" s="37"/>
      <c r="Y115" s="37"/>
      <c r="Z115" s="37"/>
      <c r="AA115" s="37"/>
      <c r="AB115" s="37"/>
      <c r="AC115" s="37"/>
      <c r="AD115" s="37"/>
      <c r="AE115" s="37"/>
      <c r="AR115" s="206" t="s">
        <v>104</v>
      </c>
      <c r="AT115" s="206" t="s">
        <v>264</v>
      </c>
      <c r="AU115" s="206" t="s">
        <v>89</v>
      </c>
      <c r="AY115" s="19" t="s">
        <v>262</v>
      </c>
      <c r="BE115" s="207">
        <f t="shared" si="4"/>
        <v>0</v>
      </c>
      <c r="BF115" s="207">
        <f t="shared" si="5"/>
        <v>0</v>
      </c>
      <c r="BG115" s="207">
        <f t="shared" si="6"/>
        <v>0</v>
      </c>
      <c r="BH115" s="207">
        <f t="shared" si="7"/>
        <v>0</v>
      </c>
      <c r="BI115" s="207">
        <f t="shared" si="8"/>
        <v>0</v>
      </c>
      <c r="BJ115" s="19" t="s">
        <v>89</v>
      </c>
      <c r="BK115" s="207">
        <f t="shared" si="9"/>
        <v>0</v>
      </c>
      <c r="BL115" s="19" t="s">
        <v>104</v>
      </c>
      <c r="BM115" s="206" t="s">
        <v>416</v>
      </c>
    </row>
    <row r="116" spans="1:65" s="2" customFormat="1" ht="21.75" customHeight="1">
      <c r="A116" s="37"/>
      <c r="B116" s="38"/>
      <c r="C116" s="195" t="s">
        <v>347</v>
      </c>
      <c r="D116" s="195" t="s">
        <v>264</v>
      </c>
      <c r="E116" s="196" t="s">
        <v>6880</v>
      </c>
      <c r="F116" s="197" t="s">
        <v>6881</v>
      </c>
      <c r="G116" s="198" t="s">
        <v>518</v>
      </c>
      <c r="H116" s="199">
        <v>2</v>
      </c>
      <c r="I116" s="200"/>
      <c r="J116" s="201">
        <f t="shared" si="0"/>
        <v>0</v>
      </c>
      <c r="K116" s="197" t="s">
        <v>44</v>
      </c>
      <c r="L116" s="42"/>
      <c r="M116" s="202" t="s">
        <v>44</v>
      </c>
      <c r="N116" s="203" t="s">
        <v>53</v>
      </c>
      <c r="O116" s="67"/>
      <c r="P116" s="204">
        <f t="shared" si="1"/>
        <v>0</v>
      </c>
      <c r="Q116" s="204">
        <v>0</v>
      </c>
      <c r="R116" s="204">
        <f t="shared" si="2"/>
        <v>0</v>
      </c>
      <c r="S116" s="204">
        <v>0</v>
      </c>
      <c r="T116" s="205">
        <f t="shared" si="3"/>
        <v>0</v>
      </c>
      <c r="U116" s="37"/>
      <c r="V116" s="37"/>
      <c r="W116" s="37"/>
      <c r="X116" s="37"/>
      <c r="Y116" s="37"/>
      <c r="Z116" s="37"/>
      <c r="AA116" s="37"/>
      <c r="AB116" s="37"/>
      <c r="AC116" s="37"/>
      <c r="AD116" s="37"/>
      <c r="AE116" s="37"/>
      <c r="AR116" s="206" t="s">
        <v>104</v>
      </c>
      <c r="AT116" s="206" t="s">
        <v>264</v>
      </c>
      <c r="AU116" s="206" t="s">
        <v>89</v>
      </c>
      <c r="AY116" s="19" t="s">
        <v>262</v>
      </c>
      <c r="BE116" s="207">
        <f t="shared" si="4"/>
        <v>0</v>
      </c>
      <c r="BF116" s="207">
        <f t="shared" si="5"/>
        <v>0</v>
      </c>
      <c r="BG116" s="207">
        <f t="shared" si="6"/>
        <v>0</v>
      </c>
      <c r="BH116" s="207">
        <f t="shared" si="7"/>
        <v>0</v>
      </c>
      <c r="BI116" s="207">
        <f t="shared" si="8"/>
        <v>0</v>
      </c>
      <c r="BJ116" s="19" t="s">
        <v>89</v>
      </c>
      <c r="BK116" s="207">
        <f t="shared" si="9"/>
        <v>0</v>
      </c>
      <c r="BL116" s="19" t="s">
        <v>104</v>
      </c>
      <c r="BM116" s="206" t="s">
        <v>442</v>
      </c>
    </row>
    <row r="117" spans="1:65" s="2" customFormat="1" ht="16.5" customHeight="1">
      <c r="A117" s="37"/>
      <c r="B117" s="38"/>
      <c r="C117" s="195" t="s">
        <v>351</v>
      </c>
      <c r="D117" s="195" t="s">
        <v>264</v>
      </c>
      <c r="E117" s="196" t="s">
        <v>6882</v>
      </c>
      <c r="F117" s="197" t="s">
        <v>6883</v>
      </c>
      <c r="G117" s="198" t="s">
        <v>518</v>
      </c>
      <c r="H117" s="199">
        <v>7</v>
      </c>
      <c r="I117" s="200"/>
      <c r="J117" s="201">
        <f t="shared" si="0"/>
        <v>0</v>
      </c>
      <c r="K117" s="197" t="s">
        <v>44</v>
      </c>
      <c r="L117" s="42"/>
      <c r="M117" s="202" t="s">
        <v>44</v>
      </c>
      <c r="N117" s="203" t="s">
        <v>53</v>
      </c>
      <c r="O117" s="67"/>
      <c r="P117" s="204">
        <f t="shared" si="1"/>
        <v>0</v>
      </c>
      <c r="Q117" s="204">
        <v>0</v>
      </c>
      <c r="R117" s="204">
        <f t="shared" si="2"/>
        <v>0</v>
      </c>
      <c r="S117" s="204">
        <v>0</v>
      </c>
      <c r="T117" s="205">
        <f t="shared" si="3"/>
        <v>0</v>
      </c>
      <c r="U117" s="37"/>
      <c r="V117" s="37"/>
      <c r="W117" s="37"/>
      <c r="X117" s="37"/>
      <c r="Y117" s="37"/>
      <c r="Z117" s="37"/>
      <c r="AA117" s="37"/>
      <c r="AB117" s="37"/>
      <c r="AC117" s="37"/>
      <c r="AD117" s="37"/>
      <c r="AE117" s="37"/>
      <c r="AR117" s="206" t="s">
        <v>104</v>
      </c>
      <c r="AT117" s="206" t="s">
        <v>264</v>
      </c>
      <c r="AU117" s="206" t="s">
        <v>89</v>
      </c>
      <c r="AY117" s="19" t="s">
        <v>262</v>
      </c>
      <c r="BE117" s="207">
        <f t="shared" si="4"/>
        <v>0</v>
      </c>
      <c r="BF117" s="207">
        <f t="shared" si="5"/>
        <v>0</v>
      </c>
      <c r="BG117" s="207">
        <f t="shared" si="6"/>
        <v>0</v>
      </c>
      <c r="BH117" s="207">
        <f t="shared" si="7"/>
        <v>0</v>
      </c>
      <c r="BI117" s="207">
        <f t="shared" si="8"/>
        <v>0</v>
      </c>
      <c r="BJ117" s="19" t="s">
        <v>89</v>
      </c>
      <c r="BK117" s="207">
        <f t="shared" si="9"/>
        <v>0</v>
      </c>
      <c r="BL117" s="19" t="s">
        <v>104</v>
      </c>
      <c r="BM117" s="206" t="s">
        <v>463</v>
      </c>
    </row>
    <row r="118" spans="1:65" s="2" customFormat="1" ht="16.5" customHeight="1">
      <c r="A118" s="37"/>
      <c r="B118" s="38"/>
      <c r="C118" s="195" t="s">
        <v>377</v>
      </c>
      <c r="D118" s="195" t="s">
        <v>264</v>
      </c>
      <c r="E118" s="196" t="s">
        <v>6884</v>
      </c>
      <c r="F118" s="197" t="s">
        <v>6885</v>
      </c>
      <c r="G118" s="198" t="s">
        <v>518</v>
      </c>
      <c r="H118" s="199">
        <v>3</v>
      </c>
      <c r="I118" s="200"/>
      <c r="J118" s="201">
        <f t="shared" si="0"/>
        <v>0</v>
      </c>
      <c r="K118" s="197" t="s">
        <v>44</v>
      </c>
      <c r="L118" s="42"/>
      <c r="M118" s="202" t="s">
        <v>44</v>
      </c>
      <c r="N118" s="203" t="s">
        <v>53</v>
      </c>
      <c r="O118" s="67"/>
      <c r="P118" s="204">
        <f t="shared" si="1"/>
        <v>0</v>
      </c>
      <c r="Q118" s="204">
        <v>0</v>
      </c>
      <c r="R118" s="204">
        <f t="shared" si="2"/>
        <v>0</v>
      </c>
      <c r="S118" s="204">
        <v>0</v>
      </c>
      <c r="T118" s="205">
        <f t="shared" si="3"/>
        <v>0</v>
      </c>
      <c r="U118" s="37"/>
      <c r="V118" s="37"/>
      <c r="W118" s="37"/>
      <c r="X118" s="37"/>
      <c r="Y118" s="37"/>
      <c r="Z118" s="37"/>
      <c r="AA118" s="37"/>
      <c r="AB118" s="37"/>
      <c r="AC118" s="37"/>
      <c r="AD118" s="37"/>
      <c r="AE118" s="37"/>
      <c r="AR118" s="206" t="s">
        <v>104</v>
      </c>
      <c r="AT118" s="206" t="s">
        <v>264</v>
      </c>
      <c r="AU118" s="206" t="s">
        <v>89</v>
      </c>
      <c r="AY118" s="19" t="s">
        <v>262</v>
      </c>
      <c r="BE118" s="207">
        <f t="shared" si="4"/>
        <v>0</v>
      </c>
      <c r="BF118" s="207">
        <f t="shared" si="5"/>
        <v>0</v>
      </c>
      <c r="BG118" s="207">
        <f t="shared" si="6"/>
        <v>0</v>
      </c>
      <c r="BH118" s="207">
        <f t="shared" si="7"/>
        <v>0</v>
      </c>
      <c r="BI118" s="207">
        <f t="shared" si="8"/>
        <v>0</v>
      </c>
      <c r="BJ118" s="19" t="s">
        <v>89</v>
      </c>
      <c r="BK118" s="207">
        <f t="shared" si="9"/>
        <v>0</v>
      </c>
      <c r="BL118" s="19" t="s">
        <v>104</v>
      </c>
      <c r="BM118" s="206" t="s">
        <v>475</v>
      </c>
    </row>
    <row r="119" spans="1:65" s="2" customFormat="1" ht="16.5" customHeight="1">
      <c r="A119" s="37"/>
      <c r="B119" s="38"/>
      <c r="C119" s="195" t="s">
        <v>391</v>
      </c>
      <c r="D119" s="195" t="s">
        <v>264</v>
      </c>
      <c r="E119" s="196" t="s">
        <v>6886</v>
      </c>
      <c r="F119" s="197" t="s">
        <v>6887</v>
      </c>
      <c r="G119" s="198" t="s">
        <v>518</v>
      </c>
      <c r="H119" s="199">
        <v>3</v>
      </c>
      <c r="I119" s="200"/>
      <c r="J119" s="201">
        <f t="shared" si="0"/>
        <v>0</v>
      </c>
      <c r="K119" s="197" t="s">
        <v>44</v>
      </c>
      <c r="L119" s="42"/>
      <c r="M119" s="202" t="s">
        <v>44</v>
      </c>
      <c r="N119" s="203" t="s">
        <v>53</v>
      </c>
      <c r="O119" s="67"/>
      <c r="P119" s="204">
        <f t="shared" si="1"/>
        <v>0</v>
      </c>
      <c r="Q119" s="204">
        <v>0</v>
      </c>
      <c r="R119" s="204">
        <f t="shared" si="2"/>
        <v>0</v>
      </c>
      <c r="S119" s="204">
        <v>0</v>
      </c>
      <c r="T119" s="205">
        <f t="shared" si="3"/>
        <v>0</v>
      </c>
      <c r="U119" s="37"/>
      <c r="V119" s="37"/>
      <c r="W119" s="37"/>
      <c r="X119" s="37"/>
      <c r="Y119" s="37"/>
      <c r="Z119" s="37"/>
      <c r="AA119" s="37"/>
      <c r="AB119" s="37"/>
      <c r="AC119" s="37"/>
      <c r="AD119" s="37"/>
      <c r="AE119" s="37"/>
      <c r="AR119" s="206" t="s">
        <v>104</v>
      </c>
      <c r="AT119" s="206" t="s">
        <v>264</v>
      </c>
      <c r="AU119" s="206" t="s">
        <v>89</v>
      </c>
      <c r="AY119" s="19" t="s">
        <v>262</v>
      </c>
      <c r="BE119" s="207">
        <f t="shared" si="4"/>
        <v>0</v>
      </c>
      <c r="BF119" s="207">
        <f t="shared" si="5"/>
        <v>0</v>
      </c>
      <c r="BG119" s="207">
        <f t="shared" si="6"/>
        <v>0</v>
      </c>
      <c r="BH119" s="207">
        <f t="shared" si="7"/>
        <v>0</v>
      </c>
      <c r="BI119" s="207">
        <f t="shared" si="8"/>
        <v>0</v>
      </c>
      <c r="BJ119" s="19" t="s">
        <v>89</v>
      </c>
      <c r="BK119" s="207">
        <f t="shared" si="9"/>
        <v>0</v>
      </c>
      <c r="BL119" s="19" t="s">
        <v>104</v>
      </c>
      <c r="BM119" s="206" t="s">
        <v>496</v>
      </c>
    </row>
    <row r="120" spans="1:65" s="2" customFormat="1" ht="16.5" customHeight="1">
      <c r="A120" s="37"/>
      <c r="B120" s="38"/>
      <c r="C120" s="195" t="s">
        <v>397</v>
      </c>
      <c r="D120" s="195" t="s">
        <v>264</v>
      </c>
      <c r="E120" s="196" t="s">
        <v>6888</v>
      </c>
      <c r="F120" s="197" t="s">
        <v>6889</v>
      </c>
      <c r="G120" s="198" t="s">
        <v>518</v>
      </c>
      <c r="H120" s="199">
        <v>3</v>
      </c>
      <c r="I120" s="200"/>
      <c r="J120" s="201">
        <f t="shared" si="0"/>
        <v>0</v>
      </c>
      <c r="K120" s="197" t="s">
        <v>44</v>
      </c>
      <c r="L120" s="42"/>
      <c r="M120" s="202" t="s">
        <v>44</v>
      </c>
      <c r="N120" s="203" t="s">
        <v>53</v>
      </c>
      <c r="O120" s="67"/>
      <c r="P120" s="204">
        <f t="shared" si="1"/>
        <v>0</v>
      </c>
      <c r="Q120" s="204">
        <v>0</v>
      </c>
      <c r="R120" s="204">
        <f t="shared" si="2"/>
        <v>0</v>
      </c>
      <c r="S120" s="204">
        <v>0</v>
      </c>
      <c r="T120" s="205">
        <f t="shared" si="3"/>
        <v>0</v>
      </c>
      <c r="U120" s="37"/>
      <c r="V120" s="37"/>
      <c r="W120" s="37"/>
      <c r="X120" s="37"/>
      <c r="Y120" s="37"/>
      <c r="Z120" s="37"/>
      <c r="AA120" s="37"/>
      <c r="AB120" s="37"/>
      <c r="AC120" s="37"/>
      <c r="AD120" s="37"/>
      <c r="AE120" s="37"/>
      <c r="AR120" s="206" t="s">
        <v>104</v>
      </c>
      <c r="AT120" s="206" t="s">
        <v>264</v>
      </c>
      <c r="AU120" s="206" t="s">
        <v>89</v>
      </c>
      <c r="AY120" s="19" t="s">
        <v>262</v>
      </c>
      <c r="BE120" s="207">
        <f t="shared" si="4"/>
        <v>0</v>
      </c>
      <c r="BF120" s="207">
        <f t="shared" si="5"/>
        <v>0</v>
      </c>
      <c r="BG120" s="207">
        <f t="shared" si="6"/>
        <v>0</v>
      </c>
      <c r="BH120" s="207">
        <f t="shared" si="7"/>
        <v>0</v>
      </c>
      <c r="BI120" s="207">
        <f t="shared" si="8"/>
        <v>0</v>
      </c>
      <c r="BJ120" s="19" t="s">
        <v>89</v>
      </c>
      <c r="BK120" s="207">
        <f t="shared" si="9"/>
        <v>0</v>
      </c>
      <c r="BL120" s="19" t="s">
        <v>104</v>
      </c>
      <c r="BM120" s="206" t="s">
        <v>515</v>
      </c>
    </row>
    <row r="121" spans="1:65" s="2" customFormat="1" ht="33" customHeight="1">
      <c r="A121" s="37"/>
      <c r="B121" s="38"/>
      <c r="C121" s="195" t="s">
        <v>403</v>
      </c>
      <c r="D121" s="195" t="s">
        <v>264</v>
      </c>
      <c r="E121" s="196" t="s">
        <v>6890</v>
      </c>
      <c r="F121" s="197" t="s">
        <v>6891</v>
      </c>
      <c r="G121" s="198" t="s">
        <v>518</v>
      </c>
      <c r="H121" s="199">
        <v>1</v>
      </c>
      <c r="I121" s="200"/>
      <c r="J121" s="201">
        <f t="shared" si="0"/>
        <v>0</v>
      </c>
      <c r="K121" s="197" t="s">
        <v>44</v>
      </c>
      <c r="L121" s="42"/>
      <c r="M121" s="202" t="s">
        <v>44</v>
      </c>
      <c r="N121" s="203" t="s">
        <v>53</v>
      </c>
      <c r="O121" s="67"/>
      <c r="P121" s="204">
        <f t="shared" si="1"/>
        <v>0</v>
      </c>
      <c r="Q121" s="204">
        <v>0</v>
      </c>
      <c r="R121" s="204">
        <f t="shared" si="2"/>
        <v>0</v>
      </c>
      <c r="S121" s="204">
        <v>0</v>
      </c>
      <c r="T121" s="205">
        <f t="shared" si="3"/>
        <v>0</v>
      </c>
      <c r="U121" s="37"/>
      <c r="V121" s="37"/>
      <c r="W121" s="37"/>
      <c r="X121" s="37"/>
      <c r="Y121" s="37"/>
      <c r="Z121" s="37"/>
      <c r="AA121" s="37"/>
      <c r="AB121" s="37"/>
      <c r="AC121" s="37"/>
      <c r="AD121" s="37"/>
      <c r="AE121" s="37"/>
      <c r="AR121" s="206" t="s">
        <v>104</v>
      </c>
      <c r="AT121" s="206" t="s">
        <v>264</v>
      </c>
      <c r="AU121" s="206" t="s">
        <v>89</v>
      </c>
      <c r="AY121" s="19" t="s">
        <v>262</v>
      </c>
      <c r="BE121" s="207">
        <f t="shared" si="4"/>
        <v>0</v>
      </c>
      <c r="BF121" s="207">
        <f t="shared" si="5"/>
        <v>0</v>
      </c>
      <c r="BG121" s="207">
        <f t="shared" si="6"/>
        <v>0</v>
      </c>
      <c r="BH121" s="207">
        <f t="shared" si="7"/>
        <v>0</v>
      </c>
      <c r="BI121" s="207">
        <f t="shared" si="8"/>
        <v>0</v>
      </c>
      <c r="BJ121" s="19" t="s">
        <v>89</v>
      </c>
      <c r="BK121" s="207">
        <f t="shared" si="9"/>
        <v>0</v>
      </c>
      <c r="BL121" s="19" t="s">
        <v>104</v>
      </c>
      <c r="BM121" s="206" t="s">
        <v>529</v>
      </c>
    </row>
    <row r="122" spans="1:65" s="2" customFormat="1" ht="33" customHeight="1">
      <c r="A122" s="37"/>
      <c r="B122" s="38"/>
      <c r="C122" s="195" t="s">
        <v>410</v>
      </c>
      <c r="D122" s="195" t="s">
        <v>264</v>
      </c>
      <c r="E122" s="196" t="s">
        <v>6892</v>
      </c>
      <c r="F122" s="197" t="s">
        <v>6893</v>
      </c>
      <c r="G122" s="198" t="s">
        <v>518</v>
      </c>
      <c r="H122" s="199">
        <v>1</v>
      </c>
      <c r="I122" s="200"/>
      <c r="J122" s="201">
        <f t="shared" si="0"/>
        <v>0</v>
      </c>
      <c r="K122" s="197" t="s">
        <v>44</v>
      </c>
      <c r="L122" s="42"/>
      <c r="M122" s="202" t="s">
        <v>44</v>
      </c>
      <c r="N122" s="203" t="s">
        <v>53</v>
      </c>
      <c r="O122" s="67"/>
      <c r="P122" s="204">
        <f t="shared" si="1"/>
        <v>0</v>
      </c>
      <c r="Q122" s="204">
        <v>0</v>
      </c>
      <c r="R122" s="204">
        <f t="shared" si="2"/>
        <v>0</v>
      </c>
      <c r="S122" s="204">
        <v>0</v>
      </c>
      <c r="T122" s="205">
        <f t="shared" si="3"/>
        <v>0</v>
      </c>
      <c r="U122" s="37"/>
      <c r="V122" s="37"/>
      <c r="W122" s="37"/>
      <c r="X122" s="37"/>
      <c r="Y122" s="37"/>
      <c r="Z122" s="37"/>
      <c r="AA122" s="37"/>
      <c r="AB122" s="37"/>
      <c r="AC122" s="37"/>
      <c r="AD122" s="37"/>
      <c r="AE122" s="37"/>
      <c r="AR122" s="206" t="s">
        <v>104</v>
      </c>
      <c r="AT122" s="206" t="s">
        <v>264</v>
      </c>
      <c r="AU122" s="206" t="s">
        <v>89</v>
      </c>
      <c r="AY122" s="19" t="s">
        <v>262</v>
      </c>
      <c r="BE122" s="207">
        <f t="shared" si="4"/>
        <v>0</v>
      </c>
      <c r="BF122" s="207">
        <f t="shared" si="5"/>
        <v>0</v>
      </c>
      <c r="BG122" s="207">
        <f t="shared" si="6"/>
        <v>0</v>
      </c>
      <c r="BH122" s="207">
        <f t="shared" si="7"/>
        <v>0</v>
      </c>
      <c r="BI122" s="207">
        <f t="shared" si="8"/>
        <v>0</v>
      </c>
      <c r="BJ122" s="19" t="s">
        <v>89</v>
      </c>
      <c r="BK122" s="207">
        <f t="shared" si="9"/>
        <v>0</v>
      </c>
      <c r="BL122" s="19" t="s">
        <v>104</v>
      </c>
      <c r="BM122" s="206" t="s">
        <v>546</v>
      </c>
    </row>
    <row r="123" spans="1:65" s="2" customFormat="1" ht="33" customHeight="1">
      <c r="A123" s="37"/>
      <c r="B123" s="38"/>
      <c r="C123" s="195" t="s">
        <v>416</v>
      </c>
      <c r="D123" s="195" t="s">
        <v>264</v>
      </c>
      <c r="E123" s="196" t="s">
        <v>6894</v>
      </c>
      <c r="F123" s="197" t="s">
        <v>6895</v>
      </c>
      <c r="G123" s="198" t="s">
        <v>518</v>
      </c>
      <c r="H123" s="199">
        <v>3</v>
      </c>
      <c r="I123" s="200"/>
      <c r="J123" s="201">
        <f t="shared" si="0"/>
        <v>0</v>
      </c>
      <c r="K123" s="197" t="s">
        <v>44</v>
      </c>
      <c r="L123" s="42"/>
      <c r="M123" s="202" t="s">
        <v>44</v>
      </c>
      <c r="N123" s="203" t="s">
        <v>53</v>
      </c>
      <c r="O123" s="67"/>
      <c r="P123" s="204">
        <f t="shared" si="1"/>
        <v>0</v>
      </c>
      <c r="Q123" s="204">
        <v>0</v>
      </c>
      <c r="R123" s="204">
        <f t="shared" si="2"/>
        <v>0</v>
      </c>
      <c r="S123" s="204">
        <v>0</v>
      </c>
      <c r="T123" s="205">
        <f t="shared" si="3"/>
        <v>0</v>
      </c>
      <c r="U123" s="37"/>
      <c r="V123" s="37"/>
      <c r="W123" s="37"/>
      <c r="X123" s="37"/>
      <c r="Y123" s="37"/>
      <c r="Z123" s="37"/>
      <c r="AA123" s="37"/>
      <c r="AB123" s="37"/>
      <c r="AC123" s="37"/>
      <c r="AD123" s="37"/>
      <c r="AE123" s="37"/>
      <c r="AR123" s="206" t="s">
        <v>104</v>
      </c>
      <c r="AT123" s="206" t="s">
        <v>264</v>
      </c>
      <c r="AU123" s="206" t="s">
        <v>89</v>
      </c>
      <c r="AY123" s="19" t="s">
        <v>262</v>
      </c>
      <c r="BE123" s="207">
        <f t="shared" si="4"/>
        <v>0</v>
      </c>
      <c r="BF123" s="207">
        <f t="shared" si="5"/>
        <v>0</v>
      </c>
      <c r="BG123" s="207">
        <f t="shared" si="6"/>
        <v>0</v>
      </c>
      <c r="BH123" s="207">
        <f t="shared" si="7"/>
        <v>0</v>
      </c>
      <c r="BI123" s="207">
        <f t="shared" si="8"/>
        <v>0</v>
      </c>
      <c r="BJ123" s="19" t="s">
        <v>89</v>
      </c>
      <c r="BK123" s="207">
        <f t="shared" si="9"/>
        <v>0</v>
      </c>
      <c r="BL123" s="19" t="s">
        <v>104</v>
      </c>
      <c r="BM123" s="206" t="s">
        <v>587</v>
      </c>
    </row>
    <row r="124" spans="1:65" s="2" customFormat="1" ht="16.5" customHeight="1">
      <c r="A124" s="37"/>
      <c r="B124" s="38"/>
      <c r="C124" s="195" t="s">
        <v>8</v>
      </c>
      <c r="D124" s="195" t="s">
        <v>264</v>
      </c>
      <c r="E124" s="196" t="s">
        <v>6896</v>
      </c>
      <c r="F124" s="197" t="s">
        <v>6897</v>
      </c>
      <c r="G124" s="198" t="s">
        <v>518</v>
      </c>
      <c r="H124" s="199">
        <v>12</v>
      </c>
      <c r="I124" s="200"/>
      <c r="J124" s="201">
        <f t="shared" si="0"/>
        <v>0</v>
      </c>
      <c r="K124" s="197" t="s">
        <v>44</v>
      </c>
      <c r="L124" s="42"/>
      <c r="M124" s="202" t="s">
        <v>44</v>
      </c>
      <c r="N124" s="203" t="s">
        <v>53</v>
      </c>
      <c r="O124" s="67"/>
      <c r="P124" s="204">
        <f t="shared" si="1"/>
        <v>0</v>
      </c>
      <c r="Q124" s="204">
        <v>0</v>
      </c>
      <c r="R124" s="204">
        <f t="shared" si="2"/>
        <v>0</v>
      </c>
      <c r="S124" s="204">
        <v>0</v>
      </c>
      <c r="T124" s="205">
        <f t="shared" si="3"/>
        <v>0</v>
      </c>
      <c r="U124" s="37"/>
      <c r="V124" s="37"/>
      <c r="W124" s="37"/>
      <c r="X124" s="37"/>
      <c r="Y124" s="37"/>
      <c r="Z124" s="37"/>
      <c r="AA124" s="37"/>
      <c r="AB124" s="37"/>
      <c r="AC124" s="37"/>
      <c r="AD124" s="37"/>
      <c r="AE124" s="37"/>
      <c r="AR124" s="206" t="s">
        <v>104</v>
      </c>
      <c r="AT124" s="206" t="s">
        <v>264</v>
      </c>
      <c r="AU124" s="206" t="s">
        <v>89</v>
      </c>
      <c r="AY124" s="19" t="s">
        <v>262</v>
      </c>
      <c r="BE124" s="207">
        <f t="shared" si="4"/>
        <v>0</v>
      </c>
      <c r="BF124" s="207">
        <f t="shared" si="5"/>
        <v>0</v>
      </c>
      <c r="BG124" s="207">
        <f t="shared" si="6"/>
        <v>0</v>
      </c>
      <c r="BH124" s="207">
        <f t="shared" si="7"/>
        <v>0</v>
      </c>
      <c r="BI124" s="207">
        <f t="shared" si="8"/>
        <v>0</v>
      </c>
      <c r="BJ124" s="19" t="s">
        <v>89</v>
      </c>
      <c r="BK124" s="207">
        <f t="shared" si="9"/>
        <v>0</v>
      </c>
      <c r="BL124" s="19" t="s">
        <v>104</v>
      </c>
      <c r="BM124" s="206" t="s">
        <v>619</v>
      </c>
    </row>
    <row r="125" spans="1:65" s="2" customFormat="1" ht="16.5" customHeight="1">
      <c r="A125" s="37"/>
      <c r="B125" s="38"/>
      <c r="C125" s="195" t="s">
        <v>442</v>
      </c>
      <c r="D125" s="195" t="s">
        <v>264</v>
      </c>
      <c r="E125" s="196" t="s">
        <v>6898</v>
      </c>
      <c r="F125" s="197" t="s">
        <v>6899</v>
      </c>
      <c r="G125" s="198" t="s">
        <v>518</v>
      </c>
      <c r="H125" s="199">
        <v>1</v>
      </c>
      <c r="I125" s="200"/>
      <c r="J125" s="201">
        <f t="shared" si="0"/>
        <v>0</v>
      </c>
      <c r="K125" s="197" t="s">
        <v>44</v>
      </c>
      <c r="L125" s="42"/>
      <c r="M125" s="202" t="s">
        <v>44</v>
      </c>
      <c r="N125" s="203" t="s">
        <v>53</v>
      </c>
      <c r="O125" s="67"/>
      <c r="P125" s="204">
        <f t="shared" si="1"/>
        <v>0</v>
      </c>
      <c r="Q125" s="204">
        <v>0</v>
      </c>
      <c r="R125" s="204">
        <f t="shared" si="2"/>
        <v>0</v>
      </c>
      <c r="S125" s="204">
        <v>0</v>
      </c>
      <c r="T125" s="205">
        <f t="shared" si="3"/>
        <v>0</v>
      </c>
      <c r="U125" s="37"/>
      <c r="V125" s="37"/>
      <c r="W125" s="37"/>
      <c r="X125" s="37"/>
      <c r="Y125" s="37"/>
      <c r="Z125" s="37"/>
      <c r="AA125" s="37"/>
      <c r="AB125" s="37"/>
      <c r="AC125" s="37"/>
      <c r="AD125" s="37"/>
      <c r="AE125" s="37"/>
      <c r="AR125" s="206" t="s">
        <v>104</v>
      </c>
      <c r="AT125" s="206" t="s">
        <v>264</v>
      </c>
      <c r="AU125" s="206" t="s">
        <v>89</v>
      </c>
      <c r="AY125" s="19" t="s">
        <v>262</v>
      </c>
      <c r="BE125" s="207">
        <f t="shared" si="4"/>
        <v>0</v>
      </c>
      <c r="BF125" s="207">
        <f t="shared" si="5"/>
        <v>0</v>
      </c>
      <c r="BG125" s="207">
        <f t="shared" si="6"/>
        <v>0</v>
      </c>
      <c r="BH125" s="207">
        <f t="shared" si="7"/>
        <v>0</v>
      </c>
      <c r="BI125" s="207">
        <f t="shared" si="8"/>
        <v>0</v>
      </c>
      <c r="BJ125" s="19" t="s">
        <v>89</v>
      </c>
      <c r="BK125" s="207">
        <f t="shared" si="9"/>
        <v>0</v>
      </c>
      <c r="BL125" s="19" t="s">
        <v>104</v>
      </c>
      <c r="BM125" s="206" t="s">
        <v>638</v>
      </c>
    </row>
    <row r="126" spans="1:65" s="2" customFormat="1" ht="16.5" customHeight="1">
      <c r="A126" s="37"/>
      <c r="B126" s="38"/>
      <c r="C126" s="195" t="s">
        <v>453</v>
      </c>
      <c r="D126" s="195" t="s">
        <v>264</v>
      </c>
      <c r="E126" s="196" t="s">
        <v>6900</v>
      </c>
      <c r="F126" s="197" t="s">
        <v>6901</v>
      </c>
      <c r="G126" s="198" t="s">
        <v>518</v>
      </c>
      <c r="H126" s="199">
        <v>1</v>
      </c>
      <c r="I126" s="200"/>
      <c r="J126" s="201">
        <f t="shared" si="0"/>
        <v>0</v>
      </c>
      <c r="K126" s="197" t="s">
        <v>44</v>
      </c>
      <c r="L126" s="42"/>
      <c r="M126" s="202" t="s">
        <v>44</v>
      </c>
      <c r="N126" s="203" t="s">
        <v>53</v>
      </c>
      <c r="O126" s="67"/>
      <c r="P126" s="204">
        <f t="shared" si="1"/>
        <v>0</v>
      </c>
      <c r="Q126" s="204">
        <v>0</v>
      </c>
      <c r="R126" s="204">
        <f t="shared" si="2"/>
        <v>0</v>
      </c>
      <c r="S126" s="204">
        <v>0</v>
      </c>
      <c r="T126" s="205">
        <f t="shared" si="3"/>
        <v>0</v>
      </c>
      <c r="U126" s="37"/>
      <c r="V126" s="37"/>
      <c r="W126" s="37"/>
      <c r="X126" s="37"/>
      <c r="Y126" s="37"/>
      <c r="Z126" s="37"/>
      <c r="AA126" s="37"/>
      <c r="AB126" s="37"/>
      <c r="AC126" s="37"/>
      <c r="AD126" s="37"/>
      <c r="AE126" s="37"/>
      <c r="AR126" s="206" t="s">
        <v>104</v>
      </c>
      <c r="AT126" s="206" t="s">
        <v>264</v>
      </c>
      <c r="AU126" s="206" t="s">
        <v>89</v>
      </c>
      <c r="AY126" s="19" t="s">
        <v>262</v>
      </c>
      <c r="BE126" s="207">
        <f t="shared" si="4"/>
        <v>0</v>
      </c>
      <c r="BF126" s="207">
        <f t="shared" si="5"/>
        <v>0</v>
      </c>
      <c r="BG126" s="207">
        <f t="shared" si="6"/>
        <v>0</v>
      </c>
      <c r="BH126" s="207">
        <f t="shared" si="7"/>
        <v>0</v>
      </c>
      <c r="BI126" s="207">
        <f t="shared" si="8"/>
        <v>0</v>
      </c>
      <c r="BJ126" s="19" t="s">
        <v>89</v>
      </c>
      <c r="BK126" s="207">
        <f t="shared" si="9"/>
        <v>0</v>
      </c>
      <c r="BL126" s="19" t="s">
        <v>104</v>
      </c>
      <c r="BM126" s="206" t="s">
        <v>657</v>
      </c>
    </row>
    <row r="127" spans="1:65" s="2" customFormat="1" ht="16.5" customHeight="1">
      <c r="A127" s="37"/>
      <c r="B127" s="38"/>
      <c r="C127" s="195" t="s">
        <v>463</v>
      </c>
      <c r="D127" s="195" t="s">
        <v>264</v>
      </c>
      <c r="E127" s="196" t="s">
        <v>6902</v>
      </c>
      <c r="F127" s="197" t="s">
        <v>6903</v>
      </c>
      <c r="G127" s="198" t="s">
        <v>590</v>
      </c>
      <c r="H127" s="199">
        <v>50</v>
      </c>
      <c r="I127" s="200"/>
      <c r="J127" s="201">
        <f t="shared" si="0"/>
        <v>0</v>
      </c>
      <c r="K127" s="197" t="s">
        <v>44</v>
      </c>
      <c r="L127" s="42"/>
      <c r="M127" s="202" t="s">
        <v>44</v>
      </c>
      <c r="N127" s="203" t="s">
        <v>53</v>
      </c>
      <c r="O127" s="67"/>
      <c r="P127" s="204">
        <f t="shared" si="1"/>
        <v>0</v>
      </c>
      <c r="Q127" s="204">
        <v>0</v>
      </c>
      <c r="R127" s="204">
        <f t="shared" si="2"/>
        <v>0</v>
      </c>
      <c r="S127" s="204">
        <v>0</v>
      </c>
      <c r="T127" s="205">
        <f t="shared" si="3"/>
        <v>0</v>
      </c>
      <c r="U127" s="37"/>
      <c r="V127" s="37"/>
      <c r="W127" s="37"/>
      <c r="X127" s="37"/>
      <c r="Y127" s="37"/>
      <c r="Z127" s="37"/>
      <c r="AA127" s="37"/>
      <c r="AB127" s="37"/>
      <c r="AC127" s="37"/>
      <c r="AD127" s="37"/>
      <c r="AE127" s="37"/>
      <c r="AR127" s="206" t="s">
        <v>104</v>
      </c>
      <c r="AT127" s="206" t="s">
        <v>264</v>
      </c>
      <c r="AU127" s="206" t="s">
        <v>89</v>
      </c>
      <c r="AY127" s="19" t="s">
        <v>262</v>
      </c>
      <c r="BE127" s="207">
        <f t="shared" si="4"/>
        <v>0</v>
      </c>
      <c r="BF127" s="207">
        <f t="shared" si="5"/>
        <v>0</v>
      </c>
      <c r="BG127" s="207">
        <f t="shared" si="6"/>
        <v>0</v>
      </c>
      <c r="BH127" s="207">
        <f t="shared" si="7"/>
        <v>0</v>
      </c>
      <c r="BI127" s="207">
        <f t="shared" si="8"/>
        <v>0</v>
      </c>
      <c r="BJ127" s="19" t="s">
        <v>89</v>
      </c>
      <c r="BK127" s="207">
        <f t="shared" si="9"/>
        <v>0</v>
      </c>
      <c r="BL127" s="19" t="s">
        <v>104</v>
      </c>
      <c r="BM127" s="206" t="s">
        <v>668</v>
      </c>
    </row>
    <row r="128" spans="1:65" s="2" customFormat="1" ht="16.5" customHeight="1">
      <c r="A128" s="37"/>
      <c r="B128" s="38"/>
      <c r="C128" s="195" t="s">
        <v>467</v>
      </c>
      <c r="D128" s="195" t="s">
        <v>264</v>
      </c>
      <c r="E128" s="196" t="s">
        <v>6904</v>
      </c>
      <c r="F128" s="197" t="s">
        <v>6905</v>
      </c>
      <c r="G128" s="198" t="s">
        <v>590</v>
      </c>
      <c r="H128" s="199">
        <v>70</v>
      </c>
      <c r="I128" s="200"/>
      <c r="J128" s="201">
        <f t="shared" si="0"/>
        <v>0</v>
      </c>
      <c r="K128" s="197" t="s">
        <v>44</v>
      </c>
      <c r="L128" s="42"/>
      <c r="M128" s="202" t="s">
        <v>44</v>
      </c>
      <c r="N128" s="203" t="s">
        <v>53</v>
      </c>
      <c r="O128" s="67"/>
      <c r="P128" s="204">
        <f t="shared" si="1"/>
        <v>0</v>
      </c>
      <c r="Q128" s="204">
        <v>0</v>
      </c>
      <c r="R128" s="204">
        <f t="shared" si="2"/>
        <v>0</v>
      </c>
      <c r="S128" s="204">
        <v>0</v>
      </c>
      <c r="T128" s="205">
        <f t="shared" si="3"/>
        <v>0</v>
      </c>
      <c r="U128" s="37"/>
      <c r="V128" s="37"/>
      <c r="W128" s="37"/>
      <c r="X128" s="37"/>
      <c r="Y128" s="37"/>
      <c r="Z128" s="37"/>
      <c r="AA128" s="37"/>
      <c r="AB128" s="37"/>
      <c r="AC128" s="37"/>
      <c r="AD128" s="37"/>
      <c r="AE128" s="37"/>
      <c r="AR128" s="206" t="s">
        <v>104</v>
      </c>
      <c r="AT128" s="206" t="s">
        <v>264</v>
      </c>
      <c r="AU128" s="206" t="s">
        <v>89</v>
      </c>
      <c r="AY128" s="19" t="s">
        <v>262</v>
      </c>
      <c r="BE128" s="207">
        <f t="shared" si="4"/>
        <v>0</v>
      </c>
      <c r="BF128" s="207">
        <f t="shared" si="5"/>
        <v>0</v>
      </c>
      <c r="BG128" s="207">
        <f t="shared" si="6"/>
        <v>0</v>
      </c>
      <c r="BH128" s="207">
        <f t="shared" si="7"/>
        <v>0</v>
      </c>
      <c r="BI128" s="207">
        <f t="shared" si="8"/>
        <v>0</v>
      </c>
      <c r="BJ128" s="19" t="s">
        <v>89</v>
      </c>
      <c r="BK128" s="207">
        <f t="shared" si="9"/>
        <v>0</v>
      </c>
      <c r="BL128" s="19" t="s">
        <v>104</v>
      </c>
      <c r="BM128" s="206" t="s">
        <v>708</v>
      </c>
    </row>
    <row r="129" spans="1:65" s="2" customFormat="1" ht="16.5" customHeight="1">
      <c r="A129" s="37"/>
      <c r="B129" s="38"/>
      <c r="C129" s="195" t="s">
        <v>475</v>
      </c>
      <c r="D129" s="195" t="s">
        <v>264</v>
      </c>
      <c r="E129" s="196" t="s">
        <v>6906</v>
      </c>
      <c r="F129" s="197" t="s">
        <v>6907</v>
      </c>
      <c r="G129" s="198" t="s">
        <v>590</v>
      </c>
      <c r="H129" s="199">
        <v>120</v>
      </c>
      <c r="I129" s="200"/>
      <c r="J129" s="201">
        <f t="shared" si="0"/>
        <v>0</v>
      </c>
      <c r="K129" s="197" t="s">
        <v>44</v>
      </c>
      <c r="L129" s="42"/>
      <c r="M129" s="202" t="s">
        <v>44</v>
      </c>
      <c r="N129" s="203" t="s">
        <v>53</v>
      </c>
      <c r="O129" s="67"/>
      <c r="P129" s="204">
        <f t="shared" si="1"/>
        <v>0</v>
      </c>
      <c r="Q129" s="204">
        <v>0</v>
      </c>
      <c r="R129" s="204">
        <f t="shared" si="2"/>
        <v>0</v>
      </c>
      <c r="S129" s="204">
        <v>0</v>
      </c>
      <c r="T129" s="205">
        <f t="shared" si="3"/>
        <v>0</v>
      </c>
      <c r="U129" s="37"/>
      <c r="V129" s="37"/>
      <c r="W129" s="37"/>
      <c r="X129" s="37"/>
      <c r="Y129" s="37"/>
      <c r="Z129" s="37"/>
      <c r="AA129" s="37"/>
      <c r="AB129" s="37"/>
      <c r="AC129" s="37"/>
      <c r="AD129" s="37"/>
      <c r="AE129" s="37"/>
      <c r="AR129" s="206" t="s">
        <v>104</v>
      </c>
      <c r="AT129" s="206" t="s">
        <v>264</v>
      </c>
      <c r="AU129" s="206" t="s">
        <v>89</v>
      </c>
      <c r="AY129" s="19" t="s">
        <v>262</v>
      </c>
      <c r="BE129" s="207">
        <f t="shared" si="4"/>
        <v>0</v>
      </c>
      <c r="BF129" s="207">
        <f t="shared" si="5"/>
        <v>0</v>
      </c>
      <c r="BG129" s="207">
        <f t="shared" si="6"/>
        <v>0</v>
      </c>
      <c r="BH129" s="207">
        <f t="shared" si="7"/>
        <v>0</v>
      </c>
      <c r="BI129" s="207">
        <f t="shared" si="8"/>
        <v>0</v>
      </c>
      <c r="BJ129" s="19" t="s">
        <v>89</v>
      </c>
      <c r="BK129" s="207">
        <f t="shared" si="9"/>
        <v>0</v>
      </c>
      <c r="BL129" s="19" t="s">
        <v>104</v>
      </c>
      <c r="BM129" s="206" t="s">
        <v>718</v>
      </c>
    </row>
    <row r="130" spans="1:65" s="12" customFormat="1" ht="22.75" customHeight="1">
      <c r="B130" s="179"/>
      <c r="C130" s="180"/>
      <c r="D130" s="181" t="s">
        <v>81</v>
      </c>
      <c r="E130" s="193" t="s">
        <v>5243</v>
      </c>
      <c r="F130" s="193" t="s">
        <v>6908</v>
      </c>
      <c r="G130" s="180"/>
      <c r="H130" s="180"/>
      <c r="I130" s="183"/>
      <c r="J130" s="194">
        <f>BK130</f>
        <v>0</v>
      </c>
      <c r="K130" s="180"/>
      <c r="L130" s="185"/>
      <c r="M130" s="186"/>
      <c r="N130" s="187"/>
      <c r="O130" s="187"/>
      <c r="P130" s="188">
        <f>SUM(P131:P136)</f>
        <v>0</v>
      </c>
      <c r="Q130" s="187"/>
      <c r="R130" s="188">
        <f>SUM(R131:R136)</f>
        <v>0</v>
      </c>
      <c r="S130" s="187"/>
      <c r="T130" s="189">
        <f>SUM(T131:T136)</f>
        <v>0</v>
      </c>
      <c r="AR130" s="190" t="s">
        <v>89</v>
      </c>
      <c r="AT130" s="191" t="s">
        <v>81</v>
      </c>
      <c r="AU130" s="191" t="s">
        <v>89</v>
      </c>
      <c r="AY130" s="190" t="s">
        <v>262</v>
      </c>
      <c r="BK130" s="192">
        <f>SUM(BK131:BK136)</f>
        <v>0</v>
      </c>
    </row>
    <row r="131" spans="1:65" s="2" customFormat="1" ht="16.5" customHeight="1">
      <c r="A131" s="37"/>
      <c r="B131" s="38"/>
      <c r="C131" s="195" t="s">
        <v>7</v>
      </c>
      <c r="D131" s="195" t="s">
        <v>264</v>
      </c>
      <c r="E131" s="196" t="s">
        <v>6909</v>
      </c>
      <c r="F131" s="197" t="s">
        <v>6910</v>
      </c>
      <c r="G131" s="198" t="s">
        <v>590</v>
      </c>
      <c r="H131" s="199">
        <v>10</v>
      </c>
      <c r="I131" s="200"/>
      <c r="J131" s="201">
        <f t="shared" ref="J131:J136" si="10">ROUND(I131*H131,2)</f>
        <v>0</v>
      </c>
      <c r="K131" s="197" t="s">
        <v>44</v>
      </c>
      <c r="L131" s="42"/>
      <c r="M131" s="202" t="s">
        <v>44</v>
      </c>
      <c r="N131" s="203" t="s">
        <v>53</v>
      </c>
      <c r="O131" s="67"/>
      <c r="P131" s="204">
        <f t="shared" ref="P131:P136" si="11">O131*H131</f>
        <v>0</v>
      </c>
      <c r="Q131" s="204">
        <v>0</v>
      </c>
      <c r="R131" s="204">
        <f t="shared" ref="R131:R136" si="12">Q131*H131</f>
        <v>0</v>
      </c>
      <c r="S131" s="204">
        <v>0</v>
      </c>
      <c r="T131" s="205">
        <f t="shared" ref="T131:T136" si="13">S131*H131</f>
        <v>0</v>
      </c>
      <c r="U131" s="37"/>
      <c r="V131" s="37"/>
      <c r="W131" s="37"/>
      <c r="X131" s="37"/>
      <c r="Y131" s="37"/>
      <c r="Z131" s="37"/>
      <c r="AA131" s="37"/>
      <c r="AB131" s="37"/>
      <c r="AC131" s="37"/>
      <c r="AD131" s="37"/>
      <c r="AE131" s="37"/>
      <c r="AR131" s="206" t="s">
        <v>104</v>
      </c>
      <c r="AT131" s="206" t="s">
        <v>264</v>
      </c>
      <c r="AU131" s="206" t="s">
        <v>91</v>
      </c>
      <c r="AY131" s="19" t="s">
        <v>262</v>
      </c>
      <c r="BE131" s="207">
        <f t="shared" ref="BE131:BE136" si="14">IF(N131="základní",J131,0)</f>
        <v>0</v>
      </c>
      <c r="BF131" s="207">
        <f t="shared" ref="BF131:BF136" si="15">IF(N131="snížená",J131,0)</f>
        <v>0</v>
      </c>
      <c r="BG131" s="207">
        <f t="shared" ref="BG131:BG136" si="16">IF(N131="zákl. přenesená",J131,0)</f>
        <v>0</v>
      </c>
      <c r="BH131" s="207">
        <f t="shared" ref="BH131:BH136" si="17">IF(N131="sníž. přenesená",J131,0)</f>
        <v>0</v>
      </c>
      <c r="BI131" s="207">
        <f t="shared" ref="BI131:BI136" si="18">IF(N131="nulová",J131,0)</f>
        <v>0</v>
      </c>
      <c r="BJ131" s="19" t="s">
        <v>89</v>
      </c>
      <c r="BK131" s="207">
        <f t="shared" ref="BK131:BK136" si="19">ROUND(I131*H131,2)</f>
        <v>0</v>
      </c>
      <c r="BL131" s="19" t="s">
        <v>104</v>
      </c>
      <c r="BM131" s="206" t="s">
        <v>733</v>
      </c>
    </row>
    <row r="132" spans="1:65" s="2" customFormat="1" ht="16.5" customHeight="1">
      <c r="A132" s="37"/>
      <c r="B132" s="38"/>
      <c r="C132" s="195" t="s">
        <v>496</v>
      </c>
      <c r="D132" s="195" t="s">
        <v>264</v>
      </c>
      <c r="E132" s="196" t="s">
        <v>6911</v>
      </c>
      <c r="F132" s="197" t="s">
        <v>6912</v>
      </c>
      <c r="G132" s="198" t="s">
        <v>590</v>
      </c>
      <c r="H132" s="199">
        <v>35</v>
      </c>
      <c r="I132" s="200"/>
      <c r="J132" s="201">
        <f t="shared" si="10"/>
        <v>0</v>
      </c>
      <c r="K132" s="197" t="s">
        <v>44</v>
      </c>
      <c r="L132" s="42"/>
      <c r="M132" s="202" t="s">
        <v>44</v>
      </c>
      <c r="N132" s="203" t="s">
        <v>53</v>
      </c>
      <c r="O132" s="67"/>
      <c r="P132" s="204">
        <f t="shared" si="11"/>
        <v>0</v>
      </c>
      <c r="Q132" s="204">
        <v>0</v>
      </c>
      <c r="R132" s="204">
        <f t="shared" si="12"/>
        <v>0</v>
      </c>
      <c r="S132" s="204">
        <v>0</v>
      </c>
      <c r="T132" s="205">
        <f t="shared" si="13"/>
        <v>0</v>
      </c>
      <c r="U132" s="37"/>
      <c r="V132" s="37"/>
      <c r="W132" s="37"/>
      <c r="X132" s="37"/>
      <c r="Y132" s="37"/>
      <c r="Z132" s="37"/>
      <c r="AA132" s="37"/>
      <c r="AB132" s="37"/>
      <c r="AC132" s="37"/>
      <c r="AD132" s="37"/>
      <c r="AE132" s="37"/>
      <c r="AR132" s="206" t="s">
        <v>104</v>
      </c>
      <c r="AT132" s="206" t="s">
        <v>264</v>
      </c>
      <c r="AU132" s="206" t="s">
        <v>91</v>
      </c>
      <c r="AY132" s="19" t="s">
        <v>262</v>
      </c>
      <c r="BE132" s="207">
        <f t="shared" si="14"/>
        <v>0</v>
      </c>
      <c r="BF132" s="207">
        <f t="shared" si="15"/>
        <v>0</v>
      </c>
      <c r="BG132" s="207">
        <f t="shared" si="16"/>
        <v>0</v>
      </c>
      <c r="BH132" s="207">
        <f t="shared" si="17"/>
        <v>0</v>
      </c>
      <c r="BI132" s="207">
        <f t="shared" si="18"/>
        <v>0</v>
      </c>
      <c r="BJ132" s="19" t="s">
        <v>89</v>
      </c>
      <c r="BK132" s="207">
        <f t="shared" si="19"/>
        <v>0</v>
      </c>
      <c r="BL132" s="19" t="s">
        <v>104</v>
      </c>
      <c r="BM132" s="206" t="s">
        <v>744</v>
      </c>
    </row>
    <row r="133" spans="1:65" s="2" customFormat="1" ht="16.5" customHeight="1">
      <c r="A133" s="37"/>
      <c r="B133" s="38"/>
      <c r="C133" s="195" t="s">
        <v>511</v>
      </c>
      <c r="D133" s="195" t="s">
        <v>264</v>
      </c>
      <c r="E133" s="196" t="s">
        <v>6913</v>
      </c>
      <c r="F133" s="197" t="s">
        <v>6914</v>
      </c>
      <c r="G133" s="198" t="s">
        <v>590</v>
      </c>
      <c r="H133" s="199">
        <v>140</v>
      </c>
      <c r="I133" s="200"/>
      <c r="J133" s="201">
        <f t="shared" si="10"/>
        <v>0</v>
      </c>
      <c r="K133" s="197" t="s">
        <v>44</v>
      </c>
      <c r="L133" s="42"/>
      <c r="M133" s="202" t="s">
        <v>44</v>
      </c>
      <c r="N133" s="203" t="s">
        <v>53</v>
      </c>
      <c r="O133" s="67"/>
      <c r="P133" s="204">
        <f t="shared" si="11"/>
        <v>0</v>
      </c>
      <c r="Q133" s="204">
        <v>0</v>
      </c>
      <c r="R133" s="204">
        <f t="shared" si="12"/>
        <v>0</v>
      </c>
      <c r="S133" s="204">
        <v>0</v>
      </c>
      <c r="T133" s="205">
        <f t="shared" si="13"/>
        <v>0</v>
      </c>
      <c r="U133" s="37"/>
      <c r="V133" s="37"/>
      <c r="W133" s="37"/>
      <c r="X133" s="37"/>
      <c r="Y133" s="37"/>
      <c r="Z133" s="37"/>
      <c r="AA133" s="37"/>
      <c r="AB133" s="37"/>
      <c r="AC133" s="37"/>
      <c r="AD133" s="37"/>
      <c r="AE133" s="37"/>
      <c r="AR133" s="206" t="s">
        <v>104</v>
      </c>
      <c r="AT133" s="206" t="s">
        <v>264</v>
      </c>
      <c r="AU133" s="206" t="s">
        <v>91</v>
      </c>
      <c r="AY133" s="19" t="s">
        <v>262</v>
      </c>
      <c r="BE133" s="207">
        <f t="shared" si="14"/>
        <v>0</v>
      </c>
      <c r="BF133" s="207">
        <f t="shared" si="15"/>
        <v>0</v>
      </c>
      <c r="BG133" s="207">
        <f t="shared" si="16"/>
        <v>0</v>
      </c>
      <c r="BH133" s="207">
        <f t="shared" si="17"/>
        <v>0</v>
      </c>
      <c r="BI133" s="207">
        <f t="shared" si="18"/>
        <v>0</v>
      </c>
      <c r="BJ133" s="19" t="s">
        <v>89</v>
      </c>
      <c r="BK133" s="207">
        <f t="shared" si="19"/>
        <v>0</v>
      </c>
      <c r="BL133" s="19" t="s">
        <v>104</v>
      </c>
      <c r="BM133" s="206" t="s">
        <v>903</v>
      </c>
    </row>
    <row r="134" spans="1:65" s="2" customFormat="1" ht="16.5" customHeight="1">
      <c r="A134" s="37"/>
      <c r="B134" s="38"/>
      <c r="C134" s="195" t="s">
        <v>515</v>
      </c>
      <c r="D134" s="195" t="s">
        <v>264</v>
      </c>
      <c r="E134" s="196" t="s">
        <v>6915</v>
      </c>
      <c r="F134" s="197" t="s">
        <v>6916</v>
      </c>
      <c r="G134" s="198" t="s">
        <v>342</v>
      </c>
      <c r="H134" s="199">
        <v>40</v>
      </c>
      <c r="I134" s="200"/>
      <c r="J134" s="201">
        <f t="shared" si="10"/>
        <v>0</v>
      </c>
      <c r="K134" s="197" t="s">
        <v>44</v>
      </c>
      <c r="L134" s="42"/>
      <c r="M134" s="202" t="s">
        <v>44</v>
      </c>
      <c r="N134" s="203" t="s">
        <v>53</v>
      </c>
      <c r="O134" s="67"/>
      <c r="P134" s="204">
        <f t="shared" si="11"/>
        <v>0</v>
      </c>
      <c r="Q134" s="204">
        <v>0</v>
      </c>
      <c r="R134" s="204">
        <f t="shared" si="12"/>
        <v>0</v>
      </c>
      <c r="S134" s="204">
        <v>0</v>
      </c>
      <c r="T134" s="205">
        <f t="shared" si="13"/>
        <v>0</v>
      </c>
      <c r="U134" s="37"/>
      <c r="V134" s="37"/>
      <c r="W134" s="37"/>
      <c r="X134" s="37"/>
      <c r="Y134" s="37"/>
      <c r="Z134" s="37"/>
      <c r="AA134" s="37"/>
      <c r="AB134" s="37"/>
      <c r="AC134" s="37"/>
      <c r="AD134" s="37"/>
      <c r="AE134" s="37"/>
      <c r="AR134" s="206" t="s">
        <v>104</v>
      </c>
      <c r="AT134" s="206" t="s">
        <v>264</v>
      </c>
      <c r="AU134" s="206" t="s">
        <v>91</v>
      </c>
      <c r="AY134" s="19" t="s">
        <v>262</v>
      </c>
      <c r="BE134" s="207">
        <f t="shared" si="14"/>
        <v>0</v>
      </c>
      <c r="BF134" s="207">
        <f t="shared" si="15"/>
        <v>0</v>
      </c>
      <c r="BG134" s="207">
        <f t="shared" si="16"/>
        <v>0</v>
      </c>
      <c r="BH134" s="207">
        <f t="shared" si="17"/>
        <v>0</v>
      </c>
      <c r="BI134" s="207">
        <f t="shared" si="18"/>
        <v>0</v>
      </c>
      <c r="BJ134" s="19" t="s">
        <v>89</v>
      </c>
      <c r="BK134" s="207">
        <f t="shared" si="19"/>
        <v>0</v>
      </c>
      <c r="BL134" s="19" t="s">
        <v>104</v>
      </c>
      <c r="BM134" s="206" t="s">
        <v>939</v>
      </c>
    </row>
    <row r="135" spans="1:65" s="2" customFormat="1" ht="16.5" customHeight="1">
      <c r="A135" s="37"/>
      <c r="B135" s="38"/>
      <c r="C135" s="195" t="s">
        <v>523</v>
      </c>
      <c r="D135" s="195" t="s">
        <v>264</v>
      </c>
      <c r="E135" s="196" t="s">
        <v>6917</v>
      </c>
      <c r="F135" s="197" t="s">
        <v>6918</v>
      </c>
      <c r="G135" s="198" t="s">
        <v>342</v>
      </c>
      <c r="H135" s="199">
        <v>40</v>
      </c>
      <c r="I135" s="200"/>
      <c r="J135" s="201">
        <f t="shared" si="10"/>
        <v>0</v>
      </c>
      <c r="K135" s="197" t="s">
        <v>44</v>
      </c>
      <c r="L135" s="42"/>
      <c r="M135" s="202" t="s">
        <v>44</v>
      </c>
      <c r="N135" s="203" t="s">
        <v>53</v>
      </c>
      <c r="O135" s="67"/>
      <c r="P135" s="204">
        <f t="shared" si="11"/>
        <v>0</v>
      </c>
      <c r="Q135" s="204">
        <v>0</v>
      </c>
      <c r="R135" s="204">
        <f t="shared" si="12"/>
        <v>0</v>
      </c>
      <c r="S135" s="204">
        <v>0</v>
      </c>
      <c r="T135" s="205">
        <f t="shared" si="13"/>
        <v>0</v>
      </c>
      <c r="U135" s="37"/>
      <c r="V135" s="37"/>
      <c r="W135" s="37"/>
      <c r="X135" s="37"/>
      <c r="Y135" s="37"/>
      <c r="Z135" s="37"/>
      <c r="AA135" s="37"/>
      <c r="AB135" s="37"/>
      <c r="AC135" s="37"/>
      <c r="AD135" s="37"/>
      <c r="AE135" s="37"/>
      <c r="AR135" s="206" t="s">
        <v>104</v>
      </c>
      <c r="AT135" s="206" t="s">
        <v>264</v>
      </c>
      <c r="AU135" s="206" t="s">
        <v>91</v>
      </c>
      <c r="AY135" s="19" t="s">
        <v>262</v>
      </c>
      <c r="BE135" s="207">
        <f t="shared" si="14"/>
        <v>0</v>
      </c>
      <c r="BF135" s="207">
        <f t="shared" si="15"/>
        <v>0</v>
      </c>
      <c r="BG135" s="207">
        <f t="shared" si="16"/>
        <v>0</v>
      </c>
      <c r="BH135" s="207">
        <f t="shared" si="17"/>
        <v>0</v>
      </c>
      <c r="BI135" s="207">
        <f t="shared" si="18"/>
        <v>0</v>
      </c>
      <c r="BJ135" s="19" t="s">
        <v>89</v>
      </c>
      <c r="BK135" s="207">
        <f t="shared" si="19"/>
        <v>0</v>
      </c>
      <c r="BL135" s="19" t="s">
        <v>104</v>
      </c>
      <c r="BM135" s="206" t="s">
        <v>955</v>
      </c>
    </row>
    <row r="136" spans="1:65" s="2" customFormat="1" ht="21.75" customHeight="1">
      <c r="A136" s="37"/>
      <c r="B136" s="38"/>
      <c r="C136" s="195" t="s">
        <v>529</v>
      </c>
      <c r="D136" s="195" t="s">
        <v>264</v>
      </c>
      <c r="E136" s="196" t="s">
        <v>6919</v>
      </c>
      <c r="F136" s="197" t="s">
        <v>6920</v>
      </c>
      <c r="G136" s="198" t="s">
        <v>342</v>
      </c>
      <c r="H136" s="199">
        <v>350</v>
      </c>
      <c r="I136" s="200"/>
      <c r="J136" s="201">
        <f t="shared" si="10"/>
        <v>0</v>
      </c>
      <c r="K136" s="197" t="s">
        <v>44</v>
      </c>
      <c r="L136" s="42"/>
      <c r="M136" s="202" t="s">
        <v>44</v>
      </c>
      <c r="N136" s="203" t="s">
        <v>53</v>
      </c>
      <c r="O136" s="67"/>
      <c r="P136" s="204">
        <f t="shared" si="11"/>
        <v>0</v>
      </c>
      <c r="Q136" s="204">
        <v>0</v>
      </c>
      <c r="R136" s="204">
        <f t="shared" si="12"/>
        <v>0</v>
      </c>
      <c r="S136" s="204">
        <v>0</v>
      </c>
      <c r="T136" s="205">
        <f t="shared" si="13"/>
        <v>0</v>
      </c>
      <c r="U136" s="37"/>
      <c r="V136" s="37"/>
      <c r="W136" s="37"/>
      <c r="X136" s="37"/>
      <c r="Y136" s="37"/>
      <c r="Z136" s="37"/>
      <c r="AA136" s="37"/>
      <c r="AB136" s="37"/>
      <c r="AC136" s="37"/>
      <c r="AD136" s="37"/>
      <c r="AE136" s="37"/>
      <c r="AR136" s="206" t="s">
        <v>104</v>
      </c>
      <c r="AT136" s="206" t="s">
        <v>264</v>
      </c>
      <c r="AU136" s="206" t="s">
        <v>91</v>
      </c>
      <c r="AY136" s="19" t="s">
        <v>262</v>
      </c>
      <c r="BE136" s="207">
        <f t="shared" si="14"/>
        <v>0</v>
      </c>
      <c r="BF136" s="207">
        <f t="shared" si="15"/>
        <v>0</v>
      </c>
      <c r="BG136" s="207">
        <f t="shared" si="16"/>
        <v>0</v>
      </c>
      <c r="BH136" s="207">
        <f t="shared" si="17"/>
        <v>0</v>
      </c>
      <c r="BI136" s="207">
        <f t="shared" si="18"/>
        <v>0</v>
      </c>
      <c r="BJ136" s="19" t="s">
        <v>89</v>
      </c>
      <c r="BK136" s="207">
        <f t="shared" si="19"/>
        <v>0</v>
      </c>
      <c r="BL136" s="19" t="s">
        <v>104</v>
      </c>
      <c r="BM136" s="206" t="s">
        <v>982</v>
      </c>
    </row>
    <row r="137" spans="1:65" s="12" customFormat="1" ht="25.9" customHeight="1">
      <c r="B137" s="179"/>
      <c r="C137" s="180"/>
      <c r="D137" s="181" t="s">
        <v>81</v>
      </c>
      <c r="E137" s="182" t="s">
        <v>5268</v>
      </c>
      <c r="F137" s="182" t="s">
        <v>6921</v>
      </c>
      <c r="G137" s="180"/>
      <c r="H137" s="180"/>
      <c r="I137" s="183"/>
      <c r="J137" s="184">
        <f>BK137</f>
        <v>0</v>
      </c>
      <c r="K137" s="180"/>
      <c r="L137" s="185"/>
      <c r="M137" s="186"/>
      <c r="N137" s="187"/>
      <c r="O137" s="187"/>
      <c r="P137" s="188">
        <f>P138+SUM(P139:P149)</f>
        <v>0</v>
      </c>
      <c r="Q137" s="187"/>
      <c r="R137" s="188">
        <f>R138+SUM(R139:R149)</f>
        <v>0</v>
      </c>
      <c r="S137" s="187"/>
      <c r="T137" s="189">
        <f>T138+SUM(T139:T149)</f>
        <v>0</v>
      </c>
      <c r="AR137" s="190" t="s">
        <v>89</v>
      </c>
      <c r="AT137" s="191" t="s">
        <v>81</v>
      </c>
      <c r="AU137" s="191" t="s">
        <v>82</v>
      </c>
      <c r="AY137" s="190" t="s">
        <v>262</v>
      </c>
      <c r="BK137" s="192">
        <f>BK138+SUM(BK139:BK149)</f>
        <v>0</v>
      </c>
    </row>
    <row r="138" spans="1:65" s="2" customFormat="1" ht="44.25" customHeight="1">
      <c r="A138" s="37"/>
      <c r="B138" s="38"/>
      <c r="C138" s="195" t="s">
        <v>539</v>
      </c>
      <c r="D138" s="195" t="s">
        <v>264</v>
      </c>
      <c r="E138" s="196" t="s">
        <v>6922</v>
      </c>
      <c r="F138" s="197" t="s">
        <v>6923</v>
      </c>
      <c r="G138" s="198" t="s">
        <v>518</v>
      </c>
      <c r="H138" s="199">
        <v>1</v>
      </c>
      <c r="I138" s="200"/>
      <c r="J138" s="201">
        <f t="shared" ref="J138:J147" si="20">ROUND(I138*H138,2)</f>
        <v>0</v>
      </c>
      <c r="K138" s="197" t="s">
        <v>44</v>
      </c>
      <c r="L138" s="42"/>
      <c r="M138" s="202" t="s">
        <v>44</v>
      </c>
      <c r="N138" s="203" t="s">
        <v>53</v>
      </c>
      <c r="O138" s="67"/>
      <c r="P138" s="204">
        <f t="shared" ref="P138:P147" si="21">O138*H138</f>
        <v>0</v>
      </c>
      <c r="Q138" s="204">
        <v>0</v>
      </c>
      <c r="R138" s="204">
        <f t="shared" ref="R138:R147" si="22">Q138*H138</f>
        <v>0</v>
      </c>
      <c r="S138" s="204">
        <v>0</v>
      </c>
      <c r="T138" s="205">
        <f t="shared" ref="T138:T147" si="23">S138*H138</f>
        <v>0</v>
      </c>
      <c r="U138" s="37"/>
      <c r="V138" s="37"/>
      <c r="W138" s="37"/>
      <c r="X138" s="37"/>
      <c r="Y138" s="37"/>
      <c r="Z138" s="37"/>
      <c r="AA138" s="37"/>
      <c r="AB138" s="37"/>
      <c r="AC138" s="37"/>
      <c r="AD138" s="37"/>
      <c r="AE138" s="37"/>
      <c r="AR138" s="206" t="s">
        <v>104</v>
      </c>
      <c r="AT138" s="206" t="s">
        <v>264</v>
      </c>
      <c r="AU138" s="206" t="s">
        <v>89</v>
      </c>
      <c r="AY138" s="19" t="s">
        <v>262</v>
      </c>
      <c r="BE138" s="207">
        <f t="shared" ref="BE138:BE147" si="24">IF(N138="základní",J138,0)</f>
        <v>0</v>
      </c>
      <c r="BF138" s="207">
        <f t="shared" ref="BF138:BF147" si="25">IF(N138="snížená",J138,0)</f>
        <v>0</v>
      </c>
      <c r="BG138" s="207">
        <f t="shared" ref="BG138:BG147" si="26">IF(N138="zákl. přenesená",J138,0)</f>
        <v>0</v>
      </c>
      <c r="BH138" s="207">
        <f t="shared" ref="BH138:BH147" si="27">IF(N138="sníž. přenesená",J138,0)</f>
        <v>0</v>
      </c>
      <c r="BI138" s="207">
        <f t="shared" ref="BI138:BI147" si="28">IF(N138="nulová",J138,0)</f>
        <v>0</v>
      </c>
      <c r="BJ138" s="19" t="s">
        <v>89</v>
      </c>
      <c r="BK138" s="207">
        <f t="shared" ref="BK138:BK147" si="29">ROUND(I138*H138,2)</f>
        <v>0</v>
      </c>
      <c r="BL138" s="19" t="s">
        <v>104</v>
      </c>
      <c r="BM138" s="206" t="s">
        <v>1014</v>
      </c>
    </row>
    <row r="139" spans="1:65" s="2" customFormat="1" ht="66.75" customHeight="1">
      <c r="A139" s="37"/>
      <c r="B139" s="38"/>
      <c r="C139" s="195" t="s">
        <v>546</v>
      </c>
      <c r="D139" s="195" t="s">
        <v>264</v>
      </c>
      <c r="E139" s="196" t="s">
        <v>6924</v>
      </c>
      <c r="F139" s="197" t="s">
        <v>6925</v>
      </c>
      <c r="G139" s="198" t="s">
        <v>518</v>
      </c>
      <c r="H139" s="199">
        <v>1</v>
      </c>
      <c r="I139" s="200"/>
      <c r="J139" s="201">
        <f t="shared" si="20"/>
        <v>0</v>
      </c>
      <c r="K139" s="197" t="s">
        <v>44</v>
      </c>
      <c r="L139" s="42"/>
      <c r="M139" s="202" t="s">
        <v>44</v>
      </c>
      <c r="N139" s="203" t="s">
        <v>53</v>
      </c>
      <c r="O139" s="67"/>
      <c r="P139" s="204">
        <f t="shared" si="21"/>
        <v>0</v>
      </c>
      <c r="Q139" s="204">
        <v>0</v>
      </c>
      <c r="R139" s="204">
        <f t="shared" si="22"/>
        <v>0</v>
      </c>
      <c r="S139" s="204">
        <v>0</v>
      </c>
      <c r="T139" s="205">
        <f t="shared" si="23"/>
        <v>0</v>
      </c>
      <c r="U139" s="37"/>
      <c r="V139" s="37"/>
      <c r="W139" s="37"/>
      <c r="X139" s="37"/>
      <c r="Y139" s="37"/>
      <c r="Z139" s="37"/>
      <c r="AA139" s="37"/>
      <c r="AB139" s="37"/>
      <c r="AC139" s="37"/>
      <c r="AD139" s="37"/>
      <c r="AE139" s="37"/>
      <c r="AR139" s="206" t="s">
        <v>104</v>
      </c>
      <c r="AT139" s="206" t="s">
        <v>264</v>
      </c>
      <c r="AU139" s="206" t="s">
        <v>89</v>
      </c>
      <c r="AY139" s="19" t="s">
        <v>262</v>
      </c>
      <c r="BE139" s="207">
        <f t="shared" si="24"/>
        <v>0</v>
      </c>
      <c r="BF139" s="207">
        <f t="shared" si="25"/>
        <v>0</v>
      </c>
      <c r="BG139" s="207">
        <f t="shared" si="26"/>
        <v>0</v>
      </c>
      <c r="BH139" s="207">
        <f t="shared" si="27"/>
        <v>0</v>
      </c>
      <c r="BI139" s="207">
        <f t="shared" si="28"/>
        <v>0</v>
      </c>
      <c r="BJ139" s="19" t="s">
        <v>89</v>
      </c>
      <c r="BK139" s="207">
        <f t="shared" si="29"/>
        <v>0</v>
      </c>
      <c r="BL139" s="19" t="s">
        <v>104</v>
      </c>
      <c r="BM139" s="206" t="s">
        <v>1028</v>
      </c>
    </row>
    <row r="140" spans="1:65" s="2" customFormat="1" ht="33" customHeight="1">
      <c r="A140" s="37"/>
      <c r="B140" s="38"/>
      <c r="C140" s="195" t="s">
        <v>581</v>
      </c>
      <c r="D140" s="195" t="s">
        <v>264</v>
      </c>
      <c r="E140" s="196" t="s">
        <v>6926</v>
      </c>
      <c r="F140" s="197" t="s">
        <v>6927</v>
      </c>
      <c r="G140" s="198" t="s">
        <v>590</v>
      </c>
      <c r="H140" s="199">
        <v>10</v>
      </c>
      <c r="I140" s="200"/>
      <c r="J140" s="201">
        <f t="shared" si="20"/>
        <v>0</v>
      </c>
      <c r="K140" s="197" t="s">
        <v>44</v>
      </c>
      <c r="L140" s="42"/>
      <c r="M140" s="202" t="s">
        <v>44</v>
      </c>
      <c r="N140" s="203" t="s">
        <v>53</v>
      </c>
      <c r="O140" s="67"/>
      <c r="P140" s="204">
        <f t="shared" si="21"/>
        <v>0</v>
      </c>
      <c r="Q140" s="204">
        <v>0</v>
      </c>
      <c r="R140" s="204">
        <f t="shared" si="22"/>
        <v>0</v>
      </c>
      <c r="S140" s="204">
        <v>0</v>
      </c>
      <c r="T140" s="205">
        <f t="shared" si="23"/>
        <v>0</v>
      </c>
      <c r="U140" s="37"/>
      <c r="V140" s="37"/>
      <c r="W140" s="37"/>
      <c r="X140" s="37"/>
      <c r="Y140" s="37"/>
      <c r="Z140" s="37"/>
      <c r="AA140" s="37"/>
      <c r="AB140" s="37"/>
      <c r="AC140" s="37"/>
      <c r="AD140" s="37"/>
      <c r="AE140" s="37"/>
      <c r="AR140" s="206" t="s">
        <v>104</v>
      </c>
      <c r="AT140" s="206" t="s">
        <v>264</v>
      </c>
      <c r="AU140" s="206" t="s">
        <v>89</v>
      </c>
      <c r="AY140" s="19" t="s">
        <v>262</v>
      </c>
      <c r="BE140" s="207">
        <f t="shared" si="24"/>
        <v>0</v>
      </c>
      <c r="BF140" s="207">
        <f t="shared" si="25"/>
        <v>0</v>
      </c>
      <c r="BG140" s="207">
        <f t="shared" si="26"/>
        <v>0</v>
      </c>
      <c r="BH140" s="207">
        <f t="shared" si="27"/>
        <v>0</v>
      </c>
      <c r="BI140" s="207">
        <f t="shared" si="28"/>
        <v>0</v>
      </c>
      <c r="BJ140" s="19" t="s">
        <v>89</v>
      </c>
      <c r="BK140" s="207">
        <f t="shared" si="29"/>
        <v>0</v>
      </c>
      <c r="BL140" s="19" t="s">
        <v>104</v>
      </c>
      <c r="BM140" s="206" t="s">
        <v>1038</v>
      </c>
    </row>
    <row r="141" spans="1:65" s="2" customFormat="1" ht="44.25" customHeight="1">
      <c r="A141" s="37"/>
      <c r="B141" s="38"/>
      <c r="C141" s="195" t="s">
        <v>587</v>
      </c>
      <c r="D141" s="195" t="s">
        <v>264</v>
      </c>
      <c r="E141" s="196" t="s">
        <v>6928</v>
      </c>
      <c r="F141" s="197" t="s">
        <v>6929</v>
      </c>
      <c r="G141" s="198" t="s">
        <v>518</v>
      </c>
      <c r="H141" s="199">
        <v>8</v>
      </c>
      <c r="I141" s="200"/>
      <c r="J141" s="201">
        <f t="shared" si="20"/>
        <v>0</v>
      </c>
      <c r="K141" s="197" t="s">
        <v>44</v>
      </c>
      <c r="L141" s="42"/>
      <c r="M141" s="202" t="s">
        <v>44</v>
      </c>
      <c r="N141" s="203" t="s">
        <v>53</v>
      </c>
      <c r="O141" s="67"/>
      <c r="P141" s="204">
        <f t="shared" si="21"/>
        <v>0</v>
      </c>
      <c r="Q141" s="204">
        <v>0</v>
      </c>
      <c r="R141" s="204">
        <f t="shared" si="22"/>
        <v>0</v>
      </c>
      <c r="S141" s="204">
        <v>0</v>
      </c>
      <c r="T141" s="205">
        <f t="shared" si="23"/>
        <v>0</v>
      </c>
      <c r="U141" s="37"/>
      <c r="V141" s="37"/>
      <c r="W141" s="37"/>
      <c r="X141" s="37"/>
      <c r="Y141" s="37"/>
      <c r="Z141" s="37"/>
      <c r="AA141" s="37"/>
      <c r="AB141" s="37"/>
      <c r="AC141" s="37"/>
      <c r="AD141" s="37"/>
      <c r="AE141" s="37"/>
      <c r="AR141" s="206" t="s">
        <v>104</v>
      </c>
      <c r="AT141" s="206" t="s">
        <v>264</v>
      </c>
      <c r="AU141" s="206" t="s">
        <v>89</v>
      </c>
      <c r="AY141" s="19" t="s">
        <v>262</v>
      </c>
      <c r="BE141" s="207">
        <f t="shared" si="24"/>
        <v>0</v>
      </c>
      <c r="BF141" s="207">
        <f t="shared" si="25"/>
        <v>0</v>
      </c>
      <c r="BG141" s="207">
        <f t="shared" si="26"/>
        <v>0</v>
      </c>
      <c r="BH141" s="207">
        <f t="shared" si="27"/>
        <v>0</v>
      </c>
      <c r="BI141" s="207">
        <f t="shared" si="28"/>
        <v>0</v>
      </c>
      <c r="BJ141" s="19" t="s">
        <v>89</v>
      </c>
      <c r="BK141" s="207">
        <f t="shared" si="29"/>
        <v>0</v>
      </c>
      <c r="BL141" s="19" t="s">
        <v>104</v>
      </c>
      <c r="BM141" s="206" t="s">
        <v>1047</v>
      </c>
    </row>
    <row r="142" spans="1:65" s="2" customFormat="1" ht="16.5" customHeight="1">
      <c r="A142" s="37"/>
      <c r="B142" s="38"/>
      <c r="C142" s="195" t="s">
        <v>607</v>
      </c>
      <c r="D142" s="195" t="s">
        <v>264</v>
      </c>
      <c r="E142" s="196" t="s">
        <v>6930</v>
      </c>
      <c r="F142" s="197" t="s">
        <v>6897</v>
      </c>
      <c r="G142" s="198" t="s">
        <v>518</v>
      </c>
      <c r="H142" s="199">
        <v>4</v>
      </c>
      <c r="I142" s="200"/>
      <c r="J142" s="201">
        <f t="shared" si="20"/>
        <v>0</v>
      </c>
      <c r="K142" s="197" t="s">
        <v>44</v>
      </c>
      <c r="L142" s="42"/>
      <c r="M142" s="202" t="s">
        <v>44</v>
      </c>
      <c r="N142" s="203" t="s">
        <v>53</v>
      </c>
      <c r="O142" s="67"/>
      <c r="P142" s="204">
        <f t="shared" si="21"/>
        <v>0</v>
      </c>
      <c r="Q142" s="204">
        <v>0</v>
      </c>
      <c r="R142" s="204">
        <f t="shared" si="22"/>
        <v>0</v>
      </c>
      <c r="S142" s="204">
        <v>0</v>
      </c>
      <c r="T142" s="205">
        <f t="shared" si="23"/>
        <v>0</v>
      </c>
      <c r="U142" s="37"/>
      <c r="V142" s="37"/>
      <c r="W142" s="37"/>
      <c r="X142" s="37"/>
      <c r="Y142" s="37"/>
      <c r="Z142" s="37"/>
      <c r="AA142" s="37"/>
      <c r="AB142" s="37"/>
      <c r="AC142" s="37"/>
      <c r="AD142" s="37"/>
      <c r="AE142" s="37"/>
      <c r="AR142" s="206" t="s">
        <v>104</v>
      </c>
      <c r="AT142" s="206" t="s">
        <v>264</v>
      </c>
      <c r="AU142" s="206" t="s">
        <v>89</v>
      </c>
      <c r="AY142" s="19" t="s">
        <v>262</v>
      </c>
      <c r="BE142" s="207">
        <f t="shared" si="24"/>
        <v>0</v>
      </c>
      <c r="BF142" s="207">
        <f t="shared" si="25"/>
        <v>0</v>
      </c>
      <c r="BG142" s="207">
        <f t="shared" si="26"/>
        <v>0</v>
      </c>
      <c r="BH142" s="207">
        <f t="shared" si="27"/>
        <v>0</v>
      </c>
      <c r="BI142" s="207">
        <f t="shared" si="28"/>
        <v>0</v>
      </c>
      <c r="BJ142" s="19" t="s">
        <v>89</v>
      </c>
      <c r="BK142" s="207">
        <f t="shared" si="29"/>
        <v>0</v>
      </c>
      <c r="BL142" s="19" t="s">
        <v>104</v>
      </c>
      <c r="BM142" s="206" t="s">
        <v>1059</v>
      </c>
    </row>
    <row r="143" spans="1:65" s="2" customFormat="1" ht="16.5" customHeight="1">
      <c r="A143" s="37"/>
      <c r="B143" s="38"/>
      <c r="C143" s="195" t="s">
        <v>619</v>
      </c>
      <c r="D143" s="195" t="s">
        <v>264</v>
      </c>
      <c r="E143" s="196" t="s">
        <v>6931</v>
      </c>
      <c r="F143" s="197" t="s">
        <v>6932</v>
      </c>
      <c r="G143" s="198" t="s">
        <v>518</v>
      </c>
      <c r="H143" s="199">
        <v>2</v>
      </c>
      <c r="I143" s="200"/>
      <c r="J143" s="201">
        <f t="shared" si="20"/>
        <v>0</v>
      </c>
      <c r="K143" s="197" t="s">
        <v>44</v>
      </c>
      <c r="L143" s="42"/>
      <c r="M143" s="202" t="s">
        <v>44</v>
      </c>
      <c r="N143" s="203" t="s">
        <v>53</v>
      </c>
      <c r="O143" s="67"/>
      <c r="P143" s="204">
        <f t="shared" si="21"/>
        <v>0</v>
      </c>
      <c r="Q143" s="204">
        <v>0</v>
      </c>
      <c r="R143" s="204">
        <f t="shared" si="22"/>
        <v>0</v>
      </c>
      <c r="S143" s="204">
        <v>0</v>
      </c>
      <c r="T143" s="205">
        <f t="shared" si="23"/>
        <v>0</v>
      </c>
      <c r="U143" s="37"/>
      <c r="V143" s="37"/>
      <c r="W143" s="37"/>
      <c r="X143" s="37"/>
      <c r="Y143" s="37"/>
      <c r="Z143" s="37"/>
      <c r="AA143" s="37"/>
      <c r="AB143" s="37"/>
      <c r="AC143" s="37"/>
      <c r="AD143" s="37"/>
      <c r="AE143" s="37"/>
      <c r="AR143" s="206" t="s">
        <v>104</v>
      </c>
      <c r="AT143" s="206" t="s">
        <v>264</v>
      </c>
      <c r="AU143" s="206" t="s">
        <v>89</v>
      </c>
      <c r="AY143" s="19" t="s">
        <v>262</v>
      </c>
      <c r="BE143" s="207">
        <f t="shared" si="24"/>
        <v>0</v>
      </c>
      <c r="BF143" s="207">
        <f t="shared" si="25"/>
        <v>0</v>
      </c>
      <c r="BG143" s="207">
        <f t="shared" si="26"/>
        <v>0</v>
      </c>
      <c r="BH143" s="207">
        <f t="shared" si="27"/>
        <v>0</v>
      </c>
      <c r="BI143" s="207">
        <f t="shared" si="28"/>
        <v>0</v>
      </c>
      <c r="BJ143" s="19" t="s">
        <v>89</v>
      </c>
      <c r="BK143" s="207">
        <f t="shared" si="29"/>
        <v>0</v>
      </c>
      <c r="BL143" s="19" t="s">
        <v>104</v>
      </c>
      <c r="BM143" s="206" t="s">
        <v>1071</v>
      </c>
    </row>
    <row r="144" spans="1:65" s="2" customFormat="1" ht="16.5" customHeight="1">
      <c r="A144" s="37"/>
      <c r="B144" s="38"/>
      <c r="C144" s="195" t="s">
        <v>632</v>
      </c>
      <c r="D144" s="195" t="s">
        <v>264</v>
      </c>
      <c r="E144" s="196" t="s">
        <v>6933</v>
      </c>
      <c r="F144" s="197" t="s">
        <v>6934</v>
      </c>
      <c r="G144" s="198" t="s">
        <v>518</v>
      </c>
      <c r="H144" s="199">
        <v>1</v>
      </c>
      <c r="I144" s="200"/>
      <c r="J144" s="201">
        <f t="shared" si="20"/>
        <v>0</v>
      </c>
      <c r="K144" s="197" t="s">
        <v>44</v>
      </c>
      <c r="L144" s="42"/>
      <c r="M144" s="202" t="s">
        <v>44</v>
      </c>
      <c r="N144" s="203" t="s">
        <v>53</v>
      </c>
      <c r="O144" s="67"/>
      <c r="P144" s="204">
        <f t="shared" si="21"/>
        <v>0</v>
      </c>
      <c r="Q144" s="204">
        <v>0</v>
      </c>
      <c r="R144" s="204">
        <f t="shared" si="22"/>
        <v>0</v>
      </c>
      <c r="S144" s="204">
        <v>0</v>
      </c>
      <c r="T144" s="205">
        <f t="shared" si="23"/>
        <v>0</v>
      </c>
      <c r="U144" s="37"/>
      <c r="V144" s="37"/>
      <c r="W144" s="37"/>
      <c r="X144" s="37"/>
      <c r="Y144" s="37"/>
      <c r="Z144" s="37"/>
      <c r="AA144" s="37"/>
      <c r="AB144" s="37"/>
      <c r="AC144" s="37"/>
      <c r="AD144" s="37"/>
      <c r="AE144" s="37"/>
      <c r="AR144" s="206" t="s">
        <v>104</v>
      </c>
      <c r="AT144" s="206" t="s">
        <v>264</v>
      </c>
      <c r="AU144" s="206" t="s">
        <v>89</v>
      </c>
      <c r="AY144" s="19" t="s">
        <v>262</v>
      </c>
      <c r="BE144" s="207">
        <f t="shared" si="24"/>
        <v>0</v>
      </c>
      <c r="BF144" s="207">
        <f t="shared" si="25"/>
        <v>0</v>
      </c>
      <c r="BG144" s="207">
        <f t="shared" si="26"/>
        <v>0</v>
      </c>
      <c r="BH144" s="207">
        <f t="shared" si="27"/>
        <v>0</v>
      </c>
      <c r="BI144" s="207">
        <f t="shared" si="28"/>
        <v>0</v>
      </c>
      <c r="BJ144" s="19" t="s">
        <v>89</v>
      </c>
      <c r="BK144" s="207">
        <f t="shared" si="29"/>
        <v>0</v>
      </c>
      <c r="BL144" s="19" t="s">
        <v>104</v>
      </c>
      <c r="BM144" s="206" t="s">
        <v>1081</v>
      </c>
    </row>
    <row r="145" spans="1:65" s="2" customFormat="1" ht="16.5" customHeight="1">
      <c r="A145" s="37"/>
      <c r="B145" s="38"/>
      <c r="C145" s="195" t="s">
        <v>638</v>
      </c>
      <c r="D145" s="195" t="s">
        <v>264</v>
      </c>
      <c r="E145" s="196" t="s">
        <v>6935</v>
      </c>
      <c r="F145" s="197" t="s">
        <v>6936</v>
      </c>
      <c r="G145" s="198" t="s">
        <v>518</v>
      </c>
      <c r="H145" s="199">
        <v>1</v>
      </c>
      <c r="I145" s="200"/>
      <c r="J145" s="201">
        <f t="shared" si="20"/>
        <v>0</v>
      </c>
      <c r="K145" s="197" t="s">
        <v>44</v>
      </c>
      <c r="L145" s="42"/>
      <c r="M145" s="202" t="s">
        <v>44</v>
      </c>
      <c r="N145" s="203" t="s">
        <v>53</v>
      </c>
      <c r="O145" s="67"/>
      <c r="P145" s="204">
        <f t="shared" si="21"/>
        <v>0</v>
      </c>
      <c r="Q145" s="204">
        <v>0</v>
      </c>
      <c r="R145" s="204">
        <f t="shared" si="22"/>
        <v>0</v>
      </c>
      <c r="S145" s="204">
        <v>0</v>
      </c>
      <c r="T145" s="205">
        <f t="shared" si="23"/>
        <v>0</v>
      </c>
      <c r="U145" s="37"/>
      <c r="V145" s="37"/>
      <c r="W145" s="37"/>
      <c r="X145" s="37"/>
      <c r="Y145" s="37"/>
      <c r="Z145" s="37"/>
      <c r="AA145" s="37"/>
      <c r="AB145" s="37"/>
      <c r="AC145" s="37"/>
      <c r="AD145" s="37"/>
      <c r="AE145" s="37"/>
      <c r="AR145" s="206" t="s">
        <v>104</v>
      </c>
      <c r="AT145" s="206" t="s">
        <v>264</v>
      </c>
      <c r="AU145" s="206" t="s">
        <v>89</v>
      </c>
      <c r="AY145" s="19" t="s">
        <v>262</v>
      </c>
      <c r="BE145" s="207">
        <f t="shared" si="24"/>
        <v>0</v>
      </c>
      <c r="BF145" s="207">
        <f t="shared" si="25"/>
        <v>0</v>
      </c>
      <c r="BG145" s="207">
        <f t="shared" si="26"/>
        <v>0</v>
      </c>
      <c r="BH145" s="207">
        <f t="shared" si="27"/>
        <v>0</v>
      </c>
      <c r="BI145" s="207">
        <f t="shared" si="28"/>
        <v>0</v>
      </c>
      <c r="BJ145" s="19" t="s">
        <v>89</v>
      </c>
      <c r="BK145" s="207">
        <f t="shared" si="29"/>
        <v>0</v>
      </c>
      <c r="BL145" s="19" t="s">
        <v>104</v>
      </c>
      <c r="BM145" s="206" t="s">
        <v>1089</v>
      </c>
    </row>
    <row r="146" spans="1:65" s="2" customFormat="1" ht="33" customHeight="1">
      <c r="A146" s="37"/>
      <c r="B146" s="38"/>
      <c r="C146" s="195" t="s">
        <v>648</v>
      </c>
      <c r="D146" s="195" t="s">
        <v>264</v>
      </c>
      <c r="E146" s="196" t="s">
        <v>6937</v>
      </c>
      <c r="F146" s="197" t="s">
        <v>6938</v>
      </c>
      <c r="G146" s="198" t="s">
        <v>518</v>
      </c>
      <c r="H146" s="199">
        <v>4</v>
      </c>
      <c r="I146" s="200"/>
      <c r="J146" s="201">
        <f t="shared" si="20"/>
        <v>0</v>
      </c>
      <c r="K146" s="197" t="s">
        <v>44</v>
      </c>
      <c r="L146" s="42"/>
      <c r="M146" s="202" t="s">
        <v>44</v>
      </c>
      <c r="N146" s="203" t="s">
        <v>53</v>
      </c>
      <c r="O146" s="67"/>
      <c r="P146" s="204">
        <f t="shared" si="21"/>
        <v>0</v>
      </c>
      <c r="Q146" s="204">
        <v>0</v>
      </c>
      <c r="R146" s="204">
        <f t="shared" si="22"/>
        <v>0</v>
      </c>
      <c r="S146" s="204">
        <v>0</v>
      </c>
      <c r="T146" s="205">
        <f t="shared" si="23"/>
        <v>0</v>
      </c>
      <c r="U146" s="37"/>
      <c r="V146" s="37"/>
      <c r="W146" s="37"/>
      <c r="X146" s="37"/>
      <c r="Y146" s="37"/>
      <c r="Z146" s="37"/>
      <c r="AA146" s="37"/>
      <c r="AB146" s="37"/>
      <c r="AC146" s="37"/>
      <c r="AD146" s="37"/>
      <c r="AE146" s="37"/>
      <c r="AR146" s="206" t="s">
        <v>104</v>
      </c>
      <c r="AT146" s="206" t="s">
        <v>264</v>
      </c>
      <c r="AU146" s="206" t="s">
        <v>89</v>
      </c>
      <c r="AY146" s="19" t="s">
        <v>262</v>
      </c>
      <c r="BE146" s="207">
        <f t="shared" si="24"/>
        <v>0</v>
      </c>
      <c r="BF146" s="207">
        <f t="shared" si="25"/>
        <v>0</v>
      </c>
      <c r="BG146" s="207">
        <f t="shared" si="26"/>
        <v>0</v>
      </c>
      <c r="BH146" s="207">
        <f t="shared" si="27"/>
        <v>0</v>
      </c>
      <c r="BI146" s="207">
        <f t="shared" si="28"/>
        <v>0</v>
      </c>
      <c r="BJ146" s="19" t="s">
        <v>89</v>
      </c>
      <c r="BK146" s="207">
        <f t="shared" si="29"/>
        <v>0</v>
      </c>
      <c r="BL146" s="19" t="s">
        <v>104</v>
      </c>
      <c r="BM146" s="206" t="s">
        <v>1102</v>
      </c>
    </row>
    <row r="147" spans="1:65" s="2" customFormat="1" ht="16.5" customHeight="1">
      <c r="A147" s="37"/>
      <c r="B147" s="38"/>
      <c r="C147" s="195" t="s">
        <v>657</v>
      </c>
      <c r="D147" s="195" t="s">
        <v>264</v>
      </c>
      <c r="E147" s="196" t="s">
        <v>6939</v>
      </c>
      <c r="F147" s="197" t="s">
        <v>6940</v>
      </c>
      <c r="G147" s="198" t="s">
        <v>590</v>
      </c>
      <c r="H147" s="199">
        <v>20</v>
      </c>
      <c r="I147" s="200"/>
      <c r="J147" s="201">
        <f t="shared" si="20"/>
        <v>0</v>
      </c>
      <c r="K147" s="197" t="s">
        <v>44</v>
      </c>
      <c r="L147" s="42"/>
      <c r="M147" s="202" t="s">
        <v>44</v>
      </c>
      <c r="N147" s="203" t="s">
        <v>53</v>
      </c>
      <c r="O147" s="67"/>
      <c r="P147" s="204">
        <f t="shared" si="21"/>
        <v>0</v>
      </c>
      <c r="Q147" s="204">
        <v>0</v>
      </c>
      <c r="R147" s="204">
        <f t="shared" si="22"/>
        <v>0</v>
      </c>
      <c r="S147" s="204">
        <v>0</v>
      </c>
      <c r="T147" s="205">
        <f t="shared" si="23"/>
        <v>0</v>
      </c>
      <c r="U147" s="37"/>
      <c r="V147" s="37"/>
      <c r="W147" s="37"/>
      <c r="X147" s="37"/>
      <c r="Y147" s="37"/>
      <c r="Z147" s="37"/>
      <c r="AA147" s="37"/>
      <c r="AB147" s="37"/>
      <c r="AC147" s="37"/>
      <c r="AD147" s="37"/>
      <c r="AE147" s="37"/>
      <c r="AR147" s="206" t="s">
        <v>104</v>
      </c>
      <c r="AT147" s="206" t="s">
        <v>264</v>
      </c>
      <c r="AU147" s="206" t="s">
        <v>89</v>
      </c>
      <c r="AY147" s="19" t="s">
        <v>262</v>
      </c>
      <c r="BE147" s="207">
        <f t="shared" si="24"/>
        <v>0</v>
      </c>
      <c r="BF147" s="207">
        <f t="shared" si="25"/>
        <v>0</v>
      </c>
      <c r="BG147" s="207">
        <f t="shared" si="26"/>
        <v>0</v>
      </c>
      <c r="BH147" s="207">
        <f t="shared" si="27"/>
        <v>0</v>
      </c>
      <c r="BI147" s="207">
        <f t="shared" si="28"/>
        <v>0</v>
      </c>
      <c r="BJ147" s="19" t="s">
        <v>89</v>
      </c>
      <c r="BK147" s="207">
        <f t="shared" si="29"/>
        <v>0</v>
      </c>
      <c r="BL147" s="19" t="s">
        <v>104</v>
      </c>
      <c r="BM147" s="206" t="s">
        <v>1113</v>
      </c>
    </row>
    <row r="148" spans="1:65" s="2" customFormat="1" ht="18">
      <c r="A148" s="37"/>
      <c r="B148" s="38"/>
      <c r="C148" s="39"/>
      <c r="D148" s="208" t="s">
        <v>421</v>
      </c>
      <c r="E148" s="39"/>
      <c r="F148" s="209" t="s">
        <v>6941</v>
      </c>
      <c r="G148" s="39"/>
      <c r="H148" s="39"/>
      <c r="I148" s="118"/>
      <c r="J148" s="39"/>
      <c r="K148" s="39"/>
      <c r="L148" s="42"/>
      <c r="M148" s="210"/>
      <c r="N148" s="211"/>
      <c r="O148" s="67"/>
      <c r="P148" s="67"/>
      <c r="Q148" s="67"/>
      <c r="R148" s="67"/>
      <c r="S148" s="67"/>
      <c r="T148" s="68"/>
      <c r="U148" s="37"/>
      <c r="V148" s="37"/>
      <c r="W148" s="37"/>
      <c r="X148" s="37"/>
      <c r="Y148" s="37"/>
      <c r="Z148" s="37"/>
      <c r="AA148" s="37"/>
      <c r="AB148" s="37"/>
      <c r="AC148" s="37"/>
      <c r="AD148" s="37"/>
      <c r="AE148" s="37"/>
      <c r="AT148" s="19" t="s">
        <v>421</v>
      </c>
      <c r="AU148" s="19" t="s">
        <v>89</v>
      </c>
    </row>
    <row r="149" spans="1:65" s="12" customFormat="1" ht="22.75" customHeight="1">
      <c r="B149" s="179"/>
      <c r="C149" s="180"/>
      <c r="D149" s="181" t="s">
        <v>81</v>
      </c>
      <c r="E149" s="193" t="s">
        <v>5243</v>
      </c>
      <c r="F149" s="193" t="s">
        <v>6908</v>
      </c>
      <c r="G149" s="180"/>
      <c r="H149" s="180"/>
      <c r="I149" s="183"/>
      <c r="J149" s="194">
        <f>BK149</f>
        <v>0</v>
      </c>
      <c r="K149" s="180"/>
      <c r="L149" s="185"/>
      <c r="M149" s="186"/>
      <c r="N149" s="187"/>
      <c r="O149" s="187"/>
      <c r="P149" s="188">
        <f>SUM(P150:P154)</f>
        <v>0</v>
      </c>
      <c r="Q149" s="187"/>
      <c r="R149" s="188">
        <f>SUM(R150:R154)</f>
        <v>0</v>
      </c>
      <c r="S149" s="187"/>
      <c r="T149" s="189">
        <f>SUM(T150:T154)</f>
        <v>0</v>
      </c>
      <c r="AR149" s="190" t="s">
        <v>89</v>
      </c>
      <c r="AT149" s="191" t="s">
        <v>81</v>
      </c>
      <c r="AU149" s="191" t="s">
        <v>89</v>
      </c>
      <c r="AY149" s="190" t="s">
        <v>262</v>
      </c>
      <c r="BK149" s="192">
        <f>SUM(BK150:BK154)</f>
        <v>0</v>
      </c>
    </row>
    <row r="150" spans="1:65" s="2" customFormat="1" ht="16.5" customHeight="1">
      <c r="A150" s="37"/>
      <c r="B150" s="38"/>
      <c r="C150" s="195" t="s">
        <v>664</v>
      </c>
      <c r="D150" s="195" t="s">
        <v>264</v>
      </c>
      <c r="E150" s="196" t="s">
        <v>6942</v>
      </c>
      <c r="F150" s="197" t="s">
        <v>6943</v>
      </c>
      <c r="G150" s="198" t="s">
        <v>590</v>
      </c>
      <c r="H150" s="199">
        <v>15</v>
      </c>
      <c r="I150" s="200"/>
      <c r="J150" s="201">
        <f>ROUND(I150*H150,2)</f>
        <v>0</v>
      </c>
      <c r="K150" s="197" t="s">
        <v>44</v>
      </c>
      <c r="L150" s="42"/>
      <c r="M150" s="202" t="s">
        <v>44</v>
      </c>
      <c r="N150" s="203" t="s">
        <v>53</v>
      </c>
      <c r="O150" s="67"/>
      <c r="P150" s="204">
        <f>O150*H150</f>
        <v>0</v>
      </c>
      <c r="Q150" s="204">
        <v>0</v>
      </c>
      <c r="R150" s="204">
        <f>Q150*H150</f>
        <v>0</v>
      </c>
      <c r="S150" s="204">
        <v>0</v>
      </c>
      <c r="T150" s="205">
        <f>S150*H150</f>
        <v>0</v>
      </c>
      <c r="U150" s="37"/>
      <c r="V150" s="37"/>
      <c r="W150" s="37"/>
      <c r="X150" s="37"/>
      <c r="Y150" s="37"/>
      <c r="Z150" s="37"/>
      <c r="AA150" s="37"/>
      <c r="AB150" s="37"/>
      <c r="AC150" s="37"/>
      <c r="AD150" s="37"/>
      <c r="AE150" s="37"/>
      <c r="AR150" s="206" t="s">
        <v>104</v>
      </c>
      <c r="AT150" s="206" t="s">
        <v>264</v>
      </c>
      <c r="AU150" s="206" t="s">
        <v>91</v>
      </c>
      <c r="AY150" s="19" t="s">
        <v>262</v>
      </c>
      <c r="BE150" s="207">
        <f>IF(N150="základní",J150,0)</f>
        <v>0</v>
      </c>
      <c r="BF150" s="207">
        <f>IF(N150="snížená",J150,0)</f>
        <v>0</v>
      </c>
      <c r="BG150" s="207">
        <f>IF(N150="zákl. přenesená",J150,0)</f>
        <v>0</v>
      </c>
      <c r="BH150" s="207">
        <f>IF(N150="sníž. přenesená",J150,0)</f>
        <v>0</v>
      </c>
      <c r="BI150" s="207">
        <f>IF(N150="nulová",J150,0)</f>
        <v>0</v>
      </c>
      <c r="BJ150" s="19" t="s">
        <v>89</v>
      </c>
      <c r="BK150" s="207">
        <f>ROUND(I150*H150,2)</f>
        <v>0</v>
      </c>
      <c r="BL150" s="19" t="s">
        <v>104</v>
      </c>
      <c r="BM150" s="206" t="s">
        <v>1139</v>
      </c>
    </row>
    <row r="151" spans="1:65" s="2" customFormat="1" ht="16.5" customHeight="1">
      <c r="A151" s="37"/>
      <c r="B151" s="38"/>
      <c r="C151" s="195" t="s">
        <v>668</v>
      </c>
      <c r="D151" s="195" t="s">
        <v>264</v>
      </c>
      <c r="E151" s="196" t="s">
        <v>6944</v>
      </c>
      <c r="F151" s="197" t="s">
        <v>6945</v>
      </c>
      <c r="G151" s="198" t="s">
        <v>590</v>
      </c>
      <c r="H151" s="199">
        <v>35</v>
      </c>
      <c r="I151" s="200"/>
      <c r="J151" s="201">
        <f>ROUND(I151*H151,2)</f>
        <v>0</v>
      </c>
      <c r="K151" s="197" t="s">
        <v>44</v>
      </c>
      <c r="L151" s="42"/>
      <c r="M151" s="202" t="s">
        <v>44</v>
      </c>
      <c r="N151" s="203" t="s">
        <v>53</v>
      </c>
      <c r="O151" s="67"/>
      <c r="P151" s="204">
        <f>O151*H151</f>
        <v>0</v>
      </c>
      <c r="Q151" s="204">
        <v>0</v>
      </c>
      <c r="R151" s="204">
        <f>Q151*H151</f>
        <v>0</v>
      </c>
      <c r="S151" s="204">
        <v>0</v>
      </c>
      <c r="T151" s="205">
        <f>S151*H151</f>
        <v>0</v>
      </c>
      <c r="U151" s="37"/>
      <c r="V151" s="37"/>
      <c r="W151" s="37"/>
      <c r="X151" s="37"/>
      <c r="Y151" s="37"/>
      <c r="Z151" s="37"/>
      <c r="AA151" s="37"/>
      <c r="AB151" s="37"/>
      <c r="AC151" s="37"/>
      <c r="AD151" s="37"/>
      <c r="AE151" s="37"/>
      <c r="AR151" s="206" t="s">
        <v>104</v>
      </c>
      <c r="AT151" s="206" t="s">
        <v>264</v>
      </c>
      <c r="AU151" s="206" t="s">
        <v>91</v>
      </c>
      <c r="AY151" s="19" t="s">
        <v>262</v>
      </c>
      <c r="BE151" s="207">
        <f>IF(N151="základní",J151,0)</f>
        <v>0</v>
      </c>
      <c r="BF151" s="207">
        <f>IF(N151="snížená",J151,0)</f>
        <v>0</v>
      </c>
      <c r="BG151" s="207">
        <f>IF(N151="zákl. přenesená",J151,0)</f>
        <v>0</v>
      </c>
      <c r="BH151" s="207">
        <f>IF(N151="sníž. přenesená",J151,0)</f>
        <v>0</v>
      </c>
      <c r="BI151" s="207">
        <f>IF(N151="nulová",J151,0)</f>
        <v>0</v>
      </c>
      <c r="BJ151" s="19" t="s">
        <v>89</v>
      </c>
      <c r="BK151" s="207">
        <f>ROUND(I151*H151,2)</f>
        <v>0</v>
      </c>
      <c r="BL151" s="19" t="s">
        <v>104</v>
      </c>
      <c r="BM151" s="206" t="s">
        <v>1147</v>
      </c>
    </row>
    <row r="152" spans="1:65" s="2" customFormat="1" ht="16.5" customHeight="1">
      <c r="A152" s="37"/>
      <c r="B152" s="38"/>
      <c r="C152" s="195" t="s">
        <v>674</v>
      </c>
      <c r="D152" s="195" t="s">
        <v>264</v>
      </c>
      <c r="E152" s="196" t="s">
        <v>6946</v>
      </c>
      <c r="F152" s="197" t="s">
        <v>6947</v>
      </c>
      <c r="G152" s="198" t="s">
        <v>590</v>
      </c>
      <c r="H152" s="199">
        <v>15</v>
      </c>
      <c r="I152" s="200"/>
      <c r="J152" s="201">
        <f>ROUND(I152*H152,2)</f>
        <v>0</v>
      </c>
      <c r="K152" s="197" t="s">
        <v>44</v>
      </c>
      <c r="L152" s="42"/>
      <c r="M152" s="202" t="s">
        <v>44</v>
      </c>
      <c r="N152" s="203" t="s">
        <v>53</v>
      </c>
      <c r="O152" s="67"/>
      <c r="P152" s="204">
        <f>O152*H152</f>
        <v>0</v>
      </c>
      <c r="Q152" s="204">
        <v>0</v>
      </c>
      <c r="R152" s="204">
        <f>Q152*H152</f>
        <v>0</v>
      </c>
      <c r="S152" s="204">
        <v>0</v>
      </c>
      <c r="T152" s="205">
        <f>S152*H152</f>
        <v>0</v>
      </c>
      <c r="U152" s="37"/>
      <c r="V152" s="37"/>
      <c r="W152" s="37"/>
      <c r="X152" s="37"/>
      <c r="Y152" s="37"/>
      <c r="Z152" s="37"/>
      <c r="AA152" s="37"/>
      <c r="AB152" s="37"/>
      <c r="AC152" s="37"/>
      <c r="AD152" s="37"/>
      <c r="AE152" s="37"/>
      <c r="AR152" s="206" t="s">
        <v>104</v>
      </c>
      <c r="AT152" s="206" t="s">
        <v>264</v>
      </c>
      <c r="AU152" s="206" t="s">
        <v>91</v>
      </c>
      <c r="AY152" s="19" t="s">
        <v>262</v>
      </c>
      <c r="BE152" s="207">
        <f>IF(N152="základní",J152,0)</f>
        <v>0</v>
      </c>
      <c r="BF152" s="207">
        <f>IF(N152="snížená",J152,0)</f>
        <v>0</v>
      </c>
      <c r="BG152" s="207">
        <f>IF(N152="zákl. přenesená",J152,0)</f>
        <v>0</v>
      </c>
      <c r="BH152" s="207">
        <f>IF(N152="sníž. přenesená",J152,0)</f>
        <v>0</v>
      </c>
      <c r="BI152" s="207">
        <f>IF(N152="nulová",J152,0)</f>
        <v>0</v>
      </c>
      <c r="BJ152" s="19" t="s">
        <v>89</v>
      </c>
      <c r="BK152" s="207">
        <f>ROUND(I152*H152,2)</f>
        <v>0</v>
      </c>
      <c r="BL152" s="19" t="s">
        <v>104</v>
      </c>
      <c r="BM152" s="206" t="s">
        <v>1156</v>
      </c>
    </row>
    <row r="153" spans="1:65" s="2" customFormat="1" ht="21.75" customHeight="1">
      <c r="A153" s="37"/>
      <c r="B153" s="38"/>
      <c r="C153" s="195" t="s">
        <v>708</v>
      </c>
      <c r="D153" s="195" t="s">
        <v>264</v>
      </c>
      <c r="E153" s="196" t="s">
        <v>6948</v>
      </c>
      <c r="F153" s="197" t="s">
        <v>6949</v>
      </c>
      <c r="G153" s="198" t="s">
        <v>342</v>
      </c>
      <c r="H153" s="199">
        <v>50</v>
      </c>
      <c r="I153" s="200"/>
      <c r="J153" s="201">
        <f>ROUND(I153*H153,2)</f>
        <v>0</v>
      </c>
      <c r="K153" s="197" t="s">
        <v>44</v>
      </c>
      <c r="L153" s="42"/>
      <c r="M153" s="202" t="s">
        <v>44</v>
      </c>
      <c r="N153" s="203" t="s">
        <v>53</v>
      </c>
      <c r="O153" s="67"/>
      <c r="P153" s="204">
        <f>O153*H153</f>
        <v>0</v>
      </c>
      <c r="Q153" s="204">
        <v>0</v>
      </c>
      <c r="R153" s="204">
        <f>Q153*H153</f>
        <v>0</v>
      </c>
      <c r="S153" s="204">
        <v>0</v>
      </c>
      <c r="T153" s="205">
        <f>S153*H153</f>
        <v>0</v>
      </c>
      <c r="U153" s="37"/>
      <c r="V153" s="37"/>
      <c r="W153" s="37"/>
      <c r="X153" s="37"/>
      <c r="Y153" s="37"/>
      <c r="Z153" s="37"/>
      <c r="AA153" s="37"/>
      <c r="AB153" s="37"/>
      <c r="AC153" s="37"/>
      <c r="AD153" s="37"/>
      <c r="AE153" s="37"/>
      <c r="AR153" s="206" t="s">
        <v>104</v>
      </c>
      <c r="AT153" s="206" t="s">
        <v>264</v>
      </c>
      <c r="AU153" s="206" t="s">
        <v>91</v>
      </c>
      <c r="AY153" s="19" t="s">
        <v>262</v>
      </c>
      <c r="BE153" s="207">
        <f>IF(N153="základní",J153,0)</f>
        <v>0</v>
      </c>
      <c r="BF153" s="207">
        <f>IF(N153="snížená",J153,0)</f>
        <v>0</v>
      </c>
      <c r="BG153" s="207">
        <f>IF(N153="zákl. přenesená",J153,0)</f>
        <v>0</v>
      </c>
      <c r="BH153" s="207">
        <f>IF(N153="sníž. přenesená",J153,0)</f>
        <v>0</v>
      </c>
      <c r="BI153" s="207">
        <f>IF(N153="nulová",J153,0)</f>
        <v>0</v>
      </c>
      <c r="BJ153" s="19" t="s">
        <v>89</v>
      </c>
      <c r="BK153" s="207">
        <f>ROUND(I153*H153,2)</f>
        <v>0</v>
      </c>
      <c r="BL153" s="19" t="s">
        <v>104</v>
      </c>
      <c r="BM153" s="206" t="s">
        <v>1168</v>
      </c>
    </row>
    <row r="154" spans="1:65" s="2" customFormat="1" ht="16.5" customHeight="1">
      <c r="A154" s="37"/>
      <c r="B154" s="38"/>
      <c r="C154" s="195" t="s">
        <v>713</v>
      </c>
      <c r="D154" s="195" t="s">
        <v>264</v>
      </c>
      <c r="E154" s="196" t="s">
        <v>6950</v>
      </c>
      <c r="F154" s="197" t="s">
        <v>6918</v>
      </c>
      <c r="G154" s="198" t="s">
        <v>342</v>
      </c>
      <c r="H154" s="199">
        <v>70</v>
      </c>
      <c r="I154" s="200"/>
      <c r="J154" s="201">
        <f>ROUND(I154*H154,2)</f>
        <v>0</v>
      </c>
      <c r="K154" s="197" t="s">
        <v>44</v>
      </c>
      <c r="L154" s="42"/>
      <c r="M154" s="202" t="s">
        <v>44</v>
      </c>
      <c r="N154" s="203" t="s">
        <v>53</v>
      </c>
      <c r="O154" s="67"/>
      <c r="P154" s="204">
        <f>O154*H154</f>
        <v>0</v>
      </c>
      <c r="Q154" s="204">
        <v>0</v>
      </c>
      <c r="R154" s="204">
        <f>Q154*H154</f>
        <v>0</v>
      </c>
      <c r="S154" s="204">
        <v>0</v>
      </c>
      <c r="T154" s="205">
        <f>S154*H154</f>
        <v>0</v>
      </c>
      <c r="U154" s="37"/>
      <c r="V154" s="37"/>
      <c r="W154" s="37"/>
      <c r="X154" s="37"/>
      <c r="Y154" s="37"/>
      <c r="Z154" s="37"/>
      <c r="AA154" s="37"/>
      <c r="AB154" s="37"/>
      <c r="AC154" s="37"/>
      <c r="AD154" s="37"/>
      <c r="AE154" s="37"/>
      <c r="AR154" s="206" t="s">
        <v>104</v>
      </c>
      <c r="AT154" s="206" t="s">
        <v>264</v>
      </c>
      <c r="AU154" s="206" t="s">
        <v>91</v>
      </c>
      <c r="AY154" s="19" t="s">
        <v>262</v>
      </c>
      <c r="BE154" s="207">
        <f>IF(N154="základní",J154,0)</f>
        <v>0</v>
      </c>
      <c r="BF154" s="207">
        <f>IF(N154="snížená",J154,0)</f>
        <v>0</v>
      </c>
      <c r="BG154" s="207">
        <f>IF(N154="zákl. přenesená",J154,0)</f>
        <v>0</v>
      </c>
      <c r="BH154" s="207">
        <f>IF(N154="sníž. přenesená",J154,0)</f>
        <v>0</v>
      </c>
      <c r="BI154" s="207">
        <f>IF(N154="nulová",J154,0)</f>
        <v>0</v>
      </c>
      <c r="BJ154" s="19" t="s">
        <v>89</v>
      </c>
      <c r="BK154" s="207">
        <f>ROUND(I154*H154,2)</f>
        <v>0</v>
      </c>
      <c r="BL154" s="19" t="s">
        <v>104</v>
      </c>
      <c r="BM154" s="206" t="s">
        <v>1176</v>
      </c>
    </row>
    <row r="155" spans="1:65" s="12" customFormat="1" ht="25.9" customHeight="1">
      <c r="B155" s="179"/>
      <c r="C155" s="180"/>
      <c r="D155" s="181" t="s">
        <v>81</v>
      </c>
      <c r="E155" s="182" t="s">
        <v>5320</v>
      </c>
      <c r="F155" s="182" t="s">
        <v>6951</v>
      </c>
      <c r="G155" s="180"/>
      <c r="H155" s="180"/>
      <c r="I155" s="183"/>
      <c r="J155" s="184">
        <f>BK155</f>
        <v>0</v>
      </c>
      <c r="K155" s="180"/>
      <c r="L155" s="185"/>
      <c r="M155" s="186"/>
      <c r="N155" s="187"/>
      <c r="O155" s="187"/>
      <c r="P155" s="188">
        <f>SUM(P156:P167)</f>
        <v>0</v>
      </c>
      <c r="Q155" s="187"/>
      <c r="R155" s="188">
        <f>SUM(R156:R167)</f>
        <v>0</v>
      </c>
      <c r="S155" s="187"/>
      <c r="T155" s="189">
        <f>SUM(T156:T167)</f>
        <v>0</v>
      </c>
      <c r="AR155" s="190" t="s">
        <v>89</v>
      </c>
      <c r="AT155" s="191" t="s">
        <v>81</v>
      </c>
      <c r="AU155" s="191" t="s">
        <v>82</v>
      </c>
      <c r="AY155" s="190" t="s">
        <v>262</v>
      </c>
      <c r="BK155" s="192">
        <f>SUM(BK156:BK167)</f>
        <v>0</v>
      </c>
    </row>
    <row r="156" spans="1:65" s="2" customFormat="1" ht="66.75" customHeight="1">
      <c r="A156" s="37"/>
      <c r="B156" s="38"/>
      <c r="C156" s="195" t="s">
        <v>718</v>
      </c>
      <c r="D156" s="195" t="s">
        <v>264</v>
      </c>
      <c r="E156" s="196" t="s">
        <v>6952</v>
      </c>
      <c r="F156" s="197" t="s">
        <v>6953</v>
      </c>
      <c r="G156" s="198" t="s">
        <v>518</v>
      </c>
      <c r="H156" s="199">
        <v>1</v>
      </c>
      <c r="I156" s="200"/>
      <c r="J156" s="201">
        <f t="shared" ref="J156:J167" si="30">ROUND(I156*H156,2)</f>
        <v>0</v>
      </c>
      <c r="K156" s="197" t="s">
        <v>44</v>
      </c>
      <c r="L156" s="42"/>
      <c r="M156" s="202" t="s">
        <v>44</v>
      </c>
      <c r="N156" s="203" t="s">
        <v>53</v>
      </c>
      <c r="O156" s="67"/>
      <c r="P156" s="204">
        <f t="shared" ref="P156:P167" si="31">O156*H156</f>
        <v>0</v>
      </c>
      <c r="Q156" s="204">
        <v>0</v>
      </c>
      <c r="R156" s="204">
        <f t="shared" ref="R156:R167" si="32">Q156*H156</f>
        <v>0</v>
      </c>
      <c r="S156" s="204">
        <v>0</v>
      </c>
      <c r="T156" s="205">
        <f t="shared" ref="T156:T167" si="33">S156*H156</f>
        <v>0</v>
      </c>
      <c r="U156" s="37"/>
      <c r="V156" s="37"/>
      <c r="W156" s="37"/>
      <c r="X156" s="37"/>
      <c r="Y156" s="37"/>
      <c r="Z156" s="37"/>
      <c r="AA156" s="37"/>
      <c r="AB156" s="37"/>
      <c r="AC156" s="37"/>
      <c r="AD156" s="37"/>
      <c r="AE156" s="37"/>
      <c r="AR156" s="206" t="s">
        <v>104</v>
      </c>
      <c r="AT156" s="206" t="s">
        <v>264</v>
      </c>
      <c r="AU156" s="206" t="s">
        <v>89</v>
      </c>
      <c r="AY156" s="19" t="s">
        <v>262</v>
      </c>
      <c r="BE156" s="207">
        <f t="shared" ref="BE156:BE167" si="34">IF(N156="základní",J156,0)</f>
        <v>0</v>
      </c>
      <c r="BF156" s="207">
        <f t="shared" ref="BF156:BF167" si="35">IF(N156="snížená",J156,0)</f>
        <v>0</v>
      </c>
      <c r="BG156" s="207">
        <f t="shared" ref="BG156:BG167" si="36">IF(N156="zákl. přenesená",J156,0)</f>
        <v>0</v>
      </c>
      <c r="BH156" s="207">
        <f t="shared" ref="BH156:BH167" si="37">IF(N156="sníž. přenesená",J156,0)</f>
        <v>0</v>
      </c>
      <c r="BI156" s="207">
        <f t="shared" ref="BI156:BI167" si="38">IF(N156="nulová",J156,0)</f>
        <v>0</v>
      </c>
      <c r="BJ156" s="19" t="s">
        <v>89</v>
      </c>
      <c r="BK156" s="207">
        <f t="shared" ref="BK156:BK167" si="39">ROUND(I156*H156,2)</f>
        <v>0</v>
      </c>
      <c r="BL156" s="19" t="s">
        <v>104</v>
      </c>
      <c r="BM156" s="206" t="s">
        <v>1189</v>
      </c>
    </row>
    <row r="157" spans="1:65" s="2" customFormat="1" ht="44.25" customHeight="1">
      <c r="A157" s="37"/>
      <c r="B157" s="38"/>
      <c r="C157" s="195" t="s">
        <v>729</v>
      </c>
      <c r="D157" s="195" t="s">
        <v>264</v>
      </c>
      <c r="E157" s="196" t="s">
        <v>6954</v>
      </c>
      <c r="F157" s="197" t="s">
        <v>6955</v>
      </c>
      <c r="G157" s="198" t="s">
        <v>518</v>
      </c>
      <c r="H157" s="199">
        <v>2</v>
      </c>
      <c r="I157" s="200"/>
      <c r="J157" s="201">
        <f t="shared" si="30"/>
        <v>0</v>
      </c>
      <c r="K157" s="197" t="s">
        <v>44</v>
      </c>
      <c r="L157" s="42"/>
      <c r="M157" s="202" t="s">
        <v>44</v>
      </c>
      <c r="N157" s="203" t="s">
        <v>53</v>
      </c>
      <c r="O157" s="67"/>
      <c r="P157" s="204">
        <f t="shared" si="31"/>
        <v>0</v>
      </c>
      <c r="Q157" s="204">
        <v>0</v>
      </c>
      <c r="R157" s="204">
        <f t="shared" si="32"/>
        <v>0</v>
      </c>
      <c r="S157" s="204">
        <v>0</v>
      </c>
      <c r="T157" s="205">
        <f t="shared" si="33"/>
        <v>0</v>
      </c>
      <c r="U157" s="37"/>
      <c r="V157" s="37"/>
      <c r="W157" s="37"/>
      <c r="X157" s="37"/>
      <c r="Y157" s="37"/>
      <c r="Z157" s="37"/>
      <c r="AA157" s="37"/>
      <c r="AB157" s="37"/>
      <c r="AC157" s="37"/>
      <c r="AD157" s="37"/>
      <c r="AE157" s="37"/>
      <c r="AR157" s="206" t="s">
        <v>104</v>
      </c>
      <c r="AT157" s="206" t="s">
        <v>264</v>
      </c>
      <c r="AU157" s="206" t="s">
        <v>89</v>
      </c>
      <c r="AY157" s="19" t="s">
        <v>262</v>
      </c>
      <c r="BE157" s="207">
        <f t="shared" si="34"/>
        <v>0</v>
      </c>
      <c r="BF157" s="207">
        <f t="shared" si="35"/>
        <v>0</v>
      </c>
      <c r="BG157" s="207">
        <f t="shared" si="36"/>
        <v>0</v>
      </c>
      <c r="BH157" s="207">
        <f t="shared" si="37"/>
        <v>0</v>
      </c>
      <c r="BI157" s="207">
        <f t="shared" si="38"/>
        <v>0</v>
      </c>
      <c r="BJ157" s="19" t="s">
        <v>89</v>
      </c>
      <c r="BK157" s="207">
        <f t="shared" si="39"/>
        <v>0</v>
      </c>
      <c r="BL157" s="19" t="s">
        <v>104</v>
      </c>
      <c r="BM157" s="206" t="s">
        <v>1215</v>
      </c>
    </row>
    <row r="158" spans="1:65" s="2" customFormat="1" ht="44.25" customHeight="1">
      <c r="A158" s="37"/>
      <c r="B158" s="38"/>
      <c r="C158" s="195" t="s">
        <v>733</v>
      </c>
      <c r="D158" s="195" t="s">
        <v>264</v>
      </c>
      <c r="E158" s="196" t="s">
        <v>6956</v>
      </c>
      <c r="F158" s="197" t="s">
        <v>6957</v>
      </c>
      <c r="G158" s="198" t="s">
        <v>518</v>
      </c>
      <c r="H158" s="199">
        <v>2</v>
      </c>
      <c r="I158" s="200"/>
      <c r="J158" s="201">
        <f t="shared" si="30"/>
        <v>0</v>
      </c>
      <c r="K158" s="197" t="s">
        <v>44</v>
      </c>
      <c r="L158" s="42"/>
      <c r="M158" s="202" t="s">
        <v>44</v>
      </c>
      <c r="N158" s="203" t="s">
        <v>53</v>
      </c>
      <c r="O158" s="67"/>
      <c r="P158" s="204">
        <f t="shared" si="31"/>
        <v>0</v>
      </c>
      <c r="Q158" s="204">
        <v>0</v>
      </c>
      <c r="R158" s="204">
        <f t="shared" si="32"/>
        <v>0</v>
      </c>
      <c r="S158" s="204">
        <v>0</v>
      </c>
      <c r="T158" s="205">
        <f t="shared" si="33"/>
        <v>0</v>
      </c>
      <c r="U158" s="37"/>
      <c r="V158" s="37"/>
      <c r="W158" s="37"/>
      <c r="X158" s="37"/>
      <c r="Y158" s="37"/>
      <c r="Z158" s="37"/>
      <c r="AA158" s="37"/>
      <c r="AB158" s="37"/>
      <c r="AC158" s="37"/>
      <c r="AD158" s="37"/>
      <c r="AE158" s="37"/>
      <c r="AR158" s="206" t="s">
        <v>104</v>
      </c>
      <c r="AT158" s="206" t="s">
        <v>264</v>
      </c>
      <c r="AU158" s="206" t="s">
        <v>89</v>
      </c>
      <c r="AY158" s="19" t="s">
        <v>262</v>
      </c>
      <c r="BE158" s="207">
        <f t="shared" si="34"/>
        <v>0</v>
      </c>
      <c r="BF158" s="207">
        <f t="shared" si="35"/>
        <v>0</v>
      </c>
      <c r="BG158" s="207">
        <f t="shared" si="36"/>
        <v>0</v>
      </c>
      <c r="BH158" s="207">
        <f t="shared" si="37"/>
        <v>0</v>
      </c>
      <c r="BI158" s="207">
        <f t="shared" si="38"/>
        <v>0</v>
      </c>
      <c r="BJ158" s="19" t="s">
        <v>89</v>
      </c>
      <c r="BK158" s="207">
        <f t="shared" si="39"/>
        <v>0</v>
      </c>
      <c r="BL158" s="19" t="s">
        <v>104</v>
      </c>
      <c r="BM158" s="206" t="s">
        <v>1282</v>
      </c>
    </row>
    <row r="159" spans="1:65" s="2" customFormat="1" ht="16.5" customHeight="1">
      <c r="A159" s="37"/>
      <c r="B159" s="38"/>
      <c r="C159" s="195" t="s">
        <v>738</v>
      </c>
      <c r="D159" s="195" t="s">
        <v>264</v>
      </c>
      <c r="E159" s="196" t="s">
        <v>6958</v>
      </c>
      <c r="F159" s="197" t="s">
        <v>6959</v>
      </c>
      <c r="G159" s="198" t="s">
        <v>518</v>
      </c>
      <c r="H159" s="199">
        <v>1</v>
      </c>
      <c r="I159" s="200"/>
      <c r="J159" s="201">
        <f t="shared" si="30"/>
        <v>0</v>
      </c>
      <c r="K159" s="197" t="s">
        <v>44</v>
      </c>
      <c r="L159" s="42"/>
      <c r="M159" s="202" t="s">
        <v>44</v>
      </c>
      <c r="N159" s="203" t="s">
        <v>53</v>
      </c>
      <c r="O159" s="67"/>
      <c r="P159" s="204">
        <f t="shared" si="31"/>
        <v>0</v>
      </c>
      <c r="Q159" s="204">
        <v>0</v>
      </c>
      <c r="R159" s="204">
        <f t="shared" si="32"/>
        <v>0</v>
      </c>
      <c r="S159" s="204">
        <v>0</v>
      </c>
      <c r="T159" s="205">
        <f t="shared" si="33"/>
        <v>0</v>
      </c>
      <c r="U159" s="37"/>
      <c r="V159" s="37"/>
      <c r="W159" s="37"/>
      <c r="X159" s="37"/>
      <c r="Y159" s="37"/>
      <c r="Z159" s="37"/>
      <c r="AA159" s="37"/>
      <c r="AB159" s="37"/>
      <c r="AC159" s="37"/>
      <c r="AD159" s="37"/>
      <c r="AE159" s="37"/>
      <c r="AR159" s="206" t="s">
        <v>104</v>
      </c>
      <c r="AT159" s="206" t="s">
        <v>264</v>
      </c>
      <c r="AU159" s="206" t="s">
        <v>89</v>
      </c>
      <c r="AY159" s="19" t="s">
        <v>262</v>
      </c>
      <c r="BE159" s="207">
        <f t="shared" si="34"/>
        <v>0</v>
      </c>
      <c r="BF159" s="207">
        <f t="shared" si="35"/>
        <v>0</v>
      </c>
      <c r="BG159" s="207">
        <f t="shared" si="36"/>
        <v>0</v>
      </c>
      <c r="BH159" s="207">
        <f t="shared" si="37"/>
        <v>0</v>
      </c>
      <c r="BI159" s="207">
        <f t="shared" si="38"/>
        <v>0</v>
      </c>
      <c r="BJ159" s="19" t="s">
        <v>89</v>
      </c>
      <c r="BK159" s="207">
        <f t="shared" si="39"/>
        <v>0</v>
      </c>
      <c r="BL159" s="19" t="s">
        <v>104</v>
      </c>
      <c r="BM159" s="206" t="s">
        <v>1332</v>
      </c>
    </row>
    <row r="160" spans="1:65" s="2" customFormat="1" ht="21.75" customHeight="1">
      <c r="A160" s="37"/>
      <c r="B160" s="38"/>
      <c r="C160" s="195" t="s">
        <v>744</v>
      </c>
      <c r="D160" s="195" t="s">
        <v>264</v>
      </c>
      <c r="E160" s="196" t="s">
        <v>6960</v>
      </c>
      <c r="F160" s="197" t="s">
        <v>6961</v>
      </c>
      <c r="G160" s="198" t="s">
        <v>590</v>
      </c>
      <c r="H160" s="199">
        <v>1</v>
      </c>
      <c r="I160" s="200"/>
      <c r="J160" s="201">
        <f t="shared" si="30"/>
        <v>0</v>
      </c>
      <c r="K160" s="197" t="s">
        <v>44</v>
      </c>
      <c r="L160" s="42"/>
      <c r="M160" s="202" t="s">
        <v>44</v>
      </c>
      <c r="N160" s="203" t="s">
        <v>53</v>
      </c>
      <c r="O160" s="67"/>
      <c r="P160" s="204">
        <f t="shared" si="31"/>
        <v>0</v>
      </c>
      <c r="Q160" s="204">
        <v>0</v>
      </c>
      <c r="R160" s="204">
        <f t="shared" si="32"/>
        <v>0</v>
      </c>
      <c r="S160" s="204">
        <v>0</v>
      </c>
      <c r="T160" s="205">
        <f t="shared" si="33"/>
        <v>0</v>
      </c>
      <c r="U160" s="37"/>
      <c r="V160" s="37"/>
      <c r="W160" s="37"/>
      <c r="X160" s="37"/>
      <c r="Y160" s="37"/>
      <c r="Z160" s="37"/>
      <c r="AA160" s="37"/>
      <c r="AB160" s="37"/>
      <c r="AC160" s="37"/>
      <c r="AD160" s="37"/>
      <c r="AE160" s="37"/>
      <c r="AR160" s="206" t="s">
        <v>104</v>
      </c>
      <c r="AT160" s="206" t="s">
        <v>264</v>
      </c>
      <c r="AU160" s="206" t="s">
        <v>89</v>
      </c>
      <c r="AY160" s="19" t="s">
        <v>262</v>
      </c>
      <c r="BE160" s="207">
        <f t="shared" si="34"/>
        <v>0</v>
      </c>
      <c r="BF160" s="207">
        <f t="shared" si="35"/>
        <v>0</v>
      </c>
      <c r="BG160" s="207">
        <f t="shared" si="36"/>
        <v>0</v>
      </c>
      <c r="BH160" s="207">
        <f t="shared" si="37"/>
        <v>0</v>
      </c>
      <c r="BI160" s="207">
        <f t="shared" si="38"/>
        <v>0</v>
      </c>
      <c r="BJ160" s="19" t="s">
        <v>89</v>
      </c>
      <c r="BK160" s="207">
        <f t="shared" si="39"/>
        <v>0</v>
      </c>
      <c r="BL160" s="19" t="s">
        <v>104</v>
      </c>
      <c r="BM160" s="206" t="s">
        <v>1342</v>
      </c>
    </row>
    <row r="161" spans="1:65" s="2" customFormat="1" ht="21.75" customHeight="1">
      <c r="A161" s="37"/>
      <c r="B161" s="38"/>
      <c r="C161" s="195" t="s">
        <v>749</v>
      </c>
      <c r="D161" s="195" t="s">
        <v>264</v>
      </c>
      <c r="E161" s="196" t="s">
        <v>6962</v>
      </c>
      <c r="F161" s="197" t="s">
        <v>6963</v>
      </c>
      <c r="G161" s="198" t="s">
        <v>518</v>
      </c>
      <c r="H161" s="199">
        <v>2</v>
      </c>
      <c r="I161" s="200"/>
      <c r="J161" s="201">
        <f t="shared" si="30"/>
        <v>0</v>
      </c>
      <c r="K161" s="197" t="s">
        <v>44</v>
      </c>
      <c r="L161" s="42"/>
      <c r="M161" s="202" t="s">
        <v>44</v>
      </c>
      <c r="N161" s="203" t="s">
        <v>53</v>
      </c>
      <c r="O161" s="67"/>
      <c r="P161" s="204">
        <f t="shared" si="31"/>
        <v>0</v>
      </c>
      <c r="Q161" s="204">
        <v>0</v>
      </c>
      <c r="R161" s="204">
        <f t="shared" si="32"/>
        <v>0</v>
      </c>
      <c r="S161" s="204">
        <v>0</v>
      </c>
      <c r="T161" s="205">
        <f t="shared" si="33"/>
        <v>0</v>
      </c>
      <c r="U161" s="37"/>
      <c r="V161" s="37"/>
      <c r="W161" s="37"/>
      <c r="X161" s="37"/>
      <c r="Y161" s="37"/>
      <c r="Z161" s="37"/>
      <c r="AA161" s="37"/>
      <c r="AB161" s="37"/>
      <c r="AC161" s="37"/>
      <c r="AD161" s="37"/>
      <c r="AE161" s="37"/>
      <c r="AR161" s="206" t="s">
        <v>104</v>
      </c>
      <c r="AT161" s="206" t="s">
        <v>264</v>
      </c>
      <c r="AU161" s="206" t="s">
        <v>89</v>
      </c>
      <c r="AY161" s="19" t="s">
        <v>262</v>
      </c>
      <c r="BE161" s="207">
        <f t="shared" si="34"/>
        <v>0</v>
      </c>
      <c r="BF161" s="207">
        <f t="shared" si="35"/>
        <v>0</v>
      </c>
      <c r="BG161" s="207">
        <f t="shared" si="36"/>
        <v>0</v>
      </c>
      <c r="BH161" s="207">
        <f t="shared" si="37"/>
        <v>0</v>
      </c>
      <c r="BI161" s="207">
        <f t="shared" si="38"/>
        <v>0</v>
      </c>
      <c r="BJ161" s="19" t="s">
        <v>89</v>
      </c>
      <c r="BK161" s="207">
        <f t="shared" si="39"/>
        <v>0</v>
      </c>
      <c r="BL161" s="19" t="s">
        <v>104</v>
      </c>
      <c r="BM161" s="206" t="s">
        <v>1352</v>
      </c>
    </row>
    <row r="162" spans="1:65" s="2" customFormat="1" ht="21.75" customHeight="1">
      <c r="A162" s="37"/>
      <c r="B162" s="38"/>
      <c r="C162" s="195" t="s">
        <v>903</v>
      </c>
      <c r="D162" s="195" t="s">
        <v>264</v>
      </c>
      <c r="E162" s="196" t="s">
        <v>6964</v>
      </c>
      <c r="F162" s="197" t="s">
        <v>6965</v>
      </c>
      <c r="G162" s="198" t="s">
        <v>518</v>
      </c>
      <c r="H162" s="199">
        <v>1</v>
      </c>
      <c r="I162" s="200"/>
      <c r="J162" s="201">
        <f t="shared" si="30"/>
        <v>0</v>
      </c>
      <c r="K162" s="197" t="s">
        <v>44</v>
      </c>
      <c r="L162" s="42"/>
      <c r="M162" s="202" t="s">
        <v>44</v>
      </c>
      <c r="N162" s="203" t="s">
        <v>53</v>
      </c>
      <c r="O162" s="67"/>
      <c r="P162" s="204">
        <f t="shared" si="31"/>
        <v>0</v>
      </c>
      <c r="Q162" s="204">
        <v>0</v>
      </c>
      <c r="R162" s="204">
        <f t="shared" si="32"/>
        <v>0</v>
      </c>
      <c r="S162" s="204">
        <v>0</v>
      </c>
      <c r="T162" s="205">
        <f t="shared" si="33"/>
        <v>0</v>
      </c>
      <c r="U162" s="37"/>
      <c r="V162" s="37"/>
      <c r="W162" s="37"/>
      <c r="X162" s="37"/>
      <c r="Y162" s="37"/>
      <c r="Z162" s="37"/>
      <c r="AA162" s="37"/>
      <c r="AB162" s="37"/>
      <c r="AC162" s="37"/>
      <c r="AD162" s="37"/>
      <c r="AE162" s="37"/>
      <c r="AR162" s="206" t="s">
        <v>104</v>
      </c>
      <c r="AT162" s="206" t="s">
        <v>264</v>
      </c>
      <c r="AU162" s="206" t="s">
        <v>89</v>
      </c>
      <c r="AY162" s="19" t="s">
        <v>262</v>
      </c>
      <c r="BE162" s="207">
        <f t="shared" si="34"/>
        <v>0</v>
      </c>
      <c r="BF162" s="207">
        <f t="shared" si="35"/>
        <v>0</v>
      </c>
      <c r="BG162" s="207">
        <f t="shared" si="36"/>
        <v>0</v>
      </c>
      <c r="BH162" s="207">
        <f t="shared" si="37"/>
        <v>0</v>
      </c>
      <c r="BI162" s="207">
        <f t="shared" si="38"/>
        <v>0</v>
      </c>
      <c r="BJ162" s="19" t="s">
        <v>89</v>
      </c>
      <c r="BK162" s="207">
        <f t="shared" si="39"/>
        <v>0</v>
      </c>
      <c r="BL162" s="19" t="s">
        <v>104</v>
      </c>
      <c r="BM162" s="206" t="s">
        <v>1380</v>
      </c>
    </row>
    <row r="163" spans="1:65" s="2" customFormat="1" ht="16.5" customHeight="1">
      <c r="A163" s="37"/>
      <c r="B163" s="38"/>
      <c r="C163" s="195" t="s">
        <v>928</v>
      </c>
      <c r="D163" s="195" t="s">
        <v>264</v>
      </c>
      <c r="E163" s="196" t="s">
        <v>6966</v>
      </c>
      <c r="F163" s="197" t="s">
        <v>6967</v>
      </c>
      <c r="G163" s="198" t="s">
        <v>518</v>
      </c>
      <c r="H163" s="199">
        <v>2</v>
      </c>
      <c r="I163" s="200"/>
      <c r="J163" s="201">
        <f t="shared" si="30"/>
        <v>0</v>
      </c>
      <c r="K163" s="197" t="s">
        <v>44</v>
      </c>
      <c r="L163" s="42"/>
      <c r="M163" s="202" t="s">
        <v>44</v>
      </c>
      <c r="N163" s="203" t="s">
        <v>53</v>
      </c>
      <c r="O163" s="67"/>
      <c r="P163" s="204">
        <f t="shared" si="31"/>
        <v>0</v>
      </c>
      <c r="Q163" s="204">
        <v>0</v>
      </c>
      <c r="R163" s="204">
        <f t="shared" si="32"/>
        <v>0</v>
      </c>
      <c r="S163" s="204">
        <v>0</v>
      </c>
      <c r="T163" s="205">
        <f t="shared" si="33"/>
        <v>0</v>
      </c>
      <c r="U163" s="37"/>
      <c r="V163" s="37"/>
      <c r="W163" s="37"/>
      <c r="X163" s="37"/>
      <c r="Y163" s="37"/>
      <c r="Z163" s="37"/>
      <c r="AA163" s="37"/>
      <c r="AB163" s="37"/>
      <c r="AC163" s="37"/>
      <c r="AD163" s="37"/>
      <c r="AE163" s="37"/>
      <c r="AR163" s="206" t="s">
        <v>104</v>
      </c>
      <c r="AT163" s="206" t="s">
        <v>264</v>
      </c>
      <c r="AU163" s="206" t="s">
        <v>89</v>
      </c>
      <c r="AY163" s="19" t="s">
        <v>262</v>
      </c>
      <c r="BE163" s="207">
        <f t="shared" si="34"/>
        <v>0</v>
      </c>
      <c r="BF163" s="207">
        <f t="shared" si="35"/>
        <v>0</v>
      </c>
      <c r="BG163" s="207">
        <f t="shared" si="36"/>
        <v>0</v>
      </c>
      <c r="BH163" s="207">
        <f t="shared" si="37"/>
        <v>0</v>
      </c>
      <c r="BI163" s="207">
        <f t="shared" si="38"/>
        <v>0</v>
      </c>
      <c r="BJ163" s="19" t="s">
        <v>89</v>
      </c>
      <c r="BK163" s="207">
        <f t="shared" si="39"/>
        <v>0</v>
      </c>
      <c r="BL163" s="19" t="s">
        <v>104</v>
      </c>
      <c r="BM163" s="206" t="s">
        <v>1391</v>
      </c>
    </row>
    <row r="164" spans="1:65" s="2" customFormat="1" ht="16.5" customHeight="1">
      <c r="A164" s="37"/>
      <c r="B164" s="38"/>
      <c r="C164" s="195" t="s">
        <v>939</v>
      </c>
      <c r="D164" s="195" t="s">
        <v>264</v>
      </c>
      <c r="E164" s="196" t="s">
        <v>6968</v>
      </c>
      <c r="F164" s="197" t="s">
        <v>6969</v>
      </c>
      <c r="G164" s="198" t="s">
        <v>590</v>
      </c>
      <c r="H164" s="199">
        <v>30</v>
      </c>
      <c r="I164" s="200"/>
      <c r="J164" s="201">
        <f t="shared" si="30"/>
        <v>0</v>
      </c>
      <c r="K164" s="197" t="s">
        <v>44</v>
      </c>
      <c r="L164" s="42"/>
      <c r="M164" s="202" t="s">
        <v>44</v>
      </c>
      <c r="N164" s="203" t="s">
        <v>53</v>
      </c>
      <c r="O164" s="67"/>
      <c r="P164" s="204">
        <f t="shared" si="31"/>
        <v>0</v>
      </c>
      <c r="Q164" s="204">
        <v>0</v>
      </c>
      <c r="R164" s="204">
        <f t="shared" si="32"/>
        <v>0</v>
      </c>
      <c r="S164" s="204">
        <v>0</v>
      </c>
      <c r="T164" s="205">
        <f t="shared" si="33"/>
        <v>0</v>
      </c>
      <c r="U164" s="37"/>
      <c r="V164" s="37"/>
      <c r="W164" s="37"/>
      <c r="X164" s="37"/>
      <c r="Y164" s="37"/>
      <c r="Z164" s="37"/>
      <c r="AA164" s="37"/>
      <c r="AB164" s="37"/>
      <c r="AC164" s="37"/>
      <c r="AD164" s="37"/>
      <c r="AE164" s="37"/>
      <c r="AR164" s="206" t="s">
        <v>104</v>
      </c>
      <c r="AT164" s="206" t="s">
        <v>264</v>
      </c>
      <c r="AU164" s="206" t="s">
        <v>89</v>
      </c>
      <c r="AY164" s="19" t="s">
        <v>262</v>
      </c>
      <c r="BE164" s="207">
        <f t="shared" si="34"/>
        <v>0</v>
      </c>
      <c r="BF164" s="207">
        <f t="shared" si="35"/>
        <v>0</v>
      </c>
      <c r="BG164" s="207">
        <f t="shared" si="36"/>
        <v>0</v>
      </c>
      <c r="BH164" s="207">
        <f t="shared" si="37"/>
        <v>0</v>
      </c>
      <c r="BI164" s="207">
        <f t="shared" si="38"/>
        <v>0</v>
      </c>
      <c r="BJ164" s="19" t="s">
        <v>89</v>
      </c>
      <c r="BK164" s="207">
        <f t="shared" si="39"/>
        <v>0</v>
      </c>
      <c r="BL164" s="19" t="s">
        <v>104</v>
      </c>
      <c r="BM164" s="206" t="s">
        <v>1405</v>
      </c>
    </row>
    <row r="165" spans="1:65" s="2" customFormat="1" ht="16.5" customHeight="1">
      <c r="A165" s="37"/>
      <c r="B165" s="38"/>
      <c r="C165" s="195" t="s">
        <v>948</v>
      </c>
      <c r="D165" s="195" t="s">
        <v>264</v>
      </c>
      <c r="E165" s="196" t="s">
        <v>6970</v>
      </c>
      <c r="F165" s="197" t="s">
        <v>6971</v>
      </c>
      <c r="G165" s="198" t="s">
        <v>590</v>
      </c>
      <c r="H165" s="199">
        <v>10</v>
      </c>
      <c r="I165" s="200"/>
      <c r="J165" s="201">
        <f t="shared" si="30"/>
        <v>0</v>
      </c>
      <c r="K165" s="197" t="s">
        <v>44</v>
      </c>
      <c r="L165" s="42"/>
      <c r="M165" s="202" t="s">
        <v>44</v>
      </c>
      <c r="N165" s="203" t="s">
        <v>53</v>
      </c>
      <c r="O165" s="67"/>
      <c r="P165" s="204">
        <f t="shared" si="31"/>
        <v>0</v>
      </c>
      <c r="Q165" s="204">
        <v>0</v>
      </c>
      <c r="R165" s="204">
        <f t="shared" si="32"/>
        <v>0</v>
      </c>
      <c r="S165" s="204">
        <v>0</v>
      </c>
      <c r="T165" s="205">
        <f t="shared" si="33"/>
        <v>0</v>
      </c>
      <c r="U165" s="37"/>
      <c r="V165" s="37"/>
      <c r="W165" s="37"/>
      <c r="X165" s="37"/>
      <c r="Y165" s="37"/>
      <c r="Z165" s="37"/>
      <c r="AA165" s="37"/>
      <c r="AB165" s="37"/>
      <c r="AC165" s="37"/>
      <c r="AD165" s="37"/>
      <c r="AE165" s="37"/>
      <c r="AR165" s="206" t="s">
        <v>104</v>
      </c>
      <c r="AT165" s="206" t="s">
        <v>264</v>
      </c>
      <c r="AU165" s="206" t="s">
        <v>89</v>
      </c>
      <c r="AY165" s="19" t="s">
        <v>262</v>
      </c>
      <c r="BE165" s="207">
        <f t="shared" si="34"/>
        <v>0</v>
      </c>
      <c r="BF165" s="207">
        <f t="shared" si="35"/>
        <v>0</v>
      </c>
      <c r="BG165" s="207">
        <f t="shared" si="36"/>
        <v>0</v>
      </c>
      <c r="BH165" s="207">
        <f t="shared" si="37"/>
        <v>0</v>
      </c>
      <c r="BI165" s="207">
        <f t="shared" si="38"/>
        <v>0</v>
      </c>
      <c r="BJ165" s="19" t="s">
        <v>89</v>
      </c>
      <c r="BK165" s="207">
        <f t="shared" si="39"/>
        <v>0</v>
      </c>
      <c r="BL165" s="19" t="s">
        <v>104</v>
      </c>
      <c r="BM165" s="206" t="s">
        <v>1418</v>
      </c>
    </row>
    <row r="166" spans="1:65" s="2" customFormat="1" ht="16.5" customHeight="1">
      <c r="A166" s="37"/>
      <c r="B166" s="38"/>
      <c r="C166" s="195" t="s">
        <v>955</v>
      </c>
      <c r="D166" s="195" t="s">
        <v>264</v>
      </c>
      <c r="E166" s="196" t="s">
        <v>6972</v>
      </c>
      <c r="F166" s="197" t="s">
        <v>6918</v>
      </c>
      <c r="G166" s="198" t="s">
        <v>342</v>
      </c>
      <c r="H166" s="199">
        <v>70</v>
      </c>
      <c r="I166" s="200"/>
      <c r="J166" s="201">
        <f t="shared" si="30"/>
        <v>0</v>
      </c>
      <c r="K166" s="197" t="s">
        <v>44</v>
      </c>
      <c r="L166" s="42"/>
      <c r="M166" s="202" t="s">
        <v>44</v>
      </c>
      <c r="N166" s="203" t="s">
        <v>53</v>
      </c>
      <c r="O166" s="67"/>
      <c r="P166" s="204">
        <f t="shared" si="31"/>
        <v>0</v>
      </c>
      <c r="Q166" s="204">
        <v>0</v>
      </c>
      <c r="R166" s="204">
        <f t="shared" si="32"/>
        <v>0</v>
      </c>
      <c r="S166" s="204">
        <v>0</v>
      </c>
      <c r="T166" s="205">
        <f t="shared" si="33"/>
        <v>0</v>
      </c>
      <c r="U166" s="37"/>
      <c r="V166" s="37"/>
      <c r="W166" s="37"/>
      <c r="X166" s="37"/>
      <c r="Y166" s="37"/>
      <c r="Z166" s="37"/>
      <c r="AA166" s="37"/>
      <c r="AB166" s="37"/>
      <c r="AC166" s="37"/>
      <c r="AD166" s="37"/>
      <c r="AE166" s="37"/>
      <c r="AR166" s="206" t="s">
        <v>104</v>
      </c>
      <c r="AT166" s="206" t="s">
        <v>264</v>
      </c>
      <c r="AU166" s="206" t="s">
        <v>89</v>
      </c>
      <c r="AY166" s="19" t="s">
        <v>262</v>
      </c>
      <c r="BE166" s="207">
        <f t="shared" si="34"/>
        <v>0</v>
      </c>
      <c r="BF166" s="207">
        <f t="shared" si="35"/>
        <v>0</v>
      </c>
      <c r="BG166" s="207">
        <f t="shared" si="36"/>
        <v>0</v>
      </c>
      <c r="BH166" s="207">
        <f t="shared" si="37"/>
        <v>0</v>
      </c>
      <c r="BI166" s="207">
        <f t="shared" si="38"/>
        <v>0</v>
      </c>
      <c r="BJ166" s="19" t="s">
        <v>89</v>
      </c>
      <c r="BK166" s="207">
        <f t="shared" si="39"/>
        <v>0</v>
      </c>
      <c r="BL166" s="19" t="s">
        <v>104</v>
      </c>
      <c r="BM166" s="206" t="s">
        <v>1432</v>
      </c>
    </row>
    <row r="167" spans="1:65" s="2" customFormat="1" ht="21.75" customHeight="1">
      <c r="A167" s="37"/>
      <c r="B167" s="38"/>
      <c r="C167" s="195" t="s">
        <v>960</v>
      </c>
      <c r="D167" s="195" t="s">
        <v>264</v>
      </c>
      <c r="E167" s="196" t="s">
        <v>6973</v>
      </c>
      <c r="F167" s="197" t="s">
        <v>6974</v>
      </c>
      <c r="G167" s="198" t="s">
        <v>342</v>
      </c>
      <c r="H167" s="199">
        <v>15</v>
      </c>
      <c r="I167" s="200"/>
      <c r="J167" s="201">
        <f t="shared" si="30"/>
        <v>0</v>
      </c>
      <c r="K167" s="197" t="s">
        <v>44</v>
      </c>
      <c r="L167" s="42"/>
      <c r="M167" s="202" t="s">
        <v>44</v>
      </c>
      <c r="N167" s="203" t="s">
        <v>53</v>
      </c>
      <c r="O167" s="67"/>
      <c r="P167" s="204">
        <f t="shared" si="31"/>
        <v>0</v>
      </c>
      <c r="Q167" s="204">
        <v>0</v>
      </c>
      <c r="R167" s="204">
        <f t="shared" si="32"/>
        <v>0</v>
      </c>
      <c r="S167" s="204">
        <v>0</v>
      </c>
      <c r="T167" s="205">
        <f t="shared" si="33"/>
        <v>0</v>
      </c>
      <c r="U167" s="37"/>
      <c r="V167" s="37"/>
      <c r="W167" s="37"/>
      <c r="X167" s="37"/>
      <c r="Y167" s="37"/>
      <c r="Z167" s="37"/>
      <c r="AA167" s="37"/>
      <c r="AB167" s="37"/>
      <c r="AC167" s="37"/>
      <c r="AD167" s="37"/>
      <c r="AE167" s="37"/>
      <c r="AR167" s="206" t="s">
        <v>104</v>
      </c>
      <c r="AT167" s="206" t="s">
        <v>264</v>
      </c>
      <c r="AU167" s="206" t="s">
        <v>89</v>
      </c>
      <c r="AY167" s="19" t="s">
        <v>262</v>
      </c>
      <c r="BE167" s="207">
        <f t="shared" si="34"/>
        <v>0</v>
      </c>
      <c r="BF167" s="207">
        <f t="shared" si="35"/>
        <v>0</v>
      </c>
      <c r="BG167" s="207">
        <f t="shared" si="36"/>
        <v>0</v>
      </c>
      <c r="BH167" s="207">
        <f t="shared" si="37"/>
        <v>0</v>
      </c>
      <c r="BI167" s="207">
        <f t="shared" si="38"/>
        <v>0</v>
      </c>
      <c r="BJ167" s="19" t="s">
        <v>89</v>
      </c>
      <c r="BK167" s="207">
        <f t="shared" si="39"/>
        <v>0</v>
      </c>
      <c r="BL167" s="19" t="s">
        <v>104</v>
      </c>
      <c r="BM167" s="206" t="s">
        <v>1446</v>
      </c>
    </row>
    <row r="168" spans="1:65" s="12" customFormat="1" ht="25.9" customHeight="1">
      <c r="B168" s="179"/>
      <c r="C168" s="180"/>
      <c r="D168" s="181" t="s">
        <v>81</v>
      </c>
      <c r="E168" s="182" t="s">
        <v>5404</v>
      </c>
      <c r="F168" s="182" t="s">
        <v>6975</v>
      </c>
      <c r="G168" s="180"/>
      <c r="H168" s="180"/>
      <c r="I168" s="183"/>
      <c r="J168" s="184">
        <f>BK168</f>
        <v>0</v>
      </c>
      <c r="K168" s="180"/>
      <c r="L168" s="185"/>
      <c r="M168" s="186"/>
      <c r="N168" s="187"/>
      <c r="O168" s="187"/>
      <c r="P168" s="188">
        <f>SUM(P169:P179)</f>
        <v>0</v>
      </c>
      <c r="Q168" s="187"/>
      <c r="R168" s="188">
        <f>SUM(R169:R179)</f>
        <v>0</v>
      </c>
      <c r="S168" s="187"/>
      <c r="T168" s="189">
        <f>SUM(T169:T179)</f>
        <v>0</v>
      </c>
      <c r="AR168" s="190" t="s">
        <v>89</v>
      </c>
      <c r="AT168" s="191" t="s">
        <v>81</v>
      </c>
      <c r="AU168" s="191" t="s">
        <v>82</v>
      </c>
      <c r="AY168" s="190" t="s">
        <v>262</v>
      </c>
      <c r="BK168" s="192">
        <f>SUM(BK169:BK179)</f>
        <v>0</v>
      </c>
    </row>
    <row r="169" spans="1:65" s="2" customFormat="1" ht="66.75" customHeight="1">
      <c r="A169" s="37"/>
      <c r="B169" s="38"/>
      <c r="C169" s="195" t="s">
        <v>982</v>
      </c>
      <c r="D169" s="195" t="s">
        <v>264</v>
      </c>
      <c r="E169" s="196" t="s">
        <v>6976</v>
      </c>
      <c r="F169" s="197" t="s">
        <v>6977</v>
      </c>
      <c r="G169" s="198" t="s">
        <v>518</v>
      </c>
      <c r="H169" s="199">
        <v>1</v>
      </c>
      <c r="I169" s="200"/>
      <c r="J169" s="201">
        <f t="shared" ref="J169:J179" si="40">ROUND(I169*H169,2)</f>
        <v>0</v>
      </c>
      <c r="K169" s="197" t="s">
        <v>44</v>
      </c>
      <c r="L169" s="42"/>
      <c r="M169" s="202" t="s">
        <v>44</v>
      </c>
      <c r="N169" s="203" t="s">
        <v>53</v>
      </c>
      <c r="O169" s="67"/>
      <c r="P169" s="204">
        <f t="shared" ref="P169:P179" si="41">O169*H169</f>
        <v>0</v>
      </c>
      <c r="Q169" s="204">
        <v>0</v>
      </c>
      <c r="R169" s="204">
        <f t="shared" ref="R169:R179" si="42">Q169*H169</f>
        <v>0</v>
      </c>
      <c r="S169" s="204">
        <v>0</v>
      </c>
      <c r="T169" s="205">
        <f t="shared" ref="T169:T179" si="43">S169*H169</f>
        <v>0</v>
      </c>
      <c r="U169" s="37"/>
      <c r="V169" s="37"/>
      <c r="W169" s="37"/>
      <c r="X169" s="37"/>
      <c r="Y169" s="37"/>
      <c r="Z169" s="37"/>
      <c r="AA169" s="37"/>
      <c r="AB169" s="37"/>
      <c r="AC169" s="37"/>
      <c r="AD169" s="37"/>
      <c r="AE169" s="37"/>
      <c r="AR169" s="206" t="s">
        <v>104</v>
      </c>
      <c r="AT169" s="206" t="s">
        <v>264</v>
      </c>
      <c r="AU169" s="206" t="s">
        <v>89</v>
      </c>
      <c r="AY169" s="19" t="s">
        <v>262</v>
      </c>
      <c r="BE169" s="207">
        <f t="shared" ref="BE169:BE179" si="44">IF(N169="základní",J169,0)</f>
        <v>0</v>
      </c>
      <c r="BF169" s="207">
        <f t="shared" ref="BF169:BF179" si="45">IF(N169="snížená",J169,0)</f>
        <v>0</v>
      </c>
      <c r="BG169" s="207">
        <f t="shared" ref="BG169:BG179" si="46">IF(N169="zákl. přenesená",J169,0)</f>
        <v>0</v>
      </c>
      <c r="BH169" s="207">
        <f t="shared" ref="BH169:BH179" si="47">IF(N169="sníž. přenesená",J169,0)</f>
        <v>0</v>
      </c>
      <c r="BI169" s="207">
        <f t="shared" ref="BI169:BI179" si="48">IF(N169="nulová",J169,0)</f>
        <v>0</v>
      </c>
      <c r="BJ169" s="19" t="s">
        <v>89</v>
      </c>
      <c r="BK169" s="207">
        <f t="shared" ref="BK169:BK179" si="49">ROUND(I169*H169,2)</f>
        <v>0</v>
      </c>
      <c r="BL169" s="19" t="s">
        <v>104</v>
      </c>
      <c r="BM169" s="206" t="s">
        <v>1456</v>
      </c>
    </row>
    <row r="170" spans="1:65" s="2" customFormat="1" ht="44.25" customHeight="1">
      <c r="A170" s="37"/>
      <c r="B170" s="38"/>
      <c r="C170" s="195" t="s">
        <v>999</v>
      </c>
      <c r="D170" s="195" t="s">
        <v>264</v>
      </c>
      <c r="E170" s="196" t="s">
        <v>6978</v>
      </c>
      <c r="F170" s="197" t="s">
        <v>6955</v>
      </c>
      <c r="G170" s="198" t="s">
        <v>518</v>
      </c>
      <c r="H170" s="199">
        <v>2</v>
      </c>
      <c r="I170" s="200"/>
      <c r="J170" s="201">
        <f t="shared" si="40"/>
        <v>0</v>
      </c>
      <c r="K170" s="197" t="s">
        <v>44</v>
      </c>
      <c r="L170" s="42"/>
      <c r="M170" s="202" t="s">
        <v>44</v>
      </c>
      <c r="N170" s="203" t="s">
        <v>53</v>
      </c>
      <c r="O170" s="67"/>
      <c r="P170" s="204">
        <f t="shared" si="41"/>
        <v>0</v>
      </c>
      <c r="Q170" s="204">
        <v>0</v>
      </c>
      <c r="R170" s="204">
        <f t="shared" si="42"/>
        <v>0</v>
      </c>
      <c r="S170" s="204">
        <v>0</v>
      </c>
      <c r="T170" s="205">
        <f t="shared" si="43"/>
        <v>0</v>
      </c>
      <c r="U170" s="37"/>
      <c r="V170" s="37"/>
      <c r="W170" s="37"/>
      <c r="X170" s="37"/>
      <c r="Y170" s="37"/>
      <c r="Z170" s="37"/>
      <c r="AA170" s="37"/>
      <c r="AB170" s="37"/>
      <c r="AC170" s="37"/>
      <c r="AD170" s="37"/>
      <c r="AE170" s="37"/>
      <c r="AR170" s="206" t="s">
        <v>104</v>
      </c>
      <c r="AT170" s="206" t="s">
        <v>264</v>
      </c>
      <c r="AU170" s="206" t="s">
        <v>89</v>
      </c>
      <c r="AY170" s="19" t="s">
        <v>262</v>
      </c>
      <c r="BE170" s="207">
        <f t="shared" si="44"/>
        <v>0</v>
      </c>
      <c r="BF170" s="207">
        <f t="shared" si="45"/>
        <v>0</v>
      </c>
      <c r="BG170" s="207">
        <f t="shared" si="46"/>
        <v>0</v>
      </c>
      <c r="BH170" s="207">
        <f t="shared" si="47"/>
        <v>0</v>
      </c>
      <c r="BI170" s="207">
        <f t="shared" si="48"/>
        <v>0</v>
      </c>
      <c r="BJ170" s="19" t="s">
        <v>89</v>
      </c>
      <c r="BK170" s="207">
        <f t="shared" si="49"/>
        <v>0</v>
      </c>
      <c r="BL170" s="19" t="s">
        <v>104</v>
      </c>
      <c r="BM170" s="206" t="s">
        <v>1469</v>
      </c>
    </row>
    <row r="171" spans="1:65" s="2" customFormat="1" ht="44.25" customHeight="1">
      <c r="A171" s="37"/>
      <c r="B171" s="38"/>
      <c r="C171" s="195" t="s">
        <v>1014</v>
      </c>
      <c r="D171" s="195" t="s">
        <v>264</v>
      </c>
      <c r="E171" s="196" t="s">
        <v>6979</v>
      </c>
      <c r="F171" s="197" t="s">
        <v>6957</v>
      </c>
      <c r="G171" s="198" t="s">
        <v>518</v>
      </c>
      <c r="H171" s="199">
        <v>2</v>
      </c>
      <c r="I171" s="200"/>
      <c r="J171" s="201">
        <f t="shared" si="40"/>
        <v>0</v>
      </c>
      <c r="K171" s="197" t="s">
        <v>44</v>
      </c>
      <c r="L171" s="42"/>
      <c r="M171" s="202" t="s">
        <v>44</v>
      </c>
      <c r="N171" s="203" t="s">
        <v>53</v>
      </c>
      <c r="O171" s="67"/>
      <c r="P171" s="204">
        <f t="shared" si="41"/>
        <v>0</v>
      </c>
      <c r="Q171" s="204">
        <v>0</v>
      </c>
      <c r="R171" s="204">
        <f t="shared" si="42"/>
        <v>0</v>
      </c>
      <c r="S171" s="204">
        <v>0</v>
      </c>
      <c r="T171" s="205">
        <f t="shared" si="43"/>
        <v>0</v>
      </c>
      <c r="U171" s="37"/>
      <c r="V171" s="37"/>
      <c r="W171" s="37"/>
      <c r="X171" s="37"/>
      <c r="Y171" s="37"/>
      <c r="Z171" s="37"/>
      <c r="AA171" s="37"/>
      <c r="AB171" s="37"/>
      <c r="AC171" s="37"/>
      <c r="AD171" s="37"/>
      <c r="AE171" s="37"/>
      <c r="AR171" s="206" t="s">
        <v>104</v>
      </c>
      <c r="AT171" s="206" t="s">
        <v>264</v>
      </c>
      <c r="AU171" s="206" t="s">
        <v>89</v>
      </c>
      <c r="AY171" s="19" t="s">
        <v>262</v>
      </c>
      <c r="BE171" s="207">
        <f t="shared" si="44"/>
        <v>0</v>
      </c>
      <c r="BF171" s="207">
        <f t="shared" si="45"/>
        <v>0</v>
      </c>
      <c r="BG171" s="207">
        <f t="shared" si="46"/>
        <v>0</v>
      </c>
      <c r="BH171" s="207">
        <f t="shared" si="47"/>
        <v>0</v>
      </c>
      <c r="BI171" s="207">
        <f t="shared" si="48"/>
        <v>0</v>
      </c>
      <c r="BJ171" s="19" t="s">
        <v>89</v>
      </c>
      <c r="BK171" s="207">
        <f t="shared" si="49"/>
        <v>0</v>
      </c>
      <c r="BL171" s="19" t="s">
        <v>104</v>
      </c>
      <c r="BM171" s="206" t="s">
        <v>1479</v>
      </c>
    </row>
    <row r="172" spans="1:65" s="2" customFormat="1" ht="16.5" customHeight="1">
      <c r="A172" s="37"/>
      <c r="B172" s="38"/>
      <c r="C172" s="195" t="s">
        <v>1019</v>
      </c>
      <c r="D172" s="195" t="s">
        <v>264</v>
      </c>
      <c r="E172" s="196" t="s">
        <v>6980</v>
      </c>
      <c r="F172" s="197" t="s">
        <v>6959</v>
      </c>
      <c r="G172" s="198" t="s">
        <v>518</v>
      </c>
      <c r="H172" s="199">
        <v>1</v>
      </c>
      <c r="I172" s="200"/>
      <c r="J172" s="201">
        <f t="shared" si="40"/>
        <v>0</v>
      </c>
      <c r="K172" s="197" t="s">
        <v>44</v>
      </c>
      <c r="L172" s="42"/>
      <c r="M172" s="202" t="s">
        <v>44</v>
      </c>
      <c r="N172" s="203" t="s">
        <v>53</v>
      </c>
      <c r="O172" s="67"/>
      <c r="P172" s="204">
        <f t="shared" si="41"/>
        <v>0</v>
      </c>
      <c r="Q172" s="204">
        <v>0</v>
      </c>
      <c r="R172" s="204">
        <f t="shared" si="42"/>
        <v>0</v>
      </c>
      <c r="S172" s="204">
        <v>0</v>
      </c>
      <c r="T172" s="205">
        <f t="shared" si="43"/>
        <v>0</v>
      </c>
      <c r="U172" s="37"/>
      <c r="V172" s="37"/>
      <c r="W172" s="37"/>
      <c r="X172" s="37"/>
      <c r="Y172" s="37"/>
      <c r="Z172" s="37"/>
      <c r="AA172" s="37"/>
      <c r="AB172" s="37"/>
      <c r="AC172" s="37"/>
      <c r="AD172" s="37"/>
      <c r="AE172" s="37"/>
      <c r="AR172" s="206" t="s">
        <v>104</v>
      </c>
      <c r="AT172" s="206" t="s">
        <v>264</v>
      </c>
      <c r="AU172" s="206" t="s">
        <v>89</v>
      </c>
      <c r="AY172" s="19" t="s">
        <v>262</v>
      </c>
      <c r="BE172" s="207">
        <f t="shared" si="44"/>
        <v>0</v>
      </c>
      <c r="BF172" s="207">
        <f t="shared" si="45"/>
        <v>0</v>
      </c>
      <c r="BG172" s="207">
        <f t="shared" si="46"/>
        <v>0</v>
      </c>
      <c r="BH172" s="207">
        <f t="shared" si="47"/>
        <v>0</v>
      </c>
      <c r="BI172" s="207">
        <f t="shared" si="48"/>
        <v>0</v>
      </c>
      <c r="BJ172" s="19" t="s">
        <v>89</v>
      </c>
      <c r="BK172" s="207">
        <f t="shared" si="49"/>
        <v>0</v>
      </c>
      <c r="BL172" s="19" t="s">
        <v>104</v>
      </c>
      <c r="BM172" s="206" t="s">
        <v>1487</v>
      </c>
    </row>
    <row r="173" spans="1:65" s="2" customFormat="1" ht="21.75" customHeight="1">
      <c r="A173" s="37"/>
      <c r="B173" s="38"/>
      <c r="C173" s="195" t="s">
        <v>1028</v>
      </c>
      <c r="D173" s="195" t="s">
        <v>264</v>
      </c>
      <c r="E173" s="196" t="s">
        <v>6981</v>
      </c>
      <c r="F173" s="197" t="s">
        <v>6961</v>
      </c>
      <c r="G173" s="198" t="s">
        <v>590</v>
      </c>
      <c r="H173" s="199">
        <v>1</v>
      </c>
      <c r="I173" s="200"/>
      <c r="J173" s="201">
        <f t="shared" si="40"/>
        <v>0</v>
      </c>
      <c r="K173" s="197" t="s">
        <v>44</v>
      </c>
      <c r="L173" s="42"/>
      <c r="M173" s="202" t="s">
        <v>44</v>
      </c>
      <c r="N173" s="203" t="s">
        <v>53</v>
      </c>
      <c r="O173" s="67"/>
      <c r="P173" s="204">
        <f t="shared" si="41"/>
        <v>0</v>
      </c>
      <c r="Q173" s="204">
        <v>0</v>
      </c>
      <c r="R173" s="204">
        <f t="shared" si="42"/>
        <v>0</v>
      </c>
      <c r="S173" s="204">
        <v>0</v>
      </c>
      <c r="T173" s="205">
        <f t="shared" si="43"/>
        <v>0</v>
      </c>
      <c r="U173" s="37"/>
      <c r="V173" s="37"/>
      <c r="W173" s="37"/>
      <c r="X173" s="37"/>
      <c r="Y173" s="37"/>
      <c r="Z173" s="37"/>
      <c r="AA173" s="37"/>
      <c r="AB173" s="37"/>
      <c r="AC173" s="37"/>
      <c r="AD173" s="37"/>
      <c r="AE173" s="37"/>
      <c r="AR173" s="206" t="s">
        <v>104</v>
      </c>
      <c r="AT173" s="206" t="s">
        <v>264</v>
      </c>
      <c r="AU173" s="206" t="s">
        <v>89</v>
      </c>
      <c r="AY173" s="19" t="s">
        <v>262</v>
      </c>
      <c r="BE173" s="207">
        <f t="shared" si="44"/>
        <v>0</v>
      </c>
      <c r="BF173" s="207">
        <f t="shared" si="45"/>
        <v>0</v>
      </c>
      <c r="BG173" s="207">
        <f t="shared" si="46"/>
        <v>0</v>
      </c>
      <c r="BH173" s="207">
        <f t="shared" si="47"/>
        <v>0</v>
      </c>
      <c r="BI173" s="207">
        <f t="shared" si="48"/>
        <v>0</v>
      </c>
      <c r="BJ173" s="19" t="s">
        <v>89</v>
      </c>
      <c r="BK173" s="207">
        <f t="shared" si="49"/>
        <v>0</v>
      </c>
      <c r="BL173" s="19" t="s">
        <v>104</v>
      </c>
      <c r="BM173" s="206" t="s">
        <v>1505</v>
      </c>
    </row>
    <row r="174" spans="1:65" s="2" customFormat="1" ht="21.75" customHeight="1">
      <c r="A174" s="37"/>
      <c r="B174" s="38"/>
      <c r="C174" s="195" t="s">
        <v>1033</v>
      </c>
      <c r="D174" s="195" t="s">
        <v>264</v>
      </c>
      <c r="E174" s="196" t="s">
        <v>6982</v>
      </c>
      <c r="F174" s="197" t="s">
        <v>6963</v>
      </c>
      <c r="G174" s="198" t="s">
        <v>518</v>
      </c>
      <c r="H174" s="199">
        <v>2</v>
      </c>
      <c r="I174" s="200"/>
      <c r="J174" s="201">
        <f t="shared" si="40"/>
        <v>0</v>
      </c>
      <c r="K174" s="197" t="s">
        <v>44</v>
      </c>
      <c r="L174" s="42"/>
      <c r="M174" s="202" t="s">
        <v>44</v>
      </c>
      <c r="N174" s="203" t="s">
        <v>53</v>
      </c>
      <c r="O174" s="67"/>
      <c r="P174" s="204">
        <f t="shared" si="41"/>
        <v>0</v>
      </c>
      <c r="Q174" s="204">
        <v>0</v>
      </c>
      <c r="R174" s="204">
        <f t="shared" si="42"/>
        <v>0</v>
      </c>
      <c r="S174" s="204">
        <v>0</v>
      </c>
      <c r="T174" s="205">
        <f t="shared" si="43"/>
        <v>0</v>
      </c>
      <c r="U174" s="37"/>
      <c r="V174" s="37"/>
      <c r="W174" s="37"/>
      <c r="X174" s="37"/>
      <c r="Y174" s="37"/>
      <c r="Z174" s="37"/>
      <c r="AA174" s="37"/>
      <c r="AB174" s="37"/>
      <c r="AC174" s="37"/>
      <c r="AD174" s="37"/>
      <c r="AE174" s="37"/>
      <c r="AR174" s="206" t="s">
        <v>104</v>
      </c>
      <c r="AT174" s="206" t="s">
        <v>264</v>
      </c>
      <c r="AU174" s="206" t="s">
        <v>89</v>
      </c>
      <c r="AY174" s="19" t="s">
        <v>262</v>
      </c>
      <c r="BE174" s="207">
        <f t="shared" si="44"/>
        <v>0</v>
      </c>
      <c r="BF174" s="207">
        <f t="shared" si="45"/>
        <v>0</v>
      </c>
      <c r="BG174" s="207">
        <f t="shared" si="46"/>
        <v>0</v>
      </c>
      <c r="BH174" s="207">
        <f t="shared" si="47"/>
        <v>0</v>
      </c>
      <c r="BI174" s="207">
        <f t="shared" si="48"/>
        <v>0</v>
      </c>
      <c r="BJ174" s="19" t="s">
        <v>89</v>
      </c>
      <c r="BK174" s="207">
        <f t="shared" si="49"/>
        <v>0</v>
      </c>
      <c r="BL174" s="19" t="s">
        <v>104</v>
      </c>
      <c r="BM174" s="206" t="s">
        <v>1517</v>
      </c>
    </row>
    <row r="175" spans="1:65" s="2" customFormat="1" ht="21.75" customHeight="1">
      <c r="A175" s="37"/>
      <c r="B175" s="38"/>
      <c r="C175" s="195" t="s">
        <v>1038</v>
      </c>
      <c r="D175" s="195" t="s">
        <v>264</v>
      </c>
      <c r="E175" s="196" t="s">
        <v>6983</v>
      </c>
      <c r="F175" s="197" t="s">
        <v>6965</v>
      </c>
      <c r="G175" s="198" t="s">
        <v>518</v>
      </c>
      <c r="H175" s="199">
        <v>1</v>
      </c>
      <c r="I175" s="200"/>
      <c r="J175" s="201">
        <f t="shared" si="40"/>
        <v>0</v>
      </c>
      <c r="K175" s="197" t="s">
        <v>44</v>
      </c>
      <c r="L175" s="42"/>
      <c r="M175" s="202" t="s">
        <v>44</v>
      </c>
      <c r="N175" s="203" t="s">
        <v>53</v>
      </c>
      <c r="O175" s="67"/>
      <c r="P175" s="204">
        <f t="shared" si="41"/>
        <v>0</v>
      </c>
      <c r="Q175" s="204">
        <v>0</v>
      </c>
      <c r="R175" s="204">
        <f t="shared" si="42"/>
        <v>0</v>
      </c>
      <c r="S175" s="204">
        <v>0</v>
      </c>
      <c r="T175" s="205">
        <f t="shared" si="43"/>
        <v>0</v>
      </c>
      <c r="U175" s="37"/>
      <c r="V175" s="37"/>
      <c r="W175" s="37"/>
      <c r="X175" s="37"/>
      <c r="Y175" s="37"/>
      <c r="Z175" s="37"/>
      <c r="AA175" s="37"/>
      <c r="AB175" s="37"/>
      <c r="AC175" s="37"/>
      <c r="AD175" s="37"/>
      <c r="AE175" s="37"/>
      <c r="AR175" s="206" t="s">
        <v>104</v>
      </c>
      <c r="AT175" s="206" t="s">
        <v>264</v>
      </c>
      <c r="AU175" s="206" t="s">
        <v>89</v>
      </c>
      <c r="AY175" s="19" t="s">
        <v>262</v>
      </c>
      <c r="BE175" s="207">
        <f t="shared" si="44"/>
        <v>0</v>
      </c>
      <c r="BF175" s="207">
        <f t="shared" si="45"/>
        <v>0</v>
      </c>
      <c r="BG175" s="207">
        <f t="shared" si="46"/>
        <v>0</v>
      </c>
      <c r="BH175" s="207">
        <f t="shared" si="47"/>
        <v>0</v>
      </c>
      <c r="BI175" s="207">
        <f t="shared" si="48"/>
        <v>0</v>
      </c>
      <c r="BJ175" s="19" t="s">
        <v>89</v>
      </c>
      <c r="BK175" s="207">
        <f t="shared" si="49"/>
        <v>0</v>
      </c>
      <c r="BL175" s="19" t="s">
        <v>104</v>
      </c>
      <c r="BM175" s="206" t="s">
        <v>21</v>
      </c>
    </row>
    <row r="176" spans="1:65" s="2" customFormat="1" ht="16.5" customHeight="1">
      <c r="A176" s="37"/>
      <c r="B176" s="38"/>
      <c r="C176" s="195" t="s">
        <v>1043</v>
      </c>
      <c r="D176" s="195" t="s">
        <v>264</v>
      </c>
      <c r="E176" s="196" t="s">
        <v>6984</v>
      </c>
      <c r="F176" s="197" t="s">
        <v>6985</v>
      </c>
      <c r="G176" s="198" t="s">
        <v>518</v>
      </c>
      <c r="H176" s="199">
        <v>2</v>
      </c>
      <c r="I176" s="200"/>
      <c r="J176" s="201">
        <f t="shared" si="40"/>
        <v>0</v>
      </c>
      <c r="K176" s="197" t="s">
        <v>44</v>
      </c>
      <c r="L176" s="42"/>
      <c r="M176" s="202" t="s">
        <v>44</v>
      </c>
      <c r="N176" s="203" t="s">
        <v>53</v>
      </c>
      <c r="O176" s="67"/>
      <c r="P176" s="204">
        <f t="shared" si="41"/>
        <v>0</v>
      </c>
      <c r="Q176" s="204">
        <v>0</v>
      </c>
      <c r="R176" s="204">
        <f t="shared" si="42"/>
        <v>0</v>
      </c>
      <c r="S176" s="204">
        <v>0</v>
      </c>
      <c r="T176" s="205">
        <f t="shared" si="43"/>
        <v>0</v>
      </c>
      <c r="U176" s="37"/>
      <c r="V176" s="37"/>
      <c r="W176" s="37"/>
      <c r="X176" s="37"/>
      <c r="Y176" s="37"/>
      <c r="Z176" s="37"/>
      <c r="AA176" s="37"/>
      <c r="AB176" s="37"/>
      <c r="AC176" s="37"/>
      <c r="AD176" s="37"/>
      <c r="AE176" s="37"/>
      <c r="AR176" s="206" t="s">
        <v>104</v>
      </c>
      <c r="AT176" s="206" t="s">
        <v>264</v>
      </c>
      <c r="AU176" s="206" t="s">
        <v>89</v>
      </c>
      <c r="AY176" s="19" t="s">
        <v>262</v>
      </c>
      <c r="BE176" s="207">
        <f t="shared" si="44"/>
        <v>0</v>
      </c>
      <c r="BF176" s="207">
        <f t="shared" si="45"/>
        <v>0</v>
      </c>
      <c r="BG176" s="207">
        <f t="shared" si="46"/>
        <v>0</v>
      </c>
      <c r="BH176" s="207">
        <f t="shared" si="47"/>
        <v>0</v>
      </c>
      <c r="BI176" s="207">
        <f t="shared" si="48"/>
        <v>0</v>
      </c>
      <c r="BJ176" s="19" t="s">
        <v>89</v>
      </c>
      <c r="BK176" s="207">
        <f t="shared" si="49"/>
        <v>0</v>
      </c>
      <c r="BL176" s="19" t="s">
        <v>104</v>
      </c>
      <c r="BM176" s="206" t="s">
        <v>1551</v>
      </c>
    </row>
    <row r="177" spans="1:65" s="2" customFormat="1" ht="16.5" customHeight="1">
      <c r="A177" s="37"/>
      <c r="B177" s="38"/>
      <c r="C177" s="195" t="s">
        <v>1047</v>
      </c>
      <c r="D177" s="195" t="s">
        <v>264</v>
      </c>
      <c r="E177" s="196" t="s">
        <v>6986</v>
      </c>
      <c r="F177" s="197" t="s">
        <v>6969</v>
      </c>
      <c r="G177" s="198" t="s">
        <v>590</v>
      </c>
      <c r="H177" s="199">
        <v>10</v>
      </c>
      <c r="I177" s="200"/>
      <c r="J177" s="201">
        <f t="shared" si="40"/>
        <v>0</v>
      </c>
      <c r="K177" s="197" t="s">
        <v>44</v>
      </c>
      <c r="L177" s="42"/>
      <c r="M177" s="202" t="s">
        <v>44</v>
      </c>
      <c r="N177" s="203" t="s">
        <v>53</v>
      </c>
      <c r="O177" s="67"/>
      <c r="P177" s="204">
        <f t="shared" si="41"/>
        <v>0</v>
      </c>
      <c r="Q177" s="204">
        <v>0</v>
      </c>
      <c r="R177" s="204">
        <f t="shared" si="42"/>
        <v>0</v>
      </c>
      <c r="S177" s="204">
        <v>0</v>
      </c>
      <c r="T177" s="205">
        <f t="shared" si="43"/>
        <v>0</v>
      </c>
      <c r="U177" s="37"/>
      <c r="V177" s="37"/>
      <c r="W177" s="37"/>
      <c r="X177" s="37"/>
      <c r="Y177" s="37"/>
      <c r="Z177" s="37"/>
      <c r="AA177" s="37"/>
      <c r="AB177" s="37"/>
      <c r="AC177" s="37"/>
      <c r="AD177" s="37"/>
      <c r="AE177" s="37"/>
      <c r="AR177" s="206" t="s">
        <v>104</v>
      </c>
      <c r="AT177" s="206" t="s">
        <v>264</v>
      </c>
      <c r="AU177" s="206" t="s">
        <v>89</v>
      </c>
      <c r="AY177" s="19" t="s">
        <v>262</v>
      </c>
      <c r="BE177" s="207">
        <f t="shared" si="44"/>
        <v>0</v>
      </c>
      <c r="BF177" s="207">
        <f t="shared" si="45"/>
        <v>0</v>
      </c>
      <c r="BG177" s="207">
        <f t="shared" si="46"/>
        <v>0</v>
      </c>
      <c r="BH177" s="207">
        <f t="shared" si="47"/>
        <v>0</v>
      </c>
      <c r="BI177" s="207">
        <f t="shared" si="48"/>
        <v>0</v>
      </c>
      <c r="BJ177" s="19" t="s">
        <v>89</v>
      </c>
      <c r="BK177" s="207">
        <f t="shared" si="49"/>
        <v>0</v>
      </c>
      <c r="BL177" s="19" t="s">
        <v>104</v>
      </c>
      <c r="BM177" s="206" t="s">
        <v>1584</v>
      </c>
    </row>
    <row r="178" spans="1:65" s="2" customFormat="1" ht="16.5" customHeight="1">
      <c r="A178" s="37"/>
      <c r="B178" s="38"/>
      <c r="C178" s="195" t="s">
        <v>1052</v>
      </c>
      <c r="D178" s="195" t="s">
        <v>264</v>
      </c>
      <c r="E178" s="196" t="s">
        <v>6987</v>
      </c>
      <c r="F178" s="197" t="s">
        <v>6988</v>
      </c>
      <c r="G178" s="198" t="s">
        <v>590</v>
      </c>
      <c r="H178" s="199">
        <v>10</v>
      </c>
      <c r="I178" s="200"/>
      <c r="J178" s="201">
        <f t="shared" si="40"/>
        <v>0</v>
      </c>
      <c r="K178" s="197" t="s">
        <v>44</v>
      </c>
      <c r="L178" s="42"/>
      <c r="M178" s="202" t="s">
        <v>44</v>
      </c>
      <c r="N178" s="203" t="s">
        <v>53</v>
      </c>
      <c r="O178" s="67"/>
      <c r="P178" s="204">
        <f t="shared" si="41"/>
        <v>0</v>
      </c>
      <c r="Q178" s="204">
        <v>0</v>
      </c>
      <c r="R178" s="204">
        <f t="shared" si="42"/>
        <v>0</v>
      </c>
      <c r="S178" s="204">
        <v>0</v>
      </c>
      <c r="T178" s="205">
        <f t="shared" si="43"/>
        <v>0</v>
      </c>
      <c r="U178" s="37"/>
      <c r="V178" s="37"/>
      <c r="W178" s="37"/>
      <c r="X178" s="37"/>
      <c r="Y178" s="37"/>
      <c r="Z178" s="37"/>
      <c r="AA178" s="37"/>
      <c r="AB178" s="37"/>
      <c r="AC178" s="37"/>
      <c r="AD178" s="37"/>
      <c r="AE178" s="37"/>
      <c r="AR178" s="206" t="s">
        <v>104</v>
      </c>
      <c r="AT178" s="206" t="s">
        <v>264</v>
      </c>
      <c r="AU178" s="206" t="s">
        <v>89</v>
      </c>
      <c r="AY178" s="19" t="s">
        <v>262</v>
      </c>
      <c r="BE178" s="207">
        <f t="shared" si="44"/>
        <v>0</v>
      </c>
      <c r="BF178" s="207">
        <f t="shared" si="45"/>
        <v>0</v>
      </c>
      <c r="BG178" s="207">
        <f t="shared" si="46"/>
        <v>0</v>
      </c>
      <c r="BH178" s="207">
        <f t="shared" si="47"/>
        <v>0</v>
      </c>
      <c r="BI178" s="207">
        <f t="shared" si="48"/>
        <v>0</v>
      </c>
      <c r="BJ178" s="19" t="s">
        <v>89</v>
      </c>
      <c r="BK178" s="207">
        <f t="shared" si="49"/>
        <v>0</v>
      </c>
      <c r="BL178" s="19" t="s">
        <v>104</v>
      </c>
      <c r="BM178" s="206" t="s">
        <v>1612</v>
      </c>
    </row>
    <row r="179" spans="1:65" s="2" customFormat="1" ht="21.75" customHeight="1">
      <c r="A179" s="37"/>
      <c r="B179" s="38"/>
      <c r="C179" s="195" t="s">
        <v>1059</v>
      </c>
      <c r="D179" s="195" t="s">
        <v>264</v>
      </c>
      <c r="E179" s="196" t="s">
        <v>6989</v>
      </c>
      <c r="F179" s="197" t="s">
        <v>6974</v>
      </c>
      <c r="G179" s="198" t="s">
        <v>342</v>
      </c>
      <c r="H179" s="199">
        <v>5</v>
      </c>
      <c r="I179" s="200"/>
      <c r="J179" s="201">
        <f t="shared" si="40"/>
        <v>0</v>
      </c>
      <c r="K179" s="197" t="s">
        <v>44</v>
      </c>
      <c r="L179" s="42"/>
      <c r="M179" s="202" t="s">
        <v>44</v>
      </c>
      <c r="N179" s="203" t="s">
        <v>53</v>
      </c>
      <c r="O179" s="67"/>
      <c r="P179" s="204">
        <f t="shared" si="41"/>
        <v>0</v>
      </c>
      <c r="Q179" s="204">
        <v>0</v>
      </c>
      <c r="R179" s="204">
        <f t="shared" si="42"/>
        <v>0</v>
      </c>
      <c r="S179" s="204">
        <v>0</v>
      </c>
      <c r="T179" s="205">
        <f t="shared" si="43"/>
        <v>0</v>
      </c>
      <c r="U179" s="37"/>
      <c r="V179" s="37"/>
      <c r="W179" s="37"/>
      <c r="X179" s="37"/>
      <c r="Y179" s="37"/>
      <c r="Z179" s="37"/>
      <c r="AA179" s="37"/>
      <c r="AB179" s="37"/>
      <c r="AC179" s="37"/>
      <c r="AD179" s="37"/>
      <c r="AE179" s="37"/>
      <c r="AR179" s="206" t="s">
        <v>104</v>
      </c>
      <c r="AT179" s="206" t="s">
        <v>264</v>
      </c>
      <c r="AU179" s="206" t="s">
        <v>89</v>
      </c>
      <c r="AY179" s="19" t="s">
        <v>262</v>
      </c>
      <c r="BE179" s="207">
        <f t="shared" si="44"/>
        <v>0</v>
      </c>
      <c r="BF179" s="207">
        <f t="shared" si="45"/>
        <v>0</v>
      </c>
      <c r="BG179" s="207">
        <f t="shared" si="46"/>
        <v>0</v>
      </c>
      <c r="BH179" s="207">
        <f t="shared" si="47"/>
        <v>0</v>
      </c>
      <c r="BI179" s="207">
        <f t="shared" si="48"/>
        <v>0</v>
      </c>
      <c r="BJ179" s="19" t="s">
        <v>89</v>
      </c>
      <c r="BK179" s="207">
        <f t="shared" si="49"/>
        <v>0</v>
      </c>
      <c r="BL179" s="19" t="s">
        <v>104</v>
      </c>
      <c r="BM179" s="206" t="s">
        <v>1620</v>
      </c>
    </row>
    <row r="180" spans="1:65" s="12" customFormat="1" ht="25.9" customHeight="1">
      <c r="B180" s="179"/>
      <c r="C180" s="180"/>
      <c r="D180" s="181" t="s">
        <v>81</v>
      </c>
      <c r="E180" s="182" t="s">
        <v>5428</v>
      </c>
      <c r="F180" s="182" t="s">
        <v>6990</v>
      </c>
      <c r="G180" s="180"/>
      <c r="H180" s="180"/>
      <c r="I180" s="183"/>
      <c r="J180" s="184">
        <f>BK180</f>
        <v>0</v>
      </c>
      <c r="K180" s="180"/>
      <c r="L180" s="185"/>
      <c r="M180" s="186"/>
      <c r="N180" s="187"/>
      <c r="O180" s="187"/>
      <c r="P180" s="188">
        <f>P181</f>
        <v>0</v>
      </c>
      <c r="Q180" s="187"/>
      <c r="R180" s="188">
        <f>R181</f>
        <v>0</v>
      </c>
      <c r="S180" s="187"/>
      <c r="T180" s="189">
        <f>T181</f>
        <v>0</v>
      </c>
      <c r="AR180" s="190" t="s">
        <v>89</v>
      </c>
      <c r="AT180" s="191" t="s">
        <v>81</v>
      </c>
      <c r="AU180" s="191" t="s">
        <v>82</v>
      </c>
      <c r="AY180" s="190" t="s">
        <v>262</v>
      </c>
      <c r="BK180" s="192">
        <f>BK181</f>
        <v>0</v>
      </c>
    </row>
    <row r="181" spans="1:65" s="12" customFormat="1" ht="22.75" customHeight="1">
      <c r="B181" s="179"/>
      <c r="C181" s="180"/>
      <c r="D181" s="181" t="s">
        <v>81</v>
      </c>
      <c r="E181" s="193" t="s">
        <v>6991</v>
      </c>
      <c r="F181" s="193" t="s">
        <v>6992</v>
      </c>
      <c r="G181" s="180"/>
      <c r="H181" s="180"/>
      <c r="I181" s="183"/>
      <c r="J181" s="194">
        <f>BK181</f>
        <v>0</v>
      </c>
      <c r="K181" s="180"/>
      <c r="L181" s="185"/>
      <c r="M181" s="186"/>
      <c r="N181" s="187"/>
      <c r="O181" s="187"/>
      <c r="P181" s="188">
        <f>SUM(P182:P189)</f>
        <v>0</v>
      </c>
      <c r="Q181" s="187"/>
      <c r="R181" s="188">
        <f>SUM(R182:R189)</f>
        <v>0</v>
      </c>
      <c r="S181" s="187"/>
      <c r="T181" s="189">
        <f>SUM(T182:T189)</f>
        <v>0</v>
      </c>
      <c r="AR181" s="190" t="s">
        <v>89</v>
      </c>
      <c r="AT181" s="191" t="s">
        <v>81</v>
      </c>
      <c r="AU181" s="191" t="s">
        <v>89</v>
      </c>
      <c r="AY181" s="190" t="s">
        <v>262</v>
      </c>
      <c r="BK181" s="192">
        <f>SUM(BK182:BK189)</f>
        <v>0</v>
      </c>
    </row>
    <row r="182" spans="1:65" s="2" customFormat="1" ht="168" customHeight="1">
      <c r="A182" s="37"/>
      <c r="B182" s="38"/>
      <c r="C182" s="195" t="s">
        <v>1064</v>
      </c>
      <c r="D182" s="195" t="s">
        <v>264</v>
      </c>
      <c r="E182" s="196" t="s">
        <v>6993</v>
      </c>
      <c r="F182" s="197" t="s">
        <v>6994</v>
      </c>
      <c r="G182" s="198" t="s">
        <v>518</v>
      </c>
      <c r="H182" s="199">
        <v>1</v>
      </c>
      <c r="I182" s="200"/>
      <c r="J182" s="201">
        <f t="shared" ref="J182:J189" si="50">ROUND(I182*H182,2)</f>
        <v>0</v>
      </c>
      <c r="K182" s="197" t="s">
        <v>44</v>
      </c>
      <c r="L182" s="42"/>
      <c r="M182" s="202" t="s">
        <v>44</v>
      </c>
      <c r="N182" s="203" t="s">
        <v>53</v>
      </c>
      <c r="O182" s="67"/>
      <c r="P182" s="204">
        <f t="shared" ref="P182:P189" si="51">O182*H182</f>
        <v>0</v>
      </c>
      <c r="Q182" s="204">
        <v>0</v>
      </c>
      <c r="R182" s="204">
        <f t="shared" ref="R182:R189" si="52">Q182*H182</f>
        <v>0</v>
      </c>
      <c r="S182" s="204">
        <v>0</v>
      </c>
      <c r="T182" s="205">
        <f t="shared" ref="T182:T189" si="53">S182*H182</f>
        <v>0</v>
      </c>
      <c r="U182" s="37"/>
      <c r="V182" s="37"/>
      <c r="W182" s="37"/>
      <c r="X182" s="37"/>
      <c r="Y182" s="37"/>
      <c r="Z182" s="37"/>
      <c r="AA182" s="37"/>
      <c r="AB182" s="37"/>
      <c r="AC182" s="37"/>
      <c r="AD182" s="37"/>
      <c r="AE182" s="37"/>
      <c r="AR182" s="206" t="s">
        <v>104</v>
      </c>
      <c r="AT182" s="206" t="s">
        <v>264</v>
      </c>
      <c r="AU182" s="206" t="s">
        <v>91</v>
      </c>
      <c r="AY182" s="19" t="s">
        <v>262</v>
      </c>
      <c r="BE182" s="207">
        <f t="shared" ref="BE182:BE189" si="54">IF(N182="základní",J182,0)</f>
        <v>0</v>
      </c>
      <c r="BF182" s="207">
        <f t="shared" ref="BF182:BF189" si="55">IF(N182="snížená",J182,0)</f>
        <v>0</v>
      </c>
      <c r="BG182" s="207">
        <f t="shared" ref="BG182:BG189" si="56">IF(N182="zákl. přenesená",J182,0)</f>
        <v>0</v>
      </c>
      <c r="BH182" s="207">
        <f t="shared" ref="BH182:BH189" si="57">IF(N182="sníž. přenesená",J182,0)</f>
        <v>0</v>
      </c>
      <c r="BI182" s="207">
        <f t="shared" ref="BI182:BI189" si="58">IF(N182="nulová",J182,0)</f>
        <v>0</v>
      </c>
      <c r="BJ182" s="19" t="s">
        <v>89</v>
      </c>
      <c r="BK182" s="207">
        <f t="shared" ref="BK182:BK189" si="59">ROUND(I182*H182,2)</f>
        <v>0</v>
      </c>
      <c r="BL182" s="19" t="s">
        <v>104</v>
      </c>
      <c r="BM182" s="206" t="s">
        <v>1644</v>
      </c>
    </row>
    <row r="183" spans="1:65" s="2" customFormat="1" ht="16.5" customHeight="1">
      <c r="A183" s="37"/>
      <c r="B183" s="38"/>
      <c r="C183" s="195" t="s">
        <v>1071</v>
      </c>
      <c r="D183" s="195" t="s">
        <v>264</v>
      </c>
      <c r="E183" s="196" t="s">
        <v>6995</v>
      </c>
      <c r="F183" s="197" t="s">
        <v>6996</v>
      </c>
      <c r="G183" s="198" t="s">
        <v>518</v>
      </c>
      <c r="H183" s="199">
        <v>11</v>
      </c>
      <c r="I183" s="200"/>
      <c r="J183" s="201">
        <f t="shared" si="50"/>
        <v>0</v>
      </c>
      <c r="K183" s="197" t="s">
        <v>44</v>
      </c>
      <c r="L183" s="42"/>
      <c r="M183" s="202" t="s">
        <v>44</v>
      </c>
      <c r="N183" s="203" t="s">
        <v>53</v>
      </c>
      <c r="O183" s="67"/>
      <c r="P183" s="204">
        <f t="shared" si="51"/>
        <v>0</v>
      </c>
      <c r="Q183" s="204">
        <v>0</v>
      </c>
      <c r="R183" s="204">
        <f t="shared" si="52"/>
        <v>0</v>
      </c>
      <c r="S183" s="204">
        <v>0</v>
      </c>
      <c r="T183" s="205">
        <f t="shared" si="53"/>
        <v>0</v>
      </c>
      <c r="U183" s="37"/>
      <c r="V183" s="37"/>
      <c r="W183" s="37"/>
      <c r="X183" s="37"/>
      <c r="Y183" s="37"/>
      <c r="Z183" s="37"/>
      <c r="AA183" s="37"/>
      <c r="AB183" s="37"/>
      <c r="AC183" s="37"/>
      <c r="AD183" s="37"/>
      <c r="AE183" s="37"/>
      <c r="AR183" s="206" t="s">
        <v>104</v>
      </c>
      <c r="AT183" s="206" t="s">
        <v>264</v>
      </c>
      <c r="AU183" s="206" t="s">
        <v>91</v>
      </c>
      <c r="AY183" s="19" t="s">
        <v>262</v>
      </c>
      <c r="BE183" s="207">
        <f t="shared" si="54"/>
        <v>0</v>
      </c>
      <c r="BF183" s="207">
        <f t="shared" si="55"/>
        <v>0</v>
      </c>
      <c r="BG183" s="207">
        <f t="shared" si="56"/>
        <v>0</v>
      </c>
      <c r="BH183" s="207">
        <f t="shared" si="57"/>
        <v>0</v>
      </c>
      <c r="BI183" s="207">
        <f t="shared" si="58"/>
        <v>0</v>
      </c>
      <c r="BJ183" s="19" t="s">
        <v>89</v>
      </c>
      <c r="BK183" s="207">
        <f t="shared" si="59"/>
        <v>0</v>
      </c>
      <c r="BL183" s="19" t="s">
        <v>104</v>
      </c>
      <c r="BM183" s="206" t="s">
        <v>1659</v>
      </c>
    </row>
    <row r="184" spans="1:65" s="2" customFormat="1" ht="16.5" customHeight="1">
      <c r="A184" s="37"/>
      <c r="B184" s="38"/>
      <c r="C184" s="195" t="s">
        <v>1077</v>
      </c>
      <c r="D184" s="195" t="s">
        <v>264</v>
      </c>
      <c r="E184" s="196" t="s">
        <v>6997</v>
      </c>
      <c r="F184" s="197" t="s">
        <v>6998</v>
      </c>
      <c r="G184" s="198" t="s">
        <v>518</v>
      </c>
      <c r="H184" s="199">
        <v>8</v>
      </c>
      <c r="I184" s="200"/>
      <c r="J184" s="201">
        <f t="shared" si="50"/>
        <v>0</v>
      </c>
      <c r="K184" s="197" t="s">
        <v>44</v>
      </c>
      <c r="L184" s="42"/>
      <c r="M184" s="202" t="s">
        <v>44</v>
      </c>
      <c r="N184" s="203" t="s">
        <v>53</v>
      </c>
      <c r="O184" s="67"/>
      <c r="P184" s="204">
        <f t="shared" si="51"/>
        <v>0</v>
      </c>
      <c r="Q184" s="204">
        <v>0</v>
      </c>
      <c r="R184" s="204">
        <f t="shared" si="52"/>
        <v>0</v>
      </c>
      <c r="S184" s="204">
        <v>0</v>
      </c>
      <c r="T184" s="205">
        <f t="shared" si="53"/>
        <v>0</v>
      </c>
      <c r="U184" s="37"/>
      <c r="V184" s="37"/>
      <c r="W184" s="37"/>
      <c r="X184" s="37"/>
      <c r="Y184" s="37"/>
      <c r="Z184" s="37"/>
      <c r="AA184" s="37"/>
      <c r="AB184" s="37"/>
      <c r="AC184" s="37"/>
      <c r="AD184" s="37"/>
      <c r="AE184" s="37"/>
      <c r="AR184" s="206" t="s">
        <v>104</v>
      </c>
      <c r="AT184" s="206" t="s">
        <v>264</v>
      </c>
      <c r="AU184" s="206" t="s">
        <v>91</v>
      </c>
      <c r="AY184" s="19" t="s">
        <v>262</v>
      </c>
      <c r="BE184" s="207">
        <f t="shared" si="54"/>
        <v>0</v>
      </c>
      <c r="BF184" s="207">
        <f t="shared" si="55"/>
        <v>0</v>
      </c>
      <c r="BG184" s="207">
        <f t="shared" si="56"/>
        <v>0</v>
      </c>
      <c r="BH184" s="207">
        <f t="shared" si="57"/>
        <v>0</v>
      </c>
      <c r="BI184" s="207">
        <f t="shared" si="58"/>
        <v>0</v>
      </c>
      <c r="BJ184" s="19" t="s">
        <v>89</v>
      </c>
      <c r="BK184" s="207">
        <f t="shared" si="59"/>
        <v>0</v>
      </c>
      <c r="BL184" s="19" t="s">
        <v>104</v>
      </c>
      <c r="BM184" s="206" t="s">
        <v>1673</v>
      </c>
    </row>
    <row r="185" spans="1:65" s="2" customFormat="1" ht="16.5" customHeight="1">
      <c r="A185" s="37"/>
      <c r="B185" s="38"/>
      <c r="C185" s="195" t="s">
        <v>1081</v>
      </c>
      <c r="D185" s="195" t="s">
        <v>264</v>
      </c>
      <c r="E185" s="196" t="s">
        <v>6999</v>
      </c>
      <c r="F185" s="197" t="s">
        <v>7000</v>
      </c>
      <c r="G185" s="198" t="s">
        <v>518</v>
      </c>
      <c r="H185" s="199">
        <v>2</v>
      </c>
      <c r="I185" s="200"/>
      <c r="J185" s="201">
        <f t="shared" si="50"/>
        <v>0</v>
      </c>
      <c r="K185" s="197" t="s">
        <v>44</v>
      </c>
      <c r="L185" s="42"/>
      <c r="M185" s="202" t="s">
        <v>44</v>
      </c>
      <c r="N185" s="203" t="s">
        <v>53</v>
      </c>
      <c r="O185" s="67"/>
      <c r="P185" s="204">
        <f t="shared" si="51"/>
        <v>0</v>
      </c>
      <c r="Q185" s="204">
        <v>0</v>
      </c>
      <c r="R185" s="204">
        <f t="shared" si="52"/>
        <v>0</v>
      </c>
      <c r="S185" s="204">
        <v>0</v>
      </c>
      <c r="T185" s="205">
        <f t="shared" si="53"/>
        <v>0</v>
      </c>
      <c r="U185" s="37"/>
      <c r="V185" s="37"/>
      <c r="W185" s="37"/>
      <c r="X185" s="37"/>
      <c r="Y185" s="37"/>
      <c r="Z185" s="37"/>
      <c r="AA185" s="37"/>
      <c r="AB185" s="37"/>
      <c r="AC185" s="37"/>
      <c r="AD185" s="37"/>
      <c r="AE185" s="37"/>
      <c r="AR185" s="206" t="s">
        <v>104</v>
      </c>
      <c r="AT185" s="206" t="s">
        <v>264</v>
      </c>
      <c r="AU185" s="206" t="s">
        <v>91</v>
      </c>
      <c r="AY185" s="19" t="s">
        <v>262</v>
      </c>
      <c r="BE185" s="207">
        <f t="shared" si="54"/>
        <v>0</v>
      </c>
      <c r="BF185" s="207">
        <f t="shared" si="55"/>
        <v>0</v>
      </c>
      <c r="BG185" s="207">
        <f t="shared" si="56"/>
        <v>0</v>
      </c>
      <c r="BH185" s="207">
        <f t="shared" si="57"/>
        <v>0</v>
      </c>
      <c r="BI185" s="207">
        <f t="shared" si="58"/>
        <v>0</v>
      </c>
      <c r="BJ185" s="19" t="s">
        <v>89</v>
      </c>
      <c r="BK185" s="207">
        <f t="shared" si="59"/>
        <v>0</v>
      </c>
      <c r="BL185" s="19" t="s">
        <v>104</v>
      </c>
      <c r="BM185" s="206" t="s">
        <v>1687</v>
      </c>
    </row>
    <row r="186" spans="1:65" s="2" customFormat="1" ht="16.5" customHeight="1">
      <c r="A186" s="37"/>
      <c r="B186" s="38"/>
      <c r="C186" s="195" t="s">
        <v>452</v>
      </c>
      <c r="D186" s="195" t="s">
        <v>264</v>
      </c>
      <c r="E186" s="196" t="s">
        <v>7001</v>
      </c>
      <c r="F186" s="197" t="s">
        <v>7002</v>
      </c>
      <c r="G186" s="198" t="s">
        <v>518</v>
      </c>
      <c r="H186" s="199">
        <v>20</v>
      </c>
      <c r="I186" s="200"/>
      <c r="J186" s="201">
        <f t="shared" si="50"/>
        <v>0</v>
      </c>
      <c r="K186" s="197" t="s">
        <v>44</v>
      </c>
      <c r="L186" s="42"/>
      <c r="M186" s="202" t="s">
        <v>44</v>
      </c>
      <c r="N186" s="203" t="s">
        <v>53</v>
      </c>
      <c r="O186" s="67"/>
      <c r="P186" s="204">
        <f t="shared" si="51"/>
        <v>0</v>
      </c>
      <c r="Q186" s="204">
        <v>0</v>
      </c>
      <c r="R186" s="204">
        <f t="shared" si="52"/>
        <v>0</v>
      </c>
      <c r="S186" s="204">
        <v>0</v>
      </c>
      <c r="T186" s="205">
        <f t="shared" si="53"/>
        <v>0</v>
      </c>
      <c r="U186" s="37"/>
      <c r="V186" s="37"/>
      <c r="W186" s="37"/>
      <c r="X186" s="37"/>
      <c r="Y186" s="37"/>
      <c r="Z186" s="37"/>
      <c r="AA186" s="37"/>
      <c r="AB186" s="37"/>
      <c r="AC186" s="37"/>
      <c r="AD186" s="37"/>
      <c r="AE186" s="37"/>
      <c r="AR186" s="206" t="s">
        <v>104</v>
      </c>
      <c r="AT186" s="206" t="s">
        <v>264</v>
      </c>
      <c r="AU186" s="206" t="s">
        <v>91</v>
      </c>
      <c r="AY186" s="19" t="s">
        <v>262</v>
      </c>
      <c r="BE186" s="207">
        <f t="shared" si="54"/>
        <v>0</v>
      </c>
      <c r="BF186" s="207">
        <f t="shared" si="55"/>
        <v>0</v>
      </c>
      <c r="BG186" s="207">
        <f t="shared" si="56"/>
        <v>0</v>
      </c>
      <c r="BH186" s="207">
        <f t="shared" si="57"/>
        <v>0</v>
      </c>
      <c r="BI186" s="207">
        <f t="shared" si="58"/>
        <v>0</v>
      </c>
      <c r="BJ186" s="19" t="s">
        <v>89</v>
      </c>
      <c r="BK186" s="207">
        <f t="shared" si="59"/>
        <v>0</v>
      </c>
      <c r="BL186" s="19" t="s">
        <v>104</v>
      </c>
      <c r="BM186" s="206" t="s">
        <v>1698</v>
      </c>
    </row>
    <row r="187" spans="1:65" s="2" customFormat="1" ht="16.5" customHeight="1">
      <c r="A187" s="37"/>
      <c r="B187" s="38"/>
      <c r="C187" s="195" t="s">
        <v>1089</v>
      </c>
      <c r="D187" s="195" t="s">
        <v>264</v>
      </c>
      <c r="E187" s="196" t="s">
        <v>7003</v>
      </c>
      <c r="F187" s="197" t="s">
        <v>7004</v>
      </c>
      <c r="G187" s="198" t="s">
        <v>518</v>
      </c>
      <c r="H187" s="199">
        <v>17</v>
      </c>
      <c r="I187" s="200"/>
      <c r="J187" s="201">
        <f t="shared" si="50"/>
        <v>0</v>
      </c>
      <c r="K187" s="197" t="s">
        <v>44</v>
      </c>
      <c r="L187" s="42"/>
      <c r="M187" s="202" t="s">
        <v>44</v>
      </c>
      <c r="N187" s="203" t="s">
        <v>53</v>
      </c>
      <c r="O187" s="67"/>
      <c r="P187" s="204">
        <f t="shared" si="51"/>
        <v>0</v>
      </c>
      <c r="Q187" s="204">
        <v>0</v>
      </c>
      <c r="R187" s="204">
        <f t="shared" si="52"/>
        <v>0</v>
      </c>
      <c r="S187" s="204">
        <v>0</v>
      </c>
      <c r="T187" s="205">
        <f t="shared" si="53"/>
        <v>0</v>
      </c>
      <c r="U187" s="37"/>
      <c r="V187" s="37"/>
      <c r="W187" s="37"/>
      <c r="X187" s="37"/>
      <c r="Y187" s="37"/>
      <c r="Z187" s="37"/>
      <c r="AA187" s="37"/>
      <c r="AB187" s="37"/>
      <c r="AC187" s="37"/>
      <c r="AD187" s="37"/>
      <c r="AE187" s="37"/>
      <c r="AR187" s="206" t="s">
        <v>104</v>
      </c>
      <c r="AT187" s="206" t="s">
        <v>264</v>
      </c>
      <c r="AU187" s="206" t="s">
        <v>91</v>
      </c>
      <c r="AY187" s="19" t="s">
        <v>262</v>
      </c>
      <c r="BE187" s="207">
        <f t="shared" si="54"/>
        <v>0</v>
      </c>
      <c r="BF187" s="207">
        <f t="shared" si="55"/>
        <v>0</v>
      </c>
      <c r="BG187" s="207">
        <f t="shared" si="56"/>
        <v>0</v>
      </c>
      <c r="BH187" s="207">
        <f t="shared" si="57"/>
        <v>0</v>
      </c>
      <c r="BI187" s="207">
        <f t="shared" si="58"/>
        <v>0</v>
      </c>
      <c r="BJ187" s="19" t="s">
        <v>89</v>
      </c>
      <c r="BK187" s="207">
        <f t="shared" si="59"/>
        <v>0</v>
      </c>
      <c r="BL187" s="19" t="s">
        <v>104</v>
      </c>
      <c r="BM187" s="206" t="s">
        <v>1731</v>
      </c>
    </row>
    <row r="188" spans="1:65" s="2" customFormat="1" ht="16.5" customHeight="1">
      <c r="A188" s="37"/>
      <c r="B188" s="38"/>
      <c r="C188" s="195" t="s">
        <v>1097</v>
      </c>
      <c r="D188" s="195" t="s">
        <v>264</v>
      </c>
      <c r="E188" s="196" t="s">
        <v>7005</v>
      </c>
      <c r="F188" s="197" t="s">
        <v>7006</v>
      </c>
      <c r="G188" s="198" t="s">
        <v>518</v>
      </c>
      <c r="H188" s="199">
        <v>19</v>
      </c>
      <c r="I188" s="200"/>
      <c r="J188" s="201">
        <f t="shared" si="50"/>
        <v>0</v>
      </c>
      <c r="K188" s="197" t="s">
        <v>44</v>
      </c>
      <c r="L188" s="42"/>
      <c r="M188" s="202" t="s">
        <v>44</v>
      </c>
      <c r="N188" s="203" t="s">
        <v>53</v>
      </c>
      <c r="O188" s="67"/>
      <c r="P188" s="204">
        <f t="shared" si="51"/>
        <v>0</v>
      </c>
      <c r="Q188" s="204">
        <v>0</v>
      </c>
      <c r="R188" s="204">
        <f t="shared" si="52"/>
        <v>0</v>
      </c>
      <c r="S188" s="204">
        <v>0</v>
      </c>
      <c r="T188" s="205">
        <f t="shared" si="53"/>
        <v>0</v>
      </c>
      <c r="U188" s="37"/>
      <c r="V188" s="37"/>
      <c r="W188" s="37"/>
      <c r="X188" s="37"/>
      <c r="Y188" s="37"/>
      <c r="Z188" s="37"/>
      <c r="AA188" s="37"/>
      <c r="AB188" s="37"/>
      <c r="AC188" s="37"/>
      <c r="AD188" s="37"/>
      <c r="AE188" s="37"/>
      <c r="AR188" s="206" t="s">
        <v>104</v>
      </c>
      <c r="AT188" s="206" t="s">
        <v>264</v>
      </c>
      <c r="AU188" s="206" t="s">
        <v>91</v>
      </c>
      <c r="AY188" s="19" t="s">
        <v>262</v>
      </c>
      <c r="BE188" s="207">
        <f t="shared" si="54"/>
        <v>0</v>
      </c>
      <c r="BF188" s="207">
        <f t="shared" si="55"/>
        <v>0</v>
      </c>
      <c r="BG188" s="207">
        <f t="shared" si="56"/>
        <v>0</v>
      </c>
      <c r="BH188" s="207">
        <f t="shared" si="57"/>
        <v>0</v>
      </c>
      <c r="BI188" s="207">
        <f t="shared" si="58"/>
        <v>0</v>
      </c>
      <c r="BJ188" s="19" t="s">
        <v>89</v>
      </c>
      <c r="BK188" s="207">
        <f t="shared" si="59"/>
        <v>0</v>
      </c>
      <c r="BL188" s="19" t="s">
        <v>104</v>
      </c>
      <c r="BM188" s="206" t="s">
        <v>1747</v>
      </c>
    </row>
    <row r="189" spans="1:65" s="2" customFormat="1" ht="16.5" customHeight="1">
      <c r="A189" s="37"/>
      <c r="B189" s="38"/>
      <c r="C189" s="195" t="s">
        <v>1102</v>
      </c>
      <c r="D189" s="195" t="s">
        <v>264</v>
      </c>
      <c r="E189" s="196" t="s">
        <v>7007</v>
      </c>
      <c r="F189" s="197" t="s">
        <v>7008</v>
      </c>
      <c r="G189" s="198" t="s">
        <v>590</v>
      </c>
      <c r="H189" s="199">
        <v>220</v>
      </c>
      <c r="I189" s="200"/>
      <c r="J189" s="201">
        <f t="shared" si="50"/>
        <v>0</v>
      </c>
      <c r="K189" s="197" t="s">
        <v>44</v>
      </c>
      <c r="L189" s="42"/>
      <c r="M189" s="202" t="s">
        <v>44</v>
      </c>
      <c r="N189" s="203" t="s">
        <v>53</v>
      </c>
      <c r="O189" s="67"/>
      <c r="P189" s="204">
        <f t="shared" si="51"/>
        <v>0</v>
      </c>
      <c r="Q189" s="204">
        <v>0</v>
      </c>
      <c r="R189" s="204">
        <f t="shared" si="52"/>
        <v>0</v>
      </c>
      <c r="S189" s="204">
        <v>0</v>
      </c>
      <c r="T189" s="205">
        <f t="shared" si="53"/>
        <v>0</v>
      </c>
      <c r="U189" s="37"/>
      <c r="V189" s="37"/>
      <c r="W189" s="37"/>
      <c r="X189" s="37"/>
      <c r="Y189" s="37"/>
      <c r="Z189" s="37"/>
      <c r="AA189" s="37"/>
      <c r="AB189" s="37"/>
      <c r="AC189" s="37"/>
      <c r="AD189" s="37"/>
      <c r="AE189" s="37"/>
      <c r="AR189" s="206" t="s">
        <v>104</v>
      </c>
      <c r="AT189" s="206" t="s">
        <v>264</v>
      </c>
      <c r="AU189" s="206" t="s">
        <v>91</v>
      </c>
      <c r="AY189" s="19" t="s">
        <v>262</v>
      </c>
      <c r="BE189" s="207">
        <f t="shared" si="54"/>
        <v>0</v>
      </c>
      <c r="BF189" s="207">
        <f t="shared" si="55"/>
        <v>0</v>
      </c>
      <c r="BG189" s="207">
        <f t="shared" si="56"/>
        <v>0</v>
      </c>
      <c r="BH189" s="207">
        <f t="shared" si="57"/>
        <v>0</v>
      </c>
      <c r="BI189" s="207">
        <f t="shared" si="58"/>
        <v>0</v>
      </c>
      <c r="BJ189" s="19" t="s">
        <v>89</v>
      </c>
      <c r="BK189" s="207">
        <f t="shared" si="59"/>
        <v>0</v>
      </c>
      <c r="BL189" s="19" t="s">
        <v>104</v>
      </c>
      <c r="BM189" s="206" t="s">
        <v>1757</v>
      </c>
    </row>
    <row r="190" spans="1:65" s="12" customFormat="1" ht="25.9" customHeight="1">
      <c r="B190" s="179"/>
      <c r="C190" s="180"/>
      <c r="D190" s="181" t="s">
        <v>81</v>
      </c>
      <c r="E190" s="182" t="s">
        <v>5658</v>
      </c>
      <c r="F190" s="182" t="s">
        <v>7009</v>
      </c>
      <c r="G190" s="180"/>
      <c r="H190" s="180"/>
      <c r="I190" s="183"/>
      <c r="J190" s="184">
        <f>BK190</f>
        <v>0</v>
      </c>
      <c r="K190" s="180"/>
      <c r="L190" s="185"/>
      <c r="M190" s="186"/>
      <c r="N190" s="187"/>
      <c r="O190" s="187"/>
      <c r="P190" s="188">
        <f>P191</f>
        <v>0</v>
      </c>
      <c r="Q190" s="187"/>
      <c r="R190" s="188">
        <f>R191</f>
        <v>0</v>
      </c>
      <c r="S190" s="187"/>
      <c r="T190" s="189">
        <f>T191</f>
        <v>0</v>
      </c>
      <c r="AR190" s="190" t="s">
        <v>89</v>
      </c>
      <c r="AT190" s="191" t="s">
        <v>81</v>
      </c>
      <c r="AU190" s="191" t="s">
        <v>82</v>
      </c>
      <c r="AY190" s="190" t="s">
        <v>262</v>
      </c>
      <c r="BK190" s="192">
        <f>BK191</f>
        <v>0</v>
      </c>
    </row>
    <row r="191" spans="1:65" s="12" customFormat="1" ht="22.75" customHeight="1">
      <c r="B191" s="179"/>
      <c r="C191" s="180"/>
      <c r="D191" s="181" t="s">
        <v>81</v>
      </c>
      <c r="E191" s="193" t="s">
        <v>6991</v>
      </c>
      <c r="F191" s="193" t="s">
        <v>6992</v>
      </c>
      <c r="G191" s="180"/>
      <c r="H191" s="180"/>
      <c r="I191" s="183"/>
      <c r="J191" s="194">
        <f>BK191</f>
        <v>0</v>
      </c>
      <c r="K191" s="180"/>
      <c r="L191" s="185"/>
      <c r="M191" s="186"/>
      <c r="N191" s="187"/>
      <c r="O191" s="187"/>
      <c r="P191" s="188">
        <f>SUM(P192:P198)</f>
        <v>0</v>
      </c>
      <c r="Q191" s="187"/>
      <c r="R191" s="188">
        <f>SUM(R192:R198)</f>
        <v>0</v>
      </c>
      <c r="S191" s="187"/>
      <c r="T191" s="189">
        <f>SUM(T192:T198)</f>
        <v>0</v>
      </c>
      <c r="AR191" s="190" t="s">
        <v>89</v>
      </c>
      <c r="AT191" s="191" t="s">
        <v>81</v>
      </c>
      <c r="AU191" s="191" t="s">
        <v>89</v>
      </c>
      <c r="AY191" s="190" t="s">
        <v>262</v>
      </c>
      <c r="BK191" s="192">
        <f>SUM(BK192:BK198)</f>
        <v>0</v>
      </c>
    </row>
    <row r="192" spans="1:65" s="2" customFormat="1" ht="168" customHeight="1">
      <c r="A192" s="37"/>
      <c r="B192" s="38"/>
      <c r="C192" s="195" t="s">
        <v>1106</v>
      </c>
      <c r="D192" s="195" t="s">
        <v>264</v>
      </c>
      <c r="E192" s="196" t="s">
        <v>7010</v>
      </c>
      <c r="F192" s="197" t="s">
        <v>7011</v>
      </c>
      <c r="G192" s="198" t="s">
        <v>518</v>
      </c>
      <c r="H192" s="199">
        <v>1</v>
      </c>
      <c r="I192" s="200"/>
      <c r="J192" s="201">
        <f t="shared" ref="J192:J198" si="60">ROUND(I192*H192,2)</f>
        <v>0</v>
      </c>
      <c r="K192" s="197" t="s">
        <v>44</v>
      </c>
      <c r="L192" s="42"/>
      <c r="M192" s="202" t="s">
        <v>44</v>
      </c>
      <c r="N192" s="203" t="s">
        <v>53</v>
      </c>
      <c r="O192" s="67"/>
      <c r="P192" s="204">
        <f t="shared" ref="P192:P198" si="61">O192*H192</f>
        <v>0</v>
      </c>
      <c r="Q192" s="204">
        <v>0</v>
      </c>
      <c r="R192" s="204">
        <f t="shared" ref="R192:R198" si="62">Q192*H192</f>
        <v>0</v>
      </c>
      <c r="S192" s="204">
        <v>0</v>
      </c>
      <c r="T192" s="205">
        <f t="shared" ref="T192:T198" si="63">S192*H192</f>
        <v>0</v>
      </c>
      <c r="U192" s="37"/>
      <c r="V192" s="37"/>
      <c r="W192" s="37"/>
      <c r="X192" s="37"/>
      <c r="Y192" s="37"/>
      <c r="Z192" s="37"/>
      <c r="AA192" s="37"/>
      <c r="AB192" s="37"/>
      <c r="AC192" s="37"/>
      <c r="AD192" s="37"/>
      <c r="AE192" s="37"/>
      <c r="AR192" s="206" t="s">
        <v>104</v>
      </c>
      <c r="AT192" s="206" t="s">
        <v>264</v>
      </c>
      <c r="AU192" s="206" t="s">
        <v>91</v>
      </c>
      <c r="AY192" s="19" t="s">
        <v>262</v>
      </c>
      <c r="BE192" s="207">
        <f t="shared" ref="BE192:BE198" si="64">IF(N192="základní",J192,0)</f>
        <v>0</v>
      </c>
      <c r="BF192" s="207">
        <f t="shared" ref="BF192:BF198" si="65">IF(N192="snížená",J192,0)</f>
        <v>0</v>
      </c>
      <c r="BG192" s="207">
        <f t="shared" ref="BG192:BG198" si="66">IF(N192="zákl. přenesená",J192,0)</f>
        <v>0</v>
      </c>
      <c r="BH192" s="207">
        <f t="shared" ref="BH192:BH198" si="67">IF(N192="sníž. přenesená",J192,0)</f>
        <v>0</v>
      </c>
      <c r="BI192" s="207">
        <f t="shared" ref="BI192:BI198" si="68">IF(N192="nulová",J192,0)</f>
        <v>0</v>
      </c>
      <c r="BJ192" s="19" t="s">
        <v>89</v>
      </c>
      <c r="BK192" s="207">
        <f t="shared" ref="BK192:BK198" si="69">ROUND(I192*H192,2)</f>
        <v>0</v>
      </c>
      <c r="BL192" s="19" t="s">
        <v>104</v>
      </c>
      <c r="BM192" s="206" t="s">
        <v>1774</v>
      </c>
    </row>
    <row r="193" spans="1:65" s="2" customFormat="1" ht="16.5" customHeight="1">
      <c r="A193" s="37"/>
      <c r="B193" s="38"/>
      <c r="C193" s="195" t="s">
        <v>1113</v>
      </c>
      <c r="D193" s="195" t="s">
        <v>264</v>
      </c>
      <c r="E193" s="196" t="s">
        <v>7012</v>
      </c>
      <c r="F193" s="197" t="s">
        <v>6996</v>
      </c>
      <c r="G193" s="198" t="s">
        <v>518</v>
      </c>
      <c r="H193" s="199">
        <v>11</v>
      </c>
      <c r="I193" s="200"/>
      <c r="J193" s="201">
        <f t="shared" si="60"/>
        <v>0</v>
      </c>
      <c r="K193" s="197" t="s">
        <v>44</v>
      </c>
      <c r="L193" s="42"/>
      <c r="M193" s="202" t="s">
        <v>44</v>
      </c>
      <c r="N193" s="203" t="s">
        <v>53</v>
      </c>
      <c r="O193" s="67"/>
      <c r="P193" s="204">
        <f t="shared" si="61"/>
        <v>0</v>
      </c>
      <c r="Q193" s="204">
        <v>0</v>
      </c>
      <c r="R193" s="204">
        <f t="shared" si="62"/>
        <v>0</v>
      </c>
      <c r="S193" s="204">
        <v>0</v>
      </c>
      <c r="T193" s="205">
        <f t="shared" si="63"/>
        <v>0</v>
      </c>
      <c r="U193" s="37"/>
      <c r="V193" s="37"/>
      <c r="W193" s="37"/>
      <c r="X193" s="37"/>
      <c r="Y193" s="37"/>
      <c r="Z193" s="37"/>
      <c r="AA193" s="37"/>
      <c r="AB193" s="37"/>
      <c r="AC193" s="37"/>
      <c r="AD193" s="37"/>
      <c r="AE193" s="37"/>
      <c r="AR193" s="206" t="s">
        <v>104</v>
      </c>
      <c r="AT193" s="206" t="s">
        <v>264</v>
      </c>
      <c r="AU193" s="206" t="s">
        <v>91</v>
      </c>
      <c r="AY193" s="19" t="s">
        <v>262</v>
      </c>
      <c r="BE193" s="207">
        <f t="shared" si="64"/>
        <v>0</v>
      </c>
      <c r="BF193" s="207">
        <f t="shared" si="65"/>
        <v>0</v>
      </c>
      <c r="BG193" s="207">
        <f t="shared" si="66"/>
        <v>0</v>
      </c>
      <c r="BH193" s="207">
        <f t="shared" si="67"/>
        <v>0</v>
      </c>
      <c r="BI193" s="207">
        <f t="shared" si="68"/>
        <v>0</v>
      </c>
      <c r="BJ193" s="19" t="s">
        <v>89</v>
      </c>
      <c r="BK193" s="207">
        <f t="shared" si="69"/>
        <v>0</v>
      </c>
      <c r="BL193" s="19" t="s">
        <v>104</v>
      </c>
      <c r="BM193" s="206" t="s">
        <v>1786</v>
      </c>
    </row>
    <row r="194" spans="1:65" s="2" customFormat="1" ht="16.5" customHeight="1">
      <c r="A194" s="37"/>
      <c r="B194" s="38"/>
      <c r="C194" s="195" t="s">
        <v>1118</v>
      </c>
      <c r="D194" s="195" t="s">
        <v>264</v>
      </c>
      <c r="E194" s="196" t="s">
        <v>7013</v>
      </c>
      <c r="F194" s="197" t="s">
        <v>6998</v>
      </c>
      <c r="G194" s="198" t="s">
        <v>518</v>
      </c>
      <c r="H194" s="199">
        <v>6</v>
      </c>
      <c r="I194" s="200"/>
      <c r="J194" s="201">
        <f t="shared" si="60"/>
        <v>0</v>
      </c>
      <c r="K194" s="197" t="s">
        <v>44</v>
      </c>
      <c r="L194" s="42"/>
      <c r="M194" s="202" t="s">
        <v>44</v>
      </c>
      <c r="N194" s="203" t="s">
        <v>53</v>
      </c>
      <c r="O194" s="67"/>
      <c r="P194" s="204">
        <f t="shared" si="61"/>
        <v>0</v>
      </c>
      <c r="Q194" s="204">
        <v>0</v>
      </c>
      <c r="R194" s="204">
        <f t="shared" si="62"/>
        <v>0</v>
      </c>
      <c r="S194" s="204">
        <v>0</v>
      </c>
      <c r="T194" s="205">
        <f t="shared" si="63"/>
        <v>0</v>
      </c>
      <c r="U194" s="37"/>
      <c r="V194" s="37"/>
      <c r="W194" s="37"/>
      <c r="X194" s="37"/>
      <c r="Y194" s="37"/>
      <c r="Z194" s="37"/>
      <c r="AA194" s="37"/>
      <c r="AB194" s="37"/>
      <c r="AC194" s="37"/>
      <c r="AD194" s="37"/>
      <c r="AE194" s="37"/>
      <c r="AR194" s="206" t="s">
        <v>104</v>
      </c>
      <c r="AT194" s="206" t="s">
        <v>264</v>
      </c>
      <c r="AU194" s="206" t="s">
        <v>91</v>
      </c>
      <c r="AY194" s="19" t="s">
        <v>262</v>
      </c>
      <c r="BE194" s="207">
        <f t="shared" si="64"/>
        <v>0</v>
      </c>
      <c r="BF194" s="207">
        <f t="shared" si="65"/>
        <v>0</v>
      </c>
      <c r="BG194" s="207">
        <f t="shared" si="66"/>
        <v>0</v>
      </c>
      <c r="BH194" s="207">
        <f t="shared" si="67"/>
        <v>0</v>
      </c>
      <c r="BI194" s="207">
        <f t="shared" si="68"/>
        <v>0</v>
      </c>
      <c r="BJ194" s="19" t="s">
        <v>89</v>
      </c>
      <c r="BK194" s="207">
        <f t="shared" si="69"/>
        <v>0</v>
      </c>
      <c r="BL194" s="19" t="s">
        <v>104</v>
      </c>
      <c r="BM194" s="206" t="s">
        <v>1796</v>
      </c>
    </row>
    <row r="195" spans="1:65" s="2" customFormat="1" ht="16.5" customHeight="1">
      <c r="A195" s="37"/>
      <c r="B195" s="38"/>
      <c r="C195" s="195" t="s">
        <v>1139</v>
      </c>
      <c r="D195" s="195" t="s">
        <v>264</v>
      </c>
      <c r="E195" s="196" t="s">
        <v>7014</v>
      </c>
      <c r="F195" s="197" t="s">
        <v>7002</v>
      </c>
      <c r="G195" s="198" t="s">
        <v>518</v>
      </c>
      <c r="H195" s="199">
        <v>17</v>
      </c>
      <c r="I195" s="200"/>
      <c r="J195" s="201">
        <f t="shared" si="60"/>
        <v>0</v>
      </c>
      <c r="K195" s="197" t="s">
        <v>44</v>
      </c>
      <c r="L195" s="42"/>
      <c r="M195" s="202" t="s">
        <v>44</v>
      </c>
      <c r="N195" s="203" t="s">
        <v>53</v>
      </c>
      <c r="O195" s="67"/>
      <c r="P195" s="204">
        <f t="shared" si="61"/>
        <v>0</v>
      </c>
      <c r="Q195" s="204">
        <v>0</v>
      </c>
      <c r="R195" s="204">
        <f t="shared" si="62"/>
        <v>0</v>
      </c>
      <c r="S195" s="204">
        <v>0</v>
      </c>
      <c r="T195" s="205">
        <f t="shared" si="63"/>
        <v>0</v>
      </c>
      <c r="U195" s="37"/>
      <c r="V195" s="37"/>
      <c r="W195" s="37"/>
      <c r="X195" s="37"/>
      <c r="Y195" s="37"/>
      <c r="Z195" s="37"/>
      <c r="AA195" s="37"/>
      <c r="AB195" s="37"/>
      <c r="AC195" s="37"/>
      <c r="AD195" s="37"/>
      <c r="AE195" s="37"/>
      <c r="AR195" s="206" t="s">
        <v>104</v>
      </c>
      <c r="AT195" s="206" t="s">
        <v>264</v>
      </c>
      <c r="AU195" s="206" t="s">
        <v>91</v>
      </c>
      <c r="AY195" s="19" t="s">
        <v>262</v>
      </c>
      <c r="BE195" s="207">
        <f t="shared" si="64"/>
        <v>0</v>
      </c>
      <c r="BF195" s="207">
        <f t="shared" si="65"/>
        <v>0</v>
      </c>
      <c r="BG195" s="207">
        <f t="shared" si="66"/>
        <v>0</v>
      </c>
      <c r="BH195" s="207">
        <f t="shared" si="67"/>
        <v>0</v>
      </c>
      <c r="BI195" s="207">
        <f t="shared" si="68"/>
        <v>0</v>
      </c>
      <c r="BJ195" s="19" t="s">
        <v>89</v>
      </c>
      <c r="BK195" s="207">
        <f t="shared" si="69"/>
        <v>0</v>
      </c>
      <c r="BL195" s="19" t="s">
        <v>104</v>
      </c>
      <c r="BM195" s="206" t="s">
        <v>1809</v>
      </c>
    </row>
    <row r="196" spans="1:65" s="2" customFormat="1" ht="16.5" customHeight="1">
      <c r="A196" s="37"/>
      <c r="B196" s="38"/>
      <c r="C196" s="195" t="s">
        <v>1142</v>
      </c>
      <c r="D196" s="195" t="s">
        <v>264</v>
      </c>
      <c r="E196" s="196" t="s">
        <v>7015</v>
      </c>
      <c r="F196" s="197" t="s">
        <v>7004</v>
      </c>
      <c r="G196" s="198" t="s">
        <v>518</v>
      </c>
      <c r="H196" s="199">
        <v>20</v>
      </c>
      <c r="I196" s="200"/>
      <c r="J196" s="201">
        <f t="shared" si="60"/>
        <v>0</v>
      </c>
      <c r="K196" s="197" t="s">
        <v>44</v>
      </c>
      <c r="L196" s="42"/>
      <c r="M196" s="202" t="s">
        <v>44</v>
      </c>
      <c r="N196" s="203" t="s">
        <v>53</v>
      </c>
      <c r="O196" s="67"/>
      <c r="P196" s="204">
        <f t="shared" si="61"/>
        <v>0</v>
      </c>
      <c r="Q196" s="204">
        <v>0</v>
      </c>
      <c r="R196" s="204">
        <f t="shared" si="62"/>
        <v>0</v>
      </c>
      <c r="S196" s="204">
        <v>0</v>
      </c>
      <c r="T196" s="205">
        <f t="shared" si="63"/>
        <v>0</v>
      </c>
      <c r="U196" s="37"/>
      <c r="V196" s="37"/>
      <c r="W196" s="37"/>
      <c r="X196" s="37"/>
      <c r="Y196" s="37"/>
      <c r="Z196" s="37"/>
      <c r="AA196" s="37"/>
      <c r="AB196" s="37"/>
      <c r="AC196" s="37"/>
      <c r="AD196" s="37"/>
      <c r="AE196" s="37"/>
      <c r="AR196" s="206" t="s">
        <v>104</v>
      </c>
      <c r="AT196" s="206" t="s">
        <v>264</v>
      </c>
      <c r="AU196" s="206" t="s">
        <v>91</v>
      </c>
      <c r="AY196" s="19" t="s">
        <v>262</v>
      </c>
      <c r="BE196" s="207">
        <f t="shared" si="64"/>
        <v>0</v>
      </c>
      <c r="BF196" s="207">
        <f t="shared" si="65"/>
        <v>0</v>
      </c>
      <c r="BG196" s="207">
        <f t="shared" si="66"/>
        <v>0</v>
      </c>
      <c r="BH196" s="207">
        <f t="shared" si="67"/>
        <v>0</v>
      </c>
      <c r="BI196" s="207">
        <f t="shared" si="68"/>
        <v>0</v>
      </c>
      <c r="BJ196" s="19" t="s">
        <v>89</v>
      </c>
      <c r="BK196" s="207">
        <f t="shared" si="69"/>
        <v>0</v>
      </c>
      <c r="BL196" s="19" t="s">
        <v>104</v>
      </c>
      <c r="BM196" s="206" t="s">
        <v>1821</v>
      </c>
    </row>
    <row r="197" spans="1:65" s="2" customFormat="1" ht="16.5" customHeight="1">
      <c r="A197" s="37"/>
      <c r="B197" s="38"/>
      <c r="C197" s="195" t="s">
        <v>1147</v>
      </c>
      <c r="D197" s="195" t="s">
        <v>264</v>
      </c>
      <c r="E197" s="196" t="s">
        <v>7016</v>
      </c>
      <c r="F197" s="197" t="s">
        <v>7006</v>
      </c>
      <c r="G197" s="198" t="s">
        <v>518</v>
      </c>
      <c r="H197" s="199">
        <v>10</v>
      </c>
      <c r="I197" s="200"/>
      <c r="J197" s="201">
        <f t="shared" si="60"/>
        <v>0</v>
      </c>
      <c r="K197" s="197" t="s">
        <v>44</v>
      </c>
      <c r="L197" s="42"/>
      <c r="M197" s="202" t="s">
        <v>44</v>
      </c>
      <c r="N197" s="203" t="s">
        <v>53</v>
      </c>
      <c r="O197" s="67"/>
      <c r="P197" s="204">
        <f t="shared" si="61"/>
        <v>0</v>
      </c>
      <c r="Q197" s="204">
        <v>0</v>
      </c>
      <c r="R197" s="204">
        <f t="shared" si="62"/>
        <v>0</v>
      </c>
      <c r="S197" s="204">
        <v>0</v>
      </c>
      <c r="T197" s="205">
        <f t="shared" si="63"/>
        <v>0</v>
      </c>
      <c r="U197" s="37"/>
      <c r="V197" s="37"/>
      <c r="W197" s="37"/>
      <c r="X197" s="37"/>
      <c r="Y197" s="37"/>
      <c r="Z197" s="37"/>
      <c r="AA197" s="37"/>
      <c r="AB197" s="37"/>
      <c r="AC197" s="37"/>
      <c r="AD197" s="37"/>
      <c r="AE197" s="37"/>
      <c r="AR197" s="206" t="s">
        <v>104</v>
      </c>
      <c r="AT197" s="206" t="s">
        <v>264</v>
      </c>
      <c r="AU197" s="206" t="s">
        <v>91</v>
      </c>
      <c r="AY197" s="19" t="s">
        <v>262</v>
      </c>
      <c r="BE197" s="207">
        <f t="shared" si="64"/>
        <v>0</v>
      </c>
      <c r="BF197" s="207">
        <f t="shared" si="65"/>
        <v>0</v>
      </c>
      <c r="BG197" s="207">
        <f t="shared" si="66"/>
        <v>0</v>
      </c>
      <c r="BH197" s="207">
        <f t="shared" si="67"/>
        <v>0</v>
      </c>
      <c r="BI197" s="207">
        <f t="shared" si="68"/>
        <v>0</v>
      </c>
      <c r="BJ197" s="19" t="s">
        <v>89</v>
      </c>
      <c r="BK197" s="207">
        <f t="shared" si="69"/>
        <v>0</v>
      </c>
      <c r="BL197" s="19" t="s">
        <v>104</v>
      </c>
      <c r="BM197" s="206" t="s">
        <v>1832</v>
      </c>
    </row>
    <row r="198" spans="1:65" s="2" customFormat="1" ht="16.5" customHeight="1">
      <c r="A198" s="37"/>
      <c r="B198" s="38"/>
      <c r="C198" s="195" t="s">
        <v>1152</v>
      </c>
      <c r="D198" s="195" t="s">
        <v>264</v>
      </c>
      <c r="E198" s="196" t="s">
        <v>7017</v>
      </c>
      <c r="F198" s="197" t="s">
        <v>7008</v>
      </c>
      <c r="G198" s="198" t="s">
        <v>590</v>
      </c>
      <c r="H198" s="199">
        <v>180</v>
      </c>
      <c r="I198" s="200"/>
      <c r="J198" s="201">
        <f t="shared" si="60"/>
        <v>0</v>
      </c>
      <c r="K198" s="197" t="s">
        <v>44</v>
      </c>
      <c r="L198" s="42"/>
      <c r="M198" s="202" t="s">
        <v>44</v>
      </c>
      <c r="N198" s="203" t="s">
        <v>53</v>
      </c>
      <c r="O198" s="67"/>
      <c r="P198" s="204">
        <f t="shared" si="61"/>
        <v>0</v>
      </c>
      <c r="Q198" s="204">
        <v>0</v>
      </c>
      <c r="R198" s="204">
        <f t="shared" si="62"/>
        <v>0</v>
      </c>
      <c r="S198" s="204">
        <v>0</v>
      </c>
      <c r="T198" s="205">
        <f t="shared" si="63"/>
        <v>0</v>
      </c>
      <c r="U198" s="37"/>
      <c r="V198" s="37"/>
      <c r="W198" s="37"/>
      <c r="X198" s="37"/>
      <c r="Y198" s="37"/>
      <c r="Z198" s="37"/>
      <c r="AA198" s="37"/>
      <c r="AB198" s="37"/>
      <c r="AC198" s="37"/>
      <c r="AD198" s="37"/>
      <c r="AE198" s="37"/>
      <c r="AR198" s="206" t="s">
        <v>104</v>
      </c>
      <c r="AT198" s="206" t="s">
        <v>264</v>
      </c>
      <c r="AU198" s="206" t="s">
        <v>91</v>
      </c>
      <c r="AY198" s="19" t="s">
        <v>262</v>
      </c>
      <c r="BE198" s="207">
        <f t="shared" si="64"/>
        <v>0</v>
      </c>
      <c r="BF198" s="207">
        <f t="shared" si="65"/>
        <v>0</v>
      </c>
      <c r="BG198" s="207">
        <f t="shared" si="66"/>
        <v>0</v>
      </c>
      <c r="BH198" s="207">
        <f t="shared" si="67"/>
        <v>0</v>
      </c>
      <c r="BI198" s="207">
        <f t="shared" si="68"/>
        <v>0</v>
      </c>
      <c r="BJ198" s="19" t="s">
        <v>89</v>
      </c>
      <c r="BK198" s="207">
        <f t="shared" si="69"/>
        <v>0</v>
      </c>
      <c r="BL198" s="19" t="s">
        <v>104</v>
      </c>
      <c r="BM198" s="206" t="s">
        <v>1844</v>
      </c>
    </row>
    <row r="199" spans="1:65" s="12" customFormat="1" ht="25.9" customHeight="1">
      <c r="B199" s="179"/>
      <c r="C199" s="180"/>
      <c r="D199" s="181" t="s">
        <v>81</v>
      </c>
      <c r="E199" s="182" t="s">
        <v>5660</v>
      </c>
      <c r="F199" s="182" t="s">
        <v>7018</v>
      </c>
      <c r="G199" s="180"/>
      <c r="H199" s="180"/>
      <c r="I199" s="183"/>
      <c r="J199" s="184">
        <f>BK199</f>
        <v>0</v>
      </c>
      <c r="K199" s="180"/>
      <c r="L199" s="185"/>
      <c r="M199" s="186"/>
      <c r="N199" s="187"/>
      <c r="O199" s="187"/>
      <c r="P199" s="188">
        <f>P200</f>
        <v>0</v>
      </c>
      <c r="Q199" s="187"/>
      <c r="R199" s="188">
        <f>R200</f>
        <v>0</v>
      </c>
      <c r="S199" s="187"/>
      <c r="T199" s="189">
        <f>T200</f>
        <v>0</v>
      </c>
      <c r="AR199" s="190" t="s">
        <v>89</v>
      </c>
      <c r="AT199" s="191" t="s">
        <v>81</v>
      </c>
      <c r="AU199" s="191" t="s">
        <v>82</v>
      </c>
      <c r="AY199" s="190" t="s">
        <v>262</v>
      </c>
      <c r="BK199" s="192">
        <f>BK200</f>
        <v>0</v>
      </c>
    </row>
    <row r="200" spans="1:65" s="12" customFormat="1" ht="22.75" customHeight="1">
      <c r="B200" s="179"/>
      <c r="C200" s="180"/>
      <c r="D200" s="181" t="s">
        <v>81</v>
      </c>
      <c r="E200" s="193" t="s">
        <v>6991</v>
      </c>
      <c r="F200" s="193" t="s">
        <v>6992</v>
      </c>
      <c r="G200" s="180"/>
      <c r="H200" s="180"/>
      <c r="I200" s="183"/>
      <c r="J200" s="194">
        <f>BK200</f>
        <v>0</v>
      </c>
      <c r="K200" s="180"/>
      <c r="L200" s="185"/>
      <c r="M200" s="186"/>
      <c r="N200" s="187"/>
      <c r="O200" s="187"/>
      <c r="P200" s="188">
        <f>SUM(P201:P207)</f>
        <v>0</v>
      </c>
      <c r="Q200" s="187"/>
      <c r="R200" s="188">
        <f>SUM(R201:R207)</f>
        <v>0</v>
      </c>
      <c r="S200" s="187"/>
      <c r="T200" s="189">
        <f>SUM(T201:T207)</f>
        <v>0</v>
      </c>
      <c r="AR200" s="190" t="s">
        <v>89</v>
      </c>
      <c r="AT200" s="191" t="s">
        <v>81</v>
      </c>
      <c r="AU200" s="191" t="s">
        <v>89</v>
      </c>
      <c r="AY200" s="190" t="s">
        <v>262</v>
      </c>
      <c r="BK200" s="192">
        <f>SUM(BK201:BK207)</f>
        <v>0</v>
      </c>
    </row>
    <row r="201" spans="1:65" s="2" customFormat="1" ht="168" customHeight="1">
      <c r="A201" s="37"/>
      <c r="B201" s="38"/>
      <c r="C201" s="195" t="s">
        <v>1156</v>
      </c>
      <c r="D201" s="195" t="s">
        <v>264</v>
      </c>
      <c r="E201" s="196" t="s">
        <v>7019</v>
      </c>
      <c r="F201" s="197" t="s">
        <v>7020</v>
      </c>
      <c r="G201" s="198" t="s">
        <v>518</v>
      </c>
      <c r="H201" s="199">
        <v>1</v>
      </c>
      <c r="I201" s="200"/>
      <c r="J201" s="201">
        <f t="shared" ref="J201:J207" si="70">ROUND(I201*H201,2)</f>
        <v>0</v>
      </c>
      <c r="K201" s="197" t="s">
        <v>44</v>
      </c>
      <c r="L201" s="42"/>
      <c r="M201" s="202" t="s">
        <v>44</v>
      </c>
      <c r="N201" s="203" t="s">
        <v>53</v>
      </c>
      <c r="O201" s="67"/>
      <c r="P201" s="204">
        <f t="shared" ref="P201:P207" si="71">O201*H201</f>
        <v>0</v>
      </c>
      <c r="Q201" s="204">
        <v>0</v>
      </c>
      <c r="R201" s="204">
        <f t="shared" ref="R201:R207" si="72">Q201*H201</f>
        <v>0</v>
      </c>
      <c r="S201" s="204">
        <v>0</v>
      </c>
      <c r="T201" s="205">
        <f t="shared" ref="T201:T207" si="73">S201*H201</f>
        <v>0</v>
      </c>
      <c r="U201" s="37"/>
      <c r="V201" s="37"/>
      <c r="W201" s="37"/>
      <c r="X201" s="37"/>
      <c r="Y201" s="37"/>
      <c r="Z201" s="37"/>
      <c r="AA201" s="37"/>
      <c r="AB201" s="37"/>
      <c r="AC201" s="37"/>
      <c r="AD201" s="37"/>
      <c r="AE201" s="37"/>
      <c r="AR201" s="206" t="s">
        <v>104</v>
      </c>
      <c r="AT201" s="206" t="s">
        <v>264</v>
      </c>
      <c r="AU201" s="206" t="s">
        <v>91</v>
      </c>
      <c r="AY201" s="19" t="s">
        <v>262</v>
      </c>
      <c r="BE201" s="207">
        <f t="shared" ref="BE201:BE207" si="74">IF(N201="základní",J201,0)</f>
        <v>0</v>
      </c>
      <c r="BF201" s="207">
        <f t="shared" ref="BF201:BF207" si="75">IF(N201="snížená",J201,0)</f>
        <v>0</v>
      </c>
      <c r="BG201" s="207">
        <f t="shared" ref="BG201:BG207" si="76">IF(N201="zákl. přenesená",J201,0)</f>
        <v>0</v>
      </c>
      <c r="BH201" s="207">
        <f t="shared" ref="BH201:BH207" si="77">IF(N201="sníž. přenesená",J201,0)</f>
        <v>0</v>
      </c>
      <c r="BI201" s="207">
        <f t="shared" ref="BI201:BI207" si="78">IF(N201="nulová",J201,0)</f>
        <v>0</v>
      </c>
      <c r="BJ201" s="19" t="s">
        <v>89</v>
      </c>
      <c r="BK201" s="207">
        <f t="shared" ref="BK201:BK207" si="79">ROUND(I201*H201,2)</f>
        <v>0</v>
      </c>
      <c r="BL201" s="19" t="s">
        <v>104</v>
      </c>
      <c r="BM201" s="206" t="s">
        <v>1862</v>
      </c>
    </row>
    <row r="202" spans="1:65" s="2" customFormat="1" ht="21.75" customHeight="1">
      <c r="A202" s="37"/>
      <c r="B202" s="38"/>
      <c r="C202" s="195" t="s">
        <v>1161</v>
      </c>
      <c r="D202" s="195" t="s">
        <v>264</v>
      </c>
      <c r="E202" s="196" t="s">
        <v>7021</v>
      </c>
      <c r="F202" s="197" t="s">
        <v>7022</v>
      </c>
      <c r="G202" s="198" t="s">
        <v>518</v>
      </c>
      <c r="H202" s="199">
        <v>10</v>
      </c>
      <c r="I202" s="200"/>
      <c r="J202" s="201">
        <f t="shared" si="70"/>
        <v>0</v>
      </c>
      <c r="K202" s="197" t="s">
        <v>44</v>
      </c>
      <c r="L202" s="42"/>
      <c r="M202" s="202" t="s">
        <v>44</v>
      </c>
      <c r="N202" s="203" t="s">
        <v>53</v>
      </c>
      <c r="O202" s="67"/>
      <c r="P202" s="204">
        <f t="shared" si="71"/>
        <v>0</v>
      </c>
      <c r="Q202" s="204">
        <v>0</v>
      </c>
      <c r="R202" s="204">
        <f t="shared" si="72"/>
        <v>0</v>
      </c>
      <c r="S202" s="204">
        <v>0</v>
      </c>
      <c r="T202" s="205">
        <f t="shared" si="73"/>
        <v>0</v>
      </c>
      <c r="U202" s="37"/>
      <c r="V202" s="37"/>
      <c r="W202" s="37"/>
      <c r="X202" s="37"/>
      <c r="Y202" s="37"/>
      <c r="Z202" s="37"/>
      <c r="AA202" s="37"/>
      <c r="AB202" s="37"/>
      <c r="AC202" s="37"/>
      <c r="AD202" s="37"/>
      <c r="AE202" s="37"/>
      <c r="AR202" s="206" t="s">
        <v>104</v>
      </c>
      <c r="AT202" s="206" t="s">
        <v>264</v>
      </c>
      <c r="AU202" s="206" t="s">
        <v>91</v>
      </c>
      <c r="AY202" s="19" t="s">
        <v>262</v>
      </c>
      <c r="BE202" s="207">
        <f t="shared" si="74"/>
        <v>0</v>
      </c>
      <c r="BF202" s="207">
        <f t="shared" si="75"/>
        <v>0</v>
      </c>
      <c r="BG202" s="207">
        <f t="shared" si="76"/>
        <v>0</v>
      </c>
      <c r="BH202" s="207">
        <f t="shared" si="77"/>
        <v>0</v>
      </c>
      <c r="BI202" s="207">
        <f t="shared" si="78"/>
        <v>0</v>
      </c>
      <c r="BJ202" s="19" t="s">
        <v>89</v>
      </c>
      <c r="BK202" s="207">
        <f t="shared" si="79"/>
        <v>0</v>
      </c>
      <c r="BL202" s="19" t="s">
        <v>104</v>
      </c>
      <c r="BM202" s="206" t="s">
        <v>1882</v>
      </c>
    </row>
    <row r="203" spans="1:65" s="2" customFormat="1" ht="16.5" customHeight="1">
      <c r="A203" s="37"/>
      <c r="B203" s="38"/>
      <c r="C203" s="195" t="s">
        <v>1168</v>
      </c>
      <c r="D203" s="195" t="s">
        <v>264</v>
      </c>
      <c r="E203" s="196" t="s">
        <v>7023</v>
      </c>
      <c r="F203" s="197" t="s">
        <v>6998</v>
      </c>
      <c r="G203" s="198" t="s">
        <v>518</v>
      </c>
      <c r="H203" s="199">
        <v>6</v>
      </c>
      <c r="I203" s="200"/>
      <c r="J203" s="201">
        <f t="shared" si="70"/>
        <v>0</v>
      </c>
      <c r="K203" s="197" t="s">
        <v>44</v>
      </c>
      <c r="L203" s="42"/>
      <c r="M203" s="202" t="s">
        <v>44</v>
      </c>
      <c r="N203" s="203" t="s">
        <v>53</v>
      </c>
      <c r="O203" s="67"/>
      <c r="P203" s="204">
        <f t="shared" si="71"/>
        <v>0</v>
      </c>
      <c r="Q203" s="204">
        <v>0</v>
      </c>
      <c r="R203" s="204">
        <f t="shared" si="72"/>
        <v>0</v>
      </c>
      <c r="S203" s="204">
        <v>0</v>
      </c>
      <c r="T203" s="205">
        <f t="shared" si="73"/>
        <v>0</v>
      </c>
      <c r="U203" s="37"/>
      <c r="V203" s="37"/>
      <c r="W203" s="37"/>
      <c r="X203" s="37"/>
      <c r="Y203" s="37"/>
      <c r="Z203" s="37"/>
      <c r="AA203" s="37"/>
      <c r="AB203" s="37"/>
      <c r="AC203" s="37"/>
      <c r="AD203" s="37"/>
      <c r="AE203" s="37"/>
      <c r="AR203" s="206" t="s">
        <v>104</v>
      </c>
      <c r="AT203" s="206" t="s">
        <v>264</v>
      </c>
      <c r="AU203" s="206" t="s">
        <v>91</v>
      </c>
      <c r="AY203" s="19" t="s">
        <v>262</v>
      </c>
      <c r="BE203" s="207">
        <f t="shared" si="74"/>
        <v>0</v>
      </c>
      <c r="BF203" s="207">
        <f t="shared" si="75"/>
        <v>0</v>
      </c>
      <c r="BG203" s="207">
        <f t="shared" si="76"/>
        <v>0</v>
      </c>
      <c r="BH203" s="207">
        <f t="shared" si="77"/>
        <v>0</v>
      </c>
      <c r="BI203" s="207">
        <f t="shared" si="78"/>
        <v>0</v>
      </c>
      <c r="BJ203" s="19" t="s">
        <v>89</v>
      </c>
      <c r="BK203" s="207">
        <f t="shared" si="79"/>
        <v>0</v>
      </c>
      <c r="BL203" s="19" t="s">
        <v>104</v>
      </c>
      <c r="BM203" s="206" t="s">
        <v>1929</v>
      </c>
    </row>
    <row r="204" spans="1:65" s="2" customFormat="1" ht="16.5" customHeight="1">
      <c r="A204" s="37"/>
      <c r="B204" s="38"/>
      <c r="C204" s="195" t="s">
        <v>1172</v>
      </c>
      <c r="D204" s="195" t="s">
        <v>264</v>
      </c>
      <c r="E204" s="196" t="s">
        <v>7024</v>
      </c>
      <c r="F204" s="197" t="s">
        <v>7002</v>
      </c>
      <c r="G204" s="198" t="s">
        <v>518</v>
      </c>
      <c r="H204" s="199">
        <v>17</v>
      </c>
      <c r="I204" s="200"/>
      <c r="J204" s="201">
        <f t="shared" si="70"/>
        <v>0</v>
      </c>
      <c r="K204" s="197" t="s">
        <v>44</v>
      </c>
      <c r="L204" s="42"/>
      <c r="M204" s="202" t="s">
        <v>44</v>
      </c>
      <c r="N204" s="203" t="s">
        <v>53</v>
      </c>
      <c r="O204" s="67"/>
      <c r="P204" s="204">
        <f t="shared" si="71"/>
        <v>0</v>
      </c>
      <c r="Q204" s="204">
        <v>0</v>
      </c>
      <c r="R204" s="204">
        <f t="shared" si="72"/>
        <v>0</v>
      </c>
      <c r="S204" s="204">
        <v>0</v>
      </c>
      <c r="T204" s="205">
        <f t="shared" si="73"/>
        <v>0</v>
      </c>
      <c r="U204" s="37"/>
      <c r="V204" s="37"/>
      <c r="W204" s="37"/>
      <c r="X204" s="37"/>
      <c r="Y204" s="37"/>
      <c r="Z204" s="37"/>
      <c r="AA204" s="37"/>
      <c r="AB204" s="37"/>
      <c r="AC204" s="37"/>
      <c r="AD204" s="37"/>
      <c r="AE204" s="37"/>
      <c r="AR204" s="206" t="s">
        <v>104</v>
      </c>
      <c r="AT204" s="206" t="s">
        <v>264</v>
      </c>
      <c r="AU204" s="206" t="s">
        <v>91</v>
      </c>
      <c r="AY204" s="19" t="s">
        <v>262</v>
      </c>
      <c r="BE204" s="207">
        <f t="shared" si="74"/>
        <v>0</v>
      </c>
      <c r="BF204" s="207">
        <f t="shared" si="75"/>
        <v>0</v>
      </c>
      <c r="BG204" s="207">
        <f t="shared" si="76"/>
        <v>0</v>
      </c>
      <c r="BH204" s="207">
        <f t="shared" si="77"/>
        <v>0</v>
      </c>
      <c r="BI204" s="207">
        <f t="shared" si="78"/>
        <v>0</v>
      </c>
      <c r="BJ204" s="19" t="s">
        <v>89</v>
      </c>
      <c r="BK204" s="207">
        <f t="shared" si="79"/>
        <v>0</v>
      </c>
      <c r="BL204" s="19" t="s">
        <v>104</v>
      </c>
      <c r="BM204" s="206" t="s">
        <v>1940</v>
      </c>
    </row>
    <row r="205" spans="1:65" s="2" customFormat="1" ht="16.5" customHeight="1">
      <c r="A205" s="37"/>
      <c r="B205" s="38"/>
      <c r="C205" s="195" t="s">
        <v>1176</v>
      </c>
      <c r="D205" s="195" t="s">
        <v>264</v>
      </c>
      <c r="E205" s="196" t="s">
        <v>7025</v>
      </c>
      <c r="F205" s="197" t="s">
        <v>7004</v>
      </c>
      <c r="G205" s="198" t="s">
        <v>518</v>
      </c>
      <c r="H205" s="199">
        <v>20</v>
      </c>
      <c r="I205" s="200"/>
      <c r="J205" s="201">
        <f t="shared" si="70"/>
        <v>0</v>
      </c>
      <c r="K205" s="197" t="s">
        <v>44</v>
      </c>
      <c r="L205" s="42"/>
      <c r="M205" s="202" t="s">
        <v>44</v>
      </c>
      <c r="N205" s="203" t="s">
        <v>53</v>
      </c>
      <c r="O205" s="67"/>
      <c r="P205" s="204">
        <f t="shared" si="71"/>
        <v>0</v>
      </c>
      <c r="Q205" s="204">
        <v>0</v>
      </c>
      <c r="R205" s="204">
        <f t="shared" si="72"/>
        <v>0</v>
      </c>
      <c r="S205" s="204">
        <v>0</v>
      </c>
      <c r="T205" s="205">
        <f t="shared" si="73"/>
        <v>0</v>
      </c>
      <c r="U205" s="37"/>
      <c r="V205" s="37"/>
      <c r="W205" s="37"/>
      <c r="X205" s="37"/>
      <c r="Y205" s="37"/>
      <c r="Z205" s="37"/>
      <c r="AA205" s="37"/>
      <c r="AB205" s="37"/>
      <c r="AC205" s="37"/>
      <c r="AD205" s="37"/>
      <c r="AE205" s="37"/>
      <c r="AR205" s="206" t="s">
        <v>104</v>
      </c>
      <c r="AT205" s="206" t="s">
        <v>264</v>
      </c>
      <c r="AU205" s="206" t="s">
        <v>91</v>
      </c>
      <c r="AY205" s="19" t="s">
        <v>262</v>
      </c>
      <c r="BE205" s="207">
        <f t="shared" si="74"/>
        <v>0</v>
      </c>
      <c r="BF205" s="207">
        <f t="shared" si="75"/>
        <v>0</v>
      </c>
      <c r="BG205" s="207">
        <f t="shared" si="76"/>
        <v>0</v>
      </c>
      <c r="BH205" s="207">
        <f t="shared" si="77"/>
        <v>0</v>
      </c>
      <c r="BI205" s="207">
        <f t="shared" si="78"/>
        <v>0</v>
      </c>
      <c r="BJ205" s="19" t="s">
        <v>89</v>
      </c>
      <c r="BK205" s="207">
        <f t="shared" si="79"/>
        <v>0</v>
      </c>
      <c r="BL205" s="19" t="s">
        <v>104</v>
      </c>
      <c r="BM205" s="206" t="s">
        <v>1948</v>
      </c>
    </row>
    <row r="206" spans="1:65" s="2" customFormat="1" ht="16.5" customHeight="1">
      <c r="A206" s="37"/>
      <c r="B206" s="38"/>
      <c r="C206" s="195" t="s">
        <v>1180</v>
      </c>
      <c r="D206" s="195" t="s">
        <v>264</v>
      </c>
      <c r="E206" s="196" t="s">
        <v>7026</v>
      </c>
      <c r="F206" s="197" t="s">
        <v>7006</v>
      </c>
      <c r="G206" s="198" t="s">
        <v>518</v>
      </c>
      <c r="H206" s="199">
        <v>10</v>
      </c>
      <c r="I206" s="200"/>
      <c r="J206" s="201">
        <f t="shared" si="70"/>
        <v>0</v>
      </c>
      <c r="K206" s="197" t="s">
        <v>44</v>
      </c>
      <c r="L206" s="42"/>
      <c r="M206" s="202" t="s">
        <v>44</v>
      </c>
      <c r="N206" s="203" t="s">
        <v>53</v>
      </c>
      <c r="O206" s="67"/>
      <c r="P206" s="204">
        <f t="shared" si="71"/>
        <v>0</v>
      </c>
      <c r="Q206" s="204">
        <v>0</v>
      </c>
      <c r="R206" s="204">
        <f t="shared" si="72"/>
        <v>0</v>
      </c>
      <c r="S206" s="204">
        <v>0</v>
      </c>
      <c r="T206" s="205">
        <f t="shared" si="73"/>
        <v>0</v>
      </c>
      <c r="U206" s="37"/>
      <c r="V206" s="37"/>
      <c r="W206" s="37"/>
      <c r="X206" s="37"/>
      <c r="Y206" s="37"/>
      <c r="Z206" s="37"/>
      <c r="AA206" s="37"/>
      <c r="AB206" s="37"/>
      <c r="AC206" s="37"/>
      <c r="AD206" s="37"/>
      <c r="AE206" s="37"/>
      <c r="AR206" s="206" t="s">
        <v>104</v>
      </c>
      <c r="AT206" s="206" t="s">
        <v>264</v>
      </c>
      <c r="AU206" s="206" t="s">
        <v>91</v>
      </c>
      <c r="AY206" s="19" t="s">
        <v>262</v>
      </c>
      <c r="BE206" s="207">
        <f t="shared" si="74"/>
        <v>0</v>
      </c>
      <c r="BF206" s="207">
        <f t="shared" si="75"/>
        <v>0</v>
      </c>
      <c r="BG206" s="207">
        <f t="shared" si="76"/>
        <v>0</v>
      </c>
      <c r="BH206" s="207">
        <f t="shared" si="77"/>
        <v>0</v>
      </c>
      <c r="BI206" s="207">
        <f t="shared" si="78"/>
        <v>0</v>
      </c>
      <c r="BJ206" s="19" t="s">
        <v>89</v>
      </c>
      <c r="BK206" s="207">
        <f t="shared" si="79"/>
        <v>0</v>
      </c>
      <c r="BL206" s="19" t="s">
        <v>104</v>
      </c>
      <c r="BM206" s="206" t="s">
        <v>1958</v>
      </c>
    </row>
    <row r="207" spans="1:65" s="2" customFormat="1" ht="16.5" customHeight="1">
      <c r="A207" s="37"/>
      <c r="B207" s="38"/>
      <c r="C207" s="195" t="s">
        <v>1189</v>
      </c>
      <c r="D207" s="195" t="s">
        <v>264</v>
      </c>
      <c r="E207" s="196" t="s">
        <v>7027</v>
      </c>
      <c r="F207" s="197" t="s">
        <v>7008</v>
      </c>
      <c r="G207" s="198" t="s">
        <v>590</v>
      </c>
      <c r="H207" s="199">
        <v>177</v>
      </c>
      <c r="I207" s="200"/>
      <c r="J207" s="201">
        <f t="shared" si="70"/>
        <v>0</v>
      </c>
      <c r="K207" s="197" t="s">
        <v>44</v>
      </c>
      <c r="L207" s="42"/>
      <c r="M207" s="202" t="s">
        <v>44</v>
      </c>
      <c r="N207" s="203" t="s">
        <v>53</v>
      </c>
      <c r="O207" s="67"/>
      <c r="P207" s="204">
        <f t="shared" si="71"/>
        <v>0</v>
      </c>
      <c r="Q207" s="204">
        <v>0</v>
      </c>
      <c r="R207" s="204">
        <f t="shared" si="72"/>
        <v>0</v>
      </c>
      <c r="S207" s="204">
        <v>0</v>
      </c>
      <c r="T207" s="205">
        <f t="shared" si="73"/>
        <v>0</v>
      </c>
      <c r="U207" s="37"/>
      <c r="V207" s="37"/>
      <c r="W207" s="37"/>
      <c r="X207" s="37"/>
      <c r="Y207" s="37"/>
      <c r="Z207" s="37"/>
      <c r="AA207" s="37"/>
      <c r="AB207" s="37"/>
      <c r="AC207" s="37"/>
      <c r="AD207" s="37"/>
      <c r="AE207" s="37"/>
      <c r="AR207" s="206" t="s">
        <v>104</v>
      </c>
      <c r="AT207" s="206" t="s">
        <v>264</v>
      </c>
      <c r="AU207" s="206" t="s">
        <v>91</v>
      </c>
      <c r="AY207" s="19" t="s">
        <v>262</v>
      </c>
      <c r="BE207" s="207">
        <f t="shared" si="74"/>
        <v>0</v>
      </c>
      <c r="BF207" s="207">
        <f t="shared" si="75"/>
        <v>0</v>
      </c>
      <c r="BG207" s="207">
        <f t="shared" si="76"/>
        <v>0</v>
      </c>
      <c r="BH207" s="207">
        <f t="shared" si="77"/>
        <v>0</v>
      </c>
      <c r="BI207" s="207">
        <f t="shared" si="78"/>
        <v>0</v>
      </c>
      <c r="BJ207" s="19" t="s">
        <v>89</v>
      </c>
      <c r="BK207" s="207">
        <f t="shared" si="79"/>
        <v>0</v>
      </c>
      <c r="BL207" s="19" t="s">
        <v>104</v>
      </c>
      <c r="BM207" s="206" t="s">
        <v>1970</v>
      </c>
    </row>
    <row r="208" spans="1:65" s="12" customFormat="1" ht="25.9" customHeight="1">
      <c r="B208" s="179"/>
      <c r="C208" s="180"/>
      <c r="D208" s="181" t="s">
        <v>81</v>
      </c>
      <c r="E208" s="182" t="s">
        <v>5662</v>
      </c>
      <c r="F208" s="182" t="s">
        <v>7028</v>
      </c>
      <c r="G208" s="180"/>
      <c r="H208" s="180"/>
      <c r="I208" s="183"/>
      <c r="J208" s="184">
        <f>BK208</f>
        <v>0</v>
      </c>
      <c r="K208" s="180"/>
      <c r="L208" s="185"/>
      <c r="M208" s="186"/>
      <c r="N208" s="187"/>
      <c r="O208" s="187"/>
      <c r="P208" s="188">
        <f>P209</f>
        <v>0</v>
      </c>
      <c r="Q208" s="187"/>
      <c r="R208" s="188">
        <f>R209</f>
        <v>0</v>
      </c>
      <c r="S208" s="187"/>
      <c r="T208" s="189">
        <f>T209</f>
        <v>0</v>
      </c>
      <c r="AR208" s="190" t="s">
        <v>89</v>
      </c>
      <c r="AT208" s="191" t="s">
        <v>81</v>
      </c>
      <c r="AU208" s="191" t="s">
        <v>82</v>
      </c>
      <c r="AY208" s="190" t="s">
        <v>262</v>
      </c>
      <c r="BK208" s="192">
        <f>BK209</f>
        <v>0</v>
      </c>
    </row>
    <row r="209" spans="1:65" s="12" customFormat="1" ht="22.75" customHeight="1">
      <c r="B209" s="179"/>
      <c r="C209" s="180"/>
      <c r="D209" s="181" t="s">
        <v>81</v>
      </c>
      <c r="E209" s="193" t="s">
        <v>7029</v>
      </c>
      <c r="F209" s="193" t="s">
        <v>7030</v>
      </c>
      <c r="G209" s="180"/>
      <c r="H209" s="180"/>
      <c r="I209" s="183"/>
      <c r="J209" s="194">
        <f>BK209</f>
        <v>0</v>
      </c>
      <c r="K209" s="180"/>
      <c r="L209" s="185"/>
      <c r="M209" s="186"/>
      <c r="N209" s="187"/>
      <c r="O209" s="187"/>
      <c r="P209" s="188">
        <f>SUM(P210:P213)</f>
        <v>0</v>
      </c>
      <c r="Q209" s="187"/>
      <c r="R209" s="188">
        <f>SUM(R210:R213)</f>
        <v>0</v>
      </c>
      <c r="S209" s="187"/>
      <c r="T209" s="189">
        <f>SUM(T210:T213)</f>
        <v>0</v>
      </c>
      <c r="AR209" s="190" t="s">
        <v>89</v>
      </c>
      <c r="AT209" s="191" t="s">
        <v>81</v>
      </c>
      <c r="AU209" s="191" t="s">
        <v>89</v>
      </c>
      <c r="AY209" s="190" t="s">
        <v>262</v>
      </c>
      <c r="BK209" s="192">
        <f>SUM(BK210:BK213)</f>
        <v>0</v>
      </c>
    </row>
    <row r="210" spans="1:65" s="2" customFormat="1" ht="55.5" customHeight="1">
      <c r="A210" s="37"/>
      <c r="B210" s="38"/>
      <c r="C210" s="195" t="s">
        <v>1205</v>
      </c>
      <c r="D210" s="195" t="s">
        <v>264</v>
      </c>
      <c r="E210" s="196" t="s">
        <v>7031</v>
      </c>
      <c r="F210" s="197" t="s">
        <v>7032</v>
      </c>
      <c r="G210" s="198" t="s">
        <v>518</v>
      </c>
      <c r="H210" s="199">
        <v>3</v>
      </c>
      <c r="I210" s="200"/>
      <c r="J210" s="201">
        <f>ROUND(I210*H210,2)</f>
        <v>0</v>
      </c>
      <c r="K210" s="197" t="s">
        <v>44</v>
      </c>
      <c r="L210" s="42"/>
      <c r="M210" s="202" t="s">
        <v>44</v>
      </c>
      <c r="N210" s="203" t="s">
        <v>53</v>
      </c>
      <c r="O210" s="67"/>
      <c r="P210" s="204">
        <f>O210*H210</f>
        <v>0</v>
      </c>
      <c r="Q210" s="204">
        <v>0</v>
      </c>
      <c r="R210" s="204">
        <f>Q210*H210</f>
        <v>0</v>
      </c>
      <c r="S210" s="204">
        <v>0</v>
      </c>
      <c r="T210" s="205">
        <f>S210*H210</f>
        <v>0</v>
      </c>
      <c r="U210" s="37"/>
      <c r="V210" s="37"/>
      <c r="W210" s="37"/>
      <c r="X210" s="37"/>
      <c r="Y210" s="37"/>
      <c r="Z210" s="37"/>
      <c r="AA210" s="37"/>
      <c r="AB210" s="37"/>
      <c r="AC210" s="37"/>
      <c r="AD210" s="37"/>
      <c r="AE210" s="37"/>
      <c r="AR210" s="206" t="s">
        <v>104</v>
      </c>
      <c r="AT210" s="206" t="s">
        <v>264</v>
      </c>
      <c r="AU210" s="206" t="s">
        <v>91</v>
      </c>
      <c r="AY210" s="19" t="s">
        <v>262</v>
      </c>
      <c r="BE210" s="207">
        <f>IF(N210="základní",J210,0)</f>
        <v>0</v>
      </c>
      <c r="BF210" s="207">
        <f>IF(N210="snížená",J210,0)</f>
        <v>0</v>
      </c>
      <c r="BG210" s="207">
        <f>IF(N210="zákl. přenesená",J210,0)</f>
        <v>0</v>
      </c>
      <c r="BH210" s="207">
        <f>IF(N210="sníž. přenesená",J210,0)</f>
        <v>0</v>
      </c>
      <c r="BI210" s="207">
        <f>IF(N210="nulová",J210,0)</f>
        <v>0</v>
      </c>
      <c r="BJ210" s="19" t="s">
        <v>89</v>
      </c>
      <c r="BK210" s="207">
        <f>ROUND(I210*H210,2)</f>
        <v>0</v>
      </c>
      <c r="BL210" s="19" t="s">
        <v>104</v>
      </c>
      <c r="BM210" s="206" t="s">
        <v>1992</v>
      </c>
    </row>
    <row r="211" spans="1:65" s="2" customFormat="1" ht="21.75" customHeight="1">
      <c r="A211" s="37"/>
      <c r="B211" s="38"/>
      <c r="C211" s="195" t="s">
        <v>1215</v>
      </c>
      <c r="D211" s="195" t="s">
        <v>264</v>
      </c>
      <c r="E211" s="196" t="s">
        <v>7033</v>
      </c>
      <c r="F211" s="197" t="s">
        <v>7034</v>
      </c>
      <c r="G211" s="198" t="s">
        <v>518</v>
      </c>
      <c r="H211" s="199">
        <v>3</v>
      </c>
      <c r="I211" s="200"/>
      <c r="J211" s="201">
        <f>ROUND(I211*H211,2)</f>
        <v>0</v>
      </c>
      <c r="K211" s="197" t="s">
        <v>44</v>
      </c>
      <c r="L211" s="42"/>
      <c r="M211" s="202" t="s">
        <v>44</v>
      </c>
      <c r="N211" s="203" t="s">
        <v>53</v>
      </c>
      <c r="O211" s="67"/>
      <c r="P211" s="204">
        <f>O211*H211</f>
        <v>0</v>
      </c>
      <c r="Q211" s="204">
        <v>0</v>
      </c>
      <c r="R211" s="204">
        <f>Q211*H211</f>
        <v>0</v>
      </c>
      <c r="S211" s="204">
        <v>0</v>
      </c>
      <c r="T211" s="205">
        <f>S211*H211</f>
        <v>0</v>
      </c>
      <c r="U211" s="37"/>
      <c r="V211" s="37"/>
      <c r="W211" s="37"/>
      <c r="X211" s="37"/>
      <c r="Y211" s="37"/>
      <c r="Z211" s="37"/>
      <c r="AA211" s="37"/>
      <c r="AB211" s="37"/>
      <c r="AC211" s="37"/>
      <c r="AD211" s="37"/>
      <c r="AE211" s="37"/>
      <c r="AR211" s="206" t="s">
        <v>104</v>
      </c>
      <c r="AT211" s="206" t="s">
        <v>264</v>
      </c>
      <c r="AU211" s="206" t="s">
        <v>91</v>
      </c>
      <c r="AY211" s="19" t="s">
        <v>262</v>
      </c>
      <c r="BE211" s="207">
        <f>IF(N211="základní",J211,0)</f>
        <v>0</v>
      </c>
      <c r="BF211" s="207">
        <f>IF(N211="snížená",J211,0)</f>
        <v>0</v>
      </c>
      <c r="BG211" s="207">
        <f>IF(N211="zákl. přenesená",J211,0)</f>
        <v>0</v>
      </c>
      <c r="BH211" s="207">
        <f>IF(N211="sníž. přenesená",J211,0)</f>
        <v>0</v>
      </c>
      <c r="BI211" s="207">
        <f>IF(N211="nulová",J211,0)</f>
        <v>0</v>
      </c>
      <c r="BJ211" s="19" t="s">
        <v>89</v>
      </c>
      <c r="BK211" s="207">
        <f>ROUND(I211*H211,2)</f>
        <v>0</v>
      </c>
      <c r="BL211" s="19" t="s">
        <v>104</v>
      </c>
      <c r="BM211" s="206" t="s">
        <v>2002</v>
      </c>
    </row>
    <row r="212" spans="1:65" s="2" customFormat="1" ht="16.5" customHeight="1">
      <c r="A212" s="37"/>
      <c r="B212" s="38"/>
      <c r="C212" s="195" t="s">
        <v>1275</v>
      </c>
      <c r="D212" s="195" t="s">
        <v>264</v>
      </c>
      <c r="E212" s="196" t="s">
        <v>7035</v>
      </c>
      <c r="F212" s="197" t="s">
        <v>7036</v>
      </c>
      <c r="G212" s="198" t="s">
        <v>590</v>
      </c>
      <c r="H212" s="199">
        <v>15</v>
      </c>
      <c r="I212" s="200"/>
      <c r="J212" s="201">
        <f>ROUND(I212*H212,2)</f>
        <v>0</v>
      </c>
      <c r="K212" s="197" t="s">
        <v>44</v>
      </c>
      <c r="L212" s="42"/>
      <c r="M212" s="202" t="s">
        <v>44</v>
      </c>
      <c r="N212" s="203" t="s">
        <v>53</v>
      </c>
      <c r="O212" s="67"/>
      <c r="P212" s="204">
        <f>O212*H212</f>
        <v>0</v>
      </c>
      <c r="Q212" s="204">
        <v>0</v>
      </c>
      <c r="R212" s="204">
        <f>Q212*H212</f>
        <v>0</v>
      </c>
      <c r="S212" s="204">
        <v>0</v>
      </c>
      <c r="T212" s="205">
        <f>S212*H212</f>
        <v>0</v>
      </c>
      <c r="U212" s="37"/>
      <c r="V212" s="37"/>
      <c r="W212" s="37"/>
      <c r="X212" s="37"/>
      <c r="Y212" s="37"/>
      <c r="Z212" s="37"/>
      <c r="AA212" s="37"/>
      <c r="AB212" s="37"/>
      <c r="AC212" s="37"/>
      <c r="AD212" s="37"/>
      <c r="AE212" s="37"/>
      <c r="AR212" s="206" t="s">
        <v>104</v>
      </c>
      <c r="AT212" s="206" t="s">
        <v>264</v>
      </c>
      <c r="AU212" s="206" t="s">
        <v>91</v>
      </c>
      <c r="AY212" s="19" t="s">
        <v>262</v>
      </c>
      <c r="BE212" s="207">
        <f>IF(N212="základní",J212,0)</f>
        <v>0</v>
      </c>
      <c r="BF212" s="207">
        <f>IF(N212="snížená",J212,0)</f>
        <v>0</v>
      </c>
      <c r="BG212" s="207">
        <f>IF(N212="zákl. přenesená",J212,0)</f>
        <v>0</v>
      </c>
      <c r="BH212" s="207">
        <f>IF(N212="sníž. přenesená",J212,0)</f>
        <v>0</v>
      </c>
      <c r="BI212" s="207">
        <f>IF(N212="nulová",J212,0)</f>
        <v>0</v>
      </c>
      <c r="BJ212" s="19" t="s">
        <v>89</v>
      </c>
      <c r="BK212" s="207">
        <f>ROUND(I212*H212,2)</f>
        <v>0</v>
      </c>
      <c r="BL212" s="19" t="s">
        <v>104</v>
      </c>
      <c r="BM212" s="206" t="s">
        <v>2015</v>
      </c>
    </row>
    <row r="213" spans="1:65" s="2" customFormat="1" ht="21.75" customHeight="1">
      <c r="A213" s="37"/>
      <c r="B213" s="38"/>
      <c r="C213" s="195" t="s">
        <v>1282</v>
      </c>
      <c r="D213" s="195" t="s">
        <v>264</v>
      </c>
      <c r="E213" s="196" t="s">
        <v>7037</v>
      </c>
      <c r="F213" s="197" t="s">
        <v>7038</v>
      </c>
      <c r="G213" s="198" t="s">
        <v>590</v>
      </c>
      <c r="H213" s="199">
        <v>60</v>
      </c>
      <c r="I213" s="200"/>
      <c r="J213" s="201">
        <f>ROUND(I213*H213,2)</f>
        <v>0</v>
      </c>
      <c r="K213" s="197" t="s">
        <v>44</v>
      </c>
      <c r="L213" s="42"/>
      <c r="M213" s="202" t="s">
        <v>44</v>
      </c>
      <c r="N213" s="203" t="s">
        <v>53</v>
      </c>
      <c r="O213" s="67"/>
      <c r="P213" s="204">
        <f>O213*H213</f>
        <v>0</v>
      </c>
      <c r="Q213" s="204">
        <v>0</v>
      </c>
      <c r="R213" s="204">
        <f>Q213*H213</f>
        <v>0</v>
      </c>
      <c r="S213" s="204">
        <v>0</v>
      </c>
      <c r="T213" s="205">
        <f>S213*H213</f>
        <v>0</v>
      </c>
      <c r="U213" s="37"/>
      <c r="V213" s="37"/>
      <c r="W213" s="37"/>
      <c r="X213" s="37"/>
      <c r="Y213" s="37"/>
      <c r="Z213" s="37"/>
      <c r="AA213" s="37"/>
      <c r="AB213" s="37"/>
      <c r="AC213" s="37"/>
      <c r="AD213" s="37"/>
      <c r="AE213" s="37"/>
      <c r="AR213" s="206" t="s">
        <v>104</v>
      </c>
      <c r="AT213" s="206" t="s">
        <v>264</v>
      </c>
      <c r="AU213" s="206" t="s">
        <v>91</v>
      </c>
      <c r="AY213" s="19" t="s">
        <v>262</v>
      </c>
      <c r="BE213" s="207">
        <f>IF(N213="základní",J213,0)</f>
        <v>0</v>
      </c>
      <c r="BF213" s="207">
        <f>IF(N213="snížená",J213,0)</f>
        <v>0</v>
      </c>
      <c r="BG213" s="207">
        <f>IF(N213="zákl. přenesená",J213,0)</f>
        <v>0</v>
      </c>
      <c r="BH213" s="207">
        <f>IF(N213="sníž. přenesená",J213,0)</f>
        <v>0</v>
      </c>
      <c r="BI213" s="207">
        <f>IF(N213="nulová",J213,0)</f>
        <v>0</v>
      </c>
      <c r="BJ213" s="19" t="s">
        <v>89</v>
      </c>
      <c r="BK213" s="207">
        <f>ROUND(I213*H213,2)</f>
        <v>0</v>
      </c>
      <c r="BL213" s="19" t="s">
        <v>104</v>
      </c>
      <c r="BM213" s="206" t="s">
        <v>2035</v>
      </c>
    </row>
    <row r="214" spans="1:65" s="12" customFormat="1" ht="25.9" customHeight="1">
      <c r="B214" s="179"/>
      <c r="C214" s="180"/>
      <c r="D214" s="181" t="s">
        <v>81</v>
      </c>
      <c r="E214" s="182" t="s">
        <v>7039</v>
      </c>
      <c r="F214" s="182" t="s">
        <v>7040</v>
      </c>
      <c r="G214" s="180"/>
      <c r="H214" s="180"/>
      <c r="I214" s="183"/>
      <c r="J214" s="184">
        <f>BK214</f>
        <v>0</v>
      </c>
      <c r="K214" s="180"/>
      <c r="L214" s="185"/>
      <c r="M214" s="186"/>
      <c r="N214" s="187"/>
      <c r="O214" s="187"/>
      <c r="P214" s="188">
        <f>SUM(P215:P225)</f>
        <v>0</v>
      </c>
      <c r="Q214" s="187"/>
      <c r="R214" s="188">
        <f>SUM(R215:R225)</f>
        <v>0</v>
      </c>
      <c r="S214" s="187"/>
      <c r="T214" s="189">
        <f>SUM(T215:T225)</f>
        <v>0</v>
      </c>
      <c r="AR214" s="190" t="s">
        <v>89</v>
      </c>
      <c r="AT214" s="191" t="s">
        <v>81</v>
      </c>
      <c r="AU214" s="191" t="s">
        <v>82</v>
      </c>
      <c r="AY214" s="190" t="s">
        <v>262</v>
      </c>
      <c r="BK214" s="192">
        <f>SUM(BK215:BK225)</f>
        <v>0</v>
      </c>
    </row>
    <row r="215" spans="1:65" s="2" customFormat="1" ht="33" customHeight="1">
      <c r="A215" s="37"/>
      <c r="B215" s="38"/>
      <c r="C215" s="195" t="s">
        <v>1287</v>
      </c>
      <c r="D215" s="195" t="s">
        <v>264</v>
      </c>
      <c r="E215" s="196" t="s">
        <v>7041</v>
      </c>
      <c r="F215" s="197" t="s">
        <v>7042</v>
      </c>
      <c r="G215" s="198" t="s">
        <v>518</v>
      </c>
      <c r="H215" s="199">
        <v>10</v>
      </c>
      <c r="I215" s="200"/>
      <c r="J215" s="201">
        <f t="shared" ref="J215:J225" si="80">ROUND(I215*H215,2)</f>
        <v>0</v>
      </c>
      <c r="K215" s="197" t="s">
        <v>44</v>
      </c>
      <c r="L215" s="42"/>
      <c r="M215" s="202" t="s">
        <v>44</v>
      </c>
      <c r="N215" s="203" t="s">
        <v>53</v>
      </c>
      <c r="O215" s="67"/>
      <c r="P215" s="204">
        <f t="shared" ref="P215:P225" si="81">O215*H215</f>
        <v>0</v>
      </c>
      <c r="Q215" s="204">
        <v>0</v>
      </c>
      <c r="R215" s="204">
        <f t="shared" ref="R215:R225" si="82">Q215*H215</f>
        <v>0</v>
      </c>
      <c r="S215" s="204">
        <v>0</v>
      </c>
      <c r="T215" s="205">
        <f t="shared" ref="T215:T225" si="83">S215*H215</f>
        <v>0</v>
      </c>
      <c r="U215" s="37"/>
      <c r="V215" s="37"/>
      <c r="W215" s="37"/>
      <c r="X215" s="37"/>
      <c r="Y215" s="37"/>
      <c r="Z215" s="37"/>
      <c r="AA215" s="37"/>
      <c r="AB215" s="37"/>
      <c r="AC215" s="37"/>
      <c r="AD215" s="37"/>
      <c r="AE215" s="37"/>
      <c r="AR215" s="206" t="s">
        <v>104</v>
      </c>
      <c r="AT215" s="206" t="s">
        <v>264</v>
      </c>
      <c r="AU215" s="206" t="s">
        <v>89</v>
      </c>
      <c r="AY215" s="19" t="s">
        <v>262</v>
      </c>
      <c r="BE215" s="207">
        <f t="shared" ref="BE215:BE225" si="84">IF(N215="základní",J215,0)</f>
        <v>0</v>
      </c>
      <c r="BF215" s="207">
        <f t="shared" ref="BF215:BF225" si="85">IF(N215="snížená",J215,0)</f>
        <v>0</v>
      </c>
      <c r="BG215" s="207">
        <f t="shared" ref="BG215:BG225" si="86">IF(N215="zákl. přenesená",J215,0)</f>
        <v>0</v>
      </c>
      <c r="BH215" s="207">
        <f t="shared" ref="BH215:BH225" si="87">IF(N215="sníž. přenesená",J215,0)</f>
        <v>0</v>
      </c>
      <c r="BI215" s="207">
        <f t="shared" ref="BI215:BI225" si="88">IF(N215="nulová",J215,0)</f>
        <v>0</v>
      </c>
      <c r="BJ215" s="19" t="s">
        <v>89</v>
      </c>
      <c r="BK215" s="207">
        <f t="shared" ref="BK215:BK225" si="89">ROUND(I215*H215,2)</f>
        <v>0</v>
      </c>
      <c r="BL215" s="19" t="s">
        <v>104</v>
      </c>
      <c r="BM215" s="206" t="s">
        <v>2068</v>
      </c>
    </row>
    <row r="216" spans="1:65" s="2" customFormat="1" ht="33" customHeight="1">
      <c r="A216" s="37"/>
      <c r="B216" s="38"/>
      <c r="C216" s="195" t="s">
        <v>1332</v>
      </c>
      <c r="D216" s="195" t="s">
        <v>264</v>
      </c>
      <c r="E216" s="196" t="s">
        <v>7043</v>
      </c>
      <c r="F216" s="197" t="s">
        <v>7044</v>
      </c>
      <c r="G216" s="198" t="s">
        <v>518</v>
      </c>
      <c r="H216" s="199">
        <v>1</v>
      </c>
      <c r="I216" s="200"/>
      <c r="J216" s="201">
        <f t="shared" si="80"/>
        <v>0</v>
      </c>
      <c r="K216" s="197" t="s">
        <v>44</v>
      </c>
      <c r="L216" s="42"/>
      <c r="M216" s="202" t="s">
        <v>44</v>
      </c>
      <c r="N216" s="203" t="s">
        <v>53</v>
      </c>
      <c r="O216" s="67"/>
      <c r="P216" s="204">
        <f t="shared" si="81"/>
        <v>0</v>
      </c>
      <c r="Q216" s="204">
        <v>0</v>
      </c>
      <c r="R216" s="204">
        <f t="shared" si="82"/>
        <v>0</v>
      </c>
      <c r="S216" s="204">
        <v>0</v>
      </c>
      <c r="T216" s="205">
        <f t="shared" si="83"/>
        <v>0</v>
      </c>
      <c r="U216" s="37"/>
      <c r="V216" s="37"/>
      <c r="W216" s="37"/>
      <c r="X216" s="37"/>
      <c r="Y216" s="37"/>
      <c r="Z216" s="37"/>
      <c r="AA216" s="37"/>
      <c r="AB216" s="37"/>
      <c r="AC216" s="37"/>
      <c r="AD216" s="37"/>
      <c r="AE216" s="37"/>
      <c r="AR216" s="206" t="s">
        <v>104</v>
      </c>
      <c r="AT216" s="206" t="s">
        <v>264</v>
      </c>
      <c r="AU216" s="206" t="s">
        <v>89</v>
      </c>
      <c r="AY216" s="19" t="s">
        <v>262</v>
      </c>
      <c r="BE216" s="207">
        <f t="shared" si="84"/>
        <v>0</v>
      </c>
      <c r="BF216" s="207">
        <f t="shared" si="85"/>
        <v>0</v>
      </c>
      <c r="BG216" s="207">
        <f t="shared" si="86"/>
        <v>0</v>
      </c>
      <c r="BH216" s="207">
        <f t="shared" si="87"/>
        <v>0</v>
      </c>
      <c r="BI216" s="207">
        <f t="shared" si="88"/>
        <v>0</v>
      </c>
      <c r="BJ216" s="19" t="s">
        <v>89</v>
      </c>
      <c r="BK216" s="207">
        <f t="shared" si="89"/>
        <v>0</v>
      </c>
      <c r="BL216" s="19" t="s">
        <v>104</v>
      </c>
      <c r="BM216" s="206" t="s">
        <v>2080</v>
      </c>
    </row>
    <row r="217" spans="1:65" s="2" customFormat="1" ht="21.75" customHeight="1">
      <c r="A217" s="37"/>
      <c r="B217" s="38"/>
      <c r="C217" s="195" t="s">
        <v>1337</v>
      </c>
      <c r="D217" s="195" t="s">
        <v>264</v>
      </c>
      <c r="E217" s="196" t="s">
        <v>7045</v>
      </c>
      <c r="F217" s="197" t="s">
        <v>7046</v>
      </c>
      <c r="G217" s="198" t="s">
        <v>518</v>
      </c>
      <c r="H217" s="199">
        <v>2</v>
      </c>
      <c r="I217" s="200"/>
      <c r="J217" s="201">
        <f t="shared" si="80"/>
        <v>0</v>
      </c>
      <c r="K217" s="197" t="s">
        <v>44</v>
      </c>
      <c r="L217" s="42"/>
      <c r="M217" s="202" t="s">
        <v>44</v>
      </c>
      <c r="N217" s="203" t="s">
        <v>53</v>
      </c>
      <c r="O217" s="67"/>
      <c r="P217" s="204">
        <f t="shared" si="81"/>
        <v>0</v>
      </c>
      <c r="Q217" s="204">
        <v>0</v>
      </c>
      <c r="R217" s="204">
        <f t="shared" si="82"/>
        <v>0</v>
      </c>
      <c r="S217" s="204">
        <v>0</v>
      </c>
      <c r="T217" s="205">
        <f t="shared" si="83"/>
        <v>0</v>
      </c>
      <c r="U217" s="37"/>
      <c r="V217" s="37"/>
      <c r="W217" s="37"/>
      <c r="X217" s="37"/>
      <c r="Y217" s="37"/>
      <c r="Z217" s="37"/>
      <c r="AA217" s="37"/>
      <c r="AB217" s="37"/>
      <c r="AC217" s="37"/>
      <c r="AD217" s="37"/>
      <c r="AE217" s="37"/>
      <c r="AR217" s="206" t="s">
        <v>104</v>
      </c>
      <c r="AT217" s="206" t="s">
        <v>264</v>
      </c>
      <c r="AU217" s="206" t="s">
        <v>89</v>
      </c>
      <c r="AY217" s="19" t="s">
        <v>262</v>
      </c>
      <c r="BE217" s="207">
        <f t="shared" si="84"/>
        <v>0</v>
      </c>
      <c r="BF217" s="207">
        <f t="shared" si="85"/>
        <v>0</v>
      </c>
      <c r="BG217" s="207">
        <f t="shared" si="86"/>
        <v>0</v>
      </c>
      <c r="BH217" s="207">
        <f t="shared" si="87"/>
        <v>0</v>
      </c>
      <c r="BI217" s="207">
        <f t="shared" si="88"/>
        <v>0</v>
      </c>
      <c r="BJ217" s="19" t="s">
        <v>89</v>
      </c>
      <c r="BK217" s="207">
        <f t="shared" si="89"/>
        <v>0</v>
      </c>
      <c r="BL217" s="19" t="s">
        <v>104</v>
      </c>
      <c r="BM217" s="206" t="s">
        <v>2092</v>
      </c>
    </row>
    <row r="218" spans="1:65" s="2" customFormat="1" ht="16.5" customHeight="1">
      <c r="A218" s="37"/>
      <c r="B218" s="38"/>
      <c r="C218" s="195" t="s">
        <v>1342</v>
      </c>
      <c r="D218" s="195" t="s">
        <v>264</v>
      </c>
      <c r="E218" s="196" t="s">
        <v>7047</v>
      </c>
      <c r="F218" s="197" t="s">
        <v>7048</v>
      </c>
      <c r="G218" s="198" t="s">
        <v>518</v>
      </c>
      <c r="H218" s="199">
        <v>10</v>
      </c>
      <c r="I218" s="200"/>
      <c r="J218" s="201">
        <f t="shared" si="80"/>
        <v>0</v>
      </c>
      <c r="K218" s="197" t="s">
        <v>44</v>
      </c>
      <c r="L218" s="42"/>
      <c r="M218" s="202" t="s">
        <v>44</v>
      </c>
      <c r="N218" s="203" t="s">
        <v>53</v>
      </c>
      <c r="O218" s="67"/>
      <c r="P218" s="204">
        <f t="shared" si="81"/>
        <v>0</v>
      </c>
      <c r="Q218" s="204">
        <v>0</v>
      </c>
      <c r="R218" s="204">
        <f t="shared" si="82"/>
        <v>0</v>
      </c>
      <c r="S218" s="204">
        <v>0</v>
      </c>
      <c r="T218" s="205">
        <f t="shared" si="83"/>
        <v>0</v>
      </c>
      <c r="U218" s="37"/>
      <c r="V218" s="37"/>
      <c r="W218" s="37"/>
      <c r="X218" s="37"/>
      <c r="Y218" s="37"/>
      <c r="Z218" s="37"/>
      <c r="AA218" s="37"/>
      <c r="AB218" s="37"/>
      <c r="AC218" s="37"/>
      <c r="AD218" s="37"/>
      <c r="AE218" s="37"/>
      <c r="AR218" s="206" t="s">
        <v>104</v>
      </c>
      <c r="AT218" s="206" t="s">
        <v>264</v>
      </c>
      <c r="AU218" s="206" t="s">
        <v>89</v>
      </c>
      <c r="AY218" s="19" t="s">
        <v>262</v>
      </c>
      <c r="BE218" s="207">
        <f t="shared" si="84"/>
        <v>0</v>
      </c>
      <c r="BF218" s="207">
        <f t="shared" si="85"/>
        <v>0</v>
      </c>
      <c r="BG218" s="207">
        <f t="shared" si="86"/>
        <v>0</v>
      </c>
      <c r="BH218" s="207">
        <f t="shared" si="87"/>
        <v>0</v>
      </c>
      <c r="BI218" s="207">
        <f t="shared" si="88"/>
        <v>0</v>
      </c>
      <c r="BJ218" s="19" t="s">
        <v>89</v>
      </c>
      <c r="BK218" s="207">
        <f t="shared" si="89"/>
        <v>0</v>
      </c>
      <c r="BL218" s="19" t="s">
        <v>104</v>
      </c>
      <c r="BM218" s="206" t="s">
        <v>2114</v>
      </c>
    </row>
    <row r="219" spans="1:65" s="2" customFormat="1" ht="16.5" customHeight="1">
      <c r="A219" s="37"/>
      <c r="B219" s="38"/>
      <c r="C219" s="195" t="s">
        <v>1347</v>
      </c>
      <c r="D219" s="195" t="s">
        <v>264</v>
      </c>
      <c r="E219" s="196" t="s">
        <v>7049</v>
      </c>
      <c r="F219" s="197" t="s">
        <v>7050</v>
      </c>
      <c r="G219" s="198" t="s">
        <v>518</v>
      </c>
      <c r="H219" s="199">
        <v>1</v>
      </c>
      <c r="I219" s="200"/>
      <c r="J219" s="201">
        <f t="shared" si="80"/>
        <v>0</v>
      </c>
      <c r="K219" s="197" t="s">
        <v>44</v>
      </c>
      <c r="L219" s="42"/>
      <c r="M219" s="202" t="s">
        <v>44</v>
      </c>
      <c r="N219" s="203" t="s">
        <v>53</v>
      </c>
      <c r="O219" s="67"/>
      <c r="P219" s="204">
        <f t="shared" si="81"/>
        <v>0</v>
      </c>
      <c r="Q219" s="204">
        <v>0</v>
      </c>
      <c r="R219" s="204">
        <f t="shared" si="82"/>
        <v>0</v>
      </c>
      <c r="S219" s="204">
        <v>0</v>
      </c>
      <c r="T219" s="205">
        <f t="shared" si="83"/>
        <v>0</v>
      </c>
      <c r="U219" s="37"/>
      <c r="V219" s="37"/>
      <c r="W219" s="37"/>
      <c r="X219" s="37"/>
      <c r="Y219" s="37"/>
      <c r="Z219" s="37"/>
      <c r="AA219" s="37"/>
      <c r="AB219" s="37"/>
      <c r="AC219" s="37"/>
      <c r="AD219" s="37"/>
      <c r="AE219" s="37"/>
      <c r="AR219" s="206" t="s">
        <v>104</v>
      </c>
      <c r="AT219" s="206" t="s">
        <v>264</v>
      </c>
      <c r="AU219" s="206" t="s">
        <v>89</v>
      </c>
      <c r="AY219" s="19" t="s">
        <v>262</v>
      </c>
      <c r="BE219" s="207">
        <f t="shared" si="84"/>
        <v>0</v>
      </c>
      <c r="BF219" s="207">
        <f t="shared" si="85"/>
        <v>0</v>
      </c>
      <c r="BG219" s="207">
        <f t="shared" si="86"/>
        <v>0</v>
      </c>
      <c r="BH219" s="207">
        <f t="shared" si="87"/>
        <v>0</v>
      </c>
      <c r="BI219" s="207">
        <f t="shared" si="88"/>
        <v>0</v>
      </c>
      <c r="BJ219" s="19" t="s">
        <v>89</v>
      </c>
      <c r="BK219" s="207">
        <f t="shared" si="89"/>
        <v>0</v>
      </c>
      <c r="BL219" s="19" t="s">
        <v>104</v>
      </c>
      <c r="BM219" s="206" t="s">
        <v>2130</v>
      </c>
    </row>
    <row r="220" spans="1:65" s="2" customFormat="1" ht="16.5" customHeight="1">
      <c r="A220" s="37"/>
      <c r="B220" s="38"/>
      <c r="C220" s="195" t="s">
        <v>1352</v>
      </c>
      <c r="D220" s="195" t="s">
        <v>264</v>
      </c>
      <c r="E220" s="196" t="s">
        <v>7051</v>
      </c>
      <c r="F220" s="197" t="s">
        <v>7052</v>
      </c>
      <c r="G220" s="198" t="s">
        <v>518</v>
      </c>
      <c r="H220" s="199">
        <v>46</v>
      </c>
      <c r="I220" s="200"/>
      <c r="J220" s="201">
        <f t="shared" si="80"/>
        <v>0</v>
      </c>
      <c r="K220" s="197" t="s">
        <v>44</v>
      </c>
      <c r="L220" s="42"/>
      <c r="M220" s="202" t="s">
        <v>44</v>
      </c>
      <c r="N220" s="203" t="s">
        <v>53</v>
      </c>
      <c r="O220" s="67"/>
      <c r="P220" s="204">
        <f t="shared" si="81"/>
        <v>0</v>
      </c>
      <c r="Q220" s="204">
        <v>0</v>
      </c>
      <c r="R220" s="204">
        <f t="shared" si="82"/>
        <v>0</v>
      </c>
      <c r="S220" s="204">
        <v>0</v>
      </c>
      <c r="T220" s="205">
        <f t="shared" si="83"/>
        <v>0</v>
      </c>
      <c r="U220" s="37"/>
      <c r="V220" s="37"/>
      <c r="W220" s="37"/>
      <c r="X220" s="37"/>
      <c r="Y220" s="37"/>
      <c r="Z220" s="37"/>
      <c r="AA220" s="37"/>
      <c r="AB220" s="37"/>
      <c r="AC220" s="37"/>
      <c r="AD220" s="37"/>
      <c r="AE220" s="37"/>
      <c r="AR220" s="206" t="s">
        <v>104</v>
      </c>
      <c r="AT220" s="206" t="s">
        <v>264</v>
      </c>
      <c r="AU220" s="206" t="s">
        <v>89</v>
      </c>
      <c r="AY220" s="19" t="s">
        <v>262</v>
      </c>
      <c r="BE220" s="207">
        <f t="shared" si="84"/>
        <v>0</v>
      </c>
      <c r="BF220" s="207">
        <f t="shared" si="85"/>
        <v>0</v>
      </c>
      <c r="BG220" s="207">
        <f t="shared" si="86"/>
        <v>0</v>
      </c>
      <c r="BH220" s="207">
        <f t="shared" si="87"/>
        <v>0</v>
      </c>
      <c r="BI220" s="207">
        <f t="shared" si="88"/>
        <v>0</v>
      </c>
      <c r="BJ220" s="19" t="s">
        <v>89</v>
      </c>
      <c r="BK220" s="207">
        <f t="shared" si="89"/>
        <v>0</v>
      </c>
      <c r="BL220" s="19" t="s">
        <v>104</v>
      </c>
      <c r="BM220" s="206" t="s">
        <v>2143</v>
      </c>
    </row>
    <row r="221" spans="1:65" s="2" customFormat="1" ht="16.5" customHeight="1">
      <c r="A221" s="37"/>
      <c r="B221" s="38"/>
      <c r="C221" s="195" t="s">
        <v>1377</v>
      </c>
      <c r="D221" s="195" t="s">
        <v>264</v>
      </c>
      <c r="E221" s="196" t="s">
        <v>7053</v>
      </c>
      <c r="F221" s="197" t="s">
        <v>7054</v>
      </c>
      <c r="G221" s="198" t="s">
        <v>518</v>
      </c>
      <c r="H221" s="199">
        <v>5</v>
      </c>
      <c r="I221" s="200"/>
      <c r="J221" s="201">
        <f t="shared" si="80"/>
        <v>0</v>
      </c>
      <c r="K221" s="197" t="s">
        <v>44</v>
      </c>
      <c r="L221" s="42"/>
      <c r="M221" s="202" t="s">
        <v>44</v>
      </c>
      <c r="N221" s="203" t="s">
        <v>53</v>
      </c>
      <c r="O221" s="67"/>
      <c r="P221" s="204">
        <f t="shared" si="81"/>
        <v>0</v>
      </c>
      <c r="Q221" s="204">
        <v>0</v>
      </c>
      <c r="R221" s="204">
        <f t="shared" si="82"/>
        <v>0</v>
      </c>
      <c r="S221" s="204">
        <v>0</v>
      </c>
      <c r="T221" s="205">
        <f t="shared" si="83"/>
        <v>0</v>
      </c>
      <c r="U221" s="37"/>
      <c r="V221" s="37"/>
      <c r="W221" s="37"/>
      <c r="X221" s="37"/>
      <c r="Y221" s="37"/>
      <c r="Z221" s="37"/>
      <c r="AA221" s="37"/>
      <c r="AB221" s="37"/>
      <c r="AC221" s="37"/>
      <c r="AD221" s="37"/>
      <c r="AE221" s="37"/>
      <c r="AR221" s="206" t="s">
        <v>104</v>
      </c>
      <c r="AT221" s="206" t="s">
        <v>264</v>
      </c>
      <c r="AU221" s="206" t="s">
        <v>89</v>
      </c>
      <c r="AY221" s="19" t="s">
        <v>262</v>
      </c>
      <c r="BE221" s="207">
        <f t="shared" si="84"/>
        <v>0</v>
      </c>
      <c r="BF221" s="207">
        <f t="shared" si="85"/>
        <v>0</v>
      </c>
      <c r="BG221" s="207">
        <f t="shared" si="86"/>
        <v>0</v>
      </c>
      <c r="BH221" s="207">
        <f t="shared" si="87"/>
        <v>0</v>
      </c>
      <c r="BI221" s="207">
        <f t="shared" si="88"/>
        <v>0</v>
      </c>
      <c r="BJ221" s="19" t="s">
        <v>89</v>
      </c>
      <c r="BK221" s="207">
        <f t="shared" si="89"/>
        <v>0</v>
      </c>
      <c r="BL221" s="19" t="s">
        <v>104</v>
      </c>
      <c r="BM221" s="206" t="s">
        <v>2166</v>
      </c>
    </row>
    <row r="222" spans="1:65" s="2" customFormat="1" ht="16.5" customHeight="1">
      <c r="A222" s="37"/>
      <c r="B222" s="38"/>
      <c r="C222" s="195" t="s">
        <v>1380</v>
      </c>
      <c r="D222" s="195" t="s">
        <v>264</v>
      </c>
      <c r="E222" s="196" t="s">
        <v>7055</v>
      </c>
      <c r="F222" s="197" t="s">
        <v>7056</v>
      </c>
      <c r="G222" s="198" t="s">
        <v>518</v>
      </c>
      <c r="H222" s="199">
        <v>4</v>
      </c>
      <c r="I222" s="200"/>
      <c r="J222" s="201">
        <f t="shared" si="80"/>
        <v>0</v>
      </c>
      <c r="K222" s="197" t="s">
        <v>44</v>
      </c>
      <c r="L222" s="42"/>
      <c r="M222" s="202" t="s">
        <v>44</v>
      </c>
      <c r="N222" s="203" t="s">
        <v>53</v>
      </c>
      <c r="O222" s="67"/>
      <c r="P222" s="204">
        <f t="shared" si="81"/>
        <v>0</v>
      </c>
      <c r="Q222" s="204">
        <v>0</v>
      </c>
      <c r="R222" s="204">
        <f t="shared" si="82"/>
        <v>0</v>
      </c>
      <c r="S222" s="204">
        <v>0</v>
      </c>
      <c r="T222" s="205">
        <f t="shared" si="83"/>
        <v>0</v>
      </c>
      <c r="U222" s="37"/>
      <c r="V222" s="37"/>
      <c r="W222" s="37"/>
      <c r="X222" s="37"/>
      <c r="Y222" s="37"/>
      <c r="Z222" s="37"/>
      <c r="AA222" s="37"/>
      <c r="AB222" s="37"/>
      <c r="AC222" s="37"/>
      <c r="AD222" s="37"/>
      <c r="AE222" s="37"/>
      <c r="AR222" s="206" t="s">
        <v>104</v>
      </c>
      <c r="AT222" s="206" t="s">
        <v>264</v>
      </c>
      <c r="AU222" s="206" t="s">
        <v>89</v>
      </c>
      <c r="AY222" s="19" t="s">
        <v>262</v>
      </c>
      <c r="BE222" s="207">
        <f t="shared" si="84"/>
        <v>0</v>
      </c>
      <c r="BF222" s="207">
        <f t="shared" si="85"/>
        <v>0</v>
      </c>
      <c r="BG222" s="207">
        <f t="shared" si="86"/>
        <v>0</v>
      </c>
      <c r="BH222" s="207">
        <f t="shared" si="87"/>
        <v>0</v>
      </c>
      <c r="BI222" s="207">
        <f t="shared" si="88"/>
        <v>0</v>
      </c>
      <c r="BJ222" s="19" t="s">
        <v>89</v>
      </c>
      <c r="BK222" s="207">
        <f t="shared" si="89"/>
        <v>0</v>
      </c>
      <c r="BL222" s="19" t="s">
        <v>104</v>
      </c>
      <c r="BM222" s="206" t="s">
        <v>2182</v>
      </c>
    </row>
    <row r="223" spans="1:65" s="2" customFormat="1" ht="16.5" customHeight="1">
      <c r="A223" s="37"/>
      <c r="B223" s="38"/>
      <c r="C223" s="195" t="s">
        <v>1386</v>
      </c>
      <c r="D223" s="195" t="s">
        <v>264</v>
      </c>
      <c r="E223" s="196" t="s">
        <v>7057</v>
      </c>
      <c r="F223" s="197" t="s">
        <v>7058</v>
      </c>
      <c r="G223" s="198" t="s">
        <v>590</v>
      </c>
      <c r="H223" s="199">
        <v>60</v>
      </c>
      <c r="I223" s="200"/>
      <c r="J223" s="201">
        <f t="shared" si="80"/>
        <v>0</v>
      </c>
      <c r="K223" s="197" t="s">
        <v>44</v>
      </c>
      <c r="L223" s="42"/>
      <c r="M223" s="202" t="s">
        <v>44</v>
      </c>
      <c r="N223" s="203" t="s">
        <v>53</v>
      </c>
      <c r="O223" s="67"/>
      <c r="P223" s="204">
        <f t="shared" si="81"/>
        <v>0</v>
      </c>
      <c r="Q223" s="204">
        <v>0</v>
      </c>
      <c r="R223" s="204">
        <f t="shared" si="82"/>
        <v>0</v>
      </c>
      <c r="S223" s="204">
        <v>0</v>
      </c>
      <c r="T223" s="205">
        <f t="shared" si="83"/>
        <v>0</v>
      </c>
      <c r="U223" s="37"/>
      <c r="V223" s="37"/>
      <c r="W223" s="37"/>
      <c r="X223" s="37"/>
      <c r="Y223" s="37"/>
      <c r="Z223" s="37"/>
      <c r="AA223" s="37"/>
      <c r="AB223" s="37"/>
      <c r="AC223" s="37"/>
      <c r="AD223" s="37"/>
      <c r="AE223" s="37"/>
      <c r="AR223" s="206" t="s">
        <v>104</v>
      </c>
      <c r="AT223" s="206" t="s">
        <v>264</v>
      </c>
      <c r="AU223" s="206" t="s">
        <v>89</v>
      </c>
      <c r="AY223" s="19" t="s">
        <v>262</v>
      </c>
      <c r="BE223" s="207">
        <f t="shared" si="84"/>
        <v>0</v>
      </c>
      <c r="BF223" s="207">
        <f t="shared" si="85"/>
        <v>0</v>
      </c>
      <c r="BG223" s="207">
        <f t="shared" si="86"/>
        <v>0</v>
      </c>
      <c r="BH223" s="207">
        <f t="shared" si="87"/>
        <v>0</v>
      </c>
      <c r="BI223" s="207">
        <f t="shared" si="88"/>
        <v>0</v>
      </c>
      <c r="BJ223" s="19" t="s">
        <v>89</v>
      </c>
      <c r="BK223" s="207">
        <f t="shared" si="89"/>
        <v>0</v>
      </c>
      <c r="BL223" s="19" t="s">
        <v>104</v>
      </c>
      <c r="BM223" s="206" t="s">
        <v>2198</v>
      </c>
    </row>
    <row r="224" spans="1:65" s="2" customFormat="1" ht="16.5" customHeight="1">
      <c r="A224" s="37"/>
      <c r="B224" s="38"/>
      <c r="C224" s="195" t="s">
        <v>1391</v>
      </c>
      <c r="D224" s="195" t="s">
        <v>264</v>
      </c>
      <c r="E224" s="196" t="s">
        <v>7059</v>
      </c>
      <c r="F224" s="197" t="s">
        <v>7060</v>
      </c>
      <c r="G224" s="198" t="s">
        <v>590</v>
      </c>
      <c r="H224" s="199">
        <v>40</v>
      </c>
      <c r="I224" s="200"/>
      <c r="J224" s="201">
        <f t="shared" si="80"/>
        <v>0</v>
      </c>
      <c r="K224" s="197" t="s">
        <v>44</v>
      </c>
      <c r="L224" s="42"/>
      <c r="M224" s="202" t="s">
        <v>44</v>
      </c>
      <c r="N224" s="203" t="s">
        <v>53</v>
      </c>
      <c r="O224" s="67"/>
      <c r="P224" s="204">
        <f t="shared" si="81"/>
        <v>0</v>
      </c>
      <c r="Q224" s="204">
        <v>0</v>
      </c>
      <c r="R224" s="204">
        <f t="shared" si="82"/>
        <v>0</v>
      </c>
      <c r="S224" s="204">
        <v>0</v>
      </c>
      <c r="T224" s="205">
        <f t="shared" si="83"/>
        <v>0</v>
      </c>
      <c r="U224" s="37"/>
      <c r="V224" s="37"/>
      <c r="W224" s="37"/>
      <c r="X224" s="37"/>
      <c r="Y224" s="37"/>
      <c r="Z224" s="37"/>
      <c r="AA224" s="37"/>
      <c r="AB224" s="37"/>
      <c r="AC224" s="37"/>
      <c r="AD224" s="37"/>
      <c r="AE224" s="37"/>
      <c r="AR224" s="206" t="s">
        <v>104</v>
      </c>
      <c r="AT224" s="206" t="s">
        <v>264</v>
      </c>
      <c r="AU224" s="206" t="s">
        <v>89</v>
      </c>
      <c r="AY224" s="19" t="s">
        <v>262</v>
      </c>
      <c r="BE224" s="207">
        <f t="shared" si="84"/>
        <v>0</v>
      </c>
      <c r="BF224" s="207">
        <f t="shared" si="85"/>
        <v>0</v>
      </c>
      <c r="BG224" s="207">
        <f t="shared" si="86"/>
        <v>0</v>
      </c>
      <c r="BH224" s="207">
        <f t="shared" si="87"/>
        <v>0</v>
      </c>
      <c r="BI224" s="207">
        <f t="shared" si="88"/>
        <v>0</v>
      </c>
      <c r="BJ224" s="19" t="s">
        <v>89</v>
      </c>
      <c r="BK224" s="207">
        <f t="shared" si="89"/>
        <v>0</v>
      </c>
      <c r="BL224" s="19" t="s">
        <v>104</v>
      </c>
      <c r="BM224" s="206" t="s">
        <v>2207</v>
      </c>
    </row>
    <row r="225" spans="1:65" s="2" customFormat="1" ht="21.75" customHeight="1">
      <c r="A225" s="37"/>
      <c r="B225" s="38"/>
      <c r="C225" s="195" t="s">
        <v>1396</v>
      </c>
      <c r="D225" s="195" t="s">
        <v>264</v>
      </c>
      <c r="E225" s="196" t="s">
        <v>7061</v>
      </c>
      <c r="F225" s="197" t="s">
        <v>7062</v>
      </c>
      <c r="G225" s="198" t="s">
        <v>342</v>
      </c>
      <c r="H225" s="199">
        <v>40</v>
      </c>
      <c r="I225" s="200"/>
      <c r="J225" s="201">
        <f t="shared" si="80"/>
        <v>0</v>
      </c>
      <c r="K225" s="197" t="s">
        <v>44</v>
      </c>
      <c r="L225" s="42"/>
      <c r="M225" s="202" t="s">
        <v>44</v>
      </c>
      <c r="N225" s="203" t="s">
        <v>53</v>
      </c>
      <c r="O225" s="67"/>
      <c r="P225" s="204">
        <f t="shared" si="81"/>
        <v>0</v>
      </c>
      <c r="Q225" s="204">
        <v>0</v>
      </c>
      <c r="R225" s="204">
        <f t="shared" si="82"/>
        <v>0</v>
      </c>
      <c r="S225" s="204">
        <v>0</v>
      </c>
      <c r="T225" s="205">
        <f t="shared" si="83"/>
        <v>0</v>
      </c>
      <c r="U225" s="37"/>
      <c r="V225" s="37"/>
      <c r="W225" s="37"/>
      <c r="X225" s="37"/>
      <c r="Y225" s="37"/>
      <c r="Z225" s="37"/>
      <c r="AA225" s="37"/>
      <c r="AB225" s="37"/>
      <c r="AC225" s="37"/>
      <c r="AD225" s="37"/>
      <c r="AE225" s="37"/>
      <c r="AR225" s="206" t="s">
        <v>104</v>
      </c>
      <c r="AT225" s="206" t="s">
        <v>264</v>
      </c>
      <c r="AU225" s="206" t="s">
        <v>89</v>
      </c>
      <c r="AY225" s="19" t="s">
        <v>262</v>
      </c>
      <c r="BE225" s="207">
        <f t="shared" si="84"/>
        <v>0</v>
      </c>
      <c r="BF225" s="207">
        <f t="shared" si="85"/>
        <v>0</v>
      </c>
      <c r="BG225" s="207">
        <f t="shared" si="86"/>
        <v>0</v>
      </c>
      <c r="BH225" s="207">
        <f t="shared" si="87"/>
        <v>0</v>
      </c>
      <c r="BI225" s="207">
        <f t="shared" si="88"/>
        <v>0</v>
      </c>
      <c r="BJ225" s="19" t="s">
        <v>89</v>
      </c>
      <c r="BK225" s="207">
        <f t="shared" si="89"/>
        <v>0</v>
      </c>
      <c r="BL225" s="19" t="s">
        <v>104</v>
      </c>
      <c r="BM225" s="206" t="s">
        <v>2216</v>
      </c>
    </row>
    <row r="226" spans="1:65" s="12" customFormat="1" ht="25.9" customHeight="1">
      <c r="B226" s="179"/>
      <c r="C226" s="180"/>
      <c r="D226" s="181" t="s">
        <v>81</v>
      </c>
      <c r="E226" s="182" t="s">
        <v>7063</v>
      </c>
      <c r="F226" s="182" t="s">
        <v>7064</v>
      </c>
      <c r="G226" s="180"/>
      <c r="H226" s="180"/>
      <c r="I226" s="183"/>
      <c r="J226" s="184">
        <f>BK226</f>
        <v>0</v>
      </c>
      <c r="K226" s="180"/>
      <c r="L226" s="185"/>
      <c r="M226" s="186"/>
      <c r="N226" s="187"/>
      <c r="O226" s="187"/>
      <c r="P226" s="188">
        <f>SUM(P227:P230)</f>
        <v>0</v>
      </c>
      <c r="Q226" s="187"/>
      <c r="R226" s="188">
        <f>SUM(R227:R230)</f>
        <v>0</v>
      </c>
      <c r="S226" s="187"/>
      <c r="T226" s="189">
        <f>SUM(T227:T230)</f>
        <v>0</v>
      </c>
      <c r="AR226" s="190" t="s">
        <v>89</v>
      </c>
      <c r="AT226" s="191" t="s">
        <v>81</v>
      </c>
      <c r="AU226" s="191" t="s">
        <v>82</v>
      </c>
      <c r="AY226" s="190" t="s">
        <v>262</v>
      </c>
      <c r="BK226" s="192">
        <f>SUM(BK227:BK230)</f>
        <v>0</v>
      </c>
    </row>
    <row r="227" spans="1:65" s="2" customFormat="1" ht="16.5" customHeight="1">
      <c r="A227" s="37"/>
      <c r="B227" s="38"/>
      <c r="C227" s="195" t="s">
        <v>1405</v>
      </c>
      <c r="D227" s="195" t="s">
        <v>264</v>
      </c>
      <c r="E227" s="196" t="s">
        <v>7065</v>
      </c>
      <c r="F227" s="197" t="s">
        <v>7066</v>
      </c>
      <c r="G227" s="198" t="s">
        <v>518</v>
      </c>
      <c r="H227" s="199">
        <v>1</v>
      </c>
      <c r="I227" s="200"/>
      <c r="J227" s="201">
        <f>ROUND(I227*H227,2)</f>
        <v>0</v>
      </c>
      <c r="K227" s="197" t="s">
        <v>44</v>
      </c>
      <c r="L227" s="42"/>
      <c r="M227" s="202" t="s">
        <v>44</v>
      </c>
      <c r="N227" s="203" t="s">
        <v>53</v>
      </c>
      <c r="O227" s="67"/>
      <c r="P227" s="204">
        <f>O227*H227</f>
        <v>0</v>
      </c>
      <c r="Q227" s="204">
        <v>0</v>
      </c>
      <c r="R227" s="204">
        <f>Q227*H227</f>
        <v>0</v>
      </c>
      <c r="S227" s="204">
        <v>0</v>
      </c>
      <c r="T227" s="205">
        <f>S227*H227</f>
        <v>0</v>
      </c>
      <c r="U227" s="37"/>
      <c r="V227" s="37"/>
      <c r="W227" s="37"/>
      <c r="X227" s="37"/>
      <c r="Y227" s="37"/>
      <c r="Z227" s="37"/>
      <c r="AA227" s="37"/>
      <c r="AB227" s="37"/>
      <c r="AC227" s="37"/>
      <c r="AD227" s="37"/>
      <c r="AE227" s="37"/>
      <c r="AR227" s="206" t="s">
        <v>104</v>
      </c>
      <c r="AT227" s="206" t="s">
        <v>264</v>
      </c>
      <c r="AU227" s="206" t="s">
        <v>89</v>
      </c>
      <c r="AY227" s="19" t="s">
        <v>262</v>
      </c>
      <c r="BE227" s="207">
        <f>IF(N227="základní",J227,0)</f>
        <v>0</v>
      </c>
      <c r="BF227" s="207">
        <f>IF(N227="snížená",J227,0)</f>
        <v>0</v>
      </c>
      <c r="BG227" s="207">
        <f>IF(N227="zákl. přenesená",J227,0)</f>
        <v>0</v>
      </c>
      <c r="BH227" s="207">
        <f>IF(N227="sníž. přenesená",J227,0)</f>
        <v>0</v>
      </c>
      <c r="BI227" s="207">
        <f>IF(N227="nulová",J227,0)</f>
        <v>0</v>
      </c>
      <c r="BJ227" s="19" t="s">
        <v>89</v>
      </c>
      <c r="BK227" s="207">
        <f>ROUND(I227*H227,2)</f>
        <v>0</v>
      </c>
      <c r="BL227" s="19" t="s">
        <v>104</v>
      </c>
      <c r="BM227" s="206" t="s">
        <v>2252</v>
      </c>
    </row>
    <row r="228" spans="1:65" s="2" customFormat="1" ht="16.5" customHeight="1">
      <c r="A228" s="37"/>
      <c r="B228" s="38"/>
      <c r="C228" s="195" t="s">
        <v>1410</v>
      </c>
      <c r="D228" s="195" t="s">
        <v>264</v>
      </c>
      <c r="E228" s="196" t="s">
        <v>7067</v>
      </c>
      <c r="F228" s="197" t="s">
        <v>7068</v>
      </c>
      <c r="G228" s="198" t="s">
        <v>518</v>
      </c>
      <c r="H228" s="199">
        <v>2</v>
      </c>
      <c r="I228" s="200"/>
      <c r="J228" s="201">
        <f>ROUND(I228*H228,2)</f>
        <v>0</v>
      </c>
      <c r="K228" s="197" t="s">
        <v>44</v>
      </c>
      <c r="L228" s="42"/>
      <c r="M228" s="202" t="s">
        <v>44</v>
      </c>
      <c r="N228" s="203" t="s">
        <v>53</v>
      </c>
      <c r="O228" s="67"/>
      <c r="P228" s="204">
        <f>O228*H228</f>
        <v>0</v>
      </c>
      <c r="Q228" s="204">
        <v>0</v>
      </c>
      <c r="R228" s="204">
        <f>Q228*H228</f>
        <v>0</v>
      </c>
      <c r="S228" s="204">
        <v>0</v>
      </c>
      <c r="T228" s="205">
        <f>S228*H228</f>
        <v>0</v>
      </c>
      <c r="U228" s="37"/>
      <c r="V228" s="37"/>
      <c r="W228" s="37"/>
      <c r="X228" s="37"/>
      <c r="Y228" s="37"/>
      <c r="Z228" s="37"/>
      <c r="AA228" s="37"/>
      <c r="AB228" s="37"/>
      <c r="AC228" s="37"/>
      <c r="AD228" s="37"/>
      <c r="AE228" s="37"/>
      <c r="AR228" s="206" t="s">
        <v>104</v>
      </c>
      <c r="AT228" s="206" t="s">
        <v>264</v>
      </c>
      <c r="AU228" s="206" t="s">
        <v>89</v>
      </c>
      <c r="AY228" s="19" t="s">
        <v>262</v>
      </c>
      <c r="BE228" s="207">
        <f>IF(N228="základní",J228,0)</f>
        <v>0</v>
      </c>
      <c r="BF228" s="207">
        <f>IF(N228="snížená",J228,0)</f>
        <v>0</v>
      </c>
      <c r="BG228" s="207">
        <f>IF(N228="zákl. přenesená",J228,0)</f>
        <v>0</v>
      </c>
      <c r="BH228" s="207">
        <f>IF(N228="sníž. přenesená",J228,0)</f>
        <v>0</v>
      </c>
      <c r="BI228" s="207">
        <f>IF(N228="nulová",J228,0)</f>
        <v>0</v>
      </c>
      <c r="BJ228" s="19" t="s">
        <v>89</v>
      </c>
      <c r="BK228" s="207">
        <f>ROUND(I228*H228,2)</f>
        <v>0</v>
      </c>
      <c r="BL228" s="19" t="s">
        <v>104</v>
      </c>
      <c r="BM228" s="206" t="s">
        <v>2264</v>
      </c>
    </row>
    <row r="229" spans="1:65" s="2" customFormat="1" ht="16.5" customHeight="1">
      <c r="A229" s="37"/>
      <c r="B229" s="38"/>
      <c r="C229" s="195" t="s">
        <v>1418</v>
      </c>
      <c r="D229" s="195" t="s">
        <v>264</v>
      </c>
      <c r="E229" s="196" t="s">
        <v>7069</v>
      </c>
      <c r="F229" s="197" t="s">
        <v>7070</v>
      </c>
      <c r="G229" s="198" t="s">
        <v>518</v>
      </c>
      <c r="H229" s="199">
        <v>3</v>
      </c>
      <c r="I229" s="200"/>
      <c r="J229" s="201">
        <f>ROUND(I229*H229,2)</f>
        <v>0</v>
      </c>
      <c r="K229" s="197" t="s">
        <v>44</v>
      </c>
      <c r="L229" s="42"/>
      <c r="M229" s="202" t="s">
        <v>44</v>
      </c>
      <c r="N229" s="203" t="s">
        <v>53</v>
      </c>
      <c r="O229" s="67"/>
      <c r="P229" s="204">
        <f>O229*H229</f>
        <v>0</v>
      </c>
      <c r="Q229" s="204">
        <v>0</v>
      </c>
      <c r="R229" s="204">
        <f>Q229*H229</f>
        <v>0</v>
      </c>
      <c r="S229" s="204">
        <v>0</v>
      </c>
      <c r="T229" s="205">
        <f>S229*H229</f>
        <v>0</v>
      </c>
      <c r="U229" s="37"/>
      <c r="V229" s="37"/>
      <c r="W229" s="37"/>
      <c r="X229" s="37"/>
      <c r="Y229" s="37"/>
      <c r="Z229" s="37"/>
      <c r="AA229" s="37"/>
      <c r="AB229" s="37"/>
      <c r="AC229" s="37"/>
      <c r="AD229" s="37"/>
      <c r="AE229" s="37"/>
      <c r="AR229" s="206" t="s">
        <v>104</v>
      </c>
      <c r="AT229" s="206" t="s">
        <v>264</v>
      </c>
      <c r="AU229" s="206" t="s">
        <v>89</v>
      </c>
      <c r="AY229" s="19" t="s">
        <v>262</v>
      </c>
      <c r="BE229" s="207">
        <f>IF(N229="základní",J229,0)</f>
        <v>0</v>
      </c>
      <c r="BF229" s="207">
        <f>IF(N229="snížená",J229,0)</f>
        <v>0</v>
      </c>
      <c r="BG229" s="207">
        <f>IF(N229="zákl. přenesená",J229,0)</f>
        <v>0</v>
      </c>
      <c r="BH229" s="207">
        <f>IF(N229="sníž. přenesená",J229,0)</f>
        <v>0</v>
      </c>
      <c r="BI229" s="207">
        <f>IF(N229="nulová",J229,0)</f>
        <v>0</v>
      </c>
      <c r="BJ229" s="19" t="s">
        <v>89</v>
      </c>
      <c r="BK229" s="207">
        <f>ROUND(I229*H229,2)</f>
        <v>0</v>
      </c>
      <c r="BL229" s="19" t="s">
        <v>104</v>
      </c>
      <c r="BM229" s="206" t="s">
        <v>2288</v>
      </c>
    </row>
    <row r="230" spans="1:65" s="2" customFormat="1" ht="16.5" customHeight="1">
      <c r="A230" s="37"/>
      <c r="B230" s="38"/>
      <c r="C230" s="195" t="s">
        <v>1427</v>
      </c>
      <c r="D230" s="195" t="s">
        <v>264</v>
      </c>
      <c r="E230" s="196" t="s">
        <v>7071</v>
      </c>
      <c r="F230" s="197" t="s">
        <v>6988</v>
      </c>
      <c r="G230" s="198" t="s">
        <v>590</v>
      </c>
      <c r="H230" s="199">
        <v>2</v>
      </c>
      <c r="I230" s="200"/>
      <c r="J230" s="201">
        <f>ROUND(I230*H230,2)</f>
        <v>0</v>
      </c>
      <c r="K230" s="197" t="s">
        <v>44</v>
      </c>
      <c r="L230" s="42"/>
      <c r="M230" s="202" t="s">
        <v>44</v>
      </c>
      <c r="N230" s="203" t="s">
        <v>53</v>
      </c>
      <c r="O230" s="67"/>
      <c r="P230" s="204">
        <f>O230*H230</f>
        <v>0</v>
      </c>
      <c r="Q230" s="204">
        <v>0</v>
      </c>
      <c r="R230" s="204">
        <f>Q230*H230</f>
        <v>0</v>
      </c>
      <c r="S230" s="204">
        <v>0</v>
      </c>
      <c r="T230" s="205">
        <f>S230*H230</f>
        <v>0</v>
      </c>
      <c r="U230" s="37"/>
      <c r="V230" s="37"/>
      <c r="W230" s="37"/>
      <c r="X230" s="37"/>
      <c r="Y230" s="37"/>
      <c r="Z230" s="37"/>
      <c r="AA230" s="37"/>
      <c r="AB230" s="37"/>
      <c r="AC230" s="37"/>
      <c r="AD230" s="37"/>
      <c r="AE230" s="37"/>
      <c r="AR230" s="206" t="s">
        <v>104</v>
      </c>
      <c r="AT230" s="206" t="s">
        <v>264</v>
      </c>
      <c r="AU230" s="206" t="s">
        <v>89</v>
      </c>
      <c r="AY230" s="19" t="s">
        <v>262</v>
      </c>
      <c r="BE230" s="207">
        <f>IF(N230="základní",J230,0)</f>
        <v>0</v>
      </c>
      <c r="BF230" s="207">
        <f>IF(N230="snížená",J230,0)</f>
        <v>0</v>
      </c>
      <c r="BG230" s="207">
        <f>IF(N230="zákl. přenesená",J230,0)</f>
        <v>0</v>
      </c>
      <c r="BH230" s="207">
        <f>IF(N230="sníž. přenesená",J230,0)</f>
        <v>0</v>
      </c>
      <c r="BI230" s="207">
        <f>IF(N230="nulová",J230,0)</f>
        <v>0</v>
      </c>
      <c r="BJ230" s="19" t="s">
        <v>89</v>
      </c>
      <c r="BK230" s="207">
        <f>ROUND(I230*H230,2)</f>
        <v>0</v>
      </c>
      <c r="BL230" s="19" t="s">
        <v>104</v>
      </c>
      <c r="BM230" s="206" t="s">
        <v>2298</v>
      </c>
    </row>
    <row r="231" spans="1:65" s="12" customFormat="1" ht="25.9" customHeight="1">
      <c r="B231" s="179"/>
      <c r="C231" s="180"/>
      <c r="D231" s="181" t="s">
        <v>81</v>
      </c>
      <c r="E231" s="182" t="s">
        <v>7072</v>
      </c>
      <c r="F231" s="182" t="s">
        <v>7073</v>
      </c>
      <c r="G231" s="180"/>
      <c r="H231" s="180"/>
      <c r="I231" s="183"/>
      <c r="J231" s="184">
        <f>BK231</f>
        <v>0</v>
      </c>
      <c r="K231" s="180"/>
      <c r="L231" s="185"/>
      <c r="M231" s="186"/>
      <c r="N231" s="187"/>
      <c r="O231" s="187"/>
      <c r="P231" s="188">
        <f>SUM(P232:P245)</f>
        <v>0</v>
      </c>
      <c r="Q231" s="187"/>
      <c r="R231" s="188">
        <f>SUM(R232:R245)</f>
        <v>0</v>
      </c>
      <c r="S231" s="187"/>
      <c r="T231" s="189">
        <f>SUM(T232:T245)</f>
        <v>0</v>
      </c>
      <c r="AR231" s="190" t="s">
        <v>89</v>
      </c>
      <c r="AT231" s="191" t="s">
        <v>81</v>
      </c>
      <c r="AU231" s="191" t="s">
        <v>82</v>
      </c>
      <c r="AY231" s="190" t="s">
        <v>262</v>
      </c>
      <c r="BK231" s="192">
        <f>SUM(BK232:BK245)</f>
        <v>0</v>
      </c>
    </row>
    <row r="232" spans="1:65" s="2" customFormat="1" ht="16.5" customHeight="1">
      <c r="A232" s="37"/>
      <c r="B232" s="38"/>
      <c r="C232" s="195" t="s">
        <v>1432</v>
      </c>
      <c r="D232" s="195" t="s">
        <v>264</v>
      </c>
      <c r="E232" s="196" t="s">
        <v>7074</v>
      </c>
      <c r="F232" s="197" t="s">
        <v>7075</v>
      </c>
      <c r="G232" s="198" t="s">
        <v>1676</v>
      </c>
      <c r="H232" s="199">
        <v>1450</v>
      </c>
      <c r="I232" s="200"/>
      <c r="J232" s="201">
        <f t="shared" ref="J232:J245" si="90">ROUND(I232*H232,2)</f>
        <v>0</v>
      </c>
      <c r="K232" s="197" t="s">
        <v>44</v>
      </c>
      <c r="L232" s="42"/>
      <c r="M232" s="202" t="s">
        <v>44</v>
      </c>
      <c r="N232" s="203" t="s">
        <v>53</v>
      </c>
      <c r="O232" s="67"/>
      <c r="P232" s="204">
        <f t="shared" ref="P232:P245" si="91">O232*H232</f>
        <v>0</v>
      </c>
      <c r="Q232" s="204">
        <v>0</v>
      </c>
      <c r="R232" s="204">
        <f t="shared" ref="R232:R245" si="92">Q232*H232</f>
        <v>0</v>
      </c>
      <c r="S232" s="204">
        <v>0</v>
      </c>
      <c r="T232" s="205">
        <f t="shared" ref="T232:T245" si="93">S232*H232</f>
        <v>0</v>
      </c>
      <c r="U232" s="37"/>
      <c r="V232" s="37"/>
      <c r="W232" s="37"/>
      <c r="X232" s="37"/>
      <c r="Y232" s="37"/>
      <c r="Z232" s="37"/>
      <c r="AA232" s="37"/>
      <c r="AB232" s="37"/>
      <c r="AC232" s="37"/>
      <c r="AD232" s="37"/>
      <c r="AE232" s="37"/>
      <c r="AR232" s="206" t="s">
        <v>104</v>
      </c>
      <c r="AT232" s="206" t="s">
        <v>264</v>
      </c>
      <c r="AU232" s="206" t="s">
        <v>89</v>
      </c>
      <c r="AY232" s="19" t="s">
        <v>262</v>
      </c>
      <c r="BE232" s="207">
        <f t="shared" ref="BE232:BE245" si="94">IF(N232="základní",J232,0)</f>
        <v>0</v>
      </c>
      <c r="BF232" s="207">
        <f t="shared" ref="BF232:BF245" si="95">IF(N232="snížená",J232,0)</f>
        <v>0</v>
      </c>
      <c r="BG232" s="207">
        <f t="shared" ref="BG232:BG245" si="96">IF(N232="zákl. přenesená",J232,0)</f>
        <v>0</v>
      </c>
      <c r="BH232" s="207">
        <f t="shared" ref="BH232:BH245" si="97">IF(N232="sníž. přenesená",J232,0)</f>
        <v>0</v>
      </c>
      <c r="BI232" s="207">
        <f t="shared" ref="BI232:BI245" si="98">IF(N232="nulová",J232,0)</f>
        <v>0</v>
      </c>
      <c r="BJ232" s="19" t="s">
        <v>89</v>
      </c>
      <c r="BK232" s="207">
        <f t="shared" ref="BK232:BK245" si="99">ROUND(I232*H232,2)</f>
        <v>0</v>
      </c>
      <c r="BL232" s="19" t="s">
        <v>104</v>
      </c>
      <c r="BM232" s="206" t="s">
        <v>2304</v>
      </c>
    </row>
    <row r="233" spans="1:65" s="2" customFormat="1" ht="21.75" customHeight="1">
      <c r="A233" s="37"/>
      <c r="B233" s="38"/>
      <c r="C233" s="195" t="s">
        <v>1437</v>
      </c>
      <c r="D233" s="195" t="s">
        <v>264</v>
      </c>
      <c r="E233" s="196" t="s">
        <v>7076</v>
      </c>
      <c r="F233" s="197" t="s">
        <v>7077</v>
      </c>
      <c r="G233" s="198" t="s">
        <v>518</v>
      </c>
      <c r="H233" s="199">
        <v>30</v>
      </c>
      <c r="I233" s="200"/>
      <c r="J233" s="201">
        <f t="shared" si="90"/>
        <v>0</v>
      </c>
      <c r="K233" s="197" t="s">
        <v>44</v>
      </c>
      <c r="L233" s="42"/>
      <c r="M233" s="202" t="s">
        <v>44</v>
      </c>
      <c r="N233" s="203" t="s">
        <v>53</v>
      </c>
      <c r="O233" s="67"/>
      <c r="P233" s="204">
        <f t="shared" si="91"/>
        <v>0</v>
      </c>
      <c r="Q233" s="204">
        <v>0</v>
      </c>
      <c r="R233" s="204">
        <f t="shared" si="92"/>
        <v>0</v>
      </c>
      <c r="S233" s="204">
        <v>0</v>
      </c>
      <c r="T233" s="205">
        <f t="shared" si="93"/>
        <v>0</v>
      </c>
      <c r="U233" s="37"/>
      <c r="V233" s="37"/>
      <c r="W233" s="37"/>
      <c r="X233" s="37"/>
      <c r="Y233" s="37"/>
      <c r="Z233" s="37"/>
      <c r="AA233" s="37"/>
      <c r="AB233" s="37"/>
      <c r="AC233" s="37"/>
      <c r="AD233" s="37"/>
      <c r="AE233" s="37"/>
      <c r="AR233" s="206" t="s">
        <v>104</v>
      </c>
      <c r="AT233" s="206" t="s">
        <v>264</v>
      </c>
      <c r="AU233" s="206" t="s">
        <v>89</v>
      </c>
      <c r="AY233" s="19" t="s">
        <v>262</v>
      </c>
      <c r="BE233" s="207">
        <f t="shared" si="94"/>
        <v>0</v>
      </c>
      <c r="BF233" s="207">
        <f t="shared" si="95"/>
        <v>0</v>
      </c>
      <c r="BG233" s="207">
        <f t="shared" si="96"/>
        <v>0</v>
      </c>
      <c r="BH233" s="207">
        <f t="shared" si="97"/>
        <v>0</v>
      </c>
      <c r="BI233" s="207">
        <f t="shared" si="98"/>
        <v>0</v>
      </c>
      <c r="BJ233" s="19" t="s">
        <v>89</v>
      </c>
      <c r="BK233" s="207">
        <f t="shared" si="99"/>
        <v>0</v>
      </c>
      <c r="BL233" s="19" t="s">
        <v>104</v>
      </c>
      <c r="BM233" s="206" t="s">
        <v>2319</v>
      </c>
    </row>
    <row r="234" spans="1:65" s="2" customFormat="1" ht="16.5" customHeight="1">
      <c r="A234" s="37"/>
      <c r="B234" s="38"/>
      <c r="C234" s="195" t="s">
        <v>1446</v>
      </c>
      <c r="D234" s="195" t="s">
        <v>264</v>
      </c>
      <c r="E234" s="196" t="s">
        <v>7078</v>
      </c>
      <c r="F234" s="197" t="s">
        <v>7079</v>
      </c>
      <c r="G234" s="198" t="s">
        <v>518</v>
      </c>
      <c r="H234" s="199">
        <v>1</v>
      </c>
      <c r="I234" s="200"/>
      <c r="J234" s="201">
        <f t="shared" si="90"/>
        <v>0</v>
      </c>
      <c r="K234" s="197" t="s">
        <v>44</v>
      </c>
      <c r="L234" s="42"/>
      <c r="M234" s="202" t="s">
        <v>44</v>
      </c>
      <c r="N234" s="203" t="s">
        <v>53</v>
      </c>
      <c r="O234" s="67"/>
      <c r="P234" s="204">
        <f t="shared" si="91"/>
        <v>0</v>
      </c>
      <c r="Q234" s="204">
        <v>0</v>
      </c>
      <c r="R234" s="204">
        <f t="shared" si="92"/>
        <v>0</v>
      </c>
      <c r="S234" s="204">
        <v>0</v>
      </c>
      <c r="T234" s="205">
        <f t="shared" si="93"/>
        <v>0</v>
      </c>
      <c r="U234" s="37"/>
      <c r="V234" s="37"/>
      <c r="W234" s="37"/>
      <c r="X234" s="37"/>
      <c r="Y234" s="37"/>
      <c r="Z234" s="37"/>
      <c r="AA234" s="37"/>
      <c r="AB234" s="37"/>
      <c r="AC234" s="37"/>
      <c r="AD234" s="37"/>
      <c r="AE234" s="37"/>
      <c r="AR234" s="206" t="s">
        <v>104</v>
      </c>
      <c r="AT234" s="206" t="s">
        <v>264</v>
      </c>
      <c r="AU234" s="206" t="s">
        <v>89</v>
      </c>
      <c r="AY234" s="19" t="s">
        <v>262</v>
      </c>
      <c r="BE234" s="207">
        <f t="shared" si="94"/>
        <v>0</v>
      </c>
      <c r="BF234" s="207">
        <f t="shared" si="95"/>
        <v>0</v>
      </c>
      <c r="BG234" s="207">
        <f t="shared" si="96"/>
        <v>0</v>
      </c>
      <c r="BH234" s="207">
        <f t="shared" si="97"/>
        <v>0</v>
      </c>
      <c r="BI234" s="207">
        <f t="shared" si="98"/>
        <v>0</v>
      </c>
      <c r="BJ234" s="19" t="s">
        <v>89</v>
      </c>
      <c r="BK234" s="207">
        <f t="shared" si="99"/>
        <v>0</v>
      </c>
      <c r="BL234" s="19" t="s">
        <v>104</v>
      </c>
      <c r="BM234" s="206" t="s">
        <v>2327</v>
      </c>
    </row>
    <row r="235" spans="1:65" s="2" customFormat="1" ht="16.5" customHeight="1">
      <c r="A235" s="37"/>
      <c r="B235" s="38"/>
      <c r="C235" s="195" t="s">
        <v>1451</v>
      </c>
      <c r="D235" s="195" t="s">
        <v>264</v>
      </c>
      <c r="E235" s="196" t="s">
        <v>7080</v>
      </c>
      <c r="F235" s="197" t="s">
        <v>7081</v>
      </c>
      <c r="G235" s="198" t="s">
        <v>3941</v>
      </c>
      <c r="H235" s="199">
        <v>3</v>
      </c>
      <c r="I235" s="200"/>
      <c r="J235" s="201">
        <f t="shared" si="90"/>
        <v>0</v>
      </c>
      <c r="K235" s="197" t="s">
        <v>44</v>
      </c>
      <c r="L235" s="42"/>
      <c r="M235" s="202" t="s">
        <v>44</v>
      </c>
      <c r="N235" s="203" t="s">
        <v>53</v>
      </c>
      <c r="O235" s="67"/>
      <c r="P235" s="204">
        <f t="shared" si="91"/>
        <v>0</v>
      </c>
      <c r="Q235" s="204">
        <v>0</v>
      </c>
      <c r="R235" s="204">
        <f t="shared" si="92"/>
        <v>0</v>
      </c>
      <c r="S235" s="204">
        <v>0</v>
      </c>
      <c r="T235" s="205">
        <f t="shared" si="93"/>
        <v>0</v>
      </c>
      <c r="U235" s="37"/>
      <c r="V235" s="37"/>
      <c r="W235" s="37"/>
      <c r="X235" s="37"/>
      <c r="Y235" s="37"/>
      <c r="Z235" s="37"/>
      <c r="AA235" s="37"/>
      <c r="AB235" s="37"/>
      <c r="AC235" s="37"/>
      <c r="AD235" s="37"/>
      <c r="AE235" s="37"/>
      <c r="AR235" s="206" t="s">
        <v>104</v>
      </c>
      <c r="AT235" s="206" t="s">
        <v>264</v>
      </c>
      <c r="AU235" s="206" t="s">
        <v>89</v>
      </c>
      <c r="AY235" s="19" t="s">
        <v>262</v>
      </c>
      <c r="BE235" s="207">
        <f t="shared" si="94"/>
        <v>0</v>
      </c>
      <c r="BF235" s="207">
        <f t="shared" si="95"/>
        <v>0</v>
      </c>
      <c r="BG235" s="207">
        <f t="shared" si="96"/>
        <v>0</v>
      </c>
      <c r="BH235" s="207">
        <f t="shared" si="97"/>
        <v>0</v>
      </c>
      <c r="BI235" s="207">
        <f t="shared" si="98"/>
        <v>0</v>
      </c>
      <c r="BJ235" s="19" t="s">
        <v>89</v>
      </c>
      <c r="BK235" s="207">
        <f t="shared" si="99"/>
        <v>0</v>
      </c>
      <c r="BL235" s="19" t="s">
        <v>104</v>
      </c>
      <c r="BM235" s="206" t="s">
        <v>2339</v>
      </c>
    </row>
    <row r="236" spans="1:65" s="2" customFormat="1" ht="16.5" customHeight="1">
      <c r="A236" s="37"/>
      <c r="B236" s="38"/>
      <c r="C236" s="195" t="s">
        <v>1456</v>
      </c>
      <c r="D236" s="195" t="s">
        <v>264</v>
      </c>
      <c r="E236" s="196" t="s">
        <v>7082</v>
      </c>
      <c r="F236" s="197" t="s">
        <v>7083</v>
      </c>
      <c r="G236" s="198" t="s">
        <v>3941</v>
      </c>
      <c r="H236" s="199">
        <v>30</v>
      </c>
      <c r="I236" s="200"/>
      <c r="J236" s="201">
        <f t="shared" si="90"/>
        <v>0</v>
      </c>
      <c r="K236" s="197" t="s">
        <v>44</v>
      </c>
      <c r="L236" s="42"/>
      <c r="M236" s="202" t="s">
        <v>44</v>
      </c>
      <c r="N236" s="203" t="s">
        <v>53</v>
      </c>
      <c r="O236" s="67"/>
      <c r="P236" s="204">
        <f t="shared" si="91"/>
        <v>0</v>
      </c>
      <c r="Q236" s="204">
        <v>0</v>
      </c>
      <c r="R236" s="204">
        <f t="shared" si="92"/>
        <v>0</v>
      </c>
      <c r="S236" s="204">
        <v>0</v>
      </c>
      <c r="T236" s="205">
        <f t="shared" si="93"/>
        <v>0</v>
      </c>
      <c r="U236" s="37"/>
      <c r="V236" s="37"/>
      <c r="W236" s="37"/>
      <c r="X236" s="37"/>
      <c r="Y236" s="37"/>
      <c r="Z236" s="37"/>
      <c r="AA236" s="37"/>
      <c r="AB236" s="37"/>
      <c r="AC236" s="37"/>
      <c r="AD236" s="37"/>
      <c r="AE236" s="37"/>
      <c r="AR236" s="206" t="s">
        <v>104</v>
      </c>
      <c r="AT236" s="206" t="s">
        <v>264</v>
      </c>
      <c r="AU236" s="206" t="s">
        <v>89</v>
      </c>
      <c r="AY236" s="19" t="s">
        <v>262</v>
      </c>
      <c r="BE236" s="207">
        <f t="shared" si="94"/>
        <v>0</v>
      </c>
      <c r="BF236" s="207">
        <f t="shared" si="95"/>
        <v>0</v>
      </c>
      <c r="BG236" s="207">
        <f t="shared" si="96"/>
        <v>0</v>
      </c>
      <c r="BH236" s="207">
        <f t="shared" si="97"/>
        <v>0</v>
      </c>
      <c r="BI236" s="207">
        <f t="shared" si="98"/>
        <v>0</v>
      </c>
      <c r="BJ236" s="19" t="s">
        <v>89</v>
      </c>
      <c r="BK236" s="207">
        <f t="shared" si="99"/>
        <v>0</v>
      </c>
      <c r="BL236" s="19" t="s">
        <v>104</v>
      </c>
      <c r="BM236" s="206" t="s">
        <v>1070</v>
      </c>
    </row>
    <row r="237" spans="1:65" s="2" customFormat="1" ht="16.5" customHeight="1">
      <c r="A237" s="37"/>
      <c r="B237" s="38"/>
      <c r="C237" s="195" t="s">
        <v>1464</v>
      </c>
      <c r="D237" s="195" t="s">
        <v>264</v>
      </c>
      <c r="E237" s="196" t="s">
        <v>7084</v>
      </c>
      <c r="F237" s="197" t="s">
        <v>7085</v>
      </c>
      <c r="G237" s="198" t="s">
        <v>518</v>
      </c>
      <c r="H237" s="199">
        <v>1</v>
      </c>
      <c r="I237" s="200"/>
      <c r="J237" s="201">
        <f t="shared" si="90"/>
        <v>0</v>
      </c>
      <c r="K237" s="197" t="s">
        <v>44</v>
      </c>
      <c r="L237" s="42"/>
      <c r="M237" s="202" t="s">
        <v>44</v>
      </c>
      <c r="N237" s="203" t="s">
        <v>53</v>
      </c>
      <c r="O237" s="67"/>
      <c r="P237" s="204">
        <f t="shared" si="91"/>
        <v>0</v>
      </c>
      <c r="Q237" s="204">
        <v>0</v>
      </c>
      <c r="R237" s="204">
        <f t="shared" si="92"/>
        <v>0</v>
      </c>
      <c r="S237" s="204">
        <v>0</v>
      </c>
      <c r="T237" s="205">
        <f t="shared" si="93"/>
        <v>0</v>
      </c>
      <c r="U237" s="37"/>
      <c r="V237" s="37"/>
      <c r="W237" s="37"/>
      <c r="X237" s="37"/>
      <c r="Y237" s="37"/>
      <c r="Z237" s="37"/>
      <c r="AA237" s="37"/>
      <c r="AB237" s="37"/>
      <c r="AC237" s="37"/>
      <c r="AD237" s="37"/>
      <c r="AE237" s="37"/>
      <c r="AR237" s="206" t="s">
        <v>104</v>
      </c>
      <c r="AT237" s="206" t="s">
        <v>264</v>
      </c>
      <c r="AU237" s="206" t="s">
        <v>89</v>
      </c>
      <c r="AY237" s="19" t="s">
        <v>262</v>
      </c>
      <c r="BE237" s="207">
        <f t="shared" si="94"/>
        <v>0</v>
      </c>
      <c r="BF237" s="207">
        <f t="shared" si="95"/>
        <v>0</v>
      </c>
      <c r="BG237" s="207">
        <f t="shared" si="96"/>
        <v>0</v>
      </c>
      <c r="BH237" s="207">
        <f t="shared" si="97"/>
        <v>0</v>
      </c>
      <c r="BI237" s="207">
        <f t="shared" si="98"/>
        <v>0</v>
      </c>
      <c r="BJ237" s="19" t="s">
        <v>89</v>
      </c>
      <c r="BK237" s="207">
        <f t="shared" si="99"/>
        <v>0</v>
      </c>
      <c r="BL237" s="19" t="s">
        <v>104</v>
      </c>
      <c r="BM237" s="206" t="s">
        <v>2368</v>
      </c>
    </row>
    <row r="238" spans="1:65" s="2" customFormat="1" ht="21.75" customHeight="1">
      <c r="A238" s="37"/>
      <c r="B238" s="38"/>
      <c r="C238" s="195" t="s">
        <v>1469</v>
      </c>
      <c r="D238" s="195" t="s">
        <v>264</v>
      </c>
      <c r="E238" s="196" t="s">
        <v>7086</v>
      </c>
      <c r="F238" s="197" t="s">
        <v>7087</v>
      </c>
      <c r="G238" s="198" t="s">
        <v>518</v>
      </c>
      <c r="H238" s="199">
        <v>1</v>
      </c>
      <c r="I238" s="200"/>
      <c r="J238" s="201">
        <f t="shared" si="90"/>
        <v>0</v>
      </c>
      <c r="K238" s="197" t="s">
        <v>44</v>
      </c>
      <c r="L238" s="42"/>
      <c r="M238" s="202" t="s">
        <v>44</v>
      </c>
      <c r="N238" s="203" t="s">
        <v>53</v>
      </c>
      <c r="O238" s="67"/>
      <c r="P238" s="204">
        <f t="shared" si="91"/>
        <v>0</v>
      </c>
      <c r="Q238" s="204">
        <v>0</v>
      </c>
      <c r="R238" s="204">
        <f t="shared" si="92"/>
        <v>0</v>
      </c>
      <c r="S238" s="204">
        <v>0</v>
      </c>
      <c r="T238" s="205">
        <f t="shared" si="93"/>
        <v>0</v>
      </c>
      <c r="U238" s="37"/>
      <c r="V238" s="37"/>
      <c r="W238" s="37"/>
      <c r="X238" s="37"/>
      <c r="Y238" s="37"/>
      <c r="Z238" s="37"/>
      <c r="AA238" s="37"/>
      <c r="AB238" s="37"/>
      <c r="AC238" s="37"/>
      <c r="AD238" s="37"/>
      <c r="AE238" s="37"/>
      <c r="AR238" s="206" t="s">
        <v>104</v>
      </c>
      <c r="AT238" s="206" t="s">
        <v>264</v>
      </c>
      <c r="AU238" s="206" t="s">
        <v>89</v>
      </c>
      <c r="AY238" s="19" t="s">
        <v>262</v>
      </c>
      <c r="BE238" s="207">
        <f t="shared" si="94"/>
        <v>0</v>
      </c>
      <c r="BF238" s="207">
        <f t="shared" si="95"/>
        <v>0</v>
      </c>
      <c r="BG238" s="207">
        <f t="shared" si="96"/>
        <v>0</v>
      </c>
      <c r="BH238" s="207">
        <f t="shared" si="97"/>
        <v>0</v>
      </c>
      <c r="BI238" s="207">
        <f t="shared" si="98"/>
        <v>0</v>
      </c>
      <c r="BJ238" s="19" t="s">
        <v>89</v>
      </c>
      <c r="BK238" s="207">
        <f t="shared" si="99"/>
        <v>0</v>
      </c>
      <c r="BL238" s="19" t="s">
        <v>104</v>
      </c>
      <c r="BM238" s="206" t="s">
        <v>2377</v>
      </c>
    </row>
    <row r="239" spans="1:65" s="2" customFormat="1" ht="16.5" customHeight="1">
      <c r="A239" s="37"/>
      <c r="B239" s="38"/>
      <c r="C239" s="195" t="s">
        <v>1474</v>
      </c>
      <c r="D239" s="195" t="s">
        <v>264</v>
      </c>
      <c r="E239" s="196" t="s">
        <v>7088</v>
      </c>
      <c r="F239" s="197" t="s">
        <v>6138</v>
      </c>
      <c r="G239" s="198" t="s">
        <v>518</v>
      </c>
      <c r="H239" s="199">
        <v>1</v>
      </c>
      <c r="I239" s="200"/>
      <c r="J239" s="201">
        <f t="shared" si="90"/>
        <v>0</v>
      </c>
      <c r="K239" s="197" t="s">
        <v>44</v>
      </c>
      <c r="L239" s="42"/>
      <c r="M239" s="202" t="s">
        <v>44</v>
      </c>
      <c r="N239" s="203" t="s">
        <v>53</v>
      </c>
      <c r="O239" s="67"/>
      <c r="P239" s="204">
        <f t="shared" si="91"/>
        <v>0</v>
      </c>
      <c r="Q239" s="204">
        <v>0</v>
      </c>
      <c r="R239" s="204">
        <f t="shared" si="92"/>
        <v>0</v>
      </c>
      <c r="S239" s="204">
        <v>0</v>
      </c>
      <c r="T239" s="205">
        <f t="shared" si="93"/>
        <v>0</v>
      </c>
      <c r="U239" s="37"/>
      <c r="V239" s="37"/>
      <c r="W239" s="37"/>
      <c r="X239" s="37"/>
      <c r="Y239" s="37"/>
      <c r="Z239" s="37"/>
      <c r="AA239" s="37"/>
      <c r="AB239" s="37"/>
      <c r="AC239" s="37"/>
      <c r="AD239" s="37"/>
      <c r="AE239" s="37"/>
      <c r="AR239" s="206" t="s">
        <v>104</v>
      </c>
      <c r="AT239" s="206" t="s">
        <v>264</v>
      </c>
      <c r="AU239" s="206" t="s">
        <v>89</v>
      </c>
      <c r="AY239" s="19" t="s">
        <v>262</v>
      </c>
      <c r="BE239" s="207">
        <f t="shared" si="94"/>
        <v>0</v>
      </c>
      <c r="BF239" s="207">
        <f t="shared" si="95"/>
        <v>0</v>
      </c>
      <c r="BG239" s="207">
        <f t="shared" si="96"/>
        <v>0</v>
      </c>
      <c r="BH239" s="207">
        <f t="shared" si="97"/>
        <v>0</v>
      </c>
      <c r="BI239" s="207">
        <f t="shared" si="98"/>
        <v>0</v>
      </c>
      <c r="BJ239" s="19" t="s">
        <v>89</v>
      </c>
      <c r="BK239" s="207">
        <f t="shared" si="99"/>
        <v>0</v>
      </c>
      <c r="BL239" s="19" t="s">
        <v>104</v>
      </c>
      <c r="BM239" s="206" t="s">
        <v>2390</v>
      </c>
    </row>
    <row r="240" spans="1:65" s="2" customFormat="1" ht="16.5" customHeight="1">
      <c r="A240" s="37"/>
      <c r="B240" s="38"/>
      <c r="C240" s="195" t="s">
        <v>1479</v>
      </c>
      <c r="D240" s="195" t="s">
        <v>264</v>
      </c>
      <c r="E240" s="196" t="s">
        <v>7089</v>
      </c>
      <c r="F240" s="197" t="s">
        <v>7090</v>
      </c>
      <c r="G240" s="198" t="s">
        <v>518</v>
      </c>
      <c r="H240" s="199">
        <v>1</v>
      </c>
      <c r="I240" s="200"/>
      <c r="J240" s="201">
        <f t="shared" si="90"/>
        <v>0</v>
      </c>
      <c r="K240" s="197" t="s">
        <v>44</v>
      </c>
      <c r="L240" s="42"/>
      <c r="M240" s="202" t="s">
        <v>44</v>
      </c>
      <c r="N240" s="203" t="s">
        <v>53</v>
      </c>
      <c r="O240" s="67"/>
      <c r="P240" s="204">
        <f t="shared" si="91"/>
        <v>0</v>
      </c>
      <c r="Q240" s="204">
        <v>0</v>
      </c>
      <c r="R240" s="204">
        <f t="shared" si="92"/>
        <v>0</v>
      </c>
      <c r="S240" s="204">
        <v>0</v>
      </c>
      <c r="T240" s="205">
        <f t="shared" si="93"/>
        <v>0</v>
      </c>
      <c r="U240" s="37"/>
      <c r="V240" s="37"/>
      <c r="W240" s="37"/>
      <c r="X240" s="37"/>
      <c r="Y240" s="37"/>
      <c r="Z240" s="37"/>
      <c r="AA240" s="37"/>
      <c r="AB240" s="37"/>
      <c r="AC240" s="37"/>
      <c r="AD240" s="37"/>
      <c r="AE240" s="37"/>
      <c r="AR240" s="206" t="s">
        <v>104</v>
      </c>
      <c r="AT240" s="206" t="s">
        <v>264</v>
      </c>
      <c r="AU240" s="206" t="s">
        <v>89</v>
      </c>
      <c r="AY240" s="19" t="s">
        <v>262</v>
      </c>
      <c r="BE240" s="207">
        <f t="shared" si="94"/>
        <v>0</v>
      </c>
      <c r="BF240" s="207">
        <f t="shared" si="95"/>
        <v>0</v>
      </c>
      <c r="BG240" s="207">
        <f t="shared" si="96"/>
        <v>0</v>
      </c>
      <c r="BH240" s="207">
        <f t="shared" si="97"/>
        <v>0</v>
      </c>
      <c r="BI240" s="207">
        <f t="shared" si="98"/>
        <v>0</v>
      </c>
      <c r="BJ240" s="19" t="s">
        <v>89</v>
      </c>
      <c r="BK240" s="207">
        <f t="shared" si="99"/>
        <v>0</v>
      </c>
      <c r="BL240" s="19" t="s">
        <v>104</v>
      </c>
      <c r="BM240" s="206" t="s">
        <v>2396</v>
      </c>
    </row>
    <row r="241" spans="1:65" s="2" customFormat="1" ht="16.5" customHeight="1">
      <c r="A241" s="37"/>
      <c r="B241" s="38"/>
      <c r="C241" s="195" t="s">
        <v>1483</v>
      </c>
      <c r="D241" s="195" t="s">
        <v>264</v>
      </c>
      <c r="E241" s="196" t="s">
        <v>7091</v>
      </c>
      <c r="F241" s="197" t="s">
        <v>5757</v>
      </c>
      <c r="G241" s="198" t="s">
        <v>518</v>
      </c>
      <c r="H241" s="199">
        <v>1</v>
      </c>
      <c r="I241" s="200"/>
      <c r="J241" s="201">
        <f t="shared" si="90"/>
        <v>0</v>
      </c>
      <c r="K241" s="197" t="s">
        <v>44</v>
      </c>
      <c r="L241" s="42"/>
      <c r="M241" s="202" t="s">
        <v>44</v>
      </c>
      <c r="N241" s="203" t="s">
        <v>53</v>
      </c>
      <c r="O241" s="67"/>
      <c r="P241" s="204">
        <f t="shared" si="91"/>
        <v>0</v>
      </c>
      <c r="Q241" s="204">
        <v>0</v>
      </c>
      <c r="R241" s="204">
        <f t="shared" si="92"/>
        <v>0</v>
      </c>
      <c r="S241" s="204">
        <v>0</v>
      </c>
      <c r="T241" s="205">
        <f t="shared" si="93"/>
        <v>0</v>
      </c>
      <c r="U241" s="37"/>
      <c r="V241" s="37"/>
      <c r="W241" s="37"/>
      <c r="X241" s="37"/>
      <c r="Y241" s="37"/>
      <c r="Z241" s="37"/>
      <c r="AA241" s="37"/>
      <c r="AB241" s="37"/>
      <c r="AC241" s="37"/>
      <c r="AD241" s="37"/>
      <c r="AE241" s="37"/>
      <c r="AR241" s="206" t="s">
        <v>104</v>
      </c>
      <c r="AT241" s="206" t="s">
        <v>264</v>
      </c>
      <c r="AU241" s="206" t="s">
        <v>89</v>
      </c>
      <c r="AY241" s="19" t="s">
        <v>262</v>
      </c>
      <c r="BE241" s="207">
        <f t="shared" si="94"/>
        <v>0</v>
      </c>
      <c r="BF241" s="207">
        <f t="shared" si="95"/>
        <v>0</v>
      </c>
      <c r="BG241" s="207">
        <f t="shared" si="96"/>
        <v>0</v>
      </c>
      <c r="BH241" s="207">
        <f t="shared" si="97"/>
        <v>0</v>
      </c>
      <c r="BI241" s="207">
        <f t="shared" si="98"/>
        <v>0</v>
      </c>
      <c r="BJ241" s="19" t="s">
        <v>89</v>
      </c>
      <c r="BK241" s="207">
        <f t="shared" si="99"/>
        <v>0</v>
      </c>
      <c r="BL241" s="19" t="s">
        <v>104</v>
      </c>
      <c r="BM241" s="206" t="s">
        <v>2428</v>
      </c>
    </row>
    <row r="242" spans="1:65" s="2" customFormat="1" ht="16.5" customHeight="1">
      <c r="A242" s="37"/>
      <c r="B242" s="38"/>
      <c r="C242" s="195" t="s">
        <v>1487</v>
      </c>
      <c r="D242" s="195" t="s">
        <v>264</v>
      </c>
      <c r="E242" s="196" t="s">
        <v>7092</v>
      </c>
      <c r="F242" s="197" t="s">
        <v>6147</v>
      </c>
      <c r="G242" s="198" t="s">
        <v>3941</v>
      </c>
      <c r="H242" s="199">
        <v>8</v>
      </c>
      <c r="I242" s="200"/>
      <c r="J242" s="201">
        <f t="shared" si="90"/>
        <v>0</v>
      </c>
      <c r="K242" s="197" t="s">
        <v>44</v>
      </c>
      <c r="L242" s="42"/>
      <c r="M242" s="202" t="s">
        <v>44</v>
      </c>
      <c r="N242" s="203" t="s">
        <v>53</v>
      </c>
      <c r="O242" s="67"/>
      <c r="P242" s="204">
        <f t="shared" si="91"/>
        <v>0</v>
      </c>
      <c r="Q242" s="204">
        <v>0</v>
      </c>
      <c r="R242" s="204">
        <f t="shared" si="92"/>
        <v>0</v>
      </c>
      <c r="S242" s="204">
        <v>0</v>
      </c>
      <c r="T242" s="205">
        <f t="shared" si="93"/>
        <v>0</v>
      </c>
      <c r="U242" s="37"/>
      <c r="V242" s="37"/>
      <c r="W242" s="37"/>
      <c r="X242" s="37"/>
      <c r="Y242" s="37"/>
      <c r="Z242" s="37"/>
      <c r="AA242" s="37"/>
      <c r="AB242" s="37"/>
      <c r="AC242" s="37"/>
      <c r="AD242" s="37"/>
      <c r="AE242" s="37"/>
      <c r="AR242" s="206" t="s">
        <v>104</v>
      </c>
      <c r="AT242" s="206" t="s">
        <v>264</v>
      </c>
      <c r="AU242" s="206" t="s">
        <v>89</v>
      </c>
      <c r="AY242" s="19" t="s">
        <v>262</v>
      </c>
      <c r="BE242" s="207">
        <f t="shared" si="94"/>
        <v>0</v>
      </c>
      <c r="BF242" s="207">
        <f t="shared" si="95"/>
        <v>0</v>
      </c>
      <c r="BG242" s="207">
        <f t="shared" si="96"/>
        <v>0</v>
      </c>
      <c r="BH242" s="207">
        <f t="shared" si="97"/>
        <v>0</v>
      </c>
      <c r="BI242" s="207">
        <f t="shared" si="98"/>
        <v>0</v>
      </c>
      <c r="BJ242" s="19" t="s">
        <v>89</v>
      </c>
      <c r="BK242" s="207">
        <f t="shared" si="99"/>
        <v>0</v>
      </c>
      <c r="BL242" s="19" t="s">
        <v>104</v>
      </c>
      <c r="BM242" s="206" t="s">
        <v>2447</v>
      </c>
    </row>
    <row r="243" spans="1:65" s="2" customFormat="1" ht="44.25" customHeight="1">
      <c r="A243" s="37"/>
      <c r="B243" s="38"/>
      <c r="C243" s="195" t="s">
        <v>1494</v>
      </c>
      <c r="D243" s="195" t="s">
        <v>264</v>
      </c>
      <c r="E243" s="196" t="s">
        <v>7093</v>
      </c>
      <c r="F243" s="197" t="s">
        <v>7094</v>
      </c>
      <c r="G243" s="198" t="s">
        <v>518</v>
      </c>
      <c r="H243" s="199">
        <v>1</v>
      </c>
      <c r="I243" s="200"/>
      <c r="J243" s="201">
        <f t="shared" si="90"/>
        <v>0</v>
      </c>
      <c r="K243" s="197" t="s">
        <v>44</v>
      </c>
      <c r="L243" s="42"/>
      <c r="M243" s="202" t="s">
        <v>44</v>
      </c>
      <c r="N243" s="203" t="s">
        <v>53</v>
      </c>
      <c r="O243" s="67"/>
      <c r="P243" s="204">
        <f t="shared" si="91"/>
        <v>0</v>
      </c>
      <c r="Q243" s="204">
        <v>0</v>
      </c>
      <c r="R243" s="204">
        <f t="shared" si="92"/>
        <v>0</v>
      </c>
      <c r="S243" s="204">
        <v>0</v>
      </c>
      <c r="T243" s="205">
        <f t="shared" si="93"/>
        <v>0</v>
      </c>
      <c r="U243" s="37"/>
      <c r="V243" s="37"/>
      <c r="W243" s="37"/>
      <c r="X243" s="37"/>
      <c r="Y243" s="37"/>
      <c r="Z243" s="37"/>
      <c r="AA243" s="37"/>
      <c r="AB243" s="37"/>
      <c r="AC243" s="37"/>
      <c r="AD243" s="37"/>
      <c r="AE243" s="37"/>
      <c r="AR243" s="206" t="s">
        <v>104</v>
      </c>
      <c r="AT243" s="206" t="s">
        <v>264</v>
      </c>
      <c r="AU243" s="206" t="s">
        <v>89</v>
      </c>
      <c r="AY243" s="19" t="s">
        <v>262</v>
      </c>
      <c r="BE243" s="207">
        <f t="shared" si="94"/>
        <v>0</v>
      </c>
      <c r="BF243" s="207">
        <f t="shared" si="95"/>
        <v>0</v>
      </c>
      <c r="BG243" s="207">
        <f t="shared" si="96"/>
        <v>0</v>
      </c>
      <c r="BH243" s="207">
        <f t="shared" si="97"/>
        <v>0</v>
      </c>
      <c r="BI243" s="207">
        <f t="shared" si="98"/>
        <v>0</v>
      </c>
      <c r="BJ243" s="19" t="s">
        <v>89</v>
      </c>
      <c r="BK243" s="207">
        <f t="shared" si="99"/>
        <v>0</v>
      </c>
      <c r="BL243" s="19" t="s">
        <v>104</v>
      </c>
      <c r="BM243" s="206" t="s">
        <v>2457</v>
      </c>
    </row>
    <row r="244" spans="1:65" s="2" customFormat="1" ht="16.5" customHeight="1">
      <c r="A244" s="37"/>
      <c r="B244" s="38"/>
      <c r="C244" s="195" t="s">
        <v>1505</v>
      </c>
      <c r="D244" s="195" t="s">
        <v>264</v>
      </c>
      <c r="E244" s="196" t="s">
        <v>7095</v>
      </c>
      <c r="F244" s="197" t="s">
        <v>7096</v>
      </c>
      <c r="G244" s="198" t="s">
        <v>518</v>
      </c>
      <c r="H244" s="199">
        <v>1</v>
      </c>
      <c r="I244" s="200"/>
      <c r="J244" s="201">
        <f t="shared" si="90"/>
        <v>0</v>
      </c>
      <c r="K244" s="197" t="s">
        <v>44</v>
      </c>
      <c r="L244" s="42"/>
      <c r="M244" s="202" t="s">
        <v>44</v>
      </c>
      <c r="N244" s="203" t="s">
        <v>53</v>
      </c>
      <c r="O244" s="67"/>
      <c r="P244" s="204">
        <f t="shared" si="91"/>
        <v>0</v>
      </c>
      <c r="Q244" s="204">
        <v>0</v>
      </c>
      <c r="R244" s="204">
        <f t="shared" si="92"/>
        <v>0</v>
      </c>
      <c r="S244" s="204">
        <v>0</v>
      </c>
      <c r="T244" s="205">
        <f t="shared" si="93"/>
        <v>0</v>
      </c>
      <c r="U244" s="37"/>
      <c r="V244" s="37"/>
      <c r="W244" s="37"/>
      <c r="X244" s="37"/>
      <c r="Y244" s="37"/>
      <c r="Z244" s="37"/>
      <c r="AA244" s="37"/>
      <c r="AB244" s="37"/>
      <c r="AC244" s="37"/>
      <c r="AD244" s="37"/>
      <c r="AE244" s="37"/>
      <c r="AR244" s="206" t="s">
        <v>104</v>
      </c>
      <c r="AT244" s="206" t="s">
        <v>264</v>
      </c>
      <c r="AU244" s="206" t="s">
        <v>89</v>
      </c>
      <c r="AY244" s="19" t="s">
        <v>262</v>
      </c>
      <c r="BE244" s="207">
        <f t="shared" si="94"/>
        <v>0</v>
      </c>
      <c r="BF244" s="207">
        <f t="shared" si="95"/>
        <v>0</v>
      </c>
      <c r="BG244" s="207">
        <f t="shared" si="96"/>
        <v>0</v>
      </c>
      <c r="BH244" s="207">
        <f t="shared" si="97"/>
        <v>0</v>
      </c>
      <c r="BI244" s="207">
        <f t="shared" si="98"/>
        <v>0</v>
      </c>
      <c r="BJ244" s="19" t="s">
        <v>89</v>
      </c>
      <c r="BK244" s="207">
        <f t="shared" si="99"/>
        <v>0</v>
      </c>
      <c r="BL244" s="19" t="s">
        <v>104</v>
      </c>
      <c r="BM244" s="206" t="s">
        <v>2469</v>
      </c>
    </row>
    <row r="245" spans="1:65" s="2" customFormat="1" ht="16.5" customHeight="1">
      <c r="A245" s="37"/>
      <c r="B245" s="38"/>
      <c r="C245" s="195" t="s">
        <v>1512</v>
      </c>
      <c r="D245" s="195" t="s">
        <v>264</v>
      </c>
      <c r="E245" s="196" t="s">
        <v>7097</v>
      </c>
      <c r="F245" s="197" t="s">
        <v>6153</v>
      </c>
      <c r="G245" s="198" t="s">
        <v>518</v>
      </c>
      <c r="H245" s="199">
        <v>1</v>
      </c>
      <c r="I245" s="200"/>
      <c r="J245" s="201">
        <f t="shared" si="90"/>
        <v>0</v>
      </c>
      <c r="K245" s="197" t="s">
        <v>44</v>
      </c>
      <c r="L245" s="42"/>
      <c r="M245" s="275" t="s">
        <v>44</v>
      </c>
      <c r="N245" s="276" t="s">
        <v>53</v>
      </c>
      <c r="O245" s="273"/>
      <c r="P245" s="277">
        <f t="shared" si="91"/>
        <v>0</v>
      </c>
      <c r="Q245" s="277">
        <v>0</v>
      </c>
      <c r="R245" s="277">
        <f t="shared" si="92"/>
        <v>0</v>
      </c>
      <c r="S245" s="277">
        <v>0</v>
      </c>
      <c r="T245" s="278">
        <f t="shared" si="93"/>
        <v>0</v>
      </c>
      <c r="U245" s="37"/>
      <c r="V245" s="37"/>
      <c r="W245" s="37"/>
      <c r="X245" s="37"/>
      <c r="Y245" s="37"/>
      <c r="Z245" s="37"/>
      <c r="AA245" s="37"/>
      <c r="AB245" s="37"/>
      <c r="AC245" s="37"/>
      <c r="AD245" s="37"/>
      <c r="AE245" s="37"/>
      <c r="AR245" s="206" t="s">
        <v>104</v>
      </c>
      <c r="AT245" s="206" t="s">
        <v>264</v>
      </c>
      <c r="AU245" s="206" t="s">
        <v>89</v>
      </c>
      <c r="AY245" s="19" t="s">
        <v>262</v>
      </c>
      <c r="BE245" s="207">
        <f t="shared" si="94"/>
        <v>0</v>
      </c>
      <c r="BF245" s="207">
        <f t="shared" si="95"/>
        <v>0</v>
      </c>
      <c r="BG245" s="207">
        <f t="shared" si="96"/>
        <v>0</v>
      </c>
      <c r="BH245" s="207">
        <f t="shared" si="97"/>
        <v>0</v>
      </c>
      <c r="BI245" s="207">
        <f t="shared" si="98"/>
        <v>0</v>
      </c>
      <c r="BJ245" s="19" t="s">
        <v>89</v>
      </c>
      <c r="BK245" s="207">
        <f t="shared" si="99"/>
        <v>0</v>
      </c>
      <c r="BL245" s="19" t="s">
        <v>104</v>
      </c>
      <c r="BM245" s="206" t="s">
        <v>2485</v>
      </c>
    </row>
    <row r="246" spans="1:65" s="2" customFormat="1" ht="7" customHeight="1">
      <c r="A246" s="37"/>
      <c r="B246" s="50"/>
      <c r="C246" s="51"/>
      <c r="D246" s="51"/>
      <c r="E246" s="51"/>
      <c r="F246" s="51"/>
      <c r="G246" s="51"/>
      <c r="H246" s="51"/>
      <c r="I246" s="145"/>
      <c r="J246" s="51"/>
      <c r="K246" s="51"/>
      <c r="L246" s="42"/>
      <c r="M246" s="37"/>
      <c r="O246" s="37"/>
      <c r="P246" s="37"/>
      <c r="Q246" s="37"/>
      <c r="R246" s="37"/>
      <c r="S246" s="37"/>
      <c r="T246" s="37"/>
      <c r="U246" s="37"/>
      <c r="V246" s="37"/>
      <c r="W246" s="37"/>
      <c r="X246" s="37"/>
      <c r="Y246" s="37"/>
      <c r="Z246" s="37"/>
      <c r="AA246" s="37"/>
      <c r="AB246" s="37"/>
      <c r="AC246" s="37"/>
      <c r="AD246" s="37"/>
      <c r="AE246" s="37"/>
    </row>
  </sheetData>
  <sheetProtection algorithmName="SHA-512" hashValue="lVl0L6T5Bc//HCOk7n4Ss/3mWHp8Lt3SqzyVGVZnHDEmRuUkVrlMJ15x0JlgdkfxAMIy+C/Jxvss8HMfr75czQ==" saltValue="ohnAsvTGX3tNkaOzsXm9EP1hPOROHylgcPiECNrie1/QjR6jBvxzEFLC6xh6OONPd0CrG84jO/oguyHSTvGy+g==" spinCount="100000" sheet="1" objects="1" scenarios="1" formatColumns="0" formatRows="0" autoFilter="0"/>
  <autoFilter ref="C107:K245"/>
  <mergeCells count="15">
    <mergeCell ref="E94:H94"/>
    <mergeCell ref="E98:H98"/>
    <mergeCell ref="E96:H96"/>
    <mergeCell ref="E100:H100"/>
    <mergeCell ref="L2:V2"/>
    <mergeCell ref="E31:H31"/>
    <mergeCell ref="E52:H52"/>
    <mergeCell ref="E56:H56"/>
    <mergeCell ref="E54:H54"/>
    <mergeCell ref="E58:H58"/>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8.xml><?xml version="1.0" encoding="utf-8"?>
<worksheet xmlns="http://schemas.openxmlformats.org/spreadsheetml/2006/main" xmlns:r="http://schemas.openxmlformats.org/officeDocument/2006/relationships">
  <sheetPr>
    <pageSetUpPr fitToPage="1"/>
  </sheetPr>
  <dimension ref="A2:BM150"/>
  <sheetViews>
    <sheetView showGridLines="0" workbookViewId="0"/>
  </sheetViews>
  <sheetFormatPr defaultRowHeight="14.5"/>
  <cols>
    <col min="1" max="1" width="8.33203125" style="1" customWidth="1"/>
    <col min="2" max="2" width="1.6640625" style="1" customWidth="1"/>
    <col min="3" max="3" width="4.109375" style="1" customWidth="1"/>
    <col min="4" max="4" width="4.33203125" style="1" customWidth="1"/>
    <col min="5" max="5" width="17.109375" style="1" customWidth="1"/>
    <col min="6" max="6" width="100.77734375" style="1" customWidth="1"/>
    <col min="7" max="7" width="7" style="1" customWidth="1"/>
    <col min="8" max="8" width="11.44140625" style="1" customWidth="1"/>
    <col min="9" max="9" width="20.109375" style="111" customWidth="1"/>
    <col min="10" max="11" width="20.109375" style="1" customWidth="1"/>
    <col min="12" max="12" width="9.33203125" style="1" customWidth="1"/>
    <col min="13" max="13" width="10.77734375" style="1" hidden="1" customWidth="1"/>
    <col min="14" max="14" width="9.33203125" style="1" hidden="1"/>
    <col min="15" max="20" width="14.10937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7" customHeight="1">
      <c r="I2" s="111"/>
      <c r="L2" s="376"/>
      <c r="M2" s="376"/>
      <c r="N2" s="376"/>
      <c r="O2" s="376"/>
      <c r="P2" s="376"/>
      <c r="Q2" s="376"/>
      <c r="R2" s="376"/>
      <c r="S2" s="376"/>
      <c r="T2" s="376"/>
      <c r="U2" s="376"/>
      <c r="V2" s="376"/>
      <c r="AT2" s="19" t="s">
        <v>159</v>
      </c>
    </row>
    <row r="3" spans="1:46" s="1" customFormat="1" ht="7" customHeight="1">
      <c r="B3" s="112"/>
      <c r="C3" s="113"/>
      <c r="D3" s="113"/>
      <c r="E3" s="113"/>
      <c r="F3" s="113"/>
      <c r="G3" s="113"/>
      <c r="H3" s="113"/>
      <c r="I3" s="114"/>
      <c r="J3" s="113"/>
      <c r="K3" s="113"/>
      <c r="L3" s="22"/>
      <c r="AT3" s="19" t="s">
        <v>91</v>
      </c>
    </row>
    <row r="4" spans="1:46" s="1" customFormat="1" ht="25" customHeight="1">
      <c r="B4" s="22"/>
      <c r="D4" s="115" t="s">
        <v>207</v>
      </c>
      <c r="I4" s="111"/>
      <c r="L4" s="22"/>
      <c r="M4" s="116" t="s">
        <v>10</v>
      </c>
      <c r="AT4" s="19" t="s">
        <v>4</v>
      </c>
    </row>
    <row r="5" spans="1:46" s="1" customFormat="1" ht="7" customHeight="1">
      <c r="B5" s="22"/>
      <c r="I5" s="111"/>
      <c r="L5" s="22"/>
    </row>
    <row r="6" spans="1:46" s="1" customFormat="1" ht="12" customHeight="1">
      <c r="B6" s="22"/>
      <c r="D6" s="117" t="s">
        <v>16</v>
      </c>
      <c r="I6" s="111"/>
      <c r="L6" s="22"/>
    </row>
    <row r="7" spans="1:46" s="1" customFormat="1" ht="16.5" customHeight="1">
      <c r="B7" s="22"/>
      <c r="E7" s="402" t="str">
        <f>'Rekapitulace stavby'!K6</f>
        <v>EHC CZECH s.r.o. – Podnikatelský inkubátor – Evropská ul., Cheb</v>
      </c>
      <c r="F7" s="403"/>
      <c r="G7" s="403"/>
      <c r="H7" s="403"/>
      <c r="I7" s="111"/>
      <c r="L7" s="22"/>
    </row>
    <row r="8" spans="1:46" ht="12.5">
      <c r="B8" s="22"/>
      <c r="D8" s="117" t="s">
        <v>208</v>
      </c>
      <c r="L8" s="22"/>
    </row>
    <row r="9" spans="1:46" s="1" customFormat="1" ht="16.5" customHeight="1">
      <c r="B9" s="22"/>
      <c r="E9" s="402" t="s">
        <v>209</v>
      </c>
      <c r="F9" s="376"/>
      <c r="G9" s="376"/>
      <c r="H9" s="376"/>
      <c r="I9" s="111"/>
      <c r="L9" s="22"/>
    </row>
    <row r="10" spans="1:46" s="1" customFormat="1" ht="12" customHeight="1">
      <c r="B10" s="22"/>
      <c r="D10" s="117" t="s">
        <v>210</v>
      </c>
      <c r="I10" s="111"/>
      <c r="L10" s="22"/>
    </row>
    <row r="11" spans="1:46" s="2" customFormat="1" ht="16.5" customHeight="1">
      <c r="A11" s="37"/>
      <c r="B11" s="42"/>
      <c r="C11" s="37"/>
      <c r="D11" s="37"/>
      <c r="E11" s="412" t="s">
        <v>5069</v>
      </c>
      <c r="F11" s="404"/>
      <c r="G11" s="404"/>
      <c r="H11" s="404"/>
      <c r="I11" s="118"/>
      <c r="J11" s="37"/>
      <c r="K11" s="37"/>
      <c r="L11" s="119"/>
      <c r="S11" s="37"/>
      <c r="T11" s="37"/>
      <c r="U11" s="37"/>
      <c r="V11" s="37"/>
      <c r="W11" s="37"/>
      <c r="X11" s="37"/>
      <c r="Y11" s="37"/>
      <c r="Z11" s="37"/>
      <c r="AA11" s="37"/>
      <c r="AB11" s="37"/>
      <c r="AC11" s="37"/>
      <c r="AD11" s="37"/>
      <c r="AE11" s="37"/>
    </row>
    <row r="12" spans="1:46" s="2" customFormat="1" ht="12" customHeight="1">
      <c r="A12" s="37"/>
      <c r="B12" s="42"/>
      <c r="C12" s="37"/>
      <c r="D12" s="117" t="s">
        <v>4229</v>
      </c>
      <c r="E12" s="37"/>
      <c r="F12" s="37"/>
      <c r="G12" s="37"/>
      <c r="H12" s="37"/>
      <c r="I12" s="118"/>
      <c r="J12" s="37"/>
      <c r="K12" s="37"/>
      <c r="L12" s="119"/>
      <c r="S12" s="37"/>
      <c r="T12" s="37"/>
      <c r="U12" s="37"/>
      <c r="V12" s="37"/>
      <c r="W12" s="37"/>
      <c r="X12" s="37"/>
      <c r="Y12" s="37"/>
      <c r="Z12" s="37"/>
      <c r="AA12" s="37"/>
      <c r="AB12" s="37"/>
      <c r="AC12" s="37"/>
      <c r="AD12" s="37"/>
      <c r="AE12" s="37"/>
    </row>
    <row r="13" spans="1:46" s="2" customFormat="1" ht="16.5" customHeight="1">
      <c r="A13" s="37"/>
      <c r="B13" s="42"/>
      <c r="C13" s="37"/>
      <c r="D13" s="37"/>
      <c r="E13" s="405" t="s">
        <v>7098</v>
      </c>
      <c r="F13" s="404"/>
      <c r="G13" s="404"/>
      <c r="H13" s="404"/>
      <c r="I13" s="118"/>
      <c r="J13" s="37"/>
      <c r="K13" s="37"/>
      <c r="L13" s="119"/>
      <c r="S13" s="37"/>
      <c r="T13" s="37"/>
      <c r="U13" s="37"/>
      <c r="V13" s="37"/>
      <c r="W13" s="37"/>
      <c r="X13" s="37"/>
      <c r="Y13" s="37"/>
      <c r="Z13" s="37"/>
      <c r="AA13" s="37"/>
      <c r="AB13" s="37"/>
      <c r="AC13" s="37"/>
      <c r="AD13" s="37"/>
      <c r="AE13" s="37"/>
    </row>
    <row r="14" spans="1:46" s="2" customFormat="1" ht="10">
      <c r="A14" s="37"/>
      <c r="B14" s="42"/>
      <c r="C14" s="37"/>
      <c r="D14" s="37"/>
      <c r="E14" s="37"/>
      <c r="F14" s="37"/>
      <c r="G14" s="37"/>
      <c r="H14" s="37"/>
      <c r="I14" s="118"/>
      <c r="J14" s="37"/>
      <c r="K14" s="37"/>
      <c r="L14" s="119"/>
      <c r="S14" s="37"/>
      <c r="T14" s="37"/>
      <c r="U14" s="37"/>
      <c r="V14" s="37"/>
      <c r="W14" s="37"/>
      <c r="X14" s="37"/>
      <c r="Y14" s="37"/>
      <c r="Z14" s="37"/>
      <c r="AA14" s="37"/>
      <c r="AB14" s="37"/>
      <c r="AC14" s="37"/>
      <c r="AD14" s="37"/>
      <c r="AE14" s="37"/>
    </row>
    <row r="15" spans="1:46" s="2" customFormat="1" ht="12" customHeight="1">
      <c r="A15" s="37"/>
      <c r="B15" s="42"/>
      <c r="C15" s="37"/>
      <c r="D15" s="117" t="s">
        <v>18</v>
      </c>
      <c r="E15" s="37"/>
      <c r="F15" s="105" t="s">
        <v>44</v>
      </c>
      <c r="G15" s="37"/>
      <c r="H15" s="37"/>
      <c r="I15" s="120" t="s">
        <v>20</v>
      </c>
      <c r="J15" s="105" t="s">
        <v>44</v>
      </c>
      <c r="K15" s="37"/>
      <c r="L15" s="119"/>
      <c r="S15" s="37"/>
      <c r="T15" s="37"/>
      <c r="U15" s="37"/>
      <c r="V15" s="37"/>
      <c r="W15" s="37"/>
      <c r="X15" s="37"/>
      <c r="Y15" s="37"/>
      <c r="Z15" s="37"/>
      <c r="AA15" s="37"/>
      <c r="AB15" s="37"/>
      <c r="AC15" s="37"/>
      <c r="AD15" s="37"/>
      <c r="AE15" s="37"/>
    </row>
    <row r="16" spans="1:46" s="2" customFormat="1" ht="12" customHeight="1">
      <c r="A16" s="37"/>
      <c r="B16" s="42"/>
      <c r="C16" s="37"/>
      <c r="D16" s="117" t="s">
        <v>22</v>
      </c>
      <c r="E16" s="37"/>
      <c r="F16" s="105" t="s">
        <v>23</v>
      </c>
      <c r="G16" s="37"/>
      <c r="H16" s="37"/>
      <c r="I16" s="120" t="s">
        <v>24</v>
      </c>
      <c r="J16" s="121" t="str">
        <f>'Rekapitulace stavby'!AN8</f>
        <v>2. 9. 2020</v>
      </c>
      <c r="K16" s="37"/>
      <c r="L16" s="119"/>
      <c r="S16" s="37"/>
      <c r="T16" s="37"/>
      <c r="U16" s="37"/>
      <c r="V16" s="37"/>
      <c r="W16" s="37"/>
      <c r="X16" s="37"/>
      <c r="Y16" s="37"/>
      <c r="Z16" s="37"/>
      <c r="AA16" s="37"/>
      <c r="AB16" s="37"/>
      <c r="AC16" s="37"/>
      <c r="AD16" s="37"/>
      <c r="AE16" s="37"/>
    </row>
    <row r="17" spans="1:31" s="2" customFormat="1" ht="10.75" customHeight="1">
      <c r="A17" s="37"/>
      <c r="B17" s="42"/>
      <c r="C17" s="37"/>
      <c r="D17" s="37"/>
      <c r="E17" s="37"/>
      <c r="F17" s="37"/>
      <c r="G17" s="37"/>
      <c r="H17" s="37"/>
      <c r="I17" s="118"/>
      <c r="J17" s="37"/>
      <c r="K17" s="37"/>
      <c r="L17" s="119"/>
      <c r="S17" s="37"/>
      <c r="T17" s="37"/>
      <c r="U17" s="37"/>
      <c r="V17" s="37"/>
      <c r="W17" s="37"/>
      <c r="X17" s="37"/>
      <c r="Y17" s="37"/>
      <c r="Z17" s="37"/>
      <c r="AA17" s="37"/>
      <c r="AB17" s="37"/>
      <c r="AC17" s="37"/>
      <c r="AD17" s="37"/>
      <c r="AE17" s="37"/>
    </row>
    <row r="18" spans="1:31" s="2" customFormat="1" ht="12" customHeight="1">
      <c r="A18" s="37"/>
      <c r="B18" s="42"/>
      <c r="C18" s="37"/>
      <c r="D18" s="117" t="s">
        <v>30</v>
      </c>
      <c r="E18" s="37"/>
      <c r="F18" s="37"/>
      <c r="G18" s="37"/>
      <c r="H18" s="37"/>
      <c r="I18" s="120" t="s">
        <v>31</v>
      </c>
      <c r="J18" s="105" t="s">
        <v>32</v>
      </c>
      <c r="K18" s="37"/>
      <c r="L18" s="119"/>
      <c r="S18" s="37"/>
      <c r="T18" s="37"/>
      <c r="U18" s="37"/>
      <c r="V18" s="37"/>
      <c r="W18" s="37"/>
      <c r="X18" s="37"/>
      <c r="Y18" s="37"/>
      <c r="Z18" s="37"/>
      <c r="AA18" s="37"/>
      <c r="AB18" s="37"/>
      <c r="AC18" s="37"/>
      <c r="AD18" s="37"/>
      <c r="AE18" s="37"/>
    </row>
    <row r="19" spans="1:31" s="2" customFormat="1" ht="18" customHeight="1">
      <c r="A19" s="37"/>
      <c r="B19" s="42"/>
      <c r="C19" s="37"/>
      <c r="D19" s="37"/>
      <c r="E19" s="105" t="s">
        <v>33</v>
      </c>
      <c r="F19" s="37"/>
      <c r="G19" s="37"/>
      <c r="H19" s="37"/>
      <c r="I19" s="120" t="s">
        <v>34</v>
      </c>
      <c r="J19" s="105" t="s">
        <v>35</v>
      </c>
      <c r="K19" s="37"/>
      <c r="L19" s="119"/>
      <c r="S19" s="37"/>
      <c r="T19" s="37"/>
      <c r="U19" s="37"/>
      <c r="V19" s="37"/>
      <c r="W19" s="37"/>
      <c r="X19" s="37"/>
      <c r="Y19" s="37"/>
      <c r="Z19" s="37"/>
      <c r="AA19" s="37"/>
      <c r="AB19" s="37"/>
      <c r="AC19" s="37"/>
      <c r="AD19" s="37"/>
      <c r="AE19" s="37"/>
    </row>
    <row r="20" spans="1:31" s="2" customFormat="1" ht="7" customHeight="1">
      <c r="A20" s="37"/>
      <c r="B20" s="42"/>
      <c r="C20" s="37"/>
      <c r="D20" s="37"/>
      <c r="E20" s="37"/>
      <c r="F20" s="37"/>
      <c r="G20" s="37"/>
      <c r="H20" s="37"/>
      <c r="I20" s="118"/>
      <c r="J20" s="37"/>
      <c r="K20" s="37"/>
      <c r="L20" s="119"/>
      <c r="S20" s="37"/>
      <c r="T20" s="37"/>
      <c r="U20" s="37"/>
      <c r="V20" s="37"/>
      <c r="W20" s="37"/>
      <c r="X20" s="37"/>
      <c r="Y20" s="37"/>
      <c r="Z20" s="37"/>
      <c r="AA20" s="37"/>
      <c r="AB20" s="37"/>
      <c r="AC20" s="37"/>
      <c r="AD20" s="37"/>
      <c r="AE20" s="37"/>
    </row>
    <row r="21" spans="1:31" s="2" customFormat="1" ht="12" customHeight="1">
      <c r="A21" s="37"/>
      <c r="B21" s="42"/>
      <c r="C21" s="37"/>
      <c r="D21" s="117" t="s">
        <v>36</v>
      </c>
      <c r="E21" s="37"/>
      <c r="F21" s="37"/>
      <c r="G21" s="37"/>
      <c r="H21" s="37"/>
      <c r="I21" s="120" t="s">
        <v>31</v>
      </c>
      <c r="J21" s="32" t="str">
        <f>'Rekapitulace stavby'!AN13</f>
        <v>Vyplň údaj</v>
      </c>
      <c r="K21" s="37"/>
      <c r="L21" s="119"/>
      <c r="S21" s="37"/>
      <c r="T21" s="37"/>
      <c r="U21" s="37"/>
      <c r="V21" s="37"/>
      <c r="W21" s="37"/>
      <c r="X21" s="37"/>
      <c r="Y21" s="37"/>
      <c r="Z21" s="37"/>
      <c r="AA21" s="37"/>
      <c r="AB21" s="37"/>
      <c r="AC21" s="37"/>
      <c r="AD21" s="37"/>
      <c r="AE21" s="37"/>
    </row>
    <row r="22" spans="1:31" s="2" customFormat="1" ht="18" customHeight="1">
      <c r="A22" s="37"/>
      <c r="B22" s="42"/>
      <c r="C22" s="37"/>
      <c r="D22" s="37"/>
      <c r="E22" s="406" t="str">
        <f>'Rekapitulace stavby'!E14</f>
        <v>Vyplň údaj</v>
      </c>
      <c r="F22" s="407"/>
      <c r="G22" s="407"/>
      <c r="H22" s="407"/>
      <c r="I22" s="120" t="s">
        <v>34</v>
      </c>
      <c r="J22" s="32" t="str">
        <f>'Rekapitulace stavby'!AN14</f>
        <v>Vyplň údaj</v>
      </c>
      <c r="K22" s="37"/>
      <c r="L22" s="119"/>
      <c r="S22" s="37"/>
      <c r="T22" s="37"/>
      <c r="U22" s="37"/>
      <c r="V22" s="37"/>
      <c r="W22" s="37"/>
      <c r="X22" s="37"/>
      <c r="Y22" s="37"/>
      <c r="Z22" s="37"/>
      <c r="AA22" s="37"/>
      <c r="AB22" s="37"/>
      <c r="AC22" s="37"/>
      <c r="AD22" s="37"/>
      <c r="AE22" s="37"/>
    </row>
    <row r="23" spans="1:31" s="2" customFormat="1" ht="7" customHeight="1">
      <c r="A23" s="37"/>
      <c r="B23" s="42"/>
      <c r="C23" s="37"/>
      <c r="D23" s="37"/>
      <c r="E23" s="37"/>
      <c r="F23" s="37"/>
      <c r="G23" s="37"/>
      <c r="H23" s="37"/>
      <c r="I23" s="118"/>
      <c r="J23" s="37"/>
      <c r="K23" s="37"/>
      <c r="L23" s="119"/>
      <c r="S23" s="37"/>
      <c r="T23" s="37"/>
      <c r="U23" s="37"/>
      <c r="V23" s="37"/>
      <c r="W23" s="37"/>
      <c r="X23" s="37"/>
      <c r="Y23" s="37"/>
      <c r="Z23" s="37"/>
      <c r="AA23" s="37"/>
      <c r="AB23" s="37"/>
      <c r="AC23" s="37"/>
      <c r="AD23" s="37"/>
      <c r="AE23" s="37"/>
    </row>
    <row r="24" spans="1:31" s="2" customFormat="1" ht="12" customHeight="1">
      <c r="A24" s="37"/>
      <c r="B24" s="42"/>
      <c r="C24" s="37"/>
      <c r="D24" s="117" t="s">
        <v>39</v>
      </c>
      <c r="E24" s="37"/>
      <c r="F24" s="37"/>
      <c r="G24" s="37"/>
      <c r="H24" s="37"/>
      <c r="I24" s="120" t="s">
        <v>31</v>
      </c>
      <c r="J24" s="105" t="s">
        <v>40</v>
      </c>
      <c r="K24" s="37"/>
      <c r="L24" s="119"/>
      <c r="S24" s="37"/>
      <c r="T24" s="37"/>
      <c r="U24" s="37"/>
      <c r="V24" s="37"/>
      <c r="W24" s="37"/>
      <c r="X24" s="37"/>
      <c r="Y24" s="37"/>
      <c r="Z24" s="37"/>
      <c r="AA24" s="37"/>
      <c r="AB24" s="37"/>
      <c r="AC24" s="37"/>
      <c r="AD24" s="37"/>
      <c r="AE24" s="37"/>
    </row>
    <row r="25" spans="1:31" s="2" customFormat="1" ht="18" customHeight="1">
      <c r="A25" s="37"/>
      <c r="B25" s="42"/>
      <c r="C25" s="37"/>
      <c r="D25" s="37"/>
      <c r="E25" s="105" t="s">
        <v>41</v>
      </c>
      <c r="F25" s="37"/>
      <c r="G25" s="37"/>
      <c r="H25" s="37"/>
      <c r="I25" s="120" t="s">
        <v>34</v>
      </c>
      <c r="J25" s="105" t="s">
        <v>42</v>
      </c>
      <c r="K25" s="37"/>
      <c r="L25" s="119"/>
      <c r="S25" s="37"/>
      <c r="T25" s="37"/>
      <c r="U25" s="37"/>
      <c r="V25" s="37"/>
      <c r="W25" s="37"/>
      <c r="X25" s="37"/>
      <c r="Y25" s="37"/>
      <c r="Z25" s="37"/>
      <c r="AA25" s="37"/>
      <c r="AB25" s="37"/>
      <c r="AC25" s="37"/>
      <c r="AD25" s="37"/>
      <c r="AE25" s="37"/>
    </row>
    <row r="26" spans="1:31" s="2" customFormat="1" ht="7" customHeight="1">
      <c r="A26" s="37"/>
      <c r="B26" s="42"/>
      <c r="C26" s="37"/>
      <c r="D26" s="37"/>
      <c r="E26" s="37"/>
      <c r="F26" s="37"/>
      <c r="G26" s="37"/>
      <c r="H26" s="37"/>
      <c r="I26" s="118"/>
      <c r="J26" s="37"/>
      <c r="K26" s="37"/>
      <c r="L26" s="119"/>
      <c r="S26" s="37"/>
      <c r="T26" s="37"/>
      <c r="U26" s="37"/>
      <c r="V26" s="37"/>
      <c r="W26" s="37"/>
      <c r="X26" s="37"/>
      <c r="Y26" s="37"/>
      <c r="Z26" s="37"/>
      <c r="AA26" s="37"/>
      <c r="AB26" s="37"/>
      <c r="AC26" s="37"/>
      <c r="AD26" s="37"/>
      <c r="AE26" s="37"/>
    </row>
    <row r="27" spans="1:31" s="2" customFormat="1" ht="12" customHeight="1">
      <c r="A27" s="37"/>
      <c r="B27" s="42"/>
      <c r="C27" s="37"/>
      <c r="D27" s="117" t="s">
        <v>43</v>
      </c>
      <c r="E27" s="37"/>
      <c r="F27" s="37"/>
      <c r="G27" s="37"/>
      <c r="H27" s="37"/>
      <c r="I27" s="120" t="s">
        <v>31</v>
      </c>
      <c r="J27" s="105" t="str">
        <f>IF('Rekapitulace stavby'!AN19="","",'Rekapitulace stavby'!AN19)</f>
        <v/>
      </c>
      <c r="K27" s="37"/>
      <c r="L27" s="119"/>
      <c r="S27" s="37"/>
      <c r="T27" s="37"/>
      <c r="U27" s="37"/>
      <c r="V27" s="37"/>
      <c r="W27" s="37"/>
      <c r="X27" s="37"/>
      <c r="Y27" s="37"/>
      <c r="Z27" s="37"/>
      <c r="AA27" s="37"/>
      <c r="AB27" s="37"/>
      <c r="AC27" s="37"/>
      <c r="AD27" s="37"/>
      <c r="AE27" s="37"/>
    </row>
    <row r="28" spans="1:31" s="2" customFormat="1" ht="18" customHeight="1">
      <c r="A28" s="37"/>
      <c r="B28" s="42"/>
      <c r="C28" s="37"/>
      <c r="D28" s="37"/>
      <c r="E28" s="105" t="str">
        <f>IF('Rekapitulace stavby'!E20="","",'Rekapitulace stavby'!E20)</f>
        <v xml:space="preserve"> </v>
      </c>
      <c r="F28" s="37"/>
      <c r="G28" s="37"/>
      <c r="H28" s="37"/>
      <c r="I28" s="120" t="s">
        <v>34</v>
      </c>
      <c r="J28" s="105" t="str">
        <f>IF('Rekapitulace stavby'!AN20="","",'Rekapitulace stavby'!AN20)</f>
        <v/>
      </c>
      <c r="K28" s="37"/>
      <c r="L28" s="119"/>
      <c r="S28" s="37"/>
      <c r="T28" s="37"/>
      <c r="U28" s="37"/>
      <c r="V28" s="37"/>
      <c r="W28" s="37"/>
      <c r="X28" s="37"/>
      <c r="Y28" s="37"/>
      <c r="Z28" s="37"/>
      <c r="AA28" s="37"/>
      <c r="AB28" s="37"/>
      <c r="AC28" s="37"/>
      <c r="AD28" s="37"/>
      <c r="AE28" s="37"/>
    </row>
    <row r="29" spans="1:31" s="2" customFormat="1" ht="7" customHeight="1">
      <c r="A29" s="37"/>
      <c r="B29" s="42"/>
      <c r="C29" s="37"/>
      <c r="D29" s="37"/>
      <c r="E29" s="37"/>
      <c r="F29" s="37"/>
      <c r="G29" s="37"/>
      <c r="H29" s="37"/>
      <c r="I29" s="118"/>
      <c r="J29" s="37"/>
      <c r="K29" s="37"/>
      <c r="L29" s="119"/>
      <c r="S29" s="37"/>
      <c r="T29" s="37"/>
      <c r="U29" s="37"/>
      <c r="V29" s="37"/>
      <c r="W29" s="37"/>
      <c r="X29" s="37"/>
      <c r="Y29" s="37"/>
      <c r="Z29" s="37"/>
      <c r="AA29" s="37"/>
      <c r="AB29" s="37"/>
      <c r="AC29" s="37"/>
      <c r="AD29" s="37"/>
      <c r="AE29" s="37"/>
    </row>
    <row r="30" spans="1:31" s="2" customFormat="1" ht="12" customHeight="1">
      <c r="A30" s="37"/>
      <c r="B30" s="42"/>
      <c r="C30" s="37"/>
      <c r="D30" s="117" t="s">
        <v>46</v>
      </c>
      <c r="E30" s="37"/>
      <c r="F30" s="37"/>
      <c r="G30" s="37"/>
      <c r="H30" s="37"/>
      <c r="I30" s="118"/>
      <c r="J30" s="37"/>
      <c r="K30" s="37"/>
      <c r="L30" s="119"/>
      <c r="S30" s="37"/>
      <c r="T30" s="37"/>
      <c r="U30" s="37"/>
      <c r="V30" s="37"/>
      <c r="W30" s="37"/>
      <c r="X30" s="37"/>
      <c r="Y30" s="37"/>
      <c r="Z30" s="37"/>
      <c r="AA30" s="37"/>
      <c r="AB30" s="37"/>
      <c r="AC30" s="37"/>
      <c r="AD30" s="37"/>
      <c r="AE30" s="37"/>
    </row>
    <row r="31" spans="1:31" s="8" customFormat="1" ht="214.5" customHeight="1">
      <c r="A31" s="122"/>
      <c r="B31" s="123"/>
      <c r="C31" s="122"/>
      <c r="D31" s="122"/>
      <c r="E31" s="408" t="s">
        <v>212</v>
      </c>
      <c r="F31" s="408"/>
      <c r="G31" s="408"/>
      <c r="H31" s="408"/>
      <c r="I31" s="124"/>
      <c r="J31" s="122"/>
      <c r="K31" s="122"/>
      <c r="L31" s="125"/>
      <c r="S31" s="122"/>
      <c r="T31" s="122"/>
      <c r="U31" s="122"/>
      <c r="V31" s="122"/>
      <c r="W31" s="122"/>
      <c r="X31" s="122"/>
      <c r="Y31" s="122"/>
      <c r="Z31" s="122"/>
      <c r="AA31" s="122"/>
      <c r="AB31" s="122"/>
      <c r="AC31" s="122"/>
      <c r="AD31" s="122"/>
      <c r="AE31" s="122"/>
    </row>
    <row r="32" spans="1:31" s="2" customFormat="1" ht="7" customHeight="1">
      <c r="A32" s="37"/>
      <c r="B32" s="42"/>
      <c r="C32" s="37"/>
      <c r="D32" s="37"/>
      <c r="E32" s="37"/>
      <c r="F32" s="37"/>
      <c r="G32" s="37"/>
      <c r="H32" s="37"/>
      <c r="I32" s="118"/>
      <c r="J32" s="37"/>
      <c r="K32" s="37"/>
      <c r="L32" s="119"/>
      <c r="S32" s="37"/>
      <c r="T32" s="37"/>
      <c r="U32" s="37"/>
      <c r="V32" s="37"/>
      <c r="W32" s="37"/>
      <c r="X32" s="37"/>
      <c r="Y32" s="37"/>
      <c r="Z32" s="37"/>
      <c r="AA32" s="37"/>
      <c r="AB32" s="37"/>
      <c r="AC32" s="37"/>
      <c r="AD32" s="37"/>
      <c r="AE32" s="37"/>
    </row>
    <row r="33" spans="1:31" s="2" customFormat="1" ht="7" customHeight="1">
      <c r="A33" s="37"/>
      <c r="B33" s="42"/>
      <c r="C33" s="37"/>
      <c r="D33" s="126"/>
      <c r="E33" s="126"/>
      <c r="F33" s="126"/>
      <c r="G33" s="126"/>
      <c r="H33" s="126"/>
      <c r="I33" s="127"/>
      <c r="J33" s="126"/>
      <c r="K33" s="126"/>
      <c r="L33" s="119"/>
      <c r="S33" s="37"/>
      <c r="T33" s="37"/>
      <c r="U33" s="37"/>
      <c r="V33" s="37"/>
      <c r="W33" s="37"/>
      <c r="X33" s="37"/>
      <c r="Y33" s="37"/>
      <c r="Z33" s="37"/>
      <c r="AA33" s="37"/>
      <c r="AB33" s="37"/>
      <c r="AC33" s="37"/>
      <c r="AD33" s="37"/>
      <c r="AE33" s="37"/>
    </row>
    <row r="34" spans="1:31" s="2" customFormat="1" ht="25.4" customHeight="1">
      <c r="A34" s="37"/>
      <c r="B34" s="42"/>
      <c r="C34" s="37"/>
      <c r="D34" s="128" t="s">
        <v>48</v>
      </c>
      <c r="E34" s="37"/>
      <c r="F34" s="37"/>
      <c r="G34" s="37"/>
      <c r="H34" s="37"/>
      <c r="I34" s="118"/>
      <c r="J34" s="129">
        <f>ROUND(J98, 2)</f>
        <v>0</v>
      </c>
      <c r="K34" s="37"/>
      <c r="L34" s="119"/>
      <c r="S34" s="37"/>
      <c r="T34" s="37"/>
      <c r="U34" s="37"/>
      <c r="V34" s="37"/>
      <c r="W34" s="37"/>
      <c r="X34" s="37"/>
      <c r="Y34" s="37"/>
      <c r="Z34" s="37"/>
      <c r="AA34" s="37"/>
      <c r="AB34" s="37"/>
      <c r="AC34" s="37"/>
      <c r="AD34" s="37"/>
      <c r="AE34" s="37"/>
    </row>
    <row r="35" spans="1:31" s="2" customFormat="1" ht="7" customHeight="1">
      <c r="A35" s="37"/>
      <c r="B35" s="42"/>
      <c r="C35" s="37"/>
      <c r="D35" s="126"/>
      <c r="E35" s="126"/>
      <c r="F35" s="126"/>
      <c r="G35" s="126"/>
      <c r="H35" s="126"/>
      <c r="I35" s="127"/>
      <c r="J35" s="126"/>
      <c r="K35" s="126"/>
      <c r="L35" s="119"/>
      <c r="S35" s="37"/>
      <c r="T35" s="37"/>
      <c r="U35" s="37"/>
      <c r="V35" s="37"/>
      <c r="W35" s="37"/>
      <c r="X35" s="37"/>
      <c r="Y35" s="37"/>
      <c r="Z35" s="37"/>
      <c r="AA35" s="37"/>
      <c r="AB35" s="37"/>
      <c r="AC35" s="37"/>
      <c r="AD35" s="37"/>
      <c r="AE35" s="37"/>
    </row>
    <row r="36" spans="1:31" s="2" customFormat="1" ht="14.4" customHeight="1">
      <c r="A36" s="37"/>
      <c r="B36" s="42"/>
      <c r="C36" s="37"/>
      <c r="D36" s="37"/>
      <c r="E36" s="37"/>
      <c r="F36" s="130" t="s">
        <v>50</v>
      </c>
      <c r="G36" s="37"/>
      <c r="H36" s="37"/>
      <c r="I36" s="131" t="s">
        <v>49</v>
      </c>
      <c r="J36" s="130" t="s">
        <v>51</v>
      </c>
      <c r="K36" s="37"/>
      <c r="L36" s="119"/>
      <c r="S36" s="37"/>
      <c r="T36" s="37"/>
      <c r="U36" s="37"/>
      <c r="V36" s="37"/>
      <c r="W36" s="37"/>
      <c r="X36" s="37"/>
      <c r="Y36" s="37"/>
      <c r="Z36" s="37"/>
      <c r="AA36" s="37"/>
      <c r="AB36" s="37"/>
      <c r="AC36" s="37"/>
      <c r="AD36" s="37"/>
      <c r="AE36" s="37"/>
    </row>
    <row r="37" spans="1:31" s="2" customFormat="1" ht="14.4" customHeight="1">
      <c r="A37" s="37"/>
      <c r="B37" s="42"/>
      <c r="C37" s="37"/>
      <c r="D37" s="132" t="s">
        <v>52</v>
      </c>
      <c r="E37" s="117" t="s">
        <v>53</v>
      </c>
      <c r="F37" s="133">
        <f>ROUND((SUM(BE98:BE149)),  2)</f>
        <v>0</v>
      </c>
      <c r="G37" s="37"/>
      <c r="H37" s="37"/>
      <c r="I37" s="134">
        <v>0.21</v>
      </c>
      <c r="J37" s="133">
        <f>ROUND(((SUM(BE98:BE149))*I37),  2)</f>
        <v>0</v>
      </c>
      <c r="K37" s="37"/>
      <c r="L37" s="119"/>
      <c r="S37" s="37"/>
      <c r="T37" s="37"/>
      <c r="U37" s="37"/>
      <c r="V37" s="37"/>
      <c r="W37" s="37"/>
      <c r="X37" s="37"/>
      <c r="Y37" s="37"/>
      <c r="Z37" s="37"/>
      <c r="AA37" s="37"/>
      <c r="AB37" s="37"/>
      <c r="AC37" s="37"/>
      <c r="AD37" s="37"/>
      <c r="AE37" s="37"/>
    </row>
    <row r="38" spans="1:31" s="2" customFormat="1" ht="14.4" customHeight="1">
      <c r="A38" s="37"/>
      <c r="B38" s="42"/>
      <c r="C38" s="37"/>
      <c r="D38" s="37"/>
      <c r="E38" s="117" t="s">
        <v>54</v>
      </c>
      <c r="F38" s="133">
        <f>ROUND((SUM(BF98:BF149)),  2)</f>
        <v>0</v>
      </c>
      <c r="G38" s="37"/>
      <c r="H38" s="37"/>
      <c r="I38" s="134">
        <v>0.15</v>
      </c>
      <c r="J38" s="133">
        <f>ROUND(((SUM(BF98:BF149))*I38),  2)</f>
        <v>0</v>
      </c>
      <c r="K38" s="37"/>
      <c r="L38" s="119"/>
      <c r="S38" s="37"/>
      <c r="T38" s="37"/>
      <c r="U38" s="37"/>
      <c r="V38" s="37"/>
      <c r="W38" s="37"/>
      <c r="X38" s="37"/>
      <c r="Y38" s="37"/>
      <c r="Z38" s="37"/>
      <c r="AA38" s="37"/>
      <c r="AB38" s="37"/>
      <c r="AC38" s="37"/>
      <c r="AD38" s="37"/>
      <c r="AE38" s="37"/>
    </row>
    <row r="39" spans="1:31" s="2" customFormat="1" ht="14.4" hidden="1" customHeight="1">
      <c r="A39" s="37"/>
      <c r="B39" s="42"/>
      <c r="C39" s="37"/>
      <c r="D39" s="37"/>
      <c r="E39" s="117" t="s">
        <v>55</v>
      </c>
      <c r="F39" s="133">
        <f>ROUND((SUM(BG98:BG149)),  2)</f>
        <v>0</v>
      </c>
      <c r="G39" s="37"/>
      <c r="H39" s="37"/>
      <c r="I39" s="134">
        <v>0.21</v>
      </c>
      <c r="J39" s="133">
        <f>0</f>
        <v>0</v>
      </c>
      <c r="K39" s="37"/>
      <c r="L39" s="119"/>
      <c r="S39" s="37"/>
      <c r="T39" s="37"/>
      <c r="U39" s="37"/>
      <c r="V39" s="37"/>
      <c r="W39" s="37"/>
      <c r="X39" s="37"/>
      <c r="Y39" s="37"/>
      <c r="Z39" s="37"/>
      <c r="AA39" s="37"/>
      <c r="AB39" s="37"/>
      <c r="AC39" s="37"/>
      <c r="AD39" s="37"/>
      <c r="AE39" s="37"/>
    </row>
    <row r="40" spans="1:31" s="2" customFormat="1" ht="14.4" hidden="1" customHeight="1">
      <c r="A40" s="37"/>
      <c r="B40" s="42"/>
      <c r="C40" s="37"/>
      <c r="D40" s="37"/>
      <c r="E40" s="117" t="s">
        <v>56</v>
      </c>
      <c r="F40" s="133">
        <f>ROUND((SUM(BH98:BH149)),  2)</f>
        <v>0</v>
      </c>
      <c r="G40" s="37"/>
      <c r="H40" s="37"/>
      <c r="I40" s="134">
        <v>0.15</v>
      </c>
      <c r="J40" s="133">
        <f>0</f>
        <v>0</v>
      </c>
      <c r="K40" s="37"/>
      <c r="L40" s="119"/>
      <c r="S40" s="37"/>
      <c r="T40" s="37"/>
      <c r="U40" s="37"/>
      <c r="V40" s="37"/>
      <c r="W40" s="37"/>
      <c r="X40" s="37"/>
      <c r="Y40" s="37"/>
      <c r="Z40" s="37"/>
      <c r="AA40" s="37"/>
      <c r="AB40" s="37"/>
      <c r="AC40" s="37"/>
      <c r="AD40" s="37"/>
      <c r="AE40" s="37"/>
    </row>
    <row r="41" spans="1:31" s="2" customFormat="1" ht="14.4" hidden="1" customHeight="1">
      <c r="A41" s="37"/>
      <c r="B41" s="42"/>
      <c r="C41" s="37"/>
      <c r="D41" s="37"/>
      <c r="E41" s="117" t="s">
        <v>57</v>
      </c>
      <c r="F41" s="133">
        <f>ROUND((SUM(BI98:BI149)),  2)</f>
        <v>0</v>
      </c>
      <c r="G41" s="37"/>
      <c r="H41" s="37"/>
      <c r="I41" s="134">
        <v>0</v>
      </c>
      <c r="J41" s="133">
        <f>0</f>
        <v>0</v>
      </c>
      <c r="K41" s="37"/>
      <c r="L41" s="119"/>
      <c r="S41" s="37"/>
      <c r="T41" s="37"/>
      <c r="U41" s="37"/>
      <c r="V41" s="37"/>
      <c r="W41" s="37"/>
      <c r="X41" s="37"/>
      <c r="Y41" s="37"/>
      <c r="Z41" s="37"/>
      <c r="AA41" s="37"/>
      <c r="AB41" s="37"/>
      <c r="AC41" s="37"/>
      <c r="AD41" s="37"/>
      <c r="AE41" s="37"/>
    </row>
    <row r="42" spans="1:31" s="2" customFormat="1" ht="7" customHeight="1">
      <c r="A42" s="37"/>
      <c r="B42" s="42"/>
      <c r="C42" s="37"/>
      <c r="D42" s="37"/>
      <c r="E42" s="37"/>
      <c r="F42" s="37"/>
      <c r="G42" s="37"/>
      <c r="H42" s="37"/>
      <c r="I42" s="118"/>
      <c r="J42" s="37"/>
      <c r="K42" s="37"/>
      <c r="L42" s="119"/>
      <c r="S42" s="37"/>
      <c r="T42" s="37"/>
      <c r="U42" s="37"/>
      <c r="V42" s="37"/>
      <c r="W42" s="37"/>
      <c r="X42" s="37"/>
      <c r="Y42" s="37"/>
      <c r="Z42" s="37"/>
      <c r="AA42" s="37"/>
      <c r="AB42" s="37"/>
      <c r="AC42" s="37"/>
      <c r="AD42" s="37"/>
      <c r="AE42" s="37"/>
    </row>
    <row r="43" spans="1:31" s="2" customFormat="1" ht="25.4" customHeight="1">
      <c r="A43" s="37"/>
      <c r="B43" s="42"/>
      <c r="C43" s="135"/>
      <c r="D43" s="136" t="s">
        <v>58</v>
      </c>
      <c r="E43" s="137"/>
      <c r="F43" s="137"/>
      <c r="G43" s="138" t="s">
        <v>59</v>
      </c>
      <c r="H43" s="139" t="s">
        <v>60</v>
      </c>
      <c r="I43" s="140"/>
      <c r="J43" s="141">
        <f>SUM(J34:J41)</f>
        <v>0</v>
      </c>
      <c r="K43" s="142"/>
      <c r="L43" s="119"/>
      <c r="S43" s="37"/>
      <c r="T43" s="37"/>
      <c r="U43" s="37"/>
      <c r="V43" s="37"/>
      <c r="W43" s="37"/>
      <c r="X43" s="37"/>
      <c r="Y43" s="37"/>
      <c r="Z43" s="37"/>
      <c r="AA43" s="37"/>
      <c r="AB43" s="37"/>
      <c r="AC43" s="37"/>
      <c r="AD43" s="37"/>
      <c r="AE43" s="37"/>
    </row>
    <row r="44" spans="1:31" s="2" customFormat="1" ht="14.4" customHeight="1">
      <c r="A44" s="37"/>
      <c r="B44" s="143"/>
      <c r="C44" s="144"/>
      <c r="D44" s="144"/>
      <c r="E44" s="144"/>
      <c r="F44" s="144"/>
      <c r="G44" s="144"/>
      <c r="H44" s="144"/>
      <c r="I44" s="145"/>
      <c r="J44" s="144"/>
      <c r="K44" s="144"/>
      <c r="L44" s="119"/>
      <c r="S44" s="37"/>
      <c r="T44" s="37"/>
      <c r="U44" s="37"/>
      <c r="V44" s="37"/>
      <c r="W44" s="37"/>
      <c r="X44" s="37"/>
      <c r="Y44" s="37"/>
      <c r="Z44" s="37"/>
      <c r="AA44" s="37"/>
      <c r="AB44" s="37"/>
      <c r="AC44" s="37"/>
      <c r="AD44" s="37"/>
      <c r="AE44" s="37"/>
    </row>
    <row r="48" spans="1:31" s="2" customFormat="1" ht="7" customHeight="1">
      <c r="A48" s="37"/>
      <c r="B48" s="146"/>
      <c r="C48" s="147"/>
      <c r="D48" s="147"/>
      <c r="E48" s="147"/>
      <c r="F48" s="147"/>
      <c r="G48" s="147"/>
      <c r="H48" s="147"/>
      <c r="I48" s="148"/>
      <c r="J48" s="147"/>
      <c r="K48" s="147"/>
      <c r="L48" s="119"/>
      <c r="S48" s="37"/>
      <c r="T48" s="37"/>
      <c r="U48" s="37"/>
      <c r="V48" s="37"/>
      <c r="W48" s="37"/>
      <c r="X48" s="37"/>
      <c r="Y48" s="37"/>
      <c r="Z48" s="37"/>
      <c r="AA48" s="37"/>
      <c r="AB48" s="37"/>
      <c r="AC48" s="37"/>
      <c r="AD48" s="37"/>
      <c r="AE48" s="37"/>
    </row>
    <row r="49" spans="1:31" s="2" customFormat="1" ht="25" customHeight="1">
      <c r="A49" s="37"/>
      <c r="B49" s="38"/>
      <c r="C49" s="25" t="s">
        <v>213</v>
      </c>
      <c r="D49" s="39"/>
      <c r="E49" s="39"/>
      <c r="F49" s="39"/>
      <c r="G49" s="39"/>
      <c r="H49" s="39"/>
      <c r="I49" s="118"/>
      <c r="J49" s="39"/>
      <c r="K49" s="39"/>
      <c r="L49" s="119"/>
      <c r="S49" s="37"/>
      <c r="T49" s="37"/>
      <c r="U49" s="37"/>
      <c r="V49" s="37"/>
      <c r="W49" s="37"/>
      <c r="X49" s="37"/>
      <c r="Y49" s="37"/>
      <c r="Z49" s="37"/>
      <c r="AA49" s="37"/>
      <c r="AB49" s="37"/>
      <c r="AC49" s="37"/>
      <c r="AD49" s="37"/>
      <c r="AE49" s="37"/>
    </row>
    <row r="50" spans="1:31" s="2" customFormat="1" ht="7" customHeight="1">
      <c r="A50" s="37"/>
      <c r="B50" s="38"/>
      <c r="C50" s="39"/>
      <c r="D50" s="39"/>
      <c r="E50" s="39"/>
      <c r="F50" s="39"/>
      <c r="G50" s="39"/>
      <c r="H50" s="39"/>
      <c r="I50" s="118"/>
      <c r="J50" s="39"/>
      <c r="K50" s="39"/>
      <c r="L50" s="119"/>
      <c r="S50" s="37"/>
      <c r="T50" s="37"/>
      <c r="U50" s="37"/>
      <c r="V50" s="37"/>
      <c r="W50" s="37"/>
      <c r="X50" s="37"/>
      <c r="Y50" s="37"/>
      <c r="Z50" s="37"/>
      <c r="AA50" s="37"/>
      <c r="AB50" s="37"/>
      <c r="AC50" s="37"/>
      <c r="AD50" s="37"/>
      <c r="AE50" s="37"/>
    </row>
    <row r="51" spans="1:31" s="2" customFormat="1" ht="12" customHeight="1">
      <c r="A51" s="37"/>
      <c r="B51" s="38"/>
      <c r="C51" s="31" t="s">
        <v>16</v>
      </c>
      <c r="D51" s="39"/>
      <c r="E51" s="39"/>
      <c r="F51" s="39"/>
      <c r="G51" s="39"/>
      <c r="H51" s="39"/>
      <c r="I51" s="118"/>
      <c r="J51" s="39"/>
      <c r="K51" s="39"/>
      <c r="L51" s="119"/>
      <c r="S51" s="37"/>
      <c r="T51" s="37"/>
      <c r="U51" s="37"/>
      <c r="V51" s="37"/>
      <c r="W51" s="37"/>
      <c r="X51" s="37"/>
      <c r="Y51" s="37"/>
      <c r="Z51" s="37"/>
      <c r="AA51" s="37"/>
      <c r="AB51" s="37"/>
      <c r="AC51" s="37"/>
      <c r="AD51" s="37"/>
      <c r="AE51" s="37"/>
    </row>
    <row r="52" spans="1:31" s="2" customFormat="1" ht="16.5" customHeight="1">
      <c r="A52" s="37"/>
      <c r="B52" s="38"/>
      <c r="C52" s="39"/>
      <c r="D52" s="39"/>
      <c r="E52" s="409" t="str">
        <f>E7</f>
        <v>EHC CZECH s.r.o. – Podnikatelský inkubátor – Evropská ul., Cheb</v>
      </c>
      <c r="F52" s="410"/>
      <c r="G52" s="410"/>
      <c r="H52" s="410"/>
      <c r="I52" s="118"/>
      <c r="J52" s="39"/>
      <c r="K52" s="39"/>
      <c r="L52" s="119"/>
      <c r="S52" s="37"/>
      <c r="T52" s="37"/>
      <c r="U52" s="37"/>
      <c r="V52" s="37"/>
      <c r="W52" s="37"/>
      <c r="X52" s="37"/>
      <c r="Y52" s="37"/>
      <c r="Z52" s="37"/>
      <c r="AA52" s="37"/>
      <c r="AB52" s="37"/>
      <c r="AC52" s="37"/>
      <c r="AD52" s="37"/>
      <c r="AE52" s="37"/>
    </row>
    <row r="53" spans="1:31" s="1" customFormat="1" ht="12" customHeight="1">
      <c r="B53" s="23"/>
      <c r="C53" s="31" t="s">
        <v>208</v>
      </c>
      <c r="D53" s="24"/>
      <c r="E53" s="24"/>
      <c r="F53" s="24"/>
      <c r="G53" s="24"/>
      <c r="H53" s="24"/>
      <c r="I53" s="111"/>
      <c r="J53" s="24"/>
      <c r="K53" s="24"/>
      <c r="L53" s="22"/>
    </row>
    <row r="54" spans="1:31" s="1" customFormat="1" ht="16.5" customHeight="1">
      <c r="B54" s="23"/>
      <c r="C54" s="24"/>
      <c r="D54" s="24"/>
      <c r="E54" s="409" t="s">
        <v>209</v>
      </c>
      <c r="F54" s="361"/>
      <c r="G54" s="361"/>
      <c r="H54" s="361"/>
      <c r="I54" s="111"/>
      <c r="J54" s="24"/>
      <c r="K54" s="24"/>
      <c r="L54" s="22"/>
    </row>
    <row r="55" spans="1:31" s="1" customFormat="1" ht="12" customHeight="1">
      <c r="B55" s="23"/>
      <c r="C55" s="31" t="s">
        <v>210</v>
      </c>
      <c r="D55" s="24"/>
      <c r="E55" s="24"/>
      <c r="F55" s="24"/>
      <c r="G55" s="24"/>
      <c r="H55" s="24"/>
      <c r="I55" s="111"/>
      <c r="J55" s="24"/>
      <c r="K55" s="24"/>
      <c r="L55" s="22"/>
    </row>
    <row r="56" spans="1:31" s="2" customFormat="1" ht="16.5" customHeight="1">
      <c r="A56" s="37"/>
      <c r="B56" s="38"/>
      <c r="C56" s="39"/>
      <c r="D56" s="39"/>
      <c r="E56" s="413" t="s">
        <v>5069</v>
      </c>
      <c r="F56" s="411"/>
      <c r="G56" s="411"/>
      <c r="H56" s="411"/>
      <c r="I56" s="118"/>
      <c r="J56" s="39"/>
      <c r="K56" s="39"/>
      <c r="L56" s="119"/>
      <c r="S56" s="37"/>
      <c r="T56" s="37"/>
      <c r="U56" s="37"/>
      <c r="V56" s="37"/>
      <c r="W56" s="37"/>
      <c r="X56" s="37"/>
      <c r="Y56" s="37"/>
      <c r="Z56" s="37"/>
      <c r="AA56" s="37"/>
      <c r="AB56" s="37"/>
      <c r="AC56" s="37"/>
      <c r="AD56" s="37"/>
      <c r="AE56" s="37"/>
    </row>
    <row r="57" spans="1:31" s="2" customFormat="1" ht="12" customHeight="1">
      <c r="A57" s="37"/>
      <c r="B57" s="38"/>
      <c r="C57" s="31" t="s">
        <v>4229</v>
      </c>
      <c r="D57" s="39"/>
      <c r="E57" s="39"/>
      <c r="F57" s="39"/>
      <c r="G57" s="39"/>
      <c r="H57" s="39"/>
      <c r="I57" s="118"/>
      <c r="J57" s="39"/>
      <c r="K57" s="39"/>
      <c r="L57" s="119"/>
      <c r="S57" s="37"/>
      <c r="T57" s="37"/>
      <c r="U57" s="37"/>
      <c r="V57" s="37"/>
      <c r="W57" s="37"/>
      <c r="X57" s="37"/>
      <c r="Y57" s="37"/>
      <c r="Z57" s="37"/>
      <c r="AA57" s="37"/>
      <c r="AB57" s="37"/>
      <c r="AC57" s="37"/>
      <c r="AD57" s="37"/>
      <c r="AE57" s="37"/>
    </row>
    <row r="58" spans="1:31" s="2" customFormat="1" ht="16.5" customHeight="1">
      <c r="A58" s="37"/>
      <c r="B58" s="38"/>
      <c r="C58" s="39"/>
      <c r="D58" s="39"/>
      <c r="E58" s="383" t="str">
        <f>E13</f>
        <v>D.1.4.6 - Detekce zemního plynu</v>
      </c>
      <c r="F58" s="411"/>
      <c r="G58" s="411"/>
      <c r="H58" s="411"/>
      <c r="I58" s="118"/>
      <c r="J58" s="39"/>
      <c r="K58" s="39"/>
      <c r="L58" s="119"/>
      <c r="S58" s="37"/>
      <c r="T58" s="37"/>
      <c r="U58" s="37"/>
      <c r="V58" s="37"/>
      <c r="W58" s="37"/>
      <c r="X58" s="37"/>
      <c r="Y58" s="37"/>
      <c r="Z58" s="37"/>
      <c r="AA58" s="37"/>
      <c r="AB58" s="37"/>
      <c r="AC58" s="37"/>
      <c r="AD58" s="37"/>
      <c r="AE58" s="37"/>
    </row>
    <row r="59" spans="1:31" s="2" customFormat="1" ht="7" customHeight="1">
      <c r="A59" s="37"/>
      <c r="B59" s="38"/>
      <c r="C59" s="39"/>
      <c r="D59" s="39"/>
      <c r="E59" s="39"/>
      <c r="F59" s="39"/>
      <c r="G59" s="39"/>
      <c r="H59" s="39"/>
      <c r="I59" s="118"/>
      <c r="J59" s="39"/>
      <c r="K59" s="39"/>
      <c r="L59" s="119"/>
      <c r="S59" s="37"/>
      <c r="T59" s="37"/>
      <c r="U59" s="37"/>
      <c r="V59" s="37"/>
      <c r="W59" s="37"/>
      <c r="X59" s="37"/>
      <c r="Y59" s="37"/>
      <c r="Z59" s="37"/>
      <c r="AA59" s="37"/>
      <c r="AB59" s="37"/>
      <c r="AC59" s="37"/>
      <c r="AD59" s="37"/>
      <c r="AE59" s="37"/>
    </row>
    <row r="60" spans="1:31" s="2" customFormat="1" ht="12" customHeight="1">
      <c r="A60" s="37"/>
      <c r="B60" s="38"/>
      <c r="C60" s="31" t="s">
        <v>22</v>
      </c>
      <c r="D60" s="39"/>
      <c r="E60" s="39"/>
      <c r="F60" s="29" t="str">
        <f>F16</f>
        <v>č. parcelní 250/1, 250/6, 250/7 a st7296</v>
      </c>
      <c r="G60" s="39"/>
      <c r="H60" s="39"/>
      <c r="I60" s="120" t="s">
        <v>24</v>
      </c>
      <c r="J60" s="62" t="str">
        <f>IF(J16="","",J16)</f>
        <v>2. 9. 2020</v>
      </c>
      <c r="K60" s="39"/>
      <c r="L60" s="119"/>
      <c r="S60" s="37"/>
      <c r="T60" s="37"/>
      <c r="U60" s="37"/>
      <c r="V60" s="37"/>
      <c r="W60" s="37"/>
      <c r="X60" s="37"/>
      <c r="Y60" s="37"/>
      <c r="Z60" s="37"/>
      <c r="AA60" s="37"/>
      <c r="AB60" s="37"/>
      <c r="AC60" s="37"/>
      <c r="AD60" s="37"/>
      <c r="AE60" s="37"/>
    </row>
    <row r="61" spans="1:31" s="2" customFormat="1" ht="7" customHeight="1">
      <c r="A61" s="37"/>
      <c r="B61" s="38"/>
      <c r="C61" s="39"/>
      <c r="D61" s="39"/>
      <c r="E61" s="39"/>
      <c r="F61" s="39"/>
      <c r="G61" s="39"/>
      <c r="H61" s="39"/>
      <c r="I61" s="118"/>
      <c r="J61" s="39"/>
      <c r="K61" s="39"/>
      <c r="L61" s="119"/>
      <c r="S61" s="37"/>
      <c r="T61" s="37"/>
      <c r="U61" s="37"/>
      <c r="V61" s="37"/>
      <c r="W61" s="37"/>
      <c r="X61" s="37"/>
      <c r="Y61" s="37"/>
      <c r="Z61" s="37"/>
      <c r="AA61" s="37"/>
      <c r="AB61" s="37"/>
      <c r="AC61" s="37"/>
      <c r="AD61" s="37"/>
      <c r="AE61" s="37"/>
    </row>
    <row r="62" spans="1:31" s="2" customFormat="1" ht="40" customHeight="1">
      <c r="A62" s="37"/>
      <c r="B62" s="38"/>
      <c r="C62" s="31" t="s">
        <v>30</v>
      </c>
      <c r="D62" s="39"/>
      <c r="E62" s="39"/>
      <c r="F62" s="29" t="str">
        <f>E19</f>
        <v>EHC CZECH s.r.o., Závodní 278, 360 18 Karlovy Vary</v>
      </c>
      <c r="G62" s="39"/>
      <c r="H62" s="39"/>
      <c r="I62" s="120" t="s">
        <v>39</v>
      </c>
      <c r="J62" s="35" t="str">
        <f>E25</f>
        <v>INDBau DESIGN s.r.o., Houškova 1187/25, 326 00 Plz</v>
      </c>
      <c r="K62" s="39"/>
      <c r="L62" s="119"/>
      <c r="S62" s="37"/>
      <c r="T62" s="37"/>
      <c r="U62" s="37"/>
      <c r="V62" s="37"/>
      <c r="W62" s="37"/>
      <c r="X62" s="37"/>
      <c r="Y62" s="37"/>
      <c r="Z62" s="37"/>
      <c r="AA62" s="37"/>
      <c r="AB62" s="37"/>
      <c r="AC62" s="37"/>
      <c r="AD62" s="37"/>
      <c r="AE62" s="37"/>
    </row>
    <row r="63" spans="1:31" s="2" customFormat="1" ht="15.15" customHeight="1">
      <c r="A63" s="37"/>
      <c r="B63" s="38"/>
      <c r="C63" s="31" t="s">
        <v>36</v>
      </c>
      <c r="D63" s="39"/>
      <c r="E63" s="39"/>
      <c r="F63" s="29" t="str">
        <f>IF(E22="","",E22)</f>
        <v>Vyplň údaj</v>
      </c>
      <c r="G63" s="39"/>
      <c r="H63" s="39"/>
      <c r="I63" s="120" t="s">
        <v>43</v>
      </c>
      <c r="J63" s="35" t="str">
        <f>E28</f>
        <v xml:space="preserve"> </v>
      </c>
      <c r="K63" s="39"/>
      <c r="L63" s="119"/>
      <c r="S63" s="37"/>
      <c r="T63" s="37"/>
      <c r="U63" s="37"/>
      <c r="V63" s="37"/>
      <c r="W63" s="37"/>
      <c r="X63" s="37"/>
      <c r="Y63" s="37"/>
      <c r="Z63" s="37"/>
      <c r="AA63" s="37"/>
      <c r="AB63" s="37"/>
      <c r="AC63" s="37"/>
      <c r="AD63" s="37"/>
      <c r="AE63" s="37"/>
    </row>
    <row r="64" spans="1:31" s="2" customFormat="1" ht="10.25" customHeight="1">
      <c r="A64" s="37"/>
      <c r="B64" s="38"/>
      <c r="C64" s="39"/>
      <c r="D64" s="39"/>
      <c r="E64" s="39"/>
      <c r="F64" s="39"/>
      <c r="G64" s="39"/>
      <c r="H64" s="39"/>
      <c r="I64" s="118"/>
      <c r="J64" s="39"/>
      <c r="K64" s="39"/>
      <c r="L64" s="119"/>
      <c r="S64" s="37"/>
      <c r="T64" s="37"/>
      <c r="U64" s="37"/>
      <c r="V64" s="37"/>
      <c r="W64" s="37"/>
      <c r="X64" s="37"/>
      <c r="Y64" s="37"/>
      <c r="Z64" s="37"/>
      <c r="AA64" s="37"/>
      <c r="AB64" s="37"/>
      <c r="AC64" s="37"/>
      <c r="AD64" s="37"/>
      <c r="AE64" s="37"/>
    </row>
    <row r="65" spans="1:47" s="2" customFormat="1" ht="29.25" customHeight="1">
      <c r="A65" s="37"/>
      <c r="B65" s="38"/>
      <c r="C65" s="149" t="s">
        <v>214</v>
      </c>
      <c r="D65" s="150"/>
      <c r="E65" s="150"/>
      <c r="F65" s="150"/>
      <c r="G65" s="150"/>
      <c r="H65" s="150"/>
      <c r="I65" s="151"/>
      <c r="J65" s="152" t="s">
        <v>215</v>
      </c>
      <c r="K65" s="150"/>
      <c r="L65" s="119"/>
      <c r="S65" s="37"/>
      <c r="T65" s="37"/>
      <c r="U65" s="37"/>
      <c r="V65" s="37"/>
      <c r="W65" s="37"/>
      <c r="X65" s="37"/>
      <c r="Y65" s="37"/>
      <c r="Z65" s="37"/>
      <c r="AA65" s="37"/>
      <c r="AB65" s="37"/>
      <c r="AC65" s="37"/>
      <c r="AD65" s="37"/>
      <c r="AE65" s="37"/>
    </row>
    <row r="66" spans="1:47" s="2" customFormat="1" ht="10.25" customHeight="1">
      <c r="A66" s="37"/>
      <c r="B66" s="38"/>
      <c r="C66" s="39"/>
      <c r="D66" s="39"/>
      <c r="E66" s="39"/>
      <c r="F66" s="39"/>
      <c r="G66" s="39"/>
      <c r="H66" s="39"/>
      <c r="I66" s="118"/>
      <c r="J66" s="39"/>
      <c r="K66" s="39"/>
      <c r="L66" s="119"/>
      <c r="S66" s="37"/>
      <c r="T66" s="37"/>
      <c r="U66" s="37"/>
      <c r="V66" s="37"/>
      <c r="W66" s="37"/>
      <c r="X66" s="37"/>
      <c r="Y66" s="37"/>
      <c r="Z66" s="37"/>
      <c r="AA66" s="37"/>
      <c r="AB66" s="37"/>
      <c r="AC66" s="37"/>
      <c r="AD66" s="37"/>
      <c r="AE66" s="37"/>
    </row>
    <row r="67" spans="1:47" s="2" customFormat="1" ht="22.75" customHeight="1">
      <c r="A67" s="37"/>
      <c r="B67" s="38"/>
      <c r="C67" s="153" t="s">
        <v>80</v>
      </c>
      <c r="D67" s="39"/>
      <c r="E67" s="39"/>
      <c r="F67" s="39"/>
      <c r="G67" s="39"/>
      <c r="H67" s="39"/>
      <c r="I67" s="118"/>
      <c r="J67" s="80">
        <f>J98</f>
        <v>0</v>
      </c>
      <c r="K67" s="39"/>
      <c r="L67" s="119"/>
      <c r="S67" s="37"/>
      <c r="T67" s="37"/>
      <c r="U67" s="37"/>
      <c r="V67" s="37"/>
      <c r="W67" s="37"/>
      <c r="X67" s="37"/>
      <c r="Y67" s="37"/>
      <c r="Z67" s="37"/>
      <c r="AA67" s="37"/>
      <c r="AB67" s="37"/>
      <c r="AC67" s="37"/>
      <c r="AD67" s="37"/>
      <c r="AE67" s="37"/>
      <c r="AU67" s="19" t="s">
        <v>216</v>
      </c>
    </row>
    <row r="68" spans="1:47" s="9" customFormat="1" ht="25" customHeight="1">
      <c r="B68" s="154"/>
      <c r="C68" s="155"/>
      <c r="D68" s="156" t="s">
        <v>7099</v>
      </c>
      <c r="E68" s="157"/>
      <c r="F68" s="157"/>
      <c r="G68" s="157"/>
      <c r="H68" s="157"/>
      <c r="I68" s="158"/>
      <c r="J68" s="159">
        <f>J99</f>
        <v>0</v>
      </c>
      <c r="K68" s="155"/>
      <c r="L68" s="160"/>
    </row>
    <row r="69" spans="1:47" s="10" customFormat="1" ht="19.899999999999999" customHeight="1">
      <c r="B69" s="161"/>
      <c r="C69" s="99"/>
      <c r="D69" s="162" t="s">
        <v>7100</v>
      </c>
      <c r="E69" s="163"/>
      <c r="F69" s="163"/>
      <c r="G69" s="163"/>
      <c r="H69" s="163"/>
      <c r="I69" s="164"/>
      <c r="J69" s="165">
        <f>J100</f>
        <v>0</v>
      </c>
      <c r="K69" s="99"/>
      <c r="L69" s="166"/>
    </row>
    <row r="70" spans="1:47" s="10" customFormat="1" ht="19.899999999999999" customHeight="1">
      <c r="B70" s="161"/>
      <c r="C70" s="99"/>
      <c r="D70" s="162" t="s">
        <v>7101</v>
      </c>
      <c r="E70" s="163"/>
      <c r="F70" s="163"/>
      <c r="G70" s="163"/>
      <c r="H70" s="163"/>
      <c r="I70" s="164"/>
      <c r="J70" s="165">
        <f>J117</f>
        <v>0</v>
      </c>
      <c r="K70" s="99"/>
      <c r="L70" s="166"/>
    </row>
    <row r="71" spans="1:47" s="9" customFormat="1" ht="25" customHeight="1">
      <c r="B71" s="154"/>
      <c r="C71" s="155"/>
      <c r="D71" s="156" t="s">
        <v>7102</v>
      </c>
      <c r="E71" s="157"/>
      <c r="F71" s="157"/>
      <c r="G71" s="157"/>
      <c r="H71" s="157"/>
      <c r="I71" s="158"/>
      <c r="J71" s="159">
        <f>J125</f>
        <v>0</v>
      </c>
      <c r="K71" s="155"/>
      <c r="L71" s="160"/>
    </row>
    <row r="72" spans="1:47" s="10" customFormat="1" ht="19.899999999999999" customHeight="1">
      <c r="B72" s="161"/>
      <c r="C72" s="99"/>
      <c r="D72" s="162" t="s">
        <v>7100</v>
      </c>
      <c r="E72" s="163"/>
      <c r="F72" s="163"/>
      <c r="G72" s="163"/>
      <c r="H72" s="163"/>
      <c r="I72" s="164"/>
      <c r="J72" s="165">
        <f>J126</f>
        <v>0</v>
      </c>
      <c r="K72" s="99"/>
      <c r="L72" s="166"/>
    </row>
    <row r="73" spans="1:47" s="10" customFormat="1" ht="19.899999999999999" customHeight="1">
      <c r="B73" s="161"/>
      <c r="C73" s="99"/>
      <c r="D73" s="162" t="s">
        <v>7101</v>
      </c>
      <c r="E73" s="163"/>
      <c r="F73" s="163"/>
      <c r="G73" s="163"/>
      <c r="H73" s="163"/>
      <c r="I73" s="164"/>
      <c r="J73" s="165">
        <f>J136</f>
        <v>0</v>
      </c>
      <c r="K73" s="99"/>
      <c r="L73" s="166"/>
    </row>
    <row r="74" spans="1:47" s="10" customFormat="1" ht="19.899999999999999" customHeight="1">
      <c r="B74" s="161"/>
      <c r="C74" s="99"/>
      <c r="D74" s="162" t="s">
        <v>7103</v>
      </c>
      <c r="E74" s="163"/>
      <c r="F74" s="163"/>
      <c r="G74" s="163"/>
      <c r="H74" s="163"/>
      <c r="I74" s="164"/>
      <c r="J74" s="165">
        <f>J142</f>
        <v>0</v>
      </c>
      <c r="K74" s="99"/>
      <c r="L74" s="166"/>
    </row>
    <row r="75" spans="1:47" s="2" customFormat="1" ht="21.75" customHeight="1">
      <c r="A75" s="37"/>
      <c r="B75" s="38"/>
      <c r="C75" s="39"/>
      <c r="D75" s="39"/>
      <c r="E75" s="39"/>
      <c r="F75" s="39"/>
      <c r="G75" s="39"/>
      <c r="H75" s="39"/>
      <c r="I75" s="118"/>
      <c r="J75" s="39"/>
      <c r="K75" s="39"/>
      <c r="L75" s="119"/>
      <c r="S75" s="37"/>
      <c r="T75" s="37"/>
      <c r="U75" s="37"/>
      <c r="V75" s="37"/>
      <c r="W75" s="37"/>
      <c r="X75" s="37"/>
      <c r="Y75" s="37"/>
      <c r="Z75" s="37"/>
      <c r="AA75" s="37"/>
      <c r="AB75" s="37"/>
      <c r="AC75" s="37"/>
      <c r="AD75" s="37"/>
      <c r="AE75" s="37"/>
    </row>
    <row r="76" spans="1:47" s="2" customFormat="1" ht="7" customHeight="1">
      <c r="A76" s="37"/>
      <c r="B76" s="50"/>
      <c r="C76" s="51"/>
      <c r="D76" s="51"/>
      <c r="E76" s="51"/>
      <c r="F76" s="51"/>
      <c r="G76" s="51"/>
      <c r="H76" s="51"/>
      <c r="I76" s="145"/>
      <c r="J76" s="51"/>
      <c r="K76" s="51"/>
      <c r="L76" s="119"/>
      <c r="S76" s="37"/>
      <c r="T76" s="37"/>
      <c r="U76" s="37"/>
      <c r="V76" s="37"/>
      <c r="W76" s="37"/>
      <c r="X76" s="37"/>
      <c r="Y76" s="37"/>
      <c r="Z76" s="37"/>
      <c r="AA76" s="37"/>
      <c r="AB76" s="37"/>
      <c r="AC76" s="37"/>
      <c r="AD76" s="37"/>
      <c r="AE76" s="37"/>
    </row>
    <row r="80" spans="1:47" s="2" customFormat="1" ht="7" customHeight="1">
      <c r="A80" s="37"/>
      <c r="B80" s="52"/>
      <c r="C80" s="53"/>
      <c r="D80" s="53"/>
      <c r="E80" s="53"/>
      <c r="F80" s="53"/>
      <c r="G80" s="53"/>
      <c r="H80" s="53"/>
      <c r="I80" s="148"/>
      <c r="J80" s="53"/>
      <c r="K80" s="53"/>
      <c r="L80" s="119"/>
      <c r="S80" s="37"/>
      <c r="T80" s="37"/>
      <c r="U80" s="37"/>
      <c r="V80" s="37"/>
      <c r="W80" s="37"/>
      <c r="X80" s="37"/>
      <c r="Y80" s="37"/>
      <c r="Z80" s="37"/>
      <c r="AA80" s="37"/>
      <c r="AB80" s="37"/>
      <c r="AC80" s="37"/>
      <c r="AD80" s="37"/>
      <c r="AE80" s="37"/>
    </row>
    <row r="81" spans="1:31" s="2" customFormat="1" ht="25" customHeight="1">
      <c r="A81" s="37"/>
      <c r="B81" s="38"/>
      <c r="C81" s="25" t="s">
        <v>247</v>
      </c>
      <c r="D81" s="39"/>
      <c r="E81" s="39"/>
      <c r="F81" s="39"/>
      <c r="G81" s="39"/>
      <c r="H81" s="39"/>
      <c r="I81" s="118"/>
      <c r="J81" s="39"/>
      <c r="K81" s="39"/>
      <c r="L81" s="119"/>
      <c r="S81" s="37"/>
      <c r="T81" s="37"/>
      <c r="U81" s="37"/>
      <c r="V81" s="37"/>
      <c r="W81" s="37"/>
      <c r="X81" s="37"/>
      <c r="Y81" s="37"/>
      <c r="Z81" s="37"/>
      <c r="AA81" s="37"/>
      <c r="AB81" s="37"/>
      <c r="AC81" s="37"/>
      <c r="AD81" s="37"/>
      <c r="AE81" s="37"/>
    </row>
    <row r="82" spans="1:31" s="2" customFormat="1" ht="7" customHeight="1">
      <c r="A82" s="37"/>
      <c r="B82" s="38"/>
      <c r="C82" s="39"/>
      <c r="D82" s="39"/>
      <c r="E82" s="39"/>
      <c r="F82" s="39"/>
      <c r="G82" s="39"/>
      <c r="H82" s="39"/>
      <c r="I82" s="118"/>
      <c r="J82" s="39"/>
      <c r="K82" s="39"/>
      <c r="L82" s="119"/>
      <c r="S82" s="37"/>
      <c r="T82" s="37"/>
      <c r="U82" s="37"/>
      <c r="V82" s="37"/>
      <c r="W82" s="37"/>
      <c r="X82" s="37"/>
      <c r="Y82" s="37"/>
      <c r="Z82" s="37"/>
      <c r="AA82" s="37"/>
      <c r="AB82" s="37"/>
      <c r="AC82" s="37"/>
      <c r="AD82" s="37"/>
      <c r="AE82" s="37"/>
    </row>
    <row r="83" spans="1:31" s="2" customFormat="1" ht="12" customHeight="1">
      <c r="A83" s="37"/>
      <c r="B83" s="38"/>
      <c r="C83" s="31" t="s">
        <v>16</v>
      </c>
      <c r="D83" s="39"/>
      <c r="E83" s="39"/>
      <c r="F83" s="39"/>
      <c r="G83" s="39"/>
      <c r="H83" s="39"/>
      <c r="I83" s="118"/>
      <c r="J83" s="39"/>
      <c r="K83" s="39"/>
      <c r="L83" s="119"/>
      <c r="S83" s="37"/>
      <c r="T83" s="37"/>
      <c r="U83" s="37"/>
      <c r="V83" s="37"/>
      <c r="W83" s="37"/>
      <c r="X83" s="37"/>
      <c r="Y83" s="37"/>
      <c r="Z83" s="37"/>
      <c r="AA83" s="37"/>
      <c r="AB83" s="37"/>
      <c r="AC83" s="37"/>
      <c r="AD83" s="37"/>
      <c r="AE83" s="37"/>
    </row>
    <row r="84" spans="1:31" s="2" customFormat="1" ht="16.5" customHeight="1">
      <c r="A84" s="37"/>
      <c r="B84" s="38"/>
      <c r="C84" s="39"/>
      <c r="D84" s="39"/>
      <c r="E84" s="409" t="str">
        <f>E7</f>
        <v>EHC CZECH s.r.o. – Podnikatelský inkubátor – Evropská ul., Cheb</v>
      </c>
      <c r="F84" s="410"/>
      <c r="G84" s="410"/>
      <c r="H84" s="410"/>
      <c r="I84" s="118"/>
      <c r="J84" s="39"/>
      <c r="K84" s="39"/>
      <c r="L84" s="119"/>
      <c r="S84" s="37"/>
      <c r="T84" s="37"/>
      <c r="U84" s="37"/>
      <c r="V84" s="37"/>
      <c r="W84" s="37"/>
      <c r="X84" s="37"/>
      <c r="Y84" s="37"/>
      <c r="Z84" s="37"/>
      <c r="AA84" s="37"/>
      <c r="AB84" s="37"/>
      <c r="AC84" s="37"/>
      <c r="AD84" s="37"/>
      <c r="AE84" s="37"/>
    </row>
    <row r="85" spans="1:31" s="1" customFormat="1" ht="12" customHeight="1">
      <c r="B85" s="23"/>
      <c r="C85" s="31" t="s">
        <v>208</v>
      </c>
      <c r="D85" s="24"/>
      <c r="E85" s="24"/>
      <c r="F85" s="24"/>
      <c r="G85" s="24"/>
      <c r="H85" s="24"/>
      <c r="I85" s="111"/>
      <c r="J85" s="24"/>
      <c r="K85" s="24"/>
      <c r="L85" s="22"/>
    </row>
    <row r="86" spans="1:31" s="1" customFormat="1" ht="16.5" customHeight="1">
      <c r="B86" s="23"/>
      <c r="C86" s="24"/>
      <c r="D86" s="24"/>
      <c r="E86" s="409" t="s">
        <v>209</v>
      </c>
      <c r="F86" s="361"/>
      <c r="G86" s="361"/>
      <c r="H86" s="361"/>
      <c r="I86" s="111"/>
      <c r="J86" s="24"/>
      <c r="K86" s="24"/>
      <c r="L86" s="22"/>
    </row>
    <row r="87" spans="1:31" s="1" customFormat="1" ht="12" customHeight="1">
      <c r="B87" s="23"/>
      <c r="C87" s="31" t="s">
        <v>210</v>
      </c>
      <c r="D87" s="24"/>
      <c r="E87" s="24"/>
      <c r="F87" s="24"/>
      <c r="G87" s="24"/>
      <c r="H87" s="24"/>
      <c r="I87" s="111"/>
      <c r="J87" s="24"/>
      <c r="K87" s="24"/>
      <c r="L87" s="22"/>
    </row>
    <row r="88" spans="1:31" s="2" customFormat="1" ht="16.5" customHeight="1">
      <c r="A88" s="37"/>
      <c r="B88" s="38"/>
      <c r="C88" s="39"/>
      <c r="D88" s="39"/>
      <c r="E88" s="413" t="s">
        <v>5069</v>
      </c>
      <c r="F88" s="411"/>
      <c r="G88" s="411"/>
      <c r="H88" s="411"/>
      <c r="I88" s="118"/>
      <c r="J88" s="39"/>
      <c r="K88" s="39"/>
      <c r="L88" s="119"/>
      <c r="S88" s="37"/>
      <c r="T88" s="37"/>
      <c r="U88" s="37"/>
      <c r="V88" s="37"/>
      <c r="W88" s="37"/>
      <c r="X88" s="37"/>
      <c r="Y88" s="37"/>
      <c r="Z88" s="37"/>
      <c r="AA88" s="37"/>
      <c r="AB88" s="37"/>
      <c r="AC88" s="37"/>
      <c r="AD88" s="37"/>
      <c r="AE88" s="37"/>
    </row>
    <row r="89" spans="1:31" s="2" customFormat="1" ht="12" customHeight="1">
      <c r="A89" s="37"/>
      <c r="B89" s="38"/>
      <c r="C89" s="31" t="s">
        <v>4229</v>
      </c>
      <c r="D89" s="39"/>
      <c r="E89" s="39"/>
      <c r="F89" s="39"/>
      <c r="G89" s="39"/>
      <c r="H89" s="39"/>
      <c r="I89" s="118"/>
      <c r="J89" s="39"/>
      <c r="K89" s="39"/>
      <c r="L89" s="119"/>
      <c r="S89" s="37"/>
      <c r="T89" s="37"/>
      <c r="U89" s="37"/>
      <c r="V89" s="37"/>
      <c r="W89" s="37"/>
      <c r="X89" s="37"/>
      <c r="Y89" s="37"/>
      <c r="Z89" s="37"/>
      <c r="AA89" s="37"/>
      <c r="AB89" s="37"/>
      <c r="AC89" s="37"/>
      <c r="AD89" s="37"/>
      <c r="AE89" s="37"/>
    </row>
    <row r="90" spans="1:31" s="2" customFormat="1" ht="16.5" customHeight="1">
      <c r="A90" s="37"/>
      <c r="B90" s="38"/>
      <c r="C90" s="39"/>
      <c r="D90" s="39"/>
      <c r="E90" s="383" t="str">
        <f>E13</f>
        <v>D.1.4.6 - Detekce zemního plynu</v>
      </c>
      <c r="F90" s="411"/>
      <c r="G90" s="411"/>
      <c r="H90" s="411"/>
      <c r="I90" s="118"/>
      <c r="J90" s="39"/>
      <c r="K90" s="39"/>
      <c r="L90" s="119"/>
      <c r="S90" s="37"/>
      <c r="T90" s="37"/>
      <c r="U90" s="37"/>
      <c r="V90" s="37"/>
      <c r="W90" s="37"/>
      <c r="X90" s="37"/>
      <c r="Y90" s="37"/>
      <c r="Z90" s="37"/>
      <c r="AA90" s="37"/>
      <c r="AB90" s="37"/>
      <c r="AC90" s="37"/>
      <c r="AD90" s="37"/>
      <c r="AE90" s="37"/>
    </row>
    <row r="91" spans="1:31" s="2" customFormat="1" ht="7" customHeight="1">
      <c r="A91" s="37"/>
      <c r="B91" s="38"/>
      <c r="C91" s="39"/>
      <c r="D91" s="39"/>
      <c r="E91" s="39"/>
      <c r="F91" s="39"/>
      <c r="G91" s="39"/>
      <c r="H91" s="39"/>
      <c r="I91" s="118"/>
      <c r="J91" s="39"/>
      <c r="K91" s="39"/>
      <c r="L91" s="119"/>
      <c r="S91" s="37"/>
      <c r="T91" s="37"/>
      <c r="U91" s="37"/>
      <c r="V91" s="37"/>
      <c r="W91" s="37"/>
      <c r="X91" s="37"/>
      <c r="Y91" s="37"/>
      <c r="Z91" s="37"/>
      <c r="AA91" s="37"/>
      <c r="AB91" s="37"/>
      <c r="AC91" s="37"/>
      <c r="AD91" s="37"/>
      <c r="AE91" s="37"/>
    </row>
    <row r="92" spans="1:31" s="2" customFormat="1" ht="12" customHeight="1">
      <c r="A92" s="37"/>
      <c r="B92" s="38"/>
      <c r="C92" s="31" t="s">
        <v>22</v>
      </c>
      <c r="D92" s="39"/>
      <c r="E92" s="39"/>
      <c r="F92" s="29" t="str">
        <f>F16</f>
        <v>č. parcelní 250/1, 250/6, 250/7 a st7296</v>
      </c>
      <c r="G92" s="39"/>
      <c r="H92" s="39"/>
      <c r="I92" s="120" t="s">
        <v>24</v>
      </c>
      <c r="J92" s="62" t="str">
        <f>IF(J16="","",J16)</f>
        <v>2. 9. 2020</v>
      </c>
      <c r="K92" s="39"/>
      <c r="L92" s="119"/>
      <c r="S92" s="37"/>
      <c r="T92" s="37"/>
      <c r="U92" s="37"/>
      <c r="V92" s="37"/>
      <c r="W92" s="37"/>
      <c r="X92" s="37"/>
      <c r="Y92" s="37"/>
      <c r="Z92" s="37"/>
      <c r="AA92" s="37"/>
      <c r="AB92" s="37"/>
      <c r="AC92" s="37"/>
      <c r="AD92" s="37"/>
      <c r="AE92" s="37"/>
    </row>
    <row r="93" spans="1:31" s="2" customFormat="1" ht="7" customHeight="1">
      <c r="A93" s="37"/>
      <c r="B93" s="38"/>
      <c r="C93" s="39"/>
      <c r="D93" s="39"/>
      <c r="E93" s="39"/>
      <c r="F93" s="39"/>
      <c r="G93" s="39"/>
      <c r="H93" s="39"/>
      <c r="I93" s="118"/>
      <c r="J93" s="39"/>
      <c r="K93" s="39"/>
      <c r="L93" s="119"/>
      <c r="S93" s="37"/>
      <c r="T93" s="37"/>
      <c r="U93" s="37"/>
      <c r="V93" s="37"/>
      <c r="W93" s="37"/>
      <c r="X93" s="37"/>
      <c r="Y93" s="37"/>
      <c r="Z93" s="37"/>
      <c r="AA93" s="37"/>
      <c r="AB93" s="37"/>
      <c r="AC93" s="37"/>
      <c r="AD93" s="37"/>
      <c r="AE93" s="37"/>
    </row>
    <row r="94" spans="1:31" s="2" customFormat="1" ht="40" customHeight="1">
      <c r="A94" s="37"/>
      <c r="B94" s="38"/>
      <c r="C94" s="31" t="s">
        <v>30</v>
      </c>
      <c r="D94" s="39"/>
      <c r="E94" s="39"/>
      <c r="F94" s="29" t="str">
        <f>E19</f>
        <v>EHC CZECH s.r.o., Závodní 278, 360 18 Karlovy Vary</v>
      </c>
      <c r="G94" s="39"/>
      <c r="H94" s="39"/>
      <c r="I94" s="120" t="s">
        <v>39</v>
      </c>
      <c r="J94" s="35" t="str">
        <f>E25</f>
        <v>INDBau DESIGN s.r.o., Houškova 1187/25, 326 00 Plz</v>
      </c>
      <c r="K94" s="39"/>
      <c r="L94" s="119"/>
      <c r="S94" s="37"/>
      <c r="T94" s="37"/>
      <c r="U94" s="37"/>
      <c r="V94" s="37"/>
      <c r="W94" s="37"/>
      <c r="X94" s="37"/>
      <c r="Y94" s="37"/>
      <c r="Z94" s="37"/>
      <c r="AA94" s="37"/>
      <c r="AB94" s="37"/>
      <c r="AC94" s="37"/>
      <c r="AD94" s="37"/>
      <c r="AE94" s="37"/>
    </row>
    <row r="95" spans="1:31" s="2" customFormat="1" ht="15.15" customHeight="1">
      <c r="A95" s="37"/>
      <c r="B95" s="38"/>
      <c r="C95" s="31" t="s">
        <v>36</v>
      </c>
      <c r="D95" s="39"/>
      <c r="E95" s="39"/>
      <c r="F95" s="29" t="str">
        <f>IF(E22="","",E22)</f>
        <v>Vyplň údaj</v>
      </c>
      <c r="G95" s="39"/>
      <c r="H95" s="39"/>
      <c r="I95" s="120" t="s">
        <v>43</v>
      </c>
      <c r="J95" s="35" t="str">
        <f>E28</f>
        <v xml:space="preserve"> </v>
      </c>
      <c r="K95" s="39"/>
      <c r="L95" s="119"/>
      <c r="S95" s="37"/>
      <c r="T95" s="37"/>
      <c r="U95" s="37"/>
      <c r="V95" s="37"/>
      <c r="W95" s="37"/>
      <c r="X95" s="37"/>
      <c r="Y95" s="37"/>
      <c r="Z95" s="37"/>
      <c r="AA95" s="37"/>
      <c r="AB95" s="37"/>
      <c r="AC95" s="37"/>
      <c r="AD95" s="37"/>
      <c r="AE95" s="37"/>
    </row>
    <row r="96" spans="1:31" s="2" customFormat="1" ht="10.25" customHeight="1">
      <c r="A96" s="37"/>
      <c r="B96" s="38"/>
      <c r="C96" s="39"/>
      <c r="D96" s="39"/>
      <c r="E96" s="39"/>
      <c r="F96" s="39"/>
      <c r="G96" s="39"/>
      <c r="H96" s="39"/>
      <c r="I96" s="118"/>
      <c r="J96" s="39"/>
      <c r="K96" s="39"/>
      <c r="L96" s="119"/>
      <c r="S96" s="37"/>
      <c r="T96" s="37"/>
      <c r="U96" s="37"/>
      <c r="V96" s="37"/>
      <c r="W96" s="37"/>
      <c r="X96" s="37"/>
      <c r="Y96" s="37"/>
      <c r="Z96" s="37"/>
      <c r="AA96" s="37"/>
      <c r="AB96" s="37"/>
      <c r="AC96" s="37"/>
      <c r="AD96" s="37"/>
      <c r="AE96" s="37"/>
    </row>
    <row r="97" spans="1:65" s="11" customFormat="1" ht="29.25" customHeight="1">
      <c r="A97" s="167"/>
      <c r="B97" s="168"/>
      <c r="C97" s="169" t="s">
        <v>248</v>
      </c>
      <c r="D97" s="170" t="s">
        <v>67</v>
      </c>
      <c r="E97" s="170" t="s">
        <v>63</v>
      </c>
      <c r="F97" s="170" t="s">
        <v>64</v>
      </c>
      <c r="G97" s="170" t="s">
        <v>249</v>
      </c>
      <c r="H97" s="170" t="s">
        <v>250</v>
      </c>
      <c r="I97" s="171" t="s">
        <v>251</v>
      </c>
      <c r="J97" s="170" t="s">
        <v>215</v>
      </c>
      <c r="K97" s="172" t="s">
        <v>252</v>
      </c>
      <c r="L97" s="173"/>
      <c r="M97" s="71" t="s">
        <v>44</v>
      </c>
      <c r="N97" s="72" t="s">
        <v>52</v>
      </c>
      <c r="O97" s="72" t="s">
        <v>253</v>
      </c>
      <c r="P97" s="72" t="s">
        <v>254</v>
      </c>
      <c r="Q97" s="72" t="s">
        <v>255</v>
      </c>
      <c r="R97" s="72" t="s">
        <v>256</v>
      </c>
      <c r="S97" s="72" t="s">
        <v>257</v>
      </c>
      <c r="T97" s="73" t="s">
        <v>258</v>
      </c>
      <c r="U97" s="167"/>
      <c r="V97" s="167"/>
      <c r="W97" s="167"/>
      <c r="X97" s="167"/>
      <c r="Y97" s="167"/>
      <c r="Z97" s="167"/>
      <c r="AA97" s="167"/>
      <c r="AB97" s="167"/>
      <c r="AC97" s="167"/>
      <c r="AD97" s="167"/>
      <c r="AE97" s="167"/>
    </row>
    <row r="98" spans="1:65" s="2" customFormat="1" ht="22.75" customHeight="1">
      <c r="A98" s="37"/>
      <c r="B98" s="38"/>
      <c r="C98" s="78" t="s">
        <v>259</v>
      </c>
      <c r="D98" s="39"/>
      <c r="E98" s="39"/>
      <c r="F98" s="39"/>
      <c r="G98" s="39"/>
      <c r="H98" s="39"/>
      <c r="I98" s="118"/>
      <c r="J98" s="174">
        <f>BK98</f>
        <v>0</v>
      </c>
      <c r="K98" s="39"/>
      <c r="L98" s="42"/>
      <c r="M98" s="74"/>
      <c r="N98" s="175"/>
      <c r="O98" s="75"/>
      <c r="P98" s="176">
        <f>P99+P125</f>
        <v>0</v>
      </c>
      <c r="Q98" s="75"/>
      <c r="R98" s="176">
        <f>R99+R125</f>
        <v>0</v>
      </c>
      <c r="S98" s="75"/>
      <c r="T98" s="177">
        <f>T99+T125</f>
        <v>0</v>
      </c>
      <c r="U98" s="37"/>
      <c r="V98" s="37"/>
      <c r="W98" s="37"/>
      <c r="X98" s="37"/>
      <c r="Y98" s="37"/>
      <c r="Z98" s="37"/>
      <c r="AA98" s="37"/>
      <c r="AB98" s="37"/>
      <c r="AC98" s="37"/>
      <c r="AD98" s="37"/>
      <c r="AE98" s="37"/>
      <c r="AT98" s="19" t="s">
        <v>81</v>
      </c>
      <c r="AU98" s="19" t="s">
        <v>216</v>
      </c>
      <c r="BK98" s="178">
        <f>BK99+BK125</f>
        <v>0</v>
      </c>
    </row>
    <row r="99" spans="1:65" s="12" customFormat="1" ht="25.9" customHeight="1">
      <c r="B99" s="179"/>
      <c r="C99" s="180"/>
      <c r="D99" s="181" t="s">
        <v>81</v>
      </c>
      <c r="E99" s="182" t="s">
        <v>5077</v>
      </c>
      <c r="F99" s="182" t="s">
        <v>7104</v>
      </c>
      <c r="G99" s="180"/>
      <c r="H99" s="180"/>
      <c r="I99" s="183"/>
      <c r="J99" s="184">
        <f>BK99</f>
        <v>0</v>
      </c>
      <c r="K99" s="180"/>
      <c r="L99" s="185"/>
      <c r="M99" s="186"/>
      <c r="N99" s="187"/>
      <c r="O99" s="187"/>
      <c r="P99" s="188">
        <f>P100+P117</f>
        <v>0</v>
      </c>
      <c r="Q99" s="187"/>
      <c r="R99" s="188">
        <f>R100+R117</f>
        <v>0</v>
      </c>
      <c r="S99" s="187"/>
      <c r="T99" s="189">
        <f>T100+T117</f>
        <v>0</v>
      </c>
      <c r="AR99" s="190" t="s">
        <v>89</v>
      </c>
      <c r="AT99" s="191" t="s">
        <v>81</v>
      </c>
      <c r="AU99" s="191" t="s">
        <v>82</v>
      </c>
      <c r="AY99" s="190" t="s">
        <v>262</v>
      </c>
      <c r="BK99" s="192">
        <f>BK100+BK117</f>
        <v>0</v>
      </c>
    </row>
    <row r="100" spans="1:65" s="12" customFormat="1" ht="22.75" customHeight="1">
      <c r="B100" s="179"/>
      <c r="C100" s="180"/>
      <c r="D100" s="181" t="s">
        <v>81</v>
      </c>
      <c r="E100" s="193" t="s">
        <v>5243</v>
      </c>
      <c r="F100" s="193" t="s">
        <v>7105</v>
      </c>
      <c r="G100" s="180"/>
      <c r="H100" s="180"/>
      <c r="I100" s="183"/>
      <c r="J100" s="194">
        <f>BK100</f>
        <v>0</v>
      </c>
      <c r="K100" s="180"/>
      <c r="L100" s="185"/>
      <c r="M100" s="186"/>
      <c r="N100" s="187"/>
      <c r="O100" s="187"/>
      <c r="P100" s="188">
        <f>SUM(P101:P116)</f>
        <v>0</v>
      </c>
      <c r="Q100" s="187"/>
      <c r="R100" s="188">
        <f>SUM(R101:R116)</f>
        <v>0</v>
      </c>
      <c r="S100" s="187"/>
      <c r="T100" s="189">
        <f>SUM(T101:T116)</f>
        <v>0</v>
      </c>
      <c r="AR100" s="190" t="s">
        <v>89</v>
      </c>
      <c r="AT100" s="191" t="s">
        <v>81</v>
      </c>
      <c r="AU100" s="191" t="s">
        <v>89</v>
      </c>
      <c r="AY100" s="190" t="s">
        <v>262</v>
      </c>
      <c r="BK100" s="192">
        <f>SUM(BK101:BK116)</f>
        <v>0</v>
      </c>
    </row>
    <row r="101" spans="1:65" s="2" customFormat="1" ht="16.5" customHeight="1">
      <c r="A101" s="37"/>
      <c r="B101" s="38"/>
      <c r="C101" s="255" t="s">
        <v>89</v>
      </c>
      <c r="D101" s="255" t="s">
        <v>633</v>
      </c>
      <c r="E101" s="256" t="s">
        <v>7106</v>
      </c>
      <c r="F101" s="257" t="s">
        <v>7107</v>
      </c>
      <c r="G101" s="258" t="s">
        <v>518</v>
      </c>
      <c r="H101" s="259">
        <v>1</v>
      </c>
      <c r="I101" s="260"/>
      <c r="J101" s="261">
        <f>ROUND(I101*H101,2)</f>
        <v>0</v>
      </c>
      <c r="K101" s="257" t="s">
        <v>44</v>
      </c>
      <c r="L101" s="262"/>
      <c r="M101" s="263" t="s">
        <v>44</v>
      </c>
      <c r="N101" s="264" t="s">
        <v>53</v>
      </c>
      <c r="O101" s="67"/>
      <c r="P101" s="204">
        <f>O101*H101</f>
        <v>0</v>
      </c>
      <c r="Q101" s="204">
        <v>0</v>
      </c>
      <c r="R101" s="204">
        <f>Q101*H101</f>
        <v>0</v>
      </c>
      <c r="S101" s="204">
        <v>0</v>
      </c>
      <c r="T101" s="205">
        <f>S101*H101</f>
        <v>0</v>
      </c>
      <c r="U101" s="37"/>
      <c r="V101" s="37"/>
      <c r="W101" s="37"/>
      <c r="X101" s="37"/>
      <c r="Y101" s="37"/>
      <c r="Z101" s="37"/>
      <c r="AA101" s="37"/>
      <c r="AB101" s="37"/>
      <c r="AC101" s="37"/>
      <c r="AD101" s="37"/>
      <c r="AE101" s="37"/>
      <c r="AR101" s="206" t="s">
        <v>351</v>
      </c>
      <c r="AT101" s="206" t="s">
        <v>633</v>
      </c>
      <c r="AU101" s="206" t="s">
        <v>91</v>
      </c>
      <c r="AY101" s="19" t="s">
        <v>262</v>
      </c>
      <c r="BE101" s="207">
        <f>IF(N101="základní",J101,0)</f>
        <v>0</v>
      </c>
      <c r="BF101" s="207">
        <f>IF(N101="snížená",J101,0)</f>
        <v>0</v>
      </c>
      <c r="BG101" s="207">
        <f>IF(N101="zákl. přenesená",J101,0)</f>
        <v>0</v>
      </c>
      <c r="BH101" s="207">
        <f>IF(N101="sníž. přenesená",J101,0)</f>
        <v>0</v>
      </c>
      <c r="BI101" s="207">
        <f>IF(N101="nulová",J101,0)</f>
        <v>0</v>
      </c>
      <c r="BJ101" s="19" t="s">
        <v>89</v>
      </c>
      <c r="BK101" s="207">
        <f>ROUND(I101*H101,2)</f>
        <v>0</v>
      </c>
      <c r="BL101" s="19" t="s">
        <v>104</v>
      </c>
      <c r="BM101" s="206" t="s">
        <v>91</v>
      </c>
    </row>
    <row r="102" spans="1:65" s="2" customFormat="1" ht="18">
      <c r="A102" s="37"/>
      <c r="B102" s="38"/>
      <c r="C102" s="39"/>
      <c r="D102" s="208" t="s">
        <v>421</v>
      </c>
      <c r="E102" s="39"/>
      <c r="F102" s="209" t="s">
        <v>7108</v>
      </c>
      <c r="G102" s="39"/>
      <c r="H102" s="39"/>
      <c r="I102" s="118"/>
      <c r="J102" s="39"/>
      <c r="K102" s="39"/>
      <c r="L102" s="42"/>
      <c r="M102" s="210"/>
      <c r="N102" s="211"/>
      <c r="O102" s="67"/>
      <c r="P102" s="67"/>
      <c r="Q102" s="67"/>
      <c r="R102" s="67"/>
      <c r="S102" s="67"/>
      <c r="T102" s="68"/>
      <c r="U102" s="37"/>
      <c r="V102" s="37"/>
      <c r="W102" s="37"/>
      <c r="X102" s="37"/>
      <c r="Y102" s="37"/>
      <c r="Z102" s="37"/>
      <c r="AA102" s="37"/>
      <c r="AB102" s="37"/>
      <c r="AC102" s="37"/>
      <c r="AD102" s="37"/>
      <c r="AE102" s="37"/>
      <c r="AT102" s="19" t="s">
        <v>421</v>
      </c>
      <c r="AU102" s="19" t="s">
        <v>91</v>
      </c>
    </row>
    <row r="103" spans="1:65" s="2" customFormat="1" ht="16.5" customHeight="1">
      <c r="A103" s="37"/>
      <c r="B103" s="38"/>
      <c r="C103" s="255" t="s">
        <v>91</v>
      </c>
      <c r="D103" s="255" t="s">
        <v>633</v>
      </c>
      <c r="E103" s="256" t="s">
        <v>7109</v>
      </c>
      <c r="F103" s="257" t="s">
        <v>7110</v>
      </c>
      <c r="G103" s="258" t="s">
        <v>518</v>
      </c>
      <c r="H103" s="259">
        <v>1</v>
      </c>
      <c r="I103" s="260"/>
      <c r="J103" s="261">
        <f>ROUND(I103*H103,2)</f>
        <v>0</v>
      </c>
      <c r="K103" s="257" t="s">
        <v>44</v>
      </c>
      <c r="L103" s="262"/>
      <c r="M103" s="263" t="s">
        <v>44</v>
      </c>
      <c r="N103" s="264" t="s">
        <v>53</v>
      </c>
      <c r="O103" s="67"/>
      <c r="P103" s="204">
        <f>O103*H103</f>
        <v>0</v>
      </c>
      <c r="Q103" s="204">
        <v>0</v>
      </c>
      <c r="R103" s="204">
        <f>Q103*H103</f>
        <v>0</v>
      </c>
      <c r="S103" s="204">
        <v>0</v>
      </c>
      <c r="T103" s="205">
        <f>S103*H103</f>
        <v>0</v>
      </c>
      <c r="U103" s="37"/>
      <c r="V103" s="37"/>
      <c r="W103" s="37"/>
      <c r="X103" s="37"/>
      <c r="Y103" s="37"/>
      <c r="Z103" s="37"/>
      <c r="AA103" s="37"/>
      <c r="AB103" s="37"/>
      <c r="AC103" s="37"/>
      <c r="AD103" s="37"/>
      <c r="AE103" s="37"/>
      <c r="AR103" s="206" t="s">
        <v>351</v>
      </c>
      <c r="AT103" s="206" t="s">
        <v>633</v>
      </c>
      <c r="AU103" s="206" t="s">
        <v>91</v>
      </c>
      <c r="AY103" s="19" t="s">
        <v>262</v>
      </c>
      <c r="BE103" s="207">
        <f>IF(N103="základní",J103,0)</f>
        <v>0</v>
      </c>
      <c r="BF103" s="207">
        <f>IF(N103="snížená",J103,0)</f>
        <v>0</v>
      </c>
      <c r="BG103" s="207">
        <f>IF(N103="zákl. přenesená",J103,0)</f>
        <v>0</v>
      </c>
      <c r="BH103" s="207">
        <f>IF(N103="sníž. přenesená",J103,0)</f>
        <v>0</v>
      </c>
      <c r="BI103" s="207">
        <f>IF(N103="nulová",J103,0)</f>
        <v>0</v>
      </c>
      <c r="BJ103" s="19" t="s">
        <v>89</v>
      </c>
      <c r="BK103" s="207">
        <f>ROUND(I103*H103,2)</f>
        <v>0</v>
      </c>
      <c r="BL103" s="19" t="s">
        <v>104</v>
      </c>
      <c r="BM103" s="206" t="s">
        <v>104</v>
      </c>
    </row>
    <row r="104" spans="1:65" s="2" customFormat="1" ht="18">
      <c r="A104" s="37"/>
      <c r="B104" s="38"/>
      <c r="C104" s="39"/>
      <c r="D104" s="208" t="s">
        <v>421</v>
      </c>
      <c r="E104" s="39"/>
      <c r="F104" s="209" t="s">
        <v>7108</v>
      </c>
      <c r="G104" s="39"/>
      <c r="H104" s="39"/>
      <c r="I104" s="118"/>
      <c r="J104" s="39"/>
      <c r="K104" s="39"/>
      <c r="L104" s="42"/>
      <c r="M104" s="210"/>
      <c r="N104" s="211"/>
      <c r="O104" s="67"/>
      <c r="P104" s="67"/>
      <c r="Q104" s="67"/>
      <c r="R104" s="67"/>
      <c r="S104" s="67"/>
      <c r="T104" s="68"/>
      <c r="U104" s="37"/>
      <c r="V104" s="37"/>
      <c r="W104" s="37"/>
      <c r="X104" s="37"/>
      <c r="Y104" s="37"/>
      <c r="Z104" s="37"/>
      <c r="AA104" s="37"/>
      <c r="AB104" s="37"/>
      <c r="AC104" s="37"/>
      <c r="AD104" s="37"/>
      <c r="AE104" s="37"/>
      <c r="AT104" s="19" t="s">
        <v>421</v>
      </c>
      <c r="AU104" s="19" t="s">
        <v>91</v>
      </c>
    </row>
    <row r="105" spans="1:65" s="2" customFormat="1" ht="21.75" customHeight="1">
      <c r="A105" s="37"/>
      <c r="B105" s="38"/>
      <c r="C105" s="255" t="s">
        <v>97</v>
      </c>
      <c r="D105" s="255" t="s">
        <v>633</v>
      </c>
      <c r="E105" s="256" t="s">
        <v>7111</v>
      </c>
      <c r="F105" s="257" t="s">
        <v>7112</v>
      </c>
      <c r="G105" s="258" t="s">
        <v>518</v>
      </c>
      <c r="H105" s="259">
        <v>2</v>
      </c>
      <c r="I105" s="260"/>
      <c r="J105" s="261">
        <f>ROUND(I105*H105,2)</f>
        <v>0</v>
      </c>
      <c r="K105" s="257" t="s">
        <v>44</v>
      </c>
      <c r="L105" s="262"/>
      <c r="M105" s="263" t="s">
        <v>44</v>
      </c>
      <c r="N105" s="264" t="s">
        <v>53</v>
      </c>
      <c r="O105" s="67"/>
      <c r="P105" s="204">
        <f>O105*H105</f>
        <v>0</v>
      </c>
      <c r="Q105" s="204">
        <v>0</v>
      </c>
      <c r="R105" s="204">
        <f>Q105*H105</f>
        <v>0</v>
      </c>
      <c r="S105" s="204">
        <v>0</v>
      </c>
      <c r="T105" s="205">
        <f>S105*H105</f>
        <v>0</v>
      </c>
      <c r="U105" s="37"/>
      <c r="V105" s="37"/>
      <c r="W105" s="37"/>
      <c r="X105" s="37"/>
      <c r="Y105" s="37"/>
      <c r="Z105" s="37"/>
      <c r="AA105" s="37"/>
      <c r="AB105" s="37"/>
      <c r="AC105" s="37"/>
      <c r="AD105" s="37"/>
      <c r="AE105" s="37"/>
      <c r="AR105" s="206" t="s">
        <v>351</v>
      </c>
      <c r="AT105" s="206" t="s">
        <v>633</v>
      </c>
      <c r="AU105" s="206" t="s">
        <v>91</v>
      </c>
      <c r="AY105" s="19" t="s">
        <v>262</v>
      </c>
      <c r="BE105" s="207">
        <f>IF(N105="základní",J105,0)</f>
        <v>0</v>
      </c>
      <c r="BF105" s="207">
        <f>IF(N105="snížená",J105,0)</f>
        <v>0</v>
      </c>
      <c r="BG105" s="207">
        <f>IF(N105="zákl. přenesená",J105,0)</f>
        <v>0</v>
      </c>
      <c r="BH105" s="207">
        <f>IF(N105="sníž. přenesená",J105,0)</f>
        <v>0</v>
      </c>
      <c r="BI105" s="207">
        <f>IF(N105="nulová",J105,0)</f>
        <v>0</v>
      </c>
      <c r="BJ105" s="19" t="s">
        <v>89</v>
      </c>
      <c r="BK105" s="207">
        <f>ROUND(I105*H105,2)</f>
        <v>0</v>
      </c>
      <c r="BL105" s="19" t="s">
        <v>104</v>
      </c>
      <c r="BM105" s="206" t="s">
        <v>339</v>
      </c>
    </row>
    <row r="106" spans="1:65" s="2" customFormat="1" ht="18">
      <c r="A106" s="37"/>
      <c r="B106" s="38"/>
      <c r="C106" s="39"/>
      <c r="D106" s="208" t="s">
        <v>421</v>
      </c>
      <c r="E106" s="39"/>
      <c r="F106" s="209" t="s">
        <v>7108</v>
      </c>
      <c r="G106" s="39"/>
      <c r="H106" s="39"/>
      <c r="I106" s="118"/>
      <c r="J106" s="39"/>
      <c r="K106" s="39"/>
      <c r="L106" s="42"/>
      <c r="M106" s="210"/>
      <c r="N106" s="211"/>
      <c r="O106" s="67"/>
      <c r="P106" s="67"/>
      <c r="Q106" s="67"/>
      <c r="R106" s="67"/>
      <c r="S106" s="67"/>
      <c r="T106" s="68"/>
      <c r="U106" s="37"/>
      <c r="V106" s="37"/>
      <c r="W106" s="37"/>
      <c r="X106" s="37"/>
      <c r="Y106" s="37"/>
      <c r="Z106" s="37"/>
      <c r="AA106" s="37"/>
      <c r="AB106" s="37"/>
      <c r="AC106" s="37"/>
      <c r="AD106" s="37"/>
      <c r="AE106" s="37"/>
      <c r="AT106" s="19" t="s">
        <v>421</v>
      </c>
      <c r="AU106" s="19" t="s">
        <v>91</v>
      </c>
    </row>
    <row r="107" spans="1:65" s="2" customFormat="1" ht="16.5" customHeight="1">
      <c r="A107" s="37"/>
      <c r="B107" s="38"/>
      <c r="C107" s="255" t="s">
        <v>104</v>
      </c>
      <c r="D107" s="255" t="s">
        <v>633</v>
      </c>
      <c r="E107" s="256" t="s">
        <v>7113</v>
      </c>
      <c r="F107" s="257" t="s">
        <v>7114</v>
      </c>
      <c r="G107" s="258" t="s">
        <v>518</v>
      </c>
      <c r="H107" s="259">
        <v>1</v>
      </c>
      <c r="I107" s="260"/>
      <c r="J107" s="261">
        <f>ROUND(I107*H107,2)</f>
        <v>0</v>
      </c>
      <c r="K107" s="257" t="s">
        <v>44</v>
      </c>
      <c r="L107" s="262"/>
      <c r="M107" s="263" t="s">
        <v>44</v>
      </c>
      <c r="N107" s="264" t="s">
        <v>53</v>
      </c>
      <c r="O107" s="67"/>
      <c r="P107" s="204">
        <f>O107*H107</f>
        <v>0</v>
      </c>
      <c r="Q107" s="204">
        <v>0</v>
      </c>
      <c r="R107" s="204">
        <f>Q107*H107</f>
        <v>0</v>
      </c>
      <c r="S107" s="204">
        <v>0</v>
      </c>
      <c r="T107" s="205">
        <f>S107*H107</f>
        <v>0</v>
      </c>
      <c r="U107" s="37"/>
      <c r="V107" s="37"/>
      <c r="W107" s="37"/>
      <c r="X107" s="37"/>
      <c r="Y107" s="37"/>
      <c r="Z107" s="37"/>
      <c r="AA107" s="37"/>
      <c r="AB107" s="37"/>
      <c r="AC107" s="37"/>
      <c r="AD107" s="37"/>
      <c r="AE107" s="37"/>
      <c r="AR107" s="206" t="s">
        <v>351</v>
      </c>
      <c r="AT107" s="206" t="s">
        <v>633</v>
      </c>
      <c r="AU107" s="206" t="s">
        <v>91</v>
      </c>
      <c r="AY107" s="19" t="s">
        <v>262</v>
      </c>
      <c r="BE107" s="207">
        <f>IF(N107="základní",J107,0)</f>
        <v>0</v>
      </c>
      <c r="BF107" s="207">
        <f>IF(N107="snížená",J107,0)</f>
        <v>0</v>
      </c>
      <c r="BG107" s="207">
        <f>IF(N107="zákl. přenesená",J107,0)</f>
        <v>0</v>
      </c>
      <c r="BH107" s="207">
        <f>IF(N107="sníž. přenesená",J107,0)</f>
        <v>0</v>
      </c>
      <c r="BI107" s="207">
        <f>IF(N107="nulová",J107,0)</f>
        <v>0</v>
      </c>
      <c r="BJ107" s="19" t="s">
        <v>89</v>
      </c>
      <c r="BK107" s="207">
        <f>ROUND(I107*H107,2)</f>
        <v>0</v>
      </c>
      <c r="BL107" s="19" t="s">
        <v>104</v>
      </c>
      <c r="BM107" s="206" t="s">
        <v>351</v>
      </c>
    </row>
    <row r="108" spans="1:65" s="2" customFormat="1" ht="18">
      <c r="A108" s="37"/>
      <c r="B108" s="38"/>
      <c r="C108" s="39"/>
      <c r="D108" s="208" t="s">
        <v>421</v>
      </c>
      <c r="E108" s="39"/>
      <c r="F108" s="209" t="s">
        <v>7108</v>
      </c>
      <c r="G108" s="39"/>
      <c r="H108" s="39"/>
      <c r="I108" s="118"/>
      <c r="J108" s="39"/>
      <c r="K108" s="39"/>
      <c r="L108" s="42"/>
      <c r="M108" s="210"/>
      <c r="N108" s="211"/>
      <c r="O108" s="67"/>
      <c r="P108" s="67"/>
      <c r="Q108" s="67"/>
      <c r="R108" s="67"/>
      <c r="S108" s="67"/>
      <c r="T108" s="68"/>
      <c r="U108" s="37"/>
      <c r="V108" s="37"/>
      <c r="W108" s="37"/>
      <c r="X108" s="37"/>
      <c r="Y108" s="37"/>
      <c r="Z108" s="37"/>
      <c r="AA108" s="37"/>
      <c r="AB108" s="37"/>
      <c r="AC108" s="37"/>
      <c r="AD108" s="37"/>
      <c r="AE108" s="37"/>
      <c r="AT108" s="19" t="s">
        <v>421</v>
      </c>
      <c r="AU108" s="19" t="s">
        <v>91</v>
      </c>
    </row>
    <row r="109" spans="1:65" s="2" customFormat="1" ht="16.5" customHeight="1">
      <c r="A109" s="37"/>
      <c r="B109" s="38"/>
      <c r="C109" s="255" t="s">
        <v>322</v>
      </c>
      <c r="D109" s="255" t="s">
        <v>633</v>
      </c>
      <c r="E109" s="256" t="s">
        <v>7115</v>
      </c>
      <c r="F109" s="257" t="s">
        <v>7116</v>
      </c>
      <c r="G109" s="258" t="s">
        <v>518</v>
      </c>
      <c r="H109" s="259">
        <v>1</v>
      </c>
      <c r="I109" s="260"/>
      <c r="J109" s="261">
        <f>ROUND(I109*H109,2)</f>
        <v>0</v>
      </c>
      <c r="K109" s="257" t="s">
        <v>44</v>
      </c>
      <c r="L109" s="262"/>
      <c r="M109" s="263" t="s">
        <v>44</v>
      </c>
      <c r="N109" s="264" t="s">
        <v>53</v>
      </c>
      <c r="O109" s="67"/>
      <c r="P109" s="204">
        <f>O109*H109</f>
        <v>0</v>
      </c>
      <c r="Q109" s="204">
        <v>0</v>
      </c>
      <c r="R109" s="204">
        <f>Q109*H109</f>
        <v>0</v>
      </c>
      <c r="S109" s="204">
        <v>0</v>
      </c>
      <c r="T109" s="205">
        <f>S109*H109</f>
        <v>0</v>
      </c>
      <c r="U109" s="37"/>
      <c r="V109" s="37"/>
      <c r="W109" s="37"/>
      <c r="X109" s="37"/>
      <c r="Y109" s="37"/>
      <c r="Z109" s="37"/>
      <c r="AA109" s="37"/>
      <c r="AB109" s="37"/>
      <c r="AC109" s="37"/>
      <c r="AD109" s="37"/>
      <c r="AE109" s="37"/>
      <c r="AR109" s="206" t="s">
        <v>351</v>
      </c>
      <c r="AT109" s="206" t="s">
        <v>633</v>
      </c>
      <c r="AU109" s="206" t="s">
        <v>91</v>
      </c>
      <c r="AY109" s="19" t="s">
        <v>262</v>
      </c>
      <c r="BE109" s="207">
        <f>IF(N109="základní",J109,0)</f>
        <v>0</v>
      </c>
      <c r="BF109" s="207">
        <f>IF(N109="snížená",J109,0)</f>
        <v>0</v>
      </c>
      <c r="BG109" s="207">
        <f>IF(N109="zákl. přenesená",J109,0)</f>
        <v>0</v>
      </c>
      <c r="BH109" s="207">
        <f>IF(N109="sníž. přenesená",J109,0)</f>
        <v>0</v>
      </c>
      <c r="BI109" s="207">
        <f>IF(N109="nulová",J109,0)</f>
        <v>0</v>
      </c>
      <c r="BJ109" s="19" t="s">
        <v>89</v>
      </c>
      <c r="BK109" s="207">
        <f>ROUND(I109*H109,2)</f>
        <v>0</v>
      </c>
      <c r="BL109" s="19" t="s">
        <v>104</v>
      </c>
      <c r="BM109" s="206" t="s">
        <v>391</v>
      </c>
    </row>
    <row r="110" spans="1:65" s="2" customFormat="1" ht="18">
      <c r="A110" s="37"/>
      <c r="B110" s="38"/>
      <c r="C110" s="39"/>
      <c r="D110" s="208" t="s">
        <v>421</v>
      </c>
      <c r="E110" s="39"/>
      <c r="F110" s="209" t="s">
        <v>7108</v>
      </c>
      <c r="G110" s="39"/>
      <c r="H110" s="39"/>
      <c r="I110" s="118"/>
      <c r="J110" s="39"/>
      <c r="K110" s="39"/>
      <c r="L110" s="42"/>
      <c r="M110" s="210"/>
      <c r="N110" s="211"/>
      <c r="O110" s="67"/>
      <c r="P110" s="67"/>
      <c r="Q110" s="67"/>
      <c r="R110" s="67"/>
      <c r="S110" s="67"/>
      <c r="T110" s="68"/>
      <c r="U110" s="37"/>
      <c r="V110" s="37"/>
      <c r="W110" s="37"/>
      <c r="X110" s="37"/>
      <c r="Y110" s="37"/>
      <c r="Z110" s="37"/>
      <c r="AA110" s="37"/>
      <c r="AB110" s="37"/>
      <c r="AC110" s="37"/>
      <c r="AD110" s="37"/>
      <c r="AE110" s="37"/>
      <c r="AT110" s="19" t="s">
        <v>421</v>
      </c>
      <c r="AU110" s="19" t="s">
        <v>91</v>
      </c>
    </row>
    <row r="111" spans="1:65" s="2" customFormat="1" ht="16.5" customHeight="1">
      <c r="A111" s="37"/>
      <c r="B111" s="38"/>
      <c r="C111" s="255" t="s">
        <v>339</v>
      </c>
      <c r="D111" s="255" t="s">
        <v>633</v>
      </c>
      <c r="E111" s="256" t="s">
        <v>7117</v>
      </c>
      <c r="F111" s="257" t="s">
        <v>7118</v>
      </c>
      <c r="G111" s="258" t="s">
        <v>518</v>
      </c>
      <c r="H111" s="259">
        <v>1</v>
      </c>
      <c r="I111" s="260"/>
      <c r="J111" s="261">
        <f>ROUND(I111*H111,2)</f>
        <v>0</v>
      </c>
      <c r="K111" s="257" t="s">
        <v>44</v>
      </c>
      <c r="L111" s="262"/>
      <c r="M111" s="263" t="s">
        <v>44</v>
      </c>
      <c r="N111" s="264" t="s">
        <v>53</v>
      </c>
      <c r="O111" s="67"/>
      <c r="P111" s="204">
        <f>O111*H111</f>
        <v>0</v>
      </c>
      <c r="Q111" s="204">
        <v>0</v>
      </c>
      <c r="R111" s="204">
        <f>Q111*H111</f>
        <v>0</v>
      </c>
      <c r="S111" s="204">
        <v>0</v>
      </c>
      <c r="T111" s="205">
        <f>S111*H111</f>
        <v>0</v>
      </c>
      <c r="U111" s="37"/>
      <c r="V111" s="37"/>
      <c r="W111" s="37"/>
      <c r="X111" s="37"/>
      <c r="Y111" s="37"/>
      <c r="Z111" s="37"/>
      <c r="AA111" s="37"/>
      <c r="AB111" s="37"/>
      <c r="AC111" s="37"/>
      <c r="AD111" s="37"/>
      <c r="AE111" s="37"/>
      <c r="AR111" s="206" t="s">
        <v>351</v>
      </c>
      <c r="AT111" s="206" t="s">
        <v>633</v>
      </c>
      <c r="AU111" s="206" t="s">
        <v>91</v>
      </c>
      <c r="AY111" s="19" t="s">
        <v>262</v>
      </c>
      <c r="BE111" s="207">
        <f>IF(N111="základní",J111,0)</f>
        <v>0</v>
      </c>
      <c r="BF111" s="207">
        <f>IF(N111="snížená",J111,0)</f>
        <v>0</v>
      </c>
      <c r="BG111" s="207">
        <f>IF(N111="zákl. přenesená",J111,0)</f>
        <v>0</v>
      </c>
      <c r="BH111" s="207">
        <f>IF(N111="sníž. přenesená",J111,0)</f>
        <v>0</v>
      </c>
      <c r="BI111" s="207">
        <f>IF(N111="nulová",J111,0)</f>
        <v>0</v>
      </c>
      <c r="BJ111" s="19" t="s">
        <v>89</v>
      </c>
      <c r="BK111" s="207">
        <f>ROUND(I111*H111,2)</f>
        <v>0</v>
      </c>
      <c r="BL111" s="19" t="s">
        <v>104</v>
      </c>
      <c r="BM111" s="206" t="s">
        <v>403</v>
      </c>
    </row>
    <row r="112" spans="1:65" s="2" customFormat="1" ht="16.5" customHeight="1">
      <c r="A112" s="37"/>
      <c r="B112" s="38"/>
      <c r="C112" s="255" t="s">
        <v>347</v>
      </c>
      <c r="D112" s="255" t="s">
        <v>633</v>
      </c>
      <c r="E112" s="256" t="s">
        <v>7119</v>
      </c>
      <c r="F112" s="257" t="s">
        <v>7120</v>
      </c>
      <c r="G112" s="258" t="s">
        <v>518</v>
      </c>
      <c r="H112" s="259">
        <v>1</v>
      </c>
      <c r="I112" s="260"/>
      <c r="J112" s="261">
        <f>ROUND(I112*H112,2)</f>
        <v>0</v>
      </c>
      <c r="K112" s="257" t="s">
        <v>44</v>
      </c>
      <c r="L112" s="262"/>
      <c r="M112" s="263" t="s">
        <v>44</v>
      </c>
      <c r="N112" s="264" t="s">
        <v>53</v>
      </c>
      <c r="O112" s="67"/>
      <c r="P112" s="204">
        <f>O112*H112</f>
        <v>0</v>
      </c>
      <c r="Q112" s="204">
        <v>0</v>
      </c>
      <c r="R112" s="204">
        <f>Q112*H112</f>
        <v>0</v>
      </c>
      <c r="S112" s="204">
        <v>0</v>
      </c>
      <c r="T112" s="205">
        <f>S112*H112</f>
        <v>0</v>
      </c>
      <c r="U112" s="37"/>
      <c r="V112" s="37"/>
      <c r="W112" s="37"/>
      <c r="X112" s="37"/>
      <c r="Y112" s="37"/>
      <c r="Z112" s="37"/>
      <c r="AA112" s="37"/>
      <c r="AB112" s="37"/>
      <c r="AC112" s="37"/>
      <c r="AD112" s="37"/>
      <c r="AE112" s="37"/>
      <c r="AR112" s="206" t="s">
        <v>351</v>
      </c>
      <c r="AT112" s="206" t="s">
        <v>633</v>
      </c>
      <c r="AU112" s="206" t="s">
        <v>91</v>
      </c>
      <c r="AY112" s="19" t="s">
        <v>262</v>
      </c>
      <c r="BE112" s="207">
        <f>IF(N112="základní",J112,0)</f>
        <v>0</v>
      </c>
      <c r="BF112" s="207">
        <f>IF(N112="snížená",J112,0)</f>
        <v>0</v>
      </c>
      <c r="BG112" s="207">
        <f>IF(N112="zákl. přenesená",J112,0)</f>
        <v>0</v>
      </c>
      <c r="BH112" s="207">
        <f>IF(N112="sníž. přenesená",J112,0)</f>
        <v>0</v>
      </c>
      <c r="BI112" s="207">
        <f>IF(N112="nulová",J112,0)</f>
        <v>0</v>
      </c>
      <c r="BJ112" s="19" t="s">
        <v>89</v>
      </c>
      <c r="BK112" s="207">
        <f>ROUND(I112*H112,2)</f>
        <v>0</v>
      </c>
      <c r="BL112" s="19" t="s">
        <v>104</v>
      </c>
      <c r="BM112" s="206" t="s">
        <v>416</v>
      </c>
    </row>
    <row r="113" spans="1:65" s="2" customFormat="1" ht="16.5" customHeight="1">
      <c r="A113" s="37"/>
      <c r="B113" s="38"/>
      <c r="C113" s="255" t="s">
        <v>351</v>
      </c>
      <c r="D113" s="255" t="s">
        <v>633</v>
      </c>
      <c r="E113" s="256" t="s">
        <v>7121</v>
      </c>
      <c r="F113" s="257" t="s">
        <v>7122</v>
      </c>
      <c r="G113" s="258" t="s">
        <v>518</v>
      </c>
      <c r="H113" s="259">
        <v>1</v>
      </c>
      <c r="I113" s="260"/>
      <c r="J113" s="261">
        <f>ROUND(I113*H113,2)</f>
        <v>0</v>
      </c>
      <c r="K113" s="257" t="s">
        <v>44</v>
      </c>
      <c r="L113" s="262"/>
      <c r="M113" s="263" t="s">
        <v>44</v>
      </c>
      <c r="N113" s="264" t="s">
        <v>53</v>
      </c>
      <c r="O113" s="67"/>
      <c r="P113" s="204">
        <f>O113*H113</f>
        <v>0</v>
      </c>
      <c r="Q113" s="204">
        <v>0</v>
      </c>
      <c r="R113" s="204">
        <f>Q113*H113</f>
        <v>0</v>
      </c>
      <c r="S113" s="204">
        <v>0</v>
      </c>
      <c r="T113" s="205">
        <f>S113*H113</f>
        <v>0</v>
      </c>
      <c r="U113" s="37"/>
      <c r="V113" s="37"/>
      <c r="W113" s="37"/>
      <c r="X113" s="37"/>
      <c r="Y113" s="37"/>
      <c r="Z113" s="37"/>
      <c r="AA113" s="37"/>
      <c r="AB113" s="37"/>
      <c r="AC113" s="37"/>
      <c r="AD113" s="37"/>
      <c r="AE113" s="37"/>
      <c r="AR113" s="206" t="s">
        <v>351</v>
      </c>
      <c r="AT113" s="206" t="s">
        <v>633</v>
      </c>
      <c r="AU113" s="206" t="s">
        <v>91</v>
      </c>
      <c r="AY113" s="19" t="s">
        <v>262</v>
      </c>
      <c r="BE113" s="207">
        <f>IF(N113="základní",J113,0)</f>
        <v>0</v>
      </c>
      <c r="BF113" s="207">
        <f>IF(N113="snížená",J113,0)</f>
        <v>0</v>
      </c>
      <c r="BG113" s="207">
        <f>IF(N113="zákl. přenesená",J113,0)</f>
        <v>0</v>
      </c>
      <c r="BH113" s="207">
        <f>IF(N113="sníž. přenesená",J113,0)</f>
        <v>0</v>
      </c>
      <c r="BI113" s="207">
        <f>IF(N113="nulová",J113,0)</f>
        <v>0</v>
      </c>
      <c r="BJ113" s="19" t="s">
        <v>89</v>
      </c>
      <c r="BK113" s="207">
        <f>ROUND(I113*H113,2)</f>
        <v>0</v>
      </c>
      <c r="BL113" s="19" t="s">
        <v>104</v>
      </c>
      <c r="BM113" s="206" t="s">
        <v>442</v>
      </c>
    </row>
    <row r="114" spans="1:65" s="2" customFormat="1" ht="18">
      <c r="A114" s="37"/>
      <c r="B114" s="38"/>
      <c r="C114" s="39"/>
      <c r="D114" s="208" t="s">
        <v>421</v>
      </c>
      <c r="E114" s="39"/>
      <c r="F114" s="209" t="s">
        <v>7108</v>
      </c>
      <c r="G114" s="39"/>
      <c r="H114" s="39"/>
      <c r="I114" s="118"/>
      <c r="J114" s="39"/>
      <c r="K114" s="39"/>
      <c r="L114" s="42"/>
      <c r="M114" s="210"/>
      <c r="N114" s="211"/>
      <c r="O114" s="67"/>
      <c r="P114" s="67"/>
      <c r="Q114" s="67"/>
      <c r="R114" s="67"/>
      <c r="S114" s="67"/>
      <c r="T114" s="68"/>
      <c r="U114" s="37"/>
      <c r="V114" s="37"/>
      <c r="W114" s="37"/>
      <c r="X114" s="37"/>
      <c r="Y114" s="37"/>
      <c r="Z114" s="37"/>
      <c r="AA114" s="37"/>
      <c r="AB114" s="37"/>
      <c r="AC114" s="37"/>
      <c r="AD114" s="37"/>
      <c r="AE114" s="37"/>
      <c r="AT114" s="19" t="s">
        <v>421</v>
      </c>
      <c r="AU114" s="19" t="s">
        <v>91</v>
      </c>
    </row>
    <row r="115" spans="1:65" s="2" customFormat="1" ht="16.5" customHeight="1">
      <c r="A115" s="37"/>
      <c r="B115" s="38"/>
      <c r="C115" s="255" t="s">
        <v>377</v>
      </c>
      <c r="D115" s="255" t="s">
        <v>633</v>
      </c>
      <c r="E115" s="256" t="s">
        <v>7123</v>
      </c>
      <c r="F115" s="257" t="s">
        <v>7124</v>
      </c>
      <c r="G115" s="258" t="s">
        <v>518</v>
      </c>
      <c r="H115" s="259">
        <v>1</v>
      </c>
      <c r="I115" s="260"/>
      <c r="J115" s="261">
        <f>ROUND(I115*H115,2)</f>
        <v>0</v>
      </c>
      <c r="K115" s="257" t="s">
        <v>44</v>
      </c>
      <c r="L115" s="262"/>
      <c r="M115" s="263" t="s">
        <v>44</v>
      </c>
      <c r="N115" s="264" t="s">
        <v>53</v>
      </c>
      <c r="O115" s="67"/>
      <c r="P115" s="204">
        <f>O115*H115</f>
        <v>0</v>
      </c>
      <c r="Q115" s="204">
        <v>0</v>
      </c>
      <c r="R115" s="204">
        <f>Q115*H115</f>
        <v>0</v>
      </c>
      <c r="S115" s="204">
        <v>0</v>
      </c>
      <c r="T115" s="205">
        <f>S115*H115</f>
        <v>0</v>
      </c>
      <c r="U115" s="37"/>
      <c r="V115" s="37"/>
      <c r="W115" s="37"/>
      <c r="X115" s="37"/>
      <c r="Y115" s="37"/>
      <c r="Z115" s="37"/>
      <c r="AA115" s="37"/>
      <c r="AB115" s="37"/>
      <c r="AC115" s="37"/>
      <c r="AD115" s="37"/>
      <c r="AE115" s="37"/>
      <c r="AR115" s="206" t="s">
        <v>351</v>
      </c>
      <c r="AT115" s="206" t="s">
        <v>633</v>
      </c>
      <c r="AU115" s="206" t="s">
        <v>91</v>
      </c>
      <c r="AY115" s="19" t="s">
        <v>262</v>
      </c>
      <c r="BE115" s="207">
        <f>IF(N115="základní",J115,0)</f>
        <v>0</v>
      </c>
      <c r="BF115" s="207">
        <f>IF(N115="snížená",J115,0)</f>
        <v>0</v>
      </c>
      <c r="BG115" s="207">
        <f>IF(N115="zákl. přenesená",J115,0)</f>
        <v>0</v>
      </c>
      <c r="BH115" s="207">
        <f>IF(N115="sníž. přenesená",J115,0)</f>
        <v>0</v>
      </c>
      <c r="BI115" s="207">
        <f>IF(N115="nulová",J115,0)</f>
        <v>0</v>
      </c>
      <c r="BJ115" s="19" t="s">
        <v>89</v>
      </c>
      <c r="BK115" s="207">
        <f>ROUND(I115*H115,2)</f>
        <v>0</v>
      </c>
      <c r="BL115" s="19" t="s">
        <v>104</v>
      </c>
      <c r="BM115" s="206" t="s">
        <v>463</v>
      </c>
    </row>
    <row r="116" spans="1:65" s="2" customFormat="1" ht="18">
      <c r="A116" s="37"/>
      <c r="B116" s="38"/>
      <c r="C116" s="39"/>
      <c r="D116" s="208" t="s">
        <v>421</v>
      </c>
      <c r="E116" s="39"/>
      <c r="F116" s="209" t="s">
        <v>7108</v>
      </c>
      <c r="G116" s="39"/>
      <c r="H116" s="39"/>
      <c r="I116" s="118"/>
      <c r="J116" s="39"/>
      <c r="K116" s="39"/>
      <c r="L116" s="42"/>
      <c r="M116" s="210"/>
      <c r="N116" s="211"/>
      <c r="O116" s="67"/>
      <c r="P116" s="67"/>
      <c r="Q116" s="67"/>
      <c r="R116" s="67"/>
      <c r="S116" s="67"/>
      <c r="T116" s="68"/>
      <c r="U116" s="37"/>
      <c r="V116" s="37"/>
      <c r="W116" s="37"/>
      <c r="X116" s="37"/>
      <c r="Y116" s="37"/>
      <c r="Z116" s="37"/>
      <c r="AA116" s="37"/>
      <c r="AB116" s="37"/>
      <c r="AC116" s="37"/>
      <c r="AD116" s="37"/>
      <c r="AE116" s="37"/>
      <c r="AT116" s="19" t="s">
        <v>421</v>
      </c>
      <c r="AU116" s="19" t="s">
        <v>91</v>
      </c>
    </row>
    <row r="117" spans="1:65" s="12" customFormat="1" ht="22.75" customHeight="1">
      <c r="B117" s="179"/>
      <c r="C117" s="180"/>
      <c r="D117" s="181" t="s">
        <v>81</v>
      </c>
      <c r="E117" s="193" t="s">
        <v>5268</v>
      </c>
      <c r="F117" s="193" t="s">
        <v>7125</v>
      </c>
      <c r="G117" s="180"/>
      <c r="H117" s="180"/>
      <c r="I117" s="183"/>
      <c r="J117" s="194">
        <f>BK117</f>
        <v>0</v>
      </c>
      <c r="K117" s="180"/>
      <c r="L117" s="185"/>
      <c r="M117" s="186"/>
      <c r="N117" s="187"/>
      <c r="O117" s="187"/>
      <c r="P117" s="188">
        <f>SUM(P118:P124)</f>
        <v>0</v>
      </c>
      <c r="Q117" s="187"/>
      <c r="R117" s="188">
        <f>SUM(R118:R124)</f>
        <v>0</v>
      </c>
      <c r="S117" s="187"/>
      <c r="T117" s="189">
        <f>SUM(T118:T124)</f>
        <v>0</v>
      </c>
      <c r="AR117" s="190" t="s">
        <v>89</v>
      </c>
      <c r="AT117" s="191" t="s">
        <v>81</v>
      </c>
      <c r="AU117" s="191" t="s">
        <v>89</v>
      </c>
      <c r="AY117" s="190" t="s">
        <v>262</v>
      </c>
      <c r="BK117" s="192">
        <f>SUM(BK118:BK124)</f>
        <v>0</v>
      </c>
    </row>
    <row r="118" spans="1:65" s="2" customFormat="1" ht="16.5" customHeight="1">
      <c r="A118" s="37"/>
      <c r="B118" s="38"/>
      <c r="C118" s="255" t="s">
        <v>391</v>
      </c>
      <c r="D118" s="255" t="s">
        <v>633</v>
      </c>
      <c r="E118" s="256" t="s">
        <v>7126</v>
      </c>
      <c r="F118" s="257" t="s">
        <v>7127</v>
      </c>
      <c r="G118" s="258" t="s">
        <v>590</v>
      </c>
      <c r="H118" s="259">
        <v>10</v>
      </c>
      <c r="I118" s="260"/>
      <c r="J118" s="261">
        <f>ROUND(I118*H118,2)</f>
        <v>0</v>
      </c>
      <c r="K118" s="257" t="s">
        <v>44</v>
      </c>
      <c r="L118" s="262"/>
      <c r="M118" s="263" t="s">
        <v>44</v>
      </c>
      <c r="N118" s="264" t="s">
        <v>53</v>
      </c>
      <c r="O118" s="67"/>
      <c r="P118" s="204">
        <f>O118*H118</f>
        <v>0</v>
      </c>
      <c r="Q118" s="204">
        <v>0</v>
      </c>
      <c r="R118" s="204">
        <f>Q118*H118</f>
        <v>0</v>
      </c>
      <c r="S118" s="204">
        <v>0</v>
      </c>
      <c r="T118" s="205">
        <f>S118*H118</f>
        <v>0</v>
      </c>
      <c r="U118" s="37"/>
      <c r="V118" s="37"/>
      <c r="W118" s="37"/>
      <c r="X118" s="37"/>
      <c r="Y118" s="37"/>
      <c r="Z118" s="37"/>
      <c r="AA118" s="37"/>
      <c r="AB118" s="37"/>
      <c r="AC118" s="37"/>
      <c r="AD118" s="37"/>
      <c r="AE118" s="37"/>
      <c r="AR118" s="206" t="s">
        <v>351</v>
      </c>
      <c r="AT118" s="206" t="s">
        <v>633</v>
      </c>
      <c r="AU118" s="206" t="s">
        <v>91</v>
      </c>
      <c r="AY118" s="19" t="s">
        <v>262</v>
      </c>
      <c r="BE118" s="207">
        <f>IF(N118="základní",J118,0)</f>
        <v>0</v>
      </c>
      <c r="BF118" s="207">
        <f>IF(N118="snížená",J118,0)</f>
        <v>0</v>
      </c>
      <c r="BG118" s="207">
        <f>IF(N118="zákl. přenesená",J118,0)</f>
        <v>0</v>
      </c>
      <c r="BH118" s="207">
        <f>IF(N118="sníž. přenesená",J118,0)</f>
        <v>0</v>
      </c>
      <c r="BI118" s="207">
        <f>IF(N118="nulová",J118,0)</f>
        <v>0</v>
      </c>
      <c r="BJ118" s="19" t="s">
        <v>89</v>
      </c>
      <c r="BK118" s="207">
        <f>ROUND(I118*H118,2)</f>
        <v>0</v>
      </c>
      <c r="BL118" s="19" t="s">
        <v>104</v>
      </c>
      <c r="BM118" s="206" t="s">
        <v>475</v>
      </c>
    </row>
    <row r="119" spans="1:65" s="2" customFormat="1" ht="16.5" customHeight="1">
      <c r="A119" s="37"/>
      <c r="B119" s="38"/>
      <c r="C119" s="255" t="s">
        <v>397</v>
      </c>
      <c r="D119" s="255" t="s">
        <v>633</v>
      </c>
      <c r="E119" s="256" t="s">
        <v>7128</v>
      </c>
      <c r="F119" s="257" t="s">
        <v>7129</v>
      </c>
      <c r="G119" s="258" t="s">
        <v>590</v>
      </c>
      <c r="H119" s="259">
        <v>8</v>
      </c>
      <c r="I119" s="260"/>
      <c r="J119" s="261">
        <f>ROUND(I119*H119,2)</f>
        <v>0</v>
      </c>
      <c r="K119" s="257" t="s">
        <v>44</v>
      </c>
      <c r="L119" s="262"/>
      <c r="M119" s="263" t="s">
        <v>44</v>
      </c>
      <c r="N119" s="264" t="s">
        <v>53</v>
      </c>
      <c r="O119" s="67"/>
      <c r="P119" s="204">
        <f>O119*H119</f>
        <v>0</v>
      </c>
      <c r="Q119" s="204">
        <v>0</v>
      </c>
      <c r="R119" s="204">
        <f>Q119*H119</f>
        <v>0</v>
      </c>
      <c r="S119" s="204">
        <v>0</v>
      </c>
      <c r="T119" s="205">
        <f>S119*H119</f>
        <v>0</v>
      </c>
      <c r="U119" s="37"/>
      <c r="V119" s="37"/>
      <c r="W119" s="37"/>
      <c r="X119" s="37"/>
      <c r="Y119" s="37"/>
      <c r="Z119" s="37"/>
      <c r="AA119" s="37"/>
      <c r="AB119" s="37"/>
      <c r="AC119" s="37"/>
      <c r="AD119" s="37"/>
      <c r="AE119" s="37"/>
      <c r="AR119" s="206" t="s">
        <v>351</v>
      </c>
      <c r="AT119" s="206" t="s">
        <v>633</v>
      </c>
      <c r="AU119" s="206" t="s">
        <v>91</v>
      </c>
      <c r="AY119" s="19" t="s">
        <v>262</v>
      </c>
      <c r="BE119" s="207">
        <f>IF(N119="základní",J119,0)</f>
        <v>0</v>
      </c>
      <c r="BF119" s="207">
        <f>IF(N119="snížená",J119,0)</f>
        <v>0</v>
      </c>
      <c r="BG119" s="207">
        <f>IF(N119="zákl. přenesená",J119,0)</f>
        <v>0</v>
      </c>
      <c r="BH119" s="207">
        <f>IF(N119="sníž. přenesená",J119,0)</f>
        <v>0</v>
      </c>
      <c r="BI119" s="207">
        <f>IF(N119="nulová",J119,0)</f>
        <v>0</v>
      </c>
      <c r="BJ119" s="19" t="s">
        <v>89</v>
      </c>
      <c r="BK119" s="207">
        <f>ROUND(I119*H119,2)</f>
        <v>0</v>
      </c>
      <c r="BL119" s="19" t="s">
        <v>104</v>
      </c>
      <c r="BM119" s="206" t="s">
        <v>496</v>
      </c>
    </row>
    <row r="120" spans="1:65" s="2" customFormat="1" ht="16.5" customHeight="1">
      <c r="A120" s="37"/>
      <c r="B120" s="38"/>
      <c r="C120" s="255" t="s">
        <v>403</v>
      </c>
      <c r="D120" s="255" t="s">
        <v>633</v>
      </c>
      <c r="E120" s="256" t="s">
        <v>7130</v>
      </c>
      <c r="F120" s="257" t="s">
        <v>7131</v>
      </c>
      <c r="G120" s="258" t="s">
        <v>590</v>
      </c>
      <c r="H120" s="259">
        <v>20</v>
      </c>
      <c r="I120" s="260"/>
      <c r="J120" s="261">
        <f>ROUND(I120*H120,2)</f>
        <v>0</v>
      </c>
      <c r="K120" s="257" t="s">
        <v>44</v>
      </c>
      <c r="L120" s="262"/>
      <c r="M120" s="263" t="s">
        <v>44</v>
      </c>
      <c r="N120" s="264" t="s">
        <v>53</v>
      </c>
      <c r="O120" s="67"/>
      <c r="P120" s="204">
        <f>O120*H120</f>
        <v>0</v>
      </c>
      <c r="Q120" s="204">
        <v>0</v>
      </c>
      <c r="R120" s="204">
        <f>Q120*H120</f>
        <v>0</v>
      </c>
      <c r="S120" s="204">
        <v>0</v>
      </c>
      <c r="T120" s="205">
        <f>S120*H120</f>
        <v>0</v>
      </c>
      <c r="U120" s="37"/>
      <c r="V120" s="37"/>
      <c r="W120" s="37"/>
      <c r="X120" s="37"/>
      <c r="Y120" s="37"/>
      <c r="Z120" s="37"/>
      <c r="AA120" s="37"/>
      <c r="AB120" s="37"/>
      <c r="AC120" s="37"/>
      <c r="AD120" s="37"/>
      <c r="AE120" s="37"/>
      <c r="AR120" s="206" t="s">
        <v>351</v>
      </c>
      <c r="AT120" s="206" t="s">
        <v>633</v>
      </c>
      <c r="AU120" s="206" t="s">
        <v>91</v>
      </c>
      <c r="AY120" s="19" t="s">
        <v>262</v>
      </c>
      <c r="BE120" s="207">
        <f>IF(N120="základní",J120,0)</f>
        <v>0</v>
      </c>
      <c r="BF120" s="207">
        <f>IF(N120="snížená",J120,0)</f>
        <v>0</v>
      </c>
      <c r="BG120" s="207">
        <f>IF(N120="zákl. přenesená",J120,0)</f>
        <v>0</v>
      </c>
      <c r="BH120" s="207">
        <f>IF(N120="sníž. přenesená",J120,0)</f>
        <v>0</v>
      </c>
      <c r="BI120" s="207">
        <f>IF(N120="nulová",J120,0)</f>
        <v>0</v>
      </c>
      <c r="BJ120" s="19" t="s">
        <v>89</v>
      </c>
      <c r="BK120" s="207">
        <f>ROUND(I120*H120,2)</f>
        <v>0</v>
      </c>
      <c r="BL120" s="19" t="s">
        <v>104</v>
      </c>
      <c r="BM120" s="206" t="s">
        <v>515</v>
      </c>
    </row>
    <row r="121" spans="1:65" s="2" customFormat="1" ht="16.5" customHeight="1">
      <c r="A121" s="37"/>
      <c r="B121" s="38"/>
      <c r="C121" s="255" t="s">
        <v>410</v>
      </c>
      <c r="D121" s="255" t="s">
        <v>633</v>
      </c>
      <c r="E121" s="256" t="s">
        <v>7132</v>
      </c>
      <c r="F121" s="257" t="s">
        <v>7133</v>
      </c>
      <c r="G121" s="258" t="s">
        <v>590</v>
      </c>
      <c r="H121" s="259">
        <v>38</v>
      </c>
      <c r="I121" s="260"/>
      <c r="J121" s="261">
        <f>ROUND(I121*H121,2)</f>
        <v>0</v>
      </c>
      <c r="K121" s="257" t="s">
        <v>44</v>
      </c>
      <c r="L121" s="262"/>
      <c r="M121" s="263" t="s">
        <v>44</v>
      </c>
      <c r="N121" s="264" t="s">
        <v>53</v>
      </c>
      <c r="O121" s="67"/>
      <c r="P121" s="204">
        <f>O121*H121</f>
        <v>0</v>
      </c>
      <c r="Q121" s="204">
        <v>0</v>
      </c>
      <c r="R121" s="204">
        <f>Q121*H121</f>
        <v>0</v>
      </c>
      <c r="S121" s="204">
        <v>0</v>
      </c>
      <c r="T121" s="205">
        <f>S121*H121</f>
        <v>0</v>
      </c>
      <c r="U121" s="37"/>
      <c r="V121" s="37"/>
      <c r="W121" s="37"/>
      <c r="X121" s="37"/>
      <c r="Y121" s="37"/>
      <c r="Z121" s="37"/>
      <c r="AA121" s="37"/>
      <c r="AB121" s="37"/>
      <c r="AC121" s="37"/>
      <c r="AD121" s="37"/>
      <c r="AE121" s="37"/>
      <c r="AR121" s="206" t="s">
        <v>351</v>
      </c>
      <c r="AT121" s="206" t="s">
        <v>633</v>
      </c>
      <c r="AU121" s="206" t="s">
        <v>91</v>
      </c>
      <c r="AY121" s="19" t="s">
        <v>262</v>
      </c>
      <c r="BE121" s="207">
        <f>IF(N121="základní",J121,0)</f>
        <v>0</v>
      </c>
      <c r="BF121" s="207">
        <f>IF(N121="snížená",J121,0)</f>
        <v>0</v>
      </c>
      <c r="BG121" s="207">
        <f>IF(N121="zákl. přenesená",J121,0)</f>
        <v>0</v>
      </c>
      <c r="BH121" s="207">
        <f>IF(N121="sníž. přenesená",J121,0)</f>
        <v>0</v>
      </c>
      <c r="BI121" s="207">
        <f>IF(N121="nulová",J121,0)</f>
        <v>0</v>
      </c>
      <c r="BJ121" s="19" t="s">
        <v>89</v>
      </c>
      <c r="BK121" s="207">
        <f>ROUND(I121*H121,2)</f>
        <v>0</v>
      </c>
      <c r="BL121" s="19" t="s">
        <v>104</v>
      </c>
      <c r="BM121" s="206" t="s">
        <v>529</v>
      </c>
    </row>
    <row r="122" spans="1:65" s="2" customFormat="1" ht="16.5" customHeight="1">
      <c r="A122" s="37"/>
      <c r="B122" s="38"/>
      <c r="C122" s="255" t="s">
        <v>416</v>
      </c>
      <c r="D122" s="255" t="s">
        <v>633</v>
      </c>
      <c r="E122" s="256" t="s">
        <v>7134</v>
      </c>
      <c r="F122" s="257" t="s">
        <v>7135</v>
      </c>
      <c r="G122" s="258" t="s">
        <v>518</v>
      </c>
      <c r="H122" s="259">
        <v>3</v>
      </c>
      <c r="I122" s="260"/>
      <c r="J122" s="261">
        <f>ROUND(I122*H122,2)</f>
        <v>0</v>
      </c>
      <c r="K122" s="257" t="s">
        <v>44</v>
      </c>
      <c r="L122" s="262"/>
      <c r="M122" s="263" t="s">
        <v>44</v>
      </c>
      <c r="N122" s="264" t="s">
        <v>53</v>
      </c>
      <c r="O122" s="67"/>
      <c r="P122" s="204">
        <f>O122*H122</f>
        <v>0</v>
      </c>
      <c r="Q122" s="204">
        <v>0</v>
      </c>
      <c r="R122" s="204">
        <f>Q122*H122</f>
        <v>0</v>
      </c>
      <c r="S122" s="204">
        <v>0</v>
      </c>
      <c r="T122" s="205">
        <f>S122*H122</f>
        <v>0</v>
      </c>
      <c r="U122" s="37"/>
      <c r="V122" s="37"/>
      <c r="W122" s="37"/>
      <c r="X122" s="37"/>
      <c r="Y122" s="37"/>
      <c r="Z122" s="37"/>
      <c r="AA122" s="37"/>
      <c r="AB122" s="37"/>
      <c r="AC122" s="37"/>
      <c r="AD122" s="37"/>
      <c r="AE122" s="37"/>
      <c r="AR122" s="206" t="s">
        <v>351</v>
      </c>
      <c r="AT122" s="206" t="s">
        <v>633</v>
      </c>
      <c r="AU122" s="206" t="s">
        <v>91</v>
      </c>
      <c r="AY122" s="19" t="s">
        <v>262</v>
      </c>
      <c r="BE122" s="207">
        <f>IF(N122="základní",J122,0)</f>
        <v>0</v>
      </c>
      <c r="BF122" s="207">
        <f>IF(N122="snížená",J122,0)</f>
        <v>0</v>
      </c>
      <c r="BG122" s="207">
        <f>IF(N122="zákl. přenesená",J122,0)</f>
        <v>0</v>
      </c>
      <c r="BH122" s="207">
        <f>IF(N122="sníž. přenesená",J122,0)</f>
        <v>0</v>
      </c>
      <c r="BI122" s="207">
        <f>IF(N122="nulová",J122,0)</f>
        <v>0</v>
      </c>
      <c r="BJ122" s="19" t="s">
        <v>89</v>
      </c>
      <c r="BK122" s="207">
        <f>ROUND(I122*H122,2)</f>
        <v>0</v>
      </c>
      <c r="BL122" s="19" t="s">
        <v>104</v>
      </c>
      <c r="BM122" s="206" t="s">
        <v>546</v>
      </c>
    </row>
    <row r="123" spans="1:65" s="2" customFormat="1" ht="18">
      <c r="A123" s="37"/>
      <c r="B123" s="38"/>
      <c r="C123" s="39"/>
      <c r="D123" s="208" t="s">
        <v>421</v>
      </c>
      <c r="E123" s="39"/>
      <c r="F123" s="209" t="s">
        <v>7108</v>
      </c>
      <c r="G123" s="39"/>
      <c r="H123" s="39"/>
      <c r="I123" s="118"/>
      <c r="J123" s="39"/>
      <c r="K123" s="39"/>
      <c r="L123" s="42"/>
      <c r="M123" s="210"/>
      <c r="N123" s="211"/>
      <c r="O123" s="67"/>
      <c r="P123" s="67"/>
      <c r="Q123" s="67"/>
      <c r="R123" s="67"/>
      <c r="S123" s="67"/>
      <c r="T123" s="68"/>
      <c r="U123" s="37"/>
      <c r="V123" s="37"/>
      <c r="W123" s="37"/>
      <c r="X123" s="37"/>
      <c r="Y123" s="37"/>
      <c r="Z123" s="37"/>
      <c r="AA123" s="37"/>
      <c r="AB123" s="37"/>
      <c r="AC123" s="37"/>
      <c r="AD123" s="37"/>
      <c r="AE123" s="37"/>
      <c r="AT123" s="19" t="s">
        <v>421</v>
      </c>
      <c r="AU123" s="19" t="s">
        <v>91</v>
      </c>
    </row>
    <row r="124" spans="1:65" s="2" customFormat="1" ht="16.5" customHeight="1">
      <c r="A124" s="37"/>
      <c r="B124" s="38"/>
      <c r="C124" s="255" t="s">
        <v>8</v>
      </c>
      <c r="D124" s="255" t="s">
        <v>633</v>
      </c>
      <c r="E124" s="256" t="s">
        <v>7136</v>
      </c>
      <c r="F124" s="257" t="s">
        <v>7137</v>
      </c>
      <c r="G124" s="258" t="s">
        <v>518</v>
      </c>
      <c r="H124" s="259">
        <v>1</v>
      </c>
      <c r="I124" s="260"/>
      <c r="J124" s="261">
        <f>ROUND(I124*H124,2)</f>
        <v>0</v>
      </c>
      <c r="K124" s="257" t="s">
        <v>44</v>
      </c>
      <c r="L124" s="262"/>
      <c r="M124" s="263" t="s">
        <v>44</v>
      </c>
      <c r="N124" s="264" t="s">
        <v>53</v>
      </c>
      <c r="O124" s="67"/>
      <c r="P124" s="204">
        <f>O124*H124</f>
        <v>0</v>
      </c>
      <c r="Q124" s="204">
        <v>0</v>
      </c>
      <c r="R124" s="204">
        <f>Q124*H124</f>
        <v>0</v>
      </c>
      <c r="S124" s="204">
        <v>0</v>
      </c>
      <c r="T124" s="205">
        <f>S124*H124</f>
        <v>0</v>
      </c>
      <c r="U124" s="37"/>
      <c r="V124" s="37"/>
      <c r="W124" s="37"/>
      <c r="X124" s="37"/>
      <c r="Y124" s="37"/>
      <c r="Z124" s="37"/>
      <c r="AA124" s="37"/>
      <c r="AB124" s="37"/>
      <c r="AC124" s="37"/>
      <c r="AD124" s="37"/>
      <c r="AE124" s="37"/>
      <c r="AR124" s="206" t="s">
        <v>351</v>
      </c>
      <c r="AT124" s="206" t="s">
        <v>633</v>
      </c>
      <c r="AU124" s="206" t="s">
        <v>91</v>
      </c>
      <c r="AY124" s="19" t="s">
        <v>262</v>
      </c>
      <c r="BE124" s="207">
        <f>IF(N124="základní",J124,0)</f>
        <v>0</v>
      </c>
      <c r="BF124" s="207">
        <f>IF(N124="snížená",J124,0)</f>
        <v>0</v>
      </c>
      <c r="BG124" s="207">
        <f>IF(N124="zákl. přenesená",J124,0)</f>
        <v>0</v>
      </c>
      <c r="BH124" s="207">
        <f>IF(N124="sníž. přenesená",J124,0)</f>
        <v>0</v>
      </c>
      <c r="BI124" s="207">
        <f>IF(N124="nulová",J124,0)</f>
        <v>0</v>
      </c>
      <c r="BJ124" s="19" t="s">
        <v>89</v>
      </c>
      <c r="BK124" s="207">
        <f>ROUND(I124*H124,2)</f>
        <v>0</v>
      </c>
      <c r="BL124" s="19" t="s">
        <v>104</v>
      </c>
      <c r="BM124" s="206" t="s">
        <v>587</v>
      </c>
    </row>
    <row r="125" spans="1:65" s="12" customFormat="1" ht="25.9" customHeight="1">
      <c r="B125" s="179"/>
      <c r="C125" s="180"/>
      <c r="D125" s="181" t="s">
        <v>81</v>
      </c>
      <c r="E125" s="182" t="s">
        <v>5320</v>
      </c>
      <c r="F125" s="182" t="s">
        <v>7138</v>
      </c>
      <c r="G125" s="180"/>
      <c r="H125" s="180"/>
      <c r="I125" s="183"/>
      <c r="J125" s="184">
        <f>BK125</f>
        <v>0</v>
      </c>
      <c r="K125" s="180"/>
      <c r="L125" s="185"/>
      <c r="M125" s="186"/>
      <c r="N125" s="187"/>
      <c r="O125" s="187"/>
      <c r="P125" s="188">
        <f>P126+P136+P142</f>
        <v>0</v>
      </c>
      <c r="Q125" s="187"/>
      <c r="R125" s="188">
        <f>R126+R136+R142</f>
        <v>0</v>
      </c>
      <c r="S125" s="187"/>
      <c r="T125" s="189">
        <f>T126+T136+T142</f>
        <v>0</v>
      </c>
      <c r="AR125" s="190" t="s">
        <v>89</v>
      </c>
      <c r="AT125" s="191" t="s">
        <v>81</v>
      </c>
      <c r="AU125" s="191" t="s">
        <v>82</v>
      </c>
      <c r="AY125" s="190" t="s">
        <v>262</v>
      </c>
      <c r="BK125" s="192">
        <f>BK126+BK136+BK142</f>
        <v>0</v>
      </c>
    </row>
    <row r="126" spans="1:65" s="12" customFormat="1" ht="22.75" customHeight="1">
      <c r="B126" s="179"/>
      <c r="C126" s="180"/>
      <c r="D126" s="181" t="s">
        <v>81</v>
      </c>
      <c r="E126" s="193" t="s">
        <v>5243</v>
      </c>
      <c r="F126" s="193" t="s">
        <v>7105</v>
      </c>
      <c r="G126" s="180"/>
      <c r="H126" s="180"/>
      <c r="I126" s="183"/>
      <c r="J126" s="194">
        <f>BK126</f>
        <v>0</v>
      </c>
      <c r="K126" s="180"/>
      <c r="L126" s="185"/>
      <c r="M126" s="186"/>
      <c r="N126" s="187"/>
      <c r="O126" s="187"/>
      <c r="P126" s="188">
        <f>SUM(P127:P135)</f>
        <v>0</v>
      </c>
      <c r="Q126" s="187"/>
      <c r="R126" s="188">
        <f>SUM(R127:R135)</f>
        <v>0</v>
      </c>
      <c r="S126" s="187"/>
      <c r="T126" s="189">
        <f>SUM(T127:T135)</f>
        <v>0</v>
      </c>
      <c r="AR126" s="190" t="s">
        <v>89</v>
      </c>
      <c r="AT126" s="191" t="s">
        <v>81</v>
      </c>
      <c r="AU126" s="191" t="s">
        <v>89</v>
      </c>
      <c r="AY126" s="190" t="s">
        <v>262</v>
      </c>
      <c r="BK126" s="192">
        <f>SUM(BK127:BK135)</f>
        <v>0</v>
      </c>
    </row>
    <row r="127" spans="1:65" s="2" customFormat="1" ht="16.5" customHeight="1">
      <c r="A127" s="37"/>
      <c r="B127" s="38"/>
      <c r="C127" s="195" t="s">
        <v>442</v>
      </c>
      <c r="D127" s="195" t="s">
        <v>264</v>
      </c>
      <c r="E127" s="196" t="s">
        <v>7139</v>
      </c>
      <c r="F127" s="197" t="s">
        <v>7107</v>
      </c>
      <c r="G127" s="198" t="s">
        <v>518</v>
      </c>
      <c r="H127" s="199">
        <v>1</v>
      </c>
      <c r="I127" s="200"/>
      <c r="J127" s="201">
        <f t="shared" ref="J127:J135" si="0">ROUND(I127*H127,2)</f>
        <v>0</v>
      </c>
      <c r="K127" s="197" t="s">
        <v>44</v>
      </c>
      <c r="L127" s="42"/>
      <c r="M127" s="202" t="s">
        <v>44</v>
      </c>
      <c r="N127" s="203" t="s">
        <v>53</v>
      </c>
      <c r="O127" s="67"/>
      <c r="P127" s="204">
        <f t="shared" ref="P127:P135" si="1">O127*H127</f>
        <v>0</v>
      </c>
      <c r="Q127" s="204">
        <v>0</v>
      </c>
      <c r="R127" s="204">
        <f t="shared" ref="R127:R135" si="2">Q127*H127</f>
        <v>0</v>
      </c>
      <c r="S127" s="204">
        <v>0</v>
      </c>
      <c r="T127" s="205">
        <f t="shared" ref="T127:T135" si="3">S127*H127</f>
        <v>0</v>
      </c>
      <c r="U127" s="37"/>
      <c r="V127" s="37"/>
      <c r="W127" s="37"/>
      <c r="X127" s="37"/>
      <c r="Y127" s="37"/>
      <c r="Z127" s="37"/>
      <c r="AA127" s="37"/>
      <c r="AB127" s="37"/>
      <c r="AC127" s="37"/>
      <c r="AD127" s="37"/>
      <c r="AE127" s="37"/>
      <c r="AR127" s="206" t="s">
        <v>104</v>
      </c>
      <c r="AT127" s="206" t="s">
        <v>264</v>
      </c>
      <c r="AU127" s="206" t="s">
        <v>91</v>
      </c>
      <c r="AY127" s="19" t="s">
        <v>262</v>
      </c>
      <c r="BE127" s="207">
        <f t="shared" ref="BE127:BE135" si="4">IF(N127="základní",J127,0)</f>
        <v>0</v>
      </c>
      <c r="BF127" s="207">
        <f t="shared" ref="BF127:BF135" si="5">IF(N127="snížená",J127,0)</f>
        <v>0</v>
      </c>
      <c r="BG127" s="207">
        <f t="shared" ref="BG127:BG135" si="6">IF(N127="zákl. přenesená",J127,0)</f>
        <v>0</v>
      </c>
      <c r="BH127" s="207">
        <f t="shared" ref="BH127:BH135" si="7">IF(N127="sníž. přenesená",J127,0)</f>
        <v>0</v>
      </c>
      <c r="BI127" s="207">
        <f t="shared" ref="BI127:BI135" si="8">IF(N127="nulová",J127,0)</f>
        <v>0</v>
      </c>
      <c r="BJ127" s="19" t="s">
        <v>89</v>
      </c>
      <c r="BK127" s="207">
        <f t="shared" ref="BK127:BK135" si="9">ROUND(I127*H127,2)</f>
        <v>0</v>
      </c>
      <c r="BL127" s="19" t="s">
        <v>104</v>
      </c>
      <c r="BM127" s="206" t="s">
        <v>619</v>
      </c>
    </row>
    <row r="128" spans="1:65" s="2" customFormat="1" ht="16.5" customHeight="1">
      <c r="A128" s="37"/>
      <c r="B128" s="38"/>
      <c r="C128" s="195" t="s">
        <v>453</v>
      </c>
      <c r="D128" s="195" t="s">
        <v>264</v>
      </c>
      <c r="E128" s="196" t="s">
        <v>7140</v>
      </c>
      <c r="F128" s="197" t="s">
        <v>7110</v>
      </c>
      <c r="G128" s="198" t="s">
        <v>518</v>
      </c>
      <c r="H128" s="199">
        <v>1</v>
      </c>
      <c r="I128" s="200"/>
      <c r="J128" s="201">
        <f t="shared" si="0"/>
        <v>0</v>
      </c>
      <c r="K128" s="197" t="s">
        <v>44</v>
      </c>
      <c r="L128" s="42"/>
      <c r="M128" s="202" t="s">
        <v>44</v>
      </c>
      <c r="N128" s="203" t="s">
        <v>53</v>
      </c>
      <c r="O128" s="67"/>
      <c r="P128" s="204">
        <f t="shared" si="1"/>
        <v>0</v>
      </c>
      <c r="Q128" s="204">
        <v>0</v>
      </c>
      <c r="R128" s="204">
        <f t="shared" si="2"/>
        <v>0</v>
      </c>
      <c r="S128" s="204">
        <v>0</v>
      </c>
      <c r="T128" s="205">
        <f t="shared" si="3"/>
        <v>0</v>
      </c>
      <c r="U128" s="37"/>
      <c r="V128" s="37"/>
      <c r="W128" s="37"/>
      <c r="X128" s="37"/>
      <c r="Y128" s="37"/>
      <c r="Z128" s="37"/>
      <c r="AA128" s="37"/>
      <c r="AB128" s="37"/>
      <c r="AC128" s="37"/>
      <c r="AD128" s="37"/>
      <c r="AE128" s="37"/>
      <c r="AR128" s="206" t="s">
        <v>104</v>
      </c>
      <c r="AT128" s="206" t="s">
        <v>264</v>
      </c>
      <c r="AU128" s="206" t="s">
        <v>91</v>
      </c>
      <c r="AY128" s="19" t="s">
        <v>262</v>
      </c>
      <c r="BE128" s="207">
        <f t="shared" si="4"/>
        <v>0</v>
      </c>
      <c r="BF128" s="207">
        <f t="shared" si="5"/>
        <v>0</v>
      </c>
      <c r="BG128" s="207">
        <f t="shared" si="6"/>
        <v>0</v>
      </c>
      <c r="BH128" s="207">
        <f t="shared" si="7"/>
        <v>0</v>
      </c>
      <c r="BI128" s="207">
        <f t="shared" si="8"/>
        <v>0</v>
      </c>
      <c r="BJ128" s="19" t="s">
        <v>89</v>
      </c>
      <c r="BK128" s="207">
        <f t="shared" si="9"/>
        <v>0</v>
      </c>
      <c r="BL128" s="19" t="s">
        <v>104</v>
      </c>
      <c r="BM128" s="206" t="s">
        <v>638</v>
      </c>
    </row>
    <row r="129" spans="1:65" s="2" customFormat="1" ht="21.75" customHeight="1">
      <c r="A129" s="37"/>
      <c r="B129" s="38"/>
      <c r="C129" s="195" t="s">
        <v>463</v>
      </c>
      <c r="D129" s="195" t="s">
        <v>264</v>
      </c>
      <c r="E129" s="196" t="s">
        <v>7141</v>
      </c>
      <c r="F129" s="197" t="s">
        <v>7112</v>
      </c>
      <c r="G129" s="198" t="s">
        <v>518</v>
      </c>
      <c r="H129" s="199">
        <v>2</v>
      </c>
      <c r="I129" s="200"/>
      <c r="J129" s="201">
        <f t="shared" si="0"/>
        <v>0</v>
      </c>
      <c r="K129" s="197" t="s">
        <v>44</v>
      </c>
      <c r="L129" s="42"/>
      <c r="M129" s="202" t="s">
        <v>44</v>
      </c>
      <c r="N129" s="203" t="s">
        <v>53</v>
      </c>
      <c r="O129" s="67"/>
      <c r="P129" s="204">
        <f t="shared" si="1"/>
        <v>0</v>
      </c>
      <c r="Q129" s="204">
        <v>0</v>
      </c>
      <c r="R129" s="204">
        <f t="shared" si="2"/>
        <v>0</v>
      </c>
      <c r="S129" s="204">
        <v>0</v>
      </c>
      <c r="T129" s="205">
        <f t="shared" si="3"/>
        <v>0</v>
      </c>
      <c r="U129" s="37"/>
      <c r="V129" s="37"/>
      <c r="W129" s="37"/>
      <c r="X129" s="37"/>
      <c r="Y129" s="37"/>
      <c r="Z129" s="37"/>
      <c r="AA129" s="37"/>
      <c r="AB129" s="37"/>
      <c r="AC129" s="37"/>
      <c r="AD129" s="37"/>
      <c r="AE129" s="37"/>
      <c r="AR129" s="206" t="s">
        <v>104</v>
      </c>
      <c r="AT129" s="206" t="s">
        <v>264</v>
      </c>
      <c r="AU129" s="206" t="s">
        <v>91</v>
      </c>
      <c r="AY129" s="19" t="s">
        <v>262</v>
      </c>
      <c r="BE129" s="207">
        <f t="shared" si="4"/>
        <v>0</v>
      </c>
      <c r="BF129" s="207">
        <f t="shared" si="5"/>
        <v>0</v>
      </c>
      <c r="BG129" s="207">
        <f t="shared" si="6"/>
        <v>0</v>
      </c>
      <c r="BH129" s="207">
        <f t="shared" si="7"/>
        <v>0</v>
      </c>
      <c r="BI129" s="207">
        <f t="shared" si="8"/>
        <v>0</v>
      </c>
      <c r="BJ129" s="19" t="s">
        <v>89</v>
      </c>
      <c r="BK129" s="207">
        <f t="shared" si="9"/>
        <v>0</v>
      </c>
      <c r="BL129" s="19" t="s">
        <v>104</v>
      </c>
      <c r="BM129" s="206" t="s">
        <v>657</v>
      </c>
    </row>
    <row r="130" spans="1:65" s="2" customFormat="1" ht="16.5" customHeight="1">
      <c r="A130" s="37"/>
      <c r="B130" s="38"/>
      <c r="C130" s="195" t="s">
        <v>467</v>
      </c>
      <c r="D130" s="195" t="s">
        <v>264</v>
      </c>
      <c r="E130" s="196" t="s">
        <v>7142</v>
      </c>
      <c r="F130" s="197" t="s">
        <v>7114</v>
      </c>
      <c r="G130" s="198" t="s">
        <v>518</v>
      </c>
      <c r="H130" s="199">
        <v>1</v>
      </c>
      <c r="I130" s="200"/>
      <c r="J130" s="201">
        <f t="shared" si="0"/>
        <v>0</v>
      </c>
      <c r="K130" s="197" t="s">
        <v>44</v>
      </c>
      <c r="L130" s="42"/>
      <c r="M130" s="202" t="s">
        <v>44</v>
      </c>
      <c r="N130" s="203" t="s">
        <v>53</v>
      </c>
      <c r="O130" s="67"/>
      <c r="P130" s="204">
        <f t="shared" si="1"/>
        <v>0</v>
      </c>
      <c r="Q130" s="204">
        <v>0</v>
      </c>
      <c r="R130" s="204">
        <f t="shared" si="2"/>
        <v>0</v>
      </c>
      <c r="S130" s="204">
        <v>0</v>
      </c>
      <c r="T130" s="205">
        <f t="shared" si="3"/>
        <v>0</v>
      </c>
      <c r="U130" s="37"/>
      <c r="V130" s="37"/>
      <c r="W130" s="37"/>
      <c r="X130" s="37"/>
      <c r="Y130" s="37"/>
      <c r="Z130" s="37"/>
      <c r="AA130" s="37"/>
      <c r="AB130" s="37"/>
      <c r="AC130" s="37"/>
      <c r="AD130" s="37"/>
      <c r="AE130" s="37"/>
      <c r="AR130" s="206" t="s">
        <v>104</v>
      </c>
      <c r="AT130" s="206" t="s">
        <v>264</v>
      </c>
      <c r="AU130" s="206" t="s">
        <v>91</v>
      </c>
      <c r="AY130" s="19" t="s">
        <v>262</v>
      </c>
      <c r="BE130" s="207">
        <f t="shared" si="4"/>
        <v>0</v>
      </c>
      <c r="BF130" s="207">
        <f t="shared" si="5"/>
        <v>0</v>
      </c>
      <c r="BG130" s="207">
        <f t="shared" si="6"/>
        <v>0</v>
      </c>
      <c r="BH130" s="207">
        <f t="shared" si="7"/>
        <v>0</v>
      </c>
      <c r="BI130" s="207">
        <f t="shared" si="8"/>
        <v>0</v>
      </c>
      <c r="BJ130" s="19" t="s">
        <v>89</v>
      </c>
      <c r="BK130" s="207">
        <f t="shared" si="9"/>
        <v>0</v>
      </c>
      <c r="BL130" s="19" t="s">
        <v>104</v>
      </c>
      <c r="BM130" s="206" t="s">
        <v>668</v>
      </c>
    </row>
    <row r="131" spans="1:65" s="2" customFormat="1" ht="16.5" customHeight="1">
      <c r="A131" s="37"/>
      <c r="B131" s="38"/>
      <c r="C131" s="195" t="s">
        <v>475</v>
      </c>
      <c r="D131" s="195" t="s">
        <v>264</v>
      </c>
      <c r="E131" s="196" t="s">
        <v>7143</v>
      </c>
      <c r="F131" s="197" t="s">
        <v>7144</v>
      </c>
      <c r="G131" s="198" t="s">
        <v>518</v>
      </c>
      <c r="H131" s="199">
        <v>1</v>
      </c>
      <c r="I131" s="200"/>
      <c r="J131" s="201">
        <f t="shared" si="0"/>
        <v>0</v>
      </c>
      <c r="K131" s="197" t="s">
        <v>44</v>
      </c>
      <c r="L131" s="42"/>
      <c r="M131" s="202" t="s">
        <v>44</v>
      </c>
      <c r="N131" s="203" t="s">
        <v>53</v>
      </c>
      <c r="O131" s="67"/>
      <c r="P131" s="204">
        <f t="shared" si="1"/>
        <v>0</v>
      </c>
      <c r="Q131" s="204">
        <v>0</v>
      </c>
      <c r="R131" s="204">
        <f t="shared" si="2"/>
        <v>0</v>
      </c>
      <c r="S131" s="204">
        <v>0</v>
      </c>
      <c r="T131" s="205">
        <f t="shared" si="3"/>
        <v>0</v>
      </c>
      <c r="U131" s="37"/>
      <c r="V131" s="37"/>
      <c r="W131" s="37"/>
      <c r="X131" s="37"/>
      <c r="Y131" s="37"/>
      <c r="Z131" s="37"/>
      <c r="AA131" s="37"/>
      <c r="AB131" s="37"/>
      <c r="AC131" s="37"/>
      <c r="AD131" s="37"/>
      <c r="AE131" s="37"/>
      <c r="AR131" s="206" t="s">
        <v>104</v>
      </c>
      <c r="AT131" s="206" t="s">
        <v>264</v>
      </c>
      <c r="AU131" s="206" t="s">
        <v>91</v>
      </c>
      <c r="AY131" s="19" t="s">
        <v>262</v>
      </c>
      <c r="BE131" s="207">
        <f t="shared" si="4"/>
        <v>0</v>
      </c>
      <c r="BF131" s="207">
        <f t="shared" si="5"/>
        <v>0</v>
      </c>
      <c r="BG131" s="207">
        <f t="shared" si="6"/>
        <v>0</v>
      </c>
      <c r="BH131" s="207">
        <f t="shared" si="7"/>
        <v>0</v>
      </c>
      <c r="BI131" s="207">
        <f t="shared" si="8"/>
        <v>0</v>
      </c>
      <c r="BJ131" s="19" t="s">
        <v>89</v>
      </c>
      <c r="BK131" s="207">
        <f t="shared" si="9"/>
        <v>0</v>
      </c>
      <c r="BL131" s="19" t="s">
        <v>104</v>
      </c>
      <c r="BM131" s="206" t="s">
        <v>708</v>
      </c>
    </row>
    <row r="132" spans="1:65" s="2" customFormat="1" ht="16.5" customHeight="1">
      <c r="A132" s="37"/>
      <c r="B132" s="38"/>
      <c r="C132" s="195" t="s">
        <v>7</v>
      </c>
      <c r="D132" s="195" t="s">
        <v>264</v>
      </c>
      <c r="E132" s="196" t="s">
        <v>7145</v>
      </c>
      <c r="F132" s="197" t="s">
        <v>7118</v>
      </c>
      <c r="G132" s="198" t="s">
        <v>518</v>
      </c>
      <c r="H132" s="199">
        <v>1</v>
      </c>
      <c r="I132" s="200"/>
      <c r="J132" s="201">
        <f t="shared" si="0"/>
        <v>0</v>
      </c>
      <c r="K132" s="197" t="s">
        <v>44</v>
      </c>
      <c r="L132" s="42"/>
      <c r="M132" s="202" t="s">
        <v>44</v>
      </c>
      <c r="N132" s="203" t="s">
        <v>53</v>
      </c>
      <c r="O132" s="67"/>
      <c r="P132" s="204">
        <f t="shared" si="1"/>
        <v>0</v>
      </c>
      <c r="Q132" s="204">
        <v>0</v>
      </c>
      <c r="R132" s="204">
        <f t="shared" si="2"/>
        <v>0</v>
      </c>
      <c r="S132" s="204">
        <v>0</v>
      </c>
      <c r="T132" s="205">
        <f t="shared" si="3"/>
        <v>0</v>
      </c>
      <c r="U132" s="37"/>
      <c r="V132" s="37"/>
      <c r="W132" s="37"/>
      <c r="X132" s="37"/>
      <c r="Y132" s="37"/>
      <c r="Z132" s="37"/>
      <c r="AA132" s="37"/>
      <c r="AB132" s="37"/>
      <c r="AC132" s="37"/>
      <c r="AD132" s="37"/>
      <c r="AE132" s="37"/>
      <c r="AR132" s="206" t="s">
        <v>104</v>
      </c>
      <c r="AT132" s="206" t="s">
        <v>264</v>
      </c>
      <c r="AU132" s="206" t="s">
        <v>91</v>
      </c>
      <c r="AY132" s="19" t="s">
        <v>262</v>
      </c>
      <c r="BE132" s="207">
        <f t="shared" si="4"/>
        <v>0</v>
      </c>
      <c r="BF132" s="207">
        <f t="shared" si="5"/>
        <v>0</v>
      </c>
      <c r="BG132" s="207">
        <f t="shared" si="6"/>
        <v>0</v>
      </c>
      <c r="BH132" s="207">
        <f t="shared" si="7"/>
        <v>0</v>
      </c>
      <c r="BI132" s="207">
        <f t="shared" si="8"/>
        <v>0</v>
      </c>
      <c r="BJ132" s="19" t="s">
        <v>89</v>
      </c>
      <c r="BK132" s="207">
        <f t="shared" si="9"/>
        <v>0</v>
      </c>
      <c r="BL132" s="19" t="s">
        <v>104</v>
      </c>
      <c r="BM132" s="206" t="s">
        <v>718</v>
      </c>
    </row>
    <row r="133" spans="1:65" s="2" customFormat="1" ht="16.5" customHeight="1">
      <c r="A133" s="37"/>
      <c r="B133" s="38"/>
      <c r="C133" s="195" t="s">
        <v>496</v>
      </c>
      <c r="D133" s="195" t="s">
        <v>264</v>
      </c>
      <c r="E133" s="196" t="s">
        <v>7146</v>
      </c>
      <c r="F133" s="197" t="s">
        <v>7120</v>
      </c>
      <c r="G133" s="198" t="s">
        <v>518</v>
      </c>
      <c r="H133" s="199">
        <v>1</v>
      </c>
      <c r="I133" s="200"/>
      <c r="J133" s="201">
        <f t="shared" si="0"/>
        <v>0</v>
      </c>
      <c r="K133" s="197" t="s">
        <v>44</v>
      </c>
      <c r="L133" s="42"/>
      <c r="M133" s="202" t="s">
        <v>44</v>
      </c>
      <c r="N133" s="203" t="s">
        <v>53</v>
      </c>
      <c r="O133" s="67"/>
      <c r="P133" s="204">
        <f t="shared" si="1"/>
        <v>0</v>
      </c>
      <c r="Q133" s="204">
        <v>0</v>
      </c>
      <c r="R133" s="204">
        <f t="shared" si="2"/>
        <v>0</v>
      </c>
      <c r="S133" s="204">
        <v>0</v>
      </c>
      <c r="T133" s="205">
        <f t="shared" si="3"/>
        <v>0</v>
      </c>
      <c r="U133" s="37"/>
      <c r="V133" s="37"/>
      <c r="W133" s="37"/>
      <c r="X133" s="37"/>
      <c r="Y133" s="37"/>
      <c r="Z133" s="37"/>
      <c r="AA133" s="37"/>
      <c r="AB133" s="37"/>
      <c r="AC133" s="37"/>
      <c r="AD133" s="37"/>
      <c r="AE133" s="37"/>
      <c r="AR133" s="206" t="s">
        <v>104</v>
      </c>
      <c r="AT133" s="206" t="s">
        <v>264</v>
      </c>
      <c r="AU133" s="206" t="s">
        <v>91</v>
      </c>
      <c r="AY133" s="19" t="s">
        <v>262</v>
      </c>
      <c r="BE133" s="207">
        <f t="shared" si="4"/>
        <v>0</v>
      </c>
      <c r="BF133" s="207">
        <f t="shared" si="5"/>
        <v>0</v>
      </c>
      <c r="BG133" s="207">
        <f t="shared" si="6"/>
        <v>0</v>
      </c>
      <c r="BH133" s="207">
        <f t="shared" si="7"/>
        <v>0</v>
      </c>
      <c r="BI133" s="207">
        <f t="shared" si="8"/>
        <v>0</v>
      </c>
      <c r="BJ133" s="19" t="s">
        <v>89</v>
      </c>
      <c r="BK133" s="207">
        <f t="shared" si="9"/>
        <v>0</v>
      </c>
      <c r="BL133" s="19" t="s">
        <v>104</v>
      </c>
      <c r="BM133" s="206" t="s">
        <v>733</v>
      </c>
    </row>
    <row r="134" spans="1:65" s="2" customFormat="1" ht="16.5" customHeight="1">
      <c r="A134" s="37"/>
      <c r="B134" s="38"/>
      <c r="C134" s="195" t="s">
        <v>511</v>
      </c>
      <c r="D134" s="195" t="s">
        <v>264</v>
      </c>
      <c r="E134" s="196" t="s">
        <v>7147</v>
      </c>
      <c r="F134" s="197" t="s">
        <v>7122</v>
      </c>
      <c r="G134" s="198" t="s">
        <v>518</v>
      </c>
      <c r="H134" s="199">
        <v>1</v>
      </c>
      <c r="I134" s="200"/>
      <c r="J134" s="201">
        <f t="shared" si="0"/>
        <v>0</v>
      </c>
      <c r="K134" s="197" t="s">
        <v>44</v>
      </c>
      <c r="L134" s="42"/>
      <c r="M134" s="202" t="s">
        <v>44</v>
      </c>
      <c r="N134" s="203" t="s">
        <v>53</v>
      </c>
      <c r="O134" s="67"/>
      <c r="P134" s="204">
        <f t="shared" si="1"/>
        <v>0</v>
      </c>
      <c r="Q134" s="204">
        <v>0</v>
      </c>
      <c r="R134" s="204">
        <f t="shared" si="2"/>
        <v>0</v>
      </c>
      <c r="S134" s="204">
        <v>0</v>
      </c>
      <c r="T134" s="205">
        <f t="shared" si="3"/>
        <v>0</v>
      </c>
      <c r="U134" s="37"/>
      <c r="V134" s="37"/>
      <c r="W134" s="37"/>
      <c r="X134" s="37"/>
      <c r="Y134" s="37"/>
      <c r="Z134" s="37"/>
      <c r="AA134" s="37"/>
      <c r="AB134" s="37"/>
      <c r="AC134" s="37"/>
      <c r="AD134" s="37"/>
      <c r="AE134" s="37"/>
      <c r="AR134" s="206" t="s">
        <v>104</v>
      </c>
      <c r="AT134" s="206" t="s">
        <v>264</v>
      </c>
      <c r="AU134" s="206" t="s">
        <v>91</v>
      </c>
      <c r="AY134" s="19" t="s">
        <v>262</v>
      </c>
      <c r="BE134" s="207">
        <f t="shared" si="4"/>
        <v>0</v>
      </c>
      <c r="BF134" s="207">
        <f t="shared" si="5"/>
        <v>0</v>
      </c>
      <c r="BG134" s="207">
        <f t="shared" si="6"/>
        <v>0</v>
      </c>
      <c r="BH134" s="207">
        <f t="shared" si="7"/>
        <v>0</v>
      </c>
      <c r="BI134" s="207">
        <f t="shared" si="8"/>
        <v>0</v>
      </c>
      <c r="BJ134" s="19" t="s">
        <v>89</v>
      </c>
      <c r="BK134" s="207">
        <f t="shared" si="9"/>
        <v>0</v>
      </c>
      <c r="BL134" s="19" t="s">
        <v>104</v>
      </c>
      <c r="BM134" s="206" t="s">
        <v>744</v>
      </c>
    </row>
    <row r="135" spans="1:65" s="2" customFormat="1" ht="16.5" customHeight="1">
      <c r="A135" s="37"/>
      <c r="B135" s="38"/>
      <c r="C135" s="195" t="s">
        <v>515</v>
      </c>
      <c r="D135" s="195" t="s">
        <v>264</v>
      </c>
      <c r="E135" s="196" t="s">
        <v>7148</v>
      </c>
      <c r="F135" s="197" t="s">
        <v>7124</v>
      </c>
      <c r="G135" s="198" t="s">
        <v>518</v>
      </c>
      <c r="H135" s="199">
        <v>1</v>
      </c>
      <c r="I135" s="200"/>
      <c r="J135" s="201">
        <f t="shared" si="0"/>
        <v>0</v>
      </c>
      <c r="K135" s="197" t="s">
        <v>44</v>
      </c>
      <c r="L135" s="42"/>
      <c r="M135" s="202" t="s">
        <v>44</v>
      </c>
      <c r="N135" s="203" t="s">
        <v>53</v>
      </c>
      <c r="O135" s="67"/>
      <c r="P135" s="204">
        <f t="shared" si="1"/>
        <v>0</v>
      </c>
      <c r="Q135" s="204">
        <v>0</v>
      </c>
      <c r="R135" s="204">
        <f t="shared" si="2"/>
        <v>0</v>
      </c>
      <c r="S135" s="204">
        <v>0</v>
      </c>
      <c r="T135" s="205">
        <f t="shared" si="3"/>
        <v>0</v>
      </c>
      <c r="U135" s="37"/>
      <c r="V135" s="37"/>
      <c r="W135" s="37"/>
      <c r="X135" s="37"/>
      <c r="Y135" s="37"/>
      <c r="Z135" s="37"/>
      <c r="AA135" s="37"/>
      <c r="AB135" s="37"/>
      <c r="AC135" s="37"/>
      <c r="AD135" s="37"/>
      <c r="AE135" s="37"/>
      <c r="AR135" s="206" t="s">
        <v>104</v>
      </c>
      <c r="AT135" s="206" t="s">
        <v>264</v>
      </c>
      <c r="AU135" s="206" t="s">
        <v>91</v>
      </c>
      <c r="AY135" s="19" t="s">
        <v>262</v>
      </c>
      <c r="BE135" s="207">
        <f t="shared" si="4"/>
        <v>0</v>
      </c>
      <c r="BF135" s="207">
        <f t="shared" si="5"/>
        <v>0</v>
      </c>
      <c r="BG135" s="207">
        <f t="shared" si="6"/>
        <v>0</v>
      </c>
      <c r="BH135" s="207">
        <f t="shared" si="7"/>
        <v>0</v>
      </c>
      <c r="BI135" s="207">
        <f t="shared" si="8"/>
        <v>0</v>
      </c>
      <c r="BJ135" s="19" t="s">
        <v>89</v>
      </c>
      <c r="BK135" s="207">
        <f t="shared" si="9"/>
        <v>0</v>
      </c>
      <c r="BL135" s="19" t="s">
        <v>104</v>
      </c>
      <c r="BM135" s="206" t="s">
        <v>903</v>
      </c>
    </row>
    <row r="136" spans="1:65" s="12" customFormat="1" ht="22.75" customHeight="1">
      <c r="B136" s="179"/>
      <c r="C136" s="180"/>
      <c r="D136" s="181" t="s">
        <v>81</v>
      </c>
      <c r="E136" s="193" t="s">
        <v>5268</v>
      </c>
      <c r="F136" s="193" t="s">
        <v>7125</v>
      </c>
      <c r="G136" s="180"/>
      <c r="H136" s="180"/>
      <c r="I136" s="183"/>
      <c r="J136" s="194">
        <f>BK136</f>
        <v>0</v>
      </c>
      <c r="K136" s="180"/>
      <c r="L136" s="185"/>
      <c r="M136" s="186"/>
      <c r="N136" s="187"/>
      <c r="O136" s="187"/>
      <c r="P136" s="188">
        <f>SUM(P137:P141)</f>
        <v>0</v>
      </c>
      <c r="Q136" s="187"/>
      <c r="R136" s="188">
        <f>SUM(R137:R141)</f>
        <v>0</v>
      </c>
      <c r="S136" s="187"/>
      <c r="T136" s="189">
        <f>SUM(T137:T141)</f>
        <v>0</v>
      </c>
      <c r="AR136" s="190" t="s">
        <v>89</v>
      </c>
      <c r="AT136" s="191" t="s">
        <v>81</v>
      </c>
      <c r="AU136" s="191" t="s">
        <v>89</v>
      </c>
      <c r="AY136" s="190" t="s">
        <v>262</v>
      </c>
      <c r="BK136" s="192">
        <f>SUM(BK137:BK141)</f>
        <v>0</v>
      </c>
    </row>
    <row r="137" spans="1:65" s="2" customFormat="1" ht="16.5" customHeight="1">
      <c r="A137" s="37"/>
      <c r="B137" s="38"/>
      <c r="C137" s="195" t="s">
        <v>523</v>
      </c>
      <c r="D137" s="195" t="s">
        <v>264</v>
      </c>
      <c r="E137" s="196" t="s">
        <v>7149</v>
      </c>
      <c r="F137" s="197" t="s">
        <v>7127</v>
      </c>
      <c r="G137" s="198" t="s">
        <v>590</v>
      </c>
      <c r="H137" s="199">
        <v>10</v>
      </c>
      <c r="I137" s="200"/>
      <c r="J137" s="201">
        <f>ROUND(I137*H137,2)</f>
        <v>0</v>
      </c>
      <c r="K137" s="197" t="s">
        <v>44</v>
      </c>
      <c r="L137" s="42"/>
      <c r="M137" s="202" t="s">
        <v>44</v>
      </c>
      <c r="N137" s="203" t="s">
        <v>53</v>
      </c>
      <c r="O137" s="67"/>
      <c r="P137" s="204">
        <f>O137*H137</f>
        <v>0</v>
      </c>
      <c r="Q137" s="204">
        <v>0</v>
      </c>
      <c r="R137" s="204">
        <f>Q137*H137</f>
        <v>0</v>
      </c>
      <c r="S137" s="204">
        <v>0</v>
      </c>
      <c r="T137" s="205">
        <f>S137*H137</f>
        <v>0</v>
      </c>
      <c r="U137" s="37"/>
      <c r="V137" s="37"/>
      <c r="W137" s="37"/>
      <c r="X137" s="37"/>
      <c r="Y137" s="37"/>
      <c r="Z137" s="37"/>
      <c r="AA137" s="37"/>
      <c r="AB137" s="37"/>
      <c r="AC137" s="37"/>
      <c r="AD137" s="37"/>
      <c r="AE137" s="37"/>
      <c r="AR137" s="206" t="s">
        <v>104</v>
      </c>
      <c r="AT137" s="206" t="s">
        <v>264</v>
      </c>
      <c r="AU137" s="206" t="s">
        <v>91</v>
      </c>
      <c r="AY137" s="19" t="s">
        <v>262</v>
      </c>
      <c r="BE137" s="207">
        <f>IF(N137="základní",J137,0)</f>
        <v>0</v>
      </c>
      <c r="BF137" s="207">
        <f>IF(N137="snížená",J137,0)</f>
        <v>0</v>
      </c>
      <c r="BG137" s="207">
        <f>IF(N137="zákl. přenesená",J137,0)</f>
        <v>0</v>
      </c>
      <c r="BH137" s="207">
        <f>IF(N137="sníž. přenesená",J137,0)</f>
        <v>0</v>
      </c>
      <c r="BI137" s="207">
        <f>IF(N137="nulová",J137,0)</f>
        <v>0</v>
      </c>
      <c r="BJ137" s="19" t="s">
        <v>89</v>
      </c>
      <c r="BK137" s="207">
        <f>ROUND(I137*H137,2)</f>
        <v>0</v>
      </c>
      <c r="BL137" s="19" t="s">
        <v>104</v>
      </c>
      <c r="BM137" s="206" t="s">
        <v>939</v>
      </c>
    </row>
    <row r="138" spans="1:65" s="2" customFormat="1" ht="16.5" customHeight="1">
      <c r="A138" s="37"/>
      <c r="B138" s="38"/>
      <c r="C138" s="195" t="s">
        <v>529</v>
      </c>
      <c r="D138" s="195" t="s">
        <v>264</v>
      </c>
      <c r="E138" s="196" t="s">
        <v>7150</v>
      </c>
      <c r="F138" s="197" t="s">
        <v>7129</v>
      </c>
      <c r="G138" s="198" t="s">
        <v>590</v>
      </c>
      <c r="H138" s="199">
        <v>8</v>
      </c>
      <c r="I138" s="200"/>
      <c r="J138" s="201">
        <f>ROUND(I138*H138,2)</f>
        <v>0</v>
      </c>
      <c r="K138" s="197" t="s">
        <v>44</v>
      </c>
      <c r="L138" s="42"/>
      <c r="M138" s="202" t="s">
        <v>44</v>
      </c>
      <c r="N138" s="203" t="s">
        <v>53</v>
      </c>
      <c r="O138" s="67"/>
      <c r="P138" s="204">
        <f>O138*H138</f>
        <v>0</v>
      </c>
      <c r="Q138" s="204">
        <v>0</v>
      </c>
      <c r="R138" s="204">
        <f>Q138*H138</f>
        <v>0</v>
      </c>
      <c r="S138" s="204">
        <v>0</v>
      </c>
      <c r="T138" s="205">
        <f>S138*H138</f>
        <v>0</v>
      </c>
      <c r="U138" s="37"/>
      <c r="V138" s="37"/>
      <c r="W138" s="37"/>
      <c r="X138" s="37"/>
      <c r="Y138" s="37"/>
      <c r="Z138" s="37"/>
      <c r="AA138" s="37"/>
      <c r="AB138" s="37"/>
      <c r="AC138" s="37"/>
      <c r="AD138" s="37"/>
      <c r="AE138" s="37"/>
      <c r="AR138" s="206" t="s">
        <v>104</v>
      </c>
      <c r="AT138" s="206" t="s">
        <v>264</v>
      </c>
      <c r="AU138" s="206" t="s">
        <v>91</v>
      </c>
      <c r="AY138" s="19" t="s">
        <v>262</v>
      </c>
      <c r="BE138" s="207">
        <f>IF(N138="základní",J138,0)</f>
        <v>0</v>
      </c>
      <c r="BF138" s="207">
        <f>IF(N138="snížená",J138,0)</f>
        <v>0</v>
      </c>
      <c r="BG138" s="207">
        <f>IF(N138="zákl. přenesená",J138,0)</f>
        <v>0</v>
      </c>
      <c r="BH138" s="207">
        <f>IF(N138="sníž. přenesená",J138,0)</f>
        <v>0</v>
      </c>
      <c r="BI138" s="207">
        <f>IF(N138="nulová",J138,0)</f>
        <v>0</v>
      </c>
      <c r="BJ138" s="19" t="s">
        <v>89</v>
      </c>
      <c r="BK138" s="207">
        <f>ROUND(I138*H138,2)</f>
        <v>0</v>
      </c>
      <c r="BL138" s="19" t="s">
        <v>104</v>
      </c>
      <c r="BM138" s="206" t="s">
        <v>955</v>
      </c>
    </row>
    <row r="139" spans="1:65" s="2" customFormat="1" ht="16.5" customHeight="1">
      <c r="A139" s="37"/>
      <c r="B139" s="38"/>
      <c r="C139" s="195" t="s">
        <v>539</v>
      </c>
      <c r="D139" s="195" t="s">
        <v>264</v>
      </c>
      <c r="E139" s="196" t="s">
        <v>7151</v>
      </c>
      <c r="F139" s="197" t="s">
        <v>7152</v>
      </c>
      <c r="G139" s="198" t="s">
        <v>590</v>
      </c>
      <c r="H139" s="199">
        <v>20</v>
      </c>
      <c r="I139" s="200"/>
      <c r="J139" s="201">
        <f>ROUND(I139*H139,2)</f>
        <v>0</v>
      </c>
      <c r="K139" s="197" t="s">
        <v>44</v>
      </c>
      <c r="L139" s="42"/>
      <c r="M139" s="202" t="s">
        <v>44</v>
      </c>
      <c r="N139" s="203" t="s">
        <v>53</v>
      </c>
      <c r="O139" s="67"/>
      <c r="P139" s="204">
        <f>O139*H139</f>
        <v>0</v>
      </c>
      <c r="Q139" s="204">
        <v>0</v>
      </c>
      <c r="R139" s="204">
        <f>Q139*H139</f>
        <v>0</v>
      </c>
      <c r="S139" s="204">
        <v>0</v>
      </c>
      <c r="T139" s="205">
        <f>S139*H139</f>
        <v>0</v>
      </c>
      <c r="U139" s="37"/>
      <c r="V139" s="37"/>
      <c r="W139" s="37"/>
      <c r="X139" s="37"/>
      <c r="Y139" s="37"/>
      <c r="Z139" s="37"/>
      <c r="AA139" s="37"/>
      <c r="AB139" s="37"/>
      <c r="AC139" s="37"/>
      <c r="AD139" s="37"/>
      <c r="AE139" s="37"/>
      <c r="AR139" s="206" t="s">
        <v>104</v>
      </c>
      <c r="AT139" s="206" t="s">
        <v>264</v>
      </c>
      <c r="AU139" s="206" t="s">
        <v>91</v>
      </c>
      <c r="AY139" s="19" t="s">
        <v>262</v>
      </c>
      <c r="BE139" s="207">
        <f>IF(N139="základní",J139,0)</f>
        <v>0</v>
      </c>
      <c r="BF139" s="207">
        <f>IF(N139="snížená",J139,0)</f>
        <v>0</v>
      </c>
      <c r="BG139" s="207">
        <f>IF(N139="zákl. přenesená",J139,0)</f>
        <v>0</v>
      </c>
      <c r="BH139" s="207">
        <f>IF(N139="sníž. přenesená",J139,0)</f>
        <v>0</v>
      </c>
      <c r="BI139" s="207">
        <f>IF(N139="nulová",J139,0)</f>
        <v>0</v>
      </c>
      <c r="BJ139" s="19" t="s">
        <v>89</v>
      </c>
      <c r="BK139" s="207">
        <f>ROUND(I139*H139,2)</f>
        <v>0</v>
      </c>
      <c r="BL139" s="19" t="s">
        <v>104</v>
      </c>
      <c r="BM139" s="206" t="s">
        <v>982</v>
      </c>
    </row>
    <row r="140" spans="1:65" s="2" customFormat="1" ht="16.5" customHeight="1">
      <c r="A140" s="37"/>
      <c r="B140" s="38"/>
      <c r="C140" s="195" t="s">
        <v>546</v>
      </c>
      <c r="D140" s="195" t="s">
        <v>264</v>
      </c>
      <c r="E140" s="196" t="s">
        <v>7153</v>
      </c>
      <c r="F140" s="197" t="s">
        <v>7154</v>
      </c>
      <c r="G140" s="198" t="s">
        <v>590</v>
      </c>
      <c r="H140" s="199">
        <v>38</v>
      </c>
      <c r="I140" s="200"/>
      <c r="J140" s="201">
        <f>ROUND(I140*H140,2)</f>
        <v>0</v>
      </c>
      <c r="K140" s="197" t="s">
        <v>44</v>
      </c>
      <c r="L140" s="42"/>
      <c r="M140" s="202" t="s">
        <v>44</v>
      </c>
      <c r="N140" s="203" t="s">
        <v>53</v>
      </c>
      <c r="O140" s="67"/>
      <c r="P140" s="204">
        <f>O140*H140</f>
        <v>0</v>
      </c>
      <c r="Q140" s="204">
        <v>0</v>
      </c>
      <c r="R140" s="204">
        <f>Q140*H140</f>
        <v>0</v>
      </c>
      <c r="S140" s="204">
        <v>0</v>
      </c>
      <c r="T140" s="205">
        <f>S140*H140</f>
        <v>0</v>
      </c>
      <c r="U140" s="37"/>
      <c r="V140" s="37"/>
      <c r="W140" s="37"/>
      <c r="X140" s="37"/>
      <c r="Y140" s="37"/>
      <c r="Z140" s="37"/>
      <c r="AA140" s="37"/>
      <c r="AB140" s="37"/>
      <c r="AC140" s="37"/>
      <c r="AD140" s="37"/>
      <c r="AE140" s="37"/>
      <c r="AR140" s="206" t="s">
        <v>104</v>
      </c>
      <c r="AT140" s="206" t="s">
        <v>264</v>
      </c>
      <c r="AU140" s="206" t="s">
        <v>91</v>
      </c>
      <c r="AY140" s="19" t="s">
        <v>262</v>
      </c>
      <c r="BE140" s="207">
        <f>IF(N140="základní",J140,0)</f>
        <v>0</v>
      </c>
      <c r="BF140" s="207">
        <f>IF(N140="snížená",J140,0)</f>
        <v>0</v>
      </c>
      <c r="BG140" s="207">
        <f>IF(N140="zákl. přenesená",J140,0)</f>
        <v>0</v>
      </c>
      <c r="BH140" s="207">
        <f>IF(N140="sníž. přenesená",J140,0)</f>
        <v>0</v>
      </c>
      <c r="BI140" s="207">
        <f>IF(N140="nulová",J140,0)</f>
        <v>0</v>
      </c>
      <c r="BJ140" s="19" t="s">
        <v>89</v>
      </c>
      <c r="BK140" s="207">
        <f>ROUND(I140*H140,2)</f>
        <v>0</v>
      </c>
      <c r="BL140" s="19" t="s">
        <v>104</v>
      </c>
      <c r="BM140" s="206" t="s">
        <v>1014</v>
      </c>
    </row>
    <row r="141" spans="1:65" s="2" customFormat="1" ht="16.5" customHeight="1">
      <c r="A141" s="37"/>
      <c r="B141" s="38"/>
      <c r="C141" s="195" t="s">
        <v>581</v>
      </c>
      <c r="D141" s="195" t="s">
        <v>264</v>
      </c>
      <c r="E141" s="196" t="s">
        <v>7155</v>
      </c>
      <c r="F141" s="197" t="s">
        <v>7137</v>
      </c>
      <c r="G141" s="198" t="s">
        <v>518</v>
      </c>
      <c r="H141" s="199">
        <v>1</v>
      </c>
      <c r="I141" s="200"/>
      <c r="J141" s="201">
        <f>ROUND(I141*H141,2)</f>
        <v>0</v>
      </c>
      <c r="K141" s="197" t="s">
        <v>44</v>
      </c>
      <c r="L141" s="42"/>
      <c r="M141" s="202" t="s">
        <v>44</v>
      </c>
      <c r="N141" s="203" t="s">
        <v>53</v>
      </c>
      <c r="O141" s="67"/>
      <c r="P141" s="204">
        <f>O141*H141</f>
        <v>0</v>
      </c>
      <c r="Q141" s="204">
        <v>0</v>
      </c>
      <c r="R141" s="204">
        <f>Q141*H141</f>
        <v>0</v>
      </c>
      <c r="S141" s="204">
        <v>0</v>
      </c>
      <c r="T141" s="205">
        <f>S141*H141</f>
        <v>0</v>
      </c>
      <c r="U141" s="37"/>
      <c r="V141" s="37"/>
      <c r="W141" s="37"/>
      <c r="X141" s="37"/>
      <c r="Y141" s="37"/>
      <c r="Z141" s="37"/>
      <c r="AA141" s="37"/>
      <c r="AB141" s="37"/>
      <c r="AC141" s="37"/>
      <c r="AD141" s="37"/>
      <c r="AE141" s="37"/>
      <c r="AR141" s="206" t="s">
        <v>104</v>
      </c>
      <c r="AT141" s="206" t="s">
        <v>264</v>
      </c>
      <c r="AU141" s="206" t="s">
        <v>91</v>
      </c>
      <c r="AY141" s="19" t="s">
        <v>262</v>
      </c>
      <c r="BE141" s="207">
        <f>IF(N141="základní",J141,0)</f>
        <v>0</v>
      </c>
      <c r="BF141" s="207">
        <f>IF(N141="snížená",J141,0)</f>
        <v>0</v>
      </c>
      <c r="BG141" s="207">
        <f>IF(N141="zákl. přenesená",J141,0)</f>
        <v>0</v>
      </c>
      <c r="BH141" s="207">
        <f>IF(N141="sníž. přenesená",J141,0)</f>
        <v>0</v>
      </c>
      <c r="BI141" s="207">
        <f>IF(N141="nulová",J141,0)</f>
        <v>0</v>
      </c>
      <c r="BJ141" s="19" t="s">
        <v>89</v>
      </c>
      <c r="BK141" s="207">
        <f>ROUND(I141*H141,2)</f>
        <v>0</v>
      </c>
      <c r="BL141" s="19" t="s">
        <v>104</v>
      </c>
      <c r="BM141" s="206" t="s">
        <v>1028</v>
      </c>
    </row>
    <row r="142" spans="1:65" s="12" customFormat="1" ht="22.75" customHeight="1">
      <c r="B142" s="179"/>
      <c r="C142" s="180"/>
      <c r="D142" s="181" t="s">
        <v>81</v>
      </c>
      <c r="E142" s="193" t="s">
        <v>5404</v>
      </c>
      <c r="F142" s="193" t="s">
        <v>7156</v>
      </c>
      <c r="G142" s="180"/>
      <c r="H142" s="180"/>
      <c r="I142" s="183"/>
      <c r="J142" s="194">
        <f>BK142</f>
        <v>0</v>
      </c>
      <c r="K142" s="180"/>
      <c r="L142" s="185"/>
      <c r="M142" s="186"/>
      <c r="N142" s="187"/>
      <c r="O142" s="187"/>
      <c r="P142" s="188">
        <f>SUM(P143:P149)</f>
        <v>0</v>
      </c>
      <c r="Q142" s="187"/>
      <c r="R142" s="188">
        <f>SUM(R143:R149)</f>
        <v>0</v>
      </c>
      <c r="S142" s="187"/>
      <c r="T142" s="189">
        <f>SUM(T143:T149)</f>
        <v>0</v>
      </c>
      <c r="AR142" s="190" t="s">
        <v>89</v>
      </c>
      <c r="AT142" s="191" t="s">
        <v>81</v>
      </c>
      <c r="AU142" s="191" t="s">
        <v>89</v>
      </c>
      <c r="AY142" s="190" t="s">
        <v>262</v>
      </c>
      <c r="BK142" s="192">
        <f>SUM(BK143:BK149)</f>
        <v>0</v>
      </c>
    </row>
    <row r="143" spans="1:65" s="2" customFormat="1" ht="16.5" customHeight="1">
      <c r="A143" s="37"/>
      <c r="B143" s="38"/>
      <c r="C143" s="195" t="s">
        <v>587</v>
      </c>
      <c r="D143" s="195" t="s">
        <v>264</v>
      </c>
      <c r="E143" s="196" t="s">
        <v>7157</v>
      </c>
      <c r="F143" s="197" t="s">
        <v>7158</v>
      </c>
      <c r="G143" s="198" t="s">
        <v>518</v>
      </c>
      <c r="H143" s="199">
        <v>1</v>
      </c>
      <c r="I143" s="200"/>
      <c r="J143" s="201">
        <f t="shared" ref="J143:J149" si="10">ROUND(I143*H143,2)</f>
        <v>0</v>
      </c>
      <c r="K143" s="197" t="s">
        <v>44</v>
      </c>
      <c r="L143" s="42"/>
      <c r="M143" s="202" t="s">
        <v>44</v>
      </c>
      <c r="N143" s="203" t="s">
        <v>53</v>
      </c>
      <c r="O143" s="67"/>
      <c r="P143" s="204">
        <f t="shared" ref="P143:P149" si="11">O143*H143</f>
        <v>0</v>
      </c>
      <c r="Q143" s="204">
        <v>0</v>
      </c>
      <c r="R143" s="204">
        <f t="shared" ref="R143:R149" si="12">Q143*H143</f>
        <v>0</v>
      </c>
      <c r="S143" s="204">
        <v>0</v>
      </c>
      <c r="T143" s="205">
        <f t="shared" ref="T143:T149" si="13">S143*H143</f>
        <v>0</v>
      </c>
      <c r="U143" s="37"/>
      <c r="V143" s="37"/>
      <c r="W143" s="37"/>
      <c r="X143" s="37"/>
      <c r="Y143" s="37"/>
      <c r="Z143" s="37"/>
      <c r="AA143" s="37"/>
      <c r="AB143" s="37"/>
      <c r="AC143" s="37"/>
      <c r="AD143" s="37"/>
      <c r="AE143" s="37"/>
      <c r="AR143" s="206" t="s">
        <v>104</v>
      </c>
      <c r="AT143" s="206" t="s">
        <v>264</v>
      </c>
      <c r="AU143" s="206" t="s">
        <v>91</v>
      </c>
      <c r="AY143" s="19" t="s">
        <v>262</v>
      </c>
      <c r="BE143" s="207">
        <f t="shared" ref="BE143:BE149" si="14">IF(N143="základní",J143,0)</f>
        <v>0</v>
      </c>
      <c r="BF143" s="207">
        <f t="shared" ref="BF143:BF149" si="15">IF(N143="snížená",J143,0)</f>
        <v>0</v>
      </c>
      <c r="BG143" s="207">
        <f t="shared" ref="BG143:BG149" si="16">IF(N143="zákl. přenesená",J143,0)</f>
        <v>0</v>
      </c>
      <c r="BH143" s="207">
        <f t="shared" ref="BH143:BH149" si="17">IF(N143="sníž. přenesená",J143,0)</f>
        <v>0</v>
      </c>
      <c r="BI143" s="207">
        <f t="shared" ref="BI143:BI149" si="18">IF(N143="nulová",J143,0)</f>
        <v>0</v>
      </c>
      <c r="BJ143" s="19" t="s">
        <v>89</v>
      </c>
      <c r="BK143" s="207">
        <f t="shared" ref="BK143:BK149" si="19">ROUND(I143*H143,2)</f>
        <v>0</v>
      </c>
      <c r="BL143" s="19" t="s">
        <v>104</v>
      </c>
      <c r="BM143" s="206" t="s">
        <v>1038</v>
      </c>
    </row>
    <row r="144" spans="1:65" s="2" customFormat="1" ht="21.75" customHeight="1">
      <c r="A144" s="37"/>
      <c r="B144" s="38"/>
      <c r="C144" s="195" t="s">
        <v>607</v>
      </c>
      <c r="D144" s="195" t="s">
        <v>264</v>
      </c>
      <c r="E144" s="196" t="s">
        <v>7159</v>
      </c>
      <c r="F144" s="197" t="s">
        <v>7160</v>
      </c>
      <c r="G144" s="198" t="s">
        <v>518</v>
      </c>
      <c r="H144" s="199">
        <v>1</v>
      </c>
      <c r="I144" s="200"/>
      <c r="J144" s="201">
        <f t="shared" si="10"/>
        <v>0</v>
      </c>
      <c r="K144" s="197" t="s">
        <v>44</v>
      </c>
      <c r="L144" s="42"/>
      <c r="M144" s="202" t="s">
        <v>44</v>
      </c>
      <c r="N144" s="203" t="s">
        <v>53</v>
      </c>
      <c r="O144" s="67"/>
      <c r="P144" s="204">
        <f t="shared" si="11"/>
        <v>0</v>
      </c>
      <c r="Q144" s="204">
        <v>0</v>
      </c>
      <c r="R144" s="204">
        <f t="shared" si="12"/>
        <v>0</v>
      </c>
      <c r="S144" s="204">
        <v>0</v>
      </c>
      <c r="T144" s="205">
        <f t="shared" si="13"/>
        <v>0</v>
      </c>
      <c r="U144" s="37"/>
      <c r="V144" s="37"/>
      <c r="W144" s="37"/>
      <c r="X144" s="37"/>
      <c r="Y144" s="37"/>
      <c r="Z144" s="37"/>
      <c r="AA144" s="37"/>
      <c r="AB144" s="37"/>
      <c r="AC144" s="37"/>
      <c r="AD144" s="37"/>
      <c r="AE144" s="37"/>
      <c r="AR144" s="206" t="s">
        <v>104</v>
      </c>
      <c r="AT144" s="206" t="s">
        <v>264</v>
      </c>
      <c r="AU144" s="206" t="s">
        <v>91</v>
      </c>
      <c r="AY144" s="19" t="s">
        <v>262</v>
      </c>
      <c r="BE144" s="207">
        <f t="shared" si="14"/>
        <v>0</v>
      </c>
      <c r="BF144" s="207">
        <f t="shared" si="15"/>
        <v>0</v>
      </c>
      <c r="BG144" s="207">
        <f t="shared" si="16"/>
        <v>0</v>
      </c>
      <c r="BH144" s="207">
        <f t="shared" si="17"/>
        <v>0</v>
      </c>
      <c r="BI144" s="207">
        <f t="shared" si="18"/>
        <v>0</v>
      </c>
      <c r="BJ144" s="19" t="s">
        <v>89</v>
      </c>
      <c r="BK144" s="207">
        <f t="shared" si="19"/>
        <v>0</v>
      </c>
      <c r="BL144" s="19" t="s">
        <v>104</v>
      </c>
      <c r="BM144" s="206" t="s">
        <v>1047</v>
      </c>
    </row>
    <row r="145" spans="1:65" s="2" customFormat="1" ht="21.75" customHeight="1">
      <c r="A145" s="37"/>
      <c r="B145" s="38"/>
      <c r="C145" s="195" t="s">
        <v>619</v>
      </c>
      <c r="D145" s="195" t="s">
        <v>264</v>
      </c>
      <c r="E145" s="196" t="s">
        <v>7161</v>
      </c>
      <c r="F145" s="197" t="s">
        <v>7162</v>
      </c>
      <c r="G145" s="198" t="s">
        <v>518</v>
      </c>
      <c r="H145" s="199">
        <v>1</v>
      </c>
      <c r="I145" s="200"/>
      <c r="J145" s="201">
        <f t="shared" si="10"/>
        <v>0</v>
      </c>
      <c r="K145" s="197" t="s">
        <v>44</v>
      </c>
      <c r="L145" s="42"/>
      <c r="M145" s="202" t="s">
        <v>44</v>
      </c>
      <c r="N145" s="203" t="s">
        <v>53</v>
      </c>
      <c r="O145" s="67"/>
      <c r="P145" s="204">
        <f t="shared" si="11"/>
        <v>0</v>
      </c>
      <c r="Q145" s="204">
        <v>0</v>
      </c>
      <c r="R145" s="204">
        <f t="shared" si="12"/>
        <v>0</v>
      </c>
      <c r="S145" s="204">
        <v>0</v>
      </c>
      <c r="T145" s="205">
        <f t="shared" si="13"/>
        <v>0</v>
      </c>
      <c r="U145" s="37"/>
      <c r="V145" s="37"/>
      <c r="W145" s="37"/>
      <c r="X145" s="37"/>
      <c r="Y145" s="37"/>
      <c r="Z145" s="37"/>
      <c r="AA145" s="37"/>
      <c r="AB145" s="37"/>
      <c r="AC145" s="37"/>
      <c r="AD145" s="37"/>
      <c r="AE145" s="37"/>
      <c r="AR145" s="206" t="s">
        <v>104</v>
      </c>
      <c r="AT145" s="206" t="s">
        <v>264</v>
      </c>
      <c r="AU145" s="206" t="s">
        <v>91</v>
      </c>
      <c r="AY145" s="19" t="s">
        <v>262</v>
      </c>
      <c r="BE145" s="207">
        <f t="shared" si="14"/>
        <v>0</v>
      </c>
      <c r="BF145" s="207">
        <f t="shared" si="15"/>
        <v>0</v>
      </c>
      <c r="BG145" s="207">
        <f t="shared" si="16"/>
        <v>0</v>
      </c>
      <c r="BH145" s="207">
        <f t="shared" si="17"/>
        <v>0</v>
      </c>
      <c r="BI145" s="207">
        <f t="shared" si="18"/>
        <v>0</v>
      </c>
      <c r="BJ145" s="19" t="s">
        <v>89</v>
      </c>
      <c r="BK145" s="207">
        <f t="shared" si="19"/>
        <v>0</v>
      </c>
      <c r="BL145" s="19" t="s">
        <v>104</v>
      </c>
      <c r="BM145" s="206" t="s">
        <v>1059</v>
      </c>
    </row>
    <row r="146" spans="1:65" s="2" customFormat="1" ht="16.5" customHeight="1">
      <c r="A146" s="37"/>
      <c r="B146" s="38"/>
      <c r="C146" s="195" t="s">
        <v>632</v>
      </c>
      <c r="D146" s="195" t="s">
        <v>264</v>
      </c>
      <c r="E146" s="196" t="s">
        <v>7163</v>
      </c>
      <c r="F146" s="197" t="s">
        <v>7164</v>
      </c>
      <c r="G146" s="198" t="s">
        <v>518</v>
      </c>
      <c r="H146" s="199">
        <v>1</v>
      </c>
      <c r="I146" s="200"/>
      <c r="J146" s="201">
        <f t="shared" si="10"/>
        <v>0</v>
      </c>
      <c r="K146" s="197" t="s">
        <v>44</v>
      </c>
      <c r="L146" s="42"/>
      <c r="M146" s="202" t="s">
        <v>44</v>
      </c>
      <c r="N146" s="203" t="s">
        <v>53</v>
      </c>
      <c r="O146" s="67"/>
      <c r="P146" s="204">
        <f t="shared" si="11"/>
        <v>0</v>
      </c>
      <c r="Q146" s="204">
        <v>0</v>
      </c>
      <c r="R146" s="204">
        <f t="shared" si="12"/>
        <v>0</v>
      </c>
      <c r="S146" s="204">
        <v>0</v>
      </c>
      <c r="T146" s="205">
        <f t="shared" si="13"/>
        <v>0</v>
      </c>
      <c r="U146" s="37"/>
      <c r="V146" s="37"/>
      <c r="W146" s="37"/>
      <c r="X146" s="37"/>
      <c r="Y146" s="37"/>
      <c r="Z146" s="37"/>
      <c r="AA146" s="37"/>
      <c r="AB146" s="37"/>
      <c r="AC146" s="37"/>
      <c r="AD146" s="37"/>
      <c r="AE146" s="37"/>
      <c r="AR146" s="206" t="s">
        <v>104</v>
      </c>
      <c r="AT146" s="206" t="s">
        <v>264</v>
      </c>
      <c r="AU146" s="206" t="s">
        <v>91</v>
      </c>
      <c r="AY146" s="19" t="s">
        <v>262</v>
      </c>
      <c r="BE146" s="207">
        <f t="shared" si="14"/>
        <v>0</v>
      </c>
      <c r="BF146" s="207">
        <f t="shared" si="15"/>
        <v>0</v>
      </c>
      <c r="BG146" s="207">
        <f t="shared" si="16"/>
        <v>0</v>
      </c>
      <c r="BH146" s="207">
        <f t="shared" si="17"/>
        <v>0</v>
      </c>
      <c r="BI146" s="207">
        <f t="shared" si="18"/>
        <v>0</v>
      </c>
      <c r="BJ146" s="19" t="s">
        <v>89</v>
      </c>
      <c r="BK146" s="207">
        <f t="shared" si="19"/>
        <v>0</v>
      </c>
      <c r="BL146" s="19" t="s">
        <v>104</v>
      </c>
      <c r="BM146" s="206" t="s">
        <v>1071</v>
      </c>
    </row>
    <row r="147" spans="1:65" s="2" customFormat="1" ht="16.5" customHeight="1">
      <c r="A147" s="37"/>
      <c r="B147" s="38"/>
      <c r="C147" s="195" t="s">
        <v>638</v>
      </c>
      <c r="D147" s="195" t="s">
        <v>264</v>
      </c>
      <c r="E147" s="196" t="s">
        <v>7165</v>
      </c>
      <c r="F147" s="197" t="s">
        <v>7166</v>
      </c>
      <c r="G147" s="198" t="s">
        <v>518</v>
      </c>
      <c r="H147" s="199">
        <v>1</v>
      </c>
      <c r="I147" s="200"/>
      <c r="J147" s="201">
        <f t="shared" si="10"/>
        <v>0</v>
      </c>
      <c r="K147" s="197" t="s">
        <v>44</v>
      </c>
      <c r="L147" s="42"/>
      <c r="M147" s="202" t="s">
        <v>44</v>
      </c>
      <c r="N147" s="203" t="s">
        <v>53</v>
      </c>
      <c r="O147" s="67"/>
      <c r="P147" s="204">
        <f t="shared" si="11"/>
        <v>0</v>
      </c>
      <c r="Q147" s="204">
        <v>0</v>
      </c>
      <c r="R147" s="204">
        <f t="shared" si="12"/>
        <v>0</v>
      </c>
      <c r="S147" s="204">
        <v>0</v>
      </c>
      <c r="T147" s="205">
        <f t="shared" si="13"/>
        <v>0</v>
      </c>
      <c r="U147" s="37"/>
      <c r="V147" s="37"/>
      <c r="W147" s="37"/>
      <c r="X147" s="37"/>
      <c r="Y147" s="37"/>
      <c r="Z147" s="37"/>
      <c r="AA147" s="37"/>
      <c r="AB147" s="37"/>
      <c r="AC147" s="37"/>
      <c r="AD147" s="37"/>
      <c r="AE147" s="37"/>
      <c r="AR147" s="206" t="s">
        <v>104</v>
      </c>
      <c r="AT147" s="206" t="s">
        <v>264</v>
      </c>
      <c r="AU147" s="206" t="s">
        <v>91</v>
      </c>
      <c r="AY147" s="19" t="s">
        <v>262</v>
      </c>
      <c r="BE147" s="207">
        <f t="shared" si="14"/>
        <v>0</v>
      </c>
      <c r="BF147" s="207">
        <f t="shared" si="15"/>
        <v>0</v>
      </c>
      <c r="BG147" s="207">
        <f t="shared" si="16"/>
        <v>0</v>
      </c>
      <c r="BH147" s="207">
        <f t="shared" si="17"/>
        <v>0</v>
      </c>
      <c r="BI147" s="207">
        <f t="shared" si="18"/>
        <v>0</v>
      </c>
      <c r="BJ147" s="19" t="s">
        <v>89</v>
      </c>
      <c r="BK147" s="207">
        <f t="shared" si="19"/>
        <v>0</v>
      </c>
      <c r="BL147" s="19" t="s">
        <v>104</v>
      </c>
      <c r="BM147" s="206" t="s">
        <v>1081</v>
      </c>
    </row>
    <row r="148" spans="1:65" s="2" customFormat="1" ht="16.5" customHeight="1">
      <c r="A148" s="37"/>
      <c r="B148" s="38"/>
      <c r="C148" s="195" t="s">
        <v>648</v>
      </c>
      <c r="D148" s="195" t="s">
        <v>264</v>
      </c>
      <c r="E148" s="196" t="s">
        <v>7167</v>
      </c>
      <c r="F148" s="197" t="s">
        <v>7168</v>
      </c>
      <c r="G148" s="198" t="s">
        <v>518</v>
      </c>
      <c r="H148" s="199">
        <v>3</v>
      </c>
      <c r="I148" s="200"/>
      <c r="J148" s="201">
        <f t="shared" si="10"/>
        <v>0</v>
      </c>
      <c r="K148" s="197" t="s">
        <v>44</v>
      </c>
      <c r="L148" s="42"/>
      <c r="M148" s="202" t="s">
        <v>44</v>
      </c>
      <c r="N148" s="203" t="s">
        <v>53</v>
      </c>
      <c r="O148" s="67"/>
      <c r="P148" s="204">
        <f t="shared" si="11"/>
        <v>0</v>
      </c>
      <c r="Q148" s="204">
        <v>0</v>
      </c>
      <c r="R148" s="204">
        <f t="shared" si="12"/>
        <v>0</v>
      </c>
      <c r="S148" s="204">
        <v>0</v>
      </c>
      <c r="T148" s="205">
        <f t="shared" si="13"/>
        <v>0</v>
      </c>
      <c r="U148" s="37"/>
      <c r="V148" s="37"/>
      <c r="W148" s="37"/>
      <c r="X148" s="37"/>
      <c r="Y148" s="37"/>
      <c r="Z148" s="37"/>
      <c r="AA148" s="37"/>
      <c r="AB148" s="37"/>
      <c r="AC148" s="37"/>
      <c r="AD148" s="37"/>
      <c r="AE148" s="37"/>
      <c r="AR148" s="206" t="s">
        <v>104</v>
      </c>
      <c r="AT148" s="206" t="s">
        <v>264</v>
      </c>
      <c r="AU148" s="206" t="s">
        <v>91</v>
      </c>
      <c r="AY148" s="19" t="s">
        <v>262</v>
      </c>
      <c r="BE148" s="207">
        <f t="shared" si="14"/>
        <v>0</v>
      </c>
      <c r="BF148" s="207">
        <f t="shared" si="15"/>
        <v>0</v>
      </c>
      <c r="BG148" s="207">
        <f t="shared" si="16"/>
        <v>0</v>
      </c>
      <c r="BH148" s="207">
        <f t="shared" si="17"/>
        <v>0</v>
      </c>
      <c r="BI148" s="207">
        <f t="shared" si="18"/>
        <v>0</v>
      </c>
      <c r="BJ148" s="19" t="s">
        <v>89</v>
      </c>
      <c r="BK148" s="207">
        <f t="shared" si="19"/>
        <v>0</v>
      </c>
      <c r="BL148" s="19" t="s">
        <v>104</v>
      </c>
      <c r="BM148" s="206" t="s">
        <v>1089</v>
      </c>
    </row>
    <row r="149" spans="1:65" s="2" customFormat="1" ht="16.5" customHeight="1">
      <c r="A149" s="37"/>
      <c r="B149" s="38"/>
      <c r="C149" s="195" t="s">
        <v>657</v>
      </c>
      <c r="D149" s="195" t="s">
        <v>264</v>
      </c>
      <c r="E149" s="196" t="s">
        <v>7169</v>
      </c>
      <c r="F149" s="197" t="s">
        <v>7170</v>
      </c>
      <c r="G149" s="198" t="s">
        <v>518</v>
      </c>
      <c r="H149" s="199">
        <v>3</v>
      </c>
      <c r="I149" s="200"/>
      <c r="J149" s="201">
        <f t="shared" si="10"/>
        <v>0</v>
      </c>
      <c r="K149" s="197" t="s">
        <v>44</v>
      </c>
      <c r="L149" s="42"/>
      <c r="M149" s="275" t="s">
        <v>44</v>
      </c>
      <c r="N149" s="276" t="s">
        <v>53</v>
      </c>
      <c r="O149" s="273"/>
      <c r="P149" s="277">
        <f t="shared" si="11"/>
        <v>0</v>
      </c>
      <c r="Q149" s="277">
        <v>0</v>
      </c>
      <c r="R149" s="277">
        <f t="shared" si="12"/>
        <v>0</v>
      </c>
      <c r="S149" s="277">
        <v>0</v>
      </c>
      <c r="T149" s="278">
        <f t="shared" si="13"/>
        <v>0</v>
      </c>
      <c r="U149" s="37"/>
      <c r="V149" s="37"/>
      <c r="W149" s="37"/>
      <c r="X149" s="37"/>
      <c r="Y149" s="37"/>
      <c r="Z149" s="37"/>
      <c r="AA149" s="37"/>
      <c r="AB149" s="37"/>
      <c r="AC149" s="37"/>
      <c r="AD149" s="37"/>
      <c r="AE149" s="37"/>
      <c r="AR149" s="206" t="s">
        <v>104</v>
      </c>
      <c r="AT149" s="206" t="s">
        <v>264</v>
      </c>
      <c r="AU149" s="206" t="s">
        <v>91</v>
      </c>
      <c r="AY149" s="19" t="s">
        <v>262</v>
      </c>
      <c r="BE149" s="207">
        <f t="shared" si="14"/>
        <v>0</v>
      </c>
      <c r="BF149" s="207">
        <f t="shared" si="15"/>
        <v>0</v>
      </c>
      <c r="BG149" s="207">
        <f t="shared" si="16"/>
        <v>0</v>
      </c>
      <c r="BH149" s="207">
        <f t="shared" si="17"/>
        <v>0</v>
      </c>
      <c r="BI149" s="207">
        <f t="shared" si="18"/>
        <v>0</v>
      </c>
      <c r="BJ149" s="19" t="s">
        <v>89</v>
      </c>
      <c r="BK149" s="207">
        <f t="shared" si="19"/>
        <v>0</v>
      </c>
      <c r="BL149" s="19" t="s">
        <v>104</v>
      </c>
      <c r="BM149" s="206" t="s">
        <v>1102</v>
      </c>
    </row>
    <row r="150" spans="1:65" s="2" customFormat="1" ht="7" customHeight="1">
      <c r="A150" s="37"/>
      <c r="B150" s="50"/>
      <c r="C150" s="51"/>
      <c r="D150" s="51"/>
      <c r="E150" s="51"/>
      <c r="F150" s="51"/>
      <c r="G150" s="51"/>
      <c r="H150" s="51"/>
      <c r="I150" s="145"/>
      <c r="J150" s="51"/>
      <c r="K150" s="51"/>
      <c r="L150" s="42"/>
      <c r="M150" s="37"/>
      <c r="O150" s="37"/>
      <c r="P150" s="37"/>
      <c r="Q150" s="37"/>
      <c r="R150" s="37"/>
      <c r="S150" s="37"/>
      <c r="T150" s="37"/>
      <c r="U150" s="37"/>
      <c r="V150" s="37"/>
      <c r="W150" s="37"/>
      <c r="X150" s="37"/>
      <c r="Y150" s="37"/>
      <c r="Z150" s="37"/>
      <c r="AA150" s="37"/>
      <c r="AB150" s="37"/>
      <c r="AC150" s="37"/>
      <c r="AD150" s="37"/>
      <c r="AE150" s="37"/>
    </row>
  </sheetData>
  <sheetProtection algorithmName="SHA-512" hashValue="wOHiJkqqHwwNUbTSevk+8p8j+0Mv6ykc5UwfQOaCRVSj4TMThs4f6uaQqC25Lh3oQL8XThXwD/gYT1C18M0vuQ==" saltValue="uwqx9tSgsbjgURIca2rAijIpgvjsK88DQrEGd4hNbwaWafPk6Vg4hhdLJB93DwWQjp/ATIwC2qkohi0lsp9qDw==" spinCount="100000" sheet="1" objects="1" scenarios="1" formatColumns="0" formatRows="0" autoFilter="0"/>
  <autoFilter ref="C97:K149"/>
  <mergeCells count="15">
    <mergeCell ref="E84:H84"/>
    <mergeCell ref="E88:H88"/>
    <mergeCell ref="E86:H86"/>
    <mergeCell ref="E90:H90"/>
    <mergeCell ref="L2:V2"/>
    <mergeCell ref="E31:H31"/>
    <mergeCell ref="E52:H52"/>
    <mergeCell ref="E56:H56"/>
    <mergeCell ref="E54:H54"/>
    <mergeCell ref="E58:H58"/>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19.xml><?xml version="1.0" encoding="utf-8"?>
<worksheet xmlns="http://schemas.openxmlformats.org/spreadsheetml/2006/main" xmlns:r="http://schemas.openxmlformats.org/officeDocument/2006/relationships">
  <sheetPr>
    <pageSetUpPr fitToPage="1"/>
  </sheetPr>
  <dimension ref="A2:BM310"/>
  <sheetViews>
    <sheetView showGridLines="0" workbookViewId="0"/>
  </sheetViews>
  <sheetFormatPr defaultRowHeight="14.5"/>
  <cols>
    <col min="1" max="1" width="8.33203125" style="1" customWidth="1"/>
    <col min="2" max="2" width="1.6640625" style="1" customWidth="1"/>
    <col min="3" max="3" width="4.109375" style="1" customWidth="1"/>
    <col min="4" max="4" width="4.33203125" style="1" customWidth="1"/>
    <col min="5" max="5" width="17.109375" style="1" customWidth="1"/>
    <col min="6" max="6" width="100.77734375" style="1" customWidth="1"/>
    <col min="7" max="7" width="7" style="1" customWidth="1"/>
    <col min="8" max="8" width="11.44140625" style="1" customWidth="1"/>
    <col min="9" max="9" width="20.109375" style="111" customWidth="1"/>
    <col min="10" max="11" width="20.109375" style="1" customWidth="1"/>
    <col min="12" max="12" width="9.33203125" style="1" customWidth="1"/>
    <col min="13" max="13" width="10.77734375" style="1" hidden="1" customWidth="1"/>
    <col min="14" max="14" width="9.33203125" style="1" hidden="1"/>
    <col min="15" max="20" width="14.10937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7" customHeight="1">
      <c r="I2" s="111"/>
      <c r="L2" s="376"/>
      <c r="M2" s="376"/>
      <c r="N2" s="376"/>
      <c r="O2" s="376"/>
      <c r="P2" s="376"/>
      <c r="Q2" s="376"/>
      <c r="R2" s="376"/>
      <c r="S2" s="376"/>
      <c r="T2" s="376"/>
      <c r="U2" s="376"/>
      <c r="V2" s="376"/>
      <c r="AT2" s="19" t="s">
        <v>162</v>
      </c>
    </row>
    <row r="3" spans="1:46" s="1" customFormat="1" ht="7" customHeight="1">
      <c r="B3" s="112"/>
      <c r="C3" s="113"/>
      <c r="D3" s="113"/>
      <c r="E3" s="113"/>
      <c r="F3" s="113"/>
      <c r="G3" s="113"/>
      <c r="H3" s="113"/>
      <c r="I3" s="114"/>
      <c r="J3" s="113"/>
      <c r="K3" s="113"/>
      <c r="L3" s="22"/>
      <c r="AT3" s="19" t="s">
        <v>91</v>
      </c>
    </row>
    <row r="4" spans="1:46" s="1" customFormat="1" ht="25" customHeight="1">
      <c r="B4" s="22"/>
      <c r="D4" s="115" t="s">
        <v>207</v>
      </c>
      <c r="I4" s="111"/>
      <c r="L4" s="22"/>
      <c r="M4" s="116" t="s">
        <v>10</v>
      </c>
      <c r="AT4" s="19" t="s">
        <v>4</v>
      </c>
    </row>
    <row r="5" spans="1:46" s="1" customFormat="1" ht="7" customHeight="1">
      <c r="B5" s="22"/>
      <c r="I5" s="111"/>
      <c r="L5" s="22"/>
    </row>
    <row r="6" spans="1:46" s="1" customFormat="1" ht="12" customHeight="1">
      <c r="B6" s="22"/>
      <c r="D6" s="117" t="s">
        <v>16</v>
      </c>
      <c r="I6" s="111"/>
      <c r="L6" s="22"/>
    </row>
    <row r="7" spans="1:46" s="1" customFormat="1" ht="16.5" customHeight="1">
      <c r="B7" s="22"/>
      <c r="E7" s="402" t="str">
        <f>'Rekapitulace stavby'!K6</f>
        <v>EHC CZECH s.r.o. – Podnikatelský inkubátor – Evropská ul., Cheb</v>
      </c>
      <c r="F7" s="403"/>
      <c r="G7" s="403"/>
      <c r="H7" s="403"/>
      <c r="I7" s="111"/>
      <c r="L7" s="22"/>
    </row>
    <row r="8" spans="1:46" ht="12.5">
      <c r="B8" s="22"/>
      <c r="D8" s="117" t="s">
        <v>208</v>
      </c>
      <c r="L8" s="22"/>
    </row>
    <row r="9" spans="1:46" s="1" customFormat="1" ht="16.5" customHeight="1">
      <c r="B9" s="22"/>
      <c r="E9" s="402" t="s">
        <v>209</v>
      </c>
      <c r="F9" s="376"/>
      <c r="G9" s="376"/>
      <c r="H9" s="376"/>
      <c r="I9" s="111"/>
      <c r="L9" s="22"/>
    </row>
    <row r="10" spans="1:46" s="1" customFormat="1" ht="12" customHeight="1">
      <c r="B10" s="22"/>
      <c r="D10" s="117" t="s">
        <v>210</v>
      </c>
      <c r="I10" s="111"/>
      <c r="L10" s="22"/>
    </row>
    <row r="11" spans="1:46" s="2" customFormat="1" ht="16.5" customHeight="1">
      <c r="A11" s="37"/>
      <c r="B11" s="42"/>
      <c r="C11" s="37"/>
      <c r="D11" s="37"/>
      <c r="E11" s="412" t="s">
        <v>5069</v>
      </c>
      <c r="F11" s="404"/>
      <c r="G11" s="404"/>
      <c r="H11" s="404"/>
      <c r="I11" s="118"/>
      <c r="J11" s="37"/>
      <c r="K11" s="37"/>
      <c r="L11" s="119"/>
      <c r="S11" s="37"/>
      <c r="T11" s="37"/>
      <c r="U11" s="37"/>
      <c r="V11" s="37"/>
      <c r="W11" s="37"/>
      <c r="X11" s="37"/>
      <c r="Y11" s="37"/>
      <c r="Z11" s="37"/>
      <c r="AA11" s="37"/>
      <c r="AB11" s="37"/>
      <c r="AC11" s="37"/>
      <c r="AD11" s="37"/>
      <c r="AE11" s="37"/>
    </row>
    <row r="12" spans="1:46" s="2" customFormat="1" ht="12" customHeight="1">
      <c r="A12" s="37"/>
      <c r="B12" s="42"/>
      <c r="C12" s="37"/>
      <c r="D12" s="117" t="s">
        <v>4229</v>
      </c>
      <c r="E12" s="37"/>
      <c r="F12" s="37"/>
      <c r="G12" s="37"/>
      <c r="H12" s="37"/>
      <c r="I12" s="118"/>
      <c r="J12" s="37"/>
      <c r="K12" s="37"/>
      <c r="L12" s="119"/>
      <c r="S12" s="37"/>
      <c r="T12" s="37"/>
      <c r="U12" s="37"/>
      <c r="V12" s="37"/>
      <c r="W12" s="37"/>
      <c r="X12" s="37"/>
      <c r="Y12" s="37"/>
      <c r="Z12" s="37"/>
      <c r="AA12" s="37"/>
      <c r="AB12" s="37"/>
      <c r="AC12" s="37"/>
      <c r="AD12" s="37"/>
      <c r="AE12" s="37"/>
    </row>
    <row r="13" spans="1:46" s="2" customFormat="1" ht="16.5" customHeight="1">
      <c r="A13" s="37"/>
      <c r="B13" s="42"/>
      <c r="C13" s="37"/>
      <c r="D13" s="37"/>
      <c r="E13" s="405" t="s">
        <v>7171</v>
      </c>
      <c r="F13" s="404"/>
      <c r="G13" s="404"/>
      <c r="H13" s="404"/>
      <c r="I13" s="118"/>
      <c r="J13" s="37"/>
      <c r="K13" s="37"/>
      <c r="L13" s="119"/>
      <c r="S13" s="37"/>
      <c r="T13" s="37"/>
      <c r="U13" s="37"/>
      <c r="V13" s="37"/>
      <c r="W13" s="37"/>
      <c r="X13" s="37"/>
      <c r="Y13" s="37"/>
      <c r="Z13" s="37"/>
      <c r="AA13" s="37"/>
      <c r="AB13" s="37"/>
      <c r="AC13" s="37"/>
      <c r="AD13" s="37"/>
      <c r="AE13" s="37"/>
    </row>
    <row r="14" spans="1:46" s="2" customFormat="1" ht="10">
      <c r="A14" s="37"/>
      <c r="B14" s="42"/>
      <c r="C14" s="37"/>
      <c r="D14" s="37"/>
      <c r="E14" s="37"/>
      <c r="F14" s="37"/>
      <c r="G14" s="37"/>
      <c r="H14" s="37"/>
      <c r="I14" s="118"/>
      <c r="J14" s="37"/>
      <c r="K14" s="37"/>
      <c r="L14" s="119"/>
      <c r="S14" s="37"/>
      <c r="T14" s="37"/>
      <c r="U14" s="37"/>
      <c r="V14" s="37"/>
      <c r="W14" s="37"/>
      <c r="X14" s="37"/>
      <c r="Y14" s="37"/>
      <c r="Z14" s="37"/>
      <c r="AA14" s="37"/>
      <c r="AB14" s="37"/>
      <c r="AC14" s="37"/>
      <c r="AD14" s="37"/>
      <c r="AE14" s="37"/>
    </row>
    <row r="15" spans="1:46" s="2" customFormat="1" ht="12" customHeight="1">
      <c r="A15" s="37"/>
      <c r="B15" s="42"/>
      <c r="C15" s="37"/>
      <c r="D15" s="117" t="s">
        <v>18</v>
      </c>
      <c r="E15" s="37"/>
      <c r="F15" s="105" t="s">
        <v>44</v>
      </c>
      <c r="G15" s="37"/>
      <c r="H15" s="37"/>
      <c r="I15" s="120" t="s">
        <v>20</v>
      </c>
      <c r="J15" s="105" t="s">
        <v>44</v>
      </c>
      <c r="K15" s="37"/>
      <c r="L15" s="119"/>
      <c r="S15" s="37"/>
      <c r="T15" s="37"/>
      <c r="U15" s="37"/>
      <c r="V15" s="37"/>
      <c r="W15" s="37"/>
      <c r="X15" s="37"/>
      <c r="Y15" s="37"/>
      <c r="Z15" s="37"/>
      <c r="AA15" s="37"/>
      <c r="AB15" s="37"/>
      <c r="AC15" s="37"/>
      <c r="AD15" s="37"/>
      <c r="AE15" s="37"/>
    </row>
    <row r="16" spans="1:46" s="2" customFormat="1" ht="12" customHeight="1">
      <c r="A16" s="37"/>
      <c r="B16" s="42"/>
      <c r="C16" s="37"/>
      <c r="D16" s="117" t="s">
        <v>22</v>
      </c>
      <c r="E16" s="37"/>
      <c r="F16" s="105" t="s">
        <v>23</v>
      </c>
      <c r="G16" s="37"/>
      <c r="H16" s="37"/>
      <c r="I16" s="120" t="s">
        <v>24</v>
      </c>
      <c r="J16" s="121" t="str">
        <f>'Rekapitulace stavby'!AN8</f>
        <v>2. 9. 2020</v>
      </c>
      <c r="K16" s="37"/>
      <c r="L16" s="119"/>
      <c r="S16" s="37"/>
      <c r="T16" s="37"/>
      <c r="U16" s="37"/>
      <c r="V16" s="37"/>
      <c r="W16" s="37"/>
      <c r="X16" s="37"/>
      <c r="Y16" s="37"/>
      <c r="Z16" s="37"/>
      <c r="AA16" s="37"/>
      <c r="AB16" s="37"/>
      <c r="AC16" s="37"/>
      <c r="AD16" s="37"/>
      <c r="AE16" s="37"/>
    </row>
    <row r="17" spans="1:31" s="2" customFormat="1" ht="10.75" customHeight="1">
      <c r="A17" s="37"/>
      <c r="B17" s="42"/>
      <c r="C17" s="37"/>
      <c r="D17" s="37"/>
      <c r="E17" s="37"/>
      <c r="F17" s="37"/>
      <c r="G17" s="37"/>
      <c r="H17" s="37"/>
      <c r="I17" s="118"/>
      <c r="J17" s="37"/>
      <c r="K17" s="37"/>
      <c r="L17" s="119"/>
      <c r="S17" s="37"/>
      <c r="T17" s="37"/>
      <c r="U17" s="37"/>
      <c r="V17" s="37"/>
      <c r="W17" s="37"/>
      <c r="X17" s="37"/>
      <c r="Y17" s="37"/>
      <c r="Z17" s="37"/>
      <c r="AA17" s="37"/>
      <c r="AB17" s="37"/>
      <c r="AC17" s="37"/>
      <c r="AD17" s="37"/>
      <c r="AE17" s="37"/>
    </row>
    <row r="18" spans="1:31" s="2" customFormat="1" ht="12" customHeight="1">
      <c r="A18" s="37"/>
      <c r="B18" s="42"/>
      <c r="C18" s="37"/>
      <c r="D18" s="117" t="s">
        <v>30</v>
      </c>
      <c r="E18" s="37"/>
      <c r="F18" s="37"/>
      <c r="G18" s="37"/>
      <c r="H18" s="37"/>
      <c r="I18" s="120" t="s">
        <v>31</v>
      </c>
      <c r="J18" s="105" t="s">
        <v>32</v>
      </c>
      <c r="K18" s="37"/>
      <c r="L18" s="119"/>
      <c r="S18" s="37"/>
      <c r="T18" s="37"/>
      <c r="U18" s="37"/>
      <c r="V18" s="37"/>
      <c r="W18" s="37"/>
      <c r="X18" s="37"/>
      <c r="Y18" s="37"/>
      <c r="Z18" s="37"/>
      <c r="AA18" s="37"/>
      <c r="AB18" s="37"/>
      <c r="AC18" s="37"/>
      <c r="AD18" s="37"/>
      <c r="AE18" s="37"/>
    </row>
    <row r="19" spans="1:31" s="2" customFormat="1" ht="18" customHeight="1">
      <c r="A19" s="37"/>
      <c r="B19" s="42"/>
      <c r="C19" s="37"/>
      <c r="D19" s="37"/>
      <c r="E19" s="105" t="s">
        <v>33</v>
      </c>
      <c r="F19" s="37"/>
      <c r="G19" s="37"/>
      <c r="H19" s="37"/>
      <c r="I19" s="120" t="s">
        <v>34</v>
      </c>
      <c r="J19" s="105" t="s">
        <v>35</v>
      </c>
      <c r="K19" s="37"/>
      <c r="L19" s="119"/>
      <c r="S19" s="37"/>
      <c r="T19" s="37"/>
      <c r="U19" s="37"/>
      <c r="V19" s="37"/>
      <c r="W19" s="37"/>
      <c r="X19" s="37"/>
      <c r="Y19" s="37"/>
      <c r="Z19" s="37"/>
      <c r="AA19" s="37"/>
      <c r="AB19" s="37"/>
      <c r="AC19" s="37"/>
      <c r="AD19" s="37"/>
      <c r="AE19" s="37"/>
    </row>
    <row r="20" spans="1:31" s="2" customFormat="1" ht="7" customHeight="1">
      <c r="A20" s="37"/>
      <c r="B20" s="42"/>
      <c r="C20" s="37"/>
      <c r="D20" s="37"/>
      <c r="E20" s="37"/>
      <c r="F20" s="37"/>
      <c r="G20" s="37"/>
      <c r="H20" s="37"/>
      <c r="I20" s="118"/>
      <c r="J20" s="37"/>
      <c r="K20" s="37"/>
      <c r="L20" s="119"/>
      <c r="S20" s="37"/>
      <c r="T20" s="37"/>
      <c r="U20" s="37"/>
      <c r="V20" s="37"/>
      <c r="W20" s="37"/>
      <c r="X20" s="37"/>
      <c r="Y20" s="37"/>
      <c r="Z20" s="37"/>
      <c r="AA20" s="37"/>
      <c r="AB20" s="37"/>
      <c r="AC20" s="37"/>
      <c r="AD20" s="37"/>
      <c r="AE20" s="37"/>
    </row>
    <row r="21" spans="1:31" s="2" customFormat="1" ht="12" customHeight="1">
      <c r="A21" s="37"/>
      <c r="B21" s="42"/>
      <c r="C21" s="37"/>
      <c r="D21" s="117" t="s">
        <v>36</v>
      </c>
      <c r="E21" s="37"/>
      <c r="F21" s="37"/>
      <c r="G21" s="37"/>
      <c r="H21" s="37"/>
      <c r="I21" s="120" t="s">
        <v>31</v>
      </c>
      <c r="J21" s="32" t="str">
        <f>'Rekapitulace stavby'!AN13</f>
        <v>Vyplň údaj</v>
      </c>
      <c r="K21" s="37"/>
      <c r="L21" s="119"/>
      <c r="S21" s="37"/>
      <c r="T21" s="37"/>
      <c r="U21" s="37"/>
      <c r="V21" s="37"/>
      <c r="W21" s="37"/>
      <c r="X21" s="37"/>
      <c r="Y21" s="37"/>
      <c r="Z21" s="37"/>
      <c r="AA21" s="37"/>
      <c r="AB21" s="37"/>
      <c r="AC21" s="37"/>
      <c r="AD21" s="37"/>
      <c r="AE21" s="37"/>
    </row>
    <row r="22" spans="1:31" s="2" customFormat="1" ht="18" customHeight="1">
      <c r="A22" s="37"/>
      <c r="B22" s="42"/>
      <c r="C22" s="37"/>
      <c r="D22" s="37"/>
      <c r="E22" s="406" t="str">
        <f>'Rekapitulace stavby'!E14</f>
        <v>Vyplň údaj</v>
      </c>
      <c r="F22" s="407"/>
      <c r="G22" s="407"/>
      <c r="H22" s="407"/>
      <c r="I22" s="120" t="s">
        <v>34</v>
      </c>
      <c r="J22" s="32" t="str">
        <f>'Rekapitulace stavby'!AN14</f>
        <v>Vyplň údaj</v>
      </c>
      <c r="K22" s="37"/>
      <c r="L22" s="119"/>
      <c r="S22" s="37"/>
      <c r="T22" s="37"/>
      <c r="U22" s="37"/>
      <c r="V22" s="37"/>
      <c r="W22" s="37"/>
      <c r="X22" s="37"/>
      <c r="Y22" s="37"/>
      <c r="Z22" s="37"/>
      <c r="AA22" s="37"/>
      <c r="AB22" s="37"/>
      <c r="AC22" s="37"/>
      <c r="AD22" s="37"/>
      <c r="AE22" s="37"/>
    </row>
    <row r="23" spans="1:31" s="2" customFormat="1" ht="7" customHeight="1">
      <c r="A23" s="37"/>
      <c r="B23" s="42"/>
      <c r="C23" s="37"/>
      <c r="D23" s="37"/>
      <c r="E23" s="37"/>
      <c r="F23" s="37"/>
      <c r="G23" s="37"/>
      <c r="H23" s="37"/>
      <c r="I23" s="118"/>
      <c r="J23" s="37"/>
      <c r="K23" s="37"/>
      <c r="L23" s="119"/>
      <c r="S23" s="37"/>
      <c r="T23" s="37"/>
      <c r="U23" s="37"/>
      <c r="V23" s="37"/>
      <c r="W23" s="37"/>
      <c r="X23" s="37"/>
      <c r="Y23" s="37"/>
      <c r="Z23" s="37"/>
      <c r="AA23" s="37"/>
      <c r="AB23" s="37"/>
      <c r="AC23" s="37"/>
      <c r="AD23" s="37"/>
      <c r="AE23" s="37"/>
    </row>
    <row r="24" spans="1:31" s="2" customFormat="1" ht="12" customHeight="1">
      <c r="A24" s="37"/>
      <c r="B24" s="42"/>
      <c r="C24" s="37"/>
      <c r="D24" s="117" t="s">
        <v>39</v>
      </c>
      <c r="E24" s="37"/>
      <c r="F24" s="37"/>
      <c r="G24" s="37"/>
      <c r="H24" s="37"/>
      <c r="I24" s="120" t="s">
        <v>31</v>
      </c>
      <c r="J24" s="105" t="s">
        <v>40</v>
      </c>
      <c r="K24" s="37"/>
      <c r="L24" s="119"/>
      <c r="S24" s="37"/>
      <c r="T24" s="37"/>
      <c r="U24" s="37"/>
      <c r="V24" s="37"/>
      <c r="W24" s="37"/>
      <c r="X24" s="37"/>
      <c r="Y24" s="37"/>
      <c r="Z24" s="37"/>
      <c r="AA24" s="37"/>
      <c r="AB24" s="37"/>
      <c r="AC24" s="37"/>
      <c r="AD24" s="37"/>
      <c r="AE24" s="37"/>
    </row>
    <row r="25" spans="1:31" s="2" customFormat="1" ht="18" customHeight="1">
      <c r="A25" s="37"/>
      <c r="B25" s="42"/>
      <c r="C25" s="37"/>
      <c r="D25" s="37"/>
      <c r="E25" s="105" t="s">
        <v>41</v>
      </c>
      <c r="F25" s="37"/>
      <c r="G25" s="37"/>
      <c r="H25" s="37"/>
      <c r="I25" s="120" t="s">
        <v>34</v>
      </c>
      <c r="J25" s="105" t="s">
        <v>42</v>
      </c>
      <c r="K25" s="37"/>
      <c r="L25" s="119"/>
      <c r="S25" s="37"/>
      <c r="T25" s="37"/>
      <c r="U25" s="37"/>
      <c r="V25" s="37"/>
      <c r="W25" s="37"/>
      <c r="X25" s="37"/>
      <c r="Y25" s="37"/>
      <c r="Z25" s="37"/>
      <c r="AA25" s="37"/>
      <c r="AB25" s="37"/>
      <c r="AC25" s="37"/>
      <c r="AD25" s="37"/>
      <c r="AE25" s="37"/>
    </row>
    <row r="26" spans="1:31" s="2" customFormat="1" ht="7" customHeight="1">
      <c r="A26" s="37"/>
      <c r="B26" s="42"/>
      <c r="C26" s="37"/>
      <c r="D26" s="37"/>
      <c r="E26" s="37"/>
      <c r="F26" s="37"/>
      <c r="G26" s="37"/>
      <c r="H26" s="37"/>
      <c r="I26" s="118"/>
      <c r="J26" s="37"/>
      <c r="K26" s="37"/>
      <c r="L26" s="119"/>
      <c r="S26" s="37"/>
      <c r="T26" s="37"/>
      <c r="U26" s="37"/>
      <c r="V26" s="37"/>
      <c r="W26" s="37"/>
      <c r="X26" s="37"/>
      <c r="Y26" s="37"/>
      <c r="Z26" s="37"/>
      <c r="AA26" s="37"/>
      <c r="AB26" s="37"/>
      <c r="AC26" s="37"/>
      <c r="AD26" s="37"/>
      <c r="AE26" s="37"/>
    </row>
    <row r="27" spans="1:31" s="2" customFormat="1" ht="12" customHeight="1">
      <c r="A27" s="37"/>
      <c r="B27" s="42"/>
      <c r="C27" s="37"/>
      <c r="D27" s="117" t="s">
        <v>43</v>
      </c>
      <c r="E27" s="37"/>
      <c r="F27" s="37"/>
      <c r="G27" s="37"/>
      <c r="H27" s="37"/>
      <c r="I27" s="120" t="s">
        <v>31</v>
      </c>
      <c r="J27" s="105" t="str">
        <f>IF('Rekapitulace stavby'!AN19="","",'Rekapitulace stavby'!AN19)</f>
        <v/>
      </c>
      <c r="K27" s="37"/>
      <c r="L27" s="119"/>
      <c r="S27" s="37"/>
      <c r="T27" s="37"/>
      <c r="U27" s="37"/>
      <c r="V27" s="37"/>
      <c r="W27" s="37"/>
      <c r="X27" s="37"/>
      <c r="Y27" s="37"/>
      <c r="Z27" s="37"/>
      <c r="AA27" s="37"/>
      <c r="AB27" s="37"/>
      <c r="AC27" s="37"/>
      <c r="AD27" s="37"/>
      <c r="AE27" s="37"/>
    </row>
    <row r="28" spans="1:31" s="2" customFormat="1" ht="18" customHeight="1">
      <c r="A28" s="37"/>
      <c r="B28" s="42"/>
      <c r="C28" s="37"/>
      <c r="D28" s="37"/>
      <c r="E28" s="105" t="str">
        <f>IF('Rekapitulace stavby'!E20="","",'Rekapitulace stavby'!E20)</f>
        <v xml:space="preserve"> </v>
      </c>
      <c r="F28" s="37"/>
      <c r="G28" s="37"/>
      <c r="H28" s="37"/>
      <c r="I28" s="120" t="s">
        <v>34</v>
      </c>
      <c r="J28" s="105" t="str">
        <f>IF('Rekapitulace stavby'!AN20="","",'Rekapitulace stavby'!AN20)</f>
        <v/>
      </c>
      <c r="K28" s="37"/>
      <c r="L28" s="119"/>
      <c r="S28" s="37"/>
      <c r="T28" s="37"/>
      <c r="U28" s="37"/>
      <c r="V28" s="37"/>
      <c r="W28" s="37"/>
      <c r="X28" s="37"/>
      <c r="Y28" s="37"/>
      <c r="Z28" s="37"/>
      <c r="AA28" s="37"/>
      <c r="AB28" s="37"/>
      <c r="AC28" s="37"/>
      <c r="AD28" s="37"/>
      <c r="AE28" s="37"/>
    </row>
    <row r="29" spans="1:31" s="2" customFormat="1" ht="7" customHeight="1">
      <c r="A29" s="37"/>
      <c r="B29" s="42"/>
      <c r="C29" s="37"/>
      <c r="D29" s="37"/>
      <c r="E29" s="37"/>
      <c r="F29" s="37"/>
      <c r="G29" s="37"/>
      <c r="H29" s="37"/>
      <c r="I29" s="118"/>
      <c r="J29" s="37"/>
      <c r="K29" s="37"/>
      <c r="L29" s="119"/>
      <c r="S29" s="37"/>
      <c r="T29" s="37"/>
      <c r="U29" s="37"/>
      <c r="V29" s="37"/>
      <c r="W29" s="37"/>
      <c r="X29" s="37"/>
      <c r="Y29" s="37"/>
      <c r="Z29" s="37"/>
      <c r="AA29" s="37"/>
      <c r="AB29" s="37"/>
      <c r="AC29" s="37"/>
      <c r="AD29" s="37"/>
      <c r="AE29" s="37"/>
    </row>
    <row r="30" spans="1:31" s="2" customFormat="1" ht="12" customHeight="1">
      <c r="A30" s="37"/>
      <c r="B30" s="42"/>
      <c r="C30" s="37"/>
      <c r="D30" s="117" t="s">
        <v>46</v>
      </c>
      <c r="E30" s="37"/>
      <c r="F30" s="37"/>
      <c r="G30" s="37"/>
      <c r="H30" s="37"/>
      <c r="I30" s="118"/>
      <c r="J30" s="37"/>
      <c r="K30" s="37"/>
      <c r="L30" s="119"/>
      <c r="S30" s="37"/>
      <c r="T30" s="37"/>
      <c r="U30" s="37"/>
      <c r="V30" s="37"/>
      <c r="W30" s="37"/>
      <c r="X30" s="37"/>
      <c r="Y30" s="37"/>
      <c r="Z30" s="37"/>
      <c r="AA30" s="37"/>
      <c r="AB30" s="37"/>
      <c r="AC30" s="37"/>
      <c r="AD30" s="37"/>
      <c r="AE30" s="37"/>
    </row>
    <row r="31" spans="1:31" s="8" customFormat="1" ht="214.5" customHeight="1">
      <c r="A31" s="122"/>
      <c r="B31" s="123"/>
      <c r="C31" s="122"/>
      <c r="D31" s="122"/>
      <c r="E31" s="408" t="s">
        <v>212</v>
      </c>
      <c r="F31" s="408"/>
      <c r="G31" s="408"/>
      <c r="H31" s="408"/>
      <c r="I31" s="124"/>
      <c r="J31" s="122"/>
      <c r="K31" s="122"/>
      <c r="L31" s="125"/>
      <c r="S31" s="122"/>
      <c r="T31" s="122"/>
      <c r="U31" s="122"/>
      <c r="V31" s="122"/>
      <c r="W31" s="122"/>
      <c r="X31" s="122"/>
      <c r="Y31" s="122"/>
      <c r="Z31" s="122"/>
      <c r="AA31" s="122"/>
      <c r="AB31" s="122"/>
      <c r="AC31" s="122"/>
      <c r="AD31" s="122"/>
      <c r="AE31" s="122"/>
    </row>
    <row r="32" spans="1:31" s="2" customFormat="1" ht="7" customHeight="1">
      <c r="A32" s="37"/>
      <c r="B32" s="42"/>
      <c r="C32" s="37"/>
      <c r="D32" s="37"/>
      <c r="E32" s="37"/>
      <c r="F32" s="37"/>
      <c r="G32" s="37"/>
      <c r="H32" s="37"/>
      <c r="I32" s="118"/>
      <c r="J32" s="37"/>
      <c r="K32" s="37"/>
      <c r="L32" s="119"/>
      <c r="S32" s="37"/>
      <c r="T32" s="37"/>
      <c r="U32" s="37"/>
      <c r="V32" s="37"/>
      <c r="W32" s="37"/>
      <c r="X32" s="37"/>
      <c r="Y32" s="37"/>
      <c r="Z32" s="37"/>
      <c r="AA32" s="37"/>
      <c r="AB32" s="37"/>
      <c r="AC32" s="37"/>
      <c r="AD32" s="37"/>
      <c r="AE32" s="37"/>
    </row>
    <row r="33" spans="1:31" s="2" customFormat="1" ht="7" customHeight="1">
      <c r="A33" s="37"/>
      <c r="B33" s="42"/>
      <c r="C33" s="37"/>
      <c r="D33" s="126"/>
      <c r="E33" s="126"/>
      <c r="F33" s="126"/>
      <c r="G33" s="126"/>
      <c r="H33" s="126"/>
      <c r="I33" s="127"/>
      <c r="J33" s="126"/>
      <c r="K33" s="126"/>
      <c r="L33" s="119"/>
      <c r="S33" s="37"/>
      <c r="T33" s="37"/>
      <c r="U33" s="37"/>
      <c r="V33" s="37"/>
      <c r="W33" s="37"/>
      <c r="X33" s="37"/>
      <c r="Y33" s="37"/>
      <c r="Z33" s="37"/>
      <c r="AA33" s="37"/>
      <c r="AB33" s="37"/>
      <c r="AC33" s="37"/>
      <c r="AD33" s="37"/>
      <c r="AE33" s="37"/>
    </row>
    <row r="34" spans="1:31" s="2" customFormat="1" ht="25.4" customHeight="1">
      <c r="A34" s="37"/>
      <c r="B34" s="42"/>
      <c r="C34" s="37"/>
      <c r="D34" s="128" t="s">
        <v>48</v>
      </c>
      <c r="E34" s="37"/>
      <c r="F34" s="37"/>
      <c r="G34" s="37"/>
      <c r="H34" s="37"/>
      <c r="I34" s="118"/>
      <c r="J34" s="129">
        <f>ROUND(J103, 2)</f>
        <v>0</v>
      </c>
      <c r="K34" s="37"/>
      <c r="L34" s="119"/>
      <c r="S34" s="37"/>
      <c r="T34" s="37"/>
      <c r="U34" s="37"/>
      <c r="V34" s="37"/>
      <c r="W34" s="37"/>
      <c r="X34" s="37"/>
      <c r="Y34" s="37"/>
      <c r="Z34" s="37"/>
      <c r="AA34" s="37"/>
      <c r="AB34" s="37"/>
      <c r="AC34" s="37"/>
      <c r="AD34" s="37"/>
      <c r="AE34" s="37"/>
    </row>
    <row r="35" spans="1:31" s="2" customFormat="1" ht="7" customHeight="1">
      <c r="A35" s="37"/>
      <c r="B35" s="42"/>
      <c r="C35" s="37"/>
      <c r="D35" s="126"/>
      <c r="E35" s="126"/>
      <c r="F35" s="126"/>
      <c r="G35" s="126"/>
      <c r="H35" s="126"/>
      <c r="I35" s="127"/>
      <c r="J35" s="126"/>
      <c r="K35" s="126"/>
      <c r="L35" s="119"/>
      <c r="S35" s="37"/>
      <c r="T35" s="37"/>
      <c r="U35" s="37"/>
      <c r="V35" s="37"/>
      <c r="W35" s="37"/>
      <c r="X35" s="37"/>
      <c r="Y35" s="37"/>
      <c r="Z35" s="37"/>
      <c r="AA35" s="37"/>
      <c r="AB35" s="37"/>
      <c r="AC35" s="37"/>
      <c r="AD35" s="37"/>
      <c r="AE35" s="37"/>
    </row>
    <row r="36" spans="1:31" s="2" customFormat="1" ht="14.4" customHeight="1">
      <c r="A36" s="37"/>
      <c r="B36" s="42"/>
      <c r="C36" s="37"/>
      <c r="D36" s="37"/>
      <c r="E36" s="37"/>
      <c r="F36" s="130" t="s">
        <v>50</v>
      </c>
      <c r="G36" s="37"/>
      <c r="H36" s="37"/>
      <c r="I36" s="131" t="s">
        <v>49</v>
      </c>
      <c r="J36" s="130" t="s">
        <v>51</v>
      </c>
      <c r="K36" s="37"/>
      <c r="L36" s="119"/>
      <c r="S36" s="37"/>
      <c r="T36" s="37"/>
      <c r="U36" s="37"/>
      <c r="V36" s="37"/>
      <c r="W36" s="37"/>
      <c r="X36" s="37"/>
      <c r="Y36" s="37"/>
      <c r="Z36" s="37"/>
      <c r="AA36" s="37"/>
      <c r="AB36" s="37"/>
      <c r="AC36" s="37"/>
      <c r="AD36" s="37"/>
      <c r="AE36" s="37"/>
    </row>
    <row r="37" spans="1:31" s="2" customFormat="1" ht="14.4" customHeight="1">
      <c r="A37" s="37"/>
      <c r="B37" s="42"/>
      <c r="C37" s="37"/>
      <c r="D37" s="132" t="s">
        <v>52</v>
      </c>
      <c r="E37" s="117" t="s">
        <v>53</v>
      </c>
      <c r="F37" s="133">
        <f>ROUND((SUM(BE103:BE309)),  2)</f>
        <v>0</v>
      </c>
      <c r="G37" s="37"/>
      <c r="H37" s="37"/>
      <c r="I37" s="134">
        <v>0.21</v>
      </c>
      <c r="J37" s="133">
        <f>ROUND(((SUM(BE103:BE309))*I37),  2)</f>
        <v>0</v>
      </c>
      <c r="K37" s="37"/>
      <c r="L37" s="119"/>
      <c r="S37" s="37"/>
      <c r="T37" s="37"/>
      <c r="U37" s="37"/>
      <c r="V37" s="37"/>
      <c r="W37" s="37"/>
      <c r="X37" s="37"/>
      <c r="Y37" s="37"/>
      <c r="Z37" s="37"/>
      <c r="AA37" s="37"/>
      <c r="AB37" s="37"/>
      <c r="AC37" s="37"/>
      <c r="AD37" s="37"/>
      <c r="AE37" s="37"/>
    </row>
    <row r="38" spans="1:31" s="2" customFormat="1" ht="14.4" customHeight="1">
      <c r="A38" s="37"/>
      <c r="B38" s="42"/>
      <c r="C38" s="37"/>
      <c r="D38" s="37"/>
      <c r="E38" s="117" t="s">
        <v>54</v>
      </c>
      <c r="F38" s="133">
        <f>ROUND((SUM(BF103:BF309)),  2)</f>
        <v>0</v>
      </c>
      <c r="G38" s="37"/>
      <c r="H38" s="37"/>
      <c r="I38" s="134">
        <v>0.15</v>
      </c>
      <c r="J38" s="133">
        <f>ROUND(((SUM(BF103:BF309))*I38),  2)</f>
        <v>0</v>
      </c>
      <c r="K38" s="37"/>
      <c r="L38" s="119"/>
      <c r="S38" s="37"/>
      <c r="T38" s="37"/>
      <c r="U38" s="37"/>
      <c r="V38" s="37"/>
      <c r="W38" s="37"/>
      <c r="X38" s="37"/>
      <c r="Y38" s="37"/>
      <c r="Z38" s="37"/>
      <c r="AA38" s="37"/>
      <c r="AB38" s="37"/>
      <c r="AC38" s="37"/>
      <c r="AD38" s="37"/>
      <c r="AE38" s="37"/>
    </row>
    <row r="39" spans="1:31" s="2" customFormat="1" ht="14.4" hidden="1" customHeight="1">
      <c r="A39" s="37"/>
      <c r="B39" s="42"/>
      <c r="C39" s="37"/>
      <c r="D39" s="37"/>
      <c r="E39" s="117" t="s">
        <v>55</v>
      </c>
      <c r="F39" s="133">
        <f>ROUND((SUM(BG103:BG309)),  2)</f>
        <v>0</v>
      </c>
      <c r="G39" s="37"/>
      <c r="H39" s="37"/>
      <c r="I39" s="134">
        <v>0.21</v>
      </c>
      <c r="J39" s="133">
        <f>0</f>
        <v>0</v>
      </c>
      <c r="K39" s="37"/>
      <c r="L39" s="119"/>
      <c r="S39" s="37"/>
      <c r="T39" s="37"/>
      <c r="U39" s="37"/>
      <c r="V39" s="37"/>
      <c r="W39" s="37"/>
      <c r="X39" s="37"/>
      <c r="Y39" s="37"/>
      <c r="Z39" s="37"/>
      <c r="AA39" s="37"/>
      <c r="AB39" s="37"/>
      <c r="AC39" s="37"/>
      <c r="AD39" s="37"/>
      <c r="AE39" s="37"/>
    </row>
    <row r="40" spans="1:31" s="2" customFormat="1" ht="14.4" hidden="1" customHeight="1">
      <c r="A40" s="37"/>
      <c r="B40" s="42"/>
      <c r="C40" s="37"/>
      <c r="D40" s="37"/>
      <c r="E40" s="117" t="s">
        <v>56</v>
      </c>
      <c r="F40" s="133">
        <f>ROUND((SUM(BH103:BH309)),  2)</f>
        <v>0</v>
      </c>
      <c r="G40" s="37"/>
      <c r="H40" s="37"/>
      <c r="I40" s="134">
        <v>0.15</v>
      </c>
      <c r="J40" s="133">
        <f>0</f>
        <v>0</v>
      </c>
      <c r="K40" s="37"/>
      <c r="L40" s="119"/>
      <c r="S40" s="37"/>
      <c r="T40" s="37"/>
      <c r="U40" s="37"/>
      <c r="V40" s="37"/>
      <c r="W40" s="37"/>
      <c r="X40" s="37"/>
      <c r="Y40" s="37"/>
      <c r="Z40" s="37"/>
      <c r="AA40" s="37"/>
      <c r="AB40" s="37"/>
      <c r="AC40" s="37"/>
      <c r="AD40" s="37"/>
      <c r="AE40" s="37"/>
    </row>
    <row r="41" spans="1:31" s="2" customFormat="1" ht="14.4" hidden="1" customHeight="1">
      <c r="A41" s="37"/>
      <c r="B41" s="42"/>
      <c r="C41" s="37"/>
      <c r="D41" s="37"/>
      <c r="E41" s="117" t="s">
        <v>57</v>
      </c>
      <c r="F41" s="133">
        <f>ROUND((SUM(BI103:BI309)),  2)</f>
        <v>0</v>
      </c>
      <c r="G41" s="37"/>
      <c r="H41" s="37"/>
      <c r="I41" s="134">
        <v>0</v>
      </c>
      <c r="J41" s="133">
        <f>0</f>
        <v>0</v>
      </c>
      <c r="K41" s="37"/>
      <c r="L41" s="119"/>
      <c r="S41" s="37"/>
      <c r="T41" s="37"/>
      <c r="U41" s="37"/>
      <c r="V41" s="37"/>
      <c r="W41" s="37"/>
      <c r="X41" s="37"/>
      <c r="Y41" s="37"/>
      <c r="Z41" s="37"/>
      <c r="AA41" s="37"/>
      <c r="AB41" s="37"/>
      <c r="AC41" s="37"/>
      <c r="AD41" s="37"/>
      <c r="AE41" s="37"/>
    </row>
    <row r="42" spans="1:31" s="2" customFormat="1" ht="7" customHeight="1">
      <c r="A42" s="37"/>
      <c r="B42" s="42"/>
      <c r="C42" s="37"/>
      <c r="D42" s="37"/>
      <c r="E42" s="37"/>
      <c r="F42" s="37"/>
      <c r="G42" s="37"/>
      <c r="H42" s="37"/>
      <c r="I42" s="118"/>
      <c r="J42" s="37"/>
      <c r="K42" s="37"/>
      <c r="L42" s="119"/>
      <c r="S42" s="37"/>
      <c r="T42" s="37"/>
      <c r="U42" s="37"/>
      <c r="V42" s="37"/>
      <c r="W42" s="37"/>
      <c r="X42" s="37"/>
      <c r="Y42" s="37"/>
      <c r="Z42" s="37"/>
      <c r="AA42" s="37"/>
      <c r="AB42" s="37"/>
      <c r="AC42" s="37"/>
      <c r="AD42" s="37"/>
      <c r="AE42" s="37"/>
    </row>
    <row r="43" spans="1:31" s="2" customFormat="1" ht="25.4" customHeight="1">
      <c r="A43" s="37"/>
      <c r="B43" s="42"/>
      <c r="C43" s="135"/>
      <c r="D43" s="136" t="s">
        <v>58</v>
      </c>
      <c r="E43" s="137"/>
      <c r="F43" s="137"/>
      <c r="G43" s="138" t="s">
        <v>59</v>
      </c>
      <c r="H43" s="139" t="s">
        <v>60</v>
      </c>
      <c r="I43" s="140"/>
      <c r="J43" s="141">
        <f>SUM(J34:J41)</f>
        <v>0</v>
      </c>
      <c r="K43" s="142"/>
      <c r="L43" s="119"/>
      <c r="S43" s="37"/>
      <c r="T43" s="37"/>
      <c r="U43" s="37"/>
      <c r="V43" s="37"/>
      <c r="W43" s="37"/>
      <c r="X43" s="37"/>
      <c r="Y43" s="37"/>
      <c r="Z43" s="37"/>
      <c r="AA43" s="37"/>
      <c r="AB43" s="37"/>
      <c r="AC43" s="37"/>
      <c r="AD43" s="37"/>
      <c r="AE43" s="37"/>
    </row>
    <row r="44" spans="1:31" s="2" customFormat="1" ht="14.4" customHeight="1">
      <c r="A44" s="37"/>
      <c r="B44" s="143"/>
      <c r="C44" s="144"/>
      <c r="D44" s="144"/>
      <c r="E44" s="144"/>
      <c r="F44" s="144"/>
      <c r="G44" s="144"/>
      <c r="H44" s="144"/>
      <c r="I44" s="145"/>
      <c r="J44" s="144"/>
      <c r="K44" s="144"/>
      <c r="L44" s="119"/>
      <c r="S44" s="37"/>
      <c r="T44" s="37"/>
      <c r="U44" s="37"/>
      <c r="V44" s="37"/>
      <c r="W44" s="37"/>
      <c r="X44" s="37"/>
      <c r="Y44" s="37"/>
      <c r="Z44" s="37"/>
      <c r="AA44" s="37"/>
      <c r="AB44" s="37"/>
      <c r="AC44" s="37"/>
      <c r="AD44" s="37"/>
      <c r="AE44" s="37"/>
    </row>
    <row r="48" spans="1:31" s="2" customFormat="1" ht="7" customHeight="1">
      <c r="A48" s="37"/>
      <c r="B48" s="146"/>
      <c r="C48" s="147"/>
      <c r="D48" s="147"/>
      <c r="E48" s="147"/>
      <c r="F48" s="147"/>
      <c r="G48" s="147"/>
      <c r="H48" s="147"/>
      <c r="I48" s="148"/>
      <c r="J48" s="147"/>
      <c r="K48" s="147"/>
      <c r="L48" s="119"/>
      <c r="S48" s="37"/>
      <c r="T48" s="37"/>
      <c r="U48" s="37"/>
      <c r="V48" s="37"/>
      <c r="W48" s="37"/>
      <c r="X48" s="37"/>
      <c r="Y48" s="37"/>
      <c r="Z48" s="37"/>
      <c r="AA48" s="37"/>
      <c r="AB48" s="37"/>
      <c r="AC48" s="37"/>
      <c r="AD48" s="37"/>
      <c r="AE48" s="37"/>
    </row>
    <row r="49" spans="1:31" s="2" customFormat="1" ht="25" customHeight="1">
      <c r="A49" s="37"/>
      <c r="B49" s="38"/>
      <c r="C49" s="25" t="s">
        <v>213</v>
      </c>
      <c r="D49" s="39"/>
      <c r="E49" s="39"/>
      <c r="F49" s="39"/>
      <c r="G49" s="39"/>
      <c r="H49" s="39"/>
      <c r="I49" s="118"/>
      <c r="J49" s="39"/>
      <c r="K49" s="39"/>
      <c r="L49" s="119"/>
      <c r="S49" s="37"/>
      <c r="T49" s="37"/>
      <c r="U49" s="37"/>
      <c r="V49" s="37"/>
      <c r="W49" s="37"/>
      <c r="X49" s="37"/>
      <c r="Y49" s="37"/>
      <c r="Z49" s="37"/>
      <c r="AA49" s="37"/>
      <c r="AB49" s="37"/>
      <c r="AC49" s="37"/>
      <c r="AD49" s="37"/>
      <c r="AE49" s="37"/>
    </row>
    <row r="50" spans="1:31" s="2" customFormat="1" ht="7" customHeight="1">
      <c r="A50" s="37"/>
      <c r="B50" s="38"/>
      <c r="C50" s="39"/>
      <c r="D50" s="39"/>
      <c r="E50" s="39"/>
      <c r="F50" s="39"/>
      <c r="G50" s="39"/>
      <c r="H50" s="39"/>
      <c r="I50" s="118"/>
      <c r="J50" s="39"/>
      <c r="K50" s="39"/>
      <c r="L50" s="119"/>
      <c r="S50" s="37"/>
      <c r="T50" s="37"/>
      <c r="U50" s="37"/>
      <c r="V50" s="37"/>
      <c r="W50" s="37"/>
      <c r="X50" s="37"/>
      <c r="Y50" s="37"/>
      <c r="Z50" s="37"/>
      <c r="AA50" s="37"/>
      <c r="AB50" s="37"/>
      <c r="AC50" s="37"/>
      <c r="AD50" s="37"/>
      <c r="AE50" s="37"/>
    </row>
    <row r="51" spans="1:31" s="2" customFormat="1" ht="12" customHeight="1">
      <c r="A51" s="37"/>
      <c r="B51" s="38"/>
      <c r="C51" s="31" t="s">
        <v>16</v>
      </c>
      <c r="D51" s="39"/>
      <c r="E51" s="39"/>
      <c r="F51" s="39"/>
      <c r="G51" s="39"/>
      <c r="H51" s="39"/>
      <c r="I51" s="118"/>
      <c r="J51" s="39"/>
      <c r="K51" s="39"/>
      <c r="L51" s="119"/>
      <c r="S51" s="37"/>
      <c r="T51" s="37"/>
      <c r="U51" s="37"/>
      <c r="V51" s="37"/>
      <c r="W51" s="37"/>
      <c r="X51" s="37"/>
      <c r="Y51" s="37"/>
      <c r="Z51" s="37"/>
      <c r="AA51" s="37"/>
      <c r="AB51" s="37"/>
      <c r="AC51" s="37"/>
      <c r="AD51" s="37"/>
      <c r="AE51" s="37"/>
    </row>
    <row r="52" spans="1:31" s="2" customFormat="1" ht="16.5" customHeight="1">
      <c r="A52" s="37"/>
      <c r="B52" s="38"/>
      <c r="C52" s="39"/>
      <c r="D52" s="39"/>
      <c r="E52" s="409" t="str">
        <f>E7</f>
        <v>EHC CZECH s.r.o. – Podnikatelský inkubátor – Evropská ul., Cheb</v>
      </c>
      <c r="F52" s="410"/>
      <c r="G52" s="410"/>
      <c r="H52" s="410"/>
      <c r="I52" s="118"/>
      <c r="J52" s="39"/>
      <c r="K52" s="39"/>
      <c r="L52" s="119"/>
      <c r="S52" s="37"/>
      <c r="T52" s="37"/>
      <c r="U52" s="37"/>
      <c r="V52" s="37"/>
      <c r="W52" s="37"/>
      <c r="X52" s="37"/>
      <c r="Y52" s="37"/>
      <c r="Z52" s="37"/>
      <c r="AA52" s="37"/>
      <c r="AB52" s="37"/>
      <c r="AC52" s="37"/>
      <c r="AD52" s="37"/>
      <c r="AE52" s="37"/>
    </row>
    <row r="53" spans="1:31" s="1" customFormat="1" ht="12" customHeight="1">
      <c r="B53" s="23"/>
      <c r="C53" s="31" t="s">
        <v>208</v>
      </c>
      <c r="D53" s="24"/>
      <c r="E53" s="24"/>
      <c r="F53" s="24"/>
      <c r="G53" s="24"/>
      <c r="H53" s="24"/>
      <c r="I53" s="111"/>
      <c r="J53" s="24"/>
      <c r="K53" s="24"/>
      <c r="L53" s="22"/>
    </row>
    <row r="54" spans="1:31" s="1" customFormat="1" ht="16.5" customHeight="1">
      <c r="B54" s="23"/>
      <c r="C54" s="24"/>
      <c r="D54" s="24"/>
      <c r="E54" s="409" t="s">
        <v>209</v>
      </c>
      <c r="F54" s="361"/>
      <c r="G54" s="361"/>
      <c r="H54" s="361"/>
      <c r="I54" s="111"/>
      <c r="J54" s="24"/>
      <c r="K54" s="24"/>
      <c r="L54" s="22"/>
    </row>
    <row r="55" spans="1:31" s="1" customFormat="1" ht="12" customHeight="1">
      <c r="B55" s="23"/>
      <c r="C55" s="31" t="s">
        <v>210</v>
      </c>
      <c r="D55" s="24"/>
      <c r="E55" s="24"/>
      <c r="F55" s="24"/>
      <c r="G55" s="24"/>
      <c r="H55" s="24"/>
      <c r="I55" s="111"/>
      <c r="J55" s="24"/>
      <c r="K55" s="24"/>
      <c r="L55" s="22"/>
    </row>
    <row r="56" spans="1:31" s="2" customFormat="1" ht="16.5" customHeight="1">
      <c r="A56" s="37"/>
      <c r="B56" s="38"/>
      <c r="C56" s="39"/>
      <c r="D56" s="39"/>
      <c r="E56" s="413" t="s">
        <v>5069</v>
      </c>
      <c r="F56" s="411"/>
      <c r="G56" s="411"/>
      <c r="H56" s="411"/>
      <c r="I56" s="118"/>
      <c r="J56" s="39"/>
      <c r="K56" s="39"/>
      <c r="L56" s="119"/>
      <c r="S56" s="37"/>
      <c r="T56" s="37"/>
      <c r="U56" s="37"/>
      <c r="V56" s="37"/>
      <c r="W56" s="37"/>
      <c r="X56" s="37"/>
      <c r="Y56" s="37"/>
      <c r="Z56" s="37"/>
      <c r="AA56" s="37"/>
      <c r="AB56" s="37"/>
      <c r="AC56" s="37"/>
      <c r="AD56" s="37"/>
      <c r="AE56" s="37"/>
    </row>
    <row r="57" spans="1:31" s="2" customFormat="1" ht="12" customHeight="1">
      <c r="A57" s="37"/>
      <c r="B57" s="38"/>
      <c r="C57" s="31" t="s">
        <v>4229</v>
      </c>
      <c r="D57" s="39"/>
      <c r="E57" s="39"/>
      <c r="F57" s="39"/>
      <c r="G57" s="39"/>
      <c r="H57" s="39"/>
      <c r="I57" s="118"/>
      <c r="J57" s="39"/>
      <c r="K57" s="39"/>
      <c r="L57" s="119"/>
      <c r="S57" s="37"/>
      <c r="T57" s="37"/>
      <c r="U57" s="37"/>
      <c r="V57" s="37"/>
      <c r="W57" s="37"/>
      <c r="X57" s="37"/>
      <c r="Y57" s="37"/>
      <c r="Z57" s="37"/>
      <c r="AA57" s="37"/>
      <c r="AB57" s="37"/>
      <c r="AC57" s="37"/>
      <c r="AD57" s="37"/>
      <c r="AE57" s="37"/>
    </row>
    <row r="58" spans="1:31" s="2" customFormat="1" ht="16.5" customHeight="1">
      <c r="A58" s="37"/>
      <c r="B58" s="38"/>
      <c r="C58" s="39"/>
      <c r="D58" s="39"/>
      <c r="E58" s="383" t="str">
        <f>E13</f>
        <v>D.1.4.7 - Měření a regulace</v>
      </c>
      <c r="F58" s="411"/>
      <c r="G58" s="411"/>
      <c r="H58" s="411"/>
      <c r="I58" s="118"/>
      <c r="J58" s="39"/>
      <c r="K58" s="39"/>
      <c r="L58" s="119"/>
      <c r="S58" s="37"/>
      <c r="T58" s="37"/>
      <c r="U58" s="37"/>
      <c r="V58" s="37"/>
      <c r="W58" s="37"/>
      <c r="X58" s="37"/>
      <c r="Y58" s="37"/>
      <c r="Z58" s="37"/>
      <c r="AA58" s="37"/>
      <c r="AB58" s="37"/>
      <c r="AC58" s="37"/>
      <c r="AD58" s="37"/>
      <c r="AE58" s="37"/>
    </row>
    <row r="59" spans="1:31" s="2" customFormat="1" ht="7" customHeight="1">
      <c r="A59" s="37"/>
      <c r="B59" s="38"/>
      <c r="C59" s="39"/>
      <c r="D59" s="39"/>
      <c r="E59" s="39"/>
      <c r="F59" s="39"/>
      <c r="G59" s="39"/>
      <c r="H59" s="39"/>
      <c r="I59" s="118"/>
      <c r="J59" s="39"/>
      <c r="K59" s="39"/>
      <c r="L59" s="119"/>
      <c r="S59" s="37"/>
      <c r="T59" s="37"/>
      <c r="U59" s="37"/>
      <c r="V59" s="37"/>
      <c r="W59" s="37"/>
      <c r="X59" s="37"/>
      <c r="Y59" s="37"/>
      <c r="Z59" s="37"/>
      <c r="AA59" s="37"/>
      <c r="AB59" s="37"/>
      <c r="AC59" s="37"/>
      <c r="AD59" s="37"/>
      <c r="AE59" s="37"/>
    </row>
    <row r="60" spans="1:31" s="2" customFormat="1" ht="12" customHeight="1">
      <c r="A60" s="37"/>
      <c r="B60" s="38"/>
      <c r="C60" s="31" t="s">
        <v>22</v>
      </c>
      <c r="D60" s="39"/>
      <c r="E60" s="39"/>
      <c r="F60" s="29" t="str">
        <f>F16</f>
        <v>č. parcelní 250/1, 250/6, 250/7 a st7296</v>
      </c>
      <c r="G60" s="39"/>
      <c r="H60" s="39"/>
      <c r="I60" s="120" t="s">
        <v>24</v>
      </c>
      <c r="J60" s="62" t="str">
        <f>IF(J16="","",J16)</f>
        <v>2. 9. 2020</v>
      </c>
      <c r="K60" s="39"/>
      <c r="L60" s="119"/>
      <c r="S60" s="37"/>
      <c r="T60" s="37"/>
      <c r="U60" s="37"/>
      <c r="V60" s="37"/>
      <c r="W60" s="37"/>
      <c r="X60" s="37"/>
      <c r="Y60" s="37"/>
      <c r="Z60" s="37"/>
      <c r="AA60" s="37"/>
      <c r="AB60" s="37"/>
      <c r="AC60" s="37"/>
      <c r="AD60" s="37"/>
      <c r="AE60" s="37"/>
    </row>
    <row r="61" spans="1:31" s="2" customFormat="1" ht="7" customHeight="1">
      <c r="A61" s="37"/>
      <c r="B61" s="38"/>
      <c r="C61" s="39"/>
      <c r="D61" s="39"/>
      <c r="E61" s="39"/>
      <c r="F61" s="39"/>
      <c r="G61" s="39"/>
      <c r="H61" s="39"/>
      <c r="I61" s="118"/>
      <c r="J61" s="39"/>
      <c r="K61" s="39"/>
      <c r="L61" s="119"/>
      <c r="S61" s="37"/>
      <c r="T61" s="37"/>
      <c r="U61" s="37"/>
      <c r="V61" s="37"/>
      <c r="W61" s="37"/>
      <c r="X61" s="37"/>
      <c r="Y61" s="37"/>
      <c r="Z61" s="37"/>
      <c r="AA61" s="37"/>
      <c r="AB61" s="37"/>
      <c r="AC61" s="37"/>
      <c r="AD61" s="37"/>
      <c r="AE61" s="37"/>
    </row>
    <row r="62" spans="1:31" s="2" customFormat="1" ht="40" customHeight="1">
      <c r="A62" s="37"/>
      <c r="B62" s="38"/>
      <c r="C62" s="31" t="s">
        <v>30</v>
      </c>
      <c r="D62" s="39"/>
      <c r="E62" s="39"/>
      <c r="F62" s="29" t="str">
        <f>E19</f>
        <v>EHC CZECH s.r.o., Závodní 278, 360 18 Karlovy Vary</v>
      </c>
      <c r="G62" s="39"/>
      <c r="H62" s="39"/>
      <c r="I62" s="120" t="s">
        <v>39</v>
      </c>
      <c r="J62" s="35" t="str">
        <f>E25</f>
        <v>INDBau DESIGN s.r.o., Houškova 1187/25, 326 00 Plz</v>
      </c>
      <c r="K62" s="39"/>
      <c r="L62" s="119"/>
      <c r="S62" s="37"/>
      <c r="T62" s="37"/>
      <c r="U62" s="37"/>
      <c r="V62" s="37"/>
      <c r="W62" s="37"/>
      <c r="X62" s="37"/>
      <c r="Y62" s="37"/>
      <c r="Z62" s="37"/>
      <c r="AA62" s="37"/>
      <c r="AB62" s="37"/>
      <c r="AC62" s="37"/>
      <c r="AD62" s="37"/>
      <c r="AE62" s="37"/>
    </row>
    <row r="63" spans="1:31" s="2" customFormat="1" ht="15.15" customHeight="1">
      <c r="A63" s="37"/>
      <c r="B63" s="38"/>
      <c r="C63" s="31" t="s">
        <v>36</v>
      </c>
      <c r="D63" s="39"/>
      <c r="E63" s="39"/>
      <c r="F63" s="29" t="str">
        <f>IF(E22="","",E22)</f>
        <v>Vyplň údaj</v>
      </c>
      <c r="G63" s="39"/>
      <c r="H63" s="39"/>
      <c r="I63" s="120" t="s">
        <v>43</v>
      </c>
      <c r="J63" s="35" t="str">
        <f>E28</f>
        <v xml:space="preserve"> </v>
      </c>
      <c r="K63" s="39"/>
      <c r="L63" s="119"/>
      <c r="S63" s="37"/>
      <c r="T63" s="37"/>
      <c r="U63" s="37"/>
      <c r="V63" s="37"/>
      <c r="W63" s="37"/>
      <c r="X63" s="37"/>
      <c r="Y63" s="37"/>
      <c r="Z63" s="37"/>
      <c r="AA63" s="37"/>
      <c r="AB63" s="37"/>
      <c r="AC63" s="37"/>
      <c r="AD63" s="37"/>
      <c r="AE63" s="37"/>
    </row>
    <row r="64" spans="1:31" s="2" customFormat="1" ht="10.25" customHeight="1">
      <c r="A64" s="37"/>
      <c r="B64" s="38"/>
      <c r="C64" s="39"/>
      <c r="D64" s="39"/>
      <c r="E64" s="39"/>
      <c r="F64" s="39"/>
      <c r="G64" s="39"/>
      <c r="H64" s="39"/>
      <c r="I64" s="118"/>
      <c r="J64" s="39"/>
      <c r="K64" s="39"/>
      <c r="L64" s="119"/>
      <c r="S64" s="37"/>
      <c r="T64" s="37"/>
      <c r="U64" s="37"/>
      <c r="V64" s="37"/>
      <c r="W64" s="37"/>
      <c r="X64" s="37"/>
      <c r="Y64" s="37"/>
      <c r="Z64" s="37"/>
      <c r="AA64" s="37"/>
      <c r="AB64" s="37"/>
      <c r="AC64" s="37"/>
      <c r="AD64" s="37"/>
      <c r="AE64" s="37"/>
    </row>
    <row r="65" spans="1:47" s="2" customFormat="1" ht="29.25" customHeight="1">
      <c r="A65" s="37"/>
      <c r="B65" s="38"/>
      <c r="C65" s="149" t="s">
        <v>214</v>
      </c>
      <c r="D65" s="150"/>
      <c r="E65" s="150"/>
      <c r="F65" s="150"/>
      <c r="G65" s="150"/>
      <c r="H65" s="150"/>
      <c r="I65" s="151"/>
      <c r="J65" s="152" t="s">
        <v>215</v>
      </c>
      <c r="K65" s="150"/>
      <c r="L65" s="119"/>
      <c r="S65" s="37"/>
      <c r="T65" s="37"/>
      <c r="U65" s="37"/>
      <c r="V65" s="37"/>
      <c r="W65" s="37"/>
      <c r="X65" s="37"/>
      <c r="Y65" s="37"/>
      <c r="Z65" s="37"/>
      <c r="AA65" s="37"/>
      <c r="AB65" s="37"/>
      <c r="AC65" s="37"/>
      <c r="AD65" s="37"/>
      <c r="AE65" s="37"/>
    </row>
    <row r="66" spans="1:47" s="2" customFormat="1" ht="10.25" customHeight="1">
      <c r="A66" s="37"/>
      <c r="B66" s="38"/>
      <c r="C66" s="39"/>
      <c r="D66" s="39"/>
      <c r="E66" s="39"/>
      <c r="F66" s="39"/>
      <c r="G66" s="39"/>
      <c r="H66" s="39"/>
      <c r="I66" s="118"/>
      <c r="J66" s="39"/>
      <c r="K66" s="39"/>
      <c r="L66" s="119"/>
      <c r="S66" s="37"/>
      <c r="T66" s="37"/>
      <c r="U66" s="37"/>
      <c r="V66" s="37"/>
      <c r="W66" s="37"/>
      <c r="X66" s="37"/>
      <c r="Y66" s="37"/>
      <c r="Z66" s="37"/>
      <c r="AA66" s="37"/>
      <c r="AB66" s="37"/>
      <c r="AC66" s="37"/>
      <c r="AD66" s="37"/>
      <c r="AE66" s="37"/>
    </row>
    <row r="67" spans="1:47" s="2" customFormat="1" ht="22.75" customHeight="1">
      <c r="A67" s="37"/>
      <c r="B67" s="38"/>
      <c r="C67" s="153" t="s">
        <v>80</v>
      </c>
      <c r="D67" s="39"/>
      <c r="E67" s="39"/>
      <c r="F67" s="39"/>
      <c r="G67" s="39"/>
      <c r="H67" s="39"/>
      <c r="I67" s="118"/>
      <c r="J67" s="80">
        <f>J103</f>
        <v>0</v>
      </c>
      <c r="K67" s="39"/>
      <c r="L67" s="119"/>
      <c r="S67" s="37"/>
      <c r="T67" s="37"/>
      <c r="U67" s="37"/>
      <c r="V67" s="37"/>
      <c r="W67" s="37"/>
      <c r="X67" s="37"/>
      <c r="Y67" s="37"/>
      <c r="Z67" s="37"/>
      <c r="AA67" s="37"/>
      <c r="AB67" s="37"/>
      <c r="AC67" s="37"/>
      <c r="AD67" s="37"/>
      <c r="AE67" s="37"/>
      <c r="AU67" s="19" t="s">
        <v>216</v>
      </c>
    </row>
    <row r="68" spans="1:47" s="9" customFormat="1" ht="25" customHeight="1">
      <c r="B68" s="154"/>
      <c r="C68" s="155"/>
      <c r="D68" s="156" t="s">
        <v>217</v>
      </c>
      <c r="E68" s="157"/>
      <c r="F68" s="157"/>
      <c r="G68" s="157"/>
      <c r="H68" s="157"/>
      <c r="I68" s="158"/>
      <c r="J68" s="159">
        <f>J104</f>
        <v>0</v>
      </c>
      <c r="K68" s="155"/>
      <c r="L68" s="160"/>
    </row>
    <row r="69" spans="1:47" s="10" customFormat="1" ht="19.899999999999999" customHeight="1">
      <c r="B69" s="161"/>
      <c r="C69" s="99"/>
      <c r="D69" s="162" t="s">
        <v>223</v>
      </c>
      <c r="E69" s="163"/>
      <c r="F69" s="163"/>
      <c r="G69" s="163"/>
      <c r="H69" s="163"/>
      <c r="I69" s="164"/>
      <c r="J69" s="165">
        <f>J105</f>
        <v>0</v>
      </c>
      <c r="K69" s="99"/>
      <c r="L69" s="166"/>
    </row>
    <row r="70" spans="1:47" s="9" customFormat="1" ht="25" customHeight="1">
      <c r="B70" s="154"/>
      <c r="C70" s="155"/>
      <c r="D70" s="156" t="s">
        <v>226</v>
      </c>
      <c r="E70" s="157"/>
      <c r="F70" s="157"/>
      <c r="G70" s="157"/>
      <c r="H70" s="157"/>
      <c r="I70" s="158"/>
      <c r="J70" s="159">
        <f>J108</f>
        <v>0</v>
      </c>
      <c r="K70" s="155"/>
      <c r="L70" s="160"/>
    </row>
    <row r="71" spans="1:47" s="10" customFormat="1" ht="19.899999999999999" customHeight="1">
      <c r="B71" s="161"/>
      <c r="C71" s="99"/>
      <c r="D71" s="162" t="s">
        <v>3957</v>
      </c>
      <c r="E71" s="163"/>
      <c r="F71" s="163"/>
      <c r="G71" s="163"/>
      <c r="H71" s="163"/>
      <c r="I71" s="164"/>
      <c r="J71" s="165">
        <f>J109</f>
        <v>0</v>
      </c>
      <c r="K71" s="99"/>
      <c r="L71" s="166"/>
    </row>
    <row r="72" spans="1:47" s="10" customFormat="1" ht="19.899999999999999" customHeight="1">
      <c r="B72" s="161"/>
      <c r="C72" s="99"/>
      <c r="D72" s="162" t="s">
        <v>7172</v>
      </c>
      <c r="E72" s="163"/>
      <c r="F72" s="163"/>
      <c r="G72" s="163"/>
      <c r="H72" s="163"/>
      <c r="I72" s="164"/>
      <c r="J72" s="165">
        <f>J110</f>
        <v>0</v>
      </c>
      <c r="K72" s="99"/>
      <c r="L72" s="166"/>
    </row>
    <row r="73" spans="1:47" s="10" customFormat="1" ht="19.899999999999999" customHeight="1">
      <c r="B73" s="161"/>
      <c r="C73" s="99"/>
      <c r="D73" s="162" t="s">
        <v>7173</v>
      </c>
      <c r="E73" s="163"/>
      <c r="F73" s="163"/>
      <c r="G73" s="163"/>
      <c r="H73" s="163"/>
      <c r="I73" s="164"/>
      <c r="J73" s="165">
        <f>J144</f>
        <v>0</v>
      </c>
      <c r="K73" s="99"/>
      <c r="L73" s="166"/>
    </row>
    <row r="74" spans="1:47" s="10" customFormat="1" ht="19.899999999999999" customHeight="1">
      <c r="B74" s="161"/>
      <c r="C74" s="99"/>
      <c r="D74" s="162" t="s">
        <v>7174</v>
      </c>
      <c r="E74" s="163"/>
      <c r="F74" s="163"/>
      <c r="G74" s="163"/>
      <c r="H74" s="163"/>
      <c r="I74" s="164"/>
      <c r="J74" s="165">
        <f>J163</f>
        <v>0</v>
      </c>
      <c r="K74" s="99"/>
      <c r="L74" s="166"/>
    </row>
    <row r="75" spans="1:47" s="10" customFormat="1" ht="19.899999999999999" customHeight="1">
      <c r="B75" s="161"/>
      <c r="C75" s="99"/>
      <c r="D75" s="162" t="s">
        <v>7175</v>
      </c>
      <c r="E75" s="163"/>
      <c r="F75" s="163"/>
      <c r="G75" s="163"/>
      <c r="H75" s="163"/>
      <c r="I75" s="164"/>
      <c r="J75" s="165">
        <f>J181</f>
        <v>0</v>
      </c>
      <c r="K75" s="99"/>
      <c r="L75" s="166"/>
    </row>
    <row r="76" spans="1:47" s="10" customFormat="1" ht="19.899999999999999" customHeight="1">
      <c r="B76" s="161"/>
      <c r="C76" s="99"/>
      <c r="D76" s="162" t="s">
        <v>7176</v>
      </c>
      <c r="E76" s="163"/>
      <c r="F76" s="163"/>
      <c r="G76" s="163"/>
      <c r="H76" s="163"/>
      <c r="I76" s="164"/>
      <c r="J76" s="165">
        <f>J255</f>
        <v>0</v>
      </c>
      <c r="K76" s="99"/>
      <c r="L76" s="166"/>
    </row>
    <row r="77" spans="1:47" s="10" customFormat="1" ht="19.899999999999999" customHeight="1">
      <c r="B77" s="161"/>
      <c r="C77" s="99"/>
      <c r="D77" s="162" t="s">
        <v>7177</v>
      </c>
      <c r="E77" s="163"/>
      <c r="F77" s="163"/>
      <c r="G77" s="163"/>
      <c r="H77" s="163"/>
      <c r="I77" s="164"/>
      <c r="J77" s="165">
        <f>J268</f>
        <v>0</v>
      </c>
      <c r="K77" s="99"/>
      <c r="L77" s="166"/>
    </row>
    <row r="78" spans="1:47" s="9" customFormat="1" ht="25" customHeight="1">
      <c r="B78" s="154"/>
      <c r="C78" s="155"/>
      <c r="D78" s="156" t="s">
        <v>4232</v>
      </c>
      <c r="E78" s="157"/>
      <c r="F78" s="157"/>
      <c r="G78" s="157"/>
      <c r="H78" s="157"/>
      <c r="I78" s="158"/>
      <c r="J78" s="159">
        <f>J283</f>
        <v>0</v>
      </c>
      <c r="K78" s="155"/>
      <c r="L78" s="160"/>
    </row>
    <row r="79" spans="1:47" s="10" customFormat="1" ht="19.899999999999999" customHeight="1">
      <c r="B79" s="161"/>
      <c r="C79" s="99"/>
      <c r="D79" s="162" t="s">
        <v>5786</v>
      </c>
      <c r="E79" s="163"/>
      <c r="F79" s="163"/>
      <c r="G79" s="163"/>
      <c r="H79" s="163"/>
      <c r="I79" s="164"/>
      <c r="J79" s="165">
        <f>J284</f>
        <v>0</v>
      </c>
      <c r="K79" s="99"/>
      <c r="L79" s="166"/>
    </row>
    <row r="80" spans="1:47" s="2" customFormat="1" ht="21.75" customHeight="1">
      <c r="A80" s="37"/>
      <c r="B80" s="38"/>
      <c r="C80" s="39"/>
      <c r="D80" s="39"/>
      <c r="E80" s="39"/>
      <c r="F80" s="39"/>
      <c r="G80" s="39"/>
      <c r="H80" s="39"/>
      <c r="I80" s="118"/>
      <c r="J80" s="39"/>
      <c r="K80" s="39"/>
      <c r="L80" s="119"/>
      <c r="S80" s="37"/>
      <c r="T80" s="37"/>
      <c r="U80" s="37"/>
      <c r="V80" s="37"/>
      <c r="W80" s="37"/>
      <c r="X80" s="37"/>
      <c r="Y80" s="37"/>
      <c r="Z80" s="37"/>
      <c r="AA80" s="37"/>
      <c r="AB80" s="37"/>
      <c r="AC80" s="37"/>
      <c r="AD80" s="37"/>
      <c r="AE80" s="37"/>
    </row>
    <row r="81" spans="1:31" s="2" customFormat="1" ht="7" customHeight="1">
      <c r="A81" s="37"/>
      <c r="B81" s="50"/>
      <c r="C81" s="51"/>
      <c r="D81" s="51"/>
      <c r="E81" s="51"/>
      <c r="F81" s="51"/>
      <c r="G81" s="51"/>
      <c r="H81" s="51"/>
      <c r="I81" s="145"/>
      <c r="J81" s="51"/>
      <c r="K81" s="51"/>
      <c r="L81" s="119"/>
      <c r="S81" s="37"/>
      <c r="T81" s="37"/>
      <c r="U81" s="37"/>
      <c r="V81" s="37"/>
      <c r="W81" s="37"/>
      <c r="X81" s="37"/>
      <c r="Y81" s="37"/>
      <c r="Z81" s="37"/>
      <c r="AA81" s="37"/>
      <c r="AB81" s="37"/>
      <c r="AC81" s="37"/>
      <c r="AD81" s="37"/>
      <c r="AE81" s="37"/>
    </row>
    <row r="85" spans="1:31" s="2" customFormat="1" ht="7" customHeight="1">
      <c r="A85" s="37"/>
      <c r="B85" s="52"/>
      <c r="C85" s="53"/>
      <c r="D85" s="53"/>
      <c r="E85" s="53"/>
      <c r="F85" s="53"/>
      <c r="G85" s="53"/>
      <c r="H85" s="53"/>
      <c r="I85" s="148"/>
      <c r="J85" s="53"/>
      <c r="K85" s="53"/>
      <c r="L85" s="119"/>
      <c r="S85" s="37"/>
      <c r="T85" s="37"/>
      <c r="U85" s="37"/>
      <c r="V85" s="37"/>
      <c r="W85" s="37"/>
      <c r="X85" s="37"/>
      <c r="Y85" s="37"/>
      <c r="Z85" s="37"/>
      <c r="AA85" s="37"/>
      <c r="AB85" s="37"/>
      <c r="AC85" s="37"/>
      <c r="AD85" s="37"/>
      <c r="AE85" s="37"/>
    </row>
    <row r="86" spans="1:31" s="2" customFormat="1" ht="25" customHeight="1">
      <c r="A86" s="37"/>
      <c r="B86" s="38"/>
      <c r="C86" s="25" t="s">
        <v>247</v>
      </c>
      <c r="D86" s="39"/>
      <c r="E86" s="39"/>
      <c r="F86" s="39"/>
      <c r="G86" s="39"/>
      <c r="H86" s="39"/>
      <c r="I86" s="118"/>
      <c r="J86" s="39"/>
      <c r="K86" s="39"/>
      <c r="L86" s="119"/>
      <c r="S86" s="37"/>
      <c r="T86" s="37"/>
      <c r="U86" s="37"/>
      <c r="V86" s="37"/>
      <c r="W86" s="37"/>
      <c r="X86" s="37"/>
      <c r="Y86" s="37"/>
      <c r="Z86" s="37"/>
      <c r="AA86" s="37"/>
      <c r="AB86" s="37"/>
      <c r="AC86" s="37"/>
      <c r="AD86" s="37"/>
      <c r="AE86" s="37"/>
    </row>
    <row r="87" spans="1:31" s="2" customFormat="1" ht="7" customHeight="1">
      <c r="A87" s="37"/>
      <c r="B87" s="38"/>
      <c r="C87" s="39"/>
      <c r="D87" s="39"/>
      <c r="E87" s="39"/>
      <c r="F87" s="39"/>
      <c r="G87" s="39"/>
      <c r="H87" s="39"/>
      <c r="I87" s="118"/>
      <c r="J87" s="39"/>
      <c r="K87" s="39"/>
      <c r="L87" s="119"/>
      <c r="S87" s="37"/>
      <c r="T87" s="37"/>
      <c r="U87" s="37"/>
      <c r="V87" s="37"/>
      <c r="W87" s="37"/>
      <c r="X87" s="37"/>
      <c r="Y87" s="37"/>
      <c r="Z87" s="37"/>
      <c r="AA87" s="37"/>
      <c r="AB87" s="37"/>
      <c r="AC87" s="37"/>
      <c r="AD87" s="37"/>
      <c r="AE87" s="37"/>
    </row>
    <row r="88" spans="1:31" s="2" customFormat="1" ht="12" customHeight="1">
      <c r="A88" s="37"/>
      <c r="B88" s="38"/>
      <c r="C88" s="31" t="s">
        <v>16</v>
      </c>
      <c r="D88" s="39"/>
      <c r="E88" s="39"/>
      <c r="F88" s="39"/>
      <c r="G88" s="39"/>
      <c r="H88" s="39"/>
      <c r="I88" s="118"/>
      <c r="J88" s="39"/>
      <c r="K88" s="39"/>
      <c r="L88" s="119"/>
      <c r="S88" s="37"/>
      <c r="T88" s="37"/>
      <c r="U88" s="37"/>
      <c r="V88" s="37"/>
      <c r="W88" s="37"/>
      <c r="X88" s="37"/>
      <c r="Y88" s="37"/>
      <c r="Z88" s="37"/>
      <c r="AA88" s="37"/>
      <c r="AB88" s="37"/>
      <c r="AC88" s="37"/>
      <c r="AD88" s="37"/>
      <c r="AE88" s="37"/>
    </row>
    <row r="89" spans="1:31" s="2" customFormat="1" ht="16.5" customHeight="1">
      <c r="A89" s="37"/>
      <c r="B89" s="38"/>
      <c r="C89" s="39"/>
      <c r="D89" s="39"/>
      <c r="E89" s="409" t="str">
        <f>E7</f>
        <v>EHC CZECH s.r.o. – Podnikatelský inkubátor – Evropská ul., Cheb</v>
      </c>
      <c r="F89" s="410"/>
      <c r="G89" s="410"/>
      <c r="H89" s="410"/>
      <c r="I89" s="118"/>
      <c r="J89" s="39"/>
      <c r="K89" s="39"/>
      <c r="L89" s="119"/>
      <c r="S89" s="37"/>
      <c r="T89" s="37"/>
      <c r="U89" s="37"/>
      <c r="V89" s="37"/>
      <c r="W89" s="37"/>
      <c r="X89" s="37"/>
      <c r="Y89" s="37"/>
      <c r="Z89" s="37"/>
      <c r="AA89" s="37"/>
      <c r="AB89" s="37"/>
      <c r="AC89" s="37"/>
      <c r="AD89" s="37"/>
      <c r="AE89" s="37"/>
    </row>
    <row r="90" spans="1:31" s="1" customFormat="1" ht="12" customHeight="1">
      <c r="B90" s="23"/>
      <c r="C90" s="31" t="s">
        <v>208</v>
      </c>
      <c r="D90" s="24"/>
      <c r="E90" s="24"/>
      <c r="F90" s="24"/>
      <c r="G90" s="24"/>
      <c r="H90" s="24"/>
      <c r="I90" s="111"/>
      <c r="J90" s="24"/>
      <c r="K90" s="24"/>
      <c r="L90" s="22"/>
    </row>
    <row r="91" spans="1:31" s="1" customFormat="1" ht="16.5" customHeight="1">
      <c r="B91" s="23"/>
      <c r="C91" s="24"/>
      <c r="D91" s="24"/>
      <c r="E91" s="409" t="s">
        <v>209</v>
      </c>
      <c r="F91" s="361"/>
      <c r="G91" s="361"/>
      <c r="H91" s="361"/>
      <c r="I91" s="111"/>
      <c r="J91" s="24"/>
      <c r="K91" s="24"/>
      <c r="L91" s="22"/>
    </row>
    <row r="92" spans="1:31" s="1" customFormat="1" ht="12" customHeight="1">
      <c r="B92" s="23"/>
      <c r="C92" s="31" t="s">
        <v>210</v>
      </c>
      <c r="D92" s="24"/>
      <c r="E92" s="24"/>
      <c r="F92" s="24"/>
      <c r="G92" s="24"/>
      <c r="H92" s="24"/>
      <c r="I92" s="111"/>
      <c r="J92" s="24"/>
      <c r="K92" s="24"/>
      <c r="L92" s="22"/>
    </row>
    <row r="93" spans="1:31" s="2" customFormat="1" ht="16.5" customHeight="1">
      <c r="A93" s="37"/>
      <c r="B93" s="38"/>
      <c r="C93" s="39"/>
      <c r="D93" s="39"/>
      <c r="E93" s="413" t="s">
        <v>5069</v>
      </c>
      <c r="F93" s="411"/>
      <c r="G93" s="411"/>
      <c r="H93" s="411"/>
      <c r="I93" s="118"/>
      <c r="J93" s="39"/>
      <c r="K93" s="39"/>
      <c r="L93" s="119"/>
      <c r="S93" s="37"/>
      <c r="T93" s="37"/>
      <c r="U93" s="37"/>
      <c r="V93" s="37"/>
      <c r="W93" s="37"/>
      <c r="X93" s="37"/>
      <c r="Y93" s="37"/>
      <c r="Z93" s="37"/>
      <c r="AA93" s="37"/>
      <c r="AB93" s="37"/>
      <c r="AC93" s="37"/>
      <c r="AD93" s="37"/>
      <c r="AE93" s="37"/>
    </row>
    <row r="94" spans="1:31" s="2" customFormat="1" ht="12" customHeight="1">
      <c r="A94" s="37"/>
      <c r="B94" s="38"/>
      <c r="C94" s="31" t="s">
        <v>4229</v>
      </c>
      <c r="D94" s="39"/>
      <c r="E94" s="39"/>
      <c r="F94" s="39"/>
      <c r="G94" s="39"/>
      <c r="H94" s="39"/>
      <c r="I94" s="118"/>
      <c r="J94" s="39"/>
      <c r="K94" s="39"/>
      <c r="L94" s="119"/>
      <c r="S94" s="37"/>
      <c r="T94" s="37"/>
      <c r="U94" s="37"/>
      <c r="V94" s="37"/>
      <c r="W94" s="37"/>
      <c r="X94" s="37"/>
      <c r="Y94" s="37"/>
      <c r="Z94" s="37"/>
      <c r="AA94" s="37"/>
      <c r="AB94" s="37"/>
      <c r="AC94" s="37"/>
      <c r="AD94" s="37"/>
      <c r="AE94" s="37"/>
    </row>
    <row r="95" spans="1:31" s="2" customFormat="1" ht="16.5" customHeight="1">
      <c r="A95" s="37"/>
      <c r="B95" s="38"/>
      <c r="C95" s="39"/>
      <c r="D95" s="39"/>
      <c r="E95" s="383" t="str">
        <f>E13</f>
        <v>D.1.4.7 - Měření a regulace</v>
      </c>
      <c r="F95" s="411"/>
      <c r="G95" s="411"/>
      <c r="H95" s="411"/>
      <c r="I95" s="118"/>
      <c r="J95" s="39"/>
      <c r="K95" s="39"/>
      <c r="L95" s="119"/>
      <c r="S95" s="37"/>
      <c r="T95" s="37"/>
      <c r="U95" s="37"/>
      <c r="V95" s="37"/>
      <c r="W95" s="37"/>
      <c r="X95" s="37"/>
      <c r="Y95" s="37"/>
      <c r="Z95" s="37"/>
      <c r="AA95" s="37"/>
      <c r="AB95" s="37"/>
      <c r="AC95" s="37"/>
      <c r="AD95" s="37"/>
      <c r="AE95" s="37"/>
    </row>
    <row r="96" spans="1:31" s="2" customFormat="1" ht="7" customHeight="1">
      <c r="A96" s="37"/>
      <c r="B96" s="38"/>
      <c r="C96" s="39"/>
      <c r="D96" s="39"/>
      <c r="E96" s="39"/>
      <c r="F96" s="39"/>
      <c r="G96" s="39"/>
      <c r="H96" s="39"/>
      <c r="I96" s="118"/>
      <c r="J96" s="39"/>
      <c r="K96" s="39"/>
      <c r="L96" s="119"/>
      <c r="S96" s="37"/>
      <c r="T96" s="37"/>
      <c r="U96" s="37"/>
      <c r="V96" s="37"/>
      <c r="W96" s="37"/>
      <c r="X96" s="37"/>
      <c r="Y96" s="37"/>
      <c r="Z96" s="37"/>
      <c r="AA96" s="37"/>
      <c r="AB96" s="37"/>
      <c r="AC96" s="37"/>
      <c r="AD96" s="37"/>
      <c r="AE96" s="37"/>
    </row>
    <row r="97" spans="1:65" s="2" customFormat="1" ht="12" customHeight="1">
      <c r="A97" s="37"/>
      <c r="B97" s="38"/>
      <c r="C97" s="31" t="s">
        <v>22</v>
      </c>
      <c r="D97" s="39"/>
      <c r="E97" s="39"/>
      <c r="F97" s="29" t="str">
        <f>F16</f>
        <v>č. parcelní 250/1, 250/6, 250/7 a st7296</v>
      </c>
      <c r="G97" s="39"/>
      <c r="H97" s="39"/>
      <c r="I97" s="120" t="s">
        <v>24</v>
      </c>
      <c r="J97" s="62" t="str">
        <f>IF(J16="","",J16)</f>
        <v>2. 9. 2020</v>
      </c>
      <c r="K97" s="39"/>
      <c r="L97" s="119"/>
      <c r="S97" s="37"/>
      <c r="T97" s="37"/>
      <c r="U97" s="37"/>
      <c r="V97" s="37"/>
      <c r="W97" s="37"/>
      <c r="X97" s="37"/>
      <c r="Y97" s="37"/>
      <c r="Z97" s="37"/>
      <c r="AA97" s="37"/>
      <c r="AB97" s="37"/>
      <c r="AC97" s="37"/>
      <c r="AD97" s="37"/>
      <c r="AE97" s="37"/>
    </row>
    <row r="98" spans="1:65" s="2" customFormat="1" ht="7" customHeight="1">
      <c r="A98" s="37"/>
      <c r="B98" s="38"/>
      <c r="C98" s="39"/>
      <c r="D98" s="39"/>
      <c r="E98" s="39"/>
      <c r="F98" s="39"/>
      <c r="G98" s="39"/>
      <c r="H98" s="39"/>
      <c r="I98" s="118"/>
      <c r="J98" s="39"/>
      <c r="K98" s="39"/>
      <c r="L98" s="119"/>
      <c r="S98" s="37"/>
      <c r="T98" s="37"/>
      <c r="U98" s="37"/>
      <c r="V98" s="37"/>
      <c r="W98" s="37"/>
      <c r="X98" s="37"/>
      <c r="Y98" s="37"/>
      <c r="Z98" s="37"/>
      <c r="AA98" s="37"/>
      <c r="AB98" s="37"/>
      <c r="AC98" s="37"/>
      <c r="AD98" s="37"/>
      <c r="AE98" s="37"/>
    </row>
    <row r="99" spans="1:65" s="2" customFormat="1" ht="40" customHeight="1">
      <c r="A99" s="37"/>
      <c r="B99" s="38"/>
      <c r="C99" s="31" t="s">
        <v>30</v>
      </c>
      <c r="D99" s="39"/>
      <c r="E99" s="39"/>
      <c r="F99" s="29" t="str">
        <f>E19</f>
        <v>EHC CZECH s.r.o., Závodní 278, 360 18 Karlovy Vary</v>
      </c>
      <c r="G99" s="39"/>
      <c r="H99" s="39"/>
      <c r="I99" s="120" t="s">
        <v>39</v>
      </c>
      <c r="J99" s="35" t="str">
        <f>E25</f>
        <v>INDBau DESIGN s.r.o., Houškova 1187/25, 326 00 Plz</v>
      </c>
      <c r="K99" s="39"/>
      <c r="L99" s="119"/>
      <c r="S99" s="37"/>
      <c r="T99" s="37"/>
      <c r="U99" s="37"/>
      <c r="V99" s="37"/>
      <c r="W99" s="37"/>
      <c r="X99" s="37"/>
      <c r="Y99" s="37"/>
      <c r="Z99" s="37"/>
      <c r="AA99" s="37"/>
      <c r="AB99" s="37"/>
      <c r="AC99" s="37"/>
      <c r="AD99" s="37"/>
      <c r="AE99" s="37"/>
    </row>
    <row r="100" spans="1:65" s="2" customFormat="1" ht="15.15" customHeight="1">
      <c r="A100" s="37"/>
      <c r="B100" s="38"/>
      <c r="C100" s="31" t="s">
        <v>36</v>
      </c>
      <c r="D100" s="39"/>
      <c r="E100" s="39"/>
      <c r="F100" s="29" t="str">
        <f>IF(E22="","",E22)</f>
        <v>Vyplň údaj</v>
      </c>
      <c r="G100" s="39"/>
      <c r="H100" s="39"/>
      <c r="I100" s="120" t="s">
        <v>43</v>
      </c>
      <c r="J100" s="35" t="str">
        <f>E28</f>
        <v xml:space="preserve"> </v>
      </c>
      <c r="K100" s="39"/>
      <c r="L100" s="119"/>
      <c r="S100" s="37"/>
      <c r="T100" s="37"/>
      <c r="U100" s="37"/>
      <c r="V100" s="37"/>
      <c r="W100" s="37"/>
      <c r="X100" s="37"/>
      <c r="Y100" s="37"/>
      <c r="Z100" s="37"/>
      <c r="AA100" s="37"/>
      <c r="AB100" s="37"/>
      <c r="AC100" s="37"/>
      <c r="AD100" s="37"/>
      <c r="AE100" s="37"/>
    </row>
    <row r="101" spans="1:65" s="2" customFormat="1" ht="10.25" customHeight="1">
      <c r="A101" s="37"/>
      <c r="B101" s="38"/>
      <c r="C101" s="39"/>
      <c r="D101" s="39"/>
      <c r="E101" s="39"/>
      <c r="F101" s="39"/>
      <c r="G101" s="39"/>
      <c r="H101" s="39"/>
      <c r="I101" s="118"/>
      <c r="J101" s="39"/>
      <c r="K101" s="39"/>
      <c r="L101" s="119"/>
      <c r="S101" s="37"/>
      <c r="T101" s="37"/>
      <c r="U101" s="37"/>
      <c r="V101" s="37"/>
      <c r="W101" s="37"/>
      <c r="X101" s="37"/>
      <c r="Y101" s="37"/>
      <c r="Z101" s="37"/>
      <c r="AA101" s="37"/>
      <c r="AB101" s="37"/>
      <c r="AC101" s="37"/>
      <c r="AD101" s="37"/>
      <c r="AE101" s="37"/>
    </row>
    <row r="102" spans="1:65" s="11" customFormat="1" ht="29.25" customHeight="1">
      <c r="A102" s="167"/>
      <c r="B102" s="168"/>
      <c r="C102" s="169" t="s">
        <v>248</v>
      </c>
      <c r="D102" s="170" t="s">
        <v>67</v>
      </c>
      <c r="E102" s="170" t="s">
        <v>63</v>
      </c>
      <c r="F102" s="170" t="s">
        <v>64</v>
      </c>
      <c r="G102" s="170" t="s">
        <v>249</v>
      </c>
      <c r="H102" s="170" t="s">
        <v>250</v>
      </c>
      <c r="I102" s="171" t="s">
        <v>251</v>
      </c>
      <c r="J102" s="170" t="s">
        <v>215</v>
      </c>
      <c r="K102" s="172" t="s">
        <v>252</v>
      </c>
      <c r="L102" s="173"/>
      <c r="M102" s="71" t="s">
        <v>44</v>
      </c>
      <c r="N102" s="72" t="s">
        <v>52</v>
      </c>
      <c r="O102" s="72" t="s">
        <v>253</v>
      </c>
      <c r="P102" s="72" t="s">
        <v>254</v>
      </c>
      <c r="Q102" s="72" t="s">
        <v>255</v>
      </c>
      <c r="R102" s="72" t="s">
        <v>256</v>
      </c>
      <c r="S102" s="72" t="s">
        <v>257</v>
      </c>
      <c r="T102" s="73" t="s">
        <v>258</v>
      </c>
      <c r="U102" s="167"/>
      <c r="V102" s="167"/>
      <c r="W102" s="167"/>
      <c r="X102" s="167"/>
      <c r="Y102" s="167"/>
      <c r="Z102" s="167"/>
      <c r="AA102" s="167"/>
      <c r="AB102" s="167"/>
      <c r="AC102" s="167"/>
      <c r="AD102" s="167"/>
      <c r="AE102" s="167"/>
    </row>
    <row r="103" spans="1:65" s="2" customFormat="1" ht="22.75" customHeight="1">
      <c r="A103" s="37"/>
      <c r="B103" s="38"/>
      <c r="C103" s="78" t="s">
        <v>259</v>
      </c>
      <c r="D103" s="39"/>
      <c r="E103" s="39"/>
      <c r="F103" s="39"/>
      <c r="G103" s="39"/>
      <c r="H103" s="39"/>
      <c r="I103" s="118"/>
      <c r="J103" s="174">
        <f>BK103</f>
        <v>0</v>
      </c>
      <c r="K103" s="39"/>
      <c r="L103" s="42"/>
      <c r="M103" s="74"/>
      <c r="N103" s="175"/>
      <c r="O103" s="75"/>
      <c r="P103" s="176">
        <f>P104+P108+P283</f>
        <v>0</v>
      </c>
      <c r="Q103" s="75"/>
      <c r="R103" s="176">
        <f>R104+R108+R283</f>
        <v>0</v>
      </c>
      <c r="S103" s="75"/>
      <c r="T103" s="177">
        <f>T104+T108+T283</f>
        <v>0</v>
      </c>
      <c r="U103" s="37"/>
      <c r="V103" s="37"/>
      <c r="W103" s="37"/>
      <c r="X103" s="37"/>
      <c r="Y103" s="37"/>
      <c r="Z103" s="37"/>
      <c r="AA103" s="37"/>
      <c r="AB103" s="37"/>
      <c r="AC103" s="37"/>
      <c r="AD103" s="37"/>
      <c r="AE103" s="37"/>
      <c r="AT103" s="19" t="s">
        <v>81</v>
      </c>
      <c r="AU103" s="19" t="s">
        <v>216</v>
      </c>
      <c r="BK103" s="178">
        <f>BK104+BK108+BK283</f>
        <v>0</v>
      </c>
    </row>
    <row r="104" spans="1:65" s="12" customFormat="1" ht="25.9" customHeight="1">
      <c r="B104" s="179"/>
      <c r="C104" s="180"/>
      <c r="D104" s="181" t="s">
        <v>81</v>
      </c>
      <c r="E104" s="182" t="s">
        <v>260</v>
      </c>
      <c r="F104" s="182" t="s">
        <v>261</v>
      </c>
      <c r="G104" s="180"/>
      <c r="H104" s="180"/>
      <c r="I104" s="183"/>
      <c r="J104" s="184">
        <f>BK104</f>
        <v>0</v>
      </c>
      <c r="K104" s="180"/>
      <c r="L104" s="185"/>
      <c r="M104" s="186"/>
      <c r="N104" s="187"/>
      <c r="O104" s="187"/>
      <c r="P104" s="188">
        <f>P105</f>
        <v>0</v>
      </c>
      <c r="Q104" s="187"/>
      <c r="R104" s="188">
        <f>R105</f>
        <v>0</v>
      </c>
      <c r="S104" s="187"/>
      <c r="T104" s="189">
        <f>T105</f>
        <v>0</v>
      </c>
      <c r="AR104" s="190" t="s">
        <v>89</v>
      </c>
      <c r="AT104" s="191" t="s">
        <v>81</v>
      </c>
      <c r="AU104" s="191" t="s">
        <v>82</v>
      </c>
      <c r="AY104" s="190" t="s">
        <v>262</v>
      </c>
      <c r="BK104" s="192">
        <f>BK105</f>
        <v>0</v>
      </c>
    </row>
    <row r="105" spans="1:65" s="12" customFormat="1" ht="22.75" customHeight="1">
      <c r="B105" s="179"/>
      <c r="C105" s="180"/>
      <c r="D105" s="181" t="s">
        <v>81</v>
      </c>
      <c r="E105" s="193" t="s">
        <v>377</v>
      </c>
      <c r="F105" s="193" t="s">
        <v>1431</v>
      </c>
      <c r="G105" s="180"/>
      <c r="H105" s="180"/>
      <c r="I105" s="183"/>
      <c r="J105" s="194">
        <f>BK105</f>
        <v>0</v>
      </c>
      <c r="K105" s="180"/>
      <c r="L105" s="185"/>
      <c r="M105" s="186"/>
      <c r="N105" s="187"/>
      <c r="O105" s="187"/>
      <c r="P105" s="188">
        <f>SUM(P106:P107)</f>
        <v>0</v>
      </c>
      <c r="Q105" s="187"/>
      <c r="R105" s="188">
        <f>SUM(R106:R107)</f>
        <v>0</v>
      </c>
      <c r="S105" s="187"/>
      <c r="T105" s="189">
        <f>SUM(T106:T107)</f>
        <v>0</v>
      </c>
      <c r="AR105" s="190" t="s">
        <v>89</v>
      </c>
      <c r="AT105" s="191" t="s">
        <v>81</v>
      </c>
      <c r="AU105" s="191" t="s">
        <v>89</v>
      </c>
      <c r="AY105" s="190" t="s">
        <v>262</v>
      </c>
      <c r="BK105" s="192">
        <f>SUM(BK106:BK107)</f>
        <v>0</v>
      </c>
    </row>
    <row r="106" spans="1:65" s="2" customFormat="1" ht="21.75" customHeight="1">
      <c r="A106" s="37"/>
      <c r="B106" s="38"/>
      <c r="C106" s="195" t="s">
        <v>89</v>
      </c>
      <c r="D106" s="195" t="s">
        <v>264</v>
      </c>
      <c r="E106" s="196" t="s">
        <v>7178</v>
      </c>
      <c r="F106" s="197" t="s">
        <v>7179</v>
      </c>
      <c r="G106" s="198" t="s">
        <v>518</v>
      </c>
      <c r="H106" s="199">
        <v>1</v>
      </c>
      <c r="I106" s="200"/>
      <c r="J106" s="201">
        <f>ROUND(I106*H106,2)</f>
        <v>0</v>
      </c>
      <c r="K106" s="197" t="s">
        <v>44</v>
      </c>
      <c r="L106" s="42"/>
      <c r="M106" s="202" t="s">
        <v>44</v>
      </c>
      <c r="N106" s="203" t="s">
        <v>53</v>
      </c>
      <c r="O106" s="67"/>
      <c r="P106" s="204">
        <f>O106*H106</f>
        <v>0</v>
      </c>
      <c r="Q106" s="204">
        <v>0</v>
      </c>
      <c r="R106" s="204">
        <f>Q106*H106</f>
        <v>0</v>
      </c>
      <c r="S106" s="204">
        <v>0</v>
      </c>
      <c r="T106" s="205">
        <f>S106*H106</f>
        <v>0</v>
      </c>
      <c r="U106" s="37"/>
      <c r="V106" s="37"/>
      <c r="W106" s="37"/>
      <c r="X106" s="37"/>
      <c r="Y106" s="37"/>
      <c r="Z106" s="37"/>
      <c r="AA106" s="37"/>
      <c r="AB106" s="37"/>
      <c r="AC106" s="37"/>
      <c r="AD106" s="37"/>
      <c r="AE106" s="37"/>
      <c r="AR106" s="206" t="s">
        <v>104</v>
      </c>
      <c r="AT106" s="206" t="s">
        <v>264</v>
      </c>
      <c r="AU106" s="206" t="s">
        <v>91</v>
      </c>
      <c r="AY106" s="19" t="s">
        <v>262</v>
      </c>
      <c r="BE106" s="207">
        <f>IF(N106="základní",J106,0)</f>
        <v>0</v>
      </c>
      <c r="BF106" s="207">
        <f>IF(N106="snížená",J106,0)</f>
        <v>0</v>
      </c>
      <c r="BG106" s="207">
        <f>IF(N106="zákl. přenesená",J106,0)</f>
        <v>0</v>
      </c>
      <c r="BH106" s="207">
        <f>IF(N106="sníž. přenesená",J106,0)</f>
        <v>0</v>
      </c>
      <c r="BI106" s="207">
        <f>IF(N106="nulová",J106,0)</f>
        <v>0</v>
      </c>
      <c r="BJ106" s="19" t="s">
        <v>89</v>
      </c>
      <c r="BK106" s="207">
        <f>ROUND(I106*H106,2)</f>
        <v>0</v>
      </c>
      <c r="BL106" s="19" t="s">
        <v>104</v>
      </c>
      <c r="BM106" s="206" t="s">
        <v>91</v>
      </c>
    </row>
    <row r="107" spans="1:65" s="2" customFormat="1" ht="18">
      <c r="A107" s="37"/>
      <c r="B107" s="38"/>
      <c r="C107" s="39"/>
      <c r="D107" s="208" t="s">
        <v>421</v>
      </c>
      <c r="E107" s="39"/>
      <c r="F107" s="209" t="s">
        <v>7180</v>
      </c>
      <c r="G107" s="39"/>
      <c r="H107" s="39"/>
      <c r="I107" s="118"/>
      <c r="J107" s="39"/>
      <c r="K107" s="39"/>
      <c r="L107" s="42"/>
      <c r="M107" s="210"/>
      <c r="N107" s="211"/>
      <c r="O107" s="67"/>
      <c r="P107" s="67"/>
      <c r="Q107" s="67"/>
      <c r="R107" s="67"/>
      <c r="S107" s="67"/>
      <c r="T107" s="68"/>
      <c r="U107" s="37"/>
      <c r="V107" s="37"/>
      <c r="W107" s="37"/>
      <c r="X107" s="37"/>
      <c r="Y107" s="37"/>
      <c r="Z107" s="37"/>
      <c r="AA107" s="37"/>
      <c r="AB107" s="37"/>
      <c r="AC107" s="37"/>
      <c r="AD107" s="37"/>
      <c r="AE107" s="37"/>
      <c r="AT107" s="19" t="s">
        <v>421</v>
      </c>
      <c r="AU107" s="19" t="s">
        <v>91</v>
      </c>
    </row>
    <row r="108" spans="1:65" s="12" customFormat="1" ht="25.9" customHeight="1">
      <c r="B108" s="179"/>
      <c r="C108" s="180"/>
      <c r="D108" s="181" t="s">
        <v>81</v>
      </c>
      <c r="E108" s="182" t="s">
        <v>1655</v>
      </c>
      <c r="F108" s="182" t="s">
        <v>1656</v>
      </c>
      <c r="G108" s="180"/>
      <c r="H108" s="180"/>
      <c r="I108" s="183"/>
      <c r="J108" s="184">
        <f>BK108</f>
        <v>0</v>
      </c>
      <c r="K108" s="180"/>
      <c r="L108" s="185"/>
      <c r="M108" s="186"/>
      <c r="N108" s="187"/>
      <c r="O108" s="187"/>
      <c r="P108" s="188">
        <f>P109+P110+P144+P163+P181+P255+P268</f>
        <v>0</v>
      </c>
      <c r="Q108" s="187"/>
      <c r="R108" s="188">
        <f>R109+R110+R144+R163+R181+R255+R268</f>
        <v>0</v>
      </c>
      <c r="S108" s="187"/>
      <c r="T108" s="189">
        <f>T109+T110+T144+T163+T181+T255+T268</f>
        <v>0</v>
      </c>
      <c r="AR108" s="190" t="s">
        <v>91</v>
      </c>
      <c r="AT108" s="191" t="s">
        <v>81</v>
      </c>
      <c r="AU108" s="191" t="s">
        <v>82</v>
      </c>
      <c r="AY108" s="190" t="s">
        <v>262</v>
      </c>
      <c r="BK108" s="192">
        <f>BK109+BK110+BK144+BK163+BK181+BK255+BK268</f>
        <v>0</v>
      </c>
    </row>
    <row r="109" spans="1:65" s="12" customFormat="1" ht="22.75" customHeight="1">
      <c r="B109" s="179"/>
      <c r="C109" s="180"/>
      <c r="D109" s="181" t="s">
        <v>81</v>
      </c>
      <c r="E109" s="193" t="s">
        <v>4108</v>
      </c>
      <c r="F109" s="193" t="s">
        <v>4109</v>
      </c>
      <c r="G109" s="180"/>
      <c r="H109" s="180"/>
      <c r="I109" s="183"/>
      <c r="J109" s="194">
        <f>BK109</f>
        <v>0</v>
      </c>
      <c r="K109" s="180"/>
      <c r="L109" s="185"/>
      <c r="M109" s="186"/>
      <c r="N109" s="187"/>
      <c r="O109" s="187"/>
      <c r="P109" s="188">
        <v>0</v>
      </c>
      <c r="Q109" s="187"/>
      <c r="R109" s="188">
        <v>0</v>
      </c>
      <c r="S109" s="187"/>
      <c r="T109" s="189">
        <v>0</v>
      </c>
      <c r="AR109" s="190" t="s">
        <v>91</v>
      </c>
      <c r="AT109" s="191" t="s">
        <v>81</v>
      </c>
      <c r="AU109" s="191" t="s">
        <v>89</v>
      </c>
      <c r="AY109" s="190" t="s">
        <v>262</v>
      </c>
      <c r="BK109" s="192">
        <v>0</v>
      </c>
    </row>
    <row r="110" spans="1:65" s="12" customFormat="1" ht="22.75" customHeight="1">
      <c r="B110" s="179"/>
      <c r="C110" s="180"/>
      <c r="D110" s="181" t="s">
        <v>81</v>
      </c>
      <c r="E110" s="193" t="s">
        <v>5077</v>
      </c>
      <c r="F110" s="193" t="s">
        <v>7181</v>
      </c>
      <c r="G110" s="180"/>
      <c r="H110" s="180"/>
      <c r="I110" s="183"/>
      <c r="J110" s="194">
        <f>BK110</f>
        <v>0</v>
      </c>
      <c r="K110" s="180"/>
      <c r="L110" s="185"/>
      <c r="M110" s="186"/>
      <c r="N110" s="187"/>
      <c r="O110" s="187"/>
      <c r="P110" s="188">
        <f>SUM(P111:P143)</f>
        <v>0</v>
      </c>
      <c r="Q110" s="187"/>
      <c r="R110" s="188">
        <f>SUM(R111:R143)</f>
        <v>0</v>
      </c>
      <c r="S110" s="187"/>
      <c r="T110" s="189">
        <f>SUM(T111:T143)</f>
        <v>0</v>
      </c>
      <c r="AR110" s="190" t="s">
        <v>89</v>
      </c>
      <c r="AT110" s="191" t="s">
        <v>81</v>
      </c>
      <c r="AU110" s="191" t="s">
        <v>89</v>
      </c>
      <c r="AY110" s="190" t="s">
        <v>262</v>
      </c>
      <c r="BK110" s="192">
        <f>SUM(BK111:BK143)</f>
        <v>0</v>
      </c>
    </row>
    <row r="111" spans="1:65" s="2" customFormat="1" ht="44.25" customHeight="1">
      <c r="A111" s="37"/>
      <c r="B111" s="38"/>
      <c r="C111" s="195" t="s">
        <v>91</v>
      </c>
      <c r="D111" s="195" t="s">
        <v>264</v>
      </c>
      <c r="E111" s="196" t="s">
        <v>7182</v>
      </c>
      <c r="F111" s="197" t="s">
        <v>7183</v>
      </c>
      <c r="G111" s="198" t="s">
        <v>518</v>
      </c>
      <c r="H111" s="199">
        <v>1</v>
      </c>
      <c r="I111" s="200"/>
      <c r="J111" s="201">
        <f>ROUND(I111*H111,2)</f>
        <v>0</v>
      </c>
      <c r="K111" s="197" t="s">
        <v>44</v>
      </c>
      <c r="L111" s="42"/>
      <c r="M111" s="202" t="s">
        <v>44</v>
      </c>
      <c r="N111" s="203" t="s">
        <v>53</v>
      </c>
      <c r="O111" s="67"/>
      <c r="P111" s="204">
        <f>O111*H111</f>
        <v>0</v>
      </c>
      <c r="Q111" s="204">
        <v>0</v>
      </c>
      <c r="R111" s="204">
        <f>Q111*H111</f>
        <v>0</v>
      </c>
      <c r="S111" s="204">
        <v>0</v>
      </c>
      <c r="T111" s="205">
        <f>S111*H111</f>
        <v>0</v>
      </c>
      <c r="U111" s="37"/>
      <c r="V111" s="37"/>
      <c r="W111" s="37"/>
      <c r="X111" s="37"/>
      <c r="Y111" s="37"/>
      <c r="Z111" s="37"/>
      <c r="AA111" s="37"/>
      <c r="AB111" s="37"/>
      <c r="AC111" s="37"/>
      <c r="AD111" s="37"/>
      <c r="AE111" s="37"/>
      <c r="AR111" s="206" t="s">
        <v>104</v>
      </c>
      <c r="AT111" s="206" t="s">
        <v>264</v>
      </c>
      <c r="AU111" s="206" t="s">
        <v>91</v>
      </c>
      <c r="AY111" s="19" t="s">
        <v>262</v>
      </c>
      <c r="BE111" s="207">
        <f>IF(N111="základní",J111,0)</f>
        <v>0</v>
      </c>
      <c r="BF111" s="207">
        <f>IF(N111="snížená",J111,0)</f>
        <v>0</v>
      </c>
      <c r="BG111" s="207">
        <f>IF(N111="zákl. přenesená",J111,0)</f>
        <v>0</v>
      </c>
      <c r="BH111" s="207">
        <f>IF(N111="sníž. přenesená",J111,0)</f>
        <v>0</v>
      </c>
      <c r="BI111" s="207">
        <f>IF(N111="nulová",J111,0)</f>
        <v>0</v>
      </c>
      <c r="BJ111" s="19" t="s">
        <v>89</v>
      </c>
      <c r="BK111" s="207">
        <f>ROUND(I111*H111,2)</f>
        <v>0</v>
      </c>
      <c r="BL111" s="19" t="s">
        <v>104</v>
      </c>
      <c r="BM111" s="206" t="s">
        <v>104</v>
      </c>
    </row>
    <row r="112" spans="1:65" s="2" customFormat="1" ht="18">
      <c r="A112" s="37"/>
      <c r="B112" s="38"/>
      <c r="C112" s="39"/>
      <c r="D112" s="208" t="s">
        <v>421</v>
      </c>
      <c r="E112" s="39"/>
      <c r="F112" s="209" t="s">
        <v>7184</v>
      </c>
      <c r="G112" s="39"/>
      <c r="H112" s="39"/>
      <c r="I112" s="118"/>
      <c r="J112" s="39"/>
      <c r="K112" s="39"/>
      <c r="L112" s="42"/>
      <c r="M112" s="210"/>
      <c r="N112" s="211"/>
      <c r="O112" s="67"/>
      <c r="P112" s="67"/>
      <c r="Q112" s="67"/>
      <c r="R112" s="67"/>
      <c r="S112" s="67"/>
      <c r="T112" s="68"/>
      <c r="U112" s="37"/>
      <c r="V112" s="37"/>
      <c r="W112" s="37"/>
      <c r="X112" s="37"/>
      <c r="Y112" s="37"/>
      <c r="Z112" s="37"/>
      <c r="AA112" s="37"/>
      <c r="AB112" s="37"/>
      <c r="AC112" s="37"/>
      <c r="AD112" s="37"/>
      <c r="AE112" s="37"/>
      <c r="AT112" s="19" t="s">
        <v>421</v>
      </c>
      <c r="AU112" s="19" t="s">
        <v>91</v>
      </c>
    </row>
    <row r="113" spans="1:65" s="2" customFormat="1" ht="33" customHeight="1">
      <c r="A113" s="37"/>
      <c r="B113" s="38"/>
      <c r="C113" s="195" t="s">
        <v>97</v>
      </c>
      <c r="D113" s="195" t="s">
        <v>264</v>
      </c>
      <c r="E113" s="196" t="s">
        <v>7185</v>
      </c>
      <c r="F113" s="197" t="s">
        <v>7186</v>
      </c>
      <c r="G113" s="198" t="s">
        <v>518</v>
      </c>
      <c r="H113" s="199">
        <v>7</v>
      </c>
      <c r="I113" s="200"/>
      <c r="J113" s="201">
        <f>ROUND(I113*H113,2)</f>
        <v>0</v>
      </c>
      <c r="K113" s="197" t="s">
        <v>44</v>
      </c>
      <c r="L113" s="42"/>
      <c r="M113" s="202" t="s">
        <v>44</v>
      </c>
      <c r="N113" s="203" t="s">
        <v>53</v>
      </c>
      <c r="O113" s="67"/>
      <c r="P113" s="204">
        <f>O113*H113</f>
        <v>0</v>
      </c>
      <c r="Q113" s="204">
        <v>0</v>
      </c>
      <c r="R113" s="204">
        <f>Q113*H113</f>
        <v>0</v>
      </c>
      <c r="S113" s="204">
        <v>0</v>
      </c>
      <c r="T113" s="205">
        <f>S113*H113</f>
        <v>0</v>
      </c>
      <c r="U113" s="37"/>
      <c r="V113" s="37"/>
      <c r="W113" s="37"/>
      <c r="X113" s="37"/>
      <c r="Y113" s="37"/>
      <c r="Z113" s="37"/>
      <c r="AA113" s="37"/>
      <c r="AB113" s="37"/>
      <c r="AC113" s="37"/>
      <c r="AD113" s="37"/>
      <c r="AE113" s="37"/>
      <c r="AR113" s="206" t="s">
        <v>104</v>
      </c>
      <c r="AT113" s="206" t="s">
        <v>264</v>
      </c>
      <c r="AU113" s="206" t="s">
        <v>91</v>
      </c>
      <c r="AY113" s="19" t="s">
        <v>262</v>
      </c>
      <c r="BE113" s="207">
        <f>IF(N113="základní",J113,0)</f>
        <v>0</v>
      </c>
      <c r="BF113" s="207">
        <f>IF(N113="snížená",J113,0)</f>
        <v>0</v>
      </c>
      <c r="BG113" s="207">
        <f>IF(N113="zákl. přenesená",J113,0)</f>
        <v>0</v>
      </c>
      <c r="BH113" s="207">
        <f>IF(N113="sníž. přenesená",J113,0)</f>
        <v>0</v>
      </c>
      <c r="BI113" s="207">
        <f>IF(N113="nulová",J113,0)</f>
        <v>0</v>
      </c>
      <c r="BJ113" s="19" t="s">
        <v>89</v>
      </c>
      <c r="BK113" s="207">
        <f>ROUND(I113*H113,2)</f>
        <v>0</v>
      </c>
      <c r="BL113" s="19" t="s">
        <v>104</v>
      </c>
      <c r="BM113" s="206" t="s">
        <v>339</v>
      </c>
    </row>
    <row r="114" spans="1:65" s="2" customFormat="1" ht="18">
      <c r="A114" s="37"/>
      <c r="B114" s="38"/>
      <c r="C114" s="39"/>
      <c r="D114" s="208" t="s">
        <v>421</v>
      </c>
      <c r="E114" s="39"/>
      <c r="F114" s="209" t="s">
        <v>7184</v>
      </c>
      <c r="G114" s="39"/>
      <c r="H114" s="39"/>
      <c r="I114" s="118"/>
      <c r="J114" s="39"/>
      <c r="K114" s="39"/>
      <c r="L114" s="42"/>
      <c r="M114" s="210"/>
      <c r="N114" s="211"/>
      <c r="O114" s="67"/>
      <c r="P114" s="67"/>
      <c r="Q114" s="67"/>
      <c r="R114" s="67"/>
      <c r="S114" s="67"/>
      <c r="T114" s="68"/>
      <c r="U114" s="37"/>
      <c r="V114" s="37"/>
      <c r="W114" s="37"/>
      <c r="X114" s="37"/>
      <c r="Y114" s="37"/>
      <c r="Z114" s="37"/>
      <c r="AA114" s="37"/>
      <c r="AB114" s="37"/>
      <c r="AC114" s="37"/>
      <c r="AD114" s="37"/>
      <c r="AE114" s="37"/>
      <c r="AT114" s="19" t="s">
        <v>421</v>
      </c>
      <c r="AU114" s="19" t="s">
        <v>91</v>
      </c>
    </row>
    <row r="115" spans="1:65" s="2" customFormat="1" ht="21.75" customHeight="1">
      <c r="A115" s="37"/>
      <c r="B115" s="38"/>
      <c r="C115" s="195" t="s">
        <v>104</v>
      </c>
      <c r="D115" s="195" t="s">
        <v>264</v>
      </c>
      <c r="E115" s="196" t="s">
        <v>7187</v>
      </c>
      <c r="F115" s="197" t="s">
        <v>7188</v>
      </c>
      <c r="G115" s="198" t="s">
        <v>518</v>
      </c>
      <c r="H115" s="199">
        <v>2</v>
      </c>
      <c r="I115" s="200"/>
      <c r="J115" s="201">
        <f>ROUND(I115*H115,2)</f>
        <v>0</v>
      </c>
      <c r="K115" s="197" t="s">
        <v>44</v>
      </c>
      <c r="L115" s="42"/>
      <c r="M115" s="202" t="s">
        <v>44</v>
      </c>
      <c r="N115" s="203" t="s">
        <v>53</v>
      </c>
      <c r="O115" s="67"/>
      <c r="P115" s="204">
        <f>O115*H115</f>
        <v>0</v>
      </c>
      <c r="Q115" s="204">
        <v>0</v>
      </c>
      <c r="R115" s="204">
        <f>Q115*H115</f>
        <v>0</v>
      </c>
      <c r="S115" s="204">
        <v>0</v>
      </c>
      <c r="T115" s="205">
        <f>S115*H115</f>
        <v>0</v>
      </c>
      <c r="U115" s="37"/>
      <c r="V115" s="37"/>
      <c r="W115" s="37"/>
      <c r="X115" s="37"/>
      <c r="Y115" s="37"/>
      <c r="Z115" s="37"/>
      <c r="AA115" s="37"/>
      <c r="AB115" s="37"/>
      <c r="AC115" s="37"/>
      <c r="AD115" s="37"/>
      <c r="AE115" s="37"/>
      <c r="AR115" s="206" t="s">
        <v>104</v>
      </c>
      <c r="AT115" s="206" t="s">
        <v>264</v>
      </c>
      <c r="AU115" s="206" t="s">
        <v>91</v>
      </c>
      <c r="AY115" s="19" t="s">
        <v>262</v>
      </c>
      <c r="BE115" s="207">
        <f>IF(N115="základní",J115,0)</f>
        <v>0</v>
      </c>
      <c r="BF115" s="207">
        <f>IF(N115="snížená",J115,0)</f>
        <v>0</v>
      </c>
      <c r="BG115" s="207">
        <f>IF(N115="zákl. přenesená",J115,0)</f>
        <v>0</v>
      </c>
      <c r="BH115" s="207">
        <f>IF(N115="sníž. přenesená",J115,0)</f>
        <v>0</v>
      </c>
      <c r="BI115" s="207">
        <f>IF(N115="nulová",J115,0)</f>
        <v>0</v>
      </c>
      <c r="BJ115" s="19" t="s">
        <v>89</v>
      </c>
      <c r="BK115" s="207">
        <f>ROUND(I115*H115,2)</f>
        <v>0</v>
      </c>
      <c r="BL115" s="19" t="s">
        <v>104</v>
      </c>
      <c r="BM115" s="206" t="s">
        <v>351</v>
      </c>
    </row>
    <row r="116" spans="1:65" s="2" customFormat="1" ht="18">
      <c r="A116" s="37"/>
      <c r="B116" s="38"/>
      <c r="C116" s="39"/>
      <c r="D116" s="208" t="s">
        <v>421</v>
      </c>
      <c r="E116" s="39"/>
      <c r="F116" s="209" t="s">
        <v>7184</v>
      </c>
      <c r="G116" s="39"/>
      <c r="H116" s="39"/>
      <c r="I116" s="118"/>
      <c r="J116" s="39"/>
      <c r="K116" s="39"/>
      <c r="L116" s="42"/>
      <c r="M116" s="210"/>
      <c r="N116" s="211"/>
      <c r="O116" s="67"/>
      <c r="P116" s="67"/>
      <c r="Q116" s="67"/>
      <c r="R116" s="67"/>
      <c r="S116" s="67"/>
      <c r="T116" s="68"/>
      <c r="U116" s="37"/>
      <c r="V116" s="37"/>
      <c r="W116" s="37"/>
      <c r="X116" s="37"/>
      <c r="Y116" s="37"/>
      <c r="Z116" s="37"/>
      <c r="AA116" s="37"/>
      <c r="AB116" s="37"/>
      <c r="AC116" s="37"/>
      <c r="AD116" s="37"/>
      <c r="AE116" s="37"/>
      <c r="AT116" s="19" t="s">
        <v>421</v>
      </c>
      <c r="AU116" s="19" t="s">
        <v>91</v>
      </c>
    </row>
    <row r="117" spans="1:65" s="2" customFormat="1" ht="21.75" customHeight="1">
      <c r="A117" s="37"/>
      <c r="B117" s="38"/>
      <c r="C117" s="195" t="s">
        <v>322</v>
      </c>
      <c r="D117" s="195" t="s">
        <v>264</v>
      </c>
      <c r="E117" s="196" t="s">
        <v>7189</v>
      </c>
      <c r="F117" s="197" t="s">
        <v>7190</v>
      </c>
      <c r="G117" s="198" t="s">
        <v>518</v>
      </c>
      <c r="H117" s="199">
        <v>1</v>
      </c>
      <c r="I117" s="200"/>
      <c r="J117" s="201">
        <f>ROUND(I117*H117,2)</f>
        <v>0</v>
      </c>
      <c r="K117" s="197" t="s">
        <v>44</v>
      </c>
      <c r="L117" s="42"/>
      <c r="M117" s="202" t="s">
        <v>44</v>
      </c>
      <c r="N117" s="203" t="s">
        <v>53</v>
      </c>
      <c r="O117" s="67"/>
      <c r="P117" s="204">
        <f>O117*H117</f>
        <v>0</v>
      </c>
      <c r="Q117" s="204">
        <v>0</v>
      </c>
      <c r="R117" s="204">
        <f>Q117*H117</f>
        <v>0</v>
      </c>
      <c r="S117" s="204">
        <v>0</v>
      </c>
      <c r="T117" s="205">
        <f>S117*H117</f>
        <v>0</v>
      </c>
      <c r="U117" s="37"/>
      <c r="V117" s="37"/>
      <c r="W117" s="37"/>
      <c r="X117" s="37"/>
      <c r="Y117" s="37"/>
      <c r="Z117" s="37"/>
      <c r="AA117" s="37"/>
      <c r="AB117" s="37"/>
      <c r="AC117" s="37"/>
      <c r="AD117" s="37"/>
      <c r="AE117" s="37"/>
      <c r="AR117" s="206" t="s">
        <v>104</v>
      </c>
      <c r="AT117" s="206" t="s">
        <v>264</v>
      </c>
      <c r="AU117" s="206" t="s">
        <v>91</v>
      </c>
      <c r="AY117" s="19" t="s">
        <v>262</v>
      </c>
      <c r="BE117" s="207">
        <f>IF(N117="základní",J117,0)</f>
        <v>0</v>
      </c>
      <c r="BF117" s="207">
        <f>IF(N117="snížená",J117,0)</f>
        <v>0</v>
      </c>
      <c r="BG117" s="207">
        <f>IF(N117="zákl. přenesená",J117,0)</f>
        <v>0</v>
      </c>
      <c r="BH117" s="207">
        <f>IF(N117="sníž. přenesená",J117,0)</f>
        <v>0</v>
      </c>
      <c r="BI117" s="207">
        <f>IF(N117="nulová",J117,0)</f>
        <v>0</v>
      </c>
      <c r="BJ117" s="19" t="s">
        <v>89</v>
      </c>
      <c r="BK117" s="207">
        <f>ROUND(I117*H117,2)</f>
        <v>0</v>
      </c>
      <c r="BL117" s="19" t="s">
        <v>104</v>
      </c>
      <c r="BM117" s="206" t="s">
        <v>391</v>
      </c>
    </row>
    <row r="118" spans="1:65" s="2" customFormat="1" ht="18">
      <c r="A118" s="37"/>
      <c r="B118" s="38"/>
      <c r="C118" s="39"/>
      <c r="D118" s="208" t="s">
        <v>421</v>
      </c>
      <c r="E118" s="39"/>
      <c r="F118" s="209" t="s">
        <v>7184</v>
      </c>
      <c r="G118" s="39"/>
      <c r="H118" s="39"/>
      <c r="I118" s="118"/>
      <c r="J118" s="39"/>
      <c r="K118" s="39"/>
      <c r="L118" s="42"/>
      <c r="M118" s="210"/>
      <c r="N118" s="211"/>
      <c r="O118" s="67"/>
      <c r="P118" s="67"/>
      <c r="Q118" s="67"/>
      <c r="R118" s="67"/>
      <c r="S118" s="67"/>
      <c r="T118" s="68"/>
      <c r="U118" s="37"/>
      <c r="V118" s="37"/>
      <c r="W118" s="37"/>
      <c r="X118" s="37"/>
      <c r="Y118" s="37"/>
      <c r="Z118" s="37"/>
      <c r="AA118" s="37"/>
      <c r="AB118" s="37"/>
      <c r="AC118" s="37"/>
      <c r="AD118" s="37"/>
      <c r="AE118" s="37"/>
      <c r="AT118" s="19" t="s">
        <v>421</v>
      </c>
      <c r="AU118" s="19" t="s">
        <v>91</v>
      </c>
    </row>
    <row r="119" spans="1:65" s="2" customFormat="1" ht="21.75" customHeight="1">
      <c r="A119" s="37"/>
      <c r="B119" s="38"/>
      <c r="C119" s="195" t="s">
        <v>339</v>
      </c>
      <c r="D119" s="195" t="s">
        <v>264</v>
      </c>
      <c r="E119" s="196" t="s">
        <v>7191</v>
      </c>
      <c r="F119" s="197" t="s">
        <v>7192</v>
      </c>
      <c r="G119" s="198" t="s">
        <v>518</v>
      </c>
      <c r="H119" s="199">
        <v>2</v>
      </c>
      <c r="I119" s="200"/>
      <c r="J119" s="201">
        <f>ROUND(I119*H119,2)</f>
        <v>0</v>
      </c>
      <c r="K119" s="197" t="s">
        <v>44</v>
      </c>
      <c r="L119" s="42"/>
      <c r="M119" s="202" t="s">
        <v>44</v>
      </c>
      <c r="N119" s="203" t="s">
        <v>53</v>
      </c>
      <c r="O119" s="67"/>
      <c r="P119" s="204">
        <f>O119*H119</f>
        <v>0</v>
      </c>
      <c r="Q119" s="204">
        <v>0</v>
      </c>
      <c r="R119" s="204">
        <f>Q119*H119</f>
        <v>0</v>
      </c>
      <c r="S119" s="204">
        <v>0</v>
      </c>
      <c r="T119" s="205">
        <f>S119*H119</f>
        <v>0</v>
      </c>
      <c r="U119" s="37"/>
      <c r="V119" s="37"/>
      <c r="W119" s="37"/>
      <c r="X119" s="37"/>
      <c r="Y119" s="37"/>
      <c r="Z119" s="37"/>
      <c r="AA119" s="37"/>
      <c r="AB119" s="37"/>
      <c r="AC119" s="37"/>
      <c r="AD119" s="37"/>
      <c r="AE119" s="37"/>
      <c r="AR119" s="206" t="s">
        <v>104</v>
      </c>
      <c r="AT119" s="206" t="s">
        <v>264</v>
      </c>
      <c r="AU119" s="206" t="s">
        <v>91</v>
      </c>
      <c r="AY119" s="19" t="s">
        <v>262</v>
      </c>
      <c r="BE119" s="207">
        <f>IF(N119="základní",J119,0)</f>
        <v>0</v>
      </c>
      <c r="BF119" s="207">
        <f>IF(N119="snížená",J119,0)</f>
        <v>0</v>
      </c>
      <c r="BG119" s="207">
        <f>IF(N119="zákl. přenesená",J119,0)</f>
        <v>0</v>
      </c>
      <c r="BH119" s="207">
        <f>IF(N119="sníž. přenesená",J119,0)</f>
        <v>0</v>
      </c>
      <c r="BI119" s="207">
        <f>IF(N119="nulová",J119,0)</f>
        <v>0</v>
      </c>
      <c r="BJ119" s="19" t="s">
        <v>89</v>
      </c>
      <c r="BK119" s="207">
        <f>ROUND(I119*H119,2)</f>
        <v>0</v>
      </c>
      <c r="BL119" s="19" t="s">
        <v>104</v>
      </c>
      <c r="BM119" s="206" t="s">
        <v>403</v>
      </c>
    </row>
    <row r="120" spans="1:65" s="2" customFormat="1" ht="18">
      <c r="A120" s="37"/>
      <c r="B120" s="38"/>
      <c r="C120" s="39"/>
      <c r="D120" s="208" t="s">
        <v>421</v>
      </c>
      <c r="E120" s="39"/>
      <c r="F120" s="209" t="s">
        <v>7184</v>
      </c>
      <c r="G120" s="39"/>
      <c r="H120" s="39"/>
      <c r="I120" s="118"/>
      <c r="J120" s="39"/>
      <c r="K120" s="39"/>
      <c r="L120" s="42"/>
      <c r="M120" s="210"/>
      <c r="N120" s="211"/>
      <c r="O120" s="67"/>
      <c r="P120" s="67"/>
      <c r="Q120" s="67"/>
      <c r="R120" s="67"/>
      <c r="S120" s="67"/>
      <c r="T120" s="68"/>
      <c r="U120" s="37"/>
      <c r="V120" s="37"/>
      <c r="W120" s="37"/>
      <c r="X120" s="37"/>
      <c r="Y120" s="37"/>
      <c r="Z120" s="37"/>
      <c r="AA120" s="37"/>
      <c r="AB120" s="37"/>
      <c r="AC120" s="37"/>
      <c r="AD120" s="37"/>
      <c r="AE120" s="37"/>
      <c r="AT120" s="19" t="s">
        <v>421</v>
      </c>
      <c r="AU120" s="19" t="s">
        <v>91</v>
      </c>
    </row>
    <row r="121" spans="1:65" s="2" customFormat="1" ht="21.75" customHeight="1">
      <c r="A121" s="37"/>
      <c r="B121" s="38"/>
      <c r="C121" s="195" t="s">
        <v>347</v>
      </c>
      <c r="D121" s="195" t="s">
        <v>264</v>
      </c>
      <c r="E121" s="196" t="s">
        <v>7193</v>
      </c>
      <c r="F121" s="197" t="s">
        <v>7194</v>
      </c>
      <c r="G121" s="198" t="s">
        <v>518</v>
      </c>
      <c r="H121" s="199">
        <v>2</v>
      </c>
      <c r="I121" s="200"/>
      <c r="J121" s="201">
        <f>ROUND(I121*H121,2)</f>
        <v>0</v>
      </c>
      <c r="K121" s="197" t="s">
        <v>44</v>
      </c>
      <c r="L121" s="42"/>
      <c r="M121" s="202" t="s">
        <v>44</v>
      </c>
      <c r="N121" s="203" t="s">
        <v>53</v>
      </c>
      <c r="O121" s="67"/>
      <c r="P121" s="204">
        <f>O121*H121</f>
        <v>0</v>
      </c>
      <c r="Q121" s="204">
        <v>0</v>
      </c>
      <c r="R121" s="204">
        <f>Q121*H121</f>
        <v>0</v>
      </c>
      <c r="S121" s="204">
        <v>0</v>
      </c>
      <c r="T121" s="205">
        <f>S121*H121</f>
        <v>0</v>
      </c>
      <c r="U121" s="37"/>
      <c r="V121" s="37"/>
      <c r="W121" s="37"/>
      <c r="X121" s="37"/>
      <c r="Y121" s="37"/>
      <c r="Z121" s="37"/>
      <c r="AA121" s="37"/>
      <c r="AB121" s="37"/>
      <c r="AC121" s="37"/>
      <c r="AD121" s="37"/>
      <c r="AE121" s="37"/>
      <c r="AR121" s="206" t="s">
        <v>104</v>
      </c>
      <c r="AT121" s="206" t="s">
        <v>264</v>
      </c>
      <c r="AU121" s="206" t="s">
        <v>91</v>
      </c>
      <c r="AY121" s="19" t="s">
        <v>262</v>
      </c>
      <c r="BE121" s="207">
        <f>IF(N121="základní",J121,0)</f>
        <v>0</v>
      </c>
      <c r="BF121" s="207">
        <f>IF(N121="snížená",J121,0)</f>
        <v>0</v>
      </c>
      <c r="BG121" s="207">
        <f>IF(N121="zákl. přenesená",J121,0)</f>
        <v>0</v>
      </c>
      <c r="BH121" s="207">
        <f>IF(N121="sníž. přenesená",J121,0)</f>
        <v>0</v>
      </c>
      <c r="BI121" s="207">
        <f>IF(N121="nulová",J121,0)</f>
        <v>0</v>
      </c>
      <c r="BJ121" s="19" t="s">
        <v>89</v>
      </c>
      <c r="BK121" s="207">
        <f>ROUND(I121*H121,2)</f>
        <v>0</v>
      </c>
      <c r="BL121" s="19" t="s">
        <v>104</v>
      </c>
      <c r="BM121" s="206" t="s">
        <v>416</v>
      </c>
    </row>
    <row r="122" spans="1:65" s="2" customFormat="1" ht="18">
      <c r="A122" s="37"/>
      <c r="B122" s="38"/>
      <c r="C122" s="39"/>
      <c r="D122" s="208" t="s">
        <v>421</v>
      </c>
      <c r="E122" s="39"/>
      <c r="F122" s="209" t="s">
        <v>7184</v>
      </c>
      <c r="G122" s="39"/>
      <c r="H122" s="39"/>
      <c r="I122" s="118"/>
      <c r="J122" s="39"/>
      <c r="K122" s="39"/>
      <c r="L122" s="42"/>
      <c r="M122" s="210"/>
      <c r="N122" s="211"/>
      <c r="O122" s="67"/>
      <c r="P122" s="67"/>
      <c r="Q122" s="67"/>
      <c r="R122" s="67"/>
      <c r="S122" s="67"/>
      <c r="T122" s="68"/>
      <c r="U122" s="37"/>
      <c r="V122" s="37"/>
      <c r="W122" s="37"/>
      <c r="X122" s="37"/>
      <c r="Y122" s="37"/>
      <c r="Z122" s="37"/>
      <c r="AA122" s="37"/>
      <c r="AB122" s="37"/>
      <c r="AC122" s="37"/>
      <c r="AD122" s="37"/>
      <c r="AE122" s="37"/>
      <c r="AT122" s="19" t="s">
        <v>421</v>
      </c>
      <c r="AU122" s="19" t="s">
        <v>91</v>
      </c>
    </row>
    <row r="123" spans="1:65" s="2" customFormat="1" ht="33" customHeight="1">
      <c r="A123" s="37"/>
      <c r="B123" s="38"/>
      <c r="C123" s="195" t="s">
        <v>351</v>
      </c>
      <c r="D123" s="195" t="s">
        <v>264</v>
      </c>
      <c r="E123" s="196" t="s">
        <v>7195</v>
      </c>
      <c r="F123" s="197" t="s">
        <v>7196</v>
      </c>
      <c r="G123" s="198" t="s">
        <v>518</v>
      </c>
      <c r="H123" s="199">
        <v>1</v>
      </c>
      <c r="I123" s="200"/>
      <c r="J123" s="201">
        <f>ROUND(I123*H123,2)</f>
        <v>0</v>
      </c>
      <c r="K123" s="197" t="s">
        <v>44</v>
      </c>
      <c r="L123" s="42"/>
      <c r="M123" s="202" t="s">
        <v>44</v>
      </c>
      <c r="N123" s="203" t="s">
        <v>53</v>
      </c>
      <c r="O123" s="67"/>
      <c r="P123" s="204">
        <f>O123*H123</f>
        <v>0</v>
      </c>
      <c r="Q123" s="204">
        <v>0</v>
      </c>
      <c r="R123" s="204">
        <f>Q123*H123</f>
        <v>0</v>
      </c>
      <c r="S123" s="204">
        <v>0</v>
      </c>
      <c r="T123" s="205">
        <f>S123*H123</f>
        <v>0</v>
      </c>
      <c r="U123" s="37"/>
      <c r="V123" s="37"/>
      <c r="W123" s="37"/>
      <c r="X123" s="37"/>
      <c r="Y123" s="37"/>
      <c r="Z123" s="37"/>
      <c r="AA123" s="37"/>
      <c r="AB123" s="37"/>
      <c r="AC123" s="37"/>
      <c r="AD123" s="37"/>
      <c r="AE123" s="37"/>
      <c r="AR123" s="206" t="s">
        <v>104</v>
      </c>
      <c r="AT123" s="206" t="s">
        <v>264</v>
      </c>
      <c r="AU123" s="206" t="s">
        <v>91</v>
      </c>
      <c r="AY123" s="19" t="s">
        <v>262</v>
      </c>
      <c r="BE123" s="207">
        <f>IF(N123="základní",J123,0)</f>
        <v>0</v>
      </c>
      <c r="BF123" s="207">
        <f>IF(N123="snížená",J123,0)</f>
        <v>0</v>
      </c>
      <c r="BG123" s="207">
        <f>IF(N123="zákl. přenesená",J123,0)</f>
        <v>0</v>
      </c>
      <c r="BH123" s="207">
        <f>IF(N123="sníž. přenesená",J123,0)</f>
        <v>0</v>
      </c>
      <c r="BI123" s="207">
        <f>IF(N123="nulová",J123,0)</f>
        <v>0</v>
      </c>
      <c r="BJ123" s="19" t="s">
        <v>89</v>
      </c>
      <c r="BK123" s="207">
        <f>ROUND(I123*H123,2)</f>
        <v>0</v>
      </c>
      <c r="BL123" s="19" t="s">
        <v>104</v>
      </c>
      <c r="BM123" s="206" t="s">
        <v>442</v>
      </c>
    </row>
    <row r="124" spans="1:65" s="2" customFormat="1" ht="18">
      <c r="A124" s="37"/>
      <c r="B124" s="38"/>
      <c r="C124" s="39"/>
      <c r="D124" s="208" t="s">
        <v>421</v>
      </c>
      <c r="E124" s="39"/>
      <c r="F124" s="209" t="s">
        <v>7197</v>
      </c>
      <c r="G124" s="39"/>
      <c r="H124" s="39"/>
      <c r="I124" s="118"/>
      <c r="J124" s="39"/>
      <c r="K124" s="39"/>
      <c r="L124" s="42"/>
      <c r="M124" s="210"/>
      <c r="N124" s="211"/>
      <c r="O124" s="67"/>
      <c r="P124" s="67"/>
      <c r="Q124" s="67"/>
      <c r="R124" s="67"/>
      <c r="S124" s="67"/>
      <c r="T124" s="68"/>
      <c r="U124" s="37"/>
      <c r="V124" s="37"/>
      <c r="W124" s="37"/>
      <c r="X124" s="37"/>
      <c r="Y124" s="37"/>
      <c r="Z124" s="37"/>
      <c r="AA124" s="37"/>
      <c r="AB124" s="37"/>
      <c r="AC124" s="37"/>
      <c r="AD124" s="37"/>
      <c r="AE124" s="37"/>
      <c r="AT124" s="19" t="s">
        <v>421</v>
      </c>
      <c r="AU124" s="19" t="s">
        <v>91</v>
      </c>
    </row>
    <row r="125" spans="1:65" s="2" customFormat="1" ht="33" customHeight="1">
      <c r="A125" s="37"/>
      <c r="B125" s="38"/>
      <c r="C125" s="195" t="s">
        <v>377</v>
      </c>
      <c r="D125" s="195" t="s">
        <v>264</v>
      </c>
      <c r="E125" s="196" t="s">
        <v>7198</v>
      </c>
      <c r="F125" s="197" t="s">
        <v>7199</v>
      </c>
      <c r="G125" s="198" t="s">
        <v>518</v>
      </c>
      <c r="H125" s="199">
        <v>1</v>
      </c>
      <c r="I125" s="200"/>
      <c r="J125" s="201">
        <f>ROUND(I125*H125,2)</f>
        <v>0</v>
      </c>
      <c r="K125" s="197" t="s">
        <v>44</v>
      </c>
      <c r="L125" s="42"/>
      <c r="M125" s="202" t="s">
        <v>44</v>
      </c>
      <c r="N125" s="203" t="s">
        <v>53</v>
      </c>
      <c r="O125" s="67"/>
      <c r="P125" s="204">
        <f>O125*H125</f>
        <v>0</v>
      </c>
      <c r="Q125" s="204">
        <v>0</v>
      </c>
      <c r="R125" s="204">
        <f>Q125*H125</f>
        <v>0</v>
      </c>
      <c r="S125" s="204">
        <v>0</v>
      </c>
      <c r="T125" s="205">
        <f>S125*H125</f>
        <v>0</v>
      </c>
      <c r="U125" s="37"/>
      <c r="V125" s="37"/>
      <c r="W125" s="37"/>
      <c r="X125" s="37"/>
      <c r="Y125" s="37"/>
      <c r="Z125" s="37"/>
      <c r="AA125" s="37"/>
      <c r="AB125" s="37"/>
      <c r="AC125" s="37"/>
      <c r="AD125" s="37"/>
      <c r="AE125" s="37"/>
      <c r="AR125" s="206" t="s">
        <v>104</v>
      </c>
      <c r="AT125" s="206" t="s">
        <v>264</v>
      </c>
      <c r="AU125" s="206" t="s">
        <v>91</v>
      </c>
      <c r="AY125" s="19" t="s">
        <v>262</v>
      </c>
      <c r="BE125" s="207">
        <f>IF(N125="základní",J125,0)</f>
        <v>0</v>
      </c>
      <c r="BF125" s="207">
        <f>IF(N125="snížená",J125,0)</f>
        <v>0</v>
      </c>
      <c r="BG125" s="207">
        <f>IF(N125="zákl. přenesená",J125,0)</f>
        <v>0</v>
      </c>
      <c r="BH125" s="207">
        <f>IF(N125="sníž. přenesená",J125,0)</f>
        <v>0</v>
      </c>
      <c r="BI125" s="207">
        <f>IF(N125="nulová",J125,0)</f>
        <v>0</v>
      </c>
      <c r="BJ125" s="19" t="s">
        <v>89</v>
      </c>
      <c r="BK125" s="207">
        <f>ROUND(I125*H125,2)</f>
        <v>0</v>
      </c>
      <c r="BL125" s="19" t="s">
        <v>104</v>
      </c>
      <c r="BM125" s="206" t="s">
        <v>463</v>
      </c>
    </row>
    <row r="126" spans="1:65" s="2" customFormat="1" ht="18">
      <c r="A126" s="37"/>
      <c r="B126" s="38"/>
      <c r="C126" s="39"/>
      <c r="D126" s="208" t="s">
        <v>421</v>
      </c>
      <c r="E126" s="39"/>
      <c r="F126" s="209" t="s">
        <v>7184</v>
      </c>
      <c r="G126" s="39"/>
      <c r="H126" s="39"/>
      <c r="I126" s="118"/>
      <c r="J126" s="39"/>
      <c r="K126" s="39"/>
      <c r="L126" s="42"/>
      <c r="M126" s="210"/>
      <c r="N126" s="211"/>
      <c r="O126" s="67"/>
      <c r="P126" s="67"/>
      <c r="Q126" s="67"/>
      <c r="R126" s="67"/>
      <c r="S126" s="67"/>
      <c r="T126" s="68"/>
      <c r="U126" s="37"/>
      <c r="V126" s="37"/>
      <c r="W126" s="37"/>
      <c r="X126" s="37"/>
      <c r="Y126" s="37"/>
      <c r="Z126" s="37"/>
      <c r="AA126" s="37"/>
      <c r="AB126" s="37"/>
      <c r="AC126" s="37"/>
      <c r="AD126" s="37"/>
      <c r="AE126" s="37"/>
      <c r="AT126" s="19" t="s">
        <v>421</v>
      </c>
      <c r="AU126" s="19" t="s">
        <v>91</v>
      </c>
    </row>
    <row r="127" spans="1:65" s="2" customFormat="1" ht="33" customHeight="1">
      <c r="A127" s="37"/>
      <c r="B127" s="38"/>
      <c r="C127" s="195" t="s">
        <v>391</v>
      </c>
      <c r="D127" s="195" t="s">
        <v>264</v>
      </c>
      <c r="E127" s="196" t="s">
        <v>7200</v>
      </c>
      <c r="F127" s="197" t="s">
        <v>7201</v>
      </c>
      <c r="G127" s="198" t="s">
        <v>518</v>
      </c>
      <c r="H127" s="199">
        <v>2</v>
      </c>
      <c r="I127" s="200"/>
      <c r="J127" s="201">
        <f>ROUND(I127*H127,2)</f>
        <v>0</v>
      </c>
      <c r="K127" s="197" t="s">
        <v>44</v>
      </c>
      <c r="L127" s="42"/>
      <c r="M127" s="202" t="s">
        <v>44</v>
      </c>
      <c r="N127" s="203" t="s">
        <v>53</v>
      </c>
      <c r="O127" s="67"/>
      <c r="P127" s="204">
        <f>O127*H127</f>
        <v>0</v>
      </c>
      <c r="Q127" s="204">
        <v>0</v>
      </c>
      <c r="R127" s="204">
        <f>Q127*H127</f>
        <v>0</v>
      </c>
      <c r="S127" s="204">
        <v>0</v>
      </c>
      <c r="T127" s="205">
        <f>S127*H127</f>
        <v>0</v>
      </c>
      <c r="U127" s="37"/>
      <c r="V127" s="37"/>
      <c r="W127" s="37"/>
      <c r="X127" s="37"/>
      <c r="Y127" s="37"/>
      <c r="Z127" s="37"/>
      <c r="AA127" s="37"/>
      <c r="AB127" s="37"/>
      <c r="AC127" s="37"/>
      <c r="AD127" s="37"/>
      <c r="AE127" s="37"/>
      <c r="AR127" s="206" t="s">
        <v>104</v>
      </c>
      <c r="AT127" s="206" t="s">
        <v>264</v>
      </c>
      <c r="AU127" s="206" t="s">
        <v>91</v>
      </c>
      <c r="AY127" s="19" t="s">
        <v>262</v>
      </c>
      <c r="BE127" s="207">
        <f>IF(N127="základní",J127,0)</f>
        <v>0</v>
      </c>
      <c r="BF127" s="207">
        <f>IF(N127="snížená",J127,0)</f>
        <v>0</v>
      </c>
      <c r="BG127" s="207">
        <f>IF(N127="zákl. přenesená",J127,0)</f>
        <v>0</v>
      </c>
      <c r="BH127" s="207">
        <f>IF(N127="sníž. přenesená",J127,0)</f>
        <v>0</v>
      </c>
      <c r="BI127" s="207">
        <f>IF(N127="nulová",J127,0)</f>
        <v>0</v>
      </c>
      <c r="BJ127" s="19" t="s">
        <v>89</v>
      </c>
      <c r="BK127" s="207">
        <f>ROUND(I127*H127,2)</f>
        <v>0</v>
      </c>
      <c r="BL127" s="19" t="s">
        <v>104</v>
      </c>
      <c r="BM127" s="206" t="s">
        <v>475</v>
      </c>
    </row>
    <row r="128" spans="1:65" s="2" customFormat="1" ht="18">
      <c r="A128" s="37"/>
      <c r="B128" s="38"/>
      <c r="C128" s="39"/>
      <c r="D128" s="208" t="s">
        <v>421</v>
      </c>
      <c r="E128" s="39"/>
      <c r="F128" s="209" t="s">
        <v>7197</v>
      </c>
      <c r="G128" s="39"/>
      <c r="H128" s="39"/>
      <c r="I128" s="118"/>
      <c r="J128" s="39"/>
      <c r="K128" s="39"/>
      <c r="L128" s="42"/>
      <c r="M128" s="210"/>
      <c r="N128" s="211"/>
      <c r="O128" s="67"/>
      <c r="P128" s="67"/>
      <c r="Q128" s="67"/>
      <c r="R128" s="67"/>
      <c r="S128" s="67"/>
      <c r="T128" s="68"/>
      <c r="U128" s="37"/>
      <c r="V128" s="37"/>
      <c r="W128" s="37"/>
      <c r="X128" s="37"/>
      <c r="Y128" s="37"/>
      <c r="Z128" s="37"/>
      <c r="AA128" s="37"/>
      <c r="AB128" s="37"/>
      <c r="AC128" s="37"/>
      <c r="AD128" s="37"/>
      <c r="AE128" s="37"/>
      <c r="AT128" s="19" t="s">
        <v>421</v>
      </c>
      <c r="AU128" s="19" t="s">
        <v>91</v>
      </c>
    </row>
    <row r="129" spans="1:65" s="2" customFormat="1" ht="21.75" customHeight="1">
      <c r="A129" s="37"/>
      <c r="B129" s="38"/>
      <c r="C129" s="195" t="s">
        <v>397</v>
      </c>
      <c r="D129" s="195" t="s">
        <v>264</v>
      </c>
      <c r="E129" s="196" t="s">
        <v>7202</v>
      </c>
      <c r="F129" s="197" t="s">
        <v>7203</v>
      </c>
      <c r="G129" s="198" t="s">
        <v>518</v>
      </c>
      <c r="H129" s="199">
        <v>4</v>
      </c>
      <c r="I129" s="200"/>
      <c r="J129" s="201">
        <f>ROUND(I129*H129,2)</f>
        <v>0</v>
      </c>
      <c r="K129" s="197" t="s">
        <v>44</v>
      </c>
      <c r="L129" s="42"/>
      <c r="M129" s="202" t="s">
        <v>44</v>
      </c>
      <c r="N129" s="203" t="s">
        <v>53</v>
      </c>
      <c r="O129" s="67"/>
      <c r="P129" s="204">
        <f>O129*H129</f>
        <v>0</v>
      </c>
      <c r="Q129" s="204">
        <v>0</v>
      </c>
      <c r="R129" s="204">
        <f>Q129*H129</f>
        <v>0</v>
      </c>
      <c r="S129" s="204">
        <v>0</v>
      </c>
      <c r="T129" s="205">
        <f>S129*H129</f>
        <v>0</v>
      </c>
      <c r="U129" s="37"/>
      <c r="V129" s="37"/>
      <c r="W129" s="37"/>
      <c r="X129" s="37"/>
      <c r="Y129" s="37"/>
      <c r="Z129" s="37"/>
      <c r="AA129" s="37"/>
      <c r="AB129" s="37"/>
      <c r="AC129" s="37"/>
      <c r="AD129" s="37"/>
      <c r="AE129" s="37"/>
      <c r="AR129" s="206" t="s">
        <v>104</v>
      </c>
      <c r="AT129" s="206" t="s">
        <v>264</v>
      </c>
      <c r="AU129" s="206" t="s">
        <v>91</v>
      </c>
      <c r="AY129" s="19" t="s">
        <v>262</v>
      </c>
      <c r="BE129" s="207">
        <f>IF(N129="základní",J129,0)</f>
        <v>0</v>
      </c>
      <c r="BF129" s="207">
        <f>IF(N129="snížená",J129,0)</f>
        <v>0</v>
      </c>
      <c r="BG129" s="207">
        <f>IF(N129="zákl. přenesená",J129,0)</f>
        <v>0</v>
      </c>
      <c r="BH129" s="207">
        <f>IF(N129="sníž. přenesená",J129,0)</f>
        <v>0</v>
      </c>
      <c r="BI129" s="207">
        <f>IF(N129="nulová",J129,0)</f>
        <v>0</v>
      </c>
      <c r="BJ129" s="19" t="s">
        <v>89</v>
      </c>
      <c r="BK129" s="207">
        <f>ROUND(I129*H129,2)</f>
        <v>0</v>
      </c>
      <c r="BL129" s="19" t="s">
        <v>104</v>
      </c>
      <c r="BM129" s="206" t="s">
        <v>496</v>
      </c>
    </row>
    <row r="130" spans="1:65" s="2" customFormat="1" ht="18">
      <c r="A130" s="37"/>
      <c r="B130" s="38"/>
      <c r="C130" s="39"/>
      <c r="D130" s="208" t="s">
        <v>421</v>
      </c>
      <c r="E130" s="39"/>
      <c r="F130" s="209" t="s">
        <v>7204</v>
      </c>
      <c r="G130" s="39"/>
      <c r="H130" s="39"/>
      <c r="I130" s="118"/>
      <c r="J130" s="39"/>
      <c r="K130" s="39"/>
      <c r="L130" s="42"/>
      <c r="M130" s="210"/>
      <c r="N130" s="211"/>
      <c r="O130" s="67"/>
      <c r="P130" s="67"/>
      <c r="Q130" s="67"/>
      <c r="R130" s="67"/>
      <c r="S130" s="67"/>
      <c r="T130" s="68"/>
      <c r="U130" s="37"/>
      <c r="V130" s="37"/>
      <c r="W130" s="37"/>
      <c r="X130" s="37"/>
      <c r="Y130" s="37"/>
      <c r="Z130" s="37"/>
      <c r="AA130" s="37"/>
      <c r="AB130" s="37"/>
      <c r="AC130" s="37"/>
      <c r="AD130" s="37"/>
      <c r="AE130" s="37"/>
      <c r="AT130" s="19" t="s">
        <v>421</v>
      </c>
      <c r="AU130" s="19" t="s">
        <v>91</v>
      </c>
    </row>
    <row r="131" spans="1:65" s="2" customFormat="1" ht="16.5" customHeight="1">
      <c r="A131" s="37"/>
      <c r="B131" s="38"/>
      <c r="C131" s="195" t="s">
        <v>403</v>
      </c>
      <c r="D131" s="195" t="s">
        <v>264</v>
      </c>
      <c r="E131" s="196" t="s">
        <v>7205</v>
      </c>
      <c r="F131" s="197" t="s">
        <v>7206</v>
      </c>
      <c r="G131" s="198" t="s">
        <v>518</v>
      </c>
      <c r="H131" s="199">
        <v>4</v>
      </c>
      <c r="I131" s="200"/>
      <c r="J131" s="201">
        <f>ROUND(I131*H131,2)</f>
        <v>0</v>
      </c>
      <c r="K131" s="197" t="s">
        <v>44</v>
      </c>
      <c r="L131" s="42"/>
      <c r="M131" s="202" t="s">
        <v>44</v>
      </c>
      <c r="N131" s="203" t="s">
        <v>53</v>
      </c>
      <c r="O131" s="67"/>
      <c r="P131" s="204">
        <f>O131*H131</f>
        <v>0</v>
      </c>
      <c r="Q131" s="204">
        <v>0</v>
      </c>
      <c r="R131" s="204">
        <f>Q131*H131</f>
        <v>0</v>
      </c>
      <c r="S131" s="204">
        <v>0</v>
      </c>
      <c r="T131" s="205">
        <f>S131*H131</f>
        <v>0</v>
      </c>
      <c r="U131" s="37"/>
      <c r="V131" s="37"/>
      <c r="W131" s="37"/>
      <c r="X131" s="37"/>
      <c r="Y131" s="37"/>
      <c r="Z131" s="37"/>
      <c r="AA131" s="37"/>
      <c r="AB131" s="37"/>
      <c r="AC131" s="37"/>
      <c r="AD131" s="37"/>
      <c r="AE131" s="37"/>
      <c r="AR131" s="206" t="s">
        <v>104</v>
      </c>
      <c r="AT131" s="206" t="s">
        <v>264</v>
      </c>
      <c r="AU131" s="206" t="s">
        <v>91</v>
      </c>
      <c r="AY131" s="19" t="s">
        <v>262</v>
      </c>
      <c r="BE131" s="207">
        <f>IF(N131="základní",J131,0)</f>
        <v>0</v>
      </c>
      <c r="BF131" s="207">
        <f>IF(N131="snížená",J131,0)</f>
        <v>0</v>
      </c>
      <c r="BG131" s="207">
        <f>IF(N131="zákl. přenesená",J131,0)</f>
        <v>0</v>
      </c>
      <c r="BH131" s="207">
        <f>IF(N131="sníž. přenesená",J131,0)</f>
        <v>0</v>
      </c>
      <c r="BI131" s="207">
        <f>IF(N131="nulová",J131,0)</f>
        <v>0</v>
      </c>
      <c r="BJ131" s="19" t="s">
        <v>89</v>
      </c>
      <c r="BK131" s="207">
        <f>ROUND(I131*H131,2)</f>
        <v>0</v>
      </c>
      <c r="BL131" s="19" t="s">
        <v>104</v>
      </c>
      <c r="BM131" s="206" t="s">
        <v>515</v>
      </c>
    </row>
    <row r="132" spans="1:65" s="2" customFormat="1" ht="18">
      <c r="A132" s="37"/>
      <c r="B132" s="38"/>
      <c r="C132" s="39"/>
      <c r="D132" s="208" t="s">
        <v>421</v>
      </c>
      <c r="E132" s="39"/>
      <c r="F132" s="209" t="s">
        <v>7184</v>
      </c>
      <c r="G132" s="39"/>
      <c r="H132" s="39"/>
      <c r="I132" s="118"/>
      <c r="J132" s="39"/>
      <c r="K132" s="39"/>
      <c r="L132" s="42"/>
      <c r="M132" s="210"/>
      <c r="N132" s="211"/>
      <c r="O132" s="67"/>
      <c r="P132" s="67"/>
      <c r="Q132" s="67"/>
      <c r="R132" s="67"/>
      <c r="S132" s="67"/>
      <c r="T132" s="68"/>
      <c r="U132" s="37"/>
      <c r="V132" s="37"/>
      <c r="W132" s="37"/>
      <c r="X132" s="37"/>
      <c r="Y132" s="37"/>
      <c r="Z132" s="37"/>
      <c r="AA132" s="37"/>
      <c r="AB132" s="37"/>
      <c r="AC132" s="37"/>
      <c r="AD132" s="37"/>
      <c r="AE132" s="37"/>
      <c r="AT132" s="19" t="s">
        <v>421</v>
      </c>
      <c r="AU132" s="19" t="s">
        <v>91</v>
      </c>
    </row>
    <row r="133" spans="1:65" s="2" customFormat="1" ht="16.5" customHeight="1">
      <c r="A133" s="37"/>
      <c r="B133" s="38"/>
      <c r="C133" s="195" t="s">
        <v>410</v>
      </c>
      <c r="D133" s="195" t="s">
        <v>264</v>
      </c>
      <c r="E133" s="196" t="s">
        <v>7207</v>
      </c>
      <c r="F133" s="197" t="s">
        <v>7208</v>
      </c>
      <c r="G133" s="198" t="s">
        <v>518</v>
      </c>
      <c r="H133" s="199">
        <v>2</v>
      </c>
      <c r="I133" s="200"/>
      <c r="J133" s="201">
        <f>ROUND(I133*H133,2)</f>
        <v>0</v>
      </c>
      <c r="K133" s="197" t="s">
        <v>44</v>
      </c>
      <c r="L133" s="42"/>
      <c r="M133" s="202" t="s">
        <v>44</v>
      </c>
      <c r="N133" s="203" t="s">
        <v>53</v>
      </c>
      <c r="O133" s="67"/>
      <c r="P133" s="204">
        <f>O133*H133</f>
        <v>0</v>
      </c>
      <c r="Q133" s="204">
        <v>0</v>
      </c>
      <c r="R133" s="204">
        <f>Q133*H133</f>
        <v>0</v>
      </c>
      <c r="S133" s="204">
        <v>0</v>
      </c>
      <c r="T133" s="205">
        <f>S133*H133</f>
        <v>0</v>
      </c>
      <c r="U133" s="37"/>
      <c r="V133" s="37"/>
      <c r="W133" s="37"/>
      <c r="X133" s="37"/>
      <c r="Y133" s="37"/>
      <c r="Z133" s="37"/>
      <c r="AA133" s="37"/>
      <c r="AB133" s="37"/>
      <c r="AC133" s="37"/>
      <c r="AD133" s="37"/>
      <c r="AE133" s="37"/>
      <c r="AR133" s="206" t="s">
        <v>104</v>
      </c>
      <c r="AT133" s="206" t="s">
        <v>264</v>
      </c>
      <c r="AU133" s="206" t="s">
        <v>91</v>
      </c>
      <c r="AY133" s="19" t="s">
        <v>262</v>
      </c>
      <c r="BE133" s="207">
        <f>IF(N133="základní",J133,0)</f>
        <v>0</v>
      </c>
      <c r="BF133" s="207">
        <f>IF(N133="snížená",J133,0)</f>
        <v>0</v>
      </c>
      <c r="BG133" s="207">
        <f>IF(N133="zákl. přenesená",J133,0)</f>
        <v>0</v>
      </c>
      <c r="BH133" s="207">
        <f>IF(N133="sníž. přenesená",J133,0)</f>
        <v>0</v>
      </c>
      <c r="BI133" s="207">
        <f>IF(N133="nulová",J133,0)</f>
        <v>0</v>
      </c>
      <c r="BJ133" s="19" t="s">
        <v>89</v>
      </c>
      <c r="BK133" s="207">
        <f>ROUND(I133*H133,2)</f>
        <v>0</v>
      </c>
      <c r="BL133" s="19" t="s">
        <v>104</v>
      </c>
      <c r="BM133" s="206" t="s">
        <v>529</v>
      </c>
    </row>
    <row r="134" spans="1:65" s="2" customFormat="1" ht="18">
      <c r="A134" s="37"/>
      <c r="B134" s="38"/>
      <c r="C134" s="39"/>
      <c r="D134" s="208" t="s">
        <v>421</v>
      </c>
      <c r="E134" s="39"/>
      <c r="F134" s="209" t="s">
        <v>7184</v>
      </c>
      <c r="G134" s="39"/>
      <c r="H134" s="39"/>
      <c r="I134" s="118"/>
      <c r="J134" s="39"/>
      <c r="K134" s="39"/>
      <c r="L134" s="42"/>
      <c r="M134" s="210"/>
      <c r="N134" s="211"/>
      <c r="O134" s="67"/>
      <c r="P134" s="67"/>
      <c r="Q134" s="67"/>
      <c r="R134" s="67"/>
      <c r="S134" s="67"/>
      <c r="T134" s="68"/>
      <c r="U134" s="37"/>
      <c r="V134" s="37"/>
      <c r="W134" s="37"/>
      <c r="X134" s="37"/>
      <c r="Y134" s="37"/>
      <c r="Z134" s="37"/>
      <c r="AA134" s="37"/>
      <c r="AB134" s="37"/>
      <c r="AC134" s="37"/>
      <c r="AD134" s="37"/>
      <c r="AE134" s="37"/>
      <c r="AT134" s="19" t="s">
        <v>421</v>
      </c>
      <c r="AU134" s="19" t="s">
        <v>91</v>
      </c>
    </row>
    <row r="135" spans="1:65" s="2" customFormat="1" ht="16.5" customHeight="1">
      <c r="A135" s="37"/>
      <c r="B135" s="38"/>
      <c r="C135" s="195" t="s">
        <v>416</v>
      </c>
      <c r="D135" s="195" t="s">
        <v>264</v>
      </c>
      <c r="E135" s="196" t="s">
        <v>7209</v>
      </c>
      <c r="F135" s="197" t="s">
        <v>7210</v>
      </c>
      <c r="G135" s="198" t="s">
        <v>518</v>
      </c>
      <c r="H135" s="199">
        <v>1</v>
      </c>
      <c r="I135" s="200"/>
      <c r="J135" s="201">
        <f>ROUND(I135*H135,2)</f>
        <v>0</v>
      </c>
      <c r="K135" s="197" t="s">
        <v>44</v>
      </c>
      <c r="L135" s="42"/>
      <c r="M135" s="202" t="s">
        <v>44</v>
      </c>
      <c r="N135" s="203" t="s">
        <v>53</v>
      </c>
      <c r="O135" s="67"/>
      <c r="P135" s="204">
        <f>O135*H135</f>
        <v>0</v>
      </c>
      <c r="Q135" s="204">
        <v>0</v>
      </c>
      <c r="R135" s="204">
        <f>Q135*H135</f>
        <v>0</v>
      </c>
      <c r="S135" s="204">
        <v>0</v>
      </c>
      <c r="T135" s="205">
        <f>S135*H135</f>
        <v>0</v>
      </c>
      <c r="U135" s="37"/>
      <c r="V135" s="37"/>
      <c r="W135" s="37"/>
      <c r="X135" s="37"/>
      <c r="Y135" s="37"/>
      <c r="Z135" s="37"/>
      <c r="AA135" s="37"/>
      <c r="AB135" s="37"/>
      <c r="AC135" s="37"/>
      <c r="AD135" s="37"/>
      <c r="AE135" s="37"/>
      <c r="AR135" s="206" t="s">
        <v>104</v>
      </c>
      <c r="AT135" s="206" t="s">
        <v>264</v>
      </c>
      <c r="AU135" s="206" t="s">
        <v>91</v>
      </c>
      <c r="AY135" s="19" t="s">
        <v>262</v>
      </c>
      <c r="BE135" s="207">
        <f>IF(N135="základní",J135,0)</f>
        <v>0</v>
      </c>
      <c r="BF135" s="207">
        <f>IF(N135="snížená",J135,0)</f>
        <v>0</v>
      </c>
      <c r="BG135" s="207">
        <f>IF(N135="zákl. přenesená",J135,0)</f>
        <v>0</v>
      </c>
      <c r="BH135" s="207">
        <f>IF(N135="sníž. přenesená",J135,0)</f>
        <v>0</v>
      </c>
      <c r="BI135" s="207">
        <f>IF(N135="nulová",J135,0)</f>
        <v>0</v>
      </c>
      <c r="BJ135" s="19" t="s">
        <v>89</v>
      </c>
      <c r="BK135" s="207">
        <f>ROUND(I135*H135,2)</f>
        <v>0</v>
      </c>
      <c r="BL135" s="19" t="s">
        <v>104</v>
      </c>
      <c r="BM135" s="206" t="s">
        <v>546</v>
      </c>
    </row>
    <row r="136" spans="1:65" s="2" customFormat="1" ht="27">
      <c r="A136" s="37"/>
      <c r="B136" s="38"/>
      <c r="C136" s="39"/>
      <c r="D136" s="208" t="s">
        <v>421</v>
      </c>
      <c r="E136" s="39"/>
      <c r="F136" s="209" t="s">
        <v>7211</v>
      </c>
      <c r="G136" s="39"/>
      <c r="H136" s="39"/>
      <c r="I136" s="118"/>
      <c r="J136" s="39"/>
      <c r="K136" s="39"/>
      <c r="L136" s="42"/>
      <c r="M136" s="210"/>
      <c r="N136" s="211"/>
      <c r="O136" s="67"/>
      <c r="P136" s="67"/>
      <c r="Q136" s="67"/>
      <c r="R136" s="67"/>
      <c r="S136" s="67"/>
      <c r="T136" s="68"/>
      <c r="U136" s="37"/>
      <c r="V136" s="37"/>
      <c r="W136" s="37"/>
      <c r="X136" s="37"/>
      <c r="Y136" s="37"/>
      <c r="Z136" s="37"/>
      <c r="AA136" s="37"/>
      <c r="AB136" s="37"/>
      <c r="AC136" s="37"/>
      <c r="AD136" s="37"/>
      <c r="AE136" s="37"/>
      <c r="AT136" s="19" t="s">
        <v>421</v>
      </c>
      <c r="AU136" s="19" t="s">
        <v>91</v>
      </c>
    </row>
    <row r="137" spans="1:65" s="2" customFormat="1" ht="16.5" customHeight="1">
      <c r="A137" s="37"/>
      <c r="B137" s="38"/>
      <c r="C137" s="195" t="s">
        <v>8</v>
      </c>
      <c r="D137" s="195" t="s">
        <v>264</v>
      </c>
      <c r="E137" s="196" t="s">
        <v>7212</v>
      </c>
      <c r="F137" s="197" t="s">
        <v>7213</v>
      </c>
      <c r="G137" s="198" t="s">
        <v>518</v>
      </c>
      <c r="H137" s="199">
        <v>1</v>
      </c>
      <c r="I137" s="200"/>
      <c r="J137" s="201">
        <f>ROUND(I137*H137,2)</f>
        <v>0</v>
      </c>
      <c r="K137" s="197" t="s">
        <v>44</v>
      </c>
      <c r="L137" s="42"/>
      <c r="M137" s="202" t="s">
        <v>44</v>
      </c>
      <c r="N137" s="203" t="s">
        <v>53</v>
      </c>
      <c r="O137" s="67"/>
      <c r="P137" s="204">
        <f>O137*H137</f>
        <v>0</v>
      </c>
      <c r="Q137" s="204">
        <v>0</v>
      </c>
      <c r="R137" s="204">
        <f>Q137*H137</f>
        <v>0</v>
      </c>
      <c r="S137" s="204">
        <v>0</v>
      </c>
      <c r="T137" s="205">
        <f>S137*H137</f>
        <v>0</v>
      </c>
      <c r="U137" s="37"/>
      <c r="V137" s="37"/>
      <c r="W137" s="37"/>
      <c r="X137" s="37"/>
      <c r="Y137" s="37"/>
      <c r="Z137" s="37"/>
      <c r="AA137" s="37"/>
      <c r="AB137" s="37"/>
      <c r="AC137" s="37"/>
      <c r="AD137" s="37"/>
      <c r="AE137" s="37"/>
      <c r="AR137" s="206" t="s">
        <v>104</v>
      </c>
      <c r="AT137" s="206" t="s">
        <v>264</v>
      </c>
      <c r="AU137" s="206" t="s">
        <v>91</v>
      </c>
      <c r="AY137" s="19" t="s">
        <v>262</v>
      </c>
      <c r="BE137" s="207">
        <f>IF(N137="základní",J137,0)</f>
        <v>0</v>
      </c>
      <c r="BF137" s="207">
        <f>IF(N137="snížená",J137,0)</f>
        <v>0</v>
      </c>
      <c r="BG137" s="207">
        <f>IF(N137="zákl. přenesená",J137,0)</f>
        <v>0</v>
      </c>
      <c r="BH137" s="207">
        <f>IF(N137="sníž. přenesená",J137,0)</f>
        <v>0</v>
      </c>
      <c r="BI137" s="207">
        <f>IF(N137="nulová",J137,0)</f>
        <v>0</v>
      </c>
      <c r="BJ137" s="19" t="s">
        <v>89</v>
      </c>
      <c r="BK137" s="207">
        <f>ROUND(I137*H137,2)</f>
        <v>0</v>
      </c>
      <c r="BL137" s="19" t="s">
        <v>104</v>
      </c>
      <c r="BM137" s="206" t="s">
        <v>587</v>
      </c>
    </row>
    <row r="138" spans="1:65" s="2" customFormat="1" ht="18">
      <c r="A138" s="37"/>
      <c r="B138" s="38"/>
      <c r="C138" s="39"/>
      <c r="D138" s="208" t="s">
        <v>421</v>
      </c>
      <c r="E138" s="39"/>
      <c r="F138" s="209" t="s">
        <v>7204</v>
      </c>
      <c r="G138" s="39"/>
      <c r="H138" s="39"/>
      <c r="I138" s="118"/>
      <c r="J138" s="39"/>
      <c r="K138" s="39"/>
      <c r="L138" s="42"/>
      <c r="M138" s="210"/>
      <c r="N138" s="211"/>
      <c r="O138" s="67"/>
      <c r="P138" s="67"/>
      <c r="Q138" s="67"/>
      <c r="R138" s="67"/>
      <c r="S138" s="67"/>
      <c r="T138" s="68"/>
      <c r="U138" s="37"/>
      <c r="V138" s="37"/>
      <c r="W138" s="37"/>
      <c r="X138" s="37"/>
      <c r="Y138" s="37"/>
      <c r="Z138" s="37"/>
      <c r="AA138" s="37"/>
      <c r="AB138" s="37"/>
      <c r="AC138" s="37"/>
      <c r="AD138" s="37"/>
      <c r="AE138" s="37"/>
      <c r="AT138" s="19" t="s">
        <v>421</v>
      </c>
      <c r="AU138" s="19" t="s">
        <v>91</v>
      </c>
    </row>
    <row r="139" spans="1:65" s="2" customFormat="1" ht="16.5" customHeight="1">
      <c r="A139" s="37"/>
      <c r="B139" s="38"/>
      <c r="C139" s="195" t="s">
        <v>442</v>
      </c>
      <c r="D139" s="195" t="s">
        <v>264</v>
      </c>
      <c r="E139" s="196" t="s">
        <v>7214</v>
      </c>
      <c r="F139" s="197" t="s">
        <v>7215</v>
      </c>
      <c r="G139" s="198" t="s">
        <v>518</v>
      </c>
      <c r="H139" s="199">
        <v>1</v>
      </c>
      <c r="I139" s="200"/>
      <c r="J139" s="201">
        <f>ROUND(I139*H139,2)</f>
        <v>0</v>
      </c>
      <c r="K139" s="197" t="s">
        <v>44</v>
      </c>
      <c r="L139" s="42"/>
      <c r="M139" s="202" t="s">
        <v>44</v>
      </c>
      <c r="N139" s="203" t="s">
        <v>53</v>
      </c>
      <c r="O139" s="67"/>
      <c r="P139" s="204">
        <f>O139*H139</f>
        <v>0</v>
      </c>
      <c r="Q139" s="204">
        <v>0</v>
      </c>
      <c r="R139" s="204">
        <f>Q139*H139</f>
        <v>0</v>
      </c>
      <c r="S139" s="204">
        <v>0</v>
      </c>
      <c r="T139" s="205">
        <f>S139*H139</f>
        <v>0</v>
      </c>
      <c r="U139" s="37"/>
      <c r="V139" s="37"/>
      <c r="W139" s="37"/>
      <c r="X139" s="37"/>
      <c r="Y139" s="37"/>
      <c r="Z139" s="37"/>
      <c r="AA139" s="37"/>
      <c r="AB139" s="37"/>
      <c r="AC139" s="37"/>
      <c r="AD139" s="37"/>
      <c r="AE139" s="37"/>
      <c r="AR139" s="206" t="s">
        <v>104</v>
      </c>
      <c r="AT139" s="206" t="s">
        <v>264</v>
      </c>
      <c r="AU139" s="206" t="s">
        <v>91</v>
      </c>
      <c r="AY139" s="19" t="s">
        <v>262</v>
      </c>
      <c r="BE139" s="207">
        <f>IF(N139="základní",J139,0)</f>
        <v>0</v>
      </c>
      <c r="BF139" s="207">
        <f>IF(N139="snížená",J139,0)</f>
        <v>0</v>
      </c>
      <c r="BG139" s="207">
        <f>IF(N139="zákl. přenesená",J139,0)</f>
        <v>0</v>
      </c>
      <c r="BH139" s="207">
        <f>IF(N139="sníž. přenesená",J139,0)</f>
        <v>0</v>
      </c>
      <c r="BI139" s="207">
        <f>IF(N139="nulová",J139,0)</f>
        <v>0</v>
      </c>
      <c r="BJ139" s="19" t="s">
        <v>89</v>
      </c>
      <c r="BK139" s="207">
        <f>ROUND(I139*H139,2)</f>
        <v>0</v>
      </c>
      <c r="BL139" s="19" t="s">
        <v>104</v>
      </c>
      <c r="BM139" s="206" t="s">
        <v>619</v>
      </c>
    </row>
    <row r="140" spans="1:65" s="2" customFormat="1" ht="16.5" customHeight="1">
      <c r="A140" s="37"/>
      <c r="B140" s="38"/>
      <c r="C140" s="195" t="s">
        <v>453</v>
      </c>
      <c r="D140" s="195" t="s">
        <v>264</v>
      </c>
      <c r="E140" s="196" t="s">
        <v>7216</v>
      </c>
      <c r="F140" s="197" t="s">
        <v>7217</v>
      </c>
      <c r="G140" s="198" t="s">
        <v>518</v>
      </c>
      <c r="H140" s="199">
        <v>1</v>
      </c>
      <c r="I140" s="200"/>
      <c r="J140" s="201">
        <f>ROUND(I140*H140,2)</f>
        <v>0</v>
      </c>
      <c r="K140" s="197" t="s">
        <v>44</v>
      </c>
      <c r="L140" s="42"/>
      <c r="M140" s="202" t="s">
        <v>44</v>
      </c>
      <c r="N140" s="203" t="s">
        <v>53</v>
      </c>
      <c r="O140" s="67"/>
      <c r="P140" s="204">
        <f>O140*H140</f>
        <v>0</v>
      </c>
      <c r="Q140" s="204">
        <v>0</v>
      </c>
      <c r="R140" s="204">
        <f>Q140*H140</f>
        <v>0</v>
      </c>
      <c r="S140" s="204">
        <v>0</v>
      </c>
      <c r="T140" s="205">
        <f>S140*H140</f>
        <v>0</v>
      </c>
      <c r="U140" s="37"/>
      <c r="V140" s="37"/>
      <c r="W140" s="37"/>
      <c r="X140" s="37"/>
      <c r="Y140" s="37"/>
      <c r="Z140" s="37"/>
      <c r="AA140" s="37"/>
      <c r="AB140" s="37"/>
      <c r="AC140" s="37"/>
      <c r="AD140" s="37"/>
      <c r="AE140" s="37"/>
      <c r="AR140" s="206" t="s">
        <v>104</v>
      </c>
      <c r="AT140" s="206" t="s">
        <v>264</v>
      </c>
      <c r="AU140" s="206" t="s">
        <v>91</v>
      </c>
      <c r="AY140" s="19" t="s">
        <v>262</v>
      </c>
      <c r="BE140" s="207">
        <f>IF(N140="základní",J140,0)</f>
        <v>0</v>
      </c>
      <c r="BF140" s="207">
        <f>IF(N140="snížená",J140,0)</f>
        <v>0</v>
      </c>
      <c r="BG140" s="207">
        <f>IF(N140="zákl. přenesená",J140,0)</f>
        <v>0</v>
      </c>
      <c r="BH140" s="207">
        <f>IF(N140="sníž. přenesená",J140,0)</f>
        <v>0</v>
      </c>
      <c r="BI140" s="207">
        <f>IF(N140="nulová",J140,0)</f>
        <v>0</v>
      </c>
      <c r="BJ140" s="19" t="s">
        <v>89</v>
      </c>
      <c r="BK140" s="207">
        <f>ROUND(I140*H140,2)</f>
        <v>0</v>
      </c>
      <c r="BL140" s="19" t="s">
        <v>104</v>
      </c>
      <c r="BM140" s="206" t="s">
        <v>638</v>
      </c>
    </row>
    <row r="141" spans="1:65" s="2" customFormat="1" ht="18">
      <c r="A141" s="37"/>
      <c r="B141" s="38"/>
      <c r="C141" s="39"/>
      <c r="D141" s="208" t="s">
        <v>421</v>
      </c>
      <c r="E141" s="39"/>
      <c r="F141" s="209" t="s">
        <v>7204</v>
      </c>
      <c r="G141" s="39"/>
      <c r="H141" s="39"/>
      <c r="I141" s="118"/>
      <c r="J141" s="39"/>
      <c r="K141" s="39"/>
      <c r="L141" s="42"/>
      <c r="M141" s="210"/>
      <c r="N141" s="211"/>
      <c r="O141" s="67"/>
      <c r="P141" s="67"/>
      <c r="Q141" s="67"/>
      <c r="R141" s="67"/>
      <c r="S141" s="67"/>
      <c r="T141" s="68"/>
      <c r="U141" s="37"/>
      <c r="V141" s="37"/>
      <c r="W141" s="37"/>
      <c r="X141" s="37"/>
      <c r="Y141" s="37"/>
      <c r="Z141" s="37"/>
      <c r="AA141" s="37"/>
      <c r="AB141" s="37"/>
      <c r="AC141" s="37"/>
      <c r="AD141" s="37"/>
      <c r="AE141" s="37"/>
      <c r="AT141" s="19" t="s">
        <v>421</v>
      </c>
      <c r="AU141" s="19" t="s">
        <v>91</v>
      </c>
    </row>
    <row r="142" spans="1:65" s="2" customFormat="1" ht="16.5" customHeight="1">
      <c r="A142" s="37"/>
      <c r="B142" s="38"/>
      <c r="C142" s="195" t="s">
        <v>463</v>
      </c>
      <c r="D142" s="195" t="s">
        <v>264</v>
      </c>
      <c r="E142" s="196" t="s">
        <v>7218</v>
      </c>
      <c r="F142" s="197" t="s">
        <v>7219</v>
      </c>
      <c r="G142" s="198" t="s">
        <v>518</v>
      </c>
      <c r="H142" s="199">
        <v>1</v>
      </c>
      <c r="I142" s="200"/>
      <c r="J142" s="201">
        <f>ROUND(I142*H142,2)</f>
        <v>0</v>
      </c>
      <c r="K142" s="197" t="s">
        <v>44</v>
      </c>
      <c r="L142" s="42"/>
      <c r="M142" s="202" t="s">
        <v>44</v>
      </c>
      <c r="N142" s="203" t="s">
        <v>53</v>
      </c>
      <c r="O142" s="67"/>
      <c r="P142" s="204">
        <f>O142*H142</f>
        <v>0</v>
      </c>
      <c r="Q142" s="204">
        <v>0</v>
      </c>
      <c r="R142" s="204">
        <f>Q142*H142</f>
        <v>0</v>
      </c>
      <c r="S142" s="204">
        <v>0</v>
      </c>
      <c r="T142" s="205">
        <f>S142*H142</f>
        <v>0</v>
      </c>
      <c r="U142" s="37"/>
      <c r="V142" s="37"/>
      <c r="W142" s="37"/>
      <c r="X142" s="37"/>
      <c r="Y142" s="37"/>
      <c r="Z142" s="37"/>
      <c r="AA142" s="37"/>
      <c r="AB142" s="37"/>
      <c r="AC142" s="37"/>
      <c r="AD142" s="37"/>
      <c r="AE142" s="37"/>
      <c r="AR142" s="206" t="s">
        <v>104</v>
      </c>
      <c r="AT142" s="206" t="s">
        <v>264</v>
      </c>
      <c r="AU142" s="206" t="s">
        <v>91</v>
      </c>
      <c r="AY142" s="19" t="s">
        <v>262</v>
      </c>
      <c r="BE142" s="207">
        <f>IF(N142="základní",J142,0)</f>
        <v>0</v>
      </c>
      <c r="BF142" s="207">
        <f>IF(N142="snížená",J142,0)</f>
        <v>0</v>
      </c>
      <c r="BG142" s="207">
        <f>IF(N142="zákl. přenesená",J142,0)</f>
        <v>0</v>
      </c>
      <c r="BH142" s="207">
        <f>IF(N142="sníž. přenesená",J142,0)</f>
        <v>0</v>
      </c>
      <c r="BI142" s="207">
        <f>IF(N142="nulová",J142,0)</f>
        <v>0</v>
      </c>
      <c r="BJ142" s="19" t="s">
        <v>89</v>
      </c>
      <c r="BK142" s="207">
        <f>ROUND(I142*H142,2)</f>
        <v>0</v>
      </c>
      <c r="BL142" s="19" t="s">
        <v>104</v>
      </c>
      <c r="BM142" s="206" t="s">
        <v>657</v>
      </c>
    </row>
    <row r="143" spans="1:65" s="2" customFormat="1" ht="16.5" customHeight="1">
      <c r="A143" s="37"/>
      <c r="B143" s="38"/>
      <c r="C143" s="195" t="s">
        <v>467</v>
      </c>
      <c r="D143" s="195" t="s">
        <v>264</v>
      </c>
      <c r="E143" s="196" t="s">
        <v>7220</v>
      </c>
      <c r="F143" s="197" t="s">
        <v>7221</v>
      </c>
      <c r="G143" s="198" t="s">
        <v>518</v>
      </c>
      <c r="H143" s="199">
        <v>1</v>
      </c>
      <c r="I143" s="200"/>
      <c r="J143" s="201">
        <f>ROUND(I143*H143,2)</f>
        <v>0</v>
      </c>
      <c r="K143" s="197" t="s">
        <v>44</v>
      </c>
      <c r="L143" s="42"/>
      <c r="M143" s="202" t="s">
        <v>44</v>
      </c>
      <c r="N143" s="203" t="s">
        <v>53</v>
      </c>
      <c r="O143" s="67"/>
      <c r="P143" s="204">
        <f>O143*H143</f>
        <v>0</v>
      </c>
      <c r="Q143" s="204">
        <v>0</v>
      </c>
      <c r="R143" s="204">
        <f>Q143*H143</f>
        <v>0</v>
      </c>
      <c r="S143" s="204">
        <v>0</v>
      </c>
      <c r="T143" s="205">
        <f>S143*H143</f>
        <v>0</v>
      </c>
      <c r="U143" s="37"/>
      <c r="V143" s="37"/>
      <c r="W143" s="37"/>
      <c r="X143" s="37"/>
      <c r="Y143" s="37"/>
      <c r="Z143" s="37"/>
      <c r="AA143" s="37"/>
      <c r="AB143" s="37"/>
      <c r="AC143" s="37"/>
      <c r="AD143" s="37"/>
      <c r="AE143" s="37"/>
      <c r="AR143" s="206" t="s">
        <v>104</v>
      </c>
      <c r="AT143" s="206" t="s">
        <v>264</v>
      </c>
      <c r="AU143" s="206" t="s">
        <v>91</v>
      </c>
      <c r="AY143" s="19" t="s">
        <v>262</v>
      </c>
      <c r="BE143" s="207">
        <f>IF(N143="základní",J143,0)</f>
        <v>0</v>
      </c>
      <c r="BF143" s="207">
        <f>IF(N143="snížená",J143,0)</f>
        <v>0</v>
      </c>
      <c r="BG143" s="207">
        <f>IF(N143="zákl. přenesená",J143,0)</f>
        <v>0</v>
      </c>
      <c r="BH143" s="207">
        <f>IF(N143="sníž. přenesená",J143,0)</f>
        <v>0</v>
      </c>
      <c r="BI143" s="207">
        <f>IF(N143="nulová",J143,0)</f>
        <v>0</v>
      </c>
      <c r="BJ143" s="19" t="s">
        <v>89</v>
      </c>
      <c r="BK143" s="207">
        <f>ROUND(I143*H143,2)</f>
        <v>0</v>
      </c>
      <c r="BL143" s="19" t="s">
        <v>104</v>
      </c>
      <c r="BM143" s="206" t="s">
        <v>668</v>
      </c>
    </row>
    <row r="144" spans="1:65" s="12" customFormat="1" ht="22.75" customHeight="1">
      <c r="B144" s="179"/>
      <c r="C144" s="180"/>
      <c r="D144" s="181" t="s">
        <v>81</v>
      </c>
      <c r="E144" s="193" t="s">
        <v>5243</v>
      </c>
      <c r="F144" s="193" t="s">
        <v>7222</v>
      </c>
      <c r="G144" s="180"/>
      <c r="H144" s="180"/>
      <c r="I144" s="183"/>
      <c r="J144" s="194">
        <f>BK144</f>
        <v>0</v>
      </c>
      <c r="K144" s="180"/>
      <c r="L144" s="185"/>
      <c r="M144" s="186"/>
      <c r="N144" s="187"/>
      <c r="O144" s="187"/>
      <c r="P144" s="188">
        <f>SUM(P145:P162)</f>
        <v>0</v>
      </c>
      <c r="Q144" s="187"/>
      <c r="R144" s="188">
        <f>SUM(R145:R162)</f>
        <v>0</v>
      </c>
      <c r="S144" s="187"/>
      <c r="T144" s="189">
        <f>SUM(T145:T162)</f>
        <v>0</v>
      </c>
      <c r="AR144" s="190" t="s">
        <v>89</v>
      </c>
      <c r="AT144" s="191" t="s">
        <v>81</v>
      </c>
      <c r="AU144" s="191" t="s">
        <v>89</v>
      </c>
      <c r="AY144" s="190" t="s">
        <v>262</v>
      </c>
      <c r="BK144" s="192">
        <f>SUM(BK145:BK162)</f>
        <v>0</v>
      </c>
    </row>
    <row r="145" spans="1:65" s="2" customFormat="1" ht="16.5" customHeight="1">
      <c r="A145" s="37"/>
      <c r="B145" s="38"/>
      <c r="C145" s="195" t="s">
        <v>475</v>
      </c>
      <c r="D145" s="195" t="s">
        <v>264</v>
      </c>
      <c r="E145" s="196" t="s">
        <v>7223</v>
      </c>
      <c r="F145" s="197" t="s">
        <v>7224</v>
      </c>
      <c r="G145" s="198" t="s">
        <v>590</v>
      </c>
      <c r="H145" s="199">
        <v>55</v>
      </c>
      <c r="I145" s="200"/>
      <c r="J145" s="201">
        <f t="shared" ref="J145:J162" si="0">ROUND(I145*H145,2)</f>
        <v>0</v>
      </c>
      <c r="K145" s="197" t="s">
        <v>44</v>
      </c>
      <c r="L145" s="42"/>
      <c r="M145" s="202" t="s">
        <v>44</v>
      </c>
      <c r="N145" s="203" t="s">
        <v>53</v>
      </c>
      <c r="O145" s="67"/>
      <c r="P145" s="204">
        <f t="shared" ref="P145:P162" si="1">O145*H145</f>
        <v>0</v>
      </c>
      <c r="Q145" s="204">
        <v>0</v>
      </c>
      <c r="R145" s="204">
        <f t="shared" ref="R145:R162" si="2">Q145*H145</f>
        <v>0</v>
      </c>
      <c r="S145" s="204">
        <v>0</v>
      </c>
      <c r="T145" s="205">
        <f t="shared" ref="T145:T162" si="3">S145*H145</f>
        <v>0</v>
      </c>
      <c r="U145" s="37"/>
      <c r="V145" s="37"/>
      <c r="W145" s="37"/>
      <c r="X145" s="37"/>
      <c r="Y145" s="37"/>
      <c r="Z145" s="37"/>
      <c r="AA145" s="37"/>
      <c r="AB145" s="37"/>
      <c r="AC145" s="37"/>
      <c r="AD145" s="37"/>
      <c r="AE145" s="37"/>
      <c r="AR145" s="206" t="s">
        <v>104</v>
      </c>
      <c r="AT145" s="206" t="s">
        <v>264</v>
      </c>
      <c r="AU145" s="206" t="s">
        <v>91</v>
      </c>
      <c r="AY145" s="19" t="s">
        <v>262</v>
      </c>
      <c r="BE145" s="207">
        <f t="shared" ref="BE145:BE162" si="4">IF(N145="základní",J145,0)</f>
        <v>0</v>
      </c>
      <c r="BF145" s="207">
        <f t="shared" ref="BF145:BF162" si="5">IF(N145="snížená",J145,0)</f>
        <v>0</v>
      </c>
      <c r="BG145" s="207">
        <f t="shared" ref="BG145:BG162" si="6">IF(N145="zákl. přenesená",J145,0)</f>
        <v>0</v>
      </c>
      <c r="BH145" s="207">
        <f t="shared" ref="BH145:BH162" si="7">IF(N145="sníž. přenesená",J145,0)</f>
        <v>0</v>
      </c>
      <c r="BI145" s="207">
        <f t="shared" ref="BI145:BI162" si="8">IF(N145="nulová",J145,0)</f>
        <v>0</v>
      </c>
      <c r="BJ145" s="19" t="s">
        <v>89</v>
      </c>
      <c r="BK145" s="207">
        <f t="shared" ref="BK145:BK162" si="9">ROUND(I145*H145,2)</f>
        <v>0</v>
      </c>
      <c r="BL145" s="19" t="s">
        <v>104</v>
      </c>
      <c r="BM145" s="206" t="s">
        <v>708</v>
      </c>
    </row>
    <row r="146" spans="1:65" s="2" customFormat="1" ht="16.5" customHeight="1">
      <c r="A146" s="37"/>
      <c r="B146" s="38"/>
      <c r="C146" s="195" t="s">
        <v>7</v>
      </c>
      <c r="D146" s="195" t="s">
        <v>264</v>
      </c>
      <c r="E146" s="196" t="s">
        <v>7225</v>
      </c>
      <c r="F146" s="197" t="s">
        <v>7226</v>
      </c>
      <c r="G146" s="198" t="s">
        <v>590</v>
      </c>
      <c r="H146" s="199">
        <v>75</v>
      </c>
      <c r="I146" s="200"/>
      <c r="J146" s="201">
        <f t="shared" si="0"/>
        <v>0</v>
      </c>
      <c r="K146" s="197" t="s">
        <v>44</v>
      </c>
      <c r="L146" s="42"/>
      <c r="M146" s="202" t="s">
        <v>44</v>
      </c>
      <c r="N146" s="203" t="s">
        <v>53</v>
      </c>
      <c r="O146" s="67"/>
      <c r="P146" s="204">
        <f t="shared" si="1"/>
        <v>0</v>
      </c>
      <c r="Q146" s="204">
        <v>0</v>
      </c>
      <c r="R146" s="204">
        <f t="shared" si="2"/>
        <v>0</v>
      </c>
      <c r="S146" s="204">
        <v>0</v>
      </c>
      <c r="T146" s="205">
        <f t="shared" si="3"/>
        <v>0</v>
      </c>
      <c r="U146" s="37"/>
      <c r="V146" s="37"/>
      <c r="W146" s="37"/>
      <c r="X146" s="37"/>
      <c r="Y146" s="37"/>
      <c r="Z146" s="37"/>
      <c r="AA146" s="37"/>
      <c r="AB146" s="37"/>
      <c r="AC146" s="37"/>
      <c r="AD146" s="37"/>
      <c r="AE146" s="37"/>
      <c r="AR146" s="206" t="s">
        <v>104</v>
      </c>
      <c r="AT146" s="206" t="s">
        <v>264</v>
      </c>
      <c r="AU146" s="206" t="s">
        <v>91</v>
      </c>
      <c r="AY146" s="19" t="s">
        <v>262</v>
      </c>
      <c r="BE146" s="207">
        <f t="shared" si="4"/>
        <v>0</v>
      </c>
      <c r="BF146" s="207">
        <f t="shared" si="5"/>
        <v>0</v>
      </c>
      <c r="BG146" s="207">
        <f t="shared" si="6"/>
        <v>0</v>
      </c>
      <c r="BH146" s="207">
        <f t="shared" si="7"/>
        <v>0</v>
      </c>
      <c r="BI146" s="207">
        <f t="shared" si="8"/>
        <v>0</v>
      </c>
      <c r="BJ146" s="19" t="s">
        <v>89</v>
      </c>
      <c r="BK146" s="207">
        <f t="shared" si="9"/>
        <v>0</v>
      </c>
      <c r="BL146" s="19" t="s">
        <v>104</v>
      </c>
      <c r="BM146" s="206" t="s">
        <v>718</v>
      </c>
    </row>
    <row r="147" spans="1:65" s="2" customFormat="1" ht="16.5" customHeight="1">
      <c r="A147" s="37"/>
      <c r="B147" s="38"/>
      <c r="C147" s="195" t="s">
        <v>496</v>
      </c>
      <c r="D147" s="195" t="s">
        <v>264</v>
      </c>
      <c r="E147" s="196" t="s">
        <v>7227</v>
      </c>
      <c r="F147" s="197" t="s">
        <v>7228</v>
      </c>
      <c r="G147" s="198" t="s">
        <v>590</v>
      </c>
      <c r="H147" s="199">
        <v>125</v>
      </c>
      <c r="I147" s="200"/>
      <c r="J147" s="201">
        <f t="shared" si="0"/>
        <v>0</v>
      </c>
      <c r="K147" s="197" t="s">
        <v>44</v>
      </c>
      <c r="L147" s="42"/>
      <c r="M147" s="202" t="s">
        <v>44</v>
      </c>
      <c r="N147" s="203" t="s">
        <v>53</v>
      </c>
      <c r="O147" s="67"/>
      <c r="P147" s="204">
        <f t="shared" si="1"/>
        <v>0</v>
      </c>
      <c r="Q147" s="204">
        <v>0</v>
      </c>
      <c r="R147" s="204">
        <f t="shared" si="2"/>
        <v>0</v>
      </c>
      <c r="S147" s="204">
        <v>0</v>
      </c>
      <c r="T147" s="205">
        <f t="shared" si="3"/>
        <v>0</v>
      </c>
      <c r="U147" s="37"/>
      <c r="V147" s="37"/>
      <c r="W147" s="37"/>
      <c r="X147" s="37"/>
      <c r="Y147" s="37"/>
      <c r="Z147" s="37"/>
      <c r="AA147" s="37"/>
      <c r="AB147" s="37"/>
      <c r="AC147" s="37"/>
      <c r="AD147" s="37"/>
      <c r="AE147" s="37"/>
      <c r="AR147" s="206" t="s">
        <v>104</v>
      </c>
      <c r="AT147" s="206" t="s">
        <v>264</v>
      </c>
      <c r="AU147" s="206" t="s">
        <v>91</v>
      </c>
      <c r="AY147" s="19" t="s">
        <v>262</v>
      </c>
      <c r="BE147" s="207">
        <f t="shared" si="4"/>
        <v>0</v>
      </c>
      <c r="BF147" s="207">
        <f t="shared" si="5"/>
        <v>0</v>
      </c>
      <c r="BG147" s="207">
        <f t="shared" si="6"/>
        <v>0</v>
      </c>
      <c r="BH147" s="207">
        <f t="shared" si="7"/>
        <v>0</v>
      </c>
      <c r="BI147" s="207">
        <f t="shared" si="8"/>
        <v>0</v>
      </c>
      <c r="BJ147" s="19" t="s">
        <v>89</v>
      </c>
      <c r="BK147" s="207">
        <f t="shared" si="9"/>
        <v>0</v>
      </c>
      <c r="BL147" s="19" t="s">
        <v>104</v>
      </c>
      <c r="BM147" s="206" t="s">
        <v>733</v>
      </c>
    </row>
    <row r="148" spans="1:65" s="2" customFormat="1" ht="16.5" customHeight="1">
      <c r="A148" s="37"/>
      <c r="B148" s="38"/>
      <c r="C148" s="195" t="s">
        <v>511</v>
      </c>
      <c r="D148" s="195" t="s">
        <v>264</v>
      </c>
      <c r="E148" s="196" t="s">
        <v>7229</v>
      </c>
      <c r="F148" s="197" t="s">
        <v>7230</v>
      </c>
      <c r="G148" s="198" t="s">
        <v>590</v>
      </c>
      <c r="H148" s="199">
        <v>315</v>
      </c>
      <c r="I148" s="200"/>
      <c r="J148" s="201">
        <f t="shared" si="0"/>
        <v>0</v>
      </c>
      <c r="K148" s="197" t="s">
        <v>44</v>
      </c>
      <c r="L148" s="42"/>
      <c r="M148" s="202" t="s">
        <v>44</v>
      </c>
      <c r="N148" s="203" t="s">
        <v>53</v>
      </c>
      <c r="O148" s="67"/>
      <c r="P148" s="204">
        <f t="shared" si="1"/>
        <v>0</v>
      </c>
      <c r="Q148" s="204">
        <v>0</v>
      </c>
      <c r="R148" s="204">
        <f t="shared" si="2"/>
        <v>0</v>
      </c>
      <c r="S148" s="204">
        <v>0</v>
      </c>
      <c r="T148" s="205">
        <f t="shared" si="3"/>
        <v>0</v>
      </c>
      <c r="U148" s="37"/>
      <c r="V148" s="37"/>
      <c r="W148" s="37"/>
      <c r="X148" s="37"/>
      <c r="Y148" s="37"/>
      <c r="Z148" s="37"/>
      <c r="AA148" s="37"/>
      <c r="AB148" s="37"/>
      <c r="AC148" s="37"/>
      <c r="AD148" s="37"/>
      <c r="AE148" s="37"/>
      <c r="AR148" s="206" t="s">
        <v>104</v>
      </c>
      <c r="AT148" s="206" t="s">
        <v>264</v>
      </c>
      <c r="AU148" s="206" t="s">
        <v>91</v>
      </c>
      <c r="AY148" s="19" t="s">
        <v>262</v>
      </c>
      <c r="BE148" s="207">
        <f t="shared" si="4"/>
        <v>0</v>
      </c>
      <c r="BF148" s="207">
        <f t="shared" si="5"/>
        <v>0</v>
      </c>
      <c r="BG148" s="207">
        <f t="shared" si="6"/>
        <v>0</v>
      </c>
      <c r="BH148" s="207">
        <f t="shared" si="7"/>
        <v>0</v>
      </c>
      <c r="BI148" s="207">
        <f t="shared" si="8"/>
        <v>0</v>
      </c>
      <c r="BJ148" s="19" t="s">
        <v>89</v>
      </c>
      <c r="BK148" s="207">
        <f t="shared" si="9"/>
        <v>0</v>
      </c>
      <c r="BL148" s="19" t="s">
        <v>104</v>
      </c>
      <c r="BM148" s="206" t="s">
        <v>744</v>
      </c>
    </row>
    <row r="149" spans="1:65" s="2" customFormat="1" ht="16.5" customHeight="1">
      <c r="A149" s="37"/>
      <c r="B149" s="38"/>
      <c r="C149" s="195" t="s">
        <v>515</v>
      </c>
      <c r="D149" s="195" t="s">
        <v>264</v>
      </c>
      <c r="E149" s="196" t="s">
        <v>7231</v>
      </c>
      <c r="F149" s="197" t="s">
        <v>7232</v>
      </c>
      <c r="G149" s="198" t="s">
        <v>590</v>
      </c>
      <c r="H149" s="199">
        <v>30</v>
      </c>
      <c r="I149" s="200"/>
      <c r="J149" s="201">
        <f t="shared" si="0"/>
        <v>0</v>
      </c>
      <c r="K149" s="197" t="s">
        <v>44</v>
      </c>
      <c r="L149" s="42"/>
      <c r="M149" s="202" t="s">
        <v>44</v>
      </c>
      <c r="N149" s="203" t="s">
        <v>53</v>
      </c>
      <c r="O149" s="67"/>
      <c r="P149" s="204">
        <f t="shared" si="1"/>
        <v>0</v>
      </c>
      <c r="Q149" s="204">
        <v>0</v>
      </c>
      <c r="R149" s="204">
        <f t="shared" si="2"/>
        <v>0</v>
      </c>
      <c r="S149" s="204">
        <v>0</v>
      </c>
      <c r="T149" s="205">
        <f t="shared" si="3"/>
        <v>0</v>
      </c>
      <c r="U149" s="37"/>
      <c r="V149" s="37"/>
      <c r="W149" s="37"/>
      <c r="X149" s="37"/>
      <c r="Y149" s="37"/>
      <c r="Z149" s="37"/>
      <c r="AA149" s="37"/>
      <c r="AB149" s="37"/>
      <c r="AC149" s="37"/>
      <c r="AD149" s="37"/>
      <c r="AE149" s="37"/>
      <c r="AR149" s="206" t="s">
        <v>104</v>
      </c>
      <c r="AT149" s="206" t="s">
        <v>264</v>
      </c>
      <c r="AU149" s="206" t="s">
        <v>91</v>
      </c>
      <c r="AY149" s="19" t="s">
        <v>262</v>
      </c>
      <c r="BE149" s="207">
        <f t="shared" si="4"/>
        <v>0</v>
      </c>
      <c r="BF149" s="207">
        <f t="shared" si="5"/>
        <v>0</v>
      </c>
      <c r="BG149" s="207">
        <f t="shared" si="6"/>
        <v>0</v>
      </c>
      <c r="BH149" s="207">
        <f t="shared" si="7"/>
        <v>0</v>
      </c>
      <c r="BI149" s="207">
        <f t="shared" si="8"/>
        <v>0</v>
      </c>
      <c r="BJ149" s="19" t="s">
        <v>89</v>
      </c>
      <c r="BK149" s="207">
        <f t="shared" si="9"/>
        <v>0</v>
      </c>
      <c r="BL149" s="19" t="s">
        <v>104</v>
      </c>
      <c r="BM149" s="206" t="s">
        <v>903</v>
      </c>
    </row>
    <row r="150" spans="1:65" s="2" customFormat="1" ht="16.5" customHeight="1">
      <c r="A150" s="37"/>
      <c r="B150" s="38"/>
      <c r="C150" s="195" t="s">
        <v>523</v>
      </c>
      <c r="D150" s="195" t="s">
        <v>264</v>
      </c>
      <c r="E150" s="196" t="s">
        <v>7233</v>
      </c>
      <c r="F150" s="197" t="s">
        <v>7234</v>
      </c>
      <c r="G150" s="198" t="s">
        <v>590</v>
      </c>
      <c r="H150" s="199">
        <v>50</v>
      </c>
      <c r="I150" s="200"/>
      <c r="J150" s="201">
        <f t="shared" si="0"/>
        <v>0</v>
      </c>
      <c r="K150" s="197" t="s">
        <v>44</v>
      </c>
      <c r="L150" s="42"/>
      <c r="M150" s="202" t="s">
        <v>44</v>
      </c>
      <c r="N150" s="203" t="s">
        <v>53</v>
      </c>
      <c r="O150" s="67"/>
      <c r="P150" s="204">
        <f t="shared" si="1"/>
        <v>0</v>
      </c>
      <c r="Q150" s="204">
        <v>0</v>
      </c>
      <c r="R150" s="204">
        <f t="shared" si="2"/>
        <v>0</v>
      </c>
      <c r="S150" s="204">
        <v>0</v>
      </c>
      <c r="T150" s="205">
        <f t="shared" si="3"/>
        <v>0</v>
      </c>
      <c r="U150" s="37"/>
      <c r="V150" s="37"/>
      <c r="W150" s="37"/>
      <c r="X150" s="37"/>
      <c r="Y150" s="37"/>
      <c r="Z150" s="37"/>
      <c r="AA150" s="37"/>
      <c r="AB150" s="37"/>
      <c r="AC150" s="37"/>
      <c r="AD150" s="37"/>
      <c r="AE150" s="37"/>
      <c r="AR150" s="206" t="s">
        <v>104</v>
      </c>
      <c r="AT150" s="206" t="s">
        <v>264</v>
      </c>
      <c r="AU150" s="206" t="s">
        <v>91</v>
      </c>
      <c r="AY150" s="19" t="s">
        <v>262</v>
      </c>
      <c r="BE150" s="207">
        <f t="shared" si="4"/>
        <v>0</v>
      </c>
      <c r="BF150" s="207">
        <f t="shared" si="5"/>
        <v>0</v>
      </c>
      <c r="BG150" s="207">
        <f t="shared" si="6"/>
        <v>0</v>
      </c>
      <c r="BH150" s="207">
        <f t="shared" si="7"/>
        <v>0</v>
      </c>
      <c r="BI150" s="207">
        <f t="shared" si="8"/>
        <v>0</v>
      </c>
      <c r="BJ150" s="19" t="s">
        <v>89</v>
      </c>
      <c r="BK150" s="207">
        <f t="shared" si="9"/>
        <v>0</v>
      </c>
      <c r="BL150" s="19" t="s">
        <v>104</v>
      </c>
      <c r="BM150" s="206" t="s">
        <v>939</v>
      </c>
    </row>
    <row r="151" spans="1:65" s="2" customFormat="1" ht="16.5" customHeight="1">
      <c r="A151" s="37"/>
      <c r="B151" s="38"/>
      <c r="C151" s="195" t="s">
        <v>529</v>
      </c>
      <c r="D151" s="195" t="s">
        <v>264</v>
      </c>
      <c r="E151" s="196" t="s">
        <v>7235</v>
      </c>
      <c r="F151" s="197" t="s">
        <v>7236</v>
      </c>
      <c r="G151" s="198" t="s">
        <v>590</v>
      </c>
      <c r="H151" s="199">
        <v>3</v>
      </c>
      <c r="I151" s="200"/>
      <c r="J151" s="201">
        <f t="shared" si="0"/>
        <v>0</v>
      </c>
      <c r="K151" s="197" t="s">
        <v>44</v>
      </c>
      <c r="L151" s="42"/>
      <c r="M151" s="202" t="s">
        <v>44</v>
      </c>
      <c r="N151" s="203" t="s">
        <v>53</v>
      </c>
      <c r="O151" s="67"/>
      <c r="P151" s="204">
        <f t="shared" si="1"/>
        <v>0</v>
      </c>
      <c r="Q151" s="204">
        <v>0</v>
      </c>
      <c r="R151" s="204">
        <f t="shared" si="2"/>
        <v>0</v>
      </c>
      <c r="S151" s="204">
        <v>0</v>
      </c>
      <c r="T151" s="205">
        <f t="shared" si="3"/>
        <v>0</v>
      </c>
      <c r="U151" s="37"/>
      <c r="V151" s="37"/>
      <c r="W151" s="37"/>
      <c r="X151" s="37"/>
      <c r="Y151" s="37"/>
      <c r="Z151" s="37"/>
      <c r="AA151" s="37"/>
      <c r="AB151" s="37"/>
      <c r="AC151" s="37"/>
      <c r="AD151" s="37"/>
      <c r="AE151" s="37"/>
      <c r="AR151" s="206" t="s">
        <v>104</v>
      </c>
      <c r="AT151" s="206" t="s">
        <v>264</v>
      </c>
      <c r="AU151" s="206" t="s">
        <v>91</v>
      </c>
      <c r="AY151" s="19" t="s">
        <v>262</v>
      </c>
      <c r="BE151" s="207">
        <f t="shared" si="4"/>
        <v>0</v>
      </c>
      <c r="BF151" s="207">
        <f t="shared" si="5"/>
        <v>0</v>
      </c>
      <c r="BG151" s="207">
        <f t="shared" si="6"/>
        <v>0</v>
      </c>
      <c r="BH151" s="207">
        <f t="shared" si="7"/>
        <v>0</v>
      </c>
      <c r="BI151" s="207">
        <f t="shared" si="8"/>
        <v>0</v>
      </c>
      <c r="BJ151" s="19" t="s">
        <v>89</v>
      </c>
      <c r="BK151" s="207">
        <f t="shared" si="9"/>
        <v>0</v>
      </c>
      <c r="BL151" s="19" t="s">
        <v>104</v>
      </c>
      <c r="BM151" s="206" t="s">
        <v>955</v>
      </c>
    </row>
    <row r="152" spans="1:65" s="2" customFormat="1" ht="16.5" customHeight="1">
      <c r="A152" s="37"/>
      <c r="B152" s="38"/>
      <c r="C152" s="195" t="s">
        <v>539</v>
      </c>
      <c r="D152" s="195" t="s">
        <v>264</v>
      </c>
      <c r="E152" s="196" t="s">
        <v>7237</v>
      </c>
      <c r="F152" s="197" t="s">
        <v>7238</v>
      </c>
      <c r="G152" s="198" t="s">
        <v>590</v>
      </c>
      <c r="H152" s="199">
        <v>6</v>
      </c>
      <c r="I152" s="200"/>
      <c r="J152" s="201">
        <f t="shared" si="0"/>
        <v>0</v>
      </c>
      <c r="K152" s="197" t="s">
        <v>44</v>
      </c>
      <c r="L152" s="42"/>
      <c r="M152" s="202" t="s">
        <v>44</v>
      </c>
      <c r="N152" s="203" t="s">
        <v>53</v>
      </c>
      <c r="O152" s="67"/>
      <c r="P152" s="204">
        <f t="shared" si="1"/>
        <v>0</v>
      </c>
      <c r="Q152" s="204">
        <v>0</v>
      </c>
      <c r="R152" s="204">
        <f t="shared" si="2"/>
        <v>0</v>
      </c>
      <c r="S152" s="204">
        <v>0</v>
      </c>
      <c r="T152" s="205">
        <f t="shared" si="3"/>
        <v>0</v>
      </c>
      <c r="U152" s="37"/>
      <c r="V152" s="37"/>
      <c r="W152" s="37"/>
      <c r="X152" s="37"/>
      <c r="Y152" s="37"/>
      <c r="Z152" s="37"/>
      <c r="AA152" s="37"/>
      <c r="AB152" s="37"/>
      <c r="AC152" s="37"/>
      <c r="AD152" s="37"/>
      <c r="AE152" s="37"/>
      <c r="AR152" s="206" t="s">
        <v>104</v>
      </c>
      <c r="AT152" s="206" t="s">
        <v>264</v>
      </c>
      <c r="AU152" s="206" t="s">
        <v>91</v>
      </c>
      <c r="AY152" s="19" t="s">
        <v>262</v>
      </c>
      <c r="BE152" s="207">
        <f t="shared" si="4"/>
        <v>0</v>
      </c>
      <c r="BF152" s="207">
        <f t="shared" si="5"/>
        <v>0</v>
      </c>
      <c r="BG152" s="207">
        <f t="shared" si="6"/>
        <v>0</v>
      </c>
      <c r="BH152" s="207">
        <f t="shared" si="7"/>
        <v>0</v>
      </c>
      <c r="BI152" s="207">
        <f t="shared" si="8"/>
        <v>0</v>
      </c>
      <c r="BJ152" s="19" t="s">
        <v>89</v>
      </c>
      <c r="BK152" s="207">
        <f t="shared" si="9"/>
        <v>0</v>
      </c>
      <c r="BL152" s="19" t="s">
        <v>104</v>
      </c>
      <c r="BM152" s="206" t="s">
        <v>982</v>
      </c>
    </row>
    <row r="153" spans="1:65" s="2" customFormat="1" ht="16.5" customHeight="1">
      <c r="A153" s="37"/>
      <c r="B153" s="38"/>
      <c r="C153" s="195" t="s">
        <v>546</v>
      </c>
      <c r="D153" s="195" t="s">
        <v>264</v>
      </c>
      <c r="E153" s="196" t="s">
        <v>7239</v>
      </c>
      <c r="F153" s="197" t="s">
        <v>7240</v>
      </c>
      <c r="G153" s="198" t="s">
        <v>590</v>
      </c>
      <c r="H153" s="199">
        <v>10</v>
      </c>
      <c r="I153" s="200"/>
      <c r="J153" s="201">
        <f t="shared" si="0"/>
        <v>0</v>
      </c>
      <c r="K153" s="197" t="s">
        <v>44</v>
      </c>
      <c r="L153" s="42"/>
      <c r="M153" s="202" t="s">
        <v>44</v>
      </c>
      <c r="N153" s="203" t="s">
        <v>53</v>
      </c>
      <c r="O153" s="67"/>
      <c r="P153" s="204">
        <f t="shared" si="1"/>
        <v>0</v>
      </c>
      <c r="Q153" s="204">
        <v>0</v>
      </c>
      <c r="R153" s="204">
        <f t="shared" si="2"/>
        <v>0</v>
      </c>
      <c r="S153" s="204">
        <v>0</v>
      </c>
      <c r="T153" s="205">
        <f t="shared" si="3"/>
        <v>0</v>
      </c>
      <c r="U153" s="37"/>
      <c r="V153" s="37"/>
      <c r="W153" s="37"/>
      <c r="X153" s="37"/>
      <c r="Y153" s="37"/>
      <c r="Z153" s="37"/>
      <c r="AA153" s="37"/>
      <c r="AB153" s="37"/>
      <c r="AC153" s="37"/>
      <c r="AD153" s="37"/>
      <c r="AE153" s="37"/>
      <c r="AR153" s="206" t="s">
        <v>104</v>
      </c>
      <c r="AT153" s="206" t="s">
        <v>264</v>
      </c>
      <c r="AU153" s="206" t="s">
        <v>91</v>
      </c>
      <c r="AY153" s="19" t="s">
        <v>262</v>
      </c>
      <c r="BE153" s="207">
        <f t="shared" si="4"/>
        <v>0</v>
      </c>
      <c r="BF153" s="207">
        <f t="shared" si="5"/>
        <v>0</v>
      </c>
      <c r="BG153" s="207">
        <f t="shared" si="6"/>
        <v>0</v>
      </c>
      <c r="BH153" s="207">
        <f t="shared" si="7"/>
        <v>0</v>
      </c>
      <c r="BI153" s="207">
        <f t="shared" si="8"/>
        <v>0</v>
      </c>
      <c r="BJ153" s="19" t="s">
        <v>89</v>
      </c>
      <c r="BK153" s="207">
        <f t="shared" si="9"/>
        <v>0</v>
      </c>
      <c r="BL153" s="19" t="s">
        <v>104</v>
      </c>
      <c r="BM153" s="206" t="s">
        <v>1014</v>
      </c>
    </row>
    <row r="154" spans="1:65" s="2" customFormat="1" ht="16.5" customHeight="1">
      <c r="A154" s="37"/>
      <c r="B154" s="38"/>
      <c r="C154" s="195" t="s">
        <v>581</v>
      </c>
      <c r="D154" s="195" t="s">
        <v>264</v>
      </c>
      <c r="E154" s="196" t="s">
        <v>7241</v>
      </c>
      <c r="F154" s="197" t="s">
        <v>7242</v>
      </c>
      <c r="G154" s="198" t="s">
        <v>590</v>
      </c>
      <c r="H154" s="199">
        <v>7</v>
      </c>
      <c r="I154" s="200"/>
      <c r="J154" s="201">
        <f t="shared" si="0"/>
        <v>0</v>
      </c>
      <c r="K154" s="197" t="s">
        <v>44</v>
      </c>
      <c r="L154" s="42"/>
      <c r="M154" s="202" t="s">
        <v>44</v>
      </c>
      <c r="N154" s="203" t="s">
        <v>53</v>
      </c>
      <c r="O154" s="67"/>
      <c r="P154" s="204">
        <f t="shared" si="1"/>
        <v>0</v>
      </c>
      <c r="Q154" s="204">
        <v>0</v>
      </c>
      <c r="R154" s="204">
        <f t="shared" si="2"/>
        <v>0</v>
      </c>
      <c r="S154" s="204">
        <v>0</v>
      </c>
      <c r="T154" s="205">
        <f t="shared" si="3"/>
        <v>0</v>
      </c>
      <c r="U154" s="37"/>
      <c r="V154" s="37"/>
      <c r="W154" s="37"/>
      <c r="X154" s="37"/>
      <c r="Y154" s="37"/>
      <c r="Z154" s="37"/>
      <c r="AA154" s="37"/>
      <c r="AB154" s="37"/>
      <c r="AC154" s="37"/>
      <c r="AD154" s="37"/>
      <c r="AE154" s="37"/>
      <c r="AR154" s="206" t="s">
        <v>104</v>
      </c>
      <c r="AT154" s="206" t="s">
        <v>264</v>
      </c>
      <c r="AU154" s="206" t="s">
        <v>91</v>
      </c>
      <c r="AY154" s="19" t="s">
        <v>262</v>
      </c>
      <c r="BE154" s="207">
        <f t="shared" si="4"/>
        <v>0</v>
      </c>
      <c r="BF154" s="207">
        <f t="shared" si="5"/>
        <v>0</v>
      </c>
      <c r="BG154" s="207">
        <f t="shared" si="6"/>
        <v>0</v>
      </c>
      <c r="BH154" s="207">
        <f t="shared" si="7"/>
        <v>0</v>
      </c>
      <c r="BI154" s="207">
        <f t="shared" si="8"/>
        <v>0</v>
      </c>
      <c r="BJ154" s="19" t="s">
        <v>89</v>
      </c>
      <c r="BK154" s="207">
        <f t="shared" si="9"/>
        <v>0</v>
      </c>
      <c r="BL154" s="19" t="s">
        <v>104</v>
      </c>
      <c r="BM154" s="206" t="s">
        <v>1028</v>
      </c>
    </row>
    <row r="155" spans="1:65" s="2" customFormat="1" ht="16.5" customHeight="1">
      <c r="A155" s="37"/>
      <c r="B155" s="38"/>
      <c r="C155" s="195" t="s">
        <v>587</v>
      </c>
      <c r="D155" s="195" t="s">
        <v>264</v>
      </c>
      <c r="E155" s="196" t="s">
        <v>7243</v>
      </c>
      <c r="F155" s="197" t="s">
        <v>7244</v>
      </c>
      <c r="G155" s="198" t="s">
        <v>590</v>
      </c>
      <c r="H155" s="199">
        <v>10</v>
      </c>
      <c r="I155" s="200"/>
      <c r="J155" s="201">
        <f t="shared" si="0"/>
        <v>0</v>
      </c>
      <c r="K155" s="197" t="s">
        <v>44</v>
      </c>
      <c r="L155" s="42"/>
      <c r="M155" s="202" t="s">
        <v>44</v>
      </c>
      <c r="N155" s="203" t="s">
        <v>53</v>
      </c>
      <c r="O155" s="67"/>
      <c r="P155" s="204">
        <f t="shared" si="1"/>
        <v>0</v>
      </c>
      <c r="Q155" s="204">
        <v>0</v>
      </c>
      <c r="R155" s="204">
        <f t="shared" si="2"/>
        <v>0</v>
      </c>
      <c r="S155" s="204">
        <v>0</v>
      </c>
      <c r="T155" s="205">
        <f t="shared" si="3"/>
        <v>0</v>
      </c>
      <c r="U155" s="37"/>
      <c r="V155" s="37"/>
      <c r="W155" s="37"/>
      <c r="X155" s="37"/>
      <c r="Y155" s="37"/>
      <c r="Z155" s="37"/>
      <c r="AA155" s="37"/>
      <c r="AB155" s="37"/>
      <c r="AC155" s="37"/>
      <c r="AD155" s="37"/>
      <c r="AE155" s="37"/>
      <c r="AR155" s="206" t="s">
        <v>104</v>
      </c>
      <c r="AT155" s="206" t="s">
        <v>264</v>
      </c>
      <c r="AU155" s="206" t="s">
        <v>91</v>
      </c>
      <c r="AY155" s="19" t="s">
        <v>262</v>
      </c>
      <c r="BE155" s="207">
        <f t="shared" si="4"/>
        <v>0</v>
      </c>
      <c r="BF155" s="207">
        <f t="shared" si="5"/>
        <v>0</v>
      </c>
      <c r="BG155" s="207">
        <f t="shared" si="6"/>
        <v>0</v>
      </c>
      <c r="BH155" s="207">
        <f t="shared" si="7"/>
        <v>0</v>
      </c>
      <c r="BI155" s="207">
        <f t="shared" si="8"/>
        <v>0</v>
      </c>
      <c r="BJ155" s="19" t="s">
        <v>89</v>
      </c>
      <c r="BK155" s="207">
        <f t="shared" si="9"/>
        <v>0</v>
      </c>
      <c r="BL155" s="19" t="s">
        <v>104</v>
      </c>
      <c r="BM155" s="206" t="s">
        <v>1038</v>
      </c>
    </row>
    <row r="156" spans="1:65" s="2" customFormat="1" ht="16.5" customHeight="1">
      <c r="A156" s="37"/>
      <c r="B156" s="38"/>
      <c r="C156" s="195" t="s">
        <v>607</v>
      </c>
      <c r="D156" s="195" t="s">
        <v>264</v>
      </c>
      <c r="E156" s="196" t="s">
        <v>7245</v>
      </c>
      <c r="F156" s="197" t="s">
        <v>7246</v>
      </c>
      <c r="G156" s="198" t="s">
        <v>590</v>
      </c>
      <c r="H156" s="199">
        <v>65</v>
      </c>
      <c r="I156" s="200"/>
      <c r="J156" s="201">
        <f t="shared" si="0"/>
        <v>0</v>
      </c>
      <c r="K156" s="197" t="s">
        <v>44</v>
      </c>
      <c r="L156" s="42"/>
      <c r="M156" s="202" t="s">
        <v>44</v>
      </c>
      <c r="N156" s="203" t="s">
        <v>53</v>
      </c>
      <c r="O156" s="67"/>
      <c r="P156" s="204">
        <f t="shared" si="1"/>
        <v>0</v>
      </c>
      <c r="Q156" s="204">
        <v>0</v>
      </c>
      <c r="R156" s="204">
        <f t="shared" si="2"/>
        <v>0</v>
      </c>
      <c r="S156" s="204">
        <v>0</v>
      </c>
      <c r="T156" s="205">
        <f t="shared" si="3"/>
        <v>0</v>
      </c>
      <c r="U156" s="37"/>
      <c r="V156" s="37"/>
      <c r="W156" s="37"/>
      <c r="X156" s="37"/>
      <c r="Y156" s="37"/>
      <c r="Z156" s="37"/>
      <c r="AA156" s="37"/>
      <c r="AB156" s="37"/>
      <c r="AC156" s="37"/>
      <c r="AD156" s="37"/>
      <c r="AE156" s="37"/>
      <c r="AR156" s="206" t="s">
        <v>104</v>
      </c>
      <c r="AT156" s="206" t="s">
        <v>264</v>
      </c>
      <c r="AU156" s="206" t="s">
        <v>91</v>
      </c>
      <c r="AY156" s="19" t="s">
        <v>262</v>
      </c>
      <c r="BE156" s="207">
        <f t="shared" si="4"/>
        <v>0</v>
      </c>
      <c r="BF156" s="207">
        <f t="shared" si="5"/>
        <v>0</v>
      </c>
      <c r="BG156" s="207">
        <f t="shared" si="6"/>
        <v>0</v>
      </c>
      <c r="BH156" s="207">
        <f t="shared" si="7"/>
        <v>0</v>
      </c>
      <c r="BI156" s="207">
        <f t="shared" si="8"/>
        <v>0</v>
      </c>
      <c r="BJ156" s="19" t="s">
        <v>89</v>
      </c>
      <c r="BK156" s="207">
        <f t="shared" si="9"/>
        <v>0</v>
      </c>
      <c r="BL156" s="19" t="s">
        <v>104</v>
      </c>
      <c r="BM156" s="206" t="s">
        <v>1047</v>
      </c>
    </row>
    <row r="157" spans="1:65" s="2" customFormat="1" ht="16.5" customHeight="1">
      <c r="A157" s="37"/>
      <c r="B157" s="38"/>
      <c r="C157" s="195" t="s">
        <v>619</v>
      </c>
      <c r="D157" s="195" t="s">
        <v>264</v>
      </c>
      <c r="E157" s="196" t="s">
        <v>7247</v>
      </c>
      <c r="F157" s="197" t="s">
        <v>7248</v>
      </c>
      <c r="G157" s="198" t="s">
        <v>590</v>
      </c>
      <c r="H157" s="199">
        <v>215</v>
      </c>
      <c r="I157" s="200"/>
      <c r="J157" s="201">
        <f t="shared" si="0"/>
        <v>0</v>
      </c>
      <c r="K157" s="197" t="s">
        <v>44</v>
      </c>
      <c r="L157" s="42"/>
      <c r="M157" s="202" t="s">
        <v>44</v>
      </c>
      <c r="N157" s="203" t="s">
        <v>53</v>
      </c>
      <c r="O157" s="67"/>
      <c r="P157" s="204">
        <f t="shared" si="1"/>
        <v>0</v>
      </c>
      <c r="Q157" s="204">
        <v>0</v>
      </c>
      <c r="R157" s="204">
        <f t="shared" si="2"/>
        <v>0</v>
      </c>
      <c r="S157" s="204">
        <v>0</v>
      </c>
      <c r="T157" s="205">
        <f t="shared" si="3"/>
        <v>0</v>
      </c>
      <c r="U157" s="37"/>
      <c r="V157" s="37"/>
      <c r="W157" s="37"/>
      <c r="X157" s="37"/>
      <c r="Y157" s="37"/>
      <c r="Z157" s="37"/>
      <c r="AA157" s="37"/>
      <c r="AB157" s="37"/>
      <c r="AC157" s="37"/>
      <c r="AD157" s="37"/>
      <c r="AE157" s="37"/>
      <c r="AR157" s="206" t="s">
        <v>104</v>
      </c>
      <c r="AT157" s="206" t="s">
        <v>264</v>
      </c>
      <c r="AU157" s="206" t="s">
        <v>91</v>
      </c>
      <c r="AY157" s="19" t="s">
        <v>262</v>
      </c>
      <c r="BE157" s="207">
        <f t="shared" si="4"/>
        <v>0</v>
      </c>
      <c r="BF157" s="207">
        <f t="shared" si="5"/>
        <v>0</v>
      </c>
      <c r="BG157" s="207">
        <f t="shared" si="6"/>
        <v>0</v>
      </c>
      <c r="BH157" s="207">
        <f t="shared" si="7"/>
        <v>0</v>
      </c>
      <c r="BI157" s="207">
        <f t="shared" si="8"/>
        <v>0</v>
      </c>
      <c r="BJ157" s="19" t="s">
        <v>89</v>
      </c>
      <c r="BK157" s="207">
        <f t="shared" si="9"/>
        <v>0</v>
      </c>
      <c r="BL157" s="19" t="s">
        <v>104</v>
      </c>
      <c r="BM157" s="206" t="s">
        <v>1059</v>
      </c>
    </row>
    <row r="158" spans="1:65" s="2" customFormat="1" ht="16.5" customHeight="1">
      <c r="A158" s="37"/>
      <c r="B158" s="38"/>
      <c r="C158" s="195" t="s">
        <v>632</v>
      </c>
      <c r="D158" s="195" t="s">
        <v>264</v>
      </c>
      <c r="E158" s="196" t="s">
        <v>7249</v>
      </c>
      <c r="F158" s="197" t="s">
        <v>7250</v>
      </c>
      <c r="G158" s="198" t="s">
        <v>590</v>
      </c>
      <c r="H158" s="199">
        <v>275</v>
      </c>
      <c r="I158" s="200"/>
      <c r="J158" s="201">
        <f t="shared" si="0"/>
        <v>0</v>
      </c>
      <c r="K158" s="197" t="s">
        <v>44</v>
      </c>
      <c r="L158" s="42"/>
      <c r="M158" s="202" t="s">
        <v>44</v>
      </c>
      <c r="N158" s="203" t="s">
        <v>53</v>
      </c>
      <c r="O158" s="67"/>
      <c r="P158" s="204">
        <f t="shared" si="1"/>
        <v>0</v>
      </c>
      <c r="Q158" s="204">
        <v>0</v>
      </c>
      <c r="R158" s="204">
        <f t="shared" si="2"/>
        <v>0</v>
      </c>
      <c r="S158" s="204">
        <v>0</v>
      </c>
      <c r="T158" s="205">
        <f t="shared" si="3"/>
        <v>0</v>
      </c>
      <c r="U158" s="37"/>
      <c r="V158" s="37"/>
      <c r="W158" s="37"/>
      <c r="X158" s="37"/>
      <c r="Y158" s="37"/>
      <c r="Z158" s="37"/>
      <c r="AA158" s="37"/>
      <c r="AB158" s="37"/>
      <c r="AC158" s="37"/>
      <c r="AD158" s="37"/>
      <c r="AE158" s="37"/>
      <c r="AR158" s="206" t="s">
        <v>104</v>
      </c>
      <c r="AT158" s="206" t="s">
        <v>264</v>
      </c>
      <c r="AU158" s="206" t="s">
        <v>91</v>
      </c>
      <c r="AY158" s="19" t="s">
        <v>262</v>
      </c>
      <c r="BE158" s="207">
        <f t="shared" si="4"/>
        <v>0</v>
      </c>
      <c r="BF158" s="207">
        <f t="shared" si="5"/>
        <v>0</v>
      </c>
      <c r="BG158" s="207">
        <f t="shared" si="6"/>
        <v>0</v>
      </c>
      <c r="BH158" s="207">
        <f t="shared" si="7"/>
        <v>0</v>
      </c>
      <c r="BI158" s="207">
        <f t="shared" si="8"/>
        <v>0</v>
      </c>
      <c r="BJ158" s="19" t="s">
        <v>89</v>
      </c>
      <c r="BK158" s="207">
        <f t="shared" si="9"/>
        <v>0</v>
      </c>
      <c r="BL158" s="19" t="s">
        <v>104</v>
      </c>
      <c r="BM158" s="206" t="s">
        <v>1071</v>
      </c>
    </row>
    <row r="159" spans="1:65" s="2" customFormat="1" ht="16.5" customHeight="1">
      <c r="A159" s="37"/>
      <c r="B159" s="38"/>
      <c r="C159" s="195" t="s">
        <v>638</v>
      </c>
      <c r="D159" s="195" t="s">
        <v>264</v>
      </c>
      <c r="E159" s="196" t="s">
        <v>7251</v>
      </c>
      <c r="F159" s="197" t="s">
        <v>7252</v>
      </c>
      <c r="G159" s="198" t="s">
        <v>590</v>
      </c>
      <c r="H159" s="199">
        <v>340</v>
      </c>
      <c r="I159" s="200"/>
      <c r="J159" s="201">
        <f t="shared" si="0"/>
        <v>0</v>
      </c>
      <c r="K159" s="197" t="s">
        <v>44</v>
      </c>
      <c r="L159" s="42"/>
      <c r="M159" s="202" t="s">
        <v>44</v>
      </c>
      <c r="N159" s="203" t="s">
        <v>53</v>
      </c>
      <c r="O159" s="67"/>
      <c r="P159" s="204">
        <f t="shared" si="1"/>
        <v>0</v>
      </c>
      <c r="Q159" s="204">
        <v>0</v>
      </c>
      <c r="R159" s="204">
        <f t="shared" si="2"/>
        <v>0</v>
      </c>
      <c r="S159" s="204">
        <v>0</v>
      </c>
      <c r="T159" s="205">
        <f t="shared" si="3"/>
        <v>0</v>
      </c>
      <c r="U159" s="37"/>
      <c r="V159" s="37"/>
      <c r="W159" s="37"/>
      <c r="X159" s="37"/>
      <c r="Y159" s="37"/>
      <c r="Z159" s="37"/>
      <c r="AA159" s="37"/>
      <c r="AB159" s="37"/>
      <c r="AC159" s="37"/>
      <c r="AD159" s="37"/>
      <c r="AE159" s="37"/>
      <c r="AR159" s="206" t="s">
        <v>104</v>
      </c>
      <c r="AT159" s="206" t="s">
        <v>264</v>
      </c>
      <c r="AU159" s="206" t="s">
        <v>91</v>
      </c>
      <c r="AY159" s="19" t="s">
        <v>262</v>
      </c>
      <c r="BE159" s="207">
        <f t="shared" si="4"/>
        <v>0</v>
      </c>
      <c r="BF159" s="207">
        <f t="shared" si="5"/>
        <v>0</v>
      </c>
      <c r="BG159" s="207">
        <f t="shared" si="6"/>
        <v>0</v>
      </c>
      <c r="BH159" s="207">
        <f t="shared" si="7"/>
        <v>0</v>
      </c>
      <c r="BI159" s="207">
        <f t="shared" si="8"/>
        <v>0</v>
      </c>
      <c r="BJ159" s="19" t="s">
        <v>89</v>
      </c>
      <c r="BK159" s="207">
        <f t="shared" si="9"/>
        <v>0</v>
      </c>
      <c r="BL159" s="19" t="s">
        <v>104</v>
      </c>
      <c r="BM159" s="206" t="s">
        <v>1081</v>
      </c>
    </row>
    <row r="160" spans="1:65" s="2" customFormat="1" ht="16.5" customHeight="1">
      <c r="A160" s="37"/>
      <c r="B160" s="38"/>
      <c r="C160" s="195" t="s">
        <v>648</v>
      </c>
      <c r="D160" s="195" t="s">
        <v>264</v>
      </c>
      <c r="E160" s="196" t="s">
        <v>7253</v>
      </c>
      <c r="F160" s="197" t="s">
        <v>7254</v>
      </c>
      <c r="G160" s="198" t="s">
        <v>590</v>
      </c>
      <c r="H160" s="199">
        <v>150</v>
      </c>
      <c r="I160" s="200"/>
      <c r="J160" s="201">
        <f t="shared" si="0"/>
        <v>0</v>
      </c>
      <c r="K160" s="197" t="s">
        <v>44</v>
      </c>
      <c r="L160" s="42"/>
      <c r="M160" s="202" t="s">
        <v>44</v>
      </c>
      <c r="N160" s="203" t="s">
        <v>53</v>
      </c>
      <c r="O160" s="67"/>
      <c r="P160" s="204">
        <f t="shared" si="1"/>
        <v>0</v>
      </c>
      <c r="Q160" s="204">
        <v>0</v>
      </c>
      <c r="R160" s="204">
        <f t="shared" si="2"/>
        <v>0</v>
      </c>
      <c r="S160" s="204">
        <v>0</v>
      </c>
      <c r="T160" s="205">
        <f t="shared" si="3"/>
        <v>0</v>
      </c>
      <c r="U160" s="37"/>
      <c r="V160" s="37"/>
      <c r="W160" s="37"/>
      <c r="X160" s="37"/>
      <c r="Y160" s="37"/>
      <c r="Z160" s="37"/>
      <c r="AA160" s="37"/>
      <c r="AB160" s="37"/>
      <c r="AC160" s="37"/>
      <c r="AD160" s="37"/>
      <c r="AE160" s="37"/>
      <c r="AR160" s="206" t="s">
        <v>104</v>
      </c>
      <c r="AT160" s="206" t="s">
        <v>264</v>
      </c>
      <c r="AU160" s="206" t="s">
        <v>91</v>
      </c>
      <c r="AY160" s="19" t="s">
        <v>262</v>
      </c>
      <c r="BE160" s="207">
        <f t="shared" si="4"/>
        <v>0</v>
      </c>
      <c r="BF160" s="207">
        <f t="shared" si="5"/>
        <v>0</v>
      </c>
      <c r="BG160" s="207">
        <f t="shared" si="6"/>
        <v>0</v>
      </c>
      <c r="BH160" s="207">
        <f t="shared" si="7"/>
        <v>0</v>
      </c>
      <c r="BI160" s="207">
        <f t="shared" si="8"/>
        <v>0</v>
      </c>
      <c r="BJ160" s="19" t="s">
        <v>89</v>
      </c>
      <c r="BK160" s="207">
        <f t="shared" si="9"/>
        <v>0</v>
      </c>
      <c r="BL160" s="19" t="s">
        <v>104</v>
      </c>
      <c r="BM160" s="206" t="s">
        <v>1089</v>
      </c>
    </row>
    <row r="161" spans="1:65" s="2" customFormat="1" ht="21.75" customHeight="1">
      <c r="A161" s="37"/>
      <c r="B161" s="38"/>
      <c r="C161" s="195" t="s">
        <v>657</v>
      </c>
      <c r="D161" s="195" t="s">
        <v>264</v>
      </c>
      <c r="E161" s="196" t="s">
        <v>7255</v>
      </c>
      <c r="F161" s="197" t="s">
        <v>7256</v>
      </c>
      <c r="G161" s="198" t="s">
        <v>518</v>
      </c>
      <c r="H161" s="199">
        <v>1</v>
      </c>
      <c r="I161" s="200"/>
      <c r="J161" s="201">
        <f t="shared" si="0"/>
        <v>0</v>
      </c>
      <c r="K161" s="197" t="s">
        <v>44</v>
      </c>
      <c r="L161" s="42"/>
      <c r="M161" s="202" t="s">
        <v>44</v>
      </c>
      <c r="N161" s="203" t="s">
        <v>53</v>
      </c>
      <c r="O161" s="67"/>
      <c r="P161" s="204">
        <f t="shared" si="1"/>
        <v>0</v>
      </c>
      <c r="Q161" s="204">
        <v>0</v>
      </c>
      <c r="R161" s="204">
        <f t="shared" si="2"/>
        <v>0</v>
      </c>
      <c r="S161" s="204">
        <v>0</v>
      </c>
      <c r="T161" s="205">
        <f t="shared" si="3"/>
        <v>0</v>
      </c>
      <c r="U161" s="37"/>
      <c r="V161" s="37"/>
      <c r="W161" s="37"/>
      <c r="X161" s="37"/>
      <c r="Y161" s="37"/>
      <c r="Z161" s="37"/>
      <c r="AA161" s="37"/>
      <c r="AB161" s="37"/>
      <c r="AC161" s="37"/>
      <c r="AD161" s="37"/>
      <c r="AE161" s="37"/>
      <c r="AR161" s="206" t="s">
        <v>104</v>
      </c>
      <c r="AT161" s="206" t="s">
        <v>264</v>
      </c>
      <c r="AU161" s="206" t="s">
        <v>91</v>
      </c>
      <c r="AY161" s="19" t="s">
        <v>262</v>
      </c>
      <c r="BE161" s="207">
        <f t="shared" si="4"/>
        <v>0</v>
      </c>
      <c r="BF161" s="207">
        <f t="shared" si="5"/>
        <v>0</v>
      </c>
      <c r="BG161" s="207">
        <f t="shared" si="6"/>
        <v>0</v>
      </c>
      <c r="BH161" s="207">
        <f t="shared" si="7"/>
        <v>0</v>
      </c>
      <c r="BI161" s="207">
        <f t="shared" si="8"/>
        <v>0</v>
      </c>
      <c r="BJ161" s="19" t="s">
        <v>89</v>
      </c>
      <c r="BK161" s="207">
        <f t="shared" si="9"/>
        <v>0</v>
      </c>
      <c r="BL161" s="19" t="s">
        <v>104</v>
      </c>
      <c r="BM161" s="206" t="s">
        <v>1102</v>
      </c>
    </row>
    <row r="162" spans="1:65" s="2" customFormat="1" ht="16.5" customHeight="1">
      <c r="A162" s="37"/>
      <c r="B162" s="38"/>
      <c r="C162" s="195" t="s">
        <v>664</v>
      </c>
      <c r="D162" s="195" t="s">
        <v>264</v>
      </c>
      <c r="E162" s="196" t="s">
        <v>7257</v>
      </c>
      <c r="F162" s="197" t="s">
        <v>7258</v>
      </c>
      <c r="G162" s="198" t="s">
        <v>518</v>
      </c>
      <c r="H162" s="199">
        <v>1</v>
      </c>
      <c r="I162" s="200"/>
      <c r="J162" s="201">
        <f t="shared" si="0"/>
        <v>0</v>
      </c>
      <c r="K162" s="197" t="s">
        <v>44</v>
      </c>
      <c r="L162" s="42"/>
      <c r="M162" s="202" t="s">
        <v>44</v>
      </c>
      <c r="N162" s="203" t="s">
        <v>53</v>
      </c>
      <c r="O162" s="67"/>
      <c r="P162" s="204">
        <f t="shared" si="1"/>
        <v>0</v>
      </c>
      <c r="Q162" s="204">
        <v>0</v>
      </c>
      <c r="R162" s="204">
        <f t="shared" si="2"/>
        <v>0</v>
      </c>
      <c r="S162" s="204">
        <v>0</v>
      </c>
      <c r="T162" s="205">
        <f t="shared" si="3"/>
        <v>0</v>
      </c>
      <c r="U162" s="37"/>
      <c r="V162" s="37"/>
      <c r="W162" s="37"/>
      <c r="X162" s="37"/>
      <c r="Y162" s="37"/>
      <c r="Z162" s="37"/>
      <c r="AA162" s="37"/>
      <c r="AB162" s="37"/>
      <c r="AC162" s="37"/>
      <c r="AD162" s="37"/>
      <c r="AE162" s="37"/>
      <c r="AR162" s="206" t="s">
        <v>104</v>
      </c>
      <c r="AT162" s="206" t="s">
        <v>264</v>
      </c>
      <c r="AU162" s="206" t="s">
        <v>91</v>
      </c>
      <c r="AY162" s="19" t="s">
        <v>262</v>
      </c>
      <c r="BE162" s="207">
        <f t="shared" si="4"/>
        <v>0</v>
      </c>
      <c r="BF162" s="207">
        <f t="shared" si="5"/>
        <v>0</v>
      </c>
      <c r="BG162" s="207">
        <f t="shared" si="6"/>
        <v>0</v>
      </c>
      <c r="BH162" s="207">
        <f t="shared" si="7"/>
        <v>0</v>
      </c>
      <c r="BI162" s="207">
        <f t="shared" si="8"/>
        <v>0</v>
      </c>
      <c r="BJ162" s="19" t="s">
        <v>89</v>
      </c>
      <c r="BK162" s="207">
        <f t="shared" si="9"/>
        <v>0</v>
      </c>
      <c r="BL162" s="19" t="s">
        <v>104</v>
      </c>
      <c r="BM162" s="206" t="s">
        <v>1113</v>
      </c>
    </row>
    <row r="163" spans="1:65" s="12" customFormat="1" ht="22.75" customHeight="1">
      <c r="B163" s="179"/>
      <c r="C163" s="180"/>
      <c r="D163" s="181" t="s">
        <v>81</v>
      </c>
      <c r="E163" s="193" t="s">
        <v>5268</v>
      </c>
      <c r="F163" s="193" t="s">
        <v>7259</v>
      </c>
      <c r="G163" s="180"/>
      <c r="H163" s="180"/>
      <c r="I163" s="183"/>
      <c r="J163" s="194">
        <f>BK163</f>
        <v>0</v>
      </c>
      <c r="K163" s="180"/>
      <c r="L163" s="185"/>
      <c r="M163" s="186"/>
      <c r="N163" s="187"/>
      <c r="O163" s="187"/>
      <c r="P163" s="188">
        <f>SUM(P164:P180)</f>
        <v>0</v>
      </c>
      <c r="Q163" s="187"/>
      <c r="R163" s="188">
        <f>SUM(R164:R180)</f>
        <v>0</v>
      </c>
      <c r="S163" s="187"/>
      <c r="T163" s="189">
        <f>SUM(T164:T180)</f>
        <v>0</v>
      </c>
      <c r="AR163" s="190" t="s">
        <v>89</v>
      </c>
      <c r="AT163" s="191" t="s">
        <v>81</v>
      </c>
      <c r="AU163" s="191" t="s">
        <v>89</v>
      </c>
      <c r="AY163" s="190" t="s">
        <v>262</v>
      </c>
      <c r="BK163" s="192">
        <f>SUM(BK164:BK180)</f>
        <v>0</v>
      </c>
    </row>
    <row r="164" spans="1:65" s="2" customFormat="1" ht="16.5" customHeight="1">
      <c r="A164" s="37"/>
      <c r="B164" s="38"/>
      <c r="C164" s="195" t="s">
        <v>668</v>
      </c>
      <c r="D164" s="195" t="s">
        <v>264</v>
      </c>
      <c r="E164" s="196" t="s">
        <v>7260</v>
      </c>
      <c r="F164" s="197" t="s">
        <v>7261</v>
      </c>
      <c r="G164" s="198" t="s">
        <v>590</v>
      </c>
      <c r="H164" s="199">
        <v>20</v>
      </c>
      <c r="I164" s="200"/>
      <c r="J164" s="201">
        <f t="shared" ref="J164:J180" si="10">ROUND(I164*H164,2)</f>
        <v>0</v>
      </c>
      <c r="K164" s="197" t="s">
        <v>44</v>
      </c>
      <c r="L164" s="42"/>
      <c r="M164" s="202" t="s">
        <v>44</v>
      </c>
      <c r="N164" s="203" t="s">
        <v>53</v>
      </c>
      <c r="O164" s="67"/>
      <c r="P164" s="204">
        <f t="shared" ref="P164:P180" si="11">O164*H164</f>
        <v>0</v>
      </c>
      <c r="Q164" s="204">
        <v>0</v>
      </c>
      <c r="R164" s="204">
        <f t="shared" ref="R164:R180" si="12">Q164*H164</f>
        <v>0</v>
      </c>
      <c r="S164" s="204">
        <v>0</v>
      </c>
      <c r="T164" s="205">
        <f t="shared" ref="T164:T180" si="13">S164*H164</f>
        <v>0</v>
      </c>
      <c r="U164" s="37"/>
      <c r="V164" s="37"/>
      <c r="W164" s="37"/>
      <c r="X164" s="37"/>
      <c r="Y164" s="37"/>
      <c r="Z164" s="37"/>
      <c r="AA164" s="37"/>
      <c r="AB164" s="37"/>
      <c r="AC164" s="37"/>
      <c r="AD164" s="37"/>
      <c r="AE164" s="37"/>
      <c r="AR164" s="206" t="s">
        <v>104</v>
      </c>
      <c r="AT164" s="206" t="s">
        <v>264</v>
      </c>
      <c r="AU164" s="206" t="s">
        <v>91</v>
      </c>
      <c r="AY164" s="19" t="s">
        <v>262</v>
      </c>
      <c r="BE164" s="207">
        <f t="shared" ref="BE164:BE180" si="14">IF(N164="základní",J164,0)</f>
        <v>0</v>
      </c>
      <c r="BF164" s="207">
        <f t="shared" ref="BF164:BF180" si="15">IF(N164="snížená",J164,0)</f>
        <v>0</v>
      </c>
      <c r="BG164" s="207">
        <f t="shared" ref="BG164:BG180" si="16">IF(N164="zákl. přenesená",J164,0)</f>
        <v>0</v>
      </c>
      <c r="BH164" s="207">
        <f t="shared" ref="BH164:BH180" si="17">IF(N164="sníž. přenesená",J164,0)</f>
        <v>0</v>
      </c>
      <c r="BI164" s="207">
        <f t="shared" ref="BI164:BI180" si="18">IF(N164="nulová",J164,0)</f>
        <v>0</v>
      </c>
      <c r="BJ164" s="19" t="s">
        <v>89</v>
      </c>
      <c r="BK164" s="207">
        <f t="shared" ref="BK164:BK180" si="19">ROUND(I164*H164,2)</f>
        <v>0</v>
      </c>
      <c r="BL164" s="19" t="s">
        <v>104</v>
      </c>
      <c r="BM164" s="206" t="s">
        <v>1139</v>
      </c>
    </row>
    <row r="165" spans="1:65" s="2" customFormat="1" ht="16.5" customHeight="1">
      <c r="A165" s="37"/>
      <c r="B165" s="38"/>
      <c r="C165" s="195" t="s">
        <v>674</v>
      </c>
      <c r="D165" s="195" t="s">
        <v>264</v>
      </c>
      <c r="E165" s="196" t="s">
        <v>7262</v>
      </c>
      <c r="F165" s="197" t="s">
        <v>7263</v>
      </c>
      <c r="G165" s="198" t="s">
        <v>590</v>
      </c>
      <c r="H165" s="199">
        <v>40</v>
      </c>
      <c r="I165" s="200"/>
      <c r="J165" s="201">
        <f t="shared" si="10"/>
        <v>0</v>
      </c>
      <c r="K165" s="197" t="s">
        <v>44</v>
      </c>
      <c r="L165" s="42"/>
      <c r="M165" s="202" t="s">
        <v>44</v>
      </c>
      <c r="N165" s="203" t="s">
        <v>53</v>
      </c>
      <c r="O165" s="67"/>
      <c r="P165" s="204">
        <f t="shared" si="11"/>
        <v>0</v>
      </c>
      <c r="Q165" s="204">
        <v>0</v>
      </c>
      <c r="R165" s="204">
        <f t="shared" si="12"/>
        <v>0</v>
      </c>
      <c r="S165" s="204">
        <v>0</v>
      </c>
      <c r="T165" s="205">
        <f t="shared" si="13"/>
        <v>0</v>
      </c>
      <c r="U165" s="37"/>
      <c r="V165" s="37"/>
      <c r="W165" s="37"/>
      <c r="X165" s="37"/>
      <c r="Y165" s="37"/>
      <c r="Z165" s="37"/>
      <c r="AA165" s="37"/>
      <c r="AB165" s="37"/>
      <c r="AC165" s="37"/>
      <c r="AD165" s="37"/>
      <c r="AE165" s="37"/>
      <c r="AR165" s="206" t="s">
        <v>104</v>
      </c>
      <c r="AT165" s="206" t="s">
        <v>264</v>
      </c>
      <c r="AU165" s="206" t="s">
        <v>91</v>
      </c>
      <c r="AY165" s="19" t="s">
        <v>262</v>
      </c>
      <c r="BE165" s="207">
        <f t="shared" si="14"/>
        <v>0</v>
      </c>
      <c r="BF165" s="207">
        <f t="shared" si="15"/>
        <v>0</v>
      </c>
      <c r="BG165" s="207">
        <f t="shared" si="16"/>
        <v>0</v>
      </c>
      <c r="BH165" s="207">
        <f t="shared" si="17"/>
        <v>0</v>
      </c>
      <c r="BI165" s="207">
        <f t="shared" si="18"/>
        <v>0</v>
      </c>
      <c r="BJ165" s="19" t="s">
        <v>89</v>
      </c>
      <c r="BK165" s="207">
        <f t="shared" si="19"/>
        <v>0</v>
      </c>
      <c r="BL165" s="19" t="s">
        <v>104</v>
      </c>
      <c r="BM165" s="206" t="s">
        <v>1147</v>
      </c>
    </row>
    <row r="166" spans="1:65" s="2" customFormat="1" ht="16.5" customHeight="1">
      <c r="A166" s="37"/>
      <c r="B166" s="38"/>
      <c r="C166" s="195" t="s">
        <v>708</v>
      </c>
      <c r="D166" s="195" t="s">
        <v>264</v>
      </c>
      <c r="E166" s="196" t="s">
        <v>7264</v>
      </c>
      <c r="F166" s="197" t="s">
        <v>7265</v>
      </c>
      <c r="G166" s="198" t="s">
        <v>590</v>
      </c>
      <c r="H166" s="199">
        <v>65</v>
      </c>
      <c r="I166" s="200"/>
      <c r="J166" s="201">
        <f t="shared" si="10"/>
        <v>0</v>
      </c>
      <c r="K166" s="197" t="s">
        <v>44</v>
      </c>
      <c r="L166" s="42"/>
      <c r="M166" s="202" t="s">
        <v>44</v>
      </c>
      <c r="N166" s="203" t="s">
        <v>53</v>
      </c>
      <c r="O166" s="67"/>
      <c r="P166" s="204">
        <f t="shared" si="11"/>
        <v>0</v>
      </c>
      <c r="Q166" s="204">
        <v>0</v>
      </c>
      <c r="R166" s="204">
        <f t="shared" si="12"/>
        <v>0</v>
      </c>
      <c r="S166" s="204">
        <v>0</v>
      </c>
      <c r="T166" s="205">
        <f t="shared" si="13"/>
        <v>0</v>
      </c>
      <c r="U166" s="37"/>
      <c r="V166" s="37"/>
      <c r="W166" s="37"/>
      <c r="X166" s="37"/>
      <c r="Y166" s="37"/>
      <c r="Z166" s="37"/>
      <c r="AA166" s="37"/>
      <c r="AB166" s="37"/>
      <c r="AC166" s="37"/>
      <c r="AD166" s="37"/>
      <c r="AE166" s="37"/>
      <c r="AR166" s="206" t="s">
        <v>104</v>
      </c>
      <c r="AT166" s="206" t="s">
        <v>264</v>
      </c>
      <c r="AU166" s="206" t="s">
        <v>91</v>
      </c>
      <c r="AY166" s="19" t="s">
        <v>262</v>
      </c>
      <c r="BE166" s="207">
        <f t="shared" si="14"/>
        <v>0</v>
      </c>
      <c r="BF166" s="207">
        <f t="shared" si="15"/>
        <v>0</v>
      </c>
      <c r="BG166" s="207">
        <f t="shared" si="16"/>
        <v>0</v>
      </c>
      <c r="BH166" s="207">
        <f t="shared" si="17"/>
        <v>0</v>
      </c>
      <c r="BI166" s="207">
        <f t="shared" si="18"/>
        <v>0</v>
      </c>
      <c r="BJ166" s="19" t="s">
        <v>89</v>
      </c>
      <c r="BK166" s="207">
        <f t="shared" si="19"/>
        <v>0</v>
      </c>
      <c r="BL166" s="19" t="s">
        <v>104</v>
      </c>
      <c r="BM166" s="206" t="s">
        <v>1156</v>
      </c>
    </row>
    <row r="167" spans="1:65" s="2" customFormat="1" ht="16.5" customHeight="1">
      <c r="A167" s="37"/>
      <c r="B167" s="38"/>
      <c r="C167" s="195" t="s">
        <v>713</v>
      </c>
      <c r="D167" s="195" t="s">
        <v>264</v>
      </c>
      <c r="E167" s="196" t="s">
        <v>7266</v>
      </c>
      <c r="F167" s="197" t="s">
        <v>7267</v>
      </c>
      <c r="G167" s="198" t="s">
        <v>518</v>
      </c>
      <c r="H167" s="199">
        <v>16</v>
      </c>
      <c r="I167" s="200"/>
      <c r="J167" s="201">
        <f t="shared" si="10"/>
        <v>0</v>
      </c>
      <c r="K167" s="197" t="s">
        <v>44</v>
      </c>
      <c r="L167" s="42"/>
      <c r="M167" s="202" t="s">
        <v>44</v>
      </c>
      <c r="N167" s="203" t="s">
        <v>53</v>
      </c>
      <c r="O167" s="67"/>
      <c r="P167" s="204">
        <f t="shared" si="11"/>
        <v>0</v>
      </c>
      <c r="Q167" s="204">
        <v>0</v>
      </c>
      <c r="R167" s="204">
        <f t="shared" si="12"/>
        <v>0</v>
      </c>
      <c r="S167" s="204">
        <v>0</v>
      </c>
      <c r="T167" s="205">
        <f t="shared" si="13"/>
        <v>0</v>
      </c>
      <c r="U167" s="37"/>
      <c r="V167" s="37"/>
      <c r="W167" s="37"/>
      <c r="X167" s="37"/>
      <c r="Y167" s="37"/>
      <c r="Z167" s="37"/>
      <c r="AA167" s="37"/>
      <c r="AB167" s="37"/>
      <c r="AC167" s="37"/>
      <c r="AD167" s="37"/>
      <c r="AE167" s="37"/>
      <c r="AR167" s="206" t="s">
        <v>104</v>
      </c>
      <c r="AT167" s="206" t="s">
        <v>264</v>
      </c>
      <c r="AU167" s="206" t="s">
        <v>91</v>
      </c>
      <c r="AY167" s="19" t="s">
        <v>262</v>
      </c>
      <c r="BE167" s="207">
        <f t="shared" si="14"/>
        <v>0</v>
      </c>
      <c r="BF167" s="207">
        <f t="shared" si="15"/>
        <v>0</v>
      </c>
      <c r="BG167" s="207">
        <f t="shared" si="16"/>
        <v>0</v>
      </c>
      <c r="BH167" s="207">
        <f t="shared" si="17"/>
        <v>0</v>
      </c>
      <c r="BI167" s="207">
        <f t="shared" si="18"/>
        <v>0</v>
      </c>
      <c r="BJ167" s="19" t="s">
        <v>89</v>
      </c>
      <c r="BK167" s="207">
        <f t="shared" si="19"/>
        <v>0</v>
      </c>
      <c r="BL167" s="19" t="s">
        <v>104</v>
      </c>
      <c r="BM167" s="206" t="s">
        <v>1168</v>
      </c>
    </row>
    <row r="168" spans="1:65" s="2" customFormat="1" ht="16.5" customHeight="1">
      <c r="A168" s="37"/>
      <c r="B168" s="38"/>
      <c r="C168" s="195" t="s">
        <v>718</v>
      </c>
      <c r="D168" s="195" t="s">
        <v>264</v>
      </c>
      <c r="E168" s="196" t="s">
        <v>7268</v>
      </c>
      <c r="F168" s="197" t="s">
        <v>7269</v>
      </c>
      <c r="G168" s="198" t="s">
        <v>518</v>
      </c>
      <c r="H168" s="199">
        <v>26</v>
      </c>
      <c r="I168" s="200"/>
      <c r="J168" s="201">
        <f t="shared" si="10"/>
        <v>0</v>
      </c>
      <c r="K168" s="197" t="s">
        <v>44</v>
      </c>
      <c r="L168" s="42"/>
      <c r="M168" s="202" t="s">
        <v>44</v>
      </c>
      <c r="N168" s="203" t="s">
        <v>53</v>
      </c>
      <c r="O168" s="67"/>
      <c r="P168" s="204">
        <f t="shared" si="11"/>
        <v>0</v>
      </c>
      <c r="Q168" s="204">
        <v>0</v>
      </c>
      <c r="R168" s="204">
        <f t="shared" si="12"/>
        <v>0</v>
      </c>
      <c r="S168" s="204">
        <v>0</v>
      </c>
      <c r="T168" s="205">
        <f t="shared" si="13"/>
        <v>0</v>
      </c>
      <c r="U168" s="37"/>
      <c r="V168" s="37"/>
      <c r="W168" s="37"/>
      <c r="X168" s="37"/>
      <c r="Y168" s="37"/>
      <c r="Z168" s="37"/>
      <c r="AA168" s="37"/>
      <c r="AB168" s="37"/>
      <c r="AC168" s="37"/>
      <c r="AD168" s="37"/>
      <c r="AE168" s="37"/>
      <c r="AR168" s="206" t="s">
        <v>104</v>
      </c>
      <c r="AT168" s="206" t="s">
        <v>264</v>
      </c>
      <c r="AU168" s="206" t="s">
        <v>91</v>
      </c>
      <c r="AY168" s="19" t="s">
        <v>262</v>
      </c>
      <c r="BE168" s="207">
        <f t="shared" si="14"/>
        <v>0</v>
      </c>
      <c r="BF168" s="207">
        <f t="shared" si="15"/>
        <v>0</v>
      </c>
      <c r="BG168" s="207">
        <f t="shared" si="16"/>
        <v>0</v>
      </c>
      <c r="BH168" s="207">
        <f t="shared" si="17"/>
        <v>0</v>
      </c>
      <c r="BI168" s="207">
        <f t="shared" si="18"/>
        <v>0</v>
      </c>
      <c r="BJ168" s="19" t="s">
        <v>89</v>
      </c>
      <c r="BK168" s="207">
        <f t="shared" si="19"/>
        <v>0</v>
      </c>
      <c r="BL168" s="19" t="s">
        <v>104</v>
      </c>
      <c r="BM168" s="206" t="s">
        <v>1176</v>
      </c>
    </row>
    <row r="169" spans="1:65" s="2" customFormat="1" ht="16.5" customHeight="1">
      <c r="A169" s="37"/>
      <c r="B169" s="38"/>
      <c r="C169" s="195" t="s">
        <v>729</v>
      </c>
      <c r="D169" s="195" t="s">
        <v>264</v>
      </c>
      <c r="E169" s="196" t="s">
        <v>7270</v>
      </c>
      <c r="F169" s="197" t="s">
        <v>7271</v>
      </c>
      <c r="G169" s="198" t="s">
        <v>518</v>
      </c>
      <c r="H169" s="199">
        <v>2</v>
      </c>
      <c r="I169" s="200"/>
      <c r="J169" s="201">
        <f t="shared" si="10"/>
        <v>0</v>
      </c>
      <c r="K169" s="197" t="s">
        <v>44</v>
      </c>
      <c r="L169" s="42"/>
      <c r="M169" s="202" t="s">
        <v>44</v>
      </c>
      <c r="N169" s="203" t="s">
        <v>53</v>
      </c>
      <c r="O169" s="67"/>
      <c r="P169" s="204">
        <f t="shared" si="11"/>
        <v>0</v>
      </c>
      <c r="Q169" s="204">
        <v>0</v>
      </c>
      <c r="R169" s="204">
        <f t="shared" si="12"/>
        <v>0</v>
      </c>
      <c r="S169" s="204">
        <v>0</v>
      </c>
      <c r="T169" s="205">
        <f t="shared" si="13"/>
        <v>0</v>
      </c>
      <c r="U169" s="37"/>
      <c r="V169" s="37"/>
      <c r="W169" s="37"/>
      <c r="X169" s="37"/>
      <c r="Y169" s="37"/>
      <c r="Z169" s="37"/>
      <c r="AA169" s="37"/>
      <c r="AB169" s="37"/>
      <c r="AC169" s="37"/>
      <c r="AD169" s="37"/>
      <c r="AE169" s="37"/>
      <c r="AR169" s="206" t="s">
        <v>104</v>
      </c>
      <c r="AT169" s="206" t="s">
        <v>264</v>
      </c>
      <c r="AU169" s="206" t="s">
        <v>91</v>
      </c>
      <c r="AY169" s="19" t="s">
        <v>262</v>
      </c>
      <c r="BE169" s="207">
        <f t="shared" si="14"/>
        <v>0</v>
      </c>
      <c r="BF169" s="207">
        <f t="shared" si="15"/>
        <v>0</v>
      </c>
      <c r="BG169" s="207">
        <f t="shared" si="16"/>
        <v>0</v>
      </c>
      <c r="BH169" s="207">
        <f t="shared" si="17"/>
        <v>0</v>
      </c>
      <c r="BI169" s="207">
        <f t="shared" si="18"/>
        <v>0</v>
      </c>
      <c r="BJ169" s="19" t="s">
        <v>89</v>
      </c>
      <c r="BK169" s="207">
        <f t="shared" si="19"/>
        <v>0</v>
      </c>
      <c r="BL169" s="19" t="s">
        <v>104</v>
      </c>
      <c r="BM169" s="206" t="s">
        <v>1189</v>
      </c>
    </row>
    <row r="170" spans="1:65" s="2" customFormat="1" ht="16.5" customHeight="1">
      <c r="A170" s="37"/>
      <c r="B170" s="38"/>
      <c r="C170" s="195" t="s">
        <v>733</v>
      </c>
      <c r="D170" s="195" t="s">
        <v>264</v>
      </c>
      <c r="E170" s="196" t="s">
        <v>7272</v>
      </c>
      <c r="F170" s="197" t="s">
        <v>7273</v>
      </c>
      <c r="G170" s="198" t="s">
        <v>590</v>
      </c>
      <c r="H170" s="199">
        <v>60</v>
      </c>
      <c r="I170" s="200"/>
      <c r="J170" s="201">
        <f t="shared" si="10"/>
        <v>0</v>
      </c>
      <c r="K170" s="197" t="s">
        <v>44</v>
      </c>
      <c r="L170" s="42"/>
      <c r="M170" s="202" t="s">
        <v>44</v>
      </c>
      <c r="N170" s="203" t="s">
        <v>53</v>
      </c>
      <c r="O170" s="67"/>
      <c r="P170" s="204">
        <f t="shared" si="11"/>
        <v>0</v>
      </c>
      <c r="Q170" s="204">
        <v>0</v>
      </c>
      <c r="R170" s="204">
        <f t="shared" si="12"/>
        <v>0</v>
      </c>
      <c r="S170" s="204">
        <v>0</v>
      </c>
      <c r="T170" s="205">
        <f t="shared" si="13"/>
        <v>0</v>
      </c>
      <c r="U170" s="37"/>
      <c r="V170" s="37"/>
      <c r="W170" s="37"/>
      <c r="X170" s="37"/>
      <c r="Y170" s="37"/>
      <c r="Z170" s="37"/>
      <c r="AA170" s="37"/>
      <c r="AB170" s="37"/>
      <c r="AC170" s="37"/>
      <c r="AD170" s="37"/>
      <c r="AE170" s="37"/>
      <c r="AR170" s="206" t="s">
        <v>104</v>
      </c>
      <c r="AT170" s="206" t="s">
        <v>264</v>
      </c>
      <c r="AU170" s="206" t="s">
        <v>91</v>
      </c>
      <c r="AY170" s="19" t="s">
        <v>262</v>
      </c>
      <c r="BE170" s="207">
        <f t="shared" si="14"/>
        <v>0</v>
      </c>
      <c r="BF170" s="207">
        <f t="shared" si="15"/>
        <v>0</v>
      </c>
      <c r="BG170" s="207">
        <f t="shared" si="16"/>
        <v>0</v>
      </c>
      <c r="BH170" s="207">
        <f t="shared" si="17"/>
        <v>0</v>
      </c>
      <c r="BI170" s="207">
        <f t="shared" si="18"/>
        <v>0</v>
      </c>
      <c r="BJ170" s="19" t="s">
        <v>89</v>
      </c>
      <c r="BK170" s="207">
        <f t="shared" si="19"/>
        <v>0</v>
      </c>
      <c r="BL170" s="19" t="s">
        <v>104</v>
      </c>
      <c r="BM170" s="206" t="s">
        <v>1215</v>
      </c>
    </row>
    <row r="171" spans="1:65" s="2" customFormat="1" ht="16.5" customHeight="1">
      <c r="A171" s="37"/>
      <c r="B171" s="38"/>
      <c r="C171" s="195" t="s">
        <v>738</v>
      </c>
      <c r="D171" s="195" t="s">
        <v>264</v>
      </c>
      <c r="E171" s="196" t="s">
        <v>7274</v>
      </c>
      <c r="F171" s="197" t="s">
        <v>7275</v>
      </c>
      <c r="G171" s="198" t="s">
        <v>518</v>
      </c>
      <c r="H171" s="199">
        <v>15</v>
      </c>
      <c r="I171" s="200"/>
      <c r="J171" s="201">
        <f t="shared" si="10"/>
        <v>0</v>
      </c>
      <c r="K171" s="197" t="s">
        <v>44</v>
      </c>
      <c r="L171" s="42"/>
      <c r="M171" s="202" t="s">
        <v>44</v>
      </c>
      <c r="N171" s="203" t="s">
        <v>53</v>
      </c>
      <c r="O171" s="67"/>
      <c r="P171" s="204">
        <f t="shared" si="11"/>
        <v>0</v>
      </c>
      <c r="Q171" s="204">
        <v>0</v>
      </c>
      <c r="R171" s="204">
        <f t="shared" si="12"/>
        <v>0</v>
      </c>
      <c r="S171" s="204">
        <v>0</v>
      </c>
      <c r="T171" s="205">
        <f t="shared" si="13"/>
        <v>0</v>
      </c>
      <c r="U171" s="37"/>
      <c r="V171" s="37"/>
      <c r="W171" s="37"/>
      <c r="X171" s="37"/>
      <c r="Y171" s="37"/>
      <c r="Z171" s="37"/>
      <c r="AA171" s="37"/>
      <c r="AB171" s="37"/>
      <c r="AC171" s="37"/>
      <c r="AD171" s="37"/>
      <c r="AE171" s="37"/>
      <c r="AR171" s="206" t="s">
        <v>104</v>
      </c>
      <c r="AT171" s="206" t="s">
        <v>264</v>
      </c>
      <c r="AU171" s="206" t="s">
        <v>91</v>
      </c>
      <c r="AY171" s="19" t="s">
        <v>262</v>
      </c>
      <c r="BE171" s="207">
        <f t="shared" si="14"/>
        <v>0</v>
      </c>
      <c r="BF171" s="207">
        <f t="shared" si="15"/>
        <v>0</v>
      </c>
      <c r="BG171" s="207">
        <f t="shared" si="16"/>
        <v>0</v>
      </c>
      <c r="BH171" s="207">
        <f t="shared" si="17"/>
        <v>0</v>
      </c>
      <c r="BI171" s="207">
        <f t="shared" si="18"/>
        <v>0</v>
      </c>
      <c r="BJ171" s="19" t="s">
        <v>89</v>
      </c>
      <c r="BK171" s="207">
        <f t="shared" si="19"/>
        <v>0</v>
      </c>
      <c r="BL171" s="19" t="s">
        <v>104</v>
      </c>
      <c r="BM171" s="206" t="s">
        <v>1282</v>
      </c>
    </row>
    <row r="172" spans="1:65" s="2" customFormat="1" ht="16.5" customHeight="1">
      <c r="A172" s="37"/>
      <c r="B172" s="38"/>
      <c r="C172" s="195" t="s">
        <v>744</v>
      </c>
      <c r="D172" s="195" t="s">
        <v>264</v>
      </c>
      <c r="E172" s="196" t="s">
        <v>7276</v>
      </c>
      <c r="F172" s="197" t="s">
        <v>7277</v>
      </c>
      <c r="G172" s="198" t="s">
        <v>518</v>
      </c>
      <c r="H172" s="199">
        <v>4</v>
      </c>
      <c r="I172" s="200"/>
      <c r="J172" s="201">
        <f t="shared" si="10"/>
        <v>0</v>
      </c>
      <c r="K172" s="197" t="s">
        <v>44</v>
      </c>
      <c r="L172" s="42"/>
      <c r="M172" s="202" t="s">
        <v>44</v>
      </c>
      <c r="N172" s="203" t="s">
        <v>53</v>
      </c>
      <c r="O172" s="67"/>
      <c r="P172" s="204">
        <f t="shared" si="11"/>
        <v>0</v>
      </c>
      <c r="Q172" s="204">
        <v>0</v>
      </c>
      <c r="R172" s="204">
        <f t="shared" si="12"/>
        <v>0</v>
      </c>
      <c r="S172" s="204">
        <v>0</v>
      </c>
      <c r="T172" s="205">
        <f t="shared" si="13"/>
        <v>0</v>
      </c>
      <c r="U172" s="37"/>
      <c r="V172" s="37"/>
      <c r="W172" s="37"/>
      <c r="X172" s="37"/>
      <c r="Y172" s="37"/>
      <c r="Z172" s="37"/>
      <c r="AA172" s="37"/>
      <c r="AB172" s="37"/>
      <c r="AC172" s="37"/>
      <c r="AD172" s="37"/>
      <c r="AE172" s="37"/>
      <c r="AR172" s="206" t="s">
        <v>104</v>
      </c>
      <c r="AT172" s="206" t="s">
        <v>264</v>
      </c>
      <c r="AU172" s="206" t="s">
        <v>91</v>
      </c>
      <c r="AY172" s="19" t="s">
        <v>262</v>
      </c>
      <c r="BE172" s="207">
        <f t="shared" si="14"/>
        <v>0</v>
      </c>
      <c r="BF172" s="207">
        <f t="shared" si="15"/>
        <v>0</v>
      </c>
      <c r="BG172" s="207">
        <f t="shared" si="16"/>
        <v>0</v>
      </c>
      <c r="BH172" s="207">
        <f t="shared" si="17"/>
        <v>0</v>
      </c>
      <c r="BI172" s="207">
        <f t="shared" si="18"/>
        <v>0</v>
      </c>
      <c r="BJ172" s="19" t="s">
        <v>89</v>
      </c>
      <c r="BK172" s="207">
        <f t="shared" si="19"/>
        <v>0</v>
      </c>
      <c r="BL172" s="19" t="s">
        <v>104</v>
      </c>
      <c r="BM172" s="206" t="s">
        <v>1332</v>
      </c>
    </row>
    <row r="173" spans="1:65" s="2" customFormat="1" ht="16.5" customHeight="1">
      <c r="A173" s="37"/>
      <c r="B173" s="38"/>
      <c r="C173" s="195" t="s">
        <v>749</v>
      </c>
      <c r="D173" s="195" t="s">
        <v>264</v>
      </c>
      <c r="E173" s="196" t="s">
        <v>7278</v>
      </c>
      <c r="F173" s="197" t="s">
        <v>7279</v>
      </c>
      <c r="G173" s="198" t="s">
        <v>518</v>
      </c>
      <c r="H173" s="199">
        <v>6</v>
      </c>
      <c r="I173" s="200"/>
      <c r="J173" s="201">
        <f t="shared" si="10"/>
        <v>0</v>
      </c>
      <c r="K173" s="197" t="s">
        <v>44</v>
      </c>
      <c r="L173" s="42"/>
      <c r="M173" s="202" t="s">
        <v>44</v>
      </c>
      <c r="N173" s="203" t="s">
        <v>53</v>
      </c>
      <c r="O173" s="67"/>
      <c r="P173" s="204">
        <f t="shared" si="11"/>
        <v>0</v>
      </c>
      <c r="Q173" s="204">
        <v>0</v>
      </c>
      <c r="R173" s="204">
        <f t="shared" si="12"/>
        <v>0</v>
      </c>
      <c r="S173" s="204">
        <v>0</v>
      </c>
      <c r="T173" s="205">
        <f t="shared" si="13"/>
        <v>0</v>
      </c>
      <c r="U173" s="37"/>
      <c r="V173" s="37"/>
      <c r="W173" s="37"/>
      <c r="X173" s="37"/>
      <c r="Y173" s="37"/>
      <c r="Z173" s="37"/>
      <c r="AA173" s="37"/>
      <c r="AB173" s="37"/>
      <c r="AC173" s="37"/>
      <c r="AD173" s="37"/>
      <c r="AE173" s="37"/>
      <c r="AR173" s="206" t="s">
        <v>104</v>
      </c>
      <c r="AT173" s="206" t="s">
        <v>264</v>
      </c>
      <c r="AU173" s="206" t="s">
        <v>91</v>
      </c>
      <c r="AY173" s="19" t="s">
        <v>262</v>
      </c>
      <c r="BE173" s="207">
        <f t="shared" si="14"/>
        <v>0</v>
      </c>
      <c r="BF173" s="207">
        <f t="shared" si="15"/>
        <v>0</v>
      </c>
      <c r="BG173" s="207">
        <f t="shared" si="16"/>
        <v>0</v>
      </c>
      <c r="BH173" s="207">
        <f t="shared" si="17"/>
        <v>0</v>
      </c>
      <c r="BI173" s="207">
        <f t="shared" si="18"/>
        <v>0</v>
      </c>
      <c r="BJ173" s="19" t="s">
        <v>89</v>
      </c>
      <c r="BK173" s="207">
        <f t="shared" si="19"/>
        <v>0</v>
      </c>
      <c r="BL173" s="19" t="s">
        <v>104</v>
      </c>
      <c r="BM173" s="206" t="s">
        <v>1342</v>
      </c>
    </row>
    <row r="174" spans="1:65" s="2" customFormat="1" ht="16.5" customHeight="1">
      <c r="A174" s="37"/>
      <c r="B174" s="38"/>
      <c r="C174" s="195" t="s">
        <v>903</v>
      </c>
      <c r="D174" s="195" t="s">
        <v>264</v>
      </c>
      <c r="E174" s="196" t="s">
        <v>7280</v>
      </c>
      <c r="F174" s="197" t="s">
        <v>7281</v>
      </c>
      <c r="G174" s="198" t="s">
        <v>518</v>
      </c>
      <c r="H174" s="199">
        <v>4</v>
      </c>
      <c r="I174" s="200"/>
      <c r="J174" s="201">
        <f t="shared" si="10"/>
        <v>0</v>
      </c>
      <c r="K174" s="197" t="s">
        <v>44</v>
      </c>
      <c r="L174" s="42"/>
      <c r="M174" s="202" t="s">
        <v>44</v>
      </c>
      <c r="N174" s="203" t="s">
        <v>53</v>
      </c>
      <c r="O174" s="67"/>
      <c r="P174" s="204">
        <f t="shared" si="11"/>
        <v>0</v>
      </c>
      <c r="Q174" s="204">
        <v>0</v>
      </c>
      <c r="R174" s="204">
        <f t="shared" si="12"/>
        <v>0</v>
      </c>
      <c r="S174" s="204">
        <v>0</v>
      </c>
      <c r="T174" s="205">
        <f t="shared" si="13"/>
        <v>0</v>
      </c>
      <c r="U174" s="37"/>
      <c r="V174" s="37"/>
      <c r="W174" s="37"/>
      <c r="X174" s="37"/>
      <c r="Y174" s="37"/>
      <c r="Z174" s="37"/>
      <c r="AA174" s="37"/>
      <c r="AB174" s="37"/>
      <c r="AC174" s="37"/>
      <c r="AD174" s="37"/>
      <c r="AE174" s="37"/>
      <c r="AR174" s="206" t="s">
        <v>104</v>
      </c>
      <c r="AT174" s="206" t="s">
        <v>264</v>
      </c>
      <c r="AU174" s="206" t="s">
        <v>91</v>
      </c>
      <c r="AY174" s="19" t="s">
        <v>262</v>
      </c>
      <c r="BE174" s="207">
        <f t="shared" si="14"/>
        <v>0</v>
      </c>
      <c r="BF174" s="207">
        <f t="shared" si="15"/>
        <v>0</v>
      </c>
      <c r="BG174" s="207">
        <f t="shared" si="16"/>
        <v>0</v>
      </c>
      <c r="BH174" s="207">
        <f t="shared" si="17"/>
        <v>0</v>
      </c>
      <c r="BI174" s="207">
        <f t="shared" si="18"/>
        <v>0</v>
      </c>
      <c r="BJ174" s="19" t="s">
        <v>89</v>
      </c>
      <c r="BK174" s="207">
        <f t="shared" si="19"/>
        <v>0</v>
      </c>
      <c r="BL174" s="19" t="s">
        <v>104</v>
      </c>
      <c r="BM174" s="206" t="s">
        <v>1352</v>
      </c>
    </row>
    <row r="175" spans="1:65" s="2" customFormat="1" ht="16.5" customHeight="1">
      <c r="A175" s="37"/>
      <c r="B175" s="38"/>
      <c r="C175" s="195" t="s">
        <v>928</v>
      </c>
      <c r="D175" s="195" t="s">
        <v>264</v>
      </c>
      <c r="E175" s="196" t="s">
        <v>7282</v>
      </c>
      <c r="F175" s="197" t="s">
        <v>7283</v>
      </c>
      <c r="G175" s="198" t="s">
        <v>518</v>
      </c>
      <c r="H175" s="199">
        <v>18</v>
      </c>
      <c r="I175" s="200"/>
      <c r="J175" s="201">
        <f t="shared" si="10"/>
        <v>0</v>
      </c>
      <c r="K175" s="197" t="s">
        <v>44</v>
      </c>
      <c r="L175" s="42"/>
      <c r="M175" s="202" t="s">
        <v>44</v>
      </c>
      <c r="N175" s="203" t="s">
        <v>53</v>
      </c>
      <c r="O175" s="67"/>
      <c r="P175" s="204">
        <f t="shared" si="11"/>
        <v>0</v>
      </c>
      <c r="Q175" s="204">
        <v>0</v>
      </c>
      <c r="R175" s="204">
        <f t="shared" si="12"/>
        <v>0</v>
      </c>
      <c r="S175" s="204">
        <v>0</v>
      </c>
      <c r="T175" s="205">
        <f t="shared" si="13"/>
        <v>0</v>
      </c>
      <c r="U175" s="37"/>
      <c r="V175" s="37"/>
      <c r="W175" s="37"/>
      <c r="X175" s="37"/>
      <c r="Y175" s="37"/>
      <c r="Z175" s="37"/>
      <c r="AA175" s="37"/>
      <c r="AB175" s="37"/>
      <c r="AC175" s="37"/>
      <c r="AD175" s="37"/>
      <c r="AE175" s="37"/>
      <c r="AR175" s="206" t="s">
        <v>104</v>
      </c>
      <c r="AT175" s="206" t="s">
        <v>264</v>
      </c>
      <c r="AU175" s="206" t="s">
        <v>91</v>
      </c>
      <c r="AY175" s="19" t="s">
        <v>262</v>
      </c>
      <c r="BE175" s="207">
        <f t="shared" si="14"/>
        <v>0</v>
      </c>
      <c r="BF175" s="207">
        <f t="shared" si="15"/>
        <v>0</v>
      </c>
      <c r="BG175" s="207">
        <f t="shared" si="16"/>
        <v>0</v>
      </c>
      <c r="BH175" s="207">
        <f t="shared" si="17"/>
        <v>0</v>
      </c>
      <c r="BI175" s="207">
        <f t="shared" si="18"/>
        <v>0</v>
      </c>
      <c r="BJ175" s="19" t="s">
        <v>89</v>
      </c>
      <c r="BK175" s="207">
        <f t="shared" si="19"/>
        <v>0</v>
      </c>
      <c r="BL175" s="19" t="s">
        <v>104</v>
      </c>
      <c r="BM175" s="206" t="s">
        <v>1380</v>
      </c>
    </row>
    <row r="176" spans="1:65" s="2" customFormat="1" ht="16.5" customHeight="1">
      <c r="A176" s="37"/>
      <c r="B176" s="38"/>
      <c r="C176" s="195" t="s">
        <v>939</v>
      </c>
      <c r="D176" s="195" t="s">
        <v>264</v>
      </c>
      <c r="E176" s="196" t="s">
        <v>7284</v>
      </c>
      <c r="F176" s="197" t="s">
        <v>7285</v>
      </c>
      <c r="G176" s="198" t="s">
        <v>518</v>
      </c>
      <c r="H176" s="199">
        <v>1</v>
      </c>
      <c r="I176" s="200"/>
      <c r="J176" s="201">
        <f t="shared" si="10"/>
        <v>0</v>
      </c>
      <c r="K176" s="197" t="s">
        <v>44</v>
      </c>
      <c r="L176" s="42"/>
      <c r="M176" s="202" t="s">
        <v>44</v>
      </c>
      <c r="N176" s="203" t="s">
        <v>53</v>
      </c>
      <c r="O176" s="67"/>
      <c r="P176" s="204">
        <f t="shared" si="11"/>
        <v>0</v>
      </c>
      <c r="Q176" s="204">
        <v>0</v>
      </c>
      <c r="R176" s="204">
        <f t="shared" si="12"/>
        <v>0</v>
      </c>
      <c r="S176" s="204">
        <v>0</v>
      </c>
      <c r="T176" s="205">
        <f t="shared" si="13"/>
        <v>0</v>
      </c>
      <c r="U176" s="37"/>
      <c r="V176" s="37"/>
      <c r="W176" s="37"/>
      <c r="X176" s="37"/>
      <c r="Y176" s="37"/>
      <c r="Z176" s="37"/>
      <c r="AA176" s="37"/>
      <c r="AB176" s="37"/>
      <c r="AC176" s="37"/>
      <c r="AD176" s="37"/>
      <c r="AE176" s="37"/>
      <c r="AR176" s="206" t="s">
        <v>104</v>
      </c>
      <c r="AT176" s="206" t="s">
        <v>264</v>
      </c>
      <c r="AU176" s="206" t="s">
        <v>91</v>
      </c>
      <c r="AY176" s="19" t="s">
        <v>262</v>
      </c>
      <c r="BE176" s="207">
        <f t="shared" si="14"/>
        <v>0</v>
      </c>
      <c r="BF176" s="207">
        <f t="shared" si="15"/>
        <v>0</v>
      </c>
      <c r="BG176" s="207">
        <f t="shared" si="16"/>
        <v>0</v>
      </c>
      <c r="BH176" s="207">
        <f t="shared" si="17"/>
        <v>0</v>
      </c>
      <c r="BI176" s="207">
        <f t="shared" si="18"/>
        <v>0</v>
      </c>
      <c r="BJ176" s="19" t="s">
        <v>89</v>
      </c>
      <c r="BK176" s="207">
        <f t="shared" si="19"/>
        <v>0</v>
      </c>
      <c r="BL176" s="19" t="s">
        <v>104</v>
      </c>
      <c r="BM176" s="206" t="s">
        <v>1391</v>
      </c>
    </row>
    <row r="177" spans="1:65" s="2" customFormat="1" ht="16.5" customHeight="1">
      <c r="A177" s="37"/>
      <c r="B177" s="38"/>
      <c r="C177" s="195" t="s">
        <v>948</v>
      </c>
      <c r="D177" s="195" t="s">
        <v>264</v>
      </c>
      <c r="E177" s="196" t="s">
        <v>7286</v>
      </c>
      <c r="F177" s="197" t="s">
        <v>7287</v>
      </c>
      <c r="G177" s="198" t="s">
        <v>518</v>
      </c>
      <c r="H177" s="199">
        <v>1</v>
      </c>
      <c r="I177" s="200"/>
      <c r="J177" s="201">
        <f t="shared" si="10"/>
        <v>0</v>
      </c>
      <c r="K177" s="197" t="s">
        <v>44</v>
      </c>
      <c r="L177" s="42"/>
      <c r="M177" s="202" t="s">
        <v>44</v>
      </c>
      <c r="N177" s="203" t="s">
        <v>53</v>
      </c>
      <c r="O177" s="67"/>
      <c r="P177" s="204">
        <f t="shared" si="11"/>
        <v>0</v>
      </c>
      <c r="Q177" s="204">
        <v>0</v>
      </c>
      <c r="R177" s="204">
        <f t="shared" si="12"/>
        <v>0</v>
      </c>
      <c r="S177" s="204">
        <v>0</v>
      </c>
      <c r="T177" s="205">
        <f t="shared" si="13"/>
        <v>0</v>
      </c>
      <c r="U177" s="37"/>
      <c r="V177" s="37"/>
      <c r="W177" s="37"/>
      <c r="X177" s="37"/>
      <c r="Y177" s="37"/>
      <c r="Z177" s="37"/>
      <c r="AA177" s="37"/>
      <c r="AB177" s="37"/>
      <c r="AC177" s="37"/>
      <c r="AD177" s="37"/>
      <c r="AE177" s="37"/>
      <c r="AR177" s="206" t="s">
        <v>104</v>
      </c>
      <c r="AT177" s="206" t="s">
        <v>264</v>
      </c>
      <c r="AU177" s="206" t="s">
        <v>91</v>
      </c>
      <c r="AY177" s="19" t="s">
        <v>262</v>
      </c>
      <c r="BE177" s="207">
        <f t="shared" si="14"/>
        <v>0</v>
      </c>
      <c r="BF177" s="207">
        <f t="shared" si="15"/>
        <v>0</v>
      </c>
      <c r="BG177" s="207">
        <f t="shared" si="16"/>
        <v>0</v>
      </c>
      <c r="BH177" s="207">
        <f t="shared" si="17"/>
        <v>0</v>
      </c>
      <c r="BI177" s="207">
        <f t="shared" si="18"/>
        <v>0</v>
      </c>
      <c r="BJ177" s="19" t="s">
        <v>89</v>
      </c>
      <c r="BK177" s="207">
        <f t="shared" si="19"/>
        <v>0</v>
      </c>
      <c r="BL177" s="19" t="s">
        <v>104</v>
      </c>
      <c r="BM177" s="206" t="s">
        <v>1405</v>
      </c>
    </row>
    <row r="178" spans="1:65" s="2" customFormat="1" ht="16.5" customHeight="1">
      <c r="A178" s="37"/>
      <c r="B178" s="38"/>
      <c r="C178" s="195" t="s">
        <v>955</v>
      </c>
      <c r="D178" s="195" t="s">
        <v>264</v>
      </c>
      <c r="E178" s="196" t="s">
        <v>7288</v>
      </c>
      <c r="F178" s="197" t="s">
        <v>7289</v>
      </c>
      <c r="G178" s="198" t="s">
        <v>590</v>
      </c>
      <c r="H178" s="199">
        <v>45</v>
      </c>
      <c r="I178" s="200"/>
      <c r="J178" s="201">
        <f t="shared" si="10"/>
        <v>0</v>
      </c>
      <c r="K178" s="197" t="s">
        <v>44</v>
      </c>
      <c r="L178" s="42"/>
      <c r="M178" s="202" t="s">
        <v>44</v>
      </c>
      <c r="N178" s="203" t="s">
        <v>53</v>
      </c>
      <c r="O178" s="67"/>
      <c r="P178" s="204">
        <f t="shared" si="11"/>
        <v>0</v>
      </c>
      <c r="Q178" s="204">
        <v>0</v>
      </c>
      <c r="R178" s="204">
        <f t="shared" si="12"/>
        <v>0</v>
      </c>
      <c r="S178" s="204">
        <v>0</v>
      </c>
      <c r="T178" s="205">
        <f t="shared" si="13"/>
        <v>0</v>
      </c>
      <c r="U178" s="37"/>
      <c r="V178" s="37"/>
      <c r="W178" s="37"/>
      <c r="X178" s="37"/>
      <c r="Y178" s="37"/>
      <c r="Z178" s="37"/>
      <c r="AA178" s="37"/>
      <c r="AB178" s="37"/>
      <c r="AC178" s="37"/>
      <c r="AD178" s="37"/>
      <c r="AE178" s="37"/>
      <c r="AR178" s="206" t="s">
        <v>104</v>
      </c>
      <c r="AT178" s="206" t="s">
        <v>264</v>
      </c>
      <c r="AU178" s="206" t="s">
        <v>91</v>
      </c>
      <c r="AY178" s="19" t="s">
        <v>262</v>
      </c>
      <c r="BE178" s="207">
        <f t="shared" si="14"/>
        <v>0</v>
      </c>
      <c r="BF178" s="207">
        <f t="shared" si="15"/>
        <v>0</v>
      </c>
      <c r="BG178" s="207">
        <f t="shared" si="16"/>
        <v>0</v>
      </c>
      <c r="BH178" s="207">
        <f t="shared" si="17"/>
        <v>0</v>
      </c>
      <c r="BI178" s="207">
        <f t="shared" si="18"/>
        <v>0</v>
      </c>
      <c r="BJ178" s="19" t="s">
        <v>89</v>
      </c>
      <c r="BK178" s="207">
        <f t="shared" si="19"/>
        <v>0</v>
      </c>
      <c r="BL178" s="19" t="s">
        <v>104</v>
      </c>
      <c r="BM178" s="206" t="s">
        <v>1418</v>
      </c>
    </row>
    <row r="179" spans="1:65" s="2" customFormat="1" ht="16.5" customHeight="1">
      <c r="A179" s="37"/>
      <c r="B179" s="38"/>
      <c r="C179" s="195" t="s">
        <v>960</v>
      </c>
      <c r="D179" s="195" t="s">
        <v>264</v>
      </c>
      <c r="E179" s="196" t="s">
        <v>7290</v>
      </c>
      <c r="F179" s="197" t="s">
        <v>7291</v>
      </c>
      <c r="G179" s="198" t="s">
        <v>590</v>
      </c>
      <c r="H179" s="199">
        <v>30</v>
      </c>
      <c r="I179" s="200"/>
      <c r="J179" s="201">
        <f t="shared" si="10"/>
        <v>0</v>
      </c>
      <c r="K179" s="197" t="s">
        <v>44</v>
      </c>
      <c r="L179" s="42"/>
      <c r="M179" s="202" t="s">
        <v>44</v>
      </c>
      <c r="N179" s="203" t="s">
        <v>53</v>
      </c>
      <c r="O179" s="67"/>
      <c r="P179" s="204">
        <f t="shared" si="11"/>
        <v>0</v>
      </c>
      <c r="Q179" s="204">
        <v>0</v>
      </c>
      <c r="R179" s="204">
        <f t="shared" si="12"/>
        <v>0</v>
      </c>
      <c r="S179" s="204">
        <v>0</v>
      </c>
      <c r="T179" s="205">
        <f t="shared" si="13"/>
        <v>0</v>
      </c>
      <c r="U179" s="37"/>
      <c r="V179" s="37"/>
      <c r="W179" s="37"/>
      <c r="X179" s="37"/>
      <c r="Y179" s="37"/>
      <c r="Z179" s="37"/>
      <c r="AA179" s="37"/>
      <c r="AB179" s="37"/>
      <c r="AC179" s="37"/>
      <c r="AD179" s="37"/>
      <c r="AE179" s="37"/>
      <c r="AR179" s="206" t="s">
        <v>104</v>
      </c>
      <c r="AT179" s="206" t="s">
        <v>264</v>
      </c>
      <c r="AU179" s="206" t="s">
        <v>91</v>
      </c>
      <c r="AY179" s="19" t="s">
        <v>262</v>
      </c>
      <c r="BE179" s="207">
        <f t="shared" si="14"/>
        <v>0</v>
      </c>
      <c r="BF179" s="207">
        <f t="shared" si="15"/>
        <v>0</v>
      </c>
      <c r="BG179" s="207">
        <f t="shared" si="16"/>
        <v>0</v>
      </c>
      <c r="BH179" s="207">
        <f t="shared" si="17"/>
        <v>0</v>
      </c>
      <c r="BI179" s="207">
        <f t="shared" si="18"/>
        <v>0</v>
      </c>
      <c r="BJ179" s="19" t="s">
        <v>89</v>
      </c>
      <c r="BK179" s="207">
        <f t="shared" si="19"/>
        <v>0</v>
      </c>
      <c r="BL179" s="19" t="s">
        <v>104</v>
      </c>
      <c r="BM179" s="206" t="s">
        <v>1432</v>
      </c>
    </row>
    <row r="180" spans="1:65" s="2" customFormat="1" ht="16.5" customHeight="1">
      <c r="A180" s="37"/>
      <c r="B180" s="38"/>
      <c r="C180" s="195" t="s">
        <v>982</v>
      </c>
      <c r="D180" s="195" t="s">
        <v>264</v>
      </c>
      <c r="E180" s="196" t="s">
        <v>7292</v>
      </c>
      <c r="F180" s="197" t="s">
        <v>7293</v>
      </c>
      <c r="G180" s="198" t="s">
        <v>518</v>
      </c>
      <c r="H180" s="199">
        <v>1</v>
      </c>
      <c r="I180" s="200"/>
      <c r="J180" s="201">
        <f t="shared" si="10"/>
        <v>0</v>
      </c>
      <c r="K180" s="197" t="s">
        <v>44</v>
      </c>
      <c r="L180" s="42"/>
      <c r="M180" s="202" t="s">
        <v>44</v>
      </c>
      <c r="N180" s="203" t="s">
        <v>53</v>
      </c>
      <c r="O180" s="67"/>
      <c r="P180" s="204">
        <f t="shared" si="11"/>
        <v>0</v>
      </c>
      <c r="Q180" s="204">
        <v>0</v>
      </c>
      <c r="R180" s="204">
        <f t="shared" si="12"/>
        <v>0</v>
      </c>
      <c r="S180" s="204">
        <v>0</v>
      </c>
      <c r="T180" s="205">
        <f t="shared" si="13"/>
        <v>0</v>
      </c>
      <c r="U180" s="37"/>
      <c r="V180" s="37"/>
      <c r="W180" s="37"/>
      <c r="X180" s="37"/>
      <c r="Y180" s="37"/>
      <c r="Z180" s="37"/>
      <c r="AA180" s="37"/>
      <c r="AB180" s="37"/>
      <c r="AC180" s="37"/>
      <c r="AD180" s="37"/>
      <c r="AE180" s="37"/>
      <c r="AR180" s="206" t="s">
        <v>104</v>
      </c>
      <c r="AT180" s="206" t="s">
        <v>264</v>
      </c>
      <c r="AU180" s="206" t="s">
        <v>91</v>
      </c>
      <c r="AY180" s="19" t="s">
        <v>262</v>
      </c>
      <c r="BE180" s="207">
        <f t="shared" si="14"/>
        <v>0</v>
      </c>
      <c r="BF180" s="207">
        <f t="shared" si="15"/>
        <v>0</v>
      </c>
      <c r="BG180" s="207">
        <f t="shared" si="16"/>
        <v>0</v>
      </c>
      <c r="BH180" s="207">
        <f t="shared" si="17"/>
        <v>0</v>
      </c>
      <c r="BI180" s="207">
        <f t="shared" si="18"/>
        <v>0</v>
      </c>
      <c r="BJ180" s="19" t="s">
        <v>89</v>
      </c>
      <c r="BK180" s="207">
        <f t="shared" si="19"/>
        <v>0</v>
      </c>
      <c r="BL180" s="19" t="s">
        <v>104</v>
      </c>
      <c r="BM180" s="206" t="s">
        <v>1446</v>
      </c>
    </row>
    <row r="181" spans="1:65" s="12" customFormat="1" ht="22.75" customHeight="1">
      <c r="B181" s="179"/>
      <c r="C181" s="180"/>
      <c r="D181" s="181" t="s">
        <v>81</v>
      </c>
      <c r="E181" s="193" t="s">
        <v>5320</v>
      </c>
      <c r="F181" s="193" t="s">
        <v>7294</v>
      </c>
      <c r="G181" s="180"/>
      <c r="H181" s="180"/>
      <c r="I181" s="183"/>
      <c r="J181" s="194">
        <f>BK181</f>
        <v>0</v>
      </c>
      <c r="K181" s="180"/>
      <c r="L181" s="185"/>
      <c r="M181" s="186"/>
      <c r="N181" s="187"/>
      <c r="O181" s="187"/>
      <c r="P181" s="188">
        <f>SUM(P182:P254)</f>
        <v>0</v>
      </c>
      <c r="Q181" s="187"/>
      <c r="R181" s="188">
        <f>SUM(R182:R254)</f>
        <v>0</v>
      </c>
      <c r="S181" s="187"/>
      <c r="T181" s="189">
        <f>SUM(T182:T254)</f>
        <v>0</v>
      </c>
      <c r="AR181" s="190" t="s">
        <v>89</v>
      </c>
      <c r="AT181" s="191" t="s">
        <v>81</v>
      </c>
      <c r="AU181" s="191" t="s">
        <v>89</v>
      </c>
      <c r="AY181" s="190" t="s">
        <v>262</v>
      </c>
      <c r="BK181" s="192">
        <f>SUM(BK182:BK254)</f>
        <v>0</v>
      </c>
    </row>
    <row r="182" spans="1:65" s="2" customFormat="1" ht="21.75" customHeight="1">
      <c r="A182" s="37"/>
      <c r="B182" s="38"/>
      <c r="C182" s="195" t="s">
        <v>999</v>
      </c>
      <c r="D182" s="195" t="s">
        <v>264</v>
      </c>
      <c r="E182" s="196" t="s">
        <v>7295</v>
      </c>
      <c r="F182" s="197" t="s">
        <v>7296</v>
      </c>
      <c r="G182" s="198" t="s">
        <v>518</v>
      </c>
      <c r="H182" s="199">
        <v>3</v>
      </c>
      <c r="I182" s="200"/>
      <c r="J182" s="201">
        <f t="shared" ref="J182:J203" si="20">ROUND(I182*H182,2)</f>
        <v>0</v>
      </c>
      <c r="K182" s="197" t="s">
        <v>44</v>
      </c>
      <c r="L182" s="42"/>
      <c r="M182" s="202" t="s">
        <v>44</v>
      </c>
      <c r="N182" s="203" t="s">
        <v>53</v>
      </c>
      <c r="O182" s="67"/>
      <c r="P182" s="204">
        <f t="shared" ref="P182:P203" si="21">O182*H182</f>
        <v>0</v>
      </c>
      <c r="Q182" s="204">
        <v>0</v>
      </c>
      <c r="R182" s="204">
        <f t="shared" ref="R182:R203" si="22">Q182*H182</f>
        <v>0</v>
      </c>
      <c r="S182" s="204">
        <v>0</v>
      </c>
      <c r="T182" s="205">
        <f t="shared" ref="T182:T203" si="23">S182*H182</f>
        <v>0</v>
      </c>
      <c r="U182" s="37"/>
      <c r="V182" s="37"/>
      <c r="W182" s="37"/>
      <c r="X182" s="37"/>
      <c r="Y182" s="37"/>
      <c r="Z182" s="37"/>
      <c r="AA182" s="37"/>
      <c r="AB182" s="37"/>
      <c r="AC182" s="37"/>
      <c r="AD182" s="37"/>
      <c r="AE182" s="37"/>
      <c r="AR182" s="206" t="s">
        <v>104</v>
      </c>
      <c r="AT182" s="206" t="s">
        <v>264</v>
      </c>
      <c r="AU182" s="206" t="s">
        <v>91</v>
      </c>
      <c r="AY182" s="19" t="s">
        <v>262</v>
      </c>
      <c r="BE182" s="207">
        <f t="shared" ref="BE182:BE203" si="24">IF(N182="základní",J182,0)</f>
        <v>0</v>
      </c>
      <c r="BF182" s="207">
        <f t="shared" ref="BF182:BF203" si="25">IF(N182="snížená",J182,0)</f>
        <v>0</v>
      </c>
      <c r="BG182" s="207">
        <f t="shared" ref="BG182:BG203" si="26">IF(N182="zákl. přenesená",J182,0)</f>
        <v>0</v>
      </c>
      <c r="BH182" s="207">
        <f t="shared" ref="BH182:BH203" si="27">IF(N182="sníž. přenesená",J182,0)</f>
        <v>0</v>
      </c>
      <c r="BI182" s="207">
        <f t="shared" ref="BI182:BI203" si="28">IF(N182="nulová",J182,0)</f>
        <v>0</v>
      </c>
      <c r="BJ182" s="19" t="s">
        <v>89</v>
      </c>
      <c r="BK182" s="207">
        <f t="shared" ref="BK182:BK203" si="29">ROUND(I182*H182,2)</f>
        <v>0</v>
      </c>
      <c r="BL182" s="19" t="s">
        <v>104</v>
      </c>
      <c r="BM182" s="206" t="s">
        <v>1456</v>
      </c>
    </row>
    <row r="183" spans="1:65" s="2" customFormat="1" ht="16.5" customHeight="1">
      <c r="A183" s="37"/>
      <c r="B183" s="38"/>
      <c r="C183" s="195" t="s">
        <v>1014</v>
      </c>
      <c r="D183" s="195" t="s">
        <v>264</v>
      </c>
      <c r="E183" s="196" t="s">
        <v>7297</v>
      </c>
      <c r="F183" s="197" t="s">
        <v>7298</v>
      </c>
      <c r="G183" s="198" t="s">
        <v>518</v>
      </c>
      <c r="H183" s="199">
        <v>5</v>
      </c>
      <c r="I183" s="200"/>
      <c r="J183" s="201">
        <f t="shared" si="20"/>
        <v>0</v>
      </c>
      <c r="K183" s="197" t="s">
        <v>44</v>
      </c>
      <c r="L183" s="42"/>
      <c r="M183" s="202" t="s">
        <v>44</v>
      </c>
      <c r="N183" s="203" t="s">
        <v>53</v>
      </c>
      <c r="O183" s="67"/>
      <c r="P183" s="204">
        <f t="shared" si="21"/>
        <v>0</v>
      </c>
      <c r="Q183" s="204">
        <v>0</v>
      </c>
      <c r="R183" s="204">
        <f t="shared" si="22"/>
        <v>0</v>
      </c>
      <c r="S183" s="204">
        <v>0</v>
      </c>
      <c r="T183" s="205">
        <f t="shared" si="23"/>
        <v>0</v>
      </c>
      <c r="U183" s="37"/>
      <c r="V183" s="37"/>
      <c r="W183" s="37"/>
      <c r="X183" s="37"/>
      <c r="Y183" s="37"/>
      <c r="Z183" s="37"/>
      <c r="AA183" s="37"/>
      <c r="AB183" s="37"/>
      <c r="AC183" s="37"/>
      <c r="AD183" s="37"/>
      <c r="AE183" s="37"/>
      <c r="AR183" s="206" t="s">
        <v>104</v>
      </c>
      <c r="AT183" s="206" t="s">
        <v>264</v>
      </c>
      <c r="AU183" s="206" t="s">
        <v>91</v>
      </c>
      <c r="AY183" s="19" t="s">
        <v>262</v>
      </c>
      <c r="BE183" s="207">
        <f t="shared" si="24"/>
        <v>0</v>
      </c>
      <c r="BF183" s="207">
        <f t="shared" si="25"/>
        <v>0</v>
      </c>
      <c r="BG183" s="207">
        <f t="shared" si="26"/>
        <v>0</v>
      </c>
      <c r="BH183" s="207">
        <f t="shared" si="27"/>
        <v>0</v>
      </c>
      <c r="BI183" s="207">
        <f t="shared" si="28"/>
        <v>0</v>
      </c>
      <c r="BJ183" s="19" t="s">
        <v>89</v>
      </c>
      <c r="BK183" s="207">
        <f t="shared" si="29"/>
        <v>0</v>
      </c>
      <c r="BL183" s="19" t="s">
        <v>104</v>
      </c>
      <c r="BM183" s="206" t="s">
        <v>1469</v>
      </c>
    </row>
    <row r="184" spans="1:65" s="2" customFormat="1" ht="16.5" customHeight="1">
      <c r="A184" s="37"/>
      <c r="B184" s="38"/>
      <c r="C184" s="195" t="s">
        <v>1019</v>
      </c>
      <c r="D184" s="195" t="s">
        <v>264</v>
      </c>
      <c r="E184" s="196" t="s">
        <v>7299</v>
      </c>
      <c r="F184" s="197" t="s">
        <v>7300</v>
      </c>
      <c r="G184" s="198" t="s">
        <v>518</v>
      </c>
      <c r="H184" s="199">
        <v>104</v>
      </c>
      <c r="I184" s="200"/>
      <c r="J184" s="201">
        <f t="shared" si="20"/>
        <v>0</v>
      </c>
      <c r="K184" s="197" t="s">
        <v>44</v>
      </c>
      <c r="L184" s="42"/>
      <c r="M184" s="202" t="s">
        <v>44</v>
      </c>
      <c r="N184" s="203" t="s">
        <v>53</v>
      </c>
      <c r="O184" s="67"/>
      <c r="P184" s="204">
        <f t="shared" si="21"/>
        <v>0</v>
      </c>
      <c r="Q184" s="204">
        <v>0</v>
      </c>
      <c r="R184" s="204">
        <f t="shared" si="22"/>
        <v>0</v>
      </c>
      <c r="S184" s="204">
        <v>0</v>
      </c>
      <c r="T184" s="205">
        <f t="shared" si="23"/>
        <v>0</v>
      </c>
      <c r="U184" s="37"/>
      <c r="V184" s="37"/>
      <c r="W184" s="37"/>
      <c r="X184" s="37"/>
      <c r="Y184" s="37"/>
      <c r="Z184" s="37"/>
      <c r="AA184" s="37"/>
      <c r="AB184" s="37"/>
      <c r="AC184" s="37"/>
      <c r="AD184" s="37"/>
      <c r="AE184" s="37"/>
      <c r="AR184" s="206" t="s">
        <v>104</v>
      </c>
      <c r="AT184" s="206" t="s">
        <v>264</v>
      </c>
      <c r="AU184" s="206" t="s">
        <v>91</v>
      </c>
      <c r="AY184" s="19" t="s">
        <v>262</v>
      </c>
      <c r="BE184" s="207">
        <f t="shared" si="24"/>
        <v>0</v>
      </c>
      <c r="BF184" s="207">
        <f t="shared" si="25"/>
        <v>0</v>
      </c>
      <c r="BG184" s="207">
        <f t="shared" si="26"/>
        <v>0</v>
      </c>
      <c r="BH184" s="207">
        <f t="shared" si="27"/>
        <v>0</v>
      </c>
      <c r="BI184" s="207">
        <f t="shared" si="28"/>
        <v>0</v>
      </c>
      <c r="BJ184" s="19" t="s">
        <v>89</v>
      </c>
      <c r="BK184" s="207">
        <f t="shared" si="29"/>
        <v>0</v>
      </c>
      <c r="BL184" s="19" t="s">
        <v>104</v>
      </c>
      <c r="BM184" s="206" t="s">
        <v>1479</v>
      </c>
    </row>
    <row r="185" spans="1:65" s="2" customFormat="1" ht="16.5" customHeight="1">
      <c r="A185" s="37"/>
      <c r="B185" s="38"/>
      <c r="C185" s="195" t="s">
        <v>1028</v>
      </c>
      <c r="D185" s="195" t="s">
        <v>264</v>
      </c>
      <c r="E185" s="196" t="s">
        <v>7301</v>
      </c>
      <c r="F185" s="197" t="s">
        <v>7302</v>
      </c>
      <c r="G185" s="198" t="s">
        <v>518</v>
      </c>
      <c r="H185" s="199">
        <v>1</v>
      </c>
      <c r="I185" s="200"/>
      <c r="J185" s="201">
        <f t="shared" si="20"/>
        <v>0</v>
      </c>
      <c r="K185" s="197" t="s">
        <v>44</v>
      </c>
      <c r="L185" s="42"/>
      <c r="M185" s="202" t="s">
        <v>44</v>
      </c>
      <c r="N185" s="203" t="s">
        <v>53</v>
      </c>
      <c r="O185" s="67"/>
      <c r="P185" s="204">
        <f t="shared" si="21"/>
        <v>0</v>
      </c>
      <c r="Q185" s="204">
        <v>0</v>
      </c>
      <c r="R185" s="204">
        <f t="shared" si="22"/>
        <v>0</v>
      </c>
      <c r="S185" s="204">
        <v>0</v>
      </c>
      <c r="T185" s="205">
        <f t="shared" si="23"/>
        <v>0</v>
      </c>
      <c r="U185" s="37"/>
      <c r="V185" s="37"/>
      <c r="W185" s="37"/>
      <c r="X185" s="37"/>
      <c r="Y185" s="37"/>
      <c r="Z185" s="37"/>
      <c r="AA185" s="37"/>
      <c r="AB185" s="37"/>
      <c r="AC185" s="37"/>
      <c r="AD185" s="37"/>
      <c r="AE185" s="37"/>
      <c r="AR185" s="206" t="s">
        <v>104</v>
      </c>
      <c r="AT185" s="206" t="s">
        <v>264</v>
      </c>
      <c r="AU185" s="206" t="s">
        <v>91</v>
      </c>
      <c r="AY185" s="19" t="s">
        <v>262</v>
      </c>
      <c r="BE185" s="207">
        <f t="shared" si="24"/>
        <v>0</v>
      </c>
      <c r="BF185" s="207">
        <f t="shared" si="25"/>
        <v>0</v>
      </c>
      <c r="BG185" s="207">
        <f t="shared" si="26"/>
        <v>0</v>
      </c>
      <c r="BH185" s="207">
        <f t="shared" si="27"/>
        <v>0</v>
      </c>
      <c r="BI185" s="207">
        <f t="shared" si="28"/>
        <v>0</v>
      </c>
      <c r="BJ185" s="19" t="s">
        <v>89</v>
      </c>
      <c r="BK185" s="207">
        <f t="shared" si="29"/>
        <v>0</v>
      </c>
      <c r="BL185" s="19" t="s">
        <v>104</v>
      </c>
      <c r="BM185" s="206" t="s">
        <v>1487</v>
      </c>
    </row>
    <row r="186" spans="1:65" s="2" customFormat="1" ht="16.5" customHeight="1">
      <c r="A186" s="37"/>
      <c r="B186" s="38"/>
      <c r="C186" s="195" t="s">
        <v>1033</v>
      </c>
      <c r="D186" s="195" t="s">
        <v>264</v>
      </c>
      <c r="E186" s="196" t="s">
        <v>7303</v>
      </c>
      <c r="F186" s="197" t="s">
        <v>7304</v>
      </c>
      <c r="G186" s="198" t="s">
        <v>518</v>
      </c>
      <c r="H186" s="199">
        <v>3</v>
      </c>
      <c r="I186" s="200"/>
      <c r="J186" s="201">
        <f t="shared" si="20"/>
        <v>0</v>
      </c>
      <c r="K186" s="197" t="s">
        <v>44</v>
      </c>
      <c r="L186" s="42"/>
      <c r="M186" s="202" t="s">
        <v>44</v>
      </c>
      <c r="N186" s="203" t="s">
        <v>53</v>
      </c>
      <c r="O186" s="67"/>
      <c r="P186" s="204">
        <f t="shared" si="21"/>
        <v>0</v>
      </c>
      <c r="Q186" s="204">
        <v>0</v>
      </c>
      <c r="R186" s="204">
        <f t="shared" si="22"/>
        <v>0</v>
      </c>
      <c r="S186" s="204">
        <v>0</v>
      </c>
      <c r="T186" s="205">
        <f t="shared" si="23"/>
        <v>0</v>
      </c>
      <c r="U186" s="37"/>
      <c r="V186" s="37"/>
      <c r="W186" s="37"/>
      <c r="X186" s="37"/>
      <c r="Y186" s="37"/>
      <c r="Z186" s="37"/>
      <c r="AA186" s="37"/>
      <c r="AB186" s="37"/>
      <c r="AC186" s="37"/>
      <c r="AD186" s="37"/>
      <c r="AE186" s="37"/>
      <c r="AR186" s="206" t="s">
        <v>104</v>
      </c>
      <c r="AT186" s="206" t="s">
        <v>264</v>
      </c>
      <c r="AU186" s="206" t="s">
        <v>91</v>
      </c>
      <c r="AY186" s="19" t="s">
        <v>262</v>
      </c>
      <c r="BE186" s="207">
        <f t="shared" si="24"/>
        <v>0</v>
      </c>
      <c r="BF186" s="207">
        <f t="shared" si="25"/>
        <v>0</v>
      </c>
      <c r="BG186" s="207">
        <f t="shared" si="26"/>
        <v>0</v>
      </c>
      <c r="BH186" s="207">
        <f t="shared" si="27"/>
        <v>0</v>
      </c>
      <c r="BI186" s="207">
        <f t="shared" si="28"/>
        <v>0</v>
      </c>
      <c r="BJ186" s="19" t="s">
        <v>89</v>
      </c>
      <c r="BK186" s="207">
        <f t="shared" si="29"/>
        <v>0</v>
      </c>
      <c r="BL186" s="19" t="s">
        <v>104</v>
      </c>
      <c r="BM186" s="206" t="s">
        <v>1505</v>
      </c>
    </row>
    <row r="187" spans="1:65" s="2" customFormat="1" ht="16.5" customHeight="1">
      <c r="A187" s="37"/>
      <c r="B187" s="38"/>
      <c r="C187" s="195" t="s">
        <v>1038</v>
      </c>
      <c r="D187" s="195" t="s">
        <v>264</v>
      </c>
      <c r="E187" s="196" t="s">
        <v>7305</v>
      </c>
      <c r="F187" s="197" t="s">
        <v>7306</v>
      </c>
      <c r="G187" s="198" t="s">
        <v>518</v>
      </c>
      <c r="H187" s="199">
        <v>6</v>
      </c>
      <c r="I187" s="200"/>
      <c r="J187" s="201">
        <f t="shared" si="20"/>
        <v>0</v>
      </c>
      <c r="K187" s="197" t="s">
        <v>44</v>
      </c>
      <c r="L187" s="42"/>
      <c r="M187" s="202" t="s">
        <v>44</v>
      </c>
      <c r="N187" s="203" t="s">
        <v>53</v>
      </c>
      <c r="O187" s="67"/>
      <c r="P187" s="204">
        <f t="shared" si="21"/>
        <v>0</v>
      </c>
      <c r="Q187" s="204">
        <v>0</v>
      </c>
      <c r="R187" s="204">
        <f t="shared" si="22"/>
        <v>0</v>
      </c>
      <c r="S187" s="204">
        <v>0</v>
      </c>
      <c r="T187" s="205">
        <f t="shared" si="23"/>
        <v>0</v>
      </c>
      <c r="U187" s="37"/>
      <c r="V187" s="37"/>
      <c r="W187" s="37"/>
      <c r="X187" s="37"/>
      <c r="Y187" s="37"/>
      <c r="Z187" s="37"/>
      <c r="AA187" s="37"/>
      <c r="AB187" s="37"/>
      <c r="AC187" s="37"/>
      <c r="AD187" s="37"/>
      <c r="AE187" s="37"/>
      <c r="AR187" s="206" t="s">
        <v>104</v>
      </c>
      <c r="AT187" s="206" t="s">
        <v>264</v>
      </c>
      <c r="AU187" s="206" t="s">
        <v>91</v>
      </c>
      <c r="AY187" s="19" t="s">
        <v>262</v>
      </c>
      <c r="BE187" s="207">
        <f t="shared" si="24"/>
        <v>0</v>
      </c>
      <c r="BF187" s="207">
        <f t="shared" si="25"/>
        <v>0</v>
      </c>
      <c r="BG187" s="207">
        <f t="shared" si="26"/>
        <v>0</v>
      </c>
      <c r="BH187" s="207">
        <f t="shared" si="27"/>
        <v>0</v>
      </c>
      <c r="BI187" s="207">
        <f t="shared" si="28"/>
        <v>0</v>
      </c>
      <c r="BJ187" s="19" t="s">
        <v>89</v>
      </c>
      <c r="BK187" s="207">
        <f t="shared" si="29"/>
        <v>0</v>
      </c>
      <c r="BL187" s="19" t="s">
        <v>104</v>
      </c>
      <c r="BM187" s="206" t="s">
        <v>1517</v>
      </c>
    </row>
    <row r="188" spans="1:65" s="2" customFormat="1" ht="16.5" customHeight="1">
      <c r="A188" s="37"/>
      <c r="B188" s="38"/>
      <c r="C188" s="195" t="s">
        <v>1043</v>
      </c>
      <c r="D188" s="195" t="s">
        <v>264</v>
      </c>
      <c r="E188" s="196" t="s">
        <v>7307</v>
      </c>
      <c r="F188" s="197" t="s">
        <v>7308</v>
      </c>
      <c r="G188" s="198" t="s">
        <v>518</v>
      </c>
      <c r="H188" s="199">
        <v>2</v>
      </c>
      <c r="I188" s="200"/>
      <c r="J188" s="201">
        <f t="shared" si="20"/>
        <v>0</v>
      </c>
      <c r="K188" s="197" t="s">
        <v>44</v>
      </c>
      <c r="L188" s="42"/>
      <c r="M188" s="202" t="s">
        <v>44</v>
      </c>
      <c r="N188" s="203" t="s">
        <v>53</v>
      </c>
      <c r="O188" s="67"/>
      <c r="P188" s="204">
        <f t="shared" si="21"/>
        <v>0</v>
      </c>
      <c r="Q188" s="204">
        <v>0</v>
      </c>
      <c r="R188" s="204">
        <f t="shared" si="22"/>
        <v>0</v>
      </c>
      <c r="S188" s="204">
        <v>0</v>
      </c>
      <c r="T188" s="205">
        <f t="shared" si="23"/>
        <v>0</v>
      </c>
      <c r="U188" s="37"/>
      <c r="V188" s="37"/>
      <c r="W188" s="37"/>
      <c r="X188" s="37"/>
      <c r="Y188" s="37"/>
      <c r="Z188" s="37"/>
      <c r="AA188" s="37"/>
      <c r="AB188" s="37"/>
      <c r="AC188" s="37"/>
      <c r="AD188" s="37"/>
      <c r="AE188" s="37"/>
      <c r="AR188" s="206" t="s">
        <v>104</v>
      </c>
      <c r="AT188" s="206" t="s">
        <v>264</v>
      </c>
      <c r="AU188" s="206" t="s">
        <v>91</v>
      </c>
      <c r="AY188" s="19" t="s">
        <v>262</v>
      </c>
      <c r="BE188" s="207">
        <f t="shared" si="24"/>
        <v>0</v>
      </c>
      <c r="BF188" s="207">
        <f t="shared" si="25"/>
        <v>0</v>
      </c>
      <c r="BG188" s="207">
        <f t="shared" si="26"/>
        <v>0</v>
      </c>
      <c r="BH188" s="207">
        <f t="shared" si="27"/>
        <v>0</v>
      </c>
      <c r="BI188" s="207">
        <f t="shared" si="28"/>
        <v>0</v>
      </c>
      <c r="BJ188" s="19" t="s">
        <v>89</v>
      </c>
      <c r="BK188" s="207">
        <f t="shared" si="29"/>
        <v>0</v>
      </c>
      <c r="BL188" s="19" t="s">
        <v>104</v>
      </c>
      <c r="BM188" s="206" t="s">
        <v>21</v>
      </c>
    </row>
    <row r="189" spans="1:65" s="2" customFormat="1" ht="16.5" customHeight="1">
      <c r="A189" s="37"/>
      <c r="B189" s="38"/>
      <c r="C189" s="195" t="s">
        <v>1047</v>
      </c>
      <c r="D189" s="195" t="s">
        <v>264</v>
      </c>
      <c r="E189" s="196" t="s">
        <v>7309</v>
      </c>
      <c r="F189" s="197" t="s">
        <v>7310</v>
      </c>
      <c r="G189" s="198" t="s">
        <v>518</v>
      </c>
      <c r="H189" s="199">
        <v>1</v>
      </c>
      <c r="I189" s="200"/>
      <c r="J189" s="201">
        <f t="shared" si="20"/>
        <v>0</v>
      </c>
      <c r="K189" s="197" t="s">
        <v>44</v>
      </c>
      <c r="L189" s="42"/>
      <c r="M189" s="202" t="s">
        <v>44</v>
      </c>
      <c r="N189" s="203" t="s">
        <v>53</v>
      </c>
      <c r="O189" s="67"/>
      <c r="P189" s="204">
        <f t="shared" si="21"/>
        <v>0</v>
      </c>
      <c r="Q189" s="204">
        <v>0</v>
      </c>
      <c r="R189" s="204">
        <f t="shared" si="22"/>
        <v>0</v>
      </c>
      <c r="S189" s="204">
        <v>0</v>
      </c>
      <c r="T189" s="205">
        <f t="shared" si="23"/>
        <v>0</v>
      </c>
      <c r="U189" s="37"/>
      <c r="V189" s="37"/>
      <c r="W189" s="37"/>
      <c r="X189" s="37"/>
      <c r="Y189" s="37"/>
      <c r="Z189" s="37"/>
      <c r="AA189" s="37"/>
      <c r="AB189" s="37"/>
      <c r="AC189" s="37"/>
      <c r="AD189" s="37"/>
      <c r="AE189" s="37"/>
      <c r="AR189" s="206" t="s">
        <v>104</v>
      </c>
      <c r="AT189" s="206" t="s">
        <v>264</v>
      </c>
      <c r="AU189" s="206" t="s">
        <v>91</v>
      </c>
      <c r="AY189" s="19" t="s">
        <v>262</v>
      </c>
      <c r="BE189" s="207">
        <f t="shared" si="24"/>
        <v>0</v>
      </c>
      <c r="BF189" s="207">
        <f t="shared" si="25"/>
        <v>0</v>
      </c>
      <c r="BG189" s="207">
        <f t="shared" si="26"/>
        <v>0</v>
      </c>
      <c r="BH189" s="207">
        <f t="shared" si="27"/>
        <v>0</v>
      </c>
      <c r="BI189" s="207">
        <f t="shared" si="28"/>
        <v>0</v>
      </c>
      <c r="BJ189" s="19" t="s">
        <v>89</v>
      </c>
      <c r="BK189" s="207">
        <f t="shared" si="29"/>
        <v>0</v>
      </c>
      <c r="BL189" s="19" t="s">
        <v>104</v>
      </c>
      <c r="BM189" s="206" t="s">
        <v>1551</v>
      </c>
    </row>
    <row r="190" spans="1:65" s="2" customFormat="1" ht="16.5" customHeight="1">
      <c r="A190" s="37"/>
      <c r="B190" s="38"/>
      <c r="C190" s="195" t="s">
        <v>1052</v>
      </c>
      <c r="D190" s="195" t="s">
        <v>264</v>
      </c>
      <c r="E190" s="196" t="s">
        <v>7311</v>
      </c>
      <c r="F190" s="197" t="s">
        <v>7312</v>
      </c>
      <c r="G190" s="198" t="s">
        <v>518</v>
      </c>
      <c r="H190" s="199">
        <v>4</v>
      </c>
      <c r="I190" s="200"/>
      <c r="J190" s="201">
        <f t="shared" si="20"/>
        <v>0</v>
      </c>
      <c r="K190" s="197" t="s">
        <v>44</v>
      </c>
      <c r="L190" s="42"/>
      <c r="M190" s="202" t="s">
        <v>44</v>
      </c>
      <c r="N190" s="203" t="s">
        <v>53</v>
      </c>
      <c r="O190" s="67"/>
      <c r="P190" s="204">
        <f t="shared" si="21"/>
        <v>0</v>
      </c>
      <c r="Q190" s="204">
        <v>0</v>
      </c>
      <c r="R190" s="204">
        <f t="shared" si="22"/>
        <v>0</v>
      </c>
      <c r="S190" s="204">
        <v>0</v>
      </c>
      <c r="T190" s="205">
        <f t="shared" si="23"/>
        <v>0</v>
      </c>
      <c r="U190" s="37"/>
      <c r="V190" s="37"/>
      <c r="W190" s="37"/>
      <c r="X190" s="37"/>
      <c r="Y190" s="37"/>
      <c r="Z190" s="37"/>
      <c r="AA190" s="37"/>
      <c r="AB190" s="37"/>
      <c r="AC190" s="37"/>
      <c r="AD190" s="37"/>
      <c r="AE190" s="37"/>
      <c r="AR190" s="206" t="s">
        <v>104</v>
      </c>
      <c r="AT190" s="206" t="s">
        <v>264</v>
      </c>
      <c r="AU190" s="206" t="s">
        <v>91</v>
      </c>
      <c r="AY190" s="19" t="s">
        <v>262</v>
      </c>
      <c r="BE190" s="207">
        <f t="shared" si="24"/>
        <v>0</v>
      </c>
      <c r="BF190" s="207">
        <f t="shared" si="25"/>
        <v>0</v>
      </c>
      <c r="BG190" s="207">
        <f t="shared" si="26"/>
        <v>0</v>
      </c>
      <c r="BH190" s="207">
        <f t="shared" si="27"/>
        <v>0</v>
      </c>
      <c r="BI190" s="207">
        <f t="shared" si="28"/>
        <v>0</v>
      </c>
      <c r="BJ190" s="19" t="s">
        <v>89</v>
      </c>
      <c r="BK190" s="207">
        <f t="shared" si="29"/>
        <v>0</v>
      </c>
      <c r="BL190" s="19" t="s">
        <v>104</v>
      </c>
      <c r="BM190" s="206" t="s">
        <v>1584</v>
      </c>
    </row>
    <row r="191" spans="1:65" s="2" customFormat="1" ht="16.5" customHeight="1">
      <c r="A191" s="37"/>
      <c r="B191" s="38"/>
      <c r="C191" s="195" t="s">
        <v>1059</v>
      </c>
      <c r="D191" s="195" t="s">
        <v>264</v>
      </c>
      <c r="E191" s="196" t="s">
        <v>7313</v>
      </c>
      <c r="F191" s="197" t="s">
        <v>7314</v>
      </c>
      <c r="G191" s="198" t="s">
        <v>518</v>
      </c>
      <c r="H191" s="199">
        <v>12</v>
      </c>
      <c r="I191" s="200"/>
      <c r="J191" s="201">
        <f t="shared" si="20"/>
        <v>0</v>
      </c>
      <c r="K191" s="197" t="s">
        <v>44</v>
      </c>
      <c r="L191" s="42"/>
      <c r="M191" s="202" t="s">
        <v>44</v>
      </c>
      <c r="N191" s="203" t="s">
        <v>53</v>
      </c>
      <c r="O191" s="67"/>
      <c r="P191" s="204">
        <f t="shared" si="21"/>
        <v>0</v>
      </c>
      <c r="Q191" s="204">
        <v>0</v>
      </c>
      <c r="R191" s="204">
        <f t="shared" si="22"/>
        <v>0</v>
      </c>
      <c r="S191" s="204">
        <v>0</v>
      </c>
      <c r="T191" s="205">
        <f t="shared" si="23"/>
        <v>0</v>
      </c>
      <c r="U191" s="37"/>
      <c r="V191" s="37"/>
      <c r="W191" s="37"/>
      <c r="X191" s="37"/>
      <c r="Y191" s="37"/>
      <c r="Z191" s="37"/>
      <c r="AA191" s="37"/>
      <c r="AB191" s="37"/>
      <c r="AC191" s="37"/>
      <c r="AD191" s="37"/>
      <c r="AE191" s="37"/>
      <c r="AR191" s="206" t="s">
        <v>104</v>
      </c>
      <c r="AT191" s="206" t="s">
        <v>264</v>
      </c>
      <c r="AU191" s="206" t="s">
        <v>91</v>
      </c>
      <c r="AY191" s="19" t="s">
        <v>262</v>
      </c>
      <c r="BE191" s="207">
        <f t="shared" si="24"/>
        <v>0</v>
      </c>
      <c r="BF191" s="207">
        <f t="shared" si="25"/>
        <v>0</v>
      </c>
      <c r="BG191" s="207">
        <f t="shared" si="26"/>
        <v>0</v>
      </c>
      <c r="BH191" s="207">
        <f t="shared" si="27"/>
        <v>0</v>
      </c>
      <c r="BI191" s="207">
        <f t="shared" si="28"/>
        <v>0</v>
      </c>
      <c r="BJ191" s="19" t="s">
        <v>89</v>
      </c>
      <c r="BK191" s="207">
        <f t="shared" si="29"/>
        <v>0</v>
      </c>
      <c r="BL191" s="19" t="s">
        <v>104</v>
      </c>
      <c r="BM191" s="206" t="s">
        <v>1612</v>
      </c>
    </row>
    <row r="192" spans="1:65" s="2" customFormat="1" ht="16.5" customHeight="1">
      <c r="A192" s="37"/>
      <c r="B192" s="38"/>
      <c r="C192" s="195" t="s">
        <v>1064</v>
      </c>
      <c r="D192" s="195" t="s">
        <v>264</v>
      </c>
      <c r="E192" s="196" t="s">
        <v>7315</v>
      </c>
      <c r="F192" s="197" t="s">
        <v>7316</v>
      </c>
      <c r="G192" s="198" t="s">
        <v>518</v>
      </c>
      <c r="H192" s="199">
        <v>1</v>
      </c>
      <c r="I192" s="200"/>
      <c r="J192" s="201">
        <f t="shared" si="20"/>
        <v>0</v>
      </c>
      <c r="K192" s="197" t="s">
        <v>44</v>
      </c>
      <c r="L192" s="42"/>
      <c r="M192" s="202" t="s">
        <v>44</v>
      </c>
      <c r="N192" s="203" t="s">
        <v>53</v>
      </c>
      <c r="O192" s="67"/>
      <c r="P192" s="204">
        <f t="shared" si="21"/>
        <v>0</v>
      </c>
      <c r="Q192" s="204">
        <v>0</v>
      </c>
      <c r="R192" s="204">
        <f t="shared" si="22"/>
        <v>0</v>
      </c>
      <c r="S192" s="204">
        <v>0</v>
      </c>
      <c r="T192" s="205">
        <f t="shared" si="23"/>
        <v>0</v>
      </c>
      <c r="U192" s="37"/>
      <c r="V192" s="37"/>
      <c r="W192" s="37"/>
      <c r="X192" s="37"/>
      <c r="Y192" s="37"/>
      <c r="Z192" s="37"/>
      <c r="AA192" s="37"/>
      <c r="AB192" s="37"/>
      <c r="AC192" s="37"/>
      <c r="AD192" s="37"/>
      <c r="AE192" s="37"/>
      <c r="AR192" s="206" t="s">
        <v>104</v>
      </c>
      <c r="AT192" s="206" t="s">
        <v>264</v>
      </c>
      <c r="AU192" s="206" t="s">
        <v>91</v>
      </c>
      <c r="AY192" s="19" t="s">
        <v>262</v>
      </c>
      <c r="BE192" s="207">
        <f t="shared" si="24"/>
        <v>0</v>
      </c>
      <c r="BF192" s="207">
        <f t="shared" si="25"/>
        <v>0</v>
      </c>
      <c r="BG192" s="207">
        <f t="shared" si="26"/>
        <v>0</v>
      </c>
      <c r="BH192" s="207">
        <f t="shared" si="27"/>
        <v>0</v>
      </c>
      <c r="BI192" s="207">
        <f t="shared" si="28"/>
        <v>0</v>
      </c>
      <c r="BJ192" s="19" t="s">
        <v>89</v>
      </c>
      <c r="BK192" s="207">
        <f t="shared" si="29"/>
        <v>0</v>
      </c>
      <c r="BL192" s="19" t="s">
        <v>104</v>
      </c>
      <c r="BM192" s="206" t="s">
        <v>1620</v>
      </c>
    </row>
    <row r="193" spans="1:65" s="2" customFormat="1" ht="21.75" customHeight="1">
      <c r="A193" s="37"/>
      <c r="B193" s="38"/>
      <c r="C193" s="195" t="s">
        <v>1071</v>
      </c>
      <c r="D193" s="195" t="s">
        <v>264</v>
      </c>
      <c r="E193" s="196" t="s">
        <v>7317</v>
      </c>
      <c r="F193" s="197" t="s">
        <v>7318</v>
      </c>
      <c r="G193" s="198" t="s">
        <v>518</v>
      </c>
      <c r="H193" s="199">
        <v>1</v>
      </c>
      <c r="I193" s="200"/>
      <c r="J193" s="201">
        <f t="shared" si="20"/>
        <v>0</v>
      </c>
      <c r="K193" s="197" t="s">
        <v>44</v>
      </c>
      <c r="L193" s="42"/>
      <c r="M193" s="202" t="s">
        <v>44</v>
      </c>
      <c r="N193" s="203" t="s">
        <v>53</v>
      </c>
      <c r="O193" s="67"/>
      <c r="P193" s="204">
        <f t="shared" si="21"/>
        <v>0</v>
      </c>
      <c r="Q193" s="204">
        <v>0</v>
      </c>
      <c r="R193" s="204">
        <f t="shared" si="22"/>
        <v>0</v>
      </c>
      <c r="S193" s="204">
        <v>0</v>
      </c>
      <c r="T193" s="205">
        <f t="shared" si="23"/>
        <v>0</v>
      </c>
      <c r="U193" s="37"/>
      <c r="V193" s="37"/>
      <c r="W193" s="37"/>
      <c r="X193" s="37"/>
      <c r="Y193" s="37"/>
      <c r="Z193" s="37"/>
      <c r="AA193" s="37"/>
      <c r="AB193" s="37"/>
      <c r="AC193" s="37"/>
      <c r="AD193" s="37"/>
      <c r="AE193" s="37"/>
      <c r="AR193" s="206" t="s">
        <v>104</v>
      </c>
      <c r="AT193" s="206" t="s">
        <v>264</v>
      </c>
      <c r="AU193" s="206" t="s">
        <v>91</v>
      </c>
      <c r="AY193" s="19" t="s">
        <v>262</v>
      </c>
      <c r="BE193" s="207">
        <f t="shared" si="24"/>
        <v>0</v>
      </c>
      <c r="BF193" s="207">
        <f t="shared" si="25"/>
        <v>0</v>
      </c>
      <c r="BG193" s="207">
        <f t="shared" si="26"/>
        <v>0</v>
      </c>
      <c r="BH193" s="207">
        <f t="shared" si="27"/>
        <v>0</v>
      </c>
      <c r="BI193" s="207">
        <f t="shared" si="28"/>
        <v>0</v>
      </c>
      <c r="BJ193" s="19" t="s">
        <v>89</v>
      </c>
      <c r="BK193" s="207">
        <f t="shared" si="29"/>
        <v>0</v>
      </c>
      <c r="BL193" s="19" t="s">
        <v>104</v>
      </c>
      <c r="BM193" s="206" t="s">
        <v>1633</v>
      </c>
    </row>
    <row r="194" spans="1:65" s="2" customFormat="1" ht="16.5" customHeight="1">
      <c r="A194" s="37"/>
      <c r="B194" s="38"/>
      <c r="C194" s="195" t="s">
        <v>1077</v>
      </c>
      <c r="D194" s="195" t="s">
        <v>264</v>
      </c>
      <c r="E194" s="196" t="s">
        <v>7319</v>
      </c>
      <c r="F194" s="197" t="s">
        <v>7320</v>
      </c>
      <c r="G194" s="198" t="s">
        <v>518</v>
      </c>
      <c r="H194" s="199">
        <v>11</v>
      </c>
      <c r="I194" s="200"/>
      <c r="J194" s="201">
        <f t="shared" si="20"/>
        <v>0</v>
      </c>
      <c r="K194" s="197" t="s">
        <v>44</v>
      </c>
      <c r="L194" s="42"/>
      <c r="M194" s="202" t="s">
        <v>44</v>
      </c>
      <c r="N194" s="203" t="s">
        <v>53</v>
      </c>
      <c r="O194" s="67"/>
      <c r="P194" s="204">
        <f t="shared" si="21"/>
        <v>0</v>
      </c>
      <c r="Q194" s="204">
        <v>0</v>
      </c>
      <c r="R194" s="204">
        <f t="shared" si="22"/>
        <v>0</v>
      </c>
      <c r="S194" s="204">
        <v>0</v>
      </c>
      <c r="T194" s="205">
        <f t="shared" si="23"/>
        <v>0</v>
      </c>
      <c r="U194" s="37"/>
      <c r="V194" s="37"/>
      <c r="W194" s="37"/>
      <c r="X194" s="37"/>
      <c r="Y194" s="37"/>
      <c r="Z194" s="37"/>
      <c r="AA194" s="37"/>
      <c r="AB194" s="37"/>
      <c r="AC194" s="37"/>
      <c r="AD194" s="37"/>
      <c r="AE194" s="37"/>
      <c r="AR194" s="206" t="s">
        <v>104</v>
      </c>
      <c r="AT194" s="206" t="s">
        <v>264</v>
      </c>
      <c r="AU194" s="206" t="s">
        <v>91</v>
      </c>
      <c r="AY194" s="19" t="s">
        <v>262</v>
      </c>
      <c r="BE194" s="207">
        <f t="shared" si="24"/>
        <v>0</v>
      </c>
      <c r="BF194" s="207">
        <f t="shared" si="25"/>
        <v>0</v>
      </c>
      <c r="BG194" s="207">
        <f t="shared" si="26"/>
        <v>0</v>
      </c>
      <c r="BH194" s="207">
        <f t="shared" si="27"/>
        <v>0</v>
      </c>
      <c r="BI194" s="207">
        <f t="shared" si="28"/>
        <v>0</v>
      </c>
      <c r="BJ194" s="19" t="s">
        <v>89</v>
      </c>
      <c r="BK194" s="207">
        <f t="shared" si="29"/>
        <v>0</v>
      </c>
      <c r="BL194" s="19" t="s">
        <v>104</v>
      </c>
      <c r="BM194" s="206" t="s">
        <v>1644</v>
      </c>
    </row>
    <row r="195" spans="1:65" s="2" customFormat="1" ht="16.5" customHeight="1">
      <c r="A195" s="37"/>
      <c r="B195" s="38"/>
      <c r="C195" s="195" t="s">
        <v>1081</v>
      </c>
      <c r="D195" s="195" t="s">
        <v>264</v>
      </c>
      <c r="E195" s="196" t="s">
        <v>7321</v>
      </c>
      <c r="F195" s="197" t="s">
        <v>7322</v>
      </c>
      <c r="G195" s="198" t="s">
        <v>518</v>
      </c>
      <c r="H195" s="199">
        <v>1</v>
      </c>
      <c r="I195" s="200"/>
      <c r="J195" s="201">
        <f t="shared" si="20"/>
        <v>0</v>
      </c>
      <c r="K195" s="197" t="s">
        <v>44</v>
      </c>
      <c r="L195" s="42"/>
      <c r="M195" s="202" t="s">
        <v>44</v>
      </c>
      <c r="N195" s="203" t="s">
        <v>53</v>
      </c>
      <c r="O195" s="67"/>
      <c r="P195" s="204">
        <f t="shared" si="21"/>
        <v>0</v>
      </c>
      <c r="Q195" s="204">
        <v>0</v>
      </c>
      <c r="R195" s="204">
        <f t="shared" si="22"/>
        <v>0</v>
      </c>
      <c r="S195" s="204">
        <v>0</v>
      </c>
      <c r="T195" s="205">
        <f t="shared" si="23"/>
        <v>0</v>
      </c>
      <c r="U195" s="37"/>
      <c r="V195" s="37"/>
      <c r="W195" s="37"/>
      <c r="X195" s="37"/>
      <c r="Y195" s="37"/>
      <c r="Z195" s="37"/>
      <c r="AA195" s="37"/>
      <c r="AB195" s="37"/>
      <c r="AC195" s="37"/>
      <c r="AD195" s="37"/>
      <c r="AE195" s="37"/>
      <c r="AR195" s="206" t="s">
        <v>104</v>
      </c>
      <c r="AT195" s="206" t="s">
        <v>264</v>
      </c>
      <c r="AU195" s="206" t="s">
        <v>91</v>
      </c>
      <c r="AY195" s="19" t="s">
        <v>262</v>
      </c>
      <c r="BE195" s="207">
        <f t="shared" si="24"/>
        <v>0</v>
      </c>
      <c r="BF195" s="207">
        <f t="shared" si="25"/>
        <v>0</v>
      </c>
      <c r="BG195" s="207">
        <f t="shared" si="26"/>
        <v>0</v>
      </c>
      <c r="BH195" s="207">
        <f t="shared" si="27"/>
        <v>0</v>
      </c>
      <c r="BI195" s="207">
        <f t="shared" si="28"/>
        <v>0</v>
      </c>
      <c r="BJ195" s="19" t="s">
        <v>89</v>
      </c>
      <c r="BK195" s="207">
        <f t="shared" si="29"/>
        <v>0</v>
      </c>
      <c r="BL195" s="19" t="s">
        <v>104</v>
      </c>
      <c r="BM195" s="206" t="s">
        <v>1659</v>
      </c>
    </row>
    <row r="196" spans="1:65" s="2" customFormat="1" ht="16.5" customHeight="1">
      <c r="A196" s="37"/>
      <c r="B196" s="38"/>
      <c r="C196" s="195" t="s">
        <v>452</v>
      </c>
      <c r="D196" s="195" t="s">
        <v>264</v>
      </c>
      <c r="E196" s="196" t="s">
        <v>7323</v>
      </c>
      <c r="F196" s="197" t="s">
        <v>7324</v>
      </c>
      <c r="G196" s="198" t="s">
        <v>518</v>
      </c>
      <c r="H196" s="199">
        <v>1</v>
      </c>
      <c r="I196" s="200"/>
      <c r="J196" s="201">
        <f t="shared" si="20"/>
        <v>0</v>
      </c>
      <c r="K196" s="197" t="s">
        <v>44</v>
      </c>
      <c r="L196" s="42"/>
      <c r="M196" s="202" t="s">
        <v>44</v>
      </c>
      <c r="N196" s="203" t="s">
        <v>53</v>
      </c>
      <c r="O196" s="67"/>
      <c r="P196" s="204">
        <f t="shared" si="21"/>
        <v>0</v>
      </c>
      <c r="Q196" s="204">
        <v>0</v>
      </c>
      <c r="R196" s="204">
        <f t="shared" si="22"/>
        <v>0</v>
      </c>
      <c r="S196" s="204">
        <v>0</v>
      </c>
      <c r="T196" s="205">
        <f t="shared" si="23"/>
        <v>0</v>
      </c>
      <c r="U196" s="37"/>
      <c r="V196" s="37"/>
      <c r="W196" s="37"/>
      <c r="X196" s="37"/>
      <c r="Y196" s="37"/>
      <c r="Z196" s="37"/>
      <c r="AA196" s="37"/>
      <c r="AB196" s="37"/>
      <c r="AC196" s="37"/>
      <c r="AD196" s="37"/>
      <c r="AE196" s="37"/>
      <c r="AR196" s="206" t="s">
        <v>104</v>
      </c>
      <c r="AT196" s="206" t="s">
        <v>264</v>
      </c>
      <c r="AU196" s="206" t="s">
        <v>91</v>
      </c>
      <c r="AY196" s="19" t="s">
        <v>262</v>
      </c>
      <c r="BE196" s="207">
        <f t="shared" si="24"/>
        <v>0</v>
      </c>
      <c r="BF196" s="207">
        <f t="shared" si="25"/>
        <v>0</v>
      </c>
      <c r="BG196" s="207">
        <f t="shared" si="26"/>
        <v>0</v>
      </c>
      <c r="BH196" s="207">
        <f t="shared" si="27"/>
        <v>0</v>
      </c>
      <c r="BI196" s="207">
        <f t="shared" si="28"/>
        <v>0</v>
      </c>
      <c r="BJ196" s="19" t="s">
        <v>89</v>
      </c>
      <c r="BK196" s="207">
        <f t="shared" si="29"/>
        <v>0</v>
      </c>
      <c r="BL196" s="19" t="s">
        <v>104</v>
      </c>
      <c r="BM196" s="206" t="s">
        <v>1673</v>
      </c>
    </row>
    <row r="197" spans="1:65" s="2" customFormat="1" ht="16.5" customHeight="1">
      <c r="A197" s="37"/>
      <c r="B197" s="38"/>
      <c r="C197" s="195" t="s">
        <v>1089</v>
      </c>
      <c r="D197" s="195" t="s">
        <v>264</v>
      </c>
      <c r="E197" s="196" t="s">
        <v>7325</v>
      </c>
      <c r="F197" s="197" t="s">
        <v>7326</v>
      </c>
      <c r="G197" s="198" t="s">
        <v>518</v>
      </c>
      <c r="H197" s="199">
        <v>1</v>
      </c>
      <c r="I197" s="200"/>
      <c r="J197" s="201">
        <f t="shared" si="20"/>
        <v>0</v>
      </c>
      <c r="K197" s="197" t="s">
        <v>44</v>
      </c>
      <c r="L197" s="42"/>
      <c r="M197" s="202" t="s">
        <v>44</v>
      </c>
      <c r="N197" s="203" t="s">
        <v>53</v>
      </c>
      <c r="O197" s="67"/>
      <c r="P197" s="204">
        <f t="shared" si="21"/>
        <v>0</v>
      </c>
      <c r="Q197" s="204">
        <v>0</v>
      </c>
      <c r="R197" s="204">
        <f t="shared" si="22"/>
        <v>0</v>
      </c>
      <c r="S197" s="204">
        <v>0</v>
      </c>
      <c r="T197" s="205">
        <f t="shared" si="23"/>
        <v>0</v>
      </c>
      <c r="U197" s="37"/>
      <c r="V197" s="37"/>
      <c r="W197" s="37"/>
      <c r="X197" s="37"/>
      <c r="Y197" s="37"/>
      <c r="Z197" s="37"/>
      <c r="AA197" s="37"/>
      <c r="AB197" s="37"/>
      <c r="AC197" s="37"/>
      <c r="AD197" s="37"/>
      <c r="AE197" s="37"/>
      <c r="AR197" s="206" t="s">
        <v>104</v>
      </c>
      <c r="AT197" s="206" t="s">
        <v>264</v>
      </c>
      <c r="AU197" s="206" t="s">
        <v>91</v>
      </c>
      <c r="AY197" s="19" t="s">
        <v>262</v>
      </c>
      <c r="BE197" s="207">
        <f t="shared" si="24"/>
        <v>0</v>
      </c>
      <c r="BF197" s="207">
        <f t="shared" si="25"/>
        <v>0</v>
      </c>
      <c r="BG197" s="207">
        <f t="shared" si="26"/>
        <v>0</v>
      </c>
      <c r="BH197" s="207">
        <f t="shared" si="27"/>
        <v>0</v>
      </c>
      <c r="BI197" s="207">
        <f t="shared" si="28"/>
        <v>0</v>
      </c>
      <c r="BJ197" s="19" t="s">
        <v>89</v>
      </c>
      <c r="BK197" s="207">
        <f t="shared" si="29"/>
        <v>0</v>
      </c>
      <c r="BL197" s="19" t="s">
        <v>104</v>
      </c>
      <c r="BM197" s="206" t="s">
        <v>1687</v>
      </c>
    </row>
    <row r="198" spans="1:65" s="2" customFormat="1" ht="16.5" customHeight="1">
      <c r="A198" s="37"/>
      <c r="B198" s="38"/>
      <c r="C198" s="195" t="s">
        <v>1097</v>
      </c>
      <c r="D198" s="195" t="s">
        <v>264</v>
      </c>
      <c r="E198" s="196" t="s">
        <v>7327</v>
      </c>
      <c r="F198" s="197" t="s">
        <v>7328</v>
      </c>
      <c r="G198" s="198" t="s">
        <v>518</v>
      </c>
      <c r="H198" s="199">
        <v>3</v>
      </c>
      <c r="I198" s="200"/>
      <c r="J198" s="201">
        <f t="shared" si="20"/>
        <v>0</v>
      </c>
      <c r="K198" s="197" t="s">
        <v>44</v>
      </c>
      <c r="L198" s="42"/>
      <c r="M198" s="202" t="s">
        <v>44</v>
      </c>
      <c r="N198" s="203" t="s">
        <v>53</v>
      </c>
      <c r="O198" s="67"/>
      <c r="P198" s="204">
        <f t="shared" si="21"/>
        <v>0</v>
      </c>
      <c r="Q198" s="204">
        <v>0</v>
      </c>
      <c r="R198" s="204">
        <f t="shared" si="22"/>
        <v>0</v>
      </c>
      <c r="S198" s="204">
        <v>0</v>
      </c>
      <c r="T198" s="205">
        <f t="shared" si="23"/>
        <v>0</v>
      </c>
      <c r="U198" s="37"/>
      <c r="V198" s="37"/>
      <c r="W198" s="37"/>
      <c r="X198" s="37"/>
      <c r="Y198" s="37"/>
      <c r="Z198" s="37"/>
      <c r="AA198" s="37"/>
      <c r="AB198" s="37"/>
      <c r="AC198" s="37"/>
      <c r="AD198" s="37"/>
      <c r="AE198" s="37"/>
      <c r="AR198" s="206" t="s">
        <v>104</v>
      </c>
      <c r="AT198" s="206" t="s">
        <v>264</v>
      </c>
      <c r="AU198" s="206" t="s">
        <v>91</v>
      </c>
      <c r="AY198" s="19" t="s">
        <v>262</v>
      </c>
      <c r="BE198" s="207">
        <f t="shared" si="24"/>
        <v>0</v>
      </c>
      <c r="BF198" s="207">
        <f t="shared" si="25"/>
        <v>0</v>
      </c>
      <c r="BG198" s="207">
        <f t="shared" si="26"/>
        <v>0</v>
      </c>
      <c r="BH198" s="207">
        <f t="shared" si="27"/>
        <v>0</v>
      </c>
      <c r="BI198" s="207">
        <f t="shared" si="28"/>
        <v>0</v>
      </c>
      <c r="BJ198" s="19" t="s">
        <v>89</v>
      </c>
      <c r="BK198" s="207">
        <f t="shared" si="29"/>
        <v>0</v>
      </c>
      <c r="BL198" s="19" t="s">
        <v>104</v>
      </c>
      <c r="BM198" s="206" t="s">
        <v>1698</v>
      </c>
    </row>
    <row r="199" spans="1:65" s="2" customFormat="1" ht="16.5" customHeight="1">
      <c r="A199" s="37"/>
      <c r="B199" s="38"/>
      <c r="C199" s="195" t="s">
        <v>1102</v>
      </c>
      <c r="D199" s="195" t="s">
        <v>264</v>
      </c>
      <c r="E199" s="196" t="s">
        <v>7329</v>
      </c>
      <c r="F199" s="197" t="s">
        <v>7330</v>
      </c>
      <c r="G199" s="198" t="s">
        <v>518</v>
      </c>
      <c r="H199" s="199">
        <v>1</v>
      </c>
      <c r="I199" s="200"/>
      <c r="J199" s="201">
        <f t="shared" si="20"/>
        <v>0</v>
      </c>
      <c r="K199" s="197" t="s">
        <v>44</v>
      </c>
      <c r="L199" s="42"/>
      <c r="M199" s="202" t="s">
        <v>44</v>
      </c>
      <c r="N199" s="203" t="s">
        <v>53</v>
      </c>
      <c r="O199" s="67"/>
      <c r="P199" s="204">
        <f t="shared" si="21"/>
        <v>0</v>
      </c>
      <c r="Q199" s="204">
        <v>0</v>
      </c>
      <c r="R199" s="204">
        <f t="shared" si="22"/>
        <v>0</v>
      </c>
      <c r="S199" s="204">
        <v>0</v>
      </c>
      <c r="T199" s="205">
        <f t="shared" si="23"/>
        <v>0</v>
      </c>
      <c r="U199" s="37"/>
      <c r="V199" s="37"/>
      <c r="W199" s="37"/>
      <c r="X199" s="37"/>
      <c r="Y199" s="37"/>
      <c r="Z199" s="37"/>
      <c r="AA199" s="37"/>
      <c r="AB199" s="37"/>
      <c r="AC199" s="37"/>
      <c r="AD199" s="37"/>
      <c r="AE199" s="37"/>
      <c r="AR199" s="206" t="s">
        <v>104</v>
      </c>
      <c r="AT199" s="206" t="s">
        <v>264</v>
      </c>
      <c r="AU199" s="206" t="s">
        <v>91</v>
      </c>
      <c r="AY199" s="19" t="s">
        <v>262</v>
      </c>
      <c r="BE199" s="207">
        <f t="shared" si="24"/>
        <v>0</v>
      </c>
      <c r="BF199" s="207">
        <f t="shared" si="25"/>
        <v>0</v>
      </c>
      <c r="BG199" s="207">
        <f t="shared" si="26"/>
        <v>0</v>
      </c>
      <c r="BH199" s="207">
        <f t="shared" si="27"/>
        <v>0</v>
      </c>
      <c r="BI199" s="207">
        <f t="shared" si="28"/>
        <v>0</v>
      </c>
      <c r="BJ199" s="19" t="s">
        <v>89</v>
      </c>
      <c r="BK199" s="207">
        <f t="shared" si="29"/>
        <v>0</v>
      </c>
      <c r="BL199" s="19" t="s">
        <v>104</v>
      </c>
      <c r="BM199" s="206" t="s">
        <v>1731</v>
      </c>
    </row>
    <row r="200" spans="1:65" s="2" customFormat="1" ht="21.75" customHeight="1">
      <c r="A200" s="37"/>
      <c r="B200" s="38"/>
      <c r="C200" s="195" t="s">
        <v>1106</v>
      </c>
      <c r="D200" s="195" t="s">
        <v>264</v>
      </c>
      <c r="E200" s="196" t="s">
        <v>7331</v>
      </c>
      <c r="F200" s="197" t="s">
        <v>7332</v>
      </c>
      <c r="G200" s="198" t="s">
        <v>518</v>
      </c>
      <c r="H200" s="199">
        <v>4</v>
      </c>
      <c r="I200" s="200"/>
      <c r="J200" s="201">
        <f t="shared" si="20"/>
        <v>0</v>
      </c>
      <c r="K200" s="197" t="s">
        <v>44</v>
      </c>
      <c r="L200" s="42"/>
      <c r="M200" s="202" t="s">
        <v>44</v>
      </c>
      <c r="N200" s="203" t="s">
        <v>53</v>
      </c>
      <c r="O200" s="67"/>
      <c r="P200" s="204">
        <f t="shared" si="21"/>
        <v>0</v>
      </c>
      <c r="Q200" s="204">
        <v>0</v>
      </c>
      <c r="R200" s="204">
        <f t="shared" si="22"/>
        <v>0</v>
      </c>
      <c r="S200" s="204">
        <v>0</v>
      </c>
      <c r="T200" s="205">
        <f t="shared" si="23"/>
        <v>0</v>
      </c>
      <c r="U200" s="37"/>
      <c r="V200" s="37"/>
      <c r="W200" s="37"/>
      <c r="X200" s="37"/>
      <c r="Y200" s="37"/>
      <c r="Z200" s="37"/>
      <c r="AA200" s="37"/>
      <c r="AB200" s="37"/>
      <c r="AC200" s="37"/>
      <c r="AD200" s="37"/>
      <c r="AE200" s="37"/>
      <c r="AR200" s="206" t="s">
        <v>104</v>
      </c>
      <c r="AT200" s="206" t="s">
        <v>264</v>
      </c>
      <c r="AU200" s="206" t="s">
        <v>91</v>
      </c>
      <c r="AY200" s="19" t="s">
        <v>262</v>
      </c>
      <c r="BE200" s="207">
        <f t="shared" si="24"/>
        <v>0</v>
      </c>
      <c r="BF200" s="207">
        <f t="shared" si="25"/>
        <v>0</v>
      </c>
      <c r="BG200" s="207">
        <f t="shared" si="26"/>
        <v>0</v>
      </c>
      <c r="BH200" s="207">
        <f t="shared" si="27"/>
        <v>0</v>
      </c>
      <c r="BI200" s="207">
        <f t="shared" si="28"/>
        <v>0</v>
      </c>
      <c r="BJ200" s="19" t="s">
        <v>89</v>
      </c>
      <c r="BK200" s="207">
        <f t="shared" si="29"/>
        <v>0</v>
      </c>
      <c r="BL200" s="19" t="s">
        <v>104</v>
      </c>
      <c r="BM200" s="206" t="s">
        <v>1747</v>
      </c>
    </row>
    <row r="201" spans="1:65" s="2" customFormat="1" ht="16.5" customHeight="1">
      <c r="A201" s="37"/>
      <c r="B201" s="38"/>
      <c r="C201" s="195" t="s">
        <v>1113</v>
      </c>
      <c r="D201" s="195" t="s">
        <v>264</v>
      </c>
      <c r="E201" s="196" t="s">
        <v>7333</v>
      </c>
      <c r="F201" s="197" t="s">
        <v>7334</v>
      </c>
      <c r="G201" s="198" t="s">
        <v>518</v>
      </c>
      <c r="H201" s="199">
        <v>1</v>
      </c>
      <c r="I201" s="200"/>
      <c r="J201" s="201">
        <f t="shared" si="20"/>
        <v>0</v>
      </c>
      <c r="K201" s="197" t="s">
        <v>44</v>
      </c>
      <c r="L201" s="42"/>
      <c r="M201" s="202" t="s">
        <v>44</v>
      </c>
      <c r="N201" s="203" t="s">
        <v>53</v>
      </c>
      <c r="O201" s="67"/>
      <c r="P201" s="204">
        <f t="shared" si="21"/>
        <v>0</v>
      </c>
      <c r="Q201" s="204">
        <v>0</v>
      </c>
      <c r="R201" s="204">
        <f t="shared" si="22"/>
        <v>0</v>
      </c>
      <c r="S201" s="204">
        <v>0</v>
      </c>
      <c r="T201" s="205">
        <f t="shared" si="23"/>
        <v>0</v>
      </c>
      <c r="U201" s="37"/>
      <c r="V201" s="37"/>
      <c r="W201" s="37"/>
      <c r="X201" s="37"/>
      <c r="Y201" s="37"/>
      <c r="Z201" s="37"/>
      <c r="AA201" s="37"/>
      <c r="AB201" s="37"/>
      <c r="AC201" s="37"/>
      <c r="AD201" s="37"/>
      <c r="AE201" s="37"/>
      <c r="AR201" s="206" t="s">
        <v>104</v>
      </c>
      <c r="AT201" s="206" t="s">
        <v>264</v>
      </c>
      <c r="AU201" s="206" t="s">
        <v>91</v>
      </c>
      <c r="AY201" s="19" t="s">
        <v>262</v>
      </c>
      <c r="BE201" s="207">
        <f t="shared" si="24"/>
        <v>0</v>
      </c>
      <c r="BF201" s="207">
        <f t="shared" si="25"/>
        <v>0</v>
      </c>
      <c r="BG201" s="207">
        <f t="shared" si="26"/>
        <v>0</v>
      </c>
      <c r="BH201" s="207">
        <f t="shared" si="27"/>
        <v>0</v>
      </c>
      <c r="BI201" s="207">
        <f t="shared" si="28"/>
        <v>0</v>
      </c>
      <c r="BJ201" s="19" t="s">
        <v>89</v>
      </c>
      <c r="BK201" s="207">
        <f t="shared" si="29"/>
        <v>0</v>
      </c>
      <c r="BL201" s="19" t="s">
        <v>104</v>
      </c>
      <c r="BM201" s="206" t="s">
        <v>1757</v>
      </c>
    </row>
    <row r="202" spans="1:65" s="2" customFormat="1" ht="16.5" customHeight="1">
      <c r="A202" s="37"/>
      <c r="B202" s="38"/>
      <c r="C202" s="195" t="s">
        <v>1118</v>
      </c>
      <c r="D202" s="195" t="s">
        <v>264</v>
      </c>
      <c r="E202" s="196" t="s">
        <v>7335</v>
      </c>
      <c r="F202" s="197" t="s">
        <v>7336</v>
      </c>
      <c r="G202" s="198" t="s">
        <v>518</v>
      </c>
      <c r="H202" s="199">
        <v>2</v>
      </c>
      <c r="I202" s="200"/>
      <c r="J202" s="201">
        <f t="shared" si="20"/>
        <v>0</v>
      </c>
      <c r="K202" s="197" t="s">
        <v>44</v>
      </c>
      <c r="L202" s="42"/>
      <c r="M202" s="202" t="s">
        <v>44</v>
      </c>
      <c r="N202" s="203" t="s">
        <v>53</v>
      </c>
      <c r="O202" s="67"/>
      <c r="P202" s="204">
        <f t="shared" si="21"/>
        <v>0</v>
      </c>
      <c r="Q202" s="204">
        <v>0</v>
      </c>
      <c r="R202" s="204">
        <f t="shared" si="22"/>
        <v>0</v>
      </c>
      <c r="S202" s="204">
        <v>0</v>
      </c>
      <c r="T202" s="205">
        <f t="shared" si="23"/>
        <v>0</v>
      </c>
      <c r="U202" s="37"/>
      <c r="V202" s="37"/>
      <c r="W202" s="37"/>
      <c r="X202" s="37"/>
      <c r="Y202" s="37"/>
      <c r="Z202" s="37"/>
      <c r="AA202" s="37"/>
      <c r="AB202" s="37"/>
      <c r="AC202" s="37"/>
      <c r="AD202" s="37"/>
      <c r="AE202" s="37"/>
      <c r="AR202" s="206" t="s">
        <v>104</v>
      </c>
      <c r="AT202" s="206" t="s">
        <v>264</v>
      </c>
      <c r="AU202" s="206" t="s">
        <v>91</v>
      </c>
      <c r="AY202" s="19" t="s">
        <v>262</v>
      </c>
      <c r="BE202" s="207">
        <f t="shared" si="24"/>
        <v>0</v>
      </c>
      <c r="BF202" s="207">
        <f t="shared" si="25"/>
        <v>0</v>
      </c>
      <c r="BG202" s="207">
        <f t="shared" si="26"/>
        <v>0</v>
      </c>
      <c r="BH202" s="207">
        <f t="shared" si="27"/>
        <v>0</v>
      </c>
      <c r="BI202" s="207">
        <f t="shared" si="28"/>
        <v>0</v>
      </c>
      <c r="BJ202" s="19" t="s">
        <v>89</v>
      </c>
      <c r="BK202" s="207">
        <f t="shared" si="29"/>
        <v>0</v>
      </c>
      <c r="BL202" s="19" t="s">
        <v>104</v>
      </c>
      <c r="BM202" s="206" t="s">
        <v>1766</v>
      </c>
    </row>
    <row r="203" spans="1:65" s="2" customFormat="1" ht="16.5" customHeight="1">
      <c r="A203" s="37"/>
      <c r="B203" s="38"/>
      <c r="C203" s="195" t="s">
        <v>1139</v>
      </c>
      <c r="D203" s="195" t="s">
        <v>264</v>
      </c>
      <c r="E203" s="196" t="s">
        <v>7337</v>
      </c>
      <c r="F203" s="197" t="s">
        <v>7338</v>
      </c>
      <c r="G203" s="198" t="s">
        <v>518</v>
      </c>
      <c r="H203" s="199">
        <v>1</v>
      </c>
      <c r="I203" s="200"/>
      <c r="J203" s="201">
        <f t="shared" si="20"/>
        <v>0</v>
      </c>
      <c r="K203" s="197" t="s">
        <v>44</v>
      </c>
      <c r="L203" s="42"/>
      <c r="M203" s="202" t="s">
        <v>44</v>
      </c>
      <c r="N203" s="203" t="s">
        <v>53</v>
      </c>
      <c r="O203" s="67"/>
      <c r="P203" s="204">
        <f t="shared" si="21"/>
        <v>0</v>
      </c>
      <c r="Q203" s="204">
        <v>0</v>
      </c>
      <c r="R203" s="204">
        <f t="shared" si="22"/>
        <v>0</v>
      </c>
      <c r="S203" s="204">
        <v>0</v>
      </c>
      <c r="T203" s="205">
        <f t="shared" si="23"/>
        <v>0</v>
      </c>
      <c r="U203" s="37"/>
      <c r="V203" s="37"/>
      <c r="W203" s="37"/>
      <c r="X203" s="37"/>
      <c r="Y203" s="37"/>
      <c r="Z203" s="37"/>
      <c r="AA203" s="37"/>
      <c r="AB203" s="37"/>
      <c r="AC203" s="37"/>
      <c r="AD203" s="37"/>
      <c r="AE203" s="37"/>
      <c r="AR203" s="206" t="s">
        <v>104</v>
      </c>
      <c r="AT203" s="206" t="s">
        <v>264</v>
      </c>
      <c r="AU203" s="206" t="s">
        <v>91</v>
      </c>
      <c r="AY203" s="19" t="s">
        <v>262</v>
      </c>
      <c r="BE203" s="207">
        <f t="shared" si="24"/>
        <v>0</v>
      </c>
      <c r="BF203" s="207">
        <f t="shared" si="25"/>
        <v>0</v>
      </c>
      <c r="BG203" s="207">
        <f t="shared" si="26"/>
        <v>0</v>
      </c>
      <c r="BH203" s="207">
        <f t="shared" si="27"/>
        <v>0</v>
      </c>
      <c r="BI203" s="207">
        <f t="shared" si="28"/>
        <v>0</v>
      </c>
      <c r="BJ203" s="19" t="s">
        <v>89</v>
      </c>
      <c r="BK203" s="207">
        <f t="shared" si="29"/>
        <v>0</v>
      </c>
      <c r="BL203" s="19" t="s">
        <v>104</v>
      </c>
      <c r="BM203" s="206" t="s">
        <v>1774</v>
      </c>
    </row>
    <row r="204" spans="1:65" s="2" customFormat="1" ht="18">
      <c r="A204" s="37"/>
      <c r="B204" s="38"/>
      <c r="C204" s="39"/>
      <c r="D204" s="208" t="s">
        <v>421</v>
      </c>
      <c r="E204" s="39"/>
      <c r="F204" s="209" t="s">
        <v>7339</v>
      </c>
      <c r="G204" s="39"/>
      <c r="H204" s="39"/>
      <c r="I204" s="118"/>
      <c r="J204" s="39"/>
      <c r="K204" s="39"/>
      <c r="L204" s="42"/>
      <c r="M204" s="210"/>
      <c r="N204" s="211"/>
      <c r="O204" s="67"/>
      <c r="P204" s="67"/>
      <c r="Q204" s="67"/>
      <c r="R204" s="67"/>
      <c r="S204" s="67"/>
      <c r="T204" s="68"/>
      <c r="U204" s="37"/>
      <c r="V204" s="37"/>
      <c r="W204" s="37"/>
      <c r="X204" s="37"/>
      <c r="Y204" s="37"/>
      <c r="Z204" s="37"/>
      <c r="AA204" s="37"/>
      <c r="AB204" s="37"/>
      <c r="AC204" s="37"/>
      <c r="AD204" s="37"/>
      <c r="AE204" s="37"/>
      <c r="AT204" s="19" t="s">
        <v>421</v>
      </c>
      <c r="AU204" s="19" t="s">
        <v>91</v>
      </c>
    </row>
    <row r="205" spans="1:65" s="2" customFormat="1" ht="16.5" customHeight="1">
      <c r="A205" s="37"/>
      <c r="B205" s="38"/>
      <c r="C205" s="195" t="s">
        <v>1142</v>
      </c>
      <c r="D205" s="195" t="s">
        <v>264</v>
      </c>
      <c r="E205" s="196" t="s">
        <v>7340</v>
      </c>
      <c r="F205" s="197" t="s">
        <v>7341</v>
      </c>
      <c r="G205" s="198" t="s">
        <v>518</v>
      </c>
      <c r="H205" s="199">
        <v>2</v>
      </c>
      <c r="I205" s="200"/>
      <c r="J205" s="201">
        <f t="shared" ref="J205:J220" si="30">ROUND(I205*H205,2)</f>
        <v>0</v>
      </c>
      <c r="K205" s="197" t="s">
        <v>44</v>
      </c>
      <c r="L205" s="42"/>
      <c r="M205" s="202" t="s">
        <v>44</v>
      </c>
      <c r="N205" s="203" t="s">
        <v>53</v>
      </c>
      <c r="O205" s="67"/>
      <c r="P205" s="204">
        <f t="shared" ref="P205:P220" si="31">O205*H205</f>
        <v>0</v>
      </c>
      <c r="Q205" s="204">
        <v>0</v>
      </c>
      <c r="R205" s="204">
        <f t="shared" ref="R205:R220" si="32">Q205*H205</f>
        <v>0</v>
      </c>
      <c r="S205" s="204">
        <v>0</v>
      </c>
      <c r="T205" s="205">
        <f t="shared" ref="T205:T220" si="33">S205*H205</f>
        <v>0</v>
      </c>
      <c r="U205" s="37"/>
      <c r="V205" s="37"/>
      <c r="W205" s="37"/>
      <c r="X205" s="37"/>
      <c r="Y205" s="37"/>
      <c r="Z205" s="37"/>
      <c r="AA205" s="37"/>
      <c r="AB205" s="37"/>
      <c r="AC205" s="37"/>
      <c r="AD205" s="37"/>
      <c r="AE205" s="37"/>
      <c r="AR205" s="206" t="s">
        <v>104</v>
      </c>
      <c r="AT205" s="206" t="s">
        <v>264</v>
      </c>
      <c r="AU205" s="206" t="s">
        <v>91</v>
      </c>
      <c r="AY205" s="19" t="s">
        <v>262</v>
      </c>
      <c r="BE205" s="207">
        <f t="shared" ref="BE205:BE220" si="34">IF(N205="základní",J205,0)</f>
        <v>0</v>
      </c>
      <c r="BF205" s="207">
        <f t="shared" ref="BF205:BF220" si="35">IF(N205="snížená",J205,0)</f>
        <v>0</v>
      </c>
      <c r="BG205" s="207">
        <f t="shared" ref="BG205:BG220" si="36">IF(N205="zákl. přenesená",J205,0)</f>
        <v>0</v>
      </c>
      <c r="BH205" s="207">
        <f t="shared" ref="BH205:BH220" si="37">IF(N205="sníž. přenesená",J205,0)</f>
        <v>0</v>
      </c>
      <c r="BI205" s="207">
        <f t="shared" ref="BI205:BI220" si="38">IF(N205="nulová",J205,0)</f>
        <v>0</v>
      </c>
      <c r="BJ205" s="19" t="s">
        <v>89</v>
      </c>
      <c r="BK205" s="207">
        <f t="shared" ref="BK205:BK220" si="39">ROUND(I205*H205,2)</f>
        <v>0</v>
      </c>
      <c r="BL205" s="19" t="s">
        <v>104</v>
      </c>
      <c r="BM205" s="206" t="s">
        <v>1786</v>
      </c>
    </row>
    <row r="206" spans="1:65" s="2" customFormat="1" ht="21.75" customHeight="1">
      <c r="A206" s="37"/>
      <c r="B206" s="38"/>
      <c r="C206" s="195" t="s">
        <v>1147</v>
      </c>
      <c r="D206" s="195" t="s">
        <v>264</v>
      </c>
      <c r="E206" s="196" t="s">
        <v>7342</v>
      </c>
      <c r="F206" s="197" t="s">
        <v>7343</v>
      </c>
      <c r="G206" s="198" t="s">
        <v>518</v>
      </c>
      <c r="H206" s="199">
        <v>3</v>
      </c>
      <c r="I206" s="200"/>
      <c r="J206" s="201">
        <f t="shared" si="30"/>
        <v>0</v>
      </c>
      <c r="K206" s="197" t="s">
        <v>44</v>
      </c>
      <c r="L206" s="42"/>
      <c r="M206" s="202" t="s">
        <v>44</v>
      </c>
      <c r="N206" s="203" t="s">
        <v>53</v>
      </c>
      <c r="O206" s="67"/>
      <c r="P206" s="204">
        <f t="shared" si="31"/>
        <v>0</v>
      </c>
      <c r="Q206" s="204">
        <v>0</v>
      </c>
      <c r="R206" s="204">
        <f t="shared" si="32"/>
        <v>0</v>
      </c>
      <c r="S206" s="204">
        <v>0</v>
      </c>
      <c r="T206" s="205">
        <f t="shared" si="33"/>
        <v>0</v>
      </c>
      <c r="U206" s="37"/>
      <c r="V206" s="37"/>
      <c r="W206" s="37"/>
      <c r="X206" s="37"/>
      <c r="Y206" s="37"/>
      <c r="Z206" s="37"/>
      <c r="AA206" s="37"/>
      <c r="AB206" s="37"/>
      <c r="AC206" s="37"/>
      <c r="AD206" s="37"/>
      <c r="AE206" s="37"/>
      <c r="AR206" s="206" t="s">
        <v>104</v>
      </c>
      <c r="AT206" s="206" t="s">
        <v>264</v>
      </c>
      <c r="AU206" s="206" t="s">
        <v>91</v>
      </c>
      <c r="AY206" s="19" t="s">
        <v>262</v>
      </c>
      <c r="BE206" s="207">
        <f t="shared" si="34"/>
        <v>0</v>
      </c>
      <c r="BF206" s="207">
        <f t="shared" si="35"/>
        <v>0</v>
      </c>
      <c r="BG206" s="207">
        <f t="shared" si="36"/>
        <v>0</v>
      </c>
      <c r="BH206" s="207">
        <f t="shared" si="37"/>
        <v>0</v>
      </c>
      <c r="BI206" s="207">
        <f t="shared" si="38"/>
        <v>0</v>
      </c>
      <c r="BJ206" s="19" t="s">
        <v>89</v>
      </c>
      <c r="BK206" s="207">
        <f t="shared" si="39"/>
        <v>0</v>
      </c>
      <c r="BL206" s="19" t="s">
        <v>104</v>
      </c>
      <c r="BM206" s="206" t="s">
        <v>1796</v>
      </c>
    </row>
    <row r="207" spans="1:65" s="2" customFormat="1" ht="16.5" customHeight="1">
      <c r="A207" s="37"/>
      <c r="B207" s="38"/>
      <c r="C207" s="195" t="s">
        <v>1152</v>
      </c>
      <c r="D207" s="195" t="s">
        <v>264</v>
      </c>
      <c r="E207" s="196" t="s">
        <v>7344</v>
      </c>
      <c r="F207" s="197" t="s">
        <v>7345</v>
      </c>
      <c r="G207" s="198" t="s">
        <v>518</v>
      </c>
      <c r="H207" s="199">
        <v>1</v>
      </c>
      <c r="I207" s="200"/>
      <c r="J207" s="201">
        <f t="shared" si="30"/>
        <v>0</v>
      </c>
      <c r="K207" s="197" t="s">
        <v>44</v>
      </c>
      <c r="L207" s="42"/>
      <c r="M207" s="202" t="s">
        <v>44</v>
      </c>
      <c r="N207" s="203" t="s">
        <v>53</v>
      </c>
      <c r="O207" s="67"/>
      <c r="P207" s="204">
        <f t="shared" si="31"/>
        <v>0</v>
      </c>
      <c r="Q207" s="204">
        <v>0</v>
      </c>
      <c r="R207" s="204">
        <f t="shared" si="32"/>
        <v>0</v>
      </c>
      <c r="S207" s="204">
        <v>0</v>
      </c>
      <c r="T207" s="205">
        <f t="shared" si="33"/>
        <v>0</v>
      </c>
      <c r="U207" s="37"/>
      <c r="V207" s="37"/>
      <c r="W207" s="37"/>
      <c r="X207" s="37"/>
      <c r="Y207" s="37"/>
      <c r="Z207" s="37"/>
      <c r="AA207" s="37"/>
      <c r="AB207" s="37"/>
      <c r="AC207" s="37"/>
      <c r="AD207" s="37"/>
      <c r="AE207" s="37"/>
      <c r="AR207" s="206" t="s">
        <v>104</v>
      </c>
      <c r="AT207" s="206" t="s">
        <v>264</v>
      </c>
      <c r="AU207" s="206" t="s">
        <v>91</v>
      </c>
      <c r="AY207" s="19" t="s">
        <v>262</v>
      </c>
      <c r="BE207" s="207">
        <f t="shared" si="34"/>
        <v>0</v>
      </c>
      <c r="BF207" s="207">
        <f t="shared" si="35"/>
        <v>0</v>
      </c>
      <c r="BG207" s="207">
        <f t="shared" si="36"/>
        <v>0</v>
      </c>
      <c r="BH207" s="207">
        <f t="shared" si="37"/>
        <v>0</v>
      </c>
      <c r="BI207" s="207">
        <f t="shared" si="38"/>
        <v>0</v>
      </c>
      <c r="BJ207" s="19" t="s">
        <v>89</v>
      </c>
      <c r="BK207" s="207">
        <f t="shared" si="39"/>
        <v>0</v>
      </c>
      <c r="BL207" s="19" t="s">
        <v>104</v>
      </c>
      <c r="BM207" s="206" t="s">
        <v>1809</v>
      </c>
    </row>
    <row r="208" spans="1:65" s="2" customFormat="1" ht="16.5" customHeight="1">
      <c r="A208" s="37"/>
      <c r="B208" s="38"/>
      <c r="C208" s="195" t="s">
        <v>1156</v>
      </c>
      <c r="D208" s="195" t="s">
        <v>264</v>
      </c>
      <c r="E208" s="196" t="s">
        <v>7346</v>
      </c>
      <c r="F208" s="197" t="s">
        <v>7347</v>
      </c>
      <c r="G208" s="198" t="s">
        <v>518</v>
      </c>
      <c r="H208" s="199">
        <v>1</v>
      </c>
      <c r="I208" s="200"/>
      <c r="J208" s="201">
        <f t="shared" si="30"/>
        <v>0</v>
      </c>
      <c r="K208" s="197" t="s">
        <v>44</v>
      </c>
      <c r="L208" s="42"/>
      <c r="M208" s="202" t="s">
        <v>44</v>
      </c>
      <c r="N208" s="203" t="s">
        <v>53</v>
      </c>
      <c r="O208" s="67"/>
      <c r="P208" s="204">
        <f t="shared" si="31"/>
        <v>0</v>
      </c>
      <c r="Q208" s="204">
        <v>0</v>
      </c>
      <c r="R208" s="204">
        <f t="shared" si="32"/>
        <v>0</v>
      </c>
      <c r="S208" s="204">
        <v>0</v>
      </c>
      <c r="T208" s="205">
        <f t="shared" si="33"/>
        <v>0</v>
      </c>
      <c r="U208" s="37"/>
      <c r="V208" s="37"/>
      <c r="W208" s="37"/>
      <c r="X208" s="37"/>
      <c r="Y208" s="37"/>
      <c r="Z208" s="37"/>
      <c r="AA208" s="37"/>
      <c r="AB208" s="37"/>
      <c r="AC208" s="37"/>
      <c r="AD208" s="37"/>
      <c r="AE208" s="37"/>
      <c r="AR208" s="206" t="s">
        <v>104</v>
      </c>
      <c r="AT208" s="206" t="s">
        <v>264</v>
      </c>
      <c r="AU208" s="206" t="s">
        <v>91</v>
      </c>
      <c r="AY208" s="19" t="s">
        <v>262</v>
      </c>
      <c r="BE208" s="207">
        <f t="shared" si="34"/>
        <v>0</v>
      </c>
      <c r="BF208" s="207">
        <f t="shared" si="35"/>
        <v>0</v>
      </c>
      <c r="BG208" s="207">
        <f t="shared" si="36"/>
        <v>0</v>
      </c>
      <c r="BH208" s="207">
        <f t="shared" si="37"/>
        <v>0</v>
      </c>
      <c r="BI208" s="207">
        <f t="shared" si="38"/>
        <v>0</v>
      </c>
      <c r="BJ208" s="19" t="s">
        <v>89</v>
      </c>
      <c r="BK208" s="207">
        <f t="shared" si="39"/>
        <v>0</v>
      </c>
      <c r="BL208" s="19" t="s">
        <v>104</v>
      </c>
      <c r="BM208" s="206" t="s">
        <v>1821</v>
      </c>
    </row>
    <row r="209" spans="1:65" s="2" customFormat="1" ht="16.5" customHeight="1">
      <c r="A209" s="37"/>
      <c r="B209" s="38"/>
      <c r="C209" s="195" t="s">
        <v>1161</v>
      </c>
      <c r="D209" s="195" t="s">
        <v>264</v>
      </c>
      <c r="E209" s="196" t="s">
        <v>7348</v>
      </c>
      <c r="F209" s="197" t="s">
        <v>7349</v>
      </c>
      <c r="G209" s="198" t="s">
        <v>518</v>
      </c>
      <c r="H209" s="199">
        <v>1</v>
      </c>
      <c r="I209" s="200"/>
      <c r="J209" s="201">
        <f t="shared" si="30"/>
        <v>0</v>
      </c>
      <c r="K209" s="197" t="s">
        <v>44</v>
      </c>
      <c r="L209" s="42"/>
      <c r="M209" s="202" t="s">
        <v>44</v>
      </c>
      <c r="N209" s="203" t="s">
        <v>53</v>
      </c>
      <c r="O209" s="67"/>
      <c r="P209" s="204">
        <f t="shared" si="31"/>
        <v>0</v>
      </c>
      <c r="Q209" s="204">
        <v>0</v>
      </c>
      <c r="R209" s="204">
        <f t="shared" si="32"/>
        <v>0</v>
      </c>
      <c r="S209" s="204">
        <v>0</v>
      </c>
      <c r="T209" s="205">
        <f t="shared" si="33"/>
        <v>0</v>
      </c>
      <c r="U209" s="37"/>
      <c r="V209" s="37"/>
      <c r="W209" s="37"/>
      <c r="X209" s="37"/>
      <c r="Y209" s="37"/>
      <c r="Z209" s="37"/>
      <c r="AA209" s="37"/>
      <c r="AB209" s="37"/>
      <c r="AC209" s="37"/>
      <c r="AD209" s="37"/>
      <c r="AE209" s="37"/>
      <c r="AR209" s="206" t="s">
        <v>104</v>
      </c>
      <c r="AT209" s="206" t="s">
        <v>264</v>
      </c>
      <c r="AU209" s="206" t="s">
        <v>91</v>
      </c>
      <c r="AY209" s="19" t="s">
        <v>262</v>
      </c>
      <c r="BE209" s="207">
        <f t="shared" si="34"/>
        <v>0</v>
      </c>
      <c r="BF209" s="207">
        <f t="shared" si="35"/>
        <v>0</v>
      </c>
      <c r="BG209" s="207">
        <f t="shared" si="36"/>
        <v>0</v>
      </c>
      <c r="BH209" s="207">
        <f t="shared" si="37"/>
        <v>0</v>
      </c>
      <c r="BI209" s="207">
        <f t="shared" si="38"/>
        <v>0</v>
      </c>
      <c r="BJ209" s="19" t="s">
        <v>89</v>
      </c>
      <c r="BK209" s="207">
        <f t="shared" si="39"/>
        <v>0</v>
      </c>
      <c r="BL209" s="19" t="s">
        <v>104</v>
      </c>
      <c r="BM209" s="206" t="s">
        <v>1832</v>
      </c>
    </row>
    <row r="210" spans="1:65" s="2" customFormat="1" ht="16.5" customHeight="1">
      <c r="A210" s="37"/>
      <c r="B210" s="38"/>
      <c r="C210" s="195" t="s">
        <v>1168</v>
      </c>
      <c r="D210" s="195" t="s">
        <v>264</v>
      </c>
      <c r="E210" s="196" t="s">
        <v>7350</v>
      </c>
      <c r="F210" s="197" t="s">
        <v>7351</v>
      </c>
      <c r="G210" s="198" t="s">
        <v>518</v>
      </c>
      <c r="H210" s="199">
        <v>1</v>
      </c>
      <c r="I210" s="200"/>
      <c r="J210" s="201">
        <f t="shared" si="30"/>
        <v>0</v>
      </c>
      <c r="K210" s="197" t="s">
        <v>44</v>
      </c>
      <c r="L210" s="42"/>
      <c r="M210" s="202" t="s">
        <v>44</v>
      </c>
      <c r="N210" s="203" t="s">
        <v>53</v>
      </c>
      <c r="O210" s="67"/>
      <c r="P210" s="204">
        <f t="shared" si="31"/>
        <v>0</v>
      </c>
      <c r="Q210" s="204">
        <v>0</v>
      </c>
      <c r="R210" s="204">
        <f t="shared" si="32"/>
        <v>0</v>
      </c>
      <c r="S210" s="204">
        <v>0</v>
      </c>
      <c r="T210" s="205">
        <f t="shared" si="33"/>
        <v>0</v>
      </c>
      <c r="U210" s="37"/>
      <c r="V210" s="37"/>
      <c r="W210" s="37"/>
      <c r="X210" s="37"/>
      <c r="Y210" s="37"/>
      <c r="Z210" s="37"/>
      <c r="AA210" s="37"/>
      <c r="AB210" s="37"/>
      <c r="AC210" s="37"/>
      <c r="AD210" s="37"/>
      <c r="AE210" s="37"/>
      <c r="AR210" s="206" t="s">
        <v>104</v>
      </c>
      <c r="AT210" s="206" t="s">
        <v>264</v>
      </c>
      <c r="AU210" s="206" t="s">
        <v>91</v>
      </c>
      <c r="AY210" s="19" t="s">
        <v>262</v>
      </c>
      <c r="BE210" s="207">
        <f t="shared" si="34"/>
        <v>0</v>
      </c>
      <c r="BF210" s="207">
        <f t="shared" si="35"/>
        <v>0</v>
      </c>
      <c r="BG210" s="207">
        <f t="shared" si="36"/>
        <v>0</v>
      </c>
      <c r="BH210" s="207">
        <f t="shared" si="37"/>
        <v>0</v>
      </c>
      <c r="BI210" s="207">
        <f t="shared" si="38"/>
        <v>0</v>
      </c>
      <c r="BJ210" s="19" t="s">
        <v>89</v>
      </c>
      <c r="BK210" s="207">
        <f t="shared" si="39"/>
        <v>0</v>
      </c>
      <c r="BL210" s="19" t="s">
        <v>104</v>
      </c>
      <c r="BM210" s="206" t="s">
        <v>1844</v>
      </c>
    </row>
    <row r="211" spans="1:65" s="2" customFormat="1" ht="16.5" customHeight="1">
      <c r="A211" s="37"/>
      <c r="B211" s="38"/>
      <c r="C211" s="195" t="s">
        <v>1172</v>
      </c>
      <c r="D211" s="195" t="s">
        <v>264</v>
      </c>
      <c r="E211" s="196" t="s">
        <v>7352</v>
      </c>
      <c r="F211" s="197" t="s">
        <v>7353</v>
      </c>
      <c r="G211" s="198" t="s">
        <v>518</v>
      </c>
      <c r="H211" s="199">
        <v>8</v>
      </c>
      <c r="I211" s="200"/>
      <c r="J211" s="201">
        <f t="shared" si="30"/>
        <v>0</v>
      </c>
      <c r="K211" s="197" t="s">
        <v>44</v>
      </c>
      <c r="L211" s="42"/>
      <c r="M211" s="202" t="s">
        <v>44</v>
      </c>
      <c r="N211" s="203" t="s">
        <v>53</v>
      </c>
      <c r="O211" s="67"/>
      <c r="P211" s="204">
        <f t="shared" si="31"/>
        <v>0</v>
      </c>
      <c r="Q211" s="204">
        <v>0</v>
      </c>
      <c r="R211" s="204">
        <f t="shared" si="32"/>
        <v>0</v>
      </c>
      <c r="S211" s="204">
        <v>0</v>
      </c>
      <c r="T211" s="205">
        <f t="shared" si="33"/>
        <v>0</v>
      </c>
      <c r="U211" s="37"/>
      <c r="V211" s="37"/>
      <c r="W211" s="37"/>
      <c r="X211" s="37"/>
      <c r="Y211" s="37"/>
      <c r="Z211" s="37"/>
      <c r="AA211" s="37"/>
      <c r="AB211" s="37"/>
      <c r="AC211" s="37"/>
      <c r="AD211" s="37"/>
      <c r="AE211" s="37"/>
      <c r="AR211" s="206" t="s">
        <v>104</v>
      </c>
      <c r="AT211" s="206" t="s">
        <v>264</v>
      </c>
      <c r="AU211" s="206" t="s">
        <v>91</v>
      </c>
      <c r="AY211" s="19" t="s">
        <v>262</v>
      </c>
      <c r="BE211" s="207">
        <f t="shared" si="34"/>
        <v>0</v>
      </c>
      <c r="BF211" s="207">
        <f t="shared" si="35"/>
        <v>0</v>
      </c>
      <c r="BG211" s="207">
        <f t="shared" si="36"/>
        <v>0</v>
      </c>
      <c r="BH211" s="207">
        <f t="shared" si="37"/>
        <v>0</v>
      </c>
      <c r="BI211" s="207">
        <f t="shared" si="38"/>
        <v>0</v>
      </c>
      <c r="BJ211" s="19" t="s">
        <v>89</v>
      </c>
      <c r="BK211" s="207">
        <f t="shared" si="39"/>
        <v>0</v>
      </c>
      <c r="BL211" s="19" t="s">
        <v>104</v>
      </c>
      <c r="BM211" s="206" t="s">
        <v>1852</v>
      </c>
    </row>
    <row r="212" spans="1:65" s="2" customFormat="1" ht="16.5" customHeight="1">
      <c r="A212" s="37"/>
      <c r="B212" s="38"/>
      <c r="C212" s="195" t="s">
        <v>1176</v>
      </c>
      <c r="D212" s="195" t="s">
        <v>264</v>
      </c>
      <c r="E212" s="196" t="s">
        <v>7354</v>
      </c>
      <c r="F212" s="197" t="s">
        <v>7355</v>
      </c>
      <c r="G212" s="198" t="s">
        <v>590</v>
      </c>
      <c r="H212" s="199">
        <v>2</v>
      </c>
      <c r="I212" s="200"/>
      <c r="J212" s="201">
        <f t="shared" si="30"/>
        <v>0</v>
      </c>
      <c r="K212" s="197" t="s">
        <v>44</v>
      </c>
      <c r="L212" s="42"/>
      <c r="M212" s="202" t="s">
        <v>44</v>
      </c>
      <c r="N212" s="203" t="s">
        <v>53</v>
      </c>
      <c r="O212" s="67"/>
      <c r="P212" s="204">
        <f t="shared" si="31"/>
        <v>0</v>
      </c>
      <c r="Q212" s="204">
        <v>0</v>
      </c>
      <c r="R212" s="204">
        <f t="shared" si="32"/>
        <v>0</v>
      </c>
      <c r="S212" s="204">
        <v>0</v>
      </c>
      <c r="T212" s="205">
        <f t="shared" si="33"/>
        <v>0</v>
      </c>
      <c r="U212" s="37"/>
      <c r="V212" s="37"/>
      <c r="W212" s="37"/>
      <c r="X212" s="37"/>
      <c r="Y212" s="37"/>
      <c r="Z212" s="37"/>
      <c r="AA212" s="37"/>
      <c r="AB212" s="37"/>
      <c r="AC212" s="37"/>
      <c r="AD212" s="37"/>
      <c r="AE212" s="37"/>
      <c r="AR212" s="206" t="s">
        <v>104</v>
      </c>
      <c r="AT212" s="206" t="s">
        <v>264</v>
      </c>
      <c r="AU212" s="206" t="s">
        <v>91</v>
      </c>
      <c r="AY212" s="19" t="s">
        <v>262</v>
      </c>
      <c r="BE212" s="207">
        <f t="shared" si="34"/>
        <v>0</v>
      </c>
      <c r="BF212" s="207">
        <f t="shared" si="35"/>
        <v>0</v>
      </c>
      <c r="BG212" s="207">
        <f t="shared" si="36"/>
        <v>0</v>
      </c>
      <c r="BH212" s="207">
        <f t="shared" si="37"/>
        <v>0</v>
      </c>
      <c r="BI212" s="207">
        <f t="shared" si="38"/>
        <v>0</v>
      </c>
      <c r="BJ212" s="19" t="s">
        <v>89</v>
      </c>
      <c r="BK212" s="207">
        <f t="shared" si="39"/>
        <v>0</v>
      </c>
      <c r="BL212" s="19" t="s">
        <v>104</v>
      </c>
      <c r="BM212" s="206" t="s">
        <v>1862</v>
      </c>
    </row>
    <row r="213" spans="1:65" s="2" customFormat="1" ht="16.5" customHeight="1">
      <c r="A213" s="37"/>
      <c r="B213" s="38"/>
      <c r="C213" s="195" t="s">
        <v>1180</v>
      </c>
      <c r="D213" s="195" t="s">
        <v>264</v>
      </c>
      <c r="E213" s="196" t="s">
        <v>7356</v>
      </c>
      <c r="F213" s="197" t="s">
        <v>7357</v>
      </c>
      <c r="G213" s="198" t="s">
        <v>590</v>
      </c>
      <c r="H213" s="199">
        <v>2</v>
      </c>
      <c r="I213" s="200"/>
      <c r="J213" s="201">
        <f t="shared" si="30"/>
        <v>0</v>
      </c>
      <c r="K213" s="197" t="s">
        <v>44</v>
      </c>
      <c r="L213" s="42"/>
      <c r="M213" s="202" t="s">
        <v>44</v>
      </c>
      <c r="N213" s="203" t="s">
        <v>53</v>
      </c>
      <c r="O213" s="67"/>
      <c r="P213" s="204">
        <f t="shared" si="31"/>
        <v>0</v>
      </c>
      <c r="Q213" s="204">
        <v>0</v>
      </c>
      <c r="R213" s="204">
        <f t="shared" si="32"/>
        <v>0</v>
      </c>
      <c r="S213" s="204">
        <v>0</v>
      </c>
      <c r="T213" s="205">
        <f t="shared" si="33"/>
        <v>0</v>
      </c>
      <c r="U213" s="37"/>
      <c r="V213" s="37"/>
      <c r="W213" s="37"/>
      <c r="X213" s="37"/>
      <c r="Y213" s="37"/>
      <c r="Z213" s="37"/>
      <c r="AA213" s="37"/>
      <c r="AB213" s="37"/>
      <c r="AC213" s="37"/>
      <c r="AD213" s="37"/>
      <c r="AE213" s="37"/>
      <c r="AR213" s="206" t="s">
        <v>104</v>
      </c>
      <c r="AT213" s="206" t="s">
        <v>264</v>
      </c>
      <c r="AU213" s="206" t="s">
        <v>91</v>
      </c>
      <c r="AY213" s="19" t="s">
        <v>262</v>
      </c>
      <c r="BE213" s="207">
        <f t="shared" si="34"/>
        <v>0</v>
      </c>
      <c r="BF213" s="207">
        <f t="shared" si="35"/>
        <v>0</v>
      </c>
      <c r="BG213" s="207">
        <f t="shared" si="36"/>
        <v>0</v>
      </c>
      <c r="BH213" s="207">
        <f t="shared" si="37"/>
        <v>0</v>
      </c>
      <c r="BI213" s="207">
        <f t="shared" si="38"/>
        <v>0</v>
      </c>
      <c r="BJ213" s="19" t="s">
        <v>89</v>
      </c>
      <c r="BK213" s="207">
        <f t="shared" si="39"/>
        <v>0</v>
      </c>
      <c r="BL213" s="19" t="s">
        <v>104</v>
      </c>
      <c r="BM213" s="206" t="s">
        <v>1882</v>
      </c>
    </row>
    <row r="214" spans="1:65" s="2" customFormat="1" ht="16.5" customHeight="1">
      <c r="A214" s="37"/>
      <c r="B214" s="38"/>
      <c r="C214" s="195" t="s">
        <v>1189</v>
      </c>
      <c r="D214" s="195" t="s">
        <v>264</v>
      </c>
      <c r="E214" s="196" t="s">
        <v>7358</v>
      </c>
      <c r="F214" s="197" t="s">
        <v>7359</v>
      </c>
      <c r="G214" s="198" t="s">
        <v>518</v>
      </c>
      <c r="H214" s="199">
        <v>4</v>
      </c>
      <c r="I214" s="200"/>
      <c r="J214" s="201">
        <f t="shared" si="30"/>
        <v>0</v>
      </c>
      <c r="K214" s="197" t="s">
        <v>44</v>
      </c>
      <c r="L214" s="42"/>
      <c r="M214" s="202" t="s">
        <v>44</v>
      </c>
      <c r="N214" s="203" t="s">
        <v>53</v>
      </c>
      <c r="O214" s="67"/>
      <c r="P214" s="204">
        <f t="shared" si="31"/>
        <v>0</v>
      </c>
      <c r="Q214" s="204">
        <v>0</v>
      </c>
      <c r="R214" s="204">
        <f t="shared" si="32"/>
        <v>0</v>
      </c>
      <c r="S214" s="204">
        <v>0</v>
      </c>
      <c r="T214" s="205">
        <f t="shared" si="33"/>
        <v>0</v>
      </c>
      <c r="U214" s="37"/>
      <c r="V214" s="37"/>
      <c r="W214" s="37"/>
      <c r="X214" s="37"/>
      <c r="Y214" s="37"/>
      <c r="Z214" s="37"/>
      <c r="AA214" s="37"/>
      <c r="AB214" s="37"/>
      <c r="AC214" s="37"/>
      <c r="AD214" s="37"/>
      <c r="AE214" s="37"/>
      <c r="AR214" s="206" t="s">
        <v>104</v>
      </c>
      <c r="AT214" s="206" t="s">
        <v>264</v>
      </c>
      <c r="AU214" s="206" t="s">
        <v>91</v>
      </c>
      <c r="AY214" s="19" t="s">
        <v>262</v>
      </c>
      <c r="BE214" s="207">
        <f t="shared" si="34"/>
        <v>0</v>
      </c>
      <c r="BF214" s="207">
        <f t="shared" si="35"/>
        <v>0</v>
      </c>
      <c r="BG214" s="207">
        <f t="shared" si="36"/>
        <v>0</v>
      </c>
      <c r="BH214" s="207">
        <f t="shared" si="37"/>
        <v>0</v>
      </c>
      <c r="BI214" s="207">
        <f t="shared" si="38"/>
        <v>0</v>
      </c>
      <c r="BJ214" s="19" t="s">
        <v>89</v>
      </c>
      <c r="BK214" s="207">
        <f t="shared" si="39"/>
        <v>0</v>
      </c>
      <c r="BL214" s="19" t="s">
        <v>104</v>
      </c>
      <c r="BM214" s="206" t="s">
        <v>1891</v>
      </c>
    </row>
    <row r="215" spans="1:65" s="2" customFormat="1" ht="16.5" customHeight="1">
      <c r="A215" s="37"/>
      <c r="B215" s="38"/>
      <c r="C215" s="195" t="s">
        <v>1205</v>
      </c>
      <c r="D215" s="195" t="s">
        <v>264</v>
      </c>
      <c r="E215" s="196" t="s">
        <v>7360</v>
      </c>
      <c r="F215" s="197" t="s">
        <v>7361</v>
      </c>
      <c r="G215" s="198" t="s">
        <v>518</v>
      </c>
      <c r="H215" s="199">
        <v>1</v>
      </c>
      <c r="I215" s="200"/>
      <c r="J215" s="201">
        <f t="shared" si="30"/>
        <v>0</v>
      </c>
      <c r="K215" s="197" t="s">
        <v>44</v>
      </c>
      <c r="L215" s="42"/>
      <c r="M215" s="202" t="s">
        <v>44</v>
      </c>
      <c r="N215" s="203" t="s">
        <v>53</v>
      </c>
      <c r="O215" s="67"/>
      <c r="P215" s="204">
        <f t="shared" si="31"/>
        <v>0</v>
      </c>
      <c r="Q215" s="204">
        <v>0</v>
      </c>
      <c r="R215" s="204">
        <f t="shared" si="32"/>
        <v>0</v>
      </c>
      <c r="S215" s="204">
        <v>0</v>
      </c>
      <c r="T215" s="205">
        <f t="shared" si="33"/>
        <v>0</v>
      </c>
      <c r="U215" s="37"/>
      <c r="V215" s="37"/>
      <c r="W215" s="37"/>
      <c r="X215" s="37"/>
      <c r="Y215" s="37"/>
      <c r="Z215" s="37"/>
      <c r="AA215" s="37"/>
      <c r="AB215" s="37"/>
      <c r="AC215" s="37"/>
      <c r="AD215" s="37"/>
      <c r="AE215" s="37"/>
      <c r="AR215" s="206" t="s">
        <v>104</v>
      </c>
      <c r="AT215" s="206" t="s">
        <v>264</v>
      </c>
      <c r="AU215" s="206" t="s">
        <v>91</v>
      </c>
      <c r="AY215" s="19" t="s">
        <v>262</v>
      </c>
      <c r="BE215" s="207">
        <f t="shared" si="34"/>
        <v>0</v>
      </c>
      <c r="BF215" s="207">
        <f t="shared" si="35"/>
        <v>0</v>
      </c>
      <c r="BG215" s="207">
        <f t="shared" si="36"/>
        <v>0</v>
      </c>
      <c r="BH215" s="207">
        <f t="shared" si="37"/>
        <v>0</v>
      </c>
      <c r="BI215" s="207">
        <f t="shared" si="38"/>
        <v>0</v>
      </c>
      <c r="BJ215" s="19" t="s">
        <v>89</v>
      </c>
      <c r="BK215" s="207">
        <f t="shared" si="39"/>
        <v>0</v>
      </c>
      <c r="BL215" s="19" t="s">
        <v>104</v>
      </c>
      <c r="BM215" s="206" t="s">
        <v>1899</v>
      </c>
    </row>
    <row r="216" spans="1:65" s="2" customFormat="1" ht="16.5" customHeight="1">
      <c r="A216" s="37"/>
      <c r="B216" s="38"/>
      <c r="C216" s="195" t="s">
        <v>1215</v>
      </c>
      <c r="D216" s="195" t="s">
        <v>264</v>
      </c>
      <c r="E216" s="196" t="s">
        <v>7362</v>
      </c>
      <c r="F216" s="197" t="s">
        <v>7363</v>
      </c>
      <c r="G216" s="198" t="s">
        <v>518</v>
      </c>
      <c r="H216" s="199">
        <v>1</v>
      </c>
      <c r="I216" s="200"/>
      <c r="J216" s="201">
        <f t="shared" si="30"/>
        <v>0</v>
      </c>
      <c r="K216" s="197" t="s">
        <v>44</v>
      </c>
      <c r="L216" s="42"/>
      <c r="M216" s="202" t="s">
        <v>44</v>
      </c>
      <c r="N216" s="203" t="s">
        <v>53</v>
      </c>
      <c r="O216" s="67"/>
      <c r="P216" s="204">
        <f t="shared" si="31"/>
        <v>0</v>
      </c>
      <c r="Q216" s="204">
        <v>0</v>
      </c>
      <c r="R216" s="204">
        <f t="shared" si="32"/>
        <v>0</v>
      </c>
      <c r="S216" s="204">
        <v>0</v>
      </c>
      <c r="T216" s="205">
        <f t="shared" si="33"/>
        <v>0</v>
      </c>
      <c r="U216" s="37"/>
      <c r="V216" s="37"/>
      <c r="W216" s="37"/>
      <c r="X216" s="37"/>
      <c r="Y216" s="37"/>
      <c r="Z216" s="37"/>
      <c r="AA216" s="37"/>
      <c r="AB216" s="37"/>
      <c r="AC216" s="37"/>
      <c r="AD216" s="37"/>
      <c r="AE216" s="37"/>
      <c r="AR216" s="206" t="s">
        <v>104</v>
      </c>
      <c r="AT216" s="206" t="s">
        <v>264</v>
      </c>
      <c r="AU216" s="206" t="s">
        <v>91</v>
      </c>
      <c r="AY216" s="19" t="s">
        <v>262</v>
      </c>
      <c r="BE216" s="207">
        <f t="shared" si="34"/>
        <v>0</v>
      </c>
      <c r="BF216" s="207">
        <f t="shared" si="35"/>
        <v>0</v>
      </c>
      <c r="BG216" s="207">
        <f t="shared" si="36"/>
        <v>0</v>
      </c>
      <c r="BH216" s="207">
        <f t="shared" si="37"/>
        <v>0</v>
      </c>
      <c r="BI216" s="207">
        <f t="shared" si="38"/>
        <v>0</v>
      </c>
      <c r="BJ216" s="19" t="s">
        <v>89</v>
      </c>
      <c r="BK216" s="207">
        <f t="shared" si="39"/>
        <v>0</v>
      </c>
      <c r="BL216" s="19" t="s">
        <v>104</v>
      </c>
      <c r="BM216" s="206" t="s">
        <v>1910</v>
      </c>
    </row>
    <row r="217" spans="1:65" s="2" customFormat="1" ht="16.5" customHeight="1">
      <c r="A217" s="37"/>
      <c r="B217" s="38"/>
      <c r="C217" s="195" t="s">
        <v>1275</v>
      </c>
      <c r="D217" s="195" t="s">
        <v>264</v>
      </c>
      <c r="E217" s="196" t="s">
        <v>7364</v>
      </c>
      <c r="F217" s="197" t="s">
        <v>7365</v>
      </c>
      <c r="G217" s="198" t="s">
        <v>518</v>
      </c>
      <c r="H217" s="199">
        <v>1</v>
      </c>
      <c r="I217" s="200"/>
      <c r="J217" s="201">
        <f t="shared" si="30"/>
        <v>0</v>
      </c>
      <c r="K217" s="197" t="s">
        <v>44</v>
      </c>
      <c r="L217" s="42"/>
      <c r="M217" s="202" t="s">
        <v>44</v>
      </c>
      <c r="N217" s="203" t="s">
        <v>53</v>
      </c>
      <c r="O217" s="67"/>
      <c r="P217" s="204">
        <f t="shared" si="31"/>
        <v>0</v>
      </c>
      <c r="Q217" s="204">
        <v>0</v>
      </c>
      <c r="R217" s="204">
        <f t="shared" si="32"/>
        <v>0</v>
      </c>
      <c r="S217" s="204">
        <v>0</v>
      </c>
      <c r="T217" s="205">
        <f t="shared" si="33"/>
        <v>0</v>
      </c>
      <c r="U217" s="37"/>
      <c r="V217" s="37"/>
      <c r="W217" s="37"/>
      <c r="X217" s="37"/>
      <c r="Y217" s="37"/>
      <c r="Z217" s="37"/>
      <c r="AA217" s="37"/>
      <c r="AB217" s="37"/>
      <c r="AC217" s="37"/>
      <c r="AD217" s="37"/>
      <c r="AE217" s="37"/>
      <c r="AR217" s="206" t="s">
        <v>104</v>
      </c>
      <c r="AT217" s="206" t="s">
        <v>264</v>
      </c>
      <c r="AU217" s="206" t="s">
        <v>91</v>
      </c>
      <c r="AY217" s="19" t="s">
        <v>262</v>
      </c>
      <c r="BE217" s="207">
        <f t="shared" si="34"/>
        <v>0</v>
      </c>
      <c r="BF217" s="207">
        <f t="shared" si="35"/>
        <v>0</v>
      </c>
      <c r="BG217" s="207">
        <f t="shared" si="36"/>
        <v>0</v>
      </c>
      <c r="BH217" s="207">
        <f t="shared" si="37"/>
        <v>0</v>
      </c>
      <c r="BI217" s="207">
        <f t="shared" si="38"/>
        <v>0</v>
      </c>
      <c r="BJ217" s="19" t="s">
        <v>89</v>
      </c>
      <c r="BK217" s="207">
        <f t="shared" si="39"/>
        <v>0</v>
      </c>
      <c r="BL217" s="19" t="s">
        <v>104</v>
      </c>
      <c r="BM217" s="206" t="s">
        <v>1920</v>
      </c>
    </row>
    <row r="218" spans="1:65" s="2" customFormat="1" ht="16.5" customHeight="1">
      <c r="A218" s="37"/>
      <c r="B218" s="38"/>
      <c r="C218" s="195" t="s">
        <v>1282</v>
      </c>
      <c r="D218" s="195" t="s">
        <v>264</v>
      </c>
      <c r="E218" s="196" t="s">
        <v>7366</v>
      </c>
      <c r="F218" s="197" t="s">
        <v>7367</v>
      </c>
      <c r="G218" s="198" t="s">
        <v>518</v>
      </c>
      <c r="H218" s="199">
        <v>5</v>
      </c>
      <c r="I218" s="200"/>
      <c r="J218" s="201">
        <f t="shared" si="30"/>
        <v>0</v>
      </c>
      <c r="K218" s="197" t="s">
        <v>44</v>
      </c>
      <c r="L218" s="42"/>
      <c r="M218" s="202" t="s">
        <v>44</v>
      </c>
      <c r="N218" s="203" t="s">
        <v>53</v>
      </c>
      <c r="O218" s="67"/>
      <c r="P218" s="204">
        <f t="shared" si="31"/>
        <v>0</v>
      </c>
      <c r="Q218" s="204">
        <v>0</v>
      </c>
      <c r="R218" s="204">
        <f t="shared" si="32"/>
        <v>0</v>
      </c>
      <c r="S218" s="204">
        <v>0</v>
      </c>
      <c r="T218" s="205">
        <f t="shared" si="33"/>
        <v>0</v>
      </c>
      <c r="U218" s="37"/>
      <c r="V218" s="37"/>
      <c r="W218" s="37"/>
      <c r="X218" s="37"/>
      <c r="Y218" s="37"/>
      <c r="Z218" s="37"/>
      <c r="AA218" s="37"/>
      <c r="AB218" s="37"/>
      <c r="AC218" s="37"/>
      <c r="AD218" s="37"/>
      <c r="AE218" s="37"/>
      <c r="AR218" s="206" t="s">
        <v>104</v>
      </c>
      <c r="AT218" s="206" t="s">
        <v>264</v>
      </c>
      <c r="AU218" s="206" t="s">
        <v>91</v>
      </c>
      <c r="AY218" s="19" t="s">
        <v>262</v>
      </c>
      <c r="BE218" s="207">
        <f t="shared" si="34"/>
        <v>0</v>
      </c>
      <c r="BF218" s="207">
        <f t="shared" si="35"/>
        <v>0</v>
      </c>
      <c r="BG218" s="207">
        <f t="shared" si="36"/>
        <v>0</v>
      </c>
      <c r="BH218" s="207">
        <f t="shared" si="37"/>
        <v>0</v>
      </c>
      <c r="BI218" s="207">
        <f t="shared" si="38"/>
        <v>0</v>
      </c>
      <c r="BJ218" s="19" t="s">
        <v>89</v>
      </c>
      <c r="BK218" s="207">
        <f t="shared" si="39"/>
        <v>0</v>
      </c>
      <c r="BL218" s="19" t="s">
        <v>104</v>
      </c>
      <c r="BM218" s="206" t="s">
        <v>1929</v>
      </c>
    </row>
    <row r="219" spans="1:65" s="2" customFormat="1" ht="21.75" customHeight="1">
      <c r="A219" s="37"/>
      <c r="B219" s="38"/>
      <c r="C219" s="195" t="s">
        <v>1287</v>
      </c>
      <c r="D219" s="195" t="s">
        <v>264</v>
      </c>
      <c r="E219" s="196" t="s">
        <v>7368</v>
      </c>
      <c r="F219" s="197" t="s">
        <v>7369</v>
      </c>
      <c r="G219" s="198" t="s">
        <v>518</v>
      </c>
      <c r="H219" s="199">
        <v>2</v>
      </c>
      <c r="I219" s="200"/>
      <c r="J219" s="201">
        <f t="shared" si="30"/>
        <v>0</v>
      </c>
      <c r="K219" s="197" t="s">
        <v>44</v>
      </c>
      <c r="L219" s="42"/>
      <c r="M219" s="202" t="s">
        <v>44</v>
      </c>
      <c r="N219" s="203" t="s">
        <v>53</v>
      </c>
      <c r="O219" s="67"/>
      <c r="P219" s="204">
        <f t="shared" si="31"/>
        <v>0</v>
      </c>
      <c r="Q219" s="204">
        <v>0</v>
      </c>
      <c r="R219" s="204">
        <f t="shared" si="32"/>
        <v>0</v>
      </c>
      <c r="S219" s="204">
        <v>0</v>
      </c>
      <c r="T219" s="205">
        <f t="shared" si="33"/>
        <v>0</v>
      </c>
      <c r="U219" s="37"/>
      <c r="V219" s="37"/>
      <c r="W219" s="37"/>
      <c r="X219" s="37"/>
      <c r="Y219" s="37"/>
      <c r="Z219" s="37"/>
      <c r="AA219" s="37"/>
      <c r="AB219" s="37"/>
      <c r="AC219" s="37"/>
      <c r="AD219" s="37"/>
      <c r="AE219" s="37"/>
      <c r="AR219" s="206" t="s">
        <v>104</v>
      </c>
      <c r="AT219" s="206" t="s">
        <v>264</v>
      </c>
      <c r="AU219" s="206" t="s">
        <v>91</v>
      </c>
      <c r="AY219" s="19" t="s">
        <v>262</v>
      </c>
      <c r="BE219" s="207">
        <f t="shared" si="34"/>
        <v>0</v>
      </c>
      <c r="BF219" s="207">
        <f t="shared" si="35"/>
        <v>0</v>
      </c>
      <c r="BG219" s="207">
        <f t="shared" si="36"/>
        <v>0</v>
      </c>
      <c r="BH219" s="207">
        <f t="shared" si="37"/>
        <v>0</v>
      </c>
      <c r="BI219" s="207">
        <f t="shared" si="38"/>
        <v>0</v>
      </c>
      <c r="BJ219" s="19" t="s">
        <v>89</v>
      </c>
      <c r="BK219" s="207">
        <f t="shared" si="39"/>
        <v>0</v>
      </c>
      <c r="BL219" s="19" t="s">
        <v>104</v>
      </c>
      <c r="BM219" s="206" t="s">
        <v>1940</v>
      </c>
    </row>
    <row r="220" spans="1:65" s="2" customFormat="1" ht="16.5" customHeight="1">
      <c r="A220" s="37"/>
      <c r="B220" s="38"/>
      <c r="C220" s="195" t="s">
        <v>1332</v>
      </c>
      <c r="D220" s="195" t="s">
        <v>264</v>
      </c>
      <c r="E220" s="196" t="s">
        <v>7370</v>
      </c>
      <c r="F220" s="197" t="s">
        <v>7371</v>
      </c>
      <c r="G220" s="198" t="s">
        <v>518</v>
      </c>
      <c r="H220" s="199">
        <v>1</v>
      </c>
      <c r="I220" s="200"/>
      <c r="J220" s="201">
        <f t="shared" si="30"/>
        <v>0</v>
      </c>
      <c r="K220" s="197" t="s">
        <v>44</v>
      </c>
      <c r="L220" s="42"/>
      <c r="M220" s="202" t="s">
        <v>44</v>
      </c>
      <c r="N220" s="203" t="s">
        <v>53</v>
      </c>
      <c r="O220" s="67"/>
      <c r="P220" s="204">
        <f t="shared" si="31"/>
        <v>0</v>
      </c>
      <c r="Q220" s="204">
        <v>0</v>
      </c>
      <c r="R220" s="204">
        <f t="shared" si="32"/>
        <v>0</v>
      </c>
      <c r="S220" s="204">
        <v>0</v>
      </c>
      <c r="T220" s="205">
        <f t="shared" si="33"/>
        <v>0</v>
      </c>
      <c r="U220" s="37"/>
      <c r="V220" s="37"/>
      <c r="W220" s="37"/>
      <c r="X220" s="37"/>
      <c r="Y220" s="37"/>
      <c r="Z220" s="37"/>
      <c r="AA220" s="37"/>
      <c r="AB220" s="37"/>
      <c r="AC220" s="37"/>
      <c r="AD220" s="37"/>
      <c r="AE220" s="37"/>
      <c r="AR220" s="206" t="s">
        <v>104</v>
      </c>
      <c r="AT220" s="206" t="s">
        <v>264</v>
      </c>
      <c r="AU220" s="206" t="s">
        <v>91</v>
      </c>
      <c r="AY220" s="19" t="s">
        <v>262</v>
      </c>
      <c r="BE220" s="207">
        <f t="shared" si="34"/>
        <v>0</v>
      </c>
      <c r="BF220" s="207">
        <f t="shared" si="35"/>
        <v>0</v>
      </c>
      <c r="BG220" s="207">
        <f t="shared" si="36"/>
        <v>0</v>
      </c>
      <c r="BH220" s="207">
        <f t="shared" si="37"/>
        <v>0</v>
      </c>
      <c r="BI220" s="207">
        <f t="shared" si="38"/>
        <v>0</v>
      </c>
      <c r="BJ220" s="19" t="s">
        <v>89</v>
      </c>
      <c r="BK220" s="207">
        <f t="shared" si="39"/>
        <v>0</v>
      </c>
      <c r="BL220" s="19" t="s">
        <v>104</v>
      </c>
      <c r="BM220" s="206" t="s">
        <v>1948</v>
      </c>
    </row>
    <row r="221" spans="1:65" s="2" customFormat="1" ht="18">
      <c r="A221" s="37"/>
      <c r="B221" s="38"/>
      <c r="C221" s="39"/>
      <c r="D221" s="208" t="s">
        <v>421</v>
      </c>
      <c r="E221" s="39"/>
      <c r="F221" s="209" t="s">
        <v>7372</v>
      </c>
      <c r="G221" s="39"/>
      <c r="H221" s="39"/>
      <c r="I221" s="118"/>
      <c r="J221" s="39"/>
      <c r="K221" s="39"/>
      <c r="L221" s="42"/>
      <c r="M221" s="210"/>
      <c r="N221" s="211"/>
      <c r="O221" s="67"/>
      <c r="P221" s="67"/>
      <c r="Q221" s="67"/>
      <c r="R221" s="67"/>
      <c r="S221" s="67"/>
      <c r="T221" s="68"/>
      <c r="U221" s="37"/>
      <c r="V221" s="37"/>
      <c r="W221" s="37"/>
      <c r="X221" s="37"/>
      <c r="Y221" s="37"/>
      <c r="Z221" s="37"/>
      <c r="AA221" s="37"/>
      <c r="AB221" s="37"/>
      <c r="AC221" s="37"/>
      <c r="AD221" s="37"/>
      <c r="AE221" s="37"/>
      <c r="AT221" s="19" t="s">
        <v>421</v>
      </c>
      <c r="AU221" s="19" t="s">
        <v>91</v>
      </c>
    </row>
    <row r="222" spans="1:65" s="2" customFormat="1" ht="16.5" customHeight="1">
      <c r="A222" s="37"/>
      <c r="B222" s="38"/>
      <c r="C222" s="195" t="s">
        <v>1337</v>
      </c>
      <c r="D222" s="195" t="s">
        <v>264</v>
      </c>
      <c r="E222" s="196" t="s">
        <v>7373</v>
      </c>
      <c r="F222" s="197" t="s">
        <v>7374</v>
      </c>
      <c r="G222" s="198" t="s">
        <v>518</v>
      </c>
      <c r="H222" s="199">
        <v>3</v>
      </c>
      <c r="I222" s="200"/>
      <c r="J222" s="201">
        <f>ROUND(I222*H222,2)</f>
        <v>0</v>
      </c>
      <c r="K222" s="197" t="s">
        <v>44</v>
      </c>
      <c r="L222" s="42"/>
      <c r="M222" s="202" t="s">
        <v>44</v>
      </c>
      <c r="N222" s="203" t="s">
        <v>53</v>
      </c>
      <c r="O222" s="67"/>
      <c r="P222" s="204">
        <f>O222*H222</f>
        <v>0</v>
      </c>
      <c r="Q222" s="204">
        <v>0</v>
      </c>
      <c r="R222" s="204">
        <f>Q222*H222</f>
        <v>0</v>
      </c>
      <c r="S222" s="204">
        <v>0</v>
      </c>
      <c r="T222" s="205">
        <f>S222*H222</f>
        <v>0</v>
      </c>
      <c r="U222" s="37"/>
      <c r="V222" s="37"/>
      <c r="W222" s="37"/>
      <c r="X222" s="37"/>
      <c r="Y222" s="37"/>
      <c r="Z222" s="37"/>
      <c r="AA222" s="37"/>
      <c r="AB222" s="37"/>
      <c r="AC222" s="37"/>
      <c r="AD222" s="37"/>
      <c r="AE222" s="37"/>
      <c r="AR222" s="206" t="s">
        <v>104</v>
      </c>
      <c r="AT222" s="206" t="s">
        <v>264</v>
      </c>
      <c r="AU222" s="206" t="s">
        <v>91</v>
      </c>
      <c r="AY222" s="19" t="s">
        <v>262</v>
      </c>
      <c r="BE222" s="207">
        <f>IF(N222="základní",J222,0)</f>
        <v>0</v>
      </c>
      <c r="BF222" s="207">
        <f>IF(N222="snížená",J222,0)</f>
        <v>0</v>
      </c>
      <c r="BG222" s="207">
        <f>IF(N222="zákl. přenesená",J222,0)</f>
        <v>0</v>
      </c>
      <c r="BH222" s="207">
        <f>IF(N222="sníž. přenesená",J222,0)</f>
        <v>0</v>
      </c>
      <c r="BI222" s="207">
        <f>IF(N222="nulová",J222,0)</f>
        <v>0</v>
      </c>
      <c r="BJ222" s="19" t="s">
        <v>89</v>
      </c>
      <c r="BK222" s="207">
        <f>ROUND(I222*H222,2)</f>
        <v>0</v>
      </c>
      <c r="BL222" s="19" t="s">
        <v>104</v>
      </c>
      <c r="BM222" s="206" t="s">
        <v>1958</v>
      </c>
    </row>
    <row r="223" spans="1:65" s="2" customFormat="1" ht="18">
      <c r="A223" s="37"/>
      <c r="B223" s="38"/>
      <c r="C223" s="39"/>
      <c r="D223" s="208" t="s">
        <v>421</v>
      </c>
      <c r="E223" s="39"/>
      <c r="F223" s="209" t="s">
        <v>7372</v>
      </c>
      <c r="G223" s="39"/>
      <c r="H223" s="39"/>
      <c r="I223" s="118"/>
      <c r="J223" s="39"/>
      <c r="K223" s="39"/>
      <c r="L223" s="42"/>
      <c r="M223" s="210"/>
      <c r="N223" s="211"/>
      <c r="O223" s="67"/>
      <c r="P223" s="67"/>
      <c r="Q223" s="67"/>
      <c r="R223" s="67"/>
      <c r="S223" s="67"/>
      <c r="T223" s="68"/>
      <c r="U223" s="37"/>
      <c r="V223" s="37"/>
      <c r="W223" s="37"/>
      <c r="X223" s="37"/>
      <c r="Y223" s="37"/>
      <c r="Z223" s="37"/>
      <c r="AA223" s="37"/>
      <c r="AB223" s="37"/>
      <c r="AC223" s="37"/>
      <c r="AD223" s="37"/>
      <c r="AE223" s="37"/>
      <c r="AT223" s="19" t="s">
        <v>421</v>
      </c>
      <c r="AU223" s="19" t="s">
        <v>91</v>
      </c>
    </row>
    <row r="224" spans="1:65" s="2" customFormat="1" ht="16.5" customHeight="1">
      <c r="A224" s="37"/>
      <c r="B224" s="38"/>
      <c r="C224" s="195" t="s">
        <v>1342</v>
      </c>
      <c r="D224" s="195" t="s">
        <v>264</v>
      </c>
      <c r="E224" s="196" t="s">
        <v>7375</v>
      </c>
      <c r="F224" s="197" t="s">
        <v>7376</v>
      </c>
      <c r="G224" s="198" t="s">
        <v>518</v>
      </c>
      <c r="H224" s="199">
        <v>3</v>
      </c>
      <c r="I224" s="200"/>
      <c r="J224" s="201">
        <f>ROUND(I224*H224,2)</f>
        <v>0</v>
      </c>
      <c r="K224" s="197" t="s">
        <v>44</v>
      </c>
      <c r="L224" s="42"/>
      <c r="M224" s="202" t="s">
        <v>44</v>
      </c>
      <c r="N224" s="203" t="s">
        <v>53</v>
      </c>
      <c r="O224" s="67"/>
      <c r="P224" s="204">
        <f>O224*H224</f>
        <v>0</v>
      </c>
      <c r="Q224" s="204">
        <v>0</v>
      </c>
      <c r="R224" s="204">
        <f>Q224*H224</f>
        <v>0</v>
      </c>
      <c r="S224" s="204">
        <v>0</v>
      </c>
      <c r="T224" s="205">
        <f>S224*H224</f>
        <v>0</v>
      </c>
      <c r="U224" s="37"/>
      <c r="V224" s="37"/>
      <c r="W224" s="37"/>
      <c r="X224" s="37"/>
      <c r="Y224" s="37"/>
      <c r="Z224" s="37"/>
      <c r="AA224" s="37"/>
      <c r="AB224" s="37"/>
      <c r="AC224" s="37"/>
      <c r="AD224" s="37"/>
      <c r="AE224" s="37"/>
      <c r="AR224" s="206" t="s">
        <v>104</v>
      </c>
      <c r="AT224" s="206" t="s">
        <v>264</v>
      </c>
      <c r="AU224" s="206" t="s">
        <v>91</v>
      </c>
      <c r="AY224" s="19" t="s">
        <v>262</v>
      </c>
      <c r="BE224" s="207">
        <f>IF(N224="základní",J224,0)</f>
        <v>0</v>
      </c>
      <c r="BF224" s="207">
        <f>IF(N224="snížená",J224,0)</f>
        <v>0</v>
      </c>
      <c r="BG224" s="207">
        <f>IF(N224="zákl. přenesená",J224,0)</f>
        <v>0</v>
      </c>
      <c r="BH224" s="207">
        <f>IF(N224="sníž. přenesená",J224,0)</f>
        <v>0</v>
      </c>
      <c r="BI224" s="207">
        <f>IF(N224="nulová",J224,0)</f>
        <v>0</v>
      </c>
      <c r="BJ224" s="19" t="s">
        <v>89</v>
      </c>
      <c r="BK224" s="207">
        <f>ROUND(I224*H224,2)</f>
        <v>0</v>
      </c>
      <c r="BL224" s="19" t="s">
        <v>104</v>
      </c>
      <c r="BM224" s="206" t="s">
        <v>1970</v>
      </c>
    </row>
    <row r="225" spans="1:65" s="2" customFormat="1" ht="18">
      <c r="A225" s="37"/>
      <c r="B225" s="38"/>
      <c r="C225" s="39"/>
      <c r="D225" s="208" t="s">
        <v>421</v>
      </c>
      <c r="E225" s="39"/>
      <c r="F225" s="209" t="s">
        <v>7372</v>
      </c>
      <c r="G225" s="39"/>
      <c r="H225" s="39"/>
      <c r="I225" s="118"/>
      <c r="J225" s="39"/>
      <c r="K225" s="39"/>
      <c r="L225" s="42"/>
      <c r="M225" s="210"/>
      <c r="N225" s="211"/>
      <c r="O225" s="67"/>
      <c r="P225" s="67"/>
      <c r="Q225" s="67"/>
      <c r="R225" s="67"/>
      <c r="S225" s="67"/>
      <c r="T225" s="68"/>
      <c r="U225" s="37"/>
      <c r="V225" s="37"/>
      <c r="W225" s="37"/>
      <c r="X225" s="37"/>
      <c r="Y225" s="37"/>
      <c r="Z225" s="37"/>
      <c r="AA225" s="37"/>
      <c r="AB225" s="37"/>
      <c r="AC225" s="37"/>
      <c r="AD225" s="37"/>
      <c r="AE225" s="37"/>
      <c r="AT225" s="19" t="s">
        <v>421</v>
      </c>
      <c r="AU225" s="19" t="s">
        <v>91</v>
      </c>
    </row>
    <row r="226" spans="1:65" s="2" customFormat="1" ht="21.75" customHeight="1">
      <c r="A226" s="37"/>
      <c r="B226" s="38"/>
      <c r="C226" s="195" t="s">
        <v>1347</v>
      </c>
      <c r="D226" s="195" t="s">
        <v>264</v>
      </c>
      <c r="E226" s="196" t="s">
        <v>7377</v>
      </c>
      <c r="F226" s="197" t="s">
        <v>7378</v>
      </c>
      <c r="G226" s="198" t="s">
        <v>518</v>
      </c>
      <c r="H226" s="199">
        <v>1</v>
      </c>
      <c r="I226" s="200"/>
      <c r="J226" s="201">
        <f t="shared" ref="J226:J254" si="40">ROUND(I226*H226,2)</f>
        <v>0</v>
      </c>
      <c r="K226" s="197" t="s">
        <v>44</v>
      </c>
      <c r="L226" s="42"/>
      <c r="M226" s="202" t="s">
        <v>44</v>
      </c>
      <c r="N226" s="203" t="s">
        <v>53</v>
      </c>
      <c r="O226" s="67"/>
      <c r="P226" s="204">
        <f t="shared" ref="P226:P254" si="41">O226*H226</f>
        <v>0</v>
      </c>
      <c r="Q226" s="204">
        <v>0</v>
      </c>
      <c r="R226" s="204">
        <f t="shared" ref="R226:R254" si="42">Q226*H226</f>
        <v>0</v>
      </c>
      <c r="S226" s="204">
        <v>0</v>
      </c>
      <c r="T226" s="205">
        <f t="shared" ref="T226:T254" si="43">S226*H226</f>
        <v>0</v>
      </c>
      <c r="U226" s="37"/>
      <c r="V226" s="37"/>
      <c r="W226" s="37"/>
      <c r="X226" s="37"/>
      <c r="Y226" s="37"/>
      <c r="Z226" s="37"/>
      <c r="AA226" s="37"/>
      <c r="AB226" s="37"/>
      <c r="AC226" s="37"/>
      <c r="AD226" s="37"/>
      <c r="AE226" s="37"/>
      <c r="AR226" s="206" t="s">
        <v>104</v>
      </c>
      <c r="AT226" s="206" t="s">
        <v>264</v>
      </c>
      <c r="AU226" s="206" t="s">
        <v>91</v>
      </c>
      <c r="AY226" s="19" t="s">
        <v>262</v>
      </c>
      <c r="BE226" s="207">
        <f t="shared" ref="BE226:BE254" si="44">IF(N226="základní",J226,0)</f>
        <v>0</v>
      </c>
      <c r="BF226" s="207">
        <f t="shared" ref="BF226:BF254" si="45">IF(N226="snížená",J226,0)</f>
        <v>0</v>
      </c>
      <c r="BG226" s="207">
        <f t="shared" ref="BG226:BG254" si="46">IF(N226="zákl. přenesená",J226,0)</f>
        <v>0</v>
      </c>
      <c r="BH226" s="207">
        <f t="shared" ref="BH226:BH254" si="47">IF(N226="sníž. přenesená",J226,0)</f>
        <v>0</v>
      </c>
      <c r="BI226" s="207">
        <f t="shared" ref="BI226:BI254" si="48">IF(N226="nulová",J226,0)</f>
        <v>0</v>
      </c>
      <c r="BJ226" s="19" t="s">
        <v>89</v>
      </c>
      <c r="BK226" s="207">
        <f t="shared" ref="BK226:BK254" si="49">ROUND(I226*H226,2)</f>
        <v>0</v>
      </c>
      <c r="BL226" s="19" t="s">
        <v>104</v>
      </c>
      <c r="BM226" s="206" t="s">
        <v>1982</v>
      </c>
    </row>
    <row r="227" spans="1:65" s="2" customFormat="1" ht="16.5" customHeight="1">
      <c r="A227" s="37"/>
      <c r="B227" s="38"/>
      <c r="C227" s="195" t="s">
        <v>1352</v>
      </c>
      <c r="D227" s="195" t="s">
        <v>264</v>
      </c>
      <c r="E227" s="196" t="s">
        <v>7379</v>
      </c>
      <c r="F227" s="197" t="s">
        <v>7380</v>
      </c>
      <c r="G227" s="198" t="s">
        <v>518</v>
      </c>
      <c r="H227" s="199">
        <v>1</v>
      </c>
      <c r="I227" s="200"/>
      <c r="J227" s="201">
        <f t="shared" si="40"/>
        <v>0</v>
      </c>
      <c r="K227" s="197" t="s">
        <v>44</v>
      </c>
      <c r="L227" s="42"/>
      <c r="M227" s="202" t="s">
        <v>44</v>
      </c>
      <c r="N227" s="203" t="s">
        <v>53</v>
      </c>
      <c r="O227" s="67"/>
      <c r="P227" s="204">
        <f t="shared" si="41"/>
        <v>0</v>
      </c>
      <c r="Q227" s="204">
        <v>0</v>
      </c>
      <c r="R227" s="204">
        <f t="shared" si="42"/>
        <v>0</v>
      </c>
      <c r="S227" s="204">
        <v>0</v>
      </c>
      <c r="T227" s="205">
        <f t="shared" si="43"/>
        <v>0</v>
      </c>
      <c r="U227" s="37"/>
      <c r="V227" s="37"/>
      <c r="W227" s="37"/>
      <c r="X227" s="37"/>
      <c r="Y227" s="37"/>
      <c r="Z227" s="37"/>
      <c r="AA227" s="37"/>
      <c r="AB227" s="37"/>
      <c r="AC227" s="37"/>
      <c r="AD227" s="37"/>
      <c r="AE227" s="37"/>
      <c r="AR227" s="206" t="s">
        <v>104</v>
      </c>
      <c r="AT227" s="206" t="s">
        <v>264</v>
      </c>
      <c r="AU227" s="206" t="s">
        <v>91</v>
      </c>
      <c r="AY227" s="19" t="s">
        <v>262</v>
      </c>
      <c r="BE227" s="207">
        <f t="shared" si="44"/>
        <v>0</v>
      </c>
      <c r="BF227" s="207">
        <f t="shared" si="45"/>
        <v>0</v>
      </c>
      <c r="BG227" s="207">
        <f t="shared" si="46"/>
        <v>0</v>
      </c>
      <c r="BH227" s="207">
        <f t="shared" si="47"/>
        <v>0</v>
      </c>
      <c r="BI227" s="207">
        <f t="shared" si="48"/>
        <v>0</v>
      </c>
      <c r="BJ227" s="19" t="s">
        <v>89</v>
      </c>
      <c r="BK227" s="207">
        <f t="shared" si="49"/>
        <v>0</v>
      </c>
      <c r="BL227" s="19" t="s">
        <v>104</v>
      </c>
      <c r="BM227" s="206" t="s">
        <v>1992</v>
      </c>
    </row>
    <row r="228" spans="1:65" s="2" customFormat="1" ht="16.5" customHeight="1">
      <c r="A228" s="37"/>
      <c r="B228" s="38"/>
      <c r="C228" s="195" t="s">
        <v>1377</v>
      </c>
      <c r="D228" s="195" t="s">
        <v>264</v>
      </c>
      <c r="E228" s="196" t="s">
        <v>7381</v>
      </c>
      <c r="F228" s="197" t="s">
        <v>7382</v>
      </c>
      <c r="G228" s="198" t="s">
        <v>518</v>
      </c>
      <c r="H228" s="199">
        <v>2</v>
      </c>
      <c r="I228" s="200"/>
      <c r="J228" s="201">
        <f t="shared" si="40"/>
        <v>0</v>
      </c>
      <c r="K228" s="197" t="s">
        <v>44</v>
      </c>
      <c r="L228" s="42"/>
      <c r="M228" s="202" t="s">
        <v>44</v>
      </c>
      <c r="N228" s="203" t="s">
        <v>53</v>
      </c>
      <c r="O228" s="67"/>
      <c r="P228" s="204">
        <f t="shared" si="41"/>
        <v>0</v>
      </c>
      <c r="Q228" s="204">
        <v>0</v>
      </c>
      <c r="R228" s="204">
        <f t="shared" si="42"/>
        <v>0</v>
      </c>
      <c r="S228" s="204">
        <v>0</v>
      </c>
      <c r="T228" s="205">
        <f t="shared" si="43"/>
        <v>0</v>
      </c>
      <c r="U228" s="37"/>
      <c r="V228" s="37"/>
      <c r="W228" s="37"/>
      <c r="X228" s="37"/>
      <c r="Y228" s="37"/>
      <c r="Z228" s="37"/>
      <c r="AA228" s="37"/>
      <c r="AB228" s="37"/>
      <c r="AC228" s="37"/>
      <c r="AD228" s="37"/>
      <c r="AE228" s="37"/>
      <c r="AR228" s="206" t="s">
        <v>104</v>
      </c>
      <c r="AT228" s="206" t="s">
        <v>264</v>
      </c>
      <c r="AU228" s="206" t="s">
        <v>91</v>
      </c>
      <c r="AY228" s="19" t="s">
        <v>262</v>
      </c>
      <c r="BE228" s="207">
        <f t="shared" si="44"/>
        <v>0</v>
      </c>
      <c r="BF228" s="207">
        <f t="shared" si="45"/>
        <v>0</v>
      </c>
      <c r="BG228" s="207">
        <f t="shared" si="46"/>
        <v>0</v>
      </c>
      <c r="BH228" s="207">
        <f t="shared" si="47"/>
        <v>0</v>
      </c>
      <c r="BI228" s="207">
        <f t="shared" si="48"/>
        <v>0</v>
      </c>
      <c r="BJ228" s="19" t="s">
        <v>89</v>
      </c>
      <c r="BK228" s="207">
        <f t="shared" si="49"/>
        <v>0</v>
      </c>
      <c r="BL228" s="19" t="s">
        <v>104</v>
      </c>
      <c r="BM228" s="206" t="s">
        <v>2002</v>
      </c>
    </row>
    <row r="229" spans="1:65" s="2" customFormat="1" ht="16.5" customHeight="1">
      <c r="A229" s="37"/>
      <c r="B229" s="38"/>
      <c r="C229" s="195" t="s">
        <v>1380</v>
      </c>
      <c r="D229" s="195" t="s">
        <v>264</v>
      </c>
      <c r="E229" s="196" t="s">
        <v>7383</v>
      </c>
      <c r="F229" s="197" t="s">
        <v>7384</v>
      </c>
      <c r="G229" s="198" t="s">
        <v>518</v>
      </c>
      <c r="H229" s="199">
        <v>20</v>
      </c>
      <c r="I229" s="200"/>
      <c r="J229" s="201">
        <f t="shared" si="40"/>
        <v>0</v>
      </c>
      <c r="K229" s="197" t="s">
        <v>44</v>
      </c>
      <c r="L229" s="42"/>
      <c r="M229" s="202" t="s">
        <v>44</v>
      </c>
      <c r="N229" s="203" t="s">
        <v>53</v>
      </c>
      <c r="O229" s="67"/>
      <c r="P229" s="204">
        <f t="shared" si="41"/>
        <v>0</v>
      </c>
      <c r="Q229" s="204">
        <v>0</v>
      </c>
      <c r="R229" s="204">
        <f t="shared" si="42"/>
        <v>0</v>
      </c>
      <c r="S229" s="204">
        <v>0</v>
      </c>
      <c r="T229" s="205">
        <f t="shared" si="43"/>
        <v>0</v>
      </c>
      <c r="U229" s="37"/>
      <c r="V229" s="37"/>
      <c r="W229" s="37"/>
      <c r="X229" s="37"/>
      <c r="Y229" s="37"/>
      <c r="Z229" s="37"/>
      <c r="AA229" s="37"/>
      <c r="AB229" s="37"/>
      <c r="AC229" s="37"/>
      <c r="AD229" s="37"/>
      <c r="AE229" s="37"/>
      <c r="AR229" s="206" t="s">
        <v>104</v>
      </c>
      <c r="AT229" s="206" t="s">
        <v>264</v>
      </c>
      <c r="AU229" s="206" t="s">
        <v>91</v>
      </c>
      <c r="AY229" s="19" t="s">
        <v>262</v>
      </c>
      <c r="BE229" s="207">
        <f t="shared" si="44"/>
        <v>0</v>
      </c>
      <c r="BF229" s="207">
        <f t="shared" si="45"/>
        <v>0</v>
      </c>
      <c r="BG229" s="207">
        <f t="shared" si="46"/>
        <v>0</v>
      </c>
      <c r="BH229" s="207">
        <f t="shared" si="47"/>
        <v>0</v>
      </c>
      <c r="BI229" s="207">
        <f t="shared" si="48"/>
        <v>0</v>
      </c>
      <c r="BJ229" s="19" t="s">
        <v>89</v>
      </c>
      <c r="BK229" s="207">
        <f t="shared" si="49"/>
        <v>0</v>
      </c>
      <c r="BL229" s="19" t="s">
        <v>104</v>
      </c>
      <c r="BM229" s="206" t="s">
        <v>2015</v>
      </c>
    </row>
    <row r="230" spans="1:65" s="2" customFormat="1" ht="16.5" customHeight="1">
      <c r="A230" s="37"/>
      <c r="B230" s="38"/>
      <c r="C230" s="195" t="s">
        <v>1386</v>
      </c>
      <c r="D230" s="195" t="s">
        <v>264</v>
      </c>
      <c r="E230" s="196" t="s">
        <v>7385</v>
      </c>
      <c r="F230" s="197" t="s">
        <v>7386</v>
      </c>
      <c r="G230" s="198" t="s">
        <v>518</v>
      </c>
      <c r="H230" s="199">
        <v>1</v>
      </c>
      <c r="I230" s="200"/>
      <c r="J230" s="201">
        <f t="shared" si="40"/>
        <v>0</v>
      </c>
      <c r="K230" s="197" t="s">
        <v>44</v>
      </c>
      <c r="L230" s="42"/>
      <c r="M230" s="202" t="s">
        <v>44</v>
      </c>
      <c r="N230" s="203" t="s">
        <v>53</v>
      </c>
      <c r="O230" s="67"/>
      <c r="P230" s="204">
        <f t="shared" si="41"/>
        <v>0</v>
      </c>
      <c r="Q230" s="204">
        <v>0</v>
      </c>
      <c r="R230" s="204">
        <f t="shared" si="42"/>
        <v>0</v>
      </c>
      <c r="S230" s="204">
        <v>0</v>
      </c>
      <c r="T230" s="205">
        <f t="shared" si="43"/>
        <v>0</v>
      </c>
      <c r="U230" s="37"/>
      <c r="V230" s="37"/>
      <c r="W230" s="37"/>
      <c r="X230" s="37"/>
      <c r="Y230" s="37"/>
      <c r="Z230" s="37"/>
      <c r="AA230" s="37"/>
      <c r="AB230" s="37"/>
      <c r="AC230" s="37"/>
      <c r="AD230" s="37"/>
      <c r="AE230" s="37"/>
      <c r="AR230" s="206" t="s">
        <v>104</v>
      </c>
      <c r="AT230" s="206" t="s">
        <v>264</v>
      </c>
      <c r="AU230" s="206" t="s">
        <v>91</v>
      </c>
      <c r="AY230" s="19" t="s">
        <v>262</v>
      </c>
      <c r="BE230" s="207">
        <f t="shared" si="44"/>
        <v>0</v>
      </c>
      <c r="BF230" s="207">
        <f t="shared" si="45"/>
        <v>0</v>
      </c>
      <c r="BG230" s="207">
        <f t="shared" si="46"/>
        <v>0</v>
      </c>
      <c r="BH230" s="207">
        <f t="shared" si="47"/>
        <v>0</v>
      </c>
      <c r="BI230" s="207">
        <f t="shared" si="48"/>
        <v>0</v>
      </c>
      <c r="BJ230" s="19" t="s">
        <v>89</v>
      </c>
      <c r="BK230" s="207">
        <f t="shared" si="49"/>
        <v>0</v>
      </c>
      <c r="BL230" s="19" t="s">
        <v>104</v>
      </c>
      <c r="BM230" s="206" t="s">
        <v>2035</v>
      </c>
    </row>
    <row r="231" spans="1:65" s="2" customFormat="1" ht="16.5" customHeight="1">
      <c r="A231" s="37"/>
      <c r="B231" s="38"/>
      <c r="C231" s="195" t="s">
        <v>1391</v>
      </c>
      <c r="D231" s="195" t="s">
        <v>264</v>
      </c>
      <c r="E231" s="196" t="s">
        <v>7387</v>
      </c>
      <c r="F231" s="197" t="s">
        <v>7388</v>
      </c>
      <c r="G231" s="198" t="s">
        <v>518</v>
      </c>
      <c r="H231" s="199">
        <v>5</v>
      </c>
      <c r="I231" s="200"/>
      <c r="J231" s="201">
        <f t="shared" si="40"/>
        <v>0</v>
      </c>
      <c r="K231" s="197" t="s">
        <v>44</v>
      </c>
      <c r="L231" s="42"/>
      <c r="M231" s="202" t="s">
        <v>44</v>
      </c>
      <c r="N231" s="203" t="s">
        <v>53</v>
      </c>
      <c r="O231" s="67"/>
      <c r="P231" s="204">
        <f t="shared" si="41"/>
        <v>0</v>
      </c>
      <c r="Q231" s="204">
        <v>0</v>
      </c>
      <c r="R231" s="204">
        <f t="shared" si="42"/>
        <v>0</v>
      </c>
      <c r="S231" s="204">
        <v>0</v>
      </c>
      <c r="T231" s="205">
        <f t="shared" si="43"/>
        <v>0</v>
      </c>
      <c r="U231" s="37"/>
      <c r="V231" s="37"/>
      <c r="W231" s="37"/>
      <c r="X231" s="37"/>
      <c r="Y231" s="37"/>
      <c r="Z231" s="37"/>
      <c r="AA231" s="37"/>
      <c r="AB231" s="37"/>
      <c r="AC231" s="37"/>
      <c r="AD231" s="37"/>
      <c r="AE231" s="37"/>
      <c r="AR231" s="206" t="s">
        <v>104</v>
      </c>
      <c r="AT231" s="206" t="s">
        <v>264</v>
      </c>
      <c r="AU231" s="206" t="s">
        <v>91</v>
      </c>
      <c r="AY231" s="19" t="s">
        <v>262</v>
      </c>
      <c r="BE231" s="207">
        <f t="shared" si="44"/>
        <v>0</v>
      </c>
      <c r="BF231" s="207">
        <f t="shared" si="45"/>
        <v>0</v>
      </c>
      <c r="BG231" s="207">
        <f t="shared" si="46"/>
        <v>0</v>
      </c>
      <c r="BH231" s="207">
        <f t="shared" si="47"/>
        <v>0</v>
      </c>
      <c r="BI231" s="207">
        <f t="shared" si="48"/>
        <v>0</v>
      </c>
      <c r="BJ231" s="19" t="s">
        <v>89</v>
      </c>
      <c r="BK231" s="207">
        <f t="shared" si="49"/>
        <v>0</v>
      </c>
      <c r="BL231" s="19" t="s">
        <v>104</v>
      </c>
      <c r="BM231" s="206" t="s">
        <v>2068</v>
      </c>
    </row>
    <row r="232" spans="1:65" s="2" customFormat="1" ht="16.5" customHeight="1">
      <c r="A232" s="37"/>
      <c r="B232" s="38"/>
      <c r="C232" s="195" t="s">
        <v>1396</v>
      </c>
      <c r="D232" s="195" t="s">
        <v>264</v>
      </c>
      <c r="E232" s="196" t="s">
        <v>7389</v>
      </c>
      <c r="F232" s="197" t="s">
        <v>7390</v>
      </c>
      <c r="G232" s="198" t="s">
        <v>518</v>
      </c>
      <c r="H232" s="199">
        <v>27</v>
      </c>
      <c r="I232" s="200"/>
      <c r="J232" s="201">
        <f t="shared" si="40"/>
        <v>0</v>
      </c>
      <c r="K232" s="197" t="s">
        <v>44</v>
      </c>
      <c r="L232" s="42"/>
      <c r="M232" s="202" t="s">
        <v>44</v>
      </c>
      <c r="N232" s="203" t="s">
        <v>53</v>
      </c>
      <c r="O232" s="67"/>
      <c r="P232" s="204">
        <f t="shared" si="41"/>
        <v>0</v>
      </c>
      <c r="Q232" s="204">
        <v>0</v>
      </c>
      <c r="R232" s="204">
        <f t="shared" si="42"/>
        <v>0</v>
      </c>
      <c r="S232" s="204">
        <v>0</v>
      </c>
      <c r="T232" s="205">
        <f t="shared" si="43"/>
        <v>0</v>
      </c>
      <c r="U232" s="37"/>
      <c r="V232" s="37"/>
      <c r="W232" s="37"/>
      <c r="X232" s="37"/>
      <c r="Y232" s="37"/>
      <c r="Z232" s="37"/>
      <c r="AA232" s="37"/>
      <c r="AB232" s="37"/>
      <c r="AC232" s="37"/>
      <c r="AD232" s="37"/>
      <c r="AE232" s="37"/>
      <c r="AR232" s="206" t="s">
        <v>104</v>
      </c>
      <c r="AT232" s="206" t="s">
        <v>264</v>
      </c>
      <c r="AU232" s="206" t="s">
        <v>91</v>
      </c>
      <c r="AY232" s="19" t="s">
        <v>262</v>
      </c>
      <c r="BE232" s="207">
        <f t="shared" si="44"/>
        <v>0</v>
      </c>
      <c r="BF232" s="207">
        <f t="shared" si="45"/>
        <v>0</v>
      </c>
      <c r="BG232" s="207">
        <f t="shared" si="46"/>
        <v>0</v>
      </c>
      <c r="BH232" s="207">
        <f t="shared" si="47"/>
        <v>0</v>
      </c>
      <c r="BI232" s="207">
        <f t="shared" si="48"/>
        <v>0</v>
      </c>
      <c r="BJ232" s="19" t="s">
        <v>89</v>
      </c>
      <c r="BK232" s="207">
        <f t="shared" si="49"/>
        <v>0</v>
      </c>
      <c r="BL232" s="19" t="s">
        <v>104</v>
      </c>
      <c r="BM232" s="206" t="s">
        <v>2080</v>
      </c>
    </row>
    <row r="233" spans="1:65" s="2" customFormat="1" ht="16.5" customHeight="1">
      <c r="A233" s="37"/>
      <c r="B233" s="38"/>
      <c r="C233" s="195" t="s">
        <v>1405</v>
      </c>
      <c r="D233" s="195" t="s">
        <v>264</v>
      </c>
      <c r="E233" s="196" t="s">
        <v>7391</v>
      </c>
      <c r="F233" s="197" t="s">
        <v>7392</v>
      </c>
      <c r="G233" s="198" t="s">
        <v>518</v>
      </c>
      <c r="H233" s="199">
        <v>1</v>
      </c>
      <c r="I233" s="200"/>
      <c r="J233" s="201">
        <f t="shared" si="40"/>
        <v>0</v>
      </c>
      <c r="K233" s="197" t="s">
        <v>44</v>
      </c>
      <c r="L233" s="42"/>
      <c r="M233" s="202" t="s">
        <v>44</v>
      </c>
      <c r="N233" s="203" t="s">
        <v>53</v>
      </c>
      <c r="O233" s="67"/>
      <c r="P233" s="204">
        <f t="shared" si="41"/>
        <v>0</v>
      </c>
      <c r="Q233" s="204">
        <v>0</v>
      </c>
      <c r="R233" s="204">
        <f t="shared" si="42"/>
        <v>0</v>
      </c>
      <c r="S233" s="204">
        <v>0</v>
      </c>
      <c r="T233" s="205">
        <f t="shared" si="43"/>
        <v>0</v>
      </c>
      <c r="U233" s="37"/>
      <c r="V233" s="37"/>
      <c r="W233" s="37"/>
      <c r="X233" s="37"/>
      <c r="Y233" s="37"/>
      <c r="Z233" s="37"/>
      <c r="AA233" s="37"/>
      <c r="AB233" s="37"/>
      <c r="AC233" s="37"/>
      <c r="AD233" s="37"/>
      <c r="AE233" s="37"/>
      <c r="AR233" s="206" t="s">
        <v>104</v>
      </c>
      <c r="AT233" s="206" t="s">
        <v>264</v>
      </c>
      <c r="AU233" s="206" t="s">
        <v>91</v>
      </c>
      <c r="AY233" s="19" t="s">
        <v>262</v>
      </c>
      <c r="BE233" s="207">
        <f t="shared" si="44"/>
        <v>0</v>
      </c>
      <c r="BF233" s="207">
        <f t="shared" si="45"/>
        <v>0</v>
      </c>
      <c r="BG233" s="207">
        <f t="shared" si="46"/>
        <v>0</v>
      </c>
      <c r="BH233" s="207">
        <f t="shared" si="47"/>
        <v>0</v>
      </c>
      <c r="BI233" s="207">
        <f t="shared" si="48"/>
        <v>0</v>
      </c>
      <c r="BJ233" s="19" t="s">
        <v>89</v>
      </c>
      <c r="BK233" s="207">
        <f t="shared" si="49"/>
        <v>0</v>
      </c>
      <c r="BL233" s="19" t="s">
        <v>104</v>
      </c>
      <c r="BM233" s="206" t="s">
        <v>2092</v>
      </c>
    </row>
    <row r="234" spans="1:65" s="2" customFormat="1" ht="16.5" customHeight="1">
      <c r="A234" s="37"/>
      <c r="B234" s="38"/>
      <c r="C234" s="195" t="s">
        <v>1410</v>
      </c>
      <c r="D234" s="195" t="s">
        <v>264</v>
      </c>
      <c r="E234" s="196" t="s">
        <v>7393</v>
      </c>
      <c r="F234" s="197" t="s">
        <v>7394</v>
      </c>
      <c r="G234" s="198" t="s">
        <v>518</v>
      </c>
      <c r="H234" s="199">
        <v>9</v>
      </c>
      <c r="I234" s="200"/>
      <c r="J234" s="201">
        <f t="shared" si="40"/>
        <v>0</v>
      </c>
      <c r="K234" s="197" t="s">
        <v>44</v>
      </c>
      <c r="L234" s="42"/>
      <c r="M234" s="202" t="s">
        <v>44</v>
      </c>
      <c r="N234" s="203" t="s">
        <v>53</v>
      </c>
      <c r="O234" s="67"/>
      <c r="P234" s="204">
        <f t="shared" si="41"/>
        <v>0</v>
      </c>
      <c r="Q234" s="204">
        <v>0</v>
      </c>
      <c r="R234" s="204">
        <f t="shared" si="42"/>
        <v>0</v>
      </c>
      <c r="S234" s="204">
        <v>0</v>
      </c>
      <c r="T234" s="205">
        <f t="shared" si="43"/>
        <v>0</v>
      </c>
      <c r="U234" s="37"/>
      <c r="V234" s="37"/>
      <c r="W234" s="37"/>
      <c r="X234" s="37"/>
      <c r="Y234" s="37"/>
      <c r="Z234" s="37"/>
      <c r="AA234" s="37"/>
      <c r="AB234" s="37"/>
      <c r="AC234" s="37"/>
      <c r="AD234" s="37"/>
      <c r="AE234" s="37"/>
      <c r="AR234" s="206" t="s">
        <v>104</v>
      </c>
      <c r="AT234" s="206" t="s">
        <v>264</v>
      </c>
      <c r="AU234" s="206" t="s">
        <v>91</v>
      </c>
      <c r="AY234" s="19" t="s">
        <v>262</v>
      </c>
      <c r="BE234" s="207">
        <f t="shared" si="44"/>
        <v>0</v>
      </c>
      <c r="BF234" s="207">
        <f t="shared" si="45"/>
        <v>0</v>
      </c>
      <c r="BG234" s="207">
        <f t="shared" si="46"/>
        <v>0</v>
      </c>
      <c r="BH234" s="207">
        <f t="shared" si="47"/>
        <v>0</v>
      </c>
      <c r="BI234" s="207">
        <f t="shared" si="48"/>
        <v>0</v>
      </c>
      <c r="BJ234" s="19" t="s">
        <v>89</v>
      </c>
      <c r="BK234" s="207">
        <f t="shared" si="49"/>
        <v>0</v>
      </c>
      <c r="BL234" s="19" t="s">
        <v>104</v>
      </c>
      <c r="BM234" s="206" t="s">
        <v>2114</v>
      </c>
    </row>
    <row r="235" spans="1:65" s="2" customFormat="1" ht="16.5" customHeight="1">
      <c r="A235" s="37"/>
      <c r="B235" s="38"/>
      <c r="C235" s="195" t="s">
        <v>1418</v>
      </c>
      <c r="D235" s="195" t="s">
        <v>264</v>
      </c>
      <c r="E235" s="196" t="s">
        <v>7395</v>
      </c>
      <c r="F235" s="197" t="s">
        <v>7396</v>
      </c>
      <c r="G235" s="198" t="s">
        <v>518</v>
      </c>
      <c r="H235" s="199">
        <v>3</v>
      </c>
      <c r="I235" s="200"/>
      <c r="J235" s="201">
        <f t="shared" si="40"/>
        <v>0</v>
      </c>
      <c r="K235" s="197" t="s">
        <v>44</v>
      </c>
      <c r="L235" s="42"/>
      <c r="M235" s="202" t="s">
        <v>44</v>
      </c>
      <c r="N235" s="203" t="s">
        <v>53</v>
      </c>
      <c r="O235" s="67"/>
      <c r="P235" s="204">
        <f t="shared" si="41"/>
        <v>0</v>
      </c>
      <c r="Q235" s="204">
        <v>0</v>
      </c>
      <c r="R235" s="204">
        <f t="shared" si="42"/>
        <v>0</v>
      </c>
      <c r="S235" s="204">
        <v>0</v>
      </c>
      <c r="T235" s="205">
        <f t="shared" si="43"/>
        <v>0</v>
      </c>
      <c r="U235" s="37"/>
      <c r="V235" s="37"/>
      <c r="W235" s="37"/>
      <c r="X235" s="37"/>
      <c r="Y235" s="37"/>
      <c r="Z235" s="37"/>
      <c r="AA235" s="37"/>
      <c r="AB235" s="37"/>
      <c r="AC235" s="37"/>
      <c r="AD235" s="37"/>
      <c r="AE235" s="37"/>
      <c r="AR235" s="206" t="s">
        <v>104</v>
      </c>
      <c r="AT235" s="206" t="s">
        <v>264</v>
      </c>
      <c r="AU235" s="206" t="s">
        <v>91</v>
      </c>
      <c r="AY235" s="19" t="s">
        <v>262</v>
      </c>
      <c r="BE235" s="207">
        <f t="shared" si="44"/>
        <v>0</v>
      </c>
      <c r="BF235" s="207">
        <f t="shared" si="45"/>
        <v>0</v>
      </c>
      <c r="BG235" s="207">
        <f t="shared" si="46"/>
        <v>0</v>
      </c>
      <c r="BH235" s="207">
        <f t="shared" si="47"/>
        <v>0</v>
      </c>
      <c r="BI235" s="207">
        <f t="shared" si="48"/>
        <v>0</v>
      </c>
      <c r="BJ235" s="19" t="s">
        <v>89</v>
      </c>
      <c r="BK235" s="207">
        <f t="shared" si="49"/>
        <v>0</v>
      </c>
      <c r="BL235" s="19" t="s">
        <v>104</v>
      </c>
      <c r="BM235" s="206" t="s">
        <v>2130</v>
      </c>
    </row>
    <row r="236" spans="1:65" s="2" customFormat="1" ht="16.5" customHeight="1">
      <c r="A236" s="37"/>
      <c r="B236" s="38"/>
      <c r="C236" s="195" t="s">
        <v>1427</v>
      </c>
      <c r="D236" s="195" t="s">
        <v>264</v>
      </c>
      <c r="E236" s="196" t="s">
        <v>7397</v>
      </c>
      <c r="F236" s="197" t="s">
        <v>7398</v>
      </c>
      <c r="G236" s="198" t="s">
        <v>518</v>
      </c>
      <c r="H236" s="199">
        <v>3</v>
      </c>
      <c r="I236" s="200"/>
      <c r="J236" s="201">
        <f t="shared" si="40"/>
        <v>0</v>
      </c>
      <c r="K236" s="197" t="s">
        <v>44</v>
      </c>
      <c r="L236" s="42"/>
      <c r="M236" s="202" t="s">
        <v>44</v>
      </c>
      <c r="N236" s="203" t="s">
        <v>53</v>
      </c>
      <c r="O236" s="67"/>
      <c r="P236" s="204">
        <f t="shared" si="41"/>
        <v>0</v>
      </c>
      <c r="Q236" s="204">
        <v>0</v>
      </c>
      <c r="R236" s="204">
        <f t="shared" si="42"/>
        <v>0</v>
      </c>
      <c r="S236" s="204">
        <v>0</v>
      </c>
      <c r="T236" s="205">
        <f t="shared" si="43"/>
        <v>0</v>
      </c>
      <c r="U236" s="37"/>
      <c r="V236" s="37"/>
      <c r="W236" s="37"/>
      <c r="X236" s="37"/>
      <c r="Y236" s="37"/>
      <c r="Z236" s="37"/>
      <c r="AA236" s="37"/>
      <c r="AB236" s="37"/>
      <c r="AC236" s="37"/>
      <c r="AD236" s="37"/>
      <c r="AE236" s="37"/>
      <c r="AR236" s="206" t="s">
        <v>104</v>
      </c>
      <c r="AT236" s="206" t="s">
        <v>264</v>
      </c>
      <c r="AU236" s="206" t="s">
        <v>91</v>
      </c>
      <c r="AY236" s="19" t="s">
        <v>262</v>
      </c>
      <c r="BE236" s="207">
        <f t="shared" si="44"/>
        <v>0</v>
      </c>
      <c r="BF236" s="207">
        <f t="shared" si="45"/>
        <v>0</v>
      </c>
      <c r="BG236" s="207">
        <f t="shared" si="46"/>
        <v>0</v>
      </c>
      <c r="BH236" s="207">
        <f t="shared" si="47"/>
        <v>0</v>
      </c>
      <c r="BI236" s="207">
        <f t="shared" si="48"/>
        <v>0</v>
      </c>
      <c r="BJ236" s="19" t="s">
        <v>89</v>
      </c>
      <c r="BK236" s="207">
        <f t="shared" si="49"/>
        <v>0</v>
      </c>
      <c r="BL236" s="19" t="s">
        <v>104</v>
      </c>
      <c r="BM236" s="206" t="s">
        <v>2143</v>
      </c>
    </row>
    <row r="237" spans="1:65" s="2" customFormat="1" ht="16.5" customHeight="1">
      <c r="A237" s="37"/>
      <c r="B237" s="38"/>
      <c r="C237" s="195" t="s">
        <v>1432</v>
      </c>
      <c r="D237" s="195" t="s">
        <v>264</v>
      </c>
      <c r="E237" s="196" t="s">
        <v>7399</v>
      </c>
      <c r="F237" s="197" t="s">
        <v>7400</v>
      </c>
      <c r="G237" s="198" t="s">
        <v>518</v>
      </c>
      <c r="H237" s="199">
        <v>215</v>
      </c>
      <c r="I237" s="200"/>
      <c r="J237" s="201">
        <f t="shared" si="40"/>
        <v>0</v>
      </c>
      <c r="K237" s="197" t="s">
        <v>44</v>
      </c>
      <c r="L237" s="42"/>
      <c r="M237" s="202" t="s">
        <v>44</v>
      </c>
      <c r="N237" s="203" t="s">
        <v>53</v>
      </c>
      <c r="O237" s="67"/>
      <c r="P237" s="204">
        <f t="shared" si="41"/>
        <v>0</v>
      </c>
      <c r="Q237" s="204">
        <v>0</v>
      </c>
      <c r="R237" s="204">
        <f t="shared" si="42"/>
        <v>0</v>
      </c>
      <c r="S237" s="204">
        <v>0</v>
      </c>
      <c r="T237" s="205">
        <f t="shared" si="43"/>
        <v>0</v>
      </c>
      <c r="U237" s="37"/>
      <c r="V237" s="37"/>
      <c r="W237" s="37"/>
      <c r="X237" s="37"/>
      <c r="Y237" s="37"/>
      <c r="Z237" s="37"/>
      <c r="AA237" s="37"/>
      <c r="AB237" s="37"/>
      <c r="AC237" s="37"/>
      <c r="AD237" s="37"/>
      <c r="AE237" s="37"/>
      <c r="AR237" s="206" t="s">
        <v>104</v>
      </c>
      <c r="AT237" s="206" t="s">
        <v>264</v>
      </c>
      <c r="AU237" s="206" t="s">
        <v>91</v>
      </c>
      <c r="AY237" s="19" t="s">
        <v>262</v>
      </c>
      <c r="BE237" s="207">
        <f t="shared" si="44"/>
        <v>0</v>
      </c>
      <c r="BF237" s="207">
        <f t="shared" si="45"/>
        <v>0</v>
      </c>
      <c r="BG237" s="207">
        <f t="shared" si="46"/>
        <v>0</v>
      </c>
      <c r="BH237" s="207">
        <f t="shared" si="47"/>
        <v>0</v>
      </c>
      <c r="BI237" s="207">
        <f t="shared" si="48"/>
        <v>0</v>
      </c>
      <c r="BJ237" s="19" t="s">
        <v>89</v>
      </c>
      <c r="BK237" s="207">
        <f t="shared" si="49"/>
        <v>0</v>
      </c>
      <c r="BL237" s="19" t="s">
        <v>104</v>
      </c>
      <c r="BM237" s="206" t="s">
        <v>2166</v>
      </c>
    </row>
    <row r="238" spans="1:65" s="2" customFormat="1" ht="16.5" customHeight="1">
      <c r="A238" s="37"/>
      <c r="B238" s="38"/>
      <c r="C238" s="195" t="s">
        <v>1437</v>
      </c>
      <c r="D238" s="195" t="s">
        <v>264</v>
      </c>
      <c r="E238" s="196" t="s">
        <v>7401</v>
      </c>
      <c r="F238" s="197" t="s">
        <v>7396</v>
      </c>
      <c r="G238" s="198" t="s">
        <v>518</v>
      </c>
      <c r="H238" s="199">
        <v>16</v>
      </c>
      <c r="I238" s="200"/>
      <c r="J238" s="201">
        <f t="shared" si="40"/>
        <v>0</v>
      </c>
      <c r="K238" s="197" t="s">
        <v>44</v>
      </c>
      <c r="L238" s="42"/>
      <c r="M238" s="202" t="s">
        <v>44</v>
      </c>
      <c r="N238" s="203" t="s">
        <v>53</v>
      </c>
      <c r="O238" s="67"/>
      <c r="P238" s="204">
        <f t="shared" si="41"/>
        <v>0</v>
      </c>
      <c r="Q238" s="204">
        <v>0</v>
      </c>
      <c r="R238" s="204">
        <f t="shared" si="42"/>
        <v>0</v>
      </c>
      <c r="S238" s="204">
        <v>0</v>
      </c>
      <c r="T238" s="205">
        <f t="shared" si="43"/>
        <v>0</v>
      </c>
      <c r="U238" s="37"/>
      <c r="V238" s="37"/>
      <c r="W238" s="37"/>
      <c r="X238" s="37"/>
      <c r="Y238" s="37"/>
      <c r="Z238" s="37"/>
      <c r="AA238" s="37"/>
      <c r="AB238" s="37"/>
      <c r="AC238" s="37"/>
      <c r="AD238" s="37"/>
      <c r="AE238" s="37"/>
      <c r="AR238" s="206" t="s">
        <v>104</v>
      </c>
      <c r="AT238" s="206" t="s">
        <v>264</v>
      </c>
      <c r="AU238" s="206" t="s">
        <v>91</v>
      </c>
      <c r="AY238" s="19" t="s">
        <v>262</v>
      </c>
      <c r="BE238" s="207">
        <f t="shared" si="44"/>
        <v>0</v>
      </c>
      <c r="BF238" s="207">
        <f t="shared" si="45"/>
        <v>0</v>
      </c>
      <c r="BG238" s="207">
        <f t="shared" si="46"/>
        <v>0</v>
      </c>
      <c r="BH238" s="207">
        <f t="shared" si="47"/>
        <v>0</v>
      </c>
      <c r="BI238" s="207">
        <f t="shared" si="48"/>
        <v>0</v>
      </c>
      <c r="BJ238" s="19" t="s">
        <v>89</v>
      </c>
      <c r="BK238" s="207">
        <f t="shared" si="49"/>
        <v>0</v>
      </c>
      <c r="BL238" s="19" t="s">
        <v>104</v>
      </c>
      <c r="BM238" s="206" t="s">
        <v>2182</v>
      </c>
    </row>
    <row r="239" spans="1:65" s="2" customFormat="1" ht="16.5" customHeight="1">
      <c r="A239" s="37"/>
      <c r="B239" s="38"/>
      <c r="C239" s="195" t="s">
        <v>1446</v>
      </c>
      <c r="D239" s="195" t="s">
        <v>264</v>
      </c>
      <c r="E239" s="196" t="s">
        <v>7402</v>
      </c>
      <c r="F239" s="197" t="s">
        <v>7403</v>
      </c>
      <c r="G239" s="198" t="s">
        <v>518</v>
      </c>
      <c r="H239" s="199">
        <v>38</v>
      </c>
      <c r="I239" s="200"/>
      <c r="J239" s="201">
        <f t="shared" si="40"/>
        <v>0</v>
      </c>
      <c r="K239" s="197" t="s">
        <v>44</v>
      </c>
      <c r="L239" s="42"/>
      <c r="M239" s="202" t="s">
        <v>44</v>
      </c>
      <c r="N239" s="203" t="s">
        <v>53</v>
      </c>
      <c r="O239" s="67"/>
      <c r="P239" s="204">
        <f t="shared" si="41"/>
        <v>0</v>
      </c>
      <c r="Q239" s="204">
        <v>0</v>
      </c>
      <c r="R239" s="204">
        <f t="shared" si="42"/>
        <v>0</v>
      </c>
      <c r="S239" s="204">
        <v>0</v>
      </c>
      <c r="T239" s="205">
        <f t="shared" si="43"/>
        <v>0</v>
      </c>
      <c r="U239" s="37"/>
      <c r="V239" s="37"/>
      <c r="W239" s="37"/>
      <c r="X239" s="37"/>
      <c r="Y239" s="37"/>
      <c r="Z239" s="37"/>
      <c r="AA239" s="37"/>
      <c r="AB239" s="37"/>
      <c r="AC239" s="37"/>
      <c r="AD239" s="37"/>
      <c r="AE239" s="37"/>
      <c r="AR239" s="206" t="s">
        <v>104</v>
      </c>
      <c r="AT239" s="206" t="s">
        <v>264</v>
      </c>
      <c r="AU239" s="206" t="s">
        <v>91</v>
      </c>
      <c r="AY239" s="19" t="s">
        <v>262</v>
      </c>
      <c r="BE239" s="207">
        <f t="shared" si="44"/>
        <v>0</v>
      </c>
      <c r="BF239" s="207">
        <f t="shared" si="45"/>
        <v>0</v>
      </c>
      <c r="BG239" s="207">
        <f t="shared" si="46"/>
        <v>0</v>
      </c>
      <c r="BH239" s="207">
        <f t="shared" si="47"/>
        <v>0</v>
      </c>
      <c r="BI239" s="207">
        <f t="shared" si="48"/>
        <v>0</v>
      </c>
      <c r="BJ239" s="19" t="s">
        <v>89</v>
      </c>
      <c r="BK239" s="207">
        <f t="shared" si="49"/>
        <v>0</v>
      </c>
      <c r="BL239" s="19" t="s">
        <v>104</v>
      </c>
      <c r="BM239" s="206" t="s">
        <v>2198</v>
      </c>
    </row>
    <row r="240" spans="1:65" s="2" customFormat="1" ht="16.5" customHeight="1">
      <c r="A240" s="37"/>
      <c r="B240" s="38"/>
      <c r="C240" s="195" t="s">
        <v>1451</v>
      </c>
      <c r="D240" s="195" t="s">
        <v>264</v>
      </c>
      <c r="E240" s="196" t="s">
        <v>7404</v>
      </c>
      <c r="F240" s="197" t="s">
        <v>7405</v>
      </c>
      <c r="G240" s="198" t="s">
        <v>518</v>
      </c>
      <c r="H240" s="199">
        <v>28</v>
      </c>
      <c r="I240" s="200"/>
      <c r="J240" s="201">
        <f t="shared" si="40"/>
        <v>0</v>
      </c>
      <c r="K240" s="197" t="s">
        <v>44</v>
      </c>
      <c r="L240" s="42"/>
      <c r="M240" s="202" t="s">
        <v>44</v>
      </c>
      <c r="N240" s="203" t="s">
        <v>53</v>
      </c>
      <c r="O240" s="67"/>
      <c r="P240" s="204">
        <f t="shared" si="41"/>
        <v>0</v>
      </c>
      <c r="Q240" s="204">
        <v>0</v>
      </c>
      <c r="R240" s="204">
        <f t="shared" si="42"/>
        <v>0</v>
      </c>
      <c r="S240" s="204">
        <v>0</v>
      </c>
      <c r="T240" s="205">
        <f t="shared" si="43"/>
        <v>0</v>
      </c>
      <c r="U240" s="37"/>
      <c r="V240" s="37"/>
      <c r="W240" s="37"/>
      <c r="X240" s="37"/>
      <c r="Y240" s="37"/>
      <c r="Z240" s="37"/>
      <c r="AA240" s="37"/>
      <c r="AB240" s="37"/>
      <c r="AC240" s="37"/>
      <c r="AD240" s="37"/>
      <c r="AE240" s="37"/>
      <c r="AR240" s="206" t="s">
        <v>104</v>
      </c>
      <c r="AT240" s="206" t="s">
        <v>264</v>
      </c>
      <c r="AU240" s="206" t="s">
        <v>91</v>
      </c>
      <c r="AY240" s="19" t="s">
        <v>262</v>
      </c>
      <c r="BE240" s="207">
        <f t="shared" si="44"/>
        <v>0</v>
      </c>
      <c r="BF240" s="207">
        <f t="shared" si="45"/>
        <v>0</v>
      </c>
      <c r="BG240" s="207">
        <f t="shared" si="46"/>
        <v>0</v>
      </c>
      <c r="BH240" s="207">
        <f t="shared" si="47"/>
        <v>0</v>
      </c>
      <c r="BI240" s="207">
        <f t="shared" si="48"/>
        <v>0</v>
      </c>
      <c r="BJ240" s="19" t="s">
        <v>89</v>
      </c>
      <c r="BK240" s="207">
        <f t="shared" si="49"/>
        <v>0</v>
      </c>
      <c r="BL240" s="19" t="s">
        <v>104</v>
      </c>
      <c r="BM240" s="206" t="s">
        <v>2207</v>
      </c>
    </row>
    <row r="241" spans="1:65" s="2" customFormat="1" ht="16.5" customHeight="1">
      <c r="A241" s="37"/>
      <c r="B241" s="38"/>
      <c r="C241" s="195" t="s">
        <v>1456</v>
      </c>
      <c r="D241" s="195" t="s">
        <v>264</v>
      </c>
      <c r="E241" s="196" t="s">
        <v>7406</v>
      </c>
      <c r="F241" s="197" t="s">
        <v>7407</v>
      </c>
      <c r="G241" s="198" t="s">
        <v>518</v>
      </c>
      <c r="H241" s="199">
        <v>28</v>
      </c>
      <c r="I241" s="200"/>
      <c r="J241" s="201">
        <f t="shared" si="40"/>
        <v>0</v>
      </c>
      <c r="K241" s="197" t="s">
        <v>44</v>
      </c>
      <c r="L241" s="42"/>
      <c r="M241" s="202" t="s">
        <v>44</v>
      </c>
      <c r="N241" s="203" t="s">
        <v>53</v>
      </c>
      <c r="O241" s="67"/>
      <c r="P241" s="204">
        <f t="shared" si="41"/>
        <v>0</v>
      </c>
      <c r="Q241" s="204">
        <v>0</v>
      </c>
      <c r="R241" s="204">
        <f t="shared" si="42"/>
        <v>0</v>
      </c>
      <c r="S241" s="204">
        <v>0</v>
      </c>
      <c r="T241" s="205">
        <f t="shared" si="43"/>
        <v>0</v>
      </c>
      <c r="U241" s="37"/>
      <c r="V241" s="37"/>
      <c r="W241" s="37"/>
      <c r="X241" s="37"/>
      <c r="Y241" s="37"/>
      <c r="Z241" s="37"/>
      <c r="AA241" s="37"/>
      <c r="AB241" s="37"/>
      <c r="AC241" s="37"/>
      <c r="AD241" s="37"/>
      <c r="AE241" s="37"/>
      <c r="AR241" s="206" t="s">
        <v>104</v>
      </c>
      <c r="AT241" s="206" t="s">
        <v>264</v>
      </c>
      <c r="AU241" s="206" t="s">
        <v>91</v>
      </c>
      <c r="AY241" s="19" t="s">
        <v>262</v>
      </c>
      <c r="BE241" s="207">
        <f t="shared" si="44"/>
        <v>0</v>
      </c>
      <c r="BF241" s="207">
        <f t="shared" si="45"/>
        <v>0</v>
      </c>
      <c r="BG241" s="207">
        <f t="shared" si="46"/>
        <v>0</v>
      </c>
      <c r="BH241" s="207">
        <f t="shared" si="47"/>
        <v>0</v>
      </c>
      <c r="BI241" s="207">
        <f t="shared" si="48"/>
        <v>0</v>
      </c>
      <c r="BJ241" s="19" t="s">
        <v>89</v>
      </c>
      <c r="BK241" s="207">
        <f t="shared" si="49"/>
        <v>0</v>
      </c>
      <c r="BL241" s="19" t="s">
        <v>104</v>
      </c>
      <c r="BM241" s="206" t="s">
        <v>2216</v>
      </c>
    </row>
    <row r="242" spans="1:65" s="2" customFormat="1" ht="89.25" customHeight="1">
      <c r="A242" s="37"/>
      <c r="B242" s="38"/>
      <c r="C242" s="195" t="s">
        <v>1464</v>
      </c>
      <c r="D242" s="195" t="s">
        <v>264</v>
      </c>
      <c r="E242" s="196" t="s">
        <v>7408</v>
      </c>
      <c r="F242" s="197" t="s">
        <v>7409</v>
      </c>
      <c r="G242" s="198" t="s">
        <v>518</v>
      </c>
      <c r="H242" s="199">
        <v>3</v>
      </c>
      <c r="I242" s="200"/>
      <c r="J242" s="201">
        <f t="shared" si="40"/>
        <v>0</v>
      </c>
      <c r="K242" s="197" t="s">
        <v>44</v>
      </c>
      <c r="L242" s="42"/>
      <c r="M242" s="202" t="s">
        <v>44</v>
      </c>
      <c r="N242" s="203" t="s">
        <v>53</v>
      </c>
      <c r="O242" s="67"/>
      <c r="P242" s="204">
        <f t="shared" si="41"/>
        <v>0</v>
      </c>
      <c r="Q242" s="204">
        <v>0</v>
      </c>
      <c r="R242" s="204">
        <f t="shared" si="42"/>
        <v>0</v>
      </c>
      <c r="S242" s="204">
        <v>0</v>
      </c>
      <c r="T242" s="205">
        <f t="shared" si="43"/>
        <v>0</v>
      </c>
      <c r="U242" s="37"/>
      <c r="V242" s="37"/>
      <c r="W242" s="37"/>
      <c r="X242" s="37"/>
      <c r="Y242" s="37"/>
      <c r="Z242" s="37"/>
      <c r="AA242" s="37"/>
      <c r="AB242" s="37"/>
      <c r="AC242" s="37"/>
      <c r="AD242" s="37"/>
      <c r="AE242" s="37"/>
      <c r="AR242" s="206" t="s">
        <v>104</v>
      </c>
      <c r="AT242" s="206" t="s">
        <v>264</v>
      </c>
      <c r="AU242" s="206" t="s">
        <v>91</v>
      </c>
      <c r="AY242" s="19" t="s">
        <v>262</v>
      </c>
      <c r="BE242" s="207">
        <f t="shared" si="44"/>
        <v>0</v>
      </c>
      <c r="BF242" s="207">
        <f t="shared" si="45"/>
        <v>0</v>
      </c>
      <c r="BG242" s="207">
        <f t="shared" si="46"/>
        <v>0</v>
      </c>
      <c r="BH242" s="207">
        <f t="shared" si="47"/>
        <v>0</v>
      </c>
      <c r="BI242" s="207">
        <f t="shared" si="48"/>
        <v>0</v>
      </c>
      <c r="BJ242" s="19" t="s">
        <v>89</v>
      </c>
      <c r="BK242" s="207">
        <f t="shared" si="49"/>
        <v>0</v>
      </c>
      <c r="BL242" s="19" t="s">
        <v>104</v>
      </c>
      <c r="BM242" s="206" t="s">
        <v>2252</v>
      </c>
    </row>
    <row r="243" spans="1:65" s="2" customFormat="1" ht="33" customHeight="1">
      <c r="A243" s="37"/>
      <c r="B243" s="38"/>
      <c r="C243" s="195" t="s">
        <v>1469</v>
      </c>
      <c r="D243" s="195" t="s">
        <v>264</v>
      </c>
      <c r="E243" s="196" t="s">
        <v>7410</v>
      </c>
      <c r="F243" s="197" t="s">
        <v>7411</v>
      </c>
      <c r="G243" s="198" t="s">
        <v>518</v>
      </c>
      <c r="H243" s="199">
        <v>3</v>
      </c>
      <c r="I243" s="200"/>
      <c r="J243" s="201">
        <f t="shared" si="40"/>
        <v>0</v>
      </c>
      <c r="K243" s="197" t="s">
        <v>44</v>
      </c>
      <c r="L243" s="42"/>
      <c r="M243" s="202" t="s">
        <v>44</v>
      </c>
      <c r="N243" s="203" t="s">
        <v>53</v>
      </c>
      <c r="O243" s="67"/>
      <c r="P243" s="204">
        <f t="shared" si="41"/>
        <v>0</v>
      </c>
      <c r="Q243" s="204">
        <v>0</v>
      </c>
      <c r="R243" s="204">
        <f t="shared" si="42"/>
        <v>0</v>
      </c>
      <c r="S243" s="204">
        <v>0</v>
      </c>
      <c r="T243" s="205">
        <f t="shared" si="43"/>
        <v>0</v>
      </c>
      <c r="U243" s="37"/>
      <c r="V243" s="37"/>
      <c r="W243" s="37"/>
      <c r="X243" s="37"/>
      <c r="Y243" s="37"/>
      <c r="Z243" s="37"/>
      <c r="AA243" s="37"/>
      <c r="AB243" s="37"/>
      <c r="AC243" s="37"/>
      <c r="AD243" s="37"/>
      <c r="AE243" s="37"/>
      <c r="AR243" s="206" t="s">
        <v>104</v>
      </c>
      <c r="AT243" s="206" t="s">
        <v>264</v>
      </c>
      <c r="AU243" s="206" t="s">
        <v>91</v>
      </c>
      <c r="AY243" s="19" t="s">
        <v>262</v>
      </c>
      <c r="BE243" s="207">
        <f t="shared" si="44"/>
        <v>0</v>
      </c>
      <c r="BF243" s="207">
        <f t="shared" si="45"/>
        <v>0</v>
      </c>
      <c r="BG243" s="207">
        <f t="shared" si="46"/>
        <v>0</v>
      </c>
      <c r="BH243" s="207">
        <f t="shared" si="47"/>
        <v>0</v>
      </c>
      <c r="BI243" s="207">
        <f t="shared" si="48"/>
        <v>0</v>
      </c>
      <c r="BJ243" s="19" t="s">
        <v>89</v>
      </c>
      <c r="BK243" s="207">
        <f t="shared" si="49"/>
        <v>0</v>
      </c>
      <c r="BL243" s="19" t="s">
        <v>104</v>
      </c>
      <c r="BM243" s="206" t="s">
        <v>2264</v>
      </c>
    </row>
    <row r="244" spans="1:65" s="2" customFormat="1" ht="21.75" customHeight="1">
      <c r="A244" s="37"/>
      <c r="B244" s="38"/>
      <c r="C244" s="195" t="s">
        <v>1474</v>
      </c>
      <c r="D244" s="195" t="s">
        <v>264</v>
      </c>
      <c r="E244" s="196" t="s">
        <v>7412</v>
      </c>
      <c r="F244" s="197" t="s">
        <v>7413</v>
      </c>
      <c r="G244" s="198" t="s">
        <v>518</v>
      </c>
      <c r="H244" s="199">
        <v>1</v>
      </c>
      <c r="I244" s="200"/>
      <c r="J244" s="201">
        <f t="shared" si="40"/>
        <v>0</v>
      </c>
      <c r="K244" s="197" t="s">
        <v>44</v>
      </c>
      <c r="L244" s="42"/>
      <c r="M244" s="202" t="s">
        <v>44</v>
      </c>
      <c r="N244" s="203" t="s">
        <v>53</v>
      </c>
      <c r="O244" s="67"/>
      <c r="P244" s="204">
        <f t="shared" si="41"/>
        <v>0</v>
      </c>
      <c r="Q244" s="204">
        <v>0</v>
      </c>
      <c r="R244" s="204">
        <f t="shared" si="42"/>
        <v>0</v>
      </c>
      <c r="S244" s="204">
        <v>0</v>
      </c>
      <c r="T244" s="205">
        <f t="shared" si="43"/>
        <v>0</v>
      </c>
      <c r="U244" s="37"/>
      <c r="V244" s="37"/>
      <c r="W244" s="37"/>
      <c r="X244" s="37"/>
      <c r="Y244" s="37"/>
      <c r="Z244" s="37"/>
      <c r="AA244" s="37"/>
      <c r="AB244" s="37"/>
      <c r="AC244" s="37"/>
      <c r="AD244" s="37"/>
      <c r="AE244" s="37"/>
      <c r="AR244" s="206" t="s">
        <v>104</v>
      </c>
      <c r="AT244" s="206" t="s">
        <v>264</v>
      </c>
      <c r="AU244" s="206" t="s">
        <v>91</v>
      </c>
      <c r="AY244" s="19" t="s">
        <v>262</v>
      </c>
      <c r="BE244" s="207">
        <f t="shared" si="44"/>
        <v>0</v>
      </c>
      <c r="BF244" s="207">
        <f t="shared" si="45"/>
        <v>0</v>
      </c>
      <c r="BG244" s="207">
        <f t="shared" si="46"/>
        <v>0</v>
      </c>
      <c r="BH244" s="207">
        <f t="shared" si="47"/>
        <v>0</v>
      </c>
      <c r="BI244" s="207">
        <f t="shared" si="48"/>
        <v>0</v>
      </c>
      <c r="BJ244" s="19" t="s">
        <v>89</v>
      </c>
      <c r="BK244" s="207">
        <f t="shared" si="49"/>
        <v>0</v>
      </c>
      <c r="BL244" s="19" t="s">
        <v>104</v>
      </c>
      <c r="BM244" s="206" t="s">
        <v>2288</v>
      </c>
    </row>
    <row r="245" spans="1:65" s="2" customFormat="1" ht="21.75" customHeight="1">
      <c r="A245" s="37"/>
      <c r="B245" s="38"/>
      <c r="C245" s="195" t="s">
        <v>1479</v>
      </c>
      <c r="D245" s="195" t="s">
        <v>264</v>
      </c>
      <c r="E245" s="196" t="s">
        <v>7414</v>
      </c>
      <c r="F245" s="197" t="s">
        <v>7415</v>
      </c>
      <c r="G245" s="198" t="s">
        <v>518</v>
      </c>
      <c r="H245" s="199">
        <v>1</v>
      </c>
      <c r="I245" s="200"/>
      <c r="J245" s="201">
        <f t="shared" si="40"/>
        <v>0</v>
      </c>
      <c r="K245" s="197" t="s">
        <v>44</v>
      </c>
      <c r="L245" s="42"/>
      <c r="M245" s="202" t="s">
        <v>44</v>
      </c>
      <c r="N245" s="203" t="s">
        <v>53</v>
      </c>
      <c r="O245" s="67"/>
      <c r="P245" s="204">
        <f t="shared" si="41"/>
        <v>0</v>
      </c>
      <c r="Q245" s="204">
        <v>0</v>
      </c>
      <c r="R245" s="204">
        <f t="shared" si="42"/>
        <v>0</v>
      </c>
      <c r="S245" s="204">
        <v>0</v>
      </c>
      <c r="T245" s="205">
        <f t="shared" si="43"/>
        <v>0</v>
      </c>
      <c r="U245" s="37"/>
      <c r="V245" s="37"/>
      <c r="W245" s="37"/>
      <c r="X245" s="37"/>
      <c r="Y245" s="37"/>
      <c r="Z245" s="37"/>
      <c r="AA245" s="37"/>
      <c r="AB245" s="37"/>
      <c r="AC245" s="37"/>
      <c r="AD245" s="37"/>
      <c r="AE245" s="37"/>
      <c r="AR245" s="206" t="s">
        <v>104</v>
      </c>
      <c r="AT245" s="206" t="s">
        <v>264</v>
      </c>
      <c r="AU245" s="206" t="s">
        <v>91</v>
      </c>
      <c r="AY245" s="19" t="s">
        <v>262</v>
      </c>
      <c r="BE245" s="207">
        <f t="shared" si="44"/>
        <v>0</v>
      </c>
      <c r="BF245" s="207">
        <f t="shared" si="45"/>
        <v>0</v>
      </c>
      <c r="BG245" s="207">
        <f t="shared" si="46"/>
        <v>0</v>
      </c>
      <c r="BH245" s="207">
        <f t="shared" si="47"/>
        <v>0</v>
      </c>
      <c r="BI245" s="207">
        <f t="shared" si="48"/>
        <v>0</v>
      </c>
      <c r="BJ245" s="19" t="s">
        <v>89</v>
      </c>
      <c r="BK245" s="207">
        <f t="shared" si="49"/>
        <v>0</v>
      </c>
      <c r="BL245" s="19" t="s">
        <v>104</v>
      </c>
      <c r="BM245" s="206" t="s">
        <v>2298</v>
      </c>
    </row>
    <row r="246" spans="1:65" s="2" customFormat="1" ht="16.5" customHeight="1">
      <c r="A246" s="37"/>
      <c r="B246" s="38"/>
      <c r="C246" s="195" t="s">
        <v>1483</v>
      </c>
      <c r="D246" s="195" t="s">
        <v>264</v>
      </c>
      <c r="E246" s="196" t="s">
        <v>7416</v>
      </c>
      <c r="F246" s="197" t="s">
        <v>7417</v>
      </c>
      <c r="G246" s="198" t="s">
        <v>518</v>
      </c>
      <c r="H246" s="199">
        <v>3</v>
      </c>
      <c r="I246" s="200"/>
      <c r="J246" s="201">
        <f t="shared" si="40"/>
        <v>0</v>
      </c>
      <c r="K246" s="197" t="s">
        <v>44</v>
      </c>
      <c r="L246" s="42"/>
      <c r="M246" s="202" t="s">
        <v>44</v>
      </c>
      <c r="N246" s="203" t="s">
        <v>53</v>
      </c>
      <c r="O246" s="67"/>
      <c r="P246" s="204">
        <f t="shared" si="41"/>
        <v>0</v>
      </c>
      <c r="Q246" s="204">
        <v>0</v>
      </c>
      <c r="R246" s="204">
        <f t="shared" si="42"/>
        <v>0</v>
      </c>
      <c r="S246" s="204">
        <v>0</v>
      </c>
      <c r="T246" s="205">
        <f t="shared" si="43"/>
        <v>0</v>
      </c>
      <c r="U246" s="37"/>
      <c r="V246" s="37"/>
      <c r="W246" s="37"/>
      <c r="X246" s="37"/>
      <c r="Y246" s="37"/>
      <c r="Z246" s="37"/>
      <c r="AA246" s="37"/>
      <c r="AB246" s="37"/>
      <c r="AC246" s="37"/>
      <c r="AD246" s="37"/>
      <c r="AE246" s="37"/>
      <c r="AR246" s="206" t="s">
        <v>104</v>
      </c>
      <c r="AT246" s="206" t="s">
        <v>264</v>
      </c>
      <c r="AU246" s="206" t="s">
        <v>91</v>
      </c>
      <c r="AY246" s="19" t="s">
        <v>262</v>
      </c>
      <c r="BE246" s="207">
        <f t="shared" si="44"/>
        <v>0</v>
      </c>
      <c r="BF246" s="207">
        <f t="shared" si="45"/>
        <v>0</v>
      </c>
      <c r="BG246" s="207">
        <f t="shared" si="46"/>
        <v>0</v>
      </c>
      <c r="BH246" s="207">
        <f t="shared" si="47"/>
        <v>0</v>
      </c>
      <c r="BI246" s="207">
        <f t="shared" si="48"/>
        <v>0</v>
      </c>
      <c r="BJ246" s="19" t="s">
        <v>89</v>
      </c>
      <c r="BK246" s="207">
        <f t="shared" si="49"/>
        <v>0</v>
      </c>
      <c r="BL246" s="19" t="s">
        <v>104</v>
      </c>
      <c r="BM246" s="206" t="s">
        <v>2304</v>
      </c>
    </row>
    <row r="247" spans="1:65" s="2" customFormat="1" ht="21.75" customHeight="1">
      <c r="A247" s="37"/>
      <c r="B247" s="38"/>
      <c r="C247" s="195" t="s">
        <v>1487</v>
      </c>
      <c r="D247" s="195" t="s">
        <v>264</v>
      </c>
      <c r="E247" s="196" t="s">
        <v>7418</v>
      </c>
      <c r="F247" s="197" t="s">
        <v>7419</v>
      </c>
      <c r="G247" s="198" t="s">
        <v>518</v>
      </c>
      <c r="H247" s="199">
        <v>1</v>
      </c>
      <c r="I247" s="200"/>
      <c r="J247" s="201">
        <f t="shared" si="40"/>
        <v>0</v>
      </c>
      <c r="K247" s="197" t="s">
        <v>44</v>
      </c>
      <c r="L247" s="42"/>
      <c r="M247" s="202" t="s">
        <v>44</v>
      </c>
      <c r="N247" s="203" t="s">
        <v>53</v>
      </c>
      <c r="O247" s="67"/>
      <c r="P247" s="204">
        <f t="shared" si="41"/>
        <v>0</v>
      </c>
      <c r="Q247" s="204">
        <v>0</v>
      </c>
      <c r="R247" s="204">
        <f t="shared" si="42"/>
        <v>0</v>
      </c>
      <c r="S247" s="204">
        <v>0</v>
      </c>
      <c r="T247" s="205">
        <f t="shared" si="43"/>
        <v>0</v>
      </c>
      <c r="U247" s="37"/>
      <c r="V247" s="37"/>
      <c r="W247" s="37"/>
      <c r="X247" s="37"/>
      <c r="Y247" s="37"/>
      <c r="Z247" s="37"/>
      <c r="AA247" s="37"/>
      <c r="AB247" s="37"/>
      <c r="AC247" s="37"/>
      <c r="AD247" s="37"/>
      <c r="AE247" s="37"/>
      <c r="AR247" s="206" t="s">
        <v>104</v>
      </c>
      <c r="AT247" s="206" t="s">
        <v>264</v>
      </c>
      <c r="AU247" s="206" t="s">
        <v>91</v>
      </c>
      <c r="AY247" s="19" t="s">
        <v>262</v>
      </c>
      <c r="BE247" s="207">
        <f t="shared" si="44"/>
        <v>0</v>
      </c>
      <c r="BF247" s="207">
        <f t="shared" si="45"/>
        <v>0</v>
      </c>
      <c r="BG247" s="207">
        <f t="shared" si="46"/>
        <v>0</v>
      </c>
      <c r="BH247" s="207">
        <f t="shared" si="47"/>
        <v>0</v>
      </c>
      <c r="BI247" s="207">
        <f t="shared" si="48"/>
        <v>0</v>
      </c>
      <c r="BJ247" s="19" t="s">
        <v>89</v>
      </c>
      <c r="BK247" s="207">
        <f t="shared" si="49"/>
        <v>0</v>
      </c>
      <c r="BL247" s="19" t="s">
        <v>104</v>
      </c>
      <c r="BM247" s="206" t="s">
        <v>2319</v>
      </c>
    </row>
    <row r="248" spans="1:65" s="2" customFormat="1" ht="21.75" customHeight="1">
      <c r="A248" s="37"/>
      <c r="B248" s="38"/>
      <c r="C248" s="195" t="s">
        <v>1494</v>
      </c>
      <c r="D248" s="195" t="s">
        <v>264</v>
      </c>
      <c r="E248" s="196" t="s">
        <v>7420</v>
      </c>
      <c r="F248" s="197" t="s">
        <v>7421</v>
      </c>
      <c r="G248" s="198" t="s">
        <v>518</v>
      </c>
      <c r="H248" s="199">
        <v>1</v>
      </c>
      <c r="I248" s="200"/>
      <c r="J248" s="201">
        <f t="shared" si="40"/>
        <v>0</v>
      </c>
      <c r="K248" s="197" t="s">
        <v>44</v>
      </c>
      <c r="L248" s="42"/>
      <c r="M248" s="202" t="s">
        <v>44</v>
      </c>
      <c r="N248" s="203" t="s">
        <v>53</v>
      </c>
      <c r="O248" s="67"/>
      <c r="P248" s="204">
        <f t="shared" si="41"/>
        <v>0</v>
      </c>
      <c r="Q248" s="204">
        <v>0</v>
      </c>
      <c r="R248" s="204">
        <f t="shared" si="42"/>
        <v>0</v>
      </c>
      <c r="S248" s="204">
        <v>0</v>
      </c>
      <c r="T248" s="205">
        <f t="shared" si="43"/>
        <v>0</v>
      </c>
      <c r="U248" s="37"/>
      <c r="V248" s="37"/>
      <c r="W248" s="37"/>
      <c r="X248" s="37"/>
      <c r="Y248" s="37"/>
      <c r="Z248" s="37"/>
      <c r="AA248" s="37"/>
      <c r="AB248" s="37"/>
      <c r="AC248" s="37"/>
      <c r="AD248" s="37"/>
      <c r="AE248" s="37"/>
      <c r="AR248" s="206" t="s">
        <v>104</v>
      </c>
      <c r="AT248" s="206" t="s">
        <v>264</v>
      </c>
      <c r="AU248" s="206" t="s">
        <v>91</v>
      </c>
      <c r="AY248" s="19" t="s">
        <v>262</v>
      </c>
      <c r="BE248" s="207">
        <f t="shared" si="44"/>
        <v>0</v>
      </c>
      <c r="BF248" s="207">
        <f t="shared" si="45"/>
        <v>0</v>
      </c>
      <c r="BG248" s="207">
        <f t="shared" si="46"/>
        <v>0</v>
      </c>
      <c r="BH248" s="207">
        <f t="shared" si="47"/>
        <v>0</v>
      </c>
      <c r="BI248" s="207">
        <f t="shared" si="48"/>
        <v>0</v>
      </c>
      <c r="BJ248" s="19" t="s">
        <v>89</v>
      </c>
      <c r="BK248" s="207">
        <f t="shared" si="49"/>
        <v>0</v>
      </c>
      <c r="BL248" s="19" t="s">
        <v>104</v>
      </c>
      <c r="BM248" s="206" t="s">
        <v>2327</v>
      </c>
    </row>
    <row r="249" spans="1:65" s="2" customFormat="1" ht="21.75" customHeight="1">
      <c r="A249" s="37"/>
      <c r="B249" s="38"/>
      <c r="C249" s="195" t="s">
        <v>1505</v>
      </c>
      <c r="D249" s="195" t="s">
        <v>264</v>
      </c>
      <c r="E249" s="196" t="s">
        <v>7422</v>
      </c>
      <c r="F249" s="197" t="s">
        <v>7423</v>
      </c>
      <c r="G249" s="198" t="s">
        <v>518</v>
      </c>
      <c r="H249" s="199">
        <v>1</v>
      </c>
      <c r="I249" s="200"/>
      <c r="J249" s="201">
        <f t="shared" si="40"/>
        <v>0</v>
      </c>
      <c r="K249" s="197" t="s">
        <v>44</v>
      </c>
      <c r="L249" s="42"/>
      <c r="M249" s="202" t="s">
        <v>44</v>
      </c>
      <c r="N249" s="203" t="s">
        <v>53</v>
      </c>
      <c r="O249" s="67"/>
      <c r="P249" s="204">
        <f t="shared" si="41"/>
        <v>0</v>
      </c>
      <c r="Q249" s="204">
        <v>0</v>
      </c>
      <c r="R249" s="204">
        <f t="shared" si="42"/>
        <v>0</v>
      </c>
      <c r="S249" s="204">
        <v>0</v>
      </c>
      <c r="T249" s="205">
        <f t="shared" si="43"/>
        <v>0</v>
      </c>
      <c r="U249" s="37"/>
      <c r="V249" s="37"/>
      <c r="W249" s="37"/>
      <c r="X249" s="37"/>
      <c r="Y249" s="37"/>
      <c r="Z249" s="37"/>
      <c r="AA249" s="37"/>
      <c r="AB249" s="37"/>
      <c r="AC249" s="37"/>
      <c r="AD249" s="37"/>
      <c r="AE249" s="37"/>
      <c r="AR249" s="206" t="s">
        <v>104</v>
      </c>
      <c r="AT249" s="206" t="s">
        <v>264</v>
      </c>
      <c r="AU249" s="206" t="s">
        <v>91</v>
      </c>
      <c r="AY249" s="19" t="s">
        <v>262</v>
      </c>
      <c r="BE249" s="207">
        <f t="shared" si="44"/>
        <v>0</v>
      </c>
      <c r="BF249" s="207">
        <f t="shared" si="45"/>
        <v>0</v>
      </c>
      <c r="BG249" s="207">
        <f t="shared" si="46"/>
        <v>0</v>
      </c>
      <c r="BH249" s="207">
        <f t="shared" si="47"/>
        <v>0</v>
      </c>
      <c r="BI249" s="207">
        <f t="shared" si="48"/>
        <v>0</v>
      </c>
      <c r="BJ249" s="19" t="s">
        <v>89</v>
      </c>
      <c r="BK249" s="207">
        <f t="shared" si="49"/>
        <v>0</v>
      </c>
      <c r="BL249" s="19" t="s">
        <v>104</v>
      </c>
      <c r="BM249" s="206" t="s">
        <v>2339</v>
      </c>
    </row>
    <row r="250" spans="1:65" s="2" customFormat="1" ht="16.5" customHeight="1">
      <c r="A250" s="37"/>
      <c r="B250" s="38"/>
      <c r="C250" s="195" t="s">
        <v>1512</v>
      </c>
      <c r="D250" s="195" t="s">
        <v>264</v>
      </c>
      <c r="E250" s="196" t="s">
        <v>7424</v>
      </c>
      <c r="F250" s="197" t="s">
        <v>7425</v>
      </c>
      <c r="G250" s="198" t="s">
        <v>518</v>
      </c>
      <c r="H250" s="199">
        <v>1</v>
      </c>
      <c r="I250" s="200"/>
      <c r="J250" s="201">
        <f t="shared" si="40"/>
        <v>0</v>
      </c>
      <c r="K250" s="197" t="s">
        <v>44</v>
      </c>
      <c r="L250" s="42"/>
      <c r="M250" s="202" t="s">
        <v>44</v>
      </c>
      <c r="N250" s="203" t="s">
        <v>53</v>
      </c>
      <c r="O250" s="67"/>
      <c r="P250" s="204">
        <f t="shared" si="41"/>
        <v>0</v>
      </c>
      <c r="Q250" s="204">
        <v>0</v>
      </c>
      <c r="R250" s="204">
        <f t="shared" si="42"/>
        <v>0</v>
      </c>
      <c r="S250" s="204">
        <v>0</v>
      </c>
      <c r="T250" s="205">
        <f t="shared" si="43"/>
        <v>0</v>
      </c>
      <c r="U250" s="37"/>
      <c r="V250" s="37"/>
      <c r="W250" s="37"/>
      <c r="X250" s="37"/>
      <c r="Y250" s="37"/>
      <c r="Z250" s="37"/>
      <c r="AA250" s="37"/>
      <c r="AB250" s="37"/>
      <c r="AC250" s="37"/>
      <c r="AD250" s="37"/>
      <c r="AE250" s="37"/>
      <c r="AR250" s="206" t="s">
        <v>104</v>
      </c>
      <c r="AT250" s="206" t="s">
        <v>264</v>
      </c>
      <c r="AU250" s="206" t="s">
        <v>91</v>
      </c>
      <c r="AY250" s="19" t="s">
        <v>262</v>
      </c>
      <c r="BE250" s="207">
        <f t="shared" si="44"/>
        <v>0</v>
      </c>
      <c r="BF250" s="207">
        <f t="shared" si="45"/>
        <v>0</v>
      </c>
      <c r="BG250" s="207">
        <f t="shared" si="46"/>
        <v>0</v>
      </c>
      <c r="BH250" s="207">
        <f t="shared" si="47"/>
        <v>0</v>
      </c>
      <c r="BI250" s="207">
        <f t="shared" si="48"/>
        <v>0</v>
      </c>
      <c r="BJ250" s="19" t="s">
        <v>89</v>
      </c>
      <c r="BK250" s="207">
        <f t="shared" si="49"/>
        <v>0</v>
      </c>
      <c r="BL250" s="19" t="s">
        <v>104</v>
      </c>
      <c r="BM250" s="206" t="s">
        <v>1070</v>
      </c>
    </row>
    <row r="251" spans="1:65" s="2" customFormat="1" ht="16.5" customHeight="1">
      <c r="A251" s="37"/>
      <c r="B251" s="38"/>
      <c r="C251" s="195" t="s">
        <v>1517</v>
      </c>
      <c r="D251" s="195" t="s">
        <v>264</v>
      </c>
      <c r="E251" s="196" t="s">
        <v>7426</v>
      </c>
      <c r="F251" s="197" t="s">
        <v>7427</v>
      </c>
      <c r="G251" s="198" t="s">
        <v>518</v>
      </c>
      <c r="H251" s="199">
        <v>1</v>
      </c>
      <c r="I251" s="200"/>
      <c r="J251" s="201">
        <f t="shared" si="40"/>
        <v>0</v>
      </c>
      <c r="K251" s="197" t="s">
        <v>44</v>
      </c>
      <c r="L251" s="42"/>
      <c r="M251" s="202" t="s">
        <v>44</v>
      </c>
      <c r="N251" s="203" t="s">
        <v>53</v>
      </c>
      <c r="O251" s="67"/>
      <c r="P251" s="204">
        <f t="shared" si="41"/>
        <v>0</v>
      </c>
      <c r="Q251" s="204">
        <v>0</v>
      </c>
      <c r="R251" s="204">
        <f t="shared" si="42"/>
        <v>0</v>
      </c>
      <c r="S251" s="204">
        <v>0</v>
      </c>
      <c r="T251" s="205">
        <f t="shared" si="43"/>
        <v>0</v>
      </c>
      <c r="U251" s="37"/>
      <c r="V251" s="37"/>
      <c r="W251" s="37"/>
      <c r="X251" s="37"/>
      <c r="Y251" s="37"/>
      <c r="Z251" s="37"/>
      <c r="AA251" s="37"/>
      <c r="AB251" s="37"/>
      <c r="AC251" s="37"/>
      <c r="AD251" s="37"/>
      <c r="AE251" s="37"/>
      <c r="AR251" s="206" t="s">
        <v>104</v>
      </c>
      <c r="AT251" s="206" t="s">
        <v>264</v>
      </c>
      <c r="AU251" s="206" t="s">
        <v>91</v>
      </c>
      <c r="AY251" s="19" t="s">
        <v>262</v>
      </c>
      <c r="BE251" s="207">
        <f t="shared" si="44"/>
        <v>0</v>
      </c>
      <c r="BF251" s="207">
        <f t="shared" si="45"/>
        <v>0</v>
      </c>
      <c r="BG251" s="207">
        <f t="shared" si="46"/>
        <v>0</v>
      </c>
      <c r="BH251" s="207">
        <f t="shared" si="47"/>
        <v>0</v>
      </c>
      <c r="BI251" s="207">
        <f t="shared" si="48"/>
        <v>0</v>
      </c>
      <c r="BJ251" s="19" t="s">
        <v>89</v>
      </c>
      <c r="BK251" s="207">
        <f t="shared" si="49"/>
        <v>0</v>
      </c>
      <c r="BL251" s="19" t="s">
        <v>104</v>
      </c>
      <c r="BM251" s="206" t="s">
        <v>2368</v>
      </c>
    </row>
    <row r="252" spans="1:65" s="2" customFormat="1" ht="21.75" customHeight="1">
      <c r="A252" s="37"/>
      <c r="B252" s="38"/>
      <c r="C252" s="195" t="s">
        <v>1522</v>
      </c>
      <c r="D252" s="195" t="s">
        <v>264</v>
      </c>
      <c r="E252" s="196" t="s">
        <v>7428</v>
      </c>
      <c r="F252" s="197" t="s">
        <v>7429</v>
      </c>
      <c r="G252" s="198" t="s">
        <v>518</v>
      </c>
      <c r="H252" s="199">
        <v>3</v>
      </c>
      <c r="I252" s="200"/>
      <c r="J252" s="201">
        <f t="shared" si="40"/>
        <v>0</v>
      </c>
      <c r="K252" s="197" t="s">
        <v>44</v>
      </c>
      <c r="L252" s="42"/>
      <c r="M252" s="202" t="s">
        <v>44</v>
      </c>
      <c r="N252" s="203" t="s">
        <v>53</v>
      </c>
      <c r="O252" s="67"/>
      <c r="P252" s="204">
        <f t="shared" si="41"/>
        <v>0</v>
      </c>
      <c r="Q252" s="204">
        <v>0</v>
      </c>
      <c r="R252" s="204">
        <f t="shared" si="42"/>
        <v>0</v>
      </c>
      <c r="S252" s="204">
        <v>0</v>
      </c>
      <c r="T252" s="205">
        <f t="shared" si="43"/>
        <v>0</v>
      </c>
      <c r="U252" s="37"/>
      <c r="V252" s="37"/>
      <c r="W252" s="37"/>
      <c r="X252" s="37"/>
      <c r="Y252" s="37"/>
      <c r="Z252" s="37"/>
      <c r="AA252" s="37"/>
      <c r="AB252" s="37"/>
      <c r="AC252" s="37"/>
      <c r="AD252" s="37"/>
      <c r="AE252" s="37"/>
      <c r="AR252" s="206" t="s">
        <v>104</v>
      </c>
      <c r="AT252" s="206" t="s">
        <v>264</v>
      </c>
      <c r="AU252" s="206" t="s">
        <v>91</v>
      </c>
      <c r="AY252" s="19" t="s">
        <v>262</v>
      </c>
      <c r="BE252" s="207">
        <f t="shared" si="44"/>
        <v>0</v>
      </c>
      <c r="BF252" s="207">
        <f t="shared" si="45"/>
        <v>0</v>
      </c>
      <c r="BG252" s="207">
        <f t="shared" si="46"/>
        <v>0</v>
      </c>
      <c r="BH252" s="207">
        <f t="shared" si="47"/>
        <v>0</v>
      </c>
      <c r="BI252" s="207">
        <f t="shared" si="48"/>
        <v>0</v>
      </c>
      <c r="BJ252" s="19" t="s">
        <v>89</v>
      </c>
      <c r="BK252" s="207">
        <f t="shared" si="49"/>
        <v>0</v>
      </c>
      <c r="BL252" s="19" t="s">
        <v>104</v>
      </c>
      <c r="BM252" s="206" t="s">
        <v>2377</v>
      </c>
    </row>
    <row r="253" spans="1:65" s="2" customFormat="1" ht="16.5" customHeight="1">
      <c r="A253" s="37"/>
      <c r="B253" s="38"/>
      <c r="C253" s="195" t="s">
        <v>21</v>
      </c>
      <c r="D253" s="195" t="s">
        <v>264</v>
      </c>
      <c r="E253" s="196" t="s">
        <v>7430</v>
      </c>
      <c r="F253" s="197" t="s">
        <v>7431</v>
      </c>
      <c r="G253" s="198" t="s">
        <v>518</v>
      </c>
      <c r="H253" s="199">
        <v>3</v>
      </c>
      <c r="I253" s="200"/>
      <c r="J253" s="201">
        <f t="shared" si="40"/>
        <v>0</v>
      </c>
      <c r="K253" s="197" t="s">
        <v>44</v>
      </c>
      <c r="L253" s="42"/>
      <c r="M253" s="202" t="s">
        <v>44</v>
      </c>
      <c r="N253" s="203" t="s">
        <v>53</v>
      </c>
      <c r="O253" s="67"/>
      <c r="P253" s="204">
        <f t="shared" si="41"/>
        <v>0</v>
      </c>
      <c r="Q253" s="204">
        <v>0</v>
      </c>
      <c r="R253" s="204">
        <f t="shared" si="42"/>
        <v>0</v>
      </c>
      <c r="S253" s="204">
        <v>0</v>
      </c>
      <c r="T253" s="205">
        <f t="shared" si="43"/>
        <v>0</v>
      </c>
      <c r="U253" s="37"/>
      <c r="V253" s="37"/>
      <c r="W253" s="37"/>
      <c r="X253" s="37"/>
      <c r="Y253" s="37"/>
      <c r="Z253" s="37"/>
      <c r="AA253" s="37"/>
      <c r="AB253" s="37"/>
      <c r="AC253" s="37"/>
      <c r="AD253" s="37"/>
      <c r="AE253" s="37"/>
      <c r="AR253" s="206" t="s">
        <v>104</v>
      </c>
      <c r="AT253" s="206" t="s">
        <v>264</v>
      </c>
      <c r="AU253" s="206" t="s">
        <v>91</v>
      </c>
      <c r="AY253" s="19" t="s">
        <v>262</v>
      </c>
      <c r="BE253" s="207">
        <f t="shared" si="44"/>
        <v>0</v>
      </c>
      <c r="BF253" s="207">
        <f t="shared" si="45"/>
        <v>0</v>
      </c>
      <c r="BG253" s="207">
        <f t="shared" si="46"/>
        <v>0</v>
      </c>
      <c r="BH253" s="207">
        <f t="shared" si="47"/>
        <v>0</v>
      </c>
      <c r="BI253" s="207">
        <f t="shared" si="48"/>
        <v>0</v>
      </c>
      <c r="BJ253" s="19" t="s">
        <v>89</v>
      </c>
      <c r="BK253" s="207">
        <f t="shared" si="49"/>
        <v>0</v>
      </c>
      <c r="BL253" s="19" t="s">
        <v>104</v>
      </c>
      <c r="BM253" s="206" t="s">
        <v>2390</v>
      </c>
    </row>
    <row r="254" spans="1:65" s="2" customFormat="1" ht="16.5" customHeight="1">
      <c r="A254" s="37"/>
      <c r="B254" s="38"/>
      <c r="C254" s="195" t="s">
        <v>1543</v>
      </c>
      <c r="D254" s="195" t="s">
        <v>264</v>
      </c>
      <c r="E254" s="196" t="s">
        <v>7432</v>
      </c>
      <c r="F254" s="197" t="s">
        <v>7433</v>
      </c>
      <c r="G254" s="198" t="s">
        <v>518</v>
      </c>
      <c r="H254" s="199">
        <v>1</v>
      </c>
      <c r="I254" s="200"/>
      <c r="J254" s="201">
        <f t="shared" si="40"/>
        <v>0</v>
      </c>
      <c r="K254" s="197" t="s">
        <v>44</v>
      </c>
      <c r="L254" s="42"/>
      <c r="M254" s="202" t="s">
        <v>44</v>
      </c>
      <c r="N254" s="203" t="s">
        <v>53</v>
      </c>
      <c r="O254" s="67"/>
      <c r="P254" s="204">
        <f t="shared" si="41"/>
        <v>0</v>
      </c>
      <c r="Q254" s="204">
        <v>0</v>
      </c>
      <c r="R254" s="204">
        <f t="shared" si="42"/>
        <v>0</v>
      </c>
      <c r="S254" s="204">
        <v>0</v>
      </c>
      <c r="T254" s="205">
        <f t="shared" si="43"/>
        <v>0</v>
      </c>
      <c r="U254" s="37"/>
      <c r="V254" s="37"/>
      <c r="W254" s="37"/>
      <c r="X254" s="37"/>
      <c r="Y254" s="37"/>
      <c r="Z254" s="37"/>
      <c r="AA254" s="37"/>
      <c r="AB254" s="37"/>
      <c r="AC254" s="37"/>
      <c r="AD254" s="37"/>
      <c r="AE254" s="37"/>
      <c r="AR254" s="206" t="s">
        <v>104</v>
      </c>
      <c r="AT254" s="206" t="s">
        <v>264</v>
      </c>
      <c r="AU254" s="206" t="s">
        <v>91</v>
      </c>
      <c r="AY254" s="19" t="s">
        <v>262</v>
      </c>
      <c r="BE254" s="207">
        <f t="shared" si="44"/>
        <v>0</v>
      </c>
      <c r="BF254" s="207">
        <f t="shared" si="45"/>
        <v>0</v>
      </c>
      <c r="BG254" s="207">
        <f t="shared" si="46"/>
        <v>0</v>
      </c>
      <c r="BH254" s="207">
        <f t="shared" si="47"/>
        <v>0</v>
      </c>
      <c r="BI254" s="207">
        <f t="shared" si="48"/>
        <v>0</v>
      </c>
      <c r="BJ254" s="19" t="s">
        <v>89</v>
      </c>
      <c r="BK254" s="207">
        <f t="shared" si="49"/>
        <v>0</v>
      </c>
      <c r="BL254" s="19" t="s">
        <v>104</v>
      </c>
      <c r="BM254" s="206" t="s">
        <v>2396</v>
      </c>
    </row>
    <row r="255" spans="1:65" s="12" customFormat="1" ht="22.75" customHeight="1">
      <c r="B255" s="179"/>
      <c r="C255" s="180"/>
      <c r="D255" s="181" t="s">
        <v>81</v>
      </c>
      <c r="E255" s="193" t="s">
        <v>5404</v>
      </c>
      <c r="F255" s="193" t="s">
        <v>7434</v>
      </c>
      <c r="G255" s="180"/>
      <c r="H255" s="180"/>
      <c r="I255" s="183"/>
      <c r="J255" s="194">
        <f>BK255</f>
        <v>0</v>
      </c>
      <c r="K255" s="180"/>
      <c r="L255" s="185"/>
      <c r="M255" s="186"/>
      <c r="N255" s="187"/>
      <c r="O255" s="187"/>
      <c r="P255" s="188">
        <f>SUM(P256:P267)</f>
        <v>0</v>
      </c>
      <c r="Q255" s="187"/>
      <c r="R255" s="188">
        <f>SUM(R256:R267)</f>
        <v>0</v>
      </c>
      <c r="S255" s="187"/>
      <c r="T255" s="189">
        <f>SUM(T256:T267)</f>
        <v>0</v>
      </c>
      <c r="AR255" s="190" t="s">
        <v>89</v>
      </c>
      <c r="AT255" s="191" t="s">
        <v>81</v>
      </c>
      <c r="AU255" s="191" t="s">
        <v>89</v>
      </c>
      <c r="AY255" s="190" t="s">
        <v>262</v>
      </c>
      <c r="BK255" s="192">
        <f>SUM(BK256:BK267)</f>
        <v>0</v>
      </c>
    </row>
    <row r="256" spans="1:65" s="2" customFormat="1" ht="21.75" customHeight="1">
      <c r="A256" s="37"/>
      <c r="B256" s="38"/>
      <c r="C256" s="195" t="s">
        <v>1551</v>
      </c>
      <c r="D256" s="195" t="s">
        <v>264</v>
      </c>
      <c r="E256" s="196" t="s">
        <v>7435</v>
      </c>
      <c r="F256" s="197" t="s">
        <v>7436</v>
      </c>
      <c r="G256" s="198" t="s">
        <v>518</v>
      </c>
      <c r="H256" s="199">
        <v>4</v>
      </c>
      <c r="I256" s="200"/>
      <c r="J256" s="201">
        <f>ROUND(I256*H256,2)</f>
        <v>0</v>
      </c>
      <c r="K256" s="197" t="s">
        <v>44</v>
      </c>
      <c r="L256" s="42"/>
      <c r="M256" s="202" t="s">
        <v>44</v>
      </c>
      <c r="N256" s="203" t="s">
        <v>53</v>
      </c>
      <c r="O256" s="67"/>
      <c r="P256" s="204">
        <f>O256*H256</f>
        <v>0</v>
      </c>
      <c r="Q256" s="204">
        <v>0</v>
      </c>
      <c r="R256" s="204">
        <f>Q256*H256</f>
        <v>0</v>
      </c>
      <c r="S256" s="204">
        <v>0</v>
      </c>
      <c r="T256" s="205">
        <f>S256*H256</f>
        <v>0</v>
      </c>
      <c r="U256" s="37"/>
      <c r="V256" s="37"/>
      <c r="W256" s="37"/>
      <c r="X256" s="37"/>
      <c r="Y256" s="37"/>
      <c r="Z256" s="37"/>
      <c r="AA256" s="37"/>
      <c r="AB256" s="37"/>
      <c r="AC256" s="37"/>
      <c r="AD256" s="37"/>
      <c r="AE256" s="37"/>
      <c r="AR256" s="206" t="s">
        <v>104</v>
      </c>
      <c r="AT256" s="206" t="s">
        <v>264</v>
      </c>
      <c r="AU256" s="206" t="s">
        <v>91</v>
      </c>
      <c r="AY256" s="19" t="s">
        <v>262</v>
      </c>
      <c r="BE256" s="207">
        <f>IF(N256="základní",J256,0)</f>
        <v>0</v>
      </c>
      <c r="BF256" s="207">
        <f>IF(N256="snížená",J256,0)</f>
        <v>0</v>
      </c>
      <c r="BG256" s="207">
        <f>IF(N256="zákl. přenesená",J256,0)</f>
        <v>0</v>
      </c>
      <c r="BH256" s="207">
        <f>IF(N256="sníž. přenesená",J256,0)</f>
        <v>0</v>
      </c>
      <c r="BI256" s="207">
        <f>IF(N256="nulová",J256,0)</f>
        <v>0</v>
      </c>
      <c r="BJ256" s="19" t="s">
        <v>89</v>
      </c>
      <c r="BK256" s="207">
        <f>ROUND(I256*H256,2)</f>
        <v>0</v>
      </c>
      <c r="BL256" s="19" t="s">
        <v>104</v>
      </c>
      <c r="BM256" s="206" t="s">
        <v>2428</v>
      </c>
    </row>
    <row r="257" spans="1:65" s="2" customFormat="1" ht="18">
      <c r="A257" s="37"/>
      <c r="B257" s="38"/>
      <c r="C257" s="39"/>
      <c r="D257" s="208" t="s">
        <v>421</v>
      </c>
      <c r="E257" s="39"/>
      <c r="F257" s="209" t="s">
        <v>7437</v>
      </c>
      <c r="G257" s="39"/>
      <c r="H257" s="39"/>
      <c r="I257" s="118"/>
      <c r="J257" s="39"/>
      <c r="K257" s="39"/>
      <c r="L257" s="42"/>
      <c r="M257" s="210"/>
      <c r="N257" s="211"/>
      <c r="O257" s="67"/>
      <c r="P257" s="67"/>
      <c r="Q257" s="67"/>
      <c r="R257" s="67"/>
      <c r="S257" s="67"/>
      <c r="T257" s="68"/>
      <c r="U257" s="37"/>
      <c r="V257" s="37"/>
      <c r="W257" s="37"/>
      <c r="X257" s="37"/>
      <c r="Y257" s="37"/>
      <c r="Z257" s="37"/>
      <c r="AA257" s="37"/>
      <c r="AB257" s="37"/>
      <c r="AC257" s="37"/>
      <c r="AD257" s="37"/>
      <c r="AE257" s="37"/>
      <c r="AT257" s="19" t="s">
        <v>421</v>
      </c>
      <c r="AU257" s="19" t="s">
        <v>91</v>
      </c>
    </row>
    <row r="258" spans="1:65" s="2" customFormat="1" ht="21.75" customHeight="1">
      <c r="A258" s="37"/>
      <c r="B258" s="38"/>
      <c r="C258" s="195" t="s">
        <v>1574</v>
      </c>
      <c r="D258" s="195" t="s">
        <v>264</v>
      </c>
      <c r="E258" s="196" t="s">
        <v>7438</v>
      </c>
      <c r="F258" s="197" t="s">
        <v>7439</v>
      </c>
      <c r="G258" s="198" t="s">
        <v>518</v>
      </c>
      <c r="H258" s="199">
        <v>2</v>
      </c>
      <c r="I258" s="200"/>
      <c r="J258" s="201">
        <f>ROUND(I258*H258,2)</f>
        <v>0</v>
      </c>
      <c r="K258" s="197" t="s">
        <v>44</v>
      </c>
      <c r="L258" s="42"/>
      <c r="M258" s="202" t="s">
        <v>44</v>
      </c>
      <c r="N258" s="203" t="s">
        <v>53</v>
      </c>
      <c r="O258" s="67"/>
      <c r="P258" s="204">
        <f>O258*H258</f>
        <v>0</v>
      </c>
      <c r="Q258" s="204">
        <v>0</v>
      </c>
      <c r="R258" s="204">
        <f>Q258*H258</f>
        <v>0</v>
      </c>
      <c r="S258" s="204">
        <v>0</v>
      </c>
      <c r="T258" s="205">
        <f>S258*H258</f>
        <v>0</v>
      </c>
      <c r="U258" s="37"/>
      <c r="V258" s="37"/>
      <c r="W258" s="37"/>
      <c r="X258" s="37"/>
      <c r="Y258" s="37"/>
      <c r="Z258" s="37"/>
      <c r="AA258" s="37"/>
      <c r="AB258" s="37"/>
      <c r="AC258" s="37"/>
      <c r="AD258" s="37"/>
      <c r="AE258" s="37"/>
      <c r="AR258" s="206" t="s">
        <v>104</v>
      </c>
      <c r="AT258" s="206" t="s">
        <v>264</v>
      </c>
      <c r="AU258" s="206" t="s">
        <v>91</v>
      </c>
      <c r="AY258" s="19" t="s">
        <v>262</v>
      </c>
      <c r="BE258" s="207">
        <f>IF(N258="základní",J258,0)</f>
        <v>0</v>
      </c>
      <c r="BF258" s="207">
        <f>IF(N258="snížená",J258,0)</f>
        <v>0</v>
      </c>
      <c r="BG258" s="207">
        <f>IF(N258="zákl. přenesená",J258,0)</f>
        <v>0</v>
      </c>
      <c r="BH258" s="207">
        <f>IF(N258="sníž. přenesená",J258,0)</f>
        <v>0</v>
      </c>
      <c r="BI258" s="207">
        <f>IF(N258="nulová",J258,0)</f>
        <v>0</v>
      </c>
      <c r="BJ258" s="19" t="s">
        <v>89</v>
      </c>
      <c r="BK258" s="207">
        <f>ROUND(I258*H258,2)</f>
        <v>0</v>
      </c>
      <c r="BL258" s="19" t="s">
        <v>104</v>
      </c>
      <c r="BM258" s="206" t="s">
        <v>2447</v>
      </c>
    </row>
    <row r="259" spans="1:65" s="2" customFormat="1" ht="27">
      <c r="A259" s="37"/>
      <c r="B259" s="38"/>
      <c r="C259" s="39"/>
      <c r="D259" s="208" t="s">
        <v>421</v>
      </c>
      <c r="E259" s="39"/>
      <c r="F259" s="209" t="s">
        <v>7440</v>
      </c>
      <c r="G259" s="39"/>
      <c r="H259" s="39"/>
      <c r="I259" s="118"/>
      <c r="J259" s="39"/>
      <c r="K259" s="39"/>
      <c r="L259" s="42"/>
      <c r="M259" s="210"/>
      <c r="N259" s="211"/>
      <c r="O259" s="67"/>
      <c r="P259" s="67"/>
      <c r="Q259" s="67"/>
      <c r="R259" s="67"/>
      <c r="S259" s="67"/>
      <c r="T259" s="68"/>
      <c r="U259" s="37"/>
      <c r="V259" s="37"/>
      <c r="W259" s="37"/>
      <c r="X259" s="37"/>
      <c r="Y259" s="37"/>
      <c r="Z259" s="37"/>
      <c r="AA259" s="37"/>
      <c r="AB259" s="37"/>
      <c r="AC259" s="37"/>
      <c r="AD259" s="37"/>
      <c r="AE259" s="37"/>
      <c r="AT259" s="19" t="s">
        <v>421</v>
      </c>
      <c r="AU259" s="19" t="s">
        <v>91</v>
      </c>
    </row>
    <row r="260" spans="1:65" s="2" customFormat="1" ht="21.75" customHeight="1">
      <c r="A260" s="37"/>
      <c r="B260" s="38"/>
      <c r="C260" s="195" t="s">
        <v>1584</v>
      </c>
      <c r="D260" s="195" t="s">
        <v>264</v>
      </c>
      <c r="E260" s="196" t="s">
        <v>7441</v>
      </c>
      <c r="F260" s="197" t="s">
        <v>7442</v>
      </c>
      <c r="G260" s="198" t="s">
        <v>518</v>
      </c>
      <c r="H260" s="199">
        <v>2</v>
      </c>
      <c r="I260" s="200"/>
      <c r="J260" s="201">
        <f>ROUND(I260*H260,2)</f>
        <v>0</v>
      </c>
      <c r="K260" s="197" t="s">
        <v>44</v>
      </c>
      <c r="L260" s="42"/>
      <c r="M260" s="202" t="s">
        <v>44</v>
      </c>
      <c r="N260" s="203" t="s">
        <v>53</v>
      </c>
      <c r="O260" s="67"/>
      <c r="P260" s="204">
        <f>O260*H260</f>
        <v>0</v>
      </c>
      <c r="Q260" s="204">
        <v>0</v>
      </c>
      <c r="R260" s="204">
        <f>Q260*H260</f>
        <v>0</v>
      </c>
      <c r="S260" s="204">
        <v>0</v>
      </c>
      <c r="T260" s="205">
        <f>S260*H260</f>
        <v>0</v>
      </c>
      <c r="U260" s="37"/>
      <c r="V260" s="37"/>
      <c r="W260" s="37"/>
      <c r="X260" s="37"/>
      <c r="Y260" s="37"/>
      <c r="Z260" s="37"/>
      <c r="AA260" s="37"/>
      <c r="AB260" s="37"/>
      <c r="AC260" s="37"/>
      <c r="AD260" s="37"/>
      <c r="AE260" s="37"/>
      <c r="AR260" s="206" t="s">
        <v>104</v>
      </c>
      <c r="AT260" s="206" t="s">
        <v>264</v>
      </c>
      <c r="AU260" s="206" t="s">
        <v>91</v>
      </c>
      <c r="AY260" s="19" t="s">
        <v>262</v>
      </c>
      <c r="BE260" s="207">
        <f>IF(N260="základní",J260,0)</f>
        <v>0</v>
      </c>
      <c r="BF260" s="207">
        <f>IF(N260="snížená",J260,0)</f>
        <v>0</v>
      </c>
      <c r="BG260" s="207">
        <f>IF(N260="zákl. přenesená",J260,0)</f>
        <v>0</v>
      </c>
      <c r="BH260" s="207">
        <f>IF(N260="sníž. přenesená",J260,0)</f>
        <v>0</v>
      </c>
      <c r="BI260" s="207">
        <f>IF(N260="nulová",J260,0)</f>
        <v>0</v>
      </c>
      <c r="BJ260" s="19" t="s">
        <v>89</v>
      </c>
      <c r="BK260" s="207">
        <f>ROUND(I260*H260,2)</f>
        <v>0</v>
      </c>
      <c r="BL260" s="19" t="s">
        <v>104</v>
      </c>
      <c r="BM260" s="206" t="s">
        <v>2457</v>
      </c>
    </row>
    <row r="261" spans="1:65" s="2" customFormat="1" ht="18">
      <c r="A261" s="37"/>
      <c r="B261" s="38"/>
      <c r="C261" s="39"/>
      <c r="D261" s="208" t="s">
        <v>421</v>
      </c>
      <c r="E261" s="39"/>
      <c r="F261" s="209" t="s">
        <v>7443</v>
      </c>
      <c r="G261" s="39"/>
      <c r="H261" s="39"/>
      <c r="I261" s="118"/>
      <c r="J261" s="39"/>
      <c r="K261" s="39"/>
      <c r="L261" s="42"/>
      <c r="M261" s="210"/>
      <c r="N261" s="211"/>
      <c r="O261" s="67"/>
      <c r="P261" s="67"/>
      <c r="Q261" s="67"/>
      <c r="R261" s="67"/>
      <c r="S261" s="67"/>
      <c r="T261" s="68"/>
      <c r="U261" s="37"/>
      <c r="V261" s="37"/>
      <c r="W261" s="37"/>
      <c r="X261" s="37"/>
      <c r="Y261" s="37"/>
      <c r="Z261" s="37"/>
      <c r="AA261" s="37"/>
      <c r="AB261" s="37"/>
      <c r="AC261" s="37"/>
      <c r="AD261" s="37"/>
      <c r="AE261" s="37"/>
      <c r="AT261" s="19" t="s">
        <v>421</v>
      </c>
      <c r="AU261" s="19" t="s">
        <v>91</v>
      </c>
    </row>
    <row r="262" spans="1:65" s="2" customFormat="1" ht="21.75" customHeight="1">
      <c r="A262" s="37"/>
      <c r="B262" s="38"/>
      <c r="C262" s="195" t="s">
        <v>1597</v>
      </c>
      <c r="D262" s="195" t="s">
        <v>264</v>
      </c>
      <c r="E262" s="196" t="s">
        <v>7444</v>
      </c>
      <c r="F262" s="197" t="s">
        <v>7445</v>
      </c>
      <c r="G262" s="198" t="s">
        <v>518</v>
      </c>
      <c r="H262" s="199">
        <v>1</v>
      </c>
      <c r="I262" s="200"/>
      <c r="J262" s="201">
        <f>ROUND(I262*H262,2)</f>
        <v>0</v>
      </c>
      <c r="K262" s="197" t="s">
        <v>44</v>
      </c>
      <c r="L262" s="42"/>
      <c r="M262" s="202" t="s">
        <v>44</v>
      </c>
      <c r="N262" s="203" t="s">
        <v>53</v>
      </c>
      <c r="O262" s="67"/>
      <c r="P262" s="204">
        <f>O262*H262</f>
        <v>0</v>
      </c>
      <c r="Q262" s="204">
        <v>0</v>
      </c>
      <c r="R262" s="204">
        <f>Q262*H262</f>
        <v>0</v>
      </c>
      <c r="S262" s="204">
        <v>0</v>
      </c>
      <c r="T262" s="205">
        <f>S262*H262</f>
        <v>0</v>
      </c>
      <c r="U262" s="37"/>
      <c r="V262" s="37"/>
      <c r="W262" s="37"/>
      <c r="X262" s="37"/>
      <c r="Y262" s="37"/>
      <c r="Z262" s="37"/>
      <c r="AA262" s="37"/>
      <c r="AB262" s="37"/>
      <c r="AC262" s="37"/>
      <c r="AD262" s="37"/>
      <c r="AE262" s="37"/>
      <c r="AR262" s="206" t="s">
        <v>104</v>
      </c>
      <c r="AT262" s="206" t="s">
        <v>264</v>
      </c>
      <c r="AU262" s="206" t="s">
        <v>91</v>
      </c>
      <c r="AY262" s="19" t="s">
        <v>262</v>
      </c>
      <c r="BE262" s="207">
        <f>IF(N262="základní",J262,0)</f>
        <v>0</v>
      </c>
      <c r="BF262" s="207">
        <f>IF(N262="snížená",J262,0)</f>
        <v>0</v>
      </c>
      <c r="BG262" s="207">
        <f>IF(N262="zákl. přenesená",J262,0)</f>
        <v>0</v>
      </c>
      <c r="BH262" s="207">
        <f>IF(N262="sníž. přenesená",J262,0)</f>
        <v>0</v>
      </c>
      <c r="BI262" s="207">
        <f>IF(N262="nulová",J262,0)</f>
        <v>0</v>
      </c>
      <c r="BJ262" s="19" t="s">
        <v>89</v>
      </c>
      <c r="BK262" s="207">
        <f>ROUND(I262*H262,2)</f>
        <v>0</v>
      </c>
      <c r="BL262" s="19" t="s">
        <v>104</v>
      </c>
      <c r="BM262" s="206" t="s">
        <v>2469</v>
      </c>
    </row>
    <row r="263" spans="1:65" s="2" customFormat="1" ht="27">
      <c r="A263" s="37"/>
      <c r="B263" s="38"/>
      <c r="C263" s="39"/>
      <c r="D263" s="208" t="s">
        <v>421</v>
      </c>
      <c r="E263" s="39"/>
      <c r="F263" s="209" t="s">
        <v>7440</v>
      </c>
      <c r="G263" s="39"/>
      <c r="H263" s="39"/>
      <c r="I263" s="118"/>
      <c r="J263" s="39"/>
      <c r="K263" s="39"/>
      <c r="L263" s="42"/>
      <c r="M263" s="210"/>
      <c r="N263" s="211"/>
      <c r="O263" s="67"/>
      <c r="P263" s="67"/>
      <c r="Q263" s="67"/>
      <c r="R263" s="67"/>
      <c r="S263" s="67"/>
      <c r="T263" s="68"/>
      <c r="U263" s="37"/>
      <c r="V263" s="37"/>
      <c r="W263" s="37"/>
      <c r="X263" s="37"/>
      <c r="Y263" s="37"/>
      <c r="Z263" s="37"/>
      <c r="AA263" s="37"/>
      <c r="AB263" s="37"/>
      <c r="AC263" s="37"/>
      <c r="AD263" s="37"/>
      <c r="AE263" s="37"/>
      <c r="AT263" s="19" t="s">
        <v>421</v>
      </c>
      <c r="AU263" s="19" t="s">
        <v>91</v>
      </c>
    </row>
    <row r="264" spans="1:65" s="2" customFormat="1" ht="21.75" customHeight="1">
      <c r="A264" s="37"/>
      <c r="B264" s="38"/>
      <c r="C264" s="195" t="s">
        <v>1612</v>
      </c>
      <c r="D264" s="195" t="s">
        <v>264</v>
      </c>
      <c r="E264" s="196" t="s">
        <v>7446</v>
      </c>
      <c r="F264" s="197" t="s">
        <v>7447</v>
      </c>
      <c r="G264" s="198" t="s">
        <v>518</v>
      </c>
      <c r="H264" s="199">
        <v>1</v>
      </c>
      <c r="I264" s="200"/>
      <c r="J264" s="201">
        <f>ROUND(I264*H264,2)</f>
        <v>0</v>
      </c>
      <c r="K264" s="197" t="s">
        <v>44</v>
      </c>
      <c r="L264" s="42"/>
      <c r="M264" s="202" t="s">
        <v>44</v>
      </c>
      <c r="N264" s="203" t="s">
        <v>53</v>
      </c>
      <c r="O264" s="67"/>
      <c r="P264" s="204">
        <f>O264*H264</f>
        <v>0</v>
      </c>
      <c r="Q264" s="204">
        <v>0</v>
      </c>
      <c r="R264" s="204">
        <f>Q264*H264</f>
        <v>0</v>
      </c>
      <c r="S264" s="204">
        <v>0</v>
      </c>
      <c r="T264" s="205">
        <f>S264*H264</f>
        <v>0</v>
      </c>
      <c r="U264" s="37"/>
      <c r="V264" s="37"/>
      <c r="W264" s="37"/>
      <c r="X264" s="37"/>
      <c r="Y264" s="37"/>
      <c r="Z264" s="37"/>
      <c r="AA264" s="37"/>
      <c r="AB264" s="37"/>
      <c r="AC264" s="37"/>
      <c r="AD264" s="37"/>
      <c r="AE264" s="37"/>
      <c r="AR264" s="206" t="s">
        <v>104</v>
      </c>
      <c r="AT264" s="206" t="s">
        <v>264</v>
      </c>
      <c r="AU264" s="206" t="s">
        <v>91</v>
      </c>
      <c r="AY264" s="19" t="s">
        <v>262</v>
      </c>
      <c r="BE264" s="207">
        <f>IF(N264="základní",J264,0)</f>
        <v>0</v>
      </c>
      <c r="BF264" s="207">
        <f>IF(N264="snížená",J264,0)</f>
        <v>0</v>
      </c>
      <c r="BG264" s="207">
        <f>IF(N264="zákl. přenesená",J264,0)</f>
        <v>0</v>
      </c>
      <c r="BH264" s="207">
        <f>IF(N264="sníž. přenesená",J264,0)</f>
        <v>0</v>
      </c>
      <c r="BI264" s="207">
        <f>IF(N264="nulová",J264,0)</f>
        <v>0</v>
      </c>
      <c r="BJ264" s="19" t="s">
        <v>89</v>
      </c>
      <c r="BK264" s="207">
        <f>ROUND(I264*H264,2)</f>
        <v>0</v>
      </c>
      <c r="BL264" s="19" t="s">
        <v>104</v>
      </c>
      <c r="BM264" s="206" t="s">
        <v>2485</v>
      </c>
    </row>
    <row r="265" spans="1:65" s="2" customFormat="1" ht="27">
      <c r="A265" s="37"/>
      <c r="B265" s="38"/>
      <c r="C265" s="39"/>
      <c r="D265" s="208" t="s">
        <v>421</v>
      </c>
      <c r="E265" s="39"/>
      <c r="F265" s="209" t="s">
        <v>7440</v>
      </c>
      <c r="G265" s="39"/>
      <c r="H265" s="39"/>
      <c r="I265" s="118"/>
      <c r="J265" s="39"/>
      <c r="K265" s="39"/>
      <c r="L265" s="42"/>
      <c r="M265" s="210"/>
      <c r="N265" s="211"/>
      <c r="O265" s="67"/>
      <c r="P265" s="67"/>
      <c r="Q265" s="67"/>
      <c r="R265" s="67"/>
      <c r="S265" s="67"/>
      <c r="T265" s="68"/>
      <c r="U265" s="37"/>
      <c r="V265" s="37"/>
      <c r="W265" s="37"/>
      <c r="X265" s="37"/>
      <c r="Y265" s="37"/>
      <c r="Z265" s="37"/>
      <c r="AA265" s="37"/>
      <c r="AB265" s="37"/>
      <c r="AC265" s="37"/>
      <c r="AD265" s="37"/>
      <c r="AE265" s="37"/>
      <c r="AT265" s="19" t="s">
        <v>421</v>
      </c>
      <c r="AU265" s="19" t="s">
        <v>91</v>
      </c>
    </row>
    <row r="266" spans="1:65" s="2" customFormat="1" ht="16.5" customHeight="1">
      <c r="A266" s="37"/>
      <c r="B266" s="38"/>
      <c r="C266" s="195" t="s">
        <v>1616</v>
      </c>
      <c r="D266" s="195" t="s">
        <v>264</v>
      </c>
      <c r="E266" s="196" t="s">
        <v>7448</v>
      </c>
      <c r="F266" s="197" t="s">
        <v>7449</v>
      </c>
      <c r="G266" s="198" t="s">
        <v>518</v>
      </c>
      <c r="H266" s="199">
        <v>1</v>
      </c>
      <c r="I266" s="200"/>
      <c r="J266" s="201">
        <f>ROUND(I266*H266,2)</f>
        <v>0</v>
      </c>
      <c r="K266" s="197" t="s">
        <v>44</v>
      </c>
      <c r="L266" s="42"/>
      <c r="M266" s="202" t="s">
        <v>44</v>
      </c>
      <c r="N266" s="203" t="s">
        <v>53</v>
      </c>
      <c r="O266" s="67"/>
      <c r="P266" s="204">
        <f>O266*H266</f>
        <v>0</v>
      </c>
      <c r="Q266" s="204">
        <v>0</v>
      </c>
      <c r="R266" s="204">
        <f>Q266*H266</f>
        <v>0</v>
      </c>
      <c r="S266" s="204">
        <v>0</v>
      </c>
      <c r="T266" s="205">
        <f>S266*H266</f>
        <v>0</v>
      </c>
      <c r="U266" s="37"/>
      <c r="V266" s="37"/>
      <c r="W266" s="37"/>
      <c r="X266" s="37"/>
      <c r="Y266" s="37"/>
      <c r="Z266" s="37"/>
      <c r="AA266" s="37"/>
      <c r="AB266" s="37"/>
      <c r="AC266" s="37"/>
      <c r="AD266" s="37"/>
      <c r="AE266" s="37"/>
      <c r="AR266" s="206" t="s">
        <v>104</v>
      </c>
      <c r="AT266" s="206" t="s">
        <v>264</v>
      </c>
      <c r="AU266" s="206" t="s">
        <v>91</v>
      </c>
      <c r="AY266" s="19" t="s">
        <v>262</v>
      </c>
      <c r="BE266" s="207">
        <f>IF(N266="základní",J266,0)</f>
        <v>0</v>
      </c>
      <c r="BF266" s="207">
        <f>IF(N266="snížená",J266,0)</f>
        <v>0</v>
      </c>
      <c r="BG266" s="207">
        <f>IF(N266="zákl. přenesená",J266,0)</f>
        <v>0</v>
      </c>
      <c r="BH266" s="207">
        <f>IF(N266="sníž. přenesená",J266,0)</f>
        <v>0</v>
      </c>
      <c r="BI266" s="207">
        <f>IF(N266="nulová",J266,0)</f>
        <v>0</v>
      </c>
      <c r="BJ266" s="19" t="s">
        <v>89</v>
      </c>
      <c r="BK266" s="207">
        <f>ROUND(I266*H266,2)</f>
        <v>0</v>
      </c>
      <c r="BL266" s="19" t="s">
        <v>104</v>
      </c>
      <c r="BM266" s="206" t="s">
        <v>2501</v>
      </c>
    </row>
    <row r="267" spans="1:65" s="2" customFormat="1" ht="63">
      <c r="A267" s="37"/>
      <c r="B267" s="38"/>
      <c r="C267" s="39"/>
      <c r="D267" s="208" t="s">
        <v>421</v>
      </c>
      <c r="E267" s="39"/>
      <c r="F267" s="209" t="s">
        <v>7450</v>
      </c>
      <c r="G267" s="39"/>
      <c r="H267" s="39"/>
      <c r="I267" s="118"/>
      <c r="J267" s="39"/>
      <c r="K267" s="39"/>
      <c r="L267" s="42"/>
      <c r="M267" s="210"/>
      <c r="N267" s="211"/>
      <c r="O267" s="67"/>
      <c r="P267" s="67"/>
      <c r="Q267" s="67"/>
      <c r="R267" s="67"/>
      <c r="S267" s="67"/>
      <c r="T267" s="68"/>
      <c r="U267" s="37"/>
      <c r="V267" s="37"/>
      <c r="W267" s="37"/>
      <c r="X267" s="37"/>
      <c r="Y267" s="37"/>
      <c r="Z267" s="37"/>
      <c r="AA267" s="37"/>
      <c r="AB267" s="37"/>
      <c r="AC267" s="37"/>
      <c r="AD267" s="37"/>
      <c r="AE267" s="37"/>
      <c r="AT267" s="19" t="s">
        <v>421</v>
      </c>
      <c r="AU267" s="19" t="s">
        <v>91</v>
      </c>
    </row>
    <row r="268" spans="1:65" s="12" customFormat="1" ht="22.75" customHeight="1">
      <c r="B268" s="179"/>
      <c r="C268" s="180"/>
      <c r="D268" s="181" t="s">
        <v>81</v>
      </c>
      <c r="E268" s="193" t="s">
        <v>5428</v>
      </c>
      <c r="F268" s="193" t="s">
        <v>7451</v>
      </c>
      <c r="G268" s="180"/>
      <c r="H268" s="180"/>
      <c r="I268" s="183"/>
      <c r="J268" s="194">
        <f>BK268</f>
        <v>0</v>
      </c>
      <c r="K268" s="180"/>
      <c r="L268" s="185"/>
      <c r="M268" s="186"/>
      <c r="N268" s="187"/>
      <c r="O268" s="187"/>
      <c r="P268" s="188">
        <f>SUM(P269:P282)</f>
        <v>0</v>
      </c>
      <c r="Q268" s="187"/>
      <c r="R268" s="188">
        <f>SUM(R269:R282)</f>
        <v>0</v>
      </c>
      <c r="S268" s="187"/>
      <c r="T268" s="189">
        <f>SUM(T269:T282)</f>
        <v>0</v>
      </c>
      <c r="AR268" s="190" t="s">
        <v>89</v>
      </c>
      <c r="AT268" s="191" t="s">
        <v>81</v>
      </c>
      <c r="AU268" s="191" t="s">
        <v>89</v>
      </c>
      <c r="AY268" s="190" t="s">
        <v>262</v>
      </c>
      <c r="BK268" s="192">
        <f>SUM(BK269:BK282)</f>
        <v>0</v>
      </c>
    </row>
    <row r="269" spans="1:65" s="2" customFormat="1" ht="21.75" customHeight="1">
      <c r="A269" s="37"/>
      <c r="B269" s="38"/>
      <c r="C269" s="195" t="s">
        <v>1620</v>
      </c>
      <c r="D269" s="195" t="s">
        <v>264</v>
      </c>
      <c r="E269" s="196" t="s">
        <v>7452</v>
      </c>
      <c r="F269" s="197" t="s">
        <v>7453</v>
      </c>
      <c r="G269" s="198" t="s">
        <v>3941</v>
      </c>
      <c r="H269" s="199">
        <v>30</v>
      </c>
      <c r="I269" s="200"/>
      <c r="J269" s="201">
        <f>ROUND(I269*H269,2)</f>
        <v>0</v>
      </c>
      <c r="K269" s="197" t="s">
        <v>44</v>
      </c>
      <c r="L269" s="42"/>
      <c r="M269" s="202" t="s">
        <v>44</v>
      </c>
      <c r="N269" s="203" t="s">
        <v>53</v>
      </c>
      <c r="O269" s="67"/>
      <c r="P269" s="204">
        <f>O269*H269</f>
        <v>0</v>
      </c>
      <c r="Q269" s="204">
        <v>0</v>
      </c>
      <c r="R269" s="204">
        <f>Q269*H269</f>
        <v>0</v>
      </c>
      <c r="S269" s="204">
        <v>0</v>
      </c>
      <c r="T269" s="205">
        <f>S269*H269</f>
        <v>0</v>
      </c>
      <c r="U269" s="37"/>
      <c r="V269" s="37"/>
      <c r="W269" s="37"/>
      <c r="X269" s="37"/>
      <c r="Y269" s="37"/>
      <c r="Z269" s="37"/>
      <c r="AA269" s="37"/>
      <c r="AB269" s="37"/>
      <c r="AC269" s="37"/>
      <c r="AD269" s="37"/>
      <c r="AE269" s="37"/>
      <c r="AR269" s="206" t="s">
        <v>104</v>
      </c>
      <c r="AT269" s="206" t="s">
        <v>264</v>
      </c>
      <c r="AU269" s="206" t="s">
        <v>91</v>
      </c>
      <c r="AY269" s="19" t="s">
        <v>262</v>
      </c>
      <c r="BE269" s="207">
        <f>IF(N269="základní",J269,0)</f>
        <v>0</v>
      </c>
      <c r="BF269" s="207">
        <f>IF(N269="snížená",J269,0)</f>
        <v>0</v>
      </c>
      <c r="BG269" s="207">
        <f>IF(N269="zákl. přenesená",J269,0)</f>
        <v>0</v>
      </c>
      <c r="BH269" s="207">
        <f>IF(N269="sníž. přenesená",J269,0)</f>
        <v>0</v>
      </c>
      <c r="BI269" s="207">
        <f>IF(N269="nulová",J269,0)</f>
        <v>0</v>
      </c>
      <c r="BJ269" s="19" t="s">
        <v>89</v>
      </c>
      <c r="BK269" s="207">
        <f>ROUND(I269*H269,2)</f>
        <v>0</v>
      </c>
      <c r="BL269" s="19" t="s">
        <v>104</v>
      </c>
      <c r="BM269" s="206" t="s">
        <v>2517</v>
      </c>
    </row>
    <row r="270" spans="1:65" s="2" customFormat="1" ht="36">
      <c r="A270" s="37"/>
      <c r="B270" s="38"/>
      <c r="C270" s="39"/>
      <c r="D270" s="208" t="s">
        <v>421</v>
      </c>
      <c r="E270" s="39"/>
      <c r="F270" s="209" t="s">
        <v>7454</v>
      </c>
      <c r="G270" s="39"/>
      <c r="H270" s="39"/>
      <c r="I270" s="118"/>
      <c r="J270" s="39"/>
      <c r="K270" s="39"/>
      <c r="L270" s="42"/>
      <c r="M270" s="210"/>
      <c r="N270" s="211"/>
      <c r="O270" s="67"/>
      <c r="P270" s="67"/>
      <c r="Q270" s="67"/>
      <c r="R270" s="67"/>
      <c r="S270" s="67"/>
      <c r="T270" s="68"/>
      <c r="U270" s="37"/>
      <c r="V270" s="37"/>
      <c r="W270" s="37"/>
      <c r="X270" s="37"/>
      <c r="Y270" s="37"/>
      <c r="Z270" s="37"/>
      <c r="AA270" s="37"/>
      <c r="AB270" s="37"/>
      <c r="AC270" s="37"/>
      <c r="AD270" s="37"/>
      <c r="AE270" s="37"/>
      <c r="AT270" s="19" t="s">
        <v>421</v>
      </c>
      <c r="AU270" s="19" t="s">
        <v>91</v>
      </c>
    </row>
    <row r="271" spans="1:65" s="2" customFormat="1" ht="21.75" customHeight="1">
      <c r="A271" s="37"/>
      <c r="B271" s="38"/>
      <c r="C271" s="195" t="s">
        <v>1626</v>
      </c>
      <c r="D271" s="195" t="s">
        <v>264</v>
      </c>
      <c r="E271" s="196" t="s">
        <v>7455</v>
      </c>
      <c r="F271" s="197" t="s">
        <v>7456</v>
      </c>
      <c r="G271" s="198" t="s">
        <v>3941</v>
      </c>
      <c r="H271" s="199">
        <v>56</v>
      </c>
      <c r="I271" s="200"/>
      <c r="J271" s="201">
        <f>ROUND(I271*H271,2)</f>
        <v>0</v>
      </c>
      <c r="K271" s="197" t="s">
        <v>44</v>
      </c>
      <c r="L271" s="42"/>
      <c r="M271" s="202" t="s">
        <v>44</v>
      </c>
      <c r="N271" s="203" t="s">
        <v>53</v>
      </c>
      <c r="O271" s="67"/>
      <c r="P271" s="204">
        <f>O271*H271</f>
        <v>0</v>
      </c>
      <c r="Q271" s="204">
        <v>0</v>
      </c>
      <c r="R271" s="204">
        <f>Q271*H271</f>
        <v>0</v>
      </c>
      <c r="S271" s="204">
        <v>0</v>
      </c>
      <c r="T271" s="205">
        <f>S271*H271</f>
        <v>0</v>
      </c>
      <c r="U271" s="37"/>
      <c r="V271" s="37"/>
      <c r="W271" s="37"/>
      <c r="X271" s="37"/>
      <c r="Y271" s="37"/>
      <c r="Z271" s="37"/>
      <c r="AA271" s="37"/>
      <c r="AB271" s="37"/>
      <c r="AC271" s="37"/>
      <c r="AD271" s="37"/>
      <c r="AE271" s="37"/>
      <c r="AR271" s="206" t="s">
        <v>104</v>
      </c>
      <c r="AT271" s="206" t="s">
        <v>264</v>
      </c>
      <c r="AU271" s="206" t="s">
        <v>91</v>
      </c>
      <c r="AY271" s="19" t="s">
        <v>262</v>
      </c>
      <c r="BE271" s="207">
        <f>IF(N271="základní",J271,0)</f>
        <v>0</v>
      </c>
      <c r="BF271" s="207">
        <f>IF(N271="snížená",J271,0)</f>
        <v>0</v>
      </c>
      <c r="BG271" s="207">
        <f>IF(N271="zákl. přenesená",J271,0)</f>
        <v>0</v>
      </c>
      <c r="BH271" s="207">
        <f>IF(N271="sníž. přenesená",J271,0)</f>
        <v>0</v>
      </c>
      <c r="BI271" s="207">
        <f>IF(N271="nulová",J271,0)</f>
        <v>0</v>
      </c>
      <c r="BJ271" s="19" t="s">
        <v>89</v>
      </c>
      <c r="BK271" s="207">
        <f>ROUND(I271*H271,2)</f>
        <v>0</v>
      </c>
      <c r="BL271" s="19" t="s">
        <v>104</v>
      </c>
      <c r="BM271" s="206" t="s">
        <v>2526</v>
      </c>
    </row>
    <row r="272" spans="1:65" s="2" customFormat="1" ht="36">
      <c r="A272" s="37"/>
      <c r="B272" s="38"/>
      <c r="C272" s="39"/>
      <c r="D272" s="208" t="s">
        <v>421</v>
      </c>
      <c r="E272" s="39"/>
      <c r="F272" s="209" t="s">
        <v>7457</v>
      </c>
      <c r="G272" s="39"/>
      <c r="H272" s="39"/>
      <c r="I272" s="118"/>
      <c r="J272" s="39"/>
      <c r="K272" s="39"/>
      <c r="L272" s="42"/>
      <c r="M272" s="210"/>
      <c r="N272" s="211"/>
      <c r="O272" s="67"/>
      <c r="P272" s="67"/>
      <c r="Q272" s="67"/>
      <c r="R272" s="67"/>
      <c r="S272" s="67"/>
      <c r="T272" s="68"/>
      <c r="U272" s="37"/>
      <c r="V272" s="37"/>
      <c r="W272" s="37"/>
      <c r="X272" s="37"/>
      <c r="Y272" s="37"/>
      <c r="Z272" s="37"/>
      <c r="AA272" s="37"/>
      <c r="AB272" s="37"/>
      <c r="AC272" s="37"/>
      <c r="AD272" s="37"/>
      <c r="AE272" s="37"/>
      <c r="AT272" s="19" t="s">
        <v>421</v>
      </c>
      <c r="AU272" s="19" t="s">
        <v>91</v>
      </c>
    </row>
    <row r="273" spans="1:65" s="2" customFormat="1" ht="16.5" customHeight="1">
      <c r="A273" s="37"/>
      <c r="B273" s="38"/>
      <c r="C273" s="195" t="s">
        <v>1633</v>
      </c>
      <c r="D273" s="195" t="s">
        <v>264</v>
      </c>
      <c r="E273" s="196" t="s">
        <v>7458</v>
      </c>
      <c r="F273" s="197" t="s">
        <v>7459</v>
      </c>
      <c r="G273" s="198" t="s">
        <v>3941</v>
      </c>
      <c r="H273" s="199">
        <v>16</v>
      </c>
      <c r="I273" s="200"/>
      <c r="J273" s="201">
        <f>ROUND(I273*H273,2)</f>
        <v>0</v>
      </c>
      <c r="K273" s="197" t="s">
        <v>44</v>
      </c>
      <c r="L273" s="42"/>
      <c r="M273" s="202" t="s">
        <v>44</v>
      </c>
      <c r="N273" s="203" t="s">
        <v>53</v>
      </c>
      <c r="O273" s="67"/>
      <c r="P273" s="204">
        <f>O273*H273</f>
        <v>0</v>
      </c>
      <c r="Q273" s="204">
        <v>0</v>
      </c>
      <c r="R273" s="204">
        <f>Q273*H273</f>
        <v>0</v>
      </c>
      <c r="S273" s="204">
        <v>0</v>
      </c>
      <c r="T273" s="205">
        <f>S273*H273</f>
        <v>0</v>
      </c>
      <c r="U273" s="37"/>
      <c r="V273" s="37"/>
      <c r="W273" s="37"/>
      <c r="X273" s="37"/>
      <c r="Y273" s="37"/>
      <c r="Z273" s="37"/>
      <c r="AA273" s="37"/>
      <c r="AB273" s="37"/>
      <c r="AC273" s="37"/>
      <c r="AD273" s="37"/>
      <c r="AE273" s="37"/>
      <c r="AR273" s="206" t="s">
        <v>104</v>
      </c>
      <c r="AT273" s="206" t="s">
        <v>264</v>
      </c>
      <c r="AU273" s="206" t="s">
        <v>91</v>
      </c>
      <c r="AY273" s="19" t="s">
        <v>262</v>
      </c>
      <c r="BE273" s="207">
        <f>IF(N273="základní",J273,0)</f>
        <v>0</v>
      </c>
      <c r="BF273" s="207">
        <f>IF(N273="snížená",J273,0)</f>
        <v>0</v>
      </c>
      <c r="BG273" s="207">
        <f>IF(N273="zákl. přenesená",J273,0)</f>
        <v>0</v>
      </c>
      <c r="BH273" s="207">
        <f>IF(N273="sníž. přenesená",J273,0)</f>
        <v>0</v>
      </c>
      <c r="BI273" s="207">
        <f>IF(N273="nulová",J273,0)</f>
        <v>0</v>
      </c>
      <c r="BJ273" s="19" t="s">
        <v>89</v>
      </c>
      <c r="BK273" s="207">
        <f>ROUND(I273*H273,2)</f>
        <v>0</v>
      </c>
      <c r="BL273" s="19" t="s">
        <v>104</v>
      </c>
      <c r="BM273" s="206" t="s">
        <v>2542</v>
      </c>
    </row>
    <row r="274" spans="1:65" s="2" customFormat="1" ht="36">
      <c r="A274" s="37"/>
      <c r="B274" s="38"/>
      <c r="C274" s="39"/>
      <c r="D274" s="208" t="s">
        <v>421</v>
      </c>
      <c r="E274" s="39"/>
      <c r="F274" s="209" t="s">
        <v>7460</v>
      </c>
      <c r="G274" s="39"/>
      <c r="H274" s="39"/>
      <c r="I274" s="118"/>
      <c r="J274" s="39"/>
      <c r="K274" s="39"/>
      <c r="L274" s="42"/>
      <c r="M274" s="210"/>
      <c r="N274" s="211"/>
      <c r="O274" s="67"/>
      <c r="P274" s="67"/>
      <c r="Q274" s="67"/>
      <c r="R274" s="67"/>
      <c r="S274" s="67"/>
      <c r="T274" s="68"/>
      <c r="U274" s="37"/>
      <c r="V274" s="37"/>
      <c r="W274" s="37"/>
      <c r="X274" s="37"/>
      <c r="Y274" s="37"/>
      <c r="Z274" s="37"/>
      <c r="AA274" s="37"/>
      <c r="AB274" s="37"/>
      <c r="AC274" s="37"/>
      <c r="AD274" s="37"/>
      <c r="AE274" s="37"/>
      <c r="AT274" s="19" t="s">
        <v>421</v>
      </c>
      <c r="AU274" s="19" t="s">
        <v>91</v>
      </c>
    </row>
    <row r="275" spans="1:65" s="2" customFormat="1" ht="16.5" customHeight="1">
      <c r="A275" s="37"/>
      <c r="B275" s="38"/>
      <c r="C275" s="195" t="s">
        <v>1639</v>
      </c>
      <c r="D275" s="195" t="s">
        <v>264</v>
      </c>
      <c r="E275" s="196" t="s">
        <v>7461</v>
      </c>
      <c r="F275" s="197" t="s">
        <v>7462</v>
      </c>
      <c r="G275" s="198" t="s">
        <v>3941</v>
      </c>
      <c r="H275" s="199">
        <v>8</v>
      </c>
      <c r="I275" s="200"/>
      <c r="J275" s="201">
        <f>ROUND(I275*H275,2)</f>
        <v>0</v>
      </c>
      <c r="K275" s="197" t="s">
        <v>44</v>
      </c>
      <c r="L275" s="42"/>
      <c r="M275" s="202" t="s">
        <v>44</v>
      </c>
      <c r="N275" s="203" t="s">
        <v>53</v>
      </c>
      <c r="O275" s="67"/>
      <c r="P275" s="204">
        <f>O275*H275</f>
        <v>0</v>
      </c>
      <c r="Q275" s="204">
        <v>0</v>
      </c>
      <c r="R275" s="204">
        <f>Q275*H275</f>
        <v>0</v>
      </c>
      <c r="S275" s="204">
        <v>0</v>
      </c>
      <c r="T275" s="205">
        <f>S275*H275</f>
        <v>0</v>
      </c>
      <c r="U275" s="37"/>
      <c r="V275" s="37"/>
      <c r="W275" s="37"/>
      <c r="X275" s="37"/>
      <c r="Y275" s="37"/>
      <c r="Z275" s="37"/>
      <c r="AA275" s="37"/>
      <c r="AB275" s="37"/>
      <c r="AC275" s="37"/>
      <c r="AD275" s="37"/>
      <c r="AE275" s="37"/>
      <c r="AR275" s="206" t="s">
        <v>104</v>
      </c>
      <c r="AT275" s="206" t="s">
        <v>264</v>
      </c>
      <c r="AU275" s="206" t="s">
        <v>91</v>
      </c>
      <c r="AY275" s="19" t="s">
        <v>262</v>
      </c>
      <c r="BE275" s="207">
        <f>IF(N275="základní",J275,0)</f>
        <v>0</v>
      </c>
      <c r="BF275" s="207">
        <f>IF(N275="snížená",J275,0)</f>
        <v>0</v>
      </c>
      <c r="BG275" s="207">
        <f>IF(N275="zákl. přenesená",J275,0)</f>
        <v>0</v>
      </c>
      <c r="BH275" s="207">
        <f>IF(N275="sníž. přenesená",J275,0)</f>
        <v>0</v>
      </c>
      <c r="BI275" s="207">
        <f>IF(N275="nulová",J275,0)</f>
        <v>0</v>
      </c>
      <c r="BJ275" s="19" t="s">
        <v>89</v>
      </c>
      <c r="BK275" s="207">
        <f>ROUND(I275*H275,2)</f>
        <v>0</v>
      </c>
      <c r="BL275" s="19" t="s">
        <v>104</v>
      </c>
      <c r="BM275" s="206" t="s">
        <v>2570</v>
      </c>
    </row>
    <row r="276" spans="1:65" s="2" customFormat="1" ht="27">
      <c r="A276" s="37"/>
      <c r="B276" s="38"/>
      <c r="C276" s="39"/>
      <c r="D276" s="208" t="s">
        <v>421</v>
      </c>
      <c r="E276" s="39"/>
      <c r="F276" s="209" t="s">
        <v>7463</v>
      </c>
      <c r="G276" s="39"/>
      <c r="H276" s="39"/>
      <c r="I276" s="118"/>
      <c r="J276" s="39"/>
      <c r="K276" s="39"/>
      <c r="L276" s="42"/>
      <c r="M276" s="210"/>
      <c r="N276" s="211"/>
      <c r="O276" s="67"/>
      <c r="P276" s="67"/>
      <c r="Q276" s="67"/>
      <c r="R276" s="67"/>
      <c r="S276" s="67"/>
      <c r="T276" s="68"/>
      <c r="U276" s="37"/>
      <c r="V276" s="37"/>
      <c r="W276" s="37"/>
      <c r="X276" s="37"/>
      <c r="Y276" s="37"/>
      <c r="Z276" s="37"/>
      <c r="AA276" s="37"/>
      <c r="AB276" s="37"/>
      <c r="AC276" s="37"/>
      <c r="AD276" s="37"/>
      <c r="AE276" s="37"/>
      <c r="AT276" s="19" t="s">
        <v>421</v>
      </c>
      <c r="AU276" s="19" t="s">
        <v>91</v>
      </c>
    </row>
    <row r="277" spans="1:65" s="2" customFormat="1" ht="21.75" customHeight="1">
      <c r="A277" s="37"/>
      <c r="B277" s="38"/>
      <c r="C277" s="195" t="s">
        <v>1644</v>
      </c>
      <c r="D277" s="195" t="s">
        <v>264</v>
      </c>
      <c r="E277" s="196" t="s">
        <v>7464</v>
      </c>
      <c r="F277" s="197" t="s">
        <v>7465</v>
      </c>
      <c r="G277" s="198" t="s">
        <v>518</v>
      </c>
      <c r="H277" s="199">
        <v>1</v>
      </c>
      <c r="I277" s="200"/>
      <c r="J277" s="201">
        <f>ROUND(I277*H277,2)</f>
        <v>0</v>
      </c>
      <c r="K277" s="197" t="s">
        <v>44</v>
      </c>
      <c r="L277" s="42"/>
      <c r="M277" s="202" t="s">
        <v>44</v>
      </c>
      <c r="N277" s="203" t="s">
        <v>53</v>
      </c>
      <c r="O277" s="67"/>
      <c r="P277" s="204">
        <f>O277*H277</f>
        <v>0</v>
      </c>
      <c r="Q277" s="204">
        <v>0</v>
      </c>
      <c r="R277" s="204">
        <f>Q277*H277</f>
        <v>0</v>
      </c>
      <c r="S277" s="204">
        <v>0</v>
      </c>
      <c r="T277" s="205">
        <f>S277*H277</f>
        <v>0</v>
      </c>
      <c r="U277" s="37"/>
      <c r="V277" s="37"/>
      <c r="W277" s="37"/>
      <c r="X277" s="37"/>
      <c r="Y277" s="37"/>
      <c r="Z277" s="37"/>
      <c r="AA277" s="37"/>
      <c r="AB277" s="37"/>
      <c r="AC277" s="37"/>
      <c r="AD277" s="37"/>
      <c r="AE277" s="37"/>
      <c r="AR277" s="206" t="s">
        <v>104</v>
      </c>
      <c r="AT277" s="206" t="s">
        <v>264</v>
      </c>
      <c r="AU277" s="206" t="s">
        <v>91</v>
      </c>
      <c r="AY277" s="19" t="s">
        <v>262</v>
      </c>
      <c r="BE277" s="207">
        <f>IF(N277="základní",J277,0)</f>
        <v>0</v>
      </c>
      <c r="BF277" s="207">
        <f>IF(N277="snížená",J277,0)</f>
        <v>0</v>
      </c>
      <c r="BG277" s="207">
        <f>IF(N277="zákl. přenesená",J277,0)</f>
        <v>0</v>
      </c>
      <c r="BH277" s="207">
        <f>IF(N277="sníž. přenesená",J277,0)</f>
        <v>0</v>
      </c>
      <c r="BI277" s="207">
        <f>IF(N277="nulová",J277,0)</f>
        <v>0</v>
      </c>
      <c r="BJ277" s="19" t="s">
        <v>89</v>
      </c>
      <c r="BK277" s="207">
        <f>ROUND(I277*H277,2)</f>
        <v>0</v>
      </c>
      <c r="BL277" s="19" t="s">
        <v>104</v>
      </c>
      <c r="BM277" s="206" t="s">
        <v>2578</v>
      </c>
    </row>
    <row r="278" spans="1:65" s="2" customFormat="1" ht="27">
      <c r="A278" s="37"/>
      <c r="B278" s="38"/>
      <c r="C278" s="39"/>
      <c r="D278" s="208" t="s">
        <v>421</v>
      </c>
      <c r="E278" s="39"/>
      <c r="F278" s="209" t="s">
        <v>7466</v>
      </c>
      <c r="G278" s="39"/>
      <c r="H278" s="39"/>
      <c r="I278" s="118"/>
      <c r="J278" s="39"/>
      <c r="K278" s="39"/>
      <c r="L278" s="42"/>
      <c r="M278" s="210"/>
      <c r="N278" s="211"/>
      <c r="O278" s="67"/>
      <c r="P278" s="67"/>
      <c r="Q278" s="67"/>
      <c r="R278" s="67"/>
      <c r="S278" s="67"/>
      <c r="T278" s="68"/>
      <c r="U278" s="37"/>
      <c r="V278" s="37"/>
      <c r="W278" s="37"/>
      <c r="X278" s="37"/>
      <c r="Y278" s="37"/>
      <c r="Z278" s="37"/>
      <c r="AA278" s="37"/>
      <c r="AB278" s="37"/>
      <c r="AC278" s="37"/>
      <c r="AD278" s="37"/>
      <c r="AE278" s="37"/>
      <c r="AT278" s="19" t="s">
        <v>421</v>
      </c>
      <c r="AU278" s="19" t="s">
        <v>91</v>
      </c>
    </row>
    <row r="279" spans="1:65" s="2" customFormat="1" ht="21.75" customHeight="1">
      <c r="A279" s="37"/>
      <c r="B279" s="38"/>
      <c r="C279" s="195" t="s">
        <v>1650</v>
      </c>
      <c r="D279" s="195" t="s">
        <v>264</v>
      </c>
      <c r="E279" s="196" t="s">
        <v>7467</v>
      </c>
      <c r="F279" s="197" t="s">
        <v>7468</v>
      </c>
      <c r="G279" s="198" t="s">
        <v>518</v>
      </c>
      <c r="H279" s="199">
        <v>2</v>
      </c>
      <c r="I279" s="200"/>
      <c r="J279" s="201">
        <f>ROUND(I279*H279,2)</f>
        <v>0</v>
      </c>
      <c r="K279" s="197" t="s">
        <v>44</v>
      </c>
      <c r="L279" s="42"/>
      <c r="M279" s="202" t="s">
        <v>44</v>
      </c>
      <c r="N279" s="203" t="s">
        <v>53</v>
      </c>
      <c r="O279" s="67"/>
      <c r="P279" s="204">
        <f>O279*H279</f>
        <v>0</v>
      </c>
      <c r="Q279" s="204">
        <v>0</v>
      </c>
      <c r="R279" s="204">
        <f>Q279*H279</f>
        <v>0</v>
      </c>
      <c r="S279" s="204">
        <v>0</v>
      </c>
      <c r="T279" s="205">
        <f>S279*H279</f>
        <v>0</v>
      </c>
      <c r="U279" s="37"/>
      <c r="V279" s="37"/>
      <c r="W279" s="37"/>
      <c r="X279" s="37"/>
      <c r="Y279" s="37"/>
      <c r="Z279" s="37"/>
      <c r="AA279" s="37"/>
      <c r="AB279" s="37"/>
      <c r="AC279" s="37"/>
      <c r="AD279" s="37"/>
      <c r="AE279" s="37"/>
      <c r="AR279" s="206" t="s">
        <v>104</v>
      </c>
      <c r="AT279" s="206" t="s">
        <v>264</v>
      </c>
      <c r="AU279" s="206" t="s">
        <v>91</v>
      </c>
      <c r="AY279" s="19" t="s">
        <v>262</v>
      </c>
      <c r="BE279" s="207">
        <f>IF(N279="základní",J279,0)</f>
        <v>0</v>
      </c>
      <c r="BF279" s="207">
        <f>IF(N279="snížená",J279,0)</f>
        <v>0</v>
      </c>
      <c r="BG279" s="207">
        <f>IF(N279="zákl. přenesená",J279,0)</f>
        <v>0</v>
      </c>
      <c r="BH279" s="207">
        <f>IF(N279="sníž. přenesená",J279,0)</f>
        <v>0</v>
      </c>
      <c r="BI279" s="207">
        <f>IF(N279="nulová",J279,0)</f>
        <v>0</v>
      </c>
      <c r="BJ279" s="19" t="s">
        <v>89</v>
      </c>
      <c r="BK279" s="207">
        <f>ROUND(I279*H279,2)</f>
        <v>0</v>
      </c>
      <c r="BL279" s="19" t="s">
        <v>104</v>
      </c>
      <c r="BM279" s="206" t="s">
        <v>2621</v>
      </c>
    </row>
    <row r="280" spans="1:65" s="2" customFormat="1" ht="36">
      <c r="A280" s="37"/>
      <c r="B280" s="38"/>
      <c r="C280" s="39"/>
      <c r="D280" s="208" t="s">
        <v>421</v>
      </c>
      <c r="E280" s="39"/>
      <c r="F280" s="209" t="s">
        <v>7469</v>
      </c>
      <c r="G280" s="39"/>
      <c r="H280" s="39"/>
      <c r="I280" s="118"/>
      <c r="J280" s="39"/>
      <c r="K280" s="39"/>
      <c r="L280" s="42"/>
      <c r="M280" s="210"/>
      <c r="N280" s="211"/>
      <c r="O280" s="67"/>
      <c r="P280" s="67"/>
      <c r="Q280" s="67"/>
      <c r="R280" s="67"/>
      <c r="S280" s="67"/>
      <c r="T280" s="68"/>
      <c r="U280" s="37"/>
      <c r="V280" s="37"/>
      <c r="W280" s="37"/>
      <c r="X280" s="37"/>
      <c r="Y280" s="37"/>
      <c r="Z280" s="37"/>
      <c r="AA280" s="37"/>
      <c r="AB280" s="37"/>
      <c r="AC280" s="37"/>
      <c r="AD280" s="37"/>
      <c r="AE280" s="37"/>
      <c r="AT280" s="19" t="s">
        <v>421</v>
      </c>
      <c r="AU280" s="19" t="s">
        <v>91</v>
      </c>
    </row>
    <row r="281" spans="1:65" s="2" customFormat="1" ht="21.75" customHeight="1">
      <c r="A281" s="37"/>
      <c r="B281" s="38"/>
      <c r="C281" s="195" t="s">
        <v>1659</v>
      </c>
      <c r="D281" s="195" t="s">
        <v>264</v>
      </c>
      <c r="E281" s="196" t="s">
        <v>7470</v>
      </c>
      <c r="F281" s="197" t="s">
        <v>7471</v>
      </c>
      <c r="G281" s="198" t="s">
        <v>518</v>
      </c>
      <c r="H281" s="199">
        <v>2</v>
      </c>
      <c r="I281" s="200"/>
      <c r="J281" s="201">
        <f>ROUND(I281*H281,2)</f>
        <v>0</v>
      </c>
      <c r="K281" s="197" t="s">
        <v>44</v>
      </c>
      <c r="L281" s="42"/>
      <c r="M281" s="202" t="s">
        <v>44</v>
      </c>
      <c r="N281" s="203" t="s">
        <v>53</v>
      </c>
      <c r="O281" s="67"/>
      <c r="P281" s="204">
        <f>O281*H281</f>
        <v>0</v>
      </c>
      <c r="Q281" s="204">
        <v>0</v>
      </c>
      <c r="R281" s="204">
        <f>Q281*H281</f>
        <v>0</v>
      </c>
      <c r="S281" s="204">
        <v>0</v>
      </c>
      <c r="T281" s="205">
        <f>S281*H281</f>
        <v>0</v>
      </c>
      <c r="U281" s="37"/>
      <c r="V281" s="37"/>
      <c r="W281" s="37"/>
      <c r="X281" s="37"/>
      <c r="Y281" s="37"/>
      <c r="Z281" s="37"/>
      <c r="AA281" s="37"/>
      <c r="AB281" s="37"/>
      <c r="AC281" s="37"/>
      <c r="AD281" s="37"/>
      <c r="AE281" s="37"/>
      <c r="AR281" s="206" t="s">
        <v>104</v>
      </c>
      <c r="AT281" s="206" t="s">
        <v>264</v>
      </c>
      <c r="AU281" s="206" t="s">
        <v>91</v>
      </c>
      <c r="AY281" s="19" t="s">
        <v>262</v>
      </c>
      <c r="BE281" s="207">
        <f>IF(N281="základní",J281,0)</f>
        <v>0</v>
      </c>
      <c r="BF281" s="207">
        <f>IF(N281="snížená",J281,0)</f>
        <v>0</v>
      </c>
      <c r="BG281" s="207">
        <f>IF(N281="zákl. přenesená",J281,0)</f>
        <v>0</v>
      </c>
      <c r="BH281" s="207">
        <f>IF(N281="sníž. přenesená",J281,0)</f>
        <v>0</v>
      </c>
      <c r="BI281" s="207">
        <f>IF(N281="nulová",J281,0)</f>
        <v>0</v>
      </c>
      <c r="BJ281" s="19" t="s">
        <v>89</v>
      </c>
      <c r="BK281" s="207">
        <f>ROUND(I281*H281,2)</f>
        <v>0</v>
      </c>
      <c r="BL281" s="19" t="s">
        <v>104</v>
      </c>
      <c r="BM281" s="206" t="s">
        <v>2629</v>
      </c>
    </row>
    <row r="282" spans="1:65" s="2" customFormat="1" ht="36">
      <c r="A282" s="37"/>
      <c r="B282" s="38"/>
      <c r="C282" s="39"/>
      <c r="D282" s="208" t="s">
        <v>421</v>
      </c>
      <c r="E282" s="39"/>
      <c r="F282" s="209" t="s">
        <v>7472</v>
      </c>
      <c r="G282" s="39"/>
      <c r="H282" s="39"/>
      <c r="I282" s="118"/>
      <c r="J282" s="39"/>
      <c r="K282" s="39"/>
      <c r="L282" s="42"/>
      <c r="M282" s="210"/>
      <c r="N282" s="211"/>
      <c r="O282" s="67"/>
      <c r="P282" s="67"/>
      <c r="Q282" s="67"/>
      <c r="R282" s="67"/>
      <c r="S282" s="67"/>
      <c r="T282" s="68"/>
      <c r="U282" s="37"/>
      <c r="V282" s="37"/>
      <c r="W282" s="37"/>
      <c r="X282" s="37"/>
      <c r="Y282" s="37"/>
      <c r="Z282" s="37"/>
      <c r="AA282" s="37"/>
      <c r="AB282" s="37"/>
      <c r="AC282" s="37"/>
      <c r="AD282" s="37"/>
      <c r="AE282" s="37"/>
      <c r="AT282" s="19" t="s">
        <v>421</v>
      </c>
      <c r="AU282" s="19" t="s">
        <v>91</v>
      </c>
    </row>
    <row r="283" spans="1:65" s="12" customFormat="1" ht="25.9" customHeight="1">
      <c r="B283" s="179"/>
      <c r="C283" s="180"/>
      <c r="D283" s="181" t="s">
        <v>81</v>
      </c>
      <c r="E283" s="182" t="s">
        <v>4786</v>
      </c>
      <c r="F283" s="182" t="s">
        <v>4787</v>
      </c>
      <c r="G283" s="180"/>
      <c r="H283" s="180"/>
      <c r="I283" s="183"/>
      <c r="J283" s="184">
        <f>BK283</f>
        <v>0</v>
      </c>
      <c r="K283" s="180"/>
      <c r="L283" s="185"/>
      <c r="M283" s="186"/>
      <c r="N283" s="187"/>
      <c r="O283" s="187"/>
      <c r="P283" s="188">
        <f>P284</f>
        <v>0</v>
      </c>
      <c r="Q283" s="187"/>
      <c r="R283" s="188">
        <f>R284</f>
        <v>0</v>
      </c>
      <c r="S283" s="187"/>
      <c r="T283" s="189">
        <f>T284</f>
        <v>0</v>
      </c>
      <c r="AR283" s="190" t="s">
        <v>322</v>
      </c>
      <c r="AT283" s="191" t="s">
        <v>81</v>
      </c>
      <c r="AU283" s="191" t="s">
        <v>82</v>
      </c>
      <c r="AY283" s="190" t="s">
        <v>262</v>
      </c>
      <c r="BK283" s="192">
        <f>BK284</f>
        <v>0</v>
      </c>
    </row>
    <row r="284" spans="1:65" s="12" customFormat="1" ht="22.75" customHeight="1">
      <c r="B284" s="179"/>
      <c r="C284" s="180"/>
      <c r="D284" s="181" t="s">
        <v>81</v>
      </c>
      <c r="E284" s="193" t="s">
        <v>6097</v>
      </c>
      <c r="F284" s="193" t="s">
        <v>6098</v>
      </c>
      <c r="G284" s="180"/>
      <c r="H284" s="180"/>
      <c r="I284" s="183"/>
      <c r="J284" s="194">
        <f>BK284</f>
        <v>0</v>
      </c>
      <c r="K284" s="180"/>
      <c r="L284" s="185"/>
      <c r="M284" s="186"/>
      <c r="N284" s="187"/>
      <c r="O284" s="187"/>
      <c r="P284" s="188">
        <f>SUM(P285:P309)</f>
        <v>0</v>
      </c>
      <c r="Q284" s="187"/>
      <c r="R284" s="188">
        <f>SUM(R285:R309)</f>
        <v>0</v>
      </c>
      <c r="S284" s="187"/>
      <c r="T284" s="189">
        <f>SUM(T285:T309)</f>
        <v>0</v>
      </c>
      <c r="AR284" s="190" t="s">
        <v>322</v>
      </c>
      <c r="AT284" s="191" t="s">
        <v>81</v>
      </c>
      <c r="AU284" s="191" t="s">
        <v>89</v>
      </c>
      <c r="AY284" s="190" t="s">
        <v>262</v>
      </c>
      <c r="BK284" s="192">
        <f>SUM(BK285:BK309)</f>
        <v>0</v>
      </c>
    </row>
    <row r="285" spans="1:65" s="2" customFormat="1" ht="16.5" customHeight="1">
      <c r="A285" s="37"/>
      <c r="B285" s="38"/>
      <c r="C285" s="195" t="s">
        <v>1664</v>
      </c>
      <c r="D285" s="195" t="s">
        <v>264</v>
      </c>
      <c r="E285" s="196" t="s">
        <v>7473</v>
      </c>
      <c r="F285" s="197" t="s">
        <v>7474</v>
      </c>
      <c r="G285" s="198" t="s">
        <v>518</v>
      </c>
      <c r="H285" s="199">
        <v>1</v>
      </c>
      <c r="I285" s="200"/>
      <c r="J285" s="201">
        <f>ROUND(I285*H285,2)</f>
        <v>0</v>
      </c>
      <c r="K285" s="197" t="s">
        <v>44</v>
      </c>
      <c r="L285" s="42"/>
      <c r="M285" s="202" t="s">
        <v>44</v>
      </c>
      <c r="N285" s="203" t="s">
        <v>53</v>
      </c>
      <c r="O285" s="67"/>
      <c r="P285" s="204">
        <f>O285*H285</f>
        <v>0</v>
      </c>
      <c r="Q285" s="204">
        <v>0</v>
      </c>
      <c r="R285" s="204">
        <f>Q285*H285</f>
        <v>0</v>
      </c>
      <c r="S285" s="204">
        <v>0</v>
      </c>
      <c r="T285" s="205">
        <f>S285*H285</f>
        <v>0</v>
      </c>
      <c r="U285" s="37"/>
      <c r="V285" s="37"/>
      <c r="W285" s="37"/>
      <c r="X285" s="37"/>
      <c r="Y285" s="37"/>
      <c r="Z285" s="37"/>
      <c r="AA285" s="37"/>
      <c r="AB285" s="37"/>
      <c r="AC285" s="37"/>
      <c r="AD285" s="37"/>
      <c r="AE285" s="37"/>
      <c r="AR285" s="206" t="s">
        <v>104</v>
      </c>
      <c r="AT285" s="206" t="s">
        <v>264</v>
      </c>
      <c r="AU285" s="206" t="s">
        <v>91</v>
      </c>
      <c r="AY285" s="19" t="s">
        <v>262</v>
      </c>
      <c r="BE285" s="207">
        <f>IF(N285="základní",J285,0)</f>
        <v>0</v>
      </c>
      <c r="BF285" s="207">
        <f>IF(N285="snížená",J285,0)</f>
        <v>0</v>
      </c>
      <c r="BG285" s="207">
        <f>IF(N285="zákl. přenesená",J285,0)</f>
        <v>0</v>
      </c>
      <c r="BH285" s="207">
        <f>IF(N285="sníž. přenesená",J285,0)</f>
        <v>0</v>
      </c>
      <c r="BI285" s="207">
        <f>IF(N285="nulová",J285,0)</f>
        <v>0</v>
      </c>
      <c r="BJ285" s="19" t="s">
        <v>89</v>
      </c>
      <c r="BK285" s="207">
        <f>ROUND(I285*H285,2)</f>
        <v>0</v>
      </c>
      <c r="BL285" s="19" t="s">
        <v>104</v>
      </c>
      <c r="BM285" s="206" t="s">
        <v>2635</v>
      </c>
    </row>
    <row r="286" spans="1:65" s="2" customFormat="1" ht="18">
      <c r="A286" s="37"/>
      <c r="B286" s="38"/>
      <c r="C286" s="39"/>
      <c r="D286" s="208" t="s">
        <v>421</v>
      </c>
      <c r="E286" s="39"/>
      <c r="F286" s="209" t="s">
        <v>7475</v>
      </c>
      <c r="G286" s="39"/>
      <c r="H286" s="39"/>
      <c r="I286" s="118"/>
      <c r="J286" s="39"/>
      <c r="K286" s="39"/>
      <c r="L286" s="42"/>
      <c r="M286" s="210"/>
      <c r="N286" s="211"/>
      <c r="O286" s="67"/>
      <c r="P286" s="67"/>
      <c r="Q286" s="67"/>
      <c r="R286" s="67"/>
      <c r="S286" s="67"/>
      <c r="T286" s="68"/>
      <c r="U286" s="37"/>
      <c r="V286" s="37"/>
      <c r="W286" s="37"/>
      <c r="X286" s="37"/>
      <c r="Y286" s="37"/>
      <c r="Z286" s="37"/>
      <c r="AA286" s="37"/>
      <c r="AB286" s="37"/>
      <c r="AC286" s="37"/>
      <c r="AD286" s="37"/>
      <c r="AE286" s="37"/>
      <c r="AT286" s="19" t="s">
        <v>421</v>
      </c>
      <c r="AU286" s="19" t="s">
        <v>91</v>
      </c>
    </row>
    <row r="287" spans="1:65" s="2" customFormat="1" ht="16.5" customHeight="1">
      <c r="A287" s="37"/>
      <c r="B287" s="38"/>
      <c r="C287" s="195" t="s">
        <v>1673</v>
      </c>
      <c r="D287" s="195" t="s">
        <v>264</v>
      </c>
      <c r="E287" s="196" t="s">
        <v>7476</v>
      </c>
      <c r="F287" s="197" t="s">
        <v>6135</v>
      </c>
      <c r="G287" s="198" t="s">
        <v>3941</v>
      </c>
      <c r="H287" s="199">
        <v>24</v>
      </c>
      <c r="I287" s="200"/>
      <c r="J287" s="201">
        <f>ROUND(I287*H287,2)</f>
        <v>0</v>
      </c>
      <c r="K287" s="197" t="s">
        <v>44</v>
      </c>
      <c r="L287" s="42"/>
      <c r="M287" s="202" t="s">
        <v>44</v>
      </c>
      <c r="N287" s="203" t="s">
        <v>53</v>
      </c>
      <c r="O287" s="67"/>
      <c r="P287" s="204">
        <f>O287*H287</f>
        <v>0</v>
      </c>
      <c r="Q287" s="204">
        <v>0</v>
      </c>
      <c r="R287" s="204">
        <f>Q287*H287</f>
        <v>0</v>
      </c>
      <c r="S287" s="204">
        <v>0</v>
      </c>
      <c r="T287" s="205">
        <f>S287*H287</f>
        <v>0</v>
      </c>
      <c r="U287" s="37"/>
      <c r="V287" s="37"/>
      <c r="W287" s="37"/>
      <c r="X287" s="37"/>
      <c r="Y287" s="37"/>
      <c r="Z287" s="37"/>
      <c r="AA287" s="37"/>
      <c r="AB287" s="37"/>
      <c r="AC287" s="37"/>
      <c r="AD287" s="37"/>
      <c r="AE287" s="37"/>
      <c r="AR287" s="206" t="s">
        <v>104</v>
      </c>
      <c r="AT287" s="206" t="s">
        <v>264</v>
      </c>
      <c r="AU287" s="206" t="s">
        <v>91</v>
      </c>
      <c r="AY287" s="19" t="s">
        <v>262</v>
      </c>
      <c r="BE287" s="207">
        <f>IF(N287="základní",J287,0)</f>
        <v>0</v>
      </c>
      <c r="BF287" s="207">
        <f>IF(N287="snížená",J287,0)</f>
        <v>0</v>
      </c>
      <c r="BG287" s="207">
        <f>IF(N287="zákl. přenesená",J287,0)</f>
        <v>0</v>
      </c>
      <c r="BH287" s="207">
        <f>IF(N287="sníž. přenesená",J287,0)</f>
        <v>0</v>
      </c>
      <c r="BI287" s="207">
        <f>IF(N287="nulová",J287,0)</f>
        <v>0</v>
      </c>
      <c r="BJ287" s="19" t="s">
        <v>89</v>
      </c>
      <c r="BK287" s="207">
        <f>ROUND(I287*H287,2)</f>
        <v>0</v>
      </c>
      <c r="BL287" s="19" t="s">
        <v>104</v>
      </c>
      <c r="BM287" s="206" t="s">
        <v>2641</v>
      </c>
    </row>
    <row r="288" spans="1:65" s="2" customFormat="1" ht="27">
      <c r="A288" s="37"/>
      <c r="B288" s="38"/>
      <c r="C288" s="39"/>
      <c r="D288" s="208" t="s">
        <v>421</v>
      </c>
      <c r="E288" s="39"/>
      <c r="F288" s="209" t="s">
        <v>7477</v>
      </c>
      <c r="G288" s="39"/>
      <c r="H288" s="39"/>
      <c r="I288" s="118"/>
      <c r="J288" s="39"/>
      <c r="K288" s="39"/>
      <c r="L288" s="42"/>
      <c r="M288" s="210"/>
      <c r="N288" s="211"/>
      <c r="O288" s="67"/>
      <c r="P288" s="67"/>
      <c r="Q288" s="67"/>
      <c r="R288" s="67"/>
      <c r="S288" s="67"/>
      <c r="T288" s="68"/>
      <c r="U288" s="37"/>
      <c r="V288" s="37"/>
      <c r="W288" s="37"/>
      <c r="X288" s="37"/>
      <c r="Y288" s="37"/>
      <c r="Z288" s="37"/>
      <c r="AA288" s="37"/>
      <c r="AB288" s="37"/>
      <c r="AC288" s="37"/>
      <c r="AD288" s="37"/>
      <c r="AE288" s="37"/>
      <c r="AT288" s="19" t="s">
        <v>421</v>
      </c>
      <c r="AU288" s="19" t="s">
        <v>91</v>
      </c>
    </row>
    <row r="289" spans="1:65" s="2" customFormat="1" ht="16.5" customHeight="1">
      <c r="A289" s="37"/>
      <c r="B289" s="38"/>
      <c r="C289" s="195" t="s">
        <v>1681</v>
      </c>
      <c r="D289" s="195" t="s">
        <v>264</v>
      </c>
      <c r="E289" s="196" t="s">
        <v>7478</v>
      </c>
      <c r="F289" s="197" t="s">
        <v>6147</v>
      </c>
      <c r="G289" s="198" t="s">
        <v>3941</v>
      </c>
      <c r="H289" s="199">
        <v>8</v>
      </c>
      <c r="I289" s="200"/>
      <c r="J289" s="201">
        <f>ROUND(I289*H289,2)</f>
        <v>0</v>
      </c>
      <c r="K289" s="197" t="s">
        <v>44</v>
      </c>
      <c r="L289" s="42"/>
      <c r="M289" s="202" t="s">
        <v>44</v>
      </c>
      <c r="N289" s="203" t="s">
        <v>53</v>
      </c>
      <c r="O289" s="67"/>
      <c r="P289" s="204">
        <f>O289*H289</f>
        <v>0</v>
      </c>
      <c r="Q289" s="204">
        <v>0</v>
      </c>
      <c r="R289" s="204">
        <f>Q289*H289</f>
        <v>0</v>
      </c>
      <c r="S289" s="204">
        <v>0</v>
      </c>
      <c r="T289" s="205">
        <f>S289*H289</f>
        <v>0</v>
      </c>
      <c r="U289" s="37"/>
      <c r="V289" s="37"/>
      <c r="W289" s="37"/>
      <c r="X289" s="37"/>
      <c r="Y289" s="37"/>
      <c r="Z289" s="37"/>
      <c r="AA289" s="37"/>
      <c r="AB289" s="37"/>
      <c r="AC289" s="37"/>
      <c r="AD289" s="37"/>
      <c r="AE289" s="37"/>
      <c r="AR289" s="206" t="s">
        <v>104</v>
      </c>
      <c r="AT289" s="206" t="s">
        <v>264</v>
      </c>
      <c r="AU289" s="206" t="s">
        <v>91</v>
      </c>
      <c r="AY289" s="19" t="s">
        <v>262</v>
      </c>
      <c r="BE289" s="207">
        <f>IF(N289="základní",J289,0)</f>
        <v>0</v>
      </c>
      <c r="BF289" s="207">
        <f>IF(N289="snížená",J289,0)</f>
        <v>0</v>
      </c>
      <c r="BG289" s="207">
        <f>IF(N289="zákl. přenesená",J289,0)</f>
        <v>0</v>
      </c>
      <c r="BH289" s="207">
        <f>IF(N289="sníž. přenesená",J289,0)</f>
        <v>0</v>
      </c>
      <c r="BI289" s="207">
        <f>IF(N289="nulová",J289,0)</f>
        <v>0</v>
      </c>
      <c r="BJ289" s="19" t="s">
        <v>89</v>
      </c>
      <c r="BK289" s="207">
        <f>ROUND(I289*H289,2)</f>
        <v>0</v>
      </c>
      <c r="BL289" s="19" t="s">
        <v>104</v>
      </c>
      <c r="BM289" s="206" t="s">
        <v>2647</v>
      </c>
    </row>
    <row r="290" spans="1:65" s="2" customFormat="1" ht="36">
      <c r="A290" s="37"/>
      <c r="B290" s="38"/>
      <c r="C290" s="39"/>
      <c r="D290" s="208" t="s">
        <v>421</v>
      </c>
      <c r="E290" s="39"/>
      <c r="F290" s="209" t="s">
        <v>7479</v>
      </c>
      <c r="G290" s="39"/>
      <c r="H290" s="39"/>
      <c r="I290" s="118"/>
      <c r="J290" s="39"/>
      <c r="K290" s="39"/>
      <c r="L290" s="42"/>
      <c r="M290" s="210"/>
      <c r="N290" s="211"/>
      <c r="O290" s="67"/>
      <c r="P290" s="67"/>
      <c r="Q290" s="67"/>
      <c r="R290" s="67"/>
      <c r="S290" s="67"/>
      <c r="T290" s="68"/>
      <c r="U290" s="37"/>
      <c r="V290" s="37"/>
      <c r="W290" s="37"/>
      <c r="X290" s="37"/>
      <c r="Y290" s="37"/>
      <c r="Z290" s="37"/>
      <c r="AA290" s="37"/>
      <c r="AB290" s="37"/>
      <c r="AC290" s="37"/>
      <c r="AD290" s="37"/>
      <c r="AE290" s="37"/>
      <c r="AT290" s="19" t="s">
        <v>421</v>
      </c>
      <c r="AU290" s="19" t="s">
        <v>91</v>
      </c>
    </row>
    <row r="291" spans="1:65" s="2" customFormat="1" ht="16.5" customHeight="1">
      <c r="A291" s="37"/>
      <c r="B291" s="38"/>
      <c r="C291" s="195" t="s">
        <v>1687</v>
      </c>
      <c r="D291" s="195" t="s">
        <v>264</v>
      </c>
      <c r="E291" s="196" t="s">
        <v>7480</v>
      </c>
      <c r="F291" s="197" t="s">
        <v>7481</v>
      </c>
      <c r="G291" s="198" t="s">
        <v>3941</v>
      </c>
      <c r="H291" s="199">
        <v>36</v>
      </c>
      <c r="I291" s="200"/>
      <c r="J291" s="201">
        <f>ROUND(I291*H291,2)</f>
        <v>0</v>
      </c>
      <c r="K291" s="197" t="s">
        <v>44</v>
      </c>
      <c r="L291" s="42"/>
      <c r="M291" s="202" t="s">
        <v>44</v>
      </c>
      <c r="N291" s="203" t="s">
        <v>53</v>
      </c>
      <c r="O291" s="67"/>
      <c r="P291" s="204">
        <f>O291*H291</f>
        <v>0</v>
      </c>
      <c r="Q291" s="204">
        <v>0</v>
      </c>
      <c r="R291" s="204">
        <f>Q291*H291</f>
        <v>0</v>
      </c>
      <c r="S291" s="204">
        <v>0</v>
      </c>
      <c r="T291" s="205">
        <f>S291*H291</f>
        <v>0</v>
      </c>
      <c r="U291" s="37"/>
      <c r="V291" s="37"/>
      <c r="W291" s="37"/>
      <c r="X291" s="37"/>
      <c r="Y291" s="37"/>
      <c r="Z291" s="37"/>
      <c r="AA291" s="37"/>
      <c r="AB291" s="37"/>
      <c r="AC291" s="37"/>
      <c r="AD291" s="37"/>
      <c r="AE291" s="37"/>
      <c r="AR291" s="206" t="s">
        <v>104</v>
      </c>
      <c r="AT291" s="206" t="s">
        <v>264</v>
      </c>
      <c r="AU291" s="206" t="s">
        <v>91</v>
      </c>
      <c r="AY291" s="19" t="s">
        <v>262</v>
      </c>
      <c r="BE291" s="207">
        <f>IF(N291="základní",J291,0)</f>
        <v>0</v>
      </c>
      <c r="BF291" s="207">
        <f>IF(N291="snížená",J291,0)</f>
        <v>0</v>
      </c>
      <c r="BG291" s="207">
        <f>IF(N291="zákl. přenesená",J291,0)</f>
        <v>0</v>
      </c>
      <c r="BH291" s="207">
        <f>IF(N291="sníž. přenesená",J291,0)</f>
        <v>0</v>
      </c>
      <c r="BI291" s="207">
        <f>IF(N291="nulová",J291,0)</f>
        <v>0</v>
      </c>
      <c r="BJ291" s="19" t="s">
        <v>89</v>
      </c>
      <c r="BK291" s="207">
        <f>ROUND(I291*H291,2)</f>
        <v>0</v>
      </c>
      <c r="BL291" s="19" t="s">
        <v>104</v>
      </c>
      <c r="BM291" s="206" t="s">
        <v>2677</v>
      </c>
    </row>
    <row r="292" spans="1:65" s="2" customFormat="1" ht="16.5" customHeight="1">
      <c r="A292" s="37"/>
      <c r="B292" s="38"/>
      <c r="C292" s="195" t="s">
        <v>1691</v>
      </c>
      <c r="D292" s="195" t="s">
        <v>264</v>
      </c>
      <c r="E292" s="196" t="s">
        <v>6778</v>
      </c>
      <c r="F292" s="197" t="s">
        <v>6779</v>
      </c>
      <c r="G292" s="198" t="s">
        <v>518</v>
      </c>
      <c r="H292" s="199">
        <v>1</v>
      </c>
      <c r="I292" s="200"/>
      <c r="J292" s="201">
        <f>ROUND(I292*H292,2)</f>
        <v>0</v>
      </c>
      <c r="K292" s="197" t="s">
        <v>44</v>
      </c>
      <c r="L292" s="42"/>
      <c r="M292" s="202" t="s">
        <v>44</v>
      </c>
      <c r="N292" s="203" t="s">
        <v>53</v>
      </c>
      <c r="O292" s="67"/>
      <c r="P292" s="204">
        <f>O292*H292</f>
        <v>0</v>
      </c>
      <c r="Q292" s="204">
        <v>0</v>
      </c>
      <c r="R292" s="204">
        <f>Q292*H292</f>
        <v>0</v>
      </c>
      <c r="S292" s="204">
        <v>0</v>
      </c>
      <c r="T292" s="205">
        <f>S292*H292</f>
        <v>0</v>
      </c>
      <c r="U292" s="37"/>
      <c r="V292" s="37"/>
      <c r="W292" s="37"/>
      <c r="X292" s="37"/>
      <c r="Y292" s="37"/>
      <c r="Z292" s="37"/>
      <c r="AA292" s="37"/>
      <c r="AB292" s="37"/>
      <c r="AC292" s="37"/>
      <c r="AD292" s="37"/>
      <c r="AE292" s="37"/>
      <c r="AR292" s="206" t="s">
        <v>104</v>
      </c>
      <c r="AT292" s="206" t="s">
        <v>264</v>
      </c>
      <c r="AU292" s="206" t="s">
        <v>91</v>
      </c>
      <c r="AY292" s="19" t="s">
        <v>262</v>
      </c>
      <c r="BE292" s="207">
        <f>IF(N292="základní",J292,0)</f>
        <v>0</v>
      </c>
      <c r="BF292" s="207">
        <f>IF(N292="snížená",J292,0)</f>
        <v>0</v>
      </c>
      <c r="BG292" s="207">
        <f>IF(N292="zákl. přenesená",J292,0)</f>
        <v>0</v>
      </c>
      <c r="BH292" s="207">
        <f>IF(N292="sníž. přenesená",J292,0)</f>
        <v>0</v>
      </c>
      <c r="BI292" s="207">
        <f>IF(N292="nulová",J292,0)</f>
        <v>0</v>
      </c>
      <c r="BJ292" s="19" t="s">
        <v>89</v>
      </c>
      <c r="BK292" s="207">
        <f>ROUND(I292*H292,2)</f>
        <v>0</v>
      </c>
      <c r="BL292" s="19" t="s">
        <v>104</v>
      </c>
      <c r="BM292" s="206" t="s">
        <v>2685</v>
      </c>
    </row>
    <row r="293" spans="1:65" s="2" customFormat="1" ht="16.5" customHeight="1">
      <c r="A293" s="37"/>
      <c r="B293" s="38"/>
      <c r="C293" s="195" t="s">
        <v>1698</v>
      </c>
      <c r="D293" s="195" t="s">
        <v>264</v>
      </c>
      <c r="E293" s="196" t="s">
        <v>6780</v>
      </c>
      <c r="F293" s="197" t="s">
        <v>6781</v>
      </c>
      <c r="G293" s="198" t="s">
        <v>518</v>
      </c>
      <c r="H293" s="199">
        <v>1</v>
      </c>
      <c r="I293" s="200"/>
      <c r="J293" s="201">
        <f>ROUND(I293*H293,2)</f>
        <v>0</v>
      </c>
      <c r="K293" s="197" t="s">
        <v>44</v>
      </c>
      <c r="L293" s="42"/>
      <c r="M293" s="202" t="s">
        <v>44</v>
      </c>
      <c r="N293" s="203" t="s">
        <v>53</v>
      </c>
      <c r="O293" s="67"/>
      <c r="P293" s="204">
        <f>O293*H293</f>
        <v>0</v>
      </c>
      <c r="Q293" s="204">
        <v>0</v>
      </c>
      <c r="R293" s="204">
        <f>Q293*H293</f>
        <v>0</v>
      </c>
      <c r="S293" s="204">
        <v>0</v>
      </c>
      <c r="T293" s="205">
        <f>S293*H293</f>
        <v>0</v>
      </c>
      <c r="U293" s="37"/>
      <c r="V293" s="37"/>
      <c r="W293" s="37"/>
      <c r="X293" s="37"/>
      <c r="Y293" s="37"/>
      <c r="Z293" s="37"/>
      <c r="AA293" s="37"/>
      <c r="AB293" s="37"/>
      <c r="AC293" s="37"/>
      <c r="AD293" s="37"/>
      <c r="AE293" s="37"/>
      <c r="AR293" s="206" t="s">
        <v>104</v>
      </c>
      <c r="AT293" s="206" t="s">
        <v>264</v>
      </c>
      <c r="AU293" s="206" t="s">
        <v>91</v>
      </c>
      <c r="AY293" s="19" t="s">
        <v>262</v>
      </c>
      <c r="BE293" s="207">
        <f>IF(N293="základní",J293,0)</f>
        <v>0</v>
      </c>
      <c r="BF293" s="207">
        <f>IF(N293="snížená",J293,0)</f>
        <v>0</v>
      </c>
      <c r="BG293" s="207">
        <f>IF(N293="zákl. přenesená",J293,0)</f>
        <v>0</v>
      </c>
      <c r="BH293" s="207">
        <f>IF(N293="sníž. přenesená",J293,0)</f>
        <v>0</v>
      </c>
      <c r="BI293" s="207">
        <f>IF(N293="nulová",J293,0)</f>
        <v>0</v>
      </c>
      <c r="BJ293" s="19" t="s">
        <v>89</v>
      </c>
      <c r="BK293" s="207">
        <f>ROUND(I293*H293,2)</f>
        <v>0</v>
      </c>
      <c r="BL293" s="19" t="s">
        <v>104</v>
      </c>
      <c r="BM293" s="206" t="s">
        <v>2691</v>
      </c>
    </row>
    <row r="294" spans="1:65" s="2" customFormat="1" ht="27">
      <c r="A294" s="37"/>
      <c r="B294" s="38"/>
      <c r="C294" s="39"/>
      <c r="D294" s="208" t="s">
        <v>421</v>
      </c>
      <c r="E294" s="39"/>
      <c r="F294" s="209" t="s">
        <v>6782</v>
      </c>
      <c r="G294" s="39"/>
      <c r="H294" s="39"/>
      <c r="I294" s="118"/>
      <c r="J294" s="39"/>
      <c r="K294" s="39"/>
      <c r="L294" s="42"/>
      <c r="M294" s="210"/>
      <c r="N294" s="211"/>
      <c r="O294" s="67"/>
      <c r="P294" s="67"/>
      <c r="Q294" s="67"/>
      <c r="R294" s="67"/>
      <c r="S294" s="67"/>
      <c r="T294" s="68"/>
      <c r="U294" s="37"/>
      <c r="V294" s="37"/>
      <c r="W294" s="37"/>
      <c r="X294" s="37"/>
      <c r="Y294" s="37"/>
      <c r="Z294" s="37"/>
      <c r="AA294" s="37"/>
      <c r="AB294" s="37"/>
      <c r="AC294" s="37"/>
      <c r="AD294" s="37"/>
      <c r="AE294" s="37"/>
      <c r="AT294" s="19" t="s">
        <v>421</v>
      </c>
      <c r="AU294" s="19" t="s">
        <v>91</v>
      </c>
    </row>
    <row r="295" spans="1:65" s="2" customFormat="1" ht="16.5" customHeight="1">
      <c r="A295" s="37"/>
      <c r="B295" s="38"/>
      <c r="C295" s="195" t="s">
        <v>1726</v>
      </c>
      <c r="D295" s="195" t="s">
        <v>264</v>
      </c>
      <c r="E295" s="196" t="s">
        <v>6783</v>
      </c>
      <c r="F295" s="197" t="s">
        <v>6112</v>
      </c>
      <c r="G295" s="198" t="s">
        <v>518</v>
      </c>
      <c r="H295" s="199">
        <v>1</v>
      </c>
      <c r="I295" s="200"/>
      <c r="J295" s="201">
        <f>ROUND(I295*H295,2)</f>
        <v>0</v>
      </c>
      <c r="K295" s="197" t="s">
        <v>44</v>
      </c>
      <c r="L295" s="42"/>
      <c r="M295" s="202" t="s">
        <v>44</v>
      </c>
      <c r="N295" s="203" t="s">
        <v>53</v>
      </c>
      <c r="O295" s="67"/>
      <c r="P295" s="204">
        <f>O295*H295</f>
        <v>0</v>
      </c>
      <c r="Q295" s="204">
        <v>0</v>
      </c>
      <c r="R295" s="204">
        <f>Q295*H295</f>
        <v>0</v>
      </c>
      <c r="S295" s="204">
        <v>0</v>
      </c>
      <c r="T295" s="205">
        <f>S295*H295</f>
        <v>0</v>
      </c>
      <c r="U295" s="37"/>
      <c r="V295" s="37"/>
      <c r="W295" s="37"/>
      <c r="X295" s="37"/>
      <c r="Y295" s="37"/>
      <c r="Z295" s="37"/>
      <c r="AA295" s="37"/>
      <c r="AB295" s="37"/>
      <c r="AC295" s="37"/>
      <c r="AD295" s="37"/>
      <c r="AE295" s="37"/>
      <c r="AR295" s="206" t="s">
        <v>104</v>
      </c>
      <c r="AT295" s="206" t="s">
        <v>264</v>
      </c>
      <c r="AU295" s="206" t="s">
        <v>91</v>
      </c>
      <c r="AY295" s="19" t="s">
        <v>262</v>
      </c>
      <c r="BE295" s="207">
        <f>IF(N295="základní",J295,0)</f>
        <v>0</v>
      </c>
      <c r="BF295" s="207">
        <f>IF(N295="snížená",J295,0)</f>
        <v>0</v>
      </c>
      <c r="BG295" s="207">
        <f>IF(N295="zákl. přenesená",J295,0)</f>
        <v>0</v>
      </c>
      <c r="BH295" s="207">
        <f>IF(N295="sníž. přenesená",J295,0)</f>
        <v>0</v>
      </c>
      <c r="BI295" s="207">
        <f>IF(N295="nulová",J295,0)</f>
        <v>0</v>
      </c>
      <c r="BJ295" s="19" t="s">
        <v>89</v>
      </c>
      <c r="BK295" s="207">
        <f>ROUND(I295*H295,2)</f>
        <v>0</v>
      </c>
      <c r="BL295" s="19" t="s">
        <v>104</v>
      </c>
      <c r="BM295" s="206" t="s">
        <v>2702</v>
      </c>
    </row>
    <row r="296" spans="1:65" s="2" customFormat="1" ht="81">
      <c r="A296" s="37"/>
      <c r="B296" s="38"/>
      <c r="C296" s="39"/>
      <c r="D296" s="208" t="s">
        <v>421</v>
      </c>
      <c r="E296" s="39"/>
      <c r="F296" s="209" t="s">
        <v>7482</v>
      </c>
      <c r="G296" s="39"/>
      <c r="H296" s="39"/>
      <c r="I296" s="118"/>
      <c r="J296" s="39"/>
      <c r="K296" s="39"/>
      <c r="L296" s="42"/>
      <c r="M296" s="210"/>
      <c r="N296" s="211"/>
      <c r="O296" s="67"/>
      <c r="P296" s="67"/>
      <c r="Q296" s="67"/>
      <c r="R296" s="67"/>
      <c r="S296" s="67"/>
      <c r="T296" s="68"/>
      <c r="U296" s="37"/>
      <c r="V296" s="37"/>
      <c r="W296" s="37"/>
      <c r="X296" s="37"/>
      <c r="Y296" s="37"/>
      <c r="Z296" s="37"/>
      <c r="AA296" s="37"/>
      <c r="AB296" s="37"/>
      <c r="AC296" s="37"/>
      <c r="AD296" s="37"/>
      <c r="AE296" s="37"/>
      <c r="AT296" s="19" t="s">
        <v>421</v>
      </c>
      <c r="AU296" s="19" t="s">
        <v>91</v>
      </c>
    </row>
    <row r="297" spans="1:65" s="2" customFormat="1" ht="16.5" customHeight="1">
      <c r="A297" s="37"/>
      <c r="B297" s="38"/>
      <c r="C297" s="195" t="s">
        <v>1731</v>
      </c>
      <c r="D297" s="195" t="s">
        <v>264</v>
      </c>
      <c r="E297" s="196" t="s">
        <v>6785</v>
      </c>
      <c r="F297" s="197" t="s">
        <v>5757</v>
      </c>
      <c r="G297" s="198" t="s">
        <v>518</v>
      </c>
      <c r="H297" s="199">
        <v>1</v>
      </c>
      <c r="I297" s="200"/>
      <c r="J297" s="201">
        <f>ROUND(I297*H297,2)</f>
        <v>0</v>
      </c>
      <c r="K297" s="197" t="s">
        <v>44</v>
      </c>
      <c r="L297" s="42"/>
      <c r="M297" s="202" t="s">
        <v>44</v>
      </c>
      <c r="N297" s="203" t="s">
        <v>53</v>
      </c>
      <c r="O297" s="67"/>
      <c r="P297" s="204">
        <f>O297*H297</f>
        <v>0</v>
      </c>
      <c r="Q297" s="204">
        <v>0</v>
      </c>
      <c r="R297" s="204">
        <f>Q297*H297</f>
        <v>0</v>
      </c>
      <c r="S297" s="204">
        <v>0</v>
      </c>
      <c r="T297" s="205">
        <f>S297*H297</f>
        <v>0</v>
      </c>
      <c r="U297" s="37"/>
      <c r="V297" s="37"/>
      <c r="W297" s="37"/>
      <c r="X297" s="37"/>
      <c r="Y297" s="37"/>
      <c r="Z297" s="37"/>
      <c r="AA297" s="37"/>
      <c r="AB297" s="37"/>
      <c r="AC297" s="37"/>
      <c r="AD297" s="37"/>
      <c r="AE297" s="37"/>
      <c r="AR297" s="206" t="s">
        <v>104</v>
      </c>
      <c r="AT297" s="206" t="s">
        <v>264</v>
      </c>
      <c r="AU297" s="206" t="s">
        <v>91</v>
      </c>
      <c r="AY297" s="19" t="s">
        <v>262</v>
      </c>
      <c r="BE297" s="207">
        <f>IF(N297="základní",J297,0)</f>
        <v>0</v>
      </c>
      <c r="BF297" s="207">
        <f>IF(N297="snížená",J297,0)</f>
        <v>0</v>
      </c>
      <c r="BG297" s="207">
        <f>IF(N297="zákl. přenesená",J297,0)</f>
        <v>0</v>
      </c>
      <c r="BH297" s="207">
        <f>IF(N297="sníž. přenesená",J297,0)</f>
        <v>0</v>
      </c>
      <c r="BI297" s="207">
        <f>IF(N297="nulová",J297,0)</f>
        <v>0</v>
      </c>
      <c r="BJ297" s="19" t="s">
        <v>89</v>
      </c>
      <c r="BK297" s="207">
        <f>ROUND(I297*H297,2)</f>
        <v>0</v>
      </c>
      <c r="BL297" s="19" t="s">
        <v>104</v>
      </c>
      <c r="BM297" s="206" t="s">
        <v>2710</v>
      </c>
    </row>
    <row r="298" spans="1:65" s="2" customFormat="1" ht="81">
      <c r="A298" s="37"/>
      <c r="B298" s="38"/>
      <c r="C298" s="39"/>
      <c r="D298" s="208" t="s">
        <v>421</v>
      </c>
      <c r="E298" s="39"/>
      <c r="F298" s="209" t="s">
        <v>6786</v>
      </c>
      <c r="G298" s="39"/>
      <c r="H298" s="39"/>
      <c r="I298" s="118"/>
      <c r="J298" s="39"/>
      <c r="K298" s="39"/>
      <c r="L298" s="42"/>
      <c r="M298" s="210"/>
      <c r="N298" s="211"/>
      <c r="O298" s="67"/>
      <c r="P298" s="67"/>
      <c r="Q298" s="67"/>
      <c r="R298" s="67"/>
      <c r="S298" s="67"/>
      <c r="T298" s="68"/>
      <c r="U298" s="37"/>
      <c r="V298" s="37"/>
      <c r="W298" s="37"/>
      <c r="X298" s="37"/>
      <c r="Y298" s="37"/>
      <c r="Z298" s="37"/>
      <c r="AA298" s="37"/>
      <c r="AB298" s="37"/>
      <c r="AC298" s="37"/>
      <c r="AD298" s="37"/>
      <c r="AE298" s="37"/>
      <c r="AT298" s="19" t="s">
        <v>421</v>
      </c>
      <c r="AU298" s="19" t="s">
        <v>91</v>
      </c>
    </row>
    <row r="299" spans="1:65" s="2" customFormat="1" ht="21.75" customHeight="1">
      <c r="A299" s="37"/>
      <c r="B299" s="38"/>
      <c r="C299" s="195" t="s">
        <v>1742</v>
      </c>
      <c r="D299" s="195" t="s">
        <v>264</v>
      </c>
      <c r="E299" s="196" t="s">
        <v>6787</v>
      </c>
      <c r="F299" s="197" t="s">
        <v>6788</v>
      </c>
      <c r="G299" s="198" t="s">
        <v>518</v>
      </c>
      <c r="H299" s="199">
        <v>1</v>
      </c>
      <c r="I299" s="200"/>
      <c r="J299" s="201">
        <f>ROUND(I299*H299,2)</f>
        <v>0</v>
      </c>
      <c r="K299" s="197" t="s">
        <v>44</v>
      </c>
      <c r="L299" s="42"/>
      <c r="M299" s="202" t="s">
        <v>44</v>
      </c>
      <c r="N299" s="203" t="s">
        <v>53</v>
      </c>
      <c r="O299" s="67"/>
      <c r="P299" s="204">
        <f>O299*H299</f>
        <v>0</v>
      </c>
      <c r="Q299" s="204">
        <v>0</v>
      </c>
      <c r="R299" s="204">
        <f>Q299*H299</f>
        <v>0</v>
      </c>
      <c r="S299" s="204">
        <v>0</v>
      </c>
      <c r="T299" s="205">
        <f>S299*H299</f>
        <v>0</v>
      </c>
      <c r="U299" s="37"/>
      <c r="V299" s="37"/>
      <c r="W299" s="37"/>
      <c r="X299" s="37"/>
      <c r="Y299" s="37"/>
      <c r="Z299" s="37"/>
      <c r="AA299" s="37"/>
      <c r="AB299" s="37"/>
      <c r="AC299" s="37"/>
      <c r="AD299" s="37"/>
      <c r="AE299" s="37"/>
      <c r="AR299" s="206" t="s">
        <v>104</v>
      </c>
      <c r="AT299" s="206" t="s">
        <v>264</v>
      </c>
      <c r="AU299" s="206" t="s">
        <v>91</v>
      </c>
      <c r="AY299" s="19" t="s">
        <v>262</v>
      </c>
      <c r="BE299" s="207">
        <f>IF(N299="základní",J299,0)</f>
        <v>0</v>
      </c>
      <c r="BF299" s="207">
        <f>IF(N299="snížená",J299,0)</f>
        <v>0</v>
      </c>
      <c r="BG299" s="207">
        <f>IF(N299="zákl. přenesená",J299,0)</f>
        <v>0</v>
      </c>
      <c r="BH299" s="207">
        <f>IF(N299="sníž. přenesená",J299,0)</f>
        <v>0</v>
      </c>
      <c r="BI299" s="207">
        <f>IF(N299="nulová",J299,0)</f>
        <v>0</v>
      </c>
      <c r="BJ299" s="19" t="s">
        <v>89</v>
      </c>
      <c r="BK299" s="207">
        <f>ROUND(I299*H299,2)</f>
        <v>0</v>
      </c>
      <c r="BL299" s="19" t="s">
        <v>104</v>
      </c>
      <c r="BM299" s="206" t="s">
        <v>2717</v>
      </c>
    </row>
    <row r="300" spans="1:65" s="2" customFormat="1" ht="16.5" customHeight="1">
      <c r="A300" s="37"/>
      <c r="B300" s="38"/>
      <c r="C300" s="195" t="s">
        <v>1747</v>
      </c>
      <c r="D300" s="195" t="s">
        <v>264</v>
      </c>
      <c r="E300" s="196" t="s">
        <v>6789</v>
      </c>
      <c r="F300" s="197" t="s">
        <v>6790</v>
      </c>
      <c r="G300" s="198" t="s">
        <v>518</v>
      </c>
      <c r="H300" s="199">
        <v>1</v>
      </c>
      <c r="I300" s="200"/>
      <c r="J300" s="201">
        <f>ROUND(I300*H300,2)</f>
        <v>0</v>
      </c>
      <c r="K300" s="197" t="s">
        <v>44</v>
      </c>
      <c r="L300" s="42"/>
      <c r="M300" s="202" t="s">
        <v>44</v>
      </c>
      <c r="N300" s="203" t="s">
        <v>53</v>
      </c>
      <c r="O300" s="67"/>
      <c r="P300" s="204">
        <f>O300*H300</f>
        <v>0</v>
      </c>
      <c r="Q300" s="204">
        <v>0</v>
      </c>
      <c r="R300" s="204">
        <f>Q300*H300</f>
        <v>0</v>
      </c>
      <c r="S300" s="204">
        <v>0</v>
      </c>
      <c r="T300" s="205">
        <f>S300*H300</f>
        <v>0</v>
      </c>
      <c r="U300" s="37"/>
      <c r="V300" s="37"/>
      <c r="W300" s="37"/>
      <c r="X300" s="37"/>
      <c r="Y300" s="37"/>
      <c r="Z300" s="37"/>
      <c r="AA300" s="37"/>
      <c r="AB300" s="37"/>
      <c r="AC300" s="37"/>
      <c r="AD300" s="37"/>
      <c r="AE300" s="37"/>
      <c r="AR300" s="206" t="s">
        <v>104</v>
      </c>
      <c r="AT300" s="206" t="s">
        <v>264</v>
      </c>
      <c r="AU300" s="206" t="s">
        <v>91</v>
      </c>
      <c r="AY300" s="19" t="s">
        <v>262</v>
      </c>
      <c r="BE300" s="207">
        <f>IF(N300="základní",J300,0)</f>
        <v>0</v>
      </c>
      <c r="BF300" s="207">
        <f>IF(N300="snížená",J300,0)</f>
        <v>0</v>
      </c>
      <c r="BG300" s="207">
        <f>IF(N300="zákl. přenesená",J300,0)</f>
        <v>0</v>
      </c>
      <c r="BH300" s="207">
        <f>IF(N300="sníž. přenesená",J300,0)</f>
        <v>0</v>
      </c>
      <c r="BI300" s="207">
        <f>IF(N300="nulová",J300,0)</f>
        <v>0</v>
      </c>
      <c r="BJ300" s="19" t="s">
        <v>89</v>
      </c>
      <c r="BK300" s="207">
        <f>ROUND(I300*H300,2)</f>
        <v>0</v>
      </c>
      <c r="BL300" s="19" t="s">
        <v>104</v>
      </c>
      <c r="BM300" s="206" t="s">
        <v>2727</v>
      </c>
    </row>
    <row r="301" spans="1:65" s="2" customFormat="1" ht="54">
      <c r="A301" s="37"/>
      <c r="B301" s="38"/>
      <c r="C301" s="39"/>
      <c r="D301" s="208" t="s">
        <v>421</v>
      </c>
      <c r="E301" s="39"/>
      <c r="F301" s="209" t="s">
        <v>7483</v>
      </c>
      <c r="G301" s="39"/>
      <c r="H301" s="39"/>
      <c r="I301" s="118"/>
      <c r="J301" s="39"/>
      <c r="K301" s="39"/>
      <c r="L301" s="42"/>
      <c r="M301" s="210"/>
      <c r="N301" s="211"/>
      <c r="O301" s="67"/>
      <c r="P301" s="67"/>
      <c r="Q301" s="67"/>
      <c r="R301" s="67"/>
      <c r="S301" s="67"/>
      <c r="T301" s="68"/>
      <c r="U301" s="37"/>
      <c r="V301" s="37"/>
      <c r="W301" s="37"/>
      <c r="X301" s="37"/>
      <c r="Y301" s="37"/>
      <c r="Z301" s="37"/>
      <c r="AA301" s="37"/>
      <c r="AB301" s="37"/>
      <c r="AC301" s="37"/>
      <c r="AD301" s="37"/>
      <c r="AE301" s="37"/>
      <c r="AT301" s="19" t="s">
        <v>421</v>
      </c>
      <c r="AU301" s="19" t="s">
        <v>91</v>
      </c>
    </row>
    <row r="302" spans="1:65" s="2" customFormat="1" ht="21.75" customHeight="1">
      <c r="A302" s="37"/>
      <c r="B302" s="38"/>
      <c r="C302" s="195" t="s">
        <v>1754</v>
      </c>
      <c r="D302" s="195" t="s">
        <v>264</v>
      </c>
      <c r="E302" s="196" t="s">
        <v>6792</v>
      </c>
      <c r="F302" s="197" t="s">
        <v>6793</v>
      </c>
      <c r="G302" s="198" t="s">
        <v>518</v>
      </c>
      <c r="H302" s="199">
        <v>1</v>
      </c>
      <c r="I302" s="200"/>
      <c r="J302" s="201">
        <f>ROUND(I302*H302,2)</f>
        <v>0</v>
      </c>
      <c r="K302" s="197" t="s">
        <v>44</v>
      </c>
      <c r="L302" s="42"/>
      <c r="M302" s="202" t="s">
        <v>44</v>
      </c>
      <c r="N302" s="203" t="s">
        <v>53</v>
      </c>
      <c r="O302" s="67"/>
      <c r="P302" s="204">
        <f>O302*H302</f>
        <v>0</v>
      </c>
      <c r="Q302" s="204">
        <v>0</v>
      </c>
      <c r="R302" s="204">
        <f>Q302*H302</f>
        <v>0</v>
      </c>
      <c r="S302" s="204">
        <v>0</v>
      </c>
      <c r="T302" s="205">
        <f>S302*H302</f>
        <v>0</v>
      </c>
      <c r="U302" s="37"/>
      <c r="V302" s="37"/>
      <c r="W302" s="37"/>
      <c r="X302" s="37"/>
      <c r="Y302" s="37"/>
      <c r="Z302" s="37"/>
      <c r="AA302" s="37"/>
      <c r="AB302" s="37"/>
      <c r="AC302" s="37"/>
      <c r="AD302" s="37"/>
      <c r="AE302" s="37"/>
      <c r="AR302" s="206" t="s">
        <v>104</v>
      </c>
      <c r="AT302" s="206" t="s">
        <v>264</v>
      </c>
      <c r="AU302" s="206" t="s">
        <v>91</v>
      </c>
      <c r="AY302" s="19" t="s">
        <v>262</v>
      </c>
      <c r="BE302" s="207">
        <f>IF(N302="základní",J302,0)</f>
        <v>0</v>
      </c>
      <c r="BF302" s="207">
        <f>IF(N302="snížená",J302,0)</f>
        <v>0</v>
      </c>
      <c r="BG302" s="207">
        <f>IF(N302="zákl. přenesená",J302,0)</f>
        <v>0</v>
      </c>
      <c r="BH302" s="207">
        <f>IF(N302="sníž. přenesená",J302,0)</f>
        <v>0</v>
      </c>
      <c r="BI302" s="207">
        <f>IF(N302="nulová",J302,0)</f>
        <v>0</v>
      </c>
      <c r="BJ302" s="19" t="s">
        <v>89</v>
      </c>
      <c r="BK302" s="207">
        <f>ROUND(I302*H302,2)</f>
        <v>0</v>
      </c>
      <c r="BL302" s="19" t="s">
        <v>104</v>
      </c>
      <c r="BM302" s="206" t="s">
        <v>2737</v>
      </c>
    </row>
    <row r="303" spans="1:65" s="2" customFormat="1" ht="54">
      <c r="A303" s="37"/>
      <c r="B303" s="38"/>
      <c r="C303" s="39"/>
      <c r="D303" s="208" t="s">
        <v>421</v>
      </c>
      <c r="E303" s="39"/>
      <c r="F303" s="209" t="s">
        <v>7484</v>
      </c>
      <c r="G303" s="39"/>
      <c r="H303" s="39"/>
      <c r="I303" s="118"/>
      <c r="J303" s="39"/>
      <c r="K303" s="39"/>
      <c r="L303" s="42"/>
      <c r="M303" s="210"/>
      <c r="N303" s="211"/>
      <c r="O303" s="67"/>
      <c r="P303" s="67"/>
      <c r="Q303" s="67"/>
      <c r="R303" s="67"/>
      <c r="S303" s="67"/>
      <c r="T303" s="68"/>
      <c r="U303" s="37"/>
      <c r="V303" s="37"/>
      <c r="W303" s="37"/>
      <c r="X303" s="37"/>
      <c r="Y303" s="37"/>
      <c r="Z303" s="37"/>
      <c r="AA303" s="37"/>
      <c r="AB303" s="37"/>
      <c r="AC303" s="37"/>
      <c r="AD303" s="37"/>
      <c r="AE303" s="37"/>
      <c r="AT303" s="19" t="s">
        <v>421</v>
      </c>
      <c r="AU303" s="19" t="s">
        <v>91</v>
      </c>
    </row>
    <row r="304" spans="1:65" s="2" customFormat="1" ht="16.5" customHeight="1">
      <c r="A304" s="37"/>
      <c r="B304" s="38"/>
      <c r="C304" s="195" t="s">
        <v>1757</v>
      </c>
      <c r="D304" s="195" t="s">
        <v>264</v>
      </c>
      <c r="E304" s="196" t="s">
        <v>6794</v>
      </c>
      <c r="F304" s="197" t="s">
        <v>6153</v>
      </c>
      <c r="G304" s="198" t="s">
        <v>518</v>
      </c>
      <c r="H304" s="199">
        <v>1</v>
      </c>
      <c r="I304" s="200"/>
      <c r="J304" s="201">
        <f>ROUND(I304*H304,2)</f>
        <v>0</v>
      </c>
      <c r="K304" s="197" t="s">
        <v>44</v>
      </c>
      <c r="L304" s="42"/>
      <c r="M304" s="202" t="s">
        <v>44</v>
      </c>
      <c r="N304" s="203" t="s">
        <v>53</v>
      </c>
      <c r="O304" s="67"/>
      <c r="P304" s="204">
        <f>O304*H304</f>
        <v>0</v>
      </c>
      <c r="Q304" s="204">
        <v>0</v>
      </c>
      <c r="R304" s="204">
        <f>Q304*H304</f>
        <v>0</v>
      </c>
      <c r="S304" s="204">
        <v>0</v>
      </c>
      <c r="T304" s="205">
        <f>S304*H304</f>
        <v>0</v>
      </c>
      <c r="U304" s="37"/>
      <c r="V304" s="37"/>
      <c r="W304" s="37"/>
      <c r="X304" s="37"/>
      <c r="Y304" s="37"/>
      <c r="Z304" s="37"/>
      <c r="AA304" s="37"/>
      <c r="AB304" s="37"/>
      <c r="AC304" s="37"/>
      <c r="AD304" s="37"/>
      <c r="AE304" s="37"/>
      <c r="AR304" s="206" t="s">
        <v>104</v>
      </c>
      <c r="AT304" s="206" t="s">
        <v>264</v>
      </c>
      <c r="AU304" s="206" t="s">
        <v>91</v>
      </c>
      <c r="AY304" s="19" t="s">
        <v>262</v>
      </c>
      <c r="BE304" s="207">
        <f>IF(N304="základní",J304,0)</f>
        <v>0</v>
      </c>
      <c r="BF304" s="207">
        <f>IF(N304="snížená",J304,0)</f>
        <v>0</v>
      </c>
      <c r="BG304" s="207">
        <f>IF(N304="zákl. přenesená",J304,0)</f>
        <v>0</v>
      </c>
      <c r="BH304" s="207">
        <f>IF(N304="sníž. přenesená",J304,0)</f>
        <v>0</v>
      </c>
      <c r="BI304" s="207">
        <f>IF(N304="nulová",J304,0)</f>
        <v>0</v>
      </c>
      <c r="BJ304" s="19" t="s">
        <v>89</v>
      </c>
      <c r="BK304" s="207">
        <f>ROUND(I304*H304,2)</f>
        <v>0</v>
      </c>
      <c r="BL304" s="19" t="s">
        <v>104</v>
      </c>
      <c r="BM304" s="206" t="s">
        <v>2746</v>
      </c>
    </row>
    <row r="305" spans="1:65" s="2" customFormat="1" ht="27">
      <c r="A305" s="37"/>
      <c r="B305" s="38"/>
      <c r="C305" s="39"/>
      <c r="D305" s="208" t="s">
        <v>421</v>
      </c>
      <c r="E305" s="39"/>
      <c r="F305" s="209" t="s">
        <v>6154</v>
      </c>
      <c r="G305" s="39"/>
      <c r="H305" s="39"/>
      <c r="I305" s="118"/>
      <c r="J305" s="39"/>
      <c r="K305" s="39"/>
      <c r="L305" s="42"/>
      <c r="M305" s="210"/>
      <c r="N305" s="211"/>
      <c r="O305" s="67"/>
      <c r="P305" s="67"/>
      <c r="Q305" s="67"/>
      <c r="R305" s="67"/>
      <c r="S305" s="67"/>
      <c r="T305" s="68"/>
      <c r="U305" s="37"/>
      <c r="V305" s="37"/>
      <c r="W305" s="37"/>
      <c r="X305" s="37"/>
      <c r="Y305" s="37"/>
      <c r="Z305" s="37"/>
      <c r="AA305" s="37"/>
      <c r="AB305" s="37"/>
      <c r="AC305" s="37"/>
      <c r="AD305" s="37"/>
      <c r="AE305" s="37"/>
      <c r="AT305" s="19" t="s">
        <v>421</v>
      </c>
      <c r="AU305" s="19" t="s">
        <v>91</v>
      </c>
    </row>
    <row r="306" spans="1:65" s="2" customFormat="1" ht="16.5" customHeight="1">
      <c r="A306" s="37"/>
      <c r="B306" s="38"/>
      <c r="C306" s="195" t="s">
        <v>1762</v>
      </c>
      <c r="D306" s="195" t="s">
        <v>264</v>
      </c>
      <c r="E306" s="196" t="s">
        <v>6795</v>
      </c>
      <c r="F306" s="197" t="s">
        <v>6796</v>
      </c>
      <c r="G306" s="198" t="s">
        <v>518</v>
      </c>
      <c r="H306" s="199">
        <v>1</v>
      </c>
      <c r="I306" s="200"/>
      <c r="J306" s="201">
        <f>ROUND(I306*H306,2)</f>
        <v>0</v>
      </c>
      <c r="K306" s="197" t="s">
        <v>44</v>
      </c>
      <c r="L306" s="42"/>
      <c r="M306" s="202" t="s">
        <v>44</v>
      </c>
      <c r="N306" s="203" t="s">
        <v>53</v>
      </c>
      <c r="O306" s="67"/>
      <c r="P306" s="204">
        <f>O306*H306</f>
        <v>0</v>
      </c>
      <c r="Q306" s="204">
        <v>0</v>
      </c>
      <c r="R306" s="204">
        <f>Q306*H306</f>
        <v>0</v>
      </c>
      <c r="S306" s="204">
        <v>0</v>
      </c>
      <c r="T306" s="205">
        <f>S306*H306</f>
        <v>0</v>
      </c>
      <c r="U306" s="37"/>
      <c r="V306" s="37"/>
      <c r="W306" s="37"/>
      <c r="X306" s="37"/>
      <c r="Y306" s="37"/>
      <c r="Z306" s="37"/>
      <c r="AA306" s="37"/>
      <c r="AB306" s="37"/>
      <c r="AC306" s="37"/>
      <c r="AD306" s="37"/>
      <c r="AE306" s="37"/>
      <c r="AR306" s="206" t="s">
        <v>104</v>
      </c>
      <c r="AT306" s="206" t="s">
        <v>264</v>
      </c>
      <c r="AU306" s="206" t="s">
        <v>91</v>
      </c>
      <c r="AY306" s="19" t="s">
        <v>262</v>
      </c>
      <c r="BE306" s="207">
        <f>IF(N306="základní",J306,0)</f>
        <v>0</v>
      </c>
      <c r="BF306" s="207">
        <f>IF(N306="snížená",J306,0)</f>
        <v>0</v>
      </c>
      <c r="BG306" s="207">
        <f>IF(N306="zákl. přenesená",J306,0)</f>
        <v>0</v>
      </c>
      <c r="BH306" s="207">
        <f>IF(N306="sníž. přenesená",J306,0)</f>
        <v>0</v>
      </c>
      <c r="BI306" s="207">
        <f>IF(N306="nulová",J306,0)</f>
        <v>0</v>
      </c>
      <c r="BJ306" s="19" t="s">
        <v>89</v>
      </c>
      <c r="BK306" s="207">
        <f>ROUND(I306*H306,2)</f>
        <v>0</v>
      </c>
      <c r="BL306" s="19" t="s">
        <v>104</v>
      </c>
      <c r="BM306" s="206" t="s">
        <v>2756</v>
      </c>
    </row>
    <row r="307" spans="1:65" s="2" customFormat="1" ht="72">
      <c r="A307" s="37"/>
      <c r="B307" s="38"/>
      <c r="C307" s="39"/>
      <c r="D307" s="208" t="s">
        <v>421</v>
      </c>
      <c r="E307" s="39"/>
      <c r="F307" s="209" t="s">
        <v>6797</v>
      </c>
      <c r="G307" s="39"/>
      <c r="H307" s="39"/>
      <c r="I307" s="118"/>
      <c r="J307" s="39"/>
      <c r="K307" s="39"/>
      <c r="L307" s="42"/>
      <c r="M307" s="210"/>
      <c r="N307" s="211"/>
      <c r="O307" s="67"/>
      <c r="P307" s="67"/>
      <c r="Q307" s="67"/>
      <c r="R307" s="67"/>
      <c r="S307" s="67"/>
      <c r="T307" s="68"/>
      <c r="U307" s="37"/>
      <c r="V307" s="37"/>
      <c r="W307" s="37"/>
      <c r="X307" s="37"/>
      <c r="Y307" s="37"/>
      <c r="Z307" s="37"/>
      <c r="AA307" s="37"/>
      <c r="AB307" s="37"/>
      <c r="AC307" s="37"/>
      <c r="AD307" s="37"/>
      <c r="AE307" s="37"/>
      <c r="AT307" s="19" t="s">
        <v>421</v>
      </c>
      <c r="AU307" s="19" t="s">
        <v>91</v>
      </c>
    </row>
    <row r="308" spans="1:65" s="2" customFormat="1" ht="16.5" customHeight="1">
      <c r="A308" s="37"/>
      <c r="B308" s="38"/>
      <c r="C308" s="195" t="s">
        <v>1766</v>
      </c>
      <c r="D308" s="195" t="s">
        <v>264</v>
      </c>
      <c r="E308" s="196" t="s">
        <v>6798</v>
      </c>
      <c r="F308" s="197" t="s">
        <v>5766</v>
      </c>
      <c r="G308" s="198" t="s">
        <v>518</v>
      </c>
      <c r="H308" s="199">
        <v>1</v>
      </c>
      <c r="I308" s="200"/>
      <c r="J308" s="201">
        <f>ROUND(I308*H308,2)</f>
        <v>0</v>
      </c>
      <c r="K308" s="197" t="s">
        <v>44</v>
      </c>
      <c r="L308" s="42"/>
      <c r="M308" s="202" t="s">
        <v>44</v>
      </c>
      <c r="N308" s="203" t="s">
        <v>53</v>
      </c>
      <c r="O308" s="67"/>
      <c r="P308" s="204">
        <f>O308*H308</f>
        <v>0</v>
      </c>
      <c r="Q308" s="204">
        <v>0</v>
      </c>
      <c r="R308" s="204">
        <f>Q308*H308</f>
        <v>0</v>
      </c>
      <c r="S308" s="204">
        <v>0</v>
      </c>
      <c r="T308" s="205">
        <f>S308*H308</f>
        <v>0</v>
      </c>
      <c r="U308" s="37"/>
      <c r="V308" s="37"/>
      <c r="W308" s="37"/>
      <c r="X308" s="37"/>
      <c r="Y308" s="37"/>
      <c r="Z308" s="37"/>
      <c r="AA308" s="37"/>
      <c r="AB308" s="37"/>
      <c r="AC308" s="37"/>
      <c r="AD308" s="37"/>
      <c r="AE308" s="37"/>
      <c r="AR308" s="206" t="s">
        <v>104</v>
      </c>
      <c r="AT308" s="206" t="s">
        <v>264</v>
      </c>
      <c r="AU308" s="206" t="s">
        <v>91</v>
      </c>
      <c r="AY308" s="19" t="s">
        <v>262</v>
      </c>
      <c r="BE308" s="207">
        <f>IF(N308="základní",J308,0)</f>
        <v>0</v>
      </c>
      <c r="BF308" s="207">
        <f>IF(N308="snížená",J308,0)</f>
        <v>0</v>
      </c>
      <c r="BG308" s="207">
        <f>IF(N308="zákl. přenesená",J308,0)</f>
        <v>0</v>
      </c>
      <c r="BH308" s="207">
        <f>IF(N308="sníž. přenesená",J308,0)</f>
        <v>0</v>
      </c>
      <c r="BI308" s="207">
        <f>IF(N308="nulová",J308,0)</f>
        <v>0</v>
      </c>
      <c r="BJ308" s="19" t="s">
        <v>89</v>
      </c>
      <c r="BK308" s="207">
        <f>ROUND(I308*H308,2)</f>
        <v>0</v>
      </c>
      <c r="BL308" s="19" t="s">
        <v>104</v>
      </c>
      <c r="BM308" s="206" t="s">
        <v>2762</v>
      </c>
    </row>
    <row r="309" spans="1:65" s="2" customFormat="1" ht="18">
      <c r="A309" s="37"/>
      <c r="B309" s="38"/>
      <c r="C309" s="39"/>
      <c r="D309" s="208" t="s">
        <v>421</v>
      </c>
      <c r="E309" s="39"/>
      <c r="F309" s="209" t="s">
        <v>6851</v>
      </c>
      <c r="G309" s="39"/>
      <c r="H309" s="39"/>
      <c r="I309" s="118"/>
      <c r="J309" s="39"/>
      <c r="K309" s="39"/>
      <c r="L309" s="42"/>
      <c r="M309" s="271"/>
      <c r="N309" s="272"/>
      <c r="O309" s="273"/>
      <c r="P309" s="273"/>
      <c r="Q309" s="273"/>
      <c r="R309" s="273"/>
      <c r="S309" s="273"/>
      <c r="T309" s="274"/>
      <c r="U309" s="37"/>
      <c r="V309" s="37"/>
      <c r="W309" s="37"/>
      <c r="X309" s="37"/>
      <c r="Y309" s="37"/>
      <c r="Z309" s="37"/>
      <c r="AA309" s="37"/>
      <c r="AB309" s="37"/>
      <c r="AC309" s="37"/>
      <c r="AD309" s="37"/>
      <c r="AE309" s="37"/>
      <c r="AT309" s="19" t="s">
        <v>421</v>
      </c>
      <c r="AU309" s="19" t="s">
        <v>91</v>
      </c>
    </row>
    <row r="310" spans="1:65" s="2" customFormat="1" ht="7" customHeight="1">
      <c r="A310" s="37"/>
      <c r="B310" s="50"/>
      <c r="C310" s="51"/>
      <c r="D310" s="51"/>
      <c r="E310" s="51"/>
      <c r="F310" s="51"/>
      <c r="G310" s="51"/>
      <c r="H310" s="51"/>
      <c r="I310" s="145"/>
      <c r="J310" s="51"/>
      <c r="K310" s="51"/>
      <c r="L310" s="42"/>
      <c r="M310" s="37"/>
      <c r="O310" s="37"/>
      <c r="P310" s="37"/>
      <c r="Q310" s="37"/>
      <c r="R310" s="37"/>
      <c r="S310" s="37"/>
      <c r="T310" s="37"/>
      <c r="U310" s="37"/>
      <c r="V310" s="37"/>
      <c r="W310" s="37"/>
      <c r="X310" s="37"/>
      <c r="Y310" s="37"/>
      <c r="Z310" s="37"/>
      <c r="AA310" s="37"/>
      <c r="AB310" s="37"/>
      <c r="AC310" s="37"/>
      <c r="AD310" s="37"/>
      <c r="AE310" s="37"/>
    </row>
  </sheetData>
  <sheetProtection algorithmName="SHA-512" hashValue="JbKGT7RcDetP2VuiO2E/BW7iq9L0Ziov/WptNU/YLg+cND+OTp9RcoLGkhlIRerBQwwkJrFu+wOgspwmzoVxDw==" saltValue="hTYFj6IJZLV3ws/m3kZY1GR+OA44DJf9EAahXhRaN+icMOVXgKpWz0E4t4Z7CbXBs3dd768kGt5owtKuRzYzAw==" spinCount="100000" sheet="1" objects="1" scenarios="1" formatColumns="0" formatRows="0" autoFilter="0"/>
  <autoFilter ref="C102:K309"/>
  <mergeCells count="15">
    <mergeCell ref="E89:H89"/>
    <mergeCell ref="E93:H93"/>
    <mergeCell ref="E91:H91"/>
    <mergeCell ref="E95:H95"/>
    <mergeCell ref="L2:V2"/>
    <mergeCell ref="E31:H31"/>
    <mergeCell ref="E52:H52"/>
    <mergeCell ref="E56:H56"/>
    <mergeCell ref="E54:H54"/>
    <mergeCell ref="E58:H58"/>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2.xml><?xml version="1.0" encoding="utf-8"?>
<worksheet xmlns="http://schemas.openxmlformats.org/spreadsheetml/2006/main" xmlns:r="http://schemas.openxmlformats.org/officeDocument/2006/relationships">
  <sheetPr>
    <pageSetUpPr fitToPage="1"/>
  </sheetPr>
  <dimension ref="A2:BM9007"/>
  <sheetViews>
    <sheetView showGridLines="0" workbookViewId="0"/>
  </sheetViews>
  <sheetFormatPr defaultRowHeight="14.5"/>
  <cols>
    <col min="1" max="1" width="8.33203125" style="1" customWidth="1"/>
    <col min="2" max="2" width="1.6640625" style="1" customWidth="1"/>
    <col min="3" max="3" width="4.109375" style="1" customWidth="1"/>
    <col min="4" max="4" width="4.33203125" style="1" customWidth="1"/>
    <col min="5" max="5" width="17.109375" style="1" customWidth="1"/>
    <col min="6" max="6" width="100.77734375" style="1" customWidth="1"/>
    <col min="7" max="7" width="7" style="1" customWidth="1"/>
    <col min="8" max="8" width="11.44140625" style="1" customWidth="1"/>
    <col min="9" max="9" width="20.109375" style="111" customWidth="1"/>
    <col min="10" max="11" width="20.109375" style="1" customWidth="1"/>
    <col min="12" max="12" width="9.33203125" style="1" customWidth="1"/>
    <col min="13" max="13" width="10.77734375" style="1" hidden="1" customWidth="1"/>
    <col min="14" max="14" width="9.33203125" style="1" hidden="1"/>
    <col min="15" max="20" width="14.10937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7" customHeight="1">
      <c r="I2" s="111"/>
      <c r="L2" s="376"/>
      <c r="M2" s="376"/>
      <c r="N2" s="376"/>
      <c r="O2" s="376"/>
      <c r="P2" s="376"/>
      <c r="Q2" s="376"/>
      <c r="R2" s="376"/>
      <c r="S2" s="376"/>
      <c r="T2" s="376"/>
      <c r="U2" s="376"/>
      <c r="V2" s="376"/>
      <c r="AT2" s="19" t="s">
        <v>95</v>
      </c>
    </row>
    <row r="3" spans="1:46" s="1" customFormat="1" ht="7" customHeight="1">
      <c r="B3" s="112"/>
      <c r="C3" s="113"/>
      <c r="D3" s="113"/>
      <c r="E3" s="113"/>
      <c r="F3" s="113"/>
      <c r="G3" s="113"/>
      <c r="H3" s="113"/>
      <c r="I3" s="114"/>
      <c r="J3" s="113"/>
      <c r="K3" s="113"/>
      <c r="L3" s="22"/>
      <c r="AT3" s="19" t="s">
        <v>91</v>
      </c>
    </row>
    <row r="4" spans="1:46" s="1" customFormat="1" ht="25" customHeight="1">
      <c r="B4" s="22"/>
      <c r="D4" s="115" t="s">
        <v>207</v>
      </c>
      <c r="I4" s="111"/>
      <c r="L4" s="22"/>
      <c r="M4" s="116" t="s">
        <v>10</v>
      </c>
      <c r="AT4" s="19" t="s">
        <v>4</v>
      </c>
    </row>
    <row r="5" spans="1:46" s="1" customFormat="1" ht="7" customHeight="1">
      <c r="B5" s="22"/>
      <c r="I5" s="111"/>
      <c r="L5" s="22"/>
    </row>
    <row r="6" spans="1:46" s="1" customFormat="1" ht="12" customHeight="1">
      <c r="B6" s="22"/>
      <c r="D6" s="117" t="s">
        <v>16</v>
      </c>
      <c r="I6" s="111"/>
      <c r="L6" s="22"/>
    </row>
    <row r="7" spans="1:46" s="1" customFormat="1" ht="16.5" customHeight="1">
      <c r="B7" s="22"/>
      <c r="E7" s="402" t="str">
        <f>'Rekapitulace stavby'!K6</f>
        <v>EHC CZECH s.r.o. – Podnikatelský inkubátor – Evropská ul., Cheb</v>
      </c>
      <c r="F7" s="403"/>
      <c r="G7" s="403"/>
      <c r="H7" s="403"/>
      <c r="I7" s="111"/>
      <c r="L7" s="22"/>
    </row>
    <row r="8" spans="1:46" s="1" customFormat="1" ht="12" customHeight="1">
      <c r="B8" s="22"/>
      <c r="D8" s="117" t="s">
        <v>208</v>
      </c>
      <c r="I8" s="111"/>
      <c r="L8" s="22"/>
    </row>
    <row r="9" spans="1:46" s="2" customFormat="1" ht="16.5" customHeight="1">
      <c r="A9" s="37"/>
      <c r="B9" s="42"/>
      <c r="C9" s="37"/>
      <c r="D9" s="37"/>
      <c r="E9" s="402" t="s">
        <v>209</v>
      </c>
      <c r="F9" s="404"/>
      <c r="G9" s="404"/>
      <c r="H9" s="404"/>
      <c r="I9" s="118"/>
      <c r="J9" s="37"/>
      <c r="K9" s="37"/>
      <c r="L9" s="119"/>
      <c r="S9" s="37"/>
      <c r="T9" s="37"/>
      <c r="U9" s="37"/>
      <c r="V9" s="37"/>
      <c r="W9" s="37"/>
      <c r="X9" s="37"/>
      <c r="Y9" s="37"/>
      <c r="Z9" s="37"/>
      <c r="AA9" s="37"/>
      <c r="AB9" s="37"/>
      <c r="AC9" s="37"/>
      <c r="AD9" s="37"/>
      <c r="AE9" s="37"/>
    </row>
    <row r="10" spans="1:46" s="2" customFormat="1" ht="12" customHeight="1">
      <c r="A10" s="37"/>
      <c r="B10" s="42"/>
      <c r="C10" s="37"/>
      <c r="D10" s="117" t="s">
        <v>210</v>
      </c>
      <c r="E10" s="37"/>
      <c r="F10" s="37"/>
      <c r="G10" s="37"/>
      <c r="H10" s="37"/>
      <c r="I10" s="118"/>
      <c r="J10" s="37"/>
      <c r="K10" s="37"/>
      <c r="L10" s="119"/>
      <c r="S10" s="37"/>
      <c r="T10" s="37"/>
      <c r="U10" s="37"/>
      <c r="V10" s="37"/>
      <c r="W10" s="37"/>
      <c r="X10" s="37"/>
      <c r="Y10" s="37"/>
      <c r="Z10" s="37"/>
      <c r="AA10" s="37"/>
      <c r="AB10" s="37"/>
      <c r="AC10" s="37"/>
      <c r="AD10" s="37"/>
      <c r="AE10" s="37"/>
    </row>
    <row r="11" spans="1:46" s="2" customFormat="1" ht="16.5" customHeight="1">
      <c r="A11" s="37"/>
      <c r="B11" s="42"/>
      <c r="C11" s="37"/>
      <c r="D11" s="37"/>
      <c r="E11" s="405" t="s">
        <v>211</v>
      </c>
      <c r="F11" s="404"/>
      <c r="G11" s="404"/>
      <c r="H11" s="404"/>
      <c r="I11" s="118"/>
      <c r="J11" s="37"/>
      <c r="K11" s="37"/>
      <c r="L11" s="119"/>
      <c r="S11" s="37"/>
      <c r="T11" s="37"/>
      <c r="U11" s="37"/>
      <c r="V11" s="37"/>
      <c r="W11" s="37"/>
      <c r="X11" s="37"/>
      <c r="Y11" s="37"/>
      <c r="Z11" s="37"/>
      <c r="AA11" s="37"/>
      <c r="AB11" s="37"/>
      <c r="AC11" s="37"/>
      <c r="AD11" s="37"/>
      <c r="AE11" s="37"/>
    </row>
    <row r="12" spans="1:46" s="2" customFormat="1" ht="10">
      <c r="A12" s="37"/>
      <c r="B12" s="42"/>
      <c r="C12" s="37"/>
      <c r="D12" s="37"/>
      <c r="E12" s="37"/>
      <c r="F12" s="37"/>
      <c r="G12" s="37"/>
      <c r="H12" s="37"/>
      <c r="I12" s="118"/>
      <c r="J12" s="37"/>
      <c r="K12" s="37"/>
      <c r="L12" s="119"/>
      <c r="S12" s="37"/>
      <c r="T12" s="37"/>
      <c r="U12" s="37"/>
      <c r="V12" s="37"/>
      <c r="W12" s="37"/>
      <c r="X12" s="37"/>
      <c r="Y12" s="37"/>
      <c r="Z12" s="37"/>
      <c r="AA12" s="37"/>
      <c r="AB12" s="37"/>
      <c r="AC12" s="37"/>
      <c r="AD12" s="37"/>
      <c r="AE12" s="37"/>
    </row>
    <row r="13" spans="1:46" s="2" customFormat="1" ht="12" customHeight="1">
      <c r="A13" s="37"/>
      <c r="B13" s="42"/>
      <c r="C13" s="37"/>
      <c r="D13" s="117" t="s">
        <v>18</v>
      </c>
      <c r="E13" s="37"/>
      <c r="F13" s="105" t="s">
        <v>44</v>
      </c>
      <c r="G13" s="37"/>
      <c r="H13" s="37"/>
      <c r="I13" s="120" t="s">
        <v>20</v>
      </c>
      <c r="J13" s="105" t="s">
        <v>44</v>
      </c>
      <c r="K13" s="37"/>
      <c r="L13" s="119"/>
      <c r="S13" s="37"/>
      <c r="T13" s="37"/>
      <c r="U13" s="37"/>
      <c r="V13" s="37"/>
      <c r="W13" s="37"/>
      <c r="X13" s="37"/>
      <c r="Y13" s="37"/>
      <c r="Z13" s="37"/>
      <c r="AA13" s="37"/>
      <c r="AB13" s="37"/>
      <c r="AC13" s="37"/>
      <c r="AD13" s="37"/>
      <c r="AE13" s="37"/>
    </row>
    <row r="14" spans="1:46" s="2" customFormat="1" ht="12" customHeight="1">
      <c r="A14" s="37"/>
      <c r="B14" s="42"/>
      <c r="C14" s="37"/>
      <c r="D14" s="117" t="s">
        <v>22</v>
      </c>
      <c r="E14" s="37"/>
      <c r="F14" s="105" t="s">
        <v>23</v>
      </c>
      <c r="G14" s="37"/>
      <c r="H14" s="37"/>
      <c r="I14" s="120" t="s">
        <v>24</v>
      </c>
      <c r="J14" s="121" t="str">
        <f>'Rekapitulace stavby'!AN8</f>
        <v>2. 9. 2020</v>
      </c>
      <c r="K14" s="37"/>
      <c r="L14" s="119"/>
      <c r="S14" s="37"/>
      <c r="T14" s="37"/>
      <c r="U14" s="37"/>
      <c r="V14" s="37"/>
      <c r="W14" s="37"/>
      <c r="X14" s="37"/>
      <c r="Y14" s="37"/>
      <c r="Z14" s="37"/>
      <c r="AA14" s="37"/>
      <c r="AB14" s="37"/>
      <c r="AC14" s="37"/>
      <c r="AD14" s="37"/>
      <c r="AE14" s="37"/>
    </row>
    <row r="15" spans="1:46" s="2" customFormat="1" ht="10.75" customHeight="1">
      <c r="A15" s="37"/>
      <c r="B15" s="42"/>
      <c r="C15" s="37"/>
      <c r="D15" s="37"/>
      <c r="E15" s="37"/>
      <c r="F15" s="37"/>
      <c r="G15" s="37"/>
      <c r="H15" s="37"/>
      <c r="I15" s="118"/>
      <c r="J15" s="37"/>
      <c r="K15" s="37"/>
      <c r="L15" s="119"/>
      <c r="S15" s="37"/>
      <c r="T15" s="37"/>
      <c r="U15" s="37"/>
      <c r="V15" s="37"/>
      <c r="W15" s="37"/>
      <c r="X15" s="37"/>
      <c r="Y15" s="37"/>
      <c r="Z15" s="37"/>
      <c r="AA15" s="37"/>
      <c r="AB15" s="37"/>
      <c r="AC15" s="37"/>
      <c r="AD15" s="37"/>
      <c r="AE15" s="37"/>
    </row>
    <row r="16" spans="1:46" s="2" customFormat="1" ht="12" customHeight="1">
      <c r="A16" s="37"/>
      <c r="B16" s="42"/>
      <c r="C16" s="37"/>
      <c r="D16" s="117" t="s">
        <v>30</v>
      </c>
      <c r="E16" s="37"/>
      <c r="F16" s="37"/>
      <c r="G16" s="37"/>
      <c r="H16" s="37"/>
      <c r="I16" s="120" t="s">
        <v>31</v>
      </c>
      <c r="J16" s="105" t="s">
        <v>32</v>
      </c>
      <c r="K16" s="37"/>
      <c r="L16" s="119"/>
      <c r="S16" s="37"/>
      <c r="T16" s="37"/>
      <c r="U16" s="37"/>
      <c r="V16" s="37"/>
      <c r="W16" s="37"/>
      <c r="X16" s="37"/>
      <c r="Y16" s="37"/>
      <c r="Z16" s="37"/>
      <c r="AA16" s="37"/>
      <c r="AB16" s="37"/>
      <c r="AC16" s="37"/>
      <c r="AD16" s="37"/>
      <c r="AE16" s="37"/>
    </row>
    <row r="17" spans="1:31" s="2" customFormat="1" ht="18" customHeight="1">
      <c r="A17" s="37"/>
      <c r="B17" s="42"/>
      <c r="C17" s="37"/>
      <c r="D17" s="37"/>
      <c r="E17" s="105" t="s">
        <v>33</v>
      </c>
      <c r="F17" s="37"/>
      <c r="G17" s="37"/>
      <c r="H17" s="37"/>
      <c r="I17" s="120" t="s">
        <v>34</v>
      </c>
      <c r="J17" s="105" t="s">
        <v>35</v>
      </c>
      <c r="K17" s="37"/>
      <c r="L17" s="119"/>
      <c r="S17" s="37"/>
      <c r="T17" s="37"/>
      <c r="U17" s="37"/>
      <c r="V17" s="37"/>
      <c r="W17" s="37"/>
      <c r="X17" s="37"/>
      <c r="Y17" s="37"/>
      <c r="Z17" s="37"/>
      <c r="AA17" s="37"/>
      <c r="AB17" s="37"/>
      <c r="AC17" s="37"/>
      <c r="AD17" s="37"/>
      <c r="AE17" s="37"/>
    </row>
    <row r="18" spans="1:31" s="2" customFormat="1" ht="7" customHeight="1">
      <c r="A18" s="37"/>
      <c r="B18" s="42"/>
      <c r="C18" s="37"/>
      <c r="D18" s="37"/>
      <c r="E18" s="37"/>
      <c r="F18" s="37"/>
      <c r="G18" s="37"/>
      <c r="H18" s="37"/>
      <c r="I18" s="118"/>
      <c r="J18" s="37"/>
      <c r="K18" s="37"/>
      <c r="L18" s="119"/>
      <c r="S18" s="37"/>
      <c r="T18" s="37"/>
      <c r="U18" s="37"/>
      <c r="V18" s="37"/>
      <c r="W18" s="37"/>
      <c r="X18" s="37"/>
      <c r="Y18" s="37"/>
      <c r="Z18" s="37"/>
      <c r="AA18" s="37"/>
      <c r="AB18" s="37"/>
      <c r="AC18" s="37"/>
      <c r="AD18" s="37"/>
      <c r="AE18" s="37"/>
    </row>
    <row r="19" spans="1:31" s="2" customFormat="1" ht="12" customHeight="1">
      <c r="A19" s="37"/>
      <c r="B19" s="42"/>
      <c r="C19" s="37"/>
      <c r="D19" s="117" t="s">
        <v>36</v>
      </c>
      <c r="E19" s="37"/>
      <c r="F19" s="37"/>
      <c r="G19" s="37"/>
      <c r="H19" s="37"/>
      <c r="I19" s="120" t="s">
        <v>31</v>
      </c>
      <c r="J19" s="32" t="str">
        <f>'Rekapitulace stavby'!AN13</f>
        <v>Vyplň údaj</v>
      </c>
      <c r="K19" s="37"/>
      <c r="L19" s="119"/>
      <c r="S19" s="37"/>
      <c r="T19" s="37"/>
      <c r="U19" s="37"/>
      <c r="V19" s="37"/>
      <c r="W19" s="37"/>
      <c r="X19" s="37"/>
      <c r="Y19" s="37"/>
      <c r="Z19" s="37"/>
      <c r="AA19" s="37"/>
      <c r="AB19" s="37"/>
      <c r="AC19" s="37"/>
      <c r="AD19" s="37"/>
      <c r="AE19" s="37"/>
    </row>
    <row r="20" spans="1:31" s="2" customFormat="1" ht="18" customHeight="1">
      <c r="A20" s="37"/>
      <c r="B20" s="42"/>
      <c r="C20" s="37"/>
      <c r="D20" s="37"/>
      <c r="E20" s="406" t="str">
        <f>'Rekapitulace stavby'!E14</f>
        <v>Vyplň údaj</v>
      </c>
      <c r="F20" s="407"/>
      <c r="G20" s="407"/>
      <c r="H20" s="407"/>
      <c r="I20" s="120" t="s">
        <v>34</v>
      </c>
      <c r="J20" s="32" t="str">
        <f>'Rekapitulace stavby'!AN14</f>
        <v>Vyplň údaj</v>
      </c>
      <c r="K20" s="37"/>
      <c r="L20" s="119"/>
      <c r="S20" s="37"/>
      <c r="T20" s="37"/>
      <c r="U20" s="37"/>
      <c r="V20" s="37"/>
      <c r="W20" s="37"/>
      <c r="X20" s="37"/>
      <c r="Y20" s="37"/>
      <c r="Z20" s="37"/>
      <c r="AA20" s="37"/>
      <c r="AB20" s="37"/>
      <c r="AC20" s="37"/>
      <c r="AD20" s="37"/>
      <c r="AE20" s="37"/>
    </row>
    <row r="21" spans="1:31" s="2" customFormat="1" ht="7" customHeight="1">
      <c r="A21" s="37"/>
      <c r="B21" s="42"/>
      <c r="C21" s="37"/>
      <c r="D21" s="37"/>
      <c r="E21" s="37"/>
      <c r="F21" s="37"/>
      <c r="G21" s="37"/>
      <c r="H21" s="37"/>
      <c r="I21" s="118"/>
      <c r="J21" s="37"/>
      <c r="K21" s="37"/>
      <c r="L21" s="119"/>
      <c r="S21" s="37"/>
      <c r="T21" s="37"/>
      <c r="U21" s="37"/>
      <c r="V21" s="37"/>
      <c r="W21" s="37"/>
      <c r="X21" s="37"/>
      <c r="Y21" s="37"/>
      <c r="Z21" s="37"/>
      <c r="AA21" s="37"/>
      <c r="AB21" s="37"/>
      <c r="AC21" s="37"/>
      <c r="AD21" s="37"/>
      <c r="AE21" s="37"/>
    </row>
    <row r="22" spans="1:31" s="2" customFormat="1" ht="12" customHeight="1">
      <c r="A22" s="37"/>
      <c r="B22" s="42"/>
      <c r="C22" s="37"/>
      <c r="D22" s="117" t="s">
        <v>39</v>
      </c>
      <c r="E22" s="37"/>
      <c r="F22" s="37"/>
      <c r="G22" s="37"/>
      <c r="H22" s="37"/>
      <c r="I22" s="120" t="s">
        <v>31</v>
      </c>
      <c r="J22" s="105" t="s">
        <v>40</v>
      </c>
      <c r="K22" s="37"/>
      <c r="L22" s="119"/>
      <c r="S22" s="37"/>
      <c r="T22" s="37"/>
      <c r="U22" s="37"/>
      <c r="V22" s="37"/>
      <c r="W22" s="37"/>
      <c r="X22" s="37"/>
      <c r="Y22" s="37"/>
      <c r="Z22" s="37"/>
      <c r="AA22" s="37"/>
      <c r="AB22" s="37"/>
      <c r="AC22" s="37"/>
      <c r="AD22" s="37"/>
      <c r="AE22" s="37"/>
    </row>
    <row r="23" spans="1:31" s="2" customFormat="1" ht="18" customHeight="1">
      <c r="A23" s="37"/>
      <c r="B23" s="42"/>
      <c r="C23" s="37"/>
      <c r="D23" s="37"/>
      <c r="E23" s="105" t="s">
        <v>41</v>
      </c>
      <c r="F23" s="37"/>
      <c r="G23" s="37"/>
      <c r="H23" s="37"/>
      <c r="I23" s="120" t="s">
        <v>34</v>
      </c>
      <c r="J23" s="105" t="s">
        <v>42</v>
      </c>
      <c r="K23" s="37"/>
      <c r="L23" s="119"/>
      <c r="S23" s="37"/>
      <c r="T23" s="37"/>
      <c r="U23" s="37"/>
      <c r="V23" s="37"/>
      <c r="W23" s="37"/>
      <c r="X23" s="37"/>
      <c r="Y23" s="37"/>
      <c r="Z23" s="37"/>
      <c r="AA23" s="37"/>
      <c r="AB23" s="37"/>
      <c r="AC23" s="37"/>
      <c r="AD23" s="37"/>
      <c r="AE23" s="37"/>
    </row>
    <row r="24" spans="1:31" s="2" customFormat="1" ht="7" customHeight="1">
      <c r="A24" s="37"/>
      <c r="B24" s="42"/>
      <c r="C24" s="37"/>
      <c r="D24" s="37"/>
      <c r="E24" s="37"/>
      <c r="F24" s="37"/>
      <c r="G24" s="37"/>
      <c r="H24" s="37"/>
      <c r="I24" s="118"/>
      <c r="J24" s="37"/>
      <c r="K24" s="37"/>
      <c r="L24" s="119"/>
      <c r="S24" s="37"/>
      <c r="T24" s="37"/>
      <c r="U24" s="37"/>
      <c r="V24" s="37"/>
      <c r="W24" s="37"/>
      <c r="X24" s="37"/>
      <c r="Y24" s="37"/>
      <c r="Z24" s="37"/>
      <c r="AA24" s="37"/>
      <c r="AB24" s="37"/>
      <c r="AC24" s="37"/>
      <c r="AD24" s="37"/>
      <c r="AE24" s="37"/>
    </row>
    <row r="25" spans="1:31" s="2" customFormat="1" ht="12" customHeight="1">
      <c r="A25" s="37"/>
      <c r="B25" s="42"/>
      <c r="C25" s="37"/>
      <c r="D25" s="117" t="s">
        <v>43</v>
      </c>
      <c r="E25" s="37"/>
      <c r="F25" s="37"/>
      <c r="G25" s="37"/>
      <c r="H25" s="37"/>
      <c r="I25" s="120" t="s">
        <v>31</v>
      </c>
      <c r="J25" s="105" t="str">
        <f>IF('Rekapitulace stavby'!AN19="","",'Rekapitulace stavby'!AN19)</f>
        <v/>
      </c>
      <c r="K25" s="37"/>
      <c r="L25" s="119"/>
      <c r="S25" s="37"/>
      <c r="T25" s="37"/>
      <c r="U25" s="37"/>
      <c r="V25" s="37"/>
      <c r="W25" s="37"/>
      <c r="X25" s="37"/>
      <c r="Y25" s="37"/>
      <c r="Z25" s="37"/>
      <c r="AA25" s="37"/>
      <c r="AB25" s="37"/>
      <c r="AC25" s="37"/>
      <c r="AD25" s="37"/>
      <c r="AE25" s="37"/>
    </row>
    <row r="26" spans="1:31" s="2" customFormat="1" ht="18" customHeight="1">
      <c r="A26" s="37"/>
      <c r="B26" s="42"/>
      <c r="C26" s="37"/>
      <c r="D26" s="37"/>
      <c r="E26" s="105" t="str">
        <f>IF('Rekapitulace stavby'!E20="","",'Rekapitulace stavby'!E20)</f>
        <v xml:space="preserve"> </v>
      </c>
      <c r="F26" s="37"/>
      <c r="G26" s="37"/>
      <c r="H26" s="37"/>
      <c r="I26" s="120" t="s">
        <v>34</v>
      </c>
      <c r="J26" s="105" t="str">
        <f>IF('Rekapitulace stavby'!AN20="","",'Rekapitulace stavby'!AN20)</f>
        <v/>
      </c>
      <c r="K26" s="37"/>
      <c r="L26" s="119"/>
      <c r="S26" s="37"/>
      <c r="T26" s="37"/>
      <c r="U26" s="37"/>
      <c r="V26" s="37"/>
      <c r="W26" s="37"/>
      <c r="X26" s="37"/>
      <c r="Y26" s="37"/>
      <c r="Z26" s="37"/>
      <c r="AA26" s="37"/>
      <c r="AB26" s="37"/>
      <c r="AC26" s="37"/>
      <c r="AD26" s="37"/>
      <c r="AE26" s="37"/>
    </row>
    <row r="27" spans="1:31" s="2" customFormat="1" ht="7" customHeight="1">
      <c r="A27" s="37"/>
      <c r="B27" s="42"/>
      <c r="C27" s="37"/>
      <c r="D27" s="37"/>
      <c r="E27" s="37"/>
      <c r="F27" s="37"/>
      <c r="G27" s="37"/>
      <c r="H27" s="37"/>
      <c r="I27" s="118"/>
      <c r="J27" s="37"/>
      <c r="K27" s="37"/>
      <c r="L27" s="119"/>
      <c r="S27" s="37"/>
      <c r="T27" s="37"/>
      <c r="U27" s="37"/>
      <c r="V27" s="37"/>
      <c r="W27" s="37"/>
      <c r="X27" s="37"/>
      <c r="Y27" s="37"/>
      <c r="Z27" s="37"/>
      <c r="AA27" s="37"/>
      <c r="AB27" s="37"/>
      <c r="AC27" s="37"/>
      <c r="AD27" s="37"/>
      <c r="AE27" s="37"/>
    </row>
    <row r="28" spans="1:31" s="2" customFormat="1" ht="12" customHeight="1">
      <c r="A28" s="37"/>
      <c r="B28" s="42"/>
      <c r="C28" s="37"/>
      <c r="D28" s="117" t="s">
        <v>46</v>
      </c>
      <c r="E28" s="37"/>
      <c r="F28" s="37"/>
      <c r="G28" s="37"/>
      <c r="H28" s="37"/>
      <c r="I28" s="118"/>
      <c r="J28" s="37"/>
      <c r="K28" s="37"/>
      <c r="L28" s="119"/>
      <c r="S28" s="37"/>
      <c r="T28" s="37"/>
      <c r="U28" s="37"/>
      <c r="V28" s="37"/>
      <c r="W28" s="37"/>
      <c r="X28" s="37"/>
      <c r="Y28" s="37"/>
      <c r="Z28" s="37"/>
      <c r="AA28" s="37"/>
      <c r="AB28" s="37"/>
      <c r="AC28" s="37"/>
      <c r="AD28" s="37"/>
      <c r="AE28" s="37"/>
    </row>
    <row r="29" spans="1:31" s="8" customFormat="1" ht="214.5" customHeight="1">
      <c r="A29" s="122"/>
      <c r="B29" s="123"/>
      <c r="C29" s="122"/>
      <c r="D29" s="122"/>
      <c r="E29" s="408" t="s">
        <v>212</v>
      </c>
      <c r="F29" s="408"/>
      <c r="G29" s="408"/>
      <c r="H29" s="408"/>
      <c r="I29" s="124"/>
      <c r="J29" s="122"/>
      <c r="K29" s="122"/>
      <c r="L29" s="125"/>
      <c r="S29" s="122"/>
      <c r="T29" s="122"/>
      <c r="U29" s="122"/>
      <c r="V29" s="122"/>
      <c r="W29" s="122"/>
      <c r="X29" s="122"/>
      <c r="Y29" s="122"/>
      <c r="Z29" s="122"/>
      <c r="AA29" s="122"/>
      <c r="AB29" s="122"/>
      <c r="AC29" s="122"/>
      <c r="AD29" s="122"/>
      <c r="AE29" s="122"/>
    </row>
    <row r="30" spans="1:31" s="2" customFormat="1" ht="7" customHeight="1">
      <c r="A30" s="37"/>
      <c r="B30" s="42"/>
      <c r="C30" s="37"/>
      <c r="D30" s="37"/>
      <c r="E30" s="37"/>
      <c r="F30" s="37"/>
      <c r="G30" s="37"/>
      <c r="H30" s="37"/>
      <c r="I30" s="118"/>
      <c r="J30" s="37"/>
      <c r="K30" s="37"/>
      <c r="L30" s="119"/>
      <c r="S30" s="37"/>
      <c r="T30" s="37"/>
      <c r="U30" s="37"/>
      <c r="V30" s="37"/>
      <c r="W30" s="37"/>
      <c r="X30" s="37"/>
      <c r="Y30" s="37"/>
      <c r="Z30" s="37"/>
      <c r="AA30" s="37"/>
      <c r="AB30" s="37"/>
      <c r="AC30" s="37"/>
      <c r="AD30" s="37"/>
      <c r="AE30" s="37"/>
    </row>
    <row r="31" spans="1:31" s="2" customFormat="1" ht="7" customHeight="1">
      <c r="A31" s="37"/>
      <c r="B31" s="42"/>
      <c r="C31" s="37"/>
      <c r="D31" s="126"/>
      <c r="E31" s="126"/>
      <c r="F31" s="126"/>
      <c r="G31" s="126"/>
      <c r="H31" s="126"/>
      <c r="I31" s="127"/>
      <c r="J31" s="126"/>
      <c r="K31" s="126"/>
      <c r="L31" s="119"/>
      <c r="S31" s="37"/>
      <c r="T31" s="37"/>
      <c r="U31" s="37"/>
      <c r="V31" s="37"/>
      <c r="W31" s="37"/>
      <c r="X31" s="37"/>
      <c r="Y31" s="37"/>
      <c r="Z31" s="37"/>
      <c r="AA31" s="37"/>
      <c r="AB31" s="37"/>
      <c r="AC31" s="37"/>
      <c r="AD31" s="37"/>
      <c r="AE31" s="37"/>
    </row>
    <row r="32" spans="1:31" s="2" customFormat="1" ht="25.4" customHeight="1">
      <c r="A32" s="37"/>
      <c r="B32" s="42"/>
      <c r="C32" s="37"/>
      <c r="D32" s="128" t="s">
        <v>48</v>
      </c>
      <c r="E32" s="37"/>
      <c r="F32" s="37"/>
      <c r="G32" s="37"/>
      <c r="H32" s="37"/>
      <c r="I32" s="118"/>
      <c r="J32" s="129">
        <f>ROUND(J115, 2)</f>
        <v>0</v>
      </c>
      <c r="K32" s="37"/>
      <c r="L32" s="119"/>
      <c r="S32" s="37"/>
      <c r="T32" s="37"/>
      <c r="U32" s="37"/>
      <c r="V32" s="37"/>
      <c r="W32" s="37"/>
      <c r="X32" s="37"/>
      <c r="Y32" s="37"/>
      <c r="Z32" s="37"/>
      <c r="AA32" s="37"/>
      <c r="AB32" s="37"/>
      <c r="AC32" s="37"/>
      <c r="AD32" s="37"/>
      <c r="AE32" s="37"/>
    </row>
    <row r="33" spans="1:31" s="2" customFormat="1" ht="7" customHeight="1">
      <c r="A33" s="37"/>
      <c r="B33" s="42"/>
      <c r="C33" s="37"/>
      <c r="D33" s="126"/>
      <c r="E33" s="126"/>
      <c r="F33" s="126"/>
      <c r="G33" s="126"/>
      <c r="H33" s="126"/>
      <c r="I33" s="127"/>
      <c r="J33" s="126"/>
      <c r="K33" s="126"/>
      <c r="L33" s="119"/>
      <c r="S33" s="37"/>
      <c r="T33" s="37"/>
      <c r="U33" s="37"/>
      <c r="V33" s="37"/>
      <c r="W33" s="37"/>
      <c r="X33" s="37"/>
      <c r="Y33" s="37"/>
      <c r="Z33" s="37"/>
      <c r="AA33" s="37"/>
      <c r="AB33" s="37"/>
      <c r="AC33" s="37"/>
      <c r="AD33" s="37"/>
      <c r="AE33" s="37"/>
    </row>
    <row r="34" spans="1:31" s="2" customFormat="1" ht="14.4" customHeight="1">
      <c r="A34" s="37"/>
      <c r="B34" s="42"/>
      <c r="C34" s="37"/>
      <c r="D34" s="37"/>
      <c r="E34" s="37"/>
      <c r="F34" s="130" t="s">
        <v>50</v>
      </c>
      <c r="G34" s="37"/>
      <c r="H34" s="37"/>
      <c r="I34" s="131" t="s">
        <v>49</v>
      </c>
      <c r="J34" s="130" t="s">
        <v>51</v>
      </c>
      <c r="K34" s="37"/>
      <c r="L34" s="119"/>
      <c r="S34" s="37"/>
      <c r="T34" s="37"/>
      <c r="U34" s="37"/>
      <c r="V34" s="37"/>
      <c r="W34" s="37"/>
      <c r="X34" s="37"/>
      <c r="Y34" s="37"/>
      <c r="Z34" s="37"/>
      <c r="AA34" s="37"/>
      <c r="AB34" s="37"/>
      <c r="AC34" s="37"/>
      <c r="AD34" s="37"/>
      <c r="AE34" s="37"/>
    </row>
    <row r="35" spans="1:31" s="2" customFormat="1" ht="14.4" customHeight="1">
      <c r="A35" s="37"/>
      <c r="B35" s="42"/>
      <c r="C35" s="37"/>
      <c r="D35" s="132" t="s">
        <v>52</v>
      </c>
      <c r="E35" s="117" t="s">
        <v>53</v>
      </c>
      <c r="F35" s="133">
        <f>ROUND((SUM(BE115:BE9006)),  2)</f>
        <v>0</v>
      </c>
      <c r="G35" s="37"/>
      <c r="H35" s="37"/>
      <c r="I35" s="134">
        <v>0.21</v>
      </c>
      <c r="J35" s="133">
        <f>ROUND(((SUM(BE115:BE9006))*I35),  2)</f>
        <v>0</v>
      </c>
      <c r="K35" s="37"/>
      <c r="L35" s="119"/>
      <c r="S35" s="37"/>
      <c r="T35" s="37"/>
      <c r="U35" s="37"/>
      <c r="V35" s="37"/>
      <c r="W35" s="37"/>
      <c r="X35" s="37"/>
      <c r="Y35" s="37"/>
      <c r="Z35" s="37"/>
      <c r="AA35" s="37"/>
      <c r="AB35" s="37"/>
      <c r="AC35" s="37"/>
      <c r="AD35" s="37"/>
      <c r="AE35" s="37"/>
    </row>
    <row r="36" spans="1:31" s="2" customFormat="1" ht="14.4" customHeight="1">
      <c r="A36" s="37"/>
      <c r="B36" s="42"/>
      <c r="C36" s="37"/>
      <c r="D36" s="37"/>
      <c r="E36" s="117" t="s">
        <v>54</v>
      </c>
      <c r="F36" s="133">
        <f>ROUND((SUM(BF115:BF9006)),  2)</f>
        <v>0</v>
      </c>
      <c r="G36" s="37"/>
      <c r="H36" s="37"/>
      <c r="I36" s="134">
        <v>0.15</v>
      </c>
      <c r="J36" s="133">
        <f>ROUND(((SUM(BF115:BF9006))*I36),  2)</f>
        <v>0</v>
      </c>
      <c r="K36" s="37"/>
      <c r="L36" s="119"/>
      <c r="S36" s="37"/>
      <c r="T36" s="37"/>
      <c r="U36" s="37"/>
      <c r="V36" s="37"/>
      <c r="W36" s="37"/>
      <c r="X36" s="37"/>
      <c r="Y36" s="37"/>
      <c r="Z36" s="37"/>
      <c r="AA36" s="37"/>
      <c r="AB36" s="37"/>
      <c r="AC36" s="37"/>
      <c r="AD36" s="37"/>
      <c r="AE36" s="37"/>
    </row>
    <row r="37" spans="1:31" s="2" customFormat="1" ht="14.4" hidden="1" customHeight="1">
      <c r="A37" s="37"/>
      <c r="B37" s="42"/>
      <c r="C37" s="37"/>
      <c r="D37" s="37"/>
      <c r="E37" s="117" t="s">
        <v>55</v>
      </c>
      <c r="F37" s="133">
        <f>ROUND((SUM(BG115:BG9006)),  2)</f>
        <v>0</v>
      </c>
      <c r="G37" s="37"/>
      <c r="H37" s="37"/>
      <c r="I37" s="134">
        <v>0.21</v>
      </c>
      <c r="J37" s="133">
        <f>0</f>
        <v>0</v>
      </c>
      <c r="K37" s="37"/>
      <c r="L37" s="119"/>
      <c r="S37" s="37"/>
      <c r="T37" s="37"/>
      <c r="U37" s="37"/>
      <c r="V37" s="37"/>
      <c r="W37" s="37"/>
      <c r="X37" s="37"/>
      <c r="Y37" s="37"/>
      <c r="Z37" s="37"/>
      <c r="AA37" s="37"/>
      <c r="AB37" s="37"/>
      <c r="AC37" s="37"/>
      <c r="AD37" s="37"/>
      <c r="AE37" s="37"/>
    </row>
    <row r="38" spans="1:31" s="2" customFormat="1" ht="14.4" hidden="1" customHeight="1">
      <c r="A38" s="37"/>
      <c r="B38" s="42"/>
      <c r="C38" s="37"/>
      <c r="D38" s="37"/>
      <c r="E38" s="117" t="s">
        <v>56</v>
      </c>
      <c r="F38" s="133">
        <f>ROUND((SUM(BH115:BH9006)),  2)</f>
        <v>0</v>
      </c>
      <c r="G38" s="37"/>
      <c r="H38" s="37"/>
      <c r="I38" s="134">
        <v>0.15</v>
      </c>
      <c r="J38" s="133">
        <f>0</f>
        <v>0</v>
      </c>
      <c r="K38" s="37"/>
      <c r="L38" s="119"/>
      <c r="S38" s="37"/>
      <c r="T38" s="37"/>
      <c r="U38" s="37"/>
      <c r="V38" s="37"/>
      <c r="W38" s="37"/>
      <c r="X38" s="37"/>
      <c r="Y38" s="37"/>
      <c r="Z38" s="37"/>
      <c r="AA38" s="37"/>
      <c r="AB38" s="37"/>
      <c r="AC38" s="37"/>
      <c r="AD38" s="37"/>
      <c r="AE38" s="37"/>
    </row>
    <row r="39" spans="1:31" s="2" customFormat="1" ht="14.4" hidden="1" customHeight="1">
      <c r="A39" s="37"/>
      <c r="B39" s="42"/>
      <c r="C39" s="37"/>
      <c r="D39" s="37"/>
      <c r="E39" s="117" t="s">
        <v>57</v>
      </c>
      <c r="F39" s="133">
        <f>ROUND((SUM(BI115:BI9006)),  2)</f>
        <v>0</v>
      </c>
      <c r="G39" s="37"/>
      <c r="H39" s="37"/>
      <c r="I39" s="134">
        <v>0</v>
      </c>
      <c r="J39" s="133">
        <f>0</f>
        <v>0</v>
      </c>
      <c r="K39" s="37"/>
      <c r="L39" s="119"/>
      <c r="S39" s="37"/>
      <c r="T39" s="37"/>
      <c r="U39" s="37"/>
      <c r="V39" s="37"/>
      <c r="W39" s="37"/>
      <c r="X39" s="37"/>
      <c r="Y39" s="37"/>
      <c r="Z39" s="37"/>
      <c r="AA39" s="37"/>
      <c r="AB39" s="37"/>
      <c r="AC39" s="37"/>
      <c r="AD39" s="37"/>
      <c r="AE39" s="37"/>
    </row>
    <row r="40" spans="1:31" s="2" customFormat="1" ht="7" customHeight="1">
      <c r="A40" s="37"/>
      <c r="B40" s="42"/>
      <c r="C40" s="37"/>
      <c r="D40" s="37"/>
      <c r="E40" s="37"/>
      <c r="F40" s="37"/>
      <c r="G40" s="37"/>
      <c r="H40" s="37"/>
      <c r="I40" s="118"/>
      <c r="J40" s="37"/>
      <c r="K40" s="37"/>
      <c r="L40" s="119"/>
      <c r="S40" s="37"/>
      <c r="T40" s="37"/>
      <c r="U40" s="37"/>
      <c r="V40" s="37"/>
      <c r="W40" s="37"/>
      <c r="X40" s="37"/>
      <c r="Y40" s="37"/>
      <c r="Z40" s="37"/>
      <c r="AA40" s="37"/>
      <c r="AB40" s="37"/>
      <c r="AC40" s="37"/>
      <c r="AD40" s="37"/>
      <c r="AE40" s="37"/>
    </row>
    <row r="41" spans="1:31" s="2" customFormat="1" ht="25.4" customHeight="1">
      <c r="A41" s="37"/>
      <c r="B41" s="42"/>
      <c r="C41" s="135"/>
      <c r="D41" s="136" t="s">
        <v>58</v>
      </c>
      <c r="E41" s="137"/>
      <c r="F41" s="137"/>
      <c r="G41" s="138" t="s">
        <v>59</v>
      </c>
      <c r="H41" s="139" t="s">
        <v>60</v>
      </c>
      <c r="I41" s="140"/>
      <c r="J41" s="141">
        <f>SUM(J32:J39)</f>
        <v>0</v>
      </c>
      <c r="K41" s="142"/>
      <c r="L41" s="119"/>
      <c r="S41" s="37"/>
      <c r="T41" s="37"/>
      <c r="U41" s="37"/>
      <c r="V41" s="37"/>
      <c r="W41" s="37"/>
      <c r="X41" s="37"/>
      <c r="Y41" s="37"/>
      <c r="Z41" s="37"/>
      <c r="AA41" s="37"/>
      <c r="AB41" s="37"/>
      <c r="AC41" s="37"/>
      <c r="AD41" s="37"/>
      <c r="AE41" s="37"/>
    </row>
    <row r="42" spans="1:31" s="2" customFormat="1" ht="14.4" customHeight="1">
      <c r="A42" s="37"/>
      <c r="B42" s="143"/>
      <c r="C42" s="144"/>
      <c r="D42" s="144"/>
      <c r="E42" s="144"/>
      <c r="F42" s="144"/>
      <c r="G42" s="144"/>
      <c r="H42" s="144"/>
      <c r="I42" s="145"/>
      <c r="J42" s="144"/>
      <c r="K42" s="144"/>
      <c r="L42" s="119"/>
      <c r="S42" s="37"/>
      <c r="T42" s="37"/>
      <c r="U42" s="37"/>
      <c r="V42" s="37"/>
      <c r="W42" s="37"/>
      <c r="X42" s="37"/>
      <c r="Y42" s="37"/>
      <c r="Z42" s="37"/>
      <c r="AA42" s="37"/>
      <c r="AB42" s="37"/>
      <c r="AC42" s="37"/>
      <c r="AD42" s="37"/>
      <c r="AE42" s="37"/>
    </row>
    <row r="46" spans="1:31" s="2" customFormat="1" ht="7" customHeight="1">
      <c r="A46" s="37"/>
      <c r="B46" s="146"/>
      <c r="C46" s="147"/>
      <c r="D46" s="147"/>
      <c r="E46" s="147"/>
      <c r="F46" s="147"/>
      <c r="G46" s="147"/>
      <c r="H46" s="147"/>
      <c r="I46" s="148"/>
      <c r="J46" s="147"/>
      <c r="K46" s="147"/>
      <c r="L46" s="119"/>
      <c r="S46" s="37"/>
      <c r="T46" s="37"/>
      <c r="U46" s="37"/>
      <c r="V46" s="37"/>
      <c r="W46" s="37"/>
      <c r="X46" s="37"/>
      <c r="Y46" s="37"/>
      <c r="Z46" s="37"/>
      <c r="AA46" s="37"/>
      <c r="AB46" s="37"/>
      <c r="AC46" s="37"/>
      <c r="AD46" s="37"/>
      <c r="AE46" s="37"/>
    </row>
    <row r="47" spans="1:31" s="2" customFormat="1" ht="25" customHeight="1">
      <c r="A47" s="37"/>
      <c r="B47" s="38"/>
      <c r="C47" s="25" t="s">
        <v>213</v>
      </c>
      <c r="D47" s="39"/>
      <c r="E47" s="39"/>
      <c r="F47" s="39"/>
      <c r="G47" s="39"/>
      <c r="H47" s="39"/>
      <c r="I47" s="118"/>
      <c r="J47" s="39"/>
      <c r="K47" s="39"/>
      <c r="L47" s="119"/>
      <c r="S47" s="37"/>
      <c r="T47" s="37"/>
      <c r="U47" s="37"/>
      <c r="V47" s="37"/>
      <c r="W47" s="37"/>
      <c r="X47" s="37"/>
      <c r="Y47" s="37"/>
      <c r="Z47" s="37"/>
      <c r="AA47" s="37"/>
      <c r="AB47" s="37"/>
      <c r="AC47" s="37"/>
      <c r="AD47" s="37"/>
      <c r="AE47" s="37"/>
    </row>
    <row r="48" spans="1:31" s="2" customFormat="1" ht="7" customHeight="1">
      <c r="A48" s="37"/>
      <c r="B48" s="38"/>
      <c r="C48" s="39"/>
      <c r="D48" s="39"/>
      <c r="E48" s="39"/>
      <c r="F48" s="39"/>
      <c r="G48" s="39"/>
      <c r="H48" s="39"/>
      <c r="I48" s="118"/>
      <c r="J48" s="39"/>
      <c r="K48" s="39"/>
      <c r="L48" s="119"/>
      <c r="S48" s="37"/>
      <c r="T48" s="37"/>
      <c r="U48" s="37"/>
      <c r="V48" s="37"/>
      <c r="W48" s="37"/>
      <c r="X48" s="37"/>
      <c r="Y48" s="37"/>
      <c r="Z48" s="37"/>
      <c r="AA48" s="37"/>
      <c r="AB48" s="37"/>
      <c r="AC48" s="37"/>
      <c r="AD48" s="37"/>
      <c r="AE48" s="37"/>
    </row>
    <row r="49" spans="1:47" s="2" customFormat="1" ht="12" customHeight="1">
      <c r="A49" s="37"/>
      <c r="B49" s="38"/>
      <c r="C49" s="31" t="s">
        <v>16</v>
      </c>
      <c r="D49" s="39"/>
      <c r="E49" s="39"/>
      <c r="F49" s="39"/>
      <c r="G49" s="39"/>
      <c r="H49" s="39"/>
      <c r="I49" s="118"/>
      <c r="J49" s="39"/>
      <c r="K49" s="39"/>
      <c r="L49" s="119"/>
      <c r="S49" s="37"/>
      <c r="T49" s="37"/>
      <c r="U49" s="37"/>
      <c r="V49" s="37"/>
      <c r="W49" s="37"/>
      <c r="X49" s="37"/>
      <c r="Y49" s="37"/>
      <c r="Z49" s="37"/>
      <c r="AA49" s="37"/>
      <c r="AB49" s="37"/>
      <c r="AC49" s="37"/>
      <c r="AD49" s="37"/>
      <c r="AE49" s="37"/>
    </row>
    <row r="50" spans="1:47" s="2" customFormat="1" ht="16.5" customHeight="1">
      <c r="A50" s="37"/>
      <c r="B50" s="38"/>
      <c r="C50" s="39"/>
      <c r="D50" s="39"/>
      <c r="E50" s="409" t="str">
        <f>E7</f>
        <v>EHC CZECH s.r.o. – Podnikatelský inkubátor – Evropská ul., Cheb</v>
      </c>
      <c r="F50" s="410"/>
      <c r="G50" s="410"/>
      <c r="H50" s="410"/>
      <c r="I50" s="118"/>
      <c r="J50" s="39"/>
      <c r="K50" s="39"/>
      <c r="L50" s="119"/>
      <c r="S50" s="37"/>
      <c r="T50" s="37"/>
      <c r="U50" s="37"/>
      <c r="V50" s="37"/>
      <c r="W50" s="37"/>
      <c r="X50" s="37"/>
      <c r="Y50" s="37"/>
      <c r="Z50" s="37"/>
      <c r="AA50" s="37"/>
      <c r="AB50" s="37"/>
      <c r="AC50" s="37"/>
      <c r="AD50" s="37"/>
      <c r="AE50" s="37"/>
    </row>
    <row r="51" spans="1:47" s="1" customFormat="1" ht="12" customHeight="1">
      <c r="B51" s="23"/>
      <c r="C51" s="31" t="s">
        <v>208</v>
      </c>
      <c r="D51" s="24"/>
      <c r="E51" s="24"/>
      <c r="F51" s="24"/>
      <c r="G51" s="24"/>
      <c r="H51" s="24"/>
      <c r="I51" s="111"/>
      <c r="J51" s="24"/>
      <c r="K51" s="24"/>
      <c r="L51" s="22"/>
    </row>
    <row r="52" spans="1:47" s="2" customFormat="1" ht="16.5" customHeight="1">
      <c r="A52" s="37"/>
      <c r="B52" s="38"/>
      <c r="C52" s="39"/>
      <c r="D52" s="39"/>
      <c r="E52" s="409" t="s">
        <v>209</v>
      </c>
      <c r="F52" s="411"/>
      <c r="G52" s="411"/>
      <c r="H52" s="411"/>
      <c r="I52" s="118"/>
      <c r="J52" s="39"/>
      <c r="K52" s="39"/>
      <c r="L52" s="119"/>
      <c r="S52" s="37"/>
      <c r="T52" s="37"/>
      <c r="U52" s="37"/>
      <c r="V52" s="37"/>
      <c r="W52" s="37"/>
      <c r="X52" s="37"/>
      <c r="Y52" s="37"/>
      <c r="Z52" s="37"/>
      <c r="AA52" s="37"/>
      <c r="AB52" s="37"/>
      <c r="AC52" s="37"/>
      <c r="AD52" s="37"/>
      <c r="AE52" s="37"/>
    </row>
    <row r="53" spans="1:47" s="2" customFormat="1" ht="12" customHeight="1">
      <c r="A53" s="37"/>
      <c r="B53" s="38"/>
      <c r="C53" s="31" t="s">
        <v>210</v>
      </c>
      <c r="D53" s="39"/>
      <c r="E53" s="39"/>
      <c r="F53" s="39"/>
      <c r="G53" s="39"/>
      <c r="H53" s="39"/>
      <c r="I53" s="118"/>
      <c r="J53" s="39"/>
      <c r="K53" s="39"/>
      <c r="L53" s="119"/>
      <c r="S53" s="37"/>
      <c r="T53" s="37"/>
      <c r="U53" s="37"/>
      <c r="V53" s="37"/>
      <c r="W53" s="37"/>
      <c r="X53" s="37"/>
      <c r="Y53" s="37"/>
      <c r="Z53" s="37"/>
      <c r="AA53" s="37"/>
      <c r="AB53" s="37"/>
      <c r="AC53" s="37"/>
      <c r="AD53" s="37"/>
      <c r="AE53" s="37"/>
    </row>
    <row r="54" spans="1:47" s="2" customFormat="1" ht="16.5" customHeight="1">
      <c r="A54" s="37"/>
      <c r="B54" s="38"/>
      <c r="C54" s="39"/>
      <c r="D54" s="39"/>
      <c r="E54" s="383" t="str">
        <f>E11</f>
        <v>D.1.1 - Architektonicko-stavební řešení</v>
      </c>
      <c r="F54" s="411"/>
      <c r="G54" s="411"/>
      <c r="H54" s="411"/>
      <c r="I54" s="118"/>
      <c r="J54" s="39"/>
      <c r="K54" s="39"/>
      <c r="L54" s="119"/>
      <c r="S54" s="37"/>
      <c r="T54" s="37"/>
      <c r="U54" s="37"/>
      <c r="V54" s="37"/>
      <c r="W54" s="37"/>
      <c r="X54" s="37"/>
      <c r="Y54" s="37"/>
      <c r="Z54" s="37"/>
      <c r="AA54" s="37"/>
      <c r="AB54" s="37"/>
      <c r="AC54" s="37"/>
      <c r="AD54" s="37"/>
      <c r="AE54" s="37"/>
    </row>
    <row r="55" spans="1:47" s="2" customFormat="1" ht="7" customHeight="1">
      <c r="A55" s="37"/>
      <c r="B55" s="38"/>
      <c r="C55" s="39"/>
      <c r="D55" s="39"/>
      <c r="E55" s="39"/>
      <c r="F55" s="39"/>
      <c r="G55" s="39"/>
      <c r="H55" s="39"/>
      <c r="I55" s="118"/>
      <c r="J55" s="39"/>
      <c r="K55" s="39"/>
      <c r="L55" s="119"/>
      <c r="S55" s="37"/>
      <c r="T55" s="37"/>
      <c r="U55" s="37"/>
      <c r="V55" s="37"/>
      <c r="W55" s="37"/>
      <c r="X55" s="37"/>
      <c r="Y55" s="37"/>
      <c r="Z55" s="37"/>
      <c r="AA55" s="37"/>
      <c r="AB55" s="37"/>
      <c r="AC55" s="37"/>
      <c r="AD55" s="37"/>
      <c r="AE55" s="37"/>
    </row>
    <row r="56" spans="1:47" s="2" customFormat="1" ht="12" customHeight="1">
      <c r="A56" s="37"/>
      <c r="B56" s="38"/>
      <c r="C56" s="31" t="s">
        <v>22</v>
      </c>
      <c r="D56" s="39"/>
      <c r="E56" s="39"/>
      <c r="F56" s="29" t="str">
        <f>F14</f>
        <v>č. parcelní 250/1, 250/6, 250/7 a st7296</v>
      </c>
      <c r="G56" s="39"/>
      <c r="H56" s="39"/>
      <c r="I56" s="120" t="s">
        <v>24</v>
      </c>
      <c r="J56" s="62" t="str">
        <f>IF(J14="","",J14)</f>
        <v>2. 9. 2020</v>
      </c>
      <c r="K56" s="39"/>
      <c r="L56" s="119"/>
      <c r="S56" s="37"/>
      <c r="T56" s="37"/>
      <c r="U56" s="37"/>
      <c r="V56" s="37"/>
      <c r="W56" s="37"/>
      <c r="X56" s="37"/>
      <c r="Y56" s="37"/>
      <c r="Z56" s="37"/>
      <c r="AA56" s="37"/>
      <c r="AB56" s="37"/>
      <c r="AC56" s="37"/>
      <c r="AD56" s="37"/>
      <c r="AE56" s="37"/>
    </row>
    <row r="57" spans="1:47" s="2" customFormat="1" ht="7" customHeight="1">
      <c r="A57" s="37"/>
      <c r="B57" s="38"/>
      <c r="C57" s="39"/>
      <c r="D57" s="39"/>
      <c r="E57" s="39"/>
      <c r="F57" s="39"/>
      <c r="G57" s="39"/>
      <c r="H57" s="39"/>
      <c r="I57" s="118"/>
      <c r="J57" s="39"/>
      <c r="K57" s="39"/>
      <c r="L57" s="119"/>
      <c r="S57" s="37"/>
      <c r="T57" s="37"/>
      <c r="U57" s="37"/>
      <c r="V57" s="37"/>
      <c r="W57" s="37"/>
      <c r="X57" s="37"/>
      <c r="Y57" s="37"/>
      <c r="Z57" s="37"/>
      <c r="AA57" s="37"/>
      <c r="AB57" s="37"/>
      <c r="AC57" s="37"/>
      <c r="AD57" s="37"/>
      <c r="AE57" s="37"/>
    </row>
    <row r="58" spans="1:47" s="2" customFormat="1" ht="40" customHeight="1">
      <c r="A58" s="37"/>
      <c r="B58" s="38"/>
      <c r="C58" s="31" t="s">
        <v>30</v>
      </c>
      <c r="D58" s="39"/>
      <c r="E58" s="39"/>
      <c r="F58" s="29" t="str">
        <f>E17</f>
        <v>EHC CZECH s.r.o., Závodní 278, 360 18 Karlovy Vary</v>
      </c>
      <c r="G58" s="39"/>
      <c r="H58" s="39"/>
      <c r="I58" s="120" t="s">
        <v>39</v>
      </c>
      <c r="J58" s="35" t="str">
        <f>E23</f>
        <v>INDBau DESIGN s.r.o., Houškova 1187/25, 326 00 Plz</v>
      </c>
      <c r="K58" s="39"/>
      <c r="L58" s="119"/>
      <c r="S58" s="37"/>
      <c r="T58" s="37"/>
      <c r="U58" s="37"/>
      <c r="V58" s="37"/>
      <c r="W58" s="37"/>
      <c r="X58" s="37"/>
      <c r="Y58" s="37"/>
      <c r="Z58" s="37"/>
      <c r="AA58" s="37"/>
      <c r="AB58" s="37"/>
      <c r="AC58" s="37"/>
      <c r="AD58" s="37"/>
      <c r="AE58" s="37"/>
    </row>
    <row r="59" spans="1:47" s="2" customFormat="1" ht="15.15" customHeight="1">
      <c r="A59" s="37"/>
      <c r="B59" s="38"/>
      <c r="C59" s="31" t="s">
        <v>36</v>
      </c>
      <c r="D59" s="39"/>
      <c r="E59" s="39"/>
      <c r="F59" s="29" t="str">
        <f>IF(E20="","",E20)</f>
        <v>Vyplň údaj</v>
      </c>
      <c r="G59" s="39"/>
      <c r="H59" s="39"/>
      <c r="I59" s="120" t="s">
        <v>43</v>
      </c>
      <c r="J59" s="35" t="str">
        <f>E26</f>
        <v xml:space="preserve"> </v>
      </c>
      <c r="K59" s="39"/>
      <c r="L59" s="119"/>
      <c r="S59" s="37"/>
      <c r="T59" s="37"/>
      <c r="U59" s="37"/>
      <c r="V59" s="37"/>
      <c r="W59" s="37"/>
      <c r="X59" s="37"/>
      <c r="Y59" s="37"/>
      <c r="Z59" s="37"/>
      <c r="AA59" s="37"/>
      <c r="AB59" s="37"/>
      <c r="AC59" s="37"/>
      <c r="AD59" s="37"/>
      <c r="AE59" s="37"/>
    </row>
    <row r="60" spans="1:47" s="2" customFormat="1" ht="10.25" customHeight="1">
      <c r="A60" s="37"/>
      <c r="B60" s="38"/>
      <c r="C60" s="39"/>
      <c r="D60" s="39"/>
      <c r="E60" s="39"/>
      <c r="F60" s="39"/>
      <c r="G60" s="39"/>
      <c r="H60" s="39"/>
      <c r="I60" s="118"/>
      <c r="J60" s="39"/>
      <c r="K60" s="39"/>
      <c r="L60" s="119"/>
      <c r="S60" s="37"/>
      <c r="T60" s="37"/>
      <c r="U60" s="37"/>
      <c r="V60" s="37"/>
      <c r="W60" s="37"/>
      <c r="X60" s="37"/>
      <c r="Y60" s="37"/>
      <c r="Z60" s="37"/>
      <c r="AA60" s="37"/>
      <c r="AB60" s="37"/>
      <c r="AC60" s="37"/>
      <c r="AD60" s="37"/>
      <c r="AE60" s="37"/>
    </row>
    <row r="61" spans="1:47" s="2" customFormat="1" ht="29.25" customHeight="1">
      <c r="A61" s="37"/>
      <c r="B61" s="38"/>
      <c r="C61" s="149" t="s">
        <v>214</v>
      </c>
      <c r="D61" s="150"/>
      <c r="E61" s="150"/>
      <c r="F61" s="150"/>
      <c r="G61" s="150"/>
      <c r="H61" s="150"/>
      <c r="I61" s="151"/>
      <c r="J61" s="152" t="s">
        <v>215</v>
      </c>
      <c r="K61" s="150"/>
      <c r="L61" s="119"/>
      <c r="S61" s="37"/>
      <c r="T61" s="37"/>
      <c r="U61" s="37"/>
      <c r="V61" s="37"/>
      <c r="W61" s="37"/>
      <c r="X61" s="37"/>
      <c r="Y61" s="37"/>
      <c r="Z61" s="37"/>
      <c r="AA61" s="37"/>
      <c r="AB61" s="37"/>
      <c r="AC61" s="37"/>
      <c r="AD61" s="37"/>
      <c r="AE61" s="37"/>
    </row>
    <row r="62" spans="1:47" s="2" customFormat="1" ht="10.25" customHeight="1">
      <c r="A62" s="37"/>
      <c r="B62" s="38"/>
      <c r="C62" s="39"/>
      <c r="D62" s="39"/>
      <c r="E62" s="39"/>
      <c r="F62" s="39"/>
      <c r="G62" s="39"/>
      <c r="H62" s="39"/>
      <c r="I62" s="118"/>
      <c r="J62" s="39"/>
      <c r="K62" s="39"/>
      <c r="L62" s="119"/>
      <c r="S62" s="37"/>
      <c r="T62" s="37"/>
      <c r="U62" s="37"/>
      <c r="V62" s="37"/>
      <c r="W62" s="37"/>
      <c r="X62" s="37"/>
      <c r="Y62" s="37"/>
      <c r="Z62" s="37"/>
      <c r="AA62" s="37"/>
      <c r="AB62" s="37"/>
      <c r="AC62" s="37"/>
      <c r="AD62" s="37"/>
      <c r="AE62" s="37"/>
    </row>
    <row r="63" spans="1:47" s="2" customFormat="1" ht="22.75" customHeight="1">
      <c r="A63" s="37"/>
      <c r="B63" s="38"/>
      <c r="C63" s="153" t="s">
        <v>80</v>
      </c>
      <c r="D63" s="39"/>
      <c r="E63" s="39"/>
      <c r="F63" s="39"/>
      <c r="G63" s="39"/>
      <c r="H63" s="39"/>
      <c r="I63" s="118"/>
      <c r="J63" s="80">
        <f>J115</f>
        <v>0</v>
      </c>
      <c r="K63" s="39"/>
      <c r="L63" s="119"/>
      <c r="S63" s="37"/>
      <c r="T63" s="37"/>
      <c r="U63" s="37"/>
      <c r="V63" s="37"/>
      <c r="W63" s="37"/>
      <c r="X63" s="37"/>
      <c r="Y63" s="37"/>
      <c r="Z63" s="37"/>
      <c r="AA63" s="37"/>
      <c r="AB63" s="37"/>
      <c r="AC63" s="37"/>
      <c r="AD63" s="37"/>
      <c r="AE63" s="37"/>
      <c r="AU63" s="19" t="s">
        <v>216</v>
      </c>
    </row>
    <row r="64" spans="1:47" s="9" customFormat="1" ht="25" customHeight="1">
      <c r="B64" s="154"/>
      <c r="C64" s="155"/>
      <c r="D64" s="156" t="s">
        <v>217</v>
      </c>
      <c r="E64" s="157"/>
      <c r="F64" s="157"/>
      <c r="G64" s="157"/>
      <c r="H64" s="157"/>
      <c r="I64" s="158"/>
      <c r="J64" s="159">
        <f>J116</f>
        <v>0</v>
      </c>
      <c r="K64" s="155"/>
      <c r="L64" s="160"/>
    </row>
    <row r="65" spans="2:12" s="10" customFormat="1" ht="19.899999999999999" customHeight="1">
      <c r="B65" s="161"/>
      <c r="C65" s="99"/>
      <c r="D65" s="162" t="s">
        <v>218</v>
      </c>
      <c r="E65" s="163"/>
      <c r="F65" s="163"/>
      <c r="G65" s="163"/>
      <c r="H65" s="163"/>
      <c r="I65" s="164"/>
      <c r="J65" s="165">
        <f>J117</f>
        <v>0</v>
      </c>
      <c r="K65" s="99"/>
      <c r="L65" s="166"/>
    </row>
    <row r="66" spans="2:12" s="10" customFormat="1" ht="19.899999999999999" customHeight="1">
      <c r="B66" s="161"/>
      <c r="C66" s="99"/>
      <c r="D66" s="162" t="s">
        <v>219</v>
      </c>
      <c r="E66" s="163"/>
      <c r="F66" s="163"/>
      <c r="G66" s="163"/>
      <c r="H66" s="163"/>
      <c r="I66" s="164"/>
      <c r="J66" s="165">
        <f>J392</f>
        <v>0</v>
      </c>
      <c r="K66" s="99"/>
      <c r="L66" s="166"/>
    </row>
    <row r="67" spans="2:12" s="10" customFormat="1" ht="19.899999999999999" customHeight="1">
      <c r="B67" s="161"/>
      <c r="C67" s="99"/>
      <c r="D67" s="162" t="s">
        <v>220</v>
      </c>
      <c r="E67" s="163"/>
      <c r="F67" s="163"/>
      <c r="G67" s="163"/>
      <c r="H67" s="163"/>
      <c r="I67" s="164"/>
      <c r="J67" s="165">
        <f>J514</f>
        <v>0</v>
      </c>
      <c r="K67" s="99"/>
      <c r="L67" s="166"/>
    </row>
    <row r="68" spans="2:12" s="10" customFormat="1" ht="19.899999999999999" customHeight="1">
      <c r="B68" s="161"/>
      <c r="C68" s="99"/>
      <c r="D68" s="162" t="s">
        <v>221</v>
      </c>
      <c r="E68" s="163"/>
      <c r="F68" s="163"/>
      <c r="G68" s="163"/>
      <c r="H68" s="163"/>
      <c r="I68" s="164"/>
      <c r="J68" s="165">
        <f>J676</f>
        <v>0</v>
      </c>
      <c r="K68" s="99"/>
      <c r="L68" s="166"/>
    </row>
    <row r="69" spans="2:12" s="10" customFormat="1" ht="19.899999999999999" customHeight="1">
      <c r="B69" s="161"/>
      <c r="C69" s="99"/>
      <c r="D69" s="162" t="s">
        <v>222</v>
      </c>
      <c r="E69" s="163"/>
      <c r="F69" s="163"/>
      <c r="G69" s="163"/>
      <c r="H69" s="163"/>
      <c r="I69" s="164"/>
      <c r="J69" s="165">
        <f>J2409</f>
        <v>0</v>
      </c>
      <c r="K69" s="99"/>
      <c r="L69" s="166"/>
    </row>
    <row r="70" spans="2:12" s="10" customFormat="1" ht="19.899999999999999" customHeight="1">
      <c r="B70" s="161"/>
      <c r="C70" s="99"/>
      <c r="D70" s="162" t="s">
        <v>223</v>
      </c>
      <c r="E70" s="163"/>
      <c r="F70" s="163"/>
      <c r="G70" s="163"/>
      <c r="H70" s="163"/>
      <c r="I70" s="164"/>
      <c r="J70" s="165">
        <f>J2432</f>
        <v>0</v>
      </c>
      <c r="K70" s="99"/>
      <c r="L70" s="166"/>
    </row>
    <row r="71" spans="2:12" s="10" customFormat="1" ht="14.9" customHeight="1">
      <c r="B71" s="161"/>
      <c r="C71" s="99"/>
      <c r="D71" s="162" t="s">
        <v>224</v>
      </c>
      <c r="E71" s="163"/>
      <c r="F71" s="163"/>
      <c r="G71" s="163"/>
      <c r="H71" s="163"/>
      <c r="I71" s="164"/>
      <c r="J71" s="165">
        <f>J3351</f>
        <v>0</v>
      </c>
      <c r="K71" s="99"/>
      <c r="L71" s="166"/>
    </row>
    <row r="72" spans="2:12" s="10" customFormat="1" ht="19.899999999999999" customHeight="1">
      <c r="B72" s="161"/>
      <c r="C72" s="99"/>
      <c r="D72" s="162" t="s">
        <v>225</v>
      </c>
      <c r="E72" s="163"/>
      <c r="F72" s="163"/>
      <c r="G72" s="163"/>
      <c r="H72" s="163"/>
      <c r="I72" s="164"/>
      <c r="J72" s="165">
        <f>J3354</f>
        <v>0</v>
      </c>
      <c r="K72" s="99"/>
      <c r="L72" s="166"/>
    </row>
    <row r="73" spans="2:12" s="9" customFormat="1" ht="25" customHeight="1">
      <c r="B73" s="154"/>
      <c r="C73" s="155"/>
      <c r="D73" s="156" t="s">
        <v>226</v>
      </c>
      <c r="E73" s="157"/>
      <c r="F73" s="157"/>
      <c r="G73" s="157"/>
      <c r="H73" s="157"/>
      <c r="I73" s="158"/>
      <c r="J73" s="159">
        <f>J3370</f>
        <v>0</v>
      </c>
      <c r="K73" s="155"/>
      <c r="L73" s="160"/>
    </row>
    <row r="74" spans="2:12" s="10" customFormat="1" ht="19.899999999999999" customHeight="1">
      <c r="B74" s="161"/>
      <c r="C74" s="99"/>
      <c r="D74" s="162" t="s">
        <v>227</v>
      </c>
      <c r="E74" s="163"/>
      <c r="F74" s="163"/>
      <c r="G74" s="163"/>
      <c r="H74" s="163"/>
      <c r="I74" s="164"/>
      <c r="J74" s="165">
        <f>J3371</f>
        <v>0</v>
      </c>
      <c r="K74" s="99"/>
      <c r="L74" s="166"/>
    </row>
    <row r="75" spans="2:12" s="10" customFormat="1" ht="19.899999999999999" customHeight="1">
      <c r="B75" s="161"/>
      <c r="C75" s="99"/>
      <c r="D75" s="162" t="s">
        <v>228</v>
      </c>
      <c r="E75" s="163"/>
      <c r="F75" s="163"/>
      <c r="G75" s="163"/>
      <c r="H75" s="163"/>
      <c r="I75" s="164"/>
      <c r="J75" s="165">
        <f>J3411</f>
        <v>0</v>
      </c>
      <c r="K75" s="99"/>
      <c r="L75" s="166"/>
    </row>
    <row r="76" spans="2:12" s="10" customFormat="1" ht="19.899999999999999" customHeight="1">
      <c r="B76" s="161"/>
      <c r="C76" s="99"/>
      <c r="D76" s="162" t="s">
        <v>229</v>
      </c>
      <c r="E76" s="163"/>
      <c r="F76" s="163"/>
      <c r="G76" s="163"/>
      <c r="H76" s="163"/>
      <c r="I76" s="164"/>
      <c r="J76" s="165">
        <f>J3708</f>
        <v>0</v>
      </c>
      <c r="K76" s="99"/>
      <c r="L76" s="166"/>
    </row>
    <row r="77" spans="2:12" s="10" customFormat="1" ht="19.899999999999999" customHeight="1">
      <c r="B77" s="161"/>
      <c r="C77" s="99"/>
      <c r="D77" s="162" t="s">
        <v>230</v>
      </c>
      <c r="E77" s="163"/>
      <c r="F77" s="163"/>
      <c r="G77" s="163"/>
      <c r="H77" s="163"/>
      <c r="I77" s="164"/>
      <c r="J77" s="165">
        <f>J4096</f>
        <v>0</v>
      </c>
      <c r="K77" s="99"/>
      <c r="L77" s="166"/>
    </row>
    <row r="78" spans="2:12" s="10" customFormat="1" ht="19.899999999999999" customHeight="1">
      <c r="B78" s="161"/>
      <c r="C78" s="99"/>
      <c r="D78" s="162" t="s">
        <v>231</v>
      </c>
      <c r="E78" s="163"/>
      <c r="F78" s="163"/>
      <c r="G78" s="163"/>
      <c r="H78" s="163"/>
      <c r="I78" s="164"/>
      <c r="J78" s="165">
        <f>J4119</f>
        <v>0</v>
      </c>
      <c r="K78" s="99"/>
      <c r="L78" s="166"/>
    </row>
    <row r="79" spans="2:12" s="10" customFormat="1" ht="19.899999999999999" customHeight="1">
      <c r="B79" s="161"/>
      <c r="C79" s="99"/>
      <c r="D79" s="162" t="s">
        <v>232</v>
      </c>
      <c r="E79" s="163"/>
      <c r="F79" s="163"/>
      <c r="G79" s="163"/>
      <c r="H79" s="163"/>
      <c r="I79" s="164"/>
      <c r="J79" s="165">
        <f>J4135</f>
        <v>0</v>
      </c>
      <c r="K79" s="99"/>
      <c r="L79" s="166"/>
    </row>
    <row r="80" spans="2:12" s="10" customFormat="1" ht="19.899999999999999" customHeight="1">
      <c r="B80" s="161"/>
      <c r="C80" s="99"/>
      <c r="D80" s="162" t="s">
        <v>233</v>
      </c>
      <c r="E80" s="163"/>
      <c r="F80" s="163"/>
      <c r="G80" s="163"/>
      <c r="H80" s="163"/>
      <c r="I80" s="164"/>
      <c r="J80" s="165">
        <f>J4234</f>
        <v>0</v>
      </c>
      <c r="K80" s="99"/>
      <c r="L80" s="166"/>
    </row>
    <row r="81" spans="1:31" s="10" customFormat="1" ht="19.899999999999999" customHeight="1">
      <c r="B81" s="161"/>
      <c r="C81" s="99"/>
      <c r="D81" s="162" t="s">
        <v>234</v>
      </c>
      <c r="E81" s="163"/>
      <c r="F81" s="163"/>
      <c r="G81" s="163"/>
      <c r="H81" s="163"/>
      <c r="I81" s="164"/>
      <c r="J81" s="165">
        <f>J5418</f>
        <v>0</v>
      </c>
      <c r="K81" s="99"/>
      <c r="L81" s="166"/>
    </row>
    <row r="82" spans="1:31" s="10" customFormat="1" ht="19.899999999999999" customHeight="1">
      <c r="B82" s="161"/>
      <c r="C82" s="99"/>
      <c r="D82" s="162" t="s">
        <v>235</v>
      </c>
      <c r="E82" s="163"/>
      <c r="F82" s="163"/>
      <c r="G82" s="163"/>
      <c r="H82" s="163"/>
      <c r="I82" s="164"/>
      <c r="J82" s="165">
        <f>J5490</f>
        <v>0</v>
      </c>
      <c r="K82" s="99"/>
      <c r="L82" s="166"/>
    </row>
    <row r="83" spans="1:31" s="10" customFormat="1" ht="19.899999999999999" customHeight="1">
      <c r="B83" s="161"/>
      <c r="C83" s="99"/>
      <c r="D83" s="162" t="s">
        <v>236</v>
      </c>
      <c r="E83" s="163"/>
      <c r="F83" s="163"/>
      <c r="G83" s="163"/>
      <c r="H83" s="163"/>
      <c r="I83" s="164"/>
      <c r="J83" s="165">
        <f>J6041</f>
        <v>0</v>
      </c>
      <c r="K83" s="99"/>
      <c r="L83" s="166"/>
    </row>
    <row r="84" spans="1:31" s="10" customFormat="1" ht="19.899999999999999" customHeight="1">
      <c r="B84" s="161"/>
      <c r="C84" s="99"/>
      <c r="D84" s="162" t="s">
        <v>237</v>
      </c>
      <c r="E84" s="163"/>
      <c r="F84" s="163"/>
      <c r="G84" s="163"/>
      <c r="H84" s="163"/>
      <c r="I84" s="164"/>
      <c r="J84" s="165">
        <f>J7232</f>
        <v>0</v>
      </c>
      <c r="K84" s="99"/>
      <c r="L84" s="166"/>
    </row>
    <row r="85" spans="1:31" s="10" customFormat="1" ht="19.899999999999999" customHeight="1">
      <c r="B85" s="161"/>
      <c r="C85" s="99"/>
      <c r="D85" s="162" t="s">
        <v>238</v>
      </c>
      <c r="E85" s="163"/>
      <c r="F85" s="163"/>
      <c r="G85" s="163"/>
      <c r="H85" s="163"/>
      <c r="I85" s="164"/>
      <c r="J85" s="165">
        <f>J7789</f>
        <v>0</v>
      </c>
      <c r="K85" s="99"/>
      <c r="L85" s="166"/>
    </row>
    <row r="86" spans="1:31" s="10" customFormat="1" ht="19.899999999999999" customHeight="1">
      <c r="B86" s="161"/>
      <c r="C86" s="99"/>
      <c r="D86" s="162" t="s">
        <v>239</v>
      </c>
      <c r="E86" s="163"/>
      <c r="F86" s="163"/>
      <c r="G86" s="163"/>
      <c r="H86" s="163"/>
      <c r="I86" s="164"/>
      <c r="J86" s="165">
        <f>J7900</f>
        <v>0</v>
      </c>
      <c r="K86" s="99"/>
      <c r="L86" s="166"/>
    </row>
    <row r="87" spans="1:31" s="10" customFormat="1" ht="19.899999999999999" customHeight="1">
      <c r="B87" s="161"/>
      <c r="C87" s="99"/>
      <c r="D87" s="162" t="s">
        <v>240</v>
      </c>
      <c r="E87" s="163"/>
      <c r="F87" s="163"/>
      <c r="G87" s="163"/>
      <c r="H87" s="163"/>
      <c r="I87" s="164"/>
      <c r="J87" s="165">
        <f>J8049</f>
        <v>0</v>
      </c>
      <c r="K87" s="99"/>
      <c r="L87" s="166"/>
    </row>
    <row r="88" spans="1:31" s="10" customFormat="1" ht="19.899999999999999" customHeight="1">
      <c r="B88" s="161"/>
      <c r="C88" s="99"/>
      <c r="D88" s="162" t="s">
        <v>241</v>
      </c>
      <c r="E88" s="163"/>
      <c r="F88" s="163"/>
      <c r="G88" s="163"/>
      <c r="H88" s="163"/>
      <c r="I88" s="164"/>
      <c r="J88" s="165">
        <f>J8063</f>
        <v>0</v>
      </c>
      <c r="K88" s="99"/>
      <c r="L88" s="166"/>
    </row>
    <row r="89" spans="1:31" s="10" customFormat="1" ht="19.899999999999999" customHeight="1">
      <c r="B89" s="161"/>
      <c r="C89" s="99"/>
      <c r="D89" s="162" t="s">
        <v>242</v>
      </c>
      <c r="E89" s="163"/>
      <c r="F89" s="163"/>
      <c r="G89" s="163"/>
      <c r="H89" s="163"/>
      <c r="I89" s="164"/>
      <c r="J89" s="165">
        <f>J8383</f>
        <v>0</v>
      </c>
      <c r="K89" s="99"/>
      <c r="L89" s="166"/>
    </row>
    <row r="90" spans="1:31" s="10" customFormat="1" ht="19.899999999999999" customHeight="1">
      <c r="B90" s="161"/>
      <c r="C90" s="99"/>
      <c r="D90" s="162" t="s">
        <v>243</v>
      </c>
      <c r="E90" s="163"/>
      <c r="F90" s="163"/>
      <c r="G90" s="163"/>
      <c r="H90" s="163"/>
      <c r="I90" s="164"/>
      <c r="J90" s="165">
        <f>J8465</f>
        <v>0</v>
      </c>
      <c r="K90" s="99"/>
      <c r="L90" s="166"/>
    </row>
    <row r="91" spans="1:31" s="9" customFormat="1" ht="25" customHeight="1">
      <c r="B91" s="154"/>
      <c r="C91" s="155"/>
      <c r="D91" s="156" t="s">
        <v>244</v>
      </c>
      <c r="E91" s="157"/>
      <c r="F91" s="157"/>
      <c r="G91" s="157"/>
      <c r="H91" s="157"/>
      <c r="I91" s="158"/>
      <c r="J91" s="159">
        <f>J8991</f>
        <v>0</v>
      </c>
      <c r="K91" s="155"/>
      <c r="L91" s="160"/>
    </row>
    <row r="92" spans="1:31" s="10" customFormat="1" ht="19.899999999999999" customHeight="1">
      <c r="B92" s="161"/>
      <c r="C92" s="99"/>
      <c r="D92" s="162" t="s">
        <v>245</v>
      </c>
      <c r="E92" s="163"/>
      <c r="F92" s="163"/>
      <c r="G92" s="163"/>
      <c r="H92" s="163"/>
      <c r="I92" s="164"/>
      <c r="J92" s="165">
        <f>J8992</f>
        <v>0</v>
      </c>
      <c r="K92" s="99"/>
      <c r="L92" s="166"/>
    </row>
    <row r="93" spans="1:31" s="9" customFormat="1" ht="25" customHeight="1">
      <c r="B93" s="154"/>
      <c r="C93" s="155"/>
      <c r="D93" s="156" t="s">
        <v>246</v>
      </c>
      <c r="E93" s="157"/>
      <c r="F93" s="157"/>
      <c r="G93" s="157"/>
      <c r="H93" s="157"/>
      <c r="I93" s="158"/>
      <c r="J93" s="159">
        <f>J8997</f>
        <v>0</v>
      </c>
      <c r="K93" s="155"/>
      <c r="L93" s="160"/>
    </row>
    <row r="94" spans="1:31" s="2" customFormat="1" ht="21.75" customHeight="1">
      <c r="A94" s="37"/>
      <c r="B94" s="38"/>
      <c r="C94" s="39"/>
      <c r="D94" s="39"/>
      <c r="E94" s="39"/>
      <c r="F94" s="39"/>
      <c r="G94" s="39"/>
      <c r="H94" s="39"/>
      <c r="I94" s="118"/>
      <c r="J94" s="39"/>
      <c r="K94" s="39"/>
      <c r="L94" s="119"/>
      <c r="S94" s="37"/>
      <c r="T94" s="37"/>
      <c r="U94" s="37"/>
      <c r="V94" s="37"/>
      <c r="W94" s="37"/>
      <c r="X94" s="37"/>
      <c r="Y94" s="37"/>
      <c r="Z94" s="37"/>
      <c r="AA94" s="37"/>
      <c r="AB94" s="37"/>
      <c r="AC94" s="37"/>
      <c r="AD94" s="37"/>
      <c r="AE94" s="37"/>
    </row>
    <row r="95" spans="1:31" s="2" customFormat="1" ht="7" customHeight="1">
      <c r="A95" s="37"/>
      <c r="B95" s="50"/>
      <c r="C95" s="51"/>
      <c r="D95" s="51"/>
      <c r="E95" s="51"/>
      <c r="F95" s="51"/>
      <c r="G95" s="51"/>
      <c r="H95" s="51"/>
      <c r="I95" s="145"/>
      <c r="J95" s="51"/>
      <c r="K95" s="51"/>
      <c r="L95" s="119"/>
      <c r="S95" s="37"/>
      <c r="T95" s="37"/>
      <c r="U95" s="37"/>
      <c r="V95" s="37"/>
      <c r="W95" s="37"/>
      <c r="X95" s="37"/>
      <c r="Y95" s="37"/>
      <c r="Z95" s="37"/>
      <c r="AA95" s="37"/>
      <c r="AB95" s="37"/>
      <c r="AC95" s="37"/>
      <c r="AD95" s="37"/>
      <c r="AE95" s="37"/>
    </row>
    <row r="99" spans="1:31" s="2" customFormat="1" ht="7" customHeight="1">
      <c r="A99" s="37"/>
      <c r="B99" s="52"/>
      <c r="C99" s="53"/>
      <c r="D99" s="53"/>
      <c r="E99" s="53"/>
      <c r="F99" s="53"/>
      <c r="G99" s="53"/>
      <c r="H99" s="53"/>
      <c r="I99" s="148"/>
      <c r="J99" s="53"/>
      <c r="K99" s="53"/>
      <c r="L99" s="119"/>
      <c r="S99" s="37"/>
      <c r="T99" s="37"/>
      <c r="U99" s="37"/>
      <c r="V99" s="37"/>
      <c r="W99" s="37"/>
      <c r="X99" s="37"/>
      <c r="Y99" s="37"/>
      <c r="Z99" s="37"/>
      <c r="AA99" s="37"/>
      <c r="AB99" s="37"/>
      <c r="AC99" s="37"/>
      <c r="AD99" s="37"/>
      <c r="AE99" s="37"/>
    </row>
    <row r="100" spans="1:31" s="2" customFormat="1" ht="25" customHeight="1">
      <c r="A100" s="37"/>
      <c r="B100" s="38"/>
      <c r="C100" s="25" t="s">
        <v>247</v>
      </c>
      <c r="D100" s="39"/>
      <c r="E100" s="39"/>
      <c r="F100" s="39"/>
      <c r="G100" s="39"/>
      <c r="H100" s="39"/>
      <c r="I100" s="118"/>
      <c r="J100" s="39"/>
      <c r="K100" s="39"/>
      <c r="L100" s="119"/>
      <c r="S100" s="37"/>
      <c r="T100" s="37"/>
      <c r="U100" s="37"/>
      <c r="V100" s="37"/>
      <c r="W100" s="37"/>
      <c r="X100" s="37"/>
      <c r="Y100" s="37"/>
      <c r="Z100" s="37"/>
      <c r="AA100" s="37"/>
      <c r="AB100" s="37"/>
      <c r="AC100" s="37"/>
      <c r="AD100" s="37"/>
      <c r="AE100" s="37"/>
    </row>
    <row r="101" spans="1:31" s="2" customFormat="1" ht="7" customHeight="1">
      <c r="A101" s="37"/>
      <c r="B101" s="38"/>
      <c r="C101" s="39"/>
      <c r="D101" s="39"/>
      <c r="E101" s="39"/>
      <c r="F101" s="39"/>
      <c r="G101" s="39"/>
      <c r="H101" s="39"/>
      <c r="I101" s="118"/>
      <c r="J101" s="39"/>
      <c r="K101" s="39"/>
      <c r="L101" s="119"/>
      <c r="S101" s="37"/>
      <c r="T101" s="37"/>
      <c r="U101" s="37"/>
      <c r="V101" s="37"/>
      <c r="W101" s="37"/>
      <c r="X101" s="37"/>
      <c r="Y101" s="37"/>
      <c r="Z101" s="37"/>
      <c r="AA101" s="37"/>
      <c r="AB101" s="37"/>
      <c r="AC101" s="37"/>
      <c r="AD101" s="37"/>
      <c r="AE101" s="37"/>
    </row>
    <row r="102" spans="1:31" s="2" customFormat="1" ht="12" customHeight="1">
      <c r="A102" s="37"/>
      <c r="B102" s="38"/>
      <c r="C102" s="31" t="s">
        <v>16</v>
      </c>
      <c r="D102" s="39"/>
      <c r="E102" s="39"/>
      <c r="F102" s="39"/>
      <c r="G102" s="39"/>
      <c r="H102" s="39"/>
      <c r="I102" s="118"/>
      <c r="J102" s="39"/>
      <c r="K102" s="39"/>
      <c r="L102" s="119"/>
      <c r="S102" s="37"/>
      <c r="T102" s="37"/>
      <c r="U102" s="37"/>
      <c r="V102" s="37"/>
      <c r="W102" s="37"/>
      <c r="X102" s="37"/>
      <c r="Y102" s="37"/>
      <c r="Z102" s="37"/>
      <c r="AA102" s="37"/>
      <c r="AB102" s="37"/>
      <c r="AC102" s="37"/>
      <c r="AD102" s="37"/>
      <c r="AE102" s="37"/>
    </row>
    <row r="103" spans="1:31" s="2" customFormat="1" ht="16.5" customHeight="1">
      <c r="A103" s="37"/>
      <c r="B103" s="38"/>
      <c r="C103" s="39"/>
      <c r="D103" s="39"/>
      <c r="E103" s="409" t="str">
        <f>E7</f>
        <v>EHC CZECH s.r.o. – Podnikatelský inkubátor – Evropská ul., Cheb</v>
      </c>
      <c r="F103" s="410"/>
      <c r="G103" s="410"/>
      <c r="H103" s="410"/>
      <c r="I103" s="118"/>
      <c r="J103" s="39"/>
      <c r="K103" s="39"/>
      <c r="L103" s="119"/>
      <c r="S103" s="37"/>
      <c r="T103" s="37"/>
      <c r="U103" s="37"/>
      <c r="V103" s="37"/>
      <c r="W103" s="37"/>
      <c r="X103" s="37"/>
      <c r="Y103" s="37"/>
      <c r="Z103" s="37"/>
      <c r="AA103" s="37"/>
      <c r="AB103" s="37"/>
      <c r="AC103" s="37"/>
      <c r="AD103" s="37"/>
      <c r="AE103" s="37"/>
    </row>
    <row r="104" spans="1:31" s="1" customFormat="1" ht="12" customHeight="1">
      <c r="B104" s="23"/>
      <c r="C104" s="31" t="s">
        <v>208</v>
      </c>
      <c r="D104" s="24"/>
      <c r="E104" s="24"/>
      <c r="F104" s="24"/>
      <c r="G104" s="24"/>
      <c r="H104" s="24"/>
      <c r="I104" s="111"/>
      <c r="J104" s="24"/>
      <c r="K104" s="24"/>
      <c r="L104" s="22"/>
    </row>
    <row r="105" spans="1:31" s="2" customFormat="1" ht="16.5" customHeight="1">
      <c r="A105" s="37"/>
      <c r="B105" s="38"/>
      <c r="C105" s="39"/>
      <c r="D105" s="39"/>
      <c r="E105" s="409" t="s">
        <v>209</v>
      </c>
      <c r="F105" s="411"/>
      <c r="G105" s="411"/>
      <c r="H105" s="411"/>
      <c r="I105" s="118"/>
      <c r="J105" s="39"/>
      <c r="K105" s="39"/>
      <c r="L105" s="119"/>
      <c r="S105" s="37"/>
      <c r="T105" s="37"/>
      <c r="U105" s="37"/>
      <c r="V105" s="37"/>
      <c r="W105" s="37"/>
      <c r="X105" s="37"/>
      <c r="Y105" s="37"/>
      <c r="Z105" s="37"/>
      <c r="AA105" s="37"/>
      <c r="AB105" s="37"/>
      <c r="AC105" s="37"/>
      <c r="AD105" s="37"/>
      <c r="AE105" s="37"/>
    </row>
    <row r="106" spans="1:31" s="2" customFormat="1" ht="12" customHeight="1">
      <c r="A106" s="37"/>
      <c r="B106" s="38"/>
      <c r="C106" s="31" t="s">
        <v>210</v>
      </c>
      <c r="D106" s="39"/>
      <c r="E106" s="39"/>
      <c r="F106" s="39"/>
      <c r="G106" s="39"/>
      <c r="H106" s="39"/>
      <c r="I106" s="118"/>
      <c r="J106" s="39"/>
      <c r="K106" s="39"/>
      <c r="L106" s="119"/>
      <c r="S106" s="37"/>
      <c r="T106" s="37"/>
      <c r="U106" s="37"/>
      <c r="V106" s="37"/>
      <c r="W106" s="37"/>
      <c r="X106" s="37"/>
      <c r="Y106" s="37"/>
      <c r="Z106" s="37"/>
      <c r="AA106" s="37"/>
      <c r="AB106" s="37"/>
      <c r="AC106" s="37"/>
      <c r="AD106" s="37"/>
      <c r="AE106" s="37"/>
    </row>
    <row r="107" spans="1:31" s="2" customFormat="1" ht="16.5" customHeight="1">
      <c r="A107" s="37"/>
      <c r="B107" s="38"/>
      <c r="C107" s="39"/>
      <c r="D107" s="39"/>
      <c r="E107" s="383" t="str">
        <f>E11</f>
        <v>D.1.1 - Architektonicko-stavební řešení</v>
      </c>
      <c r="F107" s="411"/>
      <c r="G107" s="411"/>
      <c r="H107" s="411"/>
      <c r="I107" s="118"/>
      <c r="J107" s="39"/>
      <c r="K107" s="39"/>
      <c r="L107" s="119"/>
      <c r="S107" s="37"/>
      <c r="T107" s="37"/>
      <c r="U107" s="37"/>
      <c r="V107" s="37"/>
      <c r="W107" s="37"/>
      <c r="X107" s="37"/>
      <c r="Y107" s="37"/>
      <c r="Z107" s="37"/>
      <c r="AA107" s="37"/>
      <c r="AB107" s="37"/>
      <c r="AC107" s="37"/>
      <c r="AD107" s="37"/>
      <c r="AE107" s="37"/>
    </row>
    <row r="108" spans="1:31" s="2" customFormat="1" ht="7" customHeight="1">
      <c r="A108" s="37"/>
      <c r="B108" s="38"/>
      <c r="C108" s="39"/>
      <c r="D108" s="39"/>
      <c r="E108" s="39"/>
      <c r="F108" s="39"/>
      <c r="G108" s="39"/>
      <c r="H108" s="39"/>
      <c r="I108" s="118"/>
      <c r="J108" s="39"/>
      <c r="K108" s="39"/>
      <c r="L108" s="119"/>
      <c r="S108" s="37"/>
      <c r="T108" s="37"/>
      <c r="U108" s="37"/>
      <c r="V108" s="37"/>
      <c r="W108" s="37"/>
      <c r="X108" s="37"/>
      <c r="Y108" s="37"/>
      <c r="Z108" s="37"/>
      <c r="AA108" s="37"/>
      <c r="AB108" s="37"/>
      <c r="AC108" s="37"/>
      <c r="AD108" s="37"/>
      <c r="AE108" s="37"/>
    </row>
    <row r="109" spans="1:31" s="2" customFormat="1" ht="12" customHeight="1">
      <c r="A109" s="37"/>
      <c r="B109" s="38"/>
      <c r="C109" s="31" t="s">
        <v>22</v>
      </c>
      <c r="D109" s="39"/>
      <c r="E109" s="39"/>
      <c r="F109" s="29" t="str">
        <f>F14</f>
        <v>č. parcelní 250/1, 250/6, 250/7 a st7296</v>
      </c>
      <c r="G109" s="39"/>
      <c r="H109" s="39"/>
      <c r="I109" s="120" t="s">
        <v>24</v>
      </c>
      <c r="J109" s="62" t="str">
        <f>IF(J14="","",J14)</f>
        <v>2. 9. 2020</v>
      </c>
      <c r="K109" s="39"/>
      <c r="L109" s="119"/>
      <c r="S109" s="37"/>
      <c r="T109" s="37"/>
      <c r="U109" s="37"/>
      <c r="V109" s="37"/>
      <c r="W109" s="37"/>
      <c r="X109" s="37"/>
      <c r="Y109" s="37"/>
      <c r="Z109" s="37"/>
      <c r="AA109" s="37"/>
      <c r="AB109" s="37"/>
      <c r="AC109" s="37"/>
      <c r="AD109" s="37"/>
      <c r="AE109" s="37"/>
    </row>
    <row r="110" spans="1:31" s="2" customFormat="1" ht="7" customHeight="1">
      <c r="A110" s="37"/>
      <c r="B110" s="38"/>
      <c r="C110" s="39"/>
      <c r="D110" s="39"/>
      <c r="E110" s="39"/>
      <c r="F110" s="39"/>
      <c r="G110" s="39"/>
      <c r="H110" s="39"/>
      <c r="I110" s="118"/>
      <c r="J110" s="39"/>
      <c r="K110" s="39"/>
      <c r="L110" s="119"/>
      <c r="S110" s="37"/>
      <c r="T110" s="37"/>
      <c r="U110" s="37"/>
      <c r="V110" s="37"/>
      <c r="W110" s="37"/>
      <c r="X110" s="37"/>
      <c r="Y110" s="37"/>
      <c r="Z110" s="37"/>
      <c r="AA110" s="37"/>
      <c r="AB110" s="37"/>
      <c r="AC110" s="37"/>
      <c r="AD110" s="37"/>
      <c r="AE110" s="37"/>
    </row>
    <row r="111" spans="1:31" s="2" customFormat="1" ht="40" customHeight="1">
      <c r="A111" s="37"/>
      <c r="B111" s="38"/>
      <c r="C111" s="31" t="s">
        <v>30</v>
      </c>
      <c r="D111" s="39"/>
      <c r="E111" s="39"/>
      <c r="F111" s="29" t="str">
        <f>E17</f>
        <v>EHC CZECH s.r.o., Závodní 278, 360 18 Karlovy Vary</v>
      </c>
      <c r="G111" s="39"/>
      <c r="H111" s="39"/>
      <c r="I111" s="120" t="s">
        <v>39</v>
      </c>
      <c r="J111" s="35" t="str">
        <f>E23</f>
        <v>INDBau DESIGN s.r.o., Houškova 1187/25, 326 00 Plz</v>
      </c>
      <c r="K111" s="39"/>
      <c r="L111" s="119"/>
      <c r="S111" s="37"/>
      <c r="T111" s="37"/>
      <c r="U111" s="37"/>
      <c r="V111" s="37"/>
      <c r="W111" s="37"/>
      <c r="X111" s="37"/>
      <c r="Y111" s="37"/>
      <c r="Z111" s="37"/>
      <c r="AA111" s="37"/>
      <c r="AB111" s="37"/>
      <c r="AC111" s="37"/>
      <c r="AD111" s="37"/>
      <c r="AE111" s="37"/>
    </row>
    <row r="112" spans="1:31" s="2" customFormat="1" ht="15.15" customHeight="1">
      <c r="A112" s="37"/>
      <c r="B112" s="38"/>
      <c r="C112" s="31" t="s">
        <v>36</v>
      </c>
      <c r="D112" s="39"/>
      <c r="E112" s="39"/>
      <c r="F112" s="29" t="str">
        <f>IF(E20="","",E20)</f>
        <v>Vyplň údaj</v>
      </c>
      <c r="G112" s="39"/>
      <c r="H112" s="39"/>
      <c r="I112" s="120" t="s">
        <v>43</v>
      </c>
      <c r="J112" s="35" t="str">
        <f>E26</f>
        <v xml:space="preserve"> </v>
      </c>
      <c r="K112" s="39"/>
      <c r="L112" s="119"/>
      <c r="S112" s="37"/>
      <c r="T112" s="37"/>
      <c r="U112" s="37"/>
      <c r="V112" s="37"/>
      <c r="W112" s="37"/>
      <c r="X112" s="37"/>
      <c r="Y112" s="37"/>
      <c r="Z112" s="37"/>
      <c r="AA112" s="37"/>
      <c r="AB112" s="37"/>
      <c r="AC112" s="37"/>
      <c r="AD112" s="37"/>
      <c r="AE112" s="37"/>
    </row>
    <row r="113" spans="1:65" s="2" customFormat="1" ht="10.25" customHeight="1">
      <c r="A113" s="37"/>
      <c r="B113" s="38"/>
      <c r="C113" s="39"/>
      <c r="D113" s="39"/>
      <c r="E113" s="39"/>
      <c r="F113" s="39"/>
      <c r="G113" s="39"/>
      <c r="H113" s="39"/>
      <c r="I113" s="118"/>
      <c r="J113" s="39"/>
      <c r="K113" s="39"/>
      <c r="L113" s="119"/>
      <c r="S113" s="37"/>
      <c r="T113" s="37"/>
      <c r="U113" s="37"/>
      <c r="V113" s="37"/>
      <c r="W113" s="37"/>
      <c r="X113" s="37"/>
      <c r="Y113" s="37"/>
      <c r="Z113" s="37"/>
      <c r="AA113" s="37"/>
      <c r="AB113" s="37"/>
      <c r="AC113" s="37"/>
      <c r="AD113" s="37"/>
      <c r="AE113" s="37"/>
    </row>
    <row r="114" spans="1:65" s="11" customFormat="1" ht="29.25" customHeight="1">
      <c r="A114" s="167"/>
      <c r="B114" s="168"/>
      <c r="C114" s="169" t="s">
        <v>248</v>
      </c>
      <c r="D114" s="170" t="s">
        <v>67</v>
      </c>
      <c r="E114" s="170" t="s">
        <v>63</v>
      </c>
      <c r="F114" s="170" t="s">
        <v>64</v>
      </c>
      <c r="G114" s="170" t="s">
        <v>249</v>
      </c>
      <c r="H114" s="170" t="s">
        <v>250</v>
      </c>
      <c r="I114" s="171" t="s">
        <v>251</v>
      </c>
      <c r="J114" s="170" t="s">
        <v>215</v>
      </c>
      <c r="K114" s="172" t="s">
        <v>252</v>
      </c>
      <c r="L114" s="173"/>
      <c r="M114" s="71" t="s">
        <v>44</v>
      </c>
      <c r="N114" s="72" t="s">
        <v>52</v>
      </c>
      <c r="O114" s="72" t="s">
        <v>253</v>
      </c>
      <c r="P114" s="72" t="s">
        <v>254</v>
      </c>
      <c r="Q114" s="72" t="s">
        <v>255</v>
      </c>
      <c r="R114" s="72" t="s">
        <v>256</v>
      </c>
      <c r="S114" s="72" t="s">
        <v>257</v>
      </c>
      <c r="T114" s="73" t="s">
        <v>258</v>
      </c>
      <c r="U114" s="167"/>
      <c r="V114" s="167"/>
      <c r="W114" s="167"/>
      <c r="X114" s="167"/>
      <c r="Y114" s="167"/>
      <c r="Z114" s="167"/>
      <c r="AA114" s="167"/>
      <c r="AB114" s="167"/>
      <c r="AC114" s="167"/>
      <c r="AD114" s="167"/>
      <c r="AE114" s="167"/>
    </row>
    <row r="115" spans="1:65" s="2" customFormat="1" ht="22.75" customHeight="1">
      <c r="A115" s="37"/>
      <c r="B115" s="38"/>
      <c r="C115" s="78" t="s">
        <v>259</v>
      </c>
      <c r="D115" s="39"/>
      <c r="E115" s="39"/>
      <c r="F115" s="39"/>
      <c r="G115" s="39"/>
      <c r="H115" s="39"/>
      <c r="I115" s="118"/>
      <c r="J115" s="174">
        <f>BK115</f>
        <v>0</v>
      </c>
      <c r="K115" s="39"/>
      <c r="L115" s="42"/>
      <c r="M115" s="74"/>
      <c r="N115" s="175"/>
      <c r="O115" s="75"/>
      <c r="P115" s="176">
        <f>P116+P3370+P8991+P8997</f>
        <v>0</v>
      </c>
      <c r="Q115" s="75"/>
      <c r="R115" s="176">
        <f>R116+R3370+R8991+R8997</f>
        <v>1590.7596032028373</v>
      </c>
      <c r="S115" s="75"/>
      <c r="T115" s="177">
        <f>T116+T3370+T8991+T8997</f>
        <v>0</v>
      </c>
      <c r="U115" s="37"/>
      <c r="V115" s="37"/>
      <c r="W115" s="37"/>
      <c r="X115" s="37"/>
      <c r="Y115" s="37"/>
      <c r="Z115" s="37"/>
      <c r="AA115" s="37"/>
      <c r="AB115" s="37"/>
      <c r="AC115" s="37"/>
      <c r="AD115" s="37"/>
      <c r="AE115" s="37"/>
      <c r="AT115" s="19" t="s">
        <v>81</v>
      </c>
      <c r="AU115" s="19" t="s">
        <v>216</v>
      </c>
      <c r="BK115" s="178">
        <f>BK116+BK3370+BK8991+BK8997</f>
        <v>0</v>
      </c>
    </row>
    <row r="116" spans="1:65" s="12" customFormat="1" ht="25.9" customHeight="1">
      <c r="B116" s="179"/>
      <c r="C116" s="180"/>
      <c r="D116" s="181" t="s">
        <v>81</v>
      </c>
      <c r="E116" s="182" t="s">
        <v>260</v>
      </c>
      <c r="F116" s="182" t="s">
        <v>261</v>
      </c>
      <c r="G116" s="180"/>
      <c r="H116" s="180"/>
      <c r="I116" s="183"/>
      <c r="J116" s="184">
        <f>BK116</f>
        <v>0</v>
      </c>
      <c r="K116" s="180"/>
      <c r="L116" s="185"/>
      <c r="M116" s="186"/>
      <c r="N116" s="187"/>
      <c r="O116" s="187"/>
      <c r="P116" s="188">
        <f>P117+P392+P514+P676+P2409+P2432+P3354</f>
        <v>0</v>
      </c>
      <c r="Q116" s="187"/>
      <c r="R116" s="188">
        <f>R117+R392+R514+R676+R2409+R2432+R3354</f>
        <v>1214.430510542737</v>
      </c>
      <c r="S116" s="187"/>
      <c r="T116" s="189">
        <f>T117+T392+T514+T676+T2409+T2432+T3354</f>
        <v>0</v>
      </c>
      <c r="AR116" s="190" t="s">
        <v>89</v>
      </c>
      <c r="AT116" s="191" t="s">
        <v>81</v>
      </c>
      <c r="AU116" s="191" t="s">
        <v>82</v>
      </c>
      <c r="AY116" s="190" t="s">
        <v>262</v>
      </c>
      <c r="BK116" s="192">
        <f>BK117+BK392+BK514+BK676+BK2409+BK2432+BK3354</f>
        <v>0</v>
      </c>
    </row>
    <row r="117" spans="1:65" s="12" customFormat="1" ht="22.75" customHeight="1">
      <c r="B117" s="179"/>
      <c r="C117" s="180"/>
      <c r="D117" s="181" t="s">
        <v>81</v>
      </c>
      <c r="E117" s="193" t="s">
        <v>89</v>
      </c>
      <c r="F117" s="193" t="s">
        <v>263</v>
      </c>
      <c r="G117" s="180"/>
      <c r="H117" s="180"/>
      <c r="I117" s="183"/>
      <c r="J117" s="194">
        <f>BK117</f>
        <v>0</v>
      </c>
      <c r="K117" s="180"/>
      <c r="L117" s="185"/>
      <c r="M117" s="186"/>
      <c r="N117" s="187"/>
      <c r="O117" s="187"/>
      <c r="P117" s="188">
        <f>SUM(P118:P391)</f>
        <v>0</v>
      </c>
      <c r="Q117" s="187"/>
      <c r="R117" s="188">
        <f>SUM(R118:R391)</f>
        <v>0.17906</v>
      </c>
      <c r="S117" s="187"/>
      <c r="T117" s="189">
        <f>SUM(T118:T391)</f>
        <v>0</v>
      </c>
      <c r="AR117" s="190" t="s">
        <v>89</v>
      </c>
      <c r="AT117" s="191" t="s">
        <v>81</v>
      </c>
      <c r="AU117" s="191" t="s">
        <v>89</v>
      </c>
      <c r="AY117" s="190" t="s">
        <v>262</v>
      </c>
      <c r="BK117" s="192">
        <f>SUM(BK118:BK391)</f>
        <v>0</v>
      </c>
    </row>
    <row r="118" spans="1:65" s="2" customFormat="1" ht="21.75" customHeight="1">
      <c r="A118" s="37"/>
      <c r="B118" s="38"/>
      <c r="C118" s="195" t="s">
        <v>89</v>
      </c>
      <c r="D118" s="195" t="s">
        <v>264</v>
      </c>
      <c r="E118" s="196" t="s">
        <v>265</v>
      </c>
      <c r="F118" s="197" t="s">
        <v>266</v>
      </c>
      <c r="G118" s="198" t="s">
        <v>267</v>
      </c>
      <c r="H118" s="199">
        <v>19.3</v>
      </c>
      <c r="I118" s="200"/>
      <c r="J118" s="201">
        <f>ROUND(I118*H118,2)</f>
        <v>0</v>
      </c>
      <c r="K118" s="197" t="s">
        <v>268</v>
      </c>
      <c r="L118" s="42"/>
      <c r="M118" s="202" t="s">
        <v>44</v>
      </c>
      <c r="N118" s="203" t="s">
        <v>53</v>
      </c>
      <c r="O118" s="67"/>
      <c r="P118" s="204">
        <f>O118*H118</f>
        <v>0</v>
      </c>
      <c r="Q118" s="204">
        <v>0</v>
      </c>
      <c r="R118" s="204">
        <f>Q118*H118</f>
        <v>0</v>
      </c>
      <c r="S118" s="204">
        <v>0</v>
      </c>
      <c r="T118" s="205">
        <f>S118*H118</f>
        <v>0</v>
      </c>
      <c r="U118" s="37"/>
      <c r="V118" s="37"/>
      <c r="W118" s="37"/>
      <c r="X118" s="37"/>
      <c r="Y118" s="37"/>
      <c r="Z118" s="37"/>
      <c r="AA118" s="37"/>
      <c r="AB118" s="37"/>
      <c r="AC118" s="37"/>
      <c r="AD118" s="37"/>
      <c r="AE118" s="37"/>
      <c r="AR118" s="206" t="s">
        <v>104</v>
      </c>
      <c r="AT118" s="206" t="s">
        <v>264</v>
      </c>
      <c r="AU118" s="206" t="s">
        <v>91</v>
      </c>
      <c r="AY118" s="19" t="s">
        <v>262</v>
      </c>
      <c r="BE118" s="207">
        <f>IF(N118="základní",J118,0)</f>
        <v>0</v>
      </c>
      <c r="BF118" s="207">
        <f>IF(N118="snížená",J118,0)</f>
        <v>0</v>
      </c>
      <c r="BG118" s="207">
        <f>IF(N118="zákl. přenesená",J118,0)</f>
        <v>0</v>
      </c>
      <c r="BH118" s="207">
        <f>IF(N118="sníž. přenesená",J118,0)</f>
        <v>0</v>
      </c>
      <c r="BI118" s="207">
        <f>IF(N118="nulová",J118,0)</f>
        <v>0</v>
      </c>
      <c r="BJ118" s="19" t="s">
        <v>89</v>
      </c>
      <c r="BK118" s="207">
        <f>ROUND(I118*H118,2)</f>
        <v>0</v>
      </c>
      <c r="BL118" s="19" t="s">
        <v>104</v>
      </c>
      <c r="BM118" s="206" t="s">
        <v>269</v>
      </c>
    </row>
    <row r="119" spans="1:65" s="2" customFormat="1" ht="45">
      <c r="A119" s="37"/>
      <c r="B119" s="38"/>
      <c r="C119" s="39"/>
      <c r="D119" s="208" t="s">
        <v>270</v>
      </c>
      <c r="E119" s="39"/>
      <c r="F119" s="209" t="s">
        <v>271</v>
      </c>
      <c r="G119" s="39"/>
      <c r="H119" s="39"/>
      <c r="I119" s="118"/>
      <c r="J119" s="39"/>
      <c r="K119" s="39"/>
      <c r="L119" s="42"/>
      <c r="M119" s="210"/>
      <c r="N119" s="211"/>
      <c r="O119" s="67"/>
      <c r="P119" s="67"/>
      <c r="Q119" s="67"/>
      <c r="R119" s="67"/>
      <c r="S119" s="67"/>
      <c r="T119" s="68"/>
      <c r="U119" s="37"/>
      <c r="V119" s="37"/>
      <c r="W119" s="37"/>
      <c r="X119" s="37"/>
      <c r="Y119" s="37"/>
      <c r="Z119" s="37"/>
      <c r="AA119" s="37"/>
      <c r="AB119" s="37"/>
      <c r="AC119" s="37"/>
      <c r="AD119" s="37"/>
      <c r="AE119" s="37"/>
      <c r="AT119" s="19" t="s">
        <v>270</v>
      </c>
      <c r="AU119" s="19" t="s">
        <v>91</v>
      </c>
    </row>
    <row r="120" spans="1:65" s="13" customFormat="1" ht="10">
      <c r="B120" s="212"/>
      <c r="C120" s="213"/>
      <c r="D120" s="208" t="s">
        <v>272</v>
      </c>
      <c r="E120" s="214" t="s">
        <v>44</v>
      </c>
      <c r="F120" s="215" t="s">
        <v>273</v>
      </c>
      <c r="G120" s="213"/>
      <c r="H120" s="214" t="s">
        <v>44</v>
      </c>
      <c r="I120" s="216"/>
      <c r="J120" s="213"/>
      <c r="K120" s="213"/>
      <c r="L120" s="217"/>
      <c r="M120" s="218"/>
      <c r="N120" s="219"/>
      <c r="O120" s="219"/>
      <c r="P120" s="219"/>
      <c r="Q120" s="219"/>
      <c r="R120" s="219"/>
      <c r="S120" s="219"/>
      <c r="T120" s="220"/>
      <c r="AT120" s="221" t="s">
        <v>272</v>
      </c>
      <c r="AU120" s="221" t="s">
        <v>91</v>
      </c>
      <c r="AV120" s="13" t="s">
        <v>89</v>
      </c>
      <c r="AW120" s="13" t="s">
        <v>38</v>
      </c>
      <c r="AX120" s="13" t="s">
        <v>82</v>
      </c>
      <c r="AY120" s="221" t="s">
        <v>262</v>
      </c>
    </row>
    <row r="121" spans="1:65" s="13" customFormat="1" ht="10">
      <c r="B121" s="212"/>
      <c r="C121" s="213"/>
      <c r="D121" s="208" t="s">
        <v>272</v>
      </c>
      <c r="E121" s="214" t="s">
        <v>44</v>
      </c>
      <c r="F121" s="215" t="s">
        <v>274</v>
      </c>
      <c r="G121" s="213"/>
      <c r="H121" s="214" t="s">
        <v>44</v>
      </c>
      <c r="I121" s="216"/>
      <c r="J121" s="213"/>
      <c r="K121" s="213"/>
      <c r="L121" s="217"/>
      <c r="M121" s="218"/>
      <c r="N121" s="219"/>
      <c r="O121" s="219"/>
      <c r="P121" s="219"/>
      <c r="Q121" s="219"/>
      <c r="R121" s="219"/>
      <c r="S121" s="219"/>
      <c r="T121" s="220"/>
      <c r="AT121" s="221" t="s">
        <v>272</v>
      </c>
      <c r="AU121" s="221" t="s">
        <v>91</v>
      </c>
      <c r="AV121" s="13" t="s">
        <v>89</v>
      </c>
      <c r="AW121" s="13" t="s">
        <v>38</v>
      </c>
      <c r="AX121" s="13" t="s">
        <v>82</v>
      </c>
      <c r="AY121" s="221" t="s">
        <v>262</v>
      </c>
    </row>
    <row r="122" spans="1:65" s="13" customFormat="1" ht="10">
      <c r="B122" s="212"/>
      <c r="C122" s="213"/>
      <c r="D122" s="208" t="s">
        <v>272</v>
      </c>
      <c r="E122" s="214" t="s">
        <v>44</v>
      </c>
      <c r="F122" s="215" t="s">
        <v>275</v>
      </c>
      <c r="G122" s="213"/>
      <c r="H122" s="214" t="s">
        <v>44</v>
      </c>
      <c r="I122" s="216"/>
      <c r="J122" s="213"/>
      <c r="K122" s="213"/>
      <c r="L122" s="217"/>
      <c r="M122" s="218"/>
      <c r="N122" s="219"/>
      <c r="O122" s="219"/>
      <c r="P122" s="219"/>
      <c r="Q122" s="219"/>
      <c r="R122" s="219"/>
      <c r="S122" s="219"/>
      <c r="T122" s="220"/>
      <c r="AT122" s="221" t="s">
        <v>272</v>
      </c>
      <c r="AU122" s="221" t="s">
        <v>91</v>
      </c>
      <c r="AV122" s="13" t="s">
        <v>89</v>
      </c>
      <c r="AW122" s="13" t="s">
        <v>38</v>
      </c>
      <c r="AX122" s="13" t="s">
        <v>82</v>
      </c>
      <c r="AY122" s="221" t="s">
        <v>262</v>
      </c>
    </row>
    <row r="123" spans="1:65" s="13" customFormat="1" ht="10">
      <c r="B123" s="212"/>
      <c r="C123" s="213"/>
      <c r="D123" s="208" t="s">
        <v>272</v>
      </c>
      <c r="E123" s="214" t="s">
        <v>44</v>
      </c>
      <c r="F123" s="215" t="s">
        <v>276</v>
      </c>
      <c r="G123" s="213"/>
      <c r="H123" s="214" t="s">
        <v>44</v>
      </c>
      <c r="I123" s="216"/>
      <c r="J123" s="213"/>
      <c r="K123" s="213"/>
      <c r="L123" s="217"/>
      <c r="M123" s="218"/>
      <c r="N123" s="219"/>
      <c r="O123" s="219"/>
      <c r="P123" s="219"/>
      <c r="Q123" s="219"/>
      <c r="R123" s="219"/>
      <c r="S123" s="219"/>
      <c r="T123" s="220"/>
      <c r="AT123" s="221" t="s">
        <v>272</v>
      </c>
      <c r="AU123" s="221" t="s">
        <v>91</v>
      </c>
      <c r="AV123" s="13" t="s">
        <v>89</v>
      </c>
      <c r="AW123" s="13" t="s">
        <v>38</v>
      </c>
      <c r="AX123" s="13" t="s">
        <v>82</v>
      </c>
      <c r="AY123" s="221" t="s">
        <v>262</v>
      </c>
    </row>
    <row r="124" spans="1:65" s="13" customFormat="1" ht="10">
      <c r="B124" s="212"/>
      <c r="C124" s="213"/>
      <c r="D124" s="208" t="s">
        <v>272</v>
      </c>
      <c r="E124" s="214" t="s">
        <v>44</v>
      </c>
      <c r="F124" s="215" t="s">
        <v>277</v>
      </c>
      <c r="G124" s="213"/>
      <c r="H124" s="214" t="s">
        <v>44</v>
      </c>
      <c r="I124" s="216"/>
      <c r="J124" s="213"/>
      <c r="K124" s="213"/>
      <c r="L124" s="217"/>
      <c r="M124" s="218"/>
      <c r="N124" s="219"/>
      <c r="O124" s="219"/>
      <c r="P124" s="219"/>
      <c r="Q124" s="219"/>
      <c r="R124" s="219"/>
      <c r="S124" s="219"/>
      <c r="T124" s="220"/>
      <c r="AT124" s="221" t="s">
        <v>272</v>
      </c>
      <c r="AU124" s="221" t="s">
        <v>91</v>
      </c>
      <c r="AV124" s="13" t="s">
        <v>89</v>
      </c>
      <c r="AW124" s="13" t="s">
        <v>38</v>
      </c>
      <c r="AX124" s="13" t="s">
        <v>82</v>
      </c>
      <c r="AY124" s="221" t="s">
        <v>262</v>
      </c>
    </row>
    <row r="125" spans="1:65" s="13" customFormat="1" ht="10">
      <c r="B125" s="212"/>
      <c r="C125" s="213"/>
      <c r="D125" s="208" t="s">
        <v>272</v>
      </c>
      <c r="E125" s="214" t="s">
        <v>44</v>
      </c>
      <c r="F125" s="215" t="s">
        <v>278</v>
      </c>
      <c r="G125" s="213"/>
      <c r="H125" s="214" t="s">
        <v>44</v>
      </c>
      <c r="I125" s="216"/>
      <c r="J125" s="213"/>
      <c r="K125" s="213"/>
      <c r="L125" s="217"/>
      <c r="M125" s="218"/>
      <c r="N125" s="219"/>
      <c r="O125" s="219"/>
      <c r="P125" s="219"/>
      <c r="Q125" s="219"/>
      <c r="R125" s="219"/>
      <c r="S125" s="219"/>
      <c r="T125" s="220"/>
      <c r="AT125" s="221" t="s">
        <v>272</v>
      </c>
      <c r="AU125" s="221" t="s">
        <v>91</v>
      </c>
      <c r="AV125" s="13" t="s">
        <v>89</v>
      </c>
      <c r="AW125" s="13" t="s">
        <v>38</v>
      </c>
      <c r="AX125" s="13" t="s">
        <v>82</v>
      </c>
      <c r="AY125" s="221" t="s">
        <v>262</v>
      </c>
    </row>
    <row r="126" spans="1:65" s="13" customFormat="1" ht="10">
      <c r="B126" s="212"/>
      <c r="C126" s="213"/>
      <c r="D126" s="208" t="s">
        <v>272</v>
      </c>
      <c r="E126" s="214" t="s">
        <v>44</v>
      </c>
      <c r="F126" s="215" t="s">
        <v>279</v>
      </c>
      <c r="G126" s="213"/>
      <c r="H126" s="214" t="s">
        <v>44</v>
      </c>
      <c r="I126" s="216"/>
      <c r="J126" s="213"/>
      <c r="K126" s="213"/>
      <c r="L126" s="217"/>
      <c r="M126" s="218"/>
      <c r="N126" s="219"/>
      <c r="O126" s="219"/>
      <c r="P126" s="219"/>
      <c r="Q126" s="219"/>
      <c r="R126" s="219"/>
      <c r="S126" s="219"/>
      <c r="T126" s="220"/>
      <c r="AT126" s="221" t="s">
        <v>272</v>
      </c>
      <c r="AU126" s="221" t="s">
        <v>91</v>
      </c>
      <c r="AV126" s="13" t="s">
        <v>89</v>
      </c>
      <c r="AW126" s="13" t="s">
        <v>38</v>
      </c>
      <c r="AX126" s="13" t="s">
        <v>82</v>
      </c>
      <c r="AY126" s="221" t="s">
        <v>262</v>
      </c>
    </row>
    <row r="127" spans="1:65" s="13" customFormat="1" ht="10">
      <c r="B127" s="212"/>
      <c r="C127" s="213"/>
      <c r="D127" s="208" t="s">
        <v>272</v>
      </c>
      <c r="E127" s="214" t="s">
        <v>44</v>
      </c>
      <c r="F127" s="215" t="s">
        <v>280</v>
      </c>
      <c r="G127" s="213"/>
      <c r="H127" s="214" t="s">
        <v>44</v>
      </c>
      <c r="I127" s="216"/>
      <c r="J127" s="213"/>
      <c r="K127" s="213"/>
      <c r="L127" s="217"/>
      <c r="M127" s="218"/>
      <c r="N127" s="219"/>
      <c r="O127" s="219"/>
      <c r="P127" s="219"/>
      <c r="Q127" s="219"/>
      <c r="R127" s="219"/>
      <c r="S127" s="219"/>
      <c r="T127" s="220"/>
      <c r="AT127" s="221" t="s">
        <v>272</v>
      </c>
      <c r="AU127" s="221" t="s">
        <v>91</v>
      </c>
      <c r="AV127" s="13" t="s">
        <v>89</v>
      </c>
      <c r="AW127" s="13" t="s">
        <v>38</v>
      </c>
      <c r="AX127" s="13" t="s">
        <v>82</v>
      </c>
      <c r="AY127" s="221" t="s">
        <v>262</v>
      </c>
    </row>
    <row r="128" spans="1:65" s="13" customFormat="1" ht="10">
      <c r="B128" s="212"/>
      <c r="C128" s="213"/>
      <c r="D128" s="208" t="s">
        <v>272</v>
      </c>
      <c r="E128" s="214" t="s">
        <v>44</v>
      </c>
      <c r="F128" s="215" t="s">
        <v>281</v>
      </c>
      <c r="G128" s="213"/>
      <c r="H128" s="214" t="s">
        <v>44</v>
      </c>
      <c r="I128" s="216"/>
      <c r="J128" s="213"/>
      <c r="K128" s="213"/>
      <c r="L128" s="217"/>
      <c r="M128" s="218"/>
      <c r="N128" s="219"/>
      <c r="O128" s="219"/>
      <c r="P128" s="219"/>
      <c r="Q128" s="219"/>
      <c r="R128" s="219"/>
      <c r="S128" s="219"/>
      <c r="T128" s="220"/>
      <c r="AT128" s="221" t="s">
        <v>272</v>
      </c>
      <c r="AU128" s="221" t="s">
        <v>91</v>
      </c>
      <c r="AV128" s="13" t="s">
        <v>89</v>
      </c>
      <c r="AW128" s="13" t="s">
        <v>38</v>
      </c>
      <c r="AX128" s="13" t="s">
        <v>82</v>
      </c>
      <c r="AY128" s="221" t="s">
        <v>262</v>
      </c>
    </row>
    <row r="129" spans="1:65" s="13" customFormat="1" ht="10">
      <c r="B129" s="212"/>
      <c r="C129" s="213"/>
      <c r="D129" s="208" t="s">
        <v>272</v>
      </c>
      <c r="E129" s="214" t="s">
        <v>44</v>
      </c>
      <c r="F129" s="215" t="s">
        <v>282</v>
      </c>
      <c r="G129" s="213"/>
      <c r="H129" s="214" t="s">
        <v>44</v>
      </c>
      <c r="I129" s="216"/>
      <c r="J129" s="213"/>
      <c r="K129" s="213"/>
      <c r="L129" s="217"/>
      <c r="M129" s="218"/>
      <c r="N129" s="219"/>
      <c r="O129" s="219"/>
      <c r="P129" s="219"/>
      <c r="Q129" s="219"/>
      <c r="R129" s="219"/>
      <c r="S129" s="219"/>
      <c r="T129" s="220"/>
      <c r="AT129" s="221" t="s">
        <v>272</v>
      </c>
      <c r="AU129" s="221" t="s">
        <v>91</v>
      </c>
      <c r="AV129" s="13" t="s">
        <v>89</v>
      </c>
      <c r="AW129" s="13" t="s">
        <v>38</v>
      </c>
      <c r="AX129" s="13" t="s">
        <v>82</v>
      </c>
      <c r="AY129" s="221" t="s">
        <v>262</v>
      </c>
    </row>
    <row r="130" spans="1:65" s="13" customFormat="1" ht="10">
      <c r="B130" s="212"/>
      <c r="C130" s="213"/>
      <c r="D130" s="208" t="s">
        <v>272</v>
      </c>
      <c r="E130" s="214" t="s">
        <v>44</v>
      </c>
      <c r="F130" s="215" t="s">
        <v>283</v>
      </c>
      <c r="G130" s="213"/>
      <c r="H130" s="214" t="s">
        <v>44</v>
      </c>
      <c r="I130" s="216"/>
      <c r="J130" s="213"/>
      <c r="K130" s="213"/>
      <c r="L130" s="217"/>
      <c r="M130" s="218"/>
      <c r="N130" s="219"/>
      <c r="O130" s="219"/>
      <c r="P130" s="219"/>
      <c r="Q130" s="219"/>
      <c r="R130" s="219"/>
      <c r="S130" s="219"/>
      <c r="T130" s="220"/>
      <c r="AT130" s="221" t="s">
        <v>272</v>
      </c>
      <c r="AU130" s="221" t="s">
        <v>91</v>
      </c>
      <c r="AV130" s="13" t="s">
        <v>89</v>
      </c>
      <c r="AW130" s="13" t="s">
        <v>38</v>
      </c>
      <c r="AX130" s="13" t="s">
        <v>82</v>
      </c>
      <c r="AY130" s="221" t="s">
        <v>262</v>
      </c>
    </row>
    <row r="131" spans="1:65" s="14" customFormat="1" ht="10">
      <c r="B131" s="222"/>
      <c r="C131" s="223"/>
      <c r="D131" s="208" t="s">
        <v>272</v>
      </c>
      <c r="E131" s="224" t="s">
        <v>44</v>
      </c>
      <c r="F131" s="225" t="s">
        <v>284</v>
      </c>
      <c r="G131" s="223"/>
      <c r="H131" s="226">
        <v>0</v>
      </c>
      <c r="I131" s="227"/>
      <c r="J131" s="223"/>
      <c r="K131" s="223"/>
      <c r="L131" s="228"/>
      <c r="M131" s="229"/>
      <c r="N131" s="230"/>
      <c r="O131" s="230"/>
      <c r="P131" s="230"/>
      <c r="Q131" s="230"/>
      <c r="R131" s="230"/>
      <c r="S131" s="230"/>
      <c r="T131" s="231"/>
      <c r="AT131" s="232" t="s">
        <v>272</v>
      </c>
      <c r="AU131" s="232" t="s">
        <v>91</v>
      </c>
      <c r="AV131" s="14" t="s">
        <v>97</v>
      </c>
      <c r="AW131" s="14" t="s">
        <v>38</v>
      </c>
      <c r="AX131" s="14" t="s">
        <v>82</v>
      </c>
      <c r="AY131" s="232" t="s">
        <v>262</v>
      </c>
    </row>
    <row r="132" spans="1:65" s="13" customFormat="1" ht="10">
      <c r="B132" s="212"/>
      <c r="C132" s="213"/>
      <c r="D132" s="208" t="s">
        <v>272</v>
      </c>
      <c r="E132" s="214" t="s">
        <v>44</v>
      </c>
      <c r="F132" s="215" t="s">
        <v>285</v>
      </c>
      <c r="G132" s="213"/>
      <c r="H132" s="214" t="s">
        <v>44</v>
      </c>
      <c r="I132" s="216"/>
      <c r="J132" s="213"/>
      <c r="K132" s="213"/>
      <c r="L132" s="217"/>
      <c r="M132" s="218"/>
      <c r="N132" s="219"/>
      <c r="O132" s="219"/>
      <c r="P132" s="219"/>
      <c r="Q132" s="219"/>
      <c r="R132" s="219"/>
      <c r="S132" s="219"/>
      <c r="T132" s="220"/>
      <c r="AT132" s="221" t="s">
        <v>272</v>
      </c>
      <c r="AU132" s="221" t="s">
        <v>91</v>
      </c>
      <c r="AV132" s="13" t="s">
        <v>89</v>
      </c>
      <c r="AW132" s="13" t="s">
        <v>38</v>
      </c>
      <c r="AX132" s="13" t="s">
        <v>82</v>
      </c>
      <c r="AY132" s="221" t="s">
        <v>262</v>
      </c>
    </row>
    <row r="133" spans="1:65" s="13" customFormat="1" ht="10">
      <c r="B133" s="212"/>
      <c r="C133" s="213"/>
      <c r="D133" s="208" t="s">
        <v>272</v>
      </c>
      <c r="E133" s="214" t="s">
        <v>44</v>
      </c>
      <c r="F133" s="215" t="s">
        <v>286</v>
      </c>
      <c r="G133" s="213"/>
      <c r="H133" s="214" t="s">
        <v>44</v>
      </c>
      <c r="I133" s="216"/>
      <c r="J133" s="213"/>
      <c r="K133" s="213"/>
      <c r="L133" s="217"/>
      <c r="M133" s="218"/>
      <c r="N133" s="219"/>
      <c r="O133" s="219"/>
      <c r="P133" s="219"/>
      <c r="Q133" s="219"/>
      <c r="R133" s="219"/>
      <c r="S133" s="219"/>
      <c r="T133" s="220"/>
      <c r="AT133" s="221" t="s">
        <v>272</v>
      </c>
      <c r="AU133" s="221" t="s">
        <v>91</v>
      </c>
      <c r="AV133" s="13" t="s">
        <v>89</v>
      </c>
      <c r="AW133" s="13" t="s">
        <v>38</v>
      </c>
      <c r="AX133" s="13" t="s">
        <v>82</v>
      </c>
      <c r="AY133" s="221" t="s">
        <v>262</v>
      </c>
    </row>
    <row r="134" spans="1:65" s="15" customFormat="1" ht="10">
      <c r="B134" s="233"/>
      <c r="C134" s="234"/>
      <c r="D134" s="208" t="s">
        <v>272</v>
      </c>
      <c r="E134" s="235" t="s">
        <v>44</v>
      </c>
      <c r="F134" s="236" t="s">
        <v>287</v>
      </c>
      <c r="G134" s="234"/>
      <c r="H134" s="237">
        <v>19.3</v>
      </c>
      <c r="I134" s="238"/>
      <c r="J134" s="234"/>
      <c r="K134" s="234"/>
      <c r="L134" s="239"/>
      <c r="M134" s="240"/>
      <c r="N134" s="241"/>
      <c r="O134" s="241"/>
      <c r="P134" s="241"/>
      <c r="Q134" s="241"/>
      <c r="R134" s="241"/>
      <c r="S134" s="241"/>
      <c r="T134" s="242"/>
      <c r="AT134" s="243" t="s">
        <v>272</v>
      </c>
      <c r="AU134" s="243" t="s">
        <v>91</v>
      </c>
      <c r="AV134" s="15" t="s">
        <v>91</v>
      </c>
      <c r="AW134" s="15" t="s">
        <v>38</v>
      </c>
      <c r="AX134" s="15" t="s">
        <v>82</v>
      </c>
      <c r="AY134" s="243" t="s">
        <v>262</v>
      </c>
    </row>
    <row r="135" spans="1:65" s="14" customFormat="1" ht="10">
      <c r="B135" s="222"/>
      <c r="C135" s="223"/>
      <c r="D135" s="208" t="s">
        <v>272</v>
      </c>
      <c r="E135" s="224" t="s">
        <v>44</v>
      </c>
      <c r="F135" s="225" t="s">
        <v>284</v>
      </c>
      <c r="G135" s="223"/>
      <c r="H135" s="226">
        <v>19.3</v>
      </c>
      <c r="I135" s="227"/>
      <c r="J135" s="223"/>
      <c r="K135" s="223"/>
      <c r="L135" s="228"/>
      <c r="M135" s="229"/>
      <c r="N135" s="230"/>
      <c r="O135" s="230"/>
      <c r="P135" s="230"/>
      <c r="Q135" s="230"/>
      <c r="R135" s="230"/>
      <c r="S135" s="230"/>
      <c r="T135" s="231"/>
      <c r="AT135" s="232" t="s">
        <v>272</v>
      </c>
      <c r="AU135" s="232" t="s">
        <v>91</v>
      </c>
      <c r="AV135" s="14" t="s">
        <v>97</v>
      </c>
      <c r="AW135" s="14" t="s">
        <v>38</v>
      </c>
      <c r="AX135" s="14" t="s">
        <v>82</v>
      </c>
      <c r="AY135" s="232" t="s">
        <v>262</v>
      </c>
    </row>
    <row r="136" spans="1:65" s="13" customFormat="1" ht="10">
      <c r="B136" s="212"/>
      <c r="C136" s="213"/>
      <c r="D136" s="208" t="s">
        <v>272</v>
      </c>
      <c r="E136" s="214" t="s">
        <v>44</v>
      </c>
      <c r="F136" s="215" t="s">
        <v>288</v>
      </c>
      <c r="G136" s="213"/>
      <c r="H136" s="214" t="s">
        <v>44</v>
      </c>
      <c r="I136" s="216"/>
      <c r="J136" s="213"/>
      <c r="K136" s="213"/>
      <c r="L136" s="217"/>
      <c r="M136" s="218"/>
      <c r="N136" s="219"/>
      <c r="O136" s="219"/>
      <c r="P136" s="219"/>
      <c r="Q136" s="219"/>
      <c r="R136" s="219"/>
      <c r="S136" s="219"/>
      <c r="T136" s="220"/>
      <c r="AT136" s="221" t="s">
        <v>272</v>
      </c>
      <c r="AU136" s="221" t="s">
        <v>91</v>
      </c>
      <c r="AV136" s="13" t="s">
        <v>89</v>
      </c>
      <c r="AW136" s="13" t="s">
        <v>38</v>
      </c>
      <c r="AX136" s="13" t="s">
        <v>82</v>
      </c>
      <c r="AY136" s="221" t="s">
        <v>262</v>
      </c>
    </row>
    <row r="137" spans="1:65" s="13" customFormat="1" ht="10">
      <c r="B137" s="212"/>
      <c r="C137" s="213"/>
      <c r="D137" s="208" t="s">
        <v>272</v>
      </c>
      <c r="E137" s="214" t="s">
        <v>44</v>
      </c>
      <c r="F137" s="215" t="s">
        <v>289</v>
      </c>
      <c r="G137" s="213"/>
      <c r="H137" s="214" t="s">
        <v>44</v>
      </c>
      <c r="I137" s="216"/>
      <c r="J137" s="213"/>
      <c r="K137" s="213"/>
      <c r="L137" s="217"/>
      <c r="M137" s="218"/>
      <c r="N137" s="219"/>
      <c r="O137" s="219"/>
      <c r="P137" s="219"/>
      <c r="Q137" s="219"/>
      <c r="R137" s="219"/>
      <c r="S137" s="219"/>
      <c r="T137" s="220"/>
      <c r="AT137" s="221" t="s">
        <v>272</v>
      </c>
      <c r="AU137" s="221" t="s">
        <v>91</v>
      </c>
      <c r="AV137" s="13" t="s">
        <v>89</v>
      </c>
      <c r="AW137" s="13" t="s">
        <v>38</v>
      </c>
      <c r="AX137" s="13" t="s">
        <v>82</v>
      </c>
      <c r="AY137" s="221" t="s">
        <v>262</v>
      </c>
    </row>
    <row r="138" spans="1:65" s="13" customFormat="1" ht="10">
      <c r="B138" s="212"/>
      <c r="C138" s="213"/>
      <c r="D138" s="208" t="s">
        <v>272</v>
      </c>
      <c r="E138" s="214" t="s">
        <v>44</v>
      </c>
      <c r="F138" s="215" t="s">
        <v>290</v>
      </c>
      <c r="G138" s="213"/>
      <c r="H138" s="214" t="s">
        <v>44</v>
      </c>
      <c r="I138" s="216"/>
      <c r="J138" s="213"/>
      <c r="K138" s="213"/>
      <c r="L138" s="217"/>
      <c r="M138" s="218"/>
      <c r="N138" s="219"/>
      <c r="O138" s="219"/>
      <c r="P138" s="219"/>
      <c r="Q138" s="219"/>
      <c r="R138" s="219"/>
      <c r="S138" s="219"/>
      <c r="T138" s="220"/>
      <c r="AT138" s="221" t="s">
        <v>272</v>
      </c>
      <c r="AU138" s="221" t="s">
        <v>91</v>
      </c>
      <c r="AV138" s="13" t="s">
        <v>89</v>
      </c>
      <c r="AW138" s="13" t="s">
        <v>38</v>
      </c>
      <c r="AX138" s="13" t="s">
        <v>82</v>
      </c>
      <c r="AY138" s="221" t="s">
        <v>262</v>
      </c>
    </row>
    <row r="139" spans="1:65" s="14" customFormat="1" ht="10">
      <c r="B139" s="222"/>
      <c r="C139" s="223"/>
      <c r="D139" s="208" t="s">
        <v>272</v>
      </c>
      <c r="E139" s="224" t="s">
        <v>44</v>
      </c>
      <c r="F139" s="225" t="s">
        <v>284</v>
      </c>
      <c r="G139" s="223"/>
      <c r="H139" s="226">
        <v>0</v>
      </c>
      <c r="I139" s="227"/>
      <c r="J139" s="223"/>
      <c r="K139" s="223"/>
      <c r="L139" s="228"/>
      <c r="M139" s="229"/>
      <c r="N139" s="230"/>
      <c r="O139" s="230"/>
      <c r="P139" s="230"/>
      <c r="Q139" s="230"/>
      <c r="R139" s="230"/>
      <c r="S139" s="230"/>
      <c r="T139" s="231"/>
      <c r="AT139" s="232" t="s">
        <v>272</v>
      </c>
      <c r="AU139" s="232" t="s">
        <v>91</v>
      </c>
      <c r="AV139" s="14" t="s">
        <v>97</v>
      </c>
      <c r="AW139" s="14" t="s">
        <v>38</v>
      </c>
      <c r="AX139" s="14" t="s">
        <v>82</v>
      </c>
      <c r="AY139" s="232" t="s">
        <v>262</v>
      </c>
    </row>
    <row r="140" spans="1:65" s="16" customFormat="1" ht="10">
      <c r="B140" s="244"/>
      <c r="C140" s="245"/>
      <c r="D140" s="208" t="s">
        <v>272</v>
      </c>
      <c r="E140" s="246" t="s">
        <v>44</v>
      </c>
      <c r="F140" s="247" t="s">
        <v>291</v>
      </c>
      <c r="G140" s="245"/>
      <c r="H140" s="248">
        <v>19.3</v>
      </c>
      <c r="I140" s="249"/>
      <c r="J140" s="245"/>
      <c r="K140" s="245"/>
      <c r="L140" s="250"/>
      <c r="M140" s="251"/>
      <c r="N140" s="252"/>
      <c r="O140" s="252"/>
      <c r="P140" s="252"/>
      <c r="Q140" s="252"/>
      <c r="R140" s="252"/>
      <c r="S140" s="252"/>
      <c r="T140" s="253"/>
      <c r="AT140" s="254" t="s">
        <v>272</v>
      </c>
      <c r="AU140" s="254" t="s">
        <v>91</v>
      </c>
      <c r="AV140" s="16" t="s">
        <v>104</v>
      </c>
      <c r="AW140" s="16" t="s">
        <v>38</v>
      </c>
      <c r="AX140" s="16" t="s">
        <v>89</v>
      </c>
      <c r="AY140" s="254" t="s">
        <v>262</v>
      </c>
    </row>
    <row r="141" spans="1:65" s="2" customFormat="1" ht="21.75" customHeight="1">
      <c r="A141" s="37"/>
      <c r="B141" s="38"/>
      <c r="C141" s="195" t="s">
        <v>91</v>
      </c>
      <c r="D141" s="195" t="s">
        <v>264</v>
      </c>
      <c r="E141" s="196" t="s">
        <v>292</v>
      </c>
      <c r="F141" s="197" t="s">
        <v>293</v>
      </c>
      <c r="G141" s="198" t="s">
        <v>267</v>
      </c>
      <c r="H141" s="199">
        <v>7.5529999999999999</v>
      </c>
      <c r="I141" s="200"/>
      <c r="J141" s="201">
        <f>ROUND(I141*H141,2)</f>
        <v>0</v>
      </c>
      <c r="K141" s="197" t="s">
        <v>268</v>
      </c>
      <c r="L141" s="42"/>
      <c r="M141" s="202" t="s">
        <v>44</v>
      </c>
      <c r="N141" s="203" t="s">
        <v>53</v>
      </c>
      <c r="O141" s="67"/>
      <c r="P141" s="204">
        <f>O141*H141</f>
        <v>0</v>
      </c>
      <c r="Q141" s="204">
        <v>0</v>
      </c>
      <c r="R141" s="204">
        <f>Q141*H141</f>
        <v>0</v>
      </c>
      <c r="S141" s="204">
        <v>0</v>
      </c>
      <c r="T141" s="205">
        <f>S141*H141</f>
        <v>0</v>
      </c>
      <c r="U141" s="37"/>
      <c r="V141" s="37"/>
      <c r="W141" s="37"/>
      <c r="X141" s="37"/>
      <c r="Y141" s="37"/>
      <c r="Z141" s="37"/>
      <c r="AA141" s="37"/>
      <c r="AB141" s="37"/>
      <c r="AC141" s="37"/>
      <c r="AD141" s="37"/>
      <c r="AE141" s="37"/>
      <c r="AR141" s="206" t="s">
        <v>104</v>
      </c>
      <c r="AT141" s="206" t="s">
        <v>264</v>
      </c>
      <c r="AU141" s="206" t="s">
        <v>91</v>
      </c>
      <c r="AY141" s="19" t="s">
        <v>262</v>
      </c>
      <c r="BE141" s="207">
        <f>IF(N141="základní",J141,0)</f>
        <v>0</v>
      </c>
      <c r="BF141" s="207">
        <f>IF(N141="snížená",J141,0)</f>
        <v>0</v>
      </c>
      <c r="BG141" s="207">
        <f>IF(N141="zákl. přenesená",J141,0)</f>
        <v>0</v>
      </c>
      <c r="BH141" s="207">
        <f>IF(N141="sníž. přenesená",J141,0)</f>
        <v>0</v>
      </c>
      <c r="BI141" s="207">
        <f>IF(N141="nulová",J141,0)</f>
        <v>0</v>
      </c>
      <c r="BJ141" s="19" t="s">
        <v>89</v>
      </c>
      <c r="BK141" s="207">
        <f>ROUND(I141*H141,2)</f>
        <v>0</v>
      </c>
      <c r="BL141" s="19" t="s">
        <v>104</v>
      </c>
      <c r="BM141" s="206" t="s">
        <v>294</v>
      </c>
    </row>
    <row r="142" spans="1:65" s="2" customFormat="1" ht="36">
      <c r="A142" s="37"/>
      <c r="B142" s="38"/>
      <c r="C142" s="39"/>
      <c r="D142" s="208" t="s">
        <v>270</v>
      </c>
      <c r="E142" s="39"/>
      <c r="F142" s="209" t="s">
        <v>295</v>
      </c>
      <c r="G142" s="39"/>
      <c r="H142" s="39"/>
      <c r="I142" s="118"/>
      <c r="J142" s="39"/>
      <c r="K142" s="39"/>
      <c r="L142" s="42"/>
      <c r="M142" s="210"/>
      <c r="N142" s="211"/>
      <c r="O142" s="67"/>
      <c r="P142" s="67"/>
      <c r="Q142" s="67"/>
      <c r="R142" s="67"/>
      <c r="S142" s="67"/>
      <c r="T142" s="68"/>
      <c r="U142" s="37"/>
      <c r="V142" s="37"/>
      <c r="W142" s="37"/>
      <c r="X142" s="37"/>
      <c r="Y142" s="37"/>
      <c r="Z142" s="37"/>
      <c r="AA142" s="37"/>
      <c r="AB142" s="37"/>
      <c r="AC142" s="37"/>
      <c r="AD142" s="37"/>
      <c r="AE142" s="37"/>
      <c r="AT142" s="19" t="s">
        <v>270</v>
      </c>
      <c r="AU142" s="19" t="s">
        <v>91</v>
      </c>
    </row>
    <row r="143" spans="1:65" s="13" customFormat="1" ht="10">
      <c r="B143" s="212"/>
      <c r="C143" s="213"/>
      <c r="D143" s="208" t="s">
        <v>272</v>
      </c>
      <c r="E143" s="214" t="s">
        <v>44</v>
      </c>
      <c r="F143" s="215" t="s">
        <v>273</v>
      </c>
      <c r="G143" s="213"/>
      <c r="H143" s="214" t="s">
        <v>44</v>
      </c>
      <c r="I143" s="216"/>
      <c r="J143" s="213"/>
      <c r="K143" s="213"/>
      <c r="L143" s="217"/>
      <c r="M143" s="218"/>
      <c r="N143" s="219"/>
      <c r="O143" s="219"/>
      <c r="P143" s="219"/>
      <c r="Q143" s="219"/>
      <c r="R143" s="219"/>
      <c r="S143" s="219"/>
      <c r="T143" s="220"/>
      <c r="AT143" s="221" t="s">
        <v>272</v>
      </c>
      <c r="AU143" s="221" t="s">
        <v>91</v>
      </c>
      <c r="AV143" s="13" t="s">
        <v>89</v>
      </c>
      <c r="AW143" s="13" t="s">
        <v>38</v>
      </c>
      <c r="AX143" s="13" t="s">
        <v>82</v>
      </c>
      <c r="AY143" s="221" t="s">
        <v>262</v>
      </c>
    </row>
    <row r="144" spans="1:65" s="13" customFormat="1" ht="10">
      <c r="B144" s="212"/>
      <c r="C144" s="213"/>
      <c r="D144" s="208" t="s">
        <v>272</v>
      </c>
      <c r="E144" s="214" t="s">
        <v>44</v>
      </c>
      <c r="F144" s="215" t="s">
        <v>296</v>
      </c>
      <c r="G144" s="213"/>
      <c r="H144" s="214" t="s">
        <v>44</v>
      </c>
      <c r="I144" s="216"/>
      <c r="J144" s="213"/>
      <c r="K144" s="213"/>
      <c r="L144" s="217"/>
      <c r="M144" s="218"/>
      <c r="N144" s="219"/>
      <c r="O144" s="219"/>
      <c r="P144" s="219"/>
      <c r="Q144" s="219"/>
      <c r="R144" s="219"/>
      <c r="S144" s="219"/>
      <c r="T144" s="220"/>
      <c r="AT144" s="221" t="s">
        <v>272</v>
      </c>
      <c r="AU144" s="221" t="s">
        <v>91</v>
      </c>
      <c r="AV144" s="13" t="s">
        <v>89</v>
      </c>
      <c r="AW144" s="13" t="s">
        <v>38</v>
      </c>
      <c r="AX144" s="13" t="s">
        <v>82</v>
      </c>
      <c r="AY144" s="221" t="s">
        <v>262</v>
      </c>
    </row>
    <row r="145" spans="2:51" s="13" customFormat="1" ht="10">
      <c r="B145" s="212"/>
      <c r="C145" s="213"/>
      <c r="D145" s="208" t="s">
        <v>272</v>
      </c>
      <c r="E145" s="214" t="s">
        <v>44</v>
      </c>
      <c r="F145" s="215" t="s">
        <v>297</v>
      </c>
      <c r="G145" s="213"/>
      <c r="H145" s="214" t="s">
        <v>44</v>
      </c>
      <c r="I145" s="216"/>
      <c r="J145" s="213"/>
      <c r="K145" s="213"/>
      <c r="L145" s="217"/>
      <c r="M145" s="218"/>
      <c r="N145" s="219"/>
      <c r="O145" s="219"/>
      <c r="P145" s="219"/>
      <c r="Q145" s="219"/>
      <c r="R145" s="219"/>
      <c r="S145" s="219"/>
      <c r="T145" s="220"/>
      <c r="AT145" s="221" t="s">
        <v>272</v>
      </c>
      <c r="AU145" s="221" t="s">
        <v>91</v>
      </c>
      <c r="AV145" s="13" t="s">
        <v>89</v>
      </c>
      <c r="AW145" s="13" t="s">
        <v>38</v>
      </c>
      <c r="AX145" s="13" t="s">
        <v>82</v>
      </c>
      <c r="AY145" s="221" t="s">
        <v>262</v>
      </c>
    </row>
    <row r="146" spans="2:51" s="15" customFormat="1" ht="10">
      <c r="B146" s="233"/>
      <c r="C146" s="234"/>
      <c r="D146" s="208" t="s">
        <v>272</v>
      </c>
      <c r="E146" s="235" t="s">
        <v>44</v>
      </c>
      <c r="F146" s="236" t="s">
        <v>298</v>
      </c>
      <c r="G146" s="234"/>
      <c r="H146" s="237">
        <v>3.08</v>
      </c>
      <c r="I146" s="238"/>
      <c r="J146" s="234"/>
      <c r="K146" s="234"/>
      <c r="L146" s="239"/>
      <c r="M146" s="240"/>
      <c r="N146" s="241"/>
      <c r="O146" s="241"/>
      <c r="P146" s="241"/>
      <c r="Q146" s="241"/>
      <c r="R146" s="241"/>
      <c r="S146" s="241"/>
      <c r="T146" s="242"/>
      <c r="AT146" s="243" t="s">
        <v>272</v>
      </c>
      <c r="AU146" s="243" t="s">
        <v>91</v>
      </c>
      <c r="AV146" s="15" t="s">
        <v>91</v>
      </c>
      <c r="AW146" s="15" t="s">
        <v>38</v>
      </c>
      <c r="AX146" s="15" t="s">
        <v>82</v>
      </c>
      <c r="AY146" s="243" t="s">
        <v>262</v>
      </c>
    </row>
    <row r="147" spans="2:51" s="14" customFormat="1" ht="10">
      <c r="B147" s="222"/>
      <c r="C147" s="223"/>
      <c r="D147" s="208" t="s">
        <v>272</v>
      </c>
      <c r="E147" s="224" t="s">
        <v>44</v>
      </c>
      <c r="F147" s="225" t="s">
        <v>284</v>
      </c>
      <c r="G147" s="223"/>
      <c r="H147" s="226">
        <v>3.08</v>
      </c>
      <c r="I147" s="227"/>
      <c r="J147" s="223"/>
      <c r="K147" s="223"/>
      <c r="L147" s="228"/>
      <c r="M147" s="229"/>
      <c r="N147" s="230"/>
      <c r="O147" s="230"/>
      <c r="P147" s="230"/>
      <c r="Q147" s="230"/>
      <c r="R147" s="230"/>
      <c r="S147" s="230"/>
      <c r="T147" s="231"/>
      <c r="AT147" s="232" t="s">
        <v>272</v>
      </c>
      <c r="AU147" s="232" t="s">
        <v>91</v>
      </c>
      <c r="AV147" s="14" t="s">
        <v>97</v>
      </c>
      <c r="AW147" s="14" t="s">
        <v>38</v>
      </c>
      <c r="AX147" s="14" t="s">
        <v>82</v>
      </c>
      <c r="AY147" s="232" t="s">
        <v>262</v>
      </c>
    </row>
    <row r="148" spans="2:51" s="13" customFormat="1" ht="10">
      <c r="B148" s="212"/>
      <c r="C148" s="213"/>
      <c r="D148" s="208" t="s">
        <v>272</v>
      </c>
      <c r="E148" s="214" t="s">
        <v>44</v>
      </c>
      <c r="F148" s="215" t="s">
        <v>296</v>
      </c>
      <c r="G148" s="213"/>
      <c r="H148" s="214" t="s">
        <v>44</v>
      </c>
      <c r="I148" s="216"/>
      <c r="J148" s="213"/>
      <c r="K148" s="213"/>
      <c r="L148" s="217"/>
      <c r="M148" s="218"/>
      <c r="N148" s="219"/>
      <c r="O148" s="219"/>
      <c r="P148" s="219"/>
      <c r="Q148" s="219"/>
      <c r="R148" s="219"/>
      <c r="S148" s="219"/>
      <c r="T148" s="220"/>
      <c r="AT148" s="221" t="s">
        <v>272</v>
      </c>
      <c r="AU148" s="221" t="s">
        <v>91</v>
      </c>
      <c r="AV148" s="13" t="s">
        <v>89</v>
      </c>
      <c r="AW148" s="13" t="s">
        <v>38</v>
      </c>
      <c r="AX148" s="13" t="s">
        <v>82</v>
      </c>
      <c r="AY148" s="221" t="s">
        <v>262</v>
      </c>
    </row>
    <row r="149" spans="2:51" s="13" customFormat="1" ht="10">
      <c r="B149" s="212"/>
      <c r="C149" s="213"/>
      <c r="D149" s="208" t="s">
        <v>272</v>
      </c>
      <c r="E149" s="214" t="s">
        <v>44</v>
      </c>
      <c r="F149" s="215" t="s">
        <v>299</v>
      </c>
      <c r="G149" s="213"/>
      <c r="H149" s="214" t="s">
        <v>44</v>
      </c>
      <c r="I149" s="216"/>
      <c r="J149" s="213"/>
      <c r="K149" s="213"/>
      <c r="L149" s="217"/>
      <c r="M149" s="218"/>
      <c r="N149" s="219"/>
      <c r="O149" s="219"/>
      <c r="P149" s="219"/>
      <c r="Q149" s="219"/>
      <c r="R149" s="219"/>
      <c r="S149" s="219"/>
      <c r="T149" s="220"/>
      <c r="AT149" s="221" t="s">
        <v>272</v>
      </c>
      <c r="AU149" s="221" t="s">
        <v>91</v>
      </c>
      <c r="AV149" s="13" t="s">
        <v>89</v>
      </c>
      <c r="AW149" s="13" t="s">
        <v>38</v>
      </c>
      <c r="AX149" s="13" t="s">
        <v>82</v>
      </c>
      <c r="AY149" s="221" t="s">
        <v>262</v>
      </c>
    </row>
    <row r="150" spans="2:51" s="15" customFormat="1" ht="10">
      <c r="B150" s="233"/>
      <c r="C150" s="234"/>
      <c r="D150" s="208" t="s">
        <v>272</v>
      </c>
      <c r="E150" s="235" t="s">
        <v>44</v>
      </c>
      <c r="F150" s="236" t="s">
        <v>300</v>
      </c>
      <c r="G150" s="234"/>
      <c r="H150" s="237">
        <v>4.335</v>
      </c>
      <c r="I150" s="238"/>
      <c r="J150" s="234"/>
      <c r="K150" s="234"/>
      <c r="L150" s="239"/>
      <c r="M150" s="240"/>
      <c r="N150" s="241"/>
      <c r="O150" s="241"/>
      <c r="P150" s="241"/>
      <c r="Q150" s="241"/>
      <c r="R150" s="241"/>
      <c r="S150" s="241"/>
      <c r="T150" s="242"/>
      <c r="AT150" s="243" t="s">
        <v>272</v>
      </c>
      <c r="AU150" s="243" t="s">
        <v>91</v>
      </c>
      <c r="AV150" s="15" t="s">
        <v>91</v>
      </c>
      <c r="AW150" s="15" t="s">
        <v>38</v>
      </c>
      <c r="AX150" s="15" t="s">
        <v>82</v>
      </c>
      <c r="AY150" s="243" t="s">
        <v>262</v>
      </c>
    </row>
    <row r="151" spans="2:51" s="14" customFormat="1" ht="10">
      <c r="B151" s="222"/>
      <c r="C151" s="223"/>
      <c r="D151" s="208" t="s">
        <v>272</v>
      </c>
      <c r="E151" s="224" t="s">
        <v>44</v>
      </c>
      <c r="F151" s="225" t="s">
        <v>284</v>
      </c>
      <c r="G151" s="223"/>
      <c r="H151" s="226">
        <v>4.335</v>
      </c>
      <c r="I151" s="227"/>
      <c r="J151" s="223"/>
      <c r="K151" s="223"/>
      <c r="L151" s="228"/>
      <c r="M151" s="229"/>
      <c r="N151" s="230"/>
      <c r="O151" s="230"/>
      <c r="P151" s="230"/>
      <c r="Q151" s="230"/>
      <c r="R151" s="230"/>
      <c r="S151" s="230"/>
      <c r="T151" s="231"/>
      <c r="AT151" s="232" t="s">
        <v>272</v>
      </c>
      <c r="AU151" s="232" t="s">
        <v>91</v>
      </c>
      <c r="AV151" s="14" t="s">
        <v>97</v>
      </c>
      <c r="AW151" s="14" t="s">
        <v>38</v>
      </c>
      <c r="AX151" s="14" t="s">
        <v>82</v>
      </c>
      <c r="AY151" s="232" t="s">
        <v>262</v>
      </c>
    </row>
    <row r="152" spans="2:51" s="13" customFormat="1" ht="10">
      <c r="B152" s="212"/>
      <c r="C152" s="213"/>
      <c r="D152" s="208" t="s">
        <v>272</v>
      </c>
      <c r="E152" s="214" t="s">
        <v>44</v>
      </c>
      <c r="F152" s="215" t="s">
        <v>301</v>
      </c>
      <c r="G152" s="213"/>
      <c r="H152" s="214" t="s">
        <v>44</v>
      </c>
      <c r="I152" s="216"/>
      <c r="J152" s="213"/>
      <c r="K152" s="213"/>
      <c r="L152" s="217"/>
      <c r="M152" s="218"/>
      <c r="N152" s="219"/>
      <c r="O152" s="219"/>
      <c r="P152" s="219"/>
      <c r="Q152" s="219"/>
      <c r="R152" s="219"/>
      <c r="S152" s="219"/>
      <c r="T152" s="220"/>
      <c r="AT152" s="221" t="s">
        <v>272</v>
      </c>
      <c r="AU152" s="221" t="s">
        <v>91</v>
      </c>
      <c r="AV152" s="13" t="s">
        <v>89</v>
      </c>
      <c r="AW152" s="13" t="s">
        <v>38</v>
      </c>
      <c r="AX152" s="13" t="s">
        <v>82</v>
      </c>
      <c r="AY152" s="221" t="s">
        <v>262</v>
      </c>
    </row>
    <row r="153" spans="2:51" s="13" customFormat="1" ht="10">
      <c r="B153" s="212"/>
      <c r="C153" s="213"/>
      <c r="D153" s="208" t="s">
        <v>272</v>
      </c>
      <c r="E153" s="214" t="s">
        <v>44</v>
      </c>
      <c r="F153" s="215" t="s">
        <v>302</v>
      </c>
      <c r="G153" s="213"/>
      <c r="H153" s="214" t="s">
        <v>44</v>
      </c>
      <c r="I153" s="216"/>
      <c r="J153" s="213"/>
      <c r="K153" s="213"/>
      <c r="L153" s="217"/>
      <c r="M153" s="218"/>
      <c r="N153" s="219"/>
      <c r="O153" s="219"/>
      <c r="P153" s="219"/>
      <c r="Q153" s="219"/>
      <c r="R153" s="219"/>
      <c r="S153" s="219"/>
      <c r="T153" s="220"/>
      <c r="AT153" s="221" t="s">
        <v>272</v>
      </c>
      <c r="AU153" s="221" t="s">
        <v>91</v>
      </c>
      <c r="AV153" s="13" t="s">
        <v>89</v>
      </c>
      <c r="AW153" s="13" t="s">
        <v>38</v>
      </c>
      <c r="AX153" s="13" t="s">
        <v>82</v>
      </c>
      <c r="AY153" s="221" t="s">
        <v>262</v>
      </c>
    </row>
    <row r="154" spans="2:51" s="15" customFormat="1" ht="10">
      <c r="B154" s="233"/>
      <c r="C154" s="234"/>
      <c r="D154" s="208" t="s">
        <v>272</v>
      </c>
      <c r="E154" s="235" t="s">
        <v>44</v>
      </c>
      <c r="F154" s="236" t="s">
        <v>303</v>
      </c>
      <c r="G154" s="234"/>
      <c r="H154" s="237">
        <v>7.2999999999999995E-2</v>
      </c>
      <c r="I154" s="238"/>
      <c r="J154" s="234"/>
      <c r="K154" s="234"/>
      <c r="L154" s="239"/>
      <c r="M154" s="240"/>
      <c r="N154" s="241"/>
      <c r="O154" s="241"/>
      <c r="P154" s="241"/>
      <c r="Q154" s="241"/>
      <c r="R154" s="241"/>
      <c r="S154" s="241"/>
      <c r="T154" s="242"/>
      <c r="AT154" s="243" t="s">
        <v>272</v>
      </c>
      <c r="AU154" s="243" t="s">
        <v>91</v>
      </c>
      <c r="AV154" s="15" t="s">
        <v>91</v>
      </c>
      <c r="AW154" s="15" t="s">
        <v>38</v>
      </c>
      <c r="AX154" s="15" t="s">
        <v>82</v>
      </c>
      <c r="AY154" s="243" t="s">
        <v>262</v>
      </c>
    </row>
    <row r="155" spans="2:51" s="14" customFormat="1" ht="10">
      <c r="B155" s="222"/>
      <c r="C155" s="223"/>
      <c r="D155" s="208" t="s">
        <v>272</v>
      </c>
      <c r="E155" s="224" t="s">
        <v>44</v>
      </c>
      <c r="F155" s="225" t="s">
        <v>284</v>
      </c>
      <c r="G155" s="223"/>
      <c r="H155" s="226">
        <v>7.2999999999999995E-2</v>
      </c>
      <c r="I155" s="227"/>
      <c r="J155" s="223"/>
      <c r="K155" s="223"/>
      <c r="L155" s="228"/>
      <c r="M155" s="229"/>
      <c r="N155" s="230"/>
      <c r="O155" s="230"/>
      <c r="P155" s="230"/>
      <c r="Q155" s="230"/>
      <c r="R155" s="230"/>
      <c r="S155" s="230"/>
      <c r="T155" s="231"/>
      <c r="AT155" s="232" t="s">
        <v>272</v>
      </c>
      <c r="AU155" s="232" t="s">
        <v>91</v>
      </c>
      <c r="AV155" s="14" t="s">
        <v>97</v>
      </c>
      <c r="AW155" s="14" t="s">
        <v>38</v>
      </c>
      <c r="AX155" s="14" t="s">
        <v>82</v>
      </c>
      <c r="AY155" s="232" t="s">
        <v>262</v>
      </c>
    </row>
    <row r="156" spans="2:51" s="13" customFormat="1" ht="10">
      <c r="B156" s="212"/>
      <c r="C156" s="213"/>
      <c r="D156" s="208" t="s">
        <v>272</v>
      </c>
      <c r="E156" s="214" t="s">
        <v>44</v>
      </c>
      <c r="F156" s="215" t="s">
        <v>301</v>
      </c>
      <c r="G156" s="213"/>
      <c r="H156" s="214" t="s">
        <v>44</v>
      </c>
      <c r="I156" s="216"/>
      <c r="J156" s="213"/>
      <c r="K156" s="213"/>
      <c r="L156" s="217"/>
      <c r="M156" s="218"/>
      <c r="N156" s="219"/>
      <c r="O156" s="219"/>
      <c r="P156" s="219"/>
      <c r="Q156" s="219"/>
      <c r="R156" s="219"/>
      <c r="S156" s="219"/>
      <c r="T156" s="220"/>
      <c r="AT156" s="221" t="s">
        <v>272</v>
      </c>
      <c r="AU156" s="221" t="s">
        <v>91</v>
      </c>
      <c r="AV156" s="13" t="s">
        <v>89</v>
      </c>
      <c r="AW156" s="13" t="s">
        <v>38</v>
      </c>
      <c r="AX156" s="13" t="s">
        <v>82</v>
      </c>
      <c r="AY156" s="221" t="s">
        <v>262</v>
      </c>
    </row>
    <row r="157" spans="2:51" s="13" customFormat="1" ht="10">
      <c r="B157" s="212"/>
      <c r="C157" s="213"/>
      <c r="D157" s="208" t="s">
        <v>272</v>
      </c>
      <c r="E157" s="214" t="s">
        <v>44</v>
      </c>
      <c r="F157" s="215" t="s">
        <v>304</v>
      </c>
      <c r="G157" s="213"/>
      <c r="H157" s="214" t="s">
        <v>44</v>
      </c>
      <c r="I157" s="216"/>
      <c r="J157" s="213"/>
      <c r="K157" s="213"/>
      <c r="L157" s="217"/>
      <c r="M157" s="218"/>
      <c r="N157" s="219"/>
      <c r="O157" s="219"/>
      <c r="P157" s="219"/>
      <c r="Q157" s="219"/>
      <c r="R157" s="219"/>
      <c r="S157" s="219"/>
      <c r="T157" s="220"/>
      <c r="AT157" s="221" t="s">
        <v>272</v>
      </c>
      <c r="AU157" s="221" t="s">
        <v>91</v>
      </c>
      <c r="AV157" s="13" t="s">
        <v>89</v>
      </c>
      <c r="AW157" s="13" t="s">
        <v>38</v>
      </c>
      <c r="AX157" s="13" t="s">
        <v>82</v>
      </c>
      <c r="AY157" s="221" t="s">
        <v>262</v>
      </c>
    </row>
    <row r="158" spans="2:51" s="15" customFormat="1" ht="10">
      <c r="B158" s="233"/>
      <c r="C158" s="234"/>
      <c r="D158" s="208" t="s">
        <v>272</v>
      </c>
      <c r="E158" s="235" t="s">
        <v>44</v>
      </c>
      <c r="F158" s="236" t="s">
        <v>305</v>
      </c>
      <c r="G158" s="234"/>
      <c r="H158" s="237">
        <v>6.5000000000000002E-2</v>
      </c>
      <c r="I158" s="238"/>
      <c r="J158" s="234"/>
      <c r="K158" s="234"/>
      <c r="L158" s="239"/>
      <c r="M158" s="240"/>
      <c r="N158" s="241"/>
      <c r="O158" s="241"/>
      <c r="P158" s="241"/>
      <c r="Q158" s="241"/>
      <c r="R158" s="241"/>
      <c r="S158" s="241"/>
      <c r="T158" s="242"/>
      <c r="AT158" s="243" t="s">
        <v>272</v>
      </c>
      <c r="AU158" s="243" t="s">
        <v>91</v>
      </c>
      <c r="AV158" s="15" t="s">
        <v>91</v>
      </c>
      <c r="AW158" s="15" t="s">
        <v>38</v>
      </c>
      <c r="AX158" s="15" t="s">
        <v>82</v>
      </c>
      <c r="AY158" s="243" t="s">
        <v>262</v>
      </c>
    </row>
    <row r="159" spans="2:51" s="14" customFormat="1" ht="10">
      <c r="B159" s="222"/>
      <c r="C159" s="223"/>
      <c r="D159" s="208" t="s">
        <v>272</v>
      </c>
      <c r="E159" s="224" t="s">
        <v>44</v>
      </c>
      <c r="F159" s="225" t="s">
        <v>284</v>
      </c>
      <c r="G159" s="223"/>
      <c r="H159" s="226">
        <v>6.5000000000000002E-2</v>
      </c>
      <c r="I159" s="227"/>
      <c r="J159" s="223"/>
      <c r="K159" s="223"/>
      <c r="L159" s="228"/>
      <c r="M159" s="229"/>
      <c r="N159" s="230"/>
      <c r="O159" s="230"/>
      <c r="P159" s="230"/>
      <c r="Q159" s="230"/>
      <c r="R159" s="230"/>
      <c r="S159" s="230"/>
      <c r="T159" s="231"/>
      <c r="AT159" s="232" t="s">
        <v>272</v>
      </c>
      <c r="AU159" s="232" t="s">
        <v>91</v>
      </c>
      <c r="AV159" s="14" t="s">
        <v>97</v>
      </c>
      <c r="AW159" s="14" t="s">
        <v>38</v>
      </c>
      <c r="AX159" s="14" t="s">
        <v>82</v>
      </c>
      <c r="AY159" s="232" t="s">
        <v>262</v>
      </c>
    </row>
    <row r="160" spans="2:51" s="16" customFormat="1" ht="10">
      <c r="B160" s="244"/>
      <c r="C160" s="245"/>
      <c r="D160" s="208" t="s">
        <v>272</v>
      </c>
      <c r="E160" s="246" t="s">
        <v>44</v>
      </c>
      <c r="F160" s="247" t="s">
        <v>291</v>
      </c>
      <c r="G160" s="245"/>
      <c r="H160" s="248">
        <v>7.5530000000000008</v>
      </c>
      <c r="I160" s="249"/>
      <c r="J160" s="245"/>
      <c r="K160" s="245"/>
      <c r="L160" s="250"/>
      <c r="M160" s="251"/>
      <c r="N160" s="252"/>
      <c r="O160" s="252"/>
      <c r="P160" s="252"/>
      <c r="Q160" s="252"/>
      <c r="R160" s="252"/>
      <c r="S160" s="252"/>
      <c r="T160" s="253"/>
      <c r="AT160" s="254" t="s">
        <v>272</v>
      </c>
      <c r="AU160" s="254" t="s">
        <v>91</v>
      </c>
      <c r="AV160" s="16" t="s">
        <v>104</v>
      </c>
      <c r="AW160" s="16" t="s">
        <v>38</v>
      </c>
      <c r="AX160" s="16" t="s">
        <v>89</v>
      </c>
      <c r="AY160" s="254" t="s">
        <v>262</v>
      </c>
    </row>
    <row r="161" spans="1:65" s="2" customFormat="1" ht="21.75" customHeight="1">
      <c r="A161" s="37"/>
      <c r="B161" s="38"/>
      <c r="C161" s="195" t="s">
        <v>97</v>
      </c>
      <c r="D161" s="195" t="s">
        <v>264</v>
      </c>
      <c r="E161" s="196" t="s">
        <v>306</v>
      </c>
      <c r="F161" s="197" t="s">
        <v>307</v>
      </c>
      <c r="G161" s="198" t="s">
        <v>267</v>
      </c>
      <c r="H161" s="199">
        <v>51.664000000000001</v>
      </c>
      <c r="I161" s="200"/>
      <c r="J161" s="201">
        <f>ROUND(I161*H161,2)</f>
        <v>0</v>
      </c>
      <c r="K161" s="197" t="s">
        <v>268</v>
      </c>
      <c r="L161" s="42"/>
      <c r="M161" s="202" t="s">
        <v>44</v>
      </c>
      <c r="N161" s="203" t="s">
        <v>53</v>
      </c>
      <c r="O161" s="67"/>
      <c r="P161" s="204">
        <f>O161*H161</f>
        <v>0</v>
      </c>
      <c r="Q161" s="204">
        <v>0</v>
      </c>
      <c r="R161" s="204">
        <f>Q161*H161</f>
        <v>0</v>
      </c>
      <c r="S161" s="204">
        <v>0</v>
      </c>
      <c r="T161" s="205">
        <f>S161*H161</f>
        <v>0</v>
      </c>
      <c r="U161" s="37"/>
      <c r="V161" s="37"/>
      <c r="W161" s="37"/>
      <c r="X161" s="37"/>
      <c r="Y161" s="37"/>
      <c r="Z161" s="37"/>
      <c r="AA161" s="37"/>
      <c r="AB161" s="37"/>
      <c r="AC161" s="37"/>
      <c r="AD161" s="37"/>
      <c r="AE161" s="37"/>
      <c r="AR161" s="206" t="s">
        <v>104</v>
      </c>
      <c r="AT161" s="206" t="s">
        <v>264</v>
      </c>
      <c r="AU161" s="206" t="s">
        <v>91</v>
      </c>
      <c r="AY161" s="19" t="s">
        <v>262</v>
      </c>
      <c r="BE161" s="207">
        <f>IF(N161="základní",J161,0)</f>
        <v>0</v>
      </c>
      <c r="BF161" s="207">
        <f>IF(N161="snížená",J161,0)</f>
        <v>0</v>
      </c>
      <c r="BG161" s="207">
        <f>IF(N161="zákl. přenesená",J161,0)</f>
        <v>0</v>
      </c>
      <c r="BH161" s="207">
        <f>IF(N161="sníž. přenesená",J161,0)</f>
        <v>0</v>
      </c>
      <c r="BI161" s="207">
        <f>IF(N161="nulová",J161,0)</f>
        <v>0</v>
      </c>
      <c r="BJ161" s="19" t="s">
        <v>89</v>
      </c>
      <c r="BK161" s="207">
        <f>ROUND(I161*H161,2)</f>
        <v>0</v>
      </c>
      <c r="BL161" s="19" t="s">
        <v>104</v>
      </c>
      <c r="BM161" s="206" t="s">
        <v>308</v>
      </c>
    </row>
    <row r="162" spans="1:65" s="2" customFormat="1" ht="36">
      <c r="A162" s="37"/>
      <c r="B162" s="38"/>
      <c r="C162" s="39"/>
      <c r="D162" s="208" t="s">
        <v>270</v>
      </c>
      <c r="E162" s="39"/>
      <c r="F162" s="209" t="s">
        <v>309</v>
      </c>
      <c r="G162" s="39"/>
      <c r="H162" s="39"/>
      <c r="I162" s="118"/>
      <c r="J162" s="39"/>
      <c r="K162" s="39"/>
      <c r="L162" s="42"/>
      <c r="M162" s="210"/>
      <c r="N162" s="211"/>
      <c r="O162" s="67"/>
      <c r="P162" s="67"/>
      <c r="Q162" s="67"/>
      <c r="R162" s="67"/>
      <c r="S162" s="67"/>
      <c r="T162" s="68"/>
      <c r="U162" s="37"/>
      <c r="V162" s="37"/>
      <c r="W162" s="37"/>
      <c r="X162" s="37"/>
      <c r="Y162" s="37"/>
      <c r="Z162" s="37"/>
      <c r="AA162" s="37"/>
      <c r="AB162" s="37"/>
      <c r="AC162" s="37"/>
      <c r="AD162" s="37"/>
      <c r="AE162" s="37"/>
      <c r="AT162" s="19" t="s">
        <v>270</v>
      </c>
      <c r="AU162" s="19" t="s">
        <v>91</v>
      </c>
    </row>
    <row r="163" spans="1:65" s="13" customFormat="1" ht="10">
      <c r="B163" s="212"/>
      <c r="C163" s="213"/>
      <c r="D163" s="208" t="s">
        <v>272</v>
      </c>
      <c r="E163" s="214" t="s">
        <v>44</v>
      </c>
      <c r="F163" s="215" t="s">
        <v>273</v>
      </c>
      <c r="G163" s="213"/>
      <c r="H163" s="214" t="s">
        <v>44</v>
      </c>
      <c r="I163" s="216"/>
      <c r="J163" s="213"/>
      <c r="K163" s="213"/>
      <c r="L163" s="217"/>
      <c r="M163" s="218"/>
      <c r="N163" s="219"/>
      <c r="O163" s="219"/>
      <c r="P163" s="219"/>
      <c r="Q163" s="219"/>
      <c r="R163" s="219"/>
      <c r="S163" s="219"/>
      <c r="T163" s="220"/>
      <c r="AT163" s="221" t="s">
        <v>272</v>
      </c>
      <c r="AU163" s="221" t="s">
        <v>91</v>
      </c>
      <c r="AV163" s="13" t="s">
        <v>89</v>
      </c>
      <c r="AW163" s="13" t="s">
        <v>38</v>
      </c>
      <c r="AX163" s="13" t="s">
        <v>82</v>
      </c>
      <c r="AY163" s="221" t="s">
        <v>262</v>
      </c>
    </row>
    <row r="164" spans="1:65" s="13" customFormat="1" ht="10">
      <c r="B164" s="212"/>
      <c r="C164" s="213"/>
      <c r="D164" s="208" t="s">
        <v>272</v>
      </c>
      <c r="E164" s="214" t="s">
        <v>44</v>
      </c>
      <c r="F164" s="215" t="s">
        <v>310</v>
      </c>
      <c r="G164" s="213"/>
      <c r="H164" s="214" t="s">
        <v>44</v>
      </c>
      <c r="I164" s="216"/>
      <c r="J164" s="213"/>
      <c r="K164" s="213"/>
      <c r="L164" s="217"/>
      <c r="M164" s="218"/>
      <c r="N164" s="219"/>
      <c r="O164" s="219"/>
      <c r="P164" s="219"/>
      <c r="Q164" s="219"/>
      <c r="R164" s="219"/>
      <c r="S164" s="219"/>
      <c r="T164" s="220"/>
      <c r="AT164" s="221" t="s">
        <v>272</v>
      </c>
      <c r="AU164" s="221" t="s">
        <v>91</v>
      </c>
      <c r="AV164" s="13" t="s">
        <v>89</v>
      </c>
      <c r="AW164" s="13" t="s">
        <v>38</v>
      </c>
      <c r="AX164" s="13" t="s">
        <v>82</v>
      </c>
      <c r="AY164" s="221" t="s">
        <v>262</v>
      </c>
    </row>
    <row r="165" spans="1:65" s="13" customFormat="1" ht="10">
      <c r="B165" s="212"/>
      <c r="C165" s="213"/>
      <c r="D165" s="208" t="s">
        <v>272</v>
      </c>
      <c r="E165" s="214" t="s">
        <v>44</v>
      </c>
      <c r="F165" s="215" t="s">
        <v>311</v>
      </c>
      <c r="G165" s="213"/>
      <c r="H165" s="214" t="s">
        <v>44</v>
      </c>
      <c r="I165" s="216"/>
      <c r="J165" s="213"/>
      <c r="K165" s="213"/>
      <c r="L165" s="217"/>
      <c r="M165" s="218"/>
      <c r="N165" s="219"/>
      <c r="O165" s="219"/>
      <c r="P165" s="219"/>
      <c r="Q165" s="219"/>
      <c r="R165" s="219"/>
      <c r="S165" s="219"/>
      <c r="T165" s="220"/>
      <c r="AT165" s="221" t="s">
        <v>272</v>
      </c>
      <c r="AU165" s="221" t="s">
        <v>91</v>
      </c>
      <c r="AV165" s="13" t="s">
        <v>89</v>
      </c>
      <c r="AW165" s="13" t="s">
        <v>38</v>
      </c>
      <c r="AX165" s="13" t="s">
        <v>82</v>
      </c>
      <c r="AY165" s="221" t="s">
        <v>262</v>
      </c>
    </row>
    <row r="166" spans="1:65" s="15" customFormat="1" ht="10">
      <c r="B166" s="233"/>
      <c r="C166" s="234"/>
      <c r="D166" s="208" t="s">
        <v>272</v>
      </c>
      <c r="E166" s="235" t="s">
        <v>44</v>
      </c>
      <c r="F166" s="236" t="s">
        <v>312</v>
      </c>
      <c r="G166" s="234"/>
      <c r="H166" s="237">
        <v>56.664000000000001</v>
      </c>
      <c r="I166" s="238"/>
      <c r="J166" s="234"/>
      <c r="K166" s="234"/>
      <c r="L166" s="239"/>
      <c r="M166" s="240"/>
      <c r="N166" s="241"/>
      <c r="O166" s="241"/>
      <c r="P166" s="241"/>
      <c r="Q166" s="241"/>
      <c r="R166" s="241"/>
      <c r="S166" s="241"/>
      <c r="T166" s="242"/>
      <c r="AT166" s="243" t="s">
        <v>272</v>
      </c>
      <c r="AU166" s="243" t="s">
        <v>91</v>
      </c>
      <c r="AV166" s="15" t="s">
        <v>91</v>
      </c>
      <c r="AW166" s="15" t="s">
        <v>38</v>
      </c>
      <c r="AX166" s="15" t="s">
        <v>82</v>
      </c>
      <c r="AY166" s="243" t="s">
        <v>262</v>
      </c>
    </row>
    <row r="167" spans="1:65" s="15" customFormat="1" ht="10">
      <c r="B167" s="233"/>
      <c r="C167" s="234"/>
      <c r="D167" s="208" t="s">
        <v>272</v>
      </c>
      <c r="E167" s="235" t="s">
        <v>44</v>
      </c>
      <c r="F167" s="236" t="s">
        <v>313</v>
      </c>
      <c r="G167" s="234"/>
      <c r="H167" s="237">
        <v>-5</v>
      </c>
      <c r="I167" s="238"/>
      <c r="J167" s="234"/>
      <c r="K167" s="234"/>
      <c r="L167" s="239"/>
      <c r="M167" s="240"/>
      <c r="N167" s="241"/>
      <c r="O167" s="241"/>
      <c r="P167" s="241"/>
      <c r="Q167" s="241"/>
      <c r="R167" s="241"/>
      <c r="S167" s="241"/>
      <c r="T167" s="242"/>
      <c r="AT167" s="243" t="s">
        <v>272</v>
      </c>
      <c r="AU167" s="243" t="s">
        <v>91</v>
      </c>
      <c r="AV167" s="15" t="s">
        <v>91</v>
      </c>
      <c r="AW167" s="15" t="s">
        <v>38</v>
      </c>
      <c r="AX167" s="15" t="s">
        <v>82</v>
      </c>
      <c r="AY167" s="243" t="s">
        <v>262</v>
      </c>
    </row>
    <row r="168" spans="1:65" s="14" customFormat="1" ht="10">
      <c r="B168" s="222"/>
      <c r="C168" s="223"/>
      <c r="D168" s="208" t="s">
        <v>272</v>
      </c>
      <c r="E168" s="224" t="s">
        <v>44</v>
      </c>
      <c r="F168" s="225" t="s">
        <v>284</v>
      </c>
      <c r="G168" s="223"/>
      <c r="H168" s="226">
        <v>51.664000000000001</v>
      </c>
      <c r="I168" s="227"/>
      <c r="J168" s="223"/>
      <c r="K168" s="223"/>
      <c r="L168" s="228"/>
      <c r="M168" s="229"/>
      <c r="N168" s="230"/>
      <c r="O168" s="230"/>
      <c r="P168" s="230"/>
      <c r="Q168" s="230"/>
      <c r="R168" s="230"/>
      <c r="S168" s="230"/>
      <c r="T168" s="231"/>
      <c r="AT168" s="232" t="s">
        <v>272</v>
      </c>
      <c r="AU168" s="232" t="s">
        <v>91</v>
      </c>
      <c r="AV168" s="14" t="s">
        <v>97</v>
      </c>
      <c r="AW168" s="14" t="s">
        <v>38</v>
      </c>
      <c r="AX168" s="14" t="s">
        <v>82</v>
      </c>
      <c r="AY168" s="232" t="s">
        <v>262</v>
      </c>
    </row>
    <row r="169" spans="1:65" s="16" customFormat="1" ht="10">
      <c r="B169" s="244"/>
      <c r="C169" s="245"/>
      <c r="D169" s="208" t="s">
        <v>272</v>
      </c>
      <c r="E169" s="246" t="s">
        <v>44</v>
      </c>
      <c r="F169" s="247" t="s">
        <v>291</v>
      </c>
      <c r="G169" s="245"/>
      <c r="H169" s="248">
        <v>51.664000000000001</v>
      </c>
      <c r="I169" s="249"/>
      <c r="J169" s="245"/>
      <c r="K169" s="245"/>
      <c r="L169" s="250"/>
      <c r="M169" s="251"/>
      <c r="N169" s="252"/>
      <c r="O169" s="252"/>
      <c r="P169" s="252"/>
      <c r="Q169" s="252"/>
      <c r="R169" s="252"/>
      <c r="S169" s="252"/>
      <c r="T169" s="253"/>
      <c r="AT169" s="254" t="s">
        <v>272</v>
      </c>
      <c r="AU169" s="254" t="s">
        <v>91</v>
      </c>
      <c r="AV169" s="16" t="s">
        <v>104</v>
      </c>
      <c r="AW169" s="16" t="s">
        <v>38</v>
      </c>
      <c r="AX169" s="16" t="s">
        <v>89</v>
      </c>
      <c r="AY169" s="254" t="s">
        <v>262</v>
      </c>
    </row>
    <row r="170" spans="1:65" s="2" customFormat="1" ht="21.75" customHeight="1">
      <c r="A170" s="37"/>
      <c r="B170" s="38"/>
      <c r="C170" s="195" t="s">
        <v>104</v>
      </c>
      <c r="D170" s="195" t="s">
        <v>264</v>
      </c>
      <c r="E170" s="196" t="s">
        <v>314</v>
      </c>
      <c r="F170" s="197" t="s">
        <v>315</v>
      </c>
      <c r="G170" s="198" t="s">
        <v>267</v>
      </c>
      <c r="H170" s="199">
        <v>170.56100000000001</v>
      </c>
      <c r="I170" s="200"/>
      <c r="J170" s="201">
        <f>ROUND(I170*H170,2)</f>
        <v>0</v>
      </c>
      <c r="K170" s="197" t="s">
        <v>268</v>
      </c>
      <c r="L170" s="42"/>
      <c r="M170" s="202" t="s">
        <v>44</v>
      </c>
      <c r="N170" s="203" t="s">
        <v>53</v>
      </c>
      <c r="O170" s="67"/>
      <c r="P170" s="204">
        <f>O170*H170</f>
        <v>0</v>
      </c>
      <c r="Q170" s="204">
        <v>0</v>
      </c>
      <c r="R170" s="204">
        <f>Q170*H170</f>
        <v>0</v>
      </c>
      <c r="S170" s="204">
        <v>0</v>
      </c>
      <c r="T170" s="205">
        <f>S170*H170</f>
        <v>0</v>
      </c>
      <c r="U170" s="37"/>
      <c r="V170" s="37"/>
      <c r="W170" s="37"/>
      <c r="X170" s="37"/>
      <c r="Y170" s="37"/>
      <c r="Z170" s="37"/>
      <c r="AA170" s="37"/>
      <c r="AB170" s="37"/>
      <c r="AC170" s="37"/>
      <c r="AD170" s="37"/>
      <c r="AE170" s="37"/>
      <c r="AR170" s="206" t="s">
        <v>104</v>
      </c>
      <c r="AT170" s="206" t="s">
        <v>264</v>
      </c>
      <c r="AU170" s="206" t="s">
        <v>91</v>
      </c>
      <c r="AY170" s="19" t="s">
        <v>262</v>
      </c>
      <c r="BE170" s="207">
        <f>IF(N170="základní",J170,0)</f>
        <v>0</v>
      </c>
      <c r="BF170" s="207">
        <f>IF(N170="snížená",J170,0)</f>
        <v>0</v>
      </c>
      <c r="BG170" s="207">
        <f>IF(N170="zákl. přenesená",J170,0)</f>
        <v>0</v>
      </c>
      <c r="BH170" s="207">
        <f>IF(N170="sníž. přenesená",J170,0)</f>
        <v>0</v>
      </c>
      <c r="BI170" s="207">
        <f>IF(N170="nulová",J170,0)</f>
        <v>0</v>
      </c>
      <c r="BJ170" s="19" t="s">
        <v>89</v>
      </c>
      <c r="BK170" s="207">
        <f>ROUND(I170*H170,2)</f>
        <v>0</v>
      </c>
      <c r="BL170" s="19" t="s">
        <v>104</v>
      </c>
      <c r="BM170" s="206" t="s">
        <v>316</v>
      </c>
    </row>
    <row r="171" spans="1:65" s="2" customFormat="1" ht="36">
      <c r="A171" s="37"/>
      <c r="B171" s="38"/>
      <c r="C171" s="39"/>
      <c r="D171" s="208" t="s">
        <v>270</v>
      </c>
      <c r="E171" s="39"/>
      <c r="F171" s="209" t="s">
        <v>309</v>
      </c>
      <c r="G171" s="39"/>
      <c r="H171" s="39"/>
      <c r="I171" s="118"/>
      <c r="J171" s="39"/>
      <c r="K171" s="39"/>
      <c r="L171" s="42"/>
      <c r="M171" s="210"/>
      <c r="N171" s="211"/>
      <c r="O171" s="67"/>
      <c r="P171" s="67"/>
      <c r="Q171" s="67"/>
      <c r="R171" s="67"/>
      <c r="S171" s="67"/>
      <c r="T171" s="68"/>
      <c r="U171" s="37"/>
      <c r="V171" s="37"/>
      <c r="W171" s="37"/>
      <c r="X171" s="37"/>
      <c r="Y171" s="37"/>
      <c r="Z171" s="37"/>
      <c r="AA171" s="37"/>
      <c r="AB171" s="37"/>
      <c r="AC171" s="37"/>
      <c r="AD171" s="37"/>
      <c r="AE171" s="37"/>
      <c r="AT171" s="19" t="s">
        <v>270</v>
      </c>
      <c r="AU171" s="19" t="s">
        <v>91</v>
      </c>
    </row>
    <row r="172" spans="1:65" s="13" customFormat="1" ht="10">
      <c r="B172" s="212"/>
      <c r="C172" s="213"/>
      <c r="D172" s="208" t="s">
        <v>272</v>
      </c>
      <c r="E172" s="214" t="s">
        <v>44</v>
      </c>
      <c r="F172" s="215" t="s">
        <v>273</v>
      </c>
      <c r="G172" s="213"/>
      <c r="H172" s="214" t="s">
        <v>44</v>
      </c>
      <c r="I172" s="216"/>
      <c r="J172" s="213"/>
      <c r="K172" s="213"/>
      <c r="L172" s="217"/>
      <c r="M172" s="218"/>
      <c r="N172" s="219"/>
      <c r="O172" s="219"/>
      <c r="P172" s="219"/>
      <c r="Q172" s="219"/>
      <c r="R172" s="219"/>
      <c r="S172" s="219"/>
      <c r="T172" s="220"/>
      <c r="AT172" s="221" t="s">
        <v>272</v>
      </c>
      <c r="AU172" s="221" t="s">
        <v>91</v>
      </c>
      <c r="AV172" s="13" t="s">
        <v>89</v>
      </c>
      <c r="AW172" s="13" t="s">
        <v>38</v>
      </c>
      <c r="AX172" s="13" t="s">
        <v>82</v>
      </c>
      <c r="AY172" s="221" t="s">
        <v>262</v>
      </c>
    </row>
    <row r="173" spans="1:65" s="13" customFormat="1" ht="10">
      <c r="B173" s="212"/>
      <c r="C173" s="213"/>
      <c r="D173" s="208" t="s">
        <v>272</v>
      </c>
      <c r="E173" s="214" t="s">
        <v>44</v>
      </c>
      <c r="F173" s="215" t="s">
        <v>317</v>
      </c>
      <c r="G173" s="213"/>
      <c r="H173" s="214" t="s">
        <v>44</v>
      </c>
      <c r="I173" s="216"/>
      <c r="J173" s="213"/>
      <c r="K173" s="213"/>
      <c r="L173" s="217"/>
      <c r="M173" s="218"/>
      <c r="N173" s="219"/>
      <c r="O173" s="219"/>
      <c r="P173" s="219"/>
      <c r="Q173" s="219"/>
      <c r="R173" s="219"/>
      <c r="S173" s="219"/>
      <c r="T173" s="220"/>
      <c r="AT173" s="221" t="s">
        <v>272</v>
      </c>
      <c r="AU173" s="221" t="s">
        <v>91</v>
      </c>
      <c r="AV173" s="13" t="s">
        <v>89</v>
      </c>
      <c r="AW173" s="13" t="s">
        <v>38</v>
      </c>
      <c r="AX173" s="13" t="s">
        <v>82</v>
      </c>
      <c r="AY173" s="221" t="s">
        <v>262</v>
      </c>
    </row>
    <row r="174" spans="1:65" s="13" customFormat="1" ht="10">
      <c r="B174" s="212"/>
      <c r="C174" s="213"/>
      <c r="D174" s="208" t="s">
        <v>272</v>
      </c>
      <c r="E174" s="214" t="s">
        <v>44</v>
      </c>
      <c r="F174" s="215" t="s">
        <v>318</v>
      </c>
      <c r="G174" s="213"/>
      <c r="H174" s="214" t="s">
        <v>44</v>
      </c>
      <c r="I174" s="216"/>
      <c r="J174" s="213"/>
      <c r="K174" s="213"/>
      <c r="L174" s="217"/>
      <c r="M174" s="218"/>
      <c r="N174" s="219"/>
      <c r="O174" s="219"/>
      <c r="P174" s="219"/>
      <c r="Q174" s="219"/>
      <c r="R174" s="219"/>
      <c r="S174" s="219"/>
      <c r="T174" s="220"/>
      <c r="AT174" s="221" t="s">
        <v>272</v>
      </c>
      <c r="AU174" s="221" t="s">
        <v>91</v>
      </c>
      <c r="AV174" s="13" t="s">
        <v>89</v>
      </c>
      <c r="AW174" s="13" t="s">
        <v>38</v>
      </c>
      <c r="AX174" s="13" t="s">
        <v>82</v>
      </c>
      <c r="AY174" s="221" t="s">
        <v>262</v>
      </c>
    </row>
    <row r="175" spans="1:65" s="15" customFormat="1" ht="10">
      <c r="B175" s="233"/>
      <c r="C175" s="234"/>
      <c r="D175" s="208" t="s">
        <v>272</v>
      </c>
      <c r="E175" s="235" t="s">
        <v>44</v>
      </c>
      <c r="F175" s="236" t="s">
        <v>319</v>
      </c>
      <c r="G175" s="234"/>
      <c r="H175" s="237">
        <v>152.25700000000001</v>
      </c>
      <c r="I175" s="238"/>
      <c r="J175" s="234"/>
      <c r="K175" s="234"/>
      <c r="L175" s="239"/>
      <c r="M175" s="240"/>
      <c r="N175" s="241"/>
      <c r="O175" s="241"/>
      <c r="P175" s="241"/>
      <c r="Q175" s="241"/>
      <c r="R175" s="241"/>
      <c r="S175" s="241"/>
      <c r="T175" s="242"/>
      <c r="AT175" s="243" t="s">
        <v>272</v>
      </c>
      <c r="AU175" s="243" t="s">
        <v>91</v>
      </c>
      <c r="AV175" s="15" t="s">
        <v>91</v>
      </c>
      <c r="AW175" s="15" t="s">
        <v>38</v>
      </c>
      <c r="AX175" s="15" t="s">
        <v>82</v>
      </c>
      <c r="AY175" s="243" t="s">
        <v>262</v>
      </c>
    </row>
    <row r="176" spans="1:65" s="14" customFormat="1" ht="10">
      <c r="B176" s="222"/>
      <c r="C176" s="223"/>
      <c r="D176" s="208" t="s">
        <v>272</v>
      </c>
      <c r="E176" s="224" t="s">
        <v>44</v>
      </c>
      <c r="F176" s="225" t="s">
        <v>284</v>
      </c>
      <c r="G176" s="223"/>
      <c r="H176" s="226">
        <v>152.25700000000001</v>
      </c>
      <c r="I176" s="227"/>
      <c r="J176" s="223"/>
      <c r="K176" s="223"/>
      <c r="L176" s="228"/>
      <c r="M176" s="229"/>
      <c r="N176" s="230"/>
      <c r="O176" s="230"/>
      <c r="P176" s="230"/>
      <c r="Q176" s="230"/>
      <c r="R176" s="230"/>
      <c r="S176" s="230"/>
      <c r="T176" s="231"/>
      <c r="AT176" s="232" t="s">
        <v>272</v>
      </c>
      <c r="AU176" s="232" t="s">
        <v>91</v>
      </c>
      <c r="AV176" s="14" t="s">
        <v>97</v>
      </c>
      <c r="AW176" s="14" t="s">
        <v>38</v>
      </c>
      <c r="AX176" s="14" t="s">
        <v>82</v>
      </c>
      <c r="AY176" s="232" t="s">
        <v>262</v>
      </c>
    </row>
    <row r="177" spans="1:65" s="13" customFormat="1" ht="10">
      <c r="B177" s="212"/>
      <c r="C177" s="213"/>
      <c r="D177" s="208" t="s">
        <v>272</v>
      </c>
      <c r="E177" s="214" t="s">
        <v>44</v>
      </c>
      <c r="F177" s="215" t="s">
        <v>317</v>
      </c>
      <c r="G177" s="213"/>
      <c r="H177" s="214" t="s">
        <v>44</v>
      </c>
      <c r="I177" s="216"/>
      <c r="J177" s="213"/>
      <c r="K177" s="213"/>
      <c r="L177" s="217"/>
      <c r="M177" s="218"/>
      <c r="N177" s="219"/>
      <c r="O177" s="219"/>
      <c r="P177" s="219"/>
      <c r="Q177" s="219"/>
      <c r="R177" s="219"/>
      <c r="S177" s="219"/>
      <c r="T177" s="220"/>
      <c r="AT177" s="221" t="s">
        <v>272</v>
      </c>
      <c r="AU177" s="221" t="s">
        <v>91</v>
      </c>
      <c r="AV177" s="13" t="s">
        <v>89</v>
      </c>
      <c r="AW177" s="13" t="s">
        <v>38</v>
      </c>
      <c r="AX177" s="13" t="s">
        <v>82</v>
      </c>
      <c r="AY177" s="221" t="s">
        <v>262</v>
      </c>
    </row>
    <row r="178" spans="1:65" s="13" customFormat="1" ht="10">
      <c r="B178" s="212"/>
      <c r="C178" s="213"/>
      <c r="D178" s="208" t="s">
        <v>272</v>
      </c>
      <c r="E178" s="214" t="s">
        <v>44</v>
      </c>
      <c r="F178" s="215" t="s">
        <v>320</v>
      </c>
      <c r="G178" s="213"/>
      <c r="H178" s="214" t="s">
        <v>44</v>
      </c>
      <c r="I178" s="216"/>
      <c r="J178" s="213"/>
      <c r="K178" s="213"/>
      <c r="L178" s="217"/>
      <c r="M178" s="218"/>
      <c r="N178" s="219"/>
      <c r="O178" s="219"/>
      <c r="P178" s="219"/>
      <c r="Q178" s="219"/>
      <c r="R178" s="219"/>
      <c r="S178" s="219"/>
      <c r="T178" s="220"/>
      <c r="AT178" s="221" t="s">
        <v>272</v>
      </c>
      <c r="AU178" s="221" t="s">
        <v>91</v>
      </c>
      <c r="AV178" s="13" t="s">
        <v>89</v>
      </c>
      <c r="AW178" s="13" t="s">
        <v>38</v>
      </c>
      <c r="AX178" s="13" t="s">
        <v>82</v>
      </c>
      <c r="AY178" s="221" t="s">
        <v>262</v>
      </c>
    </row>
    <row r="179" spans="1:65" s="15" customFormat="1" ht="10">
      <c r="B179" s="233"/>
      <c r="C179" s="234"/>
      <c r="D179" s="208" t="s">
        <v>272</v>
      </c>
      <c r="E179" s="235" t="s">
        <v>44</v>
      </c>
      <c r="F179" s="236" t="s">
        <v>321</v>
      </c>
      <c r="G179" s="234"/>
      <c r="H179" s="237">
        <v>18.303999999999998</v>
      </c>
      <c r="I179" s="238"/>
      <c r="J179" s="234"/>
      <c r="K179" s="234"/>
      <c r="L179" s="239"/>
      <c r="M179" s="240"/>
      <c r="N179" s="241"/>
      <c r="O179" s="241"/>
      <c r="P179" s="241"/>
      <c r="Q179" s="241"/>
      <c r="R179" s="241"/>
      <c r="S179" s="241"/>
      <c r="T179" s="242"/>
      <c r="AT179" s="243" t="s">
        <v>272</v>
      </c>
      <c r="AU179" s="243" t="s">
        <v>91</v>
      </c>
      <c r="AV179" s="15" t="s">
        <v>91</v>
      </c>
      <c r="AW179" s="15" t="s">
        <v>38</v>
      </c>
      <c r="AX179" s="15" t="s">
        <v>82</v>
      </c>
      <c r="AY179" s="243" t="s">
        <v>262</v>
      </c>
    </row>
    <row r="180" spans="1:65" s="14" customFormat="1" ht="10">
      <c r="B180" s="222"/>
      <c r="C180" s="223"/>
      <c r="D180" s="208" t="s">
        <v>272</v>
      </c>
      <c r="E180" s="224" t="s">
        <v>44</v>
      </c>
      <c r="F180" s="225" t="s">
        <v>284</v>
      </c>
      <c r="G180" s="223"/>
      <c r="H180" s="226">
        <v>18.303999999999998</v>
      </c>
      <c r="I180" s="227"/>
      <c r="J180" s="223"/>
      <c r="K180" s="223"/>
      <c r="L180" s="228"/>
      <c r="M180" s="229"/>
      <c r="N180" s="230"/>
      <c r="O180" s="230"/>
      <c r="P180" s="230"/>
      <c r="Q180" s="230"/>
      <c r="R180" s="230"/>
      <c r="S180" s="230"/>
      <c r="T180" s="231"/>
      <c r="AT180" s="232" t="s">
        <v>272</v>
      </c>
      <c r="AU180" s="232" t="s">
        <v>91</v>
      </c>
      <c r="AV180" s="14" t="s">
        <v>97</v>
      </c>
      <c r="AW180" s="14" t="s">
        <v>38</v>
      </c>
      <c r="AX180" s="14" t="s">
        <v>82</v>
      </c>
      <c r="AY180" s="232" t="s">
        <v>262</v>
      </c>
    </row>
    <row r="181" spans="1:65" s="16" customFormat="1" ht="10">
      <c r="B181" s="244"/>
      <c r="C181" s="245"/>
      <c r="D181" s="208" t="s">
        <v>272</v>
      </c>
      <c r="E181" s="246" t="s">
        <v>44</v>
      </c>
      <c r="F181" s="247" t="s">
        <v>291</v>
      </c>
      <c r="G181" s="245"/>
      <c r="H181" s="248">
        <v>170.56100000000001</v>
      </c>
      <c r="I181" s="249"/>
      <c r="J181" s="245"/>
      <c r="K181" s="245"/>
      <c r="L181" s="250"/>
      <c r="M181" s="251"/>
      <c r="N181" s="252"/>
      <c r="O181" s="252"/>
      <c r="P181" s="252"/>
      <c r="Q181" s="252"/>
      <c r="R181" s="252"/>
      <c r="S181" s="252"/>
      <c r="T181" s="253"/>
      <c r="AT181" s="254" t="s">
        <v>272</v>
      </c>
      <c r="AU181" s="254" t="s">
        <v>91</v>
      </c>
      <c r="AV181" s="16" t="s">
        <v>104</v>
      </c>
      <c r="AW181" s="16" t="s">
        <v>38</v>
      </c>
      <c r="AX181" s="16" t="s">
        <v>89</v>
      </c>
      <c r="AY181" s="254" t="s">
        <v>262</v>
      </c>
    </row>
    <row r="182" spans="1:65" s="2" customFormat="1" ht="16.5" customHeight="1">
      <c r="A182" s="37"/>
      <c r="B182" s="38"/>
      <c r="C182" s="195" t="s">
        <v>322</v>
      </c>
      <c r="D182" s="195" t="s">
        <v>264</v>
      </c>
      <c r="E182" s="196" t="s">
        <v>323</v>
      </c>
      <c r="F182" s="197" t="s">
        <v>324</v>
      </c>
      <c r="G182" s="198" t="s">
        <v>267</v>
      </c>
      <c r="H182" s="199">
        <v>27.707000000000001</v>
      </c>
      <c r="I182" s="200"/>
      <c r="J182" s="201">
        <f>ROUND(I182*H182,2)</f>
        <v>0</v>
      </c>
      <c r="K182" s="197" t="s">
        <v>268</v>
      </c>
      <c r="L182" s="42"/>
      <c r="M182" s="202" t="s">
        <v>44</v>
      </c>
      <c r="N182" s="203" t="s">
        <v>53</v>
      </c>
      <c r="O182" s="67"/>
      <c r="P182" s="204">
        <f>O182*H182</f>
        <v>0</v>
      </c>
      <c r="Q182" s="204">
        <v>0</v>
      </c>
      <c r="R182" s="204">
        <f>Q182*H182</f>
        <v>0</v>
      </c>
      <c r="S182" s="204">
        <v>0</v>
      </c>
      <c r="T182" s="205">
        <f>S182*H182</f>
        <v>0</v>
      </c>
      <c r="U182" s="37"/>
      <c r="V182" s="37"/>
      <c r="W182" s="37"/>
      <c r="X182" s="37"/>
      <c r="Y182" s="37"/>
      <c r="Z182" s="37"/>
      <c r="AA182" s="37"/>
      <c r="AB182" s="37"/>
      <c r="AC182" s="37"/>
      <c r="AD182" s="37"/>
      <c r="AE182" s="37"/>
      <c r="AR182" s="206" t="s">
        <v>104</v>
      </c>
      <c r="AT182" s="206" t="s">
        <v>264</v>
      </c>
      <c r="AU182" s="206" t="s">
        <v>91</v>
      </c>
      <c r="AY182" s="19" t="s">
        <v>262</v>
      </c>
      <c r="BE182" s="207">
        <f>IF(N182="základní",J182,0)</f>
        <v>0</v>
      </c>
      <c r="BF182" s="207">
        <f>IF(N182="snížená",J182,0)</f>
        <v>0</v>
      </c>
      <c r="BG182" s="207">
        <f>IF(N182="zákl. přenesená",J182,0)</f>
        <v>0</v>
      </c>
      <c r="BH182" s="207">
        <f>IF(N182="sníž. přenesená",J182,0)</f>
        <v>0</v>
      </c>
      <c r="BI182" s="207">
        <f>IF(N182="nulová",J182,0)</f>
        <v>0</v>
      </c>
      <c r="BJ182" s="19" t="s">
        <v>89</v>
      </c>
      <c r="BK182" s="207">
        <f>ROUND(I182*H182,2)</f>
        <v>0</v>
      </c>
      <c r="BL182" s="19" t="s">
        <v>104</v>
      </c>
      <c r="BM182" s="206" t="s">
        <v>325</v>
      </c>
    </row>
    <row r="183" spans="1:65" s="2" customFormat="1" ht="63">
      <c r="A183" s="37"/>
      <c r="B183" s="38"/>
      <c r="C183" s="39"/>
      <c r="D183" s="208" t="s">
        <v>270</v>
      </c>
      <c r="E183" s="39"/>
      <c r="F183" s="209" t="s">
        <v>326</v>
      </c>
      <c r="G183" s="39"/>
      <c r="H183" s="39"/>
      <c r="I183" s="118"/>
      <c r="J183" s="39"/>
      <c r="K183" s="39"/>
      <c r="L183" s="42"/>
      <c r="M183" s="210"/>
      <c r="N183" s="211"/>
      <c r="O183" s="67"/>
      <c r="P183" s="67"/>
      <c r="Q183" s="67"/>
      <c r="R183" s="67"/>
      <c r="S183" s="67"/>
      <c r="T183" s="68"/>
      <c r="U183" s="37"/>
      <c r="V183" s="37"/>
      <c r="W183" s="37"/>
      <c r="X183" s="37"/>
      <c r="Y183" s="37"/>
      <c r="Z183" s="37"/>
      <c r="AA183" s="37"/>
      <c r="AB183" s="37"/>
      <c r="AC183" s="37"/>
      <c r="AD183" s="37"/>
      <c r="AE183" s="37"/>
      <c r="AT183" s="19" t="s">
        <v>270</v>
      </c>
      <c r="AU183" s="19" t="s">
        <v>91</v>
      </c>
    </row>
    <row r="184" spans="1:65" s="13" customFormat="1" ht="10">
      <c r="B184" s="212"/>
      <c r="C184" s="213"/>
      <c r="D184" s="208" t="s">
        <v>272</v>
      </c>
      <c r="E184" s="214" t="s">
        <v>44</v>
      </c>
      <c r="F184" s="215" t="s">
        <v>273</v>
      </c>
      <c r="G184" s="213"/>
      <c r="H184" s="214" t="s">
        <v>44</v>
      </c>
      <c r="I184" s="216"/>
      <c r="J184" s="213"/>
      <c r="K184" s="213"/>
      <c r="L184" s="217"/>
      <c r="M184" s="218"/>
      <c r="N184" s="219"/>
      <c r="O184" s="219"/>
      <c r="P184" s="219"/>
      <c r="Q184" s="219"/>
      <c r="R184" s="219"/>
      <c r="S184" s="219"/>
      <c r="T184" s="220"/>
      <c r="AT184" s="221" t="s">
        <v>272</v>
      </c>
      <c r="AU184" s="221" t="s">
        <v>91</v>
      </c>
      <c r="AV184" s="13" t="s">
        <v>89</v>
      </c>
      <c r="AW184" s="13" t="s">
        <v>38</v>
      </c>
      <c r="AX184" s="13" t="s">
        <v>82</v>
      </c>
      <c r="AY184" s="221" t="s">
        <v>262</v>
      </c>
    </row>
    <row r="185" spans="1:65" s="13" customFormat="1" ht="10">
      <c r="B185" s="212"/>
      <c r="C185" s="213"/>
      <c r="D185" s="208" t="s">
        <v>272</v>
      </c>
      <c r="E185" s="214" t="s">
        <v>44</v>
      </c>
      <c r="F185" s="215" t="s">
        <v>327</v>
      </c>
      <c r="G185" s="213"/>
      <c r="H185" s="214" t="s">
        <v>44</v>
      </c>
      <c r="I185" s="216"/>
      <c r="J185" s="213"/>
      <c r="K185" s="213"/>
      <c r="L185" s="217"/>
      <c r="M185" s="218"/>
      <c r="N185" s="219"/>
      <c r="O185" s="219"/>
      <c r="P185" s="219"/>
      <c r="Q185" s="219"/>
      <c r="R185" s="219"/>
      <c r="S185" s="219"/>
      <c r="T185" s="220"/>
      <c r="AT185" s="221" t="s">
        <v>272</v>
      </c>
      <c r="AU185" s="221" t="s">
        <v>91</v>
      </c>
      <c r="AV185" s="13" t="s">
        <v>89</v>
      </c>
      <c r="AW185" s="13" t="s">
        <v>38</v>
      </c>
      <c r="AX185" s="13" t="s">
        <v>82</v>
      </c>
      <c r="AY185" s="221" t="s">
        <v>262</v>
      </c>
    </row>
    <row r="186" spans="1:65" s="13" customFormat="1" ht="10">
      <c r="B186" s="212"/>
      <c r="C186" s="213"/>
      <c r="D186" s="208" t="s">
        <v>272</v>
      </c>
      <c r="E186" s="214" t="s">
        <v>44</v>
      </c>
      <c r="F186" s="215" t="s">
        <v>328</v>
      </c>
      <c r="G186" s="213"/>
      <c r="H186" s="214" t="s">
        <v>44</v>
      </c>
      <c r="I186" s="216"/>
      <c r="J186" s="213"/>
      <c r="K186" s="213"/>
      <c r="L186" s="217"/>
      <c r="M186" s="218"/>
      <c r="N186" s="219"/>
      <c r="O186" s="219"/>
      <c r="P186" s="219"/>
      <c r="Q186" s="219"/>
      <c r="R186" s="219"/>
      <c r="S186" s="219"/>
      <c r="T186" s="220"/>
      <c r="AT186" s="221" t="s">
        <v>272</v>
      </c>
      <c r="AU186" s="221" t="s">
        <v>91</v>
      </c>
      <c r="AV186" s="13" t="s">
        <v>89</v>
      </c>
      <c r="AW186" s="13" t="s">
        <v>38</v>
      </c>
      <c r="AX186" s="13" t="s">
        <v>82</v>
      </c>
      <c r="AY186" s="221" t="s">
        <v>262</v>
      </c>
    </row>
    <row r="187" spans="1:65" s="15" customFormat="1" ht="10">
      <c r="B187" s="233"/>
      <c r="C187" s="234"/>
      <c r="D187" s="208" t="s">
        <v>272</v>
      </c>
      <c r="E187" s="235" t="s">
        <v>44</v>
      </c>
      <c r="F187" s="236" t="s">
        <v>329</v>
      </c>
      <c r="G187" s="234"/>
      <c r="H187" s="237">
        <v>7.1139999999999999</v>
      </c>
      <c r="I187" s="238"/>
      <c r="J187" s="234"/>
      <c r="K187" s="234"/>
      <c r="L187" s="239"/>
      <c r="M187" s="240"/>
      <c r="N187" s="241"/>
      <c r="O187" s="241"/>
      <c r="P187" s="241"/>
      <c r="Q187" s="241"/>
      <c r="R187" s="241"/>
      <c r="S187" s="241"/>
      <c r="T187" s="242"/>
      <c r="AT187" s="243" t="s">
        <v>272</v>
      </c>
      <c r="AU187" s="243" t="s">
        <v>91</v>
      </c>
      <c r="AV187" s="15" t="s">
        <v>91</v>
      </c>
      <c r="AW187" s="15" t="s">
        <v>38</v>
      </c>
      <c r="AX187" s="15" t="s">
        <v>82</v>
      </c>
      <c r="AY187" s="243" t="s">
        <v>262</v>
      </c>
    </row>
    <row r="188" spans="1:65" s="14" customFormat="1" ht="10">
      <c r="B188" s="222"/>
      <c r="C188" s="223"/>
      <c r="D188" s="208" t="s">
        <v>272</v>
      </c>
      <c r="E188" s="224" t="s">
        <v>44</v>
      </c>
      <c r="F188" s="225" t="s">
        <v>284</v>
      </c>
      <c r="G188" s="223"/>
      <c r="H188" s="226">
        <v>7.1139999999999999</v>
      </c>
      <c r="I188" s="227"/>
      <c r="J188" s="223"/>
      <c r="K188" s="223"/>
      <c r="L188" s="228"/>
      <c r="M188" s="229"/>
      <c r="N188" s="230"/>
      <c r="O188" s="230"/>
      <c r="P188" s="230"/>
      <c r="Q188" s="230"/>
      <c r="R188" s="230"/>
      <c r="S188" s="230"/>
      <c r="T188" s="231"/>
      <c r="AT188" s="232" t="s">
        <v>272</v>
      </c>
      <c r="AU188" s="232" t="s">
        <v>91</v>
      </c>
      <c r="AV188" s="14" t="s">
        <v>97</v>
      </c>
      <c r="AW188" s="14" t="s">
        <v>38</v>
      </c>
      <c r="AX188" s="14" t="s">
        <v>82</v>
      </c>
      <c r="AY188" s="232" t="s">
        <v>262</v>
      </c>
    </row>
    <row r="189" spans="1:65" s="13" customFormat="1" ht="10">
      <c r="B189" s="212"/>
      <c r="C189" s="213"/>
      <c r="D189" s="208" t="s">
        <v>272</v>
      </c>
      <c r="E189" s="214" t="s">
        <v>44</v>
      </c>
      <c r="F189" s="215" t="s">
        <v>327</v>
      </c>
      <c r="G189" s="213"/>
      <c r="H189" s="214" t="s">
        <v>44</v>
      </c>
      <c r="I189" s="216"/>
      <c r="J189" s="213"/>
      <c r="K189" s="213"/>
      <c r="L189" s="217"/>
      <c r="M189" s="218"/>
      <c r="N189" s="219"/>
      <c r="O189" s="219"/>
      <c r="P189" s="219"/>
      <c r="Q189" s="219"/>
      <c r="R189" s="219"/>
      <c r="S189" s="219"/>
      <c r="T189" s="220"/>
      <c r="AT189" s="221" t="s">
        <v>272</v>
      </c>
      <c r="AU189" s="221" t="s">
        <v>91</v>
      </c>
      <c r="AV189" s="13" t="s">
        <v>89</v>
      </c>
      <c r="AW189" s="13" t="s">
        <v>38</v>
      </c>
      <c r="AX189" s="13" t="s">
        <v>82</v>
      </c>
      <c r="AY189" s="221" t="s">
        <v>262</v>
      </c>
    </row>
    <row r="190" spans="1:65" s="13" customFormat="1" ht="10">
      <c r="B190" s="212"/>
      <c r="C190" s="213"/>
      <c r="D190" s="208" t="s">
        <v>272</v>
      </c>
      <c r="E190" s="214" t="s">
        <v>44</v>
      </c>
      <c r="F190" s="215" t="s">
        <v>330</v>
      </c>
      <c r="G190" s="213"/>
      <c r="H190" s="214" t="s">
        <v>44</v>
      </c>
      <c r="I190" s="216"/>
      <c r="J190" s="213"/>
      <c r="K190" s="213"/>
      <c r="L190" s="217"/>
      <c r="M190" s="218"/>
      <c r="N190" s="219"/>
      <c r="O190" s="219"/>
      <c r="P190" s="219"/>
      <c r="Q190" s="219"/>
      <c r="R190" s="219"/>
      <c r="S190" s="219"/>
      <c r="T190" s="220"/>
      <c r="AT190" s="221" t="s">
        <v>272</v>
      </c>
      <c r="AU190" s="221" t="s">
        <v>91</v>
      </c>
      <c r="AV190" s="13" t="s">
        <v>89</v>
      </c>
      <c r="AW190" s="13" t="s">
        <v>38</v>
      </c>
      <c r="AX190" s="13" t="s">
        <v>82</v>
      </c>
      <c r="AY190" s="221" t="s">
        <v>262</v>
      </c>
    </row>
    <row r="191" spans="1:65" s="15" customFormat="1" ht="10">
      <c r="B191" s="233"/>
      <c r="C191" s="234"/>
      <c r="D191" s="208" t="s">
        <v>272</v>
      </c>
      <c r="E191" s="235" t="s">
        <v>44</v>
      </c>
      <c r="F191" s="236" t="s">
        <v>331</v>
      </c>
      <c r="G191" s="234"/>
      <c r="H191" s="237">
        <v>2.9620000000000002</v>
      </c>
      <c r="I191" s="238"/>
      <c r="J191" s="234"/>
      <c r="K191" s="234"/>
      <c r="L191" s="239"/>
      <c r="M191" s="240"/>
      <c r="N191" s="241"/>
      <c r="O191" s="241"/>
      <c r="P191" s="241"/>
      <c r="Q191" s="241"/>
      <c r="R191" s="241"/>
      <c r="S191" s="241"/>
      <c r="T191" s="242"/>
      <c r="AT191" s="243" t="s">
        <v>272</v>
      </c>
      <c r="AU191" s="243" t="s">
        <v>91</v>
      </c>
      <c r="AV191" s="15" t="s">
        <v>91</v>
      </c>
      <c r="AW191" s="15" t="s">
        <v>38</v>
      </c>
      <c r="AX191" s="15" t="s">
        <v>82</v>
      </c>
      <c r="AY191" s="243" t="s">
        <v>262</v>
      </c>
    </row>
    <row r="192" spans="1:65" s="14" customFormat="1" ht="10">
      <c r="B192" s="222"/>
      <c r="C192" s="223"/>
      <c r="D192" s="208" t="s">
        <v>272</v>
      </c>
      <c r="E192" s="224" t="s">
        <v>44</v>
      </c>
      <c r="F192" s="225" t="s">
        <v>284</v>
      </c>
      <c r="G192" s="223"/>
      <c r="H192" s="226">
        <v>2.9620000000000002</v>
      </c>
      <c r="I192" s="227"/>
      <c r="J192" s="223"/>
      <c r="K192" s="223"/>
      <c r="L192" s="228"/>
      <c r="M192" s="229"/>
      <c r="N192" s="230"/>
      <c r="O192" s="230"/>
      <c r="P192" s="230"/>
      <c r="Q192" s="230"/>
      <c r="R192" s="230"/>
      <c r="S192" s="230"/>
      <c r="T192" s="231"/>
      <c r="AT192" s="232" t="s">
        <v>272</v>
      </c>
      <c r="AU192" s="232" t="s">
        <v>91</v>
      </c>
      <c r="AV192" s="14" t="s">
        <v>97</v>
      </c>
      <c r="AW192" s="14" t="s">
        <v>38</v>
      </c>
      <c r="AX192" s="14" t="s">
        <v>82</v>
      </c>
      <c r="AY192" s="232" t="s">
        <v>262</v>
      </c>
    </row>
    <row r="193" spans="1:65" s="13" customFormat="1" ht="10">
      <c r="B193" s="212"/>
      <c r="C193" s="213"/>
      <c r="D193" s="208" t="s">
        <v>272</v>
      </c>
      <c r="E193" s="214" t="s">
        <v>44</v>
      </c>
      <c r="F193" s="215" t="s">
        <v>327</v>
      </c>
      <c r="G193" s="213"/>
      <c r="H193" s="214" t="s">
        <v>44</v>
      </c>
      <c r="I193" s="216"/>
      <c r="J193" s="213"/>
      <c r="K193" s="213"/>
      <c r="L193" s="217"/>
      <c r="M193" s="218"/>
      <c r="N193" s="219"/>
      <c r="O193" s="219"/>
      <c r="P193" s="219"/>
      <c r="Q193" s="219"/>
      <c r="R193" s="219"/>
      <c r="S193" s="219"/>
      <c r="T193" s="220"/>
      <c r="AT193" s="221" t="s">
        <v>272</v>
      </c>
      <c r="AU193" s="221" t="s">
        <v>91</v>
      </c>
      <c r="AV193" s="13" t="s">
        <v>89</v>
      </c>
      <c r="AW193" s="13" t="s">
        <v>38</v>
      </c>
      <c r="AX193" s="13" t="s">
        <v>82</v>
      </c>
      <c r="AY193" s="221" t="s">
        <v>262</v>
      </c>
    </row>
    <row r="194" spans="1:65" s="13" customFormat="1" ht="10">
      <c r="B194" s="212"/>
      <c r="C194" s="213"/>
      <c r="D194" s="208" t="s">
        <v>272</v>
      </c>
      <c r="E194" s="214" t="s">
        <v>44</v>
      </c>
      <c r="F194" s="215" t="s">
        <v>332</v>
      </c>
      <c r="G194" s="213"/>
      <c r="H194" s="214" t="s">
        <v>44</v>
      </c>
      <c r="I194" s="216"/>
      <c r="J194" s="213"/>
      <c r="K194" s="213"/>
      <c r="L194" s="217"/>
      <c r="M194" s="218"/>
      <c r="N194" s="219"/>
      <c r="O194" s="219"/>
      <c r="P194" s="219"/>
      <c r="Q194" s="219"/>
      <c r="R194" s="219"/>
      <c r="S194" s="219"/>
      <c r="T194" s="220"/>
      <c r="AT194" s="221" t="s">
        <v>272</v>
      </c>
      <c r="AU194" s="221" t="s">
        <v>91</v>
      </c>
      <c r="AV194" s="13" t="s">
        <v>89</v>
      </c>
      <c r="AW194" s="13" t="s">
        <v>38</v>
      </c>
      <c r="AX194" s="13" t="s">
        <v>82</v>
      </c>
      <c r="AY194" s="221" t="s">
        <v>262</v>
      </c>
    </row>
    <row r="195" spans="1:65" s="15" customFormat="1" ht="10">
      <c r="B195" s="233"/>
      <c r="C195" s="234"/>
      <c r="D195" s="208" t="s">
        <v>272</v>
      </c>
      <c r="E195" s="235" t="s">
        <v>44</v>
      </c>
      <c r="F195" s="236" t="s">
        <v>333</v>
      </c>
      <c r="G195" s="234"/>
      <c r="H195" s="237">
        <v>3.9780000000000002</v>
      </c>
      <c r="I195" s="238"/>
      <c r="J195" s="234"/>
      <c r="K195" s="234"/>
      <c r="L195" s="239"/>
      <c r="M195" s="240"/>
      <c r="N195" s="241"/>
      <c r="O195" s="241"/>
      <c r="P195" s="241"/>
      <c r="Q195" s="241"/>
      <c r="R195" s="241"/>
      <c r="S195" s="241"/>
      <c r="T195" s="242"/>
      <c r="AT195" s="243" t="s">
        <v>272</v>
      </c>
      <c r="AU195" s="243" t="s">
        <v>91</v>
      </c>
      <c r="AV195" s="15" t="s">
        <v>91</v>
      </c>
      <c r="AW195" s="15" t="s">
        <v>38</v>
      </c>
      <c r="AX195" s="15" t="s">
        <v>82</v>
      </c>
      <c r="AY195" s="243" t="s">
        <v>262</v>
      </c>
    </row>
    <row r="196" spans="1:65" s="14" customFormat="1" ht="10">
      <c r="B196" s="222"/>
      <c r="C196" s="223"/>
      <c r="D196" s="208" t="s">
        <v>272</v>
      </c>
      <c r="E196" s="224" t="s">
        <v>44</v>
      </c>
      <c r="F196" s="225" t="s">
        <v>284</v>
      </c>
      <c r="G196" s="223"/>
      <c r="H196" s="226">
        <v>3.9780000000000002</v>
      </c>
      <c r="I196" s="227"/>
      <c r="J196" s="223"/>
      <c r="K196" s="223"/>
      <c r="L196" s="228"/>
      <c r="M196" s="229"/>
      <c r="N196" s="230"/>
      <c r="O196" s="230"/>
      <c r="P196" s="230"/>
      <c r="Q196" s="230"/>
      <c r="R196" s="230"/>
      <c r="S196" s="230"/>
      <c r="T196" s="231"/>
      <c r="AT196" s="232" t="s">
        <v>272</v>
      </c>
      <c r="AU196" s="232" t="s">
        <v>91</v>
      </c>
      <c r="AV196" s="14" t="s">
        <v>97</v>
      </c>
      <c r="AW196" s="14" t="s">
        <v>38</v>
      </c>
      <c r="AX196" s="14" t="s">
        <v>82</v>
      </c>
      <c r="AY196" s="232" t="s">
        <v>262</v>
      </c>
    </row>
    <row r="197" spans="1:65" s="13" customFormat="1" ht="10">
      <c r="B197" s="212"/>
      <c r="C197" s="213"/>
      <c r="D197" s="208" t="s">
        <v>272</v>
      </c>
      <c r="E197" s="214" t="s">
        <v>44</v>
      </c>
      <c r="F197" s="215" t="s">
        <v>327</v>
      </c>
      <c r="G197" s="213"/>
      <c r="H197" s="214" t="s">
        <v>44</v>
      </c>
      <c r="I197" s="216"/>
      <c r="J197" s="213"/>
      <c r="K197" s="213"/>
      <c r="L197" s="217"/>
      <c r="M197" s="218"/>
      <c r="N197" s="219"/>
      <c r="O197" s="219"/>
      <c r="P197" s="219"/>
      <c r="Q197" s="219"/>
      <c r="R197" s="219"/>
      <c r="S197" s="219"/>
      <c r="T197" s="220"/>
      <c r="AT197" s="221" t="s">
        <v>272</v>
      </c>
      <c r="AU197" s="221" t="s">
        <v>91</v>
      </c>
      <c r="AV197" s="13" t="s">
        <v>89</v>
      </c>
      <c r="AW197" s="13" t="s">
        <v>38</v>
      </c>
      <c r="AX197" s="13" t="s">
        <v>82</v>
      </c>
      <c r="AY197" s="221" t="s">
        <v>262</v>
      </c>
    </row>
    <row r="198" spans="1:65" s="13" customFormat="1" ht="10">
      <c r="B198" s="212"/>
      <c r="C198" s="213"/>
      <c r="D198" s="208" t="s">
        <v>272</v>
      </c>
      <c r="E198" s="214" t="s">
        <v>44</v>
      </c>
      <c r="F198" s="215" t="s">
        <v>334</v>
      </c>
      <c r="G198" s="213"/>
      <c r="H198" s="214" t="s">
        <v>44</v>
      </c>
      <c r="I198" s="216"/>
      <c r="J198" s="213"/>
      <c r="K198" s="213"/>
      <c r="L198" s="217"/>
      <c r="M198" s="218"/>
      <c r="N198" s="219"/>
      <c r="O198" s="219"/>
      <c r="P198" s="219"/>
      <c r="Q198" s="219"/>
      <c r="R198" s="219"/>
      <c r="S198" s="219"/>
      <c r="T198" s="220"/>
      <c r="AT198" s="221" t="s">
        <v>272</v>
      </c>
      <c r="AU198" s="221" t="s">
        <v>91</v>
      </c>
      <c r="AV198" s="13" t="s">
        <v>89</v>
      </c>
      <c r="AW198" s="13" t="s">
        <v>38</v>
      </c>
      <c r="AX198" s="13" t="s">
        <v>82</v>
      </c>
      <c r="AY198" s="221" t="s">
        <v>262</v>
      </c>
    </row>
    <row r="199" spans="1:65" s="15" customFormat="1" ht="10">
      <c r="B199" s="233"/>
      <c r="C199" s="234"/>
      <c r="D199" s="208" t="s">
        <v>272</v>
      </c>
      <c r="E199" s="235" t="s">
        <v>44</v>
      </c>
      <c r="F199" s="236" t="s">
        <v>335</v>
      </c>
      <c r="G199" s="234"/>
      <c r="H199" s="237">
        <v>4.6310000000000002</v>
      </c>
      <c r="I199" s="238"/>
      <c r="J199" s="234"/>
      <c r="K199" s="234"/>
      <c r="L199" s="239"/>
      <c r="M199" s="240"/>
      <c r="N199" s="241"/>
      <c r="O199" s="241"/>
      <c r="P199" s="241"/>
      <c r="Q199" s="241"/>
      <c r="R199" s="241"/>
      <c r="S199" s="241"/>
      <c r="T199" s="242"/>
      <c r="AT199" s="243" t="s">
        <v>272</v>
      </c>
      <c r="AU199" s="243" t="s">
        <v>91</v>
      </c>
      <c r="AV199" s="15" t="s">
        <v>91</v>
      </c>
      <c r="AW199" s="15" t="s">
        <v>38</v>
      </c>
      <c r="AX199" s="15" t="s">
        <v>82</v>
      </c>
      <c r="AY199" s="243" t="s">
        <v>262</v>
      </c>
    </row>
    <row r="200" spans="1:65" s="14" customFormat="1" ht="10">
      <c r="B200" s="222"/>
      <c r="C200" s="223"/>
      <c r="D200" s="208" t="s">
        <v>272</v>
      </c>
      <c r="E200" s="224" t="s">
        <v>44</v>
      </c>
      <c r="F200" s="225" t="s">
        <v>284</v>
      </c>
      <c r="G200" s="223"/>
      <c r="H200" s="226">
        <v>4.6310000000000002</v>
      </c>
      <c r="I200" s="227"/>
      <c r="J200" s="223"/>
      <c r="K200" s="223"/>
      <c r="L200" s="228"/>
      <c r="M200" s="229"/>
      <c r="N200" s="230"/>
      <c r="O200" s="230"/>
      <c r="P200" s="230"/>
      <c r="Q200" s="230"/>
      <c r="R200" s="230"/>
      <c r="S200" s="230"/>
      <c r="T200" s="231"/>
      <c r="AT200" s="232" t="s">
        <v>272</v>
      </c>
      <c r="AU200" s="232" t="s">
        <v>91</v>
      </c>
      <c r="AV200" s="14" t="s">
        <v>97</v>
      </c>
      <c r="AW200" s="14" t="s">
        <v>38</v>
      </c>
      <c r="AX200" s="14" t="s">
        <v>82</v>
      </c>
      <c r="AY200" s="232" t="s">
        <v>262</v>
      </c>
    </row>
    <row r="201" spans="1:65" s="13" customFormat="1" ht="10">
      <c r="B201" s="212"/>
      <c r="C201" s="213"/>
      <c r="D201" s="208" t="s">
        <v>272</v>
      </c>
      <c r="E201" s="214" t="s">
        <v>44</v>
      </c>
      <c r="F201" s="215" t="s">
        <v>336</v>
      </c>
      <c r="G201" s="213"/>
      <c r="H201" s="214" t="s">
        <v>44</v>
      </c>
      <c r="I201" s="216"/>
      <c r="J201" s="213"/>
      <c r="K201" s="213"/>
      <c r="L201" s="217"/>
      <c r="M201" s="218"/>
      <c r="N201" s="219"/>
      <c r="O201" s="219"/>
      <c r="P201" s="219"/>
      <c r="Q201" s="219"/>
      <c r="R201" s="219"/>
      <c r="S201" s="219"/>
      <c r="T201" s="220"/>
      <c r="AT201" s="221" t="s">
        <v>272</v>
      </c>
      <c r="AU201" s="221" t="s">
        <v>91</v>
      </c>
      <c r="AV201" s="13" t="s">
        <v>89</v>
      </c>
      <c r="AW201" s="13" t="s">
        <v>38</v>
      </c>
      <c r="AX201" s="13" t="s">
        <v>82</v>
      </c>
      <c r="AY201" s="221" t="s">
        <v>262</v>
      </c>
    </row>
    <row r="202" spans="1:65" s="13" customFormat="1" ht="10">
      <c r="B202" s="212"/>
      <c r="C202" s="213"/>
      <c r="D202" s="208" t="s">
        <v>272</v>
      </c>
      <c r="E202" s="214" t="s">
        <v>44</v>
      </c>
      <c r="F202" s="215" t="s">
        <v>337</v>
      </c>
      <c r="G202" s="213"/>
      <c r="H202" s="214" t="s">
        <v>44</v>
      </c>
      <c r="I202" s="216"/>
      <c r="J202" s="213"/>
      <c r="K202" s="213"/>
      <c r="L202" s="217"/>
      <c r="M202" s="218"/>
      <c r="N202" s="219"/>
      <c r="O202" s="219"/>
      <c r="P202" s="219"/>
      <c r="Q202" s="219"/>
      <c r="R202" s="219"/>
      <c r="S202" s="219"/>
      <c r="T202" s="220"/>
      <c r="AT202" s="221" t="s">
        <v>272</v>
      </c>
      <c r="AU202" s="221" t="s">
        <v>91</v>
      </c>
      <c r="AV202" s="13" t="s">
        <v>89</v>
      </c>
      <c r="AW202" s="13" t="s">
        <v>38</v>
      </c>
      <c r="AX202" s="13" t="s">
        <v>82</v>
      </c>
      <c r="AY202" s="221" t="s">
        <v>262</v>
      </c>
    </row>
    <row r="203" spans="1:65" s="15" customFormat="1" ht="10">
      <c r="B203" s="233"/>
      <c r="C203" s="234"/>
      <c r="D203" s="208" t="s">
        <v>272</v>
      </c>
      <c r="E203" s="235" t="s">
        <v>44</v>
      </c>
      <c r="F203" s="236" t="s">
        <v>338</v>
      </c>
      <c r="G203" s="234"/>
      <c r="H203" s="237">
        <v>9.0220000000000002</v>
      </c>
      <c r="I203" s="238"/>
      <c r="J203" s="234"/>
      <c r="K203" s="234"/>
      <c r="L203" s="239"/>
      <c r="M203" s="240"/>
      <c r="N203" s="241"/>
      <c r="O203" s="241"/>
      <c r="P203" s="241"/>
      <c r="Q203" s="241"/>
      <c r="R203" s="241"/>
      <c r="S203" s="241"/>
      <c r="T203" s="242"/>
      <c r="AT203" s="243" t="s">
        <v>272</v>
      </c>
      <c r="AU203" s="243" t="s">
        <v>91</v>
      </c>
      <c r="AV203" s="15" t="s">
        <v>91</v>
      </c>
      <c r="AW203" s="15" t="s">
        <v>38</v>
      </c>
      <c r="AX203" s="15" t="s">
        <v>82</v>
      </c>
      <c r="AY203" s="243" t="s">
        <v>262</v>
      </c>
    </row>
    <row r="204" spans="1:65" s="14" customFormat="1" ht="10">
      <c r="B204" s="222"/>
      <c r="C204" s="223"/>
      <c r="D204" s="208" t="s">
        <v>272</v>
      </c>
      <c r="E204" s="224" t="s">
        <v>44</v>
      </c>
      <c r="F204" s="225" t="s">
        <v>284</v>
      </c>
      <c r="G204" s="223"/>
      <c r="H204" s="226">
        <v>9.0220000000000002</v>
      </c>
      <c r="I204" s="227"/>
      <c r="J204" s="223"/>
      <c r="K204" s="223"/>
      <c r="L204" s="228"/>
      <c r="M204" s="229"/>
      <c r="N204" s="230"/>
      <c r="O204" s="230"/>
      <c r="P204" s="230"/>
      <c r="Q204" s="230"/>
      <c r="R204" s="230"/>
      <c r="S204" s="230"/>
      <c r="T204" s="231"/>
      <c r="AT204" s="232" t="s">
        <v>272</v>
      </c>
      <c r="AU204" s="232" t="s">
        <v>91</v>
      </c>
      <c r="AV204" s="14" t="s">
        <v>97</v>
      </c>
      <c r="AW204" s="14" t="s">
        <v>38</v>
      </c>
      <c r="AX204" s="14" t="s">
        <v>82</v>
      </c>
      <c r="AY204" s="232" t="s">
        <v>262</v>
      </c>
    </row>
    <row r="205" spans="1:65" s="16" customFormat="1" ht="10">
      <c r="B205" s="244"/>
      <c r="C205" s="245"/>
      <c r="D205" s="208" t="s">
        <v>272</v>
      </c>
      <c r="E205" s="246" t="s">
        <v>44</v>
      </c>
      <c r="F205" s="247" t="s">
        <v>291</v>
      </c>
      <c r="G205" s="245"/>
      <c r="H205" s="248">
        <v>27.707000000000001</v>
      </c>
      <c r="I205" s="249"/>
      <c r="J205" s="245"/>
      <c r="K205" s="245"/>
      <c r="L205" s="250"/>
      <c r="M205" s="251"/>
      <c r="N205" s="252"/>
      <c r="O205" s="252"/>
      <c r="P205" s="252"/>
      <c r="Q205" s="252"/>
      <c r="R205" s="252"/>
      <c r="S205" s="252"/>
      <c r="T205" s="253"/>
      <c r="AT205" s="254" t="s">
        <v>272</v>
      </c>
      <c r="AU205" s="254" t="s">
        <v>91</v>
      </c>
      <c r="AV205" s="16" t="s">
        <v>104</v>
      </c>
      <c r="AW205" s="16" t="s">
        <v>38</v>
      </c>
      <c r="AX205" s="16" t="s">
        <v>89</v>
      </c>
      <c r="AY205" s="254" t="s">
        <v>262</v>
      </c>
    </row>
    <row r="206" spans="1:65" s="2" customFormat="1" ht="16.5" customHeight="1">
      <c r="A206" s="37"/>
      <c r="B206" s="38"/>
      <c r="C206" s="195" t="s">
        <v>339</v>
      </c>
      <c r="D206" s="195" t="s">
        <v>264</v>
      </c>
      <c r="E206" s="196" t="s">
        <v>340</v>
      </c>
      <c r="F206" s="197" t="s">
        <v>341</v>
      </c>
      <c r="G206" s="198" t="s">
        <v>342</v>
      </c>
      <c r="H206" s="199">
        <v>255.8</v>
      </c>
      <c r="I206" s="200"/>
      <c r="J206" s="201">
        <f>ROUND(I206*H206,2)</f>
        <v>0</v>
      </c>
      <c r="K206" s="197" t="s">
        <v>268</v>
      </c>
      <c r="L206" s="42"/>
      <c r="M206" s="202" t="s">
        <v>44</v>
      </c>
      <c r="N206" s="203" t="s">
        <v>53</v>
      </c>
      <c r="O206" s="67"/>
      <c r="P206" s="204">
        <f>O206*H206</f>
        <v>0</v>
      </c>
      <c r="Q206" s="204">
        <v>6.9999999999999999E-4</v>
      </c>
      <c r="R206" s="204">
        <f>Q206*H206</f>
        <v>0.17906</v>
      </c>
      <c r="S206" s="204">
        <v>0</v>
      </c>
      <c r="T206" s="205">
        <f>S206*H206</f>
        <v>0</v>
      </c>
      <c r="U206" s="37"/>
      <c r="V206" s="37"/>
      <c r="W206" s="37"/>
      <c r="X206" s="37"/>
      <c r="Y206" s="37"/>
      <c r="Z206" s="37"/>
      <c r="AA206" s="37"/>
      <c r="AB206" s="37"/>
      <c r="AC206" s="37"/>
      <c r="AD206" s="37"/>
      <c r="AE206" s="37"/>
      <c r="AR206" s="206" t="s">
        <v>104</v>
      </c>
      <c r="AT206" s="206" t="s">
        <v>264</v>
      </c>
      <c r="AU206" s="206" t="s">
        <v>91</v>
      </c>
      <c r="AY206" s="19" t="s">
        <v>262</v>
      </c>
      <c r="BE206" s="207">
        <f>IF(N206="základní",J206,0)</f>
        <v>0</v>
      </c>
      <c r="BF206" s="207">
        <f>IF(N206="snížená",J206,0)</f>
        <v>0</v>
      </c>
      <c r="BG206" s="207">
        <f>IF(N206="zákl. přenesená",J206,0)</f>
        <v>0</v>
      </c>
      <c r="BH206" s="207">
        <f>IF(N206="sníž. přenesená",J206,0)</f>
        <v>0</v>
      </c>
      <c r="BI206" s="207">
        <f>IF(N206="nulová",J206,0)</f>
        <v>0</v>
      </c>
      <c r="BJ206" s="19" t="s">
        <v>89</v>
      </c>
      <c r="BK206" s="207">
        <f>ROUND(I206*H206,2)</f>
        <v>0</v>
      </c>
      <c r="BL206" s="19" t="s">
        <v>104</v>
      </c>
      <c r="BM206" s="206" t="s">
        <v>343</v>
      </c>
    </row>
    <row r="207" spans="1:65" s="2" customFormat="1" ht="54">
      <c r="A207" s="37"/>
      <c r="B207" s="38"/>
      <c r="C207" s="39"/>
      <c r="D207" s="208" t="s">
        <v>270</v>
      </c>
      <c r="E207" s="39"/>
      <c r="F207" s="209" t="s">
        <v>344</v>
      </c>
      <c r="G207" s="39"/>
      <c r="H207" s="39"/>
      <c r="I207" s="118"/>
      <c r="J207" s="39"/>
      <c r="K207" s="39"/>
      <c r="L207" s="42"/>
      <c r="M207" s="210"/>
      <c r="N207" s="211"/>
      <c r="O207" s="67"/>
      <c r="P207" s="67"/>
      <c r="Q207" s="67"/>
      <c r="R207" s="67"/>
      <c r="S207" s="67"/>
      <c r="T207" s="68"/>
      <c r="U207" s="37"/>
      <c r="V207" s="37"/>
      <c r="W207" s="37"/>
      <c r="X207" s="37"/>
      <c r="Y207" s="37"/>
      <c r="Z207" s="37"/>
      <c r="AA207" s="37"/>
      <c r="AB207" s="37"/>
      <c r="AC207" s="37"/>
      <c r="AD207" s="37"/>
      <c r="AE207" s="37"/>
      <c r="AT207" s="19" t="s">
        <v>270</v>
      </c>
      <c r="AU207" s="19" t="s">
        <v>91</v>
      </c>
    </row>
    <row r="208" spans="1:65" s="13" customFormat="1" ht="10">
      <c r="B208" s="212"/>
      <c r="C208" s="213"/>
      <c r="D208" s="208" t="s">
        <v>272</v>
      </c>
      <c r="E208" s="214" t="s">
        <v>44</v>
      </c>
      <c r="F208" s="215" t="s">
        <v>273</v>
      </c>
      <c r="G208" s="213"/>
      <c r="H208" s="214" t="s">
        <v>44</v>
      </c>
      <c r="I208" s="216"/>
      <c r="J208" s="213"/>
      <c r="K208" s="213"/>
      <c r="L208" s="217"/>
      <c r="M208" s="218"/>
      <c r="N208" s="219"/>
      <c r="O208" s="219"/>
      <c r="P208" s="219"/>
      <c r="Q208" s="219"/>
      <c r="R208" s="219"/>
      <c r="S208" s="219"/>
      <c r="T208" s="220"/>
      <c r="AT208" s="221" t="s">
        <v>272</v>
      </c>
      <c r="AU208" s="221" t="s">
        <v>91</v>
      </c>
      <c r="AV208" s="13" t="s">
        <v>89</v>
      </c>
      <c r="AW208" s="13" t="s">
        <v>38</v>
      </c>
      <c r="AX208" s="13" t="s">
        <v>82</v>
      </c>
      <c r="AY208" s="221" t="s">
        <v>262</v>
      </c>
    </row>
    <row r="209" spans="1:65" s="13" customFormat="1" ht="10">
      <c r="B209" s="212"/>
      <c r="C209" s="213"/>
      <c r="D209" s="208" t="s">
        <v>272</v>
      </c>
      <c r="E209" s="214" t="s">
        <v>44</v>
      </c>
      <c r="F209" s="215" t="s">
        <v>317</v>
      </c>
      <c r="G209" s="213"/>
      <c r="H209" s="214" t="s">
        <v>44</v>
      </c>
      <c r="I209" s="216"/>
      <c r="J209" s="213"/>
      <c r="K209" s="213"/>
      <c r="L209" s="217"/>
      <c r="M209" s="218"/>
      <c r="N209" s="219"/>
      <c r="O209" s="219"/>
      <c r="P209" s="219"/>
      <c r="Q209" s="219"/>
      <c r="R209" s="219"/>
      <c r="S209" s="219"/>
      <c r="T209" s="220"/>
      <c r="AT209" s="221" t="s">
        <v>272</v>
      </c>
      <c r="AU209" s="221" t="s">
        <v>91</v>
      </c>
      <c r="AV209" s="13" t="s">
        <v>89</v>
      </c>
      <c r="AW209" s="13" t="s">
        <v>38</v>
      </c>
      <c r="AX209" s="13" t="s">
        <v>82</v>
      </c>
      <c r="AY209" s="221" t="s">
        <v>262</v>
      </c>
    </row>
    <row r="210" spans="1:65" s="13" customFormat="1" ht="10">
      <c r="B210" s="212"/>
      <c r="C210" s="213"/>
      <c r="D210" s="208" t="s">
        <v>272</v>
      </c>
      <c r="E210" s="214" t="s">
        <v>44</v>
      </c>
      <c r="F210" s="215" t="s">
        <v>318</v>
      </c>
      <c r="G210" s="213"/>
      <c r="H210" s="214" t="s">
        <v>44</v>
      </c>
      <c r="I210" s="216"/>
      <c r="J210" s="213"/>
      <c r="K210" s="213"/>
      <c r="L210" s="217"/>
      <c r="M210" s="218"/>
      <c r="N210" s="219"/>
      <c r="O210" s="219"/>
      <c r="P210" s="219"/>
      <c r="Q210" s="219"/>
      <c r="R210" s="219"/>
      <c r="S210" s="219"/>
      <c r="T210" s="220"/>
      <c r="AT210" s="221" t="s">
        <v>272</v>
      </c>
      <c r="AU210" s="221" t="s">
        <v>91</v>
      </c>
      <c r="AV210" s="13" t="s">
        <v>89</v>
      </c>
      <c r="AW210" s="13" t="s">
        <v>38</v>
      </c>
      <c r="AX210" s="13" t="s">
        <v>82</v>
      </c>
      <c r="AY210" s="221" t="s">
        <v>262</v>
      </c>
    </row>
    <row r="211" spans="1:65" s="15" customFormat="1" ht="10">
      <c r="B211" s="233"/>
      <c r="C211" s="234"/>
      <c r="D211" s="208" t="s">
        <v>272</v>
      </c>
      <c r="E211" s="235" t="s">
        <v>44</v>
      </c>
      <c r="F211" s="236" t="s">
        <v>345</v>
      </c>
      <c r="G211" s="234"/>
      <c r="H211" s="237">
        <v>204.6</v>
      </c>
      <c r="I211" s="238"/>
      <c r="J211" s="234"/>
      <c r="K211" s="234"/>
      <c r="L211" s="239"/>
      <c r="M211" s="240"/>
      <c r="N211" s="241"/>
      <c r="O211" s="241"/>
      <c r="P211" s="241"/>
      <c r="Q211" s="241"/>
      <c r="R211" s="241"/>
      <c r="S211" s="241"/>
      <c r="T211" s="242"/>
      <c r="AT211" s="243" t="s">
        <v>272</v>
      </c>
      <c r="AU211" s="243" t="s">
        <v>91</v>
      </c>
      <c r="AV211" s="15" t="s">
        <v>91</v>
      </c>
      <c r="AW211" s="15" t="s">
        <v>38</v>
      </c>
      <c r="AX211" s="15" t="s">
        <v>82</v>
      </c>
      <c r="AY211" s="243" t="s">
        <v>262</v>
      </c>
    </row>
    <row r="212" spans="1:65" s="14" customFormat="1" ht="10">
      <c r="B212" s="222"/>
      <c r="C212" s="223"/>
      <c r="D212" s="208" t="s">
        <v>272</v>
      </c>
      <c r="E212" s="224" t="s">
        <v>44</v>
      </c>
      <c r="F212" s="225" t="s">
        <v>284</v>
      </c>
      <c r="G212" s="223"/>
      <c r="H212" s="226">
        <v>204.6</v>
      </c>
      <c r="I212" s="227"/>
      <c r="J212" s="223"/>
      <c r="K212" s="223"/>
      <c r="L212" s="228"/>
      <c r="M212" s="229"/>
      <c r="N212" s="230"/>
      <c r="O212" s="230"/>
      <c r="P212" s="230"/>
      <c r="Q212" s="230"/>
      <c r="R212" s="230"/>
      <c r="S212" s="230"/>
      <c r="T212" s="231"/>
      <c r="AT212" s="232" t="s">
        <v>272</v>
      </c>
      <c r="AU212" s="232" t="s">
        <v>91</v>
      </c>
      <c r="AV212" s="14" t="s">
        <v>97</v>
      </c>
      <c r="AW212" s="14" t="s">
        <v>38</v>
      </c>
      <c r="AX212" s="14" t="s">
        <v>82</v>
      </c>
      <c r="AY212" s="232" t="s">
        <v>262</v>
      </c>
    </row>
    <row r="213" spans="1:65" s="13" customFormat="1" ht="10">
      <c r="B213" s="212"/>
      <c r="C213" s="213"/>
      <c r="D213" s="208" t="s">
        <v>272</v>
      </c>
      <c r="E213" s="214" t="s">
        <v>44</v>
      </c>
      <c r="F213" s="215" t="s">
        <v>317</v>
      </c>
      <c r="G213" s="213"/>
      <c r="H213" s="214" t="s">
        <v>44</v>
      </c>
      <c r="I213" s="216"/>
      <c r="J213" s="213"/>
      <c r="K213" s="213"/>
      <c r="L213" s="217"/>
      <c r="M213" s="218"/>
      <c r="N213" s="219"/>
      <c r="O213" s="219"/>
      <c r="P213" s="219"/>
      <c r="Q213" s="219"/>
      <c r="R213" s="219"/>
      <c r="S213" s="219"/>
      <c r="T213" s="220"/>
      <c r="AT213" s="221" t="s">
        <v>272</v>
      </c>
      <c r="AU213" s="221" t="s">
        <v>91</v>
      </c>
      <c r="AV213" s="13" t="s">
        <v>89</v>
      </c>
      <c r="AW213" s="13" t="s">
        <v>38</v>
      </c>
      <c r="AX213" s="13" t="s">
        <v>82</v>
      </c>
      <c r="AY213" s="221" t="s">
        <v>262</v>
      </c>
    </row>
    <row r="214" spans="1:65" s="13" customFormat="1" ht="10">
      <c r="B214" s="212"/>
      <c r="C214" s="213"/>
      <c r="D214" s="208" t="s">
        <v>272</v>
      </c>
      <c r="E214" s="214" t="s">
        <v>44</v>
      </c>
      <c r="F214" s="215" t="s">
        <v>320</v>
      </c>
      <c r="G214" s="213"/>
      <c r="H214" s="214" t="s">
        <v>44</v>
      </c>
      <c r="I214" s="216"/>
      <c r="J214" s="213"/>
      <c r="K214" s="213"/>
      <c r="L214" s="217"/>
      <c r="M214" s="218"/>
      <c r="N214" s="219"/>
      <c r="O214" s="219"/>
      <c r="P214" s="219"/>
      <c r="Q214" s="219"/>
      <c r="R214" s="219"/>
      <c r="S214" s="219"/>
      <c r="T214" s="220"/>
      <c r="AT214" s="221" t="s">
        <v>272</v>
      </c>
      <c r="AU214" s="221" t="s">
        <v>91</v>
      </c>
      <c r="AV214" s="13" t="s">
        <v>89</v>
      </c>
      <c r="AW214" s="13" t="s">
        <v>38</v>
      </c>
      <c r="AX214" s="13" t="s">
        <v>82</v>
      </c>
      <c r="AY214" s="221" t="s">
        <v>262</v>
      </c>
    </row>
    <row r="215" spans="1:65" s="15" customFormat="1" ht="10">
      <c r="B215" s="233"/>
      <c r="C215" s="234"/>
      <c r="D215" s="208" t="s">
        <v>272</v>
      </c>
      <c r="E215" s="235" t="s">
        <v>44</v>
      </c>
      <c r="F215" s="236" t="s">
        <v>346</v>
      </c>
      <c r="G215" s="234"/>
      <c r="H215" s="237">
        <v>51.2</v>
      </c>
      <c r="I215" s="238"/>
      <c r="J215" s="234"/>
      <c r="K215" s="234"/>
      <c r="L215" s="239"/>
      <c r="M215" s="240"/>
      <c r="N215" s="241"/>
      <c r="O215" s="241"/>
      <c r="P215" s="241"/>
      <c r="Q215" s="241"/>
      <c r="R215" s="241"/>
      <c r="S215" s="241"/>
      <c r="T215" s="242"/>
      <c r="AT215" s="243" t="s">
        <v>272</v>
      </c>
      <c r="AU215" s="243" t="s">
        <v>91</v>
      </c>
      <c r="AV215" s="15" t="s">
        <v>91</v>
      </c>
      <c r="AW215" s="15" t="s">
        <v>38</v>
      </c>
      <c r="AX215" s="15" t="s">
        <v>82</v>
      </c>
      <c r="AY215" s="243" t="s">
        <v>262</v>
      </c>
    </row>
    <row r="216" spans="1:65" s="14" customFormat="1" ht="10">
      <c r="B216" s="222"/>
      <c r="C216" s="223"/>
      <c r="D216" s="208" t="s">
        <v>272</v>
      </c>
      <c r="E216" s="224" t="s">
        <v>44</v>
      </c>
      <c r="F216" s="225" t="s">
        <v>284</v>
      </c>
      <c r="G216" s="223"/>
      <c r="H216" s="226">
        <v>51.2</v>
      </c>
      <c r="I216" s="227"/>
      <c r="J216" s="223"/>
      <c r="K216" s="223"/>
      <c r="L216" s="228"/>
      <c r="M216" s="229"/>
      <c r="N216" s="230"/>
      <c r="O216" s="230"/>
      <c r="P216" s="230"/>
      <c r="Q216" s="230"/>
      <c r="R216" s="230"/>
      <c r="S216" s="230"/>
      <c r="T216" s="231"/>
      <c r="AT216" s="232" t="s">
        <v>272</v>
      </c>
      <c r="AU216" s="232" t="s">
        <v>91</v>
      </c>
      <c r="AV216" s="14" t="s">
        <v>97</v>
      </c>
      <c r="AW216" s="14" t="s">
        <v>38</v>
      </c>
      <c r="AX216" s="14" t="s">
        <v>82</v>
      </c>
      <c r="AY216" s="232" t="s">
        <v>262</v>
      </c>
    </row>
    <row r="217" spans="1:65" s="16" customFormat="1" ht="10">
      <c r="B217" s="244"/>
      <c r="C217" s="245"/>
      <c r="D217" s="208" t="s">
        <v>272</v>
      </c>
      <c r="E217" s="246" t="s">
        <v>44</v>
      </c>
      <c r="F217" s="247" t="s">
        <v>291</v>
      </c>
      <c r="G217" s="245"/>
      <c r="H217" s="248">
        <v>255.8</v>
      </c>
      <c r="I217" s="249"/>
      <c r="J217" s="245"/>
      <c r="K217" s="245"/>
      <c r="L217" s="250"/>
      <c r="M217" s="251"/>
      <c r="N217" s="252"/>
      <c r="O217" s="252"/>
      <c r="P217" s="252"/>
      <c r="Q217" s="252"/>
      <c r="R217" s="252"/>
      <c r="S217" s="252"/>
      <c r="T217" s="253"/>
      <c r="AT217" s="254" t="s">
        <v>272</v>
      </c>
      <c r="AU217" s="254" t="s">
        <v>91</v>
      </c>
      <c r="AV217" s="16" t="s">
        <v>104</v>
      </c>
      <c r="AW217" s="16" t="s">
        <v>38</v>
      </c>
      <c r="AX217" s="16" t="s">
        <v>89</v>
      </c>
      <c r="AY217" s="254" t="s">
        <v>262</v>
      </c>
    </row>
    <row r="218" spans="1:65" s="2" customFormat="1" ht="21.75" customHeight="1">
      <c r="A218" s="37"/>
      <c r="B218" s="38"/>
      <c r="C218" s="195" t="s">
        <v>347</v>
      </c>
      <c r="D218" s="195" t="s">
        <v>264</v>
      </c>
      <c r="E218" s="196" t="s">
        <v>348</v>
      </c>
      <c r="F218" s="197" t="s">
        <v>349</v>
      </c>
      <c r="G218" s="198" t="s">
        <v>342</v>
      </c>
      <c r="H218" s="199">
        <v>255.8</v>
      </c>
      <c r="I218" s="200"/>
      <c r="J218" s="201">
        <f>ROUND(I218*H218,2)</f>
        <v>0</v>
      </c>
      <c r="K218" s="197" t="s">
        <v>268</v>
      </c>
      <c r="L218" s="42"/>
      <c r="M218" s="202" t="s">
        <v>44</v>
      </c>
      <c r="N218" s="203" t="s">
        <v>53</v>
      </c>
      <c r="O218" s="67"/>
      <c r="P218" s="204">
        <f>O218*H218</f>
        <v>0</v>
      </c>
      <c r="Q218" s="204">
        <v>0</v>
      </c>
      <c r="R218" s="204">
        <f>Q218*H218</f>
        <v>0</v>
      </c>
      <c r="S218" s="204">
        <v>0</v>
      </c>
      <c r="T218" s="205">
        <f>S218*H218</f>
        <v>0</v>
      </c>
      <c r="U218" s="37"/>
      <c r="V218" s="37"/>
      <c r="W218" s="37"/>
      <c r="X218" s="37"/>
      <c r="Y218" s="37"/>
      <c r="Z218" s="37"/>
      <c r="AA218" s="37"/>
      <c r="AB218" s="37"/>
      <c r="AC218" s="37"/>
      <c r="AD218" s="37"/>
      <c r="AE218" s="37"/>
      <c r="AR218" s="206" t="s">
        <v>104</v>
      </c>
      <c r="AT218" s="206" t="s">
        <v>264</v>
      </c>
      <c r="AU218" s="206" t="s">
        <v>91</v>
      </c>
      <c r="AY218" s="19" t="s">
        <v>262</v>
      </c>
      <c r="BE218" s="207">
        <f>IF(N218="základní",J218,0)</f>
        <v>0</v>
      </c>
      <c r="BF218" s="207">
        <f>IF(N218="snížená",J218,0)</f>
        <v>0</v>
      </c>
      <c r="BG218" s="207">
        <f>IF(N218="zákl. přenesená",J218,0)</f>
        <v>0</v>
      </c>
      <c r="BH218" s="207">
        <f>IF(N218="sníž. přenesená",J218,0)</f>
        <v>0</v>
      </c>
      <c r="BI218" s="207">
        <f>IF(N218="nulová",J218,0)</f>
        <v>0</v>
      </c>
      <c r="BJ218" s="19" t="s">
        <v>89</v>
      </c>
      <c r="BK218" s="207">
        <f>ROUND(I218*H218,2)</f>
        <v>0</v>
      </c>
      <c r="BL218" s="19" t="s">
        <v>104</v>
      </c>
      <c r="BM218" s="206" t="s">
        <v>350</v>
      </c>
    </row>
    <row r="219" spans="1:65" s="13" customFormat="1" ht="10">
      <c r="B219" s="212"/>
      <c r="C219" s="213"/>
      <c r="D219" s="208" t="s">
        <v>272</v>
      </c>
      <c r="E219" s="214" t="s">
        <v>44</v>
      </c>
      <c r="F219" s="215" t="s">
        <v>273</v>
      </c>
      <c r="G219" s="213"/>
      <c r="H219" s="214" t="s">
        <v>44</v>
      </c>
      <c r="I219" s="216"/>
      <c r="J219" s="213"/>
      <c r="K219" s="213"/>
      <c r="L219" s="217"/>
      <c r="M219" s="218"/>
      <c r="N219" s="219"/>
      <c r="O219" s="219"/>
      <c r="P219" s="219"/>
      <c r="Q219" s="219"/>
      <c r="R219" s="219"/>
      <c r="S219" s="219"/>
      <c r="T219" s="220"/>
      <c r="AT219" s="221" t="s">
        <v>272</v>
      </c>
      <c r="AU219" s="221" t="s">
        <v>91</v>
      </c>
      <c r="AV219" s="13" t="s">
        <v>89</v>
      </c>
      <c r="AW219" s="13" t="s">
        <v>38</v>
      </c>
      <c r="AX219" s="13" t="s">
        <v>82</v>
      </c>
      <c r="AY219" s="221" t="s">
        <v>262</v>
      </c>
    </row>
    <row r="220" spans="1:65" s="13" customFormat="1" ht="10">
      <c r="B220" s="212"/>
      <c r="C220" s="213"/>
      <c r="D220" s="208" t="s">
        <v>272</v>
      </c>
      <c r="E220" s="214" t="s">
        <v>44</v>
      </c>
      <c r="F220" s="215" t="s">
        <v>317</v>
      </c>
      <c r="G220" s="213"/>
      <c r="H220" s="214" t="s">
        <v>44</v>
      </c>
      <c r="I220" s="216"/>
      <c r="J220" s="213"/>
      <c r="K220" s="213"/>
      <c r="L220" s="217"/>
      <c r="M220" s="218"/>
      <c r="N220" s="219"/>
      <c r="O220" s="219"/>
      <c r="P220" s="219"/>
      <c r="Q220" s="219"/>
      <c r="R220" s="219"/>
      <c r="S220" s="219"/>
      <c r="T220" s="220"/>
      <c r="AT220" s="221" t="s">
        <v>272</v>
      </c>
      <c r="AU220" s="221" t="s">
        <v>91</v>
      </c>
      <c r="AV220" s="13" t="s">
        <v>89</v>
      </c>
      <c r="AW220" s="13" t="s">
        <v>38</v>
      </c>
      <c r="AX220" s="13" t="s">
        <v>82</v>
      </c>
      <c r="AY220" s="221" t="s">
        <v>262</v>
      </c>
    </row>
    <row r="221" spans="1:65" s="13" customFormat="1" ht="10">
      <c r="B221" s="212"/>
      <c r="C221" s="213"/>
      <c r="D221" s="208" t="s">
        <v>272</v>
      </c>
      <c r="E221" s="214" t="s">
        <v>44</v>
      </c>
      <c r="F221" s="215" t="s">
        <v>318</v>
      </c>
      <c r="G221" s="213"/>
      <c r="H221" s="214" t="s">
        <v>44</v>
      </c>
      <c r="I221" s="216"/>
      <c r="J221" s="213"/>
      <c r="K221" s="213"/>
      <c r="L221" s="217"/>
      <c r="M221" s="218"/>
      <c r="N221" s="219"/>
      <c r="O221" s="219"/>
      <c r="P221" s="219"/>
      <c r="Q221" s="219"/>
      <c r="R221" s="219"/>
      <c r="S221" s="219"/>
      <c r="T221" s="220"/>
      <c r="AT221" s="221" t="s">
        <v>272</v>
      </c>
      <c r="AU221" s="221" t="s">
        <v>91</v>
      </c>
      <c r="AV221" s="13" t="s">
        <v>89</v>
      </c>
      <c r="AW221" s="13" t="s">
        <v>38</v>
      </c>
      <c r="AX221" s="13" t="s">
        <v>82</v>
      </c>
      <c r="AY221" s="221" t="s">
        <v>262</v>
      </c>
    </row>
    <row r="222" spans="1:65" s="15" customFormat="1" ht="10">
      <c r="B222" s="233"/>
      <c r="C222" s="234"/>
      <c r="D222" s="208" t="s">
        <v>272</v>
      </c>
      <c r="E222" s="235" t="s">
        <v>44</v>
      </c>
      <c r="F222" s="236" t="s">
        <v>345</v>
      </c>
      <c r="G222" s="234"/>
      <c r="H222" s="237">
        <v>204.6</v>
      </c>
      <c r="I222" s="238"/>
      <c r="J222" s="234"/>
      <c r="K222" s="234"/>
      <c r="L222" s="239"/>
      <c r="M222" s="240"/>
      <c r="N222" s="241"/>
      <c r="O222" s="241"/>
      <c r="P222" s="241"/>
      <c r="Q222" s="241"/>
      <c r="R222" s="241"/>
      <c r="S222" s="241"/>
      <c r="T222" s="242"/>
      <c r="AT222" s="243" t="s">
        <v>272</v>
      </c>
      <c r="AU222" s="243" t="s">
        <v>91</v>
      </c>
      <c r="AV222" s="15" t="s">
        <v>91</v>
      </c>
      <c r="AW222" s="15" t="s">
        <v>38</v>
      </c>
      <c r="AX222" s="15" t="s">
        <v>82</v>
      </c>
      <c r="AY222" s="243" t="s">
        <v>262</v>
      </c>
    </row>
    <row r="223" spans="1:65" s="14" customFormat="1" ht="10">
      <c r="B223" s="222"/>
      <c r="C223" s="223"/>
      <c r="D223" s="208" t="s">
        <v>272</v>
      </c>
      <c r="E223" s="224" t="s">
        <v>44</v>
      </c>
      <c r="F223" s="225" t="s">
        <v>284</v>
      </c>
      <c r="G223" s="223"/>
      <c r="H223" s="226">
        <v>204.6</v>
      </c>
      <c r="I223" s="227"/>
      <c r="J223" s="223"/>
      <c r="K223" s="223"/>
      <c r="L223" s="228"/>
      <c r="M223" s="229"/>
      <c r="N223" s="230"/>
      <c r="O223" s="230"/>
      <c r="P223" s="230"/>
      <c r="Q223" s="230"/>
      <c r="R223" s="230"/>
      <c r="S223" s="230"/>
      <c r="T223" s="231"/>
      <c r="AT223" s="232" t="s">
        <v>272</v>
      </c>
      <c r="AU223" s="232" t="s">
        <v>91</v>
      </c>
      <c r="AV223" s="14" t="s">
        <v>97</v>
      </c>
      <c r="AW223" s="14" t="s">
        <v>38</v>
      </c>
      <c r="AX223" s="14" t="s">
        <v>82</v>
      </c>
      <c r="AY223" s="232" t="s">
        <v>262</v>
      </c>
    </row>
    <row r="224" spans="1:65" s="13" customFormat="1" ht="10">
      <c r="B224" s="212"/>
      <c r="C224" s="213"/>
      <c r="D224" s="208" t="s">
        <v>272</v>
      </c>
      <c r="E224" s="214" t="s">
        <v>44</v>
      </c>
      <c r="F224" s="215" t="s">
        <v>317</v>
      </c>
      <c r="G224" s="213"/>
      <c r="H224" s="214" t="s">
        <v>44</v>
      </c>
      <c r="I224" s="216"/>
      <c r="J224" s="213"/>
      <c r="K224" s="213"/>
      <c r="L224" s="217"/>
      <c r="M224" s="218"/>
      <c r="N224" s="219"/>
      <c r="O224" s="219"/>
      <c r="P224" s="219"/>
      <c r="Q224" s="219"/>
      <c r="R224" s="219"/>
      <c r="S224" s="219"/>
      <c r="T224" s="220"/>
      <c r="AT224" s="221" t="s">
        <v>272</v>
      </c>
      <c r="AU224" s="221" t="s">
        <v>91</v>
      </c>
      <c r="AV224" s="13" t="s">
        <v>89</v>
      </c>
      <c r="AW224" s="13" t="s">
        <v>38</v>
      </c>
      <c r="AX224" s="13" t="s">
        <v>82</v>
      </c>
      <c r="AY224" s="221" t="s">
        <v>262</v>
      </c>
    </row>
    <row r="225" spans="1:65" s="13" customFormat="1" ht="10">
      <c r="B225" s="212"/>
      <c r="C225" s="213"/>
      <c r="D225" s="208" t="s">
        <v>272</v>
      </c>
      <c r="E225" s="214" t="s">
        <v>44</v>
      </c>
      <c r="F225" s="215" t="s">
        <v>320</v>
      </c>
      <c r="G225" s="213"/>
      <c r="H225" s="214" t="s">
        <v>44</v>
      </c>
      <c r="I225" s="216"/>
      <c r="J225" s="213"/>
      <c r="K225" s="213"/>
      <c r="L225" s="217"/>
      <c r="M225" s="218"/>
      <c r="N225" s="219"/>
      <c r="O225" s="219"/>
      <c r="P225" s="219"/>
      <c r="Q225" s="219"/>
      <c r="R225" s="219"/>
      <c r="S225" s="219"/>
      <c r="T225" s="220"/>
      <c r="AT225" s="221" t="s">
        <v>272</v>
      </c>
      <c r="AU225" s="221" t="s">
        <v>91</v>
      </c>
      <c r="AV225" s="13" t="s">
        <v>89</v>
      </c>
      <c r="AW225" s="13" t="s">
        <v>38</v>
      </c>
      <c r="AX225" s="13" t="s">
        <v>82</v>
      </c>
      <c r="AY225" s="221" t="s">
        <v>262</v>
      </c>
    </row>
    <row r="226" spans="1:65" s="15" customFormat="1" ht="10">
      <c r="B226" s="233"/>
      <c r="C226" s="234"/>
      <c r="D226" s="208" t="s">
        <v>272</v>
      </c>
      <c r="E226" s="235" t="s">
        <v>44</v>
      </c>
      <c r="F226" s="236" t="s">
        <v>346</v>
      </c>
      <c r="G226" s="234"/>
      <c r="H226" s="237">
        <v>51.2</v>
      </c>
      <c r="I226" s="238"/>
      <c r="J226" s="234"/>
      <c r="K226" s="234"/>
      <c r="L226" s="239"/>
      <c r="M226" s="240"/>
      <c r="N226" s="241"/>
      <c r="O226" s="241"/>
      <c r="P226" s="241"/>
      <c r="Q226" s="241"/>
      <c r="R226" s="241"/>
      <c r="S226" s="241"/>
      <c r="T226" s="242"/>
      <c r="AT226" s="243" t="s">
        <v>272</v>
      </c>
      <c r="AU226" s="243" t="s">
        <v>91</v>
      </c>
      <c r="AV226" s="15" t="s">
        <v>91</v>
      </c>
      <c r="AW226" s="15" t="s">
        <v>38</v>
      </c>
      <c r="AX226" s="15" t="s">
        <v>82</v>
      </c>
      <c r="AY226" s="243" t="s">
        <v>262</v>
      </c>
    </row>
    <row r="227" spans="1:65" s="14" customFormat="1" ht="10">
      <c r="B227" s="222"/>
      <c r="C227" s="223"/>
      <c r="D227" s="208" t="s">
        <v>272</v>
      </c>
      <c r="E227" s="224" t="s">
        <v>44</v>
      </c>
      <c r="F227" s="225" t="s">
        <v>284</v>
      </c>
      <c r="G227" s="223"/>
      <c r="H227" s="226">
        <v>51.2</v>
      </c>
      <c r="I227" s="227"/>
      <c r="J227" s="223"/>
      <c r="K227" s="223"/>
      <c r="L227" s="228"/>
      <c r="M227" s="229"/>
      <c r="N227" s="230"/>
      <c r="O227" s="230"/>
      <c r="P227" s="230"/>
      <c r="Q227" s="230"/>
      <c r="R227" s="230"/>
      <c r="S227" s="230"/>
      <c r="T227" s="231"/>
      <c r="AT227" s="232" t="s">
        <v>272</v>
      </c>
      <c r="AU227" s="232" t="s">
        <v>91</v>
      </c>
      <c r="AV227" s="14" t="s">
        <v>97</v>
      </c>
      <c r="AW227" s="14" t="s">
        <v>38</v>
      </c>
      <c r="AX227" s="14" t="s">
        <v>82</v>
      </c>
      <c r="AY227" s="232" t="s">
        <v>262</v>
      </c>
    </row>
    <row r="228" spans="1:65" s="16" customFormat="1" ht="10">
      <c r="B228" s="244"/>
      <c r="C228" s="245"/>
      <c r="D228" s="208" t="s">
        <v>272</v>
      </c>
      <c r="E228" s="246" t="s">
        <v>44</v>
      </c>
      <c r="F228" s="247" t="s">
        <v>291</v>
      </c>
      <c r="G228" s="245"/>
      <c r="H228" s="248">
        <v>255.8</v>
      </c>
      <c r="I228" s="249"/>
      <c r="J228" s="245"/>
      <c r="K228" s="245"/>
      <c r="L228" s="250"/>
      <c r="M228" s="251"/>
      <c r="N228" s="252"/>
      <c r="O228" s="252"/>
      <c r="P228" s="252"/>
      <c r="Q228" s="252"/>
      <c r="R228" s="252"/>
      <c r="S228" s="252"/>
      <c r="T228" s="253"/>
      <c r="AT228" s="254" t="s">
        <v>272</v>
      </c>
      <c r="AU228" s="254" t="s">
        <v>91</v>
      </c>
      <c r="AV228" s="16" t="s">
        <v>104</v>
      </c>
      <c r="AW228" s="16" t="s">
        <v>38</v>
      </c>
      <c r="AX228" s="16" t="s">
        <v>89</v>
      </c>
      <c r="AY228" s="254" t="s">
        <v>262</v>
      </c>
    </row>
    <row r="229" spans="1:65" s="2" customFormat="1" ht="33" customHeight="1">
      <c r="A229" s="37"/>
      <c r="B229" s="38"/>
      <c r="C229" s="195" t="s">
        <v>351</v>
      </c>
      <c r="D229" s="195" t="s">
        <v>264</v>
      </c>
      <c r="E229" s="196" t="s">
        <v>352</v>
      </c>
      <c r="F229" s="197" t="s">
        <v>353</v>
      </c>
      <c r="G229" s="198" t="s">
        <v>267</v>
      </c>
      <c r="H229" s="199">
        <v>422.45800000000003</v>
      </c>
      <c r="I229" s="200"/>
      <c r="J229" s="201">
        <f>ROUND(I229*H229,2)</f>
        <v>0</v>
      </c>
      <c r="K229" s="197" t="s">
        <v>268</v>
      </c>
      <c r="L229" s="42"/>
      <c r="M229" s="202" t="s">
        <v>44</v>
      </c>
      <c r="N229" s="203" t="s">
        <v>53</v>
      </c>
      <c r="O229" s="67"/>
      <c r="P229" s="204">
        <f>O229*H229</f>
        <v>0</v>
      </c>
      <c r="Q229" s="204">
        <v>0</v>
      </c>
      <c r="R229" s="204">
        <f>Q229*H229</f>
        <v>0</v>
      </c>
      <c r="S229" s="204">
        <v>0</v>
      </c>
      <c r="T229" s="205">
        <f>S229*H229</f>
        <v>0</v>
      </c>
      <c r="U229" s="37"/>
      <c r="V229" s="37"/>
      <c r="W229" s="37"/>
      <c r="X229" s="37"/>
      <c r="Y229" s="37"/>
      <c r="Z229" s="37"/>
      <c r="AA229" s="37"/>
      <c r="AB229" s="37"/>
      <c r="AC229" s="37"/>
      <c r="AD229" s="37"/>
      <c r="AE229" s="37"/>
      <c r="AR229" s="206" t="s">
        <v>104</v>
      </c>
      <c r="AT229" s="206" t="s">
        <v>264</v>
      </c>
      <c r="AU229" s="206" t="s">
        <v>91</v>
      </c>
      <c r="AY229" s="19" t="s">
        <v>262</v>
      </c>
      <c r="BE229" s="207">
        <f>IF(N229="základní",J229,0)</f>
        <v>0</v>
      </c>
      <c r="BF229" s="207">
        <f>IF(N229="snížená",J229,0)</f>
        <v>0</v>
      </c>
      <c r="BG229" s="207">
        <f>IF(N229="zákl. přenesená",J229,0)</f>
        <v>0</v>
      </c>
      <c r="BH229" s="207">
        <f>IF(N229="sníž. přenesená",J229,0)</f>
        <v>0</v>
      </c>
      <c r="BI229" s="207">
        <f>IF(N229="nulová",J229,0)</f>
        <v>0</v>
      </c>
      <c r="BJ229" s="19" t="s">
        <v>89</v>
      </c>
      <c r="BK229" s="207">
        <f>ROUND(I229*H229,2)</f>
        <v>0</v>
      </c>
      <c r="BL229" s="19" t="s">
        <v>104</v>
      </c>
      <c r="BM229" s="206" t="s">
        <v>354</v>
      </c>
    </row>
    <row r="230" spans="1:65" s="2" customFormat="1" ht="54">
      <c r="A230" s="37"/>
      <c r="B230" s="38"/>
      <c r="C230" s="39"/>
      <c r="D230" s="208" t="s">
        <v>270</v>
      </c>
      <c r="E230" s="39"/>
      <c r="F230" s="209" t="s">
        <v>355</v>
      </c>
      <c r="G230" s="39"/>
      <c r="H230" s="39"/>
      <c r="I230" s="118"/>
      <c r="J230" s="39"/>
      <c r="K230" s="39"/>
      <c r="L230" s="42"/>
      <c r="M230" s="210"/>
      <c r="N230" s="211"/>
      <c r="O230" s="67"/>
      <c r="P230" s="67"/>
      <c r="Q230" s="67"/>
      <c r="R230" s="67"/>
      <c r="S230" s="67"/>
      <c r="T230" s="68"/>
      <c r="U230" s="37"/>
      <c r="V230" s="37"/>
      <c r="W230" s="37"/>
      <c r="X230" s="37"/>
      <c r="Y230" s="37"/>
      <c r="Z230" s="37"/>
      <c r="AA230" s="37"/>
      <c r="AB230" s="37"/>
      <c r="AC230" s="37"/>
      <c r="AD230" s="37"/>
      <c r="AE230" s="37"/>
      <c r="AT230" s="19" t="s">
        <v>270</v>
      </c>
      <c r="AU230" s="19" t="s">
        <v>91</v>
      </c>
    </row>
    <row r="231" spans="1:65" s="13" customFormat="1" ht="10">
      <c r="B231" s="212"/>
      <c r="C231" s="213"/>
      <c r="D231" s="208" t="s">
        <v>272</v>
      </c>
      <c r="E231" s="214" t="s">
        <v>44</v>
      </c>
      <c r="F231" s="215" t="s">
        <v>356</v>
      </c>
      <c r="G231" s="213"/>
      <c r="H231" s="214" t="s">
        <v>44</v>
      </c>
      <c r="I231" s="216"/>
      <c r="J231" s="213"/>
      <c r="K231" s="213"/>
      <c r="L231" s="217"/>
      <c r="M231" s="218"/>
      <c r="N231" s="219"/>
      <c r="O231" s="219"/>
      <c r="P231" s="219"/>
      <c r="Q231" s="219"/>
      <c r="R231" s="219"/>
      <c r="S231" s="219"/>
      <c r="T231" s="220"/>
      <c r="AT231" s="221" t="s">
        <v>272</v>
      </c>
      <c r="AU231" s="221" t="s">
        <v>91</v>
      </c>
      <c r="AV231" s="13" t="s">
        <v>89</v>
      </c>
      <c r="AW231" s="13" t="s">
        <v>38</v>
      </c>
      <c r="AX231" s="13" t="s">
        <v>82</v>
      </c>
      <c r="AY231" s="221" t="s">
        <v>262</v>
      </c>
    </row>
    <row r="232" spans="1:65" s="13" customFormat="1" ht="10">
      <c r="B232" s="212"/>
      <c r="C232" s="213"/>
      <c r="D232" s="208" t="s">
        <v>272</v>
      </c>
      <c r="E232" s="214" t="s">
        <v>44</v>
      </c>
      <c r="F232" s="215" t="s">
        <v>357</v>
      </c>
      <c r="G232" s="213"/>
      <c r="H232" s="214" t="s">
        <v>44</v>
      </c>
      <c r="I232" s="216"/>
      <c r="J232" s="213"/>
      <c r="K232" s="213"/>
      <c r="L232" s="217"/>
      <c r="M232" s="218"/>
      <c r="N232" s="219"/>
      <c r="O232" s="219"/>
      <c r="P232" s="219"/>
      <c r="Q232" s="219"/>
      <c r="R232" s="219"/>
      <c r="S232" s="219"/>
      <c r="T232" s="220"/>
      <c r="AT232" s="221" t="s">
        <v>272</v>
      </c>
      <c r="AU232" s="221" t="s">
        <v>91</v>
      </c>
      <c r="AV232" s="13" t="s">
        <v>89</v>
      </c>
      <c r="AW232" s="13" t="s">
        <v>38</v>
      </c>
      <c r="AX232" s="13" t="s">
        <v>82</v>
      </c>
      <c r="AY232" s="221" t="s">
        <v>262</v>
      </c>
    </row>
    <row r="233" spans="1:65" s="13" customFormat="1" ht="10">
      <c r="B233" s="212"/>
      <c r="C233" s="213"/>
      <c r="D233" s="208" t="s">
        <v>272</v>
      </c>
      <c r="E233" s="214" t="s">
        <v>44</v>
      </c>
      <c r="F233" s="215" t="s">
        <v>358</v>
      </c>
      <c r="G233" s="213"/>
      <c r="H233" s="214" t="s">
        <v>44</v>
      </c>
      <c r="I233" s="216"/>
      <c r="J233" s="213"/>
      <c r="K233" s="213"/>
      <c r="L233" s="217"/>
      <c r="M233" s="218"/>
      <c r="N233" s="219"/>
      <c r="O233" s="219"/>
      <c r="P233" s="219"/>
      <c r="Q233" s="219"/>
      <c r="R233" s="219"/>
      <c r="S233" s="219"/>
      <c r="T233" s="220"/>
      <c r="AT233" s="221" t="s">
        <v>272</v>
      </c>
      <c r="AU233" s="221" t="s">
        <v>91</v>
      </c>
      <c r="AV233" s="13" t="s">
        <v>89</v>
      </c>
      <c r="AW233" s="13" t="s">
        <v>38</v>
      </c>
      <c r="AX233" s="13" t="s">
        <v>82</v>
      </c>
      <c r="AY233" s="221" t="s">
        <v>262</v>
      </c>
    </row>
    <row r="234" spans="1:65" s="13" customFormat="1" ht="10">
      <c r="B234" s="212"/>
      <c r="C234" s="213"/>
      <c r="D234" s="208" t="s">
        <v>272</v>
      </c>
      <c r="E234" s="214" t="s">
        <v>44</v>
      </c>
      <c r="F234" s="215" t="s">
        <v>359</v>
      </c>
      <c r="G234" s="213"/>
      <c r="H234" s="214" t="s">
        <v>44</v>
      </c>
      <c r="I234" s="216"/>
      <c r="J234" s="213"/>
      <c r="K234" s="213"/>
      <c r="L234" s="217"/>
      <c r="M234" s="218"/>
      <c r="N234" s="219"/>
      <c r="O234" s="219"/>
      <c r="P234" s="219"/>
      <c r="Q234" s="219"/>
      <c r="R234" s="219"/>
      <c r="S234" s="219"/>
      <c r="T234" s="220"/>
      <c r="AT234" s="221" t="s">
        <v>272</v>
      </c>
      <c r="AU234" s="221" t="s">
        <v>91</v>
      </c>
      <c r="AV234" s="13" t="s">
        <v>89</v>
      </c>
      <c r="AW234" s="13" t="s">
        <v>38</v>
      </c>
      <c r="AX234" s="13" t="s">
        <v>82</v>
      </c>
      <c r="AY234" s="221" t="s">
        <v>262</v>
      </c>
    </row>
    <row r="235" spans="1:65" s="13" customFormat="1" ht="10">
      <c r="B235" s="212"/>
      <c r="C235" s="213"/>
      <c r="D235" s="208" t="s">
        <v>272</v>
      </c>
      <c r="E235" s="214" t="s">
        <v>44</v>
      </c>
      <c r="F235" s="215" t="s">
        <v>360</v>
      </c>
      <c r="G235" s="213"/>
      <c r="H235" s="214" t="s">
        <v>44</v>
      </c>
      <c r="I235" s="216"/>
      <c r="J235" s="213"/>
      <c r="K235" s="213"/>
      <c r="L235" s="217"/>
      <c r="M235" s="218"/>
      <c r="N235" s="219"/>
      <c r="O235" s="219"/>
      <c r="P235" s="219"/>
      <c r="Q235" s="219"/>
      <c r="R235" s="219"/>
      <c r="S235" s="219"/>
      <c r="T235" s="220"/>
      <c r="AT235" s="221" t="s">
        <v>272</v>
      </c>
      <c r="AU235" s="221" t="s">
        <v>91</v>
      </c>
      <c r="AV235" s="13" t="s">
        <v>89</v>
      </c>
      <c r="AW235" s="13" t="s">
        <v>38</v>
      </c>
      <c r="AX235" s="13" t="s">
        <v>82</v>
      </c>
      <c r="AY235" s="221" t="s">
        <v>262</v>
      </c>
    </row>
    <row r="236" spans="1:65" s="13" customFormat="1" ht="10">
      <c r="B236" s="212"/>
      <c r="C236" s="213"/>
      <c r="D236" s="208" t="s">
        <v>272</v>
      </c>
      <c r="E236" s="214" t="s">
        <v>44</v>
      </c>
      <c r="F236" s="215" t="s">
        <v>361</v>
      </c>
      <c r="G236" s="213"/>
      <c r="H236" s="214" t="s">
        <v>44</v>
      </c>
      <c r="I236" s="216"/>
      <c r="J236" s="213"/>
      <c r="K236" s="213"/>
      <c r="L236" s="217"/>
      <c r="M236" s="218"/>
      <c r="N236" s="219"/>
      <c r="O236" s="219"/>
      <c r="P236" s="219"/>
      <c r="Q236" s="219"/>
      <c r="R236" s="219"/>
      <c r="S236" s="219"/>
      <c r="T236" s="220"/>
      <c r="AT236" s="221" t="s">
        <v>272</v>
      </c>
      <c r="AU236" s="221" t="s">
        <v>91</v>
      </c>
      <c r="AV236" s="13" t="s">
        <v>89</v>
      </c>
      <c r="AW236" s="13" t="s">
        <v>38</v>
      </c>
      <c r="AX236" s="13" t="s">
        <v>82</v>
      </c>
      <c r="AY236" s="221" t="s">
        <v>262</v>
      </c>
    </row>
    <row r="237" spans="1:65" s="13" customFormat="1" ht="10">
      <c r="B237" s="212"/>
      <c r="C237" s="213"/>
      <c r="D237" s="208" t="s">
        <v>272</v>
      </c>
      <c r="E237" s="214" t="s">
        <v>44</v>
      </c>
      <c r="F237" s="215" t="s">
        <v>362</v>
      </c>
      <c r="G237" s="213"/>
      <c r="H237" s="214" t="s">
        <v>44</v>
      </c>
      <c r="I237" s="216"/>
      <c r="J237" s="213"/>
      <c r="K237" s="213"/>
      <c r="L237" s="217"/>
      <c r="M237" s="218"/>
      <c r="N237" s="219"/>
      <c r="O237" s="219"/>
      <c r="P237" s="219"/>
      <c r="Q237" s="219"/>
      <c r="R237" s="219"/>
      <c r="S237" s="219"/>
      <c r="T237" s="220"/>
      <c r="AT237" s="221" t="s">
        <v>272</v>
      </c>
      <c r="AU237" s="221" t="s">
        <v>91</v>
      </c>
      <c r="AV237" s="13" t="s">
        <v>89</v>
      </c>
      <c r="AW237" s="13" t="s">
        <v>38</v>
      </c>
      <c r="AX237" s="13" t="s">
        <v>82</v>
      </c>
      <c r="AY237" s="221" t="s">
        <v>262</v>
      </c>
    </row>
    <row r="238" spans="1:65" s="15" customFormat="1" ht="10">
      <c r="B238" s="233"/>
      <c r="C238" s="234"/>
      <c r="D238" s="208" t="s">
        <v>272</v>
      </c>
      <c r="E238" s="235" t="s">
        <v>44</v>
      </c>
      <c r="F238" s="236" t="s">
        <v>363</v>
      </c>
      <c r="G238" s="234"/>
      <c r="H238" s="237">
        <v>183.05</v>
      </c>
      <c r="I238" s="238"/>
      <c r="J238" s="234"/>
      <c r="K238" s="234"/>
      <c r="L238" s="239"/>
      <c r="M238" s="240"/>
      <c r="N238" s="241"/>
      <c r="O238" s="241"/>
      <c r="P238" s="241"/>
      <c r="Q238" s="241"/>
      <c r="R238" s="241"/>
      <c r="S238" s="241"/>
      <c r="T238" s="242"/>
      <c r="AT238" s="243" t="s">
        <v>272</v>
      </c>
      <c r="AU238" s="243" t="s">
        <v>91</v>
      </c>
      <c r="AV238" s="15" t="s">
        <v>91</v>
      </c>
      <c r="AW238" s="15" t="s">
        <v>38</v>
      </c>
      <c r="AX238" s="15" t="s">
        <v>82</v>
      </c>
      <c r="AY238" s="243" t="s">
        <v>262</v>
      </c>
    </row>
    <row r="239" spans="1:65" s="14" customFormat="1" ht="10">
      <c r="B239" s="222"/>
      <c r="C239" s="223"/>
      <c r="D239" s="208" t="s">
        <v>272</v>
      </c>
      <c r="E239" s="224" t="s">
        <v>44</v>
      </c>
      <c r="F239" s="225" t="s">
        <v>284</v>
      </c>
      <c r="G239" s="223"/>
      <c r="H239" s="226">
        <v>183.05</v>
      </c>
      <c r="I239" s="227"/>
      <c r="J239" s="223"/>
      <c r="K239" s="223"/>
      <c r="L239" s="228"/>
      <c r="M239" s="229"/>
      <c r="N239" s="230"/>
      <c r="O239" s="230"/>
      <c r="P239" s="230"/>
      <c r="Q239" s="230"/>
      <c r="R239" s="230"/>
      <c r="S239" s="230"/>
      <c r="T239" s="231"/>
      <c r="AT239" s="232" t="s">
        <v>272</v>
      </c>
      <c r="AU239" s="232" t="s">
        <v>91</v>
      </c>
      <c r="AV239" s="14" t="s">
        <v>97</v>
      </c>
      <c r="AW239" s="14" t="s">
        <v>38</v>
      </c>
      <c r="AX239" s="14" t="s">
        <v>82</v>
      </c>
      <c r="AY239" s="232" t="s">
        <v>262</v>
      </c>
    </row>
    <row r="240" spans="1:65" s="13" customFormat="1" ht="10">
      <c r="B240" s="212"/>
      <c r="C240" s="213"/>
      <c r="D240" s="208" t="s">
        <v>272</v>
      </c>
      <c r="E240" s="214" t="s">
        <v>44</v>
      </c>
      <c r="F240" s="215" t="s">
        <v>364</v>
      </c>
      <c r="G240" s="213"/>
      <c r="H240" s="214" t="s">
        <v>44</v>
      </c>
      <c r="I240" s="216"/>
      <c r="J240" s="213"/>
      <c r="K240" s="213"/>
      <c r="L240" s="217"/>
      <c r="M240" s="218"/>
      <c r="N240" s="219"/>
      <c r="O240" s="219"/>
      <c r="P240" s="219"/>
      <c r="Q240" s="219"/>
      <c r="R240" s="219"/>
      <c r="S240" s="219"/>
      <c r="T240" s="220"/>
      <c r="AT240" s="221" t="s">
        <v>272</v>
      </c>
      <c r="AU240" s="221" t="s">
        <v>91</v>
      </c>
      <c r="AV240" s="13" t="s">
        <v>89</v>
      </c>
      <c r="AW240" s="13" t="s">
        <v>38</v>
      </c>
      <c r="AX240" s="13" t="s">
        <v>82</v>
      </c>
      <c r="AY240" s="221" t="s">
        <v>262</v>
      </c>
    </row>
    <row r="241" spans="2:51" s="15" customFormat="1" ht="10">
      <c r="B241" s="233"/>
      <c r="C241" s="234"/>
      <c r="D241" s="208" t="s">
        <v>272</v>
      </c>
      <c r="E241" s="235" t="s">
        <v>44</v>
      </c>
      <c r="F241" s="236" t="s">
        <v>365</v>
      </c>
      <c r="G241" s="234"/>
      <c r="H241" s="237">
        <v>64.400000000000006</v>
      </c>
      <c r="I241" s="238"/>
      <c r="J241" s="234"/>
      <c r="K241" s="234"/>
      <c r="L241" s="239"/>
      <c r="M241" s="240"/>
      <c r="N241" s="241"/>
      <c r="O241" s="241"/>
      <c r="P241" s="241"/>
      <c r="Q241" s="241"/>
      <c r="R241" s="241"/>
      <c r="S241" s="241"/>
      <c r="T241" s="242"/>
      <c r="AT241" s="243" t="s">
        <v>272</v>
      </c>
      <c r="AU241" s="243" t="s">
        <v>91</v>
      </c>
      <c r="AV241" s="15" t="s">
        <v>91</v>
      </c>
      <c r="AW241" s="15" t="s">
        <v>38</v>
      </c>
      <c r="AX241" s="15" t="s">
        <v>82</v>
      </c>
      <c r="AY241" s="243" t="s">
        <v>262</v>
      </c>
    </row>
    <row r="242" spans="2:51" s="14" customFormat="1" ht="10">
      <c r="B242" s="222"/>
      <c r="C242" s="223"/>
      <c r="D242" s="208" t="s">
        <v>272</v>
      </c>
      <c r="E242" s="224" t="s">
        <v>44</v>
      </c>
      <c r="F242" s="225" t="s">
        <v>284</v>
      </c>
      <c r="G242" s="223"/>
      <c r="H242" s="226">
        <v>64.400000000000006</v>
      </c>
      <c r="I242" s="227"/>
      <c r="J242" s="223"/>
      <c r="K242" s="223"/>
      <c r="L242" s="228"/>
      <c r="M242" s="229"/>
      <c r="N242" s="230"/>
      <c r="O242" s="230"/>
      <c r="P242" s="230"/>
      <c r="Q242" s="230"/>
      <c r="R242" s="230"/>
      <c r="S242" s="230"/>
      <c r="T242" s="231"/>
      <c r="AT242" s="232" t="s">
        <v>272</v>
      </c>
      <c r="AU242" s="232" t="s">
        <v>91</v>
      </c>
      <c r="AV242" s="14" t="s">
        <v>97</v>
      </c>
      <c r="AW242" s="14" t="s">
        <v>38</v>
      </c>
      <c r="AX242" s="14" t="s">
        <v>82</v>
      </c>
      <c r="AY242" s="232" t="s">
        <v>262</v>
      </c>
    </row>
    <row r="243" spans="2:51" s="13" customFormat="1" ht="10">
      <c r="B243" s="212"/>
      <c r="C243" s="213"/>
      <c r="D243" s="208" t="s">
        <v>272</v>
      </c>
      <c r="E243" s="214" t="s">
        <v>44</v>
      </c>
      <c r="F243" s="215" t="s">
        <v>366</v>
      </c>
      <c r="G243" s="213"/>
      <c r="H243" s="214" t="s">
        <v>44</v>
      </c>
      <c r="I243" s="216"/>
      <c r="J243" s="213"/>
      <c r="K243" s="213"/>
      <c r="L243" s="217"/>
      <c r="M243" s="218"/>
      <c r="N243" s="219"/>
      <c r="O243" s="219"/>
      <c r="P243" s="219"/>
      <c r="Q243" s="219"/>
      <c r="R243" s="219"/>
      <c r="S243" s="219"/>
      <c r="T243" s="220"/>
      <c r="AT243" s="221" t="s">
        <v>272</v>
      </c>
      <c r="AU243" s="221" t="s">
        <v>91</v>
      </c>
      <c r="AV243" s="13" t="s">
        <v>89</v>
      </c>
      <c r="AW243" s="13" t="s">
        <v>38</v>
      </c>
      <c r="AX243" s="13" t="s">
        <v>82</v>
      </c>
      <c r="AY243" s="221" t="s">
        <v>262</v>
      </c>
    </row>
    <row r="244" spans="2:51" s="15" customFormat="1" ht="10">
      <c r="B244" s="233"/>
      <c r="C244" s="234"/>
      <c r="D244" s="208" t="s">
        <v>272</v>
      </c>
      <c r="E244" s="235" t="s">
        <v>44</v>
      </c>
      <c r="F244" s="236" t="s">
        <v>82</v>
      </c>
      <c r="G244" s="234"/>
      <c r="H244" s="237">
        <v>0</v>
      </c>
      <c r="I244" s="238"/>
      <c r="J244" s="234"/>
      <c r="K244" s="234"/>
      <c r="L244" s="239"/>
      <c r="M244" s="240"/>
      <c r="N244" s="241"/>
      <c r="O244" s="241"/>
      <c r="P244" s="241"/>
      <c r="Q244" s="241"/>
      <c r="R244" s="241"/>
      <c r="S244" s="241"/>
      <c r="T244" s="242"/>
      <c r="AT244" s="243" t="s">
        <v>272</v>
      </c>
      <c r="AU244" s="243" t="s">
        <v>91</v>
      </c>
      <c r="AV244" s="15" t="s">
        <v>91</v>
      </c>
      <c r="AW244" s="15" t="s">
        <v>38</v>
      </c>
      <c r="AX244" s="15" t="s">
        <v>82</v>
      </c>
      <c r="AY244" s="243" t="s">
        <v>262</v>
      </c>
    </row>
    <row r="245" spans="2:51" s="14" customFormat="1" ht="10">
      <c r="B245" s="222"/>
      <c r="C245" s="223"/>
      <c r="D245" s="208" t="s">
        <v>272</v>
      </c>
      <c r="E245" s="224" t="s">
        <v>44</v>
      </c>
      <c r="F245" s="225" t="s">
        <v>284</v>
      </c>
      <c r="G245" s="223"/>
      <c r="H245" s="226">
        <v>0</v>
      </c>
      <c r="I245" s="227"/>
      <c r="J245" s="223"/>
      <c r="K245" s="223"/>
      <c r="L245" s="228"/>
      <c r="M245" s="229"/>
      <c r="N245" s="230"/>
      <c r="O245" s="230"/>
      <c r="P245" s="230"/>
      <c r="Q245" s="230"/>
      <c r="R245" s="230"/>
      <c r="S245" s="230"/>
      <c r="T245" s="231"/>
      <c r="AT245" s="232" t="s">
        <v>272</v>
      </c>
      <c r="AU245" s="232" t="s">
        <v>91</v>
      </c>
      <c r="AV245" s="14" t="s">
        <v>97</v>
      </c>
      <c r="AW245" s="14" t="s">
        <v>38</v>
      </c>
      <c r="AX245" s="14" t="s">
        <v>82</v>
      </c>
      <c r="AY245" s="232" t="s">
        <v>262</v>
      </c>
    </row>
    <row r="246" spans="2:51" s="13" customFormat="1" ht="10">
      <c r="B246" s="212"/>
      <c r="C246" s="213"/>
      <c r="D246" s="208" t="s">
        <v>272</v>
      </c>
      <c r="E246" s="214" t="s">
        <v>44</v>
      </c>
      <c r="F246" s="215" t="s">
        <v>367</v>
      </c>
      <c r="G246" s="213"/>
      <c r="H246" s="214" t="s">
        <v>44</v>
      </c>
      <c r="I246" s="216"/>
      <c r="J246" s="213"/>
      <c r="K246" s="213"/>
      <c r="L246" s="217"/>
      <c r="M246" s="218"/>
      <c r="N246" s="219"/>
      <c r="O246" s="219"/>
      <c r="P246" s="219"/>
      <c r="Q246" s="219"/>
      <c r="R246" s="219"/>
      <c r="S246" s="219"/>
      <c r="T246" s="220"/>
      <c r="AT246" s="221" t="s">
        <v>272</v>
      </c>
      <c r="AU246" s="221" t="s">
        <v>91</v>
      </c>
      <c r="AV246" s="13" t="s">
        <v>89</v>
      </c>
      <c r="AW246" s="13" t="s">
        <v>38</v>
      </c>
      <c r="AX246" s="13" t="s">
        <v>82</v>
      </c>
      <c r="AY246" s="221" t="s">
        <v>262</v>
      </c>
    </row>
    <row r="247" spans="2:51" s="13" customFormat="1" ht="10">
      <c r="B247" s="212"/>
      <c r="C247" s="213"/>
      <c r="D247" s="208" t="s">
        <v>272</v>
      </c>
      <c r="E247" s="214" t="s">
        <v>44</v>
      </c>
      <c r="F247" s="215" t="s">
        <v>368</v>
      </c>
      <c r="G247" s="213"/>
      <c r="H247" s="214" t="s">
        <v>44</v>
      </c>
      <c r="I247" s="216"/>
      <c r="J247" s="213"/>
      <c r="K247" s="213"/>
      <c r="L247" s="217"/>
      <c r="M247" s="218"/>
      <c r="N247" s="219"/>
      <c r="O247" s="219"/>
      <c r="P247" s="219"/>
      <c r="Q247" s="219"/>
      <c r="R247" s="219"/>
      <c r="S247" s="219"/>
      <c r="T247" s="220"/>
      <c r="AT247" s="221" t="s">
        <v>272</v>
      </c>
      <c r="AU247" s="221" t="s">
        <v>91</v>
      </c>
      <c r="AV247" s="13" t="s">
        <v>89</v>
      </c>
      <c r="AW247" s="13" t="s">
        <v>38</v>
      </c>
      <c r="AX247" s="13" t="s">
        <v>82</v>
      </c>
      <c r="AY247" s="221" t="s">
        <v>262</v>
      </c>
    </row>
    <row r="248" spans="2:51" s="13" customFormat="1" ht="10">
      <c r="B248" s="212"/>
      <c r="C248" s="213"/>
      <c r="D248" s="208" t="s">
        <v>272</v>
      </c>
      <c r="E248" s="214" t="s">
        <v>44</v>
      </c>
      <c r="F248" s="215" t="s">
        <v>369</v>
      </c>
      <c r="G248" s="213"/>
      <c r="H248" s="214" t="s">
        <v>44</v>
      </c>
      <c r="I248" s="216"/>
      <c r="J248" s="213"/>
      <c r="K248" s="213"/>
      <c r="L248" s="217"/>
      <c r="M248" s="218"/>
      <c r="N248" s="219"/>
      <c r="O248" s="219"/>
      <c r="P248" s="219"/>
      <c r="Q248" s="219"/>
      <c r="R248" s="219"/>
      <c r="S248" s="219"/>
      <c r="T248" s="220"/>
      <c r="AT248" s="221" t="s">
        <v>272</v>
      </c>
      <c r="AU248" s="221" t="s">
        <v>91</v>
      </c>
      <c r="AV248" s="13" t="s">
        <v>89</v>
      </c>
      <c r="AW248" s="13" t="s">
        <v>38</v>
      </c>
      <c r="AX248" s="13" t="s">
        <v>82</v>
      </c>
      <c r="AY248" s="221" t="s">
        <v>262</v>
      </c>
    </row>
    <row r="249" spans="2:51" s="13" customFormat="1" ht="10">
      <c r="B249" s="212"/>
      <c r="C249" s="213"/>
      <c r="D249" s="208" t="s">
        <v>272</v>
      </c>
      <c r="E249" s="214" t="s">
        <v>44</v>
      </c>
      <c r="F249" s="215" t="s">
        <v>310</v>
      </c>
      <c r="G249" s="213"/>
      <c r="H249" s="214" t="s">
        <v>44</v>
      </c>
      <c r="I249" s="216"/>
      <c r="J249" s="213"/>
      <c r="K249" s="213"/>
      <c r="L249" s="217"/>
      <c r="M249" s="218"/>
      <c r="N249" s="219"/>
      <c r="O249" s="219"/>
      <c r="P249" s="219"/>
      <c r="Q249" s="219"/>
      <c r="R249" s="219"/>
      <c r="S249" s="219"/>
      <c r="T249" s="220"/>
      <c r="AT249" s="221" t="s">
        <v>272</v>
      </c>
      <c r="AU249" s="221" t="s">
        <v>91</v>
      </c>
      <c r="AV249" s="13" t="s">
        <v>89</v>
      </c>
      <c r="AW249" s="13" t="s">
        <v>38</v>
      </c>
      <c r="AX249" s="13" t="s">
        <v>82</v>
      </c>
      <c r="AY249" s="221" t="s">
        <v>262</v>
      </c>
    </row>
    <row r="250" spans="2:51" s="13" customFormat="1" ht="10">
      <c r="B250" s="212"/>
      <c r="C250" s="213"/>
      <c r="D250" s="208" t="s">
        <v>272</v>
      </c>
      <c r="E250" s="214" t="s">
        <v>44</v>
      </c>
      <c r="F250" s="215" t="s">
        <v>311</v>
      </c>
      <c r="G250" s="213"/>
      <c r="H250" s="214" t="s">
        <v>44</v>
      </c>
      <c r="I250" s="216"/>
      <c r="J250" s="213"/>
      <c r="K250" s="213"/>
      <c r="L250" s="217"/>
      <c r="M250" s="218"/>
      <c r="N250" s="219"/>
      <c r="O250" s="219"/>
      <c r="P250" s="219"/>
      <c r="Q250" s="219"/>
      <c r="R250" s="219"/>
      <c r="S250" s="219"/>
      <c r="T250" s="220"/>
      <c r="AT250" s="221" t="s">
        <v>272</v>
      </c>
      <c r="AU250" s="221" t="s">
        <v>91</v>
      </c>
      <c r="AV250" s="13" t="s">
        <v>89</v>
      </c>
      <c r="AW250" s="13" t="s">
        <v>38</v>
      </c>
      <c r="AX250" s="13" t="s">
        <v>82</v>
      </c>
      <c r="AY250" s="221" t="s">
        <v>262</v>
      </c>
    </row>
    <row r="251" spans="2:51" s="15" customFormat="1" ht="10">
      <c r="B251" s="233"/>
      <c r="C251" s="234"/>
      <c r="D251" s="208" t="s">
        <v>272</v>
      </c>
      <c r="E251" s="235" t="s">
        <v>44</v>
      </c>
      <c r="F251" s="236" t="s">
        <v>312</v>
      </c>
      <c r="G251" s="234"/>
      <c r="H251" s="237">
        <v>56.664000000000001</v>
      </c>
      <c r="I251" s="238"/>
      <c r="J251" s="234"/>
      <c r="K251" s="234"/>
      <c r="L251" s="239"/>
      <c r="M251" s="240"/>
      <c r="N251" s="241"/>
      <c r="O251" s="241"/>
      <c r="P251" s="241"/>
      <c r="Q251" s="241"/>
      <c r="R251" s="241"/>
      <c r="S251" s="241"/>
      <c r="T251" s="242"/>
      <c r="AT251" s="243" t="s">
        <v>272</v>
      </c>
      <c r="AU251" s="243" t="s">
        <v>91</v>
      </c>
      <c r="AV251" s="15" t="s">
        <v>91</v>
      </c>
      <c r="AW251" s="15" t="s">
        <v>38</v>
      </c>
      <c r="AX251" s="15" t="s">
        <v>82</v>
      </c>
      <c r="AY251" s="243" t="s">
        <v>262</v>
      </c>
    </row>
    <row r="252" spans="2:51" s="15" customFormat="1" ht="10">
      <c r="B252" s="233"/>
      <c r="C252" s="234"/>
      <c r="D252" s="208" t="s">
        <v>272</v>
      </c>
      <c r="E252" s="235" t="s">
        <v>44</v>
      </c>
      <c r="F252" s="236" t="s">
        <v>313</v>
      </c>
      <c r="G252" s="234"/>
      <c r="H252" s="237">
        <v>-5</v>
      </c>
      <c r="I252" s="238"/>
      <c r="J252" s="234"/>
      <c r="K252" s="234"/>
      <c r="L252" s="239"/>
      <c r="M252" s="240"/>
      <c r="N252" s="241"/>
      <c r="O252" s="241"/>
      <c r="P252" s="241"/>
      <c r="Q252" s="241"/>
      <c r="R252" s="241"/>
      <c r="S252" s="241"/>
      <c r="T252" s="242"/>
      <c r="AT252" s="243" t="s">
        <v>272</v>
      </c>
      <c r="AU252" s="243" t="s">
        <v>91</v>
      </c>
      <c r="AV252" s="15" t="s">
        <v>91</v>
      </c>
      <c r="AW252" s="15" t="s">
        <v>38</v>
      </c>
      <c r="AX252" s="15" t="s">
        <v>82</v>
      </c>
      <c r="AY252" s="243" t="s">
        <v>262</v>
      </c>
    </row>
    <row r="253" spans="2:51" s="15" customFormat="1" ht="10">
      <c r="B253" s="233"/>
      <c r="C253" s="234"/>
      <c r="D253" s="208" t="s">
        <v>272</v>
      </c>
      <c r="E253" s="235" t="s">
        <v>44</v>
      </c>
      <c r="F253" s="236" t="s">
        <v>370</v>
      </c>
      <c r="G253" s="234"/>
      <c r="H253" s="237">
        <v>-20.986999999999998</v>
      </c>
      <c r="I253" s="238"/>
      <c r="J253" s="234"/>
      <c r="K253" s="234"/>
      <c r="L253" s="239"/>
      <c r="M253" s="240"/>
      <c r="N253" s="241"/>
      <c r="O253" s="241"/>
      <c r="P253" s="241"/>
      <c r="Q253" s="241"/>
      <c r="R253" s="241"/>
      <c r="S253" s="241"/>
      <c r="T253" s="242"/>
      <c r="AT253" s="243" t="s">
        <v>272</v>
      </c>
      <c r="AU253" s="243" t="s">
        <v>91</v>
      </c>
      <c r="AV253" s="15" t="s">
        <v>91</v>
      </c>
      <c r="AW253" s="15" t="s">
        <v>38</v>
      </c>
      <c r="AX253" s="15" t="s">
        <v>82</v>
      </c>
      <c r="AY253" s="243" t="s">
        <v>262</v>
      </c>
    </row>
    <row r="254" spans="2:51" s="13" customFormat="1" ht="10">
      <c r="B254" s="212"/>
      <c r="C254" s="213"/>
      <c r="D254" s="208" t="s">
        <v>272</v>
      </c>
      <c r="E254" s="214" t="s">
        <v>44</v>
      </c>
      <c r="F254" s="215" t="s">
        <v>317</v>
      </c>
      <c r="G254" s="213"/>
      <c r="H254" s="214" t="s">
        <v>44</v>
      </c>
      <c r="I254" s="216"/>
      <c r="J254" s="213"/>
      <c r="K254" s="213"/>
      <c r="L254" s="217"/>
      <c r="M254" s="218"/>
      <c r="N254" s="219"/>
      <c r="O254" s="219"/>
      <c r="P254" s="219"/>
      <c r="Q254" s="219"/>
      <c r="R254" s="219"/>
      <c r="S254" s="219"/>
      <c r="T254" s="220"/>
      <c r="AT254" s="221" t="s">
        <v>272</v>
      </c>
      <c r="AU254" s="221" t="s">
        <v>91</v>
      </c>
      <c r="AV254" s="13" t="s">
        <v>89</v>
      </c>
      <c r="AW254" s="13" t="s">
        <v>38</v>
      </c>
      <c r="AX254" s="13" t="s">
        <v>82</v>
      </c>
      <c r="AY254" s="221" t="s">
        <v>262</v>
      </c>
    </row>
    <row r="255" spans="2:51" s="13" customFormat="1" ht="10">
      <c r="B255" s="212"/>
      <c r="C255" s="213"/>
      <c r="D255" s="208" t="s">
        <v>272</v>
      </c>
      <c r="E255" s="214" t="s">
        <v>44</v>
      </c>
      <c r="F255" s="215" t="s">
        <v>318</v>
      </c>
      <c r="G255" s="213"/>
      <c r="H255" s="214" t="s">
        <v>44</v>
      </c>
      <c r="I255" s="216"/>
      <c r="J255" s="213"/>
      <c r="K255" s="213"/>
      <c r="L255" s="217"/>
      <c r="M255" s="218"/>
      <c r="N255" s="219"/>
      <c r="O255" s="219"/>
      <c r="P255" s="219"/>
      <c r="Q255" s="219"/>
      <c r="R255" s="219"/>
      <c r="S255" s="219"/>
      <c r="T255" s="220"/>
      <c r="AT255" s="221" t="s">
        <v>272</v>
      </c>
      <c r="AU255" s="221" t="s">
        <v>91</v>
      </c>
      <c r="AV255" s="13" t="s">
        <v>89</v>
      </c>
      <c r="AW255" s="13" t="s">
        <v>38</v>
      </c>
      <c r="AX255" s="13" t="s">
        <v>82</v>
      </c>
      <c r="AY255" s="221" t="s">
        <v>262</v>
      </c>
    </row>
    <row r="256" spans="2:51" s="15" customFormat="1" ht="10">
      <c r="B256" s="233"/>
      <c r="C256" s="234"/>
      <c r="D256" s="208" t="s">
        <v>272</v>
      </c>
      <c r="E256" s="235" t="s">
        <v>44</v>
      </c>
      <c r="F256" s="236" t="s">
        <v>319</v>
      </c>
      <c r="G256" s="234"/>
      <c r="H256" s="237">
        <v>152.25700000000001</v>
      </c>
      <c r="I256" s="238"/>
      <c r="J256" s="234"/>
      <c r="K256" s="234"/>
      <c r="L256" s="239"/>
      <c r="M256" s="240"/>
      <c r="N256" s="241"/>
      <c r="O256" s="241"/>
      <c r="P256" s="241"/>
      <c r="Q256" s="241"/>
      <c r="R256" s="241"/>
      <c r="S256" s="241"/>
      <c r="T256" s="242"/>
      <c r="AT256" s="243" t="s">
        <v>272</v>
      </c>
      <c r="AU256" s="243" t="s">
        <v>91</v>
      </c>
      <c r="AV256" s="15" t="s">
        <v>91</v>
      </c>
      <c r="AW256" s="15" t="s">
        <v>38</v>
      </c>
      <c r="AX256" s="15" t="s">
        <v>82</v>
      </c>
      <c r="AY256" s="243" t="s">
        <v>262</v>
      </c>
    </row>
    <row r="257" spans="2:51" s="15" customFormat="1" ht="10">
      <c r="B257" s="233"/>
      <c r="C257" s="234"/>
      <c r="D257" s="208" t="s">
        <v>272</v>
      </c>
      <c r="E257" s="235" t="s">
        <v>44</v>
      </c>
      <c r="F257" s="236" t="s">
        <v>371</v>
      </c>
      <c r="G257" s="234"/>
      <c r="H257" s="237">
        <v>-34.770000000000003</v>
      </c>
      <c r="I257" s="238"/>
      <c r="J257" s="234"/>
      <c r="K257" s="234"/>
      <c r="L257" s="239"/>
      <c r="M257" s="240"/>
      <c r="N257" s="241"/>
      <c r="O257" s="241"/>
      <c r="P257" s="241"/>
      <c r="Q257" s="241"/>
      <c r="R257" s="241"/>
      <c r="S257" s="241"/>
      <c r="T257" s="242"/>
      <c r="AT257" s="243" t="s">
        <v>272</v>
      </c>
      <c r="AU257" s="243" t="s">
        <v>91</v>
      </c>
      <c r="AV257" s="15" t="s">
        <v>91</v>
      </c>
      <c r="AW257" s="15" t="s">
        <v>38</v>
      </c>
      <c r="AX257" s="15" t="s">
        <v>82</v>
      </c>
      <c r="AY257" s="243" t="s">
        <v>262</v>
      </c>
    </row>
    <row r="258" spans="2:51" s="13" customFormat="1" ht="10">
      <c r="B258" s="212"/>
      <c r="C258" s="213"/>
      <c r="D258" s="208" t="s">
        <v>272</v>
      </c>
      <c r="E258" s="214" t="s">
        <v>44</v>
      </c>
      <c r="F258" s="215" t="s">
        <v>317</v>
      </c>
      <c r="G258" s="213"/>
      <c r="H258" s="214" t="s">
        <v>44</v>
      </c>
      <c r="I258" s="216"/>
      <c r="J258" s="213"/>
      <c r="K258" s="213"/>
      <c r="L258" s="217"/>
      <c r="M258" s="218"/>
      <c r="N258" s="219"/>
      <c r="O258" s="219"/>
      <c r="P258" s="219"/>
      <c r="Q258" s="219"/>
      <c r="R258" s="219"/>
      <c r="S258" s="219"/>
      <c r="T258" s="220"/>
      <c r="AT258" s="221" t="s">
        <v>272</v>
      </c>
      <c r="AU258" s="221" t="s">
        <v>91</v>
      </c>
      <c r="AV258" s="13" t="s">
        <v>89</v>
      </c>
      <c r="AW258" s="13" t="s">
        <v>38</v>
      </c>
      <c r="AX258" s="13" t="s">
        <v>82</v>
      </c>
      <c r="AY258" s="221" t="s">
        <v>262</v>
      </c>
    </row>
    <row r="259" spans="2:51" s="13" customFormat="1" ht="10">
      <c r="B259" s="212"/>
      <c r="C259" s="213"/>
      <c r="D259" s="208" t="s">
        <v>272</v>
      </c>
      <c r="E259" s="214" t="s">
        <v>44</v>
      </c>
      <c r="F259" s="215" t="s">
        <v>320</v>
      </c>
      <c r="G259" s="213"/>
      <c r="H259" s="214" t="s">
        <v>44</v>
      </c>
      <c r="I259" s="216"/>
      <c r="J259" s="213"/>
      <c r="K259" s="213"/>
      <c r="L259" s="217"/>
      <c r="M259" s="218"/>
      <c r="N259" s="219"/>
      <c r="O259" s="219"/>
      <c r="P259" s="219"/>
      <c r="Q259" s="219"/>
      <c r="R259" s="219"/>
      <c r="S259" s="219"/>
      <c r="T259" s="220"/>
      <c r="AT259" s="221" t="s">
        <v>272</v>
      </c>
      <c r="AU259" s="221" t="s">
        <v>91</v>
      </c>
      <c r="AV259" s="13" t="s">
        <v>89</v>
      </c>
      <c r="AW259" s="13" t="s">
        <v>38</v>
      </c>
      <c r="AX259" s="13" t="s">
        <v>82</v>
      </c>
      <c r="AY259" s="221" t="s">
        <v>262</v>
      </c>
    </row>
    <row r="260" spans="2:51" s="15" customFormat="1" ht="10">
      <c r="B260" s="233"/>
      <c r="C260" s="234"/>
      <c r="D260" s="208" t="s">
        <v>272</v>
      </c>
      <c r="E260" s="235" t="s">
        <v>44</v>
      </c>
      <c r="F260" s="236" t="s">
        <v>321</v>
      </c>
      <c r="G260" s="234"/>
      <c r="H260" s="237">
        <v>18.303999999999998</v>
      </c>
      <c r="I260" s="238"/>
      <c r="J260" s="234"/>
      <c r="K260" s="234"/>
      <c r="L260" s="239"/>
      <c r="M260" s="240"/>
      <c r="N260" s="241"/>
      <c r="O260" s="241"/>
      <c r="P260" s="241"/>
      <c r="Q260" s="241"/>
      <c r="R260" s="241"/>
      <c r="S260" s="241"/>
      <c r="T260" s="242"/>
      <c r="AT260" s="243" t="s">
        <v>272</v>
      </c>
      <c r="AU260" s="243" t="s">
        <v>91</v>
      </c>
      <c r="AV260" s="15" t="s">
        <v>91</v>
      </c>
      <c r="AW260" s="15" t="s">
        <v>38</v>
      </c>
      <c r="AX260" s="15" t="s">
        <v>82</v>
      </c>
      <c r="AY260" s="243" t="s">
        <v>262</v>
      </c>
    </row>
    <row r="261" spans="2:51" s="15" customFormat="1" ht="10">
      <c r="B261" s="233"/>
      <c r="C261" s="234"/>
      <c r="D261" s="208" t="s">
        <v>272</v>
      </c>
      <c r="E261" s="235" t="s">
        <v>44</v>
      </c>
      <c r="F261" s="236" t="s">
        <v>372</v>
      </c>
      <c r="G261" s="234"/>
      <c r="H261" s="237">
        <v>-4.992</v>
      </c>
      <c r="I261" s="238"/>
      <c r="J261" s="234"/>
      <c r="K261" s="234"/>
      <c r="L261" s="239"/>
      <c r="M261" s="240"/>
      <c r="N261" s="241"/>
      <c r="O261" s="241"/>
      <c r="P261" s="241"/>
      <c r="Q261" s="241"/>
      <c r="R261" s="241"/>
      <c r="S261" s="241"/>
      <c r="T261" s="242"/>
      <c r="AT261" s="243" t="s">
        <v>272</v>
      </c>
      <c r="AU261" s="243" t="s">
        <v>91</v>
      </c>
      <c r="AV261" s="15" t="s">
        <v>91</v>
      </c>
      <c r="AW261" s="15" t="s">
        <v>38</v>
      </c>
      <c r="AX261" s="15" t="s">
        <v>82</v>
      </c>
      <c r="AY261" s="243" t="s">
        <v>262</v>
      </c>
    </row>
    <row r="262" spans="2:51" s="13" customFormat="1" ht="10">
      <c r="B262" s="212"/>
      <c r="C262" s="213"/>
      <c r="D262" s="208" t="s">
        <v>272</v>
      </c>
      <c r="E262" s="214" t="s">
        <v>44</v>
      </c>
      <c r="F262" s="215" t="s">
        <v>327</v>
      </c>
      <c r="G262" s="213"/>
      <c r="H262" s="214" t="s">
        <v>44</v>
      </c>
      <c r="I262" s="216"/>
      <c r="J262" s="213"/>
      <c r="K262" s="213"/>
      <c r="L262" s="217"/>
      <c r="M262" s="218"/>
      <c r="N262" s="219"/>
      <c r="O262" s="219"/>
      <c r="P262" s="219"/>
      <c r="Q262" s="219"/>
      <c r="R262" s="219"/>
      <c r="S262" s="219"/>
      <c r="T262" s="220"/>
      <c r="AT262" s="221" t="s">
        <v>272</v>
      </c>
      <c r="AU262" s="221" t="s">
        <v>91</v>
      </c>
      <c r="AV262" s="13" t="s">
        <v>89</v>
      </c>
      <c r="AW262" s="13" t="s">
        <v>38</v>
      </c>
      <c r="AX262" s="13" t="s">
        <v>82</v>
      </c>
      <c r="AY262" s="221" t="s">
        <v>262</v>
      </c>
    </row>
    <row r="263" spans="2:51" s="13" customFormat="1" ht="10">
      <c r="B263" s="212"/>
      <c r="C263" s="213"/>
      <c r="D263" s="208" t="s">
        <v>272</v>
      </c>
      <c r="E263" s="214" t="s">
        <v>44</v>
      </c>
      <c r="F263" s="215" t="s">
        <v>328</v>
      </c>
      <c r="G263" s="213"/>
      <c r="H263" s="214" t="s">
        <v>44</v>
      </c>
      <c r="I263" s="216"/>
      <c r="J263" s="213"/>
      <c r="K263" s="213"/>
      <c r="L263" s="217"/>
      <c r="M263" s="218"/>
      <c r="N263" s="219"/>
      <c r="O263" s="219"/>
      <c r="P263" s="219"/>
      <c r="Q263" s="219"/>
      <c r="R263" s="219"/>
      <c r="S263" s="219"/>
      <c r="T263" s="220"/>
      <c r="AT263" s="221" t="s">
        <v>272</v>
      </c>
      <c r="AU263" s="221" t="s">
        <v>91</v>
      </c>
      <c r="AV263" s="13" t="s">
        <v>89</v>
      </c>
      <c r="AW263" s="13" t="s">
        <v>38</v>
      </c>
      <c r="AX263" s="13" t="s">
        <v>82</v>
      </c>
      <c r="AY263" s="221" t="s">
        <v>262</v>
      </c>
    </row>
    <row r="264" spans="2:51" s="15" customFormat="1" ht="10">
      <c r="B264" s="233"/>
      <c r="C264" s="234"/>
      <c r="D264" s="208" t="s">
        <v>272</v>
      </c>
      <c r="E264" s="235" t="s">
        <v>44</v>
      </c>
      <c r="F264" s="236" t="s">
        <v>329</v>
      </c>
      <c r="G264" s="234"/>
      <c r="H264" s="237">
        <v>7.1139999999999999</v>
      </c>
      <c r="I264" s="238"/>
      <c r="J264" s="234"/>
      <c r="K264" s="234"/>
      <c r="L264" s="239"/>
      <c r="M264" s="240"/>
      <c r="N264" s="241"/>
      <c r="O264" s="241"/>
      <c r="P264" s="241"/>
      <c r="Q264" s="241"/>
      <c r="R264" s="241"/>
      <c r="S264" s="241"/>
      <c r="T264" s="242"/>
      <c r="AT264" s="243" t="s">
        <v>272</v>
      </c>
      <c r="AU264" s="243" t="s">
        <v>91</v>
      </c>
      <c r="AV264" s="15" t="s">
        <v>91</v>
      </c>
      <c r="AW264" s="15" t="s">
        <v>38</v>
      </c>
      <c r="AX264" s="15" t="s">
        <v>82</v>
      </c>
      <c r="AY264" s="243" t="s">
        <v>262</v>
      </c>
    </row>
    <row r="265" spans="2:51" s="15" customFormat="1" ht="10">
      <c r="B265" s="233"/>
      <c r="C265" s="234"/>
      <c r="D265" s="208" t="s">
        <v>272</v>
      </c>
      <c r="E265" s="235" t="s">
        <v>44</v>
      </c>
      <c r="F265" s="236" t="s">
        <v>373</v>
      </c>
      <c r="G265" s="234"/>
      <c r="H265" s="237">
        <v>-1.5660000000000001</v>
      </c>
      <c r="I265" s="238"/>
      <c r="J265" s="234"/>
      <c r="K265" s="234"/>
      <c r="L265" s="239"/>
      <c r="M265" s="240"/>
      <c r="N265" s="241"/>
      <c r="O265" s="241"/>
      <c r="P265" s="241"/>
      <c r="Q265" s="241"/>
      <c r="R265" s="241"/>
      <c r="S265" s="241"/>
      <c r="T265" s="242"/>
      <c r="AT265" s="243" t="s">
        <v>272</v>
      </c>
      <c r="AU265" s="243" t="s">
        <v>91</v>
      </c>
      <c r="AV265" s="15" t="s">
        <v>91</v>
      </c>
      <c r="AW265" s="15" t="s">
        <v>38</v>
      </c>
      <c r="AX265" s="15" t="s">
        <v>82</v>
      </c>
      <c r="AY265" s="243" t="s">
        <v>262</v>
      </c>
    </row>
    <row r="266" spans="2:51" s="13" customFormat="1" ht="10">
      <c r="B266" s="212"/>
      <c r="C266" s="213"/>
      <c r="D266" s="208" t="s">
        <v>272</v>
      </c>
      <c r="E266" s="214" t="s">
        <v>44</v>
      </c>
      <c r="F266" s="215" t="s">
        <v>327</v>
      </c>
      <c r="G266" s="213"/>
      <c r="H266" s="214" t="s">
        <v>44</v>
      </c>
      <c r="I266" s="216"/>
      <c r="J266" s="213"/>
      <c r="K266" s="213"/>
      <c r="L266" s="217"/>
      <c r="M266" s="218"/>
      <c r="N266" s="219"/>
      <c r="O266" s="219"/>
      <c r="P266" s="219"/>
      <c r="Q266" s="219"/>
      <c r="R266" s="219"/>
      <c r="S266" s="219"/>
      <c r="T266" s="220"/>
      <c r="AT266" s="221" t="s">
        <v>272</v>
      </c>
      <c r="AU266" s="221" t="s">
        <v>91</v>
      </c>
      <c r="AV266" s="13" t="s">
        <v>89</v>
      </c>
      <c r="AW266" s="13" t="s">
        <v>38</v>
      </c>
      <c r="AX266" s="13" t="s">
        <v>82</v>
      </c>
      <c r="AY266" s="221" t="s">
        <v>262</v>
      </c>
    </row>
    <row r="267" spans="2:51" s="13" customFormat="1" ht="10">
      <c r="B267" s="212"/>
      <c r="C267" s="213"/>
      <c r="D267" s="208" t="s">
        <v>272</v>
      </c>
      <c r="E267" s="214" t="s">
        <v>44</v>
      </c>
      <c r="F267" s="215" t="s">
        <v>330</v>
      </c>
      <c r="G267" s="213"/>
      <c r="H267" s="214" t="s">
        <v>44</v>
      </c>
      <c r="I267" s="216"/>
      <c r="J267" s="213"/>
      <c r="K267" s="213"/>
      <c r="L267" s="217"/>
      <c r="M267" s="218"/>
      <c r="N267" s="219"/>
      <c r="O267" s="219"/>
      <c r="P267" s="219"/>
      <c r="Q267" s="219"/>
      <c r="R267" s="219"/>
      <c r="S267" s="219"/>
      <c r="T267" s="220"/>
      <c r="AT267" s="221" t="s">
        <v>272</v>
      </c>
      <c r="AU267" s="221" t="s">
        <v>91</v>
      </c>
      <c r="AV267" s="13" t="s">
        <v>89</v>
      </c>
      <c r="AW267" s="13" t="s">
        <v>38</v>
      </c>
      <c r="AX267" s="13" t="s">
        <v>82</v>
      </c>
      <c r="AY267" s="221" t="s">
        <v>262</v>
      </c>
    </row>
    <row r="268" spans="2:51" s="15" customFormat="1" ht="10">
      <c r="B268" s="233"/>
      <c r="C268" s="234"/>
      <c r="D268" s="208" t="s">
        <v>272</v>
      </c>
      <c r="E268" s="235" t="s">
        <v>44</v>
      </c>
      <c r="F268" s="236" t="s">
        <v>331</v>
      </c>
      <c r="G268" s="234"/>
      <c r="H268" s="237">
        <v>2.9620000000000002</v>
      </c>
      <c r="I268" s="238"/>
      <c r="J268" s="234"/>
      <c r="K268" s="234"/>
      <c r="L268" s="239"/>
      <c r="M268" s="240"/>
      <c r="N268" s="241"/>
      <c r="O268" s="241"/>
      <c r="P268" s="241"/>
      <c r="Q268" s="241"/>
      <c r="R268" s="241"/>
      <c r="S268" s="241"/>
      <c r="T268" s="242"/>
      <c r="AT268" s="243" t="s">
        <v>272</v>
      </c>
      <c r="AU268" s="243" t="s">
        <v>91</v>
      </c>
      <c r="AV268" s="15" t="s">
        <v>91</v>
      </c>
      <c r="AW268" s="15" t="s">
        <v>38</v>
      </c>
      <c r="AX268" s="15" t="s">
        <v>82</v>
      </c>
      <c r="AY268" s="243" t="s">
        <v>262</v>
      </c>
    </row>
    <row r="269" spans="2:51" s="15" customFormat="1" ht="10">
      <c r="B269" s="233"/>
      <c r="C269" s="234"/>
      <c r="D269" s="208" t="s">
        <v>272</v>
      </c>
      <c r="E269" s="235" t="s">
        <v>44</v>
      </c>
      <c r="F269" s="236" t="s">
        <v>374</v>
      </c>
      <c r="G269" s="234"/>
      <c r="H269" s="237">
        <v>-1.35</v>
      </c>
      <c r="I269" s="238"/>
      <c r="J269" s="234"/>
      <c r="K269" s="234"/>
      <c r="L269" s="239"/>
      <c r="M269" s="240"/>
      <c r="N269" s="241"/>
      <c r="O269" s="241"/>
      <c r="P269" s="241"/>
      <c r="Q269" s="241"/>
      <c r="R269" s="241"/>
      <c r="S269" s="241"/>
      <c r="T269" s="242"/>
      <c r="AT269" s="243" t="s">
        <v>272</v>
      </c>
      <c r="AU269" s="243" t="s">
        <v>91</v>
      </c>
      <c r="AV269" s="15" t="s">
        <v>91</v>
      </c>
      <c r="AW269" s="15" t="s">
        <v>38</v>
      </c>
      <c r="AX269" s="15" t="s">
        <v>82</v>
      </c>
      <c r="AY269" s="243" t="s">
        <v>262</v>
      </c>
    </row>
    <row r="270" spans="2:51" s="13" customFormat="1" ht="10">
      <c r="B270" s="212"/>
      <c r="C270" s="213"/>
      <c r="D270" s="208" t="s">
        <v>272</v>
      </c>
      <c r="E270" s="214" t="s">
        <v>44</v>
      </c>
      <c r="F270" s="215" t="s">
        <v>327</v>
      </c>
      <c r="G270" s="213"/>
      <c r="H270" s="214" t="s">
        <v>44</v>
      </c>
      <c r="I270" s="216"/>
      <c r="J270" s="213"/>
      <c r="K270" s="213"/>
      <c r="L270" s="217"/>
      <c r="M270" s="218"/>
      <c r="N270" s="219"/>
      <c r="O270" s="219"/>
      <c r="P270" s="219"/>
      <c r="Q270" s="219"/>
      <c r="R270" s="219"/>
      <c r="S270" s="219"/>
      <c r="T270" s="220"/>
      <c r="AT270" s="221" t="s">
        <v>272</v>
      </c>
      <c r="AU270" s="221" t="s">
        <v>91</v>
      </c>
      <c r="AV270" s="13" t="s">
        <v>89</v>
      </c>
      <c r="AW270" s="13" t="s">
        <v>38</v>
      </c>
      <c r="AX270" s="13" t="s">
        <v>82</v>
      </c>
      <c r="AY270" s="221" t="s">
        <v>262</v>
      </c>
    </row>
    <row r="271" spans="2:51" s="13" customFormat="1" ht="10">
      <c r="B271" s="212"/>
      <c r="C271" s="213"/>
      <c r="D271" s="208" t="s">
        <v>272</v>
      </c>
      <c r="E271" s="214" t="s">
        <v>44</v>
      </c>
      <c r="F271" s="215" t="s">
        <v>332</v>
      </c>
      <c r="G271" s="213"/>
      <c r="H271" s="214" t="s">
        <v>44</v>
      </c>
      <c r="I271" s="216"/>
      <c r="J271" s="213"/>
      <c r="K271" s="213"/>
      <c r="L271" s="217"/>
      <c r="M271" s="218"/>
      <c r="N271" s="219"/>
      <c r="O271" s="219"/>
      <c r="P271" s="219"/>
      <c r="Q271" s="219"/>
      <c r="R271" s="219"/>
      <c r="S271" s="219"/>
      <c r="T271" s="220"/>
      <c r="AT271" s="221" t="s">
        <v>272</v>
      </c>
      <c r="AU271" s="221" t="s">
        <v>91</v>
      </c>
      <c r="AV271" s="13" t="s">
        <v>89</v>
      </c>
      <c r="AW271" s="13" t="s">
        <v>38</v>
      </c>
      <c r="AX271" s="13" t="s">
        <v>82</v>
      </c>
      <c r="AY271" s="221" t="s">
        <v>262</v>
      </c>
    </row>
    <row r="272" spans="2:51" s="15" customFormat="1" ht="10">
      <c r="B272" s="233"/>
      <c r="C272" s="234"/>
      <c r="D272" s="208" t="s">
        <v>272</v>
      </c>
      <c r="E272" s="235" t="s">
        <v>44</v>
      </c>
      <c r="F272" s="236" t="s">
        <v>333</v>
      </c>
      <c r="G272" s="234"/>
      <c r="H272" s="237">
        <v>3.9780000000000002</v>
      </c>
      <c r="I272" s="238"/>
      <c r="J272" s="234"/>
      <c r="K272" s="234"/>
      <c r="L272" s="239"/>
      <c r="M272" s="240"/>
      <c r="N272" s="241"/>
      <c r="O272" s="241"/>
      <c r="P272" s="241"/>
      <c r="Q272" s="241"/>
      <c r="R272" s="241"/>
      <c r="S272" s="241"/>
      <c r="T272" s="242"/>
      <c r="AT272" s="243" t="s">
        <v>272</v>
      </c>
      <c r="AU272" s="243" t="s">
        <v>91</v>
      </c>
      <c r="AV272" s="15" t="s">
        <v>91</v>
      </c>
      <c r="AW272" s="15" t="s">
        <v>38</v>
      </c>
      <c r="AX272" s="15" t="s">
        <v>82</v>
      </c>
      <c r="AY272" s="243" t="s">
        <v>262</v>
      </c>
    </row>
    <row r="273" spans="1:65" s="15" customFormat="1" ht="10">
      <c r="B273" s="233"/>
      <c r="C273" s="234"/>
      <c r="D273" s="208" t="s">
        <v>272</v>
      </c>
      <c r="E273" s="235" t="s">
        <v>44</v>
      </c>
      <c r="F273" s="236" t="s">
        <v>375</v>
      </c>
      <c r="G273" s="234"/>
      <c r="H273" s="237">
        <v>-1.1339999999999999</v>
      </c>
      <c r="I273" s="238"/>
      <c r="J273" s="234"/>
      <c r="K273" s="234"/>
      <c r="L273" s="239"/>
      <c r="M273" s="240"/>
      <c r="N273" s="241"/>
      <c r="O273" s="241"/>
      <c r="P273" s="241"/>
      <c r="Q273" s="241"/>
      <c r="R273" s="241"/>
      <c r="S273" s="241"/>
      <c r="T273" s="242"/>
      <c r="AT273" s="243" t="s">
        <v>272</v>
      </c>
      <c r="AU273" s="243" t="s">
        <v>91</v>
      </c>
      <c r="AV273" s="15" t="s">
        <v>91</v>
      </c>
      <c r="AW273" s="15" t="s">
        <v>38</v>
      </c>
      <c r="AX273" s="15" t="s">
        <v>82</v>
      </c>
      <c r="AY273" s="243" t="s">
        <v>262</v>
      </c>
    </row>
    <row r="274" spans="1:65" s="13" customFormat="1" ht="10">
      <c r="B274" s="212"/>
      <c r="C274" s="213"/>
      <c r="D274" s="208" t="s">
        <v>272</v>
      </c>
      <c r="E274" s="214" t="s">
        <v>44</v>
      </c>
      <c r="F274" s="215" t="s">
        <v>327</v>
      </c>
      <c r="G274" s="213"/>
      <c r="H274" s="214" t="s">
        <v>44</v>
      </c>
      <c r="I274" s="216"/>
      <c r="J274" s="213"/>
      <c r="K274" s="213"/>
      <c r="L274" s="217"/>
      <c r="M274" s="218"/>
      <c r="N274" s="219"/>
      <c r="O274" s="219"/>
      <c r="P274" s="219"/>
      <c r="Q274" s="219"/>
      <c r="R274" s="219"/>
      <c r="S274" s="219"/>
      <c r="T274" s="220"/>
      <c r="AT274" s="221" t="s">
        <v>272</v>
      </c>
      <c r="AU274" s="221" t="s">
        <v>91</v>
      </c>
      <c r="AV274" s="13" t="s">
        <v>89</v>
      </c>
      <c r="AW274" s="13" t="s">
        <v>38</v>
      </c>
      <c r="AX274" s="13" t="s">
        <v>82</v>
      </c>
      <c r="AY274" s="221" t="s">
        <v>262</v>
      </c>
    </row>
    <row r="275" spans="1:65" s="13" customFormat="1" ht="10">
      <c r="B275" s="212"/>
      <c r="C275" s="213"/>
      <c r="D275" s="208" t="s">
        <v>272</v>
      </c>
      <c r="E275" s="214" t="s">
        <v>44</v>
      </c>
      <c r="F275" s="215" t="s">
        <v>334</v>
      </c>
      <c r="G275" s="213"/>
      <c r="H275" s="214" t="s">
        <v>44</v>
      </c>
      <c r="I275" s="216"/>
      <c r="J275" s="213"/>
      <c r="K275" s="213"/>
      <c r="L275" s="217"/>
      <c r="M275" s="218"/>
      <c r="N275" s="219"/>
      <c r="O275" s="219"/>
      <c r="P275" s="219"/>
      <c r="Q275" s="219"/>
      <c r="R275" s="219"/>
      <c r="S275" s="219"/>
      <c r="T275" s="220"/>
      <c r="AT275" s="221" t="s">
        <v>272</v>
      </c>
      <c r="AU275" s="221" t="s">
        <v>91</v>
      </c>
      <c r="AV275" s="13" t="s">
        <v>89</v>
      </c>
      <c r="AW275" s="13" t="s">
        <v>38</v>
      </c>
      <c r="AX275" s="13" t="s">
        <v>82</v>
      </c>
      <c r="AY275" s="221" t="s">
        <v>262</v>
      </c>
    </row>
    <row r="276" spans="1:65" s="15" customFormat="1" ht="10">
      <c r="B276" s="233"/>
      <c r="C276" s="234"/>
      <c r="D276" s="208" t="s">
        <v>272</v>
      </c>
      <c r="E276" s="235" t="s">
        <v>44</v>
      </c>
      <c r="F276" s="236" t="s">
        <v>335</v>
      </c>
      <c r="G276" s="234"/>
      <c r="H276" s="237">
        <v>4.6310000000000002</v>
      </c>
      <c r="I276" s="238"/>
      <c r="J276" s="234"/>
      <c r="K276" s="234"/>
      <c r="L276" s="239"/>
      <c r="M276" s="240"/>
      <c r="N276" s="241"/>
      <c r="O276" s="241"/>
      <c r="P276" s="241"/>
      <c r="Q276" s="241"/>
      <c r="R276" s="241"/>
      <c r="S276" s="241"/>
      <c r="T276" s="242"/>
      <c r="AT276" s="243" t="s">
        <v>272</v>
      </c>
      <c r="AU276" s="243" t="s">
        <v>91</v>
      </c>
      <c r="AV276" s="15" t="s">
        <v>91</v>
      </c>
      <c r="AW276" s="15" t="s">
        <v>38</v>
      </c>
      <c r="AX276" s="15" t="s">
        <v>82</v>
      </c>
      <c r="AY276" s="243" t="s">
        <v>262</v>
      </c>
    </row>
    <row r="277" spans="1:65" s="15" customFormat="1" ht="10">
      <c r="B277" s="233"/>
      <c r="C277" s="234"/>
      <c r="D277" s="208" t="s">
        <v>272</v>
      </c>
      <c r="E277" s="235" t="s">
        <v>44</v>
      </c>
      <c r="F277" s="236" t="s">
        <v>374</v>
      </c>
      <c r="G277" s="234"/>
      <c r="H277" s="237">
        <v>-1.35</v>
      </c>
      <c r="I277" s="238"/>
      <c r="J277" s="234"/>
      <c r="K277" s="234"/>
      <c r="L277" s="239"/>
      <c r="M277" s="240"/>
      <c r="N277" s="241"/>
      <c r="O277" s="241"/>
      <c r="P277" s="241"/>
      <c r="Q277" s="241"/>
      <c r="R277" s="241"/>
      <c r="S277" s="241"/>
      <c r="T277" s="242"/>
      <c r="AT277" s="243" t="s">
        <v>272</v>
      </c>
      <c r="AU277" s="243" t="s">
        <v>91</v>
      </c>
      <c r="AV277" s="15" t="s">
        <v>91</v>
      </c>
      <c r="AW277" s="15" t="s">
        <v>38</v>
      </c>
      <c r="AX277" s="15" t="s">
        <v>82</v>
      </c>
      <c r="AY277" s="243" t="s">
        <v>262</v>
      </c>
    </row>
    <row r="278" spans="1:65" s="13" customFormat="1" ht="10">
      <c r="B278" s="212"/>
      <c r="C278" s="213"/>
      <c r="D278" s="208" t="s">
        <v>272</v>
      </c>
      <c r="E278" s="214" t="s">
        <v>44</v>
      </c>
      <c r="F278" s="215" t="s">
        <v>336</v>
      </c>
      <c r="G278" s="213"/>
      <c r="H278" s="214" t="s">
        <v>44</v>
      </c>
      <c r="I278" s="216"/>
      <c r="J278" s="213"/>
      <c r="K278" s="213"/>
      <c r="L278" s="217"/>
      <c r="M278" s="218"/>
      <c r="N278" s="219"/>
      <c r="O278" s="219"/>
      <c r="P278" s="219"/>
      <c r="Q278" s="219"/>
      <c r="R278" s="219"/>
      <c r="S278" s="219"/>
      <c r="T278" s="220"/>
      <c r="AT278" s="221" t="s">
        <v>272</v>
      </c>
      <c r="AU278" s="221" t="s">
        <v>91</v>
      </c>
      <c r="AV278" s="13" t="s">
        <v>89</v>
      </c>
      <c r="AW278" s="13" t="s">
        <v>38</v>
      </c>
      <c r="AX278" s="13" t="s">
        <v>82</v>
      </c>
      <c r="AY278" s="221" t="s">
        <v>262</v>
      </c>
    </row>
    <row r="279" spans="1:65" s="13" customFormat="1" ht="10">
      <c r="B279" s="212"/>
      <c r="C279" s="213"/>
      <c r="D279" s="208" t="s">
        <v>272</v>
      </c>
      <c r="E279" s="214" t="s">
        <v>44</v>
      </c>
      <c r="F279" s="215" t="s">
        <v>337</v>
      </c>
      <c r="G279" s="213"/>
      <c r="H279" s="214" t="s">
        <v>44</v>
      </c>
      <c r="I279" s="216"/>
      <c r="J279" s="213"/>
      <c r="K279" s="213"/>
      <c r="L279" s="217"/>
      <c r="M279" s="218"/>
      <c r="N279" s="219"/>
      <c r="O279" s="219"/>
      <c r="P279" s="219"/>
      <c r="Q279" s="219"/>
      <c r="R279" s="219"/>
      <c r="S279" s="219"/>
      <c r="T279" s="220"/>
      <c r="AT279" s="221" t="s">
        <v>272</v>
      </c>
      <c r="AU279" s="221" t="s">
        <v>91</v>
      </c>
      <c r="AV279" s="13" t="s">
        <v>89</v>
      </c>
      <c r="AW279" s="13" t="s">
        <v>38</v>
      </c>
      <c r="AX279" s="13" t="s">
        <v>82</v>
      </c>
      <c r="AY279" s="221" t="s">
        <v>262</v>
      </c>
    </row>
    <row r="280" spans="1:65" s="15" customFormat="1" ht="10">
      <c r="B280" s="233"/>
      <c r="C280" s="234"/>
      <c r="D280" s="208" t="s">
        <v>272</v>
      </c>
      <c r="E280" s="235" t="s">
        <v>44</v>
      </c>
      <c r="F280" s="236" t="s">
        <v>338</v>
      </c>
      <c r="G280" s="234"/>
      <c r="H280" s="237">
        <v>9.0220000000000002</v>
      </c>
      <c r="I280" s="238"/>
      <c r="J280" s="234"/>
      <c r="K280" s="234"/>
      <c r="L280" s="239"/>
      <c r="M280" s="240"/>
      <c r="N280" s="241"/>
      <c r="O280" s="241"/>
      <c r="P280" s="241"/>
      <c r="Q280" s="241"/>
      <c r="R280" s="241"/>
      <c r="S280" s="241"/>
      <c r="T280" s="242"/>
      <c r="AT280" s="243" t="s">
        <v>272</v>
      </c>
      <c r="AU280" s="243" t="s">
        <v>91</v>
      </c>
      <c r="AV280" s="15" t="s">
        <v>91</v>
      </c>
      <c r="AW280" s="15" t="s">
        <v>38</v>
      </c>
      <c r="AX280" s="15" t="s">
        <v>82</v>
      </c>
      <c r="AY280" s="243" t="s">
        <v>262</v>
      </c>
    </row>
    <row r="281" spans="1:65" s="15" customFormat="1" ht="10">
      <c r="B281" s="233"/>
      <c r="C281" s="234"/>
      <c r="D281" s="208" t="s">
        <v>272</v>
      </c>
      <c r="E281" s="235" t="s">
        <v>44</v>
      </c>
      <c r="F281" s="236" t="s">
        <v>376</v>
      </c>
      <c r="G281" s="234"/>
      <c r="H281" s="237">
        <v>-8.7750000000000004</v>
      </c>
      <c r="I281" s="238"/>
      <c r="J281" s="234"/>
      <c r="K281" s="234"/>
      <c r="L281" s="239"/>
      <c r="M281" s="240"/>
      <c r="N281" s="241"/>
      <c r="O281" s="241"/>
      <c r="P281" s="241"/>
      <c r="Q281" s="241"/>
      <c r="R281" s="241"/>
      <c r="S281" s="241"/>
      <c r="T281" s="242"/>
      <c r="AT281" s="243" t="s">
        <v>272</v>
      </c>
      <c r="AU281" s="243" t="s">
        <v>91</v>
      </c>
      <c r="AV281" s="15" t="s">
        <v>91</v>
      </c>
      <c r="AW281" s="15" t="s">
        <v>38</v>
      </c>
      <c r="AX281" s="15" t="s">
        <v>82</v>
      </c>
      <c r="AY281" s="243" t="s">
        <v>262</v>
      </c>
    </row>
    <row r="282" spans="1:65" s="14" customFormat="1" ht="10">
      <c r="B282" s="222"/>
      <c r="C282" s="223"/>
      <c r="D282" s="208" t="s">
        <v>272</v>
      </c>
      <c r="E282" s="224" t="s">
        <v>44</v>
      </c>
      <c r="F282" s="225" t="s">
        <v>284</v>
      </c>
      <c r="G282" s="223"/>
      <c r="H282" s="226">
        <v>175.00800000000001</v>
      </c>
      <c r="I282" s="227"/>
      <c r="J282" s="223"/>
      <c r="K282" s="223"/>
      <c r="L282" s="228"/>
      <c r="M282" s="229"/>
      <c r="N282" s="230"/>
      <c r="O282" s="230"/>
      <c r="P282" s="230"/>
      <c r="Q282" s="230"/>
      <c r="R282" s="230"/>
      <c r="S282" s="230"/>
      <c r="T282" s="231"/>
      <c r="AT282" s="232" t="s">
        <v>272</v>
      </c>
      <c r="AU282" s="232" t="s">
        <v>91</v>
      </c>
      <c r="AV282" s="14" t="s">
        <v>97</v>
      </c>
      <c r="AW282" s="14" t="s">
        <v>38</v>
      </c>
      <c r="AX282" s="14" t="s">
        <v>82</v>
      </c>
      <c r="AY282" s="232" t="s">
        <v>262</v>
      </c>
    </row>
    <row r="283" spans="1:65" s="16" customFormat="1" ht="10">
      <c r="B283" s="244"/>
      <c r="C283" s="245"/>
      <c r="D283" s="208" t="s">
        <v>272</v>
      </c>
      <c r="E283" s="246" t="s">
        <v>44</v>
      </c>
      <c r="F283" s="247" t="s">
        <v>291</v>
      </c>
      <c r="G283" s="245"/>
      <c r="H283" s="248">
        <v>422.45799999999991</v>
      </c>
      <c r="I283" s="249"/>
      <c r="J283" s="245"/>
      <c r="K283" s="245"/>
      <c r="L283" s="250"/>
      <c r="M283" s="251"/>
      <c r="N283" s="252"/>
      <c r="O283" s="252"/>
      <c r="P283" s="252"/>
      <c r="Q283" s="252"/>
      <c r="R283" s="252"/>
      <c r="S283" s="252"/>
      <c r="T283" s="253"/>
      <c r="AT283" s="254" t="s">
        <v>272</v>
      </c>
      <c r="AU283" s="254" t="s">
        <v>91</v>
      </c>
      <c r="AV283" s="16" t="s">
        <v>104</v>
      </c>
      <c r="AW283" s="16" t="s">
        <v>38</v>
      </c>
      <c r="AX283" s="16" t="s">
        <v>89</v>
      </c>
      <c r="AY283" s="254" t="s">
        <v>262</v>
      </c>
    </row>
    <row r="284" spans="1:65" s="2" customFormat="1" ht="33" customHeight="1">
      <c r="A284" s="37"/>
      <c r="B284" s="38"/>
      <c r="C284" s="195" t="s">
        <v>377</v>
      </c>
      <c r="D284" s="195" t="s">
        <v>264</v>
      </c>
      <c r="E284" s="196" t="s">
        <v>378</v>
      </c>
      <c r="F284" s="197" t="s">
        <v>379</v>
      </c>
      <c r="G284" s="198" t="s">
        <v>267</v>
      </c>
      <c r="H284" s="199">
        <v>147.78700000000001</v>
      </c>
      <c r="I284" s="200"/>
      <c r="J284" s="201">
        <f>ROUND(I284*H284,2)</f>
        <v>0</v>
      </c>
      <c r="K284" s="197" t="s">
        <v>268</v>
      </c>
      <c r="L284" s="42"/>
      <c r="M284" s="202" t="s">
        <v>44</v>
      </c>
      <c r="N284" s="203" t="s">
        <v>53</v>
      </c>
      <c r="O284" s="67"/>
      <c r="P284" s="204">
        <f>O284*H284</f>
        <v>0</v>
      </c>
      <c r="Q284" s="204">
        <v>0</v>
      </c>
      <c r="R284" s="204">
        <f>Q284*H284</f>
        <v>0</v>
      </c>
      <c r="S284" s="204">
        <v>0</v>
      </c>
      <c r="T284" s="205">
        <f>S284*H284</f>
        <v>0</v>
      </c>
      <c r="U284" s="37"/>
      <c r="V284" s="37"/>
      <c r="W284" s="37"/>
      <c r="X284" s="37"/>
      <c r="Y284" s="37"/>
      <c r="Z284" s="37"/>
      <c r="AA284" s="37"/>
      <c r="AB284" s="37"/>
      <c r="AC284" s="37"/>
      <c r="AD284" s="37"/>
      <c r="AE284" s="37"/>
      <c r="AR284" s="206" t="s">
        <v>104</v>
      </c>
      <c r="AT284" s="206" t="s">
        <v>264</v>
      </c>
      <c r="AU284" s="206" t="s">
        <v>91</v>
      </c>
      <c r="AY284" s="19" t="s">
        <v>262</v>
      </c>
      <c r="BE284" s="207">
        <f>IF(N284="základní",J284,0)</f>
        <v>0</v>
      </c>
      <c r="BF284" s="207">
        <f>IF(N284="snížená",J284,0)</f>
        <v>0</v>
      </c>
      <c r="BG284" s="207">
        <f>IF(N284="zákl. přenesená",J284,0)</f>
        <v>0</v>
      </c>
      <c r="BH284" s="207">
        <f>IF(N284="sníž. přenesená",J284,0)</f>
        <v>0</v>
      </c>
      <c r="BI284" s="207">
        <f>IF(N284="nulová",J284,0)</f>
        <v>0</v>
      </c>
      <c r="BJ284" s="19" t="s">
        <v>89</v>
      </c>
      <c r="BK284" s="207">
        <f>ROUND(I284*H284,2)</f>
        <v>0</v>
      </c>
      <c r="BL284" s="19" t="s">
        <v>104</v>
      </c>
      <c r="BM284" s="206" t="s">
        <v>380</v>
      </c>
    </row>
    <row r="285" spans="1:65" s="2" customFormat="1" ht="54">
      <c r="A285" s="37"/>
      <c r="B285" s="38"/>
      <c r="C285" s="39"/>
      <c r="D285" s="208" t="s">
        <v>270</v>
      </c>
      <c r="E285" s="39"/>
      <c r="F285" s="209" t="s">
        <v>355</v>
      </c>
      <c r="G285" s="39"/>
      <c r="H285" s="39"/>
      <c r="I285" s="118"/>
      <c r="J285" s="39"/>
      <c r="K285" s="39"/>
      <c r="L285" s="42"/>
      <c r="M285" s="210"/>
      <c r="N285" s="211"/>
      <c r="O285" s="67"/>
      <c r="P285" s="67"/>
      <c r="Q285" s="67"/>
      <c r="R285" s="67"/>
      <c r="S285" s="67"/>
      <c r="T285" s="68"/>
      <c r="U285" s="37"/>
      <c r="V285" s="37"/>
      <c r="W285" s="37"/>
      <c r="X285" s="37"/>
      <c r="Y285" s="37"/>
      <c r="Z285" s="37"/>
      <c r="AA285" s="37"/>
      <c r="AB285" s="37"/>
      <c r="AC285" s="37"/>
      <c r="AD285" s="37"/>
      <c r="AE285" s="37"/>
      <c r="AT285" s="19" t="s">
        <v>270</v>
      </c>
      <c r="AU285" s="19" t="s">
        <v>91</v>
      </c>
    </row>
    <row r="286" spans="1:65" s="13" customFormat="1" ht="10">
      <c r="B286" s="212"/>
      <c r="C286" s="213"/>
      <c r="D286" s="208" t="s">
        <v>272</v>
      </c>
      <c r="E286" s="214" t="s">
        <v>44</v>
      </c>
      <c r="F286" s="215" t="s">
        <v>381</v>
      </c>
      <c r="G286" s="213"/>
      <c r="H286" s="214" t="s">
        <v>44</v>
      </c>
      <c r="I286" s="216"/>
      <c r="J286" s="213"/>
      <c r="K286" s="213"/>
      <c r="L286" s="217"/>
      <c r="M286" s="218"/>
      <c r="N286" s="219"/>
      <c r="O286" s="219"/>
      <c r="P286" s="219"/>
      <c r="Q286" s="219"/>
      <c r="R286" s="219"/>
      <c r="S286" s="219"/>
      <c r="T286" s="220"/>
      <c r="AT286" s="221" t="s">
        <v>272</v>
      </c>
      <c r="AU286" s="221" t="s">
        <v>91</v>
      </c>
      <c r="AV286" s="13" t="s">
        <v>89</v>
      </c>
      <c r="AW286" s="13" t="s">
        <v>38</v>
      </c>
      <c r="AX286" s="13" t="s">
        <v>82</v>
      </c>
      <c r="AY286" s="221" t="s">
        <v>262</v>
      </c>
    </row>
    <row r="287" spans="1:65" s="15" customFormat="1" ht="10">
      <c r="B287" s="233"/>
      <c r="C287" s="234"/>
      <c r="D287" s="208" t="s">
        <v>272</v>
      </c>
      <c r="E287" s="235" t="s">
        <v>44</v>
      </c>
      <c r="F287" s="236" t="s">
        <v>382</v>
      </c>
      <c r="G287" s="234"/>
      <c r="H287" s="237">
        <v>19.3</v>
      </c>
      <c r="I287" s="238"/>
      <c r="J287" s="234"/>
      <c r="K287" s="234"/>
      <c r="L287" s="239"/>
      <c r="M287" s="240"/>
      <c r="N287" s="241"/>
      <c r="O287" s="241"/>
      <c r="P287" s="241"/>
      <c r="Q287" s="241"/>
      <c r="R287" s="241"/>
      <c r="S287" s="241"/>
      <c r="T287" s="242"/>
      <c r="AT287" s="243" t="s">
        <v>272</v>
      </c>
      <c r="AU287" s="243" t="s">
        <v>91</v>
      </c>
      <c r="AV287" s="15" t="s">
        <v>91</v>
      </c>
      <c r="AW287" s="15" t="s">
        <v>38</v>
      </c>
      <c r="AX287" s="15" t="s">
        <v>82</v>
      </c>
      <c r="AY287" s="243" t="s">
        <v>262</v>
      </c>
    </row>
    <row r="288" spans="1:65" s="15" customFormat="1" ht="10">
      <c r="B288" s="233"/>
      <c r="C288" s="234"/>
      <c r="D288" s="208" t="s">
        <v>272</v>
      </c>
      <c r="E288" s="235" t="s">
        <v>44</v>
      </c>
      <c r="F288" s="236" t="s">
        <v>383</v>
      </c>
      <c r="G288" s="234"/>
      <c r="H288" s="237">
        <v>7.5529999999999999</v>
      </c>
      <c r="I288" s="238"/>
      <c r="J288" s="234"/>
      <c r="K288" s="234"/>
      <c r="L288" s="239"/>
      <c r="M288" s="240"/>
      <c r="N288" s="241"/>
      <c r="O288" s="241"/>
      <c r="P288" s="241"/>
      <c r="Q288" s="241"/>
      <c r="R288" s="241"/>
      <c r="S288" s="241"/>
      <c r="T288" s="242"/>
      <c r="AT288" s="243" t="s">
        <v>272</v>
      </c>
      <c r="AU288" s="243" t="s">
        <v>91</v>
      </c>
      <c r="AV288" s="15" t="s">
        <v>91</v>
      </c>
      <c r="AW288" s="15" t="s">
        <v>38</v>
      </c>
      <c r="AX288" s="15" t="s">
        <v>82</v>
      </c>
      <c r="AY288" s="243" t="s">
        <v>262</v>
      </c>
    </row>
    <row r="289" spans="1:65" s="15" customFormat="1" ht="10">
      <c r="B289" s="233"/>
      <c r="C289" s="234"/>
      <c r="D289" s="208" t="s">
        <v>272</v>
      </c>
      <c r="E289" s="235" t="s">
        <v>44</v>
      </c>
      <c r="F289" s="236" t="s">
        <v>384</v>
      </c>
      <c r="G289" s="234"/>
      <c r="H289" s="237">
        <v>51.664000000000001</v>
      </c>
      <c r="I289" s="238"/>
      <c r="J289" s="234"/>
      <c r="K289" s="234"/>
      <c r="L289" s="239"/>
      <c r="M289" s="240"/>
      <c r="N289" s="241"/>
      <c r="O289" s="241"/>
      <c r="P289" s="241"/>
      <c r="Q289" s="241"/>
      <c r="R289" s="241"/>
      <c r="S289" s="241"/>
      <c r="T289" s="242"/>
      <c r="AT289" s="243" t="s">
        <v>272</v>
      </c>
      <c r="AU289" s="243" t="s">
        <v>91</v>
      </c>
      <c r="AV289" s="15" t="s">
        <v>91</v>
      </c>
      <c r="AW289" s="15" t="s">
        <v>38</v>
      </c>
      <c r="AX289" s="15" t="s">
        <v>82</v>
      </c>
      <c r="AY289" s="243" t="s">
        <v>262</v>
      </c>
    </row>
    <row r="290" spans="1:65" s="15" customFormat="1" ht="10">
      <c r="B290" s="233"/>
      <c r="C290" s="234"/>
      <c r="D290" s="208" t="s">
        <v>272</v>
      </c>
      <c r="E290" s="235" t="s">
        <v>44</v>
      </c>
      <c r="F290" s="236" t="s">
        <v>385</v>
      </c>
      <c r="G290" s="234"/>
      <c r="H290" s="237">
        <v>170.56100000000001</v>
      </c>
      <c r="I290" s="238"/>
      <c r="J290" s="234"/>
      <c r="K290" s="234"/>
      <c r="L290" s="239"/>
      <c r="M290" s="240"/>
      <c r="N290" s="241"/>
      <c r="O290" s="241"/>
      <c r="P290" s="241"/>
      <c r="Q290" s="241"/>
      <c r="R290" s="241"/>
      <c r="S290" s="241"/>
      <c r="T290" s="242"/>
      <c r="AT290" s="243" t="s">
        <v>272</v>
      </c>
      <c r="AU290" s="243" t="s">
        <v>91</v>
      </c>
      <c r="AV290" s="15" t="s">
        <v>91</v>
      </c>
      <c r="AW290" s="15" t="s">
        <v>38</v>
      </c>
      <c r="AX290" s="15" t="s">
        <v>82</v>
      </c>
      <c r="AY290" s="243" t="s">
        <v>262</v>
      </c>
    </row>
    <row r="291" spans="1:65" s="15" customFormat="1" ht="10">
      <c r="B291" s="233"/>
      <c r="C291" s="234"/>
      <c r="D291" s="208" t="s">
        <v>272</v>
      </c>
      <c r="E291" s="235" t="s">
        <v>44</v>
      </c>
      <c r="F291" s="236" t="s">
        <v>386</v>
      </c>
      <c r="G291" s="234"/>
      <c r="H291" s="237">
        <v>27.707000000000001</v>
      </c>
      <c r="I291" s="238"/>
      <c r="J291" s="234"/>
      <c r="K291" s="234"/>
      <c r="L291" s="239"/>
      <c r="M291" s="240"/>
      <c r="N291" s="241"/>
      <c r="O291" s="241"/>
      <c r="P291" s="241"/>
      <c r="Q291" s="241"/>
      <c r="R291" s="241"/>
      <c r="S291" s="241"/>
      <c r="T291" s="242"/>
      <c r="AT291" s="243" t="s">
        <v>272</v>
      </c>
      <c r="AU291" s="243" t="s">
        <v>91</v>
      </c>
      <c r="AV291" s="15" t="s">
        <v>91</v>
      </c>
      <c r="AW291" s="15" t="s">
        <v>38</v>
      </c>
      <c r="AX291" s="15" t="s">
        <v>82</v>
      </c>
      <c r="AY291" s="243" t="s">
        <v>262</v>
      </c>
    </row>
    <row r="292" spans="1:65" s="14" customFormat="1" ht="10">
      <c r="B292" s="222"/>
      <c r="C292" s="223"/>
      <c r="D292" s="208" t="s">
        <v>272</v>
      </c>
      <c r="E292" s="224" t="s">
        <v>44</v>
      </c>
      <c r="F292" s="225" t="s">
        <v>284</v>
      </c>
      <c r="G292" s="223"/>
      <c r="H292" s="226">
        <v>276.78500000000003</v>
      </c>
      <c r="I292" s="227"/>
      <c r="J292" s="223"/>
      <c r="K292" s="223"/>
      <c r="L292" s="228"/>
      <c r="M292" s="229"/>
      <c r="N292" s="230"/>
      <c r="O292" s="230"/>
      <c r="P292" s="230"/>
      <c r="Q292" s="230"/>
      <c r="R292" s="230"/>
      <c r="S292" s="230"/>
      <c r="T292" s="231"/>
      <c r="AT292" s="232" t="s">
        <v>272</v>
      </c>
      <c r="AU292" s="232" t="s">
        <v>91</v>
      </c>
      <c r="AV292" s="14" t="s">
        <v>97</v>
      </c>
      <c r="AW292" s="14" t="s">
        <v>38</v>
      </c>
      <c r="AX292" s="14" t="s">
        <v>82</v>
      </c>
      <c r="AY292" s="232" t="s">
        <v>262</v>
      </c>
    </row>
    <row r="293" spans="1:65" s="13" customFormat="1" ht="10">
      <c r="B293" s="212"/>
      <c r="C293" s="213"/>
      <c r="D293" s="208" t="s">
        <v>272</v>
      </c>
      <c r="E293" s="214" t="s">
        <v>44</v>
      </c>
      <c r="F293" s="215" t="s">
        <v>387</v>
      </c>
      <c r="G293" s="213"/>
      <c r="H293" s="214" t="s">
        <v>44</v>
      </c>
      <c r="I293" s="216"/>
      <c r="J293" s="213"/>
      <c r="K293" s="213"/>
      <c r="L293" s="217"/>
      <c r="M293" s="218"/>
      <c r="N293" s="219"/>
      <c r="O293" s="219"/>
      <c r="P293" s="219"/>
      <c r="Q293" s="219"/>
      <c r="R293" s="219"/>
      <c r="S293" s="219"/>
      <c r="T293" s="220"/>
      <c r="AT293" s="221" t="s">
        <v>272</v>
      </c>
      <c r="AU293" s="221" t="s">
        <v>91</v>
      </c>
      <c r="AV293" s="13" t="s">
        <v>89</v>
      </c>
      <c r="AW293" s="13" t="s">
        <v>38</v>
      </c>
      <c r="AX293" s="13" t="s">
        <v>82</v>
      </c>
      <c r="AY293" s="221" t="s">
        <v>262</v>
      </c>
    </row>
    <row r="294" spans="1:65" s="15" customFormat="1" ht="10">
      <c r="B294" s="233"/>
      <c r="C294" s="234"/>
      <c r="D294" s="208" t="s">
        <v>272</v>
      </c>
      <c r="E294" s="235" t="s">
        <v>44</v>
      </c>
      <c r="F294" s="236" t="s">
        <v>388</v>
      </c>
      <c r="G294" s="234"/>
      <c r="H294" s="237">
        <v>218.75</v>
      </c>
      <c r="I294" s="238"/>
      <c r="J294" s="234"/>
      <c r="K294" s="234"/>
      <c r="L294" s="239"/>
      <c r="M294" s="240"/>
      <c r="N294" s="241"/>
      <c r="O294" s="241"/>
      <c r="P294" s="241"/>
      <c r="Q294" s="241"/>
      <c r="R294" s="241"/>
      <c r="S294" s="241"/>
      <c r="T294" s="242"/>
      <c r="AT294" s="243" t="s">
        <v>272</v>
      </c>
      <c r="AU294" s="243" t="s">
        <v>91</v>
      </c>
      <c r="AV294" s="15" t="s">
        <v>91</v>
      </c>
      <c r="AW294" s="15" t="s">
        <v>38</v>
      </c>
      <c r="AX294" s="15" t="s">
        <v>82</v>
      </c>
      <c r="AY294" s="243" t="s">
        <v>262</v>
      </c>
    </row>
    <row r="295" spans="1:65" s="15" customFormat="1" ht="10">
      <c r="B295" s="233"/>
      <c r="C295" s="234"/>
      <c r="D295" s="208" t="s">
        <v>272</v>
      </c>
      <c r="E295" s="235" t="s">
        <v>44</v>
      </c>
      <c r="F295" s="236" t="s">
        <v>389</v>
      </c>
      <c r="G295" s="234"/>
      <c r="H295" s="237">
        <v>74.709999999999994</v>
      </c>
      <c r="I295" s="238"/>
      <c r="J295" s="234"/>
      <c r="K295" s="234"/>
      <c r="L295" s="239"/>
      <c r="M295" s="240"/>
      <c r="N295" s="241"/>
      <c r="O295" s="241"/>
      <c r="P295" s="241"/>
      <c r="Q295" s="241"/>
      <c r="R295" s="241"/>
      <c r="S295" s="241"/>
      <c r="T295" s="242"/>
      <c r="AT295" s="243" t="s">
        <v>272</v>
      </c>
      <c r="AU295" s="243" t="s">
        <v>91</v>
      </c>
      <c r="AV295" s="15" t="s">
        <v>91</v>
      </c>
      <c r="AW295" s="15" t="s">
        <v>38</v>
      </c>
      <c r="AX295" s="15" t="s">
        <v>82</v>
      </c>
      <c r="AY295" s="243" t="s">
        <v>262</v>
      </c>
    </row>
    <row r="296" spans="1:65" s="14" customFormat="1" ht="10">
      <c r="B296" s="222"/>
      <c r="C296" s="223"/>
      <c r="D296" s="208" t="s">
        <v>272</v>
      </c>
      <c r="E296" s="224" t="s">
        <v>44</v>
      </c>
      <c r="F296" s="225" t="s">
        <v>284</v>
      </c>
      <c r="G296" s="223"/>
      <c r="H296" s="226">
        <v>293.45999999999998</v>
      </c>
      <c r="I296" s="227"/>
      <c r="J296" s="223"/>
      <c r="K296" s="223"/>
      <c r="L296" s="228"/>
      <c r="M296" s="229"/>
      <c r="N296" s="230"/>
      <c r="O296" s="230"/>
      <c r="P296" s="230"/>
      <c r="Q296" s="230"/>
      <c r="R296" s="230"/>
      <c r="S296" s="230"/>
      <c r="T296" s="231"/>
      <c r="AT296" s="232" t="s">
        <v>272</v>
      </c>
      <c r="AU296" s="232" t="s">
        <v>91</v>
      </c>
      <c r="AV296" s="14" t="s">
        <v>97</v>
      </c>
      <c r="AW296" s="14" t="s">
        <v>38</v>
      </c>
      <c r="AX296" s="14" t="s">
        <v>82</v>
      </c>
      <c r="AY296" s="232" t="s">
        <v>262</v>
      </c>
    </row>
    <row r="297" spans="1:65" s="13" customFormat="1" ht="10">
      <c r="B297" s="212"/>
      <c r="C297" s="213"/>
      <c r="D297" s="208" t="s">
        <v>272</v>
      </c>
      <c r="E297" s="214" t="s">
        <v>44</v>
      </c>
      <c r="F297" s="215" t="s">
        <v>356</v>
      </c>
      <c r="G297" s="213"/>
      <c r="H297" s="214" t="s">
        <v>44</v>
      </c>
      <c r="I297" s="216"/>
      <c r="J297" s="213"/>
      <c r="K297" s="213"/>
      <c r="L297" s="217"/>
      <c r="M297" s="218"/>
      <c r="N297" s="219"/>
      <c r="O297" s="219"/>
      <c r="P297" s="219"/>
      <c r="Q297" s="219"/>
      <c r="R297" s="219"/>
      <c r="S297" s="219"/>
      <c r="T297" s="220"/>
      <c r="AT297" s="221" t="s">
        <v>272</v>
      </c>
      <c r="AU297" s="221" t="s">
        <v>91</v>
      </c>
      <c r="AV297" s="13" t="s">
        <v>89</v>
      </c>
      <c r="AW297" s="13" t="s">
        <v>38</v>
      </c>
      <c r="AX297" s="13" t="s">
        <v>82</v>
      </c>
      <c r="AY297" s="221" t="s">
        <v>262</v>
      </c>
    </row>
    <row r="298" spans="1:65" s="15" customFormat="1" ht="10">
      <c r="B298" s="233"/>
      <c r="C298" s="234"/>
      <c r="D298" s="208" t="s">
        <v>272</v>
      </c>
      <c r="E298" s="235" t="s">
        <v>44</v>
      </c>
      <c r="F298" s="236" t="s">
        <v>390</v>
      </c>
      <c r="G298" s="234"/>
      <c r="H298" s="237">
        <v>-422.45800000000003</v>
      </c>
      <c r="I298" s="238"/>
      <c r="J298" s="234"/>
      <c r="K298" s="234"/>
      <c r="L298" s="239"/>
      <c r="M298" s="240"/>
      <c r="N298" s="241"/>
      <c r="O298" s="241"/>
      <c r="P298" s="241"/>
      <c r="Q298" s="241"/>
      <c r="R298" s="241"/>
      <c r="S298" s="241"/>
      <c r="T298" s="242"/>
      <c r="AT298" s="243" t="s">
        <v>272</v>
      </c>
      <c r="AU298" s="243" t="s">
        <v>91</v>
      </c>
      <c r="AV298" s="15" t="s">
        <v>91</v>
      </c>
      <c r="AW298" s="15" t="s">
        <v>38</v>
      </c>
      <c r="AX298" s="15" t="s">
        <v>82</v>
      </c>
      <c r="AY298" s="243" t="s">
        <v>262</v>
      </c>
    </row>
    <row r="299" spans="1:65" s="14" customFormat="1" ht="10">
      <c r="B299" s="222"/>
      <c r="C299" s="223"/>
      <c r="D299" s="208" t="s">
        <v>272</v>
      </c>
      <c r="E299" s="224" t="s">
        <v>44</v>
      </c>
      <c r="F299" s="225" t="s">
        <v>284</v>
      </c>
      <c r="G299" s="223"/>
      <c r="H299" s="226">
        <v>-422.45800000000003</v>
      </c>
      <c r="I299" s="227"/>
      <c r="J299" s="223"/>
      <c r="K299" s="223"/>
      <c r="L299" s="228"/>
      <c r="M299" s="229"/>
      <c r="N299" s="230"/>
      <c r="O299" s="230"/>
      <c r="P299" s="230"/>
      <c r="Q299" s="230"/>
      <c r="R299" s="230"/>
      <c r="S299" s="230"/>
      <c r="T299" s="231"/>
      <c r="AT299" s="232" t="s">
        <v>272</v>
      </c>
      <c r="AU299" s="232" t="s">
        <v>91</v>
      </c>
      <c r="AV299" s="14" t="s">
        <v>97</v>
      </c>
      <c r="AW299" s="14" t="s">
        <v>38</v>
      </c>
      <c r="AX299" s="14" t="s">
        <v>82</v>
      </c>
      <c r="AY299" s="232" t="s">
        <v>262</v>
      </c>
    </row>
    <row r="300" spans="1:65" s="16" customFormat="1" ht="10">
      <c r="B300" s="244"/>
      <c r="C300" s="245"/>
      <c r="D300" s="208" t="s">
        <v>272</v>
      </c>
      <c r="E300" s="246" t="s">
        <v>44</v>
      </c>
      <c r="F300" s="247" t="s">
        <v>291</v>
      </c>
      <c r="G300" s="245"/>
      <c r="H300" s="248">
        <v>147.78699999999998</v>
      </c>
      <c r="I300" s="249"/>
      <c r="J300" s="245"/>
      <c r="K300" s="245"/>
      <c r="L300" s="250"/>
      <c r="M300" s="251"/>
      <c r="N300" s="252"/>
      <c r="O300" s="252"/>
      <c r="P300" s="252"/>
      <c r="Q300" s="252"/>
      <c r="R300" s="252"/>
      <c r="S300" s="252"/>
      <c r="T300" s="253"/>
      <c r="AT300" s="254" t="s">
        <v>272</v>
      </c>
      <c r="AU300" s="254" t="s">
        <v>91</v>
      </c>
      <c r="AV300" s="16" t="s">
        <v>104</v>
      </c>
      <c r="AW300" s="16" t="s">
        <v>38</v>
      </c>
      <c r="AX300" s="16" t="s">
        <v>89</v>
      </c>
      <c r="AY300" s="254" t="s">
        <v>262</v>
      </c>
    </row>
    <row r="301" spans="1:65" s="2" customFormat="1" ht="21.75" customHeight="1">
      <c r="A301" s="37"/>
      <c r="B301" s="38"/>
      <c r="C301" s="195" t="s">
        <v>391</v>
      </c>
      <c r="D301" s="195" t="s">
        <v>264</v>
      </c>
      <c r="E301" s="196" t="s">
        <v>392</v>
      </c>
      <c r="F301" s="197" t="s">
        <v>393</v>
      </c>
      <c r="G301" s="198" t="s">
        <v>267</v>
      </c>
      <c r="H301" s="199">
        <v>147.78700000000001</v>
      </c>
      <c r="I301" s="200"/>
      <c r="J301" s="201">
        <f>ROUND(I301*H301,2)</f>
        <v>0</v>
      </c>
      <c r="K301" s="197" t="s">
        <v>268</v>
      </c>
      <c r="L301" s="42"/>
      <c r="M301" s="202" t="s">
        <v>44</v>
      </c>
      <c r="N301" s="203" t="s">
        <v>53</v>
      </c>
      <c r="O301" s="67"/>
      <c r="P301" s="204">
        <f>O301*H301</f>
        <v>0</v>
      </c>
      <c r="Q301" s="204">
        <v>0</v>
      </c>
      <c r="R301" s="204">
        <f>Q301*H301</f>
        <v>0</v>
      </c>
      <c r="S301" s="204">
        <v>0</v>
      </c>
      <c r="T301" s="205">
        <f>S301*H301</f>
        <v>0</v>
      </c>
      <c r="U301" s="37"/>
      <c r="V301" s="37"/>
      <c r="W301" s="37"/>
      <c r="X301" s="37"/>
      <c r="Y301" s="37"/>
      <c r="Z301" s="37"/>
      <c r="AA301" s="37"/>
      <c r="AB301" s="37"/>
      <c r="AC301" s="37"/>
      <c r="AD301" s="37"/>
      <c r="AE301" s="37"/>
      <c r="AR301" s="206" t="s">
        <v>104</v>
      </c>
      <c r="AT301" s="206" t="s">
        <v>264</v>
      </c>
      <c r="AU301" s="206" t="s">
        <v>91</v>
      </c>
      <c r="AY301" s="19" t="s">
        <v>262</v>
      </c>
      <c r="BE301" s="207">
        <f>IF(N301="základní",J301,0)</f>
        <v>0</v>
      </c>
      <c r="BF301" s="207">
        <f>IF(N301="snížená",J301,0)</f>
        <v>0</v>
      </c>
      <c r="BG301" s="207">
        <f>IF(N301="zákl. přenesená",J301,0)</f>
        <v>0</v>
      </c>
      <c r="BH301" s="207">
        <f>IF(N301="sníž. přenesená",J301,0)</f>
        <v>0</v>
      </c>
      <c r="BI301" s="207">
        <f>IF(N301="nulová",J301,0)</f>
        <v>0</v>
      </c>
      <c r="BJ301" s="19" t="s">
        <v>89</v>
      </c>
      <c r="BK301" s="207">
        <f>ROUND(I301*H301,2)</f>
        <v>0</v>
      </c>
      <c r="BL301" s="19" t="s">
        <v>104</v>
      </c>
      <c r="BM301" s="206" t="s">
        <v>394</v>
      </c>
    </row>
    <row r="302" spans="1:65" s="2" customFormat="1" ht="81">
      <c r="A302" s="37"/>
      <c r="B302" s="38"/>
      <c r="C302" s="39"/>
      <c r="D302" s="208" t="s">
        <v>270</v>
      </c>
      <c r="E302" s="39"/>
      <c r="F302" s="209" t="s">
        <v>395</v>
      </c>
      <c r="G302" s="39"/>
      <c r="H302" s="39"/>
      <c r="I302" s="118"/>
      <c r="J302" s="39"/>
      <c r="K302" s="39"/>
      <c r="L302" s="42"/>
      <c r="M302" s="210"/>
      <c r="N302" s="211"/>
      <c r="O302" s="67"/>
      <c r="P302" s="67"/>
      <c r="Q302" s="67"/>
      <c r="R302" s="67"/>
      <c r="S302" s="67"/>
      <c r="T302" s="68"/>
      <c r="U302" s="37"/>
      <c r="V302" s="37"/>
      <c r="W302" s="37"/>
      <c r="X302" s="37"/>
      <c r="Y302" s="37"/>
      <c r="Z302" s="37"/>
      <c r="AA302" s="37"/>
      <c r="AB302" s="37"/>
      <c r="AC302" s="37"/>
      <c r="AD302" s="37"/>
      <c r="AE302" s="37"/>
      <c r="AT302" s="19" t="s">
        <v>270</v>
      </c>
      <c r="AU302" s="19" t="s">
        <v>91</v>
      </c>
    </row>
    <row r="303" spans="1:65" s="13" customFormat="1" ht="10">
      <c r="B303" s="212"/>
      <c r="C303" s="213"/>
      <c r="D303" s="208" t="s">
        <v>272</v>
      </c>
      <c r="E303" s="214" t="s">
        <v>44</v>
      </c>
      <c r="F303" s="215" t="s">
        <v>396</v>
      </c>
      <c r="G303" s="213"/>
      <c r="H303" s="214" t="s">
        <v>44</v>
      </c>
      <c r="I303" s="216"/>
      <c r="J303" s="213"/>
      <c r="K303" s="213"/>
      <c r="L303" s="217"/>
      <c r="M303" s="218"/>
      <c r="N303" s="219"/>
      <c r="O303" s="219"/>
      <c r="P303" s="219"/>
      <c r="Q303" s="219"/>
      <c r="R303" s="219"/>
      <c r="S303" s="219"/>
      <c r="T303" s="220"/>
      <c r="AT303" s="221" t="s">
        <v>272</v>
      </c>
      <c r="AU303" s="221" t="s">
        <v>91</v>
      </c>
      <c r="AV303" s="13" t="s">
        <v>89</v>
      </c>
      <c r="AW303" s="13" t="s">
        <v>38</v>
      </c>
      <c r="AX303" s="13" t="s">
        <v>82</v>
      </c>
      <c r="AY303" s="221" t="s">
        <v>262</v>
      </c>
    </row>
    <row r="304" spans="1:65" s="15" customFormat="1" ht="10">
      <c r="B304" s="233"/>
      <c r="C304" s="234"/>
      <c r="D304" s="208" t="s">
        <v>272</v>
      </c>
      <c r="E304" s="235" t="s">
        <v>44</v>
      </c>
      <c r="F304" s="236" t="s">
        <v>382</v>
      </c>
      <c r="G304" s="234"/>
      <c r="H304" s="237">
        <v>19.3</v>
      </c>
      <c r="I304" s="238"/>
      <c r="J304" s="234"/>
      <c r="K304" s="234"/>
      <c r="L304" s="239"/>
      <c r="M304" s="240"/>
      <c r="N304" s="241"/>
      <c r="O304" s="241"/>
      <c r="P304" s="241"/>
      <c r="Q304" s="241"/>
      <c r="R304" s="241"/>
      <c r="S304" s="241"/>
      <c r="T304" s="242"/>
      <c r="AT304" s="243" t="s">
        <v>272</v>
      </c>
      <c r="AU304" s="243" t="s">
        <v>91</v>
      </c>
      <c r="AV304" s="15" t="s">
        <v>91</v>
      </c>
      <c r="AW304" s="15" t="s">
        <v>38</v>
      </c>
      <c r="AX304" s="15" t="s">
        <v>82</v>
      </c>
      <c r="AY304" s="243" t="s">
        <v>262</v>
      </c>
    </row>
    <row r="305" spans="1:65" s="15" customFormat="1" ht="10">
      <c r="B305" s="233"/>
      <c r="C305" s="234"/>
      <c r="D305" s="208" t="s">
        <v>272</v>
      </c>
      <c r="E305" s="235" t="s">
        <v>44</v>
      </c>
      <c r="F305" s="236" t="s">
        <v>383</v>
      </c>
      <c r="G305" s="234"/>
      <c r="H305" s="237">
        <v>7.5529999999999999</v>
      </c>
      <c r="I305" s="238"/>
      <c r="J305" s="234"/>
      <c r="K305" s="234"/>
      <c r="L305" s="239"/>
      <c r="M305" s="240"/>
      <c r="N305" s="241"/>
      <c r="O305" s="241"/>
      <c r="P305" s="241"/>
      <c r="Q305" s="241"/>
      <c r="R305" s="241"/>
      <c r="S305" s="241"/>
      <c r="T305" s="242"/>
      <c r="AT305" s="243" t="s">
        <v>272</v>
      </c>
      <c r="AU305" s="243" t="s">
        <v>91</v>
      </c>
      <c r="AV305" s="15" t="s">
        <v>91</v>
      </c>
      <c r="AW305" s="15" t="s">
        <v>38</v>
      </c>
      <c r="AX305" s="15" t="s">
        <v>82</v>
      </c>
      <c r="AY305" s="243" t="s">
        <v>262</v>
      </c>
    </row>
    <row r="306" spans="1:65" s="15" customFormat="1" ht="10">
      <c r="B306" s="233"/>
      <c r="C306" s="234"/>
      <c r="D306" s="208" t="s">
        <v>272</v>
      </c>
      <c r="E306" s="235" t="s">
        <v>44</v>
      </c>
      <c r="F306" s="236" t="s">
        <v>384</v>
      </c>
      <c r="G306" s="234"/>
      <c r="H306" s="237">
        <v>51.664000000000001</v>
      </c>
      <c r="I306" s="238"/>
      <c r="J306" s="234"/>
      <c r="K306" s="234"/>
      <c r="L306" s="239"/>
      <c r="M306" s="240"/>
      <c r="N306" s="241"/>
      <c r="O306" s="241"/>
      <c r="P306" s="241"/>
      <c r="Q306" s="241"/>
      <c r="R306" s="241"/>
      <c r="S306" s="241"/>
      <c r="T306" s="242"/>
      <c r="AT306" s="243" t="s">
        <v>272</v>
      </c>
      <c r="AU306" s="243" t="s">
        <v>91</v>
      </c>
      <c r="AV306" s="15" t="s">
        <v>91</v>
      </c>
      <c r="AW306" s="15" t="s">
        <v>38</v>
      </c>
      <c r="AX306" s="15" t="s">
        <v>82</v>
      </c>
      <c r="AY306" s="243" t="s">
        <v>262</v>
      </c>
    </row>
    <row r="307" spans="1:65" s="15" customFormat="1" ht="10">
      <c r="B307" s="233"/>
      <c r="C307" s="234"/>
      <c r="D307" s="208" t="s">
        <v>272</v>
      </c>
      <c r="E307" s="235" t="s">
        <v>44</v>
      </c>
      <c r="F307" s="236" t="s">
        <v>385</v>
      </c>
      <c r="G307" s="234"/>
      <c r="H307" s="237">
        <v>170.56100000000001</v>
      </c>
      <c r="I307" s="238"/>
      <c r="J307" s="234"/>
      <c r="K307" s="234"/>
      <c r="L307" s="239"/>
      <c r="M307" s="240"/>
      <c r="N307" s="241"/>
      <c r="O307" s="241"/>
      <c r="P307" s="241"/>
      <c r="Q307" s="241"/>
      <c r="R307" s="241"/>
      <c r="S307" s="241"/>
      <c r="T307" s="242"/>
      <c r="AT307" s="243" t="s">
        <v>272</v>
      </c>
      <c r="AU307" s="243" t="s">
        <v>91</v>
      </c>
      <c r="AV307" s="15" t="s">
        <v>91</v>
      </c>
      <c r="AW307" s="15" t="s">
        <v>38</v>
      </c>
      <c r="AX307" s="15" t="s">
        <v>82</v>
      </c>
      <c r="AY307" s="243" t="s">
        <v>262</v>
      </c>
    </row>
    <row r="308" spans="1:65" s="15" customFormat="1" ht="10">
      <c r="B308" s="233"/>
      <c r="C308" s="234"/>
      <c r="D308" s="208" t="s">
        <v>272</v>
      </c>
      <c r="E308" s="235" t="s">
        <v>44</v>
      </c>
      <c r="F308" s="236" t="s">
        <v>386</v>
      </c>
      <c r="G308" s="234"/>
      <c r="H308" s="237">
        <v>27.707000000000001</v>
      </c>
      <c r="I308" s="238"/>
      <c r="J308" s="234"/>
      <c r="K308" s="234"/>
      <c r="L308" s="239"/>
      <c r="M308" s="240"/>
      <c r="N308" s="241"/>
      <c r="O308" s="241"/>
      <c r="P308" s="241"/>
      <c r="Q308" s="241"/>
      <c r="R308" s="241"/>
      <c r="S308" s="241"/>
      <c r="T308" s="242"/>
      <c r="AT308" s="243" t="s">
        <v>272</v>
      </c>
      <c r="AU308" s="243" t="s">
        <v>91</v>
      </c>
      <c r="AV308" s="15" t="s">
        <v>91</v>
      </c>
      <c r="AW308" s="15" t="s">
        <v>38</v>
      </c>
      <c r="AX308" s="15" t="s">
        <v>82</v>
      </c>
      <c r="AY308" s="243" t="s">
        <v>262</v>
      </c>
    </row>
    <row r="309" spans="1:65" s="13" customFormat="1" ht="10">
      <c r="B309" s="212"/>
      <c r="C309" s="213"/>
      <c r="D309" s="208" t="s">
        <v>272</v>
      </c>
      <c r="E309" s="214" t="s">
        <v>44</v>
      </c>
      <c r="F309" s="215" t="s">
        <v>387</v>
      </c>
      <c r="G309" s="213"/>
      <c r="H309" s="214" t="s">
        <v>44</v>
      </c>
      <c r="I309" s="216"/>
      <c r="J309" s="213"/>
      <c r="K309" s="213"/>
      <c r="L309" s="217"/>
      <c r="M309" s="218"/>
      <c r="N309" s="219"/>
      <c r="O309" s="219"/>
      <c r="P309" s="219"/>
      <c r="Q309" s="219"/>
      <c r="R309" s="219"/>
      <c r="S309" s="219"/>
      <c r="T309" s="220"/>
      <c r="AT309" s="221" t="s">
        <v>272</v>
      </c>
      <c r="AU309" s="221" t="s">
        <v>91</v>
      </c>
      <c r="AV309" s="13" t="s">
        <v>89</v>
      </c>
      <c r="AW309" s="13" t="s">
        <v>38</v>
      </c>
      <c r="AX309" s="13" t="s">
        <v>82</v>
      </c>
      <c r="AY309" s="221" t="s">
        <v>262</v>
      </c>
    </row>
    <row r="310" spans="1:65" s="15" customFormat="1" ht="10">
      <c r="B310" s="233"/>
      <c r="C310" s="234"/>
      <c r="D310" s="208" t="s">
        <v>272</v>
      </c>
      <c r="E310" s="235" t="s">
        <v>44</v>
      </c>
      <c r="F310" s="236" t="s">
        <v>388</v>
      </c>
      <c r="G310" s="234"/>
      <c r="H310" s="237">
        <v>218.75</v>
      </c>
      <c r="I310" s="238"/>
      <c r="J310" s="234"/>
      <c r="K310" s="234"/>
      <c r="L310" s="239"/>
      <c r="M310" s="240"/>
      <c r="N310" s="241"/>
      <c r="O310" s="241"/>
      <c r="P310" s="241"/>
      <c r="Q310" s="241"/>
      <c r="R310" s="241"/>
      <c r="S310" s="241"/>
      <c r="T310" s="242"/>
      <c r="AT310" s="243" t="s">
        <v>272</v>
      </c>
      <c r="AU310" s="243" t="s">
        <v>91</v>
      </c>
      <c r="AV310" s="15" t="s">
        <v>91</v>
      </c>
      <c r="AW310" s="15" t="s">
        <v>38</v>
      </c>
      <c r="AX310" s="15" t="s">
        <v>82</v>
      </c>
      <c r="AY310" s="243" t="s">
        <v>262</v>
      </c>
    </row>
    <row r="311" spans="1:65" s="15" customFormat="1" ht="10">
      <c r="B311" s="233"/>
      <c r="C311" s="234"/>
      <c r="D311" s="208" t="s">
        <v>272</v>
      </c>
      <c r="E311" s="235" t="s">
        <v>44</v>
      </c>
      <c r="F311" s="236" t="s">
        <v>389</v>
      </c>
      <c r="G311" s="234"/>
      <c r="H311" s="237">
        <v>74.709999999999994</v>
      </c>
      <c r="I311" s="238"/>
      <c r="J311" s="234"/>
      <c r="K311" s="234"/>
      <c r="L311" s="239"/>
      <c r="M311" s="240"/>
      <c r="N311" s="241"/>
      <c r="O311" s="241"/>
      <c r="P311" s="241"/>
      <c r="Q311" s="241"/>
      <c r="R311" s="241"/>
      <c r="S311" s="241"/>
      <c r="T311" s="242"/>
      <c r="AT311" s="243" t="s">
        <v>272</v>
      </c>
      <c r="AU311" s="243" t="s">
        <v>91</v>
      </c>
      <c r="AV311" s="15" t="s">
        <v>91</v>
      </c>
      <c r="AW311" s="15" t="s">
        <v>38</v>
      </c>
      <c r="AX311" s="15" t="s">
        <v>82</v>
      </c>
      <c r="AY311" s="243" t="s">
        <v>262</v>
      </c>
    </row>
    <row r="312" spans="1:65" s="14" customFormat="1" ht="10">
      <c r="B312" s="222"/>
      <c r="C312" s="223"/>
      <c r="D312" s="208" t="s">
        <v>272</v>
      </c>
      <c r="E312" s="224" t="s">
        <v>44</v>
      </c>
      <c r="F312" s="225" t="s">
        <v>284</v>
      </c>
      <c r="G312" s="223"/>
      <c r="H312" s="226">
        <v>570.245</v>
      </c>
      <c r="I312" s="227"/>
      <c r="J312" s="223"/>
      <c r="K312" s="223"/>
      <c r="L312" s="228"/>
      <c r="M312" s="229"/>
      <c r="N312" s="230"/>
      <c r="O312" s="230"/>
      <c r="P312" s="230"/>
      <c r="Q312" s="230"/>
      <c r="R312" s="230"/>
      <c r="S312" s="230"/>
      <c r="T312" s="231"/>
      <c r="AT312" s="232" t="s">
        <v>272</v>
      </c>
      <c r="AU312" s="232" t="s">
        <v>91</v>
      </c>
      <c r="AV312" s="14" t="s">
        <v>97</v>
      </c>
      <c r="AW312" s="14" t="s">
        <v>38</v>
      </c>
      <c r="AX312" s="14" t="s">
        <v>82</v>
      </c>
      <c r="AY312" s="232" t="s">
        <v>262</v>
      </c>
    </row>
    <row r="313" spans="1:65" s="13" customFormat="1" ht="10">
      <c r="B313" s="212"/>
      <c r="C313" s="213"/>
      <c r="D313" s="208" t="s">
        <v>272</v>
      </c>
      <c r="E313" s="214" t="s">
        <v>44</v>
      </c>
      <c r="F313" s="215" t="s">
        <v>356</v>
      </c>
      <c r="G313" s="213"/>
      <c r="H313" s="214" t="s">
        <v>44</v>
      </c>
      <c r="I313" s="216"/>
      <c r="J313" s="213"/>
      <c r="K313" s="213"/>
      <c r="L313" s="217"/>
      <c r="M313" s="218"/>
      <c r="N313" s="219"/>
      <c r="O313" s="219"/>
      <c r="P313" s="219"/>
      <c r="Q313" s="219"/>
      <c r="R313" s="219"/>
      <c r="S313" s="219"/>
      <c r="T313" s="220"/>
      <c r="AT313" s="221" t="s">
        <v>272</v>
      </c>
      <c r="AU313" s="221" t="s">
        <v>91</v>
      </c>
      <c r="AV313" s="13" t="s">
        <v>89</v>
      </c>
      <c r="AW313" s="13" t="s">
        <v>38</v>
      </c>
      <c r="AX313" s="13" t="s">
        <v>82</v>
      </c>
      <c r="AY313" s="221" t="s">
        <v>262</v>
      </c>
    </row>
    <row r="314" spans="1:65" s="15" customFormat="1" ht="10">
      <c r="B314" s="233"/>
      <c r="C314" s="234"/>
      <c r="D314" s="208" t="s">
        <v>272</v>
      </c>
      <c r="E314" s="235" t="s">
        <v>44</v>
      </c>
      <c r="F314" s="236" t="s">
        <v>390</v>
      </c>
      <c r="G314" s="234"/>
      <c r="H314" s="237">
        <v>-422.45800000000003</v>
      </c>
      <c r="I314" s="238"/>
      <c r="J314" s="234"/>
      <c r="K314" s="234"/>
      <c r="L314" s="239"/>
      <c r="M314" s="240"/>
      <c r="N314" s="241"/>
      <c r="O314" s="241"/>
      <c r="P314" s="241"/>
      <c r="Q314" s="241"/>
      <c r="R314" s="241"/>
      <c r="S314" s="241"/>
      <c r="T314" s="242"/>
      <c r="AT314" s="243" t="s">
        <v>272</v>
      </c>
      <c r="AU314" s="243" t="s">
        <v>91</v>
      </c>
      <c r="AV314" s="15" t="s">
        <v>91</v>
      </c>
      <c r="AW314" s="15" t="s">
        <v>38</v>
      </c>
      <c r="AX314" s="15" t="s">
        <v>82</v>
      </c>
      <c r="AY314" s="243" t="s">
        <v>262</v>
      </c>
    </row>
    <row r="315" spans="1:65" s="14" customFormat="1" ht="10">
      <c r="B315" s="222"/>
      <c r="C315" s="223"/>
      <c r="D315" s="208" t="s">
        <v>272</v>
      </c>
      <c r="E315" s="224" t="s">
        <v>44</v>
      </c>
      <c r="F315" s="225" t="s">
        <v>284</v>
      </c>
      <c r="G315" s="223"/>
      <c r="H315" s="226">
        <v>-422.45800000000003</v>
      </c>
      <c r="I315" s="227"/>
      <c r="J315" s="223"/>
      <c r="K315" s="223"/>
      <c r="L315" s="228"/>
      <c r="M315" s="229"/>
      <c r="N315" s="230"/>
      <c r="O315" s="230"/>
      <c r="P315" s="230"/>
      <c r="Q315" s="230"/>
      <c r="R315" s="230"/>
      <c r="S315" s="230"/>
      <c r="T315" s="231"/>
      <c r="AT315" s="232" t="s">
        <v>272</v>
      </c>
      <c r="AU315" s="232" t="s">
        <v>91</v>
      </c>
      <c r="AV315" s="14" t="s">
        <v>97</v>
      </c>
      <c r="AW315" s="14" t="s">
        <v>38</v>
      </c>
      <c r="AX315" s="14" t="s">
        <v>82</v>
      </c>
      <c r="AY315" s="232" t="s">
        <v>262</v>
      </c>
    </row>
    <row r="316" spans="1:65" s="16" customFormat="1" ht="10">
      <c r="B316" s="244"/>
      <c r="C316" s="245"/>
      <c r="D316" s="208" t="s">
        <v>272</v>
      </c>
      <c r="E316" s="246" t="s">
        <v>44</v>
      </c>
      <c r="F316" s="247" t="s">
        <v>291</v>
      </c>
      <c r="G316" s="245"/>
      <c r="H316" s="248">
        <v>147.78699999999998</v>
      </c>
      <c r="I316" s="249"/>
      <c r="J316" s="245"/>
      <c r="K316" s="245"/>
      <c r="L316" s="250"/>
      <c r="M316" s="251"/>
      <c r="N316" s="252"/>
      <c r="O316" s="252"/>
      <c r="P316" s="252"/>
      <c r="Q316" s="252"/>
      <c r="R316" s="252"/>
      <c r="S316" s="252"/>
      <c r="T316" s="253"/>
      <c r="AT316" s="254" t="s">
        <v>272</v>
      </c>
      <c r="AU316" s="254" t="s">
        <v>91</v>
      </c>
      <c r="AV316" s="16" t="s">
        <v>104</v>
      </c>
      <c r="AW316" s="16" t="s">
        <v>38</v>
      </c>
      <c r="AX316" s="16" t="s">
        <v>89</v>
      </c>
      <c r="AY316" s="254" t="s">
        <v>262</v>
      </c>
    </row>
    <row r="317" spans="1:65" s="2" customFormat="1" ht="21.75" customHeight="1">
      <c r="A317" s="37"/>
      <c r="B317" s="38"/>
      <c r="C317" s="195" t="s">
        <v>397</v>
      </c>
      <c r="D317" s="195" t="s">
        <v>264</v>
      </c>
      <c r="E317" s="196" t="s">
        <v>398</v>
      </c>
      <c r="F317" s="197" t="s">
        <v>399</v>
      </c>
      <c r="G317" s="198" t="s">
        <v>342</v>
      </c>
      <c r="H317" s="199">
        <v>571.9</v>
      </c>
      <c r="I317" s="200"/>
      <c r="J317" s="201">
        <f>ROUND(I317*H317,2)</f>
        <v>0</v>
      </c>
      <c r="K317" s="197" t="s">
        <v>268</v>
      </c>
      <c r="L317" s="42"/>
      <c r="M317" s="202" t="s">
        <v>44</v>
      </c>
      <c r="N317" s="203" t="s">
        <v>53</v>
      </c>
      <c r="O317" s="67"/>
      <c r="P317" s="204">
        <f>O317*H317</f>
        <v>0</v>
      </c>
      <c r="Q317" s="204">
        <v>0</v>
      </c>
      <c r="R317" s="204">
        <f>Q317*H317</f>
        <v>0</v>
      </c>
      <c r="S317" s="204">
        <v>0</v>
      </c>
      <c r="T317" s="205">
        <f>S317*H317</f>
        <v>0</v>
      </c>
      <c r="U317" s="37"/>
      <c r="V317" s="37"/>
      <c r="W317" s="37"/>
      <c r="X317" s="37"/>
      <c r="Y317" s="37"/>
      <c r="Z317" s="37"/>
      <c r="AA317" s="37"/>
      <c r="AB317" s="37"/>
      <c r="AC317" s="37"/>
      <c r="AD317" s="37"/>
      <c r="AE317" s="37"/>
      <c r="AR317" s="206" t="s">
        <v>104</v>
      </c>
      <c r="AT317" s="206" t="s">
        <v>264</v>
      </c>
      <c r="AU317" s="206" t="s">
        <v>91</v>
      </c>
      <c r="AY317" s="19" t="s">
        <v>262</v>
      </c>
      <c r="BE317" s="207">
        <f>IF(N317="základní",J317,0)</f>
        <v>0</v>
      </c>
      <c r="BF317" s="207">
        <f>IF(N317="snížená",J317,0)</f>
        <v>0</v>
      </c>
      <c r="BG317" s="207">
        <f>IF(N317="zákl. přenesená",J317,0)</f>
        <v>0</v>
      </c>
      <c r="BH317" s="207">
        <f>IF(N317="sníž. přenesená",J317,0)</f>
        <v>0</v>
      </c>
      <c r="BI317" s="207">
        <f>IF(N317="nulová",J317,0)</f>
        <v>0</v>
      </c>
      <c r="BJ317" s="19" t="s">
        <v>89</v>
      </c>
      <c r="BK317" s="207">
        <f>ROUND(I317*H317,2)</f>
        <v>0</v>
      </c>
      <c r="BL317" s="19" t="s">
        <v>104</v>
      </c>
      <c r="BM317" s="206" t="s">
        <v>400</v>
      </c>
    </row>
    <row r="318" spans="1:65" s="2" customFormat="1" ht="45">
      <c r="A318" s="37"/>
      <c r="B318" s="38"/>
      <c r="C318" s="39"/>
      <c r="D318" s="208" t="s">
        <v>270</v>
      </c>
      <c r="E318" s="39"/>
      <c r="F318" s="209" t="s">
        <v>401</v>
      </c>
      <c r="G318" s="39"/>
      <c r="H318" s="39"/>
      <c r="I318" s="118"/>
      <c r="J318" s="39"/>
      <c r="K318" s="39"/>
      <c r="L318" s="42"/>
      <c r="M318" s="210"/>
      <c r="N318" s="211"/>
      <c r="O318" s="67"/>
      <c r="P318" s="67"/>
      <c r="Q318" s="67"/>
      <c r="R318" s="67"/>
      <c r="S318" s="67"/>
      <c r="T318" s="68"/>
      <c r="U318" s="37"/>
      <c r="V318" s="37"/>
      <c r="W318" s="37"/>
      <c r="X318" s="37"/>
      <c r="Y318" s="37"/>
      <c r="Z318" s="37"/>
      <c r="AA318" s="37"/>
      <c r="AB318" s="37"/>
      <c r="AC318" s="37"/>
      <c r="AD318" s="37"/>
      <c r="AE318" s="37"/>
      <c r="AT318" s="19" t="s">
        <v>270</v>
      </c>
      <c r="AU318" s="19" t="s">
        <v>91</v>
      </c>
    </row>
    <row r="319" spans="1:65" s="15" customFormat="1" ht="10">
      <c r="B319" s="233"/>
      <c r="C319" s="234"/>
      <c r="D319" s="208" t="s">
        <v>272</v>
      </c>
      <c r="E319" s="235" t="s">
        <v>44</v>
      </c>
      <c r="F319" s="236" t="s">
        <v>402</v>
      </c>
      <c r="G319" s="234"/>
      <c r="H319" s="237">
        <v>571.9</v>
      </c>
      <c r="I319" s="238"/>
      <c r="J319" s="234"/>
      <c r="K319" s="234"/>
      <c r="L319" s="239"/>
      <c r="M319" s="240"/>
      <c r="N319" s="241"/>
      <c r="O319" s="241"/>
      <c r="P319" s="241"/>
      <c r="Q319" s="241"/>
      <c r="R319" s="241"/>
      <c r="S319" s="241"/>
      <c r="T319" s="242"/>
      <c r="AT319" s="243" t="s">
        <v>272</v>
      </c>
      <c r="AU319" s="243" t="s">
        <v>91</v>
      </c>
      <c r="AV319" s="15" t="s">
        <v>91</v>
      </c>
      <c r="AW319" s="15" t="s">
        <v>38</v>
      </c>
      <c r="AX319" s="15" t="s">
        <v>89</v>
      </c>
      <c r="AY319" s="243" t="s">
        <v>262</v>
      </c>
    </row>
    <row r="320" spans="1:65" s="2" customFormat="1" ht="21.75" customHeight="1">
      <c r="A320" s="37"/>
      <c r="B320" s="38"/>
      <c r="C320" s="195" t="s">
        <v>403</v>
      </c>
      <c r="D320" s="195" t="s">
        <v>264</v>
      </c>
      <c r="E320" s="196" t="s">
        <v>404</v>
      </c>
      <c r="F320" s="197" t="s">
        <v>405</v>
      </c>
      <c r="G320" s="198" t="s">
        <v>406</v>
      </c>
      <c r="H320" s="199">
        <v>280.79500000000002</v>
      </c>
      <c r="I320" s="200"/>
      <c r="J320" s="201">
        <f>ROUND(I320*H320,2)</f>
        <v>0</v>
      </c>
      <c r="K320" s="197" t="s">
        <v>268</v>
      </c>
      <c r="L320" s="42"/>
      <c r="M320" s="202" t="s">
        <v>44</v>
      </c>
      <c r="N320" s="203" t="s">
        <v>53</v>
      </c>
      <c r="O320" s="67"/>
      <c r="P320" s="204">
        <f>O320*H320</f>
        <v>0</v>
      </c>
      <c r="Q320" s="204">
        <v>0</v>
      </c>
      <c r="R320" s="204">
        <f>Q320*H320</f>
        <v>0</v>
      </c>
      <c r="S320" s="204">
        <v>0</v>
      </c>
      <c r="T320" s="205">
        <f>S320*H320</f>
        <v>0</v>
      </c>
      <c r="U320" s="37"/>
      <c r="V320" s="37"/>
      <c r="W320" s="37"/>
      <c r="X320" s="37"/>
      <c r="Y320" s="37"/>
      <c r="Z320" s="37"/>
      <c r="AA320" s="37"/>
      <c r="AB320" s="37"/>
      <c r="AC320" s="37"/>
      <c r="AD320" s="37"/>
      <c r="AE320" s="37"/>
      <c r="AR320" s="206" t="s">
        <v>104</v>
      </c>
      <c r="AT320" s="206" t="s">
        <v>264</v>
      </c>
      <c r="AU320" s="206" t="s">
        <v>91</v>
      </c>
      <c r="AY320" s="19" t="s">
        <v>262</v>
      </c>
      <c r="BE320" s="207">
        <f>IF(N320="základní",J320,0)</f>
        <v>0</v>
      </c>
      <c r="BF320" s="207">
        <f>IF(N320="snížená",J320,0)</f>
        <v>0</v>
      </c>
      <c r="BG320" s="207">
        <f>IF(N320="zákl. přenesená",J320,0)</f>
        <v>0</v>
      </c>
      <c r="BH320" s="207">
        <f>IF(N320="sníž. přenesená",J320,0)</f>
        <v>0</v>
      </c>
      <c r="BI320" s="207">
        <f>IF(N320="nulová",J320,0)</f>
        <v>0</v>
      </c>
      <c r="BJ320" s="19" t="s">
        <v>89</v>
      </c>
      <c r="BK320" s="207">
        <f>ROUND(I320*H320,2)</f>
        <v>0</v>
      </c>
      <c r="BL320" s="19" t="s">
        <v>104</v>
      </c>
      <c r="BM320" s="206" t="s">
        <v>407</v>
      </c>
    </row>
    <row r="321" spans="1:51" s="2" customFormat="1" ht="36">
      <c r="A321" s="37"/>
      <c r="B321" s="38"/>
      <c r="C321" s="39"/>
      <c r="D321" s="208" t="s">
        <v>270</v>
      </c>
      <c r="E321" s="39"/>
      <c r="F321" s="209" t="s">
        <v>408</v>
      </c>
      <c r="G321" s="39"/>
      <c r="H321" s="39"/>
      <c r="I321" s="118"/>
      <c r="J321" s="39"/>
      <c r="K321" s="39"/>
      <c r="L321" s="42"/>
      <c r="M321" s="210"/>
      <c r="N321" s="211"/>
      <c r="O321" s="67"/>
      <c r="P321" s="67"/>
      <c r="Q321" s="67"/>
      <c r="R321" s="67"/>
      <c r="S321" s="67"/>
      <c r="T321" s="68"/>
      <c r="U321" s="37"/>
      <c r="V321" s="37"/>
      <c r="W321" s="37"/>
      <c r="X321" s="37"/>
      <c r="Y321" s="37"/>
      <c r="Z321" s="37"/>
      <c r="AA321" s="37"/>
      <c r="AB321" s="37"/>
      <c r="AC321" s="37"/>
      <c r="AD321" s="37"/>
      <c r="AE321" s="37"/>
      <c r="AT321" s="19" t="s">
        <v>270</v>
      </c>
      <c r="AU321" s="19" t="s">
        <v>91</v>
      </c>
    </row>
    <row r="322" spans="1:51" s="13" customFormat="1" ht="10">
      <c r="B322" s="212"/>
      <c r="C322" s="213"/>
      <c r="D322" s="208" t="s">
        <v>272</v>
      </c>
      <c r="E322" s="214" t="s">
        <v>44</v>
      </c>
      <c r="F322" s="215" t="s">
        <v>396</v>
      </c>
      <c r="G322" s="213"/>
      <c r="H322" s="214" t="s">
        <v>44</v>
      </c>
      <c r="I322" s="216"/>
      <c r="J322" s="213"/>
      <c r="K322" s="213"/>
      <c r="L322" s="217"/>
      <c r="M322" s="218"/>
      <c r="N322" s="219"/>
      <c r="O322" s="219"/>
      <c r="P322" s="219"/>
      <c r="Q322" s="219"/>
      <c r="R322" s="219"/>
      <c r="S322" s="219"/>
      <c r="T322" s="220"/>
      <c r="AT322" s="221" t="s">
        <v>272</v>
      </c>
      <c r="AU322" s="221" t="s">
        <v>91</v>
      </c>
      <c r="AV322" s="13" t="s">
        <v>89</v>
      </c>
      <c r="AW322" s="13" t="s">
        <v>38</v>
      </c>
      <c r="AX322" s="13" t="s">
        <v>82</v>
      </c>
      <c r="AY322" s="221" t="s">
        <v>262</v>
      </c>
    </row>
    <row r="323" spans="1:51" s="15" customFormat="1" ht="10">
      <c r="B323" s="233"/>
      <c r="C323" s="234"/>
      <c r="D323" s="208" t="s">
        <v>272</v>
      </c>
      <c r="E323" s="235" t="s">
        <v>44</v>
      </c>
      <c r="F323" s="236" t="s">
        <v>382</v>
      </c>
      <c r="G323" s="234"/>
      <c r="H323" s="237">
        <v>19.3</v>
      </c>
      <c r="I323" s="238"/>
      <c r="J323" s="234"/>
      <c r="K323" s="234"/>
      <c r="L323" s="239"/>
      <c r="M323" s="240"/>
      <c r="N323" s="241"/>
      <c r="O323" s="241"/>
      <c r="P323" s="241"/>
      <c r="Q323" s="241"/>
      <c r="R323" s="241"/>
      <c r="S323" s="241"/>
      <c r="T323" s="242"/>
      <c r="AT323" s="243" t="s">
        <v>272</v>
      </c>
      <c r="AU323" s="243" t="s">
        <v>91</v>
      </c>
      <c r="AV323" s="15" t="s">
        <v>91</v>
      </c>
      <c r="AW323" s="15" t="s">
        <v>38</v>
      </c>
      <c r="AX323" s="15" t="s">
        <v>82</v>
      </c>
      <c r="AY323" s="243" t="s">
        <v>262</v>
      </c>
    </row>
    <row r="324" spans="1:51" s="15" customFormat="1" ht="10">
      <c r="B324" s="233"/>
      <c r="C324" s="234"/>
      <c r="D324" s="208" t="s">
        <v>272</v>
      </c>
      <c r="E324" s="235" t="s">
        <v>44</v>
      </c>
      <c r="F324" s="236" t="s">
        <v>383</v>
      </c>
      <c r="G324" s="234"/>
      <c r="H324" s="237">
        <v>7.5529999999999999</v>
      </c>
      <c r="I324" s="238"/>
      <c r="J324" s="234"/>
      <c r="K324" s="234"/>
      <c r="L324" s="239"/>
      <c r="M324" s="240"/>
      <c r="N324" s="241"/>
      <c r="O324" s="241"/>
      <c r="P324" s="241"/>
      <c r="Q324" s="241"/>
      <c r="R324" s="241"/>
      <c r="S324" s="241"/>
      <c r="T324" s="242"/>
      <c r="AT324" s="243" t="s">
        <v>272</v>
      </c>
      <c r="AU324" s="243" t="s">
        <v>91</v>
      </c>
      <c r="AV324" s="15" t="s">
        <v>91</v>
      </c>
      <c r="AW324" s="15" t="s">
        <v>38</v>
      </c>
      <c r="AX324" s="15" t="s">
        <v>82</v>
      </c>
      <c r="AY324" s="243" t="s">
        <v>262</v>
      </c>
    </row>
    <row r="325" spans="1:51" s="15" customFormat="1" ht="10">
      <c r="B325" s="233"/>
      <c r="C325" s="234"/>
      <c r="D325" s="208" t="s">
        <v>272</v>
      </c>
      <c r="E325" s="235" t="s">
        <v>44</v>
      </c>
      <c r="F325" s="236" t="s">
        <v>384</v>
      </c>
      <c r="G325" s="234"/>
      <c r="H325" s="237">
        <v>51.664000000000001</v>
      </c>
      <c r="I325" s="238"/>
      <c r="J325" s="234"/>
      <c r="K325" s="234"/>
      <c r="L325" s="239"/>
      <c r="M325" s="240"/>
      <c r="N325" s="241"/>
      <c r="O325" s="241"/>
      <c r="P325" s="241"/>
      <c r="Q325" s="241"/>
      <c r="R325" s="241"/>
      <c r="S325" s="241"/>
      <c r="T325" s="242"/>
      <c r="AT325" s="243" t="s">
        <v>272</v>
      </c>
      <c r="AU325" s="243" t="s">
        <v>91</v>
      </c>
      <c r="AV325" s="15" t="s">
        <v>91</v>
      </c>
      <c r="AW325" s="15" t="s">
        <v>38</v>
      </c>
      <c r="AX325" s="15" t="s">
        <v>82</v>
      </c>
      <c r="AY325" s="243" t="s">
        <v>262</v>
      </c>
    </row>
    <row r="326" spans="1:51" s="15" customFormat="1" ht="10">
      <c r="B326" s="233"/>
      <c r="C326" s="234"/>
      <c r="D326" s="208" t="s">
        <v>272</v>
      </c>
      <c r="E326" s="235" t="s">
        <v>44</v>
      </c>
      <c r="F326" s="236" t="s">
        <v>385</v>
      </c>
      <c r="G326" s="234"/>
      <c r="H326" s="237">
        <v>170.56100000000001</v>
      </c>
      <c r="I326" s="238"/>
      <c r="J326" s="234"/>
      <c r="K326" s="234"/>
      <c r="L326" s="239"/>
      <c r="M326" s="240"/>
      <c r="N326" s="241"/>
      <c r="O326" s="241"/>
      <c r="P326" s="241"/>
      <c r="Q326" s="241"/>
      <c r="R326" s="241"/>
      <c r="S326" s="241"/>
      <c r="T326" s="242"/>
      <c r="AT326" s="243" t="s">
        <v>272</v>
      </c>
      <c r="AU326" s="243" t="s">
        <v>91</v>
      </c>
      <c r="AV326" s="15" t="s">
        <v>91</v>
      </c>
      <c r="AW326" s="15" t="s">
        <v>38</v>
      </c>
      <c r="AX326" s="15" t="s">
        <v>82</v>
      </c>
      <c r="AY326" s="243" t="s">
        <v>262</v>
      </c>
    </row>
    <row r="327" spans="1:51" s="15" customFormat="1" ht="10">
      <c r="B327" s="233"/>
      <c r="C327" s="234"/>
      <c r="D327" s="208" t="s">
        <v>272</v>
      </c>
      <c r="E327" s="235" t="s">
        <v>44</v>
      </c>
      <c r="F327" s="236" t="s">
        <v>386</v>
      </c>
      <c r="G327" s="234"/>
      <c r="H327" s="237">
        <v>27.707000000000001</v>
      </c>
      <c r="I327" s="238"/>
      <c r="J327" s="234"/>
      <c r="K327" s="234"/>
      <c r="L327" s="239"/>
      <c r="M327" s="240"/>
      <c r="N327" s="241"/>
      <c r="O327" s="241"/>
      <c r="P327" s="241"/>
      <c r="Q327" s="241"/>
      <c r="R327" s="241"/>
      <c r="S327" s="241"/>
      <c r="T327" s="242"/>
      <c r="AT327" s="243" t="s">
        <v>272</v>
      </c>
      <c r="AU327" s="243" t="s">
        <v>91</v>
      </c>
      <c r="AV327" s="15" t="s">
        <v>91</v>
      </c>
      <c r="AW327" s="15" t="s">
        <v>38</v>
      </c>
      <c r="AX327" s="15" t="s">
        <v>82</v>
      </c>
      <c r="AY327" s="243" t="s">
        <v>262</v>
      </c>
    </row>
    <row r="328" spans="1:51" s="13" customFormat="1" ht="10">
      <c r="B328" s="212"/>
      <c r="C328" s="213"/>
      <c r="D328" s="208" t="s">
        <v>272</v>
      </c>
      <c r="E328" s="214" t="s">
        <v>44</v>
      </c>
      <c r="F328" s="215" t="s">
        <v>387</v>
      </c>
      <c r="G328" s="213"/>
      <c r="H328" s="214" t="s">
        <v>44</v>
      </c>
      <c r="I328" s="216"/>
      <c r="J328" s="213"/>
      <c r="K328" s="213"/>
      <c r="L328" s="217"/>
      <c r="M328" s="218"/>
      <c r="N328" s="219"/>
      <c r="O328" s="219"/>
      <c r="P328" s="219"/>
      <c r="Q328" s="219"/>
      <c r="R328" s="219"/>
      <c r="S328" s="219"/>
      <c r="T328" s="220"/>
      <c r="AT328" s="221" t="s">
        <v>272</v>
      </c>
      <c r="AU328" s="221" t="s">
        <v>91</v>
      </c>
      <c r="AV328" s="13" t="s">
        <v>89</v>
      </c>
      <c r="AW328" s="13" t="s">
        <v>38</v>
      </c>
      <c r="AX328" s="13" t="s">
        <v>82</v>
      </c>
      <c r="AY328" s="221" t="s">
        <v>262</v>
      </c>
    </row>
    <row r="329" spans="1:51" s="15" customFormat="1" ht="10">
      <c r="B329" s="233"/>
      <c r="C329" s="234"/>
      <c r="D329" s="208" t="s">
        <v>272</v>
      </c>
      <c r="E329" s="235" t="s">
        <v>44</v>
      </c>
      <c r="F329" s="236" t="s">
        <v>388</v>
      </c>
      <c r="G329" s="234"/>
      <c r="H329" s="237">
        <v>218.75</v>
      </c>
      <c r="I329" s="238"/>
      <c r="J329" s="234"/>
      <c r="K329" s="234"/>
      <c r="L329" s="239"/>
      <c r="M329" s="240"/>
      <c r="N329" s="241"/>
      <c r="O329" s="241"/>
      <c r="P329" s="241"/>
      <c r="Q329" s="241"/>
      <c r="R329" s="241"/>
      <c r="S329" s="241"/>
      <c r="T329" s="242"/>
      <c r="AT329" s="243" t="s">
        <v>272</v>
      </c>
      <c r="AU329" s="243" t="s">
        <v>91</v>
      </c>
      <c r="AV329" s="15" t="s">
        <v>91</v>
      </c>
      <c r="AW329" s="15" t="s">
        <v>38</v>
      </c>
      <c r="AX329" s="15" t="s">
        <v>82</v>
      </c>
      <c r="AY329" s="243" t="s">
        <v>262</v>
      </c>
    </row>
    <row r="330" spans="1:51" s="15" customFormat="1" ht="10">
      <c r="B330" s="233"/>
      <c r="C330" s="234"/>
      <c r="D330" s="208" t="s">
        <v>272</v>
      </c>
      <c r="E330" s="235" t="s">
        <v>44</v>
      </c>
      <c r="F330" s="236" t="s">
        <v>389</v>
      </c>
      <c r="G330" s="234"/>
      <c r="H330" s="237">
        <v>74.709999999999994</v>
      </c>
      <c r="I330" s="238"/>
      <c r="J330" s="234"/>
      <c r="K330" s="234"/>
      <c r="L330" s="239"/>
      <c r="M330" s="240"/>
      <c r="N330" s="241"/>
      <c r="O330" s="241"/>
      <c r="P330" s="241"/>
      <c r="Q330" s="241"/>
      <c r="R330" s="241"/>
      <c r="S330" s="241"/>
      <c r="T330" s="242"/>
      <c r="AT330" s="243" t="s">
        <v>272</v>
      </c>
      <c r="AU330" s="243" t="s">
        <v>91</v>
      </c>
      <c r="AV330" s="15" t="s">
        <v>91</v>
      </c>
      <c r="AW330" s="15" t="s">
        <v>38</v>
      </c>
      <c r="AX330" s="15" t="s">
        <v>82</v>
      </c>
      <c r="AY330" s="243" t="s">
        <v>262</v>
      </c>
    </row>
    <row r="331" spans="1:51" s="14" customFormat="1" ht="10">
      <c r="B331" s="222"/>
      <c r="C331" s="223"/>
      <c r="D331" s="208" t="s">
        <v>272</v>
      </c>
      <c r="E331" s="224" t="s">
        <v>44</v>
      </c>
      <c r="F331" s="225" t="s">
        <v>284</v>
      </c>
      <c r="G331" s="223"/>
      <c r="H331" s="226">
        <v>570.245</v>
      </c>
      <c r="I331" s="227"/>
      <c r="J331" s="223"/>
      <c r="K331" s="223"/>
      <c r="L331" s="228"/>
      <c r="M331" s="229"/>
      <c r="N331" s="230"/>
      <c r="O331" s="230"/>
      <c r="P331" s="230"/>
      <c r="Q331" s="230"/>
      <c r="R331" s="230"/>
      <c r="S331" s="230"/>
      <c r="T331" s="231"/>
      <c r="AT331" s="232" t="s">
        <v>272</v>
      </c>
      <c r="AU331" s="232" t="s">
        <v>91</v>
      </c>
      <c r="AV331" s="14" t="s">
        <v>97</v>
      </c>
      <c r="AW331" s="14" t="s">
        <v>38</v>
      </c>
      <c r="AX331" s="14" t="s">
        <v>82</v>
      </c>
      <c r="AY331" s="232" t="s">
        <v>262</v>
      </c>
    </row>
    <row r="332" spans="1:51" s="13" customFormat="1" ht="10">
      <c r="B332" s="212"/>
      <c r="C332" s="213"/>
      <c r="D332" s="208" t="s">
        <v>272</v>
      </c>
      <c r="E332" s="214" t="s">
        <v>44</v>
      </c>
      <c r="F332" s="215" t="s">
        <v>356</v>
      </c>
      <c r="G332" s="213"/>
      <c r="H332" s="214" t="s">
        <v>44</v>
      </c>
      <c r="I332" s="216"/>
      <c r="J332" s="213"/>
      <c r="K332" s="213"/>
      <c r="L332" s="217"/>
      <c r="M332" s="218"/>
      <c r="N332" s="219"/>
      <c r="O332" s="219"/>
      <c r="P332" s="219"/>
      <c r="Q332" s="219"/>
      <c r="R332" s="219"/>
      <c r="S332" s="219"/>
      <c r="T332" s="220"/>
      <c r="AT332" s="221" t="s">
        <v>272</v>
      </c>
      <c r="AU332" s="221" t="s">
        <v>91</v>
      </c>
      <c r="AV332" s="13" t="s">
        <v>89</v>
      </c>
      <c r="AW332" s="13" t="s">
        <v>38</v>
      </c>
      <c r="AX332" s="13" t="s">
        <v>82</v>
      </c>
      <c r="AY332" s="221" t="s">
        <v>262</v>
      </c>
    </row>
    <row r="333" spans="1:51" s="15" customFormat="1" ht="10">
      <c r="B333" s="233"/>
      <c r="C333" s="234"/>
      <c r="D333" s="208" t="s">
        <v>272</v>
      </c>
      <c r="E333" s="235" t="s">
        <v>44</v>
      </c>
      <c r="F333" s="236" t="s">
        <v>390</v>
      </c>
      <c r="G333" s="234"/>
      <c r="H333" s="237">
        <v>-422.45800000000003</v>
      </c>
      <c r="I333" s="238"/>
      <c r="J333" s="234"/>
      <c r="K333" s="234"/>
      <c r="L333" s="239"/>
      <c r="M333" s="240"/>
      <c r="N333" s="241"/>
      <c r="O333" s="241"/>
      <c r="P333" s="241"/>
      <c r="Q333" s="241"/>
      <c r="R333" s="241"/>
      <c r="S333" s="241"/>
      <c r="T333" s="242"/>
      <c r="AT333" s="243" t="s">
        <v>272</v>
      </c>
      <c r="AU333" s="243" t="s">
        <v>91</v>
      </c>
      <c r="AV333" s="15" t="s">
        <v>91</v>
      </c>
      <c r="AW333" s="15" t="s">
        <v>38</v>
      </c>
      <c r="AX333" s="15" t="s">
        <v>82</v>
      </c>
      <c r="AY333" s="243" t="s">
        <v>262</v>
      </c>
    </row>
    <row r="334" spans="1:51" s="14" customFormat="1" ht="10">
      <c r="B334" s="222"/>
      <c r="C334" s="223"/>
      <c r="D334" s="208" t="s">
        <v>272</v>
      </c>
      <c r="E334" s="224" t="s">
        <v>44</v>
      </c>
      <c r="F334" s="225" t="s">
        <v>284</v>
      </c>
      <c r="G334" s="223"/>
      <c r="H334" s="226">
        <v>-422.45800000000003</v>
      </c>
      <c r="I334" s="227"/>
      <c r="J334" s="223"/>
      <c r="K334" s="223"/>
      <c r="L334" s="228"/>
      <c r="M334" s="229"/>
      <c r="N334" s="230"/>
      <c r="O334" s="230"/>
      <c r="P334" s="230"/>
      <c r="Q334" s="230"/>
      <c r="R334" s="230"/>
      <c r="S334" s="230"/>
      <c r="T334" s="231"/>
      <c r="AT334" s="232" t="s">
        <v>272</v>
      </c>
      <c r="AU334" s="232" t="s">
        <v>91</v>
      </c>
      <c r="AV334" s="14" t="s">
        <v>97</v>
      </c>
      <c r="AW334" s="14" t="s">
        <v>38</v>
      </c>
      <c r="AX334" s="14" t="s">
        <v>82</v>
      </c>
      <c r="AY334" s="232" t="s">
        <v>262</v>
      </c>
    </row>
    <row r="335" spans="1:51" s="16" customFormat="1" ht="10">
      <c r="B335" s="244"/>
      <c r="C335" s="245"/>
      <c r="D335" s="208" t="s">
        <v>272</v>
      </c>
      <c r="E335" s="246" t="s">
        <v>44</v>
      </c>
      <c r="F335" s="247" t="s">
        <v>291</v>
      </c>
      <c r="G335" s="245"/>
      <c r="H335" s="248">
        <v>147.78699999999998</v>
      </c>
      <c r="I335" s="249"/>
      <c r="J335" s="245"/>
      <c r="K335" s="245"/>
      <c r="L335" s="250"/>
      <c r="M335" s="251"/>
      <c r="N335" s="252"/>
      <c r="O335" s="252"/>
      <c r="P335" s="252"/>
      <c r="Q335" s="252"/>
      <c r="R335" s="252"/>
      <c r="S335" s="252"/>
      <c r="T335" s="253"/>
      <c r="AT335" s="254" t="s">
        <v>272</v>
      </c>
      <c r="AU335" s="254" t="s">
        <v>91</v>
      </c>
      <c r="AV335" s="16" t="s">
        <v>104</v>
      </c>
      <c r="AW335" s="16" t="s">
        <v>38</v>
      </c>
      <c r="AX335" s="16" t="s">
        <v>89</v>
      </c>
      <c r="AY335" s="254" t="s">
        <v>262</v>
      </c>
    </row>
    <row r="336" spans="1:51" s="15" customFormat="1" ht="10">
      <c r="B336" s="233"/>
      <c r="C336" s="234"/>
      <c r="D336" s="208" t="s">
        <v>272</v>
      </c>
      <c r="E336" s="234"/>
      <c r="F336" s="236" t="s">
        <v>409</v>
      </c>
      <c r="G336" s="234"/>
      <c r="H336" s="237">
        <v>280.79500000000002</v>
      </c>
      <c r="I336" s="238"/>
      <c r="J336" s="234"/>
      <c r="K336" s="234"/>
      <c r="L336" s="239"/>
      <c r="M336" s="240"/>
      <c r="N336" s="241"/>
      <c r="O336" s="241"/>
      <c r="P336" s="241"/>
      <c r="Q336" s="241"/>
      <c r="R336" s="241"/>
      <c r="S336" s="241"/>
      <c r="T336" s="242"/>
      <c r="AT336" s="243" t="s">
        <v>272</v>
      </c>
      <c r="AU336" s="243" t="s">
        <v>91</v>
      </c>
      <c r="AV336" s="15" t="s">
        <v>91</v>
      </c>
      <c r="AW336" s="15" t="s">
        <v>4</v>
      </c>
      <c r="AX336" s="15" t="s">
        <v>89</v>
      </c>
      <c r="AY336" s="243" t="s">
        <v>262</v>
      </c>
    </row>
    <row r="337" spans="1:65" s="2" customFormat="1" ht="21.75" customHeight="1">
      <c r="A337" s="37"/>
      <c r="B337" s="38"/>
      <c r="C337" s="195" t="s">
        <v>410</v>
      </c>
      <c r="D337" s="195" t="s">
        <v>264</v>
      </c>
      <c r="E337" s="196" t="s">
        <v>411</v>
      </c>
      <c r="F337" s="197" t="s">
        <v>412</v>
      </c>
      <c r="G337" s="198" t="s">
        <v>267</v>
      </c>
      <c r="H337" s="199">
        <v>422.45800000000003</v>
      </c>
      <c r="I337" s="200"/>
      <c r="J337" s="201">
        <f>ROUND(I337*H337,2)</f>
        <v>0</v>
      </c>
      <c r="K337" s="197" t="s">
        <v>268</v>
      </c>
      <c r="L337" s="42"/>
      <c r="M337" s="202" t="s">
        <v>44</v>
      </c>
      <c r="N337" s="203" t="s">
        <v>53</v>
      </c>
      <c r="O337" s="67"/>
      <c r="P337" s="204">
        <f>O337*H337</f>
        <v>0</v>
      </c>
      <c r="Q337" s="204">
        <v>0</v>
      </c>
      <c r="R337" s="204">
        <f>Q337*H337</f>
        <v>0</v>
      </c>
      <c r="S337" s="204">
        <v>0</v>
      </c>
      <c r="T337" s="205">
        <f>S337*H337</f>
        <v>0</v>
      </c>
      <c r="U337" s="37"/>
      <c r="V337" s="37"/>
      <c r="W337" s="37"/>
      <c r="X337" s="37"/>
      <c r="Y337" s="37"/>
      <c r="Z337" s="37"/>
      <c r="AA337" s="37"/>
      <c r="AB337" s="37"/>
      <c r="AC337" s="37"/>
      <c r="AD337" s="37"/>
      <c r="AE337" s="37"/>
      <c r="AR337" s="206" t="s">
        <v>104</v>
      </c>
      <c r="AT337" s="206" t="s">
        <v>264</v>
      </c>
      <c r="AU337" s="206" t="s">
        <v>91</v>
      </c>
      <c r="AY337" s="19" t="s">
        <v>262</v>
      </c>
      <c r="BE337" s="207">
        <f>IF(N337="základní",J337,0)</f>
        <v>0</v>
      </c>
      <c r="BF337" s="207">
        <f>IF(N337="snížená",J337,0)</f>
        <v>0</v>
      </c>
      <c r="BG337" s="207">
        <f>IF(N337="zákl. přenesená",J337,0)</f>
        <v>0</v>
      </c>
      <c r="BH337" s="207">
        <f>IF(N337="sníž. přenesená",J337,0)</f>
        <v>0</v>
      </c>
      <c r="BI337" s="207">
        <f>IF(N337="nulová",J337,0)</f>
        <v>0</v>
      </c>
      <c r="BJ337" s="19" t="s">
        <v>89</v>
      </c>
      <c r="BK337" s="207">
        <f>ROUND(I337*H337,2)</f>
        <v>0</v>
      </c>
      <c r="BL337" s="19" t="s">
        <v>104</v>
      </c>
      <c r="BM337" s="206" t="s">
        <v>413</v>
      </c>
    </row>
    <row r="338" spans="1:65" s="2" customFormat="1" ht="90">
      <c r="A338" s="37"/>
      <c r="B338" s="38"/>
      <c r="C338" s="39"/>
      <c r="D338" s="208" t="s">
        <v>270</v>
      </c>
      <c r="E338" s="39"/>
      <c r="F338" s="209" t="s">
        <v>414</v>
      </c>
      <c r="G338" s="39"/>
      <c r="H338" s="39"/>
      <c r="I338" s="118"/>
      <c r="J338" s="39"/>
      <c r="K338" s="39"/>
      <c r="L338" s="42"/>
      <c r="M338" s="210"/>
      <c r="N338" s="211"/>
      <c r="O338" s="67"/>
      <c r="P338" s="67"/>
      <c r="Q338" s="67"/>
      <c r="R338" s="67"/>
      <c r="S338" s="67"/>
      <c r="T338" s="68"/>
      <c r="U338" s="37"/>
      <c r="V338" s="37"/>
      <c r="W338" s="37"/>
      <c r="X338" s="37"/>
      <c r="Y338" s="37"/>
      <c r="Z338" s="37"/>
      <c r="AA338" s="37"/>
      <c r="AB338" s="37"/>
      <c r="AC338" s="37"/>
      <c r="AD338" s="37"/>
      <c r="AE338" s="37"/>
      <c r="AT338" s="19" t="s">
        <v>270</v>
      </c>
      <c r="AU338" s="19" t="s">
        <v>91</v>
      </c>
    </row>
    <row r="339" spans="1:65" s="13" customFormat="1" ht="10">
      <c r="B339" s="212"/>
      <c r="C339" s="213"/>
      <c r="D339" s="208" t="s">
        <v>272</v>
      </c>
      <c r="E339" s="214" t="s">
        <v>44</v>
      </c>
      <c r="F339" s="215" t="s">
        <v>356</v>
      </c>
      <c r="G339" s="213"/>
      <c r="H339" s="214" t="s">
        <v>44</v>
      </c>
      <c r="I339" s="216"/>
      <c r="J339" s="213"/>
      <c r="K339" s="213"/>
      <c r="L339" s="217"/>
      <c r="M339" s="218"/>
      <c r="N339" s="219"/>
      <c r="O339" s="219"/>
      <c r="P339" s="219"/>
      <c r="Q339" s="219"/>
      <c r="R339" s="219"/>
      <c r="S339" s="219"/>
      <c r="T339" s="220"/>
      <c r="AT339" s="221" t="s">
        <v>272</v>
      </c>
      <c r="AU339" s="221" t="s">
        <v>91</v>
      </c>
      <c r="AV339" s="13" t="s">
        <v>89</v>
      </c>
      <c r="AW339" s="13" t="s">
        <v>38</v>
      </c>
      <c r="AX339" s="13" t="s">
        <v>82</v>
      </c>
      <c r="AY339" s="221" t="s">
        <v>262</v>
      </c>
    </row>
    <row r="340" spans="1:65" s="13" customFormat="1" ht="10">
      <c r="B340" s="212"/>
      <c r="C340" s="213"/>
      <c r="D340" s="208" t="s">
        <v>272</v>
      </c>
      <c r="E340" s="214" t="s">
        <v>44</v>
      </c>
      <c r="F340" s="215" t="s">
        <v>357</v>
      </c>
      <c r="G340" s="213"/>
      <c r="H340" s="214" t="s">
        <v>44</v>
      </c>
      <c r="I340" s="216"/>
      <c r="J340" s="213"/>
      <c r="K340" s="213"/>
      <c r="L340" s="217"/>
      <c r="M340" s="218"/>
      <c r="N340" s="219"/>
      <c r="O340" s="219"/>
      <c r="P340" s="219"/>
      <c r="Q340" s="219"/>
      <c r="R340" s="219"/>
      <c r="S340" s="219"/>
      <c r="T340" s="220"/>
      <c r="AT340" s="221" t="s">
        <v>272</v>
      </c>
      <c r="AU340" s="221" t="s">
        <v>91</v>
      </c>
      <c r="AV340" s="13" t="s">
        <v>89</v>
      </c>
      <c r="AW340" s="13" t="s">
        <v>38</v>
      </c>
      <c r="AX340" s="13" t="s">
        <v>82</v>
      </c>
      <c r="AY340" s="221" t="s">
        <v>262</v>
      </c>
    </row>
    <row r="341" spans="1:65" s="13" customFormat="1" ht="10">
      <c r="B341" s="212"/>
      <c r="C341" s="213"/>
      <c r="D341" s="208" t="s">
        <v>272</v>
      </c>
      <c r="E341" s="214" t="s">
        <v>44</v>
      </c>
      <c r="F341" s="215" t="s">
        <v>358</v>
      </c>
      <c r="G341" s="213"/>
      <c r="H341" s="214" t="s">
        <v>44</v>
      </c>
      <c r="I341" s="216"/>
      <c r="J341" s="213"/>
      <c r="K341" s="213"/>
      <c r="L341" s="217"/>
      <c r="M341" s="218"/>
      <c r="N341" s="219"/>
      <c r="O341" s="219"/>
      <c r="P341" s="219"/>
      <c r="Q341" s="219"/>
      <c r="R341" s="219"/>
      <c r="S341" s="219"/>
      <c r="T341" s="220"/>
      <c r="AT341" s="221" t="s">
        <v>272</v>
      </c>
      <c r="AU341" s="221" t="s">
        <v>91</v>
      </c>
      <c r="AV341" s="13" t="s">
        <v>89</v>
      </c>
      <c r="AW341" s="13" t="s">
        <v>38</v>
      </c>
      <c r="AX341" s="13" t="s">
        <v>82</v>
      </c>
      <c r="AY341" s="221" t="s">
        <v>262</v>
      </c>
    </row>
    <row r="342" spans="1:65" s="13" customFormat="1" ht="10">
      <c r="B342" s="212"/>
      <c r="C342" s="213"/>
      <c r="D342" s="208" t="s">
        <v>272</v>
      </c>
      <c r="E342" s="214" t="s">
        <v>44</v>
      </c>
      <c r="F342" s="215" t="s">
        <v>359</v>
      </c>
      <c r="G342" s="213"/>
      <c r="H342" s="214" t="s">
        <v>44</v>
      </c>
      <c r="I342" s="216"/>
      <c r="J342" s="213"/>
      <c r="K342" s="213"/>
      <c r="L342" s="217"/>
      <c r="M342" s="218"/>
      <c r="N342" s="219"/>
      <c r="O342" s="219"/>
      <c r="P342" s="219"/>
      <c r="Q342" s="219"/>
      <c r="R342" s="219"/>
      <c r="S342" s="219"/>
      <c r="T342" s="220"/>
      <c r="AT342" s="221" t="s">
        <v>272</v>
      </c>
      <c r="AU342" s="221" t="s">
        <v>91</v>
      </c>
      <c r="AV342" s="13" t="s">
        <v>89</v>
      </c>
      <c r="AW342" s="13" t="s">
        <v>38</v>
      </c>
      <c r="AX342" s="13" t="s">
        <v>82</v>
      </c>
      <c r="AY342" s="221" t="s">
        <v>262</v>
      </c>
    </row>
    <row r="343" spans="1:65" s="13" customFormat="1" ht="10">
      <c r="B343" s="212"/>
      <c r="C343" s="213"/>
      <c r="D343" s="208" t="s">
        <v>272</v>
      </c>
      <c r="E343" s="214" t="s">
        <v>44</v>
      </c>
      <c r="F343" s="215" t="s">
        <v>360</v>
      </c>
      <c r="G343" s="213"/>
      <c r="H343" s="214" t="s">
        <v>44</v>
      </c>
      <c r="I343" s="216"/>
      <c r="J343" s="213"/>
      <c r="K343" s="213"/>
      <c r="L343" s="217"/>
      <c r="M343" s="218"/>
      <c r="N343" s="219"/>
      <c r="O343" s="219"/>
      <c r="P343" s="219"/>
      <c r="Q343" s="219"/>
      <c r="R343" s="219"/>
      <c r="S343" s="219"/>
      <c r="T343" s="220"/>
      <c r="AT343" s="221" t="s">
        <v>272</v>
      </c>
      <c r="AU343" s="221" t="s">
        <v>91</v>
      </c>
      <c r="AV343" s="13" t="s">
        <v>89</v>
      </c>
      <c r="AW343" s="13" t="s">
        <v>38</v>
      </c>
      <c r="AX343" s="13" t="s">
        <v>82</v>
      </c>
      <c r="AY343" s="221" t="s">
        <v>262</v>
      </c>
    </row>
    <row r="344" spans="1:65" s="13" customFormat="1" ht="10">
      <c r="B344" s="212"/>
      <c r="C344" s="213"/>
      <c r="D344" s="208" t="s">
        <v>272</v>
      </c>
      <c r="E344" s="214" t="s">
        <v>44</v>
      </c>
      <c r="F344" s="215" t="s">
        <v>361</v>
      </c>
      <c r="G344" s="213"/>
      <c r="H344" s="214" t="s">
        <v>44</v>
      </c>
      <c r="I344" s="216"/>
      <c r="J344" s="213"/>
      <c r="K344" s="213"/>
      <c r="L344" s="217"/>
      <c r="M344" s="218"/>
      <c r="N344" s="219"/>
      <c r="O344" s="219"/>
      <c r="P344" s="219"/>
      <c r="Q344" s="219"/>
      <c r="R344" s="219"/>
      <c r="S344" s="219"/>
      <c r="T344" s="220"/>
      <c r="AT344" s="221" t="s">
        <v>272</v>
      </c>
      <c r="AU344" s="221" t="s">
        <v>91</v>
      </c>
      <c r="AV344" s="13" t="s">
        <v>89</v>
      </c>
      <c r="AW344" s="13" t="s">
        <v>38</v>
      </c>
      <c r="AX344" s="13" t="s">
        <v>82</v>
      </c>
      <c r="AY344" s="221" t="s">
        <v>262</v>
      </c>
    </row>
    <row r="345" spans="1:65" s="13" customFormat="1" ht="10">
      <c r="B345" s="212"/>
      <c r="C345" s="213"/>
      <c r="D345" s="208" t="s">
        <v>272</v>
      </c>
      <c r="E345" s="214" t="s">
        <v>44</v>
      </c>
      <c r="F345" s="215" t="s">
        <v>362</v>
      </c>
      <c r="G345" s="213"/>
      <c r="H345" s="214" t="s">
        <v>44</v>
      </c>
      <c r="I345" s="216"/>
      <c r="J345" s="213"/>
      <c r="K345" s="213"/>
      <c r="L345" s="217"/>
      <c r="M345" s="218"/>
      <c r="N345" s="219"/>
      <c r="O345" s="219"/>
      <c r="P345" s="219"/>
      <c r="Q345" s="219"/>
      <c r="R345" s="219"/>
      <c r="S345" s="219"/>
      <c r="T345" s="220"/>
      <c r="AT345" s="221" t="s">
        <v>272</v>
      </c>
      <c r="AU345" s="221" t="s">
        <v>91</v>
      </c>
      <c r="AV345" s="13" t="s">
        <v>89</v>
      </c>
      <c r="AW345" s="13" t="s">
        <v>38</v>
      </c>
      <c r="AX345" s="13" t="s">
        <v>82</v>
      </c>
      <c r="AY345" s="221" t="s">
        <v>262</v>
      </c>
    </row>
    <row r="346" spans="1:65" s="15" customFormat="1" ht="10">
      <c r="B346" s="233"/>
      <c r="C346" s="234"/>
      <c r="D346" s="208" t="s">
        <v>272</v>
      </c>
      <c r="E346" s="235" t="s">
        <v>44</v>
      </c>
      <c r="F346" s="236" t="s">
        <v>363</v>
      </c>
      <c r="G346" s="234"/>
      <c r="H346" s="237">
        <v>183.05</v>
      </c>
      <c r="I346" s="238"/>
      <c r="J346" s="234"/>
      <c r="K346" s="234"/>
      <c r="L346" s="239"/>
      <c r="M346" s="240"/>
      <c r="N346" s="241"/>
      <c r="O346" s="241"/>
      <c r="P346" s="241"/>
      <c r="Q346" s="241"/>
      <c r="R346" s="241"/>
      <c r="S346" s="241"/>
      <c r="T346" s="242"/>
      <c r="AT346" s="243" t="s">
        <v>272</v>
      </c>
      <c r="AU346" s="243" t="s">
        <v>91</v>
      </c>
      <c r="AV346" s="15" t="s">
        <v>91</v>
      </c>
      <c r="AW346" s="15" t="s">
        <v>38</v>
      </c>
      <c r="AX346" s="15" t="s">
        <v>82</v>
      </c>
      <c r="AY346" s="243" t="s">
        <v>262</v>
      </c>
    </row>
    <row r="347" spans="1:65" s="14" customFormat="1" ht="10">
      <c r="B347" s="222"/>
      <c r="C347" s="223"/>
      <c r="D347" s="208" t="s">
        <v>272</v>
      </c>
      <c r="E347" s="224" t="s">
        <v>44</v>
      </c>
      <c r="F347" s="225" t="s">
        <v>284</v>
      </c>
      <c r="G347" s="223"/>
      <c r="H347" s="226">
        <v>183.05</v>
      </c>
      <c r="I347" s="227"/>
      <c r="J347" s="223"/>
      <c r="K347" s="223"/>
      <c r="L347" s="228"/>
      <c r="M347" s="229"/>
      <c r="N347" s="230"/>
      <c r="O347" s="230"/>
      <c r="P347" s="230"/>
      <c r="Q347" s="230"/>
      <c r="R347" s="230"/>
      <c r="S347" s="230"/>
      <c r="T347" s="231"/>
      <c r="AT347" s="232" t="s">
        <v>272</v>
      </c>
      <c r="AU347" s="232" t="s">
        <v>91</v>
      </c>
      <c r="AV347" s="14" t="s">
        <v>97</v>
      </c>
      <c r="AW347" s="14" t="s">
        <v>38</v>
      </c>
      <c r="AX347" s="14" t="s">
        <v>82</v>
      </c>
      <c r="AY347" s="232" t="s">
        <v>262</v>
      </c>
    </row>
    <row r="348" spans="1:65" s="13" customFormat="1" ht="10">
      <c r="B348" s="212"/>
      <c r="C348" s="213"/>
      <c r="D348" s="208" t="s">
        <v>272</v>
      </c>
      <c r="E348" s="214" t="s">
        <v>44</v>
      </c>
      <c r="F348" s="215" t="s">
        <v>364</v>
      </c>
      <c r="G348" s="213"/>
      <c r="H348" s="214" t="s">
        <v>44</v>
      </c>
      <c r="I348" s="216"/>
      <c r="J348" s="213"/>
      <c r="K348" s="213"/>
      <c r="L348" s="217"/>
      <c r="M348" s="218"/>
      <c r="N348" s="219"/>
      <c r="O348" s="219"/>
      <c r="P348" s="219"/>
      <c r="Q348" s="219"/>
      <c r="R348" s="219"/>
      <c r="S348" s="219"/>
      <c r="T348" s="220"/>
      <c r="AT348" s="221" t="s">
        <v>272</v>
      </c>
      <c r="AU348" s="221" t="s">
        <v>91</v>
      </c>
      <c r="AV348" s="13" t="s">
        <v>89</v>
      </c>
      <c r="AW348" s="13" t="s">
        <v>38</v>
      </c>
      <c r="AX348" s="13" t="s">
        <v>82</v>
      </c>
      <c r="AY348" s="221" t="s">
        <v>262</v>
      </c>
    </row>
    <row r="349" spans="1:65" s="15" customFormat="1" ht="10">
      <c r="B349" s="233"/>
      <c r="C349" s="234"/>
      <c r="D349" s="208" t="s">
        <v>272</v>
      </c>
      <c r="E349" s="235" t="s">
        <v>44</v>
      </c>
      <c r="F349" s="236" t="s">
        <v>365</v>
      </c>
      <c r="G349" s="234"/>
      <c r="H349" s="237">
        <v>64.400000000000006</v>
      </c>
      <c r="I349" s="238"/>
      <c r="J349" s="234"/>
      <c r="K349" s="234"/>
      <c r="L349" s="239"/>
      <c r="M349" s="240"/>
      <c r="N349" s="241"/>
      <c r="O349" s="241"/>
      <c r="P349" s="241"/>
      <c r="Q349" s="241"/>
      <c r="R349" s="241"/>
      <c r="S349" s="241"/>
      <c r="T349" s="242"/>
      <c r="AT349" s="243" t="s">
        <v>272</v>
      </c>
      <c r="AU349" s="243" t="s">
        <v>91</v>
      </c>
      <c r="AV349" s="15" t="s">
        <v>91</v>
      </c>
      <c r="AW349" s="15" t="s">
        <v>38</v>
      </c>
      <c r="AX349" s="15" t="s">
        <v>82</v>
      </c>
      <c r="AY349" s="243" t="s">
        <v>262</v>
      </c>
    </row>
    <row r="350" spans="1:65" s="14" customFormat="1" ht="10">
      <c r="B350" s="222"/>
      <c r="C350" s="223"/>
      <c r="D350" s="208" t="s">
        <v>272</v>
      </c>
      <c r="E350" s="224" t="s">
        <v>44</v>
      </c>
      <c r="F350" s="225" t="s">
        <v>284</v>
      </c>
      <c r="G350" s="223"/>
      <c r="H350" s="226">
        <v>64.400000000000006</v>
      </c>
      <c r="I350" s="227"/>
      <c r="J350" s="223"/>
      <c r="K350" s="223"/>
      <c r="L350" s="228"/>
      <c r="M350" s="229"/>
      <c r="N350" s="230"/>
      <c r="O350" s="230"/>
      <c r="P350" s="230"/>
      <c r="Q350" s="230"/>
      <c r="R350" s="230"/>
      <c r="S350" s="230"/>
      <c r="T350" s="231"/>
      <c r="AT350" s="232" t="s">
        <v>272</v>
      </c>
      <c r="AU350" s="232" t="s">
        <v>91</v>
      </c>
      <c r="AV350" s="14" t="s">
        <v>97</v>
      </c>
      <c r="AW350" s="14" t="s">
        <v>38</v>
      </c>
      <c r="AX350" s="14" t="s">
        <v>82</v>
      </c>
      <c r="AY350" s="232" t="s">
        <v>262</v>
      </c>
    </row>
    <row r="351" spans="1:65" s="13" customFormat="1" ht="10">
      <c r="B351" s="212"/>
      <c r="C351" s="213"/>
      <c r="D351" s="208" t="s">
        <v>272</v>
      </c>
      <c r="E351" s="214" t="s">
        <v>44</v>
      </c>
      <c r="F351" s="215" t="s">
        <v>366</v>
      </c>
      <c r="G351" s="213"/>
      <c r="H351" s="214" t="s">
        <v>44</v>
      </c>
      <c r="I351" s="216"/>
      <c r="J351" s="213"/>
      <c r="K351" s="213"/>
      <c r="L351" s="217"/>
      <c r="M351" s="218"/>
      <c r="N351" s="219"/>
      <c r="O351" s="219"/>
      <c r="P351" s="219"/>
      <c r="Q351" s="219"/>
      <c r="R351" s="219"/>
      <c r="S351" s="219"/>
      <c r="T351" s="220"/>
      <c r="AT351" s="221" t="s">
        <v>272</v>
      </c>
      <c r="AU351" s="221" t="s">
        <v>91</v>
      </c>
      <c r="AV351" s="13" t="s">
        <v>89</v>
      </c>
      <c r="AW351" s="13" t="s">
        <v>38</v>
      </c>
      <c r="AX351" s="13" t="s">
        <v>82</v>
      </c>
      <c r="AY351" s="221" t="s">
        <v>262</v>
      </c>
    </row>
    <row r="352" spans="1:65" s="15" customFormat="1" ht="10">
      <c r="B352" s="233"/>
      <c r="C352" s="234"/>
      <c r="D352" s="208" t="s">
        <v>272</v>
      </c>
      <c r="E352" s="235" t="s">
        <v>44</v>
      </c>
      <c r="F352" s="236" t="s">
        <v>82</v>
      </c>
      <c r="G352" s="234"/>
      <c r="H352" s="237">
        <v>0</v>
      </c>
      <c r="I352" s="238"/>
      <c r="J352" s="234"/>
      <c r="K352" s="234"/>
      <c r="L352" s="239"/>
      <c r="M352" s="240"/>
      <c r="N352" s="241"/>
      <c r="O352" s="241"/>
      <c r="P352" s="241"/>
      <c r="Q352" s="241"/>
      <c r="R352" s="241"/>
      <c r="S352" s="241"/>
      <c r="T352" s="242"/>
      <c r="AT352" s="243" t="s">
        <v>272</v>
      </c>
      <c r="AU352" s="243" t="s">
        <v>91</v>
      </c>
      <c r="AV352" s="15" t="s">
        <v>91</v>
      </c>
      <c r="AW352" s="15" t="s">
        <v>38</v>
      </c>
      <c r="AX352" s="15" t="s">
        <v>82</v>
      </c>
      <c r="AY352" s="243" t="s">
        <v>262</v>
      </c>
    </row>
    <row r="353" spans="2:51" s="14" customFormat="1" ht="10">
      <c r="B353" s="222"/>
      <c r="C353" s="223"/>
      <c r="D353" s="208" t="s">
        <v>272</v>
      </c>
      <c r="E353" s="224" t="s">
        <v>44</v>
      </c>
      <c r="F353" s="225" t="s">
        <v>284</v>
      </c>
      <c r="G353" s="223"/>
      <c r="H353" s="226">
        <v>0</v>
      </c>
      <c r="I353" s="227"/>
      <c r="J353" s="223"/>
      <c r="K353" s="223"/>
      <c r="L353" s="228"/>
      <c r="M353" s="229"/>
      <c r="N353" s="230"/>
      <c r="O353" s="230"/>
      <c r="P353" s="230"/>
      <c r="Q353" s="230"/>
      <c r="R353" s="230"/>
      <c r="S353" s="230"/>
      <c r="T353" s="231"/>
      <c r="AT353" s="232" t="s">
        <v>272</v>
      </c>
      <c r="AU353" s="232" t="s">
        <v>91</v>
      </c>
      <c r="AV353" s="14" t="s">
        <v>97</v>
      </c>
      <c r="AW353" s="14" t="s">
        <v>38</v>
      </c>
      <c r="AX353" s="14" t="s">
        <v>82</v>
      </c>
      <c r="AY353" s="232" t="s">
        <v>262</v>
      </c>
    </row>
    <row r="354" spans="2:51" s="13" customFormat="1" ht="10">
      <c r="B354" s="212"/>
      <c r="C354" s="213"/>
      <c r="D354" s="208" t="s">
        <v>272</v>
      </c>
      <c r="E354" s="214" t="s">
        <v>44</v>
      </c>
      <c r="F354" s="215" t="s">
        <v>367</v>
      </c>
      <c r="G354" s="213"/>
      <c r="H354" s="214" t="s">
        <v>44</v>
      </c>
      <c r="I354" s="216"/>
      <c r="J354" s="213"/>
      <c r="K354" s="213"/>
      <c r="L354" s="217"/>
      <c r="M354" s="218"/>
      <c r="N354" s="219"/>
      <c r="O354" s="219"/>
      <c r="P354" s="219"/>
      <c r="Q354" s="219"/>
      <c r="R354" s="219"/>
      <c r="S354" s="219"/>
      <c r="T354" s="220"/>
      <c r="AT354" s="221" t="s">
        <v>272</v>
      </c>
      <c r="AU354" s="221" t="s">
        <v>91</v>
      </c>
      <c r="AV354" s="13" t="s">
        <v>89</v>
      </c>
      <c r="AW354" s="13" t="s">
        <v>38</v>
      </c>
      <c r="AX354" s="13" t="s">
        <v>82</v>
      </c>
      <c r="AY354" s="221" t="s">
        <v>262</v>
      </c>
    </row>
    <row r="355" spans="2:51" s="13" customFormat="1" ht="10">
      <c r="B355" s="212"/>
      <c r="C355" s="213"/>
      <c r="D355" s="208" t="s">
        <v>272</v>
      </c>
      <c r="E355" s="214" t="s">
        <v>44</v>
      </c>
      <c r="F355" s="215" t="s">
        <v>368</v>
      </c>
      <c r="G355" s="213"/>
      <c r="H355" s="214" t="s">
        <v>44</v>
      </c>
      <c r="I355" s="216"/>
      <c r="J355" s="213"/>
      <c r="K355" s="213"/>
      <c r="L355" s="217"/>
      <c r="M355" s="218"/>
      <c r="N355" s="219"/>
      <c r="O355" s="219"/>
      <c r="P355" s="219"/>
      <c r="Q355" s="219"/>
      <c r="R355" s="219"/>
      <c r="S355" s="219"/>
      <c r="T355" s="220"/>
      <c r="AT355" s="221" t="s">
        <v>272</v>
      </c>
      <c r="AU355" s="221" t="s">
        <v>91</v>
      </c>
      <c r="AV355" s="13" t="s">
        <v>89</v>
      </c>
      <c r="AW355" s="13" t="s">
        <v>38</v>
      </c>
      <c r="AX355" s="13" t="s">
        <v>82</v>
      </c>
      <c r="AY355" s="221" t="s">
        <v>262</v>
      </c>
    </row>
    <row r="356" spans="2:51" s="13" customFormat="1" ht="10">
      <c r="B356" s="212"/>
      <c r="C356" s="213"/>
      <c r="D356" s="208" t="s">
        <v>272</v>
      </c>
      <c r="E356" s="214" t="s">
        <v>44</v>
      </c>
      <c r="F356" s="215" t="s">
        <v>369</v>
      </c>
      <c r="G356" s="213"/>
      <c r="H356" s="214" t="s">
        <v>44</v>
      </c>
      <c r="I356" s="216"/>
      <c r="J356" s="213"/>
      <c r="K356" s="213"/>
      <c r="L356" s="217"/>
      <c r="M356" s="218"/>
      <c r="N356" s="219"/>
      <c r="O356" s="219"/>
      <c r="P356" s="219"/>
      <c r="Q356" s="219"/>
      <c r="R356" s="219"/>
      <c r="S356" s="219"/>
      <c r="T356" s="220"/>
      <c r="AT356" s="221" t="s">
        <v>272</v>
      </c>
      <c r="AU356" s="221" t="s">
        <v>91</v>
      </c>
      <c r="AV356" s="13" t="s">
        <v>89</v>
      </c>
      <c r="AW356" s="13" t="s">
        <v>38</v>
      </c>
      <c r="AX356" s="13" t="s">
        <v>82</v>
      </c>
      <c r="AY356" s="221" t="s">
        <v>262</v>
      </c>
    </row>
    <row r="357" spans="2:51" s="13" customFormat="1" ht="10">
      <c r="B357" s="212"/>
      <c r="C357" s="213"/>
      <c r="D357" s="208" t="s">
        <v>272</v>
      </c>
      <c r="E357" s="214" t="s">
        <v>44</v>
      </c>
      <c r="F357" s="215" t="s">
        <v>310</v>
      </c>
      <c r="G357" s="213"/>
      <c r="H357" s="214" t="s">
        <v>44</v>
      </c>
      <c r="I357" s="216"/>
      <c r="J357" s="213"/>
      <c r="K357" s="213"/>
      <c r="L357" s="217"/>
      <c r="M357" s="218"/>
      <c r="N357" s="219"/>
      <c r="O357" s="219"/>
      <c r="P357" s="219"/>
      <c r="Q357" s="219"/>
      <c r="R357" s="219"/>
      <c r="S357" s="219"/>
      <c r="T357" s="220"/>
      <c r="AT357" s="221" t="s">
        <v>272</v>
      </c>
      <c r="AU357" s="221" t="s">
        <v>91</v>
      </c>
      <c r="AV357" s="13" t="s">
        <v>89</v>
      </c>
      <c r="AW357" s="13" t="s">
        <v>38</v>
      </c>
      <c r="AX357" s="13" t="s">
        <v>82</v>
      </c>
      <c r="AY357" s="221" t="s">
        <v>262</v>
      </c>
    </row>
    <row r="358" spans="2:51" s="13" customFormat="1" ht="10">
      <c r="B358" s="212"/>
      <c r="C358" s="213"/>
      <c r="D358" s="208" t="s">
        <v>272</v>
      </c>
      <c r="E358" s="214" t="s">
        <v>44</v>
      </c>
      <c r="F358" s="215" t="s">
        <v>311</v>
      </c>
      <c r="G358" s="213"/>
      <c r="H358" s="214" t="s">
        <v>44</v>
      </c>
      <c r="I358" s="216"/>
      <c r="J358" s="213"/>
      <c r="K358" s="213"/>
      <c r="L358" s="217"/>
      <c r="M358" s="218"/>
      <c r="N358" s="219"/>
      <c r="O358" s="219"/>
      <c r="P358" s="219"/>
      <c r="Q358" s="219"/>
      <c r="R358" s="219"/>
      <c r="S358" s="219"/>
      <c r="T358" s="220"/>
      <c r="AT358" s="221" t="s">
        <v>272</v>
      </c>
      <c r="AU358" s="221" t="s">
        <v>91</v>
      </c>
      <c r="AV358" s="13" t="s">
        <v>89</v>
      </c>
      <c r="AW358" s="13" t="s">
        <v>38</v>
      </c>
      <c r="AX358" s="13" t="s">
        <v>82</v>
      </c>
      <c r="AY358" s="221" t="s">
        <v>262</v>
      </c>
    </row>
    <row r="359" spans="2:51" s="15" customFormat="1" ht="10">
      <c r="B359" s="233"/>
      <c r="C359" s="234"/>
      <c r="D359" s="208" t="s">
        <v>272</v>
      </c>
      <c r="E359" s="235" t="s">
        <v>44</v>
      </c>
      <c r="F359" s="236" t="s">
        <v>312</v>
      </c>
      <c r="G359" s="234"/>
      <c r="H359" s="237">
        <v>56.664000000000001</v>
      </c>
      <c r="I359" s="238"/>
      <c r="J359" s="234"/>
      <c r="K359" s="234"/>
      <c r="L359" s="239"/>
      <c r="M359" s="240"/>
      <c r="N359" s="241"/>
      <c r="O359" s="241"/>
      <c r="P359" s="241"/>
      <c r="Q359" s="241"/>
      <c r="R359" s="241"/>
      <c r="S359" s="241"/>
      <c r="T359" s="242"/>
      <c r="AT359" s="243" t="s">
        <v>272</v>
      </c>
      <c r="AU359" s="243" t="s">
        <v>91</v>
      </c>
      <c r="AV359" s="15" t="s">
        <v>91</v>
      </c>
      <c r="AW359" s="15" t="s">
        <v>38</v>
      </c>
      <c r="AX359" s="15" t="s">
        <v>82</v>
      </c>
      <c r="AY359" s="243" t="s">
        <v>262</v>
      </c>
    </row>
    <row r="360" spans="2:51" s="15" customFormat="1" ht="10">
      <c r="B360" s="233"/>
      <c r="C360" s="234"/>
      <c r="D360" s="208" t="s">
        <v>272</v>
      </c>
      <c r="E360" s="235" t="s">
        <v>44</v>
      </c>
      <c r="F360" s="236" t="s">
        <v>313</v>
      </c>
      <c r="G360" s="234"/>
      <c r="H360" s="237">
        <v>-5</v>
      </c>
      <c r="I360" s="238"/>
      <c r="J360" s="234"/>
      <c r="K360" s="234"/>
      <c r="L360" s="239"/>
      <c r="M360" s="240"/>
      <c r="N360" s="241"/>
      <c r="O360" s="241"/>
      <c r="P360" s="241"/>
      <c r="Q360" s="241"/>
      <c r="R360" s="241"/>
      <c r="S360" s="241"/>
      <c r="T360" s="242"/>
      <c r="AT360" s="243" t="s">
        <v>272</v>
      </c>
      <c r="AU360" s="243" t="s">
        <v>91</v>
      </c>
      <c r="AV360" s="15" t="s">
        <v>91</v>
      </c>
      <c r="AW360" s="15" t="s">
        <v>38</v>
      </c>
      <c r="AX360" s="15" t="s">
        <v>82</v>
      </c>
      <c r="AY360" s="243" t="s">
        <v>262</v>
      </c>
    </row>
    <row r="361" spans="2:51" s="15" customFormat="1" ht="10">
      <c r="B361" s="233"/>
      <c r="C361" s="234"/>
      <c r="D361" s="208" t="s">
        <v>272</v>
      </c>
      <c r="E361" s="235" t="s">
        <v>44</v>
      </c>
      <c r="F361" s="236" t="s">
        <v>370</v>
      </c>
      <c r="G361" s="234"/>
      <c r="H361" s="237">
        <v>-20.986999999999998</v>
      </c>
      <c r="I361" s="238"/>
      <c r="J361" s="234"/>
      <c r="K361" s="234"/>
      <c r="L361" s="239"/>
      <c r="M361" s="240"/>
      <c r="N361" s="241"/>
      <c r="O361" s="241"/>
      <c r="P361" s="241"/>
      <c r="Q361" s="241"/>
      <c r="R361" s="241"/>
      <c r="S361" s="241"/>
      <c r="T361" s="242"/>
      <c r="AT361" s="243" t="s">
        <v>272</v>
      </c>
      <c r="AU361" s="243" t="s">
        <v>91</v>
      </c>
      <c r="AV361" s="15" t="s">
        <v>91</v>
      </c>
      <c r="AW361" s="15" t="s">
        <v>38</v>
      </c>
      <c r="AX361" s="15" t="s">
        <v>82</v>
      </c>
      <c r="AY361" s="243" t="s">
        <v>262</v>
      </c>
    </row>
    <row r="362" spans="2:51" s="13" customFormat="1" ht="10">
      <c r="B362" s="212"/>
      <c r="C362" s="213"/>
      <c r="D362" s="208" t="s">
        <v>272</v>
      </c>
      <c r="E362" s="214" t="s">
        <v>44</v>
      </c>
      <c r="F362" s="215" t="s">
        <v>317</v>
      </c>
      <c r="G362" s="213"/>
      <c r="H362" s="214" t="s">
        <v>44</v>
      </c>
      <c r="I362" s="216"/>
      <c r="J362" s="213"/>
      <c r="K362" s="213"/>
      <c r="L362" s="217"/>
      <c r="M362" s="218"/>
      <c r="N362" s="219"/>
      <c r="O362" s="219"/>
      <c r="P362" s="219"/>
      <c r="Q362" s="219"/>
      <c r="R362" s="219"/>
      <c r="S362" s="219"/>
      <c r="T362" s="220"/>
      <c r="AT362" s="221" t="s">
        <v>272</v>
      </c>
      <c r="AU362" s="221" t="s">
        <v>91</v>
      </c>
      <c r="AV362" s="13" t="s">
        <v>89</v>
      </c>
      <c r="AW362" s="13" t="s">
        <v>38</v>
      </c>
      <c r="AX362" s="13" t="s">
        <v>82</v>
      </c>
      <c r="AY362" s="221" t="s">
        <v>262</v>
      </c>
    </row>
    <row r="363" spans="2:51" s="13" customFormat="1" ht="10">
      <c r="B363" s="212"/>
      <c r="C363" s="213"/>
      <c r="D363" s="208" t="s">
        <v>272</v>
      </c>
      <c r="E363" s="214" t="s">
        <v>44</v>
      </c>
      <c r="F363" s="215" t="s">
        <v>318</v>
      </c>
      <c r="G363" s="213"/>
      <c r="H363" s="214" t="s">
        <v>44</v>
      </c>
      <c r="I363" s="216"/>
      <c r="J363" s="213"/>
      <c r="K363" s="213"/>
      <c r="L363" s="217"/>
      <c r="M363" s="218"/>
      <c r="N363" s="219"/>
      <c r="O363" s="219"/>
      <c r="P363" s="219"/>
      <c r="Q363" s="219"/>
      <c r="R363" s="219"/>
      <c r="S363" s="219"/>
      <c r="T363" s="220"/>
      <c r="AT363" s="221" t="s">
        <v>272</v>
      </c>
      <c r="AU363" s="221" t="s">
        <v>91</v>
      </c>
      <c r="AV363" s="13" t="s">
        <v>89</v>
      </c>
      <c r="AW363" s="13" t="s">
        <v>38</v>
      </c>
      <c r="AX363" s="13" t="s">
        <v>82</v>
      </c>
      <c r="AY363" s="221" t="s">
        <v>262</v>
      </c>
    </row>
    <row r="364" spans="2:51" s="15" customFormat="1" ht="10">
      <c r="B364" s="233"/>
      <c r="C364" s="234"/>
      <c r="D364" s="208" t="s">
        <v>272</v>
      </c>
      <c r="E364" s="235" t="s">
        <v>44</v>
      </c>
      <c r="F364" s="236" t="s">
        <v>319</v>
      </c>
      <c r="G364" s="234"/>
      <c r="H364" s="237">
        <v>152.25700000000001</v>
      </c>
      <c r="I364" s="238"/>
      <c r="J364" s="234"/>
      <c r="K364" s="234"/>
      <c r="L364" s="239"/>
      <c r="M364" s="240"/>
      <c r="N364" s="241"/>
      <c r="O364" s="241"/>
      <c r="P364" s="241"/>
      <c r="Q364" s="241"/>
      <c r="R364" s="241"/>
      <c r="S364" s="241"/>
      <c r="T364" s="242"/>
      <c r="AT364" s="243" t="s">
        <v>272</v>
      </c>
      <c r="AU364" s="243" t="s">
        <v>91</v>
      </c>
      <c r="AV364" s="15" t="s">
        <v>91</v>
      </c>
      <c r="AW364" s="15" t="s">
        <v>38</v>
      </c>
      <c r="AX364" s="15" t="s">
        <v>82</v>
      </c>
      <c r="AY364" s="243" t="s">
        <v>262</v>
      </c>
    </row>
    <row r="365" spans="2:51" s="15" customFormat="1" ht="10">
      <c r="B365" s="233"/>
      <c r="C365" s="234"/>
      <c r="D365" s="208" t="s">
        <v>272</v>
      </c>
      <c r="E365" s="235" t="s">
        <v>44</v>
      </c>
      <c r="F365" s="236" t="s">
        <v>371</v>
      </c>
      <c r="G365" s="234"/>
      <c r="H365" s="237">
        <v>-34.770000000000003</v>
      </c>
      <c r="I365" s="238"/>
      <c r="J365" s="234"/>
      <c r="K365" s="234"/>
      <c r="L365" s="239"/>
      <c r="M365" s="240"/>
      <c r="N365" s="241"/>
      <c r="O365" s="241"/>
      <c r="P365" s="241"/>
      <c r="Q365" s="241"/>
      <c r="R365" s="241"/>
      <c r="S365" s="241"/>
      <c r="T365" s="242"/>
      <c r="AT365" s="243" t="s">
        <v>272</v>
      </c>
      <c r="AU365" s="243" t="s">
        <v>91</v>
      </c>
      <c r="AV365" s="15" t="s">
        <v>91</v>
      </c>
      <c r="AW365" s="15" t="s">
        <v>38</v>
      </c>
      <c r="AX365" s="15" t="s">
        <v>82</v>
      </c>
      <c r="AY365" s="243" t="s">
        <v>262</v>
      </c>
    </row>
    <row r="366" spans="2:51" s="13" customFormat="1" ht="10">
      <c r="B366" s="212"/>
      <c r="C366" s="213"/>
      <c r="D366" s="208" t="s">
        <v>272</v>
      </c>
      <c r="E366" s="214" t="s">
        <v>44</v>
      </c>
      <c r="F366" s="215" t="s">
        <v>317</v>
      </c>
      <c r="G366" s="213"/>
      <c r="H366" s="214" t="s">
        <v>44</v>
      </c>
      <c r="I366" s="216"/>
      <c r="J366" s="213"/>
      <c r="K366" s="213"/>
      <c r="L366" s="217"/>
      <c r="M366" s="218"/>
      <c r="N366" s="219"/>
      <c r="O366" s="219"/>
      <c r="P366" s="219"/>
      <c r="Q366" s="219"/>
      <c r="R366" s="219"/>
      <c r="S366" s="219"/>
      <c r="T366" s="220"/>
      <c r="AT366" s="221" t="s">
        <v>272</v>
      </c>
      <c r="AU366" s="221" t="s">
        <v>91</v>
      </c>
      <c r="AV366" s="13" t="s">
        <v>89</v>
      </c>
      <c r="AW366" s="13" t="s">
        <v>38</v>
      </c>
      <c r="AX366" s="13" t="s">
        <v>82</v>
      </c>
      <c r="AY366" s="221" t="s">
        <v>262</v>
      </c>
    </row>
    <row r="367" spans="2:51" s="13" customFormat="1" ht="10">
      <c r="B367" s="212"/>
      <c r="C367" s="213"/>
      <c r="D367" s="208" t="s">
        <v>272</v>
      </c>
      <c r="E367" s="214" t="s">
        <v>44</v>
      </c>
      <c r="F367" s="215" t="s">
        <v>320</v>
      </c>
      <c r="G367" s="213"/>
      <c r="H367" s="214" t="s">
        <v>44</v>
      </c>
      <c r="I367" s="216"/>
      <c r="J367" s="213"/>
      <c r="K367" s="213"/>
      <c r="L367" s="217"/>
      <c r="M367" s="218"/>
      <c r="N367" s="219"/>
      <c r="O367" s="219"/>
      <c r="P367" s="219"/>
      <c r="Q367" s="219"/>
      <c r="R367" s="219"/>
      <c r="S367" s="219"/>
      <c r="T367" s="220"/>
      <c r="AT367" s="221" t="s">
        <v>272</v>
      </c>
      <c r="AU367" s="221" t="s">
        <v>91</v>
      </c>
      <c r="AV367" s="13" t="s">
        <v>89</v>
      </c>
      <c r="AW367" s="13" t="s">
        <v>38</v>
      </c>
      <c r="AX367" s="13" t="s">
        <v>82</v>
      </c>
      <c r="AY367" s="221" t="s">
        <v>262</v>
      </c>
    </row>
    <row r="368" spans="2:51" s="15" customFormat="1" ht="10">
      <c r="B368" s="233"/>
      <c r="C368" s="234"/>
      <c r="D368" s="208" t="s">
        <v>272</v>
      </c>
      <c r="E368" s="235" t="s">
        <v>44</v>
      </c>
      <c r="F368" s="236" t="s">
        <v>321</v>
      </c>
      <c r="G368" s="234"/>
      <c r="H368" s="237">
        <v>18.303999999999998</v>
      </c>
      <c r="I368" s="238"/>
      <c r="J368" s="234"/>
      <c r="K368" s="234"/>
      <c r="L368" s="239"/>
      <c r="M368" s="240"/>
      <c r="N368" s="241"/>
      <c r="O368" s="241"/>
      <c r="P368" s="241"/>
      <c r="Q368" s="241"/>
      <c r="R368" s="241"/>
      <c r="S368" s="241"/>
      <c r="T368" s="242"/>
      <c r="AT368" s="243" t="s">
        <v>272</v>
      </c>
      <c r="AU368" s="243" t="s">
        <v>91</v>
      </c>
      <c r="AV368" s="15" t="s">
        <v>91</v>
      </c>
      <c r="AW368" s="15" t="s">
        <v>38</v>
      </c>
      <c r="AX368" s="15" t="s">
        <v>82</v>
      </c>
      <c r="AY368" s="243" t="s">
        <v>262</v>
      </c>
    </row>
    <row r="369" spans="2:51" s="15" customFormat="1" ht="10">
      <c r="B369" s="233"/>
      <c r="C369" s="234"/>
      <c r="D369" s="208" t="s">
        <v>272</v>
      </c>
      <c r="E369" s="235" t="s">
        <v>44</v>
      </c>
      <c r="F369" s="236" t="s">
        <v>372</v>
      </c>
      <c r="G369" s="234"/>
      <c r="H369" s="237">
        <v>-4.992</v>
      </c>
      <c r="I369" s="238"/>
      <c r="J369" s="234"/>
      <c r="K369" s="234"/>
      <c r="L369" s="239"/>
      <c r="M369" s="240"/>
      <c r="N369" s="241"/>
      <c r="O369" s="241"/>
      <c r="P369" s="241"/>
      <c r="Q369" s="241"/>
      <c r="R369" s="241"/>
      <c r="S369" s="241"/>
      <c r="T369" s="242"/>
      <c r="AT369" s="243" t="s">
        <v>272</v>
      </c>
      <c r="AU369" s="243" t="s">
        <v>91</v>
      </c>
      <c r="AV369" s="15" t="s">
        <v>91</v>
      </c>
      <c r="AW369" s="15" t="s">
        <v>38</v>
      </c>
      <c r="AX369" s="15" t="s">
        <v>82</v>
      </c>
      <c r="AY369" s="243" t="s">
        <v>262</v>
      </c>
    </row>
    <row r="370" spans="2:51" s="13" customFormat="1" ht="10">
      <c r="B370" s="212"/>
      <c r="C370" s="213"/>
      <c r="D370" s="208" t="s">
        <v>272</v>
      </c>
      <c r="E370" s="214" t="s">
        <v>44</v>
      </c>
      <c r="F370" s="215" t="s">
        <v>327</v>
      </c>
      <c r="G370" s="213"/>
      <c r="H370" s="214" t="s">
        <v>44</v>
      </c>
      <c r="I370" s="216"/>
      <c r="J370" s="213"/>
      <c r="K370" s="213"/>
      <c r="L370" s="217"/>
      <c r="M370" s="218"/>
      <c r="N370" s="219"/>
      <c r="O370" s="219"/>
      <c r="P370" s="219"/>
      <c r="Q370" s="219"/>
      <c r="R370" s="219"/>
      <c r="S370" s="219"/>
      <c r="T370" s="220"/>
      <c r="AT370" s="221" t="s">
        <v>272</v>
      </c>
      <c r="AU370" s="221" t="s">
        <v>91</v>
      </c>
      <c r="AV370" s="13" t="s">
        <v>89</v>
      </c>
      <c r="AW370" s="13" t="s">
        <v>38</v>
      </c>
      <c r="AX370" s="13" t="s">
        <v>82</v>
      </c>
      <c r="AY370" s="221" t="s">
        <v>262</v>
      </c>
    </row>
    <row r="371" spans="2:51" s="13" customFormat="1" ht="10">
      <c r="B371" s="212"/>
      <c r="C371" s="213"/>
      <c r="D371" s="208" t="s">
        <v>272</v>
      </c>
      <c r="E371" s="214" t="s">
        <v>44</v>
      </c>
      <c r="F371" s="215" t="s">
        <v>328</v>
      </c>
      <c r="G371" s="213"/>
      <c r="H371" s="214" t="s">
        <v>44</v>
      </c>
      <c r="I371" s="216"/>
      <c r="J371" s="213"/>
      <c r="K371" s="213"/>
      <c r="L371" s="217"/>
      <c r="M371" s="218"/>
      <c r="N371" s="219"/>
      <c r="O371" s="219"/>
      <c r="P371" s="219"/>
      <c r="Q371" s="219"/>
      <c r="R371" s="219"/>
      <c r="S371" s="219"/>
      <c r="T371" s="220"/>
      <c r="AT371" s="221" t="s">
        <v>272</v>
      </c>
      <c r="AU371" s="221" t="s">
        <v>91</v>
      </c>
      <c r="AV371" s="13" t="s">
        <v>89</v>
      </c>
      <c r="AW371" s="13" t="s">
        <v>38</v>
      </c>
      <c r="AX371" s="13" t="s">
        <v>82</v>
      </c>
      <c r="AY371" s="221" t="s">
        <v>262</v>
      </c>
    </row>
    <row r="372" spans="2:51" s="15" customFormat="1" ht="10">
      <c r="B372" s="233"/>
      <c r="C372" s="234"/>
      <c r="D372" s="208" t="s">
        <v>272</v>
      </c>
      <c r="E372" s="235" t="s">
        <v>44</v>
      </c>
      <c r="F372" s="236" t="s">
        <v>329</v>
      </c>
      <c r="G372" s="234"/>
      <c r="H372" s="237">
        <v>7.1139999999999999</v>
      </c>
      <c r="I372" s="238"/>
      <c r="J372" s="234"/>
      <c r="K372" s="234"/>
      <c r="L372" s="239"/>
      <c r="M372" s="240"/>
      <c r="N372" s="241"/>
      <c r="O372" s="241"/>
      <c r="P372" s="241"/>
      <c r="Q372" s="241"/>
      <c r="R372" s="241"/>
      <c r="S372" s="241"/>
      <c r="T372" s="242"/>
      <c r="AT372" s="243" t="s">
        <v>272</v>
      </c>
      <c r="AU372" s="243" t="s">
        <v>91</v>
      </c>
      <c r="AV372" s="15" t="s">
        <v>91</v>
      </c>
      <c r="AW372" s="15" t="s">
        <v>38</v>
      </c>
      <c r="AX372" s="15" t="s">
        <v>82</v>
      </c>
      <c r="AY372" s="243" t="s">
        <v>262</v>
      </c>
    </row>
    <row r="373" spans="2:51" s="15" customFormat="1" ht="10">
      <c r="B373" s="233"/>
      <c r="C373" s="234"/>
      <c r="D373" s="208" t="s">
        <v>272</v>
      </c>
      <c r="E373" s="235" t="s">
        <v>44</v>
      </c>
      <c r="F373" s="236" t="s">
        <v>373</v>
      </c>
      <c r="G373" s="234"/>
      <c r="H373" s="237">
        <v>-1.5660000000000001</v>
      </c>
      <c r="I373" s="238"/>
      <c r="J373" s="234"/>
      <c r="K373" s="234"/>
      <c r="L373" s="239"/>
      <c r="M373" s="240"/>
      <c r="N373" s="241"/>
      <c r="O373" s="241"/>
      <c r="P373" s="241"/>
      <c r="Q373" s="241"/>
      <c r="R373" s="241"/>
      <c r="S373" s="241"/>
      <c r="T373" s="242"/>
      <c r="AT373" s="243" t="s">
        <v>272</v>
      </c>
      <c r="AU373" s="243" t="s">
        <v>91</v>
      </c>
      <c r="AV373" s="15" t="s">
        <v>91</v>
      </c>
      <c r="AW373" s="15" t="s">
        <v>38</v>
      </c>
      <c r="AX373" s="15" t="s">
        <v>82</v>
      </c>
      <c r="AY373" s="243" t="s">
        <v>262</v>
      </c>
    </row>
    <row r="374" spans="2:51" s="13" customFormat="1" ht="10">
      <c r="B374" s="212"/>
      <c r="C374" s="213"/>
      <c r="D374" s="208" t="s">
        <v>272</v>
      </c>
      <c r="E374" s="214" t="s">
        <v>44</v>
      </c>
      <c r="F374" s="215" t="s">
        <v>327</v>
      </c>
      <c r="G374" s="213"/>
      <c r="H374" s="214" t="s">
        <v>44</v>
      </c>
      <c r="I374" s="216"/>
      <c r="J374" s="213"/>
      <c r="K374" s="213"/>
      <c r="L374" s="217"/>
      <c r="M374" s="218"/>
      <c r="N374" s="219"/>
      <c r="O374" s="219"/>
      <c r="P374" s="219"/>
      <c r="Q374" s="219"/>
      <c r="R374" s="219"/>
      <c r="S374" s="219"/>
      <c r="T374" s="220"/>
      <c r="AT374" s="221" t="s">
        <v>272</v>
      </c>
      <c r="AU374" s="221" t="s">
        <v>91</v>
      </c>
      <c r="AV374" s="13" t="s">
        <v>89</v>
      </c>
      <c r="AW374" s="13" t="s">
        <v>38</v>
      </c>
      <c r="AX374" s="13" t="s">
        <v>82</v>
      </c>
      <c r="AY374" s="221" t="s">
        <v>262</v>
      </c>
    </row>
    <row r="375" spans="2:51" s="13" customFormat="1" ht="10">
      <c r="B375" s="212"/>
      <c r="C375" s="213"/>
      <c r="D375" s="208" t="s">
        <v>272</v>
      </c>
      <c r="E375" s="214" t="s">
        <v>44</v>
      </c>
      <c r="F375" s="215" t="s">
        <v>330</v>
      </c>
      <c r="G375" s="213"/>
      <c r="H375" s="214" t="s">
        <v>44</v>
      </c>
      <c r="I375" s="216"/>
      <c r="J375" s="213"/>
      <c r="K375" s="213"/>
      <c r="L375" s="217"/>
      <c r="M375" s="218"/>
      <c r="N375" s="219"/>
      <c r="O375" s="219"/>
      <c r="P375" s="219"/>
      <c r="Q375" s="219"/>
      <c r="R375" s="219"/>
      <c r="S375" s="219"/>
      <c r="T375" s="220"/>
      <c r="AT375" s="221" t="s">
        <v>272</v>
      </c>
      <c r="AU375" s="221" t="s">
        <v>91</v>
      </c>
      <c r="AV375" s="13" t="s">
        <v>89</v>
      </c>
      <c r="AW375" s="13" t="s">
        <v>38</v>
      </c>
      <c r="AX375" s="13" t="s">
        <v>82</v>
      </c>
      <c r="AY375" s="221" t="s">
        <v>262</v>
      </c>
    </row>
    <row r="376" spans="2:51" s="15" customFormat="1" ht="10">
      <c r="B376" s="233"/>
      <c r="C376" s="234"/>
      <c r="D376" s="208" t="s">
        <v>272</v>
      </c>
      <c r="E376" s="235" t="s">
        <v>44</v>
      </c>
      <c r="F376" s="236" t="s">
        <v>331</v>
      </c>
      <c r="G376" s="234"/>
      <c r="H376" s="237">
        <v>2.9620000000000002</v>
      </c>
      <c r="I376" s="238"/>
      <c r="J376" s="234"/>
      <c r="K376" s="234"/>
      <c r="L376" s="239"/>
      <c r="M376" s="240"/>
      <c r="N376" s="241"/>
      <c r="O376" s="241"/>
      <c r="P376" s="241"/>
      <c r="Q376" s="241"/>
      <c r="R376" s="241"/>
      <c r="S376" s="241"/>
      <c r="T376" s="242"/>
      <c r="AT376" s="243" t="s">
        <v>272</v>
      </c>
      <c r="AU376" s="243" t="s">
        <v>91</v>
      </c>
      <c r="AV376" s="15" t="s">
        <v>91</v>
      </c>
      <c r="AW376" s="15" t="s">
        <v>38</v>
      </c>
      <c r="AX376" s="15" t="s">
        <v>82</v>
      </c>
      <c r="AY376" s="243" t="s">
        <v>262</v>
      </c>
    </row>
    <row r="377" spans="2:51" s="15" customFormat="1" ht="10">
      <c r="B377" s="233"/>
      <c r="C377" s="234"/>
      <c r="D377" s="208" t="s">
        <v>272</v>
      </c>
      <c r="E377" s="235" t="s">
        <v>44</v>
      </c>
      <c r="F377" s="236" t="s">
        <v>374</v>
      </c>
      <c r="G377" s="234"/>
      <c r="H377" s="237">
        <v>-1.35</v>
      </c>
      <c r="I377" s="238"/>
      <c r="J377" s="234"/>
      <c r="K377" s="234"/>
      <c r="L377" s="239"/>
      <c r="M377" s="240"/>
      <c r="N377" s="241"/>
      <c r="O377" s="241"/>
      <c r="P377" s="241"/>
      <c r="Q377" s="241"/>
      <c r="R377" s="241"/>
      <c r="S377" s="241"/>
      <c r="T377" s="242"/>
      <c r="AT377" s="243" t="s">
        <v>272</v>
      </c>
      <c r="AU377" s="243" t="s">
        <v>91</v>
      </c>
      <c r="AV377" s="15" t="s">
        <v>91</v>
      </c>
      <c r="AW377" s="15" t="s">
        <v>38</v>
      </c>
      <c r="AX377" s="15" t="s">
        <v>82</v>
      </c>
      <c r="AY377" s="243" t="s">
        <v>262</v>
      </c>
    </row>
    <row r="378" spans="2:51" s="13" customFormat="1" ht="10">
      <c r="B378" s="212"/>
      <c r="C378" s="213"/>
      <c r="D378" s="208" t="s">
        <v>272</v>
      </c>
      <c r="E378" s="214" t="s">
        <v>44</v>
      </c>
      <c r="F378" s="215" t="s">
        <v>327</v>
      </c>
      <c r="G378" s="213"/>
      <c r="H378" s="214" t="s">
        <v>44</v>
      </c>
      <c r="I378" s="216"/>
      <c r="J378" s="213"/>
      <c r="K378" s="213"/>
      <c r="L378" s="217"/>
      <c r="M378" s="218"/>
      <c r="N378" s="219"/>
      <c r="O378" s="219"/>
      <c r="P378" s="219"/>
      <c r="Q378" s="219"/>
      <c r="R378" s="219"/>
      <c r="S378" s="219"/>
      <c r="T378" s="220"/>
      <c r="AT378" s="221" t="s">
        <v>272</v>
      </c>
      <c r="AU378" s="221" t="s">
        <v>91</v>
      </c>
      <c r="AV378" s="13" t="s">
        <v>89</v>
      </c>
      <c r="AW378" s="13" t="s">
        <v>38</v>
      </c>
      <c r="AX378" s="13" t="s">
        <v>82</v>
      </c>
      <c r="AY378" s="221" t="s">
        <v>262</v>
      </c>
    </row>
    <row r="379" spans="2:51" s="13" customFormat="1" ht="10">
      <c r="B379" s="212"/>
      <c r="C379" s="213"/>
      <c r="D379" s="208" t="s">
        <v>272</v>
      </c>
      <c r="E379" s="214" t="s">
        <v>44</v>
      </c>
      <c r="F379" s="215" t="s">
        <v>332</v>
      </c>
      <c r="G379" s="213"/>
      <c r="H379" s="214" t="s">
        <v>44</v>
      </c>
      <c r="I379" s="216"/>
      <c r="J379" s="213"/>
      <c r="K379" s="213"/>
      <c r="L379" s="217"/>
      <c r="M379" s="218"/>
      <c r="N379" s="219"/>
      <c r="O379" s="219"/>
      <c r="P379" s="219"/>
      <c r="Q379" s="219"/>
      <c r="R379" s="219"/>
      <c r="S379" s="219"/>
      <c r="T379" s="220"/>
      <c r="AT379" s="221" t="s">
        <v>272</v>
      </c>
      <c r="AU379" s="221" t="s">
        <v>91</v>
      </c>
      <c r="AV379" s="13" t="s">
        <v>89</v>
      </c>
      <c r="AW379" s="13" t="s">
        <v>38</v>
      </c>
      <c r="AX379" s="13" t="s">
        <v>82</v>
      </c>
      <c r="AY379" s="221" t="s">
        <v>262</v>
      </c>
    </row>
    <row r="380" spans="2:51" s="15" customFormat="1" ht="10">
      <c r="B380" s="233"/>
      <c r="C380" s="234"/>
      <c r="D380" s="208" t="s">
        <v>272</v>
      </c>
      <c r="E380" s="235" t="s">
        <v>44</v>
      </c>
      <c r="F380" s="236" t="s">
        <v>333</v>
      </c>
      <c r="G380" s="234"/>
      <c r="H380" s="237">
        <v>3.9780000000000002</v>
      </c>
      <c r="I380" s="238"/>
      <c r="J380" s="234"/>
      <c r="K380" s="234"/>
      <c r="L380" s="239"/>
      <c r="M380" s="240"/>
      <c r="N380" s="241"/>
      <c r="O380" s="241"/>
      <c r="P380" s="241"/>
      <c r="Q380" s="241"/>
      <c r="R380" s="241"/>
      <c r="S380" s="241"/>
      <c r="T380" s="242"/>
      <c r="AT380" s="243" t="s">
        <v>272</v>
      </c>
      <c r="AU380" s="243" t="s">
        <v>91</v>
      </c>
      <c r="AV380" s="15" t="s">
        <v>91</v>
      </c>
      <c r="AW380" s="15" t="s">
        <v>38</v>
      </c>
      <c r="AX380" s="15" t="s">
        <v>82</v>
      </c>
      <c r="AY380" s="243" t="s">
        <v>262</v>
      </c>
    </row>
    <row r="381" spans="2:51" s="15" customFormat="1" ht="10">
      <c r="B381" s="233"/>
      <c r="C381" s="234"/>
      <c r="D381" s="208" t="s">
        <v>272</v>
      </c>
      <c r="E381" s="235" t="s">
        <v>44</v>
      </c>
      <c r="F381" s="236" t="s">
        <v>375</v>
      </c>
      <c r="G381" s="234"/>
      <c r="H381" s="237">
        <v>-1.1339999999999999</v>
      </c>
      <c r="I381" s="238"/>
      <c r="J381" s="234"/>
      <c r="K381" s="234"/>
      <c r="L381" s="239"/>
      <c r="M381" s="240"/>
      <c r="N381" s="241"/>
      <c r="O381" s="241"/>
      <c r="P381" s="241"/>
      <c r="Q381" s="241"/>
      <c r="R381" s="241"/>
      <c r="S381" s="241"/>
      <c r="T381" s="242"/>
      <c r="AT381" s="243" t="s">
        <v>272</v>
      </c>
      <c r="AU381" s="243" t="s">
        <v>91</v>
      </c>
      <c r="AV381" s="15" t="s">
        <v>91</v>
      </c>
      <c r="AW381" s="15" t="s">
        <v>38</v>
      </c>
      <c r="AX381" s="15" t="s">
        <v>82</v>
      </c>
      <c r="AY381" s="243" t="s">
        <v>262</v>
      </c>
    </row>
    <row r="382" spans="2:51" s="13" customFormat="1" ht="10">
      <c r="B382" s="212"/>
      <c r="C382" s="213"/>
      <c r="D382" s="208" t="s">
        <v>272</v>
      </c>
      <c r="E382" s="214" t="s">
        <v>44</v>
      </c>
      <c r="F382" s="215" t="s">
        <v>327</v>
      </c>
      <c r="G382" s="213"/>
      <c r="H382" s="214" t="s">
        <v>44</v>
      </c>
      <c r="I382" s="216"/>
      <c r="J382" s="213"/>
      <c r="K382" s="213"/>
      <c r="L382" s="217"/>
      <c r="M382" s="218"/>
      <c r="N382" s="219"/>
      <c r="O382" s="219"/>
      <c r="P382" s="219"/>
      <c r="Q382" s="219"/>
      <c r="R382" s="219"/>
      <c r="S382" s="219"/>
      <c r="T382" s="220"/>
      <c r="AT382" s="221" t="s">
        <v>272</v>
      </c>
      <c r="AU382" s="221" t="s">
        <v>91</v>
      </c>
      <c r="AV382" s="13" t="s">
        <v>89</v>
      </c>
      <c r="AW382" s="13" t="s">
        <v>38</v>
      </c>
      <c r="AX382" s="13" t="s">
        <v>82</v>
      </c>
      <c r="AY382" s="221" t="s">
        <v>262</v>
      </c>
    </row>
    <row r="383" spans="2:51" s="13" customFormat="1" ht="10">
      <c r="B383" s="212"/>
      <c r="C383" s="213"/>
      <c r="D383" s="208" t="s">
        <v>272</v>
      </c>
      <c r="E383" s="214" t="s">
        <v>44</v>
      </c>
      <c r="F383" s="215" t="s">
        <v>334</v>
      </c>
      <c r="G383" s="213"/>
      <c r="H383" s="214" t="s">
        <v>44</v>
      </c>
      <c r="I383" s="216"/>
      <c r="J383" s="213"/>
      <c r="K383" s="213"/>
      <c r="L383" s="217"/>
      <c r="M383" s="218"/>
      <c r="N383" s="219"/>
      <c r="O383" s="219"/>
      <c r="P383" s="219"/>
      <c r="Q383" s="219"/>
      <c r="R383" s="219"/>
      <c r="S383" s="219"/>
      <c r="T383" s="220"/>
      <c r="AT383" s="221" t="s">
        <v>272</v>
      </c>
      <c r="AU383" s="221" t="s">
        <v>91</v>
      </c>
      <c r="AV383" s="13" t="s">
        <v>89</v>
      </c>
      <c r="AW383" s="13" t="s">
        <v>38</v>
      </c>
      <c r="AX383" s="13" t="s">
        <v>82</v>
      </c>
      <c r="AY383" s="221" t="s">
        <v>262</v>
      </c>
    </row>
    <row r="384" spans="2:51" s="15" customFormat="1" ht="10">
      <c r="B384" s="233"/>
      <c r="C384" s="234"/>
      <c r="D384" s="208" t="s">
        <v>272</v>
      </c>
      <c r="E384" s="235" t="s">
        <v>44</v>
      </c>
      <c r="F384" s="236" t="s">
        <v>335</v>
      </c>
      <c r="G384" s="234"/>
      <c r="H384" s="237">
        <v>4.6310000000000002</v>
      </c>
      <c r="I384" s="238"/>
      <c r="J384" s="234"/>
      <c r="K384" s="234"/>
      <c r="L384" s="239"/>
      <c r="M384" s="240"/>
      <c r="N384" s="241"/>
      <c r="O384" s="241"/>
      <c r="P384" s="241"/>
      <c r="Q384" s="241"/>
      <c r="R384" s="241"/>
      <c r="S384" s="241"/>
      <c r="T384" s="242"/>
      <c r="AT384" s="243" t="s">
        <v>272</v>
      </c>
      <c r="AU384" s="243" t="s">
        <v>91</v>
      </c>
      <c r="AV384" s="15" t="s">
        <v>91</v>
      </c>
      <c r="AW384" s="15" t="s">
        <v>38</v>
      </c>
      <c r="AX384" s="15" t="s">
        <v>82</v>
      </c>
      <c r="AY384" s="243" t="s">
        <v>262</v>
      </c>
    </row>
    <row r="385" spans="1:65" s="15" customFormat="1" ht="10">
      <c r="B385" s="233"/>
      <c r="C385" s="234"/>
      <c r="D385" s="208" t="s">
        <v>272</v>
      </c>
      <c r="E385" s="235" t="s">
        <v>44</v>
      </c>
      <c r="F385" s="236" t="s">
        <v>374</v>
      </c>
      <c r="G385" s="234"/>
      <c r="H385" s="237">
        <v>-1.35</v>
      </c>
      <c r="I385" s="238"/>
      <c r="J385" s="234"/>
      <c r="K385" s="234"/>
      <c r="L385" s="239"/>
      <c r="M385" s="240"/>
      <c r="N385" s="241"/>
      <c r="O385" s="241"/>
      <c r="P385" s="241"/>
      <c r="Q385" s="241"/>
      <c r="R385" s="241"/>
      <c r="S385" s="241"/>
      <c r="T385" s="242"/>
      <c r="AT385" s="243" t="s">
        <v>272</v>
      </c>
      <c r="AU385" s="243" t="s">
        <v>91</v>
      </c>
      <c r="AV385" s="15" t="s">
        <v>91</v>
      </c>
      <c r="AW385" s="15" t="s">
        <v>38</v>
      </c>
      <c r="AX385" s="15" t="s">
        <v>82</v>
      </c>
      <c r="AY385" s="243" t="s">
        <v>262</v>
      </c>
    </row>
    <row r="386" spans="1:65" s="13" customFormat="1" ht="10">
      <c r="B386" s="212"/>
      <c r="C386" s="213"/>
      <c r="D386" s="208" t="s">
        <v>272</v>
      </c>
      <c r="E386" s="214" t="s">
        <v>44</v>
      </c>
      <c r="F386" s="215" t="s">
        <v>336</v>
      </c>
      <c r="G386" s="213"/>
      <c r="H386" s="214" t="s">
        <v>44</v>
      </c>
      <c r="I386" s="216"/>
      <c r="J386" s="213"/>
      <c r="K386" s="213"/>
      <c r="L386" s="217"/>
      <c r="M386" s="218"/>
      <c r="N386" s="219"/>
      <c r="O386" s="219"/>
      <c r="P386" s="219"/>
      <c r="Q386" s="219"/>
      <c r="R386" s="219"/>
      <c r="S386" s="219"/>
      <c r="T386" s="220"/>
      <c r="AT386" s="221" t="s">
        <v>272</v>
      </c>
      <c r="AU386" s="221" t="s">
        <v>91</v>
      </c>
      <c r="AV386" s="13" t="s">
        <v>89</v>
      </c>
      <c r="AW386" s="13" t="s">
        <v>38</v>
      </c>
      <c r="AX386" s="13" t="s">
        <v>82</v>
      </c>
      <c r="AY386" s="221" t="s">
        <v>262</v>
      </c>
    </row>
    <row r="387" spans="1:65" s="13" customFormat="1" ht="10">
      <c r="B387" s="212"/>
      <c r="C387" s="213"/>
      <c r="D387" s="208" t="s">
        <v>272</v>
      </c>
      <c r="E387" s="214" t="s">
        <v>44</v>
      </c>
      <c r="F387" s="215" t="s">
        <v>337</v>
      </c>
      <c r="G387" s="213"/>
      <c r="H387" s="214" t="s">
        <v>44</v>
      </c>
      <c r="I387" s="216"/>
      <c r="J387" s="213"/>
      <c r="K387" s="213"/>
      <c r="L387" s="217"/>
      <c r="M387" s="218"/>
      <c r="N387" s="219"/>
      <c r="O387" s="219"/>
      <c r="P387" s="219"/>
      <c r="Q387" s="219"/>
      <c r="R387" s="219"/>
      <c r="S387" s="219"/>
      <c r="T387" s="220"/>
      <c r="AT387" s="221" t="s">
        <v>272</v>
      </c>
      <c r="AU387" s="221" t="s">
        <v>91</v>
      </c>
      <c r="AV387" s="13" t="s">
        <v>89</v>
      </c>
      <c r="AW387" s="13" t="s">
        <v>38</v>
      </c>
      <c r="AX387" s="13" t="s">
        <v>82</v>
      </c>
      <c r="AY387" s="221" t="s">
        <v>262</v>
      </c>
    </row>
    <row r="388" spans="1:65" s="15" customFormat="1" ht="10">
      <c r="B388" s="233"/>
      <c r="C388" s="234"/>
      <c r="D388" s="208" t="s">
        <v>272</v>
      </c>
      <c r="E388" s="235" t="s">
        <v>44</v>
      </c>
      <c r="F388" s="236" t="s">
        <v>338</v>
      </c>
      <c r="G388" s="234"/>
      <c r="H388" s="237">
        <v>9.0220000000000002</v>
      </c>
      <c r="I388" s="238"/>
      <c r="J388" s="234"/>
      <c r="K388" s="234"/>
      <c r="L388" s="239"/>
      <c r="M388" s="240"/>
      <c r="N388" s="241"/>
      <c r="O388" s="241"/>
      <c r="P388" s="241"/>
      <c r="Q388" s="241"/>
      <c r="R388" s="241"/>
      <c r="S388" s="241"/>
      <c r="T388" s="242"/>
      <c r="AT388" s="243" t="s">
        <v>272</v>
      </c>
      <c r="AU388" s="243" t="s">
        <v>91</v>
      </c>
      <c r="AV388" s="15" t="s">
        <v>91</v>
      </c>
      <c r="AW388" s="15" t="s">
        <v>38</v>
      </c>
      <c r="AX388" s="15" t="s">
        <v>82</v>
      </c>
      <c r="AY388" s="243" t="s">
        <v>262</v>
      </c>
    </row>
    <row r="389" spans="1:65" s="15" customFormat="1" ht="10">
      <c r="B389" s="233"/>
      <c r="C389" s="234"/>
      <c r="D389" s="208" t="s">
        <v>272</v>
      </c>
      <c r="E389" s="235" t="s">
        <v>44</v>
      </c>
      <c r="F389" s="236" t="s">
        <v>376</v>
      </c>
      <c r="G389" s="234"/>
      <c r="H389" s="237">
        <v>-8.7750000000000004</v>
      </c>
      <c r="I389" s="238"/>
      <c r="J389" s="234"/>
      <c r="K389" s="234"/>
      <c r="L389" s="239"/>
      <c r="M389" s="240"/>
      <c r="N389" s="241"/>
      <c r="O389" s="241"/>
      <c r="P389" s="241"/>
      <c r="Q389" s="241"/>
      <c r="R389" s="241"/>
      <c r="S389" s="241"/>
      <c r="T389" s="242"/>
      <c r="AT389" s="243" t="s">
        <v>272</v>
      </c>
      <c r="AU389" s="243" t="s">
        <v>91</v>
      </c>
      <c r="AV389" s="15" t="s">
        <v>91</v>
      </c>
      <c r="AW389" s="15" t="s">
        <v>38</v>
      </c>
      <c r="AX389" s="15" t="s">
        <v>82</v>
      </c>
      <c r="AY389" s="243" t="s">
        <v>262</v>
      </c>
    </row>
    <row r="390" spans="1:65" s="14" customFormat="1" ht="10">
      <c r="B390" s="222"/>
      <c r="C390" s="223"/>
      <c r="D390" s="208" t="s">
        <v>272</v>
      </c>
      <c r="E390" s="224" t="s">
        <v>44</v>
      </c>
      <c r="F390" s="225" t="s">
        <v>284</v>
      </c>
      <c r="G390" s="223"/>
      <c r="H390" s="226">
        <v>175.00800000000001</v>
      </c>
      <c r="I390" s="227"/>
      <c r="J390" s="223"/>
      <c r="K390" s="223"/>
      <c r="L390" s="228"/>
      <c r="M390" s="229"/>
      <c r="N390" s="230"/>
      <c r="O390" s="230"/>
      <c r="P390" s="230"/>
      <c r="Q390" s="230"/>
      <c r="R390" s="230"/>
      <c r="S390" s="230"/>
      <c r="T390" s="231"/>
      <c r="AT390" s="232" t="s">
        <v>272</v>
      </c>
      <c r="AU390" s="232" t="s">
        <v>91</v>
      </c>
      <c r="AV390" s="14" t="s">
        <v>97</v>
      </c>
      <c r="AW390" s="14" t="s">
        <v>38</v>
      </c>
      <c r="AX390" s="14" t="s">
        <v>82</v>
      </c>
      <c r="AY390" s="232" t="s">
        <v>262</v>
      </c>
    </row>
    <row r="391" spans="1:65" s="16" customFormat="1" ht="10">
      <c r="B391" s="244"/>
      <c r="C391" s="245"/>
      <c r="D391" s="208" t="s">
        <v>272</v>
      </c>
      <c r="E391" s="246" t="s">
        <v>44</v>
      </c>
      <c r="F391" s="247" t="s">
        <v>291</v>
      </c>
      <c r="G391" s="245"/>
      <c r="H391" s="248">
        <v>422.45799999999991</v>
      </c>
      <c r="I391" s="249"/>
      <c r="J391" s="245"/>
      <c r="K391" s="245"/>
      <c r="L391" s="250"/>
      <c r="M391" s="251"/>
      <c r="N391" s="252"/>
      <c r="O391" s="252"/>
      <c r="P391" s="252"/>
      <c r="Q391" s="252"/>
      <c r="R391" s="252"/>
      <c r="S391" s="252"/>
      <c r="T391" s="253"/>
      <c r="AT391" s="254" t="s">
        <v>272</v>
      </c>
      <c r="AU391" s="254" t="s">
        <v>91</v>
      </c>
      <c r="AV391" s="16" t="s">
        <v>104</v>
      </c>
      <c r="AW391" s="16" t="s">
        <v>38</v>
      </c>
      <c r="AX391" s="16" t="s">
        <v>89</v>
      </c>
      <c r="AY391" s="254" t="s">
        <v>262</v>
      </c>
    </row>
    <row r="392" spans="1:65" s="12" customFormat="1" ht="22.75" customHeight="1">
      <c r="B392" s="179"/>
      <c r="C392" s="180"/>
      <c r="D392" s="181" t="s">
        <v>81</v>
      </c>
      <c r="E392" s="193" t="s">
        <v>91</v>
      </c>
      <c r="F392" s="193" t="s">
        <v>415</v>
      </c>
      <c r="G392" s="180"/>
      <c r="H392" s="180"/>
      <c r="I392" s="183"/>
      <c r="J392" s="194">
        <f>BK392</f>
        <v>0</v>
      </c>
      <c r="K392" s="180"/>
      <c r="L392" s="185"/>
      <c r="M392" s="186"/>
      <c r="N392" s="187"/>
      <c r="O392" s="187"/>
      <c r="P392" s="188">
        <f>SUM(P393:P513)</f>
        <v>0</v>
      </c>
      <c r="Q392" s="187"/>
      <c r="R392" s="188">
        <f>SUM(R393:R513)</f>
        <v>672.20755432373676</v>
      </c>
      <c r="S392" s="187"/>
      <c r="T392" s="189">
        <f>SUM(T393:T513)</f>
        <v>0</v>
      </c>
      <c r="AR392" s="190" t="s">
        <v>89</v>
      </c>
      <c r="AT392" s="191" t="s">
        <v>81</v>
      </c>
      <c r="AU392" s="191" t="s">
        <v>89</v>
      </c>
      <c r="AY392" s="190" t="s">
        <v>262</v>
      </c>
      <c r="BK392" s="192">
        <f>SUM(BK393:BK513)</f>
        <v>0</v>
      </c>
    </row>
    <row r="393" spans="1:65" s="2" customFormat="1" ht="21.75" customHeight="1">
      <c r="A393" s="37"/>
      <c r="B393" s="38"/>
      <c r="C393" s="195" t="s">
        <v>416</v>
      </c>
      <c r="D393" s="195" t="s">
        <v>264</v>
      </c>
      <c r="E393" s="196" t="s">
        <v>417</v>
      </c>
      <c r="F393" s="197" t="s">
        <v>418</v>
      </c>
      <c r="G393" s="198" t="s">
        <v>267</v>
      </c>
      <c r="H393" s="199">
        <v>2.72</v>
      </c>
      <c r="I393" s="200"/>
      <c r="J393" s="201">
        <f>ROUND(I393*H393,2)</f>
        <v>0</v>
      </c>
      <c r="K393" s="197" t="s">
        <v>268</v>
      </c>
      <c r="L393" s="42"/>
      <c r="M393" s="202" t="s">
        <v>44</v>
      </c>
      <c r="N393" s="203" t="s">
        <v>53</v>
      </c>
      <c r="O393" s="67"/>
      <c r="P393" s="204">
        <f>O393*H393</f>
        <v>0</v>
      </c>
      <c r="Q393" s="204">
        <v>0</v>
      </c>
      <c r="R393" s="204">
        <f>Q393*H393</f>
        <v>0</v>
      </c>
      <c r="S393" s="204">
        <v>0</v>
      </c>
      <c r="T393" s="205">
        <f>S393*H393</f>
        <v>0</v>
      </c>
      <c r="U393" s="37"/>
      <c r="V393" s="37"/>
      <c r="W393" s="37"/>
      <c r="X393" s="37"/>
      <c r="Y393" s="37"/>
      <c r="Z393" s="37"/>
      <c r="AA393" s="37"/>
      <c r="AB393" s="37"/>
      <c r="AC393" s="37"/>
      <c r="AD393" s="37"/>
      <c r="AE393" s="37"/>
      <c r="AR393" s="206" t="s">
        <v>104</v>
      </c>
      <c r="AT393" s="206" t="s">
        <v>264</v>
      </c>
      <c r="AU393" s="206" t="s">
        <v>91</v>
      </c>
      <c r="AY393" s="19" t="s">
        <v>262</v>
      </c>
      <c r="BE393" s="207">
        <f>IF(N393="základní",J393,0)</f>
        <v>0</v>
      </c>
      <c r="BF393" s="207">
        <f>IF(N393="snížená",J393,0)</f>
        <v>0</v>
      </c>
      <c r="BG393" s="207">
        <f>IF(N393="zákl. přenesená",J393,0)</f>
        <v>0</v>
      </c>
      <c r="BH393" s="207">
        <f>IF(N393="sníž. přenesená",J393,0)</f>
        <v>0</v>
      </c>
      <c r="BI393" s="207">
        <f>IF(N393="nulová",J393,0)</f>
        <v>0</v>
      </c>
      <c r="BJ393" s="19" t="s">
        <v>89</v>
      </c>
      <c r="BK393" s="207">
        <f>ROUND(I393*H393,2)</f>
        <v>0</v>
      </c>
      <c r="BL393" s="19" t="s">
        <v>104</v>
      </c>
      <c r="BM393" s="206" t="s">
        <v>419</v>
      </c>
    </row>
    <row r="394" spans="1:65" s="2" customFormat="1" ht="72">
      <c r="A394" s="37"/>
      <c r="B394" s="38"/>
      <c r="C394" s="39"/>
      <c r="D394" s="208" t="s">
        <v>270</v>
      </c>
      <c r="E394" s="39"/>
      <c r="F394" s="209" t="s">
        <v>420</v>
      </c>
      <c r="G394" s="39"/>
      <c r="H394" s="39"/>
      <c r="I394" s="118"/>
      <c r="J394" s="39"/>
      <c r="K394" s="39"/>
      <c r="L394" s="42"/>
      <c r="M394" s="210"/>
      <c r="N394" s="211"/>
      <c r="O394" s="67"/>
      <c r="P394" s="67"/>
      <c r="Q394" s="67"/>
      <c r="R394" s="67"/>
      <c r="S394" s="67"/>
      <c r="T394" s="68"/>
      <c r="U394" s="37"/>
      <c r="V394" s="37"/>
      <c r="W394" s="37"/>
      <c r="X394" s="37"/>
      <c r="Y394" s="37"/>
      <c r="Z394" s="37"/>
      <c r="AA394" s="37"/>
      <c r="AB394" s="37"/>
      <c r="AC394" s="37"/>
      <c r="AD394" s="37"/>
      <c r="AE394" s="37"/>
      <c r="AT394" s="19" t="s">
        <v>270</v>
      </c>
      <c r="AU394" s="19" t="s">
        <v>91</v>
      </c>
    </row>
    <row r="395" spans="1:65" s="2" customFormat="1" ht="27">
      <c r="A395" s="37"/>
      <c r="B395" s="38"/>
      <c r="C395" s="39"/>
      <c r="D395" s="208" t="s">
        <v>421</v>
      </c>
      <c r="E395" s="39"/>
      <c r="F395" s="209" t="s">
        <v>422</v>
      </c>
      <c r="G395" s="39"/>
      <c r="H395" s="39"/>
      <c r="I395" s="118"/>
      <c r="J395" s="39"/>
      <c r="K395" s="39"/>
      <c r="L395" s="42"/>
      <c r="M395" s="210"/>
      <c r="N395" s="211"/>
      <c r="O395" s="67"/>
      <c r="P395" s="67"/>
      <c r="Q395" s="67"/>
      <c r="R395" s="67"/>
      <c r="S395" s="67"/>
      <c r="T395" s="68"/>
      <c r="U395" s="37"/>
      <c r="V395" s="37"/>
      <c r="W395" s="37"/>
      <c r="X395" s="37"/>
      <c r="Y395" s="37"/>
      <c r="Z395" s="37"/>
      <c r="AA395" s="37"/>
      <c r="AB395" s="37"/>
      <c r="AC395" s="37"/>
      <c r="AD395" s="37"/>
      <c r="AE395" s="37"/>
      <c r="AT395" s="19" t="s">
        <v>421</v>
      </c>
      <c r="AU395" s="19" t="s">
        <v>91</v>
      </c>
    </row>
    <row r="396" spans="1:65" s="13" customFormat="1" ht="10">
      <c r="B396" s="212"/>
      <c r="C396" s="213"/>
      <c r="D396" s="208" t="s">
        <v>272</v>
      </c>
      <c r="E396" s="214" t="s">
        <v>44</v>
      </c>
      <c r="F396" s="215" t="s">
        <v>423</v>
      </c>
      <c r="G396" s="213"/>
      <c r="H396" s="214" t="s">
        <v>44</v>
      </c>
      <c r="I396" s="216"/>
      <c r="J396" s="213"/>
      <c r="K396" s="213"/>
      <c r="L396" s="217"/>
      <c r="M396" s="218"/>
      <c r="N396" s="219"/>
      <c r="O396" s="219"/>
      <c r="P396" s="219"/>
      <c r="Q396" s="219"/>
      <c r="R396" s="219"/>
      <c r="S396" s="219"/>
      <c r="T396" s="220"/>
      <c r="AT396" s="221" t="s">
        <v>272</v>
      </c>
      <c r="AU396" s="221" t="s">
        <v>91</v>
      </c>
      <c r="AV396" s="13" t="s">
        <v>89</v>
      </c>
      <c r="AW396" s="13" t="s">
        <v>38</v>
      </c>
      <c r="AX396" s="13" t="s">
        <v>82</v>
      </c>
      <c r="AY396" s="221" t="s">
        <v>262</v>
      </c>
    </row>
    <row r="397" spans="1:65" s="13" customFormat="1" ht="10">
      <c r="B397" s="212"/>
      <c r="C397" s="213"/>
      <c r="D397" s="208" t="s">
        <v>272</v>
      </c>
      <c r="E397" s="214" t="s">
        <v>44</v>
      </c>
      <c r="F397" s="215" t="s">
        <v>424</v>
      </c>
      <c r="G397" s="213"/>
      <c r="H397" s="214" t="s">
        <v>44</v>
      </c>
      <c r="I397" s="216"/>
      <c r="J397" s="213"/>
      <c r="K397" s="213"/>
      <c r="L397" s="217"/>
      <c r="M397" s="218"/>
      <c r="N397" s="219"/>
      <c r="O397" s="219"/>
      <c r="P397" s="219"/>
      <c r="Q397" s="219"/>
      <c r="R397" s="219"/>
      <c r="S397" s="219"/>
      <c r="T397" s="220"/>
      <c r="AT397" s="221" t="s">
        <v>272</v>
      </c>
      <c r="AU397" s="221" t="s">
        <v>91</v>
      </c>
      <c r="AV397" s="13" t="s">
        <v>89</v>
      </c>
      <c r="AW397" s="13" t="s">
        <v>38</v>
      </c>
      <c r="AX397" s="13" t="s">
        <v>82</v>
      </c>
      <c r="AY397" s="221" t="s">
        <v>262</v>
      </c>
    </row>
    <row r="398" spans="1:65" s="13" customFormat="1" ht="10">
      <c r="B398" s="212"/>
      <c r="C398" s="213"/>
      <c r="D398" s="208" t="s">
        <v>272</v>
      </c>
      <c r="E398" s="214" t="s">
        <v>44</v>
      </c>
      <c r="F398" s="215" t="s">
        <v>425</v>
      </c>
      <c r="G398" s="213"/>
      <c r="H398" s="214" t="s">
        <v>44</v>
      </c>
      <c r="I398" s="216"/>
      <c r="J398" s="213"/>
      <c r="K398" s="213"/>
      <c r="L398" s="217"/>
      <c r="M398" s="218"/>
      <c r="N398" s="219"/>
      <c r="O398" s="219"/>
      <c r="P398" s="219"/>
      <c r="Q398" s="219"/>
      <c r="R398" s="219"/>
      <c r="S398" s="219"/>
      <c r="T398" s="220"/>
      <c r="AT398" s="221" t="s">
        <v>272</v>
      </c>
      <c r="AU398" s="221" t="s">
        <v>91</v>
      </c>
      <c r="AV398" s="13" t="s">
        <v>89</v>
      </c>
      <c r="AW398" s="13" t="s">
        <v>38</v>
      </c>
      <c r="AX398" s="13" t="s">
        <v>82</v>
      </c>
      <c r="AY398" s="221" t="s">
        <v>262</v>
      </c>
    </row>
    <row r="399" spans="1:65" s="15" customFormat="1" ht="10">
      <c r="B399" s="233"/>
      <c r="C399" s="234"/>
      <c r="D399" s="208" t="s">
        <v>272</v>
      </c>
      <c r="E399" s="235" t="s">
        <v>44</v>
      </c>
      <c r="F399" s="236" t="s">
        <v>426</v>
      </c>
      <c r="G399" s="234"/>
      <c r="H399" s="237">
        <v>0.30499999999999999</v>
      </c>
      <c r="I399" s="238"/>
      <c r="J399" s="234"/>
      <c r="K399" s="234"/>
      <c r="L399" s="239"/>
      <c r="M399" s="240"/>
      <c r="N399" s="241"/>
      <c r="O399" s="241"/>
      <c r="P399" s="241"/>
      <c r="Q399" s="241"/>
      <c r="R399" s="241"/>
      <c r="S399" s="241"/>
      <c r="T399" s="242"/>
      <c r="AT399" s="243" t="s">
        <v>272</v>
      </c>
      <c r="AU399" s="243" t="s">
        <v>91</v>
      </c>
      <c r="AV399" s="15" t="s">
        <v>91</v>
      </c>
      <c r="AW399" s="15" t="s">
        <v>38</v>
      </c>
      <c r="AX399" s="15" t="s">
        <v>82</v>
      </c>
      <c r="AY399" s="243" t="s">
        <v>262</v>
      </c>
    </row>
    <row r="400" spans="1:65" s="14" customFormat="1" ht="10">
      <c r="B400" s="222"/>
      <c r="C400" s="223"/>
      <c r="D400" s="208" t="s">
        <v>272</v>
      </c>
      <c r="E400" s="224" t="s">
        <v>44</v>
      </c>
      <c r="F400" s="225" t="s">
        <v>284</v>
      </c>
      <c r="G400" s="223"/>
      <c r="H400" s="226">
        <v>0.30499999999999999</v>
      </c>
      <c r="I400" s="227"/>
      <c r="J400" s="223"/>
      <c r="K400" s="223"/>
      <c r="L400" s="228"/>
      <c r="M400" s="229"/>
      <c r="N400" s="230"/>
      <c r="O400" s="230"/>
      <c r="P400" s="230"/>
      <c r="Q400" s="230"/>
      <c r="R400" s="230"/>
      <c r="S400" s="230"/>
      <c r="T400" s="231"/>
      <c r="AT400" s="232" t="s">
        <v>272</v>
      </c>
      <c r="AU400" s="232" t="s">
        <v>91</v>
      </c>
      <c r="AV400" s="14" t="s">
        <v>97</v>
      </c>
      <c r="AW400" s="14" t="s">
        <v>38</v>
      </c>
      <c r="AX400" s="14" t="s">
        <v>82</v>
      </c>
      <c r="AY400" s="232" t="s">
        <v>262</v>
      </c>
    </row>
    <row r="401" spans="1:65" s="13" customFormat="1" ht="10">
      <c r="B401" s="212"/>
      <c r="C401" s="213"/>
      <c r="D401" s="208" t="s">
        <v>272</v>
      </c>
      <c r="E401" s="214" t="s">
        <v>44</v>
      </c>
      <c r="F401" s="215" t="s">
        <v>427</v>
      </c>
      <c r="G401" s="213"/>
      <c r="H401" s="214" t="s">
        <v>44</v>
      </c>
      <c r="I401" s="216"/>
      <c r="J401" s="213"/>
      <c r="K401" s="213"/>
      <c r="L401" s="217"/>
      <c r="M401" s="218"/>
      <c r="N401" s="219"/>
      <c r="O401" s="219"/>
      <c r="P401" s="219"/>
      <c r="Q401" s="219"/>
      <c r="R401" s="219"/>
      <c r="S401" s="219"/>
      <c r="T401" s="220"/>
      <c r="AT401" s="221" t="s">
        <v>272</v>
      </c>
      <c r="AU401" s="221" t="s">
        <v>91</v>
      </c>
      <c r="AV401" s="13" t="s">
        <v>89</v>
      </c>
      <c r="AW401" s="13" t="s">
        <v>38</v>
      </c>
      <c r="AX401" s="13" t="s">
        <v>82</v>
      </c>
      <c r="AY401" s="221" t="s">
        <v>262</v>
      </c>
    </row>
    <row r="402" spans="1:65" s="13" customFormat="1" ht="10">
      <c r="B402" s="212"/>
      <c r="C402" s="213"/>
      <c r="D402" s="208" t="s">
        <v>272</v>
      </c>
      <c r="E402" s="214" t="s">
        <v>44</v>
      </c>
      <c r="F402" s="215" t="s">
        <v>425</v>
      </c>
      <c r="G402" s="213"/>
      <c r="H402" s="214" t="s">
        <v>44</v>
      </c>
      <c r="I402" s="216"/>
      <c r="J402" s="213"/>
      <c r="K402" s="213"/>
      <c r="L402" s="217"/>
      <c r="M402" s="218"/>
      <c r="N402" s="219"/>
      <c r="O402" s="219"/>
      <c r="P402" s="219"/>
      <c r="Q402" s="219"/>
      <c r="R402" s="219"/>
      <c r="S402" s="219"/>
      <c r="T402" s="220"/>
      <c r="AT402" s="221" t="s">
        <v>272</v>
      </c>
      <c r="AU402" s="221" t="s">
        <v>91</v>
      </c>
      <c r="AV402" s="13" t="s">
        <v>89</v>
      </c>
      <c r="AW402" s="13" t="s">
        <v>38</v>
      </c>
      <c r="AX402" s="13" t="s">
        <v>82</v>
      </c>
      <c r="AY402" s="221" t="s">
        <v>262</v>
      </c>
    </row>
    <row r="403" spans="1:65" s="15" customFormat="1" ht="10">
      <c r="B403" s="233"/>
      <c r="C403" s="234"/>
      <c r="D403" s="208" t="s">
        <v>272</v>
      </c>
      <c r="E403" s="235" t="s">
        <v>44</v>
      </c>
      <c r="F403" s="236" t="s">
        <v>428</v>
      </c>
      <c r="G403" s="234"/>
      <c r="H403" s="237">
        <v>0.9</v>
      </c>
      <c r="I403" s="238"/>
      <c r="J403" s="234"/>
      <c r="K403" s="234"/>
      <c r="L403" s="239"/>
      <c r="M403" s="240"/>
      <c r="N403" s="241"/>
      <c r="O403" s="241"/>
      <c r="P403" s="241"/>
      <c r="Q403" s="241"/>
      <c r="R403" s="241"/>
      <c r="S403" s="241"/>
      <c r="T403" s="242"/>
      <c r="AT403" s="243" t="s">
        <v>272</v>
      </c>
      <c r="AU403" s="243" t="s">
        <v>91</v>
      </c>
      <c r="AV403" s="15" t="s">
        <v>91</v>
      </c>
      <c r="AW403" s="15" t="s">
        <v>38</v>
      </c>
      <c r="AX403" s="15" t="s">
        <v>82</v>
      </c>
      <c r="AY403" s="243" t="s">
        <v>262</v>
      </c>
    </row>
    <row r="404" spans="1:65" s="15" customFormat="1" ht="10">
      <c r="B404" s="233"/>
      <c r="C404" s="234"/>
      <c r="D404" s="208" t="s">
        <v>272</v>
      </c>
      <c r="E404" s="235" t="s">
        <v>44</v>
      </c>
      <c r="F404" s="236" t="s">
        <v>429</v>
      </c>
      <c r="G404" s="234"/>
      <c r="H404" s="237">
        <v>0.3</v>
      </c>
      <c r="I404" s="238"/>
      <c r="J404" s="234"/>
      <c r="K404" s="234"/>
      <c r="L404" s="239"/>
      <c r="M404" s="240"/>
      <c r="N404" s="241"/>
      <c r="O404" s="241"/>
      <c r="P404" s="241"/>
      <c r="Q404" s="241"/>
      <c r="R404" s="241"/>
      <c r="S404" s="241"/>
      <c r="T404" s="242"/>
      <c r="AT404" s="243" t="s">
        <v>272</v>
      </c>
      <c r="AU404" s="243" t="s">
        <v>91</v>
      </c>
      <c r="AV404" s="15" t="s">
        <v>91</v>
      </c>
      <c r="AW404" s="15" t="s">
        <v>38</v>
      </c>
      <c r="AX404" s="15" t="s">
        <v>82</v>
      </c>
      <c r="AY404" s="243" t="s">
        <v>262</v>
      </c>
    </row>
    <row r="405" spans="1:65" s="15" customFormat="1" ht="10">
      <c r="B405" s="233"/>
      <c r="C405" s="234"/>
      <c r="D405" s="208" t="s">
        <v>272</v>
      </c>
      <c r="E405" s="235" t="s">
        <v>44</v>
      </c>
      <c r="F405" s="236" t="s">
        <v>430</v>
      </c>
      <c r="G405" s="234"/>
      <c r="H405" s="237">
        <v>0.375</v>
      </c>
      <c r="I405" s="238"/>
      <c r="J405" s="234"/>
      <c r="K405" s="234"/>
      <c r="L405" s="239"/>
      <c r="M405" s="240"/>
      <c r="N405" s="241"/>
      <c r="O405" s="241"/>
      <c r="P405" s="241"/>
      <c r="Q405" s="241"/>
      <c r="R405" s="241"/>
      <c r="S405" s="241"/>
      <c r="T405" s="242"/>
      <c r="AT405" s="243" t="s">
        <v>272</v>
      </c>
      <c r="AU405" s="243" t="s">
        <v>91</v>
      </c>
      <c r="AV405" s="15" t="s">
        <v>91</v>
      </c>
      <c r="AW405" s="15" t="s">
        <v>38</v>
      </c>
      <c r="AX405" s="15" t="s">
        <v>82</v>
      </c>
      <c r="AY405" s="243" t="s">
        <v>262</v>
      </c>
    </row>
    <row r="406" spans="1:65" s="15" customFormat="1" ht="10">
      <c r="B406" s="233"/>
      <c r="C406" s="234"/>
      <c r="D406" s="208" t="s">
        <v>272</v>
      </c>
      <c r="E406" s="235" t="s">
        <v>44</v>
      </c>
      <c r="F406" s="236" t="s">
        <v>431</v>
      </c>
      <c r="G406" s="234"/>
      <c r="H406" s="237">
        <v>0.3</v>
      </c>
      <c r="I406" s="238"/>
      <c r="J406" s="234"/>
      <c r="K406" s="234"/>
      <c r="L406" s="239"/>
      <c r="M406" s="240"/>
      <c r="N406" s="241"/>
      <c r="O406" s="241"/>
      <c r="P406" s="241"/>
      <c r="Q406" s="241"/>
      <c r="R406" s="241"/>
      <c r="S406" s="241"/>
      <c r="T406" s="242"/>
      <c r="AT406" s="243" t="s">
        <v>272</v>
      </c>
      <c r="AU406" s="243" t="s">
        <v>91</v>
      </c>
      <c r="AV406" s="15" t="s">
        <v>91</v>
      </c>
      <c r="AW406" s="15" t="s">
        <v>38</v>
      </c>
      <c r="AX406" s="15" t="s">
        <v>82</v>
      </c>
      <c r="AY406" s="243" t="s">
        <v>262</v>
      </c>
    </row>
    <row r="407" spans="1:65" s="15" customFormat="1" ht="10">
      <c r="B407" s="233"/>
      <c r="C407" s="234"/>
      <c r="D407" s="208" t="s">
        <v>272</v>
      </c>
      <c r="E407" s="235" t="s">
        <v>44</v>
      </c>
      <c r="F407" s="236" t="s">
        <v>432</v>
      </c>
      <c r="G407" s="234"/>
      <c r="H407" s="237">
        <v>0.24</v>
      </c>
      <c r="I407" s="238"/>
      <c r="J407" s="234"/>
      <c r="K407" s="234"/>
      <c r="L407" s="239"/>
      <c r="M407" s="240"/>
      <c r="N407" s="241"/>
      <c r="O407" s="241"/>
      <c r="P407" s="241"/>
      <c r="Q407" s="241"/>
      <c r="R407" s="241"/>
      <c r="S407" s="241"/>
      <c r="T407" s="242"/>
      <c r="AT407" s="243" t="s">
        <v>272</v>
      </c>
      <c r="AU407" s="243" t="s">
        <v>91</v>
      </c>
      <c r="AV407" s="15" t="s">
        <v>91</v>
      </c>
      <c r="AW407" s="15" t="s">
        <v>38</v>
      </c>
      <c r="AX407" s="15" t="s">
        <v>82</v>
      </c>
      <c r="AY407" s="243" t="s">
        <v>262</v>
      </c>
    </row>
    <row r="408" spans="1:65" s="15" customFormat="1" ht="10">
      <c r="B408" s="233"/>
      <c r="C408" s="234"/>
      <c r="D408" s="208" t="s">
        <v>272</v>
      </c>
      <c r="E408" s="235" t="s">
        <v>44</v>
      </c>
      <c r="F408" s="236" t="s">
        <v>433</v>
      </c>
      <c r="G408" s="234"/>
      <c r="H408" s="237">
        <v>0.3</v>
      </c>
      <c r="I408" s="238"/>
      <c r="J408" s="234"/>
      <c r="K408" s="234"/>
      <c r="L408" s="239"/>
      <c r="M408" s="240"/>
      <c r="N408" s="241"/>
      <c r="O408" s="241"/>
      <c r="P408" s="241"/>
      <c r="Q408" s="241"/>
      <c r="R408" s="241"/>
      <c r="S408" s="241"/>
      <c r="T408" s="242"/>
      <c r="AT408" s="243" t="s">
        <v>272</v>
      </c>
      <c r="AU408" s="243" t="s">
        <v>91</v>
      </c>
      <c r="AV408" s="15" t="s">
        <v>91</v>
      </c>
      <c r="AW408" s="15" t="s">
        <v>38</v>
      </c>
      <c r="AX408" s="15" t="s">
        <v>82</v>
      </c>
      <c r="AY408" s="243" t="s">
        <v>262</v>
      </c>
    </row>
    <row r="409" spans="1:65" s="14" customFormat="1" ht="10">
      <c r="B409" s="222"/>
      <c r="C409" s="223"/>
      <c r="D409" s="208" t="s">
        <v>272</v>
      </c>
      <c r="E409" s="224" t="s">
        <v>44</v>
      </c>
      <c r="F409" s="225" t="s">
        <v>284</v>
      </c>
      <c r="G409" s="223"/>
      <c r="H409" s="226">
        <v>2.415</v>
      </c>
      <c r="I409" s="227"/>
      <c r="J409" s="223"/>
      <c r="K409" s="223"/>
      <c r="L409" s="228"/>
      <c r="M409" s="229"/>
      <c r="N409" s="230"/>
      <c r="O409" s="230"/>
      <c r="P409" s="230"/>
      <c r="Q409" s="230"/>
      <c r="R409" s="230"/>
      <c r="S409" s="230"/>
      <c r="T409" s="231"/>
      <c r="AT409" s="232" t="s">
        <v>272</v>
      </c>
      <c r="AU409" s="232" t="s">
        <v>91</v>
      </c>
      <c r="AV409" s="14" t="s">
        <v>97</v>
      </c>
      <c r="AW409" s="14" t="s">
        <v>38</v>
      </c>
      <c r="AX409" s="14" t="s">
        <v>82</v>
      </c>
      <c r="AY409" s="232" t="s">
        <v>262</v>
      </c>
    </row>
    <row r="410" spans="1:65" s="16" customFormat="1" ht="10">
      <c r="B410" s="244"/>
      <c r="C410" s="245"/>
      <c r="D410" s="208" t="s">
        <v>272</v>
      </c>
      <c r="E410" s="246" t="s">
        <v>44</v>
      </c>
      <c r="F410" s="247" t="s">
        <v>291</v>
      </c>
      <c r="G410" s="245"/>
      <c r="H410" s="248">
        <v>2.7199999999999998</v>
      </c>
      <c r="I410" s="249"/>
      <c r="J410" s="245"/>
      <c r="K410" s="245"/>
      <c r="L410" s="250"/>
      <c r="M410" s="251"/>
      <c r="N410" s="252"/>
      <c r="O410" s="252"/>
      <c r="P410" s="252"/>
      <c r="Q410" s="252"/>
      <c r="R410" s="252"/>
      <c r="S410" s="252"/>
      <c r="T410" s="253"/>
      <c r="AT410" s="254" t="s">
        <v>272</v>
      </c>
      <c r="AU410" s="254" t="s">
        <v>91</v>
      </c>
      <c r="AV410" s="16" t="s">
        <v>104</v>
      </c>
      <c r="AW410" s="16" t="s">
        <v>38</v>
      </c>
      <c r="AX410" s="16" t="s">
        <v>89</v>
      </c>
      <c r="AY410" s="254" t="s">
        <v>262</v>
      </c>
    </row>
    <row r="411" spans="1:65" s="2" customFormat="1" ht="16.5" customHeight="1">
      <c r="A411" s="37"/>
      <c r="B411" s="38"/>
      <c r="C411" s="195" t="s">
        <v>8</v>
      </c>
      <c r="D411" s="195" t="s">
        <v>264</v>
      </c>
      <c r="E411" s="196" t="s">
        <v>434</v>
      </c>
      <c r="F411" s="197" t="s">
        <v>435</v>
      </c>
      <c r="G411" s="198" t="s">
        <v>267</v>
      </c>
      <c r="H411" s="199">
        <v>178.43299999999999</v>
      </c>
      <c r="I411" s="200"/>
      <c r="J411" s="201">
        <f>ROUND(I411*H411,2)</f>
        <v>0</v>
      </c>
      <c r="K411" s="197" t="s">
        <v>268</v>
      </c>
      <c r="L411" s="42"/>
      <c r="M411" s="202" t="s">
        <v>44</v>
      </c>
      <c r="N411" s="203" t="s">
        <v>53</v>
      </c>
      <c r="O411" s="67"/>
      <c r="P411" s="204">
        <f>O411*H411</f>
        <v>0</v>
      </c>
      <c r="Q411" s="204">
        <v>2.16</v>
      </c>
      <c r="R411" s="204">
        <f>Q411*H411</f>
        <v>385.41528</v>
      </c>
      <c r="S411" s="204">
        <v>0</v>
      </c>
      <c r="T411" s="205">
        <f>S411*H411</f>
        <v>0</v>
      </c>
      <c r="U411" s="37"/>
      <c r="V411" s="37"/>
      <c r="W411" s="37"/>
      <c r="X411" s="37"/>
      <c r="Y411" s="37"/>
      <c r="Z411" s="37"/>
      <c r="AA411" s="37"/>
      <c r="AB411" s="37"/>
      <c r="AC411" s="37"/>
      <c r="AD411" s="37"/>
      <c r="AE411" s="37"/>
      <c r="AR411" s="206" t="s">
        <v>104</v>
      </c>
      <c r="AT411" s="206" t="s">
        <v>264</v>
      </c>
      <c r="AU411" s="206" t="s">
        <v>91</v>
      </c>
      <c r="AY411" s="19" t="s">
        <v>262</v>
      </c>
      <c r="BE411" s="207">
        <f>IF(N411="základní",J411,0)</f>
        <v>0</v>
      </c>
      <c r="BF411" s="207">
        <f>IF(N411="snížená",J411,0)</f>
        <v>0</v>
      </c>
      <c r="BG411" s="207">
        <f>IF(N411="zákl. přenesená",J411,0)</f>
        <v>0</v>
      </c>
      <c r="BH411" s="207">
        <f>IF(N411="sníž. přenesená",J411,0)</f>
        <v>0</v>
      </c>
      <c r="BI411" s="207">
        <f>IF(N411="nulová",J411,0)</f>
        <v>0</v>
      </c>
      <c r="BJ411" s="19" t="s">
        <v>89</v>
      </c>
      <c r="BK411" s="207">
        <f>ROUND(I411*H411,2)</f>
        <v>0</v>
      </c>
      <c r="BL411" s="19" t="s">
        <v>104</v>
      </c>
      <c r="BM411" s="206" t="s">
        <v>436</v>
      </c>
    </row>
    <row r="412" spans="1:65" s="2" customFormat="1" ht="45">
      <c r="A412" s="37"/>
      <c r="B412" s="38"/>
      <c r="C412" s="39"/>
      <c r="D412" s="208" t="s">
        <v>270</v>
      </c>
      <c r="E412" s="39"/>
      <c r="F412" s="209" t="s">
        <v>437</v>
      </c>
      <c r="G412" s="39"/>
      <c r="H412" s="39"/>
      <c r="I412" s="118"/>
      <c r="J412" s="39"/>
      <c r="K412" s="39"/>
      <c r="L412" s="42"/>
      <c r="M412" s="210"/>
      <c r="N412" s="211"/>
      <c r="O412" s="67"/>
      <c r="P412" s="67"/>
      <c r="Q412" s="67"/>
      <c r="R412" s="67"/>
      <c r="S412" s="67"/>
      <c r="T412" s="68"/>
      <c r="U412" s="37"/>
      <c r="V412" s="37"/>
      <c r="W412" s="37"/>
      <c r="X412" s="37"/>
      <c r="Y412" s="37"/>
      <c r="Z412" s="37"/>
      <c r="AA412" s="37"/>
      <c r="AB412" s="37"/>
      <c r="AC412" s="37"/>
      <c r="AD412" s="37"/>
      <c r="AE412" s="37"/>
      <c r="AT412" s="19" t="s">
        <v>270</v>
      </c>
      <c r="AU412" s="19" t="s">
        <v>91</v>
      </c>
    </row>
    <row r="413" spans="1:65" s="13" customFormat="1" ht="10">
      <c r="B413" s="212"/>
      <c r="C413" s="213"/>
      <c r="D413" s="208" t="s">
        <v>272</v>
      </c>
      <c r="E413" s="214" t="s">
        <v>44</v>
      </c>
      <c r="F413" s="215" t="s">
        <v>438</v>
      </c>
      <c r="G413" s="213"/>
      <c r="H413" s="214" t="s">
        <v>44</v>
      </c>
      <c r="I413" s="216"/>
      <c r="J413" s="213"/>
      <c r="K413" s="213"/>
      <c r="L413" s="217"/>
      <c r="M413" s="218"/>
      <c r="N413" s="219"/>
      <c r="O413" s="219"/>
      <c r="P413" s="219"/>
      <c r="Q413" s="219"/>
      <c r="R413" s="219"/>
      <c r="S413" s="219"/>
      <c r="T413" s="220"/>
      <c r="AT413" s="221" t="s">
        <v>272</v>
      </c>
      <c r="AU413" s="221" t="s">
        <v>91</v>
      </c>
      <c r="AV413" s="13" t="s">
        <v>89</v>
      </c>
      <c r="AW413" s="13" t="s">
        <v>38</v>
      </c>
      <c r="AX413" s="13" t="s">
        <v>82</v>
      </c>
      <c r="AY413" s="221" t="s">
        <v>262</v>
      </c>
    </row>
    <row r="414" spans="1:65" s="15" customFormat="1" ht="10">
      <c r="B414" s="233"/>
      <c r="C414" s="234"/>
      <c r="D414" s="208" t="s">
        <v>272</v>
      </c>
      <c r="E414" s="235" t="s">
        <v>44</v>
      </c>
      <c r="F414" s="236" t="s">
        <v>439</v>
      </c>
      <c r="G414" s="234"/>
      <c r="H414" s="237">
        <v>137.256</v>
      </c>
      <c r="I414" s="238"/>
      <c r="J414" s="234"/>
      <c r="K414" s="234"/>
      <c r="L414" s="239"/>
      <c r="M414" s="240"/>
      <c r="N414" s="241"/>
      <c r="O414" s="241"/>
      <c r="P414" s="241"/>
      <c r="Q414" s="241"/>
      <c r="R414" s="241"/>
      <c r="S414" s="241"/>
      <c r="T414" s="242"/>
      <c r="AT414" s="243" t="s">
        <v>272</v>
      </c>
      <c r="AU414" s="243" t="s">
        <v>91</v>
      </c>
      <c r="AV414" s="15" t="s">
        <v>91</v>
      </c>
      <c r="AW414" s="15" t="s">
        <v>38</v>
      </c>
      <c r="AX414" s="15" t="s">
        <v>82</v>
      </c>
      <c r="AY414" s="243" t="s">
        <v>262</v>
      </c>
    </row>
    <row r="415" spans="1:65" s="14" customFormat="1" ht="10">
      <c r="B415" s="222"/>
      <c r="C415" s="223"/>
      <c r="D415" s="208" t="s">
        <v>272</v>
      </c>
      <c r="E415" s="224" t="s">
        <v>44</v>
      </c>
      <c r="F415" s="225" t="s">
        <v>284</v>
      </c>
      <c r="G415" s="223"/>
      <c r="H415" s="226">
        <v>137.256</v>
      </c>
      <c r="I415" s="227"/>
      <c r="J415" s="223"/>
      <c r="K415" s="223"/>
      <c r="L415" s="228"/>
      <c r="M415" s="229"/>
      <c r="N415" s="230"/>
      <c r="O415" s="230"/>
      <c r="P415" s="230"/>
      <c r="Q415" s="230"/>
      <c r="R415" s="230"/>
      <c r="S415" s="230"/>
      <c r="T415" s="231"/>
      <c r="AT415" s="232" t="s">
        <v>272</v>
      </c>
      <c r="AU415" s="232" t="s">
        <v>91</v>
      </c>
      <c r="AV415" s="14" t="s">
        <v>97</v>
      </c>
      <c r="AW415" s="14" t="s">
        <v>38</v>
      </c>
      <c r="AX415" s="14" t="s">
        <v>82</v>
      </c>
      <c r="AY415" s="232" t="s">
        <v>262</v>
      </c>
    </row>
    <row r="416" spans="1:65" s="13" customFormat="1" ht="10">
      <c r="B416" s="212"/>
      <c r="C416" s="213"/>
      <c r="D416" s="208" t="s">
        <v>272</v>
      </c>
      <c r="E416" s="214" t="s">
        <v>44</v>
      </c>
      <c r="F416" s="215" t="s">
        <v>440</v>
      </c>
      <c r="G416" s="213"/>
      <c r="H416" s="214" t="s">
        <v>44</v>
      </c>
      <c r="I416" s="216"/>
      <c r="J416" s="213"/>
      <c r="K416" s="213"/>
      <c r="L416" s="217"/>
      <c r="M416" s="218"/>
      <c r="N416" s="219"/>
      <c r="O416" s="219"/>
      <c r="P416" s="219"/>
      <c r="Q416" s="219"/>
      <c r="R416" s="219"/>
      <c r="S416" s="219"/>
      <c r="T416" s="220"/>
      <c r="AT416" s="221" t="s">
        <v>272</v>
      </c>
      <c r="AU416" s="221" t="s">
        <v>91</v>
      </c>
      <c r="AV416" s="13" t="s">
        <v>89</v>
      </c>
      <c r="AW416" s="13" t="s">
        <v>38</v>
      </c>
      <c r="AX416" s="13" t="s">
        <v>82</v>
      </c>
      <c r="AY416" s="221" t="s">
        <v>262</v>
      </c>
    </row>
    <row r="417" spans="1:65" s="15" customFormat="1" ht="10">
      <c r="B417" s="233"/>
      <c r="C417" s="234"/>
      <c r="D417" s="208" t="s">
        <v>272</v>
      </c>
      <c r="E417" s="235" t="s">
        <v>44</v>
      </c>
      <c r="F417" s="236" t="s">
        <v>441</v>
      </c>
      <c r="G417" s="234"/>
      <c r="H417" s="237">
        <v>41.177</v>
      </c>
      <c r="I417" s="238"/>
      <c r="J417" s="234"/>
      <c r="K417" s="234"/>
      <c r="L417" s="239"/>
      <c r="M417" s="240"/>
      <c r="N417" s="241"/>
      <c r="O417" s="241"/>
      <c r="P417" s="241"/>
      <c r="Q417" s="241"/>
      <c r="R417" s="241"/>
      <c r="S417" s="241"/>
      <c r="T417" s="242"/>
      <c r="AT417" s="243" t="s">
        <v>272</v>
      </c>
      <c r="AU417" s="243" t="s">
        <v>91</v>
      </c>
      <c r="AV417" s="15" t="s">
        <v>91</v>
      </c>
      <c r="AW417" s="15" t="s">
        <v>38</v>
      </c>
      <c r="AX417" s="15" t="s">
        <v>82</v>
      </c>
      <c r="AY417" s="243" t="s">
        <v>262</v>
      </c>
    </row>
    <row r="418" spans="1:65" s="16" customFormat="1" ht="10">
      <c r="B418" s="244"/>
      <c r="C418" s="245"/>
      <c r="D418" s="208" t="s">
        <v>272</v>
      </c>
      <c r="E418" s="246" t="s">
        <v>44</v>
      </c>
      <c r="F418" s="247" t="s">
        <v>291</v>
      </c>
      <c r="G418" s="245"/>
      <c r="H418" s="248">
        <v>178.43299999999999</v>
      </c>
      <c r="I418" s="249"/>
      <c r="J418" s="245"/>
      <c r="K418" s="245"/>
      <c r="L418" s="250"/>
      <c r="M418" s="251"/>
      <c r="N418" s="252"/>
      <c r="O418" s="252"/>
      <c r="P418" s="252"/>
      <c r="Q418" s="252"/>
      <c r="R418" s="252"/>
      <c r="S418" s="252"/>
      <c r="T418" s="253"/>
      <c r="AT418" s="254" t="s">
        <v>272</v>
      </c>
      <c r="AU418" s="254" t="s">
        <v>91</v>
      </c>
      <c r="AV418" s="16" t="s">
        <v>104</v>
      </c>
      <c r="AW418" s="16" t="s">
        <v>38</v>
      </c>
      <c r="AX418" s="16" t="s">
        <v>89</v>
      </c>
      <c r="AY418" s="254" t="s">
        <v>262</v>
      </c>
    </row>
    <row r="419" spans="1:65" s="2" customFormat="1" ht="16.5" customHeight="1">
      <c r="A419" s="37"/>
      <c r="B419" s="38"/>
      <c r="C419" s="195" t="s">
        <v>442</v>
      </c>
      <c r="D419" s="195" t="s">
        <v>264</v>
      </c>
      <c r="E419" s="196" t="s">
        <v>443</v>
      </c>
      <c r="F419" s="197" t="s">
        <v>444</v>
      </c>
      <c r="G419" s="198" t="s">
        <v>267</v>
      </c>
      <c r="H419" s="199">
        <v>69</v>
      </c>
      <c r="I419" s="200"/>
      <c r="J419" s="201">
        <f>ROUND(I419*H419,2)</f>
        <v>0</v>
      </c>
      <c r="K419" s="197" t="s">
        <v>268</v>
      </c>
      <c r="L419" s="42"/>
      <c r="M419" s="202" t="s">
        <v>44</v>
      </c>
      <c r="N419" s="203" t="s">
        <v>53</v>
      </c>
      <c r="O419" s="67"/>
      <c r="P419" s="204">
        <f>O419*H419</f>
        <v>0</v>
      </c>
      <c r="Q419" s="204">
        <v>2.45329</v>
      </c>
      <c r="R419" s="204">
        <f>Q419*H419</f>
        <v>169.27700999999999</v>
      </c>
      <c r="S419" s="204">
        <v>0</v>
      </c>
      <c r="T419" s="205">
        <f>S419*H419</f>
        <v>0</v>
      </c>
      <c r="U419" s="37"/>
      <c r="V419" s="37"/>
      <c r="W419" s="37"/>
      <c r="X419" s="37"/>
      <c r="Y419" s="37"/>
      <c r="Z419" s="37"/>
      <c r="AA419" s="37"/>
      <c r="AB419" s="37"/>
      <c r="AC419" s="37"/>
      <c r="AD419" s="37"/>
      <c r="AE419" s="37"/>
      <c r="AR419" s="206" t="s">
        <v>104</v>
      </c>
      <c r="AT419" s="206" t="s">
        <v>264</v>
      </c>
      <c r="AU419" s="206" t="s">
        <v>91</v>
      </c>
      <c r="AY419" s="19" t="s">
        <v>262</v>
      </c>
      <c r="BE419" s="207">
        <f>IF(N419="základní",J419,0)</f>
        <v>0</v>
      </c>
      <c r="BF419" s="207">
        <f>IF(N419="snížená",J419,0)</f>
        <v>0</v>
      </c>
      <c r="BG419" s="207">
        <f>IF(N419="zákl. přenesená",J419,0)</f>
        <v>0</v>
      </c>
      <c r="BH419" s="207">
        <f>IF(N419="sníž. přenesená",J419,0)</f>
        <v>0</v>
      </c>
      <c r="BI419" s="207">
        <f>IF(N419="nulová",J419,0)</f>
        <v>0</v>
      </c>
      <c r="BJ419" s="19" t="s">
        <v>89</v>
      </c>
      <c r="BK419" s="207">
        <f>ROUND(I419*H419,2)</f>
        <v>0</v>
      </c>
      <c r="BL419" s="19" t="s">
        <v>104</v>
      </c>
      <c r="BM419" s="206" t="s">
        <v>445</v>
      </c>
    </row>
    <row r="420" spans="1:65" s="2" customFormat="1" ht="81">
      <c r="A420" s="37"/>
      <c r="B420" s="38"/>
      <c r="C420" s="39"/>
      <c r="D420" s="208" t="s">
        <v>270</v>
      </c>
      <c r="E420" s="39"/>
      <c r="F420" s="209" t="s">
        <v>446</v>
      </c>
      <c r="G420" s="39"/>
      <c r="H420" s="39"/>
      <c r="I420" s="118"/>
      <c r="J420" s="39"/>
      <c r="K420" s="39"/>
      <c r="L420" s="42"/>
      <c r="M420" s="210"/>
      <c r="N420" s="211"/>
      <c r="O420" s="67"/>
      <c r="P420" s="67"/>
      <c r="Q420" s="67"/>
      <c r="R420" s="67"/>
      <c r="S420" s="67"/>
      <c r="T420" s="68"/>
      <c r="U420" s="37"/>
      <c r="V420" s="37"/>
      <c r="W420" s="37"/>
      <c r="X420" s="37"/>
      <c r="Y420" s="37"/>
      <c r="Z420" s="37"/>
      <c r="AA420" s="37"/>
      <c r="AB420" s="37"/>
      <c r="AC420" s="37"/>
      <c r="AD420" s="37"/>
      <c r="AE420" s="37"/>
      <c r="AT420" s="19" t="s">
        <v>270</v>
      </c>
      <c r="AU420" s="19" t="s">
        <v>91</v>
      </c>
    </row>
    <row r="421" spans="1:65" s="13" customFormat="1" ht="10">
      <c r="B421" s="212"/>
      <c r="C421" s="213"/>
      <c r="D421" s="208" t="s">
        <v>272</v>
      </c>
      <c r="E421" s="214" t="s">
        <v>44</v>
      </c>
      <c r="F421" s="215" t="s">
        <v>447</v>
      </c>
      <c r="G421" s="213"/>
      <c r="H421" s="214" t="s">
        <v>44</v>
      </c>
      <c r="I421" s="216"/>
      <c r="J421" s="213"/>
      <c r="K421" s="213"/>
      <c r="L421" s="217"/>
      <c r="M421" s="218"/>
      <c r="N421" s="219"/>
      <c r="O421" s="219"/>
      <c r="P421" s="219"/>
      <c r="Q421" s="219"/>
      <c r="R421" s="219"/>
      <c r="S421" s="219"/>
      <c r="T421" s="220"/>
      <c r="AT421" s="221" t="s">
        <v>272</v>
      </c>
      <c r="AU421" s="221" t="s">
        <v>91</v>
      </c>
      <c r="AV421" s="13" t="s">
        <v>89</v>
      </c>
      <c r="AW421" s="13" t="s">
        <v>38</v>
      </c>
      <c r="AX421" s="13" t="s">
        <v>82</v>
      </c>
      <c r="AY421" s="221" t="s">
        <v>262</v>
      </c>
    </row>
    <row r="422" spans="1:65" s="13" customFormat="1" ht="10">
      <c r="B422" s="212"/>
      <c r="C422" s="213"/>
      <c r="D422" s="208" t="s">
        <v>272</v>
      </c>
      <c r="E422" s="214" t="s">
        <v>44</v>
      </c>
      <c r="F422" s="215" t="s">
        <v>448</v>
      </c>
      <c r="G422" s="213"/>
      <c r="H422" s="214" t="s">
        <v>44</v>
      </c>
      <c r="I422" s="216"/>
      <c r="J422" s="213"/>
      <c r="K422" s="213"/>
      <c r="L422" s="217"/>
      <c r="M422" s="218"/>
      <c r="N422" s="219"/>
      <c r="O422" s="219"/>
      <c r="P422" s="219"/>
      <c r="Q422" s="219"/>
      <c r="R422" s="219"/>
      <c r="S422" s="219"/>
      <c r="T422" s="220"/>
      <c r="AT422" s="221" t="s">
        <v>272</v>
      </c>
      <c r="AU422" s="221" t="s">
        <v>91</v>
      </c>
      <c r="AV422" s="13" t="s">
        <v>89</v>
      </c>
      <c r="AW422" s="13" t="s">
        <v>38</v>
      </c>
      <c r="AX422" s="13" t="s">
        <v>82</v>
      </c>
      <c r="AY422" s="221" t="s">
        <v>262</v>
      </c>
    </row>
    <row r="423" spans="1:65" s="13" customFormat="1" ht="10">
      <c r="B423" s="212"/>
      <c r="C423" s="213"/>
      <c r="D423" s="208" t="s">
        <v>272</v>
      </c>
      <c r="E423" s="214" t="s">
        <v>44</v>
      </c>
      <c r="F423" s="215" t="s">
        <v>449</v>
      </c>
      <c r="G423" s="213"/>
      <c r="H423" s="214" t="s">
        <v>44</v>
      </c>
      <c r="I423" s="216"/>
      <c r="J423" s="213"/>
      <c r="K423" s="213"/>
      <c r="L423" s="217"/>
      <c r="M423" s="218"/>
      <c r="N423" s="219"/>
      <c r="O423" s="219"/>
      <c r="P423" s="219"/>
      <c r="Q423" s="219"/>
      <c r="R423" s="219"/>
      <c r="S423" s="219"/>
      <c r="T423" s="220"/>
      <c r="AT423" s="221" t="s">
        <v>272</v>
      </c>
      <c r="AU423" s="221" t="s">
        <v>91</v>
      </c>
      <c r="AV423" s="13" t="s">
        <v>89</v>
      </c>
      <c r="AW423" s="13" t="s">
        <v>38</v>
      </c>
      <c r="AX423" s="13" t="s">
        <v>82</v>
      </c>
      <c r="AY423" s="221" t="s">
        <v>262</v>
      </c>
    </row>
    <row r="424" spans="1:65" s="15" customFormat="1" ht="10">
      <c r="B424" s="233"/>
      <c r="C424" s="234"/>
      <c r="D424" s="208" t="s">
        <v>272</v>
      </c>
      <c r="E424" s="235" t="s">
        <v>44</v>
      </c>
      <c r="F424" s="236" t="s">
        <v>450</v>
      </c>
      <c r="G424" s="234"/>
      <c r="H424" s="237">
        <v>65.652000000000001</v>
      </c>
      <c r="I424" s="238"/>
      <c r="J424" s="234"/>
      <c r="K424" s="234"/>
      <c r="L424" s="239"/>
      <c r="M424" s="240"/>
      <c r="N424" s="241"/>
      <c r="O424" s="241"/>
      <c r="P424" s="241"/>
      <c r="Q424" s="241"/>
      <c r="R424" s="241"/>
      <c r="S424" s="241"/>
      <c r="T424" s="242"/>
      <c r="AT424" s="243" t="s">
        <v>272</v>
      </c>
      <c r="AU424" s="243" t="s">
        <v>91</v>
      </c>
      <c r="AV424" s="15" t="s">
        <v>91</v>
      </c>
      <c r="AW424" s="15" t="s">
        <v>38</v>
      </c>
      <c r="AX424" s="15" t="s">
        <v>82</v>
      </c>
      <c r="AY424" s="243" t="s">
        <v>262</v>
      </c>
    </row>
    <row r="425" spans="1:65" s="15" customFormat="1" ht="10">
      <c r="B425" s="233"/>
      <c r="C425" s="234"/>
      <c r="D425" s="208" t="s">
        <v>272</v>
      </c>
      <c r="E425" s="235" t="s">
        <v>44</v>
      </c>
      <c r="F425" s="236" t="s">
        <v>451</v>
      </c>
      <c r="G425" s="234"/>
      <c r="H425" s="237">
        <v>2.7360000000000002</v>
      </c>
      <c r="I425" s="238"/>
      <c r="J425" s="234"/>
      <c r="K425" s="234"/>
      <c r="L425" s="239"/>
      <c r="M425" s="240"/>
      <c r="N425" s="241"/>
      <c r="O425" s="241"/>
      <c r="P425" s="241"/>
      <c r="Q425" s="241"/>
      <c r="R425" s="241"/>
      <c r="S425" s="241"/>
      <c r="T425" s="242"/>
      <c r="AT425" s="243" t="s">
        <v>272</v>
      </c>
      <c r="AU425" s="243" t="s">
        <v>91</v>
      </c>
      <c r="AV425" s="15" t="s">
        <v>91</v>
      </c>
      <c r="AW425" s="15" t="s">
        <v>38</v>
      </c>
      <c r="AX425" s="15" t="s">
        <v>82</v>
      </c>
      <c r="AY425" s="243" t="s">
        <v>262</v>
      </c>
    </row>
    <row r="426" spans="1:65" s="16" customFormat="1" ht="10">
      <c r="B426" s="244"/>
      <c r="C426" s="245"/>
      <c r="D426" s="208" t="s">
        <v>272</v>
      </c>
      <c r="E426" s="246" t="s">
        <v>44</v>
      </c>
      <c r="F426" s="247" t="s">
        <v>291</v>
      </c>
      <c r="G426" s="245"/>
      <c r="H426" s="248">
        <v>68.388000000000005</v>
      </c>
      <c r="I426" s="249"/>
      <c r="J426" s="245"/>
      <c r="K426" s="245"/>
      <c r="L426" s="250"/>
      <c r="M426" s="251"/>
      <c r="N426" s="252"/>
      <c r="O426" s="252"/>
      <c r="P426" s="252"/>
      <c r="Q426" s="252"/>
      <c r="R426" s="252"/>
      <c r="S426" s="252"/>
      <c r="T426" s="253"/>
      <c r="AT426" s="254" t="s">
        <v>272</v>
      </c>
      <c r="AU426" s="254" t="s">
        <v>91</v>
      </c>
      <c r="AV426" s="16" t="s">
        <v>104</v>
      </c>
      <c r="AW426" s="16" t="s">
        <v>38</v>
      </c>
      <c r="AX426" s="16" t="s">
        <v>82</v>
      </c>
      <c r="AY426" s="254" t="s">
        <v>262</v>
      </c>
    </row>
    <row r="427" spans="1:65" s="15" customFormat="1" ht="10">
      <c r="B427" s="233"/>
      <c r="C427" s="234"/>
      <c r="D427" s="208" t="s">
        <v>272</v>
      </c>
      <c r="E427" s="235" t="s">
        <v>44</v>
      </c>
      <c r="F427" s="236" t="s">
        <v>452</v>
      </c>
      <c r="G427" s="234"/>
      <c r="H427" s="237">
        <v>69</v>
      </c>
      <c r="I427" s="238"/>
      <c r="J427" s="234"/>
      <c r="K427" s="234"/>
      <c r="L427" s="239"/>
      <c r="M427" s="240"/>
      <c r="N427" s="241"/>
      <c r="O427" s="241"/>
      <c r="P427" s="241"/>
      <c r="Q427" s="241"/>
      <c r="R427" s="241"/>
      <c r="S427" s="241"/>
      <c r="T427" s="242"/>
      <c r="AT427" s="243" t="s">
        <v>272</v>
      </c>
      <c r="AU427" s="243" t="s">
        <v>91</v>
      </c>
      <c r="AV427" s="15" t="s">
        <v>91</v>
      </c>
      <c r="AW427" s="15" t="s">
        <v>38</v>
      </c>
      <c r="AX427" s="15" t="s">
        <v>89</v>
      </c>
      <c r="AY427" s="243" t="s">
        <v>262</v>
      </c>
    </row>
    <row r="428" spans="1:65" s="2" customFormat="1" ht="16.5" customHeight="1">
      <c r="A428" s="37"/>
      <c r="B428" s="38"/>
      <c r="C428" s="195" t="s">
        <v>453</v>
      </c>
      <c r="D428" s="195" t="s">
        <v>264</v>
      </c>
      <c r="E428" s="196" t="s">
        <v>454</v>
      </c>
      <c r="F428" s="197" t="s">
        <v>455</v>
      </c>
      <c r="G428" s="198" t="s">
        <v>342</v>
      </c>
      <c r="H428" s="199">
        <v>33.246000000000002</v>
      </c>
      <c r="I428" s="200"/>
      <c r="J428" s="201">
        <f>ROUND(I428*H428,2)</f>
        <v>0</v>
      </c>
      <c r="K428" s="197" t="s">
        <v>268</v>
      </c>
      <c r="L428" s="42"/>
      <c r="M428" s="202" t="s">
        <v>44</v>
      </c>
      <c r="N428" s="203" t="s">
        <v>53</v>
      </c>
      <c r="O428" s="67"/>
      <c r="P428" s="204">
        <f>O428*H428</f>
        <v>0</v>
      </c>
      <c r="Q428" s="204">
        <v>2.47E-3</v>
      </c>
      <c r="R428" s="204">
        <f>Q428*H428</f>
        <v>8.2117620000000002E-2</v>
      </c>
      <c r="S428" s="204">
        <v>0</v>
      </c>
      <c r="T428" s="205">
        <f>S428*H428</f>
        <v>0</v>
      </c>
      <c r="U428" s="37"/>
      <c r="V428" s="37"/>
      <c r="W428" s="37"/>
      <c r="X428" s="37"/>
      <c r="Y428" s="37"/>
      <c r="Z428" s="37"/>
      <c r="AA428" s="37"/>
      <c r="AB428" s="37"/>
      <c r="AC428" s="37"/>
      <c r="AD428" s="37"/>
      <c r="AE428" s="37"/>
      <c r="AR428" s="206" t="s">
        <v>104</v>
      </c>
      <c r="AT428" s="206" t="s">
        <v>264</v>
      </c>
      <c r="AU428" s="206" t="s">
        <v>91</v>
      </c>
      <c r="AY428" s="19" t="s">
        <v>262</v>
      </c>
      <c r="BE428" s="207">
        <f>IF(N428="základní",J428,0)</f>
        <v>0</v>
      </c>
      <c r="BF428" s="207">
        <f>IF(N428="snížená",J428,0)</f>
        <v>0</v>
      </c>
      <c r="BG428" s="207">
        <f>IF(N428="zákl. přenesená",J428,0)</f>
        <v>0</v>
      </c>
      <c r="BH428" s="207">
        <f>IF(N428="sníž. přenesená",J428,0)</f>
        <v>0</v>
      </c>
      <c r="BI428" s="207">
        <f>IF(N428="nulová",J428,0)</f>
        <v>0</v>
      </c>
      <c r="BJ428" s="19" t="s">
        <v>89</v>
      </c>
      <c r="BK428" s="207">
        <f>ROUND(I428*H428,2)</f>
        <v>0</v>
      </c>
      <c r="BL428" s="19" t="s">
        <v>104</v>
      </c>
      <c r="BM428" s="206" t="s">
        <v>456</v>
      </c>
    </row>
    <row r="429" spans="1:65" s="2" customFormat="1" ht="36">
      <c r="A429" s="37"/>
      <c r="B429" s="38"/>
      <c r="C429" s="39"/>
      <c r="D429" s="208" t="s">
        <v>270</v>
      </c>
      <c r="E429" s="39"/>
      <c r="F429" s="209" t="s">
        <v>457</v>
      </c>
      <c r="G429" s="39"/>
      <c r="H429" s="39"/>
      <c r="I429" s="118"/>
      <c r="J429" s="39"/>
      <c r="K429" s="39"/>
      <c r="L429" s="42"/>
      <c r="M429" s="210"/>
      <c r="N429" s="211"/>
      <c r="O429" s="67"/>
      <c r="P429" s="67"/>
      <c r="Q429" s="67"/>
      <c r="R429" s="67"/>
      <c r="S429" s="67"/>
      <c r="T429" s="68"/>
      <c r="U429" s="37"/>
      <c r="V429" s="37"/>
      <c r="W429" s="37"/>
      <c r="X429" s="37"/>
      <c r="Y429" s="37"/>
      <c r="Z429" s="37"/>
      <c r="AA429" s="37"/>
      <c r="AB429" s="37"/>
      <c r="AC429" s="37"/>
      <c r="AD429" s="37"/>
      <c r="AE429" s="37"/>
      <c r="AT429" s="19" t="s">
        <v>270</v>
      </c>
      <c r="AU429" s="19" t="s">
        <v>91</v>
      </c>
    </row>
    <row r="430" spans="1:65" s="13" customFormat="1" ht="10">
      <c r="B430" s="212"/>
      <c r="C430" s="213"/>
      <c r="D430" s="208" t="s">
        <v>272</v>
      </c>
      <c r="E430" s="214" t="s">
        <v>44</v>
      </c>
      <c r="F430" s="215" t="s">
        <v>447</v>
      </c>
      <c r="G430" s="213"/>
      <c r="H430" s="214" t="s">
        <v>44</v>
      </c>
      <c r="I430" s="216"/>
      <c r="J430" s="213"/>
      <c r="K430" s="213"/>
      <c r="L430" s="217"/>
      <c r="M430" s="218"/>
      <c r="N430" s="219"/>
      <c r="O430" s="219"/>
      <c r="P430" s="219"/>
      <c r="Q430" s="219"/>
      <c r="R430" s="219"/>
      <c r="S430" s="219"/>
      <c r="T430" s="220"/>
      <c r="AT430" s="221" t="s">
        <v>272</v>
      </c>
      <c r="AU430" s="221" t="s">
        <v>91</v>
      </c>
      <c r="AV430" s="13" t="s">
        <v>89</v>
      </c>
      <c r="AW430" s="13" t="s">
        <v>38</v>
      </c>
      <c r="AX430" s="13" t="s">
        <v>82</v>
      </c>
      <c r="AY430" s="221" t="s">
        <v>262</v>
      </c>
    </row>
    <row r="431" spans="1:65" s="13" customFormat="1" ht="10">
      <c r="B431" s="212"/>
      <c r="C431" s="213"/>
      <c r="D431" s="208" t="s">
        <v>272</v>
      </c>
      <c r="E431" s="214" t="s">
        <v>44</v>
      </c>
      <c r="F431" s="215" t="s">
        <v>458</v>
      </c>
      <c r="G431" s="213"/>
      <c r="H431" s="214" t="s">
        <v>44</v>
      </c>
      <c r="I431" s="216"/>
      <c r="J431" s="213"/>
      <c r="K431" s="213"/>
      <c r="L431" s="217"/>
      <c r="M431" s="218"/>
      <c r="N431" s="219"/>
      <c r="O431" s="219"/>
      <c r="P431" s="219"/>
      <c r="Q431" s="219"/>
      <c r="R431" s="219"/>
      <c r="S431" s="219"/>
      <c r="T431" s="220"/>
      <c r="AT431" s="221" t="s">
        <v>272</v>
      </c>
      <c r="AU431" s="221" t="s">
        <v>91</v>
      </c>
      <c r="AV431" s="13" t="s">
        <v>89</v>
      </c>
      <c r="AW431" s="13" t="s">
        <v>38</v>
      </c>
      <c r="AX431" s="13" t="s">
        <v>82</v>
      </c>
      <c r="AY431" s="221" t="s">
        <v>262</v>
      </c>
    </row>
    <row r="432" spans="1:65" s="13" customFormat="1" ht="10">
      <c r="B432" s="212"/>
      <c r="C432" s="213"/>
      <c r="D432" s="208" t="s">
        <v>272</v>
      </c>
      <c r="E432" s="214" t="s">
        <v>44</v>
      </c>
      <c r="F432" s="215" t="s">
        <v>449</v>
      </c>
      <c r="G432" s="213"/>
      <c r="H432" s="214" t="s">
        <v>44</v>
      </c>
      <c r="I432" s="216"/>
      <c r="J432" s="213"/>
      <c r="K432" s="213"/>
      <c r="L432" s="217"/>
      <c r="M432" s="218"/>
      <c r="N432" s="219"/>
      <c r="O432" s="219"/>
      <c r="P432" s="219"/>
      <c r="Q432" s="219"/>
      <c r="R432" s="219"/>
      <c r="S432" s="219"/>
      <c r="T432" s="220"/>
      <c r="AT432" s="221" t="s">
        <v>272</v>
      </c>
      <c r="AU432" s="221" t="s">
        <v>91</v>
      </c>
      <c r="AV432" s="13" t="s">
        <v>89</v>
      </c>
      <c r="AW432" s="13" t="s">
        <v>38</v>
      </c>
      <c r="AX432" s="13" t="s">
        <v>82</v>
      </c>
      <c r="AY432" s="221" t="s">
        <v>262</v>
      </c>
    </row>
    <row r="433" spans="1:65" s="15" customFormat="1" ht="10">
      <c r="B433" s="233"/>
      <c r="C433" s="234"/>
      <c r="D433" s="208" t="s">
        <v>272</v>
      </c>
      <c r="E433" s="235" t="s">
        <v>44</v>
      </c>
      <c r="F433" s="236" t="s">
        <v>459</v>
      </c>
      <c r="G433" s="234"/>
      <c r="H433" s="237">
        <v>22.606000000000002</v>
      </c>
      <c r="I433" s="238"/>
      <c r="J433" s="234"/>
      <c r="K433" s="234"/>
      <c r="L433" s="239"/>
      <c r="M433" s="240"/>
      <c r="N433" s="241"/>
      <c r="O433" s="241"/>
      <c r="P433" s="241"/>
      <c r="Q433" s="241"/>
      <c r="R433" s="241"/>
      <c r="S433" s="241"/>
      <c r="T433" s="242"/>
      <c r="AT433" s="243" t="s">
        <v>272</v>
      </c>
      <c r="AU433" s="243" t="s">
        <v>91</v>
      </c>
      <c r="AV433" s="15" t="s">
        <v>91</v>
      </c>
      <c r="AW433" s="15" t="s">
        <v>38</v>
      </c>
      <c r="AX433" s="15" t="s">
        <v>82</v>
      </c>
      <c r="AY433" s="243" t="s">
        <v>262</v>
      </c>
    </row>
    <row r="434" spans="1:65" s="15" customFormat="1" ht="10">
      <c r="B434" s="233"/>
      <c r="C434" s="234"/>
      <c r="D434" s="208" t="s">
        <v>272</v>
      </c>
      <c r="E434" s="235" t="s">
        <v>44</v>
      </c>
      <c r="F434" s="236" t="s">
        <v>460</v>
      </c>
      <c r="G434" s="234"/>
      <c r="H434" s="237">
        <v>2.8</v>
      </c>
      <c r="I434" s="238"/>
      <c r="J434" s="234"/>
      <c r="K434" s="234"/>
      <c r="L434" s="239"/>
      <c r="M434" s="240"/>
      <c r="N434" s="241"/>
      <c r="O434" s="241"/>
      <c r="P434" s="241"/>
      <c r="Q434" s="241"/>
      <c r="R434" s="241"/>
      <c r="S434" s="241"/>
      <c r="T434" s="242"/>
      <c r="AT434" s="243" t="s">
        <v>272</v>
      </c>
      <c r="AU434" s="243" t="s">
        <v>91</v>
      </c>
      <c r="AV434" s="15" t="s">
        <v>91</v>
      </c>
      <c r="AW434" s="15" t="s">
        <v>38</v>
      </c>
      <c r="AX434" s="15" t="s">
        <v>82</v>
      </c>
      <c r="AY434" s="243" t="s">
        <v>262</v>
      </c>
    </row>
    <row r="435" spans="1:65" s="15" customFormat="1" ht="10">
      <c r="B435" s="233"/>
      <c r="C435" s="234"/>
      <c r="D435" s="208" t="s">
        <v>272</v>
      </c>
      <c r="E435" s="235" t="s">
        <v>44</v>
      </c>
      <c r="F435" s="236" t="s">
        <v>461</v>
      </c>
      <c r="G435" s="234"/>
      <c r="H435" s="237">
        <v>4.4800000000000004</v>
      </c>
      <c r="I435" s="238"/>
      <c r="J435" s="234"/>
      <c r="K435" s="234"/>
      <c r="L435" s="239"/>
      <c r="M435" s="240"/>
      <c r="N435" s="241"/>
      <c r="O435" s="241"/>
      <c r="P435" s="241"/>
      <c r="Q435" s="241"/>
      <c r="R435" s="241"/>
      <c r="S435" s="241"/>
      <c r="T435" s="242"/>
      <c r="AT435" s="243" t="s">
        <v>272</v>
      </c>
      <c r="AU435" s="243" t="s">
        <v>91</v>
      </c>
      <c r="AV435" s="15" t="s">
        <v>91</v>
      </c>
      <c r="AW435" s="15" t="s">
        <v>38</v>
      </c>
      <c r="AX435" s="15" t="s">
        <v>82</v>
      </c>
      <c r="AY435" s="243" t="s">
        <v>262</v>
      </c>
    </row>
    <row r="436" spans="1:65" s="15" customFormat="1" ht="10">
      <c r="B436" s="233"/>
      <c r="C436" s="234"/>
      <c r="D436" s="208" t="s">
        <v>272</v>
      </c>
      <c r="E436" s="235" t="s">
        <v>44</v>
      </c>
      <c r="F436" s="236" t="s">
        <v>462</v>
      </c>
      <c r="G436" s="234"/>
      <c r="H436" s="237">
        <v>3.36</v>
      </c>
      <c r="I436" s="238"/>
      <c r="J436" s="234"/>
      <c r="K436" s="234"/>
      <c r="L436" s="239"/>
      <c r="M436" s="240"/>
      <c r="N436" s="241"/>
      <c r="O436" s="241"/>
      <c r="P436" s="241"/>
      <c r="Q436" s="241"/>
      <c r="R436" s="241"/>
      <c r="S436" s="241"/>
      <c r="T436" s="242"/>
      <c r="AT436" s="243" t="s">
        <v>272</v>
      </c>
      <c r="AU436" s="243" t="s">
        <v>91</v>
      </c>
      <c r="AV436" s="15" t="s">
        <v>91</v>
      </c>
      <c r="AW436" s="15" t="s">
        <v>38</v>
      </c>
      <c r="AX436" s="15" t="s">
        <v>82</v>
      </c>
      <c r="AY436" s="243" t="s">
        <v>262</v>
      </c>
    </row>
    <row r="437" spans="1:65" s="16" customFormat="1" ht="10">
      <c r="B437" s="244"/>
      <c r="C437" s="245"/>
      <c r="D437" s="208" t="s">
        <v>272</v>
      </c>
      <c r="E437" s="246" t="s">
        <v>44</v>
      </c>
      <c r="F437" s="247" t="s">
        <v>291</v>
      </c>
      <c r="G437" s="245"/>
      <c r="H437" s="248">
        <v>33.246000000000002</v>
      </c>
      <c r="I437" s="249"/>
      <c r="J437" s="245"/>
      <c r="K437" s="245"/>
      <c r="L437" s="250"/>
      <c r="M437" s="251"/>
      <c r="N437" s="252"/>
      <c r="O437" s="252"/>
      <c r="P437" s="252"/>
      <c r="Q437" s="252"/>
      <c r="R437" s="252"/>
      <c r="S437" s="252"/>
      <c r="T437" s="253"/>
      <c r="AT437" s="254" t="s">
        <v>272</v>
      </c>
      <c r="AU437" s="254" t="s">
        <v>91</v>
      </c>
      <c r="AV437" s="16" t="s">
        <v>104</v>
      </c>
      <c r="AW437" s="16" t="s">
        <v>38</v>
      </c>
      <c r="AX437" s="16" t="s">
        <v>89</v>
      </c>
      <c r="AY437" s="254" t="s">
        <v>262</v>
      </c>
    </row>
    <row r="438" spans="1:65" s="2" customFormat="1" ht="16.5" customHeight="1">
      <c r="A438" s="37"/>
      <c r="B438" s="38"/>
      <c r="C438" s="195" t="s">
        <v>463</v>
      </c>
      <c r="D438" s="195" t="s">
        <v>264</v>
      </c>
      <c r="E438" s="196" t="s">
        <v>464</v>
      </c>
      <c r="F438" s="197" t="s">
        <v>465</v>
      </c>
      <c r="G438" s="198" t="s">
        <v>342</v>
      </c>
      <c r="H438" s="199">
        <v>33.246000000000002</v>
      </c>
      <c r="I438" s="200"/>
      <c r="J438" s="201">
        <f>ROUND(I438*H438,2)</f>
        <v>0</v>
      </c>
      <c r="K438" s="197" t="s">
        <v>268</v>
      </c>
      <c r="L438" s="42"/>
      <c r="M438" s="202" t="s">
        <v>44</v>
      </c>
      <c r="N438" s="203" t="s">
        <v>53</v>
      </c>
      <c r="O438" s="67"/>
      <c r="P438" s="204">
        <f>O438*H438</f>
        <v>0</v>
      </c>
      <c r="Q438" s="204">
        <v>0</v>
      </c>
      <c r="R438" s="204">
        <f>Q438*H438</f>
        <v>0</v>
      </c>
      <c r="S438" s="204">
        <v>0</v>
      </c>
      <c r="T438" s="205">
        <f>S438*H438</f>
        <v>0</v>
      </c>
      <c r="U438" s="37"/>
      <c r="V438" s="37"/>
      <c r="W438" s="37"/>
      <c r="X438" s="37"/>
      <c r="Y438" s="37"/>
      <c r="Z438" s="37"/>
      <c r="AA438" s="37"/>
      <c r="AB438" s="37"/>
      <c r="AC438" s="37"/>
      <c r="AD438" s="37"/>
      <c r="AE438" s="37"/>
      <c r="AR438" s="206" t="s">
        <v>104</v>
      </c>
      <c r="AT438" s="206" t="s">
        <v>264</v>
      </c>
      <c r="AU438" s="206" t="s">
        <v>91</v>
      </c>
      <c r="AY438" s="19" t="s">
        <v>262</v>
      </c>
      <c r="BE438" s="207">
        <f>IF(N438="základní",J438,0)</f>
        <v>0</v>
      </c>
      <c r="BF438" s="207">
        <f>IF(N438="snížená",J438,0)</f>
        <v>0</v>
      </c>
      <c r="BG438" s="207">
        <f>IF(N438="zákl. přenesená",J438,0)</f>
        <v>0</v>
      </c>
      <c r="BH438" s="207">
        <f>IF(N438="sníž. přenesená",J438,0)</f>
        <v>0</v>
      </c>
      <c r="BI438" s="207">
        <f>IF(N438="nulová",J438,0)</f>
        <v>0</v>
      </c>
      <c r="BJ438" s="19" t="s">
        <v>89</v>
      </c>
      <c r="BK438" s="207">
        <f>ROUND(I438*H438,2)</f>
        <v>0</v>
      </c>
      <c r="BL438" s="19" t="s">
        <v>104</v>
      </c>
      <c r="BM438" s="206" t="s">
        <v>466</v>
      </c>
    </row>
    <row r="439" spans="1:65" s="2" customFormat="1" ht="36">
      <c r="A439" s="37"/>
      <c r="B439" s="38"/>
      <c r="C439" s="39"/>
      <c r="D439" s="208" t="s">
        <v>270</v>
      </c>
      <c r="E439" s="39"/>
      <c r="F439" s="209" t="s">
        <v>457</v>
      </c>
      <c r="G439" s="39"/>
      <c r="H439" s="39"/>
      <c r="I439" s="118"/>
      <c r="J439" s="39"/>
      <c r="K439" s="39"/>
      <c r="L439" s="42"/>
      <c r="M439" s="210"/>
      <c r="N439" s="211"/>
      <c r="O439" s="67"/>
      <c r="P439" s="67"/>
      <c r="Q439" s="67"/>
      <c r="R439" s="67"/>
      <c r="S439" s="67"/>
      <c r="T439" s="68"/>
      <c r="U439" s="37"/>
      <c r="V439" s="37"/>
      <c r="W439" s="37"/>
      <c r="X439" s="37"/>
      <c r="Y439" s="37"/>
      <c r="Z439" s="37"/>
      <c r="AA439" s="37"/>
      <c r="AB439" s="37"/>
      <c r="AC439" s="37"/>
      <c r="AD439" s="37"/>
      <c r="AE439" s="37"/>
      <c r="AT439" s="19" t="s">
        <v>270</v>
      </c>
      <c r="AU439" s="19" t="s">
        <v>91</v>
      </c>
    </row>
    <row r="440" spans="1:65" s="2" customFormat="1" ht="16.5" customHeight="1">
      <c r="A440" s="37"/>
      <c r="B440" s="38"/>
      <c r="C440" s="195" t="s">
        <v>467</v>
      </c>
      <c r="D440" s="195" t="s">
        <v>264</v>
      </c>
      <c r="E440" s="196" t="s">
        <v>468</v>
      </c>
      <c r="F440" s="197" t="s">
        <v>469</v>
      </c>
      <c r="G440" s="198" t="s">
        <v>406</v>
      </c>
      <c r="H440" s="199">
        <v>1.944</v>
      </c>
      <c r="I440" s="200"/>
      <c r="J440" s="201">
        <f>ROUND(I440*H440,2)</f>
        <v>0</v>
      </c>
      <c r="K440" s="197" t="s">
        <v>268</v>
      </c>
      <c r="L440" s="42"/>
      <c r="M440" s="202" t="s">
        <v>44</v>
      </c>
      <c r="N440" s="203" t="s">
        <v>53</v>
      </c>
      <c r="O440" s="67"/>
      <c r="P440" s="204">
        <f>O440*H440</f>
        <v>0</v>
      </c>
      <c r="Q440" s="204">
        <v>1.0627727796999999</v>
      </c>
      <c r="R440" s="204">
        <f>Q440*H440</f>
        <v>2.0660302837367999</v>
      </c>
      <c r="S440" s="204">
        <v>0</v>
      </c>
      <c r="T440" s="205">
        <f>S440*H440</f>
        <v>0</v>
      </c>
      <c r="U440" s="37"/>
      <c r="V440" s="37"/>
      <c r="W440" s="37"/>
      <c r="X440" s="37"/>
      <c r="Y440" s="37"/>
      <c r="Z440" s="37"/>
      <c r="AA440" s="37"/>
      <c r="AB440" s="37"/>
      <c r="AC440" s="37"/>
      <c r="AD440" s="37"/>
      <c r="AE440" s="37"/>
      <c r="AR440" s="206" t="s">
        <v>104</v>
      </c>
      <c r="AT440" s="206" t="s">
        <v>264</v>
      </c>
      <c r="AU440" s="206" t="s">
        <v>91</v>
      </c>
      <c r="AY440" s="19" t="s">
        <v>262</v>
      </c>
      <c r="BE440" s="207">
        <f>IF(N440="základní",J440,0)</f>
        <v>0</v>
      </c>
      <c r="BF440" s="207">
        <f>IF(N440="snížená",J440,0)</f>
        <v>0</v>
      </c>
      <c r="BG440" s="207">
        <f>IF(N440="zákl. přenesená",J440,0)</f>
        <v>0</v>
      </c>
      <c r="BH440" s="207">
        <f>IF(N440="sníž. přenesená",J440,0)</f>
        <v>0</v>
      </c>
      <c r="BI440" s="207">
        <f>IF(N440="nulová",J440,0)</f>
        <v>0</v>
      </c>
      <c r="BJ440" s="19" t="s">
        <v>89</v>
      </c>
      <c r="BK440" s="207">
        <f>ROUND(I440*H440,2)</f>
        <v>0</v>
      </c>
      <c r="BL440" s="19" t="s">
        <v>104</v>
      </c>
      <c r="BM440" s="206" t="s">
        <v>470</v>
      </c>
    </row>
    <row r="441" spans="1:65" s="2" customFormat="1" ht="27">
      <c r="A441" s="37"/>
      <c r="B441" s="38"/>
      <c r="C441" s="39"/>
      <c r="D441" s="208" t="s">
        <v>270</v>
      </c>
      <c r="E441" s="39"/>
      <c r="F441" s="209" t="s">
        <v>471</v>
      </c>
      <c r="G441" s="39"/>
      <c r="H441" s="39"/>
      <c r="I441" s="118"/>
      <c r="J441" s="39"/>
      <c r="K441" s="39"/>
      <c r="L441" s="42"/>
      <c r="M441" s="210"/>
      <c r="N441" s="211"/>
      <c r="O441" s="67"/>
      <c r="P441" s="67"/>
      <c r="Q441" s="67"/>
      <c r="R441" s="67"/>
      <c r="S441" s="67"/>
      <c r="T441" s="68"/>
      <c r="U441" s="37"/>
      <c r="V441" s="37"/>
      <c r="W441" s="37"/>
      <c r="X441" s="37"/>
      <c r="Y441" s="37"/>
      <c r="Z441" s="37"/>
      <c r="AA441" s="37"/>
      <c r="AB441" s="37"/>
      <c r="AC441" s="37"/>
      <c r="AD441" s="37"/>
      <c r="AE441" s="37"/>
      <c r="AT441" s="19" t="s">
        <v>270</v>
      </c>
      <c r="AU441" s="19" t="s">
        <v>91</v>
      </c>
    </row>
    <row r="442" spans="1:65" s="13" customFormat="1" ht="10">
      <c r="B442" s="212"/>
      <c r="C442" s="213"/>
      <c r="D442" s="208" t="s">
        <v>272</v>
      </c>
      <c r="E442" s="214" t="s">
        <v>44</v>
      </c>
      <c r="F442" s="215" t="s">
        <v>472</v>
      </c>
      <c r="G442" s="213"/>
      <c r="H442" s="214" t="s">
        <v>44</v>
      </c>
      <c r="I442" s="216"/>
      <c r="J442" s="213"/>
      <c r="K442" s="213"/>
      <c r="L442" s="217"/>
      <c r="M442" s="218"/>
      <c r="N442" s="219"/>
      <c r="O442" s="219"/>
      <c r="P442" s="219"/>
      <c r="Q442" s="219"/>
      <c r="R442" s="219"/>
      <c r="S442" s="219"/>
      <c r="T442" s="220"/>
      <c r="AT442" s="221" t="s">
        <v>272</v>
      </c>
      <c r="AU442" s="221" t="s">
        <v>91</v>
      </c>
      <c r="AV442" s="13" t="s">
        <v>89</v>
      </c>
      <c r="AW442" s="13" t="s">
        <v>38</v>
      </c>
      <c r="AX442" s="13" t="s">
        <v>82</v>
      </c>
      <c r="AY442" s="221" t="s">
        <v>262</v>
      </c>
    </row>
    <row r="443" spans="1:65" s="13" customFormat="1" ht="10">
      <c r="B443" s="212"/>
      <c r="C443" s="213"/>
      <c r="D443" s="208" t="s">
        <v>272</v>
      </c>
      <c r="E443" s="214" t="s">
        <v>44</v>
      </c>
      <c r="F443" s="215" t="s">
        <v>447</v>
      </c>
      <c r="G443" s="213"/>
      <c r="H443" s="214" t="s">
        <v>44</v>
      </c>
      <c r="I443" s="216"/>
      <c r="J443" s="213"/>
      <c r="K443" s="213"/>
      <c r="L443" s="217"/>
      <c r="M443" s="218"/>
      <c r="N443" s="219"/>
      <c r="O443" s="219"/>
      <c r="P443" s="219"/>
      <c r="Q443" s="219"/>
      <c r="R443" s="219"/>
      <c r="S443" s="219"/>
      <c r="T443" s="220"/>
      <c r="AT443" s="221" t="s">
        <v>272</v>
      </c>
      <c r="AU443" s="221" t="s">
        <v>91</v>
      </c>
      <c r="AV443" s="13" t="s">
        <v>89</v>
      </c>
      <c r="AW443" s="13" t="s">
        <v>38</v>
      </c>
      <c r="AX443" s="13" t="s">
        <v>82</v>
      </c>
      <c r="AY443" s="221" t="s">
        <v>262</v>
      </c>
    </row>
    <row r="444" spans="1:65" s="13" customFormat="1" ht="10">
      <c r="B444" s="212"/>
      <c r="C444" s="213"/>
      <c r="D444" s="208" t="s">
        <v>272</v>
      </c>
      <c r="E444" s="214" t="s">
        <v>44</v>
      </c>
      <c r="F444" s="215" t="s">
        <v>473</v>
      </c>
      <c r="G444" s="213"/>
      <c r="H444" s="214" t="s">
        <v>44</v>
      </c>
      <c r="I444" s="216"/>
      <c r="J444" s="213"/>
      <c r="K444" s="213"/>
      <c r="L444" s="217"/>
      <c r="M444" s="218"/>
      <c r="N444" s="219"/>
      <c r="O444" s="219"/>
      <c r="P444" s="219"/>
      <c r="Q444" s="219"/>
      <c r="R444" s="219"/>
      <c r="S444" s="219"/>
      <c r="T444" s="220"/>
      <c r="AT444" s="221" t="s">
        <v>272</v>
      </c>
      <c r="AU444" s="221" t="s">
        <v>91</v>
      </c>
      <c r="AV444" s="13" t="s">
        <v>89</v>
      </c>
      <c r="AW444" s="13" t="s">
        <v>38</v>
      </c>
      <c r="AX444" s="13" t="s">
        <v>82</v>
      </c>
      <c r="AY444" s="221" t="s">
        <v>262</v>
      </c>
    </row>
    <row r="445" spans="1:65" s="15" customFormat="1" ht="10">
      <c r="B445" s="233"/>
      <c r="C445" s="234"/>
      <c r="D445" s="208" t="s">
        <v>272</v>
      </c>
      <c r="E445" s="235" t="s">
        <v>44</v>
      </c>
      <c r="F445" s="236" t="s">
        <v>474</v>
      </c>
      <c r="G445" s="234"/>
      <c r="H445" s="237">
        <v>1.944</v>
      </c>
      <c r="I445" s="238"/>
      <c r="J445" s="234"/>
      <c r="K445" s="234"/>
      <c r="L445" s="239"/>
      <c r="M445" s="240"/>
      <c r="N445" s="241"/>
      <c r="O445" s="241"/>
      <c r="P445" s="241"/>
      <c r="Q445" s="241"/>
      <c r="R445" s="241"/>
      <c r="S445" s="241"/>
      <c r="T445" s="242"/>
      <c r="AT445" s="243" t="s">
        <v>272</v>
      </c>
      <c r="AU445" s="243" t="s">
        <v>91</v>
      </c>
      <c r="AV445" s="15" t="s">
        <v>91</v>
      </c>
      <c r="AW445" s="15" t="s">
        <v>38</v>
      </c>
      <c r="AX445" s="15" t="s">
        <v>89</v>
      </c>
      <c r="AY445" s="243" t="s">
        <v>262</v>
      </c>
    </row>
    <row r="446" spans="1:65" s="2" customFormat="1" ht="16.5" customHeight="1">
      <c r="A446" s="37"/>
      <c r="B446" s="38"/>
      <c r="C446" s="195" t="s">
        <v>475</v>
      </c>
      <c r="D446" s="195" t="s">
        <v>264</v>
      </c>
      <c r="E446" s="196" t="s">
        <v>476</v>
      </c>
      <c r="F446" s="197" t="s">
        <v>477</v>
      </c>
      <c r="G446" s="198" t="s">
        <v>267</v>
      </c>
      <c r="H446" s="199">
        <v>14.021000000000001</v>
      </c>
      <c r="I446" s="200"/>
      <c r="J446" s="201">
        <f>ROUND(I446*H446,2)</f>
        <v>0</v>
      </c>
      <c r="K446" s="197" t="s">
        <v>268</v>
      </c>
      <c r="L446" s="42"/>
      <c r="M446" s="202" t="s">
        <v>44</v>
      </c>
      <c r="N446" s="203" t="s">
        <v>53</v>
      </c>
      <c r="O446" s="67"/>
      <c r="P446" s="204">
        <f>O446*H446</f>
        <v>0</v>
      </c>
      <c r="Q446" s="204">
        <v>2.45329</v>
      </c>
      <c r="R446" s="204">
        <f>Q446*H446</f>
        <v>34.397579090000001</v>
      </c>
      <c r="S446" s="204">
        <v>0</v>
      </c>
      <c r="T446" s="205">
        <f>S446*H446</f>
        <v>0</v>
      </c>
      <c r="U446" s="37"/>
      <c r="V446" s="37"/>
      <c r="W446" s="37"/>
      <c r="X446" s="37"/>
      <c r="Y446" s="37"/>
      <c r="Z446" s="37"/>
      <c r="AA446" s="37"/>
      <c r="AB446" s="37"/>
      <c r="AC446" s="37"/>
      <c r="AD446" s="37"/>
      <c r="AE446" s="37"/>
      <c r="AR446" s="206" t="s">
        <v>104</v>
      </c>
      <c r="AT446" s="206" t="s">
        <v>264</v>
      </c>
      <c r="AU446" s="206" t="s">
        <v>91</v>
      </c>
      <c r="AY446" s="19" t="s">
        <v>262</v>
      </c>
      <c r="BE446" s="207">
        <f>IF(N446="základní",J446,0)</f>
        <v>0</v>
      </c>
      <c r="BF446" s="207">
        <f>IF(N446="snížená",J446,0)</f>
        <v>0</v>
      </c>
      <c r="BG446" s="207">
        <f>IF(N446="zákl. přenesená",J446,0)</f>
        <v>0</v>
      </c>
      <c r="BH446" s="207">
        <f>IF(N446="sníž. přenesená",J446,0)</f>
        <v>0</v>
      </c>
      <c r="BI446" s="207">
        <f>IF(N446="nulová",J446,0)</f>
        <v>0</v>
      </c>
      <c r="BJ446" s="19" t="s">
        <v>89</v>
      </c>
      <c r="BK446" s="207">
        <f>ROUND(I446*H446,2)</f>
        <v>0</v>
      </c>
      <c r="BL446" s="19" t="s">
        <v>104</v>
      </c>
      <c r="BM446" s="206" t="s">
        <v>478</v>
      </c>
    </row>
    <row r="447" spans="1:65" s="2" customFormat="1" ht="54">
      <c r="A447" s="37"/>
      <c r="B447" s="38"/>
      <c r="C447" s="39"/>
      <c r="D447" s="208" t="s">
        <v>270</v>
      </c>
      <c r="E447" s="39"/>
      <c r="F447" s="209" t="s">
        <v>479</v>
      </c>
      <c r="G447" s="39"/>
      <c r="H447" s="39"/>
      <c r="I447" s="118"/>
      <c r="J447" s="39"/>
      <c r="K447" s="39"/>
      <c r="L447" s="42"/>
      <c r="M447" s="210"/>
      <c r="N447" s="211"/>
      <c r="O447" s="67"/>
      <c r="P447" s="67"/>
      <c r="Q447" s="67"/>
      <c r="R447" s="67"/>
      <c r="S447" s="67"/>
      <c r="T447" s="68"/>
      <c r="U447" s="37"/>
      <c r="V447" s="37"/>
      <c r="W447" s="37"/>
      <c r="X447" s="37"/>
      <c r="Y447" s="37"/>
      <c r="Z447" s="37"/>
      <c r="AA447" s="37"/>
      <c r="AB447" s="37"/>
      <c r="AC447" s="37"/>
      <c r="AD447" s="37"/>
      <c r="AE447" s="37"/>
      <c r="AT447" s="19" t="s">
        <v>270</v>
      </c>
      <c r="AU447" s="19" t="s">
        <v>91</v>
      </c>
    </row>
    <row r="448" spans="1:65" s="13" customFormat="1" ht="10">
      <c r="B448" s="212"/>
      <c r="C448" s="213"/>
      <c r="D448" s="208" t="s">
        <v>272</v>
      </c>
      <c r="E448" s="214" t="s">
        <v>44</v>
      </c>
      <c r="F448" s="215" t="s">
        <v>480</v>
      </c>
      <c r="G448" s="213"/>
      <c r="H448" s="214" t="s">
        <v>44</v>
      </c>
      <c r="I448" s="216"/>
      <c r="J448" s="213"/>
      <c r="K448" s="213"/>
      <c r="L448" s="217"/>
      <c r="M448" s="218"/>
      <c r="N448" s="219"/>
      <c r="O448" s="219"/>
      <c r="P448" s="219"/>
      <c r="Q448" s="219"/>
      <c r="R448" s="219"/>
      <c r="S448" s="219"/>
      <c r="T448" s="220"/>
      <c r="AT448" s="221" t="s">
        <v>272</v>
      </c>
      <c r="AU448" s="221" t="s">
        <v>91</v>
      </c>
      <c r="AV448" s="13" t="s">
        <v>89</v>
      </c>
      <c r="AW448" s="13" t="s">
        <v>38</v>
      </c>
      <c r="AX448" s="13" t="s">
        <v>82</v>
      </c>
      <c r="AY448" s="221" t="s">
        <v>262</v>
      </c>
    </row>
    <row r="449" spans="1:65" s="15" customFormat="1" ht="10">
      <c r="B449" s="233"/>
      <c r="C449" s="234"/>
      <c r="D449" s="208" t="s">
        <v>272</v>
      </c>
      <c r="E449" s="235" t="s">
        <v>44</v>
      </c>
      <c r="F449" s="236" t="s">
        <v>481</v>
      </c>
      <c r="G449" s="234"/>
      <c r="H449" s="237">
        <v>0.32</v>
      </c>
      <c r="I449" s="238"/>
      <c r="J449" s="234"/>
      <c r="K449" s="234"/>
      <c r="L449" s="239"/>
      <c r="M449" s="240"/>
      <c r="N449" s="241"/>
      <c r="O449" s="241"/>
      <c r="P449" s="241"/>
      <c r="Q449" s="241"/>
      <c r="R449" s="241"/>
      <c r="S449" s="241"/>
      <c r="T449" s="242"/>
      <c r="AT449" s="243" t="s">
        <v>272</v>
      </c>
      <c r="AU449" s="243" t="s">
        <v>91</v>
      </c>
      <c r="AV449" s="15" t="s">
        <v>91</v>
      </c>
      <c r="AW449" s="15" t="s">
        <v>38</v>
      </c>
      <c r="AX449" s="15" t="s">
        <v>82</v>
      </c>
      <c r="AY449" s="243" t="s">
        <v>262</v>
      </c>
    </row>
    <row r="450" spans="1:65" s="15" customFormat="1" ht="10">
      <c r="B450" s="233"/>
      <c r="C450" s="234"/>
      <c r="D450" s="208" t="s">
        <v>272</v>
      </c>
      <c r="E450" s="235" t="s">
        <v>44</v>
      </c>
      <c r="F450" s="236" t="s">
        <v>482</v>
      </c>
      <c r="G450" s="234"/>
      <c r="H450" s="237">
        <v>0.26</v>
      </c>
      <c r="I450" s="238"/>
      <c r="J450" s="234"/>
      <c r="K450" s="234"/>
      <c r="L450" s="239"/>
      <c r="M450" s="240"/>
      <c r="N450" s="241"/>
      <c r="O450" s="241"/>
      <c r="P450" s="241"/>
      <c r="Q450" s="241"/>
      <c r="R450" s="241"/>
      <c r="S450" s="241"/>
      <c r="T450" s="242"/>
      <c r="AT450" s="243" t="s">
        <v>272</v>
      </c>
      <c r="AU450" s="243" t="s">
        <v>91</v>
      </c>
      <c r="AV450" s="15" t="s">
        <v>91</v>
      </c>
      <c r="AW450" s="15" t="s">
        <v>38</v>
      </c>
      <c r="AX450" s="15" t="s">
        <v>82</v>
      </c>
      <c r="AY450" s="243" t="s">
        <v>262</v>
      </c>
    </row>
    <row r="451" spans="1:65" s="15" customFormat="1" ht="10">
      <c r="B451" s="233"/>
      <c r="C451" s="234"/>
      <c r="D451" s="208" t="s">
        <v>272</v>
      </c>
      <c r="E451" s="235" t="s">
        <v>44</v>
      </c>
      <c r="F451" s="236" t="s">
        <v>483</v>
      </c>
      <c r="G451" s="234"/>
      <c r="H451" s="237">
        <v>5.9630000000000001</v>
      </c>
      <c r="I451" s="238"/>
      <c r="J451" s="234"/>
      <c r="K451" s="234"/>
      <c r="L451" s="239"/>
      <c r="M451" s="240"/>
      <c r="N451" s="241"/>
      <c r="O451" s="241"/>
      <c r="P451" s="241"/>
      <c r="Q451" s="241"/>
      <c r="R451" s="241"/>
      <c r="S451" s="241"/>
      <c r="T451" s="242"/>
      <c r="AT451" s="243" t="s">
        <v>272</v>
      </c>
      <c r="AU451" s="243" t="s">
        <v>91</v>
      </c>
      <c r="AV451" s="15" t="s">
        <v>91</v>
      </c>
      <c r="AW451" s="15" t="s">
        <v>38</v>
      </c>
      <c r="AX451" s="15" t="s">
        <v>82</v>
      </c>
      <c r="AY451" s="243" t="s">
        <v>262</v>
      </c>
    </row>
    <row r="452" spans="1:65" s="15" customFormat="1" ht="10">
      <c r="B452" s="233"/>
      <c r="C452" s="234"/>
      <c r="D452" s="208" t="s">
        <v>272</v>
      </c>
      <c r="E452" s="235" t="s">
        <v>44</v>
      </c>
      <c r="F452" s="236" t="s">
        <v>484</v>
      </c>
      <c r="G452" s="234"/>
      <c r="H452" s="237">
        <v>0.78300000000000003</v>
      </c>
      <c r="I452" s="238"/>
      <c r="J452" s="234"/>
      <c r="K452" s="234"/>
      <c r="L452" s="239"/>
      <c r="M452" s="240"/>
      <c r="N452" s="241"/>
      <c r="O452" s="241"/>
      <c r="P452" s="241"/>
      <c r="Q452" s="241"/>
      <c r="R452" s="241"/>
      <c r="S452" s="241"/>
      <c r="T452" s="242"/>
      <c r="AT452" s="243" t="s">
        <v>272</v>
      </c>
      <c r="AU452" s="243" t="s">
        <v>91</v>
      </c>
      <c r="AV452" s="15" t="s">
        <v>91</v>
      </c>
      <c r="AW452" s="15" t="s">
        <v>38</v>
      </c>
      <c r="AX452" s="15" t="s">
        <v>82</v>
      </c>
      <c r="AY452" s="243" t="s">
        <v>262</v>
      </c>
    </row>
    <row r="453" spans="1:65" s="15" customFormat="1" ht="10">
      <c r="B453" s="233"/>
      <c r="C453" s="234"/>
      <c r="D453" s="208" t="s">
        <v>272</v>
      </c>
      <c r="E453" s="235" t="s">
        <v>44</v>
      </c>
      <c r="F453" s="236" t="s">
        <v>485</v>
      </c>
      <c r="G453" s="234"/>
      <c r="H453" s="237">
        <v>6.6950000000000003</v>
      </c>
      <c r="I453" s="238"/>
      <c r="J453" s="234"/>
      <c r="K453" s="234"/>
      <c r="L453" s="239"/>
      <c r="M453" s="240"/>
      <c r="N453" s="241"/>
      <c r="O453" s="241"/>
      <c r="P453" s="241"/>
      <c r="Q453" s="241"/>
      <c r="R453" s="241"/>
      <c r="S453" s="241"/>
      <c r="T453" s="242"/>
      <c r="AT453" s="243" t="s">
        <v>272</v>
      </c>
      <c r="AU453" s="243" t="s">
        <v>91</v>
      </c>
      <c r="AV453" s="15" t="s">
        <v>91</v>
      </c>
      <c r="AW453" s="15" t="s">
        <v>38</v>
      </c>
      <c r="AX453" s="15" t="s">
        <v>82</v>
      </c>
      <c r="AY453" s="243" t="s">
        <v>262</v>
      </c>
    </row>
    <row r="454" spans="1:65" s="16" customFormat="1" ht="10">
      <c r="B454" s="244"/>
      <c r="C454" s="245"/>
      <c r="D454" s="208" t="s">
        <v>272</v>
      </c>
      <c r="E454" s="246" t="s">
        <v>44</v>
      </c>
      <c r="F454" s="247" t="s">
        <v>291</v>
      </c>
      <c r="G454" s="245"/>
      <c r="H454" s="248">
        <v>14.021000000000001</v>
      </c>
      <c r="I454" s="249"/>
      <c r="J454" s="245"/>
      <c r="K454" s="245"/>
      <c r="L454" s="250"/>
      <c r="M454" s="251"/>
      <c r="N454" s="252"/>
      <c r="O454" s="252"/>
      <c r="P454" s="252"/>
      <c r="Q454" s="252"/>
      <c r="R454" s="252"/>
      <c r="S454" s="252"/>
      <c r="T454" s="253"/>
      <c r="AT454" s="254" t="s">
        <v>272</v>
      </c>
      <c r="AU454" s="254" t="s">
        <v>91</v>
      </c>
      <c r="AV454" s="16" t="s">
        <v>104</v>
      </c>
      <c r="AW454" s="16" t="s">
        <v>38</v>
      </c>
      <c r="AX454" s="16" t="s">
        <v>89</v>
      </c>
      <c r="AY454" s="254" t="s">
        <v>262</v>
      </c>
    </row>
    <row r="455" spans="1:65" s="2" customFormat="1" ht="16.5" customHeight="1">
      <c r="A455" s="37"/>
      <c r="B455" s="38"/>
      <c r="C455" s="195" t="s">
        <v>7</v>
      </c>
      <c r="D455" s="195" t="s">
        <v>264</v>
      </c>
      <c r="E455" s="196" t="s">
        <v>486</v>
      </c>
      <c r="F455" s="197" t="s">
        <v>487</v>
      </c>
      <c r="G455" s="198" t="s">
        <v>267</v>
      </c>
      <c r="H455" s="199">
        <v>27.826000000000001</v>
      </c>
      <c r="I455" s="200"/>
      <c r="J455" s="201">
        <f>ROUND(I455*H455,2)</f>
        <v>0</v>
      </c>
      <c r="K455" s="197" t="s">
        <v>268</v>
      </c>
      <c r="L455" s="42"/>
      <c r="M455" s="202" t="s">
        <v>44</v>
      </c>
      <c r="N455" s="203" t="s">
        <v>53</v>
      </c>
      <c r="O455" s="67"/>
      <c r="P455" s="204">
        <f>O455*H455</f>
        <v>0</v>
      </c>
      <c r="Q455" s="204">
        <v>2.45329</v>
      </c>
      <c r="R455" s="204">
        <f>Q455*H455</f>
        <v>68.265247540000004</v>
      </c>
      <c r="S455" s="204">
        <v>0</v>
      </c>
      <c r="T455" s="205">
        <f>S455*H455</f>
        <v>0</v>
      </c>
      <c r="U455" s="37"/>
      <c r="V455" s="37"/>
      <c r="W455" s="37"/>
      <c r="X455" s="37"/>
      <c r="Y455" s="37"/>
      <c r="Z455" s="37"/>
      <c r="AA455" s="37"/>
      <c r="AB455" s="37"/>
      <c r="AC455" s="37"/>
      <c r="AD455" s="37"/>
      <c r="AE455" s="37"/>
      <c r="AR455" s="206" t="s">
        <v>104</v>
      </c>
      <c r="AT455" s="206" t="s">
        <v>264</v>
      </c>
      <c r="AU455" s="206" t="s">
        <v>91</v>
      </c>
      <c r="AY455" s="19" t="s">
        <v>262</v>
      </c>
      <c r="BE455" s="207">
        <f>IF(N455="základní",J455,0)</f>
        <v>0</v>
      </c>
      <c r="BF455" s="207">
        <f>IF(N455="snížená",J455,0)</f>
        <v>0</v>
      </c>
      <c r="BG455" s="207">
        <f>IF(N455="zákl. přenesená",J455,0)</f>
        <v>0</v>
      </c>
      <c r="BH455" s="207">
        <f>IF(N455="sníž. přenesená",J455,0)</f>
        <v>0</v>
      </c>
      <c r="BI455" s="207">
        <f>IF(N455="nulová",J455,0)</f>
        <v>0</v>
      </c>
      <c r="BJ455" s="19" t="s">
        <v>89</v>
      </c>
      <c r="BK455" s="207">
        <f>ROUND(I455*H455,2)</f>
        <v>0</v>
      </c>
      <c r="BL455" s="19" t="s">
        <v>104</v>
      </c>
      <c r="BM455" s="206" t="s">
        <v>488</v>
      </c>
    </row>
    <row r="456" spans="1:65" s="2" customFormat="1" ht="81">
      <c r="A456" s="37"/>
      <c r="B456" s="38"/>
      <c r="C456" s="39"/>
      <c r="D456" s="208" t="s">
        <v>270</v>
      </c>
      <c r="E456" s="39"/>
      <c r="F456" s="209" t="s">
        <v>446</v>
      </c>
      <c r="G456" s="39"/>
      <c r="H456" s="39"/>
      <c r="I456" s="118"/>
      <c r="J456" s="39"/>
      <c r="K456" s="39"/>
      <c r="L456" s="42"/>
      <c r="M456" s="210"/>
      <c r="N456" s="211"/>
      <c r="O456" s="67"/>
      <c r="P456" s="67"/>
      <c r="Q456" s="67"/>
      <c r="R456" s="67"/>
      <c r="S456" s="67"/>
      <c r="T456" s="68"/>
      <c r="U456" s="37"/>
      <c r="V456" s="37"/>
      <c r="W456" s="37"/>
      <c r="X456" s="37"/>
      <c r="Y456" s="37"/>
      <c r="Z456" s="37"/>
      <c r="AA456" s="37"/>
      <c r="AB456" s="37"/>
      <c r="AC456" s="37"/>
      <c r="AD456" s="37"/>
      <c r="AE456" s="37"/>
      <c r="AT456" s="19" t="s">
        <v>270</v>
      </c>
      <c r="AU456" s="19" t="s">
        <v>91</v>
      </c>
    </row>
    <row r="457" spans="1:65" s="13" customFormat="1" ht="10">
      <c r="B457" s="212"/>
      <c r="C457" s="213"/>
      <c r="D457" s="208" t="s">
        <v>272</v>
      </c>
      <c r="E457" s="214" t="s">
        <v>44</v>
      </c>
      <c r="F457" s="215" t="s">
        <v>427</v>
      </c>
      <c r="G457" s="213"/>
      <c r="H457" s="214" t="s">
        <v>44</v>
      </c>
      <c r="I457" s="216"/>
      <c r="J457" s="213"/>
      <c r="K457" s="213"/>
      <c r="L457" s="217"/>
      <c r="M457" s="218"/>
      <c r="N457" s="219"/>
      <c r="O457" s="219"/>
      <c r="P457" s="219"/>
      <c r="Q457" s="219"/>
      <c r="R457" s="219"/>
      <c r="S457" s="219"/>
      <c r="T457" s="220"/>
      <c r="AT457" s="221" t="s">
        <v>272</v>
      </c>
      <c r="AU457" s="221" t="s">
        <v>91</v>
      </c>
      <c r="AV457" s="13" t="s">
        <v>89</v>
      </c>
      <c r="AW457" s="13" t="s">
        <v>38</v>
      </c>
      <c r="AX457" s="13" t="s">
        <v>82</v>
      </c>
      <c r="AY457" s="221" t="s">
        <v>262</v>
      </c>
    </row>
    <row r="458" spans="1:65" s="15" customFormat="1" ht="10">
      <c r="B458" s="233"/>
      <c r="C458" s="234"/>
      <c r="D458" s="208" t="s">
        <v>272</v>
      </c>
      <c r="E458" s="235" t="s">
        <v>44</v>
      </c>
      <c r="F458" s="236" t="s">
        <v>489</v>
      </c>
      <c r="G458" s="234"/>
      <c r="H458" s="237">
        <v>10.492000000000001</v>
      </c>
      <c r="I458" s="238"/>
      <c r="J458" s="234"/>
      <c r="K458" s="234"/>
      <c r="L458" s="239"/>
      <c r="M458" s="240"/>
      <c r="N458" s="241"/>
      <c r="O458" s="241"/>
      <c r="P458" s="241"/>
      <c r="Q458" s="241"/>
      <c r="R458" s="241"/>
      <c r="S458" s="241"/>
      <c r="T458" s="242"/>
      <c r="AT458" s="243" t="s">
        <v>272</v>
      </c>
      <c r="AU458" s="243" t="s">
        <v>91</v>
      </c>
      <c r="AV458" s="15" t="s">
        <v>91</v>
      </c>
      <c r="AW458" s="15" t="s">
        <v>38</v>
      </c>
      <c r="AX458" s="15" t="s">
        <v>82</v>
      </c>
      <c r="AY458" s="243" t="s">
        <v>262</v>
      </c>
    </row>
    <row r="459" spans="1:65" s="15" customFormat="1" ht="10">
      <c r="B459" s="233"/>
      <c r="C459" s="234"/>
      <c r="D459" s="208" t="s">
        <v>272</v>
      </c>
      <c r="E459" s="235" t="s">
        <v>44</v>
      </c>
      <c r="F459" s="236" t="s">
        <v>490</v>
      </c>
      <c r="G459" s="234"/>
      <c r="H459" s="237">
        <v>3.7930000000000001</v>
      </c>
      <c r="I459" s="238"/>
      <c r="J459" s="234"/>
      <c r="K459" s="234"/>
      <c r="L459" s="239"/>
      <c r="M459" s="240"/>
      <c r="N459" s="241"/>
      <c r="O459" s="241"/>
      <c r="P459" s="241"/>
      <c r="Q459" s="241"/>
      <c r="R459" s="241"/>
      <c r="S459" s="241"/>
      <c r="T459" s="242"/>
      <c r="AT459" s="243" t="s">
        <v>272</v>
      </c>
      <c r="AU459" s="243" t="s">
        <v>91</v>
      </c>
      <c r="AV459" s="15" t="s">
        <v>91</v>
      </c>
      <c r="AW459" s="15" t="s">
        <v>38</v>
      </c>
      <c r="AX459" s="15" t="s">
        <v>82</v>
      </c>
      <c r="AY459" s="243" t="s">
        <v>262</v>
      </c>
    </row>
    <row r="460" spans="1:65" s="15" customFormat="1" ht="10">
      <c r="B460" s="233"/>
      <c r="C460" s="234"/>
      <c r="D460" s="208" t="s">
        <v>272</v>
      </c>
      <c r="E460" s="235" t="s">
        <v>44</v>
      </c>
      <c r="F460" s="236" t="s">
        <v>491</v>
      </c>
      <c r="G460" s="234"/>
      <c r="H460" s="237">
        <v>3.7930000000000001</v>
      </c>
      <c r="I460" s="238"/>
      <c r="J460" s="234"/>
      <c r="K460" s="234"/>
      <c r="L460" s="239"/>
      <c r="M460" s="240"/>
      <c r="N460" s="241"/>
      <c r="O460" s="241"/>
      <c r="P460" s="241"/>
      <c r="Q460" s="241"/>
      <c r="R460" s="241"/>
      <c r="S460" s="241"/>
      <c r="T460" s="242"/>
      <c r="AT460" s="243" t="s">
        <v>272</v>
      </c>
      <c r="AU460" s="243" t="s">
        <v>91</v>
      </c>
      <c r="AV460" s="15" t="s">
        <v>91</v>
      </c>
      <c r="AW460" s="15" t="s">
        <v>38</v>
      </c>
      <c r="AX460" s="15" t="s">
        <v>82</v>
      </c>
      <c r="AY460" s="243" t="s">
        <v>262</v>
      </c>
    </row>
    <row r="461" spans="1:65" s="15" customFormat="1" ht="10">
      <c r="B461" s="233"/>
      <c r="C461" s="234"/>
      <c r="D461" s="208" t="s">
        <v>272</v>
      </c>
      <c r="E461" s="235" t="s">
        <v>44</v>
      </c>
      <c r="F461" s="236" t="s">
        <v>492</v>
      </c>
      <c r="G461" s="234"/>
      <c r="H461" s="237">
        <v>3.625</v>
      </c>
      <c r="I461" s="238"/>
      <c r="J461" s="234"/>
      <c r="K461" s="234"/>
      <c r="L461" s="239"/>
      <c r="M461" s="240"/>
      <c r="N461" s="241"/>
      <c r="O461" s="241"/>
      <c r="P461" s="241"/>
      <c r="Q461" s="241"/>
      <c r="R461" s="241"/>
      <c r="S461" s="241"/>
      <c r="T461" s="242"/>
      <c r="AT461" s="243" t="s">
        <v>272</v>
      </c>
      <c r="AU461" s="243" t="s">
        <v>91</v>
      </c>
      <c r="AV461" s="15" t="s">
        <v>91</v>
      </c>
      <c r="AW461" s="15" t="s">
        <v>38</v>
      </c>
      <c r="AX461" s="15" t="s">
        <v>82</v>
      </c>
      <c r="AY461" s="243" t="s">
        <v>262</v>
      </c>
    </row>
    <row r="462" spans="1:65" s="15" customFormat="1" ht="10">
      <c r="B462" s="233"/>
      <c r="C462" s="234"/>
      <c r="D462" s="208" t="s">
        <v>272</v>
      </c>
      <c r="E462" s="235" t="s">
        <v>44</v>
      </c>
      <c r="F462" s="236" t="s">
        <v>493</v>
      </c>
      <c r="G462" s="234"/>
      <c r="H462" s="237">
        <v>3.15</v>
      </c>
      <c r="I462" s="238"/>
      <c r="J462" s="234"/>
      <c r="K462" s="234"/>
      <c r="L462" s="239"/>
      <c r="M462" s="240"/>
      <c r="N462" s="241"/>
      <c r="O462" s="241"/>
      <c r="P462" s="241"/>
      <c r="Q462" s="241"/>
      <c r="R462" s="241"/>
      <c r="S462" s="241"/>
      <c r="T462" s="242"/>
      <c r="AT462" s="243" t="s">
        <v>272</v>
      </c>
      <c r="AU462" s="243" t="s">
        <v>91</v>
      </c>
      <c r="AV462" s="15" t="s">
        <v>91</v>
      </c>
      <c r="AW462" s="15" t="s">
        <v>38</v>
      </c>
      <c r="AX462" s="15" t="s">
        <v>82</v>
      </c>
      <c r="AY462" s="243" t="s">
        <v>262</v>
      </c>
    </row>
    <row r="463" spans="1:65" s="15" customFormat="1" ht="10">
      <c r="B463" s="233"/>
      <c r="C463" s="234"/>
      <c r="D463" s="208" t="s">
        <v>272</v>
      </c>
      <c r="E463" s="235" t="s">
        <v>44</v>
      </c>
      <c r="F463" s="236" t="s">
        <v>494</v>
      </c>
      <c r="G463" s="234"/>
      <c r="H463" s="237">
        <v>2.9729999999999999</v>
      </c>
      <c r="I463" s="238"/>
      <c r="J463" s="234"/>
      <c r="K463" s="234"/>
      <c r="L463" s="239"/>
      <c r="M463" s="240"/>
      <c r="N463" s="241"/>
      <c r="O463" s="241"/>
      <c r="P463" s="241"/>
      <c r="Q463" s="241"/>
      <c r="R463" s="241"/>
      <c r="S463" s="241"/>
      <c r="T463" s="242"/>
      <c r="AT463" s="243" t="s">
        <v>272</v>
      </c>
      <c r="AU463" s="243" t="s">
        <v>91</v>
      </c>
      <c r="AV463" s="15" t="s">
        <v>91</v>
      </c>
      <c r="AW463" s="15" t="s">
        <v>38</v>
      </c>
      <c r="AX463" s="15" t="s">
        <v>82</v>
      </c>
      <c r="AY463" s="243" t="s">
        <v>262</v>
      </c>
    </row>
    <row r="464" spans="1:65" s="16" customFormat="1" ht="10">
      <c r="B464" s="244"/>
      <c r="C464" s="245"/>
      <c r="D464" s="208" t="s">
        <v>272</v>
      </c>
      <c r="E464" s="246" t="s">
        <v>44</v>
      </c>
      <c r="F464" s="247" t="s">
        <v>291</v>
      </c>
      <c r="G464" s="245"/>
      <c r="H464" s="248">
        <v>27.825999999999997</v>
      </c>
      <c r="I464" s="249"/>
      <c r="J464" s="245"/>
      <c r="K464" s="245"/>
      <c r="L464" s="250"/>
      <c r="M464" s="251"/>
      <c r="N464" s="252"/>
      <c r="O464" s="252"/>
      <c r="P464" s="252"/>
      <c r="Q464" s="252"/>
      <c r="R464" s="252"/>
      <c r="S464" s="252"/>
      <c r="T464" s="253"/>
      <c r="AT464" s="254" t="s">
        <v>272</v>
      </c>
      <c r="AU464" s="254" t="s">
        <v>91</v>
      </c>
      <c r="AV464" s="16" t="s">
        <v>104</v>
      </c>
      <c r="AW464" s="16" t="s">
        <v>38</v>
      </c>
      <c r="AX464" s="16" t="s">
        <v>89</v>
      </c>
      <c r="AY464" s="254" t="s">
        <v>262</v>
      </c>
    </row>
    <row r="465" spans="1:65" s="15" customFormat="1" ht="10">
      <c r="B465" s="233"/>
      <c r="C465" s="234"/>
      <c r="D465" s="208" t="s">
        <v>272</v>
      </c>
      <c r="E465" s="235" t="s">
        <v>44</v>
      </c>
      <c r="F465" s="236" t="s">
        <v>484</v>
      </c>
      <c r="G465" s="234"/>
      <c r="H465" s="237">
        <v>0.78300000000000003</v>
      </c>
      <c r="I465" s="238"/>
      <c r="J465" s="234"/>
      <c r="K465" s="234"/>
      <c r="L465" s="239"/>
      <c r="M465" s="240"/>
      <c r="N465" s="241"/>
      <c r="O465" s="241"/>
      <c r="P465" s="241"/>
      <c r="Q465" s="241"/>
      <c r="R465" s="241"/>
      <c r="S465" s="241"/>
      <c r="T465" s="242"/>
      <c r="AT465" s="243" t="s">
        <v>272</v>
      </c>
      <c r="AU465" s="243" t="s">
        <v>91</v>
      </c>
      <c r="AV465" s="15" t="s">
        <v>91</v>
      </c>
      <c r="AW465" s="15" t="s">
        <v>38</v>
      </c>
      <c r="AX465" s="15" t="s">
        <v>82</v>
      </c>
      <c r="AY465" s="243" t="s">
        <v>262</v>
      </c>
    </row>
    <row r="466" spans="1:65" s="15" customFormat="1" ht="10">
      <c r="B466" s="233"/>
      <c r="C466" s="234"/>
      <c r="D466" s="208" t="s">
        <v>272</v>
      </c>
      <c r="E466" s="235" t="s">
        <v>44</v>
      </c>
      <c r="F466" s="236" t="s">
        <v>495</v>
      </c>
      <c r="G466" s="234"/>
      <c r="H466" s="237">
        <v>6.6950000000000003</v>
      </c>
      <c r="I466" s="238"/>
      <c r="J466" s="234"/>
      <c r="K466" s="234"/>
      <c r="L466" s="239"/>
      <c r="M466" s="240"/>
      <c r="N466" s="241"/>
      <c r="O466" s="241"/>
      <c r="P466" s="241"/>
      <c r="Q466" s="241"/>
      <c r="R466" s="241"/>
      <c r="S466" s="241"/>
      <c r="T466" s="242"/>
      <c r="AT466" s="243" t="s">
        <v>272</v>
      </c>
      <c r="AU466" s="243" t="s">
        <v>91</v>
      </c>
      <c r="AV466" s="15" t="s">
        <v>91</v>
      </c>
      <c r="AW466" s="15" t="s">
        <v>38</v>
      </c>
      <c r="AX466" s="15" t="s">
        <v>82</v>
      </c>
      <c r="AY466" s="243" t="s">
        <v>262</v>
      </c>
    </row>
    <row r="467" spans="1:65" s="2" customFormat="1" ht="16.5" customHeight="1">
      <c r="A467" s="37"/>
      <c r="B467" s="38"/>
      <c r="C467" s="195" t="s">
        <v>496</v>
      </c>
      <c r="D467" s="195" t="s">
        <v>264</v>
      </c>
      <c r="E467" s="196" t="s">
        <v>497</v>
      </c>
      <c r="F467" s="197" t="s">
        <v>498</v>
      </c>
      <c r="G467" s="198" t="s">
        <v>342</v>
      </c>
      <c r="H467" s="199">
        <v>154.816</v>
      </c>
      <c r="I467" s="200"/>
      <c r="J467" s="201">
        <f>ROUND(I467*H467,2)</f>
        <v>0</v>
      </c>
      <c r="K467" s="197" t="s">
        <v>268</v>
      </c>
      <c r="L467" s="42"/>
      <c r="M467" s="202" t="s">
        <v>44</v>
      </c>
      <c r="N467" s="203" t="s">
        <v>53</v>
      </c>
      <c r="O467" s="67"/>
      <c r="P467" s="204">
        <f>O467*H467</f>
        <v>0</v>
      </c>
      <c r="Q467" s="204">
        <v>2.6900000000000001E-3</v>
      </c>
      <c r="R467" s="204">
        <f>Q467*H467</f>
        <v>0.41645504</v>
      </c>
      <c r="S467" s="204">
        <v>0</v>
      </c>
      <c r="T467" s="205">
        <f>S467*H467</f>
        <v>0</v>
      </c>
      <c r="U467" s="37"/>
      <c r="V467" s="37"/>
      <c r="W467" s="37"/>
      <c r="X467" s="37"/>
      <c r="Y467" s="37"/>
      <c r="Z467" s="37"/>
      <c r="AA467" s="37"/>
      <c r="AB467" s="37"/>
      <c r="AC467" s="37"/>
      <c r="AD467" s="37"/>
      <c r="AE467" s="37"/>
      <c r="AR467" s="206" t="s">
        <v>104</v>
      </c>
      <c r="AT467" s="206" t="s">
        <v>264</v>
      </c>
      <c r="AU467" s="206" t="s">
        <v>91</v>
      </c>
      <c r="AY467" s="19" t="s">
        <v>262</v>
      </c>
      <c r="BE467" s="207">
        <f>IF(N467="základní",J467,0)</f>
        <v>0</v>
      </c>
      <c r="BF467" s="207">
        <f>IF(N467="snížená",J467,0)</f>
        <v>0</v>
      </c>
      <c r="BG467" s="207">
        <f>IF(N467="zákl. přenesená",J467,0)</f>
        <v>0</v>
      </c>
      <c r="BH467" s="207">
        <f>IF(N467="sníž. přenesená",J467,0)</f>
        <v>0</v>
      </c>
      <c r="BI467" s="207">
        <f>IF(N467="nulová",J467,0)</f>
        <v>0</v>
      </c>
      <c r="BJ467" s="19" t="s">
        <v>89</v>
      </c>
      <c r="BK467" s="207">
        <f>ROUND(I467*H467,2)</f>
        <v>0</v>
      </c>
      <c r="BL467" s="19" t="s">
        <v>104</v>
      </c>
      <c r="BM467" s="206" t="s">
        <v>499</v>
      </c>
    </row>
    <row r="468" spans="1:65" s="2" customFormat="1" ht="36">
      <c r="A468" s="37"/>
      <c r="B468" s="38"/>
      <c r="C468" s="39"/>
      <c r="D468" s="208" t="s">
        <v>270</v>
      </c>
      <c r="E468" s="39"/>
      <c r="F468" s="209" t="s">
        <v>457</v>
      </c>
      <c r="G468" s="39"/>
      <c r="H468" s="39"/>
      <c r="I468" s="118"/>
      <c r="J468" s="39"/>
      <c r="K468" s="39"/>
      <c r="L468" s="42"/>
      <c r="M468" s="210"/>
      <c r="N468" s="211"/>
      <c r="O468" s="67"/>
      <c r="P468" s="67"/>
      <c r="Q468" s="67"/>
      <c r="R468" s="67"/>
      <c r="S468" s="67"/>
      <c r="T468" s="68"/>
      <c r="U468" s="37"/>
      <c r="V468" s="37"/>
      <c r="W468" s="37"/>
      <c r="X468" s="37"/>
      <c r="Y468" s="37"/>
      <c r="Z468" s="37"/>
      <c r="AA468" s="37"/>
      <c r="AB468" s="37"/>
      <c r="AC468" s="37"/>
      <c r="AD468" s="37"/>
      <c r="AE468" s="37"/>
      <c r="AT468" s="19" t="s">
        <v>270</v>
      </c>
      <c r="AU468" s="19" t="s">
        <v>91</v>
      </c>
    </row>
    <row r="469" spans="1:65" s="13" customFormat="1" ht="10">
      <c r="B469" s="212"/>
      <c r="C469" s="213"/>
      <c r="D469" s="208" t="s">
        <v>272</v>
      </c>
      <c r="E469" s="214" t="s">
        <v>44</v>
      </c>
      <c r="F469" s="215" t="s">
        <v>480</v>
      </c>
      <c r="G469" s="213"/>
      <c r="H469" s="214" t="s">
        <v>44</v>
      </c>
      <c r="I469" s="216"/>
      <c r="J469" s="213"/>
      <c r="K469" s="213"/>
      <c r="L469" s="217"/>
      <c r="M469" s="218"/>
      <c r="N469" s="219"/>
      <c r="O469" s="219"/>
      <c r="P469" s="219"/>
      <c r="Q469" s="219"/>
      <c r="R469" s="219"/>
      <c r="S469" s="219"/>
      <c r="T469" s="220"/>
      <c r="AT469" s="221" t="s">
        <v>272</v>
      </c>
      <c r="AU469" s="221" t="s">
        <v>91</v>
      </c>
      <c r="AV469" s="13" t="s">
        <v>89</v>
      </c>
      <c r="AW469" s="13" t="s">
        <v>38</v>
      </c>
      <c r="AX469" s="13" t="s">
        <v>82</v>
      </c>
      <c r="AY469" s="221" t="s">
        <v>262</v>
      </c>
    </row>
    <row r="470" spans="1:65" s="15" customFormat="1" ht="10">
      <c r="B470" s="233"/>
      <c r="C470" s="234"/>
      <c r="D470" s="208" t="s">
        <v>272</v>
      </c>
      <c r="E470" s="235" t="s">
        <v>44</v>
      </c>
      <c r="F470" s="236" t="s">
        <v>500</v>
      </c>
      <c r="G470" s="234"/>
      <c r="H470" s="237">
        <v>1.68</v>
      </c>
      <c r="I470" s="238"/>
      <c r="J470" s="234"/>
      <c r="K470" s="234"/>
      <c r="L470" s="239"/>
      <c r="M470" s="240"/>
      <c r="N470" s="241"/>
      <c r="O470" s="241"/>
      <c r="P470" s="241"/>
      <c r="Q470" s="241"/>
      <c r="R470" s="241"/>
      <c r="S470" s="241"/>
      <c r="T470" s="242"/>
      <c r="AT470" s="243" t="s">
        <v>272</v>
      </c>
      <c r="AU470" s="243" t="s">
        <v>91</v>
      </c>
      <c r="AV470" s="15" t="s">
        <v>91</v>
      </c>
      <c r="AW470" s="15" t="s">
        <v>38</v>
      </c>
      <c r="AX470" s="15" t="s">
        <v>82</v>
      </c>
      <c r="AY470" s="243" t="s">
        <v>262</v>
      </c>
    </row>
    <row r="471" spans="1:65" s="15" customFormat="1" ht="10">
      <c r="B471" s="233"/>
      <c r="C471" s="234"/>
      <c r="D471" s="208" t="s">
        <v>272</v>
      </c>
      <c r="E471" s="235" t="s">
        <v>44</v>
      </c>
      <c r="F471" s="236" t="s">
        <v>501</v>
      </c>
      <c r="G471" s="234"/>
      <c r="H471" s="237">
        <v>1.44</v>
      </c>
      <c r="I471" s="238"/>
      <c r="J471" s="234"/>
      <c r="K471" s="234"/>
      <c r="L471" s="239"/>
      <c r="M471" s="240"/>
      <c r="N471" s="241"/>
      <c r="O471" s="241"/>
      <c r="P471" s="241"/>
      <c r="Q471" s="241"/>
      <c r="R471" s="241"/>
      <c r="S471" s="241"/>
      <c r="T471" s="242"/>
      <c r="AT471" s="243" t="s">
        <v>272</v>
      </c>
      <c r="AU471" s="243" t="s">
        <v>91</v>
      </c>
      <c r="AV471" s="15" t="s">
        <v>91</v>
      </c>
      <c r="AW471" s="15" t="s">
        <v>38</v>
      </c>
      <c r="AX471" s="15" t="s">
        <v>82</v>
      </c>
      <c r="AY471" s="243" t="s">
        <v>262</v>
      </c>
    </row>
    <row r="472" spans="1:65" s="15" customFormat="1" ht="10">
      <c r="B472" s="233"/>
      <c r="C472" s="234"/>
      <c r="D472" s="208" t="s">
        <v>272</v>
      </c>
      <c r="E472" s="235" t="s">
        <v>44</v>
      </c>
      <c r="F472" s="236" t="s">
        <v>502</v>
      </c>
      <c r="G472" s="234"/>
      <c r="H472" s="237">
        <v>23.85</v>
      </c>
      <c r="I472" s="238"/>
      <c r="J472" s="234"/>
      <c r="K472" s="234"/>
      <c r="L472" s="239"/>
      <c r="M472" s="240"/>
      <c r="N472" s="241"/>
      <c r="O472" s="241"/>
      <c r="P472" s="241"/>
      <c r="Q472" s="241"/>
      <c r="R472" s="241"/>
      <c r="S472" s="241"/>
      <c r="T472" s="242"/>
      <c r="AT472" s="243" t="s">
        <v>272</v>
      </c>
      <c r="AU472" s="243" t="s">
        <v>91</v>
      </c>
      <c r="AV472" s="15" t="s">
        <v>91</v>
      </c>
      <c r="AW472" s="15" t="s">
        <v>38</v>
      </c>
      <c r="AX472" s="15" t="s">
        <v>82</v>
      </c>
      <c r="AY472" s="243" t="s">
        <v>262</v>
      </c>
    </row>
    <row r="473" spans="1:65" s="15" customFormat="1" ht="10">
      <c r="B473" s="233"/>
      <c r="C473" s="234"/>
      <c r="D473" s="208" t="s">
        <v>272</v>
      </c>
      <c r="E473" s="235" t="s">
        <v>44</v>
      </c>
      <c r="F473" s="236" t="s">
        <v>503</v>
      </c>
      <c r="G473" s="234"/>
      <c r="H473" s="237">
        <v>3.9140000000000001</v>
      </c>
      <c r="I473" s="238"/>
      <c r="J473" s="234"/>
      <c r="K473" s="234"/>
      <c r="L473" s="239"/>
      <c r="M473" s="240"/>
      <c r="N473" s="241"/>
      <c r="O473" s="241"/>
      <c r="P473" s="241"/>
      <c r="Q473" s="241"/>
      <c r="R473" s="241"/>
      <c r="S473" s="241"/>
      <c r="T473" s="242"/>
      <c r="AT473" s="243" t="s">
        <v>272</v>
      </c>
      <c r="AU473" s="243" t="s">
        <v>91</v>
      </c>
      <c r="AV473" s="15" t="s">
        <v>91</v>
      </c>
      <c r="AW473" s="15" t="s">
        <v>38</v>
      </c>
      <c r="AX473" s="15" t="s">
        <v>82</v>
      </c>
      <c r="AY473" s="243" t="s">
        <v>262</v>
      </c>
    </row>
    <row r="474" spans="1:65" s="15" customFormat="1" ht="10">
      <c r="B474" s="233"/>
      <c r="C474" s="234"/>
      <c r="D474" s="208" t="s">
        <v>272</v>
      </c>
      <c r="E474" s="235" t="s">
        <v>44</v>
      </c>
      <c r="F474" s="236" t="s">
        <v>504</v>
      </c>
      <c r="G474" s="234"/>
      <c r="H474" s="237">
        <v>26.78</v>
      </c>
      <c r="I474" s="238"/>
      <c r="J474" s="234"/>
      <c r="K474" s="234"/>
      <c r="L474" s="239"/>
      <c r="M474" s="240"/>
      <c r="N474" s="241"/>
      <c r="O474" s="241"/>
      <c r="P474" s="241"/>
      <c r="Q474" s="241"/>
      <c r="R474" s="241"/>
      <c r="S474" s="241"/>
      <c r="T474" s="242"/>
      <c r="AT474" s="243" t="s">
        <v>272</v>
      </c>
      <c r="AU474" s="243" t="s">
        <v>91</v>
      </c>
      <c r="AV474" s="15" t="s">
        <v>91</v>
      </c>
      <c r="AW474" s="15" t="s">
        <v>38</v>
      </c>
      <c r="AX474" s="15" t="s">
        <v>82</v>
      </c>
      <c r="AY474" s="243" t="s">
        <v>262</v>
      </c>
    </row>
    <row r="475" spans="1:65" s="14" customFormat="1" ht="10">
      <c r="B475" s="222"/>
      <c r="C475" s="223"/>
      <c r="D475" s="208" t="s">
        <v>272</v>
      </c>
      <c r="E475" s="224" t="s">
        <v>44</v>
      </c>
      <c r="F475" s="225" t="s">
        <v>284</v>
      </c>
      <c r="G475" s="223"/>
      <c r="H475" s="226">
        <v>57.664000000000001</v>
      </c>
      <c r="I475" s="227"/>
      <c r="J475" s="223"/>
      <c r="K475" s="223"/>
      <c r="L475" s="228"/>
      <c r="M475" s="229"/>
      <c r="N475" s="230"/>
      <c r="O475" s="230"/>
      <c r="P475" s="230"/>
      <c r="Q475" s="230"/>
      <c r="R475" s="230"/>
      <c r="S475" s="230"/>
      <c r="T475" s="231"/>
      <c r="AT475" s="232" t="s">
        <v>272</v>
      </c>
      <c r="AU475" s="232" t="s">
        <v>91</v>
      </c>
      <c r="AV475" s="14" t="s">
        <v>97</v>
      </c>
      <c r="AW475" s="14" t="s">
        <v>38</v>
      </c>
      <c r="AX475" s="14" t="s">
        <v>82</v>
      </c>
      <c r="AY475" s="232" t="s">
        <v>262</v>
      </c>
    </row>
    <row r="476" spans="1:65" s="13" customFormat="1" ht="10">
      <c r="B476" s="212"/>
      <c r="C476" s="213"/>
      <c r="D476" s="208" t="s">
        <v>272</v>
      </c>
      <c r="E476" s="214" t="s">
        <v>44</v>
      </c>
      <c r="F476" s="215" t="s">
        <v>427</v>
      </c>
      <c r="G476" s="213"/>
      <c r="H476" s="214" t="s">
        <v>44</v>
      </c>
      <c r="I476" s="216"/>
      <c r="J476" s="213"/>
      <c r="K476" s="213"/>
      <c r="L476" s="217"/>
      <c r="M476" s="218"/>
      <c r="N476" s="219"/>
      <c r="O476" s="219"/>
      <c r="P476" s="219"/>
      <c r="Q476" s="219"/>
      <c r="R476" s="219"/>
      <c r="S476" s="219"/>
      <c r="T476" s="220"/>
      <c r="AT476" s="221" t="s">
        <v>272</v>
      </c>
      <c r="AU476" s="221" t="s">
        <v>91</v>
      </c>
      <c r="AV476" s="13" t="s">
        <v>89</v>
      </c>
      <c r="AW476" s="13" t="s">
        <v>38</v>
      </c>
      <c r="AX476" s="13" t="s">
        <v>82</v>
      </c>
      <c r="AY476" s="221" t="s">
        <v>262</v>
      </c>
    </row>
    <row r="477" spans="1:65" s="15" customFormat="1" ht="10">
      <c r="B477" s="233"/>
      <c r="C477" s="234"/>
      <c r="D477" s="208" t="s">
        <v>272</v>
      </c>
      <c r="E477" s="235" t="s">
        <v>44</v>
      </c>
      <c r="F477" s="236" t="s">
        <v>505</v>
      </c>
      <c r="G477" s="234"/>
      <c r="H477" s="237">
        <v>34.973999999999997</v>
      </c>
      <c r="I477" s="238"/>
      <c r="J477" s="234"/>
      <c r="K477" s="234"/>
      <c r="L477" s="239"/>
      <c r="M477" s="240"/>
      <c r="N477" s="241"/>
      <c r="O477" s="241"/>
      <c r="P477" s="241"/>
      <c r="Q477" s="241"/>
      <c r="R477" s="241"/>
      <c r="S477" s="241"/>
      <c r="T477" s="242"/>
      <c r="AT477" s="243" t="s">
        <v>272</v>
      </c>
      <c r="AU477" s="243" t="s">
        <v>91</v>
      </c>
      <c r="AV477" s="15" t="s">
        <v>91</v>
      </c>
      <c r="AW477" s="15" t="s">
        <v>38</v>
      </c>
      <c r="AX477" s="15" t="s">
        <v>82</v>
      </c>
      <c r="AY477" s="243" t="s">
        <v>262</v>
      </c>
    </row>
    <row r="478" spans="1:65" s="15" customFormat="1" ht="10">
      <c r="B478" s="233"/>
      <c r="C478" s="234"/>
      <c r="D478" s="208" t="s">
        <v>272</v>
      </c>
      <c r="E478" s="235" t="s">
        <v>44</v>
      </c>
      <c r="F478" s="236" t="s">
        <v>506</v>
      </c>
      <c r="G478" s="234"/>
      <c r="H478" s="237">
        <v>12.644</v>
      </c>
      <c r="I478" s="238"/>
      <c r="J478" s="234"/>
      <c r="K478" s="234"/>
      <c r="L478" s="239"/>
      <c r="M478" s="240"/>
      <c r="N478" s="241"/>
      <c r="O478" s="241"/>
      <c r="P478" s="241"/>
      <c r="Q478" s="241"/>
      <c r="R478" s="241"/>
      <c r="S478" s="241"/>
      <c r="T478" s="242"/>
      <c r="AT478" s="243" t="s">
        <v>272</v>
      </c>
      <c r="AU478" s="243" t="s">
        <v>91</v>
      </c>
      <c r="AV478" s="15" t="s">
        <v>91</v>
      </c>
      <c r="AW478" s="15" t="s">
        <v>38</v>
      </c>
      <c r="AX478" s="15" t="s">
        <v>82</v>
      </c>
      <c r="AY478" s="243" t="s">
        <v>262</v>
      </c>
    </row>
    <row r="479" spans="1:65" s="15" customFormat="1" ht="10">
      <c r="B479" s="233"/>
      <c r="C479" s="234"/>
      <c r="D479" s="208" t="s">
        <v>272</v>
      </c>
      <c r="E479" s="235" t="s">
        <v>44</v>
      </c>
      <c r="F479" s="236" t="s">
        <v>507</v>
      </c>
      <c r="G479" s="234"/>
      <c r="H479" s="237">
        <v>12.644</v>
      </c>
      <c r="I479" s="238"/>
      <c r="J479" s="234"/>
      <c r="K479" s="234"/>
      <c r="L479" s="239"/>
      <c r="M479" s="240"/>
      <c r="N479" s="241"/>
      <c r="O479" s="241"/>
      <c r="P479" s="241"/>
      <c r="Q479" s="241"/>
      <c r="R479" s="241"/>
      <c r="S479" s="241"/>
      <c r="T479" s="242"/>
      <c r="AT479" s="243" t="s">
        <v>272</v>
      </c>
      <c r="AU479" s="243" t="s">
        <v>91</v>
      </c>
      <c r="AV479" s="15" t="s">
        <v>91</v>
      </c>
      <c r="AW479" s="15" t="s">
        <v>38</v>
      </c>
      <c r="AX479" s="15" t="s">
        <v>82</v>
      </c>
      <c r="AY479" s="243" t="s">
        <v>262</v>
      </c>
    </row>
    <row r="480" spans="1:65" s="15" customFormat="1" ht="10">
      <c r="B480" s="233"/>
      <c r="C480" s="234"/>
      <c r="D480" s="208" t="s">
        <v>272</v>
      </c>
      <c r="E480" s="235" t="s">
        <v>44</v>
      </c>
      <c r="F480" s="236" t="s">
        <v>508</v>
      </c>
      <c r="G480" s="234"/>
      <c r="H480" s="237">
        <v>14.5</v>
      </c>
      <c r="I480" s="238"/>
      <c r="J480" s="234"/>
      <c r="K480" s="234"/>
      <c r="L480" s="239"/>
      <c r="M480" s="240"/>
      <c r="N480" s="241"/>
      <c r="O480" s="241"/>
      <c r="P480" s="241"/>
      <c r="Q480" s="241"/>
      <c r="R480" s="241"/>
      <c r="S480" s="241"/>
      <c r="T480" s="242"/>
      <c r="AT480" s="243" t="s">
        <v>272</v>
      </c>
      <c r="AU480" s="243" t="s">
        <v>91</v>
      </c>
      <c r="AV480" s="15" t="s">
        <v>91</v>
      </c>
      <c r="AW480" s="15" t="s">
        <v>38</v>
      </c>
      <c r="AX480" s="15" t="s">
        <v>82</v>
      </c>
      <c r="AY480" s="243" t="s">
        <v>262</v>
      </c>
    </row>
    <row r="481" spans="1:65" s="15" customFormat="1" ht="10">
      <c r="B481" s="233"/>
      <c r="C481" s="234"/>
      <c r="D481" s="208" t="s">
        <v>272</v>
      </c>
      <c r="E481" s="235" t="s">
        <v>44</v>
      </c>
      <c r="F481" s="236" t="s">
        <v>509</v>
      </c>
      <c r="G481" s="234"/>
      <c r="H481" s="237">
        <v>10.5</v>
      </c>
      <c r="I481" s="238"/>
      <c r="J481" s="234"/>
      <c r="K481" s="234"/>
      <c r="L481" s="239"/>
      <c r="M481" s="240"/>
      <c r="N481" s="241"/>
      <c r="O481" s="241"/>
      <c r="P481" s="241"/>
      <c r="Q481" s="241"/>
      <c r="R481" s="241"/>
      <c r="S481" s="241"/>
      <c r="T481" s="242"/>
      <c r="AT481" s="243" t="s">
        <v>272</v>
      </c>
      <c r="AU481" s="243" t="s">
        <v>91</v>
      </c>
      <c r="AV481" s="15" t="s">
        <v>91</v>
      </c>
      <c r="AW481" s="15" t="s">
        <v>38</v>
      </c>
      <c r="AX481" s="15" t="s">
        <v>82</v>
      </c>
      <c r="AY481" s="243" t="s">
        <v>262</v>
      </c>
    </row>
    <row r="482" spans="1:65" s="15" customFormat="1" ht="10">
      <c r="B482" s="233"/>
      <c r="C482" s="234"/>
      <c r="D482" s="208" t="s">
        <v>272</v>
      </c>
      <c r="E482" s="235" t="s">
        <v>44</v>
      </c>
      <c r="F482" s="236" t="s">
        <v>510</v>
      </c>
      <c r="G482" s="234"/>
      <c r="H482" s="237">
        <v>11.89</v>
      </c>
      <c r="I482" s="238"/>
      <c r="J482" s="234"/>
      <c r="K482" s="234"/>
      <c r="L482" s="239"/>
      <c r="M482" s="240"/>
      <c r="N482" s="241"/>
      <c r="O482" s="241"/>
      <c r="P482" s="241"/>
      <c r="Q482" s="241"/>
      <c r="R482" s="241"/>
      <c r="S482" s="241"/>
      <c r="T482" s="242"/>
      <c r="AT482" s="243" t="s">
        <v>272</v>
      </c>
      <c r="AU482" s="243" t="s">
        <v>91</v>
      </c>
      <c r="AV482" s="15" t="s">
        <v>91</v>
      </c>
      <c r="AW482" s="15" t="s">
        <v>38</v>
      </c>
      <c r="AX482" s="15" t="s">
        <v>82</v>
      </c>
      <c r="AY482" s="243" t="s">
        <v>262</v>
      </c>
    </row>
    <row r="483" spans="1:65" s="14" customFormat="1" ht="10">
      <c r="B483" s="222"/>
      <c r="C483" s="223"/>
      <c r="D483" s="208" t="s">
        <v>272</v>
      </c>
      <c r="E483" s="224" t="s">
        <v>44</v>
      </c>
      <c r="F483" s="225" t="s">
        <v>284</v>
      </c>
      <c r="G483" s="223"/>
      <c r="H483" s="226">
        <v>97.152000000000001</v>
      </c>
      <c r="I483" s="227"/>
      <c r="J483" s="223"/>
      <c r="K483" s="223"/>
      <c r="L483" s="228"/>
      <c r="M483" s="229"/>
      <c r="N483" s="230"/>
      <c r="O483" s="230"/>
      <c r="P483" s="230"/>
      <c r="Q483" s="230"/>
      <c r="R483" s="230"/>
      <c r="S483" s="230"/>
      <c r="T483" s="231"/>
      <c r="AT483" s="232" t="s">
        <v>272</v>
      </c>
      <c r="AU483" s="232" t="s">
        <v>91</v>
      </c>
      <c r="AV483" s="14" t="s">
        <v>97</v>
      </c>
      <c r="AW483" s="14" t="s">
        <v>38</v>
      </c>
      <c r="AX483" s="14" t="s">
        <v>82</v>
      </c>
      <c r="AY483" s="232" t="s">
        <v>262</v>
      </c>
    </row>
    <row r="484" spans="1:65" s="16" customFormat="1" ht="10">
      <c r="B484" s="244"/>
      <c r="C484" s="245"/>
      <c r="D484" s="208" t="s">
        <v>272</v>
      </c>
      <c r="E484" s="246" t="s">
        <v>44</v>
      </c>
      <c r="F484" s="247" t="s">
        <v>291</v>
      </c>
      <c r="G484" s="245"/>
      <c r="H484" s="248">
        <v>154.81600000000003</v>
      </c>
      <c r="I484" s="249"/>
      <c r="J484" s="245"/>
      <c r="K484" s="245"/>
      <c r="L484" s="250"/>
      <c r="M484" s="251"/>
      <c r="N484" s="252"/>
      <c r="O484" s="252"/>
      <c r="P484" s="252"/>
      <c r="Q484" s="252"/>
      <c r="R484" s="252"/>
      <c r="S484" s="252"/>
      <c r="T484" s="253"/>
      <c r="AT484" s="254" t="s">
        <v>272</v>
      </c>
      <c r="AU484" s="254" t="s">
        <v>91</v>
      </c>
      <c r="AV484" s="16" t="s">
        <v>104</v>
      </c>
      <c r="AW484" s="16" t="s">
        <v>38</v>
      </c>
      <c r="AX484" s="16" t="s">
        <v>89</v>
      </c>
      <c r="AY484" s="254" t="s">
        <v>262</v>
      </c>
    </row>
    <row r="485" spans="1:65" s="2" customFormat="1" ht="16.5" customHeight="1">
      <c r="A485" s="37"/>
      <c r="B485" s="38"/>
      <c r="C485" s="195" t="s">
        <v>511</v>
      </c>
      <c r="D485" s="195" t="s">
        <v>264</v>
      </c>
      <c r="E485" s="196" t="s">
        <v>512</v>
      </c>
      <c r="F485" s="197" t="s">
        <v>513</v>
      </c>
      <c r="G485" s="198" t="s">
        <v>342</v>
      </c>
      <c r="H485" s="199">
        <v>154.816</v>
      </c>
      <c r="I485" s="200"/>
      <c r="J485" s="201">
        <f>ROUND(I485*H485,2)</f>
        <v>0</v>
      </c>
      <c r="K485" s="197" t="s">
        <v>268</v>
      </c>
      <c r="L485" s="42"/>
      <c r="M485" s="202" t="s">
        <v>44</v>
      </c>
      <c r="N485" s="203" t="s">
        <v>53</v>
      </c>
      <c r="O485" s="67"/>
      <c r="P485" s="204">
        <f>O485*H485</f>
        <v>0</v>
      </c>
      <c r="Q485" s="204">
        <v>0</v>
      </c>
      <c r="R485" s="204">
        <f>Q485*H485</f>
        <v>0</v>
      </c>
      <c r="S485" s="204">
        <v>0</v>
      </c>
      <c r="T485" s="205">
        <f>S485*H485</f>
        <v>0</v>
      </c>
      <c r="U485" s="37"/>
      <c r="V485" s="37"/>
      <c r="W485" s="37"/>
      <c r="X485" s="37"/>
      <c r="Y485" s="37"/>
      <c r="Z485" s="37"/>
      <c r="AA485" s="37"/>
      <c r="AB485" s="37"/>
      <c r="AC485" s="37"/>
      <c r="AD485" s="37"/>
      <c r="AE485" s="37"/>
      <c r="AR485" s="206" t="s">
        <v>104</v>
      </c>
      <c r="AT485" s="206" t="s">
        <v>264</v>
      </c>
      <c r="AU485" s="206" t="s">
        <v>91</v>
      </c>
      <c r="AY485" s="19" t="s">
        <v>262</v>
      </c>
      <c r="BE485" s="207">
        <f>IF(N485="základní",J485,0)</f>
        <v>0</v>
      </c>
      <c r="BF485" s="207">
        <f>IF(N485="snížená",J485,0)</f>
        <v>0</v>
      </c>
      <c r="BG485" s="207">
        <f>IF(N485="zákl. přenesená",J485,0)</f>
        <v>0</v>
      </c>
      <c r="BH485" s="207">
        <f>IF(N485="sníž. přenesená",J485,0)</f>
        <v>0</v>
      </c>
      <c r="BI485" s="207">
        <f>IF(N485="nulová",J485,0)</f>
        <v>0</v>
      </c>
      <c r="BJ485" s="19" t="s">
        <v>89</v>
      </c>
      <c r="BK485" s="207">
        <f>ROUND(I485*H485,2)</f>
        <v>0</v>
      </c>
      <c r="BL485" s="19" t="s">
        <v>104</v>
      </c>
      <c r="BM485" s="206" t="s">
        <v>514</v>
      </c>
    </row>
    <row r="486" spans="1:65" s="2" customFormat="1" ht="36">
      <c r="A486" s="37"/>
      <c r="B486" s="38"/>
      <c r="C486" s="39"/>
      <c r="D486" s="208" t="s">
        <v>270</v>
      </c>
      <c r="E486" s="39"/>
      <c r="F486" s="209" t="s">
        <v>457</v>
      </c>
      <c r="G486" s="39"/>
      <c r="H486" s="39"/>
      <c r="I486" s="118"/>
      <c r="J486" s="39"/>
      <c r="K486" s="39"/>
      <c r="L486" s="42"/>
      <c r="M486" s="210"/>
      <c r="N486" s="211"/>
      <c r="O486" s="67"/>
      <c r="P486" s="67"/>
      <c r="Q486" s="67"/>
      <c r="R486" s="67"/>
      <c r="S486" s="67"/>
      <c r="T486" s="68"/>
      <c r="U486" s="37"/>
      <c r="V486" s="37"/>
      <c r="W486" s="37"/>
      <c r="X486" s="37"/>
      <c r="Y486" s="37"/>
      <c r="Z486" s="37"/>
      <c r="AA486" s="37"/>
      <c r="AB486" s="37"/>
      <c r="AC486" s="37"/>
      <c r="AD486" s="37"/>
      <c r="AE486" s="37"/>
      <c r="AT486" s="19" t="s">
        <v>270</v>
      </c>
      <c r="AU486" s="19" t="s">
        <v>91</v>
      </c>
    </row>
    <row r="487" spans="1:65" s="2" customFormat="1" ht="21.75" customHeight="1">
      <c r="A487" s="37"/>
      <c r="B487" s="38"/>
      <c r="C487" s="195" t="s">
        <v>515</v>
      </c>
      <c r="D487" s="195" t="s">
        <v>264</v>
      </c>
      <c r="E487" s="196" t="s">
        <v>516</v>
      </c>
      <c r="F487" s="197" t="s">
        <v>517</v>
      </c>
      <c r="G487" s="198" t="s">
        <v>518</v>
      </c>
      <c r="H487" s="199">
        <v>3</v>
      </c>
      <c r="I487" s="200"/>
      <c r="J487" s="201">
        <f>ROUND(I487*H487,2)</f>
        <v>0</v>
      </c>
      <c r="K487" s="197" t="s">
        <v>268</v>
      </c>
      <c r="L487" s="42"/>
      <c r="M487" s="202" t="s">
        <v>44</v>
      </c>
      <c r="N487" s="203" t="s">
        <v>53</v>
      </c>
      <c r="O487" s="67"/>
      <c r="P487" s="204">
        <f>O487*H487</f>
        <v>0</v>
      </c>
      <c r="Q487" s="204">
        <v>2.5919999999999999E-2</v>
      </c>
      <c r="R487" s="204">
        <f>Q487*H487</f>
        <v>7.7759999999999996E-2</v>
      </c>
      <c r="S487" s="204">
        <v>0</v>
      </c>
      <c r="T487" s="205">
        <f>S487*H487</f>
        <v>0</v>
      </c>
      <c r="U487" s="37"/>
      <c r="V487" s="37"/>
      <c r="W487" s="37"/>
      <c r="X487" s="37"/>
      <c r="Y487" s="37"/>
      <c r="Z487" s="37"/>
      <c r="AA487" s="37"/>
      <c r="AB487" s="37"/>
      <c r="AC487" s="37"/>
      <c r="AD487" s="37"/>
      <c r="AE487" s="37"/>
      <c r="AR487" s="206" t="s">
        <v>104</v>
      </c>
      <c r="AT487" s="206" t="s">
        <v>264</v>
      </c>
      <c r="AU487" s="206" t="s">
        <v>91</v>
      </c>
      <c r="AY487" s="19" t="s">
        <v>262</v>
      </c>
      <c r="BE487" s="207">
        <f>IF(N487="základní",J487,0)</f>
        <v>0</v>
      </c>
      <c r="BF487" s="207">
        <f>IF(N487="snížená",J487,0)</f>
        <v>0</v>
      </c>
      <c r="BG487" s="207">
        <f>IF(N487="zákl. přenesená",J487,0)</f>
        <v>0</v>
      </c>
      <c r="BH487" s="207">
        <f>IF(N487="sníž. přenesená",J487,0)</f>
        <v>0</v>
      </c>
      <c r="BI487" s="207">
        <f>IF(N487="nulová",J487,0)</f>
        <v>0</v>
      </c>
      <c r="BJ487" s="19" t="s">
        <v>89</v>
      </c>
      <c r="BK487" s="207">
        <f>ROUND(I487*H487,2)</f>
        <v>0</v>
      </c>
      <c r="BL487" s="19" t="s">
        <v>104</v>
      </c>
      <c r="BM487" s="206" t="s">
        <v>519</v>
      </c>
    </row>
    <row r="488" spans="1:65" s="2" customFormat="1" ht="63">
      <c r="A488" s="37"/>
      <c r="B488" s="38"/>
      <c r="C488" s="39"/>
      <c r="D488" s="208" t="s">
        <v>270</v>
      </c>
      <c r="E488" s="39"/>
      <c r="F488" s="209" t="s">
        <v>520</v>
      </c>
      <c r="G488" s="39"/>
      <c r="H488" s="39"/>
      <c r="I488" s="118"/>
      <c r="J488" s="39"/>
      <c r="K488" s="39"/>
      <c r="L488" s="42"/>
      <c r="M488" s="210"/>
      <c r="N488" s="211"/>
      <c r="O488" s="67"/>
      <c r="P488" s="67"/>
      <c r="Q488" s="67"/>
      <c r="R488" s="67"/>
      <c r="S488" s="67"/>
      <c r="T488" s="68"/>
      <c r="U488" s="37"/>
      <c r="V488" s="37"/>
      <c r="W488" s="37"/>
      <c r="X488" s="37"/>
      <c r="Y488" s="37"/>
      <c r="Z488" s="37"/>
      <c r="AA488" s="37"/>
      <c r="AB488" s="37"/>
      <c r="AC488" s="37"/>
      <c r="AD488" s="37"/>
      <c r="AE488" s="37"/>
      <c r="AT488" s="19" t="s">
        <v>270</v>
      </c>
      <c r="AU488" s="19" t="s">
        <v>91</v>
      </c>
    </row>
    <row r="489" spans="1:65" s="13" customFormat="1" ht="10">
      <c r="B489" s="212"/>
      <c r="C489" s="213"/>
      <c r="D489" s="208" t="s">
        <v>272</v>
      </c>
      <c r="E489" s="214" t="s">
        <v>44</v>
      </c>
      <c r="F489" s="215" t="s">
        <v>521</v>
      </c>
      <c r="G489" s="213"/>
      <c r="H489" s="214" t="s">
        <v>44</v>
      </c>
      <c r="I489" s="216"/>
      <c r="J489" s="213"/>
      <c r="K489" s="213"/>
      <c r="L489" s="217"/>
      <c r="M489" s="218"/>
      <c r="N489" s="219"/>
      <c r="O489" s="219"/>
      <c r="P489" s="219"/>
      <c r="Q489" s="219"/>
      <c r="R489" s="219"/>
      <c r="S489" s="219"/>
      <c r="T489" s="220"/>
      <c r="AT489" s="221" t="s">
        <v>272</v>
      </c>
      <c r="AU489" s="221" t="s">
        <v>91</v>
      </c>
      <c r="AV489" s="13" t="s">
        <v>89</v>
      </c>
      <c r="AW489" s="13" t="s">
        <v>38</v>
      </c>
      <c r="AX489" s="13" t="s">
        <v>82</v>
      </c>
      <c r="AY489" s="221" t="s">
        <v>262</v>
      </c>
    </row>
    <row r="490" spans="1:65" s="15" customFormat="1" ht="10">
      <c r="B490" s="233"/>
      <c r="C490" s="234"/>
      <c r="D490" s="208" t="s">
        <v>272</v>
      </c>
      <c r="E490" s="235" t="s">
        <v>44</v>
      </c>
      <c r="F490" s="236" t="s">
        <v>522</v>
      </c>
      <c r="G490" s="234"/>
      <c r="H490" s="237">
        <v>3</v>
      </c>
      <c r="I490" s="238"/>
      <c r="J490" s="234"/>
      <c r="K490" s="234"/>
      <c r="L490" s="239"/>
      <c r="M490" s="240"/>
      <c r="N490" s="241"/>
      <c r="O490" s="241"/>
      <c r="P490" s="241"/>
      <c r="Q490" s="241"/>
      <c r="R490" s="241"/>
      <c r="S490" s="241"/>
      <c r="T490" s="242"/>
      <c r="AT490" s="243" t="s">
        <v>272</v>
      </c>
      <c r="AU490" s="243" t="s">
        <v>91</v>
      </c>
      <c r="AV490" s="15" t="s">
        <v>91</v>
      </c>
      <c r="AW490" s="15" t="s">
        <v>38</v>
      </c>
      <c r="AX490" s="15" t="s">
        <v>82</v>
      </c>
      <c r="AY490" s="243" t="s">
        <v>262</v>
      </c>
    </row>
    <row r="491" spans="1:65" s="16" customFormat="1" ht="10">
      <c r="B491" s="244"/>
      <c r="C491" s="245"/>
      <c r="D491" s="208" t="s">
        <v>272</v>
      </c>
      <c r="E491" s="246" t="s">
        <v>44</v>
      </c>
      <c r="F491" s="247" t="s">
        <v>291</v>
      </c>
      <c r="G491" s="245"/>
      <c r="H491" s="248">
        <v>3</v>
      </c>
      <c r="I491" s="249"/>
      <c r="J491" s="245"/>
      <c r="K491" s="245"/>
      <c r="L491" s="250"/>
      <c r="M491" s="251"/>
      <c r="N491" s="252"/>
      <c r="O491" s="252"/>
      <c r="P491" s="252"/>
      <c r="Q491" s="252"/>
      <c r="R491" s="252"/>
      <c r="S491" s="252"/>
      <c r="T491" s="253"/>
      <c r="AT491" s="254" t="s">
        <v>272</v>
      </c>
      <c r="AU491" s="254" t="s">
        <v>91</v>
      </c>
      <c r="AV491" s="16" t="s">
        <v>104</v>
      </c>
      <c r="AW491" s="16" t="s">
        <v>38</v>
      </c>
      <c r="AX491" s="16" t="s">
        <v>89</v>
      </c>
      <c r="AY491" s="254" t="s">
        <v>262</v>
      </c>
    </row>
    <row r="492" spans="1:65" s="2" customFormat="1" ht="16.5" customHeight="1">
      <c r="A492" s="37"/>
      <c r="B492" s="38"/>
      <c r="C492" s="195" t="s">
        <v>523</v>
      </c>
      <c r="D492" s="195" t="s">
        <v>264</v>
      </c>
      <c r="E492" s="196" t="s">
        <v>524</v>
      </c>
      <c r="F492" s="197" t="s">
        <v>525</v>
      </c>
      <c r="G492" s="198" t="s">
        <v>406</v>
      </c>
      <c r="H492" s="199">
        <v>1.3839999999999999</v>
      </c>
      <c r="I492" s="200"/>
      <c r="J492" s="201">
        <f>ROUND(I492*H492,2)</f>
        <v>0</v>
      </c>
      <c r="K492" s="197" t="s">
        <v>268</v>
      </c>
      <c r="L492" s="42"/>
      <c r="M492" s="202" t="s">
        <v>44</v>
      </c>
      <c r="N492" s="203" t="s">
        <v>53</v>
      </c>
      <c r="O492" s="67"/>
      <c r="P492" s="204">
        <f>O492*H492</f>
        <v>0</v>
      </c>
      <c r="Q492" s="204">
        <v>1.0601700000000001</v>
      </c>
      <c r="R492" s="204">
        <f>Q492*H492</f>
        <v>1.46727528</v>
      </c>
      <c r="S492" s="204">
        <v>0</v>
      </c>
      <c r="T492" s="205">
        <f>S492*H492</f>
        <v>0</v>
      </c>
      <c r="U492" s="37"/>
      <c r="V492" s="37"/>
      <c r="W492" s="37"/>
      <c r="X492" s="37"/>
      <c r="Y492" s="37"/>
      <c r="Z492" s="37"/>
      <c r="AA492" s="37"/>
      <c r="AB492" s="37"/>
      <c r="AC492" s="37"/>
      <c r="AD492" s="37"/>
      <c r="AE492" s="37"/>
      <c r="AR492" s="206" t="s">
        <v>104</v>
      </c>
      <c r="AT492" s="206" t="s">
        <v>264</v>
      </c>
      <c r="AU492" s="206" t="s">
        <v>91</v>
      </c>
      <c r="AY492" s="19" t="s">
        <v>262</v>
      </c>
      <c r="BE492" s="207">
        <f>IF(N492="základní",J492,0)</f>
        <v>0</v>
      </c>
      <c r="BF492" s="207">
        <f>IF(N492="snížená",J492,0)</f>
        <v>0</v>
      </c>
      <c r="BG492" s="207">
        <f>IF(N492="zákl. přenesená",J492,0)</f>
        <v>0</v>
      </c>
      <c r="BH492" s="207">
        <f>IF(N492="sníž. přenesená",J492,0)</f>
        <v>0</v>
      </c>
      <c r="BI492" s="207">
        <f>IF(N492="nulová",J492,0)</f>
        <v>0</v>
      </c>
      <c r="BJ492" s="19" t="s">
        <v>89</v>
      </c>
      <c r="BK492" s="207">
        <f>ROUND(I492*H492,2)</f>
        <v>0</v>
      </c>
      <c r="BL492" s="19" t="s">
        <v>104</v>
      </c>
      <c r="BM492" s="206" t="s">
        <v>526</v>
      </c>
    </row>
    <row r="493" spans="1:65" s="2" customFormat="1" ht="27">
      <c r="A493" s="37"/>
      <c r="B493" s="38"/>
      <c r="C493" s="39"/>
      <c r="D493" s="208" t="s">
        <v>270</v>
      </c>
      <c r="E493" s="39"/>
      <c r="F493" s="209" t="s">
        <v>471</v>
      </c>
      <c r="G493" s="39"/>
      <c r="H493" s="39"/>
      <c r="I493" s="118"/>
      <c r="J493" s="39"/>
      <c r="K493" s="39"/>
      <c r="L493" s="42"/>
      <c r="M493" s="210"/>
      <c r="N493" s="211"/>
      <c r="O493" s="67"/>
      <c r="P493" s="67"/>
      <c r="Q493" s="67"/>
      <c r="R493" s="67"/>
      <c r="S493" s="67"/>
      <c r="T493" s="68"/>
      <c r="U493" s="37"/>
      <c r="V493" s="37"/>
      <c r="W493" s="37"/>
      <c r="X493" s="37"/>
      <c r="Y493" s="37"/>
      <c r="Z493" s="37"/>
      <c r="AA493" s="37"/>
      <c r="AB493" s="37"/>
      <c r="AC493" s="37"/>
      <c r="AD493" s="37"/>
      <c r="AE493" s="37"/>
      <c r="AT493" s="19" t="s">
        <v>270</v>
      </c>
      <c r="AU493" s="19" t="s">
        <v>91</v>
      </c>
    </row>
    <row r="494" spans="1:65" s="13" customFormat="1" ht="10">
      <c r="B494" s="212"/>
      <c r="C494" s="213"/>
      <c r="D494" s="208" t="s">
        <v>272</v>
      </c>
      <c r="E494" s="214" t="s">
        <v>44</v>
      </c>
      <c r="F494" s="215" t="s">
        <v>427</v>
      </c>
      <c r="G494" s="213"/>
      <c r="H494" s="214" t="s">
        <v>44</v>
      </c>
      <c r="I494" s="216"/>
      <c r="J494" s="213"/>
      <c r="K494" s="213"/>
      <c r="L494" s="217"/>
      <c r="M494" s="218"/>
      <c r="N494" s="219"/>
      <c r="O494" s="219"/>
      <c r="P494" s="219"/>
      <c r="Q494" s="219"/>
      <c r="R494" s="219"/>
      <c r="S494" s="219"/>
      <c r="T494" s="220"/>
      <c r="AT494" s="221" t="s">
        <v>272</v>
      </c>
      <c r="AU494" s="221" t="s">
        <v>91</v>
      </c>
      <c r="AV494" s="13" t="s">
        <v>89</v>
      </c>
      <c r="AW494" s="13" t="s">
        <v>38</v>
      </c>
      <c r="AX494" s="13" t="s">
        <v>82</v>
      </c>
      <c r="AY494" s="221" t="s">
        <v>262</v>
      </c>
    </row>
    <row r="495" spans="1:65" s="13" customFormat="1" ht="10">
      <c r="B495" s="212"/>
      <c r="C495" s="213"/>
      <c r="D495" s="208" t="s">
        <v>272</v>
      </c>
      <c r="E495" s="214" t="s">
        <v>44</v>
      </c>
      <c r="F495" s="215" t="s">
        <v>527</v>
      </c>
      <c r="G495" s="213"/>
      <c r="H495" s="214" t="s">
        <v>44</v>
      </c>
      <c r="I495" s="216"/>
      <c r="J495" s="213"/>
      <c r="K495" s="213"/>
      <c r="L495" s="217"/>
      <c r="M495" s="218"/>
      <c r="N495" s="219"/>
      <c r="O495" s="219"/>
      <c r="P495" s="219"/>
      <c r="Q495" s="219"/>
      <c r="R495" s="219"/>
      <c r="S495" s="219"/>
      <c r="T495" s="220"/>
      <c r="AT495" s="221" t="s">
        <v>272</v>
      </c>
      <c r="AU495" s="221" t="s">
        <v>91</v>
      </c>
      <c r="AV495" s="13" t="s">
        <v>89</v>
      </c>
      <c r="AW495" s="13" t="s">
        <v>38</v>
      </c>
      <c r="AX495" s="13" t="s">
        <v>82</v>
      </c>
      <c r="AY495" s="221" t="s">
        <v>262</v>
      </c>
    </row>
    <row r="496" spans="1:65" s="15" customFormat="1" ht="10">
      <c r="B496" s="233"/>
      <c r="C496" s="234"/>
      <c r="D496" s="208" t="s">
        <v>272</v>
      </c>
      <c r="E496" s="235" t="s">
        <v>44</v>
      </c>
      <c r="F496" s="236" t="s">
        <v>528</v>
      </c>
      <c r="G496" s="234"/>
      <c r="H496" s="237">
        <v>1.3839999999999999</v>
      </c>
      <c r="I496" s="238"/>
      <c r="J496" s="234"/>
      <c r="K496" s="234"/>
      <c r="L496" s="239"/>
      <c r="M496" s="240"/>
      <c r="N496" s="241"/>
      <c r="O496" s="241"/>
      <c r="P496" s="241"/>
      <c r="Q496" s="241"/>
      <c r="R496" s="241"/>
      <c r="S496" s="241"/>
      <c r="T496" s="242"/>
      <c r="AT496" s="243" t="s">
        <v>272</v>
      </c>
      <c r="AU496" s="243" t="s">
        <v>91</v>
      </c>
      <c r="AV496" s="15" t="s">
        <v>91</v>
      </c>
      <c r="AW496" s="15" t="s">
        <v>38</v>
      </c>
      <c r="AX496" s="15" t="s">
        <v>89</v>
      </c>
      <c r="AY496" s="243" t="s">
        <v>262</v>
      </c>
    </row>
    <row r="497" spans="1:65" s="2" customFormat="1" ht="21.75" customHeight="1">
      <c r="A497" s="37"/>
      <c r="B497" s="38"/>
      <c r="C497" s="195" t="s">
        <v>529</v>
      </c>
      <c r="D497" s="195" t="s">
        <v>264</v>
      </c>
      <c r="E497" s="196" t="s">
        <v>530</v>
      </c>
      <c r="F497" s="197" t="s">
        <v>531</v>
      </c>
      <c r="G497" s="198" t="s">
        <v>342</v>
      </c>
      <c r="H497" s="199">
        <v>15.75</v>
      </c>
      <c r="I497" s="200"/>
      <c r="J497" s="201">
        <f>ROUND(I497*H497,2)</f>
        <v>0</v>
      </c>
      <c r="K497" s="197" t="s">
        <v>268</v>
      </c>
      <c r="L497" s="42"/>
      <c r="M497" s="202" t="s">
        <v>44</v>
      </c>
      <c r="N497" s="203" t="s">
        <v>53</v>
      </c>
      <c r="O497" s="67"/>
      <c r="P497" s="204">
        <f>O497*H497</f>
        <v>0</v>
      </c>
      <c r="Q497" s="204">
        <v>0.67488999999999999</v>
      </c>
      <c r="R497" s="204">
        <f>Q497*H497</f>
        <v>10.6295175</v>
      </c>
      <c r="S497" s="204">
        <v>0</v>
      </c>
      <c r="T497" s="205">
        <f>S497*H497</f>
        <v>0</v>
      </c>
      <c r="U497" s="37"/>
      <c r="V497" s="37"/>
      <c r="W497" s="37"/>
      <c r="X497" s="37"/>
      <c r="Y497" s="37"/>
      <c r="Z497" s="37"/>
      <c r="AA497" s="37"/>
      <c r="AB497" s="37"/>
      <c r="AC497" s="37"/>
      <c r="AD497" s="37"/>
      <c r="AE497" s="37"/>
      <c r="AR497" s="206" t="s">
        <v>104</v>
      </c>
      <c r="AT497" s="206" t="s">
        <v>264</v>
      </c>
      <c r="AU497" s="206" t="s">
        <v>91</v>
      </c>
      <c r="AY497" s="19" t="s">
        <v>262</v>
      </c>
      <c r="BE497" s="207">
        <f>IF(N497="základní",J497,0)</f>
        <v>0</v>
      </c>
      <c r="BF497" s="207">
        <f>IF(N497="snížená",J497,0)</f>
        <v>0</v>
      </c>
      <c r="BG497" s="207">
        <f>IF(N497="zákl. přenesená",J497,0)</f>
        <v>0</v>
      </c>
      <c r="BH497" s="207">
        <f>IF(N497="sníž. přenesená",J497,0)</f>
        <v>0</v>
      </c>
      <c r="BI497" s="207">
        <f>IF(N497="nulová",J497,0)</f>
        <v>0</v>
      </c>
      <c r="BJ497" s="19" t="s">
        <v>89</v>
      </c>
      <c r="BK497" s="207">
        <f>ROUND(I497*H497,2)</f>
        <v>0</v>
      </c>
      <c r="BL497" s="19" t="s">
        <v>104</v>
      </c>
      <c r="BM497" s="206" t="s">
        <v>532</v>
      </c>
    </row>
    <row r="498" spans="1:65" s="2" customFormat="1" ht="54">
      <c r="A498" s="37"/>
      <c r="B498" s="38"/>
      <c r="C498" s="39"/>
      <c r="D498" s="208" t="s">
        <v>270</v>
      </c>
      <c r="E498" s="39"/>
      <c r="F498" s="209" t="s">
        <v>533</v>
      </c>
      <c r="G498" s="39"/>
      <c r="H498" s="39"/>
      <c r="I498" s="118"/>
      <c r="J498" s="39"/>
      <c r="K498" s="39"/>
      <c r="L498" s="42"/>
      <c r="M498" s="210"/>
      <c r="N498" s="211"/>
      <c r="O498" s="67"/>
      <c r="P498" s="67"/>
      <c r="Q498" s="67"/>
      <c r="R498" s="67"/>
      <c r="S498" s="67"/>
      <c r="T498" s="68"/>
      <c r="U498" s="37"/>
      <c r="V498" s="37"/>
      <c r="W498" s="37"/>
      <c r="X498" s="37"/>
      <c r="Y498" s="37"/>
      <c r="Z498" s="37"/>
      <c r="AA498" s="37"/>
      <c r="AB498" s="37"/>
      <c r="AC498" s="37"/>
      <c r="AD498" s="37"/>
      <c r="AE498" s="37"/>
      <c r="AT498" s="19" t="s">
        <v>270</v>
      </c>
      <c r="AU498" s="19" t="s">
        <v>91</v>
      </c>
    </row>
    <row r="499" spans="1:65" s="13" customFormat="1" ht="10">
      <c r="B499" s="212"/>
      <c r="C499" s="213"/>
      <c r="D499" s="208" t="s">
        <v>272</v>
      </c>
      <c r="E499" s="214" t="s">
        <v>44</v>
      </c>
      <c r="F499" s="215" t="s">
        <v>534</v>
      </c>
      <c r="G499" s="213"/>
      <c r="H499" s="214" t="s">
        <v>44</v>
      </c>
      <c r="I499" s="216"/>
      <c r="J499" s="213"/>
      <c r="K499" s="213"/>
      <c r="L499" s="217"/>
      <c r="M499" s="218"/>
      <c r="N499" s="219"/>
      <c r="O499" s="219"/>
      <c r="P499" s="219"/>
      <c r="Q499" s="219"/>
      <c r="R499" s="219"/>
      <c r="S499" s="219"/>
      <c r="T499" s="220"/>
      <c r="AT499" s="221" t="s">
        <v>272</v>
      </c>
      <c r="AU499" s="221" t="s">
        <v>91</v>
      </c>
      <c r="AV499" s="13" t="s">
        <v>89</v>
      </c>
      <c r="AW499" s="13" t="s">
        <v>38</v>
      </c>
      <c r="AX499" s="13" t="s">
        <v>82</v>
      </c>
      <c r="AY499" s="221" t="s">
        <v>262</v>
      </c>
    </row>
    <row r="500" spans="1:65" s="15" customFormat="1" ht="10">
      <c r="B500" s="233"/>
      <c r="C500" s="234"/>
      <c r="D500" s="208" t="s">
        <v>272</v>
      </c>
      <c r="E500" s="235" t="s">
        <v>44</v>
      </c>
      <c r="F500" s="236" t="s">
        <v>535</v>
      </c>
      <c r="G500" s="234"/>
      <c r="H500" s="237">
        <v>11.25</v>
      </c>
      <c r="I500" s="238"/>
      <c r="J500" s="234"/>
      <c r="K500" s="234"/>
      <c r="L500" s="239"/>
      <c r="M500" s="240"/>
      <c r="N500" s="241"/>
      <c r="O500" s="241"/>
      <c r="P500" s="241"/>
      <c r="Q500" s="241"/>
      <c r="R500" s="241"/>
      <c r="S500" s="241"/>
      <c r="T500" s="242"/>
      <c r="AT500" s="243" t="s">
        <v>272</v>
      </c>
      <c r="AU500" s="243" t="s">
        <v>91</v>
      </c>
      <c r="AV500" s="15" t="s">
        <v>91</v>
      </c>
      <c r="AW500" s="15" t="s">
        <v>38</v>
      </c>
      <c r="AX500" s="15" t="s">
        <v>82</v>
      </c>
      <c r="AY500" s="243" t="s">
        <v>262</v>
      </c>
    </row>
    <row r="501" spans="1:65" s="13" customFormat="1" ht="10">
      <c r="B501" s="212"/>
      <c r="C501" s="213"/>
      <c r="D501" s="208" t="s">
        <v>272</v>
      </c>
      <c r="E501" s="214" t="s">
        <v>44</v>
      </c>
      <c r="F501" s="215" t="s">
        <v>536</v>
      </c>
      <c r="G501" s="213"/>
      <c r="H501" s="214" t="s">
        <v>44</v>
      </c>
      <c r="I501" s="216"/>
      <c r="J501" s="213"/>
      <c r="K501" s="213"/>
      <c r="L501" s="217"/>
      <c r="M501" s="218"/>
      <c r="N501" s="219"/>
      <c r="O501" s="219"/>
      <c r="P501" s="219"/>
      <c r="Q501" s="219"/>
      <c r="R501" s="219"/>
      <c r="S501" s="219"/>
      <c r="T501" s="220"/>
      <c r="AT501" s="221" t="s">
        <v>272</v>
      </c>
      <c r="AU501" s="221" t="s">
        <v>91</v>
      </c>
      <c r="AV501" s="13" t="s">
        <v>89</v>
      </c>
      <c r="AW501" s="13" t="s">
        <v>38</v>
      </c>
      <c r="AX501" s="13" t="s">
        <v>82</v>
      </c>
      <c r="AY501" s="221" t="s">
        <v>262</v>
      </c>
    </row>
    <row r="502" spans="1:65" s="15" customFormat="1" ht="10">
      <c r="B502" s="233"/>
      <c r="C502" s="234"/>
      <c r="D502" s="208" t="s">
        <v>272</v>
      </c>
      <c r="E502" s="235" t="s">
        <v>44</v>
      </c>
      <c r="F502" s="236" t="s">
        <v>537</v>
      </c>
      <c r="G502" s="234"/>
      <c r="H502" s="237">
        <v>1.2749999999999999</v>
      </c>
      <c r="I502" s="238"/>
      <c r="J502" s="234"/>
      <c r="K502" s="234"/>
      <c r="L502" s="239"/>
      <c r="M502" s="240"/>
      <c r="N502" s="241"/>
      <c r="O502" s="241"/>
      <c r="P502" s="241"/>
      <c r="Q502" s="241"/>
      <c r="R502" s="241"/>
      <c r="S502" s="241"/>
      <c r="T502" s="242"/>
      <c r="AT502" s="243" t="s">
        <v>272</v>
      </c>
      <c r="AU502" s="243" t="s">
        <v>91</v>
      </c>
      <c r="AV502" s="15" t="s">
        <v>91</v>
      </c>
      <c r="AW502" s="15" t="s">
        <v>38</v>
      </c>
      <c r="AX502" s="15" t="s">
        <v>82</v>
      </c>
      <c r="AY502" s="243" t="s">
        <v>262</v>
      </c>
    </row>
    <row r="503" spans="1:65" s="15" customFormat="1" ht="10">
      <c r="B503" s="233"/>
      <c r="C503" s="234"/>
      <c r="D503" s="208" t="s">
        <v>272</v>
      </c>
      <c r="E503" s="235" t="s">
        <v>44</v>
      </c>
      <c r="F503" s="236" t="s">
        <v>538</v>
      </c>
      <c r="G503" s="234"/>
      <c r="H503" s="237">
        <v>3.2250000000000001</v>
      </c>
      <c r="I503" s="238"/>
      <c r="J503" s="234"/>
      <c r="K503" s="234"/>
      <c r="L503" s="239"/>
      <c r="M503" s="240"/>
      <c r="N503" s="241"/>
      <c r="O503" s="241"/>
      <c r="P503" s="241"/>
      <c r="Q503" s="241"/>
      <c r="R503" s="241"/>
      <c r="S503" s="241"/>
      <c r="T503" s="242"/>
      <c r="AT503" s="243" t="s">
        <v>272</v>
      </c>
      <c r="AU503" s="243" t="s">
        <v>91</v>
      </c>
      <c r="AV503" s="15" t="s">
        <v>91</v>
      </c>
      <c r="AW503" s="15" t="s">
        <v>38</v>
      </c>
      <c r="AX503" s="15" t="s">
        <v>82</v>
      </c>
      <c r="AY503" s="243" t="s">
        <v>262</v>
      </c>
    </row>
    <row r="504" spans="1:65" s="16" customFormat="1" ht="10">
      <c r="B504" s="244"/>
      <c r="C504" s="245"/>
      <c r="D504" s="208" t="s">
        <v>272</v>
      </c>
      <c r="E504" s="246" t="s">
        <v>44</v>
      </c>
      <c r="F504" s="247" t="s">
        <v>291</v>
      </c>
      <c r="G504" s="245"/>
      <c r="H504" s="248">
        <v>15.75</v>
      </c>
      <c r="I504" s="249"/>
      <c r="J504" s="245"/>
      <c r="K504" s="245"/>
      <c r="L504" s="250"/>
      <c r="M504" s="251"/>
      <c r="N504" s="252"/>
      <c r="O504" s="252"/>
      <c r="P504" s="252"/>
      <c r="Q504" s="252"/>
      <c r="R504" s="252"/>
      <c r="S504" s="252"/>
      <c r="T504" s="253"/>
      <c r="AT504" s="254" t="s">
        <v>272</v>
      </c>
      <c r="AU504" s="254" t="s">
        <v>91</v>
      </c>
      <c r="AV504" s="16" t="s">
        <v>104</v>
      </c>
      <c r="AW504" s="16" t="s">
        <v>38</v>
      </c>
      <c r="AX504" s="16" t="s">
        <v>89</v>
      </c>
      <c r="AY504" s="254" t="s">
        <v>262</v>
      </c>
    </row>
    <row r="505" spans="1:65" s="2" customFormat="1" ht="21.75" customHeight="1">
      <c r="A505" s="37"/>
      <c r="B505" s="38"/>
      <c r="C505" s="195" t="s">
        <v>539</v>
      </c>
      <c r="D505" s="195" t="s">
        <v>264</v>
      </c>
      <c r="E505" s="196" t="s">
        <v>540</v>
      </c>
      <c r="F505" s="197" t="s">
        <v>541</v>
      </c>
      <c r="G505" s="198" t="s">
        <v>406</v>
      </c>
      <c r="H505" s="199">
        <v>0.107</v>
      </c>
      <c r="I505" s="200"/>
      <c r="J505" s="201">
        <f>ROUND(I505*H505,2)</f>
        <v>0</v>
      </c>
      <c r="K505" s="197" t="s">
        <v>268</v>
      </c>
      <c r="L505" s="42"/>
      <c r="M505" s="202" t="s">
        <v>44</v>
      </c>
      <c r="N505" s="203" t="s">
        <v>53</v>
      </c>
      <c r="O505" s="67"/>
      <c r="P505" s="204">
        <f>O505*H505</f>
        <v>0</v>
      </c>
      <c r="Q505" s="204">
        <v>1.05871</v>
      </c>
      <c r="R505" s="204">
        <f>Q505*H505</f>
        <v>0.11328197</v>
      </c>
      <c r="S505" s="204">
        <v>0</v>
      </c>
      <c r="T505" s="205">
        <f>S505*H505</f>
        <v>0</v>
      </c>
      <c r="U505" s="37"/>
      <c r="V505" s="37"/>
      <c r="W505" s="37"/>
      <c r="X505" s="37"/>
      <c r="Y505" s="37"/>
      <c r="Z505" s="37"/>
      <c r="AA505" s="37"/>
      <c r="AB505" s="37"/>
      <c r="AC505" s="37"/>
      <c r="AD505" s="37"/>
      <c r="AE505" s="37"/>
      <c r="AR505" s="206" t="s">
        <v>104</v>
      </c>
      <c r="AT505" s="206" t="s">
        <v>264</v>
      </c>
      <c r="AU505" s="206" t="s">
        <v>91</v>
      </c>
      <c r="AY505" s="19" t="s">
        <v>262</v>
      </c>
      <c r="BE505" s="207">
        <f>IF(N505="základní",J505,0)</f>
        <v>0</v>
      </c>
      <c r="BF505" s="207">
        <f>IF(N505="snížená",J505,0)</f>
        <v>0</v>
      </c>
      <c r="BG505" s="207">
        <f>IF(N505="zákl. přenesená",J505,0)</f>
        <v>0</v>
      </c>
      <c r="BH505" s="207">
        <f>IF(N505="sníž. přenesená",J505,0)</f>
        <v>0</v>
      </c>
      <c r="BI505" s="207">
        <f>IF(N505="nulová",J505,0)</f>
        <v>0</v>
      </c>
      <c r="BJ505" s="19" t="s">
        <v>89</v>
      </c>
      <c r="BK505" s="207">
        <f>ROUND(I505*H505,2)</f>
        <v>0</v>
      </c>
      <c r="BL505" s="19" t="s">
        <v>104</v>
      </c>
      <c r="BM505" s="206" t="s">
        <v>542</v>
      </c>
    </row>
    <row r="506" spans="1:65" s="13" customFormat="1" ht="10">
      <c r="B506" s="212"/>
      <c r="C506" s="213"/>
      <c r="D506" s="208" t="s">
        <v>272</v>
      </c>
      <c r="E506" s="214" t="s">
        <v>44</v>
      </c>
      <c r="F506" s="215" t="s">
        <v>534</v>
      </c>
      <c r="G506" s="213"/>
      <c r="H506" s="214" t="s">
        <v>44</v>
      </c>
      <c r="I506" s="216"/>
      <c r="J506" s="213"/>
      <c r="K506" s="213"/>
      <c r="L506" s="217"/>
      <c r="M506" s="218"/>
      <c r="N506" s="219"/>
      <c r="O506" s="219"/>
      <c r="P506" s="219"/>
      <c r="Q506" s="219"/>
      <c r="R506" s="219"/>
      <c r="S506" s="219"/>
      <c r="T506" s="220"/>
      <c r="AT506" s="221" t="s">
        <v>272</v>
      </c>
      <c r="AU506" s="221" t="s">
        <v>91</v>
      </c>
      <c r="AV506" s="13" t="s">
        <v>89</v>
      </c>
      <c r="AW506" s="13" t="s">
        <v>38</v>
      </c>
      <c r="AX506" s="13" t="s">
        <v>82</v>
      </c>
      <c r="AY506" s="221" t="s">
        <v>262</v>
      </c>
    </row>
    <row r="507" spans="1:65" s="15" customFormat="1" ht="10">
      <c r="B507" s="233"/>
      <c r="C507" s="234"/>
      <c r="D507" s="208" t="s">
        <v>272</v>
      </c>
      <c r="E507" s="235" t="s">
        <v>44</v>
      </c>
      <c r="F507" s="236" t="s">
        <v>535</v>
      </c>
      <c r="G507" s="234"/>
      <c r="H507" s="237">
        <v>11.25</v>
      </c>
      <c r="I507" s="238"/>
      <c r="J507" s="234"/>
      <c r="K507" s="234"/>
      <c r="L507" s="239"/>
      <c r="M507" s="240"/>
      <c r="N507" s="241"/>
      <c r="O507" s="241"/>
      <c r="P507" s="241"/>
      <c r="Q507" s="241"/>
      <c r="R507" s="241"/>
      <c r="S507" s="241"/>
      <c r="T507" s="242"/>
      <c r="AT507" s="243" t="s">
        <v>272</v>
      </c>
      <c r="AU507" s="243" t="s">
        <v>91</v>
      </c>
      <c r="AV507" s="15" t="s">
        <v>91</v>
      </c>
      <c r="AW507" s="15" t="s">
        <v>38</v>
      </c>
      <c r="AX507" s="15" t="s">
        <v>82</v>
      </c>
      <c r="AY507" s="243" t="s">
        <v>262</v>
      </c>
    </row>
    <row r="508" spans="1:65" s="13" customFormat="1" ht="10">
      <c r="B508" s="212"/>
      <c r="C508" s="213"/>
      <c r="D508" s="208" t="s">
        <v>272</v>
      </c>
      <c r="E508" s="214" t="s">
        <v>44</v>
      </c>
      <c r="F508" s="215" t="s">
        <v>536</v>
      </c>
      <c r="G508" s="213"/>
      <c r="H508" s="214" t="s">
        <v>44</v>
      </c>
      <c r="I508" s="216"/>
      <c r="J508" s="213"/>
      <c r="K508" s="213"/>
      <c r="L508" s="217"/>
      <c r="M508" s="218"/>
      <c r="N508" s="219"/>
      <c r="O508" s="219"/>
      <c r="P508" s="219"/>
      <c r="Q508" s="219"/>
      <c r="R508" s="219"/>
      <c r="S508" s="219"/>
      <c r="T508" s="220"/>
      <c r="AT508" s="221" t="s">
        <v>272</v>
      </c>
      <c r="AU508" s="221" t="s">
        <v>91</v>
      </c>
      <c r="AV508" s="13" t="s">
        <v>89</v>
      </c>
      <c r="AW508" s="13" t="s">
        <v>38</v>
      </c>
      <c r="AX508" s="13" t="s">
        <v>82</v>
      </c>
      <c r="AY508" s="221" t="s">
        <v>262</v>
      </c>
    </row>
    <row r="509" spans="1:65" s="15" customFormat="1" ht="10">
      <c r="B509" s="233"/>
      <c r="C509" s="234"/>
      <c r="D509" s="208" t="s">
        <v>272</v>
      </c>
      <c r="E509" s="235" t="s">
        <v>44</v>
      </c>
      <c r="F509" s="236" t="s">
        <v>537</v>
      </c>
      <c r="G509" s="234"/>
      <c r="H509" s="237">
        <v>1.2749999999999999</v>
      </c>
      <c r="I509" s="238"/>
      <c r="J509" s="234"/>
      <c r="K509" s="234"/>
      <c r="L509" s="239"/>
      <c r="M509" s="240"/>
      <c r="N509" s="241"/>
      <c r="O509" s="241"/>
      <c r="P509" s="241"/>
      <c r="Q509" s="241"/>
      <c r="R509" s="241"/>
      <c r="S509" s="241"/>
      <c r="T509" s="242"/>
      <c r="AT509" s="243" t="s">
        <v>272</v>
      </c>
      <c r="AU509" s="243" t="s">
        <v>91</v>
      </c>
      <c r="AV509" s="15" t="s">
        <v>91</v>
      </c>
      <c r="AW509" s="15" t="s">
        <v>38</v>
      </c>
      <c r="AX509" s="15" t="s">
        <v>82</v>
      </c>
      <c r="AY509" s="243" t="s">
        <v>262</v>
      </c>
    </row>
    <row r="510" spans="1:65" s="15" customFormat="1" ht="10">
      <c r="B510" s="233"/>
      <c r="C510" s="234"/>
      <c r="D510" s="208" t="s">
        <v>272</v>
      </c>
      <c r="E510" s="235" t="s">
        <v>44</v>
      </c>
      <c r="F510" s="236" t="s">
        <v>538</v>
      </c>
      <c r="G510" s="234"/>
      <c r="H510" s="237">
        <v>3.2250000000000001</v>
      </c>
      <c r="I510" s="238"/>
      <c r="J510" s="234"/>
      <c r="K510" s="234"/>
      <c r="L510" s="239"/>
      <c r="M510" s="240"/>
      <c r="N510" s="241"/>
      <c r="O510" s="241"/>
      <c r="P510" s="241"/>
      <c r="Q510" s="241"/>
      <c r="R510" s="241"/>
      <c r="S510" s="241"/>
      <c r="T510" s="242"/>
      <c r="AT510" s="243" t="s">
        <v>272</v>
      </c>
      <c r="AU510" s="243" t="s">
        <v>91</v>
      </c>
      <c r="AV510" s="15" t="s">
        <v>91</v>
      </c>
      <c r="AW510" s="15" t="s">
        <v>38</v>
      </c>
      <c r="AX510" s="15" t="s">
        <v>82</v>
      </c>
      <c r="AY510" s="243" t="s">
        <v>262</v>
      </c>
    </row>
    <row r="511" spans="1:65" s="16" customFormat="1" ht="10">
      <c r="B511" s="244"/>
      <c r="C511" s="245"/>
      <c r="D511" s="208" t="s">
        <v>272</v>
      </c>
      <c r="E511" s="246" t="s">
        <v>44</v>
      </c>
      <c r="F511" s="247" t="s">
        <v>291</v>
      </c>
      <c r="G511" s="245"/>
      <c r="H511" s="248">
        <v>15.75</v>
      </c>
      <c r="I511" s="249"/>
      <c r="J511" s="245"/>
      <c r="K511" s="245"/>
      <c r="L511" s="250"/>
      <c r="M511" s="251"/>
      <c r="N511" s="252"/>
      <c r="O511" s="252"/>
      <c r="P511" s="252"/>
      <c r="Q511" s="252"/>
      <c r="R511" s="252"/>
      <c r="S511" s="252"/>
      <c r="T511" s="253"/>
      <c r="AT511" s="254" t="s">
        <v>272</v>
      </c>
      <c r="AU511" s="254" t="s">
        <v>91</v>
      </c>
      <c r="AV511" s="16" t="s">
        <v>104</v>
      </c>
      <c r="AW511" s="16" t="s">
        <v>38</v>
      </c>
      <c r="AX511" s="16" t="s">
        <v>82</v>
      </c>
      <c r="AY511" s="254" t="s">
        <v>262</v>
      </c>
    </row>
    <row r="512" spans="1:65" s="13" customFormat="1" ht="10">
      <c r="B512" s="212"/>
      <c r="C512" s="213"/>
      <c r="D512" s="208" t="s">
        <v>272</v>
      </c>
      <c r="E512" s="214" t="s">
        <v>44</v>
      </c>
      <c r="F512" s="215" t="s">
        <v>543</v>
      </c>
      <c r="G512" s="213"/>
      <c r="H512" s="214" t="s">
        <v>44</v>
      </c>
      <c r="I512" s="216"/>
      <c r="J512" s="213"/>
      <c r="K512" s="213"/>
      <c r="L512" s="217"/>
      <c r="M512" s="218"/>
      <c r="N512" s="219"/>
      <c r="O512" s="219"/>
      <c r="P512" s="219"/>
      <c r="Q512" s="219"/>
      <c r="R512" s="219"/>
      <c r="S512" s="219"/>
      <c r="T512" s="220"/>
      <c r="AT512" s="221" t="s">
        <v>272</v>
      </c>
      <c r="AU512" s="221" t="s">
        <v>91</v>
      </c>
      <c r="AV512" s="13" t="s">
        <v>89</v>
      </c>
      <c r="AW512" s="13" t="s">
        <v>38</v>
      </c>
      <c r="AX512" s="13" t="s">
        <v>82</v>
      </c>
      <c r="AY512" s="221" t="s">
        <v>262</v>
      </c>
    </row>
    <row r="513" spans="1:65" s="15" customFormat="1" ht="10">
      <c r="B513" s="233"/>
      <c r="C513" s="234"/>
      <c r="D513" s="208" t="s">
        <v>272</v>
      </c>
      <c r="E513" s="235" t="s">
        <v>44</v>
      </c>
      <c r="F513" s="236" t="s">
        <v>544</v>
      </c>
      <c r="G513" s="234"/>
      <c r="H513" s="237">
        <v>0.107</v>
      </c>
      <c r="I513" s="238"/>
      <c r="J513" s="234"/>
      <c r="K513" s="234"/>
      <c r="L513" s="239"/>
      <c r="M513" s="240"/>
      <c r="N513" s="241"/>
      <c r="O513" s="241"/>
      <c r="P513" s="241"/>
      <c r="Q513" s="241"/>
      <c r="R513" s="241"/>
      <c r="S513" s="241"/>
      <c r="T513" s="242"/>
      <c r="AT513" s="243" t="s">
        <v>272</v>
      </c>
      <c r="AU513" s="243" t="s">
        <v>91</v>
      </c>
      <c r="AV513" s="15" t="s">
        <v>91</v>
      </c>
      <c r="AW513" s="15" t="s">
        <v>38</v>
      </c>
      <c r="AX513" s="15" t="s">
        <v>89</v>
      </c>
      <c r="AY513" s="243" t="s">
        <v>262</v>
      </c>
    </row>
    <row r="514" spans="1:65" s="12" customFormat="1" ht="22.75" customHeight="1">
      <c r="B514" s="179"/>
      <c r="C514" s="180"/>
      <c r="D514" s="181" t="s">
        <v>81</v>
      </c>
      <c r="E514" s="193" t="s">
        <v>97</v>
      </c>
      <c r="F514" s="193" t="s">
        <v>545</v>
      </c>
      <c r="G514" s="180"/>
      <c r="H514" s="180"/>
      <c r="I514" s="183"/>
      <c r="J514" s="194">
        <f>BK514</f>
        <v>0</v>
      </c>
      <c r="K514" s="180"/>
      <c r="L514" s="185"/>
      <c r="M514" s="186"/>
      <c r="N514" s="187"/>
      <c r="O514" s="187"/>
      <c r="P514" s="188">
        <f>SUM(P515:P675)</f>
        <v>0</v>
      </c>
      <c r="Q514" s="187"/>
      <c r="R514" s="188">
        <f>SUM(R515:R675)</f>
        <v>98.771266069999996</v>
      </c>
      <c r="S514" s="187"/>
      <c r="T514" s="189">
        <f>SUM(T515:T675)</f>
        <v>0</v>
      </c>
      <c r="AR514" s="190" t="s">
        <v>89</v>
      </c>
      <c r="AT514" s="191" t="s">
        <v>81</v>
      </c>
      <c r="AU514" s="191" t="s">
        <v>89</v>
      </c>
      <c r="AY514" s="190" t="s">
        <v>262</v>
      </c>
      <c r="BK514" s="192">
        <f>SUM(BK515:BK675)</f>
        <v>0</v>
      </c>
    </row>
    <row r="515" spans="1:65" s="2" customFormat="1" ht="21.75" customHeight="1">
      <c r="A515" s="37"/>
      <c r="B515" s="38"/>
      <c r="C515" s="195" t="s">
        <v>546</v>
      </c>
      <c r="D515" s="195" t="s">
        <v>264</v>
      </c>
      <c r="E515" s="196" t="s">
        <v>547</v>
      </c>
      <c r="F515" s="197" t="s">
        <v>548</v>
      </c>
      <c r="G515" s="198" t="s">
        <v>342</v>
      </c>
      <c r="H515" s="199">
        <v>557.46900000000005</v>
      </c>
      <c r="I515" s="200"/>
      <c r="J515" s="201">
        <f>ROUND(I515*H515,2)</f>
        <v>0</v>
      </c>
      <c r="K515" s="197" t="s">
        <v>268</v>
      </c>
      <c r="L515" s="42"/>
      <c r="M515" s="202" t="s">
        <v>44</v>
      </c>
      <c r="N515" s="203" t="s">
        <v>53</v>
      </c>
      <c r="O515" s="67"/>
      <c r="P515" s="204">
        <f>O515*H515</f>
        <v>0</v>
      </c>
      <c r="Q515" s="204">
        <v>0.14854000000000001</v>
      </c>
      <c r="R515" s="204">
        <f>Q515*H515</f>
        <v>82.806445260000004</v>
      </c>
      <c r="S515" s="204">
        <v>0</v>
      </c>
      <c r="T515" s="205">
        <f>S515*H515</f>
        <v>0</v>
      </c>
      <c r="U515" s="37"/>
      <c r="V515" s="37"/>
      <c r="W515" s="37"/>
      <c r="X515" s="37"/>
      <c r="Y515" s="37"/>
      <c r="Z515" s="37"/>
      <c r="AA515" s="37"/>
      <c r="AB515" s="37"/>
      <c r="AC515" s="37"/>
      <c r="AD515" s="37"/>
      <c r="AE515" s="37"/>
      <c r="AR515" s="206" t="s">
        <v>104</v>
      </c>
      <c r="AT515" s="206" t="s">
        <v>264</v>
      </c>
      <c r="AU515" s="206" t="s">
        <v>91</v>
      </c>
      <c r="AY515" s="19" t="s">
        <v>262</v>
      </c>
      <c r="BE515" s="207">
        <f>IF(N515="základní",J515,0)</f>
        <v>0</v>
      </c>
      <c r="BF515" s="207">
        <f>IF(N515="snížená",J515,0)</f>
        <v>0</v>
      </c>
      <c r="BG515" s="207">
        <f>IF(N515="zákl. přenesená",J515,0)</f>
        <v>0</v>
      </c>
      <c r="BH515" s="207">
        <f>IF(N515="sníž. přenesená",J515,0)</f>
        <v>0</v>
      </c>
      <c r="BI515" s="207">
        <f>IF(N515="nulová",J515,0)</f>
        <v>0</v>
      </c>
      <c r="BJ515" s="19" t="s">
        <v>89</v>
      </c>
      <c r="BK515" s="207">
        <f>ROUND(I515*H515,2)</f>
        <v>0</v>
      </c>
      <c r="BL515" s="19" t="s">
        <v>104</v>
      </c>
      <c r="BM515" s="206" t="s">
        <v>549</v>
      </c>
    </row>
    <row r="516" spans="1:65" s="13" customFormat="1" ht="10">
      <c r="B516" s="212"/>
      <c r="C516" s="213"/>
      <c r="D516" s="208" t="s">
        <v>272</v>
      </c>
      <c r="E516" s="214" t="s">
        <v>44</v>
      </c>
      <c r="F516" s="215" t="s">
        <v>550</v>
      </c>
      <c r="G516" s="213"/>
      <c r="H516" s="214" t="s">
        <v>44</v>
      </c>
      <c r="I516" s="216"/>
      <c r="J516" s="213"/>
      <c r="K516" s="213"/>
      <c r="L516" s="217"/>
      <c r="M516" s="218"/>
      <c r="N516" s="219"/>
      <c r="O516" s="219"/>
      <c r="P516" s="219"/>
      <c r="Q516" s="219"/>
      <c r="R516" s="219"/>
      <c r="S516" s="219"/>
      <c r="T516" s="220"/>
      <c r="AT516" s="221" t="s">
        <v>272</v>
      </c>
      <c r="AU516" s="221" t="s">
        <v>91</v>
      </c>
      <c r="AV516" s="13" t="s">
        <v>89</v>
      </c>
      <c r="AW516" s="13" t="s">
        <v>38</v>
      </c>
      <c r="AX516" s="13" t="s">
        <v>82</v>
      </c>
      <c r="AY516" s="221" t="s">
        <v>262</v>
      </c>
    </row>
    <row r="517" spans="1:65" s="13" customFormat="1" ht="10">
      <c r="B517" s="212"/>
      <c r="C517" s="213"/>
      <c r="D517" s="208" t="s">
        <v>272</v>
      </c>
      <c r="E517" s="214" t="s">
        <v>44</v>
      </c>
      <c r="F517" s="215" t="s">
        <v>551</v>
      </c>
      <c r="G517" s="213"/>
      <c r="H517" s="214" t="s">
        <v>44</v>
      </c>
      <c r="I517" s="216"/>
      <c r="J517" s="213"/>
      <c r="K517" s="213"/>
      <c r="L517" s="217"/>
      <c r="M517" s="218"/>
      <c r="N517" s="219"/>
      <c r="O517" s="219"/>
      <c r="P517" s="219"/>
      <c r="Q517" s="219"/>
      <c r="R517" s="219"/>
      <c r="S517" s="219"/>
      <c r="T517" s="220"/>
      <c r="AT517" s="221" t="s">
        <v>272</v>
      </c>
      <c r="AU517" s="221" t="s">
        <v>91</v>
      </c>
      <c r="AV517" s="13" t="s">
        <v>89</v>
      </c>
      <c r="AW517" s="13" t="s">
        <v>38</v>
      </c>
      <c r="AX517" s="13" t="s">
        <v>82</v>
      </c>
      <c r="AY517" s="221" t="s">
        <v>262</v>
      </c>
    </row>
    <row r="518" spans="1:65" s="13" customFormat="1" ht="10">
      <c r="B518" s="212"/>
      <c r="C518" s="213"/>
      <c r="D518" s="208" t="s">
        <v>272</v>
      </c>
      <c r="E518" s="214" t="s">
        <v>44</v>
      </c>
      <c r="F518" s="215" t="s">
        <v>458</v>
      </c>
      <c r="G518" s="213"/>
      <c r="H518" s="214" t="s">
        <v>44</v>
      </c>
      <c r="I518" s="216"/>
      <c r="J518" s="213"/>
      <c r="K518" s="213"/>
      <c r="L518" s="217"/>
      <c r="M518" s="218"/>
      <c r="N518" s="219"/>
      <c r="O518" s="219"/>
      <c r="P518" s="219"/>
      <c r="Q518" s="219"/>
      <c r="R518" s="219"/>
      <c r="S518" s="219"/>
      <c r="T518" s="220"/>
      <c r="AT518" s="221" t="s">
        <v>272</v>
      </c>
      <c r="AU518" s="221" t="s">
        <v>91</v>
      </c>
      <c r="AV518" s="13" t="s">
        <v>89</v>
      </c>
      <c r="AW518" s="13" t="s">
        <v>38</v>
      </c>
      <c r="AX518" s="13" t="s">
        <v>82</v>
      </c>
      <c r="AY518" s="221" t="s">
        <v>262</v>
      </c>
    </row>
    <row r="519" spans="1:65" s="15" customFormat="1" ht="10">
      <c r="B519" s="233"/>
      <c r="C519" s="234"/>
      <c r="D519" s="208" t="s">
        <v>272</v>
      </c>
      <c r="E519" s="235" t="s">
        <v>44</v>
      </c>
      <c r="F519" s="236" t="s">
        <v>552</v>
      </c>
      <c r="G519" s="234"/>
      <c r="H519" s="237">
        <v>65.125</v>
      </c>
      <c r="I519" s="238"/>
      <c r="J519" s="234"/>
      <c r="K519" s="234"/>
      <c r="L519" s="239"/>
      <c r="M519" s="240"/>
      <c r="N519" s="241"/>
      <c r="O519" s="241"/>
      <c r="P519" s="241"/>
      <c r="Q519" s="241"/>
      <c r="R519" s="241"/>
      <c r="S519" s="241"/>
      <c r="T519" s="242"/>
      <c r="AT519" s="243" t="s">
        <v>272</v>
      </c>
      <c r="AU519" s="243" t="s">
        <v>91</v>
      </c>
      <c r="AV519" s="15" t="s">
        <v>91</v>
      </c>
      <c r="AW519" s="15" t="s">
        <v>38</v>
      </c>
      <c r="AX519" s="15" t="s">
        <v>82</v>
      </c>
      <c r="AY519" s="243" t="s">
        <v>262</v>
      </c>
    </row>
    <row r="520" spans="1:65" s="13" customFormat="1" ht="10">
      <c r="B520" s="212"/>
      <c r="C520" s="213"/>
      <c r="D520" s="208" t="s">
        <v>272</v>
      </c>
      <c r="E520" s="214" t="s">
        <v>44</v>
      </c>
      <c r="F520" s="215" t="s">
        <v>553</v>
      </c>
      <c r="G520" s="213"/>
      <c r="H520" s="214" t="s">
        <v>44</v>
      </c>
      <c r="I520" s="216"/>
      <c r="J520" s="213"/>
      <c r="K520" s="213"/>
      <c r="L520" s="217"/>
      <c r="M520" s="218"/>
      <c r="N520" s="219"/>
      <c r="O520" s="219"/>
      <c r="P520" s="219"/>
      <c r="Q520" s="219"/>
      <c r="R520" s="219"/>
      <c r="S520" s="219"/>
      <c r="T520" s="220"/>
      <c r="AT520" s="221" t="s">
        <v>272</v>
      </c>
      <c r="AU520" s="221" t="s">
        <v>91</v>
      </c>
      <c r="AV520" s="13" t="s">
        <v>89</v>
      </c>
      <c r="AW520" s="13" t="s">
        <v>38</v>
      </c>
      <c r="AX520" s="13" t="s">
        <v>82</v>
      </c>
      <c r="AY520" s="221" t="s">
        <v>262</v>
      </c>
    </row>
    <row r="521" spans="1:65" s="15" customFormat="1" ht="10">
      <c r="B521" s="233"/>
      <c r="C521" s="234"/>
      <c r="D521" s="208" t="s">
        <v>272</v>
      </c>
      <c r="E521" s="235" t="s">
        <v>44</v>
      </c>
      <c r="F521" s="236" t="s">
        <v>554</v>
      </c>
      <c r="G521" s="234"/>
      <c r="H521" s="237">
        <v>12.25</v>
      </c>
      <c r="I521" s="238"/>
      <c r="J521" s="234"/>
      <c r="K521" s="234"/>
      <c r="L521" s="239"/>
      <c r="M521" s="240"/>
      <c r="N521" s="241"/>
      <c r="O521" s="241"/>
      <c r="P521" s="241"/>
      <c r="Q521" s="241"/>
      <c r="R521" s="241"/>
      <c r="S521" s="241"/>
      <c r="T521" s="242"/>
      <c r="AT521" s="243" t="s">
        <v>272</v>
      </c>
      <c r="AU521" s="243" t="s">
        <v>91</v>
      </c>
      <c r="AV521" s="15" t="s">
        <v>91</v>
      </c>
      <c r="AW521" s="15" t="s">
        <v>38</v>
      </c>
      <c r="AX521" s="15" t="s">
        <v>82</v>
      </c>
      <c r="AY521" s="243" t="s">
        <v>262</v>
      </c>
    </row>
    <row r="522" spans="1:65" s="13" customFormat="1" ht="10">
      <c r="B522" s="212"/>
      <c r="C522" s="213"/>
      <c r="D522" s="208" t="s">
        <v>272</v>
      </c>
      <c r="E522" s="214" t="s">
        <v>44</v>
      </c>
      <c r="F522" s="215" t="s">
        <v>555</v>
      </c>
      <c r="G522" s="213"/>
      <c r="H522" s="214" t="s">
        <v>44</v>
      </c>
      <c r="I522" s="216"/>
      <c r="J522" s="213"/>
      <c r="K522" s="213"/>
      <c r="L522" s="217"/>
      <c r="M522" s="218"/>
      <c r="N522" s="219"/>
      <c r="O522" s="219"/>
      <c r="P522" s="219"/>
      <c r="Q522" s="219"/>
      <c r="R522" s="219"/>
      <c r="S522" s="219"/>
      <c r="T522" s="220"/>
      <c r="AT522" s="221" t="s">
        <v>272</v>
      </c>
      <c r="AU522" s="221" t="s">
        <v>91</v>
      </c>
      <c r="AV522" s="13" t="s">
        <v>89</v>
      </c>
      <c r="AW522" s="13" t="s">
        <v>38</v>
      </c>
      <c r="AX522" s="13" t="s">
        <v>82</v>
      </c>
      <c r="AY522" s="221" t="s">
        <v>262</v>
      </c>
    </row>
    <row r="523" spans="1:65" s="13" customFormat="1" ht="10">
      <c r="B523" s="212"/>
      <c r="C523" s="213"/>
      <c r="D523" s="208" t="s">
        <v>272</v>
      </c>
      <c r="E523" s="214" t="s">
        <v>44</v>
      </c>
      <c r="F523" s="215" t="s">
        <v>458</v>
      </c>
      <c r="G523" s="213"/>
      <c r="H523" s="214" t="s">
        <v>44</v>
      </c>
      <c r="I523" s="216"/>
      <c r="J523" s="213"/>
      <c r="K523" s="213"/>
      <c r="L523" s="217"/>
      <c r="M523" s="218"/>
      <c r="N523" s="219"/>
      <c r="O523" s="219"/>
      <c r="P523" s="219"/>
      <c r="Q523" s="219"/>
      <c r="R523" s="219"/>
      <c r="S523" s="219"/>
      <c r="T523" s="220"/>
      <c r="AT523" s="221" t="s">
        <v>272</v>
      </c>
      <c r="AU523" s="221" t="s">
        <v>91</v>
      </c>
      <c r="AV523" s="13" t="s">
        <v>89</v>
      </c>
      <c r="AW523" s="13" t="s">
        <v>38</v>
      </c>
      <c r="AX523" s="13" t="s">
        <v>82</v>
      </c>
      <c r="AY523" s="221" t="s">
        <v>262</v>
      </c>
    </row>
    <row r="524" spans="1:65" s="15" customFormat="1" ht="10">
      <c r="B524" s="233"/>
      <c r="C524" s="234"/>
      <c r="D524" s="208" t="s">
        <v>272</v>
      </c>
      <c r="E524" s="235" t="s">
        <v>44</v>
      </c>
      <c r="F524" s="236" t="s">
        <v>556</v>
      </c>
      <c r="G524" s="234"/>
      <c r="H524" s="237">
        <v>3.75</v>
      </c>
      <c r="I524" s="238"/>
      <c r="J524" s="234"/>
      <c r="K524" s="234"/>
      <c r="L524" s="239"/>
      <c r="M524" s="240"/>
      <c r="N524" s="241"/>
      <c r="O524" s="241"/>
      <c r="P524" s="241"/>
      <c r="Q524" s="241"/>
      <c r="R524" s="241"/>
      <c r="S524" s="241"/>
      <c r="T524" s="242"/>
      <c r="AT524" s="243" t="s">
        <v>272</v>
      </c>
      <c r="AU524" s="243" t="s">
        <v>91</v>
      </c>
      <c r="AV524" s="15" t="s">
        <v>91</v>
      </c>
      <c r="AW524" s="15" t="s">
        <v>38</v>
      </c>
      <c r="AX524" s="15" t="s">
        <v>82</v>
      </c>
      <c r="AY524" s="243" t="s">
        <v>262</v>
      </c>
    </row>
    <row r="525" spans="1:65" s="14" customFormat="1" ht="10">
      <c r="B525" s="222"/>
      <c r="C525" s="223"/>
      <c r="D525" s="208" t="s">
        <v>272</v>
      </c>
      <c r="E525" s="224" t="s">
        <v>44</v>
      </c>
      <c r="F525" s="225" t="s">
        <v>284</v>
      </c>
      <c r="G525" s="223"/>
      <c r="H525" s="226">
        <v>81.125</v>
      </c>
      <c r="I525" s="227"/>
      <c r="J525" s="223"/>
      <c r="K525" s="223"/>
      <c r="L525" s="228"/>
      <c r="M525" s="229"/>
      <c r="N525" s="230"/>
      <c r="O525" s="230"/>
      <c r="P525" s="230"/>
      <c r="Q525" s="230"/>
      <c r="R525" s="230"/>
      <c r="S525" s="230"/>
      <c r="T525" s="231"/>
      <c r="AT525" s="232" t="s">
        <v>272</v>
      </c>
      <c r="AU525" s="232" t="s">
        <v>91</v>
      </c>
      <c r="AV525" s="14" t="s">
        <v>97</v>
      </c>
      <c r="AW525" s="14" t="s">
        <v>38</v>
      </c>
      <c r="AX525" s="14" t="s">
        <v>82</v>
      </c>
      <c r="AY525" s="232" t="s">
        <v>262</v>
      </c>
    </row>
    <row r="526" spans="1:65" s="13" customFormat="1" ht="10">
      <c r="B526" s="212"/>
      <c r="C526" s="213"/>
      <c r="D526" s="208" t="s">
        <v>272</v>
      </c>
      <c r="E526" s="214" t="s">
        <v>44</v>
      </c>
      <c r="F526" s="215" t="s">
        <v>557</v>
      </c>
      <c r="G526" s="213"/>
      <c r="H526" s="214" t="s">
        <v>44</v>
      </c>
      <c r="I526" s="216"/>
      <c r="J526" s="213"/>
      <c r="K526" s="213"/>
      <c r="L526" s="217"/>
      <c r="M526" s="218"/>
      <c r="N526" s="219"/>
      <c r="O526" s="219"/>
      <c r="P526" s="219"/>
      <c r="Q526" s="219"/>
      <c r="R526" s="219"/>
      <c r="S526" s="219"/>
      <c r="T526" s="220"/>
      <c r="AT526" s="221" t="s">
        <v>272</v>
      </c>
      <c r="AU526" s="221" t="s">
        <v>91</v>
      </c>
      <c r="AV526" s="13" t="s">
        <v>89</v>
      </c>
      <c r="AW526" s="13" t="s">
        <v>38</v>
      </c>
      <c r="AX526" s="13" t="s">
        <v>82</v>
      </c>
      <c r="AY526" s="221" t="s">
        <v>262</v>
      </c>
    </row>
    <row r="527" spans="1:65" s="13" customFormat="1" ht="10">
      <c r="B527" s="212"/>
      <c r="C527" s="213"/>
      <c r="D527" s="208" t="s">
        <v>272</v>
      </c>
      <c r="E527" s="214" t="s">
        <v>44</v>
      </c>
      <c r="F527" s="215" t="s">
        <v>558</v>
      </c>
      <c r="G527" s="213"/>
      <c r="H527" s="214" t="s">
        <v>44</v>
      </c>
      <c r="I527" s="216"/>
      <c r="J527" s="213"/>
      <c r="K527" s="213"/>
      <c r="L527" s="217"/>
      <c r="M527" s="218"/>
      <c r="N527" s="219"/>
      <c r="O527" s="219"/>
      <c r="P527" s="219"/>
      <c r="Q527" s="219"/>
      <c r="R527" s="219"/>
      <c r="S527" s="219"/>
      <c r="T527" s="220"/>
      <c r="AT527" s="221" t="s">
        <v>272</v>
      </c>
      <c r="AU527" s="221" t="s">
        <v>91</v>
      </c>
      <c r="AV527" s="13" t="s">
        <v>89</v>
      </c>
      <c r="AW527" s="13" t="s">
        <v>38</v>
      </c>
      <c r="AX527" s="13" t="s">
        <v>82</v>
      </c>
      <c r="AY527" s="221" t="s">
        <v>262</v>
      </c>
    </row>
    <row r="528" spans="1:65" s="13" customFormat="1" ht="10">
      <c r="B528" s="212"/>
      <c r="C528" s="213"/>
      <c r="D528" s="208" t="s">
        <v>272</v>
      </c>
      <c r="E528" s="214" t="s">
        <v>44</v>
      </c>
      <c r="F528" s="215" t="s">
        <v>458</v>
      </c>
      <c r="G528" s="213"/>
      <c r="H528" s="214" t="s">
        <v>44</v>
      </c>
      <c r="I528" s="216"/>
      <c r="J528" s="213"/>
      <c r="K528" s="213"/>
      <c r="L528" s="217"/>
      <c r="M528" s="218"/>
      <c r="N528" s="219"/>
      <c r="O528" s="219"/>
      <c r="P528" s="219"/>
      <c r="Q528" s="219"/>
      <c r="R528" s="219"/>
      <c r="S528" s="219"/>
      <c r="T528" s="220"/>
      <c r="AT528" s="221" t="s">
        <v>272</v>
      </c>
      <c r="AU528" s="221" t="s">
        <v>91</v>
      </c>
      <c r="AV528" s="13" t="s">
        <v>89</v>
      </c>
      <c r="AW528" s="13" t="s">
        <v>38</v>
      </c>
      <c r="AX528" s="13" t="s">
        <v>82</v>
      </c>
      <c r="AY528" s="221" t="s">
        <v>262</v>
      </c>
    </row>
    <row r="529" spans="2:51" s="15" customFormat="1" ht="10">
      <c r="B529" s="233"/>
      <c r="C529" s="234"/>
      <c r="D529" s="208" t="s">
        <v>272</v>
      </c>
      <c r="E529" s="235" t="s">
        <v>44</v>
      </c>
      <c r="F529" s="236" t="s">
        <v>559</v>
      </c>
      <c r="G529" s="234"/>
      <c r="H529" s="237">
        <v>12.71</v>
      </c>
      <c r="I529" s="238"/>
      <c r="J529" s="234"/>
      <c r="K529" s="234"/>
      <c r="L529" s="239"/>
      <c r="M529" s="240"/>
      <c r="N529" s="241"/>
      <c r="O529" s="241"/>
      <c r="P529" s="241"/>
      <c r="Q529" s="241"/>
      <c r="R529" s="241"/>
      <c r="S529" s="241"/>
      <c r="T529" s="242"/>
      <c r="AT529" s="243" t="s">
        <v>272</v>
      </c>
      <c r="AU529" s="243" t="s">
        <v>91</v>
      </c>
      <c r="AV529" s="15" t="s">
        <v>91</v>
      </c>
      <c r="AW529" s="15" t="s">
        <v>38</v>
      </c>
      <c r="AX529" s="15" t="s">
        <v>82</v>
      </c>
      <c r="AY529" s="243" t="s">
        <v>262</v>
      </c>
    </row>
    <row r="530" spans="2:51" s="15" customFormat="1" ht="10">
      <c r="B530" s="233"/>
      <c r="C530" s="234"/>
      <c r="D530" s="208" t="s">
        <v>272</v>
      </c>
      <c r="E530" s="235" t="s">
        <v>44</v>
      </c>
      <c r="F530" s="236" t="s">
        <v>560</v>
      </c>
      <c r="G530" s="234"/>
      <c r="H530" s="237">
        <v>7.218</v>
      </c>
      <c r="I530" s="238"/>
      <c r="J530" s="234"/>
      <c r="K530" s="234"/>
      <c r="L530" s="239"/>
      <c r="M530" s="240"/>
      <c r="N530" s="241"/>
      <c r="O530" s="241"/>
      <c r="P530" s="241"/>
      <c r="Q530" s="241"/>
      <c r="R530" s="241"/>
      <c r="S530" s="241"/>
      <c r="T530" s="242"/>
      <c r="AT530" s="243" t="s">
        <v>272</v>
      </c>
      <c r="AU530" s="243" t="s">
        <v>91</v>
      </c>
      <c r="AV530" s="15" t="s">
        <v>91</v>
      </c>
      <c r="AW530" s="15" t="s">
        <v>38</v>
      </c>
      <c r="AX530" s="15" t="s">
        <v>82</v>
      </c>
      <c r="AY530" s="243" t="s">
        <v>262</v>
      </c>
    </row>
    <row r="531" spans="2:51" s="15" customFormat="1" ht="10">
      <c r="B531" s="233"/>
      <c r="C531" s="234"/>
      <c r="D531" s="208" t="s">
        <v>272</v>
      </c>
      <c r="E531" s="235" t="s">
        <v>44</v>
      </c>
      <c r="F531" s="236" t="s">
        <v>561</v>
      </c>
      <c r="G531" s="234"/>
      <c r="H531" s="237">
        <v>10.53</v>
      </c>
      <c r="I531" s="238"/>
      <c r="J531" s="234"/>
      <c r="K531" s="234"/>
      <c r="L531" s="239"/>
      <c r="M531" s="240"/>
      <c r="N531" s="241"/>
      <c r="O531" s="241"/>
      <c r="P531" s="241"/>
      <c r="Q531" s="241"/>
      <c r="R531" s="241"/>
      <c r="S531" s="241"/>
      <c r="T531" s="242"/>
      <c r="AT531" s="243" t="s">
        <v>272</v>
      </c>
      <c r="AU531" s="243" t="s">
        <v>91</v>
      </c>
      <c r="AV531" s="15" t="s">
        <v>91</v>
      </c>
      <c r="AW531" s="15" t="s">
        <v>38</v>
      </c>
      <c r="AX531" s="15" t="s">
        <v>82</v>
      </c>
      <c r="AY531" s="243" t="s">
        <v>262</v>
      </c>
    </row>
    <row r="532" spans="2:51" s="15" customFormat="1" ht="10">
      <c r="B532" s="233"/>
      <c r="C532" s="234"/>
      <c r="D532" s="208" t="s">
        <v>272</v>
      </c>
      <c r="E532" s="235" t="s">
        <v>44</v>
      </c>
      <c r="F532" s="236" t="s">
        <v>562</v>
      </c>
      <c r="G532" s="234"/>
      <c r="H532" s="237">
        <v>57.4</v>
      </c>
      <c r="I532" s="238"/>
      <c r="J532" s="234"/>
      <c r="K532" s="234"/>
      <c r="L532" s="239"/>
      <c r="M532" s="240"/>
      <c r="N532" s="241"/>
      <c r="O532" s="241"/>
      <c r="P532" s="241"/>
      <c r="Q532" s="241"/>
      <c r="R532" s="241"/>
      <c r="S532" s="241"/>
      <c r="T532" s="242"/>
      <c r="AT532" s="243" t="s">
        <v>272</v>
      </c>
      <c r="AU532" s="243" t="s">
        <v>91</v>
      </c>
      <c r="AV532" s="15" t="s">
        <v>91</v>
      </c>
      <c r="AW532" s="15" t="s">
        <v>38</v>
      </c>
      <c r="AX532" s="15" t="s">
        <v>82</v>
      </c>
      <c r="AY532" s="243" t="s">
        <v>262</v>
      </c>
    </row>
    <row r="533" spans="2:51" s="15" customFormat="1" ht="10">
      <c r="B533" s="233"/>
      <c r="C533" s="234"/>
      <c r="D533" s="208" t="s">
        <v>272</v>
      </c>
      <c r="E533" s="235" t="s">
        <v>44</v>
      </c>
      <c r="F533" s="236" t="s">
        <v>563</v>
      </c>
      <c r="G533" s="234"/>
      <c r="H533" s="237">
        <v>-16.574999999999999</v>
      </c>
      <c r="I533" s="238"/>
      <c r="J533" s="234"/>
      <c r="K533" s="234"/>
      <c r="L533" s="239"/>
      <c r="M533" s="240"/>
      <c r="N533" s="241"/>
      <c r="O533" s="241"/>
      <c r="P533" s="241"/>
      <c r="Q533" s="241"/>
      <c r="R533" s="241"/>
      <c r="S533" s="241"/>
      <c r="T533" s="242"/>
      <c r="AT533" s="243" t="s">
        <v>272</v>
      </c>
      <c r="AU533" s="243" t="s">
        <v>91</v>
      </c>
      <c r="AV533" s="15" t="s">
        <v>91</v>
      </c>
      <c r="AW533" s="15" t="s">
        <v>38</v>
      </c>
      <c r="AX533" s="15" t="s">
        <v>82</v>
      </c>
      <c r="AY533" s="243" t="s">
        <v>262</v>
      </c>
    </row>
    <row r="534" spans="2:51" s="15" customFormat="1" ht="10">
      <c r="B534" s="233"/>
      <c r="C534" s="234"/>
      <c r="D534" s="208" t="s">
        <v>272</v>
      </c>
      <c r="E534" s="235" t="s">
        <v>44</v>
      </c>
      <c r="F534" s="236" t="s">
        <v>564</v>
      </c>
      <c r="G534" s="234"/>
      <c r="H534" s="237">
        <v>61.914999999999999</v>
      </c>
      <c r="I534" s="238"/>
      <c r="J534" s="234"/>
      <c r="K534" s="234"/>
      <c r="L534" s="239"/>
      <c r="M534" s="240"/>
      <c r="N534" s="241"/>
      <c r="O534" s="241"/>
      <c r="P534" s="241"/>
      <c r="Q534" s="241"/>
      <c r="R534" s="241"/>
      <c r="S534" s="241"/>
      <c r="T534" s="242"/>
      <c r="AT534" s="243" t="s">
        <v>272</v>
      </c>
      <c r="AU534" s="243" t="s">
        <v>91</v>
      </c>
      <c r="AV534" s="15" t="s">
        <v>91</v>
      </c>
      <c r="AW534" s="15" t="s">
        <v>38</v>
      </c>
      <c r="AX534" s="15" t="s">
        <v>82</v>
      </c>
      <c r="AY534" s="243" t="s">
        <v>262</v>
      </c>
    </row>
    <row r="535" spans="2:51" s="15" customFormat="1" ht="10">
      <c r="B535" s="233"/>
      <c r="C535" s="234"/>
      <c r="D535" s="208" t="s">
        <v>272</v>
      </c>
      <c r="E535" s="235" t="s">
        <v>44</v>
      </c>
      <c r="F535" s="236" t="s">
        <v>565</v>
      </c>
      <c r="G535" s="234"/>
      <c r="H535" s="237">
        <v>-29.859000000000002</v>
      </c>
      <c r="I535" s="238"/>
      <c r="J535" s="234"/>
      <c r="K535" s="234"/>
      <c r="L535" s="239"/>
      <c r="M535" s="240"/>
      <c r="N535" s="241"/>
      <c r="O535" s="241"/>
      <c r="P535" s="241"/>
      <c r="Q535" s="241"/>
      <c r="R535" s="241"/>
      <c r="S535" s="241"/>
      <c r="T535" s="242"/>
      <c r="AT535" s="243" t="s">
        <v>272</v>
      </c>
      <c r="AU535" s="243" t="s">
        <v>91</v>
      </c>
      <c r="AV535" s="15" t="s">
        <v>91</v>
      </c>
      <c r="AW535" s="15" t="s">
        <v>38</v>
      </c>
      <c r="AX535" s="15" t="s">
        <v>82</v>
      </c>
      <c r="AY535" s="243" t="s">
        <v>262</v>
      </c>
    </row>
    <row r="536" spans="2:51" s="15" customFormat="1" ht="10">
      <c r="B536" s="233"/>
      <c r="C536" s="234"/>
      <c r="D536" s="208" t="s">
        <v>272</v>
      </c>
      <c r="E536" s="235" t="s">
        <v>44</v>
      </c>
      <c r="F536" s="236" t="s">
        <v>566</v>
      </c>
      <c r="G536" s="234"/>
      <c r="H536" s="237">
        <v>5.74</v>
      </c>
      <c r="I536" s="238"/>
      <c r="J536" s="234"/>
      <c r="K536" s="234"/>
      <c r="L536" s="239"/>
      <c r="M536" s="240"/>
      <c r="N536" s="241"/>
      <c r="O536" s="241"/>
      <c r="P536" s="241"/>
      <c r="Q536" s="241"/>
      <c r="R536" s="241"/>
      <c r="S536" s="241"/>
      <c r="T536" s="242"/>
      <c r="AT536" s="243" t="s">
        <v>272</v>
      </c>
      <c r="AU536" s="243" t="s">
        <v>91</v>
      </c>
      <c r="AV536" s="15" t="s">
        <v>91</v>
      </c>
      <c r="AW536" s="15" t="s">
        <v>38</v>
      </c>
      <c r="AX536" s="15" t="s">
        <v>82</v>
      </c>
      <c r="AY536" s="243" t="s">
        <v>262</v>
      </c>
    </row>
    <row r="537" spans="2:51" s="15" customFormat="1" ht="10">
      <c r="B537" s="233"/>
      <c r="C537" s="234"/>
      <c r="D537" s="208" t="s">
        <v>272</v>
      </c>
      <c r="E537" s="235" t="s">
        <v>44</v>
      </c>
      <c r="F537" s="236" t="s">
        <v>567</v>
      </c>
      <c r="G537" s="234"/>
      <c r="H537" s="237">
        <v>17.981999999999999</v>
      </c>
      <c r="I537" s="238"/>
      <c r="J537" s="234"/>
      <c r="K537" s="234"/>
      <c r="L537" s="239"/>
      <c r="M537" s="240"/>
      <c r="N537" s="241"/>
      <c r="O537" s="241"/>
      <c r="P537" s="241"/>
      <c r="Q537" s="241"/>
      <c r="R537" s="241"/>
      <c r="S537" s="241"/>
      <c r="T537" s="242"/>
      <c r="AT537" s="243" t="s">
        <v>272</v>
      </c>
      <c r="AU537" s="243" t="s">
        <v>91</v>
      </c>
      <c r="AV537" s="15" t="s">
        <v>91</v>
      </c>
      <c r="AW537" s="15" t="s">
        <v>38</v>
      </c>
      <c r="AX537" s="15" t="s">
        <v>82</v>
      </c>
      <c r="AY537" s="243" t="s">
        <v>262</v>
      </c>
    </row>
    <row r="538" spans="2:51" s="15" customFormat="1" ht="10">
      <c r="B538" s="233"/>
      <c r="C538" s="234"/>
      <c r="D538" s="208" t="s">
        <v>272</v>
      </c>
      <c r="E538" s="235" t="s">
        <v>44</v>
      </c>
      <c r="F538" s="236" t="s">
        <v>568</v>
      </c>
      <c r="G538" s="234"/>
      <c r="H538" s="237">
        <v>-2.86</v>
      </c>
      <c r="I538" s="238"/>
      <c r="J538" s="234"/>
      <c r="K538" s="234"/>
      <c r="L538" s="239"/>
      <c r="M538" s="240"/>
      <c r="N538" s="241"/>
      <c r="O538" s="241"/>
      <c r="P538" s="241"/>
      <c r="Q538" s="241"/>
      <c r="R538" s="241"/>
      <c r="S538" s="241"/>
      <c r="T538" s="242"/>
      <c r="AT538" s="243" t="s">
        <v>272</v>
      </c>
      <c r="AU538" s="243" t="s">
        <v>91</v>
      </c>
      <c r="AV538" s="15" t="s">
        <v>91</v>
      </c>
      <c r="AW538" s="15" t="s">
        <v>38</v>
      </c>
      <c r="AX538" s="15" t="s">
        <v>82</v>
      </c>
      <c r="AY538" s="243" t="s">
        <v>262</v>
      </c>
    </row>
    <row r="539" spans="2:51" s="15" customFormat="1" ht="10">
      <c r="B539" s="233"/>
      <c r="C539" s="234"/>
      <c r="D539" s="208" t="s">
        <v>272</v>
      </c>
      <c r="E539" s="235" t="s">
        <v>44</v>
      </c>
      <c r="F539" s="236" t="s">
        <v>569</v>
      </c>
      <c r="G539" s="234"/>
      <c r="H539" s="237">
        <v>7.56</v>
      </c>
      <c r="I539" s="238"/>
      <c r="J539" s="234"/>
      <c r="K539" s="234"/>
      <c r="L539" s="239"/>
      <c r="M539" s="240"/>
      <c r="N539" s="241"/>
      <c r="O539" s="241"/>
      <c r="P539" s="241"/>
      <c r="Q539" s="241"/>
      <c r="R539" s="241"/>
      <c r="S539" s="241"/>
      <c r="T539" s="242"/>
      <c r="AT539" s="243" t="s">
        <v>272</v>
      </c>
      <c r="AU539" s="243" t="s">
        <v>91</v>
      </c>
      <c r="AV539" s="15" t="s">
        <v>91</v>
      </c>
      <c r="AW539" s="15" t="s">
        <v>38</v>
      </c>
      <c r="AX539" s="15" t="s">
        <v>82</v>
      </c>
      <c r="AY539" s="243" t="s">
        <v>262</v>
      </c>
    </row>
    <row r="540" spans="2:51" s="13" customFormat="1" ht="10">
      <c r="B540" s="212"/>
      <c r="C540" s="213"/>
      <c r="D540" s="208" t="s">
        <v>272</v>
      </c>
      <c r="E540" s="214" t="s">
        <v>44</v>
      </c>
      <c r="F540" s="215" t="s">
        <v>570</v>
      </c>
      <c r="G540" s="213"/>
      <c r="H540" s="214" t="s">
        <v>44</v>
      </c>
      <c r="I540" s="216"/>
      <c r="J540" s="213"/>
      <c r="K540" s="213"/>
      <c r="L540" s="217"/>
      <c r="M540" s="218"/>
      <c r="N540" s="219"/>
      <c r="O540" s="219"/>
      <c r="P540" s="219"/>
      <c r="Q540" s="219"/>
      <c r="R540" s="219"/>
      <c r="S540" s="219"/>
      <c r="T540" s="220"/>
      <c r="AT540" s="221" t="s">
        <v>272</v>
      </c>
      <c r="AU540" s="221" t="s">
        <v>91</v>
      </c>
      <c r="AV540" s="13" t="s">
        <v>89</v>
      </c>
      <c r="AW540" s="13" t="s">
        <v>38</v>
      </c>
      <c r="AX540" s="13" t="s">
        <v>82</v>
      </c>
      <c r="AY540" s="221" t="s">
        <v>262</v>
      </c>
    </row>
    <row r="541" spans="2:51" s="13" customFormat="1" ht="10">
      <c r="B541" s="212"/>
      <c r="C541" s="213"/>
      <c r="D541" s="208" t="s">
        <v>272</v>
      </c>
      <c r="E541" s="214" t="s">
        <v>44</v>
      </c>
      <c r="F541" s="215" t="s">
        <v>458</v>
      </c>
      <c r="G541" s="213"/>
      <c r="H541" s="214" t="s">
        <v>44</v>
      </c>
      <c r="I541" s="216"/>
      <c r="J541" s="213"/>
      <c r="K541" s="213"/>
      <c r="L541" s="217"/>
      <c r="M541" s="218"/>
      <c r="N541" s="219"/>
      <c r="O541" s="219"/>
      <c r="P541" s="219"/>
      <c r="Q541" s="219"/>
      <c r="R541" s="219"/>
      <c r="S541" s="219"/>
      <c r="T541" s="220"/>
      <c r="AT541" s="221" t="s">
        <v>272</v>
      </c>
      <c r="AU541" s="221" t="s">
        <v>91</v>
      </c>
      <c r="AV541" s="13" t="s">
        <v>89</v>
      </c>
      <c r="AW541" s="13" t="s">
        <v>38</v>
      </c>
      <c r="AX541" s="13" t="s">
        <v>82</v>
      </c>
      <c r="AY541" s="221" t="s">
        <v>262</v>
      </c>
    </row>
    <row r="542" spans="2:51" s="15" customFormat="1" ht="10">
      <c r="B542" s="233"/>
      <c r="C542" s="234"/>
      <c r="D542" s="208" t="s">
        <v>272</v>
      </c>
      <c r="E542" s="235" t="s">
        <v>44</v>
      </c>
      <c r="F542" s="236" t="s">
        <v>571</v>
      </c>
      <c r="G542" s="234"/>
      <c r="H542" s="237">
        <v>29.231999999999999</v>
      </c>
      <c r="I542" s="238"/>
      <c r="J542" s="234"/>
      <c r="K542" s="234"/>
      <c r="L542" s="239"/>
      <c r="M542" s="240"/>
      <c r="N542" s="241"/>
      <c r="O542" s="241"/>
      <c r="P542" s="241"/>
      <c r="Q542" s="241"/>
      <c r="R542" s="241"/>
      <c r="S542" s="241"/>
      <c r="T542" s="242"/>
      <c r="AT542" s="243" t="s">
        <v>272</v>
      </c>
      <c r="AU542" s="243" t="s">
        <v>91</v>
      </c>
      <c r="AV542" s="15" t="s">
        <v>91</v>
      </c>
      <c r="AW542" s="15" t="s">
        <v>38</v>
      </c>
      <c r="AX542" s="15" t="s">
        <v>82</v>
      </c>
      <c r="AY542" s="243" t="s">
        <v>262</v>
      </c>
    </row>
    <row r="543" spans="2:51" s="15" customFormat="1" ht="10">
      <c r="B543" s="233"/>
      <c r="C543" s="234"/>
      <c r="D543" s="208" t="s">
        <v>272</v>
      </c>
      <c r="E543" s="235" t="s">
        <v>44</v>
      </c>
      <c r="F543" s="236" t="s">
        <v>572</v>
      </c>
      <c r="G543" s="234"/>
      <c r="H543" s="237">
        <v>108.265</v>
      </c>
      <c r="I543" s="238"/>
      <c r="J543" s="234"/>
      <c r="K543" s="234"/>
      <c r="L543" s="239"/>
      <c r="M543" s="240"/>
      <c r="N543" s="241"/>
      <c r="O543" s="241"/>
      <c r="P543" s="241"/>
      <c r="Q543" s="241"/>
      <c r="R543" s="241"/>
      <c r="S543" s="241"/>
      <c r="T543" s="242"/>
      <c r="AT543" s="243" t="s">
        <v>272</v>
      </c>
      <c r="AU543" s="243" t="s">
        <v>91</v>
      </c>
      <c r="AV543" s="15" t="s">
        <v>91</v>
      </c>
      <c r="AW543" s="15" t="s">
        <v>38</v>
      </c>
      <c r="AX543" s="15" t="s">
        <v>82</v>
      </c>
      <c r="AY543" s="243" t="s">
        <v>262</v>
      </c>
    </row>
    <row r="544" spans="2:51" s="15" customFormat="1" ht="10">
      <c r="B544" s="233"/>
      <c r="C544" s="234"/>
      <c r="D544" s="208" t="s">
        <v>272</v>
      </c>
      <c r="E544" s="235" t="s">
        <v>44</v>
      </c>
      <c r="F544" s="236" t="s">
        <v>573</v>
      </c>
      <c r="G544" s="234"/>
      <c r="H544" s="237">
        <v>-39.524999999999999</v>
      </c>
      <c r="I544" s="238"/>
      <c r="J544" s="234"/>
      <c r="K544" s="234"/>
      <c r="L544" s="239"/>
      <c r="M544" s="240"/>
      <c r="N544" s="241"/>
      <c r="O544" s="241"/>
      <c r="P544" s="241"/>
      <c r="Q544" s="241"/>
      <c r="R544" s="241"/>
      <c r="S544" s="241"/>
      <c r="T544" s="242"/>
      <c r="AT544" s="243" t="s">
        <v>272</v>
      </c>
      <c r="AU544" s="243" t="s">
        <v>91</v>
      </c>
      <c r="AV544" s="15" t="s">
        <v>91</v>
      </c>
      <c r="AW544" s="15" t="s">
        <v>38</v>
      </c>
      <c r="AX544" s="15" t="s">
        <v>82</v>
      </c>
      <c r="AY544" s="243" t="s">
        <v>262</v>
      </c>
    </row>
    <row r="545" spans="2:51" s="15" customFormat="1" ht="10">
      <c r="B545" s="233"/>
      <c r="C545" s="234"/>
      <c r="D545" s="208" t="s">
        <v>272</v>
      </c>
      <c r="E545" s="235" t="s">
        <v>44</v>
      </c>
      <c r="F545" s="236" t="s">
        <v>574</v>
      </c>
      <c r="G545" s="234"/>
      <c r="H545" s="237">
        <v>17.442</v>
      </c>
      <c r="I545" s="238"/>
      <c r="J545" s="234"/>
      <c r="K545" s="234"/>
      <c r="L545" s="239"/>
      <c r="M545" s="240"/>
      <c r="N545" s="241"/>
      <c r="O545" s="241"/>
      <c r="P545" s="241"/>
      <c r="Q545" s="241"/>
      <c r="R545" s="241"/>
      <c r="S545" s="241"/>
      <c r="T545" s="242"/>
      <c r="AT545" s="243" t="s">
        <v>272</v>
      </c>
      <c r="AU545" s="243" t="s">
        <v>91</v>
      </c>
      <c r="AV545" s="15" t="s">
        <v>91</v>
      </c>
      <c r="AW545" s="15" t="s">
        <v>38</v>
      </c>
      <c r="AX545" s="15" t="s">
        <v>82</v>
      </c>
      <c r="AY545" s="243" t="s">
        <v>262</v>
      </c>
    </row>
    <row r="546" spans="2:51" s="13" customFormat="1" ht="10">
      <c r="B546" s="212"/>
      <c r="C546" s="213"/>
      <c r="D546" s="208" t="s">
        <v>272</v>
      </c>
      <c r="E546" s="214" t="s">
        <v>44</v>
      </c>
      <c r="F546" s="215" t="s">
        <v>575</v>
      </c>
      <c r="G546" s="213"/>
      <c r="H546" s="214" t="s">
        <v>44</v>
      </c>
      <c r="I546" s="216"/>
      <c r="J546" s="213"/>
      <c r="K546" s="213"/>
      <c r="L546" s="217"/>
      <c r="M546" s="218"/>
      <c r="N546" s="219"/>
      <c r="O546" s="219"/>
      <c r="P546" s="219"/>
      <c r="Q546" s="219"/>
      <c r="R546" s="219"/>
      <c r="S546" s="219"/>
      <c r="T546" s="220"/>
      <c r="AT546" s="221" t="s">
        <v>272</v>
      </c>
      <c r="AU546" s="221" t="s">
        <v>91</v>
      </c>
      <c r="AV546" s="13" t="s">
        <v>89</v>
      </c>
      <c r="AW546" s="13" t="s">
        <v>38</v>
      </c>
      <c r="AX546" s="13" t="s">
        <v>82</v>
      </c>
      <c r="AY546" s="221" t="s">
        <v>262</v>
      </c>
    </row>
    <row r="547" spans="2:51" s="13" customFormat="1" ht="10">
      <c r="B547" s="212"/>
      <c r="C547" s="213"/>
      <c r="D547" s="208" t="s">
        <v>272</v>
      </c>
      <c r="E547" s="214" t="s">
        <v>44</v>
      </c>
      <c r="F547" s="215" t="s">
        <v>458</v>
      </c>
      <c r="G547" s="213"/>
      <c r="H547" s="214" t="s">
        <v>44</v>
      </c>
      <c r="I547" s="216"/>
      <c r="J547" s="213"/>
      <c r="K547" s="213"/>
      <c r="L547" s="217"/>
      <c r="M547" s="218"/>
      <c r="N547" s="219"/>
      <c r="O547" s="219"/>
      <c r="P547" s="219"/>
      <c r="Q547" s="219"/>
      <c r="R547" s="219"/>
      <c r="S547" s="219"/>
      <c r="T547" s="220"/>
      <c r="AT547" s="221" t="s">
        <v>272</v>
      </c>
      <c r="AU547" s="221" t="s">
        <v>91</v>
      </c>
      <c r="AV547" s="13" t="s">
        <v>89</v>
      </c>
      <c r="AW547" s="13" t="s">
        <v>38</v>
      </c>
      <c r="AX547" s="13" t="s">
        <v>82</v>
      </c>
      <c r="AY547" s="221" t="s">
        <v>262</v>
      </c>
    </row>
    <row r="548" spans="2:51" s="15" customFormat="1" ht="10">
      <c r="B548" s="233"/>
      <c r="C548" s="234"/>
      <c r="D548" s="208" t="s">
        <v>272</v>
      </c>
      <c r="E548" s="235" t="s">
        <v>44</v>
      </c>
      <c r="F548" s="236" t="s">
        <v>571</v>
      </c>
      <c r="G548" s="234"/>
      <c r="H548" s="237">
        <v>29.231999999999999</v>
      </c>
      <c r="I548" s="238"/>
      <c r="J548" s="234"/>
      <c r="K548" s="234"/>
      <c r="L548" s="239"/>
      <c r="M548" s="240"/>
      <c r="N548" s="241"/>
      <c r="O548" s="241"/>
      <c r="P548" s="241"/>
      <c r="Q548" s="241"/>
      <c r="R548" s="241"/>
      <c r="S548" s="241"/>
      <c r="T548" s="242"/>
      <c r="AT548" s="243" t="s">
        <v>272</v>
      </c>
      <c r="AU548" s="243" t="s">
        <v>91</v>
      </c>
      <c r="AV548" s="15" t="s">
        <v>91</v>
      </c>
      <c r="AW548" s="15" t="s">
        <v>38</v>
      </c>
      <c r="AX548" s="15" t="s">
        <v>82</v>
      </c>
      <c r="AY548" s="243" t="s">
        <v>262</v>
      </c>
    </row>
    <row r="549" spans="2:51" s="15" customFormat="1" ht="10">
      <c r="B549" s="233"/>
      <c r="C549" s="234"/>
      <c r="D549" s="208" t="s">
        <v>272</v>
      </c>
      <c r="E549" s="235" t="s">
        <v>44</v>
      </c>
      <c r="F549" s="236" t="s">
        <v>572</v>
      </c>
      <c r="G549" s="234"/>
      <c r="H549" s="237">
        <v>108.265</v>
      </c>
      <c r="I549" s="238"/>
      <c r="J549" s="234"/>
      <c r="K549" s="234"/>
      <c r="L549" s="239"/>
      <c r="M549" s="240"/>
      <c r="N549" s="241"/>
      <c r="O549" s="241"/>
      <c r="P549" s="241"/>
      <c r="Q549" s="241"/>
      <c r="R549" s="241"/>
      <c r="S549" s="241"/>
      <c r="T549" s="242"/>
      <c r="AT549" s="243" t="s">
        <v>272</v>
      </c>
      <c r="AU549" s="243" t="s">
        <v>91</v>
      </c>
      <c r="AV549" s="15" t="s">
        <v>91</v>
      </c>
      <c r="AW549" s="15" t="s">
        <v>38</v>
      </c>
      <c r="AX549" s="15" t="s">
        <v>82</v>
      </c>
      <c r="AY549" s="243" t="s">
        <v>262</v>
      </c>
    </row>
    <row r="550" spans="2:51" s="15" customFormat="1" ht="10">
      <c r="B550" s="233"/>
      <c r="C550" s="234"/>
      <c r="D550" s="208" t="s">
        <v>272</v>
      </c>
      <c r="E550" s="235" t="s">
        <v>44</v>
      </c>
      <c r="F550" s="236" t="s">
        <v>573</v>
      </c>
      <c r="G550" s="234"/>
      <c r="H550" s="237">
        <v>-39.524999999999999</v>
      </c>
      <c r="I550" s="238"/>
      <c r="J550" s="234"/>
      <c r="K550" s="234"/>
      <c r="L550" s="239"/>
      <c r="M550" s="240"/>
      <c r="N550" s="241"/>
      <c r="O550" s="241"/>
      <c r="P550" s="241"/>
      <c r="Q550" s="241"/>
      <c r="R550" s="241"/>
      <c r="S550" s="241"/>
      <c r="T550" s="242"/>
      <c r="AT550" s="243" t="s">
        <v>272</v>
      </c>
      <c r="AU550" s="243" t="s">
        <v>91</v>
      </c>
      <c r="AV550" s="15" t="s">
        <v>91</v>
      </c>
      <c r="AW550" s="15" t="s">
        <v>38</v>
      </c>
      <c r="AX550" s="15" t="s">
        <v>82</v>
      </c>
      <c r="AY550" s="243" t="s">
        <v>262</v>
      </c>
    </row>
    <row r="551" spans="2:51" s="15" customFormat="1" ht="10">
      <c r="B551" s="233"/>
      <c r="C551" s="234"/>
      <c r="D551" s="208" t="s">
        <v>272</v>
      </c>
      <c r="E551" s="235" t="s">
        <v>44</v>
      </c>
      <c r="F551" s="236" t="s">
        <v>574</v>
      </c>
      <c r="G551" s="234"/>
      <c r="H551" s="237">
        <v>17.442</v>
      </c>
      <c r="I551" s="238"/>
      <c r="J551" s="234"/>
      <c r="K551" s="234"/>
      <c r="L551" s="239"/>
      <c r="M551" s="240"/>
      <c r="N551" s="241"/>
      <c r="O551" s="241"/>
      <c r="P551" s="241"/>
      <c r="Q551" s="241"/>
      <c r="R551" s="241"/>
      <c r="S551" s="241"/>
      <c r="T551" s="242"/>
      <c r="AT551" s="243" t="s">
        <v>272</v>
      </c>
      <c r="AU551" s="243" t="s">
        <v>91</v>
      </c>
      <c r="AV551" s="15" t="s">
        <v>91</v>
      </c>
      <c r="AW551" s="15" t="s">
        <v>38</v>
      </c>
      <c r="AX551" s="15" t="s">
        <v>82</v>
      </c>
      <c r="AY551" s="243" t="s">
        <v>262</v>
      </c>
    </row>
    <row r="552" spans="2:51" s="13" customFormat="1" ht="10">
      <c r="B552" s="212"/>
      <c r="C552" s="213"/>
      <c r="D552" s="208" t="s">
        <v>272</v>
      </c>
      <c r="E552" s="214" t="s">
        <v>44</v>
      </c>
      <c r="F552" s="215" t="s">
        <v>576</v>
      </c>
      <c r="G552" s="213"/>
      <c r="H552" s="214" t="s">
        <v>44</v>
      </c>
      <c r="I552" s="216"/>
      <c r="J552" s="213"/>
      <c r="K552" s="213"/>
      <c r="L552" s="217"/>
      <c r="M552" s="218"/>
      <c r="N552" s="219"/>
      <c r="O552" s="219"/>
      <c r="P552" s="219"/>
      <c r="Q552" s="219"/>
      <c r="R552" s="219"/>
      <c r="S552" s="219"/>
      <c r="T552" s="220"/>
      <c r="AT552" s="221" t="s">
        <v>272</v>
      </c>
      <c r="AU552" s="221" t="s">
        <v>91</v>
      </c>
      <c r="AV552" s="13" t="s">
        <v>89</v>
      </c>
      <c r="AW552" s="13" t="s">
        <v>38</v>
      </c>
      <c r="AX552" s="13" t="s">
        <v>82</v>
      </c>
      <c r="AY552" s="221" t="s">
        <v>262</v>
      </c>
    </row>
    <row r="553" spans="2:51" s="13" customFormat="1" ht="10">
      <c r="B553" s="212"/>
      <c r="C553" s="213"/>
      <c r="D553" s="208" t="s">
        <v>272</v>
      </c>
      <c r="E553" s="214" t="s">
        <v>44</v>
      </c>
      <c r="F553" s="215" t="s">
        <v>458</v>
      </c>
      <c r="G553" s="213"/>
      <c r="H553" s="214" t="s">
        <v>44</v>
      </c>
      <c r="I553" s="216"/>
      <c r="J553" s="213"/>
      <c r="K553" s="213"/>
      <c r="L553" s="217"/>
      <c r="M553" s="218"/>
      <c r="N553" s="219"/>
      <c r="O553" s="219"/>
      <c r="P553" s="219"/>
      <c r="Q553" s="219"/>
      <c r="R553" s="219"/>
      <c r="S553" s="219"/>
      <c r="T553" s="220"/>
      <c r="AT553" s="221" t="s">
        <v>272</v>
      </c>
      <c r="AU553" s="221" t="s">
        <v>91</v>
      </c>
      <c r="AV553" s="13" t="s">
        <v>89</v>
      </c>
      <c r="AW553" s="13" t="s">
        <v>38</v>
      </c>
      <c r="AX553" s="13" t="s">
        <v>82</v>
      </c>
      <c r="AY553" s="221" t="s">
        <v>262</v>
      </c>
    </row>
    <row r="554" spans="2:51" s="15" customFormat="1" ht="10">
      <c r="B554" s="233"/>
      <c r="C554" s="234"/>
      <c r="D554" s="208" t="s">
        <v>272</v>
      </c>
      <c r="E554" s="235" t="s">
        <v>44</v>
      </c>
      <c r="F554" s="236" t="s">
        <v>577</v>
      </c>
      <c r="G554" s="234"/>
      <c r="H554" s="237">
        <v>27.15</v>
      </c>
      <c r="I554" s="238"/>
      <c r="J554" s="234"/>
      <c r="K554" s="234"/>
      <c r="L554" s="239"/>
      <c r="M554" s="240"/>
      <c r="N554" s="241"/>
      <c r="O554" s="241"/>
      <c r="P554" s="241"/>
      <c r="Q554" s="241"/>
      <c r="R554" s="241"/>
      <c r="S554" s="241"/>
      <c r="T554" s="242"/>
      <c r="AT554" s="243" t="s">
        <v>272</v>
      </c>
      <c r="AU554" s="243" t="s">
        <v>91</v>
      </c>
      <c r="AV554" s="15" t="s">
        <v>91</v>
      </c>
      <c r="AW554" s="15" t="s">
        <v>38</v>
      </c>
      <c r="AX554" s="15" t="s">
        <v>82</v>
      </c>
      <c r="AY554" s="243" t="s">
        <v>262</v>
      </c>
    </row>
    <row r="555" spans="2:51" s="15" customFormat="1" ht="10">
      <c r="B555" s="233"/>
      <c r="C555" s="234"/>
      <c r="D555" s="208" t="s">
        <v>272</v>
      </c>
      <c r="E555" s="235" t="s">
        <v>44</v>
      </c>
      <c r="F555" s="236" t="s">
        <v>578</v>
      </c>
      <c r="G555" s="234"/>
      <c r="H555" s="237">
        <v>99.09</v>
      </c>
      <c r="I555" s="238"/>
      <c r="J555" s="234"/>
      <c r="K555" s="234"/>
      <c r="L555" s="239"/>
      <c r="M555" s="240"/>
      <c r="N555" s="241"/>
      <c r="O555" s="241"/>
      <c r="P555" s="241"/>
      <c r="Q555" s="241"/>
      <c r="R555" s="241"/>
      <c r="S555" s="241"/>
      <c r="T555" s="242"/>
      <c r="AT555" s="243" t="s">
        <v>272</v>
      </c>
      <c r="AU555" s="243" t="s">
        <v>91</v>
      </c>
      <c r="AV555" s="15" t="s">
        <v>91</v>
      </c>
      <c r="AW555" s="15" t="s">
        <v>38</v>
      </c>
      <c r="AX555" s="15" t="s">
        <v>82</v>
      </c>
      <c r="AY555" s="243" t="s">
        <v>262</v>
      </c>
    </row>
    <row r="556" spans="2:51" s="15" customFormat="1" ht="10">
      <c r="B556" s="233"/>
      <c r="C556" s="234"/>
      <c r="D556" s="208" t="s">
        <v>272</v>
      </c>
      <c r="E556" s="235" t="s">
        <v>44</v>
      </c>
      <c r="F556" s="236" t="s">
        <v>579</v>
      </c>
      <c r="G556" s="234"/>
      <c r="H556" s="237">
        <v>-34.424999999999997</v>
      </c>
      <c r="I556" s="238"/>
      <c r="J556" s="234"/>
      <c r="K556" s="234"/>
      <c r="L556" s="239"/>
      <c r="M556" s="240"/>
      <c r="N556" s="241"/>
      <c r="O556" s="241"/>
      <c r="P556" s="241"/>
      <c r="Q556" s="241"/>
      <c r="R556" s="241"/>
      <c r="S556" s="241"/>
      <c r="T556" s="242"/>
      <c r="AT556" s="243" t="s">
        <v>272</v>
      </c>
      <c r="AU556" s="243" t="s">
        <v>91</v>
      </c>
      <c r="AV556" s="15" t="s">
        <v>91</v>
      </c>
      <c r="AW556" s="15" t="s">
        <v>38</v>
      </c>
      <c r="AX556" s="15" t="s">
        <v>82</v>
      </c>
      <c r="AY556" s="243" t="s">
        <v>262</v>
      </c>
    </row>
    <row r="557" spans="2:51" s="15" customFormat="1" ht="10">
      <c r="B557" s="233"/>
      <c r="C557" s="234"/>
      <c r="D557" s="208" t="s">
        <v>272</v>
      </c>
      <c r="E557" s="235" t="s">
        <v>44</v>
      </c>
      <c r="F557" s="236" t="s">
        <v>580</v>
      </c>
      <c r="G557" s="234"/>
      <c r="H557" s="237">
        <v>16.2</v>
      </c>
      <c r="I557" s="238"/>
      <c r="J557" s="234"/>
      <c r="K557" s="234"/>
      <c r="L557" s="239"/>
      <c r="M557" s="240"/>
      <c r="N557" s="241"/>
      <c r="O557" s="241"/>
      <c r="P557" s="241"/>
      <c r="Q557" s="241"/>
      <c r="R557" s="241"/>
      <c r="S557" s="241"/>
      <c r="T557" s="242"/>
      <c r="AT557" s="243" t="s">
        <v>272</v>
      </c>
      <c r="AU557" s="243" t="s">
        <v>91</v>
      </c>
      <c r="AV557" s="15" t="s">
        <v>91</v>
      </c>
      <c r="AW557" s="15" t="s">
        <v>38</v>
      </c>
      <c r="AX557" s="15" t="s">
        <v>82</v>
      </c>
      <c r="AY557" s="243" t="s">
        <v>262</v>
      </c>
    </row>
    <row r="558" spans="2:51" s="15" customFormat="1" ht="10">
      <c r="B558" s="233"/>
      <c r="C558" s="234"/>
      <c r="D558" s="208" t="s">
        <v>272</v>
      </c>
      <c r="E558" s="235" t="s">
        <v>44</v>
      </c>
      <c r="F558" s="236" t="s">
        <v>566</v>
      </c>
      <c r="G558" s="234"/>
      <c r="H558" s="237">
        <v>5.74</v>
      </c>
      <c r="I558" s="238"/>
      <c r="J558" s="234"/>
      <c r="K558" s="234"/>
      <c r="L558" s="239"/>
      <c r="M558" s="240"/>
      <c r="N558" s="241"/>
      <c r="O558" s="241"/>
      <c r="P558" s="241"/>
      <c r="Q558" s="241"/>
      <c r="R558" s="241"/>
      <c r="S558" s="241"/>
      <c r="T558" s="242"/>
      <c r="AT558" s="243" t="s">
        <v>272</v>
      </c>
      <c r="AU558" s="243" t="s">
        <v>91</v>
      </c>
      <c r="AV558" s="15" t="s">
        <v>91</v>
      </c>
      <c r="AW558" s="15" t="s">
        <v>38</v>
      </c>
      <c r="AX558" s="15" t="s">
        <v>82</v>
      </c>
      <c r="AY558" s="243" t="s">
        <v>262</v>
      </c>
    </row>
    <row r="559" spans="2:51" s="14" customFormat="1" ht="10">
      <c r="B559" s="222"/>
      <c r="C559" s="223"/>
      <c r="D559" s="208" t="s">
        <v>272</v>
      </c>
      <c r="E559" s="224" t="s">
        <v>44</v>
      </c>
      <c r="F559" s="225" t="s">
        <v>284</v>
      </c>
      <c r="G559" s="223"/>
      <c r="H559" s="226">
        <v>476.34399999999994</v>
      </c>
      <c r="I559" s="227"/>
      <c r="J559" s="223"/>
      <c r="K559" s="223"/>
      <c r="L559" s="228"/>
      <c r="M559" s="229"/>
      <c r="N559" s="230"/>
      <c r="O559" s="230"/>
      <c r="P559" s="230"/>
      <c r="Q559" s="230"/>
      <c r="R559" s="230"/>
      <c r="S559" s="230"/>
      <c r="T559" s="231"/>
      <c r="AT559" s="232" t="s">
        <v>272</v>
      </c>
      <c r="AU559" s="232" t="s">
        <v>91</v>
      </c>
      <c r="AV559" s="14" t="s">
        <v>97</v>
      </c>
      <c r="AW559" s="14" t="s">
        <v>38</v>
      </c>
      <c r="AX559" s="14" t="s">
        <v>82</v>
      </c>
      <c r="AY559" s="232" t="s">
        <v>262</v>
      </c>
    </row>
    <row r="560" spans="2:51" s="16" customFormat="1" ht="10">
      <c r="B560" s="244"/>
      <c r="C560" s="245"/>
      <c r="D560" s="208" t="s">
        <v>272</v>
      </c>
      <c r="E560" s="246" t="s">
        <v>44</v>
      </c>
      <c r="F560" s="247" t="s">
        <v>291</v>
      </c>
      <c r="G560" s="245"/>
      <c r="H560" s="248">
        <v>557.46900000000016</v>
      </c>
      <c r="I560" s="249"/>
      <c r="J560" s="245"/>
      <c r="K560" s="245"/>
      <c r="L560" s="250"/>
      <c r="M560" s="251"/>
      <c r="N560" s="252"/>
      <c r="O560" s="252"/>
      <c r="P560" s="252"/>
      <c r="Q560" s="252"/>
      <c r="R560" s="252"/>
      <c r="S560" s="252"/>
      <c r="T560" s="253"/>
      <c r="AT560" s="254" t="s">
        <v>272</v>
      </c>
      <c r="AU560" s="254" t="s">
        <v>91</v>
      </c>
      <c r="AV560" s="16" t="s">
        <v>104</v>
      </c>
      <c r="AW560" s="16" t="s">
        <v>38</v>
      </c>
      <c r="AX560" s="16" t="s">
        <v>89</v>
      </c>
      <c r="AY560" s="254" t="s">
        <v>262</v>
      </c>
    </row>
    <row r="561" spans="1:65" s="2" customFormat="1" ht="21.75" customHeight="1">
      <c r="A561" s="37"/>
      <c r="B561" s="38"/>
      <c r="C561" s="195" t="s">
        <v>581</v>
      </c>
      <c r="D561" s="195" t="s">
        <v>264</v>
      </c>
      <c r="E561" s="196" t="s">
        <v>582</v>
      </c>
      <c r="F561" s="197" t="s">
        <v>583</v>
      </c>
      <c r="G561" s="198" t="s">
        <v>518</v>
      </c>
      <c r="H561" s="199">
        <v>1</v>
      </c>
      <c r="I561" s="200"/>
      <c r="J561" s="201">
        <f>ROUND(I561*H561,2)</f>
        <v>0</v>
      </c>
      <c r="K561" s="197" t="s">
        <v>268</v>
      </c>
      <c r="L561" s="42"/>
      <c r="M561" s="202" t="s">
        <v>44</v>
      </c>
      <c r="N561" s="203" t="s">
        <v>53</v>
      </c>
      <c r="O561" s="67"/>
      <c r="P561" s="204">
        <f>O561*H561</f>
        <v>0</v>
      </c>
      <c r="Q561" s="204">
        <v>6.2210000000000001E-2</v>
      </c>
      <c r="R561" s="204">
        <f>Q561*H561</f>
        <v>6.2210000000000001E-2</v>
      </c>
      <c r="S561" s="204">
        <v>0</v>
      </c>
      <c r="T561" s="205">
        <f>S561*H561</f>
        <v>0</v>
      </c>
      <c r="U561" s="37"/>
      <c r="V561" s="37"/>
      <c r="W561" s="37"/>
      <c r="X561" s="37"/>
      <c r="Y561" s="37"/>
      <c r="Z561" s="37"/>
      <c r="AA561" s="37"/>
      <c r="AB561" s="37"/>
      <c r="AC561" s="37"/>
      <c r="AD561" s="37"/>
      <c r="AE561" s="37"/>
      <c r="AR561" s="206" t="s">
        <v>104</v>
      </c>
      <c r="AT561" s="206" t="s">
        <v>264</v>
      </c>
      <c r="AU561" s="206" t="s">
        <v>91</v>
      </c>
      <c r="AY561" s="19" t="s">
        <v>262</v>
      </c>
      <c r="BE561" s="207">
        <f>IF(N561="základní",J561,0)</f>
        <v>0</v>
      </c>
      <c r="BF561" s="207">
        <f>IF(N561="snížená",J561,0)</f>
        <v>0</v>
      </c>
      <c r="BG561" s="207">
        <f>IF(N561="zákl. přenesená",J561,0)</f>
        <v>0</v>
      </c>
      <c r="BH561" s="207">
        <f>IF(N561="sníž. přenesená",J561,0)</f>
        <v>0</v>
      </c>
      <c r="BI561" s="207">
        <f>IF(N561="nulová",J561,0)</f>
        <v>0</v>
      </c>
      <c r="BJ561" s="19" t="s">
        <v>89</v>
      </c>
      <c r="BK561" s="207">
        <f>ROUND(I561*H561,2)</f>
        <v>0</v>
      </c>
      <c r="BL561" s="19" t="s">
        <v>104</v>
      </c>
      <c r="BM561" s="206" t="s">
        <v>584</v>
      </c>
    </row>
    <row r="562" spans="1:65" s="2" customFormat="1" ht="27">
      <c r="A562" s="37"/>
      <c r="B562" s="38"/>
      <c r="C562" s="39"/>
      <c r="D562" s="208" t="s">
        <v>270</v>
      </c>
      <c r="E562" s="39"/>
      <c r="F562" s="209" t="s">
        <v>585</v>
      </c>
      <c r="G562" s="39"/>
      <c r="H562" s="39"/>
      <c r="I562" s="118"/>
      <c r="J562" s="39"/>
      <c r="K562" s="39"/>
      <c r="L562" s="42"/>
      <c r="M562" s="210"/>
      <c r="N562" s="211"/>
      <c r="O562" s="67"/>
      <c r="P562" s="67"/>
      <c r="Q562" s="67"/>
      <c r="R562" s="67"/>
      <c r="S562" s="67"/>
      <c r="T562" s="68"/>
      <c r="U562" s="37"/>
      <c r="V562" s="37"/>
      <c r="W562" s="37"/>
      <c r="X562" s="37"/>
      <c r="Y562" s="37"/>
      <c r="Z562" s="37"/>
      <c r="AA562" s="37"/>
      <c r="AB562" s="37"/>
      <c r="AC562" s="37"/>
      <c r="AD562" s="37"/>
      <c r="AE562" s="37"/>
      <c r="AT562" s="19" t="s">
        <v>270</v>
      </c>
      <c r="AU562" s="19" t="s">
        <v>91</v>
      </c>
    </row>
    <row r="563" spans="1:65" s="2" customFormat="1" ht="18">
      <c r="A563" s="37"/>
      <c r="B563" s="38"/>
      <c r="C563" s="39"/>
      <c r="D563" s="208" t="s">
        <v>421</v>
      </c>
      <c r="E563" s="39"/>
      <c r="F563" s="209" t="s">
        <v>586</v>
      </c>
      <c r="G563" s="39"/>
      <c r="H563" s="39"/>
      <c r="I563" s="118"/>
      <c r="J563" s="39"/>
      <c r="K563" s="39"/>
      <c r="L563" s="42"/>
      <c r="M563" s="210"/>
      <c r="N563" s="211"/>
      <c r="O563" s="67"/>
      <c r="P563" s="67"/>
      <c r="Q563" s="67"/>
      <c r="R563" s="67"/>
      <c r="S563" s="67"/>
      <c r="T563" s="68"/>
      <c r="U563" s="37"/>
      <c r="V563" s="37"/>
      <c r="W563" s="37"/>
      <c r="X563" s="37"/>
      <c r="Y563" s="37"/>
      <c r="Z563" s="37"/>
      <c r="AA563" s="37"/>
      <c r="AB563" s="37"/>
      <c r="AC563" s="37"/>
      <c r="AD563" s="37"/>
      <c r="AE563" s="37"/>
      <c r="AT563" s="19" t="s">
        <v>421</v>
      </c>
      <c r="AU563" s="19" t="s">
        <v>91</v>
      </c>
    </row>
    <row r="564" spans="1:65" s="2" customFormat="1" ht="21.75" customHeight="1">
      <c r="A564" s="37"/>
      <c r="B564" s="38"/>
      <c r="C564" s="195" t="s">
        <v>587</v>
      </c>
      <c r="D564" s="195" t="s">
        <v>264</v>
      </c>
      <c r="E564" s="196" t="s">
        <v>588</v>
      </c>
      <c r="F564" s="197" t="s">
        <v>589</v>
      </c>
      <c r="G564" s="198" t="s">
        <v>590</v>
      </c>
      <c r="H564" s="199">
        <v>106</v>
      </c>
      <c r="I564" s="200"/>
      <c r="J564" s="201">
        <f>ROUND(I564*H564,2)</f>
        <v>0</v>
      </c>
      <c r="K564" s="197" t="s">
        <v>268</v>
      </c>
      <c r="L564" s="42"/>
      <c r="M564" s="202" t="s">
        <v>44</v>
      </c>
      <c r="N564" s="203" t="s">
        <v>53</v>
      </c>
      <c r="O564" s="67"/>
      <c r="P564" s="204">
        <f>O564*H564</f>
        <v>0</v>
      </c>
      <c r="Q564" s="204">
        <v>2.5219999999999999E-2</v>
      </c>
      <c r="R564" s="204">
        <f>Q564*H564</f>
        <v>2.6733199999999999</v>
      </c>
      <c r="S564" s="204">
        <v>0</v>
      </c>
      <c r="T564" s="205">
        <f>S564*H564</f>
        <v>0</v>
      </c>
      <c r="U564" s="37"/>
      <c r="V564" s="37"/>
      <c r="W564" s="37"/>
      <c r="X564" s="37"/>
      <c r="Y564" s="37"/>
      <c r="Z564" s="37"/>
      <c r="AA564" s="37"/>
      <c r="AB564" s="37"/>
      <c r="AC564" s="37"/>
      <c r="AD564" s="37"/>
      <c r="AE564" s="37"/>
      <c r="AR564" s="206" t="s">
        <v>104</v>
      </c>
      <c r="AT564" s="206" t="s">
        <v>264</v>
      </c>
      <c r="AU564" s="206" t="s">
        <v>91</v>
      </c>
      <c r="AY564" s="19" t="s">
        <v>262</v>
      </c>
      <c r="BE564" s="207">
        <f>IF(N564="základní",J564,0)</f>
        <v>0</v>
      </c>
      <c r="BF564" s="207">
        <f>IF(N564="snížená",J564,0)</f>
        <v>0</v>
      </c>
      <c r="BG564" s="207">
        <f>IF(N564="zákl. přenesená",J564,0)</f>
        <v>0</v>
      </c>
      <c r="BH564" s="207">
        <f>IF(N564="sníž. přenesená",J564,0)</f>
        <v>0</v>
      </c>
      <c r="BI564" s="207">
        <f>IF(N564="nulová",J564,0)</f>
        <v>0</v>
      </c>
      <c r="BJ564" s="19" t="s">
        <v>89</v>
      </c>
      <c r="BK564" s="207">
        <f>ROUND(I564*H564,2)</f>
        <v>0</v>
      </c>
      <c r="BL564" s="19" t="s">
        <v>104</v>
      </c>
      <c r="BM564" s="206" t="s">
        <v>591</v>
      </c>
    </row>
    <row r="565" spans="1:65" s="2" customFormat="1" ht="72">
      <c r="A565" s="37"/>
      <c r="B565" s="38"/>
      <c r="C565" s="39"/>
      <c r="D565" s="208" t="s">
        <v>270</v>
      </c>
      <c r="E565" s="39"/>
      <c r="F565" s="209" t="s">
        <v>592</v>
      </c>
      <c r="G565" s="39"/>
      <c r="H565" s="39"/>
      <c r="I565" s="118"/>
      <c r="J565" s="39"/>
      <c r="K565" s="39"/>
      <c r="L565" s="42"/>
      <c r="M565" s="210"/>
      <c r="N565" s="211"/>
      <c r="O565" s="67"/>
      <c r="P565" s="67"/>
      <c r="Q565" s="67"/>
      <c r="R565" s="67"/>
      <c r="S565" s="67"/>
      <c r="T565" s="68"/>
      <c r="U565" s="37"/>
      <c r="V565" s="37"/>
      <c r="W565" s="37"/>
      <c r="X565" s="37"/>
      <c r="Y565" s="37"/>
      <c r="Z565" s="37"/>
      <c r="AA565" s="37"/>
      <c r="AB565" s="37"/>
      <c r="AC565" s="37"/>
      <c r="AD565" s="37"/>
      <c r="AE565" s="37"/>
      <c r="AT565" s="19" t="s">
        <v>270</v>
      </c>
      <c r="AU565" s="19" t="s">
        <v>91</v>
      </c>
    </row>
    <row r="566" spans="1:65" s="2" customFormat="1" ht="18">
      <c r="A566" s="37"/>
      <c r="B566" s="38"/>
      <c r="C566" s="39"/>
      <c r="D566" s="208" t="s">
        <v>421</v>
      </c>
      <c r="E566" s="39"/>
      <c r="F566" s="209" t="s">
        <v>593</v>
      </c>
      <c r="G566" s="39"/>
      <c r="H566" s="39"/>
      <c r="I566" s="118"/>
      <c r="J566" s="39"/>
      <c r="K566" s="39"/>
      <c r="L566" s="42"/>
      <c r="M566" s="210"/>
      <c r="N566" s="211"/>
      <c r="O566" s="67"/>
      <c r="P566" s="67"/>
      <c r="Q566" s="67"/>
      <c r="R566" s="67"/>
      <c r="S566" s="67"/>
      <c r="T566" s="68"/>
      <c r="U566" s="37"/>
      <c r="V566" s="37"/>
      <c r="W566" s="37"/>
      <c r="X566" s="37"/>
      <c r="Y566" s="37"/>
      <c r="Z566" s="37"/>
      <c r="AA566" s="37"/>
      <c r="AB566" s="37"/>
      <c r="AC566" s="37"/>
      <c r="AD566" s="37"/>
      <c r="AE566" s="37"/>
      <c r="AT566" s="19" t="s">
        <v>421</v>
      </c>
      <c r="AU566" s="19" t="s">
        <v>91</v>
      </c>
    </row>
    <row r="567" spans="1:65" s="13" customFormat="1" ht="10">
      <c r="B567" s="212"/>
      <c r="C567" s="213"/>
      <c r="D567" s="208" t="s">
        <v>272</v>
      </c>
      <c r="E567" s="214" t="s">
        <v>44</v>
      </c>
      <c r="F567" s="215" t="s">
        <v>594</v>
      </c>
      <c r="G567" s="213"/>
      <c r="H567" s="214" t="s">
        <v>44</v>
      </c>
      <c r="I567" s="216"/>
      <c r="J567" s="213"/>
      <c r="K567" s="213"/>
      <c r="L567" s="217"/>
      <c r="M567" s="218"/>
      <c r="N567" s="219"/>
      <c r="O567" s="219"/>
      <c r="P567" s="219"/>
      <c r="Q567" s="219"/>
      <c r="R567" s="219"/>
      <c r="S567" s="219"/>
      <c r="T567" s="220"/>
      <c r="AT567" s="221" t="s">
        <v>272</v>
      </c>
      <c r="AU567" s="221" t="s">
        <v>91</v>
      </c>
      <c r="AV567" s="13" t="s">
        <v>89</v>
      </c>
      <c r="AW567" s="13" t="s">
        <v>38</v>
      </c>
      <c r="AX567" s="13" t="s">
        <v>82</v>
      </c>
      <c r="AY567" s="221" t="s">
        <v>262</v>
      </c>
    </row>
    <row r="568" spans="1:65" s="13" customFormat="1" ht="10">
      <c r="B568" s="212"/>
      <c r="C568" s="213"/>
      <c r="D568" s="208" t="s">
        <v>272</v>
      </c>
      <c r="E568" s="214" t="s">
        <v>44</v>
      </c>
      <c r="F568" s="215" t="s">
        <v>595</v>
      </c>
      <c r="G568" s="213"/>
      <c r="H568" s="214" t="s">
        <v>44</v>
      </c>
      <c r="I568" s="216"/>
      <c r="J568" s="213"/>
      <c r="K568" s="213"/>
      <c r="L568" s="217"/>
      <c r="M568" s="218"/>
      <c r="N568" s="219"/>
      <c r="O568" s="219"/>
      <c r="P568" s="219"/>
      <c r="Q568" s="219"/>
      <c r="R568" s="219"/>
      <c r="S568" s="219"/>
      <c r="T568" s="220"/>
      <c r="AT568" s="221" t="s">
        <v>272</v>
      </c>
      <c r="AU568" s="221" t="s">
        <v>91</v>
      </c>
      <c r="AV568" s="13" t="s">
        <v>89</v>
      </c>
      <c r="AW568" s="13" t="s">
        <v>38</v>
      </c>
      <c r="AX568" s="13" t="s">
        <v>82</v>
      </c>
      <c r="AY568" s="221" t="s">
        <v>262</v>
      </c>
    </row>
    <row r="569" spans="1:65" s="13" customFormat="1" ht="10">
      <c r="B569" s="212"/>
      <c r="C569" s="213"/>
      <c r="D569" s="208" t="s">
        <v>272</v>
      </c>
      <c r="E569" s="214" t="s">
        <v>44</v>
      </c>
      <c r="F569" s="215" t="s">
        <v>596</v>
      </c>
      <c r="G569" s="213"/>
      <c r="H569" s="214" t="s">
        <v>44</v>
      </c>
      <c r="I569" s="216"/>
      <c r="J569" s="213"/>
      <c r="K569" s="213"/>
      <c r="L569" s="217"/>
      <c r="M569" s="218"/>
      <c r="N569" s="219"/>
      <c r="O569" s="219"/>
      <c r="P569" s="219"/>
      <c r="Q569" s="219"/>
      <c r="R569" s="219"/>
      <c r="S569" s="219"/>
      <c r="T569" s="220"/>
      <c r="AT569" s="221" t="s">
        <v>272</v>
      </c>
      <c r="AU569" s="221" t="s">
        <v>91</v>
      </c>
      <c r="AV569" s="13" t="s">
        <v>89</v>
      </c>
      <c r="AW569" s="13" t="s">
        <v>38</v>
      </c>
      <c r="AX569" s="13" t="s">
        <v>82</v>
      </c>
      <c r="AY569" s="221" t="s">
        <v>262</v>
      </c>
    </row>
    <row r="570" spans="1:65" s="13" customFormat="1" ht="10">
      <c r="B570" s="212"/>
      <c r="C570" s="213"/>
      <c r="D570" s="208" t="s">
        <v>272</v>
      </c>
      <c r="E570" s="214" t="s">
        <v>44</v>
      </c>
      <c r="F570" s="215" t="s">
        <v>597</v>
      </c>
      <c r="G570" s="213"/>
      <c r="H570" s="214" t="s">
        <v>44</v>
      </c>
      <c r="I570" s="216"/>
      <c r="J570" s="213"/>
      <c r="K570" s="213"/>
      <c r="L570" s="217"/>
      <c r="M570" s="218"/>
      <c r="N570" s="219"/>
      <c r="O570" s="219"/>
      <c r="P570" s="219"/>
      <c r="Q570" s="219"/>
      <c r="R570" s="219"/>
      <c r="S570" s="219"/>
      <c r="T570" s="220"/>
      <c r="AT570" s="221" t="s">
        <v>272</v>
      </c>
      <c r="AU570" s="221" t="s">
        <v>91</v>
      </c>
      <c r="AV570" s="13" t="s">
        <v>89</v>
      </c>
      <c r="AW570" s="13" t="s">
        <v>38</v>
      </c>
      <c r="AX570" s="13" t="s">
        <v>82</v>
      </c>
      <c r="AY570" s="221" t="s">
        <v>262</v>
      </c>
    </row>
    <row r="571" spans="1:65" s="13" customFormat="1" ht="10">
      <c r="B571" s="212"/>
      <c r="C571" s="213"/>
      <c r="D571" s="208" t="s">
        <v>272</v>
      </c>
      <c r="E571" s="214" t="s">
        <v>44</v>
      </c>
      <c r="F571" s="215" t="s">
        <v>598</v>
      </c>
      <c r="G571" s="213"/>
      <c r="H571" s="214" t="s">
        <v>44</v>
      </c>
      <c r="I571" s="216"/>
      <c r="J571" s="213"/>
      <c r="K571" s="213"/>
      <c r="L571" s="217"/>
      <c r="M571" s="218"/>
      <c r="N571" s="219"/>
      <c r="O571" s="219"/>
      <c r="P571" s="219"/>
      <c r="Q571" s="219"/>
      <c r="R571" s="219"/>
      <c r="S571" s="219"/>
      <c r="T571" s="220"/>
      <c r="AT571" s="221" t="s">
        <v>272</v>
      </c>
      <c r="AU571" s="221" t="s">
        <v>91</v>
      </c>
      <c r="AV571" s="13" t="s">
        <v>89</v>
      </c>
      <c r="AW571" s="13" t="s">
        <v>38</v>
      </c>
      <c r="AX571" s="13" t="s">
        <v>82</v>
      </c>
      <c r="AY571" s="221" t="s">
        <v>262</v>
      </c>
    </row>
    <row r="572" spans="1:65" s="13" customFormat="1" ht="10">
      <c r="B572" s="212"/>
      <c r="C572" s="213"/>
      <c r="D572" s="208" t="s">
        <v>272</v>
      </c>
      <c r="E572" s="214" t="s">
        <v>44</v>
      </c>
      <c r="F572" s="215" t="s">
        <v>599</v>
      </c>
      <c r="G572" s="213"/>
      <c r="H572" s="214" t="s">
        <v>44</v>
      </c>
      <c r="I572" s="216"/>
      <c r="J572" s="213"/>
      <c r="K572" s="213"/>
      <c r="L572" s="217"/>
      <c r="M572" s="218"/>
      <c r="N572" s="219"/>
      <c r="O572" s="219"/>
      <c r="P572" s="219"/>
      <c r="Q572" s="219"/>
      <c r="R572" s="219"/>
      <c r="S572" s="219"/>
      <c r="T572" s="220"/>
      <c r="AT572" s="221" t="s">
        <v>272</v>
      </c>
      <c r="AU572" s="221" t="s">
        <v>91</v>
      </c>
      <c r="AV572" s="13" t="s">
        <v>89</v>
      </c>
      <c r="AW572" s="13" t="s">
        <v>38</v>
      </c>
      <c r="AX572" s="13" t="s">
        <v>82</v>
      </c>
      <c r="AY572" s="221" t="s">
        <v>262</v>
      </c>
    </row>
    <row r="573" spans="1:65" s="13" customFormat="1" ht="10">
      <c r="B573" s="212"/>
      <c r="C573" s="213"/>
      <c r="D573" s="208" t="s">
        <v>272</v>
      </c>
      <c r="E573" s="214" t="s">
        <v>44</v>
      </c>
      <c r="F573" s="215" t="s">
        <v>600</v>
      </c>
      <c r="G573" s="213"/>
      <c r="H573" s="214" t="s">
        <v>44</v>
      </c>
      <c r="I573" s="216"/>
      <c r="J573" s="213"/>
      <c r="K573" s="213"/>
      <c r="L573" s="217"/>
      <c r="M573" s="218"/>
      <c r="N573" s="219"/>
      <c r="O573" s="219"/>
      <c r="P573" s="219"/>
      <c r="Q573" s="219"/>
      <c r="R573" s="219"/>
      <c r="S573" s="219"/>
      <c r="T573" s="220"/>
      <c r="AT573" s="221" t="s">
        <v>272</v>
      </c>
      <c r="AU573" s="221" t="s">
        <v>91</v>
      </c>
      <c r="AV573" s="13" t="s">
        <v>89</v>
      </c>
      <c r="AW573" s="13" t="s">
        <v>38</v>
      </c>
      <c r="AX573" s="13" t="s">
        <v>82</v>
      </c>
      <c r="AY573" s="221" t="s">
        <v>262</v>
      </c>
    </row>
    <row r="574" spans="1:65" s="13" customFormat="1" ht="10">
      <c r="B574" s="212"/>
      <c r="C574" s="213"/>
      <c r="D574" s="208" t="s">
        <v>272</v>
      </c>
      <c r="E574" s="214" t="s">
        <v>44</v>
      </c>
      <c r="F574" s="215" t="s">
        <v>601</v>
      </c>
      <c r="G574" s="213"/>
      <c r="H574" s="214" t="s">
        <v>44</v>
      </c>
      <c r="I574" s="216"/>
      <c r="J574" s="213"/>
      <c r="K574" s="213"/>
      <c r="L574" s="217"/>
      <c r="M574" s="218"/>
      <c r="N574" s="219"/>
      <c r="O574" s="219"/>
      <c r="P574" s="219"/>
      <c r="Q574" s="219"/>
      <c r="R574" s="219"/>
      <c r="S574" s="219"/>
      <c r="T574" s="220"/>
      <c r="AT574" s="221" t="s">
        <v>272</v>
      </c>
      <c r="AU574" s="221" t="s">
        <v>91</v>
      </c>
      <c r="AV574" s="13" t="s">
        <v>89</v>
      </c>
      <c r="AW574" s="13" t="s">
        <v>38</v>
      </c>
      <c r="AX574" s="13" t="s">
        <v>82</v>
      </c>
      <c r="AY574" s="221" t="s">
        <v>262</v>
      </c>
    </row>
    <row r="575" spans="1:65" s="15" customFormat="1" ht="10">
      <c r="B575" s="233"/>
      <c r="C575" s="234"/>
      <c r="D575" s="208" t="s">
        <v>272</v>
      </c>
      <c r="E575" s="235" t="s">
        <v>44</v>
      </c>
      <c r="F575" s="236" t="s">
        <v>602</v>
      </c>
      <c r="G575" s="234"/>
      <c r="H575" s="237">
        <v>100</v>
      </c>
      <c r="I575" s="238"/>
      <c r="J575" s="234"/>
      <c r="K575" s="234"/>
      <c r="L575" s="239"/>
      <c r="M575" s="240"/>
      <c r="N575" s="241"/>
      <c r="O575" s="241"/>
      <c r="P575" s="241"/>
      <c r="Q575" s="241"/>
      <c r="R575" s="241"/>
      <c r="S575" s="241"/>
      <c r="T575" s="242"/>
      <c r="AT575" s="243" t="s">
        <v>272</v>
      </c>
      <c r="AU575" s="243" t="s">
        <v>91</v>
      </c>
      <c r="AV575" s="15" t="s">
        <v>91</v>
      </c>
      <c r="AW575" s="15" t="s">
        <v>38</v>
      </c>
      <c r="AX575" s="15" t="s">
        <v>82</v>
      </c>
      <c r="AY575" s="243" t="s">
        <v>262</v>
      </c>
    </row>
    <row r="576" spans="1:65" s="13" customFormat="1" ht="10">
      <c r="B576" s="212"/>
      <c r="C576" s="213"/>
      <c r="D576" s="208" t="s">
        <v>272</v>
      </c>
      <c r="E576" s="214" t="s">
        <v>44</v>
      </c>
      <c r="F576" s="215" t="s">
        <v>603</v>
      </c>
      <c r="G576" s="213"/>
      <c r="H576" s="214" t="s">
        <v>44</v>
      </c>
      <c r="I576" s="216"/>
      <c r="J576" s="213"/>
      <c r="K576" s="213"/>
      <c r="L576" s="217"/>
      <c r="M576" s="218"/>
      <c r="N576" s="219"/>
      <c r="O576" s="219"/>
      <c r="P576" s="219"/>
      <c r="Q576" s="219"/>
      <c r="R576" s="219"/>
      <c r="S576" s="219"/>
      <c r="T576" s="220"/>
      <c r="AT576" s="221" t="s">
        <v>272</v>
      </c>
      <c r="AU576" s="221" t="s">
        <v>91</v>
      </c>
      <c r="AV576" s="13" t="s">
        <v>89</v>
      </c>
      <c r="AW576" s="13" t="s">
        <v>38</v>
      </c>
      <c r="AX576" s="13" t="s">
        <v>82</v>
      </c>
      <c r="AY576" s="221" t="s">
        <v>262</v>
      </c>
    </row>
    <row r="577" spans="1:65" s="13" customFormat="1" ht="10">
      <c r="B577" s="212"/>
      <c r="C577" s="213"/>
      <c r="D577" s="208" t="s">
        <v>272</v>
      </c>
      <c r="E577" s="214" t="s">
        <v>44</v>
      </c>
      <c r="F577" s="215" t="s">
        <v>595</v>
      </c>
      <c r="G577" s="213"/>
      <c r="H577" s="214" t="s">
        <v>44</v>
      </c>
      <c r="I577" s="216"/>
      <c r="J577" s="213"/>
      <c r="K577" s="213"/>
      <c r="L577" s="217"/>
      <c r="M577" s="218"/>
      <c r="N577" s="219"/>
      <c r="O577" s="219"/>
      <c r="P577" s="219"/>
      <c r="Q577" s="219"/>
      <c r="R577" s="219"/>
      <c r="S577" s="219"/>
      <c r="T577" s="220"/>
      <c r="AT577" s="221" t="s">
        <v>272</v>
      </c>
      <c r="AU577" s="221" t="s">
        <v>91</v>
      </c>
      <c r="AV577" s="13" t="s">
        <v>89</v>
      </c>
      <c r="AW577" s="13" t="s">
        <v>38</v>
      </c>
      <c r="AX577" s="13" t="s">
        <v>82</v>
      </c>
      <c r="AY577" s="221" t="s">
        <v>262</v>
      </c>
    </row>
    <row r="578" spans="1:65" s="13" customFormat="1" ht="10">
      <c r="B578" s="212"/>
      <c r="C578" s="213"/>
      <c r="D578" s="208" t="s">
        <v>272</v>
      </c>
      <c r="E578" s="214" t="s">
        <v>44</v>
      </c>
      <c r="F578" s="215" t="s">
        <v>596</v>
      </c>
      <c r="G578" s="213"/>
      <c r="H578" s="214" t="s">
        <v>44</v>
      </c>
      <c r="I578" s="216"/>
      <c r="J578" s="213"/>
      <c r="K578" s="213"/>
      <c r="L578" s="217"/>
      <c r="M578" s="218"/>
      <c r="N578" s="219"/>
      <c r="O578" s="219"/>
      <c r="P578" s="219"/>
      <c r="Q578" s="219"/>
      <c r="R578" s="219"/>
      <c r="S578" s="219"/>
      <c r="T578" s="220"/>
      <c r="AT578" s="221" t="s">
        <v>272</v>
      </c>
      <c r="AU578" s="221" t="s">
        <v>91</v>
      </c>
      <c r="AV578" s="13" t="s">
        <v>89</v>
      </c>
      <c r="AW578" s="13" t="s">
        <v>38</v>
      </c>
      <c r="AX578" s="13" t="s">
        <v>82</v>
      </c>
      <c r="AY578" s="221" t="s">
        <v>262</v>
      </c>
    </row>
    <row r="579" spans="1:65" s="13" customFormat="1" ht="10">
      <c r="B579" s="212"/>
      <c r="C579" s="213"/>
      <c r="D579" s="208" t="s">
        <v>272</v>
      </c>
      <c r="E579" s="214" t="s">
        <v>44</v>
      </c>
      <c r="F579" s="215" t="s">
        <v>597</v>
      </c>
      <c r="G579" s="213"/>
      <c r="H579" s="214" t="s">
        <v>44</v>
      </c>
      <c r="I579" s="216"/>
      <c r="J579" s="213"/>
      <c r="K579" s="213"/>
      <c r="L579" s="217"/>
      <c r="M579" s="218"/>
      <c r="N579" s="219"/>
      <c r="O579" s="219"/>
      <c r="P579" s="219"/>
      <c r="Q579" s="219"/>
      <c r="R579" s="219"/>
      <c r="S579" s="219"/>
      <c r="T579" s="220"/>
      <c r="AT579" s="221" t="s">
        <v>272</v>
      </c>
      <c r="AU579" s="221" t="s">
        <v>91</v>
      </c>
      <c r="AV579" s="13" t="s">
        <v>89</v>
      </c>
      <c r="AW579" s="13" t="s">
        <v>38</v>
      </c>
      <c r="AX579" s="13" t="s">
        <v>82</v>
      </c>
      <c r="AY579" s="221" t="s">
        <v>262</v>
      </c>
    </row>
    <row r="580" spans="1:65" s="13" customFormat="1" ht="10">
      <c r="B580" s="212"/>
      <c r="C580" s="213"/>
      <c r="D580" s="208" t="s">
        <v>272</v>
      </c>
      <c r="E580" s="214" t="s">
        <v>44</v>
      </c>
      <c r="F580" s="215" t="s">
        <v>598</v>
      </c>
      <c r="G580" s="213"/>
      <c r="H580" s="214" t="s">
        <v>44</v>
      </c>
      <c r="I580" s="216"/>
      <c r="J580" s="213"/>
      <c r="K580" s="213"/>
      <c r="L580" s="217"/>
      <c r="M580" s="218"/>
      <c r="N580" s="219"/>
      <c r="O580" s="219"/>
      <c r="P580" s="219"/>
      <c r="Q580" s="219"/>
      <c r="R580" s="219"/>
      <c r="S580" s="219"/>
      <c r="T580" s="220"/>
      <c r="AT580" s="221" t="s">
        <v>272</v>
      </c>
      <c r="AU580" s="221" t="s">
        <v>91</v>
      </c>
      <c r="AV580" s="13" t="s">
        <v>89</v>
      </c>
      <c r="AW580" s="13" t="s">
        <v>38</v>
      </c>
      <c r="AX580" s="13" t="s">
        <v>82</v>
      </c>
      <c r="AY580" s="221" t="s">
        <v>262</v>
      </c>
    </row>
    <row r="581" spans="1:65" s="13" customFormat="1" ht="10">
      <c r="B581" s="212"/>
      <c r="C581" s="213"/>
      <c r="D581" s="208" t="s">
        <v>272</v>
      </c>
      <c r="E581" s="214" t="s">
        <v>44</v>
      </c>
      <c r="F581" s="215" t="s">
        <v>599</v>
      </c>
      <c r="G581" s="213"/>
      <c r="H581" s="214" t="s">
        <v>44</v>
      </c>
      <c r="I581" s="216"/>
      <c r="J581" s="213"/>
      <c r="K581" s="213"/>
      <c r="L581" s="217"/>
      <c r="M581" s="218"/>
      <c r="N581" s="219"/>
      <c r="O581" s="219"/>
      <c r="P581" s="219"/>
      <c r="Q581" s="219"/>
      <c r="R581" s="219"/>
      <c r="S581" s="219"/>
      <c r="T581" s="220"/>
      <c r="AT581" s="221" t="s">
        <v>272</v>
      </c>
      <c r="AU581" s="221" t="s">
        <v>91</v>
      </c>
      <c r="AV581" s="13" t="s">
        <v>89</v>
      </c>
      <c r="AW581" s="13" t="s">
        <v>38</v>
      </c>
      <c r="AX581" s="13" t="s">
        <v>82</v>
      </c>
      <c r="AY581" s="221" t="s">
        <v>262</v>
      </c>
    </row>
    <row r="582" spans="1:65" s="13" customFormat="1" ht="10">
      <c r="B582" s="212"/>
      <c r="C582" s="213"/>
      <c r="D582" s="208" t="s">
        <v>272</v>
      </c>
      <c r="E582" s="214" t="s">
        <v>44</v>
      </c>
      <c r="F582" s="215" t="s">
        <v>604</v>
      </c>
      <c r="G582" s="213"/>
      <c r="H582" s="214" t="s">
        <v>44</v>
      </c>
      <c r="I582" s="216"/>
      <c r="J582" s="213"/>
      <c r="K582" s="213"/>
      <c r="L582" s="217"/>
      <c r="M582" s="218"/>
      <c r="N582" s="219"/>
      <c r="O582" s="219"/>
      <c r="P582" s="219"/>
      <c r="Q582" s="219"/>
      <c r="R582" s="219"/>
      <c r="S582" s="219"/>
      <c r="T582" s="220"/>
      <c r="AT582" s="221" t="s">
        <v>272</v>
      </c>
      <c r="AU582" s="221" t="s">
        <v>91</v>
      </c>
      <c r="AV582" s="13" t="s">
        <v>89</v>
      </c>
      <c r="AW582" s="13" t="s">
        <v>38</v>
      </c>
      <c r="AX582" s="13" t="s">
        <v>82</v>
      </c>
      <c r="AY582" s="221" t="s">
        <v>262</v>
      </c>
    </row>
    <row r="583" spans="1:65" s="13" customFormat="1" ht="10">
      <c r="B583" s="212"/>
      <c r="C583" s="213"/>
      <c r="D583" s="208" t="s">
        <v>272</v>
      </c>
      <c r="E583" s="214" t="s">
        <v>44</v>
      </c>
      <c r="F583" s="215" t="s">
        <v>605</v>
      </c>
      <c r="G583" s="213"/>
      <c r="H583" s="214" t="s">
        <v>44</v>
      </c>
      <c r="I583" s="216"/>
      <c r="J583" s="213"/>
      <c r="K583" s="213"/>
      <c r="L583" s="217"/>
      <c r="M583" s="218"/>
      <c r="N583" s="219"/>
      <c r="O583" s="219"/>
      <c r="P583" s="219"/>
      <c r="Q583" s="219"/>
      <c r="R583" s="219"/>
      <c r="S583" s="219"/>
      <c r="T583" s="220"/>
      <c r="AT583" s="221" t="s">
        <v>272</v>
      </c>
      <c r="AU583" s="221" t="s">
        <v>91</v>
      </c>
      <c r="AV583" s="13" t="s">
        <v>89</v>
      </c>
      <c r="AW583" s="13" t="s">
        <v>38</v>
      </c>
      <c r="AX583" s="13" t="s">
        <v>82</v>
      </c>
      <c r="AY583" s="221" t="s">
        <v>262</v>
      </c>
    </row>
    <row r="584" spans="1:65" s="15" customFormat="1" ht="10">
      <c r="B584" s="233"/>
      <c r="C584" s="234"/>
      <c r="D584" s="208" t="s">
        <v>272</v>
      </c>
      <c r="E584" s="235" t="s">
        <v>44</v>
      </c>
      <c r="F584" s="236" t="s">
        <v>606</v>
      </c>
      <c r="G584" s="234"/>
      <c r="H584" s="237">
        <v>6</v>
      </c>
      <c r="I584" s="238"/>
      <c r="J584" s="234"/>
      <c r="K584" s="234"/>
      <c r="L584" s="239"/>
      <c r="M584" s="240"/>
      <c r="N584" s="241"/>
      <c r="O584" s="241"/>
      <c r="P584" s="241"/>
      <c r="Q584" s="241"/>
      <c r="R584" s="241"/>
      <c r="S584" s="241"/>
      <c r="T584" s="242"/>
      <c r="AT584" s="243" t="s">
        <v>272</v>
      </c>
      <c r="AU584" s="243" t="s">
        <v>91</v>
      </c>
      <c r="AV584" s="15" t="s">
        <v>91</v>
      </c>
      <c r="AW584" s="15" t="s">
        <v>38</v>
      </c>
      <c r="AX584" s="15" t="s">
        <v>82</v>
      </c>
      <c r="AY584" s="243" t="s">
        <v>262</v>
      </c>
    </row>
    <row r="585" spans="1:65" s="16" customFormat="1" ht="10">
      <c r="B585" s="244"/>
      <c r="C585" s="245"/>
      <c r="D585" s="208" t="s">
        <v>272</v>
      </c>
      <c r="E585" s="246" t="s">
        <v>44</v>
      </c>
      <c r="F585" s="247" t="s">
        <v>291</v>
      </c>
      <c r="G585" s="245"/>
      <c r="H585" s="248">
        <v>106</v>
      </c>
      <c r="I585" s="249"/>
      <c r="J585" s="245"/>
      <c r="K585" s="245"/>
      <c r="L585" s="250"/>
      <c r="M585" s="251"/>
      <c r="N585" s="252"/>
      <c r="O585" s="252"/>
      <c r="P585" s="252"/>
      <c r="Q585" s="252"/>
      <c r="R585" s="252"/>
      <c r="S585" s="252"/>
      <c r="T585" s="253"/>
      <c r="AT585" s="254" t="s">
        <v>272</v>
      </c>
      <c r="AU585" s="254" t="s">
        <v>91</v>
      </c>
      <c r="AV585" s="16" t="s">
        <v>104</v>
      </c>
      <c r="AW585" s="16" t="s">
        <v>38</v>
      </c>
      <c r="AX585" s="16" t="s">
        <v>89</v>
      </c>
      <c r="AY585" s="254" t="s">
        <v>262</v>
      </c>
    </row>
    <row r="586" spans="1:65" s="2" customFormat="1" ht="16.5" customHeight="1">
      <c r="A586" s="37"/>
      <c r="B586" s="38"/>
      <c r="C586" s="195" t="s">
        <v>607</v>
      </c>
      <c r="D586" s="195" t="s">
        <v>264</v>
      </c>
      <c r="E586" s="196" t="s">
        <v>608</v>
      </c>
      <c r="F586" s="197" t="s">
        <v>609</v>
      </c>
      <c r="G586" s="198" t="s">
        <v>406</v>
      </c>
      <c r="H586" s="199">
        <v>1.129</v>
      </c>
      <c r="I586" s="200"/>
      <c r="J586" s="201">
        <f>ROUND(I586*H586,2)</f>
        <v>0</v>
      </c>
      <c r="K586" s="197" t="s">
        <v>268</v>
      </c>
      <c r="L586" s="42"/>
      <c r="M586" s="202" t="s">
        <v>44</v>
      </c>
      <c r="N586" s="203" t="s">
        <v>53</v>
      </c>
      <c r="O586" s="67"/>
      <c r="P586" s="204">
        <f>O586*H586</f>
        <v>0</v>
      </c>
      <c r="Q586" s="204">
        <v>1.04528</v>
      </c>
      <c r="R586" s="204">
        <f>Q586*H586</f>
        <v>1.1801211199999999</v>
      </c>
      <c r="S586" s="204">
        <v>0</v>
      </c>
      <c r="T586" s="205">
        <f>S586*H586</f>
        <v>0</v>
      </c>
      <c r="U586" s="37"/>
      <c r="V586" s="37"/>
      <c r="W586" s="37"/>
      <c r="X586" s="37"/>
      <c r="Y586" s="37"/>
      <c r="Z586" s="37"/>
      <c r="AA586" s="37"/>
      <c r="AB586" s="37"/>
      <c r="AC586" s="37"/>
      <c r="AD586" s="37"/>
      <c r="AE586" s="37"/>
      <c r="AR586" s="206" t="s">
        <v>104</v>
      </c>
      <c r="AT586" s="206" t="s">
        <v>264</v>
      </c>
      <c r="AU586" s="206" t="s">
        <v>91</v>
      </c>
      <c r="AY586" s="19" t="s">
        <v>262</v>
      </c>
      <c r="BE586" s="207">
        <f>IF(N586="základní",J586,0)</f>
        <v>0</v>
      </c>
      <c r="BF586" s="207">
        <f>IF(N586="snížená",J586,0)</f>
        <v>0</v>
      </c>
      <c r="BG586" s="207">
        <f>IF(N586="zákl. přenesená",J586,0)</f>
        <v>0</v>
      </c>
      <c r="BH586" s="207">
        <f>IF(N586="sníž. přenesená",J586,0)</f>
        <v>0</v>
      </c>
      <c r="BI586" s="207">
        <f>IF(N586="nulová",J586,0)</f>
        <v>0</v>
      </c>
      <c r="BJ586" s="19" t="s">
        <v>89</v>
      </c>
      <c r="BK586" s="207">
        <f>ROUND(I586*H586,2)</f>
        <v>0</v>
      </c>
      <c r="BL586" s="19" t="s">
        <v>104</v>
      </c>
      <c r="BM586" s="206" t="s">
        <v>610</v>
      </c>
    </row>
    <row r="587" spans="1:65" s="2" customFormat="1" ht="18">
      <c r="A587" s="37"/>
      <c r="B587" s="38"/>
      <c r="C587" s="39"/>
      <c r="D587" s="208" t="s">
        <v>421</v>
      </c>
      <c r="E587" s="39"/>
      <c r="F587" s="209" t="s">
        <v>593</v>
      </c>
      <c r="G587" s="39"/>
      <c r="H587" s="39"/>
      <c r="I587" s="118"/>
      <c r="J587" s="39"/>
      <c r="K587" s="39"/>
      <c r="L587" s="42"/>
      <c r="M587" s="210"/>
      <c r="N587" s="211"/>
      <c r="O587" s="67"/>
      <c r="P587" s="67"/>
      <c r="Q587" s="67"/>
      <c r="R587" s="67"/>
      <c r="S587" s="67"/>
      <c r="T587" s="68"/>
      <c r="U587" s="37"/>
      <c r="V587" s="37"/>
      <c r="W587" s="37"/>
      <c r="X587" s="37"/>
      <c r="Y587" s="37"/>
      <c r="Z587" s="37"/>
      <c r="AA587" s="37"/>
      <c r="AB587" s="37"/>
      <c r="AC587" s="37"/>
      <c r="AD587" s="37"/>
      <c r="AE587" s="37"/>
      <c r="AT587" s="19" t="s">
        <v>421</v>
      </c>
      <c r="AU587" s="19" t="s">
        <v>91</v>
      </c>
    </row>
    <row r="588" spans="1:65" s="13" customFormat="1" ht="10">
      <c r="B588" s="212"/>
      <c r="C588" s="213"/>
      <c r="D588" s="208" t="s">
        <v>272</v>
      </c>
      <c r="E588" s="214" t="s">
        <v>44</v>
      </c>
      <c r="F588" s="215" t="s">
        <v>594</v>
      </c>
      <c r="G588" s="213"/>
      <c r="H588" s="214" t="s">
        <v>44</v>
      </c>
      <c r="I588" s="216"/>
      <c r="J588" s="213"/>
      <c r="K588" s="213"/>
      <c r="L588" s="217"/>
      <c r="M588" s="218"/>
      <c r="N588" s="219"/>
      <c r="O588" s="219"/>
      <c r="P588" s="219"/>
      <c r="Q588" s="219"/>
      <c r="R588" s="219"/>
      <c r="S588" s="219"/>
      <c r="T588" s="220"/>
      <c r="AT588" s="221" t="s">
        <v>272</v>
      </c>
      <c r="AU588" s="221" t="s">
        <v>91</v>
      </c>
      <c r="AV588" s="13" t="s">
        <v>89</v>
      </c>
      <c r="AW588" s="13" t="s">
        <v>38</v>
      </c>
      <c r="AX588" s="13" t="s">
        <v>82</v>
      </c>
      <c r="AY588" s="221" t="s">
        <v>262</v>
      </c>
    </row>
    <row r="589" spans="1:65" s="13" customFormat="1" ht="10">
      <c r="B589" s="212"/>
      <c r="C589" s="213"/>
      <c r="D589" s="208" t="s">
        <v>272</v>
      </c>
      <c r="E589" s="214" t="s">
        <v>44</v>
      </c>
      <c r="F589" s="215" t="s">
        <v>595</v>
      </c>
      <c r="G589" s="213"/>
      <c r="H589" s="214" t="s">
        <v>44</v>
      </c>
      <c r="I589" s="216"/>
      <c r="J589" s="213"/>
      <c r="K589" s="213"/>
      <c r="L589" s="217"/>
      <c r="M589" s="218"/>
      <c r="N589" s="219"/>
      <c r="O589" s="219"/>
      <c r="P589" s="219"/>
      <c r="Q589" s="219"/>
      <c r="R589" s="219"/>
      <c r="S589" s="219"/>
      <c r="T589" s="220"/>
      <c r="AT589" s="221" t="s">
        <v>272</v>
      </c>
      <c r="AU589" s="221" t="s">
        <v>91</v>
      </c>
      <c r="AV589" s="13" t="s">
        <v>89</v>
      </c>
      <c r="AW589" s="13" t="s">
        <v>38</v>
      </c>
      <c r="AX589" s="13" t="s">
        <v>82</v>
      </c>
      <c r="AY589" s="221" t="s">
        <v>262</v>
      </c>
    </row>
    <row r="590" spans="1:65" s="13" customFormat="1" ht="10">
      <c r="B590" s="212"/>
      <c r="C590" s="213"/>
      <c r="D590" s="208" t="s">
        <v>272</v>
      </c>
      <c r="E590" s="214" t="s">
        <v>44</v>
      </c>
      <c r="F590" s="215" t="s">
        <v>596</v>
      </c>
      <c r="G590" s="213"/>
      <c r="H590" s="214" t="s">
        <v>44</v>
      </c>
      <c r="I590" s="216"/>
      <c r="J590" s="213"/>
      <c r="K590" s="213"/>
      <c r="L590" s="217"/>
      <c r="M590" s="218"/>
      <c r="N590" s="219"/>
      <c r="O590" s="219"/>
      <c r="P590" s="219"/>
      <c r="Q590" s="219"/>
      <c r="R590" s="219"/>
      <c r="S590" s="219"/>
      <c r="T590" s="220"/>
      <c r="AT590" s="221" t="s">
        <v>272</v>
      </c>
      <c r="AU590" s="221" t="s">
        <v>91</v>
      </c>
      <c r="AV590" s="13" t="s">
        <v>89</v>
      </c>
      <c r="AW590" s="13" t="s">
        <v>38</v>
      </c>
      <c r="AX590" s="13" t="s">
        <v>82</v>
      </c>
      <c r="AY590" s="221" t="s">
        <v>262</v>
      </c>
    </row>
    <row r="591" spans="1:65" s="13" customFormat="1" ht="10">
      <c r="B591" s="212"/>
      <c r="C591" s="213"/>
      <c r="D591" s="208" t="s">
        <v>272</v>
      </c>
      <c r="E591" s="214" t="s">
        <v>44</v>
      </c>
      <c r="F591" s="215" t="s">
        <v>597</v>
      </c>
      <c r="G591" s="213"/>
      <c r="H591" s="214" t="s">
        <v>44</v>
      </c>
      <c r="I591" s="216"/>
      <c r="J591" s="213"/>
      <c r="K591" s="213"/>
      <c r="L591" s="217"/>
      <c r="M591" s="218"/>
      <c r="N591" s="219"/>
      <c r="O591" s="219"/>
      <c r="P591" s="219"/>
      <c r="Q591" s="219"/>
      <c r="R591" s="219"/>
      <c r="S591" s="219"/>
      <c r="T591" s="220"/>
      <c r="AT591" s="221" t="s">
        <v>272</v>
      </c>
      <c r="AU591" s="221" t="s">
        <v>91</v>
      </c>
      <c r="AV591" s="13" t="s">
        <v>89</v>
      </c>
      <c r="AW591" s="13" t="s">
        <v>38</v>
      </c>
      <c r="AX591" s="13" t="s">
        <v>82</v>
      </c>
      <c r="AY591" s="221" t="s">
        <v>262</v>
      </c>
    </row>
    <row r="592" spans="1:65" s="13" customFormat="1" ht="10">
      <c r="B592" s="212"/>
      <c r="C592" s="213"/>
      <c r="D592" s="208" t="s">
        <v>272</v>
      </c>
      <c r="E592" s="214" t="s">
        <v>44</v>
      </c>
      <c r="F592" s="215" t="s">
        <v>598</v>
      </c>
      <c r="G592" s="213"/>
      <c r="H592" s="214" t="s">
        <v>44</v>
      </c>
      <c r="I592" s="216"/>
      <c r="J592" s="213"/>
      <c r="K592" s="213"/>
      <c r="L592" s="217"/>
      <c r="M592" s="218"/>
      <c r="N592" s="219"/>
      <c r="O592" s="219"/>
      <c r="P592" s="219"/>
      <c r="Q592" s="219"/>
      <c r="R592" s="219"/>
      <c r="S592" s="219"/>
      <c r="T592" s="220"/>
      <c r="AT592" s="221" t="s">
        <v>272</v>
      </c>
      <c r="AU592" s="221" t="s">
        <v>91</v>
      </c>
      <c r="AV592" s="13" t="s">
        <v>89</v>
      </c>
      <c r="AW592" s="13" t="s">
        <v>38</v>
      </c>
      <c r="AX592" s="13" t="s">
        <v>82</v>
      </c>
      <c r="AY592" s="221" t="s">
        <v>262</v>
      </c>
    </row>
    <row r="593" spans="2:51" s="13" customFormat="1" ht="10">
      <c r="B593" s="212"/>
      <c r="C593" s="213"/>
      <c r="D593" s="208" t="s">
        <v>272</v>
      </c>
      <c r="E593" s="214" t="s">
        <v>44</v>
      </c>
      <c r="F593" s="215" t="s">
        <v>599</v>
      </c>
      <c r="G593" s="213"/>
      <c r="H593" s="214" t="s">
        <v>44</v>
      </c>
      <c r="I593" s="216"/>
      <c r="J593" s="213"/>
      <c r="K593" s="213"/>
      <c r="L593" s="217"/>
      <c r="M593" s="218"/>
      <c r="N593" s="219"/>
      <c r="O593" s="219"/>
      <c r="P593" s="219"/>
      <c r="Q593" s="219"/>
      <c r="R593" s="219"/>
      <c r="S593" s="219"/>
      <c r="T593" s="220"/>
      <c r="AT593" s="221" t="s">
        <v>272</v>
      </c>
      <c r="AU593" s="221" t="s">
        <v>91</v>
      </c>
      <c r="AV593" s="13" t="s">
        <v>89</v>
      </c>
      <c r="AW593" s="13" t="s">
        <v>38</v>
      </c>
      <c r="AX593" s="13" t="s">
        <v>82</v>
      </c>
      <c r="AY593" s="221" t="s">
        <v>262</v>
      </c>
    </row>
    <row r="594" spans="2:51" s="13" customFormat="1" ht="10">
      <c r="B594" s="212"/>
      <c r="C594" s="213"/>
      <c r="D594" s="208" t="s">
        <v>272</v>
      </c>
      <c r="E594" s="214" t="s">
        <v>44</v>
      </c>
      <c r="F594" s="215" t="s">
        <v>600</v>
      </c>
      <c r="G594" s="213"/>
      <c r="H594" s="214" t="s">
        <v>44</v>
      </c>
      <c r="I594" s="216"/>
      <c r="J594" s="213"/>
      <c r="K594" s="213"/>
      <c r="L594" s="217"/>
      <c r="M594" s="218"/>
      <c r="N594" s="219"/>
      <c r="O594" s="219"/>
      <c r="P594" s="219"/>
      <c r="Q594" s="219"/>
      <c r="R594" s="219"/>
      <c r="S594" s="219"/>
      <c r="T594" s="220"/>
      <c r="AT594" s="221" t="s">
        <v>272</v>
      </c>
      <c r="AU594" s="221" t="s">
        <v>91</v>
      </c>
      <c r="AV594" s="13" t="s">
        <v>89</v>
      </c>
      <c r="AW594" s="13" t="s">
        <v>38</v>
      </c>
      <c r="AX594" s="13" t="s">
        <v>82</v>
      </c>
      <c r="AY594" s="221" t="s">
        <v>262</v>
      </c>
    </row>
    <row r="595" spans="2:51" s="13" customFormat="1" ht="10">
      <c r="B595" s="212"/>
      <c r="C595" s="213"/>
      <c r="D595" s="208" t="s">
        <v>272</v>
      </c>
      <c r="E595" s="214" t="s">
        <v>44</v>
      </c>
      <c r="F595" s="215" t="s">
        <v>601</v>
      </c>
      <c r="G595" s="213"/>
      <c r="H595" s="214" t="s">
        <v>44</v>
      </c>
      <c r="I595" s="216"/>
      <c r="J595" s="213"/>
      <c r="K595" s="213"/>
      <c r="L595" s="217"/>
      <c r="M595" s="218"/>
      <c r="N595" s="219"/>
      <c r="O595" s="219"/>
      <c r="P595" s="219"/>
      <c r="Q595" s="219"/>
      <c r="R595" s="219"/>
      <c r="S595" s="219"/>
      <c r="T595" s="220"/>
      <c r="AT595" s="221" t="s">
        <v>272</v>
      </c>
      <c r="AU595" s="221" t="s">
        <v>91</v>
      </c>
      <c r="AV595" s="13" t="s">
        <v>89</v>
      </c>
      <c r="AW595" s="13" t="s">
        <v>38</v>
      </c>
      <c r="AX595" s="13" t="s">
        <v>82</v>
      </c>
      <c r="AY595" s="221" t="s">
        <v>262</v>
      </c>
    </row>
    <row r="596" spans="2:51" s="13" customFormat="1" ht="10">
      <c r="B596" s="212"/>
      <c r="C596" s="213"/>
      <c r="D596" s="208" t="s">
        <v>272</v>
      </c>
      <c r="E596" s="214" t="s">
        <v>44</v>
      </c>
      <c r="F596" s="215" t="s">
        <v>611</v>
      </c>
      <c r="G596" s="213"/>
      <c r="H596" s="214" t="s">
        <v>44</v>
      </c>
      <c r="I596" s="216"/>
      <c r="J596" s="213"/>
      <c r="K596" s="213"/>
      <c r="L596" s="217"/>
      <c r="M596" s="218"/>
      <c r="N596" s="219"/>
      <c r="O596" s="219"/>
      <c r="P596" s="219"/>
      <c r="Q596" s="219"/>
      <c r="R596" s="219"/>
      <c r="S596" s="219"/>
      <c r="T596" s="220"/>
      <c r="AT596" s="221" t="s">
        <v>272</v>
      </c>
      <c r="AU596" s="221" t="s">
        <v>91</v>
      </c>
      <c r="AV596" s="13" t="s">
        <v>89</v>
      </c>
      <c r="AW596" s="13" t="s">
        <v>38</v>
      </c>
      <c r="AX596" s="13" t="s">
        <v>82</v>
      </c>
      <c r="AY596" s="221" t="s">
        <v>262</v>
      </c>
    </row>
    <row r="597" spans="2:51" s="13" customFormat="1" ht="10">
      <c r="B597" s="212"/>
      <c r="C597" s="213"/>
      <c r="D597" s="208" t="s">
        <v>272</v>
      </c>
      <c r="E597" s="214" t="s">
        <v>44</v>
      </c>
      <c r="F597" s="215" t="s">
        <v>612</v>
      </c>
      <c r="G597" s="213"/>
      <c r="H597" s="214" t="s">
        <v>44</v>
      </c>
      <c r="I597" s="216"/>
      <c r="J597" s="213"/>
      <c r="K597" s="213"/>
      <c r="L597" s="217"/>
      <c r="M597" s="218"/>
      <c r="N597" s="219"/>
      <c r="O597" s="219"/>
      <c r="P597" s="219"/>
      <c r="Q597" s="219"/>
      <c r="R597" s="219"/>
      <c r="S597" s="219"/>
      <c r="T597" s="220"/>
      <c r="AT597" s="221" t="s">
        <v>272</v>
      </c>
      <c r="AU597" s="221" t="s">
        <v>91</v>
      </c>
      <c r="AV597" s="13" t="s">
        <v>89</v>
      </c>
      <c r="AW597" s="13" t="s">
        <v>38</v>
      </c>
      <c r="AX597" s="13" t="s">
        <v>82</v>
      </c>
      <c r="AY597" s="221" t="s">
        <v>262</v>
      </c>
    </row>
    <row r="598" spans="2:51" s="15" customFormat="1" ht="10">
      <c r="B598" s="233"/>
      <c r="C598" s="234"/>
      <c r="D598" s="208" t="s">
        <v>272</v>
      </c>
      <c r="E598" s="235" t="s">
        <v>44</v>
      </c>
      <c r="F598" s="236" t="s">
        <v>613</v>
      </c>
      <c r="G598" s="234"/>
      <c r="H598" s="237">
        <v>0.17799999999999999</v>
      </c>
      <c r="I598" s="238"/>
      <c r="J598" s="234"/>
      <c r="K598" s="234"/>
      <c r="L598" s="239"/>
      <c r="M598" s="240"/>
      <c r="N598" s="241"/>
      <c r="O598" s="241"/>
      <c r="P598" s="241"/>
      <c r="Q598" s="241"/>
      <c r="R598" s="241"/>
      <c r="S598" s="241"/>
      <c r="T598" s="242"/>
      <c r="AT598" s="243" t="s">
        <v>272</v>
      </c>
      <c r="AU598" s="243" t="s">
        <v>91</v>
      </c>
      <c r="AV598" s="15" t="s">
        <v>91</v>
      </c>
      <c r="AW598" s="15" t="s">
        <v>38</v>
      </c>
      <c r="AX598" s="15" t="s">
        <v>82</v>
      </c>
      <c r="AY598" s="243" t="s">
        <v>262</v>
      </c>
    </row>
    <row r="599" spans="2:51" s="15" customFormat="1" ht="10">
      <c r="B599" s="233"/>
      <c r="C599" s="234"/>
      <c r="D599" s="208" t="s">
        <v>272</v>
      </c>
      <c r="E599" s="235" t="s">
        <v>44</v>
      </c>
      <c r="F599" s="236" t="s">
        <v>614</v>
      </c>
      <c r="G599" s="234"/>
      <c r="H599" s="237">
        <v>0.79</v>
      </c>
      <c r="I599" s="238"/>
      <c r="J599" s="234"/>
      <c r="K599" s="234"/>
      <c r="L599" s="239"/>
      <c r="M599" s="240"/>
      <c r="N599" s="241"/>
      <c r="O599" s="241"/>
      <c r="P599" s="241"/>
      <c r="Q599" s="241"/>
      <c r="R599" s="241"/>
      <c r="S599" s="241"/>
      <c r="T599" s="242"/>
      <c r="AT599" s="243" t="s">
        <v>272</v>
      </c>
      <c r="AU599" s="243" t="s">
        <v>91</v>
      </c>
      <c r="AV599" s="15" t="s">
        <v>91</v>
      </c>
      <c r="AW599" s="15" t="s">
        <v>38</v>
      </c>
      <c r="AX599" s="15" t="s">
        <v>82</v>
      </c>
      <c r="AY599" s="243" t="s">
        <v>262</v>
      </c>
    </row>
    <row r="600" spans="2:51" s="13" customFormat="1" ht="10">
      <c r="B600" s="212"/>
      <c r="C600" s="213"/>
      <c r="D600" s="208" t="s">
        <v>272</v>
      </c>
      <c r="E600" s="214" t="s">
        <v>44</v>
      </c>
      <c r="F600" s="215" t="s">
        <v>603</v>
      </c>
      <c r="G600" s="213"/>
      <c r="H600" s="214" t="s">
        <v>44</v>
      </c>
      <c r="I600" s="216"/>
      <c r="J600" s="213"/>
      <c r="K600" s="213"/>
      <c r="L600" s="217"/>
      <c r="M600" s="218"/>
      <c r="N600" s="219"/>
      <c r="O600" s="219"/>
      <c r="P600" s="219"/>
      <c r="Q600" s="219"/>
      <c r="R600" s="219"/>
      <c r="S600" s="219"/>
      <c r="T600" s="220"/>
      <c r="AT600" s="221" t="s">
        <v>272</v>
      </c>
      <c r="AU600" s="221" t="s">
        <v>91</v>
      </c>
      <c r="AV600" s="13" t="s">
        <v>89</v>
      </c>
      <c r="AW600" s="13" t="s">
        <v>38</v>
      </c>
      <c r="AX600" s="13" t="s">
        <v>82</v>
      </c>
      <c r="AY600" s="221" t="s">
        <v>262</v>
      </c>
    </row>
    <row r="601" spans="2:51" s="13" customFormat="1" ht="10">
      <c r="B601" s="212"/>
      <c r="C601" s="213"/>
      <c r="D601" s="208" t="s">
        <v>272</v>
      </c>
      <c r="E601" s="214" t="s">
        <v>44</v>
      </c>
      <c r="F601" s="215" t="s">
        <v>595</v>
      </c>
      <c r="G601" s="213"/>
      <c r="H601" s="214" t="s">
        <v>44</v>
      </c>
      <c r="I601" s="216"/>
      <c r="J601" s="213"/>
      <c r="K601" s="213"/>
      <c r="L601" s="217"/>
      <c r="M601" s="218"/>
      <c r="N601" s="219"/>
      <c r="O601" s="219"/>
      <c r="P601" s="219"/>
      <c r="Q601" s="219"/>
      <c r="R601" s="219"/>
      <c r="S601" s="219"/>
      <c r="T601" s="220"/>
      <c r="AT601" s="221" t="s">
        <v>272</v>
      </c>
      <c r="AU601" s="221" t="s">
        <v>91</v>
      </c>
      <c r="AV601" s="13" t="s">
        <v>89</v>
      </c>
      <c r="AW601" s="13" t="s">
        <v>38</v>
      </c>
      <c r="AX601" s="13" t="s">
        <v>82</v>
      </c>
      <c r="AY601" s="221" t="s">
        <v>262</v>
      </c>
    </row>
    <row r="602" spans="2:51" s="13" customFormat="1" ht="10">
      <c r="B602" s="212"/>
      <c r="C602" s="213"/>
      <c r="D602" s="208" t="s">
        <v>272</v>
      </c>
      <c r="E602" s="214" t="s">
        <v>44</v>
      </c>
      <c r="F602" s="215" t="s">
        <v>596</v>
      </c>
      <c r="G602" s="213"/>
      <c r="H602" s="214" t="s">
        <v>44</v>
      </c>
      <c r="I602" s="216"/>
      <c r="J602" s="213"/>
      <c r="K602" s="213"/>
      <c r="L602" s="217"/>
      <c r="M602" s="218"/>
      <c r="N602" s="219"/>
      <c r="O602" s="219"/>
      <c r="P602" s="219"/>
      <c r="Q602" s="219"/>
      <c r="R602" s="219"/>
      <c r="S602" s="219"/>
      <c r="T602" s="220"/>
      <c r="AT602" s="221" t="s">
        <v>272</v>
      </c>
      <c r="AU602" s="221" t="s">
        <v>91</v>
      </c>
      <c r="AV602" s="13" t="s">
        <v>89</v>
      </c>
      <c r="AW602" s="13" t="s">
        <v>38</v>
      </c>
      <c r="AX602" s="13" t="s">
        <v>82</v>
      </c>
      <c r="AY602" s="221" t="s">
        <v>262</v>
      </c>
    </row>
    <row r="603" spans="2:51" s="13" customFormat="1" ht="10">
      <c r="B603" s="212"/>
      <c r="C603" s="213"/>
      <c r="D603" s="208" t="s">
        <v>272</v>
      </c>
      <c r="E603" s="214" t="s">
        <v>44</v>
      </c>
      <c r="F603" s="215" t="s">
        <v>597</v>
      </c>
      <c r="G603" s="213"/>
      <c r="H603" s="214" t="s">
        <v>44</v>
      </c>
      <c r="I603" s="216"/>
      <c r="J603" s="213"/>
      <c r="K603" s="213"/>
      <c r="L603" s="217"/>
      <c r="M603" s="218"/>
      <c r="N603" s="219"/>
      <c r="O603" s="219"/>
      <c r="P603" s="219"/>
      <c r="Q603" s="219"/>
      <c r="R603" s="219"/>
      <c r="S603" s="219"/>
      <c r="T603" s="220"/>
      <c r="AT603" s="221" t="s">
        <v>272</v>
      </c>
      <c r="AU603" s="221" t="s">
        <v>91</v>
      </c>
      <c r="AV603" s="13" t="s">
        <v>89</v>
      </c>
      <c r="AW603" s="13" t="s">
        <v>38</v>
      </c>
      <c r="AX603" s="13" t="s">
        <v>82</v>
      </c>
      <c r="AY603" s="221" t="s">
        <v>262</v>
      </c>
    </row>
    <row r="604" spans="2:51" s="13" customFormat="1" ht="10">
      <c r="B604" s="212"/>
      <c r="C604" s="213"/>
      <c r="D604" s="208" t="s">
        <v>272</v>
      </c>
      <c r="E604" s="214" t="s">
        <v>44</v>
      </c>
      <c r="F604" s="215" t="s">
        <v>598</v>
      </c>
      <c r="G604" s="213"/>
      <c r="H604" s="214" t="s">
        <v>44</v>
      </c>
      <c r="I604" s="216"/>
      <c r="J604" s="213"/>
      <c r="K604" s="213"/>
      <c r="L604" s="217"/>
      <c r="M604" s="218"/>
      <c r="N604" s="219"/>
      <c r="O604" s="219"/>
      <c r="P604" s="219"/>
      <c r="Q604" s="219"/>
      <c r="R604" s="219"/>
      <c r="S604" s="219"/>
      <c r="T604" s="220"/>
      <c r="AT604" s="221" t="s">
        <v>272</v>
      </c>
      <c r="AU604" s="221" t="s">
        <v>91</v>
      </c>
      <c r="AV604" s="13" t="s">
        <v>89</v>
      </c>
      <c r="AW604" s="13" t="s">
        <v>38</v>
      </c>
      <c r="AX604" s="13" t="s">
        <v>82</v>
      </c>
      <c r="AY604" s="221" t="s">
        <v>262</v>
      </c>
    </row>
    <row r="605" spans="2:51" s="13" customFormat="1" ht="10">
      <c r="B605" s="212"/>
      <c r="C605" s="213"/>
      <c r="D605" s="208" t="s">
        <v>272</v>
      </c>
      <c r="E605" s="214" t="s">
        <v>44</v>
      </c>
      <c r="F605" s="215" t="s">
        <v>599</v>
      </c>
      <c r="G605" s="213"/>
      <c r="H605" s="214" t="s">
        <v>44</v>
      </c>
      <c r="I605" s="216"/>
      <c r="J605" s="213"/>
      <c r="K605" s="213"/>
      <c r="L605" s="217"/>
      <c r="M605" s="218"/>
      <c r="N605" s="219"/>
      <c r="O605" s="219"/>
      <c r="P605" s="219"/>
      <c r="Q605" s="219"/>
      <c r="R605" s="219"/>
      <c r="S605" s="219"/>
      <c r="T605" s="220"/>
      <c r="AT605" s="221" t="s">
        <v>272</v>
      </c>
      <c r="AU605" s="221" t="s">
        <v>91</v>
      </c>
      <c r="AV605" s="13" t="s">
        <v>89</v>
      </c>
      <c r="AW605" s="13" t="s">
        <v>38</v>
      </c>
      <c r="AX605" s="13" t="s">
        <v>82</v>
      </c>
      <c r="AY605" s="221" t="s">
        <v>262</v>
      </c>
    </row>
    <row r="606" spans="2:51" s="13" customFormat="1" ht="10">
      <c r="B606" s="212"/>
      <c r="C606" s="213"/>
      <c r="D606" s="208" t="s">
        <v>272</v>
      </c>
      <c r="E606" s="214" t="s">
        <v>44</v>
      </c>
      <c r="F606" s="215" t="s">
        <v>604</v>
      </c>
      <c r="G606" s="213"/>
      <c r="H606" s="214" t="s">
        <v>44</v>
      </c>
      <c r="I606" s="216"/>
      <c r="J606" s="213"/>
      <c r="K606" s="213"/>
      <c r="L606" s="217"/>
      <c r="M606" s="218"/>
      <c r="N606" s="219"/>
      <c r="O606" s="219"/>
      <c r="P606" s="219"/>
      <c r="Q606" s="219"/>
      <c r="R606" s="219"/>
      <c r="S606" s="219"/>
      <c r="T606" s="220"/>
      <c r="AT606" s="221" t="s">
        <v>272</v>
      </c>
      <c r="AU606" s="221" t="s">
        <v>91</v>
      </c>
      <c r="AV606" s="13" t="s">
        <v>89</v>
      </c>
      <c r="AW606" s="13" t="s">
        <v>38</v>
      </c>
      <c r="AX606" s="13" t="s">
        <v>82</v>
      </c>
      <c r="AY606" s="221" t="s">
        <v>262</v>
      </c>
    </row>
    <row r="607" spans="2:51" s="13" customFormat="1" ht="10">
      <c r="B607" s="212"/>
      <c r="C607" s="213"/>
      <c r="D607" s="208" t="s">
        <v>272</v>
      </c>
      <c r="E607" s="214" t="s">
        <v>44</v>
      </c>
      <c r="F607" s="215" t="s">
        <v>605</v>
      </c>
      <c r="G607" s="213"/>
      <c r="H607" s="214" t="s">
        <v>44</v>
      </c>
      <c r="I607" s="216"/>
      <c r="J607" s="213"/>
      <c r="K607" s="213"/>
      <c r="L607" s="217"/>
      <c r="M607" s="218"/>
      <c r="N607" s="219"/>
      <c r="O607" s="219"/>
      <c r="P607" s="219"/>
      <c r="Q607" s="219"/>
      <c r="R607" s="219"/>
      <c r="S607" s="219"/>
      <c r="T607" s="220"/>
      <c r="AT607" s="221" t="s">
        <v>272</v>
      </c>
      <c r="AU607" s="221" t="s">
        <v>91</v>
      </c>
      <c r="AV607" s="13" t="s">
        <v>89</v>
      </c>
      <c r="AW607" s="13" t="s">
        <v>38</v>
      </c>
      <c r="AX607" s="13" t="s">
        <v>82</v>
      </c>
      <c r="AY607" s="221" t="s">
        <v>262</v>
      </c>
    </row>
    <row r="608" spans="2:51" s="15" customFormat="1" ht="10">
      <c r="B608" s="233"/>
      <c r="C608" s="234"/>
      <c r="D608" s="208" t="s">
        <v>272</v>
      </c>
      <c r="E608" s="235" t="s">
        <v>44</v>
      </c>
      <c r="F608" s="236" t="s">
        <v>615</v>
      </c>
      <c r="G608" s="234"/>
      <c r="H608" s="237">
        <v>1.0999999999999999E-2</v>
      </c>
      <c r="I608" s="238"/>
      <c r="J608" s="234"/>
      <c r="K608" s="234"/>
      <c r="L608" s="239"/>
      <c r="M608" s="240"/>
      <c r="N608" s="241"/>
      <c r="O608" s="241"/>
      <c r="P608" s="241"/>
      <c r="Q608" s="241"/>
      <c r="R608" s="241"/>
      <c r="S608" s="241"/>
      <c r="T608" s="242"/>
      <c r="AT608" s="243" t="s">
        <v>272</v>
      </c>
      <c r="AU608" s="243" t="s">
        <v>91</v>
      </c>
      <c r="AV608" s="15" t="s">
        <v>91</v>
      </c>
      <c r="AW608" s="15" t="s">
        <v>38</v>
      </c>
      <c r="AX608" s="15" t="s">
        <v>82</v>
      </c>
      <c r="AY608" s="243" t="s">
        <v>262</v>
      </c>
    </row>
    <row r="609" spans="1:65" s="15" customFormat="1" ht="10">
      <c r="B609" s="233"/>
      <c r="C609" s="234"/>
      <c r="D609" s="208" t="s">
        <v>272</v>
      </c>
      <c r="E609" s="235" t="s">
        <v>44</v>
      </c>
      <c r="F609" s="236" t="s">
        <v>616</v>
      </c>
      <c r="G609" s="234"/>
      <c r="H609" s="237">
        <v>4.7E-2</v>
      </c>
      <c r="I609" s="238"/>
      <c r="J609" s="234"/>
      <c r="K609" s="234"/>
      <c r="L609" s="239"/>
      <c r="M609" s="240"/>
      <c r="N609" s="241"/>
      <c r="O609" s="241"/>
      <c r="P609" s="241"/>
      <c r="Q609" s="241"/>
      <c r="R609" s="241"/>
      <c r="S609" s="241"/>
      <c r="T609" s="242"/>
      <c r="AT609" s="243" t="s">
        <v>272</v>
      </c>
      <c r="AU609" s="243" t="s">
        <v>91</v>
      </c>
      <c r="AV609" s="15" t="s">
        <v>91</v>
      </c>
      <c r="AW609" s="15" t="s">
        <v>38</v>
      </c>
      <c r="AX609" s="15" t="s">
        <v>82</v>
      </c>
      <c r="AY609" s="243" t="s">
        <v>262</v>
      </c>
    </row>
    <row r="610" spans="1:65" s="14" customFormat="1" ht="10">
      <c r="B610" s="222"/>
      <c r="C610" s="223"/>
      <c r="D610" s="208" t="s">
        <v>272</v>
      </c>
      <c r="E610" s="224" t="s">
        <v>44</v>
      </c>
      <c r="F610" s="225" t="s">
        <v>284</v>
      </c>
      <c r="G610" s="223"/>
      <c r="H610" s="226">
        <v>1.026</v>
      </c>
      <c r="I610" s="227"/>
      <c r="J610" s="223"/>
      <c r="K610" s="223"/>
      <c r="L610" s="228"/>
      <c r="M610" s="229"/>
      <c r="N610" s="230"/>
      <c r="O610" s="230"/>
      <c r="P610" s="230"/>
      <c r="Q610" s="230"/>
      <c r="R610" s="230"/>
      <c r="S610" s="230"/>
      <c r="T610" s="231"/>
      <c r="AT610" s="232" t="s">
        <v>272</v>
      </c>
      <c r="AU610" s="232" t="s">
        <v>91</v>
      </c>
      <c r="AV610" s="14" t="s">
        <v>97</v>
      </c>
      <c r="AW610" s="14" t="s">
        <v>38</v>
      </c>
      <c r="AX610" s="14" t="s">
        <v>82</v>
      </c>
      <c r="AY610" s="232" t="s">
        <v>262</v>
      </c>
    </row>
    <row r="611" spans="1:65" s="13" customFormat="1" ht="10">
      <c r="B611" s="212"/>
      <c r="C611" s="213"/>
      <c r="D611" s="208" t="s">
        <v>272</v>
      </c>
      <c r="E611" s="214" t="s">
        <v>44</v>
      </c>
      <c r="F611" s="215" t="s">
        <v>617</v>
      </c>
      <c r="G611" s="213"/>
      <c r="H611" s="214" t="s">
        <v>44</v>
      </c>
      <c r="I611" s="216"/>
      <c r="J611" s="213"/>
      <c r="K611" s="213"/>
      <c r="L611" s="217"/>
      <c r="M611" s="218"/>
      <c r="N611" s="219"/>
      <c r="O611" s="219"/>
      <c r="P611" s="219"/>
      <c r="Q611" s="219"/>
      <c r="R611" s="219"/>
      <c r="S611" s="219"/>
      <c r="T611" s="220"/>
      <c r="AT611" s="221" t="s">
        <v>272</v>
      </c>
      <c r="AU611" s="221" t="s">
        <v>91</v>
      </c>
      <c r="AV611" s="13" t="s">
        <v>89</v>
      </c>
      <c r="AW611" s="13" t="s">
        <v>38</v>
      </c>
      <c r="AX611" s="13" t="s">
        <v>82</v>
      </c>
      <c r="AY611" s="221" t="s">
        <v>262</v>
      </c>
    </row>
    <row r="612" spans="1:65" s="15" customFormat="1" ht="10">
      <c r="B612" s="233"/>
      <c r="C612" s="234"/>
      <c r="D612" s="208" t="s">
        <v>272</v>
      </c>
      <c r="E612" s="235" t="s">
        <v>44</v>
      </c>
      <c r="F612" s="236" t="s">
        <v>618</v>
      </c>
      <c r="G612" s="234"/>
      <c r="H612" s="237">
        <v>0.10299999999999999</v>
      </c>
      <c r="I612" s="238"/>
      <c r="J612" s="234"/>
      <c r="K612" s="234"/>
      <c r="L612" s="239"/>
      <c r="M612" s="240"/>
      <c r="N612" s="241"/>
      <c r="O612" s="241"/>
      <c r="P612" s="241"/>
      <c r="Q612" s="241"/>
      <c r="R612" s="241"/>
      <c r="S612" s="241"/>
      <c r="T612" s="242"/>
      <c r="AT612" s="243" t="s">
        <v>272</v>
      </c>
      <c r="AU612" s="243" t="s">
        <v>91</v>
      </c>
      <c r="AV612" s="15" t="s">
        <v>91</v>
      </c>
      <c r="AW612" s="15" t="s">
        <v>38</v>
      </c>
      <c r="AX612" s="15" t="s">
        <v>82</v>
      </c>
      <c r="AY612" s="243" t="s">
        <v>262</v>
      </c>
    </row>
    <row r="613" spans="1:65" s="16" customFormat="1" ht="10">
      <c r="B613" s="244"/>
      <c r="C613" s="245"/>
      <c r="D613" s="208" t="s">
        <v>272</v>
      </c>
      <c r="E613" s="246" t="s">
        <v>44</v>
      </c>
      <c r="F613" s="247" t="s">
        <v>291</v>
      </c>
      <c r="G613" s="245"/>
      <c r="H613" s="248">
        <v>1.129</v>
      </c>
      <c r="I613" s="249"/>
      <c r="J613" s="245"/>
      <c r="K613" s="245"/>
      <c r="L613" s="250"/>
      <c r="M613" s="251"/>
      <c r="N613" s="252"/>
      <c r="O613" s="252"/>
      <c r="P613" s="252"/>
      <c r="Q613" s="252"/>
      <c r="R613" s="252"/>
      <c r="S613" s="252"/>
      <c r="T613" s="253"/>
      <c r="AT613" s="254" t="s">
        <v>272</v>
      </c>
      <c r="AU613" s="254" t="s">
        <v>91</v>
      </c>
      <c r="AV613" s="16" t="s">
        <v>104</v>
      </c>
      <c r="AW613" s="16" t="s">
        <v>38</v>
      </c>
      <c r="AX613" s="16" t="s">
        <v>89</v>
      </c>
      <c r="AY613" s="254" t="s">
        <v>262</v>
      </c>
    </row>
    <row r="614" spans="1:65" s="2" customFormat="1" ht="21.75" customHeight="1">
      <c r="A614" s="37"/>
      <c r="B614" s="38"/>
      <c r="C614" s="195" t="s">
        <v>619</v>
      </c>
      <c r="D614" s="195" t="s">
        <v>264</v>
      </c>
      <c r="E614" s="196" t="s">
        <v>620</v>
      </c>
      <c r="F614" s="197" t="s">
        <v>621</v>
      </c>
      <c r="G614" s="198" t="s">
        <v>406</v>
      </c>
      <c r="H614" s="199">
        <v>1.0900000000000001</v>
      </c>
      <c r="I614" s="200"/>
      <c r="J614" s="201">
        <f>ROUND(I614*H614,2)</f>
        <v>0</v>
      </c>
      <c r="K614" s="197" t="s">
        <v>268</v>
      </c>
      <c r="L614" s="42"/>
      <c r="M614" s="202" t="s">
        <v>44</v>
      </c>
      <c r="N614" s="203" t="s">
        <v>53</v>
      </c>
      <c r="O614" s="67"/>
      <c r="P614" s="204">
        <f>O614*H614</f>
        <v>0</v>
      </c>
      <c r="Q614" s="204">
        <v>1.7090000000000001E-2</v>
      </c>
      <c r="R614" s="204">
        <f>Q614*H614</f>
        <v>1.8628100000000002E-2</v>
      </c>
      <c r="S614" s="204">
        <v>0</v>
      </c>
      <c r="T614" s="205">
        <f>S614*H614</f>
        <v>0</v>
      </c>
      <c r="U614" s="37"/>
      <c r="V614" s="37"/>
      <c r="W614" s="37"/>
      <c r="X614" s="37"/>
      <c r="Y614" s="37"/>
      <c r="Z614" s="37"/>
      <c r="AA614" s="37"/>
      <c r="AB614" s="37"/>
      <c r="AC614" s="37"/>
      <c r="AD614" s="37"/>
      <c r="AE614" s="37"/>
      <c r="AR614" s="206" t="s">
        <v>104</v>
      </c>
      <c r="AT614" s="206" t="s">
        <v>264</v>
      </c>
      <c r="AU614" s="206" t="s">
        <v>91</v>
      </c>
      <c r="AY614" s="19" t="s">
        <v>262</v>
      </c>
      <c r="BE614" s="207">
        <f>IF(N614="základní",J614,0)</f>
        <v>0</v>
      </c>
      <c r="BF614" s="207">
        <f>IF(N614="snížená",J614,0)</f>
        <v>0</v>
      </c>
      <c r="BG614" s="207">
        <f>IF(N614="zákl. přenesená",J614,0)</f>
        <v>0</v>
      </c>
      <c r="BH614" s="207">
        <f>IF(N614="sníž. přenesená",J614,0)</f>
        <v>0</v>
      </c>
      <c r="BI614" s="207">
        <f>IF(N614="nulová",J614,0)</f>
        <v>0</v>
      </c>
      <c r="BJ614" s="19" t="s">
        <v>89</v>
      </c>
      <c r="BK614" s="207">
        <f>ROUND(I614*H614,2)</f>
        <v>0</v>
      </c>
      <c r="BL614" s="19" t="s">
        <v>104</v>
      </c>
      <c r="BM614" s="206" t="s">
        <v>622</v>
      </c>
    </row>
    <row r="615" spans="1:65" s="2" customFormat="1" ht="54">
      <c r="A615" s="37"/>
      <c r="B615" s="38"/>
      <c r="C615" s="39"/>
      <c r="D615" s="208" t="s">
        <v>270</v>
      </c>
      <c r="E615" s="39"/>
      <c r="F615" s="209" t="s">
        <v>623</v>
      </c>
      <c r="G615" s="39"/>
      <c r="H615" s="39"/>
      <c r="I615" s="118"/>
      <c r="J615" s="39"/>
      <c r="K615" s="39"/>
      <c r="L615" s="42"/>
      <c r="M615" s="210"/>
      <c r="N615" s="211"/>
      <c r="O615" s="67"/>
      <c r="P615" s="67"/>
      <c r="Q615" s="67"/>
      <c r="R615" s="67"/>
      <c r="S615" s="67"/>
      <c r="T615" s="68"/>
      <c r="U615" s="37"/>
      <c r="V615" s="37"/>
      <c r="W615" s="37"/>
      <c r="X615" s="37"/>
      <c r="Y615" s="37"/>
      <c r="Z615" s="37"/>
      <c r="AA615" s="37"/>
      <c r="AB615" s="37"/>
      <c r="AC615" s="37"/>
      <c r="AD615" s="37"/>
      <c r="AE615" s="37"/>
      <c r="AT615" s="19" t="s">
        <v>270</v>
      </c>
      <c r="AU615" s="19" t="s">
        <v>91</v>
      </c>
    </row>
    <row r="616" spans="1:65" s="2" customFormat="1" ht="18">
      <c r="A616" s="37"/>
      <c r="B616" s="38"/>
      <c r="C616" s="39"/>
      <c r="D616" s="208" t="s">
        <v>421</v>
      </c>
      <c r="E616" s="39"/>
      <c r="F616" s="209" t="s">
        <v>624</v>
      </c>
      <c r="G616" s="39"/>
      <c r="H616" s="39"/>
      <c r="I616" s="118"/>
      <c r="J616" s="39"/>
      <c r="K616" s="39"/>
      <c r="L616" s="42"/>
      <c r="M616" s="210"/>
      <c r="N616" s="211"/>
      <c r="O616" s="67"/>
      <c r="P616" s="67"/>
      <c r="Q616" s="67"/>
      <c r="R616" s="67"/>
      <c r="S616" s="67"/>
      <c r="T616" s="68"/>
      <c r="U616" s="37"/>
      <c r="V616" s="37"/>
      <c r="W616" s="37"/>
      <c r="X616" s="37"/>
      <c r="Y616" s="37"/>
      <c r="Z616" s="37"/>
      <c r="AA616" s="37"/>
      <c r="AB616" s="37"/>
      <c r="AC616" s="37"/>
      <c r="AD616" s="37"/>
      <c r="AE616" s="37"/>
      <c r="AT616" s="19" t="s">
        <v>421</v>
      </c>
      <c r="AU616" s="19" t="s">
        <v>91</v>
      </c>
    </row>
    <row r="617" spans="1:65" s="13" customFormat="1" ht="10">
      <c r="B617" s="212"/>
      <c r="C617" s="213"/>
      <c r="D617" s="208" t="s">
        <v>272</v>
      </c>
      <c r="E617" s="214" t="s">
        <v>44</v>
      </c>
      <c r="F617" s="215" t="s">
        <v>625</v>
      </c>
      <c r="G617" s="213"/>
      <c r="H617" s="214" t="s">
        <v>44</v>
      </c>
      <c r="I617" s="216"/>
      <c r="J617" s="213"/>
      <c r="K617" s="213"/>
      <c r="L617" s="217"/>
      <c r="M617" s="218"/>
      <c r="N617" s="219"/>
      <c r="O617" s="219"/>
      <c r="P617" s="219"/>
      <c r="Q617" s="219"/>
      <c r="R617" s="219"/>
      <c r="S617" s="219"/>
      <c r="T617" s="220"/>
      <c r="AT617" s="221" t="s">
        <v>272</v>
      </c>
      <c r="AU617" s="221" t="s">
        <v>91</v>
      </c>
      <c r="AV617" s="13" t="s">
        <v>89</v>
      </c>
      <c r="AW617" s="13" t="s">
        <v>38</v>
      </c>
      <c r="AX617" s="13" t="s">
        <v>82</v>
      </c>
      <c r="AY617" s="221" t="s">
        <v>262</v>
      </c>
    </row>
    <row r="618" spans="1:65" s="13" customFormat="1" ht="10">
      <c r="B618" s="212"/>
      <c r="C618" s="213"/>
      <c r="D618" s="208" t="s">
        <v>272</v>
      </c>
      <c r="E618" s="214" t="s">
        <v>44</v>
      </c>
      <c r="F618" s="215" t="s">
        <v>626</v>
      </c>
      <c r="G618" s="213"/>
      <c r="H618" s="214" t="s">
        <v>44</v>
      </c>
      <c r="I618" s="216"/>
      <c r="J618" s="213"/>
      <c r="K618" s="213"/>
      <c r="L618" s="217"/>
      <c r="M618" s="218"/>
      <c r="N618" s="219"/>
      <c r="O618" s="219"/>
      <c r="P618" s="219"/>
      <c r="Q618" s="219"/>
      <c r="R618" s="219"/>
      <c r="S618" s="219"/>
      <c r="T618" s="220"/>
      <c r="AT618" s="221" t="s">
        <v>272</v>
      </c>
      <c r="AU618" s="221" t="s">
        <v>91</v>
      </c>
      <c r="AV618" s="13" t="s">
        <v>89</v>
      </c>
      <c r="AW618" s="13" t="s">
        <v>38</v>
      </c>
      <c r="AX618" s="13" t="s">
        <v>82</v>
      </c>
      <c r="AY618" s="221" t="s">
        <v>262</v>
      </c>
    </row>
    <row r="619" spans="1:65" s="15" customFormat="1" ht="10">
      <c r="B619" s="233"/>
      <c r="C619" s="234"/>
      <c r="D619" s="208" t="s">
        <v>272</v>
      </c>
      <c r="E619" s="235" t="s">
        <v>44</v>
      </c>
      <c r="F619" s="236" t="s">
        <v>627</v>
      </c>
      <c r="G619" s="234"/>
      <c r="H619" s="237">
        <v>0.96799999999999997</v>
      </c>
      <c r="I619" s="238"/>
      <c r="J619" s="234"/>
      <c r="K619" s="234"/>
      <c r="L619" s="239"/>
      <c r="M619" s="240"/>
      <c r="N619" s="241"/>
      <c r="O619" s="241"/>
      <c r="P619" s="241"/>
      <c r="Q619" s="241"/>
      <c r="R619" s="241"/>
      <c r="S619" s="241"/>
      <c r="T619" s="242"/>
      <c r="AT619" s="243" t="s">
        <v>272</v>
      </c>
      <c r="AU619" s="243" t="s">
        <v>91</v>
      </c>
      <c r="AV619" s="15" t="s">
        <v>91</v>
      </c>
      <c r="AW619" s="15" t="s">
        <v>38</v>
      </c>
      <c r="AX619" s="15" t="s">
        <v>82</v>
      </c>
      <c r="AY619" s="243" t="s">
        <v>262</v>
      </c>
    </row>
    <row r="620" spans="1:65" s="13" customFormat="1" ht="10">
      <c r="B620" s="212"/>
      <c r="C620" s="213"/>
      <c r="D620" s="208" t="s">
        <v>272</v>
      </c>
      <c r="E620" s="214" t="s">
        <v>44</v>
      </c>
      <c r="F620" s="215" t="s">
        <v>628</v>
      </c>
      <c r="G620" s="213"/>
      <c r="H620" s="214" t="s">
        <v>44</v>
      </c>
      <c r="I620" s="216"/>
      <c r="J620" s="213"/>
      <c r="K620" s="213"/>
      <c r="L620" s="217"/>
      <c r="M620" s="218"/>
      <c r="N620" s="219"/>
      <c r="O620" s="219"/>
      <c r="P620" s="219"/>
      <c r="Q620" s="219"/>
      <c r="R620" s="219"/>
      <c r="S620" s="219"/>
      <c r="T620" s="220"/>
      <c r="AT620" s="221" t="s">
        <v>272</v>
      </c>
      <c r="AU620" s="221" t="s">
        <v>91</v>
      </c>
      <c r="AV620" s="13" t="s">
        <v>89</v>
      </c>
      <c r="AW620" s="13" t="s">
        <v>38</v>
      </c>
      <c r="AX620" s="13" t="s">
        <v>82</v>
      </c>
      <c r="AY620" s="221" t="s">
        <v>262</v>
      </c>
    </row>
    <row r="621" spans="1:65" s="15" customFormat="1" ht="10">
      <c r="B621" s="233"/>
      <c r="C621" s="234"/>
      <c r="D621" s="208" t="s">
        <v>272</v>
      </c>
      <c r="E621" s="235" t="s">
        <v>44</v>
      </c>
      <c r="F621" s="236" t="s">
        <v>629</v>
      </c>
      <c r="G621" s="234"/>
      <c r="H621" s="237">
        <v>7.5999999999999998E-2</v>
      </c>
      <c r="I621" s="238"/>
      <c r="J621" s="234"/>
      <c r="K621" s="234"/>
      <c r="L621" s="239"/>
      <c r="M621" s="240"/>
      <c r="N621" s="241"/>
      <c r="O621" s="241"/>
      <c r="P621" s="241"/>
      <c r="Q621" s="241"/>
      <c r="R621" s="241"/>
      <c r="S621" s="241"/>
      <c r="T621" s="242"/>
      <c r="AT621" s="243" t="s">
        <v>272</v>
      </c>
      <c r="AU621" s="243" t="s">
        <v>91</v>
      </c>
      <c r="AV621" s="15" t="s">
        <v>91</v>
      </c>
      <c r="AW621" s="15" t="s">
        <v>38</v>
      </c>
      <c r="AX621" s="15" t="s">
        <v>82</v>
      </c>
      <c r="AY621" s="243" t="s">
        <v>262</v>
      </c>
    </row>
    <row r="622" spans="1:65" s="13" customFormat="1" ht="10">
      <c r="B622" s="212"/>
      <c r="C622" s="213"/>
      <c r="D622" s="208" t="s">
        <v>272</v>
      </c>
      <c r="E622" s="214" t="s">
        <v>44</v>
      </c>
      <c r="F622" s="215" t="s">
        <v>630</v>
      </c>
      <c r="G622" s="213"/>
      <c r="H622" s="214" t="s">
        <v>44</v>
      </c>
      <c r="I622" s="216"/>
      <c r="J622" s="213"/>
      <c r="K622" s="213"/>
      <c r="L622" s="217"/>
      <c r="M622" s="218"/>
      <c r="N622" s="219"/>
      <c r="O622" s="219"/>
      <c r="P622" s="219"/>
      <c r="Q622" s="219"/>
      <c r="R622" s="219"/>
      <c r="S622" s="219"/>
      <c r="T622" s="220"/>
      <c r="AT622" s="221" t="s">
        <v>272</v>
      </c>
      <c r="AU622" s="221" t="s">
        <v>91</v>
      </c>
      <c r="AV622" s="13" t="s">
        <v>89</v>
      </c>
      <c r="AW622" s="13" t="s">
        <v>38</v>
      </c>
      <c r="AX622" s="13" t="s">
        <v>82</v>
      </c>
      <c r="AY622" s="221" t="s">
        <v>262</v>
      </c>
    </row>
    <row r="623" spans="1:65" s="15" customFormat="1" ht="10">
      <c r="B623" s="233"/>
      <c r="C623" s="234"/>
      <c r="D623" s="208" t="s">
        <v>272</v>
      </c>
      <c r="E623" s="235" t="s">
        <v>44</v>
      </c>
      <c r="F623" s="236" t="s">
        <v>631</v>
      </c>
      <c r="G623" s="234"/>
      <c r="H623" s="237">
        <v>4.5999999999999999E-2</v>
      </c>
      <c r="I623" s="238"/>
      <c r="J623" s="234"/>
      <c r="K623" s="234"/>
      <c r="L623" s="239"/>
      <c r="M623" s="240"/>
      <c r="N623" s="241"/>
      <c r="O623" s="241"/>
      <c r="P623" s="241"/>
      <c r="Q623" s="241"/>
      <c r="R623" s="241"/>
      <c r="S623" s="241"/>
      <c r="T623" s="242"/>
      <c r="AT623" s="243" t="s">
        <v>272</v>
      </c>
      <c r="AU623" s="243" t="s">
        <v>91</v>
      </c>
      <c r="AV623" s="15" t="s">
        <v>91</v>
      </c>
      <c r="AW623" s="15" t="s">
        <v>38</v>
      </c>
      <c r="AX623" s="15" t="s">
        <v>82</v>
      </c>
      <c r="AY623" s="243" t="s">
        <v>262</v>
      </c>
    </row>
    <row r="624" spans="1:65" s="16" customFormat="1" ht="10">
      <c r="B624" s="244"/>
      <c r="C624" s="245"/>
      <c r="D624" s="208" t="s">
        <v>272</v>
      </c>
      <c r="E624" s="246" t="s">
        <v>44</v>
      </c>
      <c r="F624" s="247" t="s">
        <v>291</v>
      </c>
      <c r="G624" s="245"/>
      <c r="H624" s="248">
        <v>1.0900000000000001</v>
      </c>
      <c r="I624" s="249"/>
      <c r="J624" s="245"/>
      <c r="K624" s="245"/>
      <c r="L624" s="250"/>
      <c r="M624" s="251"/>
      <c r="N624" s="252"/>
      <c r="O624" s="252"/>
      <c r="P624" s="252"/>
      <c r="Q624" s="252"/>
      <c r="R624" s="252"/>
      <c r="S624" s="252"/>
      <c r="T624" s="253"/>
      <c r="AT624" s="254" t="s">
        <v>272</v>
      </c>
      <c r="AU624" s="254" t="s">
        <v>91</v>
      </c>
      <c r="AV624" s="16" t="s">
        <v>104</v>
      </c>
      <c r="AW624" s="16" t="s">
        <v>38</v>
      </c>
      <c r="AX624" s="16" t="s">
        <v>89</v>
      </c>
      <c r="AY624" s="254" t="s">
        <v>262</v>
      </c>
    </row>
    <row r="625" spans="1:65" s="2" customFormat="1" ht="16.5" customHeight="1">
      <c r="A625" s="37"/>
      <c r="B625" s="38"/>
      <c r="C625" s="255" t="s">
        <v>632</v>
      </c>
      <c r="D625" s="255" t="s">
        <v>633</v>
      </c>
      <c r="E625" s="256" t="s">
        <v>634</v>
      </c>
      <c r="F625" s="257" t="s">
        <v>635</v>
      </c>
      <c r="G625" s="258" t="s">
        <v>406</v>
      </c>
      <c r="H625" s="259">
        <v>1.1990000000000001</v>
      </c>
      <c r="I625" s="260"/>
      <c r="J625" s="261">
        <f>ROUND(I625*H625,2)</f>
        <v>0</v>
      </c>
      <c r="K625" s="257" t="s">
        <v>268</v>
      </c>
      <c r="L625" s="262"/>
      <c r="M625" s="263" t="s">
        <v>44</v>
      </c>
      <c r="N625" s="264" t="s">
        <v>53</v>
      </c>
      <c r="O625" s="67"/>
      <c r="P625" s="204">
        <f>O625*H625</f>
        <v>0</v>
      </c>
      <c r="Q625" s="204">
        <v>1</v>
      </c>
      <c r="R625" s="204">
        <f>Q625*H625</f>
        <v>1.1990000000000001</v>
      </c>
      <c r="S625" s="204">
        <v>0</v>
      </c>
      <c r="T625" s="205">
        <f>S625*H625</f>
        <v>0</v>
      </c>
      <c r="U625" s="37"/>
      <c r="V625" s="37"/>
      <c r="W625" s="37"/>
      <c r="X625" s="37"/>
      <c r="Y625" s="37"/>
      <c r="Z625" s="37"/>
      <c r="AA625" s="37"/>
      <c r="AB625" s="37"/>
      <c r="AC625" s="37"/>
      <c r="AD625" s="37"/>
      <c r="AE625" s="37"/>
      <c r="AR625" s="206" t="s">
        <v>351</v>
      </c>
      <c r="AT625" s="206" t="s">
        <v>633</v>
      </c>
      <c r="AU625" s="206" t="s">
        <v>91</v>
      </c>
      <c r="AY625" s="19" t="s">
        <v>262</v>
      </c>
      <c r="BE625" s="207">
        <f>IF(N625="základní",J625,0)</f>
        <v>0</v>
      </c>
      <c r="BF625" s="207">
        <f>IF(N625="snížená",J625,0)</f>
        <v>0</v>
      </c>
      <c r="BG625" s="207">
        <f>IF(N625="zákl. přenesená",J625,0)</f>
        <v>0</v>
      </c>
      <c r="BH625" s="207">
        <f>IF(N625="sníž. přenesená",J625,0)</f>
        <v>0</v>
      </c>
      <c r="BI625" s="207">
        <f>IF(N625="nulová",J625,0)</f>
        <v>0</v>
      </c>
      <c r="BJ625" s="19" t="s">
        <v>89</v>
      </c>
      <c r="BK625" s="207">
        <f>ROUND(I625*H625,2)</f>
        <v>0</v>
      </c>
      <c r="BL625" s="19" t="s">
        <v>104</v>
      </c>
      <c r="BM625" s="206" t="s">
        <v>636</v>
      </c>
    </row>
    <row r="626" spans="1:65" s="2" customFormat="1" ht="18">
      <c r="A626" s="37"/>
      <c r="B626" s="38"/>
      <c r="C626" s="39"/>
      <c r="D626" s="208" t="s">
        <v>421</v>
      </c>
      <c r="E626" s="39"/>
      <c r="F626" s="209" t="s">
        <v>624</v>
      </c>
      <c r="G626" s="39"/>
      <c r="H626" s="39"/>
      <c r="I626" s="118"/>
      <c r="J626" s="39"/>
      <c r="K626" s="39"/>
      <c r="L626" s="42"/>
      <c r="M626" s="210"/>
      <c r="N626" s="211"/>
      <c r="O626" s="67"/>
      <c r="P626" s="67"/>
      <c r="Q626" s="67"/>
      <c r="R626" s="67"/>
      <c r="S626" s="67"/>
      <c r="T626" s="68"/>
      <c r="U626" s="37"/>
      <c r="V626" s="37"/>
      <c r="W626" s="37"/>
      <c r="X626" s="37"/>
      <c r="Y626" s="37"/>
      <c r="Z626" s="37"/>
      <c r="AA626" s="37"/>
      <c r="AB626" s="37"/>
      <c r="AC626" s="37"/>
      <c r="AD626" s="37"/>
      <c r="AE626" s="37"/>
      <c r="AT626" s="19" t="s">
        <v>421</v>
      </c>
      <c r="AU626" s="19" t="s">
        <v>91</v>
      </c>
    </row>
    <row r="627" spans="1:65" s="13" customFormat="1" ht="10">
      <c r="B627" s="212"/>
      <c r="C627" s="213"/>
      <c r="D627" s="208" t="s">
        <v>272</v>
      </c>
      <c r="E627" s="214" t="s">
        <v>44</v>
      </c>
      <c r="F627" s="215" t="s">
        <v>625</v>
      </c>
      <c r="G627" s="213"/>
      <c r="H627" s="214" t="s">
        <v>44</v>
      </c>
      <c r="I627" s="216"/>
      <c r="J627" s="213"/>
      <c r="K627" s="213"/>
      <c r="L627" s="217"/>
      <c r="M627" s="218"/>
      <c r="N627" s="219"/>
      <c r="O627" s="219"/>
      <c r="P627" s="219"/>
      <c r="Q627" s="219"/>
      <c r="R627" s="219"/>
      <c r="S627" s="219"/>
      <c r="T627" s="220"/>
      <c r="AT627" s="221" t="s">
        <v>272</v>
      </c>
      <c r="AU627" s="221" t="s">
        <v>91</v>
      </c>
      <c r="AV627" s="13" t="s">
        <v>89</v>
      </c>
      <c r="AW627" s="13" t="s">
        <v>38</v>
      </c>
      <c r="AX627" s="13" t="s">
        <v>82</v>
      </c>
      <c r="AY627" s="221" t="s">
        <v>262</v>
      </c>
    </row>
    <row r="628" spans="1:65" s="13" customFormat="1" ht="10">
      <c r="B628" s="212"/>
      <c r="C628" s="213"/>
      <c r="D628" s="208" t="s">
        <v>272</v>
      </c>
      <c r="E628" s="214" t="s">
        <v>44</v>
      </c>
      <c r="F628" s="215" t="s">
        <v>626</v>
      </c>
      <c r="G628" s="213"/>
      <c r="H628" s="214" t="s">
        <v>44</v>
      </c>
      <c r="I628" s="216"/>
      <c r="J628" s="213"/>
      <c r="K628" s="213"/>
      <c r="L628" s="217"/>
      <c r="M628" s="218"/>
      <c r="N628" s="219"/>
      <c r="O628" s="219"/>
      <c r="P628" s="219"/>
      <c r="Q628" s="219"/>
      <c r="R628" s="219"/>
      <c r="S628" s="219"/>
      <c r="T628" s="220"/>
      <c r="AT628" s="221" t="s">
        <v>272</v>
      </c>
      <c r="AU628" s="221" t="s">
        <v>91</v>
      </c>
      <c r="AV628" s="13" t="s">
        <v>89</v>
      </c>
      <c r="AW628" s="13" t="s">
        <v>38</v>
      </c>
      <c r="AX628" s="13" t="s">
        <v>82</v>
      </c>
      <c r="AY628" s="221" t="s">
        <v>262</v>
      </c>
    </row>
    <row r="629" spans="1:65" s="15" customFormat="1" ht="10">
      <c r="B629" s="233"/>
      <c r="C629" s="234"/>
      <c r="D629" s="208" t="s">
        <v>272</v>
      </c>
      <c r="E629" s="235" t="s">
        <v>44</v>
      </c>
      <c r="F629" s="236" t="s">
        <v>627</v>
      </c>
      <c r="G629" s="234"/>
      <c r="H629" s="237">
        <v>0.96799999999999997</v>
      </c>
      <c r="I629" s="238"/>
      <c r="J629" s="234"/>
      <c r="K629" s="234"/>
      <c r="L629" s="239"/>
      <c r="M629" s="240"/>
      <c r="N629" s="241"/>
      <c r="O629" s="241"/>
      <c r="P629" s="241"/>
      <c r="Q629" s="241"/>
      <c r="R629" s="241"/>
      <c r="S629" s="241"/>
      <c r="T629" s="242"/>
      <c r="AT629" s="243" t="s">
        <v>272</v>
      </c>
      <c r="AU629" s="243" t="s">
        <v>91</v>
      </c>
      <c r="AV629" s="15" t="s">
        <v>91</v>
      </c>
      <c r="AW629" s="15" t="s">
        <v>38</v>
      </c>
      <c r="AX629" s="15" t="s">
        <v>82</v>
      </c>
      <c r="AY629" s="243" t="s">
        <v>262</v>
      </c>
    </row>
    <row r="630" spans="1:65" s="13" customFormat="1" ht="10">
      <c r="B630" s="212"/>
      <c r="C630" s="213"/>
      <c r="D630" s="208" t="s">
        <v>272</v>
      </c>
      <c r="E630" s="214" t="s">
        <v>44</v>
      </c>
      <c r="F630" s="215" t="s">
        <v>628</v>
      </c>
      <c r="G630" s="213"/>
      <c r="H630" s="214" t="s">
        <v>44</v>
      </c>
      <c r="I630" s="216"/>
      <c r="J630" s="213"/>
      <c r="K630" s="213"/>
      <c r="L630" s="217"/>
      <c r="M630" s="218"/>
      <c r="N630" s="219"/>
      <c r="O630" s="219"/>
      <c r="P630" s="219"/>
      <c r="Q630" s="219"/>
      <c r="R630" s="219"/>
      <c r="S630" s="219"/>
      <c r="T630" s="220"/>
      <c r="AT630" s="221" t="s">
        <v>272</v>
      </c>
      <c r="AU630" s="221" t="s">
        <v>91</v>
      </c>
      <c r="AV630" s="13" t="s">
        <v>89</v>
      </c>
      <c r="AW630" s="13" t="s">
        <v>38</v>
      </c>
      <c r="AX630" s="13" t="s">
        <v>82</v>
      </c>
      <c r="AY630" s="221" t="s">
        <v>262</v>
      </c>
    </row>
    <row r="631" spans="1:65" s="15" customFormat="1" ht="10">
      <c r="B631" s="233"/>
      <c r="C631" s="234"/>
      <c r="D631" s="208" t="s">
        <v>272</v>
      </c>
      <c r="E631" s="235" t="s">
        <v>44</v>
      </c>
      <c r="F631" s="236" t="s">
        <v>629</v>
      </c>
      <c r="G631" s="234"/>
      <c r="H631" s="237">
        <v>7.5999999999999998E-2</v>
      </c>
      <c r="I631" s="238"/>
      <c r="J631" s="234"/>
      <c r="K631" s="234"/>
      <c r="L631" s="239"/>
      <c r="M631" s="240"/>
      <c r="N631" s="241"/>
      <c r="O631" s="241"/>
      <c r="P631" s="241"/>
      <c r="Q631" s="241"/>
      <c r="R631" s="241"/>
      <c r="S631" s="241"/>
      <c r="T631" s="242"/>
      <c r="AT631" s="243" t="s">
        <v>272</v>
      </c>
      <c r="AU631" s="243" t="s">
        <v>91</v>
      </c>
      <c r="AV631" s="15" t="s">
        <v>91</v>
      </c>
      <c r="AW631" s="15" t="s">
        <v>38</v>
      </c>
      <c r="AX631" s="15" t="s">
        <v>82</v>
      </c>
      <c r="AY631" s="243" t="s">
        <v>262</v>
      </c>
    </row>
    <row r="632" spans="1:65" s="13" customFormat="1" ht="10">
      <c r="B632" s="212"/>
      <c r="C632" s="213"/>
      <c r="D632" s="208" t="s">
        <v>272</v>
      </c>
      <c r="E632" s="214" t="s">
        <v>44</v>
      </c>
      <c r="F632" s="215" t="s">
        <v>630</v>
      </c>
      <c r="G632" s="213"/>
      <c r="H632" s="214" t="s">
        <v>44</v>
      </c>
      <c r="I632" s="216"/>
      <c r="J632" s="213"/>
      <c r="K632" s="213"/>
      <c r="L632" s="217"/>
      <c r="M632" s="218"/>
      <c r="N632" s="219"/>
      <c r="O632" s="219"/>
      <c r="P632" s="219"/>
      <c r="Q632" s="219"/>
      <c r="R632" s="219"/>
      <c r="S632" s="219"/>
      <c r="T632" s="220"/>
      <c r="AT632" s="221" t="s">
        <v>272</v>
      </c>
      <c r="AU632" s="221" t="s">
        <v>91</v>
      </c>
      <c r="AV632" s="13" t="s">
        <v>89</v>
      </c>
      <c r="AW632" s="13" t="s">
        <v>38</v>
      </c>
      <c r="AX632" s="13" t="s">
        <v>82</v>
      </c>
      <c r="AY632" s="221" t="s">
        <v>262</v>
      </c>
    </row>
    <row r="633" spans="1:65" s="15" customFormat="1" ht="10">
      <c r="B633" s="233"/>
      <c r="C633" s="234"/>
      <c r="D633" s="208" t="s">
        <v>272</v>
      </c>
      <c r="E633" s="235" t="s">
        <v>44</v>
      </c>
      <c r="F633" s="236" t="s">
        <v>631</v>
      </c>
      <c r="G633" s="234"/>
      <c r="H633" s="237">
        <v>4.5999999999999999E-2</v>
      </c>
      <c r="I633" s="238"/>
      <c r="J633" s="234"/>
      <c r="K633" s="234"/>
      <c r="L633" s="239"/>
      <c r="M633" s="240"/>
      <c r="N633" s="241"/>
      <c r="O633" s="241"/>
      <c r="P633" s="241"/>
      <c r="Q633" s="241"/>
      <c r="R633" s="241"/>
      <c r="S633" s="241"/>
      <c r="T633" s="242"/>
      <c r="AT633" s="243" t="s">
        <v>272</v>
      </c>
      <c r="AU633" s="243" t="s">
        <v>91</v>
      </c>
      <c r="AV633" s="15" t="s">
        <v>91</v>
      </c>
      <c r="AW633" s="15" t="s">
        <v>38</v>
      </c>
      <c r="AX633" s="15" t="s">
        <v>82</v>
      </c>
      <c r="AY633" s="243" t="s">
        <v>262</v>
      </c>
    </row>
    <row r="634" spans="1:65" s="16" customFormat="1" ht="10">
      <c r="B634" s="244"/>
      <c r="C634" s="245"/>
      <c r="D634" s="208" t="s">
        <v>272</v>
      </c>
      <c r="E634" s="246" t="s">
        <v>44</v>
      </c>
      <c r="F634" s="247" t="s">
        <v>291</v>
      </c>
      <c r="G634" s="245"/>
      <c r="H634" s="248">
        <v>1.0900000000000001</v>
      </c>
      <c r="I634" s="249"/>
      <c r="J634" s="245"/>
      <c r="K634" s="245"/>
      <c r="L634" s="250"/>
      <c r="M634" s="251"/>
      <c r="N634" s="252"/>
      <c r="O634" s="252"/>
      <c r="P634" s="252"/>
      <c r="Q634" s="252"/>
      <c r="R634" s="252"/>
      <c r="S634" s="252"/>
      <c r="T634" s="253"/>
      <c r="AT634" s="254" t="s">
        <v>272</v>
      </c>
      <c r="AU634" s="254" t="s">
        <v>91</v>
      </c>
      <c r="AV634" s="16" t="s">
        <v>104</v>
      </c>
      <c r="AW634" s="16" t="s">
        <v>38</v>
      </c>
      <c r="AX634" s="16" t="s">
        <v>89</v>
      </c>
      <c r="AY634" s="254" t="s">
        <v>262</v>
      </c>
    </row>
    <row r="635" spans="1:65" s="15" customFormat="1" ht="10">
      <c r="B635" s="233"/>
      <c r="C635" s="234"/>
      <c r="D635" s="208" t="s">
        <v>272</v>
      </c>
      <c r="E635" s="234"/>
      <c r="F635" s="236" t="s">
        <v>637</v>
      </c>
      <c r="G635" s="234"/>
      <c r="H635" s="237">
        <v>1.1990000000000001</v>
      </c>
      <c r="I635" s="238"/>
      <c r="J635" s="234"/>
      <c r="K635" s="234"/>
      <c r="L635" s="239"/>
      <c r="M635" s="240"/>
      <c r="N635" s="241"/>
      <c r="O635" s="241"/>
      <c r="P635" s="241"/>
      <c r="Q635" s="241"/>
      <c r="R635" s="241"/>
      <c r="S635" s="241"/>
      <c r="T635" s="242"/>
      <c r="AT635" s="243" t="s">
        <v>272</v>
      </c>
      <c r="AU635" s="243" t="s">
        <v>91</v>
      </c>
      <c r="AV635" s="15" t="s">
        <v>91</v>
      </c>
      <c r="AW635" s="15" t="s">
        <v>4</v>
      </c>
      <c r="AX635" s="15" t="s">
        <v>89</v>
      </c>
      <c r="AY635" s="243" t="s">
        <v>262</v>
      </c>
    </row>
    <row r="636" spans="1:65" s="2" customFormat="1" ht="21.75" customHeight="1">
      <c r="A636" s="37"/>
      <c r="B636" s="38"/>
      <c r="C636" s="195" t="s">
        <v>638</v>
      </c>
      <c r="D636" s="195" t="s">
        <v>264</v>
      </c>
      <c r="E636" s="196" t="s">
        <v>639</v>
      </c>
      <c r="F636" s="197" t="s">
        <v>640</v>
      </c>
      <c r="G636" s="198" t="s">
        <v>342</v>
      </c>
      <c r="H636" s="199">
        <v>57.97</v>
      </c>
      <c r="I636" s="200"/>
      <c r="J636" s="201">
        <f>ROUND(I636*H636,2)</f>
        <v>0</v>
      </c>
      <c r="K636" s="197" t="s">
        <v>268</v>
      </c>
      <c r="L636" s="42"/>
      <c r="M636" s="202" t="s">
        <v>44</v>
      </c>
      <c r="N636" s="203" t="s">
        <v>53</v>
      </c>
      <c r="O636" s="67"/>
      <c r="P636" s="204">
        <f>O636*H636</f>
        <v>0</v>
      </c>
      <c r="Q636" s="204">
        <v>8.8369999999999994E-3</v>
      </c>
      <c r="R636" s="204">
        <f>Q636*H636</f>
        <v>0.51228088999999999</v>
      </c>
      <c r="S636" s="204">
        <v>0</v>
      </c>
      <c r="T636" s="205">
        <f>S636*H636</f>
        <v>0</v>
      </c>
      <c r="U636" s="37"/>
      <c r="V636" s="37"/>
      <c r="W636" s="37"/>
      <c r="X636" s="37"/>
      <c r="Y636" s="37"/>
      <c r="Z636" s="37"/>
      <c r="AA636" s="37"/>
      <c r="AB636" s="37"/>
      <c r="AC636" s="37"/>
      <c r="AD636" s="37"/>
      <c r="AE636" s="37"/>
      <c r="AR636" s="206" t="s">
        <v>104</v>
      </c>
      <c r="AT636" s="206" t="s">
        <v>264</v>
      </c>
      <c r="AU636" s="206" t="s">
        <v>91</v>
      </c>
      <c r="AY636" s="19" t="s">
        <v>262</v>
      </c>
      <c r="BE636" s="207">
        <f>IF(N636="základní",J636,0)</f>
        <v>0</v>
      </c>
      <c r="BF636" s="207">
        <f>IF(N636="snížená",J636,0)</f>
        <v>0</v>
      </c>
      <c r="BG636" s="207">
        <f>IF(N636="zákl. přenesená",J636,0)</f>
        <v>0</v>
      </c>
      <c r="BH636" s="207">
        <f>IF(N636="sníž. přenesená",J636,0)</f>
        <v>0</v>
      </c>
      <c r="BI636" s="207">
        <f>IF(N636="nulová",J636,0)</f>
        <v>0</v>
      </c>
      <c r="BJ636" s="19" t="s">
        <v>89</v>
      </c>
      <c r="BK636" s="207">
        <f>ROUND(I636*H636,2)</f>
        <v>0</v>
      </c>
      <c r="BL636" s="19" t="s">
        <v>104</v>
      </c>
      <c r="BM636" s="206" t="s">
        <v>641</v>
      </c>
    </row>
    <row r="637" spans="1:65" s="2" customFormat="1" ht="45">
      <c r="A637" s="37"/>
      <c r="B637" s="38"/>
      <c r="C637" s="39"/>
      <c r="D637" s="208" t="s">
        <v>270</v>
      </c>
      <c r="E637" s="39"/>
      <c r="F637" s="209" t="s">
        <v>642</v>
      </c>
      <c r="G637" s="39"/>
      <c r="H637" s="39"/>
      <c r="I637" s="118"/>
      <c r="J637" s="39"/>
      <c r="K637" s="39"/>
      <c r="L637" s="42"/>
      <c r="M637" s="210"/>
      <c r="N637" s="211"/>
      <c r="O637" s="67"/>
      <c r="P637" s="67"/>
      <c r="Q637" s="67"/>
      <c r="R637" s="67"/>
      <c r="S637" s="67"/>
      <c r="T637" s="68"/>
      <c r="U637" s="37"/>
      <c r="V637" s="37"/>
      <c r="W637" s="37"/>
      <c r="X637" s="37"/>
      <c r="Y637" s="37"/>
      <c r="Z637" s="37"/>
      <c r="AA637" s="37"/>
      <c r="AB637" s="37"/>
      <c r="AC637" s="37"/>
      <c r="AD637" s="37"/>
      <c r="AE637" s="37"/>
      <c r="AT637" s="19" t="s">
        <v>270</v>
      </c>
      <c r="AU637" s="19" t="s">
        <v>91</v>
      </c>
    </row>
    <row r="638" spans="1:65" s="13" customFormat="1" ht="10">
      <c r="B638" s="212"/>
      <c r="C638" s="213"/>
      <c r="D638" s="208" t="s">
        <v>272</v>
      </c>
      <c r="E638" s="214" t="s">
        <v>44</v>
      </c>
      <c r="F638" s="215" t="s">
        <v>625</v>
      </c>
      <c r="G638" s="213"/>
      <c r="H638" s="214" t="s">
        <v>44</v>
      </c>
      <c r="I638" s="216"/>
      <c r="J638" s="213"/>
      <c r="K638" s="213"/>
      <c r="L638" s="217"/>
      <c r="M638" s="218"/>
      <c r="N638" s="219"/>
      <c r="O638" s="219"/>
      <c r="P638" s="219"/>
      <c r="Q638" s="219"/>
      <c r="R638" s="219"/>
      <c r="S638" s="219"/>
      <c r="T638" s="220"/>
      <c r="AT638" s="221" t="s">
        <v>272</v>
      </c>
      <c r="AU638" s="221" t="s">
        <v>91</v>
      </c>
      <c r="AV638" s="13" t="s">
        <v>89</v>
      </c>
      <c r="AW638" s="13" t="s">
        <v>38</v>
      </c>
      <c r="AX638" s="13" t="s">
        <v>82</v>
      </c>
      <c r="AY638" s="221" t="s">
        <v>262</v>
      </c>
    </row>
    <row r="639" spans="1:65" s="13" customFormat="1" ht="10">
      <c r="B639" s="212"/>
      <c r="C639" s="213"/>
      <c r="D639" s="208" t="s">
        <v>272</v>
      </c>
      <c r="E639" s="214" t="s">
        <v>44</v>
      </c>
      <c r="F639" s="215" t="s">
        <v>626</v>
      </c>
      <c r="G639" s="213"/>
      <c r="H639" s="214" t="s">
        <v>44</v>
      </c>
      <c r="I639" s="216"/>
      <c r="J639" s="213"/>
      <c r="K639" s="213"/>
      <c r="L639" s="217"/>
      <c r="M639" s="218"/>
      <c r="N639" s="219"/>
      <c r="O639" s="219"/>
      <c r="P639" s="219"/>
      <c r="Q639" s="219"/>
      <c r="R639" s="219"/>
      <c r="S639" s="219"/>
      <c r="T639" s="220"/>
      <c r="AT639" s="221" t="s">
        <v>272</v>
      </c>
      <c r="AU639" s="221" t="s">
        <v>91</v>
      </c>
      <c r="AV639" s="13" t="s">
        <v>89</v>
      </c>
      <c r="AW639" s="13" t="s">
        <v>38</v>
      </c>
      <c r="AX639" s="13" t="s">
        <v>82</v>
      </c>
      <c r="AY639" s="221" t="s">
        <v>262</v>
      </c>
    </row>
    <row r="640" spans="1:65" s="15" customFormat="1" ht="10">
      <c r="B640" s="233"/>
      <c r="C640" s="234"/>
      <c r="D640" s="208" t="s">
        <v>272</v>
      </c>
      <c r="E640" s="235" t="s">
        <v>44</v>
      </c>
      <c r="F640" s="236" t="s">
        <v>643</v>
      </c>
      <c r="G640" s="234"/>
      <c r="H640" s="237">
        <v>15.96</v>
      </c>
      <c r="I640" s="238"/>
      <c r="J640" s="234"/>
      <c r="K640" s="234"/>
      <c r="L640" s="239"/>
      <c r="M640" s="240"/>
      <c r="N640" s="241"/>
      <c r="O640" s="241"/>
      <c r="P640" s="241"/>
      <c r="Q640" s="241"/>
      <c r="R640" s="241"/>
      <c r="S640" s="241"/>
      <c r="T640" s="242"/>
      <c r="AT640" s="243" t="s">
        <v>272</v>
      </c>
      <c r="AU640" s="243" t="s">
        <v>91</v>
      </c>
      <c r="AV640" s="15" t="s">
        <v>91</v>
      </c>
      <c r="AW640" s="15" t="s">
        <v>38</v>
      </c>
      <c r="AX640" s="15" t="s">
        <v>82</v>
      </c>
      <c r="AY640" s="243" t="s">
        <v>262</v>
      </c>
    </row>
    <row r="641" spans="1:65" s="13" customFormat="1" ht="10">
      <c r="B641" s="212"/>
      <c r="C641" s="213"/>
      <c r="D641" s="208" t="s">
        <v>272</v>
      </c>
      <c r="E641" s="214" t="s">
        <v>44</v>
      </c>
      <c r="F641" s="215" t="s">
        <v>628</v>
      </c>
      <c r="G641" s="213"/>
      <c r="H641" s="214" t="s">
        <v>44</v>
      </c>
      <c r="I641" s="216"/>
      <c r="J641" s="213"/>
      <c r="K641" s="213"/>
      <c r="L641" s="217"/>
      <c r="M641" s="218"/>
      <c r="N641" s="219"/>
      <c r="O641" s="219"/>
      <c r="P641" s="219"/>
      <c r="Q641" s="219"/>
      <c r="R641" s="219"/>
      <c r="S641" s="219"/>
      <c r="T641" s="220"/>
      <c r="AT641" s="221" t="s">
        <v>272</v>
      </c>
      <c r="AU641" s="221" t="s">
        <v>91</v>
      </c>
      <c r="AV641" s="13" t="s">
        <v>89</v>
      </c>
      <c r="AW641" s="13" t="s">
        <v>38</v>
      </c>
      <c r="AX641" s="13" t="s">
        <v>82</v>
      </c>
      <c r="AY641" s="221" t="s">
        <v>262</v>
      </c>
    </row>
    <row r="642" spans="1:65" s="15" customFormat="1" ht="10">
      <c r="B642" s="233"/>
      <c r="C642" s="234"/>
      <c r="D642" s="208" t="s">
        <v>272</v>
      </c>
      <c r="E642" s="235" t="s">
        <v>44</v>
      </c>
      <c r="F642" s="236" t="s">
        <v>644</v>
      </c>
      <c r="G642" s="234"/>
      <c r="H642" s="237">
        <v>1.26</v>
      </c>
      <c r="I642" s="238"/>
      <c r="J642" s="234"/>
      <c r="K642" s="234"/>
      <c r="L642" s="239"/>
      <c r="M642" s="240"/>
      <c r="N642" s="241"/>
      <c r="O642" s="241"/>
      <c r="P642" s="241"/>
      <c r="Q642" s="241"/>
      <c r="R642" s="241"/>
      <c r="S642" s="241"/>
      <c r="T642" s="242"/>
      <c r="AT642" s="243" t="s">
        <v>272</v>
      </c>
      <c r="AU642" s="243" t="s">
        <v>91</v>
      </c>
      <c r="AV642" s="15" t="s">
        <v>91</v>
      </c>
      <c r="AW642" s="15" t="s">
        <v>38</v>
      </c>
      <c r="AX642" s="15" t="s">
        <v>82</v>
      </c>
      <c r="AY642" s="243" t="s">
        <v>262</v>
      </c>
    </row>
    <row r="643" spans="1:65" s="13" customFormat="1" ht="10">
      <c r="B643" s="212"/>
      <c r="C643" s="213"/>
      <c r="D643" s="208" t="s">
        <v>272</v>
      </c>
      <c r="E643" s="214" t="s">
        <v>44</v>
      </c>
      <c r="F643" s="215" t="s">
        <v>630</v>
      </c>
      <c r="G643" s="213"/>
      <c r="H643" s="214" t="s">
        <v>44</v>
      </c>
      <c r="I643" s="216"/>
      <c r="J643" s="213"/>
      <c r="K643" s="213"/>
      <c r="L643" s="217"/>
      <c r="M643" s="218"/>
      <c r="N643" s="219"/>
      <c r="O643" s="219"/>
      <c r="P643" s="219"/>
      <c r="Q643" s="219"/>
      <c r="R643" s="219"/>
      <c r="S643" s="219"/>
      <c r="T643" s="220"/>
      <c r="AT643" s="221" t="s">
        <v>272</v>
      </c>
      <c r="AU643" s="221" t="s">
        <v>91</v>
      </c>
      <c r="AV643" s="13" t="s">
        <v>89</v>
      </c>
      <c r="AW643" s="13" t="s">
        <v>38</v>
      </c>
      <c r="AX643" s="13" t="s">
        <v>82</v>
      </c>
      <c r="AY643" s="221" t="s">
        <v>262</v>
      </c>
    </row>
    <row r="644" spans="1:65" s="15" customFormat="1" ht="10">
      <c r="B644" s="233"/>
      <c r="C644" s="234"/>
      <c r="D644" s="208" t="s">
        <v>272</v>
      </c>
      <c r="E644" s="235" t="s">
        <v>44</v>
      </c>
      <c r="F644" s="236" t="s">
        <v>645</v>
      </c>
      <c r="G644" s="234"/>
      <c r="H644" s="237">
        <v>0.75</v>
      </c>
      <c r="I644" s="238"/>
      <c r="J644" s="234"/>
      <c r="K644" s="234"/>
      <c r="L644" s="239"/>
      <c r="M644" s="240"/>
      <c r="N644" s="241"/>
      <c r="O644" s="241"/>
      <c r="P644" s="241"/>
      <c r="Q644" s="241"/>
      <c r="R644" s="241"/>
      <c r="S644" s="241"/>
      <c r="T644" s="242"/>
      <c r="AT644" s="243" t="s">
        <v>272</v>
      </c>
      <c r="AU644" s="243" t="s">
        <v>91</v>
      </c>
      <c r="AV644" s="15" t="s">
        <v>91</v>
      </c>
      <c r="AW644" s="15" t="s">
        <v>38</v>
      </c>
      <c r="AX644" s="15" t="s">
        <v>82</v>
      </c>
      <c r="AY644" s="243" t="s">
        <v>262</v>
      </c>
    </row>
    <row r="645" spans="1:65" s="14" customFormat="1" ht="10">
      <c r="B645" s="222"/>
      <c r="C645" s="223"/>
      <c r="D645" s="208" t="s">
        <v>272</v>
      </c>
      <c r="E645" s="224" t="s">
        <v>44</v>
      </c>
      <c r="F645" s="225" t="s">
        <v>284</v>
      </c>
      <c r="G645" s="223"/>
      <c r="H645" s="226">
        <v>17.970000000000002</v>
      </c>
      <c r="I645" s="227"/>
      <c r="J645" s="223"/>
      <c r="K645" s="223"/>
      <c r="L645" s="228"/>
      <c r="M645" s="229"/>
      <c r="N645" s="230"/>
      <c r="O645" s="230"/>
      <c r="P645" s="230"/>
      <c r="Q645" s="230"/>
      <c r="R645" s="230"/>
      <c r="S645" s="230"/>
      <c r="T645" s="231"/>
      <c r="AT645" s="232" t="s">
        <v>272</v>
      </c>
      <c r="AU645" s="232" t="s">
        <v>91</v>
      </c>
      <c r="AV645" s="14" t="s">
        <v>97</v>
      </c>
      <c r="AW645" s="14" t="s">
        <v>38</v>
      </c>
      <c r="AX645" s="14" t="s">
        <v>82</v>
      </c>
      <c r="AY645" s="232" t="s">
        <v>262</v>
      </c>
    </row>
    <row r="646" spans="1:65" s="13" customFormat="1" ht="10">
      <c r="B646" s="212"/>
      <c r="C646" s="213"/>
      <c r="D646" s="208" t="s">
        <v>272</v>
      </c>
      <c r="E646" s="214" t="s">
        <v>44</v>
      </c>
      <c r="F646" s="215" t="s">
        <v>646</v>
      </c>
      <c r="G646" s="213"/>
      <c r="H646" s="214" t="s">
        <v>44</v>
      </c>
      <c r="I646" s="216"/>
      <c r="J646" s="213"/>
      <c r="K646" s="213"/>
      <c r="L646" s="217"/>
      <c r="M646" s="218"/>
      <c r="N646" s="219"/>
      <c r="O646" s="219"/>
      <c r="P646" s="219"/>
      <c r="Q646" s="219"/>
      <c r="R646" s="219"/>
      <c r="S646" s="219"/>
      <c r="T646" s="220"/>
      <c r="AT646" s="221" t="s">
        <v>272</v>
      </c>
      <c r="AU646" s="221" t="s">
        <v>91</v>
      </c>
      <c r="AV646" s="13" t="s">
        <v>89</v>
      </c>
      <c r="AW646" s="13" t="s">
        <v>38</v>
      </c>
      <c r="AX646" s="13" t="s">
        <v>82</v>
      </c>
      <c r="AY646" s="221" t="s">
        <v>262</v>
      </c>
    </row>
    <row r="647" spans="1:65" s="15" customFormat="1" ht="10">
      <c r="B647" s="233"/>
      <c r="C647" s="234"/>
      <c r="D647" s="208" t="s">
        <v>272</v>
      </c>
      <c r="E647" s="235" t="s">
        <v>44</v>
      </c>
      <c r="F647" s="236" t="s">
        <v>647</v>
      </c>
      <c r="G647" s="234"/>
      <c r="H647" s="237">
        <v>40</v>
      </c>
      <c r="I647" s="238"/>
      <c r="J647" s="234"/>
      <c r="K647" s="234"/>
      <c r="L647" s="239"/>
      <c r="M647" s="240"/>
      <c r="N647" s="241"/>
      <c r="O647" s="241"/>
      <c r="P647" s="241"/>
      <c r="Q647" s="241"/>
      <c r="R647" s="241"/>
      <c r="S647" s="241"/>
      <c r="T647" s="242"/>
      <c r="AT647" s="243" t="s">
        <v>272</v>
      </c>
      <c r="AU647" s="243" t="s">
        <v>91</v>
      </c>
      <c r="AV647" s="15" t="s">
        <v>91</v>
      </c>
      <c r="AW647" s="15" t="s">
        <v>38</v>
      </c>
      <c r="AX647" s="15" t="s">
        <v>82</v>
      </c>
      <c r="AY647" s="243" t="s">
        <v>262</v>
      </c>
    </row>
    <row r="648" spans="1:65" s="14" customFormat="1" ht="10">
      <c r="B648" s="222"/>
      <c r="C648" s="223"/>
      <c r="D648" s="208" t="s">
        <v>272</v>
      </c>
      <c r="E648" s="224" t="s">
        <v>44</v>
      </c>
      <c r="F648" s="225" t="s">
        <v>284</v>
      </c>
      <c r="G648" s="223"/>
      <c r="H648" s="226">
        <v>40</v>
      </c>
      <c r="I648" s="227"/>
      <c r="J648" s="223"/>
      <c r="K648" s="223"/>
      <c r="L648" s="228"/>
      <c r="M648" s="229"/>
      <c r="N648" s="230"/>
      <c r="O648" s="230"/>
      <c r="P648" s="230"/>
      <c r="Q648" s="230"/>
      <c r="R648" s="230"/>
      <c r="S648" s="230"/>
      <c r="T648" s="231"/>
      <c r="AT648" s="232" t="s">
        <v>272</v>
      </c>
      <c r="AU648" s="232" t="s">
        <v>91</v>
      </c>
      <c r="AV648" s="14" t="s">
        <v>97</v>
      </c>
      <c r="AW648" s="14" t="s">
        <v>38</v>
      </c>
      <c r="AX648" s="14" t="s">
        <v>82</v>
      </c>
      <c r="AY648" s="232" t="s">
        <v>262</v>
      </c>
    </row>
    <row r="649" spans="1:65" s="16" customFormat="1" ht="10">
      <c r="B649" s="244"/>
      <c r="C649" s="245"/>
      <c r="D649" s="208" t="s">
        <v>272</v>
      </c>
      <c r="E649" s="246" t="s">
        <v>44</v>
      </c>
      <c r="F649" s="247" t="s">
        <v>291</v>
      </c>
      <c r="G649" s="245"/>
      <c r="H649" s="248">
        <v>57.97</v>
      </c>
      <c r="I649" s="249"/>
      <c r="J649" s="245"/>
      <c r="K649" s="245"/>
      <c r="L649" s="250"/>
      <c r="M649" s="251"/>
      <c r="N649" s="252"/>
      <c r="O649" s="252"/>
      <c r="P649" s="252"/>
      <c r="Q649" s="252"/>
      <c r="R649" s="252"/>
      <c r="S649" s="252"/>
      <c r="T649" s="253"/>
      <c r="AT649" s="254" t="s">
        <v>272</v>
      </c>
      <c r="AU649" s="254" t="s">
        <v>91</v>
      </c>
      <c r="AV649" s="16" t="s">
        <v>104</v>
      </c>
      <c r="AW649" s="16" t="s">
        <v>38</v>
      </c>
      <c r="AX649" s="16" t="s">
        <v>89</v>
      </c>
      <c r="AY649" s="254" t="s">
        <v>262</v>
      </c>
    </row>
    <row r="650" spans="1:65" s="2" customFormat="1" ht="21.75" customHeight="1">
      <c r="A650" s="37"/>
      <c r="B650" s="38"/>
      <c r="C650" s="195" t="s">
        <v>648</v>
      </c>
      <c r="D650" s="195" t="s">
        <v>264</v>
      </c>
      <c r="E650" s="196" t="s">
        <v>649</v>
      </c>
      <c r="F650" s="197" t="s">
        <v>650</v>
      </c>
      <c r="G650" s="198" t="s">
        <v>267</v>
      </c>
      <c r="H650" s="199">
        <v>3.9239999999999999</v>
      </c>
      <c r="I650" s="200"/>
      <c r="J650" s="201">
        <f>ROUND(I650*H650,2)</f>
        <v>0</v>
      </c>
      <c r="K650" s="197" t="s">
        <v>268</v>
      </c>
      <c r="L650" s="42"/>
      <c r="M650" s="202" t="s">
        <v>44</v>
      </c>
      <c r="N650" s="203" t="s">
        <v>53</v>
      </c>
      <c r="O650" s="67"/>
      <c r="P650" s="204">
        <f>O650*H650</f>
        <v>0</v>
      </c>
      <c r="Q650" s="204">
        <v>2.5360200000000002</v>
      </c>
      <c r="R650" s="204">
        <f>Q650*H650</f>
        <v>9.951342480000001</v>
      </c>
      <c r="S650" s="204">
        <v>0</v>
      </c>
      <c r="T650" s="205">
        <f>S650*H650</f>
        <v>0</v>
      </c>
      <c r="U650" s="37"/>
      <c r="V650" s="37"/>
      <c r="W650" s="37"/>
      <c r="X650" s="37"/>
      <c r="Y650" s="37"/>
      <c r="Z650" s="37"/>
      <c r="AA650" s="37"/>
      <c r="AB650" s="37"/>
      <c r="AC650" s="37"/>
      <c r="AD650" s="37"/>
      <c r="AE650" s="37"/>
      <c r="AR650" s="206" t="s">
        <v>104</v>
      </c>
      <c r="AT650" s="206" t="s">
        <v>264</v>
      </c>
      <c r="AU650" s="206" t="s">
        <v>91</v>
      </c>
      <c r="AY650" s="19" t="s">
        <v>262</v>
      </c>
      <c r="BE650" s="207">
        <f>IF(N650="základní",J650,0)</f>
        <v>0</v>
      </c>
      <c r="BF650" s="207">
        <f>IF(N650="snížená",J650,0)</f>
        <v>0</v>
      </c>
      <c r="BG650" s="207">
        <f>IF(N650="zákl. přenesená",J650,0)</f>
        <v>0</v>
      </c>
      <c r="BH650" s="207">
        <f>IF(N650="sníž. přenesená",J650,0)</f>
        <v>0</v>
      </c>
      <c r="BI650" s="207">
        <f>IF(N650="nulová",J650,0)</f>
        <v>0</v>
      </c>
      <c r="BJ650" s="19" t="s">
        <v>89</v>
      </c>
      <c r="BK650" s="207">
        <f>ROUND(I650*H650,2)</f>
        <v>0</v>
      </c>
      <c r="BL650" s="19" t="s">
        <v>104</v>
      </c>
      <c r="BM650" s="206" t="s">
        <v>651</v>
      </c>
    </row>
    <row r="651" spans="1:65" s="2" customFormat="1" ht="36">
      <c r="A651" s="37"/>
      <c r="B651" s="38"/>
      <c r="C651" s="39"/>
      <c r="D651" s="208" t="s">
        <v>270</v>
      </c>
      <c r="E651" s="39"/>
      <c r="F651" s="209" t="s">
        <v>652</v>
      </c>
      <c r="G651" s="39"/>
      <c r="H651" s="39"/>
      <c r="I651" s="118"/>
      <c r="J651" s="39"/>
      <c r="K651" s="39"/>
      <c r="L651" s="42"/>
      <c r="M651" s="210"/>
      <c r="N651" s="211"/>
      <c r="O651" s="67"/>
      <c r="P651" s="67"/>
      <c r="Q651" s="67"/>
      <c r="R651" s="67"/>
      <c r="S651" s="67"/>
      <c r="T651" s="68"/>
      <c r="U651" s="37"/>
      <c r="V651" s="37"/>
      <c r="W651" s="37"/>
      <c r="X651" s="37"/>
      <c r="Y651" s="37"/>
      <c r="Z651" s="37"/>
      <c r="AA651" s="37"/>
      <c r="AB651" s="37"/>
      <c r="AC651" s="37"/>
      <c r="AD651" s="37"/>
      <c r="AE651" s="37"/>
      <c r="AT651" s="19" t="s">
        <v>270</v>
      </c>
      <c r="AU651" s="19" t="s">
        <v>91</v>
      </c>
    </row>
    <row r="652" spans="1:65" s="2" customFormat="1" ht="18">
      <c r="A652" s="37"/>
      <c r="B652" s="38"/>
      <c r="C652" s="39"/>
      <c r="D652" s="208" t="s">
        <v>421</v>
      </c>
      <c r="E652" s="39"/>
      <c r="F652" s="209" t="s">
        <v>653</v>
      </c>
      <c r="G652" s="39"/>
      <c r="H652" s="39"/>
      <c r="I652" s="118"/>
      <c r="J652" s="39"/>
      <c r="K652" s="39"/>
      <c r="L652" s="42"/>
      <c r="M652" s="210"/>
      <c r="N652" s="211"/>
      <c r="O652" s="67"/>
      <c r="P652" s="67"/>
      <c r="Q652" s="67"/>
      <c r="R652" s="67"/>
      <c r="S652" s="67"/>
      <c r="T652" s="68"/>
      <c r="U652" s="37"/>
      <c r="V652" s="37"/>
      <c r="W652" s="37"/>
      <c r="X652" s="37"/>
      <c r="Y652" s="37"/>
      <c r="Z652" s="37"/>
      <c r="AA652" s="37"/>
      <c r="AB652" s="37"/>
      <c r="AC652" s="37"/>
      <c r="AD652" s="37"/>
      <c r="AE652" s="37"/>
      <c r="AT652" s="19" t="s">
        <v>421</v>
      </c>
      <c r="AU652" s="19" t="s">
        <v>91</v>
      </c>
    </row>
    <row r="653" spans="1:65" s="13" customFormat="1" ht="10">
      <c r="B653" s="212"/>
      <c r="C653" s="213"/>
      <c r="D653" s="208" t="s">
        <v>272</v>
      </c>
      <c r="E653" s="214" t="s">
        <v>44</v>
      </c>
      <c r="F653" s="215" t="s">
        <v>423</v>
      </c>
      <c r="G653" s="213"/>
      <c r="H653" s="214" t="s">
        <v>44</v>
      </c>
      <c r="I653" s="216"/>
      <c r="J653" s="213"/>
      <c r="K653" s="213"/>
      <c r="L653" s="217"/>
      <c r="M653" s="218"/>
      <c r="N653" s="219"/>
      <c r="O653" s="219"/>
      <c r="P653" s="219"/>
      <c r="Q653" s="219"/>
      <c r="R653" s="219"/>
      <c r="S653" s="219"/>
      <c r="T653" s="220"/>
      <c r="AT653" s="221" t="s">
        <v>272</v>
      </c>
      <c r="AU653" s="221" t="s">
        <v>91</v>
      </c>
      <c r="AV653" s="13" t="s">
        <v>89</v>
      </c>
      <c r="AW653" s="13" t="s">
        <v>38</v>
      </c>
      <c r="AX653" s="13" t="s">
        <v>82</v>
      </c>
      <c r="AY653" s="221" t="s">
        <v>262</v>
      </c>
    </row>
    <row r="654" spans="1:65" s="13" customFormat="1" ht="10">
      <c r="B654" s="212"/>
      <c r="C654" s="213"/>
      <c r="D654" s="208" t="s">
        <v>272</v>
      </c>
      <c r="E654" s="214" t="s">
        <v>44</v>
      </c>
      <c r="F654" s="215" t="s">
        <v>654</v>
      </c>
      <c r="G654" s="213"/>
      <c r="H654" s="214" t="s">
        <v>44</v>
      </c>
      <c r="I654" s="216"/>
      <c r="J654" s="213"/>
      <c r="K654" s="213"/>
      <c r="L654" s="217"/>
      <c r="M654" s="218"/>
      <c r="N654" s="219"/>
      <c r="O654" s="219"/>
      <c r="P654" s="219"/>
      <c r="Q654" s="219"/>
      <c r="R654" s="219"/>
      <c r="S654" s="219"/>
      <c r="T654" s="220"/>
      <c r="AT654" s="221" t="s">
        <v>272</v>
      </c>
      <c r="AU654" s="221" t="s">
        <v>91</v>
      </c>
      <c r="AV654" s="13" t="s">
        <v>89</v>
      </c>
      <c r="AW654" s="13" t="s">
        <v>38</v>
      </c>
      <c r="AX654" s="13" t="s">
        <v>82</v>
      </c>
      <c r="AY654" s="221" t="s">
        <v>262</v>
      </c>
    </row>
    <row r="655" spans="1:65" s="13" customFormat="1" ht="10">
      <c r="B655" s="212"/>
      <c r="C655" s="213"/>
      <c r="D655" s="208" t="s">
        <v>272</v>
      </c>
      <c r="E655" s="214" t="s">
        <v>44</v>
      </c>
      <c r="F655" s="215" t="s">
        <v>424</v>
      </c>
      <c r="G655" s="213"/>
      <c r="H655" s="214" t="s">
        <v>44</v>
      </c>
      <c r="I655" s="216"/>
      <c r="J655" s="213"/>
      <c r="K655" s="213"/>
      <c r="L655" s="217"/>
      <c r="M655" s="218"/>
      <c r="N655" s="219"/>
      <c r="O655" s="219"/>
      <c r="P655" s="219"/>
      <c r="Q655" s="219"/>
      <c r="R655" s="219"/>
      <c r="S655" s="219"/>
      <c r="T655" s="220"/>
      <c r="AT655" s="221" t="s">
        <v>272</v>
      </c>
      <c r="AU655" s="221" t="s">
        <v>91</v>
      </c>
      <c r="AV655" s="13" t="s">
        <v>89</v>
      </c>
      <c r="AW655" s="13" t="s">
        <v>38</v>
      </c>
      <c r="AX655" s="13" t="s">
        <v>82</v>
      </c>
      <c r="AY655" s="221" t="s">
        <v>262</v>
      </c>
    </row>
    <row r="656" spans="1:65" s="15" customFormat="1" ht="10">
      <c r="B656" s="233"/>
      <c r="C656" s="234"/>
      <c r="D656" s="208" t="s">
        <v>272</v>
      </c>
      <c r="E656" s="235" t="s">
        <v>44</v>
      </c>
      <c r="F656" s="236" t="s">
        <v>655</v>
      </c>
      <c r="G656" s="234"/>
      <c r="H656" s="237">
        <v>1.6830000000000001</v>
      </c>
      <c r="I656" s="238"/>
      <c r="J656" s="234"/>
      <c r="K656" s="234"/>
      <c r="L656" s="239"/>
      <c r="M656" s="240"/>
      <c r="N656" s="241"/>
      <c r="O656" s="241"/>
      <c r="P656" s="241"/>
      <c r="Q656" s="241"/>
      <c r="R656" s="241"/>
      <c r="S656" s="241"/>
      <c r="T656" s="242"/>
      <c r="AT656" s="243" t="s">
        <v>272</v>
      </c>
      <c r="AU656" s="243" t="s">
        <v>91</v>
      </c>
      <c r="AV656" s="15" t="s">
        <v>91</v>
      </c>
      <c r="AW656" s="15" t="s">
        <v>38</v>
      </c>
      <c r="AX656" s="15" t="s">
        <v>82</v>
      </c>
      <c r="AY656" s="243" t="s">
        <v>262</v>
      </c>
    </row>
    <row r="657" spans="1:65" s="15" customFormat="1" ht="10">
      <c r="B657" s="233"/>
      <c r="C657" s="234"/>
      <c r="D657" s="208" t="s">
        <v>272</v>
      </c>
      <c r="E657" s="235" t="s">
        <v>44</v>
      </c>
      <c r="F657" s="236" t="s">
        <v>656</v>
      </c>
      <c r="G657" s="234"/>
      <c r="H657" s="237">
        <v>2.2410000000000001</v>
      </c>
      <c r="I657" s="238"/>
      <c r="J657" s="234"/>
      <c r="K657" s="234"/>
      <c r="L657" s="239"/>
      <c r="M657" s="240"/>
      <c r="N657" s="241"/>
      <c r="O657" s="241"/>
      <c r="P657" s="241"/>
      <c r="Q657" s="241"/>
      <c r="R657" s="241"/>
      <c r="S657" s="241"/>
      <c r="T657" s="242"/>
      <c r="AT657" s="243" t="s">
        <v>272</v>
      </c>
      <c r="AU657" s="243" t="s">
        <v>91</v>
      </c>
      <c r="AV657" s="15" t="s">
        <v>91</v>
      </c>
      <c r="AW657" s="15" t="s">
        <v>38</v>
      </c>
      <c r="AX657" s="15" t="s">
        <v>82</v>
      </c>
      <c r="AY657" s="243" t="s">
        <v>262</v>
      </c>
    </row>
    <row r="658" spans="1:65" s="16" customFormat="1" ht="10">
      <c r="B658" s="244"/>
      <c r="C658" s="245"/>
      <c r="D658" s="208" t="s">
        <v>272</v>
      </c>
      <c r="E658" s="246" t="s">
        <v>44</v>
      </c>
      <c r="F658" s="247" t="s">
        <v>291</v>
      </c>
      <c r="G658" s="245"/>
      <c r="H658" s="248">
        <v>3.9240000000000004</v>
      </c>
      <c r="I658" s="249"/>
      <c r="J658" s="245"/>
      <c r="K658" s="245"/>
      <c r="L658" s="250"/>
      <c r="M658" s="251"/>
      <c r="N658" s="252"/>
      <c r="O658" s="252"/>
      <c r="P658" s="252"/>
      <c r="Q658" s="252"/>
      <c r="R658" s="252"/>
      <c r="S658" s="252"/>
      <c r="T658" s="253"/>
      <c r="AT658" s="254" t="s">
        <v>272</v>
      </c>
      <c r="AU658" s="254" t="s">
        <v>91</v>
      </c>
      <c r="AV658" s="16" t="s">
        <v>104</v>
      </c>
      <c r="AW658" s="16" t="s">
        <v>38</v>
      </c>
      <c r="AX658" s="16" t="s">
        <v>89</v>
      </c>
      <c r="AY658" s="254" t="s">
        <v>262</v>
      </c>
    </row>
    <row r="659" spans="1:65" s="2" customFormat="1" ht="21.75" customHeight="1">
      <c r="A659" s="37"/>
      <c r="B659" s="38"/>
      <c r="C659" s="195" t="s">
        <v>657</v>
      </c>
      <c r="D659" s="195" t="s">
        <v>264</v>
      </c>
      <c r="E659" s="196" t="s">
        <v>658</v>
      </c>
      <c r="F659" s="197" t="s">
        <v>659</v>
      </c>
      <c r="G659" s="198" t="s">
        <v>342</v>
      </c>
      <c r="H659" s="199">
        <v>17.79</v>
      </c>
      <c r="I659" s="200"/>
      <c r="J659" s="201">
        <f>ROUND(I659*H659,2)</f>
        <v>0</v>
      </c>
      <c r="K659" s="197" t="s">
        <v>268</v>
      </c>
      <c r="L659" s="42"/>
      <c r="M659" s="202" t="s">
        <v>44</v>
      </c>
      <c r="N659" s="203" t="s">
        <v>53</v>
      </c>
      <c r="O659" s="67"/>
      <c r="P659" s="204">
        <f>O659*H659</f>
        <v>0</v>
      </c>
      <c r="Q659" s="204">
        <v>2.47E-3</v>
      </c>
      <c r="R659" s="204">
        <f>Q659*H659</f>
        <v>4.3941299999999996E-2</v>
      </c>
      <c r="S659" s="204">
        <v>0</v>
      </c>
      <c r="T659" s="205">
        <f>S659*H659</f>
        <v>0</v>
      </c>
      <c r="U659" s="37"/>
      <c r="V659" s="37"/>
      <c r="W659" s="37"/>
      <c r="X659" s="37"/>
      <c r="Y659" s="37"/>
      <c r="Z659" s="37"/>
      <c r="AA659" s="37"/>
      <c r="AB659" s="37"/>
      <c r="AC659" s="37"/>
      <c r="AD659" s="37"/>
      <c r="AE659" s="37"/>
      <c r="AR659" s="206" t="s">
        <v>104</v>
      </c>
      <c r="AT659" s="206" t="s">
        <v>264</v>
      </c>
      <c r="AU659" s="206" t="s">
        <v>91</v>
      </c>
      <c r="AY659" s="19" t="s">
        <v>262</v>
      </c>
      <c r="BE659" s="207">
        <f>IF(N659="základní",J659,0)</f>
        <v>0</v>
      </c>
      <c r="BF659" s="207">
        <f>IF(N659="snížená",J659,0)</f>
        <v>0</v>
      </c>
      <c r="BG659" s="207">
        <f>IF(N659="zákl. přenesená",J659,0)</f>
        <v>0</v>
      </c>
      <c r="BH659" s="207">
        <f>IF(N659="sníž. přenesená",J659,0)</f>
        <v>0</v>
      </c>
      <c r="BI659" s="207">
        <f>IF(N659="nulová",J659,0)</f>
        <v>0</v>
      </c>
      <c r="BJ659" s="19" t="s">
        <v>89</v>
      </c>
      <c r="BK659" s="207">
        <f>ROUND(I659*H659,2)</f>
        <v>0</v>
      </c>
      <c r="BL659" s="19" t="s">
        <v>104</v>
      </c>
      <c r="BM659" s="206" t="s">
        <v>660</v>
      </c>
    </row>
    <row r="660" spans="1:65" s="2" customFormat="1" ht="45">
      <c r="A660" s="37"/>
      <c r="B660" s="38"/>
      <c r="C660" s="39"/>
      <c r="D660" s="208" t="s">
        <v>270</v>
      </c>
      <c r="E660" s="39"/>
      <c r="F660" s="209" t="s">
        <v>661</v>
      </c>
      <c r="G660" s="39"/>
      <c r="H660" s="39"/>
      <c r="I660" s="118"/>
      <c r="J660" s="39"/>
      <c r="K660" s="39"/>
      <c r="L660" s="42"/>
      <c r="M660" s="210"/>
      <c r="N660" s="211"/>
      <c r="O660" s="67"/>
      <c r="P660" s="67"/>
      <c r="Q660" s="67"/>
      <c r="R660" s="67"/>
      <c r="S660" s="67"/>
      <c r="T660" s="68"/>
      <c r="U660" s="37"/>
      <c r="V660" s="37"/>
      <c r="W660" s="37"/>
      <c r="X660" s="37"/>
      <c r="Y660" s="37"/>
      <c r="Z660" s="37"/>
      <c r="AA660" s="37"/>
      <c r="AB660" s="37"/>
      <c r="AC660" s="37"/>
      <c r="AD660" s="37"/>
      <c r="AE660" s="37"/>
      <c r="AT660" s="19" t="s">
        <v>270</v>
      </c>
      <c r="AU660" s="19" t="s">
        <v>91</v>
      </c>
    </row>
    <row r="661" spans="1:65" s="2" customFormat="1" ht="18">
      <c r="A661" s="37"/>
      <c r="B661" s="38"/>
      <c r="C661" s="39"/>
      <c r="D661" s="208" t="s">
        <v>421</v>
      </c>
      <c r="E661" s="39"/>
      <c r="F661" s="209" t="s">
        <v>653</v>
      </c>
      <c r="G661" s="39"/>
      <c r="H661" s="39"/>
      <c r="I661" s="118"/>
      <c r="J661" s="39"/>
      <c r="K661" s="39"/>
      <c r="L661" s="42"/>
      <c r="M661" s="210"/>
      <c r="N661" s="211"/>
      <c r="O661" s="67"/>
      <c r="P661" s="67"/>
      <c r="Q661" s="67"/>
      <c r="R661" s="67"/>
      <c r="S661" s="67"/>
      <c r="T661" s="68"/>
      <c r="U661" s="37"/>
      <c r="V661" s="37"/>
      <c r="W661" s="37"/>
      <c r="X661" s="37"/>
      <c r="Y661" s="37"/>
      <c r="Z661" s="37"/>
      <c r="AA661" s="37"/>
      <c r="AB661" s="37"/>
      <c r="AC661" s="37"/>
      <c r="AD661" s="37"/>
      <c r="AE661" s="37"/>
      <c r="AT661" s="19" t="s">
        <v>421</v>
      </c>
      <c r="AU661" s="19" t="s">
        <v>91</v>
      </c>
    </row>
    <row r="662" spans="1:65" s="13" customFormat="1" ht="10">
      <c r="B662" s="212"/>
      <c r="C662" s="213"/>
      <c r="D662" s="208" t="s">
        <v>272</v>
      </c>
      <c r="E662" s="214" t="s">
        <v>44</v>
      </c>
      <c r="F662" s="215" t="s">
        <v>423</v>
      </c>
      <c r="G662" s="213"/>
      <c r="H662" s="214" t="s">
        <v>44</v>
      </c>
      <c r="I662" s="216"/>
      <c r="J662" s="213"/>
      <c r="K662" s="213"/>
      <c r="L662" s="217"/>
      <c r="M662" s="218"/>
      <c r="N662" s="219"/>
      <c r="O662" s="219"/>
      <c r="P662" s="219"/>
      <c r="Q662" s="219"/>
      <c r="R662" s="219"/>
      <c r="S662" s="219"/>
      <c r="T662" s="220"/>
      <c r="AT662" s="221" t="s">
        <v>272</v>
      </c>
      <c r="AU662" s="221" t="s">
        <v>91</v>
      </c>
      <c r="AV662" s="13" t="s">
        <v>89</v>
      </c>
      <c r="AW662" s="13" t="s">
        <v>38</v>
      </c>
      <c r="AX662" s="13" t="s">
        <v>82</v>
      </c>
      <c r="AY662" s="221" t="s">
        <v>262</v>
      </c>
    </row>
    <row r="663" spans="1:65" s="13" customFormat="1" ht="10">
      <c r="B663" s="212"/>
      <c r="C663" s="213"/>
      <c r="D663" s="208" t="s">
        <v>272</v>
      </c>
      <c r="E663" s="214" t="s">
        <v>44</v>
      </c>
      <c r="F663" s="215" t="s">
        <v>424</v>
      </c>
      <c r="G663" s="213"/>
      <c r="H663" s="214" t="s">
        <v>44</v>
      </c>
      <c r="I663" s="216"/>
      <c r="J663" s="213"/>
      <c r="K663" s="213"/>
      <c r="L663" s="217"/>
      <c r="M663" s="218"/>
      <c r="N663" s="219"/>
      <c r="O663" s="219"/>
      <c r="P663" s="219"/>
      <c r="Q663" s="219"/>
      <c r="R663" s="219"/>
      <c r="S663" s="219"/>
      <c r="T663" s="220"/>
      <c r="AT663" s="221" t="s">
        <v>272</v>
      </c>
      <c r="AU663" s="221" t="s">
        <v>91</v>
      </c>
      <c r="AV663" s="13" t="s">
        <v>89</v>
      </c>
      <c r="AW663" s="13" t="s">
        <v>38</v>
      </c>
      <c r="AX663" s="13" t="s">
        <v>82</v>
      </c>
      <c r="AY663" s="221" t="s">
        <v>262</v>
      </c>
    </row>
    <row r="664" spans="1:65" s="15" customFormat="1" ht="10">
      <c r="B664" s="233"/>
      <c r="C664" s="234"/>
      <c r="D664" s="208" t="s">
        <v>272</v>
      </c>
      <c r="E664" s="235" t="s">
        <v>44</v>
      </c>
      <c r="F664" s="236" t="s">
        <v>662</v>
      </c>
      <c r="G664" s="234"/>
      <c r="H664" s="237">
        <v>2.85</v>
      </c>
      <c r="I664" s="238"/>
      <c r="J664" s="234"/>
      <c r="K664" s="234"/>
      <c r="L664" s="239"/>
      <c r="M664" s="240"/>
      <c r="N664" s="241"/>
      <c r="O664" s="241"/>
      <c r="P664" s="241"/>
      <c r="Q664" s="241"/>
      <c r="R664" s="241"/>
      <c r="S664" s="241"/>
      <c r="T664" s="242"/>
      <c r="AT664" s="243" t="s">
        <v>272</v>
      </c>
      <c r="AU664" s="243" t="s">
        <v>91</v>
      </c>
      <c r="AV664" s="15" t="s">
        <v>91</v>
      </c>
      <c r="AW664" s="15" t="s">
        <v>38</v>
      </c>
      <c r="AX664" s="15" t="s">
        <v>82</v>
      </c>
      <c r="AY664" s="243" t="s">
        <v>262</v>
      </c>
    </row>
    <row r="665" spans="1:65" s="15" customFormat="1" ht="10">
      <c r="B665" s="233"/>
      <c r="C665" s="234"/>
      <c r="D665" s="208" t="s">
        <v>272</v>
      </c>
      <c r="E665" s="235" t="s">
        <v>44</v>
      </c>
      <c r="F665" s="236" t="s">
        <v>663</v>
      </c>
      <c r="G665" s="234"/>
      <c r="H665" s="237">
        <v>14.94</v>
      </c>
      <c r="I665" s="238"/>
      <c r="J665" s="234"/>
      <c r="K665" s="234"/>
      <c r="L665" s="239"/>
      <c r="M665" s="240"/>
      <c r="N665" s="241"/>
      <c r="O665" s="241"/>
      <c r="P665" s="241"/>
      <c r="Q665" s="241"/>
      <c r="R665" s="241"/>
      <c r="S665" s="241"/>
      <c r="T665" s="242"/>
      <c r="AT665" s="243" t="s">
        <v>272</v>
      </c>
      <c r="AU665" s="243" t="s">
        <v>91</v>
      </c>
      <c r="AV665" s="15" t="s">
        <v>91</v>
      </c>
      <c r="AW665" s="15" t="s">
        <v>38</v>
      </c>
      <c r="AX665" s="15" t="s">
        <v>82</v>
      </c>
      <c r="AY665" s="243" t="s">
        <v>262</v>
      </c>
    </row>
    <row r="666" spans="1:65" s="16" customFormat="1" ht="10">
      <c r="B666" s="244"/>
      <c r="C666" s="245"/>
      <c r="D666" s="208" t="s">
        <v>272</v>
      </c>
      <c r="E666" s="246" t="s">
        <v>44</v>
      </c>
      <c r="F666" s="247" t="s">
        <v>291</v>
      </c>
      <c r="G666" s="245"/>
      <c r="H666" s="248">
        <v>17.79</v>
      </c>
      <c r="I666" s="249"/>
      <c r="J666" s="245"/>
      <c r="K666" s="245"/>
      <c r="L666" s="250"/>
      <c r="M666" s="251"/>
      <c r="N666" s="252"/>
      <c r="O666" s="252"/>
      <c r="P666" s="252"/>
      <c r="Q666" s="252"/>
      <c r="R666" s="252"/>
      <c r="S666" s="252"/>
      <c r="T666" s="253"/>
      <c r="AT666" s="254" t="s">
        <v>272</v>
      </c>
      <c r="AU666" s="254" t="s">
        <v>91</v>
      </c>
      <c r="AV666" s="16" t="s">
        <v>104</v>
      </c>
      <c r="AW666" s="16" t="s">
        <v>38</v>
      </c>
      <c r="AX666" s="16" t="s">
        <v>89</v>
      </c>
      <c r="AY666" s="254" t="s">
        <v>262</v>
      </c>
    </row>
    <row r="667" spans="1:65" s="2" customFormat="1" ht="21.75" customHeight="1">
      <c r="A667" s="37"/>
      <c r="B667" s="38"/>
      <c r="C667" s="195" t="s">
        <v>664</v>
      </c>
      <c r="D667" s="195" t="s">
        <v>264</v>
      </c>
      <c r="E667" s="196" t="s">
        <v>665</v>
      </c>
      <c r="F667" s="197" t="s">
        <v>666</v>
      </c>
      <c r="G667" s="198" t="s">
        <v>342</v>
      </c>
      <c r="H667" s="199">
        <v>17.79</v>
      </c>
      <c r="I667" s="200"/>
      <c r="J667" s="201">
        <f>ROUND(I667*H667,2)</f>
        <v>0</v>
      </c>
      <c r="K667" s="197" t="s">
        <v>268</v>
      </c>
      <c r="L667" s="42"/>
      <c r="M667" s="202" t="s">
        <v>44</v>
      </c>
      <c r="N667" s="203" t="s">
        <v>53</v>
      </c>
      <c r="O667" s="67"/>
      <c r="P667" s="204">
        <f>O667*H667</f>
        <v>0</v>
      </c>
      <c r="Q667" s="204">
        <v>0</v>
      </c>
      <c r="R667" s="204">
        <f>Q667*H667</f>
        <v>0</v>
      </c>
      <c r="S667" s="204">
        <v>0</v>
      </c>
      <c r="T667" s="205">
        <f>S667*H667</f>
        <v>0</v>
      </c>
      <c r="U667" s="37"/>
      <c r="V667" s="37"/>
      <c r="W667" s="37"/>
      <c r="X667" s="37"/>
      <c r="Y667" s="37"/>
      <c r="Z667" s="37"/>
      <c r="AA667" s="37"/>
      <c r="AB667" s="37"/>
      <c r="AC667" s="37"/>
      <c r="AD667" s="37"/>
      <c r="AE667" s="37"/>
      <c r="AR667" s="206" t="s">
        <v>104</v>
      </c>
      <c r="AT667" s="206" t="s">
        <v>264</v>
      </c>
      <c r="AU667" s="206" t="s">
        <v>91</v>
      </c>
      <c r="AY667" s="19" t="s">
        <v>262</v>
      </c>
      <c r="BE667" s="207">
        <f>IF(N667="základní",J667,0)</f>
        <v>0</v>
      </c>
      <c r="BF667" s="207">
        <f>IF(N667="snížená",J667,0)</f>
        <v>0</v>
      </c>
      <c r="BG667" s="207">
        <f>IF(N667="zákl. přenesená",J667,0)</f>
        <v>0</v>
      </c>
      <c r="BH667" s="207">
        <f>IF(N667="sníž. přenesená",J667,0)</f>
        <v>0</v>
      </c>
      <c r="BI667" s="207">
        <f>IF(N667="nulová",J667,0)</f>
        <v>0</v>
      </c>
      <c r="BJ667" s="19" t="s">
        <v>89</v>
      </c>
      <c r="BK667" s="207">
        <f>ROUND(I667*H667,2)</f>
        <v>0</v>
      </c>
      <c r="BL667" s="19" t="s">
        <v>104</v>
      </c>
      <c r="BM667" s="206" t="s">
        <v>667</v>
      </c>
    </row>
    <row r="668" spans="1:65" s="2" customFormat="1" ht="45">
      <c r="A668" s="37"/>
      <c r="B668" s="38"/>
      <c r="C668" s="39"/>
      <c r="D668" s="208" t="s">
        <v>270</v>
      </c>
      <c r="E668" s="39"/>
      <c r="F668" s="209" t="s">
        <v>661</v>
      </c>
      <c r="G668" s="39"/>
      <c r="H668" s="39"/>
      <c r="I668" s="118"/>
      <c r="J668" s="39"/>
      <c r="K668" s="39"/>
      <c r="L668" s="42"/>
      <c r="M668" s="210"/>
      <c r="N668" s="211"/>
      <c r="O668" s="67"/>
      <c r="P668" s="67"/>
      <c r="Q668" s="67"/>
      <c r="R668" s="67"/>
      <c r="S668" s="67"/>
      <c r="T668" s="68"/>
      <c r="U668" s="37"/>
      <c r="V668" s="37"/>
      <c r="W668" s="37"/>
      <c r="X668" s="37"/>
      <c r="Y668" s="37"/>
      <c r="Z668" s="37"/>
      <c r="AA668" s="37"/>
      <c r="AB668" s="37"/>
      <c r="AC668" s="37"/>
      <c r="AD668" s="37"/>
      <c r="AE668" s="37"/>
      <c r="AT668" s="19" t="s">
        <v>270</v>
      </c>
      <c r="AU668" s="19" t="s">
        <v>91</v>
      </c>
    </row>
    <row r="669" spans="1:65" s="2" customFormat="1" ht="18">
      <c r="A669" s="37"/>
      <c r="B669" s="38"/>
      <c r="C669" s="39"/>
      <c r="D669" s="208" t="s">
        <v>421</v>
      </c>
      <c r="E669" s="39"/>
      <c r="F669" s="209" t="s">
        <v>653</v>
      </c>
      <c r="G669" s="39"/>
      <c r="H669" s="39"/>
      <c r="I669" s="118"/>
      <c r="J669" s="39"/>
      <c r="K669" s="39"/>
      <c r="L669" s="42"/>
      <c r="M669" s="210"/>
      <c r="N669" s="211"/>
      <c r="O669" s="67"/>
      <c r="P669" s="67"/>
      <c r="Q669" s="67"/>
      <c r="R669" s="67"/>
      <c r="S669" s="67"/>
      <c r="T669" s="68"/>
      <c r="U669" s="37"/>
      <c r="V669" s="37"/>
      <c r="W669" s="37"/>
      <c r="X669" s="37"/>
      <c r="Y669" s="37"/>
      <c r="Z669" s="37"/>
      <c r="AA669" s="37"/>
      <c r="AB669" s="37"/>
      <c r="AC669" s="37"/>
      <c r="AD669" s="37"/>
      <c r="AE669" s="37"/>
      <c r="AT669" s="19" t="s">
        <v>421</v>
      </c>
      <c r="AU669" s="19" t="s">
        <v>91</v>
      </c>
    </row>
    <row r="670" spans="1:65" s="2" customFormat="1" ht="21.75" customHeight="1">
      <c r="A670" s="37"/>
      <c r="B670" s="38"/>
      <c r="C670" s="195" t="s">
        <v>668</v>
      </c>
      <c r="D670" s="195" t="s">
        <v>264</v>
      </c>
      <c r="E670" s="196" t="s">
        <v>669</v>
      </c>
      <c r="F670" s="197" t="s">
        <v>670</v>
      </c>
      <c r="G670" s="198" t="s">
        <v>406</v>
      </c>
      <c r="H670" s="199">
        <v>0.29199999999999998</v>
      </c>
      <c r="I670" s="200"/>
      <c r="J670" s="201">
        <f>ROUND(I670*H670,2)</f>
        <v>0</v>
      </c>
      <c r="K670" s="197" t="s">
        <v>268</v>
      </c>
      <c r="L670" s="42"/>
      <c r="M670" s="202" t="s">
        <v>44</v>
      </c>
      <c r="N670" s="203" t="s">
        <v>53</v>
      </c>
      <c r="O670" s="67"/>
      <c r="P670" s="204">
        <f>O670*H670</f>
        <v>0</v>
      </c>
      <c r="Q670" s="204">
        <v>1.10951</v>
      </c>
      <c r="R670" s="204">
        <f>Q670*H670</f>
        <v>0.32397692</v>
      </c>
      <c r="S670" s="204">
        <v>0</v>
      </c>
      <c r="T670" s="205">
        <f>S670*H670</f>
        <v>0</v>
      </c>
      <c r="U670" s="37"/>
      <c r="V670" s="37"/>
      <c r="W670" s="37"/>
      <c r="X670" s="37"/>
      <c r="Y670" s="37"/>
      <c r="Z670" s="37"/>
      <c r="AA670" s="37"/>
      <c r="AB670" s="37"/>
      <c r="AC670" s="37"/>
      <c r="AD670" s="37"/>
      <c r="AE670" s="37"/>
      <c r="AR670" s="206" t="s">
        <v>104</v>
      </c>
      <c r="AT670" s="206" t="s">
        <v>264</v>
      </c>
      <c r="AU670" s="206" t="s">
        <v>91</v>
      </c>
      <c r="AY670" s="19" t="s">
        <v>262</v>
      </c>
      <c r="BE670" s="207">
        <f>IF(N670="základní",J670,0)</f>
        <v>0</v>
      </c>
      <c r="BF670" s="207">
        <f>IF(N670="snížená",J670,0)</f>
        <v>0</v>
      </c>
      <c r="BG670" s="207">
        <f>IF(N670="zákl. přenesená",J670,0)</f>
        <v>0</v>
      </c>
      <c r="BH670" s="207">
        <f>IF(N670="sníž. přenesená",J670,0)</f>
        <v>0</v>
      </c>
      <c r="BI670" s="207">
        <f>IF(N670="nulová",J670,0)</f>
        <v>0</v>
      </c>
      <c r="BJ670" s="19" t="s">
        <v>89</v>
      </c>
      <c r="BK670" s="207">
        <f>ROUND(I670*H670,2)</f>
        <v>0</v>
      </c>
      <c r="BL670" s="19" t="s">
        <v>104</v>
      </c>
      <c r="BM670" s="206" t="s">
        <v>671</v>
      </c>
    </row>
    <row r="671" spans="1:65" s="2" customFormat="1" ht="18">
      <c r="A671" s="37"/>
      <c r="B671" s="38"/>
      <c r="C671" s="39"/>
      <c r="D671" s="208" t="s">
        <v>421</v>
      </c>
      <c r="E671" s="39"/>
      <c r="F671" s="209" t="s">
        <v>653</v>
      </c>
      <c r="G671" s="39"/>
      <c r="H671" s="39"/>
      <c r="I671" s="118"/>
      <c r="J671" s="39"/>
      <c r="K671" s="39"/>
      <c r="L671" s="42"/>
      <c r="M671" s="210"/>
      <c r="N671" s="211"/>
      <c r="O671" s="67"/>
      <c r="P671" s="67"/>
      <c r="Q671" s="67"/>
      <c r="R671" s="67"/>
      <c r="S671" s="67"/>
      <c r="T671" s="68"/>
      <c r="U671" s="37"/>
      <c r="V671" s="37"/>
      <c r="W671" s="37"/>
      <c r="X671" s="37"/>
      <c r="Y671" s="37"/>
      <c r="Z671" s="37"/>
      <c r="AA671" s="37"/>
      <c r="AB671" s="37"/>
      <c r="AC671" s="37"/>
      <c r="AD671" s="37"/>
      <c r="AE671" s="37"/>
      <c r="AT671" s="19" t="s">
        <v>421</v>
      </c>
      <c r="AU671" s="19" t="s">
        <v>91</v>
      </c>
    </row>
    <row r="672" spans="1:65" s="13" customFormat="1" ht="10">
      <c r="B672" s="212"/>
      <c r="C672" s="213"/>
      <c r="D672" s="208" t="s">
        <v>272</v>
      </c>
      <c r="E672" s="214" t="s">
        <v>44</v>
      </c>
      <c r="F672" s="215" t="s">
        <v>423</v>
      </c>
      <c r="G672" s="213"/>
      <c r="H672" s="214" t="s">
        <v>44</v>
      </c>
      <c r="I672" s="216"/>
      <c r="J672" s="213"/>
      <c r="K672" s="213"/>
      <c r="L672" s="217"/>
      <c r="M672" s="218"/>
      <c r="N672" s="219"/>
      <c r="O672" s="219"/>
      <c r="P672" s="219"/>
      <c r="Q672" s="219"/>
      <c r="R672" s="219"/>
      <c r="S672" s="219"/>
      <c r="T672" s="220"/>
      <c r="AT672" s="221" t="s">
        <v>272</v>
      </c>
      <c r="AU672" s="221" t="s">
        <v>91</v>
      </c>
      <c r="AV672" s="13" t="s">
        <v>89</v>
      </c>
      <c r="AW672" s="13" t="s">
        <v>38</v>
      </c>
      <c r="AX672" s="13" t="s">
        <v>82</v>
      </c>
      <c r="AY672" s="221" t="s">
        <v>262</v>
      </c>
    </row>
    <row r="673" spans="1:65" s="13" customFormat="1" ht="10">
      <c r="B673" s="212"/>
      <c r="C673" s="213"/>
      <c r="D673" s="208" t="s">
        <v>272</v>
      </c>
      <c r="E673" s="214" t="s">
        <v>44</v>
      </c>
      <c r="F673" s="215" t="s">
        <v>424</v>
      </c>
      <c r="G673" s="213"/>
      <c r="H673" s="214" t="s">
        <v>44</v>
      </c>
      <c r="I673" s="216"/>
      <c r="J673" s="213"/>
      <c r="K673" s="213"/>
      <c r="L673" s="217"/>
      <c r="M673" s="218"/>
      <c r="N673" s="219"/>
      <c r="O673" s="219"/>
      <c r="P673" s="219"/>
      <c r="Q673" s="219"/>
      <c r="R673" s="219"/>
      <c r="S673" s="219"/>
      <c r="T673" s="220"/>
      <c r="AT673" s="221" t="s">
        <v>272</v>
      </c>
      <c r="AU673" s="221" t="s">
        <v>91</v>
      </c>
      <c r="AV673" s="13" t="s">
        <v>89</v>
      </c>
      <c r="AW673" s="13" t="s">
        <v>38</v>
      </c>
      <c r="AX673" s="13" t="s">
        <v>82</v>
      </c>
      <c r="AY673" s="221" t="s">
        <v>262</v>
      </c>
    </row>
    <row r="674" spans="1:65" s="13" customFormat="1" ht="10">
      <c r="B674" s="212"/>
      <c r="C674" s="213"/>
      <c r="D674" s="208" t="s">
        <v>272</v>
      </c>
      <c r="E674" s="214" t="s">
        <v>44</v>
      </c>
      <c r="F674" s="215" t="s">
        <v>473</v>
      </c>
      <c r="G674" s="213"/>
      <c r="H674" s="214" t="s">
        <v>44</v>
      </c>
      <c r="I674" s="216"/>
      <c r="J674" s="213"/>
      <c r="K674" s="213"/>
      <c r="L674" s="217"/>
      <c r="M674" s="218"/>
      <c r="N674" s="219"/>
      <c r="O674" s="219"/>
      <c r="P674" s="219"/>
      <c r="Q674" s="219"/>
      <c r="R674" s="219"/>
      <c r="S674" s="219"/>
      <c r="T674" s="220"/>
      <c r="AT674" s="221" t="s">
        <v>272</v>
      </c>
      <c r="AU674" s="221" t="s">
        <v>91</v>
      </c>
      <c r="AV674" s="13" t="s">
        <v>89</v>
      </c>
      <c r="AW674" s="13" t="s">
        <v>38</v>
      </c>
      <c r="AX674" s="13" t="s">
        <v>82</v>
      </c>
      <c r="AY674" s="221" t="s">
        <v>262</v>
      </c>
    </row>
    <row r="675" spans="1:65" s="15" customFormat="1" ht="10">
      <c r="B675" s="233"/>
      <c r="C675" s="234"/>
      <c r="D675" s="208" t="s">
        <v>272</v>
      </c>
      <c r="E675" s="235" t="s">
        <v>44</v>
      </c>
      <c r="F675" s="236" t="s">
        <v>672</v>
      </c>
      <c r="G675" s="234"/>
      <c r="H675" s="237">
        <v>0.29199999999999998</v>
      </c>
      <c r="I675" s="238"/>
      <c r="J675" s="234"/>
      <c r="K675" s="234"/>
      <c r="L675" s="239"/>
      <c r="M675" s="240"/>
      <c r="N675" s="241"/>
      <c r="O675" s="241"/>
      <c r="P675" s="241"/>
      <c r="Q675" s="241"/>
      <c r="R675" s="241"/>
      <c r="S675" s="241"/>
      <c r="T675" s="242"/>
      <c r="AT675" s="243" t="s">
        <v>272</v>
      </c>
      <c r="AU675" s="243" t="s">
        <v>91</v>
      </c>
      <c r="AV675" s="15" t="s">
        <v>91</v>
      </c>
      <c r="AW675" s="15" t="s">
        <v>38</v>
      </c>
      <c r="AX675" s="15" t="s">
        <v>89</v>
      </c>
      <c r="AY675" s="243" t="s">
        <v>262</v>
      </c>
    </row>
    <row r="676" spans="1:65" s="12" customFormat="1" ht="22.75" customHeight="1">
      <c r="B676" s="179"/>
      <c r="C676" s="180"/>
      <c r="D676" s="181" t="s">
        <v>81</v>
      </c>
      <c r="E676" s="193" t="s">
        <v>339</v>
      </c>
      <c r="F676" s="193" t="s">
        <v>673</v>
      </c>
      <c r="G676" s="180"/>
      <c r="H676" s="180"/>
      <c r="I676" s="183"/>
      <c r="J676" s="194">
        <f>BK676</f>
        <v>0</v>
      </c>
      <c r="K676" s="180"/>
      <c r="L676" s="185"/>
      <c r="M676" s="186"/>
      <c r="N676" s="187"/>
      <c r="O676" s="187"/>
      <c r="P676" s="188">
        <f>SUM(P677:P2408)</f>
        <v>0</v>
      </c>
      <c r="Q676" s="187"/>
      <c r="R676" s="188">
        <f>SUM(R677:R2408)</f>
        <v>430.62739129000005</v>
      </c>
      <c r="S676" s="187"/>
      <c r="T676" s="189">
        <f>SUM(T677:T2408)</f>
        <v>0</v>
      </c>
      <c r="AR676" s="190" t="s">
        <v>89</v>
      </c>
      <c r="AT676" s="191" t="s">
        <v>81</v>
      </c>
      <c r="AU676" s="191" t="s">
        <v>89</v>
      </c>
      <c r="AY676" s="190" t="s">
        <v>262</v>
      </c>
      <c r="BK676" s="192">
        <f>SUM(BK677:BK2408)</f>
        <v>0</v>
      </c>
    </row>
    <row r="677" spans="1:65" s="2" customFormat="1" ht="16.5" customHeight="1">
      <c r="A677" s="37"/>
      <c r="B677" s="38"/>
      <c r="C677" s="195" t="s">
        <v>674</v>
      </c>
      <c r="D677" s="195" t="s">
        <v>264</v>
      </c>
      <c r="E677" s="196" t="s">
        <v>675</v>
      </c>
      <c r="F677" s="197" t="s">
        <v>676</v>
      </c>
      <c r="G677" s="198" t="s">
        <v>342</v>
      </c>
      <c r="H677" s="199">
        <v>1209.624</v>
      </c>
      <c r="I677" s="200"/>
      <c r="J677" s="201">
        <f>ROUND(I677*H677,2)</f>
        <v>0</v>
      </c>
      <c r="K677" s="197" t="s">
        <v>268</v>
      </c>
      <c r="L677" s="42"/>
      <c r="M677" s="202" t="s">
        <v>44</v>
      </c>
      <c r="N677" s="203" t="s">
        <v>53</v>
      </c>
      <c r="O677" s="67"/>
      <c r="P677" s="204">
        <f>O677*H677</f>
        <v>0</v>
      </c>
      <c r="Q677" s="204">
        <v>2.5999999999999998E-4</v>
      </c>
      <c r="R677" s="204">
        <f>Q677*H677</f>
        <v>0.31450223999999999</v>
      </c>
      <c r="S677" s="204">
        <v>0</v>
      </c>
      <c r="T677" s="205">
        <f>S677*H677</f>
        <v>0</v>
      </c>
      <c r="U677" s="37"/>
      <c r="V677" s="37"/>
      <c r="W677" s="37"/>
      <c r="X677" s="37"/>
      <c r="Y677" s="37"/>
      <c r="Z677" s="37"/>
      <c r="AA677" s="37"/>
      <c r="AB677" s="37"/>
      <c r="AC677" s="37"/>
      <c r="AD677" s="37"/>
      <c r="AE677" s="37"/>
      <c r="AR677" s="206" t="s">
        <v>104</v>
      </c>
      <c r="AT677" s="206" t="s">
        <v>264</v>
      </c>
      <c r="AU677" s="206" t="s">
        <v>91</v>
      </c>
      <c r="AY677" s="19" t="s">
        <v>262</v>
      </c>
      <c r="BE677" s="207">
        <f>IF(N677="základní",J677,0)</f>
        <v>0</v>
      </c>
      <c r="BF677" s="207">
        <f>IF(N677="snížená",J677,0)</f>
        <v>0</v>
      </c>
      <c r="BG677" s="207">
        <f>IF(N677="zákl. přenesená",J677,0)</f>
        <v>0</v>
      </c>
      <c r="BH677" s="207">
        <f>IF(N677="sníž. přenesená",J677,0)</f>
        <v>0</v>
      </c>
      <c r="BI677" s="207">
        <f>IF(N677="nulová",J677,0)</f>
        <v>0</v>
      </c>
      <c r="BJ677" s="19" t="s">
        <v>89</v>
      </c>
      <c r="BK677" s="207">
        <f>ROUND(I677*H677,2)</f>
        <v>0</v>
      </c>
      <c r="BL677" s="19" t="s">
        <v>104</v>
      </c>
      <c r="BM677" s="206" t="s">
        <v>677</v>
      </c>
    </row>
    <row r="678" spans="1:65" s="13" customFormat="1" ht="10">
      <c r="B678" s="212"/>
      <c r="C678" s="213"/>
      <c r="D678" s="208" t="s">
        <v>272</v>
      </c>
      <c r="E678" s="214" t="s">
        <v>44</v>
      </c>
      <c r="F678" s="215" t="s">
        <v>678</v>
      </c>
      <c r="G678" s="213"/>
      <c r="H678" s="214" t="s">
        <v>44</v>
      </c>
      <c r="I678" s="216"/>
      <c r="J678" s="213"/>
      <c r="K678" s="213"/>
      <c r="L678" s="217"/>
      <c r="M678" s="218"/>
      <c r="N678" s="219"/>
      <c r="O678" s="219"/>
      <c r="P678" s="219"/>
      <c r="Q678" s="219"/>
      <c r="R678" s="219"/>
      <c r="S678" s="219"/>
      <c r="T678" s="220"/>
      <c r="AT678" s="221" t="s">
        <v>272</v>
      </c>
      <c r="AU678" s="221" t="s">
        <v>91</v>
      </c>
      <c r="AV678" s="13" t="s">
        <v>89</v>
      </c>
      <c r="AW678" s="13" t="s">
        <v>38</v>
      </c>
      <c r="AX678" s="13" t="s">
        <v>82</v>
      </c>
      <c r="AY678" s="221" t="s">
        <v>262</v>
      </c>
    </row>
    <row r="679" spans="1:65" s="13" customFormat="1" ht="10">
      <c r="B679" s="212"/>
      <c r="C679" s="213"/>
      <c r="D679" s="208" t="s">
        <v>272</v>
      </c>
      <c r="E679" s="214" t="s">
        <v>44</v>
      </c>
      <c r="F679" s="215" t="s">
        <v>679</v>
      </c>
      <c r="G679" s="213"/>
      <c r="H679" s="214" t="s">
        <v>44</v>
      </c>
      <c r="I679" s="216"/>
      <c r="J679" s="213"/>
      <c r="K679" s="213"/>
      <c r="L679" s="217"/>
      <c r="M679" s="218"/>
      <c r="N679" s="219"/>
      <c r="O679" s="219"/>
      <c r="P679" s="219"/>
      <c r="Q679" s="219"/>
      <c r="R679" s="219"/>
      <c r="S679" s="219"/>
      <c r="T679" s="220"/>
      <c r="AT679" s="221" t="s">
        <v>272</v>
      </c>
      <c r="AU679" s="221" t="s">
        <v>91</v>
      </c>
      <c r="AV679" s="13" t="s">
        <v>89</v>
      </c>
      <c r="AW679" s="13" t="s">
        <v>38</v>
      </c>
      <c r="AX679" s="13" t="s">
        <v>82</v>
      </c>
      <c r="AY679" s="221" t="s">
        <v>262</v>
      </c>
    </row>
    <row r="680" spans="1:65" s="15" customFormat="1" ht="10">
      <c r="B680" s="233"/>
      <c r="C680" s="234"/>
      <c r="D680" s="208" t="s">
        <v>272</v>
      </c>
      <c r="E680" s="235" t="s">
        <v>44</v>
      </c>
      <c r="F680" s="236" t="s">
        <v>680</v>
      </c>
      <c r="G680" s="234"/>
      <c r="H680" s="237">
        <v>39.6</v>
      </c>
      <c r="I680" s="238"/>
      <c r="J680" s="234"/>
      <c r="K680" s="234"/>
      <c r="L680" s="239"/>
      <c r="M680" s="240"/>
      <c r="N680" s="241"/>
      <c r="O680" s="241"/>
      <c r="P680" s="241"/>
      <c r="Q680" s="241"/>
      <c r="R680" s="241"/>
      <c r="S680" s="241"/>
      <c r="T680" s="242"/>
      <c r="AT680" s="243" t="s">
        <v>272</v>
      </c>
      <c r="AU680" s="243" t="s">
        <v>91</v>
      </c>
      <c r="AV680" s="15" t="s">
        <v>91</v>
      </c>
      <c r="AW680" s="15" t="s">
        <v>38</v>
      </c>
      <c r="AX680" s="15" t="s">
        <v>82</v>
      </c>
      <c r="AY680" s="243" t="s">
        <v>262</v>
      </c>
    </row>
    <row r="681" spans="1:65" s="13" customFormat="1" ht="10">
      <c r="B681" s="212"/>
      <c r="C681" s="213"/>
      <c r="D681" s="208" t="s">
        <v>272</v>
      </c>
      <c r="E681" s="214" t="s">
        <v>44</v>
      </c>
      <c r="F681" s="215" t="s">
        <v>681</v>
      </c>
      <c r="G681" s="213"/>
      <c r="H681" s="214" t="s">
        <v>44</v>
      </c>
      <c r="I681" s="216"/>
      <c r="J681" s="213"/>
      <c r="K681" s="213"/>
      <c r="L681" s="217"/>
      <c r="M681" s="218"/>
      <c r="N681" s="219"/>
      <c r="O681" s="219"/>
      <c r="P681" s="219"/>
      <c r="Q681" s="219"/>
      <c r="R681" s="219"/>
      <c r="S681" s="219"/>
      <c r="T681" s="220"/>
      <c r="AT681" s="221" t="s">
        <v>272</v>
      </c>
      <c r="AU681" s="221" t="s">
        <v>91</v>
      </c>
      <c r="AV681" s="13" t="s">
        <v>89</v>
      </c>
      <c r="AW681" s="13" t="s">
        <v>38</v>
      </c>
      <c r="AX681" s="13" t="s">
        <v>82</v>
      </c>
      <c r="AY681" s="221" t="s">
        <v>262</v>
      </c>
    </row>
    <row r="682" spans="1:65" s="15" customFormat="1" ht="10">
      <c r="B682" s="233"/>
      <c r="C682" s="234"/>
      <c r="D682" s="208" t="s">
        <v>272</v>
      </c>
      <c r="E682" s="235" t="s">
        <v>44</v>
      </c>
      <c r="F682" s="236" t="s">
        <v>682</v>
      </c>
      <c r="G682" s="234"/>
      <c r="H682" s="237">
        <v>28.16</v>
      </c>
      <c r="I682" s="238"/>
      <c r="J682" s="234"/>
      <c r="K682" s="234"/>
      <c r="L682" s="239"/>
      <c r="M682" s="240"/>
      <c r="N682" s="241"/>
      <c r="O682" s="241"/>
      <c r="P682" s="241"/>
      <c r="Q682" s="241"/>
      <c r="R682" s="241"/>
      <c r="S682" s="241"/>
      <c r="T682" s="242"/>
      <c r="AT682" s="243" t="s">
        <v>272</v>
      </c>
      <c r="AU682" s="243" t="s">
        <v>91</v>
      </c>
      <c r="AV682" s="15" t="s">
        <v>91</v>
      </c>
      <c r="AW682" s="15" t="s">
        <v>38</v>
      </c>
      <c r="AX682" s="15" t="s">
        <v>82</v>
      </c>
      <c r="AY682" s="243" t="s">
        <v>262</v>
      </c>
    </row>
    <row r="683" spans="1:65" s="15" customFormat="1" ht="10">
      <c r="B683" s="233"/>
      <c r="C683" s="234"/>
      <c r="D683" s="208" t="s">
        <v>272</v>
      </c>
      <c r="E683" s="235" t="s">
        <v>44</v>
      </c>
      <c r="F683" s="236" t="s">
        <v>683</v>
      </c>
      <c r="G683" s="234"/>
      <c r="H683" s="237">
        <v>-9.9760000000000009</v>
      </c>
      <c r="I683" s="238"/>
      <c r="J683" s="234"/>
      <c r="K683" s="234"/>
      <c r="L683" s="239"/>
      <c r="M683" s="240"/>
      <c r="N683" s="241"/>
      <c r="O683" s="241"/>
      <c r="P683" s="241"/>
      <c r="Q683" s="241"/>
      <c r="R683" s="241"/>
      <c r="S683" s="241"/>
      <c r="T683" s="242"/>
      <c r="AT683" s="243" t="s">
        <v>272</v>
      </c>
      <c r="AU683" s="243" t="s">
        <v>91</v>
      </c>
      <c r="AV683" s="15" t="s">
        <v>91</v>
      </c>
      <c r="AW683" s="15" t="s">
        <v>38</v>
      </c>
      <c r="AX683" s="15" t="s">
        <v>82</v>
      </c>
      <c r="AY683" s="243" t="s">
        <v>262</v>
      </c>
    </row>
    <row r="684" spans="1:65" s="15" customFormat="1" ht="10">
      <c r="B684" s="233"/>
      <c r="C684" s="234"/>
      <c r="D684" s="208" t="s">
        <v>272</v>
      </c>
      <c r="E684" s="235" t="s">
        <v>44</v>
      </c>
      <c r="F684" s="236" t="s">
        <v>684</v>
      </c>
      <c r="G684" s="234"/>
      <c r="H684" s="237">
        <v>3.2759999999999998</v>
      </c>
      <c r="I684" s="238"/>
      <c r="J684" s="234"/>
      <c r="K684" s="234"/>
      <c r="L684" s="239"/>
      <c r="M684" s="240"/>
      <c r="N684" s="241"/>
      <c r="O684" s="241"/>
      <c r="P684" s="241"/>
      <c r="Q684" s="241"/>
      <c r="R684" s="241"/>
      <c r="S684" s="241"/>
      <c r="T684" s="242"/>
      <c r="AT684" s="243" t="s">
        <v>272</v>
      </c>
      <c r="AU684" s="243" t="s">
        <v>91</v>
      </c>
      <c r="AV684" s="15" t="s">
        <v>91</v>
      </c>
      <c r="AW684" s="15" t="s">
        <v>38</v>
      </c>
      <c r="AX684" s="15" t="s">
        <v>82</v>
      </c>
      <c r="AY684" s="243" t="s">
        <v>262</v>
      </c>
    </row>
    <row r="685" spans="1:65" s="13" customFormat="1" ht="10">
      <c r="B685" s="212"/>
      <c r="C685" s="213"/>
      <c r="D685" s="208" t="s">
        <v>272</v>
      </c>
      <c r="E685" s="214" t="s">
        <v>44</v>
      </c>
      <c r="F685" s="215" t="s">
        <v>685</v>
      </c>
      <c r="G685" s="213"/>
      <c r="H685" s="214" t="s">
        <v>44</v>
      </c>
      <c r="I685" s="216"/>
      <c r="J685" s="213"/>
      <c r="K685" s="213"/>
      <c r="L685" s="217"/>
      <c r="M685" s="218"/>
      <c r="N685" s="219"/>
      <c r="O685" s="219"/>
      <c r="P685" s="219"/>
      <c r="Q685" s="219"/>
      <c r="R685" s="219"/>
      <c r="S685" s="219"/>
      <c r="T685" s="220"/>
      <c r="AT685" s="221" t="s">
        <v>272</v>
      </c>
      <c r="AU685" s="221" t="s">
        <v>91</v>
      </c>
      <c r="AV685" s="13" t="s">
        <v>89</v>
      </c>
      <c r="AW685" s="13" t="s">
        <v>38</v>
      </c>
      <c r="AX685" s="13" t="s">
        <v>82</v>
      </c>
      <c r="AY685" s="221" t="s">
        <v>262</v>
      </c>
    </row>
    <row r="686" spans="1:65" s="15" customFormat="1" ht="10">
      <c r="B686" s="233"/>
      <c r="C686" s="234"/>
      <c r="D686" s="208" t="s">
        <v>272</v>
      </c>
      <c r="E686" s="235" t="s">
        <v>44</v>
      </c>
      <c r="F686" s="236" t="s">
        <v>680</v>
      </c>
      <c r="G686" s="234"/>
      <c r="H686" s="237">
        <v>39.6</v>
      </c>
      <c r="I686" s="238"/>
      <c r="J686" s="234"/>
      <c r="K686" s="234"/>
      <c r="L686" s="239"/>
      <c r="M686" s="240"/>
      <c r="N686" s="241"/>
      <c r="O686" s="241"/>
      <c r="P686" s="241"/>
      <c r="Q686" s="241"/>
      <c r="R686" s="241"/>
      <c r="S686" s="241"/>
      <c r="T686" s="242"/>
      <c r="AT686" s="243" t="s">
        <v>272</v>
      </c>
      <c r="AU686" s="243" t="s">
        <v>91</v>
      </c>
      <c r="AV686" s="15" t="s">
        <v>91</v>
      </c>
      <c r="AW686" s="15" t="s">
        <v>38</v>
      </c>
      <c r="AX686" s="15" t="s">
        <v>82</v>
      </c>
      <c r="AY686" s="243" t="s">
        <v>262</v>
      </c>
    </row>
    <row r="687" spans="1:65" s="13" customFormat="1" ht="10">
      <c r="B687" s="212"/>
      <c r="C687" s="213"/>
      <c r="D687" s="208" t="s">
        <v>272</v>
      </c>
      <c r="E687" s="214" t="s">
        <v>44</v>
      </c>
      <c r="F687" s="215" t="s">
        <v>686</v>
      </c>
      <c r="G687" s="213"/>
      <c r="H687" s="214" t="s">
        <v>44</v>
      </c>
      <c r="I687" s="216"/>
      <c r="J687" s="213"/>
      <c r="K687" s="213"/>
      <c r="L687" s="217"/>
      <c r="M687" s="218"/>
      <c r="N687" s="219"/>
      <c r="O687" s="219"/>
      <c r="P687" s="219"/>
      <c r="Q687" s="219"/>
      <c r="R687" s="219"/>
      <c r="S687" s="219"/>
      <c r="T687" s="220"/>
      <c r="AT687" s="221" t="s">
        <v>272</v>
      </c>
      <c r="AU687" s="221" t="s">
        <v>91</v>
      </c>
      <c r="AV687" s="13" t="s">
        <v>89</v>
      </c>
      <c r="AW687" s="13" t="s">
        <v>38</v>
      </c>
      <c r="AX687" s="13" t="s">
        <v>82</v>
      </c>
      <c r="AY687" s="221" t="s">
        <v>262</v>
      </c>
    </row>
    <row r="688" spans="1:65" s="15" customFormat="1" ht="10">
      <c r="B688" s="233"/>
      <c r="C688" s="234"/>
      <c r="D688" s="208" t="s">
        <v>272</v>
      </c>
      <c r="E688" s="235" t="s">
        <v>44</v>
      </c>
      <c r="F688" s="236" t="s">
        <v>682</v>
      </c>
      <c r="G688" s="234"/>
      <c r="H688" s="237">
        <v>28.16</v>
      </c>
      <c r="I688" s="238"/>
      <c r="J688" s="234"/>
      <c r="K688" s="234"/>
      <c r="L688" s="239"/>
      <c r="M688" s="240"/>
      <c r="N688" s="241"/>
      <c r="O688" s="241"/>
      <c r="P688" s="241"/>
      <c r="Q688" s="241"/>
      <c r="R688" s="241"/>
      <c r="S688" s="241"/>
      <c r="T688" s="242"/>
      <c r="AT688" s="243" t="s">
        <v>272</v>
      </c>
      <c r="AU688" s="243" t="s">
        <v>91</v>
      </c>
      <c r="AV688" s="15" t="s">
        <v>91</v>
      </c>
      <c r="AW688" s="15" t="s">
        <v>38</v>
      </c>
      <c r="AX688" s="15" t="s">
        <v>82</v>
      </c>
      <c r="AY688" s="243" t="s">
        <v>262</v>
      </c>
    </row>
    <row r="689" spans="2:51" s="15" customFormat="1" ht="10">
      <c r="B689" s="233"/>
      <c r="C689" s="234"/>
      <c r="D689" s="208" t="s">
        <v>272</v>
      </c>
      <c r="E689" s="235" t="s">
        <v>44</v>
      </c>
      <c r="F689" s="236" t="s">
        <v>687</v>
      </c>
      <c r="G689" s="234"/>
      <c r="H689" s="237">
        <v>-2.4940000000000002</v>
      </c>
      <c r="I689" s="238"/>
      <c r="J689" s="234"/>
      <c r="K689" s="234"/>
      <c r="L689" s="239"/>
      <c r="M689" s="240"/>
      <c r="N689" s="241"/>
      <c r="O689" s="241"/>
      <c r="P689" s="241"/>
      <c r="Q689" s="241"/>
      <c r="R689" s="241"/>
      <c r="S689" s="241"/>
      <c r="T689" s="242"/>
      <c r="AT689" s="243" t="s">
        <v>272</v>
      </c>
      <c r="AU689" s="243" t="s">
        <v>91</v>
      </c>
      <c r="AV689" s="15" t="s">
        <v>91</v>
      </c>
      <c r="AW689" s="15" t="s">
        <v>38</v>
      </c>
      <c r="AX689" s="15" t="s">
        <v>82</v>
      </c>
      <c r="AY689" s="243" t="s">
        <v>262</v>
      </c>
    </row>
    <row r="690" spans="2:51" s="15" customFormat="1" ht="10">
      <c r="B690" s="233"/>
      <c r="C690" s="234"/>
      <c r="D690" s="208" t="s">
        <v>272</v>
      </c>
      <c r="E690" s="235" t="s">
        <v>44</v>
      </c>
      <c r="F690" s="236" t="s">
        <v>688</v>
      </c>
      <c r="G690" s="234"/>
      <c r="H690" s="237">
        <v>0.81899999999999995</v>
      </c>
      <c r="I690" s="238"/>
      <c r="J690" s="234"/>
      <c r="K690" s="234"/>
      <c r="L690" s="239"/>
      <c r="M690" s="240"/>
      <c r="N690" s="241"/>
      <c r="O690" s="241"/>
      <c r="P690" s="241"/>
      <c r="Q690" s="241"/>
      <c r="R690" s="241"/>
      <c r="S690" s="241"/>
      <c r="T690" s="242"/>
      <c r="AT690" s="243" t="s">
        <v>272</v>
      </c>
      <c r="AU690" s="243" t="s">
        <v>91</v>
      </c>
      <c r="AV690" s="15" t="s">
        <v>91</v>
      </c>
      <c r="AW690" s="15" t="s">
        <v>38</v>
      </c>
      <c r="AX690" s="15" t="s">
        <v>82</v>
      </c>
      <c r="AY690" s="243" t="s">
        <v>262</v>
      </c>
    </row>
    <row r="691" spans="2:51" s="13" customFormat="1" ht="10">
      <c r="B691" s="212"/>
      <c r="C691" s="213"/>
      <c r="D691" s="208" t="s">
        <v>272</v>
      </c>
      <c r="E691" s="214" t="s">
        <v>44</v>
      </c>
      <c r="F691" s="215" t="s">
        <v>689</v>
      </c>
      <c r="G691" s="213"/>
      <c r="H691" s="214" t="s">
        <v>44</v>
      </c>
      <c r="I691" s="216"/>
      <c r="J691" s="213"/>
      <c r="K691" s="213"/>
      <c r="L691" s="217"/>
      <c r="M691" s="218"/>
      <c r="N691" s="219"/>
      <c r="O691" s="219"/>
      <c r="P691" s="219"/>
      <c r="Q691" s="219"/>
      <c r="R691" s="219"/>
      <c r="S691" s="219"/>
      <c r="T691" s="220"/>
      <c r="AT691" s="221" t="s">
        <v>272</v>
      </c>
      <c r="AU691" s="221" t="s">
        <v>91</v>
      </c>
      <c r="AV691" s="13" t="s">
        <v>89</v>
      </c>
      <c r="AW691" s="13" t="s">
        <v>38</v>
      </c>
      <c r="AX691" s="13" t="s">
        <v>82</v>
      </c>
      <c r="AY691" s="221" t="s">
        <v>262</v>
      </c>
    </row>
    <row r="692" spans="2:51" s="15" customFormat="1" ht="10">
      <c r="B692" s="233"/>
      <c r="C692" s="234"/>
      <c r="D692" s="208" t="s">
        <v>272</v>
      </c>
      <c r="E692" s="235" t="s">
        <v>44</v>
      </c>
      <c r="F692" s="236" t="s">
        <v>690</v>
      </c>
      <c r="G692" s="234"/>
      <c r="H692" s="237">
        <v>3.6</v>
      </c>
      <c r="I692" s="238"/>
      <c r="J692" s="234"/>
      <c r="K692" s="234"/>
      <c r="L692" s="239"/>
      <c r="M692" s="240"/>
      <c r="N692" s="241"/>
      <c r="O692" s="241"/>
      <c r="P692" s="241"/>
      <c r="Q692" s="241"/>
      <c r="R692" s="241"/>
      <c r="S692" s="241"/>
      <c r="T692" s="242"/>
      <c r="AT692" s="243" t="s">
        <v>272</v>
      </c>
      <c r="AU692" s="243" t="s">
        <v>91</v>
      </c>
      <c r="AV692" s="15" t="s">
        <v>91</v>
      </c>
      <c r="AW692" s="15" t="s">
        <v>38</v>
      </c>
      <c r="AX692" s="15" t="s">
        <v>82</v>
      </c>
      <c r="AY692" s="243" t="s">
        <v>262</v>
      </c>
    </row>
    <row r="693" spans="2:51" s="14" customFormat="1" ht="10">
      <c r="B693" s="222"/>
      <c r="C693" s="223"/>
      <c r="D693" s="208" t="s">
        <v>272</v>
      </c>
      <c r="E693" s="224" t="s">
        <v>44</v>
      </c>
      <c r="F693" s="225" t="s">
        <v>284</v>
      </c>
      <c r="G693" s="223"/>
      <c r="H693" s="226">
        <v>130.745</v>
      </c>
      <c r="I693" s="227"/>
      <c r="J693" s="223"/>
      <c r="K693" s="223"/>
      <c r="L693" s="228"/>
      <c r="M693" s="229"/>
      <c r="N693" s="230"/>
      <c r="O693" s="230"/>
      <c r="P693" s="230"/>
      <c r="Q693" s="230"/>
      <c r="R693" s="230"/>
      <c r="S693" s="230"/>
      <c r="T693" s="231"/>
      <c r="AT693" s="232" t="s">
        <v>272</v>
      </c>
      <c r="AU693" s="232" t="s">
        <v>91</v>
      </c>
      <c r="AV693" s="14" t="s">
        <v>97</v>
      </c>
      <c r="AW693" s="14" t="s">
        <v>38</v>
      </c>
      <c r="AX693" s="14" t="s">
        <v>82</v>
      </c>
      <c r="AY693" s="232" t="s">
        <v>262</v>
      </c>
    </row>
    <row r="694" spans="2:51" s="13" customFormat="1" ht="10">
      <c r="B694" s="212"/>
      <c r="C694" s="213"/>
      <c r="D694" s="208" t="s">
        <v>272</v>
      </c>
      <c r="E694" s="214" t="s">
        <v>44</v>
      </c>
      <c r="F694" s="215" t="s">
        <v>691</v>
      </c>
      <c r="G694" s="213"/>
      <c r="H694" s="214" t="s">
        <v>44</v>
      </c>
      <c r="I694" s="216"/>
      <c r="J694" s="213"/>
      <c r="K694" s="213"/>
      <c r="L694" s="217"/>
      <c r="M694" s="218"/>
      <c r="N694" s="219"/>
      <c r="O694" s="219"/>
      <c r="P694" s="219"/>
      <c r="Q694" s="219"/>
      <c r="R694" s="219"/>
      <c r="S694" s="219"/>
      <c r="T694" s="220"/>
      <c r="AT694" s="221" t="s">
        <v>272</v>
      </c>
      <c r="AU694" s="221" t="s">
        <v>91</v>
      </c>
      <c r="AV694" s="13" t="s">
        <v>89</v>
      </c>
      <c r="AW694" s="13" t="s">
        <v>38</v>
      </c>
      <c r="AX694" s="13" t="s">
        <v>82</v>
      </c>
      <c r="AY694" s="221" t="s">
        <v>262</v>
      </c>
    </row>
    <row r="695" spans="2:51" s="13" customFormat="1" ht="10">
      <c r="B695" s="212"/>
      <c r="C695" s="213"/>
      <c r="D695" s="208" t="s">
        <v>272</v>
      </c>
      <c r="E695" s="214" t="s">
        <v>44</v>
      </c>
      <c r="F695" s="215" t="s">
        <v>692</v>
      </c>
      <c r="G695" s="213"/>
      <c r="H695" s="214" t="s">
        <v>44</v>
      </c>
      <c r="I695" s="216"/>
      <c r="J695" s="213"/>
      <c r="K695" s="213"/>
      <c r="L695" s="217"/>
      <c r="M695" s="218"/>
      <c r="N695" s="219"/>
      <c r="O695" s="219"/>
      <c r="P695" s="219"/>
      <c r="Q695" s="219"/>
      <c r="R695" s="219"/>
      <c r="S695" s="219"/>
      <c r="T695" s="220"/>
      <c r="AT695" s="221" t="s">
        <v>272</v>
      </c>
      <c r="AU695" s="221" t="s">
        <v>91</v>
      </c>
      <c r="AV695" s="13" t="s">
        <v>89</v>
      </c>
      <c r="AW695" s="13" t="s">
        <v>38</v>
      </c>
      <c r="AX695" s="13" t="s">
        <v>82</v>
      </c>
      <c r="AY695" s="221" t="s">
        <v>262</v>
      </c>
    </row>
    <row r="696" spans="2:51" s="15" customFormat="1" ht="10">
      <c r="B696" s="233"/>
      <c r="C696" s="234"/>
      <c r="D696" s="208" t="s">
        <v>272</v>
      </c>
      <c r="E696" s="235" t="s">
        <v>44</v>
      </c>
      <c r="F696" s="236" t="s">
        <v>693</v>
      </c>
      <c r="G696" s="234"/>
      <c r="H696" s="237">
        <v>455.37</v>
      </c>
      <c r="I696" s="238"/>
      <c r="J696" s="234"/>
      <c r="K696" s="234"/>
      <c r="L696" s="239"/>
      <c r="M696" s="240"/>
      <c r="N696" s="241"/>
      <c r="O696" s="241"/>
      <c r="P696" s="241"/>
      <c r="Q696" s="241"/>
      <c r="R696" s="241"/>
      <c r="S696" s="241"/>
      <c r="T696" s="242"/>
      <c r="AT696" s="243" t="s">
        <v>272</v>
      </c>
      <c r="AU696" s="243" t="s">
        <v>91</v>
      </c>
      <c r="AV696" s="15" t="s">
        <v>91</v>
      </c>
      <c r="AW696" s="15" t="s">
        <v>38</v>
      </c>
      <c r="AX696" s="15" t="s">
        <v>82</v>
      </c>
      <c r="AY696" s="243" t="s">
        <v>262</v>
      </c>
    </row>
    <row r="697" spans="2:51" s="15" customFormat="1" ht="10">
      <c r="B697" s="233"/>
      <c r="C697" s="234"/>
      <c r="D697" s="208" t="s">
        <v>272</v>
      </c>
      <c r="E697" s="235" t="s">
        <v>44</v>
      </c>
      <c r="F697" s="236" t="s">
        <v>694</v>
      </c>
      <c r="G697" s="234"/>
      <c r="H697" s="237">
        <v>62</v>
      </c>
      <c r="I697" s="238"/>
      <c r="J697" s="234"/>
      <c r="K697" s="234"/>
      <c r="L697" s="239"/>
      <c r="M697" s="240"/>
      <c r="N697" s="241"/>
      <c r="O697" s="241"/>
      <c r="P697" s="241"/>
      <c r="Q697" s="241"/>
      <c r="R697" s="241"/>
      <c r="S697" s="241"/>
      <c r="T697" s="242"/>
      <c r="AT697" s="243" t="s">
        <v>272</v>
      </c>
      <c r="AU697" s="243" t="s">
        <v>91</v>
      </c>
      <c r="AV697" s="15" t="s">
        <v>91</v>
      </c>
      <c r="AW697" s="15" t="s">
        <v>38</v>
      </c>
      <c r="AX697" s="15" t="s">
        <v>82</v>
      </c>
      <c r="AY697" s="243" t="s">
        <v>262</v>
      </c>
    </row>
    <row r="698" spans="2:51" s="15" customFormat="1" ht="10">
      <c r="B698" s="233"/>
      <c r="C698" s="234"/>
      <c r="D698" s="208" t="s">
        <v>272</v>
      </c>
      <c r="E698" s="235" t="s">
        <v>44</v>
      </c>
      <c r="F698" s="236" t="s">
        <v>695</v>
      </c>
      <c r="G698" s="234"/>
      <c r="H698" s="237">
        <v>50</v>
      </c>
      <c r="I698" s="238"/>
      <c r="J698" s="234"/>
      <c r="K698" s="234"/>
      <c r="L698" s="239"/>
      <c r="M698" s="240"/>
      <c r="N698" s="241"/>
      <c r="O698" s="241"/>
      <c r="P698" s="241"/>
      <c r="Q698" s="241"/>
      <c r="R698" s="241"/>
      <c r="S698" s="241"/>
      <c r="T698" s="242"/>
      <c r="AT698" s="243" t="s">
        <v>272</v>
      </c>
      <c r="AU698" s="243" t="s">
        <v>91</v>
      </c>
      <c r="AV698" s="15" t="s">
        <v>91</v>
      </c>
      <c r="AW698" s="15" t="s">
        <v>38</v>
      </c>
      <c r="AX698" s="15" t="s">
        <v>82</v>
      </c>
      <c r="AY698" s="243" t="s">
        <v>262</v>
      </c>
    </row>
    <row r="699" spans="2:51" s="15" customFormat="1" ht="10">
      <c r="B699" s="233"/>
      <c r="C699" s="234"/>
      <c r="D699" s="208" t="s">
        <v>272</v>
      </c>
      <c r="E699" s="235" t="s">
        <v>44</v>
      </c>
      <c r="F699" s="236" t="s">
        <v>696</v>
      </c>
      <c r="G699" s="234"/>
      <c r="H699" s="237">
        <v>50</v>
      </c>
      <c r="I699" s="238"/>
      <c r="J699" s="234"/>
      <c r="K699" s="234"/>
      <c r="L699" s="239"/>
      <c r="M699" s="240"/>
      <c r="N699" s="241"/>
      <c r="O699" s="241"/>
      <c r="P699" s="241"/>
      <c r="Q699" s="241"/>
      <c r="R699" s="241"/>
      <c r="S699" s="241"/>
      <c r="T699" s="242"/>
      <c r="AT699" s="243" t="s">
        <v>272</v>
      </c>
      <c r="AU699" s="243" t="s">
        <v>91</v>
      </c>
      <c r="AV699" s="15" t="s">
        <v>91</v>
      </c>
      <c r="AW699" s="15" t="s">
        <v>38</v>
      </c>
      <c r="AX699" s="15" t="s">
        <v>82</v>
      </c>
      <c r="AY699" s="243" t="s">
        <v>262</v>
      </c>
    </row>
    <row r="700" spans="2:51" s="15" customFormat="1" ht="10">
      <c r="B700" s="233"/>
      <c r="C700" s="234"/>
      <c r="D700" s="208" t="s">
        <v>272</v>
      </c>
      <c r="E700" s="235" t="s">
        <v>44</v>
      </c>
      <c r="F700" s="236" t="s">
        <v>697</v>
      </c>
      <c r="G700" s="234"/>
      <c r="H700" s="237">
        <v>45</v>
      </c>
      <c r="I700" s="238"/>
      <c r="J700" s="234"/>
      <c r="K700" s="234"/>
      <c r="L700" s="239"/>
      <c r="M700" s="240"/>
      <c r="N700" s="241"/>
      <c r="O700" s="241"/>
      <c r="P700" s="241"/>
      <c r="Q700" s="241"/>
      <c r="R700" s="241"/>
      <c r="S700" s="241"/>
      <c r="T700" s="242"/>
      <c r="AT700" s="243" t="s">
        <v>272</v>
      </c>
      <c r="AU700" s="243" t="s">
        <v>91</v>
      </c>
      <c r="AV700" s="15" t="s">
        <v>91</v>
      </c>
      <c r="AW700" s="15" t="s">
        <v>38</v>
      </c>
      <c r="AX700" s="15" t="s">
        <v>82</v>
      </c>
      <c r="AY700" s="243" t="s">
        <v>262</v>
      </c>
    </row>
    <row r="701" spans="2:51" s="14" customFormat="1" ht="10">
      <c r="B701" s="222"/>
      <c r="C701" s="223"/>
      <c r="D701" s="208" t="s">
        <v>272</v>
      </c>
      <c r="E701" s="224" t="s">
        <v>44</v>
      </c>
      <c r="F701" s="225" t="s">
        <v>284</v>
      </c>
      <c r="G701" s="223"/>
      <c r="H701" s="226">
        <v>662.37</v>
      </c>
      <c r="I701" s="227"/>
      <c r="J701" s="223"/>
      <c r="K701" s="223"/>
      <c r="L701" s="228"/>
      <c r="M701" s="229"/>
      <c r="N701" s="230"/>
      <c r="O701" s="230"/>
      <c r="P701" s="230"/>
      <c r="Q701" s="230"/>
      <c r="R701" s="230"/>
      <c r="S701" s="230"/>
      <c r="T701" s="231"/>
      <c r="AT701" s="232" t="s">
        <v>272</v>
      </c>
      <c r="AU701" s="232" t="s">
        <v>91</v>
      </c>
      <c r="AV701" s="14" t="s">
        <v>97</v>
      </c>
      <c r="AW701" s="14" t="s">
        <v>38</v>
      </c>
      <c r="AX701" s="14" t="s">
        <v>82</v>
      </c>
      <c r="AY701" s="232" t="s">
        <v>262</v>
      </c>
    </row>
    <row r="702" spans="2:51" s="13" customFormat="1" ht="10">
      <c r="B702" s="212"/>
      <c r="C702" s="213"/>
      <c r="D702" s="208" t="s">
        <v>272</v>
      </c>
      <c r="E702" s="214" t="s">
        <v>44</v>
      </c>
      <c r="F702" s="215" t="s">
        <v>557</v>
      </c>
      <c r="G702" s="213"/>
      <c r="H702" s="214" t="s">
        <v>44</v>
      </c>
      <c r="I702" s="216"/>
      <c r="J702" s="213"/>
      <c r="K702" s="213"/>
      <c r="L702" s="217"/>
      <c r="M702" s="218"/>
      <c r="N702" s="219"/>
      <c r="O702" s="219"/>
      <c r="P702" s="219"/>
      <c r="Q702" s="219"/>
      <c r="R702" s="219"/>
      <c r="S702" s="219"/>
      <c r="T702" s="220"/>
      <c r="AT702" s="221" t="s">
        <v>272</v>
      </c>
      <c r="AU702" s="221" t="s">
        <v>91</v>
      </c>
      <c r="AV702" s="13" t="s">
        <v>89</v>
      </c>
      <c r="AW702" s="13" t="s">
        <v>38</v>
      </c>
      <c r="AX702" s="13" t="s">
        <v>82</v>
      </c>
      <c r="AY702" s="221" t="s">
        <v>262</v>
      </c>
    </row>
    <row r="703" spans="2:51" s="13" customFormat="1" ht="10">
      <c r="B703" s="212"/>
      <c r="C703" s="213"/>
      <c r="D703" s="208" t="s">
        <v>272</v>
      </c>
      <c r="E703" s="214" t="s">
        <v>44</v>
      </c>
      <c r="F703" s="215" t="s">
        <v>558</v>
      </c>
      <c r="G703" s="213"/>
      <c r="H703" s="214" t="s">
        <v>44</v>
      </c>
      <c r="I703" s="216"/>
      <c r="J703" s="213"/>
      <c r="K703" s="213"/>
      <c r="L703" s="217"/>
      <c r="M703" s="218"/>
      <c r="N703" s="219"/>
      <c r="O703" s="219"/>
      <c r="P703" s="219"/>
      <c r="Q703" s="219"/>
      <c r="R703" s="219"/>
      <c r="S703" s="219"/>
      <c r="T703" s="220"/>
      <c r="AT703" s="221" t="s">
        <v>272</v>
      </c>
      <c r="AU703" s="221" t="s">
        <v>91</v>
      </c>
      <c r="AV703" s="13" t="s">
        <v>89</v>
      </c>
      <c r="AW703" s="13" t="s">
        <v>38</v>
      </c>
      <c r="AX703" s="13" t="s">
        <v>82</v>
      </c>
      <c r="AY703" s="221" t="s">
        <v>262</v>
      </c>
    </row>
    <row r="704" spans="2:51" s="13" customFormat="1" ht="10">
      <c r="B704" s="212"/>
      <c r="C704" s="213"/>
      <c r="D704" s="208" t="s">
        <v>272</v>
      </c>
      <c r="E704" s="214" t="s">
        <v>44</v>
      </c>
      <c r="F704" s="215" t="s">
        <v>458</v>
      </c>
      <c r="G704" s="213"/>
      <c r="H704" s="214" t="s">
        <v>44</v>
      </c>
      <c r="I704" s="216"/>
      <c r="J704" s="213"/>
      <c r="K704" s="213"/>
      <c r="L704" s="217"/>
      <c r="M704" s="218"/>
      <c r="N704" s="219"/>
      <c r="O704" s="219"/>
      <c r="P704" s="219"/>
      <c r="Q704" s="219"/>
      <c r="R704" s="219"/>
      <c r="S704" s="219"/>
      <c r="T704" s="220"/>
      <c r="AT704" s="221" t="s">
        <v>272</v>
      </c>
      <c r="AU704" s="221" t="s">
        <v>91</v>
      </c>
      <c r="AV704" s="13" t="s">
        <v>89</v>
      </c>
      <c r="AW704" s="13" t="s">
        <v>38</v>
      </c>
      <c r="AX704" s="13" t="s">
        <v>82</v>
      </c>
      <c r="AY704" s="221" t="s">
        <v>262</v>
      </c>
    </row>
    <row r="705" spans="2:51" s="15" customFormat="1" ht="10">
      <c r="B705" s="233"/>
      <c r="C705" s="234"/>
      <c r="D705" s="208" t="s">
        <v>272</v>
      </c>
      <c r="E705" s="235" t="s">
        <v>44</v>
      </c>
      <c r="F705" s="236" t="s">
        <v>698</v>
      </c>
      <c r="G705" s="234"/>
      <c r="H705" s="237">
        <v>11.07</v>
      </c>
      <c r="I705" s="238"/>
      <c r="J705" s="234"/>
      <c r="K705" s="234"/>
      <c r="L705" s="239"/>
      <c r="M705" s="240"/>
      <c r="N705" s="241"/>
      <c r="O705" s="241"/>
      <c r="P705" s="241"/>
      <c r="Q705" s="241"/>
      <c r="R705" s="241"/>
      <c r="S705" s="241"/>
      <c r="T705" s="242"/>
      <c r="AT705" s="243" t="s">
        <v>272</v>
      </c>
      <c r="AU705" s="243" t="s">
        <v>91</v>
      </c>
      <c r="AV705" s="15" t="s">
        <v>91</v>
      </c>
      <c r="AW705" s="15" t="s">
        <v>38</v>
      </c>
      <c r="AX705" s="15" t="s">
        <v>82</v>
      </c>
      <c r="AY705" s="243" t="s">
        <v>262</v>
      </c>
    </row>
    <row r="706" spans="2:51" s="15" customFormat="1" ht="10">
      <c r="B706" s="233"/>
      <c r="C706" s="234"/>
      <c r="D706" s="208" t="s">
        <v>272</v>
      </c>
      <c r="E706" s="235" t="s">
        <v>44</v>
      </c>
      <c r="F706" s="236" t="s">
        <v>560</v>
      </c>
      <c r="G706" s="234"/>
      <c r="H706" s="237">
        <v>7.218</v>
      </c>
      <c r="I706" s="238"/>
      <c r="J706" s="234"/>
      <c r="K706" s="234"/>
      <c r="L706" s="239"/>
      <c r="M706" s="240"/>
      <c r="N706" s="241"/>
      <c r="O706" s="241"/>
      <c r="P706" s="241"/>
      <c r="Q706" s="241"/>
      <c r="R706" s="241"/>
      <c r="S706" s="241"/>
      <c r="T706" s="242"/>
      <c r="AT706" s="243" t="s">
        <v>272</v>
      </c>
      <c r="AU706" s="243" t="s">
        <v>91</v>
      </c>
      <c r="AV706" s="15" t="s">
        <v>91</v>
      </c>
      <c r="AW706" s="15" t="s">
        <v>38</v>
      </c>
      <c r="AX706" s="15" t="s">
        <v>82</v>
      </c>
      <c r="AY706" s="243" t="s">
        <v>262</v>
      </c>
    </row>
    <row r="707" spans="2:51" s="15" customFormat="1" ht="10">
      <c r="B707" s="233"/>
      <c r="C707" s="234"/>
      <c r="D707" s="208" t="s">
        <v>272</v>
      </c>
      <c r="E707" s="235" t="s">
        <v>44</v>
      </c>
      <c r="F707" s="236" t="s">
        <v>561</v>
      </c>
      <c r="G707" s="234"/>
      <c r="H707" s="237">
        <v>10.53</v>
      </c>
      <c r="I707" s="238"/>
      <c r="J707" s="234"/>
      <c r="K707" s="234"/>
      <c r="L707" s="239"/>
      <c r="M707" s="240"/>
      <c r="N707" s="241"/>
      <c r="O707" s="241"/>
      <c r="P707" s="241"/>
      <c r="Q707" s="241"/>
      <c r="R707" s="241"/>
      <c r="S707" s="241"/>
      <c r="T707" s="242"/>
      <c r="AT707" s="243" t="s">
        <v>272</v>
      </c>
      <c r="AU707" s="243" t="s">
        <v>91</v>
      </c>
      <c r="AV707" s="15" t="s">
        <v>91</v>
      </c>
      <c r="AW707" s="15" t="s">
        <v>38</v>
      </c>
      <c r="AX707" s="15" t="s">
        <v>82</v>
      </c>
      <c r="AY707" s="243" t="s">
        <v>262</v>
      </c>
    </row>
    <row r="708" spans="2:51" s="15" customFormat="1" ht="10">
      <c r="B708" s="233"/>
      <c r="C708" s="234"/>
      <c r="D708" s="208" t="s">
        <v>272</v>
      </c>
      <c r="E708" s="235" t="s">
        <v>44</v>
      </c>
      <c r="F708" s="236" t="s">
        <v>699</v>
      </c>
      <c r="G708" s="234"/>
      <c r="H708" s="237">
        <v>51.66</v>
      </c>
      <c r="I708" s="238"/>
      <c r="J708" s="234"/>
      <c r="K708" s="234"/>
      <c r="L708" s="239"/>
      <c r="M708" s="240"/>
      <c r="N708" s="241"/>
      <c r="O708" s="241"/>
      <c r="P708" s="241"/>
      <c r="Q708" s="241"/>
      <c r="R708" s="241"/>
      <c r="S708" s="241"/>
      <c r="T708" s="242"/>
      <c r="AT708" s="243" t="s">
        <v>272</v>
      </c>
      <c r="AU708" s="243" t="s">
        <v>91</v>
      </c>
      <c r="AV708" s="15" t="s">
        <v>91</v>
      </c>
      <c r="AW708" s="15" t="s">
        <v>38</v>
      </c>
      <c r="AX708" s="15" t="s">
        <v>82</v>
      </c>
      <c r="AY708" s="243" t="s">
        <v>262</v>
      </c>
    </row>
    <row r="709" spans="2:51" s="15" customFormat="1" ht="10">
      <c r="B709" s="233"/>
      <c r="C709" s="234"/>
      <c r="D709" s="208" t="s">
        <v>272</v>
      </c>
      <c r="E709" s="235" t="s">
        <v>44</v>
      </c>
      <c r="F709" s="236" t="s">
        <v>563</v>
      </c>
      <c r="G709" s="234"/>
      <c r="H709" s="237">
        <v>-16.574999999999999</v>
      </c>
      <c r="I709" s="238"/>
      <c r="J709" s="234"/>
      <c r="K709" s="234"/>
      <c r="L709" s="239"/>
      <c r="M709" s="240"/>
      <c r="N709" s="241"/>
      <c r="O709" s="241"/>
      <c r="P709" s="241"/>
      <c r="Q709" s="241"/>
      <c r="R709" s="241"/>
      <c r="S709" s="241"/>
      <c r="T709" s="242"/>
      <c r="AT709" s="243" t="s">
        <v>272</v>
      </c>
      <c r="AU709" s="243" t="s">
        <v>91</v>
      </c>
      <c r="AV709" s="15" t="s">
        <v>91</v>
      </c>
      <c r="AW709" s="15" t="s">
        <v>38</v>
      </c>
      <c r="AX709" s="15" t="s">
        <v>82</v>
      </c>
      <c r="AY709" s="243" t="s">
        <v>262</v>
      </c>
    </row>
    <row r="710" spans="2:51" s="15" customFormat="1" ht="10">
      <c r="B710" s="233"/>
      <c r="C710" s="234"/>
      <c r="D710" s="208" t="s">
        <v>272</v>
      </c>
      <c r="E710" s="235" t="s">
        <v>44</v>
      </c>
      <c r="F710" s="236" t="s">
        <v>700</v>
      </c>
      <c r="G710" s="234"/>
      <c r="H710" s="237">
        <v>54.81</v>
      </c>
      <c r="I710" s="238"/>
      <c r="J710" s="234"/>
      <c r="K710" s="234"/>
      <c r="L710" s="239"/>
      <c r="M710" s="240"/>
      <c r="N710" s="241"/>
      <c r="O710" s="241"/>
      <c r="P710" s="241"/>
      <c r="Q710" s="241"/>
      <c r="R710" s="241"/>
      <c r="S710" s="241"/>
      <c r="T710" s="242"/>
      <c r="AT710" s="243" t="s">
        <v>272</v>
      </c>
      <c r="AU710" s="243" t="s">
        <v>91</v>
      </c>
      <c r="AV710" s="15" t="s">
        <v>91</v>
      </c>
      <c r="AW710" s="15" t="s">
        <v>38</v>
      </c>
      <c r="AX710" s="15" t="s">
        <v>82</v>
      </c>
      <c r="AY710" s="243" t="s">
        <v>262</v>
      </c>
    </row>
    <row r="711" spans="2:51" s="15" customFormat="1" ht="10">
      <c r="B711" s="233"/>
      <c r="C711" s="234"/>
      <c r="D711" s="208" t="s">
        <v>272</v>
      </c>
      <c r="E711" s="235" t="s">
        <v>44</v>
      </c>
      <c r="F711" s="236" t="s">
        <v>565</v>
      </c>
      <c r="G711" s="234"/>
      <c r="H711" s="237">
        <v>-29.859000000000002</v>
      </c>
      <c r="I711" s="238"/>
      <c r="J711" s="234"/>
      <c r="K711" s="234"/>
      <c r="L711" s="239"/>
      <c r="M711" s="240"/>
      <c r="N711" s="241"/>
      <c r="O711" s="241"/>
      <c r="P711" s="241"/>
      <c r="Q711" s="241"/>
      <c r="R711" s="241"/>
      <c r="S711" s="241"/>
      <c r="T711" s="242"/>
      <c r="AT711" s="243" t="s">
        <v>272</v>
      </c>
      <c r="AU711" s="243" t="s">
        <v>91</v>
      </c>
      <c r="AV711" s="15" t="s">
        <v>91</v>
      </c>
      <c r="AW711" s="15" t="s">
        <v>38</v>
      </c>
      <c r="AX711" s="15" t="s">
        <v>82</v>
      </c>
      <c r="AY711" s="243" t="s">
        <v>262</v>
      </c>
    </row>
    <row r="712" spans="2:51" s="15" customFormat="1" ht="10">
      <c r="B712" s="233"/>
      <c r="C712" s="234"/>
      <c r="D712" s="208" t="s">
        <v>272</v>
      </c>
      <c r="E712" s="235" t="s">
        <v>44</v>
      </c>
      <c r="F712" s="236" t="s">
        <v>566</v>
      </c>
      <c r="G712" s="234"/>
      <c r="H712" s="237">
        <v>5.74</v>
      </c>
      <c r="I712" s="238"/>
      <c r="J712" s="234"/>
      <c r="K712" s="234"/>
      <c r="L712" s="239"/>
      <c r="M712" s="240"/>
      <c r="N712" s="241"/>
      <c r="O712" s="241"/>
      <c r="P712" s="241"/>
      <c r="Q712" s="241"/>
      <c r="R712" s="241"/>
      <c r="S712" s="241"/>
      <c r="T712" s="242"/>
      <c r="AT712" s="243" t="s">
        <v>272</v>
      </c>
      <c r="AU712" s="243" t="s">
        <v>91</v>
      </c>
      <c r="AV712" s="15" t="s">
        <v>91</v>
      </c>
      <c r="AW712" s="15" t="s">
        <v>38</v>
      </c>
      <c r="AX712" s="15" t="s">
        <v>82</v>
      </c>
      <c r="AY712" s="243" t="s">
        <v>262</v>
      </c>
    </row>
    <row r="713" spans="2:51" s="15" customFormat="1" ht="10">
      <c r="B713" s="233"/>
      <c r="C713" s="234"/>
      <c r="D713" s="208" t="s">
        <v>272</v>
      </c>
      <c r="E713" s="235" t="s">
        <v>44</v>
      </c>
      <c r="F713" s="236" t="s">
        <v>701</v>
      </c>
      <c r="G713" s="234"/>
      <c r="H713" s="237">
        <v>17.010000000000002</v>
      </c>
      <c r="I713" s="238"/>
      <c r="J713" s="234"/>
      <c r="K713" s="234"/>
      <c r="L713" s="239"/>
      <c r="M713" s="240"/>
      <c r="N713" s="241"/>
      <c r="O713" s="241"/>
      <c r="P713" s="241"/>
      <c r="Q713" s="241"/>
      <c r="R713" s="241"/>
      <c r="S713" s="241"/>
      <c r="T713" s="242"/>
      <c r="AT713" s="243" t="s">
        <v>272</v>
      </c>
      <c r="AU713" s="243" t="s">
        <v>91</v>
      </c>
      <c r="AV713" s="15" t="s">
        <v>91</v>
      </c>
      <c r="AW713" s="15" t="s">
        <v>38</v>
      </c>
      <c r="AX713" s="15" t="s">
        <v>82</v>
      </c>
      <c r="AY713" s="243" t="s">
        <v>262</v>
      </c>
    </row>
    <row r="714" spans="2:51" s="15" customFormat="1" ht="10">
      <c r="B714" s="233"/>
      <c r="C714" s="234"/>
      <c r="D714" s="208" t="s">
        <v>272</v>
      </c>
      <c r="E714" s="235" t="s">
        <v>44</v>
      </c>
      <c r="F714" s="236" t="s">
        <v>568</v>
      </c>
      <c r="G714" s="234"/>
      <c r="H714" s="237">
        <v>-2.86</v>
      </c>
      <c r="I714" s="238"/>
      <c r="J714" s="234"/>
      <c r="K714" s="234"/>
      <c r="L714" s="239"/>
      <c r="M714" s="240"/>
      <c r="N714" s="241"/>
      <c r="O714" s="241"/>
      <c r="P714" s="241"/>
      <c r="Q714" s="241"/>
      <c r="R714" s="241"/>
      <c r="S714" s="241"/>
      <c r="T714" s="242"/>
      <c r="AT714" s="243" t="s">
        <v>272</v>
      </c>
      <c r="AU714" s="243" t="s">
        <v>91</v>
      </c>
      <c r="AV714" s="15" t="s">
        <v>91</v>
      </c>
      <c r="AW714" s="15" t="s">
        <v>38</v>
      </c>
      <c r="AX714" s="15" t="s">
        <v>82</v>
      </c>
      <c r="AY714" s="243" t="s">
        <v>262</v>
      </c>
    </row>
    <row r="715" spans="2:51" s="15" customFormat="1" ht="10">
      <c r="B715" s="233"/>
      <c r="C715" s="234"/>
      <c r="D715" s="208" t="s">
        <v>272</v>
      </c>
      <c r="E715" s="235" t="s">
        <v>44</v>
      </c>
      <c r="F715" s="236" t="s">
        <v>702</v>
      </c>
      <c r="G715" s="234"/>
      <c r="H715" s="237">
        <v>6.3</v>
      </c>
      <c r="I715" s="238"/>
      <c r="J715" s="234"/>
      <c r="K715" s="234"/>
      <c r="L715" s="239"/>
      <c r="M715" s="240"/>
      <c r="N715" s="241"/>
      <c r="O715" s="241"/>
      <c r="P715" s="241"/>
      <c r="Q715" s="241"/>
      <c r="R715" s="241"/>
      <c r="S715" s="241"/>
      <c r="T715" s="242"/>
      <c r="AT715" s="243" t="s">
        <v>272</v>
      </c>
      <c r="AU715" s="243" t="s">
        <v>91</v>
      </c>
      <c r="AV715" s="15" t="s">
        <v>91</v>
      </c>
      <c r="AW715" s="15" t="s">
        <v>38</v>
      </c>
      <c r="AX715" s="15" t="s">
        <v>82</v>
      </c>
      <c r="AY715" s="243" t="s">
        <v>262</v>
      </c>
    </row>
    <row r="716" spans="2:51" s="13" customFormat="1" ht="10">
      <c r="B716" s="212"/>
      <c r="C716" s="213"/>
      <c r="D716" s="208" t="s">
        <v>272</v>
      </c>
      <c r="E716" s="214" t="s">
        <v>44</v>
      </c>
      <c r="F716" s="215" t="s">
        <v>570</v>
      </c>
      <c r="G716" s="213"/>
      <c r="H716" s="214" t="s">
        <v>44</v>
      </c>
      <c r="I716" s="216"/>
      <c r="J716" s="213"/>
      <c r="K716" s="213"/>
      <c r="L716" s="217"/>
      <c r="M716" s="218"/>
      <c r="N716" s="219"/>
      <c r="O716" s="219"/>
      <c r="P716" s="219"/>
      <c r="Q716" s="219"/>
      <c r="R716" s="219"/>
      <c r="S716" s="219"/>
      <c r="T716" s="220"/>
      <c r="AT716" s="221" t="s">
        <v>272</v>
      </c>
      <c r="AU716" s="221" t="s">
        <v>91</v>
      </c>
      <c r="AV716" s="13" t="s">
        <v>89</v>
      </c>
      <c r="AW716" s="13" t="s">
        <v>38</v>
      </c>
      <c r="AX716" s="13" t="s">
        <v>82</v>
      </c>
      <c r="AY716" s="221" t="s">
        <v>262</v>
      </c>
    </row>
    <row r="717" spans="2:51" s="13" customFormat="1" ht="10">
      <c r="B717" s="212"/>
      <c r="C717" s="213"/>
      <c r="D717" s="208" t="s">
        <v>272</v>
      </c>
      <c r="E717" s="214" t="s">
        <v>44</v>
      </c>
      <c r="F717" s="215" t="s">
        <v>458</v>
      </c>
      <c r="G717" s="213"/>
      <c r="H717" s="214" t="s">
        <v>44</v>
      </c>
      <c r="I717" s="216"/>
      <c r="J717" s="213"/>
      <c r="K717" s="213"/>
      <c r="L717" s="217"/>
      <c r="M717" s="218"/>
      <c r="N717" s="219"/>
      <c r="O717" s="219"/>
      <c r="P717" s="219"/>
      <c r="Q717" s="219"/>
      <c r="R717" s="219"/>
      <c r="S717" s="219"/>
      <c r="T717" s="220"/>
      <c r="AT717" s="221" t="s">
        <v>272</v>
      </c>
      <c r="AU717" s="221" t="s">
        <v>91</v>
      </c>
      <c r="AV717" s="13" t="s">
        <v>89</v>
      </c>
      <c r="AW717" s="13" t="s">
        <v>38</v>
      </c>
      <c r="AX717" s="13" t="s">
        <v>82</v>
      </c>
      <c r="AY717" s="221" t="s">
        <v>262</v>
      </c>
    </row>
    <row r="718" spans="2:51" s="15" customFormat="1" ht="10">
      <c r="B718" s="233"/>
      <c r="C718" s="234"/>
      <c r="D718" s="208" t="s">
        <v>272</v>
      </c>
      <c r="E718" s="235" t="s">
        <v>44</v>
      </c>
      <c r="F718" s="236" t="s">
        <v>703</v>
      </c>
      <c r="G718" s="234"/>
      <c r="H718" s="237">
        <v>24.434999999999999</v>
      </c>
      <c r="I718" s="238"/>
      <c r="J718" s="234"/>
      <c r="K718" s="234"/>
      <c r="L718" s="239"/>
      <c r="M718" s="240"/>
      <c r="N718" s="241"/>
      <c r="O718" s="241"/>
      <c r="P718" s="241"/>
      <c r="Q718" s="241"/>
      <c r="R718" s="241"/>
      <c r="S718" s="241"/>
      <c r="T718" s="242"/>
      <c r="AT718" s="243" t="s">
        <v>272</v>
      </c>
      <c r="AU718" s="243" t="s">
        <v>91</v>
      </c>
      <c r="AV718" s="15" t="s">
        <v>91</v>
      </c>
      <c r="AW718" s="15" t="s">
        <v>38</v>
      </c>
      <c r="AX718" s="15" t="s">
        <v>82</v>
      </c>
      <c r="AY718" s="243" t="s">
        <v>262</v>
      </c>
    </row>
    <row r="719" spans="2:51" s="15" customFormat="1" ht="10">
      <c r="B719" s="233"/>
      <c r="C719" s="234"/>
      <c r="D719" s="208" t="s">
        <v>272</v>
      </c>
      <c r="E719" s="235" t="s">
        <v>44</v>
      </c>
      <c r="F719" s="236" t="s">
        <v>578</v>
      </c>
      <c r="G719" s="234"/>
      <c r="H719" s="237">
        <v>99.09</v>
      </c>
      <c r="I719" s="238"/>
      <c r="J719" s="234"/>
      <c r="K719" s="234"/>
      <c r="L719" s="239"/>
      <c r="M719" s="240"/>
      <c r="N719" s="241"/>
      <c r="O719" s="241"/>
      <c r="P719" s="241"/>
      <c r="Q719" s="241"/>
      <c r="R719" s="241"/>
      <c r="S719" s="241"/>
      <c r="T719" s="242"/>
      <c r="AT719" s="243" t="s">
        <v>272</v>
      </c>
      <c r="AU719" s="243" t="s">
        <v>91</v>
      </c>
      <c r="AV719" s="15" t="s">
        <v>91</v>
      </c>
      <c r="AW719" s="15" t="s">
        <v>38</v>
      </c>
      <c r="AX719" s="15" t="s">
        <v>82</v>
      </c>
      <c r="AY719" s="243" t="s">
        <v>262</v>
      </c>
    </row>
    <row r="720" spans="2:51" s="15" customFormat="1" ht="10">
      <c r="B720" s="233"/>
      <c r="C720" s="234"/>
      <c r="D720" s="208" t="s">
        <v>272</v>
      </c>
      <c r="E720" s="235" t="s">
        <v>44</v>
      </c>
      <c r="F720" s="236" t="s">
        <v>573</v>
      </c>
      <c r="G720" s="234"/>
      <c r="H720" s="237">
        <v>-39.524999999999999</v>
      </c>
      <c r="I720" s="238"/>
      <c r="J720" s="234"/>
      <c r="K720" s="234"/>
      <c r="L720" s="239"/>
      <c r="M720" s="240"/>
      <c r="N720" s="241"/>
      <c r="O720" s="241"/>
      <c r="P720" s="241"/>
      <c r="Q720" s="241"/>
      <c r="R720" s="241"/>
      <c r="S720" s="241"/>
      <c r="T720" s="242"/>
      <c r="AT720" s="243" t="s">
        <v>272</v>
      </c>
      <c r="AU720" s="243" t="s">
        <v>91</v>
      </c>
      <c r="AV720" s="15" t="s">
        <v>91</v>
      </c>
      <c r="AW720" s="15" t="s">
        <v>38</v>
      </c>
      <c r="AX720" s="15" t="s">
        <v>82</v>
      </c>
      <c r="AY720" s="243" t="s">
        <v>262</v>
      </c>
    </row>
    <row r="721" spans="2:51" s="15" customFormat="1" ht="10">
      <c r="B721" s="233"/>
      <c r="C721" s="234"/>
      <c r="D721" s="208" t="s">
        <v>272</v>
      </c>
      <c r="E721" s="235" t="s">
        <v>44</v>
      </c>
      <c r="F721" s="236" t="s">
        <v>704</v>
      </c>
      <c r="G721" s="234"/>
      <c r="H721" s="237">
        <v>14.58</v>
      </c>
      <c r="I721" s="238"/>
      <c r="J721" s="234"/>
      <c r="K721" s="234"/>
      <c r="L721" s="239"/>
      <c r="M721" s="240"/>
      <c r="N721" s="241"/>
      <c r="O721" s="241"/>
      <c r="P721" s="241"/>
      <c r="Q721" s="241"/>
      <c r="R721" s="241"/>
      <c r="S721" s="241"/>
      <c r="T721" s="242"/>
      <c r="AT721" s="243" t="s">
        <v>272</v>
      </c>
      <c r="AU721" s="243" t="s">
        <v>91</v>
      </c>
      <c r="AV721" s="15" t="s">
        <v>91</v>
      </c>
      <c r="AW721" s="15" t="s">
        <v>38</v>
      </c>
      <c r="AX721" s="15" t="s">
        <v>82</v>
      </c>
      <c r="AY721" s="243" t="s">
        <v>262</v>
      </c>
    </row>
    <row r="722" spans="2:51" s="13" customFormat="1" ht="10">
      <c r="B722" s="212"/>
      <c r="C722" s="213"/>
      <c r="D722" s="208" t="s">
        <v>272</v>
      </c>
      <c r="E722" s="214" t="s">
        <v>44</v>
      </c>
      <c r="F722" s="215" t="s">
        <v>575</v>
      </c>
      <c r="G722" s="213"/>
      <c r="H722" s="214" t="s">
        <v>44</v>
      </c>
      <c r="I722" s="216"/>
      <c r="J722" s="213"/>
      <c r="K722" s="213"/>
      <c r="L722" s="217"/>
      <c r="M722" s="218"/>
      <c r="N722" s="219"/>
      <c r="O722" s="219"/>
      <c r="P722" s="219"/>
      <c r="Q722" s="219"/>
      <c r="R722" s="219"/>
      <c r="S722" s="219"/>
      <c r="T722" s="220"/>
      <c r="AT722" s="221" t="s">
        <v>272</v>
      </c>
      <c r="AU722" s="221" t="s">
        <v>91</v>
      </c>
      <c r="AV722" s="13" t="s">
        <v>89</v>
      </c>
      <c r="AW722" s="13" t="s">
        <v>38</v>
      </c>
      <c r="AX722" s="13" t="s">
        <v>82</v>
      </c>
      <c r="AY722" s="221" t="s">
        <v>262</v>
      </c>
    </row>
    <row r="723" spans="2:51" s="13" customFormat="1" ht="10">
      <c r="B723" s="212"/>
      <c r="C723" s="213"/>
      <c r="D723" s="208" t="s">
        <v>272</v>
      </c>
      <c r="E723" s="214" t="s">
        <v>44</v>
      </c>
      <c r="F723" s="215" t="s">
        <v>458</v>
      </c>
      <c r="G723" s="213"/>
      <c r="H723" s="214" t="s">
        <v>44</v>
      </c>
      <c r="I723" s="216"/>
      <c r="J723" s="213"/>
      <c r="K723" s="213"/>
      <c r="L723" s="217"/>
      <c r="M723" s="218"/>
      <c r="N723" s="219"/>
      <c r="O723" s="219"/>
      <c r="P723" s="219"/>
      <c r="Q723" s="219"/>
      <c r="R723" s="219"/>
      <c r="S723" s="219"/>
      <c r="T723" s="220"/>
      <c r="AT723" s="221" t="s">
        <v>272</v>
      </c>
      <c r="AU723" s="221" t="s">
        <v>91</v>
      </c>
      <c r="AV723" s="13" t="s">
        <v>89</v>
      </c>
      <c r="AW723" s="13" t="s">
        <v>38</v>
      </c>
      <c r="AX723" s="13" t="s">
        <v>82</v>
      </c>
      <c r="AY723" s="221" t="s">
        <v>262</v>
      </c>
    </row>
    <row r="724" spans="2:51" s="15" customFormat="1" ht="10">
      <c r="B724" s="233"/>
      <c r="C724" s="234"/>
      <c r="D724" s="208" t="s">
        <v>272</v>
      </c>
      <c r="E724" s="235" t="s">
        <v>44</v>
      </c>
      <c r="F724" s="236" t="s">
        <v>703</v>
      </c>
      <c r="G724" s="234"/>
      <c r="H724" s="237">
        <v>24.434999999999999</v>
      </c>
      <c r="I724" s="238"/>
      <c r="J724" s="234"/>
      <c r="K724" s="234"/>
      <c r="L724" s="239"/>
      <c r="M724" s="240"/>
      <c r="N724" s="241"/>
      <c r="O724" s="241"/>
      <c r="P724" s="241"/>
      <c r="Q724" s="241"/>
      <c r="R724" s="241"/>
      <c r="S724" s="241"/>
      <c r="T724" s="242"/>
      <c r="AT724" s="243" t="s">
        <v>272</v>
      </c>
      <c r="AU724" s="243" t="s">
        <v>91</v>
      </c>
      <c r="AV724" s="15" t="s">
        <v>91</v>
      </c>
      <c r="AW724" s="15" t="s">
        <v>38</v>
      </c>
      <c r="AX724" s="15" t="s">
        <v>82</v>
      </c>
      <c r="AY724" s="243" t="s">
        <v>262</v>
      </c>
    </row>
    <row r="725" spans="2:51" s="15" customFormat="1" ht="10">
      <c r="B725" s="233"/>
      <c r="C725" s="234"/>
      <c r="D725" s="208" t="s">
        <v>272</v>
      </c>
      <c r="E725" s="235" t="s">
        <v>44</v>
      </c>
      <c r="F725" s="236" t="s">
        <v>578</v>
      </c>
      <c r="G725" s="234"/>
      <c r="H725" s="237">
        <v>99.09</v>
      </c>
      <c r="I725" s="238"/>
      <c r="J725" s="234"/>
      <c r="K725" s="234"/>
      <c r="L725" s="239"/>
      <c r="M725" s="240"/>
      <c r="N725" s="241"/>
      <c r="O725" s="241"/>
      <c r="P725" s="241"/>
      <c r="Q725" s="241"/>
      <c r="R725" s="241"/>
      <c r="S725" s="241"/>
      <c r="T725" s="242"/>
      <c r="AT725" s="243" t="s">
        <v>272</v>
      </c>
      <c r="AU725" s="243" t="s">
        <v>91</v>
      </c>
      <c r="AV725" s="15" t="s">
        <v>91</v>
      </c>
      <c r="AW725" s="15" t="s">
        <v>38</v>
      </c>
      <c r="AX725" s="15" t="s">
        <v>82</v>
      </c>
      <c r="AY725" s="243" t="s">
        <v>262</v>
      </c>
    </row>
    <row r="726" spans="2:51" s="15" customFormat="1" ht="10">
      <c r="B726" s="233"/>
      <c r="C726" s="234"/>
      <c r="D726" s="208" t="s">
        <v>272</v>
      </c>
      <c r="E726" s="235" t="s">
        <v>44</v>
      </c>
      <c r="F726" s="236" t="s">
        <v>573</v>
      </c>
      <c r="G726" s="234"/>
      <c r="H726" s="237">
        <v>-39.524999999999999</v>
      </c>
      <c r="I726" s="238"/>
      <c r="J726" s="234"/>
      <c r="K726" s="234"/>
      <c r="L726" s="239"/>
      <c r="M726" s="240"/>
      <c r="N726" s="241"/>
      <c r="O726" s="241"/>
      <c r="P726" s="241"/>
      <c r="Q726" s="241"/>
      <c r="R726" s="241"/>
      <c r="S726" s="241"/>
      <c r="T726" s="242"/>
      <c r="AT726" s="243" t="s">
        <v>272</v>
      </c>
      <c r="AU726" s="243" t="s">
        <v>91</v>
      </c>
      <c r="AV726" s="15" t="s">
        <v>91</v>
      </c>
      <c r="AW726" s="15" t="s">
        <v>38</v>
      </c>
      <c r="AX726" s="15" t="s">
        <v>82</v>
      </c>
      <c r="AY726" s="243" t="s">
        <v>262</v>
      </c>
    </row>
    <row r="727" spans="2:51" s="15" customFormat="1" ht="10">
      <c r="B727" s="233"/>
      <c r="C727" s="234"/>
      <c r="D727" s="208" t="s">
        <v>272</v>
      </c>
      <c r="E727" s="235" t="s">
        <v>44</v>
      </c>
      <c r="F727" s="236" t="s">
        <v>704</v>
      </c>
      <c r="G727" s="234"/>
      <c r="H727" s="237">
        <v>14.58</v>
      </c>
      <c r="I727" s="238"/>
      <c r="J727" s="234"/>
      <c r="K727" s="234"/>
      <c r="L727" s="239"/>
      <c r="M727" s="240"/>
      <c r="N727" s="241"/>
      <c r="O727" s="241"/>
      <c r="P727" s="241"/>
      <c r="Q727" s="241"/>
      <c r="R727" s="241"/>
      <c r="S727" s="241"/>
      <c r="T727" s="242"/>
      <c r="AT727" s="243" t="s">
        <v>272</v>
      </c>
      <c r="AU727" s="243" t="s">
        <v>91</v>
      </c>
      <c r="AV727" s="15" t="s">
        <v>91</v>
      </c>
      <c r="AW727" s="15" t="s">
        <v>38</v>
      </c>
      <c r="AX727" s="15" t="s">
        <v>82</v>
      </c>
      <c r="AY727" s="243" t="s">
        <v>262</v>
      </c>
    </row>
    <row r="728" spans="2:51" s="13" customFormat="1" ht="10">
      <c r="B728" s="212"/>
      <c r="C728" s="213"/>
      <c r="D728" s="208" t="s">
        <v>272</v>
      </c>
      <c r="E728" s="214" t="s">
        <v>44</v>
      </c>
      <c r="F728" s="215" t="s">
        <v>576</v>
      </c>
      <c r="G728" s="213"/>
      <c r="H728" s="214" t="s">
        <v>44</v>
      </c>
      <c r="I728" s="216"/>
      <c r="J728" s="213"/>
      <c r="K728" s="213"/>
      <c r="L728" s="217"/>
      <c r="M728" s="218"/>
      <c r="N728" s="219"/>
      <c r="O728" s="219"/>
      <c r="P728" s="219"/>
      <c r="Q728" s="219"/>
      <c r="R728" s="219"/>
      <c r="S728" s="219"/>
      <c r="T728" s="220"/>
      <c r="AT728" s="221" t="s">
        <v>272</v>
      </c>
      <c r="AU728" s="221" t="s">
        <v>91</v>
      </c>
      <c r="AV728" s="13" t="s">
        <v>89</v>
      </c>
      <c r="AW728" s="13" t="s">
        <v>38</v>
      </c>
      <c r="AX728" s="13" t="s">
        <v>82</v>
      </c>
      <c r="AY728" s="221" t="s">
        <v>262</v>
      </c>
    </row>
    <row r="729" spans="2:51" s="13" customFormat="1" ht="10">
      <c r="B729" s="212"/>
      <c r="C729" s="213"/>
      <c r="D729" s="208" t="s">
        <v>272</v>
      </c>
      <c r="E729" s="214" t="s">
        <v>44</v>
      </c>
      <c r="F729" s="215" t="s">
        <v>458</v>
      </c>
      <c r="G729" s="213"/>
      <c r="H729" s="214" t="s">
        <v>44</v>
      </c>
      <c r="I729" s="216"/>
      <c r="J729" s="213"/>
      <c r="K729" s="213"/>
      <c r="L729" s="217"/>
      <c r="M729" s="218"/>
      <c r="N729" s="219"/>
      <c r="O729" s="219"/>
      <c r="P729" s="219"/>
      <c r="Q729" s="219"/>
      <c r="R729" s="219"/>
      <c r="S729" s="219"/>
      <c r="T729" s="220"/>
      <c r="AT729" s="221" t="s">
        <v>272</v>
      </c>
      <c r="AU729" s="221" t="s">
        <v>91</v>
      </c>
      <c r="AV729" s="13" t="s">
        <v>89</v>
      </c>
      <c r="AW729" s="13" t="s">
        <v>38</v>
      </c>
      <c r="AX729" s="13" t="s">
        <v>82</v>
      </c>
      <c r="AY729" s="221" t="s">
        <v>262</v>
      </c>
    </row>
    <row r="730" spans="2:51" s="15" customFormat="1" ht="10">
      <c r="B730" s="233"/>
      <c r="C730" s="234"/>
      <c r="D730" s="208" t="s">
        <v>272</v>
      </c>
      <c r="E730" s="235" t="s">
        <v>44</v>
      </c>
      <c r="F730" s="236" t="s">
        <v>705</v>
      </c>
      <c r="G730" s="234"/>
      <c r="H730" s="237">
        <v>23.53</v>
      </c>
      <c r="I730" s="238"/>
      <c r="J730" s="234"/>
      <c r="K730" s="234"/>
      <c r="L730" s="239"/>
      <c r="M730" s="240"/>
      <c r="N730" s="241"/>
      <c r="O730" s="241"/>
      <c r="P730" s="241"/>
      <c r="Q730" s="241"/>
      <c r="R730" s="241"/>
      <c r="S730" s="241"/>
      <c r="T730" s="242"/>
      <c r="AT730" s="243" t="s">
        <v>272</v>
      </c>
      <c r="AU730" s="243" t="s">
        <v>91</v>
      </c>
      <c r="AV730" s="15" t="s">
        <v>91</v>
      </c>
      <c r="AW730" s="15" t="s">
        <v>38</v>
      </c>
      <c r="AX730" s="15" t="s">
        <v>82</v>
      </c>
      <c r="AY730" s="243" t="s">
        <v>262</v>
      </c>
    </row>
    <row r="731" spans="2:51" s="15" customFormat="1" ht="10">
      <c r="B731" s="233"/>
      <c r="C731" s="234"/>
      <c r="D731" s="208" t="s">
        <v>272</v>
      </c>
      <c r="E731" s="235" t="s">
        <v>44</v>
      </c>
      <c r="F731" s="236" t="s">
        <v>706</v>
      </c>
      <c r="G731" s="234"/>
      <c r="H731" s="237">
        <v>95.42</v>
      </c>
      <c r="I731" s="238"/>
      <c r="J731" s="234"/>
      <c r="K731" s="234"/>
      <c r="L731" s="239"/>
      <c r="M731" s="240"/>
      <c r="N731" s="241"/>
      <c r="O731" s="241"/>
      <c r="P731" s="241"/>
      <c r="Q731" s="241"/>
      <c r="R731" s="241"/>
      <c r="S731" s="241"/>
      <c r="T731" s="242"/>
      <c r="AT731" s="243" t="s">
        <v>272</v>
      </c>
      <c r="AU731" s="243" t="s">
        <v>91</v>
      </c>
      <c r="AV731" s="15" t="s">
        <v>91</v>
      </c>
      <c r="AW731" s="15" t="s">
        <v>38</v>
      </c>
      <c r="AX731" s="15" t="s">
        <v>82</v>
      </c>
      <c r="AY731" s="243" t="s">
        <v>262</v>
      </c>
    </row>
    <row r="732" spans="2:51" s="15" customFormat="1" ht="10">
      <c r="B732" s="233"/>
      <c r="C732" s="234"/>
      <c r="D732" s="208" t="s">
        <v>272</v>
      </c>
      <c r="E732" s="235" t="s">
        <v>44</v>
      </c>
      <c r="F732" s="236" t="s">
        <v>579</v>
      </c>
      <c r="G732" s="234"/>
      <c r="H732" s="237">
        <v>-34.424999999999997</v>
      </c>
      <c r="I732" s="238"/>
      <c r="J732" s="234"/>
      <c r="K732" s="234"/>
      <c r="L732" s="239"/>
      <c r="M732" s="240"/>
      <c r="N732" s="241"/>
      <c r="O732" s="241"/>
      <c r="P732" s="241"/>
      <c r="Q732" s="241"/>
      <c r="R732" s="241"/>
      <c r="S732" s="241"/>
      <c r="T732" s="242"/>
      <c r="AT732" s="243" t="s">
        <v>272</v>
      </c>
      <c r="AU732" s="243" t="s">
        <v>91</v>
      </c>
      <c r="AV732" s="15" t="s">
        <v>91</v>
      </c>
      <c r="AW732" s="15" t="s">
        <v>38</v>
      </c>
      <c r="AX732" s="15" t="s">
        <v>82</v>
      </c>
      <c r="AY732" s="243" t="s">
        <v>262</v>
      </c>
    </row>
    <row r="733" spans="2:51" s="15" customFormat="1" ht="10">
      <c r="B733" s="233"/>
      <c r="C733" s="234"/>
      <c r="D733" s="208" t="s">
        <v>272</v>
      </c>
      <c r="E733" s="235" t="s">
        <v>44</v>
      </c>
      <c r="F733" s="236" t="s">
        <v>707</v>
      </c>
      <c r="G733" s="234"/>
      <c r="H733" s="237">
        <v>14.04</v>
      </c>
      <c r="I733" s="238"/>
      <c r="J733" s="234"/>
      <c r="K733" s="234"/>
      <c r="L733" s="239"/>
      <c r="M733" s="240"/>
      <c r="N733" s="241"/>
      <c r="O733" s="241"/>
      <c r="P733" s="241"/>
      <c r="Q733" s="241"/>
      <c r="R733" s="241"/>
      <c r="S733" s="241"/>
      <c r="T733" s="242"/>
      <c r="AT733" s="243" t="s">
        <v>272</v>
      </c>
      <c r="AU733" s="243" t="s">
        <v>91</v>
      </c>
      <c r="AV733" s="15" t="s">
        <v>91</v>
      </c>
      <c r="AW733" s="15" t="s">
        <v>38</v>
      </c>
      <c r="AX733" s="15" t="s">
        <v>82</v>
      </c>
      <c r="AY733" s="243" t="s">
        <v>262</v>
      </c>
    </row>
    <row r="734" spans="2:51" s="15" customFormat="1" ht="10">
      <c r="B734" s="233"/>
      <c r="C734" s="234"/>
      <c r="D734" s="208" t="s">
        <v>272</v>
      </c>
      <c r="E734" s="235" t="s">
        <v>44</v>
      </c>
      <c r="F734" s="236" t="s">
        <v>566</v>
      </c>
      <c r="G734" s="234"/>
      <c r="H734" s="237">
        <v>5.74</v>
      </c>
      <c r="I734" s="238"/>
      <c r="J734" s="234"/>
      <c r="K734" s="234"/>
      <c r="L734" s="239"/>
      <c r="M734" s="240"/>
      <c r="N734" s="241"/>
      <c r="O734" s="241"/>
      <c r="P734" s="241"/>
      <c r="Q734" s="241"/>
      <c r="R734" s="241"/>
      <c r="S734" s="241"/>
      <c r="T734" s="242"/>
      <c r="AT734" s="243" t="s">
        <v>272</v>
      </c>
      <c r="AU734" s="243" t="s">
        <v>91</v>
      </c>
      <c r="AV734" s="15" t="s">
        <v>91</v>
      </c>
      <c r="AW734" s="15" t="s">
        <v>38</v>
      </c>
      <c r="AX734" s="15" t="s">
        <v>82</v>
      </c>
      <c r="AY734" s="243" t="s">
        <v>262</v>
      </c>
    </row>
    <row r="735" spans="2:51" s="14" customFormat="1" ht="10">
      <c r="B735" s="222"/>
      <c r="C735" s="223"/>
      <c r="D735" s="208" t="s">
        <v>272</v>
      </c>
      <c r="E735" s="224" t="s">
        <v>44</v>
      </c>
      <c r="F735" s="225" t="s">
        <v>284</v>
      </c>
      <c r="G735" s="223"/>
      <c r="H735" s="226">
        <v>416.50900000000007</v>
      </c>
      <c r="I735" s="227"/>
      <c r="J735" s="223"/>
      <c r="K735" s="223"/>
      <c r="L735" s="228"/>
      <c r="M735" s="229"/>
      <c r="N735" s="230"/>
      <c r="O735" s="230"/>
      <c r="P735" s="230"/>
      <c r="Q735" s="230"/>
      <c r="R735" s="230"/>
      <c r="S735" s="230"/>
      <c r="T735" s="231"/>
      <c r="AT735" s="232" t="s">
        <v>272</v>
      </c>
      <c r="AU735" s="232" t="s">
        <v>91</v>
      </c>
      <c r="AV735" s="14" t="s">
        <v>97</v>
      </c>
      <c r="AW735" s="14" t="s">
        <v>38</v>
      </c>
      <c r="AX735" s="14" t="s">
        <v>82</v>
      </c>
      <c r="AY735" s="232" t="s">
        <v>262</v>
      </c>
    </row>
    <row r="736" spans="2:51" s="16" customFormat="1" ht="10">
      <c r="B736" s="244"/>
      <c r="C736" s="245"/>
      <c r="D736" s="208" t="s">
        <v>272</v>
      </c>
      <c r="E736" s="246" t="s">
        <v>44</v>
      </c>
      <c r="F736" s="247" t="s">
        <v>291</v>
      </c>
      <c r="G736" s="245"/>
      <c r="H736" s="248">
        <v>1209.6239999999996</v>
      </c>
      <c r="I736" s="249"/>
      <c r="J736" s="245"/>
      <c r="K736" s="245"/>
      <c r="L736" s="250"/>
      <c r="M736" s="251"/>
      <c r="N736" s="252"/>
      <c r="O736" s="252"/>
      <c r="P736" s="252"/>
      <c r="Q736" s="252"/>
      <c r="R736" s="252"/>
      <c r="S736" s="252"/>
      <c r="T736" s="253"/>
      <c r="AT736" s="254" t="s">
        <v>272</v>
      </c>
      <c r="AU736" s="254" t="s">
        <v>91</v>
      </c>
      <c r="AV736" s="16" t="s">
        <v>104</v>
      </c>
      <c r="AW736" s="16" t="s">
        <v>38</v>
      </c>
      <c r="AX736" s="16" t="s">
        <v>89</v>
      </c>
      <c r="AY736" s="254" t="s">
        <v>262</v>
      </c>
    </row>
    <row r="737" spans="1:65" s="2" customFormat="1" ht="21.75" customHeight="1">
      <c r="A737" s="37"/>
      <c r="B737" s="38"/>
      <c r="C737" s="195" t="s">
        <v>708</v>
      </c>
      <c r="D737" s="195" t="s">
        <v>264</v>
      </c>
      <c r="E737" s="196" t="s">
        <v>709</v>
      </c>
      <c r="F737" s="197" t="s">
        <v>710</v>
      </c>
      <c r="G737" s="198" t="s">
        <v>342</v>
      </c>
      <c r="H737" s="199">
        <v>1078.8789999999999</v>
      </c>
      <c r="I737" s="200"/>
      <c r="J737" s="201">
        <f>ROUND(I737*H737,2)</f>
        <v>0</v>
      </c>
      <c r="K737" s="197" t="s">
        <v>268</v>
      </c>
      <c r="L737" s="42"/>
      <c r="M737" s="202" t="s">
        <v>44</v>
      </c>
      <c r="N737" s="203" t="s">
        <v>53</v>
      </c>
      <c r="O737" s="67"/>
      <c r="P737" s="204">
        <f>O737*H737</f>
        <v>0</v>
      </c>
      <c r="Q737" s="204">
        <v>1.3599999999999999E-2</v>
      </c>
      <c r="R737" s="204">
        <f>Q737*H737</f>
        <v>14.672754399999999</v>
      </c>
      <c r="S737" s="204">
        <v>0</v>
      </c>
      <c r="T737" s="205">
        <f>S737*H737</f>
        <v>0</v>
      </c>
      <c r="U737" s="37"/>
      <c r="V737" s="37"/>
      <c r="W737" s="37"/>
      <c r="X737" s="37"/>
      <c r="Y737" s="37"/>
      <c r="Z737" s="37"/>
      <c r="AA737" s="37"/>
      <c r="AB737" s="37"/>
      <c r="AC737" s="37"/>
      <c r="AD737" s="37"/>
      <c r="AE737" s="37"/>
      <c r="AR737" s="206" t="s">
        <v>104</v>
      </c>
      <c r="AT737" s="206" t="s">
        <v>264</v>
      </c>
      <c r="AU737" s="206" t="s">
        <v>91</v>
      </c>
      <c r="AY737" s="19" t="s">
        <v>262</v>
      </c>
      <c r="BE737" s="207">
        <f>IF(N737="základní",J737,0)</f>
        <v>0</v>
      </c>
      <c r="BF737" s="207">
        <f>IF(N737="snížená",J737,0)</f>
        <v>0</v>
      </c>
      <c r="BG737" s="207">
        <f>IF(N737="zákl. přenesená",J737,0)</f>
        <v>0</v>
      </c>
      <c r="BH737" s="207">
        <f>IF(N737="sníž. přenesená",J737,0)</f>
        <v>0</v>
      </c>
      <c r="BI737" s="207">
        <f>IF(N737="nulová",J737,0)</f>
        <v>0</v>
      </c>
      <c r="BJ737" s="19" t="s">
        <v>89</v>
      </c>
      <c r="BK737" s="207">
        <f>ROUND(I737*H737,2)</f>
        <v>0</v>
      </c>
      <c r="BL737" s="19" t="s">
        <v>104</v>
      </c>
      <c r="BM737" s="206" t="s">
        <v>711</v>
      </c>
    </row>
    <row r="738" spans="1:65" s="2" customFormat="1" ht="45">
      <c r="A738" s="37"/>
      <c r="B738" s="38"/>
      <c r="C738" s="39"/>
      <c r="D738" s="208" t="s">
        <v>270</v>
      </c>
      <c r="E738" s="39"/>
      <c r="F738" s="209" t="s">
        <v>712</v>
      </c>
      <c r="G738" s="39"/>
      <c r="H738" s="39"/>
      <c r="I738" s="118"/>
      <c r="J738" s="39"/>
      <c r="K738" s="39"/>
      <c r="L738" s="42"/>
      <c r="M738" s="210"/>
      <c r="N738" s="211"/>
      <c r="O738" s="67"/>
      <c r="P738" s="67"/>
      <c r="Q738" s="67"/>
      <c r="R738" s="67"/>
      <c r="S738" s="67"/>
      <c r="T738" s="68"/>
      <c r="U738" s="37"/>
      <c r="V738" s="37"/>
      <c r="W738" s="37"/>
      <c r="X738" s="37"/>
      <c r="Y738" s="37"/>
      <c r="Z738" s="37"/>
      <c r="AA738" s="37"/>
      <c r="AB738" s="37"/>
      <c r="AC738" s="37"/>
      <c r="AD738" s="37"/>
      <c r="AE738" s="37"/>
      <c r="AT738" s="19" t="s">
        <v>270</v>
      </c>
      <c r="AU738" s="19" t="s">
        <v>91</v>
      </c>
    </row>
    <row r="739" spans="1:65" s="13" customFormat="1" ht="10">
      <c r="B739" s="212"/>
      <c r="C739" s="213"/>
      <c r="D739" s="208" t="s">
        <v>272</v>
      </c>
      <c r="E739" s="214" t="s">
        <v>44</v>
      </c>
      <c r="F739" s="215" t="s">
        <v>691</v>
      </c>
      <c r="G739" s="213"/>
      <c r="H739" s="214" t="s">
        <v>44</v>
      </c>
      <c r="I739" s="216"/>
      <c r="J739" s="213"/>
      <c r="K739" s="213"/>
      <c r="L739" s="217"/>
      <c r="M739" s="218"/>
      <c r="N739" s="219"/>
      <c r="O739" s="219"/>
      <c r="P739" s="219"/>
      <c r="Q739" s="219"/>
      <c r="R739" s="219"/>
      <c r="S739" s="219"/>
      <c r="T739" s="220"/>
      <c r="AT739" s="221" t="s">
        <v>272</v>
      </c>
      <c r="AU739" s="221" t="s">
        <v>91</v>
      </c>
      <c r="AV739" s="13" t="s">
        <v>89</v>
      </c>
      <c r="AW739" s="13" t="s">
        <v>38</v>
      </c>
      <c r="AX739" s="13" t="s">
        <v>82</v>
      </c>
      <c r="AY739" s="221" t="s">
        <v>262</v>
      </c>
    </row>
    <row r="740" spans="1:65" s="13" customFormat="1" ht="10">
      <c r="B740" s="212"/>
      <c r="C740" s="213"/>
      <c r="D740" s="208" t="s">
        <v>272</v>
      </c>
      <c r="E740" s="214" t="s">
        <v>44</v>
      </c>
      <c r="F740" s="215" t="s">
        <v>692</v>
      </c>
      <c r="G740" s="213"/>
      <c r="H740" s="214" t="s">
        <v>44</v>
      </c>
      <c r="I740" s="216"/>
      <c r="J740" s="213"/>
      <c r="K740" s="213"/>
      <c r="L740" s="217"/>
      <c r="M740" s="218"/>
      <c r="N740" s="219"/>
      <c r="O740" s="219"/>
      <c r="P740" s="219"/>
      <c r="Q740" s="219"/>
      <c r="R740" s="219"/>
      <c r="S740" s="219"/>
      <c r="T740" s="220"/>
      <c r="AT740" s="221" t="s">
        <v>272</v>
      </c>
      <c r="AU740" s="221" t="s">
        <v>91</v>
      </c>
      <c r="AV740" s="13" t="s">
        <v>89</v>
      </c>
      <c r="AW740" s="13" t="s">
        <v>38</v>
      </c>
      <c r="AX740" s="13" t="s">
        <v>82</v>
      </c>
      <c r="AY740" s="221" t="s">
        <v>262</v>
      </c>
    </row>
    <row r="741" spans="1:65" s="15" customFormat="1" ht="10">
      <c r="B741" s="233"/>
      <c r="C741" s="234"/>
      <c r="D741" s="208" t="s">
        <v>272</v>
      </c>
      <c r="E741" s="235" t="s">
        <v>44</v>
      </c>
      <c r="F741" s="236" t="s">
        <v>693</v>
      </c>
      <c r="G741" s="234"/>
      <c r="H741" s="237">
        <v>455.37</v>
      </c>
      <c r="I741" s="238"/>
      <c r="J741" s="234"/>
      <c r="K741" s="234"/>
      <c r="L741" s="239"/>
      <c r="M741" s="240"/>
      <c r="N741" s="241"/>
      <c r="O741" s="241"/>
      <c r="P741" s="241"/>
      <c r="Q741" s="241"/>
      <c r="R741" s="241"/>
      <c r="S741" s="241"/>
      <c r="T741" s="242"/>
      <c r="AT741" s="243" t="s">
        <v>272</v>
      </c>
      <c r="AU741" s="243" t="s">
        <v>91</v>
      </c>
      <c r="AV741" s="15" t="s">
        <v>91</v>
      </c>
      <c r="AW741" s="15" t="s">
        <v>38</v>
      </c>
      <c r="AX741" s="15" t="s">
        <v>82</v>
      </c>
      <c r="AY741" s="243" t="s">
        <v>262</v>
      </c>
    </row>
    <row r="742" spans="1:65" s="15" customFormat="1" ht="10">
      <c r="B742" s="233"/>
      <c r="C742" s="234"/>
      <c r="D742" s="208" t="s">
        <v>272</v>
      </c>
      <c r="E742" s="235" t="s">
        <v>44</v>
      </c>
      <c r="F742" s="236" t="s">
        <v>694</v>
      </c>
      <c r="G742" s="234"/>
      <c r="H742" s="237">
        <v>62</v>
      </c>
      <c r="I742" s="238"/>
      <c r="J742" s="234"/>
      <c r="K742" s="234"/>
      <c r="L742" s="239"/>
      <c r="M742" s="240"/>
      <c r="N742" s="241"/>
      <c r="O742" s="241"/>
      <c r="P742" s="241"/>
      <c r="Q742" s="241"/>
      <c r="R742" s="241"/>
      <c r="S742" s="241"/>
      <c r="T742" s="242"/>
      <c r="AT742" s="243" t="s">
        <v>272</v>
      </c>
      <c r="AU742" s="243" t="s">
        <v>91</v>
      </c>
      <c r="AV742" s="15" t="s">
        <v>91</v>
      </c>
      <c r="AW742" s="15" t="s">
        <v>38</v>
      </c>
      <c r="AX742" s="15" t="s">
        <v>82</v>
      </c>
      <c r="AY742" s="243" t="s">
        <v>262</v>
      </c>
    </row>
    <row r="743" spans="1:65" s="15" customFormat="1" ht="10">
      <c r="B743" s="233"/>
      <c r="C743" s="234"/>
      <c r="D743" s="208" t="s">
        <v>272</v>
      </c>
      <c r="E743" s="235" t="s">
        <v>44</v>
      </c>
      <c r="F743" s="236" t="s">
        <v>695</v>
      </c>
      <c r="G743" s="234"/>
      <c r="H743" s="237">
        <v>50</v>
      </c>
      <c r="I743" s="238"/>
      <c r="J743" s="234"/>
      <c r="K743" s="234"/>
      <c r="L743" s="239"/>
      <c r="M743" s="240"/>
      <c r="N743" s="241"/>
      <c r="O743" s="241"/>
      <c r="P743" s="241"/>
      <c r="Q743" s="241"/>
      <c r="R743" s="241"/>
      <c r="S743" s="241"/>
      <c r="T743" s="242"/>
      <c r="AT743" s="243" t="s">
        <v>272</v>
      </c>
      <c r="AU743" s="243" t="s">
        <v>91</v>
      </c>
      <c r="AV743" s="15" t="s">
        <v>91</v>
      </c>
      <c r="AW743" s="15" t="s">
        <v>38</v>
      </c>
      <c r="AX743" s="15" t="s">
        <v>82</v>
      </c>
      <c r="AY743" s="243" t="s">
        <v>262</v>
      </c>
    </row>
    <row r="744" spans="1:65" s="15" customFormat="1" ht="10">
      <c r="B744" s="233"/>
      <c r="C744" s="234"/>
      <c r="D744" s="208" t="s">
        <v>272</v>
      </c>
      <c r="E744" s="235" t="s">
        <v>44</v>
      </c>
      <c r="F744" s="236" t="s">
        <v>696</v>
      </c>
      <c r="G744" s="234"/>
      <c r="H744" s="237">
        <v>50</v>
      </c>
      <c r="I744" s="238"/>
      <c r="J744" s="234"/>
      <c r="K744" s="234"/>
      <c r="L744" s="239"/>
      <c r="M744" s="240"/>
      <c r="N744" s="241"/>
      <c r="O744" s="241"/>
      <c r="P744" s="241"/>
      <c r="Q744" s="241"/>
      <c r="R744" s="241"/>
      <c r="S744" s="241"/>
      <c r="T744" s="242"/>
      <c r="AT744" s="243" t="s">
        <v>272</v>
      </c>
      <c r="AU744" s="243" t="s">
        <v>91</v>
      </c>
      <c r="AV744" s="15" t="s">
        <v>91</v>
      </c>
      <c r="AW744" s="15" t="s">
        <v>38</v>
      </c>
      <c r="AX744" s="15" t="s">
        <v>82</v>
      </c>
      <c r="AY744" s="243" t="s">
        <v>262</v>
      </c>
    </row>
    <row r="745" spans="1:65" s="15" customFormat="1" ht="10">
      <c r="B745" s="233"/>
      <c r="C745" s="234"/>
      <c r="D745" s="208" t="s">
        <v>272</v>
      </c>
      <c r="E745" s="235" t="s">
        <v>44</v>
      </c>
      <c r="F745" s="236" t="s">
        <v>697</v>
      </c>
      <c r="G745" s="234"/>
      <c r="H745" s="237">
        <v>45</v>
      </c>
      <c r="I745" s="238"/>
      <c r="J745" s="234"/>
      <c r="K745" s="234"/>
      <c r="L745" s="239"/>
      <c r="M745" s="240"/>
      <c r="N745" s="241"/>
      <c r="O745" s="241"/>
      <c r="P745" s="241"/>
      <c r="Q745" s="241"/>
      <c r="R745" s="241"/>
      <c r="S745" s="241"/>
      <c r="T745" s="242"/>
      <c r="AT745" s="243" t="s">
        <v>272</v>
      </c>
      <c r="AU745" s="243" t="s">
        <v>91</v>
      </c>
      <c r="AV745" s="15" t="s">
        <v>91</v>
      </c>
      <c r="AW745" s="15" t="s">
        <v>38</v>
      </c>
      <c r="AX745" s="15" t="s">
        <v>82</v>
      </c>
      <c r="AY745" s="243" t="s">
        <v>262</v>
      </c>
    </row>
    <row r="746" spans="1:65" s="14" customFormat="1" ht="10">
      <c r="B746" s="222"/>
      <c r="C746" s="223"/>
      <c r="D746" s="208" t="s">
        <v>272</v>
      </c>
      <c r="E746" s="224" t="s">
        <v>44</v>
      </c>
      <c r="F746" s="225" t="s">
        <v>284</v>
      </c>
      <c r="G746" s="223"/>
      <c r="H746" s="226">
        <v>662.37</v>
      </c>
      <c r="I746" s="227"/>
      <c r="J746" s="223"/>
      <c r="K746" s="223"/>
      <c r="L746" s="228"/>
      <c r="M746" s="229"/>
      <c r="N746" s="230"/>
      <c r="O746" s="230"/>
      <c r="P746" s="230"/>
      <c r="Q746" s="230"/>
      <c r="R746" s="230"/>
      <c r="S746" s="230"/>
      <c r="T746" s="231"/>
      <c r="AT746" s="232" t="s">
        <v>272</v>
      </c>
      <c r="AU746" s="232" t="s">
        <v>91</v>
      </c>
      <c r="AV746" s="14" t="s">
        <v>97</v>
      </c>
      <c r="AW746" s="14" t="s">
        <v>38</v>
      </c>
      <c r="AX746" s="14" t="s">
        <v>82</v>
      </c>
      <c r="AY746" s="232" t="s">
        <v>262</v>
      </c>
    </row>
    <row r="747" spans="1:65" s="13" customFormat="1" ht="10">
      <c r="B747" s="212"/>
      <c r="C747" s="213"/>
      <c r="D747" s="208" t="s">
        <v>272</v>
      </c>
      <c r="E747" s="214" t="s">
        <v>44</v>
      </c>
      <c r="F747" s="215" t="s">
        <v>557</v>
      </c>
      <c r="G747" s="213"/>
      <c r="H747" s="214" t="s">
        <v>44</v>
      </c>
      <c r="I747" s="216"/>
      <c r="J747" s="213"/>
      <c r="K747" s="213"/>
      <c r="L747" s="217"/>
      <c r="M747" s="218"/>
      <c r="N747" s="219"/>
      <c r="O747" s="219"/>
      <c r="P747" s="219"/>
      <c r="Q747" s="219"/>
      <c r="R747" s="219"/>
      <c r="S747" s="219"/>
      <c r="T747" s="220"/>
      <c r="AT747" s="221" t="s">
        <v>272</v>
      </c>
      <c r="AU747" s="221" t="s">
        <v>91</v>
      </c>
      <c r="AV747" s="13" t="s">
        <v>89</v>
      </c>
      <c r="AW747" s="13" t="s">
        <v>38</v>
      </c>
      <c r="AX747" s="13" t="s">
        <v>82</v>
      </c>
      <c r="AY747" s="221" t="s">
        <v>262</v>
      </c>
    </row>
    <row r="748" spans="1:65" s="13" customFormat="1" ht="10">
      <c r="B748" s="212"/>
      <c r="C748" s="213"/>
      <c r="D748" s="208" t="s">
        <v>272</v>
      </c>
      <c r="E748" s="214" t="s">
        <v>44</v>
      </c>
      <c r="F748" s="215" t="s">
        <v>558</v>
      </c>
      <c r="G748" s="213"/>
      <c r="H748" s="214" t="s">
        <v>44</v>
      </c>
      <c r="I748" s="216"/>
      <c r="J748" s="213"/>
      <c r="K748" s="213"/>
      <c r="L748" s="217"/>
      <c r="M748" s="218"/>
      <c r="N748" s="219"/>
      <c r="O748" s="219"/>
      <c r="P748" s="219"/>
      <c r="Q748" s="219"/>
      <c r="R748" s="219"/>
      <c r="S748" s="219"/>
      <c r="T748" s="220"/>
      <c r="AT748" s="221" t="s">
        <v>272</v>
      </c>
      <c r="AU748" s="221" t="s">
        <v>91</v>
      </c>
      <c r="AV748" s="13" t="s">
        <v>89</v>
      </c>
      <c r="AW748" s="13" t="s">
        <v>38</v>
      </c>
      <c r="AX748" s="13" t="s">
        <v>82</v>
      </c>
      <c r="AY748" s="221" t="s">
        <v>262</v>
      </c>
    </row>
    <row r="749" spans="1:65" s="13" customFormat="1" ht="10">
      <c r="B749" s="212"/>
      <c r="C749" s="213"/>
      <c r="D749" s="208" t="s">
        <v>272</v>
      </c>
      <c r="E749" s="214" t="s">
        <v>44</v>
      </c>
      <c r="F749" s="215" t="s">
        <v>458</v>
      </c>
      <c r="G749" s="213"/>
      <c r="H749" s="214" t="s">
        <v>44</v>
      </c>
      <c r="I749" s="216"/>
      <c r="J749" s="213"/>
      <c r="K749" s="213"/>
      <c r="L749" s="217"/>
      <c r="M749" s="218"/>
      <c r="N749" s="219"/>
      <c r="O749" s="219"/>
      <c r="P749" s="219"/>
      <c r="Q749" s="219"/>
      <c r="R749" s="219"/>
      <c r="S749" s="219"/>
      <c r="T749" s="220"/>
      <c r="AT749" s="221" t="s">
        <v>272</v>
      </c>
      <c r="AU749" s="221" t="s">
        <v>91</v>
      </c>
      <c r="AV749" s="13" t="s">
        <v>89</v>
      </c>
      <c r="AW749" s="13" t="s">
        <v>38</v>
      </c>
      <c r="AX749" s="13" t="s">
        <v>82</v>
      </c>
      <c r="AY749" s="221" t="s">
        <v>262</v>
      </c>
    </row>
    <row r="750" spans="1:65" s="15" customFormat="1" ht="10">
      <c r="B750" s="233"/>
      <c r="C750" s="234"/>
      <c r="D750" s="208" t="s">
        <v>272</v>
      </c>
      <c r="E750" s="235" t="s">
        <v>44</v>
      </c>
      <c r="F750" s="236" t="s">
        <v>698</v>
      </c>
      <c r="G750" s="234"/>
      <c r="H750" s="237">
        <v>11.07</v>
      </c>
      <c r="I750" s="238"/>
      <c r="J750" s="234"/>
      <c r="K750" s="234"/>
      <c r="L750" s="239"/>
      <c r="M750" s="240"/>
      <c r="N750" s="241"/>
      <c r="O750" s="241"/>
      <c r="P750" s="241"/>
      <c r="Q750" s="241"/>
      <c r="R750" s="241"/>
      <c r="S750" s="241"/>
      <c r="T750" s="242"/>
      <c r="AT750" s="243" t="s">
        <v>272</v>
      </c>
      <c r="AU750" s="243" t="s">
        <v>91</v>
      </c>
      <c r="AV750" s="15" t="s">
        <v>91</v>
      </c>
      <c r="AW750" s="15" t="s">
        <v>38</v>
      </c>
      <c r="AX750" s="15" t="s">
        <v>82</v>
      </c>
      <c r="AY750" s="243" t="s">
        <v>262</v>
      </c>
    </row>
    <row r="751" spans="1:65" s="15" customFormat="1" ht="10">
      <c r="B751" s="233"/>
      <c r="C751" s="234"/>
      <c r="D751" s="208" t="s">
        <v>272</v>
      </c>
      <c r="E751" s="235" t="s">
        <v>44</v>
      </c>
      <c r="F751" s="236" t="s">
        <v>560</v>
      </c>
      <c r="G751" s="234"/>
      <c r="H751" s="237">
        <v>7.218</v>
      </c>
      <c r="I751" s="238"/>
      <c r="J751" s="234"/>
      <c r="K751" s="234"/>
      <c r="L751" s="239"/>
      <c r="M751" s="240"/>
      <c r="N751" s="241"/>
      <c r="O751" s="241"/>
      <c r="P751" s="241"/>
      <c r="Q751" s="241"/>
      <c r="R751" s="241"/>
      <c r="S751" s="241"/>
      <c r="T751" s="242"/>
      <c r="AT751" s="243" t="s">
        <v>272</v>
      </c>
      <c r="AU751" s="243" t="s">
        <v>91</v>
      </c>
      <c r="AV751" s="15" t="s">
        <v>91</v>
      </c>
      <c r="AW751" s="15" t="s">
        <v>38</v>
      </c>
      <c r="AX751" s="15" t="s">
        <v>82</v>
      </c>
      <c r="AY751" s="243" t="s">
        <v>262</v>
      </c>
    </row>
    <row r="752" spans="1:65" s="15" customFormat="1" ht="10">
      <c r="B752" s="233"/>
      <c r="C752" s="234"/>
      <c r="D752" s="208" t="s">
        <v>272</v>
      </c>
      <c r="E752" s="235" t="s">
        <v>44</v>
      </c>
      <c r="F752" s="236" t="s">
        <v>561</v>
      </c>
      <c r="G752" s="234"/>
      <c r="H752" s="237">
        <v>10.53</v>
      </c>
      <c r="I752" s="238"/>
      <c r="J752" s="234"/>
      <c r="K752" s="234"/>
      <c r="L752" s="239"/>
      <c r="M752" s="240"/>
      <c r="N752" s="241"/>
      <c r="O752" s="241"/>
      <c r="P752" s="241"/>
      <c r="Q752" s="241"/>
      <c r="R752" s="241"/>
      <c r="S752" s="241"/>
      <c r="T752" s="242"/>
      <c r="AT752" s="243" t="s">
        <v>272</v>
      </c>
      <c r="AU752" s="243" t="s">
        <v>91</v>
      </c>
      <c r="AV752" s="15" t="s">
        <v>91</v>
      </c>
      <c r="AW752" s="15" t="s">
        <v>38</v>
      </c>
      <c r="AX752" s="15" t="s">
        <v>82</v>
      </c>
      <c r="AY752" s="243" t="s">
        <v>262</v>
      </c>
    </row>
    <row r="753" spans="2:51" s="15" customFormat="1" ht="10">
      <c r="B753" s="233"/>
      <c r="C753" s="234"/>
      <c r="D753" s="208" t="s">
        <v>272</v>
      </c>
      <c r="E753" s="235" t="s">
        <v>44</v>
      </c>
      <c r="F753" s="236" t="s">
        <v>699</v>
      </c>
      <c r="G753" s="234"/>
      <c r="H753" s="237">
        <v>51.66</v>
      </c>
      <c r="I753" s="238"/>
      <c r="J753" s="234"/>
      <c r="K753" s="234"/>
      <c r="L753" s="239"/>
      <c r="M753" s="240"/>
      <c r="N753" s="241"/>
      <c r="O753" s="241"/>
      <c r="P753" s="241"/>
      <c r="Q753" s="241"/>
      <c r="R753" s="241"/>
      <c r="S753" s="241"/>
      <c r="T753" s="242"/>
      <c r="AT753" s="243" t="s">
        <v>272</v>
      </c>
      <c r="AU753" s="243" t="s">
        <v>91</v>
      </c>
      <c r="AV753" s="15" t="s">
        <v>91</v>
      </c>
      <c r="AW753" s="15" t="s">
        <v>38</v>
      </c>
      <c r="AX753" s="15" t="s">
        <v>82</v>
      </c>
      <c r="AY753" s="243" t="s">
        <v>262</v>
      </c>
    </row>
    <row r="754" spans="2:51" s="15" customFormat="1" ht="10">
      <c r="B754" s="233"/>
      <c r="C754" s="234"/>
      <c r="D754" s="208" t="s">
        <v>272</v>
      </c>
      <c r="E754" s="235" t="s">
        <v>44</v>
      </c>
      <c r="F754" s="236" t="s">
        <v>563</v>
      </c>
      <c r="G754" s="234"/>
      <c r="H754" s="237">
        <v>-16.574999999999999</v>
      </c>
      <c r="I754" s="238"/>
      <c r="J754" s="234"/>
      <c r="K754" s="234"/>
      <c r="L754" s="239"/>
      <c r="M754" s="240"/>
      <c r="N754" s="241"/>
      <c r="O754" s="241"/>
      <c r="P754" s="241"/>
      <c r="Q754" s="241"/>
      <c r="R754" s="241"/>
      <c r="S754" s="241"/>
      <c r="T754" s="242"/>
      <c r="AT754" s="243" t="s">
        <v>272</v>
      </c>
      <c r="AU754" s="243" t="s">
        <v>91</v>
      </c>
      <c r="AV754" s="15" t="s">
        <v>91</v>
      </c>
      <c r="AW754" s="15" t="s">
        <v>38</v>
      </c>
      <c r="AX754" s="15" t="s">
        <v>82</v>
      </c>
      <c r="AY754" s="243" t="s">
        <v>262</v>
      </c>
    </row>
    <row r="755" spans="2:51" s="15" customFormat="1" ht="10">
      <c r="B755" s="233"/>
      <c r="C755" s="234"/>
      <c r="D755" s="208" t="s">
        <v>272</v>
      </c>
      <c r="E755" s="235" t="s">
        <v>44</v>
      </c>
      <c r="F755" s="236" t="s">
        <v>700</v>
      </c>
      <c r="G755" s="234"/>
      <c r="H755" s="237">
        <v>54.81</v>
      </c>
      <c r="I755" s="238"/>
      <c r="J755" s="234"/>
      <c r="K755" s="234"/>
      <c r="L755" s="239"/>
      <c r="M755" s="240"/>
      <c r="N755" s="241"/>
      <c r="O755" s="241"/>
      <c r="P755" s="241"/>
      <c r="Q755" s="241"/>
      <c r="R755" s="241"/>
      <c r="S755" s="241"/>
      <c r="T755" s="242"/>
      <c r="AT755" s="243" t="s">
        <v>272</v>
      </c>
      <c r="AU755" s="243" t="s">
        <v>91</v>
      </c>
      <c r="AV755" s="15" t="s">
        <v>91</v>
      </c>
      <c r="AW755" s="15" t="s">
        <v>38</v>
      </c>
      <c r="AX755" s="15" t="s">
        <v>82</v>
      </c>
      <c r="AY755" s="243" t="s">
        <v>262</v>
      </c>
    </row>
    <row r="756" spans="2:51" s="15" customFormat="1" ht="10">
      <c r="B756" s="233"/>
      <c r="C756" s="234"/>
      <c r="D756" s="208" t="s">
        <v>272</v>
      </c>
      <c r="E756" s="235" t="s">
        <v>44</v>
      </c>
      <c r="F756" s="236" t="s">
        <v>565</v>
      </c>
      <c r="G756" s="234"/>
      <c r="H756" s="237">
        <v>-29.859000000000002</v>
      </c>
      <c r="I756" s="238"/>
      <c r="J756" s="234"/>
      <c r="K756" s="234"/>
      <c r="L756" s="239"/>
      <c r="M756" s="240"/>
      <c r="N756" s="241"/>
      <c r="O756" s="241"/>
      <c r="P756" s="241"/>
      <c r="Q756" s="241"/>
      <c r="R756" s="241"/>
      <c r="S756" s="241"/>
      <c r="T756" s="242"/>
      <c r="AT756" s="243" t="s">
        <v>272</v>
      </c>
      <c r="AU756" s="243" t="s">
        <v>91</v>
      </c>
      <c r="AV756" s="15" t="s">
        <v>91</v>
      </c>
      <c r="AW756" s="15" t="s">
        <v>38</v>
      </c>
      <c r="AX756" s="15" t="s">
        <v>82</v>
      </c>
      <c r="AY756" s="243" t="s">
        <v>262</v>
      </c>
    </row>
    <row r="757" spans="2:51" s="15" customFormat="1" ht="10">
      <c r="B757" s="233"/>
      <c r="C757" s="234"/>
      <c r="D757" s="208" t="s">
        <v>272</v>
      </c>
      <c r="E757" s="235" t="s">
        <v>44</v>
      </c>
      <c r="F757" s="236" t="s">
        <v>566</v>
      </c>
      <c r="G757" s="234"/>
      <c r="H757" s="237">
        <v>5.74</v>
      </c>
      <c r="I757" s="238"/>
      <c r="J757" s="234"/>
      <c r="K757" s="234"/>
      <c r="L757" s="239"/>
      <c r="M757" s="240"/>
      <c r="N757" s="241"/>
      <c r="O757" s="241"/>
      <c r="P757" s="241"/>
      <c r="Q757" s="241"/>
      <c r="R757" s="241"/>
      <c r="S757" s="241"/>
      <c r="T757" s="242"/>
      <c r="AT757" s="243" t="s">
        <v>272</v>
      </c>
      <c r="AU757" s="243" t="s">
        <v>91</v>
      </c>
      <c r="AV757" s="15" t="s">
        <v>91</v>
      </c>
      <c r="AW757" s="15" t="s">
        <v>38</v>
      </c>
      <c r="AX757" s="15" t="s">
        <v>82</v>
      </c>
      <c r="AY757" s="243" t="s">
        <v>262</v>
      </c>
    </row>
    <row r="758" spans="2:51" s="15" customFormat="1" ht="10">
      <c r="B758" s="233"/>
      <c r="C758" s="234"/>
      <c r="D758" s="208" t="s">
        <v>272</v>
      </c>
      <c r="E758" s="235" t="s">
        <v>44</v>
      </c>
      <c r="F758" s="236" t="s">
        <v>701</v>
      </c>
      <c r="G758" s="234"/>
      <c r="H758" s="237">
        <v>17.010000000000002</v>
      </c>
      <c r="I758" s="238"/>
      <c r="J758" s="234"/>
      <c r="K758" s="234"/>
      <c r="L758" s="239"/>
      <c r="M758" s="240"/>
      <c r="N758" s="241"/>
      <c r="O758" s="241"/>
      <c r="P758" s="241"/>
      <c r="Q758" s="241"/>
      <c r="R758" s="241"/>
      <c r="S758" s="241"/>
      <c r="T758" s="242"/>
      <c r="AT758" s="243" t="s">
        <v>272</v>
      </c>
      <c r="AU758" s="243" t="s">
        <v>91</v>
      </c>
      <c r="AV758" s="15" t="s">
        <v>91</v>
      </c>
      <c r="AW758" s="15" t="s">
        <v>38</v>
      </c>
      <c r="AX758" s="15" t="s">
        <v>82</v>
      </c>
      <c r="AY758" s="243" t="s">
        <v>262</v>
      </c>
    </row>
    <row r="759" spans="2:51" s="15" customFormat="1" ht="10">
      <c r="B759" s="233"/>
      <c r="C759" s="234"/>
      <c r="D759" s="208" t="s">
        <v>272</v>
      </c>
      <c r="E759" s="235" t="s">
        <v>44</v>
      </c>
      <c r="F759" s="236" t="s">
        <v>568</v>
      </c>
      <c r="G759" s="234"/>
      <c r="H759" s="237">
        <v>-2.86</v>
      </c>
      <c r="I759" s="238"/>
      <c r="J759" s="234"/>
      <c r="K759" s="234"/>
      <c r="L759" s="239"/>
      <c r="M759" s="240"/>
      <c r="N759" s="241"/>
      <c r="O759" s="241"/>
      <c r="P759" s="241"/>
      <c r="Q759" s="241"/>
      <c r="R759" s="241"/>
      <c r="S759" s="241"/>
      <c r="T759" s="242"/>
      <c r="AT759" s="243" t="s">
        <v>272</v>
      </c>
      <c r="AU759" s="243" t="s">
        <v>91</v>
      </c>
      <c r="AV759" s="15" t="s">
        <v>91</v>
      </c>
      <c r="AW759" s="15" t="s">
        <v>38</v>
      </c>
      <c r="AX759" s="15" t="s">
        <v>82</v>
      </c>
      <c r="AY759" s="243" t="s">
        <v>262</v>
      </c>
    </row>
    <row r="760" spans="2:51" s="15" customFormat="1" ht="10">
      <c r="B760" s="233"/>
      <c r="C760" s="234"/>
      <c r="D760" s="208" t="s">
        <v>272</v>
      </c>
      <c r="E760" s="235" t="s">
        <v>44</v>
      </c>
      <c r="F760" s="236" t="s">
        <v>702</v>
      </c>
      <c r="G760" s="234"/>
      <c r="H760" s="237">
        <v>6.3</v>
      </c>
      <c r="I760" s="238"/>
      <c r="J760" s="234"/>
      <c r="K760" s="234"/>
      <c r="L760" s="239"/>
      <c r="M760" s="240"/>
      <c r="N760" s="241"/>
      <c r="O760" s="241"/>
      <c r="P760" s="241"/>
      <c r="Q760" s="241"/>
      <c r="R760" s="241"/>
      <c r="S760" s="241"/>
      <c r="T760" s="242"/>
      <c r="AT760" s="243" t="s">
        <v>272</v>
      </c>
      <c r="AU760" s="243" t="s">
        <v>91</v>
      </c>
      <c r="AV760" s="15" t="s">
        <v>91</v>
      </c>
      <c r="AW760" s="15" t="s">
        <v>38</v>
      </c>
      <c r="AX760" s="15" t="s">
        <v>82</v>
      </c>
      <c r="AY760" s="243" t="s">
        <v>262</v>
      </c>
    </row>
    <row r="761" spans="2:51" s="13" customFormat="1" ht="10">
      <c r="B761" s="212"/>
      <c r="C761" s="213"/>
      <c r="D761" s="208" t="s">
        <v>272</v>
      </c>
      <c r="E761" s="214" t="s">
        <v>44</v>
      </c>
      <c r="F761" s="215" t="s">
        <v>570</v>
      </c>
      <c r="G761" s="213"/>
      <c r="H761" s="214" t="s">
        <v>44</v>
      </c>
      <c r="I761" s="216"/>
      <c r="J761" s="213"/>
      <c r="K761" s="213"/>
      <c r="L761" s="217"/>
      <c r="M761" s="218"/>
      <c r="N761" s="219"/>
      <c r="O761" s="219"/>
      <c r="P761" s="219"/>
      <c r="Q761" s="219"/>
      <c r="R761" s="219"/>
      <c r="S761" s="219"/>
      <c r="T761" s="220"/>
      <c r="AT761" s="221" t="s">
        <v>272</v>
      </c>
      <c r="AU761" s="221" t="s">
        <v>91</v>
      </c>
      <c r="AV761" s="13" t="s">
        <v>89</v>
      </c>
      <c r="AW761" s="13" t="s">
        <v>38</v>
      </c>
      <c r="AX761" s="13" t="s">
        <v>82</v>
      </c>
      <c r="AY761" s="221" t="s">
        <v>262</v>
      </c>
    </row>
    <row r="762" spans="2:51" s="13" customFormat="1" ht="10">
      <c r="B762" s="212"/>
      <c r="C762" s="213"/>
      <c r="D762" s="208" t="s">
        <v>272</v>
      </c>
      <c r="E762" s="214" t="s">
        <v>44</v>
      </c>
      <c r="F762" s="215" t="s">
        <v>458</v>
      </c>
      <c r="G762" s="213"/>
      <c r="H762" s="214" t="s">
        <v>44</v>
      </c>
      <c r="I762" s="216"/>
      <c r="J762" s="213"/>
      <c r="K762" s="213"/>
      <c r="L762" s="217"/>
      <c r="M762" s="218"/>
      <c r="N762" s="219"/>
      <c r="O762" s="219"/>
      <c r="P762" s="219"/>
      <c r="Q762" s="219"/>
      <c r="R762" s="219"/>
      <c r="S762" s="219"/>
      <c r="T762" s="220"/>
      <c r="AT762" s="221" t="s">
        <v>272</v>
      </c>
      <c r="AU762" s="221" t="s">
        <v>91</v>
      </c>
      <c r="AV762" s="13" t="s">
        <v>89</v>
      </c>
      <c r="AW762" s="13" t="s">
        <v>38</v>
      </c>
      <c r="AX762" s="13" t="s">
        <v>82</v>
      </c>
      <c r="AY762" s="221" t="s">
        <v>262</v>
      </c>
    </row>
    <row r="763" spans="2:51" s="15" customFormat="1" ht="10">
      <c r="B763" s="233"/>
      <c r="C763" s="234"/>
      <c r="D763" s="208" t="s">
        <v>272</v>
      </c>
      <c r="E763" s="235" t="s">
        <v>44</v>
      </c>
      <c r="F763" s="236" t="s">
        <v>703</v>
      </c>
      <c r="G763" s="234"/>
      <c r="H763" s="237">
        <v>24.434999999999999</v>
      </c>
      <c r="I763" s="238"/>
      <c r="J763" s="234"/>
      <c r="K763" s="234"/>
      <c r="L763" s="239"/>
      <c r="M763" s="240"/>
      <c r="N763" s="241"/>
      <c r="O763" s="241"/>
      <c r="P763" s="241"/>
      <c r="Q763" s="241"/>
      <c r="R763" s="241"/>
      <c r="S763" s="241"/>
      <c r="T763" s="242"/>
      <c r="AT763" s="243" t="s">
        <v>272</v>
      </c>
      <c r="AU763" s="243" t="s">
        <v>91</v>
      </c>
      <c r="AV763" s="15" t="s">
        <v>91</v>
      </c>
      <c r="AW763" s="15" t="s">
        <v>38</v>
      </c>
      <c r="AX763" s="15" t="s">
        <v>82</v>
      </c>
      <c r="AY763" s="243" t="s">
        <v>262</v>
      </c>
    </row>
    <row r="764" spans="2:51" s="15" customFormat="1" ht="10">
      <c r="B764" s="233"/>
      <c r="C764" s="234"/>
      <c r="D764" s="208" t="s">
        <v>272</v>
      </c>
      <c r="E764" s="235" t="s">
        <v>44</v>
      </c>
      <c r="F764" s="236" t="s">
        <v>578</v>
      </c>
      <c r="G764" s="234"/>
      <c r="H764" s="237">
        <v>99.09</v>
      </c>
      <c r="I764" s="238"/>
      <c r="J764" s="234"/>
      <c r="K764" s="234"/>
      <c r="L764" s="239"/>
      <c r="M764" s="240"/>
      <c r="N764" s="241"/>
      <c r="O764" s="241"/>
      <c r="P764" s="241"/>
      <c r="Q764" s="241"/>
      <c r="R764" s="241"/>
      <c r="S764" s="241"/>
      <c r="T764" s="242"/>
      <c r="AT764" s="243" t="s">
        <v>272</v>
      </c>
      <c r="AU764" s="243" t="s">
        <v>91</v>
      </c>
      <c r="AV764" s="15" t="s">
        <v>91</v>
      </c>
      <c r="AW764" s="15" t="s">
        <v>38</v>
      </c>
      <c r="AX764" s="15" t="s">
        <v>82</v>
      </c>
      <c r="AY764" s="243" t="s">
        <v>262</v>
      </c>
    </row>
    <row r="765" spans="2:51" s="15" customFormat="1" ht="10">
      <c r="B765" s="233"/>
      <c r="C765" s="234"/>
      <c r="D765" s="208" t="s">
        <v>272</v>
      </c>
      <c r="E765" s="235" t="s">
        <v>44</v>
      </c>
      <c r="F765" s="236" t="s">
        <v>573</v>
      </c>
      <c r="G765" s="234"/>
      <c r="H765" s="237">
        <v>-39.524999999999999</v>
      </c>
      <c r="I765" s="238"/>
      <c r="J765" s="234"/>
      <c r="K765" s="234"/>
      <c r="L765" s="239"/>
      <c r="M765" s="240"/>
      <c r="N765" s="241"/>
      <c r="O765" s="241"/>
      <c r="P765" s="241"/>
      <c r="Q765" s="241"/>
      <c r="R765" s="241"/>
      <c r="S765" s="241"/>
      <c r="T765" s="242"/>
      <c r="AT765" s="243" t="s">
        <v>272</v>
      </c>
      <c r="AU765" s="243" t="s">
        <v>91</v>
      </c>
      <c r="AV765" s="15" t="s">
        <v>91</v>
      </c>
      <c r="AW765" s="15" t="s">
        <v>38</v>
      </c>
      <c r="AX765" s="15" t="s">
        <v>82</v>
      </c>
      <c r="AY765" s="243" t="s">
        <v>262</v>
      </c>
    </row>
    <row r="766" spans="2:51" s="15" customFormat="1" ht="10">
      <c r="B766" s="233"/>
      <c r="C766" s="234"/>
      <c r="D766" s="208" t="s">
        <v>272</v>
      </c>
      <c r="E766" s="235" t="s">
        <v>44</v>
      </c>
      <c r="F766" s="236" t="s">
        <v>704</v>
      </c>
      <c r="G766" s="234"/>
      <c r="H766" s="237">
        <v>14.58</v>
      </c>
      <c r="I766" s="238"/>
      <c r="J766" s="234"/>
      <c r="K766" s="234"/>
      <c r="L766" s="239"/>
      <c r="M766" s="240"/>
      <c r="N766" s="241"/>
      <c r="O766" s="241"/>
      <c r="P766" s="241"/>
      <c r="Q766" s="241"/>
      <c r="R766" s="241"/>
      <c r="S766" s="241"/>
      <c r="T766" s="242"/>
      <c r="AT766" s="243" t="s">
        <v>272</v>
      </c>
      <c r="AU766" s="243" t="s">
        <v>91</v>
      </c>
      <c r="AV766" s="15" t="s">
        <v>91</v>
      </c>
      <c r="AW766" s="15" t="s">
        <v>38</v>
      </c>
      <c r="AX766" s="15" t="s">
        <v>82</v>
      </c>
      <c r="AY766" s="243" t="s">
        <v>262</v>
      </c>
    </row>
    <row r="767" spans="2:51" s="13" customFormat="1" ht="10">
      <c r="B767" s="212"/>
      <c r="C767" s="213"/>
      <c r="D767" s="208" t="s">
        <v>272</v>
      </c>
      <c r="E767" s="214" t="s">
        <v>44</v>
      </c>
      <c r="F767" s="215" t="s">
        <v>575</v>
      </c>
      <c r="G767" s="213"/>
      <c r="H767" s="214" t="s">
        <v>44</v>
      </c>
      <c r="I767" s="216"/>
      <c r="J767" s="213"/>
      <c r="K767" s="213"/>
      <c r="L767" s="217"/>
      <c r="M767" s="218"/>
      <c r="N767" s="219"/>
      <c r="O767" s="219"/>
      <c r="P767" s="219"/>
      <c r="Q767" s="219"/>
      <c r="R767" s="219"/>
      <c r="S767" s="219"/>
      <c r="T767" s="220"/>
      <c r="AT767" s="221" t="s">
        <v>272</v>
      </c>
      <c r="AU767" s="221" t="s">
        <v>91</v>
      </c>
      <c r="AV767" s="13" t="s">
        <v>89</v>
      </c>
      <c r="AW767" s="13" t="s">
        <v>38</v>
      </c>
      <c r="AX767" s="13" t="s">
        <v>82</v>
      </c>
      <c r="AY767" s="221" t="s">
        <v>262</v>
      </c>
    </row>
    <row r="768" spans="2:51" s="13" customFormat="1" ht="10">
      <c r="B768" s="212"/>
      <c r="C768" s="213"/>
      <c r="D768" s="208" t="s">
        <v>272</v>
      </c>
      <c r="E768" s="214" t="s">
        <v>44</v>
      </c>
      <c r="F768" s="215" t="s">
        <v>458</v>
      </c>
      <c r="G768" s="213"/>
      <c r="H768" s="214" t="s">
        <v>44</v>
      </c>
      <c r="I768" s="216"/>
      <c r="J768" s="213"/>
      <c r="K768" s="213"/>
      <c r="L768" s="217"/>
      <c r="M768" s="218"/>
      <c r="N768" s="219"/>
      <c r="O768" s="219"/>
      <c r="P768" s="219"/>
      <c r="Q768" s="219"/>
      <c r="R768" s="219"/>
      <c r="S768" s="219"/>
      <c r="T768" s="220"/>
      <c r="AT768" s="221" t="s">
        <v>272</v>
      </c>
      <c r="AU768" s="221" t="s">
        <v>91</v>
      </c>
      <c r="AV768" s="13" t="s">
        <v>89</v>
      </c>
      <c r="AW768" s="13" t="s">
        <v>38</v>
      </c>
      <c r="AX768" s="13" t="s">
        <v>82</v>
      </c>
      <c r="AY768" s="221" t="s">
        <v>262</v>
      </c>
    </row>
    <row r="769" spans="1:65" s="15" customFormat="1" ht="10">
      <c r="B769" s="233"/>
      <c r="C769" s="234"/>
      <c r="D769" s="208" t="s">
        <v>272</v>
      </c>
      <c r="E769" s="235" t="s">
        <v>44</v>
      </c>
      <c r="F769" s="236" t="s">
        <v>703</v>
      </c>
      <c r="G769" s="234"/>
      <c r="H769" s="237">
        <v>24.434999999999999</v>
      </c>
      <c r="I769" s="238"/>
      <c r="J769" s="234"/>
      <c r="K769" s="234"/>
      <c r="L769" s="239"/>
      <c r="M769" s="240"/>
      <c r="N769" s="241"/>
      <c r="O769" s="241"/>
      <c r="P769" s="241"/>
      <c r="Q769" s="241"/>
      <c r="R769" s="241"/>
      <c r="S769" s="241"/>
      <c r="T769" s="242"/>
      <c r="AT769" s="243" t="s">
        <v>272</v>
      </c>
      <c r="AU769" s="243" t="s">
        <v>91</v>
      </c>
      <c r="AV769" s="15" t="s">
        <v>91</v>
      </c>
      <c r="AW769" s="15" t="s">
        <v>38</v>
      </c>
      <c r="AX769" s="15" t="s">
        <v>82</v>
      </c>
      <c r="AY769" s="243" t="s">
        <v>262</v>
      </c>
    </row>
    <row r="770" spans="1:65" s="15" customFormat="1" ht="10">
      <c r="B770" s="233"/>
      <c r="C770" s="234"/>
      <c r="D770" s="208" t="s">
        <v>272</v>
      </c>
      <c r="E770" s="235" t="s">
        <v>44</v>
      </c>
      <c r="F770" s="236" t="s">
        <v>578</v>
      </c>
      <c r="G770" s="234"/>
      <c r="H770" s="237">
        <v>99.09</v>
      </c>
      <c r="I770" s="238"/>
      <c r="J770" s="234"/>
      <c r="K770" s="234"/>
      <c r="L770" s="239"/>
      <c r="M770" s="240"/>
      <c r="N770" s="241"/>
      <c r="O770" s="241"/>
      <c r="P770" s="241"/>
      <c r="Q770" s="241"/>
      <c r="R770" s="241"/>
      <c r="S770" s="241"/>
      <c r="T770" s="242"/>
      <c r="AT770" s="243" t="s">
        <v>272</v>
      </c>
      <c r="AU770" s="243" t="s">
        <v>91</v>
      </c>
      <c r="AV770" s="15" t="s">
        <v>91</v>
      </c>
      <c r="AW770" s="15" t="s">
        <v>38</v>
      </c>
      <c r="AX770" s="15" t="s">
        <v>82</v>
      </c>
      <c r="AY770" s="243" t="s">
        <v>262</v>
      </c>
    </row>
    <row r="771" spans="1:65" s="15" customFormat="1" ht="10">
      <c r="B771" s="233"/>
      <c r="C771" s="234"/>
      <c r="D771" s="208" t="s">
        <v>272</v>
      </c>
      <c r="E771" s="235" t="s">
        <v>44</v>
      </c>
      <c r="F771" s="236" t="s">
        <v>573</v>
      </c>
      <c r="G771" s="234"/>
      <c r="H771" s="237">
        <v>-39.524999999999999</v>
      </c>
      <c r="I771" s="238"/>
      <c r="J771" s="234"/>
      <c r="K771" s="234"/>
      <c r="L771" s="239"/>
      <c r="M771" s="240"/>
      <c r="N771" s="241"/>
      <c r="O771" s="241"/>
      <c r="P771" s="241"/>
      <c r="Q771" s="241"/>
      <c r="R771" s="241"/>
      <c r="S771" s="241"/>
      <c r="T771" s="242"/>
      <c r="AT771" s="243" t="s">
        <v>272</v>
      </c>
      <c r="AU771" s="243" t="s">
        <v>91</v>
      </c>
      <c r="AV771" s="15" t="s">
        <v>91</v>
      </c>
      <c r="AW771" s="15" t="s">
        <v>38</v>
      </c>
      <c r="AX771" s="15" t="s">
        <v>82</v>
      </c>
      <c r="AY771" s="243" t="s">
        <v>262</v>
      </c>
    </row>
    <row r="772" spans="1:65" s="15" customFormat="1" ht="10">
      <c r="B772" s="233"/>
      <c r="C772" s="234"/>
      <c r="D772" s="208" t="s">
        <v>272</v>
      </c>
      <c r="E772" s="235" t="s">
        <v>44</v>
      </c>
      <c r="F772" s="236" t="s">
        <v>704</v>
      </c>
      <c r="G772" s="234"/>
      <c r="H772" s="237">
        <v>14.58</v>
      </c>
      <c r="I772" s="238"/>
      <c r="J772" s="234"/>
      <c r="K772" s="234"/>
      <c r="L772" s="239"/>
      <c r="M772" s="240"/>
      <c r="N772" s="241"/>
      <c r="O772" s="241"/>
      <c r="P772" s="241"/>
      <c r="Q772" s="241"/>
      <c r="R772" s="241"/>
      <c r="S772" s="241"/>
      <c r="T772" s="242"/>
      <c r="AT772" s="243" t="s">
        <v>272</v>
      </c>
      <c r="AU772" s="243" t="s">
        <v>91</v>
      </c>
      <c r="AV772" s="15" t="s">
        <v>91</v>
      </c>
      <c r="AW772" s="15" t="s">
        <v>38</v>
      </c>
      <c r="AX772" s="15" t="s">
        <v>82</v>
      </c>
      <c r="AY772" s="243" t="s">
        <v>262</v>
      </c>
    </row>
    <row r="773" spans="1:65" s="13" customFormat="1" ht="10">
      <c r="B773" s="212"/>
      <c r="C773" s="213"/>
      <c r="D773" s="208" t="s">
        <v>272</v>
      </c>
      <c r="E773" s="214" t="s">
        <v>44</v>
      </c>
      <c r="F773" s="215" t="s">
        <v>576</v>
      </c>
      <c r="G773" s="213"/>
      <c r="H773" s="214" t="s">
        <v>44</v>
      </c>
      <c r="I773" s="216"/>
      <c r="J773" s="213"/>
      <c r="K773" s="213"/>
      <c r="L773" s="217"/>
      <c r="M773" s="218"/>
      <c r="N773" s="219"/>
      <c r="O773" s="219"/>
      <c r="P773" s="219"/>
      <c r="Q773" s="219"/>
      <c r="R773" s="219"/>
      <c r="S773" s="219"/>
      <c r="T773" s="220"/>
      <c r="AT773" s="221" t="s">
        <v>272</v>
      </c>
      <c r="AU773" s="221" t="s">
        <v>91</v>
      </c>
      <c r="AV773" s="13" t="s">
        <v>89</v>
      </c>
      <c r="AW773" s="13" t="s">
        <v>38</v>
      </c>
      <c r="AX773" s="13" t="s">
        <v>82</v>
      </c>
      <c r="AY773" s="221" t="s">
        <v>262</v>
      </c>
    </row>
    <row r="774" spans="1:65" s="13" customFormat="1" ht="10">
      <c r="B774" s="212"/>
      <c r="C774" s="213"/>
      <c r="D774" s="208" t="s">
        <v>272</v>
      </c>
      <c r="E774" s="214" t="s">
        <v>44</v>
      </c>
      <c r="F774" s="215" t="s">
        <v>458</v>
      </c>
      <c r="G774" s="213"/>
      <c r="H774" s="214" t="s">
        <v>44</v>
      </c>
      <c r="I774" s="216"/>
      <c r="J774" s="213"/>
      <c r="K774" s="213"/>
      <c r="L774" s="217"/>
      <c r="M774" s="218"/>
      <c r="N774" s="219"/>
      <c r="O774" s="219"/>
      <c r="P774" s="219"/>
      <c r="Q774" s="219"/>
      <c r="R774" s="219"/>
      <c r="S774" s="219"/>
      <c r="T774" s="220"/>
      <c r="AT774" s="221" t="s">
        <v>272</v>
      </c>
      <c r="AU774" s="221" t="s">
        <v>91</v>
      </c>
      <c r="AV774" s="13" t="s">
        <v>89</v>
      </c>
      <c r="AW774" s="13" t="s">
        <v>38</v>
      </c>
      <c r="AX774" s="13" t="s">
        <v>82</v>
      </c>
      <c r="AY774" s="221" t="s">
        <v>262</v>
      </c>
    </row>
    <row r="775" spans="1:65" s="15" customFormat="1" ht="10">
      <c r="B775" s="233"/>
      <c r="C775" s="234"/>
      <c r="D775" s="208" t="s">
        <v>272</v>
      </c>
      <c r="E775" s="235" t="s">
        <v>44</v>
      </c>
      <c r="F775" s="236" t="s">
        <v>705</v>
      </c>
      <c r="G775" s="234"/>
      <c r="H775" s="237">
        <v>23.53</v>
      </c>
      <c r="I775" s="238"/>
      <c r="J775" s="234"/>
      <c r="K775" s="234"/>
      <c r="L775" s="239"/>
      <c r="M775" s="240"/>
      <c r="N775" s="241"/>
      <c r="O775" s="241"/>
      <c r="P775" s="241"/>
      <c r="Q775" s="241"/>
      <c r="R775" s="241"/>
      <c r="S775" s="241"/>
      <c r="T775" s="242"/>
      <c r="AT775" s="243" t="s">
        <v>272</v>
      </c>
      <c r="AU775" s="243" t="s">
        <v>91</v>
      </c>
      <c r="AV775" s="15" t="s">
        <v>91</v>
      </c>
      <c r="AW775" s="15" t="s">
        <v>38</v>
      </c>
      <c r="AX775" s="15" t="s">
        <v>82</v>
      </c>
      <c r="AY775" s="243" t="s">
        <v>262</v>
      </c>
    </row>
    <row r="776" spans="1:65" s="15" customFormat="1" ht="10">
      <c r="B776" s="233"/>
      <c r="C776" s="234"/>
      <c r="D776" s="208" t="s">
        <v>272</v>
      </c>
      <c r="E776" s="235" t="s">
        <v>44</v>
      </c>
      <c r="F776" s="236" t="s">
        <v>706</v>
      </c>
      <c r="G776" s="234"/>
      <c r="H776" s="237">
        <v>95.42</v>
      </c>
      <c r="I776" s="238"/>
      <c r="J776" s="234"/>
      <c r="K776" s="234"/>
      <c r="L776" s="239"/>
      <c r="M776" s="240"/>
      <c r="N776" s="241"/>
      <c r="O776" s="241"/>
      <c r="P776" s="241"/>
      <c r="Q776" s="241"/>
      <c r="R776" s="241"/>
      <c r="S776" s="241"/>
      <c r="T776" s="242"/>
      <c r="AT776" s="243" t="s">
        <v>272</v>
      </c>
      <c r="AU776" s="243" t="s">
        <v>91</v>
      </c>
      <c r="AV776" s="15" t="s">
        <v>91</v>
      </c>
      <c r="AW776" s="15" t="s">
        <v>38</v>
      </c>
      <c r="AX776" s="15" t="s">
        <v>82</v>
      </c>
      <c r="AY776" s="243" t="s">
        <v>262</v>
      </c>
    </row>
    <row r="777" spans="1:65" s="15" customFormat="1" ht="10">
      <c r="B777" s="233"/>
      <c r="C777" s="234"/>
      <c r="D777" s="208" t="s">
        <v>272</v>
      </c>
      <c r="E777" s="235" t="s">
        <v>44</v>
      </c>
      <c r="F777" s="236" t="s">
        <v>579</v>
      </c>
      <c r="G777" s="234"/>
      <c r="H777" s="237">
        <v>-34.424999999999997</v>
      </c>
      <c r="I777" s="238"/>
      <c r="J777" s="234"/>
      <c r="K777" s="234"/>
      <c r="L777" s="239"/>
      <c r="M777" s="240"/>
      <c r="N777" s="241"/>
      <c r="O777" s="241"/>
      <c r="P777" s="241"/>
      <c r="Q777" s="241"/>
      <c r="R777" s="241"/>
      <c r="S777" s="241"/>
      <c r="T777" s="242"/>
      <c r="AT777" s="243" t="s">
        <v>272</v>
      </c>
      <c r="AU777" s="243" t="s">
        <v>91</v>
      </c>
      <c r="AV777" s="15" t="s">
        <v>91</v>
      </c>
      <c r="AW777" s="15" t="s">
        <v>38</v>
      </c>
      <c r="AX777" s="15" t="s">
        <v>82</v>
      </c>
      <c r="AY777" s="243" t="s">
        <v>262</v>
      </c>
    </row>
    <row r="778" spans="1:65" s="15" customFormat="1" ht="10">
      <c r="B778" s="233"/>
      <c r="C778" s="234"/>
      <c r="D778" s="208" t="s">
        <v>272</v>
      </c>
      <c r="E778" s="235" t="s">
        <v>44</v>
      </c>
      <c r="F778" s="236" t="s">
        <v>707</v>
      </c>
      <c r="G778" s="234"/>
      <c r="H778" s="237">
        <v>14.04</v>
      </c>
      <c r="I778" s="238"/>
      <c r="J778" s="234"/>
      <c r="K778" s="234"/>
      <c r="L778" s="239"/>
      <c r="M778" s="240"/>
      <c r="N778" s="241"/>
      <c r="O778" s="241"/>
      <c r="P778" s="241"/>
      <c r="Q778" s="241"/>
      <c r="R778" s="241"/>
      <c r="S778" s="241"/>
      <c r="T778" s="242"/>
      <c r="AT778" s="243" t="s">
        <v>272</v>
      </c>
      <c r="AU778" s="243" t="s">
        <v>91</v>
      </c>
      <c r="AV778" s="15" t="s">
        <v>91</v>
      </c>
      <c r="AW778" s="15" t="s">
        <v>38</v>
      </c>
      <c r="AX778" s="15" t="s">
        <v>82</v>
      </c>
      <c r="AY778" s="243" t="s">
        <v>262</v>
      </c>
    </row>
    <row r="779" spans="1:65" s="15" customFormat="1" ht="10">
      <c r="B779" s="233"/>
      <c r="C779" s="234"/>
      <c r="D779" s="208" t="s">
        <v>272</v>
      </c>
      <c r="E779" s="235" t="s">
        <v>44</v>
      </c>
      <c r="F779" s="236" t="s">
        <v>566</v>
      </c>
      <c r="G779" s="234"/>
      <c r="H779" s="237">
        <v>5.74</v>
      </c>
      <c r="I779" s="238"/>
      <c r="J779" s="234"/>
      <c r="K779" s="234"/>
      <c r="L779" s="239"/>
      <c r="M779" s="240"/>
      <c r="N779" s="241"/>
      <c r="O779" s="241"/>
      <c r="P779" s="241"/>
      <c r="Q779" s="241"/>
      <c r="R779" s="241"/>
      <c r="S779" s="241"/>
      <c r="T779" s="242"/>
      <c r="AT779" s="243" t="s">
        <v>272</v>
      </c>
      <c r="AU779" s="243" t="s">
        <v>91</v>
      </c>
      <c r="AV779" s="15" t="s">
        <v>91</v>
      </c>
      <c r="AW779" s="15" t="s">
        <v>38</v>
      </c>
      <c r="AX779" s="15" t="s">
        <v>82</v>
      </c>
      <c r="AY779" s="243" t="s">
        <v>262</v>
      </c>
    </row>
    <row r="780" spans="1:65" s="14" customFormat="1" ht="10">
      <c r="B780" s="222"/>
      <c r="C780" s="223"/>
      <c r="D780" s="208" t="s">
        <v>272</v>
      </c>
      <c r="E780" s="224" t="s">
        <v>44</v>
      </c>
      <c r="F780" s="225" t="s">
        <v>284</v>
      </c>
      <c r="G780" s="223"/>
      <c r="H780" s="226">
        <v>416.50900000000007</v>
      </c>
      <c r="I780" s="227"/>
      <c r="J780" s="223"/>
      <c r="K780" s="223"/>
      <c r="L780" s="228"/>
      <c r="M780" s="229"/>
      <c r="N780" s="230"/>
      <c r="O780" s="230"/>
      <c r="P780" s="230"/>
      <c r="Q780" s="230"/>
      <c r="R780" s="230"/>
      <c r="S780" s="230"/>
      <c r="T780" s="231"/>
      <c r="AT780" s="232" t="s">
        <v>272</v>
      </c>
      <c r="AU780" s="232" t="s">
        <v>91</v>
      </c>
      <c r="AV780" s="14" t="s">
        <v>97</v>
      </c>
      <c r="AW780" s="14" t="s">
        <v>38</v>
      </c>
      <c r="AX780" s="14" t="s">
        <v>82</v>
      </c>
      <c r="AY780" s="232" t="s">
        <v>262</v>
      </c>
    </row>
    <row r="781" spans="1:65" s="16" customFormat="1" ht="10">
      <c r="B781" s="244"/>
      <c r="C781" s="245"/>
      <c r="D781" s="208" t="s">
        <v>272</v>
      </c>
      <c r="E781" s="246" t="s">
        <v>44</v>
      </c>
      <c r="F781" s="247" t="s">
        <v>291</v>
      </c>
      <c r="G781" s="245"/>
      <c r="H781" s="248">
        <v>1078.8789999999999</v>
      </c>
      <c r="I781" s="249"/>
      <c r="J781" s="245"/>
      <c r="K781" s="245"/>
      <c r="L781" s="250"/>
      <c r="M781" s="251"/>
      <c r="N781" s="252"/>
      <c r="O781" s="252"/>
      <c r="P781" s="252"/>
      <c r="Q781" s="252"/>
      <c r="R781" s="252"/>
      <c r="S781" s="252"/>
      <c r="T781" s="253"/>
      <c r="AT781" s="254" t="s">
        <v>272</v>
      </c>
      <c r="AU781" s="254" t="s">
        <v>91</v>
      </c>
      <c r="AV781" s="16" t="s">
        <v>104</v>
      </c>
      <c r="AW781" s="16" t="s">
        <v>38</v>
      </c>
      <c r="AX781" s="16" t="s">
        <v>89</v>
      </c>
      <c r="AY781" s="254" t="s">
        <v>262</v>
      </c>
    </row>
    <row r="782" spans="1:65" s="2" customFormat="1" ht="21.75" customHeight="1">
      <c r="A782" s="37"/>
      <c r="B782" s="38"/>
      <c r="C782" s="195" t="s">
        <v>713</v>
      </c>
      <c r="D782" s="195" t="s">
        <v>264</v>
      </c>
      <c r="E782" s="196" t="s">
        <v>714</v>
      </c>
      <c r="F782" s="197" t="s">
        <v>715</v>
      </c>
      <c r="G782" s="198" t="s">
        <v>342</v>
      </c>
      <c r="H782" s="199">
        <v>2157.7579999999998</v>
      </c>
      <c r="I782" s="200"/>
      <c r="J782" s="201">
        <f>ROUND(I782*H782,2)</f>
        <v>0</v>
      </c>
      <c r="K782" s="197" t="s">
        <v>268</v>
      </c>
      <c r="L782" s="42"/>
      <c r="M782" s="202" t="s">
        <v>44</v>
      </c>
      <c r="N782" s="203" t="s">
        <v>53</v>
      </c>
      <c r="O782" s="67"/>
      <c r="P782" s="204">
        <f>O782*H782</f>
        <v>0</v>
      </c>
      <c r="Q782" s="204">
        <v>6.7999999999999996E-3</v>
      </c>
      <c r="R782" s="204">
        <f>Q782*H782</f>
        <v>14.672754399999999</v>
      </c>
      <c r="S782" s="204">
        <v>0</v>
      </c>
      <c r="T782" s="205">
        <f>S782*H782</f>
        <v>0</v>
      </c>
      <c r="U782" s="37"/>
      <c r="V782" s="37"/>
      <c r="W782" s="37"/>
      <c r="X782" s="37"/>
      <c r="Y782" s="37"/>
      <c r="Z782" s="37"/>
      <c r="AA782" s="37"/>
      <c r="AB782" s="37"/>
      <c r="AC782" s="37"/>
      <c r="AD782" s="37"/>
      <c r="AE782" s="37"/>
      <c r="AR782" s="206" t="s">
        <v>104</v>
      </c>
      <c r="AT782" s="206" t="s">
        <v>264</v>
      </c>
      <c r="AU782" s="206" t="s">
        <v>91</v>
      </c>
      <c r="AY782" s="19" t="s">
        <v>262</v>
      </c>
      <c r="BE782" s="207">
        <f>IF(N782="základní",J782,0)</f>
        <v>0</v>
      </c>
      <c r="BF782" s="207">
        <f>IF(N782="snížená",J782,0)</f>
        <v>0</v>
      </c>
      <c r="BG782" s="207">
        <f>IF(N782="zákl. přenesená",J782,0)</f>
        <v>0</v>
      </c>
      <c r="BH782" s="207">
        <f>IF(N782="sníž. přenesená",J782,0)</f>
        <v>0</v>
      </c>
      <c r="BI782" s="207">
        <f>IF(N782="nulová",J782,0)</f>
        <v>0</v>
      </c>
      <c r="BJ782" s="19" t="s">
        <v>89</v>
      </c>
      <c r="BK782" s="207">
        <f>ROUND(I782*H782,2)</f>
        <v>0</v>
      </c>
      <c r="BL782" s="19" t="s">
        <v>104</v>
      </c>
      <c r="BM782" s="206" t="s">
        <v>716</v>
      </c>
    </row>
    <row r="783" spans="1:65" s="2" customFormat="1" ht="45">
      <c r="A783" s="37"/>
      <c r="B783" s="38"/>
      <c r="C783" s="39"/>
      <c r="D783" s="208" t="s">
        <v>270</v>
      </c>
      <c r="E783" s="39"/>
      <c r="F783" s="209" t="s">
        <v>712</v>
      </c>
      <c r="G783" s="39"/>
      <c r="H783" s="39"/>
      <c r="I783" s="118"/>
      <c r="J783" s="39"/>
      <c r="K783" s="39"/>
      <c r="L783" s="42"/>
      <c r="M783" s="210"/>
      <c r="N783" s="211"/>
      <c r="O783" s="67"/>
      <c r="P783" s="67"/>
      <c r="Q783" s="67"/>
      <c r="R783" s="67"/>
      <c r="S783" s="67"/>
      <c r="T783" s="68"/>
      <c r="U783" s="37"/>
      <c r="V783" s="37"/>
      <c r="W783" s="37"/>
      <c r="X783" s="37"/>
      <c r="Y783" s="37"/>
      <c r="Z783" s="37"/>
      <c r="AA783" s="37"/>
      <c r="AB783" s="37"/>
      <c r="AC783" s="37"/>
      <c r="AD783" s="37"/>
      <c r="AE783" s="37"/>
      <c r="AT783" s="19" t="s">
        <v>270</v>
      </c>
      <c r="AU783" s="19" t="s">
        <v>91</v>
      </c>
    </row>
    <row r="784" spans="1:65" s="13" customFormat="1" ht="10">
      <c r="B784" s="212"/>
      <c r="C784" s="213"/>
      <c r="D784" s="208" t="s">
        <v>272</v>
      </c>
      <c r="E784" s="214" t="s">
        <v>44</v>
      </c>
      <c r="F784" s="215" t="s">
        <v>691</v>
      </c>
      <c r="G784" s="213"/>
      <c r="H784" s="214" t="s">
        <v>44</v>
      </c>
      <c r="I784" s="216"/>
      <c r="J784" s="213"/>
      <c r="K784" s="213"/>
      <c r="L784" s="217"/>
      <c r="M784" s="218"/>
      <c r="N784" s="219"/>
      <c r="O784" s="219"/>
      <c r="P784" s="219"/>
      <c r="Q784" s="219"/>
      <c r="R784" s="219"/>
      <c r="S784" s="219"/>
      <c r="T784" s="220"/>
      <c r="AT784" s="221" t="s">
        <v>272</v>
      </c>
      <c r="AU784" s="221" t="s">
        <v>91</v>
      </c>
      <c r="AV784" s="13" t="s">
        <v>89</v>
      </c>
      <c r="AW784" s="13" t="s">
        <v>38</v>
      </c>
      <c r="AX784" s="13" t="s">
        <v>82</v>
      </c>
      <c r="AY784" s="221" t="s">
        <v>262</v>
      </c>
    </row>
    <row r="785" spans="2:51" s="13" customFormat="1" ht="10">
      <c r="B785" s="212"/>
      <c r="C785" s="213"/>
      <c r="D785" s="208" t="s">
        <v>272</v>
      </c>
      <c r="E785" s="214" t="s">
        <v>44</v>
      </c>
      <c r="F785" s="215" t="s">
        <v>692</v>
      </c>
      <c r="G785" s="213"/>
      <c r="H785" s="214" t="s">
        <v>44</v>
      </c>
      <c r="I785" s="216"/>
      <c r="J785" s="213"/>
      <c r="K785" s="213"/>
      <c r="L785" s="217"/>
      <c r="M785" s="218"/>
      <c r="N785" s="219"/>
      <c r="O785" s="219"/>
      <c r="P785" s="219"/>
      <c r="Q785" s="219"/>
      <c r="R785" s="219"/>
      <c r="S785" s="219"/>
      <c r="T785" s="220"/>
      <c r="AT785" s="221" t="s">
        <v>272</v>
      </c>
      <c r="AU785" s="221" t="s">
        <v>91</v>
      </c>
      <c r="AV785" s="13" t="s">
        <v>89</v>
      </c>
      <c r="AW785" s="13" t="s">
        <v>38</v>
      </c>
      <c r="AX785" s="13" t="s">
        <v>82</v>
      </c>
      <c r="AY785" s="221" t="s">
        <v>262</v>
      </c>
    </row>
    <row r="786" spans="2:51" s="15" customFormat="1" ht="10">
      <c r="B786" s="233"/>
      <c r="C786" s="234"/>
      <c r="D786" s="208" t="s">
        <v>272</v>
      </c>
      <c r="E786" s="235" t="s">
        <v>44</v>
      </c>
      <c r="F786" s="236" t="s">
        <v>693</v>
      </c>
      <c r="G786" s="234"/>
      <c r="H786" s="237">
        <v>455.37</v>
      </c>
      <c r="I786" s="238"/>
      <c r="J786" s="234"/>
      <c r="K786" s="234"/>
      <c r="L786" s="239"/>
      <c r="M786" s="240"/>
      <c r="N786" s="241"/>
      <c r="O786" s="241"/>
      <c r="P786" s="241"/>
      <c r="Q786" s="241"/>
      <c r="R786" s="241"/>
      <c r="S786" s="241"/>
      <c r="T786" s="242"/>
      <c r="AT786" s="243" t="s">
        <v>272</v>
      </c>
      <c r="AU786" s="243" t="s">
        <v>91</v>
      </c>
      <c r="AV786" s="15" t="s">
        <v>91</v>
      </c>
      <c r="AW786" s="15" t="s">
        <v>38</v>
      </c>
      <c r="AX786" s="15" t="s">
        <v>82</v>
      </c>
      <c r="AY786" s="243" t="s">
        <v>262</v>
      </c>
    </row>
    <row r="787" spans="2:51" s="15" customFormat="1" ht="10">
      <c r="B787" s="233"/>
      <c r="C787" s="234"/>
      <c r="D787" s="208" t="s">
        <v>272</v>
      </c>
      <c r="E787" s="235" t="s">
        <v>44</v>
      </c>
      <c r="F787" s="236" t="s">
        <v>694</v>
      </c>
      <c r="G787" s="234"/>
      <c r="H787" s="237">
        <v>62</v>
      </c>
      <c r="I787" s="238"/>
      <c r="J787" s="234"/>
      <c r="K787" s="234"/>
      <c r="L787" s="239"/>
      <c r="M787" s="240"/>
      <c r="N787" s="241"/>
      <c r="O787" s="241"/>
      <c r="P787" s="241"/>
      <c r="Q787" s="241"/>
      <c r="R787" s="241"/>
      <c r="S787" s="241"/>
      <c r="T787" s="242"/>
      <c r="AT787" s="243" t="s">
        <v>272</v>
      </c>
      <c r="AU787" s="243" t="s">
        <v>91</v>
      </c>
      <c r="AV787" s="15" t="s">
        <v>91</v>
      </c>
      <c r="AW787" s="15" t="s">
        <v>38</v>
      </c>
      <c r="AX787" s="15" t="s">
        <v>82</v>
      </c>
      <c r="AY787" s="243" t="s">
        <v>262</v>
      </c>
    </row>
    <row r="788" spans="2:51" s="15" customFormat="1" ht="10">
      <c r="B788" s="233"/>
      <c r="C788" s="234"/>
      <c r="D788" s="208" t="s">
        <v>272</v>
      </c>
      <c r="E788" s="235" t="s">
        <v>44</v>
      </c>
      <c r="F788" s="236" t="s">
        <v>695</v>
      </c>
      <c r="G788" s="234"/>
      <c r="H788" s="237">
        <v>50</v>
      </c>
      <c r="I788" s="238"/>
      <c r="J788" s="234"/>
      <c r="K788" s="234"/>
      <c r="L788" s="239"/>
      <c r="M788" s="240"/>
      <c r="N788" s="241"/>
      <c r="O788" s="241"/>
      <c r="P788" s="241"/>
      <c r="Q788" s="241"/>
      <c r="R788" s="241"/>
      <c r="S788" s="241"/>
      <c r="T788" s="242"/>
      <c r="AT788" s="243" t="s">
        <v>272</v>
      </c>
      <c r="AU788" s="243" t="s">
        <v>91</v>
      </c>
      <c r="AV788" s="15" t="s">
        <v>91</v>
      </c>
      <c r="AW788" s="15" t="s">
        <v>38</v>
      </c>
      <c r="AX788" s="15" t="s">
        <v>82</v>
      </c>
      <c r="AY788" s="243" t="s">
        <v>262</v>
      </c>
    </row>
    <row r="789" spans="2:51" s="15" customFormat="1" ht="10">
      <c r="B789" s="233"/>
      <c r="C789" s="234"/>
      <c r="D789" s="208" t="s">
        <v>272</v>
      </c>
      <c r="E789" s="235" t="s">
        <v>44</v>
      </c>
      <c r="F789" s="236" t="s">
        <v>696</v>
      </c>
      <c r="G789" s="234"/>
      <c r="H789" s="237">
        <v>50</v>
      </c>
      <c r="I789" s="238"/>
      <c r="J789" s="234"/>
      <c r="K789" s="234"/>
      <c r="L789" s="239"/>
      <c r="M789" s="240"/>
      <c r="N789" s="241"/>
      <c r="O789" s="241"/>
      <c r="P789" s="241"/>
      <c r="Q789" s="241"/>
      <c r="R789" s="241"/>
      <c r="S789" s="241"/>
      <c r="T789" s="242"/>
      <c r="AT789" s="243" t="s">
        <v>272</v>
      </c>
      <c r="AU789" s="243" t="s">
        <v>91</v>
      </c>
      <c r="AV789" s="15" t="s">
        <v>91</v>
      </c>
      <c r="AW789" s="15" t="s">
        <v>38</v>
      </c>
      <c r="AX789" s="15" t="s">
        <v>82</v>
      </c>
      <c r="AY789" s="243" t="s">
        <v>262</v>
      </c>
    </row>
    <row r="790" spans="2:51" s="15" customFormat="1" ht="10">
      <c r="B790" s="233"/>
      <c r="C790" s="234"/>
      <c r="D790" s="208" t="s">
        <v>272</v>
      </c>
      <c r="E790" s="235" t="s">
        <v>44</v>
      </c>
      <c r="F790" s="236" t="s">
        <v>697</v>
      </c>
      <c r="G790" s="234"/>
      <c r="H790" s="237">
        <v>45</v>
      </c>
      <c r="I790" s="238"/>
      <c r="J790" s="234"/>
      <c r="K790" s="234"/>
      <c r="L790" s="239"/>
      <c r="M790" s="240"/>
      <c r="N790" s="241"/>
      <c r="O790" s="241"/>
      <c r="P790" s="241"/>
      <c r="Q790" s="241"/>
      <c r="R790" s="241"/>
      <c r="S790" s="241"/>
      <c r="T790" s="242"/>
      <c r="AT790" s="243" t="s">
        <v>272</v>
      </c>
      <c r="AU790" s="243" t="s">
        <v>91</v>
      </c>
      <c r="AV790" s="15" t="s">
        <v>91</v>
      </c>
      <c r="AW790" s="15" t="s">
        <v>38</v>
      </c>
      <c r="AX790" s="15" t="s">
        <v>82</v>
      </c>
      <c r="AY790" s="243" t="s">
        <v>262</v>
      </c>
    </row>
    <row r="791" spans="2:51" s="14" customFormat="1" ht="10">
      <c r="B791" s="222"/>
      <c r="C791" s="223"/>
      <c r="D791" s="208" t="s">
        <v>272</v>
      </c>
      <c r="E791" s="224" t="s">
        <v>44</v>
      </c>
      <c r="F791" s="225" t="s">
        <v>284</v>
      </c>
      <c r="G791" s="223"/>
      <c r="H791" s="226">
        <v>662.37</v>
      </c>
      <c r="I791" s="227"/>
      <c r="J791" s="223"/>
      <c r="K791" s="223"/>
      <c r="L791" s="228"/>
      <c r="M791" s="229"/>
      <c r="N791" s="230"/>
      <c r="O791" s="230"/>
      <c r="P791" s="230"/>
      <c r="Q791" s="230"/>
      <c r="R791" s="230"/>
      <c r="S791" s="230"/>
      <c r="T791" s="231"/>
      <c r="AT791" s="232" t="s">
        <v>272</v>
      </c>
      <c r="AU791" s="232" t="s">
        <v>91</v>
      </c>
      <c r="AV791" s="14" t="s">
        <v>97</v>
      </c>
      <c r="AW791" s="14" t="s">
        <v>38</v>
      </c>
      <c r="AX791" s="14" t="s">
        <v>82</v>
      </c>
      <c r="AY791" s="232" t="s">
        <v>262</v>
      </c>
    </row>
    <row r="792" spans="2:51" s="13" customFormat="1" ht="10">
      <c r="B792" s="212"/>
      <c r="C792" s="213"/>
      <c r="D792" s="208" t="s">
        <v>272</v>
      </c>
      <c r="E792" s="214" t="s">
        <v>44</v>
      </c>
      <c r="F792" s="215" t="s">
        <v>557</v>
      </c>
      <c r="G792" s="213"/>
      <c r="H792" s="214" t="s">
        <v>44</v>
      </c>
      <c r="I792" s="216"/>
      <c r="J792" s="213"/>
      <c r="K792" s="213"/>
      <c r="L792" s="217"/>
      <c r="M792" s="218"/>
      <c r="N792" s="219"/>
      <c r="O792" s="219"/>
      <c r="P792" s="219"/>
      <c r="Q792" s="219"/>
      <c r="R792" s="219"/>
      <c r="S792" s="219"/>
      <c r="T792" s="220"/>
      <c r="AT792" s="221" t="s">
        <v>272</v>
      </c>
      <c r="AU792" s="221" t="s">
        <v>91</v>
      </c>
      <c r="AV792" s="13" t="s">
        <v>89</v>
      </c>
      <c r="AW792" s="13" t="s">
        <v>38</v>
      </c>
      <c r="AX792" s="13" t="s">
        <v>82</v>
      </c>
      <c r="AY792" s="221" t="s">
        <v>262</v>
      </c>
    </row>
    <row r="793" spans="2:51" s="13" customFormat="1" ht="10">
      <c r="B793" s="212"/>
      <c r="C793" s="213"/>
      <c r="D793" s="208" t="s">
        <v>272</v>
      </c>
      <c r="E793" s="214" t="s">
        <v>44</v>
      </c>
      <c r="F793" s="215" t="s">
        <v>558</v>
      </c>
      <c r="G793" s="213"/>
      <c r="H793" s="214" t="s">
        <v>44</v>
      </c>
      <c r="I793" s="216"/>
      <c r="J793" s="213"/>
      <c r="K793" s="213"/>
      <c r="L793" s="217"/>
      <c r="M793" s="218"/>
      <c r="N793" s="219"/>
      <c r="O793" s="219"/>
      <c r="P793" s="219"/>
      <c r="Q793" s="219"/>
      <c r="R793" s="219"/>
      <c r="S793" s="219"/>
      <c r="T793" s="220"/>
      <c r="AT793" s="221" t="s">
        <v>272</v>
      </c>
      <c r="AU793" s="221" t="s">
        <v>91</v>
      </c>
      <c r="AV793" s="13" t="s">
        <v>89</v>
      </c>
      <c r="AW793" s="13" t="s">
        <v>38</v>
      </c>
      <c r="AX793" s="13" t="s">
        <v>82</v>
      </c>
      <c r="AY793" s="221" t="s">
        <v>262</v>
      </c>
    </row>
    <row r="794" spans="2:51" s="13" customFormat="1" ht="10">
      <c r="B794" s="212"/>
      <c r="C794" s="213"/>
      <c r="D794" s="208" t="s">
        <v>272</v>
      </c>
      <c r="E794" s="214" t="s">
        <v>44</v>
      </c>
      <c r="F794" s="215" t="s">
        <v>458</v>
      </c>
      <c r="G794" s="213"/>
      <c r="H794" s="214" t="s">
        <v>44</v>
      </c>
      <c r="I794" s="216"/>
      <c r="J794" s="213"/>
      <c r="K794" s="213"/>
      <c r="L794" s="217"/>
      <c r="M794" s="218"/>
      <c r="N794" s="219"/>
      <c r="O794" s="219"/>
      <c r="P794" s="219"/>
      <c r="Q794" s="219"/>
      <c r="R794" s="219"/>
      <c r="S794" s="219"/>
      <c r="T794" s="220"/>
      <c r="AT794" s="221" t="s">
        <v>272</v>
      </c>
      <c r="AU794" s="221" t="s">
        <v>91</v>
      </c>
      <c r="AV794" s="13" t="s">
        <v>89</v>
      </c>
      <c r="AW794" s="13" t="s">
        <v>38</v>
      </c>
      <c r="AX794" s="13" t="s">
        <v>82</v>
      </c>
      <c r="AY794" s="221" t="s">
        <v>262</v>
      </c>
    </row>
    <row r="795" spans="2:51" s="15" customFormat="1" ht="10">
      <c r="B795" s="233"/>
      <c r="C795" s="234"/>
      <c r="D795" s="208" t="s">
        <v>272</v>
      </c>
      <c r="E795" s="235" t="s">
        <v>44</v>
      </c>
      <c r="F795" s="236" t="s">
        <v>698</v>
      </c>
      <c r="G795" s="234"/>
      <c r="H795" s="237">
        <v>11.07</v>
      </c>
      <c r="I795" s="238"/>
      <c r="J795" s="234"/>
      <c r="K795" s="234"/>
      <c r="L795" s="239"/>
      <c r="M795" s="240"/>
      <c r="N795" s="241"/>
      <c r="O795" s="241"/>
      <c r="P795" s="241"/>
      <c r="Q795" s="241"/>
      <c r="R795" s="241"/>
      <c r="S795" s="241"/>
      <c r="T795" s="242"/>
      <c r="AT795" s="243" t="s">
        <v>272</v>
      </c>
      <c r="AU795" s="243" t="s">
        <v>91</v>
      </c>
      <c r="AV795" s="15" t="s">
        <v>91</v>
      </c>
      <c r="AW795" s="15" t="s">
        <v>38</v>
      </c>
      <c r="AX795" s="15" t="s">
        <v>82</v>
      </c>
      <c r="AY795" s="243" t="s">
        <v>262</v>
      </c>
    </row>
    <row r="796" spans="2:51" s="15" customFormat="1" ht="10">
      <c r="B796" s="233"/>
      <c r="C796" s="234"/>
      <c r="D796" s="208" t="s">
        <v>272</v>
      </c>
      <c r="E796" s="235" t="s">
        <v>44</v>
      </c>
      <c r="F796" s="236" t="s">
        <v>560</v>
      </c>
      <c r="G796" s="234"/>
      <c r="H796" s="237">
        <v>7.218</v>
      </c>
      <c r="I796" s="238"/>
      <c r="J796" s="234"/>
      <c r="K796" s="234"/>
      <c r="L796" s="239"/>
      <c r="M796" s="240"/>
      <c r="N796" s="241"/>
      <c r="O796" s="241"/>
      <c r="P796" s="241"/>
      <c r="Q796" s="241"/>
      <c r="R796" s="241"/>
      <c r="S796" s="241"/>
      <c r="T796" s="242"/>
      <c r="AT796" s="243" t="s">
        <v>272</v>
      </c>
      <c r="AU796" s="243" t="s">
        <v>91</v>
      </c>
      <c r="AV796" s="15" t="s">
        <v>91</v>
      </c>
      <c r="AW796" s="15" t="s">
        <v>38</v>
      </c>
      <c r="AX796" s="15" t="s">
        <v>82</v>
      </c>
      <c r="AY796" s="243" t="s">
        <v>262</v>
      </c>
    </row>
    <row r="797" spans="2:51" s="15" customFormat="1" ht="10">
      <c r="B797" s="233"/>
      <c r="C797" s="234"/>
      <c r="D797" s="208" t="s">
        <v>272</v>
      </c>
      <c r="E797" s="235" t="s">
        <v>44</v>
      </c>
      <c r="F797" s="236" t="s">
        <v>561</v>
      </c>
      <c r="G797" s="234"/>
      <c r="H797" s="237">
        <v>10.53</v>
      </c>
      <c r="I797" s="238"/>
      <c r="J797" s="234"/>
      <c r="K797" s="234"/>
      <c r="L797" s="239"/>
      <c r="M797" s="240"/>
      <c r="N797" s="241"/>
      <c r="O797" s="241"/>
      <c r="P797" s="241"/>
      <c r="Q797" s="241"/>
      <c r="R797" s="241"/>
      <c r="S797" s="241"/>
      <c r="T797" s="242"/>
      <c r="AT797" s="243" t="s">
        <v>272</v>
      </c>
      <c r="AU797" s="243" t="s">
        <v>91</v>
      </c>
      <c r="AV797" s="15" t="s">
        <v>91</v>
      </c>
      <c r="AW797" s="15" t="s">
        <v>38</v>
      </c>
      <c r="AX797" s="15" t="s">
        <v>82</v>
      </c>
      <c r="AY797" s="243" t="s">
        <v>262</v>
      </c>
    </row>
    <row r="798" spans="2:51" s="15" customFormat="1" ht="10">
      <c r="B798" s="233"/>
      <c r="C798" s="234"/>
      <c r="D798" s="208" t="s">
        <v>272</v>
      </c>
      <c r="E798" s="235" t="s">
        <v>44</v>
      </c>
      <c r="F798" s="236" t="s">
        <v>699</v>
      </c>
      <c r="G798" s="234"/>
      <c r="H798" s="237">
        <v>51.66</v>
      </c>
      <c r="I798" s="238"/>
      <c r="J798" s="234"/>
      <c r="K798" s="234"/>
      <c r="L798" s="239"/>
      <c r="M798" s="240"/>
      <c r="N798" s="241"/>
      <c r="O798" s="241"/>
      <c r="P798" s="241"/>
      <c r="Q798" s="241"/>
      <c r="R798" s="241"/>
      <c r="S798" s="241"/>
      <c r="T798" s="242"/>
      <c r="AT798" s="243" t="s">
        <v>272</v>
      </c>
      <c r="AU798" s="243" t="s">
        <v>91</v>
      </c>
      <c r="AV798" s="15" t="s">
        <v>91</v>
      </c>
      <c r="AW798" s="15" t="s">
        <v>38</v>
      </c>
      <c r="AX798" s="15" t="s">
        <v>82</v>
      </c>
      <c r="AY798" s="243" t="s">
        <v>262</v>
      </c>
    </row>
    <row r="799" spans="2:51" s="15" customFormat="1" ht="10">
      <c r="B799" s="233"/>
      <c r="C799" s="234"/>
      <c r="D799" s="208" t="s">
        <v>272</v>
      </c>
      <c r="E799" s="235" t="s">
        <v>44</v>
      </c>
      <c r="F799" s="236" t="s">
        <v>563</v>
      </c>
      <c r="G799" s="234"/>
      <c r="H799" s="237">
        <v>-16.574999999999999</v>
      </c>
      <c r="I799" s="238"/>
      <c r="J799" s="234"/>
      <c r="K799" s="234"/>
      <c r="L799" s="239"/>
      <c r="M799" s="240"/>
      <c r="N799" s="241"/>
      <c r="O799" s="241"/>
      <c r="P799" s="241"/>
      <c r="Q799" s="241"/>
      <c r="R799" s="241"/>
      <c r="S799" s="241"/>
      <c r="T799" s="242"/>
      <c r="AT799" s="243" t="s">
        <v>272</v>
      </c>
      <c r="AU799" s="243" t="s">
        <v>91</v>
      </c>
      <c r="AV799" s="15" t="s">
        <v>91</v>
      </c>
      <c r="AW799" s="15" t="s">
        <v>38</v>
      </c>
      <c r="AX799" s="15" t="s">
        <v>82</v>
      </c>
      <c r="AY799" s="243" t="s">
        <v>262</v>
      </c>
    </row>
    <row r="800" spans="2:51" s="15" customFormat="1" ht="10">
      <c r="B800" s="233"/>
      <c r="C800" s="234"/>
      <c r="D800" s="208" t="s">
        <v>272</v>
      </c>
      <c r="E800" s="235" t="s">
        <v>44</v>
      </c>
      <c r="F800" s="236" t="s">
        <v>700</v>
      </c>
      <c r="G800" s="234"/>
      <c r="H800" s="237">
        <v>54.81</v>
      </c>
      <c r="I800" s="238"/>
      <c r="J800" s="234"/>
      <c r="K800" s="234"/>
      <c r="L800" s="239"/>
      <c r="M800" s="240"/>
      <c r="N800" s="241"/>
      <c r="O800" s="241"/>
      <c r="P800" s="241"/>
      <c r="Q800" s="241"/>
      <c r="R800" s="241"/>
      <c r="S800" s="241"/>
      <c r="T800" s="242"/>
      <c r="AT800" s="243" t="s">
        <v>272</v>
      </c>
      <c r="AU800" s="243" t="s">
        <v>91</v>
      </c>
      <c r="AV800" s="15" t="s">
        <v>91</v>
      </c>
      <c r="AW800" s="15" t="s">
        <v>38</v>
      </c>
      <c r="AX800" s="15" t="s">
        <v>82</v>
      </c>
      <c r="AY800" s="243" t="s">
        <v>262</v>
      </c>
    </row>
    <row r="801" spans="2:51" s="15" customFormat="1" ht="10">
      <c r="B801" s="233"/>
      <c r="C801" s="234"/>
      <c r="D801" s="208" t="s">
        <v>272</v>
      </c>
      <c r="E801" s="235" t="s">
        <v>44</v>
      </c>
      <c r="F801" s="236" t="s">
        <v>565</v>
      </c>
      <c r="G801" s="234"/>
      <c r="H801" s="237">
        <v>-29.859000000000002</v>
      </c>
      <c r="I801" s="238"/>
      <c r="J801" s="234"/>
      <c r="K801" s="234"/>
      <c r="L801" s="239"/>
      <c r="M801" s="240"/>
      <c r="N801" s="241"/>
      <c r="O801" s="241"/>
      <c r="P801" s="241"/>
      <c r="Q801" s="241"/>
      <c r="R801" s="241"/>
      <c r="S801" s="241"/>
      <c r="T801" s="242"/>
      <c r="AT801" s="243" t="s">
        <v>272</v>
      </c>
      <c r="AU801" s="243" t="s">
        <v>91</v>
      </c>
      <c r="AV801" s="15" t="s">
        <v>91</v>
      </c>
      <c r="AW801" s="15" t="s">
        <v>38</v>
      </c>
      <c r="AX801" s="15" t="s">
        <v>82</v>
      </c>
      <c r="AY801" s="243" t="s">
        <v>262</v>
      </c>
    </row>
    <row r="802" spans="2:51" s="15" customFormat="1" ht="10">
      <c r="B802" s="233"/>
      <c r="C802" s="234"/>
      <c r="D802" s="208" t="s">
        <v>272</v>
      </c>
      <c r="E802" s="235" t="s">
        <v>44</v>
      </c>
      <c r="F802" s="236" t="s">
        <v>566</v>
      </c>
      <c r="G802" s="234"/>
      <c r="H802" s="237">
        <v>5.74</v>
      </c>
      <c r="I802" s="238"/>
      <c r="J802" s="234"/>
      <c r="K802" s="234"/>
      <c r="L802" s="239"/>
      <c r="M802" s="240"/>
      <c r="N802" s="241"/>
      <c r="O802" s="241"/>
      <c r="P802" s="241"/>
      <c r="Q802" s="241"/>
      <c r="R802" s="241"/>
      <c r="S802" s="241"/>
      <c r="T802" s="242"/>
      <c r="AT802" s="243" t="s">
        <v>272</v>
      </c>
      <c r="AU802" s="243" t="s">
        <v>91</v>
      </c>
      <c r="AV802" s="15" t="s">
        <v>91</v>
      </c>
      <c r="AW802" s="15" t="s">
        <v>38</v>
      </c>
      <c r="AX802" s="15" t="s">
        <v>82</v>
      </c>
      <c r="AY802" s="243" t="s">
        <v>262</v>
      </c>
    </row>
    <row r="803" spans="2:51" s="15" customFormat="1" ht="10">
      <c r="B803" s="233"/>
      <c r="C803" s="234"/>
      <c r="D803" s="208" t="s">
        <v>272</v>
      </c>
      <c r="E803" s="235" t="s">
        <v>44</v>
      </c>
      <c r="F803" s="236" t="s">
        <v>701</v>
      </c>
      <c r="G803" s="234"/>
      <c r="H803" s="237">
        <v>17.010000000000002</v>
      </c>
      <c r="I803" s="238"/>
      <c r="J803" s="234"/>
      <c r="K803" s="234"/>
      <c r="L803" s="239"/>
      <c r="M803" s="240"/>
      <c r="N803" s="241"/>
      <c r="O803" s="241"/>
      <c r="P803" s="241"/>
      <c r="Q803" s="241"/>
      <c r="R803" s="241"/>
      <c r="S803" s="241"/>
      <c r="T803" s="242"/>
      <c r="AT803" s="243" t="s">
        <v>272</v>
      </c>
      <c r="AU803" s="243" t="s">
        <v>91</v>
      </c>
      <c r="AV803" s="15" t="s">
        <v>91</v>
      </c>
      <c r="AW803" s="15" t="s">
        <v>38</v>
      </c>
      <c r="AX803" s="15" t="s">
        <v>82</v>
      </c>
      <c r="AY803" s="243" t="s">
        <v>262</v>
      </c>
    </row>
    <row r="804" spans="2:51" s="15" customFormat="1" ht="10">
      <c r="B804" s="233"/>
      <c r="C804" s="234"/>
      <c r="D804" s="208" t="s">
        <v>272</v>
      </c>
      <c r="E804" s="235" t="s">
        <v>44</v>
      </c>
      <c r="F804" s="236" t="s">
        <v>568</v>
      </c>
      <c r="G804" s="234"/>
      <c r="H804" s="237">
        <v>-2.86</v>
      </c>
      <c r="I804" s="238"/>
      <c r="J804" s="234"/>
      <c r="K804" s="234"/>
      <c r="L804" s="239"/>
      <c r="M804" s="240"/>
      <c r="N804" s="241"/>
      <c r="O804" s="241"/>
      <c r="P804" s="241"/>
      <c r="Q804" s="241"/>
      <c r="R804" s="241"/>
      <c r="S804" s="241"/>
      <c r="T804" s="242"/>
      <c r="AT804" s="243" t="s">
        <v>272</v>
      </c>
      <c r="AU804" s="243" t="s">
        <v>91</v>
      </c>
      <c r="AV804" s="15" t="s">
        <v>91</v>
      </c>
      <c r="AW804" s="15" t="s">
        <v>38</v>
      </c>
      <c r="AX804" s="15" t="s">
        <v>82</v>
      </c>
      <c r="AY804" s="243" t="s">
        <v>262</v>
      </c>
    </row>
    <row r="805" spans="2:51" s="15" customFormat="1" ht="10">
      <c r="B805" s="233"/>
      <c r="C805" s="234"/>
      <c r="D805" s="208" t="s">
        <v>272</v>
      </c>
      <c r="E805" s="235" t="s">
        <v>44</v>
      </c>
      <c r="F805" s="236" t="s">
        <v>702</v>
      </c>
      <c r="G805" s="234"/>
      <c r="H805" s="237">
        <v>6.3</v>
      </c>
      <c r="I805" s="238"/>
      <c r="J805" s="234"/>
      <c r="K805" s="234"/>
      <c r="L805" s="239"/>
      <c r="M805" s="240"/>
      <c r="N805" s="241"/>
      <c r="O805" s="241"/>
      <c r="P805" s="241"/>
      <c r="Q805" s="241"/>
      <c r="R805" s="241"/>
      <c r="S805" s="241"/>
      <c r="T805" s="242"/>
      <c r="AT805" s="243" t="s">
        <v>272</v>
      </c>
      <c r="AU805" s="243" t="s">
        <v>91</v>
      </c>
      <c r="AV805" s="15" t="s">
        <v>91</v>
      </c>
      <c r="AW805" s="15" t="s">
        <v>38</v>
      </c>
      <c r="AX805" s="15" t="s">
        <v>82</v>
      </c>
      <c r="AY805" s="243" t="s">
        <v>262</v>
      </c>
    </row>
    <row r="806" spans="2:51" s="13" customFormat="1" ht="10">
      <c r="B806" s="212"/>
      <c r="C806" s="213"/>
      <c r="D806" s="208" t="s">
        <v>272</v>
      </c>
      <c r="E806" s="214" t="s">
        <v>44</v>
      </c>
      <c r="F806" s="215" t="s">
        <v>570</v>
      </c>
      <c r="G806" s="213"/>
      <c r="H806" s="214" t="s">
        <v>44</v>
      </c>
      <c r="I806" s="216"/>
      <c r="J806" s="213"/>
      <c r="K806" s="213"/>
      <c r="L806" s="217"/>
      <c r="M806" s="218"/>
      <c r="N806" s="219"/>
      <c r="O806" s="219"/>
      <c r="P806" s="219"/>
      <c r="Q806" s="219"/>
      <c r="R806" s="219"/>
      <c r="S806" s="219"/>
      <c r="T806" s="220"/>
      <c r="AT806" s="221" t="s">
        <v>272</v>
      </c>
      <c r="AU806" s="221" t="s">
        <v>91</v>
      </c>
      <c r="AV806" s="13" t="s">
        <v>89</v>
      </c>
      <c r="AW806" s="13" t="s">
        <v>38</v>
      </c>
      <c r="AX806" s="13" t="s">
        <v>82</v>
      </c>
      <c r="AY806" s="221" t="s">
        <v>262</v>
      </c>
    </row>
    <row r="807" spans="2:51" s="13" customFormat="1" ht="10">
      <c r="B807" s="212"/>
      <c r="C807" s="213"/>
      <c r="D807" s="208" t="s">
        <v>272</v>
      </c>
      <c r="E807" s="214" t="s">
        <v>44</v>
      </c>
      <c r="F807" s="215" t="s">
        <v>458</v>
      </c>
      <c r="G807" s="213"/>
      <c r="H807" s="214" t="s">
        <v>44</v>
      </c>
      <c r="I807" s="216"/>
      <c r="J807" s="213"/>
      <c r="K807" s="213"/>
      <c r="L807" s="217"/>
      <c r="M807" s="218"/>
      <c r="N807" s="219"/>
      <c r="O807" s="219"/>
      <c r="P807" s="219"/>
      <c r="Q807" s="219"/>
      <c r="R807" s="219"/>
      <c r="S807" s="219"/>
      <c r="T807" s="220"/>
      <c r="AT807" s="221" t="s">
        <v>272</v>
      </c>
      <c r="AU807" s="221" t="s">
        <v>91</v>
      </c>
      <c r="AV807" s="13" t="s">
        <v>89</v>
      </c>
      <c r="AW807" s="13" t="s">
        <v>38</v>
      </c>
      <c r="AX807" s="13" t="s">
        <v>82</v>
      </c>
      <c r="AY807" s="221" t="s">
        <v>262</v>
      </c>
    </row>
    <row r="808" spans="2:51" s="15" customFormat="1" ht="10">
      <c r="B808" s="233"/>
      <c r="C808" s="234"/>
      <c r="D808" s="208" t="s">
        <v>272</v>
      </c>
      <c r="E808" s="235" t="s">
        <v>44</v>
      </c>
      <c r="F808" s="236" t="s">
        <v>703</v>
      </c>
      <c r="G808" s="234"/>
      <c r="H808" s="237">
        <v>24.434999999999999</v>
      </c>
      <c r="I808" s="238"/>
      <c r="J808" s="234"/>
      <c r="K808" s="234"/>
      <c r="L808" s="239"/>
      <c r="M808" s="240"/>
      <c r="N808" s="241"/>
      <c r="O808" s="241"/>
      <c r="P808" s="241"/>
      <c r="Q808" s="241"/>
      <c r="R808" s="241"/>
      <c r="S808" s="241"/>
      <c r="T808" s="242"/>
      <c r="AT808" s="243" t="s">
        <v>272</v>
      </c>
      <c r="AU808" s="243" t="s">
        <v>91</v>
      </c>
      <c r="AV808" s="15" t="s">
        <v>91</v>
      </c>
      <c r="AW808" s="15" t="s">
        <v>38</v>
      </c>
      <c r="AX808" s="15" t="s">
        <v>82</v>
      </c>
      <c r="AY808" s="243" t="s">
        <v>262</v>
      </c>
    </row>
    <row r="809" spans="2:51" s="15" customFormat="1" ht="10">
      <c r="B809" s="233"/>
      <c r="C809" s="234"/>
      <c r="D809" s="208" t="s">
        <v>272</v>
      </c>
      <c r="E809" s="235" t="s">
        <v>44</v>
      </c>
      <c r="F809" s="236" t="s">
        <v>578</v>
      </c>
      <c r="G809" s="234"/>
      <c r="H809" s="237">
        <v>99.09</v>
      </c>
      <c r="I809" s="238"/>
      <c r="J809" s="234"/>
      <c r="K809" s="234"/>
      <c r="L809" s="239"/>
      <c r="M809" s="240"/>
      <c r="N809" s="241"/>
      <c r="O809" s="241"/>
      <c r="P809" s="241"/>
      <c r="Q809" s="241"/>
      <c r="R809" s="241"/>
      <c r="S809" s="241"/>
      <c r="T809" s="242"/>
      <c r="AT809" s="243" t="s">
        <v>272</v>
      </c>
      <c r="AU809" s="243" t="s">
        <v>91</v>
      </c>
      <c r="AV809" s="15" t="s">
        <v>91</v>
      </c>
      <c r="AW809" s="15" t="s">
        <v>38</v>
      </c>
      <c r="AX809" s="15" t="s">
        <v>82</v>
      </c>
      <c r="AY809" s="243" t="s">
        <v>262</v>
      </c>
    </row>
    <row r="810" spans="2:51" s="15" customFormat="1" ht="10">
      <c r="B810" s="233"/>
      <c r="C810" s="234"/>
      <c r="D810" s="208" t="s">
        <v>272</v>
      </c>
      <c r="E810" s="235" t="s">
        <v>44</v>
      </c>
      <c r="F810" s="236" t="s">
        <v>573</v>
      </c>
      <c r="G810" s="234"/>
      <c r="H810" s="237">
        <v>-39.524999999999999</v>
      </c>
      <c r="I810" s="238"/>
      <c r="J810" s="234"/>
      <c r="K810" s="234"/>
      <c r="L810" s="239"/>
      <c r="M810" s="240"/>
      <c r="N810" s="241"/>
      <c r="O810" s="241"/>
      <c r="P810" s="241"/>
      <c r="Q810" s="241"/>
      <c r="R810" s="241"/>
      <c r="S810" s="241"/>
      <c r="T810" s="242"/>
      <c r="AT810" s="243" t="s">
        <v>272</v>
      </c>
      <c r="AU810" s="243" t="s">
        <v>91</v>
      </c>
      <c r="AV810" s="15" t="s">
        <v>91</v>
      </c>
      <c r="AW810" s="15" t="s">
        <v>38</v>
      </c>
      <c r="AX810" s="15" t="s">
        <v>82</v>
      </c>
      <c r="AY810" s="243" t="s">
        <v>262</v>
      </c>
    </row>
    <row r="811" spans="2:51" s="15" customFormat="1" ht="10">
      <c r="B811" s="233"/>
      <c r="C811" s="234"/>
      <c r="D811" s="208" t="s">
        <v>272</v>
      </c>
      <c r="E811" s="235" t="s">
        <v>44</v>
      </c>
      <c r="F811" s="236" t="s">
        <v>704</v>
      </c>
      <c r="G811" s="234"/>
      <c r="H811" s="237">
        <v>14.58</v>
      </c>
      <c r="I811" s="238"/>
      <c r="J811" s="234"/>
      <c r="K811" s="234"/>
      <c r="L811" s="239"/>
      <c r="M811" s="240"/>
      <c r="N811" s="241"/>
      <c r="O811" s="241"/>
      <c r="P811" s="241"/>
      <c r="Q811" s="241"/>
      <c r="R811" s="241"/>
      <c r="S811" s="241"/>
      <c r="T811" s="242"/>
      <c r="AT811" s="243" t="s">
        <v>272</v>
      </c>
      <c r="AU811" s="243" t="s">
        <v>91</v>
      </c>
      <c r="AV811" s="15" t="s">
        <v>91</v>
      </c>
      <c r="AW811" s="15" t="s">
        <v>38</v>
      </c>
      <c r="AX811" s="15" t="s">
        <v>82</v>
      </c>
      <c r="AY811" s="243" t="s">
        <v>262</v>
      </c>
    </row>
    <row r="812" spans="2:51" s="13" customFormat="1" ht="10">
      <c r="B812" s="212"/>
      <c r="C812" s="213"/>
      <c r="D812" s="208" t="s">
        <v>272</v>
      </c>
      <c r="E812" s="214" t="s">
        <v>44</v>
      </c>
      <c r="F812" s="215" t="s">
        <v>575</v>
      </c>
      <c r="G812" s="213"/>
      <c r="H812" s="214" t="s">
        <v>44</v>
      </c>
      <c r="I812" s="216"/>
      <c r="J812" s="213"/>
      <c r="K812" s="213"/>
      <c r="L812" s="217"/>
      <c r="M812" s="218"/>
      <c r="N812" s="219"/>
      <c r="O812" s="219"/>
      <c r="P812" s="219"/>
      <c r="Q812" s="219"/>
      <c r="R812" s="219"/>
      <c r="S812" s="219"/>
      <c r="T812" s="220"/>
      <c r="AT812" s="221" t="s">
        <v>272</v>
      </c>
      <c r="AU812" s="221" t="s">
        <v>91</v>
      </c>
      <c r="AV812" s="13" t="s">
        <v>89</v>
      </c>
      <c r="AW812" s="13" t="s">
        <v>38</v>
      </c>
      <c r="AX812" s="13" t="s">
        <v>82</v>
      </c>
      <c r="AY812" s="221" t="s">
        <v>262</v>
      </c>
    </row>
    <row r="813" spans="2:51" s="13" customFormat="1" ht="10">
      <c r="B813" s="212"/>
      <c r="C813" s="213"/>
      <c r="D813" s="208" t="s">
        <v>272</v>
      </c>
      <c r="E813" s="214" t="s">
        <v>44</v>
      </c>
      <c r="F813" s="215" t="s">
        <v>458</v>
      </c>
      <c r="G813" s="213"/>
      <c r="H813" s="214" t="s">
        <v>44</v>
      </c>
      <c r="I813" s="216"/>
      <c r="J813" s="213"/>
      <c r="K813" s="213"/>
      <c r="L813" s="217"/>
      <c r="M813" s="218"/>
      <c r="N813" s="219"/>
      <c r="O813" s="219"/>
      <c r="P813" s="219"/>
      <c r="Q813" s="219"/>
      <c r="R813" s="219"/>
      <c r="S813" s="219"/>
      <c r="T813" s="220"/>
      <c r="AT813" s="221" t="s">
        <v>272</v>
      </c>
      <c r="AU813" s="221" t="s">
        <v>91</v>
      </c>
      <c r="AV813" s="13" t="s">
        <v>89</v>
      </c>
      <c r="AW813" s="13" t="s">
        <v>38</v>
      </c>
      <c r="AX813" s="13" t="s">
        <v>82</v>
      </c>
      <c r="AY813" s="221" t="s">
        <v>262</v>
      </c>
    </row>
    <row r="814" spans="2:51" s="15" customFormat="1" ht="10">
      <c r="B814" s="233"/>
      <c r="C814" s="234"/>
      <c r="D814" s="208" t="s">
        <v>272</v>
      </c>
      <c r="E814" s="235" t="s">
        <v>44</v>
      </c>
      <c r="F814" s="236" t="s">
        <v>703</v>
      </c>
      <c r="G814" s="234"/>
      <c r="H814" s="237">
        <v>24.434999999999999</v>
      </c>
      <c r="I814" s="238"/>
      <c r="J814" s="234"/>
      <c r="K814" s="234"/>
      <c r="L814" s="239"/>
      <c r="M814" s="240"/>
      <c r="N814" s="241"/>
      <c r="O814" s="241"/>
      <c r="P814" s="241"/>
      <c r="Q814" s="241"/>
      <c r="R814" s="241"/>
      <c r="S814" s="241"/>
      <c r="T814" s="242"/>
      <c r="AT814" s="243" t="s">
        <v>272</v>
      </c>
      <c r="AU814" s="243" t="s">
        <v>91</v>
      </c>
      <c r="AV814" s="15" t="s">
        <v>91</v>
      </c>
      <c r="AW814" s="15" t="s">
        <v>38</v>
      </c>
      <c r="AX814" s="15" t="s">
        <v>82</v>
      </c>
      <c r="AY814" s="243" t="s">
        <v>262</v>
      </c>
    </row>
    <row r="815" spans="2:51" s="15" customFormat="1" ht="10">
      <c r="B815" s="233"/>
      <c r="C815" s="234"/>
      <c r="D815" s="208" t="s">
        <v>272</v>
      </c>
      <c r="E815" s="235" t="s">
        <v>44</v>
      </c>
      <c r="F815" s="236" t="s">
        <v>578</v>
      </c>
      <c r="G815" s="234"/>
      <c r="H815" s="237">
        <v>99.09</v>
      </c>
      <c r="I815" s="238"/>
      <c r="J815" s="234"/>
      <c r="K815" s="234"/>
      <c r="L815" s="239"/>
      <c r="M815" s="240"/>
      <c r="N815" s="241"/>
      <c r="O815" s="241"/>
      <c r="P815" s="241"/>
      <c r="Q815" s="241"/>
      <c r="R815" s="241"/>
      <c r="S815" s="241"/>
      <c r="T815" s="242"/>
      <c r="AT815" s="243" t="s">
        <v>272</v>
      </c>
      <c r="AU815" s="243" t="s">
        <v>91</v>
      </c>
      <c r="AV815" s="15" t="s">
        <v>91</v>
      </c>
      <c r="AW815" s="15" t="s">
        <v>38</v>
      </c>
      <c r="AX815" s="15" t="s">
        <v>82</v>
      </c>
      <c r="AY815" s="243" t="s">
        <v>262</v>
      </c>
    </row>
    <row r="816" spans="2:51" s="15" customFormat="1" ht="10">
      <c r="B816" s="233"/>
      <c r="C816" s="234"/>
      <c r="D816" s="208" t="s">
        <v>272</v>
      </c>
      <c r="E816" s="235" t="s">
        <v>44</v>
      </c>
      <c r="F816" s="236" t="s">
        <v>573</v>
      </c>
      <c r="G816" s="234"/>
      <c r="H816" s="237">
        <v>-39.524999999999999</v>
      </c>
      <c r="I816" s="238"/>
      <c r="J816" s="234"/>
      <c r="K816" s="234"/>
      <c r="L816" s="239"/>
      <c r="M816" s="240"/>
      <c r="N816" s="241"/>
      <c r="O816" s="241"/>
      <c r="P816" s="241"/>
      <c r="Q816" s="241"/>
      <c r="R816" s="241"/>
      <c r="S816" s="241"/>
      <c r="T816" s="242"/>
      <c r="AT816" s="243" t="s">
        <v>272</v>
      </c>
      <c r="AU816" s="243" t="s">
        <v>91</v>
      </c>
      <c r="AV816" s="15" t="s">
        <v>91</v>
      </c>
      <c r="AW816" s="15" t="s">
        <v>38</v>
      </c>
      <c r="AX816" s="15" t="s">
        <v>82</v>
      </c>
      <c r="AY816" s="243" t="s">
        <v>262</v>
      </c>
    </row>
    <row r="817" spans="1:65" s="15" customFormat="1" ht="10">
      <c r="B817" s="233"/>
      <c r="C817" s="234"/>
      <c r="D817" s="208" t="s">
        <v>272</v>
      </c>
      <c r="E817" s="235" t="s">
        <v>44</v>
      </c>
      <c r="F817" s="236" t="s">
        <v>704</v>
      </c>
      <c r="G817" s="234"/>
      <c r="H817" s="237">
        <v>14.58</v>
      </c>
      <c r="I817" s="238"/>
      <c r="J817" s="234"/>
      <c r="K817" s="234"/>
      <c r="L817" s="239"/>
      <c r="M817" s="240"/>
      <c r="N817" s="241"/>
      <c r="O817" s="241"/>
      <c r="P817" s="241"/>
      <c r="Q817" s="241"/>
      <c r="R817" s="241"/>
      <c r="S817" s="241"/>
      <c r="T817" s="242"/>
      <c r="AT817" s="243" t="s">
        <v>272</v>
      </c>
      <c r="AU817" s="243" t="s">
        <v>91</v>
      </c>
      <c r="AV817" s="15" t="s">
        <v>91</v>
      </c>
      <c r="AW817" s="15" t="s">
        <v>38</v>
      </c>
      <c r="AX817" s="15" t="s">
        <v>82</v>
      </c>
      <c r="AY817" s="243" t="s">
        <v>262</v>
      </c>
    </row>
    <row r="818" spans="1:65" s="13" customFormat="1" ht="10">
      <c r="B818" s="212"/>
      <c r="C818" s="213"/>
      <c r="D818" s="208" t="s">
        <v>272</v>
      </c>
      <c r="E818" s="214" t="s">
        <v>44</v>
      </c>
      <c r="F818" s="215" t="s">
        <v>576</v>
      </c>
      <c r="G818" s="213"/>
      <c r="H818" s="214" t="s">
        <v>44</v>
      </c>
      <c r="I818" s="216"/>
      <c r="J818" s="213"/>
      <c r="K818" s="213"/>
      <c r="L818" s="217"/>
      <c r="M818" s="218"/>
      <c r="N818" s="219"/>
      <c r="O818" s="219"/>
      <c r="P818" s="219"/>
      <c r="Q818" s="219"/>
      <c r="R818" s="219"/>
      <c r="S818" s="219"/>
      <c r="T818" s="220"/>
      <c r="AT818" s="221" t="s">
        <v>272</v>
      </c>
      <c r="AU818" s="221" t="s">
        <v>91</v>
      </c>
      <c r="AV818" s="13" t="s">
        <v>89</v>
      </c>
      <c r="AW818" s="13" t="s">
        <v>38</v>
      </c>
      <c r="AX818" s="13" t="s">
        <v>82</v>
      </c>
      <c r="AY818" s="221" t="s">
        <v>262</v>
      </c>
    </row>
    <row r="819" spans="1:65" s="13" customFormat="1" ht="10">
      <c r="B819" s="212"/>
      <c r="C819" s="213"/>
      <c r="D819" s="208" t="s">
        <v>272</v>
      </c>
      <c r="E819" s="214" t="s">
        <v>44</v>
      </c>
      <c r="F819" s="215" t="s">
        <v>458</v>
      </c>
      <c r="G819" s="213"/>
      <c r="H819" s="214" t="s">
        <v>44</v>
      </c>
      <c r="I819" s="216"/>
      <c r="J819" s="213"/>
      <c r="K819" s="213"/>
      <c r="L819" s="217"/>
      <c r="M819" s="218"/>
      <c r="N819" s="219"/>
      <c r="O819" s="219"/>
      <c r="P819" s="219"/>
      <c r="Q819" s="219"/>
      <c r="R819" s="219"/>
      <c r="S819" s="219"/>
      <c r="T819" s="220"/>
      <c r="AT819" s="221" t="s">
        <v>272</v>
      </c>
      <c r="AU819" s="221" t="s">
        <v>91</v>
      </c>
      <c r="AV819" s="13" t="s">
        <v>89</v>
      </c>
      <c r="AW819" s="13" t="s">
        <v>38</v>
      </c>
      <c r="AX819" s="13" t="s">
        <v>82</v>
      </c>
      <c r="AY819" s="221" t="s">
        <v>262</v>
      </c>
    </row>
    <row r="820" spans="1:65" s="15" customFormat="1" ht="10">
      <c r="B820" s="233"/>
      <c r="C820" s="234"/>
      <c r="D820" s="208" t="s">
        <v>272</v>
      </c>
      <c r="E820" s="235" t="s">
        <v>44</v>
      </c>
      <c r="F820" s="236" t="s">
        <v>705</v>
      </c>
      <c r="G820" s="234"/>
      <c r="H820" s="237">
        <v>23.53</v>
      </c>
      <c r="I820" s="238"/>
      <c r="J820" s="234"/>
      <c r="K820" s="234"/>
      <c r="L820" s="239"/>
      <c r="M820" s="240"/>
      <c r="N820" s="241"/>
      <c r="O820" s="241"/>
      <c r="P820" s="241"/>
      <c r="Q820" s="241"/>
      <c r="R820" s="241"/>
      <c r="S820" s="241"/>
      <c r="T820" s="242"/>
      <c r="AT820" s="243" t="s">
        <v>272</v>
      </c>
      <c r="AU820" s="243" t="s">
        <v>91</v>
      </c>
      <c r="AV820" s="15" t="s">
        <v>91</v>
      </c>
      <c r="AW820" s="15" t="s">
        <v>38</v>
      </c>
      <c r="AX820" s="15" t="s">
        <v>82</v>
      </c>
      <c r="AY820" s="243" t="s">
        <v>262</v>
      </c>
    </row>
    <row r="821" spans="1:65" s="15" customFormat="1" ht="10">
      <c r="B821" s="233"/>
      <c r="C821" s="234"/>
      <c r="D821" s="208" t="s">
        <v>272</v>
      </c>
      <c r="E821" s="235" t="s">
        <v>44</v>
      </c>
      <c r="F821" s="236" t="s">
        <v>706</v>
      </c>
      <c r="G821" s="234"/>
      <c r="H821" s="237">
        <v>95.42</v>
      </c>
      <c r="I821" s="238"/>
      <c r="J821" s="234"/>
      <c r="K821" s="234"/>
      <c r="L821" s="239"/>
      <c r="M821" s="240"/>
      <c r="N821" s="241"/>
      <c r="O821" s="241"/>
      <c r="P821" s="241"/>
      <c r="Q821" s="241"/>
      <c r="R821" s="241"/>
      <c r="S821" s="241"/>
      <c r="T821" s="242"/>
      <c r="AT821" s="243" t="s">
        <v>272</v>
      </c>
      <c r="AU821" s="243" t="s">
        <v>91</v>
      </c>
      <c r="AV821" s="15" t="s">
        <v>91</v>
      </c>
      <c r="AW821" s="15" t="s">
        <v>38</v>
      </c>
      <c r="AX821" s="15" t="s">
        <v>82</v>
      </c>
      <c r="AY821" s="243" t="s">
        <v>262</v>
      </c>
    </row>
    <row r="822" spans="1:65" s="15" customFormat="1" ht="10">
      <c r="B822" s="233"/>
      <c r="C822" s="234"/>
      <c r="D822" s="208" t="s">
        <v>272</v>
      </c>
      <c r="E822" s="235" t="s">
        <v>44</v>
      </c>
      <c r="F822" s="236" t="s">
        <v>579</v>
      </c>
      <c r="G822" s="234"/>
      <c r="H822" s="237">
        <v>-34.424999999999997</v>
      </c>
      <c r="I822" s="238"/>
      <c r="J822" s="234"/>
      <c r="K822" s="234"/>
      <c r="L822" s="239"/>
      <c r="M822" s="240"/>
      <c r="N822" s="241"/>
      <c r="O822" s="241"/>
      <c r="P822" s="241"/>
      <c r="Q822" s="241"/>
      <c r="R822" s="241"/>
      <c r="S822" s="241"/>
      <c r="T822" s="242"/>
      <c r="AT822" s="243" t="s">
        <v>272</v>
      </c>
      <c r="AU822" s="243" t="s">
        <v>91</v>
      </c>
      <c r="AV822" s="15" t="s">
        <v>91</v>
      </c>
      <c r="AW822" s="15" t="s">
        <v>38</v>
      </c>
      <c r="AX822" s="15" t="s">
        <v>82</v>
      </c>
      <c r="AY822" s="243" t="s">
        <v>262</v>
      </c>
    </row>
    <row r="823" spans="1:65" s="15" customFormat="1" ht="10">
      <c r="B823" s="233"/>
      <c r="C823" s="234"/>
      <c r="D823" s="208" t="s">
        <v>272</v>
      </c>
      <c r="E823" s="235" t="s">
        <v>44</v>
      </c>
      <c r="F823" s="236" t="s">
        <v>707</v>
      </c>
      <c r="G823" s="234"/>
      <c r="H823" s="237">
        <v>14.04</v>
      </c>
      <c r="I823" s="238"/>
      <c r="J823" s="234"/>
      <c r="K823" s="234"/>
      <c r="L823" s="239"/>
      <c r="M823" s="240"/>
      <c r="N823" s="241"/>
      <c r="O823" s="241"/>
      <c r="P823" s="241"/>
      <c r="Q823" s="241"/>
      <c r="R823" s="241"/>
      <c r="S823" s="241"/>
      <c r="T823" s="242"/>
      <c r="AT823" s="243" t="s">
        <v>272</v>
      </c>
      <c r="AU823" s="243" t="s">
        <v>91</v>
      </c>
      <c r="AV823" s="15" t="s">
        <v>91</v>
      </c>
      <c r="AW823" s="15" t="s">
        <v>38</v>
      </c>
      <c r="AX823" s="15" t="s">
        <v>82</v>
      </c>
      <c r="AY823" s="243" t="s">
        <v>262</v>
      </c>
    </row>
    <row r="824" spans="1:65" s="15" customFormat="1" ht="10">
      <c r="B824" s="233"/>
      <c r="C824" s="234"/>
      <c r="D824" s="208" t="s">
        <v>272</v>
      </c>
      <c r="E824" s="235" t="s">
        <v>44</v>
      </c>
      <c r="F824" s="236" t="s">
        <v>566</v>
      </c>
      <c r="G824" s="234"/>
      <c r="H824" s="237">
        <v>5.74</v>
      </c>
      <c r="I824" s="238"/>
      <c r="J824" s="234"/>
      <c r="K824" s="234"/>
      <c r="L824" s="239"/>
      <c r="M824" s="240"/>
      <c r="N824" s="241"/>
      <c r="O824" s="241"/>
      <c r="P824" s="241"/>
      <c r="Q824" s="241"/>
      <c r="R824" s="241"/>
      <c r="S824" s="241"/>
      <c r="T824" s="242"/>
      <c r="AT824" s="243" t="s">
        <v>272</v>
      </c>
      <c r="AU824" s="243" t="s">
        <v>91</v>
      </c>
      <c r="AV824" s="15" t="s">
        <v>91</v>
      </c>
      <c r="AW824" s="15" t="s">
        <v>38</v>
      </c>
      <c r="AX824" s="15" t="s">
        <v>82</v>
      </c>
      <c r="AY824" s="243" t="s">
        <v>262</v>
      </c>
    </row>
    <row r="825" spans="1:65" s="14" customFormat="1" ht="10">
      <c r="B825" s="222"/>
      <c r="C825" s="223"/>
      <c r="D825" s="208" t="s">
        <v>272</v>
      </c>
      <c r="E825" s="224" t="s">
        <v>44</v>
      </c>
      <c r="F825" s="225" t="s">
        <v>284</v>
      </c>
      <c r="G825" s="223"/>
      <c r="H825" s="226">
        <v>416.50900000000007</v>
      </c>
      <c r="I825" s="227"/>
      <c r="J825" s="223"/>
      <c r="K825" s="223"/>
      <c r="L825" s="228"/>
      <c r="M825" s="229"/>
      <c r="N825" s="230"/>
      <c r="O825" s="230"/>
      <c r="P825" s="230"/>
      <c r="Q825" s="230"/>
      <c r="R825" s="230"/>
      <c r="S825" s="230"/>
      <c r="T825" s="231"/>
      <c r="AT825" s="232" t="s">
        <v>272</v>
      </c>
      <c r="AU825" s="232" t="s">
        <v>91</v>
      </c>
      <c r="AV825" s="14" t="s">
        <v>97</v>
      </c>
      <c r="AW825" s="14" t="s">
        <v>38</v>
      </c>
      <c r="AX825" s="14" t="s">
        <v>82</v>
      </c>
      <c r="AY825" s="232" t="s">
        <v>262</v>
      </c>
    </row>
    <row r="826" spans="1:65" s="16" customFormat="1" ht="10">
      <c r="B826" s="244"/>
      <c r="C826" s="245"/>
      <c r="D826" s="208" t="s">
        <v>272</v>
      </c>
      <c r="E826" s="246" t="s">
        <v>44</v>
      </c>
      <c r="F826" s="247" t="s">
        <v>291</v>
      </c>
      <c r="G826" s="245"/>
      <c r="H826" s="248">
        <v>1078.8789999999999</v>
      </c>
      <c r="I826" s="249"/>
      <c r="J826" s="245"/>
      <c r="K826" s="245"/>
      <c r="L826" s="250"/>
      <c r="M826" s="251"/>
      <c r="N826" s="252"/>
      <c r="O826" s="252"/>
      <c r="P826" s="252"/>
      <c r="Q826" s="252"/>
      <c r="R826" s="252"/>
      <c r="S826" s="252"/>
      <c r="T826" s="253"/>
      <c r="AT826" s="254" t="s">
        <v>272</v>
      </c>
      <c r="AU826" s="254" t="s">
        <v>91</v>
      </c>
      <c r="AV826" s="16" t="s">
        <v>104</v>
      </c>
      <c r="AW826" s="16" t="s">
        <v>38</v>
      </c>
      <c r="AX826" s="16" t="s">
        <v>89</v>
      </c>
      <c r="AY826" s="254" t="s">
        <v>262</v>
      </c>
    </row>
    <row r="827" spans="1:65" s="15" customFormat="1" ht="10">
      <c r="B827" s="233"/>
      <c r="C827" s="234"/>
      <c r="D827" s="208" t="s">
        <v>272</v>
      </c>
      <c r="E827" s="234"/>
      <c r="F827" s="236" t="s">
        <v>717</v>
      </c>
      <c r="G827" s="234"/>
      <c r="H827" s="237">
        <v>2157.7579999999998</v>
      </c>
      <c r="I827" s="238"/>
      <c r="J827" s="234"/>
      <c r="K827" s="234"/>
      <c r="L827" s="239"/>
      <c r="M827" s="240"/>
      <c r="N827" s="241"/>
      <c r="O827" s="241"/>
      <c r="P827" s="241"/>
      <c r="Q827" s="241"/>
      <c r="R827" s="241"/>
      <c r="S827" s="241"/>
      <c r="T827" s="242"/>
      <c r="AT827" s="243" t="s">
        <v>272</v>
      </c>
      <c r="AU827" s="243" t="s">
        <v>91</v>
      </c>
      <c r="AV827" s="15" t="s">
        <v>91</v>
      </c>
      <c r="AW827" s="15" t="s">
        <v>4</v>
      </c>
      <c r="AX827" s="15" t="s">
        <v>89</v>
      </c>
      <c r="AY827" s="243" t="s">
        <v>262</v>
      </c>
    </row>
    <row r="828" spans="1:65" s="2" customFormat="1" ht="21.75" customHeight="1">
      <c r="A828" s="37"/>
      <c r="B828" s="38"/>
      <c r="C828" s="195" t="s">
        <v>718</v>
      </c>
      <c r="D828" s="195" t="s">
        <v>264</v>
      </c>
      <c r="E828" s="196" t="s">
        <v>719</v>
      </c>
      <c r="F828" s="197" t="s">
        <v>720</v>
      </c>
      <c r="G828" s="198" t="s">
        <v>342</v>
      </c>
      <c r="H828" s="199">
        <v>299.02</v>
      </c>
      <c r="I828" s="200"/>
      <c r="J828" s="201">
        <f>ROUND(I828*H828,2)</f>
        <v>0</v>
      </c>
      <c r="K828" s="197" t="s">
        <v>268</v>
      </c>
      <c r="L828" s="42"/>
      <c r="M828" s="202" t="s">
        <v>44</v>
      </c>
      <c r="N828" s="203" t="s">
        <v>53</v>
      </c>
      <c r="O828" s="67"/>
      <c r="P828" s="204">
        <f>O828*H828</f>
        <v>0</v>
      </c>
      <c r="Q828" s="204">
        <v>2.5999999999999998E-4</v>
      </c>
      <c r="R828" s="204">
        <f>Q828*H828</f>
        <v>7.7745199999999987E-2</v>
      </c>
      <c r="S828" s="204">
        <v>0</v>
      </c>
      <c r="T828" s="205">
        <f>S828*H828</f>
        <v>0</v>
      </c>
      <c r="U828" s="37"/>
      <c r="V828" s="37"/>
      <c r="W828" s="37"/>
      <c r="X828" s="37"/>
      <c r="Y828" s="37"/>
      <c r="Z828" s="37"/>
      <c r="AA828" s="37"/>
      <c r="AB828" s="37"/>
      <c r="AC828" s="37"/>
      <c r="AD828" s="37"/>
      <c r="AE828" s="37"/>
      <c r="AR828" s="206" t="s">
        <v>104</v>
      </c>
      <c r="AT828" s="206" t="s">
        <v>264</v>
      </c>
      <c r="AU828" s="206" t="s">
        <v>91</v>
      </c>
      <c r="AY828" s="19" t="s">
        <v>262</v>
      </c>
      <c r="BE828" s="207">
        <f>IF(N828="základní",J828,0)</f>
        <v>0</v>
      </c>
      <c r="BF828" s="207">
        <f>IF(N828="snížená",J828,0)</f>
        <v>0</v>
      </c>
      <c r="BG828" s="207">
        <f>IF(N828="zákl. přenesená",J828,0)</f>
        <v>0</v>
      </c>
      <c r="BH828" s="207">
        <f>IF(N828="sníž. přenesená",J828,0)</f>
        <v>0</v>
      </c>
      <c r="BI828" s="207">
        <f>IF(N828="nulová",J828,0)</f>
        <v>0</v>
      </c>
      <c r="BJ828" s="19" t="s">
        <v>89</v>
      </c>
      <c r="BK828" s="207">
        <f>ROUND(I828*H828,2)</f>
        <v>0</v>
      </c>
      <c r="BL828" s="19" t="s">
        <v>104</v>
      </c>
      <c r="BM828" s="206" t="s">
        <v>721</v>
      </c>
    </row>
    <row r="829" spans="1:65" s="13" customFormat="1" ht="10">
      <c r="B829" s="212"/>
      <c r="C829" s="213"/>
      <c r="D829" s="208" t="s">
        <v>272</v>
      </c>
      <c r="E829" s="214" t="s">
        <v>44</v>
      </c>
      <c r="F829" s="215" t="s">
        <v>691</v>
      </c>
      <c r="G829" s="213"/>
      <c r="H829" s="214" t="s">
        <v>44</v>
      </c>
      <c r="I829" s="216"/>
      <c r="J829" s="213"/>
      <c r="K829" s="213"/>
      <c r="L829" s="217"/>
      <c r="M829" s="218"/>
      <c r="N829" s="219"/>
      <c r="O829" s="219"/>
      <c r="P829" s="219"/>
      <c r="Q829" s="219"/>
      <c r="R829" s="219"/>
      <c r="S829" s="219"/>
      <c r="T829" s="220"/>
      <c r="AT829" s="221" t="s">
        <v>272</v>
      </c>
      <c r="AU829" s="221" t="s">
        <v>91</v>
      </c>
      <c r="AV829" s="13" t="s">
        <v>89</v>
      </c>
      <c r="AW829" s="13" t="s">
        <v>38</v>
      </c>
      <c r="AX829" s="13" t="s">
        <v>82</v>
      </c>
      <c r="AY829" s="221" t="s">
        <v>262</v>
      </c>
    </row>
    <row r="830" spans="1:65" s="13" customFormat="1" ht="10">
      <c r="B830" s="212"/>
      <c r="C830" s="213"/>
      <c r="D830" s="208" t="s">
        <v>272</v>
      </c>
      <c r="E830" s="214" t="s">
        <v>44</v>
      </c>
      <c r="F830" s="215" t="s">
        <v>722</v>
      </c>
      <c r="G830" s="213"/>
      <c r="H830" s="214" t="s">
        <v>44</v>
      </c>
      <c r="I830" s="216"/>
      <c r="J830" s="213"/>
      <c r="K830" s="213"/>
      <c r="L830" s="217"/>
      <c r="M830" s="218"/>
      <c r="N830" s="219"/>
      <c r="O830" s="219"/>
      <c r="P830" s="219"/>
      <c r="Q830" s="219"/>
      <c r="R830" s="219"/>
      <c r="S830" s="219"/>
      <c r="T830" s="220"/>
      <c r="AT830" s="221" t="s">
        <v>272</v>
      </c>
      <c r="AU830" s="221" t="s">
        <v>91</v>
      </c>
      <c r="AV830" s="13" t="s">
        <v>89</v>
      </c>
      <c r="AW830" s="13" t="s">
        <v>38</v>
      </c>
      <c r="AX830" s="13" t="s">
        <v>82</v>
      </c>
      <c r="AY830" s="221" t="s">
        <v>262</v>
      </c>
    </row>
    <row r="831" spans="1:65" s="13" customFormat="1" ht="10">
      <c r="B831" s="212"/>
      <c r="C831" s="213"/>
      <c r="D831" s="208" t="s">
        <v>272</v>
      </c>
      <c r="E831" s="214" t="s">
        <v>44</v>
      </c>
      <c r="F831" s="215" t="s">
        <v>558</v>
      </c>
      <c r="G831" s="213"/>
      <c r="H831" s="214" t="s">
        <v>44</v>
      </c>
      <c r="I831" s="216"/>
      <c r="J831" s="213"/>
      <c r="K831" s="213"/>
      <c r="L831" s="217"/>
      <c r="M831" s="218"/>
      <c r="N831" s="219"/>
      <c r="O831" s="219"/>
      <c r="P831" s="219"/>
      <c r="Q831" s="219"/>
      <c r="R831" s="219"/>
      <c r="S831" s="219"/>
      <c r="T831" s="220"/>
      <c r="AT831" s="221" t="s">
        <v>272</v>
      </c>
      <c r="AU831" s="221" t="s">
        <v>91</v>
      </c>
      <c r="AV831" s="13" t="s">
        <v>89</v>
      </c>
      <c r="AW831" s="13" t="s">
        <v>38</v>
      </c>
      <c r="AX831" s="13" t="s">
        <v>82</v>
      </c>
      <c r="AY831" s="221" t="s">
        <v>262</v>
      </c>
    </row>
    <row r="832" spans="1:65" s="15" customFormat="1" ht="10">
      <c r="B832" s="233"/>
      <c r="C832" s="234"/>
      <c r="D832" s="208" t="s">
        <v>272</v>
      </c>
      <c r="E832" s="235" t="s">
        <v>44</v>
      </c>
      <c r="F832" s="236" t="s">
        <v>723</v>
      </c>
      <c r="G832" s="234"/>
      <c r="H832" s="237">
        <v>35.840000000000003</v>
      </c>
      <c r="I832" s="238"/>
      <c r="J832" s="234"/>
      <c r="K832" s="234"/>
      <c r="L832" s="239"/>
      <c r="M832" s="240"/>
      <c r="N832" s="241"/>
      <c r="O832" s="241"/>
      <c r="P832" s="241"/>
      <c r="Q832" s="241"/>
      <c r="R832" s="241"/>
      <c r="S832" s="241"/>
      <c r="T832" s="242"/>
      <c r="AT832" s="243" t="s">
        <v>272</v>
      </c>
      <c r="AU832" s="243" t="s">
        <v>91</v>
      </c>
      <c r="AV832" s="15" t="s">
        <v>91</v>
      </c>
      <c r="AW832" s="15" t="s">
        <v>38</v>
      </c>
      <c r="AX832" s="15" t="s">
        <v>82</v>
      </c>
      <c r="AY832" s="243" t="s">
        <v>262</v>
      </c>
    </row>
    <row r="833" spans="1:65" s="15" customFormat="1" ht="10">
      <c r="B833" s="233"/>
      <c r="C833" s="234"/>
      <c r="D833" s="208" t="s">
        <v>272</v>
      </c>
      <c r="E833" s="235" t="s">
        <v>44</v>
      </c>
      <c r="F833" s="236" t="s">
        <v>724</v>
      </c>
      <c r="G833" s="234"/>
      <c r="H833" s="237">
        <v>43.2</v>
      </c>
      <c r="I833" s="238"/>
      <c r="J833" s="234"/>
      <c r="K833" s="234"/>
      <c r="L833" s="239"/>
      <c r="M833" s="240"/>
      <c r="N833" s="241"/>
      <c r="O833" s="241"/>
      <c r="P833" s="241"/>
      <c r="Q833" s="241"/>
      <c r="R833" s="241"/>
      <c r="S833" s="241"/>
      <c r="T833" s="242"/>
      <c r="AT833" s="243" t="s">
        <v>272</v>
      </c>
      <c r="AU833" s="243" t="s">
        <v>91</v>
      </c>
      <c r="AV833" s="15" t="s">
        <v>91</v>
      </c>
      <c r="AW833" s="15" t="s">
        <v>38</v>
      </c>
      <c r="AX833" s="15" t="s">
        <v>82</v>
      </c>
      <c r="AY833" s="243" t="s">
        <v>262</v>
      </c>
    </row>
    <row r="834" spans="1:65" s="15" customFormat="1" ht="10">
      <c r="B834" s="233"/>
      <c r="C834" s="234"/>
      <c r="D834" s="208" t="s">
        <v>272</v>
      </c>
      <c r="E834" s="235" t="s">
        <v>44</v>
      </c>
      <c r="F834" s="236" t="s">
        <v>725</v>
      </c>
      <c r="G834" s="234"/>
      <c r="H834" s="237">
        <v>11.34</v>
      </c>
      <c r="I834" s="238"/>
      <c r="J834" s="234"/>
      <c r="K834" s="234"/>
      <c r="L834" s="239"/>
      <c r="M834" s="240"/>
      <c r="N834" s="241"/>
      <c r="O834" s="241"/>
      <c r="P834" s="241"/>
      <c r="Q834" s="241"/>
      <c r="R834" s="241"/>
      <c r="S834" s="241"/>
      <c r="T834" s="242"/>
      <c r="AT834" s="243" t="s">
        <v>272</v>
      </c>
      <c r="AU834" s="243" t="s">
        <v>91</v>
      </c>
      <c r="AV834" s="15" t="s">
        <v>91</v>
      </c>
      <c r="AW834" s="15" t="s">
        <v>38</v>
      </c>
      <c r="AX834" s="15" t="s">
        <v>82</v>
      </c>
      <c r="AY834" s="243" t="s">
        <v>262</v>
      </c>
    </row>
    <row r="835" spans="1:65" s="13" customFormat="1" ht="10">
      <c r="B835" s="212"/>
      <c r="C835" s="213"/>
      <c r="D835" s="208" t="s">
        <v>272</v>
      </c>
      <c r="E835" s="214" t="s">
        <v>44</v>
      </c>
      <c r="F835" s="215" t="s">
        <v>570</v>
      </c>
      <c r="G835" s="213"/>
      <c r="H835" s="214" t="s">
        <v>44</v>
      </c>
      <c r="I835" s="216"/>
      <c r="J835" s="213"/>
      <c r="K835" s="213"/>
      <c r="L835" s="217"/>
      <c r="M835" s="218"/>
      <c r="N835" s="219"/>
      <c r="O835" s="219"/>
      <c r="P835" s="219"/>
      <c r="Q835" s="219"/>
      <c r="R835" s="219"/>
      <c r="S835" s="219"/>
      <c r="T835" s="220"/>
      <c r="AT835" s="221" t="s">
        <v>272</v>
      </c>
      <c r="AU835" s="221" t="s">
        <v>91</v>
      </c>
      <c r="AV835" s="13" t="s">
        <v>89</v>
      </c>
      <c r="AW835" s="13" t="s">
        <v>38</v>
      </c>
      <c r="AX835" s="13" t="s">
        <v>82</v>
      </c>
      <c r="AY835" s="221" t="s">
        <v>262</v>
      </c>
    </row>
    <row r="836" spans="1:65" s="15" customFormat="1" ht="10">
      <c r="B836" s="233"/>
      <c r="C836" s="234"/>
      <c r="D836" s="208" t="s">
        <v>272</v>
      </c>
      <c r="E836" s="235" t="s">
        <v>44</v>
      </c>
      <c r="F836" s="236" t="s">
        <v>726</v>
      </c>
      <c r="G836" s="234"/>
      <c r="H836" s="237">
        <v>60.48</v>
      </c>
      <c r="I836" s="238"/>
      <c r="J836" s="234"/>
      <c r="K836" s="234"/>
      <c r="L836" s="239"/>
      <c r="M836" s="240"/>
      <c r="N836" s="241"/>
      <c r="O836" s="241"/>
      <c r="P836" s="241"/>
      <c r="Q836" s="241"/>
      <c r="R836" s="241"/>
      <c r="S836" s="241"/>
      <c r="T836" s="242"/>
      <c r="AT836" s="243" t="s">
        <v>272</v>
      </c>
      <c r="AU836" s="243" t="s">
        <v>91</v>
      </c>
      <c r="AV836" s="15" t="s">
        <v>91</v>
      </c>
      <c r="AW836" s="15" t="s">
        <v>38</v>
      </c>
      <c r="AX836" s="15" t="s">
        <v>82</v>
      </c>
      <c r="AY836" s="243" t="s">
        <v>262</v>
      </c>
    </row>
    <row r="837" spans="1:65" s="15" customFormat="1" ht="10">
      <c r="B837" s="233"/>
      <c r="C837" s="234"/>
      <c r="D837" s="208" t="s">
        <v>272</v>
      </c>
      <c r="E837" s="235" t="s">
        <v>44</v>
      </c>
      <c r="F837" s="236" t="s">
        <v>725</v>
      </c>
      <c r="G837" s="234"/>
      <c r="H837" s="237">
        <v>11.34</v>
      </c>
      <c r="I837" s="238"/>
      <c r="J837" s="234"/>
      <c r="K837" s="234"/>
      <c r="L837" s="239"/>
      <c r="M837" s="240"/>
      <c r="N837" s="241"/>
      <c r="O837" s="241"/>
      <c r="P837" s="241"/>
      <c r="Q837" s="241"/>
      <c r="R837" s="241"/>
      <c r="S837" s="241"/>
      <c r="T837" s="242"/>
      <c r="AT837" s="243" t="s">
        <v>272</v>
      </c>
      <c r="AU837" s="243" t="s">
        <v>91</v>
      </c>
      <c r="AV837" s="15" t="s">
        <v>91</v>
      </c>
      <c r="AW837" s="15" t="s">
        <v>38</v>
      </c>
      <c r="AX837" s="15" t="s">
        <v>82</v>
      </c>
      <c r="AY837" s="243" t="s">
        <v>262</v>
      </c>
    </row>
    <row r="838" spans="1:65" s="13" customFormat="1" ht="10">
      <c r="B838" s="212"/>
      <c r="C838" s="213"/>
      <c r="D838" s="208" t="s">
        <v>272</v>
      </c>
      <c r="E838" s="214" t="s">
        <v>44</v>
      </c>
      <c r="F838" s="215" t="s">
        <v>575</v>
      </c>
      <c r="G838" s="213"/>
      <c r="H838" s="214" t="s">
        <v>44</v>
      </c>
      <c r="I838" s="216"/>
      <c r="J838" s="213"/>
      <c r="K838" s="213"/>
      <c r="L838" s="217"/>
      <c r="M838" s="218"/>
      <c r="N838" s="219"/>
      <c r="O838" s="219"/>
      <c r="P838" s="219"/>
      <c r="Q838" s="219"/>
      <c r="R838" s="219"/>
      <c r="S838" s="219"/>
      <c r="T838" s="220"/>
      <c r="AT838" s="221" t="s">
        <v>272</v>
      </c>
      <c r="AU838" s="221" t="s">
        <v>91</v>
      </c>
      <c r="AV838" s="13" t="s">
        <v>89</v>
      </c>
      <c r="AW838" s="13" t="s">
        <v>38</v>
      </c>
      <c r="AX838" s="13" t="s">
        <v>82</v>
      </c>
      <c r="AY838" s="221" t="s">
        <v>262</v>
      </c>
    </row>
    <row r="839" spans="1:65" s="15" customFormat="1" ht="10">
      <c r="B839" s="233"/>
      <c r="C839" s="234"/>
      <c r="D839" s="208" t="s">
        <v>272</v>
      </c>
      <c r="E839" s="235" t="s">
        <v>44</v>
      </c>
      <c r="F839" s="236" t="s">
        <v>726</v>
      </c>
      <c r="G839" s="234"/>
      <c r="H839" s="237">
        <v>60.48</v>
      </c>
      <c r="I839" s="238"/>
      <c r="J839" s="234"/>
      <c r="K839" s="234"/>
      <c r="L839" s="239"/>
      <c r="M839" s="240"/>
      <c r="N839" s="241"/>
      <c r="O839" s="241"/>
      <c r="P839" s="241"/>
      <c r="Q839" s="241"/>
      <c r="R839" s="241"/>
      <c r="S839" s="241"/>
      <c r="T839" s="242"/>
      <c r="AT839" s="243" t="s">
        <v>272</v>
      </c>
      <c r="AU839" s="243" t="s">
        <v>91</v>
      </c>
      <c r="AV839" s="15" t="s">
        <v>91</v>
      </c>
      <c r="AW839" s="15" t="s">
        <v>38</v>
      </c>
      <c r="AX839" s="15" t="s">
        <v>82</v>
      </c>
      <c r="AY839" s="243" t="s">
        <v>262</v>
      </c>
    </row>
    <row r="840" spans="1:65" s="15" customFormat="1" ht="10">
      <c r="B840" s="233"/>
      <c r="C840" s="234"/>
      <c r="D840" s="208" t="s">
        <v>272</v>
      </c>
      <c r="E840" s="235" t="s">
        <v>44</v>
      </c>
      <c r="F840" s="236" t="s">
        <v>725</v>
      </c>
      <c r="G840" s="234"/>
      <c r="H840" s="237">
        <v>11.34</v>
      </c>
      <c r="I840" s="238"/>
      <c r="J840" s="234"/>
      <c r="K840" s="234"/>
      <c r="L840" s="239"/>
      <c r="M840" s="240"/>
      <c r="N840" s="241"/>
      <c r="O840" s="241"/>
      <c r="P840" s="241"/>
      <c r="Q840" s="241"/>
      <c r="R840" s="241"/>
      <c r="S840" s="241"/>
      <c r="T840" s="242"/>
      <c r="AT840" s="243" t="s">
        <v>272</v>
      </c>
      <c r="AU840" s="243" t="s">
        <v>91</v>
      </c>
      <c r="AV840" s="15" t="s">
        <v>91</v>
      </c>
      <c r="AW840" s="15" t="s">
        <v>38</v>
      </c>
      <c r="AX840" s="15" t="s">
        <v>82</v>
      </c>
      <c r="AY840" s="243" t="s">
        <v>262</v>
      </c>
    </row>
    <row r="841" spans="1:65" s="13" customFormat="1" ht="10">
      <c r="B841" s="212"/>
      <c r="C841" s="213"/>
      <c r="D841" s="208" t="s">
        <v>272</v>
      </c>
      <c r="E841" s="214" t="s">
        <v>44</v>
      </c>
      <c r="F841" s="215" t="s">
        <v>576</v>
      </c>
      <c r="G841" s="213"/>
      <c r="H841" s="214" t="s">
        <v>44</v>
      </c>
      <c r="I841" s="216"/>
      <c r="J841" s="213"/>
      <c r="K841" s="213"/>
      <c r="L841" s="217"/>
      <c r="M841" s="218"/>
      <c r="N841" s="219"/>
      <c r="O841" s="219"/>
      <c r="P841" s="219"/>
      <c r="Q841" s="219"/>
      <c r="R841" s="219"/>
      <c r="S841" s="219"/>
      <c r="T841" s="220"/>
      <c r="AT841" s="221" t="s">
        <v>272</v>
      </c>
      <c r="AU841" s="221" t="s">
        <v>91</v>
      </c>
      <c r="AV841" s="13" t="s">
        <v>89</v>
      </c>
      <c r="AW841" s="13" t="s">
        <v>38</v>
      </c>
      <c r="AX841" s="13" t="s">
        <v>82</v>
      </c>
      <c r="AY841" s="221" t="s">
        <v>262</v>
      </c>
    </row>
    <row r="842" spans="1:65" s="15" customFormat="1" ht="10">
      <c r="B842" s="233"/>
      <c r="C842" s="234"/>
      <c r="D842" s="208" t="s">
        <v>272</v>
      </c>
      <c r="E842" s="235" t="s">
        <v>44</v>
      </c>
      <c r="F842" s="236" t="s">
        <v>727</v>
      </c>
      <c r="G842" s="234"/>
      <c r="H842" s="237">
        <v>54.08</v>
      </c>
      <c r="I842" s="238"/>
      <c r="J842" s="234"/>
      <c r="K842" s="234"/>
      <c r="L842" s="239"/>
      <c r="M842" s="240"/>
      <c r="N842" s="241"/>
      <c r="O842" s="241"/>
      <c r="P842" s="241"/>
      <c r="Q842" s="241"/>
      <c r="R842" s="241"/>
      <c r="S842" s="241"/>
      <c r="T842" s="242"/>
      <c r="AT842" s="243" t="s">
        <v>272</v>
      </c>
      <c r="AU842" s="243" t="s">
        <v>91</v>
      </c>
      <c r="AV842" s="15" t="s">
        <v>91</v>
      </c>
      <c r="AW842" s="15" t="s">
        <v>38</v>
      </c>
      <c r="AX842" s="15" t="s">
        <v>82</v>
      </c>
      <c r="AY842" s="243" t="s">
        <v>262</v>
      </c>
    </row>
    <row r="843" spans="1:65" s="15" customFormat="1" ht="10">
      <c r="B843" s="233"/>
      <c r="C843" s="234"/>
      <c r="D843" s="208" t="s">
        <v>272</v>
      </c>
      <c r="E843" s="235" t="s">
        <v>44</v>
      </c>
      <c r="F843" s="236" t="s">
        <v>728</v>
      </c>
      <c r="G843" s="234"/>
      <c r="H843" s="237">
        <v>10.92</v>
      </c>
      <c r="I843" s="238"/>
      <c r="J843" s="234"/>
      <c r="K843" s="234"/>
      <c r="L843" s="239"/>
      <c r="M843" s="240"/>
      <c r="N843" s="241"/>
      <c r="O843" s="241"/>
      <c r="P843" s="241"/>
      <c r="Q843" s="241"/>
      <c r="R843" s="241"/>
      <c r="S843" s="241"/>
      <c r="T843" s="242"/>
      <c r="AT843" s="243" t="s">
        <v>272</v>
      </c>
      <c r="AU843" s="243" t="s">
        <v>91</v>
      </c>
      <c r="AV843" s="15" t="s">
        <v>91</v>
      </c>
      <c r="AW843" s="15" t="s">
        <v>38</v>
      </c>
      <c r="AX843" s="15" t="s">
        <v>82</v>
      </c>
      <c r="AY843" s="243" t="s">
        <v>262</v>
      </c>
    </row>
    <row r="844" spans="1:65" s="16" customFormat="1" ht="10">
      <c r="B844" s="244"/>
      <c r="C844" s="245"/>
      <c r="D844" s="208" t="s">
        <v>272</v>
      </c>
      <c r="E844" s="246" t="s">
        <v>44</v>
      </c>
      <c r="F844" s="247" t="s">
        <v>291</v>
      </c>
      <c r="G844" s="245"/>
      <c r="H844" s="248">
        <v>299.02000000000004</v>
      </c>
      <c r="I844" s="249"/>
      <c r="J844" s="245"/>
      <c r="K844" s="245"/>
      <c r="L844" s="250"/>
      <c r="M844" s="251"/>
      <c r="N844" s="252"/>
      <c r="O844" s="252"/>
      <c r="P844" s="252"/>
      <c r="Q844" s="252"/>
      <c r="R844" s="252"/>
      <c r="S844" s="252"/>
      <c r="T844" s="253"/>
      <c r="AT844" s="254" t="s">
        <v>272</v>
      </c>
      <c r="AU844" s="254" t="s">
        <v>91</v>
      </c>
      <c r="AV844" s="16" t="s">
        <v>104</v>
      </c>
      <c r="AW844" s="16" t="s">
        <v>38</v>
      </c>
      <c r="AX844" s="16" t="s">
        <v>89</v>
      </c>
      <c r="AY844" s="254" t="s">
        <v>262</v>
      </c>
    </row>
    <row r="845" spans="1:65" s="2" customFormat="1" ht="21.75" customHeight="1">
      <c r="A845" s="37"/>
      <c r="B845" s="38"/>
      <c r="C845" s="195" t="s">
        <v>729</v>
      </c>
      <c r="D845" s="195" t="s">
        <v>264</v>
      </c>
      <c r="E845" s="196" t="s">
        <v>730</v>
      </c>
      <c r="F845" s="197" t="s">
        <v>731</v>
      </c>
      <c r="G845" s="198" t="s">
        <v>342</v>
      </c>
      <c r="H845" s="199">
        <v>299.02</v>
      </c>
      <c r="I845" s="200"/>
      <c r="J845" s="201">
        <f>ROUND(I845*H845,2)</f>
        <v>0</v>
      </c>
      <c r="K845" s="197" t="s">
        <v>268</v>
      </c>
      <c r="L845" s="42"/>
      <c r="M845" s="202" t="s">
        <v>44</v>
      </c>
      <c r="N845" s="203" t="s">
        <v>53</v>
      </c>
      <c r="O845" s="67"/>
      <c r="P845" s="204">
        <f>O845*H845</f>
        <v>0</v>
      </c>
      <c r="Q845" s="204">
        <v>1.3599999999999999E-2</v>
      </c>
      <c r="R845" s="204">
        <f>Q845*H845</f>
        <v>4.0666719999999996</v>
      </c>
      <c r="S845" s="204">
        <v>0</v>
      </c>
      <c r="T845" s="205">
        <f>S845*H845</f>
        <v>0</v>
      </c>
      <c r="U845" s="37"/>
      <c r="V845" s="37"/>
      <c r="W845" s="37"/>
      <c r="X845" s="37"/>
      <c r="Y845" s="37"/>
      <c r="Z845" s="37"/>
      <c r="AA845" s="37"/>
      <c r="AB845" s="37"/>
      <c r="AC845" s="37"/>
      <c r="AD845" s="37"/>
      <c r="AE845" s="37"/>
      <c r="AR845" s="206" t="s">
        <v>104</v>
      </c>
      <c r="AT845" s="206" t="s">
        <v>264</v>
      </c>
      <c r="AU845" s="206" t="s">
        <v>91</v>
      </c>
      <c r="AY845" s="19" t="s">
        <v>262</v>
      </c>
      <c r="BE845" s="207">
        <f>IF(N845="základní",J845,0)</f>
        <v>0</v>
      </c>
      <c r="BF845" s="207">
        <f>IF(N845="snížená",J845,0)</f>
        <v>0</v>
      </c>
      <c r="BG845" s="207">
        <f>IF(N845="zákl. přenesená",J845,0)</f>
        <v>0</v>
      </c>
      <c r="BH845" s="207">
        <f>IF(N845="sníž. přenesená",J845,0)</f>
        <v>0</v>
      </c>
      <c r="BI845" s="207">
        <f>IF(N845="nulová",J845,0)</f>
        <v>0</v>
      </c>
      <c r="BJ845" s="19" t="s">
        <v>89</v>
      </c>
      <c r="BK845" s="207">
        <f>ROUND(I845*H845,2)</f>
        <v>0</v>
      </c>
      <c r="BL845" s="19" t="s">
        <v>104</v>
      </c>
      <c r="BM845" s="206" t="s">
        <v>732</v>
      </c>
    </row>
    <row r="846" spans="1:65" s="2" customFormat="1" ht="45">
      <c r="A846" s="37"/>
      <c r="B846" s="38"/>
      <c r="C846" s="39"/>
      <c r="D846" s="208" t="s">
        <v>270</v>
      </c>
      <c r="E846" s="39"/>
      <c r="F846" s="209" t="s">
        <v>712</v>
      </c>
      <c r="G846" s="39"/>
      <c r="H846" s="39"/>
      <c r="I846" s="118"/>
      <c r="J846" s="39"/>
      <c r="K846" s="39"/>
      <c r="L846" s="42"/>
      <c r="M846" s="210"/>
      <c r="N846" s="211"/>
      <c r="O846" s="67"/>
      <c r="P846" s="67"/>
      <c r="Q846" s="67"/>
      <c r="R846" s="67"/>
      <c r="S846" s="67"/>
      <c r="T846" s="68"/>
      <c r="U846" s="37"/>
      <c r="V846" s="37"/>
      <c r="W846" s="37"/>
      <c r="X846" s="37"/>
      <c r="Y846" s="37"/>
      <c r="Z846" s="37"/>
      <c r="AA846" s="37"/>
      <c r="AB846" s="37"/>
      <c r="AC846" s="37"/>
      <c r="AD846" s="37"/>
      <c r="AE846" s="37"/>
      <c r="AT846" s="19" t="s">
        <v>270</v>
      </c>
      <c r="AU846" s="19" t="s">
        <v>91</v>
      </c>
    </row>
    <row r="847" spans="1:65" s="13" customFormat="1" ht="10">
      <c r="B847" s="212"/>
      <c r="C847" s="213"/>
      <c r="D847" s="208" t="s">
        <v>272</v>
      </c>
      <c r="E847" s="214" t="s">
        <v>44</v>
      </c>
      <c r="F847" s="215" t="s">
        <v>691</v>
      </c>
      <c r="G847" s="213"/>
      <c r="H847" s="214" t="s">
        <v>44</v>
      </c>
      <c r="I847" s="216"/>
      <c r="J847" s="213"/>
      <c r="K847" s="213"/>
      <c r="L847" s="217"/>
      <c r="M847" s="218"/>
      <c r="N847" s="219"/>
      <c r="O847" s="219"/>
      <c r="P847" s="219"/>
      <c r="Q847" s="219"/>
      <c r="R847" s="219"/>
      <c r="S847" s="219"/>
      <c r="T847" s="220"/>
      <c r="AT847" s="221" t="s">
        <v>272</v>
      </c>
      <c r="AU847" s="221" t="s">
        <v>91</v>
      </c>
      <c r="AV847" s="13" t="s">
        <v>89</v>
      </c>
      <c r="AW847" s="13" t="s">
        <v>38</v>
      </c>
      <c r="AX847" s="13" t="s">
        <v>82</v>
      </c>
      <c r="AY847" s="221" t="s">
        <v>262</v>
      </c>
    </row>
    <row r="848" spans="1:65" s="13" customFormat="1" ht="10">
      <c r="B848" s="212"/>
      <c r="C848" s="213"/>
      <c r="D848" s="208" t="s">
        <v>272</v>
      </c>
      <c r="E848" s="214" t="s">
        <v>44</v>
      </c>
      <c r="F848" s="215" t="s">
        <v>722</v>
      </c>
      <c r="G848" s="213"/>
      <c r="H848" s="214" t="s">
        <v>44</v>
      </c>
      <c r="I848" s="216"/>
      <c r="J848" s="213"/>
      <c r="K848" s="213"/>
      <c r="L848" s="217"/>
      <c r="M848" s="218"/>
      <c r="N848" s="219"/>
      <c r="O848" s="219"/>
      <c r="P848" s="219"/>
      <c r="Q848" s="219"/>
      <c r="R848" s="219"/>
      <c r="S848" s="219"/>
      <c r="T848" s="220"/>
      <c r="AT848" s="221" t="s">
        <v>272</v>
      </c>
      <c r="AU848" s="221" t="s">
        <v>91</v>
      </c>
      <c r="AV848" s="13" t="s">
        <v>89</v>
      </c>
      <c r="AW848" s="13" t="s">
        <v>38</v>
      </c>
      <c r="AX848" s="13" t="s">
        <v>82</v>
      </c>
      <c r="AY848" s="221" t="s">
        <v>262</v>
      </c>
    </row>
    <row r="849" spans="1:65" s="13" customFormat="1" ht="10">
      <c r="B849" s="212"/>
      <c r="C849" s="213"/>
      <c r="D849" s="208" t="s">
        <v>272</v>
      </c>
      <c r="E849" s="214" t="s">
        <v>44</v>
      </c>
      <c r="F849" s="215" t="s">
        <v>558</v>
      </c>
      <c r="G849" s="213"/>
      <c r="H849" s="214" t="s">
        <v>44</v>
      </c>
      <c r="I849" s="216"/>
      <c r="J849" s="213"/>
      <c r="K849" s="213"/>
      <c r="L849" s="217"/>
      <c r="M849" s="218"/>
      <c r="N849" s="219"/>
      <c r="O849" s="219"/>
      <c r="P849" s="219"/>
      <c r="Q849" s="219"/>
      <c r="R849" s="219"/>
      <c r="S849" s="219"/>
      <c r="T849" s="220"/>
      <c r="AT849" s="221" t="s">
        <v>272</v>
      </c>
      <c r="AU849" s="221" t="s">
        <v>91</v>
      </c>
      <c r="AV849" s="13" t="s">
        <v>89</v>
      </c>
      <c r="AW849" s="13" t="s">
        <v>38</v>
      </c>
      <c r="AX849" s="13" t="s">
        <v>82</v>
      </c>
      <c r="AY849" s="221" t="s">
        <v>262</v>
      </c>
    </row>
    <row r="850" spans="1:65" s="15" customFormat="1" ht="10">
      <c r="B850" s="233"/>
      <c r="C850" s="234"/>
      <c r="D850" s="208" t="s">
        <v>272</v>
      </c>
      <c r="E850" s="235" t="s">
        <v>44</v>
      </c>
      <c r="F850" s="236" t="s">
        <v>723</v>
      </c>
      <c r="G850" s="234"/>
      <c r="H850" s="237">
        <v>35.840000000000003</v>
      </c>
      <c r="I850" s="238"/>
      <c r="J850" s="234"/>
      <c r="K850" s="234"/>
      <c r="L850" s="239"/>
      <c r="M850" s="240"/>
      <c r="N850" s="241"/>
      <c r="O850" s="241"/>
      <c r="P850" s="241"/>
      <c r="Q850" s="241"/>
      <c r="R850" s="241"/>
      <c r="S850" s="241"/>
      <c r="T850" s="242"/>
      <c r="AT850" s="243" t="s">
        <v>272</v>
      </c>
      <c r="AU850" s="243" t="s">
        <v>91</v>
      </c>
      <c r="AV850" s="15" t="s">
        <v>91</v>
      </c>
      <c r="AW850" s="15" t="s">
        <v>38</v>
      </c>
      <c r="AX850" s="15" t="s">
        <v>82</v>
      </c>
      <c r="AY850" s="243" t="s">
        <v>262</v>
      </c>
    </row>
    <row r="851" spans="1:65" s="15" customFormat="1" ht="10">
      <c r="B851" s="233"/>
      <c r="C851" s="234"/>
      <c r="D851" s="208" t="s">
        <v>272</v>
      </c>
      <c r="E851" s="235" t="s">
        <v>44</v>
      </c>
      <c r="F851" s="236" t="s">
        <v>724</v>
      </c>
      <c r="G851" s="234"/>
      <c r="H851" s="237">
        <v>43.2</v>
      </c>
      <c r="I851" s="238"/>
      <c r="J851" s="234"/>
      <c r="K851" s="234"/>
      <c r="L851" s="239"/>
      <c r="M851" s="240"/>
      <c r="N851" s="241"/>
      <c r="O851" s="241"/>
      <c r="P851" s="241"/>
      <c r="Q851" s="241"/>
      <c r="R851" s="241"/>
      <c r="S851" s="241"/>
      <c r="T851" s="242"/>
      <c r="AT851" s="243" t="s">
        <v>272</v>
      </c>
      <c r="AU851" s="243" t="s">
        <v>91</v>
      </c>
      <c r="AV851" s="15" t="s">
        <v>91</v>
      </c>
      <c r="AW851" s="15" t="s">
        <v>38</v>
      </c>
      <c r="AX851" s="15" t="s">
        <v>82</v>
      </c>
      <c r="AY851" s="243" t="s">
        <v>262</v>
      </c>
    </row>
    <row r="852" spans="1:65" s="15" customFormat="1" ht="10">
      <c r="B852" s="233"/>
      <c r="C852" s="234"/>
      <c r="D852" s="208" t="s">
        <v>272</v>
      </c>
      <c r="E852" s="235" t="s">
        <v>44</v>
      </c>
      <c r="F852" s="236" t="s">
        <v>725</v>
      </c>
      <c r="G852" s="234"/>
      <c r="H852" s="237">
        <v>11.34</v>
      </c>
      <c r="I852" s="238"/>
      <c r="J852" s="234"/>
      <c r="K852" s="234"/>
      <c r="L852" s="239"/>
      <c r="M852" s="240"/>
      <c r="N852" s="241"/>
      <c r="O852" s="241"/>
      <c r="P852" s="241"/>
      <c r="Q852" s="241"/>
      <c r="R852" s="241"/>
      <c r="S852" s="241"/>
      <c r="T852" s="242"/>
      <c r="AT852" s="243" t="s">
        <v>272</v>
      </c>
      <c r="AU852" s="243" t="s">
        <v>91</v>
      </c>
      <c r="AV852" s="15" t="s">
        <v>91</v>
      </c>
      <c r="AW852" s="15" t="s">
        <v>38</v>
      </c>
      <c r="AX852" s="15" t="s">
        <v>82</v>
      </c>
      <c r="AY852" s="243" t="s">
        <v>262</v>
      </c>
    </row>
    <row r="853" spans="1:65" s="13" customFormat="1" ht="10">
      <c r="B853" s="212"/>
      <c r="C853" s="213"/>
      <c r="D853" s="208" t="s">
        <v>272</v>
      </c>
      <c r="E853" s="214" t="s">
        <v>44</v>
      </c>
      <c r="F853" s="215" t="s">
        <v>570</v>
      </c>
      <c r="G853" s="213"/>
      <c r="H853" s="214" t="s">
        <v>44</v>
      </c>
      <c r="I853" s="216"/>
      <c r="J853" s="213"/>
      <c r="K853" s="213"/>
      <c r="L853" s="217"/>
      <c r="M853" s="218"/>
      <c r="N853" s="219"/>
      <c r="O853" s="219"/>
      <c r="P853" s="219"/>
      <c r="Q853" s="219"/>
      <c r="R853" s="219"/>
      <c r="S853" s="219"/>
      <c r="T853" s="220"/>
      <c r="AT853" s="221" t="s">
        <v>272</v>
      </c>
      <c r="AU853" s="221" t="s">
        <v>91</v>
      </c>
      <c r="AV853" s="13" t="s">
        <v>89</v>
      </c>
      <c r="AW853" s="13" t="s">
        <v>38</v>
      </c>
      <c r="AX853" s="13" t="s">
        <v>82</v>
      </c>
      <c r="AY853" s="221" t="s">
        <v>262</v>
      </c>
    </row>
    <row r="854" spans="1:65" s="15" customFormat="1" ht="10">
      <c r="B854" s="233"/>
      <c r="C854" s="234"/>
      <c r="D854" s="208" t="s">
        <v>272</v>
      </c>
      <c r="E854" s="235" t="s">
        <v>44</v>
      </c>
      <c r="F854" s="236" t="s">
        <v>726</v>
      </c>
      <c r="G854" s="234"/>
      <c r="H854" s="237">
        <v>60.48</v>
      </c>
      <c r="I854" s="238"/>
      <c r="J854" s="234"/>
      <c r="K854" s="234"/>
      <c r="L854" s="239"/>
      <c r="M854" s="240"/>
      <c r="N854" s="241"/>
      <c r="O854" s="241"/>
      <c r="P854" s="241"/>
      <c r="Q854" s="241"/>
      <c r="R854" s="241"/>
      <c r="S854" s="241"/>
      <c r="T854" s="242"/>
      <c r="AT854" s="243" t="s">
        <v>272</v>
      </c>
      <c r="AU854" s="243" t="s">
        <v>91</v>
      </c>
      <c r="AV854" s="15" t="s">
        <v>91</v>
      </c>
      <c r="AW854" s="15" t="s">
        <v>38</v>
      </c>
      <c r="AX854" s="15" t="s">
        <v>82</v>
      </c>
      <c r="AY854" s="243" t="s">
        <v>262</v>
      </c>
    </row>
    <row r="855" spans="1:65" s="15" customFormat="1" ht="10">
      <c r="B855" s="233"/>
      <c r="C855" s="234"/>
      <c r="D855" s="208" t="s">
        <v>272</v>
      </c>
      <c r="E855" s="235" t="s">
        <v>44</v>
      </c>
      <c r="F855" s="236" t="s">
        <v>725</v>
      </c>
      <c r="G855" s="234"/>
      <c r="H855" s="237">
        <v>11.34</v>
      </c>
      <c r="I855" s="238"/>
      <c r="J855" s="234"/>
      <c r="K855" s="234"/>
      <c r="L855" s="239"/>
      <c r="M855" s="240"/>
      <c r="N855" s="241"/>
      <c r="O855" s="241"/>
      <c r="P855" s="241"/>
      <c r="Q855" s="241"/>
      <c r="R855" s="241"/>
      <c r="S855" s="241"/>
      <c r="T855" s="242"/>
      <c r="AT855" s="243" t="s">
        <v>272</v>
      </c>
      <c r="AU855" s="243" t="s">
        <v>91</v>
      </c>
      <c r="AV855" s="15" t="s">
        <v>91</v>
      </c>
      <c r="AW855" s="15" t="s">
        <v>38</v>
      </c>
      <c r="AX855" s="15" t="s">
        <v>82</v>
      </c>
      <c r="AY855" s="243" t="s">
        <v>262</v>
      </c>
    </row>
    <row r="856" spans="1:65" s="13" customFormat="1" ht="10">
      <c r="B856" s="212"/>
      <c r="C856" s="213"/>
      <c r="D856" s="208" t="s">
        <v>272</v>
      </c>
      <c r="E856" s="214" t="s">
        <v>44</v>
      </c>
      <c r="F856" s="215" t="s">
        <v>575</v>
      </c>
      <c r="G856" s="213"/>
      <c r="H856" s="214" t="s">
        <v>44</v>
      </c>
      <c r="I856" s="216"/>
      <c r="J856" s="213"/>
      <c r="K856" s="213"/>
      <c r="L856" s="217"/>
      <c r="M856" s="218"/>
      <c r="N856" s="219"/>
      <c r="O856" s="219"/>
      <c r="P856" s="219"/>
      <c r="Q856" s="219"/>
      <c r="R856" s="219"/>
      <c r="S856" s="219"/>
      <c r="T856" s="220"/>
      <c r="AT856" s="221" t="s">
        <v>272</v>
      </c>
      <c r="AU856" s="221" t="s">
        <v>91</v>
      </c>
      <c r="AV856" s="13" t="s">
        <v>89</v>
      </c>
      <c r="AW856" s="13" t="s">
        <v>38</v>
      </c>
      <c r="AX856" s="13" t="s">
        <v>82</v>
      </c>
      <c r="AY856" s="221" t="s">
        <v>262</v>
      </c>
    </row>
    <row r="857" spans="1:65" s="15" customFormat="1" ht="10">
      <c r="B857" s="233"/>
      <c r="C857" s="234"/>
      <c r="D857" s="208" t="s">
        <v>272</v>
      </c>
      <c r="E857" s="235" t="s">
        <v>44</v>
      </c>
      <c r="F857" s="236" t="s">
        <v>726</v>
      </c>
      <c r="G857" s="234"/>
      <c r="H857" s="237">
        <v>60.48</v>
      </c>
      <c r="I857" s="238"/>
      <c r="J857" s="234"/>
      <c r="K857" s="234"/>
      <c r="L857" s="239"/>
      <c r="M857" s="240"/>
      <c r="N857" s="241"/>
      <c r="O857" s="241"/>
      <c r="P857" s="241"/>
      <c r="Q857" s="241"/>
      <c r="R857" s="241"/>
      <c r="S857" s="241"/>
      <c r="T857" s="242"/>
      <c r="AT857" s="243" t="s">
        <v>272</v>
      </c>
      <c r="AU857" s="243" t="s">
        <v>91</v>
      </c>
      <c r="AV857" s="15" t="s">
        <v>91</v>
      </c>
      <c r="AW857" s="15" t="s">
        <v>38</v>
      </c>
      <c r="AX857" s="15" t="s">
        <v>82</v>
      </c>
      <c r="AY857" s="243" t="s">
        <v>262</v>
      </c>
    </row>
    <row r="858" spans="1:65" s="15" customFormat="1" ht="10">
      <c r="B858" s="233"/>
      <c r="C858" s="234"/>
      <c r="D858" s="208" t="s">
        <v>272</v>
      </c>
      <c r="E858" s="235" t="s">
        <v>44</v>
      </c>
      <c r="F858" s="236" t="s">
        <v>725</v>
      </c>
      <c r="G858" s="234"/>
      <c r="H858" s="237">
        <v>11.34</v>
      </c>
      <c r="I858" s="238"/>
      <c r="J858" s="234"/>
      <c r="K858" s="234"/>
      <c r="L858" s="239"/>
      <c r="M858" s="240"/>
      <c r="N858" s="241"/>
      <c r="O858" s="241"/>
      <c r="P858" s="241"/>
      <c r="Q858" s="241"/>
      <c r="R858" s="241"/>
      <c r="S858" s="241"/>
      <c r="T858" s="242"/>
      <c r="AT858" s="243" t="s">
        <v>272</v>
      </c>
      <c r="AU858" s="243" t="s">
        <v>91</v>
      </c>
      <c r="AV858" s="15" t="s">
        <v>91</v>
      </c>
      <c r="AW858" s="15" t="s">
        <v>38</v>
      </c>
      <c r="AX858" s="15" t="s">
        <v>82</v>
      </c>
      <c r="AY858" s="243" t="s">
        <v>262</v>
      </c>
    </row>
    <row r="859" spans="1:65" s="13" customFormat="1" ht="10">
      <c r="B859" s="212"/>
      <c r="C859" s="213"/>
      <c r="D859" s="208" t="s">
        <v>272</v>
      </c>
      <c r="E859" s="214" t="s">
        <v>44</v>
      </c>
      <c r="F859" s="215" t="s">
        <v>576</v>
      </c>
      <c r="G859" s="213"/>
      <c r="H859" s="214" t="s">
        <v>44</v>
      </c>
      <c r="I859" s="216"/>
      <c r="J859" s="213"/>
      <c r="K859" s="213"/>
      <c r="L859" s="217"/>
      <c r="M859" s="218"/>
      <c r="N859" s="219"/>
      <c r="O859" s="219"/>
      <c r="P859" s="219"/>
      <c r="Q859" s="219"/>
      <c r="R859" s="219"/>
      <c r="S859" s="219"/>
      <c r="T859" s="220"/>
      <c r="AT859" s="221" t="s">
        <v>272</v>
      </c>
      <c r="AU859" s="221" t="s">
        <v>91</v>
      </c>
      <c r="AV859" s="13" t="s">
        <v>89</v>
      </c>
      <c r="AW859" s="13" t="s">
        <v>38</v>
      </c>
      <c r="AX859" s="13" t="s">
        <v>82</v>
      </c>
      <c r="AY859" s="221" t="s">
        <v>262</v>
      </c>
    </row>
    <row r="860" spans="1:65" s="15" customFormat="1" ht="10">
      <c r="B860" s="233"/>
      <c r="C860" s="234"/>
      <c r="D860" s="208" t="s">
        <v>272</v>
      </c>
      <c r="E860" s="235" t="s">
        <v>44</v>
      </c>
      <c r="F860" s="236" t="s">
        <v>727</v>
      </c>
      <c r="G860" s="234"/>
      <c r="H860" s="237">
        <v>54.08</v>
      </c>
      <c r="I860" s="238"/>
      <c r="J860" s="234"/>
      <c r="K860" s="234"/>
      <c r="L860" s="239"/>
      <c r="M860" s="240"/>
      <c r="N860" s="241"/>
      <c r="O860" s="241"/>
      <c r="P860" s="241"/>
      <c r="Q860" s="241"/>
      <c r="R860" s="241"/>
      <c r="S860" s="241"/>
      <c r="T860" s="242"/>
      <c r="AT860" s="243" t="s">
        <v>272</v>
      </c>
      <c r="AU860" s="243" t="s">
        <v>91</v>
      </c>
      <c r="AV860" s="15" t="s">
        <v>91</v>
      </c>
      <c r="AW860" s="15" t="s">
        <v>38</v>
      </c>
      <c r="AX860" s="15" t="s">
        <v>82</v>
      </c>
      <c r="AY860" s="243" t="s">
        <v>262</v>
      </c>
    </row>
    <row r="861" spans="1:65" s="15" customFormat="1" ht="10">
      <c r="B861" s="233"/>
      <c r="C861" s="234"/>
      <c r="D861" s="208" t="s">
        <v>272</v>
      </c>
      <c r="E861" s="235" t="s">
        <v>44</v>
      </c>
      <c r="F861" s="236" t="s">
        <v>728</v>
      </c>
      <c r="G861" s="234"/>
      <c r="H861" s="237">
        <v>10.92</v>
      </c>
      <c r="I861" s="238"/>
      <c r="J861" s="234"/>
      <c r="K861" s="234"/>
      <c r="L861" s="239"/>
      <c r="M861" s="240"/>
      <c r="N861" s="241"/>
      <c r="O861" s="241"/>
      <c r="P861" s="241"/>
      <c r="Q861" s="241"/>
      <c r="R861" s="241"/>
      <c r="S861" s="241"/>
      <c r="T861" s="242"/>
      <c r="AT861" s="243" t="s">
        <v>272</v>
      </c>
      <c r="AU861" s="243" t="s">
        <v>91</v>
      </c>
      <c r="AV861" s="15" t="s">
        <v>91</v>
      </c>
      <c r="AW861" s="15" t="s">
        <v>38</v>
      </c>
      <c r="AX861" s="15" t="s">
        <v>82</v>
      </c>
      <c r="AY861" s="243" t="s">
        <v>262</v>
      </c>
    </row>
    <row r="862" spans="1:65" s="16" customFormat="1" ht="10">
      <c r="B862" s="244"/>
      <c r="C862" s="245"/>
      <c r="D862" s="208" t="s">
        <v>272</v>
      </c>
      <c r="E862" s="246" t="s">
        <v>44</v>
      </c>
      <c r="F862" s="247" t="s">
        <v>291</v>
      </c>
      <c r="G862" s="245"/>
      <c r="H862" s="248">
        <v>299.02000000000004</v>
      </c>
      <c r="I862" s="249"/>
      <c r="J862" s="245"/>
      <c r="K862" s="245"/>
      <c r="L862" s="250"/>
      <c r="M862" s="251"/>
      <c r="N862" s="252"/>
      <c r="O862" s="252"/>
      <c r="P862" s="252"/>
      <c r="Q862" s="252"/>
      <c r="R862" s="252"/>
      <c r="S862" s="252"/>
      <c r="T862" s="253"/>
      <c r="AT862" s="254" t="s">
        <v>272</v>
      </c>
      <c r="AU862" s="254" t="s">
        <v>91</v>
      </c>
      <c r="AV862" s="16" t="s">
        <v>104</v>
      </c>
      <c r="AW862" s="16" t="s">
        <v>38</v>
      </c>
      <c r="AX862" s="16" t="s">
        <v>89</v>
      </c>
      <c r="AY862" s="254" t="s">
        <v>262</v>
      </c>
    </row>
    <row r="863" spans="1:65" s="2" customFormat="1" ht="21.75" customHeight="1">
      <c r="A863" s="37"/>
      <c r="B863" s="38"/>
      <c r="C863" s="195" t="s">
        <v>733</v>
      </c>
      <c r="D863" s="195" t="s">
        <v>264</v>
      </c>
      <c r="E863" s="196" t="s">
        <v>734</v>
      </c>
      <c r="F863" s="197" t="s">
        <v>735</v>
      </c>
      <c r="G863" s="198" t="s">
        <v>342</v>
      </c>
      <c r="H863" s="199">
        <v>598.04</v>
      </c>
      <c r="I863" s="200"/>
      <c r="J863" s="201">
        <f>ROUND(I863*H863,2)</f>
        <v>0</v>
      </c>
      <c r="K863" s="197" t="s">
        <v>268</v>
      </c>
      <c r="L863" s="42"/>
      <c r="M863" s="202" t="s">
        <v>44</v>
      </c>
      <c r="N863" s="203" t="s">
        <v>53</v>
      </c>
      <c r="O863" s="67"/>
      <c r="P863" s="204">
        <f>O863*H863</f>
        <v>0</v>
      </c>
      <c r="Q863" s="204">
        <v>6.7999999999999996E-3</v>
      </c>
      <c r="R863" s="204">
        <f>Q863*H863</f>
        <v>4.0666719999999996</v>
      </c>
      <c r="S863" s="204">
        <v>0</v>
      </c>
      <c r="T863" s="205">
        <f>S863*H863</f>
        <v>0</v>
      </c>
      <c r="U863" s="37"/>
      <c r="V863" s="37"/>
      <c r="W863" s="37"/>
      <c r="X863" s="37"/>
      <c r="Y863" s="37"/>
      <c r="Z863" s="37"/>
      <c r="AA863" s="37"/>
      <c r="AB863" s="37"/>
      <c r="AC863" s="37"/>
      <c r="AD863" s="37"/>
      <c r="AE863" s="37"/>
      <c r="AR863" s="206" t="s">
        <v>104</v>
      </c>
      <c r="AT863" s="206" t="s">
        <v>264</v>
      </c>
      <c r="AU863" s="206" t="s">
        <v>91</v>
      </c>
      <c r="AY863" s="19" t="s">
        <v>262</v>
      </c>
      <c r="BE863" s="207">
        <f>IF(N863="základní",J863,0)</f>
        <v>0</v>
      </c>
      <c r="BF863" s="207">
        <f>IF(N863="snížená",J863,0)</f>
        <v>0</v>
      </c>
      <c r="BG863" s="207">
        <f>IF(N863="zákl. přenesená",J863,0)</f>
        <v>0</v>
      </c>
      <c r="BH863" s="207">
        <f>IF(N863="sníž. přenesená",J863,0)</f>
        <v>0</v>
      </c>
      <c r="BI863" s="207">
        <f>IF(N863="nulová",J863,0)</f>
        <v>0</v>
      </c>
      <c r="BJ863" s="19" t="s">
        <v>89</v>
      </c>
      <c r="BK863" s="207">
        <f>ROUND(I863*H863,2)</f>
        <v>0</v>
      </c>
      <c r="BL863" s="19" t="s">
        <v>104</v>
      </c>
      <c r="BM863" s="206" t="s">
        <v>736</v>
      </c>
    </row>
    <row r="864" spans="1:65" s="2" customFormat="1" ht="45">
      <c r="A864" s="37"/>
      <c r="B864" s="38"/>
      <c r="C864" s="39"/>
      <c r="D864" s="208" t="s">
        <v>270</v>
      </c>
      <c r="E864" s="39"/>
      <c r="F864" s="209" t="s">
        <v>712</v>
      </c>
      <c r="G864" s="39"/>
      <c r="H864" s="39"/>
      <c r="I864" s="118"/>
      <c r="J864" s="39"/>
      <c r="K864" s="39"/>
      <c r="L864" s="42"/>
      <c r="M864" s="210"/>
      <c r="N864" s="211"/>
      <c r="O864" s="67"/>
      <c r="P864" s="67"/>
      <c r="Q864" s="67"/>
      <c r="R864" s="67"/>
      <c r="S864" s="67"/>
      <c r="T864" s="68"/>
      <c r="U864" s="37"/>
      <c r="V864" s="37"/>
      <c r="W864" s="37"/>
      <c r="X864" s="37"/>
      <c r="Y864" s="37"/>
      <c r="Z864" s="37"/>
      <c r="AA864" s="37"/>
      <c r="AB864" s="37"/>
      <c r="AC864" s="37"/>
      <c r="AD864" s="37"/>
      <c r="AE864" s="37"/>
      <c r="AT864" s="19" t="s">
        <v>270</v>
      </c>
      <c r="AU864" s="19" t="s">
        <v>91</v>
      </c>
    </row>
    <row r="865" spans="2:51" s="13" customFormat="1" ht="10">
      <c r="B865" s="212"/>
      <c r="C865" s="213"/>
      <c r="D865" s="208" t="s">
        <v>272</v>
      </c>
      <c r="E865" s="214" t="s">
        <v>44</v>
      </c>
      <c r="F865" s="215" t="s">
        <v>691</v>
      </c>
      <c r="G865" s="213"/>
      <c r="H865" s="214" t="s">
        <v>44</v>
      </c>
      <c r="I865" s="216"/>
      <c r="J865" s="213"/>
      <c r="K865" s="213"/>
      <c r="L865" s="217"/>
      <c r="M865" s="218"/>
      <c r="N865" s="219"/>
      <c r="O865" s="219"/>
      <c r="P865" s="219"/>
      <c r="Q865" s="219"/>
      <c r="R865" s="219"/>
      <c r="S865" s="219"/>
      <c r="T865" s="220"/>
      <c r="AT865" s="221" t="s">
        <v>272</v>
      </c>
      <c r="AU865" s="221" t="s">
        <v>91</v>
      </c>
      <c r="AV865" s="13" t="s">
        <v>89</v>
      </c>
      <c r="AW865" s="13" t="s">
        <v>38</v>
      </c>
      <c r="AX865" s="13" t="s">
        <v>82</v>
      </c>
      <c r="AY865" s="221" t="s">
        <v>262</v>
      </c>
    </row>
    <row r="866" spans="2:51" s="13" customFormat="1" ht="10">
      <c r="B866" s="212"/>
      <c r="C866" s="213"/>
      <c r="D866" s="208" t="s">
        <v>272</v>
      </c>
      <c r="E866" s="214" t="s">
        <v>44</v>
      </c>
      <c r="F866" s="215" t="s">
        <v>722</v>
      </c>
      <c r="G866" s="213"/>
      <c r="H866" s="214" t="s">
        <v>44</v>
      </c>
      <c r="I866" s="216"/>
      <c r="J866" s="213"/>
      <c r="K866" s="213"/>
      <c r="L866" s="217"/>
      <c r="M866" s="218"/>
      <c r="N866" s="219"/>
      <c r="O866" s="219"/>
      <c r="P866" s="219"/>
      <c r="Q866" s="219"/>
      <c r="R866" s="219"/>
      <c r="S866" s="219"/>
      <c r="T866" s="220"/>
      <c r="AT866" s="221" t="s">
        <v>272</v>
      </c>
      <c r="AU866" s="221" t="s">
        <v>91</v>
      </c>
      <c r="AV866" s="13" t="s">
        <v>89</v>
      </c>
      <c r="AW866" s="13" t="s">
        <v>38</v>
      </c>
      <c r="AX866" s="13" t="s">
        <v>82</v>
      </c>
      <c r="AY866" s="221" t="s">
        <v>262</v>
      </c>
    </row>
    <row r="867" spans="2:51" s="13" customFormat="1" ht="10">
      <c r="B867" s="212"/>
      <c r="C867" s="213"/>
      <c r="D867" s="208" t="s">
        <v>272</v>
      </c>
      <c r="E867" s="214" t="s">
        <v>44</v>
      </c>
      <c r="F867" s="215" t="s">
        <v>558</v>
      </c>
      <c r="G867" s="213"/>
      <c r="H867" s="214" t="s">
        <v>44</v>
      </c>
      <c r="I867" s="216"/>
      <c r="J867" s="213"/>
      <c r="K867" s="213"/>
      <c r="L867" s="217"/>
      <c r="M867" s="218"/>
      <c r="N867" s="219"/>
      <c r="O867" s="219"/>
      <c r="P867" s="219"/>
      <c r="Q867" s="219"/>
      <c r="R867" s="219"/>
      <c r="S867" s="219"/>
      <c r="T867" s="220"/>
      <c r="AT867" s="221" t="s">
        <v>272</v>
      </c>
      <c r="AU867" s="221" t="s">
        <v>91</v>
      </c>
      <c r="AV867" s="13" t="s">
        <v>89</v>
      </c>
      <c r="AW867" s="13" t="s">
        <v>38</v>
      </c>
      <c r="AX867" s="13" t="s">
        <v>82</v>
      </c>
      <c r="AY867" s="221" t="s">
        <v>262</v>
      </c>
    </row>
    <row r="868" spans="2:51" s="15" customFormat="1" ht="10">
      <c r="B868" s="233"/>
      <c r="C868" s="234"/>
      <c r="D868" s="208" t="s">
        <v>272</v>
      </c>
      <c r="E868" s="235" t="s">
        <v>44</v>
      </c>
      <c r="F868" s="236" t="s">
        <v>723</v>
      </c>
      <c r="G868" s="234"/>
      <c r="H868" s="237">
        <v>35.840000000000003</v>
      </c>
      <c r="I868" s="238"/>
      <c r="J868" s="234"/>
      <c r="K868" s="234"/>
      <c r="L868" s="239"/>
      <c r="M868" s="240"/>
      <c r="N868" s="241"/>
      <c r="O868" s="241"/>
      <c r="P868" s="241"/>
      <c r="Q868" s="241"/>
      <c r="R868" s="241"/>
      <c r="S868" s="241"/>
      <c r="T868" s="242"/>
      <c r="AT868" s="243" t="s">
        <v>272</v>
      </c>
      <c r="AU868" s="243" t="s">
        <v>91</v>
      </c>
      <c r="AV868" s="15" t="s">
        <v>91</v>
      </c>
      <c r="AW868" s="15" t="s">
        <v>38</v>
      </c>
      <c r="AX868" s="15" t="s">
        <v>82</v>
      </c>
      <c r="AY868" s="243" t="s">
        <v>262</v>
      </c>
    </row>
    <row r="869" spans="2:51" s="15" customFormat="1" ht="10">
      <c r="B869" s="233"/>
      <c r="C869" s="234"/>
      <c r="D869" s="208" t="s">
        <v>272</v>
      </c>
      <c r="E869" s="235" t="s">
        <v>44</v>
      </c>
      <c r="F869" s="236" t="s">
        <v>724</v>
      </c>
      <c r="G869" s="234"/>
      <c r="H869" s="237">
        <v>43.2</v>
      </c>
      <c r="I869" s="238"/>
      <c r="J869" s="234"/>
      <c r="K869" s="234"/>
      <c r="L869" s="239"/>
      <c r="M869" s="240"/>
      <c r="N869" s="241"/>
      <c r="O869" s="241"/>
      <c r="P869" s="241"/>
      <c r="Q869" s="241"/>
      <c r="R869" s="241"/>
      <c r="S869" s="241"/>
      <c r="T869" s="242"/>
      <c r="AT869" s="243" t="s">
        <v>272</v>
      </c>
      <c r="AU869" s="243" t="s">
        <v>91</v>
      </c>
      <c r="AV869" s="15" t="s">
        <v>91</v>
      </c>
      <c r="AW869" s="15" t="s">
        <v>38</v>
      </c>
      <c r="AX869" s="15" t="s">
        <v>82</v>
      </c>
      <c r="AY869" s="243" t="s">
        <v>262</v>
      </c>
    </row>
    <row r="870" spans="2:51" s="15" customFormat="1" ht="10">
      <c r="B870" s="233"/>
      <c r="C870" s="234"/>
      <c r="D870" s="208" t="s">
        <v>272</v>
      </c>
      <c r="E870" s="235" t="s">
        <v>44</v>
      </c>
      <c r="F870" s="236" t="s">
        <v>725</v>
      </c>
      <c r="G870" s="234"/>
      <c r="H870" s="237">
        <v>11.34</v>
      </c>
      <c r="I870" s="238"/>
      <c r="J870" s="234"/>
      <c r="K870" s="234"/>
      <c r="L870" s="239"/>
      <c r="M870" s="240"/>
      <c r="N870" s="241"/>
      <c r="O870" s="241"/>
      <c r="P870" s="241"/>
      <c r="Q870" s="241"/>
      <c r="R870" s="241"/>
      <c r="S870" s="241"/>
      <c r="T870" s="242"/>
      <c r="AT870" s="243" t="s">
        <v>272</v>
      </c>
      <c r="AU870" s="243" t="s">
        <v>91</v>
      </c>
      <c r="AV870" s="15" t="s">
        <v>91</v>
      </c>
      <c r="AW870" s="15" t="s">
        <v>38</v>
      </c>
      <c r="AX870" s="15" t="s">
        <v>82</v>
      </c>
      <c r="AY870" s="243" t="s">
        <v>262</v>
      </c>
    </row>
    <row r="871" spans="2:51" s="13" customFormat="1" ht="10">
      <c r="B871" s="212"/>
      <c r="C871" s="213"/>
      <c r="D871" s="208" t="s">
        <v>272</v>
      </c>
      <c r="E871" s="214" t="s">
        <v>44</v>
      </c>
      <c r="F871" s="215" t="s">
        <v>570</v>
      </c>
      <c r="G871" s="213"/>
      <c r="H871" s="214" t="s">
        <v>44</v>
      </c>
      <c r="I871" s="216"/>
      <c r="J871" s="213"/>
      <c r="K871" s="213"/>
      <c r="L871" s="217"/>
      <c r="M871" s="218"/>
      <c r="N871" s="219"/>
      <c r="O871" s="219"/>
      <c r="P871" s="219"/>
      <c r="Q871" s="219"/>
      <c r="R871" s="219"/>
      <c r="S871" s="219"/>
      <c r="T871" s="220"/>
      <c r="AT871" s="221" t="s">
        <v>272</v>
      </c>
      <c r="AU871" s="221" t="s">
        <v>91</v>
      </c>
      <c r="AV871" s="13" t="s">
        <v>89</v>
      </c>
      <c r="AW871" s="13" t="s">
        <v>38</v>
      </c>
      <c r="AX871" s="13" t="s">
        <v>82</v>
      </c>
      <c r="AY871" s="221" t="s">
        <v>262</v>
      </c>
    </row>
    <row r="872" spans="2:51" s="15" customFormat="1" ht="10">
      <c r="B872" s="233"/>
      <c r="C872" s="234"/>
      <c r="D872" s="208" t="s">
        <v>272</v>
      </c>
      <c r="E872" s="235" t="s">
        <v>44</v>
      </c>
      <c r="F872" s="236" t="s">
        <v>726</v>
      </c>
      <c r="G872" s="234"/>
      <c r="H872" s="237">
        <v>60.48</v>
      </c>
      <c r="I872" s="238"/>
      <c r="J872" s="234"/>
      <c r="K872" s="234"/>
      <c r="L872" s="239"/>
      <c r="M872" s="240"/>
      <c r="N872" s="241"/>
      <c r="O872" s="241"/>
      <c r="P872" s="241"/>
      <c r="Q872" s="241"/>
      <c r="R872" s="241"/>
      <c r="S872" s="241"/>
      <c r="T872" s="242"/>
      <c r="AT872" s="243" t="s">
        <v>272</v>
      </c>
      <c r="AU872" s="243" t="s">
        <v>91</v>
      </c>
      <c r="AV872" s="15" t="s">
        <v>91</v>
      </c>
      <c r="AW872" s="15" t="s">
        <v>38</v>
      </c>
      <c r="AX872" s="15" t="s">
        <v>82</v>
      </c>
      <c r="AY872" s="243" t="s">
        <v>262</v>
      </c>
    </row>
    <row r="873" spans="2:51" s="15" customFormat="1" ht="10">
      <c r="B873" s="233"/>
      <c r="C873" s="234"/>
      <c r="D873" s="208" t="s">
        <v>272</v>
      </c>
      <c r="E873" s="235" t="s">
        <v>44</v>
      </c>
      <c r="F873" s="236" t="s">
        <v>725</v>
      </c>
      <c r="G873" s="234"/>
      <c r="H873" s="237">
        <v>11.34</v>
      </c>
      <c r="I873" s="238"/>
      <c r="J873" s="234"/>
      <c r="K873" s="234"/>
      <c r="L873" s="239"/>
      <c r="M873" s="240"/>
      <c r="N873" s="241"/>
      <c r="O873" s="241"/>
      <c r="P873" s="241"/>
      <c r="Q873" s="241"/>
      <c r="R873" s="241"/>
      <c r="S873" s="241"/>
      <c r="T873" s="242"/>
      <c r="AT873" s="243" t="s">
        <v>272</v>
      </c>
      <c r="AU873" s="243" t="s">
        <v>91</v>
      </c>
      <c r="AV873" s="15" t="s">
        <v>91</v>
      </c>
      <c r="AW873" s="15" t="s">
        <v>38</v>
      </c>
      <c r="AX873" s="15" t="s">
        <v>82</v>
      </c>
      <c r="AY873" s="243" t="s">
        <v>262</v>
      </c>
    </row>
    <row r="874" spans="2:51" s="13" customFormat="1" ht="10">
      <c r="B874" s="212"/>
      <c r="C874" s="213"/>
      <c r="D874" s="208" t="s">
        <v>272</v>
      </c>
      <c r="E874" s="214" t="s">
        <v>44</v>
      </c>
      <c r="F874" s="215" t="s">
        <v>575</v>
      </c>
      <c r="G874" s="213"/>
      <c r="H874" s="214" t="s">
        <v>44</v>
      </c>
      <c r="I874" s="216"/>
      <c r="J874" s="213"/>
      <c r="K874" s="213"/>
      <c r="L874" s="217"/>
      <c r="M874" s="218"/>
      <c r="N874" s="219"/>
      <c r="O874" s="219"/>
      <c r="P874" s="219"/>
      <c r="Q874" s="219"/>
      <c r="R874" s="219"/>
      <c r="S874" s="219"/>
      <c r="T874" s="220"/>
      <c r="AT874" s="221" t="s">
        <v>272</v>
      </c>
      <c r="AU874" s="221" t="s">
        <v>91</v>
      </c>
      <c r="AV874" s="13" t="s">
        <v>89</v>
      </c>
      <c r="AW874" s="13" t="s">
        <v>38</v>
      </c>
      <c r="AX874" s="13" t="s">
        <v>82</v>
      </c>
      <c r="AY874" s="221" t="s">
        <v>262</v>
      </c>
    </row>
    <row r="875" spans="2:51" s="15" customFormat="1" ht="10">
      <c r="B875" s="233"/>
      <c r="C875" s="234"/>
      <c r="D875" s="208" t="s">
        <v>272</v>
      </c>
      <c r="E875" s="235" t="s">
        <v>44</v>
      </c>
      <c r="F875" s="236" t="s">
        <v>726</v>
      </c>
      <c r="G875" s="234"/>
      <c r="H875" s="237">
        <v>60.48</v>
      </c>
      <c r="I875" s="238"/>
      <c r="J875" s="234"/>
      <c r="K875" s="234"/>
      <c r="L875" s="239"/>
      <c r="M875" s="240"/>
      <c r="N875" s="241"/>
      <c r="O875" s="241"/>
      <c r="P875" s="241"/>
      <c r="Q875" s="241"/>
      <c r="R875" s="241"/>
      <c r="S875" s="241"/>
      <c r="T875" s="242"/>
      <c r="AT875" s="243" t="s">
        <v>272</v>
      </c>
      <c r="AU875" s="243" t="s">
        <v>91</v>
      </c>
      <c r="AV875" s="15" t="s">
        <v>91</v>
      </c>
      <c r="AW875" s="15" t="s">
        <v>38</v>
      </c>
      <c r="AX875" s="15" t="s">
        <v>82</v>
      </c>
      <c r="AY875" s="243" t="s">
        <v>262</v>
      </c>
    </row>
    <row r="876" spans="2:51" s="15" customFormat="1" ht="10">
      <c r="B876" s="233"/>
      <c r="C876" s="234"/>
      <c r="D876" s="208" t="s">
        <v>272</v>
      </c>
      <c r="E876" s="235" t="s">
        <v>44</v>
      </c>
      <c r="F876" s="236" t="s">
        <v>725</v>
      </c>
      <c r="G876" s="234"/>
      <c r="H876" s="237">
        <v>11.34</v>
      </c>
      <c r="I876" s="238"/>
      <c r="J876" s="234"/>
      <c r="K876" s="234"/>
      <c r="L876" s="239"/>
      <c r="M876" s="240"/>
      <c r="N876" s="241"/>
      <c r="O876" s="241"/>
      <c r="P876" s="241"/>
      <c r="Q876" s="241"/>
      <c r="R876" s="241"/>
      <c r="S876" s="241"/>
      <c r="T876" s="242"/>
      <c r="AT876" s="243" t="s">
        <v>272</v>
      </c>
      <c r="AU876" s="243" t="s">
        <v>91</v>
      </c>
      <c r="AV876" s="15" t="s">
        <v>91</v>
      </c>
      <c r="AW876" s="15" t="s">
        <v>38</v>
      </c>
      <c r="AX876" s="15" t="s">
        <v>82</v>
      </c>
      <c r="AY876" s="243" t="s">
        <v>262</v>
      </c>
    </row>
    <row r="877" spans="2:51" s="13" customFormat="1" ht="10">
      <c r="B877" s="212"/>
      <c r="C877" s="213"/>
      <c r="D877" s="208" t="s">
        <v>272</v>
      </c>
      <c r="E877" s="214" t="s">
        <v>44</v>
      </c>
      <c r="F877" s="215" t="s">
        <v>576</v>
      </c>
      <c r="G877" s="213"/>
      <c r="H877" s="214" t="s">
        <v>44</v>
      </c>
      <c r="I877" s="216"/>
      <c r="J877" s="213"/>
      <c r="K877" s="213"/>
      <c r="L877" s="217"/>
      <c r="M877" s="218"/>
      <c r="N877" s="219"/>
      <c r="O877" s="219"/>
      <c r="P877" s="219"/>
      <c r="Q877" s="219"/>
      <c r="R877" s="219"/>
      <c r="S877" s="219"/>
      <c r="T877" s="220"/>
      <c r="AT877" s="221" t="s">
        <v>272</v>
      </c>
      <c r="AU877" s="221" t="s">
        <v>91</v>
      </c>
      <c r="AV877" s="13" t="s">
        <v>89</v>
      </c>
      <c r="AW877" s="13" t="s">
        <v>38</v>
      </c>
      <c r="AX877" s="13" t="s">
        <v>82</v>
      </c>
      <c r="AY877" s="221" t="s">
        <v>262</v>
      </c>
    </row>
    <row r="878" spans="2:51" s="15" customFormat="1" ht="10">
      <c r="B878" s="233"/>
      <c r="C878" s="234"/>
      <c r="D878" s="208" t="s">
        <v>272</v>
      </c>
      <c r="E878" s="235" t="s">
        <v>44</v>
      </c>
      <c r="F878" s="236" t="s">
        <v>727</v>
      </c>
      <c r="G878" s="234"/>
      <c r="H878" s="237">
        <v>54.08</v>
      </c>
      <c r="I878" s="238"/>
      <c r="J878" s="234"/>
      <c r="K878" s="234"/>
      <c r="L878" s="239"/>
      <c r="M878" s="240"/>
      <c r="N878" s="241"/>
      <c r="O878" s="241"/>
      <c r="P878" s="241"/>
      <c r="Q878" s="241"/>
      <c r="R878" s="241"/>
      <c r="S878" s="241"/>
      <c r="T878" s="242"/>
      <c r="AT878" s="243" t="s">
        <v>272</v>
      </c>
      <c r="AU878" s="243" t="s">
        <v>91</v>
      </c>
      <c r="AV878" s="15" t="s">
        <v>91</v>
      </c>
      <c r="AW878" s="15" t="s">
        <v>38</v>
      </c>
      <c r="AX878" s="15" t="s">
        <v>82</v>
      </c>
      <c r="AY878" s="243" t="s">
        <v>262</v>
      </c>
    </row>
    <row r="879" spans="2:51" s="15" customFormat="1" ht="10">
      <c r="B879" s="233"/>
      <c r="C879" s="234"/>
      <c r="D879" s="208" t="s">
        <v>272</v>
      </c>
      <c r="E879" s="235" t="s">
        <v>44</v>
      </c>
      <c r="F879" s="236" t="s">
        <v>728</v>
      </c>
      <c r="G879" s="234"/>
      <c r="H879" s="237">
        <v>10.92</v>
      </c>
      <c r="I879" s="238"/>
      <c r="J879" s="234"/>
      <c r="K879" s="234"/>
      <c r="L879" s="239"/>
      <c r="M879" s="240"/>
      <c r="N879" s="241"/>
      <c r="O879" s="241"/>
      <c r="P879" s="241"/>
      <c r="Q879" s="241"/>
      <c r="R879" s="241"/>
      <c r="S879" s="241"/>
      <c r="T879" s="242"/>
      <c r="AT879" s="243" t="s">
        <v>272</v>
      </c>
      <c r="AU879" s="243" t="s">
        <v>91</v>
      </c>
      <c r="AV879" s="15" t="s">
        <v>91</v>
      </c>
      <c r="AW879" s="15" t="s">
        <v>38</v>
      </c>
      <c r="AX879" s="15" t="s">
        <v>82</v>
      </c>
      <c r="AY879" s="243" t="s">
        <v>262</v>
      </c>
    </row>
    <row r="880" spans="2:51" s="16" customFormat="1" ht="10">
      <c r="B880" s="244"/>
      <c r="C880" s="245"/>
      <c r="D880" s="208" t="s">
        <v>272</v>
      </c>
      <c r="E880" s="246" t="s">
        <v>44</v>
      </c>
      <c r="F880" s="247" t="s">
        <v>291</v>
      </c>
      <c r="G880" s="245"/>
      <c r="H880" s="248">
        <v>299.02000000000004</v>
      </c>
      <c r="I880" s="249"/>
      <c r="J880" s="245"/>
      <c r="K880" s="245"/>
      <c r="L880" s="250"/>
      <c r="M880" s="251"/>
      <c r="N880" s="252"/>
      <c r="O880" s="252"/>
      <c r="P880" s="252"/>
      <c r="Q880" s="252"/>
      <c r="R880" s="252"/>
      <c r="S880" s="252"/>
      <c r="T880" s="253"/>
      <c r="AT880" s="254" t="s">
        <v>272</v>
      </c>
      <c r="AU880" s="254" t="s">
        <v>91</v>
      </c>
      <c r="AV880" s="16" t="s">
        <v>104</v>
      </c>
      <c r="AW880" s="16" t="s">
        <v>38</v>
      </c>
      <c r="AX880" s="16" t="s">
        <v>89</v>
      </c>
      <c r="AY880" s="254" t="s">
        <v>262</v>
      </c>
    </row>
    <row r="881" spans="1:65" s="15" customFormat="1" ht="10">
      <c r="B881" s="233"/>
      <c r="C881" s="234"/>
      <c r="D881" s="208" t="s">
        <v>272</v>
      </c>
      <c r="E881" s="234"/>
      <c r="F881" s="236" t="s">
        <v>737</v>
      </c>
      <c r="G881" s="234"/>
      <c r="H881" s="237">
        <v>598.04</v>
      </c>
      <c r="I881" s="238"/>
      <c r="J881" s="234"/>
      <c r="K881" s="234"/>
      <c r="L881" s="239"/>
      <c r="M881" s="240"/>
      <c r="N881" s="241"/>
      <c r="O881" s="241"/>
      <c r="P881" s="241"/>
      <c r="Q881" s="241"/>
      <c r="R881" s="241"/>
      <c r="S881" s="241"/>
      <c r="T881" s="242"/>
      <c r="AT881" s="243" t="s">
        <v>272</v>
      </c>
      <c r="AU881" s="243" t="s">
        <v>91</v>
      </c>
      <c r="AV881" s="15" t="s">
        <v>91</v>
      </c>
      <c r="AW881" s="15" t="s">
        <v>4</v>
      </c>
      <c r="AX881" s="15" t="s">
        <v>89</v>
      </c>
      <c r="AY881" s="243" t="s">
        <v>262</v>
      </c>
    </row>
    <row r="882" spans="1:65" s="2" customFormat="1" ht="21.75" customHeight="1">
      <c r="A882" s="37"/>
      <c r="B882" s="38"/>
      <c r="C882" s="195" t="s">
        <v>738</v>
      </c>
      <c r="D882" s="195" t="s">
        <v>264</v>
      </c>
      <c r="E882" s="196" t="s">
        <v>739</v>
      </c>
      <c r="F882" s="197" t="s">
        <v>740</v>
      </c>
      <c r="G882" s="198" t="s">
        <v>342</v>
      </c>
      <c r="H882" s="199">
        <v>130.745</v>
      </c>
      <c r="I882" s="200"/>
      <c r="J882" s="201">
        <f>ROUND(I882*H882,2)</f>
        <v>0</v>
      </c>
      <c r="K882" s="197" t="s">
        <v>268</v>
      </c>
      <c r="L882" s="42"/>
      <c r="M882" s="202" t="s">
        <v>44</v>
      </c>
      <c r="N882" s="203" t="s">
        <v>53</v>
      </c>
      <c r="O882" s="67"/>
      <c r="P882" s="204">
        <f>O882*H882</f>
        <v>0</v>
      </c>
      <c r="Q882" s="204">
        <v>1.47E-2</v>
      </c>
      <c r="R882" s="204">
        <f>Q882*H882</f>
        <v>1.9219515</v>
      </c>
      <c r="S882" s="204">
        <v>0</v>
      </c>
      <c r="T882" s="205">
        <f>S882*H882</f>
        <v>0</v>
      </c>
      <c r="U882" s="37"/>
      <c r="V882" s="37"/>
      <c r="W882" s="37"/>
      <c r="X882" s="37"/>
      <c r="Y882" s="37"/>
      <c r="Z882" s="37"/>
      <c r="AA882" s="37"/>
      <c r="AB882" s="37"/>
      <c r="AC882" s="37"/>
      <c r="AD882" s="37"/>
      <c r="AE882" s="37"/>
      <c r="AR882" s="206" t="s">
        <v>104</v>
      </c>
      <c r="AT882" s="206" t="s">
        <v>264</v>
      </c>
      <c r="AU882" s="206" t="s">
        <v>91</v>
      </c>
      <c r="AY882" s="19" t="s">
        <v>262</v>
      </c>
      <c r="BE882" s="207">
        <f>IF(N882="základní",J882,0)</f>
        <v>0</v>
      </c>
      <c r="BF882" s="207">
        <f>IF(N882="snížená",J882,0)</f>
        <v>0</v>
      </c>
      <c r="BG882" s="207">
        <f>IF(N882="zákl. přenesená",J882,0)</f>
        <v>0</v>
      </c>
      <c r="BH882" s="207">
        <f>IF(N882="sníž. přenesená",J882,0)</f>
        <v>0</v>
      </c>
      <c r="BI882" s="207">
        <f>IF(N882="nulová",J882,0)</f>
        <v>0</v>
      </c>
      <c r="BJ882" s="19" t="s">
        <v>89</v>
      </c>
      <c r="BK882" s="207">
        <f>ROUND(I882*H882,2)</f>
        <v>0</v>
      </c>
      <c r="BL882" s="19" t="s">
        <v>104</v>
      </c>
      <c r="BM882" s="206" t="s">
        <v>741</v>
      </c>
    </row>
    <row r="883" spans="1:65" s="2" customFormat="1" ht="54">
      <c r="A883" s="37"/>
      <c r="B883" s="38"/>
      <c r="C883" s="39"/>
      <c r="D883" s="208" t="s">
        <v>270</v>
      </c>
      <c r="E883" s="39"/>
      <c r="F883" s="209" t="s">
        <v>742</v>
      </c>
      <c r="G883" s="39"/>
      <c r="H883" s="39"/>
      <c r="I883" s="118"/>
      <c r="J883" s="39"/>
      <c r="K883" s="39"/>
      <c r="L883" s="42"/>
      <c r="M883" s="210"/>
      <c r="N883" s="211"/>
      <c r="O883" s="67"/>
      <c r="P883" s="67"/>
      <c r="Q883" s="67"/>
      <c r="R883" s="67"/>
      <c r="S883" s="67"/>
      <c r="T883" s="68"/>
      <c r="U883" s="37"/>
      <c r="V883" s="37"/>
      <c r="W883" s="37"/>
      <c r="X883" s="37"/>
      <c r="Y883" s="37"/>
      <c r="Z883" s="37"/>
      <c r="AA883" s="37"/>
      <c r="AB883" s="37"/>
      <c r="AC883" s="37"/>
      <c r="AD883" s="37"/>
      <c r="AE883" s="37"/>
      <c r="AT883" s="19" t="s">
        <v>270</v>
      </c>
      <c r="AU883" s="19" t="s">
        <v>91</v>
      </c>
    </row>
    <row r="884" spans="1:65" s="2" customFormat="1" ht="18">
      <c r="A884" s="37"/>
      <c r="B884" s="38"/>
      <c r="C884" s="39"/>
      <c r="D884" s="208" t="s">
        <v>421</v>
      </c>
      <c r="E884" s="39"/>
      <c r="F884" s="209" t="s">
        <v>743</v>
      </c>
      <c r="G884" s="39"/>
      <c r="H884" s="39"/>
      <c r="I884" s="118"/>
      <c r="J884" s="39"/>
      <c r="K884" s="39"/>
      <c r="L884" s="42"/>
      <c r="M884" s="210"/>
      <c r="N884" s="211"/>
      <c r="O884" s="67"/>
      <c r="P884" s="67"/>
      <c r="Q884" s="67"/>
      <c r="R884" s="67"/>
      <c r="S884" s="67"/>
      <c r="T884" s="68"/>
      <c r="U884" s="37"/>
      <c r="V884" s="37"/>
      <c r="W884" s="37"/>
      <c r="X884" s="37"/>
      <c r="Y884" s="37"/>
      <c r="Z884" s="37"/>
      <c r="AA884" s="37"/>
      <c r="AB884" s="37"/>
      <c r="AC884" s="37"/>
      <c r="AD884" s="37"/>
      <c r="AE884" s="37"/>
      <c r="AT884" s="19" t="s">
        <v>421</v>
      </c>
      <c r="AU884" s="19" t="s">
        <v>91</v>
      </c>
    </row>
    <row r="885" spans="1:65" s="13" customFormat="1" ht="10">
      <c r="B885" s="212"/>
      <c r="C885" s="213"/>
      <c r="D885" s="208" t="s">
        <v>272</v>
      </c>
      <c r="E885" s="214" t="s">
        <v>44</v>
      </c>
      <c r="F885" s="215" t="s">
        <v>678</v>
      </c>
      <c r="G885" s="213"/>
      <c r="H885" s="214" t="s">
        <v>44</v>
      </c>
      <c r="I885" s="216"/>
      <c r="J885" s="213"/>
      <c r="K885" s="213"/>
      <c r="L885" s="217"/>
      <c r="M885" s="218"/>
      <c r="N885" s="219"/>
      <c r="O885" s="219"/>
      <c r="P885" s="219"/>
      <c r="Q885" s="219"/>
      <c r="R885" s="219"/>
      <c r="S885" s="219"/>
      <c r="T885" s="220"/>
      <c r="AT885" s="221" t="s">
        <v>272</v>
      </c>
      <c r="AU885" s="221" t="s">
        <v>91</v>
      </c>
      <c r="AV885" s="13" t="s">
        <v>89</v>
      </c>
      <c r="AW885" s="13" t="s">
        <v>38</v>
      </c>
      <c r="AX885" s="13" t="s">
        <v>82</v>
      </c>
      <c r="AY885" s="221" t="s">
        <v>262</v>
      </c>
    </row>
    <row r="886" spans="1:65" s="13" customFormat="1" ht="10">
      <c r="B886" s="212"/>
      <c r="C886" s="213"/>
      <c r="D886" s="208" t="s">
        <v>272</v>
      </c>
      <c r="E886" s="214" t="s">
        <v>44</v>
      </c>
      <c r="F886" s="215" t="s">
        <v>679</v>
      </c>
      <c r="G886" s="213"/>
      <c r="H886" s="214" t="s">
        <v>44</v>
      </c>
      <c r="I886" s="216"/>
      <c r="J886" s="213"/>
      <c r="K886" s="213"/>
      <c r="L886" s="217"/>
      <c r="M886" s="218"/>
      <c r="N886" s="219"/>
      <c r="O886" s="219"/>
      <c r="P886" s="219"/>
      <c r="Q886" s="219"/>
      <c r="R886" s="219"/>
      <c r="S886" s="219"/>
      <c r="T886" s="220"/>
      <c r="AT886" s="221" t="s">
        <v>272</v>
      </c>
      <c r="AU886" s="221" t="s">
        <v>91</v>
      </c>
      <c r="AV886" s="13" t="s">
        <v>89</v>
      </c>
      <c r="AW886" s="13" t="s">
        <v>38</v>
      </c>
      <c r="AX886" s="13" t="s">
        <v>82</v>
      </c>
      <c r="AY886" s="221" t="s">
        <v>262</v>
      </c>
    </row>
    <row r="887" spans="1:65" s="15" customFormat="1" ht="10">
      <c r="B887" s="233"/>
      <c r="C887" s="234"/>
      <c r="D887" s="208" t="s">
        <v>272</v>
      </c>
      <c r="E887" s="235" t="s">
        <v>44</v>
      </c>
      <c r="F887" s="236" t="s">
        <v>680</v>
      </c>
      <c r="G887" s="234"/>
      <c r="H887" s="237">
        <v>39.6</v>
      </c>
      <c r="I887" s="238"/>
      <c r="J887" s="234"/>
      <c r="K887" s="234"/>
      <c r="L887" s="239"/>
      <c r="M887" s="240"/>
      <c r="N887" s="241"/>
      <c r="O887" s="241"/>
      <c r="P887" s="241"/>
      <c r="Q887" s="241"/>
      <c r="R887" s="241"/>
      <c r="S887" s="241"/>
      <c r="T887" s="242"/>
      <c r="AT887" s="243" t="s">
        <v>272</v>
      </c>
      <c r="AU887" s="243" t="s">
        <v>91</v>
      </c>
      <c r="AV887" s="15" t="s">
        <v>91</v>
      </c>
      <c r="AW887" s="15" t="s">
        <v>38</v>
      </c>
      <c r="AX887" s="15" t="s">
        <v>82</v>
      </c>
      <c r="AY887" s="243" t="s">
        <v>262</v>
      </c>
    </row>
    <row r="888" spans="1:65" s="13" customFormat="1" ht="10">
      <c r="B888" s="212"/>
      <c r="C888" s="213"/>
      <c r="D888" s="208" t="s">
        <v>272</v>
      </c>
      <c r="E888" s="214" t="s">
        <v>44</v>
      </c>
      <c r="F888" s="215" t="s">
        <v>681</v>
      </c>
      <c r="G888" s="213"/>
      <c r="H888" s="214" t="s">
        <v>44</v>
      </c>
      <c r="I888" s="216"/>
      <c r="J888" s="213"/>
      <c r="K888" s="213"/>
      <c r="L888" s="217"/>
      <c r="M888" s="218"/>
      <c r="N888" s="219"/>
      <c r="O888" s="219"/>
      <c r="P888" s="219"/>
      <c r="Q888" s="219"/>
      <c r="R888" s="219"/>
      <c r="S888" s="219"/>
      <c r="T888" s="220"/>
      <c r="AT888" s="221" t="s">
        <v>272</v>
      </c>
      <c r="AU888" s="221" t="s">
        <v>91</v>
      </c>
      <c r="AV888" s="13" t="s">
        <v>89</v>
      </c>
      <c r="AW888" s="13" t="s">
        <v>38</v>
      </c>
      <c r="AX888" s="13" t="s">
        <v>82</v>
      </c>
      <c r="AY888" s="221" t="s">
        <v>262</v>
      </c>
    </row>
    <row r="889" spans="1:65" s="15" customFormat="1" ht="10">
      <c r="B889" s="233"/>
      <c r="C889" s="234"/>
      <c r="D889" s="208" t="s">
        <v>272</v>
      </c>
      <c r="E889" s="235" t="s">
        <v>44</v>
      </c>
      <c r="F889" s="236" t="s">
        <v>682</v>
      </c>
      <c r="G889" s="234"/>
      <c r="H889" s="237">
        <v>28.16</v>
      </c>
      <c r="I889" s="238"/>
      <c r="J889" s="234"/>
      <c r="K889" s="234"/>
      <c r="L889" s="239"/>
      <c r="M889" s="240"/>
      <c r="N889" s="241"/>
      <c r="O889" s="241"/>
      <c r="P889" s="241"/>
      <c r="Q889" s="241"/>
      <c r="R889" s="241"/>
      <c r="S889" s="241"/>
      <c r="T889" s="242"/>
      <c r="AT889" s="243" t="s">
        <v>272</v>
      </c>
      <c r="AU889" s="243" t="s">
        <v>91</v>
      </c>
      <c r="AV889" s="15" t="s">
        <v>91</v>
      </c>
      <c r="AW889" s="15" t="s">
        <v>38</v>
      </c>
      <c r="AX889" s="15" t="s">
        <v>82</v>
      </c>
      <c r="AY889" s="243" t="s">
        <v>262</v>
      </c>
    </row>
    <row r="890" spans="1:65" s="15" customFormat="1" ht="10">
      <c r="B890" s="233"/>
      <c r="C890" s="234"/>
      <c r="D890" s="208" t="s">
        <v>272</v>
      </c>
      <c r="E890" s="235" t="s">
        <v>44</v>
      </c>
      <c r="F890" s="236" t="s">
        <v>683</v>
      </c>
      <c r="G890" s="234"/>
      <c r="H890" s="237">
        <v>-9.9760000000000009</v>
      </c>
      <c r="I890" s="238"/>
      <c r="J890" s="234"/>
      <c r="K890" s="234"/>
      <c r="L890" s="239"/>
      <c r="M890" s="240"/>
      <c r="N890" s="241"/>
      <c r="O890" s="241"/>
      <c r="P890" s="241"/>
      <c r="Q890" s="241"/>
      <c r="R890" s="241"/>
      <c r="S890" s="241"/>
      <c r="T890" s="242"/>
      <c r="AT890" s="243" t="s">
        <v>272</v>
      </c>
      <c r="AU890" s="243" t="s">
        <v>91</v>
      </c>
      <c r="AV890" s="15" t="s">
        <v>91</v>
      </c>
      <c r="AW890" s="15" t="s">
        <v>38</v>
      </c>
      <c r="AX890" s="15" t="s">
        <v>82</v>
      </c>
      <c r="AY890" s="243" t="s">
        <v>262</v>
      </c>
    </row>
    <row r="891" spans="1:65" s="15" customFormat="1" ht="10">
      <c r="B891" s="233"/>
      <c r="C891" s="234"/>
      <c r="D891" s="208" t="s">
        <v>272</v>
      </c>
      <c r="E891" s="235" t="s">
        <v>44</v>
      </c>
      <c r="F891" s="236" t="s">
        <v>684</v>
      </c>
      <c r="G891" s="234"/>
      <c r="H891" s="237">
        <v>3.2759999999999998</v>
      </c>
      <c r="I891" s="238"/>
      <c r="J891" s="234"/>
      <c r="K891" s="234"/>
      <c r="L891" s="239"/>
      <c r="M891" s="240"/>
      <c r="N891" s="241"/>
      <c r="O891" s="241"/>
      <c r="P891" s="241"/>
      <c r="Q891" s="241"/>
      <c r="R891" s="241"/>
      <c r="S891" s="241"/>
      <c r="T891" s="242"/>
      <c r="AT891" s="243" t="s">
        <v>272</v>
      </c>
      <c r="AU891" s="243" t="s">
        <v>91</v>
      </c>
      <c r="AV891" s="15" t="s">
        <v>91</v>
      </c>
      <c r="AW891" s="15" t="s">
        <v>38</v>
      </c>
      <c r="AX891" s="15" t="s">
        <v>82</v>
      </c>
      <c r="AY891" s="243" t="s">
        <v>262</v>
      </c>
    </row>
    <row r="892" spans="1:65" s="13" customFormat="1" ht="10">
      <c r="B892" s="212"/>
      <c r="C892" s="213"/>
      <c r="D892" s="208" t="s">
        <v>272</v>
      </c>
      <c r="E892" s="214" t="s">
        <v>44</v>
      </c>
      <c r="F892" s="215" t="s">
        <v>685</v>
      </c>
      <c r="G892" s="213"/>
      <c r="H892" s="214" t="s">
        <v>44</v>
      </c>
      <c r="I892" s="216"/>
      <c r="J892" s="213"/>
      <c r="K892" s="213"/>
      <c r="L892" s="217"/>
      <c r="M892" s="218"/>
      <c r="N892" s="219"/>
      <c r="O892" s="219"/>
      <c r="P892" s="219"/>
      <c r="Q892" s="219"/>
      <c r="R892" s="219"/>
      <c r="S892" s="219"/>
      <c r="T892" s="220"/>
      <c r="AT892" s="221" t="s">
        <v>272</v>
      </c>
      <c r="AU892" s="221" t="s">
        <v>91</v>
      </c>
      <c r="AV892" s="13" t="s">
        <v>89</v>
      </c>
      <c r="AW892" s="13" t="s">
        <v>38</v>
      </c>
      <c r="AX892" s="13" t="s">
        <v>82</v>
      </c>
      <c r="AY892" s="221" t="s">
        <v>262</v>
      </c>
    </row>
    <row r="893" spans="1:65" s="15" customFormat="1" ht="10">
      <c r="B893" s="233"/>
      <c r="C893" s="234"/>
      <c r="D893" s="208" t="s">
        <v>272</v>
      </c>
      <c r="E893" s="235" t="s">
        <v>44</v>
      </c>
      <c r="F893" s="236" t="s">
        <v>680</v>
      </c>
      <c r="G893" s="234"/>
      <c r="H893" s="237">
        <v>39.6</v>
      </c>
      <c r="I893" s="238"/>
      <c r="J893" s="234"/>
      <c r="K893" s="234"/>
      <c r="L893" s="239"/>
      <c r="M893" s="240"/>
      <c r="N893" s="241"/>
      <c r="O893" s="241"/>
      <c r="P893" s="241"/>
      <c r="Q893" s="241"/>
      <c r="R893" s="241"/>
      <c r="S893" s="241"/>
      <c r="T893" s="242"/>
      <c r="AT893" s="243" t="s">
        <v>272</v>
      </c>
      <c r="AU893" s="243" t="s">
        <v>91</v>
      </c>
      <c r="AV893" s="15" t="s">
        <v>91</v>
      </c>
      <c r="AW893" s="15" t="s">
        <v>38</v>
      </c>
      <c r="AX893" s="15" t="s">
        <v>82</v>
      </c>
      <c r="AY893" s="243" t="s">
        <v>262</v>
      </c>
    </row>
    <row r="894" spans="1:65" s="13" customFormat="1" ht="10">
      <c r="B894" s="212"/>
      <c r="C894" s="213"/>
      <c r="D894" s="208" t="s">
        <v>272</v>
      </c>
      <c r="E894" s="214" t="s">
        <v>44</v>
      </c>
      <c r="F894" s="215" t="s">
        <v>686</v>
      </c>
      <c r="G894" s="213"/>
      <c r="H894" s="214" t="s">
        <v>44</v>
      </c>
      <c r="I894" s="216"/>
      <c r="J894" s="213"/>
      <c r="K894" s="213"/>
      <c r="L894" s="217"/>
      <c r="M894" s="218"/>
      <c r="N894" s="219"/>
      <c r="O894" s="219"/>
      <c r="P894" s="219"/>
      <c r="Q894" s="219"/>
      <c r="R894" s="219"/>
      <c r="S894" s="219"/>
      <c r="T894" s="220"/>
      <c r="AT894" s="221" t="s">
        <v>272</v>
      </c>
      <c r="AU894" s="221" t="s">
        <v>91</v>
      </c>
      <c r="AV894" s="13" t="s">
        <v>89</v>
      </c>
      <c r="AW894" s="13" t="s">
        <v>38</v>
      </c>
      <c r="AX894" s="13" t="s">
        <v>82</v>
      </c>
      <c r="AY894" s="221" t="s">
        <v>262</v>
      </c>
    </row>
    <row r="895" spans="1:65" s="15" customFormat="1" ht="10">
      <c r="B895" s="233"/>
      <c r="C895" s="234"/>
      <c r="D895" s="208" t="s">
        <v>272</v>
      </c>
      <c r="E895" s="235" t="s">
        <v>44</v>
      </c>
      <c r="F895" s="236" t="s">
        <v>682</v>
      </c>
      <c r="G895" s="234"/>
      <c r="H895" s="237">
        <v>28.16</v>
      </c>
      <c r="I895" s="238"/>
      <c r="J895" s="234"/>
      <c r="K895" s="234"/>
      <c r="L895" s="239"/>
      <c r="M895" s="240"/>
      <c r="N895" s="241"/>
      <c r="O895" s="241"/>
      <c r="P895" s="241"/>
      <c r="Q895" s="241"/>
      <c r="R895" s="241"/>
      <c r="S895" s="241"/>
      <c r="T895" s="242"/>
      <c r="AT895" s="243" t="s">
        <v>272</v>
      </c>
      <c r="AU895" s="243" t="s">
        <v>91</v>
      </c>
      <c r="AV895" s="15" t="s">
        <v>91</v>
      </c>
      <c r="AW895" s="15" t="s">
        <v>38</v>
      </c>
      <c r="AX895" s="15" t="s">
        <v>82</v>
      </c>
      <c r="AY895" s="243" t="s">
        <v>262</v>
      </c>
    </row>
    <row r="896" spans="1:65" s="15" customFormat="1" ht="10">
      <c r="B896" s="233"/>
      <c r="C896" s="234"/>
      <c r="D896" s="208" t="s">
        <v>272</v>
      </c>
      <c r="E896" s="235" t="s">
        <v>44</v>
      </c>
      <c r="F896" s="236" t="s">
        <v>687</v>
      </c>
      <c r="G896" s="234"/>
      <c r="H896" s="237">
        <v>-2.4940000000000002</v>
      </c>
      <c r="I896" s="238"/>
      <c r="J896" s="234"/>
      <c r="K896" s="234"/>
      <c r="L896" s="239"/>
      <c r="M896" s="240"/>
      <c r="N896" s="241"/>
      <c r="O896" s="241"/>
      <c r="P896" s="241"/>
      <c r="Q896" s="241"/>
      <c r="R896" s="241"/>
      <c r="S896" s="241"/>
      <c r="T896" s="242"/>
      <c r="AT896" s="243" t="s">
        <v>272</v>
      </c>
      <c r="AU896" s="243" t="s">
        <v>91</v>
      </c>
      <c r="AV896" s="15" t="s">
        <v>91</v>
      </c>
      <c r="AW896" s="15" t="s">
        <v>38</v>
      </c>
      <c r="AX896" s="15" t="s">
        <v>82</v>
      </c>
      <c r="AY896" s="243" t="s">
        <v>262</v>
      </c>
    </row>
    <row r="897" spans="1:65" s="15" customFormat="1" ht="10">
      <c r="B897" s="233"/>
      <c r="C897" s="234"/>
      <c r="D897" s="208" t="s">
        <v>272</v>
      </c>
      <c r="E897" s="235" t="s">
        <v>44</v>
      </c>
      <c r="F897" s="236" t="s">
        <v>688</v>
      </c>
      <c r="G897" s="234"/>
      <c r="H897" s="237">
        <v>0.81899999999999995</v>
      </c>
      <c r="I897" s="238"/>
      <c r="J897" s="234"/>
      <c r="K897" s="234"/>
      <c r="L897" s="239"/>
      <c r="M897" s="240"/>
      <c r="N897" s="241"/>
      <c r="O897" s="241"/>
      <c r="P897" s="241"/>
      <c r="Q897" s="241"/>
      <c r="R897" s="241"/>
      <c r="S897" s="241"/>
      <c r="T897" s="242"/>
      <c r="AT897" s="243" t="s">
        <v>272</v>
      </c>
      <c r="AU897" s="243" t="s">
        <v>91</v>
      </c>
      <c r="AV897" s="15" t="s">
        <v>91</v>
      </c>
      <c r="AW897" s="15" t="s">
        <v>38</v>
      </c>
      <c r="AX897" s="15" t="s">
        <v>82</v>
      </c>
      <c r="AY897" s="243" t="s">
        <v>262</v>
      </c>
    </row>
    <row r="898" spans="1:65" s="13" customFormat="1" ht="10">
      <c r="B898" s="212"/>
      <c r="C898" s="213"/>
      <c r="D898" s="208" t="s">
        <v>272</v>
      </c>
      <c r="E898" s="214" t="s">
        <v>44</v>
      </c>
      <c r="F898" s="215" t="s">
        <v>689</v>
      </c>
      <c r="G898" s="213"/>
      <c r="H898" s="214" t="s">
        <v>44</v>
      </c>
      <c r="I898" s="216"/>
      <c r="J898" s="213"/>
      <c r="K898" s="213"/>
      <c r="L898" s="217"/>
      <c r="M898" s="218"/>
      <c r="N898" s="219"/>
      <c r="O898" s="219"/>
      <c r="P898" s="219"/>
      <c r="Q898" s="219"/>
      <c r="R898" s="219"/>
      <c r="S898" s="219"/>
      <c r="T898" s="220"/>
      <c r="AT898" s="221" t="s">
        <v>272</v>
      </c>
      <c r="AU898" s="221" t="s">
        <v>91</v>
      </c>
      <c r="AV898" s="13" t="s">
        <v>89</v>
      </c>
      <c r="AW898" s="13" t="s">
        <v>38</v>
      </c>
      <c r="AX898" s="13" t="s">
        <v>82</v>
      </c>
      <c r="AY898" s="221" t="s">
        <v>262</v>
      </c>
    </row>
    <row r="899" spans="1:65" s="15" customFormat="1" ht="10">
      <c r="B899" s="233"/>
      <c r="C899" s="234"/>
      <c r="D899" s="208" t="s">
        <v>272</v>
      </c>
      <c r="E899" s="235" t="s">
        <v>44</v>
      </c>
      <c r="F899" s="236" t="s">
        <v>690</v>
      </c>
      <c r="G899" s="234"/>
      <c r="H899" s="237">
        <v>3.6</v>
      </c>
      <c r="I899" s="238"/>
      <c r="J899" s="234"/>
      <c r="K899" s="234"/>
      <c r="L899" s="239"/>
      <c r="M899" s="240"/>
      <c r="N899" s="241"/>
      <c r="O899" s="241"/>
      <c r="P899" s="241"/>
      <c r="Q899" s="241"/>
      <c r="R899" s="241"/>
      <c r="S899" s="241"/>
      <c r="T899" s="242"/>
      <c r="AT899" s="243" t="s">
        <v>272</v>
      </c>
      <c r="AU899" s="243" t="s">
        <v>91</v>
      </c>
      <c r="AV899" s="15" t="s">
        <v>91</v>
      </c>
      <c r="AW899" s="15" t="s">
        <v>38</v>
      </c>
      <c r="AX899" s="15" t="s">
        <v>82</v>
      </c>
      <c r="AY899" s="243" t="s">
        <v>262</v>
      </c>
    </row>
    <row r="900" spans="1:65" s="16" customFormat="1" ht="10">
      <c r="B900" s="244"/>
      <c r="C900" s="245"/>
      <c r="D900" s="208" t="s">
        <v>272</v>
      </c>
      <c r="E900" s="246" t="s">
        <v>44</v>
      </c>
      <c r="F900" s="247" t="s">
        <v>291</v>
      </c>
      <c r="G900" s="245"/>
      <c r="H900" s="248">
        <v>130.745</v>
      </c>
      <c r="I900" s="249"/>
      <c r="J900" s="245"/>
      <c r="K900" s="245"/>
      <c r="L900" s="250"/>
      <c r="M900" s="251"/>
      <c r="N900" s="252"/>
      <c r="O900" s="252"/>
      <c r="P900" s="252"/>
      <c r="Q900" s="252"/>
      <c r="R900" s="252"/>
      <c r="S900" s="252"/>
      <c r="T900" s="253"/>
      <c r="AT900" s="254" t="s">
        <v>272</v>
      </c>
      <c r="AU900" s="254" t="s">
        <v>91</v>
      </c>
      <c r="AV900" s="16" t="s">
        <v>104</v>
      </c>
      <c r="AW900" s="16" t="s">
        <v>38</v>
      </c>
      <c r="AX900" s="16" t="s">
        <v>89</v>
      </c>
      <c r="AY900" s="254" t="s">
        <v>262</v>
      </c>
    </row>
    <row r="901" spans="1:65" s="2" customFormat="1" ht="21.75" customHeight="1">
      <c r="A901" s="37"/>
      <c r="B901" s="38"/>
      <c r="C901" s="195" t="s">
        <v>744</v>
      </c>
      <c r="D901" s="195" t="s">
        <v>264</v>
      </c>
      <c r="E901" s="196" t="s">
        <v>745</v>
      </c>
      <c r="F901" s="197" t="s">
        <v>746</v>
      </c>
      <c r="G901" s="198" t="s">
        <v>342</v>
      </c>
      <c r="H901" s="199">
        <v>261.49</v>
      </c>
      <c r="I901" s="200"/>
      <c r="J901" s="201">
        <f>ROUND(I901*H901,2)</f>
        <v>0</v>
      </c>
      <c r="K901" s="197" t="s">
        <v>268</v>
      </c>
      <c r="L901" s="42"/>
      <c r="M901" s="202" t="s">
        <v>44</v>
      </c>
      <c r="N901" s="203" t="s">
        <v>53</v>
      </c>
      <c r="O901" s="67"/>
      <c r="P901" s="204">
        <f>O901*H901</f>
        <v>0</v>
      </c>
      <c r="Q901" s="204">
        <v>7.3499999999999998E-3</v>
      </c>
      <c r="R901" s="204">
        <f>Q901*H901</f>
        <v>1.9219515</v>
      </c>
      <c r="S901" s="204">
        <v>0</v>
      </c>
      <c r="T901" s="205">
        <f>S901*H901</f>
        <v>0</v>
      </c>
      <c r="U901" s="37"/>
      <c r="V901" s="37"/>
      <c r="W901" s="37"/>
      <c r="X901" s="37"/>
      <c r="Y901" s="37"/>
      <c r="Z901" s="37"/>
      <c r="AA901" s="37"/>
      <c r="AB901" s="37"/>
      <c r="AC901" s="37"/>
      <c r="AD901" s="37"/>
      <c r="AE901" s="37"/>
      <c r="AR901" s="206" t="s">
        <v>104</v>
      </c>
      <c r="AT901" s="206" t="s">
        <v>264</v>
      </c>
      <c r="AU901" s="206" t="s">
        <v>91</v>
      </c>
      <c r="AY901" s="19" t="s">
        <v>262</v>
      </c>
      <c r="BE901" s="207">
        <f>IF(N901="základní",J901,0)</f>
        <v>0</v>
      </c>
      <c r="BF901" s="207">
        <f>IF(N901="snížená",J901,0)</f>
        <v>0</v>
      </c>
      <c r="BG901" s="207">
        <f>IF(N901="zákl. přenesená",J901,0)</f>
        <v>0</v>
      </c>
      <c r="BH901" s="207">
        <f>IF(N901="sníž. přenesená",J901,0)</f>
        <v>0</v>
      </c>
      <c r="BI901" s="207">
        <f>IF(N901="nulová",J901,0)</f>
        <v>0</v>
      </c>
      <c r="BJ901" s="19" t="s">
        <v>89</v>
      </c>
      <c r="BK901" s="207">
        <f>ROUND(I901*H901,2)</f>
        <v>0</v>
      </c>
      <c r="BL901" s="19" t="s">
        <v>104</v>
      </c>
      <c r="BM901" s="206" t="s">
        <v>747</v>
      </c>
    </row>
    <row r="902" spans="1:65" s="2" customFormat="1" ht="54">
      <c r="A902" s="37"/>
      <c r="B902" s="38"/>
      <c r="C902" s="39"/>
      <c r="D902" s="208" t="s">
        <v>270</v>
      </c>
      <c r="E902" s="39"/>
      <c r="F902" s="209" t="s">
        <v>742</v>
      </c>
      <c r="G902" s="39"/>
      <c r="H902" s="39"/>
      <c r="I902" s="118"/>
      <c r="J902" s="39"/>
      <c r="K902" s="39"/>
      <c r="L902" s="42"/>
      <c r="M902" s="210"/>
      <c r="N902" s="211"/>
      <c r="O902" s="67"/>
      <c r="P902" s="67"/>
      <c r="Q902" s="67"/>
      <c r="R902" s="67"/>
      <c r="S902" s="67"/>
      <c r="T902" s="68"/>
      <c r="U902" s="37"/>
      <c r="V902" s="37"/>
      <c r="W902" s="37"/>
      <c r="X902" s="37"/>
      <c r="Y902" s="37"/>
      <c r="Z902" s="37"/>
      <c r="AA902" s="37"/>
      <c r="AB902" s="37"/>
      <c r="AC902" s="37"/>
      <c r="AD902" s="37"/>
      <c r="AE902" s="37"/>
      <c r="AT902" s="19" t="s">
        <v>270</v>
      </c>
      <c r="AU902" s="19" t="s">
        <v>91</v>
      </c>
    </row>
    <row r="903" spans="1:65" s="2" customFormat="1" ht="18">
      <c r="A903" s="37"/>
      <c r="B903" s="38"/>
      <c r="C903" s="39"/>
      <c r="D903" s="208" t="s">
        <v>421</v>
      </c>
      <c r="E903" s="39"/>
      <c r="F903" s="209" t="s">
        <v>743</v>
      </c>
      <c r="G903" s="39"/>
      <c r="H903" s="39"/>
      <c r="I903" s="118"/>
      <c r="J903" s="39"/>
      <c r="K903" s="39"/>
      <c r="L903" s="42"/>
      <c r="M903" s="210"/>
      <c r="N903" s="211"/>
      <c r="O903" s="67"/>
      <c r="P903" s="67"/>
      <c r="Q903" s="67"/>
      <c r="R903" s="67"/>
      <c r="S903" s="67"/>
      <c r="T903" s="68"/>
      <c r="U903" s="37"/>
      <c r="V903" s="37"/>
      <c r="W903" s="37"/>
      <c r="X903" s="37"/>
      <c r="Y903" s="37"/>
      <c r="Z903" s="37"/>
      <c r="AA903" s="37"/>
      <c r="AB903" s="37"/>
      <c r="AC903" s="37"/>
      <c r="AD903" s="37"/>
      <c r="AE903" s="37"/>
      <c r="AT903" s="19" t="s">
        <v>421</v>
      </c>
      <c r="AU903" s="19" t="s">
        <v>91</v>
      </c>
    </row>
    <row r="904" spans="1:65" s="13" customFormat="1" ht="10">
      <c r="B904" s="212"/>
      <c r="C904" s="213"/>
      <c r="D904" s="208" t="s">
        <v>272</v>
      </c>
      <c r="E904" s="214" t="s">
        <v>44</v>
      </c>
      <c r="F904" s="215" t="s">
        <v>678</v>
      </c>
      <c r="G904" s="213"/>
      <c r="H904" s="214" t="s">
        <v>44</v>
      </c>
      <c r="I904" s="216"/>
      <c r="J904" s="213"/>
      <c r="K904" s="213"/>
      <c r="L904" s="217"/>
      <c r="M904" s="218"/>
      <c r="N904" s="219"/>
      <c r="O904" s="219"/>
      <c r="P904" s="219"/>
      <c r="Q904" s="219"/>
      <c r="R904" s="219"/>
      <c r="S904" s="219"/>
      <c r="T904" s="220"/>
      <c r="AT904" s="221" t="s">
        <v>272</v>
      </c>
      <c r="AU904" s="221" t="s">
        <v>91</v>
      </c>
      <c r="AV904" s="13" t="s">
        <v>89</v>
      </c>
      <c r="AW904" s="13" t="s">
        <v>38</v>
      </c>
      <c r="AX904" s="13" t="s">
        <v>82</v>
      </c>
      <c r="AY904" s="221" t="s">
        <v>262</v>
      </c>
    </row>
    <row r="905" spans="1:65" s="13" customFormat="1" ht="10">
      <c r="B905" s="212"/>
      <c r="C905" s="213"/>
      <c r="D905" s="208" t="s">
        <v>272</v>
      </c>
      <c r="E905" s="214" t="s">
        <v>44</v>
      </c>
      <c r="F905" s="215" t="s">
        <v>679</v>
      </c>
      <c r="G905" s="213"/>
      <c r="H905" s="214" t="s">
        <v>44</v>
      </c>
      <c r="I905" s="216"/>
      <c r="J905" s="213"/>
      <c r="K905" s="213"/>
      <c r="L905" s="217"/>
      <c r="M905" s="218"/>
      <c r="N905" s="219"/>
      <c r="O905" s="219"/>
      <c r="P905" s="219"/>
      <c r="Q905" s="219"/>
      <c r="R905" s="219"/>
      <c r="S905" s="219"/>
      <c r="T905" s="220"/>
      <c r="AT905" s="221" t="s">
        <v>272</v>
      </c>
      <c r="AU905" s="221" t="s">
        <v>91</v>
      </c>
      <c r="AV905" s="13" t="s">
        <v>89</v>
      </c>
      <c r="AW905" s="13" t="s">
        <v>38</v>
      </c>
      <c r="AX905" s="13" t="s">
        <v>82</v>
      </c>
      <c r="AY905" s="221" t="s">
        <v>262</v>
      </c>
    </row>
    <row r="906" spans="1:65" s="15" customFormat="1" ht="10">
      <c r="B906" s="233"/>
      <c r="C906" s="234"/>
      <c r="D906" s="208" t="s">
        <v>272</v>
      </c>
      <c r="E906" s="235" t="s">
        <v>44</v>
      </c>
      <c r="F906" s="236" t="s">
        <v>680</v>
      </c>
      <c r="G906" s="234"/>
      <c r="H906" s="237">
        <v>39.6</v>
      </c>
      <c r="I906" s="238"/>
      <c r="J906" s="234"/>
      <c r="K906" s="234"/>
      <c r="L906" s="239"/>
      <c r="M906" s="240"/>
      <c r="N906" s="241"/>
      <c r="O906" s="241"/>
      <c r="P906" s="241"/>
      <c r="Q906" s="241"/>
      <c r="R906" s="241"/>
      <c r="S906" s="241"/>
      <c r="T906" s="242"/>
      <c r="AT906" s="243" t="s">
        <v>272</v>
      </c>
      <c r="AU906" s="243" t="s">
        <v>91</v>
      </c>
      <c r="AV906" s="15" t="s">
        <v>91</v>
      </c>
      <c r="AW906" s="15" t="s">
        <v>38</v>
      </c>
      <c r="AX906" s="15" t="s">
        <v>82</v>
      </c>
      <c r="AY906" s="243" t="s">
        <v>262</v>
      </c>
    </row>
    <row r="907" spans="1:65" s="13" customFormat="1" ht="10">
      <c r="B907" s="212"/>
      <c r="C907" s="213"/>
      <c r="D907" s="208" t="s">
        <v>272</v>
      </c>
      <c r="E907" s="214" t="s">
        <v>44</v>
      </c>
      <c r="F907" s="215" t="s">
        <v>681</v>
      </c>
      <c r="G907" s="213"/>
      <c r="H907" s="214" t="s">
        <v>44</v>
      </c>
      <c r="I907" s="216"/>
      <c r="J907" s="213"/>
      <c r="K907" s="213"/>
      <c r="L907" s="217"/>
      <c r="M907" s="218"/>
      <c r="N907" s="219"/>
      <c r="O907" s="219"/>
      <c r="P907" s="219"/>
      <c r="Q907" s="219"/>
      <c r="R907" s="219"/>
      <c r="S907" s="219"/>
      <c r="T907" s="220"/>
      <c r="AT907" s="221" t="s">
        <v>272</v>
      </c>
      <c r="AU907" s="221" t="s">
        <v>91</v>
      </c>
      <c r="AV907" s="13" t="s">
        <v>89</v>
      </c>
      <c r="AW907" s="13" t="s">
        <v>38</v>
      </c>
      <c r="AX907" s="13" t="s">
        <v>82</v>
      </c>
      <c r="AY907" s="221" t="s">
        <v>262</v>
      </c>
    </row>
    <row r="908" spans="1:65" s="15" customFormat="1" ht="10">
      <c r="B908" s="233"/>
      <c r="C908" s="234"/>
      <c r="D908" s="208" t="s">
        <v>272</v>
      </c>
      <c r="E908" s="235" t="s">
        <v>44</v>
      </c>
      <c r="F908" s="236" t="s">
        <v>682</v>
      </c>
      <c r="G908" s="234"/>
      <c r="H908" s="237">
        <v>28.16</v>
      </c>
      <c r="I908" s="238"/>
      <c r="J908" s="234"/>
      <c r="K908" s="234"/>
      <c r="L908" s="239"/>
      <c r="M908" s="240"/>
      <c r="N908" s="241"/>
      <c r="O908" s="241"/>
      <c r="P908" s="241"/>
      <c r="Q908" s="241"/>
      <c r="R908" s="241"/>
      <c r="S908" s="241"/>
      <c r="T908" s="242"/>
      <c r="AT908" s="243" t="s">
        <v>272</v>
      </c>
      <c r="AU908" s="243" t="s">
        <v>91</v>
      </c>
      <c r="AV908" s="15" t="s">
        <v>91</v>
      </c>
      <c r="AW908" s="15" t="s">
        <v>38</v>
      </c>
      <c r="AX908" s="15" t="s">
        <v>82</v>
      </c>
      <c r="AY908" s="243" t="s">
        <v>262</v>
      </c>
    </row>
    <row r="909" spans="1:65" s="15" customFormat="1" ht="10">
      <c r="B909" s="233"/>
      <c r="C909" s="234"/>
      <c r="D909" s="208" t="s">
        <v>272</v>
      </c>
      <c r="E909" s="235" t="s">
        <v>44</v>
      </c>
      <c r="F909" s="236" t="s">
        <v>683</v>
      </c>
      <c r="G909" s="234"/>
      <c r="H909" s="237">
        <v>-9.9760000000000009</v>
      </c>
      <c r="I909" s="238"/>
      <c r="J909" s="234"/>
      <c r="K909" s="234"/>
      <c r="L909" s="239"/>
      <c r="M909" s="240"/>
      <c r="N909" s="241"/>
      <c r="O909" s="241"/>
      <c r="P909" s="241"/>
      <c r="Q909" s="241"/>
      <c r="R909" s="241"/>
      <c r="S909" s="241"/>
      <c r="T909" s="242"/>
      <c r="AT909" s="243" t="s">
        <v>272</v>
      </c>
      <c r="AU909" s="243" t="s">
        <v>91</v>
      </c>
      <c r="AV909" s="15" t="s">
        <v>91</v>
      </c>
      <c r="AW909" s="15" t="s">
        <v>38</v>
      </c>
      <c r="AX909" s="15" t="s">
        <v>82</v>
      </c>
      <c r="AY909" s="243" t="s">
        <v>262</v>
      </c>
    </row>
    <row r="910" spans="1:65" s="15" customFormat="1" ht="10">
      <c r="B910" s="233"/>
      <c r="C910" s="234"/>
      <c r="D910" s="208" t="s">
        <v>272</v>
      </c>
      <c r="E910" s="235" t="s">
        <v>44</v>
      </c>
      <c r="F910" s="236" t="s">
        <v>684</v>
      </c>
      <c r="G910" s="234"/>
      <c r="H910" s="237">
        <v>3.2759999999999998</v>
      </c>
      <c r="I910" s="238"/>
      <c r="J910" s="234"/>
      <c r="K910" s="234"/>
      <c r="L910" s="239"/>
      <c r="M910" s="240"/>
      <c r="N910" s="241"/>
      <c r="O910" s="241"/>
      <c r="P910" s="241"/>
      <c r="Q910" s="241"/>
      <c r="R910" s="241"/>
      <c r="S910" s="241"/>
      <c r="T910" s="242"/>
      <c r="AT910" s="243" t="s">
        <v>272</v>
      </c>
      <c r="AU910" s="243" t="s">
        <v>91</v>
      </c>
      <c r="AV910" s="15" t="s">
        <v>91</v>
      </c>
      <c r="AW910" s="15" t="s">
        <v>38</v>
      </c>
      <c r="AX910" s="15" t="s">
        <v>82</v>
      </c>
      <c r="AY910" s="243" t="s">
        <v>262</v>
      </c>
    </row>
    <row r="911" spans="1:65" s="13" customFormat="1" ht="10">
      <c r="B911" s="212"/>
      <c r="C911" s="213"/>
      <c r="D911" s="208" t="s">
        <v>272</v>
      </c>
      <c r="E911" s="214" t="s">
        <v>44</v>
      </c>
      <c r="F911" s="215" t="s">
        <v>685</v>
      </c>
      <c r="G911" s="213"/>
      <c r="H911" s="214" t="s">
        <v>44</v>
      </c>
      <c r="I911" s="216"/>
      <c r="J911" s="213"/>
      <c r="K911" s="213"/>
      <c r="L911" s="217"/>
      <c r="M911" s="218"/>
      <c r="N911" s="219"/>
      <c r="O911" s="219"/>
      <c r="P911" s="219"/>
      <c r="Q911" s="219"/>
      <c r="R911" s="219"/>
      <c r="S911" s="219"/>
      <c r="T911" s="220"/>
      <c r="AT911" s="221" t="s">
        <v>272</v>
      </c>
      <c r="AU911" s="221" t="s">
        <v>91</v>
      </c>
      <c r="AV911" s="13" t="s">
        <v>89</v>
      </c>
      <c r="AW911" s="13" t="s">
        <v>38</v>
      </c>
      <c r="AX911" s="13" t="s">
        <v>82</v>
      </c>
      <c r="AY911" s="221" t="s">
        <v>262</v>
      </c>
    </row>
    <row r="912" spans="1:65" s="15" customFormat="1" ht="10">
      <c r="B912" s="233"/>
      <c r="C912" s="234"/>
      <c r="D912" s="208" t="s">
        <v>272</v>
      </c>
      <c r="E912" s="235" t="s">
        <v>44</v>
      </c>
      <c r="F912" s="236" t="s">
        <v>680</v>
      </c>
      <c r="G912" s="234"/>
      <c r="H912" s="237">
        <v>39.6</v>
      </c>
      <c r="I912" s="238"/>
      <c r="J912" s="234"/>
      <c r="K912" s="234"/>
      <c r="L912" s="239"/>
      <c r="M912" s="240"/>
      <c r="N912" s="241"/>
      <c r="O912" s="241"/>
      <c r="P912" s="241"/>
      <c r="Q912" s="241"/>
      <c r="R912" s="241"/>
      <c r="S912" s="241"/>
      <c r="T912" s="242"/>
      <c r="AT912" s="243" t="s">
        <v>272</v>
      </c>
      <c r="AU912" s="243" t="s">
        <v>91</v>
      </c>
      <c r="AV912" s="15" t="s">
        <v>91</v>
      </c>
      <c r="AW912" s="15" t="s">
        <v>38</v>
      </c>
      <c r="AX912" s="15" t="s">
        <v>82</v>
      </c>
      <c r="AY912" s="243" t="s">
        <v>262</v>
      </c>
    </row>
    <row r="913" spans="1:65" s="13" customFormat="1" ht="10">
      <c r="B913" s="212"/>
      <c r="C913" s="213"/>
      <c r="D913" s="208" t="s">
        <v>272</v>
      </c>
      <c r="E913" s="214" t="s">
        <v>44</v>
      </c>
      <c r="F913" s="215" t="s">
        <v>686</v>
      </c>
      <c r="G913" s="213"/>
      <c r="H913" s="214" t="s">
        <v>44</v>
      </c>
      <c r="I913" s="216"/>
      <c r="J913" s="213"/>
      <c r="K913" s="213"/>
      <c r="L913" s="217"/>
      <c r="M913" s="218"/>
      <c r="N913" s="219"/>
      <c r="O913" s="219"/>
      <c r="P913" s="219"/>
      <c r="Q913" s="219"/>
      <c r="R913" s="219"/>
      <c r="S913" s="219"/>
      <c r="T913" s="220"/>
      <c r="AT913" s="221" t="s">
        <v>272</v>
      </c>
      <c r="AU913" s="221" t="s">
        <v>91</v>
      </c>
      <c r="AV913" s="13" t="s">
        <v>89</v>
      </c>
      <c r="AW913" s="13" t="s">
        <v>38</v>
      </c>
      <c r="AX913" s="13" t="s">
        <v>82</v>
      </c>
      <c r="AY913" s="221" t="s">
        <v>262</v>
      </c>
    </row>
    <row r="914" spans="1:65" s="15" customFormat="1" ht="10">
      <c r="B914" s="233"/>
      <c r="C914" s="234"/>
      <c r="D914" s="208" t="s">
        <v>272</v>
      </c>
      <c r="E914" s="235" t="s">
        <v>44</v>
      </c>
      <c r="F914" s="236" t="s">
        <v>682</v>
      </c>
      <c r="G914" s="234"/>
      <c r="H914" s="237">
        <v>28.16</v>
      </c>
      <c r="I914" s="238"/>
      <c r="J914" s="234"/>
      <c r="K914" s="234"/>
      <c r="L914" s="239"/>
      <c r="M914" s="240"/>
      <c r="N914" s="241"/>
      <c r="O914" s="241"/>
      <c r="P914" s="241"/>
      <c r="Q914" s="241"/>
      <c r="R914" s="241"/>
      <c r="S914" s="241"/>
      <c r="T914" s="242"/>
      <c r="AT914" s="243" t="s">
        <v>272</v>
      </c>
      <c r="AU914" s="243" t="s">
        <v>91</v>
      </c>
      <c r="AV914" s="15" t="s">
        <v>91</v>
      </c>
      <c r="AW914" s="15" t="s">
        <v>38</v>
      </c>
      <c r="AX914" s="15" t="s">
        <v>82</v>
      </c>
      <c r="AY914" s="243" t="s">
        <v>262</v>
      </c>
    </row>
    <row r="915" spans="1:65" s="15" customFormat="1" ht="10">
      <c r="B915" s="233"/>
      <c r="C915" s="234"/>
      <c r="D915" s="208" t="s">
        <v>272</v>
      </c>
      <c r="E915" s="235" t="s">
        <v>44</v>
      </c>
      <c r="F915" s="236" t="s">
        <v>687</v>
      </c>
      <c r="G915" s="234"/>
      <c r="H915" s="237">
        <v>-2.4940000000000002</v>
      </c>
      <c r="I915" s="238"/>
      <c r="J915" s="234"/>
      <c r="K915" s="234"/>
      <c r="L915" s="239"/>
      <c r="M915" s="240"/>
      <c r="N915" s="241"/>
      <c r="O915" s="241"/>
      <c r="P915" s="241"/>
      <c r="Q915" s="241"/>
      <c r="R915" s="241"/>
      <c r="S915" s="241"/>
      <c r="T915" s="242"/>
      <c r="AT915" s="243" t="s">
        <v>272</v>
      </c>
      <c r="AU915" s="243" t="s">
        <v>91</v>
      </c>
      <c r="AV915" s="15" t="s">
        <v>91</v>
      </c>
      <c r="AW915" s="15" t="s">
        <v>38</v>
      </c>
      <c r="AX915" s="15" t="s">
        <v>82</v>
      </c>
      <c r="AY915" s="243" t="s">
        <v>262</v>
      </c>
    </row>
    <row r="916" spans="1:65" s="15" customFormat="1" ht="10">
      <c r="B916" s="233"/>
      <c r="C916" s="234"/>
      <c r="D916" s="208" t="s">
        <v>272</v>
      </c>
      <c r="E916" s="235" t="s">
        <v>44</v>
      </c>
      <c r="F916" s="236" t="s">
        <v>688</v>
      </c>
      <c r="G916" s="234"/>
      <c r="H916" s="237">
        <v>0.81899999999999995</v>
      </c>
      <c r="I916" s="238"/>
      <c r="J916" s="234"/>
      <c r="K916" s="234"/>
      <c r="L916" s="239"/>
      <c r="M916" s="240"/>
      <c r="N916" s="241"/>
      <c r="O916" s="241"/>
      <c r="P916" s="241"/>
      <c r="Q916" s="241"/>
      <c r="R916" s="241"/>
      <c r="S916" s="241"/>
      <c r="T916" s="242"/>
      <c r="AT916" s="243" t="s">
        <v>272</v>
      </c>
      <c r="AU916" s="243" t="s">
        <v>91</v>
      </c>
      <c r="AV916" s="15" t="s">
        <v>91</v>
      </c>
      <c r="AW916" s="15" t="s">
        <v>38</v>
      </c>
      <c r="AX916" s="15" t="s">
        <v>82</v>
      </c>
      <c r="AY916" s="243" t="s">
        <v>262</v>
      </c>
    </row>
    <row r="917" spans="1:65" s="13" customFormat="1" ht="10">
      <c r="B917" s="212"/>
      <c r="C917" s="213"/>
      <c r="D917" s="208" t="s">
        <v>272</v>
      </c>
      <c r="E917" s="214" t="s">
        <v>44</v>
      </c>
      <c r="F917" s="215" t="s">
        <v>689</v>
      </c>
      <c r="G917" s="213"/>
      <c r="H917" s="214" t="s">
        <v>44</v>
      </c>
      <c r="I917" s="216"/>
      <c r="J917" s="213"/>
      <c r="K917" s="213"/>
      <c r="L917" s="217"/>
      <c r="M917" s="218"/>
      <c r="N917" s="219"/>
      <c r="O917" s="219"/>
      <c r="P917" s="219"/>
      <c r="Q917" s="219"/>
      <c r="R917" s="219"/>
      <c r="S917" s="219"/>
      <c r="T917" s="220"/>
      <c r="AT917" s="221" t="s">
        <v>272</v>
      </c>
      <c r="AU917" s="221" t="s">
        <v>91</v>
      </c>
      <c r="AV917" s="13" t="s">
        <v>89</v>
      </c>
      <c r="AW917" s="13" t="s">
        <v>38</v>
      </c>
      <c r="AX917" s="13" t="s">
        <v>82</v>
      </c>
      <c r="AY917" s="221" t="s">
        <v>262</v>
      </c>
    </row>
    <row r="918" spans="1:65" s="15" customFormat="1" ht="10">
      <c r="B918" s="233"/>
      <c r="C918" s="234"/>
      <c r="D918" s="208" t="s">
        <v>272</v>
      </c>
      <c r="E918" s="235" t="s">
        <v>44</v>
      </c>
      <c r="F918" s="236" t="s">
        <v>690</v>
      </c>
      <c r="G918" s="234"/>
      <c r="H918" s="237">
        <v>3.6</v>
      </c>
      <c r="I918" s="238"/>
      <c r="J918" s="234"/>
      <c r="K918" s="234"/>
      <c r="L918" s="239"/>
      <c r="M918" s="240"/>
      <c r="N918" s="241"/>
      <c r="O918" s="241"/>
      <c r="P918" s="241"/>
      <c r="Q918" s="241"/>
      <c r="R918" s="241"/>
      <c r="S918" s="241"/>
      <c r="T918" s="242"/>
      <c r="AT918" s="243" t="s">
        <v>272</v>
      </c>
      <c r="AU918" s="243" t="s">
        <v>91</v>
      </c>
      <c r="AV918" s="15" t="s">
        <v>91</v>
      </c>
      <c r="AW918" s="15" t="s">
        <v>38</v>
      </c>
      <c r="AX918" s="15" t="s">
        <v>82</v>
      </c>
      <c r="AY918" s="243" t="s">
        <v>262</v>
      </c>
    </row>
    <row r="919" spans="1:65" s="16" customFormat="1" ht="10">
      <c r="B919" s="244"/>
      <c r="C919" s="245"/>
      <c r="D919" s="208" t="s">
        <v>272</v>
      </c>
      <c r="E919" s="246" t="s">
        <v>44</v>
      </c>
      <c r="F919" s="247" t="s">
        <v>291</v>
      </c>
      <c r="G919" s="245"/>
      <c r="H919" s="248">
        <v>130.745</v>
      </c>
      <c r="I919" s="249"/>
      <c r="J919" s="245"/>
      <c r="K919" s="245"/>
      <c r="L919" s="250"/>
      <c r="M919" s="251"/>
      <c r="N919" s="252"/>
      <c r="O919" s="252"/>
      <c r="P919" s="252"/>
      <c r="Q919" s="252"/>
      <c r="R919" s="252"/>
      <c r="S919" s="252"/>
      <c r="T919" s="253"/>
      <c r="AT919" s="254" t="s">
        <v>272</v>
      </c>
      <c r="AU919" s="254" t="s">
        <v>91</v>
      </c>
      <c r="AV919" s="16" t="s">
        <v>104</v>
      </c>
      <c r="AW919" s="16" t="s">
        <v>38</v>
      </c>
      <c r="AX919" s="16" t="s">
        <v>89</v>
      </c>
      <c r="AY919" s="254" t="s">
        <v>262</v>
      </c>
    </row>
    <row r="920" spans="1:65" s="15" customFormat="1" ht="10">
      <c r="B920" s="233"/>
      <c r="C920" s="234"/>
      <c r="D920" s="208" t="s">
        <v>272</v>
      </c>
      <c r="E920" s="234"/>
      <c r="F920" s="236" t="s">
        <v>748</v>
      </c>
      <c r="G920" s="234"/>
      <c r="H920" s="237">
        <v>261.49</v>
      </c>
      <c r="I920" s="238"/>
      <c r="J920" s="234"/>
      <c r="K920" s="234"/>
      <c r="L920" s="239"/>
      <c r="M920" s="240"/>
      <c r="N920" s="241"/>
      <c r="O920" s="241"/>
      <c r="P920" s="241"/>
      <c r="Q920" s="241"/>
      <c r="R920" s="241"/>
      <c r="S920" s="241"/>
      <c r="T920" s="242"/>
      <c r="AT920" s="243" t="s">
        <v>272</v>
      </c>
      <c r="AU920" s="243" t="s">
        <v>91</v>
      </c>
      <c r="AV920" s="15" t="s">
        <v>91</v>
      </c>
      <c r="AW920" s="15" t="s">
        <v>4</v>
      </c>
      <c r="AX920" s="15" t="s">
        <v>89</v>
      </c>
      <c r="AY920" s="243" t="s">
        <v>262</v>
      </c>
    </row>
    <row r="921" spans="1:65" s="2" customFormat="1" ht="16.5" customHeight="1">
      <c r="A921" s="37"/>
      <c r="B921" s="38"/>
      <c r="C921" s="195" t="s">
        <v>749</v>
      </c>
      <c r="D921" s="195" t="s">
        <v>264</v>
      </c>
      <c r="E921" s="196" t="s">
        <v>750</v>
      </c>
      <c r="F921" s="197" t="s">
        <v>751</v>
      </c>
      <c r="G921" s="198" t="s">
        <v>342</v>
      </c>
      <c r="H921" s="199">
        <v>2385.3000000000002</v>
      </c>
      <c r="I921" s="200"/>
      <c r="J921" s="201">
        <f>ROUND(I921*H921,2)</f>
        <v>0</v>
      </c>
      <c r="K921" s="197" t="s">
        <v>268</v>
      </c>
      <c r="L921" s="42"/>
      <c r="M921" s="202" t="s">
        <v>44</v>
      </c>
      <c r="N921" s="203" t="s">
        <v>53</v>
      </c>
      <c r="O921" s="67"/>
      <c r="P921" s="204">
        <f>O921*H921</f>
        <v>0</v>
      </c>
      <c r="Q921" s="204">
        <v>0</v>
      </c>
      <c r="R921" s="204">
        <f>Q921*H921</f>
        <v>0</v>
      </c>
      <c r="S921" s="204">
        <v>0</v>
      </c>
      <c r="T921" s="205">
        <f>S921*H921</f>
        <v>0</v>
      </c>
      <c r="U921" s="37"/>
      <c r="V921" s="37"/>
      <c r="W921" s="37"/>
      <c r="X921" s="37"/>
      <c r="Y921" s="37"/>
      <c r="Z921" s="37"/>
      <c r="AA921" s="37"/>
      <c r="AB921" s="37"/>
      <c r="AC921" s="37"/>
      <c r="AD921" s="37"/>
      <c r="AE921" s="37"/>
      <c r="AR921" s="206" t="s">
        <v>104</v>
      </c>
      <c r="AT921" s="206" t="s">
        <v>264</v>
      </c>
      <c r="AU921" s="206" t="s">
        <v>91</v>
      </c>
      <c r="AY921" s="19" t="s">
        <v>262</v>
      </c>
      <c r="BE921" s="207">
        <f>IF(N921="základní",J921,0)</f>
        <v>0</v>
      </c>
      <c r="BF921" s="207">
        <f>IF(N921="snížená",J921,0)</f>
        <v>0</v>
      </c>
      <c r="BG921" s="207">
        <f>IF(N921="zákl. přenesená",J921,0)</f>
        <v>0</v>
      </c>
      <c r="BH921" s="207">
        <f>IF(N921="sníž. přenesená",J921,0)</f>
        <v>0</v>
      </c>
      <c r="BI921" s="207">
        <f>IF(N921="nulová",J921,0)</f>
        <v>0</v>
      </c>
      <c r="BJ921" s="19" t="s">
        <v>89</v>
      </c>
      <c r="BK921" s="207">
        <f>ROUND(I921*H921,2)</f>
        <v>0</v>
      </c>
      <c r="BL921" s="19" t="s">
        <v>104</v>
      </c>
      <c r="BM921" s="206" t="s">
        <v>752</v>
      </c>
    </row>
    <row r="922" spans="1:65" s="2" customFormat="1" ht="36">
      <c r="A922" s="37"/>
      <c r="B922" s="38"/>
      <c r="C922" s="39"/>
      <c r="D922" s="208" t="s">
        <v>270</v>
      </c>
      <c r="E922" s="39"/>
      <c r="F922" s="209" t="s">
        <v>753</v>
      </c>
      <c r="G922" s="39"/>
      <c r="H922" s="39"/>
      <c r="I922" s="118"/>
      <c r="J922" s="39"/>
      <c r="K922" s="39"/>
      <c r="L922" s="42"/>
      <c r="M922" s="210"/>
      <c r="N922" s="211"/>
      <c r="O922" s="67"/>
      <c r="P922" s="67"/>
      <c r="Q922" s="67"/>
      <c r="R922" s="67"/>
      <c r="S922" s="67"/>
      <c r="T922" s="68"/>
      <c r="U922" s="37"/>
      <c r="V922" s="37"/>
      <c r="W922" s="37"/>
      <c r="X922" s="37"/>
      <c r="Y922" s="37"/>
      <c r="Z922" s="37"/>
      <c r="AA922" s="37"/>
      <c r="AB922" s="37"/>
      <c r="AC922" s="37"/>
      <c r="AD922" s="37"/>
      <c r="AE922" s="37"/>
      <c r="AT922" s="19" t="s">
        <v>270</v>
      </c>
      <c r="AU922" s="19" t="s">
        <v>91</v>
      </c>
    </row>
    <row r="923" spans="1:65" s="13" customFormat="1" ht="10">
      <c r="B923" s="212"/>
      <c r="C923" s="213"/>
      <c r="D923" s="208" t="s">
        <v>272</v>
      </c>
      <c r="E923" s="214" t="s">
        <v>44</v>
      </c>
      <c r="F923" s="215" t="s">
        <v>754</v>
      </c>
      <c r="G923" s="213"/>
      <c r="H923" s="214" t="s">
        <v>44</v>
      </c>
      <c r="I923" s="216"/>
      <c r="J923" s="213"/>
      <c r="K923" s="213"/>
      <c r="L923" s="217"/>
      <c r="M923" s="218"/>
      <c r="N923" s="219"/>
      <c r="O923" s="219"/>
      <c r="P923" s="219"/>
      <c r="Q923" s="219"/>
      <c r="R923" s="219"/>
      <c r="S923" s="219"/>
      <c r="T923" s="220"/>
      <c r="AT923" s="221" t="s">
        <v>272</v>
      </c>
      <c r="AU923" s="221" t="s">
        <v>91</v>
      </c>
      <c r="AV923" s="13" t="s">
        <v>89</v>
      </c>
      <c r="AW923" s="13" t="s">
        <v>38</v>
      </c>
      <c r="AX923" s="13" t="s">
        <v>82</v>
      </c>
      <c r="AY923" s="221" t="s">
        <v>262</v>
      </c>
    </row>
    <row r="924" spans="1:65" s="13" customFormat="1" ht="10">
      <c r="B924" s="212"/>
      <c r="C924" s="213"/>
      <c r="D924" s="208" t="s">
        <v>272</v>
      </c>
      <c r="E924" s="214" t="s">
        <v>44</v>
      </c>
      <c r="F924" s="215" t="s">
        <v>755</v>
      </c>
      <c r="G924" s="213"/>
      <c r="H924" s="214" t="s">
        <v>44</v>
      </c>
      <c r="I924" s="216"/>
      <c r="J924" s="213"/>
      <c r="K924" s="213"/>
      <c r="L924" s="217"/>
      <c r="M924" s="218"/>
      <c r="N924" s="219"/>
      <c r="O924" s="219"/>
      <c r="P924" s="219"/>
      <c r="Q924" s="219"/>
      <c r="R924" s="219"/>
      <c r="S924" s="219"/>
      <c r="T924" s="220"/>
      <c r="AT924" s="221" t="s">
        <v>272</v>
      </c>
      <c r="AU924" s="221" t="s">
        <v>91</v>
      </c>
      <c r="AV924" s="13" t="s">
        <v>89</v>
      </c>
      <c r="AW924" s="13" t="s">
        <v>38</v>
      </c>
      <c r="AX924" s="13" t="s">
        <v>82</v>
      </c>
      <c r="AY924" s="221" t="s">
        <v>262</v>
      </c>
    </row>
    <row r="925" spans="1:65" s="15" customFormat="1" ht="10">
      <c r="B925" s="233"/>
      <c r="C925" s="234"/>
      <c r="D925" s="208" t="s">
        <v>272</v>
      </c>
      <c r="E925" s="235" t="s">
        <v>44</v>
      </c>
      <c r="F925" s="236" t="s">
        <v>756</v>
      </c>
      <c r="G925" s="234"/>
      <c r="H925" s="237">
        <v>53.7</v>
      </c>
      <c r="I925" s="238"/>
      <c r="J925" s="234"/>
      <c r="K925" s="234"/>
      <c r="L925" s="239"/>
      <c r="M925" s="240"/>
      <c r="N925" s="241"/>
      <c r="O925" s="241"/>
      <c r="P925" s="241"/>
      <c r="Q925" s="241"/>
      <c r="R925" s="241"/>
      <c r="S925" s="241"/>
      <c r="T925" s="242"/>
      <c r="AT925" s="243" t="s">
        <v>272</v>
      </c>
      <c r="AU925" s="243" t="s">
        <v>91</v>
      </c>
      <c r="AV925" s="15" t="s">
        <v>91</v>
      </c>
      <c r="AW925" s="15" t="s">
        <v>38</v>
      </c>
      <c r="AX925" s="15" t="s">
        <v>82</v>
      </c>
      <c r="AY925" s="243" t="s">
        <v>262</v>
      </c>
    </row>
    <row r="926" spans="1:65" s="13" customFormat="1" ht="10">
      <c r="B926" s="212"/>
      <c r="C926" s="213"/>
      <c r="D926" s="208" t="s">
        <v>272</v>
      </c>
      <c r="E926" s="214" t="s">
        <v>44</v>
      </c>
      <c r="F926" s="215" t="s">
        <v>757</v>
      </c>
      <c r="G926" s="213"/>
      <c r="H926" s="214" t="s">
        <v>44</v>
      </c>
      <c r="I926" s="216"/>
      <c r="J926" s="213"/>
      <c r="K926" s="213"/>
      <c r="L926" s="217"/>
      <c r="M926" s="218"/>
      <c r="N926" s="219"/>
      <c r="O926" s="219"/>
      <c r="P926" s="219"/>
      <c r="Q926" s="219"/>
      <c r="R926" s="219"/>
      <c r="S926" s="219"/>
      <c r="T926" s="220"/>
      <c r="AT926" s="221" t="s">
        <v>272</v>
      </c>
      <c r="AU926" s="221" t="s">
        <v>91</v>
      </c>
      <c r="AV926" s="13" t="s">
        <v>89</v>
      </c>
      <c r="AW926" s="13" t="s">
        <v>38</v>
      </c>
      <c r="AX926" s="13" t="s">
        <v>82</v>
      </c>
      <c r="AY926" s="221" t="s">
        <v>262</v>
      </c>
    </row>
    <row r="927" spans="1:65" s="15" customFormat="1" ht="10">
      <c r="B927" s="233"/>
      <c r="C927" s="234"/>
      <c r="D927" s="208" t="s">
        <v>272</v>
      </c>
      <c r="E927" s="235" t="s">
        <v>44</v>
      </c>
      <c r="F927" s="236" t="s">
        <v>758</v>
      </c>
      <c r="G927" s="234"/>
      <c r="H927" s="237">
        <v>25.2</v>
      </c>
      <c r="I927" s="238"/>
      <c r="J927" s="234"/>
      <c r="K927" s="234"/>
      <c r="L927" s="239"/>
      <c r="M927" s="240"/>
      <c r="N927" s="241"/>
      <c r="O927" s="241"/>
      <c r="P927" s="241"/>
      <c r="Q927" s="241"/>
      <c r="R927" s="241"/>
      <c r="S927" s="241"/>
      <c r="T927" s="242"/>
      <c r="AT927" s="243" t="s">
        <v>272</v>
      </c>
      <c r="AU927" s="243" t="s">
        <v>91</v>
      </c>
      <c r="AV927" s="15" t="s">
        <v>91</v>
      </c>
      <c r="AW927" s="15" t="s">
        <v>38</v>
      </c>
      <c r="AX927" s="15" t="s">
        <v>82</v>
      </c>
      <c r="AY927" s="243" t="s">
        <v>262</v>
      </c>
    </row>
    <row r="928" spans="1:65" s="13" customFormat="1" ht="10">
      <c r="B928" s="212"/>
      <c r="C928" s="213"/>
      <c r="D928" s="208" t="s">
        <v>272</v>
      </c>
      <c r="E928" s="214" t="s">
        <v>44</v>
      </c>
      <c r="F928" s="215" t="s">
        <v>759</v>
      </c>
      <c r="G928" s="213"/>
      <c r="H928" s="214" t="s">
        <v>44</v>
      </c>
      <c r="I928" s="216"/>
      <c r="J928" s="213"/>
      <c r="K928" s="213"/>
      <c r="L928" s="217"/>
      <c r="M928" s="218"/>
      <c r="N928" s="219"/>
      <c r="O928" s="219"/>
      <c r="P928" s="219"/>
      <c r="Q928" s="219"/>
      <c r="R928" s="219"/>
      <c r="S928" s="219"/>
      <c r="T928" s="220"/>
      <c r="AT928" s="221" t="s">
        <v>272</v>
      </c>
      <c r="AU928" s="221" t="s">
        <v>91</v>
      </c>
      <c r="AV928" s="13" t="s">
        <v>89</v>
      </c>
      <c r="AW928" s="13" t="s">
        <v>38</v>
      </c>
      <c r="AX928" s="13" t="s">
        <v>82</v>
      </c>
      <c r="AY928" s="221" t="s">
        <v>262</v>
      </c>
    </row>
    <row r="929" spans="2:51" s="15" customFormat="1" ht="10">
      <c r="B929" s="233"/>
      <c r="C929" s="234"/>
      <c r="D929" s="208" t="s">
        <v>272</v>
      </c>
      <c r="E929" s="235" t="s">
        <v>44</v>
      </c>
      <c r="F929" s="236" t="s">
        <v>760</v>
      </c>
      <c r="G929" s="234"/>
      <c r="H929" s="237">
        <v>60.1</v>
      </c>
      <c r="I929" s="238"/>
      <c r="J929" s="234"/>
      <c r="K929" s="234"/>
      <c r="L929" s="239"/>
      <c r="M929" s="240"/>
      <c r="N929" s="241"/>
      <c r="O929" s="241"/>
      <c r="P929" s="241"/>
      <c r="Q929" s="241"/>
      <c r="R929" s="241"/>
      <c r="S929" s="241"/>
      <c r="T929" s="242"/>
      <c r="AT929" s="243" t="s">
        <v>272</v>
      </c>
      <c r="AU929" s="243" t="s">
        <v>91</v>
      </c>
      <c r="AV929" s="15" t="s">
        <v>91</v>
      </c>
      <c r="AW929" s="15" t="s">
        <v>38</v>
      </c>
      <c r="AX929" s="15" t="s">
        <v>82</v>
      </c>
      <c r="AY929" s="243" t="s">
        <v>262</v>
      </c>
    </row>
    <row r="930" spans="2:51" s="13" customFormat="1" ht="10">
      <c r="B930" s="212"/>
      <c r="C930" s="213"/>
      <c r="D930" s="208" t="s">
        <v>272</v>
      </c>
      <c r="E930" s="214" t="s">
        <v>44</v>
      </c>
      <c r="F930" s="215" t="s">
        <v>761</v>
      </c>
      <c r="G930" s="213"/>
      <c r="H930" s="214" t="s">
        <v>44</v>
      </c>
      <c r="I930" s="216"/>
      <c r="J930" s="213"/>
      <c r="K930" s="213"/>
      <c r="L930" s="217"/>
      <c r="M930" s="218"/>
      <c r="N930" s="219"/>
      <c r="O930" s="219"/>
      <c r="P930" s="219"/>
      <c r="Q930" s="219"/>
      <c r="R930" s="219"/>
      <c r="S930" s="219"/>
      <c r="T930" s="220"/>
      <c r="AT930" s="221" t="s">
        <v>272</v>
      </c>
      <c r="AU930" s="221" t="s">
        <v>91</v>
      </c>
      <c r="AV930" s="13" t="s">
        <v>89</v>
      </c>
      <c r="AW930" s="13" t="s">
        <v>38</v>
      </c>
      <c r="AX930" s="13" t="s">
        <v>82</v>
      </c>
      <c r="AY930" s="221" t="s">
        <v>262</v>
      </c>
    </row>
    <row r="931" spans="2:51" s="15" customFormat="1" ht="10">
      <c r="B931" s="233"/>
      <c r="C931" s="234"/>
      <c r="D931" s="208" t="s">
        <v>272</v>
      </c>
      <c r="E931" s="235" t="s">
        <v>44</v>
      </c>
      <c r="F931" s="236" t="s">
        <v>762</v>
      </c>
      <c r="G931" s="234"/>
      <c r="H931" s="237">
        <v>133.69999999999999</v>
      </c>
      <c r="I931" s="238"/>
      <c r="J931" s="234"/>
      <c r="K931" s="234"/>
      <c r="L931" s="239"/>
      <c r="M931" s="240"/>
      <c r="N931" s="241"/>
      <c r="O931" s="241"/>
      <c r="P931" s="241"/>
      <c r="Q931" s="241"/>
      <c r="R931" s="241"/>
      <c r="S931" s="241"/>
      <c r="T931" s="242"/>
      <c r="AT931" s="243" t="s">
        <v>272</v>
      </c>
      <c r="AU931" s="243" t="s">
        <v>91</v>
      </c>
      <c r="AV931" s="15" t="s">
        <v>91</v>
      </c>
      <c r="AW931" s="15" t="s">
        <v>38</v>
      </c>
      <c r="AX931" s="15" t="s">
        <v>82</v>
      </c>
      <c r="AY931" s="243" t="s">
        <v>262</v>
      </c>
    </row>
    <row r="932" spans="2:51" s="13" customFormat="1" ht="10">
      <c r="B932" s="212"/>
      <c r="C932" s="213"/>
      <c r="D932" s="208" t="s">
        <v>272</v>
      </c>
      <c r="E932" s="214" t="s">
        <v>44</v>
      </c>
      <c r="F932" s="215" t="s">
        <v>763</v>
      </c>
      <c r="G932" s="213"/>
      <c r="H932" s="214" t="s">
        <v>44</v>
      </c>
      <c r="I932" s="216"/>
      <c r="J932" s="213"/>
      <c r="K932" s="213"/>
      <c r="L932" s="217"/>
      <c r="M932" s="218"/>
      <c r="N932" s="219"/>
      <c r="O932" s="219"/>
      <c r="P932" s="219"/>
      <c r="Q932" s="219"/>
      <c r="R932" s="219"/>
      <c r="S932" s="219"/>
      <c r="T932" s="220"/>
      <c r="AT932" s="221" t="s">
        <v>272</v>
      </c>
      <c r="AU932" s="221" t="s">
        <v>91</v>
      </c>
      <c r="AV932" s="13" t="s">
        <v>89</v>
      </c>
      <c r="AW932" s="13" t="s">
        <v>38</v>
      </c>
      <c r="AX932" s="13" t="s">
        <v>82</v>
      </c>
      <c r="AY932" s="221" t="s">
        <v>262</v>
      </c>
    </row>
    <row r="933" spans="2:51" s="15" customFormat="1" ht="10">
      <c r="B933" s="233"/>
      <c r="C933" s="234"/>
      <c r="D933" s="208" t="s">
        <v>272</v>
      </c>
      <c r="E933" s="235" t="s">
        <v>44</v>
      </c>
      <c r="F933" s="236" t="s">
        <v>764</v>
      </c>
      <c r="G933" s="234"/>
      <c r="H933" s="237">
        <v>9.8000000000000007</v>
      </c>
      <c r="I933" s="238"/>
      <c r="J933" s="234"/>
      <c r="K933" s="234"/>
      <c r="L933" s="239"/>
      <c r="M933" s="240"/>
      <c r="N933" s="241"/>
      <c r="O933" s="241"/>
      <c r="P933" s="241"/>
      <c r="Q933" s="241"/>
      <c r="R933" s="241"/>
      <c r="S933" s="241"/>
      <c r="T933" s="242"/>
      <c r="AT933" s="243" t="s">
        <v>272</v>
      </c>
      <c r="AU933" s="243" t="s">
        <v>91</v>
      </c>
      <c r="AV933" s="15" t="s">
        <v>91</v>
      </c>
      <c r="AW933" s="15" t="s">
        <v>38</v>
      </c>
      <c r="AX933" s="15" t="s">
        <v>82</v>
      </c>
      <c r="AY933" s="243" t="s">
        <v>262</v>
      </c>
    </row>
    <row r="934" spans="2:51" s="13" customFormat="1" ht="10">
      <c r="B934" s="212"/>
      <c r="C934" s="213"/>
      <c r="D934" s="208" t="s">
        <v>272</v>
      </c>
      <c r="E934" s="214" t="s">
        <v>44</v>
      </c>
      <c r="F934" s="215" t="s">
        <v>765</v>
      </c>
      <c r="G934" s="213"/>
      <c r="H934" s="214" t="s">
        <v>44</v>
      </c>
      <c r="I934" s="216"/>
      <c r="J934" s="213"/>
      <c r="K934" s="213"/>
      <c r="L934" s="217"/>
      <c r="M934" s="218"/>
      <c r="N934" s="219"/>
      <c r="O934" s="219"/>
      <c r="P934" s="219"/>
      <c r="Q934" s="219"/>
      <c r="R934" s="219"/>
      <c r="S934" s="219"/>
      <c r="T934" s="220"/>
      <c r="AT934" s="221" t="s">
        <v>272</v>
      </c>
      <c r="AU934" s="221" t="s">
        <v>91</v>
      </c>
      <c r="AV934" s="13" t="s">
        <v>89</v>
      </c>
      <c r="AW934" s="13" t="s">
        <v>38</v>
      </c>
      <c r="AX934" s="13" t="s">
        <v>82</v>
      </c>
      <c r="AY934" s="221" t="s">
        <v>262</v>
      </c>
    </row>
    <row r="935" spans="2:51" s="15" customFormat="1" ht="10">
      <c r="B935" s="233"/>
      <c r="C935" s="234"/>
      <c r="D935" s="208" t="s">
        <v>272</v>
      </c>
      <c r="E935" s="235" t="s">
        <v>44</v>
      </c>
      <c r="F935" s="236" t="s">
        <v>397</v>
      </c>
      <c r="G935" s="234"/>
      <c r="H935" s="237">
        <v>11</v>
      </c>
      <c r="I935" s="238"/>
      <c r="J935" s="234"/>
      <c r="K935" s="234"/>
      <c r="L935" s="239"/>
      <c r="M935" s="240"/>
      <c r="N935" s="241"/>
      <c r="O935" s="241"/>
      <c r="P935" s="241"/>
      <c r="Q935" s="241"/>
      <c r="R935" s="241"/>
      <c r="S935" s="241"/>
      <c r="T935" s="242"/>
      <c r="AT935" s="243" t="s">
        <v>272</v>
      </c>
      <c r="AU935" s="243" t="s">
        <v>91</v>
      </c>
      <c r="AV935" s="15" t="s">
        <v>91</v>
      </c>
      <c r="AW935" s="15" t="s">
        <v>38</v>
      </c>
      <c r="AX935" s="15" t="s">
        <v>82</v>
      </c>
      <c r="AY935" s="243" t="s">
        <v>262</v>
      </c>
    </row>
    <row r="936" spans="2:51" s="13" customFormat="1" ht="10">
      <c r="B936" s="212"/>
      <c r="C936" s="213"/>
      <c r="D936" s="208" t="s">
        <v>272</v>
      </c>
      <c r="E936" s="214" t="s">
        <v>44</v>
      </c>
      <c r="F936" s="215" t="s">
        <v>766</v>
      </c>
      <c r="G936" s="213"/>
      <c r="H936" s="214" t="s">
        <v>44</v>
      </c>
      <c r="I936" s="216"/>
      <c r="J936" s="213"/>
      <c r="K936" s="213"/>
      <c r="L936" s="217"/>
      <c r="M936" s="218"/>
      <c r="N936" s="219"/>
      <c r="O936" s="219"/>
      <c r="P936" s="219"/>
      <c r="Q936" s="219"/>
      <c r="R936" s="219"/>
      <c r="S936" s="219"/>
      <c r="T936" s="220"/>
      <c r="AT936" s="221" t="s">
        <v>272</v>
      </c>
      <c r="AU936" s="221" t="s">
        <v>91</v>
      </c>
      <c r="AV936" s="13" t="s">
        <v>89</v>
      </c>
      <c r="AW936" s="13" t="s">
        <v>38</v>
      </c>
      <c r="AX936" s="13" t="s">
        <v>82</v>
      </c>
      <c r="AY936" s="221" t="s">
        <v>262</v>
      </c>
    </row>
    <row r="937" spans="2:51" s="15" customFormat="1" ht="10">
      <c r="B937" s="233"/>
      <c r="C937" s="234"/>
      <c r="D937" s="208" t="s">
        <v>272</v>
      </c>
      <c r="E937" s="235" t="s">
        <v>44</v>
      </c>
      <c r="F937" s="236" t="s">
        <v>104</v>
      </c>
      <c r="G937" s="234"/>
      <c r="H937" s="237">
        <v>4</v>
      </c>
      <c r="I937" s="238"/>
      <c r="J937" s="234"/>
      <c r="K937" s="234"/>
      <c r="L937" s="239"/>
      <c r="M937" s="240"/>
      <c r="N937" s="241"/>
      <c r="O937" s="241"/>
      <c r="P937" s="241"/>
      <c r="Q937" s="241"/>
      <c r="R937" s="241"/>
      <c r="S937" s="241"/>
      <c r="T937" s="242"/>
      <c r="AT937" s="243" t="s">
        <v>272</v>
      </c>
      <c r="AU937" s="243" t="s">
        <v>91</v>
      </c>
      <c r="AV937" s="15" t="s">
        <v>91</v>
      </c>
      <c r="AW937" s="15" t="s">
        <v>38</v>
      </c>
      <c r="AX937" s="15" t="s">
        <v>82</v>
      </c>
      <c r="AY937" s="243" t="s">
        <v>262</v>
      </c>
    </row>
    <row r="938" spans="2:51" s="13" customFormat="1" ht="10">
      <c r="B938" s="212"/>
      <c r="C938" s="213"/>
      <c r="D938" s="208" t="s">
        <v>272</v>
      </c>
      <c r="E938" s="214" t="s">
        <v>44</v>
      </c>
      <c r="F938" s="215" t="s">
        <v>767</v>
      </c>
      <c r="G938" s="213"/>
      <c r="H938" s="214" t="s">
        <v>44</v>
      </c>
      <c r="I938" s="216"/>
      <c r="J938" s="213"/>
      <c r="K938" s="213"/>
      <c r="L938" s="217"/>
      <c r="M938" s="218"/>
      <c r="N938" s="219"/>
      <c r="O938" s="219"/>
      <c r="P938" s="219"/>
      <c r="Q938" s="219"/>
      <c r="R938" s="219"/>
      <c r="S938" s="219"/>
      <c r="T938" s="220"/>
      <c r="AT938" s="221" t="s">
        <v>272</v>
      </c>
      <c r="AU938" s="221" t="s">
        <v>91</v>
      </c>
      <c r="AV938" s="13" t="s">
        <v>89</v>
      </c>
      <c r="AW938" s="13" t="s">
        <v>38</v>
      </c>
      <c r="AX938" s="13" t="s">
        <v>82</v>
      </c>
      <c r="AY938" s="221" t="s">
        <v>262</v>
      </c>
    </row>
    <row r="939" spans="2:51" s="15" customFormat="1" ht="10">
      <c r="B939" s="233"/>
      <c r="C939" s="234"/>
      <c r="D939" s="208" t="s">
        <v>272</v>
      </c>
      <c r="E939" s="235" t="s">
        <v>44</v>
      </c>
      <c r="F939" s="236" t="s">
        <v>768</v>
      </c>
      <c r="G939" s="234"/>
      <c r="H939" s="237">
        <v>3.8</v>
      </c>
      <c r="I939" s="238"/>
      <c r="J939" s="234"/>
      <c r="K939" s="234"/>
      <c r="L939" s="239"/>
      <c r="M939" s="240"/>
      <c r="N939" s="241"/>
      <c r="O939" s="241"/>
      <c r="P939" s="241"/>
      <c r="Q939" s="241"/>
      <c r="R939" s="241"/>
      <c r="S939" s="241"/>
      <c r="T939" s="242"/>
      <c r="AT939" s="243" t="s">
        <v>272</v>
      </c>
      <c r="AU939" s="243" t="s">
        <v>91</v>
      </c>
      <c r="AV939" s="15" t="s">
        <v>91</v>
      </c>
      <c r="AW939" s="15" t="s">
        <v>38</v>
      </c>
      <c r="AX939" s="15" t="s">
        <v>82</v>
      </c>
      <c r="AY939" s="243" t="s">
        <v>262</v>
      </c>
    </row>
    <row r="940" spans="2:51" s="13" customFormat="1" ht="10">
      <c r="B940" s="212"/>
      <c r="C940" s="213"/>
      <c r="D940" s="208" t="s">
        <v>272</v>
      </c>
      <c r="E940" s="214" t="s">
        <v>44</v>
      </c>
      <c r="F940" s="215" t="s">
        <v>769</v>
      </c>
      <c r="G940" s="213"/>
      <c r="H940" s="214" t="s">
        <v>44</v>
      </c>
      <c r="I940" s="216"/>
      <c r="J940" s="213"/>
      <c r="K940" s="213"/>
      <c r="L940" s="217"/>
      <c r="M940" s="218"/>
      <c r="N940" s="219"/>
      <c r="O940" s="219"/>
      <c r="P940" s="219"/>
      <c r="Q940" s="219"/>
      <c r="R940" s="219"/>
      <c r="S940" s="219"/>
      <c r="T940" s="220"/>
      <c r="AT940" s="221" t="s">
        <v>272</v>
      </c>
      <c r="AU940" s="221" t="s">
        <v>91</v>
      </c>
      <c r="AV940" s="13" t="s">
        <v>89</v>
      </c>
      <c r="AW940" s="13" t="s">
        <v>38</v>
      </c>
      <c r="AX940" s="13" t="s">
        <v>82</v>
      </c>
      <c r="AY940" s="221" t="s">
        <v>262</v>
      </c>
    </row>
    <row r="941" spans="2:51" s="15" customFormat="1" ht="10">
      <c r="B941" s="233"/>
      <c r="C941" s="234"/>
      <c r="D941" s="208" t="s">
        <v>272</v>
      </c>
      <c r="E941" s="235" t="s">
        <v>44</v>
      </c>
      <c r="F941" s="236" t="s">
        <v>347</v>
      </c>
      <c r="G941" s="234"/>
      <c r="H941" s="237">
        <v>7</v>
      </c>
      <c r="I941" s="238"/>
      <c r="J941" s="234"/>
      <c r="K941" s="234"/>
      <c r="L941" s="239"/>
      <c r="M941" s="240"/>
      <c r="N941" s="241"/>
      <c r="O941" s="241"/>
      <c r="P941" s="241"/>
      <c r="Q941" s="241"/>
      <c r="R941" s="241"/>
      <c r="S941" s="241"/>
      <c r="T941" s="242"/>
      <c r="AT941" s="243" t="s">
        <v>272</v>
      </c>
      <c r="AU941" s="243" t="s">
        <v>91</v>
      </c>
      <c r="AV941" s="15" t="s">
        <v>91</v>
      </c>
      <c r="AW941" s="15" t="s">
        <v>38</v>
      </c>
      <c r="AX941" s="15" t="s">
        <v>82</v>
      </c>
      <c r="AY941" s="243" t="s">
        <v>262</v>
      </c>
    </row>
    <row r="942" spans="2:51" s="13" customFormat="1" ht="10">
      <c r="B942" s="212"/>
      <c r="C942" s="213"/>
      <c r="D942" s="208" t="s">
        <v>272</v>
      </c>
      <c r="E942" s="214" t="s">
        <v>44</v>
      </c>
      <c r="F942" s="215" t="s">
        <v>770</v>
      </c>
      <c r="G942" s="213"/>
      <c r="H942" s="214" t="s">
        <v>44</v>
      </c>
      <c r="I942" s="216"/>
      <c r="J942" s="213"/>
      <c r="K942" s="213"/>
      <c r="L942" s="217"/>
      <c r="M942" s="218"/>
      <c r="N942" s="219"/>
      <c r="O942" s="219"/>
      <c r="P942" s="219"/>
      <c r="Q942" s="219"/>
      <c r="R942" s="219"/>
      <c r="S942" s="219"/>
      <c r="T942" s="220"/>
      <c r="AT942" s="221" t="s">
        <v>272</v>
      </c>
      <c r="AU942" s="221" t="s">
        <v>91</v>
      </c>
      <c r="AV942" s="13" t="s">
        <v>89</v>
      </c>
      <c r="AW942" s="13" t="s">
        <v>38</v>
      </c>
      <c r="AX942" s="13" t="s">
        <v>82</v>
      </c>
      <c r="AY942" s="221" t="s">
        <v>262</v>
      </c>
    </row>
    <row r="943" spans="2:51" s="15" customFormat="1" ht="10">
      <c r="B943" s="233"/>
      <c r="C943" s="234"/>
      <c r="D943" s="208" t="s">
        <v>272</v>
      </c>
      <c r="E943" s="235" t="s">
        <v>44</v>
      </c>
      <c r="F943" s="236" t="s">
        <v>475</v>
      </c>
      <c r="G943" s="234"/>
      <c r="H943" s="237">
        <v>20</v>
      </c>
      <c r="I943" s="238"/>
      <c r="J943" s="234"/>
      <c r="K943" s="234"/>
      <c r="L943" s="239"/>
      <c r="M943" s="240"/>
      <c r="N943" s="241"/>
      <c r="O943" s="241"/>
      <c r="P943" s="241"/>
      <c r="Q943" s="241"/>
      <c r="R943" s="241"/>
      <c r="S943" s="241"/>
      <c r="T943" s="242"/>
      <c r="AT943" s="243" t="s">
        <v>272</v>
      </c>
      <c r="AU943" s="243" t="s">
        <v>91</v>
      </c>
      <c r="AV943" s="15" t="s">
        <v>91</v>
      </c>
      <c r="AW943" s="15" t="s">
        <v>38</v>
      </c>
      <c r="AX943" s="15" t="s">
        <v>82</v>
      </c>
      <c r="AY943" s="243" t="s">
        <v>262</v>
      </c>
    </row>
    <row r="944" spans="2:51" s="13" customFormat="1" ht="10">
      <c r="B944" s="212"/>
      <c r="C944" s="213"/>
      <c r="D944" s="208" t="s">
        <v>272</v>
      </c>
      <c r="E944" s="214" t="s">
        <v>44</v>
      </c>
      <c r="F944" s="215" t="s">
        <v>771</v>
      </c>
      <c r="G944" s="213"/>
      <c r="H944" s="214" t="s">
        <v>44</v>
      </c>
      <c r="I944" s="216"/>
      <c r="J944" s="213"/>
      <c r="K944" s="213"/>
      <c r="L944" s="217"/>
      <c r="M944" s="218"/>
      <c r="N944" s="219"/>
      <c r="O944" s="219"/>
      <c r="P944" s="219"/>
      <c r="Q944" s="219"/>
      <c r="R944" s="219"/>
      <c r="S944" s="219"/>
      <c r="T944" s="220"/>
      <c r="AT944" s="221" t="s">
        <v>272</v>
      </c>
      <c r="AU944" s="221" t="s">
        <v>91</v>
      </c>
      <c r="AV944" s="13" t="s">
        <v>89</v>
      </c>
      <c r="AW944" s="13" t="s">
        <v>38</v>
      </c>
      <c r="AX944" s="13" t="s">
        <v>82</v>
      </c>
      <c r="AY944" s="221" t="s">
        <v>262</v>
      </c>
    </row>
    <row r="945" spans="2:51" s="15" customFormat="1" ht="10">
      <c r="B945" s="233"/>
      <c r="C945" s="234"/>
      <c r="D945" s="208" t="s">
        <v>272</v>
      </c>
      <c r="E945" s="235" t="s">
        <v>44</v>
      </c>
      <c r="F945" s="236" t="s">
        <v>772</v>
      </c>
      <c r="G945" s="234"/>
      <c r="H945" s="237">
        <v>19.8</v>
      </c>
      <c r="I945" s="238"/>
      <c r="J945" s="234"/>
      <c r="K945" s="234"/>
      <c r="L945" s="239"/>
      <c r="M945" s="240"/>
      <c r="N945" s="241"/>
      <c r="O945" s="241"/>
      <c r="P945" s="241"/>
      <c r="Q945" s="241"/>
      <c r="R945" s="241"/>
      <c r="S945" s="241"/>
      <c r="T945" s="242"/>
      <c r="AT945" s="243" t="s">
        <v>272</v>
      </c>
      <c r="AU945" s="243" t="s">
        <v>91</v>
      </c>
      <c r="AV945" s="15" t="s">
        <v>91</v>
      </c>
      <c r="AW945" s="15" t="s">
        <v>38</v>
      </c>
      <c r="AX945" s="15" t="s">
        <v>82</v>
      </c>
      <c r="AY945" s="243" t="s">
        <v>262</v>
      </c>
    </row>
    <row r="946" spans="2:51" s="13" customFormat="1" ht="10">
      <c r="B946" s="212"/>
      <c r="C946" s="213"/>
      <c r="D946" s="208" t="s">
        <v>272</v>
      </c>
      <c r="E946" s="214" t="s">
        <v>44</v>
      </c>
      <c r="F946" s="215" t="s">
        <v>773</v>
      </c>
      <c r="G946" s="213"/>
      <c r="H946" s="214" t="s">
        <v>44</v>
      </c>
      <c r="I946" s="216"/>
      <c r="J946" s="213"/>
      <c r="K946" s="213"/>
      <c r="L946" s="217"/>
      <c r="M946" s="218"/>
      <c r="N946" s="219"/>
      <c r="O946" s="219"/>
      <c r="P946" s="219"/>
      <c r="Q946" s="219"/>
      <c r="R946" s="219"/>
      <c r="S946" s="219"/>
      <c r="T946" s="220"/>
      <c r="AT946" s="221" t="s">
        <v>272</v>
      </c>
      <c r="AU946" s="221" t="s">
        <v>91</v>
      </c>
      <c r="AV946" s="13" t="s">
        <v>89</v>
      </c>
      <c r="AW946" s="13" t="s">
        <v>38</v>
      </c>
      <c r="AX946" s="13" t="s">
        <v>82</v>
      </c>
      <c r="AY946" s="221" t="s">
        <v>262</v>
      </c>
    </row>
    <row r="947" spans="2:51" s="15" customFormat="1" ht="10">
      <c r="B947" s="233"/>
      <c r="C947" s="234"/>
      <c r="D947" s="208" t="s">
        <v>272</v>
      </c>
      <c r="E947" s="235" t="s">
        <v>44</v>
      </c>
      <c r="F947" s="236" t="s">
        <v>774</v>
      </c>
      <c r="G947" s="234"/>
      <c r="H947" s="237">
        <v>49.1</v>
      </c>
      <c r="I947" s="238"/>
      <c r="J947" s="234"/>
      <c r="K947" s="234"/>
      <c r="L947" s="239"/>
      <c r="M947" s="240"/>
      <c r="N947" s="241"/>
      <c r="O947" s="241"/>
      <c r="P947" s="241"/>
      <c r="Q947" s="241"/>
      <c r="R947" s="241"/>
      <c r="S947" s="241"/>
      <c r="T947" s="242"/>
      <c r="AT947" s="243" t="s">
        <v>272</v>
      </c>
      <c r="AU947" s="243" t="s">
        <v>91</v>
      </c>
      <c r="AV947" s="15" t="s">
        <v>91</v>
      </c>
      <c r="AW947" s="15" t="s">
        <v>38</v>
      </c>
      <c r="AX947" s="15" t="s">
        <v>82</v>
      </c>
      <c r="AY947" s="243" t="s">
        <v>262</v>
      </c>
    </row>
    <row r="948" spans="2:51" s="13" customFormat="1" ht="10">
      <c r="B948" s="212"/>
      <c r="C948" s="213"/>
      <c r="D948" s="208" t="s">
        <v>272</v>
      </c>
      <c r="E948" s="214" t="s">
        <v>44</v>
      </c>
      <c r="F948" s="215" t="s">
        <v>775</v>
      </c>
      <c r="G948" s="213"/>
      <c r="H948" s="214" t="s">
        <v>44</v>
      </c>
      <c r="I948" s="216"/>
      <c r="J948" s="213"/>
      <c r="K948" s="213"/>
      <c r="L948" s="217"/>
      <c r="M948" s="218"/>
      <c r="N948" s="219"/>
      <c r="O948" s="219"/>
      <c r="P948" s="219"/>
      <c r="Q948" s="219"/>
      <c r="R948" s="219"/>
      <c r="S948" s="219"/>
      <c r="T948" s="220"/>
      <c r="AT948" s="221" t="s">
        <v>272</v>
      </c>
      <c r="AU948" s="221" t="s">
        <v>91</v>
      </c>
      <c r="AV948" s="13" t="s">
        <v>89</v>
      </c>
      <c r="AW948" s="13" t="s">
        <v>38</v>
      </c>
      <c r="AX948" s="13" t="s">
        <v>82</v>
      </c>
      <c r="AY948" s="221" t="s">
        <v>262</v>
      </c>
    </row>
    <row r="949" spans="2:51" s="15" customFormat="1" ht="10">
      <c r="B949" s="233"/>
      <c r="C949" s="234"/>
      <c r="D949" s="208" t="s">
        <v>272</v>
      </c>
      <c r="E949" s="235" t="s">
        <v>44</v>
      </c>
      <c r="F949" s="236" t="s">
        <v>776</v>
      </c>
      <c r="G949" s="234"/>
      <c r="H949" s="237">
        <v>7.4</v>
      </c>
      <c r="I949" s="238"/>
      <c r="J949" s="234"/>
      <c r="K949" s="234"/>
      <c r="L949" s="239"/>
      <c r="M949" s="240"/>
      <c r="N949" s="241"/>
      <c r="O949" s="241"/>
      <c r="P949" s="241"/>
      <c r="Q949" s="241"/>
      <c r="R949" s="241"/>
      <c r="S949" s="241"/>
      <c r="T949" s="242"/>
      <c r="AT949" s="243" t="s">
        <v>272</v>
      </c>
      <c r="AU949" s="243" t="s">
        <v>91</v>
      </c>
      <c r="AV949" s="15" t="s">
        <v>91</v>
      </c>
      <c r="AW949" s="15" t="s">
        <v>38</v>
      </c>
      <c r="AX949" s="15" t="s">
        <v>82</v>
      </c>
      <c r="AY949" s="243" t="s">
        <v>262</v>
      </c>
    </row>
    <row r="950" spans="2:51" s="13" customFormat="1" ht="10">
      <c r="B950" s="212"/>
      <c r="C950" s="213"/>
      <c r="D950" s="208" t="s">
        <v>272</v>
      </c>
      <c r="E950" s="214" t="s">
        <v>44</v>
      </c>
      <c r="F950" s="215" t="s">
        <v>777</v>
      </c>
      <c r="G950" s="213"/>
      <c r="H950" s="214" t="s">
        <v>44</v>
      </c>
      <c r="I950" s="216"/>
      <c r="J950" s="213"/>
      <c r="K950" s="213"/>
      <c r="L950" s="217"/>
      <c r="M950" s="218"/>
      <c r="N950" s="219"/>
      <c r="O950" s="219"/>
      <c r="P950" s="219"/>
      <c r="Q950" s="219"/>
      <c r="R950" s="219"/>
      <c r="S950" s="219"/>
      <c r="T950" s="220"/>
      <c r="AT950" s="221" t="s">
        <v>272</v>
      </c>
      <c r="AU950" s="221" t="s">
        <v>91</v>
      </c>
      <c r="AV950" s="13" t="s">
        <v>89</v>
      </c>
      <c r="AW950" s="13" t="s">
        <v>38</v>
      </c>
      <c r="AX950" s="13" t="s">
        <v>82</v>
      </c>
      <c r="AY950" s="221" t="s">
        <v>262</v>
      </c>
    </row>
    <row r="951" spans="2:51" s="15" customFormat="1" ht="10">
      <c r="B951" s="233"/>
      <c r="C951" s="234"/>
      <c r="D951" s="208" t="s">
        <v>272</v>
      </c>
      <c r="E951" s="235" t="s">
        <v>44</v>
      </c>
      <c r="F951" s="236" t="s">
        <v>778</v>
      </c>
      <c r="G951" s="234"/>
      <c r="H951" s="237">
        <v>3.5</v>
      </c>
      <c r="I951" s="238"/>
      <c r="J951" s="234"/>
      <c r="K951" s="234"/>
      <c r="L951" s="239"/>
      <c r="M951" s="240"/>
      <c r="N951" s="241"/>
      <c r="O951" s="241"/>
      <c r="P951" s="241"/>
      <c r="Q951" s="241"/>
      <c r="R951" s="241"/>
      <c r="S951" s="241"/>
      <c r="T951" s="242"/>
      <c r="AT951" s="243" t="s">
        <v>272</v>
      </c>
      <c r="AU951" s="243" t="s">
        <v>91</v>
      </c>
      <c r="AV951" s="15" t="s">
        <v>91</v>
      </c>
      <c r="AW951" s="15" t="s">
        <v>38</v>
      </c>
      <c r="AX951" s="15" t="s">
        <v>82</v>
      </c>
      <c r="AY951" s="243" t="s">
        <v>262</v>
      </c>
    </row>
    <row r="952" spans="2:51" s="13" customFormat="1" ht="10">
      <c r="B952" s="212"/>
      <c r="C952" s="213"/>
      <c r="D952" s="208" t="s">
        <v>272</v>
      </c>
      <c r="E952" s="214" t="s">
        <v>44</v>
      </c>
      <c r="F952" s="215" t="s">
        <v>779</v>
      </c>
      <c r="G952" s="213"/>
      <c r="H952" s="214" t="s">
        <v>44</v>
      </c>
      <c r="I952" s="216"/>
      <c r="J952" s="213"/>
      <c r="K952" s="213"/>
      <c r="L952" s="217"/>
      <c r="M952" s="218"/>
      <c r="N952" s="219"/>
      <c r="O952" s="219"/>
      <c r="P952" s="219"/>
      <c r="Q952" s="219"/>
      <c r="R952" s="219"/>
      <c r="S952" s="219"/>
      <c r="T952" s="220"/>
      <c r="AT952" s="221" t="s">
        <v>272</v>
      </c>
      <c r="AU952" s="221" t="s">
        <v>91</v>
      </c>
      <c r="AV952" s="13" t="s">
        <v>89</v>
      </c>
      <c r="AW952" s="13" t="s">
        <v>38</v>
      </c>
      <c r="AX952" s="13" t="s">
        <v>82</v>
      </c>
      <c r="AY952" s="221" t="s">
        <v>262</v>
      </c>
    </row>
    <row r="953" spans="2:51" s="15" customFormat="1" ht="10">
      <c r="B953" s="233"/>
      <c r="C953" s="234"/>
      <c r="D953" s="208" t="s">
        <v>272</v>
      </c>
      <c r="E953" s="235" t="s">
        <v>44</v>
      </c>
      <c r="F953" s="236" t="s">
        <v>780</v>
      </c>
      <c r="G953" s="234"/>
      <c r="H953" s="237">
        <v>51.8</v>
      </c>
      <c r="I953" s="238"/>
      <c r="J953" s="234"/>
      <c r="K953" s="234"/>
      <c r="L953" s="239"/>
      <c r="M953" s="240"/>
      <c r="N953" s="241"/>
      <c r="O953" s="241"/>
      <c r="P953" s="241"/>
      <c r="Q953" s="241"/>
      <c r="R953" s="241"/>
      <c r="S953" s="241"/>
      <c r="T953" s="242"/>
      <c r="AT953" s="243" t="s">
        <v>272</v>
      </c>
      <c r="AU953" s="243" t="s">
        <v>91</v>
      </c>
      <c r="AV953" s="15" t="s">
        <v>91</v>
      </c>
      <c r="AW953" s="15" t="s">
        <v>38</v>
      </c>
      <c r="AX953" s="15" t="s">
        <v>82</v>
      </c>
      <c r="AY953" s="243" t="s">
        <v>262</v>
      </c>
    </row>
    <row r="954" spans="2:51" s="13" customFormat="1" ht="10">
      <c r="B954" s="212"/>
      <c r="C954" s="213"/>
      <c r="D954" s="208" t="s">
        <v>272</v>
      </c>
      <c r="E954" s="214" t="s">
        <v>44</v>
      </c>
      <c r="F954" s="215" t="s">
        <v>781</v>
      </c>
      <c r="G954" s="213"/>
      <c r="H954" s="214" t="s">
        <v>44</v>
      </c>
      <c r="I954" s="216"/>
      <c r="J954" s="213"/>
      <c r="K954" s="213"/>
      <c r="L954" s="217"/>
      <c r="M954" s="218"/>
      <c r="N954" s="219"/>
      <c r="O954" s="219"/>
      <c r="P954" s="219"/>
      <c r="Q954" s="219"/>
      <c r="R954" s="219"/>
      <c r="S954" s="219"/>
      <c r="T954" s="220"/>
      <c r="AT954" s="221" t="s">
        <v>272</v>
      </c>
      <c r="AU954" s="221" t="s">
        <v>91</v>
      </c>
      <c r="AV954" s="13" t="s">
        <v>89</v>
      </c>
      <c r="AW954" s="13" t="s">
        <v>38</v>
      </c>
      <c r="AX954" s="13" t="s">
        <v>82</v>
      </c>
      <c r="AY954" s="221" t="s">
        <v>262</v>
      </c>
    </row>
    <row r="955" spans="2:51" s="15" customFormat="1" ht="10">
      <c r="B955" s="233"/>
      <c r="C955" s="234"/>
      <c r="D955" s="208" t="s">
        <v>272</v>
      </c>
      <c r="E955" s="235" t="s">
        <v>44</v>
      </c>
      <c r="F955" s="236" t="s">
        <v>782</v>
      </c>
      <c r="G955" s="234"/>
      <c r="H955" s="237">
        <v>8.6</v>
      </c>
      <c r="I955" s="238"/>
      <c r="J955" s="234"/>
      <c r="K955" s="234"/>
      <c r="L955" s="239"/>
      <c r="M955" s="240"/>
      <c r="N955" s="241"/>
      <c r="O955" s="241"/>
      <c r="P955" s="241"/>
      <c r="Q955" s="241"/>
      <c r="R955" s="241"/>
      <c r="S955" s="241"/>
      <c r="T955" s="242"/>
      <c r="AT955" s="243" t="s">
        <v>272</v>
      </c>
      <c r="AU955" s="243" t="s">
        <v>91</v>
      </c>
      <c r="AV955" s="15" t="s">
        <v>91</v>
      </c>
      <c r="AW955" s="15" t="s">
        <v>38</v>
      </c>
      <c r="AX955" s="15" t="s">
        <v>82</v>
      </c>
      <c r="AY955" s="243" t="s">
        <v>262</v>
      </c>
    </row>
    <row r="956" spans="2:51" s="13" customFormat="1" ht="10">
      <c r="B956" s="212"/>
      <c r="C956" s="213"/>
      <c r="D956" s="208" t="s">
        <v>272</v>
      </c>
      <c r="E956" s="214" t="s">
        <v>44</v>
      </c>
      <c r="F956" s="215" t="s">
        <v>783</v>
      </c>
      <c r="G956" s="213"/>
      <c r="H956" s="214" t="s">
        <v>44</v>
      </c>
      <c r="I956" s="216"/>
      <c r="J956" s="213"/>
      <c r="K956" s="213"/>
      <c r="L956" s="217"/>
      <c r="M956" s="218"/>
      <c r="N956" s="219"/>
      <c r="O956" s="219"/>
      <c r="P956" s="219"/>
      <c r="Q956" s="219"/>
      <c r="R956" s="219"/>
      <c r="S956" s="219"/>
      <c r="T956" s="220"/>
      <c r="AT956" s="221" t="s">
        <v>272</v>
      </c>
      <c r="AU956" s="221" t="s">
        <v>91</v>
      </c>
      <c r="AV956" s="13" t="s">
        <v>89</v>
      </c>
      <c r="AW956" s="13" t="s">
        <v>38</v>
      </c>
      <c r="AX956" s="13" t="s">
        <v>82</v>
      </c>
      <c r="AY956" s="221" t="s">
        <v>262</v>
      </c>
    </row>
    <row r="957" spans="2:51" s="15" customFormat="1" ht="10">
      <c r="B957" s="233"/>
      <c r="C957" s="234"/>
      <c r="D957" s="208" t="s">
        <v>272</v>
      </c>
      <c r="E957" s="235" t="s">
        <v>44</v>
      </c>
      <c r="F957" s="236" t="s">
        <v>784</v>
      </c>
      <c r="G957" s="234"/>
      <c r="H957" s="237">
        <v>3.2</v>
      </c>
      <c r="I957" s="238"/>
      <c r="J957" s="234"/>
      <c r="K957" s="234"/>
      <c r="L957" s="239"/>
      <c r="M957" s="240"/>
      <c r="N957" s="241"/>
      <c r="O957" s="241"/>
      <c r="P957" s="241"/>
      <c r="Q957" s="241"/>
      <c r="R957" s="241"/>
      <c r="S957" s="241"/>
      <c r="T957" s="242"/>
      <c r="AT957" s="243" t="s">
        <v>272</v>
      </c>
      <c r="AU957" s="243" t="s">
        <v>91</v>
      </c>
      <c r="AV957" s="15" t="s">
        <v>91</v>
      </c>
      <c r="AW957" s="15" t="s">
        <v>38</v>
      </c>
      <c r="AX957" s="15" t="s">
        <v>82</v>
      </c>
      <c r="AY957" s="243" t="s">
        <v>262</v>
      </c>
    </row>
    <row r="958" spans="2:51" s="13" customFormat="1" ht="10">
      <c r="B958" s="212"/>
      <c r="C958" s="213"/>
      <c r="D958" s="208" t="s">
        <v>272</v>
      </c>
      <c r="E958" s="214" t="s">
        <v>44</v>
      </c>
      <c r="F958" s="215" t="s">
        <v>785</v>
      </c>
      <c r="G958" s="213"/>
      <c r="H958" s="214" t="s">
        <v>44</v>
      </c>
      <c r="I958" s="216"/>
      <c r="J958" s="213"/>
      <c r="K958" s="213"/>
      <c r="L958" s="217"/>
      <c r="M958" s="218"/>
      <c r="N958" s="219"/>
      <c r="O958" s="219"/>
      <c r="P958" s="219"/>
      <c r="Q958" s="219"/>
      <c r="R958" s="219"/>
      <c r="S958" s="219"/>
      <c r="T958" s="220"/>
      <c r="AT958" s="221" t="s">
        <v>272</v>
      </c>
      <c r="AU958" s="221" t="s">
        <v>91</v>
      </c>
      <c r="AV958" s="13" t="s">
        <v>89</v>
      </c>
      <c r="AW958" s="13" t="s">
        <v>38</v>
      </c>
      <c r="AX958" s="13" t="s">
        <v>82</v>
      </c>
      <c r="AY958" s="221" t="s">
        <v>262</v>
      </c>
    </row>
    <row r="959" spans="2:51" s="15" customFormat="1" ht="10">
      <c r="B959" s="233"/>
      <c r="C959" s="234"/>
      <c r="D959" s="208" t="s">
        <v>272</v>
      </c>
      <c r="E959" s="235" t="s">
        <v>44</v>
      </c>
      <c r="F959" s="236" t="s">
        <v>786</v>
      </c>
      <c r="G959" s="234"/>
      <c r="H959" s="237">
        <v>8.8000000000000007</v>
      </c>
      <c r="I959" s="238"/>
      <c r="J959" s="234"/>
      <c r="K959" s="234"/>
      <c r="L959" s="239"/>
      <c r="M959" s="240"/>
      <c r="N959" s="241"/>
      <c r="O959" s="241"/>
      <c r="P959" s="241"/>
      <c r="Q959" s="241"/>
      <c r="R959" s="241"/>
      <c r="S959" s="241"/>
      <c r="T959" s="242"/>
      <c r="AT959" s="243" t="s">
        <v>272</v>
      </c>
      <c r="AU959" s="243" t="s">
        <v>91</v>
      </c>
      <c r="AV959" s="15" t="s">
        <v>91</v>
      </c>
      <c r="AW959" s="15" t="s">
        <v>38</v>
      </c>
      <c r="AX959" s="15" t="s">
        <v>82</v>
      </c>
      <c r="AY959" s="243" t="s">
        <v>262</v>
      </c>
    </row>
    <row r="960" spans="2:51" s="13" customFormat="1" ht="10">
      <c r="B960" s="212"/>
      <c r="C960" s="213"/>
      <c r="D960" s="208" t="s">
        <v>272</v>
      </c>
      <c r="E960" s="214" t="s">
        <v>44</v>
      </c>
      <c r="F960" s="215" t="s">
        <v>787</v>
      </c>
      <c r="G960" s="213"/>
      <c r="H960" s="214" t="s">
        <v>44</v>
      </c>
      <c r="I960" s="216"/>
      <c r="J960" s="213"/>
      <c r="K960" s="213"/>
      <c r="L960" s="217"/>
      <c r="M960" s="218"/>
      <c r="N960" s="219"/>
      <c r="O960" s="219"/>
      <c r="P960" s="219"/>
      <c r="Q960" s="219"/>
      <c r="R960" s="219"/>
      <c r="S960" s="219"/>
      <c r="T960" s="220"/>
      <c r="AT960" s="221" t="s">
        <v>272</v>
      </c>
      <c r="AU960" s="221" t="s">
        <v>91</v>
      </c>
      <c r="AV960" s="13" t="s">
        <v>89</v>
      </c>
      <c r="AW960" s="13" t="s">
        <v>38</v>
      </c>
      <c r="AX960" s="13" t="s">
        <v>82</v>
      </c>
      <c r="AY960" s="221" t="s">
        <v>262</v>
      </c>
    </row>
    <row r="961" spans="2:51" s="15" customFormat="1" ht="10">
      <c r="B961" s="233"/>
      <c r="C961" s="234"/>
      <c r="D961" s="208" t="s">
        <v>272</v>
      </c>
      <c r="E961" s="235" t="s">
        <v>44</v>
      </c>
      <c r="F961" s="236" t="s">
        <v>788</v>
      </c>
      <c r="G961" s="234"/>
      <c r="H961" s="237">
        <v>8.5</v>
      </c>
      <c r="I961" s="238"/>
      <c r="J961" s="234"/>
      <c r="K961" s="234"/>
      <c r="L961" s="239"/>
      <c r="M961" s="240"/>
      <c r="N961" s="241"/>
      <c r="O961" s="241"/>
      <c r="P961" s="241"/>
      <c r="Q961" s="241"/>
      <c r="R961" s="241"/>
      <c r="S961" s="241"/>
      <c r="T961" s="242"/>
      <c r="AT961" s="243" t="s">
        <v>272</v>
      </c>
      <c r="AU961" s="243" t="s">
        <v>91</v>
      </c>
      <c r="AV961" s="15" t="s">
        <v>91</v>
      </c>
      <c r="AW961" s="15" t="s">
        <v>38</v>
      </c>
      <c r="AX961" s="15" t="s">
        <v>82</v>
      </c>
      <c r="AY961" s="243" t="s">
        <v>262</v>
      </c>
    </row>
    <row r="962" spans="2:51" s="13" customFormat="1" ht="10">
      <c r="B962" s="212"/>
      <c r="C962" s="213"/>
      <c r="D962" s="208" t="s">
        <v>272</v>
      </c>
      <c r="E962" s="214" t="s">
        <v>44</v>
      </c>
      <c r="F962" s="215" t="s">
        <v>789</v>
      </c>
      <c r="G962" s="213"/>
      <c r="H962" s="214" t="s">
        <v>44</v>
      </c>
      <c r="I962" s="216"/>
      <c r="J962" s="213"/>
      <c r="K962" s="213"/>
      <c r="L962" s="217"/>
      <c r="M962" s="218"/>
      <c r="N962" s="219"/>
      <c r="O962" s="219"/>
      <c r="P962" s="219"/>
      <c r="Q962" s="219"/>
      <c r="R962" s="219"/>
      <c r="S962" s="219"/>
      <c r="T962" s="220"/>
      <c r="AT962" s="221" t="s">
        <v>272</v>
      </c>
      <c r="AU962" s="221" t="s">
        <v>91</v>
      </c>
      <c r="AV962" s="13" t="s">
        <v>89</v>
      </c>
      <c r="AW962" s="13" t="s">
        <v>38</v>
      </c>
      <c r="AX962" s="13" t="s">
        <v>82</v>
      </c>
      <c r="AY962" s="221" t="s">
        <v>262</v>
      </c>
    </row>
    <row r="963" spans="2:51" s="15" customFormat="1" ht="10">
      <c r="B963" s="233"/>
      <c r="C963" s="234"/>
      <c r="D963" s="208" t="s">
        <v>272</v>
      </c>
      <c r="E963" s="235" t="s">
        <v>44</v>
      </c>
      <c r="F963" s="236" t="s">
        <v>790</v>
      </c>
      <c r="G963" s="234"/>
      <c r="H963" s="237">
        <v>9.9</v>
      </c>
      <c r="I963" s="238"/>
      <c r="J963" s="234"/>
      <c r="K963" s="234"/>
      <c r="L963" s="239"/>
      <c r="M963" s="240"/>
      <c r="N963" s="241"/>
      <c r="O963" s="241"/>
      <c r="P963" s="241"/>
      <c r="Q963" s="241"/>
      <c r="R963" s="241"/>
      <c r="S963" s="241"/>
      <c r="T963" s="242"/>
      <c r="AT963" s="243" t="s">
        <v>272</v>
      </c>
      <c r="AU963" s="243" t="s">
        <v>91</v>
      </c>
      <c r="AV963" s="15" t="s">
        <v>91</v>
      </c>
      <c r="AW963" s="15" t="s">
        <v>38</v>
      </c>
      <c r="AX963" s="15" t="s">
        <v>82</v>
      </c>
      <c r="AY963" s="243" t="s">
        <v>262</v>
      </c>
    </row>
    <row r="964" spans="2:51" s="13" customFormat="1" ht="10">
      <c r="B964" s="212"/>
      <c r="C964" s="213"/>
      <c r="D964" s="208" t="s">
        <v>272</v>
      </c>
      <c r="E964" s="214" t="s">
        <v>44</v>
      </c>
      <c r="F964" s="215" t="s">
        <v>791</v>
      </c>
      <c r="G964" s="213"/>
      <c r="H964" s="214" t="s">
        <v>44</v>
      </c>
      <c r="I964" s="216"/>
      <c r="J964" s="213"/>
      <c r="K964" s="213"/>
      <c r="L964" s="217"/>
      <c r="M964" s="218"/>
      <c r="N964" s="219"/>
      <c r="O964" s="219"/>
      <c r="P964" s="219"/>
      <c r="Q964" s="219"/>
      <c r="R964" s="219"/>
      <c r="S964" s="219"/>
      <c r="T964" s="220"/>
      <c r="AT964" s="221" t="s">
        <v>272</v>
      </c>
      <c r="AU964" s="221" t="s">
        <v>91</v>
      </c>
      <c r="AV964" s="13" t="s">
        <v>89</v>
      </c>
      <c r="AW964" s="13" t="s">
        <v>38</v>
      </c>
      <c r="AX964" s="13" t="s">
        <v>82</v>
      </c>
      <c r="AY964" s="221" t="s">
        <v>262</v>
      </c>
    </row>
    <row r="965" spans="2:51" s="15" customFormat="1" ht="10">
      <c r="B965" s="233"/>
      <c r="C965" s="234"/>
      <c r="D965" s="208" t="s">
        <v>272</v>
      </c>
      <c r="E965" s="235" t="s">
        <v>44</v>
      </c>
      <c r="F965" s="236" t="s">
        <v>792</v>
      </c>
      <c r="G965" s="234"/>
      <c r="H965" s="237">
        <v>5.2</v>
      </c>
      <c r="I965" s="238"/>
      <c r="J965" s="234"/>
      <c r="K965" s="234"/>
      <c r="L965" s="239"/>
      <c r="M965" s="240"/>
      <c r="N965" s="241"/>
      <c r="O965" s="241"/>
      <c r="P965" s="241"/>
      <c r="Q965" s="241"/>
      <c r="R965" s="241"/>
      <c r="S965" s="241"/>
      <c r="T965" s="242"/>
      <c r="AT965" s="243" t="s">
        <v>272</v>
      </c>
      <c r="AU965" s="243" t="s">
        <v>91</v>
      </c>
      <c r="AV965" s="15" t="s">
        <v>91</v>
      </c>
      <c r="AW965" s="15" t="s">
        <v>38</v>
      </c>
      <c r="AX965" s="15" t="s">
        <v>82</v>
      </c>
      <c r="AY965" s="243" t="s">
        <v>262</v>
      </c>
    </row>
    <row r="966" spans="2:51" s="13" customFormat="1" ht="10">
      <c r="B966" s="212"/>
      <c r="C966" s="213"/>
      <c r="D966" s="208" t="s">
        <v>272</v>
      </c>
      <c r="E966" s="214" t="s">
        <v>44</v>
      </c>
      <c r="F966" s="215" t="s">
        <v>793</v>
      </c>
      <c r="G966" s="213"/>
      <c r="H966" s="214" t="s">
        <v>44</v>
      </c>
      <c r="I966" s="216"/>
      <c r="J966" s="213"/>
      <c r="K966" s="213"/>
      <c r="L966" s="217"/>
      <c r="M966" s="218"/>
      <c r="N966" s="219"/>
      <c r="O966" s="219"/>
      <c r="P966" s="219"/>
      <c r="Q966" s="219"/>
      <c r="R966" s="219"/>
      <c r="S966" s="219"/>
      <c r="T966" s="220"/>
      <c r="AT966" s="221" t="s">
        <v>272</v>
      </c>
      <c r="AU966" s="221" t="s">
        <v>91</v>
      </c>
      <c r="AV966" s="13" t="s">
        <v>89</v>
      </c>
      <c r="AW966" s="13" t="s">
        <v>38</v>
      </c>
      <c r="AX966" s="13" t="s">
        <v>82</v>
      </c>
      <c r="AY966" s="221" t="s">
        <v>262</v>
      </c>
    </row>
    <row r="967" spans="2:51" s="15" customFormat="1" ht="10">
      <c r="B967" s="233"/>
      <c r="C967" s="234"/>
      <c r="D967" s="208" t="s">
        <v>272</v>
      </c>
      <c r="E967" s="235" t="s">
        <v>44</v>
      </c>
      <c r="F967" s="236" t="s">
        <v>794</v>
      </c>
      <c r="G967" s="234"/>
      <c r="H967" s="237">
        <v>1.6</v>
      </c>
      <c r="I967" s="238"/>
      <c r="J967" s="234"/>
      <c r="K967" s="234"/>
      <c r="L967" s="239"/>
      <c r="M967" s="240"/>
      <c r="N967" s="241"/>
      <c r="O967" s="241"/>
      <c r="P967" s="241"/>
      <c r="Q967" s="241"/>
      <c r="R967" s="241"/>
      <c r="S967" s="241"/>
      <c r="T967" s="242"/>
      <c r="AT967" s="243" t="s">
        <v>272</v>
      </c>
      <c r="AU967" s="243" t="s">
        <v>91</v>
      </c>
      <c r="AV967" s="15" t="s">
        <v>91</v>
      </c>
      <c r="AW967" s="15" t="s">
        <v>38</v>
      </c>
      <c r="AX967" s="15" t="s">
        <v>82</v>
      </c>
      <c r="AY967" s="243" t="s">
        <v>262</v>
      </c>
    </row>
    <row r="968" spans="2:51" s="13" customFormat="1" ht="10">
      <c r="B968" s="212"/>
      <c r="C968" s="213"/>
      <c r="D968" s="208" t="s">
        <v>272</v>
      </c>
      <c r="E968" s="214" t="s">
        <v>44</v>
      </c>
      <c r="F968" s="215" t="s">
        <v>795</v>
      </c>
      <c r="G968" s="213"/>
      <c r="H968" s="214" t="s">
        <v>44</v>
      </c>
      <c r="I968" s="216"/>
      <c r="J968" s="213"/>
      <c r="K968" s="213"/>
      <c r="L968" s="217"/>
      <c r="M968" s="218"/>
      <c r="N968" s="219"/>
      <c r="O968" s="219"/>
      <c r="P968" s="219"/>
      <c r="Q968" s="219"/>
      <c r="R968" s="219"/>
      <c r="S968" s="219"/>
      <c r="T968" s="220"/>
      <c r="AT968" s="221" t="s">
        <v>272</v>
      </c>
      <c r="AU968" s="221" t="s">
        <v>91</v>
      </c>
      <c r="AV968" s="13" t="s">
        <v>89</v>
      </c>
      <c r="AW968" s="13" t="s">
        <v>38</v>
      </c>
      <c r="AX968" s="13" t="s">
        <v>82</v>
      </c>
      <c r="AY968" s="221" t="s">
        <v>262</v>
      </c>
    </row>
    <row r="969" spans="2:51" s="15" customFormat="1" ht="10">
      <c r="B969" s="233"/>
      <c r="C969" s="234"/>
      <c r="D969" s="208" t="s">
        <v>272</v>
      </c>
      <c r="E969" s="235" t="s">
        <v>44</v>
      </c>
      <c r="F969" s="236" t="s">
        <v>796</v>
      </c>
      <c r="G969" s="234"/>
      <c r="H969" s="237">
        <v>7.7</v>
      </c>
      <c r="I969" s="238"/>
      <c r="J969" s="234"/>
      <c r="K969" s="234"/>
      <c r="L969" s="239"/>
      <c r="M969" s="240"/>
      <c r="N969" s="241"/>
      <c r="O969" s="241"/>
      <c r="P969" s="241"/>
      <c r="Q969" s="241"/>
      <c r="R969" s="241"/>
      <c r="S969" s="241"/>
      <c r="T969" s="242"/>
      <c r="AT969" s="243" t="s">
        <v>272</v>
      </c>
      <c r="AU969" s="243" t="s">
        <v>91</v>
      </c>
      <c r="AV969" s="15" t="s">
        <v>91</v>
      </c>
      <c r="AW969" s="15" t="s">
        <v>38</v>
      </c>
      <c r="AX969" s="15" t="s">
        <v>82</v>
      </c>
      <c r="AY969" s="243" t="s">
        <v>262</v>
      </c>
    </row>
    <row r="970" spans="2:51" s="13" customFormat="1" ht="10">
      <c r="B970" s="212"/>
      <c r="C970" s="213"/>
      <c r="D970" s="208" t="s">
        <v>272</v>
      </c>
      <c r="E970" s="214" t="s">
        <v>44</v>
      </c>
      <c r="F970" s="215" t="s">
        <v>797</v>
      </c>
      <c r="G970" s="213"/>
      <c r="H970" s="214" t="s">
        <v>44</v>
      </c>
      <c r="I970" s="216"/>
      <c r="J970" s="213"/>
      <c r="K970" s="213"/>
      <c r="L970" s="217"/>
      <c r="M970" s="218"/>
      <c r="N970" s="219"/>
      <c r="O970" s="219"/>
      <c r="P970" s="219"/>
      <c r="Q970" s="219"/>
      <c r="R970" s="219"/>
      <c r="S970" s="219"/>
      <c r="T970" s="220"/>
      <c r="AT970" s="221" t="s">
        <v>272</v>
      </c>
      <c r="AU970" s="221" t="s">
        <v>91</v>
      </c>
      <c r="AV970" s="13" t="s">
        <v>89</v>
      </c>
      <c r="AW970" s="13" t="s">
        <v>38</v>
      </c>
      <c r="AX970" s="13" t="s">
        <v>82</v>
      </c>
      <c r="AY970" s="221" t="s">
        <v>262</v>
      </c>
    </row>
    <row r="971" spans="2:51" s="15" customFormat="1" ht="10">
      <c r="B971" s="233"/>
      <c r="C971" s="234"/>
      <c r="D971" s="208" t="s">
        <v>272</v>
      </c>
      <c r="E971" s="235" t="s">
        <v>44</v>
      </c>
      <c r="F971" s="236" t="s">
        <v>784</v>
      </c>
      <c r="G971" s="234"/>
      <c r="H971" s="237">
        <v>3.2</v>
      </c>
      <c r="I971" s="238"/>
      <c r="J971" s="234"/>
      <c r="K971" s="234"/>
      <c r="L971" s="239"/>
      <c r="M971" s="240"/>
      <c r="N971" s="241"/>
      <c r="O971" s="241"/>
      <c r="P971" s="241"/>
      <c r="Q971" s="241"/>
      <c r="R971" s="241"/>
      <c r="S971" s="241"/>
      <c r="T971" s="242"/>
      <c r="AT971" s="243" t="s">
        <v>272</v>
      </c>
      <c r="AU971" s="243" t="s">
        <v>91</v>
      </c>
      <c r="AV971" s="15" t="s">
        <v>91</v>
      </c>
      <c r="AW971" s="15" t="s">
        <v>38</v>
      </c>
      <c r="AX971" s="15" t="s">
        <v>82</v>
      </c>
      <c r="AY971" s="243" t="s">
        <v>262</v>
      </c>
    </row>
    <row r="972" spans="2:51" s="14" customFormat="1" ht="10">
      <c r="B972" s="222"/>
      <c r="C972" s="223"/>
      <c r="D972" s="208" t="s">
        <v>272</v>
      </c>
      <c r="E972" s="224" t="s">
        <v>44</v>
      </c>
      <c r="F972" s="225" t="s">
        <v>284</v>
      </c>
      <c r="G972" s="223"/>
      <c r="H972" s="226">
        <v>516.60000000000014</v>
      </c>
      <c r="I972" s="227"/>
      <c r="J972" s="223"/>
      <c r="K972" s="223"/>
      <c r="L972" s="228"/>
      <c r="M972" s="229"/>
      <c r="N972" s="230"/>
      <c r="O972" s="230"/>
      <c r="P972" s="230"/>
      <c r="Q972" s="230"/>
      <c r="R972" s="230"/>
      <c r="S972" s="230"/>
      <c r="T972" s="231"/>
      <c r="AT972" s="232" t="s">
        <v>272</v>
      </c>
      <c r="AU972" s="232" t="s">
        <v>91</v>
      </c>
      <c r="AV972" s="14" t="s">
        <v>97</v>
      </c>
      <c r="AW972" s="14" t="s">
        <v>38</v>
      </c>
      <c r="AX972" s="14" t="s">
        <v>82</v>
      </c>
      <c r="AY972" s="232" t="s">
        <v>262</v>
      </c>
    </row>
    <row r="973" spans="2:51" s="13" customFormat="1" ht="10">
      <c r="B973" s="212"/>
      <c r="C973" s="213"/>
      <c r="D973" s="208" t="s">
        <v>272</v>
      </c>
      <c r="E973" s="214" t="s">
        <v>44</v>
      </c>
      <c r="F973" s="215" t="s">
        <v>798</v>
      </c>
      <c r="G973" s="213"/>
      <c r="H973" s="214" t="s">
        <v>44</v>
      </c>
      <c r="I973" s="216"/>
      <c r="J973" s="213"/>
      <c r="K973" s="213"/>
      <c r="L973" s="217"/>
      <c r="M973" s="218"/>
      <c r="N973" s="219"/>
      <c r="O973" s="219"/>
      <c r="P973" s="219"/>
      <c r="Q973" s="219"/>
      <c r="R973" s="219"/>
      <c r="S973" s="219"/>
      <c r="T973" s="220"/>
      <c r="AT973" s="221" t="s">
        <v>272</v>
      </c>
      <c r="AU973" s="221" t="s">
        <v>91</v>
      </c>
      <c r="AV973" s="13" t="s">
        <v>89</v>
      </c>
      <c r="AW973" s="13" t="s">
        <v>38</v>
      </c>
      <c r="AX973" s="13" t="s">
        <v>82</v>
      </c>
      <c r="AY973" s="221" t="s">
        <v>262</v>
      </c>
    </row>
    <row r="974" spans="2:51" s="13" customFormat="1" ht="10">
      <c r="B974" s="212"/>
      <c r="C974" s="213"/>
      <c r="D974" s="208" t="s">
        <v>272</v>
      </c>
      <c r="E974" s="214" t="s">
        <v>44</v>
      </c>
      <c r="F974" s="215" t="s">
        <v>799</v>
      </c>
      <c r="G974" s="213"/>
      <c r="H974" s="214" t="s">
        <v>44</v>
      </c>
      <c r="I974" s="216"/>
      <c r="J974" s="213"/>
      <c r="K974" s="213"/>
      <c r="L974" s="217"/>
      <c r="M974" s="218"/>
      <c r="N974" s="219"/>
      <c r="O974" s="219"/>
      <c r="P974" s="219"/>
      <c r="Q974" s="219"/>
      <c r="R974" s="219"/>
      <c r="S974" s="219"/>
      <c r="T974" s="220"/>
      <c r="AT974" s="221" t="s">
        <v>272</v>
      </c>
      <c r="AU974" s="221" t="s">
        <v>91</v>
      </c>
      <c r="AV974" s="13" t="s">
        <v>89</v>
      </c>
      <c r="AW974" s="13" t="s">
        <v>38</v>
      </c>
      <c r="AX974" s="13" t="s">
        <v>82</v>
      </c>
      <c r="AY974" s="221" t="s">
        <v>262</v>
      </c>
    </row>
    <row r="975" spans="2:51" s="15" customFormat="1" ht="10">
      <c r="B975" s="233"/>
      <c r="C975" s="234"/>
      <c r="D975" s="208" t="s">
        <v>272</v>
      </c>
      <c r="E975" s="235" t="s">
        <v>44</v>
      </c>
      <c r="F975" s="236" t="s">
        <v>800</v>
      </c>
      <c r="G975" s="234"/>
      <c r="H975" s="237">
        <v>39.5</v>
      </c>
      <c r="I975" s="238"/>
      <c r="J975" s="234"/>
      <c r="K975" s="234"/>
      <c r="L975" s="239"/>
      <c r="M975" s="240"/>
      <c r="N975" s="241"/>
      <c r="O975" s="241"/>
      <c r="P975" s="241"/>
      <c r="Q975" s="241"/>
      <c r="R975" s="241"/>
      <c r="S975" s="241"/>
      <c r="T975" s="242"/>
      <c r="AT975" s="243" t="s">
        <v>272</v>
      </c>
      <c r="AU975" s="243" t="s">
        <v>91</v>
      </c>
      <c r="AV975" s="15" t="s">
        <v>91</v>
      </c>
      <c r="AW975" s="15" t="s">
        <v>38</v>
      </c>
      <c r="AX975" s="15" t="s">
        <v>82</v>
      </c>
      <c r="AY975" s="243" t="s">
        <v>262</v>
      </c>
    </row>
    <row r="976" spans="2:51" s="13" customFormat="1" ht="10">
      <c r="B976" s="212"/>
      <c r="C976" s="213"/>
      <c r="D976" s="208" t="s">
        <v>272</v>
      </c>
      <c r="E976" s="214" t="s">
        <v>44</v>
      </c>
      <c r="F976" s="215" t="s">
        <v>801</v>
      </c>
      <c r="G976" s="213"/>
      <c r="H976" s="214" t="s">
        <v>44</v>
      </c>
      <c r="I976" s="216"/>
      <c r="J976" s="213"/>
      <c r="K976" s="213"/>
      <c r="L976" s="217"/>
      <c r="M976" s="218"/>
      <c r="N976" s="219"/>
      <c r="O976" s="219"/>
      <c r="P976" s="219"/>
      <c r="Q976" s="219"/>
      <c r="R976" s="219"/>
      <c r="S976" s="219"/>
      <c r="T976" s="220"/>
      <c r="AT976" s="221" t="s">
        <v>272</v>
      </c>
      <c r="AU976" s="221" t="s">
        <v>91</v>
      </c>
      <c r="AV976" s="13" t="s">
        <v>89</v>
      </c>
      <c r="AW976" s="13" t="s">
        <v>38</v>
      </c>
      <c r="AX976" s="13" t="s">
        <v>82</v>
      </c>
      <c r="AY976" s="221" t="s">
        <v>262</v>
      </c>
    </row>
    <row r="977" spans="2:51" s="15" customFormat="1" ht="10">
      <c r="B977" s="233"/>
      <c r="C977" s="234"/>
      <c r="D977" s="208" t="s">
        <v>272</v>
      </c>
      <c r="E977" s="235" t="s">
        <v>44</v>
      </c>
      <c r="F977" s="236" t="s">
        <v>802</v>
      </c>
      <c r="G977" s="234"/>
      <c r="H977" s="237">
        <v>14.3</v>
      </c>
      <c r="I977" s="238"/>
      <c r="J977" s="234"/>
      <c r="K977" s="234"/>
      <c r="L977" s="239"/>
      <c r="M977" s="240"/>
      <c r="N977" s="241"/>
      <c r="O977" s="241"/>
      <c r="P977" s="241"/>
      <c r="Q977" s="241"/>
      <c r="R977" s="241"/>
      <c r="S977" s="241"/>
      <c r="T977" s="242"/>
      <c r="AT977" s="243" t="s">
        <v>272</v>
      </c>
      <c r="AU977" s="243" t="s">
        <v>91</v>
      </c>
      <c r="AV977" s="15" t="s">
        <v>91</v>
      </c>
      <c r="AW977" s="15" t="s">
        <v>38</v>
      </c>
      <c r="AX977" s="15" t="s">
        <v>82</v>
      </c>
      <c r="AY977" s="243" t="s">
        <v>262</v>
      </c>
    </row>
    <row r="978" spans="2:51" s="15" customFormat="1" ht="10">
      <c r="B978" s="233"/>
      <c r="C978" s="234"/>
      <c r="D978" s="208" t="s">
        <v>272</v>
      </c>
      <c r="E978" s="235" t="s">
        <v>44</v>
      </c>
      <c r="F978" s="236" t="s">
        <v>803</v>
      </c>
      <c r="G978" s="234"/>
      <c r="H978" s="237">
        <v>5.7</v>
      </c>
      <c r="I978" s="238"/>
      <c r="J978" s="234"/>
      <c r="K978" s="234"/>
      <c r="L978" s="239"/>
      <c r="M978" s="240"/>
      <c r="N978" s="241"/>
      <c r="O978" s="241"/>
      <c r="P978" s="241"/>
      <c r="Q978" s="241"/>
      <c r="R978" s="241"/>
      <c r="S978" s="241"/>
      <c r="T978" s="242"/>
      <c r="AT978" s="243" t="s">
        <v>272</v>
      </c>
      <c r="AU978" s="243" t="s">
        <v>91</v>
      </c>
      <c r="AV978" s="15" t="s">
        <v>91</v>
      </c>
      <c r="AW978" s="15" t="s">
        <v>38</v>
      </c>
      <c r="AX978" s="15" t="s">
        <v>82</v>
      </c>
      <c r="AY978" s="243" t="s">
        <v>262</v>
      </c>
    </row>
    <row r="979" spans="2:51" s="13" customFormat="1" ht="10">
      <c r="B979" s="212"/>
      <c r="C979" s="213"/>
      <c r="D979" s="208" t="s">
        <v>272</v>
      </c>
      <c r="E979" s="214" t="s">
        <v>44</v>
      </c>
      <c r="F979" s="215" t="s">
        <v>804</v>
      </c>
      <c r="G979" s="213"/>
      <c r="H979" s="214" t="s">
        <v>44</v>
      </c>
      <c r="I979" s="216"/>
      <c r="J979" s="213"/>
      <c r="K979" s="213"/>
      <c r="L979" s="217"/>
      <c r="M979" s="218"/>
      <c r="N979" s="219"/>
      <c r="O979" s="219"/>
      <c r="P979" s="219"/>
      <c r="Q979" s="219"/>
      <c r="R979" s="219"/>
      <c r="S979" s="219"/>
      <c r="T979" s="220"/>
      <c r="AT979" s="221" t="s">
        <v>272</v>
      </c>
      <c r="AU979" s="221" t="s">
        <v>91</v>
      </c>
      <c r="AV979" s="13" t="s">
        <v>89</v>
      </c>
      <c r="AW979" s="13" t="s">
        <v>38</v>
      </c>
      <c r="AX979" s="13" t="s">
        <v>82</v>
      </c>
      <c r="AY979" s="221" t="s">
        <v>262</v>
      </c>
    </row>
    <row r="980" spans="2:51" s="15" customFormat="1" ht="10">
      <c r="B980" s="233"/>
      <c r="C980" s="234"/>
      <c r="D980" s="208" t="s">
        <v>272</v>
      </c>
      <c r="E980" s="235" t="s">
        <v>44</v>
      </c>
      <c r="F980" s="236" t="s">
        <v>805</v>
      </c>
      <c r="G980" s="234"/>
      <c r="H980" s="237">
        <v>10.199999999999999</v>
      </c>
      <c r="I980" s="238"/>
      <c r="J980" s="234"/>
      <c r="K980" s="234"/>
      <c r="L980" s="239"/>
      <c r="M980" s="240"/>
      <c r="N980" s="241"/>
      <c r="O980" s="241"/>
      <c r="P980" s="241"/>
      <c r="Q980" s="241"/>
      <c r="R980" s="241"/>
      <c r="S980" s="241"/>
      <c r="T980" s="242"/>
      <c r="AT980" s="243" t="s">
        <v>272</v>
      </c>
      <c r="AU980" s="243" t="s">
        <v>91</v>
      </c>
      <c r="AV980" s="15" t="s">
        <v>91</v>
      </c>
      <c r="AW980" s="15" t="s">
        <v>38</v>
      </c>
      <c r="AX980" s="15" t="s">
        <v>82</v>
      </c>
      <c r="AY980" s="243" t="s">
        <v>262</v>
      </c>
    </row>
    <row r="981" spans="2:51" s="13" customFormat="1" ht="10">
      <c r="B981" s="212"/>
      <c r="C981" s="213"/>
      <c r="D981" s="208" t="s">
        <v>272</v>
      </c>
      <c r="E981" s="214" t="s">
        <v>44</v>
      </c>
      <c r="F981" s="215" t="s">
        <v>806</v>
      </c>
      <c r="G981" s="213"/>
      <c r="H981" s="214" t="s">
        <v>44</v>
      </c>
      <c r="I981" s="216"/>
      <c r="J981" s="213"/>
      <c r="K981" s="213"/>
      <c r="L981" s="217"/>
      <c r="M981" s="218"/>
      <c r="N981" s="219"/>
      <c r="O981" s="219"/>
      <c r="P981" s="219"/>
      <c r="Q981" s="219"/>
      <c r="R981" s="219"/>
      <c r="S981" s="219"/>
      <c r="T981" s="220"/>
      <c r="AT981" s="221" t="s">
        <v>272</v>
      </c>
      <c r="AU981" s="221" t="s">
        <v>91</v>
      </c>
      <c r="AV981" s="13" t="s">
        <v>89</v>
      </c>
      <c r="AW981" s="13" t="s">
        <v>38</v>
      </c>
      <c r="AX981" s="13" t="s">
        <v>82</v>
      </c>
      <c r="AY981" s="221" t="s">
        <v>262</v>
      </c>
    </row>
    <row r="982" spans="2:51" s="15" customFormat="1" ht="10">
      <c r="B982" s="233"/>
      <c r="C982" s="234"/>
      <c r="D982" s="208" t="s">
        <v>272</v>
      </c>
      <c r="E982" s="235" t="s">
        <v>44</v>
      </c>
      <c r="F982" s="236" t="s">
        <v>807</v>
      </c>
      <c r="G982" s="234"/>
      <c r="H982" s="237">
        <v>13.9</v>
      </c>
      <c r="I982" s="238"/>
      <c r="J982" s="234"/>
      <c r="K982" s="234"/>
      <c r="L982" s="239"/>
      <c r="M982" s="240"/>
      <c r="N982" s="241"/>
      <c r="O982" s="241"/>
      <c r="P982" s="241"/>
      <c r="Q982" s="241"/>
      <c r="R982" s="241"/>
      <c r="S982" s="241"/>
      <c r="T982" s="242"/>
      <c r="AT982" s="243" t="s">
        <v>272</v>
      </c>
      <c r="AU982" s="243" t="s">
        <v>91</v>
      </c>
      <c r="AV982" s="15" t="s">
        <v>91</v>
      </c>
      <c r="AW982" s="15" t="s">
        <v>38</v>
      </c>
      <c r="AX982" s="15" t="s">
        <v>82</v>
      </c>
      <c r="AY982" s="243" t="s">
        <v>262</v>
      </c>
    </row>
    <row r="983" spans="2:51" s="15" customFormat="1" ht="10">
      <c r="B983" s="233"/>
      <c r="C983" s="234"/>
      <c r="D983" s="208" t="s">
        <v>272</v>
      </c>
      <c r="E983" s="235" t="s">
        <v>44</v>
      </c>
      <c r="F983" s="236" t="s">
        <v>803</v>
      </c>
      <c r="G983" s="234"/>
      <c r="H983" s="237">
        <v>5.7</v>
      </c>
      <c r="I983" s="238"/>
      <c r="J983" s="234"/>
      <c r="K983" s="234"/>
      <c r="L983" s="239"/>
      <c r="M983" s="240"/>
      <c r="N983" s="241"/>
      <c r="O983" s="241"/>
      <c r="P983" s="241"/>
      <c r="Q983" s="241"/>
      <c r="R983" s="241"/>
      <c r="S983" s="241"/>
      <c r="T983" s="242"/>
      <c r="AT983" s="243" t="s">
        <v>272</v>
      </c>
      <c r="AU983" s="243" t="s">
        <v>91</v>
      </c>
      <c r="AV983" s="15" t="s">
        <v>91</v>
      </c>
      <c r="AW983" s="15" t="s">
        <v>38</v>
      </c>
      <c r="AX983" s="15" t="s">
        <v>82</v>
      </c>
      <c r="AY983" s="243" t="s">
        <v>262</v>
      </c>
    </row>
    <row r="984" spans="2:51" s="13" customFormat="1" ht="10">
      <c r="B984" s="212"/>
      <c r="C984" s="213"/>
      <c r="D984" s="208" t="s">
        <v>272</v>
      </c>
      <c r="E984" s="214" t="s">
        <v>44</v>
      </c>
      <c r="F984" s="215" t="s">
        <v>808</v>
      </c>
      <c r="G984" s="213"/>
      <c r="H984" s="214" t="s">
        <v>44</v>
      </c>
      <c r="I984" s="216"/>
      <c r="J984" s="213"/>
      <c r="K984" s="213"/>
      <c r="L984" s="217"/>
      <c r="M984" s="218"/>
      <c r="N984" s="219"/>
      <c r="O984" s="219"/>
      <c r="P984" s="219"/>
      <c r="Q984" s="219"/>
      <c r="R984" s="219"/>
      <c r="S984" s="219"/>
      <c r="T984" s="220"/>
      <c r="AT984" s="221" t="s">
        <v>272</v>
      </c>
      <c r="AU984" s="221" t="s">
        <v>91</v>
      </c>
      <c r="AV984" s="13" t="s">
        <v>89</v>
      </c>
      <c r="AW984" s="13" t="s">
        <v>38</v>
      </c>
      <c r="AX984" s="13" t="s">
        <v>82</v>
      </c>
      <c r="AY984" s="221" t="s">
        <v>262</v>
      </c>
    </row>
    <row r="985" spans="2:51" s="15" customFormat="1" ht="10">
      <c r="B985" s="233"/>
      <c r="C985" s="234"/>
      <c r="D985" s="208" t="s">
        <v>272</v>
      </c>
      <c r="E985" s="235" t="s">
        <v>44</v>
      </c>
      <c r="F985" s="236" t="s">
        <v>809</v>
      </c>
      <c r="G985" s="234"/>
      <c r="H985" s="237">
        <v>73.400000000000006</v>
      </c>
      <c r="I985" s="238"/>
      <c r="J985" s="234"/>
      <c r="K985" s="234"/>
      <c r="L985" s="239"/>
      <c r="M985" s="240"/>
      <c r="N985" s="241"/>
      <c r="O985" s="241"/>
      <c r="P985" s="241"/>
      <c r="Q985" s="241"/>
      <c r="R985" s="241"/>
      <c r="S985" s="241"/>
      <c r="T985" s="242"/>
      <c r="AT985" s="243" t="s">
        <v>272</v>
      </c>
      <c r="AU985" s="243" t="s">
        <v>91</v>
      </c>
      <c r="AV985" s="15" t="s">
        <v>91</v>
      </c>
      <c r="AW985" s="15" t="s">
        <v>38</v>
      </c>
      <c r="AX985" s="15" t="s">
        <v>82</v>
      </c>
      <c r="AY985" s="243" t="s">
        <v>262</v>
      </c>
    </row>
    <row r="986" spans="2:51" s="13" customFormat="1" ht="10">
      <c r="B986" s="212"/>
      <c r="C986" s="213"/>
      <c r="D986" s="208" t="s">
        <v>272</v>
      </c>
      <c r="E986" s="214" t="s">
        <v>44</v>
      </c>
      <c r="F986" s="215" t="s">
        <v>810</v>
      </c>
      <c r="G986" s="213"/>
      <c r="H986" s="214" t="s">
        <v>44</v>
      </c>
      <c r="I986" s="216"/>
      <c r="J986" s="213"/>
      <c r="K986" s="213"/>
      <c r="L986" s="217"/>
      <c r="M986" s="218"/>
      <c r="N986" s="219"/>
      <c r="O986" s="219"/>
      <c r="P986" s="219"/>
      <c r="Q986" s="219"/>
      <c r="R986" s="219"/>
      <c r="S986" s="219"/>
      <c r="T986" s="220"/>
      <c r="AT986" s="221" t="s">
        <v>272</v>
      </c>
      <c r="AU986" s="221" t="s">
        <v>91</v>
      </c>
      <c r="AV986" s="13" t="s">
        <v>89</v>
      </c>
      <c r="AW986" s="13" t="s">
        <v>38</v>
      </c>
      <c r="AX986" s="13" t="s">
        <v>82</v>
      </c>
      <c r="AY986" s="221" t="s">
        <v>262</v>
      </c>
    </row>
    <row r="987" spans="2:51" s="15" customFormat="1" ht="10">
      <c r="B987" s="233"/>
      <c r="C987" s="234"/>
      <c r="D987" s="208" t="s">
        <v>272</v>
      </c>
      <c r="E987" s="235" t="s">
        <v>44</v>
      </c>
      <c r="F987" s="236" t="s">
        <v>453</v>
      </c>
      <c r="G987" s="234"/>
      <c r="H987" s="237">
        <v>17</v>
      </c>
      <c r="I987" s="238"/>
      <c r="J987" s="234"/>
      <c r="K987" s="234"/>
      <c r="L987" s="239"/>
      <c r="M987" s="240"/>
      <c r="N987" s="241"/>
      <c r="O987" s="241"/>
      <c r="P987" s="241"/>
      <c r="Q987" s="241"/>
      <c r="R987" s="241"/>
      <c r="S987" s="241"/>
      <c r="T987" s="242"/>
      <c r="AT987" s="243" t="s">
        <v>272</v>
      </c>
      <c r="AU987" s="243" t="s">
        <v>91</v>
      </c>
      <c r="AV987" s="15" t="s">
        <v>91</v>
      </c>
      <c r="AW987" s="15" t="s">
        <v>38</v>
      </c>
      <c r="AX987" s="15" t="s">
        <v>82</v>
      </c>
      <c r="AY987" s="243" t="s">
        <v>262</v>
      </c>
    </row>
    <row r="988" spans="2:51" s="13" customFormat="1" ht="10">
      <c r="B988" s="212"/>
      <c r="C988" s="213"/>
      <c r="D988" s="208" t="s">
        <v>272</v>
      </c>
      <c r="E988" s="214" t="s">
        <v>44</v>
      </c>
      <c r="F988" s="215" t="s">
        <v>811</v>
      </c>
      <c r="G988" s="213"/>
      <c r="H988" s="214" t="s">
        <v>44</v>
      </c>
      <c r="I988" s="216"/>
      <c r="J988" s="213"/>
      <c r="K988" s="213"/>
      <c r="L988" s="217"/>
      <c r="M988" s="218"/>
      <c r="N988" s="219"/>
      <c r="O988" s="219"/>
      <c r="P988" s="219"/>
      <c r="Q988" s="219"/>
      <c r="R988" s="219"/>
      <c r="S988" s="219"/>
      <c r="T988" s="220"/>
      <c r="AT988" s="221" t="s">
        <v>272</v>
      </c>
      <c r="AU988" s="221" t="s">
        <v>91</v>
      </c>
      <c r="AV988" s="13" t="s">
        <v>89</v>
      </c>
      <c r="AW988" s="13" t="s">
        <v>38</v>
      </c>
      <c r="AX988" s="13" t="s">
        <v>82</v>
      </c>
      <c r="AY988" s="221" t="s">
        <v>262</v>
      </c>
    </row>
    <row r="989" spans="2:51" s="15" customFormat="1" ht="10">
      <c r="B989" s="233"/>
      <c r="C989" s="234"/>
      <c r="D989" s="208" t="s">
        <v>272</v>
      </c>
      <c r="E989" s="235" t="s">
        <v>44</v>
      </c>
      <c r="F989" s="236" t="s">
        <v>812</v>
      </c>
      <c r="G989" s="234"/>
      <c r="H989" s="237">
        <v>16.5</v>
      </c>
      <c r="I989" s="238"/>
      <c r="J989" s="234"/>
      <c r="K989" s="234"/>
      <c r="L989" s="239"/>
      <c r="M989" s="240"/>
      <c r="N989" s="241"/>
      <c r="O989" s="241"/>
      <c r="P989" s="241"/>
      <c r="Q989" s="241"/>
      <c r="R989" s="241"/>
      <c r="S989" s="241"/>
      <c r="T989" s="242"/>
      <c r="AT989" s="243" t="s">
        <v>272</v>
      </c>
      <c r="AU989" s="243" t="s">
        <v>91</v>
      </c>
      <c r="AV989" s="15" t="s">
        <v>91</v>
      </c>
      <c r="AW989" s="15" t="s">
        <v>38</v>
      </c>
      <c r="AX989" s="15" t="s">
        <v>82</v>
      </c>
      <c r="AY989" s="243" t="s">
        <v>262</v>
      </c>
    </row>
    <row r="990" spans="2:51" s="13" customFormat="1" ht="10">
      <c r="B990" s="212"/>
      <c r="C990" s="213"/>
      <c r="D990" s="208" t="s">
        <v>272</v>
      </c>
      <c r="E990" s="214" t="s">
        <v>44</v>
      </c>
      <c r="F990" s="215" t="s">
        <v>813</v>
      </c>
      <c r="G990" s="213"/>
      <c r="H990" s="214" t="s">
        <v>44</v>
      </c>
      <c r="I990" s="216"/>
      <c r="J990" s="213"/>
      <c r="K990" s="213"/>
      <c r="L990" s="217"/>
      <c r="M990" s="218"/>
      <c r="N990" s="219"/>
      <c r="O990" s="219"/>
      <c r="P990" s="219"/>
      <c r="Q990" s="219"/>
      <c r="R990" s="219"/>
      <c r="S990" s="219"/>
      <c r="T990" s="220"/>
      <c r="AT990" s="221" t="s">
        <v>272</v>
      </c>
      <c r="AU990" s="221" t="s">
        <v>91</v>
      </c>
      <c r="AV990" s="13" t="s">
        <v>89</v>
      </c>
      <c r="AW990" s="13" t="s">
        <v>38</v>
      </c>
      <c r="AX990" s="13" t="s">
        <v>82</v>
      </c>
      <c r="AY990" s="221" t="s">
        <v>262</v>
      </c>
    </row>
    <row r="991" spans="2:51" s="15" customFormat="1" ht="10">
      <c r="B991" s="233"/>
      <c r="C991" s="234"/>
      <c r="D991" s="208" t="s">
        <v>272</v>
      </c>
      <c r="E991" s="235" t="s">
        <v>44</v>
      </c>
      <c r="F991" s="236" t="s">
        <v>814</v>
      </c>
      <c r="G991" s="234"/>
      <c r="H991" s="237">
        <v>23.3</v>
      </c>
      <c r="I991" s="238"/>
      <c r="J991" s="234"/>
      <c r="K991" s="234"/>
      <c r="L991" s="239"/>
      <c r="M991" s="240"/>
      <c r="N991" s="241"/>
      <c r="O991" s="241"/>
      <c r="P991" s="241"/>
      <c r="Q991" s="241"/>
      <c r="R991" s="241"/>
      <c r="S991" s="241"/>
      <c r="T991" s="242"/>
      <c r="AT991" s="243" t="s">
        <v>272</v>
      </c>
      <c r="AU991" s="243" t="s">
        <v>91</v>
      </c>
      <c r="AV991" s="15" t="s">
        <v>91</v>
      </c>
      <c r="AW991" s="15" t="s">
        <v>38</v>
      </c>
      <c r="AX991" s="15" t="s">
        <v>82</v>
      </c>
      <c r="AY991" s="243" t="s">
        <v>262</v>
      </c>
    </row>
    <row r="992" spans="2:51" s="13" customFormat="1" ht="10">
      <c r="B992" s="212"/>
      <c r="C992" s="213"/>
      <c r="D992" s="208" t="s">
        <v>272</v>
      </c>
      <c r="E992" s="214" t="s">
        <v>44</v>
      </c>
      <c r="F992" s="215" t="s">
        <v>815</v>
      </c>
      <c r="G992" s="213"/>
      <c r="H992" s="214" t="s">
        <v>44</v>
      </c>
      <c r="I992" s="216"/>
      <c r="J992" s="213"/>
      <c r="K992" s="213"/>
      <c r="L992" s="217"/>
      <c r="M992" s="218"/>
      <c r="N992" s="219"/>
      <c r="O992" s="219"/>
      <c r="P992" s="219"/>
      <c r="Q992" s="219"/>
      <c r="R992" s="219"/>
      <c r="S992" s="219"/>
      <c r="T992" s="220"/>
      <c r="AT992" s="221" t="s">
        <v>272</v>
      </c>
      <c r="AU992" s="221" t="s">
        <v>91</v>
      </c>
      <c r="AV992" s="13" t="s">
        <v>89</v>
      </c>
      <c r="AW992" s="13" t="s">
        <v>38</v>
      </c>
      <c r="AX992" s="13" t="s">
        <v>82</v>
      </c>
      <c r="AY992" s="221" t="s">
        <v>262</v>
      </c>
    </row>
    <row r="993" spans="2:51" s="15" customFormat="1" ht="10">
      <c r="B993" s="233"/>
      <c r="C993" s="234"/>
      <c r="D993" s="208" t="s">
        <v>272</v>
      </c>
      <c r="E993" s="235" t="s">
        <v>44</v>
      </c>
      <c r="F993" s="236" t="s">
        <v>816</v>
      </c>
      <c r="G993" s="234"/>
      <c r="H993" s="237">
        <v>25.5</v>
      </c>
      <c r="I993" s="238"/>
      <c r="J993" s="234"/>
      <c r="K993" s="234"/>
      <c r="L993" s="239"/>
      <c r="M993" s="240"/>
      <c r="N993" s="241"/>
      <c r="O993" s="241"/>
      <c r="P993" s="241"/>
      <c r="Q993" s="241"/>
      <c r="R993" s="241"/>
      <c r="S993" s="241"/>
      <c r="T993" s="242"/>
      <c r="AT993" s="243" t="s">
        <v>272</v>
      </c>
      <c r="AU993" s="243" t="s">
        <v>91</v>
      </c>
      <c r="AV993" s="15" t="s">
        <v>91</v>
      </c>
      <c r="AW993" s="15" t="s">
        <v>38</v>
      </c>
      <c r="AX993" s="15" t="s">
        <v>82</v>
      </c>
      <c r="AY993" s="243" t="s">
        <v>262</v>
      </c>
    </row>
    <row r="994" spans="2:51" s="13" customFormat="1" ht="10">
      <c r="B994" s="212"/>
      <c r="C994" s="213"/>
      <c r="D994" s="208" t="s">
        <v>272</v>
      </c>
      <c r="E994" s="214" t="s">
        <v>44</v>
      </c>
      <c r="F994" s="215" t="s">
        <v>817</v>
      </c>
      <c r="G994" s="213"/>
      <c r="H994" s="214" t="s">
        <v>44</v>
      </c>
      <c r="I994" s="216"/>
      <c r="J994" s="213"/>
      <c r="K994" s="213"/>
      <c r="L994" s="217"/>
      <c r="M994" s="218"/>
      <c r="N994" s="219"/>
      <c r="O994" s="219"/>
      <c r="P994" s="219"/>
      <c r="Q994" s="219"/>
      <c r="R994" s="219"/>
      <c r="S994" s="219"/>
      <c r="T994" s="220"/>
      <c r="AT994" s="221" t="s">
        <v>272</v>
      </c>
      <c r="AU994" s="221" t="s">
        <v>91</v>
      </c>
      <c r="AV994" s="13" t="s">
        <v>89</v>
      </c>
      <c r="AW994" s="13" t="s">
        <v>38</v>
      </c>
      <c r="AX994" s="13" t="s">
        <v>82</v>
      </c>
      <c r="AY994" s="221" t="s">
        <v>262</v>
      </c>
    </row>
    <row r="995" spans="2:51" s="15" customFormat="1" ht="10">
      <c r="B995" s="233"/>
      <c r="C995" s="234"/>
      <c r="D995" s="208" t="s">
        <v>272</v>
      </c>
      <c r="E995" s="235" t="s">
        <v>44</v>
      </c>
      <c r="F995" s="236" t="s">
        <v>818</v>
      </c>
      <c r="G995" s="234"/>
      <c r="H995" s="237">
        <v>17.399999999999999</v>
      </c>
      <c r="I995" s="238"/>
      <c r="J995" s="234"/>
      <c r="K995" s="234"/>
      <c r="L995" s="239"/>
      <c r="M995" s="240"/>
      <c r="N995" s="241"/>
      <c r="O995" s="241"/>
      <c r="P995" s="241"/>
      <c r="Q995" s="241"/>
      <c r="R995" s="241"/>
      <c r="S995" s="241"/>
      <c r="T995" s="242"/>
      <c r="AT995" s="243" t="s">
        <v>272</v>
      </c>
      <c r="AU995" s="243" t="s">
        <v>91</v>
      </c>
      <c r="AV995" s="15" t="s">
        <v>91</v>
      </c>
      <c r="AW995" s="15" t="s">
        <v>38</v>
      </c>
      <c r="AX995" s="15" t="s">
        <v>82</v>
      </c>
      <c r="AY995" s="243" t="s">
        <v>262</v>
      </c>
    </row>
    <row r="996" spans="2:51" s="13" customFormat="1" ht="10">
      <c r="B996" s="212"/>
      <c r="C996" s="213"/>
      <c r="D996" s="208" t="s">
        <v>272</v>
      </c>
      <c r="E996" s="214" t="s">
        <v>44</v>
      </c>
      <c r="F996" s="215" t="s">
        <v>819</v>
      </c>
      <c r="G996" s="213"/>
      <c r="H996" s="214" t="s">
        <v>44</v>
      </c>
      <c r="I996" s="216"/>
      <c r="J996" s="213"/>
      <c r="K996" s="213"/>
      <c r="L996" s="217"/>
      <c r="M996" s="218"/>
      <c r="N996" s="219"/>
      <c r="O996" s="219"/>
      <c r="P996" s="219"/>
      <c r="Q996" s="219"/>
      <c r="R996" s="219"/>
      <c r="S996" s="219"/>
      <c r="T996" s="220"/>
      <c r="AT996" s="221" t="s">
        <v>272</v>
      </c>
      <c r="AU996" s="221" t="s">
        <v>91</v>
      </c>
      <c r="AV996" s="13" t="s">
        <v>89</v>
      </c>
      <c r="AW996" s="13" t="s">
        <v>38</v>
      </c>
      <c r="AX996" s="13" t="s">
        <v>82</v>
      </c>
      <c r="AY996" s="221" t="s">
        <v>262</v>
      </c>
    </row>
    <row r="997" spans="2:51" s="15" customFormat="1" ht="10">
      <c r="B997" s="233"/>
      <c r="C997" s="234"/>
      <c r="D997" s="208" t="s">
        <v>272</v>
      </c>
      <c r="E997" s="235" t="s">
        <v>44</v>
      </c>
      <c r="F997" s="236" t="s">
        <v>820</v>
      </c>
      <c r="G997" s="234"/>
      <c r="H997" s="237">
        <v>18.2</v>
      </c>
      <c r="I997" s="238"/>
      <c r="J997" s="234"/>
      <c r="K997" s="234"/>
      <c r="L997" s="239"/>
      <c r="M997" s="240"/>
      <c r="N997" s="241"/>
      <c r="O997" s="241"/>
      <c r="P997" s="241"/>
      <c r="Q997" s="241"/>
      <c r="R997" s="241"/>
      <c r="S997" s="241"/>
      <c r="T997" s="242"/>
      <c r="AT997" s="243" t="s">
        <v>272</v>
      </c>
      <c r="AU997" s="243" t="s">
        <v>91</v>
      </c>
      <c r="AV997" s="15" t="s">
        <v>91</v>
      </c>
      <c r="AW997" s="15" t="s">
        <v>38</v>
      </c>
      <c r="AX997" s="15" t="s">
        <v>82</v>
      </c>
      <c r="AY997" s="243" t="s">
        <v>262</v>
      </c>
    </row>
    <row r="998" spans="2:51" s="13" customFormat="1" ht="10">
      <c r="B998" s="212"/>
      <c r="C998" s="213"/>
      <c r="D998" s="208" t="s">
        <v>272</v>
      </c>
      <c r="E998" s="214" t="s">
        <v>44</v>
      </c>
      <c r="F998" s="215" t="s">
        <v>821</v>
      </c>
      <c r="G998" s="213"/>
      <c r="H998" s="214" t="s">
        <v>44</v>
      </c>
      <c r="I998" s="216"/>
      <c r="J998" s="213"/>
      <c r="K998" s="213"/>
      <c r="L998" s="217"/>
      <c r="M998" s="218"/>
      <c r="N998" s="219"/>
      <c r="O998" s="219"/>
      <c r="P998" s="219"/>
      <c r="Q998" s="219"/>
      <c r="R998" s="219"/>
      <c r="S998" s="219"/>
      <c r="T998" s="220"/>
      <c r="AT998" s="221" t="s">
        <v>272</v>
      </c>
      <c r="AU998" s="221" t="s">
        <v>91</v>
      </c>
      <c r="AV998" s="13" t="s">
        <v>89</v>
      </c>
      <c r="AW998" s="13" t="s">
        <v>38</v>
      </c>
      <c r="AX998" s="13" t="s">
        <v>82</v>
      </c>
      <c r="AY998" s="221" t="s">
        <v>262</v>
      </c>
    </row>
    <row r="999" spans="2:51" s="15" customFormat="1" ht="10">
      <c r="B999" s="233"/>
      <c r="C999" s="234"/>
      <c r="D999" s="208" t="s">
        <v>272</v>
      </c>
      <c r="E999" s="235" t="s">
        <v>44</v>
      </c>
      <c r="F999" s="236" t="s">
        <v>822</v>
      </c>
      <c r="G999" s="234"/>
      <c r="H999" s="237">
        <v>26.9</v>
      </c>
      <c r="I999" s="238"/>
      <c r="J999" s="234"/>
      <c r="K999" s="234"/>
      <c r="L999" s="239"/>
      <c r="M999" s="240"/>
      <c r="N999" s="241"/>
      <c r="O999" s="241"/>
      <c r="P999" s="241"/>
      <c r="Q999" s="241"/>
      <c r="R999" s="241"/>
      <c r="S999" s="241"/>
      <c r="T999" s="242"/>
      <c r="AT999" s="243" t="s">
        <v>272</v>
      </c>
      <c r="AU999" s="243" t="s">
        <v>91</v>
      </c>
      <c r="AV999" s="15" t="s">
        <v>91</v>
      </c>
      <c r="AW999" s="15" t="s">
        <v>38</v>
      </c>
      <c r="AX999" s="15" t="s">
        <v>82</v>
      </c>
      <c r="AY999" s="243" t="s">
        <v>262</v>
      </c>
    </row>
    <row r="1000" spans="2:51" s="13" customFormat="1" ht="10">
      <c r="B1000" s="212"/>
      <c r="C1000" s="213"/>
      <c r="D1000" s="208" t="s">
        <v>272</v>
      </c>
      <c r="E1000" s="214" t="s">
        <v>44</v>
      </c>
      <c r="F1000" s="215" t="s">
        <v>823</v>
      </c>
      <c r="G1000" s="213"/>
      <c r="H1000" s="214" t="s">
        <v>44</v>
      </c>
      <c r="I1000" s="216"/>
      <c r="J1000" s="213"/>
      <c r="K1000" s="213"/>
      <c r="L1000" s="217"/>
      <c r="M1000" s="218"/>
      <c r="N1000" s="219"/>
      <c r="O1000" s="219"/>
      <c r="P1000" s="219"/>
      <c r="Q1000" s="219"/>
      <c r="R1000" s="219"/>
      <c r="S1000" s="219"/>
      <c r="T1000" s="220"/>
      <c r="AT1000" s="221" t="s">
        <v>272</v>
      </c>
      <c r="AU1000" s="221" t="s">
        <v>91</v>
      </c>
      <c r="AV1000" s="13" t="s">
        <v>89</v>
      </c>
      <c r="AW1000" s="13" t="s">
        <v>38</v>
      </c>
      <c r="AX1000" s="13" t="s">
        <v>82</v>
      </c>
      <c r="AY1000" s="221" t="s">
        <v>262</v>
      </c>
    </row>
    <row r="1001" spans="2:51" s="15" customFormat="1" ht="10">
      <c r="B1001" s="233"/>
      <c r="C1001" s="234"/>
      <c r="D1001" s="208" t="s">
        <v>272</v>
      </c>
      <c r="E1001" s="235" t="s">
        <v>44</v>
      </c>
      <c r="F1001" s="236" t="s">
        <v>581</v>
      </c>
      <c r="G1001" s="234"/>
      <c r="H1001" s="237">
        <v>29</v>
      </c>
      <c r="I1001" s="238"/>
      <c r="J1001" s="234"/>
      <c r="K1001" s="234"/>
      <c r="L1001" s="239"/>
      <c r="M1001" s="240"/>
      <c r="N1001" s="241"/>
      <c r="O1001" s="241"/>
      <c r="P1001" s="241"/>
      <c r="Q1001" s="241"/>
      <c r="R1001" s="241"/>
      <c r="S1001" s="241"/>
      <c r="T1001" s="242"/>
      <c r="AT1001" s="243" t="s">
        <v>272</v>
      </c>
      <c r="AU1001" s="243" t="s">
        <v>91</v>
      </c>
      <c r="AV1001" s="15" t="s">
        <v>91</v>
      </c>
      <c r="AW1001" s="15" t="s">
        <v>38</v>
      </c>
      <c r="AX1001" s="15" t="s">
        <v>82</v>
      </c>
      <c r="AY1001" s="243" t="s">
        <v>262</v>
      </c>
    </row>
    <row r="1002" spans="2:51" s="13" customFormat="1" ht="10">
      <c r="B1002" s="212"/>
      <c r="C1002" s="213"/>
      <c r="D1002" s="208" t="s">
        <v>272</v>
      </c>
      <c r="E1002" s="214" t="s">
        <v>44</v>
      </c>
      <c r="F1002" s="215" t="s">
        <v>824</v>
      </c>
      <c r="G1002" s="213"/>
      <c r="H1002" s="214" t="s">
        <v>44</v>
      </c>
      <c r="I1002" s="216"/>
      <c r="J1002" s="213"/>
      <c r="K1002" s="213"/>
      <c r="L1002" s="217"/>
      <c r="M1002" s="218"/>
      <c r="N1002" s="219"/>
      <c r="O1002" s="219"/>
      <c r="P1002" s="219"/>
      <c r="Q1002" s="219"/>
      <c r="R1002" s="219"/>
      <c r="S1002" s="219"/>
      <c r="T1002" s="220"/>
      <c r="AT1002" s="221" t="s">
        <v>272</v>
      </c>
      <c r="AU1002" s="221" t="s">
        <v>91</v>
      </c>
      <c r="AV1002" s="13" t="s">
        <v>89</v>
      </c>
      <c r="AW1002" s="13" t="s">
        <v>38</v>
      </c>
      <c r="AX1002" s="13" t="s">
        <v>82</v>
      </c>
      <c r="AY1002" s="221" t="s">
        <v>262</v>
      </c>
    </row>
    <row r="1003" spans="2:51" s="15" customFormat="1" ht="10">
      <c r="B1003" s="233"/>
      <c r="C1003" s="234"/>
      <c r="D1003" s="208" t="s">
        <v>272</v>
      </c>
      <c r="E1003" s="235" t="s">
        <v>44</v>
      </c>
      <c r="F1003" s="236" t="s">
        <v>825</v>
      </c>
      <c r="G1003" s="234"/>
      <c r="H1003" s="237">
        <v>52.7</v>
      </c>
      <c r="I1003" s="238"/>
      <c r="J1003" s="234"/>
      <c r="K1003" s="234"/>
      <c r="L1003" s="239"/>
      <c r="M1003" s="240"/>
      <c r="N1003" s="241"/>
      <c r="O1003" s="241"/>
      <c r="P1003" s="241"/>
      <c r="Q1003" s="241"/>
      <c r="R1003" s="241"/>
      <c r="S1003" s="241"/>
      <c r="T1003" s="242"/>
      <c r="AT1003" s="243" t="s">
        <v>272</v>
      </c>
      <c r="AU1003" s="243" t="s">
        <v>91</v>
      </c>
      <c r="AV1003" s="15" t="s">
        <v>91</v>
      </c>
      <c r="AW1003" s="15" t="s">
        <v>38</v>
      </c>
      <c r="AX1003" s="15" t="s">
        <v>82</v>
      </c>
      <c r="AY1003" s="243" t="s">
        <v>262</v>
      </c>
    </row>
    <row r="1004" spans="2:51" s="13" customFormat="1" ht="10">
      <c r="B1004" s="212"/>
      <c r="C1004" s="213"/>
      <c r="D1004" s="208" t="s">
        <v>272</v>
      </c>
      <c r="E1004" s="214" t="s">
        <v>44</v>
      </c>
      <c r="F1004" s="215" t="s">
        <v>826</v>
      </c>
      <c r="G1004" s="213"/>
      <c r="H1004" s="214" t="s">
        <v>44</v>
      </c>
      <c r="I1004" s="216"/>
      <c r="J1004" s="213"/>
      <c r="K1004" s="213"/>
      <c r="L1004" s="217"/>
      <c r="M1004" s="218"/>
      <c r="N1004" s="219"/>
      <c r="O1004" s="219"/>
      <c r="P1004" s="219"/>
      <c r="Q1004" s="219"/>
      <c r="R1004" s="219"/>
      <c r="S1004" s="219"/>
      <c r="T1004" s="220"/>
      <c r="AT1004" s="221" t="s">
        <v>272</v>
      </c>
      <c r="AU1004" s="221" t="s">
        <v>91</v>
      </c>
      <c r="AV1004" s="13" t="s">
        <v>89</v>
      </c>
      <c r="AW1004" s="13" t="s">
        <v>38</v>
      </c>
      <c r="AX1004" s="13" t="s">
        <v>82</v>
      </c>
      <c r="AY1004" s="221" t="s">
        <v>262</v>
      </c>
    </row>
    <row r="1005" spans="2:51" s="15" customFormat="1" ht="10">
      <c r="B1005" s="233"/>
      <c r="C1005" s="234"/>
      <c r="D1005" s="208" t="s">
        <v>272</v>
      </c>
      <c r="E1005" s="235" t="s">
        <v>44</v>
      </c>
      <c r="F1005" s="236" t="s">
        <v>827</v>
      </c>
      <c r="G1005" s="234"/>
      <c r="H1005" s="237">
        <v>27.6</v>
      </c>
      <c r="I1005" s="238"/>
      <c r="J1005" s="234"/>
      <c r="K1005" s="234"/>
      <c r="L1005" s="239"/>
      <c r="M1005" s="240"/>
      <c r="N1005" s="241"/>
      <c r="O1005" s="241"/>
      <c r="P1005" s="241"/>
      <c r="Q1005" s="241"/>
      <c r="R1005" s="241"/>
      <c r="S1005" s="241"/>
      <c r="T1005" s="242"/>
      <c r="AT1005" s="243" t="s">
        <v>272</v>
      </c>
      <c r="AU1005" s="243" t="s">
        <v>91</v>
      </c>
      <c r="AV1005" s="15" t="s">
        <v>91</v>
      </c>
      <c r="AW1005" s="15" t="s">
        <v>38</v>
      </c>
      <c r="AX1005" s="15" t="s">
        <v>82</v>
      </c>
      <c r="AY1005" s="243" t="s">
        <v>262</v>
      </c>
    </row>
    <row r="1006" spans="2:51" s="13" customFormat="1" ht="10">
      <c r="B1006" s="212"/>
      <c r="C1006" s="213"/>
      <c r="D1006" s="208" t="s">
        <v>272</v>
      </c>
      <c r="E1006" s="214" t="s">
        <v>44</v>
      </c>
      <c r="F1006" s="215" t="s">
        <v>828</v>
      </c>
      <c r="G1006" s="213"/>
      <c r="H1006" s="214" t="s">
        <v>44</v>
      </c>
      <c r="I1006" s="216"/>
      <c r="J1006" s="213"/>
      <c r="K1006" s="213"/>
      <c r="L1006" s="217"/>
      <c r="M1006" s="218"/>
      <c r="N1006" s="219"/>
      <c r="O1006" s="219"/>
      <c r="P1006" s="219"/>
      <c r="Q1006" s="219"/>
      <c r="R1006" s="219"/>
      <c r="S1006" s="219"/>
      <c r="T1006" s="220"/>
      <c r="AT1006" s="221" t="s">
        <v>272</v>
      </c>
      <c r="AU1006" s="221" t="s">
        <v>91</v>
      </c>
      <c r="AV1006" s="13" t="s">
        <v>89</v>
      </c>
      <c r="AW1006" s="13" t="s">
        <v>38</v>
      </c>
      <c r="AX1006" s="13" t="s">
        <v>82</v>
      </c>
      <c r="AY1006" s="221" t="s">
        <v>262</v>
      </c>
    </row>
    <row r="1007" spans="2:51" s="15" customFormat="1" ht="10">
      <c r="B1007" s="233"/>
      <c r="C1007" s="234"/>
      <c r="D1007" s="208" t="s">
        <v>272</v>
      </c>
      <c r="E1007" s="235" t="s">
        <v>44</v>
      </c>
      <c r="F1007" s="236" t="s">
        <v>829</v>
      </c>
      <c r="G1007" s="234"/>
      <c r="H1007" s="237">
        <v>53.4</v>
      </c>
      <c r="I1007" s="238"/>
      <c r="J1007" s="234"/>
      <c r="K1007" s="234"/>
      <c r="L1007" s="239"/>
      <c r="M1007" s="240"/>
      <c r="N1007" s="241"/>
      <c r="O1007" s="241"/>
      <c r="P1007" s="241"/>
      <c r="Q1007" s="241"/>
      <c r="R1007" s="241"/>
      <c r="S1007" s="241"/>
      <c r="T1007" s="242"/>
      <c r="AT1007" s="243" t="s">
        <v>272</v>
      </c>
      <c r="AU1007" s="243" t="s">
        <v>91</v>
      </c>
      <c r="AV1007" s="15" t="s">
        <v>91</v>
      </c>
      <c r="AW1007" s="15" t="s">
        <v>38</v>
      </c>
      <c r="AX1007" s="15" t="s">
        <v>82</v>
      </c>
      <c r="AY1007" s="243" t="s">
        <v>262</v>
      </c>
    </row>
    <row r="1008" spans="2:51" s="13" customFormat="1" ht="10">
      <c r="B1008" s="212"/>
      <c r="C1008" s="213"/>
      <c r="D1008" s="208" t="s">
        <v>272</v>
      </c>
      <c r="E1008" s="214" t="s">
        <v>44</v>
      </c>
      <c r="F1008" s="215" t="s">
        <v>830</v>
      </c>
      <c r="G1008" s="213"/>
      <c r="H1008" s="214" t="s">
        <v>44</v>
      </c>
      <c r="I1008" s="216"/>
      <c r="J1008" s="213"/>
      <c r="K1008" s="213"/>
      <c r="L1008" s="217"/>
      <c r="M1008" s="218"/>
      <c r="N1008" s="219"/>
      <c r="O1008" s="219"/>
      <c r="P1008" s="219"/>
      <c r="Q1008" s="219"/>
      <c r="R1008" s="219"/>
      <c r="S1008" s="219"/>
      <c r="T1008" s="220"/>
      <c r="AT1008" s="221" t="s">
        <v>272</v>
      </c>
      <c r="AU1008" s="221" t="s">
        <v>91</v>
      </c>
      <c r="AV1008" s="13" t="s">
        <v>89</v>
      </c>
      <c r="AW1008" s="13" t="s">
        <v>38</v>
      </c>
      <c r="AX1008" s="13" t="s">
        <v>82</v>
      </c>
      <c r="AY1008" s="221" t="s">
        <v>262</v>
      </c>
    </row>
    <row r="1009" spans="2:51" s="15" customFormat="1" ht="10">
      <c r="B1009" s="233"/>
      <c r="C1009" s="234"/>
      <c r="D1009" s="208" t="s">
        <v>272</v>
      </c>
      <c r="E1009" s="235" t="s">
        <v>44</v>
      </c>
      <c r="F1009" s="236" t="s">
        <v>831</v>
      </c>
      <c r="G1009" s="234"/>
      <c r="H1009" s="237">
        <v>28.5</v>
      </c>
      <c r="I1009" s="238"/>
      <c r="J1009" s="234"/>
      <c r="K1009" s="234"/>
      <c r="L1009" s="239"/>
      <c r="M1009" s="240"/>
      <c r="N1009" s="241"/>
      <c r="O1009" s="241"/>
      <c r="P1009" s="241"/>
      <c r="Q1009" s="241"/>
      <c r="R1009" s="241"/>
      <c r="S1009" s="241"/>
      <c r="T1009" s="242"/>
      <c r="AT1009" s="243" t="s">
        <v>272</v>
      </c>
      <c r="AU1009" s="243" t="s">
        <v>91</v>
      </c>
      <c r="AV1009" s="15" t="s">
        <v>91</v>
      </c>
      <c r="AW1009" s="15" t="s">
        <v>38</v>
      </c>
      <c r="AX1009" s="15" t="s">
        <v>82</v>
      </c>
      <c r="AY1009" s="243" t="s">
        <v>262</v>
      </c>
    </row>
    <row r="1010" spans="2:51" s="13" customFormat="1" ht="10">
      <c r="B1010" s="212"/>
      <c r="C1010" s="213"/>
      <c r="D1010" s="208" t="s">
        <v>272</v>
      </c>
      <c r="E1010" s="214" t="s">
        <v>44</v>
      </c>
      <c r="F1010" s="215" t="s">
        <v>832</v>
      </c>
      <c r="G1010" s="213"/>
      <c r="H1010" s="214" t="s">
        <v>44</v>
      </c>
      <c r="I1010" s="216"/>
      <c r="J1010" s="213"/>
      <c r="K1010" s="213"/>
      <c r="L1010" s="217"/>
      <c r="M1010" s="218"/>
      <c r="N1010" s="219"/>
      <c r="O1010" s="219"/>
      <c r="P1010" s="219"/>
      <c r="Q1010" s="219"/>
      <c r="R1010" s="219"/>
      <c r="S1010" s="219"/>
      <c r="T1010" s="220"/>
      <c r="AT1010" s="221" t="s">
        <v>272</v>
      </c>
      <c r="AU1010" s="221" t="s">
        <v>91</v>
      </c>
      <c r="AV1010" s="13" t="s">
        <v>89</v>
      </c>
      <c r="AW1010" s="13" t="s">
        <v>38</v>
      </c>
      <c r="AX1010" s="13" t="s">
        <v>82</v>
      </c>
      <c r="AY1010" s="221" t="s">
        <v>262</v>
      </c>
    </row>
    <row r="1011" spans="2:51" s="15" customFormat="1" ht="10">
      <c r="B1011" s="233"/>
      <c r="C1011" s="234"/>
      <c r="D1011" s="208" t="s">
        <v>272</v>
      </c>
      <c r="E1011" s="235" t="s">
        <v>44</v>
      </c>
      <c r="F1011" s="236" t="s">
        <v>833</v>
      </c>
      <c r="G1011" s="234"/>
      <c r="H1011" s="237">
        <v>54.8</v>
      </c>
      <c r="I1011" s="238"/>
      <c r="J1011" s="234"/>
      <c r="K1011" s="234"/>
      <c r="L1011" s="239"/>
      <c r="M1011" s="240"/>
      <c r="N1011" s="241"/>
      <c r="O1011" s="241"/>
      <c r="P1011" s="241"/>
      <c r="Q1011" s="241"/>
      <c r="R1011" s="241"/>
      <c r="S1011" s="241"/>
      <c r="T1011" s="242"/>
      <c r="AT1011" s="243" t="s">
        <v>272</v>
      </c>
      <c r="AU1011" s="243" t="s">
        <v>91</v>
      </c>
      <c r="AV1011" s="15" t="s">
        <v>91</v>
      </c>
      <c r="AW1011" s="15" t="s">
        <v>38</v>
      </c>
      <c r="AX1011" s="15" t="s">
        <v>82</v>
      </c>
      <c r="AY1011" s="243" t="s">
        <v>262</v>
      </c>
    </row>
    <row r="1012" spans="2:51" s="13" customFormat="1" ht="10">
      <c r="B1012" s="212"/>
      <c r="C1012" s="213"/>
      <c r="D1012" s="208" t="s">
        <v>272</v>
      </c>
      <c r="E1012" s="214" t="s">
        <v>44</v>
      </c>
      <c r="F1012" s="215" t="s">
        <v>834</v>
      </c>
      <c r="G1012" s="213"/>
      <c r="H1012" s="214" t="s">
        <v>44</v>
      </c>
      <c r="I1012" s="216"/>
      <c r="J1012" s="213"/>
      <c r="K1012" s="213"/>
      <c r="L1012" s="217"/>
      <c r="M1012" s="218"/>
      <c r="N1012" s="219"/>
      <c r="O1012" s="219"/>
      <c r="P1012" s="219"/>
      <c r="Q1012" s="219"/>
      <c r="R1012" s="219"/>
      <c r="S1012" s="219"/>
      <c r="T1012" s="220"/>
      <c r="AT1012" s="221" t="s">
        <v>272</v>
      </c>
      <c r="AU1012" s="221" t="s">
        <v>91</v>
      </c>
      <c r="AV1012" s="13" t="s">
        <v>89</v>
      </c>
      <c r="AW1012" s="13" t="s">
        <v>38</v>
      </c>
      <c r="AX1012" s="13" t="s">
        <v>82</v>
      </c>
      <c r="AY1012" s="221" t="s">
        <v>262</v>
      </c>
    </row>
    <row r="1013" spans="2:51" s="15" customFormat="1" ht="10">
      <c r="B1013" s="233"/>
      <c r="C1013" s="234"/>
      <c r="D1013" s="208" t="s">
        <v>272</v>
      </c>
      <c r="E1013" s="235" t="s">
        <v>44</v>
      </c>
      <c r="F1013" s="236" t="s">
        <v>768</v>
      </c>
      <c r="G1013" s="234"/>
      <c r="H1013" s="237">
        <v>3.8</v>
      </c>
      <c r="I1013" s="238"/>
      <c r="J1013" s="234"/>
      <c r="K1013" s="234"/>
      <c r="L1013" s="239"/>
      <c r="M1013" s="240"/>
      <c r="N1013" s="241"/>
      <c r="O1013" s="241"/>
      <c r="P1013" s="241"/>
      <c r="Q1013" s="241"/>
      <c r="R1013" s="241"/>
      <c r="S1013" s="241"/>
      <c r="T1013" s="242"/>
      <c r="AT1013" s="243" t="s">
        <v>272</v>
      </c>
      <c r="AU1013" s="243" t="s">
        <v>91</v>
      </c>
      <c r="AV1013" s="15" t="s">
        <v>91</v>
      </c>
      <c r="AW1013" s="15" t="s">
        <v>38</v>
      </c>
      <c r="AX1013" s="15" t="s">
        <v>82</v>
      </c>
      <c r="AY1013" s="243" t="s">
        <v>262</v>
      </c>
    </row>
    <row r="1014" spans="2:51" s="13" customFormat="1" ht="10">
      <c r="B1014" s="212"/>
      <c r="C1014" s="213"/>
      <c r="D1014" s="208" t="s">
        <v>272</v>
      </c>
      <c r="E1014" s="214" t="s">
        <v>44</v>
      </c>
      <c r="F1014" s="215" t="s">
        <v>835</v>
      </c>
      <c r="G1014" s="213"/>
      <c r="H1014" s="214" t="s">
        <v>44</v>
      </c>
      <c r="I1014" s="216"/>
      <c r="J1014" s="213"/>
      <c r="K1014" s="213"/>
      <c r="L1014" s="217"/>
      <c r="M1014" s="218"/>
      <c r="N1014" s="219"/>
      <c r="O1014" s="219"/>
      <c r="P1014" s="219"/>
      <c r="Q1014" s="219"/>
      <c r="R1014" s="219"/>
      <c r="S1014" s="219"/>
      <c r="T1014" s="220"/>
      <c r="AT1014" s="221" t="s">
        <v>272</v>
      </c>
      <c r="AU1014" s="221" t="s">
        <v>91</v>
      </c>
      <c r="AV1014" s="13" t="s">
        <v>89</v>
      </c>
      <c r="AW1014" s="13" t="s">
        <v>38</v>
      </c>
      <c r="AX1014" s="13" t="s">
        <v>82</v>
      </c>
      <c r="AY1014" s="221" t="s">
        <v>262</v>
      </c>
    </row>
    <row r="1015" spans="2:51" s="15" customFormat="1" ht="10">
      <c r="B1015" s="233"/>
      <c r="C1015" s="234"/>
      <c r="D1015" s="208" t="s">
        <v>272</v>
      </c>
      <c r="E1015" s="235" t="s">
        <v>44</v>
      </c>
      <c r="F1015" s="236" t="s">
        <v>836</v>
      </c>
      <c r="G1015" s="234"/>
      <c r="H1015" s="237">
        <v>10.1</v>
      </c>
      <c r="I1015" s="238"/>
      <c r="J1015" s="234"/>
      <c r="K1015" s="234"/>
      <c r="L1015" s="239"/>
      <c r="M1015" s="240"/>
      <c r="N1015" s="241"/>
      <c r="O1015" s="241"/>
      <c r="P1015" s="241"/>
      <c r="Q1015" s="241"/>
      <c r="R1015" s="241"/>
      <c r="S1015" s="241"/>
      <c r="T1015" s="242"/>
      <c r="AT1015" s="243" t="s">
        <v>272</v>
      </c>
      <c r="AU1015" s="243" t="s">
        <v>91</v>
      </c>
      <c r="AV1015" s="15" t="s">
        <v>91</v>
      </c>
      <c r="AW1015" s="15" t="s">
        <v>38</v>
      </c>
      <c r="AX1015" s="15" t="s">
        <v>82</v>
      </c>
      <c r="AY1015" s="243" t="s">
        <v>262</v>
      </c>
    </row>
    <row r="1016" spans="2:51" s="13" customFormat="1" ht="10">
      <c r="B1016" s="212"/>
      <c r="C1016" s="213"/>
      <c r="D1016" s="208" t="s">
        <v>272</v>
      </c>
      <c r="E1016" s="214" t="s">
        <v>44</v>
      </c>
      <c r="F1016" s="215" t="s">
        <v>837</v>
      </c>
      <c r="G1016" s="213"/>
      <c r="H1016" s="214" t="s">
        <v>44</v>
      </c>
      <c r="I1016" s="216"/>
      <c r="J1016" s="213"/>
      <c r="K1016" s="213"/>
      <c r="L1016" s="217"/>
      <c r="M1016" s="218"/>
      <c r="N1016" s="219"/>
      <c r="O1016" s="219"/>
      <c r="P1016" s="219"/>
      <c r="Q1016" s="219"/>
      <c r="R1016" s="219"/>
      <c r="S1016" s="219"/>
      <c r="T1016" s="220"/>
      <c r="AT1016" s="221" t="s">
        <v>272</v>
      </c>
      <c r="AU1016" s="221" t="s">
        <v>91</v>
      </c>
      <c r="AV1016" s="13" t="s">
        <v>89</v>
      </c>
      <c r="AW1016" s="13" t="s">
        <v>38</v>
      </c>
      <c r="AX1016" s="13" t="s">
        <v>82</v>
      </c>
      <c r="AY1016" s="221" t="s">
        <v>262</v>
      </c>
    </row>
    <row r="1017" spans="2:51" s="15" customFormat="1" ht="10">
      <c r="B1017" s="233"/>
      <c r="C1017" s="234"/>
      <c r="D1017" s="208" t="s">
        <v>272</v>
      </c>
      <c r="E1017" s="235" t="s">
        <v>44</v>
      </c>
      <c r="F1017" s="236" t="s">
        <v>397</v>
      </c>
      <c r="G1017" s="234"/>
      <c r="H1017" s="237">
        <v>11</v>
      </c>
      <c r="I1017" s="238"/>
      <c r="J1017" s="234"/>
      <c r="K1017" s="234"/>
      <c r="L1017" s="239"/>
      <c r="M1017" s="240"/>
      <c r="N1017" s="241"/>
      <c r="O1017" s="241"/>
      <c r="P1017" s="241"/>
      <c r="Q1017" s="241"/>
      <c r="R1017" s="241"/>
      <c r="S1017" s="241"/>
      <c r="T1017" s="242"/>
      <c r="AT1017" s="243" t="s">
        <v>272</v>
      </c>
      <c r="AU1017" s="243" t="s">
        <v>91</v>
      </c>
      <c r="AV1017" s="15" t="s">
        <v>91</v>
      </c>
      <c r="AW1017" s="15" t="s">
        <v>38</v>
      </c>
      <c r="AX1017" s="15" t="s">
        <v>82</v>
      </c>
      <c r="AY1017" s="243" t="s">
        <v>262</v>
      </c>
    </row>
    <row r="1018" spans="2:51" s="13" customFormat="1" ht="10">
      <c r="B1018" s="212"/>
      <c r="C1018" s="213"/>
      <c r="D1018" s="208" t="s">
        <v>272</v>
      </c>
      <c r="E1018" s="214" t="s">
        <v>44</v>
      </c>
      <c r="F1018" s="215" t="s">
        <v>838</v>
      </c>
      <c r="G1018" s="213"/>
      <c r="H1018" s="214" t="s">
        <v>44</v>
      </c>
      <c r="I1018" s="216"/>
      <c r="J1018" s="213"/>
      <c r="K1018" s="213"/>
      <c r="L1018" s="217"/>
      <c r="M1018" s="218"/>
      <c r="N1018" s="219"/>
      <c r="O1018" s="219"/>
      <c r="P1018" s="219"/>
      <c r="Q1018" s="219"/>
      <c r="R1018" s="219"/>
      <c r="S1018" s="219"/>
      <c r="T1018" s="220"/>
      <c r="AT1018" s="221" t="s">
        <v>272</v>
      </c>
      <c r="AU1018" s="221" t="s">
        <v>91</v>
      </c>
      <c r="AV1018" s="13" t="s">
        <v>89</v>
      </c>
      <c r="AW1018" s="13" t="s">
        <v>38</v>
      </c>
      <c r="AX1018" s="13" t="s">
        <v>82</v>
      </c>
      <c r="AY1018" s="221" t="s">
        <v>262</v>
      </c>
    </row>
    <row r="1019" spans="2:51" s="15" customFormat="1" ht="10">
      <c r="B1019" s="233"/>
      <c r="C1019" s="234"/>
      <c r="D1019" s="208" t="s">
        <v>272</v>
      </c>
      <c r="E1019" s="235" t="s">
        <v>44</v>
      </c>
      <c r="F1019" s="236" t="s">
        <v>839</v>
      </c>
      <c r="G1019" s="234"/>
      <c r="H1019" s="237">
        <v>3.1</v>
      </c>
      <c r="I1019" s="238"/>
      <c r="J1019" s="234"/>
      <c r="K1019" s="234"/>
      <c r="L1019" s="239"/>
      <c r="M1019" s="240"/>
      <c r="N1019" s="241"/>
      <c r="O1019" s="241"/>
      <c r="P1019" s="241"/>
      <c r="Q1019" s="241"/>
      <c r="R1019" s="241"/>
      <c r="S1019" s="241"/>
      <c r="T1019" s="242"/>
      <c r="AT1019" s="243" t="s">
        <v>272</v>
      </c>
      <c r="AU1019" s="243" t="s">
        <v>91</v>
      </c>
      <c r="AV1019" s="15" t="s">
        <v>91</v>
      </c>
      <c r="AW1019" s="15" t="s">
        <v>38</v>
      </c>
      <c r="AX1019" s="15" t="s">
        <v>82</v>
      </c>
      <c r="AY1019" s="243" t="s">
        <v>262</v>
      </c>
    </row>
    <row r="1020" spans="2:51" s="13" customFormat="1" ht="10">
      <c r="B1020" s="212"/>
      <c r="C1020" s="213"/>
      <c r="D1020" s="208" t="s">
        <v>272</v>
      </c>
      <c r="E1020" s="214" t="s">
        <v>44</v>
      </c>
      <c r="F1020" s="215" t="s">
        <v>840</v>
      </c>
      <c r="G1020" s="213"/>
      <c r="H1020" s="214" t="s">
        <v>44</v>
      </c>
      <c r="I1020" s="216"/>
      <c r="J1020" s="213"/>
      <c r="K1020" s="213"/>
      <c r="L1020" s="217"/>
      <c r="M1020" s="218"/>
      <c r="N1020" s="219"/>
      <c r="O1020" s="219"/>
      <c r="P1020" s="219"/>
      <c r="Q1020" s="219"/>
      <c r="R1020" s="219"/>
      <c r="S1020" s="219"/>
      <c r="T1020" s="220"/>
      <c r="AT1020" s="221" t="s">
        <v>272</v>
      </c>
      <c r="AU1020" s="221" t="s">
        <v>91</v>
      </c>
      <c r="AV1020" s="13" t="s">
        <v>89</v>
      </c>
      <c r="AW1020" s="13" t="s">
        <v>38</v>
      </c>
      <c r="AX1020" s="13" t="s">
        <v>82</v>
      </c>
      <c r="AY1020" s="221" t="s">
        <v>262</v>
      </c>
    </row>
    <row r="1021" spans="2:51" s="15" customFormat="1" ht="10">
      <c r="B1021" s="233"/>
      <c r="C1021" s="234"/>
      <c r="D1021" s="208" t="s">
        <v>272</v>
      </c>
      <c r="E1021" s="235" t="s">
        <v>44</v>
      </c>
      <c r="F1021" s="236" t="s">
        <v>841</v>
      </c>
      <c r="G1021" s="234"/>
      <c r="H1021" s="237">
        <v>4.8</v>
      </c>
      <c r="I1021" s="238"/>
      <c r="J1021" s="234"/>
      <c r="K1021" s="234"/>
      <c r="L1021" s="239"/>
      <c r="M1021" s="240"/>
      <c r="N1021" s="241"/>
      <c r="O1021" s="241"/>
      <c r="P1021" s="241"/>
      <c r="Q1021" s="241"/>
      <c r="R1021" s="241"/>
      <c r="S1021" s="241"/>
      <c r="T1021" s="242"/>
      <c r="AT1021" s="243" t="s">
        <v>272</v>
      </c>
      <c r="AU1021" s="243" t="s">
        <v>91</v>
      </c>
      <c r="AV1021" s="15" t="s">
        <v>91</v>
      </c>
      <c r="AW1021" s="15" t="s">
        <v>38</v>
      </c>
      <c r="AX1021" s="15" t="s">
        <v>82</v>
      </c>
      <c r="AY1021" s="243" t="s">
        <v>262</v>
      </c>
    </row>
    <row r="1022" spans="2:51" s="13" customFormat="1" ht="10">
      <c r="B1022" s="212"/>
      <c r="C1022" s="213"/>
      <c r="D1022" s="208" t="s">
        <v>272</v>
      </c>
      <c r="E1022" s="214" t="s">
        <v>44</v>
      </c>
      <c r="F1022" s="215" t="s">
        <v>842</v>
      </c>
      <c r="G1022" s="213"/>
      <c r="H1022" s="214" t="s">
        <v>44</v>
      </c>
      <c r="I1022" s="216"/>
      <c r="J1022" s="213"/>
      <c r="K1022" s="213"/>
      <c r="L1022" s="217"/>
      <c r="M1022" s="218"/>
      <c r="N1022" s="219"/>
      <c r="O1022" s="219"/>
      <c r="P1022" s="219"/>
      <c r="Q1022" s="219"/>
      <c r="R1022" s="219"/>
      <c r="S1022" s="219"/>
      <c r="T1022" s="220"/>
      <c r="AT1022" s="221" t="s">
        <v>272</v>
      </c>
      <c r="AU1022" s="221" t="s">
        <v>91</v>
      </c>
      <c r="AV1022" s="13" t="s">
        <v>89</v>
      </c>
      <c r="AW1022" s="13" t="s">
        <v>38</v>
      </c>
      <c r="AX1022" s="13" t="s">
        <v>82</v>
      </c>
      <c r="AY1022" s="221" t="s">
        <v>262</v>
      </c>
    </row>
    <row r="1023" spans="2:51" s="15" customFormat="1" ht="10">
      <c r="B1023" s="233"/>
      <c r="C1023" s="234"/>
      <c r="D1023" s="208" t="s">
        <v>272</v>
      </c>
      <c r="E1023" s="235" t="s">
        <v>44</v>
      </c>
      <c r="F1023" s="236" t="s">
        <v>768</v>
      </c>
      <c r="G1023" s="234"/>
      <c r="H1023" s="237">
        <v>3.8</v>
      </c>
      <c r="I1023" s="238"/>
      <c r="J1023" s="234"/>
      <c r="K1023" s="234"/>
      <c r="L1023" s="239"/>
      <c r="M1023" s="240"/>
      <c r="N1023" s="241"/>
      <c r="O1023" s="241"/>
      <c r="P1023" s="241"/>
      <c r="Q1023" s="241"/>
      <c r="R1023" s="241"/>
      <c r="S1023" s="241"/>
      <c r="T1023" s="242"/>
      <c r="AT1023" s="243" t="s">
        <v>272</v>
      </c>
      <c r="AU1023" s="243" t="s">
        <v>91</v>
      </c>
      <c r="AV1023" s="15" t="s">
        <v>91</v>
      </c>
      <c r="AW1023" s="15" t="s">
        <v>38</v>
      </c>
      <c r="AX1023" s="15" t="s">
        <v>82</v>
      </c>
      <c r="AY1023" s="243" t="s">
        <v>262</v>
      </c>
    </row>
    <row r="1024" spans="2:51" s="14" customFormat="1" ht="10">
      <c r="B1024" s="222"/>
      <c r="C1024" s="223"/>
      <c r="D1024" s="208" t="s">
        <v>272</v>
      </c>
      <c r="E1024" s="224" t="s">
        <v>44</v>
      </c>
      <c r="F1024" s="225" t="s">
        <v>284</v>
      </c>
      <c r="G1024" s="223"/>
      <c r="H1024" s="226">
        <v>590.09999999999991</v>
      </c>
      <c r="I1024" s="227"/>
      <c r="J1024" s="223"/>
      <c r="K1024" s="223"/>
      <c r="L1024" s="228"/>
      <c r="M1024" s="229"/>
      <c r="N1024" s="230"/>
      <c r="O1024" s="230"/>
      <c r="P1024" s="230"/>
      <c r="Q1024" s="230"/>
      <c r="R1024" s="230"/>
      <c r="S1024" s="230"/>
      <c r="T1024" s="231"/>
      <c r="AT1024" s="232" t="s">
        <v>272</v>
      </c>
      <c r="AU1024" s="232" t="s">
        <v>91</v>
      </c>
      <c r="AV1024" s="14" t="s">
        <v>97</v>
      </c>
      <c r="AW1024" s="14" t="s">
        <v>38</v>
      </c>
      <c r="AX1024" s="14" t="s">
        <v>82</v>
      </c>
      <c r="AY1024" s="232" t="s">
        <v>262</v>
      </c>
    </row>
    <row r="1025" spans="2:51" s="13" customFormat="1" ht="10">
      <c r="B1025" s="212"/>
      <c r="C1025" s="213"/>
      <c r="D1025" s="208" t="s">
        <v>272</v>
      </c>
      <c r="E1025" s="214" t="s">
        <v>44</v>
      </c>
      <c r="F1025" s="215" t="s">
        <v>843</v>
      </c>
      <c r="G1025" s="213"/>
      <c r="H1025" s="214" t="s">
        <v>44</v>
      </c>
      <c r="I1025" s="216"/>
      <c r="J1025" s="213"/>
      <c r="K1025" s="213"/>
      <c r="L1025" s="217"/>
      <c r="M1025" s="218"/>
      <c r="N1025" s="219"/>
      <c r="O1025" s="219"/>
      <c r="P1025" s="219"/>
      <c r="Q1025" s="219"/>
      <c r="R1025" s="219"/>
      <c r="S1025" s="219"/>
      <c r="T1025" s="220"/>
      <c r="AT1025" s="221" t="s">
        <v>272</v>
      </c>
      <c r="AU1025" s="221" t="s">
        <v>91</v>
      </c>
      <c r="AV1025" s="13" t="s">
        <v>89</v>
      </c>
      <c r="AW1025" s="13" t="s">
        <v>38</v>
      </c>
      <c r="AX1025" s="13" t="s">
        <v>82</v>
      </c>
      <c r="AY1025" s="221" t="s">
        <v>262</v>
      </c>
    </row>
    <row r="1026" spans="2:51" s="13" customFormat="1" ht="10">
      <c r="B1026" s="212"/>
      <c r="C1026" s="213"/>
      <c r="D1026" s="208" t="s">
        <v>272</v>
      </c>
      <c r="E1026" s="214" t="s">
        <v>44</v>
      </c>
      <c r="F1026" s="215" t="s">
        <v>844</v>
      </c>
      <c r="G1026" s="213"/>
      <c r="H1026" s="214" t="s">
        <v>44</v>
      </c>
      <c r="I1026" s="216"/>
      <c r="J1026" s="213"/>
      <c r="K1026" s="213"/>
      <c r="L1026" s="217"/>
      <c r="M1026" s="218"/>
      <c r="N1026" s="219"/>
      <c r="O1026" s="219"/>
      <c r="P1026" s="219"/>
      <c r="Q1026" s="219"/>
      <c r="R1026" s="219"/>
      <c r="S1026" s="219"/>
      <c r="T1026" s="220"/>
      <c r="AT1026" s="221" t="s">
        <v>272</v>
      </c>
      <c r="AU1026" s="221" t="s">
        <v>91</v>
      </c>
      <c r="AV1026" s="13" t="s">
        <v>89</v>
      </c>
      <c r="AW1026" s="13" t="s">
        <v>38</v>
      </c>
      <c r="AX1026" s="13" t="s">
        <v>82</v>
      </c>
      <c r="AY1026" s="221" t="s">
        <v>262</v>
      </c>
    </row>
    <row r="1027" spans="2:51" s="15" customFormat="1" ht="10">
      <c r="B1027" s="233"/>
      <c r="C1027" s="234"/>
      <c r="D1027" s="208" t="s">
        <v>272</v>
      </c>
      <c r="E1027" s="235" t="s">
        <v>44</v>
      </c>
      <c r="F1027" s="236" t="s">
        <v>800</v>
      </c>
      <c r="G1027" s="234"/>
      <c r="H1027" s="237">
        <v>39.5</v>
      </c>
      <c r="I1027" s="238"/>
      <c r="J1027" s="234"/>
      <c r="K1027" s="234"/>
      <c r="L1027" s="239"/>
      <c r="M1027" s="240"/>
      <c r="N1027" s="241"/>
      <c r="O1027" s="241"/>
      <c r="P1027" s="241"/>
      <c r="Q1027" s="241"/>
      <c r="R1027" s="241"/>
      <c r="S1027" s="241"/>
      <c r="T1027" s="242"/>
      <c r="AT1027" s="243" t="s">
        <v>272</v>
      </c>
      <c r="AU1027" s="243" t="s">
        <v>91</v>
      </c>
      <c r="AV1027" s="15" t="s">
        <v>91</v>
      </c>
      <c r="AW1027" s="15" t="s">
        <v>38</v>
      </c>
      <c r="AX1027" s="15" t="s">
        <v>82</v>
      </c>
      <c r="AY1027" s="243" t="s">
        <v>262</v>
      </c>
    </row>
    <row r="1028" spans="2:51" s="13" customFormat="1" ht="10">
      <c r="B1028" s="212"/>
      <c r="C1028" s="213"/>
      <c r="D1028" s="208" t="s">
        <v>272</v>
      </c>
      <c r="E1028" s="214" t="s">
        <v>44</v>
      </c>
      <c r="F1028" s="215" t="s">
        <v>801</v>
      </c>
      <c r="G1028" s="213"/>
      <c r="H1028" s="214" t="s">
        <v>44</v>
      </c>
      <c r="I1028" s="216"/>
      <c r="J1028" s="213"/>
      <c r="K1028" s="213"/>
      <c r="L1028" s="217"/>
      <c r="M1028" s="218"/>
      <c r="N1028" s="219"/>
      <c r="O1028" s="219"/>
      <c r="P1028" s="219"/>
      <c r="Q1028" s="219"/>
      <c r="R1028" s="219"/>
      <c r="S1028" s="219"/>
      <c r="T1028" s="220"/>
      <c r="AT1028" s="221" t="s">
        <v>272</v>
      </c>
      <c r="AU1028" s="221" t="s">
        <v>91</v>
      </c>
      <c r="AV1028" s="13" t="s">
        <v>89</v>
      </c>
      <c r="AW1028" s="13" t="s">
        <v>38</v>
      </c>
      <c r="AX1028" s="13" t="s">
        <v>82</v>
      </c>
      <c r="AY1028" s="221" t="s">
        <v>262</v>
      </c>
    </row>
    <row r="1029" spans="2:51" s="15" customFormat="1" ht="10">
      <c r="B1029" s="233"/>
      <c r="C1029" s="234"/>
      <c r="D1029" s="208" t="s">
        <v>272</v>
      </c>
      <c r="E1029" s="235" t="s">
        <v>44</v>
      </c>
      <c r="F1029" s="236" t="s">
        <v>802</v>
      </c>
      <c r="G1029" s="234"/>
      <c r="H1029" s="237">
        <v>14.3</v>
      </c>
      <c r="I1029" s="238"/>
      <c r="J1029" s="234"/>
      <c r="K1029" s="234"/>
      <c r="L1029" s="239"/>
      <c r="M1029" s="240"/>
      <c r="N1029" s="241"/>
      <c r="O1029" s="241"/>
      <c r="P1029" s="241"/>
      <c r="Q1029" s="241"/>
      <c r="R1029" s="241"/>
      <c r="S1029" s="241"/>
      <c r="T1029" s="242"/>
      <c r="AT1029" s="243" t="s">
        <v>272</v>
      </c>
      <c r="AU1029" s="243" t="s">
        <v>91</v>
      </c>
      <c r="AV1029" s="15" t="s">
        <v>91</v>
      </c>
      <c r="AW1029" s="15" t="s">
        <v>38</v>
      </c>
      <c r="AX1029" s="15" t="s">
        <v>82</v>
      </c>
      <c r="AY1029" s="243" t="s">
        <v>262</v>
      </c>
    </row>
    <row r="1030" spans="2:51" s="15" customFormat="1" ht="10">
      <c r="B1030" s="233"/>
      <c r="C1030" s="234"/>
      <c r="D1030" s="208" t="s">
        <v>272</v>
      </c>
      <c r="E1030" s="235" t="s">
        <v>44</v>
      </c>
      <c r="F1030" s="236" t="s">
        <v>845</v>
      </c>
      <c r="G1030" s="234"/>
      <c r="H1030" s="237">
        <v>4.9000000000000004</v>
      </c>
      <c r="I1030" s="238"/>
      <c r="J1030" s="234"/>
      <c r="K1030" s="234"/>
      <c r="L1030" s="239"/>
      <c r="M1030" s="240"/>
      <c r="N1030" s="241"/>
      <c r="O1030" s="241"/>
      <c r="P1030" s="241"/>
      <c r="Q1030" s="241"/>
      <c r="R1030" s="241"/>
      <c r="S1030" s="241"/>
      <c r="T1030" s="242"/>
      <c r="AT1030" s="243" t="s">
        <v>272</v>
      </c>
      <c r="AU1030" s="243" t="s">
        <v>91</v>
      </c>
      <c r="AV1030" s="15" t="s">
        <v>91</v>
      </c>
      <c r="AW1030" s="15" t="s">
        <v>38</v>
      </c>
      <c r="AX1030" s="15" t="s">
        <v>82</v>
      </c>
      <c r="AY1030" s="243" t="s">
        <v>262</v>
      </c>
    </row>
    <row r="1031" spans="2:51" s="13" customFormat="1" ht="10">
      <c r="B1031" s="212"/>
      <c r="C1031" s="213"/>
      <c r="D1031" s="208" t="s">
        <v>272</v>
      </c>
      <c r="E1031" s="214" t="s">
        <v>44</v>
      </c>
      <c r="F1031" s="215" t="s">
        <v>846</v>
      </c>
      <c r="G1031" s="213"/>
      <c r="H1031" s="214" t="s">
        <v>44</v>
      </c>
      <c r="I1031" s="216"/>
      <c r="J1031" s="213"/>
      <c r="K1031" s="213"/>
      <c r="L1031" s="217"/>
      <c r="M1031" s="218"/>
      <c r="N1031" s="219"/>
      <c r="O1031" s="219"/>
      <c r="P1031" s="219"/>
      <c r="Q1031" s="219"/>
      <c r="R1031" s="219"/>
      <c r="S1031" s="219"/>
      <c r="T1031" s="220"/>
      <c r="AT1031" s="221" t="s">
        <v>272</v>
      </c>
      <c r="AU1031" s="221" t="s">
        <v>91</v>
      </c>
      <c r="AV1031" s="13" t="s">
        <v>89</v>
      </c>
      <c r="AW1031" s="13" t="s">
        <v>38</v>
      </c>
      <c r="AX1031" s="13" t="s">
        <v>82</v>
      </c>
      <c r="AY1031" s="221" t="s">
        <v>262</v>
      </c>
    </row>
    <row r="1032" spans="2:51" s="15" customFormat="1" ht="10">
      <c r="B1032" s="233"/>
      <c r="C1032" s="234"/>
      <c r="D1032" s="208" t="s">
        <v>272</v>
      </c>
      <c r="E1032" s="235" t="s">
        <v>44</v>
      </c>
      <c r="F1032" s="236" t="s">
        <v>805</v>
      </c>
      <c r="G1032" s="234"/>
      <c r="H1032" s="237">
        <v>10.199999999999999</v>
      </c>
      <c r="I1032" s="238"/>
      <c r="J1032" s="234"/>
      <c r="K1032" s="234"/>
      <c r="L1032" s="239"/>
      <c r="M1032" s="240"/>
      <c r="N1032" s="241"/>
      <c r="O1032" s="241"/>
      <c r="P1032" s="241"/>
      <c r="Q1032" s="241"/>
      <c r="R1032" s="241"/>
      <c r="S1032" s="241"/>
      <c r="T1032" s="242"/>
      <c r="AT1032" s="243" t="s">
        <v>272</v>
      </c>
      <c r="AU1032" s="243" t="s">
        <v>91</v>
      </c>
      <c r="AV1032" s="15" t="s">
        <v>91</v>
      </c>
      <c r="AW1032" s="15" t="s">
        <v>38</v>
      </c>
      <c r="AX1032" s="15" t="s">
        <v>82</v>
      </c>
      <c r="AY1032" s="243" t="s">
        <v>262</v>
      </c>
    </row>
    <row r="1033" spans="2:51" s="13" customFormat="1" ht="10">
      <c r="B1033" s="212"/>
      <c r="C1033" s="213"/>
      <c r="D1033" s="208" t="s">
        <v>272</v>
      </c>
      <c r="E1033" s="214" t="s">
        <v>44</v>
      </c>
      <c r="F1033" s="215" t="s">
        <v>806</v>
      </c>
      <c r="G1033" s="213"/>
      <c r="H1033" s="214" t="s">
        <v>44</v>
      </c>
      <c r="I1033" s="216"/>
      <c r="J1033" s="213"/>
      <c r="K1033" s="213"/>
      <c r="L1033" s="217"/>
      <c r="M1033" s="218"/>
      <c r="N1033" s="219"/>
      <c r="O1033" s="219"/>
      <c r="P1033" s="219"/>
      <c r="Q1033" s="219"/>
      <c r="R1033" s="219"/>
      <c r="S1033" s="219"/>
      <c r="T1033" s="220"/>
      <c r="AT1033" s="221" t="s">
        <v>272</v>
      </c>
      <c r="AU1033" s="221" t="s">
        <v>91</v>
      </c>
      <c r="AV1033" s="13" t="s">
        <v>89</v>
      </c>
      <c r="AW1033" s="13" t="s">
        <v>38</v>
      </c>
      <c r="AX1033" s="13" t="s">
        <v>82</v>
      </c>
      <c r="AY1033" s="221" t="s">
        <v>262</v>
      </c>
    </row>
    <row r="1034" spans="2:51" s="15" customFormat="1" ht="10">
      <c r="B1034" s="233"/>
      <c r="C1034" s="234"/>
      <c r="D1034" s="208" t="s">
        <v>272</v>
      </c>
      <c r="E1034" s="235" t="s">
        <v>44</v>
      </c>
      <c r="F1034" s="236" t="s">
        <v>807</v>
      </c>
      <c r="G1034" s="234"/>
      <c r="H1034" s="237">
        <v>13.9</v>
      </c>
      <c r="I1034" s="238"/>
      <c r="J1034" s="234"/>
      <c r="K1034" s="234"/>
      <c r="L1034" s="239"/>
      <c r="M1034" s="240"/>
      <c r="N1034" s="241"/>
      <c r="O1034" s="241"/>
      <c r="P1034" s="241"/>
      <c r="Q1034" s="241"/>
      <c r="R1034" s="241"/>
      <c r="S1034" s="241"/>
      <c r="T1034" s="242"/>
      <c r="AT1034" s="243" t="s">
        <v>272</v>
      </c>
      <c r="AU1034" s="243" t="s">
        <v>91</v>
      </c>
      <c r="AV1034" s="15" t="s">
        <v>91</v>
      </c>
      <c r="AW1034" s="15" t="s">
        <v>38</v>
      </c>
      <c r="AX1034" s="15" t="s">
        <v>82</v>
      </c>
      <c r="AY1034" s="243" t="s">
        <v>262</v>
      </c>
    </row>
    <row r="1035" spans="2:51" s="15" customFormat="1" ht="10">
      <c r="B1035" s="233"/>
      <c r="C1035" s="234"/>
      <c r="D1035" s="208" t="s">
        <v>272</v>
      </c>
      <c r="E1035" s="235" t="s">
        <v>44</v>
      </c>
      <c r="F1035" s="236" t="s">
        <v>803</v>
      </c>
      <c r="G1035" s="234"/>
      <c r="H1035" s="237">
        <v>5.7</v>
      </c>
      <c r="I1035" s="238"/>
      <c r="J1035" s="234"/>
      <c r="K1035" s="234"/>
      <c r="L1035" s="239"/>
      <c r="M1035" s="240"/>
      <c r="N1035" s="241"/>
      <c r="O1035" s="241"/>
      <c r="P1035" s="241"/>
      <c r="Q1035" s="241"/>
      <c r="R1035" s="241"/>
      <c r="S1035" s="241"/>
      <c r="T1035" s="242"/>
      <c r="AT1035" s="243" t="s">
        <v>272</v>
      </c>
      <c r="AU1035" s="243" t="s">
        <v>91</v>
      </c>
      <c r="AV1035" s="15" t="s">
        <v>91</v>
      </c>
      <c r="AW1035" s="15" t="s">
        <v>38</v>
      </c>
      <c r="AX1035" s="15" t="s">
        <v>82</v>
      </c>
      <c r="AY1035" s="243" t="s">
        <v>262</v>
      </c>
    </row>
    <row r="1036" spans="2:51" s="13" customFormat="1" ht="10">
      <c r="B1036" s="212"/>
      <c r="C1036" s="213"/>
      <c r="D1036" s="208" t="s">
        <v>272</v>
      </c>
      <c r="E1036" s="214" t="s">
        <v>44</v>
      </c>
      <c r="F1036" s="215" t="s">
        <v>847</v>
      </c>
      <c r="G1036" s="213"/>
      <c r="H1036" s="214" t="s">
        <v>44</v>
      </c>
      <c r="I1036" s="216"/>
      <c r="J1036" s="213"/>
      <c r="K1036" s="213"/>
      <c r="L1036" s="217"/>
      <c r="M1036" s="218"/>
      <c r="N1036" s="219"/>
      <c r="O1036" s="219"/>
      <c r="P1036" s="219"/>
      <c r="Q1036" s="219"/>
      <c r="R1036" s="219"/>
      <c r="S1036" s="219"/>
      <c r="T1036" s="220"/>
      <c r="AT1036" s="221" t="s">
        <v>272</v>
      </c>
      <c r="AU1036" s="221" t="s">
        <v>91</v>
      </c>
      <c r="AV1036" s="13" t="s">
        <v>89</v>
      </c>
      <c r="AW1036" s="13" t="s">
        <v>38</v>
      </c>
      <c r="AX1036" s="13" t="s">
        <v>82</v>
      </c>
      <c r="AY1036" s="221" t="s">
        <v>262</v>
      </c>
    </row>
    <row r="1037" spans="2:51" s="15" customFormat="1" ht="10">
      <c r="B1037" s="233"/>
      <c r="C1037" s="234"/>
      <c r="D1037" s="208" t="s">
        <v>272</v>
      </c>
      <c r="E1037" s="235" t="s">
        <v>44</v>
      </c>
      <c r="F1037" s="236" t="s">
        <v>809</v>
      </c>
      <c r="G1037" s="234"/>
      <c r="H1037" s="237">
        <v>73.400000000000006</v>
      </c>
      <c r="I1037" s="238"/>
      <c r="J1037" s="234"/>
      <c r="K1037" s="234"/>
      <c r="L1037" s="239"/>
      <c r="M1037" s="240"/>
      <c r="N1037" s="241"/>
      <c r="O1037" s="241"/>
      <c r="P1037" s="241"/>
      <c r="Q1037" s="241"/>
      <c r="R1037" s="241"/>
      <c r="S1037" s="241"/>
      <c r="T1037" s="242"/>
      <c r="AT1037" s="243" t="s">
        <v>272</v>
      </c>
      <c r="AU1037" s="243" t="s">
        <v>91</v>
      </c>
      <c r="AV1037" s="15" t="s">
        <v>91</v>
      </c>
      <c r="AW1037" s="15" t="s">
        <v>38</v>
      </c>
      <c r="AX1037" s="15" t="s">
        <v>82</v>
      </c>
      <c r="AY1037" s="243" t="s">
        <v>262</v>
      </c>
    </row>
    <row r="1038" spans="2:51" s="13" customFormat="1" ht="10">
      <c r="B1038" s="212"/>
      <c r="C1038" s="213"/>
      <c r="D1038" s="208" t="s">
        <v>272</v>
      </c>
      <c r="E1038" s="214" t="s">
        <v>44</v>
      </c>
      <c r="F1038" s="215" t="s">
        <v>848</v>
      </c>
      <c r="G1038" s="213"/>
      <c r="H1038" s="214" t="s">
        <v>44</v>
      </c>
      <c r="I1038" s="216"/>
      <c r="J1038" s="213"/>
      <c r="K1038" s="213"/>
      <c r="L1038" s="217"/>
      <c r="M1038" s="218"/>
      <c r="N1038" s="219"/>
      <c r="O1038" s="219"/>
      <c r="P1038" s="219"/>
      <c r="Q1038" s="219"/>
      <c r="R1038" s="219"/>
      <c r="S1038" s="219"/>
      <c r="T1038" s="220"/>
      <c r="AT1038" s="221" t="s">
        <v>272</v>
      </c>
      <c r="AU1038" s="221" t="s">
        <v>91</v>
      </c>
      <c r="AV1038" s="13" t="s">
        <v>89</v>
      </c>
      <c r="AW1038" s="13" t="s">
        <v>38</v>
      </c>
      <c r="AX1038" s="13" t="s">
        <v>82</v>
      </c>
      <c r="AY1038" s="221" t="s">
        <v>262</v>
      </c>
    </row>
    <row r="1039" spans="2:51" s="15" customFormat="1" ht="10">
      <c r="B1039" s="233"/>
      <c r="C1039" s="234"/>
      <c r="D1039" s="208" t="s">
        <v>272</v>
      </c>
      <c r="E1039" s="235" t="s">
        <v>44</v>
      </c>
      <c r="F1039" s="236" t="s">
        <v>453</v>
      </c>
      <c r="G1039" s="234"/>
      <c r="H1039" s="237">
        <v>17</v>
      </c>
      <c r="I1039" s="238"/>
      <c r="J1039" s="234"/>
      <c r="K1039" s="234"/>
      <c r="L1039" s="239"/>
      <c r="M1039" s="240"/>
      <c r="N1039" s="241"/>
      <c r="O1039" s="241"/>
      <c r="P1039" s="241"/>
      <c r="Q1039" s="241"/>
      <c r="R1039" s="241"/>
      <c r="S1039" s="241"/>
      <c r="T1039" s="242"/>
      <c r="AT1039" s="243" t="s">
        <v>272</v>
      </c>
      <c r="AU1039" s="243" t="s">
        <v>91</v>
      </c>
      <c r="AV1039" s="15" t="s">
        <v>91</v>
      </c>
      <c r="AW1039" s="15" t="s">
        <v>38</v>
      </c>
      <c r="AX1039" s="15" t="s">
        <v>82</v>
      </c>
      <c r="AY1039" s="243" t="s">
        <v>262</v>
      </c>
    </row>
    <row r="1040" spans="2:51" s="13" customFormat="1" ht="10">
      <c r="B1040" s="212"/>
      <c r="C1040" s="213"/>
      <c r="D1040" s="208" t="s">
        <v>272</v>
      </c>
      <c r="E1040" s="214" t="s">
        <v>44</v>
      </c>
      <c r="F1040" s="215" t="s">
        <v>849</v>
      </c>
      <c r="G1040" s="213"/>
      <c r="H1040" s="214" t="s">
        <v>44</v>
      </c>
      <c r="I1040" s="216"/>
      <c r="J1040" s="213"/>
      <c r="K1040" s="213"/>
      <c r="L1040" s="217"/>
      <c r="M1040" s="218"/>
      <c r="N1040" s="219"/>
      <c r="O1040" s="219"/>
      <c r="P1040" s="219"/>
      <c r="Q1040" s="219"/>
      <c r="R1040" s="219"/>
      <c r="S1040" s="219"/>
      <c r="T1040" s="220"/>
      <c r="AT1040" s="221" t="s">
        <v>272</v>
      </c>
      <c r="AU1040" s="221" t="s">
        <v>91</v>
      </c>
      <c r="AV1040" s="13" t="s">
        <v>89</v>
      </c>
      <c r="AW1040" s="13" t="s">
        <v>38</v>
      </c>
      <c r="AX1040" s="13" t="s">
        <v>82</v>
      </c>
      <c r="AY1040" s="221" t="s">
        <v>262</v>
      </c>
    </row>
    <row r="1041" spans="2:51" s="15" customFormat="1" ht="10">
      <c r="B1041" s="233"/>
      <c r="C1041" s="234"/>
      <c r="D1041" s="208" t="s">
        <v>272</v>
      </c>
      <c r="E1041" s="235" t="s">
        <v>44</v>
      </c>
      <c r="F1041" s="236" t="s">
        <v>812</v>
      </c>
      <c r="G1041" s="234"/>
      <c r="H1041" s="237">
        <v>16.5</v>
      </c>
      <c r="I1041" s="238"/>
      <c r="J1041" s="234"/>
      <c r="K1041" s="234"/>
      <c r="L1041" s="239"/>
      <c r="M1041" s="240"/>
      <c r="N1041" s="241"/>
      <c r="O1041" s="241"/>
      <c r="P1041" s="241"/>
      <c r="Q1041" s="241"/>
      <c r="R1041" s="241"/>
      <c r="S1041" s="241"/>
      <c r="T1041" s="242"/>
      <c r="AT1041" s="243" t="s">
        <v>272</v>
      </c>
      <c r="AU1041" s="243" t="s">
        <v>91</v>
      </c>
      <c r="AV1041" s="15" t="s">
        <v>91</v>
      </c>
      <c r="AW1041" s="15" t="s">
        <v>38</v>
      </c>
      <c r="AX1041" s="15" t="s">
        <v>82</v>
      </c>
      <c r="AY1041" s="243" t="s">
        <v>262</v>
      </c>
    </row>
    <row r="1042" spans="2:51" s="13" customFormat="1" ht="10">
      <c r="B1042" s="212"/>
      <c r="C1042" s="213"/>
      <c r="D1042" s="208" t="s">
        <v>272</v>
      </c>
      <c r="E1042" s="214" t="s">
        <v>44</v>
      </c>
      <c r="F1042" s="215" t="s">
        <v>850</v>
      </c>
      <c r="G1042" s="213"/>
      <c r="H1042" s="214" t="s">
        <v>44</v>
      </c>
      <c r="I1042" s="216"/>
      <c r="J1042" s="213"/>
      <c r="K1042" s="213"/>
      <c r="L1042" s="217"/>
      <c r="M1042" s="218"/>
      <c r="N1042" s="219"/>
      <c r="O1042" s="219"/>
      <c r="P1042" s="219"/>
      <c r="Q1042" s="219"/>
      <c r="R1042" s="219"/>
      <c r="S1042" s="219"/>
      <c r="T1042" s="220"/>
      <c r="AT1042" s="221" t="s">
        <v>272</v>
      </c>
      <c r="AU1042" s="221" t="s">
        <v>91</v>
      </c>
      <c r="AV1042" s="13" t="s">
        <v>89</v>
      </c>
      <c r="AW1042" s="13" t="s">
        <v>38</v>
      </c>
      <c r="AX1042" s="13" t="s">
        <v>82</v>
      </c>
      <c r="AY1042" s="221" t="s">
        <v>262</v>
      </c>
    </row>
    <row r="1043" spans="2:51" s="15" customFormat="1" ht="10">
      <c r="B1043" s="233"/>
      <c r="C1043" s="234"/>
      <c r="D1043" s="208" t="s">
        <v>272</v>
      </c>
      <c r="E1043" s="235" t="s">
        <v>44</v>
      </c>
      <c r="F1043" s="236" t="s">
        <v>814</v>
      </c>
      <c r="G1043" s="234"/>
      <c r="H1043" s="237">
        <v>23.3</v>
      </c>
      <c r="I1043" s="238"/>
      <c r="J1043" s="234"/>
      <c r="K1043" s="234"/>
      <c r="L1043" s="239"/>
      <c r="M1043" s="240"/>
      <c r="N1043" s="241"/>
      <c r="O1043" s="241"/>
      <c r="P1043" s="241"/>
      <c r="Q1043" s="241"/>
      <c r="R1043" s="241"/>
      <c r="S1043" s="241"/>
      <c r="T1043" s="242"/>
      <c r="AT1043" s="243" t="s">
        <v>272</v>
      </c>
      <c r="AU1043" s="243" t="s">
        <v>91</v>
      </c>
      <c r="AV1043" s="15" t="s">
        <v>91</v>
      </c>
      <c r="AW1043" s="15" t="s">
        <v>38</v>
      </c>
      <c r="AX1043" s="15" t="s">
        <v>82</v>
      </c>
      <c r="AY1043" s="243" t="s">
        <v>262</v>
      </c>
    </row>
    <row r="1044" spans="2:51" s="13" customFormat="1" ht="10">
      <c r="B1044" s="212"/>
      <c r="C1044" s="213"/>
      <c r="D1044" s="208" t="s">
        <v>272</v>
      </c>
      <c r="E1044" s="214" t="s">
        <v>44</v>
      </c>
      <c r="F1044" s="215" t="s">
        <v>851</v>
      </c>
      <c r="G1044" s="213"/>
      <c r="H1044" s="214" t="s">
        <v>44</v>
      </c>
      <c r="I1044" s="216"/>
      <c r="J1044" s="213"/>
      <c r="K1044" s="213"/>
      <c r="L1044" s="217"/>
      <c r="M1044" s="218"/>
      <c r="N1044" s="219"/>
      <c r="O1044" s="219"/>
      <c r="P1044" s="219"/>
      <c r="Q1044" s="219"/>
      <c r="R1044" s="219"/>
      <c r="S1044" s="219"/>
      <c r="T1044" s="220"/>
      <c r="AT1044" s="221" t="s">
        <v>272</v>
      </c>
      <c r="AU1044" s="221" t="s">
        <v>91</v>
      </c>
      <c r="AV1044" s="13" t="s">
        <v>89</v>
      </c>
      <c r="AW1044" s="13" t="s">
        <v>38</v>
      </c>
      <c r="AX1044" s="13" t="s">
        <v>82</v>
      </c>
      <c r="AY1044" s="221" t="s">
        <v>262</v>
      </c>
    </row>
    <row r="1045" spans="2:51" s="15" customFormat="1" ht="10">
      <c r="B1045" s="233"/>
      <c r="C1045" s="234"/>
      <c r="D1045" s="208" t="s">
        <v>272</v>
      </c>
      <c r="E1045" s="235" t="s">
        <v>44</v>
      </c>
      <c r="F1045" s="236" t="s">
        <v>816</v>
      </c>
      <c r="G1045" s="234"/>
      <c r="H1045" s="237">
        <v>25.5</v>
      </c>
      <c r="I1045" s="238"/>
      <c r="J1045" s="234"/>
      <c r="K1045" s="234"/>
      <c r="L1045" s="239"/>
      <c r="M1045" s="240"/>
      <c r="N1045" s="241"/>
      <c r="O1045" s="241"/>
      <c r="P1045" s="241"/>
      <c r="Q1045" s="241"/>
      <c r="R1045" s="241"/>
      <c r="S1045" s="241"/>
      <c r="T1045" s="242"/>
      <c r="AT1045" s="243" t="s">
        <v>272</v>
      </c>
      <c r="AU1045" s="243" t="s">
        <v>91</v>
      </c>
      <c r="AV1045" s="15" t="s">
        <v>91</v>
      </c>
      <c r="AW1045" s="15" t="s">
        <v>38</v>
      </c>
      <c r="AX1045" s="15" t="s">
        <v>82</v>
      </c>
      <c r="AY1045" s="243" t="s">
        <v>262</v>
      </c>
    </row>
    <row r="1046" spans="2:51" s="13" customFormat="1" ht="10">
      <c r="B1046" s="212"/>
      <c r="C1046" s="213"/>
      <c r="D1046" s="208" t="s">
        <v>272</v>
      </c>
      <c r="E1046" s="214" t="s">
        <v>44</v>
      </c>
      <c r="F1046" s="215" t="s">
        <v>852</v>
      </c>
      <c r="G1046" s="213"/>
      <c r="H1046" s="214" t="s">
        <v>44</v>
      </c>
      <c r="I1046" s="216"/>
      <c r="J1046" s="213"/>
      <c r="K1046" s="213"/>
      <c r="L1046" s="217"/>
      <c r="M1046" s="218"/>
      <c r="N1046" s="219"/>
      <c r="O1046" s="219"/>
      <c r="P1046" s="219"/>
      <c r="Q1046" s="219"/>
      <c r="R1046" s="219"/>
      <c r="S1046" s="219"/>
      <c r="T1046" s="220"/>
      <c r="AT1046" s="221" t="s">
        <v>272</v>
      </c>
      <c r="AU1046" s="221" t="s">
        <v>91</v>
      </c>
      <c r="AV1046" s="13" t="s">
        <v>89</v>
      </c>
      <c r="AW1046" s="13" t="s">
        <v>38</v>
      </c>
      <c r="AX1046" s="13" t="s">
        <v>82</v>
      </c>
      <c r="AY1046" s="221" t="s">
        <v>262</v>
      </c>
    </row>
    <row r="1047" spans="2:51" s="15" customFormat="1" ht="10">
      <c r="B1047" s="233"/>
      <c r="C1047" s="234"/>
      <c r="D1047" s="208" t="s">
        <v>272</v>
      </c>
      <c r="E1047" s="235" t="s">
        <v>44</v>
      </c>
      <c r="F1047" s="236" t="s">
        <v>818</v>
      </c>
      <c r="G1047" s="234"/>
      <c r="H1047" s="237">
        <v>17.399999999999999</v>
      </c>
      <c r="I1047" s="238"/>
      <c r="J1047" s="234"/>
      <c r="K1047" s="234"/>
      <c r="L1047" s="239"/>
      <c r="M1047" s="240"/>
      <c r="N1047" s="241"/>
      <c r="O1047" s="241"/>
      <c r="P1047" s="241"/>
      <c r="Q1047" s="241"/>
      <c r="R1047" s="241"/>
      <c r="S1047" s="241"/>
      <c r="T1047" s="242"/>
      <c r="AT1047" s="243" t="s">
        <v>272</v>
      </c>
      <c r="AU1047" s="243" t="s">
        <v>91</v>
      </c>
      <c r="AV1047" s="15" t="s">
        <v>91</v>
      </c>
      <c r="AW1047" s="15" t="s">
        <v>38</v>
      </c>
      <c r="AX1047" s="15" t="s">
        <v>82</v>
      </c>
      <c r="AY1047" s="243" t="s">
        <v>262</v>
      </c>
    </row>
    <row r="1048" spans="2:51" s="13" customFormat="1" ht="10">
      <c r="B1048" s="212"/>
      <c r="C1048" s="213"/>
      <c r="D1048" s="208" t="s">
        <v>272</v>
      </c>
      <c r="E1048" s="214" t="s">
        <v>44</v>
      </c>
      <c r="F1048" s="215" t="s">
        <v>853</v>
      </c>
      <c r="G1048" s="213"/>
      <c r="H1048" s="214" t="s">
        <v>44</v>
      </c>
      <c r="I1048" s="216"/>
      <c r="J1048" s="213"/>
      <c r="K1048" s="213"/>
      <c r="L1048" s="217"/>
      <c r="M1048" s="218"/>
      <c r="N1048" s="219"/>
      <c r="O1048" s="219"/>
      <c r="P1048" s="219"/>
      <c r="Q1048" s="219"/>
      <c r="R1048" s="219"/>
      <c r="S1048" s="219"/>
      <c r="T1048" s="220"/>
      <c r="AT1048" s="221" t="s">
        <v>272</v>
      </c>
      <c r="AU1048" s="221" t="s">
        <v>91</v>
      </c>
      <c r="AV1048" s="13" t="s">
        <v>89</v>
      </c>
      <c r="AW1048" s="13" t="s">
        <v>38</v>
      </c>
      <c r="AX1048" s="13" t="s">
        <v>82</v>
      </c>
      <c r="AY1048" s="221" t="s">
        <v>262</v>
      </c>
    </row>
    <row r="1049" spans="2:51" s="15" customFormat="1" ht="10">
      <c r="B1049" s="233"/>
      <c r="C1049" s="234"/>
      <c r="D1049" s="208" t="s">
        <v>272</v>
      </c>
      <c r="E1049" s="235" t="s">
        <v>44</v>
      </c>
      <c r="F1049" s="236" t="s">
        <v>820</v>
      </c>
      <c r="G1049" s="234"/>
      <c r="H1049" s="237">
        <v>18.2</v>
      </c>
      <c r="I1049" s="238"/>
      <c r="J1049" s="234"/>
      <c r="K1049" s="234"/>
      <c r="L1049" s="239"/>
      <c r="M1049" s="240"/>
      <c r="N1049" s="241"/>
      <c r="O1049" s="241"/>
      <c r="P1049" s="241"/>
      <c r="Q1049" s="241"/>
      <c r="R1049" s="241"/>
      <c r="S1049" s="241"/>
      <c r="T1049" s="242"/>
      <c r="AT1049" s="243" t="s">
        <v>272</v>
      </c>
      <c r="AU1049" s="243" t="s">
        <v>91</v>
      </c>
      <c r="AV1049" s="15" t="s">
        <v>91</v>
      </c>
      <c r="AW1049" s="15" t="s">
        <v>38</v>
      </c>
      <c r="AX1049" s="15" t="s">
        <v>82</v>
      </c>
      <c r="AY1049" s="243" t="s">
        <v>262</v>
      </c>
    </row>
    <row r="1050" spans="2:51" s="13" customFormat="1" ht="10">
      <c r="B1050" s="212"/>
      <c r="C1050" s="213"/>
      <c r="D1050" s="208" t="s">
        <v>272</v>
      </c>
      <c r="E1050" s="214" t="s">
        <v>44</v>
      </c>
      <c r="F1050" s="215" t="s">
        <v>854</v>
      </c>
      <c r="G1050" s="213"/>
      <c r="H1050" s="214" t="s">
        <v>44</v>
      </c>
      <c r="I1050" s="216"/>
      <c r="J1050" s="213"/>
      <c r="K1050" s="213"/>
      <c r="L1050" s="217"/>
      <c r="M1050" s="218"/>
      <c r="N1050" s="219"/>
      <c r="O1050" s="219"/>
      <c r="P1050" s="219"/>
      <c r="Q1050" s="219"/>
      <c r="R1050" s="219"/>
      <c r="S1050" s="219"/>
      <c r="T1050" s="220"/>
      <c r="AT1050" s="221" t="s">
        <v>272</v>
      </c>
      <c r="AU1050" s="221" t="s">
        <v>91</v>
      </c>
      <c r="AV1050" s="13" t="s">
        <v>89</v>
      </c>
      <c r="AW1050" s="13" t="s">
        <v>38</v>
      </c>
      <c r="AX1050" s="13" t="s">
        <v>82</v>
      </c>
      <c r="AY1050" s="221" t="s">
        <v>262</v>
      </c>
    </row>
    <row r="1051" spans="2:51" s="15" customFormat="1" ht="10">
      <c r="B1051" s="233"/>
      <c r="C1051" s="234"/>
      <c r="D1051" s="208" t="s">
        <v>272</v>
      </c>
      <c r="E1051" s="235" t="s">
        <v>44</v>
      </c>
      <c r="F1051" s="236" t="s">
        <v>822</v>
      </c>
      <c r="G1051" s="234"/>
      <c r="H1051" s="237">
        <v>26.9</v>
      </c>
      <c r="I1051" s="238"/>
      <c r="J1051" s="234"/>
      <c r="K1051" s="234"/>
      <c r="L1051" s="239"/>
      <c r="M1051" s="240"/>
      <c r="N1051" s="241"/>
      <c r="O1051" s="241"/>
      <c r="P1051" s="241"/>
      <c r="Q1051" s="241"/>
      <c r="R1051" s="241"/>
      <c r="S1051" s="241"/>
      <c r="T1051" s="242"/>
      <c r="AT1051" s="243" t="s">
        <v>272</v>
      </c>
      <c r="AU1051" s="243" t="s">
        <v>91</v>
      </c>
      <c r="AV1051" s="15" t="s">
        <v>91</v>
      </c>
      <c r="AW1051" s="15" t="s">
        <v>38</v>
      </c>
      <c r="AX1051" s="15" t="s">
        <v>82</v>
      </c>
      <c r="AY1051" s="243" t="s">
        <v>262</v>
      </c>
    </row>
    <row r="1052" spans="2:51" s="13" customFormat="1" ht="10">
      <c r="B1052" s="212"/>
      <c r="C1052" s="213"/>
      <c r="D1052" s="208" t="s">
        <v>272</v>
      </c>
      <c r="E1052" s="214" t="s">
        <v>44</v>
      </c>
      <c r="F1052" s="215" t="s">
        <v>855</v>
      </c>
      <c r="G1052" s="213"/>
      <c r="H1052" s="214" t="s">
        <v>44</v>
      </c>
      <c r="I1052" s="216"/>
      <c r="J1052" s="213"/>
      <c r="K1052" s="213"/>
      <c r="L1052" s="217"/>
      <c r="M1052" s="218"/>
      <c r="N1052" s="219"/>
      <c r="O1052" s="219"/>
      <c r="P1052" s="219"/>
      <c r="Q1052" s="219"/>
      <c r="R1052" s="219"/>
      <c r="S1052" s="219"/>
      <c r="T1052" s="220"/>
      <c r="AT1052" s="221" t="s">
        <v>272</v>
      </c>
      <c r="AU1052" s="221" t="s">
        <v>91</v>
      </c>
      <c r="AV1052" s="13" t="s">
        <v>89</v>
      </c>
      <c r="AW1052" s="13" t="s">
        <v>38</v>
      </c>
      <c r="AX1052" s="13" t="s">
        <v>82</v>
      </c>
      <c r="AY1052" s="221" t="s">
        <v>262</v>
      </c>
    </row>
    <row r="1053" spans="2:51" s="15" customFormat="1" ht="10">
      <c r="B1053" s="233"/>
      <c r="C1053" s="234"/>
      <c r="D1053" s="208" t="s">
        <v>272</v>
      </c>
      <c r="E1053" s="235" t="s">
        <v>44</v>
      </c>
      <c r="F1053" s="236" t="s">
        <v>581</v>
      </c>
      <c r="G1053" s="234"/>
      <c r="H1053" s="237">
        <v>29</v>
      </c>
      <c r="I1053" s="238"/>
      <c r="J1053" s="234"/>
      <c r="K1053" s="234"/>
      <c r="L1053" s="239"/>
      <c r="M1053" s="240"/>
      <c r="N1053" s="241"/>
      <c r="O1053" s="241"/>
      <c r="P1053" s="241"/>
      <c r="Q1053" s="241"/>
      <c r="R1053" s="241"/>
      <c r="S1053" s="241"/>
      <c r="T1053" s="242"/>
      <c r="AT1053" s="243" t="s">
        <v>272</v>
      </c>
      <c r="AU1053" s="243" t="s">
        <v>91</v>
      </c>
      <c r="AV1053" s="15" t="s">
        <v>91</v>
      </c>
      <c r="AW1053" s="15" t="s">
        <v>38</v>
      </c>
      <c r="AX1053" s="15" t="s">
        <v>82</v>
      </c>
      <c r="AY1053" s="243" t="s">
        <v>262</v>
      </c>
    </row>
    <row r="1054" spans="2:51" s="13" customFormat="1" ht="10">
      <c r="B1054" s="212"/>
      <c r="C1054" s="213"/>
      <c r="D1054" s="208" t="s">
        <v>272</v>
      </c>
      <c r="E1054" s="214" t="s">
        <v>44</v>
      </c>
      <c r="F1054" s="215" t="s">
        <v>856</v>
      </c>
      <c r="G1054" s="213"/>
      <c r="H1054" s="214" t="s">
        <v>44</v>
      </c>
      <c r="I1054" s="216"/>
      <c r="J1054" s="213"/>
      <c r="K1054" s="213"/>
      <c r="L1054" s="217"/>
      <c r="M1054" s="218"/>
      <c r="N1054" s="219"/>
      <c r="O1054" s="219"/>
      <c r="P1054" s="219"/>
      <c r="Q1054" s="219"/>
      <c r="R1054" s="219"/>
      <c r="S1054" s="219"/>
      <c r="T1054" s="220"/>
      <c r="AT1054" s="221" t="s">
        <v>272</v>
      </c>
      <c r="AU1054" s="221" t="s">
        <v>91</v>
      </c>
      <c r="AV1054" s="13" t="s">
        <v>89</v>
      </c>
      <c r="AW1054" s="13" t="s">
        <v>38</v>
      </c>
      <c r="AX1054" s="13" t="s">
        <v>82</v>
      </c>
      <c r="AY1054" s="221" t="s">
        <v>262</v>
      </c>
    </row>
    <row r="1055" spans="2:51" s="15" customFormat="1" ht="10">
      <c r="B1055" s="233"/>
      <c r="C1055" s="234"/>
      <c r="D1055" s="208" t="s">
        <v>272</v>
      </c>
      <c r="E1055" s="235" t="s">
        <v>44</v>
      </c>
      <c r="F1055" s="236" t="s">
        <v>825</v>
      </c>
      <c r="G1055" s="234"/>
      <c r="H1055" s="237">
        <v>52.7</v>
      </c>
      <c r="I1055" s="238"/>
      <c r="J1055" s="234"/>
      <c r="K1055" s="234"/>
      <c r="L1055" s="239"/>
      <c r="M1055" s="240"/>
      <c r="N1055" s="241"/>
      <c r="O1055" s="241"/>
      <c r="P1055" s="241"/>
      <c r="Q1055" s="241"/>
      <c r="R1055" s="241"/>
      <c r="S1055" s="241"/>
      <c r="T1055" s="242"/>
      <c r="AT1055" s="243" t="s">
        <v>272</v>
      </c>
      <c r="AU1055" s="243" t="s">
        <v>91</v>
      </c>
      <c r="AV1055" s="15" t="s">
        <v>91</v>
      </c>
      <c r="AW1055" s="15" t="s">
        <v>38</v>
      </c>
      <c r="AX1055" s="15" t="s">
        <v>82</v>
      </c>
      <c r="AY1055" s="243" t="s">
        <v>262</v>
      </c>
    </row>
    <row r="1056" spans="2:51" s="13" customFormat="1" ht="10">
      <c r="B1056" s="212"/>
      <c r="C1056" s="213"/>
      <c r="D1056" s="208" t="s">
        <v>272</v>
      </c>
      <c r="E1056" s="214" t="s">
        <v>44</v>
      </c>
      <c r="F1056" s="215" t="s">
        <v>857</v>
      </c>
      <c r="G1056" s="213"/>
      <c r="H1056" s="214" t="s">
        <v>44</v>
      </c>
      <c r="I1056" s="216"/>
      <c r="J1056" s="213"/>
      <c r="K1056" s="213"/>
      <c r="L1056" s="217"/>
      <c r="M1056" s="218"/>
      <c r="N1056" s="219"/>
      <c r="O1056" s="219"/>
      <c r="P1056" s="219"/>
      <c r="Q1056" s="219"/>
      <c r="R1056" s="219"/>
      <c r="S1056" s="219"/>
      <c r="T1056" s="220"/>
      <c r="AT1056" s="221" t="s">
        <v>272</v>
      </c>
      <c r="AU1056" s="221" t="s">
        <v>91</v>
      </c>
      <c r="AV1056" s="13" t="s">
        <v>89</v>
      </c>
      <c r="AW1056" s="13" t="s">
        <v>38</v>
      </c>
      <c r="AX1056" s="13" t="s">
        <v>82</v>
      </c>
      <c r="AY1056" s="221" t="s">
        <v>262</v>
      </c>
    </row>
    <row r="1057" spans="2:51" s="15" customFormat="1" ht="10">
      <c r="B1057" s="233"/>
      <c r="C1057" s="234"/>
      <c r="D1057" s="208" t="s">
        <v>272</v>
      </c>
      <c r="E1057" s="235" t="s">
        <v>44</v>
      </c>
      <c r="F1057" s="236" t="s">
        <v>827</v>
      </c>
      <c r="G1057" s="234"/>
      <c r="H1057" s="237">
        <v>27.6</v>
      </c>
      <c r="I1057" s="238"/>
      <c r="J1057" s="234"/>
      <c r="K1057" s="234"/>
      <c r="L1057" s="239"/>
      <c r="M1057" s="240"/>
      <c r="N1057" s="241"/>
      <c r="O1057" s="241"/>
      <c r="P1057" s="241"/>
      <c r="Q1057" s="241"/>
      <c r="R1057" s="241"/>
      <c r="S1057" s="241"/>
      <c r="T1057" s="242"/>
      <c r="AT1057" s="243" t="s">
        <v>272</v>
      </c>
      <c r="AU1057" s="243" t="s">
        <v>91</v>
      </c>
      <c r="AV1057" s="15" t="s">
        <v>91</v>
      </c>
      <c r="AW1057" s="15" t="s">
        <v>38</v>
      </c>
      <c r="AX1057" s="15" t="s">
        <v>82</v>
      </c>
      <c r="AY1057" s="243" t="s">
        <v>262</v>
      </c>
    </row>
    <row r="1058" spans="2:51" s="13" customFormat="1" ht="10">
      <c r="B1058" s="212"/>
      <c r="C1058" s="213"/>
      <c r="D1058" s="208" t="s">
        <v>272</v>
      </c>
      <c r="E1058" s="214" t="s">
        <v>44</v>
      </c>
      <c r="F1058" s="215" t="s">
        <v>858</v>
      </c>
      <c r="G1058" s="213"/>
      <c r="H1058" s="214" t="s">
        <v>44</v>
      </c>
      <c r="I1058" s="216"/>
      <c r="J1058" s="213"/>
      <c r="K1058" s="213"/>
      <c r="L1058" s="217"/>
      <c r="M1058" s="218"/>
      <c r="N1058" s="219"/>
      <c r="O1058" s="219"/>
      <c r="P1058" s="219"/>
      <c r="Q1058" s="219"/>
      <c r="R1058" s="219"/>
      <c r="S1058" s="219"/>
      <c r="T1058" s="220"/>
      <c r="AT1058" s="221" t="s">
        <v>272</v>
      </c>
      <c r="AU1058" s="221" t="s">
        <v>91</v>
      </c>
      <c r="AV1058" s="13" t="s">
        <v>89</v>
      </c>
      <c r="AW1058" s="13" t="s">
        <v>38</v>
      </c>
      <c r="AX1058" s="13" t="s">
        <v>82</v>
      </c>
      <c r="AY1058" s="221" t="s">
        <v>262</v>
      </c>
    </row>
    <row r="1059" spans="2:51" s="15" customFormat="1" ht="10">
      <c r="B1059" s="233"/>
      <c r="C1059" s="234"/>
      <c r="D1059" s="208" t="s">
        <v>272</v>
      </c>
      <c r="E1059" s="235" t="s">
        <v>44</v>
      </c>
      <c r="F1059" s="236" t="s">
        <v>829</v>
      </c>
      <c r="G1059" s="234"/>
      <c r="H1059" s="237">
        <v>53.4</v>
      </c>
      <c r="I1059" s="238"/>
      <c r="J1059" s="234"/>
      <c r="K1059" s="234"/>
      <c r="L1059" s="239"/>
      <c r="M1059" s="240"/>
      <c r="N1059" s="241"/>
      <c r="O1059" s="241"/>
      <c r="P1059" s="241"/>
      <c r="Q1059" s="241"/>
      <c r="R1059" s="241"/>
      <c r="S1059" s="241"/>
      <c r="T1059" s="242"/>
      <c r="AT1059" s="243" t="s">
        <v>272</v>
      </c>
      <c r="AU1059" s="243" t="s">
        <v>91</v>
      </c>
      <c r="AV1059" s="15" t="s">
        <v>91</v>
      </c>
      <c r="AW1059" s="15" t="s">
        <v>38</v>
      </c>
      <c r="AX1059" s="15" t="s">
        <v>82</v>
      </c>
      <c r="AY1059" s="243" t="s">
        <v>262</v>
      </c>
    </row>
    <row r="1060" spans="2:51" s="13" customFormat="1" ht="10">
      <c r="B1060" s="212"/>
      <c r="C1060" s="213"/>
      <c r="D1060" s="208" t="s">
        <v>272</v>
      </c>
      <c r="E1060" s="214" t="s">
        <v>44</v>
      </c>
      <c r="F1060" s="215" t="s">
        <v>859</v>
      </c>
      <c r="G1060" s="213"/>
      <c r="H1060" s="214" t="s">
        <v>44</v>
      </c>
      <c r="I1060" s="216"/>
      <c r="J1060" s="213"/>
      <c r="K1060" s="213"/>
      <c r="L1060" s="217"/>
      <c r="M1060" s="218"/>
      <c r="N1060" s="219"/>
      <c r="O1060" s="219"/>
      <c r="P1060" s="219"/>
      <c r="Q1060" s="219"/>
      <c r="R1060" s="219"/>
      <c r="S1060" s="219"/>
      <c r="T1060" s="220"/>
      <c r="AT1060" s="221" t="s">
        <v>272</v>
      </c>
      <c r="AU1060" s="221" t="s">
        <v>91</v>
      </c>
      <c r="AV1060" s="13" t="s">
        <v>89</v>
      </c>
      <c r="AW1060" s="13" t="s">
        <v>38</v>
      </c>
      <c r="AX1060" s="13" t="s">
        <v>82</v>
      </c>
      <c r="AY1060" s="221" t="s">
        <v>262</v>
      </c>
    </row>
    <row r="1061" spans="2:51" s="15" customFormat="1" ht="10">
      <c r="B1061" s="233"/>
      <c r="C1061" s="234"/>
      <c r="D1061" s="208" t="s">
        <v>272</v>
      </c>
      <c r="E1061" s="235" t="s">
        <v>44</v>
      </c>
      <c r="F1061" s="236" t="s">
        <v>831</v>
      </c>
      <c r="G1061" s="234"/>
      <c r="H1061" s="237">
        <v>28.5</v>
      </c>
      <c r="I1061" s="238"/>
      <c r="J1061" s="234"/>
      <c r="K1061" s="234"/>
      <c r="L1061" s="239"/>
      <c r="M1061" s="240"/>
      <c r="N1061" s="241"/>
      <c r="O1061" s="241"/>
      <c r="P1061" s="241"/>
      <c r="Q1061" s="241"/>
      <c r="R1061" s="241"/>
      <c r="S1061" s="241"/>
      <c r="T1061" s="242"/>
      <c r="AT1061" s="243" t="s">
        <v>272</v>
      </c>
      <c r="AU1061" s="243" t="s">
        <v>91</v>
      </c>
      <c r="AV1061" s="15" t="s">
        <v>91</v>
      </c>
      <c r="AW1061" s="15" t="s">
        <v>38</v>
      </c>
      <c r="AX1061" s="15" t="s">
        <v>82</v>
      </c>
      <c r="AY1061" s="243" t="s">
        <v>262</v>
      </c>
    </row>
    <row r="1062" spans="2:51" s="13" customFormat="1" ht="10">
      <c r="B1062" s="212"/>
      <c r="C1062" s="213"/>
      <c r="D1062" s="208" t="s">
        <v>272</v>
      </c>
      <c r="E1062" s="214" t="s">
        <v>44</v>
      </c>
      <c r="F1062" s="215" t="s">
        <v>860</v>
      </c>
      <c r="G1062" s="213"/>
      <c r="H1062" s="214" t="s">
        <v>44</v>
      </c>
      <c r="I1062" s="216"/>
      <c r="J1062" s="213"/>
      <c r="K1062" s="213"/>
      <c r="L1062" s="217"/>
      <c r="M1062" s="218"/>
      <c r="N1062" s="219"/>
      <c r="O1062" s="219"/>
      <c r="P1062" s="219"/>
      <c r="Q1062" s="219"/>
      <c r="R1062" s="219"/>
      <c r="S1062" s="219"/>
      <c r="T1062" s="220"/>
      <c r="AT1062" s="221" t="s">
        <v>272</v>
      </c>
      <c r="AU1062" s="221" t="s">
        <v>91</v>
      </c>
      <c r="AV1062" s="13" t="s">
        <v>89</v>
      </c>
      <c r="AW1062" s="13" t="s">
        <v>38</v>
      </c>
      <c r="AX1062" s="13" t="s">
        <v>82</v>
      </c>
      <c r="AY1062" s="221" t="s">
        <v>262</v>
      </c>
    </row>
    <row r="1063" spans="2:51" s="15" customFormat="1" ht="10">
      <c r="B1063" s="233"/>
      <c r="C1063" s="234"/>
      <c r="D1063" s="208" t="s">
        <v>272</v>
      </c>
      <c r="E1063" s="235" t="s">
        <v>44</v>
      </c>
      <c r="F1063" s="236" t="s">
        <v>833</v>
      </c>
      <c r="G1063" s="234"/>
      <c r="H1063" s="237">
        <v>54.8</v>
      </c>
      <c r="I1063" s="238"/>
      <c r="J1063" s="234"/>
      <c r="K1063" s="234"/>
      <c r="L1063" s="239"/>
      <c r="M1063" s="240"/>
      <c r="N1063" s="241"/>
      <c r="O1063" s="241"/>
      <c r="P1063" s="241"/>
      <c r="Q1063" s="241"/>
      <c r="R1063" s="241"/>
      <c r="S1063" s="241"/>
      <c r="T1063" s="242"/>
      <c r="AT1063" s="243" t="s">
        <v>272</v>
      </c>
      <c r="AU1063" s="243" t="s">
        <v>91</v>
      </c>
      <c r="AV1063" s="15" t="s">
        <v>91</v>
      </c>
      <c r="AW1063" s="15" t="s">
        <v>38</v>
      </c>
      <c r="AX1063" s="15" t="s">
        <v>82</v>
      </c>
      <c r="AY1063" s="243" t="s">
        <v>262</v>
      </c>
    </row>
    <row r="1064" spans="2:51" s="13" customFormat="1" ht="10">
      <c r="B1064" s="212"/>
      <c r="C1064" s="213"/>
      <c r="D1064" s="208" t="s">
        <v>272</v>
      </c>
      <c r="E1064" s="214" t="s">
        <v>44</v>
      </c>
      <c r="F1064" s="215" t="s">
        <v>861</v>
      </c>
      <c r="G1064" s="213"/>
      <c r="H1064" s="214" t="s">
        <v>44</v>
      </c>
      <c r="I1064" s="216"/>
      <c r="J1064" s="213"/>
      <c r="K1064" s="213"/>
      <c r="L1064" s="217"/>
      <c r="M1064" s="218"/>
      <c r="N1064" s="219"/>
      <c r="O1064" s="219"/>
      <c r="P1064" s="219"/>
      <c r="Q1064" s="219"/>
      <c r="R1064" s="219"/>
      <c r="S1064" s="219"/>
      <c r="T1064" s="220"/>
      <c r="AT1064" s="221" t="s">
        <v>272</v>
      </c>
      <c r="AU1064" s="221" t="s">
        <v>91</v>
      </c>
      <c r="AV1064" s="13" t="s">
        <v>89</v>
      </c>
      <c r="AW1064" s="13" t="s">
        <v>38</v>
      </c>
      <c r="AX1064" s="13" t="s">
        <v>82</v>
      </c>
      <c r="AY1064" s="221" t="s">
        <v>262</v>
      </c>
    </row>
    <row r="1065" spans="2:51" s="15" customFormat="1" ht="10">
      <c r="B1065" s="233"/>
      <c r="C1065" s="234"/>
      <c r="D1065" s="208" t="s">
        <v>272</v>
      </c>
      <c r="E1065" s="235" t="s">
        <v>44</v>
      </c>
      <c r="F1065" s="236" t="s">
        <v>768</v>
      </c>
      <c r="G1065" s="234"/>
      <c r="H1065" s="237">
        <v>3.8</v>
      </c>
      <c r="I1065" s="238"/>
      <c r="J1065" s="234"/>
      <c r="K1065" s="234"/>
      <c r="L1065" s="239"/>
      <c r="M1065" s="240"/>
      <c r="N1065" s="241"/>
      <c r="O1065" s="241"/>
      <c r="P1065" s="241"/>
      <c r="Q1065" s="241"/>
      <c r="R1065" s="241"/>
      <c r="S1065" s="241"/>
      <c r="T1065" s="242"/>
      <c r="AT1065" s="243" t="s">
        <v>272</v>
      </c>
      <c r="AU1065" s="243" t="s">
        <v>91</v>
      </c>
      <c r="AV1065" s="15" t="s">
        <v>91</v>
      </c>
      <c r="AW1065" s="15" t="s">
        <v>38</v>
      </c>
      <c r="AX1065" s="15" t="s">
        <v>82</v>
      </c>
      <c r="AY1065" s="243" t="s">
        <v>262</v>
      </c>
    </row>
    <row r="1066" spans="2:51" s="13" customFormat="1" ht="10">
      <c r="B1066" s="212"/>
      <c r="C1066" s="213"/>
      <c r="D1066" s="208" t="s">
        <v>272</v>
      </c>
      <c r="E1066" s="214" t="s">
        <v>44</v>
      </c>
      <c r="F1066" s="215" t="s">
        <v>862</v>
      </c>
      <c r="G1066" s="213"/>
      <c r="H1066" s="214" t="s">
        <v>44</v>
      </c>
      <c r="I1066" s="216"/>
      <c r="J1066" s="213"/>
      <c r="K1066" s="213"/>
      <c r="L1066" s="217"/>
      <c r="M1066" s="218"/>
      <c r="N1066" s="219"/>
      <c r="O1066" s="219"/>
      <c r="P1066" s="219"/>
      <c r="Q1066" s="219"/>
      <c r="R1066" s="219"/>
      <c r="S1066" s="219"/>
      <c r="T1066" s="220"/>
      <c r="AT1066" s="221" t="s">
        <v>272</v>
      </c>
      <c r="AU1066" s="221" t="s">
        <v>91</v>
      </c>
      <c r="AV1066" s="13" t="s">
        <v>89</v>
      </c>
      <c r="AW1066" s="13" t="s">
        <v>38</v>
      </c>
      <c r="AX1066" s="13" t="s">
        <v>82</v>
      </c>
      <c r="AY1066" s="221" t="s">
        <v>262</v>
      </c>
    </row>
    <row r="1067" spans="2:51" s="15" customFormat="1" ht="10">
      <c r="B1067" s="233"/>
      <c r="C1067" s="234"/>
      <c r="D1067" s="208" t="s">
        <v>272</v>
      </c>
      <c r="E1067" s="235" t="s">
        <v>44</v>
      </c>
      <c r="F1067" s="236" t="s">
        <v>836</v>
      </c>
      <c r="G1067" s="234"/>
      <c r="H1067" s="237">
        <v>10.1</v>
      </c>
      <c r="I1067" s="238"/>
      <c r="J1067" s="234"/>
      <c r="K1067" s="234"/>
      <c r="L1067" s="239"/>
      <c r="M1067" s="240"/>
      <c r="N1067" s="241"/>
      <c r="O1067" s="241"/>
      <c r="P1067" s="241"/>
      <c r="Q1067" s="241"/>
      <c r="R1067" s="241"/>
      <c r="S1067" s="241"/>
      <c r="T1067" s="242"/>
      <c r="AT1067" s="243" t="s">
        <v>272</v>
      </c>
      <c r="AU1067" s="243" t="s">
        <v>91</v>
      </c>
      <c r="AV1067" s="15" t="s">
        <v>91</v>
      </c>
      <c r="AW1067" s="15" t="s">
        <v>38</v>
      </c>
      <c r="AX1067" s="15" t="s">
        <v>82</v>
      </c>
      <c r="AY1067" s="243" t="s">
        <v>262</v>
      </c>
    </row>
    <row r="1068" spans="2:51" s="13" customFormat="1" ht="10">
      <c r="B1068" s="212"/>
      <c r="C1068" s="213"/>
      <c r="D1068" s="208" t="s">
        <v>272</v>
      </c>
      <c r="E1068" s="214" t="s">
        <v>44</v>
      </c>
      <c r="F1068" s="215" t="s">
        <v>863</v>
      </c>
      <c r="G1068" s="213"/>
      <c r="H1068" s="214" t="s">
        <v>44</v>
      </c>
      <c r="I1068" s="216"/>
      <c r="J1068" s="213"/>
      <c r="K1068" s="213"/>
      <c r="L1068" s="217"/>
      <c r="M1068" s="218"/>
      <c r="N1068" s="219"/>
      <c r="O1068" s="219"/>
      <c r="P1068" s="219"/>
      <c r="Q1068" s="219"/>
      <c r="R1068" s="219"/>
      <c r="S1068" s="219"/>
      <c r="T1068" s="220"/>
      <c r="AT1068" s="221" t="s">
        <v>272</v>
      </c>
      <c r="AU1068" s="221" t="s">
        <v>91</v>
      </c>
      <c r="AV1068" s="13" t="s">
        <v>89</v>
      </c>
      <c r="AW1068" s="13" t="s">
        <v>38</v>
      </c>
      <c r="AX1068" s="13" t="s">
        <v>82</v>
      </c>
      <c r="AY1068" s="221" t="s">
        <v>262</v>
      </c>
    </row>
    <row r="1069" spans="2:51" s="15" customFormat="1" ht="10">
      <c r="B1069" s="233"/>
      <c r="C1069" s="234"/>
      <c r="D1069" s="208" t="s">
        <v>272</v>
      </c>
      <c r="E1069" s="235" t="s">
        <v>44</v>
      </c>
      <c r="F1069" s="236" t="s">
        <v>397</v>
      </c>
      <c r="G1069" s="234"/>
      <c r="H1069" s="237">
        <v>11</v>
      </c>
      <c r="I1069" s="238"/>
      <c r="J1069" s="234"/>
      <c r="K1069" s="234"/>
      <c r="L1069" s="239"/>
      <c r="M1069" s="240"/>
      <c r="N1069" s="241"/>
      <c r="O1069" s="241"/>
      <c r="P1069" s="241"/>
      <c r="Q1069" s="241"/>
      <c r="R1069" s="241"/>
      <c r="S1069" s="241"/>
      <c r="T1069" s="242"/>
      <c r="AT1069" s="243" t="s">
        <v>272</v>
      </c>
      <c r="AU1069" s="243" t="s">
        <v>91</v>
      </c>
      <c r="AV1069" s="15" t="s">
        <v>91</v>
      </c>
      <c r="AW1069" s="15" t="s">
        <v>38</v>
      </c>
      <c r="AX1069" s="15" t="s">
        <v>82</v>
      </c>
      <c r="AY1069" s="243" t="s">
        <v>262</v>
      </c>
    </row>
    <row r="1070" spans="2:51" s="13" customFormat="1" ht="10">
      <c r="B1070" s="212"/>
      <c r="C1070" s="213"/>
      <c r="D1070" s="208" t="s">
        <v>272</v>
      </c>
      <c r="E1070" s="214" t="s">
        <v>44</v>
      </c>
      <c r="F1070" s="215" t="s">
        <v>864</v>
      </c>
      <c r="G1070" s="213"/>
      <c r="H1070" s="214" t="s">
        <v>44</v>
      </c>
      <c r="I1070" s="216"/>
      <c r="J1070" s="213"/>
      <c r="K1070" s="213"/>
      <c r="L1070" s="217"/>
      <c r="M1070" s="218"/>
      <c r="N1070" s="219"/>
      <c r="O1070" s="219"/>
      <c r="P1070" s="219"/>
      <c r="Q1070" s="219"/>
      <c r="R1070" s="219"/>
      <c r="S1070" s="219"/>
      <c r="T1070" s="220"/>
      <c r="AT1070" s="221" t="s">
        <v>272</v>
      </c>
      <c r="AU1070" s="221" t="s">
        <v>91</v>
      </c>
      <c r="AV1070" s="13" t="s">
        <v>89</v>
      </c>
      <c r="AW1070" s="13" t="s">
        <v>38</v>
      </c>
      <c r="AX1070" s="13" t="s">
        <v>82</v>
      </c>
      <c r="AY1070" s="221" t="s">
        <v>262</v>
      </c>
    </row>
    <row r="1071" spans="2:51" s="15" customFormat="1" ht="10">
      <c r="B1071" s="233"/>
      <c r="C1071" s="234"/>
      <c r="D1071" s="208" t="s">
        <v>272</v>
      </c>
      <c r="E1071" s="235" t="s">
        <v>44</v>
      </c>
      <c r="F1071" s="236" t="s">
        <v>839</v>
      </c>
      <c r="G1071" s="234"/>
      <c r="H1071" s="237">
        <v>3.1</v>
      </c>
      <c r="I1071" s="238"/>
      <c r="J1071" s="234"/>
      <c r="K1071" s="234"/>
      <c r="L1071" s="239"/>
      <c r="M1071" s="240"/>
      <c r="N1071" s="241"/>
      <c r="O1071" s="241"/>
      <c r="P1071" s="241"/>
      <c r="Q1071" s="241"/>
      <c r="R1071" s="241"/>
      <c r="S1071" s="241"/>
      <c r="T1071" s="242"/>
      <c r="AT1071" s="243" t="s">
        <v>272</v>
      </c>
      <c r="AU1071" s="243" t="s">
        <v>91</v>
      </c>
      <c r="AV1071" s="15" t="s">
        <v>91</v>
      </c>
      <c r="AW1071" s="15" t="s">
        <v>38</v>
      </c>
      <c r="AX1071" s="15" t="s">
        <v>82</v>
      </c>
      <c r="AY1071" s="243" t="s">
        <v>262</v>
      </c>
    </row>
    <row r="1072" spans="2:51" s="13" customFormat="1" ht="10">
      <c r="B1072" s="212"/>
      <c r="C1072" s="213"/>
      <c r="D1072" s="208" t="s">
        <v>272</v>
      </c>
      <c r="E1072" s="214" t="s">
        <v>44</v>
      </c>
      <c r="F1072" s="215" t="s">
        <v>865</v>
      </c>
      <c r="G1072" s="213"/>
      <c r="H1072" s="214" t="s">
        <v>44</v>
      </c>
      <c r="I1072" s="216"/>
      <c r="J1072" s="213"/>
      <c r="K1072" s="213"/>
      <c r="L1072" s="217"/>
      <c r="M1072" s="218"/>
      <c r="N1072" s="219"/>
      <c r="O1072" s="219"/>
      <c r="P1072" s="219"/>
      <c r="Q1072" s="219"/>
      <c r="R1072" s="219"/>
      <c r="S1072" s="219"/>
      <c r="T1072" s="220"/>
      <c r="AT1072" s="221" t="s">
        <v>272</v>
      </c>
      <c r="AU1072" s="221" t="s">
        <v>91</v>
      </c>
      <c r="AV1072" s="13" t="s">
        <v>89</v>
      </c>
      <c r="AW1072" s="13" t="s">
        <v>38</v>
      </c>
      <c r="AX1072" s="13" t="s">
        <v>82</v>
      </c>
      <c r="AY1072" s="221" t="s">
        <v>262</v>
      </c>
    </row>
    <row r="1073" spans="2:51" s="15" customFormat="1" ht="10">
      <c r="B1073" s="233"/>
      <c r="C1073" s="234"/>
      <c r="D1073" s="208" t="s">
        <v>272</v>
      </c>
      <c r="E1073" s="235" t="s">
        <v>44</v>
      </c>
      <c r="F1073" s="236" t="s">
        <v>841</v>
      </c>
      <c r="G1073" s="234"/>
      <c r="H1073" s="237">
        <v>4.8</v>
      </c>
      <c r="I1073" s="238"/>
      <c r="J1073" s="234"/>
      <c r="K1073" s="234"/>
      <c r="L1073" s="239"/>
      <c r="M1073" s="240"/>
      <c r="N1073" s="241"/>
      <c r="O1073" s="241"/>
      <c r="P1073" s="241"/>
      <c r="Q1073" s="241"/>
      <c r="R1073" s="241"/>
      <c r="S1073" s="241"/>
      <c r="T1073" s="242"/>
      <c r="AT1073" s="243" t="s">
        <v>272</v>
      </c>
      <c r="AU1073" s="243" t="s">
        <v>91</v>
      </c>
      <c r="AV1073" s="15" t="s">
        <v>91</v>
      </c>
      <c r="AW1073" s="15" t="s">
        <v>38</v>
      </c>
      <c r="AX1073" s="15" t="s">
        <v>82</v>
      </c>
      <c r="AY1073" s="243" t="s">
        <v>262</v>
      </c>
    </row>
    <row r="1074" spans="2:51" s="13" customFormat="1" ht="10">
      <c r="B1074" s="212"/>
      <c r="C1074" s="213"/>
      <c r="D1074" s="208" t="s">
        <v>272</v>
      </c>
      <c r="E1074" s="214" t="s">
        <v>44</v>
      </c>
      <c r="F1074" s="215" t="s">
        <v>866</v>
      </c>
      <c r="G1074" s="213"/>
      <c r="H1074" s="214" t="s">
        <v>44</v>
      </c>
      <c r="I1074" s="216"/>
      <c r="J1074" s="213"/>
      <c r="K1074" s="213"/>
      <c r="L1074" s="217"/>
      <c r="M1074" s="218"/>
      <c r="N1074" s="219"/>
      <c r="O1074" s="219"/>
      <c r="P1074" s="219"/>
      <c r="Q1074" s="219"/>
      <c r="R1074" s="219"/>
      <c r="S1074" s="219"/>
      <c r="T1074" s="220"/>
      <c r="AT1074" s="221" t="s">
        <v>272</v>
      </c>
      <c r="AU1074" s="221" t="s">
        <v>91</v>
      </c>
      <c r="AV1074" s="13" t="s">
        <v>89</v>
      </c>
      <c r="AW1074" s="13" t="s">
        <v>38</v>
      </c>
      <c r="AX1074" s="13" t="s">
        <v>82</v>
      </c>
      <c r="AY1074" s="221" t="s">
        <v>262</v>
      </c>
    </row>
    <row r="1075" spans="2:51" s="15" customFormat="1" ht="10">
      <c r="B1075" s="233"/>
      <c r="C1075" s="234"/>
      <c r="D1075" s="208" t="s">
        <v>272</v>
      </c>
      <c r="E1075" s="235" t="s">
        <v>44</v>
      </c>
      <c r="F1075" s="236" t="s">
        <v>768</v>
      </c>
      <c r="G1075" s="234"/>
      <c r="H1075" s="237">
        <v>3.8</v>
      </c>
      <c r="I1075" s="238"/>
      <c r="J1075" s="234"/>
      <c r="K1075" s="234"/>
      <c r="L1075" s="239"/>
      <c r="M1075" s="240"/>
      <c r="N1075" s="241"/>
      <c r="O1075" s="241"/>
      <c r="P1075" s="241"/>
      <c r="Q1075" s="241"/>
      <c r="R1075" s="241"/>
      <c r="S1075" s="241"/>
      <c r="T1075" s="242"/>
      <c r="AT1075" s="243" t="s">
        <v>272</v>
      </c>
      <c r="AU1075" s="243" t="s">
        <v>91</v>
      </c>
      <c r="AV1075" s="15" t="s">
        <v>91</v>
      </c>
      <c r="AW1075" s="15" t="s">
        <v>38</v>
      </c>
      <c r="AX1075" s="15" t="s">
        <v>82</v>
      </c>
      <c r="AY1075" s="243" t="s">
        <v>262</v>
      </c>
    </row>
    <row r="1076" spans="2:51" s="14" customFormat="1" ht="10">
      <c r="B1076" s="222"/>
      <c r="C1076" s="223"/>
      <c r="D1076" s="208" t="s">
        <v>272</v>
      </c>
      <c r="E1076" s="224" t="s">
        <v>44</v>
      </c>
      <c r="F1076" s="225" t="s">
        <v>284</v>
      </c>
      <c r="G1076" s="223"/>
      <c r="H1076" s="226">
        <v>589.29999999999984</v>
      </c>
      <c r="I1076" s="227"/>
      <c r="J1076" s="223"/>
      <c r="K1076" s="223"/>
      <c r="L1076" s="228"/>
      <c r="M1076" s="229"/>
      <c r="N1076" s="230"/>
      <c r="O1076" s="230"/>
      <c r="P1076" s="230"/>
      <c r="Q1076" s="230"/>
      <c r="R1076" s="230"/>
      <c r="S1076" s="230"/>
      <c r="T1076" s="231"/>
      <c r="AT1076" s="232" t="s">
        <v>272</v>
      </c>
      <c r="AU1076" s="232" t="s">
        <v>91</v>
      </c>
      <c r="AV1076" s="14" t="s">
        <v>97</v>
      </c>
      <c r="AW1076" s="14" t="s">
        <v>38</v>
      </c>
      <c r="AX1076" s="14" t="s">
        <v>82</v>
      </c>
      <c r="AY1076" s="232" t="s">
        <v>262</v>
      </c>
    </row>
    <row r="1077" spans="2:51" s="13" customFormat="1" ht="10">
      <c r="B1077" s="212"/>
      <c r="C1077" s="213"/>
      <c r="D1077" s="208" t="s">
        <v>272</v>
      </c>
      <c r="E1077" s="214" t="s">
        <v>44</v>
      </c>
      <c r="F1077" s="215" t="s">
        <v>867</v>
      </c>
      <c r="G1077" s="213"/>
      <c r="H1077" s="214" t="s">
        <v>44</v>
      </c>
      <c r="I1077" s="216"/>
      <c r="J1077" s="213"/>
      <c r="K1077" s="213"/>
      <c r="L1077" s="217"/>
      <c r="M1077" s="218"/>
      <c r="N1077" s="219"/>
      <c r="O1077" s="219"/>
      <c r="P1077" s="219"/>
      <c r="Q1077" s="219"/>
      <c r="R1077" s="219"/>
      <c r="S1077" s="219"/>
      <c r="T1077" s="220"/>
      <c r="AT1077" s="221" t="s">
        <v>272</v>
      </c>
      <c r="AU1077" s="221" t="s">
        <v>91</v>
      </c>
      <c r="AV1077" s="13" t="s">
        <v>89</v>
      </c>
      <c r="AW1077" s="13" t="s">
        <v>38</v>
      </c>
      <c r="AX1077" s="13" t="s">
        <v>82</v>
      </c>
      <c r="AY1077" s="221" t="s">
        <v>262</v>
      </c>
    </row>
    <row r="1078" spans="2:51" s="13" customFormat="1" ht="10">
      <c r="B1078" s="212"/>
      <c r="C1078" s="213"/>
      <c r="D1078" s="208" t="s">
        <v>272</v>
      </c>
      <c r="E1078" s="214" t="s">
        <v>44</v>
      </c>
      <c r="F1078" s="215" t="s">
        <v>868</v>
      </c>
      <c r="G1078" s="213"/>
      <c r="H1078" s="214" t="s">
        <v>44</v>
      </c>
      <c r="I1078" s="216"/>
      <c r="J1078" s="213"/>
      <c r="K1078" s="213"/>
      <c r="L1078" s="217"/>
      <c r="M1078" s="218"/>
      <c r="N1078" s="219"/>
      <c r="O1078" s="219"/>
      <c r="P1078" s="219"/>
      <c r="Q1078" s="219"/>
      <c r="R1078" s="219"/>
      <c r="S1078" s="219"/>
      <c r="T1078" s="220"/>
      <c r="AT1078" s="221" t="s">
        <v>272</v>
      </c>
      <c r="AU1078" s="221" t="s">
        <v>91</v>
      </c>
      <c r="AV1078" s="13" t="s">
        <v>89</v>
      </c>
      <c r="AW1078" s="13" t="s">
        <v>38</v>
      </c>
      <c r="AX1078" s="13" t="s">
        <v>82</v>
      </c>
      <c r="AY1078" s="221" t="s">
        <v>262</v>
      </c>
    </row>
    <row r="1079" spans="2:51" s="15" customFormat="1" ht="10">
      <c r="B1079" s="233"/>
      <c r="C1079" s="234"/>
      <c r="D1079" s="208" t="s">
        <v>272</v>
      </c>
      <c r="E1079" s="235" t="s">
        <v>44</v>
      </c>
      <c r="F1079" s="236" t="s">
        <v>800</v>
      </c>
      <c r="G1079" s="234"/>
      <c r="H1079" s="237">
        <v>39.5</v>
      </c>
      <c r="I1079" s="238"/>
      <c r="J1079" s="234"/>
      <c r="K1079" s="234"/>
      <c r="L1079" s="239"/>
      <c r="M1079" s="240"/>
      <c r="N1079" s="241"/>
      <c r="O1079" s="241"/>
      <c r="P1079" s="241"/>
      <c r="Q1079" s="241"/>
      <c r="R1079" s="241"/>
      <c r="S1079" s="241"/>
      <c r="T1079" s="242"/>
      <c r="AT1079" s="243" t="s">
        <v>272</v>
      </c>
      <c r="AU1079" s="243" t="s">
        <v>91</v>
      </c>
      <c r="AV1079" s="15" t="s">
        <v>91</v>
      </c>
      <c r="AW1079" s="15" t="s">
        <v>38</v>
      </c>
      <c r="AX1079" s="15" t="s">
        <v>82</v>
      </c>
      <c r="AY1079" s="243" t="s">
        <v>262</v>
      </c>
    </row>
    <row r="1080" spans="2:51" s="13" customFormat="1" ht="10">
      <c r="B1080" s="212"/>
      <c r="C1080" s="213"/>
      <c r="D1080" s="208" t="s">
        <v>272</v>
      </c>
      <c r="E1080" s="214" t="s">
        <v>44</v>
      </c>
      <c r="F1080" s="215" t="s">
        <v>801</v>
      </c>
      <c r="G1080" s="213"/>
      <c r="H1080" s="214" t="s">
        <v>44</v>
      </c>
      <c r="I1080" s="216"/>
      <c r="J1080" s="213"/>
      <c r="K1080" s="213"/>
      <c r="L1080" s="217"/>
      <c r="M1080" s="218"/>
      <c r="N1080" s="219"/>
      <c r="O1080" s="219"/>
      <c r="P1080" s="219"/>
      <c r="Q1080" s="219"/>
      <c r="R1080" s="219"/>
      <c r="S1080" s="219"/>
      <c r="T1080" s="220"/>
      <c r="AT1080" s="221" t="s">
        <v>272</v>
      </c>
      <c r="AU1080" s="221" t="s">
        <v>91</v>
      </c>
      <c r="AV1080" s="13" t="s">
        <v>89</v>
      </c>
      <c r="AW1080" s="13" t="s">
        <v>38</v>
      </c>
      <c r="AX1080" s="13" t="s">
        <v>82</v>
      </c>
      <c r="AY1080" s="221" t="s">
        <v>262</v>
      </c>
    </row>
    <row r="1081" spans="2:51" s="15" customFormat="1" ht="10">
      <c r="B1081" s="233"/>
      <c r="C1081" s="234"/>
      <c r="D1081" s="208" t="s">
        <v>272</v>
      </c>
      <c r="E1081" s="235" t="s">
        <v>44</v>
      </c>
      <c r="F1081" s="236" t="s">
        <v>802</v>
      </c>
      <c r="G1081" s="234"/>
      <c r="H1081" s="237">
        <v>14.3</v>
      </c>
      <c r="I1081" s="238"/>
      <c r="J1081" s="234"/>
      <c r="K1081" s="234"/>
      <c r="L1081" s="239"/>
      <c r="M1081" s="240"/>
      <c r="N1081" s="241"/>
      <c r="O1081" s="241"/>
      <c r="P1081" s="241"/>
      <c r="Q1081" s="241"/>
      <c r="R1081" s="241"/>
      <c r="S1081" s="241"/>
      <c r="T1081" s="242"/>
      <c r="AT1081" s="243" t="s">
        <v>272</v>
      </c>
      <c r="AU1081" s="243" t="s">
        <v>91</v>
      </c>
      <c r="AV1081" s="15" t="s">
        <v>91</v>
      </c>
      <c r="AW1081" s="15" t="s">
        <v>38</v>
      </c>
      <c r="AX1081" s="15" t="s">
        <v>82</v>
      </c>
      <c r="AY1081" s="243" t="s">
        <v>262</v>
      </c>
    </row>
    <row r="1082" spans="2:51" s="15" customFormat="1" ht="10">
      <c r="B1082" s="233"/>
      <c r="C1082" s="234"/>
      <c r="D1082" s="208" t="s">
        <v>272</v>
      </c>
      <c r="E1082" s="235" t="s">
        <v>44</v>
      </c>
      <c r="F1082" s="236" t="s">
        <v>845</v>
      </c>
      <c r="G1082" s="234"/>
      <c r="H1082" s="237">
        <v>4.9000000000000004</v>
      </c>
      <c r="I1082" s="238"/>
      <c r="J1082" s="234"/>
      <c r="K1082" s="234"/>
      <c r="L1082" s="239"/>
      <c r="M1082" s="240"/>
      <c r="N1082" s="241"/>
      <c r="O1082" s="241"/>
      <c r="P1082" s="241"/>
      <c r="Q1082" s="241"/>
      <c r="R1082" s="241"/>
      <c r="S1082" s="241"/>
      <c r="T1082" s="242"/>
      <c r="AT1082" s="243" t="s">
        <v>272</v>
      </c>
      <c r="AU1082" s="243" t="s">
        <v>91</v>
      </c>
      <c r="AV1082" s="15" t="s">
        <v>91</v>
      </c>
      <c r="AW1082" s="15" t="s">
        <v>38</v>
      </c>
      <c r="AX1082" s="15" t="s">
        <v>82</v>
      </c>
      <c r="AY1082" s="243" t="s">
        <v>262</v>
      </c>
    </row>
    <row r="1083" spans="2:51" s="13" customFormat="1" ht="10">
      <c r="B1083" s="212"/>
      <c r="C1083" s="213"/>
      <c r="D1083" s="208" t="s">
        <v>272</v>
      </c>
      <c r="E1083" s="214" t="s">
        <v>44</v>
      </c>
      <c r="F1083" s="215" t="s">
        <v>869</v>
      </c>
      <c r="G1083" s="213"/>
      <c r="H1083" s="214" t="s">
        <v>44</v>
      </c>
      <c r="I1083" s="216"/>
      <c r="J1083" s="213"/>
      <c r="K1083" s="213"/>
      <c r="L1083" s="217"/>
      <c r="M1083" s="218"/>
      <c r="N1083" s="219"/>
      <c r="O1083" s="219"/>
      <c r="P1083" s="219"/>
      <c r="Q1083" s="219"/>
      <c r="R1083" s="219"/>
      <c r="S1083" s="219"/>
      <c r="T1083" s="220"/>
      <c r="AT1083" s="221" t="s">
        <v>272</v>
      </c>
      <c r="AU1083" s="221" t="s">
        <v>91</v>
      </c>
      <c r="AV1083" s="13" t="s">
        <v>89</v>
      </c>
      <c r="AW1083" s="13" t="s">
        <v>38</v>
      </c>
      <c r="AX1083" s="13" t="s">
        <v>82</v>
      </c>
      <c r="AY1083" s="221" t="s">
        <v>262</v>
      </c>
    </row>
    <row r="1084" spans="2:51" s="15" customFormat="1" ht="10">
      <c r="B1084" s="233"/>
      <c r="C1084" s="234"/>
      <c r="D1084" s="208" t="s">
        <v>272</v>
      </c>
      <c r="E1084" s="235" t="s">
        <v>44</v>
      </c>
      <c r="F1084" s="236" t="s">
        <v>805</v>
      </c>
      <c r="G1084" s="234"/>
      <c r="H1084" s="237">
        <v>10.199999999999999</v>
      </c>
      <c r="I1084" s="238"/>
      <c r="J1084" s="234"/>
      <c r="K1084" s="234"/>
      <c r="L1084" s="239"/>
      <c r="M1084" s="240"/>
      <c r="N1084" s="241"/>
      <c r="O1084" s="241"/>
      <c r="P1084" s="241"/>
      <c r="Q1084" s="241"/>
      <c r="R1084" s="241"/>
      <c r="S1084" s="241"/>
      <c r="T1084" s="242"/>
      <c r="AT1084" s="243" t="s">
        <v>272</v>
      </c>
      <c r="AU1084" s="243" t="s">
        <v>91</v>
      </c>
      <c r="AV1084" s="15" t="s">
        <v>91</v>
      </c>
      <c r="AW1084" s="15" t="s">
        <v>38</v>
      </c>
      <c r="AX1084" s="15" t="s">
        <v>82</v>
      </c>
      <c r="AY1084" s="243" t="s">
        <v>262</v>
      </c>
    </row>
    <row r="1085" spans="2:51" s="13" customFormat="1" ht="10">
      <c r="B1085" s="212"/>
      <c r="C1085" s="213"/>
      <c r="D1085" s="208" t="s">
        <v>272</v>
      </c>
      <c r="E1085" s="214" t="s">
        <v>44</v>
      </c>
      <c r="F1085" s="215" t="s">
        <v>806</v>
      </c>
      <c r="G1085" s="213"/>
      <c r="H1085" s="214" t="s">
        <v>44</v>
      </c>
      <c r="I1085" s="216"/>
      <c r="J1085" s="213"/>
      <c r="K1085" s="213"/>
      <c r="L1085" s="217"/>
      <c r="M1085" s="218"/>
      <c r="N1085" s="219"/>
      <c r="O1085" s="219"/>
      <c r="P1085" s="219"/>
      <c r="Q1085" s="219"/>
      <c r="R1085" s="219"/>
      <c r="S1085" s="219"/>
      <c r="T1085" s="220"/>
      <c r="AT1085" s="221" t="s">
        <v>272</v>
      </c>
      <c r="AU1085" s="221" t="s">
        <v>91</v>
      </c>
      <c r="AV1085" s="13" t="s">
        <v>89</v>
      </c>
      <c r="AW1085" s="13" t="s">
        <v>38</v>
      </c>
      <c r="AX1085" s="13" t="s">
        <v>82</v>
      </c>
      <c r="AY1085" s="221" t="s">
        <v>262</v>
      </c>
    </row>
    <row r="1086" spans="2:51" s="15" customFormat="1" ht="10">
      <c r="B1086" s="233"/>
      <c r="C1086" s="234"/>
      <c r="D1086" s="208" t="s">
        <v>272</v>
      </c>
      <c r="E1086" s="235" t="s">
        <v>44</v>
      </c>
      <c r="F1086" s="236" t="s">
        <v>807</v>
      </c>
      <c r="G1086" s="234"/>
      <c r="H1086" s="237">
        <v>13.9</v>
      </c>
      <c r="I1086" s="238"/>
      <c r="J1086" s="234"/>
      <c r="K1086" s="234"/>
      <c r="L1086" s="239"/>
      <c r="M1086" s="240"/>
      <c r="N1086" s="241"/>
      <c r="O1086" s="241"/>
      <c r="P1086" s="241"/>
      <c r="Q1086" s="241"/>
      <c r="R1086" s="241"/>
      <c r="S1086" s="241"/>
      <c r="T1086" s="242"/>
      <c r="AT1086" s="243" t="s">
        <v>272</v>
      </c>
      <c r="AU1086" s="243" t="s">
        <v>91</v>
      </c>
      <c r="AV1086" s="15" t="s">
        <v>91</v>
      </c>
      <c r="AW1086" s="15" t="s">
        <v>38</v>
      </c>
      <c r="AX1086" s="15" t="s">
        <v>82</v>
      </c>
      <c r="AY1086" s="243" t="s">
        <v>262</v>
      </c>
    </row>
    <row r="1087" spans="2:51" s="15" customFormat="1" ht="10">
      <c r="B1087" s="233"/>
      <c r="C1087" s="234"/>
      <c r="D1087" s="208" t="s">
        <v>272</v>
      </c>
      <c r="E1087" s="235" t="s">
        <v>44</v>
      </c>
      <c r="F1087" s="236" t="s">
        <v>803</v>
      </c>
      <c r="G1087" s="234"/>
      <c r="H1087" s="237">
        <v>5.7</v>
      </c>
      <c r="I1087" s="238"/>
      <c r="J1087" s="234"/>
      <c r="K1087" s="234"/>
      <c r="L1087" s="239"/>
      <c r="M1087" s="240"/>
      <c r="N1087" s="241"/>
      <c r="O1087" s="241"/>
      <c r="P1087" s="241"/>
      <c r="Q1087" s="241"/>
      <c r="R1087" s="241"/>
      <c r="S1087" s="241"/>
      <c r="T1087" s="242"/>
      <c r="AT1087" s="243" t="s">
        <v>272</v>
      </c>
      <c r="AU1087" s="243" t="s">
        <v>91</v>
      </c>
      <c r="AV1087" s="15" t="s">
        <v>91</v>
      </c>
      <c r="AW1087" s="15" t="s">
        <v>38</v>
      </c>
      <c r="AX1087" s="15" t="s">
        <v>82</v>
      </c>
      <c r="AY1087" s="243" t="s">
        <v>262</v>
      </c>
    </row>
    <row r="1088" spans="2:51" s="13" customFormat="1" ht="10">
      <c r="B1088" s="212"/>
      <c r="C1088" s="213"/>
      <c r="D1088" s="208" t="s">
        <v>272</v>
      </c>
      <c r="E1088" s="214" t="s">
        <v>44</v>
      </c>
      <c r="F1088" s="215" t="s">
        <v>870</v>
      </c>
      <c r="G1088" s="213"/>
      <c r="H1088" s="214" t="s">
        <v>44</v>
      </c>
      <c r="I1088" s="216"/>
      <c r="J1088" s="213"/>
      <c r="K1088" s="213"/>
      <c r="L1088" s="217"/>
      <c r="M1088" s="218"/>
      <c r="N1088" s="219"/>
      <c r="O1088" s="219"/>
      <c r="P1088" s="219"/>
      <c r="Q1088" s="219"/>
      <c r="R1088" s="219"/>
      <c r="S1088" s="219"/>
      <c r="T1088" s="220"/>
      <c r="AT1088" s="221" t="s">
        <v>272</v>
      </c>
      <c r="AU1088" s="221" t="s">
        <v>91</v>
      </c>
      <c r="AV1088" s="13" t="s">
        <v>89</v>
      </c>
      <c r="AW1088" s="13" t="s">
        <v>38</v>
      </c>
      <c r="AX1088" s="13" t="s">
        <v>82</v>
      </c>
      <c r="AY1088" s="221" t="s">
        <v>262</v>
      </c>
    </row>
    <row r="1089" spans="2:51" s="15" customFormat="1" ht="10">
      <c r="B1089" s="233"/>
      <c r="C1089" s="234"/>
      <c r="D1089" s="208" t="s">
        <v>272</v>
      </c>
      <c r="E1089" s="235" t="s">
        <v>44</v>
      </c>
      <c r="F1089" s="236" t="s">
        <v>871</v>
      </c>
      <c r="G1089" s="234"/>
      <c r="H1089" s="237">
        <v>73.8</v>
      </c>
      <c r="I1089" s="238"/>
      <c r="J1089" s="234"/>
      <c r="K1089" s="234"/>
      <c r="L1089" s="239"/>
      <c r="M1089" s="240"/>
      <c r="N1089" s="241"/>
      <c r="O1089" s="241"/>
      <c r="P1089" s="241"/>
      <c r="Q1089" s="241"/>
      <c r="R1089" s="241"/>
      <c r="S1089" s="241"/>
      <c r="T1089" s="242"/>
      <c r="AT1089" s="243" t="s">
        <v>272</v>
      </c>
      <c r="AU1089" s="243" t="s">
        <v>91</v>
      </c>
      <c r="AV1089" s="15" t="s">
        <v>91</v>
      </c>
      <c r="AW1089" s="15" t="s">
        <v>38</v>
      </c>
      <c r="AX1089" s="15" t="s">
        <v>82</v>
      </c>
      <c r="AY1089" s="243" t="s">
        <v>262</v>
      </c>
    </row>
    <row r="1090" spans="2:51" s="13" customFormat="1" ht="10">
      <c r="B1090" s="212"/>
      <c r="C1090" s="213"/>
      <c r="D1090" s="208" t="s">
        <v>272</v>
      </c>
      <c r="E1090" s="214" t="s">
        <v>44</v>
      </c>
      <c r="F1090" s="215" t="s">
        <v>872</v>
      </c>
      <c r="G1090" s="213"/>
      <c r="H1090" s="214" t="s">
        <v>44</v>
      </c>
      <c r="I1090" s="216"/>
      <c r="J1090" s="213"/>
      <c r="K1090" s="213"/>
      <c r="L1090" s="217"/>
      <c r="M1090" s="218"/>
      <c r="N1090" s="219"/>
      <c r="O1090" s="219"/>
      <c r="P1090" s="219"/>
      <c r="Q1090" s="219"/>
      <c r="R1090" s="219"/>
      <c r="S1090" s="219"/>
      <c r="T1090" s="220"/>
      <c r="AT1090" s="221" t="s">
        <v>272</v>
      </c>
      <c r="AU1090" s="221" t="s">
        <v>91</v>
      </c>
      <c r="AV1090" s="13" t="s">
        <v>89</v>
      </c>
      <c r="AW1090" s="13" t="s">
        <v>38</v>
      </c>
      <c r="AX1090" s="13" t="s">
        <v>82</v>
      </c>
      <c r="AY1090" s="221" t="s">
        <v>262</v>
      </c>
    </row>
    <row r="1091" spans="2:51" s="15" customFormat="1" ht="10">
      <c r="B1091" s="233"/>
      <c r="C1091" s="234"/>
      <c r="D1091" s="208" t="s">
        <v>272</v>
      </c>
      <c r="E1091" s="235" t="s">
        <v>44</v>
      </c>
      <c r="F1091" s="236" t="s">
        <v>873</v>
      </c>
      <c r="G1091" s="234"/>
      <c r="H1091" s="237">
        <v>6.7</v>
      </c>
      <c r="I1091" s="238"/>
      <c r="J1091" s="234"/>
      <c r="K1091" s="234"/>
      <c r="L1091" s="239"/>
      <c r="M1091" s="240"/>
      <c r="N1091" s="241"/>
      <c r="O1091" s="241"/>
      <c r="P1091" s="241"/>
      <c r="Q1091" s="241"/>
      <c r="R1091" s="241"/>
      <c r="S1091" s="241"/>
      <c r="T1091" s="242"/>
      <c r="AT1091" s="243" t="s">
        <v>272</v>
      </c>
      <c r="AU1091" s="243" t="s">
        <v>91</v>
      </c>
      <c r="AV1091" s="15" t="s">
        <v>91</v>
      </c>
      <c r="AW1091" s="15" t="s">
        <v>38</v>
      </c>
      <c r="AX1091" s="15" t="s">
        <v>82</v>
      </c>
      <c r="AY1091" s="243" t="s">
        <v>262</v>
      </c>
    </row>
    <row r="1092" spans="2:51" s="13" customFormat="1" ht="10">
      <c r="B1092" s="212"/>
      <c r="C1092" s="213"/>
      <c r="D1092" s="208" t="s">
        <v>272</v>
      </c>
      <c r="E1092" s="214" t="s">
        <v>44</v>
      </c>
      <c r="F1092" s="215" t="s">
        <v>874</v>
      </c>
      <c r="G1092" s="213"/>
      <c r="H1092" s="214" t="s">
        <v>44</v>
      </c>
      <c r="I1092" s="216"/>
      <c r="J1092" s="213"/>
      <c r="K1092" s="213"/>
      <c r="L1092" s="217"/>
      <c r="M1092" s="218"/>
      <c r="N1092" s="219"/>
      <c r="O1092" s="219"/>
      <c r="P1092" s="219"/>
      <c r="Q1092" s="219"/>
      <c r="R1092" s="219"/>
      <c r="S1092" s="219"/>
      <c r="T1092" s="220"/>
      <c r="AT1092" s="221" t="s">
        <v>272</v>
      </c>
      <c r="AU1092" s="221" t="s">
        <v>91</v>
      </c>
      <c r="AV1092" s="13" t="s">
        <v>89</v>
      </c>
      <c r="AW1092" s="13" t="s">
        <v>38</v>
      </c>
      <c r="AX1092" s="13" t="s">
        <v>82</v>
      </c>
      <c r="AY1092" s="221" t="s">
        <v>262</v>
      </c>
    </row>
    <row r="1093" spans="2:51" s="15" customFormat="1" ht="10">
      <c r="B1093" s="233"/>
      <c r="C1093" s="234"/>
      <c r="D1093" s="208" t="s">
        <v>272</v>
      </c>
      <c r="E1093" s="235" t="s">
        <v>44</v>
      </c>
      <c r="F1093" s="236" t="s">
        <v>812</v>
      </c>
      <c r="G1093" s="234"/>
      <c r="H1093" s="237">
        <v>16.5</v>
      </c>
      <c r="I1093" s="238"/>
      <c r="J1093" s="234"/>
      <c r="K1093" s="234"/>
      <c r="L1093" s="239"/>
      <c r="M1093" s="240"/>
      <c r="N1093" s="241"/>
      <c r="O1093" s="241"/>
      <c r="P1093" s="241"/>
      <c r="Q1093" s="241"/>
      <c r="R1093" s="241"/>
      <c r="S1093" s="241"/>
      <c r="T1093" s="242"/>
      <c r="AT1093" s="243" t="s">
        <v>272</v>
      </c>
      <c r="AU1093" s="243" t="s">
        <v>91</v>
      </c>
      <c r="AV1093" s="15" t="s">
        <v>91</v>
      </c>
      <c r="AW1093" s="15" t="s">
        <v>38</v>
      </c>
      <c r="AX1093" s="15" t="s">
        <v>82</v>
      </c>
      <c r="AY1093" s="243" t="s">
        <v>262</v>
      </c>
    </row>
    <row r="1094" spans="2:51" s="13" customFormat="1" ht="10">
      <c r="B1094" s="212"/>
      <c r="C1094" s="213"/>
      <c r="D1094" s="208" t="s">
        <v>272</v>
      </c>
      <c r="E1094" s="214" t="s">
        <v>44</v>
      </c>
      <c r="F1094" s="215" t="s">
        <v>875</v>
      </c>
      <c r="G1094" s="213"/>
      <c r="H1094" s="214" t="s">
        <v>44</v>
      </c>
      <c r="I1094" s="216"/>
      <c r="J1094" s="213"/>
      <c r="K1094" s="213"/>
      <c r="L1094" s="217"/>
      <c r="M1094" s="218"/>
      <c r="N1094" s="219"/>
      <c r="O1094" s="219"/>
      <c r="P1094" s="219"/>
      <c r="Q1094" s="219"/>
      <c r="R1094" s="219"/>
      <c r="S1094" s="219"/>
      <c r="T1094" s="220"/>
      <c r="AT1094" s="221" t="s">
        <v>272</v>
      </c>
      <c r="AU1094" s="221" t="s">
        <v>91</v>
      </c>
      <c r="AV1094" s="13" t="s">
        <v>89</v>
      </c>
      <c r="AW1094" s="13" t="s">
        <v>38</v>
      </c>
      <c r="AX1094" s="13" t="s">
        <v>82</v>
      </c>
      <c r="AY1094" s="221" t="s">
        <v>262</v>
      </c>
    </row>
    <row r="1095" spans="2:51" s="15" customFormat="1" ht="10">
      <c r="B1095" s="233"/>
      <c r="C1095" s="234"/>
      <c r="D1095" s="208" t="s">
        <v>272</v>
      </c>
      <c r="E1095" s="235" t="s">
        <v>44</v>
      </c>
      <c r="F1095" s="236" t="s">
        <v>814</v>
      </c>
      <c r="G1095" s="234"/>
      <c r="H1095" s="237">
        <v>23.3</v>
      </c>
      <c r="I1095" s="238"/>
      <c r="J1095" s="234"/>
      <c r="K1095" s="234"/>
      <c r="L1095" s="239"/>
      <c r="M1095" s="240"/>
      <c r="N1095" s="241"/>
      <c r="O1095" s="241"/>
      <c r="P1095" s="241"/>
      <c r="Q1095" s="241"/>
      <c r="R1095" s="241"/>
      <c r="S1095" s="241"/>
      <c r="T1095" s="242"/>
      <c r="AT1095" s="243" t="s">
        <v>272</v>
      </c>
      <c r="AU1095" s="243" t="s">
        <v>91</v>
      </c>
      <c r="AV1095" s="15" t="s">
        <v>91</v>
      </c>
      <c r="AW1095" s="15" t="s">
        <v>38</v>
      </c>
      <c r="AX1095" s="15" t="s">
        <v>82</v>
      </c>
      <c r="AY1095" s="243" t="s">
        <v>262</v>
      </c>
    </row>
    <row r="1096" spans="2:51" s="13" customFormat="1" ht="10">
      <c r="B1096" s="212"/>
      <c r="C1096" s="213"/>
      <c r="D1096" s="208" t="s">
        <v>272</v>
      </c>
      <c r="E1096" s="214" t="s">
        <v>44</v>
      </c>
      <c r="F1096" s="215" t="s">
        <v>876</v>
      </c>
      <c r="G1096" s="213"/>
      <c r="H1096" s="214" t="s">
        <v>44</v>
      </c>
      <c r="I1096" s="216"/>
      <c r="J1096" s="213"/>
      <c r="K1096" s="213"/>
      <c r="L1096" s="217"/>
      <c r="M1096" s="218"/>
      <c r="N1096" s="219"/>
      <c r="O1096" s="219"/>
      <c r="P1096" s="219"/>
      <c r="Q1096" s="219"/>
      <c r="R1096" s="219"/>
      <c r="S1096" s="219"/>
      <c r="T1096" s="220"/>
      <c r="AT1096" s="221" t="s">
        <v>272</v>
      </c>
      <c r="AU1096" s="221" t="s">
        <v>91</v>
      </c>
      <c r="AV1096" s="13" t="s">
        <v>89</v>
      </c>
      <c r="AW1096" s="13" t="s">
        <v>38</v>
      </c>
      <c r="AX1096" s="13" t="s">
        <v>82</v>
      </c>
      <c r="AY1096" s="221" t="s">
        <v>262</v>
      </c>
    </row>
    <row r="1097" spans="2:51" s="15" customFormat="1" ht="10">
      <c r="B1097" s="233"/>
      <c r="C1097" s="234"/>
      <c r="D1097" s="208" t="s">
        <v>272</v>
      </c>
      <c r="E1097" s="235" t="s">
        <v>44</v>
      </c>
      <c r="F1097" s="236" t="s">
        <v>816</v>
      </c>
      <c r="G1097" s="234"/>
      <c r="H1097" s="237">
        <v>25.5</v>
      </c>
      <c r="I1097" s="238"/>
      <c r="J1097" s="234"/>
      <c r="K1097" s="234"/>
      <c r="L1097" s="239"/>
      <c r="M1097" s="240"/>
      <c r="N1097" s="241"/>
      <c r="O1097" s="241"/>
      <c r="P1097" s="241"/>
      <c r="Q1097" s="241"/>
      <c r="R1097" s="241"/>
      <c r="S1097" s="241"/>
      <c r="T1097" s="242"/>
      <c r="AT1097" s="243" t="s">
        <v>272</v>
      </c>
      <c r="AU1097" s="243" t="s">
        <v>91</v>
      </c>
      <c r="AV1097" s="15" t="s">
        <v>91</v>
      </c>
      <c r="AW1097" s="15" t="s">
        <v>38</v>
      </c>
      <c r="AX1097" s="15" t="s">
        <v>82</v>
      </c>
      <c r="AY1097" s="243" t="s">
        <v>262</v>
      </c>
    </row>
    <row r="1098" spans="2:51" s="13" customFormat="1" ht="10">
      <c r="B1098" s="212"/>
      <c r="C1098" s="213"/>
      <c r="D1098" s="208" t="s">
        <v>272</v>
      </c>
      <c r="E1098" s="214" t="s">
        <v>44</v>
      </c>
      <c r="F1098" s="215" t="s">
        <v>877</v>
      </c>
      <c r="G1098" s="213"/>
      <c r="H1098" s="214" t="s">
        <v>44</v>
      </c>
      <c r="I1098" s="216"/>
      <c r="J1098" s="213"/>
      <c r="K1098" s="213"/>
      <c r="L1098" s="217"/>
      <c r="M1098" s="218"/>
      <c r="N1098" s="219"/>
      <c r="O1098" s="219"/>
      <c r="P1098" s="219"/>
      <c r="Q1098" s="219"/>
      <c r="R1098" s="219"/>
      <c r="S1098" s="219"/>
      <c r="T1098" s="220"/>
      <c r="AT1098" s="221" t="s">
        <v>272</v>
      </c>
      <c r="AU1098" s="221" t="s">
        <v>91</v>
      </c>
      <c r="AV1098" s="13" t="s">
        <v>89</v>
      </c>
      <c r="AW1098" s="13" t="s">
        <v>38</v>
      </c>
      <c r="AX1098" s="13" t="s">
        <v>82</v>
      </c>
      <c r="AY1098" s="221" t="s">
        <v>262</v>
      </c>
    </row>
    <row r="1099" spans="2:51" s="15" customFormat="1" ht="10">
      <c r="B1099" s="233"/>
      <c r="C1099" s="234"/>
      <c r="D1099" s="208" t="s">
        <v>272</v>
      </c>
      <c r="E1099" s="235" t="s">
        <v>44</v>
      </c>
      <c r="F1099" s="236" t="s">
        <v>818</v>
      </c>
      <c r="G1099" s="234"/>
      <c r="H1099" s="237">
        <v>17.399999999999999</v>
      </c>
      <c r="I1099" s="238"/>
      <c r="J1099" s="234"/>
      <c r="K1099" s="234"/>
      <c r="L1099" s="239"/>
      <c r="M1099" s="240"/>
      <c r="N1099" s="241"/>
      <c r="O1099" s="241"/>
      <c r="P1099" s="241"/>
      <c r="Q1099" s="241"/>
      <c r="R1099" s="241"/>
      <c r="S1099" s="241"/>
      <c r="T1099" s="242"/>
      <c r="AT1099" s="243" t="s">
        <v>272</v>
      </c>
      <c r="AU1099" s="243" t="s">
        <v>91</v>
      </c>
      <c r="AV1099" s="15" t="s">
        <v>91</v>
      </c>
      <c r="AW1099" s="15" t="s">
        <v>38</v>
      </c>
      <c r="AX1099" s="15" t="s">
        <v>82</v>
      </c>
      <c r="AY1099" s="243" t="s">
        <v>262</v>
      </c>
    </row>
    <row r="1100" spans="2:51" s="13" customFormat="1" ht="10">
      <c r="B1100" s="212"/>
      <c r="C1100" s="213"/>
      <c r="D1100" s="208" t="s">
        <v>272</v>
      </c>
      <c r="E1100" s="214" t="s">
        <v>44</v>
      </c>
      <c r="F1100" s="215" t="s">
        <v>878</v>
      </c>
      <c r="G1100" s="213"/>
      <c r="H1100" s="214" t="s">
        <v>44</v>
      </c>
      <c r="I1100" s="216"/>
      <c r="J1100" s="213"/>
      <c r="K1100" s="213"/>
      <c r="L1100" s="217"/>
      <c r="M1100" s="218"/>
      <c r="N1100" s="219"/>
      <c r="O1100" s="219"/>
      <c r="P1100" s="219"/>
      <c r="Q1100" s="219"/>
      <c r="R1100" s="219"/>
      <c r="S1100" s="219"/>
      <c r="T1100" s="220"/>
      <c r="AT1100" s="221" t="s">
        <v>272</v>
      </c>
      <c r="AU1100" s="221" t="s">
        <v>91</v>
      </c>
      <c r="AV1100" s="13" t="s">
        <v>89</v>
      </c>
      <c r="AW1100" s="13" t="s">
        <v>38</v>
      </c>
      <c r="AX1100" s="13" t="s">
        <v>82</v>
      </c>
      <c r="AY1100" s="221" t="s">
        <v>262</v>
      </c>
    </row>
    <row r="1101" spans="2:51" s="15" customFormat="1" ht="10">
      <c r="B1101" s="233"/>
      <c r="C1101" s="234"/>
      <c r="D1101" s="208" t="s">
        <v>272</v>
      </c>
      <c r="E1101" s="235" t="s">
        <v>44</v>
      </c>
      <c r="F1101" s="236" t="s">
        <v>820</v>
      </c>
      <c r="G1101" s="234"/>
      <c r="H1101" s="237">
        <v>18.2</v>
      </c>
      <c r="I1101" s="238"/>
      <c r="J1101" s="234"/>
      <c r="K1101" s="234"/>
      <c r="L1101" s="239"/>
      <c r="M1101" s="240"/>
      <c r="N1101" s="241"/>
      <c r="O1101" s="241"/>
      <c r="P1101" s="241"/>
      <c r="Q1101" s="241"/>
      <c r="R1101" s="241"/>
      <c r="S1101" s="241"/>
      <c r="T1101" s="242"/>
      <c r="AT1101" s="243" t="s">
        <v>272</v>
      </c>
      <c r="AU1101" s="243" t="s">
        <v>91</v>
      </c>
      <c r="AV1101" s="15" t="s">
        <v>91</v>
      </c>
      <c r="AW1101" s="15" t="s">
        <v>38</v>
      </c>
      <c r="AX1101" s="15" t="s">
        <v>82</v>
      </c>
      <c r="AY1101" s="243" t="s">
        <v>262</v>
      </c>
    </row>
    <row r="1102" spans="2:51" s="13" customFormat="1" ht="10">
      <c r="B1102" s="212"/>
      <c r="C1102" s="213"/>
      <c r="D1102" s="208" t="s">
        <v>272</v>
      </c>
      <c r="E1102" s="214" t="s">
        <v>44</v>
      </c>
      <c r="F1102" s="215" t="s">
        <v>879</v>
      </c>
      <c r="G1102" s="213"/>
      <c r="H1102" s="214" t="s">
        <v>44</v>
      </c>
      <c r="I1102" s="216"/>
      <c r="J1102" s="213"/>
      <c r="K1102" s="213"/>
      <c r="L1102" s="217"/>
      <c r="M1102" s="218"/>
      <c r="N1102" s="219"/>
      <c r="O1102" s="219"/>
      <c r="P1102" s="219"/>
      <c r="Q1102" s="219"/>
      <c r="R1102" s="219"/>
      <c r="S1102" s="219"/>
      <c r="T1102" s="220"/>
      <c r="AT1102" s="221" t="s">
        <v>272</v>
      </c>
      <c r="AU1102" s="221" t="s">
        <v>91</v>
      </c>
      <c r="AV1102" s="13" t="s">
        <v>89</v>
      </c>
      <c r="AW1102" s="13" t="s">
        <v>38</v>
      </c>
      <c r="AX1102" s="13" t="s">
        <v>82</v>
      </c>
      <c r="AY1102" s="221" t="s">
        <v>262</v>
      </c>
    </row>
    <row r="1103" spans="2:51" s="15" customFormat="1" ht="10">
      <c r="B1103" s="233"/>
      <c r="C1103" s="234"/>
      <c r="D1103" s="208" t="s">
        <v>272</v>
      </c>
      <c r="E1103" s="235" t="s">
        <v>44</v>
      </c>
      <c r="F1103" s="236" t="s">
        <v>822</v>
      </c>
      <c r="G1103" s="234"/>
      <c r="H1103" s="237">
        <v>26.9</v>
      </c>
      <c r="I1103" s="238"/>
      <c r="J1103" s="234"/>
      <c r="K1103" s="234"/>
      <c r="L1103" s="239"/>
      <c r="M1103" s="240"/>
      <c r="N1103" s="241"/>
      <c r="O1103" s="241"/>
      <c r="P1103" s="241"/>
      <c r="Q1103" s="241"/>
      <c r="R1103" s="241"/>
      <c r="S1103" s="241"/>
      <c r="T1103" s="242"/>
      <c r="AT1103" s="243" t="s">
        <v>272</v>
      </c>
      <c r="AU1103" s="243" t="s">
        <v>91</v>
      </c>
      <c r="AV1103" s="15" t="s">
        <v>91</v>
      </c>
      <c r="AW1103" s="15" t="s">
        <v>38</v>
      </c>
      <c r="AX1103" s="15" t="s">
        <v>82</v>
      </c>
      <c r="AY1103" s="243" t="s">
        <v>262</v>
      </c>
    </row>
    <row r="1104" spans="2:51" s="13" customFormat="1" ht="10">
      <c r="B1104" s="212"/>
      <c r="C1104" s="213"/>
      <c r="D1104" s="208" t="s">
        <v>272</v>
      </c>
      <c r="E1104" s="214" t="s">
        <v>44</v>
      </c>
      <c r="F1104" s="215" t="s">
        <v>880</v>
      </c>
      <c r="G1104" s="213"/>
      <c r="H1104" s="214" t="s">
        <v>44</v>
      </c>
      <c r="I1104" s="216"/>
      <c r="J1104" s="213"/>
      <c r="K1104" s="213"/>
      <c r="L1104" s="217"/>
      <c r="M1104" s="218"/>
      <c r="N1104" s="219"/>
      <c r="O1104" s="219"/>
      <c r="P1104" s="219"/>
      <c r="Q1104" s="219"/>
      <c r="R1104" s="219"/>
      <c r="S1104" s="219"/>
      <c r="T1104" s="220"/>
      <c r="AT1104" s="221" t="s">
        <v>272</v>
      </c>
      <c r="AU1104" s="221" t="s">
        <v>91</v>
      </c>
      <c r="AV1104" s="13" t="s">
        <v>89</v>
      </c>
      <c r="AW1104" s="13" t="s">
        <v>38</v>
      </c>
      <c r="AX1104" s="13" t="s">
        <v>82</v>
      </c>
      <c r="AY1104" s="221" t="s">
        <v>262</v>
      </c>
    </row>
    <row r="1105" spans="2:51" s="15" customFormat="1" ht="10">
      <c r="B1105" s="233"/>
      <c r="C1105" s="234"/>
      <c r="D1105" s="208" t="s">
        <v>272</v>
      </c>
      <c r="E1105" s="235" t="s">
        <v>44</v>
      </c>
      <c r="F1105" s="236" t="s">
        <v>581</v>
      </c>
      <c r="G1105" s="234"/>
      <c r="H1105" s="237">
        <v>29</v>
      </c>
      <c r="I1105" s="238"/>
      <c r="J1105" s="234"/>
      <c r="K1105" s="234"/>
      <c r="L1105" s="239"/>
      <c r="M1105" s="240"/>
      <c r="N1105" s="241"/>
      <c r="O1105" s="241"/>
      <c r="P1105" s="241"/>
      <c r="Q1105" s="241"/>
      <c r="R1105" s="241"/>
      <c r="S1105" s="241"/>
      <c r="T1105" s="242"/>
      <c r="AT1105" s="243" t="s">
        <v>272</v>
      </c>
      <c r="AU1105" s="243" t="s">
        <v>91</v>
      </c>
      <c r="AV1105" s="15" t="s">
        <v>91</v>
      </c>
      <c r="AW1105" s="15" t="s">
        <v>38</v>
      </c>
      <c r="AX1105" s="15" t="s">
        <v>82</v>
      </c>
      <c r="AY1105" s="243" t="s">
        <v>262</v>
      </c>
    </row>
    <row r="1106" spans="2:51" s="13" customFormat="1" ht="10">
      <c r="B1106" s="212"/>
      <c r="C1106" s="213"/>
      <c r="D1106" s="208" t="s">
        <v>272</v>
      </c>
      <c r="E1106" s="214" t="s">
        <v>44</v>
      </c>
      <c r="F1106" s="215" t="s">
        <v>881</v>
      </c>
      <c r="G1106" s="213"/>
      <c r="H1106" s="214" t="s">
        <v>44</v>
      </c>
      <c r="I1106" s="216"/>
      <c r="J1106" s="213"/>
      <c r="K1106" s="213"/>
      <c r="L1106" s="217"/>
      <c r="M1106" s="218"/>
      <c r="N1106" s="219"/>
      <c r="O1106" s="219"/>
      <c r="P1106" s="219"/>
      <c r="Q1106" s="219"/>
      <c r="R1106" s="219"/>
      <c r="S1106" s="219"/>
      <c r="T1106" s="220"/>
      <c r="AT1106" s="221" t="s">
        <v>272</v>
      </c>
      <c r="AU1106" s="221" t="s">
        <v>91</v>
      </c>
      <c r="AV1106" s="13" t="s">
        <v>89</v>
      </c>
      <c r="AW1106" s="13" t="s">
        <v>38</v>
      </c>
      <c r="AX1106" s="13" t="s">
        <v>82</v>
      </c>
      <c r="AY1106" s="221" t="s">
        <v>262</v>
      </c>
    </row>
    <row r="1107" spans="2:51" s="15" customFormat="1" ht="10">
      <c r="B1107" s="233"/>
      <c r="C1107" s="234"/>
      <c r="D1107" s="208" t="s">
        <v>272</v>
      </c>
      <c r="E1107" s="235" t="s">
        <v>44</v>
      </c>
      <c r="F1107" s="236" t="s">
        <v>825</v>
      </c>
      <c r="G1107" s="234"/>
      <c r="H1107" s="237">
        <v>52.7</v>
      </c>
      <c r="I1107" s="238"/>
      <c r="J1107" s="234"/>
      <c r="K1107" s="234"/>
      <c r="L1107" s="239"/>
      <c r="M1107" s="240"/>
      <c r="N1107" s="241"/>
      <c r="O1107" s="241"/>
      <c r="P1107" s="241"/>
      <c r="Q1107" s="241"/>
      <c r="R1107" s="241"/>
      <c r="S1107" s="241"/>
      <c r="T1107" s="242"/>
      <c r="AT1107" s="243" t="s">
        <v>272</v>
      </c>
      <c r="AU1107" s="243" t="s">
        <v>91</v>
      </c>
      <c r="AV1107" s="15" t="s">
        <v>91</v>
      </c>
      <c r="AW1107" s="15" t="s">
        <v>38</v>
      </c>
      <c r="AX1107" s="15" t="s">
        <v>82</v>
      </c>
      <c r="AY1107" s="243" t="s">
        <v>262</v>
      </c>
    </row>
    <row r="1108" spans="2:51" s="13" customFormat="1" ht="10">
      <c r="B1108" s="212"/>
      <c r="C1108" s="213"/>
      <c r="D1108" s="208" t="s">
        <v>272</v>
      </c>
      <c r="E1108" s="214" t="s">
        <v>44</v>
      </c>
      <c r="F1108" s="215" t="s">
        <v>882</v>
      </c>
      <c r="G1108" s="213"/>
      <c r="H1108" s="214" t="s">
        <v>44</v>
      </c>
      <c r="I1108" s="216"/>
      <c r="J1108" s="213"/>
      <c r="K1108" s="213"/>
      <c r="L1108" s="217"/>
      <c r="M1108" s="218"/>
      <c r="N1108" s="219"/>
      <c r="O1108" s="219"/>
      <c r="P1108" s="219"/>
      <c r="Q1108" s="219"/>
      <c r="R1108" s="219"/>
      <c r="S1108" s="219"/>
      <c r="T1108" s="220"/>
      <c r="AT1108" s="221" t="s">
        <v>272</v>
      </c>
      <c r="AU1108" s="221" t="s">
        <v>91</v>
      </c>
      <c r="AV1108" s="13" t="s">
        <v>89</v>
      </c>
      <c r="AW1108" s="13" t="s">
        <v>38</v>
      </c>
      <c r="AX1108" s="13" t="s">
        <v>82</v>
      </c>
      <c r="AY1108" s="221" t="s">
        <v>262</v>
      </c>
    </row>
    <row r="1109" spans="2:51" s="15" customFormat="1" ht="10">
      <c r="B1109" s="233"/>
      <c r="C1109" s="234"/>
      <c r="D1109" s="208" t="s">
        <v>272</v>
      </c>
      <c r="E1109" s="235" t="s">
        <v>44</v>
      </c>
      <c r="F1109" s="236" t="s">
        <v>827</v>
      </c>
      <c r="G1109" s="234"/>
      <c r="H1109" s="237">
        <v>27.6</v>
      </c>
      <c r="I1109" s="238"/>
      <c r="J1109" s="234"/>
      <c r="K1109" s="234"/>
      <c r="L1109" s="239"/>
      <c r="M1109" s="240"/>
      <c r="N1109" s="241"/>
      <c r="O1109" s="241"/>
      <c r="P1109" s="241"/>
      <c r="Q1109" s="241"/>
      <c r="R1109" s="241"/>
      <c r="S1109" s="241"/>
      <c r="T1109" s="242"/>
      <c r="AT1109" s="243" t="s">
        <v>272</v>
      </c>
      <c r="AU1109" s="243" t="s">
        <v>91</v>
      </c>
      <c r="AV1109" s="15" t="s">
        <v>91</v>
      </c>
      <c r="AW1109" s="15" t="s">
        <v>38</v>
      </c>
      <c r="AX1109" s="15" t="s">
        <v>82</v>
      </c>
      <c r="AY1109" s="243" t="s">
        <v>262</v>
      </c>
    </row>
    <row r="1110" spans="2:51" s="13" customFormat="1" ht="10">
      <c r="B1110" s="212"/>
      <c r="C1110" s="213"/>
      <c r="D1110" s="208" t="s">
        <v>272</v>
      </c>
      <c r="E1110" s="214" t="s">
        <v>44</v>
      </c>
      <c r="F1110" s="215" t="s">
        <v>883</v>
      </c>
      <c r="G1110" s="213"/>
      <c r="H1110" s="214" t="s">
        <v>44</v>
      </c>
      <c r="I1110" s="216"/>
      <c r="J1110" s="213"/>
      <c r="K1110" s="213"/>
      <c r="L1110" s="217"/>
      <c r="M1110" s="218"/>
      <c r="N1110" s="219"/>
      <c r="O1110" s="219"/>
      <c r="P1110" s="219"/>
      <c r="Q1110" s="219"/>
      <c r="R1110" s="219"/>
      <c r="S1110" s="219"/>
      <c r="T1110" s="220"/>
      <c r="AT1110" s="221" t="s">
        <v>272</v>
      </c>
      <c r="AU1110" s="221" t="s">
        <v>91</v>
      </c>
      <c r="AV1110" s="13" t="s">
        <v>89</v>
      </c>
      <c r="AW1110" s="13" t="s">
        <v>38</v>
      </c>
      <c r="AX1110" s="13" t="s">
        <v>82</v>
      </c>
      <c r="AY1110" s="221" t="s">
        <v>262</v>
      </c>
    </row>
    <row r="1111" spans="2:51" s="15" customFormat="1" ht="10">
      <c r="B1111" s="233"/>
      <c r="C1111" s="234"/>
      <c r="D1111" s="208" t="s">
        <v>272</v>
      </c>
      <c r="E1111" s="235" t="s">
        <v>44</v>
      </c>
      <c r="F1111" s="236" t="s">
        <v>829</v>
      </c>
      <c r="G1111" s="234"/>
      <c r="H1111" s="237">
        <v>53.4</v>
      </c>
      <c r="I1111" s="238"/>
      <c r="J1111" s="234"/>
      <c r="K1111" s="234"/>
      <c r="L1111" s="239"/>
      <c r="M1111" s="240"/>
      <c r="N1111" s="241"/>
      <c r="O1111" s="241"/>
      <c r="P1111" s="241"/>
      <c r="Q1111" s="241"/>
      <c r="R1111" s="241"/>
      <c r="S1111" s="241"/>
      <c r="T1111" s="242"/>
      <c r="AT1111" s="243" t="s">
        <v>272</v>
      </c>
      <c r="AU1111" s="243" t="s">
        <v>91</v>
      </c>
      <c r="AV1111" s="15" t="s">
        <v>91</v>
      </c>
      <c r="AW1111" s="15" t="s">
        <v>38</v>
      </c>
      <c r="AX1111" s="15" t="s">
        <v>82</v>
      </c>
      <c r="AY1111" s="243" t="s">
        <v>262</v>
      </c>
    </row>
    <row r="1112" spans="2:51" s="13" customFormat="1" ht="10">
      <c r="B1112" s="212"/>
      <c r="C1112" s="213"/>
      <c r="D1112" s="208" t="s">
        <v>272</v>
      </c>
      <c r="E1112" s="214" t="s">
        <v>44</v>
      </c>
      <c r="F1112" s="215" t="s">
        <v>884</v>
      </c>
      <c r="G1112" s="213"/>
      <c r="H1112" s="214" t="s">
        <v>44</v>
      </c>
      <c r="I1112" s="216"/>
      <c r="J1112" s="213"/>
      <c r="K1112" s="213"/>
      <c r="L1112" s="217"/>
      <c r="M1112" s="218"/>
      <c r="N1112" s="219"/>
      <c r="O1112" s="219"/>
      <c r="P1112" s="219"/>
      <c r="Q1112" s="219"/>
      <c r="R1112" s="219"/>
      <c r="S1112" s="219"/>
      <c r="T1112" s="220"/>
      <c r="AT1112" s="221" t="s">
        <v>272</v>
      </c>
      <c r="AU1112" s="221" t="s">
        <v>91</v>
      </c>
      <c r="AV1112" s="13" t="s">
        <v>89</v>
      </c>
      <c r="AW1112" s="13" t="s">
        <v>38</v>
      </c>
      <c r="AX1112" s="13" t="s">
        <v>82</v>
      </c>
      <c r="AY1112" s="221" t="s">
        <v>262</v>
      </c>
    </row>
    <row r="1113" spans="2:51" s="15" customFormat="1" ht="10">
      <c r="B1113" s="233"/>
      <c r="C1113" s="234"/>
      <c r="D1113" s="208" t="s">
        <v>272</v>
      </c>
      <c r="E1113" s="235" t="s">
        <v>44</v>
      </c>
      <c r="F1113" s="236" t="s">
        <v>831</v>
      </c>
      <c r="G1113" s="234"/>
      <c r="H1113" s="237">
        <v>28.5</v>
      </c>
      <c r="I1113" s="238"/>
      <c r="J1113" s="234"/>
      <c r="K1113" s="234"/>
      <c r="L1113" s="239"/>
      <c r="M1113" s="240"/>
      <c r="N1113" s="241"/>
      <c r="O1113" s="241"/>
      <c r="P1113" s="241"/>
      <c r="Q1113" s="241"/>
      <c r="R1113" s="241"/>
      <c r="S1113" s="241"/>
      <c r="T1113" s="242"/>
      <c r="AT1113" s="243" t="s">
        <v>272</v>
      </c>
      <c r="AU1113" s="243" t="s">
        <v>91</v>
      </c>
      <c r="AV1113" s="15" t="s">
        <v>91</v>
      </c>
      <c r="AW1113" s="15" t="s">
        <v>38</v>
      </c>
      <c r="AX1113" s="15" t="s">
        <v>82</v>
      </c>
      <c r="AY1113" s="243" t="s">
        <v>262</v>
      </c>
    </row>
    <row r="1114" spans="2:51" s="13" customFormat="1" ht="10">
      <c r="B1114" s="212"/>
      <c r="C1114" s="213"/>
      <c r="D1114" s="208" t="s">
        <v>272</v>
      </c>
      <c r="E1114" s="214" t="s">
        <v>44</v>
      </c>
      <c r="F1114" s="215" t="s">
        <v>885</v>
      </c>
      <c r="G1114" s="213"/>
      <c r="H1114" s="214" t="s">
        <v>44</v>
      </c>
      <c r="I1114" s="216"/>
      <c r="J1114" s="213"/>
      <c r="K1114" s="213"/>
      <c r="L1114" s="217"/>
      <c r="M1114" s="218"/>
      <c r="N1114" s="219"/>
      <c r="O1114" s="219"/>
      <c r="P1114" s="219"/>
      <c r="Q1114" s="219"/>
      <c r="R1114" s="219"/>
      <c r="S1114" s="219"/>
      <c r="T1114" s="220"/>
      <c r="AT1114" s="221" t="s">
        <v>272</v>
      </c>
      <c r="AU1114" s="221" t="s">
        <v>91</v>
      </c>
      <c r="AV1114" s="13" t="s">
        <v>89</v>
      </c>
      <c r="AW1114" s="13" t="s">
        <v>38</v>
      </c>
      <c r="AX1114" s="13" t="s">
        <v>82</v>
      </c>
      <c r="AY1114" s="221" t="s">
        <v>262</v>
      </c>
    </row>
    <row r="1115" spans="2:51" s="15" customFormat="1" ht="10">
      <c r="B1115" s="233"/>
      <c r="C1115" s="234"/>
      <c r="D1115" s="208" t="s">
        <v>272</v>
      </c>
      <c r="E1115" s="235" t="s">
        <v>44</v>
      </c>
      <c r="F1115" s="236" t="s">
        <v>833</v>
      </c>
      <c r="G1115" s="234"/>
      <c r="H1115" s="237">
        <v>54.8</v>
      </c>
      <c r="I1115" s="238"/>
      <c r="J1115" s="234"/>
      <c r="K1115" s="234"/>
      <c r="L1115" s="239"/>
      <c r="M1115" s="240"/>
      <c r="N1115" s="241"/>
      <c r="O1115" s="241"/>
      <c r="P1115" s="241"/>
      <c r="Q1115" s="241"/>
      <c r="R1115" s="241"/>
      <c r="S1115" s="241"/>
      <c r="T1115" s="242"/>
      <c r="AT1115" s="243" t="s">
        <v>272</v>
      </c>
      <c r="AU1115" s="243" t="s">
        <v>91</v>
      </c>
      <c r="AV1115" s="15" t="s">
        <v>91</v>
      </c>
      <c r="AW1115" s="15" t="s">
        <v>4</v>
      </c>
      <c r="AX1115" s="15" t="s">
        <v>82</v>
      </c>
      <c r="AY1115" s="243" t="s">
        <v>262</v>
      </c>
    </row>
    <row r="1116" spans="2:51" s="13" customFormat="1" ht="10">
      <c r="B1116" s="212"/>
      <c r="C1116" s="213"/>
      <c r="D1116" s="208" t="s">
        <v>272</v>
      </c>
      <c r="E1116" s="214" t="s">
        <v>44</v>
      </c>
      <c r="F1116" s="215" t="s">
        <v>886</v>
      </c>
      <c r="G1116" s="213"/>
      <c r="H1116" s="214" t="s">
        <v>44</v>
      </c>
      <c r="I1116" s="216"/>
      <c r="J1116" s="213"/>
      <c r="K1116" s="213"/>
      <c r="L1116" s="217"/>
      <c r="M1116" s="218"/>
      <c r="N1116" s="219"/>
      <c r="O1116" s="219"/>
      <c r="P1116" s="219"/>
      <c r="Q1116" s="219"/>
      <c r="R1116" s="219"/>
      <c r="S1116" s="219"/>
      <c r="T1116" s="220"/>
      <c r="AT1116" s="221" t="s">
        <v>272</v>
      </c>
      <c r="AU1116" s="221" t="s">
        <v>91</v>
      </c>
      <c r="AV1116" s="13" t="s">
        <v>89</v>
      </c>
      <c r="AW1116" s="13" t="s">
        <v>38</v>
      </c>
      <c r="AX1116" s="13" t="s">
        <v>82</v>
      </c>
      <c r="AY1116" s="221" t="s">
        <v>262</v>
      </c>
    </row>
    <row r="1117" spans="2:51" s="15" customFormat="1" ht="10">
      <c r="B1117" s="233"/>
      <c r="C1117" s="234"/>
      <c r="D1117" s="208" t="s">
        <v>272</v>
      </c>
      <c r="E1117" s="235" t="s">
        <v>44</v>
      </c>
      <c r="F1117" s="236" t="s">
        <v>768</v>
      </c>
      <c r="G1117" s="234"/>
      <c r="H1117" s="237">
        <v>3.8</v>
      </c>
      <c r="I1117" s="238"/>
      <c r="J1117" s="234"/>
      <c r="K1117" s="234"/>
      <c r="L1117" s="239"/>
      <c r="M1117" s="240"/>
      <c r="N1117" s="241"/>
      <c r="O1117" s="241"/>
      <c r="P1117" s="241"/>
      <c r="Q1117" s="241"/>
      <c r="R1117" s="241"/>
      <c r="S1117" s="241"/>
      <c r="T1117" s="242"/>
      <c r="AT1117" s="243" t="s">
        <v>272</v>
      </c>
      <c r="AU1117" s="243" t="s">
        <v>91</v>
      </c>
      <c r="AV1117" s="15" t="s">
        <v>91</v>
      </c>
      <c r="AW1117" s="15" t="s">
        <v>38</v>
      </c>
      <c r="AX1117" s="15" t="s">
        <v>82</v>
      </c>
      <c r="AY1117" s="243" t="s">
        <v>262</v>
      </c>
    </row>
    <row r="1118" spans="2:51" s="13" customFormat="1" ht="10">
      <c r="B1118" s="212"/>
      <c r="C1118" s="213"/>
      <c r="D1118" s="208" t="s">
        <v>272</v>
      </c>
      <c r="E1118" s="214" t="s">
        <v>44</v>
      </c>
      <c r="F1118" s="215" t="s">
        <v>887</v>
      </c>
      <c r="G1118" s="213"/>
      <c r="H1118" s="214" t="s">
        <v>44</v>
      </c>
      <c r="I1118" s="216"/>
      <c r="J1118" s="213"/>
      <c r="K1118" s="213"/>
      <c r="L1118" s="217"/>
      <c r="M1118" s="218"/>
      <c r="N1118" s="219"/>
      <c r="O1118" s="219"/>
      <c r="P1118" s="219"/>
      <c r="Q1118" s="219"/>
      <c r="R1118" s="219"/>
      <c r="S1118" s="219"/>
      <c r="T1118" s="220"/>
      <c r="AT1118" s="221" t="s">
        <v>272</v>
      </c>
      <c r="AU1118" s="221" t="s">
        <v>91</v>
      </c>
      <c r="AV1118" s="13" t="s">
        <v>89</v>
      </c>
      <c r="AW1118" s="13" t="s">
        <v>38</v>
      </c>
      <c r="AX1118" s="13" t="s">
        <v>82</v>
      </c>
      <c r="AY1118" s="221" t="s">
        <v>262</v>
      </c>
    </row>
    <row r="1119" spans="2:51" s="15" customFormat="1" ht="10">
      <c r="B1119" s="233"/>
      <c r="C1119" s="234"/>
      <c r="D1119" s="208" t="s">
        <v>272</v>
      </c>
      <c r="E1119" s="235" t="s">
        <v>44</v>
      </c>
      <c r="F1119" s="236" t="s">
        <v>836</v>
      </c>
      <c r="G1119" s="234"/>
      <c r="H1119" s="237">
        <v>10.1</v>
      </c>
      <c r="I1119" s="238"/>
      <c r="J1119" s="234"/>
      <c r="K1119" s="234"/>
      <c r="L1119" s="239"/>
      <c r="M1119" s="240"/>
      <c r="N1119" s="241"/>
      <c r="O1119" s="241"/>
      <c r="P1119" s="241"/>
      <c r="Q1119" s="241"/>
      <c r="R1119" s="241"/>
      <c r="S1119" s="241"/>
      <c r="T1119" s="242"/>
      <c r="AT1119" s="243" t="s">
        <v>272</v>
      </c>
      <c r="AU1119" s="243" t="s">
        <v>91</v>
      </c>
      <c r="AV1119" s="15" t="s">
        <v>91</v>
      </c>
      <c r="AW1119" s="15" t="s">
        <v>38</v>
      </c>
      <c r="AX1119" s="15" t="s">
        <v>82</v>
      </c>
      <c r="AY1119" s="243" t="s">
        <v>262</v>
      </c>
    </row>
    <row r="1120" spans="2:51" s="13" customFormat="1" ht="10">
      <c r="B1120" s="212"/>
      <c r="C1120" s="213"/>
      <c r="D1120" s="208" t="s">
        <v>272</v>
      </c>
      <c r="E1120" s="214" t="s">
        <v>44</v>
      </c>
      <c r="F1120" s="215" t="s">
        <v>888</v>
      </c>
      <c r="G1120" s="213"/>
      <c r="H1120" s="214" t="s">
        <v>44</v>
      </c>
      <c r="I1120" s="216"/>
      <c r="J1120" s="213"/>
      <c r="K1120" s="213"/>
      <c r="L1120" s="217"/>
      <c r="M1120" s="218"/>
      <c r="N1120" s="219"/>
      <c r="O1120" s="219"/>
      <c r="P1120" s="219"/>
      <c r="Q1120" s="219"/>
      <c r="R1120" s="219"/>
      <c r="S1120" s="219"/>
      <c r="T1120" s="220"/>
      <c r="AT1120" s="221" t="s">
        <v>272</v>
      </c>
      <c r="AU1120" s="221" t="s">
        <v>91</v>
      </c>
      <c r="AV1120" s="13" t="s">
        <v>89</v>
      </c>
      <c r="AW1120" s="13" t="s">
        <v>38</v>
      </c>
      <c r="AX1120" s="13" t="s">
        <v>82</v>
      </c>
      <c r="AY1120" s="221" t="s">
        <v>262</v>
      </c>
    </row>
    <row r="1121" spans="2:51" s="15" customFormat="1" ht="10">
      <c r="B1121" s="233"/>
      <c r="C1121" s="234"/>
      <c r="D1121" s="208" t="s">
        <v>272</v>
      </c>
      <c r="E1121" s="235" t="s">
        <v>44</v>
      </c>
      <c r="F1121" s="236" t="s">
        <v>397</v>
      </c>
      <c r="G1121" s="234"/>
      <c r="H1121" s="237">
        <v>11</v>
      </c>
      <c r="I1121" s="238"/>
      <c r="J1121" s="234"/>
      <c r="K1121" s="234"/>
      <c r="L1121" s="239"/>
      <c r="M1121" s="240"/>
      <c r="N1121" s="241"/>
      <c r="O1121" s="241"/>
      <c r="P1121" s="241"/>
      <c r="Q1121" s="241"/>
      <c r="R1121" s="241"/>
      <c r="S1121" s="241"/>
      <c r="T1121" s="242"/>
      <c r="AT1121" s="243" t="s">
        <v>272</v>
      </c>
      <c r="AU1121" s="243" t="s">
        <v>91</v>
      </c>
      <c r="AV1121" s="15" t="s">
        <v>91</v>
      </c>
      <c r="AW1121" s="15" t="s">
        <v>38</v>
      </c>
      <c r="AX1121" s="15" t="s">
        <v>82</v>
      </c>
      <c r="AY1121" s="243" t="s">
        <v>262</v>
      </c>
    </row>
    <row r="1122" spans="2:51" s="13" customFormat="1" ht="10">
      <c r="B1122" s="212"/>
      <c r="C1122" s="213"/>
      <c r="D1122" s="208" t="s">
        <v>272</v>
      </c>
      <c r="E1122" s="214" t="s">
        <v>44</v>
      </c>
      <c r="F1122" s="215" t="s">
        <v>889</v>
      </c>
      <c r="G1122" s="213"/>
      <c r="H1122" s="214" t="s">
        <v>44</v>
      </c>
      <c r="I1122" s="216"/>
      <c r="J1122" s="213"/>
      <c r="K1122" s="213"/>
      <c r="L1122" s="217"/>
      <c r="M1122" s="218"/>
      <c r="N1122" s="219"/>
      <c r="O1122" s="219"/>
      <c r="P1122" s="219"/>
      <c r="Q1122" s="219"/>
      <c r="R1122" s="219"/>
      <c r="S1122" s="219"/>
      <c r="T1122" s="220"/>
      <c r="AT1122" s="221" t="s">
        <v>272</v>
      </c>
      <c r="AU1122" s="221" t="s">
        <v>91</v>
      </c>
      <c r="AV1122" s="13" t="s">
        <v>89</v>
      </c>
      <c r="AW1122" s="13" t="s">
        <v>38</v>
      </c>
      <c r="AX1122" s="13" t="s">
        <v>82</v>
      </c>
      <c r="AY1122" s="221" t="s">
        <v>262</v>
      </c>
    </row>
    <row r="1123" spans="2:51" s="15" customFormat="1" ht="10">
      <c r="B1123" s="233"/>
      <c r="C1123" s="234"/>
      <c r="D1123" s="208" t="s">
        <v>272</v>
      </c>
      <c r="E1123" s="235" t="s">
        <v>44</v>
      </c>
      <c r="F1123" s="236" t="s">
        <v>839</v>
      </c>
      <c r="G1123" s="234"/>
      <c r="H1123" s="237">
        <v>3.1</v>
      </c>
      <c r="I1123" s="238"/>
      <c r="J1123" s="234"/>
      <c r="K1123" s="234"/>
      <c r="L1123" s="239"/>
      <c r="M1123" s="240"/>
      <c r="N1123" s="241"/>
      <c r="O1123" s="241"/>
      <c r="P1123" s="241"/>
      <c r="Q1123" s="241"/>
      <c r="R1123" s="241"/>
      <c r="S1123" s="241"/>
      <c r="T1123" s="242"/>
      <c r="AT1123" s="243" t="s">
        <v>272</v>
      </c>
      <c r="AU1123" s="243" t="s">
        <v>91</v>
      </c>
      <c r="AV1123" s="15" t="s">
        <v>91</v>
      </c>
      <c r="AW1123" s="15" t="s">
        <v>38</v>
      </c>
      <c r="AX1123" s="15" t="s">
        <v>82</v>
      </c>
      <c r="AY1123" s="243" t="s">
        <v>262</v>
      </c>
    </row>
    <row r="1124" spans="2:51" s="13" customFormat="1" ht="10">
      <c r="B1124" s="212"/>
      <c r="C1124" s="213"/>
      <c r="D1124" s="208" t="s">
        <v>272</v>
      </c>
      <c r="E1124" s="214" t="s">
        <v>44</v>
      </c>
      <c r="F1124" s="215" t="s">
        <v>890</v>
      </c>
      <c r="G1124" s="213"/>
      <c r="H1124" s="214" t="s">
        <v>44</v>
      </c>
      <c r="I1124" s="216"/>
      <c r="J1124" s="213"/>
      <c r="K1124" s="213"/>
      <c r="L1124" s="217"/>
      <c r="M1124" s="218"/>
      <c r="N1124" s="219"/>
      <c r="O1124" s="219"/>
      <c r="P1124" s="219"/>
      <c r="Q1124" s="219"/>
      <c r="R1124" s="219"/>
      <c r="S1124" s="219"/>
      <c r="T1124" s="220"/>
      <c r="AT1124" s="221" t="s">
        <v>272</v>
      </c>
      <c r="AU1124" s="221" t="s">
        <v>91</v>
      </c>
      <c r="AV1124" s="13" t="s">
        <v>89</v>
      </c>
      <c r="AW1124" s="13" t="s">
        <v>38</v>
      </c>
      <c r="AX1124" s="13" t="s">
        <v>82</v>
      </c>
      <c r="AY1124" s="221" t="s">
        <v>262</v>
      </c>
    </row>
    <row r="1125" spans="2:51" s="15" customFormat="1" ht="10">
      <c r="B1125" s="233"/>
      <c r="C1125" s="234"/>
      <c r="D1125" s="208" t="s">
        <v>272</v>
      </c>
      <c r="E1125" s="235" t="s">
        <v>44</v>
      </c>
      <c r="F1125" s="236" t="s">
        <v>841</v>
      </c>
      <c r="G1125" s="234"/>
      <c r="H1125" s="237">
        <v>4.8</v>
      </c>
      <c r="I1125" s="238"/>
      <c r="J1125" s="234"/>
      <c r="K1125" s="234"/>
      <c r="L1125" s="239"/>
      <c r="M1125" s="240"/>
      <c r="N1125" s="241"/>
      <c r="O1125" s="241"/>
      <c r="P1125" s="241"/>
      <c r="Q1125" s="241"/>
      <c r="R1125" s="241"/>
      <c r="S1125" s="241"/>
      <c r="T1125" s="242"/>
      <c r="AT1125" s="243" t="s">
        <v>272</v>
      </c>
      <c r="AU1125" s="243" t="s">
        <v>91</v>
      </c>
      <c r="AV1125" s="15" t="s">
        <v>91</v>
      </c>
      <c r="AW1125" s="15" t="s">
        <v>38</v>
      </c>
      <c r="AX1125" s="15" t="s">
        <v>82</v>
      </c>
      <c r="AY1125" s="243" t="s">
        <v>262</v>
      </c>
    </row>
    <row r="1126" spans="2:51" s="13" customFormat="1" ht="10">
      <c r="B1126" s="212"/>
      <c r="C1126" s="213"/>
      <c r="D1126" s="208" t="s">
        <v>272</v>
      </c>
      <c r="E1126" s="214" t="s">
        <v>44</v>
      </c>
      <c r="F1126" s="215" t="s">
        <v>891</v>
      </c>
      <c r="G1126" s="213"/>
      <c r="H1126" s="214" t="s">
        <v>44</v>
      </c>
      <c r="I1126" s="216"/>
      <c r="J1126" s="213"/>
      <c r="K1126" s="213"/>
      <c r="L1126" s="217"/>
      <c r="M1126" s="218"/>
      <c r="N1126" s="219"/>
      <c r="O1126" s="219"/>
      <c r="P1126" s="219"/>
      <c r="Q1126" s="219"/>
      <c r="R1126" s="219"/>
      <c r="S1126" s="219"/>
      <c r="T1126" s="220"/>
      <c r="AT1126" s="221" t="s">
        <v>272</v>
      </c>
      <c r="AU1126" s="221" t="s">
        <v>91</v>
      </c>
      <c r="AV1126" s="13" t="s">
        <v>89</v>
      </c>
      <c r="AW1126" s="13" t="s">
        <v>38</v>
      </c>
      <c r="AX1126" s="13" t="s">
        <v>82</v>
      </c>
      <c r="AY1126" s="221" t="s">
        <v>262</v>
      </c>
    </row>
    <row r="1127" spans="2:51" s="15" customFormat="1" ht="10">
      <c r="B1127" s="233"/>
      <c r="C1127" s="234"/>
      <c r="D1127" s="208" t="s">
        <v>272</v>
      </c>
      <c r="E1127" s="235" t="s">
        <v>44</v>
      </c>
      <c r="F1127" s="236" t="s">
        <v>892</v>
      </c>
      <c r="G1127" s="234"/>
      <c r="H1127" s="237">
        <v>3.7</v>
      </c>
      <c r="I1127" s="238"/>
      <c r="J1127" s="234"/>
      <c r="K1127" s="234"/>
      <c r="L1127" s="239"/>
      <c r="M1127" s="240"/>
      <c r="N1127" s="241"/>
      <c r="O1127" s="241"/>
      <c r="P1127" s="241"/>
      <c r="Q1127" s="241"/>
      <c r="R1127" s="241"/>
      <c r="S1127" s="241"/>
      <c r="T1127" s="242"/>
      <c r="AT1127" s="243" t="s">
        <v>272</v>
      </c>
      <c r="AU1127" s="243" t="s">
        <v>91</v>
      </c>
      <c r="AV1127" s="15" t="s">
        <v>91</v>
      </c>
      <c r="AW1127" s="15" t="s">
        <v>38</v>
      </c>
      <c r="AX1127" s="15" t="s">
        <v>82</v>
      </c>
      <c r="AY1127" s="243" t="s">
        <v>262</v>
      </c>
    </row>
    <row r="1128" spans="2:51" s="13" customFormat="1" ht="10">
      <c r="B1128" s="212"/>
      <c r="C1128" s="213"/>
      <c r="D1128" s="208" t="s">
        <v>272</v>
      </c>
      <c r="E1128" s="214" t="s">
        <v>44</v>
      </c>
      <c r="F1128" s="215" t="s">
        <v>893</v>
      </c>
      <c r="G1128" s="213"/>
      <c r="H1128" s="214" t="s">
        <v>44</v>
      </c>
      <c r="I1128" s="216"/>
      <c r="J1128" s="213"/>
      <c r="K1128" s="213"/>
      <c r="L1128" s="217"/>
      <c r="M1128" s="218"/>
      <c r="N1128" s="219"/>
      <c r="O1128" s="219"/>
      <c r="P1128" s="219"/>
      <c r="Q1128" s="219"/>
      <c r="R1128" s="219"/>
      <c r="S1128" s="219"/>
      <c r="T1128" s="220"/>
      <c r="AT1128" s="221" t="s">
        <v>272</v>
      </c>
      <c r="AU1128" s="221" t="s">
        <v>91</v>
      </c>
      <c r="AV1128" s="13" t="s">
        <v>89</v>
      </c>
      <c r="AW1128" s="13" t="s">
        <v>38</v>
      </c>
      <c r="AX1128" s="13" t="s">
        <v>82</v>
      </c>
      <c r="AY1128" s="221" t="s">
        <v>262</v>
      </c>
    </row>
    <row r="1129" spans="2:51" s="15" customFormat="1" ht="10">
      <c r="B1129" s="233"/>
      <c r="C1129" s="234"/>
      <c r="D1129" s="208" t="s">
        <v>272</v>
      </c>
      <c r="E1129" s="235" t="s">
        <v>44</v>
      </c>
      <c r="F1129" s="236" t="s">
        <v>786</v>
      </c>
      <c r="G1129" s="234"/>
      <c r="H1129" s="237">
        <v>8.8000000000000007</v>
      </c>
      <c r="I1129" s="238"/>
      <c r="J1129" s="234"/>
      <c r="K1129" s="234"/>
      <c r="L1129" s="239"/>
      <c r="M1129" s="240"/>
      <c r="N1129" s="241"/>
      <c r="O1129" s="241"/>
      <c r="P1129" s="241"/>
      <c r="Q1129" s="241"/>
      <c r="R1129" s="241"/>
      <c r="S1129" s="241"/>
      <c r="T1129" s="242"/>
      <c r="AT1129" s="243" t="s">
        <v>272</v>
      </c>
      <c r="AU1129" s="243" t="s">
        <v>91</v>
      </c>
      <c r="AV1129" s="15" t="s">
        <v>91</v>
      </c>
      <c r="AW1129" s="15" t="s">
        <v>38</v>
      </c>
      <c r="AX1129" s="15" t="s">
        <v>82</v>
      </c>
      <c r="AY1129" s="243" t="s">
        <v>262</v>
      </c>
    </row>
    <row r="1130" spans="2:51" s="14" customFormat="1" ht="10">
      <c r="B1130" s="222"/>
      <c r="C1130" s="223"/>
      <c r="D1130" s="208" t="s">
        <v>272</v>
      </c>
      <c r="E1130" s="224" t="s">
        <v>44</v>
      </c>
      <c r="F1130" s="225" t="s">
        <v>284</v>
      </c>
      <c r="G1130" s="223"/>
      <c r="H1130" s="226">
        <v>588.09999999999991</v>
      </c>
      <c r="I1130" s="227"/>
      <c r="J1130" s="223"/>
      <c r="K1130" s="223"/>
      <c r="L1130" s="228"/>
      <c r="M1130" s="229"/>
      <c r="N1130" s="230"/>
      <c r="O1130" s="230"/>
      <c r="P1130" s="230"/>
      <c r="Q1130" s="230"/>
      <c r="R1130" s="230"/>
      <c r="S1130" s="230"/>
      <c r="T1130" s="231"/>
      <c r="AT1130" s="232" t="s">
        <v>272</v>
      </c>
      <c r="AU1130" s="232" t="s">
        <v>91</v>
      </c>
      <c r="AV1130" s="14" t="s">
        <v>97</v>
      </c>
      <c r="AW1130" s="14" t="s">
        <v>38</v>
      </c>
      <c r="AX1130" s="14" t="s">
        <v>82</v>
      </c>
      <c r="AY1130" s="232" t="s">
        <v>262</v>
      </c>
    </row>
    <row r="1131" spans="2:51" s="13" customFormat="1" ht="10">
      <c r="B1131" s="212"/>
      <c r="C1131" s="213"/>
      <c r="D1131" s="208" t="s">
        <v>272</v>
      </c>
      <c r="E1131" s="214" t="s">
        <v>44</v>
      </c>
      <c r="F1131" s="215" t="s">
        <v>894</v>
      </c>
      <c r="G1131" s="213"/>
      <c r="H1131" s="214" t="s">
        <v>44</v>
      </c>
      <c r="I1131" s="216"/>
      <c r="J1131" s="213"/>
      <c r="K1131" s="213"/>
      <c r="L1131" s="217"/>
      <c r="M1131" s="218"/>
      <c r="N1131" s="219"/>
      <c r="O1131" s="219"/>
      <c r="P1131" s="219"/>
      <c r="Q1131" s="219"/>
      <c r="R1131" s="219"/>
      <c r="S1131" s="219"/>
      <c r="T1131" s="220"/>
      <c r="AT1131" s="221" t="s">
        <v>272</v>
      </c>
      <c r="AU1131" s="221" t="s">
        <v>91</v>
      </c>
      <c r="AV1131" s="13" t="s">
        <v>89</v>
      </c>
      <c r="AW1131" s="13" t="s">
        <v>38</v>
      </c>
      <c r="AX1131" s="13" t="s">
        <v>82</v>
      </c>
      <c r="AY1131" s="221" t="s">
        <v>262</v>
      </c>
    </row>
    <row r="1132" spans="2:51" s="13" customFormat="1" ht="10">
      <c r="B1132" s="212"/>
      <c r="C1132" s="213"/>
      <c r="D1132" s="208" t="s">
        <v>272</v>
      </c>
      <c r="E1132" s="214" t="s">
        <v>44</v>
      </c>
      <c r="F1132" s="215" t="s">
        <v>895</v>
      </c>
      <c r="G1132" s="213"/>
      <c r="H1132" s="214" t="s">
        <v>44</v>
      </c>
      <c r="I1132" s="216"/>
      <c r="J1132" s="213"/>
      <c r="K1132" s="213"/>
      <c r="L1132" s="217"/>
      <c r="M1132" s="218"/>
      <c r="N1132" s="219"/>
      <c r="O1132" s="219"/>
      <c r="P1132" s="219"/>
      <c r="Q1132" s="219"/>
      <c r="R1132" s="219"/>
      <c r="S1132" s="219"/>
      <c r="T1132" s="220"/>
      <c r="AT1132" s="221" t="s">
        <v>272</v>
      </c>
      <c r="AU1132" s="221" t="s">
        <v>91</v>
      </c>
      <c r="AV1132" s="13" t="s">
        <v>89</v>
      </c>
      <c r="AW1132" s="13" t="s">
        <v>38</v>
      </c>
      <c r="AX1132" s="13" t="s">
        <v>82</v>
      </c>
      <c r="AY1132" s="221" t="s">
        <v>262</v>
      </c>
    </row>
    <row r="1133" spans="2:51" s="15" customFormat="1" ht="10">
      <c r="B1133" s="233"/>
      <c r="C1133" s="234"/>
      <c r="D1133" s="208" t="s">
        <v>272</v>
      </c>
      <c r="E1133" s="235" t="s">
        <v>44</v>
      </c>
      <c r="F1133" s="236" t="s">
        <v>896</v>
      </c>
      <c r="G1133" s="234"/>
      <c r="H1133" s="237">
        <v>15.5</v>
      </c>
      <c r="I1133" s="238"/>
      <c r="J1133" s="234"/>
      <c r="K1133" s="234"/>
      <c r="L1133" s="239"/>
      <c r="M1133" s="240"/>
      <c r="N1133" s="241"/>
      <c r="O1133" s="241"/>
      <c r="P1133" s="241"/>
      <c r="Q1133" s="241"/>
      <c r="R1133" s="241"/>
      <c r="S1133" s="241"/>
      <c r="T1133" s="242"/>
      <c r="AT1133" s="243" t="s">
        <v>272</v>
      </c>
      <c r="AU1133" s="243" t="s">
        <v>91</v>
      </c>
      <c r="AV1133" s="15" t="s">
        <v>91</v>
      </c>
      <c r="AW1133" s="15" t="s">
        <v>38</v>
      </c>
      <c r="AX1133" s="15" t="s">
        <v>82</v>
      </c>
      <c r="AY1133" s="243" t="s">
        <v>262</v>
      </c>
    </row>
    <row r="1134" spans="2:51" s="13" customFormat="1" ht="10">
      <c r="B1134" s="212"/>
      <c r="C1134" s="213"/>
      <c r="D1134" s="208" t="s">
        <v>272</v>
      </c>
      <c r="E1134" s="214" t="s">
        <v>44</v>
      </c>
      <c r="F1134" s="215" t="s">
        <v>801</v>
      </c>
      <c r="G1134" s="213"/>
      <c r="H1134" s="214" t="s">
        <v>44</v>
      </c>
      <c r="I1134" s="216"/>
      <c r="J1134" s="213"/>
      <c r="K1134" s="213"/>
      <c r="L1134" s="217"/>
      <c r="M1134" s="218"/>
      <c r="N1134" s="219"/>
      <c r="O1134" s="219"/>
      <c r="P1134" s="219"/>
      <c r="Q1134" s="219"/>
      <c r="R1134" s="219"/>
      <c r="S1134" s="219"/>
      <c r="T1134" s="220"/>
      <c r="AT1134" s="221" t="s">
        <v>272</v>
      </c>
      <c r="AU1134" s="221" t="s">
        <v>91</v>
      </c>
      <c r="AV1134" s="13" t="s">
        <v>89</v>
      </c>
      <c r="AW1134" s="13" t="s">
        <v>38</v>
      </c>
      <c r="AX1134" s="13" t="s">
        <v>82</v>
      </c>
      <c r="AY1134" s="221" t="s">
        <v>262</v>
      </c>
    </row>
    <row r="1135" spans="2:51" s="15" customFormat="1" ht="10">
      <c r="B1135" s="233"/>
      <c r="C1135" s="234"/>
      <c r="D1135" s="208" t="s">
        <v>272</v>
      </c>
      <c r="E1135" s="235" t="s">
        <v>44</v>
      </c>
      <c r="F1135" s="236" t="s">
        <v>897</v>
      </c>
      <c r="G1135" s="234"/>
      <c r="H1135" s="237">
        <v>8.8000000000000007</v>
      </c>
      <c r="I1135" s="238"/>
      <c r="J1135" s="234"/>
      <c r="K1135" s="234"/>
      <c r="L1135" s="239"/>
      <c r="M1135" s="240"/>
      <c r="N1135" s="241"/>
      <c r="O1135" s="241"/>
      <c r="P1135" s="241"/>
      <c r="Q1135" s="241"/>
      <c r="R1135" s="241"/>
      <c r="S1135" s="241"/>
      <c r="T1135" s="242"/>
      <c r="AT1135" s="243" t="s">
        <v>272</v>
      </c>
      <c r="AU1135" s="243" t="s">
        <v>91</v>
      </c>
      <c r="AV1135" s="15" t="s">
        <v>91</v>
      </c>
      <c r="AW1135" s="15" t="s">
        <v>38</v>
      </c>
      <c r="AX1135" s="15" t="s">
        <v>82</v>
      </c>
      <c r="AY1135" s="243" t="s">
        <v>262</v>
      </c>
    </row>
    <row r="1136" spans="2:51" s="15" customFormat="1" ht="10">
      <c r="B1136" s="233"/>
      <c r="C1136" s="234"/>
      <c r="D1136" s="208" t="s">
        <v>272</v>
      </c>
      <c r="E1136" s="235" t="s">
        <v>44</v>
      </c>
      <c r="F1136" s="236" t="s">
        <v>898</v>
      </c>
      <c r="G1136" s="234"/>
      <c r="H1136" s="237">
        <v>3.9</v>
      </c>
      <c r="I1136" s="238"/>
      <c r="J1136" s="234"/>
      <c r="K1136" s="234"/>
      <c r="L1136" s="239"/>
      <c r="M1136" s="240"/>
      <c r="N1136" s="241"/>
      <c r="O1136" s="241"/>
      <c r="P1136" s="241"/>
      <c r="Q1136" s="241"/>
      <c r="R1136" s="241"/>
      <c r="S1136" s="241"/>
      <c r="T1136" s="242"/>
      <c r="AT1136" s="243" t="s">
        <v>272</v>
      </c>
      <c r="AU1136" s="243" t="s">
        <v>91</v>
      </c>
      <c r="AV1136" s="15" t="s">
        <v>91</v>
      </c>
      <c r="AW1136" s="15" t="s">
        <v>38</v>
      </c>
      <c r="AX1136" s="15" t="s">
        <v>82</v>
      </c>
      <c r="AY1136" s="243" t="s">
        <v>262</v>
      </c>
    </row>
    <row r="1137" spans="1:65" s="13" customFormat="1" ht="10">
      <c r="B1137" s="212"/>
      <c r="C1137" s="213"/>
      <c r="D1137" s="208" t="s">
        <v>272</v>
      </c>
      <c r="E1137" s="214" t="s">
        <v>44</v>
      </c>
      <c r="F1137" s="215" t="s">
        <v>899</v>
      </c>
      <c r="G1137" s="213"/>
      <c r="H1137" s="214" t="s">
        <v>44</v>
      </c>
      <c r="I1137" s="216"/>
      <c r="J1137" s="213"/>
      <c r="K1137" s="213"/>
      <c r="L1137" s="217"/>
      <c r="M1137" s="218"/>
      <c r="N1137" s="219"/>
      <c r="O1137" s="219"/>
      <c r="P1137" s="219"/>
      <c r="Q1137" s="219"/>
      <c r="R1137" s="219"/>
      <c r="S1137" s="219"/>
      <c r="T1137" s="220"/>
      <c r="AT1137" s="221" t="s">
        <v>272</v>
      </c>
      <c r="AU1137" s="221" t="s">
        <v>91</v>
      </c>
      <c r="AV1137" s="13" t="s">
        <v>89</v>
      </c>
      <c r="AW1137" s="13" t="s">
        <v>38</v>
      </c>
      <c r="AX1137" s="13" t="s">
        <v>82</v>
      </c>
      <c r="AY1137" s="221" t="s">
        <v>262</v>
      </c>
    </row>
    <row r="1138" spans="1:65" s="15" customFormat="1" ht="10">
      <c r="B1138" s="233"/>
      <c r="C1138" s="234"/>
      <c r="D1138" s="208" t="s">
        <v>272</v>
      </c>
      <c r="E1138" s="235" t="s">
        <v>44</v>
      </c>
      <c r="F1138" s="236" t="s">
        <v>900</v>
      </c>
      <c r="G1138" s="234"/>
      <c r="H1138" s="237">
        <v>50.8</v>
      </c>
      <c r="I1138" s="238"/>
      <c r="J1138" s="234"/>
      <c r="K1138" s="234"/>
      <c r="L1138" s="239"/>
      <c r="M1138" s="240"/>
      <c r="N1138" s="241"/>
      <c r="O1138" s="241"/>
      <c r="P1138" s="241"/>
      <c r="Q1138" s="241"/>
      <c r="R1138" s="241"/>
      <c r="S1138" s="241"/>
      <c r="T1138" s="242"/>
      <c r="AT1138" s="243" t="s">
        <v>272</v>
      </c>
      <c r="AU1138" s="243" t="s">
        <v>91</v>
      </c>
      <c r="AV1138" s="15" t="s">
        <v>91</v>
      </c>
      <c r="AW1138" s="15" t="s">
        <v>38</v>
      </c>
      <c r="AX1138" s="15" t="s">
        <v>82</v>
      </c>
      <c r="AY1138" s="243" t="s">
        <v>262</v>
      </c>
    </row>
    <row r="1139" spans="1:65" s="13" customFormat="1" ht="10">
      <c r="B1139" s="212"/>
      <c r="C1139" s="213"/>
      <c r="D1139" s="208" t="s">
        <v>272</v>
      </c>
      <c r="E1139" s="214" t="s">
        <v>44</v>
      </c>
      <c r="F1139" s="215" t="s">
        <v>901</v>
      </c>
      <c r="G1139" s="213"/>
      <c r="H1139" s="214" t="s">
        <v>44</v>
      </c>
      <c r="I1139" s="216"/>
      <c r="J1139" s="213"/>
      <c r="K1139" s="213"/>
      <c r="L1139" s="217"/>
      <c r="M1139" s="218"/>
      <c r="N1139" s="219"/>
      <c r="O1139" s="219"/>
      <c r="P1139" s="219"/>
      <c r="Q1139" s="219"/>
      <c r="R1139" s="219"/>
      <c r="S1139" s="219"/>
      <c r="T1139" s="220"/>
      <c r="AT1139" s="221" t="s">
        <v>272</v>
      </c>
      <c r="AU1139" s="221" t="s">
        <v>91</v>
      </c>
      <c r="AV1139" s="13" t="s">
        <v>89</v>
      </c>
      <c r="AW1139" s="13" t="s">
        <v>38</v>
      </c>
      <c r="AX1139" s="13" t="s">
        <v>82</v>
      </c>
      <c r="AY1139" s="221" t="s">
        <v>262</v>
      </c>
    </row>
    <row r="1140" spans="1:65" s="15" customFormat="1" ht="10">
      <c r="B1140" s="233"/>
      <c r="C1140" s="234"/>
      <c r="D1140" s="208" t="s">
        <v>272</v>
      </c>
      <c r="E1140" s="235" t="s">
        <v>44</v>
      </c>
      <c r="F1140" s="236" t="s">
        <v>902</v>
      </c>
      <c r="G1140" s="234"/>
      <c r="H1140" s="237">
        <v>22.2</v>
      </c>
      <c r="I1140" s="238"/>
      <c r="J1140" s="234"/>
      <c r="K1140" s="234"/>
      <c r="L1140" s="239"/>
      <c r="M1140" s="240"/>
      <c r="N1140" s="241"/>
      <c r="O1140" s="241"/>
      <c r="P1140" s="241"/>
      <c r="Q1140" s="241"/>
      <c r="R1140" s="241"/>
      <c r="S1140" s="241"/>
      <c r="T1140" s="242"/>
      <c r="AT1140" s="243" t="s">
        <v>272</v>
      </c>
      <c r="AU1140" s="243" t="s">
        <v>91</v>
      </c>
      <c r="AV1140" s="15" t="s">
        <v>91</v>
      </c>
      <c r="AW1140" s="15" t="s">
        <v>38</v>
      </c>
      <c r="AX1140" s="15" t="s">
        <v>82</v>
      </c>
      <c r="AY1140" s="243" t="s">
        <v>262</v>
      </c>
    </row>
    <row r="1141" spans="1:65" s="14" customFormat="1" ht="10">
      <c r="B1141" s="222"/>
      <c r="C1141" s="223"/>
      <c r="D1141" s="208" t="s">
        <v>272</v>
      </c>
      <c r="E1141" s="224" t="s">
        <v>44</v>
      </c>
      <c r="F1141" s="225" t="s">
        <v>284</v>
      </c>
      <c r="G1141" s="223"/>
      <c r="H1141" s="226">
        <v>101.2</v>
      </c>
      <c r="I1141" s="227"/>
      <c r="J1141" s="223"/>
      <c r="K1141" s="223"/>
      <c r="L1141" s="228"/>
      <c r="M1141" s="229"/>
      <c r="N1141" s="230"/>
      <c r="O1141" s="230"/>
      <c r="P1141" s="230"/>
      <c r="Q1141" s="230"/>
      <c r="R1141" s="230"/>
      <c r="S1141" s="230"/>
      <c r="T1141" s="231"/>
      <c r="AT1141" s="232" t="s">
        <v>272</v>
      </c>
      <c r="AU1141" s="232" t="s">
        <v>91</v>
      </c>
      <c r="AV1141" s="14" t="s">
        <v>97</v>
      </c>
      <c r="AW1141" s="14" t="s">
        <v>38</v>
      </c>
      <c r="AX1141" s="14" t="s">
        <v>82</v>
      </c>
      <c r="AY1141" s="232" t="s">
        <v>262</v>
      </c>
    </row>
    <row r="1142" spans="1:65" s="16" customFormat="1" ht="10">
      <c r="B1142" s="244"/>
      <c r="C1142" s="245"/>
      <c r="D1142" s="208" t="s">
        <v>272</v>
      </c>
      <c r="E1142" s="246" t="s">
        <v>44</v>
      </c>
      <c r="F1142" s="247" t="s">
        <v>291</v>
      </c>
      <c r="G1142" s="245"/>
      <c r="H1142" s="248">
        <v>2385.3000000000011</v>
      </c>
      <c r="I1142" s="249"/>
      <c r="J1142" s="245"/>
      <c r="K1142" s="245"/>
      <c r="L1142" s="250"/>
      <c r="M1142" s="251"/>
      <c r="N1142" s="252"/>
      <c r="O1142" s="252"/>
      <c r="P1142" s="252"/>
      <c r="Q1142" s="252"/>
      <c r="R1142" s="252"/>
      <c r="S1142" s="252"/>
      <c r="T1142" s="253"/>
      <c r="AT1142" s="254" t="s">
        <v>272</v>
      </c>
      <c r="AU1142" s="254" t="s">
        <v>91</v>
      </c>
      <c r="AV1142" s="16" t="s">
        <v>104</v>
      </c>
      <c r="AW1142" s="16" t="s">
        <v>38</v>
      </c>
      <c r="AX1142" s="16" t="s">
        <v>89</v>
      </c>
      <c r="AY1142" s="254" t="s">
        <v>262</v>
      </c>
    </row>
    <row r="1143" spans="1:65" s="2" customFormat="1" ht="21.75" customHeight="1">
      <c r="A1143" s="37"/>
      <c r="B1143" s="38"/>
      <c r="C1143" s="195" t="s">
        <v>903</v>
      </c>
      <c r="D1143" s="195" t="s">
        <v>264</v>
      </c>
      <c r="E1143" s="196" t="s">
        <v>904</v>
      </c>
      <c r="F1143" s="197" t="s">
        <v>905</v>
      </c>
      <c r="G1143" s="198" t="s">
        <v>342</v>
      </c>
      <c r="H1143" s="199">
        <v>743.40800000000002</v>
      </c>
      <c r="I1143" s="200"/>
      <c r="J1143" s="201">
        <f>ROUND(I1143*H1143,2)</f>
        <v>0</v>
      </c>
      <c r="K1143" s="197" t="s">
        <v>268</v>
      </c>
      <c r="L1143" s="42"/>
      <c r="M1143" s="202" t="s">
        <v>44</v>
      </c>
      <c r="N1143" s="203" t="s">
        <v>53</v>
      </c>
      <c r="O1143" s="67"/>
      <c r="P1143" s="204">
        <f>O1143*H1143</f>
        <v>0</v>
      </c>
      <c r="Q1143" s="204">
        <v>0</v>
      </c>
      <c r="R1143" s="204">
        <f>Q1143*H1143</f>
        <v>0</v>
      </c>
      <c r="S1143" s="204">
        <v>0</v>
      </c>
      <c r="T1143" s="205">
        <f>S1143*H1143</f>
        <v>0</v>
      </c>
      <c r="U1143" s="37"/>
      <c r="V1143" s="37"/>
      <c r="W1143" s="37"/>
      <c r="X1143" s="37"/>
      <c r="Y1143" s="37"/>
      <c r="Z1143" s="37"/>
      <c r="AA1143" s="37"/>
      <c r="AB1143" s="37"/>
      <c r="AC1143" s="37"/>
      <c r="AD1143" s="37"/>
      <c r="AE1143" s="37"/>
      <c r="AR1143" s="206" t="s">
        <v>104</v>
      </c>
      <c r="AT1143" s="206" t="s">
        <v>264</v>
      </c>
      <c r="AU1143" s="206" t="s">
        <v>91</v>
      </c>
      <c r="AY1143" s="19" t="s">
        <v>262</v>
      </c>
      <c r="BE1143" s="207">
        <f>IF(N1143="základní",J1143,0)</f>
        <v>0</v>
      </c>
      <c r="BF1143" s="207">
        <f>IF(N1143="snížená",J1143,0)</f>
        <v>0</v>
      </c>
      <c r="BG1143" s="207">
        <f>IF(N1143="zákl. přenesená",J1143,0)</f>
        <v>0</v>
      </c>
      <c r="BH1143" s="207">
        <f>IF(N1143="sníž. přenesená",J1143,0)</f>
        <v>0</v>
      </c>
      <c r="BI1143" s="207">
        <f>IF(N1143="nulová",J1143,0)</f>
        <v>0</v>
      </c>
      <c r="BJ1143" s="19" t="s">
        <v>89</v>
      </c>
      <c r="BK1143" s="207">
        <f>ROUND(I1143*H1143,2)</f>
        <v>0</v>
      </c>
      <c r="BL1143" s="19" t="s">
        <v>104</v>
      </c>
      <c r="BM1143" s="206" t="s">
        <v>906</v>
      </c>
    </row>
    <row r="1144" spans="1:65" s="2" customFormat="1" ht="36">
      <c r="A1144" s="37"/>
      <c r="B1144" s="38"/>
      <c r="C1144" s="39"/>
      <c r="D1144" s="208" t="s">
        <v>270</v>
      </c>
      <c r="E1144" s="39"/>
      <c r="F1144" s="209" t="s">
        <v>753</v>
      </c>
      <c r="G1144" s="39"/>
      <c r="H1144" s="39"/>
      <c r="I1144" s="118"/>
      <c r="J1144" s="39"/>
      <c r="K1144" s="39"/>
      <c r="L1144" s="42"/>
      <c r="M1144" s="210"/>
      <c r="N1144" s="211"/>
      <c r="O1144" s="67"/>
      <c r="P1144" s="67"/>
      <c r="Q1144" s="67"/>
      <c r="R1144" s="67"/>
      <c r="S1144" s="67"/>
      <c r="T1144" s="68"/>
      <c r="U1144" s="37"/>
      <c r="V1144" s="37"/>
      <c r="W1144" s="37"/>
      <c r="X1144" s="37"/>
      <c r="Y1144" s="37"/>
      <c r="Z1144" s="37"/>
      <c r="AA1144" s="37"/>
      <c r="AB1144" s="37"/>
      <c r="AC1144" s="37"/>
      <c r="AD1144" s="37"/>
      <c r="AE1144" s="37"/>
      <c r="AT1144" s="19" t="s">
        <v>270</v>
      </c>
      <c r="AU1144" s="19" t="s">
        <v>91</v>
      </c>
    </row>
    <row r="1145" spans="1:65" s="13" customFormat="1" ht="10">
      <c r="B1145" s="212"/>
      <c r="C1145" s="213"/>
      <c r="D1145" s="208" t="s">
        <v>272</v>
      </c>
      <c r="E1145" s="214" t="s">
        <v>44</v>
      </c>
      <c r="F1145" s="215" t="s">
        <v>907</v>
      </c>
      <c r="G1145" s="213"/>
      <c r="H1145" s="214" t="s">
        <v>44</v>
      </c>
      <c r="I1145" s="216"/>
      <c r="J1145" s="213"/>
      <c r="K1145" s="213"/>
      <c r="L1145" s="217"/>
      <c r="M1145" s="218"/>
      <c r="N1145" s="219"/>
      <c r="O1145" s="219"/>
      <c r="P1145" s="219"/>
      <c r="Q1145" s="219"/>
      <c r="R1145" s="219"/>
      <c r="S1145" s="219"/>
      <c r="T1145" s="220"/>
      <c r="AT1145" s="221" t="s">
        <v>272</v>
      </c>
      <c r="AU1145" s="221" t="s">
        <v>91</v>
      </c>
      <c r="AV1145" s="13" t="s">
        <v>89</v>
      </c>
      <c r="AW1145" s="13" t="s">
        <v>38</v>
      </c>
      <c r="AX1145" s="13" t="s">
        <v>82</v>
      </c>
      <c r="AY1145" s="221" t="s">
        <v>262</v>
      </c>
    </row>
    <row r="1146" spans="1:65" s="15" customFormat="1" ht="10">
      <c r="B1146" s="233"/>
      <c r="C1146" s="234"/>
      <c r="D1146" s="208" t="s">
        <v>272</v>
      </c>
      <c r="E1146" s="235" t="s">
        <v>44</v>
      </c>
      <c r="F1146" s="236" t="s">
        <v>908</v>
      </c>
      <c r="G1146" s="234"/>
      <c r="H1146" s="237">
        <v>78.209999999999994</v>
      </c>
      <c r="I1146" s="238"/>
      <c r="J1146" s="234"/>
      <c r="K1146" s="234"/>
      <c r="L1146" s="239"/>
      <c r="M1146" s="240"/>
      <c r="N1146" s="241"/>
      <c r="O1146" s="241"/>
      <c r="P1146" s="241"/>
      <c r="Q1146" s="241"/>
      <c r="R1146" s="241"/>
      <c r="S1146" s="241"/>
      <c r="T1146" s="242"/>
      <c r="AT1146" s="243" t="s">
        <v>272</v>
      </c>
      <c r="AU1146" s="243" t="s">
        <v>91</v>
      </c>
      <c r="AV1146" s="15" t="s">
        <v>91</v>
      </c>
      <c r="AW1146" s="15" t="s">
        <v>38</v>
      </c>
      <c r="AX1146" s="15" t="s">
        <v>82</v>
      </c>
      <c r="AY1146" s="243" t="s">
        <v>262</v>
      </c>
    </row>
    <row r="1147" spans="1:65" s="15" customFormat="1" ht="10">
      <c r="B1147" s="233"/>
      <c r="C1147" s="234"/>
      <c r="D1147" s="208" t="s">
        <v>272</v>
      </c>
      <c r="E1147" s="235" t="s">
        <v>44</v>
      </c>
      <c r="F1147" s="236" t="s">
        <v>909</v>
      </c>
      <c r="G1147" s="234"/>
      <c r="H1147" s="237">
        <v>37.92</v>
      </c>
      <c r="I1147" s="238"/>
      <c r="J1147" s="234"/>
      <c r="K1147" s="234"/>
      <c r="L1147" s="239"/>
      <c r="M1147" s="240"/>
      <c r="N1147" s="241"/>
      <c r="O1147" s="241"/>
      <c r="P1147" s="241"/>
      <c r="Q1147" s="241"/>
      <c r="R1147" s="241"/>
      <c r="S1147" s="241"/>
      <c r="T1147" s="242"/>
      <c r="AT1147" s="243" t="s">
        <v>272</v>
      </c>
      <c r="AU1147" s="243" t="s">
        <v>91</v>
      </c>
      <c r="AV1147" s="15" t="s">
        <v>91</v>
      </c>
      <c r="AW1147" s="15" t="s">
        <v>38</v>
      </c>
      <c r="AX1147" s="15" t="s">
        <v>82</v>
      </c>
      <c r="AY1147" s="243" t="s">
        <v>262</v>
      </c>
    </row>
    <row r="1148" spans="1:65" s="15" customFormat="1" ht="10">
      <c r="B1148" s="233"/>
      <c r="C1148" s="234"/>
      <c r="D1148" s="208" t="s">
        <v>272</v>
      </c>
      <c r="E1148" s="235" t="s">
        <v>44</v>
      </c>
      <c r="F1148" s="236" t="s">
        <v>910</v>
      </c>
      <c r="G1148" s="234"/>
      <c r="H1148" s="237">
        <v>11.22</v>
      </c>
      <c r="I1148" s="238"/>
      <c r="J1148" s="234"/>
      <c r="K1148" s="234"/>
      <c r="L1148" s="239"/>
      <c r="M1148" s="240"/>
      <c r="N1148" s="241"/>
      <c r="O1148" s="241"/>
      <c r="P1148" s="241"/>
      <c r="Q1148" s="241"/>
      <c r="R1148" s="241"/>
      <c r="S1148" s="241"/>
      <c r="T1148" s="242"/>
      <c r="AT1148" s="243" t="s">
        <v>272</v>
      </c>
      <c r="AU1148" s="243" t="s">
        <v>91</v>
      </c>
      <c r="AV1148" s="15" t="s">
        <v>91</v>
      </c>
      <c r="AW1148" s="15" t="s">
        <v>38</v>
      </c>
      <c r="AX1148" s="15" t="s">
        <v>82</v>
      </c>
      <c r="AY1148" s="243" t="s">
        <v>262</v>
      </c>
    </row>
    <row r="1149" spans="1:65" s="15" customFormat="1" ht="10">
      <c r="B1149" s="233"/>
      <c r="C1149" s="234"/>
      <c r="D1149" s="208" t="s">
        <v>272</v>
      </c>
      <c r="E1149" s="235" t="s">
        <v>44</v>
      </c>
      <c r="F1149" s="236" t="s">
        <v>911</v>
      </c>
      <c r="G1149" s="234"/>
      <c r="H1149" s="237">
        <v>5.44</v>
      </c>
      <c r="I1149" s="238"/>
      <c r="J1149" s="234"/>
      <c r="K1149" s="234"/>
      <c r="L1149" s="239"/>
      <c r="M1149" s="240"/>
      <c r="N1149" s="241"/>
      <c r="O1149" s="241"/>
      <c r="P1149" s="241"/>
      <c r="Q1149" s="241"/>
      <c r="R1149" s="241"/>
      <c r="S1149" s="241"/>
      <c r="T1149" s="242"/>
      <c r="AT1149" s="243" t="s">
        <v>272</v>
      </c>
      <c r="AU1149" s="243" t="s">
        <v>91</v>
      </c>
      <c r="AV1149" s="15" t="s">
        <v>91</v>
      </c>
      <c r="AW1149" s="15" t="s">
        <v>38</v>
      </c>
      <c r="AX1149" s="15" t="s">
        <v>82</v>
      </c>
      <c r="AY1149" s="243" t="s">
        <v>262</v>
      </c>
    </row>
    <row r="1150" spans="1:65" s="15" customFormat="1" ht="10">
      <c r="B1150" s="233"/>
      <c r="C1150" s="234"/>
      <c r="D1150" s="208" t="s">
        <v>272</v>
      </c>
      <c r="E1150" s="235" t="s">
        <v>44</v>
      </c>
      <c r="F1150" s="236" t="s">
        <v>912</v>
      </c>
      <c r="G1150" s="234"/>
      <c r="H1150" s="237">
        <v>117.3</v>
      </c>
      <c r="I1150" s="238"/>
      <c r="J1150" s="234"/>
      <c r="K1150" s="234"/>
      <c r="L1150" s="239"/>
      <c r="M1150" s="240"/>
      <c r="N1150" s="241"/>
      <c r="O1150" s="241"/>
      <c r="P1150" s="241"/>
      <c r="Q1150" s="241"/>
      <c r="R1150" s="241"/>
      <c r="S1150" s="241"/>
      <c r="T1150" s="242"/>
      <c r="AT1150" s="243" t="s">
        <v>272</v>
      </c>
      <c r="AU1150" s="243" t="s">
        <v>91</v>
      </c>
      <c r="AV1150" s="15" t="s">
        <v>91</v>
      </c>
      <c r="AW1150" s="15" t="s">
        <v>38</v>
      </c>
      <c r="AX1150" s="15" t="s">
        <v>82</v>
      </c>
      <c r="AY1150" s="243" t="s">
        <v>262</v>
      </c>
    </row>
    <row r="1151" spans="1:65" s="15" customFormat="1" ht="10">
      <c r="B1151" s="233"/>
      <c r="C1151" s="234"/>
      <c r="D1151" s="208" t="s">
        <v>272</v>
      </c>
      <c r="E1151" s="235" t="s">
        <v>44</v>
      </c>
      <c r="F1151" s="236" t="s">
        <v>913</v>
      </c>
      <c r="G1151" s="234"/>
      <c r="H1151" s="237">
        <v>7.65</v>
      </c>
      <c r="I1151" s="238"/>
      <c r="J1151" s="234"/>
      <c r="K1151" s="234"/>
      <c r="L1151" s="239"/>
      <c r="M1151" s="240"/>
      <c r="N1151" s="241"/>
      <c r="O1151" s="241"/>
      <c r="P1151" s="241"/>
      <c r="Q1151" s="241"/>
      <c r="R1151" s="241"/>
      <c r="S1151" s="241"/>
      <c r="T1151" s="242"/>
      <c r="AT1151" s="243" t="s">
        <v>272</v>
      </c>
      <c r="AU1151" s="243" t="s">
        <v>91</v>
      </c>
      <c r="AV1151" s="15" t="s">
        <v>91</v>
      </c>
      <c r="AW1151" s="15" t="s">
        <v>38</v>
      </c>
      <c r="AX1151" s="15" t="s">
        <v>82</v>
      </c>
      <c r="AY1151" s="243" t="s">
        <v>262</v>
      </c>
    </row>
    <row r="1152" spans="1:65" s="15" customFormat="1" ht="10">
      <c r="B1152" s="233"/>
      <c r="C1152" s="234"/>
      <c r="D1152" s="208" t="s">
        <v>272</v>
      </c>
      <c r="E1152" s="235" t="s">
        <v>44</v>
      </c>
      <c r="F1152" s="236" t="s">
        <v>914</v>
      </c>
      <c r="G1152" s="234"/>
      <c r="H1152" s="237">
        <v>1.2749999999999999</v>
      </c>
      <c r="I1152" s="238"/>
      <c r="J1152" s="234"/>
      <c r="K1152" s="234"/>
      <c r="L1152" s="239"/>
      <c r="M1152" s="240"/>
      <c r="N1152" s="241"/>
      <c r="O1152" s="241"/>
      <c r="P1152" s="241"/>
      <c r="Q1152" s="241"/>
      <c r="R1152" s="241"/>
      <c r="S1152" s="241"/>
      <c r="T1152" s="242"/>
      <c r="AT1152" s="243" t="s">
        <v>272</v>
      </c>
      <c r="AU1152" s="243" t="s">
        <v>91</v>
      </c>
      <c r="AV1152" s="15" t="s">
        <v>91</v>
      </c>
      <c r="AW1152" s="15" t="s">
        <v>38</v>
      </c>
      <c r="AX1152" s="15" t="s">
        <v>82</v>
      </c>
      <c r="AY1152" s="243" t="s">
        <v>262</v>
      </c>
    </row>
    <row r="1153" spans="1:65" s="15" customFormat="1" ht="10">
      <c r="B1153" s="233"/>
      <c r="C1153" s="234"/>
      <c r="D1153" s="208" t="s">
        <v>272</v>
      </c>
      <c r="E1153" s="235" t="s">
        <v>44</v>
      </c>
      <c r="F1153" s="236" t="s">
        <v>915</v>
      </c>
      <c r="G1153" s="234"/>
      <c r="H1153" s="237">
        <v>15.3</v>
      </c>
      <c r="I1153" s="238"/>
      <c r="J1153" s="234"/>
      <c r="K1153" s="234"/>
      <c r="L1153" s="239"/>
      <c r="M1153" s="240"/>
      <c r="N1153" s="241"/>
      <c r="O1153" s="241"/>
      <c r="P1153" s="241"/>
      <c r="Q1153" s="241"/>
      <c r="R1153" s="241"/>
      <c r="S1153" s="241"/>
      <c r="T1153" s="242"/>
      <c r="AT1153" s="243" t="s">
        <v>272</v>
      </c>
      <c r="AU1153" s="243" t="s">
        <v>91</v>
      </c>
      <c r="AV1153" s="15" t="s">
        <v>91</v>
      </c>
      <c r="AW1153" s="15" t="s">
        <v>38</v>
      </c>
      <c r="AX1153" s="15" t="s">
        <v>82</v>
      </c>
      <c r="AY1153" s="243" t="s">
        <v>262</v>
      </c>
    </row>
    <row r="1154" spans="1:65" s="15" customFormat="1" ht="10">
      <c r="B1154" s="233"/>
      <c r="C1154" s="234"/>
      <c r="D1154" s="208" t="s">
        <v>272</v>
      </c>
      <c r="E1154" s="235" t="s">
        <v>44</v>
      </c>
      <c r="F1154" s="236" t="s">
        <v>916</v>
      </c>
      <c r="G1154" s="234"/>
      <c r="H1154" s="237">
        <v>3.7130000000000001</v>
      </c>
      <c r="I1154" s="238"/>
      <c r="J1154" s="234"/>
      <c r="K1154" s="234"/>
      <c r="L1154" s="239"/>
      <c r="M1154" s="240"/>
      <c r="N1154" s="241"/>
      <c r="O1154" s="241"/>
      <c r="P1154" s="241"/>
      <c r="Q1154" s="241"/>
      <c r="R1154" s="241"/>
      <c r="S1154" s="241"/>
      <c r="T1154" s="242"/>
      <c r="AT1154" s="243" t="s">
        <v>272</v>
      </c>
      <c r="AU1154" s="243" t="s">
        <v>91</v>
      </c>
      <c r="AV1154" s="15" t="s">
        <v>91</v>
      </c>
      <c r="AW1154" s="15" t="s">
        <v>38</v>
      </c>
      <c r="AX1154" s="15" t="s">
        <v>82</v>
      </c>
      <c r="AY1154" s="243" t="s">
        <v>262</v>
      </c>
    </row>
    <row r="1155" spans="1:65" s="15" customFormat="1" ht="10">
      <c r="B1155" s="233"/>
      <c r="C1155" s="234"/>
      <c r="D1155" s="208" t="s">
        <v>272</v>
      </c>
      <c r="E1155" s="235" t="s">
        <v>44</v>
      </c>
      <c r="F1155" s="236" t="s">
        <v>917</v>
      </c>
      <c r="G1155" s="234"/>
      <c r="H1155" s="237">
        <v>5.0999999999999996</v>
      </c>
      <c r="I1155" s="238"/>
      <c r="J1155" s="234"/>
      <c r="K1155" s="234"/>
      <c r="L1155" s="239"/>
      <c r="M1155" s="240"/>
      <c r="N1155" s="241"/>
      <c r="O1155" s="241"/>
      <c r="P1155" s="241"/>
      <c r="Q1155" s="241"/>
      <c r="R1155" s="241"/>
      <c r="S1155" s="241"/>
      <c r="T1155" s="242"/>
      <c r="AT1155" s="243" t="s">
        <v>272</v>
      </c>
      <c r="AU1155" s="243" t="s">
        <v>91</v>
      </c>
      <c r="AV1155" s="15" t="s">
        <v>91</v>
      </c>
      <c r="AW1155" s="15" t="s">
        <v>38</v>
      </c>
      <c r="AX1155" s="15" t="s">
        <v>82</v>
      </c>
      <c r="AY1155" s="243" t="s">
        <v>262</v>
      </c>
    </row>
    <row r="1156" spans="1:65" s="13" customFormat="1" ht="10">
      <c r="B1156" s="212"/>
      <c r="C1156" s="213"/>
      <c r="D1156" s="208" t="s">
        <v>272</v>
      </c>
      <c r="E1156" s="214" t="s">
        <v>44</v>
      </c>
      <c r="F1156" s="215" t="s">
        <v>918</v>
      </c>
      <c r="G1156" s="213"/>
      <c r="H1156" s="214" t="s">
        <v>44</v>
      </c>
      <c r="I1156" s="216"/>
      <c r="J1156" s="213"/>
      <c r="K1156" s="213"/>
      <c r="L1156" s="217"/>
      <c r="M1156" s="218"/>
      <c r="N1156" s="219"/>
      <c r="O1156" s="219"/>
      <c r="P1156" s="219"/>
      <c r="Q1156" s="219"/>
      <c r="R1156" s="219"/>
      <c r="S1156" s="219"/>
      <c r="T1156" s="220"/>
      <c r="AT1156" s="221" t="s">
        <v>272</v>
      </c>
      <c r="AU1156" s="221" t="s">
        <v>91</v>
      </c>
      <c r="AV1156" s="13" t="s">
        <v>89</v>
      </c>
      <c r="AW1156" s="13" t="s">
        <v>38</v>
      </c>
      <c r="AX1156" s="13" t="s">
        <v>82</v>
      </c>
      <c r="AY1156" s="221" t="s">
        <v>262</v>
      </c>
    </row>
    <row r="1157" spans="1:65" s="15" customFormat="1" ht="10">
      <c r="B1157" s="233"/>
      <c r="C1157" s="234"/>
      <c r="D1157" s="208" t="s">
        <v>272</v>
      </c>
      <c r="E1157" s="235" t="s">
        <v>44</v>
      </c>
      <c r="F1157" s="236" t="s">
        <v>919</v>
      </c>
      <c r="G1157" s="234"/>
      <c r="H1157" s="237">
        <v>124.74</v>
      </c>
      <c r="I1157" s="238"/>
      <c r="J1157" s="234"/>
      <c r="K1157" s="234"/>
      <c r="L1157" s="239"/>
      <c r="M1157" s="240"/>
      <c r="N1157" s="241"/>
      <c r="O1157" s="241"/>
      <c r="P1157" s="241"/>
      <c r="Q1157" s="241"/>
      <c r="R1157" s="241"/>
      <c r="S1157" s="241"/>
      <c r="T1157" s="242"/>
      <c r="AT1157" s="243" t="s">
        <v>272</v>
      </c>
      <c r="AU1157" s="243" t="s">
        <v>91</v>
      </c>
      <c r="AV1157" s="15" t="s">
        <v>91</v>
      </c>
      <c r="AW1157" s="15" t="s">
        <v>38</v>
      </c>
      <c r="AX1157" s="15" t="s">
        <v>82</v>
      </c>
      <c r="AY1157" s="243" t="s">
        <v>262</v>
      </c>
    </row>
    <row r="1158" spans="1:65" s="15" customFormat="1" ht="10">
      <c r="B1158" s="233"/>
      <c r="C1158" s="234"/>
      <c r="D1158" s="208" t="s">
        <v>272</v>
      </c>
      <c r="E1158" s="235" t="s">
        <v>44</v>
      </c>
      <c r="F1158" s="236" t="s">
        <v>920</v>
      </c>
      <c r="G1158" s="234"/>
      <c r="H1158" s="237">
        <v>133.65</v>
      </c>
      <c r="I1158" s="238"/>
      <c r="J1158" s="234"/>
      <c r="K1158" s="234"/>
      <c r="L1158" s="239"/>
      <c r="M1158" s="240"/>
      <c r="N1158" s="241"/>
      <c r="O1158" s="241"/>
      <c r="P1158" s="241"/>
      <c r="Q1158" s="241"/>
      <c r="R1158" s="241"/>
      <c r="S1158" s="241"/>
      <c r="T1158" s="242"/>
      <c r="AT1158" s="243" t="s">
        <v>272</v>
      </c>
      <c r="AU1158" s="243" t="s">
        <v>91</v>
      </c>
      <c r="AV1158" s="15" t="s">
        <v>91</v>
      </c>
      <c r="AW1158" s="15" t="s">
        <v>38</v>
      </c>
      <c r="AX1158" s="15" t="s">
        <v>82</v>
      </c>
      <c r="AY1158" s="243" t="s">
        <v>262</v>
      </c>
    </row>
    <row r="1159" spans="1:65" s="15" customFormat="1" ht="10">
      <c r="B1159" s="233"/>
      <c r="C1159" s="234"/>
      <c r="D1159" s="208" t="s">
        <v>272</v>
      </c>
      <c r="E1159" s="235" t="s">
        <v>44</v>
      </c>
      <c r="F1159" s="236" t="s">
        <v>921</v>
      </c>
      <c r="G1159" s="234"/>
      <c r="H1159" s="237">
        <v>87</v>
      </c>
      <c r="I1159" s="238"/>
      <c r="J1159" s="234"/>
      <c r="K1159" s="234"/>
      <c r="L1159" s="239"/>
      <c r="M1159" s="240"/>
      <c r="N1159" s="241"/>
      <c r="O1159" s="241"/>
      <c r="P1159" s="241"/>
      <c r="Q1159" s="241"/>
      <c r="R1159" s="241"/>
      <c r="S1159" s="241"/>
      <c r="T1159" s="242"/>
      <c r="AT1159" s="243" t="s">
        <v>272</v>
      </c>
      <c r="AU1159" s="243" t="s">
        <v>91</v>
      </c>
      <c r="AV1159" s="15" t="s">
        <v>91</v>
      </c>
      <c r="AW1159" s="15" t="s">
        <v>38</v>
      </c>
      <c r="AX1159" s="15" t="s">
        <v>82</v>
      </c>
      <c r="AY1159" s="243" t="s">
        <v>262</v>
      </c>
    </row>
    <row r="1160" spans="1:65" s="15" customFormat="1" ht="10">
      <c r="B1160" s="233"/>
      <c r="C1160" s="234"/>
      <c r="D1160" s="208" t="s">
        <v>272</v>
      </c>
      <c r="E1160" s="235" t="s">
        <v>44</v>
      </c>
      <c r="F1160" s="236" t="s">
        <v>922</v>
      </c>
      <c r="G1160" s="234"/>
      <c r="H1160" s="237">
        <v>100.05</v>
      </c>
      <c r="I1160" s="238"/>
      <c r="J1160" s="234"/>
      <c r="K1160" s="234"/>
      <c r="L1160" s="239"/>
      <c r="M1160" s="240"/>
      <c r="N1160" s="241"/>
      <c r="O1160" s="241"/>
      <c r="P1160" s="241"/>
      <c r="Q1160" s="241"/>
      <c r="R1160" s="241"/>
      <c r="S1160" s="241"/>
      <c r="T1160" s="242"/>
      <c r="AT1160" s="243" t="s">
        <v>272</v>
      </c>
      <c r="AU1160" s="243" t="s">
        <v>91</v>
      </c>
      <c r="AV1160" s="15" t="s">
        <v>91</v>
      </c>
      <c r="AW1160" s="15" t="s">
        <v>38</v>
      </c>
      <c r="AX1160" s="15" t="s">
        <v>82</v>
      </c>
      <c r="AY1160" s="243" t="s">
        <v>262</v>
      </c>
    </row>
    <row r="1161" spans="1:65" s="13" customFormat="1" ht="10">
      <c r="B1161" s="212"/>
      <c r="C1161" s="213"/>
      <c r="D1161" s="208" t="s">
        <v>272</v>
      </c>
      <c r="E1161" s="214" t="s">
        <v>44</v>
      </c>
      <c r="F1161" s="215" t="s">
        <v>923</v>
      </c>
      <c r="G1161" s="213"/>
      <c r="H1161" s="214" t="s">
        <v>44</v>
      </c>
      <c r="I1161" s="216"/>
      <c r="J1161" s="213"/>
      <c r="K1161" s="213"/>
      <c r="L1161" s="217"/>
      <c r="M1161" s="218"/>
      <c r="N1161" s="219"/>
      <c r="O1161" s="219"/>
      <c r="P1161" s="219"/>
      <c r="Q1161" s="219"/>
      <c r="R1161" s="219"/>
      <c r="S1161" s="219"/>
      <c r="T1161" s="220"/>
      <c r="AT1161" s="221" t="s">
        <v>272</v>
      </c>
      <c r="AU1161" s="221" t="s">
        <v>91</v>
      </c>
      <c r="AV1161" s="13" t="s">
        <v>89</v>
      </c>
      <c r="AW1161" s="13" t="s">
        <v>38</v>
      </c>
      <c r="AX1161" s="13" t="s">
        <v>82</v>
      </c>
      <c r="AY1161" s="221" t="s">
        <v>262</v>
      </c>
    </row>
    <row r="1162" spans="1:65" s="15" customFormat="1" ht="10">
      <c r="B1162" s="233"/>
      <c r="C1162" s="234"/>
      <c r="D1162" s="208" t="s">
        <v>272</v>
      </c>
      <c r="E1162" s="235" t="s">
        <v>44</v>
      </c>
      <c r="F1162" s="236" t="s">
        <v>924</v>
      </c>
      <c r="G1162" s="234"/>
      <c r="H1162" s="237">
        <v>3.08</v>
      </c>
      <c r="I1162" s="238"/>
      <c r="J1162" s="234"/>
      <c r="K1162" s="234"/>
      <c r="L1162" s="239"/>
      <c r="M1162" s="240"/>
      <c r="N1162" s="241"/>
      <c r="O1162" s="241"/>
      <c r="P1162" s="241"/>
      <c r="Q1162" s="241"/>
      <c r="R1162" s="241"/>
      <c r="S1162" s="241"/>
      <c r="T1162" s="242"/>
      <c r="AT1162" s="243" t="s">
        <v>272</v>
      </c>
      <c r="AU1162" s="243" t="s">
        <v>91</v>
      </c>
      <c r="AV1162" s="15" t="s">
        <v>91</v>
      </c>
      <c r="AW1162" s="15" t="s">
        <v>38</v>
      </c>
      <c r="AX1162" s="15" t="s">
        <v>82</v>
      </c>
      <c r="AY1162" s="243" t="s">
        <v>262</v>
      </c>
    </row>
    <row r="1163" spans="1:65" s="15" customFormat="1" ht="10">
      <c r="B1163" s="233"/>
      <c r="C1163" s="234"/>
      <c r="D1163" s="208" t="s">
        <v>272</v>
      </c>
      <c r="E1163" s="235" t="s">
        <v>44</v>
      </c>
      <c r="F1163" s="236" t="s">
        <v>925</v>
      </c>
      <c r="G1163" s="234"/>
      <c r="H1163" s="237">
        <v>7.56</v>
      </c>
      <c r="I1163" s="238"/>
      <c r="J1163" s="234"/>
      <c r="K1163" s="234"/>
      <c r="L1163" s="239"/>
      <c r="M1163" s="240"/>
      <c r="N1163" s="241"/>
      <c r="O1163" s="241"/>
      <c r="P1163" s="241"/>
      <c r="Q1163" s="241"/>
      <c r="R1163" s="241"/>
      <c r="S1163" s="241"/>
      <c r="T1163" s="242"/>
      <c r="AT1163" s="243" t="s">
        <v>272</v>
      </c>
      <c r="AU1163" s="243" t="s">
        <v>91</v>
      </c>
      <c r="AV1163" s="15" t="s">
        <v>91</v>
      </c>
      <c r="AW1163" s="15" t="s">
        <v>38</v>
      </c>
      <c r="AX1163" s="15" t="s">
        <v>82</v>
      </c>
      <c r="AY1163" s="243" t="s">
        <v>262</v>
      </c>
    </row>
    <row r="1164" spans="1:65" s="15" customFormat="1" ht="10">
      <c r="B1164" s="233"/>
      <c r="C1164" s="234"/>
      <c r="D1164" s="208" t="s">
        <v>272</v>
      </c>
      <c r="E1164" s="235" t="s">
        <v>44</v>
      </c>
      <c r="F1164" s="236" t="s">
        <v>926</v>
      </c>
      <c r="G1164" s="234"/>
      <c r="H1164" s="237">
        <v>2.31</v>
      </c>
      <c r="I1164" s="238"/>
      <c r="J1164" s="234"/>
      <c r="K1164" s="234"/>
      <c r="L1164" s="239"/>
      <c r="M1164" s="240"/>
      <c r="N1164" s="241"/>
      <c r="O1164" s="241"/>
      <c r="P1164" s="241"/>
      <c r="Q1164" s="241"/>
      <c r="R1164" s="241"/>
      <c r="S1164" s="241"/>
      <c r="T1164" s="242"/>
      <c r="AT1164" s="243" t="s">
        <v>272</v>
      </c>
      <c r="AU1164" s="243" t="s">
        <v>91</v>
      </c>
      <c r="AV1164" s="15" t="s">
        <v>91</v>
      </c>
      <c r="AW1164" s="15" t="s">
        <v>38</v>
      </c>
      <c r="AX1164" s="15" t="s">
        <v>82</v>
      </c>
      <c r="AY1164" s="243" t="s">
        <v>262</v>
      </c>
    </row>
    <row r="1165" spans="1:65" s="15" customFormat="1" ht="10">
      <c r="B1165" s="233"/>
      <c r="C1165" s="234"/>
      <c r="D1165" s="208" t="s">
        <v>272</v>
      </c>
      <c r="E1165" s="235" t="s">
        <v>44</v>
      </c>
      <c r="F1165" s="236" t="s">
        <v>927</v>
      </c>
      <c r="G1165" s="234"/>
      <c r="H1165" s="237">
        <v>1.89</v>
      </c>
      <c r="I1165" s="238"/>
      <c r="J1165" s="234"/>
      <c r="K1165" s="234"/>
      <c r="L1165" s="239"/>
      <c r="M1165" s="240"/>
      <c r="N1165" s="241"/>
      <c r="O1165" s="241"/>
      <c r="P1165" s="241"/>
      <c r="Q1165" s="241"/>
      <c r="R1165" s="241"/>
      <c r="S1165" s="241"/>
      <c r="T1165" s="242"/>
      <c r="AT1165" s="243" t="s">
        <v>272</v>
      </c>
      <c r="AU1165" s="243" t="s">
        <v>91</v>
      </c>
      <c r="AV1165" s="15" t="s">
        <v>91</v>
      </c>
      <c r="AW1165" s="15" t="s">
        <v>38</v>
      </c>
      <c r="AX1165" s="15" t="s">
        <v>82</v>
      </c>
      <c r="AY1165" s="243" t="s">
        <v>262</v>
      </c>
    </row>
    <row r="1166" spans="1:65" s="16" customFormat="1" ht="10">
      <c r="B1166" s="244"/>
      <c r="C1166" s="245"/>
      <c r="D1166" s="208" t="s">
        <v>272</v>
      </c>
      <c r="E1166" s="246" t="s">
        <v>44</v>
      </c>
      <c r="F1166" s="247" t="s">
        <v>291</v>
      </c>
      <c r="G1166" s="245"/>
      <c r="H1166" s="248">
        <v>743.4079999999999</v>
      </c>
      <c r="I1166" s="249"/>
      <c r="J1166" s="245"/>
      <c r="K1166" s="245"/>
      <c r="L1166" s="250"/>
      <c r="M1166" s="251"/>
      <c r="N1166" s="252"/>
      <c r="O1166" s="252"/>
      <c r="P1166" s="252"/>
      <c r="Q1166" s="252"/>
      <c r="R1166" s="252"/>
      <c r="S1166" s="252"/>
      <c r="T1166" s="253"/>
      <c r="AT1166" s="254" t="s">
        <v>272</v>
      </c>
      <c r="AU1166" s="254" t="s">
        <v>91</v>
      </c>
      <c r="AV1166" s="16" t="s">
        <v>104</v>
      </c>
      <c r="AW1166" s="16" t="s">
        <v>38</v>
      </c>
      <c r="AX1166" s="16" t="s">
        <v>89</v>
      </c>
      <c r="AY1166" s="254" t="s">
        <v>262</v>
      </c>
    </row>
    <row r="1167" spans="1:65" s="2" customFormat="1" ht="16.5" customHeight="1">
      <c r="A1167" s="37"/>
      <c r="B1167" s="38"/>
      <c r="C1167" s="195" t="s">
        <v>928</v>
      </c>
      <c r="D1167" s="195" t="s">
        <v>264</v>
      </c>
      <c r="E1167" s="196" t="s">
        <v>929</v>
      </c>
      <c r="F1167" s="197" t="s">
        <v>930</v>
      </c>
      <c r="G1167" s="198" t="s">
        <v>590</v>
      </c>
      <c r="H1167" s="199">
        <v>339.9</v>
      </c>
      <c r="I1167" s="200"/>
      <c r="J1167" s="201">
        <f>ROUND(I1167*H1167,2)</f>
        <v>0</v>
      </c>
      <c r="K1167" s="197" t="s">
        <v>268</v>
      </c>
      <c r="L1167" s="42"/>
      <c r="M1167" s="202" t="s">
        <v>44</v>
      </c>
      <c r="N1167" s="203" t="s">
        <v>53</v>
      </c>
      <c r="O1167" s="67"/>
      <c r="P1167" s="204">
        <f>O1167*H1167</f>
        <v>0</v>
      </c>
      <c r="Q1167" s="204">
        <v>1.5E-3</v>
      </c>
      <c r="R1167" s="204">
        <f>Q1167*H1167</f>
        <v>0.50985000000000003</v>
      </c>
      <c r="S1167" s="204">
        <v>0</v>
      </c>
      <c r="T1167" s="205">
        <f>S1167*H1167</f>
        <v>0</v>
      </c>
      <c r="U1167" s="37"/>
      <c r="V1167" s="37"/>
      <c r="W1167" s="37"/>
      <c r="X1167" s="37"/>
      <c r="Y1167" s="37"/>
      <c r="Z1167" s="37"/>
      <c r="AA1167" s="37"/>
      <c r="AB1167" s="37"/>
      <c r="AC1167" s="37"/>
      <c r="AD1167" s="37"/>
      <c r="AE1167" s="37"/>
      <c r="AR1167" s="206" t="s">
        <v>104</v>
      </c>
      <c r="AT1167" s="206" t="s">
        <v>264</v>
      </c>
      <c r="AU1167" s="206" t="s">
        <v>91</v>
      </c>
      <c r="AY1167" s="19" t="s">
        <v>262</v>
      </c>
      <c r="BE1167" s="207">
        <f>IF(N1167="základní",J1167,0)</f>
        <v>0</v>
      </c>
      <c r="BF1167" s="207">
        <f>IF(N1167="snížená",J1167,0)</f>
        <v>0</v>
      </c>
      <c r="BG1167" s="207">
        <f>IF(N1167="zákl. přenesená",J1167,0)</f>
        <v>0</v>
      </c>
      <c r="BH1167" s="207">
        <f>IF(N1167="sníž. přenesená",J1167,0)</f>
        <v>0</v>
      </c>
      <c r="BI1167" s="207">
        <f>IF(N1167="nulová",J1167,0)</f>
        <v>0</v>
      </c>
      <c r="BJ1167" s="19" t="s">
        <v>89</v>
      </c>
      <c r="BK1167" s="207">
        <f>ROUND(I1167*H1167,2)</f>
        <v>0</v>
      </c>
      <c r="BL1167" s="19" t="s">
        <v>104</v>
      </c>
      <c r="BM1167" s="206" t="s">
        <v>931</v>
      </c>
    </row>
    <row r="1168" spans="1:65" s="2" customFormat="1" ht="36">
      <c r="A1168" s="37"/>
      <c r="B1168" s="38"/>
      <c r="C1168" s="39"/>
      <c r="D1168" s="208" t="s">
        <v>270</v>
      </c>
      <c r="E1168" s="39"/>
      <c r="F1168" s="209" t="s">
        <v>932</v>
      </c>
      <c r="G1168" s="39"/>
      <c r="H1168" s="39"/>
      <c r="I1168" s="118"/>
      <c r="J1168" s="39"/>
      <c r="K1168" s="39"/>
      <c r="L1168" s="42"/>
      <c r="M1168" s="210"/>
      <c r="N1168" s="211"/>
      <c r="O1168" s="67"/>
      <c r="P1168" s="67"/>
      <c r="Q1168" s="67"/>
      <c r="R1168" s="67"/>
      <c r="S1168" s="67"/>
      <c r="T1168" s="68"/>
      <c r="U1168" s="37"/>
      <c r="V1168" s="37"/>
      <c r="W1168" s="37"/>
      <c r="X1168" s="37"/>
      <c r="Y1168" s="37"/>
      <c r="Z1168" s="37"/>
      <c r="AA1168" s="37"/>
      <c r="AB1168" s="37"/>
      <c r="AC1168" s="37"/>
      <c r="AD1168" s="37"/>
      <c r="AE1168" s="37"/>
      <c r="AT1168" s="19" t="s">
        <v>270</v>
      </c>
      <c r="AU1168" s="19" t="s">
        <v>91</v>
      </c>
    </row>
    <row r="1169" spans="2:51" s="13" customFormat="1" ht="10">
      <c r="B1169" s="212"/>
      <c r="C1169" s="213"/>
      <c r="D1169" s="208" t="s">
        <v>272</v>
      </c>
      <c r="E1169" s="214" t="s">
        <v>44</v>
      </c>
      <c r="F1169" s="215" t="s">
        <v>557</v>
      </c>
      <c r="G1169" s="213"/>
      <c r="H1169" s="214" t="s">
        <v>44</v>
      </c>
      <c r="I1169" s="216"/>
      <c r="J1169" s="213"/>
      <c r="K1169" s="213"/>
      <c r="L1169" s="217"/>
      <c r="M1169" s="218"/>
      <c r="N1169" s="219"/>
      <c r="O1169" s="219"/>
      <c r="P1169" s="219"/>
      <c r="Q1169" s="219"/>
      <c r="R1169" s="219"/>
      <c r="S1169" s="219"/>
      <c r="T1169" s="220"/>
      <c r="AT1169" s="221" t="s">
        <v>272</v>
      </c>
      <c r="AU1169" s="221" t="s">
        <v>91</v>
      </c>
      <c r="AV1169" s="13" t="s">
        <v>89</v>
      </c>
      <c r="AW1169" s="13" t="s">
        <v>38</v>
      </c>
      <c r="AX1169" s="13" t="s">
        <v>82</v>
      </c>
      <c r="AY1169" s="221" t="s">
        <v>262</v>
      </c>
    </row>
    <row r="1170" spans="2:51" s="13" customFormat="1" ht="10">
      <c r="B1170" s="212"/>
      <c r="C1170" s="213"/>
      <c r="D1170" s="208" t="s">
        <v>272</v>
      </c>
      <c r="E1170" s="214" t="s">
        <v>44</v>
      </c>
      <c r="F1170" s="215" t="s">
        <v>933</v>
      </c>
      <c r="G1170" s="213"/>
      <c r="H1170" s="214" t="s">
        <v>44</v>
      </c>
      <c r="I1170" s="216"/>
      <c r="J1170" s="213"/>
      <c r="K1170" s="213"/>
      <c r="L1170" s="217"/>
      <c r="M1170" s="218"/>
      <c r="N1170" s="219"/>
      <c r="O1170" s="219"/>
      <c r="P1170" s="219"/>
      <c r="Q1170" s="219"/>
      <c r="R1170" s="219"/>
      <c r="S1170" s="219"/>
      <c r="T1170" s="220"/>
      <c r="AT1170" s="221" t="s">
        <v>272</v>
      </c>
      <c r="AU1170" s="221" t="s">
        <v>91</v>
      </c>
      <c r="AV1170" s="13" t="s">
        <v>89</v>
      </c>
      <c r="AW1170" s="13" t="s">
        <v>38</v>
      </c>
      <c r="AX1170" s="13" t="s">
        <v>82</v>
      </c>
      <c r="AY1170" s="221" t="s">
        <v>262</v>
      </c>
    </row>
    <row r="1171" spans="2:51" s="13" customFormat="1" ht="10">
      <c r="B1171" s="212"/>
      <c r="C1171" s="213"/>
      <c r="D1171" s="208" t="s">
        <v>272</v>
      </c>
      <c r="E1171" s="214" t="s">
        <v>44</v>
      </c>
      <c r="F1171" s="215" t="s">
        <v>558</v>
      </c>
      <c r="G1171" s="213"/>
      <c r="H1171" s="214" t="s">
        <v>44</v>
      </c>
      <c r="I1171" s="216"/>
      <c r="J1171" s="213"/>
      <c r="K1171" s="213"/>
      <c r="L1171" s="217"/>
      <c r="M1171" s="218"/>
      <c r="N1171" s="219"/>
      <c r="O1171" s="219"/>
      <c r="P1171" s="219"/>
      <c r="Q1171" s="219"/>
      <c r="R1171" s="219"/>
      <c r="S1171" s="219"/>
      <c r="T1171" s="220"/>
      <c r="AT1171" s="221" t="s">
        <v>272</v>
      </c>
      <c r="AU1171" s="221" t="s">
        <v>91</v>
      </c>
      <c r="AV1171" s="13" t="s">
        <v>89</v>
      </c>
      <c r="AW1171" s="13" t="s">
        <v>38</v>
      </c>
      <c r="AX1171" s="13" t="s">
        <v>82</v>
      </c>
      <c r="AY1171" s="221" t="s">
        <v>262</v>
      </c>
    </row>
    <row r="1172" spans="2:51" s="13" customFormat="1" ht="10">
      <c r="B1172" s="212"/>
      <c r="C1172" s="213"/>
      <c r="D1172" s="208" t="s">
        <v>272</v>
      </c>
      <c r="E1172" s="214" t="s">
        <v>44</v>
      </c>
      <c r="F1172" s="215" t="s">
        <v>458</v>
      </c>
      <c r="G1172" s="213"/>
      <c r="H1172" s="214" t="s">
        <v>44</v>
      </c>
      <c r="I1172" s="216"/>
      <c r="J1172" s="213"/>
      <c r="K1172" s="213"/>
      <c r="L1172" s="217"/>
      <c r="M1172" s="218"/>
      <c r="N1172" s="219"/>
      <c r="O1172" s="219"/>
      <c r="P1172" s="219"/>
      <c r="Q1172" s="219"/>
      <c r="R1172" s="219"/>
      <c r="S1172" s="219"/>
      <c r="T1172" s="220"/>
      <c r="AT1172" s="221" t="s">
        <v>272</v>
      </c>
      <c r="AU1172" s="221" t="s">
        <v>91</v>
      </c>
      <c r="AV1172" s="13" t="s">
        <v>89</v>
      </c>
      <c r="AW1172" s="13" t="s">
        <v>38</v>
      </c>
      <c r="AX1172" s="13" t="s">
        <v>82</v>
      </c>
      <c r="AY1172" s="221" t="s">
        <v>262</v>
      </c>
    </row>
    <row r="1173" spans="2:51" s="15" customFormat="1" ht="10">
      <c r="B1173" s="233"/>
      <c r="C1173" s="234"/>
      <c r="D1173" s="208" t="s">
        <v>272</v>
      </c>
      <c r="E1173" s="235" t="s">
        <v>44</v>
      </c>
      <c r="F1173" s="236" t="s">
        <v>934</v>
      </c>
      <c r="G1173" s="234"/>
      <c r="H1173" s="237">
        <v>34.299999999999997</v>
      </c>
      <c r="I1173" s="238"/>
      <c r="J1173" s="234"/>
      <c r="K1173" s="234"/>
      <c r="L1173" s="239"/>
      <c r="M1173" s="240"/>
      <c r="N1173" s="241"/>
      <c r="O1173" s="241"/>
      <c r="P1173" s="241"/>
      <c r="Q1173" s="241"/>
      <c r="R1173" s="241"/>
      <c r="S1173" s="241"/>
      <c r="T1173" s="242"/>
      <c r="AT1173" s="243" t="s">
        <v>272</v>
      </c>
      <c r="AU1173" s="243" t="s">
        <v>91</v>
      </c>
      <c r="AV1173" s="15" t="s">
        <v>91</v>
      </c>
      <c r="AW1173" s="15" t="s">
        <v>38</v>
      </c>
      <c r="AX1173" s="15" t="s">
        <v>82</v>
      </c>
      <c r="AY1173" s="243" t="s">
        <v>262</v>
      </c>
    </row>
    <row r="1174" spans="2:51" s="15" customFormat="1" ht="10">
      <c r="B1174" s="233"/>
      <c r="C1174" s="234"/>
      <c r="D1174" s="208" t="s">
        <v>272</v>
      </c>
      <c r="E1174" s="235" t="s">
        <v>44</v>
      </c>
      <c r="F1174" s="236" t="s">
        <v>935</v>
      </c>
      <c r="G1174" s="234"/>
      <c r="H1174" s="237">
        <v>52.1</v>
      </c>
      <c r="I1174" s="238"/>
      <c r="J1174" s="234"/>
      <c r="K1174" s="234"/>
      <c r="L1174" s="239"/>
      <c r="M1174" s="240"/>
      <c r="N1174" s="241"/>
      <c r="O1174" s="241"/>
      <c r="P1174" s="241"/>
      <c r="Q1174" s="241"/>
      <c r="R1174" s="241"/>
      <c r="S1174" s="241"/>
      <c r="T1174" s="242"/>
      <c r="AT1174" s="243" t="s">
        <v>272</v>
      </c>
      <c r="AU1174" s="243" t="s">
        <v>91</v>
      </c>
      <c r="AV1174" s="15" t="s">
        <v>91</v>
      </c>
      <c r="AW1174" s="15" t="s">
        <v>38</v>
      </c>
      <c r="AX1174" s="15" t="s">
        <v>82</v>
      </c>
      <c r="AY1174" s="243" t="s">
        <v>262</v>
      </c>
    </row>
    <row r="1175" spans="2:51" s="15" customFormat="1" ht="10">
      <c r="B1175" s="233"/>
      <c r="C1175" s="234"/>
      <c r="D1175" s="208" t="s">
        <v>272</v>
      </c>
      <c r="E1175" s="235" t="s">
        <v>44</v>
      </c>
      <c r="F1175" s="236" t="s">
        <v>936</v>
      </c>
      <c r="G1175" s="234"/>
      <c r="H1175" s="237">
        <v>5.7</v>
      </c>
      <c r="I1175" s="238"/>
      <c r="J1175" s="234"/>
      <c r="K1175" s="234"/>
      <c r="L1175" s="239"/>
      <c r="M1175" s="240"/>
      <c r="N1175" s="241"/>
      <c r="O1175" s="241"/>
      <c r="P1175" s="241"/>
      <c r="Q1175" s="241"/>
      <c r="R1175" s="241"/>
      <c r="S1175" s="241"/>
      <c r="T1175" s="242"/>
      <c r="AT1175" s="243" t="s">
        <v>272</v>
      </c>
      <c r="AU1175" s="243" t="s">
        <v>91</v>
      </c>
      <c r="AV1175" s="15" t="s">
        <v>91</v>
      </c>
      <c r="AW1175" s="15" t="s">
        <v>38</v>
      </c>
      <c r="AX1175" s="15" t="s">
        <v>82</v>
      </c>
      <c r="AY1175" s="243" t="s">
        <v>262</v>
      </c>
    </row>
    <row r="1176" spans="2:51" s="13" customFormat="1" ht="10">
      <c r="B1176" s="212"/>
      <c r="C1176" s="213"/>
      <c r="D1176" s="208" t="s">
        <v>272</v>
      </c>
      <c r="E1176" s="214" t="s">
        <v>44</v>
      </c>
      <c r="F1176" s="215" t="s">
        <v>570</v>
      </c>
      <c r="G1176" s="213"/>
      <c r="H1176" s="214" t="s">
        <v>44</v>
      </c>
      <c r="I1176" s="216"/>
      <c r="J1176" s="213"/>
      <c r="K1176" s="213"/>
      <c r="L1176" s="217"/>
      <c r="M1176" s="218"/>
      <c r="N1176" s="219"/>
      <c r="O1176" s="219"/>
      <c r="P1176" s="219"/>
      <c r="Q1176" s="219"/>
      <c r="R1176" s="219"/>
      <c r="S1176" s="219"/>
      <c r="T1176" s="220"/>
      <c r="AT1176" s="221" t="s">
        <v>272</v>
      </c>
      <c r="AU1176" s="221" t="s">
        <v>91</v>
      </c>
      <c r="AV1176" s="13" t="s">
        <v>89</v>
      </c>
      <c r="AW1176" s="13" t="s">
        <v>38</v>
      </c>
      <c r="AX1176" s="13" t="s">
        <v>82</v>
      </c>
      <c r="AY1176" s="221" t="s">
        <v>262</v>
      </c>
    </row>
    <row r="1177" spans="2:51" s="13" customFormat="1" ht="10">
      <c r="B1177" s="212"/>
      <c r="C1177" s="213"/>
      <c r="D1177" s="208" t="s">
        <v>272</v>
      </c>
      <c r="E1177" s="214" t="s">
        <v>44</v>
      </c>
      <c r="F1177" s="215" t="s">
        <v>458</v>
      </c>
      <c r="G1177" s="213"/>
      <c r="H1177" s="214" t="s">
        <v>44</v>
      </c>
      <c r="I1177" s="216"/>
      <c r="J1177" s="213"/>
      <c r="K1177" s="213"/>
      <c r="L1177" s="217"/>
      <c r="M1177" s="218"/>
      <c r="N1177" s="219"/>
      <c r="O1177" s="219"/>
      <c r="P1177" s="219"/>
      <c r="Q1177" s="219"/>
      <c r="R1177" s="219"/>
      <c r="S1177" s="219"/>
      <c r="T1177" s="220"/>
      <c r="AT1177" s="221" t="s">
        <v>272</v>
      </c>
      <c r="AU1177" s="221" t="s">
        <v>91</v>
      </c>
      <c r="AV1177" s="13" t="s">
        <v>89</v>
      </c>
      <c r="AW1177" s="13" t="s">
        <v>38</v>
      </c>
      <c r="AX1177" s="13" t="s">
        <v>82</v>
      </c>
      <c r="AY1177" s="221" t="s">
        <v>262</v>
      </c>
    </row>
    <row r="1178" spans="2:51" s="15" customFormat="1" ht="10">
      <c r="B1178" s="233"/>
      <c r="C1178" s="234"/>
      <c r="D1178" s="208" t="s">
        <v>272</v>
      </c>
      <c r="E1178" s="235" t="s">
        <v>44</v>
      </c>
      <c r="F1178" s="236" t="s">
        <v>937</v>
      </c>
      <c r="G1178" s="234"/>
      <c r="H1178" s="237">
        <v>84.8</v>
      </c>
      <c r="I1178" s="238"/>
      <c r="J1178" s="234"/>
      <c r="K1178" s="234"/>
      <c r="L1178" s="239"/>
      <c r="M1178" s="240"/>
      <c r="N1178" s="241"/>
      <c r="O1178" s="241"/>
      <c r="P1178" s="241"/>
      <c r="Q1178" s="241"/>
      <c r="R1178" s="241"/>
      <c r="S1178" s="241"/>
      <c r="T1178" s="242"/>
      <c r="AT1178" s="243" t="s">
        <v>272</v>
      </c>
      <c r="AU1178" s="243" t="s">
        <v>91</v>
      </c>
      <c r="AV1178" s="15" t="s">
        <v>91</v>
      </c>
      <c r="AW1178" s="15" t="s">
        <v>38</v>
      </c>
      <c r="AX1178" s="15" t="s">
        <v>82</v>
      </c>
      <c r="AY1178" s="243" t="s">
        <v>262</v>
      </c>
    </row>
    <row r="1179" spans="2:51" s="13" customFormat="1" ht="10">
      <c r="B1179" s="212"/>
      <c r="C1179" s="213"/>
      <c r="D1179" s="208" t="s">
        <v>272</v>
      </c>
      <c r="E1179" s="214" t="s">
        <v>44</v>
      </c>
      <c r="F1179" s="215" t="s">
        <v>575</v>
      </c>
      <c r="G1179" s="213"/>
      <c r="H1179" s="214" t="s">
        <v>44</v>
      </c>
      <c r="I1179" s="216"/>
      <c r="J1179" s="213"/>
      <c r="K1179" s="213"/>
      <c r="L1179" s="217"/>
      <c r="M1179" s="218"/>
      <c r="N1179" s="219"/>
      <c r="O1179" s="219"/>
      <c r="P1179" s="219"/>
      <c r="Q1179" s="219"/>
      <c r="R1179" s="219"/>
      <c r="S1179" s="219"/>
      <c r="T1179" s="220"/>
      <c r="AT1179" s="221" t="s">
        <v>272</v>
      </c>
      <c r="AU1179" s="221" t="s">
        <v>91</v>
      </c>
      <c r="AV1179" s="13" t="s">
        <v>89</v>
      </c>
      <c r="AW1179" s="13" t="s">
        <v>38</v>
      </c>
      <c r="AX1179" s="13" t="s">
        <v>82</v>
      </c>
      <c r="AY1179" s="221" t="s">
        <v>262</v>
      </c>
    </row>
    <row r="1180" spans="2:51" s="13" customFormat="1" ht="10">
      <c r="B1180" s="212"/>
      <c r="C1180" s="213"/>
      <c r="D1180" s="208" t="s">
        <v>272</v>
      </c>
      <c r="E1180" s="214" t="s">
        <v>44</v>
      </c>
      <c r="F1180" s="215" t="s">
        <v>458</v>
      </c>
      <c r="G1180" s="213"/>
      <c r="H1180" s="214" t="s">
        <v>44</v>
      </c>
      <c r="I1180" s="216"/>
      <c r="J1180" s="213"/>
      <c r="K1180" s="213"/>
      <c r="L1180" s="217"/>
      <c r="M1180" s="218"/>
      <c r="N1180" s="219"/>
      <c r="O1180" s="219"/>
      <c r="P1180" s="219"/>
      <c r="Q1180" s="219"/>
      <c r="R1180" s="219"/>
      <c r="S1180" s="219"/>
      <c r="T1180" s="220"/>
      <c r="AT1180" s="221" t="s">
        <v>272</v>
      </c>
      <c r="AU1180" s="221" t="s">
        <v>91</v>
      </c>
      <c r="AV1180" s="13" t="s">
        <v>89</v>
      </c>
      <c r="AW1180" s="13" t="s">
        <v>38</v>
      </c>
      <c r="AX1180" s="13" t="s">
        <v>82</v>
      </c>
      <c r="AY1180" s="221" t="s">
        <v>262</v>
      </c>
    </row>
    <row r="1181" spans="2:51" s="15" customFormat="1" ht="10">
      <c r="B1181" s="233"/>
      <c r="C1181" s="234"/>
      <c r="D1181" s="208" t="s">
        <v>272</v>
      </c>
      <c r="E1181" s="235" t="s">
        <v>44</v>
      </c>
      <c r="F1181" s="236" t="s">
        <v>937</v>
      </c>
      <c r="G1181" s="234"/>
      <c r="H1181" s="237">
        <v>84.8</v>
      </c>
      <c r="I1181" s="238"/>
      <c r="J1181" s="234"/>
      <c r="K1181" s="234"/>
      <c r="L1181" s="239"/>
      <c r="M1181" s="240"/>
      <c r="N1181" s="241"/>
      <c r="O1181" s="241"/>
      <c r="P1181" s="241"/>
      <c r="Q1181" s="241"/>
      <c r="R1181" s="241"/>
      <c r="S1181" s="241"/>
      <c r="T1181" s="242"/>
      <c r="AT1181" s="243" t="s">
        <v>272</v>
      </c>
      <c r="AU1181" s="243" t="s">
        <v>91</v>
      </c>
      <c r="AV1181" s="15" t="s">
        <v>91</v>
      </c>
      <c r="AW1181" s="15" t="s">
        <v>38</v>
      </c>
      <c r="AX1181" s="15" t="s">
        <v>82</v>
      </c>
      <c r="AY1181" s="243" t="s">
        <v>262</v>
      </c>
    </row>
    <row r="1182" spans="2:51" s="13" customFormat="1" ht="10">
      <c r="B1182" s="212"/>
      <c r="C1182" s="213"/>
      <c r="D1182" s="208" t="s">
        <v>272</v>
      </c>
      <c r="E1182" s="214" t="s">
        <v>44</v>
      </c>
      <c r="F1182" s="215" t="s">
        <v>576</v>
      </c>
      <c r="G1182" s="213"/>
      <c r="H1182" s="214" t="s">
        <v>44</v>
      </c>
      <c r="I1182" s="216"/>
      <c r="J1182" s="213"/>
      <c r="K1182" s="213"/>
      <c r="L1182" s="217"/>
      <c r="M1182" s="218"/>
      <c r="N1182" s="219"/>
      <c r="O1182" s="219"/>
      <c r="P1182" s="219"/>
      <c r="Q1182" s="219"/>
      <c r="R1182" s="219"/>
      <c r="S1182" s="219"/>
      <c r="T1182" s="220"/>
      <c r="AT1182" s="221" t="s">
        <v>272</v>
      </c>
      <c r="AU1182" s="221" t="s">
        <v>91</v>
      </c>
      <c r="AV1182" s="13" t="s">
        <v>89</v>
      </c>
      <c r="AW1182" s="13" t="s">
        <v>38</v>
      </c>
      <c r="AX1182" s="13" t="s">
        <v>82</v>
      </c>
      <c r="AY1182" s="221" t="s">
        <v>262</v>
      </c>
    </row>
    <row r="1183" spans="2:51" s="13" customFormat="1" ht="10">
      <c r="B1183" s="212"/>
      <c r="C1183" s="213"/>
      <c r="D1183" s="208" t="s">
        <v>272</v>
      </c>
      <c r="E1183" s="214" t="s">
        <v>44</v>
      </c>
      <c r="F1183" s="215" t="s">
        <v>458</v>
      </c>
      <c r="G1183" s="213"/>
      <c r="H1183" s="214" t="s">
        <v>44</v>
      </c>
      <c r="I1183" s="216"/>
      <c r="J1183" s="213"/>
      <c r="K1183" s="213"/>
      <c r="L1183" s="217"/>
      <c r="M1183" s="218"/>
      <c r="N1183" s="219"/>
      <c r="O1183" s="219"/>
      <c r="P1183" s="219"/>
      <c r="Q1183" s="219"/>
      <c r="R1183" s="219"/>
      <c r="S1183" s="219"/>
      <c r="T1183" s="220"/>
      <c r="AT1183" s="221" t="s">
        <v>272</v>
      </c>
      <c r="AU1183" s="221" t="s">
        <v>91</v>
      </c>
      <c r="AV1183" s="13" t="s">
        <v>89</v>
      </c>
      <c r="AW1183" s="13" t="s">
        <v>38</v>
      </c>
      <c r="AX1183" s="13" t="s">
        <v>82</v>
      </c>
      <c r="AY1183" s="221" t="s">
        <v>262</v>
      </c>
    </row>
    <row r="1184" spans="2:51" s="15" customFormat="1" ht="10">
      <c r="B1184" s="233"/>
      <c r="C1184" s="234"/>
      <c r="D1184" s="208" t="s">
        <v>272</v>
      </c>
      <c r="E1184" s="235" t="s">
        <v>44</v>
      </c>
      <c r="F1184" s="236" t="s">
        <v>938</v>
      </c>
      <c r="G1184" s="234"/>
      <c r="H1184" s="237">
        <v>78.2</v>
      </c>
      <c r="I1184" s="238"/>
      <c r="J1184" s="234"/>
      <c r="K1184" s="234"/>
      <c r="L1184" s="239"/>
      <c r="M1184" s="240"/>
      <c r="N1184" s="241"/>
      <c r="O1184" s="241"/>
      <c r="P1184" s="241"/>
      <c r="Q1184" s="241"/>
      <c r="R1184" s="241"/>
      <c r="S1184" s="241"/>
      <c r="T1184" s="242"/>
      <c r="AT1184" s="243" t="s">
        <v>272</v>
      </c>
      <c r="AU1184" s="243" t="s">
        <v>91</v>
      </c>
      <c r="AV1184" s="15" t="s">
        <v>91</v>
      </c>
      <c r="AW1184" s="15" t="s">
        <v>38</v>
      </c>
      <c r="AX1184" s="15" t="s">
        <v>82</v>
      </c>
      <c r="AY1184" s="243" t="s">
        <v>262</v>
      </c>
    </row>
    <row r="1185" spans="1:65" s="14" customFormat="1" ht="10">
      <c r="B1185" s="222"/>
      <c r="C1185" s="223"/>
      <c r="D1185" s="208" t="s">
        <v>272</v>
      </c>
      <c r="E1185" s="224" t="s">
        <v>44</v>
      </c>
      <c r="F1185" s="225" t="s">
        <v>284</v>
      </c>
      <c r="G1185" s="223"/>
      <c r="H1185" s="226">
        <v>339.9</v>
      </c>
      <c r="I1185" s="227"/>
      <c r="J1185" s="223"/>
      <c r="K1185" s="223"/>
      <c r="L1185" s="228"/>
      <c r="M1185" s="229"/>
      <c r="N1185" s="230"/>
      <c r="O1185" s="230"/>
      <c r="P1185" s="230"/>
      <c r="Q1185" s="230"/>
      <c r="R1185" s="230"/>
      <c r="S1185" s="230"/>
      <c r="T1185" s="231"/>
      <c r="AT1185" s="232" t="s">
        <v>272</v>
      </c>
      <c r="AU1185" s="232" t="s">
        <v>91</v>
      </c>
      <c r="AV1185" s="14" t="s">
        <v>97</v>
      </c>
      <c r="AW1185" s="14" t="s">
        <v>38</v>
      </c>
      <c r="AX1185" s="14" t="s">
        <v>82</v>
      </c>
      <c r="AY1185" s="232" t="s">
        <v>262</v>
      </c>
    </row>
    <row r="1186" spans="1:65" s="16" customFormat="1" ht="10">
      <c r="B1186" s="244"/>
      <c r="C1186" s="245"/>
      <c r="D1186" s="208" t="s">
        <v>272</v>
      </c>
      <c r="E1186" s="246" t="s">
        <v>44</v>
      </c>
      <c r="F1186" s="247" t="s">
        <v>291</v>
      </c>
      <c r="G1186" s="245"/>
      <c r="H1186" s="248">
        <v>339.9</v>
      </c>
      <c r="I1186" s="249"/>
      <c r="J1186" s="245"/>
      <c r="K1186" s="245"/>
      <c r="L1186" s="250"/>
      <c r="M1186" s="251"/>
      <c r="N1186" s="252"/>
      <c r="O1186" s="252"/>
      <c r="P1186" s="252"/>
      <c r="Q1186" s="252"/>
      <c r="R1186" s="252"/>
      <c r="S1186" s="252"/>
      <c r="T1186" s="253"/>
      <c r="AT1186" s="254" t="s">
        <v>272</v>
      </c>
      <c r="AU1186" s="254" t="s">
        <v>91</v>
      </c>
      <c r="AV1186" s="16" t="s">
        <v>104</v>
      </c>
      <c r="AW1186" s="16" t="s">
        <v>38</v>
      </c>
      <c r="AX1186" s="16" t="s">
        <v>89</v>
      </c>
      <c r="AY1186" s="254" t="s">
        <v>262</v>
      </c>
    </row>
    <row r="1187" spans="1:65" s="2" customFormat="1" ht="16.5" customHeight="1">
      <c r="A1187" s="37"/>
      <c r="B1187" s="38"/>
      <c r="C1187" s="195" t="s">
        <v>939</v>
      </c>
      <c r="D1187" s="195" t="s">
        <v>264</v>
      </c>
      <c r="E1187" s="196" t="s">
        <v>940</v>
      </c>
      <c r="F1187" s="197" t="s">
        <v>941</v>
      </c>
      <c r="G1187" s="198" t="s">
        <v>342</v>
      </c>
      <c r="H1187" s="199">
        <v>82.5</v>
      </c>
      <c r="I1187" s="200"/>
      <c r="J1187" s="201">
        <f>ROUND(I1187*H1187,2)</f>
        <v>0</v>
      </c>
      <c r="K1187" s="197" t="s">
        <v>268</v>
      </c>
      <c r="L1187" s="42"/>
      <c r="M1187" s="202" t="s">
        <v>44</v>
      </c>
      <c r="N1187" s="203" t="s">
        <v>53</v>
      </c>
      <c r="O1187" s="67"/>
      <c r="P1187" s="204">
        <f>O1187*H1187</f>
        <v>0</v>
      </c>
      <c r="Q1187" s="204">
        <v>2.5999999999999998E-4</v>
      </c>
      <c r="R1187" s="204">
        <f>Q1187*H1187</f>
        <v>2.1449999999999997E-2</v>
      </c>
      <c r="S1187" s="204">
        <v>0</v>
      </c>
      <c r="T1187" s="205">
        <f>S1187*H1187</f>
        <v>0</v>
      </c>
      <c r="U1187" s="37"/>
      <c r="V1187" s="37"/>
      <c r="W1187" s="37"/>
      <c r="X1187" s="37"/>
      <c r="Y1187" s="37"/>
      <c r="Z1187" s="37"/>
      <c r="AA1187" s="37"/>
      <c r="AB1187" s="37"/>
      <c r="AC1187" s="37"/>
      <c r="AD1187" s="37"/>
      <c r="AE1187" s="37"/>
      <c r="AR1187" s="206" t="s">
        <v>104</v>
      </c>
      <c r="AT1187" s="206" t="s">
        <v>264</v>
      </c>
      <c r="AU1187" s="206" t="s">
        <v>91</v>
      </c>
      <c r="AY1187" s="19" t="s">
        <v>262</v>
      </c>
      <c r="BE1187" s="207">
        <f>IF(N1187="základní",J1187,0)</f>
        <v>0</v>
      </c>
      <c r="BF1187" s="207">
        <f>IF(N1187="snížená",J1187,0)</f>
        <v>0</v>
      </c>
      <c r="BG1187" s="207">
        <f>IF(N1187="zákl. přenesená",J1187,0)</f>
        <v>0</v>
      </c>
      <c r="BH1187" s="207">
        <f>IF(N1187="sníž. přenesená",J1187,0)</f>
        <v>0</v>
      </c>
      <c r="BI1187" s="207">
        <f>IF(N1187="nulová",J1187,0)</f>
        <v>0</v>
      </c>
      <c r="BJ1187" s="19" t="s">
        <v>89</v>
      </c>
      <c r="BK1187" s="207">
        <f>ROUND(I1187*H1187,2)</f>
        <v>0</v>
      </c>
      <c r="BL1187" s="19" t="s">
        <v>104</v>
      </c>
      <c r="BM1187" s="206" t="s">
        <v>942</v>
      </c>
    </row>
    <row r="1188" spans="1:65" s="2" customFormat="1" ht="18">
      <c r="A1188" s="37"/>
      <c r="B1188" s="38"/>
      <c r="C1188" s="39"/>
      <c r="D1188" s="208" t="s">
        <v>421</v>
      </c>
      <c r="E1188" s="39"/>
      <c r="F1188" s="209" t="s">
        <v>943</v>
      </c>
      <c r="G1188" s="39"/>
      <c r="H1188" s="39"/>
      <c r="I1188" s="118"/>
      <c r="J1188" s="39"/>
      <c r="K1188" s="39"/>
      <c r="L1188" s="42"/>
      <c r="M1188" s="210"/>
      <c r="N1188" s="211"/>
      <c r="O1188" s="67"/>
      <c r="P1188" s="67"/>
      <c r="Q1188" s="67"/>
      <c r="R1188" s="67"/>
      <c r="S1188" s="67"/>
      <c r="T1188" s="68"/>
      <c r="U1188" s="37"/>
      <c r="V1188" s="37"/>
      <c r="W1188" s="37"/>
      <c r="X1188" s="37"/>
      <c r="Y1188" s="37"/>
      <c r="Z1188" s="37"/>
      <c r="AA1188" s="37"/>
      <c r="AB1188" s="37"/>
      <c r="AC1188" s="37"/>
      <c r="AD1188" s="37"/>
      <c r="AE1188" s="37"/>
      <c r="AT1188" s="19" t="s">
        <v>421</v>
      </c>
      <c r="AU1188" s="19" t="s">
        <v>91</v>
      </c>
    </row>
    <row r="1189" spans="1:65" s="13" customFormat="1" ht="10">
      <c r="B1189" s="212"/>
      <c r="C1189" s="213"/>
      <c r="D1189" s="208" t="s">
        <v>272</v>
      </c>
      <c r="E1189" s="214" t="s">
        <v>44</v>
      </c>
      <c r="F1189" s="215" t="s">
        <v>944</v>
      </c>
      <c r="G1189" s="213"/>
      <c r="H1189" s="214" t="s">
        <v>44</v>
      </c>
      <c r="I1189" s="216"/>
      <c r="J1189" s="213"/>
      <c r="K1189" s="213"/>
      <c r="L1189" s="217"/>
      <c r="M1189" s="218"/>
      <c r="N1189" s="219"/>
      <c r="O1189" s="219"/>
      <c r="P1189" s="219"/>
      <c r="Q1189" s="219"/>
      <c r="R1189" s="219"/>
      <c r="S1189" s="219"/>
      <c r="T1189" s="220"/>
      <c r="AT1189" s="221" t="s">
        <v>272</v>
      </c>
      <c r="AU1189" s="221" t="s">
        <v>91</v>
      </c>
      <c r="AV1189" s="13" t="s">
        <v>89</v>
      </c>
      <c r="AW1189" s="13" t="s">
        <v>38</v>
      </c>
      <c r="AX1189" s="13" t="s">
        <v>82</v>
      </c>
      <c r="AY1189" s="221" t="s">
        <v>262</v>
      </c>
    </row>
    <row r="1190" spans="1:65" s="13" customFormat="1" ht="10">
      <c r="B1190" s="212"/>
      <c r="C1190" s="213"/>
      <c r="D1190" s="208" t="s">
        <v>272</v>
      </c>
      <c r="E1190" s="214" t="s">
        <v>44</v>
      </c>
      <c r="F1190" s="215" t="s">
        <v>945</v>
      </c>
      <c r="G1190" s="213"/>
      <c r="H1190" s="214" t="s">
        <v>44</v>
      </c>
      <c r="I1190" s="216"/>
      <c r="J1190" s="213"/>
      <c r="K1190" s="213"/>
      <c r="L1190" s="217"/>
      <c r="M1190" s="218"/>
      <c r="N1190" s="219"/>
      <c r="O1190" s="219"/>
      <c r="P1190" s="219"/>
      <c r="Q1190" s="219"/>
      <c r="R1190" s="219"/>
      <c r="S1190" s="219"/>
      <c r="T1190" s="220"/>
      <c r="AT1190" s="221" t="s">
        <v>272</v>
      </c>
      <c r="AU1190" s="221" t="s">
        <v>91</v>
      </c>
      <c r="AV1190" s="13" t="s">
        <v>89</v>
      </c>
      <c r="AW1190" s="13" t="s">
        <v>38</v>
      </c>
      <c r="AX1190" s="13" t="s">
        <v>82</v>
      </c>
      <c r="AY1190" s="221" t="s">
        <v>262</v>
      </c>
    </row>
    <row r="1191" spans="1:65" s="13" customFormat="1" ht="10">
      <c r="B1191" s="212"/>
      <c r="C1191" s="213"/>
      <c r="D1191" s="208" t="s">
        <v>272</v>
      </c>
      <c r="E1191" s="214" t="s">
        <v>44</v>
      </c>
      <c r="F1191" s="215" t="s">
        <v>946</v>
      </c>
      <c r="G1191" s="213"/>
      <c r="H1191" s="214" t="s">
        <v>44</v>
      </c>
      <c r="I1191" s="216"/>
      <c r="J1191" s="213"/>
      <c r="K1191" s="213"/>
      <c r="L1191" s="217"/>
      <c r="M1191" s="218"/>
      <c r="N1191" s="219"/>
      <c r="O1191" s="219"/>
      <c r="P1191" s="219"/>
      <c r="Q1191" s="219"/>
      <c r="R1191" s="219"/>
      <c r="S1191" s="219"/>
      <c r="T1191" s="220"/>
      <c r="AT1191" s="221" t="s">
        <v>272</v>
      </c>
      <c r="AU1191" s="221" t="s">
        <v>91</v>
      </c>
      <c r="AV1191" s="13" t="s">
        <v>89</v>
      </c>
      <c r="AW1191" s="13" t="s">
        <v>38</v>
      </c>
      <c r="AX1191" s="13" t="s">
        <v>82</v>
      </c>
      <c r="AY1191" s="221" t="s">
        <v>262</v>
      </c>
    </row>
    <row r="1192" spans="1:65" s="15" customFormat="1" ht="10">
      <c r="B1192" s="233"/>
      <c r="C1192" s="234"/>
      <c r="D1192" s="208" t="s">
        <v>272</v>
      </c>
      <c r="E1192" s="235" t="s">
        <v>44</v>
      </c>
      <c r="F1192" s="236" t="s">
        <v>947</v>
      </c>
      <c r="G1192" s="234"/>
      <c r="H1192" s="237">
        <v>82.5</v>
      </c>
      <c r="I1192" s="238"/>
      <c r="J1192" s="234"/>
      <c r="K1192" s="234"/>
      <c r="L1192" s="239"/>
      <c r="M1192" s="240"/>
      <c r="N1192" s="241"/>
      <c r="O1192" s="241"/>
      <c r="P1192" s="241"/>
      <c r="Q1192" s="241"/>
      <c r="R1192" s="241"/>
      <c r="S1192" s="241"/>
      <c r="T1192" s="242"/>
      <c r="AT1192" s="243" t="s">
        <v>272</v>
      </c>
      <c r="AU1192" s="243" t="s">
        <v>91</v>
      </c>
      <c r="AV1192" s="15" t="s">
        <v>91</v>
      </c>
      <c r="AW1192" s="15" t="s">
        <v>38</v>
      </c>
      <c r="AX1192" s="15" t="s">
        <v>89</v>
      </c>
      <c r="AY1192" s="243" t="s">
        <v>262</v>
      </c>
    </row>
    <row r="1193" spans="1:65" s="2" customFormat="1" ht="33" customHeight="1">
      <c r="A1193" s="37"/>
      <c r="B1193" s="38"/>
      <c r="C1193" s="195" t="s">
        <v>948</v>
      </c>
      <c r="D1193" s="195" t="s">
        <v>264</v>
      </c>
      <c r="E1193" s="196" t="s">
        <v>949</v>
      </c>
      <c r="F1193" s="197" t="s">
        <v>950</v>
      </c>
      <c r="G1193" s="198" t="s">
        <v>342</v>
      </c>
      <c r="H1193" s="199">
        <v>85.85</v>
      </c>
      <c r="I1193" s="200"/>
      <c r="J1193" s="201">
        <f>ROUND(I1193*H1193,2)</f>
        <v>0</v>
      </c>
      <c r="K1193" s="197" t="s">
        <v>268</v>
      </c>
      <c r="L1193" s="42"/>
      <c r="M1193" s="202" t="s">
        <v>44</v>
      </c>
      <c r="N1193" s="203" t="s">
        <v>53</v>
      </c>
      <c r="O1193" s="67"/>
      <c r="P1193" s="204">
        <f>O1193*H1193</f>
        <v>0</v>
      </c>
      <c r="Q1193" s="204">
        <v>1.576E-2</v>
      </c>
      <c r="R1193" s="204">
        <f>Q1193*H1193</f>
        <v>1.3529959999999999</v>
      </c>
      <c r="S1193" s="204">
        <v>0</v>
      </c>
      <c r="T1193" s="205">
        <f>S1193*H1193</f>
        <v>0</v>
      </c>
      <c r="U1193" s="37"/>
      <c r="V1193" s="37"/>
      <c r="W1193" s="37"/>
      <c r="X1193" s="37"/>
      <c r="Y1193" s="37"/>
      <c r="Z1193" s="37"/>
      <c r="AA1193" s="37"/>
      <c r="AB1193" s="37"/>
      <c r="AC1193" s="37"/>
      <c r="AD1193" s="37"/>
      <c r="AE1193" s="37"/>
      <c r="AR1193" s="206" t="s">
        <v>104</v>
      </c>
      <c r="AT1193" s="206" t="s">
        <v>264</v>
      </c>
      <c r="AU1193" s="206" t="s">
        <v>91</v>
      </c>
      <c r="AY1193" s="19" t="s">
        <v>262</v>
      </c>
      <c r="BE1193" s="207">
        <f>IF(N1193="základní",J1193,0)</f>
        <v>0</v>
      </c>
      <c r="BF1193" s="207">
        <f>IF(N1193="snížená",J1193,0)</f>
        <v>0</v>
      </c>
      <c r="BG1193" s="207">
        <f>IF(N1193="zákl. přenesená",J1193,0)</f>
        <v>0</v>
      </c>
      <c r="BH1193" s="207">
        <f>IF(N1193="sníž. přenesená",J1193,0)</f>
        <v>0</v>
      </c>
      <c r="BI1193" s="207">
        <f>IF(N1193="nulová",J1193,0)</f>
        <v>0</v>
      </c>
      <c r="BJ1193" s="19" t="s">
        <v>89</v>
      </c>
      <c r="BK1193" s="207">
        <f>ROUND(I1193*H1193,2)</f>
        <v>0</v>
      </c>
      <c r="BL1193" s="19" t="s">
        <v>104</v>
      </c>
      <c r="BM1193" s="206" t="s">
        <v>951</v>
      </c>
    </row>
    <row r="1194" spans="1:65" s="2" customFormat="1" ht="117">
      <c r="A1194" s="37"/>
      <c r="B1194" s="38"/>
      <c r="C1194" s="39"/>
      <c r="D1194" s="208" t="s">
        <v>270</v>
      </c>
      <c r="E1194" s="39"/>
      <c r="F1194" s="209" t="s">
        <v>952</v>
      </c>
      <c r="G1194" s="39"/>
      <c r="H1194" s="39"/>
      <c r="I1194" s="118"/>
      <c r="J1194" s="39"/>
      <c r="K1194" s="39"/>
      <c r="L1194" s="42"/>
      <c r="M1194" s="210"/>
      <c r="N1194" s="211"/>
      <c r="O1194" s="67"/>
      <c r="P1194" s="67"/>
      <c r="Q1194" s="67"/>
      <c r="R1194" s="67"/>
      <c r="S1194" s="67"/>
      <c r="T1194" s="68"/>
      <c r="U1194" s="37"/>
      <c r="V1194" s="37"/>
      <c r="W1194" s="37"/>
      <c r="X1194" s="37"/>
      <c r="Y1194" s="37"/>
      <c r="Z1194" s="37"/>
      <c r="AA1194" s="37"/>
      <c r="AB1194" s="37"/>
      <c r="AC1194" s="37"/>
      <c r="AD1194" s="37"/>
      <c r="AE1194" s="37"/>
      <c r="AT1194" s="19" t="s">
        <v>270</v>
      </c>
      <c r="AU1194" s="19" t="s">
        <v>91</v>
      </c>
    </row>
    <row r="1195" spans="1:65" s="2" customFormat="1" ht="27">
      <c r="A1195" s="37"/>
      <c r="B1195" s="38"/>
      <c r="C1195" s="39"/>
      <c r="D1195" s="208" t="s">
        <v>421</v>
      </c>
      <c r="E1195" s="39"/>
      <c r="F1195" s="209" t="s">
        <v>953</v>
      </c>
      <c r="G1195" s="39"/>
      <c r="H1195" s="39"/>
      <c r="I1195" s="118"/>
      <c r="J1195" s="39"/>
      <c r="K1195" s="39"/>
      <c r="L1195" s="42"/>
      <c r="M1195" s="210"/>
      <c r="N1195" s="211"/>
      <c r="O1195" s="67"/>
      <c r="P1195" s="67"/>
      <c r="Q1195" s="67"/>
      <c r="R1195" s="67"/>
      <c r="S1195" s="67"/>
      <c r="T1195" s="68"/>
      <c r="U1195" s="37"/>
      <c r="V1195" s="37"/>
      <c r="W1195" s="37"/>
      <c r="X1195" s="37"/>
      <c r="Y1195" s="37"/>
      <c r="Z1195" s="37"/>
      <c r="AA1195" s="37"/>
      <c r="AB1195" s="37"/>
      <c r="AC1195" s="37"/>
      <c r="AD1195" s="37"/>
      <c r="AE1195" s="37"/>
      <c r="AT1195" s="19" t="s">
        <v>421</v>
      </c>
      <c r="AU1195" s="19" t="s">
        <v>91</v>
      </c>
    </row>
    <row r="1196" spans="1:65" s="13" customFormat="1" ht="10">
      <c r="B1196" s="212"/>
      <c r="C1196" s="213"/>
      <c r="D1196" s="208" t="s">
        <v>272</v>
      </c>
      <c r="E1196" s="214" t="s">
        <v>44</v>
      </c>
      <c r="F1196" s="215" t="s">
        <v>944</v>
      </c>
      <c r="G1196" s="213"/>
      <c r="H1196" s="214" t="s">
        <v>44</v>
      </c>
      <c r="I1196" s="216"/>
      <c r="J1196" s="213"/>
      <c r="K1196" s="213"/>
      <c r="L1196" s="217"/>
      <c r="M1196" s="218"/>
      <c r="N1196" s="219"/>
      <c r="O1196" s="219"/>
      <c r="P1196" s="219"/>
      <c r="Q1196" s="219"/>
      <c r="R1196" s="219"/>
      <c r="S1196" s="219"/>
      <c r="T1196" s="220"/>
      <c r="AT1196" s="221" t="s">
        <v>272</v>
      </c>
      <c r="AU1196" s="221" t="s">
        <v>91</v>
      </c>
      <c r="AV1196" s="13" t="s">
        <v>89</v>
      </c>
      <c r="AW1196" s="13" t="s">
        <v>38</v>
      </c>
      <c r="AX1196" s="13" t="s">
        <v>82</v>
      </c>
      <c r="AY1196" s="221" t="s">
        <v>262</v>
      </c>
    </row>
    <row r="1197" spans="1:65" s="13" customFormat="1" ht="10">
      <c r="B1197" s="212"/>
      <c r="C1197" s="213"/>
      <c r="D1197" s="208" t="s">
        <v>272</v>
      </c>
      <c r="E1197" s="214" t="s">
        <v>44</v>
      </c>
      <c r="F1197" s="215" t="s">
        <v>945</v>
      </c>
      <c r="G1197" s="213"/>
      <c r="H1197" s="214" t="s">
        <v>44</v>
      </c>
      <c r="I1197" s="216"/>
      <c r="J1197" s="213"/>
      <c r="K1197" s="213"/>
      <c r="L1197" s="217"/>
      <c r="M1197" s="218"/>
      <c r="N1197" s="219"/>
      <c r="O1197" s="219"/>
      <c r="P1197" s="219"/>
      <c r="Q1197" s="219"/>
      <c r="R1197" s="219"/>
      <c r="S1197" s="219"/>
      <c r="T1197" s="220"/>
      <c r="AT1197" s="221" t="s">
        <v>272</v>
      </c>
      <c r="AU1197" s="221" t="s">
        <v>91</v>
      </c>
      <c r="AV1197" s="13" t="s">
        <v>89</v>
      </c>
      <c r="AW1197" s="13" t="s">
        <v>38</v>
      </c>
      <c r="AX1197" s="13" t="s">
        <v>82</v>
      </c>
      <c r="AY1197" s="221" t="s">
        <v>262</v>
      </c>
    </row>
    <row r="1198" spans="1:65" s="13" customFormat="1" ht="10">
      <c r="B1198" s="212"/>
      <c r="C1198" s="213"/>
      <c r="D1198" s="208" t="s">
        <v>272</v>
      </c>
      <c r="E1198" s="214" t="s">
        <v>44</v>
      </c>
      <c r="F1198" s="215" t="s">
        <v>946</v>
      </c>
      <c r="G1198" s="213"/>
      <c r="H1198" s="214" t="s">
        <v>44</v>
      </c>
      <c r="I1198" s="216"/>
      <c r="J1198" s="213"/>
      <c r="K1198" s="213"/>
      <c r="L1198" s="217"/>
      <c r="M1198" s="218"/>
      <c r="N1198" s="219"/>
      <c r="O1198" s="219"/>
      <c r="P1198" s="219"/>
      <c r="Q1198" s="219"/>
      <c r="R1198" s="219"/>
      <c r="S1198" s="219"/>
      <c r="T1198" s="220"/>
      <c r="AT1198" s="221" t="s">
        <v>272</v>
      </c>
      <c r="AU1198" s="221" t="s">
        <v>91</v>
      </c>
      <c r="AV1198" s="13" t="s">
        <v>89</v>
      </c>
      <c r="AW1198" s="13" t="s">
        <v>38</v>
      </c>
      <c r="AX1198" s="13" t="s">
        <v>82</v>
      </c>
      <c r="AY1198" s="221" t="s">
        <v>262</v>
      </c>
    </row>
    <row r="1199" spans="1:65" s="15" customFormat="1" ht="10">
      <c r="B1199" s="233"/>
      <c r="C1199" s="234"/>
      <c r="D1199" s="208" t="s">
        <v>272</v>
      </c>
      <c r="E1199" s="235" t="s">
        <v>44</v>
      </c>
      <c r="F1199" s="236" t="s">
        <v>954</v>
      </c>
      <c r="G1199" s="234"/>
      <c r="H1199" s="237">
        <v>85.85</v>
      </c>
      <c r="I1199" s="238"/>
      <c r="J1199" s="234"/>
      <c r="K1199" s="234"/>
      <c r="L1199" s="239"/>
      <c r="M1199" s="240"/>
      <c r="N1199" s="241"/>
      <c r="O1199" s="241"/>
      <c r="P1199" s="241"/>
      <c r="Q1199" s="241"/>
      <c r="R1199" s="241"/>
      <c r="S1199" s="241"/>
      <c r="T1199" s="242"/>
      <c r="AT1199" s="243" t="s">
        <v>272</v>
      </c>
      <c r="AU1199" s="243" t="s">
        <v>91</v>
      </c>
      <c r="AV1199" s="15" t="s">
        <v>91</v>
      </c>
      <c r="AW1199" s="15" t="s">
        <v>38</v>
      </c>
      <c r="AX1199" s="15" t="s">
        <v>89</v>
      </c>
      <c r="AY1199" s="243" t="s">
        <v>262</v>
      </c>
    </row>
    <row r="1200" spans="1:65" s="2" customFormat="1" ht="16.5" customHeight="1">
      <c r="A1200" s="37"/>
      <c r="B1200" s="38"/>
      <c r="C1200" s="255" t="s">
        <v>955</v>
      </c>
      <c r="D1200" s="255" t="s">
        <v>633</v>
      </c>
      <c r="E1200" s="256" t="s">
        <v>956</v>
      </c>
      <c r="F1200" s="257" t="s">
        <v>957</v>
      </c>
      <c r="G1200" s="258" t="s">
        <v>342</v>
      </c>
      <c r="H1200" s="259">
        <v>94.435000000000002</v>
      </c>
      <c r="I1200" s="260"/>
      <c r="J1200" s="261">
        <f>ROUND(I1200*H1200,2)</f>
        <v>0</v>
      </c>
      <c r="K1200" s="257" t="s">
        <v>44</v>
      </c>
      <c r="L1200" s="262"/>
      <c r="M1200" s="263" t="s">
        <v>44</v>
      </c>
      <c r="N1200" s="264" t="s">
        <v>53</v>
      </c>
      <c r="O1200" s="67"/>
      <c r="P1200" s="204">
        <f>O1200*H1200</f>
        <v>0</v>
      </c>
      <c r="Q1200" s="204">
        <v>0</v>
      </c>
      <c r="R1200" s="204">
        <f>Q1200*H1200</f>
        <v>0</v>
      </c>
      <c r="S1200" s="204">
        <v>0</v>
      </c>
      <c r="T1200" s="205">
        <f>S1200*H1200</f>
        <v>0</v>
      </c>
      <c r="U1200" s="37"/>
      <c r="V1200" s="37"/>
      <c r="W1200" s="37"/>
      <c r="X1200" s="37"/>
      <c r="Y1200" s="37"/>
      <c r="Z1200" s="37"/>
      <c r="AA1200" s="37"/>
      <c r="AB1200" s="37"/>
      <c r="AC1200" s="37"/>
      <c r="AD1200" s="37"/>
      <c r="AE1200" s="37"/>
      <c r="AR1200" s="206" t="s">
        <v>351</v>
      </c>
      <c r="AT1200" s="206" t="s">
        <v>633</v>
      </c>
      <c r="AU1200" s="206" t="s">
        <v>91</v>
      </c>
      <c r="AY1200" s="19" t="s">
        <v>262</v>
      </c>
      <c r="BE1200" s="207">
        <f>IF(N1200="základní",J1200,0)</f>
        <v>0</v>
      </c>
      <c r="BF1200" s="207">
        <f>IF(N1200="snížená",J1200,0)</f>
        <v>0</v>
      </c>
      <c r="BG1200" s="207">
        <f>IF(N1200="zákl. přenesená",J1200,0)</f>
        <v>0</v>
      </c>
      <c r="BH1200" s="207">
        <f>IF(N1200="sníž. přenesená",J1200,0)</f>
        <v>0</v>
      </c>
      <c r="BI1200" s="207">
        <f>IF(N1200="nulová",J1200,0)</f>
        <v>0</v>
      </c>
      <c r="BJ1200" s="19" t="s">
        <v>89</v>
      </c>
      <c r="BK1200" s="207">
        <f>ROUND(I1200*H1200,2)</f>
        <v>0</v>
      </c>
      <c r="BL1200" s="19" t="s">
        <v>104</v>
      </c>
      <c r="BM1200" s="206" t="s">
        <v>958</v>
      </c>
    </row>
    <row r="1201" spans="1:65" s="2" customFormat="1" ht="27">
      <c r="A1201" s="37"/>
      <c r="B1201" s="38"/>
      <c r="C1201" s="39"/>
      <c r="D1201" s="208" t="s">
        <v>421</v>
      </c>
      <c r="E1201" s="39"/>
      <c r="F1201" s="209" t="s">
        <v>953</v>
      </c>
      <c r="G1201" s="39"/>
      <c r="H1201" s="39"/>
      <c r="I1201" s="118"/>
      <c r="J1201" s="39"/>
      <c r="K1201" s="39"/>
      <c r="L1201" s="42"/>
      <c r="M1201" s="210"/>
      <c r="N1201" s="211"/>
      <c r="O1201" s="67"/>
      <c r="P1201" s="67"/>
      <c r="Q1201" s="67"/>
      <c r="R1201" s="67"/>
      <c r="S1201" s="67"/>
      <c r="T1201" s="68"/>
      <c r="U1201" s="37"/>
      <c r="V1201" s="37"/>
      <c r="W1201" s="37"/>
      <c r="X1201" s="37"/>
      <c r="Y1201" s="37"/>
      <c r="Z1201" s="37"/>
      <c r="AA1201" s="37"/>
      <c r="AB1201" s="37"/>
      <c r="AC1201" s="37"/>
      <c r="AD1201" s="37"/>
      <c r="AE1201" s="37"/>
      <c r="AT1201" s="19" t="s">
        <v>421</v>
      </c>
      <c r="AU1201" s="19" t="s">
        <v>91</v>
      </c>
    </row>
    <row r="1202" spans="1:65" s="13" customFormat="1" ht="10">
      <c r="B1202" s="212"/>
      <c r="C1202" s="213"/>
      <c r="D1202" s="208" t="s">
        <v>272</v>
      </c>
      <c r="E1202" s="214" t="s">
        <v>44</v>
      </c>
      <c r="F1202" s="215" t="s">
        <v>944</v>
      </c>
      <c r="G1202" s="213"/>
      <c r="H1202" s="214" t="s">
        <v>44</v>
      </c>
      <c r="I1202" s="216"/>
      <c r="J1202" s="213"/>
      <c r="K1202" s="213"/>
      <c r="L1202" s="217"/>
      <c r="M1202" s="218"/>
      <c r="N1202" s="219"/>
      <c r="O1202" s="219"/>
      <c r="P1202" s="219"/>
      <c r="Q1202" s="219"/>
      <c r="R1202" s="219"/>
      <c r="S1202" s="219"/>
      <c r="T1202" s="220"/>
      <c r="AT1202" s="221" t="s">
        <v>272</v>
      </c>
      <c r="AU1202" s="221" t="s">
        <v>91</v>
      </c>
      <c r="AV1202" s="13" t="s">
        <v>89</v>
      </c>
      <c r="AW1202" s="13" t="s">
        <v>38</v>
      </c>
      <c r="AX1202" s="13" t="s">
        <v>82</v>
      </c>
      <c r="AY1202" s="221" t="s">
        <v>262</v>
      </c>
    </row>
    <row r="1203" spans="1:65" s="13" customFormat="1" ht="10">
      <c r="B1203" s="212"/>
      <c r="C1203" s="213"/>
      <c r="D1203" s="208" t="s">
        <v>272</v>
      </c>
      <c r="E1203" s="214" t="s">
        <v>44</v>
      </c>
      <c r="F1203" s="215" t="s">
        <v>945</v>
      </c>
      <c r="G1203" s="213"/>
      <c r="H1203" s="214" t="s">
        <v>44</v>
      </c>
      <c r="I1203" s="216"/>
      <c r="J1203" s="213"/>
      <c r="K1203" s="213"/>
      <c r="L1203" s="217"/>
      <c r="M1203" s="218"/>
      <c r="N1203" s="219"/>
      <c r="O1203" s="219"/>
      <c r="P1203" s="219"/>
      <c r="Q1203" s="219"/>
      <c r="R1203" s="219"/>
      <c r="S1203" s="219"/>
      <c r="T1203" s="220"/>
      <c r="AT1203" s="221" t="s">
        <v>272</v>
      </c>
      <c r="AU1203" s="221" t="s">
        <v>91</v>
      </c>
      <c r="AV1203" s="13" t="s">
        <v>89</v>
      </c>
      <c r="AW1203" s="13" t="s">
        <v>38</v>
      </c>
      <c r="AX1203" s="13" t="s">
        <v>82</v>
      </c>
      <c r="AY1203" s="221" t="s">
        <v>262</v>
      </c>
    </row>
    <row r="1204" spans="1:65" s="13" customFormat="1" ht="10">
      <c r="B1204" s="212"/>
      <c r="C1204" s="213"/>
      <c r="D1204" s="208" t="s">
        <v>272</v>
      </c>
      <c r="E1204" s="214" t="s">
        <v>44</v>
      </c>
      <c r="F1204" s="215" t="s">
        <v>946</v>
      </c>
      <c r="G1204" s="213"/>
      <c r="H1204" s="214" t="s">
        <v>44</v>
      </c>
      <c r="I1204" s="216"/>
      <c r="J1204" s="213"/>
      <c r="K1204" s="213"/>
      <c r="L1204" s="217"/>
      <c r="M1204" s="218"/>
      <c r="N1204" s="219"/>
      <c r="O1204" s="219"/>
      <c r="P1204" s="219"/>
      <c r="Q1204" s="219"/>
      <c r="R1204" s="219"/>
      <c r="S1204" s="219"/>
      <c r="T1204" s="220"/>
      <c r="AT1204" s="221" t="s">
        <v>272</v>
      </c>
      <c r="AU1204" s="221" t="s">
        <v>91</v>
      </c>
      <c r="AV1204" s="13" t="s">
        <v>89</v>
      </c>
      <c r="AW1204" s="13" t="s">
        <v>38</v>
      </c>
      <c r="AX1204" s="13" t="s">
        <v>82</v>
      </c>
      <c r="AY1204" s="221" t="s">
        <v>262</v>
      </c>
    </row>
    <row r="1205" spans="1:65" s="15" customFormat="1" ht="10">
      <c r="B1205" s="233"/>
      <c r="C1205" s="234"/>
      <c r="D1205" s="208" t="s">
        <v>272</v>
      </c>
      <c r="E1205" s="235" t="s">
        <v>44</v>
      </c>
      <c r="F1205" s="236" t="s">
        <v>954</v>
      </c>
      <c r="G1205" s="234"/>
      <c r="H1205" s="237">
        <v>85.85</v>
      </c>
      <c r="I1205" s="238"/>
      <c r="J1205" s="234"/>
      <c r="K1205" s="234"/>
      <c r="L1205" s="239"/>
      <c r="M1205" s="240"/>
      <c r="N1205" s="241"/>
      <c r="O1205" s="241"/>
      <c r="P1205" s="241"/>
      <c r="Q1205" s="241"/>
      <c r="R1205" s="241"/>
      <c r="S1205" s="241"/>
      <c r="T1205" s="242"/>
      <c r="AT1205" s="243" t="s">
        <v>272</v>
      </c>
      <c r="AU1205" s="243" t="s">
        <v>91</v>
      </c>
      <c r="AV1205" s="15" t="s">
        <v>91</v>
      </c>
      <c r="AW1205" s="15" t="s">
        <v>38</v>
      </c>
      <c r="AX1205" s="15" t="s">
        <v>89</v>
      </c>
      <c r="AY1205" s="243" t="s">
        <v>262</v>
      </c>
    </row>
    <row r="1206" spans="1:65" s="15" customFormat="1" ht="10">
      <c r="B1206" s="233"/>
      <c r="C1206" s="234"/>
      <c r="D1206" s="208" t="s">
        <v>272</v>
      </c>
      <c r="E1206" s="234"/>
      <c r="F1206" s="236" t="s">
        <v>959</v>
      </c>
      <c r="G1206" s="234"/>
      <c r="H1206" s="237">
        <v>94.435000000000002</v>
      </c>
      <c r="I1206" s="238"/>
      <c r="J1206" s="234"/>
      <c r="K1206" s="234"/>
      <c r="L1206" s="239"/>
      <c r="M1206" s="240"/>
      <c r="N1206" s="241"/>
      <c r="O1206" s="241"/>
      <c r="P1206" s="241"/>
      <c r="Q1206" s="241"/>
      <c r="R1206" s="241"/>
      <c r="S1206" s="241"/>
      <c r="T1206" s="242"/>
      <c r="AT1206" s="243" t="s">
        <v>272</v>
      </c>
      <c r="AU1206" s="243" t="s">
        <v>91</v>
      </c>
      <c r="AV1206" s="15" t="s">
        <v>91</v>
      </c>
      <c r="AW1206" s="15" t="s">
        <v>4</v>
      </c>
      <c r="AX1206" s="15" t="s">
        <v>89</v>
      </c>
      <c r="AY1206" s="243" t="s">
        <v>262</v>
      </c>
    </row>
    <row r="1207" spans="1:65" s="2" customFormat="1" ht="16.5" customHeight="1">
      <c r="A1207" s="37"/>
      <c r="B1207" s="38"/>
      <c r="C1207" s="195" t="s">
        <v>960</v>
      </c>
      <c r="D1207" s="195" t="s">
        <v>264</v>
      </c>
      <c r="E1207" s="196" t="s">
        <v>961</v>
      </c>
      <c r="F1207" s="197" t="s">
        <v>962</v>
      </c>
      <c r="G1207" s="198" t="s">
        <v>342</v>
      </c>
      <c r="H1207" s="199">
        <v>196.87200000000001</v>
      </c>
      <c r="I1207" s="200"/>
      <c r="J1207" s="201">
        <f>ROUND(I1207*H1207,2)</f>
        <v>0</v>
      </c>
      <c r="K1207" s="197" t="s">
        <v>268</v>
      </c>
      <c r="L1207" s="42"/>
      <c r="M1207" s="202" t="s">
        <v>44</v>
      </c>
      <c r="N1207" s="203" t="s">
        <v>53</v>
      </c>
      <c r="O1207" s="67"/>
      <c r="P1207" s="204">
        <f>O1207*H1207</f>
        <v>0</v>
      </c>
      <c r="Q1207" s="204">
        <v>2.5999999999999998E-4</v>
      </c>
      <c r="R1207" s="204">
        <f>Q1207*H1207</f>
        <v>5.1186719999999998E-2</v>
      </c>
      <c r="S1207" s="204">
        <v>0</v>
      </c>
      <c r="T1207" s="205">
        <f>S1207*H1207</f>
        <v>0</v>
      </c>
      <c r="U1207" s="37"/>
      <c r="V1207" s="37"/>
      <c r="W1207" s="37"/>
      <c r="X1207" s="37"/>
      <c r="Y1207" s="37"/>
      <c r="Z1207" s="37"/>
      <c r="AA1207" s="37"/>
      <c r="AB1207" s="37"/>
      <c r="AC1207" s="37"/>
      <c r="AD1207" s="37"/>
      <c r="AE1207" s="37"/>
      <c r="AR1207" s="206" t="s">
        <v>104</v>
      </c>
      <c r="AT1207" s="206" t="s">
        <v>264</v>
      </c>
      <c r="AU1207" s="206" t="s">
        <v>91</v>
      </c>
      <c r="AY1207" s="19" t="s">
        <v>262</v>
      </c>
      <c r="BE1207" s="207">
        <f>IF(N1207="základní",J1207,0)</f>
        <v>0</v>
      </c>
      <c r="BF1207" s="207">
        <f>IF(N1207="snížená",J1207,0)</f>
        <v>0</v>
      </c>
      <c r="BG1207" s="207">
        <f>IF(N1207="zákl. přenesená",J1207,0)</f>
        <v>0</v>
      </c>
      <c r="BH1207" s="207">
        <f>IF(N1207="sníž. přenesená",J1207,0)</f>
        <v>0</v>
      </c>
      <c r="BI1207" s="207">
        <f>IF(N1207="nulová",J1207,0)</f>
        <v>0</v>
      </c>
      <c r="BJ1207" s="19" t="s">
        <v>89</v>
      </c>
      <c r="BK1207" s="207">
        <f>ROUND(I1207*H1207,2)</f>
        <v>0</v>
      </c>
      <c r="BL1207" s="19" t="s">
        <v>104</v>
      </c>
      <c r="BM1207" s="206" t="s">
        <v>963</v>
      </c>
    </row>
    <row r="1208" spans="1:65" s="2" customFormat="1" ht="18">
      <c r="A1208" s="37"/>
      <c r="B1208" s="38"/>
      <c r="C1208" s="39"/>
      <c r="D1208" s="208" t="s">
        <v>421</v>
      </c>
      <c r="E1208" s="39"/>
      <c r="F1208" s="209" t="s">
        <v>964</v>
      </c>
      <c r="G1208" s="39"/>
      <c r="H1208" s="39"/>
      <c r="I1208" s="118"/>
      <c r="J1208" s="39"/>
      <c r="K1208" s="39"/>
      <c r="L1208" s="42"/>
      <c r="M1208" s="210"/>
      <c r="N1208" s="211"/>
      <c r="O1208" s="67"/>
      <c r="P1208" s="67"/>
      <c r="Q1208" s="67"/>
      <c r="R1208" s="67"/>
      <c r="S1208" s="67"/>
      <c r="T1208" s="68"/>
      <c r="U1208" s="37"/>
      <c r="V1208" s="37"/>
      <c r="W1208" s="37"/>
      <c r="X1208" s="37"/>
      <c r="Y1208" s="37"/>
      <c r="Z1208" s="37"/>
      <c r="AA1208" s="37"/>
      <c r="AB1208" s="37"/>
      <c r="AC1208" s="37"/>
      <c r="AD1208" s="37"/>
      <c r="AE1208" s="37"/>
      <c r="AT1208" s="19" t="s">
        <v>421</v>
      </c>
      <c r="AU1208" s="19" t="s">
        <v>91</v>
      </c>
    </row>
    <row r="1209" spans="1:65" s="13" customFormat="1" ht="10">
      <c r="B1209" s="212"/>
      <c r="C1209" s="213"/>
      <c r="D1209" s="208" t="s">
        <v>272</v>
      </c>
      <c r="E1209" s="214" t="s">
        <v>44</v>
      </c>
      <c r="F1209" s="215" t="s">
        <v>965</v>
      </c>
      <c r="G1209" s="213"/>
      <c r="H1209" s="214" t="s">
        <v>44</v>
      </c>
      <c r="I1209" s="216"/>
      <c r="J1209" s="213"/>
      <c r="K1209" s="213"/>
      <c r="L1209" s="217"/>
      <c r="M1209" s="218"/>
      <c r="N1209" s="219"/>
      <c r="O1209" s="219"/>
      <c r="P1209" s="219"/>
      <c r="Q1209" s="219"/>
      <c r="R1209" s="219"/>
      <c r="S1209" s="219"/>
      <c r="T1209" s="220"/>
      <c r="AT1209" s="221" t="s">
        <v>272</v>
      </c>
      <c r="AU1209" s="221" t="s">
        <v>91</v>
      </c>
      <c r="AV1209" s="13" t="s">
        <v>89</v>
      </c>
      <c r="AW1209" s="13" t="s">
        <v>38</v>
      </c>
      <c r="AX1209" s="13" t="s">
        <v>82</v>
      </c>
      <c r="AY1209" s="221" t="s">
        <v>262</v>
      </c>
    </row>
    <row r="1210" spans="1:65" s="13" customFormat="1" ht="10">
      <c r="B1210" s="212"/>
      <c r="C1210" s="213"/>
      <c r="D1210" s="208" t="s">
        <v>272</v>
      </c>
      <c r="E1210" s="214" t="s">
        <v>44</v>
      </c>
      <c r="F1210" s="215" t="s">
        <v>966</v>
      </c>
      <c r="G1210" s="213"/>
      <c r="H1210" s="214" t="s">
        <v>44</v>
      </c>
      <c r="I1210" s="216"/>
      <c r="J1210" s="213"/>
      <c r="K1210" s="213"/>
      <c r="L1210" s="217"/>
      <c r="M1210" s="218"/>
      <c r="N1210" s="219"/>
      <c r="O1210" s="219"/>
      <c r="P1210" s="219"/>
      <c r="Q1210" s="219"/>
      <c r="R1210" s="219"/>
      <c r="S1210" s="219"/>
      <c r="T1210" s="220"/>
      <c r="AT1210" s="221" t="s">
        <v>272</v>
      </c>
      <c r="AU1210" s="221" t="s">
        <v>91</v>
      </c>
      <c r="AV1210" s="13" t="s">
        <v>89</v>
      </c>
      <c r="AW1210" s="13" t="s">
        <v>38</v>
      </c>
      <c r="AX1210" s="13" t="s">
        <v>82</v>
      </c>
      <c r="AY1210" s="221" t="s">
        <v>262</v>
      </c>
    </row>
    <row r="1211" spans="1:65" s="13" customFormat="1" ht="10">
      <c r="B1211" s="212"/>
      <c r="C1211" s="213"/>
      <c r="D1211" s="208" t="s">
        <v>272</v>
      </c>
      <c r="E1211" s="214" t="s">
        <v>44</v>
      </c>
      <c r="F1211" s="215" t="s">
        <v>967</v>
      </c>
      <c r="G1211" s="213"/>
      <c r="H1211" s="214" t="s">
        <v>44</v>
      </c>
      <c r="I1211" s="216"/>
      <c r="J1211" s="213"/>
      <c r="K1211" s="213"/>
      <c r="L1211" s="217"/>
      <c r="M1211" s="218"/>
      <c r="N1211" s="219"/>
      <c r="O1211" s="219"/>
      <c r="P1211" s="219"/>
      <c r="Q1211" s="219"/>
      <c r="R1211" s="219"/>
      <c r="S1211" s="219"/>
      <c r="T1211" s="220"/>
      <c r="AT1211" s="221" t="s">
        <v>272</v>
      </c>
      <c r="AU1211" s="221" t="s">
        <v>91</v>
      </c>
      <c r="AV1211" s="13" t="s">
        <v>89</v>
      </c>
      <c r="AW1211" s="13" t="s">
        <v>38</v>
      </c>
      <c r="AX1211" s="13" t="s">
        <v>82</v>
      </c>
      <c r="AY1211" s="221" t="s">
        <v>262</v>
      </c>
    </row>
    <row r="1212" spans="1:65" s="13" customFormat="1" ht="10">
      <c r="B1212" s="212"/>
      <c r="C1212" s="213"/>
      <c r="D1212" s="208" t="s">
        <v>272</v>
      </c>
      <c r="E1212" s="214" t="s">
        <v>44</v>
      </c>
      <c r="F1212" s="215" t="s">
        <v>968</v>
      </c>
      <c r="G1212" s="213"/>
      <c r="H1212" s="214" t="s">
        <v>44</v>
      </c>
      <c r="I1212" s="216"/>
      <c r="J1212" s="213"/>
      <c r="K1212" s="213"/>
      <c r="L1212" s="217"/>
      <c r="M1212" s="218"/>
      <c r="N1212" s="219"/>
      <c r="O1212" s="219"/>
      <c r="P1212" s="219"/>
      <c r="Q1212" s="219"/>
      <c r="R1212" s="219"/>
      <c r="S1212" s="219"/>
      <c r="T1212" s="220"/>
      <c r="AT1212" s="221" t="s">
        <v>272</v>
      </c>
      <c r="AU1212" s="221" t="s">
        <v>91</v>
      </c>
      <c r="AV1212" s="13" t="s">
        <v>89</v>
      </c>
      <c r="AW1212" s="13" t="s">
        <v>38</v>
      </c>
      <c r="AX1212" s="13" t="s">
        <v>82</v>
      </c>
      <c r="AY1212" s="221" t="s">
        <v>262</v>
      </c>
    </row>
    <row r="1213" spans="1:65" s="15" customFormat="1" ht="10">
      <c r="B1213" s="233"/>
      <c r="C1213" s="234"/>
      <c r="D1213" s="208" t="s">
        <v>272</v>
      </c>
      <c r="E1213" s="235" t="s">
        <v>44</v>
      </c>
      <c r="F1213" s="236" t="s">
        <v>969</v>
      </c>
      <c r="G1213" s="234"/>
      <c r="H1213" s="237">
        <v>13.419</v>
      </c>
      <c r="I1213" s="238"/>
      <c r="J1213" s="234"/>
      <c r="K1213" s="234"/>
      <c r="L1213" s="239"/>
      <c r="M1213" s="240"/>
      <c r="N1213" s="241"/>
      <c r="O1213" s="241"/>
      <c r="P1213" s="241"/>
      <c r="Q1213" s="241"/>
      <c r="R1213" s="241"/>
      <c r="S1213" s="241"/>
      <c r="T1213" s="242"/>
      <c r="AT1213" s="243" t="s">
        <v>272</v>
      </c>
      <c r="AU1213" s="243" t="s">
        <v>91</v>
      </c>
      <c r="AV1213" s="15" t="s">
        <v>91</v>
      </c>
      <c r="AW1213" s="15" t="s">
        <v>38</v>
      </c>
      <c r="AX1213" s="15" t="s">
        <v>82</v>
      </c>
      <c r="AY1213" s="243" t="s">
        <v>262</v>
      </c>
    </row>
    <row r="1214" spans="1:65" s="15" customFormat="1" ht="10">
      <c r="B1214" s="233"/>
      <c r="C1214" s="234"/>
      <c r="D1214" s="208" t="s">
        <v>272</v>
      </c>
      <c r="E1214" s="235" t="s">
        <v>44</v>
      </c>
      <c r="F1214" s="236" t="s">
        <v>970</v>
      </c>
      <c r="G1214" s="234"/>
      <c r="H1214" s="237">
        <v>21.202000000000002</v>
      </c>
      <c r="I1214" s="238"/>
      <c r="J1214" s="234"/>
      <c r="K1214" s="234"/>
      <c r="L1214" s="239"/>
      <c r="M1214" s="240"/>
      <c r="N1214" s="241"/>
      <c r="O1214" s="241"/>
      <c r="P1214" s="241"/>
      <c r="Q1214" s="241"/>
      <c r="R1214" s="241"/>
      <c r="S1214" s="241"/>
      <c r="T1214" s="242"/>
      <c r="AT1214" s="243" t="s">
        <v>272</v>
      </c>
      <c r="AU1214" s="243" t="s">
        <v>91</v>
      </c>
      <c r="AV1214" s="15" t="s">
        <v>91</v>
      </c>
      <c r="AW1214" s="15" t="s">
        <v>38</v>
      </c>
      <c r="AX1214" s="15" t="s">
        <v>82</v>
      </c>
      <c r="AY1214" s="243" t="s">
        <v>262</v>
      </c>
    </row>
    <row r="1215" spans="1:65" s="15" customFormat="1" ht="10">
      <c r="B1215" s="233"/>
      <c r="C1215" s="234"/>
      <c r="D1215" s="208" t="s">
        <v>272</v>
      </c>
      <c r="E1215" s="235" t="s">
        <v>44</v>
      </c>
      <c r="F1215" s="236" t="s">
        <v>971</v>
      </c>
      <c r="G1215" s="234"/>
      <c r="H1215" s="237">
        <v>1.8680000000000001</v>
      </c>
      <c r="I1215" s="238"/>
      <c r="J1215" s="234"/>
      <c r="K1215" s="234"/>
      <c r="L1215" s="239"/>
      <c r="M1215" s="240"/>
      <c r="N1215" s="241"/>
      <c r="O1215" s="241"/>
      <c r="P1215" s="241"/>
      <c r="Q1215" s="241"/>
      <c r="R1215" s="241"/>
      <c r="S1215" s="241"/>
      <c r="T1215" s="242"/>
      <c r="AT1215" s="243" t="s">
        <v>272</v>
      </c>
      <c r="AU1215" s="243" t="s">
        <v>91</v>
      </c>
      <c r="AV1215" s="15" t="s">
        <v>91</v>
      </c>
      <c r="AW1215" s="15" t="s">
        <v>38</v>
      </c>
      <c r="AX1215" s="15" t="s">
        <v>82</v>
      </c>
      <c r="AY1215" s="243" t="s">
        <v>262</v>
      </c>
    </row>
    <row r="1216" spans="1:65" s="15" customFormat="1" ht="10">
      <c r="B1216" s="233"/>
      <c r="C1216" s="234"/>
      <c r="D1216" s="208" t="s">
        <v>272</v>
      </c>
      <c r="E1216" s="235" t="s">
        <v>44</v>
      </c>
      <c r="F1216" s="236" t="s">
        <v>972</v>
      </c>
      <c r="G1216" s="234"/>
      <c r="H1216" s="237">
        <v>4.6280000000000001</v>
      </c>
      <c r="I1216" s="238"/>
      <c r="J1216" s="234"/>
      <c r="K1216" s="234"/>
      <c r="L1216" s="239"/>
      <c r="M1216" s="240"/>
      <c r="N1216" s="241"/>
      <c r="O1216" s="241"/>
      <c r="P1216" s="241"/>
      <c r="Q1216" s="241"/>
      <c r="R1216" s="241"/>
      <c r="S1216" s="241"/>
      <c r="T1216" s="242"/>
      <c r="AT1216" s="243" t="s">
        <v>272</v>
      </c>
      <c r="AU1216" s="243" t="s">
        <v>91</v>
      </c>
      <c r="AV1216" s="15" t="s">
        <v>91</v>
      </c>
      <c r="AW1216" s="15" t="s">
        <v>38</v>
      </c>
      <c r="AX1216" s="15" t="s">
        <v>82</v>
      </c>
      <c r="AY1216" s="243" t="s">
        <v>262</v>
      </c>
    </row>
    <row r="1217" spans="1:65" s="14" customFormat="1" ht="10">
      <c r="B1217" s="222"/>
      <c r="C1217" s="223"/>
      <c r="D1217" s="208" t="s">
        <v>272</v>
      </c>
      <c r="E1217" s="224" t="s">
        <v>44</v>
      </c>
      <c r="F1217" s="225" t="s">
        <v>284</v>
      </c>
      <c r="G1217" s="223"/>
      <c r="H1217" s="226">
        <v>41.117000000000004</v>
      </c>
      <c r="I1217" s="227"/>
      <c r="J1217" s="223"/>
      <c r="K1217" s="223"/>
      <c r="L1217" s="228"/>
      <c r="M1217" s="229"/>
      <c r="N1217" s="230"/>
      <c r="O1217" s="230"/>
      <c r="P1217" s="230"/>
      <c r="Q1217" s="230"/>
      <c r="R1217" s="230"/>
      <c r="S1217" s="230"/>
      <c r="T1217" s="231"/>
      <c r="AT1217" s="232" t="s">
        <v>272</v>
      </c>
      <c r="AU1217" s="232" t="s">
        <v>91</v>
      </c>
      <c r="AV1217" s="14" t="s">
        <v>97</v>
      </c>
      <c r="AW1217" s="14" t="s">
        <v>38</v>
      </c>
      <c r="AX1217" s="14" t="s">
        <v>82</v>
      </c>
      <c r="AY1217" s="232" t="s">
        <v>262</v>
      </c>
    </row>
    <row r="1218" spans="1:65" s="13" customFormat="1" ht="10">
      <c r="B1218" s="212"/>
      <c r="C1218" s="213"/>
      <c r="D1218" s="208" t="s">
        <v>272</v>
      </c>
      <c r="E1218" s="214" t="s">
        <v>44</v>
      </c>
      <c r="F1218" s="215" t="s">
        <v>973</v>
      </c>
      <c r="G1218" s="213"/>
      <c r="H1218" s="214" t="s">
        <v>44</v>
      </c>
      <c r="I1218" s="216"/>
      <c r="J1218" s="213"/>
      <c r="K1218" s="213"/>
      <c r="L1218" s="217"/>
      <c r="M1218" s="218"/>
      <c r="N1218" s="219"/>
      <c r="O1218" s="219"/>
      <c r="P1218" s="219"/>
      <c r="Q1218" s="219"/>
      <c r="R1218" s="219"/>
      <c r="S1218" s="219"/>
      <c r="T1218" s="220"/>
      <c r="AT1218" s="221" t="s">
        <v>272</v>
      </c>
      <c r="AU1218" s="221" t="s">
        <v>91</v>
      </c>
      <c r="AV1218" s="13" t="s">
        <v>89</v>
      </c>
      <c r="AW1218" s="13" t="s">
        <v>38</v>
      </c>
      <c r="AX1218" s="13" t="s">
        <v>82</v>
      </c>
      <c r="AY1218" s="221" t="s">
        <v>262</v>
      </c>
    </row>
    <row r="1219" spans="1:65" s="15" customFormat="1" ht="10">
      <c r="B1219" s="233"/>
      <c r="C1219" s="234"/>
      <c r="D1219" s="208" t="s">
        <v>272</v>
      </c>
      <c r="E1219" s="235" t="s">
        <v>44</v>
      </c>
      <c r="F1219" s="236" t="s">
        <v>974</v>
      </c>
      <c r="G1219" s="234"/>
      <c r="H1219" s="237">
        <v>65.52</v>
      </c>
      <c r="I1219" s="238"/>
      <c r="J1219" s="234"/>
      <c r="K1219" s="234"/>
      <c r="L1219" s="239"/>
      <c r="M1219" s="240"/>
      <c r="N1219" s="241"/>
      <c r="O1219" s="241"/>
      <c r="P1219" s="241"/>
      <c r="Q1219" s="241"/>
      <c r="R1219" s="241"/>
      <c r="S1219" s="241"/>
      <c r="T1219" s="242"/>
      <c r="AT1219" s="243" t="s">
        <v>272</v>
      </c>
      <c r="AU1219" s="243" t="s">
        <v>91</v>
      </c>
      <c r="AV1219" s="15" t="s">
        <v>91</v>
      </c>
      <c r="AW1219" s="15" t="s">
        <v>38</v>
      </c>
      <c r="AX1219" s="15" t="s">
        <v>82</v>
      </c>
      <c r="AY1219" s="243" t="s">
        <v>262</v>
      </c>
    </row>
    <row r="1220" spans="1:65" s="15" customFormat="1" ht="10">
      <c r="B1220" s="233"/>
      <c r="C1220" s="234"/>
      <c r="D1220" s="208" t="s">
        <v>272</v>
      </c>
      <c r="E1220" s="235" t="s">
        <v>44</v>
      </c>
      <c r="F1220" s="236" t="s">
        <v>975</v>
      </c>
      <c r="G1220" s="234"/>
      <c r="H1220" s="237">
        <v>45.36</v>
      </c>
      <c r="I1220" s="238"/>
      <c r="J1220" s="234"/>
      <c r="K1220" s="234"/>
      <c r="L1220" s="239"/>
      <c r="M1220" s="240"/>
      <c r="N1220" s="241"/>
      <c r="O1220" s="241"/>
      <c r="P1220" s="241"/>
      <c r="Q1220" s="241"/>
      <c r="R1220" s="241"/>
      <c r="S1220" s="241"/>
      <c r="T1220" s="242"/>
      <c r="AT1220" s="243" t="s">
        <v>272</v>
      </c>
      <c r="AU1220" s="243" t="s">
        <v>91</v>
      </c>
      <c r="AV1220" s="15" t="s">
        <v>91</v>
      </c>
      <c r="AW1220" s="15" t="s">
        <v>38</v>
      </c>
      <c r="AX1220" s="15" t="s">
        <v>82</v>
      </c>
      <c r="AY1220" s="243" t="s">
        <v>262</v>
      </c>
    </row>
    <row r="1221" spans="1:65" s="15" customFormat="1" ht="10">
      <c r="B1221" s="233"/>
      <c r="C1221" s="234"/>
      <c r="D1221" s="208" t="s">
        <v>272</v>
      </c>
      <c r="E1221" s="235" t="s">
        <v>44</v>
      </c>
      <c r="F1221" s="236" t="s">
        <v>976</v>
      </c>
      <c r="G1221" s="234"/>
      <c r="H1221" s="237">
        <v>23.035</v>
      </c>
      <c r="I1221" s="238"/>
      <c r="J1221" s="234"/>
      <c r="K1221" s="234"/>
      <c r="L1221" s="239"/>
      <c r="M1221" s="240"/>
      <c r="N1221" s="241"/>
      <c r="O1221" s="241"/>
      <c r="P1221" s="241"/>
      <c r="Q1221" s="241"/>
      <c r="R1221" s="241"/>
      <c r="S1221" s="241"/>
      <c r="T1221" s="242"/>
      <c r="AT1221" s="243" t="s">
        <v>272</v>
      </c>
      <c r="AU1221" s="243" t="s">
        <v>91</v>
      </c>
      <c r="AV1221" s="15" t="s">
        <v>91</v>
      </c>
      <c r="AW1221" s="15" t="s">
        <v>38</v>
      </c>
      <c r="AX1221" s="15" t="s">
        <v>82</v>
      </c>
      <c r="AY1221" s="243" t="s">
        <v>262</v>
      </c>
    </row>
    <row r="1222" spans="1:65" s="14" customFormat="1" ht="10">
      <c r="B1222" s="222"/>
      <c r="C1222" s="223"/>
      <c r="D1222" s="208" t="s">
        <v>272</v>
      </c>
      <c r="E1222" s="224" t="s">
        <v>44</v>
      </c>
      <c r="F1222" s="225" t="s">
        <v>284</v>
      </c>
      <c r="G1222" s="223"/>
      <c r="H1222" s="226">
        <v>133.91499999999999</v>
      </c>
      <c r="I1222" s="227"/>
      <c r="J1222" s="223"/>
      <c r="K1222" s="223"/>
      <c r="L1222" s="228"/>
      <c r="M1222" s="229"/>
      <c r="N1222" s="230"/>
      <c r="O1222" s="230"/>
      <c r="P1222" s="230"/>
      <c r="Q1222" s="230"/>
      <c r="R1222" s="230"/>
      <c r="S1222" s="230"/>
      <c r="T1222" s="231"/>
      <c r="AT1222" s="232" t="s">
        <v>272</v>
      </c>
      <c r="AU1222" s="232" t="s">
        <v>91</v>
      </c>
      <c r="AV1222" s="14" t="s">
        <v>97</v>
      </c>
      <c r="AW1222" s="14" t="s">
        <v>38</v>
      </c>
      <c r="AX1222" s="14" t="s">
        <v>82</v>
      </c>
      <c r="AY1222" s="232" t="s">
        <v>262</v>
      </c>
    </row>
    <row r="1223" spans="1:65" s="13" customFormat="1" ht="10">
      <c r="B1223" s="212"/>
      <c r="C1223" s="213"/>
      <c r="D1223" s="208" t="s">
        <v>272</v>
      </c>
      <c r="E1223" s="214" t="s">
        <v>44</v>
      </c>
      <c r="F1223" s="215" t="s">
        <v>977</v>
      </c>
      <c r="G1223" s="213"/>
      <c r="H1223" s="214" t="s">
        <v>44</v>
      </c>
      <c r="I1223" s="216"/>
      <c r="J1223" s="213"/>
      <c r="K1223" s="213"/>
      <c r="L1223" s="217"/>
      <c r="M1223" s="218"/>
      <c r="N1223" s="219"/>
      <c r="O1223" s="219"/>
      <c r="P1223" s="219"/>
      <c r="Q1223" s="219"/>
      <c r="R1223" s="219"/>
      <c r="S1223" s="219"/>
      <c r="T1223" s="220"/>
      <c r="AT1223" s="221" t="s">
        <v>272</v>
      </c>
      <c r="AU1223" s="221" t="s">
        <v>91</v>
      </c>
      <c r="AV1223" s="13" t="s">
        <v>89</v>
      </c>
      <c r="AW1223" s="13" t="s">
        <v>38</v>
      </c>
      <c r="AX1223" s="13" t="s">
        <v>82</v>
      </c>
      <c r="AY1223" s="221" t="s">
        <v>262</v>
      </c>
    </row>
    <row r="1224" spans="1:65" s="13" customFormat="1" ht="10">
      <c r="B1224" s="212"/>
      <c r="C1224" s="213"/>
      <c r="D1224" s="208" t="s">
        <v>272</v>
      </c>
      <c r="E1224" s="214" t="s">
        <v>44</v>
      </c>
      <c r="F1224" s="215" t="s">
        <v>978</v>
      </c>
      <c r="G1224" s="213"/>
      <c r="H1224" s="214" t="s">
        <v>44</v>
      </c>
      <c r="I1224" s="216"/>
      <c r="J1224" s="213"/>
      <c r="K1224" s="213"/>
      <c r="L1224" s="217"/>
      <c r="M1224" s="218"/>
      <c r="N1224" s="219"/>
      <c r="O1224" s="219"/>
      <c r="P1224" s="219"/>
      <c r="Q1224" s="219"/>
      <c r="R1224" s="219"/>
      <c r="S1224" s="219"/>
      <c r="T1224" s="220"/>
      <c r="AT1224" s="221" t="s">
        <v>272</v>
      </c>
      <c r="AU1224" s="221" t="s">
        <v>91</v>
      </c>
      <c r="AV1224" s="13" t="s">
        <v>89</v>
      </c>
      <c r="AW1224" s="13" t="s">
        <v>38</v>
      </c>
      <c r="AX1224" s="13" t="s">
        <v>82</v>
      </c>
      <c r="AY1224" s="221" t="s">
        <v>262</v>
      </c>
    </row>
    <row r="1225" spans="1:65" s="15" customFormat="1" ht="10">
      <c r="B1225" s="233"/>
      <c r="C1225" s="234"/>
      <c r="D1225" s="208" t="s">
        <v>272</v>
      </c>
      <c r="E1225" s="235" t="s">
        <v>44</v>
      </c>
      <c r="F1225" s="236" t="s">
        <v>979</v>
      </c>
      <c r="G1225" s="234"/>
      <c r="H1225" s="237">
        <v>6.3</v>
      </c>
      <c r="I1225" s="238"/>
      <c r="J1225" s="234"/>
      <c r="K1225" s="234"/>
      <c r="L1225" s="239"/>
      <c r="M1225" s="240"/>
      <c r="N1225" s="241"/>
      <c r="O1225" s="241"/>
      <c r="P1225" s="241"/>
      <c r="Q1225" s="241"/>
      <c r="R1225" s="241"/>
      <c r="S1225" s="241"/>
      <c r="T1225" s="242"/>
      <c r="AT1225" s="243" t="s">
        <v>272</v>
      </c>
      <c r="AU1225" s="243" t="s">
        <v>91</v>
      </c>
      <c r="AV1225" s="15" t="s">
        <v>91</v>
      </c>
      <c r="AW1225" s="15" t="s">
        <v>38</v>
      </c>
      <c r="AX1225" s="15" t="s">
        <v>82</v>
      </c>
      <c r="AY1225" s="243" t="s">
        <v>262</v>
      </c>
    </row>
    <row r="1226" spans="1:65" s="15" customFormat="1" ht="10">
      <c r="B1226" s="233"/>
      <c r="C1226" s="234"/>
      <c r="D1226" s="208" t="s">
        <v>272</v>
      </c>
      <c r="E1226" s="235" t="s">
        <v>44</v>
      </c>
      <c r="F1226" s="236" t="s">
        <v>980</v>
      </c>
      <c r="G1226" s="234"/>
      <c r="H1226" s="237">
        <v>10.92</v>
      </c>
      <c r="I1226" s="238"/>
      <c r="J1226" s="234"/>
      <c r="K1226" s="234"/>
      <c r="L1226" s="239"/>
      <c r="M1226" s="240"/>
      <c r="N1226" s="241"/>
      <c r="O1226" s="241"/>
      <c r="P1226" s="241"/>
      <c r="Q1226" s="241"/>
      <c r="R1226" s="241"/>
      <c r="S1226" s="241"/>
      <c r="T1226" s="242"/>
      <c r="AT1226" s="243" t="s">
        <v>272</v>
      </c>
      <c r="AU1226" s="243" t="s">
        <v>91</v>
      </c>
      <c r="AV1226" s="15" t="s">
        <v>91</v>
      </c>
      <c r="AW1226" s="15" t="s">
        <v>38</v>
      </c>
      <c r="AX1226" s="15" t="s">
        <v>82</v>
      </c>
      <c r="AY1226" s="243" t="s">
        <v>262</v>
      </c>
    </row>
    <row r="1227" spans="1:65" s="15" customFormat="1" ht="10">
      <c r="B1227" s="233"/>
      <c r="C1227" s="234"/>
      <c r="D1227" s="208" t="s">
        <v>272</v>
      </c>
      <c r="E1227" s="235" t="s">
        <v>44</v>
      </c>
      <c r="F1227" s="236" t="s">
        <v>981</v>
      </c>
      <c r="G1227" s="234"/>
      <c r="H1227" s="237">
        <v>4.62</v>
      </c>
      <c r="I1227" s="238"/>
      <c r="J1227" s="234"/>
      <c r="K1227" s="234"/>
      <c r="L1227" s="239"/>
      <c r="M1227" s="240"/>
      <c r="N1227" s="241"/>
      <c r="O1227" s="241"/>
      <c r="P1227" s="241"/>
      <c r="Q1227" s="241"/>
      <c r="R1227" s="241"/>
      <c r="S1227" s="241"/>
      <c r="T1227" s="242"/>
      <c r="AT1227" s="243" t="s">
        <v>272</v>
      </c>
      <c r="AU1227" s="243" t="s">
        <v>91</v>
      </c>
      <c r="AV1227" s="15" t="s">
        <v>91</v>
      </c>
      <c r="AW1227" s="15" t="s">
        <v>38</v>
      </c>
      <c r="AX1227" s="15" t="s">
        <v>82</v>
      </c>
      <c r="AY1227" s="243" t="s">
        <v>262</v>
      </c>
    </row>
    <row r="1228" spans="1:65" s="14" customFormat="1" ht="10">
      <c r="B1228" s="222"/>
      <c r="C1228" s="223"/>
      <c r="D1228" s="208" t="s">
        <v>272</v>
      </c>
      <c r="E1228" s="224" t="s">
        <v>44</v>
      </c>
      <c r="F1228" s="225" t="s">
        <v>284</v>
      </c>
      <c r="G1228" s="223"/>
      <c r="H1228" s="226">
        <v>21.84</v>
      </c>
      <c r="I1228" s="227"/>
      <c r="J1228" s="223"/>
      <c r="K1228" s="223"/>
      <c r="L1228" s="228"/>
      <c r="M1228" s="229"/>
      <c r="N1228" s="230"/>
      <c r="O1228" s="230"/>
      <c r="P1228" s="230"/>
      <c r="Q1228" s="230"/>
      <c r="R1228" s="230"/>
      <c r="S1228" s="230"/>
      <c r="T1228" s="231"/>
      <c r="AT1228" s="232" t="s">
        <v>272</v>
      </c>
      <c r="AU1228" s="232" t="s">
        <v>91</v>
      </c>
      <c r="AV1228" s="14" t="s">
        <v>97</v>
      </c>
      <c r="AW1228" s="14" t="s">
        <v>38</v>
      </c>
      <c r="AX1228" s="14" t="s">
        <v>82</v>
      </c>
      <c r="AY1228" s="232" t="s">
        <v>262</v>
      </c>
    </row>
    <row r="1229" spans="1:65" s="16" customFormat="1" ht="10">
      <c r="B1229" s="244"/>
      <c r="C1229" s="245"/>
      <c r="D1229" s="208" t="s">
        <v>272</v>
      </c>
      <c r="E1229" s="246" t="s">
        <v>44</v>
      </c>
      <c r="F1229" s="247" t="s">
        <v>291</v>
      </c>
      <c r="G1229" s="245"/>
      <c r="H1229" s="248">
        <v>196.87200000000001</v>
      </c>
      <c r="I1229" s="249"/>
      <c r="J1229" s="245"/>
      <c r="K1229" s="245"/>
      <c r="L1229" s="250"/>
      <c r="M1229" s="251"/>
      <c r="N1229" s="252"/>
      <c r="O1229" s="252"/>
      <c r="P1229" s="252"/>
      <c r="Q1229" s="252"/>
      <c r="R1229" s="252"/>
      <c r="S1229" s="252"/>
      <c r="T1229" s="253"/>
      <c r="AT1229" s="254" t="s">
        <v>272</v>
      </c>
      <c r="AU1229" s="254" t="s">
        <v>91</v>
      </c>
      <c r="AV1229" s="16" t="s">
        <v>104</v>
      </c>
      <c r="AW1229" s="16" t="s">
        <v>38</v>
      </c>
      <c r="AX1229" s="16" t="s">
        <v>89</v>
      </c>
      <c r="AY1229" s="254" t="s">
        <v>262</v>
      </c>
    </row>
    <row r="1230" spans="1:65" s="2" customFormat="1" ht="16.5" customHeight="1">
      <c r="A1230" s="37"/>
      <c r="B1230" s="38"/>
      <c r="C1230" s="195" t="s">
        <v>982</v>
      </c>
      <c r="D1230" s="195" t="s">
        <v>264</v>
      </c>
      <c r="E1230" s="196" t="s">
        <v>983</v>
      </c>
      <c r="F1230" s="197" t="s">
        <v>984</v>
      </c>
      <c r="G1230" s="198" t="s">
        <v>342</v>
      </c>
      <c r="H1230" s="199">
        <v>400</v>
      </c>
      <c r="I1230" s="200"/>
      <c r="J1230" s="201">
        <f>ROUND(I1230*H1230,2)</f>
        <v>0</v>
      </c>
      <c r="K1230" s="197" t="s">
        <v>268</v>
      </c>
      <c r="L1230" s="42"/>
      <c r="M1230" s="202" t="s">
        <v>44</v>
      </c>
      <c r="N1230" s="203" t="s">
        <v>53</v>
      </c>
      <c r="O1230" s="67"/>
      <c r="P1230" s="204">
        <f>O1230*H1230</f>
        <v>0</v>
      </c>
      <c r="Q1230" s="204">
        <v>2.5999999999999998E-4</v>
      </c>
      <c r="R1230" s="204">
        <f>Q1230*H1230</f>
        <v>0.104</v>
      </c>
      <c r="S1230" s="204">
        <v>0</v>
      </c>
      <c r="T1230" s="205">
        <f>S1230*H1230</f>
        <v>0</v>
      </c>
      <c r="U1230" s="37"/>
      <c r="V1230" s="37"/>
      <c r="W1230" s="37"/>
      <c r="X1230" s="37"/>
      <c r="Y1230" s="37"/>
      <c r="Z1230" s="37"/>
      <c r="AA1230" s="37"/>
      <c r="AB1230" s="37"/>
      <c r="AC1230" s="37"/>
      <c r="AD1230" s="37"/>
      <c r="AE1230" s="37"/>
      <c r="AR1230" s="206" t="s">
        <v>104</v>
      </c>
      <c r="AT1230" s="206" t="s">
        <v>264</v>
      </c>
      <c r="AU1230" s="206" t="s">
        <v>91</v>
      </c>
      <c r="AY1230" s="19" t="s">
        <v>262</v>
      </c>
      <c r="BE1230" s="207">
        <f>IF(N1230="základní",J1230,0)</f>
        <v>0</v>
      </c>
      <c r="BF1230" s="207">
        <f>IF(N1230="snížená",J1230,0)</f>
        <v>0</v>
      </c>
      <c r="BG1230" s="207">
        <f>IF(N1230="zákl. přenesená",J1230,0)</f>
        <v>0</v>
      </c>
      <c r="BH1230" s="207">
        <f>IF(N1230="sníž. přenesená",J1230,0)</f>
        <v>0</v>
      </c>
      <c r="BI1230" s="207">
        <f>IF(N1230="nulová",J1230,0)</f>
        <v>0</v>
      </c>
      <c r="BJ1230" s="19" t="s">
        <v>89</v>
      </c>
      <c r="BK1230" s="207">
        <f>ROUND(I1230*H1230,2)</f>
        <v>0</v>
      </c>
      <c r="BL1230" s="19" t="s">
        <v>104</v>
      </c>
      <c r="BM1230" s="206" t="s">
        <v>985</v>
      </c>
    </row>
    <row r="1231" spans="1:65" s="2" customFormat="1" ht="18">
      <c r="A1231" s="37"/>
      <c r="B1231" s="38"/>
      <c r="C1231" s="39"/>
      <c r="D1231" s="208" t="s">
        <v>421</v>
      </c>
      <c r="E1231" s="39"/>
      <c r="F1231" s="209" t="s">
        <v>986</v>
      </c>
      <c r="G1231" s="39"/>
      <c r="H1231" s="39"/>
      <c r="I1231" s="118"/>
      <c r="J1231" s="39"/>
      <c r="K1231" s="39"/>
      <c r="L1231" s="42"/>
      <c r="M1231" s="210"/>
      <c r="N1231" s="211"/>
      <c r="O1231" s="67"/>
      <c r="P1231" s="67"/>
      <c r="Q1231" s="67"/>
      <c r="R1231" s="67"/>
      <c r="S1231" s="67"/>
      <c r="T1231" s="68"/>
      <c r="U1231" s="37"/>
      <c r="V1231" s="37"/>
      <c r="W1231" s="37"/>
      <c r="X1231" s="37"/>
      <c r="Y1231" s="37"/>
      <c r="Z1231" s="37"/>
      <c r="AA1231" s="37"/>
      <c r="AB1231" s="37"/>
      <c r="AC1231" s="37"/>
      <c r="AD1231" s="37"/>
      <c r="AE1231" s="37"/>
      <c r="AT1231" s="19" t="s">
        <v>421</v>
      </c>
      <c r="AU1231" s="19" t="s">
        <v>91</v>
      </c>
    </row>
    <row r="1232" spans="1:65" s="13" customFormat="1" ht="10">
      <c r="B1232" s="212"/>
      <c r="C1232" s="213"/>
      <c r="D1232" s="208" t="s">
        <v>272</v>
      </c>
      <c r="E1232" s="214" t="s">
        <v>44</v>
      </c>
      <c r="F1232" s="215" t="s">
        <v>987</v>
      </c>
      <c r="G1232" s="213"/>
      <c r="H1232" s="214" t="s">
        <v>44</v>
      </c>
      <c r="I1232" s="216"/>
      <c r="J1232" s="213"/>
      <c r="K1232" s="213"/>
      <c r="L1232" s="217"/>
      <c r="M1232" s="218"/>
      <c r="N1232" s="219"/>
      <c r="O1232" s="219"/>
      <c r="P1232" s="219"/>
      <c r="Q1232" s="219"/>
      <c r="R1232" s="219"/>
      <c r="S1232" s="219"/>
      <c r="T1232" s="220"/>
      <c r="AT1232" s="221" t="s">
        <v>272</v>
      </c>
      <c r="AU1232" s="221" t="s">
        <v>91</v>
      </c>
      <c r="AV1232" s="13" t="s">
        <v>89</v>
      </c>
      <c r="AW1232" s="13" t="s">
        <v>38</v>
      </c>
      <c r="AX1232" s="13" t="s">
        <v>82</v>
      </c>
      <c r="AY1232" s="221" t="s">
        <v>262</v>
      </c>
    </row>
    <row r="1233" spans="1:65" s="13" customFormat="1" ht="10">
      <c r="B1233" s="212"/>
      <c r="C1233" s="213"/>
      <c r="D1233" s="208" t="s">
        <v>272</v>
      </c>
      <c r="E1233" s="214" t="s">
        <v>44</v>
      </c>
      <c r="F1233" s="215" t="s">
        <v>988</v>
      </c>
      <c r="G1233" s="213"/>
      <c r="H1233" s="214" t="s">
        <v>44</v>
      </c>
      <c r="I1233" s="216"/>
      <c r="J1233" s="213"/>
      <c r="K1233" s="213"/>
      <c r="L1233" s="217"/>
      <c r="M1233" s="218"/>
      <c r="N1233" s="219"/>
      <c r="O1233" s="219"/>
      <c r="P1233" s="219"/>
      <c r="Q1233" s="219"/>
      <c r="R1233" s="219"/>
      <c r="S1233" s="219"/>
      <c r="T1233" s="220"/>
      <c r="AT1233" s="221" t="s">
        <v>272</v>
      </c>
      <c r="AU1233" s="221" t="s">
        <v>91</v>
      </c>
      <c r="AV1233" s="13" t="s">
        <v>89</v>
      </c>
      <c r="AW1233" s="13" t="s">
        <v>38</v>
      </c>
      <c r="AX1233" s="13" t="s">
        <v>82</v>
      </c>
      <c r="AY1233" s="221" t="s">
        <v>262</v>
      </c>
    </row>
    <row r="1234" spans="1:65" s="13" customFormat="1" ht="10">
      <c r="B1234" s="212"/>
      <c r="C1234" s="213"/>
      <c r="D1234" s="208" t="s">
        <v>272</v>
      </c>
      <c r="E1234" s="214" t="s">
        <v>44</v>
      </c>
      <c r="F1234" s="215" t="s">
        <v>968</v>
      </c>
      <c r="G1234" s="213"/>
      <c r="H1234" s="214" t="s">
        <v>44</v>
      </c>
      <c r="I1234" s="216"/>
      <c r="J1234" s="213"/>
      <c r="K1234" s="213"/>
      <c r="L1234" s="217"/>
      <c r="M1234" s="218"/>
      <c r="N1234" s="219"/>
      <c r="O1234" s="219"/>
      <c r="P1234" s="219"/>
      <c r="Q1234" s="219"/>
      <c r="R1234" s="219"/>
      <c r="S1234" s="219"/>
      <c r="T1234" s="220"/>
      <c r="AT1234" s="221" t="s">
        <v>272</v>
      </c>
      <c r="AU1234" s="221" t="s">
        <v>91</v>
      </c>
      <c r="AV1234" s="13" t="s">
        <v>89</v>
      </c>
      <c r="AW1234" s="13" t="s">
        <v>38</v>
      </c>
      <c r="AX1234" s="13" t="s">
        <v>82</v>
      </c>
      <c r="AY1234" s="221" t="s">
        <v>262</v>
      </c>
    </row>
    <row r="1235" spans="1:65" s="15" customFormat="1" ht="10">
      <c r="B1235" s="233"/>
      <c r="C1235" s="234"/>
      <c r="D1235" s="208" t="s">
        <v>272</v>
      </c>
      <c r="E1235" s="235" t="s">
        <v>44</v>
      </c>
      <c r="F1235" s="236" t="s">
        <v>989</v>
      </c>
      <c r="G1235" s="234"/>
      <c r="H1235" s="237">
        <v>39.613999999999997</v>
      </c>
      <c r="I1235" s="238"/>
      <c r="J1235" s="234"/>
      <c r="K1235" s="234"/>
      <c r="L1235" s="239"/>
      <c r="M1235" s="240"/>
      <c r="N1235" s="241"/>
      <c r="O1235" s="241"/>
      <c r="P1235" s="241"/>
      <c r="Q1235" s="241"/>
      <c r="R1235" s="241"/>
      <c r="S1235" s="241"/>
      <c r="T1235" s="242"/>
      <c r="AT1235" s="243" t="s">
        <v>272</v>
      </c>
      <c r="AU1235" s="243" t="s">
        <v>91</v>
      </c>
      <c r="AV1235" s="15" t="s">
        <v>91</v>
      </c>
      <c r="AW1235" s="15" t="s">
        <v>38</v>
      </c>
      <c r="AX1235" s="15" t="s">
        <v>82</v>
      </c>
      <c r="AY1235" s="243" t="s">
        <v>262</v>
      </c>
    </row>
    <row r="1236" spans="1:65" s="15" customFormat="1" ht="10">
      <c r="B1236" s="233"/>
      <c r="C1236" s="234"/>
      <c r="D1236" s="208" t="s">
        <v>272</v>
      </c>
      <c r="E1236" s="235" t="s">
        <v>44</v>
      </c>
      <c r="F1236" s="236" t="s">
        <v>990</v>
      </c>
      <c r="G1236" s="234"/>
      <c r="H1236" s="237">
        <v>175.833</v>
      </c>
      <c r="I1236" s="238"/>
      <c r="J1236" s="234"/>
      <c r="K1236" s="234"/>
      <c r="L1236" s="239"/>
      <c r="M1236" s="240"/>
      <c r="N1236" s="241"/>
      <c r="O1236" s="241"/>
      <c r="P1236" s="241"/>
      <c r="Q1236" s="241"/>
      <c r="R1236" s="241"/>
      <c r="S1236" s="241"/>
      <c r="T1236" s="242"/>
      <c r="AT1236" s="243" t="s">
        <v>272</v>
      </c>
      <c r="AU1236" s="243" t="s">
        <v>91</v>
      </c>
      <c r="AV1236" s="15" t="s">
        <v>91</v>
      </c>
      <c r="AW1236" s="15" t="s">
        <v>38</v>
      </c>
      <c r="AX1236" s="15" t="s">
        <v>82</v>
      </c>
      <c r="AY1236" s="243" t="s">
        <v>262</v>
      </c>
    </row>
    <row r="1237" spans="1:65" s="15" customFormat="1" ht="10">
      <c r="B1237" s="233"/>
      <c r="C1237" s="234"/>
      <c r="D1237" s="208" t="s">
        <v>272</v>
      </c>
      <c r="E1237" s="235" t="s">
        <v>44</v>
      </c>
      <c r="F1237" s="236" t="s">
        <v>991</v>
      </c>
      <c r="G1237" s="234"/>
      <c r="H1237" s="237">
        <v>-2.6669999999999998</v>
      </c>
      <c r="I1237" s="238"/>
      <c r="J1237" s="234"/>
      <c r="K1237" s="234"/>
      <c r="L1237" s="239"/>
      <c r="M1237" s="240"/>
      <c r="N1237" s="241"/>
      <c r="O1237" s="241"/>
      <c r="P1237" s="241"/>
      <c r="Q1237" s="241"/>
      <c r="R1237" s="241"/>
      <c r="S1237" s="241"/>
      <c r="T1237" s="242"/>
      <c r="AT1237" s="243" t="s">
        <v>272</v>
      </c>
      <c r="AU1237" s="243" t="s">
        <v>91</v>
      </c>
      <c r="AV1237" s="15" t="s">
        <v>91</v>
      </c>
      <c r="AW1237" s="15" t="s">
        <v>38</v>
      </c>
      <c r="AX1237" s="15" t="s">
        <v>82</v>
      </c>
      <c r="AY1237" s="243" t="s">
        <v>262</v>
      </c>
    </row>
    <row r="1238" spans="1:65" s="15" customFormat="1" ht="10">
      <c r="B1238" s="233"/>
      <c r="C1238" s="234"/>
      <c r="D1238" s="208" t="s">
        <v>272</v>
      </c>
      <c r="E1238" s="235" t="s">
        <v>44</v>
      </c>
      <c r="F1238" s="236" t="s">
        <v>992</v>
      </c>
      <c r="G1238" s="234"/>
      <c r="H1238" s="237">
        <v>38.646999999999998</v>
      </c>
      <c r="I1238" s="238"/>
      <c r="J1238" s="234"/>
      <c r="K1238" s="234"/>
      <c r="L1238" s="239"/>
      <c r="M1238" s="240"/>
      <c r="N1238" s="241"/>
      <c r="O1238" s="241"/>
      <c r="P1238" s="241"/>
      <c r="Q1238" s="241"/>
      <c r="R1238" s="241"/>
      <c r="S1238" s="241"/>
      <c r="T1238" s="242"/>
      <c r="AT1238" s="243" t="s">
        <v>272</v>
      </c>
      <c r="AU1238" s="243" t="s">
        <v>91</v>
      </c>
      <c r="AV1238" s="15" t="s">
        <v>91</v>
      </c>
      <c r="AW1238" s="15" t="s">
        <v>38</v>
      </c>
      <c r="AX1238" s="15" t="s">
        <v>82</v>
      </c>
      <c r="AY1238" s="243" t="s">
        <v>262</v>
      </c>
    </row>
    <row r="1239" spans="1:65" s="15" customFormat="1" ht="10">
      <c r="B1239" s="233"/>
      <c r="C1239" s="234"/>
      <c r="D1239" s="208" t="s">
        <v>272</v>
      </c>
      <c r="E1239" s="235" t="s">
        <v>44</v>
      </c>
      <c r="F1239" s="236" t="s">
        <v>993</v>
      </c>
      <c r="G1239" s="234"/>
      <c r="H1239" s="237">
        <v>-2.0299999999999998</v>
      </c>
      <c r="I1239" s="238"/>
      <c r="J1239" s="234"/>
      <c r="K1239" s="234"/>
      <c r="L1239" s="239"/>
      <c r="M1239" s="240"/>
      <c r="N1239" s="241"/>
      <c r="O1239" s="241"/>
      <c r="P1239" s="241"/>
      <c r="Q1239" s="241"/>
      <c r="R1239" s="241"/>
      <c r="S1239" s="241"/>
      <c r="T1239" s="242"/>
      <c r="AT1239" s="243" t="s">
        <v>272</v>
      </c>
      <c r="AU1239" s="243" t="s">
        <v>91</v>
      </c>
      <c r="AV1239" s="15" t="s">
        <v>91</v>
      </c>
      <c r="AW1239" s="15" t="s">
        <v>38</v>
      </c>
      <c r="AX1239" s="15" t="s">
        <v>82</v>
      </c>
      <c r="AY1239" s="243" t="s">
        <v>262</v>
      </c>
    </row>
    <row r="1240" spans="1:65" s="15" customFormat="1" ht="10">
      <c r="B1240" s="233"/>
      <c r="C1240" s="234"/>
      <c r="D1240" s="208" t="s">
        <v>272</v>
      </c>
      <c r="E1240" s="235" t="s">
        <v>44</v>
      </c>
      <c r="F1240" s="236" t="s">
        <v>994</v>
      </c>
      <c r="G1240" s="234"/>
      <c r="H1240" s="237">
        <v>41.921999999999997</v>
      </c>
      <c r="I1240" s="238"/>
      <c r="J1240" s="234"/>
      <c r="K1240" s="234"/>
      <c r="L1240" s="239"/>
      <c r="M1240" s="240"/>
      <c r="N1240" s="241"/>
      <c r="O1240" s="241"/>
      <c r="P1240" s="241"/>
      <c r="Q1240" s="241"/>
      <c r="R1240" s="241"/>
      <c r="S1240" s="241"/>
      <c r="T1240" s="242"/>
      <c r="AT1240" s="243" t="s">
        <v>272</v>
      </c>
      <c r="AU1240" s="243" t="s">
        <v>91</v>
      </c>
      <c r="AV1240" s="15" t="s">
        <v>91</v>
      </c>
      <c r="AW1240" s="15" t="s">
        <v>38</v>
      </c>
      <c r="AX1240" s="15" t="s">
        <v>82</v>
      </c>
      <c r="AY1240" s="243" t="s">
        <v>262</v>
      </c>
    </row>
    <row r="1241" spans="1:65" s="15" customFormat="1" ht="10">
      <c r="B1241" s="233"/>
      <c r="C1241" s="234"/>
      <c r="D1241" s="208" t="s">
        <v>272</v>
      </c>
      <c r="E1241" s="235" t="s">
        <v>44</v>
      </c>
      <c r="F1241" s="236" t="s">
        <v>995</v>
      </c>
      <c r="G1241" s="234"/>
      <c r="H1241" s="237">
        <v>43.322000000000003</v>
      </c>
      <c r="I1241" s="238"/>
      <c r="J1241" s="234"/>
      <c r="K1241" s="234"/>
      <c r="L1241" s="239"/>
      <c r="M1241" s="240"/>
      <c r="N1241" s="241"/>
      <c r="O1241" s="241"/>
      <c r="P1241" s="241"/>
      <c r="Q1241" s="241"/>
      <c r="R1241" s="241"/>
      <c r="S1241" s="241"/>
      <c r="T1241" s="242"/>
      <c r="AT1241" s="243" t="s">
        <v>272</v>
      </c>
      <c r="AU1241" s="243" t="s">
        <v>91</v>
      </c>
      <c r="AV1241" s="15" t="s">
        <v>91</v>
      </c>
      <c r="AW1241" s="15" t="s">
        <v>38</v>
      </c>
      <c r="AX1241" s="15" t="s">
        <v>82</v>
      </c>
      <c r="AY1241" s="243" t="s">
        <v>262</v>
      </c>
    </row>
    <row r="1242" spans="1:65" s="15" customFormat="1" ht="10">
      <c r="B1242" s="233"/>
      <c r="C1242" s="234"/>
      <c r="D1242" s="208" t="s">
        <v>272</v>
      </c>
      <c r="E1242" s="235" t="s">
        <v>44</v>
      </c>
      <c r="F1242" s="236" t="s">
        <v>996</v>
      </c>
      <c r="G1242" s="234"/>
      <c r="H1242" s="237">
        <v>161.59800000000001</v>
      </c>
      <c r="I1242" s="238"/>
      <c r="J1242" s="234"/>
      <c r="K1242" s="234"/>
      <c r="L1242" s="239"/>
      <c r="M1242" s="240"/>
      <c r="N1242" s="241"/>
      <c r="O1242" s="241"/>
      <c r="P1242" s="241"/>
      <c r="Q1242" s="241"/>
      <c r="R1242" s="241"/>
      <c r="S1242" s="241"/>
      <c r="T1242" s="242"/>
      <c r="AT1242" s="243" t="s">
        <v>272</v>
      </c>
      <c r="AU1242" s="243" t="s">
        <v>91</v>
      </c>
      <c r="AV1242" s="15" t="s">
        <v>91</v>
      </c>
      <c r="AW1242" s="15" t="s">
        <v>38</v>
      </c>
      <c r="AX1242" s="15" t="s">
        <v>82</v>
      </c>
      <c r="AY1242" s="243" t="s">
        <v>262</v>
      </c>
    </row>
    <row r="1243" spans="1:65" s="15" customFormat="1" ht="10">
      <c r="B1243" s="233"/>
      <c r="C1243" s="234"/>
      <c r="D1243" s="208" t="s">
        <v>272</v>
      </c>
      <c r="E1243" s="235" t="s">
        <v>44</v>
      </c>
      <c r="F1243" s="236" t="s">
        <v>997</v>
      </c>
      <c r="G1243" s="234"/>
      <c r="H1243" s="237">
        <v>-96.777000000000001</v>
      </c>
      <c r="I1243" s="238"/>
      <c r="J1243" s="234"/>
      <c r="K1243" s="234"/>
      <c r="L1243" s="239"/>
      <c r="M1243" s="240"/>
      <c r="N1243" s="241"/>
      <c r="O1243" s="241"/>
      <c r="P1243" s="241"/>
      <c r="Q1243" s="241"/>
      <c r="R1243" s="241"/>
      <c r="S1243" s="241"/>
      <c r="T1243" s="242"/>
      <c r="AT1243" s="243" t="s">
        <v>272</v>
      </c>
      <c r="AU1243" s="243" t="s">
        <v>91</v>
      </c>
      <c r="AV1243" s="15" t="s">
        <v>91</v>
      </c>
      <c r="AW1243" s="15" t="s">
        <v>38</v>
      </c>
      <c r="AX1243" s="15" t="s">
        <v>82</v>
      </c>
      <c r="AY1243" s="243" t="s">
        <v>262</v>
      </c>
    </row>
    <row r="1244" spans="1:65" s="16" customFormat="1" ht="10">
      <c r="B1244" s="244"/>
      <c r="C1244" s="245"/>
      <c r="D1244" s="208" t="s">
        <v>272</v>
      </c>
      <c r="E1244" s="246" t="s">
        <v>44</v>
      </c>
      <c r="F1244" s="247" t="s">
        <v>291</v>
      </c>
      <c r="G1244" s="245"/>
      <c r="H1244" s="248">
        <v>399.46199999999999</v>
      </c>
      <c r="I1244" s="249"/>
      <c r="J1244" s="245"/>
      <c r="K1244" s="245"/>
      <c r="L1244" s="250"/>
      <c r="M1244" s="251"/>
      <c r="N1244" s="252"/>
      <c r="O1244" s="252"/>
      <c r="P1244" s="252"/>
      <c r="Q1244" s="252"/>
      <c r="R1244" s="252"/>
      <c r="S1244" s="252"/>
      <c r="T1244" s="253"/>
      <c r="AT1244" s="254" t="s">
        <v>272</v>
      </c>
      <c r="AU1244" s="254" t="s">
        <v>91</v>
      </c>
      <c r="AV1244" s="16" t="s">
        <v>104</v>
      </c>
      <c r="AW1244" s="16" t="s">
        <v>38</v>
      </c>
      <c r="AX1244" s="16" t="s">
        <v>82</v>
      </c>
      <c r="AY1244" s="254" t="s">
        <v>262</v>
      </c>
    </row>
    <row r="1245" spans="1:65" s="15" customFormat="1" ht="10">
      <c r="B1245" s="233"/>
      <c r="C1245" s="234"/>
      <c r="D1245" s="208" t="s">
        <v>272</v>
      </c>
      <c r="E1245" s="235" t="s">
        <v>44</v>
      </c>
      <c r="F1245" s="236" t="s">
        <v>998</v>
      </c>
      <c r="G1245" s="234"/>
      <c r="H1245" s="237">
        <v>400</v>
      </c>
      <c r="I1245" s="238"/>
      <c r="J1245" s="234"/>
      <c r="K1245" s="234"/>
      <c r="L1245" s="239"/>
      <c r="M1245" s="240"/>
      <c r="N1245" s="241"/>
      <c r="O1245" s="241"/>
      <c r="P1245" s="241"/>
      <c r="Q1245" s="241"/>
      <c r="R1245" s="241"/>
      <c r="S1245" s="241"/>
      <c r="T1245" s="242"/>
      <c r="AT1245" s="243" t="s">
        <v>272</v>
      </c>
      <c r="AU1245" s="243" t="s">
        <v>91</v>
      </c>
      <c r="AV1245" s="15" t="s">
        <v>91</v>
      </c>
      <c r="AW1245" s="15" t="s">
        <v>38</v>
      </c>
      <c r="AX1245" s="15" t="s">
        <v>89</v>
      </c>
      <c r="AY1245" s="243" t="s">
        <v>262</v>
      </c>
    </row>
    <row r="1246" spans="1:65" s="2" customFormat="1" ht="21.75" customHeight="1">
      <c r="A1246" s="37"/>
      <c r="B1246" s="38"/>
      <c r="C1246" s="195" t="s">
        <v>999</v>
      </c>
      <c r="D1246" s="195" t="s">
        <v>264</v>
      </c>
      <c r="E1246" s="196" t="s">
        <v>1000</v>
      </c>
      <c r="F1246" s="197" t="s">
        <v>1001</v>
      </c>
      <c r="G1246" s="198" t="s">
        <v>590</v>
      </c>
      <c r="H1246" s="199">
        <v>21.93</v>
      </c>
      <c r="I1246" s="200"/>
      <c r="J1246" s="201">
        <f>ROUND(I1246*H1246,2)</f>
        <v>0</v>
      </c>
      <c r="K1246" s="197" t="s">
        <v>268</v>
      </c>
      <c r="L1246" s="42"/>
      <c r="M1246" s="202" t="s">
        <v>44</v>
      </c>
      <c r="N1246" s="203" t="s">
        <v>53</v>
      </c>
      <c r="O1246" s="67"/>
      <c r="P1246" s="204">
        <f>O1246*H1246</f>
        <v>0</v>
      </c>
      <c r="Q1246" s="204">
        <v>0</v>
      </c>
      <c r="R1246" s="204">
        <f>Q1246*H1246</f>
        <v>0</v>
      </c>
      <c r="S1246" s="204">
        <v>0</v>
      </c>
      <c r="T1246" s="205">
        <f>S1246*H1246</f>
        <v>0</v>
      </c>
      <c r="U1246" s="37"/>
      <c r="V1246" s="37"/>
      <c r="W1246" s="37"/>
      <c r="X1246" s="37"/>
      <c r="Y1246" s="37"/>
      <c r="Z1246" s="37"/>
      <c r="AA1246" s="37"/>
      <c r="AB1246" s="37"/>
      <c r="AC1246" s="37"/>
      <c r="AD1246" s="37"/>
      <c r="AE1246" s="37"/>
      <c r="AR1246" s="206" t="s">
        <v>104</v>
      </c>
      <c r="AT1246" s="206" t="s">
        <v>264</v>
      </c>
      <c r="AU1246" s="206" t="s">
        <v>91</v>
      </c>
      <c r="AY1246" s="19" t="s">
        <v>262</v>
      </c>
      <c r="BE1246" s="207">
        <f>IF(N1246="základní",J1246,0)</f>
        <v>0</v>
      </c>
      <c r="BF1246" s="207">
        <f>IF(N1246="snížená",J1246,0)</f>
        <v>0</v>
      </c>
      <c r="BG1246" s="207">
        <f>IF(N1246="zákl. přenesená",J1246,0)</f>
        <v>0</v>
      </c>
      <c r="BH1246" s="207">
        <f>IF(N1246="sníž. přenesená",J1246,0)</f>
        <v>0</v>
      </c>
      <c r="BI1246" s="207">
        <f>IF(N1246="nulová",J1246,0)</f>
        <v>0</v>
      </c>
      <c r="BJ1246" s="19" t="s">
        <v>89</v>
      </c>
      <c r="BK1246" s="207">
        <f>ROUND(I1246*H1246,2)</f>
        <v>0</v>
      </c>
      <c r="BL1246" s="19" t="s">
        <v>104</v>
      </c>
      <c r="BM1246" s="206" t="s">
        <v>1002</v>
      </c>
    </row>
    <row r="1247" spans="1:65" s="2" customFormat="1" ht="54">
      <c r="A1247" s="37"/>
      <c r="B1247" s="38"/>
      <c r="C1247" s="39"/>
      <c r="D1247" s="208" t="s">
        <v>270</v>
      </c>
      <c r="E1247" s="39"/>
      <c r="F1247" s="209" t="s">
        <v>1003</v>
      </c>
      <c r="G1247" s="39"/>
      <c r="H1247" s="39"/>
      <c r="I1247" s="118"/>
      <c r="J1247" s="39"/>
      <c r="K1247" s="39"/>
      <c r="L1247" s="42"/>
      <c r="M1247" s="210"/>
      <c r="N1247" s="211"/>
      <c r="O1247" s="67"/>
      <c r="P1247" s="67"/>
      <c r="Q1247" s="67"/>
      <c r="R1247" s="67"/>
      <c r="S1247" s="67"/>
      <c r="T1247" s="68"/>
      <c r="U1247" s="37"/>
      <c r="V1247" s="37"/>
      <c r="W1247" s="37"/>
      <c r="X1247" s="37"/>
      <c r="Y1247" s="37"/>
      <c r="Z1247" s="37"/>
      <c r="AA1247" s="37"/>
      <c r="AB1247" s="37"/>
      <c r="AC1247" s="37"/>
      <c r="AD1247" s="37"/>
      <c r="AE1247" s="37"/>
      <c r="AT1247" s="19" t="s">
        <v>270</v>
      </c>
      <c r="AU1247" s="19" t="s">
        <v>91</v>
      </c>
    </row>
    <row r="1248" spans="1:65" s="2" customFormat="1" ht="18">
      <c r="A1248" s="37"/>
      <c r="B1248" s="38"/>
      <c r="C1248" s="39"/>
      <c r="D1248" s="208" t="s">
        <v>421</v>
      </c>
      <c r="E1248" s="39"/>
      <c r="F1248" s="209" t="s">
        <v>1004</v>
      </c>
      <c r="G1248" s="39"/>
      <c r="H1248" s="39"/>
      <c r="I1248" s="118"/>
      <c r="J1248" s="39"/>
      <c r="K1248" s="39"/>
      <c r="L1248" s="42"/>
      <c r="M1248" s="210"/>
      <c r="N1248" s="211"/>
      <c r="O1248" s="67"/>
      <c r="P1248" s="67"/>
      <c r="Q1248" s="67"/>
      <c r="R1248" s="67"/>
      <c r="S1248" s="67"/>
      <c r="T1248" s="68"/>
      <c r="U1248" s="37"/>
      <c r="V1248" s="37"/>
      <c r="W1248" s="37"/>
      <c r="X1248" s="37"/>
      <c r="Y1248" s="37"/>
      <c r="Z1248" s="37"/>
      <c r="AA1248" s="37"/>
      <c r="AB1248" s="37"/>
      <c r="AC1248" s="37"/>
      <c r="AD1248" s="37"/>
      <c r="AE1248" s="37"/>
      <c r="AT1248" s="19" t="s">
        <v>421</v>
      </c>
      <c r="AU1248" s="19" t="s">
        <v>91</v>
      </c>
    </row>
    <row r="1249" spans="1:65" s="13" customFormat="1" ht="10">
      <c r="B1249" s="212"/>
      <c r="C1249" s="213"/>
      <c r="D1249" s="208" t="s">
        <v>272</v>
      </c>
      <c r="E1249" s="214" t="s">
        <v>44</v>
      </c>
      <c r="F1249" s="215" t="s">
        <v>1005</v>
      </c>
      <c r="G1249" s="213"/>
      <c r="H1249" s="214" t="s">
        <v>44</v>
      </c>
      <c r="I1249" s="216"/>
      <c r="J1249" s="213"/>
      <c r="K1249" s="213"/>
      <c r="L1249" s="217"/>
      <c r="M1249" s="218"/>
      <c r="N1249" s="219"/>
      <c r="O1249" s="219"/>
      <c r="P1249" s="219"/>
      <c r="Q1249" s="219"/>
      <c r="R1249" s="219"/>
      <c r="S1249" s="219"/>
      <c r="T1249" s="220"/>
      <c r="AT1249" s="221" t="s">
        <v>272</v>
      </c>
      <c r="AU1249" s="221" t="s">
        <v>91</v>
      </c>
      <c r="AV1249" s="13" t="s">
        <v>89</v>
      </c>
      <c r="AW1249" s="13" t="s">
        <v>38</v>
      </c>
      <c r="AX1249" s="13" t="s">
        <v>82</v>
      </c>
      <c r="AY1249" s="221" t="s">
        <v>262</v>
      </c>
    </row>
    <row r="1250" spans="1:65" s="13" customFormat="1" ht="30">
      <c r="B1250" s="212"/>
      <c r="C1250" s="213"/>
      <c r="D1250" s="208" t="s">
        <v>272</v>
      </c>
      <c r="E1250" s="214" t="s">
        <v>44</v>
      </c>
      <c r="F1250" s="215" t="s">
        <v>1006</v>
      </c>
      <c r="G1250" s="213"/>
      <c r="H1250" s="214" t="s">
        <v>44</v>
      </c>
      <c r="I1250" s="216"/>
      <c r="J1250" s="213"/>
      <c r="K1250" s="213"/>
      <c r="L1250" s="217"/>
      <c r="M1250" s="218"/>
      <c r="N1250" s="219"/>
      <c r="O1250" s="219"/>
      <c r="P1250" s="219"/>
      <c r="Q1250" s="219"/>
      <c r="R1250" s="219"/>
      <c r="S1250" s="219"/>
      <c r="T1250" s="220"/>
      <c r="AT1250" s="221" t="s">
        <v>272</v>
      </c>
      <c r="AU1250" s="221" t="s">
        <v>91</v>
      </c>
      <c r="AV1250" s="13" t="s">
        <v>89</v>
      </c>
      <c r="AW1250" s="13" t="s">
        <v>38</v>
      </c>
      <c r="AX1250" s="13" t="s">
        <v>82</v>
      </c>
      <c r="AY1250" s="221" t="s">
        <v>262</v>
      </c>
    </row>
    <row r="1251" spans="1:65" s="13" customFormat="1" ht="10">
      <c r="B1251" s="212"/>
      <c r="C1251" s="213"/>
      <c r="D1251" s="208" t="s">
        <v>272</v>
      </c>
      <c r="E1251" s="214" t="s">
        <v>44</v>
      </c>
      <c r="F1251" s="215" t="s">
        <v>1007</v>
      </c>
      <c r="G1251" s="213"/>
      <c r="H1251" s="214" t="s">
        <v>44</v>
      </c>
      <c r="I1251" s="216"/>
      <c r="J1251" s="213"/>
      <c r="K1251" s="213"/>
      <c r="L1251" s="217"/>
      <c r="M1251" s="218"/>
      <c r="N1251" s="219"/>
      <c r="O1251" s="219"/>
      <c r="P1251" s="219"/>
      <c r="Q1251" s="219"/>
      <c r="R1251" s="219"/>
      <c r="S1251" s="219"/>
      <c r="T1251" s="220"/>
      <c r="AT1251" s="221" t="s">
        <v>272</v>
      </c>
      <c r="AU1251" s="221" t="s">
        <v>91</v>
      </c>
      <c r="AV1251" s="13" t="s">
        <v>89</v>
      </c>
      <c r="AW1251" s="13" t="s">
        <v>38</v>
      </c>
      <c r="AX1251" s="13" t="s">
        <v>82</v>
      </c>
      <c r="AY1251" s="221" t="s">
        <v>262</v>
      </c>
    </row>
    <row r="1252" spans="1:65" s="15" customFormat="1" ht="10">
      <c r="B1252" s="233"/>
      <c r="C1252" s="234"/>
      <c r="D1252" s="208" t="s">
        <v>272</v>
      </c>
      <c r="E1252" s="235" t="s">
        <v>44</v>
      </c>
      <c r="F1252" s="236" t="s">
        <v>1008</v>
      </c>
      <c r="G1252" s="234"/>
      <c r="H1252" s="237">
        <v>7.98</v>
      </c>
      <c r="I1252" s="238"/>
      <c r="J1252" s="234"/>
      <c r="K1252" s="234"/>
      <c r="L1252" s="239"/>
      <c r="M1252" s="240"/>
      <c r="N1252" s="241"/>
      <c r="O1252" s="241"/>
      <c r="P1252" s="241"/>
      <c r="Q1252" s="241"/>
      <c r="R1252" s="241"/>
      <c r="S1252" s="241"/>
      <c r="T1252" s="242"/>
      <c r="AT1252" s="243" t="s">
        <v>272</v>
      </c>
      <c r="AU1252" s="243" t="s">
        <v>91</v>
      </c>
      <c r="AV1252" s="15" t="s">
        <v>91</v>
      </c>
      <c r="AW1252" s="15" t="s">
        <v>38</v>
      </c>
      <c r="AX1252" s="15" t="s">
        <v>82</v>
      </c>
      <c r="AY1252" s="243" t="s">
        <v>262</v>
      </c>
    </row>
    <row r="1253" spans="1:65" s="15" customFormat="1" ht="10">
      <c r="B1253" s="233"/>
      <c r="C1253" s="234"/>
      <c r="D1253" s="208" t="s">
        <v>272</v>
      </c>
      <c r="E1253" s="235" t="s">
        <v>44</v>
      </c>
      <c r="F1253" s="236" t="s">
        <v>1009</v>
      </c>
      <c r="G1253" s="234"/>
      <c r="H1253" s="237">
        <v>10.5</v>
      </c>
      <c r="I1253" s="238"/>
      <c r="J1253" s="234"/>
      <c r="K1253" s="234"/>
      <c r="L1253" s="239"/>
      <c r="M1253" s="240"/>
      <c r="N1253" s="241"/>
      <c r="O1253" s="241"/>
      <c r="P1253" s="241"/>
      <c r="Q1253" s="241"/>
      <c r="R1253" s="241"/>
      <c r="S1253" s="241"/>
      <c r="T1253" s="242"/>
      <c r="AT1253" s="243" t="s">
        <v>272</v>
      </c>
      <c r="AU1253" s="243" t="s">
        <v>91</v>
      </c>
      <c r="AV1253" s="15" t="s">
        <v>91</v>
      </c>
      <c r="AW1253" s="15" t="s">
        <v>38</v>
      </c>
      <c r="AX1253" s="15" t="s">
        <v>82</v>
      </c>
      <c r="AY1253" s="243" t="s">
        <v>262</v>
      </c>
    </row>
    <row r="1254" spans="1:65" s="15" customFormat="1" ht="10">
      <c r="B1254" s="233"/>
      <c r="C1254" s="234"/>
      <c r="D1254" s="208" t="s">
        <v>272</v>
      </c>
      <c r="E1254" s="235" t="s">
        <v>44</v>
      </c>
      <c r="F1254" s="236" t="s">
        <v>1010</v>
      </c>
      <c r="G1254" s="234"/>
      <c r="H1254" s="237">
        <v>1.35</v>
      </c>
      <c r="I1254" s="238"/>
      <c r="J1254" s="234"/>
      <c r="K1254" s="234"/>
      <c r="L1254" s="239"/>
      <c r="M1254" s="240"/>
      <c r="N1254" s="241"/>
      <c r="O1254" s="241"/>
      <c r="P1254" s="241"/>
      <c r="Q1254" s="241"/>
      <c r="R1254" s="241"/>
      <c r="S1254" s="241"/>
      <c r="T1254" s="242"/>
      <c r="AT1254" s="243" t="s">
        <v>272</v>
      </c>
      <c r="AU1254" s="243" t="s">
        <v>91</v>
      </c>
      <c r="AV1254" s="15" t="s">
        <v>91</v>
      </c>
      <c r="AW1254" s="15" t="s">
        <v>38</v>
      </c>
      <c r="AX1254" s="15" t="s">
        <v>82</v>
      </c>
      <c r="AY1254" s="243" t="s">
        <v>262</v>
      </c>
    </row>
    <row r="1255" spans="1:65" s="15" customFormat="1" ht="10">
      <c r="B1255" s="233"/>
      <c r="C1255" s="234"/>
      <c r="D1255" s="208" t="s">
        <v>272</v>
      </c>
      <c r="E1255" s="235" t="s">
        <v>44</v>
      </c>
      <c r="F1255" s="236" t="s">
        <v>1011</v>
      </c>
      <c r="G1255" s="234"/>
      <c r="H1255" s="237">
        <v>0.9</v>
      </c>
      <c r="I1255" s="238"/>
      <c r="J1255" s="234"/>
      <c r="K1255" s="234"/>
      <c r="L1255" s="239"/>
      <c r="M1255" s="240"/>
      <c r="N1255" s="241"/>
      <c r="O1255" s="241"/>
      <c r="P1255" s="241"/>
      <c r="Q1255" s="241"/>
      <c r="R1255" s="241"/>
      <c r="S1255" s="241"/>
      <c r="T1255" s="242"/>
      <c r="AT1255" s="243" t="s">
        <v>272</v>
      </c>
      <c r="AU1255" s="243" t="s">
        <v>91</v>
      </c>
      <c r="AV1255" s="15" t="s">
        <v>91</v>
      </c>
      <c r="AW1255" s="15" t="s">
        <v>38</v>
      </c>
      <c r="AX1255" s="15" t="s">
        <v>82</v>
      </c>
      <c r="AY1255" s="243" t="s">
        <v>262</v>
      </c>
    </row>
    <row r="1256" spans="1:65" s="15" customFormat="1" ht="10">
      <c r="B1256" s="233"/>
      <c r="C1256" s="234"/>
      <c r="D1256" s="208" t="s">
        <v>272</v>
      </c>
      <c r="E1256" s="235" t="s">
        <v>44</v>
      </c>
      <c r="F1256" s="236" t="s">
        <v>1012</v>
      </c>
      <c r="G1256" s="234"/>
      <c r="H1256" s="237">
        <v>0.75</v>
      </c>
      <c r="I1256" s="238"/>
      <c r="J1256" s="234"/>
      <c r="K1256" s="234"/>
      <c r="L1256" s="239"/>
      <c r="M1256" s="240"/>
      <c r="N1256" s="241"/>
      <c r="O1256" s="241"/>
      <c r="P1256" s="241"/>
      <c r="Q1256" s="241"/>
      <c r="R1256" s="241"/>
      <c r="S1256" s="241"/>
      <c r="T1256" s="242"/>
      <c r="AT1256" s="243" t="s">
        <v>272</v>
      </c>
      <c r="AU1256" s="243" t="s">
        <v>91</v>
      </c>
      <c r="AV1256" s="15" t="s">
        <v>91</v>
      </c>
      <c r="AW1256" s="15" t="s">
        <v>38</v>
      </c>
      <c r="AX1256" s="15" t="s">
        <v>82</v>
      </c>
      <c r="AY1256" s="243" t="s">
        <v>262</v>
      </c>
    </row>
    <row r="1257" spans="1:65" s="15" customFormat="1" ht="10">
      <c r="B1257" s="233"/>
      <c r="C1257" s="234"/>
      <c r="D1257" s="208" t="s">
        <v>272</v>
      </c>
      <c r="E1257" s="235" t="s">
        <v>44</v>
      </c>
      <c r="F1257" s="236" t="s">
        <v>1013</v>
      </c>
      <c r="G1257" s="234"/>
      <c r="H1257" s="237">
        <v>0.45</v>
      </c>
      <c r="I1257" s="238"/>
      <c r="J1257" s="234"/>
      <c r="K1257" s="234"/>
      <c r="L1257" s="239"/>
      <c r="M1257" s="240"/>
      <c r="N1257" s="241"/>
      <c r="O1257" s="241"/>
      <c r="P1257" s="241"/>
      <c r="Q1257" s="241"/>
      <c r="R1257" s="241"/>
      <c r="S1257" s="241"/>
      <c r="T1257" s="242"/>
      <c r="AT1257" s="243" t="s">
        <v>272</v>
      </c>
      <c r="AU1257" s="243" t="s">
        <v>91</v>
      </c>
      <c r="AV1257" s="15" t="s">
        <v>91</v>
      </c>
      <c r="AW1257" s="15" t="s">
        <v>38</v>
      </c>
      <c r="AX1257" s="15" t="s">
        <v>82</v>
      </c>
      <c r="AY1257" s="243" t="s">
        <v>262</v>
      </c>
    </row>
    <row r="1258" spans="1:65" s="16" customFormat="1" ht="10">
      <c r="B1258" s="244"/>
      <c r="C1258" s="245"/>
      <c r="D1258" s="208" t="s">
        <v>272</v>
      </c>
      <c r="E1258" s="246" t="s">
        <v>44</v>
      </c>
      <c r="F1258" s="247" t="s">
        <v>291</v>
      </c>
      <c r="G1258" s="245"/>
      <c r="H1258" s="248">
        <v>21.93</v>
      </c>
      <c r="I1258" s="249"/>
      <c r="J1258" s="245"/>
      <c r="K1258" s="245"/>
      <c r="L1258" s="250"/>
      <c r="M1258" s="251"/>
      <c r="N1258" s="252"/>
      <c r="O1258" s="252"/>
      <c r="P1258" s="252"/>
      <c r="Q1258" s="252"/>
      <c r="R1258" s="252"/>
      <c r="S1258" s="252"/>
      <c r="T1258" s="253"/>
      <c r="AT1258" s="254" t="s">
        <v>272</v>
      </c>
      <c r="AU1258" s="254" t="s">
        <v>91</v>
      </c>
      <c r="AV1258" s="16" t="s">
        <v>104</v>
      </c>
      <c r="AW1258" s="16" t="s">
        <v>38</v>
      </c>
      <c r="AX1258" s="16" t="s">
        <v>89</v>
      </c>
      <c r="AY1258" s="254" t="s">
        <v>262</v>
      </c>
    </row>
    <row r="1259" spans="1:65" s="2" customFormat="1" ht="16.5" customHeight="1">
      <c r="A1259" s="37"/>
      <c r="B1259" s="38"/>
      <c r="C1259" s="255" t="s">
        <v>1014</v>
      </c>
      <c r="D1259" s="255" t="s">
        <v>633</v>
      </c>
      <c r="E1259" s="256" t="s">
        <v>1015</v>
      </c>
      <c r="F1259" s="257" t="s">
        <v>1016</v>
      </c>
      <c r="G1259" s="258" t="s">
        <v>590</v>
      </c>
      <c r="H1259" s="259">
        <v>23.027000000000001</v>
      </c>
      <c r="I1259" s="260"/>
      <c r="J1259" s="261">
        <f>ROUND(I1259*H1259,2)</f>
        <v>0</v>
      </c>
      <c r="K1259" s="257" t="s">
        <v>44</v>
      </c>
      <c r="L1259" s="262"/>
      <c r="M1259" s="263" t="s">
        <v>44</v>
      </c>
      <c r="N1259" s="264" t="s">
        <v>53</v>
      </c>
      <c r="O1259" s="67"/>
      <c r="P1259" s="204">
        <f>O1259*H1259</f>
        <v>0</v>
      </c>
      <c r="Q1259" s="204">
        <v>1.2999999999999999E-4</v>
      </c>
      <c r="R1259" s="204">
        <f>Q1259*H1259</f>
        <v>2.99351E-3</v>
      </c>
      <c r="S1259" s="204">
        <v>0</v>
      </c>
      <c r="T1259" s="205">
        <f>S1259*H1259</f>
        <v>0</v>
      </c>
      <c r="U1259" s="37"/>
      <c r="V1259" s="37"/>
      <c r="W1259" s="37"/>
      <c r="X1259" s="37"/>
      <c r="Y1259" s="37"/>
      <c r="Z1259" s="37"/>
      <c r="AA1259" s="37"/>
      <c r="AB1259" s="37"/>
      <c r="AC1259" s="37"/>
      <c r="AD1259" s="37"/>
      <c r="AE1259" s="37"/>
      <c r="AR1259" s="206" t="s">
        <v>351</v>
      </c>
      <c r="AT1259" s="206" t="s">
        <v>633</v>
      </c>
      <c r="AU1259" s="206" t="s">
        <v>91</v>
      </c>
      <c r="AY1259" s="19" t="s">
        <v>262</v>
      </c>
      <c r="BE1259" s="207">
        <f>IF(N1259="základní",J1259,0)</f>
        <v>0</v>
      </c>
      <c r="BF1259" s="207">
        <f>IF(N1259="snížená",J1259,0)</f>
        <v>0</v>
      </c>
      <c r="BG1259" s="207">
        <f>IF(N1259="zákl. přenesená",J1259,0)</f>
        <v>0</v>
      </c>
      <c r="BH1259" s="207">
        <f>IF(N1259="sníž. přenesená",J1259,0)</f>
        <v>0</v>
      </c>
      <c r="BI1259" s="207">
        <f>IF(N1259="nulová",J1259,0)</f>
        <v>0</v>
      </c>
      <c r="BJ1259" s="19" t="s">
        <v>89</v>
      </c>
      <c r="BK1259" s="207">
        <f>ROUND(I1259*H1259,2)</f>
        <v>0</v>
      </c>
      <c r="BL1259" s="19" t="s">
        <v>104</v>
      </c>
      <c r="BM1259" s="206" t="s">
        <v>1017</v>
      </c>
    </row>
    <row r="1260" spans="1:65" s="2" customFormat="1" ht="18">
      <c r="A1260" s="37"/>
      <c r="B1260" s="38"/>
      <c r="C1260" s="39"/>
      <c r="D1260" s="208" t="s">
        <v>421</v>
      </c>
      <c r="E1260" s="39"/>
      <c r="F1260" s="209" t="s">
        <v>1004</v>
      </c>
      <c r="G1260" s="39"/>
      <c r="H1260" s="39"/>
      <c r="I1260" s="118"/>
      <c r="J1260" s="39"/>
      <c r="K1260" s="39"/>
      <c r="L1260" s="42"/>
      <c r="M1260" s="210"/>
      <c r="N1260" s="211"/>
      <c r="O1260" s="67"/>
      <c r="P1260" s="67"/>
      <c r="Q1260" s="67"/>
      <c r="R1260" s="67"/>
      <c r="S1260" s="67"/>
      <c r="T1260" s="68"/>
      <c r="U1260" s="37"/>
      <c r="V1260" s="37"/>
      <c r="W1260" s="37"/>
      <c r="X1260" s="37"/>
      <c r="Y1260" s="37"/>
      <c r="Z1260" s="37"/>
      <c r="AA1260" s="37"/>
      <c r="AB1260" s="37"/>
      <c r="AC1260" s="37"/>
      <c r="AD1260" s="37"/>
      <c r="AE1260" s="37"/>
      <c r="AT1260" s="19" t="s">
        <v>421</v>
      </c>
      <c r="AU1260" s="19" t="s">
        <v>91</v>
      </c>
    </row>
    <row r="1261" spans="1:65" s="13" customFormat="1" ht="10">
      <c r="B1261" s="212"/>
      <c r="C1261" s="213"/>
      <c r="D1261" s="208" t="s">
        <v>272</v>
      </c>
      <c r="E1261" s="214" t="s">
        <v>44</v>
      </c>
      <c r="F1261" s="215" t="s">
        <v>1005</v>
      </c>
      <c r="G1261" s="213"/>
      <c r="H1261" s="214" t="s">
        <v>44</v>
      </c>
      <c r="I1261" s="216"/>
      <c r="J1261" s="213"/>
      <c r="K1261" s="213"/>
      <c r="L1261" s="217"/>
      <c r="M1261" s="218"/>
      <c r="N1261" s="219"/>
      <c r="O1261" s="219"/>
      <c r="P1261" s="219"/>
      <c r="Q1261" s="219"/>
      <c r="R1261" s="219"/>
      <c r="S1261" s="219"/>
      <c r="T1261" s="220"/>
      <c r="AT1261" s="221" t="s">
        <v>272</v>
      </c>
      <c r="AU1261" s="221" t="s">
        <v>91</v>
      </c>
      <c r="AV1261" s="13" t="s">
        <v>89</v>
      </c>
      <c r="AW1261" s="13" t="s">
        <v>38</v>
      </c>
      <c r="AX1261" s="13" t="s">
        <v>82</v>
      </c>
      <c r="AY1261" s="221" t="s">
        <v>262</v>
      </c>
    </row>
    <row r="1262" spans="1:65" s="13" customFormat="1" ht="30">
      <c r="B1262" s="212"/>
      <c r="C1262" s="213"/>
      <c r="D1262" s="208" t="s">
        <v>272</v>
      </c>
      <c r="E1262" s="214" t="s">
        <v>44</v>
      </c>
      <c r="F1262" s="215" t="s">
        <v>1006</v>
      </c>
      <c r="G1262" s="213"/>
      <c r="H1262" s="214" t="s">
        <v>44</v>
      </c>
      <c r="I1262" s="216"/>
      <c r="J1262" s="213"/>
      <c r="K1262" s="213"/>
      <c r="L1262" s="217"/>
      <c r="M1262" s="218"/>
      <c r="N1262" s="219"/>
      <c r="O1262" s="219"/>
      <c r="P1262" s="219"/>
      <c r="Q1262" s="219"/>
      <c r="R1262" s="219"/>
      <c r="S1262" s="219"/>
      <c r="T1262" s="220"/>
      <c r="AT1262" s="221" t="s">
        <v>272</v>
      </c>
      <c r="AU1262" s="221" t="s">
        <v>91</v>
      </c>
      <c r="AV1262" s="13" t="s">
        <v>89</v>
      </c>
      <c r="AW1262" s="13" t="s">
        <v>38</v>
      </c>
      <c r="AX1262" s="13" t="s">
        <v>82</v>
      </c>
      <c r="AY1262" s="221" t="s">
        <v>262</v>
      </c>
    </row>
    <row r="1263" spans="1:65" s="13" customFormat="1" ht="10">
      <c r="B1263" s="212"/>
      <c r="C1263" s="213"/>
      <c r="D1263" s="208" t="s">
        <v>272</v>
      </c>
      <c r="E1263" s="214" t="s">
        <v>44</v>
      </c>
      <c r="F1263" s="215" t="s">
        <v>1007</v>
      </c>
      <c r="G1263" s="213"/>
      <c r="H1263" s="214" t="s">
        <v>44</v>
      </c>
      <c r="I1263" s="216"/>
      <c r="J1263" s="213"/>
      <c r="K1263" s="213"/>
      <c r="L1263" s="217"/>
      <c r="M1263" s="218"/>
      <c r="N1263" s="219"/>
      <c r="O1263" s="219"/>
      <c r="P1263" s="219"/>
      <c r="Q1263" s="219"/>
      <c r="R1263" s="219"/>
      <c r="S1263" s="219"/>
      <c r="T1263" s="220"/>
      <c r="AT1263" s="221" t="s">
        <v>272</v>
      </c>
      <c r="AU1263" s="221" t="s">
        <v>91</v>
      </c>
      <c r="AV1263" s="13" t="s">
        <v>89</v>
      </c>
      <c r="AW1263" s="13" t="s">
        <v>38</v>
      </c>
      <c r="AX1263" s="13" t="s">
        <v>82</v>
      </c>
      <c r="AY1263" s="221" t="s">
        <v>262</v>
      </c>
    </row>
    <row r="1264" spans="1:65" s="15" customFormat="1" ht="10">
      <c r="B1264" s="233"/>
      <c r="C1264" s="234"/>
      <c r="D1264" s="208" t="s">
        <v>272</v>
      </c>
      <c r="E1264" s="235" t="s">
        <v>44</v>
      </c>
      <c r="F1264" s="236" t="s">
        <v>1008</v>
      </c>
      <c r="G1264" s="234"/>
      <c r="H1264" s="237">
        <v>7.98</v>
      </c>
      <c r="I1264" s="238"/>
      <c r="J1264" s="234"/>
      <c r="K1264" s="234"/>
      <c r="L1264" s="239"/>
      <c r="M1264" s="240"/>
      <c r="N1264" s="241"/>
      <c r="O1264" s="241"/>
      <c r="P1264" s="241"/>
      <c r="Q1264" s="241"/>
      <c r="R1264" s="241"/>
      <c r="S1264" s="241"/>
      <c r="T1264" s="242"/>
      <c r="AT1264" s="243" t="s">
        <v>272</v>
      </c>
      <c r="AU1264" s="243" t="s">
        <v>91</v>
      </c>
      <c r="AV1264" s="15" t="s">
        <v>91</v>
      </c>
      <c r="AW1264" s="15" t="s">
        <v>38</v>
      </c>
      <c r="AX1264" s="15" t="s">
        <v>82</v>
      </c>
      <c r="AY1264" s="243" t="s">
        <v>262</v>
      </c>
    </row>
    <row r="1265" spans="1:65" s="15" customFormat="1" ht="10">
      <c r="B1265" s="233"/>
      <c r="C1265" s="234"/>
      <c r="D1265" s="208" t="s">
        <v>272</v>
      </c>
      <c r="E1265" s="235" t="s">
        <v>44</v>
      </c>
      <c r="F1265" s="236" t="s">
        <v>1009</v>
      </c>
      <c r="G1265" s="234"/>
      <c r="H1265" s="237">
        <v>10.5</v>
      </c>
      <c r="I1265" s="238"/>
      <c r="J1265" s="234"/>
      <c r="K1265" s="234"/>
      <c r="L1265" s="239"/>
      <c r="M1265" s="240"/>
      <c r="N1265" s="241"/>
      <c r="O1265" s="241"/>
      <c r="P1265" s="241"/>
      <c r="Q1265" s="241"/>
      <c r="R1265" s="241"/>
      <c r="S1265" s="241"/>
      <c r="T1265" s="242"/>
      <c r="AT1265" s="243" t="s">
        <v>272</v>
      </c>
      <c r="AU1265" s="243" t="s">
        <v>91</v>
      </c>
      <c r="AV1265" s="15" t="s">
        <v>91</v>
      </c>
      <c r="AW1265" s="15" t="s">
        <v>38</v>
      </c>
      <c r="AX1265" s="15" t="s">
        <v>82</v>
      </c>
      <c r="AY1265" s="243" t="s">
        <v>262</v>
      </c>
    </row>
    <row r="1266" spans="1:65" s="15" customFormat="1" ht="10">
      <c r="B1266" s="233"/>
      <c r="C1266" s="234"/>
      <c r="D1266" s="208" t="s">
        <v>272</v>
      </c>
      <c r="E1266" s="235" t="s">
        <v>44</v>
      </c>
      <c r="F1266" s="236" t="s">
        <v>1010</v>
      </c>
      <c r="G1266" s="234"/>
      <c r="H1266" s="237">
        <v>1.35</v>
      </c>
      <c r="I1266" s="238"/>
      <c r="J1266" s="234"/>
      <c r="K1266" s="234"/>
      <c r="L1266" s="239"/>
      <c r="M1266" s="240"/>
      <c r="N1266" s="241"/>
      <c r="O1266" s="241"/>
      <c r="P1266" s="241"/>
      <c r="Q1266" s="241"/>
      <c r="R1266" s="241"/>
      <c r="S1266" s="241"/>
      <c r="T1266" s="242"/>
      <c r="AT1266" s="243" t="s">
        <v>272</v>
      </c>
      <c r="AU1266" s="243" t="s">
        <v>91</v>
      </c>
      <c r="AV1266" s="15" t="s">
        <v>91</v>
      </c>
      <c r="AW1266" s="15" t="s">
        <v>38</v>
      </c>
      <c r="AX1266" s="15" t="s">
        <v>82</v>
      </c>
      <c r="AY1266" s="243" t="s">
        <v>262</v>
      </c>
    </row>
    <row r="1267" spans="1:65" s="15" customFormat="1" ht="10">
      <c r="B1267" s="233"/>
      <c r="C1267" s="234"/>
      <c r="D1267" s="208" t="s">
        <v>272</v>
      </c>
      <c r="E1267" s="235" t="s">
        <v>44</v>
      </c>
      <c r="F1267" s="236" t="s">
        <v>1011</v>
      </c>
      <c r="G1267" s="234"/>
      <c r="H1267" s="237">
        <v>0.9</v>
      </c>
      <c r="I1267" s="238"/>
      <c r="J1267" s="234"/>
      <c r="K1267" s="234"/>
      <c r="L1267" s="239"/>
      <c r="M1267" s="240"/>
      <c r="N1267" s="241"/>
      <c r="O1267" s="241"/>
      <c r="P1267" s="241"/>
      <c r="Q1267" s="241"/>
      <c r="R1267" s="241"/>
      <c r="S1267" s="241"/>
      <c r="T1267" s="242"/>
      <c r="AT1267" s="243" t="s">
        <v>272</v>
      </c>
      <c r="AU1267" s="243" t="s">
        <v>91</v>
      </c>
      <c r="AV1267" s="15" t="s">
        <v>91</v>
      </c>
      <c r="AW1267" s="15" t="s">
        <v>38</v>
      </c>
      <c r="AX1267" s="15" t="s">
        <v>82</v>
      </c>
      <c r="AY1267" s="243" t="s">
        <v>262</v>
      </c>
    </row>
    <row r="1268" spans="1:65" s="15" customFormat="1" ht="10">
      <c r="B1268" s="233"/>
      <c r="C1268" s="234"/>
      <c r="D1268" s="208" t="s">
        <v>272</v>
      </c>
      <c r="E1268" s="235" t="s">
        <v>44</v>
      </c>
      <c r="F1268" s="236" t="s">
        <v>1012</v>
      </c>
      <c r="G1268" s="234"/>
      <c r="H1268" s="237">
        <v>0.75</v>
      </c>
      <c r="I1268" s="238"/>
      <c r="J1268" s="234"/>
      <c r="K1268" s="234"/>
      <c r="L1268" s="239"/>
      <c r="M1268" s="240"/>
      <c r="N1268" s="241"/>
      <c r="O1268" s="241"/>
      <c r="P1268" s="241"/>
      <c r="Q1268" s="241"/>
      <c r="R1268" s="241"/>
      <c r="S1268" s="241"/>
      <c r="T1268" s="242"/>
      <c r="AT1268" s="243" t="s">
        <v>272</v>
      </c>
      <c r="AU1268" s="243" t="s">
        <v>91</v>
      </c>
      <c r="AV1268" s="15" t="s">
        <v>91</v>
      </c>
      <c r="AW1268" s="15" t="s">
        <v>38</v>
      </c>
      <c r="AX1268" s="15" t="s">
        <v>82</v>
      </c>
      <c r="AY1268" s="243" t="s">
        <v>262</v>
      </c>
    </row>
    <row r="1269" spans="1:65" s="15" customFormat="1" ht="10">
      <c r="B1269" s="233"/>
      <c r="C1269" s="234"/>
      <c r="D1269" s="208" t="s">
        <v>272</v>
      </c>
      <c r="E1269" s="235" t="s">
        <v>44</v>
      </c>
      <c r="F1269" s="236" t="s">
        <v>1013</v>
      </c>
      <c r="G1269" s="234"/>
      <c r="H1269" s="237">
        <v>0.45</v>
      </c>
      <c r="I1269" s="238"/>
      <c r="J1269" s="234"/>
      <c r="K1269" s="234"/>
      <c r="L1269" s="239"/>
      <c r="M1269" s="240"/>
      <c r="N1269" s="241"/>
      <c r="O1269" s="241"/>
      <c r="P1269" s="241"/>
      <c r="Q1269" s="241"/>
      <c r="R1269" s="241"/>
      <c r="S1269" s="241"/>
      <c r="T1269" s="242"/>
      <c r="AT1269" s="243" t="s">
        <v>272</v>
      </c>
      <c r="AU1269" s="243" t="s">
        <v>91</v>
      </c>
      <c r="AV1269" s="15" t="s">
        <v>91</v>
      </c>
      <c r="AW1269" s="15" t="s">
        <v>38</v>
      </c>
      <c r="AX1269" s="15" t="s">
        <v>82</v>
      </c>
      <c r="AY1269" s="243" t="s">
        <v>262</v>
      </c>
    </row>
    <row r="1270" spans="1:65" s="16" customFormat="1" ht="10">
      <c r="B1270" s="244"/>
      <c r="C1270" s="245"/>
      <c r="D1270" s="208" t="s">
        <v>272</v>
      </c>
      <c r="E1270" s="246" t="s">
        <v>44</v>
      </c>
      <c r="F1270" s="247" t="s">
        <v>291</v>
      </c>
      <c r="G1270" s="245"/>
      <c r="H1270" s="248">
        <v>21.93</v>
      </c>
      <c r="I1270" s="249"/>
      <c r="J1270" s="245"/>
      <c r="K1270" s="245"/>
      <c r="L1270" s="250"/>
      <c r="M1270" s="251"/>
      <c r="N1270" s="252"/>
      <c r="O1270" s="252"/>
      <c r="P1270" s="252"/>
      <c r="Q1270" s="252"/>
      <c r="R1270" s="252"/>
      <c r="S1270" s="252"/>
      <c r="T1270" s="253"/>
      <c r="AT1270" s="254" t="s">
        <v>272</v>
      </c>
      <c r="AU1270" s="254" t="s">
        <v>91</v>
      </c>
      <c r="AV1270" s="16" t="s">
        <v>104</v>
      </c>
      <c r="AW1270" s="16" t="s">
        <v>38</v>
      </c>
      <c r="AX1270" s="16" t="s">
        <v>89</v>
      </c>
      <c r="AY1270" s="254" t="s">
        <v>262</v>
      </c>
    </row>
    <row r="1271" spans="1:65" s="15" customFormat="1" ht="10">
      <c r="B1271" s="233"/>
      <c r="C1271" s="234"/>
      <c r="D1271" s="208" t="s">
        <v>272</v>
      </c>
      <c r="E1271" s="234"/>
      <c r="F1271" s="236" t="s">
        <v>1018</v>
      </c>
      <c r="G1271" s="234"/>
      <c r="H1271" s="237">
        <v>23.027000000000001</v>
      </c>
      <c r="I1271" s="238"/>
      <c r="J1271" s="234"/>
      <c r="K1271" s="234"/>
      <c r="L1271" s="239"/>
      <c r="M1271" s="240"/>
      <c r="N1271" s="241"/>
      <c r="O1271" s="241"/>
      <c r="P1271" s="241"/>
      <c r="Q1271" s="241"/>
      <c r="R1271" s="241"/>
      <c r="S1271" s="241"/>
      <c r="T1271" s="242"/>
      <c r="AT1271" s="243" t="s">
        <v>272</v>
      </c>
      <c r="AU1271" s="243" t="s">
        <v>91</v>
      </c>
      <c r="AV1271" s="15" t="s">
        <v>91</v>
      </c>
      <c r="AW1271" s="15" t="s">
        <v>4</v>
      </c>
      <c r="AX1271" s="15" t="s">
        <v>89</v>
      </c>
      <c r="AY1271" s="243" t="s">
        <v>262</v>
      </c>
    </row>
    <row r="1272" spans="1:65" s="2" customFormat="1" ht="21.75" customHeight="1">
      <c r="A1272" s="37"/>
      <c r="B1272" s="38"/>
      <c r="C1272" s="195" t="s">
        <v>1019</v>
      </c>
      <c r="D1272" s="195" t="s">
        <v>264</v>
      </c>
      <c r="E1272" s="196" t="s">
        <v>1000</v>
      </c>
      <c r="F1272" s="197" t="s">
        <v>1001</v>
      </c>
      <c r="G1272" s="198" t="s">
        <v>590</v>
      </c>
      <c r="H1272" s="199">
        <v>763.6</v>
      </c>
      <c r="I1272" s="200"/>
      <c r="J1272" s="201">
        <f>ROUND(I1272*H1272,2)</f>
        <v>0</v>
      </c>
      <c r="K1272" s="197" t="s">
        <v>268</v>
      </c>
      <c r="L1272" s="42"/>
      <c r="M1272" s="202" t="s">
        <v>44</v>
      </c>
      <c r="N1272" s="203" t="s">
        <v>53</v>
      </c>
      <c r="O1272" s="67"/>
      <c r="P1272" s="204">
        <f>O1272*H1272</f>
        <v>0</v>
      </c>
      <c r="Q1272" s="204">
        <v>0</v>
      </c>
      <c r="R1272" s="204">
        <f>Q1272*H1272</f>
        <v>0</v>
      </c>
      <c r="S1272" s="204">
        <v>0</v>
      </c>
      <c r="T1272" s="205">
        <f>S1272*H1272</f>
        <v>0</v>
      </c>
      <c r="U1272" s="37"/>
      <c r="V1272" s="37"/>
      <c r="W1272" s="37"/>
      <c r="X1272" s="37"/>
      <c r="Y1272" s="37"/>
      <c r="Z1272" s="37"/>
      <c r="AA1272" s="37"/>
      <c r="AB1272" s="37"/>
      <c r="AC1272" s="37"/>
      <c r="AD1272" s="37"/>
      <c r="AE1272" s="37"/>
      <c r="AR1272" s="206" t="s">
        <v>104</v>
      </c>
      <c r="AT1272" s="206" t="s">
        <v>264</v>
      </c>
      <c r="AU1272" s="206" t="s">
        <v>91</v>
      </c>
      <c r="AY1272" s="19" t="s">
        <v>262</v>
      </c>
      <c r="BE1272" s="207">
        <f>IF(N1272="základní",J1272,0)</f>
        <v>0</v>
      </c>
      <c r="BF1272" s="207">
        <f>IF(N1272="snížená",J1272,0)</f>
        <v>0</v>
      </c>
      <c r="BG1272" s="207">
        <f>IF(N1272="zákl. přenesená",J1272,0)</f>
        <v>0</v>
      </c>
      <c r="BH1272" s="207">
        <f>IF(N1272="sníž. přenesená",J1272,0)</f>
        <v>0</v>
      </c>
      <c r="BI1272" s="207">
        <f>IF(N1272="nulová",J1272,0)</f>
        <v>0</v>
      </c>
      <c r="BJ1272" s="19" t="s">
        <v>89</v>
      </c>
      <c r="BK1272" s="207">
        <f>ROUND(I1272*H1272,2)</f>
        <v>0</v>
      </c>
      <c r="BL1272" s="19" t="s">
        <v>104</v>
      </c>
      <c r="BM1272" s="206" t="s">
        <v>1020</v>
      </c>
    </row>
    <row r="1273" spans="1:65" s="2" customFormat="1" ht="54">
      <c r="A1273" s="37"/>
      <c r="B1273" s="38"/>
      <c r="C1273" s="39"/>
      <c r="D1273" s="208" t="s">
        <v>270</v>
      </c>
      <c r="E1273" s="39"/>
      <c r="F1273" s="209" t="s">
        <v>1003</v>
      </c>
      <c r="G1273" s="39"/>
      <c r="H1273" s="39"/>
      <c r="I1273" s="118"/>
      <c r="J1273" s="39"/>
      <c r="K1273" s="39"/>
      <c r="L1273" s="42"/>
      <c r="M1273" s="210"/>
      <c r="N1273" s="211"/>
      <c r="O1273" s="67"/>
      <c r="P1273" s="67"/>
      <c r="Q1273" s="67"/>
      <c r="R1273" s="67"/>
      <c r="S1273" s="67"/>
      <c r="T1273" s="68"/>
      <c r="U1273" s="37"/>
      <c r="V1273" s="37"/>
      <c r="W1273" s="37"/>
      <c r="X1273" s="37"/>
      <c r="Y1273" s="37"/>
      <c r="Z1273" s="37"/>
      <c r="AA1273" s="37"/>
      <c r="AB1273" s="37"/>
      <c r="AC1273" s="37"/>
      <c r="AD1273" s="37"/>
      <c r="AE1273" s="37"/>
      <c r="AT1273" s="19" t="s">
        <v>270</v>
      </c>
      <c r="AU1273" s="19" t="s">
        <v>91</v>
      </c>
    </row>
    <row r="1274" spans="1:65" s="13" customFormat="1" ht="10">
      <c r="B1274" s="212"/>
      <c r="C1274" s="213"/>
      <c r="D1274" s="208" t="s">
        <v>272</v>
      </c>
      <c r="E1274" s="214" t="s">
        <v>44</v>
      </c>
      <c r="F1274" s="215" t="s">
        <v>1021</v>
      </c>
      <c r="G1274" s="213"/>
      <c r="H1274" s="214" t="s">
        <v>44</v>
      </c>
      <c r="I1274" s="216"/>
      <c r="J1274" s="213"/>
      <c r="K1274" s="213"/>
      <c r="L1274" s="217"/>
      <c r="M1274" s="218"/>
      <c r="N1274" s="219"/>
      <c r="O1274" s="219"/>
      <c r="P1274" s="219"/>
      <c r="Q1274" s="219"/>
      <c r="R1274" s="219"/>
      <c r="S1274" s="219"/>
      <c r="T1274" s="220"/>
      <c r="AT1274" s="221" t="s">
        <v>272</v>
      </c>
      <c r="AU1274" s="221" t="s">
        <v>91</v>
      </c>
      <c r="AV1274" s="13" t="s">
        <v>89</v>
      </c>
      <c r="AW1274" s="13" t="s">
        <v>38</v>
      </c>
      <c r="AX1274" s="13" t="s">
        <v>82</v>
      </c>
      <c r="AY1274" s="221" t="s">
        <v>262</v>
      </c>
    </row>
    <row r="1275" spans="1:65" s="13" customFormat="1" ht="10">
      <c r="B1275" s="212"/>
      <c r="C1275" s="213"/>
      <c r="D1275" s="208" t="s">
        <v>272</v>
      </c>
      <c r="E1275" s="214" t="s">
        <v>44</v>
      </c>
      <c r="F1275" s="215" t="s">
        <v>691</v>
      </c>
      <c r="G1275" s="213"/>
      <c r="H1275" s="214" t="s">
        <v>44</v>
      </c>
      <c r="I1275" s="216"/>
      <c r="J1275" s="213"/>
      <c r="K1275" s="213"/>
      <c r="L1275" s="217"/>
      <c r="M1275" s="218"/>
      <c r="N1275" s="219"/>
      <c r="O1275" s="219"/>
      <c r="P1275" s="219"/>
      <c r="Q1275" s="219"/>
      <c r="R1275" s="219"/>
      <c r="S1275" s="219"/>
      <c r="T1275" s="220"/>
      <c r="AT1275" s="221" t="s">
        <v>272</v>
      </c>
      <c r="AU1275" s="221" t="s">
        <v>91</v>
      </c>
      <c r="AV1275" s="13" t="s">
        <v>89</v>
      </c>
      <c r="AW1275" s="13" t="s">
        <v>38</v>
      </c>
      <c r="AX1275" s="13" t="s">
        <v>82</v>
      </c>
      <c r="AY1275" s="221" t="s">
        <v>262</v>
      </c>
    </row>
    <row r="1276" spans="1:65" s="13" customFormat="1" ht="10">
      <c r="B1276" s="212"/>
      <c r="C1276" s="213"/>
      <c r="D1276" s="208" t="s">
        <v>272</v>
      </c>
      <c r="E1276" s="214" t="s">
        <v>44</v>
      </c>
      <c r="F1276" s="215" t="s">
        <v>722</v>
      </c>
      <c r="G1276" s="213"/>
      <c r="H1276" s="214" t="s">
        <v>44</v>
      </c>
      <c r="I1276" s="216"/>
      <c r="J1276" s="213"/>
      <c r="K1276" s="213"/>
      <c r="L1276" s="217"/>
      <c r="M1276" s="218"/>
      <c r="N1276" s="219"/>
      <c r="O1276" s="219"/>
      <c r="P1276" s="219"/>
      <c r="Q1276" s="219"/>
      <c r="R1276" s="219"/>
      <c r="S1276" s="219"/>
      <c r="T1276" s="220"/>
      <c r="AT1276" s="221" t="s">
        <v>272</v>
      </c>
      <c r="AU1276" s="221" t="s">
        <v>91</v>
      </c>
      <c r="AV1276" s="13" t="s">
        <v>89</v>
      </c>
      <c r="AW1276" s="13" t="s">
        <v>38</v>
      </c>
      <c r="AX1276" s="13" t="s">
        <v>82</v>
      </c>
      <c r="AY1276" s="221" t="s">
        <v>262</v>
      </c>
    </row>
    <row r="1277" spans="1:65" s="13" customFormat="1" ht="10">
      <c r="B1277" s="212"/>
      <c r="C1277" s="213"/>
      <c r="D1277" s="208" t="s">
        <v>272</v>
      </c>
      <c r="E1277" s="214" t="s">
        <v>44</v>
      </c>
      <c r="F1277" s="215" t="s">
        <v>558</v>
      </c>
      <c r="G1277" s="213"/>
      <c r="H1277" s="214" t="s">
        <v>44</v>
      </c>
      <c r="I1277" s="216"/>
      <c r="J1277" s="213"/>
      <c r="K1277" s="213"/>
      <c r="L1277" s="217"/>
      <c r="M1277" s="218"/>
      <c r="N1277" s="219"/>
      <c r="O1277" s="219"/>
      <c r="P1277" s="219"/>
      <c r="Q1277" s="219"/>
      <c r="R1277" s="219"/>
      <c r="S1277" s="219"/>
      <c r="T1277" s="220"/>
      <c r="AT1277" s="221" t="s">
        <v>272</v>
      </c>
      <c r="AU1277" s="221" t="s">
        <v>91</v>
      </c>
      <c r="AV1277" s="13" t="s">
        <v>89</v>
      </c>
      <c r="AW1277" s="13" t="s">
        <v>38</v>
      </c>
      <c r="AX1277" s="13" t="s">
        <v>82</v>
      </c>
      <c r="AY1277" s="221" t="s">
        <v>262</v>
      </c>
    </row>
    <row r="1278" spans="1:65" s="15" customFormat="1" ht="10">
      <c r="B1278" s="233"/>
      <c r="C1278" s="234"/>
      <c r="D1278" s="208" t="s">
        <v>272</v>
      </c>
      <c r="E1278" s="235" t="s">
        <v>44</v>
      </c>
      <c r="F1278" s="236" t="s">
        <v>1022</v>
      </c>
      <c r="G1278" s="234"/>
      <c r="H1278" s="237">
        <v>89.6</v>
      </c>
      <c r="I1278" s="238"/>
      <c r="J1278" s="234"/>
      <c r="K1278" s="234"/>
      <c r="L1278" s="239"/>
      <c r="M1278" s="240"/>
      <c r="N1278" s="241"/>
      <c r="O1278" s="241"/>
      <c r="P1278" s="241"/>
      <c r="Q1278" s="241"/>
      <c r="R1278" s="241"/>
      <c r="S1278" s="241"/>
      <c r="T1278" s="242"/>
      <c r="AT1278" s="243" t="s">
        <v>272</v>
      </c>
      <c r="AU1278" s="243" t="s">
        <v>91</v>
      </c>
      <c r="AV1278" s="15" t="s">
        <v>91</v>
      </c>
      <c r="AW1278" s="15" t="s">
        <v>38</v>
      </c>
      <c r="AX1278" s="15" t="s">
        <v>82</v>
      </c>
      <c r="AY1278" s="243" t="s">
        <v>262</v>
      </c>
    </row>
    <row r="1279" spans="1:65" s="15" customFormat="1" ht="10">
      <c r="B1279" s="233"/>
      <c r="C1279" s="234"/>
      <c r="D1279" s="208" t="s">
        <v>272</v>
      </c>
      <c r="E1279" s="235" t="s">
        <v>44</v>
      </c>
      <c r="F1279" s="236" t="s">
        <v>1023</v>
      </c>
      <c r="G1279" s="234"/>
      <c r="H1279" s="237">
        <v>108</v>
      </c>
      <c r="I1279" s="238"/>
      <c r="J1279" s="234"/>
      <c r="K1279" s="234"/>
      <c r="L1279" s="239"/>
      <c r="M1279" s="240"/>
      <c r="N1279" s="241"/>
      <c r="O1279" s="241"/>
      <c r="P1279" s="241"/>
      <c r="Q1279" s="241"/>
      <c r="R1279" s="241"/>
      <c r="S1279" s="241"/>
      <c r="T1279" s="242"/>
      <c r="AT1279" s="243" t="s">
        <v>272</v>
      </c>
      <c r="AU1279" s="243" t="s">
        <v>91</v>
      </c>
      <c r="AV1279" s="15" t="s">
        <v>91</v>
      </c>
      <c r="AW1279" s="15" t="s">
        <v>38</v>
      </c>
      <c r="AX1279" s="15" t="s">
        <v>82</v>
      </c>
      <c r="AY1279" s="243" t="s">
        <v>262</v>
      </c>
    </row>
    <row r="1280" spans="1:65" s="15" customFormat="1" ht="10">
      <c r="B1280" s="233"/>
      <c r="C1280" s="234"/>
      <c r="D1280" s="208" t="s">
        <v>272</v>
      </c>
      <c r="E1280" s="235" t="s">
        <v>44</v>
      </c>
      <c r="F1280" s="236" t="s">
        <v>1024</v>
      </c>
      <c r="G1280" s="234"/>
      <c r="H1280" s="237">
        <v>32.4</v>
      </c>
      <c r="I1280" s="238"/>
      <c r="J1280" s="234"/>
      <c r="K1280" s="234"/>
      <c r="L1280" s="239"/>
      <c r="M1280" s="240"/>
      <c r="N1280" s="241"/>
      <c r="O1280" s="241"/>
      <c r="P1280" s="241"/>
      <c r="Q1280" s="241"/>
      <c r="R1280" s="241"/>
      <c r="S1280" s="241"/>
      <c r="T1280" s="242"/>
      <c r="AT1280" s="243" t="s">
        <v>272</v>
      </c>
      <c r="AU1280" s="243" t="s">
        <v>91</v>
      </c>
      <c r="AV1280" s="15" t="s">
        <v>91</v>
      </c>
      <c r="AW1280" s="15" t="s">
        <v>38</v>
      </c>
      <c r="AX1280" s="15" t="s">
        <v>82</v>
      </c>
      <c r="AY1280" s="243" t="s">
        <v>262</v>
      </c>
    </row>
    <row r="1281" spans="1:65" s="13" customFormat="1" ht="10">
      <c r="B1281" s="212"/>
      <c r="C1281" s="213"/>
      <c r="D1281" s="208" t="s">
        <v>272</v>
      </c>
      <c r="E1281" s="214" t="s">
        <v>44</v>
      </c>
      <c r="F1281" s="215" t="s">
        <v>570</v>
      </c>
      <c r="G1281" s="213"/>
      <c r="H1281" s="214" t="s">
        <v>44</v>
      </c>
      <c r="I1281" s="216"/>
      <c r="J1281" s="213"/>
      <c r="K1281" s="213"/>
      <c r="L1281" s="217"/>
      <c r="M1281" s="218"/>
      <c r="N1281" s="219"/>
      <c r="O1281" s="219"/>
      <c r="P1281" s="219"/>
      <c r="Q1281" s="219"/>
      <c r="R1281" s="219"/>
      <c r="S1281" s="219"/>
      <c r="T1281" s="220"/>
      <c r="AT1281" s="221" t="s">
        <v>272</v>
      </c>
      <c r="AU1281" s="221" t="s">
        <v>91</v>
      </c>
      <c r="AV1281" s="13" t="s">
        <v>89</v>
      </c>
      <c r="AW1281" s="13" t="s">
        <v>38</v>
      </c>
      <c r="AX1281" s="13" t="s">
        <v>82</v>
      </c>
      <c r="AY1281" s="221" t="s">
        <v>262</v>
      </c>
    </row>
    <row r="1282" spans="1:65" s="15" customFormat="1" ht="10">
      <c r="B1282" s="233"/>
      <c r="C1282" s="234"/>
      <c r="D1282" s="208" t="s">
        <v>272</v>
      </c>
      <c r="E1282" s="235" t="s">
        <v>44</v>
      </c>
      <c r="F1282" s="236" t="s">
        <v>1025</v>
      </c>
      <c r="G1282" s="234"/>
      <c r="H1282" s="237">
        <v>151.19999999999999</v>
      </c>
      <c r="I1282" s="238"/>
      <c r="J1282" s="234"/>
      <c r="K1282" s="234"/>
      <c r="L1282" s="239"/>
      <c r="M1282" s="240"/>
      <c r="N1282" s="241"/>
      <c r="O1282" s="241"/>
      <c r="P1282" s="241"/>
      <c r="Q1282" s="241"/>
      <c r="R1282" s="241"/>
      <c r="S1282" s="241"/>
      <c r="T1282" s="242"/>
      <c r="AT1282" s="243" t="s">
        <v>272</v>
      </c>
      <c r="AU1282" s="243" t="s">
        <v>91</v>
      </c>
      <c r="AV1282" s="15" t="s">
        <v>91</v>
      </c>
      <c r="AW1282" s="15" t="s">
        <v>38</v>
      </c>
      <c r="AX1282" s="15" t="s">
        <v>82</v>
      </c>
      <c r="AY1282" s="243" t="s">
        <v>262</v>
      </c>
    </row>
    <row r="1283" spans="1:65" s="15" customFormat="1" ht="10">
      <c r="B1283" s="233"/>
      <c r="C1283" s="234"/>
      <c r="D1283" s="208" t="s">
        <v>272</v>
      </c>
      <c r="E1283" s="235" t="s">
        <v>44</v>
      </c>
      <c r="F1283" s="236" t="s">
        <v>1024</v>
      </c>
      <c r="G1283" s="234"/>
      <c r="H1283" s="237">
        <v>32.4</v>
      </c>
      <c r="I1283" s="238"/>
      <c r="J1283" s="234"/>
      <c r="K1283" s="234"/>
      <c r="L1283" s="239"/>
      <c r="M1283" s="240"/>
      <c r="N1283" s="241"/>
      <c r="O1283" s="241"/>
      <c r="P1283" s="241"/>
      <c r="Q1283" s="241"/>
      <c r="R1283" s="241"/>
      <c r="S1283" s="241"/>
      <c r="T1283" s="242"/>
      <c r="AT1283" s="243" t="s">
        <v>272</v>
      </c>
      <c r="AU1283" s="243" t="s">
        <v>91</v>
      </c>
      <c r="AV1283" s="15" t="s">
        <v>91</v>
      </c>
      <c r="AW1283" s="15" t="s">
        <v>38</v>
      </c>
      <c r="AX1283" s="15" t="s">
        <v>82</v>
      </c>
      <c r="AY1283" s="243" t="s">
        <v>262</v>
      </c>
    </row>
    <row r="1284" spans="1:65" s="13" customFormat="1" ht="10">
      <c r="B1284" s="212"/>
      <c r="C1284" s="213"/>
      <c r="D1284" s="208" t="s">
        <v>272</v>
      </c>
      <c r="E1284" s="214" t="s">
        <v>44</v>
      </c>
      <c r="F1284" s="215" t="s">
        <v>575</v>
      </c>
      <c r="G1284" s="213"/>
      <c r="H1284" s="214" t="s">
        <v>44</v>
      </c>
      <c r="I1284" s="216"/>
      <c r="J1284" s="213"/>
      <c r="K1284" s="213"/>
      <c r="L1284" s="217"/>
      <c r="M1284" s="218"/>
      <c r="N1284" s="219"/>
      <c r="O1284" s="219"/>
      <c r="P1284" s="219"/>
      <c r="Q1284" s="219"/>
      <c r="R1284" s="219"/>
      <c r="S1284" s="219"/>
      <c r="T1284" s="220"/>
      <c r="AT1284" s="221" t="s">
        <v>272</v>
      </c>
      <c r="AU1284" s="221" t="s">
        <v>91</v>
      </c>
      <c r="AV1284" s="13" t="s">
        <v>89</v>
      </c>
      <c r="AW1284" s="13" t="s">
        <v>38</v>
      </c>
      <c r="AX1284" s="13" t="s">
        <v>82</v>
      </c>
      <c r="AY1284" s="221" t="s">
        <v>262</v>
      </c>
    </row>
    <row r="1285" spans="1:65" s="15" customFormat="1" ht="10">
      <c r="B1285" s="233"/>
      <c r="C1285" s="234"/>
      <c r="D1285" s="208" t="s">
        <v>272</v>
      </c>
      <c r="E1285" s="235" t="s">
        <v>44</v>
      </c>
      <c r="F1285" s="236" t="s">
        <v>1025</v>
      </c>
      <c r="G1285" s="234"/>
      <c r="H1285" s="237">
        <v>151.19999999999999</v>
      </c>
      <c r="I1285" s="238"/>
      <c r="J1285" s="234"/>
      <c r="K1285" s="234"/>
      <c r="L1285" s="239"/>
      <c r="M1285" s="240"/>
      <c r="N1285" s="241"/>
      <c r="O1285" s="241"/>
      <c r="P1285" s="241"/>
      <c r="Q1285" s="241"/>
      <c r="R1285" s="241"/>
      <c r="S1285" s="241"/>
      <c r="T1285" s="242"/>
      <c r="AT1285" s="243" t="s">
        <v>272</v>
      </c>
      <c r="AU1285" s="243" t="s">
        <v>91</v>
      </c>
      <c r="AV1285" s="15" t="s">
        <v>91</v>
      </c>
      <c r="AW1285" s="15" t="s">
        <v>38</v>
      </c>
      <c r="AX1285" s="15" t="s">
        <v>82</v>
      </c>
      <c r="AY1285" s="243" t="s">
        <v>262</v>
      </c>
    </row>
    <row r="1286" spans="1:65" s="15" customFormat="1" ht="10">
      <c r="B1286" s="233"/>
      <c r="C1286" s="234"/>
      <c r="D1286" s="208" t="s">
        <v>272</v>
      </c>
      <c r="E1286" s="235" t="s">
        <v>44</v>
      </c>
      <c r="F1286" s="236" t="s">
        <v>1024</v>
      </c>
      <c r="G1286" s="234"/>
      <c r="H1286" s="237">
        <v>32.4</v>
      </c>
      <c r="I1286" s="238"/>
      <c r="J1286" s="234"/>
      <c r="K1286" s="234"/>
      <c r="L1286" s="239"/>
      <c r="M1286" s="240"/>
      <c r="N1286" s="241"/>
      <c r="O1286" s="241"/>
      <c r="P1286" s="241"/>
      <c r="Q1286" s="241"/>
      <c r="R1286" s="241"/>
      <c r="S1286" s="241"/>
      <c r="T1286" s="242"/>
      <c r="AT1286" s="243" t="s">
        <v>272</v>
      </c>
      <c r="AU1286" s="243" t="s">
        <v>91</v>
      </c>
      <c r="AV1286" s="15" t="s">
        <v>91</v>
      </c>
      <c r="AW1286" s="15" t="s">
        <v>38</v>
      </c>
      <c r="AX1286" s="15" t="s">
        <v>82</v>
      </c>
      <c r="AY1286" s="243" t="s">
        <v>262</v>
      </c>
    </row>
    <row r="1287" spans="1:65" s="13" customFormat="1" ht="10">
      <c r="B1287" s="212"/>
      <c r="C1287" s="213"/>
      <c r="D1287" s="208" t="s">
        <v>272</v>
      </c>
      <c r="E1287" s="214" t="s">
        <v>44</v>
      </c>
      <c r="F1287" s="215" t="s">
        <v>576</v>
      </c>
      <c r="G1287" s="213"/>
      <c r="H1287" s="214" t="s">
        <v>44</v>
      </c>
      <c r="I1287" s="216"/>
      <c r="J1287" s="213"/>
      <c r="K1287" s="213"/>
      <c r="L1287" s="217"/>
      <c r="M1287" s="218"/>
      <c r="N1287" s="219"/>
      <c r="O1287" s="219"/>
      <c r="P1287" s="219"/>
      <c r="Q1287" s="219"/>
      <c r="R1287" s="219"/>
      <c r="S1287" s="219"/>
      <c r="T1287" s="220"/>
      <c r="AT1287" s="221" t="s">
        <v>272</v>
      </c>
      <c r="AU1287" s="221" t="s">
        <v>91</v>
      </c>
      <c r="AV1287" s="13" t="s">
        <v>89</v>
      </c>
      <c r="AW1287" s="13" t="s">
        <v>38</v>
      </c>
      <c r="AX1287" s="13" t="s">
        <v>82</v>
      </c>
      <c r="AY1287" s="221" t="s">
        <v>262</v>
      </c>
    </row>
    <row r="1288" spans="1:65" s="15" customFormat="1" ht="10">
      <c r="B1288" s="233"/>
      <c r="C1288" s="234"/>
      <c r="D1288" s="208" t="s">
        <v>272</v>
      </c>
      <c r="E1288" s="235" t="s">
        <v>44</v>
      </c>
      <c r="F1288" s="236" t="s">
        <v>1026</v>
      </c>
      <c r="G1288" s="234"/>
      <c r="H1288" s="237">
        <v>135.19999999999999</v>
      </c>
      <c r="I1288" s="238"/>
      <c r="J1288" s="234"/>
      <c r="K1288" s="234"/>
      <c r="L1288" s="239"/>
      <c r="M1288" s="240"/>
      <c r="N1288" s="241"/>
      <c r="O1288" s="241"/>
      <c r="P1288" s="241"/>
      <c r="Q1288" s="241"/>
      <c r="R1288" s="241"/>
      <c r="S1288" s="241"/>
      <c r="T1288" s="242"/>
      <c r="AT1288" s="243" t="s">
        <v>272</v>
      </c>
      <c r="AU1288" s="243" t="s">
        <v>91</v>
      </c>
      <c r="AV1288" s="15" t="s">
        <v>91</v>
      </c>
      <c r="AW1288" s="15" t="s">
        <v>38</v>
      </c>
      <c r="AX1288" s="15" t="s">
        <v>82</v>
      </c>
      <c r="AY1288" s="243" t="s">
        <v>262</v>
      </c>
    </row>
    <row r="1289" spans="1:65" s="15" customFormat="1" ht="10">
      <c r="B1289" s="233"/>
      <c r="C1289" s="234"/>
      <c r="D1289" s="208" t="s">
        <v>272</v>
      </c>
      <c r="E1289" s="235" t="s">
        <v>44</v>
      </c>
      <c r="F1289" s="236" t="s">
        <v>1027</v>
      </c>
      <c r="G1289" s="234"/>
      <c r="H1289" s="237">
        <v>31.2</v>
      </c>
      <c r="I1289" s="238"/>
      <c r="J1289" s="234"/>
      <c r="K1289" s="234"/>
      <c r="L1289" s="239"/>
      <c r="M1289" s="240"/>
      <c r="N1289" s="241"/>
      <c r="O1289" s="241"/>
      <c r="P1289" s="241"/>
      <c r="Q1289" s="241"/>
      <c r="R1289" s="241"/>
      <c r="S1289" s="241"/>
      <c r="T1289" s="242"/>
      <c r="AT1289" s="243" t="s">
        <v>272</v>
      </c>
      <c r="AU1289" s="243" t="s">
        <v>91</v>
      </c>
      <c r="AV1289" s="15" t="s">
        <v>91</v>
      </c>
      <c r="AW1289" s="15" t="s">
        <v>38</v>
      </c>
      <c r="AX1289" s="15" t="s">
        <v>82</v>
      </c>
      <c r="AY1289" s="243" t="s">
        <v>262</v>
      </c>
    </row>
    <row r="1290" spans="1:65" s="16" customFormat="1" ht="10">
      <c r="B1290" s="244"/>
      <c r="C1290" s="245"/>
      <c r="D1290" s="208" t="s">
        <v>272</v>
      </c>
      <c r="E1290" s="246" t="s">
        <v>44</v>
      </c>
      <c r="F1290" s="247" t="s">
        <v>291</v>
      </c>
      <c r="G1290" s="245"/>
      <c r="H1290" s="248">
        <v>763.59999999999991</v>
      </c>
      <c r="I1290" s="249"/>
      <c r="J1290" s="245"/>
      <c r="K1290" s="245"/>
      <c r="L1290" s="250"/>
      <c r="M1290" s="251"/>
      <c r="N1290" s="252"/>
      <c r="O1290" s="252"/>
      <c r="P1290" s="252"/>
      <c r="Q1290" s="252"/>
      <c r="R1290" s="252"/>
      <c r="S1290" s="252"/>
      <c r="T1290" s="253"/>
      <c r="AT1290" s="254" t="s">
        <v>272</v>
      </c>
      <c r="AU1290" s="254" t="s">
        <v>91</v>
      </c>
      <c r="AV1290" s="16" t="s">
        <v>104</v>
      </c>
      <c r="AW1290" s="16" t="s">
        <v>38</v>
      </c>
      <c r="AX1290" s="16" t="s">
        <v>89</v>
      </c>
      <c r="AY1290" s="254" t="s">
        <v>262</v>
      </c>
    </row>
    <row r="1291" spans="1:65" s="2" customFormat="1" ht="16.5" customHeight="1">
      <c r="A1291" s="37"/>
      <c r="B1291" s="38"/>
      <c r="C1291" s="255" t="s">
        <v>1028</v>
      </c>
      <c r="D1291" s="255" t="s">
        <v>633</v>
      </c>
      <c r="E1291" s="256" t="s">
        <v>1029</v>
      </c>
      <c r="F1291" s="257" t="s">
        <v>1030</v>
      </c>
      <c r="G1291" s="258" t="s">
        <v>590</v>
      </c>
      <c r="H1291" s="259">
        <v>801.78</v>
      </c>
      <c r="I1291" s="260"/>
      <c r="J1291" s="261">
        <f>ROUND(I1291*H1291,2)</f>
        <v>0</v>
      </c>
      <c r="K1291" s="257" t="s">
        <v>268</v>
      </c>
      <c r="L1291" s="262"/>
      <c r="M1291" s="263" t="s">
        <v>44</v>
      </c>
      <c r="N1291" s="264" t="s">
        <v>53</v>
      </c>
      <c r="O1291" s="67"/>
      <c r="P1291" s="204">
        <f>O1291*H1291</f>
        <v>0</v>
      </c>
      <c r="Q1291" s="204">
        <v>1.2999999999999999E-4</v>
      </c>
      <c r="R1291" s="204">
        <f>Q1291*H1291</f>
        <v>0.10423139999999999</v>
      </c>
      <c r="S1291" s="204">
        <v>0</v>
      </c>
      <c r="T1291" s="205">
        <f>S1291*H1291</f>
        <v>0</v>
      </c>
      <c r="U1291" s="37"/>
      <c r="V1291" s="37"/>
      <c r="W1291" s="37"/>
      <c r="X1291" s="37"/>
      <c r="Y1291" s="37"/>
      <c r="Z1291" s="37"/>
      <c r="AA1291" s="37"/>
      <c r="AB1291" s="37"/>
      <c r="AC1291" s="37"/>
      <c r="AD1291" s="37"/>
      <c r="AE1291" s="37"/>
      <c r="AR1291" s="206" t="s">
        <v>351</v>
      </c>
      <c r="AT1291" s="206" t="s">
        <v>633</v>
      </c>
      <c r="AU1291" s="206" t="s">
        <v>91</v>
      </c>
      <c r="AY1291" s="19" t="s">
        <v>262</v>
      </c>
      <c r="BE1291" s="207">
        <f>IF(N1291="základní",J1291,0)</f>
        <v>0</v>
      </c>
      <c r="BF1291" s="207">
        <f>IF(N1291="snížená",J1291,0)</f>
        <v>0</v>
      </c>
      <c r="BG1291" s="207">
        <f>IF(N1291="zákl. přenesená",J1291,0)</f>
        <v>0</v>
      </c>
      <c r="BH1291" s="207">
        <f>IF(N1291="sníž. přenesená",J1291,0)</f>
        <v>0</v>
      </c>
      <c r="BI1291" s="207">
        <f>IF(N1291="nulová",J1291,0)</f>
        <v>0</v>
      </c>
      <c r="BJ1291" s="19" t="s">
        <v>89</v>
      </c>
      <c r="BK1291" s="207">
        <f>ROUND(I1291*H1291,2)</f>
        <v>0</v>
      </c>
      <c r="BL1291" s="19" t="s">
        <v>104</v>
      </c>
      <c r="BM1291" s="206" t="s">
        <v>1031</v>
      </c>
    </row>
    <row r="1292" spans="1:65" s="13" customFormat="1" ht="10">
      <c r="B1292" s="212"/>
      <c r="C1292" s="213"/>
      <c r="D1292" s="208" t="s">
        <v>272</v>
      </c>
      <c r="E1292" s="214" t="s">
        <v>44</v>
      </c>
      <c r="F1292" s="215" t="s">
        <v>1021</v>
      </c>
      <c r="G1292" s="213"/>
      <c r="H1292" s="214" t="s">
        <v>44</v>
      </c>
      <c r="I1292" s="216"/>
      <c r="J1292" s="213"/>
      <c r="K1292" s="213"/>
      <c r="L1292" s="217"/>
      <c r="M1292" s="218"/>
      <c r="N1292" s="219"/>
      <c r="O1292" s="219"/>
      <c r="P1292" s="219"/>
      <c r="Q1292" s="219"/>
      <c r="R1292" s="219"/>
      <c r="S1292" s="219"/>
      <c r="T1292" s="220"/>
      <c r="AT1292" s="221" t="s">
        <v>272</v>
      </c>
      <c r="AU1292" s="221" t="s">
        <v>91</v>
      </c>
      <c r="AV1292" s="13" t="s">
        <v>89</v>
      </c>
      <c r="AW1292" s="13" t="s">
        <v>38</v>
      </c>
      <c r="AX1292" s="13" t="s">
        <v>82</v>
      </c>
      <c r="AY1292" s="221" t="s">
        <v>262</v>
      </c>
    </row>
    <row r="1293" spans="1:65" s="13" customFormat="1" ht="10">
      <c r="B1293" s="212"/>
      <c r="C1293" s="213"/>
      <c r="D1293" s="208" t="s">
        <v>272</v>
      </c>
      <c r="E1293" s="214" t="s">
        <v>44</v>
      </c>
      <c r="F1293" s="215" t="s">
        <v>691</v>
      </c>
      <c r="G1293" s="213"/>
      <c r="H1293" s="214" t="s">
        <v>44</v>
      </c>
      <c r="I1293" s="216"/>
      <c r="J1293" s="213"/>
      <c r="K1293" s="213"/>
      <c r="L1293" s="217"/>
      <c r="M1293" s="218"/>
      <c r="N1293" s="219"/>
      <c r="O1293" s="219"/>
      <c r="P1293" s="219"/>
      <c r="Q1293" s="219"/>
      <c r="R1293" s="219"/>
      <c r="S1293" s="219"/>
      <c r="T1293" s="220"/>
      <c r="AT1293" s="221" t="s">
        <v>272</v>
      </c>
      <c r="AU1293" s="221" t="s">
        <v>91</v>
      </c>
      <c r="AV1293" s="13" t="s">
        <v>89</v>
      </c>
      <c r="AW1293" s="13" t="s">
        <v>38</v>
      </c>
      <c r="AX1293" s="13" t="s">
        <v>82</v>
      </c>
      <c r="AY1293" s="221" t="s">
        <v>262</v>
      </c>
    </row>
    <row r="1294" spans="1:65" s="13" customFormat="1" ht="10">
      <c r="B1294" s="212"/>
      <c r="C1294" s="213"/>
      <c r="D1294" s="208" t="s">
        <v>272</v>
      </c>
      <c r="E1294" s="214" t="s">
        <v>44</v>
      </c>
      <c r="F1294" s="215" t="s">
        <v>722</v>
      </c>
      <c r="G1294" s="213"/>
      <c r="H1294" s="214" t="s">
        <v>44</v>
      </c>
      <c r="I1294" s="216"/>
      <c r="J1294" s="213"/>
      <c r="K1294" s="213"/>
      <c r="L1294" s="217"/>
      <c r="M1294" s="218"/>
      <c r="N1294" s="219"/>
      <c r="O1294" s="219"/>
      <c r="P1294" s="219"/>
      <c r="Q1294" s="219"/>
      <c r="R1294" s="219"/>
      <c r="S1294" s="219"/>
      <c r="T1294" s="220"/>
      <c r="AT1294" s="221" t="s">
        <v>272</v>
      </c>
      <c r="AU1294" s="221" t="s">
        <v>91</v>
      </c>
      <c r="AV1294" s="13" t="s">
        <v>89</v>
      </c>
      <c r="AW1294" s="13" t="s">
        <v>38</v>
      </c>
      <c r="AX1294" s="13" t="s">
        <v>82</v>
      </c>
      <c r="AY1294" s="221" t="s">
        <v>262</v>
      </c>
    </row>
    <row r="1295" spans="1:65" s="13" customFormat="1" ht="10">
      <c r="B1295" s="212"/>
      <c r="C1295" s="213"/>
      <c r="D1295" s="208" t="s">
        <v>272</v>
      </c>
      <c r="E1295" s="214" t="s">
        <v>44</v>
      </c>
      <c r="F1295" s="215" t="s">
        <v>558</v>
      </c>
      <c r="G1295" s="213"/>
      <c r="H1295" s="214" t="s">
        <v>44</v>
      </c>
      <c r="I1295" s="216"/>
      <c r="J1295" s="213"/>
      <c r="K1295" s="213"/>
      <c r="L1295" s="217"/>
      <c r="M1295" s="218"/>
      <c r="N1295" s="219"/>
      <c r="O1295" s="219"/>
      <c r="P1295" s="219"/>
      <c r="Q1295" s="219"/>
      <c r="R1295" s="219"/>
      <c r="S1295" s="219"/>
      <c r="T1295" s="220"/>
      <c r="AT1295" s="221" t="s">
        <v>272</v>
      </c>
      <c r="AU1295" s="221" t="s">
        <v>91</v>
      </c>
      <c r="AV1295" s="13" t="s">
        <v>89</v>
      </c>
      <c r="AW1295" s="13" t="s">
        <v>38</v>
      </c>
      <c r="AX1295" s="13" t="s">
        <v>82</v>
      </c>
      <c r="AY1295" s="221" t="s">
        <v>262</v>
      </c>
    </row>
    <row r="1296" spans="1:65" s="15" customFormat="1" ht="10">
      <c r="B1296" s="233"/>
      <c r="C1296" s="234"/>
      <c r="D1296" s="208" t="s">
        <v>272</v>
      </c>
      <c r="E1296" s="235" t="s">
        <v>44</v>
      </c>
      <c r="F1296" s="236" t="s">
        <v>1022</v>
      </c>
      <c r="G1296" s="234"/>
      <c r="H1296" s="237">
        <v>89.6</v>
      </c>
      <c r="I1296" s="238"/>
      <c r="J1296" s="234"/>
      <c r="K1296" s="234"/>
      <c r="L1296" s="239"/>
      <c r="M1296" s="240"/>
      <c r="N1296" s="241"/>
      <c r="O1296" s="241"/>
      <c r="P1296" s="241"/>
      <c r="Q1296" s="241"/>
      <c r="R1296" s="241"/>
      <c r="S1296" s="241"/>
      <c r="T1296" s="242"/>
      <c r="AT1296" s="243" t="s">
        <v>272</v>
      </c>
      <c r="AU1296" s="243" t="s">
        <v>91</v>
      </c>
      <c r="AV1296" s="15" t="s">
        <v>91</v>
      </c>
      <c r="AW1296" s="15" t="s">
        <v>38</v>
      </c>
      <c r="AX1296" s="15" t="s">
        <v>82</v>
      </c>
      <c r="AY1296" s="243" t="s">
        <v>262</v>
      </c>
    </row>
    <row r="1297" spans="1:65" s="15" customFormat="1" ht="10">
      <c r="B1297" s="233"/>
      <c r="C1297" s="234"/>
      <c r="D1297" s="208" t="s">
        <v>272</v>
      </c>
      <c r="E1297" s="235" t="s">
        <v>44</v>
      </c>
      <c r="F1297" s="236" t="s">
        <v>1023</v>
      </c>
      <c r="G1297" s="234"/>
      <c r="H1297" s="237">
        <v>108</v>
      </c>
      <c r="I1297" s="238"/>
      <c r="J1297" s="234"/>
      <c r="K1297" s="234"/>
      <c r="L1297" s="239"/>
      <c r="M1297" s="240"/>
      <c r="N1297" s="241"/>
      <c r="O1297" s="241"/>
      <c r="P1297" s="241"/>
      <c r="Q1297" s="241"/>
      <c r="R1297" s="241"/>
      <c r="S1297" s="241"/>
      <c r="T1297" s="242"/>
      <c r="AT1297" s="243" t="s">
        <v>272</v>
      </c>
      <c r="AU1297" s="243" t="s">
        <v>91</v>
      </c>
      <c r="AV1297" s="15" t="s">
        <v>91</v>
      </c>
      <c r="AW1297" s="15" t="s">
        <v>38</v>
      </c>
      <c r="AX1297" s="15" t="s">
        <v>82</v>
      </c>
      <c r="AY1297" s="243" t="s">
        <v>262</v>
      </c>
    </row>
    <row r="1298" spans="1:65" s="15" customFormat="1" ht="10">
      <c r="B1298" s="233"/>
      <c r="C1298" s="234"/>
      <c r="D1298" s="208" t="s">
        <v>272</v>
      </c>
      <c r="E1298" s="235" t="s">
        <v>44</v>
      </c>
      <c r="F1298" s="236" t="s">
        <v>1024</v>
      </c>
      <c r="G1298" s="234"/>
      <c r="H1298" s="237">
        <v>32.4</v>
      </c>
      <c r="I1298" s="238"/>
      <c r="J1298" s="234"/>
      <c r="K1298" s="234"/>
      <c r="L1298" s="239"/>
      <c r="M1298" s="240"/>
      <c r="N1298" s="241"/>
      <c r="O1298" s="241"/>
      <c r="P1298" s="241"/>
      <c r="Q1298" s="241"/>
      <c r="R1298" s="241"/>
      <c r="S1298" s="241"/>
      <c r="T1298" s="242"/>
      <c r="AT1298" s="243" t="s">
        <v>272</v>
      </c>
      <c r="AU1298" s="243" t="s">
        <v>91</v>
      </c>
      <c r="AV1298" s="15" t="s">
        <v>91</v>
      </c>
      <c r="AW1298" s="15" t="s">
        <v>38</v>
      </c>
      <c r="AX1298" s="15" t="s">
        <v>82</v>
      </c>
      <c r="AY1298" s="243" t="s">
        <v>262</v>
      </c>
    </row>
    <row r="1299" spans="1:65" s="13" customFormat="1" ht="10">
      <c r="B1299" s="212"/>
      <c r="C1299" s="213"/>
      <c r="D1299" s="208" t="s">
        <v>272</v>
      </c>
      <c r="E1299" s="214" t="s">
        <v>44</v>
      </c>
      <c r="F1299" s="215" t="s">
        <v>570</v>
      </c>
      <c r="G1299" s="213"/>
      <c r="H1299" s="214" t="s">
        <v>44</v>
      </c>
      <c r="I1299" s="216"/>
      <c r="J1299" s="213"/>
      <c r="K1299" s="213"/>
      <c r="L1299" s="217"/>
      <c r="M1299" s="218"/>
      <c r="N1299" s="219"/>
      <c r="O1299" s="219"/>
      <c r="P1299" s="219"/>
      <c r="Q1299" s="219"/>
      <c r="R1299" s="219"/>
      <c r="S1299" s="219"/>
      <c r="T1299" s="220"/>
      <c r="AT1299" s="221" t="s">
        <v>272</v>
      </c>
      <c r="AU1299" s="221" t="s">
        <v>91</v>
      </c>
      <c r="AV1299" s="13" t="s">
        <v>89</v>
      </c>
      <c r="AW1299" s="13" t="s">
        <v>38</v>
      </c>
      <c r="AX1299" s="13" t="s">
        <v>82</v>
      </c>
      <c r="AY1299" s="221" t="s">
        <v>262</v>
      </c>
    </row>
    <row r="1300" spans="1:65" s="15" customFormat="1" ht="10">
      <c r="B1300" s="233"/>
      <c r="C1300" s="234"/>
      <c r="D1300" s="208" t="s">
        <v>272</v>
      </c>
      <c r="E1300" s="235" t="s">
        <v>44</v>
      </c>
      <c r="F1300" s="236" t="s">
        <v>1025</v>
      </c>
      <c r="G1300" s="234"/>
      <c r="H1300" s="237">
        <v>151.19999999999999</v>
      </c>
      <c r="I1300" s="238"/>
      <c r="J1300" s="234"/>
      <c r="K1300" s="234"/>
      <c r="L1300" s="239"/>
      <c r="M1300" s="240"/>
      <c r="N1300" s="241"/>
      <c r="O1300" s="241"/>
      <c r="P1300" s="241"/>
      <c r="Q1300" s="241"/>
      <c r="R1300" s="241"/>
      <c r="S1300" s="241"/>
      <c r="T1300" s="242"/>
      <c r="AT1300" s="243" t="s">
        <v>272</v>
      </c>
      <c r="AU1300" s="243" t="s">
        <v>91</v>
      </c>
      <c r="AV1300" s="15" t="s">
        <v>91</v>
      </c>
      <c r="AW1300" s="15" t="s">
        <v>38</v>
      </c>
      <c r="AX1300" s="15" t="s">
        <v>82</v>
      </c>
      <c r="AY1300" s="243" t="s">
        <v>262</v>
      </c>
    </row>
    <row r="1301" spans="1:65" s="15" customFormat="1" ht="10">
      <c r="B1301" s="233"/>
      <c r="C1301" s="234"/>
      <c r="D1301" s="208" t="s">
        <v>272</v>
      </c>
      <c r="E1301" s="235" t="s">
        <v>44</v>
      </c>
      <c r="F1301" s="236" t="s">
        <v>1024</v>
      </c>
      <c r="G1301" s="234"/>
      <c r="H1301" s="237">
        <v>32.4</v>
      </c>
      <c r="I1301" s="238"/>
      <c r="J1301" s="234"/>
      <c r="K1301" s="234"/>
      <c r="L1301" s="239"/>
      <c r="M1301" s="240"/>
      <c r="N1301" s="241"/>
      <c r="O1301" s="241"/>
      <c r="P1301" s="241"/>
      <c r="Q1301" s="241"/>
      <c r="R1301" s="241"/>
      <c r="S1301" s="241"/>
      <c r="T1301" s="242"/>
      <c r="AT1301" s="243" t="s">
        <v>272</v>
      </c>
      <c r="AU1301" s="243" t="s">
        <v>91</v>
      </c>
      <c r="AV1301" s="15" t="s">
        <v>91</v>
      </c>
      <c r="AW1301" s="15" t="s">
        <v>38</v>
      </c>
      <c r="AX1301" s="15" t="s">
        <v>82</v>
      </c>
      <c r="AY1301" s="243" t="s">
        <v>262</v>
      </c>
    </row>
    <row r="1302" spans="1:65" s="13" customFormat="1" ht="10">
      <c r="B1302" s="212"/>
      <c r="C1302" s="213"/>
      <c r="D1302" s="208" t="s">
        <v>272</v>
      </c>
      <c r="E1302" s="214" t="s">
        <v>44</v>
      </c>
      <c r="F1302" s="215" t="s">
        <v>575</v>
      </c>
      <c r="G1302" s="213"/>
      <c r="H1302" s="214" t="s">
        <v>44</v>
      </c>
      <c r="I1302" s="216"/>
      <c r="J1302" s="213"/>
      <c r="K1302" s="213"/>
      <c r="L1302" s="217"/>
      <c r="M1302" s="218"/>
      <c r="N1302" s="219"/>
      <c r="O1302" s="219"/>
      <c r="P1302" s="219"/>
      <c r="Q1302" s="219"/>
      <c r="R1302" s="219"/>
      <c r="S1302" s="219"/>
      <c r="T1302" s="220"/>
      <c r="AT1302" s="221" t="s">
        <v>272</v>
      </c>
      <c r="AU1302" s="221" t="s">
        <v>91</v>
      </c>
      <c r="AV1302" s="13" t="s">
        <v>89</v>
      </c>
      <c r="AW1302" s="13" t="s">
        <v>38</v>
      </c>
      <c r="AX1302" s="13" t="s">
        <v>82</v>
      </c>
      <c r="AY1302" s="221" t="s">
        <v>262</v>
      </c>
    </row>
    <row r="1303" spans="1:65" s="15" customFormat="1" ht="10">
      <c r="B1303" s="233"/>
      <c r="C1303" s="234"/>
      <c r="D1303" s="208" t="s">
        <v>272</v>
      </c>
      <c r="E1303" s="235" t="s">
        <v>44</v>
      </c>
      <c r="F1303" s="236" t="s">
        <v>1025</v>
      </c>
      <c r="G1303" s="234"/>
      <c r="H1303" s="237">
        <v>151.19999999999999</v>
      </c>
      <c r="I1303" s="238"/>
      <c r="J1303" s="234"/>
      <c r="K1303" s="234"/>
      <c r="L1303" s="239"/>
      <c r="M1303" s="240"/>
      <c r="N1303" s="241"/>
      <c r="O1303" s="241"/>
      <c r="P1303" s="241"/>
      <c r="Q1303" s="241"/>
      <c r="R1303" s="241"/>
      <c r="S1303" s="241"/>
      <c r="T1303" s="242"/>
      <c r="AT1303" s="243" t="s">
        <v>272</v>
      </c>
      <c r="AU1303" s="243" t="s">
        <v>91</v>
      </c>
      <c r="AV1303" s="15" t="s">
        <v>91</v>
      </c>
      <c r="AW1303" s="15" t="s">
        <v>38</v>
      </c>
      <c r="AX1303" s="15" t="s">
        <v>82</v>
      </c>
      <c r="AY1303" s="243" t="s">
        <v>262</v>
      </c>
    </row>
    <row r="1304" spans="1:65" s="15" customFormat="1" ht="10">
      <c r="B1304" s="233"/>
      <c r="C1304" s="234"/>
      <c r="D1304" s="208" t="s">
        <v>272</v>
      </c>
      <c r="E1304" s="235" t="s">
        <v>44</v>
      </c>
      <c r="F1304" s="236" t="s">
        <v>1024</v>
      </c>
      <c r="G1304" s="234"/>
      <c r="H1304" s="237">
        <v>32.4</v>
      </c>
      <c r="I1304" s="238"/>
      <c r="J1304" s="234"/>
      <c r="K1304" s="234"/>
      <c r="L1304" s="239"/>
      <c r="M1304" s="240"/>
      <c r="N1304" s="241"/>
      <c r="O1304" s="241"/>
      <c r="P1304" s="241"/>
      <c r="Q1304" s="241"/>
      <c r="R1304" s="241"/>
      <c r="S1304" s="241"/>
      <c r="T1304" s="242"/>
      <c r="AT1304" s="243" t="s">
        <v>272</v>
      </c>
      <c r="AU1304" s="243" t="s">
        <v>91</v>
      </c>
      <c r="AV1304" s="15" t="s">
        <v>91</v>
      </c>
      <c r="AW1304" s="15" t="s">
        <v>38</v>
      </c>
      <c r="AX1304" s="15" t="s">
        <v>82</v>
      </c>
      <c r="AY1304" s="243" t="s">
        <v>262</v>
      </c>
    </row>
    <row r="1305" spans="1:65" s="13" customFormat="1" ht="10">
      <c r="B1305" s="212"/>
      <c r="C1305" s="213"/>
      <c r="D1305" s="208" t="s">
        <v>272</v>
      </c>
      <c r="E1305" s="214" t="s">
        <v>44</v>
      </c>
      <c r="F1305" s="215" t="s">
        <v>576</v>
      </c>
      <c r="G1305" s="213"/>
      <c r="H1305" s="214" t="s">
        <v>44</v>
      </c>
      <c r="I1305" s="216"/>
      <c r="J1305" s="213"/>
      <c r="K1305" s="213"/>
      <c r="L1305" s="217"/>
      <c r="M1305" s="218"/>
      <c r="N1305" s="219"/>
      <c r="O1305" s="219"/>
      <c r="P1305" s="219"/>
      <c r="Q1305" s="219"/>
      <c r="R1305" s="219"/>
      <c r="S1305" s="219"/>
      <c r="T1305" s="220"/>
      <c r="AT1305" s="221" t="s">
        <v>272</v>
      </c>
      <c r="AU1305" s="221" t="s">
        <v>91</v>
      </c>
      <c r="AV1305" s="13" t="s">
        <v>89</v>
      </c>
      <c r="AW1305" s="13" t="s">
        <v>38</v>
      </c>
      <c r="AX1305" s="13" t="s">
        <v>82</v>
      </c>
      <c r="AY1305" s="221" t="s">
        <v>262</v>
      </c>
    </row>
    <row r="1306" spans="1:65" s="15" customFormat="1" ht="10">
      <c r="B1306" s="233"/>
      <c r="C1306" s="234"/>
      <c r="D1306" s="208" t="s">
        <v>272</v>
      </c>
      <c r="E1306" s="235" t="s">
        <v>44</v>
      </c>
      <c r="F1306" s="236" t="s">
        <v>1026</v>
      </c>
      <c r="G1306" s="234"/>
      <c r="H1306" s="237">
        <v>135.19999999999999</v>
      </c>
      <c r="I1306" s="238"/>
      <c r="J1306" s="234"/>
      <c r="K1306" s="234"/>
      <c r="L1306" s="239"/>
      <c r="M1306" s="240"/>
      <c r="N1306" s="241"/>
      <c r="O1306" s="241"/>
      <c r="P1306" s="241"/>
      <c r="Q1306" s="241"/>
      <c r="R1306" s="241"/>
      <c r="S1306" s="241"/>
      <c r="T1306" s="242"/>
      <c r="AT1306" s="243" t="s">
        <v>272</v>
      </c>
      <c r="AU1306" s="243" t="s">
        <v>91</v>
      </c>
      <c r="AV1306" s="15" t="s">
        <v>91</v>
      </c>
      <c r="AW1306" s="15" t="s">
        <v>38</v>
      </c>
      <c r="AX1306" s="15" t="s">
        <v>82</v>
      </c>
      <c r="AY1306" s="243" t="s">
        <v>262</v>
      </c>
    </row>
    <row r="1307" spans="1:65" s="15" customFormat="1" ht="10">
      <c r="B1307" s="233"/>
      <c r="C1307" s="234"/>
      <c r="D1307" s="208" t="s">
        <v>272</v>
      </c>
      <c r="E1307" s="235" t="s">
        <v>44</v>
      </c>
      <c r="F1307" s="236" t="s">
        <v>1027</v>
      </c>
      <c r="G1307" s="234"/>
      <c r="H1307" s="237">
        <v>31.2</v>
      </c>
      <c r="I1307" s="238"/>
      <c r="J1307" s="234"/>
      <c r="K1307" s="234"/>
      <c r="L1307" s="239"/>
      <c r="M1307" s="240"/>
      <c r="N1307" s="241"/>
      <c r="O1307" s="241"/>
      <c r="P1307" s="241"/>
      <c r="Q1307" s="241"/>
      <c r="R1307" s="241"/>
      <c r="S1307" s="241"/>
      <c r="T1307" s="242"/>
      <c r="AT1307" s="243" t="s">
        <v>272</v>
      </c>
      <c r="AU1307" s="243" t="s">
        <v>91</v>
      </c>
      <c r="AV1307" s="15" t="s">
        <v>91</v>
      </c>
      <c r="AW1307" s="15" t="s">
        <v>38</v>
      </c>
      <c r="AX1307" s="15" t="s">
        <v>82</v>
      </c>
      <c r="AY1307" s="243" t="s">
        <v>262</v>
      </c>
    </row>
    <row r="1308" spans="1:65" s="16" customFormat="1" ht="10">
      <c r="B1308" s="244"/>
      <c r="C1308" s="245"/>
      <c r="D1308" s="208" t="s">
        <v>272</v>
      </c>
      <c r="E1308" s="246" t="s">
        <v>44</v>
      </c>
      <c r="F1308" s="247" t="s">
        <v>291</v>
      </c>
      <c r="G1308" s="245"/>
      <c r="H1308" s="248">
        <v>763.59999999999991</v>
      </c>
      <c r="I1308" s="249"/>
      <c r="J1308" s="245"/>
      <c r="K1308" s="245"/>
      <c r="L1308" s="250"/>
      <c r="M1308" s="251"/>
      <c r="N1308" s="252"/>
      <c r="O1308" s="252"/>
      <c r="P1308" s="252"/>
      <c r="Q1308" s="252"/>
      <c r="R1308" s="252"/>
      <c r="S1308" s="252"/>
      <c r="T1308" s="253"/>
      <c r="AT1308" s="254" t="s">
        <v>272</v>
      </c>
      <c r="AU1308" s="254" t="s">
        <v>91</v>
      </c>
      <c r="AV1308" s="16" t="s">
        <v>104</v>
      </c>
      <c r="AW1308" s="16" t="s">
        <v>38</v>
      </c>
      <c r="AX1308" s="16" t="s">
        <v>89</v>
      </c>
      <c r="AY1308" s="254" t="s">
        <v>262</v>
      </c>
    </row>
    <row r="1309" spans="1:65" s="15" customFormat="1" ht="10">
      <c r="B1309" s="233"/>
      <c r="C1309" s="234"/>
      <c r="D1309" s="208" t="s">
        <v>272</v>
      </c>
      <c r="E1309" s="234"/>
      <c r="F1309" s="236" t="s">
        <v>1032</v>
      </c>
      <c r="G1309" s="234"/>
      <c r="H1309" s="237">
        <v>801.78</v>
      </c>
      <c r="I1309" s="238"/>
      <c r="J1309" s="234"/>
      <c r="K1309" s="234"/>
      <c r="L1309" s="239"/>
      <c r="M1309" s="240"/>
      <c r="N1309" s="241"/>
      <c r="O1309" s="241"/>
      <c r="P1309" s="241"/>
      <c r="Q1309" s="241"/>
      <c r="R1309" s="241"/>
      <c r="S1309" s="241"/>
      <c r="T1309" s="242"/>
      <c r="AT1309" s="243" t="s">
        <v>272</v>
      </c>
      <c r="AU1309" s="243" t="s">
        <v>91</v>
      </c>
      <c r="AV1309" s="15" t="s">
        <v>91</v>
      </c>
      <c r="AW1309" s="15" t="s">
        <v>4</v>
      </c>
      <c r="AX1309" s="15" t="s">
        <v>89</v>
      </c>
      <c r="AY1309" s="243" t="s">
        <v>262</v>
      </c>
    </row>
    <row r="1310" spans="1:65" s="2" customFormat="1" ht="21.75" customHeight="1">
      <c r="A1310" s="37"/>
      <c r="B1310" s="38"/>
      <c r="C1310" s="195" t="s">
        <v>1033</v>
      </c>
      <c r="D1310" s="195" t="s">
        <v>264</v>
      </c>
      <c r="E1310" s="196" t="s">
        <v>1034</v>
      </c>
      <c r="F1310" s="197" t="s">
        <v>1035</v>
      </c>
      <c r="G1310" s="198" t="s">
        <v>342</v>
      </c>
      <c r="H1310" s="199">
        <v>21.84</v>
      </c>
      <c r="I1310" s="200"/>
      <c r="J1310" s="201">
        <f>ROUND(I1310*H1310,2)</f>
        <v>0</v>
      </c>
      <c r="K1310" s="197" t="s">
        <v>268</v>
      </c>
      <c r="L1310" s="42"/>
      <c r="M1310" s="202" t="s">
        <v>44</v>
      </c>
      <c r="N1310" s="203" t="s">
        <v>53</v>
      </c>
      <c r="O1310" s="67"/>
      <c r="P1310" s="204">
        <f>O1310*H1310</f>
        <v>0</v>
      </c>
      <c r="Q1310" s="204">
        <v>8.3499999999999998E-3</v>
      </c>
      <c r="R1310" s="204">
        <f>Q1310*H1310</f>
        <v>0.182364</v>
      </c>
      <c r="S1310" s="204">
        <v>0</v>
      </c>
      <c r="T1310" s="205">
        <f>S1310*H1310</f>
        <v>0</v>
      </c>
      <c r="U1310" s="37"/>
      <c r="V1310" s="37"/>
      <c r="W1310" s="37"/>
      <c r="X1310" s="37"/>
      <c r="Y1310" s="37"/>
      <c r="Z1310" s="37"/>
      <c r="AA1310" s="37"/>
      <c r="AB1310" s="37"/>
      <c r="AC1310" s="37"/>
      <c r="AD1310" s="37"/>
      <c r="AE1310" s="37"/>
      <c r="AR1310" s="206" t="s">
        <v>104</v>
      </c>
      <c r="AT1310" s="206" t="s">
        <v>264</v>
      </c>
      <c r="AU1310" s="206" t="s">
        <v>91</v>
      </c>
      <c r="AY1310" s="19" t="s">
        <v>262</v>
      </c>
      <c r="BE1310" s="207">
        <f>IF(N1310="základní",J1310,0)</f>
        <v>0</v>
      </c>
      <c r="BF1310" s="207">
        <f>IF(N1310="snížená",J1310,0)</f>
        <v>0</v>
      </c>
      <c r="BG1310" s="207">
        <f>IF(N1310="zákl. přenesená",J1310,0)</f>
        <v>0</v>
      </c>
      <c r="BH1310" s="207">
        <f>IF(N1310="sníž. přenesená",J1310,0)</f>
        <v>0</v>
      </c>
      <c r="BI1310" s="207">
        <f>IF(N1310="nulová",J1310,0)</f>
        <v>0</v>
      </c>
      <c r="BJ1310" s="19" t="s">
        <v>89</v>
      </c>
      <c r="BK1310" s="207">
        <f>ROUND(I1310*H1310,2)</f>
        <v>0</v>
      </c>
      <c r="BL1310" s="19" t="s">
        <v>104</v>
      </c>
      <c r="BM1310" s="206" t="s">
        <v>1036</v>
      </c>
    </row>
    <row r="1311" spans="1:65" s="2" customFormat="1" ht="153">
      <c r="A1311" s="37"/>
      <c r="B1311" s="38"/>
      <c r="C1311" s="39"/>
      <c r="D1311" s="208" t="s">
        <v>270</v>
      </c>
      <c r="E1311" s="39"/>
      <c r="F1311" s="209" t="s">
        <v>1037</v>
      </c>
      <c r="G1311" s="39"/>
      <c r="H1311" s="39"/>
      <c r="I1311" s="118"/>
      <c r="J1311" s="39"/>
      <c r="K1311" s="39"/>
      <c r="L1311" s="42"/>
      <c r="M1311" s="210"/>
      <c r="N1311" s="211"/>
      <c r="O1311" s="67"/>
      <c r="P1311" s="67"/>
      <c r="Q1311" s="67"/>
      <c r="R1311" s="67"/>
      <c r="S1311" s="67"/>
      <c r="T1311" s="68"/>
      <c r="U1311" s="37"/>
      <c r="V1311" s="37"/>
      <c r="W1311" s="37"/>
      <c r="X1311" s="37"/>
      <c r="Y1311" s="37"/>
      <c r="Z1311" s="37"/>
      <c r="AA1311" s="37"/>
      <c r="AB1311" s="37"/>
      <c r="AC1311" s="37"/>
      <c r="AD1311" s="37"/>
      <c r="AE1311" s="37"/>
      <c r="AT1311" s="19" t="s">
        <v>270</v>
      </c>
      <c r="AU1311" s="19" t="s">
        <v>91</v>
      </c>
    </row>
    <row r="1312" spans="1:65" s="13" customFormat="1" ht="10">
      <c r="B1312" s="212"/>
      <c r="C1312" s="213"/>
      <c r="D1312" s="208" t="s">
        <v>272</v>
      </c>
      <c r="E1312" s="214" t="s">
        <v>44</v>
      </c>
      <c r="F1312" s="215" t="s">
        <v>977</v>
      </c>
      <c r="G1312" s="213"/>
      <c r="H1312" s="214" t="s">
        <v>44</v>
      </c>
      <c r="I1312" s="216"/>
      <c r="J1312" s="213"/>
      <c r="K1312" s="213"/>
      <c r="L1312" s="217"/>
      <c r="M1312" s="218"/>
      <c r="N1312" s="219"/>
      <c r="O1312" s="219"/>
      <c r="P1312" s="219"/>
      <c r="Q1312" s="219"/>
      <c r="R1312" s="219"/>
      <c r="S1312" s="219"/>
      <c r="T1312" s="220"/>
      <c r="AT1312" s="221" t="s">
        <v>272</v>
      </c>
      <c r="AU1312" s="221" t="s">
        <v>91</v>
      </c>
      <c r="AV1312" s="13" t="s">
        <v>89</v>
      </c>
      <c r="AW1312" s="13" t="s">
        <v>38</v>
      </c>
      <c r="AX1312" s="13" t="s">
        <v>82</v>
      </c>
      <c r="AY1312" s="221" t="s">
        <v>262</v>
      </c>
    </row>
    <row r="1313" spans="1:65" s="13" customFormat="1" ht="10">
      <c r="B1313" s="212"/>
      <c r="C1313" s="213"/>
      <c r="D1313" s="208" t="s">
        <v>272</v>
      </c>
      <c r="E1313" s="214" t="s">
        <v>44</v>
      </c>
      <c r="F1313" s="215" t="s">
        <v>978</v>
      </c>
      <c r="G1313" s="213"/>
      <c r="H1313" s="214" t="s">
        <v>44</v>
      </c>
      <c r="I1313" s="216"/>
      <c r="J1313" s="213"/>
      <c r="K1313" s="213"/>
      <c r="L1313" s="217"/>
      <c r="M1313" s="218"/>
      <c r="N1313" s="219"/>
      <c r="O1313" s="219"/>
      <c r="P1313" s="219"/>
      <c r="Q1313" s="219"/>
      <c r="R1313" s="219"/>
      <c r="S1313" s="219"/>
      <c r="T1313" s="220"/>
      <c r="AT1313" s="221" t="s">
        <v>272</v>
      </c>
      <c r="AU1313" s="221" t="s">
        <v>91</v>
      </c>
      <c r="AV1313" s="13" t="s">
        <v>89</v>
      </c>
      <c r="AW1313" s="13" t="s">
        <v>38</v>
      </c>
      <c r="AX1313" s="13" t="s">
        <v>82</v>
      </c>
      <c r="AY1313" s="221" t="s">
        <v>262</v>
      </c>
    </row>
    <row r="1314" spans="1:65" s="15" customFormat="1" ht="10">
      <c r="B1314" s="233"/>
      <c r="C1314" s="234"/>
      <c r="D1314" s="208" t="s">
        <v>272</v>
      </c>
      <c r="E1314" s="235" t="s">
        <v>44</v>
      </c>
      <c r="F1314" s="236" t="s">
        <v>979</v>
      </c>
      <c r="G1314" s="234"/>
      <c r="H1314" s="237">
        <v>6.3</v>
      </c>
      <c r="I1314" s="238"/>
      <c r="J1314" s="234"/>
      <c r="K1314" s="234"/>
      <c r="L1314" s="239"/>
      <c r="M1314" s="240"/>
      <c r="N1314" s="241"/>
      <c r="O1314" s="241"/>
      <c r="P1314" s="241"/>
      <c r="Q1314" s="241"/>
      <c r="R1314" s="241"/>
      <c r="S1314" s="241"/>
      <c r="T1314" s="242"/>
      <c r="AT1314" s="243" t="s">
        <v>272</v>
      </c>
      <c r="AU1314" s="243" t="s">
        <v>91</v>
      </c>
      <c r="AV1314" s="15" t="s">
        <v>91</v>
      </c>
      <c r="AW1314" s="15" t="s">
        <v>38</v>
      </c>
      <c r="AX1314" s="15" t="s">
        <v>82</v>
      </c>
      <c r="AY1314" s="243" t="s">
        <v>262</v>
      </c>
    </row>
    <row r="1315" spans="1:65" s="15" customFormat="1" ht="10">
      <c r="B1315" s="233"/>
      <c r="C1315" s="234"/>
      <c r="D1315" s="208" t="s">
        <v>272</v>
      </c>
      <c r="E1315" s="235" t="s">
        <v>44</v>
      </c>
      <c r="F1315" s="236" t="s">
        <v>980</v>
      </c>
      <c r="G1315" s="234"/>
      <c r="H1315" s="237">
        <v>10.92</v>
      </c>
      <c r="I1315" s="238"/>
      <c r="J1315" s="234"/>
      <c r="K1315" s="234"/>
      <c r="L1315" s="239"/>
      <c r="M1315" s="240"/>
      <c r="N1315" s="241"/>
      <c r="O1315" s="241"/>
      <c r="P1315" s="241"/>
      <c r="Q1315" s="241"/>
      <c r="R1315" s="241"/>
      <c r="S1315" s="241"/>
      <c r="T1315" s="242"/>
      <c r="AT1315" s="243" t="s">
        <v>272</v>
      </c>
      <c r="AU1315" s="243" t="s">
        <v>91</v>
      </c>
      <c r="AV1315" s="15" t="s">
        <v>91</v>
      </c>
      <c r="AW1315" s="15" t="s">
        <v>38</v>
      </c>
      <c r="AX1315" s="15" t="s">
        <v>82</v>
      </c>
      <c r="AY1315" s="243" t="s">
        <v>262</v>
      </c>
    </row>
    <row r="1316" spans="1:65" s="15" customFormat="1" ht="10">
      <c r="B1316" s="233"/>
      <c r="C1316" s="234"/>
      <c r="D1316" s="208" t="s">
        <v>272</v>
      </c>
      <c r="E1316" s="235" t="s">
        <v>44</v>
      </c>
      <c r="F1316" s="236" t="s">
        <v>981</v>
      </c>
      <c r="G1316" s="234"/>
      <c r="H1316" s="237">
        <v>4.62</v>
      </c>
      <c r="I1316" s="238"/>
      <c r="J1316" s="234"/>
      <c r="K1316" s="234"/>
      <c r="L1316" s="239"/>
      <c r="M1316" s="240"/>
      <c r="N1316" s="241"/>
      <c r="O1316" s="241"/>
      <c r="P1316" s="241"/>
      <c r="Q1316" s="241"/>
      <c r="R1316" s="241"/>
      <c r="S1316" s="241"/>
      <c r="T1316" s="242"/>
      <c r="AT1316" s="243" t="s">
        <v>272</v>
      </c>
      <c r="AU1316" s="243" t="s">
        <v>91</v>
      </c>
      <c r="AV1316" s="15" t="s">
        <v>91</v>
      </c>
      <c r="AW1316" s="15" t="s">
        <v>38</v>
      </c>
      <c r="AX1316" s="15" t="s">
        <v>82</v>
      </c>
      <c r="AY1316" s="243" t="s">
        <v>262</v>
      </c>
    </row>
    <row r="1317" spans="1:65" s="16" customFormat="1" ht="10">
      <c r="B1317" s="244"/>
      <c r="C1317" s="245"/>
      <c r="D1317" s="208" t="s">
        <v>272</v>
      </c>
      <c r="E1317" s="246" t="s">
        <v>44</v>
      </c>
      <c r="F1317" s="247" t="s">
        <v>291</v>
      </c>
      <c r="G1317" s="245"/>
      <c r="H1317" s="248">
        <v>21.84</v>
      </c>
      <c r="I1317" s="249"/>
      <c r="J1317" s="245"/>
      <c r="K1317" s="245"/>
      <c r="L1317" s="250"/>
      <c r="M1317" s="251"/>
      <c r="N1317" s="252"/>
      <c r="O1317" s="252"/>
      <c r="P1317" s="252"/>
      <c r="Q1317" s="252"/>
      <c r="R1317" s="252"/>
      <c r="S1317" s="252"/>
      <c r="T1317" s="253"/>
      <c r="AT1317" s="254" t="s">
        <v>272</v>
      </c>
      <c r="AU1317" s="254" t="s">
        <v>91</v>
      </c>
      <c r="AV1317" s="16" t="s">
        <v>104</v>
      </c>
      <c r="AW1317" s="16" t="s">
        <v>38</v>
      </c>
      <c r="AX1317" s="16" t="s">
        <v>89</v>
      </c>
      <c r="AY1317" s="254" t="s">
        <v>262</v>
      </c>
    </row>
    <row r="1318" spans="1:65" s="2" customFormat="1" ht="16.5" customHeight="1">
      <c r="A1318" s="37"/>
      <c r="B1318" s="38"/>
      <c r="C1318" s="255" t="s">
        <v>1038</v>
      </c>
      <c r="D1318" s="255" t="s">
        <v>633</v>
      </c>
      <c r="E1318" s="256" t="s">
        <v>1039</v>
      </c>
      <c r="F1318" s="257" t="s">
        <v>1040</v>
      </c>
      <c r="G1318" s="258" t="s">
        <v>342</v>
      </c>
      <c r="H1318" s="259">
        <v>22.277000000000001</v>
      </c>
      <c r="I1318" s="260"/>
      <c r="J1318" s="261">
        <f>ROUND(I1318*H1318,2)</f>
        <v>0</v>
      </c>
      <c r="K1318" s="257" t="s">
        <v>268</v>
      </c>
      <c r="L1318" s="262"/>
      <c r="M1318" s="263" t="s">
        <v>44</v>
      </c>
      <c r="N1318" s="264" t="s">
        <v>53</v>
      </c>
      <c r="O1318" s="67"/>
      <c r="P1318" s="204">
        <f>O1318*H1318</f>
        <v>0</v>
      </c>
      <c r="Q1318" s="204">
        <v>1.5E-3</v>
      </c>
      <c r="R1318" s="204">
        <f>Q1318*H1318</f>
        <v>3.3415500000000001E-2</v>
      </c>
      <c r="S1318" s="204">
        <v>0</v>
      </c>
      <c r="T1318" s="205">
        <f>S1318*H1318</f>
        <v>0</v>
      </c>
      <c r="U1318" s="37"/>
      <c r="V1318" s="37"/>
      <c r="W1318" s="37"/>
      <c r="X1318" s="37"/>
      <c r="Y1318" s="37"/>
      <c r="Z1318" s="37"/>
      <c r="AA1318" s="37"/>
      <c r="AB1318" s="37"/>
      <c r="AC1318" s="37"/>
      <c r="AD1318" s="37"/>
      <c r="AE1318" s="37"/>
      <c r="AR1318" s="206" t="s">
        <v>351</v>
      </c>
      <c r="AT1318" s="206" t="s">
        <v>633</v>
      </c>
      <c r="AU1318" s="206" t="s">
        <v>91</v>
      </c>
      <c r="AY1318" s="19" t="s">
        <v>262</v>
      </c>
      <c r="BE1318" s="207">
        <f>IF(N1318="základní",J1318,0)</f>
        <v>0</v>
      </c>
      <c r="BF1318" s="207">
        <f>IF(N1318="snížená",J1318,0)</f>
        <v>0</v>
      </c>
      <c r="BG1318" s="207">
        <f>IF(N1318="zákl. přenesená",J1318,0)</f>
        <v>0</v>
      </c>
      <c r="BH1318" s="207">
        <f>IF(N1318="sníž. přenesená",J1318,0)</f>
        <v>0</v>
      </c>
      <c r="BI1318" s="207">
        <f>IF(N1318="nulová",J1318,0)</f>
        <v>0</v>
      </c>
      <c r="BJ1318" s="19" t="s">
        <v>89</v>
      </c>
      <c r="BK1318" s="207">
        <f>ROUND(I1318*H1318,2)</f>
        <v>0</v>
      </c>
      <c r="BL1318" s="19" t="s">
        <v>104</v>
      </c>
      <c r="BM1318" s="206" t="s">
        <v>1041</v>
      </c>
    </row>
    <row r="1319" spans="1:65" s="13" customFormat="1" ht="10">
      <c r="B1319" s="212"/>
      <c r="C1319" s="213"/>
      <c r="D1319" s="208" t="s">
        <v>272</v>
      </c>
      <c r="E1319" s="214" t="s">
        <v>44</v>
      </c>
      <c r="F1319" s="215" t="s">
        <v>977</v>
      </c>
      <c r="G1319" s="213"/>
      <c r="H1319" s="214" t="s">
        <v>44</v>
      </c>
      <c r="I1319" s="216"/>
      <c r="J1319" s="213"/>
      <c r="K1319" s="213"/>
      <c r="L1319" s="217"/>
      <c r="M1319" s="218"/>
      <c r="N1319" s="219"/>
      <c r="O1319" s="219"/>
      <c r="P1319" s="219"/>
      <c r="Q1319" s="219"/>
      <c r="R1319" s="219"/>
      <c r="S1319" s="219"/>
      <c r="T1319" s="220"/>
      <c r="AT1319" s="221" t="s">
        <v>272</v>
      </c>
      <c r="AU1319" s="221" t="s">
        <v>91</v>
      </c>
      <c r="AV1319" s="13" t="s">
        <v>89</v>
      </c>
      <c r="AW1319" s="13" t="s">
        <v>38</v>
      </c>
      <c r="AX1319" s="13" t="s">
        <v>82</v>
      </c>
      <c r="AY1319" s="221" t="s">
        <v>262</v>
      </c>
    </row>
    <row r="1320" spans="1:65" s="13" customFormat="1" ht="10">
      <c r="B1320" s="212"/>
      <c r="C1320" s="213"/>
      <c r="D1320" s="208" t="s">
        <v>272</v>
      </c>
      <c r="E1320" s="214" t="s">
        <v>44</v>
      </c>
      <c r="F1320" s="215" t="s">
        <v>978</v>
      </c>
      <c r="G1320" s="213"/>
      <c r="H1320" s="214" t="s">
        <v>44</v>
      </c>
      <c r="I1320" s="216"/>
      <c r="J1320" s="213"/>
      <c r="K1320" s="213"/>
      <c r="L1320" s="217"/>
      <c r="M1320" s="218"/>
      <c r="N1320" s="219"/>
      <c r="O1320" s="219"/>
      <c r="P1320" s="219"/>
      <c r="Q1320" s="219"/>
      <c r="R1320" s="219"/>
      <c r="S1320" s="219"/>
      <c r="T1320" s="220"/>
      <c r="AT1320" s="221" t="s">
        <v>272</v>
      </c>
      <c r="AU1320" s="221" t="s">
        <v>91</v>
      </c>
      <c r="AV1320" s="13" t="s">
        <v>89</v>
      </c>
      <c r="AW1320" s="13" t="s">
        <v>38</v>
      </c>
      <c r="AX1320" s="13" t="s">
        <v>82</v>
      </c>
      <c r="AY1320" s="221" t="s">
        <v>262</v>
      </c>
    </row>
    <row r="1321" spans="1:65" s="15" customFormat="1" ht="10">
      <c r="B1321" s="233"/>
      <c r="C1321" s="234"/>
      <c r="D1321" s="208" t="s">
        <v>272</v>
      </c>
      <c r="E1321" s="235" t="s">
        <v>44</v>
      </c>
      <c r="F1321" s="236" t="s">
        <v>979</v>
      </c>
      <c r="G1321" s="234"/>
      <c r="H1321" s="237">
        <v>6.3</v>
      </c>
      <c r="I1321" s="238"/>
      <c r="J1321" s="234"/>
      <c r="K1321" s="234"/>
      <c r="L1321" s="239"/>
      <c r="M1321" s="240"/>
      <c r="N1321" s="241"/>
      <c r="O1321" s="241"/>
      <c r="P1321" s="241"/>
      <c r="Q1321" s="241"/>
      <c r="R1321" s="241"/>
      <c r="S1321" s="241"/>
      <c r="T1321" s="242"/>
      <c r="AT1321" s="243" t="s">
        <v>272</v>
      </c>
      <c r="AU1321" s="243" t="s">
        <v>91</v>
      </c>
      <c r="AV1321" s="15" t="s">
        <v>91</v>
      </c>
      <c r="AW1321" s="15" t="s">
        <v>38</v>
      </c>
      <c r="AX1321" s="15" t="s">
        <v>82</v>
      </c>
      <c r="AY1321" s="243" t="s">
        <v>262</v>
      </c>
    </row>
    <row r="1322" spans="1:65" s="15" customFormat="1" ht="10">
      <c r="B1322" s="233"/>
      <c r="C1322" s="234"/>
      <c r="D1322" s="208" t="s">
        <v>272</v>
      </c>
      <c r="E1322" s="235" t="s">
        <v>44</v>
      </c>
      <c r="F1322" s="236" t="s">
        <v>980</v>
      </c>
      <c r="G1322" s="234"/>
      <c r="H1322" s="237">
        <v>10.92</v>
      </c>
      <c r="I1322" s="238"/>
      <c r="J1322" s="234"/>
      <c r="K1322" s="234"/>
      <c r="L1322" s="239"/>
      <c r="M1322" s="240"/>
      <c r="N1322" s="241"/>
      <c r="O1322" s="241"/>
      <c r="P1322" s="241"/>
      <c r="Q1322" s="241"/>
      <c r="R1322" s="241"/>
      <c r="S1322" s="241"/>
      <c r="T1322" s="242"/>
      <c r="AT1322" s="243" t="s">
        <v>272</v>
      </c>
      <c r="AU1322" s="243" t="s">
        <v>91</v>
      </c>
      <c r="AV1322" s="15" t="s">
        <v>91</v>
      </c>
      <c r="AW1322" s="15" t="s">
        <v>38</v>
      </c>
      <c r="AX1322" s="15" t="s">
        <v>82</v>
      </c>
      <c r="AY1322" s="243" t="s">
        <v>262</v>
      </c>
    </row>
    <row r="1323" spans="1:65" s="15" customFormat="1" ht="10">
      <c r="B1323" s="233"/>
      <c r="C1323" s="234"/>
      <c r="D1323" s="208" t="s">
        <v>272</v>
      </c>
      <c r="E1323" s="235" t="s">
        <v>44</v>
      </c>
      <c r="F1323" s="236" t="s">
        <v>981</v>
      </c>
      <c r="G1323" s="234"/>
      <c r="H1323" s="237">
        <v>4.62</v>
      </c>
      <c r="I1323" s="238"/>
      <c r="J1323" s="234"/>
      <c r="K1323" s="234"/>
      <c r="L1323" s="239"/>
      <c r="M1323" s="240"/>
      <c r="N1323" s="241"/>
      <c r="O1323" s="241"/>
      <c r="P1323" s="241"/>
      <c r="Q1323" s="241"/>
      <c r="R1323" s="241"/>
      <c r="S1323" s="241"/>
      <c r="T1323" s="242"/>
      <c r="AT1323" s="243" t="s">
        <v>272</v>
      </c>
      <c r="AU1323" s="243" t="s">
        <v>91</v>
      </c>
      <c r="AV1323" s="15" t="s">
        <v>91</v>
      </c>
      <c r="AW1323" s="15" t="s">
        <v>38</v>
      </c>
      <c r="AX1323" s="15" t="s">
        <v>82</v>
      </c>
      <c r="AY1323" s="243" t="s">
        <v>262</v>
      </c>
    </row>
    <row r="1324" spans="1:65" s="16" customFormat="1" ht="10">
      <c r="B1324" s="244"/>
      <c r="C1324" s="245"/>
      <c r="D1324" s="208" t="s">
        <v>272</v>
      </c>
      <c r="E1324" s="246" t="s">
        <v>44</v>
      </c>
      <c r="F1324" s="247" t="s">
        <v>291</v>
      </c>
      <c r="G1324" s="245"/>
      <c r="H1324" s="248">
        <v>21.84</v>
      </c>
      <c r="I1324" s="249"/>
      <c r="J1324" s="245"/>
      <c r="K1324" s="245"/>
      <c r="L1324" s="250"/>
      <c r="M1324" s="251"/>
      <c r="N1324" s="252"/>
      <c r="O1324" s="252"/>
      <c r="P1324" s="252"/>
      <c r="Q1324" s="252"/>
      <c r="R1324" s="252"/>
      <c r="S1324" s="252"/>
      <c r="T1324" s="253"/>
      <c r="AT1324" s="254" t="s">
        <v>272</v>
      </c>
      <c r="AU1324" s="254" t="s">
        <v>91</v>
      </c>
      <c r="AV1324" s="16" t="s">
        <v>104</v>
      </c>
      <c r="AW1324" s="16" t="s">
        <v>38</v>
      </c>
      <c r="AX1324" s="16" t="s">
        <v>89</v>
      </c>
      <c r="AY1324" s="254" t="s">
        <v>262</v>
      </c>
    </row>
    <row r="1325" spans="1:65" s="15" customFormat="1" ht="10">
      <c r="B1325" s="233"/>
      <c r="C1325" s="234"/>
      <c r="D1325" s="208" t="s">
        <v>272</v>
      </c>
      <c r="E1325" s="234"/>
      <c r="F1325" s="236" t="s">
        <v>1042</v>
      </c>
      <c r="G1325" s="234"/>
      <c r="H1325" s="237">
        <v>22.277000000000001</v>
      </c>
      <c r="I1325" s="238"/>
      <c r="J1325" s="234"/>
      <c r="K1325" s="234"/>
      <c r="L1325" s="239"/>
      <c r="M1325" s="240"/>
      <c r="N1325" s="241"/>
      <c r="O1325" s="241"/>
      <c r="P1325" s="241"/>
      <c r="Q1325" s="241"/>
      <c r="R1325" s="241"/>
      <c r="S1325" s="241"/>
      <c r="T1325" s="242"/>
      <c r="AT1325" s="243" t="s">
        <v>272</v>
      </c>
      <c r="AU1325" s="243" t="s">
        <v>91</v>
      </c>
      <c r="AV1325" s="15" t="s">
        <v>91</v>
      </c>
      <c r="AW1325" s="15" t="s">
        <v>4</v>
      </c>
      <c r="AX1325" s="15" t="s">
        <v>89</v>
      </c>
      <c r="AY1325" s="243" t="s">
        <v>262</v>
      </c>
    </row>
    <row r="1326" spans="1:65" s="2" customFormat="1" ht="21.75" customHeight="1">
      <c r="A1326" s="37"/>
      <c r="B1326" s="38"/>
      <c r="C1326" s="195" t="s">
        <v>1043</v>
      </c>
      <c r="D1326" s="195" t="s">
        <v>264</v>
      </c>
      <c r="E1326" s="196" t="s">
        <v>1044</v>
      </c>
      <c r="F1326" s="197" t="s">
        <v>1045</v>
      </c>
      <c r="G1326" s="198" t="s">
        <v>342</v>
      </c>
      <c r="H1326" s="199">
        <v>175.03200000000001</v>
      </c>
      <c r="I1326" s="200"/>
      <c r="J1326" s="201">
        <f>ROUND(I1326*H1326,2)</f>
        <v>0</v>
      </c>
      <c r="K1326" s="197" t="s">
        <v>268</v>
      </c>
      <c r="L1326" s="42"/>
      <c r="M1326" s="202" t="s">
        <v>44</v>
      </c>
      <c r="N1326" s="203" t="s">
        <v>53</v>
      </c>
      <c r="O1326" s="67"/>
      <c r="P1326" s="204">
        <f>O1326*H1326</f>
        <v>0</v>
      </c>
      <c r="Q1326" s="204">
        <v>8.6E-3</v>
      </c>
      <c r="R1326" s="204">
        <f>Q1326*H1326</f>
        <v>1.5052752</v>
      </c>
      <c r="S1326" s="204">
        <v>0</v>
      </c>
      <c r="T1326" s="205">
        <f>S1326*H1326</f>
        <v>0</v>
      </c>
      <c r="U1326" s="37"/>
      <c r="V1326" s="37"/>
      <c r="W1326" s="37"/>
      <c r="X1326" s="37"/>
      <c r="Y1326" s="37"/>
      <c r="Z1326" s="37"/>
      <c r="AA1326" s="37"/>
      <c r="AB1326" s="37"/>
      <c r="AC1326" s="37"/>
      <c r="AD1326" s="37"/>
      <c r="AE1326" s="37"/>
      <c r="AR1326" s="206" t="s">
        <v>104</v>
      </c>
      <c r="AT1326" s="206" t="s">
        <v>264</v>
      </c>
      <c r="AU1326" s="206" t="s">
        <v>91</v>
      </c>
      <c r="AY1326" s="19" t="s">
        <v>262</v>
      </c>
      <c r="BE1326" s="207">
        <f>IF(N1326="základní",J1326,0)</f>
        <v>0</v>
      </c>
      <c r="BF1326" s="207">
        <f>IF(N1326="snížená",J1326,0)</f>
        <v>0</v>
      </c>
      <c r="BG1326" s="207">
        <f>IF(N1326="zákl. přenesená",J1326,0)</f>
        <v>0</v>
      </c>
      <c r="BH1326" s="207">
        <f>IF(N1326="sníž. přenesená",J1326,0)</f>
        <v>0</v>
      </c>
      <c r="BI1326" s="207">
        <f>IF(N1326="nulová",J1326,0)</f>
        <v>0</v>
      </c>
      <c r="BJ1326" s="19" t="s">
        <v>89</v>
      </c>
      <c r="BK1326" s="207">
        <f>ROUND(I1326*H1326,2)</f>
        <v>0</v>
      </c>
      <c r="BL1326" s="19" t="s">
        <v>104</v>
      </c>
      <c r="BM1326" s="206" t="s">
        <v>1046</v>
      </c>
    </row>
    <row r="1327" spans="1:65" s="2" customFormat="1" ht="153">
      <c r="A1327" s="37"/>
      <c r="B1327" s="38"/>
      <c r="C1327" s="39"/>
      <c r="D1327" s="208" t="s">
        <v>270</v>
      </c>
      <c r="E1327" s="39"/>
      <c r="F1327" s="209" t="s">
        <v>1037</v>
      </c>
      <c r="G1327" s="39"/>
      <c r="H1327" s="39"/>
      <c r="I1327" s="118"/>
      <c r="J1327" s="39"/>
      <c r="K1327" s="39"/>
      <c r="L1327" s="42"/>
      <c r="M1327" s="210"/>
      <c r="N1327" s="211"/>
      <c r="O1327" s="67"/>
      <c r="P1327" s="67"/>
      <c r="Q1327" s="67"/>
      <c r="R1327" s="67"/>
      <c r="S1327" s="67"/>
      <c r="T1327" s="68"/>
      <c r="U1327" s="37"/>
      <c r="V1327" s="37"/>
      <c r="W1327" s="37"/>
      <c r="X1327" s="37"/>
      <c r="Y1327" s="37"/>
      <c r="Z1327" s="37"/>
      <c r="AA1327" s="37"/>
      <c r="AB1327" s="37"/>
      <c r="AC1327" s="37"/>
      <c r="AD1327" s="37"/>
      <c r="AE1327" s="37"/>
      <c r="AT1327" s="19" t="s">
        <v>270</v>
      </c>
      <c r="AU1327" s="19" t="s">
        <v>91</v>
      </c>
    </row>
    <row r="1328" spans="1:65" s="2" customFormat="1" ht="18">
      <c r="A1328" s="37"/>
      <c r="B1328" s="38"/>
      <c r="C1328" s="39"/>
      <c r="D1328" s="208" t="s">
        <v>421</v>
      </c>
      <c r="E1328" s="39"/>
      <c r="F1328" s="209" t="s">
        <v>964</v>
      </c>
      <c r="G1328" s="39"/>
      <c r="H1328" s="39"/>
      <c r="I1328" s="118"/>
      <c r="J1328" s="39"/>
      <c r="K1328" s="39"/>
      <c r="L1328" s="42"/>
      <c r="M1328" s="210"/>
      <c r="N1328" s="211"/>
      <c r="O1328" s="67"/>
      <c r="P1328" s="67"/>
      <c r="Q1328" s="67"/>
      <c r="R1328" s="67"/>
      <c r="S1328" s="67"/>
      <c r="T1328" s="68"/>
      <c r="U1328" s="37"/>
      <c r="V1328" s="37"/>
      <c r="W1328" s="37"/>
      <c r="X1328" s="37"/>
      <c r="Y1328" s="37"/>
      <c r="Z1328" s="37"/>
      <c r="AA1328" s="37"/>
      <c r="AB1328" s="37"/>
      <c r="AC1328" s="37"/>
      <c r="AD1328" s="37"/>
      <c r="AE1328" s="37"/>
      <c r="AT1328" s="19" t="s">
        <v>421</v>
      </c>
      <c r="AU1328" s="19" t="s">
        <v>91</v>
      </c>
    </row>
    <row r="1329" spans="1:65" s="13" customFormat="1" ht="10">
      <c r="B1329" s="212"/>
      <c r="C1329" s="213"/>
      <c r="D1329" s="208" t="s">
        <v>272</v>
      </c>
      <c r="E1329" s="214" t="s">
        <v>44</v>
      </c>
      <c r="F1329" s="215" t="s">
        <v>965</v>
      </c>
      <c r="G1329" s="213"/>
      <c r="H1329" s="214" t="s">
        <v>44</v>
      </c>
      <c r="I1329" s="216"/>
      <c r="J1329" s="213"/>
      <c r="K1329" s="213"/>
      <c r="L1329" s="217"/>
      <c r="M1329" s="218"/>
      <c r="N1329" s="219"/>
      <c r="O1329" s="219"/>
      <c r="P1329" s="219"/>
      <c r="Q1329" s="219"/>
      <c r="R1329" s="219"/>
      <c r="S1329" s="219"/>
      <c r="T1329" s="220"/>
      <c r="AT1329" s="221" t="s">
        <v>272</v>
      </c>
      <c r="AU1329" s="221" t="s">
        <v>91</v>
      </c>
      <c r="AV1329" s="13" t="s">
        <v>89</v>
      </c>
      <c r="AW1329" s="13" t="s">
        <v>38</v>
      </c>
      <c r="AX1329" s="13" t="s">
        <v>82</v>
      </c>
      <c r="AY1329" s="221" t="s">
        <v>262</v>
      </c>
    </row>
    <row r="1330" spans="1:65" s="13" customFormat="1" ht="10">
      <c r="B1330" s="212"/>
      <c r="C1330" s="213"/>
      <c r="D1330" s="208" t="s">
        <v>272</v>
      </c>
      <c r="E1330" s="214" t="s">
        <v>44</v>
      </c>
      <c r="F1330" s="215" t="s">
        <v>966</v>
      </c>
      <c r="G1330" s="213"/>
      <c r="H1330" s="214" t="s">
        <v>44</v>
      </c>
      <c r="I1330" s="216"/>
      <c r="J1330" s="213"/>
      <c r="K1330" s="213"/>
      <c r="L1330" s="217"/>
      <c r="M1330" s="218"/>
      <c r="N1330" s="219"/>
      <c r="O1330" s="219"/>
      <c r="P1330" s="219"/>
      <c r="Q1330" s="219"/>
      <c r="R1330" s="219"/>
      <c r="S1330" s="219"/>
      <c r="T1330" s="220"/>
      <c r="AT1330" s="221" t="s">
        <v>272</v>
      </c>
      <c r="AU1330" s="221" t="s">
        <v>91</v>
      </c>
      <c r="AV1330" s="13" t="s">
        <v>89</v>
      </c>
      <c r="AW1330" s="13" t="s">
        <v>38</v>
      </c>
      <c r="AX1330" s="13" t="s">
        <v>82</v>
      </c>
      <c r="AY1330" s="221" t="s">
        <v>262</v>
      </c>
    </row>
    <row r="1331" spans="1:65" s="13" customFormat="1" ht="10">
      <c r="B1331" s="212"/>
      <c r="C1331" s="213"/>
      <c r="D1331" s="208" t="s">
        <v>272</v>
      </c>
      <c r="E1331" s="214" t="s">
        <v>44</v>
      </c>
      <c r="F1331" s="215" t="s">
        <v>967</v>
      </c>
      <c r="G1331" s="213"/>
      <c r="H1331" s="214" t="s">
        <v>44</v>
      </c>
      <c r="I1331" s="216"/>
      <c r="J1331" s="213"/>
      <c r="K1331" s="213"/>
      <c r="L1331" s="217"/>
      <c r="M1331" s="218"/>
      <c r="N1331" s="219"/>
      <c r="O1331" s="219"/>
      <c r="P1331" s="219"/>
      <c r="Q1331" s="219"/>
      <c r="R1331" s="219"/>
      <c r="S1331" s="219"/>
      <c r="T1331" s="220"/>
      <c r="AT1331" s="221" t="s">
        <v>272</v>
      </c>
      <c r="AU1331" s="221" t="s">
        <v>91</v>
      </c>
      <c r="AV1331" s="13" t="s">
        <v>89</v>
      </c>
      <c r="AW1331" s="13" t="s">
        <v>38</v>
      </c>
      <c r="AX1331" s="13" t="s">
        <v>82</v>
      </c>
      <c r="AY1331" s="221" t="s">
        <v>262</v>
      </c>
    </row>
    <row r="1332" spans="1:65" s="13" customFormat="1" ht="10">
      <c r="B1332" s="212"/>
      <c r="C1332" s="213"/>
      <c r="D1332" s="208" t="s">
        <v>272</v>
      </c>
      <c r="E1332" s="214" t="s">
        <v>44</v>
      </c>
      <c r="F1332" s="215" t="s">
        <v>968</v>
      </c>
      <c r="G1332" s="213"/>
      <c r="H1332" s="214" t="s">
        <v>44</v>
      </c>
      <c r="I1332" s="216"/>
      <c r="J1332" s="213"/>
      <c r="K1332" s="213"/>
      <c r="L1332" s="217"/>
      <c r="M1332" s="218"/>
      <c r="N1332" s="219"/>
      <c r="O1332" s="219"/>
      <c r="P1332" s="219"/>
      <c r="Q1332" s="219"/>
      <c r="R1332" s="219"/>
      <c r="S1332" s="219"/>
      <c r="T1332" s="220"/>
      <c r="AT1332" s="221" t="s">
        <v>272</v>
      </c>
      <c r="AU1332" s="221" t="s">
        <v>91</v>
      </c>
      <c r="AV1332" s="13" t="s">
        <v>89</v>
      </c>
      <c r="AW1332" s="13" t="s">
        <v>38</v>
      </c>
      <c r="AX1332" s="13" t="s">
        <v>82</v>
      </c>
      <c r="AY1332" s="221" t="s">
        <v>262</v>
      </c>
    </row>
    <row r="1333" spans="1:65" s="15" customFormat="1" ht="10">
      <c r="B1333" s="233"/>
      <c r="C1333" s="234"/>
      <c r="D1333" s="208" t="s">
        <v>272</v>
      </c>
      <c r="E1333" s="235" t="s">
        <v>44</v>
      </c>
      <c r="F1333" s="236" t="s">
        <v>969</v>
      </c>
      <c r="G1333" s="234"/>
      <c r="H1333" s="237">
        <v>13.419</v>
      </c>
      <c r="I1333" s="238"/>
      <c r="J1333" s="234"/>
      <c r="K1333" s="234"/>
      <c r="L1333" s="239"/>
      <c r="M1333" s="240"/>
      <c r="N1333" s="241"/>
      <c r="O1333" s="241"/>
      <c r="P1333" s="241"/>
      <c r="Q1333" s="241"/>
      <c r="R1333" s="241"/>
      <c r="S1333" s="241"/>
      <c r="T1333" s="242"/>
      <c r="AT1333" s="243" t="s">
        <v>272</v>
      </c>
      <c r="AU1333" s="243" t="s">
        <v>91</v>
      </c>
      <c r="AV1333" s="15" t="s">
        <v>91</v>
      </c>
      <c r="AW1333" s="15" t="s">
        <v>38</v>
      </c>
      <c r="AX1333" s="15" t="s">
        <v>82</v>
      </c>
      <c r="AY1333" s="243" t="s">
        <v>262</v>
      </c>
    </row>
    <row r="1334" spans="1:65" s="15" customFormat="1" ht="10">
      <c r="B1334" s="233"/>
      <c r="C1334" s="234"/>
      <c r="D1334" s="208" t="s">
        <v>272</v>
      </c>
      <c r="E1334" s="235" t="s">
        <v>44</v>
      </c>
      <c r="F1334" s="236" t="s">
        <v>970</v>
      </c>
      <c r="G1334" s="234"/>
      <c r="H1334" s="237">
        <v>21.202000000000002</v>
      </c>
      <c r="I1334" s="238"/>
      <c r="J1334" s="234"/>
      <c r="K1334" s="234"/>
      <c r="L1334" s="239"/>
      <c r="M1334" s="240"/>
      <c r="N1334" s="241"/>
      <c r="O1334" s="241"/>
      <c r="P1334" s="241"/>
      <c r="Q1334" s="241"/>
      <c r="R1334" s="241"/>
      <c r="S1334" s="241"/>
      <c r="T1334" s="242"/>
      <c r="AT1334" s="243" t="s">
        <v>272</v>
      </c>
      <c r="AU1334" s="243" t="s">
        <v>91</v>
      </c>
      <c r="AV1334" s="15" t="s">
        <v>91</v>
      </c>
      <c r="AW1334" s="15" t="s">
        <v>38</v>
      </c>
      <c r="AX1334" s="15" t="s">
        <v>82</v>
      </c>
      <c r="AY1334" s="243" t="s">
        <v>262</v>
      </c>
    </row>
    <row r="1335" spans="1:65" s="15" customFormat="1" ht="10">
      <c r="B1335" s="233"/>
      <c r="C1335" s="234"/>
      <c r="D1335" s="208" t="s">
        <v>272</v>
      </c>
      <c r="E1335" s="235" t="s">
        <v>44</v>
      </c>
      <c r="F1335" s="236" t="s">
        <v>971</v>
      </c>
      <c r="G1335" s="234"/>
      <c r="H1335" s="237">
        <v>1.8680000000000001</v>
      </c>
      <c r="I1335" s="238"/>
      <c r="J1335" s="234"/>
      <c r="K1335" s="234"/>
      <c r="L1335" s="239"/>
      <c r="M1335" s="240"/>
      <c r="N1335" s="241"/>
      <c r="O1335" s="241"/>
      <c r="P1335" s="241"/>
      <c r="Q1335" s="241"/>
      <c r="R1335" s="241"/>
      <c r="S1335" s="241"/>
      <c r="T1335" s="242"/>
      <c r="AT1335" s="243" t="s">
        <v>272</v>
      </c>
      <c r="AU1335" s="243" t="s">
        <v>91</v>
      </c>
      <c r="AV1335" s="15" t="s">
        <v>91</v>
      </c>
      <c r="AW1335" s="15" t="s">
        <v>38</v>
      </c>
      <c r="AX1335" s="15" t="s">
        <v>82</v>
      </c>
      <c r="AY1335" s="243" t="s">
        <v>262</v>
      </c>
    </row>
    <row r="1336" spans="1:65" s="15" customFormat="1" ht="10">
      <c r="B1336" s="233"/>
      <c r="C1336" s="234"/>
      <c r="D1336" s="208" t="s">
        <v>272</v>
      </c>
      <c r="E1336" s="235" t="s">
        <v>44</v>
      </c>
      <c r="F1336" s="236" t="s">
        <v>972</v>
      </c>
      <c r="G1336" s="234"/>
      <c r="H1336" s="237">
        <v>4.6280000000000001</v>
      </c>
      <c r="I1336" s="238"/>
      <c r="J1336" s="234"/>
      <c r="K1336" s="234"/>
      <c r="L1336" s="239"/>
      <c r="M1336" s="240"/>
      <c r="N1336" s="241"/>
      <c r="O1336" s="241"/>
      <c r="P1336" s="241"/>
      <c r="Q1336" s="241"/>
      <c r="R1336" s="241"/>
      <c r="S1336" s="241"/>
      <c r="T1336" s="242"/>
      <c r="AT1336" s="243" t="s">
        <v>272</v>
      </c>
      <c r="AU1336" s="243" t="s">
        <v>91</v>
      </c>
      <c r="AV1336" s="15" t="s">
        <v>91</v>
      </c>
      <c r="AW1336" s="15" t="s">
        <v>38</v>
      </c>
      <c r="AX1336" s="15" t="s">
        <v>82</v>
      </c>
      <c r="AY1336" s="243" t="s">
        <v>262</v>
      </c>
    </row>
    <row r="1337" spans="1:65" s="14" customFormat="1" ht="10">
      <c r="B1337" s="222"/>
      <c r="C1337" s="223"/>
      <c r="D1337" s="208" t="s">
        <v>272</v>
      </c>
      <c r="E1337" s="224" t="s">
        <v>44</v>
      </c>
      <c r="F1337" s="225" t="s">
        <v>284</v>
      </c>
      <c r="G1337" s="223"/>
      <c r="H1337" s="226">
        <v>41.117000000000004</v>
      </c>
      <c r="I1337" s="227"/>
      <c r="J1337" s="223"/>
      <c r="K1337" s="223"/>
      <c r="L1337" s="228"/>
      <c r="M1337" s="229"/>
      <c r="N1337" s="230"/>
      <c r="O1337" s="230"/>
      <c r="P1337" s="230"/>
      <c r="Q1337" s="230"/>
      <c r="R1337" s="230"/>
      <c r="S1337" s="230"/>
      <c r="T1337" s="231"/>
      <c r="AT1337" s="232" t="s">
        <v>272</v>
      </c>
      <c r="AU1337" s="232" t="s">
        <v>91</v>
      </c>
      <c r="AV1337" s="14" t="s">
        <v>97</v>
      </c>
      <c r="AW1337" s="14" t="s">
        <v>38</v>
      </c>
      <c r="AX1337" s="14" t="s">
        <v>82</v>
      </c>
      <c r="AY1337" s="232" t="s">
        <v>262</v>
      </c>
    </row>
    <row r="1338" spans="1:65" s="13" customFormat="1" ht="10">
      <c r="B1338" s="212"/>
      <c r="C1338" s="213"/>
      <c r="D1338" s="208" t="s">
        <v>272</v>
      </c>
      <c r="E1338" s="214" t="s">
        <v>44</v>
      </c>
      <c r="F1338" s="215" t="s">
        <v>973</v>
      </c>
      <c r="G1338" s="213"/>
      <c r="H1338" s="214" t="s">
        <v>44</v>
      </c>
      <c r="I1338" s="216"/>
      <c r="J1338" s="213"/>
      <c r="K1338" s="213"/>
      <c r="L1338" s="217"/>
      <c r="M1338" s="218"/>
      <c r="N1338" s="219"/>
      <c r="O1338" s="219"/>
      <c r="P1338" s="219"/>
      <c r="Q1338" s="219"/>
      <c r="R1338" s="219"/>
      <c r="S1338" s="219"/>
      <c r="T1338" s="220"/>
      <c r="AT1338" s="221" t="s">
        <v>272</v>
      </c>
      <c r="AU1338" s="221" t="s">
        <v>91</v>
      </c>
      <c r="AV1338" s="13" t="s">
        <v>89</v>
      </c>
      <c r="AW1338" s="13" t="s">
        <v>38</v>
      </c>
      <c r="AX1338" s="13" t="s">
        <v>82</v>
      </c>
      <c r="AY1338" s="221" t="s">
        <v>262</v>
      </c>
    </row>
    <row r="1339" spans="1:65" s="15" customFormat="1" ht="10">
      <c r="B1339" s="233"/>
      <c r="C1339" s="234"/>
      <c r="D1339" s="208" t="s">
        <v>272</v>
      </c>
      <c r="E1339" s="235" t="s">
        <v>44</v>
      </c>
      <c r="F1339" s="236" t="s">
        <v>974</v>
      </c>
      <c r="G1339" s="234"/>
      <c r="H1339" s="237">
        <v>65.52</v>
      </c>
      <c r="I1339" s="238"/>
      <c r="J1339" s="234"/>
      <c r="K1339" s="234"/>
      <c r="L1339" s="239"/>
      <c r="M1339" s="240"/>
      <c r="N1339" s="241"/>
      <c r="O1339" s="241"/>
      <c r="P1339" s="241"/>
      <c r="Q1339" s="241"/>
      <c r="R1339" s="241"/>
      <c r="S1339" s="241"/>
      <c r="T1339" s="242"/>
      <c r="AT1339" s="243" t="s">
        <v>272</v>
      </c>
      <c r="AU1339" s="243" t="s">
        <v>91</v>
      </c>
      <c r="AV1339" s="15" t="s">
        <v>91</v>
      </c>
      <c r="AW1339" s="15" t="s">
        <v>38</v>
      </c>
      <c r="AX1339" s="15" t="s">
        <v>82</v>
      </c>
      <c r="AY1339" s="243" t="s">
        <v>262</v>
      </c>
    </row>
    <row r="1340" spans="1:65" s="15" customFormat="1" ht="10">
      <c r="B1340" s="233"/>
      <c r="C1340" s="234"/>
      <c r="D1340" s="208" t="s">
        <v>272</v>
      </c>
      <c r="E1340" s="235" t="s">
        <v>44</v>
      </c>
      <c r="F1340" s="236" t="s">
        <v>975</v>
      </c>
      <c r="G1340" s="234"/>
      <c r="H1340" s="237">
        <v>45.36</v>
      </c>
      <c r="I1340" s="238"/>
      <c r="J1340" s="234"/>
      <c r="K1340" s="234"/>
      <c r="L1340" s="239"/>
      <c r="M1340" s="240"/>
      <c r="N1340" s="241"/>
      <c r="O1340" s="241"/>
      <c r="P1340" s="241"/>
      <c r="Q1340" s="241"/>
      <c r="R1340" s="241"/>
      <c r="S1340" s="241"/>
      <c r="T1340" s="242"/>
      <c r="AT1340" s="243" t="s">
        <v>272</v>
      </c>
      <c r="AU1340" s="243" t="s">
        <v>91</v>
      </c>
      <c r="AV1340" s="15" t="s">
        <v>91</v>
      </c>
      <c r="AW1340" s="15" t="s">
        <v>38</v>
      </c>
      <c r="AX1340" s="15" t="s">
        <v>82</v>
      </c>
      <c r="AY1340" s="243" t="s">
        <v>262</v>
      </c>
    </row>
    <row r="1341" spans="1:65" s="15" customFormat="1" ht="10">
      <c r="B1341" s="233"/>
      <c r="C1341" s="234"/>
      <c r="D1341" s="208" t="s">
        <v>272</v>
      </c>
      <c r="E1341" s="235" t="s">
        <v>44</v>
      </c>
      <c r="F1341" s="236" t="s">
        <v>976</v>
      </c>
      <c r="G1341" s="234"/>
      <c r="H1341" s="237">
        <v>23.035</v>
      </c>
      <c r="I1341" s="238"/>
      <c r="J1341" s="234"/>
      <c r="K1341" s="234"/>
      <c r="L1341" s="239"/>
      <c r="M1341" s="240"/>
      <c r="N1341" s="241"/>
      <c r="O1341" s="241"/>
      <c r="P1341" s="241"/>
      <c r="Q1341" s="241"/>
      <c r="R1341" s="241"/>
      <c r="S1341" s="241"/>
      <c r="T1341" s="242"/>
      <c r="AT1341" s="243" t="s">
        <v>272</v>
      </c>
      <c r="AU1341" s="243" t="s">
        <v>91</v>
      </c>
      <c r="AV1341" s="15" t="s">
        <v>91</v>
      </c>
      <c r="AW1341" s="15" t="s">
        <v>38</v>
      </c>
      <c r="AX1341" s="15" t="s">
        <v>82</v>
      </c>
      <c r="AY1341" s="243" t="s">
        <v>262</v>
      </c>
    </row>
    <row r="1342" spans="1:65" s="14" customFormat="1" ht="10">
      <c r="B1342" s="222"/>
      <c r="C1342" s="223"/>
      <c r="D1342" s="208" t="s">
        <v>272</v>
      </c>
      <c r="E1342" s="224" t="s">
        <v>44</v>
      </c>
      <c r="F1342" s="225" t="s">
        <v>284</v>
      </c>
      <c r="G1342" s="223"/>
      <c r="H1342" s="226">
        <v>133.91499999999999</v>
      </c>
      <c r="I1342" s="227"/>
      <c r="J1342" s="223"/>
      <c r="K1342" s="223"/>
      <c r="L1342" s="228"/>
      <c r="M1342" s="229"/>
      <c r="N1342" s="230"/>
      <c r="O1342" s="230"/>
      <c r="P1342" s="230"/>
      <c r="Q1342" s="230"/>
      <c r="R1342" s="230"/>
      <c r="S1342" s="230"/>
      <c r="T1342" s="231"/>
      <c r="AT1342" s="232" t="s">
        <v>272</v>
      </c>
      <c r="AU1342" s="232" t="s">
        <v>91</v>
      </c>
      <c r="AV1342" s="14" t="s">
        <v>97</v>
      </c>
      <c r="AW1342" s="14" t="s">
        <v>38</v>
      </c>
      <c r="AX1342" s="14" t="s">
        <v>82</v>
      </c>
      <c r="AY1342" s="232" t="s">
        <v>262</v>
      </c>
    </row>
    <row r="1343" spans="1:65" s="16" customFormat="1" ht="10">
      <c r="B1343" s="244"/>
      <c r="C1343" s="245"/>
      <c r="D1343" s="208" t="s">
        <v>272</v>
      </c>
      <c r="E1343" s="246" t="s">
        <v>44</v>
      </c>
      <c r="F1343" s="247" t="s">
        <v>291</v>
      </c>
      <c r="G1343" s="245"/>
      <c r="H1343" s="248">
        <v>175.03200000000001</v>
      </c>
      <c r="I1343" s="249"/>
      <c r="J1343" s="245"/>
      <c r="K1343" s="245"/>
      <c r="L1343" s="250"/>
      <c r="M1343" s="251"/>
      <c r="N1343" s="252"/>
      <c r="O1343" s="252"/>
      <c r="P1343" s="252"/>
      <c r="Q1343" s="252"/>
      <c r="R1343" s="252"/>
      <c r="S1343" s="252"/>
      <c r="T1343" s="253"/>
      <c r="AT1343" s="254" t="s">
        <v>272</v>
      </c>
      <c r="AU1343" s="254" t="s">
        <v>91</v>
      </c>
      <c r="AV1343" s="16" t="s">
        <v>104</v>
      </c>
      <c r="AW1343" s="16" t="s">
        <v>38</v>
      </c>
      <c r="AX1343" s="16" t="s">
        <v>89</v>
      </c>
      <c r="AY1343" s="254" t="s">
        <v>262</v>
      </c>
    </row>
    <row r="1344" spans="1:65" s="2" customFormat="1" ht="16.5" customHeight="1">
      <c r="A1344" s="37"/>
      <c r="B1344" s="38"/>
      <c r="C1344" s="255" t="s">
        <v>1047</v>
      </c>
      <c r="D1344" s="255" t="s">
        <v>633</v>
      </c>
      <c r="E1344" s="256" t="s">
        <v>1048</v>
      </c>
      <c r="F1344" s="257" t="s">
        <v>1049</v>
      </c>
      <c r="G1344" s="258" t="s">
        <v>342</v>
      </c>
      <c r="H1344" s="259">
        <v>178.53299999999999</v>
      </c>
      <c r="I1344" s="260"/>
      <c r="J1344" s="261">
        <f>ROUND(I1344*H1344,2)</f>
        <v>0</v>
      </c>
      <c r="K1344" s="257" t="s">
        <v>268</v>
      </c>
      <c r="L1344" s="262"/>
      <c r="M1344" s="263" t="s">
        <v>44</v>
      </c>
      <c r="N1344" s="264" t="s">
        <v>53</v>
      </c>
      <c r="O1344" s="67"/>
      <c r="P1344" s="204">
        <f>O1344*H1344</f>
        <v>0</v>
      </c>
      <c r="Q1344" s="204">
        <v>4.8999999999999998E-3</v>
      </c>
      <c r="R1344" s="204">
        <f>Q1344*H1344</f>
        <v>0.87481169999999986</v>
      </c>
      <c r="S1344" s="204">
        <v>0</v>
      </c>
      <c r="T1344" s="205">
        <f>S1344*H1344</f>
        <v>0</v>
      </c>
      <c r="U1344" s="37"/>
      <c r="V1344" s="37"/>
      <c r="W1344" s="37"/>
      <c r="X1344" s="37"/>
      <c r="Y1344" s="37"/>
      <c r="Z1344" s="37"/>
      <c r="AA1344" s="37"/>
      <c r="AB1344" s="37"/>
      <c r="AC1344" s="37"/>
      <c r="AD1344" s="37"/>
      <c r="AE1344" s="37"/>
      <c r="AR1344" s="206" t="s">
        <v>351</v>
      </c>
      <c r="AT1344" s="206" t="s">
        <v>633</v>
      </c>
      <c r="AU1344" s="206" t="s">
        <v>91</v>
      </c>
      <c r="AY1344" s="19" t="s">
        <v>262</v>
      </c>
      <c r="BE1344" s="207">
        <f>IF(N1344="základní",J1344,0)</f>
        <v>0</v>
      </c>
      <c r="BF1344" s="207">
        <f>IF(N1344="snížená",J1344,0)</f>
        <v>0</v>
      </c>
      <c r="BG1344" s="207">
        <f>IF(N1344="zákl. přenesená",J1344,0)</f>
        <v>0</v>
      </c>
      <c r="BH1344" s="207">
        <f>IF(N1344="sníž. přenesená",J1344,0)</f>
        <v>0</v>
      </c>
      <c r="BI1344" s="207">
        <f>IF(N1344="nulová",J1344,0)</f>
        <v>0</v>
      </c>
      <c r="BJ1344" s="19" t="s">
        <v>89</v>
      </c>
      <c r="BK1344" s="207">
        <f>ROUND(I1344*H1344,2)</f>
        <v>0</v>
      </c>
      <c r="BL1344" s="19" t="s">
        <v>104</v>
      </c>
      <c r="BM1344" s="206" t="s">
        <v>1050</v>
      </c>
    </row>
    <row r="1345" spans="1:51" s="2" customFormat="1" ht="18">
      <c r="A1345" s="37"/>
      <c r="B1345" s="38"/>
      <c r="C1345" s="39"/>
      <c r="D1345" s="208" t="s">
        <v>421</v>
      </c>
      <c r="E1345" s="39"/>
      <c r="F1345" s="209" t="s">
        <v>964</v>
      </c>
      <c r="G1345" s="39"/>
      <c r="H1345" s="39"/>
      <c r="I1345" s="118"/>
      <c r="J1345" s="39"/>
      <c r="K1345" s="39"/>
      <c r="L1345" s="42"/>
      <c r="M1345" s="210"/>
      <c r="N1345" s="211"/>
      <c r="O1345" s="67"/>
      <c r="P1345" s="67"/>
      <c r="Q1345" s="67"/>
      <c r="R1345" s="67"/>
      <c r="S1345" s="67"/>
      <c r="T1345" s="68"/>
      <c r="U1345" s="37"/>
      <c r="V1345" s="37"/>
      <c r="W1345" s="37"/>
      <c r="X1345" s="37"/>
      <c r="Y1345" s="37"/>
      <c r="Z1345" s="37"/>
      <c r="AA1345" s="37"/>
      <c r="AB1345" s="37"/>
      <c r="AC1345" s="37"/>
      <c r="AD1345" s="37"/>
      <c r="AE1345" s="37"/>
      <c r="AT1345" s="19" t="s">
        <v>421</v>
      </c>
      <c r="AU1345" s="19" t="s">
        <v>91</v>
      </c>
    </row>
    <row r="1346" spans="1:51" s="13" customFormat="1" ht="10">
      <c r="B1346" s="212"/>
      <c r="C1346" s="213"/>
      <c r="D1346" s="208" t="s">
        <v>272</v>
      </c>
      <c r="E1346" s="214" t="s">
        <v>44</v>
      </c>
      <c r="F1346" s="215" t="s">
        <v>965</v>
      </c>
      <c r="G1346" s="213"/>
      <c r="H1346" s="214" t="s">
        <v>44</v>
      </c>
      <c r="I1346" s="216"/>
      <c r="J1346" s="213"/>
      <c r="K1346" s="213"/>
      <c r="L1346" s="217"/>
      <c r="M1346" s="218"/>
      <c r="N1346" s="219"/>
      <c r="O1346" s="219"/>
      <c r="P1346" s="219"/>
      <c r="Q1346" s="219"/>
      <c r="R1346" s="219"/>
      <c r="S1346" s="219"/>
      <c r="T1346" s="220"/>
      <c r="AT1346" s="221" t="s">
        <v>272</v>
      </c>
      <c r="AU1346" s="221" t="s">
        <v>91</v>
      </c>
      <c r="AV1346" s="13" t="s">
        <v>89</v>
      </c>
      <c r="AW1346" s="13" t="s">
        <v>38</v>
      </c>
      <c r="AX1346" s="13" t="s">
        <v>82</v>
      </c>
      <c r="AY1346" s="221" t="s">
        <v>262</v>
      </c>
    </row>
    <row r="1347" spans="1:51" s="13" customFormat="1" ht="10">
      <c r="B1347" s="212"/>
      <c r="C1347" s="213"/>
      <c r="D1347" s="208" t="s">
        <v>272</v>
      </c>
      <c r="E1347" s="214" t="s">
        <v>44</v>
      </c>
      <c r="F1347" s="215" t="s">
        <v>966</v>
      </c>
      <c r="G1347" s="213"/>
      <c r="H1347" s="214" t="s">
        <v>44</v>
      </c>
      <c r="I1347" s="216"/>
      <c r="J1347" s="213"/>
      <c r="K1347" s="213"/>
      <c r="L1347" s="217"/>
      <c r="M1347" s="218"/>
      <c r="N1347" s="219"/>
      <c r="O1347" s="219"/>
      <c r="P1347" s="219"/>
      <c r="Q1347" s="219"/>
      <c r="R1347" s="219"/>
      <c r="S1347" s="219"/>
      <c r="T1347" s="220"/>
      <c r="AT1347" s="221" t="s">
        <v>272</v>
      </c>
      <c r="AU1347" s="221" t="s">
        <v>91</v>
      </c>
      <c r="AV1347" s="13" t="s">
        <v>89</v>
      </c>
      <c r="AW1347" s="13" t="s">
        <v>38</v>
      </c>
      <c r="AX1347" s="13" t="s">
        <v>82</v>
      </c>
      <c r="AY1347" s="221" t="s">
        <v>262</v>
      </c>
    </row>
    <row r="1348" spans="1:51" s="13" customFormat="1" ht="10">
      <c r="B1348" s="212"/>
      <c r="C1348" s="213"/>
      <c r="D1348" s="208" t="s">
        <v>272</v>
      </c>
      <c r="E1348" s="214" t="s">
        <v>44</v>
      </c>
      <c r="F1348" s="215" t="s">
        <v>967</v>
      </c>
      <c r="G1348" s="213"/>
      <c r="H1348" s="214" t="s">
        <v>44</v>
      </c>
      <c r="I1348" s="216"/>
      <c r="J1348" s="213"/>
      <c r="K1348" s="213"/>
      <c r="L1348" s="217"/>
      <c r="M1348" s="218"/>
      <c r="N1348" s="219"/>
      <c r="O1348" s="219"/>
      <c r="P1348" s="219"/>
      <c r="Q1348" s="219"/>
      <c r="R1348" s="219"/>
      <c r="S1348" s="219"/>
      <c r="T1348" s="220"/>
      <c r="AT1348" s="221" t="s">
        <v>272</v>
      </c>
      <c r="AU1348" s="221" t="s">
        <v>91</v>
      </c>
      <c r="AV1348" s="13" t="s">
        <v>89</v>
      </c>
      <c r="AW1348" s="13" t="s">
        <v>38</v>
      </c>
      <c r="AX1348" s="13" t="s">
        <v>82</v>
      </c>
      <c r="AY1348" s="221" t="s">
        <v>262</v>
      </c>
    </row>
    <row r="1349" spans="1:51" s="13" customFormat="1" ht="10">
      <c r="B1349" s="212"/>
      <c r="C1349" s="213"/>
      <c r="D1349" s="208" t="s">
        <v>272</v>
      </c>
      <c r="E1349" s="214" t="s">
        <v>44</v>
      </c>
      <c r="F1349" s="215" t="s">
        <v>968</v>
      </c>
      <c r="G1349" s="213"/>
      <c r="H1349" s="214" t="s">
        <v>44</v>
      </c>
      <c r="I1349" s="216"/>
      <c r="J1349" s="213"/>
      <c r="K1349" s="213"/>
      <c r="L1349" s="217"/>
      <c r="M1349" s="218"/>
      <c r="N1349" s="219"/>
      <c r="O1349" s="219"/>
      <c r="P1349" s="219"/>
      <c r="Q1349" s="219"/>
      <c r="R1349" s="219"/>
      <c r="S1349" s="219"/>
      <c r="T1349" s="220"/>
      <c r="AT1349" s="221" t="s">
        <v>272</v>
      </c>
      <c r="AU1349" s="221" t="s">
        <v>91</v>
      </c>
      <c r="AV1349" s="13" t="s">
        <v>89</v>
      </c>
      <c r="AW1349" s="13" t="s">
        <v>38</v>
      </c>
      <c r="AX1349" s="13" t="s">
        <v>82</v>
      </c>
      <c r="AY1349" s="221" t="s">
        <v>262</v>
      </c>
    </row>
    <row r="1350" spans="1:51" s="15" customFormat="1" ht="10">
      <c r="B1350" s="233"/>
      <c r="C1350" s="234"/>
      <c r="D1350" s="208" t="s">
        <v>272</v>
      </c>
      <c r="E1350" s="235" t="s">
        <v>44</v>
      </c>
      <c r="F1350" s="236" t="s">
        <v>969</v>
      </c>
      <c r="G1350" s="234"/>
      <c r="H1350" s="237">
        <v>13.419</v>
      </c>
      <c r="I1350" s="238"/>
      <c r="J1350" s="234"/>
      <c r="K1350" s="234"/>
      <c r="L1350" s="239"/>
      <c r="M1350" s="240"/>
      <c r="N1350" s="241"/>
      <c r="O1350" s="241"/>
      <c r="P1350" s="241"/>
      <c r="Q1350" s="241"/>
      <c r="R1350" s="241"/>
      <c r="S1350" s="241"/>
      <c r="T1350" s="242"/>
      <c r="AT1350" s="243" t="s">
        <v>272</v>
      </c>
      <c r="AU1350" s="243" t="s">
        <v>91</v>
      </c>
      <c r="AV1350" s="15" t="s">
        <v>91</v>
      </c>
      <c r="AW1350" s="15" t="s">
        <v>38</v>
      </c>
      <c r="AX1350" s="15" t="s">
        <v>82</v>
      </c>
      <c r="AY1350" s="243" t="s">
        <v>262</v>
      </c>
    </row>
    <row r="1351" spans="1:51" s="15" customFormat="1" ht="10">
      <c r="B1351" s="233"/>
      <c r="C1351" s="234"/>
      <c r="D1351" s="208" t="s">
        <v>272</v>
      </c>
      <c r="E1351" s="235" t="s">
        <v>44</v>
      </c>
      <c r="F1351" s="236" t="s">
        <v>970</v>
      </c>
      <c r="G1351" s="234"/>
      <c r="H1351" s="237">
        <v>21.202000000000002</v>
      </c>
      <c r="I1351" s="238"/>
      <c r="J1351" s="234"/>
      <c r="K1351" s="234"/>
      <c r="L1351" s="239"/>
      <c r="M1351" s="240"/>
      <c r="N1351" s="241"/>
      <c r="O1351" s="241"/>
      <c r="P1351" s="241"/>
      <c r="Q1351" s="241"/>
      <c r="R1351" s="241"/>
      <c r="S1351" s="241"/>
      <c r="T1351" s="242"/>
      <c r="AT1351" s="243" t="s">
        <v>272</v>
      </c>
      <c r="AU1351" s="243" t="s">
        <v>91</v>
      </c>
      <c r="AV1351" s="15" t="s">
        <v>91</v>
      </c>
      <c r="AW1351" s="15" t="s">
        <v>38</v>
      </c>
      <c r="AX1351" s="15" t="s">
        <v>82</v>
      </c>
      <c r="AY1351" s="243" t="s">
        <v>262</v>
      </c>
    </row>
    <row r="1352" spans="1:51" s="15" customFormat="1" ht="10">
      <c r="B1352" s="233"/>
      <c r="C1352" s="234"/>
      <c r="D1352" s="208" t="s">
        <v>272</v>
      </c>
      <c r="E1352" s="235" t="s">
        <v>44</v>
      </c>
      <c r="F1352" s="236" t="s">
        <v>971</v>
      </c>
      <c r="G1352" s="234"/>
      <c r="H1352" s="237">
        <v>1.8680000000000001</v>
      </c>
      <c r="I1352" s="238"/>
      <c r="J1352" s="234"/>
      <c r="K1352" s="234"/>
      <c r="L1352" s="239"/>
      <c r="M1352" s="240"/>
      <c r="N1352" s="241"/>
      <c r="O1352" s="241"/>
      <c r="P1352" s="241"/>
      <c r="Q1352" s="241"/>
      <c r="R1352" s="241"/>
      <c r="S1352" s="241"/>
      <c r="T1352" s="242"/>
      <c r="AT1352" s="243" t="s">
        <v>272</v>
      </c>
      <c r="AU1352" s="243" t="s">
        <v>91</v>
      </c>
      <c r="AV1352" s="15" t="s">
        <v>91</v>
      </c>
      <c r="AW1352" s="15" t="s">
        <v>38</v>
      </c>
      <c r="AX1352" s="15" t="s">
        <v>82</v>
      </c>
      <c r="AY1352" s="243" t="s">
        <v>262</v>
      </c>
    </row>
    <row r="1353" spans="1:51" s="15" customFormat="1" ht="10">
      <c r="B1353" s="233"/>
      <c r="C1353" s="234"/>
      <c r="D1353" s="208" t="s">
        <v>272</v>
      </c>
      <c r="E1353" s="235" t="s">
        <v>44</v>
      </c>
      <c r="F1353" s="236" t="s">
        <v>972</v>
      </c>
      <c r="G1353" s="234"/>
      <c r="H1353" s="237">
        <v>4.6280000000000001</v>
      </c>
      <c r="I1353" s="238"/>
      <c r="J1353" s="234"/>
      <c r="K1353" s="234"/>
      <c r="L1353" s="239"/>
      <c r="M1353" s="240"/>
      <c r="N1353" s="241"/>
      <c r="O1353" s="241"/>
      <c r="P1353" s="241"/>
      <c r="Q1353" s="241"/>
      <c r="R1353" s="241"/>
      <c r="S1353" s="241"/>
      <c r="T1353" s="242"/>
      <c r="AT1353" s="243" t="s">
        <v>272</v>
      </c>
      <c r="AU1353" s="243" t="s">
        <v>91</v>
      </c>
      <c r="AV1353" s="15" t="s">
        <v>91</v>
      </c>
      <c r="AW1353" s="15" t="s">
        <v>38</v>
      </c>
      <c r="AX1353" s="15" t="s">
        <v>82</v>
      </c>
      <c r="AY1353" s="243" t="s">
        <v>262</v>
      </c>
    </row>
    <row r="1354" spans="1:51" s="14" customFormat="1" ht="10">
      <c r="B1354" s="222"/>
      <c r="C1354" s="223"/>
      <c r="D1354" s="208" t="s">
        <v>272</v>
      </c>
      <c r="E1354" s="224" t="s">
        <v>44</v>
      </c>
      <c r="F1354" s="225" t="s">
        <v>284</v>
      </c>
      <c r="G1354" s="223"/>
      <c r="H1354" s="226">
        <v>41.117000000000004</v>
      </c>
      <c r="I1354" s="227"/>
      <c r="J1354" s="223"/>
      <c r="K1354" s="223"/>
      <c r="L1354" s="228"/>
      <c r="M1354" s="229"/>
      <c r="N1354" s="230"/>
      <c r="O1354" s="230"/>
      <c r="P1354" s="230"/>
      <c r="Q1354" s="230"/>
      <c r="R1354" s="230"/>
      <c r="S1354" s="230"/>
      <c r="T1354" s="231"/>
      <c r="AT1354" s="232" t="s">
        <v>272</v>
      </c>
      <c r="AU1354" s="232" t="s">
        <v>91</v>
      </c>
      <c r="AV1354" s="14" t="s">
        <v>97</v>
      </c>
      <c r="AW1354" s="14" t="s">
        <v>38</v>
      </c>
      <c r="AX1354" s="14" t="s">
        <v>82</v>
      </c>
      <c r="AY1354" s="232" t="s">
        <v>262</v>
      </c>
    </row>
    <row r="1355" spans="1:51" s="13" customFormat="1" ht="10">
      <c r="B1355" s="212"/>
      <c r="C1355" s="213"/>
      <c r="D1355" s="208" t="s">
        <v>272</v>
      </c>
      <c r="E1355" s="214" t="s">
        <v>44</v>
      </c>
      <c r="F1355" s="215" t="s">
        <v>973</v>
      </c>
      <c r="G1355" s="213"/>
      <c r="H1355" s="214" t="s">
        <v>44</v>
      </c>
      <c r="I1355" s="216"/>
      <c r="J1355" s="213"/>
      <c r="K1355" s="213"/>
      <c r="L1355" s="217"/>
      <c r="M1355" s="218"/>
      <c r="N1355" s="219"/>
      <c r="O1355" s="219"/>
      <c r="P1355" s="219"/>
      <c r="Q1355" s="219"/>
      <c r="R1355" s="219"/>
      <c r="S1355" s="219"/>
      <c r="T1355" s="220"/>
      <c r="AT1355" s="221" t="s">
        <v>272</v>
      </c>
      <c r="AU1355" s="221" t="s">
        <v>91</v>
      </c>
      <c r="AV1355" s="13" t="s">
        <v>89</v>
      </c>
      <c r="AW1355" s="13" t="s">
        <v>38</v>
      </c>
      <c r="AX1355" s="13" t="s">
        <v>82</v>
      </c>
      <c r="AY1355" s="221" t="s">
        <v>262</v>
      </c>
    </row>
    <row r="1356" spans="1:51" s="15" customFormat="1" ht="10">
      <c r="B1356" s="233"/>
      <c r="C1356" s="234"/>
      <c r="D1356" s="208" t="s">
        <v>272</v>
      </c>
      <c r="E1356" s="235" t="s">
        <v>44</v>
      </c>
      <c r="F1356" s="236" t="s">
        <v>974</v>
      </c>
      <c r="G1356" s="234"/>
      <c r="H1356" s="237">
        <v>65.52</v>
      </c>
      <c r="I1356" s="238"/>
      <c r="J1356" s="234"/>
      <c r="K1356" s="234"/>
      <c r="L1356" s="239"/>
      <c r="M1356" s="240"/>
      <c r="N1356" s="241"/>
      <c r="O1356" s="241"/>
      <c r="P1356" s="241"/>
      <c r="Q1356" s="241"/>
      <c r="R1356" s="241"/>
      <c r="S1356" s="241"/>
      <c r="T1356" s="242"/>
      <c r="AT1356" s="243" t="s">
        <v>272</v>
      </c>
      <c r="AU1356" s="243" t="s">
        <v>91</v>
      </c>
      <c r="AV1356" s="15" t="s">
        <v>91</v>
      </c>
      <c r="AW1356" s="15" t="s">
        <v>38</v>
      </c>
      <c r="AX1356" s="15" t="s">
        <v>82</v>
      </c>
      <c r="AY1356" s="243" t="s">
        <v>262</v>
      </c>
    </row>
    <row r="1357" spans="1:51" s="15" customFormat="1" ht="10">
      <c r="B1357" s="233"/>
      <c r="C1357" s="234"/>
      <c r="D1357" s="208" t="s">
        <v>272</v>
      </c>
      <c r="E1357" s="235" t="s">
        <v>44</v>
      </c>
      <c r="F1357" s="236" t="s">
        <v>975</v>
      </c>
      <c r="G1357" s="234"/>
      <c r="H1357" s="237">
        <v>45.36</v>
      </c>
      <c r="I1357" s="238"/>
      <c r="J1357" s="234"/>
      <c r="K1357" s="234"/>
      <c r="L1357" s="239"/>
      <c r="M1357" s="240"/>
      <c r="N1357" s="241"/>
      <c r="O1357" s="241"/>
      <c r="P1357" s="241"/>
      <c r="Q1357" s="241"/>
      <c r="R1357" s="241"/>
      <c r="S1357" s="241"/>
      <c r="T1357" s="242"/>
      <c r="AT1357" s="243" t="s">
        <v>272</v>
      </c>
      <c r="AU1357" s="243" t="s">
        <v>91</v>
      </c>
      <c r="AV1357" s="15" t="s">
        <v>91</v>
      </c>
      <c r="AW1357" s="15" t="s">
        <v>38</v>
      </c>
      <c r="AX1357" s="15" t="s">
        <v>82</v>
      </c>
      <c r="AY1357" s="243" t="s">
        <v>262</v>
      </c>
    </row>
    <row r="1358" spans="1:51" s="15" customFormat="1" ht="10">
      <c r="B1358" s="233"/>
      <c r="C1358" s="234"/>
      <c r="D1358" s="208" t="s">
        <v>272</v>
      </c>
      <c r="E1358" s="235" t="s">
        <v>44</v>
      </c>
      <c r="F1358" s="236" t="s">
        <v>976</v>
      </c>
      <c r="G1358" s="234"/>
      <c r="H1358" s="237">
        <v>23.035</v>
      </c>
      <c r="I1358" s="238"/>
      <c r="J1358" s="234"/>
      <c r="K1358" s="234"/>
      <c r="L1358" s="239"/>
      <c r="M1358" s="240"/>
      <c r="N1358" s="241"/>
      <c r="O1358" s="241"/>
      <c r="P1358" s="241"/>
      <c r="Q1358" s="241"/>
      <c r="R1358" s="241"/>
      <c r="S1358" s="241"/>
      <c r="T1358" s="242"/>
      <c r="AT1358" s="243" t="s">
        <v>272</v>
      </c>
      <c r="AU1358" s="243" t="s">
        <v>91</v>
      </c>
      <c r="AV1358" s="15" t="s">
        <v>91</v>
      </c>
      <c r="AW1358" s="15" t="s">
        <v>38</v>
      </c>
      <c r="AX1358" s="15" t="s">
        <v>82</v>
      </c>
      <c r="AY1358" s="243" t="s">
        <v>262</v>
      </c>
    </row>
    <row r="1359" spans="1:51" s="14" customFormat="1" ht="10">
      <c r="B1359" s="222"/>
      <c r="C1359" s="223"/>
      <c r="D1359" s="208" t="s">
        <v>272</v>
      </c>
      <c r="E1359" s="224" t="s">
        <v>44</v>
      </c>
      <c r="F1359" s="225" t="s">
        <v>284</v>
      </c>
      <c r="G1359" s="223"/>
      <c r="H1359" s="226">
        <v>133.91499999999999</v>
      </c>
      <c r="I1359" s="227"/>
      <c r="J1359" s="223"/>
      <c r="K1359" s="223"/>
      <c r="L1359" s="228"/>
      <c r="M1359" s="229"/>
      <c r="N1359" s="230"/>
      <c r="O1359" s="230"/>
      <c r="P1359" s="230"/>
      <c r="Q1359" s="230"/>
      <c r="R1359" s="230"/>
      <c r="S1359" s="230"/>
      <c r="T1359" s="231"/>
      <c r="AT1359" s="232" t="s">
        <v>272</v>
      </c>
      <c r="AU1359" s="232" t="s">
        <v>91</v>
      </c>
      <c r="AV1359" s="14" t="s">
        <v>97</v>
      </c>
      <c r="AW1359" s="14" t="s">
        <v>38</v>
      </c>
      <c r="AX1359" s="14" t="s">
        <v>82</v>
      </c>
      <c r="AY1359" s="232" t="s">
        <v>262</v>
      </c>
    </row>
    <row r="1360" spans="1:51" s="16" customFormat="1" ht="10">
      <c r="B1360" s="244"/>
      <c r="C1360" s="245"/>
      <c r="D1360" s="208" t="s">
        <v>272</v>
      </c>
      <c r="E1360" s="246" t="s">
        <v>44</v>
      </c>
      <c r="F1360" s="247" t="s">
        <v>291</v>
      </c>
      <c r="G1360" s="245"/>
      <c r="H1360" s="248">
        <v>175.03200000000001</v>
      </c>
      <c r="I1360" s="249"/>
      <c r="J1360" s="245"/>
      <c r="K1360" s="245"/>
      <c r="L1360" s="250"/>
      <c r="M1360" s="251"/>
      <c r="N1360" s="252"/>
      <c r="O1360" s="252"/>
      <c r="P1360" s="252"/>
      <c r="Q1360" s="252"/>
      <c r="R1360" s="252"/>
      <c r="S1360" s="252"/>
      <c r="T1360" s="253"/>
      <c r="AT1360" s="254" t="s">
        <v>272</v>
      </c>
      <c r="AU1360" s="254" t="s">
        <v>91</v>
      </c>
      <c r="AV1360" s="16" t="s">
        <v>104</v>
      </c>
      <c r="AW1360" s="16" t="s">
        <v>38</v>
      </c>
      <c r="AX1360" s="16" t="s">
        <v>89</v>
      </c>
      <c r="AY1360" s="254" t="s">
        <v>262</v>
      </c>
    </row>
    <row r="1361" spans="1:65" s="15" customFormat="1" ht="10">
      <c r="B1361" s="233"/>
      <c r="C1361" s="234"/>
      <c r="D1361" s="208" t="s">
        <v>272</v>
      </c>
      <c r="E1361" s="234"/>
      <c r="F1361" s="236" t="s">
        <v>1051</v>
      </c>
      <c r="G1361" s="234"/>
      <c r="H1361" s="237">
        <v>178.53299999999999</v>
      </c>
      <c r="I1361" s="238"/>
      <c r="J1361" s="234"/>
      <c r="K1361" s="234"/>
      <c r="L1361" s="239"/>
      <c r="M1361" s="240"/>
      <c r="N1361" s="241"/>
      <c r="O1361" s="241"/>
      <c r="P1361" s="241"/>
      <c r="Q1361" s="241"/>
      <c r="R1361" s="241"/>
      <c r="S1361" s="241"/>
      <c r="T1361" s="242"/>
      <c r="AT1361" s="243" t="s">
        <v>272</v>
      </c>
      <c r="AU1361" s="243" t="s">
        <v>91</v>
      </c>
      <c r="AV1361" s="15" t="s">
        <v>91</v>
      </c>
      <c r="AW1361" s="15" t="s">
        <v>4</v>
      </c>
      <c r="AX1361" s="15" t="s">
        <v>89</v>
      </c>
      <c r="AY1361" s="243" t="s">
        <v>262</v>
      </c>
    </row>
    <row r="1362" spans="1:65" s="2" customFormat="1" ht="21.75" customHeight="1">
      <c r="A1362" s="37"/>
      <c r="B1362" s="38"/>
      <c r="C1362" s="195" t="s">
        <v>1052</v>
      </c>
      <c r="D1362" s="195" t="s">
        <v>264</v>
      </c>
      <c r="E1362" s="196" t="s">
        <v>1053</v>
      </c>
      <c r="F1362" s="197" t="s">
        <v>1054</v>
      </c>
      <c r="G1362" s="198" t="s">
        <v>342</v>
      </c>
      <c r="H1362" s="199">
        <v>161.47499999999999</v>
      </c>
      <c r="I1362" s="200"/>
      <c r="J1362" s="201">
        <f>ROUND(I1362*H1362,2)</f>
        <v>0</v>
      </c>
      <c r="K1362" s="197" t="s">
        <v>268</v>
      </c>
      <c r="L1362" s="42"/>
      <c r="M1362" s="202" t="s">
        <v>44</v>
      </c>
      <c r="N1362" s="203" t="s">
        <v>53</v>
      </c>
      <c r="O1362" s="67"/>
      <c r="P1362" s="204">
        <f>O1362*H1362</f>
        <v>0</v>
      </c>
      <c r="Q1362" s="204">
        <v>1.1679999999999999E-2</v>
      </c>
      <c r="R1362" s="204">
        <f>Q1362*H1362</f>
        <v>1.8860279999999998</v>
      </c>
      <c r="S1362" s="204">
        <v>0</v>
      </c>
      <c r="T1362" s="205">
        <f>S1362*H1362</f>
        <v>0</v>
      </c>
      <c r="U1362" s="37"/>
      <c r="V1362" s="37"/>
      <c r="W1362" s="37"/>
      <c r="X1362" s="37"/>
      <c r="Y1362" s="37"/>
      <c r="Z1362" s="37"/>
      <c r="AA1362" s="37"/>
      <c r="AB1362" s="37"/>
      <c r="AC1362" s="37"/>
      <c r="AD1362" s="37"/>
      <c r="AE1362" s="37"/>
      <c r="AR1362" s="206" t="s">
        <v>104</v>
      </c>
      <c r="AT1362" s="206" t="s">
        <v>264</v>
      </c>
      <c r="AU1362" s="206" t="s">
        <v>91</v>
      </c>
      <c r="AY1362" s="19" t="s">
        <v>262</v>
      </c>
      <c r="BE1362" s="207">
        <f>IF(N1362="základní",J1362,0)</f>
        <v>0</v>
      </c>
      <c r="BF1362" s="207">
        <f>IF(N1362="snížená",J1362,0)</f>
        <v>0</v>
      </c>
      <c r="BG1362" s="207">
        <f>IF(N1362="zákl. přenesená",J1362,0)</f>
        <v>0</v>
      </c>
      <c r="BH1362" s="207">
        <f>IF(N1362="sníž. přenesená",J1362,0)</f>
        <v>0</v>
      </c>
      <c r="BI1362" s="207">
        <f>IF(N1362="nulová",J1362,0)</f>
        <v>0</v>
      </c>
      <c r="BJ1362" s="19" t="s">
        <v>89</v>
      </c>
      <c r="BK1362" s="207">
        <f>ROUND(I1362*H1362,2)</f>
        <v>0</v>
      </c>
      <c r="BL1362" s="19" t="s">
        <v>104</v>
      </c>
      <c r="BM1362" s="206" t="s">
        <v>1055</v>
      </c>
    </row>
    <row r="1363" spans="1:65" s="2" customFormat="1" ht="153">
      <c r="A1363" s="37"/>
      <c r="B1363" s="38"/>
      <c r="C1363" s="39"/>
      <c r="D1363" s="208" t="s">
        <v>270</v>
      </c>
      <c r="E1363" s="39"/>
      <c r="F1363" s="209" t="s">
        <v>1037</v>
      </c>
      <c r="G1363" s="39"/>
      <c r="H1363" s="39"/>
      <c r="I1363" s="118"/>
      <c r="J1363" s="39"/>
      <c r="K1363" s="39"/>
      <c r="L1363" s="42"/>
      <c r="M1363" s="210"/>
      <c r="N1363" s="211"/>
      <c r="O1363" s="67"/>
      <c r="P1363" s="67"/>
      <c r="Q1363" s="67"/>
      <c r="R1363" s="67"/>
      <c r="S1363" s="67"/>
      <c r="T1363" s="68"/>
      <c r="U1363" s="37"/>
      <c r="V1363" s="37"/>
      <c r="W1363" s="37"/>
      <c r="X1363" s="37"/>
      <c r="Y1363" s="37"/>
      <c r="Z1363" s="37"/>
      <c r="AA1363" s="37"/>
      <c r="AB1363" s="37"/>
      <c r="AC1363" s="37"/>
      <c r="AD1363" s="37"/>
      <c r="AE1363" s="37"/>
      <c r="AT1363" s="19" t="s">
        <v>270</v>
      </c>
      <c r="AU1363" s="19" t="s">
        <v>91</v>
      </c>
    </row>
    <row r="1364" spans="1:65" s="2" customFormat="1" ht="18">
      <c r="A1364" s="37"/>
      <c r="B1364" s="38"/>
      <c r="C1364" s="39"/>
      <c r="D1364" s="208" t="s">
        <v>421</v>
      </c>
      <c r="E1364" s="39"/>
      <c r="F1364" s="209" t="s">
        <v>1056</v>
      </c>
      <c r="G1364" s="39"/>
      <c r="H1364" s="39"/>
      <c r="I1364" s="118"/>
      <c r="J1364" s="39"/>
      <c r="K1364" s="39"/>
      <c r="L1364" s="42"/>
      <c r="M1364" s="210"/>
      <c r="N1364" s="211"/>
      <c r="O1364" s="67"/>
      <c r="P1364" s="67"/>
      <c r="Q1364" s="67"/>
      <c r="R1364" s="67"/>
      <c r="S1364" s="67"/>
      <c r="T1364" s="68"/>
      <c r="U1364" s="37"/>
      <c r="V1364" s="37"/>
      <c r="W1364" s="37"/>
      <c r="X1364" s="37"/>
      <c r="Y1364" s="37"/>
      <c r="Z1364" s="37"/>
      <c r="AA1364" s="37"/>
      <c r="AB1364" s="37"/>
      <c r="AC1364" s="37"/>
      <c r="AD1364" s="37"/>
      <c r="AE1364" s="37"/>
      <c r="AT1364" s="19" t="s">
        <v>421</v>
      </c>
      <c r="AU1364" s="19" t="s">
        <v>91</v>
      </c>
    </row>
    <row r="1365" spans="1:65" s="13" customFormat="1" ht="10">
      <c r="B1365" s="212"/>
      <c r="C1365" s="213"/>
      <c r="D1365" s="208" t="s">
        <v>272</v>
      </c>
      <c r="E1365" s="214" t="s">
        <v>44</v>
      </c>
      <c r="F1365" s="215" t="s">
        <v>1057</v>
      </c>
      <c r="G1365" s="213"/>
      <c r="H1365" s="214" t="s">
        <v>44</v>
      </c>
      <c r="I1365" s="216"/>
      <c r="J1365" s="213"/>
      <c r="K1365" s="213"/>
      <c r="L1365" s="217"/>
      <c r="M1365" s="218"/>
      <c r="N1365" s="219"/>
      <c r="O1365" s="219"/>
      <c r="P1365" s="219"/>
      <c r="Q1365" s="219"/>
      <c r="R1365" s="219"/>
      <c r="S1365" s="219"/>
      <c r="T1365" s="220"/>
      <c r="AT1365" s="221" t="s">
        <v>272</v>
      </c>
      <c r="AU1365" s="221" t="s">
        <v>91</v>
      </c>
      <c r="AV1365" s="13" t="s">
        <v>89</v>
      </c>
      <c r="AW1365" s="13" t="s">
        <v>38</v>
      </c>
      <c r="AX1365" s="13" t="s">
        <v>82</v>
      </c>
      <c r="AY1365" s="221" t="s">
        <v>262</v>
      </c>
    </row>
    <row r="1366" spans="1:65" s="13" customFormat="1" ht="10">
      <c r="B1366" s="212"/>
      <c r="C1366" s="213"/>
      <c r="D1366" s="208" t="s">
        <v>272</v>
      </c>
      <c r="E1366" s="214" t="s">
        <v>44</v>
      </c>
      <c r="F1366" s="215" t="s">
        <v>1058</v>
      </c>
      <c r="G1366" s="213"/>
      <c r="H1366" s="214" t="s">
        <v>44</v>
      </c>
      <c r="I1366" s="216"/>
      <c r="J1366" s="213"/>
      <c r="K1366" s="213"/>
      <c r="L1366" s="217"/>
      <c r="M1366" s="218"/>
      <c r="N1366" s="219"/>
      <c r="O1366" s="219"/>
      <c r="P1366" s="219"/>
      <c r="Q1366" s="219"/>
      <c r="R1366" s="219"/>
      <c r="S1366" s="219"/>
      <c r="T1366" s="220"/>
      <c r="AT1366" s="221" t="s">
        <v>272</v>
      </c>
      <c r="AU1366" s="221" t="s">
        <v>91</v>
      </c>
      <c r="AV1366" s="13" t="s">
        <v>89</v>
      </c>
      <c r="AW1366" s="13" t="s">
        <v>38</v>
      </c>
      <c r="AX1366" s="13" t="s">
        <v>82</v>
      </c>
      <c r="AY1366" s="221" t="s">
        <v>262</v>
      </c>
    </row>
    <row r="1367" spans="1:65" s="13" customFormat="1" ht="10">
      <c r="B1367" s="212"/>
      <c r="C1367" s="213"/>
      <c r="D1367" s="208" t="s">
        <v>272</v>
      </c>
      <c r="E1367" s="214" t="s">
        <v>44</v>
      </c>
      <c r="F1367" s="215" t="s">
        <v>968</v>
      </c>
      <c r="G1367" s="213"/>
      <c r="H1367" s="214" t="s">
        <v>44</v>
      </c>
      <c r="I1367" s="216"/>
      <c r="J1367" s="213"/>
      <c r="K1367" s="213"/>
      <c r="L1367" s="217"/>
      <c r="M1367" s="218"/>
      <c r="N1367" s="219"/>
      <c r="O1367" s="219"/>
      <c r="P1367" s="219"/>
      <c r="Q1367" s="219"/>
      <c r="R1367" s="219"/>
      <c r="S1367" s="219"/>
      <c r="T1367" s="220"/>
      <c r="AT1367" s="221" t="s">
        <v>272</v>
      </c>
      <c r="AU1367" s="221" t="s">
        <v>91</v>
      </c>
      <c r="AV1367" s="13" t="s">
        <v>89</v>
      </c>
      <c r="AW1367" s="13" t="s">
        <v>38</v>
      </c>
      <c r="AX1367" s="13" t="s">
        <v>82</v>
      </c>
      <c r="AY1367" s="221" t="s">
        <v>262</v>
      </c>
    </row>
    <row r="1368" spans="1:65" s="15" customFormat="1" ht="10">
      <c r="B1368" s="233"/>
      <c r="C1368" s="234"/>
      <c r="D1368" s="208" t="s">
        <v>272</v>
      </c>
      <c r="E1368" s="235" t="s">
        <v>44</v>
      </c>
      <c r="F1368" s="236" t="s">
        <v>989</v>
      </c>
      <c r="G1368" s="234"/>
      <c r="H1368" s="237">
        <v>39.613999999999997</v>
      </c>
      <c r="I1368" s="238"/>
      <c r="J1368" s="234"/>
      <c r="K1368" s="234"/>
      <c r="L1368" s="239"/>
      <c r="M1368" s="240"/>
      <c r="N1368" s="241"/>
      <c r="O1368" s="241"/>
      <c r="P1368" s="241"/>
      <c r="Q1368" s="241"/>
      <c r="R1368" s="241"/>
      <c r="S1368" s="241"/>
      <c r="T1368" s="242"/>
      <c r="AT1368" s="243" t="s">
        <v>272</v>
      </c>
      <c r="AU1368" s="243" t="s">
        <v>91</v>
      </c>
      <c r="AV1368" s="15" t="s">
        <v>91</v>
      </c>
      <c r="AW1368" s="15" t="s">
        <v>38</v>
      </c>
      <c r="AX1368" s="15" t="s">
        <v>82</v>
      </c>
      <c r="AY1368" s="243" t="s">
        <v>262</v>
      </c>
    </row>
    <row r="1369" spans="1:65" s="15" customFormat="1" ht="10">
      <c r="B1369" s="233"/>
      <c r="C1369" s="234"/>
      <c r="D1369" s="208" t="s">
        <v>272</v>
      </c>
      <c r="E1369" s="235" t="s">
        <v>44</v>
      </c>
      <c r="F1369" s="236" t="s">
        <v>992</v>
      </c>
      <c r="G1369" s="234"/>
      <c r="H1369" s="237">
        <v>38.646999999999998</v>
      </c>
      <c r="I1369" s="238"/>
      <c r="J1369" s="234"/>
      <c r="K1369" s="234"/>
      <c r="L1369" s="239"/>
      <c r="M1369" s="240"/>
      <c r="N1369" s="241"/>
      <c r="O1369" s="241"/>
      <c r="P1369" s="241"/>
      <c r="Q1369" s="241"/>
      <c r="R1369" s="241"/>
      <c r="S1369" s="241"/>
      <c r="T1369" s="242"/>
      <c r="AT1369" s="243" t="s">
        <v>272</v>
      </c>
      <c r="AU1369" s="243" t="s">
        <v>91</v>
      </c>
      <c r="AV1369" s="15" t="s">
        <v>91</v>
      </c>
      <c r="AW1369" s="15" t="s">
        <v>38</v>
      </c>
      <c r="AX1369" s="15" t="s">
        <v>82</v>
      </c>
      <c r="AY1369" s="243" t="s">
        <v>262</v>
      </c>
    </row>
    <row r="1370" spans="1:65" s="15" customFormat="1" ht="10">
      <c r="B1370" s="233"/>
      <c r="C1370" s="234"/>
      <c r="D1370" s="208" t="s">
        <v>272</v>
      </c>
      <c r="E1370" s="235" t="s">
        <v>44</v>
      </c>
      <c r="F1370" s="236" t="s">
        <v>993</v>
      </c>
      <c r="G1370" s="234"/>
      <c r="H1370" s="237">
        <v>-2.0299999999999998</v>
      </c>
      <c r="I1370" s="238"/>
      <c r="J1370" s="234"/>
      <c r="K1370" s="234"/>
      <c r="L1370" s="239"/>
      <c r="M1370" s="240"/>
      <c r="N1370" s="241"/>
      <c r="O1370" s="241"/>
      <c r="P1370" s="241"/>
      <c r="Q1370" s="241"/>
      <c r="R1370" s="241"/>
      <c r="S1370" s="241"/>
      <c r="T1370" s="242"/>
      <c r="AT1370" s="243" t="s">
        <v>272</v>
      </c>
      <c r="AU1370" s="243" t="s">
        <v>91</v>
      </c>
      <c r="AV1370" s="15" t="s">
        <v>91</v>
      </c>
      <c r="AW1370" s="15" t="s">
        <v>38</v>
      </c>
      <c r="AX1370" s="15" t="s">
        <v>82</v>
      </c>
      <c r="AY1370" s="243" t="s">
        <v>262</v>
      </c>
    </row>
    <row r="1371" spans="1:65" s="15" customFormat="1" ht="10">
      <c r="B1371" s="233"/>
      <c r="C1371" s="234"/>
      <c r="D1371" s="208" t="s">
        <v>272</v>
      </c>
      <c r="E1371" s="235" t="s">
        <v>44</v>
      </c>
      <c r="F1371" s="236" t="s">
        <v>994</v>
      </c>
      <c r="G1371" s="234"/>
      <c r="H1371" s="237">
        <v>41.921999999999997</v>
      </c>
      <c r="I1371" s="238"/>
      <c r="J1371" s="234"/>
      <c r="K1371" s="234"/>
      <c r="L1371" s="239"/>
      <c r="M1371" s="240"/>
      <c r="N1371" s="241"/>
      <c r="O1371" s="241"/>
      <c r="P1371" s="241"/>
      <c r="Q1371" s="241"/>
      <c r="R1371" s="241"/>
      <c r="S1371" s="241"/>
      <c r="T1371" s="242"/>
      <c r="AT1371" s="243" t="s">
        <v>272</v>
      </c>
      <c r="AU1371" s="243" t="s">
        <v>91</v>
      </c>
      <c r="AV1371" s="15" t="s">
        <v>91</v>
      </c>
      <c r="AW1371" s="15" t="s">
        <v>38</v>
      </c>
      <c r="AX1371" s="15" t="s">
        <v>82</v>
      </c>
      <c r="AY1371" s="243" t="s">
        <v>262</v>
      </c>
    </row>
    <row r="1372" spans="1:65" s="15" customFormat="1" ht="10">
      <c r="B1372" s="233"/>
      <c r="C1372" s="234"/>
      <c r="D1372" s="208" t="s">
        <v>272</v>
      </c>
      <c r="E1372" s="235" t="s">
        <v>44</v>
      </c>
      <c r="F1372" s="236" t="s">
        <v>995</v>
      </c>
      <c r="G1372" s="234"/>
      <c r="H1372" s="237">
        <v>43.322000000000003</v>
      </c>
      <c r="I1372" s="238"/>
      <c r="J1372" s="234"/>
      <c r="K1372" s="234"/>
      <c r="L1372" s="239"/>
      <c r="M1372" s="240"/>
      <c r="N1372" s="241"/>
      <c r="O1372" s="241"/>
      <c r="P1372" s="241"/>
      <c r="Q1372" s="241"/>
      <c r="R1372" s="241"/>
      <c r="S1372" s="241"/>
      <c r="T1372" s="242"/>
      <c r="AT1372" s="243" t="s">
        <v>272</v>
      </c>
      <c r="AU1372" s="243" t="s">
        <v>91</v>
      </c>
      <c r="AV1372" s="15" t="s">
        <v>91</v>
      </c>
      <c r="AW1372" s="15" t="s">
        <v>38</v>
      </c>
      <c r="AX1372" s="15" t="s">
        <v>82</v>
      </c>
      <c r="AY1372" s="243" t="s">
        <v>262</v>
      </c>
    </row>
    <row r="1373" spans="1:65" s="16" customFormat="1" ht="10">
      <c r="B1373" s="244"/>
      <c r="C1373" s="245"/>
      <c r="D1373" s="208" t="s">
        <v>272</v>
      </c>
      <c r="E1373" s="246" t="s">
        <v>44</v>
      </c>
      <c r="F1373" s="247" t="s">
        <v>291</v>
      </c>
      <c r="G1373" s="245"/>
      <c r="H1373" s="248">
        <v>161.47499999999999</v>
      </c>
      <c r="I1373" s="249"/>
      <c r="J1373" s="245"/>
      <c r="K1373" s="245"/>
      <c r="L1373" s="250"/>
      <c r="M1373" s="251"/>
      <c r="N1373" s="252"/>
      <c r="O1373" s="252"/>
      <c r="P1373" s="252"/>
      <c r="Q1373" s="252"/>
      <c r="R1373" s="252"/>
      <c r="S1373" s="252"/>
      <c r="T1373" s="253"/>
      <c r="AT1373" s="254" t="s">
        <v>272</v>
      </c>
      <c r="AU1373" s="254" t="s">
        <v>91</v>
      </c>
      <c r="AV1373" s="16" t="s">
        <v>104</v>
      </c>
      <c r="AW1373" s="16" t="s">
        <v>38</v>
      </c>
      <c r="AX1373" s="16" t="s">
        <v>89</v>
      </c>
      <c r="AY1373" s="254" t="s">
        <v>262</v>
      </c>
    </row>
    <row r="1374" spans="1:65" s="2" customFormat="1" ht="16.5" customHeight="1">
      <c r="A1374" s="37"/>
      <c r="B1374" s="38"/>
      <c r="C1374" s="255" t="s">
        <v>1059</v>
      </c>
      <c r="D1374" s="255" t="s">
        <v>633</v>
      </c>
      <c r="E1374" s="256" t="s">
        <v>1060</v>
      </c>
      <c r="F1374" s="257" t="s">
        <v>1061</v>
      </c>
      <c r="G1374" s="258" t="s">
        <v>342</v>
      </c>
      <c r="H1374" s="259">
        <v>164.70500000000001</v>
      </c>
      <c r="I1374" s="260"/>
      <c r="J1374" s="261">
        <f>ROUND(I1374*H1374,2)</f>
        <v>0</v>
      </c>
      <c r="K1374" s="257" t="s">
        <v>268</v>
      </c>
      <c r="L1374" s="262"/>
      <c r="M1374" s="263" t="s">
        <v>44</v>
      </c>
      <c r="N1374" s="264" t="s">
        <v>53</v>
      </c>
      <c r="O1374" s="67"/>
      <c r="P1374" s="204">
        <f>O1374*H1374</f>
        <v>0</v>
      </c>
      <c r="Q1374" s="204">
        <v>1.4E-2</v>
      </c>
      <c r="R1374" s="204">
        <f>Q1374*H1374</f>
        <v>2.3058700000000001</v>
      </c>
      <c r="S1374" s="204">
        <v>0</v>
      </c>
      <c r="T1374" s="205">
        <f>S1374*H1374</f>
        <v>0</v>
      </c>
      <c r="U1374" s="37"/>
      <c r="V1374" s="37"/>
      <c r="W1374" s="37"/>
      <c r="X1374" s="37"/>
      <c r="Y1374" s="37"/>
      <c r="Z1374" s="37"/>
      <c r="AA1374" s="37"/>
      <c r="AB1374" s="37"/>
      <c r="AC1374" s="37"/>
      <c r="AD1374" s="37"/>
      <c r="AE1374" s="37"/>
      <c r="AR1374" s="206" t="s">
        <v>351</v>
      </c>
      <c r="AT1374" s="206" t="s">
        <v>633</v>
      </c>
      <c r="AU1374" s="206" t="s">
        <v>91</v>
      </c>
      <c r="AY1374" s="19" t="s">
        <v>262</v>
      </c>
      <c r="BE1374" s="207">
        <f>IF(N1374="základní",J1374,0)</f>
        <v>0</v>
      </c>
      <c r="BF1374" s="207">
        <f>IF(N1374="snížená",J1374,0)</f>
        <v>0</v>
      </c>
      <c r="BG1374" s="207">
        <f>IF(N1374="zákl. přenesená",J1374,0)</f>
        <v>0</v>
      </c>
      <c r="BH1374" s="207">
        <f>IF(N1374="sníž. přenesená",J1374,0)</f>
        <v>0</v>
      </c>
      <c r="BI1374" s="207">
        <f>IF(N1374="nulová",J1374,0)</f>
        <v>0</v>
      </c>
      <c r="BJ1374" s="19" t="s">
        <v>89</v>
      </c>
      <c r="BK1374" s="207">
        <f>ROUND(I1374*H1374,2)</f>
        <v>0</v>
      </c>
      <c r="BL1374" s="19" t="s">
        <v>104</v>
      </c>
      <c r="BM1374" s="206" t="s">
        <v>1062</v>
      </c>
    </row>
    <row r="1375" spans="1:65" s="2" customFormat="1" ht="18">
      <c r="A1375" s="37"/>
      <c r="B1375" s="38"/>
      <c r="C1375" s="39"/>
      <c r="D1375" s="208" t="s">
        <v>421</v>
      </c>
      <c r="E1375" s="39"/>
      <c r="F1375" s="209" t="s">
        <v>1056</v>
      </c>
      <c r="G1375" s="39"/>
      <c r="H1375" s="39"/>
      <c r="I1375" s="118"/>
      <c r="J1375" s="39"/>
      <c r="K1375" s="39"/>
      <c r="L1375" s="42"/>
      <c r="M1375" s="210"/>
      <c r="N1375" s="211"/>
      <c r="O1375" s="67"/>
      <c r="P1375" s="67"/>
      <c r="Q1375" s="67"/>
      <c r="R1375" s="67"/>
      <c r="S1375" s="67"/>
      <c r="T1375" s="68"/>
      <c r="U1375" s="37"/>
      <c r="V1375" s="37"/>
      <c r="W1375" s="37"/>
      <c r="X1375" s="37"/>
      <c r="Y1375" s="37"/>
      <c r="Z1375" s="37"/>
      <c r="AA1375" s="37"/>
      <c r="AB1375" s="37"/>
      <c r="AC1375" s="37"/>
      <c r="AD1375" s="37"/>
      <c r="AE1375" s="37"/>
      <c r="AT1375" s="19" t="s">
        <v>421</v>
      </c>
      <c r="AU1375" s="19" t="s">
        <v>91</v>
      </c>
    </row>
    <row r="1376" spans="1:65" s="13" customFormat="1" ht="10">
      <c r="B1376" s="212"/>
      <c r="C1376" s="213"/>
      <c r="D1376" s="208" t="s">
        <v>272</v>
      </c>
      <c r="E1376" s="214" t="s">
        <v>44</v>
      </c>
      <c r="F1376" s="215" t="s">
        <v>1057</v>
      </c>
      <c r="G1376" s="213"/>
      <c r="H1376" s="214" t="s">
        <v>44</v>
      </c>
      <c r="I1376" s="216"/>
      <c r="J1376" s="213"/>
      <c r="K1376" s="213"/>
      <c r="L1376" s="217"/>
      <c r="M1376" s="218"/>
      <c r="N1376" s="219"/>
      <c r="O1376" s="219"/>
      <c r="P1376" s="219"/>
      <c r="Q1376" s="219"/>
      <c r="R1376" s="219"/>
      <c r="S1376" s="219"/>
      <c r="T1376" s="220"/>
      <c r="AT1376" s="221" t="s">
        <v>272</v>
      </c>
      <c r="AU1376" s="221" t="s">
        <v>91</v>
      </c>
      <c r="AV1376" s="13" t="s">
        <v>89</v>
      </c>
      <c r="AW1376" s="13" t="s">
        <v>38</v>
      </c>
      <c r="AX1376" s="13" t="s">
        <v>82</v>
      </c>
      <c r="AY1376" s="221" t="s">
        <v>262</v>
      </c>
    </row>
    <row r="1377" spans="1:65" s="13" customFormat="1" ht="10">
      <c r="B1377" s="212"/>
      <c r="C1377" s="213"/>
      <c r="D1377" s="208" t="s">
        <v>272</v>
      </c>
      <c r="E1377" s="214" t="s">
        <v>44</v>
      </c>
      <c r="F1377" s="215" t="s">
        <v>1058</v>
      </c>
      <c r="G1377" s="213"/>
      <c r="H1377" s="214" t="s">
        <v>44</v>
      </c>
      <c r="I1377" s="216"/>
      <c r="J1377" s="213"/>
      <c r="K1377" s="213"/>
      <c r="L1377" s="217"/>
      <c r="M1377" s="218"/>
      <c r="N1377" s="219"/>
      <c r="O1377" s="219"/>
      <c r="P1377" s="219"/>
      <c r="Q1377" s="219"/>
      <c r="R1377" s="219"/>
      <c r="S1377" s="219"/>
      <c r="T1377" s="220"/>
      <c r="AT1377" s="221" t="s">
        <v>272</v>
      </c>
      <c r="AU1377" s="221" t="s">
        <v>91</v>
      </c>
      <c r="AV1377" s="13" t="s">
        <v>89</v>
      </c>
      <c r="AW1377" s="13" t="s">
        <v>38</v>
      </c>
      <c r="AX1377" s="13" t="s">
        <v>82</v>
      </c>
      <c r="AY1377" s="221" t="s">
        <v>262</v>
      </c>
    </row>
    <row r="1378" spans="1:65" s="13" customFormat="1" ht="10">
      <c r="B1378" s="212"/>
      <c r="C1378" s="213"/>
      <c r="D1378" s="208" t="s">
        <v>272</v>
      </c>
      <c r="E1378" s="214" t="s">
        <v>44</v>
      </c>
      <c r="F1378" s="215" t="s">
        <v>968</v>
      </c>
      <c r="G1378" s="213"/>
      <c r="H1378" s="214" t="s">
        <v>44</v>
      </c>
      <c r="I1378" s="216"/>
      <c r="J1378" s="213"/>
      <c r="K1378" s="213"/>
      <c r="L1378" s="217"/>
      <c r="M1378" s="218"/>
      <c r="N1378" s="219"/>
      <c r="O1378" s="219"/>
      <c r="P1378" s="219"/>
      <c r="Q1378" s="219"/>
      <c r="R1378" s="219"/>
      <c r="S1378" s="219"/>
      <c r="T1378" s="220"/>
      <c r="AT1378" s="221" t="s">
        <v>272</v>
      </c>
      <c r="AU1378" s="221" t="s">
        <v>91</v>
      </c>
      <c r="AV1378" s="13" t="s">
        <v>89</v>
      </c>
      <c r="AW1378" s="13" t="s">
        <v>38</v>
      </c>
      <c r="AX1378" s="13" t="s">
        <v>82</v>
      </c>
      <c r="AY1378" s="221" t="s">
        <v>262</v>
      </c>
    </row>
    <row r="1379" spans="1:65" s="15" customFormat="1" ht="10">
      <c r="B1379" s="233"/>
      <c r="C1379" s="234"/>
      <c r="D1379" s="208" t="s">
        <v>272</v>
      </c>
      <c r="E1379" s="235" t="s">
        <v>44</v>
      </c>
      <c r="F1379" s="236" t="s">
        <v>989</v>
      </c>
      <c r="G1379" s="234"/>
      <c r="H1379" s="237">
        <v>39.613999999999997</v>
      </c>
      <c r="I1379" s="238"/>
      <c r="J1379" s="234"/>
      <c r="K1379" s="234"/>
      <c r="L1379" s="239"/>
      <c r="M1379" s="240"/>
      <c r="N1379" s="241"/>
      <c r="O1379" s="241"/>
      <c r="P1379" s="241"/>
      <c r="Q1379" s="241"/>
      <c r="R1379" s="241"/>
      <c r="S1379" s="241"/>
      <c r="T1379" s="242"/>
      <c r="AT1379" s="243" t="s">
        <v>272</v>
      </c>
      <c r="AU1379" s="243" t="s">
        <v>91</v>
      </c>
      <c r="AV1379" s="15" t="s">
        <v>91</v>
      </c>
      <c r="AW1379" s="15" t="s">
        <v>38</v>
      </c>
      <c r="AX1379" s="15" t="s">
        <v>82</v>
      </c>
      <c r="AY1379" s="243" t="s">
        <v>262</v>
      </c>
    </row>
    <row r="1380" spans="1:65" s="15" customFormat="1" ht="10">
      <c r="B1380" s="233"/>
      <c r="C1380" s="234"/>
      <c r="D1380" s="208" t="s">
        <v>272</v>
      </c>
      <c r="E1380" s="235" t="s">
        <v>44</v>
      </c>
      <c r="F1380" s="236" t="s">
        <v>992</v>
      </c>
      <c r="G1380" s="234"/>
      <c r="H1380" s="237">
        <v>38.646999999999998</v>
      </c>
      <c r="I1380" s="238"/>
      <c r="J1380" s="234"/>
      <c r="K1380" s="234"/>
      <c r="L1380" s="239"/>
      <c r="M1380" s="240"/>
      <c r="N1380" s="241"/>
      <c r="O1380" s="241"/>
      <c r="P1380" s="241"/>
      <c r="Q1380" s="241"/>
      <c r="R1380" s="241"/>
      <c r="S1380" s="241"/>
      <c r="T1380" s="242"/>
      <c r="AT1380" s="243" t="s">
        <v>272</v>
      </c>
      <c r="AU1380" s="243" t="s">
        <v>91</v>
      </c>
      <c r="AV1380" s="15" t="s">
        <v>91</v>
      </c>
      <c r="AW1380" s="15" t="s">
        <v>38</v>
      </c>
      <c r="AX1380" s="15" t="s">
        <v>82</v>
      </c>
      <c r="AY1380" s="243" t="s">
        <v>262</v>
      </c>
    </row>
    <row r="1381" spans="1:65" s="15" customFormat="1" ht="10">
      <c r="B1381" s="233"/>
      <c r="C1381" s="234"/>
      <c r="D1381" s="208" t="s">
        <v>272</v>
      </c>
      <c r="E1381" s="235" t="s">
        <v>44</v>
      </c>
      <c r="F1381" s="236" t="s">
        <v>993</v>
      </c>
      <c r="G1381" s="234"/>
      <c r="H1381" s="237">
        <v>-2.0299999999999998</v>
      </c>
      <c r="I1381" s="238"/>
      <c r="J1381" s="234"/>
      <c r="K1381" s="234"/>
      <c r="L1381" s="239"/>
      <c r="M1381" s="240"/>
      <c r="N1381" s="241"/>
      <c r="O1381" s="241"/>
      <c r="P1381" s="241"/>
      <c r="Q1381" s="241"/>
      <c r="R1381" s="241"/>
      <c r="S1381" s="241"/>
      <c r="T1381" s="242"/>
      <c r="AT1381" s="243" t="s">
        <v>272</v>
      </c>
      <c r="AU1381" s="243" t="s">
        <v>91</v>
      </c>
      <c r="AV1381" s="15" t="s">
        <v>91</v>
      </c>
      <c r="AW1381" s="15" t="s">
        <v>38</v>
      </c>
      <c r="AX1381" s="15" t="s">
        <v>82</v>
      </c>
      <c r="AY1381" s="243" t="s">
        <v>262</v>
      </c>
    </row>
    <row r="1382" spans="1:65" s="15" customFormat="1" ht="10">
      <c r="B1382" s="233"/>
      <c r="C1382" s="234"/>
      <c r="D1382" s="208" t="s">
        <v>272</v>
      </c>
      <c r="E1382" s="235" t="s">
        <v>44</v>
      </c>
      <c r="F1382" s="236" t="s">
        <v>994</v>
      </c>
      <c r="G1382" s="234"/>
      <c r="H1382" s="237">
        <v>41.921999999999997</v>
      </c>
      <c r="I1382" s="238"/>
      <c r="J1382" s="234"/>
      <c r="K1382" s="234"/>
      <c r="L1382" s="239"/>
      <c r="M1382" s="240"/>
      <c r="N1382" s="241"/>
      <c r="O1382" s="241"/>
      <c r="P1382" s="241"/>
      <c r="Q1382" s="241"/>
      <c r="R1382" s="241"/>
      <c r="S1382" s="241"/>
      <c r="T1382" s="242"/>
      <c r="AT1382" s="243" t="s">
        <v>272</v>
      </c>
      <c r="AU1382" s="243" t="s">
        <v>91</v>
      </c>
      <c r="AV1382" s="15" t="s">
        <v>91</v>
      </c>
      <c r="AW1382" s="15" t="s">
        <v>38</v>
      </c>
      <c r="AX1382" s="15" t="s">
        <v>82</v>
      </c>
      <c r="AY1382" s="243" t="s">
        <v>262</v>
      </c>
    </row>
    <row r="1383" spans="1:65" s="15" customFormat="1" ht="10">
      <c r="B1383" s="233"/>
      <c r="C1383" s="234"/>
      <c r="D1383" s="208" t="s">
        <v>272</v>
      </c>
      <c r="E1383" s="235" t="s">
        <v>44</v>
      </c>
      <c r="F1383" s="236" t="s">
        <v>995</v>
      </c>
      <c r="G1383" s="234"/>
      <c r="H1383" s="237">
        <v>43.322000000000003</v>
      </c>
      <c r="I1383" s="238"/>
      <c r="J1383" s="234"/>
      <c r="K1383" s="234"/>
      <c r="L1383" s="239"/>
      <c r="M1383" s="240"/>
      <c r="N1383" s="241"/>
      <c r="O1383" s="241"/>
      <c r="P1383" s="241"/>
      <c r="Q1383" s="241"/>
      <c r="R1383" s="241"/>
      <c r="S1383" s="241"/>
      <c r="T1383" s="242"/>
      <c r="AT1383" s="243" t="s">
        <v>272</v>
      </c>
      <c r="AU1383" s="243" t="s">
        <v>91</v>
      </c>
      <c r="AV1383" s="15" t="s">
        <v>91</v>
      </c>
      <c r="AW1383" s="15" t="s">
        <v>38</v>
      </c>
      <c r="AX1383" s="15" t="s">
        <v>82</v>
      </c>
      <c r="AY1383" s="243" t="s">
        <v>262</v>
      </c>
    </row>
    <row r="1384" spans="1:65" s="16" customFormat="1" ht="10">
      <c r="B1384" s="244"/>
      <c r="C1384" s="245"/>
      <c r="D1384" s="208" t="s">
        <v>272</v>
      </c>
      <c r="E1384" s="246" t="s">
        <v>44</v>
      </c>
      <c r="F1384" s="247" t="s">
        <v>291</v>
      </c>
      <c r="G1384" s="245"/>
      <c r="H1384" s="248">
        <v>161.47499999999999</v>
      </c>
      <c r="I1384" s="249"/>
      <c r="J1384" s="245"/>
      <c r="K1384" s="245"/>
      <c r="L1384" s="250"/>
      <c r="M1384" s="251"/>
      <c r="N1384" s="252"/>
      <c r="O1384" s="252"/>
      <c r="P1384" s="252"/>
      <c r="Q1384" s="252"/>
      <c r="R1384" s="252"/>
      <c r="S1384" s="252"/>
      <c r="T1384" s="253"/>
      <c r="AT1384" s="254" t="s">
        <v>272</v>
      </c>
      <c r="AU1384" s="254" t="s">
        <v>91</v>
      </c>
      <c r="AV1384" s="16" t="s">
        <v>104</v>
      </c>
      <c r="AW1384" s="16" t="s">
        <v>38</v>
      </c>
      <c r="AX1384" s="16" t="s">
        <v>89</v>
      </c>
      <c r="AY1384" s="254" t="s">
        <v>262</v>
      </c>
    </row>
    <row r="1385" spans="1:65" s="15" customFormat="1" ht="10">
      <c r="B1385" s="233"/>
      <c r="C1385" s="234"/>
      <c r="D1385" s="208" t="s">
        <v>272</v>
      </c>
      <c r="E1385" s="234"/>
      <c r="F1385" s="236" t="s">
        <v>1063</v>
      </c>
      <c r="G1385" s="234"/>
      <c r="H1385" s="237">
        <v>164.70500000000001</v>
      </c>
      <c r="I1385" s="238"/>
      <c r="J1385" s="234"/>
      <c r="K1385" s="234"/>
      <c r="L1385" s="239"/>
      <c r="M1385" s="240"/>
      <c r="N1385" s="241"/>
      <c r="O1385" s="241"/>
      <c r="P1385" s="241"/>
      <c r="Q1385" s="241"/>
      <c r="R1385" s="241"/>
      <c r="S1385" s="241"/>
      <c r="T1385" s="242"/>
      <c r="AT1385" s="243" t="s">
        <v>272</v>
      </c>
      <c r="AU1385" s="243" t="s">
        <v>91</v>
      </c>
      <c r="AV1385" s="15" t="s">
        <v>91</v>
      </c>
      <c r="AW1385" s="15" t="s">
        <v>4</v>
      </c>
      <c r="AX1385" s="15" t="s">
        <v>89</v>
      </c>
      <c r="AY1385" s="243" t="s">
        <v>262</v>
      </c>
    </row>
    <row r="1386" spans="1:65" s="2" customFormat="1" ht="21.75" customHeight="1">
      <c r="A1386" s="37"/>
      <c r="B1386" s="38"/>
      <c r="C1386" s="195" t="s">
        <v>1064</v>
      </c>
      <c r="D1386" s="195" t="s">
        <v>264</v>
      </c>
      <c r="E1386" s="196" t="s">
        <v>1065</v>
      </c>
      <c r="F1386" s="197" t="s">
        <v>1066</v>
      </c>
      <c r="G1386" s="198" t="s">
        <v>342</v>
      </c>
      <c r="H1386" s="199">
        <v>238</v>
      </c>
      <c r="I1386" s="200"/>
      <c r="J1386" s="201">
        <f>ROUND(I1386*H1386,2)</f>
        <v>0</v>
      </c>
      <c r="K1386" s="197" t="s">
        <v>268</v>
      </c>
      <c r="L1386" s="42"/>
      <c r="M1386" s="202" t="s">
        <v>44</v>
      </c>
      <c r="N1386" s="203" t="s">
        <v>53</v>
      </c>
      <c r="O1386" s="67"/>
      <c r="P1386" s="204">
        <f>O1386*H1386</f>
        <v>0</v>
      </c>
      <c r="Q1386" s="204">
        <v>1.176E-2</v>
      </c>
      <c r="R1386" s="204">
        <f>Q1386*H1386</f>
        <v>2.79888</v>
      </c>
      <c r="S1386" s="204">
        <v>0</v>
      </c>
      <c r="T1386" s="205">
        <f>S1386*H1386</f>
        <v>0</v>
      </c>
      <c r="U1386" s="37"/>
      <c r="V1386" s="37"/>
      <c r="W1386" s="37"/>
      <c r="X1386" s="37"/>
      <c r="Y1386" s="37"/>
      <c r="Z1386" s="37"/>
      <c r="AA1386" s="37"/>
      <c r="AB1386" s="37"/>
      <c r="AC1386" s="37"/>
      <c r="AD1386" s="37"/>
      <c r="AE1386" s="37"/>
      <c r="AR1386" s="206" t="s">
        <v>104</v>
      </c>
      <c r="AT1386" s="206" t="s">
        <v>264</v>
      </c>
      <c r="AU1386" s="206" t="s">
        <v>91</v>
      </c>
      <c r="AY1386" s="19" t="s">
        <v>262</v>
      </c>
      <c r="BE1386" s="207">
        <f>IF(N1386="základní",J1386,0)</f>
        <v>0</v>
      </c>
      <c r="BF1386" s="207">
        <f>IF(N1386="snížená",J1386,0)</f>
        <v>0</v>
      </c>
      <c r="BG1386" s="207">
        <f>IF(N1386="zákl. přenesená",J1386,0)</f>
        <v>0</v>
      </c>
      <c r="BH1386" s="207">
        <f>IF(N1386="sníž. přenesená",J1386,0)</f>
        <v>0</v>
      </c>
      <c r="BI1386" s="207">
        <f>IF(N1386="nulová",J1386,0)</f>
        <v>0</v>
      </c>
      <c r="BJ1386" s="19" t="s">
        <v>89</v>
      </c>
      <c r="BK1386" s="207">
        <f>ROUND(I1386*H1386,2)</f>
        <v>0</v>
      </c>
      <c r="BL1386" s="19" t="s">
        <v>104</v>
      </c>
      <c r="BM1386" s="206" t="s">
        <v>1067</v>
      </c>
    </row>
    <row r="1387" spans="1:65" s="2" customFormat="1" ht="153">
      <c r="A1387" s="37"/>
      <c r="B1387" s="38"/>
      <c r="C1387" s="39"/>
      <c r="D1387" s="208" t="s">
        <v>270</v>
      </c>
      <c r="E1387" s="39"/>
      <c r="F1387" s="209" t="s">
        <v>1037</v>
      </c>
      <c r="G1387" s="39"/>
      <c r="H1387" s="39"/>
      <c r="I1387" s="118"/>
      <c r="J1387" s="39"/>
      <c r="K1387" s="39"/>
      <c r="L1387" s="42"/>
      <c r="M1387" s="210"/>
      <c r="N1387" s="211"/>
      <c r="O1387" s="67"/>
      <c r="P1387" s="67"/>
      <c r="Q1387" s="67"/>
      <c r="R1387" s="67"/>
      <c r="S1387" s="67"/>
      <c r="T1387" s="68"/>
      <c r="U1387" s="37"/>
      <c r="V1387" s="37"/>
      <c r="W1387" s="37"/>
      <c r="X1387" s="37"/>
      <c r="Y1387" s="37"/>
      <c r="Z1387" s="37"/>
      <c r="AA1387" s="37"/>
      <c r="AB1387" s="37"/>
      <c r="AC1387" s="37"/>
      <c r="AD1387" s="37"/>
      <c r="AE1387" s="37"/>
      <c r="AT1387" s="19" t="s">
        <v>270</v>
      </c>
      <c r="AU1387" s="19" t="s">
        <v>91</v>
      </c>
    </row>
    <row r="1388" spans="1:65" s="2" customFormat="1" ht="18">
      <c r="A1388" s="37"/>
      <c r="B1388" s="38"/>
      <c r="C1388" s="39"/>
      <c r="D1388" s="208" t="s">
        <v>421</v>
      </c>
      <c r="E1388" s="39"/>
      <c r="F1388" s="209" t="s">
        <v>1068</v>
      </c>
      <c r="G1388" s="39"/>
      <c r="H1388" s="39"/>
      <c r="I1388" s="118"/>
      <c r="J1388" s="39"/>
      <c r="K1388" s="39"/>
      <c r="L1388" s="42"/>
      <c r="M1388" s="210"/>
      <c r="N1388" s="211"/>
      <c r="O1388" s="67"/>
      <c r="P1388" s="67"/>
      <c r="Q1388" s="67"/>
      <c r="R1388" s="67"/>
      <c r="S1388" s="67"/>
      <c r="T1388" s="68"/>
      <c r="U1388" s="37"/>
      <c r="V1388" s="37"/>
      <c r="W1388" s="37"/>
      <c r="X1388" s="37"/>
      <c r="Y1388" s="37"/>
      <c r="Z1388" s="37"/>
      <c r="AA1388" s="37"/>
      <c r="AB1388" s="37"/>
      <c r="AC1388" s="37"/>
      <c r="AD1388" s="37"/>
      <c r="AE1388" s="37"/>
      <c r="AT1388" s="19" t="s">
        <v>421</v>
      </c>
      <c r="AU1388" s="19" t="s">
        <v>91</v>
      </c>
    </row>
    <row r="1389" spans="1:65" s="13" customFormat="1" ht="10">
      <c r="B1389" s="212"/>
      <c r="C1389" s="213"/>
      <c r="D1389" s="208" t="s">
        <v>272</v>
      </c>
      <c r="E1389" s="214" t="s">
        <v>44</v>
      </c>
      <c r="F1389" s="215" t="s">
        <v>1069</v>
      </c>
      <c r="G1389" s="213"/>
      <c r="H1389" s="214" t="s">
        <v>44</v>
      </c>
      <c r="I1389" s="216"/>
      <c r="J1389" s="213"/>
      <c r="K1389" s="213"/>
      <c r="L1389" s="217"/>
      <c r="M1389" s="218"/>
      <c r="N1389" s="219"/>
      <c r="O1389" s="219"/>
      <c r="P1389" s="219"/>
      <c r="Q1389" s="219"/>
      <c r="R1389" s="219"/>
      <c r="S1389" s="219"/>
      <c r="T1389" s="220"/>
      <c r="AT1389" s="221" t="s">
        <v>272</v>
      </c>
      <c r="AU1389" s="221" t="s">
        <v>91</v>
      </c>
      <c r="AV1389" s="13" t="s">
        <v>89</v>
      </c>
      <c r="AW1389" s="13" t="s">
        <v>38</v>
      </c>
      <c r="AX1389" s="13" t="s">
        <v>82</v>
      </c>
      <c r="AY1389" s="221" t="s">
        <v>262</v>
      </c>
    </row>
    <row r="1390" spans="1:65" s="13" customFormat="1" ht="10">
      <c r="B1390" s="212"/>
      <c r="C1390" s="213"/>
      <c r="D1390" s="208" t="s">
        <v>272</v>
      </c>
      <c r="E1390" s="214" t="s">
        <v>44</v>
      </c>
      <c r="F1390" s="215" t="s">
        <v>988</v>
      </c>
      <c r="G1390" s="213"/>
      <c r="H1390" s="214" t="s">
        <v>44</v>
      </c>
      <c r="I1390" s="216"/>
      <c r="J1390" s="213"/>
      <c r="K1390" s="213"/>
      <c r="L1390" s="217"/>
      <c r="M1390" s="218"/>
      <c r="N1390" s="219"/>
      <c r="O1390" s="219"/>
      <c r="P1390" s="219"/>
      <c r="Q1390" s="219"/>
      <c r="R1390" s="219"/>
      <c r="S1390" s="219"/>
      <c r="T1390" s="220"/>
      <c r="AT1390" s="221" t="s">
        <v>272</v>
      </c>
      <c r="AU1390" s="221" t="s">
        <v>91</v>
      </c>
      <c r="AV1390" s="13" t="s">
        <v>89</v>
      </c>
      <c r="AW1390" s="13" t="s">
        <v>38</v>
      </c>
      <c r="AX1390" s="13" t="s">
        <v>82</v>
      </c>
      <c r="AY1390" s="221" t="s">
        <v>262</v>
      </c>
    </row>
    <row r="1391" spans="1:65" s="13" customFormat="1" ht="10">
      <c r="B1391" s="212"/>
      <c r="C1391" s="213"/>
      <c r="D1391" s="208" t="s">
        <v>272</v>
      </c>
      <c r="E1391" s="214" t="s">
        <v>44</v>
      </c>
      <c r="F1391" s="215" t="s">
        <v>968</v>
      </c>
      <c r="G1391" s="213"/>
      <c r="H1391" s="214" t="s">
        <v>44</v>
      </c>
      <c r="I1391" s="216"/>
      <c r="J1391" s="213"/>
      <c r="K1391" s="213"/>
      <c r="L1391" s="217"/>
      <c r="M1391" s="218"/>
      <c r="N1391" s="219"/>
      <c r="O1391" s="219"/>
      <c r="P1391" s="219"/>
      <c r="Q1391" s="219"/>
      <c r="R1391" s="219"/>
      <c r="S1391" s="219"/>
      <c r="T1391" s="220"/>
      <c r="AT1391" s="221" t="s">
        <v>272</v>
      </c>
      <c r="AU1391" s="221" t="s">
        <v>91</v>
      </c>
      <c r="AV1391" s="13" t="s">
        <v>89</v>
      </c>
      <c r="AW1391" s="13" t="s">
        <v>38</v>
      </c>
      <c r="AX1391" s="13" t="s">
        <v>82</v>
      </c>
      <c r="AY1391" s="221" t="s">
        <v>262</v>
      </c>
    </row>
    <row r="1392" spans="1:65" s="15" customFormat="1" ht="10">
      <c r="B1392" s="233"/>
      <c r="C1392" s="234"/>
      <c r="D1392" s="208" t="s">
        <v>272</v>
      </c>
      <c r="E1392" s="235" t="s">
        <v>44</v>
      </c>
      <c r="F1392" s="236" t="s">
        <v>990</v>
      </c>
      <c r="G1392" s="234"/>
      <c r="H1392" s="237">
        <v>175.833</v>
      </c>
      <c r="I1392" s="238"/>
      <c r="J1392" s="234"/>
      <c r="K1392" s="234"/>
      <c r="L1392" s="239"/>
      <c r="M1392" s="240"/>
      <c r="N1392" s="241"/>
      <c r="O1392" s="241"/>
      <c r="P1392" s="241"/>
      <c r="Q1392" s="241"/>
      <c r="R1392" s="241"/>
      <c r="S1392" s="241"/>
      <c r="T1392" s="242"/>
      <c r="AT1392" s="243" t="s">
        <v>272</v>
      </c>
      <c r="AU1392" s="243" t="s">
        <v>91</v>
      </c>
      <c r="AV1392" s="15" t="s">
        <v>91</v>
      </c>
      <c r="AW1392" s="15" t="s">
        <v>38</v>
      </c>
      <c r="AX1392" s="15" t="s">
        <v>82</v>
      </c>
      <c r="AY1392" s="243" t="s">
        <v>262</v>
      </c>
    </row>
    <row r="1393" spans="1:65" s="15" customFormat="1" ht="10">
      <c r="B1393" s="233"/>
      <c r="C1393" s="234"/>
      <c r="D1393" s="208" t="s">
        <v>272</v>
      </c>
      <c r="E1393" s="235" t="s">
        <v>44</v>
      </c>
      <c r="F1393" s="236" t="s">
        <v>991</v>
      </c>
      <c r="G1393" s="234"/>
      <c r="H1393" s="237">
        <v>-2.6669999999999998</v>
      </c>
      <c r="I1393" s="238"/>
      <c r="J1393" s="234"/>
      <c r="K1393" s="234"/>
      <c r="L1393" s="239"/>
      <c r="M1393" s="240"/>
      <c r="N1393" s="241"/>
      <c r="O1393" s="241"/>
      <c r="P1393" s="241"/>
      <c r="Q1393" s="241"/>
      <c r="R1393" s="241"/>
      <c r="S1393" s="241"/>
      <c r="T1393" s="242"/>
      <c r="AT1393" s="243" t="s">
        <v>272</v>
      </c>
      <c r="AU1393" s="243" t="s">
        <v>91</v>
      </c>
      <c r="AV1393" s="15" t="s">
        <v>91</v>
      </c>
      <c r="AW1393" s="15" t="s">
        <v>38</v>
      </c>
      <c r="AX1393" s="15" t="s">
        <v>82</v>
      </c>
      <c r="AY1393" s="243" t="s">
        <v>262</v>
      </c>
    </row>
    <row r="1394" spans="1:65" s="15" customFormat="1" ht="10">
      <c r="B1394" s="233"/>
      <c r="C1394" s="234"/>
      <c r="D1394" s="208" t="s">
        <v>272</v>
      </c>
      <c r="E1394" s="235" t="s">
        <v>44</v>
      </c>
      <c r="F1394" s="236" t="s">
        <v>996</v>
      </c>
      <c r="G1394" s="234"/>
      <c r="H1394" s="237">
        <v>161.59800000000001</v>
      </c>
      <c r="I1394" s="238"/>
      <c r="J1394" s="234"/>
      <c r="K1394" s="234"/>
      <c r="L1394" s="239"/>
      <c r="M1394" s="240"/>
      <c r="N1394" s="241"/>
      <c r="O1394" s="241"/>
      <c r="P1394" s="241"/>
      <c r="Q1394" s="241"/>
      <c r="R1394" s="241"/>
      <c r="S1394" s="241"/>
      <c r="T1394" s="242"/>
      <c r="AT1394" s="243" t="s">
        <v>272</v>
      </c>
      <c r="AU1394" s="243" t="s">
        <v>91</v>
      </c>
      <c r="AV1394" s="15" t="s">
        <v>91</v>
      </c>
      <c r="AW1394" s="15" t="s">
        <v>38</v>
      </c>
      <c r="AX1394" s="15" t="s">
        <v>82</v>
      </c>
      <c r="AY1394" s="243" t="s">
        <v>262</v>
      </c>
    </row>
    <row r="1395" spans="1:65" s="15" customFormat="1" ht="10">
      <c r="B1395" s="233"/>
      <c r="C1395" s="234"/>
      <c r="D1395" s="208" t="s">
        <v>272</v>
      </c>
      <c r="E1395" s="235" t="s">
        <v>44</v>
      </c>
      <c r="F1395" s="236" t="s">
        <v>997</v>
      </c>
      <c r="G1395" s="234"/>
      <c r="H1395" s="237">
        <v>-96.777000000000001</v>
      </c>
      <c r="I1395" s="238"/>
      <c r="J1395" s="234"/>
      <c r="K1395" s="234"/>
      <c r="L1395" s="239"/>
      <c r="M1395" s="240"/>
      <c r="N1395" s="241"/>
      <c r="O1395" s="241"/>
      <c r="P1395" s="241"/>
      <c r="Q1395" s="241"/>
      <c r="R1395" s="241"/>
      <c r="S1395" s="241"/>
      <c r="T1395" s="242"/>
      <c r="AT1395" s="243" t="s">
        <v>272</v>
      </c>
      <c r="AU1395" s="243" t="s">
        <v>91</v>
      </c>
      <c r="AV1395" s="15" t="s">
        <v>91</v>
      </c>
      <c r="AW1395" s="15" t="s">
        <v>38</v>
      </c>
      <c r="AX1395" s="15" t="s">
        <v>82</v>
      </c>
      <c r="AY1395" s="243" t="s">
        <v>262</v>
      </c>
    </row>
    <row r="1396" spans="1:65" s="16" customFormat="1" ht="10">
      <c r="B1396" s="244"/>
      <c r="C1396" s="245"/>
      <c r="D1396" s="208" t="s">
        <v>272</v>
      </c>
      <c r="E1396" s="246" t="s">
        <v>44</v>
      </c>
      <c r="F1396" s="247" t="s">
        <v>291</v>
      </c>
      <c r="G1396" s="245"/>
      <c r="H1396" s="248">
        <v>237.98700000000002</v>
      </c>
      <c r="I1396" s="249"/>
      <c r="J1396" s="245"/>
      <c r="K1396" s="245"/>
      <c r="L1396" s="250"/>
      <c r="M1396" s="251"/>
      <c r="N1396" s="252"/>
      <c r="O1396" s="252"/>
      <c r="P1396" s="252"/>
      <c r="Q1396" s="252"/>
      <c r="R1396" s="252"/>
      <c r="S1396" s="252"/>
      <c r="T1396" s="253"/>
      <c r="AT1396" s="254" t="s">
        <v>272</v>
      </c>
      <c r="AU1396" s="254" t="s">
        <v>91</v>
      </c>
      <c r="AV1396" s="16" t="s">
        <v>104</v>
      </c>
      <c r="AW1396" s="16" t="s">
        <v>38</v>
      </c>
      <c r="AX1396" s="16" t="s">
        <v>82</v>
      </c>
      <c r="AY1396" s="254" t="s">
        <v>262</v>
      </c>
    </row>
    <row r="1397" spans="1:65" s="15" customFormat="1" ht="10">
      <c r="B1397" s="233"/>
      <c r="C1397" s="234"/>
      <c r="D1397" s="208" t="s">
        <v>272</v>
      </c>
      <c r="E1397" s="235" t="s">
        <v>44</v>
      </c>
      <c r="F1397" s="236" t="s">
        <v>1070</v>
      </c>
      <c r="G1397" s="234"/>
      <c r="H1397" s="237">
        <v>238</v>
      </c>
      <c r="I1397" s="238"/>
      <c r="J1397" s="234"/>
      <c r="K1397" s="234"/>
      <c r="L1397" s="239"/>
      <c r="M1397" s="240"/>
      <c r="N1397" s="241"/>
      <c r="O1397" s="241"/>
      <c r="P1397" s="241"/>
      <c r="Q1397" s="241"/>
      <c r="R1397" s="241"/>
      <c r="S1397" s="241"/>
      <c r="T1397" s="242"/>
      <c r="AT1397" s="243" t="s">
        <v>272</v>
      </c>
      <c r="AU1397" s="243" t="s">
        <v>91</v>
      </c>
      <c r="AV1397" s="15" t="s">
        <v>91</v>
      </c>
      <c r="AW1397" s="15" t="s">
        <v>38</v>
      </c>
      <c r="AX1397" s="15" t="s">
        <v>89</v>
      </c>
      <c r="AY1397" s="243" t="s">
        <v>262</v>
      </c>
    </row>
    <row r="1398" spans="1:65" s="2" customFormat="1" ht="16.5" customHeight="1">
      <c r="A1398" s="37"/>
      <c r="B1398" s="38"/>
      <c r="C1398" s="255" t="s">
        <v>1071</v>
      </c>
      <c r="D1398" s="255" t="s">
        <v>633</v>
      </c>
      <c r="E1398" s="256" t="s">
        <v>1072</v>
      </c>
      <c r="F1398" s="257" t="s">
        <v>1073</v>
      </c>
      <c r="G1398" s="258" t="s">
        <v>342</v>
      </c>
      <c r="H1398" s="259">
        <v>242.76</v>
      </c>
      <c r="I1398" s="260"/>
      <c r="J1398" s="261">
        <f>ROUND(I1398*H1398,2)</f>
        <v>0</v>
      </c>
      <c r="K1398" s="257" t="s">
        <v>268</v>
      </c>
      <c r="L1398" s="262"/>
      <c r="M1398" s="263" t="s">
        <v>44</v>
      </c>
      <c r="N1398" s="264" t="s">
        <v>53</v>
      </c>
      <c r="O1398" s="67"/>
      <c r="P1398" s="204">
        <f>O1398*H1398</f>
        <v>0</v>
      </c>
      <c r="Q1398" s="204">
        <v>1.7999999999999999E-2</v>
      </c>
      <c r="R1398" s="204">
        <f>Q1398*H1398</f>
        <v>4.3696799999999998</v>
      </c>
      <c r="S1398" s="204">
        <v>0</v>
      </c>
      <c r="T1398" s="205">
        <f>S1398*H1398</f>
        <v>0</v>
      </c>
      <c r="U1398" s="37"/>
      <c r="V1398" s="37"/>
      <c r="W1398" s="37"/>
      <c r="X1398" s="37"/>
      <c r="Y1398" s="37"/>
      <c r="Z1398" s="37"/>
      <c r="AA1398" s="37"/>
      <c r="AB1398" s="37"/>
      <c r="AC1398" s="37"/>
      <c r="AD1398" s="37"/>
      <c r="AE1398" s="37"/>
      <c r="AR1398" s="206" t="s">
        <v>351</v>
      </c>
      <c r="AT1398" s="206" t="s">
        <v>633</v>
      </c>
      <c r="AU1398" s="206" t="s">
        <v>91</v>
      </c>
      <c r="AY1398" s="19" t="s">
        <v>262</v>
      </c>
      <c r="BE1398" s="207">
        <f>IF(N1398="základní",J1398,0)</f>
        <v>0</v>
      </c>
      <c r="BF1398" s="207">
        <f>IF(N1398="snížená",J1398,0)</f>
        <v>0</v>
      </c>
      <c r="BG1398" s="207">
        <f>IF(N1398="zákl. přenesená",J1398,0)</f>
        <v>0</v>
      </c>
      <c r="BH1398" s="207">
        <f>IF(N1398="sníž. přenesená",J1398,0)</f>
        <v>0</v>
      </c>
      <c r="BI1398" s="207">
        <f>IF(N1398="nulová",J1398,0)</f>
        <v>0</v>
      </c>
      <c r="BJ1398" s="19" t="s">
        <v>89</v>
      </c>
      <c r="BK1398" s="207">
        <f>ROUND(I1398*H1398,2)</f>
        <v>0</v>
      </c>
      <c r="BL1398" s="19" t="s">
        <v>104</v>
      </c>
      <c r="BM1398" s="206" t="s">
        <v>1074</v>
      </c>
    </row>
    <row r="1399" spans="1:65" s="2" customFormat="1" ht="18">
      <c r="A1399" s="37"/>
      <c r="B1399" s="38"/>
      <c r="C1399" s="39"/>
      <c r="D1399" s="208" t="s">
        <v>421</v>
      </c>
      <c r="E1399" s="39"/>
      <c r="F1399" s="209" t="s">
        <v>1075</v>
      </c>
      <c r="G1399" s="39"/>
      <c r="H1399" s="39"/>
      <c r="I1399" s="118"/>
      <c r="J1399" s="39"/>
      <c r="K1399" s="39"/>
      <c r="L1399" s="42"/>
      <c r="M1399" s="210"/>
      <c r="N1399" s="211"/>
      <c r="O1399" s="67"/>
      <c r="P1399" s="67"/>
      <c r="Q1399" s="67"/>
      <c r="R1399" s="67"/>
      <c r="S1399" s="67"/>
      <c r="T1399" s="68"/>
      <c r="U1399" s="37"/>
      <c r="V1399" s="37"/>
      <c r="W1399" s="37"/>
      <c r="X1399" s="37"/>
      <c r="Y1399" s="37"/>
      <c r="Z1399" s="37"/>
      <c r="AA1399" s="37"/>
      <c r="AB1399" s="37"/>
      <c r="AC1399" s="37"/>
      <c r="AD1399" s="37"/>
      <c r="AE1399" s="37"/>
      <c r="AT1399" s="19" t="s">
        <v>421</v>
      </c>
      <c r="AU1399" s="19" t="s">
        <v>91</v>
      </c>
    </row>
    <row r="1400" spans="1:65" s="13" customFormat="1" ht="10">
      <c r="B1400" s="212"/>
      <c r="C1400" s="213"/>
      <c r="D1400" s="208" t="s">
        <v>272</v>
      </c>
      <c r="E1400" s="214" t="s">
        <v>44</v>
      </c>
      <c r="F1400" s="215" t="s">
        <v>1069</v>
      </c>
      <c r="G1400" s="213"/>
      <c r="H1400" s="214" t="s">
        <v>44</v>
      </c>
      <c r="I1400" s="216"/>
      <c r="J1400" s="213"/>
      <c r="K1400" s="213"/>
      <c r="L1400" s="217"/>
      <c r="M1400" s="218"/>
      <c r="N1400" s="219"/>
      <c r="O1400" s="219"/>
      <c r="P1400" s="219"/>
      <c r="Q1400" s="219"/>
      <c r="R1400" s="219"/>
      <c r="S1400" s="219"/>
      <c r="T1400" s="220"/>
      <c r="AT1400" s="221" t="s">
        <v>272</v>
      </c>
      <c r="AU1400" s="221" t="s">
        <v>91</v>
      </c>
      <c r="AV1400" s="13" t="s">
        <v>89</v>
      </c>
      <c r="AW1400" s="13" t="s">
        <v>38</v>
      </c>
      <c r="AX1400" s="13" t="s">
        <v>82</v>
      </c>
      <c r="AY1400" s="221" t="s">
        <v>262</v>
      </c>
    </row>
    <row r="1401" spans="1:65" s="13" customFormat="1" ht="10">
      <c r="B1401" s="212"/>
      <c r="C1401" s="213"/>
      <c r="D1401" s="208" t="s">
        <v>272</v>
      </c>
      <c r="E1401" s="214" t="s">
        <v>44</v>
      </c>
      <c r="F1401" s="215" t="s">
        <v>988</v>
      </c>
      <c r="G1401" s="213"/>
      <c r="H1401" s="214" t="s">
        <v>44</v>
      </c>
      <c r="I1401" s="216"/>
      <c r="J1401" s="213"/>
      <c r="K1401" s="213"/>
      <c r="L1401" s="217"/>
      <c r="M1401" s="218"/>
      <c r="N1401" s="219"/>
      <c r="O1401" s="219"/>
      <c r="P1401" s="219"/>
      <c r="Q1401" s="219"/>
      <c r="R1401" s="219"/>
      <c r="S1401" s="219"/>
      <c r="T1401" s="220"/>
      <c r="AT1401" s="221" t="s">
        <v>272</v>
      </c>
      <c r="AU1401" s="221" t="s">
        <v>91</v>
      </c>
      <c r="AV1401" s="13" t="s">
        <v>89</v>
      </c>
      <c r="AW1401" s="13" t="s">
        <v>38</v>
      </c>
      <c r="AX1401" s="13" t="s">
        <v>82</v>
      </c>
      <c r="AY1401" s="221" t="s">
        <v>262</v>
      </c>
    </row>
    <row r="1402" spans="1:65" s="13" customFormat="1" ht="10">
      <c r="B1402" s="212"/>
      <c r="C1402" s="213"/>
      <c r="D1402" s="208" t="s">
        <v>272</v>
      </c>
      <c r="E1402" s="214" t="s">
        <v>44</v>
      </c>
      <c r="F1402" s="215" t="s">
        <v>968</v>
      </c>
      <c r="G1402" s="213"/>
      <c r="H1402" s="214" t="s">
        <v>44</v>
      </c>
      <c r="I1402" s="216"/>
      <c r="J1402" s="213"/>
      <c r="K1402" s="213"/>
      <c r="L1402" s="217"/>
      <c r="M1402" s="218"/>
      <c r="N1402" s="219"/>
      <c r="O1402" s="219"/>
      <c r="P1402" s="219"/>
      <c r="Q1402" s="219"/>
      <c r="R1402" s="219"/>
      <c r="S1402" s="219"/>
      <c r="T1402" s="220"/>
      <c r="AT1402" s="221" t="s">
        <v>272</v>
      </c>
      <c r="AU1402" s="221" t="s">
        <v>91</v>
      </c>
      <c r="AV1402" s="13" t="s">
        <v>89</v>
      </c>
      <c r="AW1402" s="13" t="s">
        <v>38</v>
      </c>
      <c r="AX1402" s="13" t="s">
        <v>82</v>
      </c>
      <c r="AY1402" s="221" t="s">
        <v>262</v>
      </c>
    </row>
    <row r="1403" spans="1:65" s="15" customFormat="1" ht="10">
      <c r="B1403" s="233"/>
      <c r="C1403" s="234"/>
      <c r="D1403" s="208" t="s">
        <v>272</v>
      </c>
      <c r="E1403" s="235" t="s">
        <v>44</v>
      </c>
      <c r="F1403" s="236" t="s">
        <v>990</v>
      </c>
      <c r="G1403" s="234"/>
      <c r="H1403" s="237">
        <v>175.833</v>
      </c>
      <c r="I1403" s="238"/>
      <c r="J1403" s="234"/>
      <c r="K1403" s="234"/>
      <c r="L1403" s="239"/>
      <c r="M1403" s="240"/>
      <c r="N1403" s="241"/>
      <c r="O1403" s="241"/>
      <c r="P1403" s="241"/>
      <c r="Q1403" s="241"/>
      <c r="R1403" s="241"/>
      <c r="S1403" s="241"/>
      <c r="T1403" s="242"/>
      <c r="AT1403" s="243" t="s">
        <v>272</v>
      </c>
      <c r="AU1403" s="243" t="s">
        <v>91</v>
      </c>
      <c r="AV1403" s="15" t="s">
        <v>91</v>
      </c>
      <c r="AW1403" s="15" t="s">
        <v>38</v>
      </c>
      <c r="AX1403" s="15" t="s">
        <v>82</v>
      </c>
      <c r="AY1403" s="243" t="s">
        <v>262</v>
      </c>
    </row>
    <row r="1404" spans="1:65" s="15" customFormat="1" ht="10">
      <c r="B1404" s="233"/>
      <c r="C1404" s="234"/>
      <c r="D1404" s="208" t="s">
        <v>272</v>
      </c>
      <c r="E1404" s="235" t="s">
        <v>44</v>
      </c>
      <c r="F1404" s="236" t="s">
        <v>991</v>
      </c>
      <c r="G1404" s="234"/>
      <c r="H1404" s="237">
        <v>-2.6669999999999998</v>
      </c>
      <c r="I1404" s="238"/>
      <c r="J1404" s="234"/>
      <c r="K1404" s="234"/>
      <c r="L1404" s="239"/>
      <c r="M1404" s="240"/>
      <c r="N1404" s="241"/>
      <c r="O1404" s="241"/>
      <c r="P1404" s="241"/>
      <c r="Q1404" s="241"/>
      <c r="R1404" s="241"/>
      <c r="S1404" s="241"/>
      <c r="T1404" s="242"/>
      <c r="AT1404" s="243" t="s">
        <v>272</v>
      </c>
      <c r="AU1404" s="243" t="s">
        <v>91</v>
      </c>
      <c r="AV1404" s="15" t="s">
        <v>91</v>
      </c>
      <c r="AW1404" s="15" t="s">
        <v>38</v>
      </c>
      <c r="AX1404" s="15" t="s">
        <v>82</v>
      </c>
      <c r="AY1404" s="243" t="s">
        <v>262</v>
      </c>
    </row>
    <row r="1405" spans="1:65" s="15" customFormat="1" ht="10">
      <c r="B1405" s="233"/>
      <c r="C1405" s="234"/>
      <c r="D1405" s="208" t="s">
        <v>272</v>
      </c>
      <c r="E1405" s="235" t="s">
        <v>44</v>
      </c>
      <c r="F1405" s="236" t="s">
        <v>996</v>
      </c>
      <c r="G1405" s="234"/>
      <c r="H1405" s="237">
        <v>161.59800000000001</v>
      </c>
      <c r="I1405" s="238"/>
      <c r="J1405" s="234"/>
      <c r="K1405" s="234"/>
      <c r="L1405" s="239"/>
      <c r="M1405" s="240"/>
      <c r="N1405" s="241"/>
      <c r="O1405" s="241"/>
      <c r="P1405" s="241"/>
      <c r="Q1405" s="241"/>
      <c r="R1405" s="241"/>
      <c r="S1405" s="241"/>
      <c r="T1405" s="242"/>
      <c r="AT1405" s="243" t="s">
        <v>272</v>
      </c>
      <c r="AU1405" s="243" t="s">
        <v>91</v>
      </c>
      <c r="AV1405" s="15" t="s">
        <v>91</v>
      </c>
      <c r="AW1405" s="15" t="s">
        <v>38</v>
      </c>
      <c r="AX1405" s="15" t="s">
        <v>82</v>
      </c>
      <c r="AY1405" s="243" t="s">
        <v>262</v>
      </c>
    </row>
    <row r="1406" spans="1:65" s="15" customFormat="1" ht="10">
      <c r="B1406" s="233"/>
      <c r="C1406" s="234"/>
      <c r="D1406" s="208" t="s">
        <v>272</v>
      </c>
      <c r="E1406" s="235" t="s">
        <v>44</v>
      </c>
      <c r="F1406" s="236" t="s">
        <v>997</v>
      </c>
      <c r="G1406" s="234"/>
      <c r="H1406" s="237">
        <v>-96.777000000000001</v>
      </c>
      <c r="I1406" s="238"/>
      <c r="J1406" s="234"/>
      <c r="K1406" s="234"/>
      <c r="L1406" s="239"/>
      <c r="M1406" s="240"/>
      <c r="N1406" s="241"/>
      <c r="O1406" s="241"/>
      <c r="P1406" s="241"/>
      <c r="Q1406" s="241"/>
      <c r="R1406" s="241"/>
      <c r="S1406" s="241"/>
      <c r="T1406" s="242"/>
      <c r="AT1406" s="243" t="s">
        <v>272</v>
      </c>
      <c r="AU1406" s="243" t="s">
        <v>91</v>
      </c>
      <c r="AV1406" s="15" t="s">
        <v>91</v>
      </c>
      <c r="AW1406" s="15" t="s">
        <v>38</v>
      </c>
      <c r="AX1406" s="15" t="s">
        <v>82</v>
      </c>
      <c r="AY1406" s="243" t="s">
        <v>262</v>
      </c>
    </row>
    <row r="1407" spans="1:65" s="16" customFormat="1" ht="10">
      <c r="B1407" s="244"/>
      <c r="C1407" s="245"/>
      <c r="D1407" s="208" t="s">
        <v>272</v>
      </c>
      <c r="E1407" s="246" t="s">
        <v>44</v>
      </c>
      <c r="F1407" s="247" t="s">
        <v>291</v>
      </c>
      <c r="G1407" s="245"/>
      <c r="H1407" s="248">
        <v>237.98700000000002</v>
      </c>
      <c r="I1407" s="249"/>
      <c r="J1407" s="245"/>
      <c r="K1407" s="245"/>
      <c r="L1407" s="250"/>
      <c r="M1407" s="251"/>
      <c r="N1407" s="252"/>
      <c r="O1407" s="252"/>
      <c r="P1407" s="252"/>
      <c r="Q1407" s="252"/>
      <c r="R1407" s="252"/>
      <c r="S1407" s="252"/>
      <c r="T1407" s="253"/>
      <c r="AT1407" s="254" t="s">
        <v>272</v>
      </c>
      <c r="AU1407" s="254" t="s">
        <v>91</v>
      </c>
      <c r="AV1407" s="16" t="s">
        <v>104</v>
      </c>
      <c r="AW1407" s="16" t="s">
        <v>38</v>
      </c>
      <c r="AX1407" s="16" t="s">
        <v>82</v>
      </c>
      <c r="AY1407" s="254" t="s">
        <v>262</v>
      </c>
    </row>
    <row r="1408" spans="1:65" s="15" customFormat="1" ht="10">
      <c r="B1408" s="233"/>
      <c r="C1408" s="234"/>
      <c r="D1408" s="208" t="s">
        <v>272</v>
      </c>
      <c r="E1408" s="235" t="s">
        <v>44</v>
      </c>
      <c r="F1408" s="236" t="s">
        <v>1070</v>
      </c>
      <c r="G1408" s="234"/>
      <c r="H1408" s="237">
        <v>238</v>
      </c>
      <c r="I1408" s="238"/>
      <c r="J1408" s="234"/>
      <c r="K1408" s="234"/>
      <c r="L1408" s="239"/>
      <c r="M1408" s="240"/>
      <c r="N1408" s="241"/>
      <c r="O1408" s="241"/>
      <c r="P1408" s="241"/>
      <c r="Q1408" s="241"/>
      <c r="R1408" s="241"/>
      <c r="S1408" s="241"/>
      <c r="T1408" s="242"/>
      <c r="AT1408" s="243" t="s">
        <v>272</v>
      </c>
      <c r="AU1408" s="243" t="s">
        <v>91</v>
      </c>
      <c r="AV1408" s="15" t="s">
        <v>91</v>
      </c>
      <c r="AW1408" s="15" t="s">
        <v>38</v>
      </c>
      <c r="AX1408" s="15" t="s">
        <v>89</v>
      </c>
      <c r="AY1408" s="243" t="s">
        <v>262</v>
      </c>
    </row>
    <row r="1409" spans="1:65" s="15" customFormat="1" ht="10">
      <c r="B1409" s="233"/>
      <c r="C1409" s="234"/>
      <c r="D1409" s="208" t="s">
        <v>272</v>
      </c>
      <c r="E1409" s="234"/>
      <c r="F1409" s="236" t="s">
        <v>1076</v>
      </c>
      <c r="G1409" s="234"/>
      <c r="H1409" s="237">
        <v>242.76</v>
      </c>
      <c r="I1409" s="238"/>
      <c r="J1409" s="234"/>
      <c r="K1409" s="234"/>
      <c r="L1409" s="239"/>
      <c r="M1409" s="240"/>
      <c r="N1409" s="241"/>
      <c r="O1409" s="241"/>
      <c r="P1409" s="241"/>
      <c r="Q1409" s="241"/>
      <c r="R1409" s="241"/>
      <c r="S1409" s="241"/>
      <c r="T1409" s="242"/>
      <c r="AT1409" s="243" t="s">
        <v>272</v>
      </c>
      <c r="AU1409" s="243" t="s">
        <v>91</v>
      </c>
      <c r="AV1409" s="15" t="s">
        <v>91</v>
      </c>
      <c r="AW1409" s="15" t="s">
        <v>4</v>
      </c>
      <c r="AX1409" s="15" t="s">
        <v>89</v>
      </c>
      <c r="AY1409" s="243" t="s">
        <v>262</v>
      </c>
    </row>
    <row r="1410" spans="1:65" s="2" customFormat="1" ht="21.75" customHeight="1">
      <c r="A1410" s="37"/>
      <c r="B1410" s="38"/>
      <c r="C1410" s="195" t="s">
        <v>1077</v>
      </c>
      <c r="D1410" s="195" t="s">
        <v>264</v>
      </c>
      <c r="E1410" s="196" t="s">
        <v>1078</v>
      </c>
      <c r="F1410" s="197" t="s">
        <v>1079</v>
      </c>
      <c r="G1410" s="198" t="s">
        <v>342</v>
      </c>
      <c r="H1410" s="199">
        <v>175.03200000000001</v>
      </c>
      <c r="I1410" s="200"/>
      <c r="J1410" s="201">
        <f>ROUND(I1410*H1410,2)</f>
        <v>0</v>
      </c>
      <c r="K1410" s="197" t="s">
        <v>268</v>
      </c>
      <c r="L1410" s="42"/>
      <c r="M1410" s="202" t="s">
        <v>44</v>
      </c>
      <c r="N1410" s="203" t="s">
        <v>53</v>
      </c>
      <c r="O1410" s="67"/>
      <c r="P1410" s="204">
        <f>O1410*H1410</f>
        <v>0</v>
      </c>
      <c r="Q1410" s="204">
        <v>6.0000000000000002E-5</v>
      </c>
      <c r="R1410" s="204">
        <f>Q1410*H1410</f>
        <v>1.0501920000000001E-2</v>
      </c>
      <c r="S1410" s="204">
        <v>0</v>
      </c>
      <c r="T1410" s="205">
        <f>S1410*H1410</f>
        <v>0</v>
      </c>
      <c r="U1410" s="37"/>
      <c r="V1410" s="37"/>
      <c r="W1410" s="37"/>
      <c r="X1410" s="37"/>
      <c r="Y1410" s="37"/>
      <c r="Z1410" s="37"/>
      <c r="AA1410" s="37"/>
      <c r="AB1410" s="37"/>
      <c r="AC1410" s="37"/>
      <c r="AD1410" s="37"/>
      <c r="AE1410" s="37"/>
      <c r="AR1410" s="206" t="s">
        <v>104</v>
      </c>
      <c r="AT1410" s="206" t="s">
        <v>264</v>
      </c>
      <c r="AU1410" s="206" t="s">
        <v>91</v>
      </c>
      <c r="AY1410" s="19" t="s">
        <v>262</v>
      </c>
      <c r="BE1410" s="207">
        <f>IF(N1410="základní",J1410,0)</f>
        <v>0</v>
      </c>
      <c r="BF1410" s="207">
        <f>IF(N1410="snížená",J1410,0)</f>
        <v>0</v>
      </c>
      <c r="BG1410" s="207">
        <f>IF(N1410="zákl. přenesená",J1410,0)</f>
        <v>0</v>
      </c>
      <c r="BH1410" s="207">
        <f>IF(N1410="sníž. přenesená",J1410,0)</f>
        <v>0</v>
      </c>
      <c r="BI1410" s="207">
        <f>IF(N1410="nulová",J1410,0)</f>
        <v>0</v>
      </c>
      <c r="BJ1410" s="19" t="s">
        <v>89</v>
      </c>
      <c r="BK1410" s="207">
        <f>ROUND(I1410*H1410,2)</f>
        <v>0</v>
      </c>
      <c r="BL1410" s="19" t="s">
        <v>104</v>
      </c>
      <c r="BM1410" s="206" t="s">
        <v>1080</v>
      </c>
    </row>
    <row r="1411" spans="1:65" s="2" customFormat="1" ht="153">
      <c r="A1411" s="37"/>
      <c r="B1411" s="38"/>
      <c r="C1411" s="39"/>
      <c r="D1411" s="208" t="s">
        <v>270</v>
      </c>
      <c r="E1411" s="39"/>
      <c r="F1411" s="209" t="s">
        <v>1037</v>
      </c>
      <c r="G1411" s="39"/>
      <c r="H1411" s="39"/>
      <c r="I1411" s="118"/>
      <c r="J1411" s="39"/>
      <c r="K1411" s="39"/>
      <c r="L1411" s="42"/>
      <c r="M1411" s="210"/>
      <c r="N1411" s="211"/>
      <c r="O1411" s="67"/>
      <c r="P1411" s="67"/>
      <c r="Q1411" s="67"/>
      <c r="R1411" s="67"/>
      <c r="S1411" s="67"/>
      <c r="T1411" s="68"/>
      <c r="U1411" s="37"/>
      <c r="V1411" s="37"/>
      <c r="W1411" s="37"/>
      <c r="X1411" s="37"/>
      <c r="Y1411" s="37"/>
      <c r="Z1411" s="37"/>
      <c r="AA1411" s="37"/>
      <c r="AB1411" s="37"/>
      <c r="AC1411" s="37"/>
      <c r="AD1411" s="37"/>
      <c r="AE1411" s="37"/>
      <c r="AT1411" s="19" t="s">
        <v>270</v>
      </c>
      <c r="AU1411" s="19" t="s">
        <v>91</v>
      </c>
    </row>
    <row r="1412" spans="1:65" s="2" customFormat="1" ht="18">
      <c r="A1412" s="37"/>
      <c r="B1412" s="38"/>
      <c r="C1412" s="39"/>
      <c r="D1412" s="208" t="s">
        <v>421</v>
      </c>
      <c r="E1412" s="39"/>
      <c r="F1412" s="209" t="s">
        <v>964</v>
      </c>
      <c r="G1412" s="39"/>
      <c r="H1412" s="39"/>
      <c r="I1412" s="118"/>
      <c r="J1412" s="39"/>
      <c r="K1412" s="39"/>
      <c r="L1412" s="42"/>
      <c r="M1412" s="210"/>
      <c r="N1412" s="211"/>
      <c r="O1412" s="67"/>
      <c r="P1412" s="67"/>
      <c r="Q1412" s="67"/>
      <c r="R1412" s="67"/>
      <c r="S1412" s="67"/>
      <c r="T1412" s="68"/>
      <c r="U1412" s="37"/>
      <c r="V1412" s="37"/>
      <c r="W1412" s="37"/>
      <c r="X1412" s="37"/>
      <c r="Y1412" s="37"/>
      <c r="Z1412" s="37"/>
      <c r="AA1412" s="37"/>
      <c r="AB1412" s="37"/>
      <c r="AC1412" s="37"/>
      <c r="AD1412" s="37"/>
      <c r="AE1412" s="37"/>
      <c r="AT1412" s="19" t="s">
        <v>421</v>
      </c>
      <c r="AU1412" s="19" t="s">
        <v>91</v>
      </c>
    </row>
    <row r="1413" spans="1:65" s="13" customFormat="1" ht="10">
      <c r="B1413" s="212"/>
      <c r="C1413" s="213"/>
      <c r="D1413" s="208" t="s">
        <v>272</v>
      </c>
      <c r="E1413" s="214" t="s">
        <v>44</v>
      </c>
      <c r="F1413" s="215" t="s">
        <v>965</v>
      </c>
      <c r="G1413" s="213"/>
      <c r="H1413" s="214" t="s">
        <v>44</v>
      </c>
      <c r="I1413" s="216"/>
      <c r="J1413" s="213"/>
      <c r="K1413" s="213"/>
      <c r="L1413" s="217"/>
      <c r="M1413" s="218"/>
      <c r="N1413" s="219"/>
      <c r="O1413" s="219"/>
      <c r="P1413" s="219"/>
      <c r="Q1413" s="219"/>
      <c r="R1413" s="219"/>
      <c r="S1413" s="219"/>
      <c r="T1413" s="220"/>
      <c r="AT1413" s="221" t="s">
        <v>272</v>
      </c>
      <c r="AU1413" s="221" t="s">
        <v>91</v>
      </c>
      <c r="AV1413" s="13" t="s">
        <v>89</v>
      </c>
      <c r="AW1413" s="13" t="s">
        <v>38</v>
      </c>
      <c r="AX1413" s="13" t="s">
        <v>82</v>
      </c>
      <c r="AY1413" s="221" t="s">
        <v>262</v>
      </c>
    </row>
    <row r="1414" spans="1:65" s="13" customFormat="1" ht="10">
      <c r="B1414" s="212"/>
      <c r="C1414" s="213"/>
      <c r="D1414" s="208" t="s">
        <v>272</v>
      </c>
      <c r="E1414" s="214" t="s">
        <v>44</v>
      </c>
      <c r="F1414" s="215" t="s">
        <v>966</v>
      </c>
      <c r="G1414" s="213"/>
      <c r="H1414" s="214" t="s">
        <v>44</v>
      </c>
      <c r="I1414" s="216"/>
      <c r="J1414" s="213"/>
      <c r="K1414" s="213"/>
      <c r="L1414" s="217"/>
      <c r="M1414" s="218"/>
      <c r="N1414" s="219"/>
      <c r="O1414" s="219"/>
      <c r="P1414" s="219"/>
      <c r="Q1414" s="219"/>
      <c r="R1414" s="219"/>
      <c r="S1414" s="219"/>
      <c r="T1414" s="220"/>
      <c r="AT1414" s="221" t="s">
        <v>272</v>
      </c>
      <c r="AU1414" s="221" t="s">
        <v>91</v>
      </c>
      <c r="AV1414" s="13" t="s">
        <v>89</v>
      </c>
      <c r="AW1414" s="13" t="s">
        <v>38</v>
      </c>
      <c r="AX1414" s="13" t="s">
        <v>82</v>
      </c>
      <c r="AY1414" s="221" t="s">
        <v>262</v>
      </c>
    </row>
    <row r="1415" spans="1:65" s="13" customFormat="1" ht="10">
      <c r="B1415" s="212"/>
      <c r="C1415" s="213"/>
      <c r="D1415" s="208" t="s">
        <v>272</v>
      </c>
      <c r="E1415" s="214" t="s">
        <v>44</v>
      </c>
      <c r="F1415" s="215" t="s">
        <v>967</v>
      </c>
      <c r="G1415" s="213"/>
      <c r="H1415" s="214" t="s">
        <v>44</v>
      </c>
      <c r="I1415" s="216"/>
      <c r="J1415" s="213"/>
      <c r="K1415" s="213"/>
      <c r="L1415" s="217"/>
      <c r="M1415" s="218"/>
      <c r="N1415" s="219"/>
      <c r="O1415" s="219"/>
      <c r="P1415" s="219"/>
      <c r="Q1415" s="219"/>
      <c r="R1415" s="219"/>
      <c r="S1415" s="219"/>
      <c r="T1415" s="220"/>
      <c r="AT1415" s="221" t="s">
        <v>272</v>
      </c>
      <c r="AU1415" s="221" t="s">
        <v>91</v>
      </c>
      <c r="AV1415" s="13" t="s">
        <v>89</v>
      </c>
      <c r="AW1415" s="13" t="s">
        <v>38</v>
      </c>
      <c r="AX1415" s="13" t="s">
        <v>82</v>
      </c>
      <c r="AY1415" s="221" t="s">
        <v>262</v>
      </c>
    </row>
    <row r="1416" spans="1:65" s="13" customFormat="1" ht="10">
      <c r="B1416" s="212"/>
      <c r="C1416" s="213"/>
      <c r="D1416" s="208" t="s">
        <v>272</v>
      </c>
      <c r="E1416" s="214" t="s">
        <v>44</v>
      </c>
      <c r="F1416" s="215" t="s">
        <v>968</v>
      </c>
      <c r="G1416" s="213"/>
      <c r="H1416" s="214" t="s">
        <v>44</v>
      </c>
      <c r="I1416" s="216"/>
      <c r="J1416" s="213"/>
      <c r="K1416" s="213"/>
      <c r="L1416" s="217"/>
      <c r="M1416" s="218"/>
      <c r="N1416" s="219"/>
      <c r="O1416" s="219"/>
      <c r="P1416" s="219"/>
      <c r="Q1416" s="219"/>
      <c r="R1416" s="219"/>
      <c r="S1416" s="219"/>
      <c r="T1416" s="220"/>
      <c r="AT1416" s="221" t="s">
        <v>272</v>
      </c>
      <c r="AU1416" s="221" t="s">
        <v>91</v>
      </c>
      <c r="AV1416" s="13" t="s">
        <v>89</v>
      </c>
      <c r="AW1416" s="13" t="s">
        <v>38</v>
      </c>
      <c r="AX1416" s="13" t="s">
        <v>82</v>
      </c>
      <c r="AY1416" s="221" t="s">
        <v>262</v>
      </c>
    </row>
    <row r="1417" spans="1:65" s="15" customFormat="1" ht="10">
      <c r="B1417" s="233"/>
      <c r="C1417" s="234"/>
      <c r="D1417" s="208" t="s">
        <v>272</v>
      </c>
      <c r="E1417" s="235" t="s">
        <v>44</v>
      </c>
      <c r="F1417" s="236" t="s">
        <v>969</v>
      </c>
      <c r="G1417" s="234"/>
      <c r="H1417" s="237">
        <v>13.419</v>
      </c>
      <c r="I1417" s="238"/>
      <c r="J1417" s="234"/>
      <c r="K1417" s="234"/>
      <c r="L1417" s="239"/>
      <c r="M1417" s="240"/>
      <c r="N1417" s="241"/>
      <c r="O1417" s="241"/>
      <c r="P1417" s="241"/>
      <c r="Q1417" s="241"/>
      <c r="R1417" s="241"/>
      <c r="S1417" s="241"/>
      <c r="T1417" s="242"/>
      <c r="AT1417" s="243" t="s">
        <v>272</v>
      </c>
      <c r="AU1417" s="243" t="s">
        <v>91</v>
      </c>
      <c r="AV1417" s="15" t="s">
        <v>91</v>
      </c>
      <c r="AW1417" s="15" t="s">
        <v>38</v>
      </c>
      <c r="AX1417" s="15" t="s">
        <v>82</v>
      </c>
      <c r="AY1417" s="243" t="s">
        <v>262</v>
      </c>
    </row>
    <row r="1418" spans="1:65" s="15" customFormat="1" ht="10">
      <c r="B1418" s="233"/>
      <c r="C1418" s="234"/>
      <c r="D1418" s="208" t="s">
        <v>272</v>
      </c>
      <c r="E1418" s="235" t="s">
        <v>44</v>
      </c>
      <c r="F1418" s="236" t="s">
        <v>970</v>
      </c>
      <c r="G1418" s="234"/>
      <c r="H1418" s="237">
        <v>21.202000000000002</v>
      </c>
      <c r="I1418" s="238"/>
      <c r="J1418" s="234"/>
      <c r="K1418" s="234"/>
      <c r="L1418" s="239"/>
      <c r="M1418" s="240"/>
      <c r="N1418" s="241"/>
      <c r="O1418" s="241"/>
      <c r="P1418" s="241"/>
      <c r="Q1418" s="241"/>
      <c r="R1418" s="241"/>
      <c r="S1418" s="241"/>
      <c r="T1418" s="242"/>
      <c r="AT1418" s="243" t="s">
        <v>272</v>
      </c>
      <c r="AU1418" s="243" t="s">
        <v>91</v>
      </c>
      <c r="AV1418" s="15" t="s">
        <v>91</v>
      </c>
      <c r="AW1418" s="15" t="s">
        <v>38</v>
      </c>
      <c r="AX1418" s="15" t="s">
        <v>82</v>
      </c>
      <c r="AY1418" s="243" t="s">
        <v>262</v>
      </c>
    </row>
    <row r="1419" spans="1:65" s="15" customFormat="1" ht="10">
      <c r="B1419" s="233"/>
      <c r="C1419" s="234"/>
      <c r="D1419" s="208" t="s">
        <v>272</v>
      </c>
      <c r="E1419" s="235" t="s">
        <v>44</v>
      </c>
      <c r="F1419" s="236" t="s">
        <v>971</v>
      </c>
      <c r="G1419" s="234"/>
      <c r="H1419" s="237">
        <v>1.8680000000000001</v>
      </c>
      <c r="I1419" s="238"/>
      <c r="J1419" s="234"/>
      <c r="K1419" s="234"/>
      <c r="L1419" s="239"/>
      <c r="M1419" s="240"/>
      <c r="N1419" s="241"/>
      <c r="O1419" s="241"/>
      <c r="P1419" s="241"/>
      <c r="Q1419" s="241"/>
      <c r="R1419" s="241"/>
      <c r="S1419" s="241"/>
      <c r="T1419" s="242"/>
      <c r="AT1419" s="243" t="s">
        <v>272</v>
      </c>
      <c r="AU1419" s="243" t="s">
        <v>91</v>
      </c>
      <c r="AV1419" s="15" t="s">
        <v>91</v>
      </c>
      <c r="AW1419" s="15" t="s">
        <v>38</v>
      </c>
      <c r="AX1419" s="15" t="s">
        <v>82</v>
      </c>
      <c r="AY1419" s="243" t="s">
        <v>262</v>
      </c>
    </row>
    <row r="1420" spans="1:65" s="15" customFormat="1" ht="10">
      <c r="B1420" s="233"/>
      <c r="C1420" s="234"/>
      <c r="D1420" s="208" t="s">
        <v>272</v>
      </c>
      <c r="E1420" s="235" t="s">
        <v>44</v>
      </c>
      <c r="F1420" s="236" t="s">
        <v>972</v>
      </c>
      <c r="G1420" s="234"/>
      <c r="H1420" s="237">
        <v>4.6280000000000001</v>
      </c>
      <c r="I1420" s="238"/>
      <c r="J1420" s="234"/>
      <c r="K1420" s="234"/>
      <c r="L1420" s="239"/>
      <c r="M1420" s="240"/>
      <c r="N1420" s="241"/>
      <c r="O1420" s="241"/>
      <c r="P1420" s="241"/>
      <c r="Q1420" s="241"/>
      <c r="R1420" s="241"/>
      <c r="S1420" s="241"/>
      <c r="T1420" s="242"/>
      <c r="AT1420" s="243" t="s">
        <v>272</v>
      </c>
      <c r="AU1420" s="243" t="s">
        <v>91</v>
      </c>
      <c r="AV1420" s="15" t="s">
        <v>91</v>
      </c>
      <c r="AW1420" s="15" t="s">
        <v>38</v>
      </c>
      <c r="AX1420" s="15" t="s">
        <v>82</v>
      </c>
      <c r="AY1420" s="243" t="s">
        <v>262</v>
      </c>
    </row>
    <row r="1421" spans="1:65" s="14" customFormat="1" ht="10">
      <c r="B1421" s="222"/>
      <c r="C1421" s="223"/>
      <c r="D1421" s="208" t="s">
        <v>272</v>
      </c>
      <c r="E1421" s="224" t="s">
        <v>44</v>
      </c>
      <c r="F1421" s="225" t="s">
        <v>284</v>
      </c>
      <c r="G1421" s="223"/>
      <c r="H1421" s="226">
        <v>41.117000000000004</v>
      </c>
      <c r="I1421" s="227"/>
      <c r="J1421" s="223"/>
      <c r="K1421" s="223"/>
      <c r="L1421" s="228"/>
      <c r="M1421" s="229"/>
      <c r="N1421" s="230"/>
      <c r="O1421" s="230"/>
      <c r="P1421" s="230"/>
      <c r="Q1421" s="230"/>
      <c r="R1421" s="230"/>
      <c r="S1421" s="230"/>
      <c r="T1421" s="231"/>
      <c r="AT1421" s="232" t="s">
        <v>272</v>
      </c>
      <c r="AU1421" s="232" t="s">
        <v>91</v>
      </c>
      <c r="AV1421" s="14" t="s">
        <v>97</v>
      </c>
      <c r="AW1421" s="14" t="s">
        <v>38</v>
      </c>
      <c r="AX1421" s="14" t="s">
        <v>82</v>
      </c>
      <c r="AY1421" s="232" t="s">
        <v>262</v>
      </c>
    </row>
    <row r="1422" spans="1:65" s="13" customFormat="1" ht="10">
      <c r="B1422" s="212"/>
      <c r="C1422" s="213"/>
      <c r="D1422" s="208" t="s">
        <v>272</v>
      </c>
      <c r="E1422" s="214" t="s">
        <v>44</v>
      </c>
      <c r="F1422" s="215" t="s">
        <v>973</v>
      </c>
      <c r="G1422" s="213"/>
      <c r="H1422" s="214" t="s">
        <v>44</v>
      </c>
      <c r="I1422" s="216"/>
      <c r="J1422" s="213"/>
      <c r="K1422" s="213"/>
      <c r="L1422" s="217"/>
      <c r="M1422" s="218"/>
      <c r="N1422" s="219"/>
      <c r="O1422" s="219"/>
      <c r="P1422" s="219"/>
      <c r="Q1422" s="219"/>
      <c r="R1422" s="219"/>
      <c r="S1422" s="219"/>
      <c r="T1422" s="220"/>
      <c r="AT1422" s="221" t="s">
        <v>272</v>
      </c>
      <c r="AU1422" s="221" t="s">
        <v>91</v>
      </c>
      <c r="AV1422" s="13" t="s">
        <v>89</v>
      </c>
      <c r="AW1422" s="13" t="s">
        <v>38</v>
      </c>
      <c r="AX1422" s="13" t="s">
        <v>82</v>
      </c>
      <c r="AY1422" s="221" t="s">
        <v>262</v>
      </c>
    </row>
    <row r="1423" spans="1:65" s="15" customFormat="1" ht="10">
      <c r="B1423" s="233"/>
      <c r="C1423" s="234"/>
      <c r="D1423" s="208" t="s">
        <v>272</v>
      </c>
      <c r="E1423" s="235" t="s">
        <v>44</v>
      </c>
      <c r="F1423" s="236" t="s">
        <v>974</v>
      </c>
      <c r="G1423" s="234"/>
      <c r="H1423" s="237">
        <v>65.52</v>
      </c>
      <c r="I1423" s="238"/>
      <c r="J1423" s="234"/>
      <c r="K1423" s="234"/>
      <c r="L1423" s="239"/>
      <c r="M1423" s="240"/>
      <c r="N1423" s="241"/>
      <c r="O1423" s="241"/>
      <c r="P1423" s="241"/>
      <c r="Q1423" s="241"/>
      <c r="R1423" s="241"/>
      <c r="S1423" s="241"/>
      <c r="T1423" s="242"/>
      <c r="AT1423" s="243" t="s">
        <v>272</v>
      </c>
      <c r="AU1423" s="243" t="s">
        <v>91</v>
      </c>
      <c r="AV1423" s="15" t="s">
        <v>91</v>
      </c>
      <c r="AW1423" s="15" t="s">
        <v>38</v>
      </c>
      <c r="AX1423" s="15" t="s">
        <v>82</v>
      </c>
      <c r="AY1423" s="243" t="s">
        <v>262</v>
      </c>
    </row>
    <row r="1424" spans="1:65" s="15" customFormat="1" ht="10">
      <c r="B1424" s="233"/>
      <c r="C1424" s="234"/>
      <c r="D1424" s="208" t="s">
        <v>272</v>
      </c>
      <c r="E1424" s="235" t="s">
        <v>44</v>
      </c>
      <c r="F1424" s="236" t="s">
        <v>975</v>
      </c>
      <c r="G1424" s="234"/>
      <c r="H1424" s="237">
        <v>45.36</v>
      </c>
      <c r="I1424" s="238"/>
      <c r="J1424" s="234"/>
      <c r="K1424" s="234"/>
      <c r="L1424" s="239"/>
      <c r="M1424" s="240"/>
      <c r="N1424" s="241"/>
      <c r="O1424" s="241"/>
      <c r="P1424" s="241"/>
      <c r="Q1424" s="241"/>
      <c r="R1424" s="241"/>
      <c r="S1424" s="241"/>
      <c r="T1424" s="242"/>
      <c r="AT1424" s="243" t="s">
        <v>272</v>
      </c>
      <c r="AU1424" s="243" t="s">
        <v>91</v>
      </c>
      <c r="AV1424" s="15" t="s">
        <v>91</v>
      </c>
      <c r="AW1424" s="15" t="s">
        <v>38</v>
      </c>
      <c r="AX1424" s="15" t="s">
        <v>82</v>
      </c>
      <c r="AY1424" s="243" t="s">
        <v>262</v>
      </c>
    </row>
    <row r="1425" spans="1:65" s="15" customFormat="1" ht="10">
      <c r="B1425" s="233"/>
      <c r="C1425" s="234"/>
      <c r="D1425" s="208" t="s">
        <v>272</v>
      </c>
      <c r="E1425" s="235" t="s">
        <v>44</v>
      </c>
      <c r="F1425" s="236" t="s">
        <v>976</v>
      </c>
      <c r="G1425" s="234"/>
      <c r="H1425" s="237">
        <v>23.035</v>
      </c>
      <c r="I1425" s="238"/>
      <c r="J1425" s="234"/>
      <c r="K1425" s="234"/>
      <c r="L1425" s="239"/>
      <c r="M1425" s="240"/>
      <c r="N1425" s="241"/>
      <c r="O1425" s="241"/>
      <c r="P1425" s="241"/>
      <c r="Q1425" s="241"/>
      <c r="R1425" s="241"/>
      <c r="S1425" s="241"/>
      <c r="T1425" s="242"/>
      <c r="AT1425" s="243" t="s">
        <v>272</v>
      </c>
      <c r="AU1425" s="243" t="s">
        <v>91</v>
      </c>
      <c r="AV1425" s="15" t="s">
        <v>91</v>
      </c>
      <c r="AW1425" s="15" t="s">
        <v>38</v>
      </c>
      <c r="AX1425" s="15" t="s">
        <v>82</v>
      </c>
      <c r="AY1425" s="243" t="s">
        <v>262</v>
      </c>
    </row>
    <row r="1426" spans="1:65" s="14" customFormat="1" ht="10">
      <c r="B1426" s="222"/>
      <c r="C1426" s="223"/>
      <c r="D1426" s="208" t="s">
        <v>272</v>
      </c>
      <c r="E1426" s="224" t="s">
        <v>44</v>
      </c>
      <c r="F1426" s="225" t="s">
        <v>284</v>
      </c>
      <c r="G1426" s="223"/>
      <c r="H1426" s="226">
        <v>133.91499999999999</v>
      </c>
      <c r="I1426" s="227"/>
      <c r="J1426" s="223"/>
      <c r="K1426" s="223"/>
      <c r="L1426" s="228"/>
      <c r="M1426" s="229"/>
      <c r="N1426" s="230"/>
      <c r="O1426" s="230"/>
      <c r="P1426" s="230"/>
      <c r="Q1426" s="230"/>
      <c r="R1426" s="230"/>
      <c r="S1426" s="230"/>
      <c r="T1426" s="231"/>
      <c r="AT1426" s="232" t="s">
        <v>272</v>
      </c>
      <c r="AU1426" s="232" t="s">
        <v>91</v>
      </c>
      <c r="AV1426" s="14" t="s">
        <v>97</v>
      </c>
      <c r="AW1426" s="14" t="s">
        <v>38</v>
      </c>
      <c r="AX1426" s="14" t="s">
        <v>82</v>
      </c>
      <c r="AY1426" s="232" t="s">
        <v>262</v>
      </c>
    </row>
    <row r="1427" spans="1:65" s="16" customFormat="1" ht="10">
      <c r="B1427" s="244"/>
      <c r="C1427" s="245"/>
      <c r="D1427" s="208" t="s">
        <v>272</v>
      </c>
      <c r="E1427" s="246" t="s">
        <v>44</v>
      </c>
      <c r="F1427" s="247" t="s">
        <v>291</v>
      </c>
      <c r="G1427" s="245"/>
      <c r="H1427" s="248">
        <v>175.03200000000001</v>
      </c>
      <c r="I1427" s="249"/>
      <c r="J1427" s="245"/>
      <c r="K1427" s="245"/>
      <c r="L1427" s="250"/>
      <c r="M1427" s="251"/>
      <c r="N1427" s="252"/>
      <c r="O1427" s="252"/>
      <c r="P1427" s="252"/>
      <c r="Q1427" s="252"/>
      <c r="R1427" s="252"/>
      <c r="S1427" s="252"/>
      <c r="T1427" s="253"/>
      <c r="AT1427" s="254" t="s">
        <v>272</v>
      </c>
      <c r="AU1427" s="254" t="s">
        <v>91</v>
      </c>
      <c r="AV1427" s="16" t="s">
        <v>104</v>
      </c>
      <c r="AW1427" s="16" t="s">
        <v>38</v>
      </c>
      <c r="AX1427" s="16" t="s">
        <v>89</v>
      </c>
      <c r="AY1427" s="254" t="s">
        <v>262</v>
      </c>
    </row>
    <row r="1428" spans="1:65" s="2" customFormat="1" ht="21.75" customHeight="1">
      <c r="A1428" s="37"/>
      <c r="B1428" s="38"/>
      <c r="C1428" s="195" t="s">
        <v>1081</v>
      </c>
      <c r="D1428" s="195" t="s">
        <v>264</v>
      </c>
      <c r="E1428" s="196" t="s">
        <v>1082</v>
      </c>
      <c r="F1428" s="197" t="s">
        <v>1083</v>
      </c>
      <c r="G1428" s="198" t="s">
        <v>342</v>
      </c>
      <c r="H1428" s="199">
        <v>400</v>
      </c>
      <c r="I1428" s="200"/>
      <c r="J1428" s="201">
        <f>ROUND(I1428*H1428,2)</f>
        <v>0</v>
      </c>
      <c r="K1428" s="197" t="s">
        <v>268</v>
      </c>
      <c r="L1428" s="42"/>
      <c r="M1428" s="202" t="s">
        <v>44</v>
      </c>
      <c r="N1428" s="203" t="s">
        <v>53</v>
      </c>
      <c r="O1428" s="67"/>
      <c r="P1428" s="204">
        <f>O1428*H1428</f>
        <v>0</v>
      </c>
      <c r="Q1428" s="204">
        <v>6.0000000000000002E-5</v>
      </c>
      <c r="R1428" s="204">
        <f>Q1428*H1428</f>
        <v>2.4E-2</v>
      </c>
      <c r="S1428" s="204">
        <v>0</v>
      </c>
      <c r="T1428" s="205">
        <f>S1428*H1428</f>
        <v>0</v>
      </c>
      <c r="U1428" s="37"/>
      <c r="V1428" s="37"/>
      <c r="W1428" s="37"/>
      <c r="X1428" s="37"/>
      <c r="Y1428" s="37"/>
      <c r="Z1428" s="37"/>
      <c r="AA1428" s="37"/>
      <c r="AB1428" s="37"/>
      <c r="AC1428" s="37"/>
      <c r="AD1428" s="37"/>
      <c r="AE1428" s="37"/>
      <c r="AR1428" s="206" t="s">
        <v>104</v>
      </c>
      <c r="AT1428" s="206" t="s">
        <v>264</v>
      </c>
      <c r="AU1428" s="206" t="s">
        <v>91</v>
      </c>
      <c r="AY1428" s="19" t="s">
        <v>262</v>
      </c>
      <c r="BE1428" s="207">
        <f>IF(N1428="základní",J1428,0)</f>
        <v>0</v>
      </c>
      <c r="BF1428" s="207">
        <f>IF(N1428="snížená",J1428,0)</f>
        <v>0</v>
      </c>
      <c r="BG1428" s="207">
        <f>IF(N1428="zákl. přenesená",J1428,0)</f>
        <v>0</v>
      </c>
      <c r="BH1428" s="207">
        <f>IF(N1428="sníž. přenesená",J1428,0)</f>
        <v>0</v>
      </c>
      <c r="BI1428" s="207">
        <f>IF(N1428="nulová",J1428,0)</f>
        <v>0</v>
      </c>
      <c r="BJ1428" s="19" t="s">
        <v>89</v>
      </c>
      <c r="BK1428" s="207">
        <f>ROUND(I1428*H1428,2)</f>
        <v>0</v>
      </c>
      <c r="BL1428" s="19" t="s">
        <v>104</v>
      </c>
      <c r="BM1428" s="206" t="s">
        <v>1084</v>
      </c>
    </row>
    <row r="1429" spans="1:65" s="2" customFormat="1" ht="153">
      <c r="A1429" s="37"/>
      <c r="B1429" s="38"/>
      <c r="C1429" s="39"/>
      <c r="D1429" s="208" t="s">
        <v>270</v>
      </c>
      <c r="E1429" s="39"/>
      <c r="F1429" s="209" t="s">
        <v>1037</v>
      </c>
      <c r="G1429" s="39"/>
      <c r="H1429" s="39"/>
      <c r="I1429" s="118"/>
      <c r="J1429" s="39"/>
      <c r="K1429" s="39"/>
      <c r="L1429" s="42"/>
      <c r="M1429" s="210"/>
      <c r="N1429" s="211"/>
      <c r="O1429" s="67"/>
      <c r="P1429" s="67"/>
      <c r="Q1429" s="67"/>
      <c r="R1429" s="67"/>
      <c r="S1429" s="67"/>
      <c r="T1429" s="68"/>
      <c r="U1429" s="37"/>
      <c r="V1429" s="37"/>
      <c r="W1429" s="37"/>
      <c r="X1429" s="37"/>
      <c r="Y1429" s="37"/>
      <c r="Z1429" s="37"/>
      <c r="AA1429" s="37"/>
      <c r="AB1429" s="37"/>
      <c r="AC1429" s="37"/>
      <c r="AD1429" s="37"/>
      <c r="AE1429" s="37"/>
      <c r="AT1429" s="19" t="s">
        <v>270</v>
      </c>
      <c r="AU1429" s="19" t="s">
        <v>91</v>
      </c>
    </row>
    <row r="1430" spans="1:65" s="2" customFormat="1" ht="18">
      <c r="A1430" s="37"/>
      <c r="B1430" s="38"/>
      <c r="C1430" s="39"/>
      <c r="D1430" s="208" t="s">
        <v>421</v>
      </c>
      <c r="E1430" s="39"/>
      <c r="F1430" s="209" t="s">
        <v>986</v>
      </c>
      <c r="G1430" s="39"/>
      <c r="H1430" s="39"/>
      <c r="I1430" s="118"/>
      <c r="J1430" s="39"/>
      <c r="K1430" s="39"/>
      <c r="L1430" s="42"/>
      <c r="M1430" s="210"/>
      <c r="N1430" s="211"/>
      <c r="O1430" s="67"/>
      <c r="P1430" s="67"/>
      <c r="Q1430" s="67"/>
      <c r="R1430" s="67"/>
      <c r="S1430" s="67"/>
      <c r="T1430" s="68"/>
      <c r="U1430" s="37"/>
      <c r="V1430" s="37"/>
      <c r="W1430" s="37"/>
      <c r="X1430" s="37"/>
      <c r="Y1430" s="37"/>
      <c r="Z1430" s="37"/>
      <c r="AA1430" s="37"/>
      <c r="AB1430" s="37"/>
      <c r="AC1430" s="37"/>
      <c r="AD1430" s="37"/>
      <c r="AE1430" s="37"/>
      <c r="AT1430" s="19" t="s">
        <v>421</v>
      </c>
      <c r="AU1430" s="19" t="s">
        <v>91</v>
      </c>
    </row>
    <row r="1431" spans="1:65" s="13" customFormat="1" ht="10">
      <c r="B1431" s="212"/>
      <c r="C1431" s="213"/>
      <c r="D1431" s="208" t="s">
        <v>272</v>
      </c>
      <c r="E1431" s="214" t="s">
        <v>44</v>
      </c>
      <c r="F1431" s="215" t="s">
        <v>987</v>
      </c>
      <c r="G1431" s="213"/>
      <c r="H1431" s="214" t="s">
        <v>44</v>
      </c>
      <c r="I1431" s="216"/>
      <c r="J1431" s="213"/>
      <c r="K1431" s="213"/>
      <c r="L1431" s="217"/>
      <c r="M1431" s="218"/>
      <c r="N1431" s="219"/>
      <c r="O1431" s="219"/>
      <c r="P1431" s="219"/>
      <c r="Q1431" s="219"/>
      <c r="R1431" s="219"/>
      <c r="S1431" s="219"/>
      <c r="T1431" s="220"/>
      <c r="AT1431" s="221" t="s">
        <v>272</v>
      </c>
      <c r="AU1431" s="221" t="s">
        <v>91</v>
      </c>
      <c r="AV1431" s="13" t="s">
        <v>89</v>
      </c>
      <c r="AW1431" s="13" t="s">
        <v>38</v>
      </c>
      <c r="AX1431" s="13" t="s">
        <v>82</v>
      </c>
      <c r="AY1431" s="221" t="s">
        <v>262</v>
      </c>
    </row>
    <row r="1432" spans="1:65" s="13" customFormat="1" ht="10">
      <c r="B1432" s="212"/>
      <c r="C1432" s="213"/>
      <c r="D1432" s="208" t="s">
        <v>272</v>
      </c>
      <c r="E1432" s="214" t="s">
        <v>44</v>
      </c>
      <c r="F1432" s="215" t="s">
        <v>988</v>
      </c>
      <c r="G1432" s="213"/>
      <c r="H1432" s="214" t="s">
        <v>44</v>
      </c>
      <c r="I1432" s="216"/>
      <c r="J1432" s="213"/>
      <c r="K1432" s="213"/>
      <c r="L1432" s="217"/>
      <c r="M1432" s="218"/>
      <c r="N1432" s="219"/>
      <c r="O1432" s="219"/>
      <c r="P1432" s="219"/>
      <c r="Q1432" s="219"/>
      <c r="R1432" s="219"/>
      <c r="S1432" s="219"/>
      <c r="T1432" s="220"/>
      <c r="AT1432" s="221" t="s">
        <v>272</v>
      </c>
      <c r="AU1432" s="221" t="s">
        <v>91</v>
      </c>
      <c r="AV1432" s="13" t="s">
        <v>89</v>
      </c>
      <c r="AW1432" s="13" t="s">
        <v>38</v>
      </c>
      <c r="AX1432" s="13" t="s">
        <v>82</v>
      </c>
      <c r="AY1432" s="221" t="s">
        <v>262</v>
      </c>
    </row>
    <row r="1433" spans="1:65" s="13" customFormat="1" ht="10">
      <c r="B1433" s="212"/>
      <c r="C1433" s="213"/>
      <c r="D1433" s="208" t="s">
        <v>272</v>
      </c>
      <c r="E1433" s="214" t="s">
        <v>44</v>
      </c>
      <c r="F1433" s="215" t="s">
        <v>968</v>
      </c>
      <c r="G1433" s="213"/>
      <c r="H1433" s="214" t="s">
        <v>44</v>
      </c>
      <c r="I1433" s="216"/>
      <c r="J1433" s="213"/>
      <c r="K1433" s="213"/>
      <c r="L1433" s="217"/>
      <c r="M1433" s="218"/>
      <c r="N1433" s="219"/>
      <c r="O1433" s="219"/>
      <c r="P1433" s="219"/>
      <c r="Q1433" s="219"/>
      <c r="R1433" s="219"/>
      <c r="S1433" s="219"/>
      <c r="T1433" s="220"/>
      <c r="AT1433" s="221" t="s">
        <v>272</v>
      </c>
      <c r="AU1433" s="221" t="s">
        <v>91</v>
      </c>
      <c r="AV1433" s="13" t="s">
        <v>89</v>
      </c>
      <c r="AW1433" s="13" t="s">
        <v>38</v>
      </c>
      <c r="AX1433" s="13" t="s">
        <v>82</v>
      </c>
      <c r="AY1433" s="221" t="s">
        <v>262</v>
      </c>
    </row>
    <row r="1434" spans="1:65" s="15" customFormat="1" ht="10">
      <c r="B1434" s="233"/>
      <c r="C1434" s="234"/>
      <c r="D1434" s="208" t="s">
        <v>272</v>
      </c>
      <c r="E1434" s="235" t="s">
        <v>44</v>
      </c>
      <c r="F1434" s="236" t="s">
        <v>989</v>
      </c>
      <c r="G1434" s="234"/>
      <c r="H1434" s="237">
        <v>39.613999999999997</v>
      </c>
      <c r="I1434" s="238"/>
      <c r="J1434" s="234"/>
      <c r="K1434" s="234"/>
      <c r="L1434" s="239"/>
      <c r="M1434" s="240"/>
      <c r="N1434" s="241"/>
      <c r="O1434" s="241"/>
      <c r="P1434" s="241"/>
      <c r="Q1434" s="241"/>
      <c r="R1434" s="241"/>
      <c r="S1434" s="241"/>
      <c r="T1434" s="242"/>
      <c r="AT1434" s="243" t="s">
        <v>272</v>
      </c>
      <c r="AU1434" s="243" t="s">
        <v>91</v>
      </c>
      <c r="AV1434" s="15" t="s">
        <v>91</v>
      </c>
      <c r="AW1434" s="15" t="s">
        <v>38</v>
      </c>
      <c r="AX1434" s="15" t="s">
        <v>82</v>
      </c>
      <c r="AY1434" s="243" t="s">
        <v>262</v>
      </c>
    </row>
    <row r="1435" spans="1:65" s="15" customFormat="1" ht="10">
      <c r="B1435" s="233"/>
      <c r="C1435" s="234"/>
      <c r="D1435" s="208" t="s">
        <v>272</v>
      </c>
      <c r="E1435" s="235" t="s">
        <v>44</v>
      </c>
      <c r="F1435" s="236" t="s">
        <v>990</v>
      </c>
      <c r="G1435" s="234"/>
      <c r="H1435" s="237">
        <v>175.833</v>
      </c>
      <c r="I1435" s="238"/>
      <c r="J1435" s="234"/>
      <c r="K1435" s="234"/>
      <c r="L1435" s="239"/>
      <c r="M1435" s="240"/>
      <c r="N1435" s="241"/>
      <c r="O1435" s="241"/>
      <c r="P1435" s="241"/>
      <c r="Q1435" s="241"/>
      <c r="R1435" s="241"/>
      <c r="S1435" s="241"/>
      <c r="T1435" s="242"/>
      <c r="AT1435" s="243" t="s">
        <v>272</v>
      </c>
      <c r="AU1435" s="243" t="s">
        <v>91</v>
      </c>
      <c r="AV1435" s="15" t="s">
        <v>91</v>
      </c>
      <c r="AW1435" s="15" t="s">
        <v>38</v>
      </c>
      <c r="AX1435" s="15" t="s">
        <v>82</v>
      </c>
      <c r="AY1435" s="243" t="s">
        <v>262</v>
      </c>
    </row>
    <row r="1436" spans="1:65" s="15" customFormat="1" ht="10">
      <c r="B1436" s="233"/>
      <c r="C1436" s="234"/>
      <c r="D1436" s="208" t="s">
        <v>272</v>
      </c>
      <c r="E1436" s="235" t="s">
        <v>44</v>
      </c>
      <c r="F1436" s="236" t="s">
        <v>991</v>
      </c>
      <c r="G1436" s="234"/>
      <c r="H1436" s="237">
        <v>-2.6669999999999998</v>
      </c>
      <c r="I1436" s="238"/>
      <c r="J1436" s="234"/>
      <c r="K1436" s="234"/>
      <c r="L1436" s="239"/>
      <c r="M1436" s="240"/>
      <c r="N1436" s="241"/>
      <c r="O1436" s="241"/>
      <c r="P1436" s="241"/>
      <c r="Q1436" s="241"/>
      <c r="R1436" s="241"/>
      <c r="S1436" s="241"/>
      <c r="T1436" s="242"/>
      <c r="AT1436" s="243" t="s">
        <v>272</v>
      </c>
      <c r="AU1436" s="243" t="s">
        <v>91</v>
      </c>
      <c r="AV1436" s="15" t="s">
        <v>91</v>
      </c>
      <c r="AW1436" s="15" t="s">
        <v>38</v>
      </c>
      <c r="AX1436" s="15" t="s">
        <v>82</v>
      </c>
      <c r="AY1436" s="243" t="s">
        <v>262</v>
      </c>
    </row>
    <row r="1437" spans="1:65" s="15" customFormat="1" ht="10">
      <c r="B1437" s="233"/>
      <c r="C1437" s="234"/>
      <c r="D1437" s="208" t="s">
        <v>272</v>
      </c>
      <c r="E1437" s="235" t="s">
        <v>44</v>
      </c>
      <c r="F1437" s="236" t="s">
        <v>992</v>
      </c>
      <c r="G1437" s="234"/>
      <c r="H1437" s="237">
        <v>38.646999999999998</v>
      </c>
      <c r="I1437" s="238"/>
      <c r="J1437" s="234"/>
      <c r="K1437" s="234"/>
      <c r="L1437" s="239"/>
      <c r="M1437" s="240"/>
      <c r="N1437" s="241"/>
      <c r="O1437" s="241"/>
      <c r="P1437" s="241"/>
      <c r="Q1437" s="241"/>
      <c r="R1437" s="241"/>
      <c r="S1437" s="241"/>
      <c r="T1437" s="242"/>
      <c r="AT1437" s="243" t="s">
        <v>272</v>
      </c>
      <c r="AU1437" s="243" t="s">
        <v>91</v>
      </c>
      <c r="AV1437" s="15" t="s">
        <v>91</v>
      </c>
      <c r="AW1437" s="15" t="s">
        <v>38</v>
      </c>
      <c r="AX1437" s="15" t="s">
        <v>82</v>
      </c>
      <c r="AY1437" s="243" t="s">
        <v>262</v>
      </c>
    </row>
    <row r="1438" spans="1:65" s="15" customFormat="1" ht="10">
      <c r="B1438" s="233"/>
      <c r="C1438" s="234"/>
      <c r="D1438" s="208" t="s">
        <v>272</v>
      </c>
      <c r="E1438" s="235" t="s">
        <v>44</v>
      </c>
      <c r="F1438" s="236" t="s">
        <v>993</v>
      </c>
      <c r="G1438" s="234"/>
      <c r="H1438" s="237">
        <v>-2.0299999999999998</v>
      </c>
      <c r="I1438" s="238"/>
      <c r="J1438" s="234"/>
      <c r="K1438" s="234"/>
      <c r="L1438" s="239"/>
      <c r="M1438" s="240"/>
      <c r="N1438" s="241"/>
      <c r="O1438" s="241"/>
      <c r="P1438" s="241"/>
      <c r="Q1438" s="241"/>
      <c r="R1438" s="241"/>
      <c r="S1438" s="241"/>
      <c r="T1438" s="242"/>
      <c r="AT1438" s="243" t="s">
        <v>272</v>
      </c>
      <c r="AU1438" s="243" t="s">
        <v>91</v>
      </c>
      <c r="AV1438" s="15" t="s">
        <v>91</v>
      </c>
      <c r="AW1438" s="15" t="s">
        <v>38</v>
      </c>
      <c r="AX1438" s="15" t="s">
        <v>82</v>
      </c>
      <c r="AY1438" s="243" t="s">
        <v>262</v>
      </c>
    </row>
    <row r="1439" spans="1:65" s="15" customFormat="1" ht="10">
      <c r="B1439" s="233"/>
      <c r="C1439" s="234"/>
      <c r="D1439" s="208" t="s">
        <v>272</v>
      </c>
      <c r="E1439" s="235" t="s">
        <v>44</v>
      </c>
      <c r="F1439" s="236" t="s">
        <v>994</v>
      </c>
      <c r="G1439" s="234"/>
      <c r="H1439" s="237">
        <v>41.921999999999997</v>
      </c>
      <c r="I1439" s="238"/>
      <c r="J1439" s="234"/>
      <c r="K1439" s="234"/>
      <c r="L1439" s="239"/>
      <c r="M1439" s="240"/>
      <c r="N1439" s="241"/>
      <c r="O1439" s="241"/>
      <c r="P1439" s="241"/>
      <c r="Q1439" s="241"/>
      <c r="R1439" s="241"/>
      <c r="S1439" s="241"/>
      <c r="T1439" s="242"/>
      <c r="AT1439" s="243" t="s">
        <v>272</v>
      </c>
      <c r="AU1439" s="243" t="s">
        <v>91</v>
      </c>
      <c r="AV1439" s="15" t="s">
        <v>91</v>
      </c>
      <c r="AW1439" s="15" t="s">
        <v>38</v>
      </c>
      <c r="AX1439" s="15" t="s">
        <v>82</v>
      </c>
      <c r="AY1439" s="243" t="s">
        <v>262</v>
      </c>
    </row>
    <row r="1440" spans="1:65" s="15" customFormat="1" ht="10">
      <c r="B1440" s="233"/>
      <c r="C1440" s="234"/>
      <c r="D1440" s="208" t="s">
        <v>272</v>
      </c>
      <c r="E1440" s="235" t="s">
        <v>44</v>
      </c>
      <c r="F1440" s="236" t="s">
        <v>995</v>
      </c>
      <c r="G1440" s="234"/>
      <c r="H1440" s="237">
        <v>43.322000000000003</v>
      </c>
      <c r="I1440" s="238"/>
      <c r="J1440" s="234"/>
      <c r="K1440" s="234"/>
      <c r="L1440" s="239"/>
      <c r="M1440" s="240"/>
      <c r="N1440" s="241"/>
      <c r="O1440" s="241"/>
      <c r="P1440" s="241"/>
      <c r="Q1440" s="241"/>
      <c r="R1440" s="241"/>
      <c r="S1440" s="241"/>
      <c r="T1440" s="242"/>
      <c r="AT1440" s="243" t="s">
        <v>272</v>
      </c>
      <c r="AU1440" s="243" t="s">
        <v>91</v>
      </c>
      <c r="AV1440" s="15" t="s">
        <v>91</v>
      </c>
      <c r="AW1440" s="15" t="s">
        <v>38</v>
      </c>
      <c r="AX1440" s="15" t="s">
        <v>82</v>
      </c>
      <c r="AY1440" s="243" t="s">
        <v>262</v>
      </c>
    </row>
    <row r="1441" spans="1:65" s="15" customFormat="1" ht="10">
      <c r="B1441" s="233"/>
      <c r="C1441" s="234"/>
      <c r="D1441" s="208" t="s">
        <v>272</v>
      </c>
      <c r="E1441" s="235" t="s">
        <v>44</v>
      </c>
      <c r="F1441" s="236" t="s">
        <v>996</v>
      </c>
      <c r="G1441" s="234"/>
      <c r="H1441" s="237">
        <v>161.59800000000001</v>
      </c>
      <c r="I1441" s="238"/>
      <c r="J1441" s="234"/>
      <c r="K1441" s="234"/>
      <c r="L1441" s="239"/>
      <c r="M1441" s="240"/>
      <c r="N1441" s="241"/>
      <c r="O1441" s="241"/>
      <c r="P1441" s="241"/>
      <c r="Q1441" s="241"/>
      <c r="R1441" s="241"/>
      <c r="S1441" s="241"/>
      <c r="T1441" s="242"/>
      <c r="AT1441" s="243" t="s">
        <v>272</v>
      </c>
      <c r="AU1441" s="243" t="s">
        <v>91</v>
      </c>
      <c r="AV1441" s="15" t="s">
        <v>91</v>
      </c>
      <c r="AW1441" s="15" t="s">
        <v>38</v>
      </c>
      <c r="AX1441" s="15" t="s">
        <v>82</v>
      </c>
      <c r="AY1441" s="243" t="s">
        <v>262</v>
      </c>
    </row>
    <row r="1442" spans="1:65" s="15" customFormat="1" ht="10">
      <c r="B1442" s="233"/>
      <c r="C1442" s="234"/>
      <c r="D1442" s="208" t="s">
        <v>272</v>
      </c>
      <c r="E1442" s="235" t="s">
        <v>44</v>
      </c>
      <c r="F1442" s="236" t="s">
        <v>997</v>
      </c>
      <c r="G1442" s="234"/>
      <c r="H1442" s="237">
        <v>-96.777000000000001</v>
      </c>
      <c r="I1442" s="238"/>
      <c r="J1442" s="234"/>
      <c r="K1442" s="234"/>
      <c r="L1442" s="239"/>
      <c r="M1442" s="240"/>
      <c r="N1442" s="241"/>
      <c r="O1442" s="241"/>
      <c r="P1442" s="241"/>
      <c r="Q1442" s="241"/>
      <c r="R1442" s="241"/>
      <c r="S1442" s="241"/>
      <c r="T1442" s="242"/>
      <c r="AT1442" s="243" t="s">
        <v>272</v>
      </c>
      <c r="AU1442" s="243" t="s">
        <v>91</v>
      </c>
      <c r="AV1442" s="15" t="s">
        <v>91</v>
      </c>
      <c r="AW1442" s="15" t="s">
        <v>38</v>
      </c>
      <c r="AX1442" s="15" t="s">
        <v>82</v>
      </c>
      <c r="AY1442" s="243" t="s">
        <v>262</v>
      </c>
    </row>
    <row r="1443" spans="1:65" s="16" customFormat="1" ht="10">
      <c r="B1443" s="244"/>
      <c r="C1443" s="245"/>
      <c r="D1443" s="208" t="s">
        <v>272</v>
      </c>
      <c r="E1443" s="246" t="s">
        <v>44</v>
      </c>
      <c r="F1443" s="247" t="s">
        <v>291</v>
      </c>
      <c r="G1443" s="245"/>
      <c r="H1443" s="248">
        <v>399.46199999999999</v>
      </c>
      <c r="I1443" s="249"/>
      <c r="J1443" s="245"/>
      <c r="K1443" s="245"/>
      <c r="L1443" s="250"/>
      <c r="M1443" s="251"/>
      <c r="N1443" s="252"/>
      <c r="O1443" s="252"/>
      <c r="P1443" s="252"/>
      <c r="Q1443" s="252"/>
      <c r="R1443" s="252"/>
      <c r="S1443" s="252"/>
      <c r="T1443" s="253"/>
      <c r="AT1443" s="254" t="s">
        <v>272</v>
      </c>
      <c r="AU1443" s="254" t="s">
        <v>91</v>
      </c>
      <c r="AV1443" s="16" t="s">
        <v>104</v>
      </c>
      <c r="AW1443" s="16" t="s">
        <v>38</v>
      </c>
      <c r="AX1443" s="16" t="s">
        <v>82</v>
      </c>
      <c r="AY1443" s="254" t="s">
        <v>262</v>
      </c>
    </row>
    <row r="1444" spans="1:65" s="15" customFormat="1" ht="10">
      <c r="B1444" s="233"/>
      <c r="C1444" s="234"/>
      <c r="D1444" s="208" t="s">
        <v>272</v>
      </c>
      <c r="E1444" s="235" t="s">
        <v>44</v>
      </c>
      <c r="F1444" s="236" t="s">
        <v>998</v>
      </c>
      <c r="G1444" s="234"/>
      <c r="H1444" s="237">
        <v>400</v>
      </c>
      <c r="I1444" s="238"/>
      <c r="J1444" s="234"/>
      <c r="K1444" s="234"/>
      <c r="L1444" s="239"/>
      <c r="M1444" s="240"/>
      <c r="N1444" s="241"/>
      <c r="O1444" s="241"/>
      <c r="P1444" s="241"/>
      <c r="Q1444" s="241"/>
      <c r="R1444" s="241"/>
      <c r="S1444" s="241"/>
      <c r="T1444" s="242"/>
      <c r="AT1444" s="243" t="s">
        <v>272</v>
      </c>
      <c r="AU1444" s="243" t="s">
        <v>91</v>
      </c>
      <c r="AV1444" s="15" t="s">
        <v>91</v>
      </c>
      <c r="AW1444" s="15" t="s">
        <v>38</v>
      </c>
      <c r="AX1444" s="15" t="s">
        <v>89</v>
      </c>
      <c r="AY1444" s="243" t="s">
        <v>262</v>
      </c>
    </row>
    <row r="1445" spans="1:65" s="2" customFormat="1" ht="21.75" customHeight="1">
      <c r="A1445" s="37"/>
      <c r="B1445" s="38"/>
      <c r="C1445" s="195" t="s">
        <v>452</v>
      </c>
      <c r="D1445" s="195" t="s">
        <v>264</v>
      </c>
      <c r="E1445" s="196" t="s">
        <v>1085</v>
      </c>
      <c r="F1445" s="197" t="s">
        <v>1086</v>
      </c>
      <c r="G1445" s="198" t="s">
        <v>342</v>
      </c>
      <c r="H1445" s="199">
        <v>575.03200000000004</v>
      </c>
      <c r="I1445" s="200"/>
      <c r="J1445" s="201">
        <f>ROUND(I1445*H1445,2)</f>
        <v>0</v>
      </c>
      <c r="K1445" s="197" t="s">
        <v>268</v>
      </c>
      <c r="L1445" s="42"/>
      <c r="M1445" s="202" t="s">
        <v>44</v>
      </c>
      <c r="N1445" s="203" t="s">
        <v>53</v>
      </c>
      <c r="O1445" s="67"/>
      <c r="P1445" s="204">
        <f>O1445*H1445</f>
        <v>0</v>
      </c>
      <c r="Q1445" s="204">
        <v>0</v>
      </c>
      <c r="R1445" s="204">
        <f>Q1445*H1445</f>
        <v>0</v>
      </c>
      <c r="S1445" s="204">
        <v>0</v>
      </c>
      <c r="T1445" s="205">
        <f>S1445*H1445</f>
        <v>0</v>
      </c>
      <c r="U1445" s="37"/>
      <c r="V1445" s="37"/>
      <c r="W1445" s="37"/>
      <c r="X1445" s="37"/>
      <c r="Y1445" s="37"/>
      <c r="Z1445" s="37"/>
      <c r="AA1445" s="37"/>
      <c r="AB1445" s="37"/>
      <c r="AC1445" s="37"/>
      <c r="AD1445" s="37"/>
      <c r="AE1445" s="37"/>
      <c r="AR1445" s="206" t="s">
        <v>104</v>
      </c>
      <c r="AT1445" s="206" t="s">
        <v>264</v>
      </c>
      <c r="AU1445" s="206" t="s">
        <v>91</v>
      </c>
      <c r="AY1445" s="19" t="s">
        <v>262</v>
      </c>
      <c r="BE1445" s="207">
        <f>IF(N1445="základní",J1445,0)</f>
        <v>0</v>
      </c>
      <c r="BF1445" s="207">
        <f>IF(N1445="snížená",J1445,0)</f>
        <v>0</v>
      </c>
      <c r="BG1445" s="207">
        <f>IF(N1445="zákl. přenesená",J1445,0)</f>
        <v>0</v>
      </c>
      <c r="BH1445" s="207">
        <f>IF(N1445="sníž. přenesená",J1445,0)</f>
        <v>0</v>
      </c>
      <c r="BI1445" s="207">
        <f>IF(N1445="nulová",J1445,0)</f>
        <v>0</v>
      </c>
      <c r="BJ1445" s="19" t="s">
        <v>89</v>
      </c>
      <c r="BK1445" s="207">
        <f>ROUND(I1445*H1445,2)</f>
        <v>0</v>
      </c>
      <c r="BL1445" s="19" t="s">
        <v>104</v>
      </c>
      <c r="BM1445" s="206" t="s">
        <v>1087</v>
      </c>
    </row>
    <row r="1446" spans="1:65" s="2" customFormat="1" ht="153">
      <c r="A1446" s="37"/>
      <c r="B1446" s="38"/>
      <c r="C1446" s="39"/>
      <c r="D1446" s="208" t="s">
        <v>270</v>
      </c>
      <c r="E1446" s="39"/>
      <c r="F1446" s="209" t="s">
        <v>1037</v>
      </c>
      <c r="G1446" s="39"/>
      <c r="H1446" s="39"/>
      <c r="I1446" s="118"/>
      <c r="J1446" s="39"/>
      <c r="K1446" s="39"/>
      <c r="L1446" s="42"/>
      <c r="M1446" s="210"/>
      <c r="N1446" s="211"/>
      <c r="O1446" s="67"/>
      <c r="P1446" s="67"/>
      <c r="Q1446" s="67"/>
      <c r="R1446" s="67"/>
      <c r="S1446" s="67"/>
      <c r="T1446" s="68"/>
      <c r="U1446" s="37"/>
      <c r="V1446" s="37"/>
      <c r="W1446" s="37"/>
      <c r="X1446" s="37"/>
      <c r="Y1446" s="37"/>
      <c r="Z1446" s="37"/>
      <c r="AA1446" s="37"/>
      <c r="AB1446" s="37"/>
      <c r="AC1446" s="37"/>
      <c r="AD1446" s="37"/>
      <c r="AE1446" s="37"/>
      <c r="AT1446" s="19" t="s">
        <v>270</v>
      </c>
      <c r="AU1446" s="19" t="s">
        <v>91</v>
      </c>
    </row>
    <row r="1447" spans="1:65" s="2" customFormat="1" ht="27">
      <c r="A1447" s="37"/>
      <c r="B1447" s="38"/>
      <c r="C1447" s="39"/>
      <c r="D1447" s="208" t="s">
        <v>421</v>
      </c>
      <c r="E1447" s="39"/>
      <c r="F1447" s="209" t="s">
        <v>1088</v>
      </c>
      <c r="G1447" s="39"/>
      <c r="H1447" s="39"/>
      <c r="I1447" s="118"/>
      <c r="J1447" s="39"/>
      <c r="K1447" s="39"/>
      <c r="L1447" s="42"/>
      <c r="M1447" s="210"/>
      <c r="N1447" s="211"/>
      <c r="O1447" s="67"/>
      <c r="P1447" s="67"/>
      <c r="Q1447" s="67"/>
      <c r="R1447" s="67"/>
      <c r="S1447" s="67"/>
      <c r="T1447" s="68"/>
      <c r="U1447" s="37"/>
      <c r="V1447" s="37"/>
      <c r="W1447" s="37"/>
      <c r="X1447" s="37"/>
      <c r="Y1447" s="37"/>
      <c r="Z1447" s="37"/>
      <c r="AA1447" s="37"/>
      <c r="AB1447" s="37"/>
      <c r="AC1447" s="37"/>
      <c r="AD1447" s="37"/>
      <c r="AE1447" s="37"/>
      <c r="AT1447" s="19" t="s">
        <v>421</v>
      </c>
      <c r="AU1447" s="19" t="s">
        <v>91</v>
      </c>
    </row>
    <row r="1448" spans="1:65" s="13" customFormat="1" ht="10">
      <c r="B1448" s="212"/>
      <c r="C1448" s="213"/>
      <c r="D1448" s="208" t="s">
        <v>272</v>
      </c>
      <c r="E1448" s="214" t="s">
        <v>44</v>
      </c>
      <c r="F1448" s="215" t="s">
        <v>987</v>
      </c>
      <c r="G1448" s="213"/>
      <c r="H1448" s="214" t="s">
        <v>44</v>
      </c>
      <c r="I1448" s="216"/>
      <c r="J1448" s="213"/>
      <c r="K1448" s="213"/>
      <c r="L1448" s="217"/>
      <c r="M1448" s="218"/>
      <c r="N1448" s="219"/>
      <c r="O1448" s="219"/>
      <c r="P1448" s="219"/>
      <c r="Q1448" s="219"/>
      <c r="R1448" s="219"/>
      <c r="S1448" s="219"/>
      <c r="T1448" s="220"/>
      <c r="AT1448" s="221" t="s">
        <v>272</v>
      </c>
      <c r="AU1448" s="221" t="s">
        <v>91</v>
      </c>
      <c r="AV1448" s="13" t="s">
        <v>89</v>
      </c>
      <c r="AW1448" s="13" t="s">
        <v>38</v>
      </c>
      <c r="AX1448" s="13" t="s">
        <v>82</v>
      </c>
      <c r="AY1448" s="221" t="s">
        <v>262</v>
      </c>
    </row>
    <row r="1449" spans="1:65" s="13" customFormat="1" ht="10">
      <c r="B1449" s="212"/>
      <c r="C1449" s="213"/>
      <c r="D1449" s="208" t="s">
        <v>272</v>
      </c>
      <c r="E1449" s="214" t="s">
        <v>44</v>
      </c>
      <c r="F1449" s="215" t="s">
        <v>988</v>
      </c>
      <c r="G1449" s="213"/>
      <c r="H1449" s="214" t="s">
        <v>44</v>
      </c>
      <c r="I1449" s="216"/>
      <c r="J1449" s="213"/>
      <c r="K1449" s="213"/>
      <c r="L1449" s="217"/>
      <c r="M1449" s="218"/>
      <c r="N1449" s="219"/>
      <c r="O1449" s="219"/>
      <c r="P1449" s="219"/>
      <c r="Q1449" s="219"/>
      <c r="R1449" s="219"/>
      <c r="S1449" s="219"/>
      <c r="T1449" s="220"/>
      <c r="AT1449" s="221" t="s">
        <v>272</v>
      </c>
      <c r="AU1449" s="221" t="s">
        <v>91</v>
      </c>
      <c r="AV1449" s="13" t="s">
        <v>89</v>
      </c>
      <c r="AW1449" s="13" t="s">
        <v>38</v>
      </c>
      <c r="AX1449" s="13" t="s">
        <v>82</v>
      </c>
      <c r="AY1449" s="221" t="s">
        <v>262</v>
      </c>
    </row>
    <row r="1450" spans="1:65" s="13" customFormat="1" ht="10">
      <c r="B1450" s="212"/>
      <c r="C1450" s="213"/>
      <c r="D1450" s="208" t="s">
        <v>272</v>
      </c>
      <c r="E1450" s="214" t="s">
        <v>44</v>
      </c>
      <c r="F1450" s="215" t="s">
        <v>968</v>
      </c>
      <c r="G1450" s="213"/>
      <c r="H1450" s="214" t="s">
        <v>44</v>
      </c>
      <c r="I1450" s="216"/>
      <c r="J1450" s="213"/>
      <c r="K1450" s="213"/>
      <c r="L1450" s="217"/>
      <c r="M1450" s="218"/>
      <c r="N1450" s="219"/>
      <c r="O1450" s="219"/>
      <c r="P1450" s="219"/>
      <c r="Q1450" s="219"/>
      <c r="R1450" s="219"/>
      <c r="S1450" s="219"/>
      <c r="T1450" s="220"/>
      <c r="AT1450" s="221" t="s">
        <v>272</v>
      </c>
      <c r="AU1450" s="221" t="s">
        <v>91</v>
      </c>
      <c r="AV1450" s="13" t="s">
        <v>89</v>
      </c>
      <c r="AW1450" s="13" t="s">
        <v>38</v>
      </c>
      <c r="AX1450" s="13" t="s">
        <v>82</v>
      </c>
      <c r="AY1450" s="221" t="s">
        <v>262</v>
      </c>
    </row>
    <row r="1451" spans="1:65" s="15" customFormat="1" ht="10">
      <c r="B1451" s="233"/>
      <c r="C1451" s="234"/>
      <c r="D1451" s="208" t="s">
        <v>272</v>
      </c>
      <c r="E1451" s="235" t="s">
        <v>44</v>
      </c>
      <c r="F1451" s="236" t="s">
        <v>989</v>
      </c>
      <c r="G1451" s="234"/>
      <c r="H1451" s="237">
        <v>39.613999999999997</v>
      </c>
      <c r="I1451" s="238"/>
      <c r="J1451" s="234"/>
      <c r="K1451" s="234"/>
      <c r="L1451" s="239"/>
      <c r="M1451" s="240"/>
      <c r="N1451" s="241"/>
      <c r="O1451" s="241"/>
      <c r="P1451" s="241"/>
      <c r="Q1451" s="241"/>
      <c r="R1451" s="241"/>
      <c r="S1451" s="241"/>
      <c r="T1451" s="242"/>
      <c r="AT1451" s="243" t="s">
        <v>272</v>
      </c>
      <c r="AU1451" s="243" t="s">
        <v>91</v>
      </c>
      <c r="AV1451" s="15" t="s">
        <v>91</v>
      </c>
      <c r="AW1451" s="15" t="s">
        <v>38</v>
      </c>
      <c r="AX1451" s="15" t="s">
        <v>82</v>
      </c>
      <c r="AY1451" s="243" t="s">
        <v>262</v>
      </c>
    </row>
    <row r="1452" spans="1:65" s="15" customFormat="1" ht="10">
      <c r="B1452" s="233"/>
      <c r="C1452" s="234"/>
      <c r="D1452" s="208" t="s">
        <v>272</v>
      </c>
      <c r="E1452" s="235" t="s">
        <v>44</v>
      </c>
      <c r="F1452" s="236" t="s">
        <v>990</v>
      </c>
      <c r="G1452" s="234"/>
      <c r="H1452" s="237">
        <v>175.833</v>
      </c>
      <c r="I1452" s="238"/>
      <c r="J1452" s="234"/>
      <c r="K1452" s="234"/>
      <c r="L1452" s="239"/>
      <c r="M1452" s="240"/>
      <c r="N1452" s="241"/>
      <c r="O1452" s="241"/>
      <c r="P1452" s="241"/>
      <c r="Q1452" s="241"/>
      <c r="R1452" s="241"/>
      <c r="S1452" s="241"/>
      <c r="T1452" s="242"/>
      <c r="AT1452" s="243" t="s">
        <v>272</v>
      </c>
      <c r="AU1452" s="243" t="s">
        <v>91</v>
      </c>
      <c r="AV1452" s="15" t="s">
        <v>91</v>
      </c>
      <c r="AW1452" s="15" t="s">
        <v>38</v>
      </c>
      <c r="AX1452" s="15" t="s">
        <v>82</v>
      </c>
      <c r="AY1452" s="243" t="s">
        <v>262</v>
      </c>
    </row>
    <row r="1453" spans="1:65" s="15" customFormat="1" ht="10">
      <c r="B1453" s="233"/>
      <c r="C1453" s="234"/>
      <c r="D1453" s="208" t="s">
        <v>272</v>
      </c>
      <c r="E1453" s="235" t="s">
        <v>44</v>
      </c>
      <c r="F1453" s="236" t="s">
        <v>991</v>
      </c>
      <c r="G1453" s="234"/>
      <c r="H1453" s="237">
        <v>-2.6669999999999998</v>
      </c>
      <c r="I1453" s="238"/>
      <c r="J1453" s="234"/>
      <c r="K1453" s="234"/>
      <c r="L1453" s="239"/>
      <c r="M1453" s="240"/>
      <c r="N1453" s="241"/>
      <c r="O1453" s="241"/>
      <c r="P1453" s="241"/>
      <c r="Q1453" s="241"/>
      <c r="R1453" s="241"/>
      <c r="S1453" s="241"/>
      <c r="T1453" s="242"/>
      <c r="AT1453" s="243" t="s">
        <v>272</v>
      </c>
      <c r="AU1453" s="243" t="s">
        <v>91</v>
      </c>
      <c r="AV1453" s="15" t="s">
        <v>91</v>
      </c>
      <c r="AW1453" s="15" t="s">
        <v>38</v>
      </c>
      <c r="AX1453" s="15" t="s">
        <v>82</v>
      </c>
      <c r="AY1453" s="243" t="s">
        <v>262</v>
      </c>
    </row>
    <row r="1454" spans="1:65" s="15" customFormat="1" ht="10">
      <c r="B1454" s="233"/>
      <c r="C1454" s="234"/>
      <c r="D1454" s="208" t="s">
        <v>272</v>
      </c>
      <c r="E1454" s="235" t="s">
        <v>44</v>
      </c>
      <c r="F1454" s="236" t="s">
        <v>992</v>
      </c>
      <c r="G1454" s="234"/>
      <c r="H1454" s="237">
        <v>38.646999999999998</v>
      </c>
      <c r="I1454" s="238"/>
      <c r="J1454" s="234"/>
      <c r="K1454" s="234"/>
      <c r="L1454" s="239"/>
      <c r="M1454" s="240"/>
      <c r="N1454" s="241"/>
      <c r="O1454" s="241"/>
      <c r="P1454" s="241"/>
      <c r="Q1454" s="241"/>
      <c r="R1454" s="241"/>
      <c r="S1454" s="241"/>
      <c r="T1454" s="242"/>
      <c r="AT1454" s="243" t="s">
        <v>272</v>
      </c>
      <c r="AU1454" s="243" t="s">
        <v>91</v>
      </c>
      <c r="AV1454" s="15" t="s">
        <v>91</v>
      </c>
      <c r="AW1454" s="15" t="s">
        <v>38</v>
      </c>
      <c r="AX1454" s="15" t="s">
        <v>82</v>
      </c>
      <c r="AY1454" s="243" t="s">
        <v>262</v>
      </c>
    </row>
    <row r="1455" spans="1:65" s="15" customFormat="1" ht="10">
      <c r="B1455" s="233"/>
      <c r="C1455" s="234"/>
      <c r="D1455" s="208" t="s">
        <v>272</v>
      </c>
      <c r="E1455" s="235" t="s">
        <v>44</v>
      </c>
      <c r="F1455" s="236" t="s">
        <v>993</v>
      </c>
      <c r="G1455" s="234"/>
      <c r="H1455" s="237">
        <v>-2.0299999999999998</v>
      </c>
      <c r="I1455" s="238"/>
      <c r="J1455" s="234"/>
      <c r="K1455" s="234"/>
      <c r="L1455" s="239"/>
      <c r="M1455" s="240"/>
      <c r="N1455" s="241"/>
      <c r="O1455" s="241"/>
      <c r="P1455" s="241"/>
      <c r="Q1455" s="241"/>
      <c r="R1455" s="241"/>
      <c r="S1455" s="241"/>
      <c r="T1455" s="242"/>
      <c r="AT1455" s="243" t="s">
        <v>272</v>
      </c>
      <c r="AU1455" s="243" t="s">
        <v>91</v>
      </c>
      <c r="AV1455" s="15" t="s">
        <v>91</v>
      </c>
      <c r="AW1455" s="15" t="s">
        <v>38</v>
      </c>
      <c r="AX1455" s="15" t="s">
        <v>82</v>
      </c>
      <c r="AY1455" s="243" t="s">
        <v>262</v>
      </c>
    </row>
    <row r="1456" spans="1:65" s="15" customFormat="1" ht="10">
      <c r="B1456" s="233"/>
      <c r="C1456" s="234"/>
      <c r="D1456" s="208" t="s">
        <v>272</v>
      </c>
      <c r="E1456" s="235" t="s">
        <v>44</v>
      </c>
      <c r="F1456" s="236" t="s">
        <v>994</v>
      </c>
      <c r="G1456" s="234"/>
      <c r="H1456" s="237">
        <v>41.921999999999997</v>
      </c>
      <c r="I1456" s="238"/>
      <c r="J1456" s="234"/>
      <c r="K1456" s="234"/>
      <c r="L1456" s="239"/>
      <c r="M1456" s="240"/>
      <c r="N1456" s="241"/>
      <c r="O1456" s="241"/>
      <c r="P1456" s="241"/>
      <c r="Q1456" s="241"/>
      <c r="R1456" s="241"/>
      <c r="S1456" s="241"/>
      <c r="T1456" s="242"/>
      <c r="AT1456" s="243" t="s">
        <v>272</v>
      </c>
      <c r="AU1456" s="243" t="s">
        <v>91</v>
      </c>
      <c r="AV1456" s="15" t="s">
        <v>91</v>
      </c>
      <c r="AW1456" s="15" t="s">
        <v>38</v>
      </c>
      <c r="AX1456" s="15" t="s">
        <v>82</v>
      </c>
      <c r="AY1456" s="243" t="s">
        <v>262</v>
      </c>
    </row>
    <row r="1457" spans="2:51" s="15" customFormat="1" ht="10">
      <c r="B1457" s="233"/>
      <c r="C1457" s="234"/>
      <c r="D1457" s="208" t="s">
        <v>272</v>
      </c>
      <c r="E1457" s="235" t="s">
        <v>44</v>
      </c>
      <c r="F1457" s="236" t="s">
        <v>995</v>
      </c>
      <c r="G1457" s="234"/>
      <c r="H1457" s="237">
        <v>43.322000000000003</v>
      </c>
      <c r="I1457" s="238"/>
      <c r="J1457" s="234"/>
      <c r="K1457" s="234"/>
      <c r="L1457" s="239"/>
      <c r="M1457" s="240"/>
      <c r="N1457" s="241"/>
      <c r="O1457" s="241"/>
      <c r="P1457" s="241"/>
      <c r="Q1457" s="241"/>
      <c r="R1457" s="241"/>
      <c r="S1457" s="241"/>
      <c r="T1457" s="242"/>
      <c r="AT1457" s="243" t="s">
        <v>272</v>
      </c>
      <c r="AU1457" s="243" t="s">
        <v>91</v>
      </c>
      <c r="AV1457" s="15" t="s">
        <v>91</v>
      </c>
      <c r="AW1457" s="15" t="s">
        <v>38</v>
      </c>
      <c r="AX1457" s="15" t="s">
        <v>82</v>
      </c>
      <c r="AY1457" s="243" t="s">
        <v>262</v>
      </c>
    </row>
    <row r="1458" spans="2:51" s="15" customFormat="1" ht="10">
      <c r="B1458" s="233"/>
      <c r="C1458" s="234"/>
      <c r="D1458" s="208" t="s">
        <v>272</v>
      </c>
      <c r="E1458" s="235" t="s">
        <v>44</v>
      </c>
      <c r="F1458" s="236" t="s">
        <v>996</v>
      </c>
      <c r="G1458" s="234"/>
      <c r="H1458" s="237">
        <v>161.59800000000001</v>
      </c>
      <c r="I1458" s="238"/>
      <c r="J1458" s="234"/>
      <c r="K1458" s="234"/>
      <c r="L1458" s="239"/>
      <c r="M1458" s="240"/>
      <c r="N1458" s="241"/>
      <c r="O1458" s="241"/>
      <c r="P1458" s="241"/>
      <c r="Q1458" s="241"/>
      <c r="R1458" s="241"/>
      <c r="S1458" s="241"/>
      <c r="T1458" s="242"/>
      <c r="AT1458" s="243" t="s">
        <v>272</v>
      </c>
      <c r="AU1458" s="243" t="s">
        <v>91</v>
      </c>
      <c r="AV1458" s="15" t="s">
        <v>91</v>
      </c>
      <c r="AW1458" s="15" t="s">
        <v>38</v>
      </c>
      <c r="AX1458" s="15" t="s">
        <v>82</v>
      </c>
      <c r="AY1458" s="243" t="s">
        <v>262</v>
      </c>
    </row>
    <row r="1459" spans="2:51" s="15" customFormat="1" ht="10">
      <c r="B1459" s="233"/>
      <c r="C1459" s="234"/>
      <c r="D1459" s="208" t="s">
        <v>272</v>
      </c>
      <c r="E1459" s="235" t="s">
        <v>44</v>
      </c>
      <c r="F1459" s="236" t="s">
        <v>997</v>
      </c>
      <c r="G1459" s="234"/>
      <c r="H1459" s="237">
        <v>-96.777000000000001</v>
      </c>
      <c r="I1459" s="238"/>
      <c r="J1459" s="234"/>
      <c r="K1459" s="234"/>
      <c r="L1459" s="239"/>
      <c r="M1459" s="240"/>
      <c r="N1459" s="241"/>
      <c r="O1459" s="241"/>
      <c r="P1459" s="241"/>
      <c r="Q1459" s="241"/>
      <c r="R1459" s="241"/>
      <c r="S1459" s="241"/>
      <c r="T1459" s="242"/>
      <c r="AT1459" s="243" t="s">
        <v>272</v>
      </c>
      <c r="AU1459" s="243" t="s">
        <v>91</v>
      </c>
      <c r="AV1459" s="15" t="s">
        <v>91</v>
      </c>
      <c r="AW1459" s="15" t="s">
        <v>38</v>
      </c>
      <c r="AX1459" s="15" t="s">
        <v>82</v>
      </c>
      <c r="AY1459" s="243" t="s">
        <v>262</v>
      </c>
    </row>
    <row r="1460" spans="2:51" s="16" customFormat="1" ht="10">
      <c r="B1460" s="244"/>
      <c r="C1460" s="245"/>
      <c r="D1460" s="208" t="s">
        <v>272</v>
      </c>
      <c r="E1460" s="246" t="s">
        <v>44</v>
      </c>
      <c r="F1460" s="247" t="s">
        <v>291</v>
      </c>
      <c r="G1460" s="245"/>
      <c r="H1460" s="248">
        <v>399.46199999999999</v>
      </c>
      <c r="I1460" s="249"/>
      <c r="J1460" s="245"/>
      <c r="K1460" s="245"/>
      <c r="L1460" s="250"/>
      <c r="M1460" s="251"/>
      <c r="N1460" s="252"/>
      <c r="O1460" s="252"/>
      <c r="P1460" s="252"/>
      <c r="Q1460" s="252"/>
      <c r="R1460" s="252"/>
      <c r="S1460" s="252"/>
      <c r="T1460" s="253"/>
      <c r="AT1460" s="254" t="s">
        <v>272</v>
      </c>
      <c r="AU1460" s="254" t="s">
        <v>91</v>
      </c>
      <c r="AV1460" s="16" t="s">
        <v>104</v>
      </c>
      <c r="AW1460" s="16" t="s">
        <v>38</v>
      </c>
      <c r="AX1460" s="16" t="s">
        <v>82</v>
      </c>
      <c r="AY1460" s="254" t="s">
        <v>262</v>
      </c>
    </row>
    <row r="1461" spans="2:51" s="15" customFormat="1" ht="10">
      <c r="B1461" s="233"/>
      <c r="C1461" s="234"/>
      <c r="D1461" s="208" t="s">
        <v>272</v>
      </c>
      <c r="E1461" s="235" t="s">
        <v>44</v>
      </c>
      <c r="F1461" s="236" t="s">
        <v>998</v>
      </c>
      <c r="G1461" s="234"/>
      <c r="H1461" s="237">
        <v>400</v>
      </c>
      <c r="I1461" s="238"/>
      <c r="J1461" s="234"/>
      <c r="K1461" s="234"/>
      <c r="L1461" s="239"/>
      <c r="M1461" s="240"/>
      <c r="N1461" s="241"/>
      <c r="O1461" s="241"/>
      <c r="P1461" s="241"/>
      <c r="Q1461" s="241"/>
      <c r="R1461" s="241"/>
      <c r="S1461" s="241"/>
      <c r="T1461" s="242"/>
      <c r="AT1461" s="243" t="s">
        <v>272</v>
      </c>
      <c r="AU1461" s="243" t="s">
        <v>91</v>
      </c>
      <c r="AV1461" s="15" t="s">
        <v>91</v>
      </c>
      <c r="AW1461" s="15" t="s">
        <v>38</v>
      </c>
      <c r="AX1461" s="15" t="s">
        <v>82</v>
      </c>
      <c r="AY1461" s="243" t="s">
        <v>262</v>
      </c>
    </row>
    <row r="1462" spans="2:51" s="13" customFormat="1" ht="10">
      <c r="B1462" s="212"/>
      <c r="C1462" s="213"/>
      <c r="D1462" s="208" t="s">
        <v>272</v>
      </c>
      <c r="E1462" s="214" t="s">
        <v>44</v>
      </c>
      <c r="F1462" s="215" t="s">
        <v>965</v>
      </c>
      <c r="G1462" s="213"/>
      <c r="H1462" s="214" t="s">
        <v>44</v>
      </c>
      <c r="I1462" s="216"/>
      <c r="J1462" s="213"/>
      <c r="K1462" s="213"/>
      <c r="L1462" s="217"/>
      <c r="M1462" s="218"/>
      <c r="N1462" s="219"/>
      <c r="O1462" s="219"/>
      <c r="P1462" s="219"/>
      <c r="Q1462" s="219"/>
      <c r="R1462" s="219"/>
      <c r="S1462" s="219"/>
      <c r="T1462" s="220"/>
      <c r="AT1462" s="221" t="s">
        <v>272</v>
      </c>
      <c r="AU1462" s="221" t="s">
        <v>91</v>
      </c>
      <c r="AV1462" s="13" t="s">
        <v>89</v>
      </c>
      <c r="AW1462" s="13" t="s">
        <v>38</v>
      </c>
      <c r="AX1462" s="13" t="s">
        <v>82</v>
      </c>
      <c r="AY1462" s="221" t="s">
        <v>262</v>
      </c>
    </row>
    <row r="1463" spans="2:51" s="13" customFormat="1" ht="10">
      <c r="B1463" s="212"/>
      <c r="C1463" s="213"/>
      <c r="D1463" s="208" t="s">
        <v>272</v>
      </c>
      <c r="E1463" s="214" t="s">
        <v>44</v>
      </c>
      <c r="F1463" s="215" t="s">
        <v>966</v>
      </c>
      <c r="G1463" s="213"/>
      <c r="H1463" s="214" t="s">
        <v>44</v>
      </c>
      <c r="I1463" s="216"/>
      <c r="J1463" s="213"/>
      <c r="K1463" s="213"/>
      <c r="L1463" s="217"/>
      <c r="M1463" s="218"/>
      <c r="N1463" s="219"/>
      <c r="O1463" s="219"/>
      <c r="P1463" s="219"/>
      <c r="Q1463" s="219"/>
      <c r="R1463" s="219"/>
      <c r="S1463" s="219"/>
      <c r="T1463" s="220"/>
      <c r="AT1463" s="221" t="s">
        <v>272</v>
      </c>
      <c r="AU1463" s="221" t="s">
        <v>91</v>
      </c>
      <c r="AV1463" s="13" t="s">
        <v>89</v>
      </c>
      <c r="AW1463" s="13" t="s">
        <v>38</v>
      </c>
      <c r="AX1463" s="13" t="s">
        <v>82</v>
      </c>
      <c r="AY1463" s="221" t="s">
        <v>262</v>
      </c>
    </row>
    <row r="1464" spans="2:51" s="13" customFormat="1" ht="10">
      <c r="B1464" s="212"/>
      <c r="C1464" s="213"/>
      <c r="D1464" s="208" t="s">
        <v>272</v>
      </c>
      <c r="E1464" s="214" t="s">
        <v>44</v>
      </c>
      <c r="F1464" s="215" t="s">
        <v>967</v>
      </c>
      <c r="G1464" s="213"/>
      <c r="H1464" s="214" t="s">
        <v>44</v>
      </c>
      <c r="I1464" s="216"/>
      <c r="J1464" s="213"/>
      <c r="K1464" s="213"/>
      <c r="L1464" s="217"/>
      <c r="M1464" s="218"/>
      <c r="N1464" s="219"/>
      <c r="O1464" s="219"/>
      <c r="P1464" s="219"/>
      <c r="Q1464" s="219"/>
      <c r="R1464" s="219"/>
      <c r="S1464" s="219"/>
      <c r="T1464" s="220"/>
      <c r="AT1464" s="221" t="s">
        <v>272</v>
      </c>
      <c r="AU1464" s="221" t="s">
        <v>91</v>
      </c>
      <c r="AV1464" s="13" t="s">
        <v>89</v>
      </c>
      <c r="AW1464" s="13" t="s">
        <v>38</v>
      </c>
      <c r="AX1464" s="13" t="s">
        <v>82</v>
      </c>
      <c r="AY1464" s="221" t="s">
        <v>262</v>
      </c>
    </row>
    <row r="1465" spans="2:51" s="13" customFormat="1" ht="10">
      <c r="B1465" s="212"/>
      <c r="C1465" s="213"/>
      <c r="D1465" s="208" t="s">
        <v>272</v>
      </c>
      <c r="E1465" s="214" t="s">
        <v>44</v>
      </c>
      <c r="F1465" s="215" t="s">
        <v>968</v>
      </c>
      <c r="G1465" s="213"/>
      <c r="H1465" s="214" t="s">
        <v>44</v>
      </c>
      <c r="I1465" s="216"/>
      <c r="J1465" s="213"/>
      <c r="K1465" s="213"/>
      <c r="L1465" s="217"/>
      <c r="M1465" s="218"/>
      <c r="N1465" s="219"/>
      <c r="O1465" s="219"/>
      <c r="P1465" s="219"/>
      <c r="Q1465" s="219"/>
      <c r="R1465" s="219"/>
      <c r="S1465" s="219"/>
      <c r="T1465" s="220"/>
      <c r="AT1465" s="221" t="s">
        <v>272</v>
      </c>
      <c r="AU1465" s="221" t="s">
        <v>91</v>
      </c>
      <c r="AV1465" s="13" t="s">
        <v>89</v>
      </c>
      <c r="AW1465" s="13" t="s">
        <v>38</v>
      </c>
      <c r="AX1465" s="13" t="s">
        <v>82</v>
      </c>
      <c r="AY1465" s="221" t="s">
        <v>262</v>
      </c>
    </row>
    <row r="1466" spans="2:51" s="15" customFormat="1" ht="10">
      <c r="B1466" s="233"/>
      <c r="C1466" s="234"/>
      <c r="D1466" s="208" t="s">
        <v>272</v>
      </c>
      <c r="E1466" s="235" t="s">
        <v>44</v>
      </c>
      <c r="F1466" s="236" t="s">
        <v>969</v>
      </c>
      <c r="G1466" s="234"/>
      <c r="H1466" s="237">
        <v>13.419</v>
      </c>
      <c r="I1466" s="238"/>
      <c r="J1466" s="234"/>
      <c r="K1466" s="234"/>
      <c r="L1466" s="239"/>
      <c r="M1466" s="240"/>
      <c r="N1466" s="241"/>
      <c r="O1466" s="241"/>
      <c r="P1466" s="241"/>
      <c r="Q1466" s="241"/>
      <c r="R1466" s="241"/>
      <c r="S1466" s="241"/>
      <c r="T1466" s="242"/>
      <c r="AT1466" s="243" t="s">
        <v>272</v>
      </c>
      <c r="AU1466" s="243" t="s">
        <v>91</v>
      </c>
      <c r="AV1466" s="15" t="s">
        <v>91</v>
      </c>
      <c r="AW1466" s="15" t="s">
        <v>38</v>
      </c>
      <c r="AX1466" s="15" t="s">
        <v>82</v>
      </c>
      <c r="AY1466" s="243" t="s">
        <v>262</v>
      </c>
    </row>
    <row r="1467" spans="2:51" s="15" customFormat="1" ht="10">
      <c r="B1467" s="233"/>
      <c r="C1467" s="234"/>
      <c r="D1467" s="208" t="s">
        <v>272</v>
      </c>
      <c r="E1467" s="235" t="s">
        <v>44</v>
      </c>
      <c r="F1467" s="236" t="s">
        <v>970</v>
      </c>
      <c r="G1467" s="234"/>
      <c r="H1467" s="237">
        <v>21.202000000000002</v>
      </c>
      <c r="I1467" s="238"/>
      <c r="J1467" s="234"/>
      <c r="K1467" s="234"/>
      <c r="L1467" s="239"/>
      <c r="M1467" s="240"/>
      <c r="N1467" s="241"/>
      <c r="O1467" s="241"/>
      <c r="P1467" s="241"/>
      <c r="Q1467" s="241"/>
      <c r="R1467" s="241"/>
      <c r="S1467" s="241"/>
      <c r="T1467" s="242"/>
      <c r="AT1467" s="243" t="s">
        <v>272</v>
      </c>
      <c r="AU1467" s="243" t="s">
        <v>91</v>
      </c>
      <c r="AV1467" s="15" t="s">
        <v>91</v>
      </c>
      <c r="AW1467" s="15" t="s">
        <v>38</v>
      </c>
      <c r="AX1467" s="15" t="s">
        <v>82</v>
      </c>
      <c r="AY1467" s="243" t="s">
        <v>262</v>
      </c>
    </row>
    <row r="1468" spans="2:51" s="15" customFormat="1" ht="10">
      <c r="B1468" s="233"/>
      <c r="C1468" s="234"/>
      <c r="D1468" s="208" t="s">
        <v>272</v>
      </c>
      <c r="E1468" s="235" t="s">
        <v>44</v>
      </c>
      <c r="F1468" s="236" t="s">
        <v>971</v>
      </c>
      <c r="G1468" s="234"/>
      <c r="H1468" s="237">
        <v>1.8680000000000001</v>
      </c>
      <c r="I1468" s="238"/>
      <c r="J1468" s="234"/>
      <c r="K1468" s="234"/>
      <c r="L1468" s="239"/>
      <c r="M1468" s="240"/>
      <c r="N1468" s="241"/>
      <c r="O1468" s="241"/>
      <c r="P1468" s="241"/>
      <c r="Q1468" s="241"/>
      <c r="R1468" s="241"/>
      <c r="S1468" s="241"/>
      <c r="T1468" s="242"/>
      <c r="AT1468" s="243" t="s">
        <v>272</v>
      </c>
      <c r="AU1468" s="243" t="s">
        <v>91</v>
      </c>
      <c r="AV1468" s="15" t="s">
        <v>91</v>
      </c>
      <c r="AW1468" s="15" t="s">
        <v>38</v>
      </c>
      <c r="AX1468" s="15" t="s">
        <v>82</v>
      </c>
      <c r="AY1468" s="243" t="s">
        <v>262</v>
      </c>
    </row>
    <row r="1469" spans="2:51" s="15" customFormat="1" ht="10">
      <c r="B1469" s="233"/>
      <c r="C1469" s="234"/>
      <c r="D1469" s="208" t="s">
        <v>272</v>
      </c>
      <c r="E1469" s="235" t="s">
        <v>44</v>
      </c>
      <c r="F1469" s="236" t="s">
        <v>972</v>
      </c>
      <c r="G1469" s="234"/>
      <c r="H1469" s="237">
        <v>4.6280000000000001</v>
      </c>
      <c r="I1469" s="238"/>
      <c r="J1469" s="234"/>
      <c r="K1469" s="234"/>
      <c r="L1469" s="239"/>
      <c r="M1469" s="240"/>
      <c r="N1469" s="241"/>
      <c r="O1469" s="241"/>
      <c r="P1469" s="241"/>
      <c r="Q1469" s="241"/>
      <c r="R1469" s="241"/>
      <c r="S1469" s="241"/>
      <c r="T1469" s="242"/>
      <c r="AT1469" s="243" t="s">
        <v>272</v>
      </c>
      <c r="AU1469" s="243" t="s">
        <v>91</v>
      </c>
      <c r="AV1469" s="15" t="s">
        <v>91</v>
      </c>
      <c r="AW1469" s="15" t="s">
        <v>38</v>
      </c>
      <c r="AX1469" s="15" t="s">
        <v>82</v>
      </c>
      <c r="AY1469" s="243" t="s">
        <v>262</v>
      </c>
    </row>
    <row r="1470" spans="2:51" s="14" customFormat="1" ht="10">
      <c r="B1470" s="222"/>
      <c r="C1470" s="223"/>
      <c r="D1470" s="208" t="s">
        <v>272</v>
      </c>
      <c r="E1470" s="224" t="s">
        <v>44</v>
      </c>
      <c r="F1470" s="225" t="s">
        <v>284</v>
      </c>
      <c r="G1470" s="223"/>
      <c r="H1470" s="226">
        <v>441.11699999999996</v>
      </c>
      <c r="I1470" s="227"/>
      <c r="J1470" s="223"/>
      <c r="K1470" s="223"/>
      <c r="L1470" s="228"/>
      <c r="M1470" s="229"/>
      <c r="N1470" s="230"/>
      <c r="O1470" s="230"/>
      <c r="P1470" s="230"/>
      <c r="Q1470" s="230"/>
      <c r="R1470" s="230"/>
      <c r="S1470" s="230"/>
      <c r="T1470" s="231"/>
      <c r="AT1470" s="232" t="s">
        <v>272</v>
      </c>
      <c r="AU1470" s="232" t="s">
        <v>91</v>
      </c>
      <c r="AV1470" s="14" t="s">
        <v>97</v>
      </c>
      <c r="AW1470" s="14" t="s">
        <v>38</v>
      </c>
      <c r="AX1470" s="14" t="s">
        <v>82</v>
      </c>
      <c r="AY1470" s="232" t="s">
        <v>262</v>
      </c>
    </row>
    <row r="1471" spans="2:51" s="13" customFormat="1" ht="10">
      <c r="B1471" s="212"/>
      <c r="C1471" s="213"/>
      <c r="D1471" s="208" t="s">
        <v>272</v>
      </c>
      <c r="E1471" s="214" t="s">
        <v>44</v>
      </c>
      <c r="F1471" s="215" t="s">
        <v>973</v>
      </c>
      <c r="G1471" s="213"/>
      <c r="H1471" s="214" t="s">
        <v>44</v>
      </c>
      <c r="I1471" s="216"/>
      <c r="J1471" s="213"/>
      <c r="K1471" s="213"/>
      <c r="L1471" s="217"/>
      <c r="M1471" s="218"/>
      <c r="N1471" s="219"/>
      <c r="O1471" s="219"/>
      <c r="P1471" s="219"/>
      <c r="Q1471" s="219"/>
      <c r="R1471" s="219"/>
      <c r="S1471" s="219"/>
      <c r="T1471" s="220"/>
      <c r="AT1471" s="221" t="s">
        <v>272</v>
      </c>
      <c r="AU1471" s="221" t="s">
        <v>91</v>
      </c>
      <c r="AV1471" s="13" t="s">
        <v>89</v>
      </c>
      <c r="AW1471" s="13" t="s">
        <v>38</v>
      </c>
      <c r="AX1471" s="13" t="s">
        <v>82</v>
      </c>
      <c r="AY1471" s="221" t="s">
        <v>262</v>
      </c>
    </row>
    <row r="1472" spans="2:51" s="15" customFormat="1" ht="10">
      <c r="B1472" s="233"/>
      <c r="C1472" s="234"/>
      <c r="D1472" s="208" t="s">
        <v>272</v>
      </c>
      <c r="E1472" s="235" t="s">
        <v>44</v>
      </c>
      <c r="F1472" s="236" t="s">
        <v>974</v>
      </c>
      <c r="G1472" s="234"/>
      <c r="H1472" s="237">
        <v>65.52</v>
      </c>
      <c r="I1472" s="238"/>
      <c r="J1472" s="234"/>
      <c r="K1472" s="234"/>
      <c r="L1472" s="239"/>
      <c r="M1472" s="240"/>
      <c r="N1472" s="241"/>
      <c r="O1472" s="241"/>
      <c r="P1472" s="241"/>
      <c r="Q1472" s="241"/>
      <c r="R1472" s="241"/>
      <c r="S1472" s="241"/>
      <c r="T1472" s="242"/>
      <c r="AT1472" s="243" t="s">
        <v>272</v>
      </c>
      <c r="AU1472" s="243" t="s">
        <v>91</v>
      </c>
      <c r="AV1472" s="15" t="s">
        <v>91</v>
      </c>
      <c r="AW1472" s="15" t="s">
        <v>38</v>
      </c>
      <c r="AX1472" s="15" t="s">
        <v>82</v>
      </c>
      <c r="AY1472" s="243" t="s">
        <v>262</v>
      </c>
    </row>
    <row r="1473" spans="1:65" s="15" customFormat="1" ht="10">
      <c r="B1473" s="233"/>
      <c r="C1473" s="234"/>
      <c r="D1473" s="208" t="s">
        <v>272</v>
      </c>
      <c r="E1473" s="235" t="s">
        <v>44</v>
      </c>
      <c r="F1473" s="236" t="s">
        <v>975</v>
      </c>
      <c r="G1473" s="234"/>
      <c r="H1473" s="237">
        <v>45.36</v>
      </c>
      <c r="I1473" s="238"/>
      <c r="J1473" s="234"/>
      <c r="K1473" s="234"/>
      <c r="L1473" s="239"/>
      <c r="M1473" s="240"/>
      <c r="N1473" s="241"/>
      <c r="O1473" s="241"/>
      <c r="P1473" s="241"/>
      <c r="Q1473" s="241"/>
      <c r="R1473" s="241"/>
      <c r="S1473" s="241"/>
      <c r="T1473" s="242"/>
      <c r="AT1473" s="243" t="s">
        <v>272</v>
      </c>
      <c r="AU1473" s="243" t="s">
        <v>91</v>
      </c>
      <c r="AV1473" s="15" t="s">
        <v>91</v>
      </c>
      <c r="AW1473" s="15" t="s">
        <v>38</v>
      </c>
      <c r="AX1473" s="15" t="s">
        <v>82</v>
      </c>
      <c r="AY1473" s="243" t="s">
        <v>262</v>
      </c>
    </row>
    <row r="1474" spans="1:65" s="15" customFormat="1" ht="10">
      <c r="B1474" s="233"/>
      <c r="C1474" s="234"/>
      <c r="D1474" s="208" t="s">
        <v>272</v>
      </c>
      <c r="E1474" s="235" t="s">
        <v>44</v>
      </c>
      <c r="F1474" s="236" t="s">
        <v>976</v>
      </c>
      <c r="G1474" s="234"/>
      <c r="H1474" s="237">
        <v>23.035</v>
      </c>
      <c r="I1474" s="238"/>
      <c r="J1474" s="234"/>
      <c r="K1474" s="234"/>
      <c r="L1474" s="239"/>
      <c r="M1474" s="240"/>
      <c r="N1474" s="241"/>
      <c r="O1474" s="241"/>
      <c r="P1474" s="241"/>
      <c r="Q1474" s="241"/>
      <c r="R1474" s="241"/>
      <c r="S1474" s="241"/>
      <c r="T1474" s="242"/>
      <c r="AT1474" s="243" t="s">
        <v>272</v>
      </c>
      <c r="AU1474" s="243" t="s">
        <v>91</v>
      </c>
      <c r="AV1474" s="15" t="s">
        <v>91</v>
      </c>
      <c r="AW1474" s="15" t="s">
        <v>38</v>
      </c>
      <c r="AX1474" s="15" t="s">
        <v>82</v>
      </c>
      <c r="AY1474" s="243" t="s">
        <v>262</v>
      </c>
    </row>
    <row r="1475" spans="1:65" s="14" customFormat="1" ht="10">
      <c r="B1475" s="222"/>
      <c r="C1475" s="223"/>
      <c r="D1475" s="208" t="s">
        <v>272</v>
      </c>
      <c r="E1475" s="224" t="s">
        <v>44</v>
      </c>
      <c r="F1475" s="225" t="s">
        <v>284</v>
      </c>
      <c r="G1475" s="223"/>
      <c r="H1475" s="226">
        <v>133.91499999999999</v>
      </c>
      <c r="I1475" s="227"/>
      <c r="J1475" s="223"/>
      <c r="K1475" s="223"/>
      <c r="L1475" s="228"/>
      <c r="M1475" s="229"/>
      <c r="N1475" s="230"/>
      <c r="O1475" s="230"/>
      <c r="P1475" s="230"/>
      <c r="Q1475" s="230"/>
      <c r="R1475" s="230"/>
      <c r="S1475" s="230"/>
      <c r="T1475" s="231"/>
      <c r="AT1475" s="232" t="s">
        <v>272</v>
      </c>
      <c r="AU1475" s="232" t="s">
        <v>91</v>
      </c>
      <c r="AV1475" s="14" t="s">
        <v>97</v>
      </c>
      <c r="AW1475" s="14" t="s">
        <v>38</v>
      </c>
      <c r="AX1475" s="14" t="s">
        <v>82</v>
      </c>
      <c r="AY1475" s="232" t="s">
        <v>262</v>
      </c>
    </row>
    <row r="1476" spans="1:65" s="16" customFormat="1" ht="10">
      <c r="B1476" s="244"/>
      <c r="C1476" s="245"/>
      <c r="D1476" s="208" t="s">
        <v>272</v>
      </c>
      <c r="E1476" s="246" t="s">
        <v>44</v>
      </c>
      <c r="F1476" s="247" t="s">
        <v>291</v>
      </c>
      <c r="G1476" s="245"/>
      <c r="H1476" s="248">
        <v>575.03199999999993</v>
      </c>
      <c r="I1476" s="249"/>
      <c r="J1476" s="245"/>
      <c r="K1476" s="245"/>
      <c r="L1476" s="250"/>
      <c r="M1476" s="251"/>
      <c r="N1476" s="252"/>
      <c r="O1476" s="252"/>
      <c r="P1476" s="252"/>
      <c r="Q1476" s="252"/>
      <c r="R1476" s="252"/>
      <c r="S1476" s="252"/>
      <c r="T1476" s="253"/>
      <c r="AT1476" s="254" t="s">
        <v>272</v>
      </c>
      <c r="AU1476" s="254" t="s">
        <v>91</v>
      </c>
      <c r="AV1476" s="16" t="s">
        <v>104</v>
      </c>
      <c r="AW1476" s="16" t="s">
        <v>38</v>
      </c>
      <c r="AX1476" s="16" t="s">
        <v>89</v>
      </c>
      <c r="AY1476" s="254" t="s">
        <v>262</v>
      </c>
    </row>
    <row r="1477" spans="1:65" s="2" customFormat="1" ht="16.5" customHeight="1">
      <c r="A1477" s="37"/>
      <c r="B1477" s="38"/>
      <c r="C1477" s="195" t="s">
        <v>1089</v>
      </c>
      <c r="D1477" s="195" t="s">
        <v>264</v>
      </c>
      <c r="E1477" s="196" t="s">
        <v>1090</v>
      </c>
      <c r="F1477" s="197" t="s">
        <v>1091</v>
      </c>
      <c r="G1477" s="198" t="s">
        <v>590</v>
      </c>
      <c r="H1477" s="199">
        <v>255.8</v>
      </c>
      <c r="I1477" s="200"/>
      <c r="J1477" s="201">
        <f>ROUND(I1477*H1477,2)</f>
        <v>0</v>
      </c>
      <c r="K1477" s="197" t="s">
        <v>268</v>
      </c>
      <c r="L1477" s="42"/>
      <c r="M1477" s="202" t="s">
        <v>44</v>
      </c>
      <c r="N1477" s="203" t="s">
        <v>53</v>
      </c>
      <c r="O1477" s="67"/>
      <c r="P1477" s="204">
        <f>O1477*H1477</f>
        <v>0</v>
      </c>
      <c r="Q1477" s="204">
        <v>3.0000000000000001E-5</v>
      </c>
      <c r="R1477" s="204">
        <f>Q1477*H1477</f>
        <v>7.6740000000000003E-3</v>
      </c>
      <c r="S1477" s="204">
        <v>0</v>
      </c>
      <c r="T1477" s="205">
        <f>S1477*H1477</f>
        <v>0</v>
      </c>
      <c r="U1477" s="37"/>
      <c r="V1477" s="37"/>
      <c r="W1477" s="37"/>
      <c r="X1477" s="37"/>
      <c r="Y1477" s="37"/>
      <c r="Z1477" s="37"/>
      <c r="AA1477" s="37"/>
      <c r="AB1477" s="37"/>
      <c r="AC1477" s="37"/>
      <c r="AD1477" s="37"/>
      <c r="AE1477" s="37"/>
      <c r="AR1477" s="206" t="s">
        <v>104</v>
      </c>
      <c r="AT1477" s="206" t="s">
        <v>264</v>
      </c>
      <c r="AU1477" s="206" t="s">
        <v>91</v>
      </c>
      <c r="AY1477" s="19" t="s">
        <v>262</v>
      </c>
      <c r="BE1477" s="207">
        <f>IF(N1477="základní",J1477,0)</f>
        <v>0</v>
      </c>
      <c r="BF1477" s="207">
        <f>IF(N1477="snížená",J1477,0)</f>
        <v>0</v>
      </c>
      <c r="BG1477" s="207">
        <f>IF(N1477="zákl. přenesená",J1477,0)</f>
        <v>0</v>
      </c>
      <c r="BH1477" s="207">
        <f>IF(N1477="sníž. přenesená",J1477,0)</f>
        <v>0</v>
      </c>
      <c r="BI1477" s="207">
        <f>IF(N1477="nulová",J1477,0)</f>
        <v>0</v>
      </c>
      <c r="BJ1477" s="19" t="s">
        <v>89</v>
      </c>
      <c r="BK1477" s="207">
        <f>ROUND(I1477*H1477,2)</f>
        <v>0</v>
      </c>
      <c r="BL1477" s="19" t="s">
        <v>104</v>
      </c>
      <c r="BM1477" s="206" t="s">
        <v>1092</v>
      </c>
    </row>
    <row r="1478" spans="1:65" s="2" customFormat="1" ht="54">
      <c r="A1478" s="37"/>
      <c r="B1478" s="38"/>
      <c r="C1478" s="39"/>
      <c r="D1478" s="208" t="s">
        <v>270</v>
      </c>
      <c r="E1478" s="39"/>
      <c r="F1478" s="209" t="s">
        <v>1093</v>
      </c>
      <c r="G1478" s="39"/>
      <c r="H1478" s="39"/>
      <c r="I1478" s="118"/>
      <c r="J1478" s="39"/>
      <c r="K1478" s="39"/>
      <c r="L1478" s="42"/>
      <c r="M1478" s="210"/>
      <c r="N1478" s="211"/>
      <c r="O1478" s="67"/>
      <c r="P1478" s="67"/>
      <c r="Q1478" s="67"/>
      <c r="R1478" s="67"/>
      <c r="S1478" s="67"/>
      <c r="T1478" s="68"/>
      <c r="U1478" s="37"/>
      <c r="V1478" s="37"/>
      <c r="W1478" s="37"/>
      <c r="X1478" s="37"/>
      <c r="Y1478" s="37"/>
      <c r="Z1478" s="37"/>
      <c r="AA1478" s="37"/>
      <c r="AB1478" s="37"/>
      <c r="AC1478" s="37"/>
      <c r="AD1478" s="37"/>
      <c r="AE1478" s="37"/>
      <c r="AT1478" s="19" t="s">
        <v>270</v>
      </c>
      <c r="AU1478" s="19" t="s">
        <v>91</v>
      </c>
    </row>
    <row r="1479" spans="1:65" s="13" customFormat="1" ht="10">
      <c r="B1479" s="212"/>
      <c r="C1479" s="213"/>
      <c r="D1479" s="208" t="s">
        <v>272</v>
      </c>
      <c r="E1479" s="214" t="s">
        <v>44</v>
      </c>
      <c r="F1479" s="215" t="s">
        <v>918</v>
      </c>
      <c r="G1479" s="213"/>
      <c r="H1479" s="214" t="s">
        <v>44</v>
      </c>
      <c r="I1479" s="216"/>
      <c r="J1479" s="213"/>
      <c r="K1479" s="213"/>
      <c r="L1479" s="217"/>
      <c r="M1479" s="218"/>
      <c r="N1479" s="219"/>
      <c r="O1479" s="219"/>
      <c r="P1479" s="219"/>
      <c r="Q1479" s="219"/>
      <c r="R1479" s="219"/>
      <c r="S1479" s="219"/>
      <c r="T1479" s="220"/>
      <c r="AT1479" s="221" t="s">
        <v>272</v>
      </c>
      <c r="AU1479" s="221" t="s">
        <v>91</v>
      </c>
      <c r="AV1479" s="13" t="s">
        <v>89</v>
      </c>
      <c r="AW1479" s="13" t="s">
        <v>38</v>
      </c>
      <c r="AX1479" s="13" t="s">
        <v>82</v>
      </c>
      <c r="AY1479" s="221" t="s">
        <v>262</v>
      </c>
    </row>
    <row r="1480" spans="1:65" s="13" customFormat="1" ht="10">
      <c r="B1480" s="212"/>
      <c r="C1480" s="213"/>
      <c r="D1480" s="208" t="s">
        <v>272</v>
      </c>
      <c r="E1480" s="214" t="s">
        <v>44</v>
      </c>
      <c r="F1480" s="215" t="s">
        <v>1094</v>
      </c>
      <c r="G1480" s="213"/>
      <c r="H1480" s="214" t="s">
        <v>44</v>
      </c>
      <c r="I1480" s="216"/>
      <c r="J1480" s="213"/>
      <c r="K1480" s="213"/>
      <c r="L1480" s="217"/>
      <c r="M1480" s="218"/>
      <c r="N1480" s="219"/>
      <c r="O1480" s="219"/>
      <c r="P1480" s="219"/>
      <c r="Q1480" s="219"/>
      <c r="R1480" s="219"/>
      <c r="S1480" s="219"/>
      <c r="T1480" s="220"/>
      <c r="AT1480" s="221" t="s">
        <v>272</v>
      </c>
      <c r="AU1480" s="221" t="s">
        <v>91</v>
      </c>
      <c r="AV1480" s="13" t="s">
        <v>89</v>
      </c>
      <c r="AW1480" s="13" t="s">
        <v>38</v>
      </c>
      <c r="AX1480" s="13" t="s">
        <v>82</v>
      </c>
      <c r="AY1480" s="221" t="s">
        <v>262</v>
      </c>
    </row>
    <row r="1481" spans="1:65" s="13" customFormat="1" ht="10">
      <c r="B1481" s="212"/>
      <c r="C1481" s="213"/>
      <c r="D1481" s="208" t="s">
        <v>272</v>
      </c>
      <c r="E1481" s="214" t="s">
        <v>44</v>
      </c>
      <c r="F1481" s="215" t="s">
        <v>973</v>
      </c>
      <c r="G1481" s="213"/>
      <c r="H1481" s="214" t="s">
        <v>44</v>
      </c>
      <c r="I1481" s="216"/>
      <c r="J1481" s="213"/>
      <c r="K1481" s="213"/>
      <c r="L1481" s="217"/>
      <c r="M1481" s="218"/>
      <c r="N1481" s="219"/>
      <c r="O1481" s="219"/>
      <c r="P1481" s="219"/>
      <c r="Q1481" s="219"/>
      <c r="R1481" s="219"/>
      <c r="S1481" s="219"/>
      <c r="T1481" s="220"/>
      <c r="AT1481" s="221" t="s">
        <v>272</v>
      </c>
      <c r="AU1481" s="221" t="s">
        <v>91</v>
      </c>
      <c r="AV1481" s="13" t="s">
        <v>89</v>
      </c>
      <c r="AW1481" s="13" t="s">
        <v>38</v>
      </c>
      <c r="AX1481" s="13" t="s">
        <v>82</v>
      </c>
      <c r="AY1481" s="221" t="s">
        <v>262</v>
      </c>
    </row>
    <row r="1482" spans="1:65" s="15" customFormat="1" ht="10">
      <c r="B1482" s="233"/>
      <c r="C1482" s="234"/>
      <c r="D1482" s="208" t="s">
        <v>272</v>
      </c>
      <c r="E1482" s="235" t="s">
        <v>44</v>
      </c>
      <c r="F1482" s="236" t="s">
        <v>1095</v>
      </c>
      <c r="G1482" s="234"/>
      <c r="H1482" s="237">
        <v>50.4</v>
      </c>
      <c r="I1482" s="238"/>
      <c r="J1482" s="234"/>
      <c r="K1482" s="234"/>
      <c r="L1482" s="239"/>
      <c r="M1482" s="240"/>
      <c r="N1482" s="241"/>
      <c r="O1482" s="241"/>
      <c r="P1482" s="241"/>
      <c r="Q1482" s="241"/>
      <c r="R1482" s="241"/>
      <c r="S1482" s="241"/>
      <c r="T1482" s="242"/>
      <c r="AT1482" s="243" t="s">
        <v>272</v>
      </c>
      <c r="AU1482" s="243" t="s">
        <v>91</v>
      </c>
      <c r="AV1482" s="15" t="s">
        <v>91</v>
      </c>
      <c r="AW1482" s="15" t="s">
        <v>38</v>
      </c>
      <c r="AX1482" s="15" t="s">
        <v>82</v>
      </c>
      <c r="AY1482" s="243" t="s">
        <v>262</v>
      </c>
    </row>
    <row r="1483" spans="1:65" s="15" customFormat="1" ht="10">
      <c r="B1483" s="233"/>
      <c r="C1483" s="234"/>
      <c r="D1483" s="208" t="s">
        <v>272</v>
      </c>
      <c r="E1483" s="235" t="s">
        <v>44</v>
      </c>
      <c r="F1483" s="236" t="s">
        <v>1095</v>
      </c>
      <c r="G1483" s="234"/>
      <c r="H1483" s="237">
        <v>50.4</v>
      </c>
      <c r="I1483" s="238"/>
      <c r="J1483" s="234"/>
      <c r="K1483" s="234"/>
      <c r="L1483" s="239"/>
      <c r="M1483" s="240"/>
      <c r="N1483" s="241"/>
      <c r="O1483" s="241"/>
      <c r="P1483" s="241"/>
      <c r="Q1483" s="241"/>
      <c r="R1483" s="241"/>
      <c r="S1483" s="241"/>
      <c r="T1483" s="242"/>
      <c r="AT1483" s="243" t="s">
        <v>272</v>
      </c>
      <c r="AU1483" s="243" t="s">
        <v>91</v>
      </c>
      <c r="AV1483" s="15" t="s">
        <v>91</v>
      </c>
      <c r="AW1483" s="15" t="s">
        <v>38</v>
      </c>
      <c r="AX1483" s="15" t="s">
        <v>82</v>
      </c>
      <c r="AY1483" s="243" t="s">
        <v>262</v>
      </c>
    </row>
    <row r="1484" spans="1:65" s="15" customFormat="1" ht="10">
      <c r="B1484" s="233"/>
      <c r="C1484" s="234"/>
      <c r="D1484" s="208" t="s">
        <v>272</v>
      </c>
      <c r="E1484" s="235" t="s">
        <v>44</v>
      </c>
      <c r="F1484" s="236" t="s">
        <v>1096</v>
      </c>
      <c r="G1484" s="234"/>
      <c r="H1484" s="237">
        <v>27.1</v>
      </c>
      <c r="I1484" s="238"/>
      <c r="J1484" s="234"/>
      <c r="K1484" s="234"/>
      <c r="L1484" s="239"/>
      <c r="M1484" s="240"/>
      <c r="N1484" s="241"/>
      <c r="O1484" s="241"/>
      <c r="P1484" s="241"/>
      <c r="Q1484" s="241"/>
      <c r="R1484" s="241"/>
      <c r="S1484" s="241"/>
      <c r="T1484" s="242"/>
      <c r="AT1484" s="243" t="s">
        <v>272</v>
      </c>
      <c r="AU1484" s="243" t="s">
        <v>91</v>
      </c>
      <c r="AV1484" s="15" t="s">
        <v>91</v>
      </c>
      <c r="AW1484" s="15" t="s">
        <v>38</v>
      </c>
      <c r="AX1484" s="15" t="s">
        <v>82</v>
      </c>
      <c r="AY1484" s="243" t="s">
        <v>262</v>
      </c>
    </row>
    <row r="1485" spans="1:65" s="14" customFormat="1" ht="10">
      <c r="B1485" s="222"/>
      <c r="C1485" s="223"/>
      <c r="D1485" s="208" t="s">
        <v>272</v>
      </c>
      <c r="E1485" s="224" t="s">
        <v>44</v>
      </c>
      <c r="F1485" s="225" t="s">
        <v>284</v>
      </c>
      <c r="G1485" s="223"/>
      <c r="H1485" s="226">
        <v>127.9</v>
      </c>
      <c r="I1485" s="227"/>
      <c r="J1485" s="223"/>
      <c r="K1485" s="223"/>
      <c r="L1485" s="228"/>
      <c r="M1485" s="229"/>
      <c r="N1485" s="230"/>
      <c r="O1485" s="230"/>
      <c r="P1485" s="230"/>
      <c r="Q1485" s="230"/>
      <c r="R1485" s="230"/>
      <c r="S1485" s="230"/>
      <c r="T1485" s="231"/>
      <c r="AT1485" s="232" t="s">
        <v>272</v>
      </c>
      <c r="AU1485" s="232" t="s">
        <v>91</v>
      </c>
      <c r="AV1485" s="14" t="s">
        <v>97</v>
      </c>
      <c r="AW1485" s="14" t="s">
        <v>38</v>
      </c>
      <c r="AX1485" s="14" t="s">
        <v>82</v>
      </c>
      <c r="AY1485" s="232" t="s">
        <v>262</v>
      </c>
    </row>
    <row r="1486" spans="1:65" s="13" customFormat="1" ht="10">
      <c r="B1486" s="212"/>
      <c r="C1486" s="213"/>
      <c r="D1486" s="208" t="s">
        <v>272</v>
      </c>
      <c r="E1486" s="214" t="s">
        <v>44</v>
      </c>
      <c r="F1486" s="215" t="s">
        <v>918</v>
      </c>
      <c r="G1486" s="213"/>
      <c r="H1486" s="214" t="s">
        <v>44</v>
      </c>
      <c r="I1486" s="216"/>
      <c r="J1486" s="213"/>
      <c r="K1486" s="213"/>
      <c r="L1486" s="217"/>
      <c r="M1486" s="218"/>
      <c r="N1486" s="219"/>
      <c r="O1486" s="219"/>
      <c r="P1486" s="219"/>
      <c r="Q1486" s="219"/>
      <c r="R1486" s="219"/>
      <c r="S1486" s="219"/>
      <c r="T1486" s="220"/>
      <c r="AT1486" s="221" t="s">
        <v>272</v>
      </c>
      <c r="AU1486" s="221" t="s">
        <v>91</v>
      </c>
      <c r="AV1486" s="13" t="s">
        <v>89</v>
      </c>
      <c r="AW1486" s="13" t="s">
        <v>38</v>
      </c>
      <c r="AX1486" s="13" t="s">
        <v>82</v>
      </c>
      <c r="AY1486" s="221" t="s">
        <v>262</v>
      </c>
    </row>
    <row r="1487" spans="1:65" s="13" customFormat="1" ht="10">
      <c r="B1487" s="212"/>
      <c r="C1487" s="213"/>
      <c r="D1487" s="208" t="s">
        <v>272</v>
      </c>
      <c r="E1487" s="214" t="s">
        <v>44</v>
      </c>
      <c r="F1487" s="215" t="s">
        <v>1094</v>
      </c>
      <c r="G1487" s="213"/>
      <c r="H1487" s="214" t="s">
        <v>44</v>
      </c>
      <c r="I1487" s="216"/>
      <c r="J1487" s="213"/>
      <c r="K1487" s="213"/>
      <c r="L1487" s="217"/>
      <c r="M1487" s="218"/>
      <c r="N1487" s="219"/>
      <c r="O1487" s="219"/>
      <c r="P1487" s="219"/>
      <c r="Q1487" s="219"/>
      <c r="R1487" s="219"/>
      <c r="S1487" s="219"/>
      <c r="T1487" s="220"/>
      <c r="AT1487" s="221" t="s">
        <v>272</v>
      </c>
      <c r="AU1487" s="221" t="s">
        <v>91</v>
      </c>
      <c r="AV1487" s="13" t="s">
        <v>89</v>
      </c>
      <c r="AW1487" s="13" t="s">
        <v>38</v>
      </c>
      <c r="AX1487" s="13" t="s">
        <v>82</v>
      </c>
      <c r="AY1487" s="221" t="s">
        <v>262</v>
      </c>
    </row>
    <row r="1488" spans="1:65" s="13" customFormat="1" ht="10">
      <c r="B1488" s="212"/>
      <c r="C1488" s="213"/>
      <c r="D1488" s="208" t="s">
        <v>272</v>
      </c>
      <c r="E1488" s="214" t="s">
        <v>44</v>
      </c>
      <c r="F1488" s="215" t="s">
        <v>458</v>
      </c>
      <c r="G1488" s="213"/>
      <c r="H1488" s="214" t="s">
        <v>44</v>
      </c>
      <c r="I1488" s="216"/>
      <c r="J1488" s="213"/>
      <c r="K1488" s="213"/>
      <c r="L1488" s="217"/>
      <c r="M1488" s="218"/>
      <c r="N1488" s="219"/>
      <c r="O1488" s="219"/>
      <c r="P1488" s="219"/>
      <c r="Q1488" s="219"/>
      <c r="R1488" s="219"/>
      <c r="S1488" s="219"/>
      <c r="T1488" s="220"/>
      <c r="AT1488" s="221" t="s">
        <v>272</v>
      </c>
      <c r="AU1488" s="221" t="s">
        <v>91</v>
      </c>
      <c r="AV1488" s="13" t="s">
        <v>89</v>
      </c>
      <c r="AW1488" s="13" t="s">
        <v>38</v>
      </c>
      <c r="AX1488" s="13" t="s">
        <v>82</v>
      </c>
      <c r="AY1488" s="221" t="s">
        <v>262</v>
      </c>
    </row>
    <row r="1489" spans="1:65" s="15" customFormat="1" ht="10">
      <c r="B1489" s="233"/>
      <c r="C1489" s="234"/>
      <c r="D1489" s="208" t="s">
        <v>272</v>
      </c>
      <c r="E1489" s="235" t="s">
        <v>44</v>
      </c>
      <c r="F1489" s="236" t="s">
        <v>1095</v>
      </c>
      <c r="G1489" s="234"/>
      <c r="H1489" s="237">
        <v>50.4</v>
      </c>
      <c r="I1489" s="238"/>
      <c r="J1489" s="234"/>
      <c r="K1489" s="234"/>
      <c r="L1489" s="239"/>
      <c r="M1489" s="240"/>
      <c r="N1489" s="241"/>
      <c r="O1489" s="241"/>
      <c r="P1489" s="241"/>
      <c r="Q1489" s="241"/>
      <c r="R1489" s="241"/>
      <c r="S1489" s="241"/>
      <c r="T1489" s="242"/>
      <c r="AT1489" s="243" t="s">
        <v>272</v>
      </c>
      <c r="AU1489" s="243" t="s">
        <v>91</v>
      </c>
      <c r="AV1489" s="15" t="s">
        <v>91</v>
      </c>
      <c r="AW1489" s="15" t="s">
        <v>38</v>
      </c>
      <c r="AX1489" s="15" t="s">
        <v>82</v>
      </c>
      <c r="AY1489" s="243" t="s">
        <v>262</v>
      </c>
    </row>
    <row r="1490" spans="1:65" s="15" customFormat="1" ht="10">
      <c r="B1490" s="233"/>
      <c r="C1490" s="234"/>
      <c r="D1490" s="208" t="s">
        <v>272</v>
      </c>
      <c r="E1490" s="235" t="s">
        <v>44</v>
      </c>
      <c r="F1490" s="236" t="s">
        <v>1095</v>
      </c>
      <c r="G1490" s="234"/>
      <c r="H1490" s="237">
        <v>50.4</v>
      </c>
      <c r="I1490" s="238"/>
      <c r="J1490" s="234"/>
      <c r="K1490" s="234"/>
      <c r="L1490" s="239"/>
      <c r="M1490" s="240"/>
      <c r="N1490" s="241"/>
      <c r="O1490" s="241"/>
      <c r="P1490" s="241"/>
      <c r="Q1490" s="241"/>
      <c r="R1490" s="241"/>
      <c r="S1490" s="241"/>
      <c r="T1490" s="242"/>
      <c r="AT1490" s="243" t="s">
        <v>272</v>
      </c>
      <c r="AU1490" s="243" t="s">
        <v>91</v>
      </c>
      <c r="AV1490" s="15" t="s">
        <v>91</v>
      </c>
      <c r="AW1490" s="15" t="s">
        <v>38</v>
      </c>
      <c r="AX1490" s="15" t="s">
        <v>82</v>
      </c>
      <c r="AY1490" s="243" t="s">
        <v>262</v>
      </c>
    </row>
    <row r="1491" spans="1:65" s="15" customFormat="1" ht="10">
      <c r="B1491" s="233"/>
      <c r="C1491" s="234"/>
      <c r="D1491" s="208" t="s">
        <v>272</v>
      </c>
      <c r="E1491" s="235" t="s">
        <v>44</v>
      </c>
      <c r="F1491" s="236" t="s">
        <v>1096</v>
      </c>
      <c r="G1491" s="234"/>
      <c r="H1491" s="237">
        <v>27.1</v>
      </c>
      <c r="I1491" s="238"/>
      <c r="J1491" s="234"/>
      <c r="K1491" s="234"/>
      <c r="L1491" s="239"/>
      <c r="M1491" s="240"/>
      <c r="N1491" s="241"/>
      <c r="O1491" s="241"/>
      <c r="P1491" s="241"/>
      <c r="Q1491" s="241"/>
      <c r="R1491" s="241"/>
      <c r="S1491" s="241"/>
      <c r="T1491" s="242"/>
      <c r="AT1491" s="243" t="s">
        <v>272</v>
      </c>
      <c r="AU1491" s="243" t="s">
        <v>91</v>
      </c>
      <c r="AV1491" s="15" t="s">
        <v>91</v>
      </c>
      <c r="AW1491" s="15" t="s">
        <v>38</v>
      </c>
      <c r="AX1491" s="15" t="s">
        <v>82</v>
      </c>
      <c r="AY1491" s="243" t="s">
        <v>262</v>
      </c>
    </row>
    <row r="1492" spans="1:65" s="14" customFormat="1" ht="10">
      <c r="B1492" s="222"/>
      <c r="C1492" s="223"/>
      <c r="D1492" s="208" t="s">
        <v>272</v>
      </c>
      <c r="E1492" s="224" t="s">
        <v>44</v>
      </c>
      <c r="F1492" s="225" t="s">
        <v>284</v>
      </c>
      <c r="G1492" s="223"/>
      <c r="H1492" s="226">
        <v>127.9</v>
      </c>
      <c r="I1492" s="227"/>
      <c r="J1492" s="223"/>
      <c r="K1492" s="223"/>
      <c r="L1492" s="228"/>
      <c r="M1492" s="229"/>
      <c r="N1492" s="230"/>
      <c r="O1492" s="230"/>
      <c r="P1492" s="230"/>
      <c r="Q1492" s="230"/>
      <c r="R1492" s="230"/>
      <c r="S1492" s="230"/>
      <c r="T1492" s="231"/>
      <c r="AT1492" s="232" t="s">
        <v>272</v>
      </c>
      <c r="AU1492" s="232" t="s">
        <v>91</v>
      </c>
      <c r="AV1492" s="14" t="s">
        <v>97</v>
      </c>
      <c r="AW1492" s="14" t="s">
        <v>38</v>
      </c>
      <c r="AX1492" s="14" t="s">
        <v>82</v>
      </c>
      <c r="AY1492" s="232" t="s">
        <v>262</v>
      </c>
    </row>
    <row r="1493" spans="1:65" s="16" customFormat="1" ht="10">
      <c r="B1493" s="244"/>
      <c r="C1493" s="245"/>
      <c r="D1493" s="208" t="s">
        <v>272</v>
      </c>
      <c r="E1493" s="246" t="s">
        <v>44</v>
      </c>
      <c r="F1493" s="247" t="s">
        <v>291</v>
      </c>
      <c r="G1493" s="245"/>
      <c r="H1493" s="248">
        <v>255.8</v>
      </c>
      <c r="I1493" s="249"/>
      <c r="J1493" s="245"/>
      <c r="K1493" s="245"/>
      <c r="L1493" s="250"/>
      <c r="M1493" s="251"/>
      <c r="N1493" s="252"/>
      <c r="O1493" s="252"/>
      <c r="P1493" s="252"/>
      <c r="Q1493" s="252"/>
      <c r="R1493" s="252"/>
      <c r="S1493" s="252"/>
      <c r="T1493" s="253"/>
      <c r="AT1493" s="254" t="s">
        <v>272</v>
      </c>
      <c r="AU1493" s="254" t="s">
        <v>91</v>
      </c>
      <c r="AV1493" s="16" t="s">
        <v>104</v>
      </c>
      <c r="AW1493" s="16" t="s">
        <v>38</v>
      </c>
      <c r="AX1493" s="16" t="s">
        <v>89</v>
      </c>
      <c r="AY1493" s="254" t="s">
        <v>262</v>
      </c>
    </row>
    <row r="1494" spans="1:65" s="2" customFormat="1" ht="16.5" customHeight="1">
      <c r="A1494" s="37"/>
      <c r="B1494" s="38"/>
      <c r="C1494" s="255" t="s">
        <v>1097</v>
      </c>
      <c r="D1494" s="255" t="s">
        <v>633</v>
      </c>
      <c r="E1494" s="256" t="s">
        <v>1098</v>
      </c>
      <c r="F1494" s="257" t="s">
        <v>1099</v>
      </c>
      <c r="G1494" s="258" t="s">
        <v>590</v>
      </c>
      <c r="H1494" s="259">
        <v>134.29499999999999</v>
      </c>
      <c r="I1494" s="260"/>
      <c r="J1494" s="261">
        <f>ROUND(I1494*H1494,2)</f>
        <v>0</v>
      </c>
      <c r="K1494" s="257" t="s">
        <v>268</v>
      </c>
      <c r="L1494" s="262"/>
      <c r="M1494" s="263" t="s">
        <v>44</v>
      </c>
      <c r="N1494" s="264" t="s">
        <v>53</v>
      </c>
      <c r="O1494" s="67"/>
      <c r="P1494" s="204">
        <f>O1494*H1494</f>
        <v>0</v>
      </c>
      <c r="Q1494" s="204">
        <v>5.0000000000000001E-4</v>
      </c>
      <c r="R1494" s="204">
        <f>Q1494*H1494</f>
        <v>6.7147499999999999E-2</v>
      </c>
      <c r="S1494" s="204">
        <v>0</v>
      </c>
      <c r="T1494" s="205">
        <f>S1494*H1494</f>
        <v>0</v>
      </c>
      <c r="U1494" s="37"/>
      <c r="V1494" s="37"/>
      <c r="W1494" s="37"/>
      <c r="X1494" s="37"/>
      <c r="Y1494" s="37"/>
      <c r="Z1494" s="37"/>
      <c r="AA1494" s="37"/>
      <c r="AB1494" s="37"/>
      <c r="AC1494" s="37"/>
      <c r="AD1494" s="37"/>
      <c r="AE1494" s="37"/>
      <c r="AR1494" s="206" t="s">
        <v>351</v>
      </c>
      <c r="AT1494" s="206" t="s">
        <v>633</v>
      </c>
      <c r="AU1494" s="206" t="s">
        <v>91</v>
      </c>
      <c r="AY1494" s="19" t="s">
        <v>262</v>
      </c>
      <c r="BE1494" s="207">
        <f>IF(N1494="základní",J1494,0)</f>
        <v>0</v>
      </c>
      <c r="BF1494" s="207">
        <f>IF(N1494="snížená",J1494,0)</f>
        <v>0</v>
      </c>
      <c r="BG1494" s="207">
        <f>IF(N1494="zákl. přenesená",J1494,0)</f>
        <v>0</v>
      </c>
      <c r="BH1494" s="207">
        <f>IF(N1494="sníž. přenesená",J1494,0)</f>
        <v>0</v>
      </c>
      <c r="BI1494" s="207">
        <f>IF(N1494="nulová",J1494,0)</f>
        <v>0</v>
      </c>
      <c r="BJ1494" s="19" t="s">
        <v>89</v>
      </c>
      <c r="BK1494" s="207">
        <f>ROUND(I1494*H1494,2)</f>
        <v>0</v>
      </c>
      <c r="BL1494" s="19" t="s">
        <v>104</v>
      </c>
      <c r="BM1494" s="206" t="s">
        <v>1100</v>
      </c>
    </row>
    <row r="1495" spans="1:65" s="13" customFormat="1" ht="10">
      <c r="B1495" s="212"/>
      <c r="C1495" s="213"/>
      <c r="D1495" s="208" t="s">
        <v>272</v>
      </c>
      <c r="E1495" s="214" t="s">
        <v>44</v>
      </c>
      <c r="F1495" s="215" t="s">
        <v>918</v>
      </c>
      <c r="G1495" s="213"/>
      <c r="H1495" s="214" t="s">
        <v>44</v>
      </c>
      <c r="I1495" s="216"/>
      <c r="J1495" s="213"/>
      <c r="K1495" s="213"/>
      <c r="L1495" s="217"/>
      <c r="M1495" s="218"/>
      <c r="N1495" s="219"/>
      <c r="O1495" s="219"/>
      <c r="P1495" s="219"/>
      <c r="Q1495" s="219"/>
      <c r="R1495" s="219"/>
      <c r="S1495" s="219"/>
      <c r="T1495" s="220"/>
      <c r="AT1495" s="221" t="s">
        <v>272</v>
      </c>
      <c r="AU1495" s="221" t="s">
        <v>91</v>
      </c>
      <c r="AV1495" s="13" t="s">
        <v>89</v>
      </c>
      <c r="AW1495" s="13" t="s">
        <v>38</v>
      </c>
      <c r="AX1495" s="13" t="s">
        <v>82</v>
      </c>
      <c r="AY1495" s="221" t="s">
        <v>262</v>
      </c>
    </row>
    <row r="1496" spans="1:65" s="13" customFormat="1" ht="10">
      <c r="B1496" s="212"/>
      <c r="C1496" s="213"/>
      <c r="D1496" s="208" t="s">
        <v>272</v>
      </c>
      <c r="E1496" s="214" t="s">
        <v>44</v>
      </c>
      <c r="F1496" s="215" t="s">
        <v>1094</v>
      </c>
      <c r="G1496" s="213"/>
      <c r="H1496" s="214" t="s">
        <v>44</v>
      </c>
      <c r="I1496" s="216"/>
      <c r="J1496" s="213"/>
      <c r="K1496" s="213"/>
      <c r="L1496" s="217"/>
      <c r="M1496" s="218"/>
      <c r="N1496" s="219"/>
      <c r="O1496" s="219"/>
      <c r="P1496" s="219"/>
      <c r="Q1496" s="219"/>
      <c r="R1496" s="219"/>
      <c r="S1496" s="219"/>
      <c r="T1496" s="220"/>
      <c r="AT1496" s="221" t="s">
        <v>272</v>
      </c>
      <c r="AU1496" s="221" t="s">
        <v>91</v>
      </c>
      <c r="AV1496" s="13" t="s">
        <v>89</v>
      </c>
      <c r="AW1496" s="13" t="s">
        <v>38</v>
      </c>
      <c r="AX1496" s="13" t="s">
        <v>82</v>
      </c>
      <c r="AY1496" s="221" t="s">
        <v>262</v>
      </c>
    </row>
    <row r="1497" spans="1:65" s="13" customFormat="1" ht="10">
      <c r="B1497" s="212"/>
      <c r="C1497" s="213"/>
      <c r="D1497" s="208" t="s">
        <v>272</v>
      </c>
      <c r="E1497" s="214" t="s">
        <v>44</v>
      </c>
      <c r="F1497" s="215" t="s">
        <v>973</v>
      </c>
      <c r="G1497" s="213"/>
      <c r="H1497" s="214" t="s">
        <v>44</v>
      </c>
      <c r="I1497" s="216"/>
      <c r="J1497" s="213"/>
      <c r="K1497" s="213"/>
      <c r="L1497" s="217"/>
      <c r="M1497" s="218"/>
      <c r="N1497" s="219"/>
      <c r="O1497" s="219"/>
      <c r="P1497" s="219"/>
      <c r="Q1497" s="219"/>
      <c r="R1497" s="219"/>
      <c r="S1497" s="219"/>
      <c r="T1497" s="220"/>
      <c r="AT1497" s="221" t="s">
        <v>272</v>
      </c>
      <c r="AU1497" s="221" t="s">
        <v>91</v>
      </c>
      <c r="AV1497" s="13" t="s">
        <v>89</v>
      </c>
      <c r="AW1497" s="13" t="s">
        <v>38</v>
      </c>
      <c r="AX1497" s="13" t="s">
        <v>82</v>
      </c>
      <c r="AY1497" s="221" t="s">
        <v>262</v>
      </c>
    </row>
    <row r="1498" spans="1:65" s="15" customFormat="1" ht="10">
      <c r="B1498" s="233"/>
      <c r="C1498" s="234"/>
      <c r="D1498" s="208" t="s">
        <v>272</v>
      </c>
      <c r="E1498" s="235" t="s">
        <v>44</v>
      </c>
      <c r="F1498" s="236" t="s">
        <v>1095</v>
      </c>
      <c r="G1498" s="234"/>
      <c r="H1498" s="237">
        <v>50.4</v>
      </c>
      <c r="I1498" s="238"/>
      <c r="J1498" s="234"/>
      <c r="K1498" s="234"/>
      <c r="L1498" s="239"/>
      <c r="M1498" s="240"/>
      <c r="N1498" s="241"/>
      <c r="O1498" s="241"/>
      <c r="P1498" s="241"/>
      <c r="Q1498" s="241"/>
      <c r="R1498" s="241"/>
      <c r="S1498" s="241"/>
      <c r="T1498" s="242"/>
      <c r="AT1498" s="243" t="s">
        <v>272</v>
      </c>
      <c r="AU1498" s="243" t="s">
        <v>91</v>
      </c>
      <c r="AV1498" s="15" t="s">
        <v>91</v>
      </c>
      <c r="AW1498" s="15" t="s">
        <v>38</v>
      </c>
      <c r="AX1498" s="15" t="s">
        <v>82</v>
      </c>
      <c r="AY1498" s="243" t="s">
        <v>262</v>
      </c>
    </row>
    <row r="1499" spans="1:65" s="15" customFormat="1" ht="10">
      <c r="B1499" s="233"/>
      <c r="C1499" s="234"/>
      <c r="D1499" s="208" t="s">
        <v>272</v>
      </c>
      <c r="E1499" s="235" t="s">
        <v>44</v>
      </c>
      <c r="F1499" s="236" t="s">
        <v>1095</v>
      </c>
      <c r="G1499" s="234"/>
      <c r="H1499" s="237">
        <v>50.4</v>
      </c>
      <c r="I1499" s="238"/>
      <c r="J1499" s="234"/>
      <c r="K1499" s="234"/>
      <c r="L1499" s="239"/>
      <c r="M1499" s="240"/>
      <c r="N1499" s="241"/>
      <c r="O1499" s="241"/>
      <c r="P1499" s="241"/>
      <c r="Q1499" s="241"/>
      <c r="R1499" s="241"/>
      <c r="S1499" s="241"/>
      <c r="T1499" s="242"/>
      <c r="AT1499" s="243" t="s">
        <v>272</v>
      </c>
      <c r="AU1499" s="243" t="s">
        <v>91</v>
      </c>
      <c r="AV1499" s="15" t="s">
        <v>91</v>
      </c>
      <c r="AW1499" s="15" t="s">
        <v>38</v>
      </c>
      <c r="AX1499" s="15" t="s">
        <v>82</v>
      </c>
      <c r="AY1499" s="243" t="s">
        <v>262</v>
      </c>
    </row>
    <row r="1500" spans="1:65" s="15" customFormat="1" ht="10">
      <c r="B1500" s="233"/>
      <c r="C1500" s="234"/>
      <c r="D1500" s="208" t="s">
        <v>272</v>
      </c>
      <c r="E1500" s="235" t="s">
        <v>44</v>
      </c>
      <c r="F1500" s="236" t="s">
        <v>1096</v>
      </c>
      <c r="G1500" s="234"/>
      <c r="H1500" s="237">
        <v>27.1</v>
      </c>
      <c r="I1500" s="238"/>
      <c r="J1500" s="234"/>
      <c r="K1500" s="234"/>
      <c r="L1500" s="239"/>
      <c r="M1500" s="240"/>
      <c r="N1500" s="241"/>
      <c r="O1500" s="241"/>
      <c r="P1500" s="241"/>
      <c r="Q1500" s="241"/>
      <c r="R1500" s="241"/>
      <c r="S1500" s="241"/>
      <c r="T1500" s="242"/>
      <c r="AT1500" s="243" t="s">
        <v>272</v>
      </c>
      <c r="AU1500" s="243" t="s">
        <v>91</v>
      </c>
      <c r="AV1500" s="15" t="s">
        <v>91</v>
      </c>
      <c r="AW1500" s="15" t="s">
        <v>38</v>
      </c>
      <c r="AX1500" s="15" t="s">
        <v>82</v>
      </c>
      <c r="AY1500" s="243" t="s">
        <v>262</v>
      </c>
    </row>
    <row r="1501" spans="1:65" s="16" customFormat="1" ht="10">
      <c r="B1501" s="244"/>
      <c r="C1501" s="245"/>
      <c r="D1501" s="208" t="s">
        <v>272</v>
      </c>
      <c r="E1501" s="246" t="s">
        <v>44</v>
      </c>
      <c r="F1501" s="247" t="s">
        <v>291</v>
      </c>
      <c r="G1501" s="245"/>
      <c r="H1501" s="248">
        <v>127.9</v>
      </c>
      <c r="I1501" s="249"/>
      <c r="J1501" s="245"/>
      <c r="K1501" s="245"/>
      <c r="L1501" s="250"/>
      <c r="M1501" s="251"/>
      <c r="N1501" s="252"/>
      <c r="O1501" s="252"/>
      <c r="P1501" s="252"/>
      <c r="Q1501" s="252"/>
      <c r="R1501" s="252"/>
      <c r="S1501" s="252"/>
      <c r="T1501" s="253"/>
      <c r="AT1501" s="254" t="s">
        <v>272</v>
      </c>
      <c r="AU1501" s="254" t="s">
        <v>91</v>
      </c>
      <c r="AV1501" s="16" t="s">
        <v>104</v>
      </c>
      <c r="AW1501" s="16" t="s">
        <v>38</v>
      </c>
      <c r="AX1501" s="16" t="s">
        <v>89</v>
      </c>
      <c r="AY1501" s="254" t="s">
        <v>262</v>
      </c>
    </row>
    <row r="1502" spans="1:65" s="15" customFormat="1" ht="10">
      <c r="B1502" s="233"/>
      <c r="C1502" s="234"/>
      <c r="D1502" s="208" t="s">
        <v>272</v>
      </c>
      <c r="E1502" s="234"/>
      <c r="F1502" s="236" t="s">
        <v>1101</v>
      </c>
      <c r="G1502" s="234"/>
      <c r="H1502" s="237">
        <v>134.29499999999999</v>
      </c>
      <c r="I1502" s="238"/>
      <c r="J1502" s="234"/>
      <c r="K1502" s="234"/>
      <c r="L1502" s="239"/>
      <c r="M1502" s="240"/>
      <c r="N1502" s="241"/>
      <c r="O1502" s="241"/>
      <c r="P1502" s="241"/>
      <c r="Q1502" s="241"/>
      <c r="R1502" s="241"/>
      <c r="S1502" s="241"/>
      <c r="T1502" s="242"/>
      <c r="AT1502" s="243" t="s">
        <v>272</v>
      </c>
      <c r="AU1502" s="243" t="s">
        <v>91</v>
      </c>
      <c r="AV1502" s="15" t="s">
        <v>91</v>
      </c>
      <c r="AW1502" s="15" t="s">
        <v>4</v>
      </c>
      <c r="AX1502" s="15" t="s">
        <v>89</v>
      </c>
      <c r="AY1502" s="243" t="s">
        <v>262</v>
      </c>
    </row>
    <row r="1503" spans="1:65" s="2" customFormat="1" ht="16.5" customHeight="1">
      <c r="A1503" s="37"/>
      <c r="B1503" s="38"/>
      <c r="C1503" s="255" t="s">
        <v>1102</v>
      </c>
      <c r="D1503" s="255" t="s">
        <v>633</v>
      </c>
      <c r="E1503" s="256" t="s">
        <v>1103</v>
      </c>
      <c r="F1503" s="257" t="s">
        <v>1104</v>
      </c>
      <c r="G1503" s="258" t="s">
        <v>590</v>
      </c>
      <c r="H1503" s="259">
        <v>134.29499999999999</v>
      </c>
      <c r="I1503" s="260"/>
      <c r="J1503" s="261">
        <f>ROUND(I1503*H1503,2)</f>
        <v>0</v>
      </c>
      <c r="K1503" s="257" t="s">
        <v>268</v>
      </c>
      <c r="L1503" s="262"/>
      <c r="M1503" s="263" t="s">
        <v>44</v>
      </c>
      <c r="N1503" s="264" t="s">
        <v>53</v>
      </c>
      <c r="O1503" s="67"/>
      <c r="P1503" s="204">
        <f>O1503*H1503</f>
        <v>0</v>
      </c>
      <c r="Q1503" s="204">
        <v>6.8000000000000005E-4</v>
      </c>
      <c r="R1503" s="204">
        <f>Q1503*H1503</f>
        <v>9.1320600000000002E-2</v>
      </c>
      <c r="S1503" s="204">
        <v>0</v>
      </c>
      <c r="T1503" s="205">
        <f>S1503*H1503</f>
        <v>0</v>
      </c>
      <c r="U1503" s="37"/>
      <c r="V1503" s="37"/>
      <c r="W1503" s="37"/>
      <c r="X1503" s="37"/>
      <c r="Y1503" s="37"/>
      <c r="Z1503" s="37"/>
      <c r="AA1503" s="37"/>
      <c r="AB1503" s="37"/>
      <c r="AC1503" s="37"/>
      <c r="AD1503" s="37"/>
      <c r="AE1503" s="37"/>
      <c r="AR1503" s="206" t="s">
        <v>351</v>
      </c>
      <c r="AT1503" s="206" t="s">
        <v>633</v>
      </c>
      <c r="AU1503" s="206" t="s">
        <v>91</v>
      </c>
      <c r="AY1503" s="19" t="s">
        <v>262</v>
      </c>
      <c r="BE1503" s="207">
        <f>IF(N1503="základní",J1503,0)</f>
        <v>0</v>
      </c>
      <c r="BF1503" s="207">
        <f>IF(N1503="snížená",J1503,0)</f>
        <v>0</v>
      </c>
      <c r="BG1503" s="207">
        <f>IF(N1503="zákl. přenesená",J1503,0)</f>
        <v>0</v>
      </c>
      <c r="BH1503" s="207">
        <f>IF(N1503="sníž. přenesená",J1503,0)</f>
        <v>0</v>
      </c>
      <c r="BI1503" s="207">
        <f>IF(N1503="nulová",J1503,0)</f>
        <v>0</v>
      </c>
      <c r="BJ1503" s="19" t="s">
        <v>89</v>
      </c>
      <c r="BK1503" s="207">
        <f>ROUND(I1503*H1503,2)</f>
        <v>0</v>
      </c>
      <c r="BL1503" s="19" t="s">
        <v>104</v>
      </c>
      <c r="BM1503" s="206" t="s">
        <v>1105</v>
      </c>
    </row>
    <row r="1504" spans="1:65" s="13" customFormat="1" ht="10">
      <c r="B1504" s="212"/>
      <c r="C1504" s="213"/>
      <c r="D1504" s="208" t="s">
        <v>272</v>
      </c>
      <c r="E1504" s="214" t="s">
        <v>44</v>
      </c>
      <c r="F1504" s="215" t="s">
        <v>918</v>
      </c>
      <c r="G1504" s="213"/>
      <c r="H1504" s="214" t="s">
        <v>44</v>
      </c>
      <c r="I1504" s="216"/>
      <c r="J1504" s="213"/>
      <c r="K1504" s="213"/>
      <c r="L1504" s="217"/>
      <c r="M1504" s="218"/>
      <c r="N1504" s="219"/>
      <c r="O1504" s="219"/>
      <c r="P1504" s="219"/>
      <c r="Q1504" s="219"/>
      <c r="R1504" s="219"/>
      <c r="S1504" s="219"/>
      <c r="T1504" s="220"/>
      <c r="AT1504" s="221" t="s">
        <v>272</v>
      </c>
      <c r="AU1504" s="221" t="s">
        <v>91</v>
      </c>
      <c r="AV1504" s="13" t="s">
        <v>89</v>
      </c>
      <c r="AW1504" s="13" t="s">
        <v>38</v>
      </c>
      <c r="AX1504" s="13" t="s">
        <v>82</v>
      </c>
      <c r="AY1504" s="221" t="s">
        <v>262</v>
      </c>
    </row>
    <row r="1505" spans="1:65" s="13" customFormat="1" ht="10">
      <c r="B1505" s="212"/>
      <c r="C1505" s="213"/>
      <c r="D1505" s="208" t="s">
        <v>272</v>
      </c>
      <c r="E1505" s="214" t="s">
        <v>44</v>
      </c>
      <c r="F1505" s="215" t="s">
        <v>1094</v>
      </c>
      <c r="G1505" s="213"/>
      <c r="H1505" s="214" t="s">
        <v>44</v>
      </c>
      <c r="I1505" s="216"/>
      <c r="J1505" s="213"/>
      <c r="K1505" s="213"/>
      <c r="L1505" s="217"/>
      <c r="M1505" s="218"/>
      <c r="N1505" s="219"/>
      <c r="O1505" s="219"/>
      <c r="P1505" s="219"/>
      <c r="Q1505" s="219"/>
      <c r="R1505" s="219"/>
      <c r="S1505" s="219"/>
      <c r="T1505" s="220"/>
      <c r="AT1505" s="221" t="s">
        <v>272</v>
      </c>
      <c r="AU1505" s="221" t="s">
        <v>91</v>
      </c>
      <c r="AV1505" s="13" t="s">
        <v>89</v>
      </c>
      <c r="AW1505" s="13" t="s">
        <v>38</v>
      </c>
      <c r="AX1505" s="13" t="s">
        <v>82</v>
      </c>
      <c r="AY1505" s="221" t="s">
        <v>262</v>
      </c>
    </row>
    <row r="1506" spans="1:65" s="13" customFormat="1" ht="10">
      <c r="B1506" s="212"/>
      <c r="C1506" s="213"/>
      <c r="D1506" s="208" t="s">
        <v>272</v>
      </c>
      <c r="E1506" s="214" t="s">
        <v>44</v>
      </c>
      <c r="F1506" s="215" t="s">
        <v>458</v>
      </c>
      <c r="G1506" s="213"/>
      <c r="H1506" s="214" t="s">
        <v>44</v>
      </c>
      <c r="I1506" s="216"/>
      <c r="J1506" s="213"/>
      <c r="K1506" s="213"/>
      <c r="L1506" s="217"/>
      <c r="M1506" s="218"/>
      <c r="N1506" s="219"/>
      <c r="O1506" s="219"/>
      <c r="P1506" s="219"/>
      <c r="Q1506" s="219"/>
      <c r="R1506" s="219"/>
      <c r="S1506" s="219"/>
      <c r="T1506" s="220"/>
      <c r="AT1506" s="221" t="s">
        <v>272</v>
      </c>
      <c r="AU1506" s="221" t="s">
        <v>91</v>
      </c>
      <c r="AV1506" s="13" t="s">
        <v>89</v>
      </c>
      <c r="AW1506" s="13" t="s">
        <v>38</v>
      </c>
      <c r="AX1506" s="13" t="s">
        <v>82</v>
      </c>
      <c r="AY1506" s="221" t="s">
        <v>262</v>
      </c>
    </row>
    <row r="1507" spans="1:65" s="15" customFormat="1" ht="10">
      <c r="B1507" s="233"/>
      <c r="C1507" s="234"/>
      <c r="D1507" s="208" t="s">
        <v>272</v>
      </c>
      <c r="E1507" s="235" t="s">
        <v>44</v>
      </c>
      <c r="F1507" s="236" t="s">
        <v>1095</v>
      </c>
      <c r="G1507" s="234"/>
      <c r="H1507" s="237">
        <v>50.4</v>
      </c>
      <c r="I1507" s="238"/>
      <c r="J1507" s="234"/>
      <c r="K1507" s="234"/>
      <c r="L1507" s="239"/>
      <c r="M1507" s="240"/>
      <c r="N1507" s="241"/>
      <c r="O1507" s="241"/>
      <c r="P1507" s="241"/>
      <c r="Q1507" s="241"/>
      <c r="R1507" s="241"/>
      <c r="S1507" s="241"/>
      <c r="T1507" s="242"/>
      <c r="AT1507" s="243" t="s">
        <v>272</v>
      </c>
      <c r="AU1507" s="243" t="s">
        <v>91</v>
      </c>
      <c r="AV1507" s="15" t="s">
        <v>91</v>
      </c>
      <c r="AW1507" s="15" t="s">
        <v>38</v>
      </c>
      <c r="AX1507" s="15" t="s">
        <v>82</v>
      </c>
      <c r="AY1507" s="243" t="s">
        <v>262</v>
      </c>
    </row>
    <row r="1508" spans="1:65" s="15" customFormat="1" ht="10">
      <c r="B1508" s="233"/>
      <c r="C1508" s="234"/>
      <c r="D1508" s="208" t="s">
        <v>272</v>
      </c>
      <c r="E1508" s="235" t="s">
        <v>44</v>
      </c>
      <c r="F1508" s="236" t="s">
        <v>1095</v>
      </c>
      <c r="G1508" s="234"/>
      <c r="H1508" s="237">
        <v>50.4</v>
      </c>
      <c r="I1508" s="238"/>
      <c r="J1508" s="234"/>
      <c r="K1508" s="234"/>
      <c r="L1508" s="239"/>
      <c r="M1508" s="240"/>
      <c r="N1508" s="241"/>
      <c r="O1508" s="241"/>
      <c r="P1508" s="241"/>
      <c r="Q1508" s="241"/>
      <c r="R1508" s="241"/>
      <c r="S1508" s="241"/>
      <c r="T1508" s="242"/>
      <c r="AT1508" s="243" t="s">
        <v>272</v>
      </c>
      <c r="AU1508" s="243" t="s">
        <v>91</v>
      </c>
      <c r="AV1508" s="15" t="s">
        <v>91</v>
      </c>
      <c r="AW1508" s="15" t="s">
        <v>38</v>
      </c>
      <c r="AX1508" s="15" t="s">
        <v>82</v>
      </c>
      <c r="AY1508" s="243" t="s">
        <v>262</v>
      </c>
    </row>
    <row r="1509" spans="1:65" s="15" customFormat="1" ht="10">
      <c r="B1509" s="233"/>
      <c r="C1509" s="234"/>
      <c r="D1509" s="208" t="s">
        <v>272</v>
      </c>
      <c r="E1509" s="235" t="s">
        <v>44</v>
      </c>
      <c r="F1509" s="236" t="s">
        <v>1096</v>
      </c>
      <c r="G1509" s="234"/>
      <c r="H1509" s="237">
        <v>27.1</v>
      </c>
      <c r="I1509" s="238"/>
      <c r="J1509" s="234"/>
      <c r="K1509" s="234"/>
      <c r="L1509" s="239"/>
      <c r="M1509" s="240"/>
      <c r="N1509" s="241"/>
      <c r="O1509" s="241"/>
      <c r="P1509" s="241"/>
      <c r="Q1509" s="241"/>
      <c r="R1509" s="241"/>
      <c r="S1509" s="241"/>
      <c r="T1509" s="242"/>
      <c r="AT1509" s="243" t="s">
        <v>272</v>
      </c>
      <c r="AU1509" s="243" t="s">
        <v>91</v>
      </c>
      <c r="AV1509" s="15" t="s">
        <v>91</v>
      </c>
      <c r="AW1509" s="15" t="s">
        <v>38</v>
      </c>
      <c r="AX1509" s="15" t="s">
        <v>82</v>
      </c>
      <c r="AY1509" s="243" t="s">
        <v>262</v>
      </c>
    </row>
    <row r="1510" spans="1:65" s="16" customFormat="1" ht="10">
      <c r="B1510" s="244"/>
      <c r="C1510" s="245"/>
      <c r="D1510" s="208" t="s">
        <v>272</v>
      </c>
      <c r="E1510" s="246" t="s">
        <v>44</v>
      </c>
      <c r="F1510" s="247" t="s">
        <v>291</v>
      </c>
      <c r="G1510" s="245"/>
      <c r="H1510" s="248">
        <v>127.9</v>
      </c>
      <c r="I1510" s="249"/>
      <c r="J1510" s="245"/>
      <c r="K1510" s="245"/>
      <c r="L1510" s="250"/>
      <c r="M1510" s="251"/>
      <c r="N1510" s="252"/>
      <c r="O1510" s="252"/>
      <c r="P1510" s="252"/>
      <c r="Q1510" s="252"/>
      <c r="R1510" s="252"/>
      <c r="S1510" s="252"/>
      <c r="T1510" s="253"/>
      <c r="AT1510" s="254" t="s">
        <v>272</v>
      </c>
      <c r="AU1510" s="254" t="s">
        <v>91</v>
      </c>
      <c r="AV1510" s="16" t="s">
        <v>104</v>
      </c>
      <c r="AW1510" s="16" t="s">
        <v>38</v>
      </c>
      <c r="AX1510" s="16" t="s">
        <v>89</v>
      </c>
      <c r="AY1510" s="254" t="s">
        <v>262</v>
      </c>
    </row>
    <row r="1511" spans="1:65" s="15" customFormat="1" ht="10">
      <c r="B1511" s="233"/>
      <c r="C1511" s="234"/>
      <c r="D1511" s="208" t="s">
        <v>272</v>
      </c>
      <c r="E1511" s="234"/>
      <c r="F1511" s="236" t="s">
        <v>1101</v>
      </c>
      <c r="G1511" s="234"/>
      <c r="H1511" s="237">
        <v>134.29499999999999</v>
      </c>
      <c r="I1511" s="238"/>
      <c r="J1511" s="234"/>
      <c r="K1511" s="234"/>
      <c r="L1511" s="239"/>
      <c r="M1511" s="240"/>
      <c r="N1511" s="241"/>
      <c r="O1511" s="241"/>
      <c r="P1511" s="241"/>
      <c r="Q1511" s="241"/>
      <c r="R1511" s="241"/>
      <c r="S1511" s="241"/>
      <c r="T1511" s="242"/>
      <c r="AT1511" s="243" t="s">
        <v>272</v>
      </c>
      <c r="AU1511" s="243" t="s">
        <v>91</v>
      </c>
      <c r="AV1511" s="15" t="s">
        <v>91</v>
      </c>
      <c r="AW1511" s="15" t="s">
        <v>4</v>
      </c>
      <c r="AX1511" s="15" t="s">
        <v>89</v>
      </c>
      <c r="AY1511" s="243" t="s">
        <v>262</v>
      </c>
    </row>
    <row r="1512" spans="1:65" s="2" customFormat="1" ht="16.5" customHeight="1">
      <c r="A1512" s="37"/>
      <c r="B1512" s="38"/>
      <c r="C1512" s="195" t="s">
        <v>1106</v>
      </c>
      <c r="D1512" s="195" t="s">
        <v>264</v>
      </c>
      <c r="E1512" s="196" t="s">
        <v>1107</v>
      </c>
      <c r="F1512" s="197" t="s">
        <v>1108</v>
      </c>
      <c r="G1512" s="198" t="s">
        <v>590</v>
      </c>
      <c r="H1512" s="199">
        <v>36.5</v>
      </c>
      <c r="I1512" s="200"/>
      <c r="J1512" s="201">
        <f>ROUND(I1512*H1512,2)</f>
        <v>0</v>
      </c>
      <c r="K1512" s="197" t="s">
        <v>268</v>
      </c>
      <c r="L1512" s="42"/>
      <c r="M1512" s="202" t="s">
        <v>44</v>
      </c>
      <c r="N1512" s="203" t="s">
        <v>53</v>
      </c>
      <c r="O1512" s="67"/>
      <c r="P1512" s="204">
        <f>O1512*H1512</f>
        <v>0</v>
      </c>
      <c r="Q1512" s="204">
        <v>0</v>
      </c>
      <c r="R1512" s="204">
        <f>Q1512*H1512</f>
        <v>0</v>
      </c>
      <c r="S1512" s="204">
        <v>0</v>
      </c>
      <c r="T1512" s="205">
        <f>S1512*H1512</f>
        <v>0</v>
      </c>
      <c r="U1512" s="37"/>
      <c r="V1512" s="37"/>
      <c r="W1512" s="37"/>
      <c r="X1512" s="37"/>
      <c r="Y1512" s="37"/>
      <c r="Z1512" s="37"/>
      <c r="AA1512" s="37"/>
      <c r="AB1512" s="37"/>
      <c r="AC1512" s="37"/>
      <c r="AD1512" s="37"/>
      <c r="AE1512" s="37"/>
      <c r="AR1512" s="206" t="s">
        <v>104</v>
      </c>
      <c r="AT1512" s="206" t="s">
        <v>264</v>
      </c>
      <c r="AU1512" s="206" t="s">
        <v>91</v>
      </c>
      <c r="AY1512" s="19" t="s">
        <v>262</v>
      </c>
      <c r="BE1512" s="207">
        <f>IF(N1512="základní",J1512,0)</f>
        <v>0</v>
      </c>
      <c r="BF1512" s="207">
        <f>IF(N1512="snížená",J1512,0)</f>
        <v>0</v>
      </c>
      <c r="BG1512" s="207">
        <f>IF(N1512="zákl. přenesená",J1512,0)</f>
        <v>0</v>
      </c>
      <c r="BH1512" s="207">
        <f>IF(N1512="sníž. přenesená",J1512,0)</f>
        <v>0</v>
      </c>
      <c r="BI1512" s="207">
        <f>IF(N1512="nulová",J1512,0)</f>
        <v>0</v>
      </c>
      <c r="BJ1512" s="19" t="s">
        <v>89</v>
      </c>
      <c r="BK1512" s="207">
        <f>ROUND(I1512*H1512,2)</f>
        <v>0</v>
      </c>
      <c r="BL1512" s="19" t="s">
        <v>104</v>
      </c>
      <c r="BM1512" s="206" t="s">
        <v>1109</v>
      </c>
    </row>
    <row r="1513" spans="1:65" s="2" customFormat="1" ht="54">
      <c r="A1513" s="37"/>
      <c r="B1513" s="38"/>
      <c r="C1513" s="39"/>
      <c r="D1513" s="208" t="s">
        <v>270</v>
      </c>
      <c r="E1513" s="39"/>
      <c r="F1513" s="209" t="s">
        <v>1093</v>
      </c>
      <c r="G1513" s="39"/>
      <c r="H1513" s="39"/>
      <c r="I1513" s="118"/>
      <c r="J1513" s="39"/>
      <c r="K1513" s="39"/>
      <c r="L1513" s="42"/>
      <c r="M1513" s="210"/>
      <c r="N1513" s="211"/>
      <c r="O1513" s="67"/>
      <c r="P1513" s="67"/>
      <c r="Q1513" s="67"/>
      <c r="R1513" s="67"/>
      <c r="S1513" s="67"/>
      <c r="T1513" s="68"/>
      <c r="U1513" s="37"/>
      <c r="V1513" s="37"/>
      <c r="W1513" s="37"/>
      <c r="X1513" s="37"/>
      <c r="Y1513" s="37"/>
      <c r="Z1513" s="37"/>
      <c r="AA1513" s="37"/>
      <c r="AB1513" s="37"/>
      <c r="AC1513" s="37"/>
      <c r="AD1513" s="37"/>
      <c r="AE1513" s="37"/>
      <c r="AT1513" s="19" t="s">
        <v>270</v>
      </c>
      <c r="AU1513" s="19" t="s">
        <v>91</v>
      </c>
    </row>
    <row r="1514" spans="1:65" s="13" customFormat="1" ht="10">
      <c r="B1514" s="212"/>
      <c r="C1514" s="213"/>
      <c r="D1514" s="208" t="s">
        <v>272</v>
      </c>
      <c r="E1514" s="214" t="s">
        <v>44</v>
      </c>
      <c r="F1514" s="215" t="s">
        <v>1110</v>
      </c>
      <c r="G1514" s="213"/>
      <c r="H1514" s="214" t="s">
        <v>44</v>
      </c>
      <c r="I1514" s="216"/>
      <c r="J1514" s="213"/>
      <c r="K1514" s="213"/>
      <c r="L1514" s="217"/>
      <c r="M1514" s="218"/>
      <c r="N1514" s="219"/>
      <c r="O1514" s="219"/>
      <c r="P1514" s="219"/>
      <c r="Q1514" s="219"/>
      <c r="R1514" s="219"/>
      <c r="S1514" s="219"/>
      <c r="T1514" s="220"/>
      <c r="AT1514" s="221" t="s">
        <v>272</v>
      </c>
      <c r="AU1514" s="221" t="s">
        <v>91</v>
      </c>
      <c r="AV1514" s="13" t="s">
        <v>89</v>
      </c>
      <c r="AW1514" s="13" t="s">
        <v>38</v>
      </c>
      <c r="AX1514" s="13" t="s">
        <v>82</v>
      </c>
      <c r="AY1514" s="221" t="s">
        <v>262</v>
      </c>
    </row>
    <row r="1515" spans="1:65" s="13" customFormat="1" ht="10">
      <c r="B1515" s="212"/>
      <c r="C1515" s="213"/>
      <c r="D1515" s="208" t="s">
        <v>272</v>
      </c>
      <c r="E1515" s="214" t="s">
        <v>44</v>
      </c>
      <c r="F1515" s="215" t="s">
        <v>918</v>
      </c>
      <c r="G1515" s="213"/>
      <c r="H1515" s="214" t="s">
        <v>44</v>
      </c>
      <c r="I1515" s="216"/>
      <c r="J1515" s="213"/>
      <c r="K1515" s="213"/>
      <c r="L1515" s="217"/>
      <c r="M1515" s="218"/>
      <c r="N1515" s="219"/>
      <c r="O1515" s="219"/>
      <c r="P1515" s="219"/>
      <c r="Q1515" s="219"/>
      <c r="R1515" s="219"/>
      <c r="S1515" s="219"/>
      <c r="T1515" s="220"/>
      <c r="AT1515" s="221" t="s">
        <v>272</v>
      </c>
      <c r="AU1515" s="221" t="s">
        <v>91</v>
      </c>
      <c r="AV1515" s="13" t="s">
        <v>89</v>
      </c>
      <c r="AW1515" s="13" t="s">
        <v>38</v>
      </c>
      <c r="AX1515" s="13" t="s">
        <v>82</v>
      </c>
      <c r="AY1515" s="221" t="s">
        <v>262</v>
      </c>
    </row>
    <row r="1516" spans="1:65" s="15" customFormat="1" ht="10">
      <c r="B1516" s="233"/>
      <c r="C1516" s="234"/>
      <c r="D1516" s="208" t="s">
        <v>272</v>
      </c>
      <c r="E1516" s="235" t="s">
        <v>44</v>
      </c>
      <c r="F1516" s="236" t="s">
        <v>1111</v>
      </c>
      <c r="G1516" s="234"/>
      <c r="H1516" s="237">
        <v>12</v>
      </c>
      <c r="I1516" s="238"/>
      <c r="J1516" s="234"/>
      <c r="K1516" s="234"/>
      <c r="L1516" s="239"/>
      <c r="M1516" s="240"/>
      <c r="N1516" s="241"/>
      <c r="O1516" s="241"/>
      <c r="P1516" s="241"/>
      <c r="Q1516" s="241"/>
      <c r="R1516" s="241"/>
      <c r="S1516" s="241"/>
      <c r="T1516" s="242"/>
      <c r="AT1516" s="243" t="s">
        <v>272</v>
      </c>
      <c r="AU1516" s="243" t="s">
        <v>91</v>
      </c>
      <c r="AV1516" s="15" t="s">
        <v>91</v>
      </c>
      <c r="AW1516" s="15" t="s">
        <v>38</v>
      </c>
      <c r="AX1516" s="15" t="s">
        <v>82</v>
      </c>
      <c r="AY1516" s="243" t="s">
        <v>262</v>
      </c>
    </row>
    <row r="1517" spans="1:65" s="15" customFormat="1" ht="10">
      <c r="B1517" s="233"/>
      <c r="C1517" s="234"/>
      <c r="D1517" s="208" t="s">
        <v>272</v>
      </c>
      <c r="E1517" s="235" t="s">
        <v>44</v>
      </c>
      <c r="F1517" s="236" t="s">
        <v>778</v>
      </c>
      <c r="G1517" s="234"/>
      <c r="H1517" s="237">
        <v>3.5</v>
      </c>
      <c r="I1517" s="238"/>
      <c r="J1517" s="234"/>
      <c r="K1517" s="234"/>
      <c r="L1517" s="239"/>
      <c r="M1517" s="240"/>
      <c r="N1517" s="241"/>
      <c r="O1517" s="241"/>
      <c r="P1517" s="241"/>
      <c r="Q1517" s="241"/>
      <c r="R1517" s="241"/>
      <c r="S1517" s="241"/>
      <c r="T1517" s="242"/>
      <c r="AT1517" s="243" t="s">
        <v>272</v>
      </c>
      <c r="AU1517" s="243" t="s">
        <v>91</v>
      </c>
      <c r="AV1517" s="15" t="s">
        <v>91</v>
      </c>
      <c r="AW1517" s="15" t="s">
        <v>38</v>
      </c>
      <c r="AX1517" s="15" t="s">
        <v>82</v>
      </c>
      <c r="AY1517" s="243" t="s">
        <v>262</v>
      </c>
    </row>
    <row r="1518" spans="1:65" s="15" customFormat="1" ht="10">
      <c r="B1518" s="233"/>
      <c r="C1518" s="234"/>
      <c r="D1518" s="208" t="s">
        <v>272</v>
      </c>
      <c r="E1518" s="235" t="s">
        <v>44</v>
      </c>
      <c r="F1518" s="236" t="s">
        <v>1112</v>
      </c>
      <c r="G1518" s="234"/>
      <c r="H1518" s="237">
        <v>21</v>
      </c>
      <c r="I1518" s="238"/>
      <c r="J1518" s="234"/>
      <c r="K1518" s="234"/>
      <c r="L1518" s="239"/>
      <c r="M1518" s="240"/>
      <c r="N1518" s="241"/>
      <c r="O1518" s="241"/>
      <c r="P1518" s="241"/>
      <c r="Q1518" s="241"/>
      <c r="R1518" s="241"/>
      <c r="S1518" s="241"/>
      <c r="T1518" s="242"/>
      <c r="AT1518" s="243" t="s">
        <v>272</v>
      </c>
      <c r="AU1518" s="243" t="s">
        <v>91</v>
      </c>
      <c r="AV1518" s="15" t="s">
        <v>91</v>
      </c>
      <c r="AW1518" s="15" t="s">
        <v>38</v>
      </c>
      <c r="AX1518" s="15" t="s">
        <v>82</v>
      </c>
      <c r="AY1518" s="243" t="s">
        <v>262</v>
      </c>
    </row>
    <row r="1519" spans="1:65" s="16" customFormat="1" ht="10">
      <c r="B1519" s="244"/>
      <c r="C1519" s="245"/>
      <c r="D1519" s="208" t="s">
        <v>272</v>
      </c>
      <c r="E1519" s="246" t="s">
        <v>44</v>
      </c>
      <c r="F1519" s="247" t="s">
        <v>291</v>
      </c>
      <c r="G1519" s="245"/>
      <c r="H1519" s="248">
        <v>36.5</v>
      </c>
      <c r="I1519" s="249"/>
      <c r="J1519" s="245"/>
      <c r="K1519" s="245"/>
      <c r="L1519" s="250"/>
      <c r="M1519" s="251"/>
      <c r="N1519" s="252"/>
      <c r="O1519" s="252"/>
      <c r="P1519" s="252"/>
      <c r="Q1519" s="252"/>
      <c r="R1519" s="252"/>
      <c r="S1519" s="252"/>
      <c r="T1519" s="253"/>
      <c r="AT1519" s="254" t="s">
        <v>272</v>
      </c>
      <c r="AU1519" s="254" t="s">
        <v>91</v>
      </c>
      <c r="AV1519" s="16" t="s">
        <v>104</v>
      </c>
      <c r="AW1519" s="16" t="s">
        <v>38</v>
      </c>
      <c r="AX1519" s="16" t="s">
        <v>89</v>
      </c>
      <c r="AY1519" s="254" t="s">
        <v>262</v>
      </c>
    </row>
    <row r="1520" spans="1:65" s="2" customFormat="1" ht="16.5" customHeight="1">
      <c r="A1520" s="37"/>
      <c r="B1520" s="38"/>
      <c r="C1520" s="255" t="s">
        <v>1113</v>
      </c>
      <c r="D1520" s="255" t="s">
        <v>633</v>
      </c>
      <c r="E1520" s="256" t="s">
        <v>1114</v>
      </c>
      <c r="F1520" s="257" t="s">
        <v>1115</v>
      </c>
      <c r="G1520" s="258" t="s">
        <v>590</v>
      </c>
      <c r="H1520" s="259">
        <v>38.325000000000003</v>
      </c>
      <c r="I1520" s="260"/>
      <c r="J1520" s="261">
        <f>ROUND(I1520*H1520,2)</f>
        <v>0</v>
      </c>
      <c r="K1520" s="257" t="s">
        <v>268</v>
      </c>
      <c r="L1520" s="262"/>
      <c r="M1520" s="263" t="s">
        <v>44</v>
      </c>
      <c r="N1520" s="264" t="s">
        <v>53</v>
      </c>
      <c r="O1520" s="67"/>
      <c r="P1520" s="204">
        <f>O1520*H1520</f>
        <v>0</v>
      </c>
      <c r="Q1520" s="204">
        <v>1.1E-4</v>
      </c>
      <c r="R1520" s="204">
        <f>Q1520*H1520</f>
        <v>4.2157500000000007E-3</v>
      </c>
      <c r="S1520" s="204">
        <v>0</v>
      </c>
      <c r="T1520" s="205">
        <f>S1520*H1520</f>
        <v>0</v>
      </c>
      <c r="U1520" s="37"/>
      <c r="V1520" s="37"/>
      <c r="W1520" s="37"/>
      <c r="X1520" s="37"/>
      <c r="Y1520" s="37"/>
      <c r="Z1520" s="37"/>
      <c r="AA1520" s="37"/>
      <c r="AB1520" s="37"/>
      <c r="AC1520" s="37"/>
      <c r="AD1520" s="37"/>
      <c r="AE1520" s="37"/>
      <c r="AR1520" s="206" t="s">
        <v>351</v>
      </c>
      <c r="AT1520" s="206" t="s">
        <v>633</v>
      </c>
      <c r="AU1520" s="206" t="s">
        <v>91</v>
      </c>
      <c r="AY1520" s="19" t="s">
        <v>262</v>
      </c>
      <c r="BE1520" s="207">
        <f>IF(N1520="základní",J1520,0)</f>
        <v>0</v>
      </c>
      <c r="BF1520" s="207">
        <f>IF(N1520="snížená",J1520,0)</f>
        <v>0</v>
      </c>
      <c r="BG1520" s="207">
        <f>IF(N1520="zákl. přenesená",J1520,0)</f>
        <v>0</v>
      </c>
      <c r="BH1520" s="207">
        <f>IF(N1520="sníž. přenesená",J1520,0)</f>
        <v>0</v>
      </c>
      <c r="BI1520" s="207">
        <f>IF(N1520="nulová",J1520,0)</f>
        <v>0</v>
      </c>
      <c r="BJ1520" s="19" t="s">
        <v>89</v>
      </c>
      <c r="BK1520" s="207">
        <f>ROUND(I1520*H1520,2)</f>
        <v>0</v>
      </c>
      <c r="BL1520" s="19" t="s">
        <v>104</v>
      </c>
      <c r="BM1520" s="206" t="s">
        <v>1116</v>
      </c>
    </row>
    <row r="1521" spans="1:65" s="13" customFormat="1" ht="10">
      <c r="B1521" s="212"/>
      <c r="C1521" s="213"/>
      <c r="D1521" s="208" t="s">
        <v>272</v>
      </c>
      <c r="E1521" s="214" t="s">
        <v>44</v>
      </c>
      <c r="F1521" s="215" t="s">
        <v>1110</v>
      </c>
      <c r="G1521" s="213"/>
      <c r="H1521" s="214" t="s">
        <v>44</v>
      </c>
      <c r="I1521" s="216"/>
      <c r="J1521" s="213"/>
      <c r="K1521" s="213"/>
      <c r="L1521" s="217"/>
      <c r="M1521" s="218"/>
      <c r="N1521" s="219"/>
      <c r="O1521" s="219"/>
      <c r="P1521" s="219"/>
      <c r="Q1521" s="219"/>
      <c r="R1521" s="219"/>
      <c r="S1521" s="219"/>
      <c r="T1521" s="220"/>
      <c r="AT1521" s="221" t="s">
        <v>272</v>
      </c>
      <c r="AU1521" s="221" t="s">
        <v>91</v>
      </c>
      <c r="AV1521" s="13" t="s">
        <v>89</v>
      </c>
      <c r="AW1521" s="13" t="s">
        <v>38</v>
      </c>
      <c r="AX1521" s="13" t="s">
        <v>82</v>
      </c>
      <c r="AY1521" s="221" t="s">
        <v>262</v>
      </c>
    </row>
    <row r="1522" spans="1:65" s="13" customFormat="1" ht="10">
      <c r="B1522" s="212"/>
      <c r="C1522" s="213"/>
      <c r="D1522" s="208" t="s">
        <v>272</v>
      </c>
      <c r="E1522" s="214" t="s">
        <v>44</v>
      </c>
      <c r="F1522" s="215" t="s">
        <v>918</v>
      </c>
      <c r="G1522" s="213"/>
      <c r="H1522" s="214" t="s">
        <v>44</v>
      </c>
      <c r="I1522" s="216"/>
      <c r="J1522" s="213"/>
      <c r="K1522" s="213"/>
      <c r="L1522" s="217"/>
      <c r="M1522" s="218"/>
      <c r="N1522" s="219"/>
      <c r="O1522" s="219"/>
      <c r="P1522" s="219"/>
      <c r="Q1522" s="219"/>
      <c r="R1522" s="219"/>
      <c r="S1522" s="219"/>
      <c r="T1522" s="220"/>
      <c r="AT1522" s="221" t="s">
        <v>272</v>
      </c>
      <c r="AU1522" s="221" t="s">
        <v>91</v>
      </c>
      <c r="AV1522" s="13" t="s">
        <v>89</v>
      </c>
      <c r="AW1522" s="13" t="s">
        <v>38</v>
      </c>
      <c r="AX1522" s="13" t="s">
        <v>82</v>
      </c>
      <c r="AY1522" s="221" t="s">
        <v>262</v>
      </c>
    </row>
    <row r="1523" spans="1:65" s="15" customFormat="1" ht="10">
      <c r="B1523" s="233"/>
      <c r="C1523" s="234"/>
      <c r="D1523" s="208" t="s">
        <v>272</v>
      </c>
      <c r="E1523" s="235" t="s">
        <v>44</v>
      </c>
      <c r="F1523" s="236" t="s">
        <v>1111</v>
      </c>
      <c r="G1523" s="234"/>
      <c r="H1523" s="237">
        <v>12</v>
      </c>
      <c r="I1523" s="238"/>
      <c r="J1523" s="234"/>
      <c r="K1523" s="234"/>
      <c r="L1523" s="239"/>
      <c r="M1523" s="240"/>
      <c r="N1523" s="241"/>
      <c r="O1523" s="241"/>
      <c r="P1523" s="241"/>
      <c r="Q1523" s="241"/>
      <c r="R1523" s="241"/>
      <c r="S1523" s="241"/>
      <c r="T1523" s="242"/>
      <c r="AT1523" s="243" t="s">
        <v>272</v>
      </c>
      <c r="AU1523" s="243" t="s">
        <v>91</v>
      </c>
      <c r="AV1523" s="15" t="s">
        <v>91</v>
      </c>
      <c r="AW1523" s="15" t="s">
        <v>38</v>
      </c>
      <c r="AX1523" s="15" t="s">
        <v>82</v>
      </c>
      <c r="AY1523" s="243" t="s">
        <v>262</v>
      </c>
    </row>
    <row r="1524" spans="1:65" s="15" customFormat="1" ht="10">
      <c r="B1524" s="233"/>
      <c r="C1524" s="234"/>
      <c r="D1524" s="208" t="s">
        <v>272</v>
      </c>
      <c r="E1524" s="235" t="s">
        <v>44</v>
      </c>
      <c r="F1524" s="236" t="s">
        <v>778</v>
      </c>
      <c r="G1524" s="234"/>
      <c r="H1524" s="237">
        <v>3.5</v>
      </c>
      <c r="I1524" s="238"/>
      <c r="J1524" s="234"/>
      <c r="K1524" s="234"/>
      <c r="L1524" s="239"/>
      <c r="M1524" s="240"/>
      <c r="N1524" s="241"/>
      <c r="O1524" s="241"/>
      <c r="P1524" s="241"/>
      <c r="Q1524" s="241"/>
      <c r="R1524" s="241"/>
      <c r="S1524" s="241"/>
      <c r="T1524" s="242"/>
      <c r="AT1524" s="243" t="s">
        <v>272</v>
      </c>
      <c r="AU1524" s="243" t="s">
        <v>91</v>
      </c>
      <c r="AV1524" s="15" t="s">
        <v>91</v>
      </c>
      <c r="AW1524" s="15" t="s">
        <v>38</v>
      </c>
      <c r="AX1524" s="15" t="s">
        <v>82</v>
      </c>
      <c r="AY1524" s="243" t="s">
        <v>262</v>
      </c>
    </row>
    <row r="1525" spans="1:65" s="15" customFormat="1" ht="10">
      <c r="B1525" s="233"/>
      <c r="C1525" s="234"/>
      <c r="D1525" s="208" t="s">
        <v>272</v>
      </c>
      <c r="E1525" s="235" t="s">
        <v>44</v>
      </c>
      <c r="F1525" s="236" t="s">
        <v>1112</v>
      </c>
      <c r="G1525" s="234"/>
      <c r="H1525" s="237">
        <v>21</v>
      </c>
      <c r="I1525" s="238"/>
      <c r="J1525" s="234"/>
      <c r="K1525" s="234"/>
      <c r="L1525" s="239"/>
      <c r="M1525" s="240"/>
      <c r="N1525" s="241"/>
      <c r="O1525" s="241"/>
      <c r="P1525" s="241"/>
      <c r="Q1525" s="241"/>
      <c r="R1525" s="241"/>
      <c r="S1525" s="241"/>
      <c r="T1525" s="242"/>
      <c r="AT1525" s="243" t="s">
        <v>272</v>
      </c>
      <c r="AU1525" s="243" t="s">
        <v>91</v>
      </c>
      <c r="AV1525" s="15" t="s">
        <v>91</v>
      </c>
      <c r="AW1525" s="15" t="s">
        <v>38</v>
      </c>
      <c r="AX1525" s="15" t="s">
        <v>82</v>
      </c>
      <c r="AY1525" s="243" t="s">
        <v>262</v>
      </c>
    </row>
    <row r="1526" spans="1:65" s="16" customFormat="1" ht="10">
      <c r="B1526" s="244"/>
      <c r="C1526" s="245"/>
      <c r="D1526" s="208" t="s">
        <v>272</v>
      </c>
      <c r="E1526" s="246" t="s">
        <v>44</v>
      </c>
      <c r="F1526" s="247" t="s">
        <v>291</v>
      </c>
      <c r="G1526" s="245"/>
      <c r="H1526" s="248">
        <v>36.5</v>
      </c>
      <c r="I1526" s="249"/>
      <c r="J1526" s="245"/>
      <c r="K1526" s="245"/>
      <c r="L1526" s="250"/>
      <c r="M1526" s="251"/>
      <c r="N1526" s="252"/>
      <c r="O1526" s="252"/>
      <c r="P1526" s="252"/>
      <c r="Q1526" s="252"/>
      <c r="R1526" s="252"/>
      <c r="S1526" s="252"/>
      <c r="T1526" s="253"/>
      <c r="AT1526" s="254" t="s">
        <v>272</v>
      </c>
      <c r="AU1526" s="254" t="s">
        <v>91</v>
      </c>
      <c r="AV1526" s="16" t="s">
        <v>104</v>
      </c>
      <c r="AW1526" s="16" t="s">
        <v>38</v>
      </c>
      <c r="AX1526" s="16" t="s">
        <v>89</v>
      </c>
      <c r="AY1526" s="254" t="s">
        <v>262</v>
      </c>
    </row>
    <row r="1527" spans="1:65" s="15" customFormat="1" ht="10">
      <c r="B1527" s="233"/>
      <c r="C1527" s="234"/>
      <c r="D1527" s="208" t="s">
        <v>272</v>
      </c>
      <c r="E1527" s="234"/>
      <c r="F1527" s="236" t="s">
        <v>1117</v>
      </c>
      <c r="G1527" s="234"/>
      <c r="H1527" s="237">
        <v>38.325000000000003</v>
      </c>
      <c r="I1527" s="238"/>
      <c r="J1527" s="234"/>
      <c r="K1527" s="234"/>
      <c r="L1527" s="239"/>
      <c r="M1527" s="240"/>
      <c r="N1527" s="241"/>
      <c r="O1527" s="241"/>
      <c r="P1527" s="241"/>
      <c r="Q1527" s="241"/>
      <c r="R1527" s="241"/>
      <c r="S1527" s="241"/>
      <c r="T1527" s="242"/>
      <c r="AT1527" s="243" t="s">
        <v>272</v>
      </c>
      <c r="AU1527" s="243" t="s">
        <v>91</v>
      </c>
      <c r="AV1527" s="15" t="s">
        <v>91</v>
      </c>
      <c r="AW1527" s="15" t="s">
        <v>4</v>
      </c>
      <c r="AX1527" s="15" t="s">
        <v>89</v>
      </c>
      <c r="AY1527" s="243" t="s">
        <v>262</v>
      </c>
    </row>
    <row r="1528" spans="1:65" s="2" customFormat="1" ht="33" customHeight="1">
      <c r="A1528" s="37"/>
      <c r="B1528" s="38"/>
      <c r="C1528" s="195" t="s">
        <v>1118</v>
      </c>
      <c r="D1528" s="195" t="s">
        <v>264</v>
      </c>
      <c r="E1528" s="196" t="s">
        <v>1119</v>
      </c>
      <c r="F1528" s="197" t="s">
        <v>1120</v>
      </c>
      <c r="G1528" s="198" t="s">
        <v>342</v>
      </c>
      <c r="H1528" s="199">
        <v>916.827</v>
      </c>
      <c r="I1528" s="200"/>
      <c r="J1528" s="201">
        <f>ROUND(I1528*H1528,2)</f>
        <v>0</v>
      </c>
      <c r="K1528" s="197" t="s">
        <v>268</v>
      </c>
      <c r="L1528" s="42"/>
      <c r="M1528" s="202" t="s">
        <v>44</v>
      </c>
      <c r="N1528" s="203" t="s">
        <v>53</v>
      </c>
      <c r="O1528" s="67"/>
      <c r="P1528" s="204">
        <f>O1528*H1528</f>
        <v>0</v>
      </c>
      <c r="Q1528" s="204">
        <v>1.474E-2</v>
      </c>
      <c r="R1528" s="204">
        <f>Q1528*H1528</f>
        <v>13.51402998</v>
      </c>
      <c r="S1528" s="204">
        <v>0</v>
      </c>
      <c r="T1528" s="205">
        <f>S1528*H1528</f>
        <v>0</v>
      </c>
      <c r="U1528" s="37"/>
      <c r="V1528" s="37"/>
      <c r="W1528" s="37"/>
      <c r="X1528" s="37"/>
      <c r="Y1528" s="37"/>
      <c r="Z1528" s="37"/>
      <c r="AA1528" s="37"/>
      <c r="AB1528" s="37"/>
      <c r="AC1528" s="37"/>
      <c r="AD1528" s="37"/>
      <c r="AE1528" s="37"/>
      <c r="AR1528" s="206" t="s">
        <v>104</v>
      </c>
      <c r="AT1528" s="206" t="s">
        <v>264</v>
      </c>
      <c r="AU1528" s="206" t="s">
        <v>91</v>
      </c>
      <c r="AY1528" s="19" t="s">
        <v>262</v>
      </c>
      <c r="BE1528" s="207">
        <f>IF(N1528="základní",J1528,0)</f>
        <v>0</v>
      </c>
      <c r="BF1528" s="207">
        <f>IF(N1528="snížená",J1528,0)</f>
        <v>0</v>
      </c>
      <c r="BG1528" s="207">
        <f>IF(N1528="zákl. přenesená",J1528,0)</f>
        <v>0</v>
      </c>
      <c r="BH1528" s="207">
        <f>IF(N1528="sníž. přenesená",J1528,0)</f>
        <v>0</v>
      </c>
      <c r="BI1528" s="207">
        <f>IF(N1528="nulová",J1528,0)</f>
        <v>0</v>
      </c>
      <c r="BJ1528" s="19" t="s">
        <v>89</v>
      </c>
      <c r="BK1528" s="207">
        <f>ROUND(I1528*H1528,2)</f>
        <v>0</v>
      </c>
      <c r="BL1528" s="19" t="s">
        <v>104</v>
      </c>
      <c r="BM1528" s="206" t="s">
        <v>1121</v>
      </c>
    </row>
    <row r="1529" spans="1:65" s="2" customFormat="1" ht="117">
      <c r="A1529" s="37"/>
      <c r="B1529" s="38"/>
      <c r="C1529" s="39"/>
      <c r="D1529" s="208" t="s">
        <v>270</v>
      </c>
      <c r="E1529" s="39"/>
      <c r="F1529" s="209" t="s">
        <v>952</v>
      </c>
      <c r="G1529" s="39"/>
      <c r="H1529" s="39"/>
      <c r="I1529" s="118"/>
      <c r="J1529" s="39"/>
      <c r="K1529" s="39"/>
      <c r="L1529" s="42"/>
      <c r="M1529" s="210"/>
      <c r="N1529" s="211"/>
      <c r="O1529" s="67"/>
      <c r="P1529" s="67"/>
      <c r="Q1529" s="67"/>
      <c r="R1529" s="67"/>
      <c r="S1529" s="67"/>
      <c r="T1529" s="68"/>
      <c r="U1529" s="37"/>
      <c r="V1529" s="37"/>
      <c r="W1529" s="37"/>
      <c r="X1529" s="37"/>
      <c r="Y1529" s="37"/>
      <c r="Z1529" s="37"/>
      <c r="AA1529" s="37"/>
      <c r="AB1529" s="37"/>
      <c r="AC1529" s="37"/>
      <c r="AD1529" s="37"/>
      <c r="AE1529" s="37"/>
      <c r="AT1529" s="19" t="s">
        <v>270</v>
      </c>
      <c r="AU1529" s="19" t="s">
        <v>91</v>
      </c>
    </row>
    <row r="1530" spans="1:65" s="2" customFormat="1" ht="18">
      <c r="A1530" s="37"/>
      <c r="B1530" s="38"/>
      <c r="C1530" s="39"/>
      <c r="D1530" s="208" t="s">
        <v>421</v>
      </c>
      <c r="E1530" s="39"/>
      <c r="F1530" s="209" t="s">
        <v>1122</v>
      </c>
      <c r="G1530" s="39"/>
      <c r="H1530" s="39"/>
      <c r="I1530" s="118"/>
      <c r="J1530" s="39"/>
      <c r="K1530" s="39"/>
      <c r="L1530" s="42"/>
      <c r="M1530" s="210"/>
      <c r="N1530" s="211"/>
      <c r="O1530" s="67"/>
      <c r="P1530" s="67"/>
      <c r="Q1530" s="67"/>
      <c r="R1530" s="67"/>
      <c r="S1530" s="67"/>
      <c r="T1530" s="68"/>
      <c r="U1530" s="37"/>
      <c r="V1530" s="37"/>
      <c r="W1530" s="37"/>
      <c r="X1530" s="37"/>
      <c r="Y1530" s="37"/>
      <c r="Z1530" s="37"/>
      <c r="AA1530" s="37"/>
      <c r="AB1530" s="37"/>
      <c r="AC1530" s="37"/>
      <c r="AD1530" s="37"/>
      <c r="AE1530" s="37"/>
      <c r="AT1530" s="19" t="s">
        <v>421</v>
      </c>
      <c r="AU1530" s="19" t="s">
        <v>91</v>
      </c>
    </row>
    <row r="1531" spans="1:65" s="13" customFormat="1" ht="10">
      <c r="B1531" s="212"/>
      <c r="C1531" s="213"/>
      <c r="D1531" s="208" t="s">
        <v>272</v>
      </c>
      <c r="E1531" s="214" t="s">
        <v>44</v>
      </c>
      <c r="F1531" s="215" t="s">
        <v>1123</v>
      </c>
      <c r="G1531" s="213"/>
      <c r="H1531" s="214" t="s">
        <v>44</v>
      </c>
      <c r="I1531" s="216"/>
      <c r="J1531" s="213"/>
      <c r="K1531" s="213"/>
      <c r="L1531" s="217"/>
      <c r="M1531" s="218"/>
      <c r="N1531" s="219"/>
      <c r="O1531" s="219"/>
      <c r="P1531" s="219"/>
      <c r="Q1531" s="219"/>
      <c r="R1531" s="219"/>
      <c r="S1531" s="219"/>
      <c r="T1531" s="220"/>
      <c r="AT1531" s="221" t="s">
        <v>272</v>
      </c>
      <c r="AU1531" s="221" t="s">
        <v>91</v>
      </c>
      <c r="AV1531" s="13" t="s">
        <v>89</v>
      </c>
      <c r="AW1531" s="13" t="s">
        <v>38</v>
      </c>
      <c r="AX1531" s="13" t="s">
        <v>82</v>
      </c>
      <c r="AY1531" s="221" t="s">
        <v>262</v>
      </c>
    </row>
    <row r="1532" spans="1:65" s="13" customFormat="1" ht="10">
      <c r="B1532" s="212"/>
      <c r="C1532" s="213"/>
      <c r="D1532" s="208" t="s">
        <v>272</v>
      </c>
      <c r="E1532" s="214" t="s">
        <v>44</v>
      </c>
      <c r="F1532" s="215" t="s">
        <v>945</v>
      </c>
      <c r="G1532" s="213"/>
      <c r="H1532" s="214" t="s">
        <v>44</v>
      </c>
      <c r="I1532" s="216"/>
      <c r="J1532" s="213"/>
      <c r="K1532" s="213"/>
      <c r="L1532" s="217"/>
      <c r="M1532" s="218"/>
      <c r="N1532" s="219"/>
      <c r="O1532" s="219"/>
      <c r="P1532" s="219"/>
      <c r="Q1532" s="219"/>
      <c r="R1532" s="219"/>
      <c r="S1532" s="219"/>
      <c r="T1532" s="220"/>
      <c r="AT1532" s="221" t="s">
        <v>272</v>
      </c>
      <c r="AU1532" s="221" t="s">
        <v>91</v>
      </c>
      <c r="AV1532" s="13" t="s">
        <v>89</v>
      </c>
      <c r="AW1532" s="13" t="s">
        <v>38</v>
      </c>
      <c r="AX1532" s="13" t="s">
        <v>82</v>
      </c>
      <c r="AY1532" s="221" t="s">
        <v>262</v>
      </c>
    </row>
    <row r="1533" spans="1:65" s="13" customFormat="1" ht="10">
      <c r="B1533" s="212"/>
      <c r="C1533" s="213"/>
      <c r="D1533" s="208" t="s">
        <v>272</v>
      </c>
      <c r="E1533" s="214" t="s">
        <v>44</v>
      </c>
      <c r="F1533" s="215" t="s">
        <v>968</v>
      </c>
      <c r="G1533" s="213"/>
      <c r="H1533" s="214" t="s">
        <v>44</v>
      </c>
      <c r="I1533" s="216"/>
      <c r="J1533" s="213"/>
      <c r="K1533" s="213"/>
      <c r="L1533" s="217"/>
      <c r="M1533" s="218"/>
      <c r="N1533" s="219"/>
      <c r="O1533" s="219"/>
      <c r="P1533" s="219"/>
      <c r="Q1533" s="219"/>
      <c r="R1533" s="219"/>
      <c r="S1533" s="219"/>
      <c r="T1533" s="220"/>
      <c r="AT1533" s="221" t="s">
        <v>272</v>
      </c>
      <c r="AU1533" s="221" t="s">
        <v>91</v>
      </c>
      <c r="AV1533" s="13" t="s">
        <v>89</v>
      </c>
      <c r="AW1533" s="13" t="s">
        <v>38</v>
      </c>
      <c r="AX1533" s="13" t="s">
        <v>82</v>
      </c>
      <c r="AY1533" s="221" t="s">
        <v>262</v>
      </c>
    </row>
    <row r="1534" spans="1:65" s="15" customFormat="1" ht="10">
      <c r="B1534" s="233"/>
      <c r="C1534" s="234"/>
      <c r="D1534" s="208" t="s">
        <v>272</v>
      </c>
      <c r="E1534" s="235" t="s">
        <v>44</v>
      </c>
      <c r="F1534" s="236" t="s">
        <v>1124</v>
      </c>
      <c r="G1534" s="234"/>
      <c r="H1534" s="237">
        <v>691.21199999999999</v>
      </c>
      <c r="I1534" s="238"/>
      <c r="J1534" s="234"/>
      <c r="K1534" s="234"/>
      <c r="L1534" s="239"/>
      <c r="M1534" s="240"/>
      <c r="N1534" s="241"/>
      <c r="O1534" s="241"/>
      <c r="P1534" s="241"/>
      <c r="Q1534" s="241"/>
      <c r="R1534" s="241"/>
      <c r="S1534" s="241"/>
      <c r="T1534" s="242"/>
      <c r="AT1534" s="243" t="s">
        <v>272</v>
      </c>
      <c r="AU1534" s="243" t="s">
        <v>91</v>
      </c>
      <c r="AV1534" s="15" t="s">
        <v>91</v>
      </c>
      <c r="AW1534" s="15" t="s">
        <v>38</v>
      </c>
      <c r="AX1534" s="15" t="s">
        <v>82</v>
      </c>
      <c r="AY1534" s="243" t="s">
        <v>262</v>
      </c>
    </row>
    <row r="1535" spans="1:65" s="15" customFormat="1" ht="10">
      <c r="B1535" s="233"/>
      <c r="C1535" s="234"/>
      <c r="D1535" s="208" t="s">
        <v>272</v>
      </c>
      <c r="E1535" s="235" t="s">
        <v>44</v>
      </c>
      <c r="F1535" s="236" t="s">
        <v>1125</v>
      </c>
      <c r="G1535" s="234"/>
      <c r="H1535" s="237">
        <v>-103.14</v>
      </c>
      <c r="I1535" s="238"/>
      <c r="J1535" s="234"/>
      <c r="K1535" s="234"/>
      <c r="L1535" s="239"/>
      <c r="M1535" s="240"/>
      <c r="N1535" s="241"/>
      <c r="O1535" s="241"/>
      <c r="P1535" s="241"/>
      <c r="Q1535" s="241"/>
      <c r="R1535" s="241"/>
      <c r="S1535" s="241"/>
      <c r="T1535" s="242"/>
      <c r="AT1535" s="243" t="s">
        <v>272</v>
      </c>
      <c r="AU1535" s="243" t="s">
        <v>91</v>
      </c>
      <c r="AV1535" s="15" t="s">
        <v>91</v>
      </c>
      <c r="AW1535" s="15" t="s">
        <v>38</v>
      </c>
      <c r="AX1535" s="15" t="s">
        <v>82</v>
      </c>
      <c r="AY1535" s="243" t="s">
        <v>262</v>
      </c>
    </row>
    <row r="1536" spans="1:65" s="15" customFormat="1" ht="10">
      <c r="B1536" s="233"/>
      <c r="C1536" s="234"/>
      <c r="D1536" s="208" t="s">
        <v>272</v>
      </c>
      <c r="E1536" s="235" t="s">
        <v>44</v>
      </c>
      <c r="F1536" s="236" t="s">
        <v>1126</v>
      </c>
      <c r="G1536" s="234"/>
      <c r="H1536" s="237">
        <v>-1.258</v>
      </c>
      <c r="I1536" s="238"/>
      <c r="J1536" s="234"/>
      <c r="K1536" s="234"/>
      <c r="L1536" s="239"/>
      <c r="M1536" s="240"/>
      <c r="N1536" s="241"/>
      <c r="O1536" s="241"/>
      <c r="P1536" s="241"/>
      <c r="Q1536" s="241"/>
      <c r="R1536" s="241"/>
      <c r="S1536" s="241"/>
      <c r="T1536" s="242"/>
      <c r="AT1536" s="243" t="s">
        <v>272</v>
      </c>
      <c r="AU1536" s="243" t="s">
        <v>91</v>
      </c>
      <c r="AV1536" s="15" t="s">
        <v>91</v>
      </c>
      <c r="AW1536" s="15" t="s">
        <v>38</v>
      </c>
      <c r="AX1536" s="15" t="s">
        <v>82</v>
      </c>
      <c r="AY1536" s="243" t="s">
        <v>262</v>
      </c>
    </row>
    <row r="1537" spans="1:65" s="15" customFormat="1" ht="10">
      <c r="B1537" s="233"/>
      <c r="C1537" s="234"/>
      <c r="D1537" s="208" t="s">
        <v>272</v>
      </c>
      <c r="E1537" s="235" t="s">
        <v>44</v>
      </c>
      <c r="F1537" s="236" t="s">
        <v>1127</v>
      </c>
      <c r="G1537" s="234"/>
      <c r="H1537" s="237">
        <v>-4.9880000000000004</v>
      </c>
      <c r="I1537" s="238"/>
      <c r="J1537" s="234"/>
      <c r="K1537" s="234"/>
      <c r="L1537" s="239"/>
      <c r="M1537" s="240"/>
      <c r="N1537" s="241"/>
      <c r="O1537" s="241"/>
      <c r="P1537" s="241"/>
      <c r="Q1537" s="241"/>
      <c r="R1537" s="241"/>
      <c r="S1537" s="241"/>
      <c r="T1537" s="242"/>
      <c r="AT1537" s="243" t="s">
        <v>272</v>
      </c>
      <c r="AU1537" s="243" t="s">
        <v>91</v>
      </c>
      <c r="AV1537" s="15" t="s">
        <v>91</v>
      </c>
      <c r="AW1537" s="15" t="s">
        <v>38</v>
      </c>
      <c r="AX1537" s="15" t="s">
        <v>82</v>
      </c>
      <c r="AY1537" s="243" t="s">
        <v>262</v>
      </c>
    </row>
    <row r="1538" spans="1:65" s="15" customFormat="1" ht="10">
      <c r="B1538" s="233"/>
      <c r="C1538" s="234"/>
      <c r="D1538" s="208" t="s">
        <v>272</v>
      </c>
      <c r="E1538" s="235" t="s">
        <v>44</v>
      </c>
      <c r="F1538" s="236" t="s">
        <v>1128</v>
      </c>
      <c r="G1538" s="234"/>
      <c r="H1538" s="237">
        <v>-15.401999999999999</v>
      </c>
      <c r="I1538" s="238"/>
      <c r="J1538" s="234"/>
      <c r="K1538" s="234"/>
      <c r="L1538" s="239"/>
      <c r="M1538" s="240"/>
      <c r="N1538" s="241"/>
      <c r="O1538" s="241"/>
      <c r="P1538" s="241"/>
      <c r="Q1538" s="241"/>
      <c r="R1538" s="241"/>
      <c r="S1538" s="241"/>
      <c r="T1538" s="242"/>
      <c r="AT1538" s="243" t="s">
        <v>272</v>
      </c>
      <c r="AU1538" s="243" t="s">
        <v>91</v>
      </c>
      <c r="AV1538" s="15" t="s">
        <v>91</v>
      </c>
      <c r="AW1538" s="15" t="s">
        <v>38</v>
      </c>
      <c r="AX1538" s="15" t="s">
        <v>82</v>
      </c>
      <c r="AY1538" s="243" t="s">
        <v>262</v>
      </c>
    </row>
    <row r="1539" spans="1:65" s="15" customFormat="1" ht="10">
      <c r="B1539" s="233"/>
      <c r="C1539" s="234"/>
      <c r="D1539" s="208" t="s">
        <v>272</v>
      </c>
      <c r="E1539" s="235" t="s">
        <v>44</v>
      </c>
      <c r="F1539" s="236" t="s">
        <v>1129</v>
      </c>
      <c r="G1539" s="234"/>
      <c r="H1539" s="237">
        <v>-10.833</v>
      </c>
      <c r="I1539" s="238"/>
      <c r="J1539" s="234"/>
      <c r="K1539" s="234"/>
      <c r="L1539" s="239"/>
      <c r="M1539" s="240"/>
      <c r="N1539" s="241"/>
      <c r="O1539" s="241"/>
      <c r="P1539" s="241"/>
      <c r="Q1539" s="241"/>
      <c r="R1539" s="241"/>
      <c r="S1539" s="241"/>
      <c r="T1539" s="242"/>
      <c r="AT1539" s="243" t="s">
        <v>272</v>
      </c>
      <c r="AU1539" s="243" t="s">
        <v>91</v>
      </c>
      <c r="AV1539" s="15" t="s">
        <v>91</v>
      </c>
      <c r="AW1539" s="15" t="s">
        <v>38</v>
      </c>
      <c r="AX1539" s="15" t="s">
        <v>82</v>
      </c>
      <c r="AY1539" s="243" t="s">
        <v>262</v>
      </c>
    </row>
    <row r="1540" spans="1:65" s="15" customFormat="1" ht="10">
      <c r="B1540" s="233"/>
      <c r="C1540" s="234"/>
      <c r="D1540" s="208" t="s">
        <v>272</v>
      </c>
      <c r="E1540" s="235" t="s">
        <v>44</v>
      </c>
      <c r="F1540" s="236" t="s">
        <v>1130</v>
      </c>
      <c r="G1540" s="234"/>
      <c r="H1540" s="237">
        <v>-14.544</v>
      </c>
      <c r="I1540" s="238"/>
      <c r="J1540" s="234"/>
      <c r="K1540" s="234"/>
      <c r="L1540" s="239"/>
      <c r="M1540" s="240"/>
      <c r="N1540" s="241"/>
      <c r="O1540" s="241"/>
      <c r="P1540" s="241"/>
      <c r="Q1540" s="241"/>
      <c r="R1540" s="241"/>
      <c r="S1540" s="241"/>
      <c r="T1540" s="242"/>
      <c r="AT1540" s="243" t="s">
        <v>272</v>
      </c>
      <c r="AU1540" s="243" t="s">
        <v>91</v>
      </c>
      <c r="AV1540" s="15" t="s">
        <v>91</v>
      </c>
      <c r="AW1540" s="15" t="s">
        <v>38</v>
      </c>
      <c r="AX1540" s="15" t="s">
        <v>82</v>
      </c>
      <c r="AY1540" s="243" t="s">
        <v>262</v>
      </c>
    </row>
    <row r="1541" spans="1:65" s="15" customFormat="1" ht="10">
      <c r="B1541" s="233"/>
      <c r="C1541" s="234"/>
      <c r="D1541" s="208" t="s">
        <v>272</v>
      </c>
      <c r="E1541" s="235" t="s">
        <v>44</v>
      </c>
      <c r="F1541" s="236" t="s">
        <v>1131</v>
      </c>
      <c r="G1541" s="234"/>
      <c r="H1541" s="237">
        <v>-19.442</v>
      </c>
      <c r="I1541" s="238"/>
      <c r="J1541" s="234"/>
      <c r="K1541" s="234"/>
      <c r="L1541" s="239"/>
      <c r="M1541" s="240"/>
      <c r="N1541" s="241"/>
      <c r="O1541" s="241"/>
      <c r="P1541" s="241"/>
      <c r="Q1541" s="241"/>
      <c r="R1541" s="241"/>
      <c r="S1541" s="241"/>
      <c r="T1541" s="242"/>
      <c r="AT1541" s="243" t="s">
        <v>272</v>
      </c>
      <c r="AU1541" s="243" t="s">
        <v>91</v>
      </c>
      <c r="AV1541" s="15" t="s">
        <v>91</v>
      </c>
      <c r="AW1541" s="15" t="s">
        <v>38</v>
      </c>
      <c r="AX1541" s="15" t="s">
        <v>82</v>
      </c>
      <c r="AY1541" s="243" t="s">
        <v>262</v>
      </c>
    </row>
    <row r="1542" spans="1:65" s="15" customFormat="1" ht="10">
      <c r="B1542" s="233"/>
      <c r="C1542" s="234"/>
      <c r="D1542" s="208" t="s">
        <v>272</v>
      </c>
      <c r="E1542" s="235" t="s">
        <v>44</v>
      </c>
      <c r="F1542" s="236" t="s">
        <v>1132</v>
      </c>
      <c r="G1542" s="234"/>
      <c r="H1542" s="237">
        <v>46.332000000000001</v>
      </c>
      <c r="I1542" s="238"/>
      <c r="J1542" s="234"/>
      <c r="K1542" s="234"/>
      <c r="L1542" s="239"/>
      <c r="M1542" s="240"/>
      <c r="N1542" s="241"/>
      <c r="O1542" s="241"/>
      <c r="P1542" s="241"/>
      <c r="Q1542" s="241"/>
      <c r="R1542" s="241"/>
      <c r="S1542" s="241"/>
      <c r="T1542" s="242"/>
      <c r="AT1542" s="243" t="s">
        <v>272</v>
      </c>
      <c r="AU1542" s="243" t="s">
        <v>91</v>
      </c>
      <c r="AV1542" s="15" t="s">
        <v>91</v>
      </c>
      <c r="AW1542" s="15" t="s">
        <v>38</v>
      </c>
      <c r="AX1542" s="15" t="s">
        <v>82</v>
      </c>
      <c r="AY1542" s="243" t="s">
        <v>262</v>
      </c>
    </row>
    <row r="1543" spans="1:65" s="15" customFormat="1" ht="10">
      <c r="B1543" s="233"/>
      <c r="C1543" s="234"/>
      <c r="D1543" s="208" t="s">
        <v>272</v>
      </c>
      <c r="E1543" s="235" t="s">
        <v>44</v>
      </c>
      <c r="F1543" s="236" t="s">
        <v>1133</v>
      </c>
      <c r="G1543" s="234"/>
      <c r="H1543" s="237">
        <v>20.338000000000001</v>
      </c>
      <c r="I1543" s="238"/>
      <c r="J1543" s="234"/>
      <c r="K1543" s="234"/>
      <c r="L1543" s="239"/>
      <c r="M1543" s="240"/>
      <c r="N1543" s="241"/>
      <c r="O1543" s="241"/>
      <c r="P1543" s="241"/>
      <c r="Q1543" s="241"/>
      <c r="R1543" s="241"/>
      <c r="S1543" s="241"/>
      <c r="T1543" s="242"/>
      <c r="AT1543" s="243" t="s">
        <v>272</v>
      </c>
      <c r="AU1543" s="243" t="s">
        <v>91</v>
      </c>
      <c r="AV1543" s="15" t="s">
        <v>91</v>
      </c>
      <c r="AW1543" s="15" t="s">
        <v>38</v>
      </c>
      <c r="AX1543" s="15" t="s">
        <v>82</v>
      </c>
      <c r="AY1543" s="243" t="s">
        <v>262</v>
      </c>
    </row>
    <row r="1544" spans="1:65" s="15" customFormat="1" ht="10">
      <c r="B1544" s="233"/>
      <c r="C1544" s="234"/>
      <c r="D1544" s="208" t="s">
        <v>272</v>
      </c>
      <c r="E1544" s="235" t="s">
        <v>44</v>
      </c>
      <c r="F1544" s="236" t="s">
        <v>1134</v>
      </c>
      <c r="G1544" s="234"/>
      <c r="H1544" s="237">
        <v>33.18</v>
      </c>
      <c r="I1544" s="238"/>
      <c r="J1544" s="234"/>
      <c r="K1544" s="234"/>
      <c r="L1544" s="239"/>
      <c r="M1544" s="240"/>
      <c r="N1544" s="241"/>
      <c r="O1544" s="241"/>
      <c r="P1544" s="241"/>
      <c r="Q1544" s="241"/>
      <c r="R1544" s="241"/>
      <c r="S1544" s="241"/>
      <c r="T1544" s="242"/>
      <c r="AT1544" s="243" t="s">
        <v>272</v>
      </c>
      <c r="AU1544" s="243" t="s">
        <v>91</v>
      </c>
      <c r="AV1544" s="15" t="s">
        <v>91</v>
      </c>
      <c r="AW1544" s="15" t="s">
        <v>38</v>
      </c>
      <c r="AX1544" s="15" t="s">
        <v>82</v>
      </c>
      <c r="AY1544" s="243" t="s">
        <v>262</v>
      </c>
    </row>
    <row r="1545" spans="1:65" s="15" customFormat="1" ht="10">
      <c r="B1545" s="233"/>
      <c r="C1545" s="234"/>
      <c r="D1545" s="208" t="s">
        <v>272</v>
      </c>
      <c r="E1545" s="235" t="s">
        <v>44</v>
      </c>
      <c r="F1545" s="236" t="s">
        <v>1135</v>
      </c>
      <c r="G1545" s="234"/>
      <c r="H1545" s="237">
        <v>558.62800000000004</v>
      </c>
      <c r="I1545" s="238"/>
      <c r="J1545" s="234"/>
      <c r="K1545" s="234"/>
      <c r="L1545" s="239"/>
      <c r="M1545" s="240"/>
      <c r="N1545" s="241"/>
      <c r="O1545" s="241"/>
      <c r="P1545" s="241"/>
      <c r="Q1545" s="241"/>
      <c r="R1545" s="241"/>
      <c r="S1545" s="241"/>
      <c r="T1545" s="242"/>
      <c r="AT1545" s="243" t="s">
        <v>272</v>
      </c>
      <c r="AU1545" s="243" t="s">
        <v>91</v>
      </c>
      <c r="AV1545" s="15" t="s">
        <v>91</v>
      </c>
      <c r="AW1545" s="15" t="s">
        <v>38</v>
      </c>
      <c r="AX1545" s="15" t="s">
        <v>82</v>
      </c>
      <c r="AY1545" s="243" t="s">
        <v>262</v>
      </c>
    </row>
    <row r="1546" spans="1:65" s="15" customFormat="1" ht="10">
      <c r="B1546" s="233"/>
      <c r="C1546" s="234"/>
      <c r="D1546" s="208" t="s">
        <v>272</v>
      </c>
      <c r="E1546" s="235" t="s">
        <v>44</v>
      </c>
      <c r="F1546" s="236" t="s">
        <v>1136</v>
      </c>
      <c r="G1546" s="234"/>
      <c r="H1546" s="237">
        <v>-133.875</v>
      </c>
      <c r="I1546" s="238"/>
      <c r="J1546" s="234"/>
      <c r="K1546" s="234"/>
      <c r="L1546" s="239"/>
      <c r="M1546" s="240"/>
      <c r="N1546" s="241"/>
      <c r="O1546" s="241"/>
      <c r="P1546" s="241"/>
      <c r="Q1546" s="241"/>
      <c r="R1546" s="241"/>
      <c r="S1546" s="241"/>
      <c r="T1546" s="242"/>
      <c r="AT1546" s="243" t="s">
        <v>272</v>
      </c>
      <c r="AU1546" s="243" t="s">
        <v>91</v>
      </c>
      <c r="AV1546" s="15" t="s">
        <v>91</v>
      </c>
      <c r="AW1546" s="15" t="s">
        <v>38</v>
      </c>
      <c r="AX1546" s="15" t="s">
        <v>82</v>
      </c>
      <c r="AY1546" s="243" t="s">
        <v>262</v>
      </c>
    </row>
    <row r="1547" spans="1:65" s="15" customFormat="1" ht="10">
      <c r="B1547" s="233"/>
      <c r="C1547" s="234"/>
      <c r="D1547" s="208" t="s">
        <v>272</v>
      </c>
      <c r="E1547" s="235" t="s">
        <v>44</v>
      </c>
      <c r="F1547" s="236" t="s">
        <v>1137</v>
      </c>
      <c r="G1547" s="234"/>
      <c r="H1547" s="237">
        <v>-113.86799999999999</v>
      </c>
      <c r="I1547" s="238"/>
      <c r="J1547" s="234"/>
      <c r="K1547" s="234"/>
      <c r="L1547" s="239"/>
      <c r="M1547" s="240"/>
      <c r="N1547" s="241"/>
      <c r="O1547" s="241"/>
      <c r="P1547" s="241"/>
      <c r="Q1547" s="241"/>
      <c r="R1547" s="241"/>
      <c r="S1547" s="241"/>
      <c r="T1547" s="242"/>
      <c r="AT1547" s="243" t="s">
        <v>272</v>
      </c>
      <c r="AU1547" s="243" t="s">
        <v>91</v>
      </c>
      <c r="AV1547" s="15" t="s">
        <v>91</v>
      </c>
      <c r="AW1547" s="15" t="s">
        <v>38</v>
      </c>
      <c r="AX1547" s="15" t="s">
        <v>82</v>
      </c>
      <c r="AY1547" s="243" t="s">
        <v>262</v>
      </c>
    </row>
    <row r="1548" spans="1:65" s="15" customFormat="1" ht="10">
      <c r="B1548" s="233"/>
      <c r="C1548" s="234"/>
      <c r="D1548" s="208" t="s">
        <v>272</v>
      </c>
      <c r="E1548" s="235" t="s">
        <v>44</v>
      </c>
      <c r="F1548" s="236" t="s">
        <v>1138</v>
      </c>
      <c r="G1548" s="234"/>
      <c r="H1548" s="237">
        <v>-15.513</v>
      </c>
      <c r="I1548" s="238"/>
      <c r="J1548" s="234"/>
      <c r="K1548" s="234"/>
      <c r="L1548" s="239"/>
      <c r="M1548" s="240"/>
      <c r="N1548" s="241"/>
      <c r="O1548" s="241"/>
      <c r="P1548" s="241"/>
      <c r="Q1548" s="241"/>
      <c r="R1548" s="241"/>
      <c r="S1548" s="241"/>
      <c r="T1548" s="242"/>
      <c r="AT1548" s="243" t="s">
        <v>272</v>
      </c>
      <c r="AU1548" s="243" t="s">
        <v>91</v>
      </c>
      <c r="AV1548" s="15" t="s">
        <v>91</v>
      </c>
      <c r="AW1548" s="15" t="s">
        <v>38</v>
      </c>
      <c r="AX1548" s="15" t="s">
        <v>82</v>
      </c>
      <c r="AY1548" s="243" t="s">
        <v>262</v>
      </c>
    </row>
    <row r="1549" spans="1:65" s="16" customFormat="1" ht="10">
      <c r="B1549" s="244"/>
      <c r="C1549" s="245"/>
      <c r="D1549" s="208" t="s">
        <v>272</v>
      </c>
      <c r="E1549" s="246" t="s">
        <v>44</v>
      </c>
      <c r="F1549" s="247" t="s">
        <v>291</v>
      </c>
      <c r="G1549" s="245"/>
      <c r="H1549" s="248">
        <v>916.82699999999988</v>
      </c>
      <c r="I1549" s="249"/>
      <c r="J1549" s="245"/>
      <c r="K1549" s="245"/>
      <c r="L1549" s="250"/>
      <c r="M1549" s="251"/>
      <c r="N1549" s="252"/>
      <c r="O1549" s="252"/>
      <c r="P1549" s="252"/>
      <c r="Q1549" s="252"/>
      <c r="R1549" s="252"/>
      <c r="S1549" s="252"/>
      <c r="T1549" s="253"/>
      <c r="AT1549" s="254" t="s">
        <v>272</v>
      </c>
      <c r="AU1549" s="254" t="s">
        <v>91</v>
      </c>
      <c r="AV1549" s="16" t="s">
        <v>104</v>
      </c>
      <c r="AW1549" s="16" t="s">
        <v>38</v>
      </c>
      <c r="AX1549" s="16" t="s">
        <v>89</v>
      </c>
      <c r="AY1549" s="254" t="s">
        <v>262</v>
      </c>
    </row>
    <row r="1550" spans="1:65" s="2" customFormat="1" ht="16.5" customHeight="1">
      <c r="A1550" s="37"/>
      <c r="B1550" s="38"/>
      <c r="C1550" s="255" t="s">
        <v>1139</v>
      </c>
      <c r="D1550" s="255" t="s">
        <v>633</v>
      </c>
      <c r="E1550" s="256" t="s">
        <v>956</v>
      </c>
      <c r="F1550" s="257" t="s">
        <v>957</v>
      </c>
      <c r="G1550" s="258" t="s">
        <v>342</v>
      </c>
      <c r="H1550" s="259">
        <v>1008.51</v>
      </c>
      <c r="I1550" s="260"/>
      <c r="J1550" s="261">
        <f>ROUND(I1550*H1550,2)</f>
        <v>0</v>
      </c>
      <c r="K1550" s="257" t="s">
        <v>44</v>
      </c>
      <c r="L1550" s="262"/>
      <c r="M1550" s="263" t="s">
        <v>44</v>
      </c>
      <c r="N1550" s="264" t="s">
        <v>53</v>
      </c>
      <c r="O1550" s="67"/>
      <c r="P1550" s="204">
        <f>O1550*H1550</f>
        <v>0</v>
      </c>
      <c r="Q1550" s="204">
        <v>0</v>
      </c>
      <c r="R1550" s="204">
        <f>Q1550*H1550</f>
        <v>0</v>
      </c>
      <c r="S1550" s="204">
        <v>0</v>
      </c>
      <c r="T1550" s="205">
        <f>S1550*H1550</f>
        <v>0</v>
      </c>
      <c r="U1550" s="37"/>
      <c r="V1550" s="37"/>
      <c r="W1550" s="37"/>
      <c r="X1550" s="37"/>
      <c r="Y1550" s="37"/>
      <c r="Z1550" s="37"/>
      <c r="AA1550" s="37"/>
      <c r="AB1550" s="37"/>
      <c r="AC1550" s="37"/>
      <c r="AD1550" s="37"/>
      <c r="AE1550" s="37"/>
      <c r="AR1550" s="206" t="s">
        <v>351</v>
      </c>
      <c r="AT1550" s="206" t="s">
        <v>633</v>
      </c>
      <c r="AU1550" s="206" t="s">
        <v>91</v>
      </c>
      <c r="AY1550" s="19" t="s">
        <v>262</v>
      </c>
      <c r="BE1550" s="207">
        <f>IF(N1550="základní",J1550,0)</f>
        <v>0</v>
      </c>
      <c r="BF1550" s="207">
        <f>IF(N1550="snížená",J1550,0)</f>
        <v>0</v>
      </c>
      <c r="BG1550" s="207">
        <f>IF(N1550="zákl. přenesená",J1550,0)</f>
        <v>0</v>
      </c>
      <c r="BH1550" s="207">
        <f>IF(N1550="sníž. přenesená",J1550,0)</f>
        <v>0</v>
      </c>
      <c r="BI1550" s="207">
        <f>IF(N1550="nulová",J1550,0)</f>
        <v>0</v>
      </c>
      <c r="BJ1550" s="19" t="s">
        <v>89</v>
      </c>
      <c r="BK1550" s="207">
        <f>ROUND(I1550*H1550,2)</f>
        <v>0</v>
      </c>
      <c r="BL1550" s="19" t="s">
        <v>104</v>
      </c>
      <c r="BM1550" s="206" t="s">
        <v>1140</v>
      </c>
    </row>
    <row r="1551" spans="1:65" s="2" customFormat="1" ht="18">
      <c r="A1551" s="37"/>
      <c r="B1551" s="38"/>
      <c r="C1551" s="39"/>
      <c r="D1551" s="208" t="s">
        <v>421</v>
      </c>
      <c r="E1551" s="39"/>
      <c r="F1551" s="209" t="s">
        <v>1122</v>
      </c>
      <c r="G1551" s="39"/>
      <c r="H1551" s="39"/>
      <c r="I1551" s="118"/>
      <c r="J1551" s="39"/>
      <c r="K1551" s="39"/>
      <c r="L1551" s="42"/>
      <c r="M1551" s="210"/>
      <c r="N1551" s="211"/>
      <c r="O1551" s="67"/>
      <c r="P1551" s="67"/>
      <c r="Q1551" s="67"/>
      <c r="R1551" s="67"/>
      <c r="S1551" s="67"/>
      <c r="T1551" s="68"/>
      <c r="U1551" s="37"/>
      <c r="V1551" s="37"/>
      <c r="W1551" s="37"/>
      <c r="X1551" s="37"/>
      <c r="Y1551" s="37"/>
      <c r="Z1551" s="37"/>
      <c r="AA1551" s="37"/>
      <c r="AB1551" s="37"/>
      <c r="AC1551" s="37"/>
      <c r="AD1551" s="37"/>
      <c r="AE1551" s="37"/>
      <c r="AT1551" s="19" t="s">
        <v>421</v>
      </c>
      <c r="AU1551" s="19" t="s">
        <v>91</v>
      </c>
    </row>
    <row r="1552" spans="1:65" s="13" customFormat="1" ht="10">
      <c r="B1552" s="212"/>
      <c r="C1552" s="213"/>
      <c r="D1552" s="208" t="s">
        <v>272</v>
      </c>
      <c r="E1552" s="214" t="s">
        <v>44</v>
      </c>
      <c r="F1552" s="215" t="s">
        <v>1123</v>
      </c>
      <c r="G1552" s="213"/>
      <c r="H1552" s="214" t="s">
        <v>44</v>
      </c>
      <c r="I1552" s="216"/>
      <c r="J1552" s="213"/>
      <c r="K1552" s="213"/>
      <c r="L1552" s="217"/>
      <c r="M1552" s="218"/>
      <c r="N1552" s="219"/>
      <c r="O1552" s="219"/>
      <c r="P1552" s="219"/>
      <c r="Q1552" s="219"/>
      <c r="R1552" s="219"/>
      <c r="S1552" s="219"/>
      <c r="T1552" s="220"/>
      <c r="AT1552" s="221" t="s">
        <v>272</v>
      </c>
      <c r="AU1552" s="221" t="s">
        <v>91</v>
      </c>
      <c r="AV1552" s="13" t="s">
        <v>89</v>
      </c>
      <c r="AW1552" s="13" t="s">
        <v>38</v>
      </c>
      <c r="AX1552" s="13" t="s">
        <v>82</v>
      </c>
      <c r="AY1552" s="221" t="s">
        <v>262</v>
      </c>
    </row>
    <row r="1553" spans="2:51" s="13" customFormat="1" ht="10">
      <c r="B1553" s="212"/>
      <c r="C1553" s="213"/>
      <c r="D1553" s="208" t="s">
        <v>272</v>
      </c>
      <c r="E1553" s="214" t="s">
        <v>44</v>
      </c>
      <c r="F1553" s="215" t="s">
        <v>945</v>
      </c>
      <c r="G1553" s="213"/>
      <c r="H1553" s="214" t="s">
        <v>44</v>
      </c>
      <c r="I1553" s="216"/>
      <c r="J1553" s="213"/>
      <c r="K1553" s="213"/>
      <c r="L1553" s="217"/>
      <c r="M1553" s="218"/>
      <c r="N1553" s="219"/>
      <c r="O1553" s="219"/>
      <c r="P1553" s="219"/>
      <c r="Q1553" s="219"/>
      <c r="R1553" s="219"/>
      <c r="S1553" s="219"/>
      <c r="T1553" s="220"/>
      <c r="AT1553" s="221" t="s">
        <v>272</v>
      </c>
      <c r="AU1553" s="221" t="s">
        <v>91</v>
      </c>
      <c r="AV1553" s="13" t="s">
        <v>89</v>
      </c>
      <c r="AW1553" s="13" t="s">
        <v>38</v>
      </c>
      <c r="AX1553" s="13" t="s">
        <v>82</v>
      </c>
      <c r="AY1553" s="221" t="s">
        <v>262</v>
      </c>
    </row>
    <row r="1554" spans="2:51" s="13" customFormat="1" ht="10">
      <c r="B1554" s="212"/>
      <c r="C1554" s="213"/>
      <c r="D1554" s="208" t="s">
        <v>272</v>
      </c>
      <c r="E1554" s="214" t="s">
        <v>44</v>
      </c>
      <c r="F1554" s="215" t="s">
        <v>968</v>
      </c>
      <c r="G1554" s="213"/>
      <c r="H1554" s="214" t="s">
        <v>44</v>
      </c>
      <c r="I1554" s="216"/>
      <c r="J1554" s="213"/>
      <c r="K1554" s="213"/>
      <c r="L1554" s="217"/>
      <c r="M1554" s="218"/>
      <c r="N1554" s="219"/>
      <c r="O1554" s="219"/>
      <c r="P1554" s="219"/>
      <c r="Q1554" s="219"/>
      <c r="R1554" s="219"/>
      <c r="S1554" s="219"/>
      <c r="T1554" s="220"/>
      <c r="AT1554" s="221" t="s">
        <v>272</v>
      </c>
      <c r="AU1554" s="221" t="s">
        <v>91</v>
      </c>
      <c r="AV1554" s="13" t="s">
        <v>89</v>
      </c>
      <c r="AW1554" s="13" t="s">
        <v>38</v>
      </c>
      <c r="AX1554" s="13" t="s">
        <v>82</v>
      </c>
      <c r="AY1554" s="221" t="s">
        <v>262</v>
      </c>
    </row>
    <row r="1555" spans="2:51" s="15" customFormat="1" ht="10">
      <c r="B1555" s="233"/>
      <c r="C1555" s="234"/>
      <c r="D1555" s="208" t="s">
        <v>272</v>
      </c>
      <c r="E1555" s="235" t="s">
        <v>44</v>
      </c>
      <c r="F1555" s="236" t="s">
        <v>1124</v>
      </c>
      <c r="G1555" s="234"/>
      <c r="H1555" s="237">
        <v>691.21199999999999</v>
      </c>
      <c r="I1555" s="238"/>
      <c r="J1555" s="234"/>
      <c r="K1555" s="234"/>
      <c r="L1555" s="239"/>
      <c r="M1555" s="240"/>
      <c r="N1555" s="241"/>
      <c r="O1555" s="241"/>
      <c r="P1555" s="241"/>
      <c r="Q1555" s="241"/>
      <c r="R1555" s="241"/>
      <c r="S1555" s="241"/>
      <c r="T1555" s="242"/>
      <c r="AT1555" s="243" t="s">
        <v>272</v>
      </c>
      <c r="AU1555" s="243" t="s">
        <v>91</v>
      </c>
      <c r="AV1555" s="15" t="s">
        <v>91</v>
      </c>
      <c r="AW1555" s="15" t="s">
        <v>38</v>
      </c>
      <c r="AX1555" s="15" t="s">
        <v>82</v>
      </c>
      <c r="AY1555" s="243" t="s">
        <v>262</v>
      </c>
    </row>
    <row r="1556" spans="2:51" s="15" customFormat="1" ht="10">
      <c r="B1556" s="233"/>
      <c r="C1556" s="234"/>
      <c r="D1556" s="208" t="s">
        <v>272</v>
      </c>
      <c r="E1556" s="235" t="s">
        <v>44</v>
      </c>
      <c r="F1556" s="236" t="s">
        <v>1125</v>
      </c>
      <c r="G1556" s="234"/>
      <c r="H1556" s="237">
        <v>-103.14</v>
      </c>
      <c r="I1556" s="238"/>
      <c r="J1556" s="234"/>
      <c r="K1556" s="234"/>
      <c r="L1556" s="239"/>
      <c r="M1556" s="240"/>
      <c r="N1556" s="241"/>
      <c r="O1556" s="241"/>
      <c r="P1556" s="241"/>
      <c r="Q1556" s="241"/>
      <c r="R1556" s="241"/>
      <c r="S1556" s="241"/>
      <c r="T1556" s="242"/>
      <c r="AT1556" s="243" t="s">
        <v>272</v>
      </c>
      <c r="AU1556" s="243" t="s">
        <v>91</v>
      </c>
      <c r="AV1556" s="15" t="s">
        <v>91</v>
      </c>
      <c r="AW1556" s="15" t="s">
        <v>38</v>
      </c>
      <c r="AX1556" s="15" t="s">
        <v>82</v>
      </c>
      <c r="AY1556" s="243" t="s">
        <v>262</v>
      </c>
    </row>
    <row r="1557" spans="2:51" s="15" customFormat="1" ht="10">
      <c r="B1557" s="233"/>
      <c r="C1557" s="234"/>
      <c r="D1557" s="208" t="s">
        <v>272</v>
      </c>
      <c r="E1557" s="235" t="s">
        <v>44</v>
      </c>
      <c r="F1557" s="236" t="s">
        <v>1126</v>
      </c>
      <c r="G1557" s="234"/>
      <c r="H1557" s="237">
        <v>-1.258</v>
      </c>
      <c r="I1557" s="238"/>
      <c r="J1557" s="234"/>
      <c r="K1557" s="234"/>
      <c r="L1557" s="239"/>
      <c r="M1557" s="240"/>
      <c r="N1557" s="241"/>
      <c r="O1557" s="241"/>
      <c r="P1557" s="241"/>
      <c r="Q1557" s="241"/>
      <c r="R1557" s="241"/>
      <c r="S1557" s="241"/>
      <c r="T1557" s="242"/>
      <c r="AT1557" s="243" t="s">
        <v>272</v>
      </c>
      <c r="AU1557" s="243" t="s">
        <v>91</v>
      </c>
      <c r="AV1557" s="15" t="s">
        <v>91</v>
      </c>
      <c r="AW1557" s="15" t="s">
        <v>38</v>
      </c>
      <c r="AX1557" s="15" t="s">
        <v>82</v>
      </c>
      <c r="AY1557" s="243" t="s">
        <v>262</v>
      </c>
    </row>
    <row r="1558" spans="2:51" s="15" customFormat="1" ht="10">
      <c r="B1558" s="233"/>
      <c r="C1558" s="234"/>
      <c r="D1558" s="208" t="s">
        <v>272</v>
      </c>
      <c r="E1558" s="235" t="s">
        <v>44</v>
      </c>
      <c r="F1558" s="236" t="s">
        <v>1127</v>
      </c>
      <c r="G1558" s="234"/>
      <c r="H1558" s="237">
        <v>-4.9880000000000004</v>
      </c>
      <c r="I1558" s="238"/>
      <c r="J1558" s="234"/>
      <c r="K1558" s="234"/>
      <c r="L1558" s="239"/>
      <c r="M1558" s="240"/>
      <c r="N1558" s="241"/>
      <c r="O1558" s="241"/>
      <c r="P1558" s="241"/>
      <c r="Q1558" s="241"/>
      <c r="R1558" s="241"/>
      <c r="S1558" s="241"/>
      <c r="T1558" s="242"/>
      <c r="AT1558" s="243" t="s">
        <v>272</v>
      </c>
      <c r="AU1558" s="243" t="s">
        <v>91</v>
      </c>
      <c r="AV1558" s="15" t="s">
        <v>91</v>
      </c>
      <c r="AW1558" s="15" t="s">
        <v>38</v>
      </c>
      <c r="AX1558" s="15" t="s">
        <v>82</v>
      </c>
      <c r="AY1558" s="243" t="s">
        <v>262</v>
      </c>
    </row>
    <row r="1559" spans="2:51" s="15" customFormat="1" ht="10">
      <c r="B1559" s="233"/>
      <c r="C1559" s="234"/>
      <c r="D1559" s="208" t="s">
        <v>272</v>
      </c>
      <c r="E1559" s="235" t="s">
        <v>44</v>
      </c>
      <c r="F1559" s="236" t="s">
        <v>1128</v>
      </c>
      <c r="G1559" s="234"/>
      <c r="H1559" s="237">
        <v>-15.401999999999999</v>
      </c>
      <c r="I1559" s="238"/>
      <c r="J1559" s="234"/>
      <c r="K1559" s="234"/>
      <c r="L1559" s="239"/>
      <c r="M1559" s="240"/>
      <c r="N1559" s="241"/>
      <c r="O1559" s="241"/>
      <c r="P1559" s="241"/>
      <c r="Q1559" s="241"/>
      <c r="R1559" s="241"/>
      <c r="S1559" s="241"/>
      <c r="T1559" s="242"/>
      <c r="AT1559" s="243" t="s">
        <v>272</v>
      </c>
      <c r="AU1559" s="243" t="s">
        <v>91</v>
      </c>
      <c r="AV1559" s="15" t="s">
        <v>91</v>
      </c>
      <c r="AW1559" s="15" t="s">
        <v>38</v>
      </c>
      <c r="AX1559" s="15" t="s">
        <v>82</v>
      </c>
      <c r="AY1559" s="243" t="s">
        <v>262</v>
      </c>
    </row>
    <row r="1560" spans="2:51" s="15" customFormat="1" ht="10">
      <c r="B1560" s="233"/>
      <c r="C1560" s="234"/>
      <c r="D1560" s="208" t="s">
        <v>272</v>
      </c>
      <c r="E1560" s="235" t="s">
        <v>44</v>
      </c>
      <c r="F1560" s="236" t="s">
        <v>1129</v>
      </c>
      <c r="G1560" s="234"/>
      <c r="H1560" s="237">
        <v>-10.833</v>
      </c>
      <c r="I1560" s="238"/>
      <c r="J1560" s="234"/>
      <c r="K1560" s="234"/>
      <c r="L1560" s="239"/>
      <c r="M1560" s="240"/>
      <c r="N1560" s="241"/>
      <c r="O1560" s="241"/>
      <c r="P1560" s="241"/>
      <c r="Q1560" s="241"/>
      <c r="R1560" s="241"/>
      <c r="S1560" s="241"/>
      <c r="T1560" s="242"/>
      <c r="AT1560" s="243" t="s">
        <v>272</v>
      </c>
      <c r="AU1560" s="243" t="s">
        <v>91</v>
      </c>
      <c r="AV1560" s="15" t="s">
        <v>91</v>
      </c>
      <c r="AW1560" s="15" t="s">
        <v>38</v>
      </c>
      <c r="AX1560" s="15" t="s">
        <v>82</v>
      </c>
      <c r="AY1560" s="243" t="s">
        <v>262</v>
      </c>
    </row>
    <row r="1561" spans="2:51" s="15" customFormat="1" ht="10">
      <c r="B1561" s="233"/>
      <c r="C1561" s="234"/>
      <c r="D1561" s="208" t="s">
        <v>272</v>
      </c>
      <c r="E1561" s="235" t="s">
        <v>44</v>
      </c>
      <c r="F1561" s="236" t="s">
        <v>1130</v>
      </c>
      <c r="G1561" s="234"/>
      <c r="H1561" s="237">
        <v>-14.544</v>
      </c>
      <c r="I1561" s="238"/>
      <c r="J1561" s="234"/>
      <c r="K1561" s="234"/>
      <c r="L1561" s="239"/>
      <c r="M1561" s="240"/>
      <c r="N1561" s="241"/>
      <c r="O1561" s="241"/>
      <c r="P1561" s="241"/>
      <c r="Q1561" s="241"/>
      <c r="R1561" s="241"/>
      <c r="S1561" s="241"/>
      <c r="T1561" s="242"/>
      <c r="AT1561" s="243" t="s">
        <v>272</v>
      </c>
      <c r="AU1561" s="243" t="s">
        <v>91</v>
      </c>
      <c r="AV1561" s="15" t="s">
        <v>91</v>
      </c>
      <c r="AW1561" s="15" t="s">
        <v>38</v>
      </c>
      <c r="AX1561" s="15" t="s">
        <v>82</v>
      </c>
      <c r="AY1561" s="243" t="s">
        <v>262</v>
      </c>
    </row>
    <row r="1562" spans="2:51" s="15" customFormat="1" ht="10">
      <c r="B1562" s="233"/>
      <c r="C1562" s="234"/>
      <c r="D1562" s="208" t="s">
        <v>272</v>
      </c>
      <c r="E1562" s="235" t="s">
        <v>44</v>
      </c>
      <c r="F1562" s="236" t="s">
        <v>1131</v>
      </c>
      <c r="G1562" s="234"/>
      <c r="H1562" s="237">
        <v>-19.442</v>
      </c>
      <c r="I1562" s="238"/>
      <c r="J1562" s="234"/>
      <c r="K1562" s="234"/>
      <c r="L1562" s="239"/>
      <c r="M1562" s="240"/>
      <c r="N1562" s="241"/>
      <c r="O1562" s="241"/>
      <c r="P1562" s="241"/>
      <c r="Q1562" s="241"/>
      <c r="R1562" s="241"/>
      <c r="S1562" s="241"/>
      <c r="T1562" s="242"/>
      <c r="AT1562" s="243" t="s">
        <v>272</v>
      </c>
      <c r="AU1562" s="243" t="s">
        <v>91</v>
      </c>
      <c r="AV1562" s="15" t="s">
        <v>91</v>
      </c>
      <c r="AW1562" s="15" t="s">
        <v>38</v>
      </c>
      <c r="AX1562" s="15" t="s">
        <v>82</v>
      </c>
      <c r="AY1562" s="243" t="s">
        <v>262</v>
      </c>
    </row>
    <row r="1563" spans="2:51" s="15" customFormat="1" ht="10">
      <c r="B1563" s="233"/>
      <c r="C1563" s="234"/>
      <c r="D1563" s="208" t="s">
        <v>272</v>
      </c>
      <c r="E1563" s="235" t="s">
        <v>44</v>
      </c>
      <c r="F1563" s="236" t="s">
        <v>1132</v>
      </c>
      <c r="G1563" s="234"/>
      <c r="H1563" s="237">
        <v>46.332000000000001</v>
      </c>
      <c r="I1563" s="238"/>
      <c r="J1563" s="234"/>
      <c r="K1563" s="234"/>
      <c r="L1563" s="239"/>
      <c r="M1563" s="240"/>
      <c r="N1563" s="241"/>
      <c r="O1563" s="241"/>
      <c r="P1563" s="241"/>
      <c r="Q1563" s="241"/>
      <c r="R1563" s="241"/>
      <c r="S1563" s="241"/>
      <c r="T1563" s="242"/>
      <c r="AT1563" s="243" t="s">
        <v>272</v>
      </c>
      <c r="AU1563" s="243" t="s">
        <v>91</v>
      </c>
      <c r="AV1563" s="15" t="s">
        <v>91</v>
      </c>
      <c r="AW1563" s="15" t="s">
        <v>38</v>
      </c>
      <c r="AX1563" s="15" t="s">
        <v>82</v>
      </c>
      <c r="AY1563" s="243" t="s">
        <v>262</v>
      </c>
    </row>
    <row r="1564" spans="2:51" s="15" customFormat="1" ht="10">
      <c r="B1564" s="233"/>
      <c r="C1564" s="234"/>
      <c r="D1564" s="208" t="s">
        <v>272</v>
      </c>
      <c r="E1564" s="235" t="s">
        <v>44</v>
      </c>
      <c r="F1564" s="236" t="s">
        <v>1133</v>
      </c>
      <c r="G1564" s="234"/>
      <c r="H1564" s="237">
        <v>20.338000000000001</v>
      </c>
      <c r="I1564" s="238"/>
      <c r="J1564" s="234"/>
      <c r="K1564" s="234"/>
      <c r="L1564" s="239"/>
      <c r="M1564" s="240"/>
      <c r="N1564" s="241"/>
      <c r="O1564" s="241"/>
      <c r="P1564" s="241"/>
      <c r="Q1564" s="241"/>
      <c r="R1564" s="241"/>
      <c r="S1564" s="241"/>
      <c r="T1564" s="242"/>
      <c r="AT1564" s="243" t="s">
        <v>272</v>
      </c>
      <c r="AU1564" s="243" t="s">
        <v>91</v>
      </c>
      <c r="AV1564" s="15" t="s">
        <v>91</v>
      </c>
      <c r="AW1564" s="15" t="s">
        <v>38</v>
      </c>
      <c r="AX1564" s="15" t="s">
        <v>82</v>
      </c>
      <c r="AY1564" s="243" t="s">
        <v>262</v>
      </c>
    </row>
    <row r="1565" spans="2:51" s="15" customFormat="1" ht="10">
      <c r="B1565" s="233"/>
      <c r="C1565" s="234"/>
      <c r="D1565" s="208" t="s">
        <v>272</v>
      </c>
      <c r="E1565" s="235" t="s">
        <v>44</v>
      </c>
      <c r="F1565" s="236" t="s">
        <v>1134</v>
      </c>
      <c r="G1565" s="234"/>
      <c r="H1565" s="237">
        <v>33.18</v>
      </c>
      <c r="I1565" s="238"/>
      <c r="J1565" s="234"/>
      <c r="K1565" s="234"/>
      <c r="L1565" s="239"/>
      <c r="M1565" s="240"/>
      <c r="N1565" s="241"/>
      <c r="O1565" s="241"/>
      <c r="P1565" s="241"/>
      <c r="Q1565" s="241"/>
      <c r="R1565" s="241"/>
      <c r="S1565" s="241"/>
      <c r="T1565" s="242"/>
      <c r="AT1565" s="243" t="s">
        <v>272</v>
      </c>
      <c r="AU1565" s="243" t="s">
        <v>91</v>
      </c>
      <c r="AV1565" s="15" t="s">
        <v>91</v>
      </c>
      <c r="AW1565" s="15" t="s">
        <v>38</v>
      </c>
      <c r="AX1565" s="15" t="s">
        <v>82</v>
      </c>
      <c r="AY1565" s="243" t="s">
        <v>262</v>
      </c>
    </row>
    <row r="1566" spans="2:51" s="15" customFormat="1" ht="10">
      <c r="B1566" s="233"/>
      <c r="C1566" s="234"/>
      <c r="D1566" s="208" t="s">
        <v>272</v>
      </c>
      <c r="E1566" s="235" t="s">
        <v>44</v>
      </c>
      <c r="F1566" s="236" t="s">
        <v>1135</v>
      </c>
      <c r="G1566" s="234"/>
      <c r="H1566" s="237">
        <v>558.62800000000004</v>
      </c>
      <c r="I1566" s="238"/>
      <c r="J1566" s="234"/>
      <c r="K1566" s="234"/>
      <c r="L1566" s="239"/>
      <c r="M1566" s="240"/>
      <c r="N1566" s="241"/>
      <c r="O1566" s="241"/>
      <c r="P1566" s="241"/>
      <c r="Q1566" s="241"/>
      <c r="R1566" s="241"/>
      <c r="S1566" s="241"/>
      <c r="T1566" s="242"/>
      <c r="AT1566" s="243" t="s">
        <v>272</v>
      </c>
      <c r="AU1566" s="243" t="s">
        <v>91</v>
      </c>
      <c r="AV1566" s="15" t="s">
        <v>91</v>
      </c>
      <c r="AW1566" s="15" t="s">
        <v>38</v>
      </c>
      <c r="AX1566" s="15" t="s">
        <v>82</v>
      </c>
      <c r="AY1566" s="243" t="s">
        <v>262</v>
      </c>
    </row>
    <row r="1567" spans="2:51" s="15" customFormat="1" ht="10">
      <c r="B1567" s="233"/>
      <c r="C1567" s="234"/>
      <c r="D1567" s="208" t="s">
        <v>272</v>
      </c>
      <c r="E1567" s="235" t="s">
        <v>44</v>
      </c>
      <c r="F1567" s="236" t="s">
        <v>1136</v>
      </c>
      <c r="G1567" s="234"/>
      <c r="H1567" s="237">
        <v>-133.875</v>
      </c>
      <c r="I1567" s="238"/>
      <c r="J1567" s="234"/>
      <c r="K1567" s="234"/>
      <c r="L1567" s="239"/>
      <c r="M1567" s="240"/>
      <c r="N1567" s="241"/>
      <c r="O1567" s="241"/>
      <c r="P1567" s="241"/>
      <c r="Q1567" s="241"/>
      <c r="R1567" s="241"/>
      <c r="S1567" s="241"/>
      <c r="T1567" s="242"/>
      <c r="AT1567" s="243" t="s">
        <v>272</v>
      </c>
      <c r="AU1567" s="243" t="s">
        <v>91</v>
      </c>
      <c r="AV1567" s="15" t="s">
        <v>91</v>
      </c>
      <c r="AW1567" s="15" t="s">
        <v>38</v>
      </c>
      <c r="AX1567" s="15" t="s">
        <v>82</v>
      </c>
      <c r="AY1567" s="243" t="s">
        <v>262</v>
      </c>
    </row>
    <row r="1568" spans="2:51" s="15" customFormat="1" ht="10">
      <c r="B1568" s="233"/>
      <c r="C1568" s="234"/>
      <c r="D1568" s="208" t="s">
        <v>272</v>
      </c>
      <c r="E1568" s="235" t="s">
        <v>44</v>
      </c>
      <c r="F1568" s="236" t="s">
        <v>1137</v>
      </c>
      <c r="G1568" s="234"/>
      <c r="H1568" s="237">
        <v>-113.86799999999999</v>
      </c>
      <c r="I1568" s="238"/>
      <c r="J1568" s="234"/>
      <c r="K1568" s="234"/>
      <c r="L1568" s="239"/>
      <c r="M1568" s="240"/>
      <c r="N1568" s="241"/>
      <c r="O1568" s="241"/>
      <c r="P1568" s="241"/>
      <c r="Q1568" s="241"/>
      <c r="R1568" s="241"/>
      <c r="S1568" s="241"/>
      <c r="T1568" s="242"/>
      <c r="AT1568" s="243" t="s">
        <v>272</v>
      </c>
      <c r="AU1568" s="243" t="s">
        <v>91</v>
      </c>
      <c r="AV1568" s="15" t="s">
        <v>91</v>
      </c>
      <c r="AW1568" s="15" t="s">
        <v>38</v>
      </c>
      <c r="AX1568" s="15" t="s">
        <v>82</v>
      </c>
      <c r="AY1568" s="243" t="s">
        <v>262</v>
      </c>
    </row>
    <row r="1569" spans="1:65" s="15" customFormat="1" ht="10">
      <c r="B1569" s="233"/>
      <c r="C1569" s="234"/>
      <c r="D1569" s="208" t="s">
        <v>272</v>
      </c>
      <c r="E1569" s="235" t="s">
        <v>44</v>
      </c>
      <c r="F1569" s="236" t="s">
        <v>1138</v>
      </c>
      <c r="G1569" s="234"/>
      <c r="H1569" s="237">
        <v>-15.513</v>
      </c>
      <c r="I1569" s="238"/>
      <c r="J1569" s="234"/>
      <c r="K1569" s="234"/>
      <c r="L1569" s="239"/>
      <c r="M1569" s="240"/>
      <c r="N1569" s="241"/>
      <c r="O1569" s="241"/>
      <c r="P1569" s="241"/>
      <c r="Q1569" s="241"/>
      <c r="R1569" s="241"/>
      <c r="S1569" s="241"/>
      <c r="T1569" s="242"/>
      <c r="AT1569" s="243" t="s">
        <v>272</v>
      </c>
      <c r="AU1569" s="243" t="s">
        <v>91</v>
      </c>
      <c r="AV1569" s="15" t="s">
        <v>91</v>
      </c>
      <c r="AW1569" s="15" t="s">
        <v>38</v>
      </c>
      <c r="AX1569" s="15" t="s">
        <v>82</v>
      </c>
      <c r="AY1569" s="243" t="s">
        <v>262</v>
      </c>
    </row>
    <row r="1570" spans="1:65" s="16" customFormat="1" ht="10">
      <c r="B1570" s="244"/>
      <c r="C1570" s="245"/>
      <c r="D1570" s="208" t="s">
        <v>272</v>
      </c>
      <c r="E1570" s="246" t="s">
        <v>44</v>
      </c>
      <c r="F1570" s="247" t="s">
        <v>291</v>
      </c>
      <c r="G1570" s="245"/>
      <c r="H1570" s="248">
        <v>916.82699999999988</v>
      </c>
      <c r="I1570" s="249"/>
      <c r="J1570" s="245"/>
      <c r="K1570" s="245"/>
      <c r="L1570" s="250"/>
      <c r="M1570" s="251"/>
      <c r="N1570" s="252"/>
      <c r="O1570" s="252"/>
      <c r="P1570" s="252"/>
      <c r="Q1570" s="252"/>
      <c r="R1570" s="252"/>
      <c r="S1570" s="252"/>
      <c r="T1570" s="253"/>
      <c r="AT1570" s="254" t="s">
        <v>272</v>
      </c>
      <c r="AU1570" s="254" t="s">
        <v>91</v>
      </c>
      <c r="AV1570" s="16" t="s">
        <v>104</v>
      </c>
      <c r="AW1570" s="16" t="s">
        <v>38</v>
      </c>
      <c r="AX1570" s="16" t="s">
        <v>89</v>
      </c>
      <c r="AY1570" s="254" t="s">
        <v>262</v>
      </c>
    </row>
    <row r="1571" spans="1:65" s="15" customFormat="1" ht="10">
      <c r="B1571" s="233"/>
      <c r="C1571" s="234"/>
      <c r="D1571" s="208" t="s">
        <v>272</v>
      </c>
      <c r="E1571" s="234"/>
      <c r="F1571" s="236" t="s">
        <v>1141</v>
      </c>
      <c r="G1571" s="234"/>
      <c r="H1571" s="237">
        <v>1008.51</v>
      </c>
      <c r="I1571" s="238"/>
      <c r="J1571" s="234"/>
      <c r="K1571" s="234"/>
      <c r="L1571" s="239"/>
      <c r="M1571" s="240"/>
      <c r="N1571" s="241"/>
      <c r="O1571" s="241"/>
      <c r="P1571" s="241"/>
      <c r="Q1571" s="241"/>
      <c r="R1571" s="241"/>
      <c r="S1571" s="241"/>
      <c r="T1571" s="242"/>
      <c r="AT1571" s="243" t="s">
        <v>272</v>
      </c>
      <c r="AU1571" s="243" t="s">
        <v>91</v>
      </c>
      <c r="AV1571" s="15" t="s">
        <v>91</v>
      </c>
      <c r="AW1571" s="15" t="s">
        <v>4</v>
      </c>
      <c r="AX1571" s="15" t="s">
        <v>89</v>
      </c>
      <c r="AY1571" s="243" t="s">
        <v>262</v>
      </c>
    </row>
    <row r="1572" spans="1:65" s="2" customFormat="1" ht="16.5" customHeight="1">
      <c r="A1572" s="37"/>
      <c r="B1572" s="38"/>
      <c r="C1572" s="195" t="s">
        <v>1142</v>
      </c>
      <c r="D1572" s="195" t="s">
        <v>264</v>
      </c>
      <c r="E1572" s="196" t="s">
        <v>1143</v>
      </c>
      <c r="F1572" s="197" t="s">
        <v>1144</v>
      </c>
      <c r="G1572" s="198" t="s">
        <v>342</v>
      </c>
      <c r="H1572" s="199">
        <v>196.87200000000001</v>
      </c>
      <c r="I1572" s="200"/>
      <c r="J1572" s="201">
        <f>ROUND(I1572*H1572,2)</f>
        <v>0</v>
      </c>
      <c r="K1572" s="197" t="s">
        <v>268</v>
      </c>
      <c r="L1572" s="42"/>
      <c r="M1572" s="202" t="s">
        <v>44</v>
      </c>
      <c r="N1572" s="203" t="s">
        <v>53</v>
      </c>
      <c r="O1572" s="67"/>
      <c r="P1572" s="204">
        <f>O1572*H1572</f>
        <v>0</v>
      </c>
      <c r="Q1572" s="204">
        <v>2.3630000000000002E-2</v>
      </c>
      <c r="R1572" s="204">
        <f>Q1572*H1572</f>
        <v>4.6520853600000009</v>
      </c>
      <c r="S1572" s="204">
        <v>0</v>
      </c>
      <c r="T1572" s="205">
        <f>S1572*H1572</f>
        <v>0</v>
      </c>
      <c r="U1572" s="37"/>
      <c r="V1572" s="37"/>
      <c r="W1572" s="37"/>
      <c r="X1572" s="37"/>
      <c r="Y1572" s="37"/>
      <c r="Z1572" s="37"/>
      <c r="AA1572" s="37"/>
      <c r="AB1572" s="37"/>
      <c r="AC1572" s="37"/>
      <c r="AD1572" s="37"/>
      <c r="AE1572" s="37"/>
      <c r="AR1572" s="206" t="s">
        <v>104</v>
      </c>
      <c r="AT1572" s="206" t="s">
        <v>264</v>
      </c>
      <c r="AU1572" s="206" t="s">
        <v>91</v>
      </c>
      <c r="AY1572" s="19" t="s">
        <v>262</v>
      </c>
      <c r="BE1572" s="207">
        <f>IF(N1572="základní",J1572,0)</f>
        <v>0</v>
      </c>
      <c r="BF1572" s="207">
        <f>IF(N1572="snížená",J1572,0)</f>
        <v>0</v>
      </c>
      <c r="BG1572" s="207">
        <f>IF(N1572="zákl. přenesená",J1572,0)</f>
        <v>0</v>
      </c>
      <c r="BH1572" s="207">
        <f>IF(N1572="sníž. přenesená",J1572,0)</f>
        <v>0</v>
      </c>
      <c r="BI1572" s="207">
        <f>IF(N1572="nulová",J1572,0)</f>
        <v>0</v>
      </c>
      <c r="BJ1572" s="19" t="s">
        <v>89</v>
      </c>
      <c r="BK1572" s="207">
        <f>ROUND(I1572*H1572,2)</f>
        <v>0</v>
      </c>
      <c r="BL1572" s="19" t="s">
        <v>104</v>
      </c>
      <c r="BM1572" s="206" t="s">
        <v>1145</v>
      </c>
    </row>
    <row r="1573" spans="1:65" s="2" customFormat="1" ht="36">
      <c r="A1573" s="37"/>
      <c r="B1573" s="38"/>
      <c r="C1573" s="39"/>
      <c r="D1573" s="208" t="s">
        <v>270</v>
      </c>
      <c r="E1573" s="39"/>
      <c r="F1573" s="209" t="s">
        <v>1146</v>
      </c>
      <c r="G1573" s="39"/>
      <c r="H1573" s="39"/>
      <c r="I1573" s="118"/>
      <c r="J1573" s="39"/>
      <c r="K1573" s="39"/>
      <c r="L1573" s="42"/>
      <c r="M1573" s="210"/>
      <c r="N1573" s="211"/>
      <c r="O1573" s="67"/>
      <c r="P1573" s="67"/>
      <c r="Q1573" s="67"/>
      <c r="R1573" s="67"/>
      <c r="S1573" s="67"/>
      <c r="T1573" s="68"/>
      <c r="U1573" s="37"/>
      <c r="V1573" s="37"/>
      <c r="W1573" s="37"/>
      <c r="X1573" s="37"/>
      <c r="Y1573" s="37"/>
      <c r="Z1573" s="37"/>
      <c r="AA1573" s="37"/>
      <c r="AB1573" s="37"/>
      <c r="AC1573" s="37"/>
      <c r="AD1573" s="37"/>
      <c r="AE1573" s="37"/>
      <c r="AT1573" s="19" t="s">
        <v>270</v>
      </c>
      <c r="AU1573" s="19" t="s">
        <v>91</v>
      </c>
    </row>
    <row r="1574" spans="1:65" s="2" customFormat="1" ht="18">
      <c r="A1574" s="37"/>
      <c r="B1574" s="38"/>
      <c r="C1574" s="39"/>
      <c r="D1574" s="208" t="s">
        <v>421</v>
      </c>
      <c r="E1574" s="39"/>
      <c r="F1574" s="209" t="s">
        <v>964</v>
      </c>
      <c r="G1574" s="39"/>
      <c r="H1574" s="39"/>
      <c r="I1574" s="118"/>
      <c r="J1574" s="39"/>
      <c r="K1574" s="39"/>
      <c r="L1574" s="42"/>
      <c r="M1574" s="210"/>
      <c r="N1574" s="211"/>
      <c r="O1574" s="67"/>
      <c r="P1574" s="67"/>
      <c r="Q1574" s="67"/>
      <c r="R1574" s="67"/>
      <c r="S1574" s="67"/>
      <c r="T1574" s="68"/>
      <c r="U1574" s="37"/>
      <c r="V1574" s="37"/>
      <c r="W1574" s="37"/>
      <c r="X1574" s="37"/>
      <c r="Y1574" s="37"/>
      <c r="Z1574" s="37"/>
      <c r="AA1574" s="37"/>
      <c r="AB1574" s="37"/>
      <c r="AC1574" s="37"/>
      <c r="AD1574" s="37"/>
      <c r="AE1574" s="37"/>
      <c r="AT1574" s="19" t="s">
        <v>421</v>
      </c>
      <c r="AU1574" s="19" t="s">
        <v>91</v>
      </c>
    </row>
    <row r="1575" spans="1:65" s="13" customFormat="1" ht="10">
      <c r="B1575" s="212"/>
      <c r="C1575" s="213"/>
      <c r="D1575" s="208" t="s">
        <v>272</v>
      </c>
      <c r="E1575" s="214" t="s">
        <v>44</v>
      </c>
      <c r="F1575" s="215" t="s">
        <v>965</v>
      </c>
      <c r="G1575" s="213"/>
      <c r="H1575" s="214" t="s">
        <v>44</v>
      </c>
      <c r="I1575" s="216"/>
      <c r="J1575" s="213"/>
      <c r="K1575" s="213"/>
      <c r="L1575" s="217"/>
      <c r="M1575" s="218"/>
      <c r="N1575" s="219"/>
      <c r="O1575" s="219"/>
      <c r="P1575" s="219"/>
      <c r="Q1575" s="219"/>
      <c r="R1575" s="219"/>
      <c r="S1575" s="219"/>
      <c r="T1575" s="220"/>
      <c r="AT1575" s="221" t="s">
        <v>272</v>
      </c>
      <c r="AU1575" s="221" t="s">
        <v>91</v>
      </c>
      <c r="AV1575" s="13" t="s">
        <v>89</v>
      </c>
      <c r="AW1575" s="13" t="s">
        <v>38</v>
      </c>
      <c r="AX1575" s="13" t="s">
        <v>82</v>
      </c>
      <c r="AY1575" s="221" t="s">
        <v>262</v>
      </c>
    </row>
    <row r="1576" spans="1:65" s="13" customFormat="1" ht="10">
      <c r="B1576" s="212"/>
      <c r="C1576" s="213"/>
      <c r="D1576" s="208" t="s">
        <v>272</v>
      </c>
      <c r="E1576" s="214" t="s">
        <v>44</v>
      </c>
      <c r="F1576" s="215" t="s">
        <v>966</v>
      </c>
      <c r="G1576" s="213"/>
      <c r="H1576" s="214" t="s">
        <v>44</v>
      </c>
      <c r="I1576" s="216"/>
      <c r="J1576" s="213"/>
      <c r="K1576" s="213"/>
      <c r="L1576" s="217"/>
      <c r="M1576" s="218"/>
      <c r="N1576" s="219"/>
      <c r="O1576" s="219"/>
      <c r="P1576" s="219"/>
      <c r="Q1576" s="219"/>
      <c r="R1576" s="219"/>
      <c r="S1576" s="219"/>
      <c r="T1576" s="220"/>
      <c r="AT1576" s="221" t="s">
        <v>272</v>
      </c>
      <c r="AU1576" s="221" t="s">
        <v>91</v>
      </c>
      <c r="AV1576" s="13" t="s">
        <v>89</v>
      </c>
      <c r="AW1576" s="13" t="s">
        <v>38</v>
      </c>
      <c r="AX1576" s="13" t="s">
        <v>82</v>
      </c>
      <c r="AY1576" s="221" t="s">
        <v>262</v>
      </c>
    </row>
    <row r="1577" spans="1:65" s="13" customFormat="1" ht="10">
      <c r="B1577" s="212"/>
      <c r="C1577" s="213"/>
      <c r="D1577" s="208" t="s">
        <v>272</v>
      </c>
      <c r="E1577" s="214" t="s">
        <v>44</v>
      </c>
      <c r="F1577" s="215" t="s">
        <v>967</v>
      </c>
      <c r="G1577" s="213"/>
      <c r="H1577" s="214" t="s">
        <v>44</v>
      </c>
      <c r="I1577" s="216"/>
      <c r="J1577" s="213"/>
      <c r="K1577" s="213"/>
      <c r="L1577" s="217"/>
      <c r="M1577" s="218"/>
      <c r="N1577" s="219"/>
      <c r="O1577" s="219"/>
      <c r="P1577" s="219"/>
      <c r="Q1577" s="219"/>
      <c r="R1577" s="219"/>
      <c r="S1577" s="219"/>
      <c r="T1577" s="220"/>
      <c r="AT1577" s="221" t="s">
        <v>272</v>
      </c>
      <c r="AU1577" s="221" t="s">
        <v>91</v>
      </c>
      <c r="AV1577" s="13" t="s">
        <v>89</v>
      </c>
      <c r="AW1577" s="13" t="s">
        <v>38</v>
      </c>
      <c r="AX1577" s="13" t="s">
        <v>82</v>
      </c>
      <c r="AY1577" s="221" t="s">
        <v>262</v>
      </c>
    </row>
    <row r="1578" spans="1:65" s="13" customFormat="1" ht="10">
      <c r="B1578" s="212"/>
      <c r="C1578" s="213"/>
      <c r="D1578" s="208" t="s">
        <v>272</v>
      </c>
      <c r="E1578" s="214" t="s">
        <v>44</v>
      </c>
      <c r="F1578" s="215" t="s">
        <v>968</v>
      </c>
      <c r="G1578" s="213"/>
      <c r="H1578" s="214" t="s">
        <v>44</v>
      </c>
      <c r="I1578" s="216"/>
      <c r="J1578" s="213"/>
      <c r="K1578" s="213"/>
      <c r="L1578" s="217"/>
      <c r="M1578" s="218"/>
      <c r="N1578" s="219"/>
      <c r="O1578" s="219"/>
      <c r="P1578" s="219"/>
      <c r="Q1578" s="219"/>
      <c r="R1578" s="219"/>
      <c r="S1578" s="219"/>
      <c r="T1578" s="220"/>
      <c r="AT1578" s="221" t="s">
        <v>272</v>
      </c>
      <c r="AU1578" s="221" t="s">
        <v>91</v>
      </c>
      <c r="AV1578" s="13" t="s">
        <v>89</v>
      </c>
      <c r="AW1578" s="13" t="s">
        <v>38</v>
      </c>
      <c r="AX1578" s="13" t="s">
        <v>82</v>
      </c>
      <c r="AY1578" s="221" t="s">
        <v>262</v>
      </c>
    </row>
    <row r="1579" spans="1:65" s="15" customFormat="1" ht="10">
      <c r="B1579" s="233"/>
      <c r="C1579" s="234"/>
      <c r="D1579" s="208" t="s">
        <v>272</v>
      </c>
      <c r="E1579" s="235" t="s">
        <v>44</v>
      </c>
      <c r="F1579" s="236" t="s">
        <v>969</v>
      </c>
      <c r="G1579" s="234"/>
      <c r="H1579" s="237">
        <v>13.419</v>
      </c>
      <c r="I1579" s="238"/>
      <c r="J1579" s="234"/>
      <c r="K1579" s="234"/>
      <c r="L1579" s="239"/>
      <c r="M1579" s="240"/>
      <c r="N1579" s="241"/>
      <c r="O1579" s="241"/>
      <c r="P1579" s="241"/>
      <c r="Q1579" s="241"/>
      <c r="R1579" s="241"/>
      <c r="S1579" s="241"/>
      <c r="T1579" s="242"/>
      <c r="AT1579" s="243" t="s">
        <v>272</v>
      </c>
      <c r="AU1579" s="243" t="s">
        <v>91</v>
      </c>
      <c r="AV1579" s="15" t="s">
        <v>91</v>
      </c>
      <c r="AW1579" s="15" t="s">
        <v>38</v>
      </c>
      <c r="AX1579" s="15" t="s">
        <v>82</v>
      </c>
      <c r="AY1579" s="243" t="s">
        <v>262</v>
      </c>
    </row>
    <row r="1580" spans="1:65" s="15" customFormat="1" ht="10">
      <c r="B1580" s="233"/>
      <c r="C1580" s="234"/>
      <c r="D1580" s="208" t="s">
        <v>272</v>
      </c>
      <c r="E1580" s="235" t="s">
        <v>44</v>
      </c>
      <c r="F1580" s="236" t="s">
        <v>970</v>
      </c>
      <c r="G1580" s="234"/>
      <c r="H1580" s="237">
        <v>21.202000000000002</v>
      </c>
      <c r="I1580" s="238"/>
      <c r="J1580" s="234"/>
      <c r="K1580" s="234"/>
      <c r="L1580" s="239"/>
      <c r="M1580" s="240"/>
      <c r="N1580" s="241"/>
      <c r="O1580" s="241"/>
      <c r="P1580" s="241"/>
      <c r="Q1580" s="241"/>
      <c r="R1580" s="241"/>
      <c r="S1580" s="241"/>
      <c r="T1580" s="242"/>
      <c r="AT1580" s="243" t="s">
        <v>272</v>
      </c>
      <c r="AU1580" s="243" t="s">
        <v>91</v>
      </c>
      <c r="AV1580" s="15" t="s">
        <v>91</v>
      </c>
      <c r="AW1580" s="15" t="s">
        <v>38</v>
      </c>
      <c r="AX1580" s="15" t="s">
        <v>82</v>
      </c>
      <c r="AY1580" s="243" t="s">
        <v>262</v>
      </c>
    </row>
    <row r="1581" spans="1:65" s="15" customFormat="1" ht="10">
      <c r="B1581" s="233"/>
      <c r="C1581" s="234"/>
      <c r="D1581" s="208" t="s">
        <v>272</v>
      </c>
      <c r="E1581" s="235" t="s">
        <v>44</v>
      </c>
      <c r="F1581" s="236" t="s">
        <v>971</v>
      </c>
      <c r="G1581" s="234"/>
      <c r="H1581" s="237">
        <v>1.8680000000000001</v>
      </c>
      <c r="I1581" s="238"/>
      <c r="J1581" s="234"/>
      <c r="K1581" s="234"/>
      <c r="L1581" s="239"/>
      <c r="M1581" s="240"/>
      <c r="N1581" s="241"/>
      <c r="O1581" s="241"/>
      <c r="P1581" s="241"/>
      <c r="Q1581" s="241"/>
      <c r="R1581" s="241"/>
      <c r="S1581" s="241"/>
      <c r="T1581" s="242"/>
      <c r="AT1581" s="243" t="s">
        <v>272</v>
      </c>
      <c r="AU1581" s="243" t="s">
        <v>91</v>
      </c>
      <c r="AV1581" s="15" t="s">
        <v>91</v>
      </c>
      <c r="AW1581" s="15" t="s">
        <v>38</v>
      </c>
      <c r="AX1581" s="15" t="s">
        <v>82</v>
      </c>
      <c r="AY1581" s="243" t="s">
        <v>262</v>
      </c>
    </row>
    <row r="1582" spans="1:65" s="15" customFormat="1" ht="10">
      <c r="B1582" s="233"/>
      <c r="C1582" s="234"/>
      <c r="D1582" s="208" t="s">
        <v>272</v>
      </c>
      <c r="E1582" s="235" t="s">
        <v>44</v>
      </c>
      <c r="F1582" s="236" t="s">
        <v>972</v>
      </c>
      <c r="G1582" s="234"/>
      <c r="H1582" s="237">
        <v>4.6280000000000001</v>
      </c>
      <c r="I1582" s="238"/>
      <c r="J1582" s="234"/>
      <c r="K1582" s="234"/>
      <c r="L1582" s="239"/>
      <c r="M1582" s="240"/>
      <c r="N1582" s="241"/>
      <c r="O1582" s="241"/>
      <c r="P1582" s="241"/>
      <c r="Q1582" s="241"/>
      <c r="R1582" s="241"/>
      <c r="S1582" s="241"/>
      <c r="T1582" s="242"/>
      <c r="AT1582" s="243" t="s">
        <v>272</v>
      </c>
      <c r="AU1582" s="243" t="s">
        <v>91</v>
      </c>
      <c r="AV1582" s="15" t="s">
        <v>91</v>
      </c>
      <c r="AW1582" s="15" t="s">
        <v>38</v>
      </c>
      <c r="AX1582" s="15" t="s">
        <v>82</v>
      </c>
      <c r="AY1582" s="243" t="s">
        <v>262</v>
      </c>
    </row>
    <row r="1583" spans="1:65" s="14" customFormat="1" ht="10">
      <c r="B1583" s="222"/>
      <c r="C1583" s="223"/>
      <c r="D1583" s="208" t="s">
        <v>272</v>
      </c>
      <c r="E1583" s="224" t="s">
        <v>44</v>
      </c>
      <c r="F1583" s="225" t="s">
        <v>284</v>
      </c>
      <c r="G1583" s="223"/>
      <c r="H1583" s="226">
        <v>41.117000000000004</v>
      </c>
      <c r="I1583" s="227"/>
      <c r="J1583" s="223"/>
      <c r="K1583" s="223"/>
      <c r="L1583" s="228"/>
      <c r="M1583" s="229"/>
      <c r="N1583" s="230"/>
      <c r="O1583" s="230"/>
      <c r="P1583" s="230"/>
      <c r="Q1583" s="230"/>
      <c r="R1583" s="230"/>
      <c r="S1583" s="230"/>
      <c r="T1583" s="231"/>
      <c r="AT1583" s="232" t="s">
        <v>272</v>
      </c>
      <c r="AU1583" s="232" t="s">
        <v>91</v>
      </c>
      <c r="AV1583" s="14" t="s">
        <v>97</v>
      </c>
      <c r="AW1583" s="14" t="s">
        <v>38</v>
      </c>
      <c r="AX1583" s="14" t="s">
        <v>82</v>
      </c>
      <c r="AY1583" s="232" t="s">
        <v>262</v>
      </c>
    </row>
    <row r="1584" spans="1:65" s="13" customFormat="1" ht="10">
      <c r="B1584" s="212"/>
      <c r="C1584" s="213"/>
      <c r="D1584" s="208" t="s">
        <v>272</v>
      </c>
      <c r="E1584" s="214" t="s">
        <v>44</v>
      </c>
      <c r="F1584" s="215" t="s">
        <v>973</v>
      </c>
      <c r="G1584" s="213"/>
      <c r="H1584" s="214" t="s">
        <v>44</v>
      </c>
      <c r="I1584" s="216"/>
      <c r="J1584" s="213"/>
      <c r="K1584" s="213"/>
      <c r="L1584" s="217"/>
      <c r="M1584" s="218"/>
      <c r="N1584" s="219"/>
      <c r="O1584" s="219"/>
      <c r="P1584" s="219"/>
      <c r="Q1584" s="219"/>
      <c r="R1584" s="219"/>
      <c r="S1584" s="219"/>
      <c r="T1584" s="220"/>
      <c r="AT1584" s="221" t="s">
        <v>272</v>
      </c>
      <c r="AU1584" s="221" t="s">
        <v>91</v>
      </c>
      <c r="AV1584" s="13" t="s">
        <v>89</v>
      </c>
      <c r="AW1584" s="13" t="s">
        <v>38</v>
      </c>
      <c r="AX1584" s="13" t="s">
        <v>82</v>
      </c>
      <c r="AY1584" s="221" t="s">
        <v>262</v>
      </c>
    </row>
    <row r="1585" spans="1:65" s="15" customFormat="1" ht="10">
      <c r="B1585" s="233"/>
      <c r="C1585" s="234"/>
      <c r="D1585" s="208" t="s">
        <v>272</v>
      </c>
      <c r="E1585" s="235" t="s">
        <v>44</v>
      </c>
      <c r="F1585" s="236" t="s">
        <v>974</v>
      </c>
      <c r="G1585" s="234"/>
      <c r="H1585" s="237">
        <v>65.52</v>
      </c>
      <c r="I1585" s="238"/>
      <c r="J1585" s="234"/>
      <c r="K1585" s="234"/>
      <c r="L1585" s="239"/>
      <c r="M1585" s="240"/>
      <c r="N1585" s="241"/>
      <c r="O1585" s="241"/>
      <c r="P1585" s="241"/>
      <c r="Q1585" s="241"/>
      <c r="R1585" s="241"/>
      <c r="S1585" s="241"/>
      <c r="T1585" s="242"/>
      <c r="AT1585" s="243" t="s">
        <v>272</v>
      </c>
      <c r="AU1585" s="243" t="s">
        <v>91</v>
      </c>
      <c r="AV1585" s="15" t="s">
        <v>91</v>
      </c>
      <c r="AW1585" s="15" t="s">
        <v>38</v>
      </c>
      <c r="AX1585" s="15" t="s">
        <v>82</v>
      </c>
      <c r="AY1585" s="243" t="s">
        <v>262</v>
      </c>
    </row>
    <row r="1586" spans="1:65" s="15" customFormat="1" ht="10">
      <c r="B1586" s="233"/>
      <c r="C1586" s="234"/>
      <c r="D1586" s="208" t="s">
        <v>272</v>
      </c>
      <c r="E1586" s="235" t="s">
        <v>44</v>
      </c>
      <c r="F1586" s="236" t="s">
        <v>975</v>
      </c>
      <c r="G1586" s="234"/>
      <c r="H1586" s="237">
        <v>45.36</v>
      </c>
      <c r="I1586" s="238"/>
      <c r="J1586" s="234"/>
      <c r="K1586" s="234"/>
      <c r="L1586" s="239"/>
      <c r="M1586" s="240"/>
      <c r="N1586" s="241"/>
      <c r="O1586" s="241"/>
      <c r="P1586" s="241"/>
      <c r="Q1586" s="241"/>
      <c r="R1586" s="241"/>
      <c r="S1586" s="241"/>
      <c r="T1586" s="242"/>
      <c r="AT1586" s="243" t="s">
        <v>272</v>
      </c>
      <c r="AU1586" s="243" t="s">
        <v>91</v>
      </c>
      <c r="AV1586" s="15" t="s">
        <v>91</v>
      </c>
      <c r="AW1586" s="15" t="s">
        <v>38</v>
      </c>
      <c r="AX1586" s="15" t="s">
        <v>82</v>
      </c>
      <c r="AY1586" s="243" t="s">
        <v>262</v>
      </c>
    </row>
    <row r="1587" spans="1:65" s="15" customFormat="1" ht="10">
      <c r="B1587" s="233"/>
      <c r="C1587" s="234"/>
      <c r="D1587" s="208" t="s">
        <v>272</v>
      </c>
      <c r="E1587" s="235" t="s">
        <v>44</v>
      </c>
      <c r="F1587" s="236" t="s">
        <v>976</v>
      </c>
      <c r="G1587" s="234"/>
      <c r="H1587" s="237">
        <v>23.035</v>
      </c>
      <c r="I1587" s="238"/>
      <c r="J1587" s="234"/>
      <c r="K1587" s="234"/>
      <c r="L1587" s="239"/>
      <c r="M1587" s="240"/>
      <c r="N1587" s="241"/>
      <c r="O1587" s="241"/>
      <c r="P1587" s="241"/>
      <c r="Q1587" s="241"/>
      <c r="R1587" s="241"/>
      <c r="S1587" s="241"/>
      <c r="T1587" s="242"/>
      <c r="AT1587" s="243" t="s">
        <v>272</v>
      </c>
      <c r="AU1587" s="243" t="s">
        <v>91</v>
      </c>
      <c r="AV1587" s="15" t="s">
        <v>91</v>
      </c>
      <c r="AW1587" s="15" t="s">
        <v>38</v>
      </c>
      <c r="AX1587" s="15" t="s">
        <v>82</v>
      </c>
      <c r="AY1587" s="243" t="s">
        <v>262</v>
      </c>
    </row>
    <row r="1588" spans="1:65" s="14" customFormat="1" ht="10">
      <c r="B1588" s="222"/>
      <c r="C1588" s="223"/>
      <c r="D1588" s="208" t="s">
        <v>272</v>
      </c>
      <c r="E1588" s="224" t="s">
        <v>44</v>
      </c>
      <c r="F1588" s="225" t="s">
        <v>284</v>
      </c>
      <c r="G1588" s="223"/>
      <c r="H1588" s="226">
        <v>133.91499999999999</v>
      </c>
      <c r="I1588" s="227"/>
      <c r="J1588" s="223"/>
      <c r="K1588" s="223"/>
      <c r="L1588" s="228"/>
      <c r="M1588" s="229"/>
      <c r="N1588" s="230"/>
      <c r="O1588" s="230"/>
      <c r="P1588" s="230"/>
      <c r="Q1588" s="230"/>
      <c r="R1588" s="230"/>
      <c r="S1588" s="230"/>
      <c r="T1588" s="231"/>
      <c r="AT1588" s="232" t="s">
        <v>272</v>
      </c>
      <c r="AU1588" s="232" t="s">
        <v>91</v>
      </c>
      <c r="AV1588" s="14" t="s">
        <v>97</v>
      </c>
      <c r="AW1588" s="14" t="s">
        <v>38</v>
      </c>
      <c r="AX1588" s="14" t="s">
        <v>82</v>
      </c>
      <c r="AY1588" s="232" t="s">
        <v>262</v>
      </c>
    </row>
    <row r="1589" spans="1:65" s="13" customFormat="1" ht="10">
      <c r="B1589" s="212"/>
      <c r="C1589" s="213"/>
      <c r="D1589" s="208" t="s">
        <v>272</v>
      </c>
      <c r="E1589" s="214" t="s">
        <v>44</v>
      </c>
      <c r="F1589" s="215" t="s">
        <v>977</v>
      </c>
      <c r="G1589" s="213"/>
      <c r="H1589" s="214" t="s">
        <v>44</v>
      </c>
      <c r="I1589" s="216"/>
      <c r="J1589" s="213"/>
      <c r="K1589" s="213"/>
      <c r="L1589" s="217"/>
      <c r="M1589" s="218"/>
      <c r="N1589" s="219"/>
      <c r="O1589" s="219"/>
      <c r="P1589" s="219"/>
      <c r="Q1589" s="219"/>
      <c r="R1589" s="219"/>
      <c r="S1589" s="219"/>
      <c r="T1589" s="220"/>
      <c r="AT1589" s="221" t="s">
        <v>272</v>
      </c>
      <c r="AU1589" s="221" t="s">
        <v>91</v>
      </c>
      <c r="AV1589" s="13" t="s">
        <v>89</v>
      </c>
      <c r="AW1589" s="13" t="s">
        <v>38</v>
      </c>
      <c r="AX1589" s="13" t="s">
        <v>82</v>
      </c>
      <c r="AY1589" s="221" t="s">
        <v>262</v>
      </c>
    </row>
    <row r="1590" spans="1:65" s="13" customFormat="1" ht="10">
      <c r="B1590" s="212"/>
      <c r="C1590" s="213"/>
      <c r="D1590" s="208" t="s">
        <v>272</v>
      </c>
      <c r="E1590" s="214" t="s">
        <v>44</v>
      </c>
      <c r="F1590" s="215" t="s">
        <v>978</v>
      </c>
      <c r="G1590" s="213"/>
      <c r="H1590" s="214" t="s">
        <v>44</v>
      </c>
      <c r="I1590" s="216"/>
      <c r="J1590" s="213"/>
      <c r="K1590" s="213"/>
      <c r="L1590" s="217"/>
      <c r="M1590" s="218"/>
      <c r="N1590" s="219"/>
      <c r="O1590" s="219"/>
      <c r="P1590" s="219"/>
      <c r="Q1590" s="219"/>
      <c r="R1590" s="219"/>
      <c r="S1590" s="219"/>
      <c r="T1590" s="220"/>
      <c r="AT1590" s="221" t="s">
        <v>272</v>
      </c>
      <c r="AU1590" s="221" t="s">
        <v>91</v>
      </c>
      <c r="AV1590" s="13" t="s">
        <v>89</v>
      </c>
      <c r="AW1590" s="13" t="s">
        <v>38</v>
      </c>
      <c r="AX1590" s="13" t="s">
        <v>82</v>
      </c>
      <c r="AY1590" s="221" t="s">
        <v>262</v>
      </c>
    </row>
    <row r="1591" spans="1:65" s="15" customFormat="1" ht="10">
      <c r="B1591" s="233"/>
      <c r="C1591" s="234"/>
      <c r="D1591" s="208" t="s">
        <v>272</v>
      </c>
      <c r="E1591" s="235" t="s">
        <v>44</v>
      </c>
      <c r="F1591" s="236" t="s">
        <v>979</v>
      </c>
      <c r="G1591" s="234"/>
      <c r="H1591" s="237">
        <v>6.3</v>
      </c>
      <c r="I1591" s="238"/>
      <c r="J1591" s="234"/>
      <c r="K1591" s="234"/>
      <c r="L1591" s="239"/>
      <c r="M1591" s="240"/>
      <c r="N1591" s="241"/>
      <c r="O1591" s="241"/>
      <c r="P1591" s="241"/>
      <c r="Q1591" s="241"/>
      <c r="R1591" s="241"/>
      <c r="S1591" s="241"/>
      <c r="T1591" s="242"/>
      <c r="AT1591" s="243" t="s">
        <v>272</v>
      </c>
      <c r="AU1591" s="243" t="s">
        <v>91</v>
      </c>
      <c r="AV1591" s="15" t="s">
        <v>91</v>
      </c>
      <c r="AW1591" s="15" t="s">
        <v>38</v>
      </c>
      <c r="AX1591" s="15" t="s">
        <v>82</v>
      </c>
      <c r="AY1591" s="243" t="s">
        <v>262</v>
      </c>
    </row>
    <row r="1592" spans="1:65" s="15" customFormat="1" ht="10">
      <c r="B1592" s="233"/>
      <c r="C1592" s="234"/>
      <c r="D1592" s="208" t="s">
        <v>272</v>
      </c>
      <c r="E1592" s="235" t="s">
        <v>44</v>
      </c>
      <c r="F1592" s="236" t="s">
        <v>980</v>
      </c>
      <c r="G1592" s="234"/>
      <c r="H1592" s="237">
        <v>10.92</v>
      </c>
      <c r="I1592" s="238"/>
      <c r="J1592" s="234"/>
      <c r="K1592" s="234"/>
      <c r="L1592" s="239"/>
      <c r="M1592" s="240"/>
      <c r="N1592" s="241"/>
      <c r="O1592" s="241"/>
      <c r="P1592" s="241"/>
      <c r="Q1592" s="241"/>
      <c r="R1592" s="241"/>
      <c r="S1592" s="241"/>
      <c r="T1592" s="242"/>
      <c r="AT1592" s="243" t="s">
        <v>272</v>
      </c>
      <c r="AU1592" s="243" t="s">
        <v>91</v>
      </c>
      <c r="AV1592" s="15" t="s">
        <v>91</v>
      </c>
      <c r="AW1592" s="15" t="s">
        <v>38</v>
      </c>
      <c r="AX1592" s="15" t="s">
        <v>82</v>
      </c>
      <c r="AY1592" s="243" t="s">
        <v>262</v>
      </c>
    </row>
    <row r="1593" spans="1:65" s="15" customFormat="1" ht="10">
      <c r="B1593" s="233"/>
      <c r="C1593" s="234"/>
      <c r="D1593" s="208" t="s">
        <v>272</v>
      </c>
      <c r="E1593" s="235" t="s">
        <v>44</v>
      </c>
      <c r="F1593" s="236" t="s">
        <v>981</v>
      </c>
      <c r="G1593" s="234"/>
      <c r="H1593" s="237">
        <v>4.62</v>
      </c>
      <c r="I1593" s="238"/>
      <c r="J1593" s="234"/>
      <c r="K1593" s="234"/>
      <c r="L1593" s="239"/>
      <c r="M1593" s="240"/>
      <c r="N1593" s="241"/>
      <c r="O1593" s="241"/>
      <c r="P1593" s="241"/>
      <c r="Q1593" s="241"/>
      <c r="R1593" s="241"/>
      <c r="S1593" s="241"/>
      <c r="T1593" s="242"/>
      <c r="AT1593" s="243" t="s">
        <v>272</v>
      </c>
      <c r="AU1593" s="243" t="s">
        <v>91</v>
      </c>
      <c r="AV1593" s="15" t="s">
        <v>91</v>
      </c>
      <c r="AW1593" s="15" t="s">
        <v>38</v>
      </c>
      <c r="AX1593" s="15" t="s">
        <v>82</v>
      </c>
      <c r="AY1593" s="243" t="s">
        <v>262</v>
      </c>
    </row>
    <row r="1594" spans="1:65" s="14" customFormat="1" ht="10">
      <c r="B1594" s="222"/>
      <c r="C1594" s="223"/>
      <c r="D1594" s="208" t="s">
        <v>272</v>
      </c>
      <c r="E1594" s="224" t="s">
        <v>44</v>
      </c>
      <c r="F1594" s="225" t="s">
        <v>284</v>
      </c>
      <c r="G1594" s="223"/>
      <c r="H1594" s="226">
        <v>21.84</v>
      </c>
      <c r="I1594" s="227"/>
      <c r="J1594" s="223"/>
      <c r="K1594" s="223"/>
      <c r="L1594" s="228"/>
      <c r="M1594" s="229"/>
      <c r="N1594" s="230"/>
      <c r="O1594" s="230"/>
      <c r="P1594" s="230"/>
      <c r="Q1594" s="230"/>
      <c r="R1594" s="230"/>
      <c r="S1594" s="230"/>
      <c r="T1594" s="231"/>
      <c r="AT1594" s="232" t="s">
        <v>272</v>
      </c>
      <c r="AU1594" s="232" t="s">
        <v>91</v>
      </c>
      <c r="AV1594" s="14" t="s">
        <v>97</v>
      </c>
      <c r="AW1594" s="14" t="s">
        <v>38</v>
      </c>
      <c r="AX1594" s="14" t="s">
        <v>82</v>
      </c>
      <c r="AY1594" s="232" t="s">
        <v>262</v>
      </c>
    </row>
    <row r="1595" spans="1:65" s="16" customFormat="1" ht="10">
      <c r="B1595" s="244"/>
      <c r="C1595" s="245"/>
      <c r="D1595" s="208" t="s">
        <v>272</v>
      </c>
      <c r="E1595" s="246" t="s">
        <v>44</v>
      </c>
      <c r="F1595" s="247" t="s">
        <v>291</v>
      </c>
      <c r="G1595" s="245"/>
      <c r="H1595" s="248">
        <v>196.87200000000001</v>
      </c>
      <c r="I1595" s="249"/>
      <c r="J1595" s="245"/>
      <c r="K1595" s="245"/>
      <c r="L1595" s="250"/>
      <c r="M1595" s="251"/>
      <c r="N1595" s="252"/>
      <c r="O1595" s="252"/>
      <c r="P1595" s="252"/>
      <c r="Q1595" s="252"/>
      <c r="R1595" s="252"/>
      <c r="S1595" s="252"/>
      <c r="T1595" s="253"/>
      <c r="AT1595" s="254" t="s">
        <v>272</v>
      </c>
      <c r="AU1595" s="254" t="s">
        <v>91</v>
      </c>
      <c r="AV1595" s="16" t="s">
        <v>104</v>
      </c>
      <c r="AW1595" s="16" t="s">
        <v>38</v>
      </c>
      <c r="AX1595" s="16" t="s">
        <v>89</v>
      </c>
      <c r="AY1595" s="254" t="s">
        <v>262</v>
      </c>
    </row>
    <row r="1596" spans="1:65" s="2" customFormat="1" ht="21.75" customHeight="1">
      <c r="A1596" s="37"/>
      <c r="B1596" s="38"/>
      <c r="C1596" s="195" t="s">
        <v>1147</v>
      </c>
      <c r="D1596" s="195" t="s">
        <v>264</v>
      </c>
      <c r="E1596" s="196" t="s">
        <v>1148</v>
      </c>
      <c r="F1596" s="197" t="s">
        <v>1149</v>
      </c>
      <c r="G1596" s="198" t="s">
        <v>342</v>
      </c>
      <c r="H1596" s="199">
        <v>41.116999999999997</v>
      </c>
      <c r="I1596" s="200"/>
      <c r="J1596" s="201">
        <f>ROUND(I1596*H1596,2)</f>
        <v>0</v>
      </c>
      <c r="K1596" s="197" t="s">
        <v>268</v>
      </c>
      <c r="L1596" s="42"/>
      <c r="M1596" s="202" t="s">
        <v>44</v>
      </c>
      <c r="N1596" s="203" t="s">
        <v>53</v>
      </c>
      <c r="O1596" s="67"/>
      <c r="P1596" s="204">
        <f>O1596*H1596</f>
        <v>0</v>
      </c>
      <c r="Q1596" s="204">
        <v>6.28E-3</v>
      </c>
      <c r="R1596" s="204">
        <f>Q1596*H1596</f>
        <v>0.25821475999999999</v>
      </c>
      <c r="S1596" s="204">
        <v>0</v>
      </c>
      <c r="T1596" s="205">
        <f>S1596*H1596</f>
        <v>0</v>
      </c>
      <c r="U1596" s="37"/>
      <c r="V1596" s="37"/>
      <c r="W1596" s="37"/>
      <c r="X1596" s="37"/>
      <c r="Y1596" s="37"/>
      <c r="Z1596" s="37"/>
      <c r="AA1596" s="37"/>
      <c r="AB1596" s="37"/>
      <c r="AC1596" s="37"/>
      <c r="AD1596" s="37"/>
      <c r="AE1596" s="37"/>
      <c r="AR1596" s="206" t="s">
        <v>104</v>
      </c>
      <c r="AT1596" s="206" t="s">
        <v>264</v>
      </c>
      <c r="AU1596" s="206" t="s">
        <v>91</v>
      </c>
      <c r="AY1596" s="19" t="s">
        <v>262</v>
      </c>
      <c r="BE1596" s="207">
        <f>IF(N1596="základní",J1596,0)</f>
        <v>0</v>
      </c>
      <c r="BF1596" s="207">
        <f>IF(N1596="snížená",J1596,0)</f>
        <v>0</v>
      </c>
      <c r="BG1596" s="207">
        <f>IF(N1596="zákl. přenesená",J1596,0)</f>
        <v>0</v>
      </c>
      <c r="BH1596" s="207">
        <f>IF(N1596="sníž. přenesená",J1596,0)</f>
        <v>0</v>
      </c>
      <c r="BI1596" s="207">
        <f>IF(N1596="nulová",J1596,0)</f>
        <v>0</v>
      </c>
      <c r="BJ1596" s="19" t="s">
        <v>89</v>
      </c>
      <c r="BK1596" s="207">
        <f>ROUND(I1596*H1596,2)</f>
        <v>0</v>
      </c>
      <c r="BL1596" s="19" t="s">
        <v>104</v>
      </c>
      <c r="BM1596" s="206" t="s">
        <v>1150</v>
      </c>
    </row>
    <row r="1597" spans="1:65" s="2" customFormat="1" ht="18">
      <c r="A1597" s="37"/>
      <c r="B1597" s="38"/>
      <c r="C1597" s="39"/>
      <c r="D1597" s="208" t="s">
        <v>421</v>
      </c>
      <c r="E1597" s="39"/>
      <c r="F1597" s="209" t="s">
        <v>964</v>
      </c>
      <c r="G1597" s="39"/>
      <c r="H1597" s="39"/>
      <c r="I1597" s="118"/>
      <c r="J1597" s="39"/>
      <c r="K1597" s="39"/>
      <c r="L1597" s="42"/>
      <c r="M1597" s="210"/>
      <c r="N1597" s="211"/>
      <c r="O1597" s="67"/>
      <c r="P1597" s="67"/>
      <c r="Q1597" s="67"/>
      <c r="R1597" s="67"/>
      <c r="S1597" s="67"/>
      <c r="T1597" s="68"/>
      <c r="U1597" s="37"/>
      <c r="V1597" s="37"/>
      <c r="W1597" s="37"/>
      <c r="X1597" s="37"/>
      <c r="Y1597" s="37"/>
      <c r="Z1597" s="37"/>
      <c r="AA1597" s="37"/>
      <c r="AB1597" s="37"/>
      <c r="AC1597" s="37"/>
      <c r="AD1597" s="37"/>
      <c r="AE1597" s="37"/>
      <c r="AT1597" s="19" t="s">
        <v>421</v>
      </c>
      <c r="AU1597" s="19" t="s">
        <v>91</v>
      </c>
    </row>
    <row r="1598" spans="1:65" s="13" customFormat="1" ht="10">
      <c r="B1598" s="212"/>
      <c r="C1598" s="213"/>
      <c r="D1598" s="208" t="s">
        <v>272</v>
      </c>
      <c r="E1598" s="214" t="s">
        <v>44</v>
      </c>
      <c r="F1598" s="215" t="s">
        <v>965</v>
      </c>
      <c r="G1598" s="213"/>
      <c r="H1598" s="214" t="s">
        <v>44</v>
      </c>
      <c r="I1598" s="216"/>
      <c r="J1598" s="213"/>
      <c r="K1598" s="213"/>
      <c r="L1598" s="217"/>
      <c r="M1598" s="218"/>
      <c r="N1598" s="219"/>
      <c r="O1598" s="219"/>
      <c r="P1598" s="219"/>
      <c r="Q1598" s="219"/>
      <c r="R1598" s="219"/>
      <c r="S1598" s="219"/>
      <c r="T1598" s="220"/>
      <c r="AT1598" s="221" t="s">
        <v>272</v>
      </c>
      <c r="AU1598" s="221" t="s">
        <v>91</v>
      </c>
      <c r="AV1598" s="13" t="s">
        <v>89</v>
      </c>
      <c r="AW1598" s="13" t="s">
        <v>38</v>
      </c>
      <c r="AX1598" s="13" t="s">
        <v>82</v>
      </c>
      <c r="AY1598" s="221" t="s">
        <v>262</v>
      </c>
    </row>
    <row r="1599" spans="1:65" s="13" customFormat="1" ht="10">
      <c r="B1599" s="212"/>
      <c r="C1599" s="213"/>
      <c r="D1599" s="208" t="s">
        <v>272</v>
      </c>
      <c r="E1599" s="214" t="s">
        <v>44</v>
      </c>
      <c r="F1599" s="215" t="s">
        <v>966</v>
      </c>
      <c r="G1599" s="213"/>
      <c r="H1599" s="214" t="s">
        <v>44</v>
      </c>
      <c r="I1599" s="216"/>
      <c r="J1599" s="213"/>
      <c r="K1599" s="213"/>
      <c r="L1599" s="217"/>
      <c r="M1599" s="218"/>
      <c r="N1599" s="219"/>
      <c r="O1599" s="219"/>
      <c r="P1599" s="219"/>
      <c r="Q1599" s="219"/>
      <c r="R1599" s="219"/>
      <c r="S1599" s="219"/>
      <c r="T1599" s="220"/>
      <c r="AT1599" s="221" t="s">
        <v>272</v>
      </c>
      <c r="AU1599" s="221" t="s">
        <v>91</v>
      </c>
      <c r="AV1599" s="13" t="s">
        <v>89</v>
      </c>
      <c r="AW1599" s="13" t="s">
        <v>38</v>
      </c>
      <c r="AX1599" s="13" t="s">
        <v>82</v>
      </c>
      <c r="AY1599" s="221" t="s">
        <v>262</v>
      </c>
    </row>
    <row r="1600" spans="1:65" s="13" customFormat="1" ht="10">
      <c r="B1600" s="212"/>
      <c r="C1600" s="213"/>
      <c r="D1600" s="208" t="s">
        <v>272</v>
      </c>
      <c r="E1600" s="214" t="s">
        <v>44</v>
      </c>
      <c r="F1600" s="215" t="s">
        <v>1151</v>
      </c>
      <c r="G1600" s="213"/>
      <c r="H1600" s="214" t="s">
        <v>44</v>
      </c>
      <c r="I1600" s="216"/>
      <c r="J1600" s="213"/>
      <c r="K1600" s="213"/>
      <c r="L1600" s="217"/>
      <c r="M1600" s="218"/>
      <c r="N1600" s="219"/>
      <c r="O1600" s="219"/>
      <c r="P1600" s="219"/>
      <c r="Q1600" s="219"/>
      <c r="R1600" s="219"/>
      <c r="S1600" s="219"/>
      <c r="T1600" s="220"/>
      <c r="AT1600" s="221" t="s">
        <v>272</v>
      </c>
      <c r="AU1600" s="221" t="s">
        <v>91</v>
      </c>
      <c r="AV1600" s="13" t="s">
        <v>89</v>
      </c>
      <c r="AW1600" s="13" t="s">
        <v>38</v>
      </c>
      <c r="AX1600" s="13" t="s">
        <v>82</v>
      </c>
      <c r="AY1600" s="221" t="s">
        <v>262</v>
      </c>
    </row>
    <row r="1601" spans="1:65" s="13" customFormat="1" ht="10">
      <c r="B1601" s="212"/>
      <c r="C1601" s="213"/>
      <c r="D1601" s="208" t="s">
        <v>272</v>
      </c>
      <c r="E1601" s="214" t="s">
        <v>44</v>
      </c>
      <c r="F1601" s="215" t="s">
        <v>968</v>
      </c>
      <c r="G1601" s="213"/>
      <c r="H1601" s="214" t="s">
        <v>44</v>
      </c>
      <c r="I1601" s="216"/>
      <c r="J1601" s="213"/>
      <c r="K1601" s="213"/>
      <c r="L1601" s="217"/>
      <c r="M1601" s="218"/>
      <c r="N1601" s="219"/>
      <c r="O1601" s="219"/>
      <c r="P1601" s="219"/>
      <c r="Q1601" s="219"/>
      <c r="R1601" s="219"/>
      <c r="S1601" s="219"/>
      <c r="T1601" s="220"/>
      <c r="AT1601" s="221" t="s">
        <v>272</v>
      </c>
      <c r="AU1601" s="221" t="s">
        <v>91</v>
      </c>
      <c r="AV1601" s="13" t="s">
        <v>89</v>
      </c>
      <c r="AW1601" s="13" t="s">
        <v>38</v>
      </c>
      <c r="AX1601" s="13" t="s">
        <v>82</v>
      </c>
      <c r="AY1601" s="221" t="s">
        <v>262</v>
      </c>
    </row>
    <row r="1602" spans="1:65" s="15" customFormat="1" ht="10">
      <c r="B1602" s="233"/>
      <c r="C1602" s="234"/>
      <c r="D1602" s="208" t="s">
        <v>272</v>
      </c>
      <c r="E1602" s="235" t="s">
        <v>44</v>
      </c>
      <c r="F1602" s="236" t="s">
        <v>969</v>
      </c>
      <c r="G1602" s="234"/>
      <c r="H1602" s="237">
        <v>13.419</v>
      </c>
      <c r="I1602" s="238"/>
      <c r="J1602" s="234"/>
      <c r="K1602" s="234"/>
      <c r="L1602" s="239"/>
      <c r="M1602" s="240"/>
      <c r="N1602" s="241"/>
      <c r="O1602" s="241"/>
      <c r="P1602" s="241"/>
      <c r="Q1602" s="241"/>
      <c r="R1602" s="241"/>
      <c r="S1602" s="241"/>
      <c r="T1602" s="242"/>
      <c r="AT1602" s="243" t="s">
        <v>272</v>
      </c>
      <c r="AU1602" s="243" t="s">
        <v>91</v>
      </c>
      <c r="AV1602" s="15" t="s">
        <v>91</v>
      </c>
      <c r="AW1602" s="15" t="s">
        <v>38</v>
      </c>
      <c r="AX1602" s="15" t="s">
        <v>82</v>
      </c>
      <c r="AY1602" s="243" t="s">
        <v>262</v>
      </c>
    </row>
    <row r="1603" spans="1:65" s="15" customFormat="1" ht="10">
      <c r="B1603" s="233"/>
      <c r="C1603" s="234"/>
      <c r="D1603" s="208" t="s">
        <v>272</v>
      </c>
      <c r="E1603" s="235" t="s">
        <v>44</v>
      </c>
      <c r="F1603" s="236" t="s">
        <v>970</v>
      </c>
      <c r="G1603" s="234"/>
      <c r="H1603" s="237">
        <v>21.202000000000002</v>
      </c>
      <c r="I1603" s="238"/>
      <c r="J1603" s="234"/>
      <c r="K1603" s="234"/>
      <c r="L1603" s="239"/>
      <c r="M1603" s="240"/>
      <c r="N1603" s="241"/>
      <c r="O1603" s="241"/>
      <c r="P1603" s="241"/>
      <c r="Q1603" s="241"/>
      <c r="R1603" s="241"/>
      <c r="S1603" s="241"/>
      <c r="T1603" s="242"/>
      <c r="AT1603" s="243" t="s">
        <v>272</v>
      </c>
      <c r="AU1603" s="243" t="s">
        <v>91</v>
      </c>
      <c r="AV1603" s="15" t="s">
        <v>91</v>
      </c>
      <c r="AW1603" s="15" t="s">
        <v>38</v>
      </c>
      <c r="AX1603" s="15" t="s">
        <v>82</v>
      </c>
      <c r="AY1603" s="243" t="s">
        <v>262</v>
      </c>
    </row>
    <row r="1604" spans="1:65" s="15" customFormat="1" ht="10">
      <c r="B1604" s="233"/>
      <c r="C1604" s="234"/>
      <c r="D1604" s="208" t="s">
        <v>272</v>
      </c>
      <c r="E1604" s="235" t="s">
        <v>44</v>
      </c>
      <c r="F1604" s="236" t="s">
        <v>971</v>
      </c>
      <c r="G1604" s="234"/>
      <c r="H1604" s="237">
        <v>1.8680000000000001</v>
      </c>
      <c r="I1604" s="238"/>
      <c r="J1604" s="234"/>
      <c r="K1604" s="234"/>
      <c r="L1604" s="239"/>
      <c r="M1604" s="240"/>
      <c r="N1604" s="241"/>
      <c r="O1604" s="241"/>
      <c r="P1604" s="241"/>
      <c r="Q1604" s="241"/>
      <c r="R1604" s="241"/>
      <c r="S1604" s="241"/>
      <c r="T1604" s="242"/>
      <c r="AT1604" s="243" t="s">
        <v>272</v>
      </c>
      <c r="AU1604" s="243" t="s">
        <v>91</v>
      </c>
      <c r="AV1604" s="15" t="s">
        <v>91</v>
      </c>
      <c r="AW1604" s="15" t="s">
        <v>38</v>
      </c>
      <c r="AX1604" s="15" t="s">
        <v>82</v>
      </c>
      <c r="AY1604" s="243" t="s">
        <v>262</v>
      </c>
    </row>
    <row r="1605" spans="1:65" s="15" customFormat="1" ht="10">
      <c r="B1605" s="233"/>
      <c r="C1605" s="234"/>
      <c r="D1605" s="208" t="s">
        <v>272</v>
      </c>
      <c r="E1605" s="235" t="s">
        <v>44</v>
      </c>
      <c r="F1605" s="236" t="s">
        <v>972</v>
      </c>
      <c r="G1605" s="234"/>
      <c r="H1605" s="237">
        <v>4.6280000000000001</v>
      </c>
      <c r="I1605" s="238"/>
      <c r="J1605" s="234"/>
      <c r="K1605" s="234"/>
      <c r="L1605" s="239"/>
      <c r="M1605" s="240"/>
      <c r="N1605" s="241"/>
      <c r="O1605" s="241"/>
      <c r="P1605" s="241"/>
      <c r="Q1605" s="241"/>
      <c r="R1605" s="241"/>
      <c r="S1605" s="241"/>
      <c r="T1605" s="242"/>
      <c r="AT1605" s="243" t="s">
        <v>272</v>
      </c>
      <c r="AU1605" s="243" t="s">
        <v>91</v>
      </c>
      <c r="AV1605" s="15" t="s">
        <v>91</v>
      </c>
      <c r="AW1605" s="15" t="s">
        <v>38</v>
      </c>
      <c r="AX1605" s="15" t="s">
        <v>82</v>
      </c>
      <c r="AY1605" s="243" t="s">
        <v>262</v>
      </c>
    </row>
    <row r="1606" spans="1:65" s="16" customFormat="1" ht="10">
      <c r="B1606" s="244"/>
      <c r="C1606" s="245"/>
      <c r="D1606" s="208" t="s">
        <v>272</v>
      </c>
      <c r="E1606" s="246" t="s">
        <v>44</v>
      </c>
      <c r="F1606" s="247" t="s">
        <v>291</v>
      </c>
      <c r="G1606" s="245"/>
      <c r="H1606" s="248">
        <v>41.117000000000004</v>
      </c>
      <c r="I1606" s="249"/>
      <c r="J1606" s="245"/>
      <c r="K1606" s="245"/>
      <c r="L1606" s="250"/>
      <c r="M1606" s="251"/>
      <c r="N1606" s="252"/>
      <c r="O1606" s="252"/>
      <c r="P1606" s="252"/>
      <c r="Q1606" s="252"/>
      <c r="R1606" s="252"/>
      <c r="S1606" s="252"/>
      <c r="T1606" s="253"/>
      <c r="AT1606" s="254" t="s">
        <v>272</v>
      </c>
      <c r="AU1606" s="254" t="s">
        <v>91</v>
      </c>
      <c r="AV1606" s="16" t="s">
        <v>104</v>
      </c>
      <c r="AW1606" s="16" t="s">
        <v>38</v>
      </c>
      <c r="AX1606" s="16" t="s">
        <v>89</v>
      </c>
      <c r="AY1606" s="254" t="s">
        <v>262</v>
      </c>
    </row>
    <row r="1607" spans="1:65" s="2" customFormat="1" ht="21.75" customHeight="1">
      <c r="A1607" s="37"/>
      <c r="B1607" s="38"/>
      <c r="C1607" s="195" t="s">
        <v>1152</v>
      </c>
      <c r="D1607" s="195" t="s">
        <v>264</v>
      </c>
      <c r="E1607" s="196" t="s">
        <v>1153</v>
      </c>
      <c r="F1607" s="197" t="s">
        <v>1154</v>
      </c>
      <c r="G1607" s="198" t="s">
        <v>342</v>
      </c>
      <c r="H1607" s="199">
        <v>400</v>
      </c>
      <c r="I1607" s="200"/>
      <c r="J1607" s="201">
        <f>ROUND(I1607*H1607,2)</f>
        <v>0</v>
      </c>
      <c r="K1607" s="197" t="s">
        <v>268</v>
      </c>
      <c r="L1607" s="42"/>
      <c r="M1607" s="202" t="s">
        <v>44</v>
      </c>
      <c r="N1607" s="203" t="s">
        <v>53</v>
      </c>
      <c r="O1607" s="67"/>
      <c r="P1607" s="204">
        <f>O1607*H1607</f>
        <v>0</v>
      </c>
      <c r="Q1607" s="204">
        <v>4.7800000000000004E-3</v>
      </c>
      <c r="R1607" s="204">
        <f>Q1607*H1607</f>
        <v>1.9120000000000001</v>
      </c>
      <c r="S1607" s="204">
        <v>0</v>
      </c>
      <c r="T1607" s="205">
        <f>S1607*H1607</f>
        <v>0</v>
      </c>
      <c r="U1607" s="37"/>
      <c r="V1607" s="37"/>
      <c r="W1607" s="37"/>
      <c r="X1607" s="37"/>
      <c r="Y1607" s="37"/>
      <c r="Z1607" s="37"/>
      <c r="AA1607" s="37"/>
      <c r="AB1607" s="37"/>
      <c r="AC1607" s="37"/>
      <c r="AD1607" s="37"/>
      <c r="AE1607" s="37"/>
      <c r="AR1607" s="206" t="s">
        <v>104</v>
      </c>
      <c r="AT1607" s="206" t="s">
        <v>264</v>
      </c>
      <c r="AU1607" s="206" t="s">
        <v>91</v>
      </c>
      <c r="AY1607" s="19" t="s">
        <v>262</v>
      </c>
      <c r="BE1607" s="207">
        <f>IF(N1607="základní",J1607,0)</f>
        <v>0</v>
      </c>
      <c r="BF1607" s="207">
        <f>IF(N1607="snížená",J1607,0)</f>
        <v>0</v>
      </c>
      <c r="BG1607" s="207">
        <f>IF(N1607="zákl. přenesená",J1607,0)</f>
        <v>0</v>
      </c>
      <c r="BH1607" s="207">
        <f>IF(N1607="sníž. přenesená",J1607,0)</f>
        <v>0</v>
      </c>
      <c r="BI1607" s="207">
        <f>IF(N1607="nulová",J1607,0)</f>
        <v>0</v>
      </c>
      <c r="BJ1607" s="19" t="s">
        <v>89</v>
      </c>
      <c r="BK1607" s="207">
        <f>ROUND(I1607*H1607,2)</f>
        <v>0</v>
      </c>
      <c r="BL1607" s="19" t="s">
        <v>104</v>
      </c>
      <c r="BM1607" s="206" t="s">
        <v>1155</v>
      </c>
    </row>
    <row r="1608" spans="1:65" s="2" customFormat="1" ht="18">
      <c r="A1608" s="37"/>
      <c r="B1608" s="38"/>
      <c r="C1608" s="39"/>
      <c r="D1608" s="208" t="s">
        <v>421</v>
      </c>
      <c r="E1608" s="39"/>
      <c r="F1608" s="209" t="s">
        <v>986</v>
      </c>
      <c r="G1608" s="39"/>
      <c r="H1608" s="39"/>
      <c r="I1608" s="118"/>
      <c r="J1608" s="39"/>
      <c r="K1608" s="39"/>
      <c r="L1608" s="42"/>
      <c r="M1608" s="210"/>
      <c r="N1608" s="211"/>
      <c r="O1608" s="67"/>
      <c r="P1608" s="67"/>
      <c r="Q1608" s="67"/>
      <c r="R1608" s="67"/>
      <c r="S1608" s="67"/>
      <c r="T1608" s="68"/>
      <c r="U1608" s="37"/>
      <c r="V1608" s="37"/>
      <c r="W1608" s="37"/>
      <c r="X1608" s="37"/>
      <c r="Y1608" s="37"/>
      <c r="Z1608" s="37"/>
      <c r="AA1608" s="37"/>
      <c r="AB1608" s="37"/>
      <c r="AC1608" s="37"/>
      <c r="AD1608" s="37"/>
      <c r="AE1608" s="37"/>
      <c r="AT1608" s="19" t="s">
        <v>421</v>
      </c>
      <c r="AU1608" s="19" t="s">
        <v>91</v>
      </c>
    </row>
    <row r="1609" spans="1:65" s="13" customFormat="1" ht="10">
      <c r="B1609" s="212"/>
      <c r="C1609" s="213"/>
      <c r="D1609" s="208" t="s">
        <v>272</v>
      </c>
      <c r="E1609" s="214" t="s">
        <v>44</v>
      </c>
      <c r="F1609" s="215" t="s">
        <v>987</v>
      </c>
      <c r="G1609" s="213"/>
      <c r="H1609" s="214" t="s">
        <v>44</v>
      </c>
      <c r="I1609" s="216"/>
      <c r="J1609" s="213"/>
      <c r="K1609" s="213"/>
      <c r="L1609" s="217"/>
      <c r="M1609" s="218"/>
      <c r="N1609" s="219"/>
      <c r="O1609" s="219"/>
      <c r="P1609" s="219"/>
      <c r="Q1609" s="219"/>
      <c r="R1609" s="219"/>
      <c r="S1609" s="219"/>
      <c r="T1609" s="220"/>
      <c r="AT1609" s="221" t="s">
        <v>272</v>
      </c>
      <c r="AU1609" s="221" t="s">
        <v>91</v>
      </c>
      <c r="AV1609" s="13" t="s">
        <v>89</v>
      </c>
      <c r="AW1609" s="13" t="s">
        <v>38</v>
      </c>
      <c r="AX1609" s="13" t="s">
        <v>82</v>
      </c>
      <c r="AY1609" s="221" t="s">
        <v>262</v>
      </c>
    </row>
    <row r="1610" spans="1:65" s="13" customFormat="1" ht="10">
      <c r="B1610" s="212"/>
      <c r="C1610" s="213"/>
      <c r="D1610" s="208" t="s">
        <v>272</v>
      </c>
      <c r="E1610" s="214" t="s">
        <v>44</v>
      </c>
      <c r="F1610" s="215" t="s">
        <v>988</v>
      </c>
      <c r="G1610" s="213"/>
      <c r="H1610" s="214" t="s">
        <v>44</v>
      </c>
      <c r="I1610" s="216"/>
      <c r="J1610" s="213"/>
      <c r="K1610" s="213"/>
      <c r="L1610" s="217"/>
      <c r="M1610" s="218"/>
      <c r="N1610" s="219"/>
      <c r="O1610" s="219"/>
      <c r="P1610" s="219"/>
      <c r="Q1610" s="219"/>
      <c r="R1610" s="219"/>
      <c r="S1610" s="219"/>
      <c r="T1610" s="220"/>
      <c r="AT1610" s="221" t="s">
        <v>272</v>
      </c>
      <c r="AU1610" s="221" t="s">
        <v>91</v>
      </c>
      <c r="AV1610" s="13" t="s">
        <v>89</v>
      </c>
      <c r="AW1610" s="13" t="s">
        <v>38</v>
      </c>
      <c r="AX1610" s="13" t="s">
        <v>82</v>
      </c>
      <c r="AY1610" s="221" t="s">
        <v>262</v>
      </c>
    </row>
    <row r="1611" spans="1:65" s="13" customFormat="1" ht="10">
      <c r="B1611" s="212"/>
      <c r="C1611" s="213"/>
      <c r="D1611" s="208" t="s">
        <v>272</v>
      </c>
      <c r="E1611" s="214" t="s">
        <v>44</v>
      </c>
      <c r="F1611" s="215" t="s">
        <v>968</v>
      </c>
      <c r="G1611" s="213"/>
      <c r="H1611" s="214" t="s">
        <v>44</v>
      </c>
      <c r="I1611" s="216"/>
      <c r="J1611" s="213"/>
      <c r="K1611" s="213"/>
      <c r="L1611" s="217"/>
      <c r="M1611" s="218"/>
      <c r="N1611" s="219"/>
      <c r="O1611" s="219"/>
      <c r="P1611" s="219"/>
      <c r="Q1611" s="219"/>
      <c r="R1611" s="219"/>
      <c r="S1611" s="219"/>
      <c r="T1611" s="220"/>
      <c r="AT1611" s="221" t="s">
        <v>272</v>
      </c>
      <c r="AU1611" s="221" t="s">
        <v>91</v>
      </c>
      <c r="AV1611" s="13" t="s">
        <v>89</v>
      </c>
      <c r="AW1611" s="13" t="s">
        <v>38</v>
      </c>
      <c r="AX1611" s="13" t="s">
        <v>82</v>
      </c>
      <c r="AY1611" s="221" t="s">
        <v>262</v>
      </c>
    </row>
    <row r="1612" spans="1:65" s="15" customFormat="1" ht="10">
      <c r="B1612" s="233"/>
      <c r="C1612" s="234"/>
      <c r="D1612" s="208" t="s">
        <v>272</v>
      </c>
      <c r="E1612" s="235" t="s">
        <v>44</v>
      </c>
      <c r="F1612" s="236" t="s">
        <v>989</v>
      </c>
      <c r="G1612" s="234"/>
      <c r="H1612" s="237">
        <v>39.613999999999997</v>
      </c>
      <c r="I1612" s="238"/>
      <c r="J1612" s="234"/>
      <c r="K1612" s="234"/>
      <c r="L1612" s="239"/>
      <c r="M1612" s="240"/>
      <c r="N1612" s="241"/>
      <c r="O1612" s="241"/>
      <c r="P1612" s="241"/>
      <c r="Q1612" s="241"/>
      <c r="R1612" s="241"/>
      <c r="S1612" s="241"/>
      <c r="T1612" s="242"/>
      <c r="AT1612" s="243" t="s">
        <v>272</v>
      </c>
      <c r="AU1612" s="243" t="s">
        <v>91</v>
      </c>
      <c r="AV1612" s="15" t="s">
        <v>91</v>
      </c>
      <c r="AW1612" s="15" t="s">
        <v>38</v>
      </c>
      <c r="AX1612" s="15" t="s">
        <v>82</v>
      </c>
      <c r="AY1612" s="243" t="s">
        <v>262</v>
      </c>
    </row>
    <row r="1613" spans="1:65" s="15" customFormat="1" ht="10">
      <c r="B1613" s="233"/>
      <c r="C1613" s="234"/>
      <c r="D1613" s="208" t="s">
        <v>272</v>
      </c>
      <c r="E1613" s="235" t="s">
        <v>44</v>
      </c>
      <c r="F1613" s="236" t="s">
        <v>990</v>
      </c>
      <c r="G1613" s="234"/>
      <c r="H1613" s="237">
        <v>175.833</v>
      </c>
      <c r="I1613" s="238"/>
      <c r="J1613" s="234"/>
      <c r="K1613" s="234"/>
      <c r="L1613" s="239"/>
      <c r="M1613" s="240"/>
      <c r="N1613" s="241"/>
      <c r="O1613" s="241"/>
      <c r="P1613" s="241"/>
      <c r="Q1613" s="241"/>
      <c r="R1613" s="241"/>
      <c r="S1613" s="241"/>
      <c r="T1613" s="242"/>
      <c r="AT1613" s="243" t="s">
        <v>272</v>
      </c>
      <c r="AU1613" s="243" t="s">
        <v>91</v>
      </c>
      <c r="AV1613" s="15" t="s">
        <v>91</v>
      </c>
      <c r="AW1613" s="15" t="s">
        <v>38</v>
      </c>
      <c r="AX1613" s="15" t="s">
        <v>82</v>
      </c>
      <c r="AY1613" s="243" t="s">
        <v>262</v>
      </c>
    </row>
    <row r="1614" spans="1:65" s="15" customFormat="1" ht="10">
      <c r="B1614" s="233"/>
      <c r="C1614" s="234"/>
      <c r="D1614" s="208" t="s">
        <v>272</v>
      </c>
      <c r="E1614" s="235" t="s">
        <v>44</v>
      </c>
      <c r="F1614" s="236" t="s">
        <v>991</v>
      </c>
      <c r="G1614" s="234"/>
      <c r="H1614" s="237">
        <v>-2.6669999999999998</v>
      </c>
      <c r="I1614" s="238"/>
      <c r="J1614" s="234"/>
      <c r="K1614" s="234"/>
      <c r="L1614" s="239"/>
      <c r="M1614" s="240"/>
      <c r="N1614" s="241"/>
      <c r="O1614" s="241"/>
      <c r="P1614" s="241"/>
      <c r="Q1614" s="241"/>
      <c r="R1614" s="241"/>
      <c r="S1614" s="241"/>
      <c r="T1614" s="242"/>
      <c r="AT1614" s="243" t="s">
        <v>272</v>
      </c>
      <c r="AU1614" s="243" t="s">
        <v>91</v>
      </c>
      <c r="AV1614" s="15" t="s">
        <v>91</v>
      </c>
      <c r="AW1614" s="15" t="s">
        <v>38</v>
      </c>
      <c r="AX1614" s="15" t="s">
        <v>82</v>
      </c>
      <c r="AY1614" s="243" t="s">
        <v>262</v>
      </c>
    </row>
    <row r="1615" spans="1:65" s="15" customFormat="1" ht="10">
      <c r="B1615" s="233"/>
      <c r="C1615" s="234"/>
      <c r="D1615" s="208" t="s">
        <v>272</v>
      </c>
      <c r="E1615" s="235" t="s">
        <v>44</v>
      </c>
      <c r="F1615" s="236" t="s">
        <v>992</v>
      </c>
      <c r="G1615" s="234"/>
      <c r="H1615" s="237">
        <v>38.646999999999998</v>
      </c>
      <c r="I1615" s="238"/>
      <c r="J1615" s="234"/>
      <c r="K1615" s="234"/>
      <c r="L1615" s="239"/>
      <c r="M1615" s="240"/>
      <c r="N1615" s="241"/>
      <c r="O1615" s="241"/>
      <c r="P1615" s="241"/>
      <c r="Q1615" s="241"/>
      <c r="R1615" s="241"/>
      <c r="S1615" s="241"/>
      <c r="T1615" s="242"/>
      <c r="AT1615" s="243" t="s">
        <v>272</v>
      </c>
      <c r="AU1615" s="243" t="s">
        <v>91</v>
      </c>
      <c r="AV1615" s="15" t="s">
        <v>91</v>
      </c>
      <c r="AW1615" s="15" t="s">
        <v>38</v>
      </c>
      <c r="AX1615" s="15" t="s">
        <v>82</v>
      </c>
      <c r="AY1615" s="243" t="s">
        <v>262</v>
      </c>
    </row>
    <row r="1616" spans="1:65" s="15" customFormat="1" ht="10">
      <c r="B1616" s="233"/>
      <c r="C1616" s="234"/>
      <c r="D1616" s="208" t="s">
        <v>272</v>
      </c>
      <c r="E1616" s="235" t="s">
        <v>44</v>
      </c>
      <c r="F1616" s="236" t="s">
        <v>993</v>
      </c>
      <c r="G1616" s="234"/>
      <c r="H1616" s="237">
        <v>-2.0299999999999998</v>
      </c>
      <c r="I1616" s="238"/>
      <c r="J1616" s="234"/>
      <c r="K1616" s="234"/>
      <c r="L1616" s="239"/>
      <c r="M1616" s="240"/>
      <c r="N1616" s="241"/>
      <c r="O1616" s="241"/>
      <c r="P1616" s="241"/>
      <c r="Q1616" s="241"/>
      <c r="R1616" s="241"/>
      <c r="S1616" s="241"/>
      <c r="T1616" s="242"/>
      <c r="AT1616" s="243" t="s">
        <v>272</v>
      </c>
      <c r="AU1616" s="243" t="s">
        <v>91</v>
      </c>
      <c r="AV1616" s="15" t="s">
        <v>91</v>
      </c>
      <c r="AW1616" s="15" t="s">
        <v>38</v>
      </c>
      <c r="AX1616" s="15" t="s">
        <v>82</v>
      </c>
      <c r="AY1616" s="243" t="s">
        <v>262</v>
      </c>
    </row>
    <row r="1617" spans="1:65" s="15" customFormat="1" ht="10">
      <c r="B1617" s="233"/>
      <c r="C1617" s="234"/>
      <c r="D1617" s="208" t="s">
        <v>272</v>
      </c>
      <c r="E1617" s="235" t="s">
        <v>44</v>
      </c>
      <c r="F1617" s="236" t="s">
        <v>994</v>
      </c>
      <c r="G1617" s="234"/>
      <c r="H1617" s="237">
        <v>41.921999999999997</v>
      </c>
      <c r="I1617" s="238"/>
      <c r="J1617" s="234"/>
      <c r="K1617" s="234"/>
      <c r="L1617" s="239"/>
      <c r="M1617" s="240"/>
      <c r="N1617" s="241"/>
      <c r="O1617" s="241"/>
      <c r="P1617" s="241"/>
      <c r="Q1617" s="241"/>
      <c r="R1617" s="241"/>
      <c r="S1617" s="241"/>
      <c r="T1617" s="242"/>
      <c r="AT1617" s="243" t="s">
        <v>272</v>
      </c>
      <c r="AU1617" s="243" t="s">
        <v>91</v>
      </c>
      <c r="AV1617" s="15" t="s">
        <v>91</v>
      </c>
      <c r="AW1617" s="15" t="s">
        <v>38</v>
      </c>
      <c r="AX1617" s="15" t="s">
        <v>82</v>
      </c>
      <c r="AY1617" s="243" t="s">
        <v>262</v>
      </c>
    </row>
    <row r="1618" spans="1:65" s="15" customFormat="1" ht="10">
      <c r="B1618" s="233"/>
      <c r="C1618" s="234"/>
      <c r="D1618" s="208" t="s">
        <v>272</v>
      </c>
      <c r="E1618" s="235" t="s">
        <v>44</v>
      </c>
      <c r="F1618" s="236" t="s">
        <v>995</v>
      </c>
      <c r="G1618" s="234"/>
      <c r="H1618" s="237">
        <v>43.322000000000003</v>
      </c>
      <c r="I1618" s="238"/>
      <c r="J1618" s="234"/>
      <c r="K1618" s="234"/>
      <c r="L1618" s="239"/>
      <c r="M1618" s="240"/>
      <c r="N1618" s="241"/>
      <c r="O1618" s="241"/>
      <c r="P1618" s="241"/>
      <c r="Q1618" s="241"/>
      <c r="R1618" s="241"/>
      <c r="S1618" s="241"/>
      <c r="T1618" s="242"/>
      <c r="AT1618" s="243" t="s">
        <v>272</v>
      </c>
      <c r="AU1618" s="243" t="s">
        <v>91</v>
      </c>
      <c r="AV1618" s="15" t="s">
        <v>91</v>
      </c>
      <c r="AW1618" s="15" t="s">
        <v>38</v>
      </c>
      <c r="AX1618" s="15" t="s">
        <v>82</v>
      </c>
      <c r="AY1618" s="243" t="s">
        <v>262</v>
      </c>
    </row>
    <row r="1619" spans="1:65" s="15" customFormat="1" ht="10">
      <c r="B1619" s="233"/>
      <c r="C1619" s="234"/>
      <c r="D1619" s="208" t="s">
        <v>272</v>
      </c>
      <c r="E1619" s="235" t="s">
        <v>44</v>
      </c>
      <c r="F1619" s="236" t="s">
        <v>996</v>
      </c>
      <c r="G1619" s="234"/>
      <c r="H1619" s="237">
        <v>161.59800000000001</v>
      </c>
      <c r="I1619" s="238"/>
      <c r="J1619" s="234"/>
      <c r="K1619" s="234"/>
      <c r="L1619" s="239"/>
      <c r="M1619" s="240"/>
      <c r="N1619" s="241"/>
      <c r="O1619" s="241"/>
      <c r="P1619" s="241"/>
      <c r="Q1619" s="241"/>
      <c r="R1619" s="241"/>
      <c r="S1619" s="241"/>
      <c r="T1619" s="242"/>
      <c r="AT1619" s="243" t="s">
        <v>272</v>
      </c>
      <c r="AU1619" s="243" t="s">
        <v>91</v>
      </c>
      <c r="AV1619" s="15" t="s">
        <v>91</v>
      </c>
      <c r="AW1619" s="15" t="s">
        <v>38</v>
      </c>
      <c r="AX1619" s="15" t="s">
        <v>82</v>
      </c>
      <c r="AY1619" s="243" t="s">
        <v>262</v>
      </c>
    </row>
    <row r="1620" spans="1:65" s="15" customFormat="1" ht="10">
      <c r="B1620" s="233"/>
      <c r="C1620" s="234"/>
      <c r="D1620" s="208" t="s">
        <v>272</v>
      </c>
      <c r="E1620" s="235" t="s">
        <v>44</v>
      </c>
      <c r="F1620" s="236" t="s">
        <v>997</v>
      </c>
      <c r="G1620" s="234"/>
      <c r="H1620" s="237">
        <v>-96.777000000000001</v>
      </c>
      <c r="I1620" s="238"/>
      <c r="J1620" s="234"/>
      <c r="K1620" s="234"/>
      <c r="L1620" s="239"/>
      <c r="M1620" s="240"/>
      <c r="N1620" s="241"/>
      <c r="O1620" s="241"/>
      <c r="P1620" s="241"/>
      <c r="Q1620" s="241"/>
      <c r="R1620" s="241"/>
      <c r="S1620" s="241"/>
      <c r="T1620" s="242"/>
      <c r="AT1620" s="243" t="s">
        <v>272</v>
      </c>
      <c r="AU1620" s="243" t="s">
        <v>91</v>
      </c>
      <c r="AV1620" s="15" t="s">
        <v>91</v>
      </c>
      <c r="AW1620" s="15" t="s">
        <v>38</v>
      </c>
      <c r="AX1620" s="15" t="s">
        <v>82</v>
      </c>
      <c r="AY1620" s="243" t="s">
        <v>262</v>
      </c>
    </row>
    <row r="1621" spans="1:65" s="16" customFormat="1" ht="10">
      <c r="B1621" s="244"/>
      <c r="C1621" s="245"/>
      <c r="D1621" s="208" t="s">
        <v>272</v>
      </c>
      <c r="E1621" s="246" t="s">
        <v>44</v>
      </c>
      <c r="F1621" s="247" t="s">
        <v>291</v>
      </c>
      <c r="G1621" s="245"/>
      <c r="H1621" s="248">
        <v>399.46199999999999</v>
      </c>
      <c r="I1621" s="249"/>
      <c r="J1621" s="245"/>
      <c r="K1621" s="245"/>
      <c r="L1621" s="250"/>
      <c r="M1621" s="251"/>
      <c r="N1621" s="252"/>
      <c r="O1621" s="252"/>
      <c r="P1621" s="252"/>
      <c r="Q1621" s="252"/>
      <c r="R1621" s="252"/>
      <c r="S1621" s="252"/>
      <c r="T1621" s="253"/>
      <c r="AT1621" s="254" t="s">
        <v>272</v>
      </c>
      <c r="AU1621" s="254" t="s">
        <v>91</v>
      </c>
      <c r="AV1621" s="16" t="s">
        <v>104</v>
      </c>
      <c r="AW1621" s="16" t="s">
        <v>38</v>
      </c>
      <c r="AX1621" s="16" t="s">
        <v>82</v>
      </c>
      <c r="AY1621" s="254" t="s">
        <v>262</v>
      </c>
    </row>
    <row r="1622" spans="1:65" s="15" customFormat="1" ht="10">
      <c r="B1622" s="233"/>
      <c r="C1622" s="234"/>
      <c r="D1622" s="208" t="s">
        <v>272</v>
      </c>
      <c r="E1622" s="235" t="s">
        <v>44</v>
      </c>
      <c r="F1622" s="236" t="s">
        <v>998</v>
      </c>
      <c r="G1622" s="234"/>
      <c r="H1622" s="237">
        <v>400</v>
      </c>
      <c r="I1622" s="238"/>
      <c r="J1622" s="234"/>
      <c r="K1622" s="234"/>
      <c r="L1622" s="239"/>
      <c r="M1622" s="240"/>
      <c r="N1622" s="241"/>
      <c r="O1622" s="241"/>
      <c r="P1622" s="241"/>
      <c r="Q1622" s="241"/>
      <c r="R1622" s="241"/>
      <c r="S1622" s="241"/>
      <c r="T1622" s="242"/>
      <c r="AT1622" s="243" t="s">
        <v>272</v>
      </c>
      <c r="AU1622" s="243" t="s">
        <v>91</v>
      </c>
      <c r="AV1622" s="15" t="s">
        <v>91</v>
      </c>
      <c r="AW1622" s="15" t="s">
        <v>38</v>
      </c>
      <c r="AX1622" s="15" t="s">
        <v>89</v>
      </c>
      <c r="AY1622" s="243" t="s">
        <v>262</v>
      </c>
    </row>
    <row r="1623" spans="1:65" s="2" customFormat="1" ht="21.75" customHeight="1">
      <c r="A1623" s="37"/>
      <c r="B1623" s="38"/>
      <c r="C1623" s="195" t="s">
        <v>1156</v>
      </c>
      <c r="D1623" s="195" t="s">
        <v>264</v>
      </c>
      <c r="E1623" s="196" t="s">
        <v>1157</v>
      </c>
      <c r="F1623" s="197" t="s">
        <v>1158</v>
      </c>
      <c r="G1623" s="198" t="s">
        <v>342</v>
      </c>
      <c r="H1623" s="199">
        <v>743.40800000000002</v>
      </c>
      <c r="I1623" s="200"/>
      <c r="J1623" s="201">
        <f>ROUND(I1623*H1623,2)</f>
        <v>0</v>
      </c>
      <c r="K1623" s="197" t="s">
        <v>268</v>
      </c>
      <c r="L1623" s="42"/>
      <c r="M1623" s="202" t="s">
        <v>44</v>
      </c>
      <c r="N1623" s="203" t="s">
        <v>53</v>
      </c>
      <c r="O1623" s="67"/>
      <c r="P1623" s="204">
        <f>O1623*H1623</f>
        <v>0</v>
      </c>
      <c r="Q1623" s="204">
        <v>0</v>
      </c>
      <c r="R1623" s="204">
        <f>Q1623*H1623</f>
        <v>0</v>
      </c>
      <c r="S1623" s="204">
        <v>0</v>
      </c>
      <c r="T1623" s="205">
        <f>S1623*H1623</f>
        <v>0</v>
      </c>
      <c r="U1623" s="37"/>
      <c r="V1623" s="37"/>
      <c r="W1623" s="37"/>
      <c r="X1623" s="37"/>
      <c r="Y1623" s="37"/>
      <c r="Z1623" s="37"/>
      <c r="AA1623" s="37"/>
      <c r="AB1623" s="37"/>
      <c r="AC1623" s="37"/>
      <c r="AD1623" s="37"/>
      <c r="AE1623" s="37"/>
      <c r="AR1623" s="206" t="s">
        <v>104</v>
      </c>
      <c r="AT1623" s="206" t="s">
        <v>264</v>
      </c>
      <c r="AU1623" s="206" t="s">
        <v>91</v>
      </c>
      <c r="AY1623" s="19" t="s">
        <v>262</v>
      </c>
      <c r="BE1623" s="207">
        <f>IF(N1623="základní",J1623,0)</f>
        <v>0</v>
      </c>
      <c r="BF1623" s="207">
        <f>IF(N1623="snížená",J1623,0)</f>
        <v>0</v>
      </c>
      <c r="BG1623" s="207">
        <f>IF(N1623="zákl. přenesená",J1623,0)</f>
        <v>0</v>
      </c>
      <c r="BH1623" s="207">
        <f>IF(N1623="sníž. přenesená",J1623,0)</f>
        <v>0</v>
      </c>
      <c r="BI1623" s="207">
        <f>IF(N1623="nulová",J1623,0)</f>
        <v>0</v>
      </c>
      <c r="BJ1623" s="19" t="s">
        <v>89</v>
      </c>
      <c r="BK1623" s="207">
        <f>ROUND(I1623*H1623,2)</f>
        <v>0</v>
      </c>
      <c r="BL1623" s="19" t="s">
        <v>104</v>
      </c>
      <c r="BM1623" s="206" t="s">
        <v>1159</v>
      </c>
    </row>
    <row r="1624" spans="1:65" s="2" customFormat="1" ht="36">
      <c r="A1624" s="37"/>
      <c r="B1624" s="38"/>
      <c r="C1624" s="39"/>
      <c r="D1624" s="208" t="s">
        <v>270</v>
      </c>
      <c r="E1624" s="39"/>
      <c r="F1624" s="209" t="s">
        <v>1160</v>
      </c>
      <c r="G1624" s="39"/>
      <c r="H1624" s="39"/>
      <c r="I1624" s="118"/>
      <c r="J1624" s="39"/>
      <c r="K1624" s="39"/>
      <c r="L1624" s="42"/>
      <c r="M1624" s="210"/>
      <c r="N1624" s="211"/>
      <c r="O1624" s="67"/>
      <c r="P1624" s="67"/>
      <c r="Q1624" s="67"/>
      <c r="R1624" s="67"/>
      <c r="S1624" s="67"/>
      <c r="T1624" s="68"/>
      <c r="U1624" s="37"/>
      <c r="V1624" s="37"/>
      <c r="W1624" s="37"/>
      <c r="X1624" s="37"/>
      <c r="Y1624" s="37"/>
      <c r="Z1624" s="37"/>
      <c r="AA1624" s="37"/>
      <c r="AB1624" s="37"/>
      <c r="AC1624" s="37"/>
      <c r="AD1624" s="37"/>
      <c r="AE1624" s="37"/>
      <c r="AT1624" s="19" t="s">
        <v>270</v>
      </c>
      <c r="AU1624" s="19" t="s">
        <v>91</v>
      </c>
    </row>
    <row r="1625" spans="1:65" s="13" customFormat="1" ht="10">
      <c r="B1625" s="212"/>
      <c r="C1625" s="213"/>
      <c r="D1625" s="208" t="s">
        <v>272</v>
      </c>
      <c r="E1625" s="214" t="s">
        <v>44</v>
      </c>
      <c r="F1625" s="215" t="s">
        <v>907</v>
      </c>
      <c r="G1625" s="213"/>
      <c r="H1625" s="214" t="s">
        <v>44</v>
      </c>
      <c r="I1625" s="216"/>
      <c r="J1625" s="213"/>
      <c r="K1625" s="213"/>
      <c r="L1625" s="217"/>
      <c r="M1625" s="218"/>
      <c r="N1625" s="219"/>
      <c r="O1625" s="219"/>
      <c r="P1625" s="219"/>
      <c r="Q1625" s="219"/>
      <c r="R1625" s="219"/>
      <c r="S1625" s="219"/>
      <c r="T1625" s="220"/>
      <c r="AT1625" s="221" t="s">
        <v>272</v>
      </c>
      <c r="AU1625" s="221" t="s">
        <v>91</v>
      </c>
      <c r="AV1625" s="13" t="s">
        <v>89</v>
      </c>
      <c r="AW1625" s="13" t="s">
        <v>38</v>
      </c>
      <c r="AX1625" s="13" t="s">
        <v>82</v>
      </c>
      <c r="AY1625" s="221" t="s">
        <v>262</v>
      </c>
    </row>
    <row r="1626" spans="1:65" s="15" customFormat="1" ht="10">
      <c r="B1626" s="233"/>
      <c r="C1626" s="234"/>
      <c r="D1626" s="208" t="s">
        <v>272</v>
      </c>
      <c r="E1626" s="235" t="s">
        <v>44</v>
      </c>
      <c r="F1626" s="236" t="s">
        <v>908</v>
      </c>
      <c r="G1626" s="234"/>
      <c r="H1626" s="237">
        <v>78.209999999999994</v>
      </c>
      <c r="I1626" s="238"/>
      <c r="J1626" s="234"/>
      <c r="K1626" s="234"/>
      <c r="L1626" s="239"/>
      <c r="M1626" s="240"/>
      <c r="N1626" s="241"/>
      <c r="O1626" s="241"/>
      <c r="P1626" s="241"/>
      <c r="Q1626" s="241"/>
      <c r="R1626" s="241"/>
      <c r="S1626" s="241"/>
      <c r="T1626" s="242"/>
      <c r="AT1626" s="243" t="s">
        <v>272</v>
      </c>
      <c r="AU1626" s="243" t="s">
        <v>91</v>
      </c>
      <c r="AV1626" s="15" t="s">
        <v>91</v>
      </c>
      <c r="AW1626" s="15" t="s">
        <v>38</v>
      </c>
      <c r="AX1626" s="15" t="s">
        <v>82</v>
      </c>
      <c r="AY1626" s="243" t="s">
        <v>262</v>
      </c>
    </row>
    <row r="1627" spans="1:65" s="15" customFormat="1" ht="10">
      <c r="B1627" s="233"/>
      <c r="C1627" s="234"/>
      <c r="D1627" s="208" t="s">
        <v>272</v>
      </c>
      <c r="E1627" s="235" t="s">
        <v>44</v>
      </c>
      <c r="F1627" s="236" t="s">
        <v>909</v>
      </c>
      <c r="G1627" s="234"/>
      <c r="H1627" s="237">
        <v>37.92</v>
      </c>
      <c r="I1627" s="238"/>
      <c r="J1627" s="234"/>
      <c r="K1627" s="234"/>
      <c r="L1627" s="239"/>
      <c r="M1627" s="240"/>
      <c r="N1627" s="241"/>
      <c r="O1627" s="241"/>
      <c r="P1627" s="241"/>
      <c r="Q1627" s="241"/>
      <c r="R1627" s="241"/>
      <c r="S1627" s="241"/>
      <c r="T1627" s="242"/>
      <c r="AT1627" s="243" t="s">
        <v>272</v>
      </c>
      <c r="AU1627" s="243" t="s">
        <v>91</v>
      </c>
      <c r="AV1627" s="15" t="s">
        <v>91</v>
      </c>
      <c r="AW1627" s="15" t="s">
        <v>38</v>
      </c>
      <c r="AX1627" s="15" t="s">
        <v>82</v>
      </c>
      <c r="AY1627" s="243" t="s">
        <v>262</v>
      </c>
    </row>
    <row r="1628" spans="1:65" s="15" customFormat="1" ht="10">
      <c r="B1628" s="233"/>
      <c r="C1628" s="234"/>
      <c r="D1628" s="208" t="s">
        <v>272</v>
      </c>
      <c r="E1628" s="235" t="s">
        <v>44</v>
      </c>
      <c r="F1628" s="236" t="s">
        <v>910</v>
      </c>
      <c r="G1628" s="234"/>
      <c r="H1628" s="237">
        <v>11.22</v>
      </c>
      <c r="I1628" s="238"/>
      <c r="J1628" s="234"/>
      <c r="K1628" s="234"/>
      <c r="L1628" s="239"/>
      <c r="M1628" s="240"/>
      <c r="N1628" s="241"/>
      <c r="O1628" s="241"/>
      <c r="P1628" s="241"/>
      <c r="Q1628" s="241"/>
      <c r="R1628" s="241"/>
      <c r="S1628" s="241"/>
      <c r="T1628" s="242"/>
      <c r="AT1628" s="243" t="s">
        <v>272</v>
      </c>
      <c r="AU1628" s="243" t="s">
        <v>91</v>
      </c>
      <c r="AV1628" s="15" t="s">
        <v>91</v>
      </c>
      <c r="AW1628" s="15" t="s">
        <v>38</v>
      </c>
      <c r="AX1628" s="15" t="s">
        <v>82</v>
      </c>
      <c r="AY1628" s="243" t="s">
        <v>262</v>
      </c>
    </row>
    <row r="1629" spans="1:65" s="15" customFormat="1" ht="10">
      <c r="B1629" s="233"/>
      <c r="C1629" s="234"/>
      <c r="D1629" s="208" t="s">
        <v>272</v>
      </c>
      <c r="E1629" s="235" t="s">
        <v>44</v>
      </c>
      <c r="F1629" s="236" t="s">
        <v>911</v>
      </c>
      <c r="G1629" s="234"/>
      <c r="H1629" s="237">
        <v>5.44</v>
      </c>
      <c r="I1629" s="238"/>
      <c r="J1629" s="234"/>
      <c r="K1629" s="234"/>
      <c r="L1629" s="239"/>
      <c r="M1629" s="240"/>
      <c r="N1629" s="241"/>
      <c r="O1629" s="241"/>
      <c r="P1629" s="241"/>
      <c r="Q1629" s="241"/>
      <c r="R1629" s="241"/>
      <c r="S1629" s="241"/>
      <c r="T1629" s="242"/>
      <c r="AT1629" s="243" t="s">
        <v>272</v>
      </c>
      <c r="AU1629" s="243" t="s">
        <v>91</v>
      </c>
      <c r="AV1629" s="15" t="s">
        <v>91</v>
      </c>
      <c r="AW1629" s="15" t="s">
        <v>38</v>
      </c>
      <c r="AX1629" s="15" t="s">
        <v>82</v>
      </c>
      <c r="AY1629" s="243" t="s">
        <v>262</v>
      </c>
    </row>
    <row r="1630" spans="1:65" s="15" customFormat="1" ht="10">
      <c r="B1630" s="233"/>
      <c r="C1630" s="234"/>
      <c r="D1630" s="208" t="s">
        <v>272</v>
      </c>
      <c r="E1630" s="235" t="s">
        <v>44</v>
      </c>
      <c r="F1630" s="236" t="s">
        <v>912</v>
      </c>
      <c r="G1630" s="234"/>
      <c r="H1630" s="237">
        <v>117.3</v>
      </c>
      <c r="I1630" s="238"/>
      <c r="J1630" s="234"/>
      <c r="K1630" s="234"/>
      <c r="L1630" s="239"/>
      <c r="M1630" s="240"/>
      <c r="N1630" s="241"/>
      <c r="O1630" s="241"/>
      <c r="P1630" s="241"/>
      <c r="Q1630" s="241"/>
      <c r="R1630" s="241"/>
      <c r="S1630" s="241"/>
      <c r="T1630" s="242"/>
      <c r="AT1630" s="243" t="s">
        <v>272</v>
      </c>
      <c r="AU1630" s="243" t="s">
        <v>91</v>
      </c>
      <c r="AV1630" s="15" t="s">
        <v>91</v>
      </c>
      <c r="AW1630" s="15" t="s">
        <v>38</v>
      </c>
      <c r="AX1630" s="15" t="s">
        <v>82</v>
      </c>
      <c r="AY1630" s="243" t="s">
        <v>262</v>
      </c>
    </row>
    <row r="1631" spans="1:65" s="15" customFormat="1" ht="10">
      <c r="B1631" s="233"/>
      <c r="C1631" s="234"/>
      <c r="D1631" s="208" t="s">
        <v>272</v>
      </c>
      <c r="E1631" s="235" t="s">
        <v>44</v>
      </c>
      <c r="F1631" s="236" t="s">
        <v>913</v>
      </c>
      <c r="G1631" s="234"/>
      <c r="H1631" s="237">
        <v>7.65</v>
      </c>
      <c r="I1631" s="238"/>
      <c r="J1631" s="234"/>
      <c r="K1631" s="234"/>
      <c r="L1631" s="239"/>
      <c r="M1631" s="240"/>
      <c r="N1631" s="241"/>
      <c r="O1631" s="241"/>
      <c r="P1631" s="241"/>
      <c r="Q1631" s="241"/>
      <c r="R1631" s="241"/>
      <c r="S1631" s="241"/>
      <c r="T1631" s="242"/>
      <c r="AT1631" s="243" t="s">
        <v>272</v>
      </c>
      <c r="AU1631" s="243" t="s">
        <v>91</v>
      </c>
      <c r="AV1631" s="15" t="s">
        <v>91</v>
      </c>
      <c r="AW1631" s="15" t="s">
        <v>38</v>
      </c>
      <c r="AX1631" s="15" t="s">
        <v>82</v>
      </c>
      <c r="AY1631" s="243" t="s">
        <v>262</v>
      </c>
    </row>
    <row r="1632" spans="1:65" s="15" customFormat="1" ht="10">
      <c r="B1632" s="233"/>
      <c r="C1632" s="234"/>
      <c r="D1632" s="208" t="s">
        <v>272</v>
      </c>
      <c r="E1632" s="235" t="s">
        <v>44</v>
      </c>
      <c r="F1632" s="236" t="s">
        <v>914</v>
      </c>
      <c r="G1632" s="234"/>
      <c r="H1632" s="237">
        <v>1.2749999999999999</v>
      </c>
      <c r="I1632" s="238"/>
      <c r="J1632" s="234"/>
      <c r="K1632" s="234"/>
      <c r="L1632" s="239"/>
      <c r="M1632" s="240"/>
      <c r="N1632" s="241"/>
      <c r="O1632" s="241"/>
      <c r="P1632" s="241"/>
      <c r="Q1632" s="241"/>
      <c r="R1632" s="241"/>
      <c r="S1632" s="241"/>
      <c r="T1632" s="242"/>
      <c r="AT1632" s="243" t="s">
        <v>272</v>
      </c>
      <c r="AU1632" s="243" t="s">
        <v>91</v>
      </c>
      <c r="AV1632" s="15" t="s">
        <v>91</v>
      </c>
      <c r="AW1632" s="15" t="s">
        <v>38</v>
      </c>
      <c r="AX1632" s="15" t="s">
        <v>82</v>
      </c>
      <c r="AY1632" s="243" t="s">
        <v>262</v>
      </c>
    </row>
    <row r="1633" spans="1:65" s="15" customFormat="1" ht="10">
      <c r="B1633" s="233"/>
      <c r="C1633" s="234"/>
      <c r="D1633" s="208" t="s">
        <v>272</v>
      </c>
      <c r="E1633" s="235" t="s">
        <v>44</v>
      </c>
      <c r="F1633" s="236" t="s">
        <v>915</v>
      </c>
      <c r="G1633" s="234"/>
      <c r="H1633" s="237">
        <v>15.3</v>
      </c>
      <c r="I1633" s="238"/>
      <c r="J1633" s="234"/>
      <c r="K1633" s="234"/>
      <c r="L1633" s="239"/>
      <c r="M1633" s="240"/>
      <c r="N1633" s="241"/>
      <c r="O1633" s="241"/>
      <c r="P1633" s="241"/>
      <c r="Q1633" s="241"/>
      <c r="R1633" s="241"/>
      <c r="S1633" s="241"/>
      <c r="T1633" s="242"/>
      <c r="AT1633" s="243" t="s">
        <v>272</v>
      </c>
      <c r="AU1633" s="243" t="s">
        <v>91</v>
      </c>
      <c r="AV1633" s="15" t="s">
        <v>91</v>
      </c>
      <c r="AW1633" s="15" t="s">
        <v>38</v>
      </c>
      <c r="AX1633" s="15" t="s">
        <v>82</v>
      </c>
      <c r="AY1633" s="243" t="s">
        <v>262</v>
      </c>
    </row>
    <row r="1634" spans="1:65" s="15" customFormat="1" ht="10">
      <c r="B1634" s="233"/>
      <c r="C1634" s="234"/>
      <c r="D1634" s="208" t="s">
        <v>272</v>
      </c>
      <c r="E1634" s="235" t="s">
        <v>44</v>
      </c>
      <c r="F1634" s="236" t="s">
        <v>916</v>
      </c>
      <c r="G1634" s="234"/>
      <c r="H1634" s="237">
        <v>3.7130000000000001</v>
      </c>
      <c r="I1634" s="238"/>
      <c r="J1634" s="234"/>
      <c r="K1634" s="234"/>
      <c r="L1634" s="239"/>
      <c r="M1634" s="240"/>
      <c r="N1634" s="241"/>
      <c r="O1634" s="241"/>
      <c r="P1634" s="241"/>
      <c r="Q1634" s="241"/>
      <c r="R1634" s="241"/>
      <c r="S1634" s="241"/>
      <c r="T1634" s="242"/>
      <c r="AT1634" s="243" t="s">
        <v>272</v>
      </c>
      <c r="AU1634" s="243" t="s">
        <v>91</v>
      </c>
      <c r="AV1634" s="15" t="s">
        <v>91</v>
      </c>
      <c r="AW1634" s="15" t="s">
        <v>38</v>
      </c>
      <c r="AX1634" s="15" t="s">
        <v>82</v>
      </c>
      <c r="AY1634" s="243" t="s">
        <v>262</v>
      </c>
    </row>
    <row r="1635" spans="1:65" s="15" customFormat="1" ht="10">
      <c r="B1635" s="233"/>
      <c r="C1635" s="234"/>
      <c r="D1635" s="208" t="s">
        <v>272</v>
      </c>
      <c r="E1635" s="235" t="s">
        <v>44</v>
      </c>
      <c r="F1635" s="236" t="s">
        <v>917</v>
      </c>
      <c r="G1635" s="234"/>
      <c r="H1635" s="237">
        <v>5.0999999999999996</v>
      </c>
      <c r="I1635" s="238"/>
      <c r="J1635" s="234"/>
      <c r="K1635" s="234"/>
      <c r="L1635" s="239"/>
      <c r="M1635" s="240"/>
      <c r="N1635" s="241"/>
      <c r="O1635" s="241"/>
      <c r="P1635" s="241"/>
      <c r="Q1635" s="241"/>
      <c r="R1635" s="241"/>
      <c r="S1635" s="241"/>
      <c r="T1635" s="242"/>
      <c r="AT1635" s="243" t="s">
        <v>272</v>
      </c>
      <c r="AU1635" s="243" t="s">
        <v>91</v>
      </c>
      <c r="AV1635" s="15" t="s">
        <v>91</v>
      </c>
      <c r="AW1635" s="15" t="s">
        <v>38</v>
      </c>
      <c r="AX1635" s="15" t="s">
        <v>82</v>
      </c>
      <c r="AY1635" s="243" t="s">
        <v>262</v>
      </c>
    </row>
    <row r="1636" spans="1:65" s="13" customFormat="1" ht="10">
      <c r="B1636" s="212"/>
      <c r="C1636" s="213"/>
      <c r="D1636" s="208" t="s">
        <v>272</v>
      </c>
      <c r="E1636" s="214" t="s">
        <v>44</v>
      </c>
      <c r="F1636" s="215" t="s">
        <v>918</v>
      </c>
      <c r="G1636" s="213"/>
      <c r="H1636" s="214" t="s">
        <v>44</v>
      </c>
      <c r="I1636" s="216"/>
      <c r="J1636" s="213"/>
      <c r="K1636" s="213"/>
      <c r="L1636" s="217"/>
      <c r="M1636" s="218"/>
      <c r="N1636" s="219"/>
      <c r="O1636" s="219"/>
      <c r="P1636" s="219"/>
      <c r="Q1636" s="219"/>
      <c r="R1636" s="219"/>
      <c r="S1636" s="219"/>
      <c r="T1636" s="220"/>
      <c r="AT1636" s="221" t="s">
        <v>272</v>
      </c>
      <c r="AU1636" s="221" t="s">
        <v>91</v>
      </c>
      <c r="AV1636" s="13" t="s">
        <v>89</v>
      </c>
      <c r="AW1636" s="13" t="s">
        <v>38</v>
      </c>
      <c r="AX1636" s="13" t="s">
        <v>82</v>
      </c>
      <c r="AY1636" s="221" t="s">
        <v>262</v>
      </c>
    </row>
    <row r="1637" spans="1:65" s="15" customFormat="1" ht="10">
      <c r="B1637" s="233"/>
      <c r="C1637" s="234"/>
      <c r="D1637" s="208" t="s">
        <v>272</v>
      </c>
      <c r="E1637" s="235" t="s">
        <v>44</v>
      </c>
      <c r="F1637" s="236" t="s">
        <v>919</v>
      </c>
      <c r="G1637" s="234"/>
      <c r="H1637" s="237">
        <v>124.74</v>
      </c>
      <c r="I1637" s="238"/>
      <c r="J1637" s="234"/>
      <c r="K1637" s="234"/>
      <c r="L1637" s="239"/>
      <c r="M1637" s="240"/>
      <c r="N1637" s="241"/>
      <c r="O1637" s="241"/>
      <c r="P1637" s="241"/>
      <c r="Q1637" s="241"/>
      <c r="R1637" s="241"/>
      <c r="S1637" s="241"/>
      <c r="T1637" s="242"/>
      <c r="AT1637" s="243" t="s">
        <v>272</v>
      </c>
      <c r="AU1637" s="243" t="s">
        <v>91</v>
      </c>
      <c r="AV1637" s="15" t="s">
        <v>91</v>
      </c>
      <c r="AW1637" s="15" t="s">
        <v>38</v>
      </c>
      <c r="AX1637" s="15" t="s">
        <v>82</v>
      </c>
      <c r="AY1637" s="243" t="s">
        <v>262</v>
      </c>
    </row>
    <row r="1638" spans="1:65" s="15" customFormat="1" ht="10">
      <c r="B1638" s="233"/>
      <c r="C1638" s="234"/>
      <c r="D1638" s="208" t="s">
        <v>272</v>
      </c>
      <c r="E1638" s="235" t="s">
        <v>44</v>
      </c>
      <c r="F1638" s="236" t="s">
        <v>920</v>
      </c>
      <c r="G1638" s="234"/>
      <c r="H1638" s="237">
        <v>133.65</v>
      </c>
      <c r="I1638" s="238"/>
      <c r="J1638" s="234"/>
      <c r="K1638" s="234"/>
      <c r="L1638" s="239"/>
      <c r="M1638" s="240"/>
      <c r="N1638" s="241"/>
      <c r="O1638" s="241"/>
      <c r="P1638" s="241"/>
      <c r="Q1638" s="241"/>
      <c r="R1638" s="241"/>
      <c r="S1638" s="241"/>
      <c r="T1638" s="242"/>
      <c r="AT1638" s="243" t="s">
        <v>272</v>
      </c>
      <c r="AU1638" s="243" t="s">
        <v>91</v>
      </c>
      <c r="AV1638" s="15" t="s">
        <v>91</v>
      </c>
      <c r="AW1638" s="15" t="s">
        <v>38</v>
      </c>
      <c r="AX1638" s="15" t="s">
        <v>82</v>
      </c>
      <c r="AY1638" s="243" t="s">
        <v>262</v>
      </c>
    </row>
    <row r="1639" spans="1:65" s="15" customFormat="1" ht="10">
      <c r="B1639" s="233"/>
      <c r="C1639" s="234"/>
      <c r="D1639" s="208" t="s">
        <v>272</v>
      </c>
      <c r="E1639" s="235" t="s">
        <v>44</v>
      </c>
      <c r="F1639" s="236" t="s">
        <v>921</v>
      </c>
      <c r="G1639" s="234"/>
      <c r="H1639" s="237">
        <v>87</v>
      </c>
      <c r="I1639" s="238"/>
      <c r="J1639" s="234"/>
      <c r="K1639" s="234"/>
      <c r="L1639" s="239"/>
      <c r="M1639" s="240"/>
      <c r="N1639" s="241"/>
      <c r="O1639" s="241"/>
      <c r="P1639" s="241"/>
      <c r="Q1639" s="241"/>
      <c r="R1639" s="241"/>
      <c r="S1639" s="241"/>
      <c r="T1639" s="242"/>
      <c r="AT1639" s="243" t="s">
        <v>272</v>
      </c>
      <c r="AU1639" s="243" t="s">
        <v>91</v>
      </c>
      <c r="AV1639" s="15" t="s">
        <v>91</v>
      </c>
      <c r="AW1639" s="15" t="s">
        <v>38</v>
      </c>
      <c r="AX1639" s="15" t="s">
        <v>82</v>
      </c>
      <c r="AY1639" s="243" t="s">
        <v>262</v>
      </c>
    </row>
    <row r="1640" spans="1:65" s="15" customFormat="1" ht="10">
      <c r="B1640" s="233"/>
      <c r="C1640" s="234"/>
      <c r="D1640" s="208" t="s">
        <v>272</v>
      </c>
      <c r="E1640" s="235" t="s">
        <v>44</v>
      </c>
      <c r="F1640" s="236" t="s">
        <v>922</v>
      </c>
      <c r="G1640" s="234"/>
      <c r="H1640" s="237">
        <v>100.05</v>
      </c>
      <c r="I1640" s="238"/>
      <c r="J1640" s="234"/>
      <c r="K1640" s="234"/>
      <c r="L1640" s="239"/>
      <c r="M1640" s="240"/>
      <c r="N1640" s="241"/>
      <c r="O1640" s="241"/>
      <c r="P1640" s="241"/>
      <c r="Q1640" s="241"/>
      <c r="R1640" s="241"/>
      <c r="S1640" s="241"/>
      <c r="T1640" s="242"/>
      <c r="AT1640" s="243" t="s">
        <v>272</v>
      </c>
      <c r="AU1640" s="243" t="s">
        <v>91</v>
      </c>
      <c r="AV1640" s="15" t="s">
        <v>91</v>
      </c>
      <c r="AW1640" s="15" t="s">
        <v>38</v>
      </c>
      <c r="AX1640" s="15" t="s">
        <v>82</v>
      </c>
      <c r="AY1640" s="243" t="s">
        <v>262</v>
      </c>
    </row>
    <row r="1641" spans="1:65" s="13" customFormat="1" ht="10">
      <c r="B1641" s="212"/>
      <c r="C1641" s="213"/>
      <c r="D1641" s="208" t="s">
        <v>272</v>
      </c>
      <c r="E1641" s="214" t="s">
        <v>44</v>
      </c>
      <c r="F1641" s="215" t="s">
        <v>923</v>
      </c>
      <c r="G1641" s="213"/>
      <c r="H1641" s="214" t="s">
        <v>44</v>
      </c>
      <c r="I1641" s="216"/>
      <c r="J1641" s="213"/>
      <c r="K1641" s="213"/>
      <c r="L1641" s="217"/>
      <c r="M1641" s="218"/>
      <c r="N1641" s="219"/>
      <c r="O1641" s="219"/>
      <c r="P1641" s="219"/>
      <c r="Q1641" s="219"/>
      <c r="R1641" s="219"/>
      <c r="S1641" s="219"/>
      <c r="T1641" s="220"/>
      <c r="AT1641" s="221" t="s">
        <v>272</v>
      </c>
      <c r="AU1641" s="221" t="s">
        <v>91</v>
      </c>
      <c r="AV1641" s="13" t="s">
        <v>89</v>
      </c>
      <c r="AW1641" s="13" t="s">
        <v>38</v>
      </c>
      <c r="AX1641" s="13" t="s">
        <v>82</v>
      </c>
      <c r="AY1641" s="221" t="s">
        <v>262</v>
      </c>
    </row>
    <row r="1642" spans="1:65" s="15" customFormat="1" ht="10">
      <c r="B1642" s="233"/>
      <c r="C1642" s="234"/>
      <c r="D1642" s="208" t="s">
        <v>272</v>
      </c>
      <c r="E1642" s="235" t="s">
        <v>44</v>
      </c>
      <c r="F1642" s="236" t="s">
        <v>924</v>
      </c>
      <c r="G1642" s="234"/>
      <c r="H1642" s="237">
        <v>3.08</v>
      </c>
      <c r="I1642" s="238"/>
      <c r="J1642" s="234"/>
      <c r="K1642" s="234"/>
      <c r="L1642" s="239"/>
      <c r="M1642" s="240"/>
      <c r="N1642" s="241"/>
      <c r="O1642" s="241"/>
      <c r="P1642" s="241"/>
      <c r="Q1642" s="241"/>
      <c r="R1642" s="241"/>
      <c r="S1642" s="241"/>
      <c r="T1642" s="242"/>
      <c r="AT1642" s="243" t="s">
        <v>272</v>
      </c>
      <c r="AU1642" s="243" t="s">
        <v>91</v>
      </c>
      <c r="AV1642" s="15" t="s">
        <v>91</v>
      </c>
      <c r="AW1642" s="15" t="s">
        <v>38</v>
      </c>
      <c r="AX1642" s="15" t="s">
        <v>82</v>
      </c>
      <c r="AY1642" s="243" t="s">
        <v>262</v>
      </c>
    </row>
    <row r="1643" spans="1:65" s="15" customFormat="1" ht="10">
      <c r="B1643" s="233"/>
      <c r="C1643" s="234"/>
      <c r="D1643" s="208" t="s">
        <v>272</v>
      </c>
      <c r="E1643" s="235" t="s">
        <v>44</v>
      </c>
      <c r="F1643" s="236" t="s">
        <v>925</v>
      </c>
      <c r="G1643" s="234"/>
      <c r="H1643" s="237">
        <v>7.56</v>
      </c>
      <c r="I1643" s="238"/>
      <c r="J1643" s="234"/>
      <c r="K1643" s="234"/>
      <c r="L1643" s="239"/>
      <c r="M1643" s="240"/>
      <c r="N1643" s="241"/>
      <c r="O1643" s="241"/>
      <c r="P1643" s="241"/>
      <c r="Q1643" s="241"/>
      <c r="R1643" s="241"/>
      <c r="S1643" s="241"/>
      <c r="T1643" s="242"/>
      <c r="AT1643" s="243" t="s">
        <v>272</v>
      </c>
      <c r="AU1643" s="243" t="s">
        <v>91</v>
      </c>
      <c r="AV1643" s="15" t="s">
        <v>91</v>
      </c>
      <c r="AW1643" s="15" t="s">
        <v>38</v>
      </c>
      <c r="AX1643" s="15" t="s">
        <v>82</v>
      </c>
      <c r="AY1643" s="243" t="s">
        <v>262</v>
      </c>
    </row>
    <row r="1644" spans="1:65" s="15" customFormat="1" ht="10">
      <c r="B1644" s="233"/>
      <c r="C1644" s="234"/>
      <c r="D1644" s="208" t="s">
        <v>272</v>
      </c>
      <c r="E1644" s="235" t="s">
        <v>44</v>
      </c>
      <c r="F1644" s="236" t="s">
        <v>926</v>
      </c>
      <c r="G1644" s="234"/>
      <c r="H1644" s="237">
        <v>2.31</v>
      </c>
      <c r="I1644" s="238"/>
      <c r="J1644" s="234"/>
      <c r="K1644" s="234"/>
      <c r="L1644" s="239"/>
      <c r="M1644" s="240"/>
      <c r="N1644" s="241"/>
      <c r="O1644" s="241"/>
      <c r="P1644" s="241"/>
      <c r="Q1644" s="241"/>
      <c r="R1644" s="241"/>
      <c r="S1644" s="241"/>
      <c r="T1644" s="242"/>
      <c r="AT1644" s="243" t="s">
        <v>272</v>
      </c>
      <c r="AU1644" s="243" t="s">
        <v>91</v>
      </c>
      <c r="AV1644" s="15" t="s">
        <v>91</v>
      </c>
      <c r="AW1644" s="15" t="s">
        <v>38</v>
      </c>
      <c r="AX1644" s="15" t="s">
        <v>82</v>
      </c>
      <c r="AY1644" s="243" t="s">
        <v>262</v>
      </c>
    </row>
    <row r="1645" spans="1:65" s="15" customFormat="1" ht="10">
      <c r="B1645" s="233"/>
      <c r="C1645" s="234"/>
      <c r="D1645" s="208" t="s">
        <v>272</v>
      </c>
      <c r="E1645" s="235" t="s">
        <v>44</v>
      </c>
      <c r="F1645" s="236" t="s">
        <v>927</v>
      </c>
      <c r="G1645" s="234"/>
      <c r="H1645" s="237">
        <v>1.89</v>
      </c>
      <c r="I1645" s="238"/>
      <c r="J1645" s="234"/>
      <c r="K1645" s="234"/>
      <c r="L1645" s="239"/>
      <c r="M1645" s="240"/>
      <c r="N1645" s="241"/>
      <c r="O1645" s="241"/>
      <c r="P1645" s="241"/>
      <c r="Q1645" s="241"/>
      <c r="R1645" s="241"/>
      <c r="S1645" s="241"/>
      <c r="T1645" s="242"/>
      <c r="AT1645" s="243" t="s">
        <v>272</v>
      </c>
      <c r="AU1645" s="243" t="s">
        <v>91</v>
      </c>
      <c r="AV1645" s="15" t="s">
        <v>91</v>
      </c>
      <c r="AW1645" s="15" t="s">
        <v>38</v>
      </c>
      <c r="AX1645" s="15" t="s">
        <v>82</v>
      </c>
      <c r="AY1645" s="243" t="s">
        <v>262</v>
      </c>
    </row>
    <row r="1646" spans="1:65" s="16" customFormat="1" ht="10">
      <c r="B1646" s="244"/>
      <c r="C1646" s="245"/>
      <c r="D1646" s="208" t="s">
        <v>272</v>
      </c>
      <c r="E1646" s="246" t="s">
        <v>44</v>
      </c>
      <c r="F1646" s="247" t="s">
        <v>291</v>
      </c>
      <c r="G1646" s="245"/>
      <c r="H1646" s="248">
        <v>743.4079999999999</v>
      </c>
      <c r="I1646" s="249"/>
      <c r="J1646" s="245"/>
      <c r="K1646" s="245"/>
      <c r="L1646" s="250"/>
      <c r="M1646" s="251"/>
      <c r="N1646" s="252"/>
      <c r="O1646" s="252"/>
      <c r="P1646" s="252"/>
      <c r="Q1646" s="252"/>
      <c r="R1646" s="252"/>
      <c r="S1646" s="252"/>
      <c r="T1646" s="253"/>
      <c r="AT1646" s="254" t="s">
        <v>272</v>
      </c>
      <c r="AU1646" s="254" t="s">
        <v>91</v>
      </c>
      <c r="AV1646" s="16" t="s">
        <v>104</v>
      </c>
      <c r="AW1646" s="16" t="s">
        <v>38</v>
      </c>
      <c r="AX1646" s="16" t="s">
        <v>89</v>
      </c>
      <c r="AY1646" s="254" t="s">
        <v>262</v>
      </c>
    </row>
    <row r="1647" spans="1:65" s="2" customFormat="1" ht="16.5" customHeight="1">
      <c r="A1647" s="37"/>
      <c r="B1647" s="38"/>
      <c r="C1647" s="195" t="s">
        <v>1161</v>
      </c>
      <c r="D1647" s="195" t="s">
        <v>264</v>
      </c>
      <c r="E1647" s="196" t="s">
        <v>1162</v>
      </c>
      <c r="F1647" s="197" t="s">
        <v>1163</v>
      </c>
      <c r="G1647" s="198" t="s">
        <v>342</v>
      </c>
      <c r="H1647" s="199">
        <v>523.61699999999996</v>
      </c>
      <c r="I1647" s="200"/>
      <c r="J1647" s="201">
        <f>ROUND(I1647*H1647,2)</f>
        <v>0</v>
      </c>
      <c r="K1647" s="197" t="s">
        <v>268</v>
      </c>
      <c r="L1647" s="42"/>
      <c r="M1647" s="202" t="s">
        <v>44</v>
      </c>
      <c r="N1647" s="203" t="s">
        <v>53</v>
      </c>
      <c r="O1647" s="67"/>
      <c r="P1647" s="204">
        <f>O1647*H1647</f>
        <v>0</v>
      </c>
      <c r="Q1647" s="204">
        <v>0</v>
      </c>
      <c r="R1647" s="204">
        <f>Q1647*H1647</f>
        <v>0</v>
      </c>
      <c r="S1647" s="204">
        <v>0</v>
      </c>
      <c r="T1647" s="205">
        <f>S1647*H1647</f>
        <v>0</v>
      </c>
      <c r="U1647" s="37"/>
      <c r="V1647" s="37"/>
      <c r="W1647" s="37"/>
      <c r="X1647" s="37"/>
      <c r="Y1647" s="37"/>
      <c r="Z1647" s="37"/>
      <c r="AA1647" s="37"/>
      <c r="AB1647" s="37"/>
      <c r="AC1647" s="37"/>
      <c r="AD1647" s="37"/>
      <c r="AE1647" s="37"/>
      <c r="AR1647" s="206" t="s">
        <v>104</v>
      </c>
      <c r="AT1647" s="206" t="s">
        <v>264</v>
      </c>
      <c r="AU1647" s="206" t="s">
        <v>91</v>
      </c>
      <c r="AY1647" s="19" t="s">
        <v>262</v>
      </c>
      <c r="BE1647" s="207">
        <f>IF(N1647="základní",J1647,0)</f>
        <v>0</v>
      </c>
      <c r="BF1647" s="207">
        <f>IF(N1647="snížená",J1647,0)</f>
        <v>0</v>
      </c>
      <c r="BG1647" s="207">
        <f>IF(N1647="zákl. přenesená",J1647,0)</f>
        <v>0</v>
      </c>
      <c r="BH1647" s="207">
        <f>IF(N1647="sníž. přenesená",J1647,0)</f>
        <v>0</v>
      </c>
      <c r="BI1647" s="207">
        <f>IF(N1647="nulová",J1647,0)</f>
        <v>0</v>
      </c>
      <c r="BJ1647" s="19" t="s">
        <v>89</v>
      </c>
      <c r="BK1647" s="207">
        <f>ROUND(I1647*H1647,2)</f>
        <v>0</v>
      </c>
      <c r="BL1647" s="19" t="s">
        <v>104</v>
      </c>
      <c r="BM1647" s="206" t="s">
        <v>1164</v>
      </c>
    </row>
    <row r="1648" spans="1:65" s="2" customFormat="1" ht="153">
      <c r="A1648" s="37"/>
      <c r="B1648" s="38"/>
      <c r="C1648" s="39"/>
      <c r="D1648" s="208" t="s">
        <v>270</v>
      </c>
      <c r="E1648" s="39"/>
      <c r="F1648" s="209" t="s">
        <v>1165</v>
      </c>
      <c r="G1648" s="39"/>
      <c r="H1648" s="39"/>
      <c r="I1648" s="118"/>
      <c r="J1648" s="39"/>
      <c r="K1648" s="39"/>
      <c r="L1648" s="42"/>
      <c r="M1648" s="210"/>
      <c r="N1648" s="211"/>
      <c r="O1648" s="67"/>
      <c r="P1648" s="67"/>
      <c r="Q1648" s="67"/>
      <c r="R1648" s="67"/>
      <c r="S1648" s="67"/>
      <c r="T1648" s="68"/>
      <c r="U1648" s="37"/>
      <c r="V1648" s="37"/>
      <c r="W1648" s="37"/>
      <c r="X1648" s="37"/>
      <c r="Y1648" s="37"/>
      <c r="Z1648" s="37"/>
      <c r="AA1648" s="37"/>
      <c r="AB1648" s="37"/>
      <c r="AC1648" s="37"/>
      <c r="AD1648" s="37"/>
      <c r="AE1648" s="37"/>
      <c r="AT1648" s="19" t="s">
        <v>270</v>
      </c>
      <c r="AU1648" s="19" t="s">
        <v>91</v>
      </c>
    </row>
    <row r="1649" spans="1:65" s="15" customFormat="1" ht="10">
      <c r="B1649" s="233"/>
      <c r="C1649" s="234"/>
      <c r="D1649" s="208" t="s">
        <v>272</v>
      </c>
      <c r="E1649" s="235" t="s">
        <v>44</v>
      </c>
      <c r="F1649" s="236" t="s">
        <v>1166</v>
      </c>
      <c r="G1649" s="234"/>
      <c r="H1649" s="237">
        <v>82.5</v>
      </c>
      <c r="I1649" s="238"/>
      <c r="J1649" s="234"/>
      <c r="K1649" s="234"/>
      <c r="L1649" s="239"/>
      <c r="M1649" s="240"/>
      <c r="N1649" s="241"/>
      <c r="O1649" s="241"/>
      <c r="P1649" s="241"/>
      <c r="Q1649" s="241"/>
      <c r="R1649" s="241"/>
      <c r="S1649" s="241"/>
      <c r="T1649" s="242"/>
      <c r="AT1649" s="243" t="s">
        <v>272</v>
      </c>
      <c r="AU1649" s="243" t="s">
        <v>91</v>
      </c>
      <c r="AV1649" s="15" t="s">
        <v>91</v>
      </c>
      <c r="AW1649" s="15" t="s">
        <v>38</v>
      </c>
      <c r="AX1649" s="15" t="s">
        <v>82</v>
      </c>
      <c r="AY1649" s="243" t="s">
        <v>262</v>
      </c>
    </row>
    <row r="1650" spans="1:65" s="15" customFormat="1" ht="10">
      <c r="B1650" s="233"/>
      <c r="C1650" s="234"/>
      <c r="D1650" s="208" t="s">
        <v>272</v>
      </c>
      <c r="E1650" s="235" t="s">
        <v>44</v>
      </c>
      <c r="F1650" s="236" t="s">
        <v>998</v>
      </c>
      <c r="G1650" s="234"/>
      <c r="H1650" s="237">
        <v>400</v>
      </c>
      <c r="I1650" s="238"/>
      <c r="J1650" s="234"/>
      <c r="K1650" s="234"/>
      <c r="L1650" s="239"/>
      <c r="M1650" s="240"/>
      <c r="N1650" s="241"/>
      <c r="O1650" s="241"/>
      <c r="P1650" s="241"/>
      <c r="Q1650" s="241"/>
      <c r="R1650" s="241"/>
      <c r="S1650" s="241"/>
      <c r="T1650" s="242"/>
      <c r="AT1650" s="243" t="s">
        <v>272</v>
      </c>
      <c r="AU1650" s="243" t="s">
        <v>91</v>
      </c>
      <c r="AV1650" s="15" t="s">
        <v>91</v>
      </c>
      <c r="AW1650" s="15" t="s">
        <v>38</v>
      </c>
      <c r="AX1650" s="15" t="s">
        <v>82</v>
      </c>
      <c r="AY1650" s="243" t="s">
        <v>262</v>
      </c>
    </row>
    <row r="1651" spans="1:65" s="15" customFormat="1" ht="10">
      <c r="B1651" s="233"/>
      <c r="C1651" s="234"/>
      <c r="D1651" s="208" t="s">
        <v>272</v>
      </c>
      <c r="E1651" s="235" t="s">
        <v>44</v>
      </c>
      <c r="F1651" s="236" t="s">
        <v>1167</v>
      </c>
      <c r="G1651" s="234"/>
      <c r="H1651" s="237">
        <v>41.116999999999997</v>
      </c>
      <c r="I1651" s="238"/>
      <c r="J1651" s="234"/>
      <c r="K1651" s="234"/>
      <c r="L1651" s="239"/>
      <c r="M1651" s="240"/>
      <c r="N1651" s="241"/>
      <c r="O1651" s="241"/>
      <c r="P1651" s="241"/>
      <c r="Q1651" s="241"/>
      <c r="R1651" s="241"/>
      <c r="S1651" s="241"/>
      <c r="T1651" s="242"/>
      <c r="AT1651" s="243" t="s">
        <v>272</v>
      </c>
      <c r="AU1651" s="243" t="s">
        <v>91</v>
      </c>
      <c r="AV1651" s="15" t="s">
        <v>91</v>
      </c>
      <c r="AW1651" s="15" t="s">
        <v>38</v>
      </c>
      <c r="AX1651" s="15" t="s">
        <v>82</v>
      </c>
      <c r="AY1651" s="243" t="s">
        <v>262</v>
      </c>
    </row>
    <row r="1652" spans="1:65" s="16" customFormat="1" ht="10">
      <c r="B1652" s="244"/>
      <c r="C1652" s="245"/>
      <c r="D1652" s="208" t="s">
        <v>272</v>
      </c>
      <c r="E1652" s="246" t="s">
        <v>44</v>
      </c>
      <c r="F1652" s="247" t="s">
        <v>291</v>
      </c>
      <c r="G1652" s="245"/>
      <c r="H1652" s="248">
        <v>523.61699999999996</v>
      </c>
      <c r="I1652" s="249"/>
      <c r="J1652" s="245"/>
      <c r="K1652" s="245"/>
      <c r="L1652" s="250"/>
      <c r="M1652" s="251"/>
      <c r="N1652" s="252"/>
      <c r="O1652" s="252"/>
      <c r="P1652" s="252"/>
      <c r="Q1652" s="252"/>
      <c r="R1652" s="252"/>
      <c r="S1652" s="252"/>
      <c r="T1652" s="253"/>
      <c r="AT1652" s="254" t="s">
        <v>272</v>
      </c>
      <c r="AU1652" s="254" t="s">
        <v>91</v>
      </c>
      <c r="AV1652" s="16" t="s">
        <v>104</v>
      </c>
      <c r="AW1652" s="16" t="s">
        <v>38</v>
      </c>
      <c r="AX1652" s="16" t="s">
        <v>89</v>
      </c>
      <c r="AY1652" s="254" t="s">
        <v>262</v>
      </c>
    </row>
    <row r="1653" spans="1:65" s="2" customFormat="1" ht="21.75" customHeight="1">
      <c r="A1653" s="37"/>
      <c r="B1653" s="38"/>
      <c r="C1653" s="195" t="s">
        <v>1168</v>
      </c>
      <c r="D1653" s="195" t="s">
        <v>264</v>
      </c>
      <c r="E1653" s="196" t="s">
        <v>1169</v>
      </c>
      <c r="F1653" s="197" t="s">
        <v>1170</v>
      </c>
      <c r="G1653" s="198" t="s">
        <v>342</v>
      </c>
      <c r="H1653" s="199">
        <v>41.116999999999997</v>
      </c>
      <c r="I1653" s="200"/>
      <c r="J1653" s="201">
        <f>ROUND(I1653*H1653,2)</f>
        <v>0</v>
      </c>
      <c r="K1653" s="197" t="s">
        <v>268</v>
      </c>
      <c r="L1653" s="42"/>
      <c r="M1653" s="202" t="s">
        <v>44</v>
      </c>
      <c r="N1653" s="203" t="s">
        <v>53</v>
      </c>
      <c r="O1653" s="67"/>
      <c r="P1653" s="204">
        <f>O1653*H1653</f>
        <v>0</v>
      </c>
      <c r="Q1653" s="204">
        <v>0</v>
      </c>
      <c r="R1653" s="204">
        <f>Q1653*H1653</f>
        <v>0</v>
      </c>
      <c r="S1653" s="204">
        <v>0</v>
      </c>
      <c r="T1653" s="205">
        <f>S1653*H1653</f>
        <v>0</v>
      </c>
      <c r="U1653" s="37"/>
      <c r="V1653" s="37"/>
      <c r="W1653" s="37"/>
      <c r="X1653" s="37"/>
      <c r="Y1653" s="37"/>
      <c r="Z1653" s="37"/>
      <c r="AA1653" s="37"/>
      <c r="AB1653" s="37"/>
      <c r="AC1653" s="37"/>
      <c r="AD1653" s="37"/>
      <c r="AE1653" s="37"/>
      <c r="AR1653" s="206" t="s">
        <v>104</v>
      </c>
      <c r="AT1653" s="206" t="s">
        <v>264</v>
      </c>
      <c r="AU1653" s="206" t="s">
        <v>91</v>
      </c>
      <c r="AY1653" s="19" t="s">
        <v>262</v>
      </c>
      <c r="BE1653" s="207">
        <f>IF(N1653="základní",J1653,0)</f>
        <v>0</v>
      </c>
      <c r="BF1653" s="207">
        <f>IF(N1653="snížená",J1653,0)</f>
        <v>0</v>
      </c>
      <c r="BG1653" s="207">
        <f>IF(N1653="zákl. přenesená",J1653,0)</f>
        <v>0</v>
      </c>
      <c r="BH1653" s="207">
        <f>IF(N1653="sníž. přenesená",J1653,0)</f>
        <v>0</v>
      </c>
      <c r="BI1653" s="207">
        <f>IF(N1653="nulová",J1653,0)</f>
        <v>0</v>
      </c>
      <c r="BJ1653" s="19" t="s">
        <v>89</v>
      </c>
      <c r="BK1653" s="207">
        <f>ROUND(I1653*H1653,2)</f>
        <v>0</v>
      </c>
      <c r="BL1653" s="19" t="s">
        <v>104</v>
      </c>
      <c r="BM1653" s="206" t="s">
        <v>1171</v>
      </c>
    </row>
    <row r="1654" spans="1:65" s="2" customFormat="1" ht="153">
      <c r="A1654" s="37"/>
      <c r="B1654" s="38"/>
      <c r="C1654" s="39"/>
      <c r="D1654" s="208" t="s">
        <v>270</v>
      </c>
      <c r="E1654" s="39"/>
      <c r="F1654" s="209" t="s">
        <v>1165</v>
      </c>
      <c r="G1654" s="39"/>
      <c r="H1654" s="39"/>
      <c r="I1654" s="118"/>
      <c r="J1654" s="39"/>
      <c r="K1654" s="39"/>
      <c r="L1654" s="42"/>
      <c r="M1654" s="210"/>
      <c r="N1654" s="211"/>
      <c r="O1654" s="67"/>
      <c r="P1654" s="67"/>
      <c r="Q1654" s="67"/>
      <c r="R1654" s="67"/>
      <c r="S1654" s="67"/>
      <c r="T1654" s="68"/>
      <c r="U1654" s="37"/>
      <c r="V1654" s="37"/>
      <c r="W1654" s="37"/>
      <c r="X1654" s="37"/>
      <c r="Y1654" s="37"/>
      <c r="Z1654" s="37"/>
      <c r="AA1654" s="37"/>
      <c r="AB1654" s="37"/>
      <c r="AC1654" s="37"/>
      <c r="AD1654" s="37"/>
      <c r="AE1654" s="37"/>
      <c r="AT1654" s="19" t="s">
        <v>270</v>
      </c>
      <c r="AU1654" s="19" t="s">
        <v>91</v>
      </c>
    </row>
    <row r="1655" spans="1:65" s="2" customFormat="1" ht="21.75" customHeight="1">
      <c r="A1655" s="37"/>
      <c r="B1655" s="38"/>
      <c r="C1655" s="195" t="s">
        <v>1172</v>
      </c>
      <c r="D1655" s="195" t="s">
        <v>264</v>
      </c>
      <c r="E1655" s="196" t="s">
        <v>1173</v>
      </c>
      <c r="F1655" s="197" t="s">
        <v>1174</v>
      </c>
      <c r="G1655" s="198" t="s">
        <v>342</v>
      </c>
      <c r="H1655" s="199">
        <v>523.61699999999996</v>
      </c>
      <c r="I1655" s="200"/>
      <c r="J1655" s="201">
        <f>ROUND(I1655*H1655,2)</f>
        <v>0</v>
      </c>
      <c r="K1655" s="197" t="s">
        <v>268</v>
      </c>
      <c r="L1655" s="42"/>
      <c r="M1655" s="202" t="s">
        <v>44</v>
      </c>
      <c r="N1655" s="203" t="s">
        <v>53</v>
      </c>
      <c r="O1655" s="67"/>
      <c r="P1655" s="204">
        <f>O1655*H1655</f>
        <v>0</v>
      </c>
      <c r="Q1655" s="204">
        <v>0</v>
      </c>
      <c r="R1655" s="204">
        <f>Q1655*H1655</f>
        <v>0</v>
      </c>
      <c r="S1655" s="204">
        <v>0</v>
      </c>
      <c r="T1655" s="205">
        <f>S1655*H1655</f>
        <v>0</v>
      </c>
      <c r="U1655" s="37"/>
      <c r="V1655" s="37"/>
      <c r="W1655" s="37"/>
      <c r="X1655" s="37"/>
      <c r="Y1655" s="37"/>
      <c r="Z1655" s="37"/>
      <c r="AA1655" s="37"/>
      <c r="AB1655" s="37"/>
      <c r="AC1655" s="37"/>
      <c r="AD1655" s="37"/>
      <c r="AE1655" s="37"/>
      <c r="AR1655" s="206" t="s">
        <v>104</v>
      </c>
      <c r="AT1655" s="206" t="s">
        <v>264</v>
      </c>
      <c r="AU1655" s="206" t="s">
        <v>91</v>
      </c>
      <c r="AY1655" s="19" t="s">
        <v>262</v>
      </c>
      <c r="BE1655" s="207">
        <f>IF(N1655="základní",J1655,0)</f>
        <v>0</v>
      </c>
      <c r="BF1655" s="207">
        <f>IF(N1655="snížená",J1655,0)</f>
        <v>0</v>
      </c>
      <c r="BG1655" s="207">
        <f>IF(N1655="zákl. přenesená",J1655,0)</f>
        <v>0</v>
      </c>
      <c r="BH1655" s="207">
        <f>IF(N1655="sníž. přenesená",J1655,0)</f>
        <v>0</v>
      </c>
      <c r="BI1655" s="207">
        <f>IF(N1655="nulová",J1655,0)</f>
        <v>0</v>
      </c>
      <c r="BJ1655" s="19" t="s">
        <v>89</v>
      </c>
      <c r="BK1655" s="207">
        <f>ROUND(I1655*H1655,2)</f>
        <v>0</v>
      </c>
      <c r="BL1655" s="19" t="s">
        <v>104</v>
      </c>
      <c r="BM1655" s="206" t="s">
        <v>1175</v>
      </c>
    </row>
    <row r="1656" spans="1:65" s="2" customFormat="1" ht="153">
      <c r="A1656" s="37"/>
      <c r="B1656" s="38"/>
      <c r="C1656" s="39"/>
      <c r="D1656" s="208" t="s">
        <v>270</v>
      </c>
      <c r="E1656" s="39"/>
      <c r="F1656" s="209" t="s">
        <v>1165</v>
      </c>
      <c r="G1656" s="39"/>
      <c r="H1656" s="39"/>
      <c r="I1656" s="118"/>
      <c r="J1656" s="39"/>
      <c r="K1656" s="39"/>
      <c r="L1656" s="42"/>
      <c r="M1656" s="210"/>
      <c r="N1656" s="211"/>
      <c r="O1656" s="67"/>
      <c r="P1656" s="67"/>
      <c r="Q1656" s="67"/>
      <c r="R1656" s="67"/>
      <c r="S1656" s="67"/>
      <c r="T1656" s="68"/>
      <c r="U1656" s="37"/>
      <c r="V1656" s="37"/>
      <c r="W1656" s="37"/>
      <c r="X1656" s="37"/>
      <c r="Y1656" s="37"/>
      <c r="Z1656" s="37"/>
      <c r="AA1656" s="37"/>
      <c r="AB1656" s="37"/>
      <c r="AC1656" s="37"/>
      <c r="AD1656" s="37"/>
      <c r="AE1656" s="37"/>
      <c r="AT1656" s="19" t="s">
        <v>270</v>
      </c>
      <c r="AU1656" s="19" t="s">
        <v>91</v>
      </c>
    </row>
    <row r="1657" spans="1:65" s="2" customFormat="1" ht="16.5" customHeight="1">
      <c r="A1657" s="37"/>
      <c r="B1657" s="38"/>
      <c r="C1657" s="195" t="s">
        <v>1176</v>
      </c>
      <c r="D1657" s="195" t="s">
        <v>264</v>
      </c>
      <c r="E1657" s="196" t="s">
        <v>1177</v>
      </c>
      <c r="F1657" s="197" t="s">
        <v>1178</v>
      </c>
      <c r="G1657" s="198" t="s">
        <v>342</v>
      </c>
      <c r="H1657" s="199">
        <v>161.47499999999999</v>
      </c>
      <c r="I1657" s="200"/>
      <c r="J1657" s="201">
        <f>ROUND(I1657*H1657,2)</f>
        <v>0</v>
      </c>
      <c r="K1657" s="197" t="s">
        <v>268</v>
      </c>
      <c r="L1657" s="42"/>
      <c r="M1657" s="202" t="s">
        <v>44</v>
      </c>
      <c r="N1657" s="203" t="s">
        <v>53</v>
      </c>
      <c r="O1657" s="67"/>
      <c r="P1657" s="204">
        <f>O1657*H1657</f>
        <v>0</v>
      </c>
      <c r="Q1657" s="204">
        <v>0</v>
      </c>
      <c r="R1657" s="204">
        <f>Q1657*H1657</f>
        <v>0</v>
      </c>
      <c r="S1657" s="204">
        <v>0</v>
      </c>
      <c r="T1657" s="205">
        <f>S1657*H1657</f>
        <v>0</v>
      </c>
      <c r="U1657" s="37"/>
      <c r="V1657" s="37"/>
      <c r="W1657" s="37"/>
      <c r="X1657" s="37"/>
      <c r="Y1657" s="37"/>
      <c r="Z1657" s="37"/>
      <c r="AA1657" s="37"/>
      <c r="AB1657" s="37"/>
      <c r="AC1657" s="37"/>
      <c r="AD1657" s="37"/>
      <c r="AE1657" s="37"/>
      <c r="AR1657" s="206" t="s">
        <v>104</v>
      </c>
      <c r="AT1657" s="206" t="s">
        <v>264</v>
      </c>
      <c r="AU1657" s="206" t="s">
        <v>91</v>
      </c>
      <c r="AY1657" s="19" t="s">
        <v>262</v>
      </c>
      <c r="BE1657" s="207">
        <f>IF(N1657="základní",J1657,0)</f>
        <v>0</v>
      </c>
      <c r="BF1657" s="207">
        <f>IF(N1657="snížená",J1657,0)</f>
        <v>0</v>
      </c>
      <c r="BG1657" s="207">
        <f>IF(N1657="zákl. přenesená",J1657,0)</f>
        <v>0</v>
      </c>
      <c r="BH1657" s="207">
        <f>IF(N1657="sníž. přenesená",J1657,0)</f>
        <v>0</v>
      </c>
      <c r="BI1657" s="207">
        <f>IF(N1657="nulová",J1657,0)</f>
        <v>0</v>
      </c>
      <c r="BJ1657" s="19" t="s">
        <v>89</v>
      </c>
      <c r="BK1657" s="207">
        <f>ROUND(I1657*H1657,2)</f>
        <v>0</v>
      </c>
      <c r="BL1657" s="19" t="s">
        <v>104</v>
      </c>
      <c r="BM1657" s="206" t="s">
        <v>1179</v>
      </c>
    </row>
    <row r="1658" spans="1:65" s="2" customFormat="1" ht="153">
      <c r="A1658" s="37"/>
      <c r="B1658" s="38"/>
      <c r="C1658" s="39"/>
      <c r="D1658" s="208" t="s">
        <v>270</v>
      </c>
      <c r="E1658" s="39"/>
      <c r="F1658" s="209" t="s">
        <v>1165</v>
      </c>
      <c r="G1658" s="39"/>
      <c r="H1658" s="39"/>
      <c r="I1658" s="118"/>
      <c r="J1658" s="39"/>
      <c r="K1658" s="39"/>
      <c r="L1658" s="42"/>
      <c r="M1658" s="210"/>
      <c r="N1658" s="211"/>
      <c r="O1658" s="67"/>
      <c r="P1658" s="67"/>
      <c r="Q1658" s="67"/>
      <c r="R1658" s="67"/>
      <c r="S1658" s="67"/>
      <c r="T1658" s="68"/>
      <c r="U1658" s="37"/>
      <c r="V1658" s="37"/>
      <c r="W1658" s="37"/>
      <c r="X1658" s="37"/>
      <c r="Y1658" s="37"/>
      <c r="Z1658" s="37"/>
      <c r="AA1658" s="37"/>
      <c r="AB1658" s="37"/>
      <c r="AC1658" s="37"/>
      <c r="AD1658" s="37"/>
      <c r="AE1658" s="37"/>
      <c r="AT1658" s="19" t="s">
        <v>270</v>
      </c>
      <c r="AU1658" s="19" t="s">
        <v>91</v>
      </c>
    </row>
    <row r="1659" spans="1:65" s="13" customFormat="1" ht="10">
      <c r="B1659" s="212"/>
      <c r="C1659" s="213"/>
      <c r="D1659" s="208" t="s">
        <v>272</v>
      </c>
      <c r="E1659" s="214" t="s">
        <v>44</v>
      </c>
      <c r="F1659" s="215" t="s">
        <v>1057</v>
      </c>
      <c r="G1659" s="213"/>
      <c r="H1659" s="214" t="s">
        <v>44</v>
      </c>
      <c r="I1659" s="216"/>
      <c r="J1659" s="213"/>
      <c r="K1659" s="213"/>
      <c r="L1659" s="217"/>
      <c r="M1659" s="218"/>
      <c r="N1659" s="219"/>
      <c r="O1659" s="219"/>
      <c r="P1659" s="219"/>
      <c r="Q1659" s="219"/>
      <c r="R1659" s="219"/>
      <c r="S1659" s="219"/>
      <c r="T1659" s="220"/>
      <c r="AT1659" s="221" t="s">
        <v>272</v>
      </c>
      <c r="AU1659" s="221" t="s">
        <v>91</v>
      </c>
      <c r="AV1659" s="13" t="s">
        <v>89</v>
      </c>
      <c r="AW1659" s="13" t="s">
        <v>38</v>
      </c>
      <c r="AX1659" s="13" t="s">
        <v>82</v>
      </c>
      <c r="AY1659" s="221" t="s">
        <v>262</v>
      </c>
    </row>
    <row r="1660" spans="1:65" s="13" customFormat="1" ht="10">
      <c r="B1660" s="212"/>
      <c r="C1660" s="213"/>
      <c r="D1660" s="208" t="s">
        <v>272</v>
      </c>
      <c r="E1660" s="214" t="s">
        <v>44</v>
      </c>
      <c r="F1660" s="215" t="s">
        <v>988</v>
      </c>
      <c r="G1660" s="213"/>
      <c r="H1660" s="214" t="s">
        <v>44</v>
      </c>
      <c r="I1660" s="216"/>
      <c r="J1660" s="213"/>
      <c r="K1660" s="213"/>
      <c r="L1660" s="217"/>
      <c r="M1660" s="218"/>
      <c r="N1660" s="219"/>
      <c r="O1660" s="219"/>
      <c r="P1660" s="219"/>
      <c r="Q1660" s="219"/>
      <c r="R1660" s="219"/>
      <c r="S1660" s="219"/>
      <c r="T1660" s="220"/>
      <c r="AT1660" s="221" t="s">
        <v>272</v>
      </c>
      <c r="AU1660" s="221" t="s">
        <v>91</v>
      </c>
      <c r="AV1660" s="13" t="s">
        <v>89</v>
      </c>
      <c r="AW1660" s="13" t="s">
        <v>38</v>
      </c>
      <c r="AX1660" s="13" t="s">
        <v>82</v>
      </c>
      <c r="AY1660" s="221" t="s">
        <v>262</v>
      </c>
    </row>
    <row r="1661" spans="1:65" s="13" customFormat="1" ht="10">
      <c r="B1661" s="212"/>
      <c r="C1661" s="213"/>
      <c r="D1661" s="208" t="s">
        <v>272</v>
      </c>
      <c r="E1661" s="214" t="s">
        <v>44</v>
      </c>
      <c r="F1661" s="215" t="s">
        <v>968</v>
      </c>
      <c r="G1661" s="213"/>
      <c r="H1661" s="214" t="s">
        <v>44</v>
      </c>
      <c r="I1661" s="216"/>
      <c r="J1661" s="213"/>
      <c r="K1661" s="213"/>
      <c r="L1661" s="217"/>
      <c r="M1661" s="218"/>
      <c r="N1661" s="219"/>
      <c r="O1661" s="219"/>
      <c r="P1661" s="219"/>
      <c r="Q1661" s="219"/>
      <c r="R1661" s="219"/>
      <c r="S1661" s="219"/>
      <c r="T1661" s="220"/>
      <c r="AT1661" s="221" t="s">
        <v>272</v>
      </c>
      <c r="AU1661" s="221" t="s">
        <v>91</v>
      </c>
      <c r="AV1661" s="13" t="s">
        <v>89</v>
      </c>
      <c r="AW1661" s="13" t="s">
        <v>38</v>
      </c>
      <c r="AX1661" s="13" t="s">
        <v>82</v>
      </c>
      <c r="AY1661" s="221" t="s">
        <v>262</v>
      </c>
    </row>
    <row r="1662" spans="1:65" s="15" customFormat="1" ht="10">
      <c r="B1662" s="233"/>
      <c r="C1662" s="234"/>
      <c r="D1662" s="208" t="s">
        <v>272</v>
      </c>
      <c r="E1662" s="235" t="s">
        <v>44</v>
      </c>
      <c r="F1662" s="236" t="s">
        <v>989</v>
      </c>
      <c r="G1662" s="234"/>
      <c r="H1662" s="237">
        <v>39.613999999999997</v>
      </c>
      <c r="I1662" s="238"/>
      <c r="J1662" s="234"/>
      <c r="K1662" s="234"/>
      <c r="L1662" s="239"/>
      <c r="M1662" s="240"/>
      <c r="N1662" s="241"/>
      <c r="O1662" s="241"/>
      <c r="P1662" s="241"/>
      <c r="Q1662" s="241"/>
      <c r="R1662" s="241"/>
      <c r="S1662" s="241"/>
      <c r="T1662" s="242"/>
      <c r="AT1662" s="243" t="s">
        <v>272</v>
      </c>
      <c r="AU1662" s="243" t="s">
        <v>91</v>
      </c>
      <c r="AV1662" s="15" t="s">
        <v>91</v>
      </c>
      <c r="AW1662" s="15" t="s">
        <v>38</v>
      </c>
      <c r="AX1662" s="15" t="s">
        <v>82</v>
      </c>
      <c r="AY1662" s="243" t="s">
        <v>262</v>
      </c>
    </row>
    <row r="1663" spans="1:65" s="15" customFormat="1" ht="10">
      <c r="B1663" s="233"/>
      <c r="C1663" s="234"/>
      <c r="D1663" s="208" t="s">
        <v>272</v>
      </c>
      <c r="E1663" s="235" t="s">
        <v>44</v>
      </c>
      <c r="F1663" s="236" t="s">
        <v>992</v>
      </c>
      <c r="G1663" s="234"/>
      <c r="H1663" s="237">
        <v>38.646999999999998</v>
      </c>
      <c r="I1663" s="238"/>
      <c r="J1663" s="234"/>
      <c r="K1663" s="234"/>
      <c r="L1663" s="239"/>
      <c r="M1663" s="240"/>
      <c r="N1663" s="241"/>
      <c r="O1663" s="241"/>
      <c r="P1663" s="241"/>
      <c r="Q1663" s="241"/>
      <c r="R1663" s="241"/>
      <c r="S1663" s="241"/>
      <c r="T1663" s="242"/>
      <c r="AT1663" s="243" t="s">
        <v>272</v>
      </c>
      <c r="AU1663" s="243" t="s">
        <v>91</v>
      </c>
      <c r="AV1663" s="15" t="s">
        <v>91</v>
      </c>
      <c r="AW1663" s="15" t="s">
        <v>38</v>
      </c>
      <c r="AX1663" s="15" t="s">
        <v>82</v>
      </c>
      <c r="AY1663" s="243" t="s">
        <v>262</v>
      </c>
    </row>
    <row r="1664" spans="1:65" s="15" customFormat="1" ht="10">
      <c r="B1664" s="233"/>
      <c r="C1664" s="234"/>
      <c r="D1664" s="208" t="s">
        <v>272</v>
      </c>
      <c r="E1664" s="235" t="s">
        <v>44</v>
      </c>
      <c r="F1664" s="236" t="s">
        <v>993</v>
      </c>
      <c r="G1664" s="234"/>
      <c r="H1664" s="237">
        <v>-2.0299999999999998</v>
      </c>
      <c r="I1664" s="238"/>
      <c r="J1664" s="234"/>
      <c r="K1664" s="234"/>
      <c r="L1664" s="239"/>
      <c r="M1664" s="240"/>
      <c r="N1664" s="241"/>
      <c r="O1664" s="241"/>
      <c r="P1664" s="241"/>
      <c r="Q1664" s="241"/>
      <c r="R1664" s="241"/>
      <c r="S1664" s="241"/>
      <c r="T1664" s="242"/>
      <c r="AT1664" s="243" t="s">
        <v>272</v>
      </c>
      <c r="AU1664" s="243" t="s">
        <v>91</v>
      </c>
      <c r="AV1664" s="15" t="s">
        <v>91</v>
      </c>
      <c r="AW1664" s="15" t="s">
        <v>38</v>
      </c>
      <c r="AX1664" s="15" t="s">
        <v>82</v>
      </c>
      <c r="AY1664" s="243" t="s">
        <v>262</v>
      </c>
    </row>
    <row r="1665" spans="1:65" s="15" customFormat="1" ht="10">
      <c r="B1665" s="233"/>
      <c r="C1665" s="234"/>
      <c r="D1665" s="208" t="s">
        <v>272</v>
      </c>
      <c r="E1665" s="235" t="s">
        <v>44</v>
      </c>
      <c r="F1665" s="236" t="s">
        <v>994</v>
      </c>
      <c r="G1665" s="234"/>
      <c r="H1665" s="237">
        <v>41.921999999999997</v>
      </c>
      <c r="I1665" s="238"/>
      <c r="J1665" s="234"/>
      <c r="K1665" s="234"/>
      <c r="L1665" s="239"/>
      <c r="M1665" s="240"/>
      <c r="N1665" s="241"/>
      <c r="O1665" s="241"/>
      <c r="P1665" s="241"/>
      <c r="Q1665" s="241"/>
      <c r="R1665" s="241"/>
      <c r="S1665" s="241"/>
      <c r="T1665" s="242"/>
      <c r="AT1665" s="243" t="s">
        <v>272</v>
      </c>
      <c r="AU1665" s="243" t="s">
        <v>91</v>
      </c>
      <c r="AV1665" s="15" t="s">
        <v>91</v>
      </c>
      <c r="AW1665" s="15" t="s">
        <v>38</v>
      </c>
      <c r="AX1665" s="15" t="s">
        <v>82</v>
      </c>
      <c r="AY1665" s="243" t="s">
        <v>262</v>
      </c>
    </row>
    <row r="1666" spans="1:65" s="15" customFormat="1" ht="10">
      <c r="B1666" s="233"/>
      <c r="C1666" s="234"/>
      <c r="D1666" s="208" t="s">
        <v>272</v>
      </c>
      <c r="E1666" s="235" t="s">
        <v>44</v>
      </c>
      <c r="F1666" s="236" t="s">
        <v>995</v>
      </c>
      <c r="G1666" s="234"/>
      <c r="H1666" s="237">
        <v>43.322000000000003</v>
      </c>
      <c r="I1666" s="238"/>
      <c r="J1666" s="234"/>
      <c r="K1666" s="234"/>
      <c r="L1666" s="239"/>
      <c r="M1666" s="240"/>
      <c r="N1666" s="241"/>
      <c r="O1666" s="241"/>
      <c r="P1666" s="241"/>
      <c r="Q1666" s="241"/>
      <c r="R1666" s="241"/>
      <c r="S1666" s="241"/>
      <c r="T1666" s="242"/>
      <c r="AT1666" s="243" t="s">
        <v>272</v>
      </c>
      <c r="AU1666" s="243" t="s">
        <v>91</v>
      </c>
      <c r="AV1666" s="15" t="s">
        <v>91</v>
      </c>
      <c r="AW1666" s="15" t="s">
        <v>38</v>
      </c>
      <c r="AX1666" s="15" t="s">
        <v>82</v>
      </c>
      <c r="AY1666" s="243" t="s">
        <v>262</v>
      </c>
    </row>
    <row r="1667" spans="1:65" s="16" customFormat="1" ht="10">
      <c r="B1667" s="244"/>
      <c r="C1667" s="245"/>
      <c r="D1667" s="208" t="s">
        <v>272</v>
      </c>
      <c r="E1667" s="246" t="s">
        <v>44</v>
      </c>
      <c r="F1667" s="247" t="s">
        <v>291</v>
      </c>
      <c r="G1667" s="245"/>
      <c r="H1667" s="248">
        <v>161.47499999999999</v>
      </c>
      <c r="I1667" s="249"/>
      <c r="J1667" s="245"/>
      <c r="K1667" s="245"/>
      <c r="L1667" s="250"/>
      <c r="M1667" s="251"/>
      <c r="N1667" s="252"/>
      <c r="O1667" s="252"/>
      <c r="P1667" s="252"/>
      <c r="Q1667" s="252"/>
      <c r="R1667" s="252"/>
      <c r="S1667" s="252"/>
      <c r="T1667" s="253"/>
      <c r="AT1667" s="254" t="s">
        <v>272</v>
      </c>
      <c r="AU1667" s="254" t="s">
        <v>91</v>
      </c>
      <c r="AV1667" s="16" t="s">
        <v>104</v>
      </c>
      <c r="AW1667" s="16" t="s">
        <v>38</v>
      </c>
      <c r="AX1667" s="16" t="s">
        <v>89</v>
      </c>
      <c r="AY1667" s="254" t="s">
        <v>262</v>
      </c>
    </row>
    <row r="1668" spans="1:65" s="2" customFormat="1" ht="16.5" customHeight="1">
      <c r="A1668" s="37"/>
      <c r="B1668" s="38"/>
      <c r="C1668" s="195" t="s">
        <v>1180</v>
      </c>
      <c r="D1668" s="195" t="s">
        <v>264</v>
      </c>
      <c r="E1668" s="196" t="s">
        <v>1181</v>
      </c>
      <c r="F1668" s="197" t="s">
        <v>1182</v>
      </c>
      <c r="G1668" s="198" t="s">
        <v>267</v>
      </c>
      <c r="H1668" s="199">
        <v>5.1100000000000003</v>
      </c>
      <c r="I1668" s="200"/>
      <c r="J1668" s="201">
        <f>ROUND(I1668*H1668,2)</f>
        <v>0</v>
      </c>
      <c r="K1668" s="197" t="s">
        <v>268</v>
      </c>
      <c r="L1668" s="42"/>
      <c r="M1668" s="202" t="s">
        <v>44</v>
      </c>
      <c r="N1668" s="203" t="s">
        <v>53</v>
      </c>
      <c r="O1668" s="67"/>
      <c r="P1668" s="204">
        <f>O1668*H1668</f>
        <v>0</v>
      </c>
      <c r="Q1668" s="204">
        <v>0</v>
      </c>
      <c r="R1668" s="204">
        <f>Q1668*H1668</f>
        <v>0</v>
      </c>
      <c r="S1668" s="204">
        <v>0</v>
      </c>
      <c r="T1668" s="205">
        <f>S1668*H1668</f>
        <v>0</v>
      </c>
      <c r="U1668" s="37"/>
      <c r="V1668" s="37"/>
      <c r="W1668" s="37"/>
      <c r="X1668" s="37"/>
      <c r="Y1668" s="37"/>
      <c r="Z1668" s="37"/>
      <c r="AA1668" s="37"/>
      <c r="AB1668" s="37"/>
      <c r="AC1668" s="37"/>
      <c r="AD1668" s="37"/>
      <c r="AE1668" s="37"/>
      <c r="AR1668" s="206" t="s">
        <v>104</v>
      </c>
      <c r="AT1668" s="206" t="s">
        <v>264</v>
      </c>
      <c r="AU1668" s="206" t="s">
        <v>91</v>
      </c>
      <c r="AY1668" s="19" t="s">
        <v>262</v>
      </c>
      <c r="BE1668" s="207">
        <f>IF(N1668="základní",J1668,0)</f>
        <v>0</v>
      </c>
      <c r="BF1668" s="207">
        <f>IF(N1668="snížená",J1668,0)</f>
        <v>0</v>
      </c>
      <c r="BG1668" s="207">
        <f>IF(N1668="zákl. přenesená",J1668,0)</f>
        <v>0</v>
      </c>
      <c r="BH1668" s="207">
        <f>IF(N1668="sníž. přenesená",J1668,0)</f>
        <v>0</v>
      </c>
      <c r="BI1668" s="207">
        <f>IF(N1668="nulová",J1668,0)</f>
        <v>0</v>
      </c>
      <c r="BJ1668" s="19" t="s">
        <v>89</v>
      </c>
      <c r="BK1668" s="207">
        <f>ROUND(I1668*H1668,2)</f>
        <v>0</v>
      </c>
      <c r="BL1668" s="19" t="s">
        <v>104</v>
      </c>
      <c r="BM1668" s="206" t="s">
        <v>1183</v>
      </c>
    </row>
    <row r="1669" spans="1:65" s="2" customFormat="1" ht="54">
      <c r="A1669" s="37"/>
      <c r="B1669" s="38"/>
      <c r="C1669" s="39"/>
      <c r="D1669" s="208" t="s">
        <v>270</v>
      </c>
      <c r="E1669" s="39"/>
      <c r="F1669" s="209" t="s">
        <v>1184</v>
      </c>
      <c r="G1669" s="39"/>
      <c r="H1669" s="39"/>
      <c r="I1669" s="118"/>
      <c r="J1669" s="39"/>
      <c r="K1669" s="39"/>
      <c r="L1669" s="42"/>
      <c r="M1669" s="210"/>
      <c r="N1669" s="211"/>
      <c r="O1669" s="67"/>
      <c r="P1669" s="67"/>
      <c r="Q1669" s="67"/>
      <c r="R1669" s="67"/>
      <c r="S1669" s="67"/>
      <c r="T1669" s="68"/>
      <c r="U1669" s="37"/>
      <c r="V1669" s="37"/>
      <c r="W1669" s="37"/>
      <c r="X1669" s="37"/>
      <c r="Y1669" s="37"/>
      <c r="Z1669" s="37"/>
      <c r="AA1669" s="37"/>
      <c r="AB1669" s="37"/>
      <c r="AC1669" s="37"/>
      <c r="AD1669" s="37"/>
      <c r="AE1669" s="37"/>
      <c r="AT1669" s="19" t="s">
        <v>270</v>
      </c>
      <c r="AU1669" s="19" t="s">
        <v>91</v>
      </c>
    </row>
    <row r="1670" spans="1:65" s="13" customFormat="1" ht="10">
      <c r="B1670" s="212"/>
      <c r="C1670" s="213"/>
      <c r="D1670" s="208" t="s">
        <v>272</v>
      </c>
      <c r="E1670" s="214" t="s">
        <v>44</v>
      </c>
      <c r="F1670" s="215" t="s">
        <v>1185</v>
      </c>
      <c r="G1670" s="213"/>
      <c r="H1670" s="214" t="s">
        <v>44</v>
      </c>
      <c r="I1670" s="216"/>
      <c r="J1670" s="213"/>
      <c r="K1670" s="213"/>
      <c r="L1670" s="217"/>
      <c r="M1670" s="218"/>
      <c r="N1670" s="219"/>
      <c r="O1670" s="219"/>
      <c r="P1670" s="219"/>
      <c r="Q1670" s="219"/>
      <c r="R1670" s="219"/>
      <c r="S1670" s="219"/>
      <c r="T1670" s="220"/>
      <c r="AT1670" s="221" t="s">
        <v>272</v>
      </c>
      <c r="AU1670" s="221" t="s">
        <v>91</v>
      </c>
      <c r="AV1670" s="13" t="s">
        <v>89</v>
      </c>
      <c r="AW1670" s="13" t="s">
        <v>38</v>
      </c>
      <c r="AX1670" s="13" t="s">
        <v>82</v>
      </c>
      <c r="AY1670" s="221" t="s">
        <v>262</v>
      </c>
    </row>
    <row r="1671" spans="1:65" s="13" customFormat="1" ht="10">
      <c r="B1671" s="212"/>
      <c r="C1671" s="213"/>
      <c r="D1671" s="208" t="s">
        <v>272</v>
      </c>
      <c r="E1671" s="214" t="s">
        <v>44</v>
      </c>
      <c r="F1671" s="215" t="s">
        <v>1186</v>
      </c>
      <c r="G1671" s="213"/>
      <c r="H1671" s="214" t="s">
        <v>44</v>
      </c>
      <c r="I1671" s="216"/>
      <c r="J1671" s="213"/>
      <c r="K1671" s="213"/>
      <c r="L1671" s="217"/>
      <c r="M1671" s="218"/>
      <c r="N1671" s="219"/>
      <c r="O1671" s="219"/>
      <c r="P1671" s="219"/>
      <c r="Q1671" s="219"/>
      <c r="R1671" s="219"/>
      <c r="S1671" s="219"/>
      <c r="T1671" s="220"/>
      <c r="AT1671" s="221" t="s">
        <v>272</v>
      </c>
      <c r="AU1671" s="221" t="s">
        <v>91</v>
      </c>
      <c r="AV1671" s="13" t="s">
        <v>89</v>
      </c>
      <c r="AW1671" s="13" t="s">
        <v>38</v>
      </c>
      <c r="AX1671" s="13" t="s">
        <v>82</v>
      </c>
      <c r="AY1671" s="221" t="s">
        <v>262</v>
      </c>
    </row>
    <row r="1672" spans="1:65" s="13" customFormat="1" ht="10">
      <c r="B1672" s="212"/>
      <c r="C1672" s="213"/>
      <c r="D1672" s="208" t="s">
        <v>272</v>
      </c>
      <c r="E1672" s="214" t="s">
        <v>44</v>
      </c>
      <c r="F1672" s="215" t="s">
        <v>1187</v>
      </c>
      <c r="G1672" s="213"/>
      <c r="H1672" s="214" t="s">
        <v>44</v>
      </c>
      <c r="I1672" s="216"/>
      <c r="J1672" s="213"/>
      <c r="K1672" s="213"/>
      <c r="L1672" s="217"/>
      <c r="M1672" s="218"/>
      <c r="N1672" s="219"/>
      <c r="O1672" s="219"/>
      <c r="P1672" s="219"/>
      <c r="Q1672" s="219"/>
      <c r="R1672" s="219"/>
      <c r="S1672" s="219"/>
      <c r="T1672" s="220"/>
      <c r="AT1672" s="221" t="s">
        <v>272</v>
      </c>
      <c r="AU1672" s="221" t="s">
        <v>91</v>
      </c>
      <c r="AV1672" s="13" t="s">
        <v>89</v>
      </c>
      <c r="AW1672" s="13" t="s">
        <v>38</v>
      </c>
      <c r="AX1672" s="13" t="s">
        <v>82</v>
      </c>
      <c r="AY1672" s="221" t="s">
        <v>262</v>
      </c>
    </row>
    <row r="1673" spans="1:65" s="15" customFormat="1" ht="10">
      <c r="B1673" s="233"/>
      <c r="C1673" s="234"/>
      <c r="D1673" s="208" t="s">
        <v>272</v>
      </c>
      <c r="E1673" s="235" t="s">
        <v>44</v>
      </c>
      <c r="F1673" s="236" t="s">
        <v>1188</v>
      </c>
      <c r="G1673" s="234"/>
      <c r="H1673" s="237">
        <v>5.1100000000000003</v>
      </c>
      <c r="I1673" s="238"/>
      <c r="J1673" s="234"/>
      <c r="K1673" s="234"/>
      <c r="L1673" s="239"/>
      <c r="M1673" s="240"/>
      <c r="N1673" s="241"/>
      <c r="O1673" s="241"/>
      <c r="P1673" s="241"/>
      <c r="Q1673" s="241"/>
      <c r="R1673" s="241"/>
      <c r="S1673" s="241"/>
      <c r="T1673" s="242"/>
      <c r="AT1673" s="243" t="s">
        <v>272</v>
      </c>
      <c r="AU1673" s="243" t="s">
        <v>91</v>
      </c>
      <c r="AV1673" s="15" t="s">
        <v>91</v>
      </c>
      <c r="AW1673" s="15" t="s">
        <v>38</v>
      </c>
      <c r="AX1673" s="15" t="s">
        <v>82</v>
      </c>
      <c r="AY1673" s="243" t="s">
        <v>262</v>
      </c>
    </row>
    <row r="1674" spans="1:65" s="16" customFormat="1" ht="10">
      <c r="B1674" s="244"/>
      <c r="C1674" s="245"/>
      <c r="D1674" s="208" t="s">
        <v>272</v>
      </c>
      <c r="E1674" s="246" t="s">
        <v>44</v>
      </c>
      <c r="F1674" s="247" t="s">
        <v>291</v>
      </c>
      <c r="G1674" s="245"/>
      <c r="H1674" s="248">
        <v>5.1100000000000003</v>
      </c>
      <c r="I1674" s="249"/>
      <c r="J1674" s="245"/>
      <c r="K1674" s="245"/>
      <c r="L1674" s="250"/>
      <c r="M1674" s="251"/>
      <c r="N1674" s="252"/>
      <c r="O1674" s="252"/>
      <c r="P1674" s="252"/>
      <c r="Q1674" s="252"/>
      <c r="R1674" s="252"/>
      <c r="S1674" s="252"/>
      <c r="T1674" s="253"/>
      <c r="AT1674" s="254" t="s">
        <v>272</v>
      </c>
      <c r="AU1674" s="254" t="s">
        <v>91</v>
      </c>
      <c r="AV1674" s="16" t="s">
        <v>104</v>
      </c>
      <c r="AW1674" s="16" t="s">
        <v>38</v>
      </c>
      <c r="AX1674" s="16" t="s">
        <v>89</v>
      </c>
      <c r="AY1674" s="254" t="s">
        <v>262</v>
      </c>
    </row>
    <row r="1675" spans="1:65" s="2" customFormat="1" ht="16.5" customHeight="1">
      <c r="A1675" s="37"/>
      <c r="B1675" s="38"/>
      <c r="C1675" s="195" t="s">
        <v>1189</v>
      </c>
      <c r="D1675" s="195" t="s">
        <v>264</v>
      </c>
      <c r="E1675" s="196" t="s">
        <v>1190</v>
      </c>
      <c r="F1675" s="197" t="s">
        <v>1191</v>
      </c>
      <c r="G1675" s="198" t="s">
        <v>342</v>
      </c>
      <c r="H1675" s="199">
        <v>2345.6</v>
      </c>
      <c r="I1675" s="200"/>
      <c r="J1675" s="201">
        <f>ROUND(I1675*H1675,2)</f>
        <v>0</v>
      </c>
      <c r="K1675" s="197" t="s">
        <v>268</v>
      </c>
      <c r="L1675" s="42"/>
      <c r="M1675" s="202" t="s">
        <v>44</v>
      </c>
      <c r="N1675" s="203" t="s">
        <v>53</v>
      </c>
      <c r="O1675" s="67"/>
      <c r="P1675" s="204">
        <f>O1675*H1675</f>
        <v>0</v>
      </c>
      <c r="Q1675" s="204">
        <v>0.11</v>
      </c>
      <c r="R1675" s="204">
        <f>Q1675*H1675</f>
        <v>258.01600000000002</v>
      </c>
      <c r="S1675" s="204">
        <v>0</v>
      </c>
      <c r="T1675" s="205">
        <f>S1675*H1675</f>
        <v>0</v>
      </c>
      <c r="U1675" s="37"/>
      <c r="V1675" s="37"/>
      <c r="W1675" s="37"/>
      <c r="X1675" s="37"/>
      <c r="Y1675" s="37"/>
      <c r="Z1675" s="37"/>
      <c r="AA1675" s="37"/>
      <c r="AB1675" s="37"/>
      <c r="AC1675" s="37"/>
      <c r="AD1675" s="37"/>
      <c r="AE1675" s="37"/>
      <c r="AR1675" s="206" t="s">
        <v>104</v>
      </c>
      <c r="AT1675" s="206" t="s">
        <v>264</v>
      </c>
      <c r="AU1675" s="206" t="s">
        <v>91</v>
      </c>
      <c r="AY1675" s="19" t="s">
        <v>262</v>
      </c>
      <c r="BE1675" s="207">
        <f>IF(N1675="základní",J1675,0)</f>
        <v>0</v>
      </c>
      <c r="BF1675" s="207">
        <f>IF(N1675="snížená",J1675,0)</f>
        <v>0</v>
      </c>
      <c r="BG1675" s="207">
        <f>IF(N1675="zákl. přenesená",J1675,0)</f>
        <v>0</v>
      </c>
      <c r="BH1675" s="207">
        <f>IF(N1675="sníž. přenesená",J1675,0)</f>
        <v>0</v>
      </c>
      <c r="BI1675" s="207">
        <f>IF(N1675="nulová",J1675,0)</f>
        <v>0</v>
      </c>
      <c r="BJ1675" s="19" t="s">
        <v>89</v>
      </c>
      <c r="BK1675" s="207">
        <f>ROUND(I1675*H1675,2)</f>
        <v>0</v>
      </c>
      <c r="BL1675" s="19" t="s">
        <v>104</v>
      </c>
      <c r="BM1675" s="206" t="s">
        <v>1192</v>
      </c>
    </row>
    <row r="1676" spans="1:65" s="13" customFormat="1" ht="10">
      <c r="B1676" s="212"/>
      <c r="C1676" s="213"/>
      <c r="D1676" s="208" t="s">
        <v>272</v>
      </c>
      <c r="E1676" s="214" t="s">
        <v>44</v>
      </c>
      <c r="F1676" s="215" t="s">
        <v>1193</v>
      </c>
      <c r="G1676" s="213"/>
      <c r="H1676" s="214" t="s">
        <v>44</v>
      </c>
      <c r="I1676" s="216"/>
      <c r="J1676" s="213"/>
      <c r="K1676" s="213"/>
      <c r="L1676" s="217"/>
      <c r="M1676" s="218"/>
      <c r="N1676" s="219"/>
      <c r="O1676" s="219"/>
      <c r="P1676" s="219"/>
      <c r="Q1676" s="219"/>
      <c r="R1676" s="219"/>
      <c r="S1676" s="219"/>
      <c r="T1676" s="220"/>
      <c r="AT1676" s="221" t="s">
        <v>272</v>
      </c>
      <c r="AU1676" s="221" t="s">
        <v>91</v>
      </c>
      <c r="AV1676" s="13" t="s">
        <v>89</v>
      </c>
      <c r="AW1676" s="13" t="s">
        <v>38</v>
      </c>
      <c r="AX1676" s="13" t="s">
        <v>82</v>
      </c>
      <c r="AY1676" s="221" t="s">
        <v>262</v>
      </c>
    </row>
    <row r="1677" spans="1:65" s="13" customFormat="1" ht="10">
      <c r="B1677" s="212"/>
      <c r="C1677" s="213"/>
      <c r="D1677" s="208" t="s">
        <v>272</v>
      </c>
      <c r="E1677" s="214" t="s">
        <v>44</v>
      </c>
      <c r="F1677" s="215" t="s">
        <v>1186</v>
      </c>
      <c r="G1677" s="213"/>
      <c r="H1677" s="214" t="s">
        <v>44</v>
      </c>
      <c r="I1677" s="216"/>
      <c r="J1677" s="213"/>
      <c r="K1677" s="213"/>
      <c r="L1677" s="217"/>
      <c r="M1677" s="218"/>
      <c r="N1677" s="219"/>
      <c r="O1677" s="219"/>
      <c r="P1677" s="219"/>
      <c r="Q1677" s="219"/>
      <c r="R1677" s="219"/>
      <c r="S1677" s="219"/>
      <c r="T1677" s="220"/>
      <c r="AT1677" s="221" t="s">
        <v>272</v>
      </c>
      <c r="AU1677" s="221" t="s">
        <v>91</v>
      </c>
      <c r="AV1677" s="13" t="s">
        <v>89</v>
      </c>
      <c r="AW1677" s="13" t="s">
        <v>38</v>
      </c>
      <c r="AX1677" s="13" t="s">
        <v>82</v>
      </c>
      <c r="AY1677" s="221" t="s">
        <v>262</v>
      </c>
    </row>
    <row r="1678" spans="1:65" s="13" customFormat="1" ht="10">
      <c r="B1678" s="212"/>
      <c r="C1678" s="213"/>
      <c r="D1678" s="208" t="s">
        <v>272</v>
      </c>
      <c r="E1678" s="214" t="s">
        <v>44</v>
      </c>
      <c r="F1678" s="215" t="s">
        <v>1194</v>
      </c>
      <c r="G1678" s="213"/>
      <c r="H1678" s="214" t="s">
        <v>44</v>
      </c>
      <c r="I1678" s="216"/>
      <c r="J1678" s="213"/>
      <c r="K1678" s="213"/>
      <c r="L1678" s="217"/>
      <c r="M1678" s="218"/>
      <c r="N1678" s="219"/>
      <c r="O1678" s="219"/>
      <c r="P1678" s="219"/>
      <c r="Q1678" s="219"/>
      <c r="R1678" s="219"/>
      <c r="S1678" s="219"/>
      <c r="T1678" s="220"/>
      <c r="AT1678" s="221" t="s">
        <v>272</v>
      </c>
      <c r="AU1678" s="221" t="s">
        <v>91</v>
      </c>
      <c r="AV1678" s="13" t="s">
        <v>89</v>
      </c>
      <c r="AW1678" s="13" t="s">
        <v>38</v>
      </c>
      <c r="AX1678" s="13" t="s">
        <v>82</v>
      </c>
      <c r="AY1678" s="221" t="s">
        <v>262</v>
      </c>
    </row>
    <row r="1679" spans="1:65" s="15" customFormat="1" ht="10">
      <c r="B1679" s="233"/>
      <c r="C1679" s="234"/>
      <c r="D1679" s="208" t="s">
        <v>272</v>
      </c>
      <c r="E1679" s="235" t="s">
        <v>44</v>
      </c>
      <c r="F1679" s="236" t="s">
        <v>1195</v>
      </c>
      <c r="G1679" s="234"/>
      <c r="H1679" s="237">
        <v>473.6</v>
      </c>
      <c r="I1679" s="238"/>
      <c r="J1679" s="234"/>
      <c r="K1679" s="234"/>
      <c r="L1679" s="239"/>
      <c r="M1679" s="240"/>
      <c r="N1679" s="241"/>
      <c r="O1679" s="241"/>
      <c r="P1679" s="241"/>
      <c r="Q1679" s="241"/>
      <c r="R1679" s="241"/>
      <c r="S1679" s="241"/>
      <c r="T1679" s="242"/>
      <c r="AT1679" s="243" t="s">
        <v>272</v>
      </c>
      <c r="AU1679" s="243" t="s">
        <v>91</v>
      </c>
      <c r="AV1679" s="15" t="s">
        <v>91</v>
      </c>
      <c r="AW1679" s="15" t="s">
        <v>38</v>
      </c>
      <c r="AX1679" s="15" t="s">
        <v>82</v>
      </c>
      <c r="AY1679" s="243" t="s">
        <v>262</v>
      </c>
    </row>
    <row r="1680" spans="1:65" s="14" customFormat="1" ht="10">
      <c r="B1680" s="222"/>
      <c r="C1680" s="223"/>
      <c r="D1680" s="208" t="s">
        <v>272</v>
      </c>
      <c r="E1680" s="224" t="s">
        <v>44</v>
      </c>
      <c r="F1680" s="225" t="s">
        <v>284</v>
      </c>
      <c r="G1680" s="223"/>
      <c r="H1680" s="226">
        <v>473.6</v>
      </c>
      <c r="I1680" s="227"/>
      <c r="J1680" s="223"/>
      <c r="K1680" s="223"/>
      <c r="L1680" s="228"/>
      <c r="M1680" s="229"/>
      <c r="N1680" s="230"/>
      <c r="O1680" s="230"/>
      <c r="P1680" s="230"/>
      <c r="Q1680" s="230"/>
      <c r="R1680" s="230"/>
      <c r="S1680" s="230"/>
      <c r="T1680" s="231"/>
      <c r="AT1680" s="232" t="s">
        <v>272</v>
      </c>
      <c r="AU1680" s="232" t="s">
        <v>91</v>
      </c>
      <c r="AV1680" s="14" t="s">
        <v>97</v>
      </c>
      <c r="AW1680" s="14" t="s">
        <v>38</v>
      </c>
      <c r="AX1680" s="14" t="s">
        <v>82</v>
      </c>
      <c r="AY1680" s="232" t="s">
        <v>262</v>
      </c>
    </row>
    <row r="1681" spans="2:51" s="13" customFormat="1" ht="10">
      <c r="B1681" s="212"/>
      <c r="C1681" s="213"/>
      <c r="D1681" s="208" t="s">
        <v>272</v>
      </c>
      <c r="E1681" s="214" t="s">
        <v>44</v>
      </c>
      <c r="F1681" s="215" t="s">
        <v>1185</v>
      </c>
      <c r="G1681" s="213"/>
      <c r="H1681" s="214" t="s">
        <v>44</v>
      </c>
      <c r="I1681" s="216"/>
      <c r="J1681" s="213"/>
      <c r="K1681" s="213"/>
      <c r="L1681" s="217"/>
      <c r="M1681" s="218"/>
      <c r="N1681" s="219"/>
      <c r="O1681" s="219"/>
      <c r="P1681" s="219"/>
      <c r="Q1681" s="219"/>
      <c r="R1681" s="219"/>
      <c r="S1681" s="219"/>
      <c r="T1681" s="220"/>
      <c r="AT1681" s="221" t="s">
        <v>272</v>
      </c>
      <c r="AU1681" s="221" t="s">
        <v>91</v>
      </c>
      <c r="AV1681" s="13" t="s">
        <v>89</v>
      </c>
      <c r="AW1681" s="13" t="s">
        <v>38</v>
      </c>
      <c r="AX1681" s="13" t="s">
        <v>82</v>
      </c>
      <c r="AY1681" s="221" t="s">
        <v>262</v>
      </c>
    </row>
    <row r="1682" spans="2:51" s="13" customFormat="1" ht="10">
      <c r="B1682" s="212"/>
      <c r="C1682" s="213"/>
      <c r="D1682" s="208" t="s">
        <v>272</v>
      </c>
      <c r="E1682" s="214" t="s">
        <v>44</v>
      </c>
      <c r="F1682" s="215" t="s">
        <v>1186</v>
      </c>
      <c r="G1682" s="213"/>
      <c r="H1682" s="214" t="s">
        <v>44</v>
      </c>
      <c r="I1682" s="216"/>
      <c r="J1682" s="213"/>
      <c r="K1682" s="213"/>
      <c r="L1682" s="217"/>
      <c r="M1682" s="218"/>
      <c r="N1682" s="219"/>
      <c r="O1682" s="219"/>
      <c r="P1682" s="219"/>
      <c r="Q1682" s="219"/>
      <c r="R1682" s="219"/>
      <c r="S1682" s="219"/>
      <c r="T1682" s="220"/>
      <c r="AT1682" s="221" t="s">
        <v>272</v>
      </c>
      <c r="AU1682" s="221" t="s">
        <v>91</v>
      </c>
      <c r="AV1682" s="13" t="s">
        <v>89</v>
      </c>
      <c r="AW1682" s="13" t="s">
        <v>38</v>
      </c>
      <c r="AX1682" s="13" t="s">
        <v>82</v>
      </c>
      <c r="AY1682" s="221" t="s">
        <v>262</v>
      </c>
    </row>
    <row r="1683" spans="2:51" s="13" customFormat="1" ht="10">
      <c r="B1683" s="212"/>
      <c r="C1683" s="213"/>
      <c r="D1683" s="208" t="s">
        <v>272</v>
      </c>
      <c r="E1683" s="214" t="s">
        <v>44</v>
      </c>
      <c r="F1683" s="215" t="s">
        <v>1196</v>
      </c>
      <c r="G1683" s="213"/>
      <c r="H1683" s="214" t="s">
        <v>44</v>
      </c>
      <c r="I1683" s="216"/>
      <c r="J1683" s="213"/>
      <c r="K1683" s="213"/>
      <c r="L1683" s="217"/>
      <c r="M1683" s="218"/>
      <c r="N1683" s="219"/>
      <c r="O1683" s="219"/>
      <c r="P1683" s="219"/>
      <c r="Q1683" s="219"/>
      <c r="R1683" s="219"/>
      <c r="S1683" s="219"/>
      <c r="T1683" s="220"/>
      <c r="AT1683" s="221" t="s">
        <v>272</v>
      </c>
      <c r="AU1683" s="221" t="s">
        <v>91</v>
      </c>
      <c r="AV1683" s="13" t="s">
        <v>89</v>
      </c>
      <c r="AW1683" s="13" t="s">
        <v>38</v>
      </c>
      <c r="AX1683" s="13" t="s">
        <v>82</v>
      </c>
      <c r="AY1683" s="221" t="s">
        <v>262</v>
      </c>
    </row>
    <row r="1684" spans="2:51" s="15" customFormat="1" ht="10">
      <c r="B1684" s="233"/>
      <c r="C1684" s="234"/>
      <c r="D1684" s="208" t="s">
        <v>272</v>
      </c>
      <c r="E1684" s="235" t="s">
        <v>44</v>
      </c>
      <c r="F1684" s="236" t="s">
        <v>1197</v>
      </c>
      <c r="G1684" s="234"/>
      <c r="H1684" s="237">
        <v>39.799999999999997</v>
      </c>
      <c r="I1684" s="238"/>
      <c r="J1684" s="234"/>
      <c r="K1684" s="234"/>
      <c r="L1684" s="239"/>
      <c r="M1684" s="240"/>
      <c r="N1684" s="241"/>
      <c r="O1684" s="241"/>
      <c r="P1684" s="241"/>
      <c r="Q1684" s="241"/>
      <c r="R1684" s="241"/>
      <c r="S1684" s="241"/>
      <c r="T1684" s="242"/>
      <c r="AT1684" s="243" t="s">
        <v>272</v>
      </c>
      <c r="AU1684" s="243" t="s">
        <v>91</v>
      </c>
      <c r="AV1684" s="15" t="s">
        <v>91</v>
      </c>
      <c r="AW1684" s="15" t="s">
        <v>38</v>
      </c>
      <c r="AX1684" s="15" t="s">
        <v>82</v>
      </c>
      <c r="AY1684" s="243" t="s">
        <v>262</v>
      </c>
    </row>
    <row r="1685" spans="2:51" s="13" customFormat="1" ht="10">
      <c r="B1685" s="212"/>
      <c r="C1685" s="213"/>
      <c r="D1685" s="208" t="s">
        <v>272</v>
      </c>
      <c r="E1685" s="214" t="s">
        <v>44</v>
      </c>
      <c r="F1685" s="215" t="s">
        <v>1187</v>
      </c>
      <c r="G1685" s="213"/>
      <c r="H1685" s="214" t="s">
        <v>44</v>
      </c>
      <c r="I1685" s="216"/>
      <c r="J1685" s="213"/>
      <c r="K1685" s="213"/>
      <c r="L1685" s="217"/>
      <c r="M1685" s="218"/>
      <c r="N1685" s="219"/>
      <c r="O1685" s="219"/>
      <c r="P1685" s="219"/>
      <c r="Q1685" s="219"/>
      <c r="R1685" s="219"/>
      <c r="S1685" s="219"/>
      <c r="T1685" s="220"/>
      <c r="AT1685" s="221" t="s">
        <v>272</v>
      </c>
      <c r="AU1685" s="221" t="s">
        <v>91</v>
      </c>
      <c r="AV1685" s="13" t="s">
        <v>89</v>
      </c>
      <c r="AW1685" s="13" t="s">
        <v>38</v>
      </c>
      <c r="AX1685" s="13" t="s">
        <v>82</v>
      </c>
      <c r="AY1685" s="221" t="s">
        <v>262</v>
      </c>
    </row>
    <row r="1686" spans="2:51" s="15" customFormat="1" ht="10">
      <c r="B1686" s="233"/>
      <c r="C1686" s="234"/>
      <c r="D1686" s="208" t="s">
        <v>272</v>
      </c>
      <c r="E1686" s="235" t="s">
        <v>44</v>
      </c>
      <c r="F1686" s="236" t="s">
        <v>1198</v>
      </c>
      <c r="G1686" s="234"/>
      <c r="H1686" s="237">
        <v>73</v>
      </c>
      <c r="I1686" s="238"/>
      <c r="J1686" s="234"/>
      <c r="K1686" s="234"/>
      <c r="L1686" s="239"/>
      <c r="M1686" s="240"/>
      <c r="N1686" s="241"/>
      <c r="O1686" s="241"/>
      <c r="P1686" s="241"/>
      <c r="Q1686" s="241"/>
      <c r="R1686" s="241"/>
      <c r="S1686" s="241"/>
      <c r="T1686" s="242"/>
      <c r="AT1686" s="243" t="s">
        <v>272</v>
      </c>
      <c r="AU1686" s="243" t="s">
        <v>91</v>
      </c>
      <c r="AV1686" s="15" t="s">
        <v>91</v>
      </c>
      <c r="AW1686" s="15" t="s">
        <v>38</v>
      </c>
      <c r="AX1686" s="15" t="s">
        <v>82</v>
      </c>
      <c r="AY1686" s="243" t="s">
        <v>262</v>
      </c>
    </row>
    <row r="1687" spans="2:51" s="14" customFormat="1" ht="10">
      <c r="B1687" s="222"/>
      <c r="C1687" s="223"/>
      <c r="D1687" s="208" t="s">
        <v>272</v>
      </c>
      <c r="E1687" s="224" t="s">
        <v>44</v>
      </c>
      <c r="F1687" s="225" t="s">
        <v>284</v>
      </c>
      <c r="G1687" s="223"/>
      <c r="H1687" s="226">
        <v>112.8</v>
      </c>
      <c r="I1687" s="227"/>
      <c r="J1687" s="223"/>
      <c r="K1687" s="223"/>
      <c r="L1687" s="228"/>
      <c r="M1687" s="229"/>
      <c r="N1687" s="230"/>
      <c r="O1687" s="230"/>
      <c r="P1687" s="230"/>
      <c r="Q1687" s="230"/>
      <c r="R1687" s="230"/>
      <c r="S1687" s="230"/>
      <c r="T1687" s="231"/>
      <c r="AT1687" s="232" t="s">
        <v>272</v>
      </c>
      <c r="AU1687" s="232" t="s">
        <v>91</v>
      </c>
      <c r="AV1687" s="14" t="s">
        <v>97</v>
      </c>
      <c r="AW1687" s="14" t="s">
        <v>38</v>
      </c>
      <c r="AX1687" s="14" t="s">
        <v>82</v>
      </c>
      <c r="AY1687" s="232" t="s">
        <v>262</v>
      </c>
    </row>
    <row r="1688" spans="2:51" s="13" customFormat="1" ht="10">
      <c r="B1688" s="212"/>
      <c r="C1688" s="213"/>
      <c r="D1688" s="208" t="s">
        <v>272</v>
      </c>
      <c r="E1688" s="214" t="s">
        <v>44</v>
      </c>
      <c r="F1688" s="215" t="s">
        <v>1199</v>
      </c>
      <c r="G1688" s="213"/>
      <c r="H1688" s="214" t="s">
        <v>44</v>
      </c>
      <c r="I1688" s="216"/>
      <c r="J1688" s="213"/>
      <c r="K1688" s="213"/>
      <c r="L1688" s="217"/>
      <c r="M1688" s="218"/>
      <c r="N1688" s="219"/>
      <c r="O1688" s="219"/>
      <c r="P1688" s="219"/>
      <c r="Q1688" s="219"/>
      <c r="R1688" s="219"/>
      <c r="S1688" s="219"/>
      <c r="T1688" s="220"/>
      <c r="AT1688" s="221" t="s">
        <v>272</v>
      </c>
      <c r="AU1688" s="221" t="s">
        <v>91</v>
      </c>
      <c r="AV1688" s="13" t="s">
        <v>89</v>
      </c>
      <c r="AW1688" s="13" t="s">
        <v>38</v>
      </c>
      <c r="AX1688" s="13" t="s">
        <v>82</v>
      </c>
      <c r="AY1688" s="221" t="s">
        <v>262</v>
      </c>
    </row>
    <row r="1689" spans="2:51" s="13" customFormat="1" ht="10">
      <c r="B1689" s="212"/>
      <c r="C1689" s="213"/>
      <c r="D1689" s="208" t="s">
        <v>272</v>
      </c>
      <c r="E1689" s="214" t="s">
        <v>44</v>
      </c>
      <c r="F1689" s="215" t="s">
        <v>1186</v>
      </c>
      <c r="G1689" s="213"/>
      <c r="H1689" s="214" t="s">
        <v>44</v>
      </c>
      <c r="I1689" s="216"/>
      <c r="J1689" s="213"/>
      <c r="K1689" s="213"/>
      <c r="L1689" s="217"/>
      <c r="M1689" s="218"/>
      <c r="N1689" s="219"/>
      <c r="O1689" s="219"/>
      <c r="P1689" s="219"/>
      <c r="Q1689" s="219"/>
      <c r="R1689" s="219"/>
      <c r="S1689" s="219"/>
      <c r="T1689" s="220"/>
      <c r="AT1689" s="221" t="s">
        <v>272</v>
      </c>
      <c r="AU1689" s="221" t="s">
        <v>91</v>
      </c>
      <c r="AV1689" s="13" t="s">
        <v>89</v>
      </c>
      <c r="AW1689" s="13" t="s">
        <v>38</v>
      </c>
      <c r="AX1689" s="13" t="s">
        <v>82</v>
      </c>
      <c r="AY1689" s="221" t="s">
        <v>262</v>
      </c>
    </row>
    <row r="1690" spans="2:51" s="13" customFormat="1" ht="10">
      <c r="B1690" s="212"/>
      <c r="C1690" s="213"/>
      <c r="D1690" s="208" t="s">
        <v>272</v>
      </c>
      <c r="E1690" s="214" t="s">
        <v>44</v>
      </c>
      <c r="F1690" s="215" t="s">
        <v>1200</v>
      </c>
      <c r="G1690" s="213"/>
      <c r="H1690" s="214" t="s">
        <v>44</v>
      </c>
      <c r="I1690" s="216"/>
      <c r="J1690" s="213"/>
      <c r="K1690" s="213"/>
      <c r="L1690" s="217"/>
      <c r="M1690" s="218"/>
      <c r="N1690" s="219"/>
      <c r="O1690" s="219"/>
      <c r="P1690" s="219"/>
      <c r="Q1690" s="219"/>
      <c r="R1690" s="219"/>
      <c r="S1690" s="219"/>
      <c r="T1690" s="220"/>
      <c r="AT1690" s="221" t="s">
        <v>272</v>
      </c>
      <c r="AU1690" s="221" t="s">
        <v>91</v>
      </c>
      <c r="AV1690" s="13" t="s">
        <v>89</v>
      </c>
      <c r="AW1690" s="13" t="s">
        <v>38</v>
      </c>
      <c r="AX1690" s="13" t="s">
        <v>82</v>
      </c>
      <c r="AY1690" s="221" t="s">
        <v>262</v>
      </c>
    </row>
    <row r="1691" spans="2:51" s="15" customFormat="1" ht="10">
      <c r="B1691" s="233"/>
      <c r="C1691" s="234"/>
      <c r="D1691" s="208" t="s">
        <v>272</v>
      </c>
      <c r="E1691" s="235" t="s">
        <v>44</v>
      </c>
      <c r="F1691" s="236" t="s">
        <v>1201</v>
      </c>
      <c r="G1691" s="234"/>
      <c r="H1691" s="237">
        <v>603.79999999999995</v>
      </c>
      <c r="I1691" s="238"/>
      <c r="J1691" s="234"/>
      <c r="K1691" s="234"/>
      <c r="L1691" s="239"/>
      <c r="M1691" s="240"/>
      <c r="N1691" s="241"/>
      <c r="O1691" s="241"/>
      <c r="P1691" s="241"/>
      <c r="Q1691" s="241"/>
      <c r="R1691" s="241"/>
      <c r="S1691" s="241"/>
      <c r="T1691" s="242"/>
      <c r="AT1691" s="243" t="s">
        <v>272</v>
      </c>
      <c r="AU1691" s="243" t="s">
        <v>91</v>
      </c>
      <c r="AV1691" s="15" t="s">
        <v>91</v>
      </c>
      <c r="AW1691" s="15" t="s">
        <v>38</v>
      </c>
      <c r="AX1691" s="15" t="s">
        <v>82</v>
      </c>
      <c r="AY1691" s="243" t="s">
        <v>262</v>
      </c>
    </row>
    <row r="1692" spans="2:51" s="14" customFormat="1" ht="10">
      <c r="B1692" s="222"/>
      <c r="C1692" s="223"/>
      <c r="D1692" s="208" t="s">
        <v>272</v>
      </c>
      <c r="E1692" s="224" t="s">
        <v>44</v>
      </c>
      <c r="F1692" s="225" t="s">
        <v>284</v>
      </c>
      <c r="G1692" s="223"/>
      <c r="H1692" s="226">
        <v>603.79999999999995</v>
      </c>
      <c r="I1692" s="227"/>
      <c r="J1692" s="223"/>
      <c r="K1692" s="223"/>
      <c r="L1692" s="228"/>
      <c r="M1692" s="229"/>
      <c r="N1692" s="230"/>
      <c r="O1692" s="230"/>
      <c r="P1692" s="230"/>
      <c r="Q1692" s="230"/>
      <c r="R1692" s="230"/>
      <c r="S1692" s="230"/>
      <c r="T1692" s="231"/>
      <c r="AT1692" s="232" t="s">
        <v>272</v>
      </c>
      <c r="AU1692" s="232" t="s">
        <v>91</v>
      </c>
      <c r="AV1692" s="14" t="s">
        <v>97</v>
      </c>
      <c r="AW1692" s="14" t="s">
        <v>38</v>
      </c>
      <c r="AX1692" s="14" t="s">
        <v>82</v>
      </c>
      <c r="AY1692" s="232" t="s">
        <v>262</v>
      </c>
    </row>
    <row r="1693" spans="2:51" s="13" customFormat="1" ht="10">
      <c r="B1693" s="212"/>
      <c r="C1693" s="213"/>
      <c r="D1693" s="208" t="s">
        <v>272</v>
      </c>
      <c r="E1693" s="214" t="s">
        <v>44</v>
      </c>
      <c r="F1693" s="215" t="s">
        <v>1202</v>
      </c>
      <c r="G1693" s="213"/>
      <c r="H1693" s="214" t="s">
        <v>44</v>
      </c>
      <c r="I1693" s="216"/>
      <c r="J1693" s="213"/>
      <c r="K1693" s="213"/>
      <c r="L1693" s="217"/>
      <c r="M1693" s="218"/>
      <c r="N1693" s="219"/>
      <c r="O1693" s="219"/>
      <c r="P1693" s="219"/>
      <c r="Q1693" s="219"/>
      <c r="R1693" s="219"/>
      <c r="S1693" s="219"/>
      <c r="T1693" s="220"/>
      <c r="AT1693" s="221" t="s">
        <v>272</v>
      </c>
      <c r="AU1693" s="221" t="s">
        <v>91</v>
      </c>
      <c r="AV1693" s="13" t="s">
        <v>89</v>
      </c>
      <c r="AW1693" s="13" t="s">
        <v>38</v>
      </c>
      <c r="AX1693" s="13" t="s">
        <v>82</v>
      </c>
      <c r="AY1693" s="221" t="s">
        <v>262</v>
      </c>
    </row>
    <row r="1694" spans="2:51" s="13" customFormat="1" ht="10">
      <c r="B1694" s="212"/>
      <c r="C1694" s="213"/>
      <c r="D1694" s="208" t="s">
        <v>272</v>
      </c>
      <c r="E1694" s="214" t="s">
        <v>44</v>
      </c>
      <c r="F1694" s="215" t="s">
        <v>1186</v>
      </c>
      <c r="G1694" s="213"/>
      <c r="H1694" s="214" t="s">
        <v>44</v>
      </c>
      <c r="I1694" s="216"/>
      <c r="J1694" s="213"/>
      <c r="K1694" s="213"/>
      <c r="L1694" s="217"/>
      <c r="M1694" s="218"/>
      <c r="N1694" s="219"/>
      <c r="O1694" s="219"/>
      <c r="P1694" s="219"/>
      <c r="Q1694" s="219"/>
      <c r="R1694" s="219"/>
      <c r="S1694" s="219"/>
      <c r="T1694" s="220"/>
      <c r="AT1694" s="221" t="s">
        <v>272</v>
      </c>
      <c r="AU1694" s="221" t="s">
        <v>91</v>
      </c>
      <c r="AV1694" s="13" t="s">
        <v>89</v>
      </c>
      <c r="AW1694" s="13" t="s">
        <v>38</v>
      </c>
      <c r="AX1694" s="13" t="s">
        <v>82</v>
      </c>
      <c r="AY1694" s="221" t="s">
        <v>262</v>
      </c>
    </row>
    <row r="1695" spans="2:51" s="13" customFormat="1" ht="10">
      <c r="B1695" s="212"/>
      <c r="C1695" s="213"/>
      <c r="D1695" s="208" t="s">
        <v>272</v>
      </c>
      <c r="E1695" s="214" t="s">
        <v>44</v>
      </c>
      <c r="F1695" s="215" t="s">
        <v>1203</v>
      </c>
      <c r="G1695" s="213"/>
      <c r="H1695" s="214" t="s">
        <v>44</v>
      </c>
      <c r="I1695" s="216"/>
      <c r="J1695" s="213"/>
      <c r="K1695" s="213"/>
      <c r="L1695" s="217"/>
      <c r="M1695" s="218"/>
      <c r="N1695" s="219"/>
      <c r="O1695" s="219"/>
      <c r="P1695" s="219"/>
      <c r="Q1695" s="219"/>
      <c r="R1695" s="219"/>
      <c r="S1695" s="219"/>
      <c r="T1695" s="220"/>
      <c r="AT1695" s="221" t="s">
        <v>272</v>
      </c>
      <c r="AU1695" s="221" t="s">
        <v>91</v>
      </c>
      <c r="AV1695" s="13" t="s">
        <v>89</v>
      </c>
      <c r="AW1695" s="13" t="s">
        <v>38</v>
      </c>
      <c r="AX1695" s="13" t="s">
        <v>82</v>
      </c>
      <c r="AY1695" s="221" t="s">
        <v>262</v>
      </c>
    </row>
    <row r="1696" spans="2:51" s="15" customFormat="1" ht="10">
      <c r="B1696" s="233"/>
      <c r="C1696" s="234"/>
      <c r="D1696" s="208" t="s">
        <v>272</v>
      </c>
      <c r="E1696" s="235" t="s">
        <v>44</v>
      </c>
      <c r="F1696" s="236" t="s">
        <v>1204</v>
      </c>
      <c r="G1696" s="234"/>
      <c r="H1696" s="237">
        <v>1155.4000000000001</v>
      </c>
      <c r="I1696" s="238"/>
      <c r="J1696" s="234"/>
      <c r="K1696" s="234"/>
      <c r="L1696" s="239"/>
      <c r="M1696" s="240"/>
      <c r="N1696" s="241"/>
      <c r="O1696" s="241"/>
      <c r="P1696" s="241"/>
      <c r="Q1696" s="241"/>
      <c r="R1696" s="241"/>
      <c r="S1696" s="241"/>
      <c r="T1696" s="242"/>
      <c r="AT1696" s="243" t="s">
        <v>272</v>
      </c>
      <c r="AU1696" s="243" t="s">
        <v>91</v>
      </c>
      <c r="AV1696" s="15" t="s">
        <v>91</v>
      </c>
      <c r="AW1696" s="15" t="s">
        <v>38</v>
      </c>
      <c r="AX1696" s="15" t="s">
        <v>82</v>
      </c>
      <c r="AY1696" s="243" t="s">
        <v>262</v>
      </c>
    </row>
    <row r="1697" spans="2:51" s="14" customFormat="1" ht="10">
      <c r="B1697" s="222"/>
      <c r="C1697" s="223"/>
      <c r="D1697" s="208" t="s">
        <v>272</v>
      </c>
      <c r="E1697" s="224" t="s">
        <v>44</v>
      </c>
      <c r="F1697" s="225" t="s">
        <v>284</v>
      </c>
      <c r="G1697" s="223"/>
      <c r="H1697" s="226">
        <v>1155.4000000000001</v>
      </c>
      <c r="I1697" s="227"/>
      <c r="J1697" s="223"/>
      <c r="K1697" s="223"/>
      <c r="L1697" s="228"/>
      <c r="M1697" s="229"/>
      <c r="N1697" s="230"/>
      <c r="O1697" s="230"/>
      <c r="P1697" s="230"/>
      <c r="Q1697" s="230"/>
      <c r="R1697" s="230"/>
      <c r="S1697" s="230"/>
      <c r="T1697" s="231"/>
      <c r="AT1697" s="232" t="s">
        <v>272</v>
      </c>
      <c r="AU1697" s="232" t="s">
        <v>91</v>
      </c>
      <c r="AV1697" s="14" t="s">
        <v>97</v>
      </c>
      <c r="AW1697" s="14" t="s">
        <v>38</v>
      </c>
      <c r="AX1697" s="14" t="s">
        <v>82</v>
      </c>
      <c r="AY1697" s="232" t="s">
        <v>262</v>
      </c>
    </row>
    <row r="1698" spans="2:51" s="16" customFormat="1" ht="10">
      <c r="B1698" s="244"/>
      <c r="C1698" s="245"/>
      <c r="D1698" s="208" t="s">
        <v>272</v>
      </c>
      <c r="E1698" s="246" t="s">
        <v>44</v>
      </c>
      <c r="F1698" s="247" t="s">
        <v>291</v>
      </c>
      <c r="G1698" s="245"/>
      <c r="H1698" s="248">
        <v>2345.6</v>
      </c>
      <c r="I1698" s="249"/>
      <c r="J1698" s="245"/>
      <c r="K1698" s="245"/>
      <c r="L1698" s="250"/>
      <c r="M1698" s="251"/>
      <c r="N1698" s="252"/>
      <c r="O1698" s="252"/>
      <c r="P1698" s="252"/>
      <c r="Q1698" s="252"/>
      <c r="R1698" s="252"/>
      <c r="S1698" s="252"/>
      <c r="T1698" s="253"/>
      <c r="AT1698" s="254" t="s">
        <v>272</v>
      </c>
      <c r="AU1698" s="254" t="s">
        <v>91</v>
      </c>
      <c r="AV1698" s="16" t="s">
        <v>104</v>
      </c>
      <c r="AW1698" s="16" t="s">
        <v>38</v>
      </c>
      <c r="AX1698" s="16" t="s">
        <v>89</v>
      </c>
      <c r="AY1698" s="254" t="s">
        <v>262</v>
      </c>
    </row>
    <row r="1699" spans="2:51" s="13" customFormat="1" ht="10">
      <c r="B1699" s="212"/>
      <c r="C1699" s="213"/>
      <c r="D1699" s="208" t="s">
        <v>272</v>
      </c>
      <c r="E1699" s="214" t="s">
        <v>44</v>
      </c>
      <c r="F1699" s="215" t="s">
        <v>1194</v>
      </c>
      <c r="G1699" s="213"/>
      <c r="H1699" s="214" t="s">
        <v>44</v>
      </c>
      <c r="I1699" s="216"/>
      <c r="J1699" s="213"/>
      <c r="K1699" s="213"/>
      <c r="L1699" s="217"/>
      <c r="M1699" s="218"/>
      <c r="N1699" s="219"/>
      <c r="O1699" s="219"/>
      <c r="P1699" s="219"/>
      <c r="Q1699" s="219"/>
      <c r="R1699" s="219"/>
      <c r="S1699" s="219"/>
      <c r="T1699" s="220"/>
      <c r="AT1699" s="221" t="s">
        <v>272</v>
      </c>
      <c r="AU1699" s="221" t="s">
        <v>91</v>
      </c>
      <c r="AV1699" s="13" t="s">
        <v>89</v>
      </c>
      <c r="AW1699" s="13" t="s">
        <v>38</v>
      </c>
      <c r="AX1699" s="13" t="s">
        <v>82</v>
      </c>
      <c r="AY1699" s="221" t="s">
        <v>262</v>
      </c>
    </row>
    <row r="1700" spans="2:51" s="13" customFormat="1" ht="10">
      <c r="B1700" s="212"/>
      <c r="C1700" s="213"/>
      <c r="D1700" s="208" t="s">
        <v>272</v>
      </c>
      <c r="E1700" s="214" t="s">
        <v>44</v>
      </c>
      <c r="F1700" s="215" t="s">
        <v>754</v>
      </c>
      <c r="G1700" s="213"/>
      <c r="H1700" s="214" t="s">
        <v>44</v>
      </c>
      <c r="I1700" s="216"/>
      <c r="J1700" s="213"/>
      <c r="K1700" s="213"/>
      <c r="L1700" s="217"/>
      <c r="M1700" s="218"/>
      <c r="N1700" s="219"/>
      <c r="O1700" s="219"/>
      <c r="P1700" s="219"/>
      <c r="Q1700" s="219"/>
      <c r="R1700" s="219"/>
      <c r="S1700" s="219"/>
      <c r="T1700" s="220"/>
      <c r="AT1700" s="221" t="s">
        <v>272</v>
      </c>
      <c r="AU1700" s="221" t="s">
        <v>91</v>
      </c>
      <c r="AV1700" s="13" t="s">
        <v>89</v>
      </c>
      <c r="AW1700" s="13" t="s">
        <v>38</v>
      </c>
      <c r="AX1700" s="13" t="s">
        <v>82</v>
      </c>
      <c r="AY1700" s="221" t="s">
        <v>262</v>
      </c>
    </row>
    <row r="1701" spans="2:51" s="13" customFormat="1" ht="10">
      <c r="B1701" s="212"/>
      <c r="C1701" s="213"/>
      <c r="D1701" s="208" t="s">
        <v>272</v>
      </c>
      <c r="E1701" s="214" t="s">
        <v>44</v>
      </c>
      <c r="F1701" s="215" t="s">
        <v>755</v>
      </c>
      <c r="G1701" s="213"/>
      <c r="H1701" s="214" t="s">
        <v>44</v>
      </c>
      <c r="I1701" s="216"/>
      <c r="J1701" s="213"/>
      <c r="K1701" s="213"/>
      <c r="L1701" s="217"/>
      <c r="M1701" s="218"/>
      <c r="N1701" s="219"/>
      <c r="O1701" s="219"/>
      <c r="P1701" s="219"/>
      <c r="Q1701" s="219"/>
      <c r="R1701" s="219"/>
      <c r="S1701" s="219"/>
      <c r="T1701" s="220"/>
      <c r="AT1701" s="221" t="s">
        <v>272</v>
      </c>
      <c r="AU1701" s="221" t="s">
        <v>91</v>
      </c>
      <c r="AV1701" s="13" t="s">
        <v>89</v>
      </c>
      <c r="AW1701" s="13" t="s">
        <v>38</v>
      </c>
      <c r="AX1701" s="13" t="s">
        <v>82</v>
      </c>
      <c r="AY1701" s="221" t="s">
        <v>262</v>
      </c>
    </row>
    <row r="1702" spans="2:51" s="15" customFormat="1" ht="10">
      <c r="B1702" s="233"/>
      <c r="C1702" s="234"/>
      <c r="D1702" s="208" t="s">
        <v>272</v>
      </c>
      <c r="E1702" s="235" t="s">
        <v>44</v>
      </c>
      <c r="F1702" s="236" t="s">
        <v>756</v>
      </c>
      <c r="G1702" s="234"/>
      <c r="H1702" s="237">
        <v>53.7</v>
      </c>
      <c r="I1702" s="238"/>
      <c r="J1702" s="234"/>
      <c r="K1702" s="234"/>
      <c r="L1702" s="239"/>
      <c r="M1702" s="240"/>
      <c r="N1702" s="241"/>
      <c r="O1702" s="241"/>
      <c r="P1702" s="241"/>
      <c r="Q1702" s="241"/>
      <c r="R1702" s="241"/>
      <c r="S1702" s="241"/>
      <c r="T1702" s="242"/>
      <c r="AT1702" s="243" t="s">
        <v>272</v>
      </c>
      <c r="AU1702" s="243" t="s">
        <v>91</v>
      </c>
      <c r="AV1702" s="15" t="s">
        <v>91</v>
      </c>
      <c r="AW1702" s="15" t="s">
        <v>38</v>
      </c>
      <c r="AX1702" s="15" t="s">
        <v>82</v>
      </c>
      <c r="AY1702" s="243" t="s">
        <v>262</v>
      </c>
    </row>
    <row r="1703" spans="2:51" s="13" customFormat="1" ht="10">
      <c r="B1703" s="212"/>
      <c r="C1703" s="213"/>
      <c r="D1703" s="208" t="s">
        <v>272</v>
      </c>
      <c r="E1703" s="214" t="s">
        <v>44</v>
      </c>
      <c r="F1703" s="215" t="s">
        <v>757</v>
      </c>
      <c r="G1703" s="213"/>
      <c r="H1703" s="214" t="s">
        <v>44</v>
      </c>
      <c r="I1703" s="216"/>
      <c r="J1703" s="213"/>
      <c r="K1703" s="213"/>
      <c r="L1703" s="217"/>
      <c r="M1703" s="218"/>
      <c r="N1703" s="219"/>
      <c r="O1703" s="219"/>
      <c r="P1703" s="219"/>
      <c r="Q1703" s="219"/>
      <c r="R1703" s="219"/>
      <c r="S1703" s="219"/>
      <c r="T1703" s="220"/>
      <c r="AT1703" s="221" t="s">
        <v>272</v>
      </c>
      <c r="AU1703" s="221" t="s">
        <v>91</v>
      </c>
      <c r="AV1703" s="13" t="s">
        <v>89</v>
      </c>
      <c r="AW1703" s="13" t="s">
        <v>38</v>
      </c>
      <c r="AX1703" s="13" t="s">
        <v>82</v>
      </c>
      <c r="AY1703" s="221" t="s">
        <v>262</v>
      </c>
    </row>
    <row r="1704" spans="2:51" s="15" customFormat="1" ht="10">
      <c r="B1704" s="233"/>
      <c r="C1704" s="234"/>
      <c r="D1704" s="208" t="s">
        <v>272</v>
      </c>
      <c r="E1704" s="235" t="s">
        <v>44</v>
      </c>
      <c r="F1704" s="236" t="s">
        <v>758</v>
      </c>
      <c r="G1704" s="234"/>
      <c r="H1704" s="237">
        <v>25.2</v>
      </c>
      <c r="I1704" s="238"/>
      <c r="J1704" s="234"/>
      <c r="K1704" s="234"/>
      <c r="L1704" s="239"/>
      <c r="M1704" s="240"/>
      <c r="N1704" s="241"/>
      <c r="O1704" s="241"/>
      <c r="P1704" s="241"/>
      <c r="Q1704" s="241"/>
      <c r="R1704" s="241"/>
      <c r="S1704" s="241"/>
      <c r="T1704" s="242"/>
      <c r="AT1704" s="243" t="s">
        <v>272</v>
      </c>
      <c r="AU1704" s="243" t="s">
        <v>91</v>
      </c>
      <c r="AV1704" s="15" t="s">
        <v>91</v>
      </c>
      <c r="AW1704" s="15" t="s">
        <v>38</v>
      </c>
      <c r="AX1704" s="15" t="s">
        <v>82</v>
      </c>
      <c r="AY1704" s="243" t="s">
        <v>262</v>
      </c>
    </row>
    <row r="1705" spans="2:51" s="13" customFormat="1" ht="10">
      <c r="B1705" s="212"/>
      <c r="C1705" s="213"/>
      <c r="D1705" s="208" t="s">
        <v>272</v>
      </c>
      <c r="E1705" s="214" t="s">
        <v>44</v>
      </c>
      <c r="F1705" s="215" t="s">
        <v>759</v>
      </c>
      <c r="G1705" s="213"/>
      <c r="H1705" s="214" t="s">
        <v>44</v>
      </c>
      <c r="I1705" s="216"/>
      <c r="J1705" s="213"/>
      <c r="K1705" s="213"/>
      <c r="L1705" s="217"/>
      <c r="M1705" s="218"/>
      <c r="N1705" s="219"/>
      <c r="O1705" s="219"/>
      <c r="P1705" s="219"/>
      <c r="Q1705" s="219"/>
      <c r="R1705" s="219"/>
      <c r="S1705" s="219"/>
      <c r="T1705" s="220"/>
      <c r="AT1705" s="221" t="s">
        <v>272</v>
      </c>
      <c r="AU1705" s="221" t="s">
        <v>91</v>
      </c>
      <c r="AV1705" s="13" t="s">
        <v>89</v>
      </c>
      <c r="AW1705" s="13" t="s">
        <v>38</v>
      </c>
      <c r="AX1705" s="13" t="s">
        <v>82</v>
      </c>
      <c r="AY1705" s="221" t="s">
        <v>262</v>
      </c>
    </row>
    <row r="1706" spans="2:51" s="15" customFormat="1" ht="10">
      <c r="B1706" s="233"/>
      <c r="C1706" s="234"/>
      <c r="D1706" s="208" t="s">
        <v>272</v>
      </c>
      <c r="E1706" s="235" t="s">
        <v>44</v>
      </c>
      <c r="F1706" s="236" t="s">
        <v>760</v>
      </c>
      <c r="G1706" s="234"/>
      <c r="H1706" s="237">
        <v>60.1</v>
      </c>
      <c r="I1706" s="238"/>
      <c r="J1706" s="234"/>
      <c r="K1706" s="234"/>
      <c r="L1706" s="239"/>
      <c r="M1706" s="240"/>
      <c r="N1706" s="241"/>
      <c r="O1706" s="241"/>
      <c r="P1706" s="241"/>
      <c r="Q1706" s="241"/>
      <c r="R1706" s="241"/>
      <c r="S1706" s="241"/>
      <c r="T1706" s="242"/>
      <c r="AT1706" s="243" t="s">
        <v>272</v>
      </c>
      <c r="AU1706" s="243" t="s">
        <v>91</v>
      </c>
      <c r="AV1706" s="15" t="s">
        <v>91</v>
      </c>
      <c r="AW1706" s="15" t="s">
        <v>38</v>
      </c>
      <c r="AX1706" s="15" t="s">
        <v>82</v>
      </c>
      <c r="AY1706" s="243" t="s">
        <v>262</v>
      </c>
    </row>
    <row r="1707" spans="2:51" s="13" customFormat="1" ht="10">
      <c r="B1707" s="212"/>
      <c r="C1707" s="213"/>
      <c r="D1707" s="208" t="s">
        <v>272</v>
      </c>
      <c r="E1707" s="214" t="s">
        <v>44</v>
      </c>
      <c r="F1707" s="215" t="s">
        <v>761</v>
      </c>
      <c r="G1707" s="213"/>
      <c r="H1707" s="214" t="s">
        <v>44</v>
      </c>
      <c r="I1707" s="216"/>
      <c r="J1707" s="213"/>
      <c r="K1707" s="213"/>
      <c r="L1707" s="217"/>
      <c r="M1707" s="218"/>
      <c r="N1707" s="219"/>
      <c r="O1707" s="219"/>
      <c r="P1707" s="219"/>
      <c r="Q1707" s="219"/>
      <c r="R1707" s="219"/>
      <c r="S1707" s="219"/>
      <c r="T1707" s="220"/>
      <c r="AT1707" s="221" t="s">
        <v>272</v>
      </c>
      <c r="AU1707" s="221" t="s">
        <v>91</v>
      </c>
      <c r="AV1707" s="13" t="s">
        <v>89</v>
      </c>
      <c r="AW1707" s="13" t="s">
        <v>38</v>
      </c>
      <c r="AX1707" s="13" t="s">
        <v>82</v>
      </c>
      <c r="AY1707" s="221" t="s">
        <v>262</v>
      </c>
    </row>
    <row r="1708" spans="2:51" s="15" customFormat="1" ht="10">
      <c r="B1708" s="233"/>
      <c r="C1708" s="234"/>
      <c r="D1708" s="208" t="s">
        <v>272</v>
      </c>
      <c r="E1708" s="235" t="s">
        <v>44</v>
      </c>
      <c r="F1708" s="236" t="s">
        <v>762</v>
      </c>
      <c r="G1708" s="234"/>
      <c r="H1708" s="237">
        <v>133.69999999999999</v>
      </c>
      <c r="I1708" s="238"/>
      <c r="J1708" s="234"/>
      <c r="K1708" s="234"/>
      <c r="L1708" s="239"/>
      <c r="M1708" s="240"/>
      <c r="N1708" s="241"/>
      <c r="O1708" s="241"/>
      <c r="P1708" s="241"/>
      <c r="Q1708" s="241"/>
      <c r="R1708" s="241"/>
      <c r="S1708" s="241"/>
      <c r="T1708" s="242"/>
      <c r="AT1708" s="243" t="s">
        <v>272</v>
      </c>
      <c r="AU1708" s="243" t="s">
        <v>91</v>
      </c>
      <c r="AV1708" s="15" t="s">
        <v>91</v>
      </c>
      <c r="AW1708" s="15" t="s">
        <v>38</v>
      </c>
      <c r="AX1708" s="15" t="s">
        <v>82</v>
      </c>
      <c r="AY1708" s="243" t="s">
        <v>262</v>
      </c>
    </row>
    <row r="1709" spans="2:51" s="13" customFormat="1" ht="10">
      <c r="B1709" s="212"/>
      <c r="C1709" s="213"/>
      <c r="D1709" s="208" t="s">
        <v>272</v>
      </c>
      <c r="E1709" s="214" t="s">
        <v>44</v>
      </c>
      <c r="F1709" s="215" t="s">
        <v>763</v>
      </c>
      <c r="G1709" s="213"/>
      <c r="H1709" s="214" t="s">
        <v>44</v>
      </c>
      <c r="I1709" s="216"/>
      <c r="J1709" s="213"/>
      <c r="K1709" s="213"/>
      <c r="L1709" s="217"/>
      <c r="M1709" s="218"/>
      <c r="N1709" s="219"/>
      <c r="O1709" s="219"/>
      <c r="P1709" s="219"/>
      <c r="Q1709" s="219"/>
      <c r="R1709" s="219"/>
      <c r="S1709" s="219"/>
      <c r="T1709" s="220"/>
      <c r="AT1709" s="221" t="s">
        <v>272</v>
      </c>
      <c r="AU1709" s="221" t="s">
        <v>91</v>
      </c>
      <c r="AV1709" s="13" t="s">
        <v>89</v>
      </c>
      <c r="AW1709" s="13" t="s">
        <v>38</v>
      </c>
      <c r="AX1709" s="13" t="s">
        <v>82</v>
      </c>
      <c r="AY1709" s="221" t="s">
        <v>262</v>
      </c>
    </row>
    <row r="1710" spans="2:51" s="15" customFormat="1" ht="10">
      <c r="B1710" s="233"/>
      <c r="C1710" s="234"/>
      <c r="D1710" s="208" t="s">
        <v>272</v>
      </c>
      <c r="E1710" s="235" t="s">
        <v>44</v>
      </c>
      <c r="F1710" s="236" t="s">
        <v>764</v>
      </c>
      <c r="G1710" s="234"/>
      <c r="H1710" s="237">
        <v>9.8000000000000007</v>
      </c>
      <c r="I1710" s="238"/>
      <c r="J1710" s="234"/>
      <c r="K1710" s="234"/>
      <c r="L1710" s="239"/>
      <c r="M1710" s="240"/>
      <c r="N1710" s="241"/>
      <c r="O1710" s="241"/>
      <c r="P1710" s="241"/>
      <c r="Q1710" s="241"/>
      <c r="R1710" s="241"/>
      <c r="S1710" s="241"/>
      <c r="T1710" s="242"/>
      <c r="AT1710" s="243" t="s">
        <v>272</v>
      </c>
      <c r="AU1710" s="243" t="s">
        <v>91</v>
      </c>
      <c r="AV1710" s="15" t="s">
        <v>91</v>
      </c>
      <c r="AW1710" s="15" t="s">
        <v>38</v>
      </c>
      <c r="AX1710" s="15" t="s">
        <v>82</v>
      </c>
      <c r="AY1710" s="243" t="s">
        <v>262</v>
      </c>
    </row>
    <row r="1711" spans="2:51" s="13" customFormat="1" ht="10">
      <c r="B1711" s="212"/>
      <c r="C1711" s="213"/>
      <c r="D1711" s="208" t="s">
        <v>272</v>
      </c>
      <c r="E1711" s="214" t="s">
        <v>44</v>
      </c>
      <c r="F1711" s="215" t="s">
        <v>765</v>
      </c>
      <c r="G1711" s="213"/>
      <c r="H1711" s="214" t="s">
        <v>44</v>
      </c>
      <c r="I1711" s="216"/>
      <c r="J1711" s="213"/>
      <c r="K1711" s="213"/>
      <c r="L1711" s="217"/>
      <c r="M1711" s="218"/>
      <c r="N1711" s="219"/>
      <c r="O1711" s="219"/>
      <c r="P1711" s="219"/>
      <c r="Q1711" s="219"/>
      <c r="R1711" s="219"/>
      <c r="S1711" s="219"/>
      <c r="T1711" s="220"/>
      <c r="AT1711" s="221" t="s">
        <v>272</v>
      </c>
      <c r="AU1711" s="221" t="s">
        <v>91</v>
      </c>
      <c r="AV1711" s="13" t="s">
        <v>89</v>
      </c>
      <c r="AW1711" s="13" t="s">
        <v>38</v>
      </c>
      <c r="AX1711" s="13" t="s">
        <v>82</v>
      </c>
      <c r="AY1711" s="221" t="s">
        <v>262</v>
      </c>
    </row>
    <row r="1712" spans="2:51" s="15" customFormat="1" ht="10">
      <c r="B1712" s="233"/>
      <c r="C1712" s="234"/>
      <c r="D1712" s="208" t="s">
        <v>272</v>
      </c>
      <c r="E1712" s="235" t="s">
        <v>44</v>
      </c>
      <c r="F1712" s="236" t="s">
        <v>397</v>
      </c>
      <c r="G1712" s="234"/>
      <c r="H1712" s="237">
        <v>11</v>
      </c>
      <c r="I1712" s="238"/>
      <c r="J1712" s="234"/>
      <c r="K1712" s="234"/>
      <c r="L1712" s="239"/>
      <c r="M1712" s="240"/>
      <c r="N1712" s="241"/>
      <c r="O1712" s="241"/>
      <c r="P1712" s="241"/>
      <c r="Q1712" s="241"/>
      <c r="R1712" s="241"/>
      <c r="S1712" s="241"/>
      <c r="T1712" s="242"/>
      <c r="AT1712" s="243" t="s">
        <v>272</v>
      </c>
      <c r="AU1712" s="243" t="s">
        <v>91</v>
      </c>
      <c r="AV1712" s="15" t="s">
        <v>91</v>
      </c>
      <c r="AW1712" s="15" t="s">
        <v>38</v>
      </c>
      <c r="AX1712" s="15" t="s">
        <v>82</v>
      </c>
      <c r="AY1712" s="243" t="s">
        <v>262</v>
      </c>
    </row>
    <row r="1713" spans="2:51" s="13" customFormat="1" ht="10">
      <c r="B1713" s="212"/>
      <c r="C1713" s="213"/>
      <c r="D1713" s="208" t="s">
        <v>272</v>
      </c>
      <c r="E1713" s="214" t="s">
        <v>44</v>
      </c>
      <c r="F1713" s="215" t="s">
        <v>766</v>
      </c>
      <c r="G1713" s="213"/>
      <c r="H1713" s="214" t="s">
        <v>44</v>
      </c>
      <c r="I1713" s="216"/>
      <c r="J1713" s="213"/>
      <c r="K1713" s="213"/>
      <c r="L1713" s="217"/>
      <c r="M1713" s="218"/>
      <c r="N1713" s="219"/>
      <c r="O1713" s="219"/>
      <c r="P1713" s="219"/>
      <c r="Q1713" s="219"/>
      <c r="R1713" s="219"/>
      <c r="S1713" s="219"/>
      <c r="T1713" s="220"/>
      <c r="AT1713" s="221" t="s">
        <v>272</v>
      </c>
      <c r="AU1713" s="221" t="s">
        <v>91</v>
      </c>
      <c r="AV1713" s="13" t="s">
        <v>89</v>
      </c>
      <c r="AW1713" s="13" t="s">
        <v>38</v>
      </c>
      <c r="AX1713" s="13" t="s">
        <v>82</v>
      </c>
      <c r="AY1713" s="221" t="s">
        <v>262</v>
      </c>
    </row>
    <row r="1714" spans="2:51" s="15" customFormat="1" ht="10">
      <c r="B1714" s="233"/>
      <c r="C1714" s="234"/>
      <c r="D1714" s="208" t="s">
        <v>272</v>
      </c>
      <c r="E1714" s="235" t="s">
        <v>44</v>
      </c>
      <c r="F1714" s="236" t="s">
        <v>104</v>
      </c>
      <c r="G1714" s="234"/>
      <c r="H1714" s="237">
        <v>4</v>
      </c>
      <c r="I1714" s="238"/>
      <c r="J1714" s="234"/>
      <c r="K1714" s="234"/>
      <c r="L1714" s="239"/>
      <c r="M1714" s="240"/>
      <c r="N1714" s="241"/>
      <c r="O1714" s="241"/>
      <c r="P1714" s="241"/>
      <c r="Q1714" s="241"/>
      <c r="R1714" s="241"/>
      <c r="S1714" s="241"/>
      <c r="T1714" s="242"/>
      <c r="AT1714" s="243" t="s">
        <v>272</v>
      </c>
      <c r="AU1714" s="243" t="s">
        <v>91</v>
      </c>
      <c r="AV1714" s="15" t="s">
        <v>91</v>
      </c>
      <c r="AW1714" s="15" t="s">
        <v>38</v>
      </c>
      <c r="AX1714" s="15" t="s">
        <v>82</v>
      </c>
      <c r="AY1714" s="243" t="s">
        <v>262</v>
      </c>
    </row>
    <row r="1715" spans="2:51" s="13" customFormat="1" ht="10">
      <c r="B1715" s="212"/>
      <c r="C1715" s="213"/>
      <c r="D1715" s="208" t="s">
        <v>272</v>
      </c>
      <c r="E1715" s="214" t="s">
        <v>44</v>
      </c>
      <c r="F1715" s="215" t="s">
        <v>767</v>
      </c>
      <c r="G1715" s="213"/>
      <c r="H1715" s="214" t="s">
        <v>44</v>
      </c>
      <c r="I1715" s="216"/>
      <c r="J1715" s="213"/>
      <c r="K1715" s="213"/>
      <c r="L1715" s="217"/>
      <c r="M1715" s="218"/>
      <c r="N1715" s="219"/>
      <c r="O1715" s="219"/>
      <c r="P1715" s="219"/>
      <c r="Q1715" s="219"/>
      <c r="R1715" s="219"/>
      <c r="S1715" s="219"/>
      <c r="T1715" s="220"/>
      <c r="AT1715" s="221" t="s">
        <v>272</v>
      </c>
      <c r="AU1715" s="221" t="s">
        <v>91</v>
      </c>
      <c r="AV1715" s="13" t="s">
        <v>89</v>
      </c>
      <c r="AW1715" s="13" t="s">
        <v>38</v>
      </c>
      <c r="AX1715" s="13" t="s">
        <v>82</v>
      </c>
      <c r="AY1715" s="221" t="s">
        <v>262</v>
      </c>
    </row>
    <row r="1716" spans="2:51" s="15" customFormat="1" ht="10">
      <c r="B1716" s="233"/>
      <c r="C1716" s="234"/>
      <c r="D1716" s="208" t="s">
        <v>272</v>
      </c>
      <c r="E1716" s="235" t="s">
        <v>44</v>
      </c>
      <c r="F1716" s="236" t="s">
        <v>768</v>
      </c>
      <c r="G1716" s="234"/>
      <c r="H1716" s="237">
        <v>3.8</v>
      </c>
      <c r="I1716" s="238"/>
      <c r="J1716" s="234"/>
      <c r="K1716" s="234"/>
      <c r="L1716" s="239"/>
      <c r="M1716" s="240"/>
      <c r="N1716" s="241"/>
      <c r="O1716" s="241"/>
      <c r="P1716" s="241"/>
      <c r="Q1716" s="241"/>
      <c r="R1716" s="241"/>
      <c r="S1716" s="241"/>
      <c r="T1716" s="242"/>
      <c r="AT1716" s="243" t="s">
        <v>272</v>
      </c>
      <c r="AU1716" s="243" t="s">
        <v>91</v>
      </c>
      <c r="AV1716" s="15" t="s">
        <v>91</v>
      </c>
      <c r="AW1716" s="15" t="s">
        <v>38</v>
      </c>
      <c r="AX1716" s="15" t="s">
        <v>82</v>
      </c>
      <c r="AY1716" s="243" t="s">
        <v>262</v>
      </c>
    </row>
    <row r="1717" spans="2:51" s="13" customFormat="1" ht="10">
      <c r="B1717" s="212"/>
      <c r="C1717" s="213"/>
      <c r="D1717" s="208" t="s">
        <v>272</v>
      </c>
      <c r="E1717" s="214" t="s">
        <v>44</v>
      </c>
      <c r="F1717" s="215" t="s">
        <v>769</v>
      </c>
      <c r="G1717" s="213"/>
      <c r="H1717" s="214" t="s">
        <v>44</v>
      </c>
      <c r="I1717" s="216"/>
      <c r="J1717" s="213"/>
      <c r="K1717" s="213"/>
      <c r="L1717" s="217"/>
      <c r="M1717" s="218"/>
      <c r="N1717" s="219"/>
      <c r="O1717" s="219"/>
      <c r="P1717" s="219"/>
      <c r="Q1717" s="219"/>
      <c r="R1717" s="219"/>
      <c r="S1717" s="219"/>
      <c r="T1717" s="220"/>
      <c r="AT1717" s="221" t="s">
        <v>272</v>
      </c>
      <c r="AU1717" s="221" t="s">
        <v>91</v>
      </c>
      <c r="AV1717" s="13" t="s">
        <v>89</v>
      </c>
      <c r="AW1717" s="13" t="s">
        <v>38</v>
      </c>
      <c r="AX1717" s="13" t="s">
        <v>82</v>
      </c>
      <c r="AY1717" s="221" t="s">
        <v>262</v>
      </c>
    </row>
    <row r="1718" spans="2:51" s="15" customFormat="1" ht="10">
      <c r="B1718" s="233"/>
      <c r="C1718" s="234"/>
      <c r="D1718" s="208" t="s">
        <v>272</v>
      </c>
      <c r="E1718" s="235" t="s">
        <v>44</v>
      </c>
      <c r="F1718" s="236" t="s">
        <v>347</v>
      </c>
      <c r="G1718" s="234"/>
      <c r="H1718" s="237">
        <v>7</v>
      </c>
      <c r="I1718" s="238"/>
      <c r="J1718" s="234"/>
      <c r="K1718" s="234"/>
      <c r="L1718" s="239"/>
      <c r="M1718" s="240"/>
      <c r="N1718" s="241"/>
      <c r="O1718" s="241"/>
      <c r="P1718" s="241"/>
      <c r="Q1718" s="241"/>
      <c r="R1718" s="241"/>
      <c r="S1718" s="241"/>
      <c r="T1718" s="242"/>
      <c r="AT1718" s="243" t="s">
        <v>272</v>
      </c>
      <c r="AU1718" s="243" t="s">
        <v>91</v>
      </c>
      <c r="AV1718" s="15" t="s">
        <v>91</v>
      </c>
      <c r="AW1718" s="15" t="s">
        <v>38</v>
      </c>
      <c r="AX1718" s="15" t="s">
        <v>82</v>
      </c>
      <c r="AY1718" s="243" t="s">
        <v>262</v>
      </c>
    </row>
    <row r="1719" spans="2:51" s="13" customFormat="1" ht="10">
      <c r="B1719" s="212"/>
      <c r="C1719" s="213"/>
      <c r="D1719" s="208" t="s">
        <v>272</v>
      </c>
      <c r="E1719" s="214" t="s">
        <v>44</v>
      </c>
      <c r="F1719" s="215" t="s">
        <v>773</v>
      </c>
      <c r="G1719" s="213"/>
      <c r="H1719" s="214" t="s">
        <v>44</v>
      </c>
      <c r="I1719" s="216"/>
      <c r="J1719" s="213"/>
      <c r="K1719" s="213"/>
      <c r="L1719" s="217"/>
      <c r="M1719" s="218"/>
      <c r="N1719" s="219"/>
      <c r="O1719" s="219"/>
      <c r="P1719" s="219"/>
      <c r="Q1719" s="219"/>
      <c r="R1719" s="219"/>
      <c r="S1719" s="219"/>
      <c r="T1719" s="220"/>
      <c r="AT1719" s="221" t="s">
        <v>272</v>
      </c>
      <c r="AU1719" s="221" t="s">
        <v>91</v>
      </c>
      <c r="AV1719" s="13" t="s">
        <v>89</v>
      </c>
      <c r="AW1719" s="13" t="s">
        <v>38</v>
      </c>
      <c r="AX1719" s="13" t="s">
        <v>82</v>
      </c>
      <c r="AY1719" s="221" t="s">
        <v>262</v>
      </c>
    </row>
    <row r="1720" spans="2:51" s="15" customFormat="1" ht="10">
      <c r="B1720" s="233"/>
      <c r="C1720" s="234"/>
      <c r="D1720" s="208" t="s">
        <v>272</v>
      </c>
      <c r="E1720" s="235" t="s">
        <v>44</v>
      </c>
      <c r="F1720" s="236" t="s">
        <v>774</v>
      </c>
      <c r="G1720" s="234"/>
      <c r="H1720" s="237">
        <v>49.1</v>
      </c>
      <c r="I1720" s="238"/>
      <c r="J1720" s="234"/>
      <c r="K1720" s="234"/>
      <c r="L1720" s="239"/>
      <c r="M1720" s="240"/>
      <c r="N1720" s="241"/>
      <c r="O1720" s="241"/>
      <c r="P1720" s="241"/>
      <c r="Q1720" s="241"/>
      <c r="R1720" s="241"/>
      <c r="S1720" s="241"/>
      <c r="T1720" s="242"/>
      <c r="AT1720" s="243" t="s">
        <v>272</v>
      </c>
      <c r="AU1720" s="243" t="s">
        <v>91</v>
      </c>
      <c r="AV1720" s="15" t="s">
        <v>91</v>
      </c>
      <c r="AW1720" s="15" t="s">
        <v>38</v>
      </c>
      <c r="AX1720" s="15" t="s">
        <v>82</v>
      </c>
      <c r="AY1720" s="243" t="s">
        <v>262</v>
      </c>
    </row>
    <row r="1721" spans="2:51" s="13" customFormat="1" ht="10">
      <c r="B1721" s="212"/>
      <c r="C1721" s="213"/>
      <c r="D1721" s="208" t="s">
        <v>272</v>
      </c>
      <c r="E1721" s="214" t="s">
        <v>44</v>
      </c>
      <c r="F1721" s="215" t="s">
        <v>775</v>
      </c>
      <c r="G1721" s="213"/>
      <c r="H1721" s="214" t="s">
        <v>44</v>
      </c>
      <c r="I1721" s="216"/>
      <c r="J1721" s="213"/>
      <c r="K1721" s="213"/>
      <c r="L1721" s="217"/>
      <c r="M1721" s="218"/>
      <c r="N1721" s="219"/>
      <c r="O1721" s="219"/>
      <c r="P1721" s="219"/>
      <c r="Q1721" s="219"/>
      <c r="R1721" s="219"/>
      <c r="S1721" s="219"/>
      <c r="T1721" s="220"/>
      <c r="AT1721" s="221" t="s">
        <v>272</v>
      </c>
      <c r="AU1721" s="221" t="s">
        <v>91</v>
      </c>
      <c r="AV1721" s="13" t="s">
        <v>89</v>
      </c>
      <c r="AW1721" s="13" t="s">
        <v>38</v>
      </c>
      <c r="AX1721" s="13" t="s">
        <v>82</v>
      </c>
      <c r="AY1721" s="221" t="s">
        <v>262</v>
      </c>
    </row>
    <row r="1722" spans="2:51" s="15" customFormat="1" ht="10">
      <c r="B1722" s="233"/>
      <c r="C1722" s="234"/>
      <c r="D1722" s="208" t="s">
        <v>272</v>
      </c>
      <c r="E1722" s="235" t="s">
        <v>44</v>
      </c>
      <c r="F1722" s="236" t="s">
        <v>776</v>
      </c>
      <c r="G1722" s="234"/>
      <c r="H1722" s="237">
        <v>7.4</v>
      </c>
      <c r="I1722" s="238"/>
      <c r="J1722" s="234"/>
      <c r="K1722" s="234"/>
      <c r="L1722" s="239"/>
      <c r="M1722" s="240"/>
      <c r="N1722" s="241"/>
      <c r="O1722" s="241"/>
      <c r="P1722" s="241"/>
      <c r="Q1722" s="241"/>
      <c r="R1722" s="241"/>
      <c r="S1722" s="241"/>
      <c r="T1722" s="242"/>
      <c r="AT1722" s="243" t="s">
        <v>272</v>
      </c>
      <c r="AU1722" s="243" t="s">
        <v>91</v>
      </c>
      <c r="AV1722" s="15" t="s">
        <v>91</v>
      </c>
      <c r="AW1722" s="15" t="s">
        <v>38</v>
      </c>
      <c r="AX1722" s="15" t="s">
        <v>82</v>
      </c>
      <c r="AY1722" s="243" t="s">
        <v>262</v>
      </c>
    </row>
    <row r="1723" spans="2:51" s="13" customFormat="1" ht="10">
      <c r="B1723" s="212"/>
      <c r="C1723" s="213"/>
      <c r="D1723" s="208" t="s">
        <v>272</v>
      </c>
      <c r="E1723" s="214" t="s">
        <v>44</v>
      </c>
      <c r="F1723" s="215" t="s">
        <v>777</v>
      </c>
      <c r="G1723" s="213"/>
      <c r="H1723" s="214" t="s">
        <v>44</v>
      </c>
      <c r="I1723" s="216"/>
      <c r="J1723" s="213"/>
      <c r="K1723" s="213"/>
      <c r="L1723" s="217"/>
      <c r="M1723" s="218"/>
      <c r="N1723" s="219"/>
      <c r="O1723" s="219"/>
      <c r="P1723" s="219"/>
      <c r="Q1723" s="219"/>
      <c r="R1723" s="219"/>
      <c r="S1723" s="219"/>
      <c r="T1723" s="220"/>
      <c r="AT1723" s="221" t="s">
        <v>272</v>
      </c>
      <c r="AU1723" s="221" t="s">
        <v>91</v>
      </c>
      <c r="AV1723" s="13" t="s">
        <v>89</v>
      </c>
      <c r="AW1723" s="13" t="s">
        <v>38</v>
      </c>
      <c r="AX1723" s="13" t="s">
        <v>82</v>
      </c>
      <c r="AY1723" s="221" t="s">
        <v>262</v>
      </c>
    </row>
    <row r="1724" spans="2:51" s="15" customFormat="1" ht="10">
      <c r="B1724" s="233"/>
      <c r="C1724" s="234"/>
      <c r="D1724" s="208" t="s">
        <v>272</v>
      </c>
      <c r="E1724" s="235" t="s">
        <v>44</v>
      </c>
      <c r="F1724" s="236" t="s">
        <v>778</v>
      </c>
      <c r="G1724" s="234"/>
      <c r="H1724" s="237">
        <v>3.5</v>
      </c>
      <c r="I1724" s="238"/>
      <c r="J1724" s="234"/>
      <c r="K1724" s="234"/>
      <c r="L1724" s="239"/>
      <c r="M1724" s="240"/>
      <c r="N1724" s="241"/>
      <c r="O1724" s="241"/>
      <c r="P1724" s="241"/>
      <c r="Q1724" s="241"/>
      <c r="R1724" s="241"/>
      <c r="S1724" s="241"/>
      <c r="T1724" s="242"/>
      <c r="AT1724" s="243" t="s">
        <v>272</v>
      </c>
      <c r="AU1724" s="243" t="s">
        <v>91</v>
      </c>
      <c r="AV1724" s="15" t="s">
        <v>91</v>
      </c>
      <c r="AW1724" s="15" t="s">
        <v>38</v>
      </c>
      <c r="AX1724" s="15" t="s">
        <v>82</v>
      </c>
      <c r="AY1724" s="243" t="s">
        <v>262</v>
      </c>
    </row>
    <row r="1725" spans="2:51" s="13" customFormat="1" ht="10">
      <c r="B1725" s="212"/>
      <c r="C1725" s="213"/>
      <c r="D1725" s="208" t="s">
        <v>272</v>
      </c>
      <c r="E1725" s="214" t="s">
        <v>44</v>
      </c>
      <c r="F1725" s="215" t="s">
        <v>779</v>
      </c>
      <c r="G1725" s="213"/>
      <c r="H1725" s="214" t="s">
        <v>44</v>
      </c>
      <c r="I1725" s="216"/>
      <c r="J1725" s="213"/>
      <c r="K1725" s="213"/>
      <c r="L1725" s="217"/>
      <c r="M1725" s="218"/>
      <c r="N1725" s="219"/>
      <c r="O1725" s="219"/>
      <c r="P1725" s="219"/>
      <c r="Q1725" s="219"/>
      <c r="R1725" s="219"/>
      <c r="S1725" s="219"/>
      <c r="T1725" s="220"/>
      <c r="AT1725" s="221" t="s">
        <v>272</v>
      </c>
      <c r="AU1725" s="221" t="s">
        <v>91</v>
      </c>
      <c r="AV1725" s="13" t="s">
        <v>89</v>
      </c>
      <c r="AW1725" s="13" t="s">
        <v>38</v>
      </c>
      <c r="AX1725" s="13" t="s">
        <v>82</v>
      </c>
      <c r="AY1725" s="221" t="s">
        <v>262</v>
      </c>
    </row>
    <row r="1726" spans="2:51" s="15" customFormat="1" ht="10">
      <c r="B1726" s="233"/>
      <c r="C1726" s="234"/>
      <c r="D1726" s="208" t="s">
        <v>272</v>
      </c>
      <c r="E1726" s="235" t="s">
        <v>44</v>
      </c>
      <c r="F1726" s="236" t="s">
        <v>780</v>
      </c>
      <c r="G1726" s="234"/>
      <c r="H1726" s="237">
        <v>51.8</v>
      </c>
      <c r="I1726" s="238"/>
      <c r="J1726" s="234"/>
      <c r="K1726" s="234"/>
      <c r="L1726" s="239"/>
      <c r="M1726" s="240"/>
      <c r="N1726" s="241"/>
      <c r="O1726" s="241"/>
      <c r="P1726" s="241"/>
      <c r="Q1726" s="241"/>
      <c r="R1726" s="241"/>
      <c r="S1726" s="241"/>
      <c r="T1726" s="242"/>
      <c r="AT1726" s="243" t="s">
        <v>272</v>
      </c>
      <c r="AU1726" s="243" t="s">
        <v>91</v>
      </c>
      <c r="AV1726" s="15" t="s">
        <v>91</v>
      </c>
      <c r="AW1726" s="15" t="s">
        <v>38</v>
      </c>
      <c r="AX1726" s="15" t="s">
        <v>82</v>
      </c>
      <c r="AY1726" s="243" t="s">
        <v>262</v>
      </c>
    </row>
    <row r="1727" spans="2:51" s="13" customFormat="1" ht="10">
      <c r="B1727" s="212"/>
      <c r="C1727" s="213"/>
      <c r="D1727" s="208" t="s">
        <v>272</v>
      </c>
      <c r="E1727" s="214" t="s">
        <v>44</v>
      </c>
      <c r="F1727" s="215" t="s">
        <v>781</v>
      </c>
      <c r="G1727" s="213"/>
      <c r="H1727" s="214" t="s">
        <v>44</v>
      </c>
      <c r="I1727" s="216"/>
      <c r="J1727" s="213"/>
      <c r="K1727" s="213"/>
      <c r="L1727" s="217"/>
      <c r="M1727" s="218"/>
      <c r="N1727" s="219"/>
      <c r="O1727" s="219"/>
      <c r="P1727" s="219"/>
      <c r="Q1727" s="219"/>
      <c r="R1727" s="219"/>
      <c r="S1727" s="219"/>
      <c r="T1727" s="220"/>
      <c r="AT1727" s="221" t="s">
        <v>272</v>
      </c>
      <c r="AU1727" s="221" t="s">
        <v>91</v>
      </c>
      <c r="AV1727" s="13" t="s">
        <v>89</v>
      </c>
      <c r="AW1727" s="13" t="s">
        <v>38</v>
      </c>
      <c r="AX1727" s="13" t="s">
        <v>82</v>
      </c>
      <c r="AY1727" s="221" t="s">
        <v>262</v>
      </c>
    </row>
    <row r="1728" spans="2:51" s="15" customFormat="1" ht="10">
      <c r="B1728" s="233"/>
      <c r="C1728" s="234"/>
      <c r="D1728" s="208" t="s">
        <v>272</v>
      </c>
      <c r="E1728" s="235" t="s">
        <v>44</v>
      </c>
      <c r="F1728" s="236" t="s">
        <v>782</v>
      </c>
      <c r="G1728" s="234"/>
      <c r="H1728" s="237">
        <v>8.6</v>
      </c>
      <c r="I1728" s="238"/>
      <c r="J1728" s="234"/>
      <c r="K1728" s="234"/>
      <c r="L1728" s="239"/>
      <c r="M1728" s="240"/>
      <c r="N1728" s="241"/>
      <c r="O1728" s="241"/>
      <c r="P1728" s="241"/>
      <c r="Q1728" s="241"/>
      <c r="R1728" s="241"/>
      <c r="S1728" s="241"/>
      <c r="T1728" s="242"/>
      <c r="AT1728" s="243" t="s">
        <v>272</v>
      </c>
      <c r="AU1728" s="243" t="s">
        <v>91</v>
      </c>
      <c r="AV1728" s="15" t="s">
        <v>91</v>
      </c>
      <c r="AW1728" s="15" t="s">
        <v>38</v>
      </c>
      <c r="AX1728" s="15" t="s">
        <v>82</v>
      </c>
      <c r="AY1728" s="243" t="s">
        <v>262</v>
      </c>
    </row>
    <row r="1729" spans="2:51" s="13" customFormat="1" ht="10">
      <c r="B1729" s="212"/>
      <c r="C1729" s="213"/>
      <c r="D1729" s="208" t="s">
        <v>272</v>
      </c>
      <c r="E1729" s="214" t="s">
        <v>44</v>
      </c>
      <c r="F1729" s="215" t="s">
        <v>783</v>
      </c>
      <c r="G1729" s="213"/>
      <c r="H1729" s="214" t="s">
        <v>44</v>
      </c>
      <c r="I1729" s="216"/>
      <c r="J1729" s="213"/>
      <c r="K1729" s="213"/>
      <c r="L1729" s="217"/>
      <c r="M1729" s="218"/>
      <c r="N1729" s="219"/>
      <c r="O1729" s="219"/>
      <c r="P1729" s="219"/>
      <c r="Q1729" s="219"/>
      <c r="R1729" s="219"/>
      <c r="S1729" s="219"/>
      <c r="T1729" s="220"/>
      <c r="AT1729" s="221" t="s">
        <v>272</v>
      </c>
      <c r="AU1729" s="221" t="s">
        <v>91</v>
      </c>
      <c r="AV1729" s="13" t="s">
        <v>89</v>
      </c>
      <c r="AW1729" s="13" t="s">
        <v>38</v>
      </c>
      <c r="AX1729" s="13" t="s">
        <v>82</v>
      </c>
      <c r="AY1729" s="221" t="s">
        <v>262</v>
      </c>
    </row>
    <row r="1730" spans="2:51" s="15" customFormat="1" ht="10">
      <c r="B1730" s="233"/>
      <c r="C1730" s="234"/>
      <c r="D1730" s="208" t="s">
        <v>272</v>
      </c>
      <c r="E1730" s="235" t="s">
        <v>44</v>
      </c>
      <c r="F1730" s="236" t="s">
        <v>784</v>
      </c>
      <c r="G1730" s="234"/>
      <c r="H1730" s="237">
        <v>3.2</v>
      </c>
      <c r="I1730" s="238"/>
      <c r="J1730" s="234"/>
      <c r="K1730" s="234"/>
      <c r="L1730" s="239"/>
      <c r="M1730" s="240"/>
      <c r="N1730" s="241"/>
      <c r="O1730" s="241"/>
      <c r="P1730" s="241"/>
      <c r="Q1730" s="241"/>
      <c r="R1730" s="241"/>
      <c r="S1730" s="241"/>
      <c r="T1730" s="242"/>
      <c r="AT1730" s="243" t="s">
        <v>272</v>
      </c>
      <c r="AU1730" s="243" t="s">
        <v>91</v>
      </c>
      <c r="AV1730" s="15" t="s">
        <v>91</v>
      </c>
      <c r="AW1730" s="15" t="s">
        <v>38</v>
      </c>
      <c r="AX1730" s="15" t="s">
        <v>82</v>
      </c>
      <c r="AY1730" s="243" t="s">
        <v>262</v>
      </c>
    </row>
    <row r="1731" spans="2:51" s="13" customFormat="1" ht="10">
      <c r="B1731" s="212"/>
      <c r="C1731" s="213"/>
      <c r="D1731" s="208" t="s">
        <v>272</v>
      </c>
      <c r="E1731" s="214" t="s">
        <v>44</v>
      </c>
      <c r="F1731" s="215" t="s">
        <v>785</v>
      </c>
      <c r="G1731" s="213"/>
      <c r="H1731" s="214" t="s">
        <v>44</v>
      </c>
      <c r="I1731" s="216"/>
      <c r="J1731" s="213"/>
      <c r="K1731" s="213"/>
      <c r="L1731" s="217"/>
      <c r="M1731" s="218"/>
      <c r="N1731" s="219"/>
      <c r="O1731" s="219"/>
      <c r="P1731" s="219"/>
      <c r="Q1731" s="219"/>
      <c r="R1731" s="219"/>
      <c r="S1731" s="219"/>
      <c r="T1731" s="220"/>
      <c r="AT1731" s="221" t="s">
        <v>272</v>
      </c>
      <c r="AU1731" s="221" t="s">
        <v>91</v>
      </c>
      <c r="AV1731" s="13" t="s">
        <v>89</v>
      </c>
      <c r="AW1731" s="13" t="s">
        <v>38</v>
      </c>
      <c r="AX1731" s="13" t="s">
        <v>82</v>
      </c>
      <c r="AY1731" s="221" t="s">
        <v>262</v>
      </c>
    </row>
    <row r="1732" spans="2:51" s="15" customFormat="1" ht="10">
      <c r="B1732" s="233"/>
      <c r="C1732" s="234"/>
      <c r="D1732" s="208" t="s">
        <v>272</v>
      </c>
      <c r="E1732" s="235" t="s">
        <v>44</v>
      </c>
      <c r="F1732" s="236" t="s">
        <v>786</v>
      </c>
      <c r="G1732" s="234"/>
      <c r="H1732" s="237">
        <v>8.8000000000000007</v>
      </c>
      <c r="I1732" s="238"/>
      <c r="J1732" s="234"/>
      <c r="K1732" s="234"/>
      <c r="L1732" s="239"/>
      <c r="M1732" s="240"/>
      <c r="N1732" s="241"/>
      <c r="O1732" s="241"/>
      <c r="P1732" s="241"/>
      <c r="Q1732" s="241"/>
      <c r="R1732" s="241"/>
      <c r="S1732" s="241"/>
      <c r="T1732" s="242"/>
      <c r="AT1732" s="243" t="s">
        <v>272</v>
      </c>
      <c r="AU1732" s="243" t="s">
        <v>91</v>
      </c>
      <c r="AV1732" s="15" t="s">
        <v>91</v>
      </c>
      <c r="AW1732" s="15" t="s">
        <v>38</v>
      </c>
      <c r="AX1732" s="15" t="s">
        <v>82</v>
      </c>
      <c r="AY1732" s="243" t="s">
        <v>262</v>
      </c>
    </row>
    <row r="1733" spans="2:51" s="13" customFormat="1" ht="10">
      <c r="B1733" s="212"/>
      <c r="C1733" s="213"/>
      <c r="D1733" s="208" t="s">
        <v>272</v>
      </c>
      <c r="E1733" s="214" t="s">
        <v>44</v>
      </c>
      <c r="F1733" s="215" t="s">
        <v>787</v>
      </c>
      <c r="G1733" s="213"/>
      <c r="H1733" s="214" t="s">
        <v>44</v>
      </c>
      <c r="I1733" s="216"/>
      <c r="J1733" s="213"/>
      <c r="K1733" s="213"/>
      <c r="L1733" s="217"/>
      <c r="M1733" s="218"/>
      <c r="N1733" s="219"/>
      <c r="O1733" s="219"/>
      <c r="P1733" s="219"/>
      <c r="Q1733" s="219"/>
      <c r="R1733" s="219"/>
      <c r="S1733" s="219"/>
      <c r="T1733" s="220"/>
      <c r="AT1733" s="221" t="s">
        <v>272</v>
      </c>
      <c r="AU1733" s="221" t="s">
        <v>91</v>
      </c>
      <c r="AV1733" s="13" t="s">
        <v>89</v>
      </c>
      <c r="AW1733" s="13" t="s">
        <v>38</v>
      </c>
      <c r="AX1733" s="13" t="s">
        <v>82</v>
      </c>
      <c r="AY1733" s="221" t="s">
        <v>262</v>
      </c>
    </row>
    <row r="1734" spans="2:51" s="15" customFormat="1" ht="10">
      <c r="B1734" s="233"/>
      <c r="C1734" s="234"/>
      <c r="D1734" s="208" t="s">
        <v>272</v>
      </c>
      <c r="E1734" s="235" t="s">
        <v>44</v>
      </c>
      <c r="F1734" s="236" t="s">
        <v>788</v>
      </c>
      <c r="G1734" s="234"/>
      <c r="H1734" s="237">
        <v>8.5</v>
      </c>
      <c r="I1734" s="238"/>
      <c r="J1734" s="234"/>
      <c r="K1734" s="234"/>
      <c r="L1734" s="239"/>
      <c r="M1734" s="240"/>
      <c r="N1734" s="241"/>
      <c r="O1734" s="241"/>
      <c r="P1734" s="241"/>
      <c r="Q1734" s="241"/>
      <c r="R1734" s="241"/>
      <c r="S1734" s="241"/>
      <c r="T1734" s="242"/>
      <c r="AT1734" s="243" t="s">
        <v>272</v>
      </c>
      <c r="AU1734" s="243" t="s">
        <v>91</v>
      </c>
      <c r="AV1734" s="15" t="s">
        <v>91</v>
      </c>
      <c r="AW1734" s="15" t="s">
        <v>38</v>
      </c>
      <c r="AX1734" s="15" t="s">
        <v>82</v>
      </c>
      <c r="AY1734" s="243" t="s">
        <v>262</v>
      </c>
    </row>
    <row r="1735" spans="2:51" s="13" customFormat="1" ht="10">
      <c r="B1735" s="212"/>
      <c r="C1735" s="213"/>
      <c r="D1735" s="208" t="s">
        <v>272</v>
      </c>
      <c r="E1735" s="214" t="s">
        <v>44</v>
      </c>
      <c r="F1735" s="215" t="s">
        <v>789</v>
      </c>
      <c r="G1735" s="213"/>
      <c r="H1735" s="214" t="s">
        <v>44</v>
      </c>
      <c r="I1735" s="216"/>
      <c r="J1735" s="213"/>
      <c r="K1735" s="213"/>
      <c r="L1735" s="217"/>
      <c r="M1735" s="218"/>
      <c r="N1735" s="219"/>
      <c r="O1735" s="219"/>
      <c r="P1735" s="219"/>
      <c r="Q1735" s="219"/>
      <c r="R1735" s="219"/>
      <c r="S1735" s="219"/>
      <c r="T1735" s="220"/>
      <c r="AT1735" s="221" t="s">
        <v>272</v>
      </c>
      <c r="AU1735" s="221" t="s">
        <v>91</v>
      </c>
      <c r="AV1735" s="13" t="s">
        <v>89</v>
      </c>
      <c r="AW1735" s="13" t="s">
        <v>38</v>
      </c>
      <c r="AX1735" s="13" t="s">
        <v>82</v>
      </c>
      <c r="AY1735" s="221" t="s">
        <v>262</v>
      </c>
    </row>
    <row r="1736" spans="2:51" s="15" customFormat="1" ht="10">
      <c r="B1736" s="233"/>
      <c r="C1736" s="234"/>
      <c r="D1736" s="208" t="s">
        <v>272</v>
      </c>
      <c r="E1736" s="235" t="s">
        <v>44</v>
      </c>
      <c r="F1736" s="236" t="s">
        <v>790</v>
      </c>
      <c r="G1736" s="234"/>
      <c r="H1736" s="237">
        <v>9.9</v>
      </c>
      <c r="I1736" s="238"/>
      <c r="J1736" s="234"/>
      <c r="K1736" s="234"/>
      <c r="L1736" s="239"/>
      <c r="M1736" s="240"/>
      <c r="N1736" s="241"/>
      <c r="O1736" s="241"/>
      <c r="P1736" s="241"/>
      <c r="Q1736" s="241"/>
      <c r="R1736" s="241"/>
      <c r="S1736" s="241"/>
      <c r="T1736" s="242"/>
      <c r="AT1736" s="243" t="s">
        <v>272</v>
      </c>
      <c r="AU1736" s="243" t="s">
        <v>91</v>
      </c>
      <c r="AV1736" s="15" t="s">
        <v>91</v>
      </c>
      <c r="AW1736" s="15" t="s">
        <v>38</v>
      </c>
      <c r="AX1736" s="15" t="s">
        <v>82</v>
      </c>
      <c r="AY1736" s="243" t="s">
        <v>262</v>
      </c>
    </row>
    <row r="1737" spans="2:51" s="13" customFormat="1" ht="10">
      <c r="B1737" s="212"/>
      <c r="C1737" s="213"/>
      <c r="D1737" s="208" t="s">
        <v>272</v>
      </c>
      <c r="E1737" s="214" t="s">
        <v>44</v>
      </c>
      <c r="F1737" s="215" t="s">
        <v>791</v>
      </c>
      <c r="G1737" s="213"/>
      <c r="H1737" s="214" t="s">
        <v>44</v>
      </c>
      <c r="I1737" s="216"/>
      <c r="J1737" s="213"/>
      <c r="K1737" s="213"/>
      <c r="L1737" s="217"/>
      <c r="M1737" s="218"/>
      <c r="N1737" s="219"/>
      <c r="O1737" s="219"/>
      <c r="P1737" s="219"/>
      <c r="Q1737" s="219"/>
      <c r="R1737" s="219"/>
      <c r="S1737" s="219"/>
      <c r="T1737" s="220"/>
      <c r="AT1737" s="221" t="s">
        <v>272</v>
      </c>
      <c r="AU1737" s="221" t="s">
        <v>91</v>
      </c>
      <c r="AV1737" s="13" t="s">
        <v>89</v>
      </c>
      <c r="AW1737" s="13" t="s">
        <v>38</v>
      </c>
      <c r="AX1737" s="13" t="s">
        <v>82</v>
      </c>
      <c r="AY1737" s="221" t="s">
        <v>262</v>
      </c>
    </row>
    <row r="1738" spans="2:51" s="15" customFormat="1" ht="10">
      <c r="B1738" s="233"/>
      <c r="C1738" s="234"/>
      <c r="D1738" s="208" t="s">
        <v>272</v>
      </c>
      <c r="E1738" s="235" t="s">
        <v>44</v>
      </c>
      <c r="F1738" s="236" t="s">
        <v>792</v>
      </c>
      <c r="G1738" s="234"/>
      <c r="H1738" s="237">
        <v>5.2</v>
      </c>
      <c r="I1738" s="238"/>
      <c r="J1738" s="234"/>
      <c r="K1738" s="234"/>
      <c r="L1738" s="239"/>
      <c r="M1738" s="240"/>
      <c r="N1738" s="241"/>
      <c r="O1738" s="241"/>
      <c r="P1738" s="241"/>
      <c r="Q1738" s="241"/>
      <c r="R1738" s="241"/>
      <c r="S1738" s="241"/>
      <c r="T1738" s="242"/>
      <c r="AT1738" s="243" t="s">
        <v>272</v>
      </c>
      <c r="AU1738" s="243" t="s">
        <v>91</v>
      </c>
      <c r="AV1738" s="15" t="s">
        <v>91</v>
      </c>
      <c r="AW1738" s="15" t="s">
        <v>38</v>
      </c>
      <c r="AX1738" s="15" t="s">
        <v>82</v>
      </c>
      <c r="AY1738" s="243" t="s">
        <v>262</v>
      </c>
    </row>
    <row r="1739" spans="2:51" s="13" customFormat="1" ht="10">
      <c r="B1739" s="212"/>
      <c r="C1739" s="213"/>
      <c r="D1739" s="208" t="s">
        <v>272</v>
      </c>
      <c r="E1739" s="214" t="s">
        <v>44</v>
      </c>
      <c r="F1739" s="215" t="s">
        <v>793</v>
      </c>
      <c r="G1739" s="213"/>
      <c r="H1739" s="214" t="s">
        <v>44</v>
      </c>
      <c r="I1739" s="216"/>
      <c r="J1739" s="213"/>
      <c r="K1739" s="213"/>
      <c r="L1739" s="217"/>
      <c r="M1739" s="218"/>
      <c r="N1739" s="219"/>
      <c r="O1739" s="219"/>
      <c r="P1739" s="219"/>
      <c r="Q1739" s="219"/>
      <c r="R1739" s="219"/>
      <c r="S1739" s="219"/>
      <c r="T1739" s="220"/>
      <c r="AT1739" s="221" t="s">
        <v>272</v>
      </c>
      <c r="AU1739" s="221" t="s">
        <v>91</v>
      </c>
      <c r="AV1739" s="13" t="s">
        <v>89</v>
      </c>
      <c r="AW1739" s="13" t="s">
        <v>38</v>
      </c>
      <c r="AX1739" s="13" t="s">
        <v>82</v>
      </c>
      <c r="AY1739" s="221" t="s">
        <v>262</v>
      </c>
    </row>
    <row r="1740" spans="2:51" s="15" customFormat="1" ht="10">
      <c r="B1740" s="233"/>
      <c r="C1740" s="234"/>
      <c r="D1740" s="208" t="s">
        <v>272</v>
      </c>
      <c r="E1740" s="235" t="s">
        <v>44</v>
      </c>
      <c r="F1740" s="236" t="s">
        <v>794</v>
      </c>
      <c r="G1740" s="234"/>
      <c r="H1740" s="237">
        <v>1.6</v>
      </c>
      <c r="I1740" s="238"/>
      <c r="J1740" s="234"/>
      <c r="K1740" s="234"/>
      <c r="L1740" s="239"/>
      <c r="M1740" s="240"/>
      <c r="N1740" s="241"/>
      <c r="O1740" s="241"/>
      <c r="P1740" s="241"/>
      <c r="Q1740" s="241"/>
      <c r="R1740" s="241"/>
      <c r="S1740" s="241"/>
      <c r="T1740" s="242"/>
      <c r="AT1740" s="243" t="s">
        <v>272</v>
      </c>
      <c r="AU1740" s="243" t="s">
        <v>91</v>
      </c>
      <c r="AV1740" s="15" t="s">
        <v>91</v>
      </c>
      <c r="AW1740" s="15" t="s">
        <v>38</v>
      </c>
      <c r="AX1740" s="15" t="s">
        <v>82</v>
      </c>
      <c r="AY1740" s="243" t="s">
        <v>262</v>
      </c>
    </row>
    <row r="1741" spans="2:51" s="13" customFormat="1" ht="10">
      <c r="B1741" s="212"/>
      <c r="C1741" s="213"/>
      <c r="D1741" s="208" t="s">
        <v>272</v>
      </c>
      <c r="E1741" s="214" t="s">
        <v>44</v>
      </c>
      <c r="F1741" s="215" t="s">
        <v>795</v>
      </c>
      <c r="G1741" s="213"/>
      <c r="H1741" s="214" t="s">
        <v>44</v>
      </c>
      <c r="I1741" s="216"/>
      <c r="J1741" s="213"/>
      <c r="K1741" s="213"/>
      <c r="L1741" s="217"/>
      <c r="M1741" s="218"/>
      <c r="N1741" s="219"/>
      <c r="O1741" s="219"/>
      <c r="P1741" s="219"/>
      <c r="Q1741" s="219"/>
      <c r="R1741" s="219"/>
      <c r="S1741" s="219"/>
      <c r="T1741" s="220"/>
      <c r="AT1741" s="221" t="s">
        <v>272</v>
      </c>
      <c r="AU1741" s="221" t="s">
        <v>91</v>
      </c>
      <c r="AV1741" s="13" t="s">
        <v>89</v>
      </c>
      <c r="AW1741" s="13" t="s">
        <v>38</v>
      </c>
      <c r="AX1741" s="13" t="s">
        <v>82</v>
      </c>
      <c r="AY1741" s="221" t="s">
        <v>262</v>
      </c>
    </row>
    <row r="1742" spans="2:51" s="15" customFormat="1" ht="10">
      <c r="B1742" s="233"/>
      <c r="C1742" s="234"/>
      <c r="D1742" s="208" t="s">
        <v>272</v>
      </c>
      <c r="E1742" s="235" t="s">
        <v>44</v>
      </c>
      <c r="F1742" s="236" t="s">
        <v>796</v>
      </c>
      <c r="G1742" s="234"/>
      <c r="H1742" s="237">
        <v>7.7</v>
      </c>
      <c r="I1742" s="238"/>
      <c r="J1742" s="234"/>
      <c r="K1742" s="234"/>
      <c r="L1742" s="239"/>
      <c r="M1742" s="240"/>
      <c r="N1742" s="241"/>
      <c r="O1742" s="241"/>
      <c r="P1742" s="241"/>
      <c r="Q1742" s="241"/>
      <c r="R1742" s="241"/>
      <c r="S1742" s="241"/>
      <c r="T1742" s="242"/>
      <c r="AT1742" s="243" t="s">
        <v>272</v>
      </c>
      <c r="AU1742" s="243" t="s">
        <v>91</v>
      </c>
      <c r="AV1742" s="15" t="s">
        <v>91</v>
      </c>
      <c r="AW1742" s="15" t="s">
        <v>38</v>
      </c>
      <c r="AX1742" s="15" t="s">
        <v>82</v>
      </c>
      <c r="AY1742" s="243" t="s">
        <v>262</v>
      </c>
    </row>
    <row r="1743" spans="2:51" s="14" customFormat="1" ht="10">
      <c r="B1743" s="222"/>
      <c r="C1743" s="223"/>
      <c r="D1743" s="208" t="s">
        <v>272</v>
      </c>
      <c r="E1743" s="224" t="s">
        <v>44</v>
      </c>
      <c r="F1743" s="225" t="s">
        <v>284</v>
      </c>
      <c r="G1743" s="223"/>
      <c r="H1743" s="226">
        <v>473.6</v>
      </c>
      <c r="I1743" s="227"/>
      <c r="J1743" s="223"/>
      <c r="K1743" s="223"/>
      <c r="L1743" s="228"/>
      <c r="M1743" s="229"/>
      <c r="N1743" s="230"/>
      <c r="O1743" s="230"/>
      <c r="P1743" s="230"/>
      <c r="Q1743" s="230"/>
      <c r="R1743" s="230"/>
      <c r="S1743" s="230"/>
      <c r="T1743" s="231"/>
      <c r="AT1743" s="232" t="s">
        <v>272</v>
      </c>
      <c r="AU1743" s="232" t="s">
        <v>91</v>
      </c>
      <c r="AV1743" s="14" t="s">
        <v>97</v>
      </c>
      <c r="AW1743" s="14" t="s">
        <v>38</v>
      </c>
      <c r="AX1743" s="14" t="s">
        <v>82</v>
      </c>
      <c r="AY1743" s="232" t="s">
        <v>262</v>
      </c>
    </row>
    <row r="1744" spans="2:51" s="13" customFormat="1" ht="10">
      <c r="B1744" s="212"/>
      <c r="C1744" s="213"/>
      <c r="D1744" s="208" t="s">
        <v>272</v>
      </c>
      <c r="E1744" s="214" t="s">
        <v>44</v>
      </c>
      <c r="F1744" s="215" t="s">
        <v>1196</v>
      </c>
      <c r="G1744" s="213"/>
      <c r="H1744" s="214" t="s">
        <v>44</v>
      </c>
      <c r="I1744" s="216"/>
      <c r="J1744" s="213"/>
      <c r="K1744" s="213"/>
      <c r="L1744" s="217"/>
      <c r="M1744" s="218"/>
      <c r="N1744" s="219"/>
      <c r="O1744" s="219"/>
      <c r="P1744" s="219"/>
      <c r="Q1744" s="219"/>
      <c r="R1744" s="219"/>
      <c r="S1744" s="219"/>
      <c r="T1744" s="220"/>
      <c r="AT1744" s="221" t="s">
        <v>272</v>
      </c>
      <c r="AU1744" s="221" t="s">
        <v>91</v>
      </c>
      <c r="AV1744" s="13" t="s">
        <v>89</v>
      </c>
      <c r="AW1744" s="13" t="s">
        <v>38</v>
      </c>
      <c r="AX1744" s="13" t="s">
        <v>82</v>
      </c>
      <c r="AY1744" s="221" t="s">
        <v>262</v>
      </c>
    </row>
    <row r="1745" spans="2:51" s="13" customFormat="1" ht="10">
      <c r="B1745" s="212"/>
      <c r="C1745" s="213"/>
      <c r="D1745" s="208" t="s">
        <v>272</v>
      </c>
      <c r="E1745" s="214" t="s">
        <v>44</v>
      </c>
      <c r="F1745" s="215" t="s">
        <v>754</v>
      </c>
      <c r="G1745" s="213"/>
      <c r="H1745" s="214" t="s">
        <v>44</v>
      </c>
      <c r="I1745" s="216"/>
      <c r="J1745" s="213"/>
      <c r="K1745" s="213"/>
      <c r="L1745" s="217"/>
      <c r="M1745" s="218"/>
      <c r="N1745" s="219"/>
      <c r="O1745" s="219"/>
      <c r="P1745" s="219"/>
      <c r="Q1745" s="219"/>
      <c r="R1745" s="219"/>
      <c r="S1745" s="219"/>
      <c r="T1745" s="220"/>
      <c r="AT1745" s="221" t="s">
        <v>272</v>
      </c>
      <c r="AU1745" s="221" t="s">
        <v>91</v>
      </c>
      <c r="AV1745" s="13" t="s">
        <v>89</v>
      </c>
      <c r="AW1745" s="13" t="s">
        <v>38</v>
      </c>
      <c r="AX1745" s="13" t="s">
        <v>82</v>
      </c>
      <c r="AY1745" s="221" t="s">
        <v>262</v>
      </c>
    </row>
    <row r="1746" spans="2:51" s="13" customFormat="1" ht="10">
      <c r="B1746" s="212"/>
      <c r="C1746" s="213"/>
      <c r="D1746" s="208" t="s">
        <v>272</v>
      </c>
      <c r="E1746" s="214" t="s">
        <v>44</v>
      </c>
      <c r="F1746" s="215" t="s">
        <v>770</v>
      </c>
      <c r="G1746" s="213"/>
      <c r="H1746" s="214" t="s">
        <v>44</v>
      </c>
      <c r="I1746" s="216"/>
      <c r="J1746" s="213"/>
      <c r="K1746" s="213"/>
      <c r="L1746" s="217"/>
      <c r="M1746" s="218"/>
      <c r="N1746" s="219"/>
      <c r="O1746" s="219"/>
      <c r="P1746" s="219"/>
      <c r="Q1746" s="219"/>
      <c r="R1746" s="219"/>
      <c r="S1746" s="219"/>
      <c r="T1746" s="220"/>
      <c r="AT1746" s="221" t="s">
        <v>272</v>
      </c>
      <c r="AU1746" s="221" t="s">
        <v>91</v>
      </c>
      <c r="AV1746" s="13" t="s">
        <v>89</v>
      </c>
      <c r="AW1746" s="13" t="s">
        <v>38</v>
      </c>
      <c r="AX1746" s="13" t="s">
        <v>82</v>
      </c>
      <c r="AY1746" s="221" t="s">
        <v>262</v>
      </c>
    </row>
    <row r="1747" spans="2:51" s="15" customFormat="1" ht="10">
      <c r="B1747" s="233"/>
      <c r="C1747" s="234"/>
      <c r="D1747" s="208" t="s">
        <v>272</v>
      </c>
      <c r="E1747" s="235" t="s">
        <v>44</v>
      </c>
      <c r="F1747" s="236" t="s">
        <v>475</v>
      </c>
      <c r="G1747" s="234"/>
      <c r="H1747" s="237">
        <v>20</v>
      </c>
      <c r="I1747" s="238"/>
      <c r="J1747" s="234"/>
      <c r="K1747" s="234"/>
      <c r="L1747" s="239"/>
      <c r="M1747" s="240"/>
      <c r="N1747" s="241"/>
      <c r="O1747" s="241"/>
      <c r="P1747" s="241"/>
      <c r="Q1747" s="241"/>
      <c r="R1747" s="241"/>
      <c r="S1747" s="241"/>
      <c r="T1747" s="242"/>
      <c r="AT1747" s="243" t="s">
        <v>272</v>
      </c>
      <c r="AU1747" s="243" t="s">
        <v>91</v>
      </c>
      <c r="AV1747" s="15" t="s">
        <v>91</v>
      </c>
      <c r="AW1747" s="15" t="s">
        <v>38</v>
      </c>
      <c r="AX1747" s="15" t="s">
        <v>82</v>
      </c>
      <c r="AY1747" s="243" t="s">
        <v>262</v>
      </c>
    </row>
    <row r="1748" spans="2:51" s="13" customFormat="1" ht="10">
      <c r="B1748" s="212"/>
      <c r="C1748" s="213"/>
      <c r="D1748" s="208" t="s">
        <v>272</v>
      </c>
      <c r="E1748" s="214" t="s">
        <v>44</v>
      </c>
      <c r="F1748" s="215" t="s">
        <v>771</v>
      </c>
      <c r="G1748" s="213"/>
      <c r="H1748" s="214" t="s">
        <v>44</v>
      </c>
      <c r="I1748" s="216"/>
      <c r="J1748" s="213"/>
      <c r="K1748" s="213"/>
      <c r="L1748" s="217"/>
      <c r="M1748" s="218"/>
      <c r="N1748" s="219"/>
      <c r="O1748" s="219"/>
      <c r="P1748" s="219"/>
      <c r="Q1748" s="219"/>
      <c r="R1748" s="219"/>
      <c r="S1748" s="219"/>
      <c r="T1748" s="220"/>
      <c r="AT1748" s="221" t="s">
        <v>272</v>
      </c>
      <c r="AU1748" s="221" t="s">
        <v>91</v>
      </c>
      <c r="AV1748" s="13" t="s">
        <v>89</v>
      </c>
      <c r="AW1748" s="13" t="s">
        <v>38</v>
      </c>
      <c r="AX1748" s="13" t="s">
        <v>82</v>
      </c>
      <c r="AY1748" s="221" t="s">
        <v>262</v>
      </c>
    </row>
    <row r="1749" spans="2:51" s="15" customFormat="1" ht="10">
      <c r="B1749" s="233"/>
      <c r="C1749" s="234"/>
      <c r="D1749" s="208" t="s">
        <v>272</v>
      </c>
      <c r="E1749" s="235" t="s">
        <v>44</v>
      </c>
      <c r="F1749" s="236" t="s">
        <v>772</v>
      </c>
      <c r="G1749" s="234"/>
      <c r="H1749" s="237">
        <v>19.8</v>
      </c>
      <c r="I1749" s="238"/>
      <c r="J1749" s="234"/>
      <c r="K1749" s="234"/>
      <c r="L1749" s="239"/>
      <c r="M1749" s="240"/>
      <c r="N1749" s="241"/>
      <c r="O1749" s="241"/>
      <c r="P1749" s="241"/>
      <c r="Q1749" s="241"/>
      <c r="R1749" s="241"/>
      <c r="S1749" s="241"/>
      <c r="T1749" s="242"/>
      <c r="AT1749" s="243" t="s">
        <v>272</v>
      </c>
      <c r="AU1749" s="243" t="s">
        <v>91</v>
      </c>
      <c r="AV1749" s="15" t="s">
        <v>91</v>
      </c>
      <c r="AW1749" s="15" t="s">
        <v>38</v>
      </c>
      <c r="AX1749" s="15" t="s">
        <v>82</v>
      </c>
      <c r="AY1749" s="243" t="s">
        <v>262</v>
      </c>
    </row>
    <row r="1750" spans="2:51" s="14" customFormat="1" ht="10">
      <c r="B1750" s="222"/>
      <c r="C1750" s="223"/>
      <c r="D1750" s="208" t="s">
        <v>272</v>
      </c>
      <c r="E1750" s="224" t="s">
        <v>44</v>
      </c>
      <c r="F1750" s="225" t="s">
        <v>284</v>
      </c>
      <c r="G1750" s="223"/>
      <c r="H1750" s="226">
        <v>39.799999999999997</v>
      </c>
      <c r="I1750" s="227"/>
      <c r="J1750" s="223"/>
      <c r="K1750" s="223"/>
      <c r="L1750" s="228"/>
      <c r="M1750" s="229"/>
      <c r="N1750" s="230"/>
      <c r="O1750" s="230"/>
      <c r="P1750" s="230"/>
      <c r="Q1750" s="230"/>
      <c r="R1750" s="230"/>
      <c r="S1750" s="230"/>
      <c r="T1750" s="231"/>
      <c r="AT1750" s="232" t="s">
        <v>272</v>
      </c>
      <c r="AU1750" s="232" t="s">
        <v>91</v>
      </c>
      <c r="AV1750" s="14" t="s">
        <v>97</v>
      </c>
      <c r="AW1750" s="14" t="s">
        <v>38</v>
      </c>
      <c r="AX1750" s="14" t="s">
        <v>82</v>
      </c>
      <c r="AY1750" s="232" t="s">
        <v>262</v>
      </c>
    </row>
    <row r="1751" spans="2:51" s="13" customFormat="1" ht="10">
      <c r="B1751" s="212"/>
      <c r="C1751" s="213"/>
      <c r="D1751" s="208" t="s">
        <v>272</v>
      </c>
      <c r="E1751" s="214" t="s">
        <v>44</v>
      </c>
      <c r="F1751" s="215" t="s">
        <v>1200</v>
      </c>
      <c r="G1751" s="213"/>
      <c r="H1751" s="214" t="s">
        <v>44</v>
      </c>
      <c r="I1751" s="216"/>
      <c r="J1751" s="213"/>
      <c r="K1751" s="213"/>
      <c r="L1751" s="217"/>
      <c r="M1751" s="218"/>
      <c r="N1751" s="219"/>
      <c r="O1751" s="219"/>
      <c r="P1751" s="219"/>
      <c r="Q1751" s="219"/>
      <c r="R1751" s="219"/>
      <c r="S1751" s="219"/>
      <c r="T1751" s="220"/>
      <c r="AT1751" s="221" t="s">
        <v>272</v>
      </c>
      <c r="AU1751" s="221" t="s">
        <v>91</v>
      </c>
      <c r="AV1751" s="13" t="s">
        <v>89</v>
      </c>
      <c r="AW1751" s="13" t="s">
        <v>38</v>
      </c>
      <c r="AX1751" s="13" t="s">
        <v>82</v>
      </c>
      <c r="AY1751" s="221" t="s">
        <v>262</v>
      </c>
    </row>
    <row r="1752" spans="2:51" s="13" customFormat="1" ht="10">
      <c r="B1752" s="212"/>
      <c r="C1752" s="213"/>
      <c r="D1752" s="208" t="s">
        <v>272</v>
      </c>
      <c r="E1752" s="214" t="s">
        <v>44</v>
      </c>
      <c r="F1752" s="215" t="s">
        <v>798</v>
      </c>
      <c r="G1752" s="213"/>
      <c r="H1752" s="214" t="s">
        <v>44</v>
      </c>
      <c r="I1752" s="216"/>
      <c r="J1752" s="213"/>
      <c r="K1752" s="213"/>
      <c r="L1752" s="217"/>
      <c r="M1752" s="218"/>
      <c r="N1752" s="219"/>
      <c r="O1752" s="219"/>
      <c r="P1752" s="219"/>
      <c r="Q1752" s="219"/>
      <c r="R1752" s="219"/>
      <c r="S1752" s="219"/>
      <c r="T1752" s="220"/>
      <c r="AT1752" s="221" t="s">
        <v>272</v>
      </c>
      <c r="AU1752" s="221" t="s">
        <v>91</v>
      </c>
      <c r="AV1752" s="13" t="s">
        <v>89</v>
      </c>
      <c r="AW1752" s="13" t="s">
        <v>38</v>
      </c>
      <c r="AX1752" s="13" t="s">
        <v>82</v>
      </c>
      <c r="AY1752" s="221" t="s">
        <v>262</v>
      </c>
    </row>
    <row r="1753" spans="2:51" s="13" customFormat="1" ht="10">
      <c r="B1753" s="212"/>
      <c r="C1753" s="213"/>
      <c r="D1753" s="208" t="s">
        <v>272</v>
      </c>
      <c r="E1753" s="214" t="s">
        <v>44</v>
      </c>
      <c r="F1753" s="215" t="s">
        <v>799</v>
      </c>
      <c r="G1753" s="213"/>
      <c r="H1753" s="214" t="s">
        <v>44</v>
      </c>
      <c r="I1753" s="216"/>
      <c r="J1753" s="213"/>
      <c r="K1753" s="213"/>
      <c r="L1753" s="217"/>
      <c r="M1753" s="218"/>
      <c r="N1753" s="219"/>
      <c r="O1753" s="219"/>
      <c r="P1753" s="219"/>
      <c r="Q1753" s="219"/>
      <c r="R1753" s="219"/>
      <c r="S1753" s="219"/>
      <c r="T1753" s="220"/>
      <c r="AT1753" s="221" t="s">
        <v>272</v>
      </c>
      <c r="AU1753" s="221" t="s">
        <v>91</v>
      </c>
      <c r="AV1753" s="13" t="s">
        <v>89</v>
      </c>
      <c r="AW1753" s="13" t="s">
        <v>38</v>
      </c>
      <c r="AX1753" s="13" t="s">
        <v>82</v>
      </c>
      <c r="AY1753" s="221" t="s">
        <v>262</v>
      </c>
    </row>
    <row r="1754" spans="2:51" s="15" customFormat="1" ht="10">
      <c r="B1754" s="233"/>
      <c r="C1754" s="234"/>
      <c r="D1754" s="208" t="s">
        <v>272</v>
      </c>
      <c r="E1754" s="235" t="s">
        <v>44</v>
      </c>
      <c r="F1754" s="236" t="s">
        <v>800</v>
      </c>
      <c r="G1754" s="234"/>
      <c r="H1754" s="237">
        <v>39.5</v>
      </c>
      <c r="I1754" s="238"/>
      <c r="J1754" s="234"/>
      <c r="K1754" s="234"/>
      <c r="L1754" s="239"/>
      <c r="M1754" s="240"/>
      <c r="N1754" s="241"/>
      <c r="O1754" s="241"/>
      <c r="P1754" s="241"/>
      <c r="Q1754" s="241"/>
      <c r="R1754" s="241"/>
      <c r="S1754" s="241"/>
      <c r="T1754" s="242"/>
      <c r="AT1754" s="243" t="s">
        <v>272</v>
      </c>
      <c r="AU1754" s="243" t="s">
        <v>91</v>
      </c>
      <c r="AV1754" s="15" t="s">
        <v>91</v>
      </c>
      <c r="AW1754" s="15" t="s">
        <v>38</v>
      </c>
      <c r="AX1754" s="15" t="s">
        <v>82</v>
      </c>
      <c r="AY1754" s="243" t="s">
        <v>262</v>
      </c>
    </row>
    <row r="1755" spans="2:51" s="13" customFormat="1" ht="10">
      <c r="B1755" s="212"/>
      <c r="C1755" s="213"/>
      <c r="D1755" s="208" t="s">
        <v>272</v>
      </c>
      <c r="E1755" s="214" t="s">
        <v>44</v>
      </c>
      <c r="F1755" s="215" t="s">
        <v>801</v>
      </c>
      <c r="G1755" s="213"/>
      <c r="H1755" s="214" t="s">
        <v>44</v>
      </c>
      <c r="I1755" s="216"/>
      <c r="J1755" s="213"/>
      <c r="K1755" s="213"/>
      <c r="L1755" s="217"/>
      <c r="M1755" s="218"/>
      <c r="N1755" s="219"/>
      <c r="O1755" s="219"/>
      <c r="P1755" s="219"/>
      <c r="Q1755" s="219"/>
      <c r="R1755" s="219"/>
      <c r="S1755" s="219"/>
      <c r="T1755" s="220"/>
      <c r="AT1755" s="221" t="s">
        <v>272</v>
      </c>
      <c r="AU1755" s="221" t="s">
        <v>91</v>
      </c>
      <c r="AV1755" s="13" t="s">
        <v>89</v>
      </c>
      <c r="AW1755" s="13" t="s">
        <v>38</v>
      </c>
      <c r="AX1755" s="13" t="s">
        <v>82</v>
      </c>
      <c r="AY1755" s="221" t="s">
        <v>262</v>
      </c>
    </row>
    <row r="1756" spans="2:51" s="15" customFormat="1" ht="10">
      <c r="B1756" s="233"/>
      <c r="C1756" s="234"/>
      <c r="D1756" s="208" t="s">
        <v>272</v>
      </c>
      <c r="E1756" s="235" t="s">
        <v>44</v>
      </c>
      <c r="F1756" s="236" t="s">
        <v>802</v>
      </c>
      <c r="G1756" s="234"/>
      <c r="H1756" s="237">
        <v>14.3</v>
      </c>
      <c r="I1756" s="238"/>
      <c r="J1756" s="234"/>
      <c r="K1756" s="234"/>
      <c r="L1756" s="239"/>
      <c r="M1756" s="240"/>
      <c r="N1756" s="241"/>
      <c r="O1756" s="241"/>
      <c r="P1756" s="241"/>
      <c r="Q1756" s="241"/>
      <c r="R1756" s="241"/>
      <c r="S1756" s="241"/>
      <c r="T1756" s="242"/>
      <c r="AT1756" s="243" t="s">
        <v>272</v>
      </c>
      <c r="AU1756" s="243" t="s">
        <v>91</v>
      </c>
      <c r="AV1756" s="15" t="s">
        <v>91</v>
      </c>
      <c r="AW1756" s="15" t="s">
        <v>38</v>
      </c>
      <c r="AX1756" s="15" t="s">
        <v>82</v>
      </c>
      <c r="AY1756" s="243" t="s">
        <v>262</v>
      </c>
    </row>
    <row r="1757" spans="2:51" s="13" customFormat="1" ht="10">
      <c r="B1757" s="212"/>
      <c r="C1757" s="213"/>
      <c r="D1757" s="208" t="s">
        <v>272</v>
      </c>
      <c r="E1757" s="214" t="s">
        <v>44</v>
      </c>
      <c r="F1757" s="215" t="s">
        <v>804</v>
      </c>
      <c r="G1757" s="213"/>
      <c r="H1757" s="214" t="s">
        <v>44</v>
      </c>
      <c r="I1757" s="216"/>
      <c r="J1757" s="213"/>
      <c r="K1757" s="213"/>
      <c r="L1757" s="217"/>
      <c r="M1757" s="218"/>
      <c r="N1757" s="219"/>
      <c r="O1757" s="219"/>
      <c r="P1757" s="219"/>
      <c r="Q1757" s="219"/>
      <c r="R1757" s="219"/>
      <c r="S1757" s="219"/>
      <c r="T1757" s="220"/>
      <c r="AT1757" s="221" t="s">
        <v>272</v>
      </c>
      <c r="AU1757" s="221" t="s">
        <v>91</v>
      </c>
      <c r="AV1757" s="13" t="s">
        <v>89</v>
      </c>
      <c r="AW1757" s="13" t="s">
        <v>38</v>
      </c>
      <c r="AX1757" s="13" t="s">
        <v>82</v>
      </c>
      <c r="AY1757" s="221" t="s">
        <v>262</v>
      </c>
    </row>
    <row r="1758" spans="2:51" s="15" customFormat="1" ht="10">
      <c r="B1758" s="233"/>
      <c r="C1758" s="234"/>
      <c r="D1758" s="208" t="s">
        <v>272</v>
      </c>
      <c r="E1758" s="235" t="s">
        <v>44</v>
      </c>
      <c r="F1758" s="236" t="s">
        <v>805</v>
      </c>
      <c r="G1758" s="234"/>
      <c r="H1758" s="237">
        <v>10.199999999999999</v>
      </c>
      <c r="I1758" s="238"/>
      <c r="J1758" s="234"/>
      <c r="K1758" s="234"/>
      <c r="L1758" s="239"/>
      <c r="M1758" s="240"/>
      <c r="N1758" s="241"/>
      <c r="O1758" s="241"/>
      <c r="P1758" s="241"/>
      <c r="Q1758" s="241"/>
      <c r="R1758" s="241"/>
      <c r="S1758" s="241"/>
      <c r="T1758" s="242"/>
      <c r="AT1758" s="243" t="s">
        <v>272</v>
      </c>
      <c r="AU1758" s="243" t="s">
        <v>91</v>
      </c>
      <c r="AV1758" s="15" t="s">
        <v>91</v>
      </c>
      <c r="AW1758" s="15" t="s">
        <v>38</v>
      </c>
      <c r="AX1758" s="15" t="s">
        <v>82</v>
      </c>
      <c r="AY1758" s="243" t="s">
        <v>262</v>
      </c>
    </row>
    <row r="1759" spans="2:51" s="13" customFormat="1" ht="10">
      <c r="B1759" s="212"/>
      <c r="C1759" s="213"/>
      <c r="D1759" s="208" t="s">
        <v>272</v>
      </c>
      <c r="E1759" s="214" t="s">
        <v>44</v>
      </c>
      <c r="F1759" s="215" t="s">
        <v>806</v>
      </c>
      <c r="G1759" s="213"/>
      <c r="H1759" s="214" t="s">
        <v>44</v>
      </c>
      <c r="I1759" s="216"/>
      <c r="J1759" s="213"/>
      <c r="K1759" s="213"/>
      <c r="L1759" s="217"/>
      <c r="M1759" s="218"/>
      <c r="N1759" s="219"/>
      <c r="O1759" s="219"/>
      <c r="P1759" s="219"/>
      <c r="Q1759" s="219"/>
      <c r="R1759" s="219"/>
      <c r="S1759" s="219"/>
      <c r="T1759" s="220"/>
      <c r="AT1759" s="221" t="s">
        <v>272</v>
      </c>
      <c r="AU1759" s="221" t="s">
        <v>91</v>
      </c>
      <c r="AV1759" s="13" t="s">
        <v>89</v>
      </c>
      <c r="AW1759" s="13" t="s">
        <v>38</v>
      </c>
      <c r="AX1759" s="13" t="s">
        <v>82</v>
      </c>
      <c r="AY1759" s="221" t="s">
        <v>262</v>
      </c>
    </row>
    <row r="1760" spans="2:51" s="15" customFormat="1" ht="10">
      <c r="B1760" s="233"/>
      <c r="C1760" s="234"/>
      <c r="D1760" s="208" t="s">
        <v>272</v>
      </c>
      <c r="E1760" s="235" t="s">
        <v>44</v>
      </c>
      <c r="F1760" s="236" t="s">
        <v>807</v>
      </c>
      <c r="G1760" s="234"/>
      <c r="H1760" s="237">
        <v>13.9</v>
      </c>
      <c r="I1760" s="238"/>
      <c r="J1760" s="234"/>
      <c r="K1760" s="234"/>
      <c r="L1760" s="239"/>
      <c r="M1760" s="240"/>
      <c r="N1760" s="241"/>
      <c r="O1760" s="241"/>
      <c r="P1760" s="241"/>
      <c r="Q1760" s="241"/>
      <c r="R1760" s="241"/>
      <c r="S1760" s="241"/>
      <c r="T1760" s="242"/>
      <c r="AT1760" s="243" t="s">
        <v>272</v>
      </c>
      <c r="AU1760" s="243" t="s">
        <v>91</v>
      </c>
      <c r="AV1760" s="15" t="s">
        <v>91</v>
      </c>
      <c r="AW1760" s="15" t="s">
        <v>38</v>
      </c>
      <c r="AX1760" s="15" t="s">
        <v>82</v>
      </c>
      <c r="AY1760" s="243" t="s">
        <v>262</v>
      </c>
    </row>
    <row r="1761" spans="2:51" s="13" customFormat="1" ht="10">
      <c r="B1761" s="212"/>
      <c r="C1761" s="213"/>
      <c r="D1761" s="208" t="s">
        <v>272</v>
      </c>
      <c r="E1761" s="214" t="s">
        <v>44</v>
      </c>
      <c r="F1761" s="215" t="s">
        <v>808</v>
      </c>
      <c r="G1761" s="213"/>
      <c r="H1761" s="214" t="s">
        <v>44</v>
      </c>
      <c r="I1761" s="216"/>
      <c r="J1761" s="213"/>
      <c r="K1761" s="213"/>
      <c r="L1761" s="217"/>
      <c r="M1761" s="218"/>
      <c r="N1761" s="219"/>
      <c r="O1761" s="219"/>
      <c r="P1761" s="219"/>
      <c r="Q1761" s="219"/>
      <c r="R1761" s="219"/>
      <c r="S1761" s="219"/>
      <c r="T1761" s="220"/>
      <c r="AT1761" s="221" t="s">
        <v>272</v>
      </c>
      <c r="AU1761" s="221" t="s">
        <v>91</v>
      </c>
      <c r="AV1761" s="13" t="s">
        <v>89</v>
      </c>
      <c r="AW1761" s="13" t="s">
        <v>38</v>
      </c>
      <c r="AX1761" s="13" t="s">
        <v>82</v>
      </c>
      <c r="AY1761" s="221" t="s">
        <v>262</v>
      </c>
    </row>
    <row r="1762" spans="2:51" s="15" customFormat="1" ht="10">
      <c r="B1762" s="233"/>
      <c r="C1762" s="234"/>
      <c r="D1762" s="208" t="s">
        <v>272</v>
      </c>
      <c r="E1762" s="235" t="s">
        <v>44</v>
      </c>
      <c r="F1762" s="236" t="s">
        <v>809</v>
      </c>
      <c r="G1762" s="234"/>
      <c r="H1762" s="237">
        <v>73.400000000000006</v>
      </c>
      <c r="I1762" s="238"/>
      <c r="J1762" s="234"/>
      <c r="K1762" s="234"/>
      <c r="L1762" s="239"/>
      <c r="M1762" s="240"/>
      <c r="N1762" s="241"/>
      <c r="O1762" s="241"/>
      <c r="P1762" s="241"/>
      <c r="Q1762" s="241"/>
      <c r="R1762" s="241"/>
      <c r="S1762" s="241"/>
      <c r="T1762" s="242"/>
      <c r="AT1762" s="243" t="s">
        <v>272</v>
      </c>
      <c r="AU1762" s="243" t="s">
        <v>91</v>
      </c>
      <c r="AV1762" s="15" t="s">
        <v>91</v>
      </c>
      <c r="AW1762" s="15" t="s">
        <v>38</v>
      </c>
      <c r="AX1762" s="15" t="s">
        <v>82</v>
      </c>
      <c r="AY1762" s="243" t="s">
        <v>262</v>
      </c>
    </row>
    <row r="1763" spans="2:51" s="13" customFormat="1" ht="10">
      <c r="B1763" s="212"/>
      <c r="C1763" s="213"/>
      <c r="D1763" s="208" t="s">
        <v>272</v>
      </c>
      <c r="E1763" s="214" t="s">
        <v>44</v>
      </c>
      <c r="F1763" s="215" t="s">
        <v>834</v>
      </c>
      <c r="G1763" s="213"/>
      <c r="H1763" s="214" t="s">
        <v>44</v>
      </c>
      <c r="I1763" s="216"/>
      <c r="J1763" s="213"/>
      <c r="K1763" s="213"/>
      <c r="L1763" s="217"/>
      <c r="M1763" s="218"/>
      <c r="N1763" s="219"/>
      <c r="O1763" s="219"/>
      <c r="P1763" s="219"/>
      <c r="Q1763" s="219"/>
      <c r="R1763" s="219"/>
      <c r="S1763" s="219"/>
      <c r="T1763" s="220"/>
      <c r="AT1763" s="221" t="s">
        <v>272</v>
      </c>
      <c r="AU1763" s="221" t="s">
        <v>91</v>
      </c>
      <c r="AV1763" s="13" t="s">
        <v>89</v>
      </c>
      <c r="AW1763" s="13" t="s">
        <v>38</v>
      </c>
      <c r="AX1763" s="13" t="s">
        <v>82</v>
      </c>
      <c r="AY1763" s="221" t="s">
        <v>262</v>
      </c>
    </row>
    <row r="1764" spans="2:51" s="15" customFormat="1" ht="10">
      <c r="B1764" s="233"/>
      <c r="C1764" s="234"/>
      <c r="D1764" s="208" t="s">
        <v>272</v>
      </c>
      <c r="E1764" s="235" t="s">
        <v>44</v>
      </c>
      <c r="F1764" s="236" t="s">
        <v>768</v>
      </c>
      <c r="G1764" s="234"/>
      <c r="H1764" s="237">
        <v>3.8</v>
      </c>
      <c r="I1764" s="238"/>
      <c r="J1764" s="234"/>
      <c r="K1764" s="234"/>
      <c r="L1764" s="239"/>
      <c r="M1764" s="240"/>
      <c r="N1764" s="241"/>
      <c r="O1764" s="241"/>
      <c r="P1764" s="241"/>
      <c r="Q1764" s="241"/>
      <c r="R1764" s="241"/>
      <c r="S1764" s="241"/>
      <c r="T1764" s="242"/>
      <c r="AT1764" s="243" t="s">
        <v>272</v>
      </c>
      <c r="AU1764" s="243" t="s">
        <v>91</v>
      </c>
      <c r="AV1764" s="15" t="s">
        <v>91</v>
      </c>
      <c r="AW1764" s="15" t="s">
        <v>38</v>
      </c>
      <c r="AX1764" s="15" t="s">
        <v>82</v>
      </c>
      <c r="AY1764" s="243" t="s">
        <v>262</v>
      </c>
    </row>
    <row r="1765" spans="2:51" s="13" customFormat="1" ht="10">
      <c r="B1765" s="212"/>
      <c r="C1765" s="213"/>
      <c r="D1765" s="208" t="s">
        <v>272</v>
      </c>
      <c r="E1765" s="214" t="s">
        <v>44</v>
      </c>
      <c r="F1765" s="215" t="s">
        <v>835</v>
      </c>
      <c r="G1765" s="213"/>
      <c r="H1765" s="214" t="s">
        <v>44</v>
      </c>
      <c r="I1765" s="216"/>
      <c r="J1765" s="213"/>
      <c r="K1765" s="213"/>
      <c r="L1765" s="217"/>
      <c r="M1765" s="218"/>
      <c r="N1765" s="219"/>
      <c r="O1765" s="219"/>
      <c r="P1765" s="219"/>
      <c r="Q1765" s="219"/>
      <c r="R1765" s="219"/>
      <c r="S1765" s="219"/>
      <c r="T1765" s="220"/>
      <c r="AT1765" s="221" t="s">
        <v>272</v>
      </c>
      <c r="AU1765" s="221" t="s">
        <v>91</v>
      </c>
      <c r="AV1765" s="13" t="s">
        <v>89</v>
      </c>
      <c r="AW1765" s="13" t="s">
        <v>38</v>
      </c>
      <c r="AX1765" s="13" t="s">
        <v>82</v>
      </c>
      <c r="AY1765" s="221" t="s">
        <v>262</v>
      </c>
    </row>
    <row r="1766" spans="2:51" s="15" customFormat="1" ht="10">
      <c r="B1766" s="233"/>
      <c r="C1766" s="234"/>
      <c r="D1766" s="208" t="s">
        <v>272</v>
      </c>
      <c r="E1766" s="235" t="s">
        <v>44</v>
      </c>
      <c r="F1766" s="236" t="s">
        <v>836</v>
      </c>
      <c r="G1766" s="234"/>
      <c r="H1766" s="237">
        <v>10.1</v>
      </c>
      <c r="I1766" s="238"/>
      <c r="J1766" s="234"/>
      <c r="K1766" s="234"/>
      <c r="L1766" s="239"/>
      <c r="M1766" s="240"/>
      <c r="N1766" s="241"/>
      <c r="O1766" s="241"/>
      <c r="P1766" s="241"/>
      <c r="Q1766" s="241"/>
      <c r="R1766" s="241"/>
      <c r="S1766" s="241"/>
      <c r="T1766" s="242"/>
      <c r="AT1766" s="243" t="s">
        <v>272</v>
      </c>
      <c r="AU1766" s="243" t="s">
        <v>91</v>
      </c>
      <c r="AV1766" s="15" t="s">
        <v>91</v>
      </c>
      <c r="AW1766" s="15" t="s">
        <v>38</v>
      </c>
      <c r="AX1766" s="15" t="s">
        <v>82</v>
      </c>
      <c r="AY1766" s="243" t="s">
        <v>262</v>
      </c>
    </row>
    <row r="1767" spans="2:51" s="13" customFormat="1" ht="10">
      <c r="B1767" s="212"/>
      <c r="C1767" s="213"/>
      <c r="D1767" s="208" t="s">
        <v>272</v>
      </c>
      <c r="E1767" s="214" t="s">
        <v>44</v>
      </c>
      <c r="F1767" s="215" t="s">
        <v>837</v>
      </c>
      <c r="G1767" s="213"/>
      <c r="H1767" s="214" t="s">
        <v>44</v>
      </c>
      <c r="I1767" s="216"/>
      <c r="J1767" s="213"/>
      <c r="K1767" s="213"/>
      <c r="L1767" s="217"/>
      <c r="M1767" s="218"/>
      <c r="N1767" s="219"/>
      <c r="O1767" s="219"/>
      <c r="P1767" s="219"/>
      <c r="Q1767" s="219"/>
      <c r="R1767" s="219"/>
      <c r="S1767" s="219"/>
      <c r="T1767" s="220"/>
      <c r="AT1767" s="221" t="s">
        <v>272</v>
      </c>
      <c r="AU1767" s="221" t="s">
        <v>91</v>
      </c>
      <c r="AV1767" s="13" t="s">
        <v>89</v>
      </c>
      <c r="AW1767" s="13" t="s">
        <v>38</v>
      </c>
      <c r="AX1767" s="13" t="s">
        <v>82</v>
      </c>
      <c r="AY1767" s="221" t="s">
        <v>262</v>
      </c>
    </row>
    <row r="1768" spans="2:51" s="15" customFormat="1" ht="10">
      <c r="B1768" s="233"/>
      <c r="C1768" s="234"/>
      <c r="D1768" s="208" t="s">
        <v>272</v>
      </c>
      <c r="E1768" s="235" t="s">
        <v>44</v>
      </c>
      <c r="F1768" s="236" t="s">
        <v>397</v>
      </c>
      <c r="G1768" s="234"/>
      <c r="H1768" s="237">
        <v>11</v>
      </c>
      <c r="I1768" s="238"/>
      <c r="J1768" s="234"/>
      <c r="K1768" s="234"/>
      <c r="L1768" s="239"/>
      <c r="M1768" s="240"/>
      <c r="N1768" s="241"/>
      <c r="O1768" s="241"/>
      <c r="P1768" s="241"/>
      <c r="Q1768" s="241"/>
      <c r="R1768" s="241"/>
      <c r="S1768" s="241"/>
      <c r="T1768" s="242"/>
      <c r="AT1768" s="243" t="s">
        <v>272</v>
      </c>
      <c r="AU1768" s="243" t="s">
        <v>91</v>
      </c>
      <c r="AV1768" s="15" t="s">
        <v>91</v>
      </c>
      <c r="AW1768" s="15" t="s">
        <v>38</v>
      </c>
      <c r="AX1768" s="15" t="s">
        <v>82</v>
      </c>
      <c r="AY1768" s="243" t="s">
        <v>262</v>
      </c>
    </row>
    <row r="1769" spans="2:51" s="13" customFormat="1" ht="10">
      <c r="B1769" s="212"/>
      <c r="C1769" s="213"/>
      <c r="D1769" s="208" t="s">
        <v>272</v>
      </c>
      <c r="E1769" s="214" t="s">
        <v>44</v>
      </c>
      <c r="F1769" s="215" t="s">
        <v>838</v>
      </c>
      <c r="G1769" s="213"/>
      <c r="H1769" s="214" t="s">
        <v>44</v>
      </c>
      <c r="I1769" s="216"/>
      <c r="J1769" s="213"/>
      <c r="K1769" s="213"/>
      <c r="L1769" s="217"/>
      <c r="M1769" s="218"/>
      <c r="N1769" s="219"/>
      <c r="O1769" s="219"/>
      <c r="P1769" s="219"/>
      <c r="Q1769" s="219"/>
      <c r="R1769" s="219"/>
      <c r="S1769" s="219"/>
      <c r="T1769" s="220"/>
      <c r="AT1769" s="221" t="s">
        <v>272</v>
      </c>
      <c r="AU1769" s="221" t="s">
        <v>91</v>
      </c>
      <c r="AV1769" s="13" t="s">
        <v>89</v>
      </c>
      <c r="AW1769" s="13" t="s">
        <v>38</v>
      </c>
      <c r="AX1769" s="13" t="s">
        <v>82</v>
      </c>
      <c r="AY1769" s="221" t="s">
        <v>262</v>
      </c>
    </row>
    <row r="1770" spans="2:51" s="15" customFormat="1" ht="10">
      <c r="B1770" s="233"/>
      <c r="C1770" s="234"/>
      <c r="D1770" s="208" t="s">
        <v>272</v>
      </c>
      <c r="E1770" s="235" t="s">
        <v>44</v>
      </c>
      <c r="F1770" s="236" t="s">
        <v>839</v>
      </c>
      <c r="G1770" s="234"/>
      <c r="H1770" s="237">
        <v>3.1</v>
      </c>
      <c r="I1770" s="238"/>
      <c r="J1770" s="234"/>
      <c r="K1770" s="234"/>
      <c r="L1770" s="239"/>
      <c r="M1770" s="240"/>
      <c r="N1770" s="241"/>
      <c r="O1770" s="241"/>
      <c r="P1770" s="241"/>
      <c r="Q1770" s="241"/>
      <c r="R1770" s="241"/>
      <c r="S1770" s="241"/>
      <c r="T1770" s="242"/>
      <c r="AT1770" s="243" t="s">
        <v>272</v>
      </c>
      <c r="AU1770" s="243" t="s">
        <v>91</v>
      </c>
      <c r="AV1770" s="15" t="s">
        <v>91</v>
      </c>
      <c r="AW1770" s="15" t="s">
        <v>38</v>
      </c>
      <c r="AX1770" s="15" t="s">
        <v>82</v>
      </c>
      <c r="AY1770" s="243" t="s">
        <v>262</v>
      </c>
    </row>
    <row r="1771" spans="2:51" s="13" customFormat="1" ht="10">
      <c r="B1771" s="212"/>
      <c r="C1771" s="213"/>
      <c r="D1771" s="208" t="s">
        <v>272</v>
      </c>
      <c r="E1771" s="214" t="s">
        <v>44</v>
      </c>
      <c r="F1771" s="215" t="s">
        <v>840</v>
      </c>
      <c r="G1771" s="213"/>
      <c r="H1771" s="214" t="s">
        <v>44</v>
      </c>
      <c r="I1771" s="216"/>
      <c r="J1771" s="213"/>
      <c r="K1771" s="213"/>
      <c r="L1771" s="217"/>
      <c r="M1771" s="218"/>
      <c r="N1771" s="219"/>
      <c r="O1771" s="219"/>
      <c r="P1771" s="219"/>
      <c r="Q1771" s="219"/>
      <c r="R1771" s="219"/>
      <c r="S1771" s="219"/>
      <c r="T1771" s="220"/>
      <c r="AT1771" s="221" t="s">
        <v>272</v>
      </c>
      <c r="AU1771" s="221" t="s">
        <v>91</v>
      </c>
      <c r="AV1771" s="13" t="s">
        <v>89</v>
      </c>
      <c r="AW1771" s="13" t="s">
        <v>38</v>
      </c>
      <c r="AX1771" s="13" t="s">
        <v>82</v>
      </c>
      <c r="AY1771" s="221" t="s">
        <v>262</v>
      </c>
    </row>
    <row r="1772" spans="2:51" s="15" customFormat="1" ht="10">
      <c r="B1772" s="233"/>
      <c r="C1772" s="234"/>
      <c r="D1772" s="208" t="s">
        <v>272</v>
      </c>
      <c r="E1772" s="235" t="s">
        <v>44</v>
      </c>
      <c r="F1772" s="236" t="s">
        <v>841</v>
      </c>
      <c r="G1772" s="234"/>
      <c r="H1772" s="237">
        <v>4.8</v>
      </c>
      <c r="I1772" s="238"/>
      <c r="J1772" s="234"/>
      <c r="K1772" s="234"/>
      <c r="L1772" s="239"/>
      <c r="M1772" s="240"/>
      <c r="N1772" s="241"/>
      <c r="O1772" s="241"/>
      <c r="P1772" s="241"/>
      <c r="Q1772" s="241"/>
      <c r="R1772" s="241"/>
      <c r="S1772" s="241"/>
      <c r="T1772" s="242"/>
      <c r="AT1772" s="243" t="s">
        <v>272</v>
      </c>
      <c r="AU1772" s="243" t="s">
        <v>91</v>
      </c>
      <c r="AV1772" s="15" t="s">
        <v>91</v>
      </c>
      <c r="AW1772" s="15" t="s">
        <v>38</v>
      </c>
      <c r="AX1772" s="15" t="s">
        <v>82</v>
      </c>
      <c r="AY1772" s="243" t="s">
        <v>262</v>
      </c>
    </row>
    <row r="1773" spans="2:51" s="13" customFormat="1" ht="10">
      <c r="B1773" s="212"/>
      <c r="C1773" s="213"/>
      <c r="D1773" s="208" t="s">
        <v>272</v>
      </c>
      <c r="E1773" s="214" t="s">
        <v>44</v>
      </c>
      <c r="F1773" s="215" t="s">
        <v>842</v>
      </c>
      <c r="G1773" s="213"/>
      <c r="H1773" s="214" t="s">
        <v>44</v>
      </c>
      <c r="I1773" s="216"/>
      <c r="J1773" s="213"/>
      <c r="K1773" s="213"/>
      <c r="L1773" s="217"/>
      <c r="M1773" s="218"/>
      <c r="N1773" s="219"/>
      <c r="O1773" s="219"/>
      <c r="P1773" s="219"/>
      <c r="Q1773" s="219"/>
      <c r="R1773" s="219"/>
      <c r="S1773" s="219"/>
      <c r="T1773" s="220"/>
      <c r="AT1773" s="221" t="s">
        <v>272</v>
      </c>
      <c r="AU1773" s="221" t="s">
        <v>91</v>
      </c>
      <c r="AV1773" s="13" t="s">
        <v>89</v>
      </c>
      <c r="AW1773" s="13" t="s">
        <v>38</v>
      </c>
      <c r="AX1773" s="13" t="s">
        <v>82</v>
      </c>
      <c r="AY1773" s="221" t="s">
        <v>262</v>
      </c>
    </row>
    <row r="1774" spans="2:51" s="15" customFormat="1" ht="10">
      <c r="B1774" s="233"/>
      <c r="C1774" s="234"/>
      <c r="D1774" s="208" t="s">
        <v>272</v>
      </c>
      <c r="E1774" s="235" t="s">
        <v>44</v>
      </c>
      <c r="F1774" s="236" t="s">
        <v>768</v>
      </c>
      <c r="G1774" s="234"/>
      <c r="H1774" s="237">
        <v>3.8</v>
      </c>
      <c r="I1774" s="238"/>
      <c r="J1774" s="234"/>
      <c r="K1774" s="234"/>
      <c r="L1774" s="239"/>
      <c r="M1774" s="240"/>
      <c r="N1774" s="241"/>
      <c r="O1774" s="241"/>
      <c r="P1774" s="241"/>
      <c r="Q1774" s="241"/>
      <c r="R1774" s="241"/>
      <c r="S1774" s="241"/>
      <c r="T1774" s="242"/>
      <c r="AT1774" s="243" t="s">
        <v>272</v>
      </c>
      <c r="AU1774" s="243" t="s">
        <v>91</v>
      </c>
      <c r="AV1774" s="15" t="s">
        <v>91</v>
      </c>
      <c r="AW1774" s="15" t="s">
        <v>38</v>
      </c>
      <c r="AX1774" s="15" t="s">
        <v>82</v>
      </c>
      <c r="AY1774" s="243" t="s">
        <v>262</v>
      </c>
    </row>
    <row r="1775" spans="2:51" s="13" customFormat="1" ht="10">
      <c r="B1775" s="212"/>
      <c r="C1775" s="213"/>
      <c r="D1775" s="208" t="s">
        <v>272</v>
      </c>
      <c r="E1775" s="214" t="s">
        <v>44</v>
      </c>
      <c r="F1775" s="215" t="s">
        <v>843</v>
      </c>
      <c r="G1775" s="213"/>
      <c r="H1775" s="214" t="s">
        <v>44</v>
      </c>
      <c r="I1775" s="216"/>
      <c r="J1775" s="213"/>
      <c r="K1775" s="213"/>
      <c r="L1775" s="217"/>
      <c r="M1775" s="218"/>
      <c r="N1775" s="219"/>
      <c r="O1775" s="219"/>
      <c r="P1775" s="219"/>
      <c r="Q1775" s="219"/>
      <c r="R1775" s="219"/>
      <c r="S1775" s="219"/>
      <c r="T1775" s="220"/>
      <c r="AT1775" s="221" t="s">
        <v>272</v>
      </c>
      <c r="AU1775" s="221" t="s">
        <v>91</v>
      </c>
      <c r="AV1775" s="13" t="s">
        <v>89</v>
      </c>
      <c r="AW1775" s="13" t="s">
        <v>38</v>
      </c>
      <c r="AX1775" s="13" t="s">
        <v>82</v>
      </c>
      <c r="AY1775" s="221" t="s">
        <v>262</v>
      </c>
    </row>
    <row r="1776" spans="2:51" s="13" customFormat="1" ht="10">
      <c r="B1776" s="212"/>
      <c r="C1776" s="213"/>
      <c r="D1776" s="208" t="s">
        <v>272</v>
      </c>
      <c r="E1776" s="214" t="s">
        <v>44</v>
      </c>
      <c r="F1776" s="215" t="s">
        <v>844</v>
      </c>
      <c r="G1776" s="213"/>
      <c r="H1776" s="214" t="s">
        <v>44</v>
      </c>
      <c r="I1776" s="216"/>
      <c r="J1776" s="213"/>
      <c r="K1776" s="213"/>
      <c r="L1776" s="217"/>
      <c r="M1776" s="218"/>
      <c r="N1776" s="219"/>
      <c r="O1776" s="219"/>
      <c r="P1776" s="219"/>
      <c r="Q1776" s="219"/>
      <c r="R1776" s="219"/>
      <c r="S1776" s="219"/>
      <c r="T1776" s="220"/>
      <c r="AT1776" s="221" t="s">
        <v>272</v>
      </c>
      <c r="AU1776" s="221" t="s">
        <v>91</v>
      </c>
      <c r="AV1776" s="13" t="s">
        <v>89</v>
      </c>
      <c r="AW1776" s="13" t="s">
        <v>38</v>
      </c>
      <c r="AX1776" s="13" t="s">
        <v>82</v>
      </c>
      <c r="AY1776" s="221" t="s">
        <v>262</v>
      </c>
    </row>
    <row r="1777" spans="2:51" s="15" customFormat="1" ht="10">
      <c r="B1777" s="233"/>
      <c r="C1777" s="234"/>
      <c r="D1777" s="208" t="s">
        <v>272</v>
      </c>
      <c r="E1777" s="235" t="s">
        <v>44</v>
      </c>
      <c r="F1777" s="236" t="s">
        <v>800</v>
      </c>
      <c r="G1777" s="234"/>
      <c r="H1777" s="237">
        <v>39.5</v>
      </c>
      <c r="I1777" s="238"/>
      <c r="J1777" s="234"/>
      <c r="K1777" s="234"/>
      <c r="L1777" s="239"/>
      <c r="M1777" s="240"/>
      <c r="N1777" s="241"/>
      <c r="O1777" s="241"/>
      <c r="P1777" s="241"/>
      <c r="Q1777" s="241"/>
      <c r="R1777" s="241"/>
      <c r="S1777" s="241"/>
      <c r="T1777" s="242"/>
      <c r="AT1777" s="243" t="s">
        <v>272</v>
      </c>
      <c r="AU1777" s="243" t="s">
        <v>91</v>
      </c>
      <c r="AV1777" s="15" t="s">
        <v>91</v>
      </c>
      <c r="AW1777" s="15" t="s">
        <v>38</v>
      </c>
      <c r="AX1777" s="15" t="s">
        <v>82</v>
      </c>
      <c r="AY1777" s="243" t="s">
        <v>262</v>
      </c>
    </row>
    <row r="1778" spans="2:51" s="13" customFormat="1" ht="10">
      <c r="B1778" s="212"/>
      <c r="C1778" s="213"/>
      <c r="D1778" s="208" t="s">
        <v>272</v>
      </c>
      <c r="E1778" s="214" t="s">
        <v>44</v>
      </c>
      <c r="F1778" s="215" t="s">
        <v>801</v>
      </c>
      <c r="G1778" s="213"/>
      <c r="H1778" s="214" t="s">
        <v>44</v>
      </c>
      <c r="I1778" s="216"/>
      <c r="J1778" s="213"/>
      <c r="K1778" s="213"/>
      <c r="L1778" s="217"/>
      <c r="M1778" s="218"/>
      <c r="N1778" s="219"/>
      <c r="O1778" s="219"/>
      <c r="P1778" s="219"/>
      <c r="Q1778" s="219"/>
      <c r="R1778" s="219"/>
      <c r="S1778" s="219"/>
      <c r="T1778" s="220"/>
      <c r="AT1778" s="221" t="s">
        <v>272</v>
      </c>
      <c r="AU1778" s="221" t="s">
        <v>91</v>
      </c>
      <c r="AV1778" s="13" t="s">
        <v>89</v>
      </c>
      <c r="AW1778" s="13" t="s">
        <v>38</v>
      </c>
      <c r="AX1778" s="13" t="s">
        <v>82</v>
      </c>
      <c r="AY1778" s="221" t="s">
        <v>262</v>
      </c>
    </row>
    <row r="1779" spans="2:51" s="15" customFormat="1" ht="10">
      <c r="B1779" s="233"/>
      <c r="C1779" s="234"/>
      <c r="D1779" s="208" t="s">
        <v>272</v>
      </c>
      <c r="E1779" s="235" t="s">
        <v>44</v>
      </c>
      <c r="F1779" s="236" t="s">
        <v>802</v>
      </c>
      <c r="G1779" s="234"/>
      <c r="H1779" s="237">
        <v>14.3</v>
      </c>
      <c r="I1779" s="238"/>
      <c r="J1779" s="234"/>
      <c r="K1779" s="234"/>
      <c r="L1779" s="239"/>
      <c r="M1779" s="240"/>
      <c r="N1779" s="241"/>
      <c r="O1779" s="241"/>
      <c r="P1779" s="241"/>
      <c r="Q1779" s="241"/>
      <c r="R1779" s="241"/>
      <c r="S1779" s="241"/>
      <c r="T1779" s="242"/>
      <c r="AT1779" s="243" t="s">
        <v>272</v>
      </c>
      <c r="AU1779" s="243" t="s">
        <v>91</v>
      </c>
      <c r="AV1779" s="15" t="s">
        <v>91</v>
      </c>
      <c r="AW1779" s="15" t="s">
        <v>38</v>
      </c>
      <c r="AX1779" s="15" t="s">
        <v>82</v>
      </c>
      <c r="AY1779" s="243" t="s">
        <v>262</v>
      </c>
    </row>
    <row r="1780" spans="2:51" s="13" customFormat="1" ht="10">
      <c r="B1780" s="212"/>
      <c r="C1780" s="213"/>
      <c r="D1780" s="208" t="s">
        <v>272</v>
      </c>
      <c r="E1780" s="214" t="s">
        <v>44</v>
      </c>
      <c r="F1780" s="215" t="s">
        <v>846</v>
      </c>
      <c r="G1780" s="213"/>
      <c r="H1780" s="214" t="s">
        <v>44</v>
      </c>
      <c r="I1780" s="216"/>
      <c r="J1780" s="213"/>
      <c r="K1780" s="213"/>
      <c r="L1780" s="217"/>
      <c r="M1780" s="218"/>
      <c r="N1780" s="219"/>
      <c r="O1780" s="219"/>
      <c r="P1780" s="219"/>
      <c r="Q1780" s="219"/>
      <c r="R1780" s="219"/>
      <c r="S1780" s="219"/>
      <c r="T1780" s="220"/>
      <c r="AT1780" s="221" t="s">
        <v>272</v>
      </c>
      <c r="AU1780" s="221" t="s">
        <v>91</v>
      </c>
      <c r="AV1780" s="13" t="s">
        <v>89</v>
      </c>
      <c r="AW1780" s="13" t="s">
        <v>38</v>
      </c>
      <c r="AX1780" s="13" t="s">
        <v>82</v>
      </c>
      <c r="AY1780" s="221" t="s">
        <v>262</v>
      </c>
    </row>
    <row r="1781" spans="2:51" s="15" customFormat="1" ht="10">
      <c r="B1781" s="233"/>
      <c r="C1781" s="234"/>
      <c r="D1781" s="208" t="s">
        <v>272</v>
      </c>
      <c r="E1781" s="235" t="s">
        <v>44</v>
      </c>
      <c r="F1781" s="236" t="s">
        <v>805</v>
      </c>
      <c r="G1781" s="234"/>
      <c r="H1781" s="237">
        <v>10.199999999999999</v>
      </c>
      <c r="I1781" s="238"/>
      <c r="J1781" s="234"/>
      <c r="K1781" s="234"/>
      <c r="L1781" s="239"/>
      <c r="M1781" s="240"/>
      <c r="N1781" s="241"/>
      <c r="O1781" s="241"/>
      <c r="P1781" s="241"/>
      <c r="Q1781" s="241"/>
      <c r="R1781" s="241"/>
      <c r="S1781" s="241"/>
      <c r="T1781" s="242"/>
      <c r="AT1781" s="243" t="s">
        <v>272</v>
      </c>
      <c r="AU1781" s="243" t="s">
        <v>91</v>
      </c>
      <c r="AV1781" s="15" t="s">
        <v>91</v>
      </c>
      <c r="AW1781" s="15" t="s">
        <v>38</v>
      </c>
      <c r="AX1781" s="15" t="s">
        <v>82</v>
      </c>
      <c r="AY1781" s="243" t="s">
        <v>262</v>
      </c>
    </row>
    <row r="1782" spans="2:51" s="13" customFormat="1" ht="10">
      <c r="B1782" s="212"/>
      <c r="C1782" s="213"/>
      <c r="D1782" s="208" t="s">
        <v>272</v>
      </c>
      <c r="E1782" s="214" t="s">
        <v>44</v>
      </c>
      <c r="F1782" s="215" t="s">
        <v>806</v>
      </c>
      <c r="G1782" s="213"/>
      <c r="H1782" s="214" t="s">
        <v>44</v>
      </c>
      <c r="I1782" s="216"/>
      <c r="J1782" s="213"/>
      <c r="K1782" s="213"/>
      <c r="L1782" s="217"/>
      <c r="M1782" s="218"/>
      <c r="N1782" s="219"/>
      <c r="O1782" s="219"/>
      <c r="P1782" s="219"/>
      <c r="Q1782" s="219"/>
      <c r="R1782" s="219"/>
      <c r="S1782" s="219"/>
      <c r="T1782" s="220"/>
      <c r="AT1782" s="221" t="s">
        <v>272</v>
      </c>
      <c r="AU1782" s="221" t="s">
        <v>91</v>
      </c>
      <c r="AV1782" s="13" t="s">
        <v>89</v>
      </c>
      <c r="AW1782" s="13" t="s">
        <v>38</v>
      </c>
      <c r="AX1782" s="13" t="s">
        <v>82</v>
      </c>
      <c r="AY1782" s="221" t="s">
        <v>262</v>
      </c>
    </row>
    <row r="1783" spans="2:51" s="15" customFormat="1" ht="10">
      <c r="B1783" s="233"/>
      <c r="C1783" s="234"/>
      <c r="D1783" s="208" t="s">
        <v>272</v>
      </c>
      <c r="E1783" s="235" t="s">
        <v>44</v>
      </c>
      <c r="F1783" s="236" t="s">
        <v>807</v>
      </c>
      <c r="G1783" s="234"/>
      <c r="H1783" s="237">
        <v>13.9</v>
      </c>
      <c r="I1783" s="238"/>
      <c r="J1783" s="234"/>
      <c r="K1783" s="234"/>
      <c r="L1783" s="239"/>
      <c r="M1783" s="240"/>
      <c r="N1783" s="241"/>
      <c r="O1783" s="241"/>
      <c r="P1783" s="241"/>
      <c r="Q1783" s="241"/>
      <c r="R1783" s="241"/>
      <c r="S1783" s="241"/>
      <c r="T1783" s="242"/>
      <c r="AT1783" s="243" t="s">
        <v>272</v>
      </c>
      <c r="AU1783" s="243" t="s">
        <v>91</v>
      </c>
      <c r="AV1783" s="15" t="s">
        <v>91</v>
      </c>
      <c r="AW1783" s="15" t="s">
        <v>38</v>
      </c>
      <c r="AX1783" s="15" t="s">
        <v>82</v>
      </c>
      <c r="AY1783" s="243" t="s">
        <v>262</v>
      </c>
    </row>
    <row r="1784" spans="2:51" s="13" customFormat="1" ht="10">
      <c r="B1784" s="212"/>
      <c r="C1784" s="213"/>
      <c r="D1784" s="208" t="s">
        <v>272</v>
      </c>
      <c r="E1784" s="214" t="s">
        <v>44</v>
      </c>
      <c r="F1784" s="215" t="s">
        <v>847</v>
      </c>
      <c r="G1784" s="213"/>
      <c r="H1784" s="214" t="s">
        <v>44</v>
      </c>
      <c r="I1784" s="216"/>
      <c r="J1784" s="213"/>
      <c r="K1784" s="213"/>
      <c r="L1784" s="217"/>
      <c r="M1784" s="218"/>
      <c r="N1784" s="219"/>
      <c r="O1784" s="219"/>
      <c r="P1784" s="219"/>
      <c r="Q1784" s="219"/>
      <c r="R1784" s="219"/>
      <c r="S1784" s="219"/>
      <c r="T1784" s="220"/>
      <c r="AT1784" s="221" t="s">
        <v>272</v>
      </c>
      <c r="AU1784" s="221" t="s">
        <v>91</v>
      </c>
      <c r="AV1784" s="13" t="s">
        <v>89</v>
      </c>
      <c r="AW1784" s="13" t="s">
        <v>38</v>
      </c>
      <c r="AX1784" s="13" t="s">
        <v>82</v>
      </c>
      <c r="AY1784" s="221" t="s">
        <v>262</v>
      </c>
    </row>
    <row r="1785" spans="2:51" s="15" customFormat="1" ht="10">
      <c r="B1785" s="233"/>
      <c r="C1785" s="234"/>
      <c r="D1785" s="208" t="s">
        <v>272</v>
      </c>
      <c r="E1785" s="235" t="s">
        <v>44</v>
      </c>
      <c r="F1785" s="236" t="s">
        <v>809</v>
      </c>
      <c r="G1785" s="234"/>
      <c r="H1785" s="237">
        <v>73.400000000000006</v>
      </c>
      <c r="I1785" s="238"/>
      <c r="J1785" s="234"/>
      <c r="K1785" s="234"/>
      <c r="L1785" s="239"/>
      <c r="M1785" s="240"/>
      <c r="N1785" s="241"/>
      <c r="O1785" s="241"/>
      <c r="P1785" s="241"/>
      <c r="Q1785" s="241"/>
      <c r="R1785" s="241"/>
      <c r="S1785" s="241"/>
      <c r="T1785" s="242"/>
      <c r="AT1785" s="243" t="s">
        <v>272</v>
      </c>
      <c r="AU1785" s="243" t="s">
        <v>91</v>
      </c>
      <c r="AV1785" s="15" t="s">
        <v>91</v>
      </c>
      <c r="AW1785" s="15" t="s">
        <v>38</v>
      </c>
      <c r="AX1785" s="15" t="s">
        <v>82</v>
      </c>
      <c r="AY1785" s="243" t="s">
        <v>262</v>
      </c>
    </row>
    <row r="1786" spans="2:51" s="13" customFormat="1" ht="10">
      <c r="B1786" s="212"/>
      <c r="C1786" s="213"/>
      <c r="D1786" s="208" t="s">
        <v>272</v>
      </c>
      <c r="E1786" s="214" t="s">
        <v>44</v>
      </c>
      <c r="F1786" s="215" t="s">
        <v>861</v>
      </c>
      <c r="G1786" s="213"/>
      <c r="H1786" s="214" t="s">
        <v>44</v>
      </c>
      <c r="I1786" s="216"/>
      <c r="J1786" s="213"/>
      <c r="K1786" s="213"/>
      <c r="L1786" s="217"/>
      <c r="M1786" s="218"/>
      <c r="N1786" s="219"/>
      <c r="O1786" s="219"/>
      <c r="P1786" s="219"/>
      <c r="Q1786" s="219"/>
      <c r="R1786" s="219"/>
      <c r="S1786" s="219"/>
      <c r="T1786" s="220"/>
      <c r="AT1786" s="221" t="s">
        <v>272</v>
      </c>
      <c r="AU1786" s="221" t="s">
        <v>91</v>
      </c>
      <c r="AV1786" s="13" t="s">
        <v>89</v>
      </c>
      <c r="AW1786" s="13" t="s">
        <v>38</v>
      </c>
      <c r="AX1786" s="13" t="s">
        <v>82</v>
      </c>
      <c r="AY1786" s="221" t="s">
        <v>262</v>
      </c>
    </row>
    <row r="1787" spans="2:51" s="15" customFormat="1" ht="10">
      <c r="B1787" s="233"/>
      <c r="C1787" s="234"/>
      <c r="D1787" s="208" t="s">
        <v>272</v>
      </c>
      <c r="E1787" s="235" t="s">
        <v>44</v>
      </c>
      <c r="F1787" s="236" t="s">
        <v>768</v>
      </c>
      <c r="G1787" s="234"/>
      <c r="H1787" s="237">
        <v>3.8</v>
      </c>
      <c r="I1787" s="238"/>
      <c r="J1787" s="234"/>
      <c r="K1787" s="234"/>
      <c r="L1787" s="239"/>
      <c r="M1787" s="240"/>
      <c r="N1787" s="241"/>
      <c r="O1787" s="241"/>
      <c r="P1787" s="241"/>
      <c r="Q1787" s="241"/>
      <c r="R1787" s="241"/>
      <c r="S1787" s="241"/>
      <c r="T1787" s="242"/>
      <c r="AT1787" s="243" t="s">
        <v>272</v>
      </c>
      <c r="AU1787" s="243" t="s">
        <v>91</v>
      </c>
      <c r="AV1787" s="15" t="s">
        <v>91</v>
      </c>
      <c r="AW1787" s="15" t="s">
        <v>38</v>
      </c>
      <c r="AX1787" s="15" t="s">
        <v>82</v>
      </c>
      <c r="AY1787" s="243" t="s">
        <v>262</v>
      </c>
    </row>
    <row r="1788" spans="2:51" s="13" customFormat="1" ht="10">
      <c r="B1788" s="212"/>
      <c r="C1788" s="213"/>
      <c r="D1788" s="208" t="s">
        <v>272</v>
      </c>
      <c r="E1788" s="214" t="s">
        <v>44</v>
      </c>
      <c r="F1788" s="215" t="s">
        <v>862</v>
      </c>
      <c r="G1788" s="213"/>
      <c r="H1788" s="214" t="s">
        <v>44</v>
      </c>
      <c r="I1788" s="216"/>
      <c r="J1788" s="213"/>
      <c r="K1788" s="213"/>
      <c r="L1788" s="217"/>
      <c r="M1788" s="218"/>
      <c r="N1788" s="219"/>
      <c r="O1788" s="219"/>
      <c r="P1788" s="219"/>
      <c r="Q1788" s="219"/>
      <c r="R1788" s="219"/>
      <c r="S1788" s="219"/>
      <c r="T1788" s="220"/>
      <c r="AT1788" s="221" t="s">
        <v>272</v>
      </c>
      <c r="AU1788" s="221" t="s">
        <v>91</v>
      </c>
      <c r="AV1788" s="13" t="s">
        <v>89</v>
      </c>
      <c r="AW1788" s="13" t="s">
        <v>38</v>
      </c>
      <c r="AX1788" s="13" t="s">
        <v>82</v>
      </c>
      <c r="AY1788" s="221" t="s">
        <v>262</v>
      </c>
    </row>
    <row r="1789" spans="2:51" s="15" customFormat="1" ht="10">
      <c r="B1789" s="233"/>
      <c r="C1789" s="234"/>
      <c r="D1789" s="208" t="s">
        <v>272</v>
      </c>
      <c r="E1789" s="235" t="s">
        <v>44</v>
      </c>
      <c r="F1789" s="236" t="s">
        <v>836</v>
      </c>
      <c r="G1789" s="234"/>
      <c r="H1789" s="237">
        <v>10.1</v>
      </c>
      <c r="I1789" s="238"/>
      <c r="J1789" s="234"/>
      <c r="K1789" s="234"/>
      <c r="L1789" s="239"/>
      <c r="M1789" s="240"/>
      <c r="N1789" s="241"/>
      <c r="O1789" s="241"/>
      <c r="P1789" s="241"/>
      <c r="Q1789" s="241"/>
      <c r="R1789" s="241"/>
      <c r="S1789" s="241"/>
      <c r="T1789" s="242"/>
      <c r="AT1789" s="243" t="s">
        <v>272</v>
      </c>
      <c r="AU1789" s="243" t="s">
        <v>91</v>
      </c>
      <c r="AV1789" s="15" t="s">
        <v>91</v>
      </c>
      <c r="AW1789" s="15" t="s">
        <v>38</v>
      </c>
      <c r="AX1789" s="15" t="s">
        <v>82</v>
      </c>
      <c r="AY1789" s="243" t="s">
        <v>262</v>
      </c>
    </row>
    <row r="1790" spans="2:51" s="13" customFormat="1" ht="10">
      <c r="B1790" s="212"/>
      <c r="C1790" s="213"/>
      <c r="D1790" s="208" t="s">
        <v>272</v>
      </c>
      <c r="E1790" s="214" t="s">
        <v>44</v>
      </c>
      <c r="F1790" s="215" t="s">
        <v>863</v>
      </c>
      <c r="G1790" s="213"/>
      <c r="H1790" s="214" t="s">
        <v>44</v>
      </c>
      <c r="I1790" s="216"/>
      <c r="J1790" s="213"/>
      <c r="K1790" s="213"/>
      <c r="L1790" s="217"/>
      <c r="M1790" s="218"/>
      <c r="N1790" s="219"/>
      <c r="O1790" s="219"/>
      <c r="P1790" s="219"/>
      <c r="Q1790" s="219"/>
      <c r="R1790" s="219"/>
      <c r="S1790" s="219"/>
      <c r="T1790" s="220"/>
      <c r="AT1790" s="221" t="s">
        <v>272</v>
      </c>
      <c r="AU1790" s="221" t="s">
        <v>91</v>
      </c>
      <c r="AV1790" s="13" t="s">
        <v>89</v>
      </c>
      <c r="AW1790" s="13" t="s">
        <v>38</v>
      </c>
      <c r="AX1790" s="13" t="s">
        <v>82</v>
      </c>
      <c r="AY1790" s="221" t="s">
        <v>262</v>
      </c>
    </row>
    <row r="1791" spans="2:51" s="15" customFormat="1" ht="10">
      <c r="B1791" s="233"/>
      <c r="C1791" s="234"/>
      <c r="D1791" s="208" t="s">
        <v>272</v>
      </c>
      <c r="E1791" s="235" t="s">
        <v>44</v>
      </c>
      <c r="F1791" s="236" t="s">
        <v>397</v>
      </c>
      <c r="G1791" s="234"/>
      <c r="H1791" s="237">
        <v>11</v>
      </c>
      <c r="I1791" s="238"/>
      <c r="J1791" s="234"/>
      <c r="K1791" s="234"/>
      <c r="L1791" s="239"/>
      <c r="M1791" s="240"/>
      <c r="N1791" s="241"/>
      <c r="O1791" s="241"/>
      <c r="P1791" s="241"/>
      <c r="Q1791" s="241"/>
      <c r="R1791" s="241"/>
      <c r="S1791" s="241"/>
      <c r="T1791" s="242"/>
      <c r="AT1791" s="243" t="s">
        <v>272</v>
      </c>
      <c r="AU1791" s="243" t="s">
        <v>91</v>
      </c>
      <c r="AV1791" s="15" t="s">
        <v>91</v>
      </c>
      <c r="AW1791" s="15" t="s">
        <v>38</v>
      </c>
      <c r="AX1791" s="15" t="s">
        <v>82</v>
      </c>
      <c r="AY1791" s="243" t="s">
        <v>262</v>
      </c>
    </row>
    <row r="1792" spans="2:51" s="13" customFormat="1" ht="10">
      <c r="B1792" s="212"/>
      <c r="C1792" s="213"/>
      <c r="D1792" s="208" t="s">
        <v>272</v>
      </c>
      <c r="E1792" s="214" t="s">
        <v>44</v>
      </c>
      <c r="F1792" s="215" t="s">
        <v>864</v>
      </c>
      <c r="G1792" s="213"/>
      <c r="H1792" s="214" t="s">
        <v>44</v>
      </c>
      <c r="I1792" s="216"/>
      <c r="J1792" s="213"/>
      <c r="K1792" s="213"/>
      <c r="L1792" s="217"/>
      <c r="M1792" s="218"/>
      <c r="N1792" s="219"/>
      <c r="O1792" s="219"/>
      <c r="P1792" s="219"/>
      <c r="Q1792" s="219"/>
      <c r="R1792" s="219"/>
      <c r="S1792" s="219"/>
      <c r="T1792" s="220"/>
      <c r="AT1792" s="221" t="s">
        <v>272</v>
      </c>
      <c r="AU1792" s="221" t="s">
        <v>91</v>
      </c>
      <c r="AV1792" s="13" t="s">
        <v>89</v>
      </c>
      <c r="AW1792" s="13" t="s">
        <v>38</v>
      </c>
      <c r="AX1792" s="13" t="s">
        <v>82</v>
      </c>
      <c r="AY1792" s="221" t="s">
        <v>262</v>
      </c>
    </row>
    <row r="1793" spans="2:51" s="15" customFormat="1" ht="10">
      <c r="B1793" s="233"/>
      <c r="C1793" s="234"/>
      <c r="D1793" s="208" t="s">
        <v>272</v>
      </c>
      <c r="E1793" s="235" t="s">
        <v>44</v>
      </c>
      <c r="F1793" s="236" t="s">
        <v>839</v>
      </c>
      <c r="G1793" s="234"/>
      <c r="H1793" s="237">
        <v>3.1</v>
      </c>
      <c r="I1793" s="238"/>
      <c r="J1793" s="234"/>
      <c r="K1793" s="234"/>
      <c r="L1793" s="239"/>
      <c r="M1793" s="240"/>
      <c r="N1793" s="241"/>
      <c r="O1793" s="241"/>
      <c r="P1793" s="241"/>
      <c r="Q1793" s="241"/>
      <c r="R1793" s="241"/>
      <c r="S1793" s="241"/>
      <c r="T1793" s="242"/>
      <c r="AT1793" s="243" t="s">
        <v>272</v>
      </c>
      <c r="AU1793" s="243" t="s">
        <v>91</v>
      </c>
      <c r="AV1793" s="15" t="s">
        <v>91</v>
      </c>
      <c r="AW1793" s="15" t="s">
        <v>38</v>
      </c>
      <c r="AX1793" s="15" t="s">
        <v>82</v>
      </c>
      <c r="AY1793" s="243" t="s">
        <v>262</v>
      </c>
    </row>
    <row r="1794" spans="2:51" s="13" customFormat="1" ht="10">
      <c r="B1794" s="212"/>
      <c r="C1794" s="213"/>
      <c r="D1794" s="208" t="s">
        <v>272</v>
      </c>
      <c r="E1794" s="214" t="s">
        <v>44</v>
      </c>
      <c r="F1794" s="215" t="s">
        <v>865</v>
      </c>
      <c r="G1794" s="213"/>
      <c r="H1794" s="214" t="s">
        <v>44</v>
      </c>
      <c r="I1794" s="216"/>
      <c r="J1794" s="213"/>
      <c r="K1794" s="213"/>
      <c r="L1794" s="217"/>
      <c r="M1794" s="218"/>
      <c r="N1794" s="219"/>
      <c r="O1794" s="219"/>
      <c r="P1794" s="219"/>
      <c r="Q1794" s="219"/>
      <c r="R1794" s="219"/>
      <c r="S1794" s="219"/>
      <c r="T1794" s="220"/>
      <c r="AT1794" s="221" t="s">
        <v>272</v>
      </c>
      <c r="AU1794" s="221" t="s">
        <v>91</v>
      </c>
      <c r="AV1794" s="13" t="s">
        <v>89</v>
      </c>
      <c r="AW1794" s="13" t="s">
        <v>38</v>
      </c>
      <c r="AX1794" s="13" t="s">
        <v>82</v>
      </c>
      <c r="AY1794" s="221" t="s">
        <v>262</v>
      </c>
    </row>
    <row r="1795" spans="2:51" s="15" customFormat="1" ht="10">
      <c r="B1795" s="233"/>
      <c r="C1795" s="234"/>
      <c r="D1795" s="208" t="s">
        <v>272</v>
      </c>
      <c r="E1795" s="235" t="s">
        <v>44</v>
      </c>
      <c r="F1795" s="236" t="s">
        <v>841</v>
      </c>
      <c r="G1795" s="234"/>
      <c r="H1795" s="237">
        <v>4.8</v>
      </c>
      <c r="I1795" s="238"/>
      <c r="J1795" s="234"/>
      <c r="K1795" s="234"/>
      <c r="L1795" s="239"/>
      <c r="M1795" s="240"/>
      <c r="N1795" s="241"/>
      <c r="O1795" s="241"/>
      <c r="P1795" s="241"/>
      <c r="Q1795" s="241"/>
      <c r="R1795" s="241"/>
      <c r="S1795" s="241"/>
      <c r="T1795" s="242"/>
      <c r="AT1795" s="243" t="s">
        <v>272</v>
      </c>
      <c r="AU1795" s="243" t="s">
        <v>91</v>
      </c>
      <c r="AV1795" s="15" t="s">
        <v>91</v>
      </c>
      <c r="AW1795" s="15" t="s">
        <v>38</v>
      </c>
      <c r="AX1795" s="15" t="s">
        <v>82</v>
      </c>
      <c r="AY1795" s="243" t="s">
        <v>262</v>
      </c>
    </row>
    <row r="1796" spans="2:51" s="13" customFormat="1" ht="10">
      <c r="B1796" s="212"/>
      <c r="C1796" s="213"/>
      <c r="D1796" s="208" t="s">
        <v>272</v>
      </c>
      <c r="E1796" s="214" t="s">
        <v>44</v>
      </c>
      <c r="F1796" s="215" t="s">
        <v>866</v>
      </c>
      <c r="G1796" s="213"/>
      <c r="H1796" s="214" t="s">
        <v>44</v>
      </c>
      <c r="I1796" s="216"/>
      <c r="J1796" s="213"/>
      <c r="K1796" s="213"/>
      <c r="L1796" s="217"/>
      <c r="M1796" s="218"/>
      <c r="N1796" s="219"/>
      <c r="O1796" s="219"/>
      <c r="P1796" s="219"/>
      <c r="Q1796" s="219"/>
      <c r="R1796" s="219"/>
      <c r="S1796" s="219"/>
      <c r="T1796" s="220"/>
      <c r="AT1796" s="221" t="s">
        <v>272</v>
      </c>
      <c r="AU1796" s="221" t="s">
        <v>91</v>
      </c>
      <c r="AV1796" s="13" t="s">
        <v>89</v>
      </c>
      <c r="AW1796" s="13" t="s">
        <v>38</v>
      </c>
      <c r="AX1796" s="13" t="s">
        <v>82</v>
      </c>
      <c r="AY1796" s="221" t="s">
        <v>262</v>
      </c>
    </row>
    <row r="1797" spans="2:51" s="15" customFormat="1" ht="10">
      <c r="B1797" s="233"/>
      <c r="C1797" s="234"/>
      <c r="D1797" s="208" t="s">
        <v>272</v>
      </c>
      <c r="E1797" s="235" t="s">
        <v>44</v>
      </c>
      <c r="F1797" s="236" t="s">
        <v>768</v>
      </c>
      <c r="G1797" s="234"/>
      <c r="H1797" s="237">
        <v>3.8</v>
      </c>
      <c r="I1797" s="238"/>
      <c r="J1797" s="234"/>
      <c r="K1797" s="234"/>
      <c r="L1797" s="239"/>
      <c r="M1797" s="240"/>
      <c r="N1797" s="241"/>
      <c r="O1797" s="241"/>
      <c r="P1797" s="241"/>
      <c r="Q1797" s="241"/>
      <c r="R1797" s="241"/>
      <c r="S1797" s="241"/>
      <c r="T1797" s="242"/>
      <c r="AT1797" s="243" t="s">
        <v>272</v>
      </c>
      <c r="AU1797" s="243" t="s">
        <v>91</v>
      </c>
      <c r="AV1797" s="15" t="s">
        <v>91</v>
      </c>
      <c r="AW1797" s="15" t="s">
        <v>38</v>
      </c>
      <c r="AX1797" s="15" t="s">
        <v>82</v>
      </c>
      <c r="AY1797" s="243" t="s">
        <v>262</v>
      </c>
    </row>
    <row r="1798" spans="2:51" s="13" customFormat="1" ht="10">
      <c r="B1798" s="212"/>
      <c r="C1798" s="213"/>
      <c r="D1798" s="208" t="s">
        <v>272</v>
      </c>
      <c r="E1798" s="214" t="s">
        <v>44</v>
      </c>
      <c r="F1798" s="215" t="s">
        <v>867</v>
      </c>
      <c r="G1798" s="213"/>
      <c r="H1798" s="214" t="s">
        <v>44</v>
      </c>
      <c r="I1798" s="216"/>
      <c r="J1798" s="213"/>
      <c r="K1798" s="213"/>
      <c r="L1798" s="217"/>
      <c r="M1798" s="218"/>
      <c r="N1798" s="219"/>
      <c r="O1798" s="219"/>
      <c r="P1798" s="219"/>
      <c r="Q1798" s="219"/>
      <c r="R1798" s="219"/>
      <c r="S1798" s="219"/>
      <c r="T1798" s="220"/>
      <c r="AT1798" s="221" t="s">
        <v>272</v>
      </c>
      <c r="AU1798" s="221" t="s">
        <v>91</v>
      </c>
      <c r="AV1798" s="13" t="s">
        <v>89</v>
      </c>
      <c r="AW1798" s="13" t="s">
        <v>38</v>
      </c>
      <c r="AX1798" s="13" t="s">
        <v>82</v>
      </c>
      <c r="AY1798" s="221" t="s">
        <v>262</v>
      </c>
    </row>
    <row r="1799" spans="2:51" s="13" customFormat="1" ht="10">
      <c r="B1799" s="212"/>
      <c r="C1799" s="213"/>
      <c r="D1799" s="208" t="s">
        <v>272</v>
      </c>
      <c r="E1799" s="214" t="s">
        <v>44</v>
      </c>
      <c r="F1799" s="215" t="s">
        <v>868</v>
      </c>
      <c r="G1799" s="213"/>
      <c r="H1799" s="214" t="s">
        <v>44</v>
      </c>
      <c r="I1799" s="216"/>
      <c r="J1799" s="213"/>
      <c r="K1799" s="213"/>
      <c r="L1799" s="217"/>
      <c r="M1799" s="218"/>
      <c r="N1799" s="219"/>
      <c r="O1799" s="219"/>
      <c r="P1799" s="219"/>
      <c r="Q1799" s="219"/>
      <c r="R1799" s="219"/>
      <c r="S1799" s="219"/>
      <c r="T1799" s="220"/>
      <c r="AT1799" s="221" t="s">
        <v>272</v>
      </c>
      <c r="AU1799" s="221" t="s">
        <v>91</v>
      </c>
      <c r="AV1799" s="13" t="s">
        <v>89</v>
      </c>
      <c r="AW1799" s="13" t="s">
        <v>38</v>
      </c>
      <c r="AX1799" s="13" t="s">
        <v>82</v>
      </c>
      <c r="AY1799" s="221" t="s">
        <v>262</v>
      </c>
    </row>
    <row r="1800" spans="2:51" s="15" customFormat="1" ht="10">
      <c r="B1800" s="233"/>
      <c r="C1800" s="234"/>
      <c r="D1800" s="208" t="s">
        <v>272</v>
      </c>
      <c r="E1800" s="235" t="s">
        <v>44</v>
      </c>
      <c r="F1800" s="236" t="s">
        <v>800</v>
      </c>
      <c r="G1800" s="234"/>
      <c r="H1800" s="237">
        <v>39.5</v>
      </c>
      <c r="I1800" s="238"/>
      <c r="J1800" s="234"/>
      <c r="K1800" s="234"/>
      <c r="L1800" s="239"/>
      <c r="M1800" s="240"/>
      <c r="N1800" s="241"/>
      <c r="O1800" s="241"/>
      <c r="P1800" s="241"/>
      <c r="Q1800" s="241"/>
      <c r="R1800" s="241"/>
      <c r="S1800" s="241"/>
      <c r="T1800" s="242"/>
      <c r="AT1800" s="243" t="s">
        <v>272</v>
      </c>
      <c r="AU1800" s="243" t="s">
        <v>91</v>
      </c>
      <c r="AV1800" s="15" t="s">
        <v>91</v>
      </c>
      <c r="AW1800" s="15" t="s">
        <v>38</v>
      </c>
      <c r="AX1800" s="15" t="s">
        <v>82</v>
      </c>
      <c r="AY1800" s="243" t="s">
        <v>262</v>
      </c>
    </row>
    <row r="1801" spans="2:51" s="13" customFormat="1" ht="10">
      <c r="B1801" s="212"/>
      <c r="C1801" s="213"/>
      <c r="D1801" s="208" t="s">
        <v>272</v>
      </c>
      <c r="E1801" s="214" t="s">
        <v>44</v>
      </c>
      <c r="F1801" s="215" t="s">
        <v>801</v>
      </c>
      <c r="G1801" s="213"/>
      <c r="H1801" s="214" t="s">
        <v>44</v>
      </c>
      <c r="I1801" s="216"/>
      <c r="J1801" s="213"/>
      <c r="K1801" s="213"/>
      <c r="L1801" s="217"/>
      <c r="M1801" s="218"/>
      <c r="N1801" s="219"/>
      <c r="O1801" s="219"/>
      <c r="P1801" s="219"/>
      <c r="Q1801" s="219"/>
      <c r="R1801" s="219"/>
      <c r="S1801" s="219"/>
      <c r="T1801" s="220"/>
      <c r="AT1801" s="221" t="s">
        <v>272</v>
      </c>
      <c r="AU1801" s="221" t="s">
        <v>91</v>
      </c>
      <c r="AV1801" s="13" t="s">
        <v>89</v>
      </c>
      <c r="AW1801" s="13" t="s">
        <v>38</v>
      </c>
      <c r="AX1801" s="13" t="s">
        <v>82</v>
      </c>
      <c r="AY1801" s="221" t="s">
        <v>262</v>
      </c>
    </row>
    <row r="1802" spans="2:51" s="15" customFormat="1" ht="10">
      <c r="B1802" s="233"/>
      <c r="C1802" s="234"/>
      <c r="D1802" s="208" t="s">
        <v>272</v>
      </c>
      <c r="E1802" s="235" t="s">
        <v>44</v>
      </c>
      <c r="F1802" s="236" t="s">
        <v>802</v>
      </c>
      <c r="G1802" s="234"/>
      <c r="H1802" s="237">
        <v>14.3</v>
      </c>
      <c r="I1802" s="238"/>
      <c r="J1802" s="234"/>
      <c r="K1802" s="234"/>
      <c r="L1802" s="239"/>
      <c r="M1802" s="240"/>
      <c r="N1802" s="241"/>
      <c r="O1802" s="241"/>
      <c r="P1802" s="241"/>
      <c r="Q1802" s="241"/>
      <c r="R1802" s="241"/>
      <c r="S1802" s="241"/>
      <c r="T1802" s="242"/>
      <c r="AT1802" s="243" t="s">
        <v>272</v>
      </c>
      <c r="AU1802" s="243" t="s">
        <v>91</v>
      </c>
      <c r="AV1802" s="15" t="s">
        <v>91</v>
      </c>
      <c r="AW1802" s="15" t="s">
        <v>38</v>
      </c>
      <c r="AX1802" s="15" t="s">
        <v>82</v>
      </c>
      <c r="AY1802" s="243" t="s">
        <v>262</v>
      </c>
    </row>
    <row r="1803" spans="2:51" s="13" customFormat="1" ht="10">
      <c r="B1803" s="212"/>
      <c r="C1803" s="213"/>
      <c r="D1803" s="208" t="s">
        <v>272</v>
      </c>
      <c r="E1803" s="214" t="s">
        <v>44</v>
      </c>
      <c r="F1803" s="215" t="s">
        <v>869</v>
      </c>
      <c r="G1803" s="213"/>
      <c r="H1803" s="214" t="s">
        <v>44</v>
      </c>
      <c r="I1803" s="216"/>
      <c r="J1803" s="213"/>
      <c r="K1803" s="213"/>
      <c r="L1803" s="217"/>
      <c r="M1803" s="218"/>
      <c r="N1803" s="219"/>
      <c r="O1803" s="219"/>
      <c r="P1803" s="219"/>
      <c r="Q1803" s="219"/>
      <c r="R1803" s="219"/>
      <c r="S1803" s="219"/>
      <c r="T1803" s="220"/>
      <c r="AT1803" s="221" t="s">
        <v>272</v>
      </c>
      <c r="AU1803" s="221" t="s">
        <v>91</v>
      </c>
      <c r="AV1803" s="13" t="s">
        <v>89</v>
      </c>
      <c r="AW1803" s="13" t="s">
        <v>38</v>
      </c>
      <c r="AX1803" s="13" t="s">
        <v>82</v>
      </c>
      <c r="AY1803" s="221" t="s">
        <v>262</v>
      </c>
    </row>
    <row r="1804" spans="2:51" s="15" customFormat="1" ht="10">
      <c r="B1804" s="233"/>
      <c r="C1804" s="234"/>
      <c r="D1804" s="208" t="s">
        <v>272</v>
      </c>
      <c r="E1804" s="235" t="s">
        <v>44</v>
      </c>
      <c r="F1804" s="236" t="s">
        <v>805</v>
      </c>
      <c r="G1804" s="234"/>
      <c r="H1804" s="237">
        <v>10.199999999999999</v>
      </c>
      <c r="I1804" s="238"/>
      <c r="J1804" s="234"/>
      <c r="K1804" s="234"/>
      <c r="L1804" s="239"/>
      <c r="M1804" s="240"/>
      <c r="N1804" s="241"/>
      <c r="O1804" s="241"/>
      <c r="P1804" s="241"/>
      <c r="Q1804" s="241"/>
      <c r="R1804" s="241"/>
      <c r="S1804" s="241"/>
      <c r="T1804" s="242"/>
      <c r="AT1804" s="243" t="s">
        <v>272</v>
      </c>
      <c r="AU1804" s="243" t="s">
        <v>91</v>
      </c>
      <c r="AV1804" s="15" t="s">
        <v>91</v>
      </c>
      <c r="AW1804" s="15" t="s">
        <v>38</v>
      </c>
      <c r="AX1804" s="15" t="s">
        <v>82</v>
      </c>
      <c r="AY1804" s="243" t="s">
        <v>262</v>
      </c>
    </row>
    <row r="1805" spans="2:51" s="13" customFormat="1" ht="10">
      <c r="B1805" s="212"/>
      <c r="C1805" s="213"/>
      <c r="D1805" s="208" t="s">
        <v>272</v>
      </c>
      <c r="E1805" s="214" t="s">
        <v>44</v>
      </c>
      <c r="F1805" s="215" t="s">
        <v>806</v>
      </c>
      <c r="G1805" s="213"/>
      <c r="H1805" s="214" t="s">
        <v>44</v>
      </c>
      <c r="I1805" s="216"/>
      <c r="J1805" s="213"/>
      <c r="K1805" s="213"/>
      <c r="L1805" s="217"/>
      <c r="M1805" s="218"/>
      <c r="N1805" s="219"/>
      <c r="O1805" s="219"/>
      <c r="P1805" s="219"/>
      <c r="Q1805" s="219"/>
      <c r="R1805" s="219"/>
      <c r="S1805" s="219"/>
      <c r="T1805" s="220"/>
      <c r="AT1805" s="221" t="s">
        <v>272</v>
      </c>
      <c r="AU1805" s="221" t="s">
        <v>91</v>
      </c>
      <c r="AV1805" s="13" t="s">
        <v>89</v>
      </c>
      <c r="AW1805" s="13" t="s">
        <v>38</v>
      </c>
      <c r="AX1805" s="13" t="s">
        <v>82</v>
      </c>
      <c r="AY1805" s="221" t="s">
        <v>262</v>
      </c>
    </row>
    <row r="1806" spans="2:51" s="15" customFormat="1" ht="10">
      <c r="B1806" s="233"/>
      <c r="C1806" s="234"/>
      <c r="D1806" s="208" t="s">
        <v>272</v>
      </c>
      <c r="E1806" s="235" t="s">
        <v>44</v>
      </c>
      <c r="F1806" s="236" t="s">
        <v>807</v>
      </c>
      <c r="G1806" s="234"/>
      <c r="H1806" s="237">
        <v>13.9</v>
      </c>
      <c r="I1806" s="238"/>
      <c r="J1806" s="234"/>
      <c r="K1806" s="234"/>
      <c r="L1806" s="239"/>
      <c r="M1806" s="240"/>
      <c r="N1806" s="241"/>
      <c r="O1806" s="241"/>
      <c r="P1806" s="241"/>
      <c r="Q1806" s="241"/>
      <c r="R1806" s="241"/>
      <c r="S1806" s="241"/>
      <c r="T1806" s="242"/>
      <c r="AT1806" s="243" t="s">
        <v>272</v>
      </c>
      <c r="AU1806" s="243" t="s">
        <v>91</v>
      </c>
      <c r="AV1806" s="15" t="s">
        <v>91</v>
      </c>
      <c r="AW1806" s="15" t="s">
        <v>38</v>
      </c>
      <c r="AX1806" s="15" t="s">
        <v>82</v>
      </c>
      <c r="AY1806" s="243" t="s">
        <v>262</v>
      </c>
    </row>
    <row r="1807" spans="2:51" s="13" customFormat="1" ht="10">
      <c r="B1807" s="212"/>
      <c r="C1807" s="213"/>
      <c r="D1807" s="208" t="s">
        <v>272</v>
      </c>
      <c r="E1807" s="214" t="s">
        <v>44</v>
      </c>
      <c r="F1807" s="215" t="s">
        <v>870</v>
      </c>
      <c r="G1807" s="213"/>
      <c r="H1807" s="214" t="s">
        <v>44</v>
      </c>
      <c r="I1807" s="216"/>
      <c r="J1807" s="213"/>
      <c r="K1807" s="213"/>
      <c r="L1807" s="217"/>
      <c r="M1807" s="218"/>
      <c r="N1807" s="219"/>
      <c r="O1807" s="219"/>
      <c r="P1807" s="219"/>
      <c r="Q1807" s="219"/>
      <c r="R1807" s="219"/>
      <c r="S1807" s="219"/>
      <c r="T1807" s="220"/>
      <c r="AT1807" s="221" t="s">
        <v>272</v>
      </c>
      <c r="AU1807" s="221" t="s">
        <v>91</v>
      </c>
      <c r="AV1807" s="13" t="s">
        <v>89</v>
      </c>
      <c r="AW1807" s="13" t="s">
        <v>38</v>
      </c>
      <c r="AX1807" s="13" t="s">
        <v>82</v>
      </c>
      <c r="AY1807" s="221" t="s">
        <v>262</v>
      </c>
    </row>
    <row r="1808" spans="2:51" s="15" customFormat="1" ht="10">
      <c r="B1808" s="233"/>
      <c r="C1808" s="234"/>
      <c r="D1808" s="208" t="s">
        <v>272</v>
      </c>
      <c r="E1808" s="235" t="s">
        <v>44</v>
      </c>
      <c r="F1808" s="236" t="s">
        <v>871</v>
      </c>
      <c r="G1808" s="234"/>
      <c r="H1808" s="237">
        <v>73.8</v>
      </c>
      <c r="I1808" s="238"/>
      <c r="J1808" s="234"/>
      <c r="K1808" s="234"/>
      <c r="L1808" s="239"/>
      <c r="M1808" s="240"/>
      <c r="N1808" s="241"/>
      <c r="O1808" s="241"/>
      <c r="P1808" s="241"/>
      <c r="Q1808" s="241"/>
      <c r="R1808" s="241"/>
      <c r="S1808" s="241"/>
      <c r="T1808" s="242"/>
      <c r="AT1808" s="243" t="s">
        <v>272</v>
      </c>
      <c r="AU1808" s="243" t="s">
        <v>91</v>
      </c>
      <c r="AV1808" s="15" t="s">
        <v>91</v>
      </c>
      <c r="AW1808" s="15" t="s">
        <v>38</v>
      </c>
      <c r="AX1808" s="15" t="s">
        <v>82</v>
      </c>
      <c r="AY1808" s="243" t="s">
        <v>262</v>
      </c>
    </row>
    <row r="1809" spans="2:51" s="13" customFormat="1" ht="10">
      <c r="B1809" s="212"/>
      <c r="C1809" s="213"/>
      <c r="D1809" s="208" t="s">
        <v>272</v>
      </c>
      <c r="E1809" s="214" t="s">
        <v>44</v>
      </c>
      <c r="F1809" s="215" t="s">
        <v>872</v>
      </c>
      <c r="G1809" s="213"/>
      <c r="H1809" s="214" t="s">
        <v>44</v>
      </c>
      <c r="I1809" s="216"/>
      <c r="J1809" s="213"/>
      <c r="K1809" s="213"/>
      <c r="L1809" s="217"/>
      <c r="M1809" s="218"/>
      <c r="N1809" s="219"/>
      <c r="O1809" s="219"/>
      <c r="P1809" s="219"/>
      <c r="Q1809" s="219"/>
      <c r="R1809" s="219"/>
      <c r="S1809" s="219"/>
      <c r="T1809" s="220"/>
      <c r="AT1809" s="221" t="s">
        <v>272</v>
      </c>
      <c r="AU1809" s="221" t="s">
        <v>91</v>
      </c>
      <c r="AV1809" s="13" t="s">
        <v>89</v>
      </c>
      <c r="AW1809" s="13" t="s">
        <v>38</v>
      </c>
      <c r="AX1809" s="13" t="s">
        <v>82</v>
      </c>
      <c r="AY1809" s="221" t="s">
        <v>262</v>
      </c>
    </row>
    <row r="1810" spans="2:51" s="15" customFormat="1" ht="10">
      <c r="B1810" s="233"/>
      <c r="C1810" s="234"/>
      <c r="D1810" s="208" t="s">
        <v>272</v>
      </c>
      <c r="E1810" s="235" t="s">
        <v>44</v>
      </c>
      <c r="F1810" s="236" t="s">
        <v>873</v>
      </c>
      <c r="G1810" s="234"/>
      <c r="H1810" s="237">
        <v>6.7</v>
      </c>
      <c r="I1810" s="238"/>
      <c r="J1810" s="234"/>
      <c r="K1810" s="234"/>
      <c r="L1810" s="239"/>
      <c r="M1810" s="240"/>
      <c r="N1810" s="241"/>
      <c r="O1810" s="241"/>
      <c r="P1810" s="241"/>
      <c r="Q1810" s="241"/>
      <c r="R1810" s="241"/>
      <c r="S1810" s="241"/>
      <c r="T1810" s="242"/>
      <c r="AT1810" s="243" t="s">
        <v>272</v>
      </c>
      <c r="AU1810" s="243" t="s">
        <v>91</v>
      </c>
      <c r="AV1810" s="15" t="s">
        <v>91</v>
      </c>
      <c r="AW1810" s="15" t="s">
        <v>38</v>
      </c>
      <c r="AX1810" s="15" t="s">
        <v>82</v>
      </c>
      <c r="AY1810" s="243" t="s">
        <v>262</v>
      </c>
    </row>
    <row r="1811" spans="2:51" s="13" customFormat="1" ht="10">
      <c r="B1811" s="212"/>
      <c r="C1811" s="213"/>
      <c r="D1811" s="208" t="s">
        <v>272</v>
      </c>
      <c r="E1811" s="214" t="s">
        <v>44</v>
      </c>
      <c r="F1811" s="215" t="s">
        <v>886</v>
      </c>
      <c r="G1811" s="213"/>
      <c r="H1811" s="214" t="s">
        <v>44</v>
      </c>
      <c r="I1811" s="216"/>
      <c r="J1811" s="213"/>
      <c r="K1811" s="213"/>
      <c r="L1811" s="217"/>
      <c r="M1811" s="218"/>
      <c r="N1811" s="219"/>
      <c r="O1811" s="219"/>
      <c r="P1811" s="219"/>
      <c r="Q1811" s="219"/>
      <c r="R1811" s="219"/>
      <c r="S1811" s="219"/>
      <c r="T1811" s="220"/>
      <c r="AT1811" s="221" t="s">
        <v>272</v>
      </c>
      <c r="AU1811" s="221" t="s">
        <v>91</v>
      </c>
      <c r="AV1811" s="13" t="s">
        <v>89</v>
      </c>
      <c r="AW1811" s="13" t="s">
        <v>38</v>
      </c>
      <c r="AX1811" s="13" t="s">
        <v>82</v>
      </c>
      <c r="AY1811" s="221" t="s">
        <v>262</v>
      </c>
    </row>
    <row r="1812" spans="2:51" s="15" customFormat="1" ht="10">
      <c r="B1812" s="233"/>
      <c r="C1812" s="234"/>
      <c r="D1812" s="208" t="s">
        <v>272</v>
      </c>
      <c r="E1812" s="235" t="s">
        <v>44</v>
      </c>
      <c r="F1812" s="236" t="s">
        <v>768</v>
      </c>
      <c r="G1812" s="234"/>
      <c r="H1812" s="237">
        <v>3.8</v>
      </c>
      <c r="I1812" s="238"/>
      <c r="J1812" s="234"/>
      <c r="K1812" s="234"/>
      <c r="L1812" s="239"/>
      <c r="M1812" s="240"/>
      <c r="N1812" s="241"/>
      <c r="O1812" s="241"/>
      <c r="P1812" s="241"/>
      <c r="Q1812" s="241"/>
      <c r="R1812" s="241"/>
      <c r="S1812" s="241"/>
      <c r="T1812" s="242"/>
      <c r="AT1812" s="243" t="s">
        <v>272</v>
      </c>
      <c r="AU1812" s="243" t="s">
        <v>91</v>
      </c>
      <c r="AV1812" s="15" t="s">
        <v>91</v>
      </c>
      <c r="AW1812" s="15" t="s">
        <v>38</v>
      </c>
      <c r="AX1812" s="15" t="s">
        <v>82</v>
      </c>
      <c r="AY1812" s="243" t="s">
        <v>262</v>
      </c>
    </row>
    <row r="1813" spans="2:51" s="13" customFormat="1" ht="10">
      <c r="B1813" s="212"/>
      <c r="C1813" s="213"/>
      <c r="D1813" s="208" t="s">
        <v>272</v>
      </c>
      <c r="E1813" s="214" t="s">
        <v>44</v>
      </c>
      <c r="F1813" s="215" t="s">
        <v>887</v>
      </c>
      <c r="G1813" s="213"/>
      <c r="H1813" s="214" t="s">
        <v>44</v>
      </c>
      <c r="I1813" s="216"/>
      <c r="J1813" s="213"/>
      <c r="K1813" s="213"/>
      <c r="L1813" s="217"/>
      <c r="M1813" s="218"/>
      <c r="N1813" s="219"/>
      <c r="O1813" s="219"/>
      <c r="P1813" s="219"/>
      <c r="Q1813" s="219"/>
      <c r="R1813" s="219"/>
      <c r="S1813" s="219"/>
      <c r="T1813" s="220"/>
      <c r="AT1813" s="221" t="s">
        <v>272</v>
      </c>
      <c r="AU1813" s="221" t="s">
        <v>91</v>
      </c>
      <c r="AV1813" s="13" t="s">
        <v>89</v>
      </c>
      <c r="AW1813" s="13" t="s">
        <v>38</v>
      </c>
      <c r="AX1813" s="13" t="s">
        <v>82</v>
      </c>
      <c r="AY1813" s="221" t="s">
        <v>262</v>
      </c>
    </row>
    <row r="1814" spans="2:51" s="15" customFormat="1" ht="10">
      <c r="B1814" s="233"/>
      <c r="C1814" s="234"/>
      <c r="D1814" s="208" t="s">
        <v>272</v>
      </c>
      <c r="E1814" s="235" t="s">
        <v>44</v>
      </c>
      <c r="F1814" s="236" t="s">
        <v>836</v>
      </c>
      <c r="G1814" s="234"/>
      <c r="H1814" s="237">
        <v>10.1</v>
      </c>
      <c r="I1814" s="238"/>
      <c r="J1814" s="234"/>
      <c r="K1814" s="234"/>
      <c r="L1814" s="239"/>
      <c r="M1814" s="240"/>
      <c r="N1814" s="241"/>
      <c r="O1814" s="241"/>
      <c r="P1814" s="241"/>
      <c r="Q1814" s="241"/>
      <c r="R1814" s="241"/>
      <c r="S1814" s="241"/>
      <c r="T1814" s="242"/>
      <c r="AT1814" s="243" t="s">
        <v>272</v>
      </c>
      <c r="AU1814" s="243" t="s">
        <v>91</v>
      </c>
      <c r="AV1814" s="15" t="s">
        <v>91</v>
      </c>
      <c r="AW1814" s="15" t="s">
        <v>38</v>
      </c>
      <c r="AX1814" s="15" t="s">
        <v>82</v>
      </c>
      <c r="AY1814" s="243" t="s">
        <v>262</v>
      </c>
    </row>
    <row r="1815" spans="2:51" s="13" customFormat="1" ht="10">
      <c r="B1815" s="212"/>
      <c r="C1815" s="213"/>
      <c r="D1815" s="208" t="s">
        <v>272</v>
      </c>
      <c r="E1815" s="214" t="s">
        <v>44</v>
      </c>
      <c r="F1815" s="215" t="s">
        <v>888</v>
      </c>
      <c r="G1815" s="213"/>
      <c r="H1815" s="214" t="s">
        <v>44</v>
      </c>
      <c r="I1815" s="216"/>
      <c r="J1815" s="213"/>
      <c r="K1815" s="213"/>
      <c r="L1815" s="217"/>
      <c r="M1815" s="218"/>
      <c r="N1815" s="219"/>
      <c r="O1815" s="219"/>
      <c r="P1815" s="219"/>
      <c r="Q1815" s="219"/>
      <c r="R1815" s="219"/>
      <c r="S1815" s="219"/>
      <c r="T1815" s="220"/>
      <c r="AT1815" s="221" t="s">
        <v>272</v>
      </c>
      <c r="AU1815" s="221" t="s">
        <v>91</v>
      </c>
      <c r="AV1815" s="13" t="s">
        <v>89</v>
      </c>
      <c r="AW1815" s="13" t="s">
        <v>38</v>
      </c>
      <c r="AX1815" s="13" t="s">
        <v>82</v>
      </c>
      <c r="AY1815" s="221" t="s">
        <v>262</v>
      </c>
    </row>
    <row r="1816" spans="2:51" s="15" customFormat="1" ht="10">
      <c r="B1816" s="233"/>
      <c r="C1816" s="234"/>
      <c r="D1816" s="208" t="s">
        <v>272</v>
      </c>
      <c r="E1816" s="235" t="s">
        <v>44</v>
      </c>
      <c r="F1816" s="236" t="s">
        <v>397</v>
      </c>
      <c r="G1816" s="234"/>
      <c r="H1816" s="237">
        <v>11</v>
      </c>
      <c r="I1816" s="238"/>
      <c r="J1816" s="234"/>
      <c r="K1816" s="234"/>
      <c r="L1816" s="239"/>
      <c r="M1816" s="240"/>
      <c r="N1816" s="241"/>
      <c r="O1816" s="241"/>
      <c r="P1816" s="241"/>
      <c r="Q1816" s="241"/>
      <c r="R1816" s="241"/>
      <c r="S1816" s="241"/>
      <c r="T1816" s="242"/>
      <c r="AT1816" s="243" t="s">
        <v>272</v>
      </c>
      <c r="AU1816" s="243" t="s">
        <v>91</v>
      </c>
      <c r="AV1816" s="15" t="s">
        <v>91</v>
      </c>
      <c r="AW1816" s="15" t="s">
        <v>38</v>
      </c>
      <c r="AX1816" s="15" t="s">
        <v>82</v>
      </c>
      <c r="AY1816" s="243" t="s">
        <v>262</v>
      </c>
    </row>
    <row r="1817" spans="2:51" s="13" customFormat="1" ht="10">
      <c r="B1817" s="212"/>
      <c r="C1817" s="213"/>
      <c r="D1817" s="208" t="s">
        <v>272</v>
      </c>
      <c r="E1817" s="214" t="s">
        <v>44</v>
      </c>
      <c r="F1817" s="215" t="s">
        <v>889</v>
      </c>
      <c r="G1817" s="213"/>
      <c r="H1817" s="214" t="s">
        <v>44</v>
      </c>
      <c r="I1817" s="216"/>
      <c r="J1817" s="213"/>
      <c r="K1817" s="213"/>
      <c r="L1817" s="217"/>
      <c r="M1817" s="218"/>
      <c r="N1817" s="219"/>
      <c r="O1817" s="219"/>
      <c r="P1817" s="219"/>
      <c r="Q1817" s="219"/>
      <c r="R1817" s="219"/>
      <c r="S1817" s="219"/>
      <c r="T1817" s="220"/>
      <c r="AT1817" s="221" t="s">
        <v>272</v>
      </c>
      <c r="AU1817" s="221" t="s">
        <v>91</v>
      </c>
      <c r="AV1817" s="13" t="s">
        <v>89</v>
      </c>
      <c r="AW1817" s="13" t="s">
        <v>38</v>
      </c>
      <c r="AX1817" s="13" t="s">
        <v>82</v>
      </c>
      <c r="AY1817" s="221" t="s">
        <v>262</v>
      </c>
    </row>
    <row r="1818" spans="2:51" s="15" customFormat="1" ht="10">
      <c r="B1818" s="233"/>
      <c r="C1818" s="234"/>
      <c r="D1818" s="208" t="s">
        <v>272</v>
      </c>
      <c r="E1818" s="235" t="s">
        <v>44</v>
      </c>
      <c r="F1818" s="236" t="s">
        <v>839</v>
      </c>
      <c r="G1818" s="234"/>
      <c r="H1818" s="237">
        <v>3.1</v>
      </c>
      <c r="I1818" s="238"/>
      <c r="J1818" s="234"/>
      <c r="K1818" s="234"/>
      <c r="L1818" s="239"/>
      <c r="M1818" s="240"/>
      <c r="N1818" s="241"/>
      <c r="O1818" s="241"/>
      <c r="P1818" s="241"/>
      <c r="Q1818" s="241"/>
      <c r="R1818" s="241"/>
      <c r="S1818" s="241"/>
      <c r="T1818" s="242"/>
      <c r="AT1818" s="243" t="s">
        <v>272</v>
      </c>
      <c r="AU1818" s="243" t="s">
        <v>91</v>
      </c>
      <c r="AV1818" s="15" t="s">
        <v>91</v>
      </c>
      <c r="AW1818" s="15" t="s">
        <v>38</v>
      </c>
      <c r="AX1818" s="15" t="s">
        <v>82</v>
      </c>
      <c r="AY1818" s="243" t="s">
        <v>262</v>
      </c>
    </row>
    <row r="1819" spans="2:51" s="13" customFormat="1" ht="10">
      <c r="B1819" s="212"/>
      <c r="C1819" s="213"/>
      <c r="D1819" s="208" t="s">
        <v>272</v>
      </c>
      <c r="E1819" s="214" t="s">
        <v>44</v>
      </c>
      <c r="F1819" s="215" t="s">
        <v>890</v>
      </c>
      <c r="G1819" s="213"/>
      <c r="H1819" s="214" t="s">
        <v>44</v>
      </c>
      <c r="I1819" s="216"/>
      <c r="J1819" s="213"/>
      <c r="K1819" s="213"/>
      <c r="L1819" s="217"/>
      <c r="M1819" s="218"/>
      <c r="N1819" s="219"/>
      <c r="O1819" s="219"/>
      <c r="P1819" s="219"/>
      <c r="Q1819" s="219"/>
      <c r="R1819" s="219"/>
      <c r="S1819" s="219"/>
      <c r="T1819" s="220"/>
      <c r="AT1819" s="221" t="s">
        <v>272</v>
      </c>
      <c r="AU1819" s="221" t="s">
        <v>91</v>
      </c>
      <c r="AV1819" s="13" t="s">
        <v>89</v>
      </c>
      <c r="AW1819" s="13" t="s">
        <v>38</v>
      </c>
      <c r="AX1819" s="13" t="s">
        <v>82</v>
      </c>
      <c r="AY1819" s="221" t="s">
        <v>262</v>
      </c>
    </row>
    <row r="1820" spans="2:51" s="15" customFormat="1" ht="10">
      <c r="B1820" s="233"/>
      <c r="C1820" s="234"/>
      <c r="D1820" s="208" t="s">
        <v>272</v>
      </c>
      <c r="E1820" s="235" t="s">
        <v>44</v>
      </c>
      <c r="F1820" s="236" t="s">
        <v>841</v>
      </c>
      <c r="G1820" s="234"/>
      <c r="H1820" s="237">
        <v>4.8</v>
      </c>
      <c r="I1820" s="238"/>
      <c r="J1820" s="234"/>
      <c r="K1820" s="234"/>
      <c r="L1820" s="239"/>
      <c r="M1820" s="240"/>
      <c r="N1820" s="241"/>
      <c r="O1820" s="241"/>
      <c r="P1820" s="241"/>
      <c r="Q1820" s="241"/>
      <c r="R1820" s="241"/>
      <c r="S1820" s="241"/>
      <c r="T1820" s="242"/>
      <c r="AT1820" s="243" t="s">
        <v>272</v>
      </c>
      <c r="AU1820" s="243" t="s">
        <v>91</v>
      </c>
      <c r="AV1820" s="15" t="s">
        <v>91</v>
      </c>
      <c r="AW1820" s="15" t="s">
        <v>38</v>
      </c>
      <c r="AX1820" s="15" t="s">
        <v>82</v>
      </c>
      <c r="AY1820" s="243" t="s">
        <v>262</v>
      </c>
    </row>
    <row r="1821" spans="2:51" s="13" customFormat="1" ht="10">
      <c r="B1821" s="212"/>
      <c r="C1821" s="213"/>
      <c r="D1821" s="208" t="s">
        <v>272</v>
      </c>
      <c r="E1821" s="214" t="s">
        <v>44</v>
      </c>
      <c r="F1821" s="215" t="s">
        <v>891</v>
      </c>
      <c r="G1821" s="213"/>
      <c r="H1821" s="214" t="s">
        <v>44</v>
      </c>
      <c r="I1821" s="216"/>
      <c r="J1821" s="213"/>
      <c r="K1821" s="213"/>
      <c r="L1821" s="217"/>
      <c r="M1821" s="218"/>
      <c r="N1821" s="219"/>
      <c r="O1821" s="219"/>
      <c r="P1821" s="219"/>
      <c r="Q1821" s="219"/>
      <c r="R1821" s="219"/>
      <c r="S1821" s="219"/>
      <c r="T1821" s="220"/>
      <c r="AT1821" s="221" t="s">
        <v>272</v>
      </c>
      <c r="AU1821" s="221" t="s">
        <v>91</v>
      </c>
      <c r="AV1821" s="13" t="s">
        <v>89</v>
      </c>
      <c r="AW1821" s="13" t="s">
        <v>38</v>
      </c>
      <c r="AX1821" s="13" t="s">
        <v>82</v>
      </c>
      <c r="AY1821" s="221" t="s">
        <v>262</v>
      </c>
    </row>
    <row r="1822" spans="2:51" s="15" customFormat="1" ht="10">
      <c r="B1822" s="233"/>
      <c r="C1822" s="234"/>
      <c r="D1822" s="208" t="s">
        <v>272</v>
      </c>
      <c r="E1822" s="235" t="s">
        <v>44</v>
      </c>
      <c r="F1822" s="236" t="s">
        <v>892</v>
      </c>
      <c r="G1822" s="234"/>
      <c r="H1822" s="237">
        <v>3.7</v>
      </c>
      <c r="I1822" s="238"/>
      <c r="J1822" s="234"/>
      <c r="K1822" s="234"/>
      <c r="L1822" s="239"/>
      <c r="M1822" s="240"/>
      <c r="N1822" s="241"/>
      <c r="O1822" s="241"/>
      <c r="P1822" s="241"/>
      <c r="Q1822" s="241"/>
      <c r="R1822" s="241"/>
      <c r="S1822" s="241"/>
      <c r="T1822" s="242"/>
      <c r="AT1822" s="243" t="s">
        <v>272</v>
      </c>
      <c r="AU1822" s="243" t="s">
        <v>91</v>
      </c>
      <c r="AV1822" s="15" t="s">
        <v>91</v>
      </c>
      <c r="AW1822" s="15" t="s">
        <v>38</v>
      </c>
      <c r="AX1822" s="15" t="s">
        <v>82</v>
      </c>
      <c r="AY1822" s="243" t="s">
        <v>262</v>
      </c>
    </row>
    <row r="1823" spans="2:51" s="13" customFormat="1" ht="10">
      <c r="B1823" s="212"/>
      <c r="C1823" s="213"/>
      <c r="D1823" s="208" t="s">
        <v>272</v>
      </c>
      <c r="E1823" s="214" t="s">
        <v>44</v>
      </c>
      <c r="F1823" s="215" t="s">
        <v>893</v>
      </c>
      <c r="G1823" s="213"/>
      <c r="H1823" s="214" t="s">
        <v>44</v>
      </c>
      <c r="I1823" s="216"/>
      <c r="J1823" s="213"/>
      <c r="K1823" s="213"/>
      <c r="L1823" s="217"/>
      <c r="M1823" s="218"/>
      <c r="N1823" s="219"/>
      <c r="O1823" s="219"/>
      <c r="P1823" s="219"/>
      <c r="Q1823" s="219"/>
      <c r="R1823" s="219"/>
      <c r="S1823" s="219"/>
      <c r="T1823" s="220"/>
      <c r="AT1823" s="221" t="s">
        <v>272</v>
      </c>
      <c r="AU1823" s="221" t="s">
        <v>91</v>
      </c>
      <c r="AV1823" s="13" t="s">
        <v>89</v>
      </c>
      <c r="AW1823" s="13" t="s">
        <v>38</v>
      </c>
      <c r="AX1823" s="13" t="s">
        <v>82</v>
      </c>
      <c r="AY1823" s="221" t="s">
        <v>262</v>
      </c>
    </row>
    <row r="1824" spans="2:51" s="15" customFormat="1" ht="10">
      <c r="B1824" s="233"/>
      <c r="C1824" s="234"/>
      <c r="D1824" s="208" t="s">
        <v>272</v>
      </c>
      <c r="E1824" s="235" t="s">
        <v>44</v>
      </c>
      <c r="F1824" s="236" t="s">
        <v>786</v>
      </c>
      <c r="G1824" s="234"/>
      <c r="H1824" s="237">
        <v>8.8000000000000007</v>
      </c>
      <c r="I1824" s="238"/>
      <c r="J1824" s="234"/>
      <c r="K1824" s="234"/>
      <c r="L1824" s="239"/>
      <c r="M1824" s="240"/>
      <c r="N1824" s="241"/>
      <c r="O1824" s="241"/>
      <c r="P1824" s="241"/>
      <c r="Q1824" s="241"/>
      <c r="R1824" s="241"/>
      <c r="S1824" s="241"/>
      <c r="T1824" s="242"/>
      <c r="AT1824" s="243" t="s">
        <v>272</v>
      </c>
      <c r="AU1824" s="243" t="s">
        <v>91</v>
      </c>
      <c r="AV1824" s="15" t="s">
        <v>91</v>
      </c>
      <c r="AW1824" s="15" t="s">
        <v>38</v>
      </c>
      <c r="AX1824" s="15" t="s">
        <v>82</v>
      </c>
      <c r="AY1824" s="243" t="s">
        <v>262</v>
      </c>
    </row>
    <row r="1825" spans="2:51" s="13" customFormat="1" ht="10">
      <c r="B1825" s="212"/>
      <c r="C1825" s="213"/>
      <c r="D1825" s="208" t="s">
        <v>272</v>
      </c>
      <c r="E1825" s="214" t="s">
        <v>44</v>
      </c>
      <c r="F1825" s="215" t="s">
        <v>894</v>
      </c>
      <c r="G1825" s="213"/>
      <c r="H1825" s="214" t="s">
        <v>44</v>
      </c>
      <c r="I1825" s="216"/>
      <c r="J1825" s="213"/>
      <c r="K1825" s="213"/>
      <c r="L1825" s="217"/>
      <c r="M1825" s="218"/>
      <c r="N1825" s="219"/>
      <c r="O1825" s="219"/>
      <c r="P1825" s="219"/>
      <c r="Q1825" s="219"/>
      <c r="R1825" s="219"/>
      <c r="S1825" s="219"/>
      <c r="T1825" s="220"/>
      <c r="AT1825" s="221" t="s">
        <v>272</v>
      </c>
      <c r="AU1825" s="221" t="s">
        <v>91</v>
      </c>
      <c r="AV1825" s="13" t="s">
        <v>89</v>
      </c>
      <c r="AW1825" s="13" t="s">
        <v>38</v>
      </c>
      <c r="AX1825" s="13" t="s">
        <v>82</v>
      </c>
      <c r="AY1825" s="221" t="s">
        <v>262</v>
      </c>
    </row>
    <row r="1826" spans="2:51" s="13" customFormat="1" ht="10">
      <c r="B1826" s="212"/>
      <c r="C1826" s="213"/>
      <c r="D1826" s="208" t="s">
        <v>272</v>
      </c>
      <c r="E1826" s="214" t="s">
        <v>44</v>
      </c>
      <c r="F1826" s="215" t="s">
        <v>895</v>
      </c>
      <c r="G1826" s="213"/>
      <c r="H1826" s="214" t="s">
        <v>44</v>
      </c>
      <c r="I1826" s="216"/>
      <c r="J1826" s="213"/>
      <c r="K1826" s="213"/>
      <c r="L1826" s="217"/>
      <c r="M1826" s="218"/>
      <c r="N1826" s="219"/>
      <c r="O1826" s="219"/>
      <c r="P1826" s="219"/>
      <c r="Q1826" s="219"/>
      <c r="R1826" s="219"/>
      <c r="S1826" s="219"/>
      <c r="T1826" s="220"/>
      <c r="AT1826" s="221" t="s">
        <v>272</v>
      </c>
      <c r="AU1826" s="221" t="s">
        <v>91</v>
      </c>
      <c r="AV1826" s="13" t="s">
        <v>89</v>
      </c>
      <c r="AW1826" s="13" t="s">
        <v>38</v>
      </c>
      <c r="AX1826" s="13" t="s">
        <v>82</v>
      </c>
      <c r="AY1826" s="221" t="s">
        <v>262</v>
      </c>
    </row>
    <row r="1827" spans="2:51" s="15" customFormat="1" ht="10">
      <c r="B1827" s="233"/>
      <c r="C1827" s="234"/>
      <c r="D1827" s="208" t="s">
        <v>272</v>
      </c>
      <c r="E1827" s="235" t="s">
        <v>44</v>
      </c>
      <c r="F1827" s="236" t="s">
        <v>896</v>
      </c>
      <c r="G1827" s="234"/>
      <c r="H1827" s="237">
        <v>15.5</v>
      </c>
      <c r="I1827" s="238"/>
      <c r="J1827" s="234"/>
      <c r="K1827" s="234"/>
      <c r="L1827" s="239"/>
      <c r="M1827" s="240"/>
      <c r="N1827" s="241"/>
      <c r="O1827" s="241"/>
      <c r="P1827" s="241"/>
      <c r="Q1827" s="241"/>
      <c r="R1827" s="241"/>
      <c r="S1827" s="241"/>
      <c r="T1827" s="242"/>
      <c r="AT1827" s="243" t="s">
        <v>272</v>
      </c>
      <c r="AU1827" s="243" t="s">
        <v>91</v>
      </c>
      <c r="AV1827" s="15" t="s">
        <v>91</v>
      </c>
      <c r="AW1827" s="15" t="s">
        <v>38</v>
      </c>
      <c r="AX1827" s="15" t="s">
        <v>82</v>
      </c>
      <c r="AY1827" s="243" t="s">
        <v>262</v>
      </c>
    </row>
    <row r="1828" spans="2:51" s="13" customFormat="1" ht="10">
      <c r="B1828" s="212"/>
      <c r="C1828" s="213"/>
      <c r="D1828" s="208" t="s">
        <v>272</v>
      </c>
      <c r="E1828" s="214" t="s">
        <v>44</v>
      </c>
      <c r="F1828" s="215" t="s">
        <v>801</v>
      </c>
      <c r="G1828" s="213"/>
      <c r="H1828" s="214" t="s">
        <v>44</v>
      </c>
      <c r="I1828" s="216"/>
      <c r="J1828" s="213"/>
      <c r="K1828" s="213"/>
      <c r="L1828" s="217"/>
      <c r="M1828" s="218"/>
      <c r="N1828" s="219"/>
      <c r="O1828" s="219"/>
      <c r="P1828" s="219"/>
      <c r="Q1828" s="219"/>
      <c r="R1828" s="219"/>
      <c r="S1828" s="219"/>
      <c r="T1828" s="220"/>
      <c r="AT1828" s="221" t="s">
        <v>272</v>
      </c>
      <c r="AU1828" s="221" t="s">
        <v>91</v>
      </c>
      <c r="AV1828" s="13" t="s">
        <v>89</v>
      </c>
      <c r="AW1828" s="13" t="s">
        <v>38</v>
      </c>
      <c r="AX1828" s="13" t="s">
        <v>82</v>
      </c>
      <c r="AY1828" s="221" t="s">
        <v>262</v>
      </c>
    </row>
    <row r="1829" spans="2:51" s="15" customFormat="1" ht="10">
      <c r="B1829" s="233"/>
      <c r="C1829" s="234"/>
      <c r="D1829" s="208" t="s">
        <v>272</v>
      </c>
      <c r="E1829" s="235" t="s">
        <v>44</v>
      </c>
      <c r="F1829" s="236" t="s">
        <v>897</v>
      </c>
      <c r="G1829" s="234"/>
      <c r="H1829" s="237">
        <v>8.8000000000000007</v>
      </c>
      <c r="I1829" s="238"/>
      <c r="J1829" s="234"/>
      <c r="K1829" s="234"/>
      <c r="L1829" s="239"/>
      <c r="M1829" s="240"/>
      <c r="N1829" s="241"/>
      <c r="O1829" s="241"/>
      <c r="P1829" s="241"/>
      <c r="Q1829" s="241"/>
      <c r="R1829" s="241"/>
      <c r="S1829" s="241"/>
      <c r="T1829" s="242"/>
      <c r="AT1829" s="243" t="s">
        <v>272</v>
      </c>
      <c r="AU1829" s="243" t="s">
        <v>91</v>
      </c>
      <c r="AV1829" s="15" t="s">
        <v>91</v>
      </c>
      <c r="AW1829" s="15" t="s">
        <v>38</v>
      </c>
      <c r="AX1829" s="15" t="s">
        <v>82</v>
      </c>
      <c r="AY1829" s="243" t="s">
        <v>262</v>
      </c>
    </row>
    <row r="1830" spans="2:51" s="14" customFormat="1" ht="10">
      <c r="B1830" s="222"/>
      <c r="C1830" s="223"/>
      <c r="D1830" s="208" t="s">
        <v>272</v>
      </c>
      <c r="E1830" s="224" t="s">
        <v>44</v>
      </c>
      <c r="F1830" s="225" t="s">
        <v>284</v>
      </c>
      <c r="G1830" s="223"/>
      <c r="H1830" s="226">
        <v>603.80000000000007</v>
      </c>
      <c r="I1830" s="227"/>
      <c r="J1830" s="223"/>
      <c r="K1830" s="223"/>
      <c r="L1830" s="228"/>
      <c r="M1830" s="229"/>
      <c r="N1830" s="230"/>
      <c r="O1830" s="230"/>
      <c r="P1830" s="230"/>
      <c r="Q1830" s="230"/>
      <c r="R1830" s="230"/>
      <c r="S1830" s="230"/>
      <c r="T1830" s="231"/>
      <c r="AT1830" s="232" t="s">
        <v>272</v>
      </c>
      <c r="AU1830" s="232" t="s">
        <v>91</v>
      </c>
      <c r="AV1830" s="14" t="s">
        <v>97</v>
      </c>
      <c r="AW1830" s="14" t="s">
        <v>38</v>
      </c>
      <c r="AX1830" s="14" t="s">
        <v>82</v>
      </c>
      <c r="AY1830" s="232" t="s">
        <v>262</v>
      </c>
    </row>
    <row r="1831" spans="2:51" s="13" customFormat="1" ht="10">
      <c r="B1831" s="212"/>
      <c r="C1831" s="213"/>
      <c r="D1831" s="208" t="s">
        <v>272</v>
      </c>
      <c r="E1831" s="214" t="s">
        <v>44</v>
      </c>
      <c r="F1831" s="215" t="s">
        <v>1203</v>
      </c>
      <c r="G1831" s="213"/>
      <c r="H1831" s="214" t="s">
        <v>44</v>
      </c>
      <c r="I1831" s="216"/>
      <c r="J1831" s="213"/>
      <c r="K1831" s="213"/>
      <c r="L1831" s="217"/>
      <c r="M1831" s="218"/>
      <c r="N1831" s="219"/>
      <c r="O1831" s="219"/>
      <c r="P1831" s="219"/>
      <c r="Q1831" s="219"/>
      <c r="R1831" s="219"/>
      <c r="S1831" s="219"/>
      <c r="T1831" s="220"/>
      <c r="AT1831" s="221" t="s">
        <v>272</v>
      </c>
      <c r="AU1831" s="221" t="s">
        <v>91</v>
      </c>
      <c r="AV1831" s="13" t="s">
        <v>89</v>
      </c>
      <c r="AW1831" s="13" t="s">
        <v>38</v>
      </c>
      <c r="AX1831" s="13" t="s">
        <v>82</v>
      </c>
      <c r="AY1831" s="221" t="s">
        <v>262</v>
      </c>
    </row>
    <row r="1832" spans="2:51" s="13" customFormat="1" ht="10">
      <c r="B1832" s="212"/>
      <c r="C1832" s="213"/>
      <c r="D1832" s="208" t="s">
        <v>272</v>
      </c>
      <c r="E1832" s="214" t="s">
        <v>44</v>
      </c>
      <c r="F1832" s="215" t="s">
        <v>798</v>
      </c>
      <c r="G1832" s="213"/>
      <c r="H1832" s="214" t="s">
        <v>44</v>
      </c>
      <c r="I1832" s="216"/>
      <c r="J1832" s="213"/>
      <c r="K1832" s="213"/>
      <c r="L1832" s="217"/>
      <c r="M1832" s="218"/>
      <c r="N1832" s="219"/>
      <c r="O1832" s="219"/>
      <c r="P1832" s="219"/>
      <c r="Q1832" s="219"/>
      <c r="R1832" s="219"/>
      <c r="S1832" s="219"/>
      <c r="T1832" s="220"/>
      <c r="AT1832" s="221" t="s">
        <v>272</v>
      </c>
      <c r="AU1832" s="221" t="s">
        <v>91</v>
      </c>
      <c r="AV1832" s="13" t="s">
        <v>89</v>
      </c>
      <c r="AW1832" s="13" t="s">
        <v>38</v>
      </c>
      <c r="AX1832" s="13" t="s">
        <v>82</v>
      </c>
      <c r="AY1832" s="221" t="s">
        <v>262</v>
      </c>
    </row>
    <row r="1833" spans="2:51" s="13" customFormat="1" ht="10">
      <c r="B1833" s="212"/>
      <c r="C1833" s="213"/>
      <c r="D1833" s="208" t="s">
        <v>272</v>
      </c>
      <c r="E1833" s="214" t="s">
        <v>44</v>
      </c>
      <c r="F1833" s="215" t="s">
        <v>810</v>
      </c>
      <c r="G1833" s="213"/>
      <c r="H1833" s="214" t="s">
        <v>44</v>
      </c>
      <c r="I1833" s="216"/>
      <c r="J1833" s="213"/>
      <c r="K1833" s="213"/>
      <c r="L1833" s="217"/>
      <c r="M1833" s="218"/>
      <c r="N1833" s="219"/>
      <c r="O1833" s="219"/>
      <c r="P1833" s="219"/>
      <c r="Q1833" s="219"/>
      <c r="R1833" s="219"/>
      <c r="S1833" s="219"/>
      <c r="T1833" s="220"/>
      <c r="AT1833" s="221" t="s">
        <v>272</v>
      </c>
      <c r="AU1833" s="221" t="s">
        <v>91</v>
      </c>
      <c r="AV1833" s="13" t="s">
        <v>89</v>
      </c>
      <c r="AW1833" s="13" t="s">
        <v>38</v>
      </c>
      <c r="AX1833" s="13" t="s">
        <v>82</v>
      </c>
      <c r="AY1833" s="221" t="s">
        <v>262</v>
      </c>
    </row>
    <row r="1834" spans="2:51" s="15" customFormat="1" ht="10">
      <c r="B1834" s="233"/>
      <c r="C1834" s="234"/>
      <c r="D1834" s="208" t="s">
        <v>272</v>
      </c>
      <c r="E1834" s="235" t="s">
        <v>44</v>
      </c>
      <c r="F1834" s="236" t="s">
        <v>453</v>
      </c>
      <c r="G1834" s="234"/>
      <c r="H1834" s="237">
        <v>17</v>
      </c>
      <c r="I1834" s="238"/>
      <c r="J1834" s="234"/>
      <c r="K1834" s="234"/>
      <c r="L1834" s="239"/>
      <c r="M1834" s="240"/>
      <c r="N1834" s="241"/>
      <c r="O1834" s="241"/>
      <c r="P1834" s="241"/>
      <c r="Q1834" s="241"/>
      <c r="R1834" s="241"/>
      <c r="S1834" s="241"/>
      <c r="T1834" s="242"/>
      <c r="AT1834" s="243" t="s">
        <v>272</v>
      </c>
      <c r="AU1834" s="243" t="s">
        <v>91</v>
      </c>
      <c r="AV1834" s="15" t="s">
        <v>91</v>
      </c>
      <c r="AW1834" s="15" t="s">
        <v>38</v>
      </c>
      <c r="AX1834" s="15" t="s">
        <v>82</v>
      </c>
      <c r="AY1834" s="243" t="s">
        <v>262</v>
      </c>
    </row>
    <row r="1835" spans="2:51" s="13" customFormat="1" ht="10">
      <c r="B1835" s="212"/>
      <c r="C1835" s="213"/>
      <c r="D1835" s="208" t="s">
        <v>272</v>
      </c>
      <c r="E1835" s="214" t="s">
        <v>44</v>
      </c>
      <c r="F1835" s="215" t="s">
        <v>811</v>
      </c>
      <c r="G1835" s="213"/>
      <c r="H1835" s="214" t="s">
        <v>44</v>
      </c>
      <c r="I1835" s="216"/>
      <c r="J1835" s="213"/>
      <c r="K1835" s="213"/>
      <c r="L1835" s="217"/>
      <c r="M1835" s="218"/>
      <c r="N1835" s="219"/>
      <c r="O1835" s="219"/>
      <c r="P1835" s="219"/>
      <c r="Q1835" s="219"/>
      <c r="R1835" s="219"/>
      <c r="S1835" s="219"/>
      <c r="T1835" s="220"/>
      <c r="AT1835" s="221" t="s">
        <v>272</v>
      </c>
      <c r="AU1835" s="221" t="s">
        <v>91</v>
      </c>
      <c r="AV1835" s="13" t="s">
        <v>89</v>
      </c>
      <c r="AW1835" s="13" t="s">
        <v>38</v>
      </c>
      <c r="AX1835" s="13" t="s">
        <v>82</v>
      </c>
      <c r="AY1835" s="221" t="s">
        <v>262</v>
      </c>
    </row>
    <row r="1836" spans="2:51" s="15" customFormat="1" ht="10">
      <c r="B1836" s="233"/>
      <c r="C1836" s="234"/>
      <c r="D1836" s="208" t="s">
        <v>272</v>
      </c>
      <c r="E1836" s="235" t="s">
        <v>44</v>
      </c>
      <c r="F1836" s="236" t="s">
        <v>812</v>
      </c>
      <c r="G1836" s="234"/>
      <c r="H1836" s="237">
        <v>16.5</v>
      </c>
      <c r="I1836" s="238"/>
      <c r="J1836" s="234"/>
      <c r="K1836" s="234"/>
      <c r="L1836" s="239"/>
      <c r="M1836" s="240"/>
      <c r="N1836" s="241"/>
      <c r="O1836" s="241"/>
      <c r="P1836" s="241"/>
      <c r="Q1836" s="241"/>
      <c r="R1836" s="241"/>
      <c r="S1836" s="241"/>
      <c r="T1836" s="242"/>
      <c r="AT1836" s="243" t="s">
        <v>272</v>
      </c>
      <c r="AU1836" s="243" t="s">
        <v>91</v>
      </c>
      <c r="AV1836" s="15" t="s">
        <v>91</v>
      </c>
      <c r="AW1836" s="15" t="s">
        <v>38</v>
      </c>
      <c r="AX1836" s="15" t="s">
        <v>82</v>
      </c>
      <c r="AY1836" s="243" t="s">
        <v>262</v>
      </c>
    </row>
    <row r="1837" spans="2:51" s="13" customFormat="1" ht="10">
      <c r="B1837" s="212"/>
      <c r="C1837" s="213"/>
      <c r="D1837" s="208" t="s">
        <v>272</v>
      </c>
      <c r="E1837" s="214" t="s">
        <v>44</v>
      </c>
      <c r="F1837" s="215" t="s">
        <v>813</v>
      </c>
      <c r="G1837" s="213"/>
      <c r="H1837" s="214" t="s">
        <v>44</v>
      </c>
      <c r="I1837" s="216"/>
      <c r="J1837" s="213"/>
      <c r="K1837" s="213"/>
      <c r="L1837" s="217"/>
      <c r="M1837" s="218"/>
      <c r="N1837" s="219"/>
      <c r="O1837" s="219"/>
      <c r="P1837" s="219"/>
      <c r="Q1837" s="219"/>
      <c r="R1837" s="219"/>
      <c r="S1837" s="219"/>
      <c r="T1837" s="220"/>
      <c r="AT1837" s="221" t="s">
        <v>272</v>
      </c>
      <c r="AU1837" s="221" t="s">
        <v>91</v>
      </c>
      <c r="AV1837" s="13" t="s">
        <v>89</v>
      </c>
      <c r="AW1837" s="13" t="s">
        <v>38</v>
      </c>
      <c r="AX1837" s="13" t="s">
        <v>82</v>
      </c>
      <c r="AY1837" s="221" t="s">
        <v>262</v>
      </c>
    </row>
    <row r="1838" spans="2:51" s="15" customFormat="1" ht="10">
      <c r="B1838" s="233"/>
      <c r="C1838" s="234"/>
      <c r="D1838" s="208" t="s">
        <v>272</v>
      </c>
      <c r="E1838" s="235" t="s">
        <v>44</v>
      </c>
      <c r="F1838" s="236" t="s">
        <v>814</v>
      </c>
      <c r="G1838" s="234"/>
      <c r="H1838" s="237">
        <v>23.3</v>
      </c>
      <c r="I1838" s="238"/>
      <c r="J1838" s="234"/>
      <c r="K1838" s="234"/>
      <c r="L1838" s="239"/>
      <c r="M1838" s="240"/>
      <c r="N1838" s="241"/>
      <c r="O1838" s="241"/>
      <c r="P1838" s="241"/>
      <c r="Q1838" s="241"/>
      <c r="R1838" s="241"/>
      <c r="S1838" s="241"/>
      <c r="T1838" s="242"/>
      <c r="AT1838" s="243" t="s">
        <v>272</v>
      </c>
      <c r="AU1838" s="243" t="s">
        <v>91</v>
      </c>
      <c r="AV1838" s="15" t="s">
        <v>91</v>
      </c>
      <c r="AW1838" s="15" t="s">
        <v>38</v>
      </c>
      <c r="AX1838" s="15" t="s">
        <v>82</v>
      </c>
      <c r="AY1838" s="243" t="s">
        <v>262</v>
      </c>
    </row>
    <row r="1839" spans="2:51" s="13" customFormat="1" ht="10">
      <c r="B1839" s="212"/>
      <c r="C1839" s="213"/>
      <c r="D1839" s="208" t="s">
        <v>272</v>
      </c>
      <c r="E1839" s="214" t="s">
        <v>44</v>
      </c>
      <c r="F1839" s="215" t="s">
        <v>815</v>
      </c>
      <c r="G1839" s="213"/>
      <c r="H1839" s="214" t="s">
        <v>44</v>
      </c>
      <c r="I1839" s="216"/>
      <c r="J1839" s="213"/>
      <c r="K1839" s="213"/>
      <c r="L1839" s="217"/>
      <c r="M1839" s="218"/>
      <c r="N1839" s="219"/>
      <c r="O1839" s="219"/>
      <c r="P1839" s="219"/>
      <c r="Q1839" s="219"/>
      <c r="R1839" s="219"/>
      <c r="S1839" s="219"/>
      <c r="T1839" s="220"/>
      <c r="AT1839" s="221" t="s">
        <v>272</v>
      </c>
      <c r="AU1839" s="221" t="s">
        <v>91</v>
      </c>
      <c r="AV1839" s="13" t="s">
        <v>89</v>
      </c>
      <c r="AW1839" s="13" t="s">
        <v>38</v>
      </c>
      <c r="AX1839" s="13" t="s">
        <v>82</v>
      </c>
      <c r="AY1839" s="221" t="s">
        <v>262</v>
      </c>
    </row>
    <row r="1840" spans="2:51" s="15" customFormat="1" ht="10">
      <c r="B1840" s="233"/>
      <c r="C1840" s="234"/>
      <c r="D1840" s="208" t="s">
        <v>272</v>
      </c>
      <c r="E1840" s="235" t="s">
        <v>44</v>
      </c>
      <c r="F1840" s="236" t="s">
        <v>816</v>
      </c>
      <c r="G1840" s="234"/>
      <c r="H1840" s="237">
        <v>25.5</v>
      </c>
      <c r="I1840" s="238"/>
      <c r="J1840" s="234"/>
      <c r="K1840" s="234"/>
      <c r="L1840" s="239"/>
      <c r="M1840" s="240"/>
      <c r="N1840" s="241"/>
      <c r="O1840" s="241"/>
      <c r="P1840" s="241"/>
      <c r="Q1840" s="241"/>
      <c r="R1840" s="241"/>
      <c r="S1840" s="241"/>
      <c r="T1840" s="242"/>
      <c r="AT1840" s="243" t="s">
        <v>272</v>
      </c>
      <c r="AU1840" s="243" t="s">
        <v>91</v>
      </c>
      <c r="AV1840" s="15" t="s">
        <v>91</v>
      </c>
      <c r="AW1840" s="15" t="s">
        <v>38</v>
      </c>
      <c r="AX1840" s="15" t="s">
        <v>82</v>
      </c>
      <c r="AY1840" s="243" t="s">
        <v>262</v>
      </c>
    </row>
    <row r="1841" spans="2:51" s="13" customFormat="1" ht="10">
      <c r="B1841" s="212"/>
      <c r="C1841" s="213"/>
      <c r="D1841" s="208" t="s">
        <v>272</v>
      </c>
      <c r="E1841" s="214" t="s">
        <v>44</v>
      </c>
      <c r="F1841" s="215" t="s">
        <v>817</v>
      </c>
      <c r="G1841" s="213"/>
      <c r="H1841" s="214" t="s">
        <v>44</v>
      </c>
      <c r="I1841" s="216"/>
      <c r="J1841" s="213"/>
      <c r="K1841" s="213"/>
      <c r="L1841" s="217"/>
      <c r="M1841" s="218"/>
      <c r="N1841" s="219"/>
      <c r="O1841" s="219"/>
      <c r="P1841" s="219"/>
      <c r="Q1841" s="219"/>
      <c r="R1841" s="219"/>
      <c r="S1841" s="219"/>
      <c r="T1841" s="220"/>
      <c r="AT1841" s="221" t="s">
        <v>272</v>
      </c>
      <c r="AU1841" s="221" t="s">
        <v>91</v>
      </c>
      <c r="AV1841" s="13" t="s">
        <v>89</v>
      </c>
      <c r="AW1841" s="13" t="s">
        <v>38</v>
      </c>
      <c r="AX1841" s="13" t="s">
        <v>82</v>
      </c>
      <c r="AY1841" s="221" t="s">
        <v>262</v>
      </c>
    </row>
    <row r="1842" spans="2:51" s="15" customFormat="1" ht="10">
      <c r="B1842" s="233"/>
      <c r="C1842" s="234"/>
      <c r="D1842" s="208" t="s">
        <v>272</v>
      </c>
      <c r="E1842" s="235" t="s">
        <v>44</v>
      </c>
      <c r="F1842" s="236" t="s">
        <v>818</v>
      </c>
      <c r="G1842" s="234"/>
      <c r="H1842" s="237">
        <v>17.399999999999999</v>
      </c>
      <c r="I1842" s="238"/>
      <c r="J1842" s="234"/>
      <c r="K1842" s="234"/>
      <c r="L1842" s="239"/>
      <c r="M1842" s="240"/>
      <c r="N1842" s="241"/>
      <c r="O1842" s="241"/>
      <c r="P1842" s="241"/>
      <c r="Q1842" s="241"/>
      <c r="R1842" s="241"/>
      <c r="S1842" s="241"/>
      <c r="T1842" s="242"/>
      <c r="AT1842" s="243" t="s">
        <v>272</v>
      </c>
      <c r="AU1842" s="243" t="s">
        <v>91</v>
      </c>
      <c r="AV1842" s="15" t="s">
        <v>91</v>
      </c>
      <c r="AW1842" s="15" t="s">
        <v>38</v>
      </c>
      <c r="AX1842" s="15" t="s">
        <v>82</v>
      </c>
      <c r="AY1842" s="243" t="s">
        <v>262</v>
      </c>
    </row>
    <row r="1843" spans="2:51" s="13" customFormat="1" ht="10">
      <c r="B1843" s="212"/>
      <c r="C1843" s="213"/>
      <c r="D1843" s="208" t="s">
        <v>272</v>
      </c>
      <c r="E1843" s="214" t="s">
        <v>44</v>
      </c>
      <c r="F1843" s="215" t="s">
        <v>819</v>
      </c>
      <c r="G1843" s="213"/>
      <c r="H1843" s="214" t="s">
        <v>44</v>
      </c>
      <c r="I1843" s="216"/>
      <c r="J1843" s="213"/>
      <c r="K1843" s="213"/>
      <c r="L1843" s="217"/>
      <c r="M1843" s="218"/>
      <c r="N1843" s="219"/>
      <c r="O1843" s="219"/>
      <c r="P1843" s="219"/>
      <c r="Q1843" s="219"/>
      <c r="R1843" s="219"/>
      <c r="S1843" s="219"/>
      <c r="T1843" s="220"/>
      <c r="AT1843" s="221" t="s">
        <v>272</v>
      </c>
      <c r="AU1843" s="221" t="s">
        <v>91</v>
      </c>
      <c r="AV1843" s="13" t="s">
        <v>89</v>
      </c>
      <c r="AW1843" s="13" t="s">
        <v>38</v>
      </c>
      <c r="AX1843" s="13" t="s">
        <v>82</v>
      </c>
      <c r="AY1843" s="221" t="s">
        <v>262</v>
      </c>
    </row>
    <row r="1844" spans="2:51" s="15" customFormat="1" ht="10">
      <c r="B1844" s="233"/>
      <c r="C1844" s="234"/>
      <c r="D1844" s="208" t="s">
        <v>272</v>
      </c>
      <c r="E1844" s="235" t="s">
        <v>44</v>
      </c>
      <c r="F1844" s="236" t="s">
        <v>820</v>
      </c>
      <c r="G1844" s="234"/>
      <c r="H1844" s="237">
        <v>18.2</v>
      </c>
      <c r="I1844" s="238"/>
      <c r="J1844" s="234"/>
      <c r="K1844" s="234"/>
      <c r="L1844" s="239"/>
      <c r="M1844" s="240"/>
      <c r="N1844" s="241"/>
      <c r="O1844" s="241"/>
      <c r="P1844" s="241"/>
      <c r="Q1844" s="241"/>
      <c r="R1844" s="241"/>
      <c r="S1844" s="241"/>
      <c r="T1844" s="242"/>
      <c r="AT1844" s="243" t="s">
        <v>272</v>
      </c>
      <c r="AU1844" s="243" t="s">
        <v>91</v>
      </c>
      <c r="AV1844" s="15" t="s">
        <v>91</v>
      </c>
      <c r="AW1844" s="15" t="s">
        <v>38</v>
      </c>
      <c r="AX1844" s="15" t="s">
        <v>82</v>
      </c>
      <c r="AY1844" s="243" t="s">
        <v>262</v>
      </c>
    </row>
    <row r="1845" spans="2:51" s="13" customFormat="1" ht="10">
      <c r="B1845" s="212"/>
      <c r="C1845" s="213"/>
      <c r="D1845" s="208" t="s">
        <v>272</v>
      </c>
      <c r="E1845" s="214" t="s">
        <v>44</v>
      </c>
      <c r="F1845" s="215" t="s">
        <v>821</v>
      </c>
      <c r="G1845" s="213"/>
      <c r="H1845" s="214" t="s">
        <v>44</v>
      </c>
      <c r="I1845" s="216"/>
      <c r="J1845" s="213"/>
      <c r="K1845" s="213"/>
      <c r="L1845" s="217"/>
      <c r="M1845" s="218"/>
      <c r="N1845" s="219"/>
      <c r="O1845" s="219"/>
      <c r="P1845" s="219"/>
      <c r="Q1845" s="219"/>
      <c r="R1845" s="219"/>
      <c r="S1845" s="219"/>
      <c r="T1845" s="220"/>
      <c r="AT1845" s="221" t="s">
        <v>272</v>
      </c>
      <c r="AU1845" s="221" t="s">
        <v>91</v>
      </c>
      <c r="AV1845" s="13" t="s">
        <v>89</v>
      </c>
      <c r="AW1845" s="13" t="s">
        <v>38</v>
      </c>
      <c r="AX1845" s="13" t="s">
        <v>82</v>
      </c>
      <c r="AY1845" s="221" t="s">
        <v>262</v>
      </c>
    </row>
    <row r="1846" spans="2:51" s="15" customFormat="1" ht="10">
      <c r="B1846" s="233"/>
      <c r="C1846" s="234"/>
      <c r="D1846" s="208" t="s">
        <v>272</v>
      </c>
      <c r="E1846" s="235" t="s">
        <v>44</v>
      </c>
      <c r="F1846" s="236" t="s">
        <v>822</v>
      </c>
      <c r="G1846" s="234"/>
      <c r="H1846" s="237">
        <v>26.9</v>
      </c>
      <c r="I1846" s="238"/>
      <c r="J1846" s="234"/>
      <c r="K1846" s="234"/>
      <c r="L1846" s="239"/>
      <c r="M1846" s="240"/>
      <c r="N1846" s="241"/>
      <c r="O1846" s="241"/>
      <c r="P1846" s="241"/>
      <c r="Q1846" s="241"/>
      <c r="R1846" s="241"/>
      <c r="S1846" s="241"/>
      <c r="T1846" s="242"/>
      <c r="AT1846" s="243" t="s">
        <v>272</v>
      </c>
      <c r="AU1846" s="243" t="s">
        <v>91</v>
      </c>
      <c r="AV1846" s="15" t="s">
        <v>91</v>
      </c>
      <c r="AW1846" s="15" t="s">
        <v>38</v>
      </c>
      <c r="AX1846" s="15" t="s">
        <v>82</v>
      </c>
      <c r="AY1846" s="243" t="s">
        <v>262</v>
      </c>
    </row>
    <row r="1847" spans="2:51" s="13" customFormat="1" ht="10">
      <c r="B1847" s="212"/>
      <c r="C1847" s="213"/>
      <c r="D1847" s="208" t="s">
        <v>272</v>
      </c>
      <c r="E1847" s="214" t="s">
        <v>44</v>
      </c>
      <c r="F1847" s="215" t="s">
        <v>823</v>
      </c>
      <c r="G1847" s="213"/>
      <c r="H1847" s="214" t="s">
        <v>44</v>
      </c>
      <c r="I1847" s="216"/>
      <c r="J1847" s="213"/>
      <c r="K1847" s="213"/>
      <c r="L1847" s="217"/>
      <c r="M1847" s="218"/>
      <c r="N1847" s="219"/>
      <c r="O1847" s="219"/>
      <c r="P1847" s="219"/>
      <c r="Q1847" s="219"/>
      <c r="R1847" s="219"/>
      <c r="S1847" s="219"/>
      <c r="T1847" s="220"/>
      <c r="AT1847" s="221" t="s">
        <v>272</v>
      </c>
      <c r="AU1847" s="221" t="s">
        <v>91</v>
      </c>
      <c r="AV1847" s="13" t="s">
        <v>89</v>
      </c>
      <c r="AW1847" s="13" t="s">
        <v>38</v>
      </c>
      <c r="AX1847" s="13" t="s">
        <v>82</v>
      </c>
      <c r="AY1847" s="221" t="s">
        <v>262</v>
      </c>
    </row>
    <row r="1848" spans="2:51" s="15" customFormat="1" ht="10">
      <c r="B1848" s="233"/>
      <c r="C1848" s="234"/>
      <c r="D1848" s="208" t="s">
        <v>272</v>
      </c>
      <c r="E1848" s="235" t="s">
        <v>44</v>
      </c>
      <c r="F1848" s="236" t="s">
        <v>581</v>
      </c>
      <c r="G1848" s="234"/>
      <c r="H1848" s="237">
        <v>29</v>
      </c>
      <c r="I1848" s="238"/>
      <c r="J1848" s="234"/>
      <c r="K1848" s="234"/>
      <c r="L1848" s="239"/>
      <c r="M1848" s="240"/>
      <c r="N1848" s="241"/>
      <c r="O1848" s="241"/>
      <c r="P1848" s="241"/>
      <c r="Q1848" s="241"/>
      <c r="R1848" s="241"/>
      <c r="S1848" s="241"/>
      <c r="T1848" s="242"/>
      <c r="AT1848" s="243" t="s">
        <v>272</v>
      </c>
      <c r="AU1848" s="243" t="s">
        <v>91</v>
      </c>
      <c r="AV1848" s="15" t="s">
        <v>91</v>
      </c>
      <c r="AW1848" s="15" t="s">
        <v>38</v>
      </c>
      <c r="AX1848" s="15" t="s">
        <v>82</v>
      </c>
      <c r="AY1848" s="243" t="s">
        <v>262</v>
      </c>
    </row>
    <row r="1849" spans="2:51" s="13" customFormat="1" ht="10">
      <c r="B1849" s="212"/>
      <c r="C1849" s="213"/>
      <c r="D1849" s="208" t="s">
        <v>272</v>
      </c>
      <c r="E1849" s="214" t="s">
        <v>44</v>
      </c>
      <c r="F1849" s="215" t="s">
        <v>824</v>
      </c>
      <c r="G1849" s="213"/>
      <c r="H1849" s="214" t="s">
        <v>44</v>
      </c>
      <c r="I1849" s="216"/>
      <c r="J1849" s="213"/>
      <c r="K1849" s="213"/>
      <c r="L1849" s="217"/>
      <c r="M1849" s="218"/>
      <c r="N1849" s="219"/>
      <c r="O1849" s="219"/>
      <c r="P1849" s="219"/>
      <c r="Q1849" s="219"/>
      <c r="R1849" s="219"/>
      <c r="S1849" s="219"/>
      <c r="T1849" s="220"/>
      <c r="AT1849" s="221" t="s">
        <v>272</v>
      </c>
      <c r="AU1849" s="221" t="s">
        <v>91</v>
      </c>
      <c r="AV1849" s="13" t="s">
        <v>89</v>
      </c>
      <c r="AW1849" s="13" t="s">
        <v>38</v>
      </c>
      <c r="AX1849" s="13" t="s">
        <v>82</v>
      </c>
      <c r="AY1849" s="221" t="s">
        <v>262</v>
      </c>
    </row>
    <row r="1850" spans="2:51" s="15" customFormat="1" ht="10">
      <c r="B1850" s="233"/>
      <c r="C1850" s="234"/>
      <c r="D1850" s="208" t="s">
        <v>272</v>
      </c>
      <c r="E1850" s="235" t="s">
        <v>44</v>
      </c>
      <c r="F1850" s="236" t="s">
        <v>825</v>
      </c>
      <c r="G1850" s="234"/>
      <c r="H1850" s="237">
        <v>52.7</v>
      </c>
      <c r="I1850" s="238"/>
      <c r="J1850" s="234"/>
      <c r="K1850" s="234"/>
      <c r="L1850" s="239"/>
      <c r="M1850" s="240"/>
      <c r="N1850" s="241"/>
      <c r="O1850" s="241"/>
      <c r="P1850" s="241"/>
      <c r="Q1850" s="241"/>
      <c r="R1850" s="241"/>
      <c r="S1850" s="241"/>
      <c r="T1850" s="242"/>
      <c r="AT1850" s="243" t="s">
        <v>272</v>
      </c>
      <c r="AU1850" s="243" t="s">
        <v>91</v>
      </c>
      <c r="AV1850" s="15" t="s">
        <v>91</v>
      </c>
      <c r="AW1850" s="15" t="s">
        <v>38</v>
      </c>
      <c r="AX1850" s="15" t="s">
        <v>82</v>
      </c>
      <c r="AY1850" s="243" t="s">
        <v>262</v>
      </c>
    </row>
    <row r="1851" spans="2:51" s="13" customFormat="1" ht="10">
      <c r="B1851" s="212"/>
      <c r="C1851" s="213"/>
      <c r="D1851" s="208" t="s">
        <v>272</v>
      </c>
      <c r="E1851" s="214" t="s">
        <v>44</v>
      </c>
      <c r="F1851" s="215" t="s">
        <v>826</v>
      </c>
      <c r="G1851" s="213"/>
      <c r="H1851" s="214" t="s">
        <v>44</v>
      </c>
      <c r="I1851" s="216"/>
      <c r="J1851" s="213"/>
      <c r="K1851" s="213"/>
      <c r="L1851" s="217"/>
      <c r="M1851" s="218"/>
      <c r="N1851" s="219"/>
      <c r="O1851" s="219"/>
      <c r="P1851" s="219"/>
      <c r="Q1851" s="219"/>
      <c r="R1851" s="219"/>
      <c r="S1851" s="219"/>
      <c r="T1851" s="220"/>
      <c r="AT1851" s="221" t="s">
        <v>272</v>
      </c>
      <c r="AU1851" s="221" t="s">
        <v>91</v>
      </c>
      <c r="AV1851" s="13" t="s">
        <v>89</v>
      </c>
      <c r="AW1851" s="13" t="s">
        <v>38</v>
      </c>
      <c r="AX1851" s="13" t="s">
        <v>82</v>
      </c>
      <c r="AY1851" s="221" t="s">
        <v>262</v>
      </c>
    </row>
    <row r="1852" spans="2:51" s="15" customFormat="1" ht="10">
      <c r="B1852" s="233"/>
      <c r="C1852" s="234"/>
      <c r="D1852" s="208" t="s">
        <v>272</v>
      </c>
      <c r="E1852" s="235" t="s">
        <v>44</v>
      </c>
      <c r="F1852" s="236" t="s">
        <v>827</v>
      </c>
      <c r="G1852" s="234"/>
      <c r="H1852" s="237">
        <v>27.6</v>
      </c>
      <c r="I1852" s="238"/>
      <c r="J1852" s="234"/>
      <c r="K1852" s="234"/>
      <c r="L1852" s="239"/>
      <c r="M1852" s="240"/>
      <c r="N1852" s="241"/>
      <c r="O1852" s="241"/>
      <c r="P1852" s="241"/>
      <c r="Q1852" s="241"/>
      <c r="R1852" s="241"/>
      <c r="S1852" s="241"/>
      <c r="T1852" s="242"/>
      <c r="AT1852" s="243" t="s">
        <v>272</v>
      </c>
      <c r="AU1852" s="243" t="s">
        <v>91</v>
      </c>
      <c r="AV1852" s="15" t="s">
        <v>91</v>
      </c>
      <c r="AW1852" s="15" t="s">
        <v>38</v>
      </c>
      <c r="AX1852" s="15" t="s">
        <v>82</v>
      </c>
      <c r="AY1852" s="243" t="s">
        <v>262</v>
      </c>
    </row>
    <row r="1853" spans="2:51" s="13" customFormat="1" ht="10">
      <c r="B1853" s="212"/>
      <c r="C1853" s="213"/>
      <c r="D1853" s="208" t="s">
        <v>272</v>
      </c>
      <c r="E1853" s="214" t="s">
        <v>44</v>
      </c>
      <c r="F1853" s="215" t="s">
        <v>828</v>
      </c>
      <c r="G1853" s="213"/>
      <c r="H1853" s="214" t="s">
        <v>44</v>
      </c>
      <c r="I1853" s="216"/>
      <c r="J1853" s="213"/>
      <c r="K1853" s="213"/>
      <c r="L1853" s="217"/>
      <c r="M1853" s="218"/>
      <c r="N1853" s="219"/>
      <c r="O1853" s="219"/>
      <c r="P1853" s="219"/>
      <c r="Q1853" s="219"/>
      <c r="R1853" s="219"/>
      <c r="S1853" s="219"/>
      <c r="T1853" s="220"/>
      <c r="AT1853" s="221" t="s">
        <v>272</v>
      </c>
      <c r="AU1853" s="221" t="s">
        <v>91</v>
      </c>
      <c r="AV1853" s="13" t="s">
        <v>89</v>
      </c>
      <c r="AW1853" s="13" t="s">
        <v>38</v>
      </c>
      <c r="AX1853" s="13" t="s">
        <v>82</v>
      </c>
      <c r="AY1853" s="221" t="s">
        <v>262</v>
      </c>
    </row>
    <row r="1854" spans="2:51" s="15" customFormat="1" ht="10">
      <c r="B1854" s="233"/>
      <c r="C1854" s="234"/>
      <c r="D1854" s="208" t="s">
        <v>272</v>
      </c>
      <c r="E1854" s="235" t="s">
        <v>44</v>
      </c>
      <c r="F1854" s="236" t="s">
        <v>829</v>
      </c>
      <c r="G1854" s="234"/>
      <c r="H1854" s="237">
        <v>53.4</v>
      </c>
      <c r="I1854" s="238"/>
      <c r="J1854" s="234"/>
      <c r="K1854" s="234"/>
      <c r="L1854" s="239"/>
      <c r="M1854" s="240"/>
      <c r="N1854" s="241"/>
      <c r="O1854" s="241"/>
      <c r="P1854" s="241"/>
      <c r="Q1854" s="241"/>
      <c r="R1854" s="241"/>
      <c r="S1854" s="241"/>
      <c r="T1854" s="242"/>
      <c r="AT1854" s="243" t="s">
        <v>272</v>
      </c>
      <c r="AU1854" s="243" t="s">
        <v>91</v>
      </c>
      <c r="AV1854" s="15" t="s">
        <v>91</v>
      </c>
      <c r="AW1854" s="15" t="s">
        <v>38</v>
      </c>
      <c r="AX1854" s="15" t="s">
        <v>82</v>
      </c>
      <c r="AY1854" s="243" t="s">
        <v>262</v>
      </c>
    </row>
    <row r="1855" spans="2:51" s="13" customFormat="1" ht="10">
      <c r="B1855" s="212"/>
      <c r="C1855" s="213"/>
      <c r="D1855" s="208" t="s">
        <v>272</v>
      </c>
      <c r="E1855" s="214" t="s">
        <v>44</v>
      </c>
      <c r="F1855" s="215" t="s">
        <v>830</v>
      </c>
      <c r="G1855" s="213"/>
      <c r="H1855" s="214" t="s">
        <v>44</v>
      </c>
      <c r="I1855" s="216"/>
      <c r="J1855" s="213"/>
      <c r="K1855" s="213"/>
      <c r="L1855" s="217"/>
      <c r="M1855" s="218"/>
      <c r="N1855" s="219"/>
      <c r="O1855" s="219"/>
      <c r="P1855" s="219"/>
      <c r="Q1855" s="219"/>
      <c r="R1855" s="219"/>
      <c r="S1855" s="219"/>
      <c r="T1855" s="220"/>
      <c r="AT1855" s="221" t="s">
        <v>272</v>
      </c>
      <c r="AU1855" s="221" t="s">
        <v>91</v>
      </c>
      <c r="AV1855" s="13" t="s">
        <v>89</v>
      </c>
      <c r="AW1855" s="13" t="s">
        <v>38</v>
      </c>
      <c r="AX1855" s="13" t="s">
        <v>82</v>
      </c>
      <c r="AY1855" s="221" t="s">
        <v>262</v>
      </c>
    </row>
    <row r="1856" spans="2:51" s="15" customFormat="1" ht="10">
      <c r="B1856" s="233"/>
      <c r="C1856" s="234"/>
      <c r="D1856" s="208" t="s">
        <v>272</v>
      </c>
      <c r="E1856" s="235" t="s">
        <v>44</v>
      </c>
      <c r="F1856" s="236" t="s">
        <v>831</v>
      </c>
      <c r="G1856" s="234"/>
      <c r="H1856" s="237">
        <v>28.5</v>
      </c>
      <c r="I1856" s="238"/>
      <c r="J1856" s="234"/>
      <c r="K1856" s="234"/>
      <c r="L1856" s="239"/>
      <c r="M1856" s="240"/>
      <c r="N1856" s="241"/>
      <c r="O1856" s="241"/>
      <c r="P1856" s="241"/>
      <c r="Q1856" s="241"/>
      <c r="R1856" s="241"/>
      <c r="S1856" s="241"/>
      <c r="T1856" s="242"/>
      <c r="AT1856" s="243" t="s">
        <v>272</v>
      </c>
      <c r="AU1856" s="243" t="s">
        <v>91</v>
      </c>
      <c r="AV1856" s="15" t="s">
        <v>91</v>
      </c>
      <c r="AW1856" s="15" t="s">
        <v>38</v>
      </c>
      <c r="AX1856" s="15" t="s">
        <v>82</v>
      </c>
      <c r="AY1856" s="243" t="s">
        <v>262</v>
      </c>
    </row>
    <row r="1857" spans="2:51" s="13" customFormat="1" ht="10">
      <c r="B1857" s="212"/>
      <c r="C1857" s="213"/>
      <c r="D1857" s="208" t="s">
        <v>272</v>
      </c>
      <c r="E1857" s="214" t="s">
        <v>44</v>
      </c>
      <c r="F1857" s="215" t="s">
        <v>832</v>
      </c>
      <c r="G1857" s="213"/>
      <c r="H1857" s="214" t="s">
        <v>44</v>
      </c>
      <c r="I1857" s="216"/>
      <c r="J1857" s="213"/>
      <c r="K1857" s="213"/>
      <c r="L1857" s="217"/>
      <c r="M1857" s="218"/>
      <c r="N1857" s="219"/>
      <c r="O1857" s="219"/>
      <c r="P1857" s="219"/>
      <c r="Q1857" s="219"/>
      <c r="R1857" s="219"/>
      <c r="S1857" s="219"/>
      <c r="T1857" s="220"/>
      <c r="AT1857" s="221" t="s">
        <v>272</v>
      </c>
      <c r="AU1857" s="221" t="s">
        <v>91</v>
      </c>
      <c r="AV1857" s="13" t="s">
        <v>89</v>
      </c>
      <c r="AW1857" s="13" t="s">
        <v>38</v>
      </c>
      <c r="AX1857" s="13" t="s">
        <v>82</v>
      </c>
      <c r="AY1857" s="221" t="s">
        <v>262</v>
      </c>
    </row>
    <row r="1858" spans="2:51" s="15" customFormat="1" ht="10">
      <c r="B1858" s="233"/>
      <c r="C1858" s="234"/>
      <c r="D1858" s="208" t="s">
        <v>272</v>
      </c>
      <c r="E1858" s="235" t="s">
        <v>44</v>
      </c>
      <c r="F1858" s="236" t="s">
        <v>833</v>
      </c>
      <c r="G1858" s="234"/>
      <c r="H1858" s="237">
        <v>54.8</v>
      </c>
      <c r="I1858" s="238"/>
      <c r="J1858" s="234"/>
      <c r="K1858" s="234"/>
      <c r="L1858" s="239"/>
      <c r="M1858" s="240"/>
      <c r="N1858" s="241"/>
      <c r="O1858" s="241"/>
      <c r="P1858" s="241"/>
      <c r="Q1858" s="241"/>
      <c r="R1858" s="241"/>
      <c r="S1858" s="241"/>
      <c r="T1858" s="242"/>
      <c r="AT1858" s="243" t="s">
        <v>272</v>
      </c>
      <c r="AU1858" s="243" t="s">
        <v>91</v>
      </c>
      <c r="AV1858" s="15" t="s">
        <v>91</v>
      </c>
      <c r="AW1858" s="15" t="s">
        <v>38</v>
      </c>
      <c r="AX1858" s="15" t="s">
        <v>82</v>
      </c>
      <c r="AY1858" s="243" t="s">
        <v>262</v>
      </c>
    </row>
    <row r="1859" spans="2:51" s="13" customFormat="1" ht="10">
      <c r="B1859" s="212"/>
      <c r="C1859" s="213"/>
      <c r="D1859" s="208" t="s">
        <v>272</v>
      </c>
      <c r="E1859" s="214" t="s">
        <v>44</v>
      </c>
      <c r="F1859" s="215" t="s">
        <v>843</v>
      </c>
      <c r="G1859" s="213"/>
      <c r="H1859" s="214" t="s">
        <v>44</v>
      </c>
      <c r="I1859" s="216"/>
      <c r="J1859" s="213"/>
      <c r="K1859" s="213"/>
      <c r="L1859" s="217"/>
      <c r="M1859" s="218"/>
      <c r="N1859" s="219"/>
      <c r="O1859" s="219"/>
      <c r="P1859" s="219"/>
      <c r="Q1859" s="219"/>
      <c r="R1859" s="219"/>
      <c r="S1859" s="219"/>
      <c r="T1859" s="220"/>
      <c r="AT1859" s="221" t="s">
        <v>272</v>
      </c>
      <c r="AU1859" s="221" t="s">
        <v>91</v>
      </c>
      <c r="AV1859" s="13" t="s">
        <v>89</v>
      </c>
      <c r="AW1859" s="13" t="s">
        <v>38</v>
      </c>
      <c r="AX1859" s="13" t="s">
        <v>82</v>
      </c>
      <c r="AY1859" s="221" t="s">
        <v>262</v>
      </c>
    </row>
    <row r="1860" spans="2:51" s="13" customFormat="1" ht="10">
      <c r="B1860" s="212"/>
      <c r="C1860" s="213"/>
      <c r="D1860" s="208" t="s">
        <v>272</v>
      </c>
      <c r="E1860" s="214" t="s">
        <v>44</v>
      </c>
      <c r="F1860" s="215" t="s">
        <v>848</v>
      </c>
      <c r="G1860" s="213"/>
      <c r="H1860" s="214" t="s">
        <v>44</v>
      </c>
      <c r="I1860" s="216"/>
      <c r="J1860" s="213"/>
      <c r="K1860" s="213"/>
      <c r="L1860" s="217"/>
      <c r="M1860" s="218"/>
      <c r="N1860" s="219"/>
      <c r="O1860" s="219"/>
      <c r="P1860" s="219"/>
      <c r="Q1860" s="219"/>
      <c r="R1860" s="219"/>
      <c r="S1860" s="219"/>
      <c r="T1860" s="220"/>
      <c r="AT1860" s="221" t="s">
        <v>272</v>
      </c>
      <c r="AU1860" s="221" t="s">
        <v>91</v>
      </c>
      <c r="AV1860" s="13" t="s">
        <v>89</v>
      </c>
      <c r="AW1860" s="13" t="s">
        <v>38</v>
      </c>
      <c r="AX1860" s="13" t="s">
        <v>82</v>
      </c>
      <c r="AY1860" s="221" t="s">
        <v>262</v>
      </c>
    </row>
    <row r="1861" spans="2:51" s="15" customFormat="1" ht="10">
      <c r="B1861" s="233"/>
      <c r="C1861" s="234"/>
      <c r="D1861" s="208" t="s">
        <v>272</v>
      </c>
      <c r="E1861" s="235" t="s">
        <v>44</v>
      </c>
      <c r="F1861" s="236" t="s">
        <v>453</v>
      </c>
      <c r="G1861" s="234"/>
      <c r="H1861" s="237">
        <v>17</v>
      </c>
      <c r="I1861" s="238"/>
      <c r="J1861" s="234"/>
      <c r="K1861" s="234"/>
      <c r="L1861" s="239"/>
      <c r="M1861" s="240"/>
      <c r="N1861" s="241"/>
      <c r="O1861" s="241"/>
      <c r="P1861" s="241"/>
      <c r="Q1861" s="241"/>
      <c r="R1861" s="241"/>
      <c r="S1861" s="241"/>
      <c r="T1861" s="242"/>
      <c r="AT1861" s="243" t="s">
        <v>272</v>
      </c>
      <c r="AU1861" s="243" t="s">
        <v>91</v>
      </c>
      <c r="AV1861" s="15" t="s">
        <v>91</v>
      </c>
      <c r="AW1861" s="15" t="s">
        <v>38</v>
      </c>
      <c r="AX1861" s="15" t="s">
        <v>82</v>
      </c>
      <c r="AY1861" s="243" t="s">
        <v>262</v>
      </c>
    </row>
    <row r="1862" spans="2:51" s="13" customFormat="1" ht="10">
      <c r="B1862" s="212"/>
      <c r="C1862" s="213"/>
      <c r="D1862" s="208" t="s">
        <v>272</v>
      </c>
      <c r="E1862" s="214" t="s">
        <v>44</v>
      </c>
      <c r="F1862" s="215" t="s">
        <v>849</v>
      </c>
      <c r="G1862" s="213"/>
      <c r="H1862" s="214" t="s">
        <v>44</v>
      </c>
      <c r="I1862" s="216"/>
      <c r="J1862" s="213"/>
      <c r="K1862" s="213"/>
      <c r="L1862" s="217"/>
      <c r="M1862" s="218"/>
      <c r="N1862" s="219"/>
      <c r="O1862" s="219"/>
      <c r="P1862" s="219"/>
      <c r="Q1862" s="219"/>
      <c r="R1862" s="219"/>
      <c r="S1862" s="219"/>
      <c r="T1862" s="220"/>
      <c r="AT1862" s="221" t="s">
        <v>272</v>
      </c>
      <c r="AU1862" s="221" t="s">
        <v>91</v>
      </c>
      <c r="AV1862" s="13" t="s">
        <v>89</v>
      </c>
      <c r="AW1862" s="13" t="s">
        <v>38</v>
      </c>
      <c r="AX1862" s="13" t="s">
        <v>82</v>
      </c>
      <c r="AY1862" s="221" t="s">
        <v>262</v>
      </c>
    </row>
    <row r="1863" spans="2:51" s="15" customFormat="1" ht="10">
      <c r="B1863" s="233"/>
      <c r="C1863" s="234"/>
      <c r="D1863" s="208" t="s">
        <v>272</v>
      </c>
      <c r="E1863" s="235" t="s">
        <v>44</v>
      </c>
      <c r="F1863" s="236" t="s">
        <v>812</v>
      </c>
      <c r="G1863" s="234"/>
      <c r="H1863" s="237">
        <v>16.5</v>
      </c>
      <c r="I1863" s="238"/>
      <c r="J1863" s="234"/>
      <c r="K1863" s="234"/>
      <c r="L1863" s="239"/>
      <c r="M1863" s="240"/>
      <c r="N1863" s="241"/>
      <c r="O1863" s="241"/>
      <c r="P1863" s="241"/>
      <c r="Q1863" s="241"/>
      <c r="R1863" s="241"/>
      <c r="S1863" s="241"/>
      <c r="T1863" s="242"/>
      <c r="AT1863" s="243" t="s">
        <v>272</v>
      </c>
      <c r="AU1863" s="243" t="s">
        <v>91</v>
      </c>
      <c r="AV1863" s="15" t="s">
        <v>91</v>
      </c>
      <c r="AW1863" s="15" t="s">
        <v>38</v>
      </c>
      <c r="AX1863" s="15" t="s">
        <v>82</v>
      </c>
      <c r="AY1863" s="243" t="s">
        <v>262</v>
      </c>
    </row>
    <row r="1864" spans="2:51" s="13" customFormat="1" ht="10">
      <c r="B1864" s="212"/>
      <c r="C1864" s="213"/>
      <c r="D1864" s="208" t="s">
        <v>272</v>
      </c>
      <c r="E1864" s="214" t="s">
        <v>44</v>
      </c>
      <c r="F1864" s="215" t="s">
        <v>850</v>
      </c>
      <c r="G1864" s="213"/>
      <c r="H1864" s="214" t="s">
        <v>44</v>
      </c>
      <c r="I1864" s="216"/>
      <c r="J1864" s="213"/>
      <c r="K1864" s="213"/>
      <c r="L1864" s="217"/>
      <c r="M1864" s="218"/>
      <c r="N1864" s="219"/>
      <c r="O1864" s="219"/>
      <c r="P1864" s="219"/>
      <c r="Q1864" s="219"/>
      <c r="R1864" s="219"/>
      <c r="S1864" s="219"/>
      <c r="T1864" s="220"/>
      <c r="AT1864" s="221" t="s">
        <v>272</v>
      </c>
      <c r="AU1864" s="221" t="s">
        <v>91</v>
      </c>
      <c r="AV1864" s="13" t="s">
        <v>89</v>
      </c>
      <c r="AW1864" s="13" t="s">
        <v>38</v>
      </c>
      <c r="AX1864" s="13" t="s">
        <v>82</v>
      </c>
      <c r="AY1864" s="221" t="s">
        <v>262</v>
      </c>
    </row>
    <row r="1865" spans="2:51" s="15" customFormat="1" ht="10">
      <c r="B1865" s="233"/>
      <c r="C1865" s="234"/>
      <c r="D1865" s="208" t="s">
        <v>272</v>
      </c>
      <c r="E1865" s="235" t="s">
        <v>44</v>
      </c>
      <c r="F1865" s="236" t="s">
        <v>814</v>
      </c>
      <c r="G1865" s="234"/>
      <c r="H1865" s="237">
        <v>23.3</v>
      </c>
      <c r="I1865" s="238"/>
      <c r="J1865" s="234"/>
      <c r="K1865" s="234"/>
      <c r="L1865" s="239"/>
      <c r="M1865" s="240"/>
      <c r="N1865" s="241"/>
      <c r="O1865" s="241"/>
      <c r="P1865" s="241"/>
      <c r="Q1865" s="241"/>
      <c r="R1865" s="241"/>
      <c r="S1865" s="241"/>
      <c r="T1865" s="242"/>
      <c r="AT1865" s="243" t="s">
        <v>272</v>
      </c>
      <c r="AU1865" s="243" t="s">
        <v>91</v>
      </c>
      <c r="AV1865" s="15" t="s">
        <v>91</v>
      </c>
      <c r="AW1865" s="15" t="s">
        <v>38</v>
      </c>
      <c r="AX1865" s="15" t="s">
        <v>82</v>
      </c>
      <c r="AY1865" s="243" t="s">
        <v>262</v>
      </c>
    </row>
    <row r="1866" spans="2:51" s="13" customFormat="1" ht="10">
      <c r="B1866" s="212"/>
      <c r="C1866" s="213"/>
      <c r="D1866" s="208" t="s">
        <v>272</v>
      </c>
      <c r="E1866" s="214" t="s">
        <v>44</v>
      </c>
      <c r="F1866" s="215" t="s">
        <v>851</v>
      </c>
      <c r="G1866" s="213"/>
      <c r="H1866" s="214" t="s">
        <v>44</v>
      </c>
      <c r="I1866" s="216"/>
      <c r="J1866" s="213"/>
      <c r="K1866" s="213"/>
      <c r="L1866" s="217"/>
      <c r="M1866" s="218"/>
      <c r="N1866" s="219"/>
      <c r="O1866" s="219"/>
      <c r="P1866" s="219"/>
      <c r="Q1866" s="219"/>
      <c r="R1866" s="219"/>
      <c r="S1866" s="219"/>
      <c r="T1866" s="220"/>
      <c r="AT1866" s="221" t="s">
        <v>272</v>
      </c>
      <c r="AU1866" s="221" t="s">
        <v>91</v>
      </c>
      <c r="AV1866" s="13" t="s">
        <v>89</v>
      </c>
      <c r="AW1866" s="13" t="s">
        <v>38</v>
      </c>
      <c r="AX1866" s="13" t="s">
        <v>82</v>
      </c>
      <c r="AY1866" s="221" t="s">
        <v>262</v>
      </c>
    </row>
    <row r="1867" spans="2:51" s="15" customFormat="1" ht="10">
      <c r="B1867" s="233"/>
      <c r="C1867" s="234"/>
      <c r="D1867" s="208" t="s">
        <v>272</v>
      </c>
      <c r="E1867" s="235" t="s">
        <v>44</v>
      </c>
      <c r="F1867" s="236" t="s">
        <v>816</v>
      </c>
      <c r="G1867" s="234"/>
      <c r="H1867" s="237">
        <v>25.5</v>
      </c>
      <c r="I1867" s="238"/>
      <c r="J1867" s="234"/>
      <c r="K1867" s="234"/>
      <c r="L1867" s="239"/>
      <c r="M1867" s="240"/>
      <c r="N1867" s="241"/>
      <c r="O1867" s="241"/>
      <c r="P1867" s="241"/>
      <c r="Q1867" s="241"/>
      <c r="R1867" s="241"/>
      <c r="S1867" s="241"/>
      <c r="T1867" s="242"/>
      <c r="AT1867" s="243" t="s">
        <v>272</v>
      </c>
      <c r="AU1867" s="243" t="s">
        <v>91</v>
      </c>
      <c r="AV1867" s="15" t="s">
        <v>91</v>
      </c>
      <c r="AW1867" s="15" t="s">
        <v>38</v>
      </c>
      <c r="AX1867" s="15" t="s">
        <v>82</v>
      </c>
      <c r="AY1867" s="243" t="s">
        <v>262</v>
      </c>
    </row>
    <row r="1868" spans="2:51" s="13" customFormat="1" ht="10">
      <c r="B1868" s="212"/>
      <c r="C1868" s="213"/>
      <c r="D1868" s="208" t="s">
        <v>272</v>
      </c>
      <c r="E1868" s="214" t="s">
        <v>44</v>
      </c>
      <c r="F1868" s="215" t="s">
        <v>852</v>
      </c>
      <c r="G1868" s="213"/>
      <c r="H1868" s="214" t="s">
        <v>44</v>
      </c>
      <c r="I1868" s="216"/>
      <c r="J1868" s="213"/>
      <c r="K1868" s="213"/>
      <c r="L1868" s="217"/>
      <c r="M1868" s="218"/>
      <c r="N1868" s="219"/>
      <c r="O1868" s="219"/>
      <c r="P1868" s="219"/>
      <c r="Q1868" s="219"/>
      <c r="R1868" s="219"/>
      <c r="S1868" s="219"/>
      <c r="T1868" s="220"/>
      <c r="AT1868" s="221" t="s">
        <v>272</v>
      </c>
      <c r="AU1868" s="221" t="s">
        <v>91</v>
      </c>
      <c r="AV1868" s="13" t="s">
        <v>89</v>
      </c>
      <c r="AW1868" s="13" t="s">
        <v>38</v>
      </c>
      <c r="AX1868" s="13" t="s">
        <v>82</v>
      </c>
      <c r="AY1868" s="221" t="s">
        <v>262</v>
      </c>
    </row>
    <row r="1869" spans="2:51" s="15" customFormat="1" ht="10">
      <c r="B1869" s="233"/>
      <c r="C1869" s="234"/>
      <c r="D1869" s="208" t="s">
        <v>272</v>
      </c>
      <c r="E1869" s="235" t="s">
        <v>44</v>
      </c>
      <c r="F1869" s="236" t="s">
        <v>818</v>
      </c>
      <c r="G1869" s="234"/>
      <c r="H1869" s="237">
        <v>17.399999999999999</v>
      </c>
      <c r="I1869" s="238"/>
      <c r="J1869" s="234"/>
      <c r="K1869" s="234"/>
      <c r="L1869" s="239"/>
      <c r="M1869" s="240"/>
      <c r="N1869" s="241"/>
      <c r="O1869" s="241"/>
      <c r="P1869" s="241"/>
      <c r="Q1869" s="241"/>
      <c r="R1869" s="241"/>
      <c r="S1869" s="241"/>
      <c r="T1869" s="242"/>
      <c r="AT1869" s="243" t="s">
        <v>272</v>
      </c>
      <c r="AU1869" s="243" t="s">
        <v>91</v>
      </c>
      <c r="AV1869" s="15" t="s">
        <v>91</v>
      </c>
      <c r="AW1869" s="15" t="s">
        <v>38</v>
      </c>
      <c r="AX1869" s="15" t="s">
        <v>82</v>
      </c>
      <c r="AY1869" s="243" t="s">
        <v>262</v>
      </c>
    </row>
    <row r="1870" spans="2:51" s="13" customFormat="1" ht="10">
      <c r="B1870" s="212"/>
      <c r="C1870" s="213"/>
      <c r="D1870" s="208" t="s">
        <v>272</v>
      </c>
      <c r="E1870" s="214" t="s">
        <v>44</v>
      </c>
      <c r="F1870" s="215" t="s">
        <v>853</v>
      </c>
      <c r="G1870" s="213"/>
      <c r="H1870" s="214" t="s">
        <v>44</v>
      </c>
      <c r="I1870" s="216"/>
      <c r="J1870" s="213"/>
      <c r="K1870" s="213"/>
      <c r="L1870" s="217"/>
      <c r="M1870" s="218"/>
      <c r="N1870" s="219"/>
      <c r="O1870" s="219"/>
      <c r="P1870" s="219"/>
      <c r="Q1870" s="219"/>
      <c r="R1870" s="219"/>
      <c r="S1870" s="219"/>
      <c r="T1870" s="220"/>
      <c r="AT1870" s="221" t="s">
        <v>272</v>
      </c>
      <c r="AU1870" s="221" t="s">
        <v>91</v>
      </c>
      <c r="AV1870" s="13" t="s">
        <v>89</v>
      </c>
      <c r="AW1870" s="13" t="s">
        <v>38</v>
      </c>
      <c r="AX1870" s="13" t="s">
        <v>82</v>
      </c>
      <c r="AY1870" s="221" t="s">
        <v>262</v>
      </c>
    </row>
    <row r="1871" spans="2:51" s="15" customFormat="1" ht="10">
      <c r="B1871" s="233"/>
      <c r="C1871" s="234"/>
      <c r="D1871" s="208" t="s">
        <v>272</v>
      </c>
      <c r="E1871" s="235" t="s">
        <v>44</v>
      </c>
      <c r="F1871" s="236" t="s">
        <v>820</v>
      </c>
      <c r="G1871" s="234"/>
      <c r="H1871" s="237">
        <v>18.2</v>
      </c>
      <c r="I1871" s="238"/>
      <c r="J1871" s="234"/>
      <c r="K1871" s="234"/>
      <c r="L1871" s="239"/>
      <c r="M1871" s="240"/>
      <c r="N1871" s="241"/>
      <c r="O1871" s="241"/>
      <c r="P1871" s="241"/>
      <c r="Q1871" s="241"/>
      <c r="R1871" s="241"/>
      <c r="S1871" s="241"/>
      <c r="T1871" s="242"/>
      <c r="AT1871" s="243" t="s">
        <v>272</v>
      </c>
      <c r="AU1871" s="243" t="s">
        <v>91</v>
      </c>
      <c r="AV1871" s="15" t="s">
        <v>91</v>
      </c>
      <c r="AW1871" s="15" t="s">
        <v>38</v>
      </c>
      <c r="AX1871" s="15" t="s">
        <v>82</v>
      </c>
      <c r="AY1871" s="243" t="s">
        <v>262</v>
      </c>
    </row>
    <row r="1872" spans="2:51" s="13" customFormat="1" ht="10">
      <c r="B1872" s="212"/>
      <c r="C1872" s="213"/>
      <c r="D1872" s="208" t="s">
        <v>272</v>
      </c>
      <c r="E1872" s="214" t="s">
        <v>44</v>
      </c>
      <c r="F1872" s="215" t="s">
        <v>854</v>
      </c>
      <c r="G1872" s="213"/>
      <c r="H1872" s="214" t="s">
        <v>44</v>
      </c>
      <c r="I1872" s="216"/>
      <c r="J1872" s="213"/>
      <c r="K1872" s="213"/>
      <c r="L1872" s="217"/>
      <c r="M1872" s="218"/>
      <c r="N1872" s="219"/>
      <c r="O1872" s="219"/>
      <c r="P1872" s="219"/>
      <c r="Q1872" s="219"/>
      <c r="R1872" s="219"/>
      <c r="S1872" s="219"/>
      <c r="T1872" s="220"/>
      <c r="AT1872" s="221" t="s">
        <v>272</v>
      </c>
      <c r="AU1872" s="221" t="s">
        <v>91</v>
      </c>
      <c r="AV1872" s="13" t="s">
        <v>89</v>
      </c>
      <c r="AW1872" s="13" t="s">
        <v>38</v>
      </c>
      <c r="AX1872" s="13" t="s">
        <v>82</v>
      </c>
      <c r="AY1872" s="221" t="s">
        <v>262</v>
      </c>
    </row>
    <row r="1873" spans="2:51" s="15" customFormat="1" ht="10">
      <c r="B1873" s="233"/>
      <c r="C1873" s="234"/>
      <c r="D1873" s="208" t="s">
        <v>272</v>
      </c>
      <c r="E1873" s="235" t="s">
        <v>44</v>
      </c>
      <c r="F1873" s="236" t="s">
        <v>822</v>
      </c>
      <c r="G1873" s="234"/>
      <c r="H1873" s="237">
        <v>26.9</v>
      </c>
      <c r="I1873" s="238"/>
      <c r="J1873" s="234"/>
      <c r="K1873" s="234"/>
      <c r="L1873" s="239"/>
      <c r="M1873" s="240"/>
      <c r="N1873" s="241"/>
      <c r="O1873" s="241"/>
      <c r="P1873" s="241"/>
      <c r="Q1873" s="241"/>
      <c r="R1873" s="241"/>
      <c r="S1873" s="241"/>
      <c r="T1873" s="242"/>
      <c r="AT1873" s="243" t="s">
        <v>272</v>
      </c>
      <c r="AU1873" s="243" t="s">
        <v>91</v>
      </c>
      <c r="AV1873" s="15" t="s">
        <v>91</v>
      </c>
      <c r="AW1873" s="15" t="s">
        <v>38</v>
      </c>
      <c r="AX1873" s="15" t="s">
        <v>82</v>
      </c>
      <c r="AY1873" s="243" t="s">
        <v>262</v>
      </c>
    </row>
    <row r="1874" spans="2:51" s="13" customFormat="1" ht="10">
      <c r="B1874" s="212"/>
      <c r="C1874" s="213"/>
      <c r="D1874" s="208" t="s">
        <v>272</v>
      </c>
      <c r="E1874" s="214" t="s">
        <v>44</v>
      </c>
      <c r="F1874" s="215" t="s">
        <v>855</v>
      </c>
      <c r="G1874" s="213"/>
      <c r="H1874" s="214" t="s">
        <v>44</v>
      </c>
      <c r="I1874" s="216"/>
      <c r="J1874" s="213"/>
      <c r="K1874" s="213"/>
      <c r="L1874" s="217"/>
      <c r="M1874" s="218"/>
      <c r="N1874" s="219"/>
      <c r="O1874" s="219"/>
      <c r="P1874" s="219"/>
      <c r="Q1874" s="219"/>
      <c r="R1874" s="219"/>
      <c r="S1874" s="219"/>
      <c r="T1874" s="220"/>
      <c r="AT1874" s="221" t="s">
        <v>272</v>
      </c>
      <c r="AU1874" s="221" t="s">
        <v>91</v>
      </c>
      <c r="AV1874" s="13" t="s">
        <v>89</v>
      </c>
      <c r="AW1874" s="13" t="s">
        <v>38</v>
      </c>
      <c r="AX1874" s="13" t="s">
        <v>82</v>
      </c>
      <c r="AY1874" s="221" t="s">
        <v>262</v>
      </c>
    </row>
    <row r="1875" spans="2:51" s="15" customFormat="1" ht="10">
      <c r="B1875" s="233"/>
      <c r="C1875" s="234"/>
      <c r="D1875" s="208" t="s">
        <v>272</v>
      </c>
      <c r="E1875" s="235" t="s">
        <v>44</v>
      </c>
      <c r="F1875" s="236" t="s">
        <v>581</v>
      </c>
      <c r="G1875" s="234"/>
      <c r="H1875" s="237">
        <v>29</v>
      </c>
      <c r="I1875" s="238"/>
      <c r="J1875" s="234"/>
      <c r="K1875" s="234"/>
      <c r="L1875" s="239"/>
      <c r="M1875" s="240"/>
      <c r="N1875" s="241"/>
      <c r="O1875" s="241"/>
      <c r="P1875" s="241"/>
      <c r="Q1875" s="241"/>
      <c r="R1875" s="241"/>
      <c r="S1875" s="241"/>
      <c r="T1875" s="242"/>
      <c r="AT1875" s="243" t="s">
        <v>272</v>
      </c>
      <c r="AU1875" s="243" t="s">
        <v>91</v>
      </c>
      <c r="AV1875" s="15" t="s">
        <v>91</v>
      </c>
      <c r="AW1875" s="15" t="s">
        <v>38</v>
      </c>
      <c r="AX1875" s="15" t="s">
        <v>82</v>
      </c>
      <c r="AY1875" s="243" t="s">
        <v>262</v>
      </c>
    </row>
    <row r="1876" spans="2:51" s="13" customFormat="1" ht="10">
      <c r="B1876" s="212"/>
      <c r="C1876" s="213"/>
      <c r="D1876" s="208" t="s">
        <v>272</v>
      </c>
      <c r="E1876" s="214" t="s">
        <v>44</v>
      </c>
      <c r="F1876" s="215" t="s">
        <v>856</v>
      </c>
      <c r="G1876" s="213"/>
      <c r="H1876" s="214" t="s">
        <v>44</v>
      </c>
      <c r="I1876" s="216"/>
      <c r="J1876" s="213"/>
      <c r="K1876" s="213"/>
      <c r="L1876" s="217"/>
      <c r="M1876" s="218"/>
      <c r="N1876" s="219"/>
      <c r="O1876" s="219"/>
      <c r="P1876" s="219"/>
      <c r="Q1876" s="219"/>
      <c r="R1876" s="219"/>
      <c r="S1876" s="219"/>
      <c r="T1876" s="220"/>
      <c r="AT1876" s="221" t="s">
        <v>272</v>
      </c>
      <c r="AU1876" s="221" t="s">
        <v>91</v>
      </c>
      <c r="AV1876" s="13" t="s">
        <v>89</v>
      </c>
      <c r="AW1876" s="13" t="s">
        <v>38</v>
      </c>
      <c r="AX1876" s="13" t="s">
        <v>82</v>
      </c>
      <c r="AY1876" s="221" t="s">
        <v>262</v>
      </c>
    </row>
    <row r="1877" spans="2:51" s="15" customFormat="1" ht="10">
      <c r="B1877" s="233"/>
      <c r="C1877" s="234"/>
      <c r="D1877" s="208" t="s">
        <v>272</v>
      </c>
      <c r="E1877" s="235" t="s">
        <v>44</v>
      </c>
      <c r="F1877" s="236" t="s">
        <v>825</v>
      </c>
      <c r="G1877" s="234"/>
      <c r="H1877" s="237">
        <v>52.7</v>
      </c>
      <c r="I1877" s="238"/>
      <c r="J1877" s="234"/>
      <c r="K1877" s="234"/>
      <c r="L1877" s="239"/>
      <c r="M1877" s="240"/>
      <c r="N1877" s="241"/>
      <c r="O1877" s="241"/>
      <c r="P1877" s="241"/>
      <c r="Q1877" s="241"/>
      <c r="R1877" s="241"/>
      <c r="S1877" s="241"/>
      <c r="T1877" s="242"/>
      <c r="AT1877" s="243" t="s">
        <v>272</v>
      </c>
      <c r="AU1877" s="243" t="s">
        <v>91</v>
      </c>
      <c r="AV1877" s="15" t="s">
        <v>91</v>
      </c>
      <c r="AW1877" s="15" t="s">
        <v>38</v>
      </c>
      <c r="AX1877" s="15" t="s">
        <v>82</v>
      </c>
      <c r="AY1877" s="243" t="s">
        <v>262</v>
      </c>
    </row>
    <row r="1878" spans="2:51" s="13" customFormat="1" ht="10">
      <c r="B1878" s="212"/>
      <c r="C1878" s="213"/>
      <c r="D1878" s="208" t="s">
        <v>272</v>
      </c>
      <c r="E1878" s="214" t="s">
        <v>44</v>
      </c>
      <c r="F1878" s="215" t="s">
        <v>857</v>
      </c>
      <c r="G1878" s="213"/>
      <c r="H1878" s="214" t="s">
        <v>44</v>
      </c>
      <c r="I1878" s="216"/>
      <c r="J1878" s="213"/>
      <c r="K1878" s="213"/>
      <c r="L1878" s="217"/>
      <c r="M1878" s="218"/>
      <c r="N1878" s="219"/>
      <c r="O1878" s="219"/>
      <c r="P1878" s="219"/>
      <c r="Q1878" s="219"/>
      <c r="R1878" s="219"/>
      <c r="S1878" s="219"/>
      <c r="T1878" s="220"/>
      <c r="AT1878" s="221" t="s">
        <v>272</v>
      </c>
      <c r="AU1878" s="221" t="s">
        <v>91</v>
      </c>
      <c r="AV1878" s="13" t="s">
        <v>89</v>
      </c>
      <c r="AW1878" s="13" t="s">
        <v>38</v>
      </c>
      <c r="AX1878" s="13" t="s">
        <v>82</v>
      </c>
      <c r="AY1878" s="221" t="s">
        <v>262</v>
      </c>
    </row>
    <row r="1879" spans="2:51" s="15" customFormat="1" ht="10">
      <c r="B1879" s="233"/>
      <c r="C1879" s="234"/>
      <c r="D1879" s="208" t="s">
        <v>272</v>
      </c>
      <c r="E1879" s="235" t="s">
        <v>44</v>
      </c>
      <c r="F1879" s="236" t="s">
        <v>827</v>
      </c>
      <c r="G1879" s="234"/>
      <c r="H1879" s="237">
        <v>27.6</v>
      </c>
      <c r="I1879" s="238"/>
      <c r="J1879" s="234"/>
      <c r="K1879" s="234"/>
      <c r="L1879" s="239"/>
      <c r="M1879" s="240"/>
      <c r="N1879" s="241"/>
      <c r="O1879" s="241"/>
      <c r="P1879" s="241"/>
      <c r="Q1879" s="241"/>
      <c r="R1879" s="241"/>
      <c r="S1879" s="241"/>
      <c r="T1879" s="242"/>
      <c r="AT1879" s="243" t="s">
        <v>272</v>
      </c>
      <c r="AU1879" s="243" t="s">
        <v>91</v>
      </c>
      <c r="AV1879" s="15" t="s">
        <v>91</v>
      </c>
      <c r="AW1879" s="15" t="s">
        <v>38</v>
      </c>
      <c r="AX1879" s="15" t="s">
        <v>82</v>
      </c>
      <c r="AY1879" s="243" t="s">
        <v>262</v>
      </c>
    </row>
    <row r="1880" spans="2:51" s="13" customFormat="1" ht="10">
      <c r="B1880" s="212"/>
      <c r="C1880" s="213"/>
      <c r="D1880" s="208" t="s">
        <v>272</v>
      </c>
      <c r="E1880" s="214" t="s">
        <v>44</v>
      </c>
      <c r="F1880" s="215" t="s">
        <v>858</v>
      </c>
      <c r="G1880" s="213"/>
      <c r="H1880" s="214" t="s">
        <v>44</v>
      </c>
      <c r="I1880" s="216"/>
      <c r="J1880" s="213"/>
      <c r="K1880" s="213"/>
      <c r="L1880" s="217"/>
      <c r="M1880" s="218"/>
      <c r="N1880" s="219"/>
      <c r="O1880" s="219"/>
      <c r="P1880" s="219"/>
      <c r="Q1880" s="219"/>
      <c r="R1880" s="219"/>
      <c r="S1880" s="219"/>
      <c r="T1880" s="220"/>
      <c r="AT1880" s="221" t="s">
        <v>272</v>
      </c>
      <c r="AU1880" s="221" t="s">
        <v>91</v>
      </c>
      <c r="AV1880" s="13" t="s">
        <v>89</v>
      </c>
      <c r="AW1880" s="13" t="s">
        <v>38</v>
      </c>
      <c r="AX1880" s="13" t="s">
        <v>82</v>
      </c>
      <c r="AY1880" s="221" t="s">
        <v>262</v>
      </c>
    </row>
    <row r="1881" spans="2:51" s="15" customFormat="1" ht="10">
      <c r="B1881" s="233"/>
      <c r="C1881" s="234"/>
      <c r="D1881" s="208" t="s">
        <v>272</v>
      </c>
      <c r="E1881" s="235" t="s">
        <v>44</v>
      </c>
      <c r="F1881" s="236" t="s">
        <v>829</v>
      </c>
      <c r="G1881" s="234"/>
      <c r="H1881" s="237">
        <v>53.4</v>
      </c>
      <c r="I1881" s="238"/>
      <c r="J1881" s="234"/>
      <c r="K1881" s="234"/>
      <c r="L1881" s="239"/>
      <c r="M1881" s="240"/>
      <c r="N1881" s="241"/>
      <c r="O1881" s="241"/>
      <c r="P1881" s="241"/>
      <c r="Q1881" s="241"/>
      <c r="R1881" s="241"/>
      <c r="S1881" s="241"/>
      <c r="T1881" s="242"/>
      <c r="AT1881" s="243" t="s">
        <v>272</v>
      </c>
      <c r="AU1881" s="243" t="s">
        <v>91</v>
      </c>
      <c r="AV1881" s="15" t="s">
        <v>91</v>
      </c>
      <c r="AW1881" s="15" t="s">
        <v>38</v>
      </c>
      <c r="AX1881" s="15" t="s">
        <v>82</v>
      </c>
      <c r="AY1881" s="243" t="s">
        <v>262</v>
      </c>
    </row>
    <row r="1882" spans="2:51" s="13" customFormat="1" ht="10">
      <c r="B1882" s="212"/>
      <c r="C1882" s="213"/>
      <c r="D1882" s="208" t="s">
        <v>272</v>
      </c>
      <c r="E1882" s="214" t="s">
        <v>44</v>
      </c>
      <c r="F1882" s="215" t="s">
        <v>859</v>
      </c>
      <c r="G1882" s="213"/>
      <c r="H1882" s="214" t="s">
        <v>44</v>
      </c>
      <c r="I1882" s="216"/>
      <c r="J1882" s="213"/>
      <c r="K1882" s="213"/>
      <c r="L1882" s="217"/>
      <c r="M1882" s="218"/>
      <c r="N1882" s="219"/>
      <c r="O1882" s="219"/>
      <c r="P1882" s="219"/>
      <c r="Q1882" s="219"/>
      <c r="R1882" s="219"/>
      <c r="S1882" s="219"/>
      <c r="T1882" s="220"/>
      <c r="AT1882" s="221" t="s">
        <v>272</v>
      </c>
      <c r="AU1882" s="221" t="s">
        <v>91</v>
      </c>
      <c r="AV1882" s="13" t="s">
        <v>89</v>
      </c>
      <c r="AW1882" s="13" t="s">
        <v>38</v>
      </c>
      <c r="AX1882" s="13" t="s">
        <v>82</v>
      </c>
      <c r="AY1882" s="221" t="s">
        <v>262</v>
      </c>
    </row>
    <row r="1883" spans="2:51" s="15" customFormat="1" ht="10">
      <c r="B1883" s="233"/>
      <c r="C1883" s="234"/>
      <c r="D1883" s="208" t="s">
        <v>272</v>
      </c>
      <c r="E1883" s="235" t="s">
        <v>44</v>
      </c>
      <c r="F1883" s="236" t="s">
        <v>831</v>
      </c>
      <c r="G1883" s="234"/>
      <c r="H1883" s="237">
        <v>28.5</v>
      </c>
      <c r="I1883" s="238"/>
      <c r="J1883" s="234"/>
      <c r="K1883" s="234"/>
      <c r="L1883" s="239"/>
      <c r="M1883" s="240"/>
      <c r="N1883" s="241"/>
      <c r="O1883" s="241"/>
      <c r="P1883" s="241"/>
      <c r="Q1883" s="241"/>
      <c r="R1883" s="241"/>
      <c r="S1883" s="241"/>
      <c r="T1883" s="242"/>
      <c r="AT1883" s="243" t="s">
        <v>272</v>
      </c>
      <c r="AU1883" s="243" t="s">
        <v>91</v>
      </c>
      <c r="AV1883" s="15" t="s">
        <v>91</v>
      </c>
      <c r="AW1883" s="15" t="s">
        <v>38</v>
      </c>
      <c r="AX1883" s="15" t="s">
        <v>82</v>
      </c>
      <c r="AY1883" s="243" t="s">
        <v>262</v>
      </c>
    </row>
    <row r="1884" spans="2:51" s="13" customFormat="1" ht="10">
      <c r="B1884" s="212"/>
      <c r="C1884" s="213"/>
      <c r="D1884" s="208" t="s">
        <v>272</v>
      </c>
      <c r="E1884" s="214" t="s">
        <v>44</v>
      </c>
      <c r="F1884" s="215" t="s">
        <v>860</v>
      </c>
      <c r="G1884" s="213"/>
      <c r="H1884" s="214" t="s">
        <v>44</v>
      </c>
      <c r="I1884" s="216"/>
      <c r="J1884" s="213"/>
      <c r="K1884" s="213"/>
      <c r="L1884" s="217"/>
      <c r="M1884" s="218"/>
      <c r="N1884" s="219"/>
      <c r="O1884" s="219"/>
      <c r="P1884" s="219"/>
      <c r="Q1884" s="219"/>
      <c r="R1884" s="219"/>
      <c r="S1884" s="219"/>
      <c r="T1884" s="220"/>
      <c r="AT1884" s="221" t="s">
        <v>272</v>
      </c>
      <c r="AU1884" s="221" t="s">
        <v>91</v>
      </c>
      <c r="AV1884" s="13" t="s">
        <v>89</v>
      </c>
      <c r="AW1884" s="13" t="s">
        <v>38</v>
      </c>
      <c r="AX1884" s="13" t="s">
        <v>82</v>
      </c>
      <c r="AY1884" s="221" t="s">
        <v>262</v>
      </c>
    </row>
    <row r="1885" spans="2:51" s="15" customFormat="1" ht="10">
      <c r="B1885" s="233"/>
      <c r="C1885" s="234"/>
      <c r="D1885" s="208" t="s">
        <v>272</v>
      </c>
      <c r="E1885" s="235" t="s">
        <v>44</v>
      </c>
      <c r="F1885" s="236" t="s">
        <v>833</v>
      </c>
      <c r="G1885" s="234"/>
      <c r="H1885" s="237">
        <v>54.8</v>
      </c>
      <c r="I1885" s="238"/>
      <c r="J1885" s="234"/>
      <c r="K1885" s="234"/>
      <c r="L1885" s="239"/>
      <c r="M1885" s="240"/>
      <c r="N1885" s="241"/>
      <c r="O1885" s="241"/>
      <c r="P1885" s="241"/>
      <c r="Q1885" s="241"/>
      <c r="R1885" s="241"/>
      <c r="S1885" s="241"/>
      <c r="T1885" s="242"/>
      <c r="AT1885" s="243" t="s">
        <v>272</v>
      </c>
      <c r="AU1885" s="243" t="s">
        <v>91</v>
      </c>
      <c r="AV1885" s="15" t="s">
        <v>91</v>
      </c>
      <c r="AW1885" s="15" t="s">
        <v>38</v>
      </c>
      <c r="AX1885" s="15" t="s">
        <v>82</v>
      </c>
      <c r="AY1885" s="243" t="s">
        <v>262</v>
      </c>
    </row>
    <row r="1886" spans="2:51" s="13" customFormat="1" ht="10">
      <c r="B1886" s="212"/>
      <c r="C1886" s="213"/>
      <c r="D1886" s="208" t="s">
        <v>272</v>
      </c>
      <c r="E1886" s="214" t="s">
        <v>44</v>
      </c>
      <c r="F1886" s="215" t="s">
        <v>867</v>
      </c>
      <c r="G1886" s="213"/>
      <c r="H1886" s="214" t="s">
        <v>44</v>
      </c>
      <c r="I1886" s="216"/>
      <c r="J1886" s="213"/>
      <c r="K1886" s="213"/>
      <c r="L1886" s="217"/>
      <c r="M1886" s="218"/>
      <c r="N1886" s="219"/>
      <c r="O1886" s="219"/>
      <c r="P1886" s="219"/>
      <c r="Q1886" s="219"/>
      <c r="R1886" s="219"/>
      <c r="S1886" s="219"/>
      <c r="T1886" s="220"/>
      <c r="AT1886" s="221" t="s">
        <v>272</v>
      </c>
      <c r="AU1886" s="221" t="s">
        <v>91</v>
      </c>
      <c r="AV1886" s="13" t="s">
        <v>89</v>
      </c>
      <c r="AW1886" s="13" t="s">
        <v>38</v>
      </c>
      <c r="AX1886" s="13" t="s">
        <v>82</v>
      </c>
      <c r="AY1886" s="221" t="s">
        <v>262</v>
      </c>
    </row>
    <row r="1887" spans="2:51" s="13" customFormat="1" ht="10">
      <c r="B1887" s="212"/>
      <c r="C1887" s="213"/>
      <c r="D1887" s="208" t="s">
        <v>272</v>
      </c>
      <c r="E1887" s="214" t="s">
        <v>44</v>
      </c>
      <c r="F1887" s="215" t="s">
        <v>874</v>
      </c>
      <c r="G1887" s="213"/>
      <c r="H1887" s="214" t="s">
        <v>44</v>
      </c>
      <c r="I1887" s="216"/>
      <c r="J1887" s="213"/>
      <c r="K1887" s="213"/>
      <c r="L1887" s="217"/>
      <c r="M1887" s="218"/>
      <c r="N1887" s="219"/>
      <c r="O1887" s="219"/>
      <c r="P1887" s="219"/>
      <c r="Q1887" s="219"/>
      <c r="R1887" s="219"/>
      <c r="S1887" s="219"/>
      <c r="T1887" s="220"/>
      <c r="AT1887" s="221" t="s">
        <v>272</v>
      </c>
      <c r="AU1887" s="221" t="s">
        <v>91</v>
      </c>
      <c r="AV1887" s="13" t="s">
        <v>89</v>
      </c>
      <c r="AW1887" s="13" t="s">
        <v>38</v>
      </c>
      <c r="AX1887" s="13" t="s">
        <v>82</v>
      </c>
      <c r="AY1887" s="221" t="s">
        <v>262</v>
      </c>
    </row>
    <row r="1888" spans="2:51" s="15" customFormat="1" ht="10">
      <c r="B1888" s="233"/>
      <c r="C1888" s="234"/>
      <c r="D1888" s="208" t="s">
        <v>272</v>
      </c>
      <c r="E1888" s="235" t="s">
        <v>44</v>
      </c>
      <c r="F1888" s="236" t="s">
        <v>812</v>
      </c>
      <c r="G1888" s="234"/>
      <c r="H1888" s="237">
        <v>16.5</v>
      </c>
      <c r="I1888" s="238"/>
      <c r="J1888" s="234"/>
      <c r="K1888" s="234"/>
      <c r="L1888" s="239"/>
      <c r="M1888" s="240"/>
      <c r="N1888" s="241"/>
      <c r="O1888" s="241"/>
      <c r="P1888" s="241"/>
      <c r="Q1888" s="241"/>
      <c r="R1888" s="241"/>
      <c r="S1888" s="241"/>
      <c r="T1888" s="242"/>
      <c r="AT1888" s="243" t="s">
        <v>272</v>
      </c>
      <c r="AU1888" s="243" t="s">
        <v>91</v>
      </c>
      <c r="AV1888" s="15" t="s">
        <v>91</v>
      </c>
      <c r="AW1888" s="15" t="s">
        <v>38</v>
      </c>
      <c r="AX1888" s="15" t="s">
        <v>82</v>
      </c>
      <c r="AY1888" s="243" t="s">
        <v>262</v>
      </c>
    </row>
    <row r="1889" spans="2:51" s="13" customFormat="1" ht="10">
      <c r="B1889" s="212"/>
      <c r="C1889" s="213"/>
      <c r="D1889" s="208" t="s">
        <v>272</v>
      </c>
      <c r="E1889" s="214" t="s">
        <v>44</v>
      </c>
      <c r="F1889" s="215" t="s">
        <v>875</v>
      </c>
      <c r="G1889" s="213"/>
      <c r="H1889" s="214" t="s">
        <v>44</v>
      </c>
      <c r="I1889" s="216"/>
      <c r="J1889" s="213"/>
      <c r="K1889" s="213"/>
      <c r="L1889" s="217"/>
      <c r="M1889" s="218"/>
      <c r="N1889" s="219"/>
      <c r="O1889" s="219"/>
      <c r="P1889" s="219"/>
      <c r="Q1889" s="219"/>
      <c r="R1889" s="219"/>
      <c r="S1889" s="219"/>
      <c r="T1889" s="220"/>
      <c r="AT1889" s="221" t="s">
        <v>272</v>
      </c>
      <c r="AU1889" s="221" t="s">
        <v>91</v>
      </c>
      <c r="AV1889" s="13" t="s">
        <v>89</v>
      </c>
      <c r="AW1889" s="13" t="s">
        <v>38</v>
      </c>
      <c r="AX1889" s="13" t="s">
        <v>82</v>
      </c>
      <c r="AY1889" s="221" t="s">
        <v>262</v>
      </c>
    </row>
    <row r="1890" spans="2:51" s="15" customFormat="1" ht="10">
      <c r="B1890" s="233"/>
      <c r="C1890" s="234"/>
      <c r="D1890" s="208" t="s">
        <v>272</v>
      </c>
      <c r="E1890" s="235" t="s">
        <v>44</v>
      </c>
      <c r="F1890" s="236" t="s">
        <v>814</v>
      </c>
      <c r="G1890" s="234"/>
      <c r="H1890" s="237">
        <v>23.3</v>
      </c>
      <c r="I1890" s="238"/>
      <c r="J1890" s="234"/>
      <c r="K1890" s="234"/>
      <c r="L1890" s="239"/>
      <c r="M1890" s="240"/>
      <c r="N1890" s="241"/>
      <c r="O1890" s="241"/>
      <c r="P1890" s="241"/>
      <c r="Q1890" s="241"/>
      <c r="R1890" s="241"/>
      <c r="S1890" s="241"/>
      <c r="T1890" s="242"/>
      <c r="AT1890" s="243" t="s">
        <v>272</v>
      </c>
      <c r="AU1890" s="243" t="s">
        <v>91</v>
      </c>
      <c r="AV1890" s="15" t="s">
        <v>91</v>
      </c>
      <c r="AW1890" s="15" t="s">
        <v>38</v>
      </c>
      <c r="AX1890" s="15" t="s">
        <v>82</v>
      </c>
      <c r="AY1890" s="243" t="s">
        <v>262</v>
      </c>
    </row>
    <row r="1891" spans="2:51" s="13" customFormat="1" ht="10">
      <c r="B1891" s="212"/>
      <c r="C1891" s="213"/>
      <c r="D1891" s="208" t="s">
        <v>272</v>
      </c>
      <c r="E1891" s="214" t="s">
        <v>44</v>
      </c>
      <c r="F1891" s="215" t="s">
        <v>876</v>
      </c>
      <c r="G1891" s="213"/>
      <c r="H1891" s="214" t="s">
        <v>44</v>
      </c>
      <c r="I1891" s="216"/>
      <c r="J1891" s="213"/>
      <c r="K1891" s="213"/>
      <c r="L1891" s="217"/>
      <c r="M1891" s="218"/>
      <c r="N1891" s="219"/>
      <c r="O1891" s="219"/>
      <c r="P1891" s="219"/>
      <c r="Q1891" s="219"/>
      <c r="R1891" s="219"/>
      <c r="S1891" s="219"/>
      <c r="T1891" s="220"/>
      <c r="AT1891" s="221" t="s">
        <v>272</v>
      </c>
      <c r="AU1891" s="221" t="s">
        <v>91</v>
      </c>
      <c r="AV1891" s="13" t="s">
        <v>89</v>
      </c>
      <c r="AW1891" s="13" t="s">
        <v>38</v>
      </c>
      <c r="AX1891" s="13" t="s">
        <v>82</v>
      </c>
      <c r="AY1891" s="221" t="s">
        <v>262</v>
      </c>
    </row>
    <row r="1892" spans="2:51" s="15" customFormat="1" ht="10">
      <c r="B1892" s="233"/>
      <c r="C1892" s="234"/>
      <c r="D1892" s="208" t="s">
        <v>272</v>
      </c>
      <c r="E1892" s="235" t="s">
        <v>44</v>
      </c>
      <c r="F1892" s="236" t="s">
        <v>816</v>
      </c>
      <c r="G1892" s="234"/>
      <c r="H1892" s="237">
        <v>25.5</v>
      </c>
      <c r="I1892" s="238"/>
      <c r="J1892" s="234"/>
      <c r="K1892" s="234"/>
      <c r="L1892" s="239"/>
      <c r="M1892" s="240"/>
      <c r="N1892" s="241"/>
      <c r="O1892" s="241"/>
      <c r="P1892" s="241"/>
      <c r="Q1892" s="241"/>
      <c r="R1892" s="241"/>
      <c r="S1892" s="241"/>
      <c r="T1892" s="242"/>
      <c r="AT1892" s="243" t="s">
        <v>272</v>
      </c>
      <c r="AU1892" s="243" t="s">
        <v>91</v>
      </c>
      <c r="AV1892" s="15" t="s">
        <v>91</v>
      </c>
      <c r="AW1892" s="15" t="s">
        <v>38</v>
      </c>
      <c r="AX1892" s="15" t="s">
        <v>82</v>
      </c>
      <c r="AY1892" s="243" t="s">
        <v>262</v>
      </c>
    </row>
    <row r="1893" spans="2:51" s="13" customFormat="1" ht="10">
      <c r="B1893" s="212"/>
      <c r="C1893" s="213"/>
      <c r="D1893" s="208" t="s">
        <v>272</v>
      </c>
      <c r="E1893" s="214" t="s">
        <v>44</v>
      </c>
      <c r="F1893" s="215" t="s">
        <v>877</v>
      </c>
      <c r="G1893" s="213"/>
      <c r="H1893" s="214" t="s">
        <v>44</v>
      </c>
      <c r="I1893" s="216"/>
      <c r="J1893" s="213"/>
      <c r="K1893" s="213"/>
      <c r="L1893" s="217"/>
      <c r="M1893" s="218"/>
      <c r="N1893" s="219"/>
      <c r="O1893" s="219"/>
      <c r="P1893" s="219"/>
      <c r="Q1893" s="219"/>
      <c r="R1893" s="219"/>
      <c r="S1893" s="219"/>
      <c r="T1893" s="220"/>
      <c r="AT1893" s="221" t="s">
        <v>272</v>
      </c>
      <c r="AU1893" s="221" t="s">
        <v>91</v>
      </c>
      <c r="AV1893" s="13" t="s">
        <v>89</v>
      </c>
      <c r="AW1893" s="13" t="s">
        <v>38</v>
      </c>
      <c r="AX1893" s="13" t="s">
        <v>82</v>
      </c>
      <c r="AY1893" s="221" t="s">
        <v>262</v>
      </c>
    </row>
    <row r="1894" spans="2:51" s="15" customFormat="1" ht="10">
      <c r="B1894" s="233"/>
      <c r="C1894" s="234"/>
      <c r="D1894" s="208" t="s">
        <v>272</v>
      </c>
      <c r="E1894" s="235" t="s">
        <v>44</v>
      </c>
      <c r="F1894" s="236" t="s">
        <v>818</v>
      </c>
      <c r="G1894" s="234"/>
      <c r="H1894" s="237">
        <v>17.399999999999999</v>
      </c>
      <c r="I1894" s="238"/>
      <c r="J1894" s="234"/>
      <c r="K1894" s="234"/>
      <c r="L1894" s="239"/>
      <c r="M1894" s="240"/>
      <c r="N1894" s="241"/>
      <c r="O1894" s="241"/>
      <c r="P1894" s="241"/>
      <c r="Q1894" s="241"/>
      <c r="R1894" s="241"/>
      <c r="S1894" s="241"/>
      <c r="T1894" s="242"/>
      <c r="AT1894" s="243" t="s">
        <v>272</v>
      </c>
      <c r="AU1894" s="243" t="s">
        <v>91</v>
      </c>
      <c r="AV1894" s="15" t="s">
        <v>91</v>
      </c>
      <c r="AW1894" s="15" t="s">
        <v>38</v>
      </c>
      <c r="AX1894" s="15" t="s">
        <v>82</v>
      </c>
      <c r="AY1894" s="243" t="s">
        <v>262</v>
      </c>
    </row>
    <row r="1895" spans="2:51" s="13" customFormat="1" ht="10">
      <c r="B1895" s="212"/>
      <c r="C1895" s="213"/>
      <c r="D1895" s="208" t="s">
        <v>272</v>
      </c>
      <c r="E1895" s="214" t="s">
        <v>44</v>
      </c>
      <c r="F1895" s="215" t="s">
        <v>878</v>
      </c>
      <c r="G1895" s="213"/>
      <c r="H1895" s="214" t="s">
        <v>44</v>
      </c>
      <c r="I1895" s="216"/>
      <c r="J1895" s="213"/>
      <c r="K1895" s="213"/>
      <c r="L1895" s="217"/>
      <c r="M1895" s="218"/>
      <c r="N1895" s="219"/>
      <c r="O1895" s="219"/>
      <c r="P1895" s="219"/>
      <c r="Q1895" s="219"/>
      <c r="R1895" s="219"/>
      <c r="S1895" s="219"/>
      <c r="T1895" s="220"/>
      <c r="AT1895" s="221" t="s">
        <v>272</v>
      </c>
      <c r="AU1895" s="221" t="s">
        <v>91</v>
      </c>
      <c r="AV1895" s="13" t="s">
        <v>89</v>
      </c>
      <c r="AW1895" s="13" t="s">
        <v>38</v>
      </c>
      <c r="AX1895" s="13" t="s">
        <v>82</v>
      </c>
      <c r="AY1895" s="221" t="s">
        <v>262</v>
      </c>
    </row>
    <row r="1896" spans="2:51" s="15" customFormat="1" ht="10">
      <c r="B1896" s="233"/>
      <c r="C1896" s="234"/>
      <c r="D1896" s="208" t="s">
        <v>272</v>
      </c>
      <c r="E1896" s="235" t="s">
        <v>44</v>
      </c>
      <c r="F1896" s="236" t="s">
        <v>820</v>
      </c>
      <c r="G1896" s="234"/>
      <c r="H1896" s="237">
        <v>18.2</v>
      </c>
      <c r="I1896" s="238"/>
      <c r="J1896" s="234"/>
      <c r="K1896" s="234"/>
      <c r="L1896" s="239"/>
      <c r="M1896" s="240"/>
      <c r="N1896" s="241"/>
      <c r="O1896" s="241"/>
      <c r="P1896" s="241"/>
      <c r="Q1896" s="241"/>
      <c r="R1896" s="241"/>
      <c r="S1896" s="241"/>
      <c r="T1896" s="242"/>
      <c r="AT1896" s="243" t="s">
        <v>272</v>
      </c>
      <c r="AU1896" s="243" t="s">
        <v>91</v>
      </c>
      <c r="AV1896" s="15" t="s">
        <v>91</v>
      </c>
      <c r="AW1896" s="15" t="s">
        <v>38</v>
      </c>
      <c r="AX1896" s="15" t="s">
        <v>82</v>
      </c>
      <c r="AY1896" s="243" t="s">
        <v>262</v>
      </c>
    </row>
    <row r="1897" spans="2:51" s="13" customFormat="1" ht="10">
      <c r="B1897" s="212"/>
      <c r="C1897" s="213"/>
      <c r="D1897" s="208" t="s">
        <v>272</v>
      </c>
      <c r="E1897" s="214" t="s">
        <v>44</v>
      </c>
      <c r="F1897" s="215" t="s">
        <v>879</v>
      </c>
      <c r="G1897" s="213"/>
      <c r="H1897" s="214" t="s">
        <v>44</v>
      </c>
      <c r="I1897" s="216"/>
      <c r="J1897" s="213"/>
      <c r="K1897" s="213"/>
      <c r="L1897" s="217"/>
      <c r="M1897" s="218"/>
      <c r="N1897" s="219"/>
      <c r="O1897" s="219"/>
      <c r="P1897" s="219"/>
      <c r="Q1897" s="219"/>
      <c r="R1897" s="219"/>
      <c r="S1897" s="219"/>
      <c r="T1897" s="220"/>
      <c r="AT1897" s="221" t="s">
        <v>272</v>
      </c>
      <c r="AU1897" s="221" t="s">
        <v>91</v>
      </c>
      <c r="AV1897" s="13" t="s">
        <v>89</v>
      </c>
      <c r="AW1897" s="13" t="s">
        <v>38</v>
      </c>
      <c r="AX1897" s="13" t="s">
        <v>82</v>
      </c>
      <c r="AY1897" s="221" t="s">
        <v>262</v>
      </c>
    </row>
    <row r="1898" spans="2:51" s="15" customFormat="1" ht="10">
      <c r="B1898" s="233"/>
      <c r="C1898" s="234"/>
      <c r="D1898" s="208" t="s">
        <v>272</v>
      </c>
      <c r="E1898" s="235" t="s">
        <v>44</v>
      </c>
      <c r="F1898" s="236" t="s">
        <v>822</v>
      </c>
      <c r="G1898" s="234"/>
      <c r="H1898" s="237">
        <v>26.9</v>
      </c>
      <c r="I1898" s="238"/>
      <c r="J1898" s="234"/>
      <c r="K1898" s="234"/>
      <c r="L1898" s="239"/>
      <c r="M1898" s="240"/>
      <c r="N1898" s="241"/>
      <c r="O1898" s="241"/>
      <c r="P1898" s="241"/>
      <c r="Q1898" s="241"/>
      <c r="R1898" s="241"/>
      <c r="S1898" s="241"/>
      <c r="T1898" s="242"/>
      <c r="AT1898" s="243" t="s">
        <v>272</v>
      </c>
      <c r="AU1898" s="243" t="s">
        <v>91</v>
      </c>
      <c r="AV1898" s="15" t="s">
        <v>91</v>
      </c>
      <c r="AW1898" s="15" t="s">
        <v>38</v>
      </c>
      <c r="AX1898" s="15" t="s">
        <v>82</v>
      </c>
      <c r="AY1898" s="243" t="s">
        <v>262</v>
      </c>
    </row>
    <row r="1899" spans="2:51" s="13" customFormat="1" ht="10">
      <c r="B1899" s="212"/>
      <c r="C1899" s="213"/>
      <c r="D1899" s="208" t="s">
        <v>272</v>
      </c>
      <c r="E1899" s="214" t="s">
        <v>44</v>
      </c>
      <c r="F1899" s="215" t="s">
        <v>880</v>
      </c>
      <c r="G1899" s="213"/>
      <c r="H1899" s="214" t="s">
        <v>44</v>
      </c>
      <c r="I1899" s="216"/>
      <c r="J1899" s="213"/>
      <c r="K1899" s="213"/>
      <c r="L1899" s="217"/>
      <c r="M1899" s="218"/>
      <c r="N1899" s="219"/>
      <c r="O1899" s="219"/>
      <c r="P1899" s="219"/>
      <c r="Q1899" s="219"/>
      <c r="R1899" s="219"/>
      <c r="S1899" s="219"/>
      <c r="T1899" s="220"/>
      <c r="AT1899" s="221" t="s">
        <v>272</v>
      </c>
      <c r="AU1899" s="221" t="s">
        <v>91</v>
      </c>
      <c r="AV1899" s="13" t="s">
        <v>89</v>
      </c>
      <c r="AW1899" s="13" t="s">
        <v>38</v>
      </c>
      <c r="AX1899" s="13" t="s">
        <v>82</v>
      </c>
      <c r="AY1899" s="221" t="s">
        <v>262</v>
      </c>
    </row>
    <row r="1900" spans="2:51" s="15" customFormat="1" ht="10">
      <c r="B1900" s="233"/>
      <c r="C1900" s="234"/>
      <c r="D1900" s="208" t="s">
        <v>272</v>
      </c>
      <c r="E1900" s="235" t="s">
        <v>44</v>
      </c>
      <c r="F1900" s="236" t="s">
        <v>581</v>
      </c>
      <c r="G1900" s="234"/>
      <c r="H1900" s="237">
        <v>29</v>
      </c>
      <c r="I1900" s="238"/>
      <c r="J1900" s="234"/>
      <c r="K1900" s="234"/>
      <c r="L1900" s="239"/>
      <c r="M1900" s="240"/>
      <c r="N1900" s="241"/>
      <c r="O1900" s="241"/>
      <c r="P1900" s="241"/>
      <c r="Q1900" s="241"/>
      <c r="R1900" s="241"/>
      <c r="S1900" s="241"/>
      <c r="T1900" s="242"/>
      <c r="AT1900" s="243" t="s">
        <v>272</v>
      </c>
      <c r="AU1900" s="243" t="s">
        <v>91</v>
      </c>
      <c r="AV1900" s="15" t="s">
        <v>91</v>
      </c>
      <c r="AW1900" s="15" t="s">
        <v>38</v>
      </c>
      <c r="AX1900" s="15" t="s">
        <v>82</v>
      </c>
      <c r="AY1900" s="243" t="s">
        <v>262</v>
      </c>
    </row>
    <row r="1901" spans="2:51" s="13" customFormat="1" ht="10">
      <c r="B1901" s="212"/>
      <c r="C1901" s="213"/>
      <c r="D1901" s="208" t="s">
        <v>272</v>
      </c>
      <c r="E1901" s="214" t="s">
        <v>44</v>
      </c>
      <c r="F1901" s="215" t="s">
        <v>881</v>
      </c>
      <c r="G1901" s="213"/>
      <c r="H1901" s="214" t="s">
        <v>44</v>
      </c>
      <c r="I1901" s="216"/>
      <c r="J1901" s="213"/>
      <c r="K1901" s="213"/>
      <c r="L1901" s="217"/>
      <c r="M1901" s="218"/>
      <c r="N1901" s="219"/>
      <c r="O1901" s="219"/>
      <c r="P1901" s="219"/>
      <c r="Q1901" s="219"/>
      <c r="R1901" s="219"/>
      <c r="S1901" s="219"/>
      <c r="T1901" s="220"/>
      <c r="AT1901" s="221" t="s">
        <v>272</v>
      </c>
      <c r="AU1901" s="221" t="s">
        <v>91</v>
      </c>
      <c r="AV1901" s="13" t="s">
        <v>89</v>
      </c>
      <c r="AW1901" s="13" t="s">
        <v>38</v>
      </c>
      <c r="AX1901" s="13" t="s">
        <v>82</v>
      </c>
      <c r="AY1901" s="221" t="s">
        <v>262</v>
      </c>
    </row>
    <row r="1902" spans="2:51" s="15" customFormat="1" ht="10">
      <c r="B1902" s="233"/>
      <c r="C1902" s="234"/>
      <c r="D1902" s="208" t="s">
        <v>272</v>
      </c>
      <c r="E1902" s="235" t="s">
        <v>44</v>
      </c>
      <c r="F1902" s="236" t="s">
        <v>825</v>
      </c>
      <c r="G1902" s="234"/>
      <c r="H1902" s="237">
        <v>52.7</v>
      </c>
      <c r="I1902" s="238"/>
      <c r="J1902" s="234"/>
      <c r="K1902" s="234"/>
      <c r="L1902" s="239"/>
      <c r="M1902" s="240"/>
      <c r="N1902" s="241"/>
      <c r="O1902" s="241"/>
      <c r="P1902" s="241"/>
      <c r="Q1902" s="241"/>
      <c r="R1902" s="241"/>
      <c r="S1902" s="241"/>
      <c r="T1902" s="242"/>
      <c r="AT1902" s="243" t="s">
        <v>272</v>
      </c>
      <c r="AU1902" s="243" t="s">
        <v>91</v>
      </c>
      <c r="AV1902" s="15" t="s">
        <v>91</v>
      </c>
      <c r="AW1902" s="15" t="s">
        <v>38</v>
      </c>
      <c r="AX1902" s="15" t="s">
        <v>82</v>
      </c>
      <c r="AY1902" s="243" t="s">
        <v>262</v>
      </c>
    </row>
    <row r="1903" spans="2:51" s="13" customFormat="1" ht="10">
      <c r="B1903" s="212"/>
      <c r="C1903" s="213"/>
      <c r="D1903" s="208" t="s">
        <v>272</v>
      </c>
      <c r="E1903" s="214" t="s">
        <v>44</v>
      </c>
      <c r="F1903" s="215" t="s">
        <v>882</v>
      </c>
      <c r="G1903" s="213"/>
      <c r="H1903" s="214" t="s">
        <v>44</v>
      </c>
      <c r="I1903" s="216"/>
      <c r="J1903" s="213"/>
      <c r="K1903" s="213"/>
      <c r="L1903" s="217"/>
      <c r="M1903" s="218"/>
      <c r="N1903" s="219"/>
      <c r="O1903" s="219"/>
      <c r="P1903" s="219"/>
      <c r="Q1903" s="219"/>
      <c r="R1903" s="219"/>
      <c r="S1903" s="219"/>
      <c r="T1903" s="220"/>
      <c r="AT1903" s="221" t="s">
        <v>272</v>
      </c>
      <c r="AU1903" s="221" t="s">
        <v>91</v>
      </c>
      <c r="AV1903" s="13" t="s">
        <v>89</v>
      </c>
      <c r="AW1903" s="13" t="s">
        <v>38</v>
      </c>
      <c r="AX1903" s="13" t="s">
        <v>82</v>
      </c>
      <c r="AY1903" s="221" t="s">
        <v>262</v>
      </c>
    </row>
    <row r="1904" spans="2:51" s="15" customFormat="1" ht="10">
      <c r="B1904" s="233"/>
      <c r="C1904" s="234"/>
      <c r="D1904" s="208" t="s">
        <v>272</v>
      </c>
      <c r="E1904" s="235" t="s">
        <v>44</v>
      </c>
      <c r="F1904" s="236" t="s">
        <v>827</v>
      </c>
      <c r="G1904" s="234"/>
      <c r="H1904" s="237">
        <v>27.6</v>
      </c>
      <c r="I1904" s="238"/>
      <c r="J1904" s="234"/>
      <c r="K1904" s="234"/>
      <c r="L1904" s="239"/>
      <c r="M1904" s="240"/>
      <c r="N1904" s="241"/>
      <c r="O1904" s="241"/>
      <c r="P1904" s="241"/>
      <c r="Q1904" s="241"/>
      <c r="R1904" s="241"/>
      <c r="S1904" s="241"/>
      <c r="T1904" s="242"/>
      <c r="AT1904" s="243" t="s">
        <v>272</v>
      </c>
      <c r="AU1904" s="243" t="s">
        <v>91</v>
      </c>
      <c r="AV1904" s="15" t="s">
        <v>91</v>
      </c>
      <c r="AW1904" s="15" t="s">
        <v>38</v>
      </c>
      <c r="AX1904" s="15" t="s">
        <v>82</v>
      </c>
      <c r="AY1904" s="243" t="s">
        <v>262</v>
      </c>
    </row>
    <row r="1905" spans="1:65" s="13" customFormat="1" ht="10">
      <c r="B1905" s="212"/>
      <c r="C1905" s="213"/>
      <c r="D1905" s="208" t="s">
        <v>272</v>
      </c>
      <c r="E1905" s="214" t="s">
        <v>44</v>
      </c>
      <c r="F1905" s="215" t="s">
        <v>883</v>
      </c>
      <c r="G1905" s="213"/>
      <c r="H1905" s="214" t="s">
        <v>44</v>
      </c>
      <c r="I1905" s="216"/>
      <c r="J1905" s="213"/>
      <c r="K1905" s="213"/>
      <c r="L1905" s="217"/>
      <c r="M1905" s="218"/>
      <c r="N1905" s="219"/>
      <c r="O1905" s="219"/>
      <c r="P1905" s="219"/>
      <c r="Q1905" s="219"/>
      <c r="R1905" s="219"/>
      <c r="S1905" s="219"/>
      <c r="T1905" s="220"/>
      <c r="AT1905" s="221" t="s">
        <v>272</v>
      </c>
      <c r="AU1905" s="221" t="s">
        <v>91</v>
      </c>
      <c r="AV1905" s="13" t="s">
        <v>89</v>
      </c>
      <c r="AW1905" s="13" t="s">
        <v>38</v>
      </c>
      <c r="AX1905" s="13" t="s">
        <v>82</v>
      </c>
      <c r="AY1905" s="221" t="s">
        <v>262</v>
      </c>
    </row>
    <row r="1906" spans="1:65" s="15" customFormat="1" ht="10">
      <c r="B1906" s="233"/>
      <c r="C1906" s="234"/>
      <c r="D1906" s="208" t="s">
        <v>272</v>
      </c>
      <c r="E1906" s="235" t="s">
        <v>44</v>
      </c>
      <c r="F1906" s="236" t="s">
        <v>829</v>
      </c>
      <c r="G1906" s="234"/>
      <c r="H1906" s="237">
        <v>53.4</v>
      </c>
      <c r="I1906" s="238"/>
      <c r="J1906" s="234"/>
      <c r="K1906" s="234"/>
      <c r="L1906" s="239"/>
      <c r="M1906" s="240"/>
      <c r="N1906" s="241"/>
      <c r="O1906" s="241"/>
      <c r="P1906" s="241"/>
      <c r="Q1906" s="241"/>
      <c r="R1906" s="241"/>
      <c r="S1906" s="241"/>
      <c r="T1906" s="242"/>
      <c r="AT1906" s="243" t="s">
        <v>272</v>
      </c>
      <c r="AU1906" s="243" t="s">
        <v>91</v>
      </c>
      <c r="AV1906" s="15" t="s">
        <v>91</v>
      </c>
      <c r="AW1906" s="15" t="s">
        <v>38</v>
      </c>
      <c r="AX1906" s="15" t="s">
        <v>82</v>
      </c>
      <c r="AY1906" s="243" t="s">
        <v>262</v>
      </c>
    </row>
    <row r="1907" spans="1:65" s="13" customFormat="1" ht="10">
      <c r="B1907" s="212"/>
      <c r="C1907" s="213"/>
      <c r="D1907" s="208" t="s">
        <v>272</v>
      </c>
      <c r="E1907" s="214" t="s">
        <v>44</v>
      </c>
      <c r="F1907" s="215" t="s">
        <v>884</v>
      </c>
      <c r="G1907" s="213"/>
      <c r="H1907" s="214" t="s">
        <v>44</v>
      </c>
      <c r="I1907" s="216"/>
      <c r="J1907" s="213"/>
      <c r="K1907" s="213"/>
      <c r="L1907" s="217"/>
      <c r="M1907" s="218"/>
      <c r="N1907" s="219"/>
      <c r="O1907" s="219"/>
      <c r="P1907" s="219"/>
      <c r="Q1907" s="219"/>
      <c r="R1907" s="219"/>
      <c r="S1907" s="219"/>
      <c r="T1907" s="220"/>
      <c r="AT1907" s="221" t="s">
        <v>272</v>
      </c>
      <c r="AU1907" s="221" t="s">
        <v>91</v>
      </c>
      <c r="AV1907" s="13" t="s">
        <v>89</v>
      </c>
      <c r="AW1907" s="13" t="s">
        <v>38</v>
      </c>
      <c r="AX1907" s="13" t="s">
        <v>82</v>
      </c>
      <c r="AY1907" s="221" t="s">
        <v>262</v>
      </c>
    </row>
    <row r="1908" spans="1:65" s="15" customFormat="1" ht="10">
      <c r="B1908" s="233"/>
      <c r="C1908" s="234"/>
      <c r="D1908" s="208" t="s">
        <v>272</v>
      </c>
      <c r="E1908" s="235" t="s">
        <v>44</v>
      </c>
      <c r="F1908" s="236" t="s">
        <v>831</v>
      </c>
      <c r="G1908" s="234"/>
      <c r="H1908" s="237">
        <v>28.5</v>
      </c>
      <c r="I1908" s="238"/>
      <c r="J1908" s="234"/>
      <c r="K1908" s="234"/>
      <c r="L1908" s="239"/>
      <c r="M1908" s="240"/>
      <c r="N1908" s="241"/>
      <c r="O1908" s="241"/>
      <c r="P1908" s="241"/>
      <c r="Q1908" s="241"/>
      <c r="R1908" s="241"/>
      <c r="S1908" s="241"/>
      <c r="T1908" s="242"/>
      <c r="AT1908" s="243" t="s">
        <v>272</v>
      </c>
      <c r="AU1908" s="243" t="s">
        <v>91</v>
      </c>
      <c r="AV1908" s="15" t="s">
        <v>91</v>
      </c>
      <c r="AW1908" s="15" t="s">
        <v>38</v>
      </c>
      <c r="AX1908" s="15" t="s">
        <v>82</v>
      </c>
      <c r="AY1908" s="243" t="s">
        <v>262</v>
      </c>
    </row>
    <row r="1909" spans="1:65" s="13" customFormat="1" ht="10">
      <c r="B1909" s="212"/>
      <c r="C1909" s="213"/>
      <c r="D1909" s="208" t="s">
        <v>272</v>
      </c>
      <c r="E1909" s="214" t="s">
        <v>44</v>
      </c>
      <c r="F1909" s="215" t="s">
        <v>885</v>
      </c>
      <c r="G1909" s="213"/>
      <c r="H1909" s="214" t="s">
        <v>44</v>
      </c>
      <c r="I1909" s="216"/>
      <c r="J1909" s="213"/>
      <c r="K1909" s="213"/>
      <c r="L1909" s="217"/>
      <c r="M1909" s="218"/>
      <c r="N1909" s="219"/>
      <c r="O1909" s="219"/>
      <c r="P1909" s="219"/>
      <c r="Q1909" s="219"/>
      <c r="R1909" s="219"/>
      <c r="S1909" s="219"/>
      <c r="T1909" s="220"/>
      <c r="AT1909" s="221" t="s">
        <v>272</v>
      </c>
      <c r="AU1909" s="221" t="s">
        <v>91</v>
      </c>
      <c r="AV1909" s="13" t="s">
        <v>89</v>
      </c>
      <c r="AW1909" s="13" t="s">
        <v>38</v>
      </c>
      <c r="AX1909" s="13" t="s">
        <v>82</v>
      </c>
      <c r="AY1909" s="221" t="s">
        <v>262</v>
      </c>
    </row>
    <row r="1910" spans="1:65" s="15" customFormat="1" ht="10">
      <c r="B1910" s="233"/>
      <c r="C1910" s="234"/>
      <c r="D1910" s="208" t="s">
        <v>272</v>
      </c>
      <c r="E1910" s="235" t="s">
        <v>44</v>
      </c>
      <c r="F1910" s="236" t="s">
        <v>833</v>
      </c>
      <c r="G1910" s="234"/>
      <c r="H1910" s="237">
        <v>54.8</v>
      </c>
      <c r="I1910" s="238"/>
      <c r="J1910" s="234"/>
      <c r="K1910" s="234"/>
      <c r="L1910" s="239"/>
      <c r="M1910" s="240"/>
      <c r="N1910" s="241"/>
      <c r="O1910" s="241"/>
      <c r="P1910" s="241"/>
      <c r="Q1910" s="241"/>
      <c r="R1910" s="241"/>
      <c r="S1910" s="241"/>
      <c r="T1910" s="242"/>
      <c r="AT1910" s="243" t="s">
        <v>272</v>
      </c>
      <c r="AU1910" s="243" t="s">
        <v>91</v>
      </c>
      <c r="AV1910" s="15" t="s">
        <v>91</v>
      </c>
      <c r="AW1910" s="15" t="s">
        <v>4</v>
      </c>
      <c r="AX1910" s="15" t="s">
        <v>82</v>
      </c>
      <c r="AY1910" s="243" t="s">
        <v>262</v>
      </c>
    </row>
    <row r="1911" spans="1:65" s="14" customFormat="1" ht="10">
      <c r="B1911" s="222"/>
      <c r="C1911" s="223"/>
      <c r="D1911" s="208" t="s">
        <v>272</v>
      </c>
      <c r="E1911" s="224" t="s">
        <v>44</v>
      </c>
      <c r="F1911" s="225" t="s">
        <v>284</v>
      </c>
      <c r="G1911" s="223"/>
      <c r="H1911" s="226">
        <v>1155.4000000000001</v>
      </c>
      <c r="I1911" s="227"/>
      <c r="J1911" s="223"/>
      <c r="K1911" s="223"/>
      <c r="L1911" s="228"/>
      <c r="M1911" s="229"/>
      <c r="N1911" s="230"/>
      <c r="O1911" s="230"/>
      <c r="P1911" s="230"/>
      <c r="Q1911" s="230"/>
      <c r="R1911" s="230"/>
      <c r="S1911" s="230"/>
      <c r="T1911" s="231"/>
      <c r="AT1911" s="232" t="s">
        <v>272</v>
      </c>
      <c r="AU1911" s="232" t="s">
        <v>91</v>
      </c>
      <c r="AV1911" s="14" t="s">
        <v>97</v>
      </c>
      <c r="AW1911" s="14" t="s">
        <v>38</v>
      </c>
      <c r="AX1911" s="14" t="s">
        <v>82</v>
      </c>
      <c r="AY1911" s="232" t="s">
        <v>262</v>
      </c>
    </row>
    <row r="1912" spans="1:65" s="13" customFormat="1" ht="10">
      <c r="B1912" s="212"/>
      <c r="C1912" s="213"/>
      <c r="D1912" s="208" t="s">
        <v>272</v>
      </c>
      <c r="E1912" s="214" t="s">
        <v>44</v>
      </c>
      <c r="F1912" s="215" t="s">
        <v>1187</v>
      </c>
      <c r="G1912" s="213"/>
      <c r="H1912" s="214" t="s">
        <v>44</v>
      </c>
      <c r="I1912" s="216"/>
      <c r="J1912" s="213"/>
      <c r="K1912" s="213"/>
      <c r="L1912" s="217"/>
      <c r="M1912" s="218"/>
      <c r="N1912" s="219"/>
      <c r="O1912" s="219"/>
      <c r="P1912" s="219"/>
      <c r="Q1912" s="219"/>
      <c r="R1912" s="219"/>
      <c r="S1912" s="219"/>
      <c r="T1912" s="220"/>
      <c r="AT1912" s="221" t="s">
        <v>272</v>
      </c>
      <c r="AU1912" s="221" t="s">
        <v>91</v>
      </c>
      <c r="AV1912" s="13" t="s">
        <v>89</v>
      </c>
      <c r="AW1912" s="13" t="s">
        <v>38</v>
      </c>
      <c r="AX1912" s="13" t="s">
        <v>82</v>
      </c>
      <c r="AY1912" s="221" t="s">
        <v>262</v>
      </c>
    </row>
    <row r="1913" spans="1:65" s="13" customFormat="1" ht="10">
      <c r="B1913" s="212"/>
      <c r="C1913" s="213"/>
      <c r="D1913" s="208" t="s">
        <v>272</v>
      </c>
      <c r="E1913" s="214" t="s">
        <v>44</v>
      </c>
      <c r="F1913" s="215" t="s">
        <v>894</v>
      </c>
      <c r="G1913" s="213"/>
      <c r="H1913" s="214" t="s">
        <v>44</v>
      </c>
      <c r="I1913" s="216"/>
      <c r="J1913" s="213"/>
      <c r="K1913" s="213"/>
      <c r="L1913" s="217"/>
      <c r="M1913" s="218"/>
      <c r="N1913" s="219"/>
      <c r="O1913" s="219"/>
      <c r="P1913" s="219"/>
      <c r="Q1913" s="219"/>
      <c r="R1913" s="219"/>
      <c r="S1913" s="219"/>
      <c r="T1913" s="220"/>
      <c r="AT1913" s="221" t="s">
        <v>272</v>
      </c>
      <c r="AU1913" s="221" t="s">
        <v>91</v>
      </c>
      <c r="AV1913" s="13" t="s">
        <v>89</v>
      </c>
      <c r="AW1913" s="13" t="s">
        <v>38</v>
      </c>
      <c r="AX1913" s="13" t="s">
        <v>82</v>
      </c>
      <c r="AY1913" s="221" t="s">
        <v>262</v>
      </c>
    </row>
    <row r="1914" spans="1:65" s="13" customFormat="1" ht="10">
      <c r="B1914" s="212"/>
      <c r="C1914" s="213"/>
      <c r="D1914" s="208" t="s">
        <v>272</v>
      </c>
      <c r="E1914" s="214" t="s">
        <v>44</v>
      </c>
      <c r="F1914" s="215" t="s">
        <v>899</v>
      </c>
      <c r="G1914" s="213"/>
      <c r="H1914" s="214" t="s">
        <v>44</v>
      </c>
      <c r="I1914" s="216"/>
      <c r="J1914" s="213"/>
      <c r="K1914" s="213"/>
      <c r="L1914" s="217"/>
      <c r="M1914" s="218"/>
      <c r="N1914" s="219"/>
      <c r="O1914" s="219"/>
      <c r="P1914" s="219"/>
      <c r="Q1914" s="219"/>
      <c r="R1914" s="219"/>
      <c r="S1914" s="219"/>
      <c r="T1914" s="220"/>
      <c r="AT1914" s="221" t="s">
        <v>272</v>
      </c>
      <c r="AU1914" s="221" t="s">
        <v>91</v>
      </c>
      <c r="AV1914" s="13" t="s">
        <v>89</v>
      </c>
      <c r="AW1914" s="13" t="s">
        <v>38</v>
      </c>
      <c r="AX1914" s="13" t="s">
        <v>82</v>
      </c>
      <c r="AY1914" s="221" t="s">
        <v>262</v>
      </c>
    </row>
    <row r="1915" spans="1:65" s="15" customFormat="1" ht="10">
      <c r="B1915" s="233"/>
      <c r="C1915" s="234"/>
      <c r="D1915" s="208" t="s">
        <v>272</v>
      </c>
      <c r="E1915" s="235" t="s">
        <v>44</v>
      </c>
      <c r="F1915" s="236" t="s">
        <v>900</v>
      </c>
      <c r="G1915" s="234"/>
      <c r="H1915" s="237">
        <v>50.8</v>
      </c>
      <c r="I1915" s="238"/>
      <c r="J1915" s="234"/>
      <c r="K1915" s="234"/>
      <c r="L1915" s="239"/>
      <c r="M1915" s="240"/>
      <c r="N1915" s="241"/>
      <c r="O1915" s="241"/>
      <c r="P1915" s="241"/>
      <c r="Q1915" s="241"/>
      <c r="R1915" s="241"/>
      <c r="S1915" s="241"/>
      <c r="T1915" s="242"/>
      <c r="AT1915" s="243" t="s">
        <v>272</v>
      </c>
      <c r="AU1915" s="243" t="s">
        <v>91</v>
      </c>
      <c r="AV1915" s="15" t="s">
        <v>91</v>
      </c>
      <c r="AW1915" s="15" t="s">
        <v>38</v>
      </c>
      <c r="AX1915" s="15" t="s">
        <v>82</v>
      </c>
      <c r="AY1915" s="243" t="s">
        <v>262</v>
      </c>
    </row>
    <row r="1916" spans="1:65" s="13" customFormat="1" ht="10">
      <c r="B1916" s="212"/>
      <c r="C1916" s="213"/>
      <c r="D1916" s="208" t="s">
        <v>272</v>
      </c>
      <c r="E1916" s="214" t="s">
        <v>44</v>
      </c>
      <c r="F1916" s="215" t="s">
        <v>901</v>
      </c>
      <c r="G1916" s="213"/>
      <c r="H1916" s="214" t="s">
        <v>44</v>
      </c>
      <c r="I1916" s="216"/>
      <c r="J1916" s="213"/>
      <c r="K1916" s="213"/>
      <c r="L1916" s="217"/>
      <c r="M1916" s="218"/>
      <c r="N1916" s="219"/>
      <c r="O1916" s="219"/>
      <c r="P1916" s="219"/>
      <c r="Q1916" s="219"/>
      <c r="R1916" s="219"/>
      <c r="S1916" s="219"/>
      <c r="T1916" s="220"/>
      <c r="AT1916" s="221" t="s">
        <v>272</v>
      </c>
      <c r="AU1916" s="221" t="s">
        <v>91</v>
      </c>
      <c r="AV1916" s="13" t="s">
        <v>89</v>
      </c>
      <c r="AW1916" s="13" t="s">
        <v>38</v>
      </c>
      <c r="AX1916" s="13" t="s">
        <v>82</v>
      </c>
      <c r="AY1916" s="221" t="s">
        <v>262</v>
      </c>
    </row>
    <row r="1917" spans="1:65" s="15" customFormat="1" ht="10">
      <c r="B1917" s="233"/>
      <c r="C1917" s="234"/>
      <c r="D1917" s="208" t="s">
        <v>272</v>
      </c>
      <c r="E1917" s="235" t="s">
        <v>44</v>
      </c>
      <c r="F1917" s="236" t="s">
        <v>902</v>
      </c>
      <c r="G1917" s="234"/>
      <c r="H1917" s="237">
        <v>22.2</v>
      </c>
      <c r="I1917" s="238"/>
      <c r="J1917" s="234"/>
      <c r="K1917" s="234"/>
      <c r="L1917" s="239"/>
      <c r="M1917" s="240"/>
      <c r="N1917" s="241"/>
      <c r="O1917" s="241"/>
      <c r="P1917" s="241"/>
      <c r="Q1917" s="241"/>
      <c r="R1917" s="241"/>
      <c r="S1917" s="241"/>
      <c r="T1917" s="242"/>
      <c r="AT1917" s="243" t="s">
        <v>272</v>
      </c>
      <c r="AU1917" s="243" t="s">
        <v>91</v>
      </c>
      <c r="AV1917" s="15" t="s">
        <v>91</v>
      </c>
      <c r="AW1917" s="15" t="s">
        <v>38</v>
      </c>
      <c r="AX1917" s="15" t="s">
        <v>82</v>
      </c>
      <c r="AY1917" s="243" t="s">
        <v>262</v>
      </c>
    </row>
    <row r="1918" spans="1:65" s="14" customFormat="1" ht="10">
      <c r="B1918" s="222"/>
      <c r="C1918" s="223"/>
      <c r="D1918" s="208" t="s">
        <v>272</v>
      </c>
      <c r="E1918" s="224" t="s">
        <v>44</v>
      </c>
      <c r="F1918" s="225" t="s">
        <v>284</v>
      </c>
      <c r="G1918" s="223"/>
      <c r="H1918" s="226">
        <v>73</v>
      </c>
      <c r="I1918" s="227"/>
      <c r="J1918" s="223"/>
      <c r="K1918" s="223"/>
      <c r="L1918" s="228"/>
      <c r="M1918" s="229"/>
      <c r="N1918" s="230"/>
      <c r="O1918" s="230"/>
      <c r="P1918" s="230"/>
      <c r="Q1918" s="230"/>
      <c r="R1918" s="230"/>
      <c r="S1918" s="230"/>
      <c r="T1918" s="231"/>
      <c r="AT1918" s="232" t="s">
        <v>272</v>
      </c>
      <c r="AU1918" s="232" t="s">
        <v>91</v>
      </c>
      <c r="AV1918" s="14" t="s">
        <v>97</v>
      </c>
      <c r="AW1918" s="14" t="s">
        <v>38</v>
      </c>
      <c r="AX1918" s="14" t="s">
        <v>82</v>
      </c>
      <c r="AY1918" s="232" t="s">
        <v>262</v>
      </c>
    </row>
    <row r="1919" spans="1:65" s="2" customFormat="1" ht="21.75" customHeight="1">
      <c r="A1919" s="37"/>
      <c r="B1919" s="38"/>
      <c r="C1919" s="195" t="s">
        <v>1205</v>
      </c>
      <c r="D1919" s="195" t="s">
        <v>264</v>
      </c>
      <c r="E1919" s="196" t="s">
        <v>1206</v>
      </c>
      <c r="F1919" s="197" t="s">
        <v>1207</v>
      </c>
      <c r="G1919" s="198" t="s">
        <v>342</v>
      </c>
      <c r="H1919" s="199">
        <v>5981.8</v>
      </c>
      <c r="I1919" s="200"/>
      <c r="J1919" s="201">
        <f>ROUND(I1919*H1919,2)</f>
        <v>0</v>
      </c>
      <c r="K1919" s="197" t="s">
        <v>268</v>
      </c>
      <c r="L1919" s="42"/>
      <c r="M1919" s="202" t="s">
        <v>44</v>
      </c>
      <c r="N1919" s="203" t="s">
        <v>53</v>
      </c>
      <c r="O1919" s="67"/>
      <c r="P1919" s="204">
        <f>O1919*H1919</f>
        <v>0</v>
      </c>
      <c r="Q1919" s="204">
        <v>1.0999999999999999E-2</v>
      </c>
      <c r="R1919" s="204">
        <f>Q1919*H1919</f>
        <v>65.799800000000005</v>
      </c>
      <c r="S1919" s="204">
        <v>0</v>
      </c>
      <c r="T1919" s="205">
        <f>S1919*H1919</f>
        <v>0</v>
      </c>
      <c r="U1919" s="37"/>
      <c r="V1919" s="37"/>
      <c r="W1919" s="37"/>
      <c r="X1919" s="37"/>
      <c r="Y1919" s="37"/>
      <c r="Z1919" s="37"/>
      <c r="AA1919" s="37"/>
      <c r="AB1919" s="37"/>
      <c r="AC1919" s="37"/>
      <c r="AD1919" s="37"/>
      <c r="AE1919" s="37"/>
      <c r="AR1919" s="206" t="s">
        <v>104</v>
      </c>
      <c r="AT1919" s="206" t="s">
        <v>264</v>
      </c>
      <c r="AU1919" s="206" t="s">
        <v>91</v>
      </c>
      <c r="AY1919" s="19" t="s">
        <v>262</v>
      </c>
      <c r="BE1919" s="207">
        <f>IF(N1919="základní",J1919,0)</f>
        <v>0</v>
      </c>
      <c r="BF1919" s="207">
        <f>IF(N1919="snížená",J1919,0)</f>
        <v>0</v>
      </c>
      <c r="BG1919" s="207">
        <f>IF(N1919="zákl. přenesená",J1919,0)</f>
        <v>0</v>
      </c>
      <c r="BH1919" s="207">
        <f>IF(N1919="sníž. přenesená",J1919,0)</f>
        <v>0</v>
      </c>
      <c r="BI1919" s="207">
        <f>IF(N1919="nulová",J1919,0)</f>
        <v>0</v>
      </c>
      <c r="BJ1919" s="19" t="s">
        <v>89</v>
      </c>
      <c r="BK1919" s="207">
        <f>ROUND(I1919*H1919,2)</f>
        <v>0</v>
      </c>
      <c r="BL1919" s="19" t="s">
        <v>104</v>
      </c>
      <c r="BM1919" s="206" t="s">
        <v>1208</v>
      </c>
    </row>
    <row r="1920" spans="1:65" s="13" customFormat="1" ht="10">
      <c r="B1920" s="212"/>
      <c r="C1920" s="213"/>
      <c r="D1920" s="208" t="s">
        <v>272</v>
      </c>
      <c r="E1920" s="214" t="s">
        <v>44</v>
      </c>
      <c r="F1920" s="215" t="s">
        <v>1193</v>
      </c>
      <c r="G1920" s="213"/>
      <c r="H1920" s="214" t="s">
        <v>44</v>
      </c>
      <c r="I1920" s="216"/>
      <c r="J1920" s="213"/>
      <c r="K1920" s="213"/>
      <c r="L1920" s="217"/>
      <c r="M1920" s="218"/>
      <c r="N1920" s="219"/>
      <c r="O1920" s="219"/>
      <c r="P1920" s="219"/>
      <c r="Q1920" s="219"/>
      <c r="R1920" s="219"/>
      <c r="S1920" s="219"/>
      <c r="T1920" s="220"/>
      <c r="AT1920" s="221" t="s">
        <v>272</v>
      </c>
      <c r="AU1920" s="221" t="s">
        <v>91</v>
      </c>
      <c r="AV1920" s="13" t="s">
        <v>89</v>
      </c>
      <c r="AW1920" s="13" t="s">
        <v>38</v>
      </c>
      <c r="AX1920" s="13" t="s">
        <v>82</v>
      </c>
      <c r="AY1920" s="221" t="s">
        <v>262</v>
      </c>
    </row>
    <row r="1921" spans="2:51" s="13" customFormat="1" ht="10">
      <c r="B1921" s="212"/>
      <c r="C1921" s="213"/>
      <c r="D1921" s="208" t="s">
        <v>272</v>
      </c>
      <c r="E1921" s="214" t="s">
        <v>44</v>
      </c>
      <c r="F1921" s="215" t="s">
        <v>1186</v>
      </c>
      <c r="G1921" s="213"/>
      <c r="H1921" s="214" t="s">
        <v>44</v>
      </c>
      <c r="I1921" s="216"/>
      <c r="J1921" s="213"/>
      <c r="K1921" s="213"/>
      <c r="L1921" s="217"/>
      <c r="M1921" s="218"/>
      <c r="N1921" s="219"/>
      <c r="O1921" s="219"/>
      <c r="P1921" s="219"/>
      <c r="Q1921" s="219"/>
      <c r="R1921" s="219"/>
      <c r="S1921" s="219"/>
      <c r="T1921" s="220"/>
      <c r="AT1921" s="221" t="s">
        <v>272</v>
      </c>
      <c r="AU1921" s="221" t="s">
        <v>91</v>
      </c>
      <c r="AV1921" s="13" t="s">
        <v>89</v>
      </c>
      <c r="AW1921" s="13" t="s">
        <v>38</v>
      </c>
      <c r="AX1921" s="13" t="s">
        <v>82</v>
      </c>
      <c r="AY1921" s="221" t="s">
        <v>262</v>
      </c>
    </row>
    <row r="1922" spans="2:51" s="13" customFormat="1" ht="10">
      <c r="B1922" s="212"/>
      <c r="C1922" s="213"/>
      <c r="D1922" s="208" t="s">
        <v>272</v>
      </c>
      <c r="E1922" s="214" t="s">
        <v>44</v>
      </c>
      <c r="F1922" s="215" t="s">
        <v>1194</v>
      </c>
      <c r="G1922" s="213"/>
      <c r="H1922" s="214" t="s">
        <v>44</v>
      </c>
      <c r="I1922" s="216"/>
      <c r="J1922" s="213"/>
      <c r="K1922" s="213"/>
      <c r="L1922" s="217"/>
      <c r="M1922" s="218"/>
      <c r="N1922" s="219"/>
      <c r="O1922" s="219"/>
      <c r="P1922" s="219"/>
      <c r="Q1922" s="219"/>
      <c r="R1922" s="219"/>
      <c r="S1922" s="219"/>
      <c r="T1922" s="220"/>
      <c r="AT1922" s="221" t="s">
        <v>272</v>
      </c>
      <c r="AU1922" s="221" t="s">
        <v>91</v>
      </c>
      <c r="AV1922" s="13" t="s">
        <v>89</v>
      </c>
      <c r="AW1922" s="13" t="s">
        <v>38</v>
      </c>
      <c r="AX1922" s="13" t="s">
        <v>82</v>
      </c>
      <c r="AY1922" s="221" t="s">
        <v>262</v>
      </c>
    </row>
    <row r="1923" spans="2:51" s="15" customFormat="1" ht="10">
      <c r="B1923" s="233"/>
      <c r="C1923" s="234"/>
      <c r="D1923" s="208" t="s">
        <v>272</v>
      </c>
      <c r="E1923" s="235" t="s">
        <v>44</v>
      </c>
      <c r="F1923" s="236" t="s">
        <v>1209</v>
      </c>
      <c r="G1923" s="234"/>
      <c r="H1923" s="237">
        <v>1420.8</v>
      </c>
      <c r="I1923" s="238"/>
      <c r="J1923" s="234"/>
      <c r="K1923" s="234"/>
      <c r="L1923" s="239"/>
      <c r="M1923" s="240"/>
      <c r="N1923" s="241"/>
      <c r="O1923" s="241"/>
      <c r="P1923" s="241"/>
      <c r="Q1923" s="241"/>
      <c r="R1923" s="241"/>
      <c r="S1923" s="241"/>
      <c r="T1923" s="242"/>
      <c r="AT1923" s="243" t="s">
        <v>272</v>
      </c>
      <c r="AU1923" s="243" t="s">
        <v>91</v>
      </c>
      <c r="AV1923" s="15" t="s">
        <v>91</v>
      </c>
      <c r="AW1923" s="15" t="s">
        <v>38</v>
      </c>
      <c r="AX1923" s="15" t="s">
        <v>82</v>
      </c>
      <c r="AY1923" s="243" t="s">
        <v>262</v>
      </c>
    </row>
    <row r="1924" spans="2:51" s="14" customFormat="1" ht="10">
      <c r="B1924" s="222"/>
      <c r="C1924" s="223"/>
      <c r="D1924" s="208" t="s">
        <v>272</v>
      </c>
      <c r="E1924" s="224" t="s">
        <v>44</v>
      </c>
      <c r="F1924" s="225" t="s">
        <v>284</v>
      </c>
      <c r="G1924" s="223"/>
      <c r="H1924" s="226">
        <v>1420.8</v>
      </c>
      <c r="I1924" s="227"/>
      <c r="J1924" s="223"/>
      <c r="K1924" s="223"/>
      <c r="L1924" s="228"/>
      <c r="M1924" s="229"/>
      <c r="N1924" s="230"/>
      <c r="O1924" s="230"/>
      <c r="P1924" s="230"/>
      <c r="Q1924" s="230"/>
      <c r="R1924" s="230"/>
      <c r="S1924" s="230"/>
      <c r="T1924" s="231"/>
      <c r="AT1924" s="232" t="s">
        <v>272</v>
      </c>
      <c r="AU1924" s="232" t="s">
        <v>91</v>
      </c>
      <c r="AV1924" s="14" t="s">
        <v>97</v>
      </c>
      <c r="AW1924" s="14" t="s">
        <v>38</v>
      </c>
      <c r="AX1924" s="14" t="s">
        <v>82</v>
      </c>
      <c r="AY1924" s="232" t="s">
        <v>262</v>
      </c>
    </row>
    <row r="1925" spans="2:51" s="13" customFormat="1" ht="10">
      <c r="B1925" s="212"/>
      <c r="C1925" s="213"/>
      <c r="D1925" s="208" t="s">
        <v>272</v>
      </c>
      <c r="E1925" s="214" t="s">
        <v>44</v>
      </c>
      <c r="F1925" s="215" t="s">
        <v>1185</v>
      </c>
      <c r="G1925" s="213"/>
      <c r="H1925" s="214" t="s">
        <v>44</v>
      </c>
      <c r="I1925" s="216"/>
      <c r="J1925" s="213"/>
      <c r="K1925" s="213"/>
      <c r="L1925" s="217"/>
      <c r="M1925" s="218"/>
      <c r="N1925" s="219"/>
      <c r="O1925" s="219"/>
      <c r="P1925" s="219"/>
      <c r="Q1925" s="219"/>
      <c r="R1925" s="219"/>
      <c r="S1925" s="219"/>
      <c r="T1925" s="220"/>
      <c r="AT1925" s="221" t="s">
        <v>272</v>
      </c>
      <c r="AU1925" s="221" t="s">
        <v>91</v>
      </c>
      <c r="AV1925" s="13" t="s">
        <v>89</v>
      </c>
      <c r="AW1925" s="13" t="s">
        <v>38</v>
      </c>
      <c r="AX1925" s="13" t="s">
        <v>82</v>
      </c>
      <c r="AY1925" s="221" t="s">
        <v>262</v>
      </c>
    </row>
    <row r="1926" spans="2:51" s="13" customFormat="1" ht="10">
      <c r="B1926" s="212"/>
      <c r="C1926" s="213"/>
      <c r="D1926" s="208" t="s">
        <v>272</v>
      </c>
      <c r="E1926" s="214" t="s">
        <v>44</v>
      </c>
      <c r="F1926" s="215" t="s">
        <v>1186</v>
      </c>
      <c r="G1926" s="213"/>
      <c r="H1926" s="214" t="s">
        <v>44</v>
      </c>
      <c r="I1926" s="216"/>
      <c r="J1926" s="213"/>
      <c r="K1926" s="213"/>
      <c r="L1926" s="217"/>
      <c r="M1926" s="218"/>
      <c r="N1926" s="219"/>
      <c r="O1926" s="219"/>
      <c r="P1926" s="219"/>
      <c r="Q1926" s="219"/>
      <c r="R1926" s="219"/>
      <c r="S1926" s="219"/>
      <c r="T1926" s="220"/>
      <c r="AT1926" s="221" t="s">
        <v>272</v>
      </c>
      <c r="AU1926" s="221" t="s">
        <v>91</v>
      </c>
      <c r="AV1926" s="13" t="s">
        <v>89</v>
      </c>
      <c r="AW1926" s="13" t="s">
        <v>38</v>
      </c>
      <c r="AX1926" s="13" t="s">
        <v>82</v>
      </c>
      <c r="AY1926" s="221" t="s">
        <v>262</v>
      </c>
    </row>
    <row r="1927" spans="2:51" s="13" customFormat="1" ht="10">
      <c r="B1927" s="212"/>
      <c r="C1927" s="213"/>
      <c r="D1927" s="208" t="s">
        <v>272</v>
      </c>
      <c r="E1927" s="214" t="s">
        <v>44</v>
      </c>
      <c r="F1927" s="215" t="s">
        <v>1210</v>
      </c>
      <c r="G1927" s="213"/>
      <c r="H1927" s="214" t="s">
        <v>44</v>
      </c>
      <c r="I1927" s="216"/>
      <c r="J1927" s="213"/>
      <c r="K1927" s="213"/>
      <c r="L1927" s="217"/>
      <c r="M1927" s="218"/>
      <c r="N1927" s="219"/>
      <c r="O1927" s="219"/>
      <c r="P1927" s="219"/>
      <c r="Q1927" s="219"/>
      <c r="R1927" s="219"/>
      <c r="S1927" s="219"/>
      <c r="T1927" s="220"/>
      <c r="AT1927" s="221" t="s">
        <v>272</v>
      </c>
      <c r="AU1927" s="221" t="s">
        <v>91</v>
      </c>
      <c r="AV1927" s="13" t="s">
        <v>89</v>
      </c>
      <c r="AW1927" s="13" t="s">
        <v>38</v>
      </c>
      <c r="AX1927" s="13" t="s">
        <v>82</v>
      </c>
      <c r="AY1927" s="221" t="s">
        <v>262</v>
      </c>
    </row>
    <row r="1928" spans="2:51" s="13" customFormat="1" ht="10">
      <c r="B1928" s="212"/>
      <c r="C1928" s="213"/>
      <c r="D1928" s="208" t="s">
        <v>272</v>
      </c>
      <c r="E1928" s="214" t="s">
        <v>44</v>
      </c>
      <c r="F1928" s="215" t="s">
        <v>1196</v>
      </c>
      <c r="G1928" s="213"/>
      <c r="H1928" s="214" t="s">
        <v>44</v>
      </c>
      <c r="I1928" s="216"/>
      <c r="J1928" s="213"/>
      <c r="K1928" s="213"/>
      <c r="L1928" s="217"/>
      <c r="M1928" s="218"/>
      <c r="N1928" s="219"/>
      <c r="O1928" s="219"/>
      <c r="P1928" s="219"/>
      <c r="Q1928" s="219"/>
      <c r="R1928" s="219"/>
      <c r="S1928" s="219"/>
      <c r="T1928" s="220"/>
      <c r="AT1928" s="221" t="s">
        <v>272</v>
      </c>
      <c r="AU1928" s="221" t="s">
        <v>91</v>
      </c>
      <c r="AV1928" s="13" t="s">
        <v>89</v>
      </c>
      <c r="AW1928" s="13" t="s">
        <v>38</v>
      </c>
      <c r="AX1928" s="13" t="s">
        <v>82</v>
      </c>
      <c r="AY1928" s="221" t="s">
        <v>262</v>
      </c>
    </row>
    <row r="1929" spans="2:51" s="15" customFormat="1" ht="10">
      <c r="B1929" s="233"/>
      <c r="C1929" s="234"/>
      <c r="D1929" s="208" t="s">
        <v>272</v>
      </c>
      <c r="E1929" s="235" t="s">
        <v>44</v>
      </c>
      <c r="F1929" s="236" t="s">
        <v>1211</v>
      </c>
      <c r="G1929" s="234"/>
      <c r="H1929" s="237">
        <v>199</v>
      </c>
      <c r="I1929" s="238"/>
      <c r="J1929" s="234"/>
      <c r="K1929" s="234"/>
      <c r="L1929" s="239"/>
      <c r="M1929" s="240"/>
      <c r="N1929" s="241"/>
      <c r="O1929" s="241"/>
      <c r="P1929" s="241"/>
      <c r="Q1929" s="241"/>
      <c r="R1929" s="241"/>
      <c r="S1929" s="241"/>
      <c r="T1929" s="242"/>
      <c r="AT1929" s="243" t="s">
        <v>272</v>
      </c>
      <c r="AU1929" s="243" t="s">
        <v>91</v>
      </c>
      <c r="AV1929" s="15" t="s">
        <v>91</v>
      </c>
      <c r="AW1929" s="15" t="s">
        <v>38</v>
      </c>
      <c r="AX1929" s="15" t="s">
        <v>82</v>
      </c>
      <c r="AY1929" s="243" t="s">
        <v>262</v>
      </c>
    </row>
    <row r="1930" spans="2:51" s="13" customFormat="1" ht="10">
      <c r="B1930" s="212"/>
      <c r="C1930" s="213"/>
      <c r="D1930" s="208" t="s">
        <v>272</v>
      </c>
      <c r="E1930" s="214" t="s">
        <v>44</v>
      </c>
      <c r="F1930" s="215" t="s">
        <v>1187</v>
      </c>
      <c r="G1930" s="213"/>
      <c r="H1930" s="214" t="s">
        <v>44</v>
      </c>
      <c r="I1930" s="216"/>
      <c r="J1930" s="213"/>
      <c r="K1930" s="213"/>
      <c r="L1930" s="217"/>
      <c r="M1930" s="218"/>
      <c r="N1930" s="219"/>
      <c r="O1930" s="219"/>
      <c r="P1930" s="219"/>
      <c r="Q1930" s="219"/>
      <c r="R1930" s="219"/>
      <c r="S1930" s="219"/>
      <c r="T1930" s="220"/>
      <c r="AT1930" s="221" t="s">
        <v>272</v>
      </c>
      <c r="AU1930" s="221" t="s">
        <v>91</v>
      </c>
      <c r="AV1930" s="13" t="s">
        <v>89</v>
      </c>
      <c r="AW1930" s="13" t="s">
        <v>38</v>
      </c>
      <c r="AX1930" s="13" t="s">
        <v>82</v>
      </c>
      <c r="AY1930" s="221" t="s">
        <v>262</v>
      </c>
    </row>
    <row r="1931" spans="2:51" s="15" customFormat="1" ht="10">
      <c r="B1931" s="233"/>
      <c r="C1931" s="234"/>
      <c r="D1931" s="208" t="s">
        <v>272</v>
      </c>
      <c r="E1931" s="235" t="s">
        <v>44</v>
      </c>
      <c r="F1931" s="236" t="s">
        <v>1212</v>
      </c>
      <c r="G1931" s="234"/>
      <c r="H1931" s="237">
        <v>292</v>
      </c>
      <c r="I1931" s="238"/>
      <c r="J1931" s="234"/>
      <c r="K1931" s="234"/>
      <c r="L1931" s="239"/>
      <c r="M1931" s="240"/>
      <c r="N1931" s="241"/>
      <c r="O1931" s="241"/>
      <c r="P1931" s="241"/>
      <c r="Q1931" s="241"/>
      <c r="R1931" s="241"/>
      <c r="S1931" s="241"/>
      <c r="T1931" s="242"/>
      <c r="AT1931" s="243" t="s">
        <v>272</v>
      </c>
      <c r="AU1931" s="243" t="s">
        <v>91</v>
      </c>
      <c r="AV1931" s="15" t="s">
        <v>91</v>
      </c>
      <c r="AW1931" s="15" t="s">
        <v>38</v>
      </c>
      <c r="AX1931" s="15" t="s">
        <v>82</v>
      </c>
      <c r="AY1931" s="243" t="s">
        <v>262</v>
      </c>
    </row>
    <row r="1932" spans="2:51" s="14" customFormat="1" ht="10">
      <c r="B1932" s="222"/>
      <c r="C1932" s="223"/>
      <c r="D1932" s="208" t="s">
        <v>272</v>
      </c>
      <c r="E1932" s="224" t="s">
        <v>44</v>
      </c>
      <c r="F1932" s="225" t="s">
        <v>284</v>
      </c>
      <c r="G1932" s="223"/>
      <c r="H1932" s="226">
        <v>491</v>
      </c>
      <c r="I1932" s="227"/>
      <c r="J1932" s="223"/>
      <c r="K1932" s="223"/>
      <c r="L1932" s="228"/>
      <c r="M1932" s="229"/>
      <c r="N1932" s="230"/>
      <c r="O1932" s="230"/>
      <c r="P1932" s="230"/>
      <c r="Q1932" s="230"/>
      <c r="R1932" s="230"/>
      <c r="S1932" s="230"/>
      <c r="T1932" s="231"/>
      <c r="AT1932" s="232" t="s">
        <v>272</v>
      </c>
      <c r="AU1932" s="232" t="s">
        <v>91</v>
      </c>
      <c r="AV1932" s="14" t="s">
        <v>97</v>
      </c>
      <c r="AW1932" s="14" t="s">
        <v>38</v>
      </c>
      <c r="AX1932" s="14" t="s">
        <v>82</v>
      </c>
      <c r="AY1932" s="232" t="s">
        <v>262</v>
      </c>
    </row>
    <row r="1933" spans="2:51" s="13" customFormat="1" ht="10">
      <c r="B1933" s="212"/>
      <c r="C1933" s="213"/>
      <c r="D1933" s="208" t="s">
        <v>272</v>
      </c>
      <c r="E1933" s="214" t="s">
        <v>44</v>
      </c>
      <c r="F1933" s="215" t="s">
        <v>1199</v>
      </c>
      <c r="G1933" s="213"/>
      <c r="H1933" s="214" t="s">
        <v>44</v>
      </c>
      <c r="I1933" s="216"/>
      <c r="J1933" s="213"/>
      <c r="K1933" s="213"/>
      <c r="L1933" s="217"/>
      <c r="M1933" s="218"/>
      <c r="N1933" s="219"/>
      <c r="O1933" s="219"/>
      <c r="P1933" s="219"/>
      <c r="Q1933" s="219"/>
      <c r="R1933" s="219"/>
      <c r="S1933" s="219"/>
      <c r="T1933" s="220"/>
      <c r="AT1933" s="221" t="s">
        <v>272</v>
      </c>
      <c r="AU1933" s="221" t="s">
        <v>91</v>
      </c>
      <c r="AV1933" s="13" t="s">
        <v>89</v>
      </c>
      <c r="AW1933" s="13" t="s">
        <v>38</v>
      </c>
      <c r="AX1933" s="13" t="s">
        <v>82</v>
      </c>
      <c r="AY1933" s="221" t="s">
        <v>262</v>
      </c>
    </row>
    <row r="1934" spans="2:51" s="13" customFormat="1" ht="10">
      <c r="B1934" s="212"/>
      <c r="C1934" s="213"/>
      <c r="D1934" s="208" t="s">
        <v>272</v>
      </c>
      <c r="E1934" s="214" t="s">
        <v>44</v>
      </c>
      <c r="F1934" s="215" t="s">
        <v>1186</v>
      </c>
      <c r="G1934" s="213"/>
      <c r="H1934" s="214" t="s">
        <v>44</v>
      </c>
      <c r="I1934" s="216"/>
      <c r="J1934" s="213"/>
      <c r="K1934" s="213"/>
      <c r="L1934" s="217"/>
      <c r="M1934" s="218"/>
      <c r="N1934" s="219"/>
      <c r="O1934" s="219"/>
      <c r="P1934" s="219"/>
      <c r="Q1934" s="219"/>
      <c r="R1934" s="219"/>
      <c r="S1934" s="219"/>
      <c r="T1934" s="220"/>
      <c r="AT1934" s="221" t="s">
        <v>272</v>
      </c>
      <c r="AU1934" s="221" t="s">
        <v>91</v>
      </c>
      <c r="AV1934" s="13" t="s">
        <v>89</v>
      </c>
      <c r="AW1934" s="13" t="s">
        <v>38</v>
      </c>
      <c r="AX1934" s="13" t="s">
        <v>82</v>
      </c>
      <c r="AY1934" s="221" t="s">
        <v>262</v>
      </c>
    </row>
    <row r="1935" spans="2:51" s="13" customFormat="1" ht="10">
      <c r="B1935" s="212"/>
      <c r="C1935" s="213"/>
      <c r="D1935" s="208" t="s">
        <v>272</v>
      </c>
      <c r="E1935" s="214" t="s">
        <v>44</v>
      </c>
      <c r="F1935" s="215" t="s">
        <v>1200</v>
      </c>
      <c r="G1935" s="213"/>
      <c r="H1935" s="214" t="s">
        <v>44</v>
      </c>
      <c r="I1935" s="216"/>
      <c r="J1935" s="213"/>
      <c r="K1935" s="213"/>
      <c r="L1935" s="217"/>
      <c r="M1935" s="218"/>
      <c r="N1935" s="219"/>
      <c r="O1935" s="219"/>
      <c r="P1935" s="219"/>
      <c r="Q1935" s="219"/>
      <c r="R1935" s="219"/>
      <c r="S1935" s="219"/>
      <c r="T1935" s="220"/>
      <c r="AT1935" s="221" t="s">
        <v>272</v>
      </c>
      <c r="AU1935" s="221" t="s">
        <v>91</v>
      </c>
      <c r="AV1935" s="13" t="s">
        <v>89</v>
      </c>
      <c r="AW1935" s="13" t="s">
        <v>38</v>
      </c>
      <c r="AX1935" s="13" t="s">
        <v>82</v>
      </c>
      <c r="AY1935" s="221" t="s">
        <v>262</v>
      </c>
    </row>
    <row r="1936" spans="2:51" s="15" customFormat="1" ht="10">
      <c r="B1936" s="233"/>
      <c r="C1936" s="234"/>
      <c r="D1936" s="208" t="s">
        <v>272</v>
      </c>
      <c r="E1936" s="235" t="s">
        <v>44</v>
      </c>
      <c r="F1936" s="236" t="s">
        <v>1201</v>
      </c>
      <c r="G1936" s="234"/>
      <c r="H1936" s="237">
        <v>603.79999999999995</v>
      </c>
      <c r="I1936" s="238"/>
      <c r="J1936" s="234"/>
      <c r="K1936" s="234"/>
      <c r="L1936" s="239"/>
      <c r="M1936" s="240"/>
      <c r="N1936" s="241"/>
      <c r="O1936" s="241"/>
      <c r="P1936" s="241"/>
      <c r="Q1936" s="241"/>
      <c r="R1936" s="241"/>
      <c r="S1936" s="241"/>
      <c r="T1936" s="242"/>
      <c r="AT1936" s="243" t="s">
        <v>272</v>
      </c>
      <c r="AU1936" s="243" t="s">
        <v>91</v>
      </c>
      <c r="AV1936" s="15" t="s">
        <v>91</v>
      </c>
      <c r="AW1936" s="15" t="s">
        <v>38</v>
      </c>
      <c r="AX1936" s="15" t="s">
        <v>82</v>
      </c>
      <c r="AY1936" s="243" t="s">
        <v>262</v>
      </c>
    </row>
    <row r="1937" spans="1:65" s="14" customFormat="1" ht="10">
      <c r="B1937" s="222"/>
      <c r="C1937" s="223"/>
      <c r="D1937" s="208" t="s">
        <v>272</v>
      </c>
      <c r="E1937" s="224" t="s">
        <v>44</v>
      </c>
      <c r="F1937" s="225" t="s">
        <v>284</v>
      </c>
      <c r="G1937" s="223"/>
      <c r="H1937" s="226">
        <v>603.79999999999995</v>
      </c>
      <c r="I1937" s="227"/>
      <c r="J1937" s="223"/>
      <c r="K1937" s="223"/>
      <c r="L1937" s="228"/>
      <c r="M1937" s="229"/>
      <c r="N1937" s="230"/>
      <c r="O1937" s="230"/>
      <c r="P1937" s="230"/>
      <c r="Q1937" s="230"/>
      <c r="R1937" s="230"/>
      <c r="S1937" s="230"/>
      <c r="T1937" s="231"/>
      <c r="AT1937" s="232" t="s">
        <v>272</v>
      </c>
      <c r="AU1937" s="232" t="s">
        <v>91</v>
      </c>
      <c r="AV1937" s="14" t="s">
        <v>97</v>
      </c>
      <c r="AW1937" s="14" t="s">
        <v>38</v>
      </c>
      <c r="AX1937" s="14" t="s">
        <v>82</v>
      </c>
      <c r="AY1937" s="232" t="s">
        <v>262</v>
      </c>
    </row>
    <row r="1938" spans="1:65" s="13" customFormat="1" ht="10">
      <c r="B1938" s="212"/>
      <c r="C1938" s="213"/>
      <c r="D1938" s="208" t="s">
        <v>272</v>
      </c>
      <c r="E1938" s="214" t="s">
        <v>44</v>
      </c>
      <c r="F1938" s="215" t="s">
        <v>1202</v>
      </c>
      <c r="G1938" s="213"/>
      <c r="H1938" s="214" t="s">
        <v>44</v>
      </c>
      <c r="I1938" s="216"/>
      <c r="J1938" s="213"/>
      <c r="K1938" s="213"/>
      <c r="L1938" s="217"/>
      <c r="M1938" s="218"/>
      <c r="N1938" s="219"/>
      <c r="O1938" s="219"/>
      <c r="P1938" s="219"/>
      <c r="Q1938" s="219"/>
      <c r="R1938" s="219"/>
      <c r="S1938" s="219"/>
      <c r="T1938" s="220"/>
      <c r="AT1938" s="221" t="s">
        <v>272</v>
      </c>
      <c r="AU1938" s="221" t="s">
        <v>91</v>
      </c>
      <c r="AV1938" s="13" t="s">
        <v>89</v>
      </c>
      <c r="AW1938" s="13" t="s">
        <v>38</v>
      </c>
      <c r="AX1938" s="13" t="s">
        <v>82</v>
      </c>
      <c r="AY1938" s="221" t="s">
        <v>262</v>
      </c>
    </row>
    <row r="1939" spans="1:65" s="13" customFormat="1" ht="10">
      <c r="B1939" s="212"/>
      <c r="C1939" s="213"/>
      <c r="D1939" s="208" t="s">
        <v>272</v>
      </c>
      <c r="E1939" s="214" t="s">
        <v>44</v>
      </c>
      <c r="F1939" s="215" t="s">
        <v>1186</v>
      </c>
      <c r="G1939" s="213"/>
      <c r="H1939" s="214" t="s">
        <v>44</v>
      </c>
      <c r="I1939" s="216"/>
      <c r="J1939" s="213"/>
      <c r="K1939" s="213"/>
      <c r="L1939" s="217"/>
      <c r="M1939" s="218"/>
      <c r="N1939" s="219"/>
      <c r="O1939" s="219"/>
      <c r="P1939" s="219"/>
      <c r="Q1939" s="219"/>
      <c r="R1939" s="219"/>
      <c r="S1939" s="219"/>
      <c r="T1939" s="220"/>
      <c r="AT1939" s="221" t="s">
        <v>272</v>
      </c>
      <c r="AU1939" s="221" t="s">
        <v>91</v>
      </c>
      <c r="AV1939" s="13" t="s">
        <v>89</v>
      </c>
      <c r="AW1939" s="13" t="s">
        <v>38</v>
      </c>
      <c r="AX1939" s="13" t="s">
        <v>82</v>
      </c>
      <c r="AY1939" s="221" t="s">
        <v>262</v>
      </c>
    </row>
    <row r="1940" spans="1:65" s="13" customFormat="1" ht="10">
      <c r="B1940" s="212"/>
      <c r="C1940" s="213"/>
      <c r="D1940" s="208" t="s">
        <v>272</v>
      </c>
      <c r="E1940" s="214" t="s">
        <v>44</v>
      </c>
      <c r="F1940" s="215" t="s">
        <v>1213</v>
      </c>
      <c r="G1940" s="213"/>
      <c r="H1940" s="214" t="s">
        <v>44</v>
      </c>
      <c r="I1940" s="216"/>
      <c r="J1940" s="213"/>
      <c r="K1940" s="213"/>
      <c r="L1940" s="217"/>
      <c r="M1940" s="218"/>
      <c r="N1940" s="219"/>
      <c r="O1940" s="219"/>
      <c r="P1940" s="219"/>
      <c r="Q1940" s="219"/>
      <c r="R1940" s="219"/>
      <c r="S1940" s="219"/>
      <c r="T1940" s="220"/>
      <c r="AT1940" s="221" t="s">
        <v>272</v>
      </c>
      <c r="AU1940" s="221" t="s">
        <v>91</v>
      </c>
      <c r="AV1940" s="13" t="s">
        <v>89</v>
      </c>
      <c r="AW1940" s="13" t="s">
        <v>38</v>
      </c>
      <c r="AX1940" s="13" t="s">
        <v>82</v>
      </c>
      <c r="AY1940" s="221" t="s">
        <v>262</v>
      </c>
    </row>
    <row r="1941" spans="1:65" s="13" customFormat="1" ht="10">
      <c r="B1941" s="212"/>
      <c r="C1941" s="213"/>
      <c r="D1941" s="208" t="s">
        <v>272</v>
      </c>
      <c r="E1941" s="214" t="s">
        <v>44</v>
      </c>
      <c r="F1941" s="215" t="s">
        <v>1203</v>
      </c>
      <c r="G1941" s="213"/>
      <c r="H1941" s="214" t="s">
        <v>44</v>
      </c>
      <c r="I1941" s="216"/>
      <c r="J1941" s="213"/>
      <c r="K1941" s="213"/>
      <c r="L1941" s="217"/>
      <c r="M1941" s="218"/>
      <c r="N1941" s="219"/>
      <c r="O1941" s="219"/>
      <c r="P1941" s="219"/>
      <c r="Q1941" s="219"/>
      <c r="R1941" s="219"/>
      <c r="S1941" s="219"/>
      <c r="T1941" s="220"/>
      <c r="AT1941" s="221" t="s">
        <v>272</v>
      </c>
      <c r="AU1941" s="221" t="s">
        <v>91</v>
      </c>
      <c r="AV1941" s="13" t="s">
        <v>89</v>
      </c>
      <c r="AW1941" s="13" t="s">
        <v>38</v>
      </c>
      <c r="AX1941" s="13" t="s">
        <v>82</v>
      </c>
      <c r="AY1941" s="221" t="s">
        <v>262</v>
      </c>
    </row>
    <row r="1942" spans="1:65" s="15" customFormat="1" ht="10">
      <c r="B1942" s="233"/>
      <c r="C1942" s="234"/>
      <c r="D1942" s="208" t="s">
        <v>272</v>
      </c>
      <c r="E1942" s="235" t="s">
        <v>44</v>
      </c>
      <c r="F1942" s="236" t="s">
        <v>1214</v>
      </c>
      <c r="G1942" s="234"/>
      <c r="H1942" s="237">
        <v>3466.2</v>
      </c>
      <c r="I1942" s="238"/>
      <c r="J1942" s="234"/>
      <c r="K1942" s="234"/>
      <c r="L1942" s="239"/>
      <c r="M1942" s="240"/>
      <c r="N1942" s="241"/>
      <c r="O1942" s="241"/>
      <c r="P1942" s="241"/>
      <c r="Q1942" s="241"/>
      <c r="R1942" s="241"/>
      <c r="S1942" s="241"/>
      <c r="T1942" s="242"/>
      <c r="AT1942" s="243" t="s">
        <v>272</v>
      </c>
      <c r="AU1942" s="243" t="s">
        <v>91</v>
      </c>
      <c r="AV1942" s="15" t="s">
        <v>91</v>
      </c>
      <c r="AW1942" s="15" t="s">
        <v>38</v>
      </c>
      <c r="AX1942" s="15" t="s">
        <v>82</v>
      </c>
      <c r="AY1942" s="243" t="s">
        <v>262</v>
      </c>
    </row>
    <row r="1943" spans="1:65" s="14" customFormat="1" ht="10">
      <c r="B1943" s="222"/>
      <c r="C1943" s="223"/>
      <c r="D1943" s="208" t="s">
        <v>272</v>
      </c>
      <c r="E1943" s="224" t="s">
        <v>44</v>
      </c>
      <c r="F1943" s="225" t="s">
        <v>284</v>
      </c>
      <c r="G1943" s="223"/>
      <c r="H1943" s="226">
        <v>3466.2</v>
      </c>
      <c r="I1943" s="227"/>
      <c r="J1943" s="223"/>
      <c r="K1943" s="223"/>
      <c r="L1943" s="228"/>
      <c r="M1943" s="229"/>
      <c r="N1943" s="230"/>
      <c r="O1943" s="230"/>
      <c r="P1943" s="230"/>
      <c r="Q1943" s="230"/>
      <c r="R1943" s="230"/>
      <c r="S1943" s="230"/>
      <c r="T1943" s="231"/>
      <c r="AT1943" s="232" t="s">
        <v>272</v>
      </c>
      <c r="AU1943" s="232" t="s">
        <v>91</v>
      </c>
      <c r="AV1943" s="14" t="s">
        <v>97</v>
      </c>
      <c r="AW1943" s="14" t="s">
        <v>38</v>
      </c>
      <c r="AX1943" s="14" t="s">
        <v>82</v>
      </c>
      <c r="AY1943" s="232" t="s">
        <v>262</v>
      </c>
    </row>
    <row r="1944" spans="1:65" s="16" customFormat="1" ht="10">
      <c r="B1944" s="244"/>
      <c r="C1944" s="245"/>
      <c r="D1944" s="208" t="s">
        <v>272</v>
      </c>
      <c r="E1944" s="246" t="s">
        <v>44</v>
      </c>
      <c r="F1944" s="247" t="s">
        <v>291</v>
      </c>
      <c r="G1944" s="245"/>
      <c r="H1944" s="248">
        <v>5981.7999999999993</v>
      </c>
      <c r="I1944" s="249"/>
      <c r="J1944" s="245"/>
      <c r="K1944" s="245"/>
      <c r="L1944" s="250"/>
      <c r="M1944" s="251"/>
      <c r="N1944" s="252"/>
      <c r="O1944" s="252"/>
      <c r="P1944" s="252"/>
      <c r="Q1944" s="252"/>
      <c r="R1944" s="252"/>
      <c r="S1944" s="252"/>
      <c r="T1944" s="253"/>
      <c r="AT1944" s="254" t="s">
        <v>272</v>
      </c>
      <c r="AU1944" s="254" t="s">
        <v>91</v>
      </c>
      <c r="AV1944" s="16" t="s">
        <v>104</v>
      </c>
      <c r="AW1944" s="16" t="s">
        <v>38</v>
      </c>
      <c r="AX1944" s="16" t="s">
        <v>89</v>
      </c>
      <c r="AY1944" s="254" t="s">
        <v>262</v>
      </c>
    </row>
    <row r="1945" spans="1:65" s="2" customFormat="1" ht="21.75" customHeight="1">
      <c r="A1945" s="37"/>
      <c r="B1945" s="38"/>
      <c r="C1945" s="195" t="s">
        <v>1215</v>
      </c>
      <c r="D1945" s="195" t="s">
        <v>264</v>
      </c>
      <c r="E1945" s="196" t="s">
        <v>1216</v>
      </c>
      <c r="F1945" s="197" t="s">
        <v>1217</v>
      </c>
      <c r="G1945" s="198" t="s">
        <v>590</v>
      </c>
      <c r="H1945" s="199">
        <v>2028.15</v>
      </c>
      <c r="I1945" s="200"/>
      <c r="J1945" s="201">
        <f>ROUND(I1945*H1945,2)</f>
        <v>0</v>
      </c>
      <c r="K1945" s="197" t="s">
        <v>268</v>
      </c>
      <c r="L1945" s="42"/>
      <c r="M1945" s="202" t="s">
        <v>44</v>
      </c>
      <c r="N1945" s="203" t="s">
        <v>53</v>
      </c>
      <c r="O1945" s="67"/>
      <c r="P1945" s="204">
        <f>O1945*H1945</f>
        <v>0</v>
      </c>
      <c r="Q1945" s="204">
        <v>2.0999999999999999E-5</v>
      </c>
      <c r="R1945" s="204">
        <f>Q1945*H1945</f>
        <v>4.2591150000000001E-2</v>
      </c>
      <c r="S1945" s="204">
        <v>0</v>
      </c>
      <c r="T1945" s="205">
        <f>S1945*H1945</f>
        <v>0</v>
      </c>
      <c r="U1945" s="37"/>
      <c r="V1945" s="37"/>
      <c r="W1945" s="37"/>
      <c r="X1945" s="37"/>
      <c r="Y1945" s="37"/>
      <c r="Z1945" s="37"/>
      <c r="AA1945" s="37"/>
      <c r="AB1945" s="37"/>
      <c r="AC1945" s="37"/>
      <c r="AD1945" s="37"/>
      <c r="AE1945" s="37"/>
      <c r="AR1945" s="206" t="s">
        <v>104</v>
      </c>
      <c r="AT1945" s="206" t="s">
        <v>264</v>
      </c>
      <c r="AU1945" s="206" t="s">
        <v>91</v>
      </c>
      <c r="AY1945" s="19" t="s">
        <v>262</v>
      </c>
      <c r="BE1945" s="207">
        <f>IF(N1945="základní",J1945,0)</f>
        <v>0</v>
      </c>
      <c r="BF1945" s="207">
        <f>IF(N1945="snížená",J1945,0)</f>
        <v>0</v>
      </c>
      <c r="BG1945" s="207">
        <f>IF(N1945="zákl. přenesená",J1945,0)</f>
        <v>0</v>
      </c>
      <c r="BH1945" s="207">
        <f>IF(N1945="sníž. přenesená",J1945,0)</f>
        <v>0</v>
      </c>
      <c r="BI1945" s="207">
        <f>IF(N1945="nulová",J1945,0)</f>
        <v>0</v>
      </c>
      <c r="BJ1945" s="19" t="s">
        <v>89</v>
      </c>
      <c r="BK1945" s="207">
        <f>ROUND(I1945*H1945,2)</f>
        <v>0</v>
      </c>
      <c r="BL1945" s="19" t="s">
        <v>104</v>
      </c>
      <c r="BM1945" s="206" t="s">
        <v>1218</v>
      </c>
    </row>
    <row r="1946" spans="1:65" s="13" customFormat="1" ht="10">
      <c r="B1946" s="212"/>
      <c r="C1946" s="213"/>
      <c r="D1946" s="208" t="s">
        <v>272</v>
      </c>
      <c r="E1946" s="214" t="s">
        <v>44</v>
      </c>
      <c r="F1946" s="215" t="s">
        <v>458</v>
      </c>
      <c r="G1946" s="213"/>
      <c r="H1946" s="214" t="s">
        <v>44</v>
      </c>
      <c r="I1946" s="216"/>
      <c r="J1946" s="213"/>
      <c r="K1946" s="213"/>
      <c r="L1946" s="217"/>
      <c r="M1946" s="218"/>
      <c r="N1946" s="219"/>
      <c r="O1946" s="219"/>
      <c r="P1946" s="219"/>
      <c r="Q1946" s="219"/>
      <c r="R1946" s="219"/>
      <c r="S1946" s="219"/>
      <c r="T1946" s="220"/>
      <c r="AT1946" s="221" t="s">
        <v>272</v>
      </c>
      <c r="AU1946" s="221" t="s">
        <v>91</v>
      </c>
      <c r="AV1946" s="13" t="s">
        <v>89</v>
      </c>
      <c r="AW1946" s="13" t="s">
        <v>38</v>
      </c>
      <c r="AX1946" s="13" t="s">
        <v>82</v>
      </c>
      <c r="AY1946" s="221" t="s">
        <v>262</v>
      </c>
    </row>
    <row r="1947" spans="1:65" s="13" customFormat="1" ht="10">
      <c r="B1947" s="212"/>
      <c r="C1947" s="213"/>
      <c r="D1947" s="208" t="s">
        <v>272</v>
      </c>
      <c r="E1947" s="214" t="s">
        <v>44</v>
      </c>
      <c r="F1947" s="215" t="s">
        <v>1219</v>
      </c>
      <c r="G1947" s="213"/>
      <c r="H1947" s="214" t="s">
        <v>44</v>
      </c>
      <c r="I1947" s="216"/>
      <c r="J1947" s="213"/>
      <c r="K1947" s="213"/>
      <c r="L1947" s="217"/>
      <c r="M1947" s="218"/>
      <c r="N1947" s="219"/>
      <c r="O1947" s="219"/>
      <c r="P1947" s="219"/>
      <c r="Q1947" s="219"/>
      <c r="R1947" s="219"/>
      <c r="S1947" s="219"/>
      <c r="T1947" s="220"/>
      <c r="AT1947" s="221" t="s">
        <v>272</v>
      </c>
      <c r="AU1947" s="221" t="s">
        <v>91</v>
      </c>
      <c r="AV1947" s="13" t="s">
        <v>89</v>
      </c>
      <c r="AW1947" s="13" t="s">
        <v>38</v>
      </c>
      <c r="AX1947" s="13" t="s">
        <v>82</v>
      </c>
      <c r="AY1947" s="221" t="s">
        <v>262</v>
      </c>
    </row>
    <row r="1948" spans="1:65" s="13" customFormat="1" ht="10">
      <c r="B1948" s="212"/>
      <c r="C1948" s="213"/>
      <c r="D1948" s="208" t="s">
        <v>272</v>
      </c>
      <c r="E1948" s="214" t="s">
        <v>44</v>
      </c>
      <c r="F1948" s="215" t="s">
        <v>755</v>
      </c>
      <c r="G1948" s="213"/>
      <c r="H1948" s="214" t="s">
        <v>44</v>
      </c>
      <c r="I1948" s="216"/>
      <c r="J1948" s="213"/>
      <c r="K1948" s="213"/>
      <c r="L1948" s="217"/>
      <c r="M1948" s="218"/>
      <c r="N1948" s="219"/>
      <c r="O1948" s="219"/>
      <c r="P1948" s="219"/>
      <c r="Q1948" s="219"/>
      <c r="R1948" s="219"/>
      <c r="S1948" s="219"/>
      <c r="T1948" s="220"/>
      <c r="AT1948" s="221" t="s">
        <v>272</v>
      </c>
      <c r="AU1948" s="221" t="s">
        <v>91</v>
      </c>
      <c r="AV1948" s="13" t="s">
        <v>89</v>
      </c>
      <c r="AW1948" s="13" t="s">
        <v>38</v>
      </c>
      <c r="AX1948" s="13" t="s">
        <v>82</v>
      </c>
      <c r="AY1948" s="221" t="s">
        <v>262</v>
      </c>
    </row>
    <row r="1949" spans="1:65" s="15" customFormat="1" ht="10">
      <c r="B1949" s="233"/>
      <c r="C1949" s="234"/>
      <c r="D1949" s="208" t="s">
        <v>272</v>
      </c>
      <c r="E1949" s="235" t="s">
        <v>44</v>
      </c>
      <c r="F1949" s="236" t="s">
        <v>1220</v>
      </c>
      <c r="G1949" s="234"/>
      <c r="H1949" s="237">
        <v>20.3</v>
      </c>
      <c r="I1949" s="238"/>
      <c r="J1949" s="234"/>
      <c r="K1949" s="234"/>
      <c r="L1949" s="239"/>
      <c r="M1949" s="240"/>
      <c r="N1949" s="241"/>
      <c r="O1949" s="241"/>
      <c r="P1949" s="241"/>
      <c r="Q1949" s="241"/>
      <c r="R1949" s="241"/>
      <c r="S1949" s="241"/>
      <c r="T1949" s="242"/>
      <c r="AT1949" s="243" t="s">
        <v>272</v>
      </c>
      <c r="AU1949" s="243" t="s">
        <v>91</v>
      </c>
      <c r="AV1949" s="15" t="s">
        <v>91</v>
      </c>
      <c r="AW1949" s="15" t="s">
        <v>38</v>
      </c>
      <c r="AX1949" s="15" t="s">
        <v>82</v>
      </c>
      <c r="AY1949" s="243" t="s">
        <v>262</v>
      </c>
    </row>
    <row r="1950" spans="1:65" s="15" customFormat="1" ht="10">
      <c r="B1950" s="233"/>
      <c r="C1950" s="234"/>
      <c r="D1950" s="208" t="s">
        <v>272</v>
      </c>
      <c r="E1950" s="235" t="s">
        <v>44</v>
      </c>
      <c r="F1950" s="236" t="s">
        <v>1221</v>
      </c>
      <c r="G1950" s="234"/>
      <c r="H1950" s="237">
        <v>2.4</v>
      </c>
      <c r="I1950" s="238"/>
      <c r="J1950" s="234"/>
      <c r="K1950" s="234"/>
      <c r="L1950" s="239"/>
      <c r="M1950" s="240"/>
      <c r="N1950" s="241"/>
      <c r="O1950" s="241"/>
      <c r="P1950" s="241"/>
      <c r="Q1950" s="241"/>
      <c r="R1950" s="241"/>
      <c r="S1950" s="241"/>
      <c r="T1950" s="242"/>
      <c r="AT1950" s="243" t="s">
        <v>272</v>
      </c>
      <c r="AU1950" s="243" t="s">
        <v>91</v>
      </c>
      <c r="AV1950" s="15" t="s">
        <v>91</v>
      </c>
      <c r="AW1950" s="15" t="s">
        <v>38</v>
      </c>
      <c r="AX1950" s="15" t="s">
        <v>82</v>
      </c>
      <c r="AY1950" s="243" t="s">
        <v>262</v>
      </c>
    </row>
    <row r="1951" spans="1:65" s="13" customFormat="1" ht="10">
      <c r="B1951" s="212"/>
      <c r="C1951" s="213"/>
      <c r="D1951" s="208" t="s">
        <v>272</v>
      </c>
      <c r="E1951" s="214" t="s">
        <v>44</v>
      </c>
      <c r="F1951" s="215" t="s">
        <v>757</v>
      </c>
      <c r="G1951" s="213"/>
      <c r="H1951" s="214" t="s">
        <v>44</v>
      </c>
      <c r="I1951" s="216"/>
      <c r="J1951" s="213"/>
      <c r="K1951" s="213"/>
      <c r="L1951" s="217"/>
      <c r="M1951" s="218"/>
      <c r="N1951" s="219"/>
      <c r="O1951" s="219"/>
      <c r="P1951" s="219"/>
      <c r="Q1951" s="219"/>
      <c r="R1951" s="219"/>
      <c r="S1951" s="219"/>
      <c r="T1951" s="220"/>
      <c r="AT1951" s="221" t="s">
        <v>272</v>
      </c>
      <c r="AU1951" s="221" t="s">
        <v>91</v>
      </c>
      <c r="AV1951" s="13" t="s">
        <v>89</v>
      </c>
      <c r="AW1951" s="13" t="s">
        <v>38</v>
      </c>
      <c r="AX1951" s="13" t="s">
        <v>82</v>
      </c>
      <c r="AY1951" s="221" t="s">
        <v>262</v>
      </c>
    </row>
    <row r="1952" spans="1:65" s="15" customFormat="1" ht="10">
      <c r="B1952" s="233"/>
      <c r="C1952" s="234"/>
      <c r="D1952" s="208" t="s">
        <v>272</v>
      </c>
      <c r="E1952" s="235" t="s">
        <v>44</v>
      </c>
      <c r="F1952" s="236" t="s">
        <v>1222</v>
      </c>
      <c r="G1952" s="234"/>
      <c r="H1952" s="237">
        <v>20.2</v>
      </c>
      <c r="I1952" s="238"/>
      <c r="J1952" s="234"/>
      <c r="K1952" s="234"/>
      <c r="L1952" s="239"/>
      <c r="M1952" s="240"/>
      <c r="N1952" s="241"/>
      <c r="O1952" s="241"/>
      <c r="P1952" s="241"/>
      <c r="Q1952" s="241"/>
      <c r="R1952" s="241"/>
      <c r="S1952" s="241"/>
      <c r="T1952" s="242"/>
      <c r="AT1952" s="243" t="s">
        <v>272</v>
      </c>
      <c r="AU1952" s="243" t="s">
        <v>91</v>
      </c>
      <c r="AV1952" s="15" t="s">
        <v>91</v>
      </c>
      <c r="AW1952" s="15" t="s">
        <v>38</v>
      </c>
      <c r="AX1952" s="15" t="s">
        <v>82</v>
      </c>
      <c r="AY1952" s="243" t="s">
        <v>262</v>
      </c>
    </row>
    <row r="1953" spans="2:51" s="13" customFormat="1" ht="10">
      <c r="B1953" s="212"/>
      <c r="C1953" s="213"/>
      <c r="D1953" s="208" t="s">
        <v>272</v>
      </c>
      <c r="E1953" s="214" t="s">
        <v>44</v>
      </c>
      <c r="F1953" s="215" t="s">
        <v>759</v>
      </c>
      <c r="G1953" s="213"/>
      <c r="H1953" s="214" t="s">
        <v>44</v>
      </c>
      <c r="I1953" s="216"/>
      <c r="J1953" s="213"/>
      <c r="K1953" s="213"/>
      <c r="L1953" s="217"/>
      <c r="M1953" s="218"/>
      <c r="N1953" s="219"/>
      <c r="O1953" s="219"/>
      <c r="P1953" s="219"/>
      <c r="Q1953" s="219"/>
      <c r="R1953" s="219"/>
      <c r="S1953" s="219"/>
      <c r="T1953" s="220"/>
      <c r="AT1953" s="221" t="s">
        <v>272</v>
      </c>
      <c r="AU1953" s="221" t="s">
        <v>91</v>
      </c>
      <c r="AV1953" s="13" t="s">
        <v>89</v>
      </c>
      <c r="AW1953" s="13" t="s">
        <v>38</v>
      </c>
      <c r="AX1953" s="13" t="s">
        <v>82</v>
      </c>
      <c r="AY1953" s="221" t="s">
        <v>262</v>
      </c>
    </row>
    <row r="1954" spans="2:51" s="15" customFormat="1" ht="10">
      <c r="B1954" s="233"/>
      <c r="C1954" s="234"/>
      <c r="D1954" s="208" t="s">
        <v>272</v>
      </c>
      <c r="E1954" s="235" t="s">
        <v>44</v>
      </c>
      <c r="F1954" s="236" t="s">
        <v>1223</v>
      </c>
      <c r="G1954" s="234"/>
      <c r="H1954" s="237">
        <v>68.849999999999994</v>
      </c>
      <c r="I1954" s="238"/>
      <c r="J1954" s="234"/>
      <c r="K1954" s="234"/>
      <c r="L1954" s="239"/>
      <c r="M1954" s="240"/>
      <c r="N1954" s="241"/>
      <c r="O1954" s="241"/>
      <c r="P1954" s="241"/>
      <c r="Q1954" s="241"/>
      <c r="R1954" s="241"/>
      <c r="S1954" s="241"/>
      <c r="T1954" s="242"/>
      <c r="AT1954" s="243" t="s">
        <v>272</v>
      </c>
      <c r="AU1954" s="243" t="s">
        <v>91</v>
      </c>
      <c r="AV1954" s="15" t="s">
        <v>91</v>
      </c>
      <c r="AW1954" s="15" t="s">
        <v>38</v>
      </c>
      <c r="AX1954" s="15" t="s">
        <v>82</v>
      </c>
      <c r="AY1954" s="243" t="s">
        <v>262</v>
      </c>
    </row>
    <row r="1955" spans="2:51" s="13" customFormat="1" ht="10">
      <c r="B1955" s="212"/>
      <c r="C1955" s="213"/>
      <c r="D1955" s="208" t="s">
        <v>272</v>
      </c>
      <c r="E1955" s="214" t="s">
        <v>44</v>
      </c>
      <c r="F1955" s="215" t="s">
        <v>761</v>
      </c>
      <c r="G1955" s="213"/>
      <c r="H1955" s="214" t="s">
        <v>44</v>
      </c>
      <c r="I1955" s="216"/>
      <c r="J1955" s="213"/>
      <c r="K1955" s="213"/>
      <c r="L1955" s="217"/>
      <c r="M1955" s="218"/>
      <c r="N1955" s="219"/>
      <c r="O1955" s="219"/>
      <c r="P1955" s="219"/>
      <c r="Q1955" s="219"/>
      <c r="R1955" s="219"/>
      <c r="S1955" s="219"/>
      <c r="T1955" s="220"/>
      <c r="AT1955" s="221" t="s">
        <v>272</v>
      </c>
      <c r="AU1955" s="221" t="s">
        <v>91</v>
      </c>
      <c r="AV1955" s="13" t="s">
        <v>89</v>
      </c>
      <c r="AW1955" s="13" t="s">
        <v>38</v>
      </c>
      <c r="AX1955" s="13" t="s">
        <v>82</v>
      </c>
      <c r="AY1955" s="221" t="s">
        <v>262</v>
      </c>
    </row>
    <row r="1956" spans="2:51" s="15" customFormat="1" ht="10">
      <c r="B1956" s="233"/>
      <c r="C1956" s="234"/>
      <c r="D1956" s="208" t="s">
        <v>272</v>
      </c>
      <c r="E1956" s="235" t="s">
        <v>44</v>
      </c>
      <c r="F1956" s="236" t="s">
        <v>1224</v>
      </c>
      <c r="G1956" s="234"/>
      <c r="H1956" s="237">
        <v>48.8</v>
      </c>
      <c r="I1956" s="238"/>
      <c r="J1956" s="234"/>
      <c r="K1956" s="234"/>
      <c r="L1956" s="239"/>
      <c r="M1956" s="240"/>
      <c r="N1956" s="241"/>
      <c r="O1956" s="241"/>
      <c r="P1956" s="241"/>
      <c r="Q1956" s="241"/>
      <c r="R1956" s="241"/>
      <c r="S1956" s="241"/>
      <c r="T1956" s="242"/>
      <c r="AT1956" s="243" t="s">
        <v>272</v>
      </c>
      <c r="AU1956" s="243" t="s">
        <v>91</v>
      </c>
      <c r="AV1956" s="15" t="s">
        <v>91</v>
      </c>
      <c r="AW1956" s="15" t="s">
        <v>38</v>
      </c>
      <c r="AX1956" s="15" t="s">
        <v>82</v>
      </c>
      <c r="AY1956" s="243" t="s">
        <v>262</v>
      </c>
    </row>
    <row r="1957" spans="2:51" s="15" customFormat="1" ht="10">
      <c r="B1957" s="233"/>
      <c r="C1957" s="234"/>
      <c r="D1957" s="208" t="s">
        <v>272</v>
      </c>
      <c r="E1957" s="235" t="s">
        <v>44</v>
      </c>
      <c r="F1957" s="236" t="s">
        <v>1225</v>
      </c>
      <c r="G1957" s="234"/>
      <c r="H1957" s="237">
        <v>5.6</v>
      </c>
      <c r="I1957" s="238"/>
      <c r="J1957" s="234"/>
      <c r="K1957" s="234"/>
      <c r="L1957" s="239"/>
      <c r="M1957" s="240"/>
      <c r="N1957" s="241"/>
      <c r="O1957" s="241"/>
      <c r="P1957" s="241"/>
      <c r="Q1957" s="241"/>
      <c r="R1957" s="241"/>
      <c r="S1957" s="241"/>
      <c r="T1957" s="242"/>
      <c r="AT1957" s="243" t="s">
        <v>272</v>
      </c>
      <c r="AU1957" s="243" t="s">
        <v>91</v>
      </c>
      <c r="AV1957" s="15" t="s">
        <v>91</v>
      </c>
      <c r="AW1957" s="15" t="s">
        <v>38</v>
      </c>
      <c r="AX1957" s="15" t="s">
        <v>82</v>
      </c>
      <c r="AY1957" s="243" t="s">
        <v>262</v>
      </c>
    </row>
    <row r="1958" spans="2:51" s="13" customFormat="1" ht="10">
      <c r="B1958" s="212"/>
      <c r="C1958" s="213"/>
      <c r="D1958" s="208" t="s">
        <v>272</v>
      </c>
      <c r="E1958" s="214" t="s">
        <v>44</v>
      </c>
      <c r="F1958" s="215" t="s">
        <v>763</v>
      </c>
      <c r="G1958" s="213"/>
      <c r="H1958" s="214" t="s">
        <v>44</v>
      </c>
      <c r="I1958" s="216"/>
      <c r="J1958" s="213"/>
      <c r="K1958" s="213"/>
      <c r="L1958" s="217"/>
      <c r="M1958" s="218"/>
      <c r="N1958" s="219"/>
      <c r="O1958" s="219"/>
      <c r="P1958" s="219"/>
      <c r="Q1958" s="219"/>
      <c r="R1958" s="219"/>
      <c r="S1958" s="219"/>
      <c r="T1958" s="220"/>
      <c r="AT1958" s="221" t="s">
        <v>272</v>
      </c>
      <c r="AU1958" s="221" t="s">
        <v>91</v>
      </c>
      <c r="AV1958" s="13" t="s">
        <v>89</v>
      </c>
      <c r="AW1958" s="13" t="s">
        <v>38</v>
      </c>
      <c r="AX1958" s="13" t="s">
        <v>82</v>
      </c>
      <c r="AY1958" s="221" t="s">
        <v>262</v>
      </c>
    </row>
    <row r="1959" spans="2:51" s="15" customFormat="1" ht="10">
      <c r="B1959" s="233"/>
      <c r="C1959" s="234"/>
      <c r="D1959" s="208" t="s">
        <v>272</v>
      </c>
      <c r="E1959" s="235" t="s">
        <v>44</v>
      </c>
      <c r="F1959" s="236" t="s">
        <v>1226</v>
      </c>
      <c r="G1959" s="234"/>
      <c r="H1959" s="237">
        <v>11.4</v>
      </c>
      <c r="I1959" s="238"/>
      <c r="J1959" s="234"/>
      <c r="K1959" s="234"/>
      <c r="L1959" s="239"/>
      <c r="M1959" s="240"/>
      <c r="N1959" s="241"/>
      <c r="O1959" s="241"/>
      <c r="P1959" s="241"/>
      <c r="Q1959" s="241"/>
      <c r="R1959" s="241"/>
      <c r="S1959" s="241"/>
      <c r="T1959" s="242"/>
      <c r="AT1959" s="243" t="s">
        <v>272</v>
      </c>
      <c r="AU1959" s="243" t="s">
        <v>91</v>
      </c>
      <c r="AV1959" s="15" t="s">
        <v>91</v>
      </c>
      <c r="AW1959" s="15" t="s">
        <v>38</v>
      </c>
      <c r="AX1959" s="15" t="s">
        <v>82</v>
      </c>
      <c r="AY1959" s="243" t="s">
        <v>262</v>
      </c>
    </row>
    <row r="1960" spans="2:51" s="13" customFormat="1" ht="10">
      <c r="B1960" s="212"/>
      <c r="C1960" s="213"/>
      <c r="D1960" s="208" t="s">
        <v>272</v>
      </c>
      <c r="E1960" s="214" t="s">
        <v>44</v>
      </c>
      <c r="F1960" s="215" t="s">
        <v>765</v>
      </c>
      <c r="G1960" s="213"/>
      <c r="H1960" s="214" t="s">
        <v>44</v>
      </c>
      <c r="I1960" s="216"/>
      <c r="J1960" s="213"/>
      <c r="K1960" s="213"/>
      <c r="L1960" s="217"/>
      <c r="M1960" s="218"/>
      <c r="N1960" s="219"/>
      <c r="O1960" s="219"/>
      <c r="P1960" s="219"/>
      <c r="Q1960" s="219"/>
      <c r="R1960" s="219"/>
      <c r="S1960" s="219"/>
      <c r="T1960" s="220"/>
      <c r="AT1960" s="221" t="s">
        <v>272</v>
      </c>
      <c r="AU1960" s="221" t="s">
        <v>91</v>
      </c>
      <c r="AV1960" s="13" t="s">
        <v>89</v>
      </c>
      <c r="AW1960" s="13" t="s">
        <v>38</v>
      </c>
      <c r="AX1960" s="13" t="s">
        <v>82</v>
      </c>
      <c r="AY1960" s="221" t="s">
        <v>262</v>
      </c>
    </row>
    <row r="1961" spans="2:51" s="15" customFormat="1" ht="10">
      <c r="B1961" s="233"/>
      <c r="C1961" s="234"/>
      <c r="D1961" s="208" t="s">
        <v>272</v>
      </c>
      <c r="E1961" s="235" t="s">
        <v>44</v>
      </c>
      <c r="F1961" s="236" t="s">
        <v>1227</v>
      </c>
      <c r="G1961" s="234"/>
      <c r="H1961" s="237">
        <v>13.2</v>
      </c>
      <c r="I1961" s="238"/>
      <c r="J1961" s="234"/>
      <c r="K1961" s="234"/>
      <c r="L1961" s="239"/>
      <c r="M1961" s="240"/>
      <c r="N1961" s="241"/>
      <c r="O1961" s="241"/>
      <c r="P1961" s="241"/>
      <c r="Q1961" s="241"/>
      <c r="R1961" s="241"/>
      <c r="S1961" s="241"/>
      <c r="T1961" s="242"/>
      <c r="AT1961" s="243" t="s">
        <v>272</v>
      </c>
      <c r="AU1961" s="243" t="s">
        <v>91</v>
      </c>
      <c r="AV1961" s="15" t="s">
        <v>91</v>
      </c>
      <c r="AW1961" s="15" t="s">
        <v>38</v>
      </c>
      <c r="AX1961" s="15" t="s">
        <v>82</v>
      </c>
      <c r="AY1961" s="243" t="s">
        <v>262</v>
      </c>
    </row>
    <row r="1962" spans="2:51" s="15" customFormat="1" ht="10">
      <c r="B1962" s="233"/>
      <c r="C1962" s="234"/>
      <c r="D1962" s="208" t="s">
        <v>272</v>
      </c>
      <c r="E1962" s="235" t="s">
        <v>44</v>
      </c>
      <c r="F1962" s="236" t="s">
        <v>1228</v>
      </c>
      <c r="G1962" s="234"/>
      <c r="H1962" s="237">
        <v>7.6</v>
      </c>
      <c r="I1962" s="238"/>
      <c r="J1962" s="234"/>
      <c r="K1962" s="234"/>
      <c r="L1962" s="239"/>
      <c r="M1962" s="240"/>
      <c r="N1962" s="241"/>
      <c r="O1962" s="241"/>
      <c r="P1962" s="241"/>
      <c r="Q1962" s="241"/>
      <c r="R1962" s="241"/>
      <c r="S1962" s="241"/>
      <c r="T1962" s="242"/>
      <c r="AT1962" s="243" t="s">
        <v>272</v>
      </c>
      <c r="AU1962" s="243" t="s">
        <v>91</v>
      </c>
      <c r="AV1962" s="15" t="s">
        <v>91</v>
      </c>
      <c r="AW1962" s="15" t="s">
        <v>38</v>
      </c>
      <c r="AX1962" s="15" t="s">
        <v>82</v>
      </c>
      <c r="AY1962" s="243" t="s">
        <v>262</v>
      </c>
    </row>
    <row r="1963" spans="2:51" s="13" customFormat="1" ht="10">
      <c r="B1963" s="212"/>
      <c r="C1963" s="213"/>
      <c r="D1963" s="208" t="s">
        <v>272</v>
      </c>
      <c r="E1963" s="214" t="s">
        <v>44</v>
      </c>
      <c r="F1963" s="215" t="s">
        <v>766</v>
      </c>
      <c r="G1963" s="213"/>
      <c r="H1963" s="214" t="s">
        <v>44</v>
      </c>
      <c r="I1963" s="216"/>
      <c r="J1963" s="213"/>
      <c r="K1963" s="213"/>
      <c r="L1963" s="217"/>
      <c r="M1963" s="218"/>
      <c r="N1963" s="219"/>
      <c r="O1963" s="219"/>
      <c r="P1963" s="219"/>
      <c r="Q1963" s="219"/>
      <c r="R1963" s="219"/>
      <c r="S1963" s="219"/>
      <c r="T1963" s="220"/>
      <c r="AT1963" s="221" t="s">
        <v>272</v>
      </c>
      <c r="AU1963" s="221" t="s">
        <v>91</v>
      </c>
      <c r="AV1963" s="13" t="s">
        <v>89</v>
      </c>
      <c r="AW1963" s="13" t="s">
        <v>38</v>
      </c>
      <c r="AX1963" s="13" t="s">
        <v>82</v>
      </c>
      <c r="AY1963" s="221" t="s">
        <v>262</v>
      </c>
    </row>
    <row r="1964" spans="2:51" s="15" customFormat="1" ht="10">
      <c r="B1964" s="233"/>
      <c r="C1964" s="234"/>
      <c r="D1964" s="208" t="s">
        <v>272</v>
      </c>
      <c r="E1964" s="235" t="s">
        <v>44</v>
      </c>
      <c r="F1964" s="236" t="s">
        <v>1229</v>
      </c>
      <c r="G1964" s="234"/>
      <c r="H1964" s="237">
        <v>9.1999999999999993</v>
      </c>
      <c r="I1964" s="238"/>
      <c r="J1964" s="234"/>
      <c r="K1964" s="234"/>
      <c r="L1964" s="239"/>
      <c r="M1964" s="240"/>
      <c r="N1964" s="241"/>
      <c r="O1964" s="241"/>
      <c r="P1964" s="241"/>
      <c r="Q1964" s="241"/>
      <c r="R1964" s="241"/>
      <c r="S1964" s="241"/>
      <c r="T1964" s="242"/>
      <c r="AT1964" s="243" t="s">
        <v>272</v>
      </c>
      <c r="AU1964" s="243" t="s">
        <v>91</v>
      </c>
      <c r="AV1964" s="15" t="s">
        <v>91</v>
      </c>
      <c r="AW1964" s="15" t="s">
        <v>38</v>
      </c>
      <c r="AX1964" s="15" t="s">
        <v>82</v>
      </c>
      <c r="AY1964" s="243" t="s">
        <v>262</v>
      </c>
    </row>
    <row r="1965" spans="2:51" s="13" customFormat="1" ht="10">
      <c r="B1965" s="212"/>
      <c r="C1965" s="213"/>
      <c r="D1965" s="208" t="s">
        <v>272</v>
      </c>
      <c r="E1965" s="214" t="s">
        <v>44</v>
      </c>
      <c r="F1965" s="215" t="s">
        <v>1230</v>
      </c>
      <c r="G1965" s="213"/>
      <c r="H1965" s="214" t="s">
        <v>44</v>
      </c>
      <c r="I1965" s="216"/>
      <c r="J1965" s="213"/>
      <c r="K1965" s="213"/>
      <c r="L1965" s="217"/>
      <c r="M1965" s="218"/>
      <c r="N1965" s="219"/>
      <c r="O1965" s="219"/>
      <c r="P1965" s="219"/>
      <c r="Q1965" s="219"/>
      <c r="R1965" s="219"/>
      <c r="S1965" s="219"/>
      <c r="T1965" s="220"/>
      <c r="AT1965" s="221" t="s">
        <v>272</v>
      </c>
      <c r="AU1965" s="221" t="s">
        <v>91</v>
      </c>
      <c r="AV1965" s="13" t="s">
        <v>89</v>
      </c>
      <c r="AW1965" s="13" t="s">
        <v>38</v>
      </c>
      <c r="AX1965" s="13" t="s">
        <v>82</v>
      </c>
      <c r="AY1965" s="221" t="s">
        <v>262</v>
      </c>
    </row>
    <row r="1966" spans="2:51" s="15" customFormat="1" ht="10">
      <c r="B1966" s="233"/>
      <c r="C1966" s="234"/>
      <c r="D1966" s="208" t="s">
        <v>272</v>
      </c>
      <c r="E1966" s="235" t="s">
        <v>44</v>
      </c>
      <c r="F1966" s="236" t="s">
        <v>1231</v>
      </c>
      <c r="G1966" s="234"/>
      <c r="H1966" s="237">
        <v>5.8</v>
      </c>
      <c r="I1966" s="238"/>
      <c r="J1966" s="234"/>
      <c r="K1966" s="234"/>
      <c r="L1966" s="239"/>
      <c r="M1966" s="240"/>
      <c r="N1966" s="241"/>
      <c r="O1966" s="241"/>
      <c r="P1966" s="241"/>
      <c r="Q1966" s="241"/>
      <c r="R1966" s="241"/>
      <c r="S1966" s="241"/>
      <c r="T1966" s="242"/>
      <c r="AT1966" s="243" t="s">
        <v>272</v>
      </c>
      <c r="AU1966" s="243" t="s">
        <v>91</v>
      </c>
      <c r="AV1966" s="15" t="s">
        <v>91</v>
      </c>
      <c r="AW1966" s="15" t="s">
        <v>38</v>
      </c>
      <c r="AX1966" s="15" t="s">
        <v>82</v>
      </c>
      <c r="AY1966" s="243" t="s">
        <v>262</v>
      </c>
    </row>
    <row r="1967" spans="2:51" s="13" customFormat="1" ht="10">
      <c r="B1967" s="212"/>
      <c r="C1967" s="213"/>
      <c r="D1967" s="208" t="s">
        <v>272</v>
      </c>
      <c r="E1967" s="214" t="s">
        <v>44</v>
      </c>
      <c r="F1967" s="215" t="s">
        <v>769</v>
      </c>
      <c r="G1967" s="213"/>
      <c r="H1967" s="214" t="s">
        <v>44</v>
      </c>
      <c r="I1967" s="216"/>
      <c r="J1967" s="213"/>
      <c r="K1967" s="213"/>
      <c r="L1967" s="217"/>
      <c r="M1967" s="218"/>
      <c r="N1967" s="219"/>
      <c r="O1967" s="219"/>
      <c r="P1967" s="219"/>
      <c r="Q1967" s="219"/>
      <c r="R1967" s="219"/>
      <c r="S1967" s="219"/>
      <c r="T1967" s="220"/>
      <c r="AT1967" s="221" t="s">
        <v>272</v>
      </c>
      <c r="AU1967" s="221" t="s">
        <v>91</v>
      </c>
      <c r="AV1967" s="13" t="s">
        <v>89</v>
      </c>
      <c r="AW1967" s="13" t="s">
        <v>38</v>
      </c>
      <c r="AX1967" s="13" t="s">
        <v>82</v>
      </c>
      <c r="AY1967" s="221" t="s">
        <v>262</v>
      </c>
    </row>
    <row r="1968" spans="2:51" s="15" customFormat="1" ht="10">
      <c r="B1968" s="233"/>
      <c r="C1968" s="234"/>
      <c r="D1968" s="208" t="s">
        <v>272</v>
      </c>
      <c r="E1968" s="235" t="s">
        <v>44</v>
      </c>
      <c r="F1968" s="236" t="s">
        <v>1232</v>
      </c>
      <c r="G1968" s="234"/>
      <c r="H1968" s="237">
        <v>10.9</v>
      </c>
      <c r="I1968" s="238"/>
      <c r="J1968" s="234"/>
      <c r="K1968" s="234"/>
      <c r="L1968" s="239"/>
      <c r="M1968" s="240"/>
      <c r="N1968" s="241"/>
      <c r="O1968" s="241"/>
      <c r="P1968" s="241"/>
      <c r="Q1968" s="241"/>
      <c r="R1968" s="241"/>
      <c r="S1968" s="241"/>
      <c r="T1968" s="242"/>
      <c r="AT1968" s="243" t="s">
        <v>272</v>
      </c>
      <c r="AU1968" s="243" t="s">
        <v>91</v>
      </c>
      <c r="AV1968" s="15" t="s">
        <v>91</v>
      </c>
      <c r="AW1968" s="15" t="s">
        <v>38</v>
      </c>
      <c r="AX1968" s="15" t="s">
        <v>82</v>
      </c>
      <c r="AY1968" s="243" t="s">
        <v>262</v>
      </c>
    </row>
    <row r="1969" spans="2:51" s="13" customFormat="1" ht="10">
      <c r="B1969" s="212"/>
      <c r="C1969" s="213"/>
      <c r="D1969" s="208" t="s">
        <v>272</v>
      </c>
      <c r="E1969" s="214" t="s">
        <v>44</v>
      </c>
      <c r="F1969" s="215" t="s">
        <v>770</v>
      </c>
      <c r="G1969" s="213"/>
      <c r="H1969" s="214" t="s">
        <v>44</v>
      </c>
      <c r="I1969" s="216"/>
      <c r="J1969" s="213"/>
      <c r="K1969" s="213"/>
      <c r="L1969" s="217"/>
      <c r="M1969" s="218"/>
      <c r="N1969" s="219"/>
      <c r="O1969" s="219"/>
      <c r="P1969" s="219"/>
      <c r="Q1969" s="219"/>
      <c r="R1969" s="219"/>
      <c r="S1969" s="219"/>
      <c r="T1969" s="220"/>
      <c r="AT1969" s="221" t="s">
        <v>272</v>
      </c>
      <c r="AU1969" s="221" t="s">
        <v>91</v>
      </c>
      <c r="AV1969" s="13" t="s">
        <v>89</v>
      </c>
      <c r="AW1969" s="13" t="s">
        <v>38</v>
      </c>
      <c r="AX1969" s="13" t="s">
        <v>82</v>
      </c>
      <c r="AY1969" s="221" t="s">
        <v>262</v>
      </c>
    </row>
    <row r="1970" spans="2:51" s="15" customFormat="1" ht="10">
      <c r="B1970" s="233"/>
      <c r="C1970" s="234"/>
      <c r="D1970" s="208" t="s">
        <v>272</v>
      </c>
      <c r="E1970" s="235" t="s">
        <v>44</v>
      </c>
      <c r="F1970" s="236" t="s">
        <v>1233</v>
      </c>
      <c r="G1970" s="234"/>
      <c r="H1970" s="237">
        <v>18</v>
      </c>
      <c r="I1970" s="238"/>
      <c r="J1970" s="234"/>
      <c r="K1970" s="234"/>
      <c r="L1970" s="239"/>
      <c r="M1970" s="240"/>
      <c r="N1970" s="241"/>
      <c r="O1970" s="241"/>
      <c r="P1970" s="241"/>
      <c r="Q1970" s="241"/>
      <c r="R1970" s="241"/>
      <c r="S1970" s="241"/>
      <c r="T1970" s="242"/>
      <c r="AT1970" s="243" t="s">
        <v>272</v>
      </c>
      <c r="AU1970" s="243" t="s">
        <v>91</v>
      </c>
      <c r="AV1970" s="15" t="s">
        <v>91</v>
      </c>
      <c r="AW1970" s="15" t="s">
        <v>38</v>
      </c>
      <c r="AX1970" s="15" t="s">
        <v>82</v>
      </c>
      <c r="AY1970" s="243" t="s">
        <v>262</v>
      </c>
    </row>
    <row r="1971" spans="2:51" s="13" customFormat="1" ht="10">
      <c r="B1971" s="212"/>
      <c r="C1971" s="213"/>
      <c r="D1971" s="208" t="s">
        <v>272</v>
      </c>
      <c r="E1971" s="214" t="s">
        <v>44</v>
      </c>
      <c r="F1971" s="215" t="s">
        <v>771</v>
      </c>
      <c r="G1971" s="213"/>
      <c r="H1971" s="214" t="s">
        <v>44</v>
      </c>
      <c r="I1971" s="216"/>
      <c r="J1971" s="213"/>
      <c r="K1971" s="213"/>
      <c r="L1971" s="217"/>
      <c r="M1971" s="218"/>
      <c r="N1971" s="219"/>
      <c r="O1971" s="219"/>
      <c r="P1971" s="219"/>
      <c r="Q1971" s="219"/>
      <c r="R1971" s="219"/>
      <c r="S1971" s="219"/>
      <c r="T1971" s="220"/>
      <c r="AT1971" s="221" t="s">
        <v>272</v>
      </c>
      <c r="AU1971" s="221" t="s">
        <v>91</v>
      </c>
      <c r="AV1971" s="13" t="s">
        <v>89</v>
      </c>
      <c r="AW1971" s="13" t="s">
        <v>38</v>
      </c>
      <c r="AX1971" s="13" t="s">
        <v>82</v>
      </c>
      <c r="AY1971" s="221" t="s">
        <v>262</v>
      </c>
    </row>
    <row r="1972" spans="2:51" s="15" customFormat="1" ht="10">
      <c r="B1972" s="233"/>
      <c r="C1972" s="234"/>
      <c r="D1972" s="208" t="s">
        <v>272</v>
      </c>
      <c r="E1972" s="235" t="s">
        <v>44</v>
      </c>
      <c r="F1972" s="236" t="s">
        <v>1233</v>
      </c>
      <c r="G1972" s="234"/>
      <c r="H1972" s="237">
        <v>18</v>
      </c>
      <c r="I1972" s="238"/>
      <c r="J1972" s="234"/>
      <c r="K1972" s="234"/>
      <c r="L1972" s="239"/>
      <c r="M1972" s="240"/>
      <c r="N1972" s="241"/>
      <c r="O1972" s="241"/>
      <c r="P1972" s="241"/>
      <c r="Q1972" s="241"/>
      <c r="R1972" s="241"/>
      <c r="S1972" s="241"/>
      <c r="T1972" s="242"/>
      <c r="AT1972" s="243" t="s">
        <v>272</v>
      </c>
      <c r="AU1972" s="243" t="s">
        <v>91</v>
      </c>
      <c r="AV1972" s="15" t="s">
        <v>91</v>
      </c>
      <c r="AW1972" s="15" t="s">
        <v>38</v>
      </c>
      <c r="AX1972" s="15" t="s">
        <v>82</v>
      </c>
      <c r="AY1972" s="243" t="s">
        <v>262</v>
      </c>
    </row>
    <row r="1973" spans="2:51" s="13" customFormat="1" ht="10">
      <c r="B1973" s="212"/>
      <c r="C1973" s="213"/>
      <c r="D1973" s="208" t="s">
        <v>272</v>
      </c>
      <c r="E1973" s="214" t="s">
        <v>44</v>
      </c>
      <c r="F1973" s="215" t="s">
        <v>773</v>
      </c>
      <c r="G1973" s="213"/>
      <c r="H1973" s="214" t="s">
        <v>44</v>
      </c>
      <c r="I1973" s="216"/>
      <c r="J1973" s="213"/>
      <c r="K1973" s="213"/>
      <c r="L1973" s="217"/>
      <c r="M1973" s="218"/>
      <c r="N1973" s="219"/>
      <c r="O1973" s="219"/>
      <c r="P1973" s="219"/>
      <c r="Q1973" s="219"/>
      <c r="R1973" s="219"/>
      <c r="S1973" s="219"/>
      <c r="T1973" s="220"/>
      <c r="AT1973" s="221" t="s">
        <v>272</v>
      </c>
      <c r="AU1973" s="221" t="s">
        <v>91</v>
      </c>
      <c r="AV1973" s="13" t="s">
        <v>89</v>
      </c>
      <c r="AW1973" s="13" t="s">
        <v>38</v>
      </c>
      <c r="AX1973" s="13" t="s">
        <v>82</v>
      </c>
      <c r="AY1973" s="221" t="s">
        <v>262</v>
      </c>
    </row>
    <row r="1974" spans="2:51" s="15" customFormat="1" ht="10">
      <c r="B1974" s="233"/>
      <c r="C1974" s="234"/>
      <c r="D1974" s="208" t="s">
        <v>272</v>
      </c>
      <c r="E1974" s="235" t="s">
        <v>44</v>
      </c>
      <c r="F1974" s="236" t="s">
        <v>1234</v>
      </c>
      <c r="G1974" s="234"/>
      <c r="H1974" s="237">
        <v>42.8</v>
      </c>
      <c r="I1974" s="238"/>
      <c r="J1974" s="234"/>
      <c r="K1974" s="234"/>
      <c r="L1974" s="239"/>
      <c r="M1974" s="240"/>
      <c r="N1974" s="241"/>
      <c r="O1974" s="241"/>
      <c r="P1974" s="241"/>
      <c r="Q1974" s="241"/>
      <c r="R1974" s="241"/>
      <c r="S1974" s="241"/>
      <c r="T1974" s="242"/>
      <c r="AT1974" s="243" t="s">
        <v>272</v>
      </c>
      <c r="AU1974" s="243" t="s">
        <v>91</v>
      </c>
      <c r="AV1974" s="15" t="s">
        <v>91</v>
      </c>
      <c r="AW1974" s="15" t="s">
        <v>38</v>
      </c>
      <c r="AX1974" s="15" t="s">
        <v>82</v>
      </c>
      <c r="AY1974" s="243" t="s">
        <v>262</v>
      </c>
    </row>
    <row r="1975" spans="2:51" s="13" customFormat="1" ht="10">
      <c r="B1975" s="212"/>
      <c r="C1975" s="213"/>
      <c r="D1975" s="208" t="s">
        <v>272</v>
      </c>
      <c r="E1975" s="214" t="s">
        <v>44</v>
      </c>
      <c r="F1975" s="215" t="s">
        <v>775</v>
      </c>
      <c r="G1975" s="213"/>
      <c r="H1975" s="214" t="s">
        <v>44</v>
      </c>
      <c r="I1975" s="216"/>
      <c r="J1975" s="213"/>
      <c r="K1975" s="213"/>
      <c r="L1975" s="217"/>
      <c r="M1975" s="218"/>
      <c r="N1975" s="219"/>
      <c r="O1975" s="219"/>
      <c r="P1975" s="219"/>
      <c r="Q1975" s="219"/>
      <c r="R1975" s="219"/>
      <c r="S1975" s="219"/>
      <c r="T1975" s="220"/>
      <c r="AT1975" s="221" t="s">
        <v>272</v>
      </c>
      <c r="AU1975" s="221" t="s">
        <v>91</v>
      </c>
      <c r="AV1975" s="13" t="s">
        <v>89</v>
      </c>
      <c r="AW1975" s="13" t="s">
        <v>38</v>
      </c>
      <c r="AX1975" s="13" t="s">
        <v>82</v>
      </c>
      <c r="AY1975" s="221" t="s">
        <v>262</v>
      </c>
    </row>
    <row r="1976" spans="2:51" s="15" customFormat="1" ht="10">
      <c r="B1976" s="233"/>
      <c r="C1976" s="234"/>
      <c r="D1976" s="208" t="s">
        <v>272</v>
      </c>
      <c r="E1976" s="235" t="s">
        <v>44</v>
      </c>
      <c r="F1976" s="236" t="s">
        <v>1235</v>
      </c>
      <c r="G1976" s="234"/>
      <c r="H1976" s="237">
        <v>11</v>
      </c>
      <c r="I1976" s="238"/>
      <c r="J1976" s="234"/>
      <c r="K1976" s="234"/>
      <c r="L1976" s="239"/>
      <c r="M1976" s="240"/>
      <c r="N1976" s="241"/>
      <c r="O1976" s="241"/>
      <c r="P1976" s="241"/>
      <c r="Q1976" s="241"/>
      <c r="R1976" s="241"/>
      <c r="S1976" s="241"/>
      <c r="T1976" s="242"/>
      <c r="AT1976" s="243" t="s">
        <v>272</v>
      </c>
      <c r="AU1976" s="243" t="s">
        <v>91</v>
      </c>
      <c r="AV1976" s="15" t="s">
        <v>91</v>
      </c>
      <c r="AW1976" s="15" t="s">
        <v>38</v>
      </c>
      <c r="AX1976" s="15" t="s">
        <v>82</v>
      </c>
      <c r="AY1976" s="243" t="s">
        <v>262</v>
      </c>
    </row>
    <row r="1977" spans="2:51" s="13" customFormat="1" ht="10">
      <c r="B1977" s="212"/>
      <c r="C1977" s="213"/>
      <c r="D1977" s="208" t="s">
        <v>272</v>
      </c>
      <c r="E1977" s="214" t="s">
        <v>44</v>
      </c>
      <c r="F1977" s="215" t="s">
        <v>777</v>
      </c>
      <c r="G1977" s="213"/>
      <c r="H1977" s="214" t="s">
        <v>44</v>
      </c>
      <c r="I1977" s="216"/>
      <c r="J1977" s="213"/>
      <c r="K1977" s="213"/>
      <c r="L1977" s="217"/>
      <c r="M1977" s="218"/>
      <c r="N1977" s="219"/>
      <c r="O1977" s="219"/>
      <c r="P1977" s="219"/>
      <c r="Q1977" s="219"/>
      <c r="R1977" s="219"/>
      <c r="S1977" s="219"/>
      <c r="T1977" s="220"/>
      <c r="AT1977" s="221" t="s">
        <v>272</v>
      </c>
      <c r="AU1977" s="221" t="s">
        <v>91</v>
      </c>
      <c r="AV1977" s="13" t="s">
        <v>89</v>
      </c>
      <c r="AW1977" s="13" t="s">
        <v>38</v>
      </c>
      <c r="AX1977" s="13" t="s">
        <v>82</v>
      </c>
      <c r="AY1977" s="221" t="s">
        <v>262</v>
      </c>
    </row>
    <row r="1978" spans="2:51" s="15" customFormat="1" ht="10">
      <c r="B1978" s="233"/>
      <c r="C1978" s="234"/>
      <c r="D1978" s="208" t="s">
        <v>272</v>
      </c>
      <c r="E1978" s="235" t="s">
        <v>44</v>
      </c>
      <c r="F1978" s="236" t="s">
        <v>1236</v>
      </c>
      <c r="G1978" s="234"/>
      <c r="H1978" s="237">
        <v>11.2</v>
      </c>
      <c r="I1978" s="238"/>
      <c r="J1978" s="234"/>
      <c r="K1978" s="234"/>
      <c r="L1978" s="239"/>
      <c r="M1978" s="240"/>
      <c r="N1978" s="241"/>
      <c r="O1978" s="241"/>
      <c r="P1978" s="241"/>
      <c r="Q1978" s="241"/>
      <c r="R1978" s="241"/>
      <c r="S1978" s="241"/>
      <c r="T1978" s="242"/>
      <c r="AT1978" s="243" t="s">
        <v>272</v>
      </c>
      <c r="AU1978" s="243" t="s">
        <v>91</v>
      </c>
      <c r="AV1978" s="15" t="s">
        <v>91</v>
      </c>
      <c r="AW1978" s="15" t="s">
        <v>38</v>
      </c>
      <c r="AX1978" s="15" t="s">
        <v>82</v>
      </c>
      <c r="AY1978" s="243" t="s">
        <v>262</v>
      </c>
    </row>
    <row r="1979" spans="2:51" s="13" customFormat="1" ht="10">
      <c r="B1979" s="212"/>
      <c r="C1979" s="213"/>
      <c r="D1979" s="208" t="s">
        <v>272</v>
      </c>
      <c r="E1979" s="214" t="s">
        <v>44</v>
      </c>
      <c r="F1979" s="215" t="s">
        <v>1237</v>
      </c>
      <c r="G1979" s="213"/>
      <c r="H1979" s="214" t="s">
        <v>44</v>
      </c>
      <c r="I1979" s="216"/>
      <c r="J1979" s="213"/>
      <c r="K1979" s="213"/>
      <c r="L1979" s="217"/>
      <c r="M1979" s="218"/>
      <c r="N1979" s="219"/>
      <c r="O1979" s="219"/>
      <c r="P1979" s="219"/>
      <c r="Q1979" s="219"/>
      <c r="R1979" s="219"/>
      <c r="S1979" s="219"/>
      <c r="T1979" s="220"/>
      <c r="AT1979" s="221" t="s">
        <v>272</v>
      </c>
      <c r="AU1979" s="221" t="s">
        <v>91</v>
      </c>
      <c r="AV1979" s="13" t="s">
        <v>89</v>
      </c>
      <c r="AW1979" s="13" t="s">
        <v>38</v>
      </c>
      <c r="AX1979" s="13" t="s">
        <v>82</v>
      </c>
      <c r="AY1979" s="221" t="s">
        <v>262</v>
      </c>
    </row>
    <row r="1980" spans="2:51" s="15" customFormat="1" ht="10">
      <c r="B1980" s="233"/>
      <c r="C1980" s="234"/>
      <c r="D1980" s="208" t="s">
        <v>272</v>
      </c>
      <c r="E1980" s="235" t="s">
        <v>44</v>
      </c>
      <c r="F1980" s="236" t="s">
        <v>1238</v>
      </c>
      <c r="G1980" s="234"/>
      <c r="H1980" s="237">
        <v>39.799999999999997</v>
      </c>
      <c r="I1980" s="238"/>
      <c r="J1980" s="234"/>
      <c r="K1980" s="234"/>
      <c r="L1980" s="239"/>
      <c r="M1980" s="240"/>
      <c r="N1980" s="241"/>
      <c r="O1980" s="241"/>
      <c r="P1980" s="241"/>
      <c r="Q1980" s="241"/>
      <c r="R1980" s="241"/>
      <c r="S1980" s="241"/>
      <c r="T1980" s="242"/>
      <c r="AT1980" s="243" t="s">
        <v>272</v>
      </c>
      <c r="AU1980" s="243" t="s">
        <v>91</v>
      </c>
      <c r="AV1980" s="15" t="s">
        <v>91</v>
      </c>
      <c r="AW1980" s="15" t="s">
        <v>38</v>
      </c>
      <c r="AX1980" s="15" t="s">
        <v>82</v>
      </c>
      <c r="AY1980" s="243" t="s">
        <v>262</v>
      </c>
    </row>
    <row r="1981" spans="2:51" s="13" customFormat="1" ht="10">
      <c r="B1981" s="212"/>
      <c r="C1981" s="213"/>
      <c r="D1981" s="208" t="s">
        <v>272</v>
      </c>
      <c r="E1981" s="214" t="s">
        <v>44</v>
      </c>
      <c r="F1981" s="215" t="s">
        <v>781</v>
      </c>
      <c r="G1981" s="213"/>
      <c r="H1981" s="214" t="s">
        <v>44</v>
      </c>
      <c r="I1981" s="216"/>
      <c r="J1981" s="213"/>
      <c r="K1981" s="213"/>
      <c r="L1981" s="217"/>
      <c r="M1981" s="218"/>
      <c r="N1981" s="219"/>
      <c r="O1981" s="219"/>
      <c r="P1981" s="219"/>
      <c r="Q1981" s="219"/>
      <c r="R1981" s="219"/>
      <c r="S1981" s="219"/>
      <c r="T1981" s="220"/>
      <c r="AT1981" s="221" t="s">
        <v>272</v>
      </c>
      <c r="AU1981" s="221" t="s">
        <v>91</v>
      </c>
      <c r="AV1981" s="13" t="s">
        <v>89</v>
      </c>
      <c r="AW1981" s="13" t="s">
        <v>38</v>
      </c>
      <c r="AX1981" s="13" t="s">
        <v>82</v>
      </c>
      <c r="AY1981" s="221" t="s">
        <v>262</v>
      </c>
    </row>
    <row r="1982" spans="2:51" s="15" customFormat="1" ht="10">
      <c r="B1982" s="233"/>
      <c r="C1982" s="234"/>
      <c r="D1982" s="208" t="s">
        <v>272</v>
      </c>
      <c r="E1982" s="235" t="s">
        <v>44</v>
      </c>
      <c r="F1982" s="236" t="s">
        <v>1239</v>
      </c>
      <c r="G1982" s="234"/>
      <c r="H1982" s="237">
        <v>16.600000000000001</v>
      </c>
      <c r="I1982" s="238"/>
      <c r="J1982" s="234"/>
      <c r="K1982" s="234"/>
      <c r="L1982" s="239"/>
      <c r="M1982" s="240"/>
      <c r="N1982" s="241"/>
      <c r="O1982" s="241"/>
      <c r="P1982" s="241"/>
      <c r="Q1982" s="241"/>
      <c r="R1982" s="241"/>
      <c r="S1982" s="241"/>
      <c r="T1982" s="242"/>
      <c r="AT1982" s="243" t="s">
        <v>272</v>
      </c>
      <c r="AU1982" s="243" t="s">
        <v>91</v>
      </c>
      <c r="AV1982" s="15" t="s">
        <v>91</v>
      </c>
      <c r="AW1982" s="15" t="s">
        <v>38</v>
      </c>
      <c r="AX1982" s="15" t="s">
        <v>82</v>
      </c>
      <c r="AY1982" s="243" t="s">
        <v>262</v>
      </c>
    </row>
    <row r="1983" spans="2:51" s="13" customFormat="1" ht="10">
      <c r="B1983" s="212"/>
      <c r="C1983" s="213"/>
      <c r="D1983" s="208" t="s">
        <v>272</v>
      </c>
      <c r="E1983" s="214" t="s">
        <v>44</v>
      </c>
      <c r="F1983" s="215" t="s">
        <v>783</v>
      </c>
      <c r="G1983" s="213"/>
      <c r="H1983" s="214" t="s">
        <v>44</v>
      </c>
      <c r="I1983" s="216"/>
      <c r="J1983" s="213"/>
      <c r="K1983" s="213"/>
      <c r="L1983" s="217"/>
      <c r="M1983" s="218"/>
      <c r="N1983" s="219"/>
      <c r="O1983" s="219"/>
      <c r="P1983" s="219"/>
      <c r="Q1983" s="219"/>
      <c r="R1983" s="219"/>
      <c r="S1983" s="219"/>
      <c r="T1983" s="220"/>
      <c r="AT1983" s="221" t="s">
        <v>272</v>
      </c>
      <c r="AU1983" s="221" t="s">
        <v>91</v>
      </c>
      <c r="AV1983" s="13" t="s">
        <v>89</v>
      </c>
      <c r="AW1983" s="13" t="s">
        <v>38</v>
      </c>
      <c r="AX1983" s="13" t="s">
        <v>82</v>
      </c>
      <c r="AY1983" s="221" t="s">
        <v>262</v>
      </c>
    </row>
    <row r="1984" spans="2:51" s="15" customFormat="1" ht="10">
      <c r="B1984" s="233"/>
      <c r="C1984" s="234"/>
      <c r="D1984" s="208" t="s">
        <v>272</v>
      </c>
      <c r="E1984" s="235" t="s">
        <v>44</v>
      </c>
      <c r="F1984" s="236" t="s">
        <v>1240</v>
      </c>
      <c r="G1984" s="234"/>
      <c r="H1984" s="237">
        <v>7.2</v>
      </c>
      <c r="I1984" s="238"/>
      <c r="J1984" s="234"/>
      <c r="K1984" s="234"/>
      <c r="L1984" s="239"/>
      <c r="M1984" s="240"/>
      <c r="N1984" s="241"/>
      <c r="O1984" s="241"/>
      <c r="P1984" s="241"/>
      <c r="Q1984" s="241"/>
      <c r="R1984" s="241"/>
      <c r="S1984" s="241"/>
      <c r="T1984" s="242"/>
      <c r="AT1984" s="243" t="s">
        <v>272</v>
      </c>
      <c r="AU1984" s="243" t="s">
        <v>91</v>
      </c>
      <c r="AV1984" s="15" t="s">
        <v>91</v>
      </c>
      <c r="AW1984" s="15" t="s">
        <v>38</v>
      </c>
      <c r="AX1984" s="15" t="s">
        <v>82</v>
      </c>
      <c r="AY1984" s="243" t="s">
        <v>262</v>
      </c>
    </row>
    <row r="1985" spans="2:51" s="13" customFormat="1" ht="10">
      <c r="B1985" s="212"/>
      <c r="C1985" s="213"/>
      <c r="D1985" s="208" t="s">
        <v>272</v>
      </c>
      <c r="E1985" s="214" t="s">
        <v>44</v>
      </c>
      <c r="F1985" s="215" t="s">
        <v>785</v>
      </c>
      <c r="G1985" s="213"/>
      <c r="H1985" s="214" t="s">
        <v>44</v>
      </c>
      <c r="I1985" s="216"/>
      <c r="J1985" s="213"/>
      <c r="K1985" s="213"/>
      <c r="L1985" s="217"/>
      <c r="M1985" s="218"/>
      <c r="N1985" s="219"/>
      <c r="O1985" s="219"/>
      <c r="P1985" s="219"/>
      <c r="Q1985" s="219"/>
      <c r="R1985" s="219"/>
      <c r="S1985" s="219"/>
      <c r="T1985" s="220"/>
      <c r="AT1985" s="221" t="s">
        <v>272</v>
      </c>
      <c r="AU1985" s="221" t="s">
        <v>91</v>
      </c>
      <c r="AV1985" s="13" t="s">
        <v>89</v>
      </c>
      <c r="AW1985" s="13" t="s">
        <v>38</v>
      </c>
      <c r="AX1985" s="13" t="s">
        <v>82</v>
      </c>
      <c r="AY1985" s="221" t="s">
        <v>262</v>
      </c>
    </row>
    <row r="1986" spans="2:51" s="15" customFormat="1" ht="10">
      <c r="B1986" s="233"/>
      <c r="C1986" s="234"/>
      <c r="D1986" s="208" t="s">
        <v>272</v>
      </c>
      <c r="E1986" s="235" t="s">
        <v>44</v>
      </c>
      <c r="F1986" s="236" t="s">
        <v>1241</v>
      </c>
      <c r="G1986" s="234"/>
      <c r="H1986" s="237">
        <v>13.4</v>
      </c>
      <c r="I1986" s="238"/>
      <c r="J1986" s="234"/>
      <c r="K1986" s="234"/>
      <c r="L1986" s="239"/>
      <c r="M1986" s="240"/>
      <c r="N1986" s="241"/>
      <c r="O1986" s="241"/>
      <c r="P1986" s="241"/>
      <c r="Q1986" s="241"/>
      <c r="R1986" s="241"/>
      <c r="S1986" s="241"/>
      <c r="T1986" s="242"/>
      <c r="AT1986" s="243" t="s">
        <v>272</v>
      </c>
      <c r="AU1986" s="243" t="s">
        <v>91</v>
      </c>
      <c r="AV1986" s="15" t="s">
        <v>91</v>
      </c>
      <c r="AW1986" s="15" t="s">
        <v>38</v>
      </c>
      <c r="AX1986" s="15" t="s">
        <v>82</v>
      </c>
      <c r="AY1986" s="243" t="s">
        <v>262</v>
      </c>
    </row>
    <row r="1987" spans="2:51" s="13" customFormat="1" ht="10">
      <c r="B1987" s="212"/>
      <c r="C1987" s="213"/>
      <c r="D1987" s="208" t="s">
        <v>272</v>
      </c>
      <c r="E1987" s="214" t="s">
        <v>44</v>
      </c>
      <c r="F1987" s="215" t="s">
        <v>787</v>
      </c>
      <c r="G1987" s="213"/>
      <c r="H1987" s="214" t="s">
        <v>44</v>
      </c>
      <c r="I1987" s="216"/>
      <c r="J1987" s="213"/>
      <c r="K1987" s="213"/>
      <c r="L1987" s="217"/>
      <c r="M1987" s="218"/>
      <c r="N1987" s="219"/>
      <c r="O1987" s="219"/>
      <c r="P1987" s="219"/>
      <c r="Q1987" s="219"/>
      <c r="R1987" s="219"/>
      <c r="S1987" s="219"/>
      <c r="T1987" s="220"/>
      <c r="AT1987" s="221" t="s">
        <v>272</v>
      </c>
      <c r="AU1987" s="221" t="s">
        <v>91</v>
      </c>
      <c r="AV1987" s="13" t="s">
        <v>89</v>
      </c>
      <c r="AW1987" s="13" t="s">
        <v>38</v>
      </c>
      <c r="AX1987" s="13" t="s">
        <v>82</v>
      </c>
      <c r="AY1987" s="221" t="s">
        <v>262</v>
      </c>
    </row>
    <row r="1988" spans="2:51" s="15" customFormat="1" ht="10">
      <c r="B1988" s="233"/>
      <c r="C1988" s="234"/>
      <c r="D1988" s="208" t="s">
        <v>272</v>
      </c>
      <c r="E1988" s="235" t="s">
        <v>44</v>
      </c>
      <c r="F1988" s="236" t="s">
        <v>1242</v>
      </c>
      <c r="G1988" s="234"/>
      <c r="H1988" s="237">
        <v>18.399999999999999</v>
      </c>
      <c r="I1988" s="238"/>
      <c r="J1988" s="234"/>
      <c r="K1988" s="234"/>
      <c r="L1988" s="239"/>
      <c r="M1988" s="240"/>
      <c r="N1988" s="241"/>
      <c r="O1988" s="241"/>
      <c r="P1988" s="241"/>
      <c r="Q1988" s="241"/>
      <c r="R1988" s="241"/>
      <c r="S1988" s="241"/>
      <c r="T1988" s="242"/>
      <c r="AT1988" s="243" t="s">
        <v>272</v>
      </c>
      <c r="AU1988" s="243" t="s">
        <v>91</v>
      </c>
      <c r="AV1988" s="15" t="s">
        <v>91</v>
      </c>
      <c r="AW1988" s="15" t="s">
        <v>38</v>
      </c>
      <c r="AX1988" s="15" t="s">
        <v>82</v>
      </c>
      <c r="AY1988" s="243" t="s">
        <v>262</v>
      </c>
    </row>
    <row r="1989" spans="2:51" s="13" customFormat="1" ht="10">
      <c r="B1989" s="212"/>
      <c r="C1989" s="213"/>
      <c r="D1989" s="208" t="s">
        <v>272</v>
      </c>
      <c r="E1989" s="214" t="s">
        <v>44</v>
      </c>
      <c r="F1989" s="215" t="s">
        <v>789</v>
      </c>
      <c r="G1989" s="213"/>
      <c r="H1989" s="214" t="s">
        <v>44</v>
      </c>
      <c r="I1989" s="216"/>
      <c r="J1989" s="213"/>
      <c r="K1989" s="213"/>
      <c r="L1989" s="217"/>
      <c r="M1989" s="218"/>
      <c r="N1989" s="219"/>
      <c r="O1989" s="219"/>
      <c r="P1989" s="219"/>
      <c r="Q1989" s="219"/>
      <c r="R1989" s="219"/>
      <c r="S1989" s="219"/>
      <c r="T1989" s="220"/>
      <c r="AT1989" s="221" t="s">
        <v>272</v>
      </c>
      <c r="AU1989" s="221" t="s">
        <v>91</v>
      </c>
      <c r="AV1989" s="13" t="s">
        <v>89</v>
      </c>
      <c r="AW1989" s="13" t="s">
        <v>38</v>
      </c>
      <c r="AX1989" s="13" t="s">
        <v>82</v>
      </c>
      <c r="AY1989" s="221" t="s">
        <v>262</v>
      </c>
    </row>
    <row r="1990" spans="2:51" s="15" customFormat="1" ht="10">
      <c r="B1990" s="233"/>
      <c r="C1990" s="234"/>
      <c r="D1990" s="208" t="s">
        <v>272</v>
      </c>
      <c r="E1990" s="235" t="s">
        <v>44</v>
      </c>
      <c r="F1990" s="236" t="s">
        <v>1243</v>
      </c>
      <c r="G1990" s="234"/>
      <c r="H1990" s="237">
        <v>20.6</v>
      </c>
      <c r="I1990" s="238"/>
      <c r="J1990" s="234"/>
      <c r="K1990" s="234"/>
      <c r="L1990" s="239"/>
      <c r="M1990" s="240"/>
      <c r="N1990" s="241"/>
      <c r="O1990" s="241"/>
      <c r="P1990" s="241"/>
      <c r="Q1990" s="241"/>
      <c r="R1990" s="241"/>
      <c r="S1990" s="241"/>
      <c r="T1990" s="242"/>
      <c r="AT1990" s="243" t="s">
        <v>272</v>
      </c>
      <c r="AU1990" s="243" t="s">
        <v>91</v>
      </c>
      <c r="AV1990" s="15" t="s">
        <v>91</v>
      </c>
      <c r="AW1990" s="15" t="s">
        <v>38</v>
      </c>
      <c r="AX1990" s="15" t="s">
        <v>82</v>
      </c>
      <c r="AY1990" s="243" t="s">
        <v>262</v>
      </c>
    </row>
    <row r="1991" spans="2:51" s="13" customFormat="1" ht="10">
      <c r="B1991" s="212"/>
      <c r="C1991" s="213"/>
      <c r="D1991" s="208" t="s">
        <v>272</v>
      </c>
      <c r="E1991" s="214" t="s">
        <v>44</v>
      </c>
      <c r="F1991" s="215" t="s">
        <v>791</v>
      </c>
      <c r="G1991" s="213"/>
      <c r="H1991" s="214" t="s">
        <v>44</v>
      </c>
      <c r="I1991" s="216"/>
      <c r="J1991" s="213"/>
      <c r="K1991" s="213"/>
      <c r="L1991" s="217"/>
      <c r="M1991" s="218"/>
      <c r="N1991" s="219"/>
      <c r="O1991" s="219"/>
      <c r="P1991" s="219"/>
      <c r="Q1991" s="219"/>
      <c r="R1991" s="219"/>
      <c r="S1991" s="219"/>
      <c r="T1991" s="220"/>
      <c r="AT1991" s="221" t="s">
        <v>272</v>
      </c>
      <c r="AU1991" s="221" t="s">
        <v>91</v>
      </c>
      <c r="AV1991" s="13" t="s">
        <v>89</v>
      </c>
      <c r="AW1991" s="13" t="s">
        <v>38</v>
      </c>
      <c r="AX1991" s="13" t="s">
        <v>82</v>
      </c>
      <c r="AY1991" s="221" t="s">
        <v>262</v>
      </c>
    </row>
    <row r="1992" spans="2:51" s="15" customFormat="1" ht="10">
      <c r="B1992" s="233"/>
      <c r="C1992" s="234"/>
      <c r="D1992" s="208" t="s">
        <v>272</v>
      </c>
      <c r="E1992" s="235" t="s">
        <v>44</v>
      </c>
      <c r="F1992" s="236" t="s">
        <v>1244</v>
      </c>
      <c r="G1992" s="234"/>
      <c r="H1992" s="237">
        <v>9.1999999999999993</v>
      </c>
      <c r="I1992" s="238"/>
      <c r="J1992" s="234"/>
      <c r="K1992" s="234"/>
      <c r="L1992" s="239"/>
      <c r="M1992" s="240"/>
      <c r="N1992" s="241"/>
      <c r="O1992" s="241"/>
      <c r="P1992" s="241"/>
      <c r="Q1992" s="241"/>
      <c r="R1992" s="241"/>
      <c r="S1992" s="241"/>
      <c r="T1992" s="242"/>
      <c r="AT1992" s="243" t="s">
        <v>272</v>
      </c>
      <c r="AU1992" s="243" t="s">
        <v>91</v>
      </c>
      <c r="AV1992" s="15" t="s">
        <v>91</v>
      </c>
      <c r="AW1992" s="15" t="s">
        <v>38</v>
      </c>
      <c r="AX1992" s="15" t="s">
        <v>82</v>
      </c>
      <c r="AY1992" s="243" t="s">
        <v>262</v>
      </c>
    </row>
    <row r="1993" spans="2:51" s="13" customFormat="1" ht="10">
      <c r="B1993" s="212"/>
      <c r="C1993" s="213"/>
      <c r="D1993" s="208" t="s">
        <v>272</v>
      </c>
      <c r="E1993" s="214" t="s">
        <v>44</v>
      </c>
      <c r="F1993" s="215" t="s">
        <v>1245</v>
      </c>
      <c r="G1993" s="213"/>
      <c r="H1993" s="214" t="s">
        <v>44</v>
      </c>
      <c r="I1993" s="216"/>
      <c r="J1993" s="213"/>
      <c r="K1993" s="213"/>
      <c r="L1993" s="217"/>
      <c r="M1993" s="218"/>
      <c r="N1993" s="219"/>
      <c r="O1993" s="219"/>
      <c r="P1993" s="219"/>
      <c r="Q1993" s="219"/>
      <c r="R1993" s="219"/>
      <c r="S1993" s="219"/>
      <c r="T1993" s="220"/>
      <c r="AT1993" s="221" t="s">
        <v>272</v>
      </c>
      <c r="AU1993" s="221" t="s">
        <v>91</v>
      </c>
      <c r="AV1993" s="13" t="s">
        <v>89</v>
      </c>
      <c r="AW1993" s="13" t="s">
        <v>38</v>
      </c>
      <c r="AX1993" s="13" t="s">
        <v>82</v>
      </c>
      <c r="AY1993" s="221" t="s">
        <v>262</v>
      </c>
    </row>
    <row r="1994" spans="2:51" s="15" customFormat="1" ht="10">
      <c r="B1994" s="233"/>
      <c r="C1994" s="234"/>
      <c r="D1994" s="208" t="s">
        <v>272</v>
      </c>
      <c r="E1994" s="235" t="s">
        <v>44</v>
      </c>
      <c r="F1994" s="236" t="s">
        <v>1246</v>
      </c>
      <c r="G1994" s="234"/>
      <c r="H1994" s="237">
        <v>5.8</v>
      </c>
      <c r="I1994" s="238"/>
      <c r="J1994" s="234"/>
      <c r="K1994" s="234"/>
      <c r="L1994" s="239"/>
      <c r="M1994" s="240"/>
      <c r="N1994" s="241"/>
      <c r="O1994" s="241"/>
      <c r="P1994" s="241"/>
      <c r="Q1994" s="241"/>
      <c r="R1994" s="241"/>
      <c r="S1994" s="241"/>
      <c r="T1994" s="242"/>
      <c r="AT1994" s="243" t="s">
        <v>272</v>
      </c>
      <c r="AU1994" s="243" t="s">
        <v>91</v>
      </c>
      <c r="AV1994" s="15" t="s">
        <v>91</v>
      </c>
      <c r="AW1994" s="15" t="s">
        <v>38</v>
      </c>
      <c r="AX1994" s="15" t="s">
        <v>82</v>
      </c>
      <c r="AY1994" s="243" t="s">
        <v>262</v>
      </c>
    </row>
    <row r="1995" spans="2:51" s="13" customFormat="1" ht="10">
      <c r="B1995" s="212"/>
      <c r="C1995" s="213"/>
      <c r="D1995" s="208" t="s">
        <v>272</v>
      </c>
      <c r="E1995" s="214" t="s">
        <v>44</v>
      </c>
      <c r="F1995" s="215" t="s">
        <v>795</v>
      </c>
      <c r="G1995" s="213"/>
      <c r="H1995" s="214" t="s">
        <v>44</v>
      </c>
      <c r="I1995" s="216"/>
      <c r="J1995" s="213"/>
      <c r="K1995" s="213"/>
      <c r="L1995" s="217"/>
      <c r="M1995" s="218"/>
      <c r="N1995" s="219"/>
      <c r="O1995" s="219"/>
      <c r="P1995" s="219"/>
      <c r="Q1995" s="219"/>
      <c r="R1995" s="219"/>
      <c r="S1995" s="219"/>
      <c r="T1995" s="220"/>
      <c r="AT1995" s="221" t="s">
        <v>272</v>
      </c>
      <c r="AU1995" s="221" t="s">
        <v>91</v>
      </c>
      <c r="AV1995" s="13" t="s">
        <v>89</v>
      </c>
      <c r="AW1995" s="13" t="s">
        <v>38</v>
      </c>
      <c r="AX1995" s="13" t="s">
        <v>82</v>
      </c>
      <c r="AY1995" s="221" t="s">
        <v>262</v>
      </c>
    </row>
    <row r="1996" spans="2:51" s="13" customFormat="1" ht="10">
      <c r="B1996" s="212"/>
      <c r="C1996" s="213"/>
      <c r="D1996" s="208" t="s">
        <v>272</v>
      </c>
      <c r="E1996" s="214" t="s">
        <v>44</v>
      </c>
      <c r="F1996" s="215" t="s">
        <v>1247</v>
      </c>
      <c r="G1996" s="213"/>
      <c r="H1996" s="214" t="s">
        <v>44</v>
      </c>
      <c r="I1996" s="216"/>
      <c r="J1996" s="213"/>
      <c r="K1996" s="213"/>
      <c r="L1996" s="217"/>
      <c r="M1996" s="218"/>
      <c r="N1996" s="219"/>
      <c r="O1996" s="219"/>
      <c r="P1996" s="219"/>
      <c r="Q1996" s="219"/>
      <c r="R1996" s="219"/>
      <c r="S1996" s="219"/>
      <c r="T1996" s="220"/>
      <c r="AT1996" s="221" t="s">
        <v>272</v>
      </c>
      <c r="AU1996" s="221" t="s">
        <v>91</v>
      </c>
      <c r="AV1996" s="13" t="s">
        <v>89</v>
      </c>
      <c r="AW1996" s="13" t="s">
        <v>38</v>
      </c>
      <c r="AX1996" s="13" t="s">
        <v>82</v>
      </c>
      <c r="AY1996" s="221" t="s">
        <v>262</v>
      </c>
    </row>
    <row r="1997" spans="2:51" s="14" customFormat="1" ht="10">
      <c r="B1997" s="222"/>
      <c r="C1997" s="223"/>
      <c r="D1997" s="208" t="s">
        <v>272</v>
      </c>
      <c r="E1997" s="224" t="s">
        <v>44</v>
      </c>
      <c r="F1997" s="225" t="s">
        <v>284</v>
      </c>
      <c r="G1997" s="223"/>
      <c r="H1997" s="226">
        <v>456.25</v>
      </c>
      <c r="I1997" s="227"/>
      <c r="J1997" s="223"/>
      <c r="K1997" s="223"/>
      <c r="L1997" s="228"/>
      <c r="M1997" s="229"/>
      <c r="N1997" s="230"/>
      <c r="O1997" s="230"/>
      <c r="P1997" s="230"/>
      <c r="Q1997" s="230"/>
      <c r="R1997" s="230"/>
      <c r="S1997" s="230"/>
      <c r="T1997" s="231"/>
      <c r="AT1997" s="232" t="s">
        <v>272</v>
      </c>
      <c r="AU1997" s="232" t="s">
        <v>91</v>
      </c>
      <c r="AV1997" s="14" t="s">
        <v>97</v>
      </c>
      <c r="AW1997" s="14" t="s">
        <v>38</v>
      </c>
      <c r="AX1997" s="14" t="s">
        <v>82</v>
      </c>
      <c r="AY1997" s="232" t="s">
        <v>262</v>
      </c>
    </row>
    <row r="1998" spans="2:51" s="13" customFormat="1" ht="10">
      <c r="B1998" s="212"/>
      <c r="C1998" s="213"/>
      <c r="D1998" s="208" t="s">
        <v>272</v>
      </c>
      <c r="E1998" s="214" t="s">
        <v>44</v>
      </c>
      <c r="F1998" s="215" t="s">
        <v>1248</v>
      </c>
      <c r="G1998" s="213"/>
      <c r="H1998" s="214" t="s">
        <v>44</v>
      </c>
      <c r="I1998" s="216"/>
      <c r="J1998" s="213"/>
      <c r="K1998" s="213"/>
      <c r="L1998" s="217"/>
      <c r="M1998" s="218"/>
      <c r="N1998" s="219"/>
      <c r="O1998" s="219"/>
      <c r="P1998" s="219"/>
      <c r="Q1998" s="219"/>
      <c r="R1998" s="219"/>
      <c r="S1998" s="219"/>
      <c r="T1998" s="220"/>
      <c r="AT1998" s="221" t="s">
        <v>272</v>
      </c>
      <c r="AU1998" s="221" t="s">
        <v>91</v>
      </c>
      <c r="AV1998" s="13" t="s">
        <v>89</v>
      </c>
      <c r="AW1998" s="13" t="s">
        <v>38</v>
      </c>
      <c r="AX1998" s="13" t="s">
        <v>82</v>
      </c>
      <c r="AY1998" s="221" t="s">
        <v>262</v>
      </c>
    </row>
    <row r="1999" spans="2:51" s="13" customFormat="1" ht="10">
      <c r="B1999" s="212"/>
      <c r="C1999" s="213"/>
      <c r="D1999" s="208" t="s">
        <v>272</v>
      </c>
      <c r="E1999" s="214" t="s">
        <v>44</v>
      </c>
      <c r="F1999" s="215" t="s">
        <v>799</v>
      </c>
      <c r="G1999" s="213"/>
      <c r="H1999" s="214" t="s">
        <v>44</v>
      </c>
      <c r="I1999" s="216"/>
      <c r="J1999" s="213"/>
      <c r="K1999" s="213"/>
      <c r="L1999" s="217"/>
      <c r="M1999" s="218"/>
      <c r="N1999" s="219"/>
      <c r="O1999" s="219"/>
      <c r="P1999" s="219"/>
      <c r="Q1999" s="219"/>
      <c r="R1999" s="219"/>
      <c r="S1999" s="219"/>
      <c r="T1999" s="220"/>
      <c r="AT1999" s="221" t="s">
        <v>272</v>
      </c>
      <c r="AU1999" s="221" t="s">
        <v>91</v>
      </c>
      <c r="AV1999" s="13" t="s">
        <v>89</v>
      </c>
      <c r="AW1999" s="13" t="s">
        <v>38</v>
      </c>
      <c r="AX1999" s="13" t="s">
        <v>82</v>
      </c>
      <c r="AY1999" s="221" t="s">
        <v>262</v>
      </c>
    </row>
    <row r="2000" spans="2:51" s="15" customFormat="1" ht="10">
      <c r="B2000" s="233"/>
      <c r="C2000" s="234"/>
      <c r="D2000" s="208" t="s">
        <v>272</v>
      </c>
      <c r="E2000" s="235" t="s">
        <v>44</v>
      </c>
      <c r="F2000" s="236" t="s">
        <v>1220</v>
      </c>
      <c r="G2000" s="234"/>
      <c r="H2000" s="237">
        <v>20.3</v>
      </c>
      <c r="I2000" s="238"/>
      <c r="J2000" s="234"/>
      <c r="K2000" s="234"/>
      <c r="L2000" s="239"/>
      <c r="M2000" s="240"/>
      <c r="N2000" s="241"/>
      <c r="O2000" s="241"/>
      <c r="P2000" s="241"/>
      <c r="Q2000" s="241"/>
      <c r="R2000" s="241"/>
      <c r="S2000" s="241"/>
      <c r="T2000" s="242"/>
      <c r="AT2000" s="243" t="s">
        <v>272</v>
      </c>
      <c r="AU2000" s="243" t="s">
        <v>91</v>
      </c>
      <c r="AV2000" s="15" t="s">
        <v>91</v>
      </c>
      <c r="AW2000" s="15" t="s">
        <v>38</v>
      </c>
      <c r="AX2000" s="15" t="s">
        <v>82</v>
      </c>
      <c r="AY2000" s="243" t="s">
        <v>262</v>
      </c>
    </row>
    <row r="2001" spans="2:51" s="15" customFormat="1" ht="10">
      <c r="B2001" s="233"/>
      <c r="C2001" s="234"/>
      <c r="D2001" s="208" t="s">
        <v>272</v>
      </c>
      <c r="E2001" s="235" t="s">
        <v>44</v>
      </c>
      <c r="F2001" s="236" t="s">
        <v>1249</v>
      </c>
      <c r="G2001" s="234"/>
      <c r="H2001" s="237">
        <v>2.8</v>
      </c>
      <c r="I2001" s="238"/>
      <c r="J2001" s="234"/>
      <c r="K2001" s="234"/>
      <c r="L2001" s="239"/>
      <c r="M2001" s="240"/>
      <c r="N2001" s="241"/>
      <c r="O2001" s="241"/>
      <c r="P2001" s="241"/>
      <c r="Q2001" s="241"/>
      <c r="R2001" s="241"/>
      <c r="S2001" s="241"/>
      <c r="T2001" s="242"/>
      <c r="AT2001" s="243" t="s">
        <v>272</v>
      </c>
      <c r="AU2001" s="243" t="s">
        <v>91</v>
      </c>
      <c r="AV2001" s="15" t="s">
        <v>91</v>
      </c>
      <c r="AW2001" s="15" t="s">
        <v>38</v>
      </c>
      <c r="AX2001" s="15" t="s">
        <v>82</v>
      </c>
      <c r="AY2001" s="243" t="s">
        <v>262</v>
      </c>
    </row>
    <row r="2002" spans="2:51" s="13" customFormat="1" ht="10">
      <c r="B2002" s="212"/>
      <c r="C2002" s="213"/>
      <c r="D2002" s="208" t="s">
        <v>272</v>
      </c>
      <c r="E2002" s="214" t="s">
        <v>44</v>
      </c>
      <c r="F2002" s="215" t="s">
        <v>804</v>
      </c>
      <c r="G2002" s="213"/>
      <c r="H2002" s="214" t="s">
        <v>44</v>
      </c>
      <c r="I2002" s="216"/>
      <c r="J2002" s="213"/>
      <c r="K2002" s="213"/>
      <c r="L2002" s="217"/>
      <c r="M2002" s="218"/>
      <c r="N2002" s="219"/>
      <c r="O2002" s="219"/>
      <c r="P2002" s="219"/>
      <c r="Q2002" s="219"/>
      <c r="R2002" s="219"/>
      <c r="S2002" s="219"/>
      <c r="T2002" s="220"/>
      <c r="AT2002" s="221" t="s">
        <v>272</v>
      </c>
      <c r="AU2002" s="221" t="s">
        <v>91</v>
      </c>
      <c r="AV2002" s="13" t="s">
        <v>89</v>
      </c>
      <c r="AW2002" s="13" t="s">
        <v>38</v>
      </c>
      <c r="AX2002" s="13" t="s">
        <v>82</v>
      </c>
      <c r="AY2002" s="221" t="s">
        <v>262</v>
      </c>
    </row>
    <row r="2003" spans="2:51" s="15" customFormat="1" ht="10">
      <c r="B2003" s="233"/>
      <c r="C2003" s="234"/>
      <c r="D2003" s="208" t="s">
        <v>272</v>
      </c>
      <c r="E2003" s="235" t="s">
        <v>44</v>
      </c>
      <c r="F2003" s="236" t="s">
        <v>1250</v>
      </c>
      <c r="G2003" s="234"/>
      <c r="H2003" s="237">
        <v>23.6</v>
      </c>
      <c r="I2003" s="238"/>
      <c r="J2003" s="234"/>
      <c r="K2003" s="234"/>
      <c r="L2003" s="239"/>
      <c r="M2003" s="240"/>
      <c r="N2003" s="241"/>
      <c r="O2003" s="241"/>
      <c r="P2003" s="241"/>
      <c r="Q2003" s="241"/>
      <c r="R2003" s="241"/>
      <c r="S2003" s="241"/>
      <c r="T2003" s="242"/>
      <c r="AT2003" s="243" t="s">
        <v>272</v>
      </c>
      <c r="AU2003" s="243" t="s">
        <v>91</v>
      </c>
      <c r="AV2003" s="15" t="s">
        <v>91</v>
      </c>
      <c r="AW2003" s="15" t="s">
        <v>38</v>
      </c>
      <c r="AX2003" s="15" t="s">
        <v>82</v>
      </c>
      <c r="AY2003" s="243" t="s">
        <v>262</v>
      </c>
    </row>
    <row r="2004" spans="2:51" s="13" customFormat="1" ht="10">
      <c r="B2004" s="212"/>
      <c r="C2004" s="213"/>
      <c r="D2004" s="208" t="s">
        <v>272</v>
      </c>
      <c r="E2004" s="214" t="s">
        <v>44</v>
      </c>
      <c r="F2004" s="215" t="s">
        <v>808</v>
      </c>
      <c r="G2004" s="213"/>
      <c r="H2004" s="214" t="s">
        <v>44</v>
      </c>
      <c r="I2004" s="216"/>
      <c r="J2004" s="213"/>
      <c r="K2004" s="213"/>
      <c r="L2004" s="217"/>
      <c r="M2004" s="218"/>
      <c r="N2004" s="219"/>
      <c r="O2004" s="219"/>
      <c r="P2004" s="219"/>
      <c r="Q2004" s="219"/>
      <c r="R2004" s="219"/>
      <c r="S2004" s="219"/>
      <c r="T2004" s="220"/>
      <c r="AT2004" s="221" t="s">
        <v>272</v>
      </c>
      <c r="AU2004" s="221" t="s">
        <v>91</v>
      </c>
      <c r="AV2004" s="13" t="s">
        <v>89</v>
      </c>
      <c r="AW2004" s="13" t="s">
        <v>38</v>
      </c>
      <c r="AX2004" s="13" t="s">
        <v>82</v>
      </c>
      <c r="AY2004" s="221" t="s">
        <v>262</v>
      </c>
    </row>
    <row r="2005" spans="2:51" s="15" customFormat="1" ht="10">
      <c r="B2005" s="233"/>
      <c r="C2005" s="234"/>
      <c r="D2005" s="208" t="s">
        <v>272</v>
      </c>
      <c r="E2005" s="235" t="s">
        <v>44</v>
      </c>
      <c r="F2005" s="236" t="s">
        <v>1251</v>
      </c>
      <c r="G2005" s="234"/>
      <c r="H2005" s="237">
        <v>85.7</v>
      </c>
      <c r="I2005" s="238"/>
      <c r="J2005" s="234"/>
      <c r="K2005" s="234"/>
      <c r="L2005" s="239"/>
      <c r="M2005" s="240"/>
      <c r="N2005" s="241"/>
      <c r="O2005" s="241"/>
      <c r="P2005" s="241"/>
      <c r="Q2005" s="241"/>
      <c r="R2005" s="241"/>
      <c r="S2005" s="241"/>
      <c r="T2005" s="242"/>
      <c r="AT2005" s="243" t="s">
        <v>272</v>
      </c>
      <c r="AU2005" s="243" t="s">
        <v>91</v>
      </c>
      <c r="AV2005" s="15" t="s">
        <v>91</v>
      </c>
      <c r="AW2005" s="15" t="s">
        <v>38</v>
      </c>
      <c r="AX2005" s="15" t="s">
        <v>82</v>
      </c>
      <c r="AY2005" s="243" t="s">
        <v>262</v>
      </c>
    </row>
    <row r="2006" spans="2:51" s="13" customFormat="1" ht="10">
      <c r="B2006" s="212"/>
      <c r="C2006" s="213"/>
      <c r="D2006" s="208" t="s">
        <v>272</v>
      </c>
      <c r="E2006" s="214" t="s">
        <v>44</v>
      </c>
      <c r="F2006" s="215" t="s">
        <v>810</v>
      </c>
      <c r="G2006" s="213"/>
      <c r="H2006" s="214" t="s">
        <v>44</v>
      </c>
      <c r="I2006" s="216"/>
      <c r="J2006" s="213"/>
      <c r="K2006" s="213"/>
      <c r="L2006" s="217"/>
      <c r="M2006" s="218"/>
      <c r="N2006" s="219"/>
      <c r="O2006" s="219"/>
      <c r="P2006" s="219"/>
      <c r="Q2006" s="219"/>
      <c r="R2006" s="219"/>
      <c r="S2006" s="219"/>
      <c r="T2006" s="220"/>
      <c r="AT2006" s="221" t="s">
        <v>272</v>
      </c>
      <c r="AU2006" s="221" t="s">
        <v>91</v>
      </c>
      <c r="AV2006" s="13" t="s">
        <v>89</v>
      </c>
      <c r="AW2006" s="13" t="s">
        <v>38</v>
      </c>
      <c r="AX2006" s="13" t="s">
        <v>82</v>
      </c>
      <c r="AY2006" s="221" t="s">
        <v>262</v>
      </c>
    </row>
    <row r="2007" spans="2:51" s="15" customFormat="1" ht="10">
      <c r="B2007" s="233"/>
      <c r="C2007" s="234"/>
      <c r="D2007" s="208" t="s">
        <v>272</v>
      </c>
      <c r="E2007" s="235" t="s">
        <v>44</v>
      </c>
      <c r="F2007" s="236" t="s">
        <v>1252</v>
      </c>
      <c r="G2007" s="234"/>
      <c r="H2007" s="237">
        <v>16.600000000000001</v>
      </c>
      <c r="I2007" s="238"/>
      <c r="J2007" s="234"/>
      <c r="K2007" s="234"/>
      <c r="L2007" s="239"/>
      <c r="M2007" s="240"/>
      <c r="N2007" s="241"/>
      <c r="O2007" s="241"/>
      <c r="P2007" s="241"/>
      <c r="Q2007" s="241"/>
      <c r="R2007" s="241"/>
      <c r="S2007" s="241"/>
      <c r="T2007" s="242"/>
      <c r="AT2007" s="243" t="s">
        <v>272</v>
      </c>
      <c r="AU2007" s="243" t="s">
        <v>91</v>
      </c>
      <c r="AV2007" s="15" t="s">
        <v>91</v>
      </c>
      <c r="AW2007" s="15" t="s">
        <v>38</v>
      </c>
      <c r="AX2007" s="15" t="s">
        <v>82</v>
      </c>
      <c r="AY2007" s="243" t="s">
        <v>262</v>
      </c>
    </row>
    <row r="2008" spans="2:51" s="13" customFormat="1" ht="10">
      <c r="B2008" s="212"/>
      <c r="C2008" s="213"/>
      <c r="D2008" s="208" t="s">
        <v>272</v>
      </c>
      <c r="E2008" s="214" t="s">
        <v>44</v>
      </c>
      <c r="F2008" s="215" t="s">
        <v>811</v>
      </c>
      <c r="G2008" s="213"/>
      <c r="H2008" s="214" t="s">
        <v>44</v>
      </c>
      <c r="I2008" s="216"/>
      <c r="J2008" s="213"/>
      <c r="K2008" s="213"/>
      <c r="L2008" s="217"/>
      <c r="M2008" s="218"/>
      <c r="N2008" s="219"/>
      <c r="O2008" s="219"/>
      <c r="P2008" s="219"/>
      <c r="Q2008" s="219"/>
      <c r="R2008" s="219"/>
      <c r="S2008" s="219"/>
      <c r="T2008" s="220"/>
      <c r="AT2008" s="221" t="s">
        <v>272</v>
      </c>
      <c r="AU2008" s="221" t="s">
        <v>91</v>
      </c>
      <c r="AV2008" s="13" t="s">
        <v>89</v>
      </c>
      <c r="AW2008" s="13" t="s">
        <v>38</v>
      </c>
      <c r="AX2008" s="13" t="s">
        <v>82</v>
      </c>
      <c r="AY2008" s="221" t="s">
        <v>262</v>
      </c>
    </row>
    <row r="2009" spans="2:51" s="15" customFormat="1" ht="10">
      <c r="B2009" s="233"/>
      <c r="C2009" s="234"/>
      <c r="D2009" s="208" t="s">
        <v>272</v>
      </c>
      <c r="E2009" s="235" t="s">
        <v>44</v>
      </c>
      <c r="F2009" s="236" t="s">
        <v>1253</v>
      </c>
      <c r="G2009" s="234"/>
      <c r="H2009" s="237">
        <v>16.8</v>
      </c>
      <c r="I2009" s="238"/>
      <c r="J2009" s="234"/>
      <c r="K2009" s="234"/>
      <c r="L2009" s="239"/>
      <c r="M2009" s="240"/>
      <c r="N2009" s="241"/>
      <c r="O2009" s="241"/>
      <c r="P2009" s="241"/>
      <c r="Q2009" s="241"/>
      <c r="R2009" s="241"/>
      <c r="S2009" s="241"/>
      <c r="T2009" s="242"/>
      <c r="AT2009" s="243" t="s">
        <v>272</v>
      </c>
      <c r="AU2009" s="243" t="s">
        <v>91</v>
      </c>
      <c r="AV2009" s="15" t="s">
        <v>91</v>
      </c>
      <c r="AW2009" s="15" t="s">
        <v>38</v>
      </c>
      <c r="AX2009" s="15" t="s">
        <v>82</v>
      </c>
      <c r="AY2009" s="243" t="s">
        <v>262</v>
      </c>
    </row>
    <row r="2010" spans="2:51" s="13" customFormat="1" ht="10">
      <c r="B2010" s="212"/>
      <c r="C2010" s="213"/>
      <c r="D2010" s="208" t="s">
        <v>272</v>
      </c>
      <c r="E2010" s="214" t="s">
        <v>44</v>
      </c>
      <c r="F2010" s="215" t="s">
        <v>813</v>
      </c>
      <c r="G2010" s="213"/>
      <c r="H2010" s="214" t="s">
        <v>44</v>
      </c>
      <c r="I2010" s="216"/>
      <c r="J2010" s="213"/>
      <c r="K2010" s="213"/>
      <c r="L2010" s="217"/>
      <c r="M2010" s="218"/>
      <c r="N2010" s="219"/>
      <c r="O2010" s="219"/>
      <c r="P2010" s="219"/>
      <c r="Q2010" s="219"/>
      <c r="R2010" s="219"/>
      <c r="S2010" s="219"/>
      <c r="T2010" s="220"/>
      <c r="AT2010" s="221" t="s">
        <v>272</v>
      </c>
      <c r="AU2010" s="221" t="s">
        <v>91</v>
      </c>
      <c r="AV2010" s="13" t="s">
        <v>89</v>
      </c>
      <c r="AW2010" s="13" t="s">
        <v>38</v>
      </c>
      <c r="AX2010" s="13" t="s">
        <v>82</v>
      </c>
      <c r="AY2010" s="221" t="s">
        <v>262</v>
      </c>
    </row>
    <row r="2011" spans="2:51" s="15" customFormat="1" ht="10">
      <c r="B2011" s="233"/>
      <c r="C2011" s="234"/>
      <c r="D2011" s="208" t="s">
        <v>272</v>
      </c>
      <c r="E2011" s="235" t="s">
        <v>44</v>
      </c>
      <c r="F2011" s="236" t="s">
        <v>1254</v>
      </c>
      <c r="G2011" s="234"/>
      <c r="H2011" s="237">
        <v>20.399999999999999</v>
      </c>
      <c r="I2011" s="238"/>
      <c r="J2011" s="234"/>
      <c r="K2011" s="234"/>
      <c r="L2011" s="239"/>
      <c r="M2011" s="240"/>
      <c r="N2011" s="241"/>
      <c r="O2011" s="241"/>
      <c r="P2011" s="241"/>
      <c r="Q2011" s="241"/>
      <c r="R2011" s="241"/>
      <c r="S2011" s="241"/>
      <c r="T2011" s="242"/>
      <c r="AT2011" s="243" t="s">
        <v>272</v>
      </c>
      <c r="AU2011" s="243" t="s">
        <v>91</v>
      </c>
      <c r="AV2011" s="15" t="s">
        <v>91</v>
      </c>
      <c r="AW2011" s="15" t="s">
        <v>38</v>
      </c>
      <c r="AX2011" s="15" t="s">
        <v>82</v>
      </c>
      <c r="AY2011" s="243" t="s">
        <v>262</v>
      </c>
    </row>
    <row r="2012" spans="2:51" s="13" customFormat="1" ht="10">
      <c r="B2012" s="212"/>
      <c r="C2012" s="213"/>
      <c r="D2012" s="208" t="s">
        <v>272</v>
      </c>
      <c r="E2012" s="214" t="s">
        <v>44</v>
      </c>
      <c r="F2012" s="215" t="s">
        <v>815</v>
      </c>
      <c r="G2012" s="213"/>
      <c r="H2012" s="214" t="s">
        <v>44</v>
      </c>
      <c r="I2012" s="216"/>
      <c r="J2012" s="213"/>
      <c r="K2012" s="213"/>
      <c r="L2012" s="217"/>
      <c r="M2012" s="218"/>
      <c r="N2012" s="219"/>
      <c r="O2012" s="219"/>
      <c r="P2012" s="219"/>
      <c r="Q2012" s="219"/>
      <c r="R2012" s="219"/>
      <c r="S2012" s="219"/>
      <c r="T2012" s="220"/>
      <c r="AT2012" s="221" t="s">
        <v>272</v>
      </c>
      <c r="AU2012" s="221" t="s">
        <v>91</v>
      </c>
      <c r="AV2012" s="13" t="s">
        <v>89</v>
      </c>
      <c r="AW2012" s="13" t="s">
        <v>38</v>
      </c>
      <c r="AX2012" s="13" t="s">
        <v>82</v>
      </c>
      <c r="AY2012" s="221" t="s">
        <v>262</v>
      </c>
    </row>
    <row r="2013" spans="2:51" s="15" customFormat="1" ht="10">
      <c r="B2013" s="233"/>
      <c r="C2013" s="234"/>
      <c r="D2013" s="208" t="s">
        <v>272</v>
      </c>
      <c r="E2013" s="235" t="s">
        <v>44</v>
      </c>
      <c r="F2013" s="236" t="s">
        <v>1255</v>
      </c>
      <c r="G2013" s="234"/>
      <c r="H2013" s="237">
        <v>21.4</v>
      </c>
      <c r="I2013" s="238"/>
      <c r="J2013" s="234"/>
      <c r="K2013" s="234"/>
      <c r="L2013" s="239"/>
      <c r="M2013" s="240"/>
      <c r="N2013" s="241"/>
      <c r="O2013" s="241"/>
      <c r="P2013" s="241"/>
      <c r="Q2013" s="241"/>
      <c r="R2013" s="241"/>
      <c r="S2013" s="241"/>
      <c r="T2013" s="242"/>
      <c r="AT2013" s="243" t="s">
        <v>272</v>
      </c>
      <c r="AU2013" s="243" t="s">
        <v>91</v>
      </c>
      <c r="AV2013" s="15" t="s">
        <v>91</v>
      </c>
      <c r="AW2013" s="15" t="s">
        <v>38</v>
      </c>
      <c r="AX2013" s="15" t="s">
        <v>82</v>
      </c>
      <c r="AY2013" s="243" t="s">
        <v>262</v>
      </c>
    </row>
    <row r="2014" spans="2:51" s="13" customFormat="1" ht="10">
      <c r="B2014" s="212"/>
      <c r="C2014" s="213"/>
      <c r="D2014" s="208" t="s">
        <v>272</v>
      </c>
      <c r="E2014" s="214" t="s">
        <v>44</v>
      </c>
      <c r="F2014" s="215" t="s">
        <v>817</v>
      </c>
      <c r="G2014" s="213"/>
      <c r="H2014" s="214" t="s">
        <v>44</v>
      </c>
      <c r="I2014" s="216"/>
      <c r="J2014" s="213"/>
      <c r="K2014" s="213"/>
      <c r="L2014" s="217"/>
      <c r="M2014" s="218"/>
      <c r="N2014" s="219"/>
      <c r="O2014" s="219"/>
      <c r="P2014" s="219"/>
      <c r="Q2014" s="219"/>
      <c r="R2014" s="219"/>
      <c r="S2014" s="219"/>
      <c r="T2014" s="220"/>
      <c r="AT2014" s="221" t="s">
        <v>272</v>
      </c>
      <c r="AU2014" s="221" t="s">
        <v>91</v>
      </c>
      <c r="AV2014" s="13" t="s">
        <v>89</v>
      </c>
      <c r="AW2014" s="13" t="s">
        <v>38</v>
      </c>
      <c r="AX2014" s="13" t="s">
        <v>82</v>
      </c>
      <c r="AY2014" s="221" t="s">
        <v>262</v>
      </c>
    </row>
    <row r="2015" spans="2:51" s="15" customFormat="1" ht="10">
      <c r="B2015" s="233"/>
      <c r="C2015" s="234"/>
      <c r="D2015" s="208" t="s">
        <v>272</v>
      </c>
      <c r="E2015" s="235" t="s">
        <v>44</v>
      </c>
      <c r="F2015" s="236" t="s">
        <v>1253</v>
      </c>
      <c r="G2015" s="234"/>
      <c r="H2015" s="237">
        <v>16.8</v>
      </c>
      <c r="I2015" s="238"/>
      <c r="J2015" s="234"/>
      <c r="K2015" s="234"/>
      <c r="L2015" s="239"/>
      <c r="M2015" s="240"/>
      <c r="N2015" s="241"/>
      <c r="O2015" s="241"/>
      <c r="P2015" s="241"/>
      <c r="Q2015" s="241"/>
      <c r="R2015" s="241"/>
      <c r="S2015" s="241"/>
      <c r="T2015" s="242"/>
      <c r="AT2015" s="243" t="s">
        <v>272</v>
      </c>
      <c r="AU2015" s="243" t="s">
        <v>91</v>
      </c>
      <c r="AV2015" s="15" t="s">
        <v>91</v>
      </c>
      <c r="AW2015" s="15" t="s">
        <v>38</v>
      </c>
      <c r="AX2015" s="15" t="s">
        <v>82</v>
      </c>
      <c r="AY2015" s="243" t="s">
        <v>262</v>
      </c>
    </row>
    <row r="2016" spans="2:51" s="13" customFormat="1" ht="10">
      <c r="B2016" s="212"/>
      <c r="C2016" s="213"/>
      <c r="D2016" s="208" t="s">
        <v>272</v>
      </c>
      <c r="E2016" s="214" t="s">
        <v>44</v>
      </c>
      <c r="F2016" s="215" t="s">
        <v>819</v>
      </c>
      <c r="G2016" s="213"/>
      <c r="H2016" s="214" t="s">
        <v>44</v>
      </c>
      <c r="I2016" s="216"/>
      <c r="J2016" s="213"/>
      <c r="K2016" s="213"/>
      <c r="L2016" s="217"/>
      <c r="M2016" s="218"/>
      <c r="N2016" s="219"/>
      <c r="O2016" s="219"/>
      <c r="P2016" s="219"/>
      <c r="Q2016" s="219"/>
      <c r="R2016" s="219"/>
      <c r="S2016" s="219"/>
      <c r="T2016" s="220"/>
      <c r="AT2016" s="221" t="s">
        <v>272</v>
      </c>
      <c r="AU2016" s="221" t="s">
        <v>91</v>
      </c>
      <c r="AV2016" s="13" t="s">
        <v>89</v>
      </c>
      <c r="AW2016" s="13" t="s">
        <v>38</v>
      </c>
      <c r="AX2016" s="13" t="s">
        <v>82</v>
      </c>
      <c r="AY2016" s="221" t="s">
        <v>262</v>
      </c>
    </row>
    <row r="2017" spans="2:51" s="15" customFormat="1" ht="10">
      <c r="B2017" s="233"/>
      <c r="C2017" s="234"/>
      <c r="D2017" s="208" t="s">
        <v>272</v>
      </c>
      <c r="E2017" s="235" t="s">
        <v>44</v>
      </c>
      <c r="F2017" s="236" t="s">
        <v>1256</v>
      </c>
      <c r="G2017" s="234"/>
      <c r="H2017" s="237">
        <v>17.3</v>
      </c>
      <c r="I2017" s="238"/>
      <c r="J2017" s="234"/>
      <c r="K2017" s="234"/>
      <c r="L2017" s="239"/>
      <c r="M2017" s="240"/>
      <c r="N2017" s="241"/>
      <c r="O2017" s="241"/>
      <c r="P2017" s="241"/>
      <c r="Q2017" s="241"/>
      <c r="R2017" s="241"/>
      <c r="S2017" s="241"/>
      <c r="T2017" s="242"/>
      <c r="AT2017" s="243" t="s">
        <v>272</v>
      </c>
      <c r="AU2017" s="243" t="s">
        <v>91</v>
      </c>
      <c r="AV2017" s="15" t="s">
        <v>91</v>
      </c>
      <c r="AW2017" s="15" t="s">
        <v>38</v>
      </c>
      <c r="AX2017" s="15" t="s">
        <v>82</v>
      </c>
      <c r="AY2017" s="243" t="s">
        <v>262</v>
      </c>
    </row>
    <row r="2018" spans="2:51" s="13" customFormat="1" ht="10">
      <c r="B2018" s="212"/>
      <c r="C2018" s="213"/>
      <c r="D2018" s="208" t="s">
        <v>272</v>
      </c>
      <c r="E2018" s="214" t="s">
        <v>44</v>
      </c>
      <c r="F2018" s="215" t="s">
        <v>821</v>
      </c>
      <c r="G2018" s="213"/>
      <c r="H2018" s="214" t="s">
        <v>44</v>
      </c>
      <c r="I2018" s="216"/>
      <c r="J2018" s="213"/>
      <c r="K2018" s="213"/>
      <c r="L2018" s="217"/>
      <c r="M2018" s="218"/>
      <c r="N2018" s="219"/>
      <c r="O2018" s="219"/>
      <c r="P2018" s="219"/>
      <c r="Q2018" s="219"/>
      <c r="R2018" s="219"/>
      <c r="S2018" s="219"/>
      <c r="T2018" s="220"/>
      <c r="AT2018" s="221" t="s">
        <v>272</v>
      </c>
      <c r="AU2018" s="221" t="s">
        <v>91</v>
      </c>
      <c r="AV2018" s="13" t="s">
        <v>89</v>
      </c>
      <c r="AW2018" s="13" t="s">
        <v>38</v>
      </c>
      <c r="AX2018" s="13" t="s">
        <v>82</v>
      </c>
      <c r="AY2018" s="221" t="s">
        <v>262</v>
      </c>
    </row>
    <row r="2019" spans="2:51" s="15" customFormat="1" ht="10">
      <c r="B2019" s="233"/>
      <c r="C2019" s="234"/>
      <c r="D2019" s="208" t="s">
        <v>272</v>
      </c>
      <c r="E2019" s="235" t="s">
        <v>44</v>
      </c>
      <c r="F2019" s="236" t="s">
        <v>1257</v>
      </c>
      <c r="G2019" s="234"/>
      <c r="H2019" s="237">
        <v>21.8</v>
      </c>
      <c r="I2019" s="238"/>
      <c r="J2019" s="234"/>
      <c r="K2019" s="234"/>
      <c r="L2019" s="239"/>
      <c r="M2019" s="240"/>
      <c r="N2019" s="241"/>
      <c r="O2019" s="241"/>
      <c r="P2019" s="241"/>
      <c r="Q2019" s="241"/>
      <c r="R2019" s="241"/>
      <c r="S2019" s="241"/>
      <c r="T2019" s="242"/>
      <c r="AT2019" s="243" t="s">
        <v>272</v>
      </c>
      <c r="AU2019" s="243" t="s">
        <v>91</v>
      </c>
      <c r="AV2019" s="15" t="s">
        <v>91</v>
      </c>
      <c r="AW2019" s="15" t="s">
        <v>38</v>
      </c>
      <c r="AX2019" s="15" t="s">
        <v>82</v>
      </c>
      <c r="AY2019" s="243" t="s">
        <v>262</v>
      </c>
    </row>
    <row r="2020" spans="2:51" s="13" customFormat="1" ht="10">
      <c r="B2020" s="212"/>
      <c r="C2020" s="213"/>
      <c r="D2020" s="208" t="s">
        <v>272</v>
      </c>
      <c r="E2020" s="214" t="s">
        <v>44</v>
      </c>
      <c r="F2020" s="215" t="s">
        <v>823</v>
      </c>
      <c r="G2020" s="213"/>
      <c r="H2020" s="214" t="s">
        <v>44</v>
      </c>
      <c r="I2020" s="216"/>
      <c r="J2020" s="213"/>
      <c r="K2020" s="213"/>
      <c r="L2020" s="217"/>
      <c r="M2020" s="218"/>
      <c r="N2020" s="219"/>
      <c r="O2020" s="219"/>
      <c r="P2020" s="219"/>
      <c r="Q2020" s="219"/>
      <c r="R2020" s="219"/>
      <c r="S2020" s="219"/>
      <c r="T2020" s="220"/>
      <c r="AT2020" s="221" t="s">
        <v>272</v>
      </c>
      <c r="AU2020" s="221" t="s">
        <v>91</v>
      </c>
      <c r="AV2020" s="13" t="s">
        <v>89</v>
      </c>
      <c r="AW2020" s="13" t="s">
        <v>38</v>
      </c>
      <c r="AX2020" s="13" t="s">
        <v>82</v>
      </c>
      <c r="AY2020" s="221" t="s">
        <v>262</v>
      </c>
    </row>
    <row r="2021" spans="2:51" s="15" customFormat="1" ht="10">
      <c r="B2021" s="233"/>
      <c r="C2021" s="234"/>
      <c r="D2021" s="208" t="s">
        <v>272</v>
      </c>
      <c r="E2021" s="235" t="s">
        <v>44</v>
      </c>
      <c r="F2021" s="236" t="s">
        <v>1258</v>
      </c>
      <c r="G2021" s="234"/>
      <c r="H2021" s="237">
        <v>23.2</v>
      </c>
      <c r="I2021" s="238"/>
      <c r="J2021" s="234"/>
      <c r="K2021" s="234"/>
      <c r="L2021" s="239"/>
      <c r="M2021" s="240"/>
      <c r="N2021" s="241"/>
      <c r="O2021" s="241"/>
      <c r="P2021" s="241"/>
      <c r="Q2021" s="241"/>
      <c r="R2021" s="241"/>
      <c r="S2021" s="241"/>
      <c r="T2021" s="242"/>
      <c r="AT2021" s="243" t="s">
        <v>272</v>
      </c>
      <c r="AU2021" s="243" t="s">
        <v>91</v>
      </c>
      <c r="AV2021" s="15" t="s">
        <v>91</v>
      </c>
      <c r="AW2021" s="15" t="s">
        <v>38</v>
      </c>
      <c r="AX2021" s="15" t="s">
        <v>82</v>
      </c>
      <c r="AY2021" s="243" t="s">
        <v>262</v>
      </c>
    </row>
    <row r="2022" spans="2:51" s="13" customFormat="1" ht="10">
      <c r="B2022" s="212"/>
      <c r="C2022" s="213"/>
      <c r="D2022" s="208" t="s">
        <v>272</v>
      </c>
      <c r="E2022" s="214" t="s">
        <v>44</v>
      </c>
      <c r="F2022" s="215" t="s">
        <v>824</v>
      </c>
      <c r="G2022" s="213"/>
      <c r="H2022" s="214" t="s">
        <v>44</v>
      </c>
      <c r="I2022" s="216"/>
      <c r="J2022" s="213"/>
      <c r="K2022" s="213"/>
      <c r="L2022" s="217"/>
      <c r="M2022" s="218"/>
      <c r="N2022" s="219"/>
      <c r="O2022" s="219"/>
      <c r="P2022" s="219"/>
      <c r="Q2022" s="219"/>
      <c r="R2022" s="219"/>
      <c r="S2022" s="219"/>
      <c r="T2022" s="220"/>
      <c r="AT2022" s="221" t="s">
        <v>272</v>
      </c>
      <c r="AU2022" s="221" t="s">
        <v>91</v>
      </c>
      <c r="AV2022" s="13" t="s">
        <v>89</v>
      </c>
      <c r="AW2022" s="13" t="s">
        <v>38</v>
      </c>
      <c r="AX2022" s="13" t="s">
        <v>82</v>
      </c>
      <c r="AY2022" s="221" t="s">
        <v>262</v>
      </c>
    </row>
    <row r="2023" spans="2:51" s="15" customFormat="1" ht="10">
      <c r="B2023" s="233"/>
      <c r="C2023" s="234"/>
      <c r="D2023" s="208" t="s">
        <v>272</v>
      </c>
      <c r="E2023" s="235" t="s">
        <v>44</v>
      </c>
      <c r="F2023" s="236" t="s">
        <v>1259</v>
      </c>
      <c r="G2023" s="234"/>
      <c r="H2023" s="237">
        <v>31.4</v>
      </c>
      <c r="I2023" s="238"/>
      <c r="J2023" s="234"/>
      <c r="K2023" s="234"/>
      <c r="L2023" s="239"/>
      <c r="M2023" s="240"/>
      <c r="N2023" s="241"/>
      <c r="O2023" s="241"/>
      <c r="P2023" s="241"/>
      <c r="Q2023" s="241"/>
      <c r="R2023" s="241"/>
      <c r="S2023" s="241"/>
      <c r="T2023" s="242"/>
      <c r="AT2023" s="243" t="s">
        <v>272</v>
      </c>
      <c r="AU2023" s="243" t="s">
        <v>91</v>
      </c>
      <c r="AV2023" s="15" t="s">
        <v>91</v>
      </c>
      <c r="AW2023" s="15" t="s">
        <v>38</v>
      </c>
      <c r="AX2023" s="15" t="s">
        <v>82</v>
      </c>
      <c r="AY2023" s="243" t="s">
        <v>262</v>
      </c>
    </row>
    <row r="2024" spans="2:51" s="13" customFormat="1" ht="10">
      <c r="B2024" s="212"/>
      <c r="C2024" s="213"/>
      <c r="D2024" s="208" t="s">
        <v>272</v>
      </c>
      <c r="E2024" s="214" t="s">
        <v>44</v>
      </c>
      <c r="F2024" s="215" t="s">
        <v>826</v>
      </c>
      <c r="G2024" s="213"/>
      <c r="H2024" s="214" t="s">
        <v>44</v>
      </c>
      <c r="I2024" s="216"/>
      <c r="J2024" s="213"/>
      <c r="K2024" s="213"/>
      <c r="L2024" s="217"/>
      <c r="M2024" s="218"/>
      <c r="N2024" s="219"/>
      <c r="O2024" s="219"/>
      <c r="P2024" s="219"/>
      <c r="Q2024" s="219"/>
      <c r="R2024" s="219"/>
      <c r="S2024" s="219"/>
      <c r="T2024" s="220"/>
      <c r="AT2024" s="221" t="s">
        <v>272</v>
      </c>
      <c r="AU2024" s="221" t="s">
        <v>91</v>
      </c>
      <c r="AV2024" s="13" t="s">
        <v>89</v>
      </c>
      <c r="AW2024" s="13" t="s">
        <v>38</v>
      </c>
      <c r="AX2024" s="13" t="s">
        <v>82</v>
      </c>
      <c r="AY2024" s="221" t="s">
        <v>262</v>
      </c>
    </row>
    <row r="2025" spans="2:51" s="15" customFormat="1" ht="10">
      <c r="B2025" s="233"/>
      <c r="C2025" s="234"/>
      <c r="D2025" s="208" t="s">
        <v>272</v>
      </c>
      <c r="E2025" s="235" t="s">
        <v>44</v>
      </c>
      <c r="F2025" s="236" t="s">
        <v>1260</v>
      </c>
      <c r="G2025" s="234"/>
      <c r="H2025" s="237">
        <v>22.6</v>
      </c>
      <c r="I2025" s="238"/>
      <c r="J2025" s="234"/>
      <c r="K2025" s="234"/>
      <c r="L2025" s="239"/>
      <c r="M2025" s="240"/>
      <c r="N2025" s="241"/>
      <c r="O2025" s="241"/>
      <c r="P2025" s="241"/>
      <c r="Q2025" s="241"/>
      <c r="R2025" s="241"/>
      <c r="S2025" s="241"/>
      <c r="T2025" s="242"/>
      <c r="AT2025" s="243" t="s">
        <v>272</v>
      </c>
      <c r="AU2025" s="243" t="s">
        <v>91</v>
      </c>
      <c r="AV2025" s="15" t="s">
        <v>91</v>
      </c>
      <c r="AW2025" s="15" t="s">
        <v>38</v>
      </c>
      <c r="AX2025" s="15" t="s">
        <v>82</v>
      </c>
      <c r="AY2025" s="243" t="s">
        <v>262</v>
      </c>
    </row>
    <row r="2026" spans="2:51" s="13" customFormat="1" ht="10">
      <c r="B2026" s="212"/>
      <c r="C2026" s="213"/>
      <c r="D2026" s="208" t="s">
        <v>272</v>
      </c>
      <c r="E2026" s="214" t="s">
        <v>44</v>
      </c>
      <c r="F2026" s="215" t="s">
        <v>828</v>
      </c>
      <c r="G2026" s="213"/>
      <c r="H2026" s="214" t="s">
        <v>44</v>
      </c>
      <c r="I2026" s="216"/>
      <c r="J2026" s="213"/>
      <c r="K2026" s="213"/>
      <c r="L2026" s="217"/>
      <c r="M2026" s="218"/>
      <c r="N2026" s="219"/>
      <c r="O2026" s="219"/>
      <c r="P2026" s="219"/>
      <c r="Q2026" s="219"/>
      <c r="R2026" s="219"/>
      <c r="S2026" s="219"/>
      <c r="T2026" s="220"/>
      <c r="AT2026" s="221" t="s">
        <v>272</v>
      </c>
      <c r="AU2026" s="221" t="s">
        <v>91</v>
      </c>
      <c r="AV2026" s="13" t="s">
        <v>89</v>
      </c>
      <c r="AW2026" s="13" t="s">
        <v>38</v>
      </c>
      <c r="AX2026" s="13" t="s">
        <v>82</v>
      </c>
      <c r="AY2026" s="221" t="s">
        <v>262</v>
      </c>
    </row>
    <row r="2027" spans="2:51" s="15" customFormat="1" ht="10">
      <c r="B2027" s="233"/>
      <c r="C2027" s="234"/>
      <c r="D2027" s="208" t="s">
        <v>272</v>
      </c>
      <c r="E2027" s="235" t="s">
        <v>44</v>
      </c>
      <c r="F2027" s="236" t="s">
        <v>1261</v>
      </c>
      <c r="G2027" s="234"/>
      <c r="H2027" s="237">
        <v>32.4</v>
      </c>
      <c r="I2027" s="238"/>
      <c r="J2027" s="234"/>
      <c r="K2027" s="234"/>
      <c r="L2027" s="239"/>
      <c r="M2027" s="240"/>
      <c r="N2027" s="241"/>
      <c r="O2027" s="241"/>
      <c r="P2027" s="241"/>
      <c r="Q2027" s="241"/>
      <c r="R2027" s="241"/>
      <c r="S2027" s="241"/>
      <c r="T2027" s="242"/>
      <c r="AT2027" s="243" t="s">
        <v>272</v>
      </c>
      <c r="AU2027" s="243" t="s">
        <v>91</v>
      </c>
      <c r="AV2027" s="15" t="s">
        <v>91</v>
      </c>
      <c r="AW2027" s="15" t="s">
        <v>38</v>
      </c>
      <c r="AX2027" s="15" t="s">
        <v>82</v>
      </c>
      <c r="AY2027" s="243" t="s">
        <v>262</v>
      </c>
    </row>
    <row r="2028" spans="2:51" s="13" customFormat="1" ht="10">
      <c r="B2028" s="212"/>
      <c r="C2028" s="213"/>
      <c r="D2028" s="208" t="s">
        <v>272</v>
      </c>
      <c r="E2028" s="214" t="s">
        <v>44</v>
      </c>
      <c r="F2028" s="215" t="s">
        <v>830</v>
      </c>
      <c r="G2028" s="213"/>
      <c r="H2028" s="214" t="s">
        <v>44</v>
      </c>
      <c r="I2028" s="216"/>
      <c r="J2028" s="213"/>
      <c r="K2028" s="213"/>
      <c r="L2028" s="217"/>
      <c r="M2028" s="218"/>
      <c r="N2028" s="219"/>
      <c r="O2028" s="219"/>
      <c r="P2028" s="219"/>
      <c r="Q2028" s="219"/>
      <c r="R2028" s="219"/>
      <c r="S2028" s="219"/>
      <c r="T2028" s="220"/>
      <c r="AT2028" s="221" t="s">
        <v>272</v>
      </c>
      <c r="AU2028" s="221" t="s">
        <v>91</v>
      </c>
      <c r="AV2028" s="13" t="s">
        <v>89</v>
      </c>
      <c r="AW2028" s="13" t="s">
        <v>38</v>
      </c>
      <c r="AX2028" s="13" t="s">
        <v>82</v>
      </c>
      <c r="AY2028" s="221" t="s">
        <v>262</v>
      </c>
    </row>
    <row r="2029" spans="2:51" s="15" customFormat="1" ht="10">
      <c r="B2029" s="233"/>
      <c r="C2029" s="234"/>
      <c r="D2029" s="208" t="s">
        <v>272</v>
      </c>
      <c r="E2029" s="235" t="s">
        <v>44</v>
      </c>
      <c r="F2029" s="236" t="s">
        <v>1258</v>
      </c>
      <c r="G2029" s="234"/>
      <c r="H2029" s="237">
        <v>23.2</v>
      </c>
      <c r="I2029" s="238"/>
      <c r="J2029" s="234"/>
      <c r="K2029" s="234"/>
      <c r="L2029" s="239"/>
      <c r="M2029" s="240"/>
      <c r="N2029" s="241"/>
      <c r="O2029" s="241"/>
      <c r="P2029" s="241"/>
      <c r="Q2029" s="241"/>
      <c r="R2029" s="241"/>
      <c r="S2029" s="241"/>
      <c r="T2029" s="242"/>
      <c r="AT2029" s="243" t="s">
        <v>272</v>
      </c>
      <c r="AU2029" s="243" t="s">
        <v>91</v>
      </c>
      <c r="AV2029" s="15" t="s">
        <v>91</v>
      </c>
      <c r="AW2029" s="15" t="s">
        <v>38</v>
      </c>
      <c r="AX2029" s="15" t="s">
        <v>82</v>
      </c>
      <c r="AY2029" s="243" t="s">
        <v>262</v>
      </c>
    </row>
    <row r="2030" spans="2:51" s="13" customFormat="1" ht="10">
      <c r="B2030" s="212"/>
      <c r="C2030" s="213"/>
      <c r="D2030" s="208" t="s">
        <v>272</v>
      </c>
      <c r="E2030" s="214" t="s">
        <v>44</v>
      </c>
      <c r="F2030" s="215" t="s">
        <v>832</v>
      </c>
      <c r="G2030" s="213"/>
      <c r="H2030" s="214" t="s">
        <v>44</v>
      </c>
      <c r="I2030" s="216"/>
      <c r="J2030" s="213"/>
      <c r="K2030" s="213"/>
      <c r="L2030" s="217"/>
      <c r="M2030" s="218"/>
      <c r="N2030" s="219"/>
      <c r="O2030" s="219"/>
      <c r="P2030" s="219"/>
      <c r="Q2030" s="219"/>
      <c r="R2030" s="219"/>
      <c r="S2030" s="219"/>
      <c r="T2030" s="220"/>
      <c r="AT2030" s="221" t="s">
        <v>272</v>
      </c>
      <c r="AU2030" s="221" t="s">
        <v>91</v>
      </c>
      <c r="AV2030" s="13" t="s">
        <v>89</v>
      </c>
      <c r="AW2030" s="13" t="s">
        <v>38</v>
      </c>
      <c r="AX2030" s="13" t="s">
        <v>82</v>
      </c>
      <c r="AY2030" s="221" t="s">
        <v>262</v>
      </c>
    </row>
    <row r="2031" spans="2:51" s="15" customFormat="1" ht="10">
      <c r="B2031" s="233"/>
      <c r="C2031" s="234"/>
      <c r="D2031" s="208" t="s">
        <v>272</v>
      </c>
      <c r="E2031" s="235" t="s">
        <v>44</v>
      </c>
      <c r="F2031" s="236" t="s">
        <v>1262</v>
      </c>
      <c r="G2031" s="234"/>
      <c r="H2031" s="237">
        <v>32.200000000000003</v>
      </c>
      <c r="I2031" s="238"/>
      <c r="J2031" s="234"/>
      <c r="K2031" s="234"/>
      <c r="L2031" s="239"/>
      <c r="M2031" s="240"/>
      <c r="N2031" s="241"/>
      <c r="O2031" s="241"/>
      <c r="P2031" s="241"/>
      <c r="Q2031" s="241"/>
      <c r="R2031" s="241"/>
      <c r="S2031" s="241"/>
      <c r="T2031" s="242"/>
      <c r="AT2031" s="243" t="s">
        <v>272</v>
      </c>
      <c r="AU2031" s="243" t="s">
        <v>91</v>
      </c>
      <c r="AV2031" s="15" t="s">
        <v>91</v>
      </c>
      <c r="AW2031" s="15" t="s">
        <v>38</v>
      </c>
      <c r="AX2031" s="15" t="s">
        <v>82</v>
      </c>
      <c r="AY2031" s="243" t="s">
        <v>262</v>
      </c>
    </row>
    <row r="2032" spans="2:51" s="13" customFormat="1" ht="10">
      <c r="B2032" s="212"/>
      <c r="C2032" s="213"/>
      <c r="D2032" s="208" t="s">
        <v>272</v>
      </c>
      <c r="E2032" s="214" t="s">
        <v>44</v>
      </c>
      <c r="F2032" s="215" t="s">
        <v>1263</v>
      </c>
      <c r="G2032" s="213"/>
      <c r="H2032" s="214" t="s">
        <v>44</v>
      </c>
      <c r="I2032" s="216"/>
      <c r="J2032" s="213"/>
      <c r="K2032" s="213"/>
      <c r="L2032" s="217"/>
      <c r="M2032" s="218"/>
      <c r="N2032" s="219"/>
      <c r="O2032" s="219"/>
      <c r="P2032" s="219"/>
      <c r="Q2032" s="219"/>
      <c r="R2032" s="219"/>
      <c r="S2032" s="219"/>
      <c r="T2032" s="220"/>
      <c r="AT2032" s="221" t="s">
        <v>272</v>
      </c>
      <c r="AU2032" s="221" t="s">
        <v>91</v>
      </c>
      <c r="AV2032" s="13" t="s">
        <v>89</v>
      </c>
      <c r="AW2032" s="13" t="s">
        <v>38</v>
      </c>
      <c r="AX2032" s="13" t="s">
        <v>82</v>
      </c>
      <c r="AY2032" s="221" t="s">
        <v>262</v>
      </c>
    </row>
    <row r="2033" spans="2:51" s="15" customFormat="1" ht="10">
      <c r="B2033" s="233"/>
      <c r="C2033" s="234"/>
      <c r="D2033" s="208" t="s">
        <v>272</v>
      </c>
      <c r="E2033" s="235" t="s">
        <v>44</v>
      </c>
      <c r="F2033" s="236" t="s">
        <v>1231</v>
      </c>
      <c r="G2033" s="234"/>
      <c r="H2033" s="237">
        <v>5.8</v>
      </c>
      <c r="I2033" s="238"/>
      <c r="J2033" s="234"/>
      <c r="K2033" s="234"/>
      <c r="L2033" s="239"/>
      <c r="M2033" s="240"/>
      <c r="N2033" s="241"/>
      <c r="O2033" s="241"/>
      <c r="P2033" s="241"/>
      <c r="Q2033" s="241"/>
      <c r="R2033" s="241"/>
      <c r="S2033" s="241"/>
      <c r="T2033" s="242"/>
      <c r="AT2033" s="243" t="s">
        <v>272</v>
      </c>
      <c r="AU2033" s="243" t="s">
        <v>91</v>
      </c>
      <c r="AV2033" s="15" t="s">
        <v>91</v>
      </c>
      <c r="AW2033" s="15" t="s">
        <v>38</v>
      </c>
      <c r="AX2033" s="15" t="s">
        <v>82</v>
      </c>
      <c r="AY2033" s="243" t="s">
        <v>262</v>
      </c>
    </row>
    <row r="2034" spans="2:51" s="13" customFormat="1" ht="10">
      <c r="B2034" s="212"/>
      <c r="C2034" s="213"/>
      <c r="D2034" s="208" t="s">
        <v>272</v>
      </c>
      <c r="E2034" s="214" t="s">
        <v>44</v>
      </c>
      <c r="F2034" s="215" t="s">
        <v>835</v>
      </c>
      <c r="G2034" s="213"/>
      <c r="H2034" s="214" t="s">
        <v>44</v>
      </c>
      <c r="I2034" s="216"/>
      <c r="J2034" s="213"/>
      <c r="K2034" s="213"/>
      <c r="L2034" s="217"/>
      <c r="M2034" s="218"/>
      <c r="N2034" s="219"/>
      <c r="O2034" s="219"/>
      <c r="P2034" s="219"/>
      <c r="Q2034" s="219"/>
      <c r="R2034" s="219"/>
      <c r="S2034" s="219"/>
      <c r="T2034" s="220"/>
      <c r="AT2034" s="221" t="s">
        <v>272</v>
      </c>
      <c r="AU2034" s="221" t="s">
        <v>91</v>
      </c>
      <c r="AV2034" s="13" t="s">
        <v>89</v>
      </c>
      <c r="AW2034" s="13" t="s">
        <v>38</v>
      </c>
      <c r="AX2034" s="13" t="s">
        <v>82</v>
      </c>
      <c r="AY2034" s="221" t="s">
        <v>262</v>
      </c>
    </row>
    <row r="2035" spans="2:51" s="15" customFormat="1" ht="10">
      <c r="B2035" s="233"/>
      <c r="C2035" s="234"/>
      <c r="D2035" s="208" t="s">
        <v>272</v>
      </c>
      <c r="E2035" s="235" t="s">
        <v>44</v>
      </c>
      <c r="F2035" s="236" t="s">
        <v>1264</v>
      </c>
      <c r="G2035" s="234"/>
      <c r="H2035" s="237">
        <v>19</v>
      </c>
      <c r="I2035" s="238"/>
      <c r="J2035" s="234"/>
      <c r="K2035" s="234"/>
      <c r="L2035" s="239"/>
      <c r="M2035" s="240"/>
      <c r="N2035" s="241"/>
      <c r="O2035" s="241"/>
      <c r="P2035" s="241"/>
      <c r="Q2035" s="241"/>
      <c r="R2035" s="241"/>
      <c r="S2035" s="241"/>
      <c r="T2035" s="242"/>
      <c r="AT2035" s="243" t="s">
        <v>272</v>
      </c>
      <c r="AU2035" s="243" t="s">
        <v>91</v>
      </c>
      <c r="AV2035" s="15" t="s">
        <v>91</v>
      </c>
      <c r="AW2035" s="15" t="s">
        <v>38</v>
      </c>
      <c r="AX2035" s="15" t="s">
        <v>82</v>
      </c>
      <c r="AY2035" s="243" t="s">
        <v>262</v>
      </c>
    </row>
    <row r="2036" spans="2:51" s="13" customFormat="1" ht="10">
      <c r="B2036" s="212"/>
      <c r="C2036" s="213"/>
      <c r="D2036" s="208" t="s">
        <v>272</v>
      </c>
      <c r="E2036" s="214" t="s">
        <v>44</v>
      </c>
      <c r="F2036" s="215" t="s">
        <v>837</v>
      </c>
      <c r="G2036" s="213"/>
      <c r="H2036" s="214" t="s">
        <v>44</v>
      </c>
      <c r="I2036" s="216"/>
      <c r="J2036" s="213"/>
      <c r="K2036" s="213"/>
      <c r="L2036" s="217"/>
      <c r="M2036" s="218"/>
      <c r="N2036" s="219"/>
      <c r="O2036" s="219"/>
      <c r="P2036" s="219"/>
      <c r="Q2036" s="219"/>
      <c r="R2036" s="219"/>
      <c r="S2036" s="219"/>
      <c r="T2036" s="220"/>
      <c r="AT2036" s="221" t="s">
        <v>272</v>
      </c>
      <c r="AU2036" s="221" t="s">
        <v>91</v>
      </c>
      <c r="AV2036" s="13" t="s">
        <v>89</v>
      </c>
      <c r="AW2036" s="13" t="s">
        <v>38</v>
      </c>
      <c r="AX2036" s="13" t="s">
        <v>82</v>
      </c>
      <c r="AY2036" s="221" t="s">
        <v>262</v>
      </c>
    </row>
    <row r="2037" spans="2:51" s="15" customFormat="1" ht="10">
      <c r="B2037" s="233"/>
      <c r="C2037" s="234"/>
      <c r="D2037" s="208" t="s">
        <v>272</v>
      </c>
      <c r="E2037" s="235" t="s">
        <v>44</v>
      </c>
      <c r="F2037" s="236" t="s">
        <v>1265</v>
      </c>
      <c r="G2037" s="234"/>
      <c r="H2037" s="237">
        <v>20.9</v>
      </c>
      <c r="I2037" s="238"/>
      <c r="J2037" s="234"/>
      <c r="K2037" s="234"/>
      <c r="L2037" s="239"/>
      <c r="M2037" s="240"/>
      <c r="N2037" s="241"/>
      <c r="O2037" s="241"/>
      <c r="P2037" s="241"/>
      <c r="Q2037" s="241"/>
      <c r="R2037" s="241"/>
      <c r="S2037" s="241"/>
      <c r="T2037" s="242"/>
      <c r="AT2037" s="243" t="s">
        <v>272</v>
      </c>
      <c r="AU2037" s="243" t="s">
        <v>91</v>
      </c>
      <c r="AV2037" s="15" t="s">
        <v>91</v>
      </c>
      <c r="AW2037" s="15" t="s">
        <v>38</v>
      </c>
      <c r="AX2037" s="15" t="s">
        <v>82</v>
      </c>
      <c r="AY2037" s="243" t="s">
        <v>262</v>
      </c>
    </row>
    <row r="2038" spans="2:51" s="13" customFormat="1" ht="10">
      <c r="B2038" s="212"/>
      <c r="C2038" s="213"/>
      <c r="D2038" s="208" t="s">
        <v>272</v>
      </c>
      <c r="E2038" s="214" t="s">
        <v>44</v>
      </c>
      <c r="F2038" s="215" t="s">
        <v>838</v>
      </c>
      <c r="G2038" s="213"/>
      <c r="H2038" s="214" t="s">
        <v>44</v>
      </c>
      <c r="I2038" s="216"/>
      <c r="J2038" s="213"/>
      <c r="K2038" s="213"/>
      <c r="L2038" s="217"/>
      <c r="M2038" s="218"/>
      <c r="N2038" s="219"/>
      <c r="O2038" s="219"/>
      <c r="P2038" s="219"/>
      <c r="Q2038" s="219"/>
      <c r="R2038" s="219"/>
      <c r="S2038" s="219"/>
      <c r="T2038" s="220"/>
      <c r="AT2038" s="221" t="s">
        <v>272</v>
      </c>
      <c r="AU2038" s="221" t="s">
        <v>91</v>
      </c>
      <c r="AV2038" s="13" t="s">
        <v>89</v>
      </c>
      <c r="AW2038" s="13" t="s">
        <v>38</v>
      </c>
      <c r="AX2038" s="13" t="s">
        <v>82</v>
      </c>
      <c r="AY2038" s="221" t="s">
        <v>262</v>
      </c>
    </row>
    <row r="2039" spans="2:51" s="15" customFormat="1" ht="10">
      <c r="B2039" s="233"/>
      <c r="C2039" s="234"/>
      <c r="D2039" s="208" t="s">
        <v>272</v>
      </c>
      <c r="E2039" s="235" t="s">
        <v>44</v>
      </c>
      <c r="F2039" s="236" t="s">
        <v>1240</v>
      </c>
      <c r="G2039" s="234"/>
      <c r="H2039" s="237">
        <v>7.2</v>
      </c>
      <c r="I2039" s="238"/>
      <c r="J2039" s="234"/>
      <c r="K2039" s="234"/>
      <c r="L2039" s="239"/>
      <c r="M2039" s="240"/>
      <c r="N2039" s="241"/>
      <c r="O2039" s="241"/>
      <c r="P2039" s="241"/>
      <c r="Q2039" s="241"/>
      <c r="R2039" s="241"/>
      <c r="S2039" s="241"/>
      <c r="T2039" s="242"/>
      <c r="AT2039" s="243" t="s">
        <v>272</v>
      </c>
      <c r="AU2039" s="243" t="s">
        <v>91</v>
      </c>
      <c r="AV2039" s="15" t="s">
        <v>91</v>
      </c>
      <c r="AW2039" s="15" t="s">
        <v>38</v>
      </c>
      <c r="AX2039" s="15" t="s">
        <v>82</v>
      </c>
      <c r="AY2039" s="243" t="s">
        <v>262</v>
      </c>
    </row>
    <row r="2040" spans="2:51" s="13" customFormat="1" ht="10">
      <c r="B2040" s="212"/>
      <c r="C2040" s="213"/>
      <c r="D2040" s="208" t="s">
        <v>272</v>
      </c>
      <c r="E2040" s="214" t="s">
        <v>44</v>
      </c>
      <c r="F2040" s="215" t="s">
        <v>840</v>
      </c>
      <c r="G2040" s="213"/>
      <c r="H2040" s="214" t="s">
        <v>44</v>
      </c>
      <c r="I2040" s="216"/>
      <c r="J2040" s="213"/>
      <c r="K2040" s="213"/>
      <c r="L2040" s="217"/>
      <c r="M2040" s="218"/>
      <c r="N2040" s="219"/>
      <c r="O2040" s="219"/>
      <c r="P2040" s="219"/>
      <c r="Q2040" s="219"/>
      <c r="R2040" s="219"/>
      <c r="S2040" s="219"/>
      <c r="T2040" s="220"/>
      <c r="AT2040" s="221" t="s">
        <v>272</v>
      </c>
      <c r="AU2040" s="221" t="s">
        <v>91</v>
      </c>
      <c r="AV2040" s="13" t="s">
        <v>89</v>
      </c>
      <c r="AW2040" s="13" t="s">
        <v>38</v>
      </c>
      <c r="AX2040" s="13" t="s">
        <v>82</v>
      </c>
      <c r="AY2040" s="221" t="s">
        <v>262</v>
      </c>
    </row>
    <row r="2041" spans="2:51" s="15" customFormat="1" ht="10">
      <c r="B2041" s="233"/>
      <c r="C2041" s="234"/>
      <c r="D2041" s="208" t="s">
        <v>272</v>
      </c>
      <c r="E2041" s="235" t="s">
        <v>44</v>
      </c>
      <c r="F2041" s="236" t="s">
        <v>1229</v>
      </c>
      <c r="G2041" s="234"/>
      <c r="H2041" s="237">
        <v>9.1999999999999993</v>
      </c>
      <c r="I2041" s="238"/>
      <c r="J2041" s="234"/>
      <c r="K2041" s="234"/>
      <c r="L2041" s="239"/>
      <c r="M2041" s="240"/>
      <c r="N2041" s="241"/>
      <c r="O2041" s="241"/>
      <c r="P2041" s="241"/>
      <c r="Q2041" s="241"/>
      <c r="R2041" s="241"/>
      <c r="S2041" s="241"/>
      <c r="T2041" s="242"/>
      <c r="AT2041" s="243" t="s">
        <v>272</v>
      </c>
      <c r="AU2041" s="243" t="s">
        <v>91</v>
      </c>
      <c r="AV2041" s="15" t="s">
        <v>91</v>
      </c>
      <c r="AW2041" s="15" t="s">
        <v>38</v>
      </c>
      <c r="AX2041" s="15" t="s">
        <v>82</v>
      </c>
      <c r="AY2041" s="243" t="s">
        <v>262</v>
      </c>
    </row>
    <row r="2042" spans="2:51" s="13" customFormat="1" ht="10">
      <c r="B2042" s="212"/>
      <c r="C2042" s="213"/>
      <c r="D2042" s="208" t="s">
        <v>272</v>
      </c>
      <c r="E2042" s="214" t="s">
        <v>44</v>
      </c>
      <c r="F2042" s="215" t="s">
        <v>842</v>
      </c>
      <c r="G2042" s="213"/>
      <c r="H2042" s="214" t="s">
        <v>44</v>
      </c>
      <c r="I2042" s="216"/>
      <c r="J2042" s="213"/>
      <c r="K2042" s="213"/>
      <c r="L2042" s="217"/>
      <c r="M2042" s="218"/>
      <c r="N2042" s="219"/>
      <c r="O2042" s="219"/>
      <c r="P2042" s="219"/>
      <c r="Q2042" s="219"/>
      <c r="R2042" s="219"/>
      <c r="S2042" s="219"/>
      <c r="T2042" s="220"/>
      <c r="AT2042" s="221" t="s">
        <v>272</v>
      </c>
      <c r="AU2042" s="221" t="s">
        <v>91</v>
      </c>
      <c r="AV2042" s="13" t="s">
        <v>89</v>
      </c>
      <c r="AW2042" s="13" t="s">
        <v>38</v>
      </c>
      <c r="AX2042" s="13" t="s">
        <v>82</v>
      </c>
      <c r="AY2042" s="221" t="s">
        <v>262</v>
      </c>
    </row>
    <row r="2043" spans="2:51" s="15" customFormat="1" ht="10">
      <c r="B2043" s="233"/>
      <c r="C2043" s="234"/>
      <c r="D2043" s="208" t="s">
        <v>272</v>
      </c>
      <c r="E2043" s="235" t="s">
        <v>44</v>
      </c>
      <c r="F2043" s="236" t="s">
        <v>1266</v>
      </c>
      <c r="G2043" s="234"/>
      <c r="H2043" s="237">
        <v>7.7</v>
      </c>
      <c r="I2043" s="238"/>
      <c r="J2043" s="234"/>
      <c r="K2043" s="234"/>
      <c r="L2043" s="239"/>
      <c r="M2043" s="240"/>
      <c r="N2043" s="241"/>
      <c r="O2043" s="241"/>
      <c r="P2043" s="241"/>
      <c r="Q2043" s="241"/>
      <c r="R2043" s="241"/>
      <c r="S2043" s="241"/>
      <c r="T2043" s="242"/>
      <c r="AT2043" s="243" t="s">
        <v>272</v>
      </c>
      <c r="AU2043" s="243" t="s">
        <v>91</v>
      </c>
      <c r="AV2043" s="15" t="s">
        <v>91</v>
      </c>
      <c r="AW2043" s="15" t="s">
        <v>38</v>
      </c>
      <c r="AX2043" s="15" t="s">
        <v>82</v>
      </c>
      <c r="AY2043" s="243" t="s">
        <v>262</v>
      </c>
    </row>
    <row r="2044" spans="2:51" s="14" customFormat="1" ht="10">
      <c r="B2044" s="222"/>
      <c r="C2044" s="223"/>
      <c r="D2044" s="208" t="s">
        <v>272</v>
      </c>
      <c r="E2044" s="224" t="s">
        <v>44</v>
      </c>
      <c r="F2044" s="225" t="s">
        <v>284</v>
      </c>
      <c r="G2044" s="223"/>
      <c r="H2044" s="226">
        <v>498.29999999999995</v>
      </c>
      <c r="I2044" s="227"/>
      <c r="J2044" s="223"/>
      <c r="K2044" s="223"/>
      <c r="L2044" s="228"/>
      <c r="M2044" s="229"/>
      <c r="N2044" s="230"/>
      <c r="O2044" s="230"/>
      <c r="P2044" s="230"/>
      <c r="Q2044" s="230"/>
      <c r="R2044" s="230"/>
      <c r="S2044" s="230"/>
      <c r="T2044" s="231"/>
      <c r="AT2044" s="232" t="s">
        <v>272</v>
      </c>
      <c r="AU2044" s="232" t="s">
        <v>91</v>
      </c>
      <c r="AV2044" s="14" t="s">
        <v>97</v>
      </c>
      <c r="AW2044" s="14" t="s">
        <v>38</v>
      </c>
      <c r="AX2044" s="14" t="s">
        <v>82</v>
      </c>
      <c r="AY2044" s="232" t="s">
        <v>262</v>
      </c>
    </row>
    <row r="2045" spans="2:51" s="13" customFormat="1" ht="10">
      <c r="B2045" s="212"/>
      <c r="C2045" s="213"/>
      <c r="D2045" s="208" t="s">
        <v>272</v>
      </c>
      <c r="E2045" s="214" t="s">
        <v>44</v>
      </c>
      <c r="F2045" s="215" t="s">
        <v>575</v>
      </c>
      <c r="G2045" s="213"/>
      <c r="H2045" s="214" t="s">
        <v>44</v>
      </c>
      <c r="I2045" s="216"/>
      <c r="J2045" s="213"/>
      <c r="K2045" s="213"/>
      <c r="L2045" s="217"/>
      <c r="M2045" s="218"/>
      <c r="N2045" s="219"/>
      <c r="O2045" s="219"/>
      <c r="P2045" s="219"/>
      <c r="Q2045" s="219"/>
      <c r="R2045" s="219"/>
      <c r="S2045" s="219"/>
      <c r="T2045" s="220"/>
      <c r="AT2045" s="221" t="s">
        <v>272</v>
      </c>
      <c r="AU2045" s="221" t="s">
        <v>91</v>
      </c>
      <c r="AV2045" s="13" t="s">
        <v>89</v>
      </c>
      <c r="AW2045" s="13" t="s">
        <v>38</v>
      </c>
      <c r="AX2045" s="13" t="s">
        <v>82</v>
      </c>
      <c r="AY2045" s="221" t="s">
        <v>262</v>
      </c>
    </row>
    <row r="2046" spans="2:51" s="13" customFormat="1" ht="10">
      <c r="B2046" s="212"/>
      <c r="C2046" s="213"/>
      <c r="D2046" s="208" t="s">
        <v>272</v>
      </c>
      <c r="E2046" s="214" t="s">
        <v>44</v>
      </c>
      <c r="F2046" s="215" t="s">
        <v>844</v>
      </c>
      <c r="G2046" s="213"/>
      <c r="H2046" s="214" t="s">
        <v>44</v>
      </c>
      <c r="I2046" s="216"/>
      <c r="J2046" s="213"/>
      <c r="K2046" s="213"/>
      <c r="L2046" s="217"/>
      <c r="M2046" s="218"/>
      <c r="N2046" s="219"/>
      <c r="O2046" s="219"/>
      <c r="P2046" s="219"/>
      <c r="Q2046" s="219"/>
      <c r="R2046" s="219"/>
      <c r="S2046" s="219"/>
      <c r="T2046" s="220"/>
      <c r="AT2046" s="221" t="s">
        <v>272</v>
      </c>
      <c r="AU2046" s="221" t="s">
        <v>91</v>
      </c>
      <c r="AV2046" s="13" t="s">
        <v>89</v>
      </c>
      <c r="AW2046" s="13" t="s">
        <v>38</v>
      </c>
      <c r="AX2046" s="13" t="s">
        <v>82</v>
      </c>
      <c r="AY2046" s="221" t="s">
        <v>262</v>
      </c>
    </row>
    <row r="2047" spans="2:51" s="15" customFormat="1" ht="10">
      <c r="B2047" s="233"/>
      <c r="C2047" s="234"/>
      <c r="D2047" s="208" t="s">
        <v>272</v>
      </c>
      <c r="E2047" s="235" t="s">
        <v>44</v>
      </c>
      <c r="F2047" s="236" t="s">
        <v>1220</v>
      </c>
      <c r="G2047" s="234"/>
      <c r="H2047" s="237">
        <v>20.3</v>
      </c>
      <c r="I2047" s="238"/>
      <c r="J2047" s="234"/>
      <c r="K2047" s="234"/>
      <c r="L2047" s="239"/>
      <c r="M2047" s="240"/>
      <c r="N2047" s="241"/>
      <c r="O2047" s="241"/>
      <c r="P2047" s="241"/>
      <c r="Q2047" s="241"/>
      <c r="R2047" s="241"/>
      <c r="S2047" s="241"/>
      <c r="T2047" s="242"/>
      <c r="AT2047" s="243" t="s">
        <v>272</v>
      </c>
      <c r="AU2047" s="243" t="s">
        <v>91</v>
      </c>
      <c r="AV2047" s="15" t="s">
        <v>91</v>
      </c>
      <c r="AW2047" s="15" t="s">
        <v>38</v>
      </c>
      <c r="AX2047" s="15" t="s">
        <v>82</v>
      </c>
      <c r="AY2047" s="243" t="s">
        <v>262</v>
      </c>
    </row>
    <row r="2048" spans="2:51" s="15" customFormat="1" ht="10">
      <c r="B2048" s="233"/>
      <c r="C2048" s="234"/>
      <c r="D2048" s="208" t="s">
        <v>272</v>
      </c>
      <c r="E2048" s="235" t="s">
        <v>44</v>
      </c>
      <c r="F2048" s="236" t="s">
        <v>1249</v>
      </c>
      <c r="G2048" s="234"/>
      <c r="H2048" s="237">
        <v>2.8</v>
      </c>
      <c r="I2048" s="238"/>
      <c r="J2048" s="234"/>
      <c r="K2048" s="234"/>
      <c r="L2048" s="239"/>
      <c r="M2048" s="240"/>
      <c r="N2048" s="241"/>
      <c r="O2048" s="241"/>
      <c r="P2048" s="241"/>
      <c r="Q2048" s="241"/>
      <c r="R2048" s="241"/>
      <c r="S2048" s="241"/>
      <c r="T2048" s="242"/>
      <c r="AT2048" s="243" t="s">
        <v>272</v>
      </c>
      <c r="AU2048" s="243" t="s">
        <v>91</v>
      </c>
      <c r="AV2048" s="15" t="s">
        <v>91</v>
      </c>
      <c r="AW2048" s="15" t="s">
        <v>38</v>
      </c>
      <c r="AX2048" s="15" t="s">
        <v>82</v>
      </c>
      <c r="AY2048" s="243" t="s">
        <v>262</v>
      </c>
    </row>
    <row r="2049" spans="2:51" s="13" customFormat="1" ht="10">
      <c r="B2049" s="212"/>
      <c r="C2049" s="213"/>
      <c r="D2049" s="208" t="s">
        <v>272</v>
      </c>
      <c r="E2049" s="214" t="s">
        <v>44</v>
      </c>
      <c r="F2049" s="215" t="s">
        <v>846</v>
      </c>
      <c r="G2049" s="213"/>
      <c r="H2049" s="214" t="s">
        <v>44</v>
      </c>
      <c r="I2049" s="216"/>
      <c r="J2049" s="213"/>
      <c r="K2049" s="213"/>
      <c r="L2049" s="217"/>
      <c r="M2049" s="218"/>
      <c r="N2049" s="219"/>
      <c r="O2049" s="219"/>
      <c r="P2049" s="219"/>
      <c r="Q2049" s="219"/>
      <c r="R2049" s="219"/>
      <c r="S2049" s="219"/>
      <c r="T2049" s="220"/>
      <c r="AT2049" s="221" t="s">
        <v>272</v>
      </c>
      <c r="AU2049" s="221" t="s">
        <v>91</v>
      </c>
      <c r="AV2049" s="13" t="s">
        <v>89</v>
      </c>
      <c r="AW2049" s="13" t="s">
        <v>38</v>
      </c>
      <c r="AX2049" s="13" t="s">
        <v>82</v>
      </c>
      <c r="AY2049" s="221" t="s">
        <v>262</v>
      </c>
    </row>
    <row r="2050" spans="2:51" s="15" customFormat="1" ht="10">
      <c r="B2050" s="233"/>
      <c r="C2050" s="234"/>
      <c r="D2050" s="208" t="s">
        <v>272</v>
      </c>
      <c r="E2050" s="235" t="s">
        <v>44</v>
      </c>
      <c r="F2050" s="236" t="s">
        <v>1250</v>
      </c>
      <c r="G2050" s="234"/>
      <c r="H2050" s="237">
        <v>23.6</v>
      </c>
      <c r="I2050" s="238"/>
      <c r="J2050" s="234"/>
      <c r="K2050" s="234"/>
      <c r="L2050" s="239"/>
      <c r="M2050" s="240"/>
      <c r="N2050" s="241"/>
      <c r="O2050" s="241"/>
      <c r="P2050" s="241"/>
      <c r="Q2050" s="241"/>
      <c r="R2050" s="241"/>
      <c r="S2050" s="241"/>
      <c r="T2050" s="242"/>
      <c r="AT2050" s="243" t="s">
        <v>272</v>
      </c>
      <c r="AU2050" s="243" t="s">
        <v>91</v>
      </c>
      <c r="AV2050" s="15" t="s">
        <v>91</v>
      </c>
      <c r="AW2050" s="15" t="s">
        <v>38</v>
      </c>
      <c r="AX2050" s="15" t="s">
        <v>82</v>
      </c>
      <c r="AY2050" s="243" t="s">
        <v>262</v>
      </c>
    </row>
    <row r="2051" spans="2:51" s="13" customFormat="1" ht="10">
      <c r="B2051" s="212"/>
      <c r="C2051" s="213"/>
      <c r="D2051" s="208" t="s">
        <v>272</v>
      </c>
      <c r="E2051" s="214" t="s">
        <v>44</v>
      </c>
      <c r="F2051" s="215" t="s">
        <v>847</v>
      </c>
      <c r="G2051" s="213"/>
      <c r="H2051" s="214" t="s">
        <v>44</v>
      </c>
      <c r="I2051" s="216"/>
      <c r="J2051" s="213"/>
      <c r="K2051" s="213"/>
      <c r="L2051" s="217"/>
      <c r="M2051" s="218"/>
      <c r="N2051" s="219"/>
      <c r="O2051" s="219"/>
      <c r="P2051" s="219"/>
      <c r="Q2051" s="219"/>
      <c r="R2051" s="219"/>
      <c r="S2051" s="219"/>
      <c r="T2051" s="220"/>
      <c r="AT2051" s="221" t="s">
        <v>272</v>
      </c>
      <c r="AU2051" s="221" t="s">
        <v>91</v>
      </c>
      <c r="AV2051" s="13" t="s">
        <v>89</v>
      </c>
      <c r="AW2051" s="13" t="s">
        <v>38</v>
      </c>
      <c r="AX2051" s="13" t="s">
        <v>82</v>
      </c>
      <c r="AY2051" s="221" t="s">
        <v>262</v>
      </c>
    </row>
    <row r="2052" spans="2:51" s="15" customFormat="1" ht="10">
      <c r="B2052" s="233"/>
      <c r="C2052" s="234"/>
      <c r="D2052" s="208" t="s">
        <v>272</v>
      </c>
      <c r="E2052" s="235" t="s">
        <v>44</v>
      </c>
      <c r="F2052" s="236" t="s">
        <v>1251</v>
      </c>
      <c r="G2052" s="234"/>
      <c r="H2052" s="237">
        <v>85.7</v>
      </c>
      <c r="I2052" s="238"/>
      <c r="J2052" s="234"/>
      <c r="K2052" s="234"/>
      <c r="L2052" s="239"/>
      <c r="M2052" s="240"/>
      <c r="N2052" s="241"/>
      <c r="O2052" s="241"/>
      <c r="P2052" s="241"/>
      <c r="Q2052" s="241"/>
      <c r="R2052" s="241"/>
      <c r="S2052" s="241"/>
      <c r="T2052" s="242"/>
      <c r="AT2052" s="243" t="s">
        <v>272</v>
      </c>
      <c r="AU2052" s="243" t="s">
        <v>91</v>
      </c>
      <c r="AV2052" s="15" t="s">
        <v>91</v>
      </c>
      <c r="AW2052" s="15" t="s">
        <v>38</v>
      </c>
      <c r="AX2052" s="15" t="s">
        <v>82</v>
      </c>
      <c r="AY2052" s="243" t="s">
        <v>262</v>
      </c>
    </row>
    <row r="2053" spans="2:51" s="13" customFormat="1" ht="10">
      <c r="B2053" s="212"/>
      <c r="C2053" s="213"/>
      <c r="D2053" s="208" t="s">
        <v>272</v>
      </c>
      <c r="E2053" s="214" t="s">
        <v>44</v>
      </c>
      <c r="F2053" s="215" t="s">
        <v>848</v>
      </c>
      <c r="G2053" s="213"/>
      <c r="H2053" s="214" t="s">
        <v>44</v>
      </c>
      <c r="I2053" s="216"/>
      <c r="J2053" s="213"/>
      <c r="K2053" s="213"/>
      <c r="L2053" s="217"/>
      <c r="M2053" s="218"/>
      <c r="N2053" s="219"/>
      <c r="O2053" s="219"/>
      <c r="P2053" s="219"/>
      <c r="Q2053" s="219"/>
      <c r="R2053" s="219"/>
      <c r="S2053" s="219"/>
      <c r="T2053" s="220"/>
      <c r="AT2053" s="221" t="s">
        <v>272</v>
      </c>
      <c r="AU2053" s="221" t="s">
        <v>91</v>
      </c>
      <c r="AV2053" s="13" t="s">
        <v>89</v>
      </c>
      <c r="AW2053" s="13" t="s">
        <v>38</v>
      </c>
      <c r="AX2053" s="13" t="s">
        <v>82</v>
      </c>
      <c r="AY2053" s="221" t="s">
        <v>262</v>
      </c>
    </row>
    <row r="2054" spans="2:51" s="15" customFormat="1" ht="10">
      <c r="B2054" s="233"/>
      <c r="C2054" s="234"/>
      <c r="D2054" s="208" t="s">
        <v>272</v>
      </c>
      <c r="E2054" s="235" t="s">
        <v>44</v>
      </c>
      <c r="F2054" s="236" t="s">
        <v>1252</v>
      </c>
      <c r="G2054" s="234"/>
      <c r="H2054" s="237">
        <v>16.600000000000001</v>
      </c>
      <c r="I2054" s="238"/>
      <c r="J2054" s="234"/>
      <c r="K2054" s="234"/>
      <c r="L2054" s="239"/>
      <c r="M2054" s="240"/>
      <c r="N2054" s="241"/>
      <c r="O2054" s="241"/>
      <c r="P2054" s="241"/>
      <c r="Q2054" s="241"/>
      <c r="R2054" s="241"/>
      <c r="S2054" s="241"/>
      <c r="T2054" s="242"/>
      <c r="AT2054" s="243" t="s">
        <v>272</v>
      </c>
      <c r="AU2054" s="243" t="s">
        <v>91</v>
      </c>
      <c r="AV2054" s="15" t="s">
        <v>91</v>
      </c>
      <c r="AW2054" s="15" t="s">
        <v>38</v>
      </c>
      <c r="AX2054" s="15" t="s">
        <v>82</v>
      </c>
      <c r="AY2054" s="243" t="s">
        <v>262</v>
      </c>
    </row>
    <row r="2055" spans="2:51" s="13" customFormat="1" ht="10">
      <c r="B2055" s="212"/>
      <c r="C2055" s="213"/>
      <c r="D2055" s="208" t="s">
        <v>272</v>
      </c>
      <c r="E2055" s="214" t="s">
        <v>44</v>
      </c>
      <c r="F2055" s="215" t="s">
        <v>849</v>
      </c>
      <c r="G2055" s="213"/>
      <c r="H2055" s="214" t="s">
        <v>44</v>
      </c>
      <c r="I2055" s="216"/>
      <c r="J2055" s="213"/>
      <c r="K2055" s="213"/>
      <c r="L2055" s="217"/>
      <c r="M2055" s="218"/>
      <c r="N2055" s="219"/>
      <c r="O2055" s="219"/>
      <c r="P2055" s="219"/>
      <c r="Q2055" s="219"/>
      <c r="R2055" s="219"/>
      <c r="S2055" s="219"/>
      <c r="T2055" s="220"/>
      <c r="AT2055" s="221" t="s">
        <v>272</v>
      </c>
      <c r="AU2055" s="221" t="s">
        <v>91</v>
      </c>
      <c r="AV2055" s="13" t="s">
        <v>89</v>
      </c>
      <c r="AW2055" s="13" t="s">
        <v>38</v>
      </c>
      <c r="AX2055" s="13" t="s">
        <v>82</v>
      </c>
      <c r="AY2055" s="221" t="s">
        <v>262</v>
      </c>
    </row>
    <row r="2056" spans="2:51" s="15" customFormat="1" ht="10">
      <c r="B2056" s="233"/>
      <c r="C2056" s="234"/>
      <c r="D2056" s="208" t="s">
        <v>272</v>
      </c>
      <c r="E2056" s="235" t="s">
        <v>44</v>
      </c>
      <c r="F2056" s="236" t="s">
        <v>1253</v>
      </c>
      <c r="G2056" s="234"/>
      <c r="H2056" s="237">
        <v>16.8</v>
      </c>
      <c r="I2056" s="238"/>
      <c r="J2056" s="234"/>
      <c r="K2056" s="234"/>
      <c r="L2056" s="239"/>
      <c r="M2056" s="240"/>
      <c r="N2056" s="241"/>
      <c r="O2056" s="241"/>
      <c r="P2056" s="241"/>
      <c r="Q2056" s="241"/>
      <c r="R2056" s="241"/>
      <c r="S2056" s="241"/>
      <c r="T2056" s="242"/>
      <c r="AT2056" s="243" t="s">
        <v>272</v>
      </c>
      <c r="AU2056" s="243" t="s">
        <v>91</v>
      </c>
      <c r="AV2056" s="15" t="s">
        <v>91</v>
      </c>
      <c r="AW2056" s="15" t="s">
        <v>38</v>
      </c>
      <c r="AX2056" s="15" t="s">
        <v>82</v>
      </c>
      <c r="AY2056" s="243" t="s">
        <v>262</v>
      </c>
    </row>
    <row r="2057" spans="2:51" s="13" customFormat="1" ht="10">
      <c r="B2057" s="212"/>
      <c r="C2057" s="213"/>
      <c r="D2057" s="208" t="s">
        <v>272</v>
      </c>
      <c r="E2057" s="214" t="s">
        <v>44</v>
      </c>
      <c r="F2057" s="215" t="s">
        <v>850</v>
      </c>
      <c r="G2057" s="213"/>
      <c r="H2057" s="214" t="s">
        <v>44</v>
      </c>
      <c r="I2057" s="216"/>
      <c r="J2057" s="213"/>
      <c r="K2057" s="213"/>
      <c r="L2057" s="217"/>
      <c r="M2057" s="218"/>
      <c r="N2057" s="219"/>
      <c r="O2057" s="219"/>
      <c r="P2057" s="219"/>
      <c r="Q2057" s="219"/>
      <c r="R2057" s="219"/>
      <c r="S2057" s="219"/>
      <c r="T2057" s="220"/>
      <c r="AT2057" s="221" t="s">
        <v>272</v>
      </c>
      <c r="AU2057" s="221" t="s">
        <v>91</v>
      </c>
      <c r="AV2057" s="13" t="s">
        <v>89</v>
      </c>
      <c r="AW2057" s="13" t="s">
        <v>38</v>
      </c>
      <c r="AX2057" s="13" t="s">
        <v>82</v>
      </c>
      <c r="AY2057" s="221" t="s">
        <v>262</v>
      </c>
    </row>
    <row r="2058" spans="2:51" s="15" customFormat="1" ht="10">
      <c r="B2058" s="233"/>
      <c r="C2058" s="234"/>
      <c r="D2058" s="208" t="s">
        <v>272</v>
      </c>
      <c r="E2058" s="235" t="s">
        <v>44</v>
      </c>
      <c r="F2058" s="236" t="s">
        <v>1254</v>
      </c>
      <c r="G2058" s="234"/>
      <c r="H2058" s="237">
        <v>20.399999999999999</v>
      </c>
      <c r="I2058" s="238"/>
      <c r="J2058" s="234"/>
      <c r="K2058" s="234"/>
      <c r="L2058" s="239"/>
      <c r="M2058" s="240"/>
      <c r="N2058" s="241"/>
      <c r="O2058" s="241"/>
      <c r="P2058" s="241"/>
      <c r="Q2058" s="241"/>
      <c r="R2058" s="241"/>
      <c r="S2058" s="241"/>
      <c r="T2058" s="242"/>
      <c r="AT2058" s="243" t="s">
        <v>272</v>
      </c>
      <c r="AU2058" s="243" t="s">
        <v>91</v>
      </c>
      <c r="AV2058" s="15" t="s">
        <v>91</v>
      </c>
      <c r="AW2058" s="15" t="s">
        <v>38</v>
      </c>
      <c r="AX2058" s="15" t="s">
        <v>82</v>
      </c>
      <c r="AY2058" s="243" t="s">
        <v>262</v>
      </c>
    </row>
    <row r="2059" spans="2:51" s="13" customFormat="1" ht="10">
      <c r="B2059" s="212"/>
      <c r="C2059" s="213"/>
      <c r="D2059" s="208" t="s">
        <v>272</v>
      </c>
      <c r="E2059" s="214" t="s">
        <v>44</v>
      </c>
      <c r="F2059" s="215" t="s">
        <v>851</v>
      </c>
      <c r="G2059" s="213"/>
      <c r="H2059" s="214" t="s">
        <v>44</v>
      </c>
      <c r="I2059" s="216"/>
      <c r="J2059" s="213"/>
      <c r="K2059" s="213"/>
      <c r="L2059" s="217"/>
      <c r="M2059" s="218"/>
      <c r="N2059" s="219"/>
      <c r="O2059" s="219"/>
      <c r="P2059" s="219"/>
      <c r="Q2059" s="219"/>
      <c r="R2059" s="219"/>
      <c r="S2059" s="219"/>
      <c r="T2059" s="220"/>
      <c r="AT2059" s="221" t="s">
        <v>272</v>
      </c>
      <c r="AU2059" s="221" t="s">
        <v>91</v>
      </c>
      <c r="AV2059" s="13" t="s">
        <v>89</v>
      </c>
      <c r="AW2059" s="13" t="s">
        <v>38</v>
      </c>
      <c r="AX2059" s="13" t="s">
        <v>82</v>
      </c>
      <c r="AY2059" s="221" t="s">
        <v>262</v>
      </c>
    </row>
    <row r="2060" spans="2:51" s="15" customFormat="1" ht="10">
      <c r="B2060" s="233"/>
      <c r="C2060" s="234"/>
      <c r="D2060" s="208" t="s">
        <v>272</v>
      </c>
      <c r="E2060" s="235" t="s">
        <v>44</v>
      </c>
      <c r="F2060" s="236" t="s">
        <v>1255</v>
      </c>
      <c r="G2060" s="234"/>
      <c r="H2060" s="237">
        <v>21.4</v>
      </c>
      <c r="I2060" s="238"/>
      <c r="J2060" s="234"/>
      <c r="K2060" s="234"/>
      <c r="L2060" s="239"/>
      <c r="M2060" s="240"/>
      <c r="N2060" s="241"/>
      <c r="O2060" s="241"/>
      <c r="P2060" s="241"/>
      <c r="Q2060" s="241"/>
      <c r="R2060" s="241"/>
      <c r="S2060" s="241"/>
      <c r="T2060" s="242"/>
      <c r="AT2060" s="243" t="s">
        <v>272</v>
      </c>
      <c r="AU2060" s="243" t="s">
        <v>91</v>
      </c>
      <c r="AV2060" s="15" t="s">
        <v>91</v>
      </c>
      <c r="AW2060" s="15" t="s">
        <v>38</v>
      </c>
      <c r="AX2060" s="15" t="s">
        <v>82</v>
      </c>
      <c r="AY2060" s="243" t="s">
        <v>262</v>
      </c>
    </row>
    <row r="2061" spans="2:51" s="13" customFormat="1" ht="10">
      <c r="B2061" s="212"/>
      <c r="C2061" s="213"/>
      <c r="D2061" s="208" t="s">
        <v>272</v>
      </c>
      <c r="E2061" s="214" t="s">
        <v>44</v>
      </c>
      <c r="F2061" s="215" t="s">
        <v>852</v>
      </c>
      <c r="G2061" s="213"/>
      <c r="H2061" s="214" t="s">
        <v>44</v>
      </c>
      <c r="I2061" s="216"/>
      <c r="J2061" s="213"/>
      <c r="K2061" s="213"/>
      <c r="L2061" s="217"/>
      <c r="M2061" s="218"/>
      <c r="N2061" s="219"/>
      <c r="O2061" s="219"/>
      <c r="P2061" s="219"/>
      <c r="Q2061" s="219"/>
      <c r="R2061" s="219"/>
      <c r="S2061" s="219"/>
      <c r="T2061" s="220"/>
      <c r="AT2061" s="221" t="s">
        <v>272</v>
      </c>
      <c r="AU2061" s="221" t="s">
        <v>91</v>
      </c>
      <c r="AV2061" s="13" t="s">
        <v>89</v>
      </c>
      <c r="AW2061" s="13" t="s">
        <v>38</v>
      </c>
      <c r="AX2061" s="13" t="s">
        <v>82</v>
      </c>
      <c r="AY2061" s="221" t="s">
        <v>262</v>
      </c>
    </row>
    <row r="2062" spans="2:51" s="15" customFormat="1" ht="10">
      <c r="B2062" s="233"/>
      <c r="C2062" s="234"/>
      <c r="D2062" s="208" t="s">
        <v>272</v>
      </c>
      <c r="E2062" s="235" t="s">
        <v>44</v>
      </c>
      <c r="F2062" s="236" t="s">
        <v>1253</v>
      </c>
      <c r="G2062" s="234"/>
      <c r="H2062" s="237">
        <v>16.8</v>
      </c>
      <c r="I2062" s="238"/>
      <c r="J2062" s="234"/>
      <c r="K2062" s="234"/>
      <c r="L2062" s="239"/>
      <c r="M2062" s="240"/>
      <c r="N2062" s="241"/>
      <c r="O2062" s="241"/>
      <c r="P2062" s="241"/>
      <c r="Q2062" s="241"/>
      <c r="R2062" s="241"/>
      <c r="S2062" s="241"/>
      <c r="T2062" s="242"/>
      <c r="AT2062" s="243" t="s">
        <v>272</v>
      </c>
      <c r="AU2062" s="243" t="s">
        <v>91</v>
      </c>
      <c r="AV2062" s="15" t="s">
        <v>91</v>
      </c>
      <c r="AW2062" s="15" t="s">
        <v>38</v>
      </c>
      <c r="AX2062" s="15" t="s">
        <v>82</v>
      </c>
      <c r="AY2062" s="243" t="s">
        <v>262</v>
      </c>
    </row>
    <row r="2063" spans="2:51" s="13" customFormat="1" ht="10">
      <c r="B2063" s="212"/>
      <c r="C2063" s="213"/>
      <c r="D2063" s="208" t="s">
        <v>272</v>
      </c>
      <c r="E2063" s="214" t="s">
        <v>44</v>
      </c>
      <c r="F2063" s="215" t="s">
        <v>853</v>
      </c>
      <c r="G2063" s="213"/>
      <c r="H2063" s="214" t="s">
        <v>44</v>
      </c>
      <c r="I2063" s="216"/>
      <c r="J2063" s="213"/>
      <c r="K2063" s="213"/>
      <c r="L2063" s="217"/>
      <c r="M2063" s="218"/>
      <c r="N2063" s="219"/>
      <c r="O2063" s="219"/>
      <c r="P2063" s="219"/>
      <c r="Q2063" s="219"/>
      <c r="R2063" s="219"/>
      <c r="S2063" s="219"/>
      <c r="T2063" s="220"/>
      <c r="AT2063" s="221" t="s">
        <v>272</v>
      </c>
      <c r="AU2063" s="221" t="s">
        <v>91</v>
      </c>
      <c r="AV2063" s="13" t="s">
        <v>89</v>
      </c>
      <c r="AW2063" s="13" t="s">
        <v>38</v>
      </c>
      <c r="AX2063" s="13" t="s">
        <v>82</v>
      </c>
      <c r="AY2063" s="221" t="s">
        <v>262</v>
      </c>
    </row>
    <row r="2064" spans="2:51" s="15" customFormat="1" ht="10">
      <c r="B2064" s="233"/>
      <c r="C2064" s="234"/>
      <c r="D2064" s="208" t="s">
        <v>272</v>
      </c>
      <c r="E2064" s="235" t="s">
        <v>44</v>
      </c>
      <c r="F2064" s="236" t="s">
        <v>1256</v>
      </c>
      <c r="G2064" s="234"/>
      <c r="H2064" s="237">
        <v>17.3</v>
      </c>
      <c r="I2064" s="238"/>
      <c r="J2064" s="234"/>
      <c r="K2064" s="234"/>
      <c r="L2064" s="239"/>
      <c r="M2064" s="240"/>
      <c r="N2064" s="241"/>
      <c r="O2064" s="241"/>
      <c r="P2064" s="241"/>
      <c r="Q2064" s="241"/>
      <c r="R2064" s="241"/>
      <c r="S2064" s="241"/>
      <c r="T2064" s="242"/>
      <c r="AT2064" s="243" t="s">
        <v>272</v>
      </c>
      <c r="AU2064" s="243" t="s">
        <v>91</v>
      </c>
      <c r="AV2064" s="15" t="s">
        <v>91</v>
      </c>
      <c r="AW2064" s="15" t="s">
        <v>38</v>
      </c>
      <c r="AX2064" s="15" t="s">
        <v>82</v>
      </c>
      <c r="AY2064" s="243" t="s">
        <v>262</v>
      </c>
    </row>
    <row r="2065" spans="2:51" s="13" customFormat="1" ht="10">
      <c r="B2065" s="212"/>
      <c r="C2065" s="213"/>
      <c r="D2065" s="208" t="s">
        <v>272</v>
      </c>
      <c r="E2065" s="214" t="s">
        <v>44</v>
      </c>
      <c r="F2065" s="215" t="s">
        <v>854</v>
      </c>
      <c r="G2065" s="213"/>
      <c r="H2065" s="214" t="s">
        <v>44</v>
      </c>
      <c r="I2065" s="216"/>
      <c r="J2065" s="213"/>
      <c r="K2065" s="213"/>
      <c r="L2065" s="217"/>
      <c r="M2065" s="218"/>
      <c r="N2065" s="219"/>
      <c r="O2065" s="219"/>
      <c r="P2065" s="219"/>
      <c r="Q2065" s="219"/>
      <c r="R2065" s="219"/>
      <c r="S2065" s="219"/>
      <c r="T2065" s="220"/>
      <c r="AT2065" s="221" t="s">
        <v>272</v>
      </c>
      <c r="AU2065" s="221" t="s">
        <v>91</v>
      </c>
      <c r="AV2065" s="13" t="s">
        <v>89</v>
      </c>
      <c r="AW2065" s="13" t="s">
        <v>38</v>
      </c>
      <c r="AX2065" s="13" t="s">
        <v>82</v>
      </c>
      <c r="AY2065" s="221" t="s">
        <v>262</v>
      </c>
    </row>
    <row r="2066" spans="2:51" s="15" customFormat="1" ht="10">
      <c r="B2066" s="233"/>
      <c r="C2066" s="234"/>
      <c r="D2066" s="208" t="s">
        <v>272</v>
      </c>
      <c r="E2066" s="235" t="s">
        <v>44</v>
      </c>
      <c r="F2066" s="236" t="s">
        <v>1257</v>
      </c>
      <c r="G2066" s="234"/>
      <c r="H2066" s="237">
        <v>21.8</v>
      </c>
      <c r="I2066" s="238"/>
      <c r="J2066" s="234"/>
      <c r="K2066" s="234"/>
      <c r="L2066" s="239"/>
      <c r="M2066" s="240"/>
      <c r="N2066" s="241"/>
      <c r="O2066" s="241"/>
      <c r="P2066" s="241"/>
      <c r="Q2066" s="241"/>
      <c r="R2066" s="241"/>
      <c r="S2066" s="241"/>
      <c r="T2066" s="242"/>
      <c r="AT2066" s="243" t="s">
        <v>272</v>
      </c>
      <c r="AU2066" s="243" t="s">
        <v>91</v>
      </c>
      <c r="AV2066" s="15" t="s">
        <v>91</v>
      </c>
      <c r="AW2066" s="15" t="s">
        <v>38</v>
      </c>
      <c r="AX2066" s="15" t="s">
        <v>82</v>
      </c>
      <c r="AY2066" s="243" t="s">
        <v>262</v>
      </c>
    </row>
    <row r="2067" spans="2:51" s="13" customFormat="1" ht="10">
      <c r="B2067" s="212"/>
      <c r="C2067" s="213"/>
      <c r="D2067" s="208" t="s">
        <v>272</v>
      </c>
      <c r="E2067" s="214" t="s">
        <v>44</v>
      </c>
      <c r="F2067" s="215" t="s">
        <v>855</v>
      </c>
      <c r="G2067" s="213"/>
      <c r="H2067" s="214" t="s">
        <v>44</v>
      </c>
      <c r="I2067" s="216"/>
      <c r="J2067" s="213"/>
      <c r="K2067" s="213"/>
      <c r="L2067" s="217"/>
      <c r="M2067" s="218"/>
      <c r="N2067" s="219"/>
      <c r="O2067" s="219"/>
      <c r="P2067" s="219"/>
      <c r="Q2067" s="219"/>
      <c r="R2067" s="219"/>
      <c r="S2067" s="219"/>
      <c r="T2067" s="220"/>
      <c r="AT2067" s="221" t="s">
        <v>272</v>
      </c>
      <c r="AU2067" s="221" t="s">
        <v>91</v>
      </c>
      <c r="AV2067" s="13" t="s">
        <v>89</v>
      </c>
      <c r="AW2067" s="13" t="s">
        <v>38</v>
      </c>
      <c r="AX2067" s="13" t="s">
        <v>82</v>
      </c>
      <c r="AY2067" s="221" t="s">
        <v>262</v>
      </c>
    </row>
    <row r="2068" spans="2:51" s="15" customFormat="1" ht="10">
      <c r="B2068" s="233"/>
      <c r="C2068" s="234"/>
      <c r="D2068" s="208" t="s">
        <v>272</v>
      </c>
      <c r="E2068" s="235" t="s">
        <v>44</v>
      </c>
      <c r="F2068" s="236" t="s">
        <v>1258</v>
      </c>
      <c r="G2068" s="234"/>
      <c r="H2068" s="237">
        <v>23.2</v>
      </c>
      <c r="I2068" s="238"/>
      <c r="J2068" s="234"/>
      <c r="K2068" s="234"/>
      <c r="L2068" s="239"/>
      <c r="M2068" s="240"/>
      <c r="N2068" s="241"/>
      <c r="O2068" s="241"/>
      <c r="P2068" s="241"/>
      <c r="Q2068" s="241"/>
      <c r="R2068" s="241"/>
      <c r="S2068" s="241"/>
      <c r="T2068" s="242"/>
      <c r="AT2068" s="243" t="s">
        <v>272</v>
      </c>
      <c r="AU2068" s="243" t="s">
        <v>91</v>
      </c>
      <c r="AV2068" s="15" t="s">
        <v>91</v>
      </c>
      <c r="AW2068" s="15" t="s">
        <v>38</v>
      </c>
      <c r="AX2068" s="15" t="s">
        <v>82</v>
      </c>
      <c r="AY2068" s="243" t="s">
        <v>262</v>
      </c>
    </row>
    <row r="2069" spans="2:51" s="13" customFormat="1" ht="10">
      <c r="B2069" s="212"/>
      <c r="C2069" s="213"/>
      <c r="D2069" s="208" t="s">
        <v>272</v>
      </c>
      <c r="E2069" s="214" t="s">
        <v>44</v>
      </c>
      <c r="F2069" s="215" t="s">
        <v>856</v>
      </c>
      <c r="G2069" s="213"/>
      <c r="H2069" s="214" t="s">
        <v>44</v>
      </c>
      <c r="I2069" s="216"/>
      <c r="J2069" s="213"/>
      <c r="K2069" s="213"/>
      <c r="L2069" s="217"/>
      <c r="M2069" s="218"/>
      <c r="N2069" s="219"/>
      <c r="O2069" s="219"/>
      <c r="P2069" s="219"/>
      <c r="Q2069" s="219"/>
      <c r="R2069" s="219"/>
      <c r="S2069" s="219"/>
      <c r="T2069" s="220"/>
      <c r="AT2069" s="221" t="s">
        <v>272</v>
      </c>
      <c r="AU2069" s="221" t="s">
        <v>91</v>
      </c>
      <c r="AV2069" s="13" t="s">
        <v>89</v>
      </c>
      <c r="AW2069" s="13" t="s">
        <v>38</v>
      </c>
      <c r="AX2069" s="13" t="s">
        <v>82</v>
      </c>
      <c r="AY2069" s="221" t="s">
        <v>262</v>
      </c>
    </row>
    <row r="2070" spans="2:51" s="15" customFormat="1" ht="10">
      <c r="B2070" s="233"/>
      <c r="C2070" s="234"/>
      <c r="D2070" s="208" t="s">
        <v>272</v>
      </c>
      <c r="E2070" s="235" t="s">
        <v>44</v>
      </c>
      <c r="F2070" s="236" t="s">
        <v>1259</v>
      </c>
      <c r="G2070" s="234"/>
      <c r="H2070" s="237">
        <v>31.4</v>
      </c>
      <c r="I2070" s="238"/>
      <c r="J2070" s="234"/>
      <c r="K2070" s="234"/>
      <c r="L2070" s="239"/>
      <c r="M2070" s="240"/>
      <c r="N2070" s="241"/>
      <c r="O2070" s="241"/>
      <c r="P2070" s="241"/>
      <c r="Q2070" s="241"/>
      <c r="R2070" s="241"/>
      <c r="S2070" s="241"/>
      <c r="T2070" s="242"/>
      <c r="AT2070" s="243" t="s">
        <v>272</v>
      </c>
      <c r="AU2070" s="243" t="s">
        <v>91</v>
      </c>
      <c r="AV2070" s="15" t="s">
        <v>91</v>
      </c>
      <c r="AW2070" s="15" t="s">
        <v>38</v>
      </c>
      <c r="AX2070" s="15" t="s">
        <v>82</v>
      </c>
      <c r="AY2070" s="243" t="s">
        <v>262</v>
      </c>
    </row>
    <row r="2071" spans="2:51" s="13" customFormat="1" ht="10">
      <c r="B2071" s="212"/>
      <c r="C2071" s="213"/>
      <c r="D2071" s="208" t="s">
        <v>272</v>
      </c>
      <c r="E2071" s="214" t="s">
        <v>44</v>
      </c>
      <c r="F2071" s="215" t="s">
        <v>857</v>
      </c>
      <c r="G2071" s="213"/>
      <c r="H2071" s="214" t="s">
        <v>44</v>
      </c>
      <c r="I2071" s="216"/>
      <c r="J2071" s="213"/>
      <c r="K2071" s="213"/>
      <c r="L2071" s="217"/>
      <c r="M2071" s="218"/>
      <c r="N2071" s="219"/>
      <c r="O2071" s="219"/>
      <c r="P2071" s="219"/>
      <c r="Q2071" s="219"/>
      <c r="R2071" s="219"/>
      <c r="S2071" s="219"/>
      <c r="T2071" s="220"/>
      <c r="AT2071" s="221" t="s">
        <v>272</v>
      </c>
      <c r="AU2071" s="221" t="s">
        <v>91</v>
      </c>
      <c r="AV2071" s="13" t="s">
        <v>89</v>
      </c>
      <c r="AW2071" s="13" t="s">
        <v>38</v>
      </c>
      <c r="AX2071" s="13" t="s">
        <v>82</v>
      </c>
      <c r="AY2071" s="221" t="s">
        <v>262</v>
      </c>
    </row>
    <row r="2072" spans="2:51" s="15" customFormat="1" ht="10">
      <c r="B2072" s="233"/>
      <c r="C2072" s="234"/>
      <c r="D2072" s="208" t="s">
        <v>272</v>
      </c>
      <c r="E2072" s="235" t="s">
        <v>44</v>
      </c>
      <c r="F2072" s="236" t="s">
        <v>1260</v>
      </c>
      <c r="G2072" s="234"/>
      <c r="H2072" s="237">
        <v>22.6</v>
      </c>
      <c r="I2072" s="238"/>
      <c r="J2072" s="234"/>
      <c r="K2072" s="234"/>
      <c r="L2072" s="239"/>
      <c r="M2072" s="240"/>
      <c r="N2072" s="241"/>
      <c r="O2072" s="241"/>
      <c r="P2072" s="241"/>
      <c r="Q2072" s="241"/>
      <c r="R2072" s="241"/>
      <c r="S2072" s="241"/>
      <c r="T2072" s="242"/>
      <c r="AT2072" s="243" t="s">
        <v>272</v>
      </c>
      <c r="AU2072" s="243" t="s">
        <v>91</v>
      </c>
      <c r="AV2072" s="15" t="s">
        <v>91</v>
      </c>
      <c r="AW2072" s="15" t="s">
        <v>38</v>
      </c>
      <c r="AX2072" s="15" t="s">
        <v>82</v>
      </c>
      <c r="AY2072" s="243" t="s">
        <v>262</v>
      </c>
    </row>
    <row r="2073" spans="2:51" s="13" customFormat="1" ht="10">
      <c r="B2073" s="212"/>
      <c r="C2073" s="213"/>
      <c r="D2073" s="208" t="s">
        <v>272</v>
      </c>
      <c r="E2073" s="214" t="s">
        <v>44</v>
      </c>
      <c r="F2073" s="215" t="s">
        <v>858</v>
      </c>
      <c r="G2073" s="213"/>
      <c r="H2073" s="214" t="s">
        <v>44</v>
      </c>
      <c r="I2073" s="216"/>
      <c r="J2073" s="213"/>
      <c r="K2073" s="213"/>
      <c r="L2073" s="217"/>
      <c r="M2073" s="218"/>
      <c r="N2073" s="219"/>
      <c r="O2073" s="219"/>
      <c r="P2073" s="219"/>
      <c r="Q2073" s="219"/>
      <c r="R2073" s="219"/>
      <c r="S2073" s="219"/>
      <c r="T2073" s="220"/>
      <c r="AT2073" s="221" t="s">
        <v>272</v>
      </c>
      <c r="AU2073" s="221" t="s">
        <v>91</v>
      </c>
      <c r="AV2073" s="13" t="s">
        <v>89</v>
      </c>
      <c r="AW2073" s="13" t="s">
        <v>38</v>
      </c>
      <c r="AX2073" s="13" t="s">
        <v>82</v>
      </c>
      <c r="AY2073" s="221" t="s">
        <v>262</v>
      </c>
    </row>
    <row r="2074" spans="2:51" s="15" customFormat="1" ht="10">
      <c r="B2074" s="233"/>
      <c r="C2074" s="234"/>
      <c r="D2074" s="208" t="s">
        <v>272</v>
      </c>
      <c r="E2074" s="235" t="s">
        <v>44</v>
      </c>
      <c r="F2074" s="236" t="s">
        <v>1261</v>
      </c>
      <c r="G2074" s="234"/>
      <c r="H2074" s="237">
        <v>32.4</v>
      </c>
      <c r="I2074" s="238"/>
      <c r="J2074" s="234"/>
      <c r="K2074" s="234"/>
      <c r="L2074" s="239"/>
      <c r="M2074" s="240"/>
      <c r="N2074" s="241"/>
      <c r="O2074" s="241"/>
      <c r="P2074" s="241"/>
      <c r="Q2074" s="241"/>
      <c r="R2074" s="241"/>
      <c r="S2074" s="241"/>
      <c r="T2074" s="242"/>
      <c r="AT2074" s="243" t="s">
        <v>272</v>
      </c>
      <c r="AU2074" s="243" t="s">
        <v>91</v>
      </c>
      <c r="AV2074" s="15" t="s">
        <v>91</v>
      </c>
      <c r="AW2074" s="15" t="s">
        <v>38</v>
      </c>
      <c r="AX2074" s="15" t="s">
        <v>82</v>
      </c>
      <c r="AY2074" s="243" t="s">
        <v>262</v>
      </c>
    </row>
    <row r="2075" spans="2:51" s="13" customFormat="1" ht="10">
      <c r="B2075" s="212"/>
      <c r="C2075" s="213"/>
      <c r="D2075" s="208" t="s">
        <v>272</v>
      </c>
      <c r="E2075" s="214" t="s">
        <v>44</v>
      </c>
      <c r="F2075" s="215" t="s">
        <v>859</v>
      </c>
      <c r="G2075" s="213"/>
      <c r="H2075" s="214" t="s">
        <v>44</v>
      </c>
      <c r="I2075" s="216"/>
      <c r="J2075" s="213"/>
      <c r="K2075" s="213"/>
      <c r="L2075" s="217"/>
      <c r="M2075" s="218"/>
      <c r="N2075" s="219"/>
      <c r="O2075" s="219"/>
      <c r="P2075" s="219"/>
      <c r="Q2075" s="219"/>
      <c r="R2075" s="219"/>
      <c r="S2075" s="219"/>
      <c r="T2075" s="220"/>
      <c r="AT2075" s="221" t="s">
        <v>272</v>
      </c>
      <c r="AU2075" s="221" t="s">
        <v>91</v>
      </c>
      <c r="AV2075" s="13" t="s">
        <v>89</v>
      </c>
      <c r="AW2075" s="13" t="s">
        <v>38</v>
      </c>
      <c r="AX2075" s="13" t="s">
        <v>82</v>
      </c>
      <c r="AY2075" s="221" t="s">
        <v>262</v>
      </c>
    </row>
    <row r="2076" spans="2:51" s="15" customFormat="1" ht="10">
      <c r="B2076" s="233"/>
      <c r="C2076" s="234"/>
      <c r="D2076" s="208" t="s">
        <v>272</v>
      </c>
      <c r="E2076" s="235" t="s">
        <v>44</v>
      </c>
      <c r="F2076" s="236" t="s">
        <v>1258</v>
      </c>
      <c r="G2076" s="234"/>
      <c r="H2076" s="237">
        <v>23.2</v>
      </c>
      <c r="I2076" s="238"/>
      <c r="J2076" s="234"/>
      <c r="K2076" s="234"/>
      <c r="L2076" s="239"/>
      <c r="M2076" s="240"/>
      <c r="N2076" s="241"/>
      <c r="O2076" s="241"/>
      <c r="P2076" s="241"/>
      <c r="Q2076" s="241"/>
      <c r="R2076" s="241"/>
      <c r="S2076" s="241"/>
      <c r="T2076" s="242"/>
      <c r="AT2076" s="243" t="s">
        <v>272</v>
      </c>
      <c r="AU2076" s="243" t="s">
        <v>91</v>
      </c>
      <c r="AV2076" s="15" t="s">
        <v>91</v>
      </c>
      <c r="AW2076" s="15" t="s">
        <v>38</v>
      </c>
      <c r="AX2076" s="15" t="s">
        <v>82</v>
      </c>
      <c r="AY2076" s="243" t="s">
        <v>262</v>
      </c>
    </row>
    <row r="2077" spans="2:51" s="13" customFormat="1" ht="10">
      <c r="B2077" s="212"/>
      <c r="C2077" s="213"/>
      <c r="D2077" s="208" t="s">
        <v>272</v>
      </c>
      <c r="E2077" s="214" t="s">
        <v>44</v>
      </c>
      <c r="F2077" s="215" t="s">
        <v>860</v>
      </c>
      <c r="G2077" s="213"/>
      <c r="H2077" s="214" t="s">
        <v>44</v>
      </c>
      <c r="I2077" s="216"/>
      <c r="J2077" s="213"/>
      <c r="K2077" s="213"/>
      <c r="L2077" s="217"/>
      <c r="M2077" s="218"/>
      <c r="N2077" s="219"/>
      <c r="O2077" s="219"/>
      <c r="P2077" s="219"/>
      <c r="Q2077" s="219"/>
      <c r="R2077" s="219"/>
      <c r="S2077" s="219"/>
      <c r="T2077" s="220"/>
      <c r="AT2077" s="221" t="s">
        <v>272</v>
      </c>
      <c r="AU2077" s="221" t="s">
        <v>91</v>
      </c>
      <c r="AV2077" s="13" t="s">
        <v>89</v>
      </c>
      <c r="AW2077" s="13" t="s">
        <v>38</v>
      </c>
      <c r="AX2077" s="13" t="s">
        <v>82</v>
      </c>
      <c r="AY2077" s="221" t="s">
        <v>262</v>
      </c>
    </row>
    <row r="2078" spans="2:51" s="15" customFormat="1" ht="10">
      <c r="B2078" s="233"/>
      <c r="C2078" s="234"/>
      <c r="D2078" s="208" t="s">
        <v>272</v>
      </c>
      <c r="E2078" s="235" t="s">
        <v>44</v>
      </c>
      <c r="F2078" s="236" t="s">
        <v>1262</v>
      </c>
      <c r="G2078" s="234"/>
      <c r="H2078" s="237">
        <v>32.200000000000003</v>
      </c>
      <c r="I2078" s="238"/>
      <c r="J2078" s="234"/>
      <c r="K2078" s="234"/>
      <c r="L2078" s="239"/>
      <c r="M2078" s="240"/>
      <c r="N2078" s="241"/>
      <c r="O2078" s="241"/>
      <c r="P2078" s="241"/>
      <c r="Q2078" s="241"/>
      <c r="R2078" s="241"/>
      <c r="S2078" s="241"/>
      <c r="T2078" s="242"/>
      <c r="AT2078" s="243" t="s">
        <v>272</v>
      </c>
      <c r="AU2078" s="243" t="s">
        <v>91</v>
      </c>
      <c r="AV2078" s="15" t="s">
        <v>91</v>
      </c>
      <c r="AW2078" s="15" t="s">
        <v>38</v>
      </c>
      <c r="AX2078" s="15" t="s">
        <v>82</v>
      </c>
      <c r="AY2078" s="243" t="s">
        <v>262</v>
      </c>
    </row>
    <row r="2079" spans="2:51" s="13" customFormat="1" ht="10">
      <c r="B2079" s="212"/>
      <c r="C2079" s="213"/>
      <c r="D2079" s="208" t="s">
        <v>272</v>
      </c>
      <c r="E2079" s="214" t="s">
        <v>44</v>
      </c>
      <c r="F2079" s="215" t="s">
        <v>1267</v>
      </c>
      <c r="G2079" s="213"/>
      <c r="H2079" s="214" t="s">
        <v>44</v>
      </c>
      <c r="I2079" s="216"/>
      <c r="J2079" s="213"/>
      <c r="K2079" s="213"/>
      <c r="L2079" s="217"/>
      <c r="M2079" s="218"/>
      <c r="N2079" s="219"/>
      <c r="O2079" s="219"/>
      <c r="P2079" s="219"/>
      <c r="Q2079" s="219"/>
      <c r="R2079" s="219"/>
      <c r="S2079" s="219"/>
      <c r="T2079" s="220"/>
      <c r="AT2079" s="221" t="s">
        <v>272</v>
      </c>
      <c r="AU2079" s="221" t="s">
        <v>91</v>
      </c>
      <c r="AV2079" s="13" t="s">
        <v>89</v>
      </c>
      <c r="AW2079" s="13" t="s">
        <v>38</v>
      </c>
      <c r="AX2079" s="13" t="s">
        <v>82</v>
      </c>
      <c r="AY2079" s="221" t="s">
        <v>262</v>
      </c>
    </row>
    <row r="2080" spans="2:51" s="15" customFormat="1" ht="10">
      <c r="B2080" s="233"/>
      <c r="C2080" s="234"/>
      <c r="D2080" s="208" t="s">
        <v>272</v>
      </c>
      <c r="E2080" s="235" t="s">
        <v>44</v>
      </c>
      <c r="F2080" s="236" t="s">
        <v>1231</v>
      </c>
      <c r="G2080" s="234"/>
      <c r="H2080" s="237">
        <v>5.8</v>
      </c>
      <c r="I2080" s="238"/>
      <c r="J2080" s="234"/>
      <c r="K2080" s="234"/>
      <c r="L2080" s="239"/>
      <c r="M2080" s="240"/>
      <c r="N2080" s="241"/>
      <c r="O2080" s="241"/>
      <c r="P2080" s="241"/>
      <c r="Q2080" s="241"/>
      <c r="R2080" s="241"/>
      <c r="S2080" s="241"/>
      <c r="T2080" s="242"/>
      <c r="AT2080" s="243" t="s">
        <v>272</v>
      </c>
      <c r="AU2080" s="243" t="s">
        <v>91</v>
      </c>
      <c r="AV2080" s="15" t="s">
        <v>91</v>
      </c>
      <c r="AW2080" s="15" t="s">
        <v>38</v>
      </c>
      <c r="AX2080" s="15" t="s">
        <v>82</v>
      </c>
      <c r="AY2080" s="243" t="s">
        <v>262</v>
      </c>
    </row>
    <row r="2081" spans="2:51" s="13" customFormat="1" ht="10">
      <c r="B2081" s="212"/>
      <c r="C2081" s="213"/>
      <c r="D2081" s="208" t="s">
        <v>272</v>
      </c>
      <c r="E2081" s="214" t="s">
        <v>44</v>
      </c>
      <c r="F2081" s="215" t="s">
        <v>862</v>
      </c>
      <c r="G2081" s="213"/>
      <c r="H2081" s="214" t="s">
        <v>44</v>
      </c>
      <c r="I2081" s="216"/>
      <c r="J2081" s="213"/>
      <c r="K2081" s="213"/>
      <c r="L2081" s="217"/>
      <c r="M2081" s="218"/>
      <c r="N2081" s="219"/>
      <c r="O2081" s="219"/>
      <c r="P2081" s="219"/>
      <c r="Q2081" s="219"/>
      <c r="R2081" s="219"/>
      <c r="S2081" s="219"/>
      <c r="T2081" s="220"/>
      <c r="AT2081" s="221" t="s">
        <v>272</v>
      </c>
      <c r="AU2081" s="221" t="s">
        <v>91</v>
      </c>
      <c r="AV2081" s="13" t="s">
        <v>89</v>
      </c>
      <c r="AW2081" s="13" t="s">
        <v>38</v>
      </c>
      <c r="AX2081" s="13" t="s">
        <v>82</v>
      </c>
      <c r="AY2081" s="221" t="s">
        <v>262</v>
      </c>
    </row>
    <row r="2082" spans="2:51" s="15" customFormat="1" ht="10">
      <c r="B2082" s="233"/>
      <c r="C2082" s="234"/>
      <c r="D2082" s="208" t="s">
        <v>272</v>
      </c>
      <c r="E2082" s="235" t="s">
        <v>44</v>
      </c>
      <c r="F2082" s="236" t="s">
        <v>1264</v>
      </c>
      <c r="G2082" s="234"/>
      <c r="H2082" s="237">
        <v>19</v>
      </c>
      <c r="I2082" s="238"/>
      <c r="J2082" s="234"/>
      <c r="K2082" s="234"/>
      <c r="L2082" s="239"/>
      <c r="M2082" s="240"/>
      <c r="N2082" s="241"/>
      <c r="O2082" s="241"/>
      <c r="P2082" s="241"/>
      <c r="Q2082" s="241"/>
      <c r="R2082" s="241"/>
      <c r="S2082" s="241"/>
      <c r="T2082" s="242"/>
      <c r="AT2082" s="243" t="s">
        <v>272</v>
      </c>
      <c r="AU2082" s="243" t="s">
        <v>91</v>
      </c>
      <c r="AV2082" s="15" t="s">
        <v>91</v>
      </c>
      <c r="AW2082" s="15" t="s">
        <v>38</v>
      </c>
      <c r="AX2082" s="15" t="s">
        <v>82</v>
      </c>
      <c r="AY2082" s="243" t="s">
        <v>262</v>
      </c>
    </row>
    <row r="2083" spans="2:51" s="13" customFormat="1" ht="10">
      <c r="B2083" s="212"/>
      <c r="C2083" s="213"/>
      <c r="D2083" s="208" t="s">
        <v>272</v>
      </c>
      <c r="E2083" s="214" t="s">
        <v>44</v>
      </c>
      <c r="F2083" s="215" t="s">
        <v>863</v>
      </c>
      <c r="G2083" s="213"/>
      <c r="H2083" s="214" t="s">
        <v>44</v>
      </c>
      <c r="I2083" s="216"/>
      <c r="J2083" s="213"/>
      <c r="K2083" s="213"/>
      <c r="L2083" s="217"/>
      <c r="M2083" s="218"/>
      <c r="N2083" s="219"/>
      <c r="O2083" s="219"/>
      <c r="P2083" s="219"/>
      <c r="Q2083" s="219"/>
      <c r="R2083" s="219"/>
      <c r="S2083" s="219"/>
      <c r="T2083" s="220"/>
      <c r="AT2083" s="221" t="s">
        <v>272</v>
      </c>
      <c r="AU2083" s="221" t="s">
        <v>91</v>
      </c>
      <c r="AV2083" s="13" t="s">
        <v>89</v>
      </c>
      <c r="AW2083" s="13" t="s">
        <v>38</v>
      </c>
      <c r="AX2083" s="13" t="s">
        <v>82</v>
      </c>
      <c r="AY2083" s="221" t="s">
        <v>262</v>
      </c>
    </row>
    <row r="2084" spans="2:51" s="15" customFormat="1" ht="10">
      <c r="B2084" s="233"/>
      <c r="C2084" s="234"/>
      <c r="D2084" s="208" t="s">
        <v>272</v>
      </c>
      <c r="E2084" s="235" t="s">
        <v>44</v>
      </c>
      <c r="F2084" s="236" t="s">
        <v>1265</v>
      </c>
      <c r="G2084" s="234"/>
      <c r="H2084" s="237">
        <v>20.9</v>
      </c>
      <c r="I2084" s="238"/>
      <c r="J2084" s="234"/>
      <c r="K2084" s="234"/>
      <c r="L2084" s="239"/>
      <c r="M2084" s="240"/>
      <c r="N2084" s="241"/>
      <c r="O2084" s="241"/>
      <c r="P2084" s="241"/>
      <c r="Q2084" s="241"/>
      <c r="R2084" s="241"/>
      <c r="S2084" s="241"/>
      <c r="T2084" s="242"/>
      <c r="AT2084" s="243" t="s">
        <v>272</v>
      </c>
      <c r="AU2084" s="243" t="s">
        <v>91</v>
      </c>
      <c r="AV2084" s="15" t="s">
        <v>91</v>
      </c>
      <c r="AW2084" s="15" t="s">
        <v>38</v>
      </c>
      <c r="AX2084" s="15" t="s">
        <v>82</v>
      </c>
      <c r="AY2084" s="243" t="s">
        <v>262</v>
      </c>
    </row>
    <row r="2085" spans="2:51" s="13" customFormat="1" ht="10">
      <c r="B2085" s="212"/>
      <c r="C2085" s="213"/>
      <c r="D2085" s="208" t="s">
        <v>272</v>
      </c>
      <c r="E2085" s="214" t="s">
        <v>44</v>
      </c>
      <c r="F2085" s="215" t="s">
        <v>864</v>
      </c>
      <c r="G2085" s="213"/>
      <c r="H2085" s="214" t="s">
        <v>44</v>
      </c>
      <c r="I2085" s="216"/>
      <c r="J2085" s="213"/>
      <c r="K2085" s="213"/>
      <c r="L2085" s="217"/>
      <c r="M2085" s="218"/>
      <c r="N2085" s="219"/>
      <c r="O2085" s="219"/>
      <c r="P2085" s="219"/>
      <c r="Q2085" s="219"/>
      <c r="R2085" s="219"/>
      <c r="S2085" s="219"/>
      <c r="T2085" s="220"/>
      <c r="AT2085" s="221" t="s">
        <v>272</v>
      </c>
      <c r="AU2085" s="221" t="s">
        <v>91</v>
      </c>
      <c r="AV2085" s="13" t="s">
        <v>89</v>
      </c>
      <c r="AW2085" s="13" t="s">
        <v>38</v>
      </c>
      <c r="AX2085" s="13" t="s">
        <v>82</v>
      </c>
      <c r="AY2085" s="221" t="s">
        <v>262</v>
      </c>
    </row>
    <row r="2086" spans="2:51" s="15" customFormat="1" ht="10">
      <c r="B2086" s="233"/>
      <c r="C2086" s="234"/>
      <c r="D2086" s="208" t="s">
        <v>272</v>
      </c>
      <c r="E2086" s="235" t="s">
        <v>44</v>
      </c>
      <c r="F2086" s="236" t="s">
        <v>1240</v>
      </c>
      <c r="G2086" s="234"/>
      <c r="H2086" s="237">
        <v>7.2</v>
      </c>
      <c r="I2086" s="238"/>
      <c r="J2086" s="234"/>
      <c r="K2086" s="234"/>
      <c r="L2086" s="239"/>
      <c r="M2086" s="240"/>
      <c r="N2086" s="241"/>
      <c r="O2086" s="241"/>
      <c r="P2086" s="241"/>
      <c r="Q2086" s="241"/>
      <c r="R2086" s="241"/>
      <c r="S2086" s="241"/>
      <c r="T2086" s="242"/>
      <c r="AT2086" s="243" t="s">
        <v>272</v>
      </c>
      <c r="AU2086" s="243" t="s">
        <v>91</v>
      </c>
      <c r="AV2086" s="15" t="s">
        <v>91</v>
      </c>
      <c r="AW2086" s="15" t="s">
        <v>38</v>
      </c>
      <c r="AX2086" s="15" t="s">
        <v>82</v>
      </c>
      <c r="AY2086" s="243" t="s">
        <v>262</v>
      </c>
    </row>
    <row r="2087" spans="2:51" s="13" customFormat="1" ht="10">
      <c r="B2087" s="212"/>
      <c r="C2087" s="213"/>
      <c r="D2087" s="208" t="s">
        <v>272</v>
      </c>
      <c r="E2087" s="214" t="s">
        <v>44</v>
      </c>
      <c r="F2087" s="215" t="s">
        <v>865</v>
      </c>
      <c r="G2087" s="213"/>
      <c r="H2087" s="214" t="s">
        <v>44</v>
      </c>
      <c r="I2087" s="216"/>
      <c r="J2087" s="213"/>
      <c r="K2087" s="213"/>
      <c r="L2087" s="217"/>
      <c r="M2087" s="218"/>
      <c r="N2087" s="219"/>
      <c r="O2087" s="219"/>
      <c r="P2087" s="219"/>
      <c r="Q2087" s="219"/>
      <c r="R2087" s="219"/>
      <c r="S2087" s="219"/>
      <c r="T2087" s="220"/>
      <c r="AT2087" s="221" t="s">
        <v>272</v>
      </c>
      <c r="AU2087" s="221" t="s">
        <v>91</v>
      </c>
      <c r="AV2087" s="13" t="s">
        <v>89</v>
      </c>
      <c r="AW2087" s="13" t="s">
        <v>38</v>
      </c>
      <c r="AX2087" s="13" t="s">
        <v>82</v>
      </c>
      <c r="AY2087" s="221" t="s">
        <v>262</v>
      </c>
    </row>
    <row r="2088" spans="2:51" s="15" customFormat="1" ht="10">
      <c r="B2088" s="233"/>
      <c r="C2088" s="234"/>
      <c r="D2088" s="208" t="s">
        <v>272</v>
      </c>
      <c r="E2088" s="235" t="s">
        <v>44</v>
      </c>
      <c r="F2088" s="236" t="s">
        <v>1229</v>
      </c>
      <c r="G2088" s="234"/>
      <c r="H2088" s="237">
        <v>9.1999999999999993</v>
      </c>
      <c r="I2088" s="238"/>
      <c r="J2088" s="234"/>
      <c r="K2088" s="234"/>
      <c r="L2088" s="239"/>
      <c r="M2088" s="240"/>
      <c r="N2088" s="241"/>
      <c r="O2088" s="241"/>
      <c r="P2088" s="241"/>
      <c r="Q2088" s="241"/>
      <c r="R2088" s="241"/>
      <c r="S2088" s="241"/>
      <c r="T2088" s="242"/>
      <c r="AT2088" s="243" t="s">
        <v>272</v>
      </c>
      <c r="AU2088" s="243" t="s">
        <v>91</v>
      </c>
      <c r="AV2088" s="15" t="s">
        <v>91</v>
      </c>
      <c r="AW2088" s="15" t="s">
        <v>38</v>
      </c>
      <c r="AX2088" s="15" t="s">
        <v>82</v>
      </c>
      <c r="AY2088" s="243" t="s">
        <v>262</v>
      </c>
    </row>
    <row r="2089" spans="2:51" s="13" customFormat="1" ht="10">
      <c r="B2089" s="212"/>
      <c r="C2089" s="213"/>
      <c r="D2089" s="208" t="s">
        <v>272</v>
      </c>
      <c r="E2089" s="214" t="s">
        <v>44</v>
      </c>
      <c r="F2089" s="215" t="s">
        <v>866</v>
      </c>
      <c r="G2089" s="213"/>
      <c r="H2089" s="214" t="s">
        <v>44</v>
      </c>
      <c r="I2089" s="216"/>
      <c r="J2089" s="213"/>
      <c r="K2089" s="213"/>
      <c r="L2089" s="217"/>
      <c r="M2089" s="218"/>
      <c r="N2089" s="219"/>
      <c r="O2089" s="219"/>
      <c r="P2089" s="219"/>
      <c r="Q2089" s="219"/>
      <c r="R2089" s="219"/>
      <c r="S2089" s="219"/>
      <c r="T2089" s="220"/>
      <c r="AT2089" s="221" t="s">
        <v>272</v>
      </c>
      <c r="AU2089" s="221" t="s">
        <v>91</v>
      </c>
      <c r="AV2089" s="13" t="s">
        <v>89</v>
      </c>
      <c r="AW2089" s="13" t="s">
        <v>38</v>
      </c>
      <c r="AX2089" s="13" t="s">
        <v>82</v>
      </c>
      <c r="AY2089" s="221" t="s">
        <v>262</v>
      </c>
    </row>
    <row r="2090" spans="2:51" s="15" customFormat="1" ht="10">
      <c r="B2090" s="233"/>
      <c r="C2090" s="234"/>
      <c r="D2090" s="208" t="s">
        <v>272</v>
      </c>
      <c r="E2090" s="235" t="s">
        <v>44</v>
      </c>
      <c r="F2090" s="236" t="s">
        <v>1266</v>
      </c>
      <c r="G2090" s="234"/>
      <c r="H2090" s="237">
        <v>7.7</v>
      </c>
      <c r="I2090" s="238"/>
      <c r="J2090" s="234"/>
      <c r="K2090" s="234"/>
      <c r="L2090" s="239"/>
      <c r="M2090" s="240"/>
      <c r="N2090" s="241"/>
      <c r="O2090" s="241"/>
      <c r="P2090" s="241"/>
      <c r="Q2090" s="241"/>
      <c r="R2090" s="241"/>
      <c r="S2090" s="241"/>
      <c r="T2090" s="242"/>
      <c r="AT2090" s="243" t="s">
        <v>272</v>
      </c>
      <c r="AU2090" s="243" t="s">
        <v>91</v>
      </c>
      <c r="AV2090" s="15" t="s">
        <v>91</v>
      </c>
      <c r="AW2090" s="15" t="s">
        <v>38</v>
      </c>
      <c r="AX2090" s="15" t="s">
        <v>82</v>
      </c>
      <c r="AY2090" s="243" t="s">
        <v>262</v>
      </c>
    </row>
    <row r="2091" spans="2:51" s="14" customFormat="1" ht="10">
      <c r="B2091" s="222"/>
      <c r="C2091" s="223"/>
      <c r="D2091" s="208" t="s">
        <v>272</v>
      </c>
      <c r="E2091" s="224" t="s">
        <v>44</v>
      </c>
      <c r="F2091" s="225" t="s">
        <v>284</v>
      </c>
      <c r="G2091" s="223"/>
      <c r="H2091" s="226">
        <v>498.29999999999995</v>
      </c>
      <c r="I2091" s="227"/>
      <c r="J2091" s="223"/>
      <c r="K2091" s="223"/>
      <c r="L2091" s="228"/>
      <c r="M2091" s="229"/>
      <c r="N2091" s="230"/>
      <c r="O2091" s="230"/>
      <c r="P2091" s="230"/>
      <c r="Q2091" s="230"/>
      <c r="R2091" s="230"/>
      <c r="S2091" s="230"/>
      <c r="T2091" s="231"/>
      <c r="AT2091" s="232" t="s">
        <v>272</v>
      </c>
      <c r="AU2091" s="232" t="s">
        <v>91</v>
      </c>
      <c r="AV2091" s="14" t="s">
        <v>97</v>
      </c>
      <c r="AW2091" s="14" t="s">
        <v>38</v>
      </c>
      <c r="AX2091" s="14" t="s">
        <v>82</v>
      </c>
      <c r="AY2091" s="232" t="s">
        <v>262</v>
      </c>
    </row>
    <row r="2092" spans="2:51" s="13" customFormat="1" ht="10">
      <c r="B2092" s="212"/>
      <c r="C2092" s="213"/>
      <c r="D2092" s="208" t="s">
        <v>272</v>
      </c>
      <c r="E2092" s="214" t="s">
        <v>44</v>
      </c>
      <c r="F2092" s="215" t="s">
        <v>576</v>
      </c>
      <c r="G2092" s="213"/>
      <c r="H2092" s="214" t="s">
        <v>44</v>
      </c>
      <c r="I2092" s="216"/>
      <c r="J2092" s="213"/>
      <c r="K2092" s="213"/>
      <c r="L2092" s="217"/>
      <c r="M2092" s="218"/>
      <c r="N2092" s="219"/>
      <c r="O2092" s="219"/>
      <c r="P2092" s="219"/>
      <c r="Q2092" s="219"/>
      <c r="R2092" s="219"/>
      <c r="S2092" s="219"/>
      <c r="T2092" s="220"/>
      <c r="AT2092" s="221" t="s">
        <v>272</v>
      </c>
      <c r="AU2092" s="221" t="s">
        <v>91</v>
      </c>
      <c r="AV2092" s="13" t="s">
        <v>89</v>
      </c>
      <c r="AW2092" s="13" t="s">
        <v>38</v>
      </c>
      <c r="AX2092" s="13" t="s">
        <v>82</v>
      </c>
      <c r="AY2092" s="221" t="s">
        <v>262</v>
      </c>
    </row>
    <row r="2093" spans="2:51" s="13" customFormat="1" ht="10">
      <c r="B2093" s="212"/>
      <c r="C2093" s="213"/>
      <c r="D2093" s="208" t="s">
        <v>272</v>
      </c>
      <c r="E2093" s="214" t="s">
        <v>44</v>
      </c>
      <c r="F2093" s="215" t="s">
        <v>868</v>
      </c>
      <c r="G2093" s="213"/>
      <c r="H2093" s="214" t="s">
        <v>44</v>
      </c>
      <c r="I2093" s="216"/>
      <c r="J2093" s="213"/>
      <c r="K2093" s="213"/>
      <c r="L2093" s="217"/>
      <c r="M2093" s="218"/>
      <c r="N2093" s="219"/>
      <c r="O2093" s="219"/>
      <c r="P2093" s="219"/>
      <c r="Q2093" s="219"/>
      <c r="R2093" s="219"/>
      <c r="S2093" s="219"/>
      <c r="T2093" s="220"/>
      <c r="AT2093" s="221" t="s">
        <v>272</v>
      </c>
      <c r="AU2093" s="221" t="s">
        <v>91</v>
      </c>
      <c r="AV2093" s="13" t="s">
        <v>89</v>
      </c>
      <c r="AW2093" s="13" t="s">
        <v>38</v>
      </c>
      <c r="AX2093" s="13" t="s">
        <v>82</v>
      </c>
      <c r="AY2093" s="221" t="s">
        <v>262</v>
      </c>
    </row>
    <row r="2094" spans="2:51" s="15" customFormat="1" ht="10">
      <c r="B2094" s="233"/>
      <c r="C2094" s="234"/>
      <c r="D2094" s="208" t="s">
        <v>272</v>
      </c>
      <c r="E2094" s="235" t="s">
        <v>44</v>
      </c>
      <c r="F2094" s="236" t="s">
        <v>1220</v>
      </c>
      <c r="G2094" s="234"/>
      <c r="H2094" s="237">
        <v>20.3</v>
      </c>
      <c r="I2094" s="238"/>
      <c r="J2094" s="234"/>
      <c r="K2094" s="234"/>
      <c r="L2094" s="239"/>
      <c r="M2094" s="240"/>
      <c r="N2094" s="241"/>
      <c r="O2094" s="241"/>
      <c r="P2094" s="241"/>
      <c r="Q2094" s="241"/>
      <c r="R2094" s="241"/>
      <c r="S2094" s="241"/>
      <c r="T2094" s="242"/>
      <c r="AT2094" s="243" t="s">
        <v>272</v>
      </c>
      <c r="AU2094" s="243" t="s">
        <v>91</v>
      </c>
      <c r="AV2094" s="15" t="s">
        <v>91</v>
      </c>
      <c r="AW2094" s="15" t="s">
        <v>38</v>
      </c>
      <c r="AX2094" s="15" t="s">
        <v>82</v>
      </c>
      <c r="AY2094" s="243" t="s">
        <v>262</v>
      </c>
    </row>
    <row r="2095" spans="2:51" s="15" customFormat="1" ht="10">
      <c r="B2095" s="233"/>
      <c r="C2095" s="234"/>
      <c r="D2095" s="208" t="s">
        <v>272</v>
      </c>
      <c r="E2095" s="235" t="s">
        <v>44</v>
      </c>
      <c r="F2095" s="236" t="s">
        <v>1249</v>
      </c>
      <c r="G2095" s="234"/>
      <c r="H2095" s="237">
        <v>2.8</v>
      </c>
      <c r="I2095" s="238"/>
      <c r="J2095" s="234"/>
      <c r="K2095" s="234"/>
      <c r="L2095" s="239"/>
      <c r="M2095" s="240"/>
      <c r="N2095" s="241"/>
      <c r="O2095" s="241"/>
      <c r="P2095" s="241"/>
      <c r="Q2095" s="241"/>
      <c r="R2095" s="241"/>
      <c r="S2095" s="241"/>
      <c r="T2095" s="242"/>
      <c r="AT2095" s="243" t="s">
        <v>272</v>
      </c>
      <c r="AU2095" s="243" t="s">
        <v>91</v>
      </c>
      <c r="AV2095" s="15" t="s">
        <v>91</v>
      </c>
      <c r="AW2095" s="15" t="s">
        <v>38</v>
      </c>
      <c r="AX2095" s="15" t="s">
        <v>82</v>
      </c>
      <c r="AY2095" s="243" t="s">
        <v>262</v>
      </c>
    </row>
    <row r="2096" spans="2:51" s="13" customFormat="1" ht="10">
      <c r="B2096" s="212"/>
      <c r="C2096" s="213"/>
      <c r="D2096" s="208" t="s">
        <v>272</v>
      </c>
      <c r="E2096" s="214" t="s">
        <v>44</v>
      </c>
      <c r="F2096" s="215" t="s">
        <v>869</v>
      </c>
      <c r="G2096" s="213"/>
      <c r="H2096" s="214" t="s">
        <v>44</v>
      </c>
      <c r="I2096" s="216"/>
      <c r="J2096" s="213"/>
      <c r="K2096" s="213"/>
      <c r="L2096" s="217"/>
      <c r="M2096" s="218"/>
      <c r="N2096" s="219"/>
      <c r="O2096" s="219"/>
      <c r="P2096" s="219"/>
      <c r="Q2096" s="219"/>
      <c r="R2096" s="219"/>
      <c r="S2096" s="219"/>
      <c r="T2096" s="220"/>
      <c r="AT2096" s="221" t="s">
        <v>272</v>
      </c>
      <c r="AU2096" s="221" t="s">
        <v>91</v>
      </c>
      <c r="AV2096" s="13" t="s">
        <v>89</v>
      </c>
      <c r="AW2096" s="13" t="s">
        <v>38</v>
      </c>
      <c r="AX2096" s="13" t="s">
        <v>82</v>
      </c>
      <c r="AY2096" s="221" t="s">
        <v>262</v>
      </c>
    </row>
    <row r="2097" spans="2:51" s="15" customFormat="1" ht="10">
      <c r="B2097" s="233"/>
      <c r="C2097" s="234"/>
      <c r="D2097" s="208" t="s">
        <v>272</v>
      </c>
      <c r="E2097" s="235" t="s">
        <v>44</v>
      </c>
      <c r="F2097" s="236" t="s">
        <v>1250</v>
      </c>
      <c r="G2097" s="234"/>
      <c r="H2097" s="237">
        <v>23.6</v>
      </c>
      <c r="I2097" s="238"/>
      <c r="J2097" s="234"/>
      <c r="K2097" s="234"/>
      <c r="L2097" s="239"/>
      <c r="M2097" s="240"/>
      <c r="N2097" s="241"/>
      <c r="O2097" s="241"/>
      <c r="P2097" s="241"/>
      <c r="Q2097" s="241"/>
      <c r="R2097" s="241"/>
      <c r="S2097" s="241"/>
      <c r="T2097" s="242"/>
      <c r="AT2097" s="243" t="s">
        <v>272</v>
      </c>
      <c r="AU2097" s="243" t="s">
        <v>91</v>
      </c>
      <c r="AV2097" s="15" t="s">
        <v>91</v>
      </c>
      <c r="AW2097" s="15" t="s">
        <v>38</v>
      </c>
      <c r="AX2097" s="15" t="s">
        <v>82</v>
      </c>
      <c r="AY2097" s="243" t="s">
        <v>262</v>
      </c>
    </row>
    <row r="2098" spans="2:51" s="13" customFormat="1" ht="10">
      <c r="B2098" s="212"/>
      <c r="C2098" s="213"/>
      <c r="D2098" s="208" t="s">
        <v>272</v>
      </c>
      <c r="E2098" s="214" t="s">
        <v>44</v>
      </c>
      <c r="F2098" s="215" t="s">
        <v>870</v>
      </c>
      <c r="G2098" s="213"/>
      <c r="H2098" s="214" t="s">
        <v>44</v>
      </c>
      <c r="I2098" s="216"/>
      <c r="J2098" s="213"/>
      <c r="K2098" s="213"/>
      <c r="L2098" s="217"/>
      <c r="M2098" s="218"/>
      <c r="N2098" s="219"/>
      <c r="O2098" s="219"/>
      <c r="P2098" s="219"/>
      <c r="Q2098" s="219"/>
      <c r="R2098" s="219"/>
      <c r="S2098" s="219"/>
      <c r="T2098" s="220"/>
      <c r="AT2098" s="221" t="s">
        <v>272</v>
      </c>
      <c r="AU2098" s="221" t="s">
        <v>91</v>
      </c>
      <c r="AV2098" s="13" t="s">
        <v>89</v>
      </c>
      <c r="AW2098" s="13" t="s">
        <v>38</v>
      </c>
      <c r="AX2098" s="13" t="s">
        <v>82</v>
      </c>
      <c r="AY2098" s="221" t="s">
        <v>262</v>
      </c>
    </row>
    <row r="2099" spans="2:51" s="15" customFormat="1" ht="10">
      <c r="B2099" s="233"/>
      <c r="C2099" s="234"/>
      <c r="D2099" s="208" t="s">
        <v>272</v>
      </c>
      <c r="E2099" s="235" t="s">
        <v>44</v>
      </c>
      <c r="F2099" s="236" t="s">
        <v>1251</v>
      </c>
      <c r="G2099" s="234"/>
      <c r="H2099" s="237">
        <v>85.7</v>
      </c>
      <c r="I2099" s="238"/>
      <c r="J2099" s="234"/>
      <c r="K2099" s="234"/>
      <c r="L2099" s="239"/>
      <c r="M2099" s="240"/>
      <c r="N2099" s="241"/>
      <c r="O2099" s="241"/>
      <c r="P2099" s="241"/>
      <c r="Q2099" s="241"/>
      <c r="R2099" s="241"/>
      <c r="S2099" s="241"/>
      <c r="T2099" s="242"/>
      <c r="AT2099" s="243" t="s">
        <v>272</v>
      </c>
      <c r="AU2099" s="243" t="s">
        <v>91</v>
      </c>
      <c r="AV2099" s="15" t="s">
        <v>91</v>
      </c>
      <c r="AW2099" s="15" t="s">
        <v>38</v>
      </c>
      <c r="AX2099" s="15" t="s">
        <v>82</v>
      </c>
      <c r="AY2099" s="243" t="s">
        <v>262</v>
      </c>
    </row>
    <row r="2100" spans="2:51" s="13" customFormat="1" ht="10">
      <c r="B2100" s="212"/>
      <c r="C2100" s="213"/>
      <c r="D2100" s="208" t="s">
        <v>272</v>
      </c>
      <c r="E2100" s="214" t="s">
        <v>44</v>
      </c>
      <c r="F2100" s="215" t="s">
        <v>872</v>
      </c>
      <c r="G2100" s="213"/>
      <c r="H2100" s="214" t="s">
        <v>44</v>
      </c>
      <c r="I2100" s="216"/>
      <c r="J2100" s="213"/>
      <c r="K2100" s="213"/>
      <c r="L2100" s="217"/>
      <c r="M2100" s="218"/>
      <c r="N2100" s="219"/>
      <c r="O2100" s="219"/>
      <c r="P2100" s="219"/>
      <c r="Q2100" s="219"/>
      <c r="R2100" s="219"/>
      <c r="S2100" s="219"/>
      <c r="T2100" s="220"/>
      <c r="AT2100" s="221" t="s">
        <v>272</v>
      </c>
      <c r="AU2100" s="221" t="s">
        <v>91</v>
      </c>
      <c r="AV2100" s="13" t="s">
        <v>89</v>
      </c>
      <c r="AW2100" s="13" t="s">
        <v>38</v>
      </c>
      <c r="AX2100" s="13" t="s">
        <v>82</v>
      </c>
      <c r="AY2100" s="221" t="s">
        <v>262</v>
      </c>
    </row>
    <row r="2101" spans="2:51" s="15" customFormat="1" ht="10">
      <c r="B2101" s="233"/>
      <c r="C2101" s="234"/>
      <c r="D2101" s="208" t="s">
        <v>272</v>
      </c>
      <c r="E2101" s="235" t="s">
        <v>44</v>
      </c>
      <c r="F2101" s="236" t="s">
        <v>1268</v>
      </c>
      <c r="G2101" s="234"/>
      <c r="H2101" s="237">
        <v>11.4</v>
      </c>
      <c r="I2101" s="238"/>
      <c r="J2101" s="234"/>
      <c r="K2101" s="234"/>
      <c r="L2101" s="239"/>
      <c r="M2101" s="240"/>
      <c r="N2101" s="241"/>
      <c r="O2101" s="241"/>
      <c r="P2101" s="241"/>
      <c r="Q2101" s="241"/>
      <c r="R2101" s="241"/>
      <c r="S2101" s="241"/>
      <c r="T2101" s="242"/>
      <c r="AT2101" s="243" t="s">
        <v>272</v>
      </c>
      <c r="AU2101" s="243" t="s">
        <v>91</v>
      </c>
      <c r="AV2101" s="15" t="s">
        <v>91</v>
      </c>
      <c r="AW2101" s="15" t="s">
        <v>38</v>
      </c>
      <c r="AX2101" s="15" t="s">
        <v>82</v>
      </c>
      <c r="AY2101" s="243" t="s">
        <v>262</v>
      </c>
    </row>
    <row r="2102" spans="2:51" s="13" customFormat="1" ht="10">
      <c r="B2102" s="212"/>
      <c r="C2102" s="213"/>
      <c r="D2102" s="208" t="s">
        <v>272</v>
      </c>
      <c r="E2102" s="214" t="s">
        <v>44</v>
      </c>
      <c r="F2102" s="215" t="s">
        <v>874</v>
      </c>
      <c r="G2102" s="213"/>
      <c r="H2102" s="214" t="s">
        <v>44</v>
      </c>
      <c r="I2102" s="216"/>
      <c r="J2102" s="213"/>
      <c r="K2102" s="213"/>
      <c r="L2102" s="217"/>
      <c r="M2102" s="218"/>
      <c r="N2102" s="219"/>
      <c r="O2102" s="219"/>
      <c r="P2102" s="219"/>
      <c r="Q2102" s="219"/>
      <c r="R2102" s="219"/>
      <c r="S2102" s="219"/>
      <c r="T2102" s="220"/>
      <c r="AT2102" s="221" t="s">
        <v>272</v>
      </c>
      <c r="AU2102" s="221" t="s">
        <v>91</v>
      </c>
      <c r="AV2102" s="13" t="s">
        <v>89</v>
      </c>
      <c r="AW2102" s="13" t="s">
        <v>38</v>
      </c>
      <c r="AX2102" s="13" t="s">
        <v>82</v>
      </c>
      <c r="AY2102" s="221" t="s">
        <v>262</v>
      </c>
    </row>
    <row r="2103" spans="2:51" s="15" customFormat="1" ht="10">
      <c r="B2103" s="233"/>
      <c r="C2103" s="234"/>
      <c r="D2103" s="208" t="s">
        <v>272</v>
      </c>
      <c r="E2103" s="235" t="s">
        <v>44</v>
      </c>
      <c r="F2103" s="236" t="s">
        <v>1253</v>
      </c>
      <c r="G2103" s="234"/>
      <c r="H2103" s="237">
        <v>16.8</v>
      </c>
      <c r="I2103" s="238"/>
      <c r="J2103" s="234"/>
      <c r="K2103" s="234"/>
      <c r="L2103" s="239"/>
      <c r="M2103" s="240"/>
      <c r="N2103" s="241"/>
      <c r="O2103" s="241"/>
      <c r="P2103" s="241"/>
      <c r="Q2103" s="241"/>
      <c r="R2103" s="241"/>
      <c r="S2103" s="241"/>
      <c r="T2103" s="242"/>
      <c r="AT2103" s="243" t="s">
        <v>272</v>
      </c>
      <c r="AU2103" s="243" t="s">
        <v>91</v>
      </c>
      <c r="AV2103" s="15" t="s">
        <v>91</v>
      </c>
      <c r="AW2103" s="15" t="s">
        <v>38</v>
      </c>
      <c r="AX2103" s="15" t="s">
        <v>82</v>
      </c>
      <c r="AY2103" s="243" t="s">
        <v>262</v>
      </c>
    </row>
    <row r="2104" spans="2:51" s="13" customFormat="1" ht="10">
      <c r="B2104" s="212"/>
      <c r="C2104" s="213"/>
      <c r="D2104" s="208" t="s">
        <v>272</v>
      </c>
      <c r="E2104" s="214" t="s">
        <v>44</v>
      </c>
      <c r="F2104" s="215" t="s">
        <v>875</v>
      </c>
      <c r="G2104" s="213"/>
      <c r="H2104" s="214" t="s">
        <v>44</v>
      </c>
      <c r="I2104" s="216"/>
      <c r="J2104" s="213"/>
      <c r="K2104" s="213"/>
      <c r="L2104" s="217"/>
      <c r="M2104" s="218"/>
      <c r="N2104" s="219"/>
      <c r="O2104" s="219"/>
      <c r="P2104" s="219"/>
      <c r="Q2104" s="219"/>
      <c r="R2104" s="219"/>
      <c r="S2104" s="219"/>
      <c r="T2104" s="220"/>
      <c r="AT2104" s="221" t="s">
        <v>272</v>
      </c>
      <c r="AU2104" s="221" t="s">
        <v>91</v>
      </c>
      <c r="AV2104" s="13" t="s">
        <v>89</v>
      </c>
      <c r="AW2104" s="13" t="s">
        <v>38</v>
      </c>
      <c r="AX2104" s="13" t="s">
        <v>82</v>
      </c>
      <c r="AY2104" s="221" t="s">
        <v>262</v>
      </c>
    </row>
    <row r="2105" spans="2:51" s="15" customFormat="1" ht="10">
      <c r="B2105" s="233"/>
      <c r="C2105" s="234"/>
      <c r="D2105" s="208" t="s">
        <v>272</v>
      </c>
      <c r="E2105" s="235" t="s">
        <v>44</v>
      </c>
      <c r="F2105" s="236" t="s">
        <v>1254</v>
      </c>
      <c r="G2105" s="234"/>
      <c r="H2105" s="237">
        <v>20.399999999999999</v>
      </c>
      <c r="I2105" s="238"/>
      <c r="J2105" s="234"/>
      <c r="K2105" s="234"/>
      <c r="L2105" s="239"/>
      <c r="M2105" s="240"/>
      <c r="N2105" s="241"/>
      <c r="O2105" s="241"/>
      <c r="P2105" s="241"/>
      <c r="Q2105" s="241"/>
      <c r="R2105" s="241"/>
      <c r="S2105" s="241"/>
      <c r="T2105" s="242"/>
      <c r="AT2105" s="243" t="s">
        <v>272</v>
      </c>
      <c r="AU2105" s="243" t="s">
        <v>91</v>
      </c>
      <c r="AV2105" s="15" t="s">
        <v>91</v>
      </c>
      <c r="AW2105" s="15" t="s">
        <v>38</v>
      </c>
      <c r="AX2105" s="15" t="s">
        <v>82</v>
      </c>
      <c r="AY2105" s="243" t="s">
        <v>262</v>
      </c>
    </row>
    <row r="2106" spans="2:51" s="13" customFormat="1" ht="10">
      <c r="B2106" s="212"/>
      <c r="C2106" s="213"/>
      <c r="D2106" s="208" t="s">
        <v>272</v>
      </c>
      <c r="E2106" s="214" t="s">
        <v>44</v>
      </c>
      <c r="F2106" s="215" t="s">
        <v>876</v>
      </c>
      <c r="G2106" s="213"/>
      <c r="H2106" s="214" t="s">
        <v>44</v>
      </c>
      <c r="I2106" s="216"/>
      <c r="J2106" s="213"/>
      <c r="K2106" s="213"/>
      <c r="L2106" s="217"/>
      <c r="M2106" s="218"/>
      <c r="N2106" s="219"/>
      <c r="O2106" s="219"/>
      <c r="P2106" s="219"/>
      <c r="Q2106" s="219"/>
      <c r="R2106" s="219"/>
      <c r="S2106" s="219"/>
      <c r="T2106" s="220"/>
      <c r="AT2106" s="221" t="s">
        <v>272</v>
      </c>
      <c r="AU2106" s="221" t="s">
        <v>91</v>
      </c>
      <c r="AV2106" s="13" t="s">
        <v>89</v>
      </c>
      <c r="AW2106" s="13" t="s">
        <v>38</v>
      </c>
      <c r="AX2106" s="13" t="s">
        <v>82</v>
      </c>
      <c r="AY2106" s="221" t="s">
        <v>262</v>
      </c>
    </row>
    <row r="2107" spans="2:51" s="15" customFormat="1" ht="10">
      <c r="B2107" s="233"/>
      <c r="C2107" s="234"/>
      <c r="D2107" s="208" t="s">
        <v>272</v>
      </c>
      <c r="E2107" s="235" t="s">
        <v>44</v>
      </c>
      <c r="F2107" s="236" t="s">
        <v>1255</v>
      </c>
      <c r="G2107" s="234"/>
      <c r="H2107" s="237">
        <v>21.4</v>
      </c>
      <c r="I2107" s="238"/>
      <c r="J2107" s="234"/>
      <c r="K2107" s="234"/>
      <c r="L2107" s="239"/>
      <c r="M2107" s="240"/>
      <c r="N2107" s="241"/>
      <c r="O2107" s="241"/>
      <c r="P2107" s="241"/>
      <c r="Q2107" s="241"/>
      <c r="R2107" s="241"/>
      <c r="S2107" s="241"/>
      <c r="T2107" s="242"/>
      <c r="AT2107" s="243" t="s">
        <v>272</v>
      </c>
      <c r="AU2107" s="243" t="s">
        <v>91</v>
      </c>
      <c r="AV2107" s="15" t="s">
        <v>91</v>
      </c>
      <c r="AW2107" s="15" t="s">
        <v>38</v>
      </c>
      <c r="AX2107" s="15" t="s">
        <v>82</v>
      </c>
      <c r="AY2107" s="243" t="s">
        <v>262</v>
      </c>
    </row>
    <row r="2108" spans="2:51" s="13" customFormat="1" ht="10">
      <c r="B2108" s="212"/>
      <c r="C2108" s="213"/>
      <c r="D2108" s="208" t="s">
        <v>272</v>
      </c>
      <c r="E2108" s="214" t="s">
        <v>44</v>
      </c>
      <c r="F2108" s="215" t="s">
        <v>877</v>
      </c>
      <c r="G2108" s="213"/>
      <c r="H2108" s="214" t="s">
        <v>44</v>
      </c>
      <c r="I2108" s="216"/>
      <c r="J2108" s="213"/>
      <c r="K2108" s="213"/>
      <c r="L2108" s="217"/>
      <c r="M2108" s="218"/>
      <c r="N2108" s="219"/>
      <c r="O2108" s="219"/>
      <c r="P2108" s="219"/>
      <c r="Q2108" s="219"/>
      <c r="R2108" s="219"/>
      <c r="S2108" s="219"/>
      <c r="T2108" s="220"/>
      <c r="AT2108" s="221" t="s">
        <v>272</v>
      </c>
      <c r="AU2108" s="221" t="s">
        <v>91</v>
      </c>
      <c r="AV2108" s="13" t="s">
        <v>89</v>
      </c>
      <c r="AW2108" s="13" t="s">
        <v>38</v>
      </c>
      <c r="AX2108" s="13" t="s">
        <v>82</v>
      </c>
      <c r="AY2108" s="221" t="s">
        <v>262</v>
      </c>
    </row>
    <row r="2109" spans="2:51" s="15" customFormat="1" ht="10">
      <c r="B2109" s="233"/>
      <c r="C2109" s="234"/>
      <c r="D2109" s="208" t="s">
        <v>272</v>
      </c>
      <c r="E2109" s="235" t="s">
        <v>44</v>
      </c>
      <c r="F2109" s="236" t="s">
        <v>1253</v>
      </c>
      <c r="G2109" s="234"/>
      <c r="H2109" s="237">
        <v>16.8</v>
      </c>
      <c r="I2109" s="238"/>
      <c r="J2109" s="234"/>
      <c r="K2109" s="234"/>
      <c r="L2109" s="239"/>
      <c r="M2109" s="240"/>
      <c r="N2109" s="241"/>
      <c r="O2109" s="241"/>
      <c r="P2109" s="241"/>
      <c r="Q2109" s="241"/>
      <c r="R2109" s="241"/>
      <c r="S2109" s="241"/>
      <c r="T2109" s="242"/>
      <c r="AT2109" s="243" t="s">
        <v>272</v>
      </c>
      <c r="AU2109" s="243" t="s">
        <v>91</v>
      </c>
      <c r="AV2109" s="15" t="s">
        <v>91</v>
      </c>
      <c r="AW2109" s="15" t="s">
        <v>38</v>
      </c>
      <c r="AX2109" s="15" t="s">
        <v>82</v>
      </c>
      <c r="AY2109" s="243" t="s">
        <v>262</v>
      </c>
    </row>
    <row r="2110" spans="2:51" s="13" customFormat="1" ht="10">
      <c r="B2110" s="212"/>
      <c r="C2110" s="213"/>
      <c r="D2110" s="208" t="s">
        <v>272</v>
      </c>
      <c r="E2110" s="214" t="s">
        <v>44</v>
      </c>
      <c r="F2110" s="215" t="s">
        <v>878</v>
      </c>
      <c r="G2110" s="213"/>
      <c r="H2110" s="214" t="s">
        <v>44</v>
      </c>
      <c r="I2110" s="216"/>
      <c r="J2110" s="213"/>
      <c r="K2110" s="213"/>
      <c r="L2110" s="217"/>
      <c r="M2110" s="218"/>
      <c r="N2110" s="219"/>
      <c r="O2110" s="219"/>
      <c r="P2110" s="219"/>
      <c r="Q2110" s="219"/>
      <c r="R2110" s="219"/>
      <c r="S2110" s="219"/>
      <c r="T2110" s="220"/>
      <c r="AT2110" s="221" t="s">
        <v>272</v>
      </c>
      <c r="AU2110" s="221" t="s">
        <v>91</v>
      </c>
      <c r="AV2110" s="13" t="s">
        <v>89</v>
      </c>
      <c r="AW2110" s="13" t="s">
        <v>38</v>
      </c>
      <c r="AX2110" s="13" t="s">
        <v>82</v>
      </c>
      <c r="AY2110" s="221" t="s">
        <v>262</v>
      </c>
    </row>
    <row r="2111" spans="2:51" s="15" customFormat="1" ht="10">
      <c r="B2111" s="233"/>
      <c r="C2111" s="234"/>
      <c r="D2111" s="208" t="s">
        <v>272</v>
      </c>
      <c r="E2111" s="235" t="s">
        <v>44</v>
      </c>
      <c r="F2111" s="236" t="s">
        <v>1256</v>
      </c>
      <c r="G2111" s="234"/>
      <c r="H2111" s="237">
        <v>17.3</v>
      </c>
      <c r="I2111" s="238"/>
      <c r="J2111" s="234"/>
      <c r="K2111" s="234"/>
      <c r="L2111" s="239"/>
      <c r="M2111" s="240"/>
      <c r="N2111" s="241"/>
      <c r="O2111" s="241"/>
      <c r="P2111" s="241"/>
      <c r="Q2111" s="241"/>
      <c r="R2111" s="241"/>
      <c r="S2111" s="241"/>
      <c r="T2111" s="242"/>
      <c r="AT2111" s="243" t="s">
        <v>272</v>
      </c>
      <c r="AU2111" s="243" t="s">
        <v>91</v>
      </c>
      <c r="AV2111" s="15" t="s">
        <v>91</v>
      </c>
      <c r="AW2111" s="15" t="s">
        <v>38</v>
      </c>
      <c r="AX2111" s="15" t="s">
        <v>82</v>
      </c>
      <c r="AY2111" s="243" t="s">
        <v>262</v>
      </c>
    </row>
    <row r="2112" spans="2:51" s="13" customFormat="1" ht="10">
      <c r="B2112" s="212"/>
      <c r="C2112" s="213"/>
      <c r="D2112" s="208" t="s">
        <v>272</v>
      </c>
      <c r="E2112" s="214" t="s">
        <v>44</v>
      </c>
      <c r="F2112" s="215" t="s">
        <v>879</v>
      </c>
      <c r="G2112" s="213"/>
      <c r="H2112" s="214" t="s">
        <v>44</v>
      </c>
      <c r="I2112" s="216"/>
      <c r="J2112" s="213"/>
      <c r="K2112" s="213"/>
      <c r="L2112" s="217"/>
      <c r="M2112" s="218"/>
      <c r="N2112" s="219"/>
      <c r="O2112" s="219"/>
      <c r="P2112" s="219"/>
      <c r="Q2112" s="219"/>
      <c r="R2112" s="219"/>
      <c r="S2112" s="219"/>
      <c r="T2112" s="220"/>
      <c r="AT2112" s="221" t="s">
        <v>272</v>
      </c>
      <c r="AU2112" s="221" t="s">
        <v>91</v>
      </c>
      <c r="AV2112" s="13" t="s">
        <v>89</v>
      </c>
      <c r="AW2112" s="13" t="s">
        <v>38</v>
      </c>
      <c r="AX2112" s="13" t="s">
        <v>82</v>
      </c>
      <c r="AY2112" s="221" t="s">
        <v>262</v>
      </c>
    </row>
    <row r="2113" spans="2:51" s="15" customFormat="1" ht="10">
      <c r="B2113" s="233"/>
      <c r="C2113" s="234"/>
      <c r="D2113" s="208" t="s">
        <v>272</v>
      </c>
      <c r="E2113" s="235" t="s">
        <v>44</v>
      </c>
      <c r="F2113" s="236" t="s">
        <v>1257</v>
      </c>
      <c r="G2113" s="234"/>
      <c r="H2113" s="237">
        <v>21.8</v>
      </c>
      <c r="I2113" s="238"/>
      <c r="J2113" s="234"/>
      <c r="K2113" s="234"/>
      <c r="L2113" s="239"/>
      <c r="M2113" s="240"/>
      <c r="N2113" s="241"/>
      <c r="O2113" s="241"/>
      <c r="P2113" s="241"/>
      <c r="Q2113" s="241"/>
      <c r="R2113" s="241"/>
      <c r="S2113" s="241"/>
      <c r="T2113" s="242"/>
      <c r="AT2113" s="243" t="s">
        <v>272</v>
      </c>
      <c r="AU2113" s="243" t="s">
        <v>91</v>
      </c>
      <c r="AV2113" s="15" t="s">
        <v>91</v>
      </c>
      <c r="AW2113" s="15" t="s">
        <v>38</v>
      </c>
      <c r="AX2113" s="15" t="s">
        <v>82</v>
      </c>
      <c r="AY2113" s="243" t="s">
        <v>262</v>
      </c>
    </row>
    <row r="2114" spans="2:51" s="13" customFormat="1" ht="10">
      <c r="B2114" s="212"/>
      <c r="C2114" s="213"/>
      <c r="D2114" s="208" t="s">
        <v>272</v>
      </c>
      <c r="E2114" s="214" t="s">
        <v>44</v>
      </c>
      <c r="F2114" s="215" t="s">
        <v>880</v>
      </c>
      <c r="G2114" s="213"/>
      <c r="H2114" s="214" t="s">
        <v>44</v>
      </c>
      <c r="I2114" s="216"/>
      <c r="J2114" s="213"/>
      <c r="K2114" s="213"/>
      <c r="L2114" s="217"/>
      <c r="M2114" s="218"/>
      <c r="N2114" s="219"/>
      <c r="O2114" s="219"/>
      <c r="P2114" s="219"/>
      <c r="Q2114" s="219"/>
      <c r="R2114" s="219"/>
      <c r="S2114" s="219"/>
      <c r="T2114" s="220"/>
      <c r="AT2114" s="221" t="s">
        <v>272</v>
      </c>
      <c r="AU2114" s="221" t="s">
        <v>91</v>
      </c>
      <c r="AV2114" s="13" t="s">
        <v>89</v>
      </c>
      <c r="AW2114" s="13" t="s">
        <v>38</v>
      </c>
      <c r="AX2114" s="13" t="s">
        <v>82</v>
      </c>
      <c r="AY2114" s="221" t="s">
        <v>262</v>
      </c>
    </row>
    <row r="2115" spans="2:51" s="15" customFormat="1" ht="10">
      <c r="B2115" s="233"/>
      <c r="C2115" s="234"/>
      <c r="D2115" s="208" t="s">
        <v>272</v>
      </c>
      <c r="E2115" s="235" t="s">
        <v>44</v>
      </c>
      <c r="F2115" s="236" t="s">
        <v>1258</v>
      </c>
      <c r="G2115" s="234"/>
      <c r="H2115" s="237">
        <v>23.2</v>
      </c>
      <c r="I2115" s="238"/>
      <c r="J2115" s="234"/>
      <c r="K2115" s="234"/>
      <c r="L2115" s="239"/>
      <c r="M2115" s="240"/>
      <c r="N2115" s="241"/>
      <c r="O2115" s="241"/>
      <c r="P2115" s="241"/>
      <c r="Q2115" s="241"/>
      <c r="R2115" s="241"/>
      <c r="S2115" s="241"/>
      <c r="T2115" s="242"/>
      <c r="AT2115" s="243" t="s">
        <v>272</v>
      </c>
      <c r="AU2115" s="243" t="s">
        <v>91</v>
      </c>
      <c r="AV2115" s="15" t="s">
        <v>91</v>
      </c>
      <c r="AW2115" s="15" t="s">
        <v>38</v>
      </c>
      <c r="AX2115" s="15" t="s">
        <v>82</v>
      </c>
      <c r="AY2115" s="243" t="s">
        <v>262</v>
      </c>
    </row>
    <row r="2116" spans="2:51" s="13" customFormat="1" ht="10">
      <c r="B2116" s="212"/>
      <c r="C2116" s="213"/>
      <c r="D2116" s="208" t="s">
        <v>272</v>
      </c>
      <c r="E2116" s="214" t="s">
        <v>44</v>
      </c>
      <c r="F2116" s="215" t="s">
        <v>881</v>
      </c>
      <c r="G2116" s="213"/>
      <c r="H2116" s="214" t="s">
        <v>44</v>
      </c>
      <c r="I2116" s="216"/>
      <c r="J2116" s="213"/>
      <c r="K2116" s="213"/>
      <c r="L2116" s="217"/>
      <c r="M2116" s="218"/>
      <c r="N2116" s="219"/>
      <c r="O2116" s="219"/>
      <c r="P2116" s="219"/>
      <c r="Q2116" s="219"/>
      <c r="R2116" s="219"/>
      <c r="S2116" s="219"/>
      <c r="T2116" s="220"/>
      <c r="AT2116" s="221" t="s">
        <v>272</v>
      </c>
      <c r="AU2116" s="221" t="s">
        <v>91</v>
      </c>
      <c r="AV2116" s="13" t="s">
        <v>89</v>
      </c>
      <c r="AW2116" s="13" t="s">
        <v>38</v>
      </c>
      <c r="AX2116" s="13" t="s">
        <v>82</v>
      </c>
      <c r="AY2116" s="221" t="s">
        <v>262</v>
      </c>
    </row>
    <row r="2117" spans="2:51" s="15" customFormat="1" ht="10">
      <c r="B2117" s="233"/>
      <c r="C2117" s="234"/>
      <c r="D2117" s="208" t="s">
        <v>272</v>
      </c>
      <c r="E2117" s="235" t="s">
        <v>44</v>
      </c>
      <c r="F2117" s="236" t="s">
        <v>1259</v>
      </c>
      <c r="G2117" s="234"/>
      <c r="H2117" s="237">
        <v>31.4</v>
      </c>
      <c r="I2117" s="238"/>
      <c r="J2117" s="234"/>
      <c r="K2117" s="234"/>
      <c r="L2117" s="239"/>
      <c r="M2117" s="240"/>
      <c r="N2117" s="241"/>
      <c r="O2117" s="241"/>
      <c r="P2117" s="241"/>
      <c r="Q2117" s="241"/>
      <c r="R2117" s="241"/>
      <c r="S2117" s="241"/>
      <c r="T2117" s="242"/>
      <c r="AT2117" s="243" t="s">
        <v>272</v>
      </c>
      <c r="AU2117" s="243" t="s">
        <v>91</v>
      </c>
      <c r="AV2117" s="15" t="s">
        <v>91</v>
      </c>
      <c r="AW2117" s="15" t="s">
        <v>38</v>
      </c>
      <c r="AX2117" s="15" t="s">
        <v>82</v>
      </c>
      <c r="AY2117" s="243" t="s">
        <v>262</v>
      </c>
    </row>
    <row r="2118" spans="2:51" s="13" customFormat="1" ht="10">
      <c r="B2118" s="212"/>
      <c r="C2118" s="213"/>
      <c r="D2118" s="208" t="s">
        <v>272</v>
      </c>
      <c r="E2118" s="214" t="s">
        <v>44</v>
      </c>
      <c r="F2118" s="215" t="s">
        <v>882</v>
      </c>
      <c r="G2118" s="213"/>
      <c r="H2118" s="214" t="s">
        <v>44</v>
      </c>
      <c r="I2118" s="216"/>
      <c r="J2118" s="213"/>
      <c r="K2118" s="213"/>
      <c r="L2118" s="217"/>
      <c r="M2118" s="218"/>
      <c r="N2118" s="219"/>
      <c r="O2118" s="219"/>
      <c r="P2118" s="219"/>
      <c r="Q2118" s="219"/>
      <c r="R2118" s="219"/>
      <c r="S2118" s="219"/>
      <c r="T2118" s="220"/>
      <c r="AT2118" s="221" t="s">
        <v>272</v>
      </c>
      <c r="AU2118" s="221" t="s">
        <v>91</v>
      </c>
      <c r="AV2118" s="13" t="s">
        <v>89</v>
      </c>
      <c r="AW2118" s="13" t="s">
        <v>38</v>
      </c>
      <c r="AX2118" s="13" t="s">
        <v>82</v>
      </c>
      <c r="AY2118" s="221" t="s">
        <v>262</v>
      </c>
    </row>
    <row r="2119" spans="2:51" s="15" customFormat="1" ht="10">
      <c r="B2119" s="233"/>
      <c r="C2119" s="234"/>
      <c r="D2119" s="208" t="s">
        <v>272</v>
      </c>
      <c r="E2119" s="235" t="s">
        <v>44</v>
      </c>
      <c r="F2119" s="236" t="s">
        <v>1260</v>
      </c>
      <c r="G2119" s="234"/>
      <c r="H2119" s="237">
        <v>22.6</v>
      </c>
      <c r="I2119" s="238"/>
      <c r="J2119" s="234"/>
      <c r="K2119" s="234"/>
      <c r="L2119" s="239"/>
      <c r="M2119" s="240"/>
      <c r="N2119" s="241"/>
      <c r="O2119" s="241"/>
      <c r="P2119" s="241"/>
      <c r="Q2119" s="241"/>
      <c r="R2119" s="241"/>
      <c r="S2119" s="241"/>
      <c r="T2119" s="242"/>
      <c r="AT2119" s="243" t="s">
        <v>272</v>
      </c>
      <c r="AU2119" s="243" t="s">
        <v>91</v>
      </c>
      <c r="AV2119" s="15" t="s">
        <v>91</v>
      </c>
      <c r="AW2119" s="15" t="s">
        <v>38</v>
      </c>
      <c r="AX2119" s="15" t="s">
        <v>82</v>
      </c>
      <c r="AY2119" s="243" t="s">
        <v>262</v>
      </c>
    </row>
    <row r="2120" spans="2:51" s="13" customFormat="1" ht="10">
      <c r="B2120" s="212"/>
      <c r="C2120" s="213"/>
      <c r="D2120" s="208" t="s">
        <v>272</v>
      </c>
      <c r="E2120" s="214" t="s">
        <v>44</v>
      </c>
      <c r="F2120" s="215" t="s">
        <v>883</v>
      </c>
      <c r="G2120" s="213"/>
      <c r="H2120" s="214" t="s">
        <v>44</v>
      </c>
      <c r="I2120" s="216"/>
      <c r="J2120" s="213"/>
      <c r="K2120" s="213"/>
      <c r="L2120" s="217"/>
      <c r="M2120" s="218"/>
      <c r="N2120" s="219"/>
      <c r="O2120" s="219"/>
      <c r="P2120" s="219"/>
      <c r="Q2120" s="219"/>
      <c r="R2120" s="219"/>
      <c r="S2120" s="219"/>
      <c r="T2120" s="220"/>
      <c r="AT2120" s="221" t="s">
        <v>272</v>
      </c>
      <c r="AU2120" s="221" t="s">
        <v>91</v>
      </c>
      <c r="AV2120" s="13" t="s">
        <v>89</v>
      </c>
      <c r="AW2120" s="13" t="s">
        <v>38</v>
      </c>
      <c r="AX2120" s="13" t="s">
        <v>82</v>
      </c>
      <c r="AY2120" s="221" t="s">
        <v>262</v>
      </c>
    </row>
    <row r="2121" spans="2:51" s="15" customFormat="1" ht="10">
      <c r="B2121" s="233"/>
      <c r="C2121" s="234"/>
      <c r="D2121" s="208" t="s">
        <v>272</v>
      </c>
      <c r="E2121" s="235" t="s">
        <v>44</v>
      </c>
      <c r="F2121" s="236" t="s">
        <v>1261</v>
      </c>
      <c r="G2121" s="234"/>
      <c r="H2121" s="237">
        <v>32.4</v>
      </c>
      <c r="I2121" s="238"/>
      <c r="J2121" s="234"/>
      <c r="K2121" s="234"/>
      <c r="L2121" s="239"/>
      <c r="M2121" s="240"/>
      <c r="N2121" s="241"/>
      <c r="O2121" s="241"/>
      <c r="P2121" s="241"/>
      <c r="Q2121" s="241"/>
      <c r="R2121" s="241"/>
      <c r="S2121" s="241"/>
      <c r="T2121" s="242"/>
      <c r="AT2121" s="243" t="s">
        <v>272</v>
      </c>
      <c r="AU2121" s="243" t="s">
        <v>91</v>
      </c>
      <c r="AV2121" s="15" t="s">
        <v>91</v>
      </c>
      <c r="AW2121" s="15" t="s">
        <v>38</v>
      </c>
      <c r="AX2121" s="15" t="s">
        <v>82</v>
      </c>
      <c r="AY2121" s="243" t="s">
        <v>262</v>
      </c>
    </row>
    <row r="2122" spans="2:51" s="13" customFormat="1" ht="10">
      <c r="B2122" s="212"/>
      <c r="C2122" s="213"/>
      <c r="D2122" s="208" t="s">
        <v>272</v>
      </c>
      <c r="E2122" s="214" t="s">
        <v>44</v>
      </c>
      <c r="F2122" s="215" t="s">
        <v>884</v>
      </c>
      <c r="G2122" s="213"/>
      <c r="H2122" s="214" t="s">
        <v>44</v>
      </c>
      <c r="I2122" s="216"/>
      <c r="J2122" s="213"/>
      <c r="K2122" s="213"/>
      <c r="L2122" s="217"/>
      <c r="M2122" s="218"/>
      <c r="N2122" s="219"/>
      <c r="O2122" s="219"/>
      <c r="P2122" s="219"/>
      <c r="Q2122" s="219"/>
      <c r="R2122" s="219"/>
      <c r="S2122" s="219"/>
      <c r="T2122" s="220"/>
      <c r="AT2122" s="221" t="s">
        <v>272</v>
      </c>
      <c r="AU2122" s="221" t="s">
        <v>91</v>
      </c>
      <c r="AV2122" s="13" t="s">
        <v>89</v>
      </c>
      <c r="AW2122" s="13" t="s">
        <v>38</v>
      </c>
      <c r="AX2122" s="13" t="s">
        <v>82</v>
      </c>
      <c r="AY2122" s="221" t="s">
        <v>262</v>
      </c>
    </row>
    <row r="2123" spans="2:51" s="15" customFormat="1" ht="10">
      <c r="B2123" s="233"/>
      <c r="C2123" s="234"/>
      <c r="D2123" s="208" t="s">
        <v>272</v>
      </c>
      <c r="E2123" s="235" t="s">
        <v>44</v>
      </c>
      <c r="F2123" s="236" t="s">
        <v>1258</v>
      </c>
      <c r="G2123" s="234"/>
      <c r="H2123" s="237">
        <v>23.2</v>
      </c>
      <c r="I2123" s="238"/>
      <c r="J2123" s="234"/>
      <c r="K2123" s="234"/>
      <c r="L2123" s="239"/>
      <c r="M2123" s="240"/>
      <c r="N2123" s="241"/>
      <c r="O2123" s="241"/>
      <c r="P2123" s="241"/>
      <c r="Q2123" s="241"/>
      <c r="R2123" s="241"/>
      <c r="S2123" s="241"/>
      <c r="T2123" s="242"/>
      <c r="AT2123" s="243" t="s">
        <v>272</v>
      </c>
      <c r="AU2123" s="243" t="s">
        <v>91</v>
      </c>
      <c r="AV2123" s="15" t="s">
        <v>91</v>
      </c>
      <c r="AW2123" s="15" t="s">
        <v>38</v>
      </c>
      <c r="AX2123" s="15" t="s">
        <v>82</v>
      </c>
      <c r="AY2123" s="243" t="s">
        <v>262</v>
      </c>
    </row>
    <row r="2124" spans="2:51" s="13" customFormat="1" ht="10">
      <c r="B2124" s="212"/>
      <c r="C2124" s="213"/>
      <c r="D2124" s="208" t="s">
        <v>272</v>
      </c>
      <c r="E2124" s="214" t="s">
        <v>44</v>
      </c>
      <c r="F2124" s="215" t="s">
        <v>885</v>
      </c>
      <c r="G2124" s="213"/>
      <c r="H2124" s="214" t="s">
        <v>44</v>
      </c>
      <c r="I2124" s="216"/>
      <c r="J2124" s="213"/>
      <c r="K2124" s="213"/>
      <c r="L2124" s="217"/>
      <c r="M2124" s="218"/>
      <c r="N2124" s="219"/>
      <c r="O2124" s="219"/>
      <c r="P2124" s="219"/>
      <c r="Q2124" s="219"/>
      <c r="R2124" s="219"/>
      <c r="S2124" s="219"/>
      <c r="T2124" s="220"/>
      <c r="AT2124" s="221" t="s">
        <v>272</v>
      </c>
      <c r="AU2124" s="221" t="s">
        <v>91</v>
      </c>
      <c r="AV2124" s="13" t="s">
        <v>89</v>
      </c>
      <c r="AW2124" s="13" t="s">
        <v>38</v>
      </c>
      <c r="AX2124" s="13" t="s">
        <v>82</v>
      </c>
      <c r="AY2124" s="221" t="s">
        <v>262</v>
      </c>
    </row>
    <row r="2125" spans="2:51" s="15" customFormat="1" ht="10">
      <c r="B2125" s="233"/>
      <c r="C2125" s="234"/>
      <c r="D2125" s="208" t="s">
        <v>272</v>
      </c>
      <c r="E2125" s="235" t="s">
        <v>44</v>
      </c>
      <c r="F2125" s="236" t="s">
        <v>1262</v>
      </c>
      <c r="G2125" s="234"/>
      <c r="H2125" s="237">
        <v>32.200000000000003</v>
      </c>
      <c r="I2125" s="238"/>
      <c r="J2125" s="234"/>
      <c r="K2125" s="234"/>
      <c r="L2125" s="239"/>
      <c r="M2125" s="240"/>
      <c r="N2125" s="241"/>
      <c r="O2125" s="241"/>
      <c r="P2125" s="241"/>
      <c r="Q2125" s="241"/>
      <c r="R2125" s="241"/>
      <c r="S2125" s="241"/>
      <c r="T2125" s="242"/>
      <c r="AT2125" s="243" t="s">
        <v>272</v>
      </c>
      <c r="AU2125" s="243" t="s">
        <v>91</v>
      </c>
      <c r="AV2125" s="15" t="s">
        <v>91</v>
      </c>
      <c r="AW2125" s="15" t="s">
        <v>38</v>
      </c>
      <c r="AX2125" s="15" t="s">
        <v>82</v>
      </c>
      <c r="AY2125" s="243" t="s">
        <v>262</v>
      </c>
    </row>
    <row r="2126" spans="2:51" s="13" customFormat="1" ht="10">
      <c r="B2126" s="212"/>
      <c r="C2126" s="213"/>
      <c r="D2126" s="208" t="s">
        <v>272</v>
      </c>
      <c r="E2126" s="214" t="s">
        <v>44</v>
      </c>
      <c r="F2126" s="215" t="s">
        <v>1269</v>
      </c>
      <c r="G2126" s="213"/>
      <c r="H2126" s="214" t="s">
        <v>44</v>
      </c>
      <c r="I2126" s="216"/>
      <c r="J2126" s="213"/>
      <c r="K2126" s="213"/>
      <c r="L2126" s="217"/>
      <c r="M2126" s="218"/>
      <c r="N2126" s="219"/>
      <c r="O2126" s="219"/>
      <c r="P2126" s="219"/>
      <c r="Q2126" s="219"/>
      <c r="R2126" s="219"/>
      <c r="S2126" s="219"/>
      <c r="T2126" s="220"/>
      <c r="AT2126" s="221" t="s">
        <v>272</v>
      </c>
      <c r="AU2126" s="221" t="s">
        <v>91</v>
      </c>
      <c r="AV2126" s="13" t="s">
        <v>89</v>
      </c>
      <c r="AW2126" s="13" t="s">
        <v>38</v>
      </c>
      <c r="AX2126" s="13" t="s">
        <v>82</v>
      </c>
      <c r="AY2126" s="221" t="s">
        <v>262</v>
      </c>
    </row>
    <row r="2127" spans="2:51" s="15" customFormat="1" ht="10">
      <c r="B2127" s="233"/>
      <c r="C2127" s="234"/>
      <c r="D2127" s="208" t="s">
        <v>272</v>
      </c>
      <c r="E2127" s="235" t="s">
        <v>44</v>
      </c>
      <c r="F2127" s="236" t="s">
        <v>1231</v>
      </c>
      <c r="G2127" s="234"/>
      <c r="H2127" s="237">
        <v>5.8</v>
      </c>
      <c r="I2127" s="238"/>
      <c r="J2127" s="234"/>
      <c r="K2127" s="234"/>
      <c r="L2127" s="239"/>
      <c r="M2127" s="240"/>
      <c r="N2127" s="241"/>
      <c r="O2127" s="241"/>
      <c r="P2127" s="241"/>
      <c r="Q2127" s="241"/>
      <c r="R2127" s="241"/>
      <c r="S2127" s="241"/>
      <c r="T2127" s="242"/>
      <c r="AT2127" s="243" t="s">
        <v>272</v>
      </c>
      <c r="AU2127" s="243" t="s">
        <v>91</v>
      </c>
      <c r="AV2127" s="15" t="s">
        <v>91</v>
      </c>
      <c r="AW2127" s="15" t="s">
        <v>38</v>
      </c>
      <c r="AX2127" s="15" t="s">
        <v>82</v>
      </c>
      <c r="AY2127" s="243" t="s">
        <v>262</v>
      </c>
    </row>
    <row r="2128" spans="2:51" s="13" customFormat="1" ht="10">
      <c r="B2128" s="212"/>
      <c r="C2128" s="213"/>
      <c r="D2128" s="208" t="s">
        <v>272</v>
      </c>
      <c r="E2128" s="214" t="s">
        <v>44</v>
      </c>
      <c r="F2128" s="215" t="s">
        <v>887</v>
      </c>
      <c r="G2128" s="213"/>
      <c r="H2128" s="214" t="s">
        <v>44</v>
      </c>
      <c r="I2128" s="216"/>
      <c r="J2128" s="213"/>
      <c r="K2128" s="213"/>
      <c r="L2128" s="217"/>
      <c r="M2128" s="218"/>
      <c r="N2128" s="219"/>
      <c r="O2128" s="219"/>
      <c r="P2128" s="219"/>
      <c r="Q2128" s="219"/>
      <c r="R2128" s="219"/>
      <c r="S2128" s="219"/>
      <c r="T2128" s="220"/>
      <c r="AT2128" s="221" t="s">
        <v>272</v>
      </c>
      <c r="AU2128" s="221" t="s">
        <v>91</v>
      </c>
      <c r="AV2128" s="13" t="s">
        <v>89</v>
      </c>
      <c r="AW2128" s="13" t="s">
        <v>38</v>
      </c>
      <c r="AX2128" s="13" t="s">
        <v>82</v>
      </c>
      <c r="AY2128" s="221" t="s">
        <v>262</v>
      </c>
    </row>
    <row r="2129" spans="2:51" s="15" customFormat="1" ht="10">
      <c r="B2129" s="233"/>
      <c r="C2129" s="234"/>
      <c r="D2129" s="208" t="s">
        <v>272</v>
      </c>
      <c r="E2129" s="235" t="s">
        <v>44</v>
      </c>
      <c r="F2129" s="236" t="s">
        <v>1264</v>
      </c>
      <c r="G2129" s="234"/>
      <c r="H2129" s="237">
        <v>19</v>
      </c>
      <c r="I2129" s="238"/>
      <c r="J2129" s="234"/>
      <c r="K2129" s="234"/>
      <c r="L2129" s="239"/>
      <c r="M2129" s="240"/>
      <c r="N2129" s="241"/>
      <c r="O2129" s="241"/>
      <c r="P2129" s="241"/>
      <c r="Q2129" s="241"/>
      <c r="R2129" s="241"/>
      <c r="S2129" s="241"/>
      <c r="T2129" s="242"/>
      <c r="AT2129" s="243" t="s">
        <v>272</v>
      </c>
      <c r="AU2129" s="243" t="s">
        <v>91</v>
      </c>
      <c r="AV2129" s="15" t="s">
        <v>91</v>
      </c>
      <c r="AW2129" s="15" t="s">
        <v>38</v>
      </c>
      <c r="AX2129" s="15" t="s">
        <v>82</v>
      </c>
      <c r="AY2129" s="243" t="s">
        <v>262</v>
      </c>
    </row>
    <row r="2130" spans="2:51" s="13" customFormat="1" ht="10">
      <c r="B2130" s="212"/>
      <c r="C2130" s="213"/>
      <c r="D2130" s="208" t="s">
        <v>272</v>
      </c>
      <c r="E2130" s="214" t="s">
        <v>44</v>
      </c>
      <c r="F2130" s="215" t="s">
        <v>888</v>
      </c>
      <c r="G2130" s="213"/>
      <c r="H2130" s="214" t="s">
        <v>44</v>
      </c>
      <c r="I2130" s="216"/>
      <c r="J2130" s="213"/>
      <c r="K2130" s="213"/>
      <c r="L2130" s="217"/>
      <c r="M2130" s="218"/>
      <c r="N2130" s="219"/>
      <c r="O2130" s="219"/>
      <c r="P2130" s="219"/>
      <c r="Q2130" s="219"/>
      <c r="R2130" s="219"/>
      <c r="S2130" s="219"/>
      <c r="T2130" s="220"/>
      <c r="AT2130" s="221" t="s">
        <v>272</v>
      </c>
      <c r="AU2130" s="221" t="s">
        <v>91</v>
      </c>
      <c r="AV2130" s="13" t="s">
        <v>89</v>
      </c>
      <c r="AW2130" s="13" t="s">
        <v>38</v>
      </c>
      <c r="AX2130" s="13" t="s">
        <v>82</v>
      </c>
      <c r="AY2130" s="221" t="s">
        <v>262</v>
      </c>
    </row>
    <row r="2131" spans="2:51" s="15" customFormat="1" ht="10">
      <c r="B2131" s="233"/>
      <c r="C2131" s="234"/>
      <c r="D2131" s="208" t="s">
        <v>272</v>
      </c>
      <c r="E2131" s="235" t="s">
        <v>44</v>
      </c>
      <c r="F2131" s="236" t="s">
        <v>1265</v>
      </c>
      <c r="G2131" s="234"/>
      <c r="H2131" s="237">
        <v>20.9</v>
      </c>
      <c r="I2131" s="238"/>
      <c r="J2131" s="234"/>
      <c r="K2131" s="234"/>
      <c r="L2131" s="239"/>
      <c r="M2131" s="240"/>
      <c r="N2131" s="241"/>
      <c r="O2131" s="241"/>
      <c r="P2131" s="241"/>
      <c r="Q2131" s="241"/>
      <c r="R2131" s="241"/>
      <c r="S2131" s="241"/>
      <c r="T2131" s="242"/>
      <c r="AT2131" s="243" t="s">
        <v>272</v>
      </c>
      <c r="AU2131" s="243" t="s">
        <v>91</v>
      </c>
      <c r="AV2131" s="15" t="s">
        <v>91</v>
      </c>
      <c r="AW2131" s="15" t="s">
        <v>38</v>
      </c>
      <c r="AX2131" s="15" t="s">
        <v>82</v>
      </c>
      <c r="AY2131" s="243" t="s">
        <v>262</v>
      </c>
    </row>
    <row r="2132" spans="2:51" s="13" customFormat="1" ht="10">
      <c r="B2132" s="212"/>
      <c r="C2132" s="213"/>
      <c r="D2132" s="208" t="s">
        <v>272</v>
      </c>
      <c r="E2132" s="214" t="s">
        <v>44</v>
      </c>
      <c r="F2132" s="215" t="s">
        <v>889</v>
      </c>
      <c r="G2132" s="213"/>
      <c r="H2132" s="214" t="s">
        <v>44</v>
      </c>
      <c r="I2132" s="216"/>
      <c r="J2132" s="213"/>
      <c r="K2132" s="213"/>
      <c r="L2132" s="217"/>
      <c r="M2132" s="218"/>
      <c r="N2132" s="219"/>
      <c r="O2132" s="219"/>
      <c r="P2132" s="219"/>
      <c r="Q2132" s="219"/>
      <c r="R2132" s="219"/>
      <c r="S2132" s="219"/>
      <c r="T2132" s="220"/>
      <c r="AT2132" s="221" t="s">
        <v>272</v>
      </c>
      <c r="AU2132" s="221" t="s">
        <v>91</v>
      </c>
      <c r="AV2132" s="13" t="s">
        <v>89</v>
      </c>
      <c r="AW2132" s="13" t="s">
        <v>38</v>
      </c>
      <c r="AX2132" s="13" t="s">
        <v>82</v>
      </c>
      <c r="AY2132" s="221" t="s">
        <v>262</v>
      </c>
    </row>
    <row r="2133" spans="2:51" s="15" customFormat="1" ht="10">
      <c r="B2133" s="233"/>
      <c r="C2133" s="234"/>
      <c r="D2133" s="208" t="s">
        <v>272</v>
      </c>
      <c r="E2133" s="235" t="s">
        <v>44</v>
      </c>
      <c r="F2133" s="236" t="s">
        <v>1240</v>
      </c>
      <c r="G2133" s="234"/>
      <c r="H2133" s="237">
        <v>7.2</v>
      </c>
      <c r="I2133" s="238"/>
      <c r="J2133" s="234"/>
      <c r="K2133" s="234"/>
      <c r="L2133" s="239"/>
      <c r="M2133" s="240"/>
      <c r="N2133" s="241"/>
      <c r="O2133" s="241"/>
      <c r="P2133" s="241"/>
      <c r="Q2133" s="241"/>
      <c r="R2133" s="241"/>
      <c r="S2133" s="241"/>
      <c r="T2133" s="242"/>
      <c r="AT2133" s="243" t="s">
        <v>272</v>
      </c>
      <c r="AU2133" s="243" t="s">
        <v>91</v>
      </c>
      <c r="AV2133" s="15" t="s">
        <v>91</v>
      </c>
      <c r="AW2133" s="15" t="s">
        <v>38</v>
      </c>
      <c r="AX2133" s="15" t="s">
        <v>82</v>
      </c>
      <c r="AY2133" s="243" t="s">
        <v>262</v>
      </c>
    </row>
    <row r="2134" spans="2:51" s="13" customFormat="1" ht="10">
      <c r="B2134" s="212"/>
      <c r="C2134" s="213"/>
      <c r="D2134" s="208" t="s">
        <v>272</v>
      </c>
      <c r="E2134" s="214" t="s">
        <v>44</v>
      </c>
      <c r="F2134" s="215" t="s">
        <v>890</v>
      </c>
      <c r="G2134" s="213"/>
      <c r="H2134" s="214" t="s">
        <v>44</v>
      </c>
      <c r="I2134" s="216"/>
      <c r="J2134" s="213"/>
      <c r="K2134" s="213"/>
      <c r="L2134" s="217"/>
      <c r="M2134" s="218"/>
      <c r="N2134" s="219"/>
      <c r="O2134" s="219"/>
      <c r="P2134" s="219"/>
      <c r="Q2134" s="219"/>
      <c r="R2134" s="219"/>
      <c r="S2134" s="219"/>
      <c r="T2134" s="220"/>
      <c r="AT2134" s="221" t="s">
        <v>272</v>
      </c>
      <c r="AU2134" s="221" t="s">
        <v>91</v>
      </c>
      <c r="AV2134" s="13" t="s">
        <v>89</v>
      </c>
      <c r="AW2134" s="13" t="s">
        <v>38</v>
      </c>
      <c r="AX2134" s="13" t="s">
        <v>82</v>
      </c>
      <c r="AY2134" s="221" t="s">
        <v>262</v>
      </c>
    </row>
    <row r="2135" spans="2:51" s="15" customFormat="1" ht="10">
      <c r="B2135" s="233"/>
      <c r="C2135" s="234"/>
      <c r="D2135" s="208" t="s">
        <v>272</v>
      </c>
      <c r="E2135" s="235" t="s">
        <v>44</v>
      </c>
      <c r="F2135" s="236" t="s">
        <v>1229</v>
      </c>
      <c r="G2135" s="234"/>
      <c r="H2135" s="237">
        <v>9.1999999999999993</v>
      </c>
      <c r="I2135" s="238"/>
      <c r="J2135" s="234"/>
      <c r="K2135" s="234"/>
      <c r="L2135" s="239"/>
      <c r="M2135" s="240"/>
      <c r="N2135" s="241"/>
      <c r="O2135" s="241"/>
      <c r="P2135" s="241"/>
      <c r="Q2135" s="241"/>
      <c r="R2135" s="241"/>
      <c r="S2135" s="241"/>
      <c r="T2135" s="242"/>
      <c r="AT2135" s="243" t="s">
        <v>272</v>
      </c>
      <c r="AU2135" s="243" t="s">
        <v>91</v>
      </c>
      <c r="AV2135" s="15" t="s">
        <v>91</v>
      </c>
      <c r="AW2135" s="15" t="s">
        <v>38</v>
      </c>
      <c r="AX2135" s="15" t="s">
        <v>82</v>
      </c>
      <c r="AY2135" s="243" t="s">
        <v>262</v>
      </c>
    </row>
    <row r="2136" spans="2:51" s="13" customFormat="1" ht="10">
      <c r="B2136" s="212"/>
      <c r="C2136" s="213"/>
      <c r="D2136" s="208" t="s">
        <v>272</v>
      </c>
      <c r="E2136" s="214" t="s">
        <v>44</v>
      </c>
      <c r="F2136" s="215" t="s">
        <v>891</v>
      </c>
      <c r="G2136" s="213"/>
      <c r="H2136" s="214" t="s">
        <v>44</v>
      </c>
      <c r="I2136" s="216"/>
      <c r="J2136" s="213"/>
      <c r="K2136" s="213"/>
      <c r="L2136" s="217"/>
      <c r="M2136" s="218"/>
      <c r="N2136" s="219"/>
      <c r="O2136" s="219"/>
      <c r="P2136" s="219"/>
      <c r="Q2136" s="219"/>
      <c r="R2136" s="219"/>
      <c r="S2136" s="219"/>
      <c r="T2136" s="220"/>
      <c r="AT2136" s="221" t="s">
        <v>272</v>
      </c>
      <c r="AU2136" s="221" t="s">
        <v>91</v>
      </c>
      <c r="AV2136" s="13" t="s">
        <v>89</v>
      </c>
      <c r="AW2136" s="13" t="s">
        <v>38</v>
      </c>
      <c r="AX2136" s="13" t="s">
        <v>82</v>
      </c>
      <c r="AY2136" s="221" t="s">
        <v>262</v>
      </c>
    </row>
    <row r="2137" spans="2:51" s="15" customFormat="1" ht="10">
      <c r="B2137" s="233"/>
      <c r="C2137" s="234"/>
      <c r="D2137" s="208" t="s">
        <v>272</v>
      </c>
      <c r="E2137" s="235" t="s">
        <v>44</v>
      </c>
      <c r="F2137" s="236" t="s">
        <v>1266</v>
      </c>
      <c r="G2137" s="234"/>
      <c r="H2137" s="237">
        <v>7.7</v>
      </c>
      <c r="I2137" s="238"/>
      <c r="J2137" s="234"/>
      <c r="K2137" s="234"/>
      <c r="L2137" s="239"/>
      <c r="M2137" s="240"/>
      <c r="N2137" s="241"/>
      <c r="O2137" s="241"/>
      <c r="P2137" s="241"/>
      <c r="Q2137" s="241"/>
      <c r="R2137" s="241"/>
      <c r="S2137" s="241"/>
      <c r="T2137" s="242"/>
      <c r="AT2137" s="243" t="s">
        <v>272</v>
      </c>
      <c r="AU2137" s="243" t="s">
        <v>91</v>
      </c>
      <c r="AV2137" s="15" t="s">
        <v>91</v>
      </c>
      <c r="AW2137" s="15" t="s">
        <v>38</v>
      </c>
      <c r="AX2137" s="15" t="s">
        <v>82</v>
      </c>
      <c r="AY2137" s="243" t="s">
        <v>262</v>
      </c>
    </row>
    <row r="2138" spans="2:51" s="13" customFormat="1" ht="10">
      <c r="B2138" s="212"/>
      <c r="C2138" s="213"/>
      <c r="D2138" s="208" t="s">
        <v>272</v>
      </c>
      <c r="E2138" s="214" t="s">
        <v>44</v>
      </c>
      <c r="F2138" s="215" t="s">
        <v>893</v>
      </c>
      <c r="G2138" s="213"/>
      <c r="H2138" s="214" t="s">
        <v>44</v>
      </c>
      <c r="I2138" s="216"/>
      <c r="J2138" s="213"/>
      <c r="K2138" s="213"/>
      <c r="L2138" s="217"/>
      <c r="M2138" s="218"/>
      <c r="N2138" s="219"/>
      <c r="O2138" s="219"/>
      <c r="P2138" s="219"/>
      <c r="Q2138" s="219"/>
      <c r="R2138" s="219"/>
      <c r="S2138" s="219"/>
      <c r="T2138" s="220"/>
      <c r="AT2138" s="221" t="s">
        <v>272</v>
      </c>
      <c r="AU2138" s="221" t="s">
        <v>91</v>
      </c>
      <c r="AV2138" s="13" t="s">
        <v>89</v>
      </c>
      <c r="AW2138" s="13" t="s">
        <v>38</v>
      </c>
      <c r="AX2138" s="13" t="s">
        <v>82</v>
      </c>
      <c r="AY2138" s="221" t="s">
        <v>262</v>
      </c>
    </row>
    <row r="2139" spans="2:51" s="15" customFormat="1" ht="10">
      <c r="B2139" s="233"/>
      <c r="C2139" s="234"/>
      <c r="D2139" s="208" t="s">
        <v>272</v>
      </c>
      <c r="E2139" s="235" t="s">
        <v>44</v>
      </c>
      <c r="F2139" s="236" t="s">
        <v>1270</v>
      </c>
      <c r="G2139" s="234"/>
      <c r="H2139" s="237">
        <v>13</v>
      </c>
      <c r="I2139" s="238"/>
      <c r="J2139" s="234"/>
      <c r="K2139" s="234"/>
      <c r="L2139" s="239"/>
      <c r="M2139" s="240"/>
      <c r="N2139" s="241"/>
      <c r="O2139" s="241"/>
      <c r="P2139" s="241"/>
      <c r="Q2139" s="241"/>
      <c r="R2139" s="241"/>
      <c r="S2139" s="241"/>
      <c r="T2139" s="242"/>
      <c r="AT2139" s="243" t="s">
        <v>272</v>
      </c>
      <c r="AU2139" s="243" t="s">
        <v>91</v>
      </c>
      <c r="AV2139" s="15" t="s">
        <v>91</v>
      </c>
      <c r="AW2139" s="15" t="s">
        <v>38</v>
      </c>
      <c r="AX2139" s="15" t="s">
        <v>82</v>
      </c>
      <c r="AY2139" s="243" t="s">
        <v>262</v>
      </c>
    </row>
    <row r="2140" spans="2:51" s="14" customFormat="1" ht="10">
      <c r="B2140" s="222"/>
      <c r="C2140" s="223"/>
      <c r="D2140" s="208" t="s">
        <v>272</v>
      </c>
      <c r="E2140" s="224" t="s">
        <v>44</v>
      </c>
      <c r="F2140" s="225" t="s">
        <v>284</v>
      </c>
      <c r="G2140" s="223"/>
      <c r="H2140" s="226">
        <v>506.09999999999997</v>
      </c>
      <c r="I2140" s="227"/>
      <c r="J2140" s="223"/>
      <c r="K2140" s="223"/>
      <c r="L2140" s="228"/>
      <c r="M2140" s="229"/>
      <c r="N2140" s="230"/>
      <c r="O2140" s="230"/>
      <c r="P2140" s="230"/>
      <c r="Q2140" s="230"/>
      <c r="R2140" s="230"/>
      <c r="S2140" s="230"/>
      <c r="T2140" s="231"/>
      <c r="AT2140" s="232" t="s">
        <v>272</v>
      </c>
      <c r="AU2140" s="232" t="s">
        <v>91</v>
      </c>
      <c r="AV2140" s="14" t="s">
        <v>97</v>
      </c>
      <c r="AW2140" s="14" t="s">
        <v>38</v>
      </c>
      <c r="AX2140" s="14" t="s">
        <v>82</v>
      </c>
      <c r="AY2140" s="232" t="s">
        <v>262</v>
      </c>
    </row>
    <row r="2141" spans="2:51" s="13" customFormat="1" ht="10">
      <c r="B2141" s="212"/>
      <c r="C2141" s="213"/>
      <c r="D2141" s="208" t="s">
        <v>272</v>
      </c>
      <c r="E2141" s="214" t="s">
        <v>44</v>
      </c>
      <c r="F2141" s="215" t="s">
        <v>1271</v>
      </c>
      <c r="G2141" s="213"/>
      <c r="H2141" s="214" t="s">
        <v>44</v>
      </c>
      <c r="I2141" s="216"/>
      <c r="J2141" s="213"/>
      <c r="K2141" s="213"/>
      <c r="L2141" s="217"/>
      <c r="M2141" s="218"/>
      <c r="N2141" s="219"/>
      <c r="O2141" s="219"/>
      <c r="P2141" s="219"/>
      <c r="Q2141" s="219"/>
      <c r="R2141" s="219"/>
      <c r="S2141" s="219"/>
      <c r="T2141" s="220"/>
      <c r="AT2141" s="221" t="s">
        <v>272</v>
      </c>
      <c r="AU2141" s="221" t="s">
        <v>91</v>
      </c>
      <c r="AV2141" s="13" t="s">
        <v>89</v>
      </c>
      <c r="AW2141" s="13" t="s">
        <v>38</v>
      </c>
      <c r="AX2141" s="13" t="s">
        <v>82</v>
      </c>
      <c r="AY2141" s="221" t="s">
        <v>262</v>
      </c>
    </row>
    <row r="2142" spans="2:51" s="13" customFormat="1" ht="10">
      <c r="B2142" s="212"/>
      <c r="C2142" s="213"/>
      <c r="D2142" s="208" t="s">
        <v>272</v>
      </c>
      <c r="E2142" s="214" t="s">
        <v>44</v>
      </c>
      <c r="F2142" s="215" t="s">
        <v>895</v>
      </c>
      <c r="G2142" s="213"/>
      <c r="H2142" s="214" t="s">
        <v>44</v>
      </c>
      <c r="I2142" s="216"/>
      <c r="J2142" s="213"/>
      <c r="K2142" s="213"/>
      <c r="L2142" s="217"/>
      <c r="M2142" s="218"/>
      <c r="N2142" s="219"/>
      <c r="O2142" s="219"/>
      <c r="P2142" s="219"/>
      <c r="Q2142" s="219"/>
      <c r="R2142" s="219"/>
      <c r="S2142" s="219"/>
      <c r="T2142" s="220"/>
      <c r="AT2142" s="221" t="s">
        <v>272</v>
      </c>
      <c r="AU2142" s="221" t="s">
        <v>91</v>
      </c>
      <c r="AV2142" s="13" t="s">
        <v>89</v>
      </c>
      <c r="AW2142" s="13" t="s">
        <v>38</v>
      </c>
      <c r="AX2142" s="13" t="s">
        <v>82</v>
      </c>
      <c r="AY2142" s="221" t="s">
        <v>262</v>
      </c>
    </row>
    <row r="2143" spans="2:51" s="15" customFormat="1" ht="10">
      <c r="B2143" s="233"/>
      <c r="C2143" s="234"/>
      <c r="D2143" s="208" t="s">
        <v>272</v>
      </c>
      <c r="E2143" s="235" t="s">
        <v>44</v>
      </c>
      <c r="F2143" s="236" t="s">
        <v>1272</v>
      </c>
      <c r="G2143" s="234"/>
      <c r="H2143" s="237">
        <v>20.399999999999999</v>
      </c>
      <c r="I2143" s="238"/>
      <c r="J2143" s="234"/>
      <c r="K2143" s="234"/>
      <c r="L2143" s="239"/>
      <c r="M2143" s="240"/>
      <c r="N2143" s="241"/>
      <c r="O2143" s="241"/>
      <c r="P2143" s="241"/>
      <c r="Q2143" s="241"/>
      <c r="R2143" s="241"/>
      <c r="S2143" s="241"/>
      <c r="T2143" s="242"/>
      <c r="AT2143" s="243" t="s">
        <v>272</v>
      </c>
      <c r="AU2143" s="243" t="s">
        <v>91</v>
      </c>
      <c r="AV2143" s="15" t="s">
        <v>91</v>
      </c>
      <c r="AW2143" s="15" t="s">
        <v>38</v>
      </c>
      <c r="AX2143" s="15" t="s">
        <v>82</v>
      </c>
      <c r="AY2143" s="243" t="s">
        <v>262</v>
      </c>
    </row>
    <row r="2144" spans="2:51" s="13" customFormat="1" ht="10">
      <c r="B2144" s="212"/>
      <c r="C2144" s="213"/>
      <c r="D2144" s="208" t="s">
        <v>272</v>
      </c>
      <c r="E2144" s="214" t="s">
        <v>44</v>
      </c>
      <c r="F2144" s="215" t="s">
        <v>899</v>
      </c>
      <c r="G2144" s="213"/>
      <c r="H2144" s="214" t="s">
        <v>44</v>
      </c>
      <c r="I2144" s="216"/>
      <c r="J2144" s="213"/>
      <c r="K2144" s="213"/>
      <c r="L2144" s="217"/>
      <c r="M2144" s="218"/>
      <c r="N2144" s="219"/>
      <c r="O2144" s="219"/>
      <c r="P2144" s="219"/>
      <c r="Q2144" s="219"/>
      <c r="R2144" s="219"/>
      <c r="S2144" s="219"/>
      <c r="T2144" s="220"/>
      <c r="AT2144" s="221" t="s">
        <v>272</v>
      </c>
      <c r="AU2144" s="221" t="s">
        <v>91</v>
      </c>
      <c r="AV2144" s="13" t="s">
        <v>89</v>
      </c>
      <c r="AW2144" s="13" t="s">
        <v>38</v>
      </c>
      <c r="AX2144" s="13" t="s">
        <v>82</v>
      </c>
      <c r="AY2144" s="221" t="s">
        <v>262</v>
      </c>
    </row>
    <row r="2145" spans="1:65" s="15" customFormat="1" ht="10">
      <c r="B2145" s="233"/>
      <c r="C2145" s="234"/>
      <c r="D2145" s="208" t="s">
        <v>272</v>
      </c>
      <c r="E2145" s="235" t="s">
        <v>44</v>
      </c>
      <c r="F2145" s="236" t="s">
        <v>1273</v>
      </c>
      <c r="G2145" s="234"/>
      <c r="H2145" s="237">
        <v>30.4</v>
      </c>
      <c r="I2145" s="238"/>
      <c r="J2145" s="234"/>
      <c r="K2145" s="234"/>
      <c r="L2145" s="239"/>
      <c r="M2145" s="240"/>
      <c r="N2145" s="241"/>
      <c r="O2145" s="241"/>
      <c r="P2145" s="241"/>
      <c r="Q2145" s="241"/>
      <c r="R2145" s="241"/>
      <c r="S2145" s="241"/>
      <c r="T2145" s="242"/>
      <c r="AT2145" s="243" t="s">
        <v>272</v>
      </c>
      <c r="AU2145" s="243" t="s">
        <v>91</v>
      </c>
      <c r="AV2145" s="15" t="s">
        <v>91</v>
      </c>
      <c r="AW2145" s="15" t="s">
        <v>38</v>
      </c>
      <c r="AX2145" s="15" t="s">
        <v>82</v>
      </c>
      <c r="AY2145" s="243" t="s">
        <v>262</v>
      </c>
    </row>
    <row r="2146" spans="1:65" s="13" customFormat="1" ht="10">
      <c r="B2146" s="212"/>
      <c r="C2146" s="213"/>
      <c r="D2146" s="208" t="s">
        <v>272</v>
      </c>
      <c r="E2146" s="214" t="s">
        <v>44</v>
      </c>
      <c r="F2146" s="215" t="s">
        <v>901</v>
      </c>
      <c r="G2146" s="213"/>
      <c r="H2146" s="214" t="s">
        <v>44</v>
      </c>
      <c r="I2146" s="216"/>
      <c r="J2146" s="213"/>
      <c r="K2146" s="213"/>
      <c r="L2146" s="217"/>
      <c r="M2146" s="218"/>
      <c r="N2146" s="219"/>
      <c r="O2146" s="219"/>
      <c r="P2146" s="219"/>
      <c r="Q2146" s="219"/>
      <c r="R2146" s="219"/>
      <c r="S2146" s="219"/>
      <c r="T2146" s="220"/>
      <c r="AT2146" s="221" t="s">
        <v>272</v>
      </c>
      <c r="AU2146" s="221" t="s">
        <v>91</v>
      </c>
      <c r="AV2146" s="13" t="s">
        <v>89</v>
      </c>
      <c r="AW2146" s="13" t="s">
        <v>38</v>
      </c>
      <c r="AX2146" s="13" t="s">
        <v>82</v>
      </c>
      <c r="AY2146" s="221" t="s">
        <v>262</v>
      </c>
    </row>
    <row r="2147" spans="1:65" s="15" customFormat="1" ht="10">
      <c r="B2147" s="233"/>
      <c r="C2147" s="234"/>
      <c r="D2147" s="208" t="s">
        <v>272</v>
      </c>
      <c r="E2147" s="235" t="s">
        <v>44</v>
      </c>
      <c r="F2147" s="236" t="s">
        <v>1274</v>
      </c>
      <c r="G2147" s="234"/>
      <c r="H2147" s="237">
        <v>18.399999999999999</v>
      </c>
      <c r="I2147" s="238"/>
      <c r="J2147" s="234"/>
      <c r="K2147" s="234"/>
      <c r="L2147" s="239"/>
      <c r="M2147" s="240"/>
      <c r="N2147" s="241"/>
      <c r="O2147" s="241"/>
      <c r="P2147" s="241"/>
      <c r="Q2147" s="241"/>
      <c r="R2147" s="241"/>
      <c r="S2147" s="241"/>
      <c r="T2147" s="242"/>
      <c r="AT2147" s="243" t="s">
        <v>272</v>
      </c>
      <c r="AU2147" s="243" t="s">
        <v>91</v>
      </c>
      <c r="AV2147" s="15" t="s">
        <v>91</v>
      </c>
      <c r="AW2147" s="15" t="s">
        <v>38</v>
      </c>
      <c r="AX2147" s="15" t="s">
        <v>82</v>
      </c>
      <c r="AY2147" s="243" t="s">
        <v>262</v>
      </c>
    </row>
    <row r="2148" spans="1:65" s="14" customFormat="1" ht="10">
      <c r="B2148" s="222"/>
      <c r="C2148" s="223"/>
      <c r="D2148" s="208" t="s">
        <v>272</v>
      </c>
      <c r="E2148" s="224" t="s">
        <v>44</v>
      </c>
      <c r="F2148" s="225" t="s">
        <v>284</v>
      </c>
      <c r="G2148" s="223"/>
      <c r="H2148" s="226">
        <v>69.199999999999989</v>
      </c>
      <c r="I2148" s="227"/>
      <c r="J2148" s="223"/>
      <c r="K2148" s="223"/>
      <c r="L2148" s="228"/>
      <c r="M2148" s="229"/>
      <c r="N2148" s="230"/>
      <c r="O2148" s="230"/>
      <c r="P2148" s="230"/>
      <c r="Q2148" s="230"/>
      <c r="R2148" s="230"/>
      <c r="S2148" s="230"/>
      <c r="T2148" s="231"/>
      <c r="AT2148" s="232" t="s">
        <v>272</v>
      </c>
      <c r="AU2148" s="232" t="s">
        <v>91</v>
      </c>
      <c r="AV2148" s="14" t="s">
        <v>97</v>
      </c>
      <c r="AW2148" s="14" t="s">
        <v>38</v>
      </c>
      <c r="AX2148" s="14" t="s">
        <v>82</v>
      </c>
      <c r="AY2148" s="232" t="s">
        <v>262</v>
      </c>
    </row>
    <row r="2149" spans="1:65" s="16" customFormat="1" ht="10">
      <c r="B2149" s="244"/>
      <c r="C2149" s="245"/>
      <c r="D2149" s="208" t="s">
        <v>272</v>
      </c>
      <c r="E2149" s="246" t="s">
        <v>44</v>
      </c>
      <c r="F2149" s="247" t="s">
        <v>291</v>
      </c>
      <c r="G2149" s="245"/>
      <c r="H2149" s="248">
        <v>2028.150000000001</v>
      </c>
      <c r="I2149" s="249"/>
      <c r="J2149" s="245"/>
      <c r="K2149" s="245"/>
      <c r="L2149" s="250"/>
      <c r="M2149" s="251"/>
      <c r="N2149" s="252"/>
      <c r="O2149" s="252"/>
      <c r="P2149" s="252"/>
      <c r="Q2149" s="252"/>
      <c r="R2149" s="252"/>
      <c r="S2149" s="252"/>
      <c r="T2149" s="253"/>
      <c r="AT2149" s="254" t="s">
        <v>272</v>
      </c>
      <c r="AU2149" s="254" t="s">
        <v>91</v>
      </c>
      <c r="AV2149" s="16" t="s">
        <v>104</v>
      </c>
      <c r="AW2149" s="16" t="s">
        <v>38</v>
      </c>
      <c r="AX2149" s="16" t="s">
        <v>89</v>
      </c>
      <c r="AY2149" s="254" t="s">
        <v>262</v>
      </c>
    </row>
    <row r="2150" spans="1:65" s="2" customFormat="1" ht="16.5" customHeight="1">
      <c r="A2150" s="37"/>
      <c r="B2150" s="38"/>
      <c r="C2150" s="195" t="s">
        <v>1275</v>
      </c>
      <c r="D2150" s="195" t="s">
        <v>264</v>
      </c>
      <c r="E2150" s="196" t="s">
        <v>1276</v>
      </c>
      <c r="F2150" s="197" t="s">
        <v>1277</v>
      </c>
      <c r="G2150" s="198" t="s">
        <v>342</v>
      </c>
      <c r="H2150" s="199">
        <v>25</v>
      </c>
      <c r="I2150" s="200"/>
      <c r="J2150" s="201">
        <f>ROUND(I2150*H2150,2)</f>
        <v>0</v>
      </c>
      <c r="K2150" s="197" t="s">
        <v>268</v>
      </c>
      <c r="L2150" s="42"/>
      <c r="M2150" s="202" t="s">
        <v>44</v>
      </c>
      <c r="N2150" s="203" t="s">
        <v>53</v>
      </c>
      <c r="O2150" s="67"/>
      <c r="P2150" s="204">
        <f>O2150*H2150</f>
        <v>0</v>
      </c>
      <c r="Q2150" s="204">
        <v>0.26140999999999998</v>
      </c>
      <c r="R2150" s="204">
        <f>Q2150*H2150</f>
        <v>6.5352499999999996</v>
      </c>
      <c r="S2150" s="204">
        <v>0</v>
      </c>
      <c r="T2150" s="205">
        <f>S2150*H2150</f>
        <v>0</v>
      </c>
      <c r="U2150" s="37"/>
      <c r="V2150" s="37"/>
      <c r="W2150" s="37"/>
      <c r="X2150" s="37"/>
      <c r="Y2150" s="37"/>
      <c r="Z2150" s="37"/>
      <c r="AA2150" s="37"/>
      <c r="AB2150" s="37"/>
      <c r="AC2150" s="37"/>
      <c r="AD2150" s="37"/>
      <c r="AE2150" s="37"/>
      <c r="AR2150" s="206" t="s">
        <v>104</v>
      </c>
      <c r="AT2150" s="206" t="s">
        <v>264</v>
      </c>
      <c r="AU2150" s="206" t="s">
        <v>91</v>
      </c>
      <c r="AY2150" s="19" t="s">
        <v>262</v>
      </c>
      <c r="BE2150" s="207">
        <f>IF(N2150="základní",J2150,0)</f>
        <v>0</v>
      </c>
      <c r="BF2150" s="207">
        <f>IF(N2150="snížená",J2150,0)</f>
        <v>0</v>
      </c>
      <c r="BG2150" s="207">
        <f>IF(N2150="zákl. přenesená",J2150,0)</f>
        <v>0</v>
      </c>
      <c r="BH2150" s="207">
        <f>IF(N2150="sníž. přenesená",J2150,0)</f>
        <v>0</v>
      </c>
      <c r="BI2150" s="207">
        <f>IF(N2150="nulová",J2150,0)</f>
        <v>0</v>
      </c>
      <c r="BJ2150" s="19" t="s">
        <v>89</v>
      </c>
      <c r="BK2150" s="207">
        <f>ROUND(I2150*H2150,2)</f>
        <v>0</v>
      </c>
      <c r="BL2150" s="19" t="s">
        <v>104</v>
      </c>
      <c r="BM2150" s="206" t="s">
        <v>1278</v>
      </c>
    </row>
    <row r="2151" spans="1:65" s="13" customFormat="1" ht="20">
      <c r="B2151" s="212"/>
      <c r="C2151" s="213"/>
      <c r="D2151" s="208" t="s">
        <v>272</v>
      </c>
      <c r="E2151" s="214" t="s">
        <v>44</v>
      </c>
      <c r="F2151" s="215" t="s">
        <v>1279</v>
      </c>
      <c r="G2151" s="213"/>
      <c r="H2151" s="214" t="s">
        <v>44</v>
      </c>
      <c r="I2151" s="216"/>
      <c r="J2151" s="213"/>
      <c r="K2151" s="213"/>
      <c r="L2151" s="217"/>
      <c r="M2151" s="218"/>
      <c r="N2151" s="219"/>
      <c r="O2151" s="219"/>
      <c r="P2151" s="219"/>
      <c r="Q2151" s="219"/>
      <c r="R2151" s="219"/>
      <c r="S2151" s="219"/>
      <c r="T2151" s="220"/>
      <c r="AT2151" s="221" t="s">
        <v>272</v>
      </c>
      <c r="AU2151" s="221" t="s">
        <v>91</v>
      </c>
      <c r="AV2151" s="13" t="s">
        <v>89</v>
      </c>
      <c r="AW2151" s="13" t="s">
        <v>38</v>
      </c>
      <c r="AX2151" s="13" t="s">
        <v>82</v>
      </c>
      <c r="AY2151" s="221" t="s">
        <v>262</v>
      </c>
    </row>
    <row r="2152" spans="1:65" s="13" customFormat="1" ht="10">
      <c r="B2152" s="212"/>
      <c r="C2152" s="213"/>
      <c r="D2152" s="208" t="s">
        <v>272</v>
      </c>
      <c r="E2152" s="214" t="s">
        <v>44</v>
      </c>
      <c r="F2152" s="215" t="s">
        <v>1280</v>
      </c>
      <c r="G2152" s="213"/>
      <c r="H2152" s="214" t="s">
        <v>44</v>
      </c>
      <c r="I2152" s="216"/>
      <c r="J2152" s="213"/>
      <c r="K2152" s="213"/>
      <c r="L2152" s="217"/>
      <c r="M2152" s="218"/>
      <c r="N2152" s="219"/>
      <c r="O2152" s="219"/>
      <c r="P2152" s="219"/>
      <c r="Q2152" s="219"/>
      <c r="R2152" s="219"/>
      <c r="S2152" s="219"/>
      <c r="T2152" s="220"/>
      <c r="AT2152" s="221" t="s">
        <v>272</v>
      </c>
      <c r="AU2152" s="221" t="s">
        <v>91</v>
      </c>
      <c r="AV2152" s="13" t="s">
        <v>89</v>
      </c>
      <c r="AW2152" s="13" t="s">
        <v>38</v>
      </c>
      <c r="AX2152" s="13" t="s">
        <v>82</v>
      </c>
      <c r="AY2152" s="221" t="s">
        <v>262</v>
      </c>
    </row>
    <row r="2153" spans="1:65" s="15" customFormat="1" ht="10">
      <c r="B2153" s="233"/>
      <c r="C2153" s="234"/>
      <c r="D2153" s="208" t="s">
        <v>272</v>
      </c>
      <c r="E2153" s="235" t="s">
        <v>44</v>
      </c>
      <c r="F2153" s="236" t="s">
        <v>1281</v>
      </c>
      <c r="G2153" s="234"/>
      <c r="H2153" s="237">
        <v>25</v>
      </c>
      <c r="I2153" s="238"/>
      <c r="J2153" s="234"/>
      <c r="K2153" s="234"/>
      <c r="L2153" s="239"/>
      <c r="M2153" s="240"/>
      <c r="N2153" s="241"/>
      <c r="O2153" s="241"/>
      <c r="P2153" s="241"/>
      <c r="Q2153" s="241"/>
      <c r="R2153" s="241"/>
      <c r="S2153" s="241"/>
      <c r="T2153" s="242"/>
      <c r="AT2153" s="243" t="s">
        <v>272</v>
      </c>
      <c r="AU2153" s="243" t="s">
        <v>91</v>
      </c>
      <c r="AV2153" s="15" t="s">
        <v>91</v>
      </c>
      <c r="AW2153" s="15" t="s">
        <v>38</v>
      </c>
      <c r="AX2153" s="15" t="s">
        <v>89</v>
      </c>
      <c r="AY2153" s="243" t="s">
        <v>262</v>
      </c>
    </row>
    <row r="2154" spans="1:65" s="2" customFormat="1" ht="21.75" customHeight="1">
      <c r="A2154" s="37"/>
      <c r="B2154" s="38"/>
      <c r="C2154" s="195" t="s">
        <v>1282</v>
      </c>
      <c r="D2154" s="195" t="s">
        <v>264</v>
      </c>
      <c r="E2154" s="196" t="s">
        <v>1283</v>
      </c>
      <c r="F2154" s="197" t="s">
        <v>1284</v>
      </c>
      <c r="G2154" s="198" t="s">
        <v>590</v>
      </c>
      <c r="H2154" s="199">
        <v>62.5</v>
      </c>
      <c r="I2154" s="200"/>
      <c r="J2154" s="201">
        <f>ROUND(I2154*H2154,2)</f>
        <v>0</v>
      </c>
      <c r="K2154" s="197" t="s">
        <v>268</v>
      </c>
      <c r="L2154" s="42"/>
      <c r="M2154" s="202" t="s">
        <v>44</v>
      </c>
      <c r="N2154" s="203" t="s">
        <v>53</v>
      </c>
      <c r="O2154" s="67"/>
      <c r="P2154" s="204">
        <f>O2154*H2154</f>
        <v>0</v>
      </c>
      <c r="Q2154" s="204">
        <v>0.12895000000000001</v>
      </c>
      <c r="R2154" s="204">
        <f>Q2154*H2154</f>
        <v>8.0593750000000011</v>
      </c>
      <c r="S2154" s="204">
        <v>0</v>
      </c>
      <c r="T2154" s="205">
        <f>S2154*H2154</f>
        <v>0</v>
      </c>
      <c r="U2154" s="37"/>
      <c r="V2154" s="37"/>
      <c r="W2154" s="37"/>
      <c r="X2154" s="37"/>
      <c r="Y2154" s="37"/>
      <c r="Z2154" s="37"/>
      <c r="AA2154" s="37"/>
      <c r="AB2154" s="37"/>
      <c r="AC2154" s="37"/>
      <c r="AD2154" s="37"/>
      <c r="AE2154" s="37"/>
      <c r="AR2154" s="206" t="s">
        <v>104</v>
      </c>
      <c r="AT2154" s="206" t="s">
        <v>264</v>
      </c>
      <c r="AU2154" s="206" t="s">
        <v>91</v>
      </c>
      <c r="AY2154" s="19" t="s">
        <v>262</v>
      </c>
      <c r="BE2154" s="207">
        <f>IF(N2154="základní",J2154,0)</f>
        <v>0</v>
      </c>
      <c r="BF2154" s="207">
        <f>IF(N2154="snížená",J2154,0)</f>
        <v>0</v>
      </c>
      <c r="BG2154" s="207">
        <f>IF(N2154="zákl. přenesená",J2154,0)</f>
        <v>0</v>
      </c>
      <c r="BH2154" s="207">
        <f>IF(N2154="sníž. přenesená",J2154,0)</f>
        <v>0</v>
      </c>
      <c r="BI2154" s="207">
        <f>IF(N2154="nulová",J2154,0)</f>
        <v>0</v>
      </c>
      <c r="BJ2154" s="19" t="s">
        <v>89</v>
      </c>
      <c r="BK2154" s="207">
        <f>ROUND(I2154*H2154,2)</f>
        <v>0</v>
      </c>
      <c r="BL2154" s="19" t="s">
        <v>104</v>
      </c>
      <c r="BM2154" s="206" t="s">
        <v>1285</v>
      </c>
    </row>
    <row r="2155" spans="1:65" s="13" customFormat="1" ht="20">
      <c r="B2155" s="212"/>
      <c r="C2155" s="213"/>
      <c r="D2155" s="208" t="s">
        <v>272</v>
      </c>
      <c r="E2155" s="214" t="s">
        <v>44</v>
      </c>
      <c r="F2155" s="215" t="s">
        <v>1279</v>
      </c>
      <c r="G2155" s="213"/>
      <c r="H2155" s="214" t="s">
        <v>44</v>
      </c>
      <c r="I2155" s="216"/>
      <c r="J2155" s="213"/>
      <c r="K2155" s="213"/>
      <c r="L2155" s="217"/>
      <c r="M2155" s="218"/>
      <c r="N2155" s="219"/>
      <c r="O2155" s="219"/>
      <c r="P2155" s="219"/>
      <c r="Q2155" s="219"/>
      <c r="R2155" s="219"/>
      <c r="S2155" s="219"/>
      <c r="T2155" s="220"/>
      <c r="AT2155" s="221" t="s">
        <v>272</v>
      </c>
      <c r="AU2155" s="221" t="s">
        <v>91</v>
      </c>
      <c r="AV2155" s="13" t="s">
        <v>89</v>
      </c>
      <c r="AW2155" s="13" t="s">
        <v>38</v>
      </c>
      <c r="AX2155" s="13" t="s">
        <v>82</v>
      </c>
      <c r="AY2155" s="221" t="s">
        <v>262</v>
      </c>
    </row>
    <row r="2156" spans="1:65" s="13" customFormat="1" ht="10">
      <c r="B2156" s="212"/>
      <c r="C2156" s="213"/>
      <c r="D2156" s="208" t="s">
        <v>272</v>
      </c>
      <c r="E2156" s="214" t="s">
        <v>44</v>
      </c>
      <c r="F2156" s="215" t="s">
        <v>1280</v>
      </c>
      <c r="G2156" s="213"/>
      <c r="H2156" s="214" t="s">
        <v>44</v>
      </c>
      <c r="I2156" s="216"/>
      <c r="J2156" s="213"/>
      <c r="K2156" s="213"/>
      <c r="L2156" s="217"/>
      <c r="M2156" s="218"/>
      <c r="N2156" s="219"/>
      <c r="O2156" s="219"/>
      <c r="P2156" s="219"/>
      <c r="Q2156" s="219"/>
      <c r="R2156" s="219"/>
      <c r="S2156" s="219"/>
      <c r="T2156" s="220"/>
      <c r="AT2156" s="221" t="s">
        <v>272</v>
      </c>
      <c r="AU2156" s="221" t="s">
        <v>91</v>
      </c>
      <c r="AV2156" s="13" t="s">
        <v>89</v>
      </c>
      <c r="AW2156" s="13" t="s">
        <v>38</v>
      </c>
      <c r="AX2156" s="13" t="s">
        <v>82</v>
      </c>
      <c r="AY2156" s="221" t="s">
        <v>262</v>
      </c>
    </row>
    <row r="2157" spans="1:65" s="15" customFormat="1" ht="10">
      <c r="B2157" s="233"/>
      <c r="C2157" s="234"/>
      <c r="D2157" s="208" t="s">
        <v>272</v>
      </c>
      <c r="E2157" s="235" t="s">
        <v>44</v>
      </c>
      <c r="F2157" s="236" t="s">
        <v>1286</v>
      </c>
      <c r="G2157" s="234"/>
      <c r="H2157" s="237">
        <v>62.5</v>
      </c>
      <c r="I2157" s="238"/>
      <c r="J2157" s="234"/>
      <c r="K2157" s="234"/>
      <c r="L2157" s="239"/>
      <c r="M2157" s="240"/>
      <c r="N2157" s="241"/>
      <c r="O2157" s="241"/>
      <c r="P2157" s="241"/>
      <c r="Q2157" s="241"/>
      <c r="R2157" s="241"/>
      <c r="S2157" s="241"/>
      <c r="T2157" s="242"/>
      <c r="AT2157" s="243" t="s">
        <v>272</v>
      </c>
      <c r="AU2157" s="243" t="s">
        <v>91</v>
      </c>
      <c r="AV2157" s="15" t="s">
        <v>91</v>
      </c>
      <c r="AW2157" s="15" t="s">
        <v>38</v>
      </c>
      <c r="AX2157" s="15" t="s">
        <v>89</v>
      </c>
      <c r="AY2157" s="243" t="s">
        <v>262</v>
      </c>
    </row>
    <row r="2158" spans="1:65" s="2" customFormat="1" ht="21.75" customHeight="1">
      <c r="A2158" s="37"/>
      <c r="B2158" s="38"/>
      <c r="C2158" s="195" t="s">
        <v>1287</v>
      </c>
      <c r="D2158" s="195" t="s">
        <v>264</v>
      </c>
      <c r="E2158" s="196" t="s">
        <v>1288</v>
      </c>
      <c r="F2158" s="197" t="s">
        <v>1289</v>
      </c>
      <c r="G2158" s="198" t="s">
        <v>518</v>
      </c>
      <c r="H2158" s="199">
        <v>87</v>
      </c>
      <c r="I2158" s="200"/>
      <c r="J2158" s="201">
        <f>ROUND(I2158*H2158,2)</f>
        <v>0</v>
      </c>
      <c r="K2158" s="197" t="s">
        <v>268</v>
      </c>
      <c r="L2158" s="42"/>
      <c r="M2158" s="202" t="s">
        <v>44</v>
      </c>
      <c r="N2158" s="203" t="s">
        <v>53</v>
      </c>
      <c r="O2158" s="67"/>
      <c r="P2158" s="204">
        <f>O2158*H2158</f>
        <v>0</v>
      </c>
      <c r="Q2158" s="204">
        <v>4.684E-2</v>
      </c>
      <c r="R2158" s="204">
        <f>Q2158*H2158</f>
        <v>4.0750799999999998</v>
      </c>
      <c r="S2158" s="204">
        <v>0</v>
      </c>
      <c r="T2158" s="205">
        <f>S2158*H2158</f>
        <v>0</v>
      </c>
      <c r="U2158" s="37"/>
      <c r="V2158" s="37"/>
      <c r="W2158" s="37"/>
      <c r="X2158" s="37"/>
      <c r="Y2158" s="37"/>
      <c r="Z2158" s="37"/>
      <c r="AA2158" s="37"/>
      <c r="AB2158" s="37"/>
      <c r="AC2158" s="37"/>
      <c r="AD2158" s="37"/>
      <c r="AE2158" s="37"/>
      <c r="AR2158" s="206" t="s">
        <v>104</v>
      </c>
      <c r="AT2158" s="206" t="s">
        <v>264</v>
      </c>
      <c r="AU2158" s="206" t="s">
        <v>91</v>
      </c>
      <c r="AY2158" s="19" t="s">
        <v>262</v>
      </c>
      <c r="BE2158" s="207">
        <f>IF(N2158="základní",J2158,0)</f>
        <v>0</v>
      </c>
      <c r="BF2158" s="207">
        <f>IF(N2158="snížená",J2158,0)</f>
        <v>0</v>
      </c>
      <c r="BG2158" s="207">
        <f>IF(N2158="zákl. přenesená",J2158,0)</f>
        <v>0</v>
      </c>
      <c r="BH2158" s="207">
        <f>IF(N2158="sníž. přenesená",J2158,0)</f>
        <v>0</v>
      </c>
      <c r="BI2158" s="207">
        <f>IF(N2158="nulová",J2158,0)</f>
        <v>0</v>
      </c>
      <c r="BJ2158" s="19" t="s">
        <v>89</v>
      </c>
      <c r="BK2158" s="207">
        <f>ROUND(I2158*H2158,2)</f>
        <v>0</v>
      </c>
      <c r="BL2158" s="19" t="s">
        <v>104</v>
      </c>
      <c r="BM2158" s="206" t="s">
        <v>1290</v>
      </c>
    </row>
    <row r="2159" spans="1:65" s="2" customFormat="1" ht="27">
      <c r="A2159" s="37"/>
      <c r="B2159" s="38"/>
      <c r="C2159" s="39"/>
      <c r="D2159" s="208" t="s">
        <v>270</v>
      </c>
      <c r="E2159" s="39"/>
      <c r="F2159" s="209" t="s">
        <v>1291</v>
      </c>
      <c r="G2159" s="39"/>
      <c r="H2159" s="39"/>
      <c r="I2159" s="118"/>
      <c r="J2159" s="39"/>
      <c r="K2159" s="39"/>
      <c r="L2159" s="42"/>
      <c r="M2159" s="210"/>
      <c r="N2159" s="211"/>
      <c r="O2159" s="67"/>
      <c r="P2159" s="67"/>
      <c r="Q2159" s="67"/>
      <c r="R2159" s="67"/>
      <c r="S2159" s="67"/>
      <c r="T2159" s="68"/>
      <c r="U2159" s="37"/>
      <c r="V2159" s="37"/>
      <c r="W2159" s="37"/>
      <c r="X2159" s="37"/>
      <c r="Y2159" s="37"/>
      <c r="Z2159" s="37"/>
      <c r="AA2159" s="37"/>
      <c r="AB2159" s="37"/>
      <c r="AC2159" s="37"/>
      <c r="AD2159" s="37"/>
      <c r="AE2159" s="37"/>
      <c r="AT2159" s="19" t="s">
        <v>270</v>
      </c>
      <c r="AU2159" s="19" t="s">
        <v>91</v>
      </c>
    </row>
    <row r="2160" spans="1:65" s="2" customFormat="1" ht="18">
      <c r="A2160" s="37"/>
      <c r="B2160" s="38"/>
      <c r="C2160" s="39"/>
      <c r="D2160" s="208" t="s">
        <v>421</v>
      </c>
      <c r="E2160" s="39"/>
      <c r="F2160" s="209" t="s">
        <v>1292</v>
      </c>
      <c r="G2160" s="39"/>
      <c r="H2160" s="39"/>
      <c r="I2160" s="118"/>
      <c r="J2160" s="39"/>
      <c r="K2160" s="39"/>
      <c r="L2160" s="42"/>
      <c r="M2160" s="210"/>
      <c r="N2160" s="211"/>
      <c r="O2160" s="67"/>
      <c r="P2160" s="67"/>
      <c r="Q2160" s="67"/>
      <c r="R2160" s="67"/>
      <c r="S2160" s="67"/>
      <c r="T2160" s="68"/>
      <c r="U2160" s="37"/>
      <c r="V2160" s="37"/>
      <c r="W2160" s="37"/>
      <c r="X2160" s="37"/>
      <c r="Y2160" s="37"/>
      <c r="Z2160" s="37"/>
      <c r="AA2160" s="37"/>
      <c r="AB2160" s="37"/>
      <c r="AC2160" s="37"/>
      <c r="AD2160" s="37"/>
      <c r="AE2160" s="37"/>
      <c r="AT2160" s="19" t="s">
        <v>421</v>
      </c>
      <c r="AU2160" s="19" t="s">
        <v>91</v>
      </c>
    </row>
    <row r="2161" spans="2:51" s="13" customFormat="1" ht="10">
      <c r="B2161" s="212"/>
      <c r="C2161" s="213"/>
      <c r="D2161" s="208" t="s">
        <v>272</v>
      </c>
      <c r="E2161" s="214" t="s">
        <v>44</v>
      </c>
      <c r="F2161" s="215" t="s">
        <v>1293</v>
      </c>
      <c r="G2161" s="213"/>
      <c r="H2161" s="214" t="s">
        <v>44</v>
      </c>
      <c r="I2161" s="216"/>
      <c r="J2161" s="213"/>
      <c r="K2161" s="213"/>
      <c r="L2161" s="217"/>
      <c r="M2161" s="218"/>
      <c r="N2161" s="219"/>
      <c r="O2161" s="219"/>
      <c r="P2161" s="219"/>
      <c r="Q2161" s="219"/>
      <c r="R2161" s="219"/>
      <c r="S2161" s="219"/>
      <c r="T2161" s="220"/>
      <c r="AT2161" s="221" t="s">
        <v>272</v>
      </c>
      <c r="AU2161" s="221" t="s">
        <v>91</v>
      </c>
      <c r="AV2161" s="13" t="s">
        <v>89</v>
      </c>
      <c r="AW2161" s="13" t="s">
        <v>38</v>
      </c>
      <c r="AX2161" s="13" t="s">
        <v>82</v>
      </c>
      <c r="AY2161" s="221" t="s">
        <v>262</v>
      </c>
    </row>
    <row r="2162" spans="2:51" s="13" customFormat="1" ht="10">
      <c r="B2162" s="212"/>
      <c r="C2162" s="213"/>
      <c r="D2162" s="208" t="s">
        <v>272</v>
      </c>
      <c r="E2162" s="214" t="s">
        <v>44</v>
      </c>
      <c r="F2162" s="215" t="s">
        <v>1294</v>
      </c>
      <c r="G2162" s="213"/>
      <c r="H2162" s="214" t="s">
        <v>44</v>
      </c>
      <c r="I2162" s="216"/>
      <c r="J2162" s="213"/>
      <c r="K2162" s="213"/>
      <c r="L2162" s="217"/>
      <c r="M2162" s="218"/>
      <c r="N2162" s="219"/>
      <c r="O2162" s="219"/>
      <c r="P2162" s="219"/>
      <c r="Q2162" s="219"/>
      <c r="R2162" s="219"/>
      <c r="S2162" s="219"/>
      <c r="T2162" s="220"/>
      <c r="AT2162" s="221" t="s">
        <v>272</v>
      </c>
      <c r="AU2162" s="221" t="s">
        <v>91</v>
      </c>
      <c r="AV2162" s="13" t="s">
        <v>89</v>
      </c>
      <c r="AW2162" s="13" t="s">
        <v>38</v>
      </c>
      <c r="AX2162" s="13" t="s">
        <v>82</v>
      </c>
      <c r="AY2162" s="221" t="s">
        <v>262</v>
      </c>
    </row>
    <row r="2163" spans="2:51" s="13" customFormat="1" ht="10">
      <c r="B2163" s="212"/>
      <c r="C2163" s="213"/>
      <c r="D2163" s="208" t="s">
        <v>272</v>
      </c>
      <c r="E2163" s="214" t="s">
        <v>44</v>
      </c>
      <c r="F2163" s="215" t="s">
        <v>1295</v>
      </c>
      <c r="G2163" s="213"/>
      <c r="H2163" s="214" t="s">
        <v>44</v>
      </c>
      <c r="I2163" s="216"/>
      <c r="J2163" s="213"/>
      <c r="K2163" s="213"/>
      <c r="L2163" s="217"/>
      <c r="M2163" s="218"/>
      <c r="N2163" s="219"/>
      <c r="O2163" s="219"/>
      <c r="P2163" s="219"/>
      <c r="Q2163" s="219"/>
      <c r="R2163" s="219"/>
      <c r="S2163" s="219"/>
      <c r="T2163" s="220"/>
      <c r="AT2163" s="221" t="s">
        <v>272</v>
      </c>
      <c r="AU2163" s="221" t="s">
        <v>91</v>
      </c>
      <c r="AV2163" s="13" t="s">
        <v>89</v>
      </c>
      <c r="AW2163" s="13" t="s">
        <v>38</v>
      </c>
      <c r="AX2163" s="13" t="s">
        <v>82</v>
      </c>
      <c r="AY2163" s="221" t="s">
        <v>262</v>
      </c>
    </row>
    <row r="2164" spans="2:51" s="13" customFormat="1" ht="10">
      <c r="B2164" s="212"/>
      <c r="C2164" s="213"/>
      <c r="D2164" s="208" t="s">
        <v>272</v>
      </c>
      <c r="E2164" s="214" t="s">
        <v>44</v>
      </c>
      <c r="F2164" s="215" t="s">
        <v>421</v>
      </c>
      <c r="G2164" s="213"/>
      <c r="H2164" s="214" t="s">
        <v>44</v>
      </c>
      <c r="I2164" s="216"/>
      <c r="J2164" s="213"/>
      <c r="K2164" s="213"/>
      <c r="L2164" s="217"/>
      <c r="M2164" s="218"/>
      <c r="N2164" s="219"/>
      <c r="O2164" s="219"/>
      <c r="P2164" s="219"/>
      <c r="Q2164" s="219"/>
      <c r="R2164" s="219"/>
      <c r="S2164" s="219"/>
      <c r="T2164" s="220"/>
      <c r="AT2164" s="221" t="s">
        <v>272</v>
      </c>
      <c r="AU2164" s="221" t="s">
        <v>91</v>
      </c>
      <c r="AV2164" s="13" t="s">
        <v>89</v>
      </c>
      <c r="AW2164" s="13" t="s">
        <v>38</v>
      </c>
      <c r="AX2164" s="13" t="s">
        <v>82</v>
      </c>
      <c r="AY2164" s="221" t="s">
        <v>262</v>
      </c>
    </row>
    <row r="2165" spans="2:51" s="15" customFormat="1" ht="10">
      <c r="B2165" s="233"/>
      <c r="C2165" s="234"/>
      <c r="D2165" s="208" t="s">
        <v>272</v>
      </c>
      <c r="E2165" s="235" t="s">
        <v>44</v>
      </c>
      <c r="F2165" s="236" t="s">
        <v>89</v>
      </c>
      <c r="G2165" s="234"/>
      <c r="H2165" s="237">
        <v>1</v>
      </c>
      <c r="I2165" s="238"/>
      <c r="J2165" s="234"/>
      <c r="K2165" s="234"/>
      <c r="L2165" s="239"/>
      <c r="M2165" s="240"/>
      <c r="N2165" s="241"/>
      <c r="O2165" s="241"/>
      <c r="P2165" s="241"/>
      <c r="Q2165" s="241"/>
      <c r="R2165" s="241"/>
      <c r="S2165" s="241"/>
      <c r="T2165" s="242"/>
      <c r="AT2165" s="243" t="s">
        <v>272</v>
      </c>
      <c r="AU2165" s="243" t="s">
        <v>91</v>
      </c>
      <c r="AV2165" s="15" t="s">
        <v>91</v>
      </c>
      <c r="AW2165" s="15" t="s">
        <v>38</v>
      </c>
      <c r="AX2165" s="15" t="s">
        <v>82</v>
      </c>
      <c r="AY2165" s="243" t="s">
        <v>262</v>
      </c>
    </row>
    <row r="2166" spans="2:51" s="13" customFormat="1" ht="30">
      <c r="B2166" s="212"/>
      <c r="C2166" s="213"/>
      <c r="D2166" s="208" t="s">
        <v>272</v>
      </c>
      <c r="E2166" s="214" t="s">
        <v>44</v>
      </c>
      <c r="F2166" s="215" t="s">
        <v>1296</v>
      </c>
      <c r="G2166" s="213"/>
      <c r="H2166" s="214" t="s">
        <v>44</v>
      </c>
      <c r="I2166" s="216"/>
      <c r="J2166" s="213"/>
      <c r="K2166" s="213"/>
      <c r="L2166" s="217"/>
      <c r="M2166" s="218"/>
      <c r="N2166" s="219"/>
      <c r="O2166" s="219"/>
      <c r="P2166" s="219"/>
      <c r="Q2166" s="219"/>
      <c r="R2166" s="219"/>
      <c r="S2166" s="219"/>
      <c r="T2166" s="220"/>
      <c r="AT2166" s="221" t="s">
        <v>272</v>
      </c>
      <c r="AU2166" s="221" t="s">
        <v>91</v>
      </c>
      <c r="AV2166" s="13" t="s">
        <v>89</v>
      </c>
      <c r="AW2166" s="13" t="s">
        <v>38</v>
      </c>
      <c r="AX2166" s="13" t="s">
        <v>82</v>
      </c>
      <c r="AY2166" s="221" t="s">
        <v>262</v>
      </c>
    </row>
    <row r="2167" spans="2:51" s="13" customFormat="1" ht="20">
      <c r="B2167" s="212"/>
      <c r="C2167" s="213"/>
      <c r="D2167" s="208" t="s">
        <v>272</v>
      </c>
      <c r="E2167" s="214" t="s">
        <v>44</v>
      </c>
      <c r="F2167" s="215" t="s">
        <v>1297</v>
      </c>
      <c r="G2167" s="213"/>
      <c r="H2167" s="214" t="s">
        <v>44</v>
      </c>
      <c r="I2167" s="216"/>
      <c r="J2167" s="213"/>
      <c r="K2167" s="213"/>
      <c r="L2167" s="217"/>
      <c r="M2167" s="218"/>
      <c r="N2167" s="219"/>
      <c r="O2167" s="219"/>
      <c r="P2167" s="219"/>
      <c r="Q2167" s="219"/>
      <c r="R2167" s="219"/>
      <c r="S2167" s="219"/>
      <c r="T2167" s="220"/>
      <c r="AT2167" s="221" t="s">
        <v>272</v>
      </c>
      <c r="AU2167" s="221" t="s">
        <v>91</v>
      </c>
      <c r="AV2167" s="13" t="s">
        <v>89</v>
      </c>
      <c r="AW2167" s="13" t="s">
        <v>38</v>
      </c>
      <c r="AX2167" s="13" t="s">
        <v>82</v>
      </c>
      <c r="AY2167" s="221" t="s">
        <v>262</v>
      </c>
    </row>
    <row r="2168" spans="2:51" s="13" customFormat="1" ht="10">
      <c r="B2168" s="212"/>
      <c r="C2168" s="213"/>
      <c r="D2168" s="208" t="s">
        <v>272</v>
      </c>
      <c r="E2168" s="214" t="s">
        <v>44</v>
      </c>
      <c r="F2168" s="215" t="s">
        <v>1298</v>
      </c>
      <c r="G2168" s="213"/>
      <c r="H2168" s="214" t="s">
        <v>44</v>
      </c>
      <c r="I2168" s="216"/>
      <c r="J2168" s="213"/>
      <c r="K2168" s="213"/>
      <c r="L2168" s="217"/>
      <c r="M2168" s="218"/>
      <c r="N2168" s="219"/>
      <c r="O2168" s="219"/>
      <c r="P2168" s="219"/>
      <c r="Q2168" s="219"/>
      <c r="R2168" s="219"/>
      <c r="S2168" s="219"/>
      <c r="T2168" s="220"/>
      <c r="AT2168" s="221" t="s">
        <v>272</v>
      </c>
      <c r="AU2168" s="221" t="s">
        <v>91</v>
      </c>
      <c r="AV2168" s="13" t="s">
        <v>89</v>
      </c>
      <c r="AW2168" s="13" t="s">
        <v>38</v>
      </c>
      <c r="AX2168" s="13" t="s">
        <v>82</v>
      </c>
      <c r="AY2168" s="221" t="s">
        <v>262</v>
      </c>
    </row>
    <row r="2169" spans="2:51" s="13" customFormat="1" ht="10">
      <c r="B2169" s="212"/>
      <c r="C2169" s="213"/>
      <c r="D2169" s="208" t="s">
        <v>272</v>
      </c>
      <c r="E2169" s="214" t="s">
        <v>44</v>
      </c>
      <c r="F2169" s="215" t="s">
        <v>1299</v>
      </c>
      <c r="G2169" s="213"/>
      <c r="H2169" s="214" t="s">
        <v>44</v>
      </c>
      <c r="I2169" s="216"/>
      <c r="J2169" s="213"/>
      <c r="K2169" s="213"/>
      <c r="L2169" s="217"/>
      <c r="M2169" s="218"/>
      <c r="N2169" s="219"/>
      <c r="O2169" s="219"/>
      <c r="P2169" s="219"/>
      <c r="Q2169" s="219"/>
      <c r="R2169" s="219"/>
      <c r="S2169" s="219"/>
      <c r="T2169" s="220"/>
      <c r="AT2169" s="221" t="s">
        <v>272</v>
      </c>
      <c r="AU2169" s="221" t="s">
        <v>91</v>
      </c>
      <c r="AV2169" s="13" t="s">
        <v>89</v>
      </c>
      <c r="AW2169" s="13" t="s">
        <v>38</v>
      </c>
      <c r="AX2169" s="13" t="s">
        <v>82</v>
      </c>
      <c r="AY2169" s="221" t="s">
        <v>262</v>
      </c>
    </row>
    <row r="2170" spans="2:51" s="13" customFormat="1" ht="10">
      <c r="B2170" s="212"/>
      <c r="C2170" s="213"/>
      <c r="D2170" s="208" t="s">
        <v>272</v>
      </c>
      <c r="E2170" s="214" t="s">
        <v>44</v>
      </c>
      <c r="F2170" s="215" t="s">
        <v>1300</v>
      </c>
      <c r="G2170" s="213"/>
      <c r="H2170" s="214" t="s">
        <v>44</v>
      </c>
      <c r="I2170" s="216"/>
      <c r="J2170" s="213"/>
      <c r="K2170" s="213"/>
      <c r="L2170" s="217"/>
      <c r="M2170" s="218"/>
      <c r="N2170" s="219"/>
      <c r="O2170" s="219"/>
      <c r="P2170" s="219"/>
      <c r="Q2170" s="219"/>
      <c r="R2170" s="219"/>
      <c r="S2170" s="219"/>
      <c r="T2170" s="220"/>
      <c r="AT2170" s="221" t="s">
        <v>272</v>
      </c>
      <c r="AU2170" s="221" t="s">
        <v>91</v>
      </c>
      <c r="AV2170" s="13" t="s">
        <v>89</v>
      </c>
      <c r="AW2170" s="13" t="s">
        <v>38</v>
      </c>
      <c r="AX2170" s="13" t="s">
        <v>82</v>
      </c>
      <c r="AY2170" s="221" t="s">
        <v>262</v>
      </c>
    </row>
    <row r="2171" spans="2:51" s="13" customFormat="1" ht="10">
      <c r="B2171" s="212"/>
      <c r="C2171" s="213"/>
      <c r="D2171" s="208" t="s">
        <v>272</v>
      </c>
      <c r="E2171" s="214" t="s">
        <v>44</v>
      </c>
      <c r="F2171" s="215" t="s">
        <v>1301</v>
      </c>
      <c r="G2171" s="213"/>
      <c r="H2171" s="214" t="s">
        <v>44</v>
      </c>
      <c r="I2171" s="216"/>
      <c r="J2171" s="213"/>
      <c r="K2171" s="213"/>
      <c r="L2171" s="217"/>
      <c r="M2171" s="218"/>
      <c r="N2171" s="219"/>
      <c r="O2171" s="219"/>
      <c r="P2171" s="219"/>
      <c r="Q2171" s="219"/>
      <c r="R2171" s="219"/>
      <c r="S2171" s="219"/>
      <c r="T2171" s="220"/>
      <c r="AT2171" s="221" t="s">
        <v>272</v>
      </c>
      <c r="AU2171" s="221" t="s">
        <v>91</v>
      </c>
      <c r="AV2171" s="13" t="s">
        <v>89</v>
      </c>
      <c r="AW2171" s="13" t="s">
        <v>38</v>
      </c>
      <c r="AX2171" s="13" t="s">
        <v>82</v>
      </c>
      <c r="AY2171" s="221" t="s">
        <v>262</v>
      </c>
    </row>
    <row r="2172" spans="2:51" s="15" customFormat="1" ht="10">
      <c r="B2172" s="233"/>
      <c r="C2172" s="234"/>
      <c r="D2172" s="208" t="s">
        <v>272</v>
      </c>
      <c r="E2172" s="235" t="s">
        <v>44</v>
      </c>
      <c r="F2172" s="236" t="s">
        <v>89</v>
      </c>
      <c r="G2172" s="234"/>
      <c r="H2172" s="237">
        <v>1</v>
      </c>
      <c r="I2172" s="238"/>
      <c r="J2172" s="234"/>
      <c r="K2172" s="234"/>
      <c r="L2172" s="239"/>
      <c r="M2172" s="240"/>
      <c r="N2172" s="241"/>
      <c r="O2172" s="241"/>
      <c r="P2172" s="241"/>
      <c r="Q2172" s="241"/>
      <c r="R2172" s="241"/>
      <c r="S2172" s="241"/>
      <c r="T2172" s="242"/>
      <c r="AT2172" s="243" t="s">
        <v>272</v>
      </c>
      <c r="AU2172" s="243" t="s">
        <v>91</v>
      </c>
      <c r="AV2172" s="15" t="s">
        <v>91</v>
      </c>
      <c r="AW2172" s="15" t="s">
        <v>38</v>
      </c>
      <c r="AX2172" s="15" t="s">
        <v>82</v>
      </c>
      <c r="AY2172" s="243" t="s">
        <v>262</v>
      </c>
    </row>
    <row r="2173" spans="2:51" s="13" customFormat="1" ht="10">
      <c r="B2173" s="212"/>
      <c r="C2173" s="213"/>
      <c r="D2173" s="208" t="s">
        <v>272</v>
      </c>
      <c r="E2173" s="214" t="s">
        <v>44</v>
      </c>
      <c r="F2173" s="215" t="s">
        <v>1302</v>
      </c>
      <c r="G2173" s="213"/>
      <c r="H2173" s="214" t="s">
        <v>44</v>
      </c>
      <c r="I2173" s="216"/>
      <c r="J2173" s="213"/>
      <c r="K2173" s="213"/>
      <c r="L2173" s="217"/>
      <c r="M2173" s="218"/>
      <c r="N2173" s="219"/>
      <c r="O2173" s="219"/>
      <c r="P2173" s="219"/>
      <c r="Q2173" s="219"/>
      <c r="R2173" s="219"/>
      <c r="S2173" s="219"/>
      <c r="T2173" s="220"/>
      <c r="AT2173" s="221" t="s">
        <v>272</v>
      </c>
      <c r="AU2173" s="221" t="s">
        <v>91</v>
      </c>
      <c r="AV2173" s="13" t="s">
        <v>89</v>
      </c>
      <c r="AW2173" s="13" t="s">
        <v>38</v>
      </c>
      <c r="AX2173" s="13" t="s">
        <v>82</v>
      </c>
      <c r="AY2173" s="221" t="s">
        <v>262</v>
      </c>
    </row>
    <row r="2174" spans="2:51" s="13" customFormat="1" ht="30">
      <c r="B2174" s="212"/>
      <c r="C2174" s="213"/>
      <c r="D2174" s="208" t="s">
        <v>272</v>
      </c>
      <c r="E2174" s="214" t="s">
        <v>44</v>
      </c>
      <c r="F2174" s="215" t="s">
        <v>1303</v>
      </c>
      <c r="G2174" s="213"/>
      <c r="H2174" s="214" t="s">
        <v>44</v>
      </c>
      <c r="I2174" s="216"/>
      <c r="J2174" s="213"/>
      <c r="K2174" s="213"/>
      <c r="L2174" s="217"/>
      <c r="M2174" s="218"/>
      <c r="N2174" s="219"/>
      <c r="O2174" s="219"/>
      <c r="P2174" s="219"/>
      <c r="Q2174" s="219"/>
      <c r="R2174" s="219"/>
      <c r="S2174" s="219"/>
      <c r="T2174" s="220"/>
      <c r="AT2174" s="221" t="s">
        <v>272</v>
      </c>
      <c r="AU2174" s="221" t="s">
        <v>91</v>
      </c>
      <c r="AV2174" s="13" t="s">
        <v>89</v>
      </c>
      <c r="AW2174" s="13" t="s">
        <v>38</v>
      </c>
      <c r="AX2174" s="13" t="s">
        <v>82</v>
      </c>
      <c r="AY2174" s="221" t="s">
        <v>262</v>
      </c>
    </row>
    <row r="2175" spans="2:51" s="13" customFormat="1" ht="20">
      <c r="B2175" s="212"/>
      <c r="C2175" s="213"/>
      <c r="D2175" s="208" t="s">
        <v>272</v>
      </c>
      <c r="E2175" s="214" t="s">
        <v>44</v>
      </c>
      <c r="F2175" s="215" t="s">
        <v>1304</v>
      </c>
      <c r="G2175" s="213"/>
      <c r="H2175" s="214" t="s">
        <v>44</v>
      </c>
      <c r="I2175" s="216"/>
      <c r="J2175" s="213"/>
      <c r="K2175" s="213"/>
      <c r="L2175" s="217"/>
      <c r="M2175" s="218"/>
      <c r="N2175" s="219"/>
      <c r="O2175" s="219"/>
      <c r="P2175" s="219"/>
      <c r="Q2175" s="219"/>
      <c r="R2175" s="219"/>
      <c r="S2175" s="219"/>
      <c r="T2175" s="220"/>
      <c r="AT2175" s="221" t="s">
        <v>272</v>
      </c>
      <c r="AU2175" s="221" t="s">
        <v>91</v>
      </c>
      <c r="AV2175" s="13" t="s">
        <v>89</v>
      </c>
      <c r="AW2175" s="13" t="s">
        <v>38</v>
      </c>
      <c r="AX2175" s="13" t="s">
        <v>82</v>
      </c>
      <c r="AY2175" s="221" t="s">
        <v>262</v>
      </c>
    </row>
    <row r="2176" spans="2:51" s="13" customFormat="1" ht="10">
      <c r="B2176" s="212"/>
      <c r="C2176" s="213"/>
      <c r="D2176" s="208" t="s">
        <v>272</v>
      </c>
      <c r="E2176" s="214" t="s">
        <v>44</v>
      </c>
      <c r="F2176" s="215" t="s">
        <v>1305</v>
      </c>
      <c r="G2176" s="213"/>
      <c r="H2176" s="214" t="s">
        <v>44</v>
      </c>
      <c r="I2176" s="216"/>
      <c r="J2176" s="213"/>
      <c r="K2176" s="213"/>
      <c r="L2176" s="217"/>
      <c r="M2176" s="218"/>
      <c r="N2176" s="219"/>
      <c r="O2176" s="219"/>
      <c r="P2176" s="219"/>
      <c r="Q2176" s="219"/>
      <c r="R2176" s="219"/>
      <c r="S2176" s="219"/>
      <c r="T2176" s="220"/>
      <c r="AT2176" s="221" t="s">
        <v>272</v>
      </c>
      <c r="AU2176" s="221" t="s">
        <v>91</v>
      </c>
      <c r="AV2176" s="13" t="s">
        <v>89</v>
      </c>
      <c r="AW2176" s="13" t="s">
        <v>38</v>
      </c>
      <c r="AX2176" s="13" t="s">
        <v>82</v>
      </c>
      <c r="AY2176" s="221" t="s">
        <v>262</v>
      </c>
    </row>
    <row r="2177" spans="2:51" s="13" customFormat="1" ht="10">
      <c r="B2177" s="212"/>
      <c r="C2177" s="213"/>
      <c r="D2177" s="208" t="s">
        <v>272</v>
      </c>
      <c r="E2177" s="214" t="s">
        <v>44</v>
      </c>
      <c r="F2177" s="215" t="s">
        <v>1306</v>
      </c>
      <c r="G2177" s="213"/>
      <c r="H2177" s="214" t="s">
        <v>44</v>
      </c>
      <c r="I2177" s="216"/>
      <c r="J2177" s="213"/>
      <c r="K2177" s="213"/>
      <c r="L2177" s="217"/>
      <c r="M2177" s="218"/>
      <c r="N2177" s="219"/>
      <c r="O2177" s="219"/>
      <c r="P2177" s="219"/>
      <c r="Q2177" s="219"/>
      <c r="R2177" s="219"/>
      <c r="S2177" s="219"/>
      <c r="T2177" s="220"/>
      <c r="AT2177" s="221" t="s">
        <v>272</v>
      </c>
      <c r="AU2177" s="221" t="s">
        <v>91</v>
      </c>
      <c r="AV2177" s="13" t="s">
        <v>89</v>
      </c>
      <c r="AW2177" s="13" t="s">
        <v>38</v>
      </c>
      <c r="AX2177" s="13" t="s">
        <v>82</v>
      </c>
      <c r="AY2177" s="221" t="s">
        <v>262</v>
      </c>
    </row>
    <row r="2178" spans="2:51" s="13" customFormat="1" ht="10">
      <c r="B2178" s="212"/>
      <c r="C2178" s="213"/>
      <c r="D2178" s="208" t="s">
        <v>272</v>
      </c>
      <c r="E2178" s="214" t="s">
        <v>44</v>
      </c>
      <c r="F2178" s="215" t="s">
        <v>421</v>
      </c>
      <c r="G2178" s="213"/>
      <c r="H2178" s="214" t="s">
        <v>44</v>
      </c>
      <c r="I2178" s="216"/>
      <c r="J2178" s="213"/>
      <c r="K2178" s="213"/>
      <c r="L2178" s="217"/>
      <c r="M2178" s="218"/>
      <c r="N2178" s="219"/>
      <c r="O2178" s="219"/>
      <c r="P2178" s="219"/>
      <c r="Q2178" s="219"/>
      <c r="R2178" s="219"/>
      <c r="S2178" s="219"/>
      <c r="T2178" s="220"/>
      <c r="AT2178" s="221" t="s">
        <v>272</v>
      </c>
      <c r="AU2178" s="221" t="s">
        <v>91</v>
      </c>
      <c r="AV2178" s="13" t="s">
        <v>89</v>
      </c>
      <c r="AW2178" s="13" t="s">
        <v>38</v>
      </c>
      <c r="AX2178" s="13" t="s">
        <v>82</v>
      </c>
      <c r="AY2178" s="221" t="s">
        <v>262</v>
      </c>
    </row>
    <row r="2179" spans="2:51" s="15" customFormat="1" ht="10">
      <c r="B2179" s="233"/>
      <c r="C2179" s="234"/>
      <c r="D2179" s="208" t="s">
        <v>272</v>
      </c>
      <c r="E2179" s="235" t="s">
        <v>44</v>
      </c>
      <c r="F2179" s="236" t="s">
        <v>89</v>
      </c>
      <c r="G2179" s="234"/>
      <c r="H2179" s="237">
        <v>1</v>
      </c>
      <c r="I2179" s="238"/>
      <c r="J2179" s="234"/>
      <c r="K2179" s="234"/>
      <c r="L2179" s="239"/>
      <c r="M2179" s="240"/>
      <c r="N2179" s="241"/>
      <c r="O2179" s="241"/>
      <c r="P2179" s="241"/>
      <c r="Q2179" s="241"/>
      <c r="R2179" s="241"/>
      <c r="S2179" s="241"/>
      <c r="T2179" s="242"/>
      <c r="AT2179" s="243" t="s">
        <v>272</v>
      </c>
      <c r="AU2179" s="243" t="s">
        <v>91</v>
      </c>
      <c r="AV2179" s="15" t="s">
        <v>91</v>
      </c>
      <c r="AW2179" s="15" t="s">
        <v>38</v>
      </c>
      <c r="AX2179" s="15" t="s">
        <v>82</v>
      </c>
      <c r="AY2179" s="243" t="s">
        <v>262</v>
      </c>
    </row>
    <row r="2180" spans="2:51" s="13" customFormat="1" ht="10">
      <c r="B2180" s="212"/>
      <c r="C2180" s="213"/>
      <c r="D2180" s="208" t="s">
        <v>272</v>
      </c>
      <c r="E2180" s="214" t="s">
        <v>44</v>
      </c>
      <c r="F2180" s="215" t="s">
        <v>1307</v>
      </c>
      <c r="G2180" s="213"/>
      <c r="H2180" s="214" t="s">
        <v>44</v>
      </c>
      <c r="I2180" s="216"/>
      <c r="J2180" s="213"/>
      <c r="K2180" s="213"/>
      <c r="L2180" s="217"/>
      <c r="M2180" s="218"/>
      <c r="N2180" s="219"/>
      <c r="O2180" s="219"/>
      <c r="P2180" s="219"/>
      <c r="Q2180" s="219"/>
      <c r="R2180" s="219"/>
      <c r="S2180" s="219"/>
      <c r="T2180" s="220"/>
      <c r="AT2180" s="221" t="s">
        <v>272</v>
      </c>
      <c r="AU2180" s="221" t="s">
        <v>91</v>
      </c>
      <c r="AV2180" s="13" t="s">
        <v>89</v>
      </c>
      <c r="AW2180" s="13" t="s">
        <v>38</v>
      </c>
      <c r="AX2180" s="13" t="s">
        <v>82</v>
      </c>
      <c r="AY2180" s="221" t="s">
        <v>262</v>
      </c>
    </row>
    <row r="2181" spans="2:51" s="13" customFormat="1" ht="30">
      <c r="B2181" s="212"/>
      <c r="C2181" s="213"/>
      <c r="D2181" s="208" t="s">
        <v>272</v>
      </c>
      <c r="E2181" s="214" t="s">
        <v>44</v>
      </c>
      <c r="F2181" s="215" t="s">
        <v>1303</v>
      </c>
      <c r="G2181" s="213"/>
      <c r="H2181" s="214" t="s">
        <v>44</v>
      </c>
      <c r="I2181" s="216"/>
      <c r="J2181" s="213"/>
      <c r="K2181" s="213"/>
      <c r="L2181" s="217"/>
      <c r="M2181" s="218"/>
      <c r="N2181" s="219"/>
      <c r="O2181" s="219"/>
      <c r="P2181" s="219"/>
      <c r="Q2181" s="219"/>
      <c r="R2181" s="219"/>
      <c r="S2181" s="219"/>
      <c r="T2181" s="220"/>
      <c r="AT2181" s="221" t="s">
        <v>272</v>
      </c>
      <c r="AU2181" s="221" t="s">
        <v>91</v>
      </c>
      <c r="AV2181" s="13" t="s">
        <v>89</v>
      </c>
      <c r="AW2181" s="13" t="s">
        <v>38</v>
      </c>
      <c r="AX2181" s="13" t="s">
        <v>82</v>
      </c>
      <c r="AY2181" s="221" t="s">
        <v>262</v>
      </c>
    </row>
    <row r="2182" spans="2:51" s="13" customFormat="1" ht="20">
      <c r="B2182" s="212"/>
      <c r="C2182" s="213"/>
      <c r="D2182" s="208" t="s">
        <v>272</v>
      </c>
      <c r="E2182" s="214" t="s">
        <v>44</v>
      </c>
      <c r="F2182" s="215" t="s">
        <v>1304</v>
      </c>
      <c r="G2182" s="213"/>
      <c r="H2182" s="214" t="s">
        <v>44</v>
      </c>
      <c r="I2182" s="216"/>
      <c r="J2182" s="213"/>
      <c r="K2182" s="213"/>
      <c r="L2182" s="217"/>
      <c r="M2182" s="218"/>
      <c r="N2182" s="219"/>
      <c r="O2182" s="219"/>
      <c r="P2182" s="219"/>
      <c r="Q2182" s="219"/>
      <c r="R2182" s="219"/>
      <c r="S2182" s="219"/>
      <c r="T2182" s="220"/>
      <c r="AT2182" s="221" t="s">
        <v>272</v>
      </c>
      <c r="AU2182" s="221" t="s">
        <v>91</v>
      </c>
      <c r="AV2182" s="13" t="s">
        <v>89</v>
      </c>
      <c r="AW2182" s="13" t="s">
        <v>38</v>
      </c>
      <c r="AX2182" s="13" t="s">
        <v>82</v>
      </c>
      <c r="AY2182" s="221" t="s">
        <v>262</v>
      </c>
    </row>
    <row r="2183" spans="2:51" s="13" customFormat="1" ht="10">
      <c r="B2183" s="212"/>
      <c r="C2183" s="213"/>
      <c r="D2183" s="208" t="s">
        <v>272</v>
      </c>
      <c r="E2183" s="214" t="s">
        <v>44</v>
      </c>
      <c r="F2183" s="215" t="s">
        <v>1308</v>
      </c>
      <c r="G2183" s="213"/>
      <c r="H2183" s="214" t="s">
        <v>44</v>
      </c>
      <c r="I2183" s="216"/>
      <c r="J2183" s="213"/>
      <c r="K2183" s="213"/>
      <c r="L2183" s="217"/>
      <c r="M2183" s="218"/>
      <c r="N2183" s="219"/>
      <c r="O2183" s="219"/>
      <c r="P2183" s="219"/>
      <c r="Q2183" s="219"/>
      <c r="R2183" s="219"/>
      <c r="S2183" s="219"/>
      <c r="T2183" s="220"/>
      <c r="AT2183" s="221" t="s">
        <v>272</v>
      </c>
      <c r="AU2183" s="221" t="s">
        <v>91</v>
      </c>
      <c r="AV2183" s="13" t="s">
        <v>89</v>
      </c>
      <c r="AW2183" s="13" t="s">
        <v>38</v>
      </c>
      <c r="AX2183" s="13" t="s">
        <v>82</v>
      </c>
      <c r="AY2183" s="221" t="s">
        <v>262</v>
      </c>
    </row>
    <row r="2184" spans="2:51" s="13" customFormat="1" ht="10">
      <c r="B2184" s="212"/>
      <c r="C2184" s="213"/>
      <c r="D2184" s="208" t="s">
        <v>272</v>
      </c>
      <c r="E2184" s="214" t="s">
        <v>44</v>
      </c>
      <c r="F2184" s="215" t="s">
        <v>1300</v>
      </c>
      <c r="G2184" s="213"/>
      <c r="H2184" s="214" t="s">
        <v>44</v>
      </c>
      <c r="I2184" s="216"/>
      <c r="J2184" s="213"/>
      <c r="K2184" s="213"/>
      <c r="L2184" s="217"/>
      <c r="M2184" s="218"/>
      <c r="N2184" s="219"/>
      <c r="O2184" s="219"/>
      <c r="P2184" s="219"/>
      <c r="Q2184" s="219"/>
      <c r="R2184" s="219"/>
      <c r="S2184" s="219"/>
      <c r="T2184" s="220"/>
      <c r="AT2184" s="221" t="s">
        <v>272</v>
      </c>
      <c r="AU2184" s="221" t="s">
        <v>91</v>
      </c>
      <c r="AV2184" s="13" t="s">
        <v>89</v>
      </c>
      <c r="AW2184" s="13" t="s">
        <v>38</v>
      </c>
      <c r="AX2184" s="13" t="s">
        <v>82</v>
      </c>
      <c r="AY2184" s="221" t="s">
        <v>262</v>
      </c>
    </row>
    <row r="2185" spans="2:51" s="13" customFormat="1" ht="10">
      <c r="B2185" s="212"/>
      <c r="C2185" s="213"/>
      <c r="D2185" s="208" t="s">
        <v>272</v>
      </c>
      <c r="E2185" s="214" t="s">
        <v>44</v>
      </c>
      <c r="F2185" s="215" t="s">
        <v>421</v>
      </c>
      <c r="G2185" s="213"/>
      <c r="H2185" s="214" t="s">
        <v>44</v>
      </c>
      <c r="I2185" s="216"/>
      <c r="J2185" s="213"/>
      <c r="K2185" s="213"/>
      <c r="L2185" s="217"/>
      <c r="M2185" s="218"/>
      <c r="N2185" s="219"/>
      <c r="O2185" s="219"/>
      <c r="P2185" s="219"/>
      <c r="Q2185" s="219"/>
      <c r="R2185" s="219"/>
      <c r="S2185" s="219"/>
      <c r="T2185" s="220"/>
      <c r="AT2185" s="221" t="s">
        <v>272</v>
      </c>
      <c r="AU2185" s="221" t="s">
        <v>91</v>
      </c>
      <c r="AV2185" s="13" t="s">
        <v>89</v>
      </c>
      <c r="AW2185" s="13" t="s">
        <v>38</v>
      </c>
      <c r="AX2185" s="13" t="s">
        <v>82</v>
      </c>
      <c r="AY2185" s="221" t="s">
        <v>262</v>
      </c>
    </row>
    <row r="2186" spans="2:51" s="15" customFormat="1" ht="10">
      <c r="B2186" s="233"/>
      <c r="C2186" s="234"/>
      <c r="D2186" s="208" t="s">
        <v>272</v>
      </c>
      <c r="E2186" s="235" t="s">
        <v>44</v>
      </c>
      <c r="F2186" s="236" t="s">
        <v>351</v>
      </c>
      <c r="G2186" s="234"/>
      <c r="H2186" s="237">
        <v>8</v>
      </c>
      <c r="I2186" s="238"/>
      <c r="J2186" s="234"/>
      <c r="K2186" s="234"/>
      <c r="L2186" s="239"/>
      <c r="M2186" s="240"/>
      <c r="N2186" s="241"/>
      <c r="O2186" s="241"/>
      <c r="P2186" s="241"/>
      <c r="Q2186" s="241"/>
      <c r="R2186" s="241"/>
      <c r="S2186" s="241"/>
      <c r="T2186" s="242"/>
      <c r="AT2186" s="243" t="s">
        <v>272</v>
      </c>
      <c r="AU2186" s="243" t="s">
        <v>91</v>
      </c>
      <c r="AV2186" s="15" t="s">
        <v>91</v>
      </c>
      <c r="AW2186" s="15" t="s">
        <v>38</v>
      </c>
      <c r="AX2186" s="15" t="s">
        <v>82</v>
      </c>
      <c r="AY2186" s="243" t="s">
        <v>262</v>
      </c>
    </row>
    <row r="2187" spans="2:51" s="13" customFormat="1" ht="30">
      <c r="B2187" s="212"/>
      <c r="C2187" s="213"/>
      <c r="D2187" s="208" t="s">
        <v>272</v>
      </c>
      <c r="E2187" s="214" t="s">
        <v>44</v>
      </c>
      <c r="F2187" s="215" t="s">
        <v>1309</v>
      </c>
      <c r="G2187" s="213"/>
      <c r="H2187" s="214" t="s">
        <v>44</v>
      </c>
      <c r="I2187" s="216"/>
      <c r="J2187" s="213"/>
      <c r="K2187" s="213"/>
      <c r="L2187" s="217"/>
      <c r="M2187" s="218"/>
      <c r="N2187" s="219"/>
      <c r="O2187" s="219"/>
      <c r="P2187" s="219"/>
      <c r="Q2187" s="219"/>
      <c r="R2187" s="219"/>
      <c r="S2187" s="219"/>
      <c r="T2187" s="220"/>
      <c r="AT2187" s="221" t="s">
        <v>272</v>
      </c>
      <c r="AU2187" s="221" t="s">
        <v>91</v>
      </c>
      <c r="AV2187" s="13" t="s">
        <v>89</v>
      </c>
      <c r="AW2187" s="13" t="s">
        <v>38</v>
      </c>
      <c r="AX2187" s="13" t="s">
        <v>82</v>
      </c>
      <c r="AY2187" s="221" t="s">
        <v>262</v>
      </c>
    </row>
    <row r="2188" spans="2:51" s="13" customFormat="1" ht="30">
      <c r="B2188" s="212"/>
      <c r="C2188" s="213"/>
      <c r="D2188" s="208" t="s">
        <v>272</v>
      </c>
      <c r="E2188" s="214" t="s">
        <v>44</v>
      </c>
      <c r="F2188" s="215" t="s">
        <v>1303</v>
      </c>
      <c r="G2188" s="213"/>
      <c r="H2188" s="214" t="s">
        <v>44</v>
      </c>
      <c r="I2188" s="216"/>
      <c r="J2188" s="213"/>
      <c r="K2188" s="213"/>
      <c r="L2188" s="217"/>
      <c r="M2188" s="218"/>
      <c r="N2188" s="219"/>
      <c r="O2188" s="219"/>
      <c r="P2188" s="219"/>
      <c r="Q2188" s="219"/>
      <c r="R2188" s="219"/>
      <c r="S2188" s="219"/>
      <c r="T2188" s="220"/>
      <c r="AT2188" s="221" t="s">
        <v>272</v>
      </c>
      <c r="AU2188" s="221" t="s">
        <v>91</v>
      </c>
      <c r="AV2188" s="13" t="s">
        <v>89</v>
      </c>
      <c r="AW2188" s="13" t="s">
        <v>38</v>
      </c>
      <c r="AX2188" s="13" t="s">
        <v>82</v>
      </c>
      <c r="AY2188" s="221" t="s">
        <v>262</v>
      </c>
    </row>
    <row r="2189" spans="2:51" s="13" customFormat="1" ht="20">
      <c r="B2189" s="212"/>
      <c r="C2189" s="213"/>
      <c r="D2189" s="208" t="s">
        <v>272</v>
      </c>
      <c r="E2189" s="214" t="s">
        <v>44</v>
      </c>
      <c r="F2189" s="215" t="s">
        <v>1310</v>
      </c>
      <c r="G2189" s="213"/>
      <c r="H2189" s="214" t="s">
        <v>44</v>
      </c>
      <c r="I2189" s="216"/>
      <c r="J2189" s="213"/>
      <c r="K2189" s="213"/>
      <c r="L2189" s="217"/>
      <c r="M2189" s="218"/>
      <c r="N2189" s="219"/>
      <c r="O2189" s="219"/>
      <c r="P2189" s="219"/>
      <c r="Q2189" s="219"/>
      <c r="R2189" s="219"/>
      <c r="S2189" s="219"/>
      <c r="T2189" s="220"/>
      <c r="AT2189" s="221" t="s">
        <v>272</v>
      </c>
      <c r="AU2189" s="221" t="s">
        <v>91</v>
      </c>
      <c r="AV2189" s="13" t="s">
        <v>89</v>
      </c>
      <c r="AW2189" s="13" t="s">
        <v>38</v>
      </c>
      <c r="AX2189" s="13" t="s">
        <v>82</v>
      </c>
      <c r="AY2189" s="221" t="s">
        <v>262</v>
      </c>
    </row>
    <row r="2190" spans="2:51" s="13" customFormat="1" ht="10">
      <c r="B2190" s="212"/>
      <c r="C2190" s="213"/>
      <c r="D2190" s="208" t="s">
        <v>272</v>
      </c>
      <c r="E2190" s="214" t="s">
        <v>44</v>
      </c>
      <c r="F2190" s="215" t="s">
        <v>1311</v>
      </c>
      <c r="G2190" s="213"/>
      <c r="H2190" s="214" t="s">
        <v>44</v>
      </c>
      <c r="I2190" s="216"/>
      <c r="J2190" s="213"/>
      <c r="K2190" s="213"/>
      <c r="L2190" s="217"/>
      <c r="M2190" s="218"/>
      <c r="N2190" s="219"/>
      <c r="O2190" s="219"/>
      <c r="P2190" s="219"/>
      <c r="Q2190" s="219"/>
      <c r="R2190" s="219"/>
      <c r="S2190" s="219"/>
      <c r="T2190" s="220"/>
      <c r="AT2190" s="221" t="s">
        <v>272</v>
      </c>
      <c r="AU2190" s="221" t="s">
        <v>91</v>
      </c>
      <c r="AV2190" s="13" t="s">
        <v>89</v>
      </c>
      <c r="AW2190" s="13" t="s">
        <v>38</v>
      </c>
      <c r="AX2190" s="13" t="s">
        <v>82</v>
      </c>
      <c r="AY2190" s="221" t="s">
        <v>262</v>
      </c>
    </row>
    <row r="2191" spans="2:51" s="13" customFormat="1" ht="10">
      <c r="B2191" s="212"/>
      <c r="C2191" s="213"/>
      <c r="D2191" s="208" t="s">
        <v>272</v>
      </c>
      <c r="E2191" s="214" t="s">
        <v>44</v>
      </c>
      <c r="F2191" s="215" t="s">
        <v>1306</v>
      </c>
      <c r="G2191" s="213"/>
      <c r="H2191" s="214" t="s">
        <v>44</v>
      </c>
      <c r="I2191" s="216"/>
      <c r="J2191" s="213"/>
      <c r="K2191" s="213"/>
      <c r="L2191" s="217"/>
      <c r="M2191" s="218"/>
      <c r="N2191" s="219"/>
      <c r="O2191" s="219"/>
      <c r="P2191" s="219"/>
      <c r="Q2191" s="219"/>
      <c r="R2191" s="219"/>
      <c r="S2191" s="219"/>
      <c r="T2191" s="220"/>
      <c r="AT2191" s="221" t="s">
        <v>272</v>
      </c>
      <c r="AU2191" s="221" t="s">
        <v>91</v>
      </c>
      <c r="AV2191" s="13" t="s">
        <v>89</v>
      </c>
      <c r="AW2191" s="13" t="s">
        <v>38</v>
      </c>
      <c r="AX2191" s="13" t="s">
        <v>82</v>
      </c>
      <c r="AY2191" s="221" t="s">
        <v>262</v>
      </c>
    </row>
    <row r="2192" spans="2:51" s="13" customFormat="1" ht="30">
      <c r="B2192" s="212"/>
      <c r="C2192" s="213"/>
      <c r="D2192" s="208" t="s">
        <v>272</v>
      </c>
      <c r="E2192" s="214" t="s">
        <v>44</v>
      </c>
      <c r="F2192" s="215" t="s">
        <v>1312</v>
      </c>
      <c r="G2192" s="213"/>
      <c r="H2192" s="214" t="s">
        <v>44</v>
      </c>
      <c r="I2192" s="216"/>
      <c r="J2192" s="213"/>
      <c r="K2192" s="213"/>
      <c r="L2192" s="217"/>
      <c r="M2192" s="218"/>
      <c r="N2192" s="219"/>
      <c r="O2192" s="219"/>
      <c r="P2192" s="219"/>
      <c r="Q2192" s="219"/>
      <c r="R2192" s="219"/>
      <c r="S2192" s="219"/>
      <c r="T2192" s="220"/>
      <c r="AT2192" s="221" t="s">
        <v>272</v>
      </c>
      <c r="AU2192" s="221" t="s">
        <v>91</v>
      </c>
      <c r="AV2192" s="13" t="s">
        <v>89</v>
      </c>
      <c r="AW2192" s="13" t="s">
        <v>38</v>
      </c>
      <c r="AX2192" s="13" t="s">
        <v>82</v>
      </c>
      <c r="AY2192" s="221" t="s">
        <v>262</v>
      </c>
    </row>
    <row r="2193" spans="2:51" s="15" customFormat="1" ht="10">
      <c r="B2193" s="233"/>
      <c r="C2193" s="234"/>
      <c r="D2193" s="208" t="s">
        <v>272</v>
      </c>
      <c r="E2193" s="235" t="s">
        <v>44</v>
      </c>
      <c r="F2193" s="236" t="s">
        <v>1313</v>
      </c>
      <c r="G2193" s="234"/>
      <c r="H2193" s="237">
        <v>5</v>
      </c>
      <c r="I2193" s="238"/>
      <c r="J2193" s="234"/>
      <c r="K2193" s="234"/>
      <c r="L2193" s="239"/>
      <c r="M2193" s="240"/>
      <c r="N2193" s="241"/>
      <c r="O2193" s="241"/>
      <c r="P2193" s="241"/>
      <c r="Q2193" s="241"/>
      <c r="R2193" s="241"/>
      <c r="S2193" s="241"/>
      <c r="T2193" s="242"/>
      <c r="AT2193" s="243" t="s">
        <v>272</v>
      </c>
      <c r="AU2193" s="243" t="s">
        <v>91</v>
      </c>
      <c r="AV2193" s="15" t="s">
        <v>91</v>
      </c>
      <c r="AW2193" s="15" t="s">
        <v>38</v>
      </c>
      <c r="AX2193" s="15" t="s">
        <v>82</v>
      </c>
      <c r="AY2193" s="243" t="s">
        <v>262</v>
      </c>
    </row>
    <row r="2194" spans="2:51" s="13" customFormat="1" ht="10">
      <c r="B2194" s="212"/>
      <c r="C2194" s="213"/>
      <c r="D2194" s="208" t="s">
        <v>272</v>
      </c>
      <c r="E2194" s="214" t="s">
        <v>44</v>
      </c>
      <c r="F2194" s="215" t="s">
        <v>1314</v>
      </c>
      <c r="G2194" s="213"/>
      <c r="H2194" s="214" t="s">
        <v>44</v>
      </c>
      <c r="I2194" s="216"/>
      <c r="J2194" s="213"/>
      <c r="K2194" s="213"/>
      <c r="L2194" s="217"/>
      <c r="M2194" s="218"/>
      <c r="N2194" s="219"/>
      <c r="O2194" s="219"/>
      <c r="P2194" s="219"/>
      <c r="Q2194" s="219"/>
      <c r="R2194" s="219"/>
      <c r="S2194" s="219"/>
      <c r="T2194" s="220"/>
      <c r="AT2194" s="221" t="s">
        <v>272</v>
      </c>
      <c r="AU2194" s="221" t="s">
        <v>91</v>
      </c>
      <c r="AV2194" s="13" t="s">
        <v>89</v>
      </c>
      <c r="AW2194" s="13" t="s">
        <v>38</v>
      </c>
      <c r="AX2194" s="13" t="s">
        <v>82</v>
      </c>
      <c r="AY2194" s="221" t="s">
        <v>262</v>
      </c>
    </row>
    <row r="2195" spans="2:51" s="13" customFormat="1" ht="10">
      <c r="B2195" s="212"/>
      <c r="C2195" s="213"/>
      <c r="D2195" s="208" t="s">
        <v>272</v>
      </c>
      <c r="E2195" s="214" t="s">
        <v>44</v>
      </c>
      <c r="F2195" s="215" t="s">
        <v>1315</v>
      </c>
      <c r="G2195" s="213"/>
      <c r="H2195" s="214" t="s">
        <v>44</v>
      </c>
      <c r="I2195" s="216"/>
      <c r="J2195" s="213"/>
      <c r="K2195" s="213"/>
      <c r="L2195" s="217"/>
      <c r="M2195" s="218"/>
      <c r="N2195" s="219"/>
      <c r="O2195" s="219"/>
      <c r="P2195" s="219"/>
      <c r="Q2195" s="219"/>
      <c r="R2195" s="219"/>
      <c r="S2195" s="219"/>
      <c r="T2195" s="220"/>
      <c r="AT2195" s="221" t="s">
        <v>272</v>
      </c>
      <c r="AU2195" s="221" t="s">
        <v>91</v>
      </c>
      <c r="AV2195" s="13" t="s">
        <v>89</v>
      </c>
      <c r="AW2195" s="13" t="s">
        <v>38</v>
      </c>
      <c r="AX2195" s="13" t="s">
        <v>82</v>
      </c>
      <c r="AY2195" s="221" t="s">
        <v>262</v>
      </c>
    </row>
    <row r="2196" spans="2:51" s="13" customFormat="1" ht="10">
      <c r="B2196" s="212"/>
      <c r="C2196" s="213"/>
      <c r="D2196" s="208" t="s">
        <v>272</v>
      </c>
      <c r="E2196" s="214" t="s">
        <v>44</v>
      </c>
      <c r="F2196" s="215" t="s">
        <v>1316</v>
      </c>
      <c r="G2196" s="213"/>
      <c r="H2196" s="214" t="s">
        <v>44</v>
      </c>
      <c r="I2196" s="216"/>
      <c r="J2196" s="213"/>
      <c r="K2196" s="213"/>
      <c r="L2196" s="217"/>
      <c r="M2196" s="218"/>
      <c r="N2196" s="219"/>
      <c r="O2196" s="219"/>
      <c r="P2196" s="219"/>
      <c r="Q2196" s="219"/>
      <c r="R2196" s="219"/>
      <c r="S2196" s="219"/>
      <c r="T2196" s="220"/>
      <c r="AT2196" s="221" t="s">
        <v>272</v>
      </c>
      <c r="AU2196" s="221" t="s">
        <v>91</v>
      </c>
      <c r="AV2196" s="13" t="s">
        <v>89</v>
      </c>
      <c r="AW2196" s="13" t="s">
        <v>38</v>
      </c>
      <c r="AX2196" s="13" t="s">
        <v>82</v>
      </c>
      <c r="AY2196" s="221" t="s">
        <v>262</v>
      </c>
    </row>
    <row r="2197" spans="2:51" s="13" customFormat="1" ht="10">
      <c r="B2197" s="212"/>
      <c r="C2197" s="213"/>
      <c r="D2197" s="208" t="s">
        <v>272</v>
      </c>
      <c r="E2197" s="214" t="s">
        <v>44</v>
      </c>
      <c r="F2197" s="215" t="s">
        <v>1317</v>
      </c>
      <c r="G2197" s="213"/>
      <c r="H2197" s="214" t="s">
        <v>44</v>
      </c>
      <c r="I2197" s="216"/>
      <c r="J2197" s="213"/>
      <c r="K2197" s="213"/>
      <c r="L2197" s="217"/>
      <c r="M2197" s="218"/>
      <c r="N2197" s="219"/>
      <c r="O2197" s="219"/>
      <c r="P2197" s="219"/>
      <c r="Q2197" s="219"/>
      <c r="R2197" s="219"/>
      <c r="S2197" s="219"/>
      <c r="T2197" s="220"/>
      <c r="AT2197" s="221" t="s">
        <v>272</v>
      </c>
      <c r="AU2197" s="221" t="s">
        <v>91</v>
      </c>
      <c r="AV2197" s="13" t="s">
        <v>89</v>
      </c>
      <c r="AW2197" s="13" t="s">
        <v>38</v>
      </c>
      <c r="AX2197" s="13" t="s">
        <v>82</v>
      </c>
      <c r="AY2197" s="221" t="s">
        <v>262</v>
      </c>
    </row>
    <row r="2198" spans="2:51" s="13" customFormat="1" ht="10">
      <c r="B2198" s="212"/>
      <c r="C2198" s="213"/>
      <c r="D2198" s="208" t="s">
        <v>272</v>
      </c>
      <c r="E2198" s="214" t="s">
        <v>44</v>
      </c>
      <c r="F2198" s="215" t="s">
        <v>1306</v>
      </c>
      <c r="G2198" s="213"/>
      <c r="H2198" s="214" t="s">
        <v>44</v>
      </c>
      <c r="I2198" s="216"/>
      <c r="J2198" s="213"/>
      <c r="K2198" s="213"/>
      <c r="L2198" s="217"/>
      <c r="M2198" s="218"/>
      <c r="N2198" s="219"/>
      <c r="O2198" s="219"/>
      <c r="P2198" s="219"/>
      <c r="Q2198" s="219"/>
      <c r="R2198" s="219"/>
      <c r="S2198" s="219"/>
      <c r="T2198" s="220"/>
      <c r="AT2198" s="221" t="s">
        <v>272</v>
      </c>
      <c r="AU2198" s="221" t="s">
        <v>91</v>
      </c>
      <c r="AV2198" s="13" t="s">
        <v>89</v>
      </c>
      <c r="AW2198" s="13" t="s">
        <v>38</v>
      </c>
      <c r="AX2198" s="13" t="s">
        <v>82</v>
      </c>
      <c r="AY2198" s="221" t="s">
        <v>262</v>
      </c>
    </row>
    <row r="2199" spans="2:51" s="13" customFormat="1" ht="10">
      <c r="B2199" s="212"/>
      <c r="C2199" s="213"/>
      <c r="D2199" s="208" t="s">
        <v>272</v>
      </c>
      <c r="E2199" s="214" t="s">
        <v>44</v>
      </c>
      <c r="F2199" s="215" t="s">
        <v>1318</v>
      </c>
      <c r="G2199" s="213"/>
      <c r="H2199" s="214" t="s">
        <v>44</v>
      </c>
      <c r="I2199" s="216"/>
      <c r="J2199" s="213"/>
      <c r="K2199" s="213"/>
      <c r="L2199" s="217"/>
      <c r="M2199" s="218"/>
      <c r="N2199" s="219"/>
      <c r="O2199" s="219"/>
      <c r="P2199" s="219"/>
      <c r="Q2199" s="219"/>
      <c r="R2199" s="219"/>
      <c r="S2199" s="219"/>
      <c r="T2199" s="220"/>
      <c r="AT2199" s="221" t="s">
        <v>272</v>
      </c>
      <c r="AU2199" s="221" t="s">
        <v>91</v>
      </c>
      <c r="AV2199" s="13" t="s">
        <v>89</v>
      </c>
      <c r="AW2199" s="13" t="s">
        <v>38</v>
      </c>
      <c r="AX2199" s="13" t="s">
        <v>82</v>
      </c>
      <c r="AY2199" s="221" t="s">
        <v>262</v>
      </c>
    </row>
    <row r="2200" spans="2:51" s="15" customFormat="1" ht="10">
      <c r="B2200" s="233"/>
      <c r="C2200" s="234"/>
      <c r="D2200" s="208" t="s">
        <v>272</v>
      </c>
      <c r="E2200" s="235" t="s">
        <v>44</v>
      </c>
      <c r="F2200" s="236" t="s">
        <v>1319</v>
      </c>
      <c r="G2200" s="234"/>
      <c r="H2200" s="237">
        <v>2</v>
      </c>
      <c r="I2200" s="238"/>
      <c r="J2200" s="234"/>
      <c r="K2200" s="234"/>
      <c r="L2200" s="239"/>
      <c r="M2200" s="240"/>
      <c r="N2200" s="241"/>
      <c r="O2200" s="241"/>
      <c r="P2200" s="241"/>
      <c r="Q2200" s="241"/>
      <c r="R2200" s="241"/>
      <c r="S2200" s="241"/>
      <c r="T2200" s="242"/>
      <c r="AT2200" s="243" t="s">
        <v>272</v>
      </c>
      <c r="AU2200" s="243" t="s">
        <v>91</v>
      </c>
      <c r="AV2200" s="15" t="s">
        <v>91</v>
      </c>
      <c r="AW2200" s="15" t="s">
        <v>38</v>
      </c>
      <c r="AX2200" s="15" t="s">
        <v>82</v>
      </c>
      <c r="AY2200" s="243" t="s">
        <v>262</v>
      </c>
    </row>
    <row r="2201" spans="2:51" s="13" customFormat="1" ht="10">
      <c r="B2201" s="212"/>
      <c r="C2201" s="213"/>
      <c r="D2201" s="208" t="s">
        <v>272</v>
      </c>
      <c r="E2201" s="214" t="s">
        <v>44</v>
      </c>
      <c r="F2201" s="215" t="s">
        <v>1320</v>
      </c>
      <c r="G2201" s="213"/>
      <c r="H2201" s="214" t="s">
        <v>44</v>
      </c>
      <c r="I2201" s="216"/>
      <c r="J2201" s="213"/>
      <c r="K2201" s="213"/>
      <c r="L2201" s="217"/>
      <c r="M2201" s="218"/>
      <c r="N2201" s="219"/>
      <c r="O2201" s="219"/>
      <c r="P2201" s="219"/>
      <c r="Q2201" s="219"/>
      <c r="R2201" s="219"/>
      <c r="S2201" s="219"/>
      <c r="T2201" s="220"/>
      <c r="AT2201" s="221" t="s">
        <v>272</v>
      </c>
      <c r="AU2201" s="221" t="s">
        <v>91</v>
      </c>
      <c r="AV2201" s="13" t="s">
        <v>89</v>
      </c>
      <c r="AW2201" s="13" t="s">
        <v>38</v>
      </c>
      <c r="AX2201" s="13" t="s">
        <v>82</v>
      </c>
      <c r="AY2201" s="221" t="s">
        <v>262</v>
      </c>
    </row>
    <row r="2202" spans="2:51" s="13" customFormat="1" ht="10">
      <c r="B2202" s="212"/>
      <c r="C2202" s="213"/>
      <c r="D2202" s="208" t="s">
        <v>272</v>
      </c>
      <c r="E2202" s="214" t="s">
        <v>44</v>
      </c>
      <c r="F2202" s="215" t="s">
        <v>1321</v>
      </c>
      <c r="G2202" s="213"/>
      <c r="H2202" s="214" t="s">
        <v>44</v>
      </c>
      <c r="I2202" s="216"/>
      <c r="J2202" s="213"/>
      <c r="K2202" s="213"/>
      <c r="L2202" s="217"/>
      <c r="M2202" s="218"/>
      <c r="N2202" s="219"/>
      <c r="O2202" s="219"/>
      <c r="P2202" s="219"/>
      <c r="Q2202" s="219"/>
      <c r="R2202" s="219"/>
      <c r="S2202" s="219"/>
      <c r="T2202" s="220"/>
      <c r="AT2202" s="221" t="s">
        <v>272</v>
      </c>
      <c r="AU2202" s="221" t="s">
        <v>91</v>
      </c>
      <c r="AV2202" s="13" t="s">
        <v>89</v>
      </c>
      <c r="AW2202" s="13" t="s">
        <v>38</v>
      </c>
      <c r="AX2202" s="13" t="s">
        <v>82</v>
      </c>
      <c r="AY2202" s="221" t="s">
        <v>262</v>
      </c>
    </row>
    <row r="2203" spans="2:51" s="13" customFormat="1" ht="20">
      <c r="B2203" s="212"/>
      <c r="C2203" s="213"/>
      <c r="D2203" s="208" t="s">
        <v>272</v>
      </c>
      <c r="E2203" s="214" t="s">
        <v>44</v>
      </c>
      <c r="F2203" s="215" t="s">
        <v>1304</v>
      </c>
      <c r="G2203" s="213"/>
      <c r="H2203" s="214" t="s">
        <v>44</v>
      </c>
      <c r="I2203" s="216"/>
      <c r="J2203" s="213"/>
      <c r="K2203" s="213"/>
      <c r="L2203" s="217"/>
      <c r="M2203" s="218"/>
      <c r="N2203" s="219"/>
      <c r="O2203" s="219"/>
      <c r="P2203" s="219"/>
      <c r="Q2203" s="219"/>
      <c r="R2203" s="219"/>
      <c r="S2203" s="219"/>
      <c r="T2203" s="220"/>
      <c r="AT2203" s="221" t="s">
        <v>272</v>
      </c>
      <c r="AU2203" s="221" t="s">
        <v>91</v>
      </c>
      <c r="AV2203" s="13" t="s">
        <v>89</v>
      </c>
      <c r="AW2203" s="13" t="s">
        <v>38</v>
      </c>
      <c r="AX2203" s="13" t="s">
        <v>82</v>
      </c>
      <c r="AY2203" s="221" t="s">
        <v>262</v>
      </c>
    </row>
    <row r="2204" spans="2:51" s="13" customFormat="1" ht="10">
      <c r="B2204" s="212"/>
      <c r="C2204" s="213"/>
      <c r="D2204" s="208" t="s">
        <v>272</v>
      </c>
      <c r="E2204" s="214" t="s">
        <v>44</v>
      </c>
      <c r="F2204" s="215" t="s">
        <v>1322</v>
      </c>
      <c r="G2204" s="213"/>
      <c r="H2204" s="214" t="s">
        <v>44</v>
      </c>
      <c r="I2204" s="216"/>
      <c r="J2204" s="213"/>
      <c r="K2204" s="213"/>
      <c r="L2204" s="217"/>
      <c r="M2204" s="218"/>
      <c r="N2204" s="219"/>
      <c r="O2204" s="219"/>
      <c r="P2204" s="219"/>
      <c r="Q2204" s="219"/>
      <c r="R2204" s="219"/>
      <c r="S2204" s="219"/>
      <c r="T2204" s="220"/>
      <c r="AT2204" s="221" t="s">
        <v>272</v>
      </c>
      <c r="AU2204" s="221" t="s">
        <v>91</v>
      </c>
      <c r="AV2204" s="13" t="s">
        <v>89</v>
      </c>
      <c r="AW2204" s="13" t="s">
        <v>38</v>
      </c>
      <c r="AX2204" s="13" t="s">
        <v>82</v>
      </c>
      <c r="AY2204" s="221" t="s">
        <v>262</v>
      </c>
    </row>
    <row r="2205" spans="2:51" s="13" customFormat="1" ht="10">
      <c r="B2205" s="212"/>
      <c r="C2205" s="213"/>
      <c r="D2205" s="208" t="s">
        <v>272</v>
      </c>
      <c r="E2205" s="214" t="s">
        <v>44</v>
      </c>
      <c r="F2205" s="215" t="s">
        <v>1323</v>
      </c>
      <c r="G2205" s="213"/>
      <c r="H2205" s="214" t="s">
        <v>44</v>
      </c>
      <c r="I2205" s="216"/>
      <c r="J2205" s="213"/>
      <c r="K2205" s="213"/>
      <c r="L2205" s="217"/>
      <c r="M2205" s="218"/>
      <c r="N2205" s="219"/>
      <c r="O2205" s="219"/>
      <c r="P2205" s="219"/>
      <c r="Q2205" s="219"/>
      <c r="R2205" s="219"/>
      <c r="S2205" s="219"/>
      <c r="T2205" s="220"/>
      <c r="AT2205" s="221" t="s">
        <v>272</v>
      </c>
      <c r="AU2205" s="221" t="s">
        <v>91</v>
      </c>
      <c r="AV2205" s="13" t="s">
        <v>89</v>
      </c>
      <c r="AW2205" s="13" t="s">
        <v>38</v>
      </c>
      <c r="AX2205" s="13" t="s">
        <v>82</v>
      </c>
      <c r="AY2205" s="221" t="s">
        <v>262</v>
      </c>
    </row>
    <row r="2206" spans="2:51" s="13" customFormat="1" ht="10">
      <c r="B2206" s="212"/>
      <c r="C2206" s="213"/>
      <c r="D2206" s="208" t="s">
        <v>272</v>
      </c>
      <c r="E2206" s="214" t="s">
        <v>44</v>
      </c>
      <c r="F2206" s="215" t="s">
        <v>1318</v>
      </c>
      <c r="G2206" s="213"/>
      <c r="H2206" s="214" t="s">
        <v>44</v>
      </c>
      <c r="I2206" s="216"/>
      <c r="J2206" s="213"/>
      <c r="K2206" s="213"/>
      <c r="L2206" s="217"/>
      <c r="M2206" s="218"/>
      <c r="N2206" s="219"/>
      <c r="O2206" s="219"/>
      <c r="P2206" s="219"/>
      <c r="Q2206" s="219"/>
      <c r="R2206" s="219"/>
      <c r="S2206" s="219"/>
      <c r="T2206" s="220"/>
      <c r="AT2206" s="221" t="s">
        <v>272</v>
      </c>
      <c r="AU2206" s="221" t="s">
        <v>91</v>
      </c>
      <c r="AV2206" s="13" t="s">
        <v>89</v>
      </c>
      <c r="AW2206" s="13" t="s">
        <v>38</v>
      </c>
      <c r="AX2206" s="13" t="s">
        <v>82</v>
      </c>
      <c r="AY2206" s="221" t="s">
        <v>262</v>
      </c>
    </row>
    <row r="2207" spans="2:51" s="15" customFormat="1" ht="10">
      <c r="B2207" s="233"/>
      <c r="C2207" s="234"/>
      <c r="D2207" s="208" t="s">
        <v>272</v>
      </c>
      <c r="E2207" s="235" t="s">
        <v>44</v>
      </c>
      <c r="F2207" s="236" t="s">
        <v>1324</v>
      </c>
      <c r="G2207" s="234"/>
      <c r="H2207" s="237">
        <v>15</v>
      </c>
      <c r="I2207" s="238"/>
      <c r="J2207" s="234"/>
      <c r="K2207" s="234"/>
      <c r="L2207" s="239"/>
      <c r="M2207" s="240"/>
      <c r="N2207" s="241"/>
      <c r="O2207" s="241"/>
      <c r="P2207" s="241"/>
      <c r="Q2207" s="241"/>
      <c r="R2207" s="241"/>
      <c r="S2207" s="241"/>
      <c r="T2207" s="242"/>
      <c r="AT2207" s="243" t="s">
        <v>272</v>
      </c>
      <c r="AU2207" s="243" t="s">
        <v>91</v>
      </c>
      <c r="AV2207" s="15" t="s">
        <v>91</v>
      </c>
      <c r="AW2207" s="15" t="s">
        <v>38</v>
      </c>
      <c r="AX2207" s="15" t="s">
        <v>82</v>
      </c>
      <c r="AY2207" s="243" t="s">
        <v>262</v>
      </c>
    </row>
    <row r="2208" spans="2:51" s="13" customFormat="1" ht="10">
      <c r="B2208" s="212"/>
      <c r="C2208" s="213"/>
      <c r="D2208" s="208" t="s">
        <v>272</v>
      </c>
      <c r="E2208" s="214" t="s">
        <v>44</v>
      </c>
      <c r="F2208" s="215" t="s">
        <v>1325</v>
      </c>
      <c r="G2208" s="213"/>
      <c r="H2208" s="214" t="s">
        <v>44</v>
      </c>
      <c r="I2208" s="216"/>
      <c r="J2208" s="213"/>
      <c r="K2208" s="213"/>
      <c r="L2208" s="217"/>
      <c r="M2208" s="218"/>
      <c r="N2208" s="219"/>
      <c r="O2208" s="219"/>
      <c r="P2208" s="219"/>
      <c r="Q2208" s="219"/>
      <c r="R2208" s="219"/>
      <c r="S2208" s="219"/>
      <c r="T2208" s="220"/>
      <c r="AT2208" s="221" t="s">
        <v>272</v>
      </c>
      <c r="AU2208" s="221" t="s">
        <v>91</v>
      </c>
      <c r="AV2208" s="13" t="s">
        <v>89</v>
      </c>
      <c r="AW2208" s="13" t="s">
        <v>38</v>
      </c>
      <c r="AX2208" s="13" t="s">
        <v>82</v>
      </c>
      <c r="AY2208" s="221" t="s">
        <v>262</v>
      </c>
    </row>
    <row r="2209" spans="2:51" s="13" customFormat="1" ht="10">
      <c r="B2209" s="212"/>
      <c r="C2209" s="213"/>
      <c r="D2209" s="208" t="s">
        <v>272</v>
      </c>
      <c r="E2209" s="214" t="s">
        <v>44</v>
      </c>
      <c r="F2209" s="215" t="s">
        <v>1321</v>
      </c>
      <c r="G2209" s="213"/>
      <c r="H2209" s="214" t="s">
        <v>44</v>
      </c>
      <c r="I2209" s="216"/>
      <c r="J2209" s="213"/>
      <c r="K2209" s="213"/>
      <c r="L2209" s="217"/>
      <c r="M2209" s="218"/>
      <c r="N2209" s="219"/>
      <c r="O2209" s="219"/>
      <c r="P2209" s="219"/>
      <c r="Q2209" s="219"/>
      <c r="R2209" s="219"/>
      <c r="S2209" s="219"/>
      <c r="T2209" s="220"/>
      <c r="AT2209" s="221" t="s">
        <v>272</v>
      </c>
      <c r="AU2209" s="221" t="s">
        <v>91</v>
      </c>
      <c r="AV2209" s="13" t="s">
        <v>89</v>
      </c>
      <c r="AW2209" s="13" t="s">
        <v>38</v>
      </c>
      <c r="AX2209" s="13" t="s">
        <v>82</v>
      </c>
      <c r="AY2209" s="221" t="s">
        <v>262</v>
      </c>
    </row>
    <row r="2210" spans="2:51" s="13" customFormat="1" ht="20">
      <c r="B2210" s="212"/>
      <c r="C2210" s="213"/>
      <c r="D2210" s="208" t="s">
        <v>272</v>
      </c>
      <c r="E2210" s="214" t="s">
        <v>44</v>
      </c>
      <c r="F2210" s="215" t="s">
        <v>1304</v>
      </c>
      <c r="G2210" s="213"/>
      <c r="H2210" s="214" t="s">
        <v>44</v>
      </c>
      <c r="I2210" s="216"/>
      <c r="J2210" s="213"/>
      <c r="K2210" s="213"/>
      <c r="L2210" s="217"/>
      <c r="M2210" s="218"/>
      <c r="N2210" s="219"/>
      <c r="O2210" s="219"/>
      <c r="P2210" s="219"/>
      <c r="Q2210" s="219"/>
      <c r="R2210" s="219"/>
      <c r="S2210" s="219"/>
      <c r="T2210" s="220"/>
      <c r="AT2210" s="221" t="s">
        <v>272</v>
      </c>
      <c r="AU2210" s="221" t="s">
        <v>91</v>
      </c>
      <c r="AV2210" s="13" t="s">
        <v>89</v>
      </c>
      <c r="AW2210" s="13" t="s">
        <v>38</v>
      </c>
      <c r="AX2210" s="13" t="s">
        <v>82</v>
      </c>
      <c r="AY2210" s="221" t="s">
        <v>262</v>
      </c>
    </row>
    <row r="2211" spans="2:51" s="13" customFormat="1" ht="10">
      <c r="B2211" s="212"/>
      <c r="C2211" s="213"/>
      <c r="D2211" s="208" t="s">
        <v>272</v>
      </c>
      <c r="E2211" s="214" t="s">
        <v>44</v>
      </c>
      <c r="F2211" s="215" t="s">
        <v>1326</v>
      </c>
      <c r="G2211" s="213"/>
      <c r="H2211" s="214" t="s">
        <v>44</v>
      </c>
      <c r="I2211" s="216"/>
      <c r="J2211" s="213"/>
      <c r="K2211" s="213"/>
      <c r="L2211" s="217"/>
      <c r="M2211" s="218"/>
      <c r="N2211" s="219"/>
      <c r="O2211" s="219"/>
      <c r="P2211" s="219"/>
      <c r="Q2211" s="219"/>
      <c r="R2211" s="219"/>
      <c r="S2211" s="219"/>
      <c r="T2211" s="220"/>
      <c r="AT2211" s="221" t="s">
        <v>272</v>
      </c>
      <c r="AU2211" s="221" t="s">
        <v>91</v>
      </c>
      <c r="AV2211" s="13" t="s">
        <v>89</v>
      </c>
      <c r="AW2211" s="13" t="s">
        <v>38</v>
      </c>
      <c r="AX2211" s="13" t="s">
        <v>82</v>
      </c>
      <c r="AY2211" s="221" t="s">
        <v>262</v>
      </c>
    </row>
    <row r="2212" spans="2:51" s="13" customFormat="1" ht="10">
      <c r="B2212" s="212"/>
      <c r="C2212" s="213"/>
      <c r="D2212" s="208" t="s">
        <v>272</v>
      </c>
      <c r="E2212" s="214" t="s">
        <v>44</v>
      </c>
      <c r="F2212" s="215" t="s">
        <v>1323</v>
      </c>
      <c r="G2212" s="213"/>
      <c r="H2212" s="214" t="s">
        <v>44</v>
      </c>
      <c r="I2212" s="216"/>
      <c r="J2212" s="213"/>
      <c r="K2212" s="213"/>
      <c r="L2212" s="217"/>
      <c r="M2212" s="218"/>
      <c r="N2212" s="219"/>
      <c r="O2212" s="219"/>
      <c r="P2212" s="219"/>
      <c r="Q2212" s="219"/>
      <c r="R2212" s="219"/>
      <c r="S2212" s="219"/>
      <c r="T2212" s="220"/>
      <c r="AT2212" s="221" t="s">
        <v>272</v>
      </c>
      <c r="AU2212" s="221" t="s">
        <v>91</v>
      </c>
      <c r="AV2212" s="13" t="s">
        <v>89</v>
      </c>
      <c r="AW2212" s="13" t="s">
        <v>38</v>
      </c>
      <c r="AX2212" s="13" t="s">
        <v>82</v>
      </c>
      <c r="AY2212" s="221" t="s">
        <v>262</v>
      </c>
    </row>
    <row r="2213" spans="2:51" s="13" customFormat="1" ht="10">
      <c r="B2213" s="212"/>
      <c r="C2213" s="213"/>
      <c r="D2213" s="208" t="s">
        <v>272</v>
      </c>
      <c r="E2213" s="214" t="s">
        <v>44</v>
      </c>
      <c r="F2213" s="215" t="s">
        <v>1318</v>
      </c>
      <c r="G2213" s="213"/>
      <c r="H2213" s="214" t="s">
        <v>44</v>
      </c>
      <c r="I2213" s="216"/>
      <c r="J2213" s="213"/>
      <c r="K2213" s="213"/>
      <c r="L2213" s="217"/>
      <c r="M2213" s="218"/>
      <c r="N2213" s="219"/>
      <c r="O2213" s="219"/>
      <c r="P2213" s="219"/>
      <c r="Q2213" s="219"/>
      <c r="R2213" s="219"/>
      <c r="S2213" s="219"/>
      <c r="T2213" s="220"/>
      <c r="AT2213" s="221" t="s">
        <v>272</v>
      </c>
      <c r="AU2213" s="221" t="s">
        <v>91</v>
      </c>
      <c r="AV2213" s="13" t="s">
        <v>89</v>
      </c>
      <c r="AW2213" s="13" t="s">
        <v>38</v>
      </c>
      <c r="AX2213" s="13" t="s">
        <v>82</v>
      </c>
      <c r="AY2213" s="221" t="s">
        <v>262</v>
      </c>
    </row>
    <row r="2214" spans="2:51" s="15" customFormat="1" ht="10">
      <c r="B2214" s="233"/>
      <c r="C2214" s="234"/>
      <c r="D2214" s="208" t="s">
        <v>272</v>
      </c>
      <c r="E2214" s="235" t="s">
        <v>44</v>
      </c>
      <c r="F2214" s="236" t="s">
        <v>1327</v>
      </c>
      <c r="G2214" s="234"/>
      <c r="H2214" s="237">
        <v>15</v>
      </c>
      <c r="I2214" s="238"/>
      <c r="J2214" s="234"/>
      <c r="K2214" s="234"/>
      <c r="L2214" s="239"/>
      <c r="M2214" s="240"/>
      <c r="N2214" s="241"/>
      <c r="O2214" s="241"/>
      <c r="P2214" s="241"/>
      <c r="Q2214" s="241"/>
      <c r="R2214" s="241"/>
      <c r="S2214" s="241"/>
      <c r="T2214" s="242"/>
      <c r="AT2214" s="243" t="s">
        <v>272</v>
      </c>
      <c r="AU2214" s="243" t="s">
        <v>91</v>
      </c>
      <c r="AV2214" s="15" t="s">
        <v>91</v>
      </c>
      <c r="AW2214" s="15" t="s">
        <v>38</v>
      </c>
      <c r="AX2214" s="15" t="s">
        <v>82</v>
      </c>
      <c r="AY2214" s="243" t="s">
        <v>262</v>
      </c>
    </row>
    <row r="2215" spans="2:51" s="13" customFormat="1" ht="10">
      <c r="B2215" s="212"/>
      <c r="C2215" s="213"/>
      <c r="D2215" s="208" t="s">
        <v>272</v>
      </c>
      <c r="E2215" s="214" t="s">
        <v>44</v>
      </c>
      <c r="F2215" s="215" t="s">
        <v>1328</v>
      </c>
      <c r="G2215" s="213"/>
      <c r="H2215" s="214" t="s">
        <v>44</v>
      </c>
      <c r="I2215" s="216"/>
      <c r="J2215" s="213"/>
      <c r="K2215" s="213"/>
      <c r="L2215" s="217"/>
      <c r="M2215" s="218"/>
      <c r="N2215" s="219"/>
      <c r="O2215" s="219"/>
      <c r="P2215" s="219"/>
      <c r="Q2215" s="219"/>
      <c r="R2215" s="219"/>
      <c r="S2215" s="219"/>
      <c r="T2215" s="220"/>
      <c r="AT2215" s="221" t="s">
        <v>272</v>
      </c>
      <c r="AU2215" s="221" t="s">
        <v>91</v>
      </c>
      <c r="AV2215" s="13" t="s">
        <v>89</v>
      </c>
      <c r="AW2215" s="13" t="s">
        <v>38</v>
      </c>
      <c r="AX2215" s="13" t="s">
        <v>82</v>
      </c>
      <c r="AY2215" s="221" t="s">
        <v>262</v>
      </c>
    </row>
    <row r="2216" spans="2:51" s="13" customFormat="1" ht="10">
      <c r="B2216" s="212"/>
      <c r="C2216" s="213"/>
      <c r="D2216" s="208" t="s">
        <v>272</v>
      </c>
      <c r="E2216" s="214" t="s">
        <v>44</v>
      </c>
      <c r="F2216" s="215" t="s">
        <v>1321</v>
      </c>
      <c r="G2216" s="213"/>
      <c r="H2216" s="214" t="s">
        <v>44</v>
      </c>
      <c r="I2216" s="216"/>
      <c r="J2216" s="213"/>
      <c r="K2216" s="213"/>
      <c r="L2216" s="217"/>
      <c r="M2216" s="218"/>
      <c r="N2216" s="219"/>
      <c r="O2216" s="219"/>
      <c r="P2216" s="219"/>
      <c r="Q2216" s="219"/>
      <c r="R2216" s="219"/>
      <c r="S2216" s="219"/>
      <c r="T2216" s="220"/>
      <c r="AT2216" s="221" t="s">
        <v>272</v>
      </c>
      <c r="AU2216" s="221" t="s">
        <v>91</v>
      </c>
      <c r="AV2216" s="13" t="s">
        <v>89</v>
      </c>
      <c r="AW2216" s="13" t="s">
        <v>38</v>
      </c>
      <c r="AX2216" s="13" t="s">
        <v>82</v>
      </c>
      <c r="AY2216" s="221" t="s">
        <v>262</v>
      </c>
    </row>
    <row r="2217" spans="2:51" s="13" customFormat="1" ht="20">
      <c r="B2217" s="212"/>
      <c r="C2217" s="213"/>
      <c r="D2217" s="208" t="s">
        <v>272</v>
      </c>
      <c r="E2217" s="214" t="s">
        <v>44</v>
      </c>
      <c r="F2217" s="215" t="s">
        <v>1304</v>
      </c>
      <c r="G2217" s="213"/>
      <c r="H2217" s="214" t="s">
        <v>44</v>
      </c>
      <c r="I2217" s="216"/>
      <c r="J2217" s="213"/>
      <c r="K2217" s="213"/>
      <c r="L2217" s="217"/>
      <c r="M2217" s="218"/>
      <c r="N2217" s="219"/>
      <c r="O2217" s="219"/>
      <c r="P2217" s="219"/>
      <c r="Q2217" s="219"/>
      <c r="R2217" s="219"/>
      <c r="S2217" s="219"/>
      <c r="T2217" s="220"/>
      <c r="AT2217" s="221" t="s">
        <v>272</v>
      </c>
      <c r="AU2217" s="221" t="s">
        <v>91</v>
      </c>
      <c r="AV2217" s="13" t="s">
        <v>89</v>
      </c>
      <c r="AW2217" s="13" t="s">
        <v>38</v>
      </c>
      <c r="AX2217" s="13" t="s">
        <v>82</v>
      </c>
      <c r="AY2217" s="221" t="s">
        <v>262</v>
      </c>
    </row>
    <row r="2218" spans="2:51" s="13" customFormat="1" ht="10">
      <c r="B2218" s="212"/>
      <c r="C2218" s="213"/>
      <c r="D2218" s="208" t="s">
        <v>272</v>
      </c>
      <c r="E2218" s="214" t="s">
        <v>44</v>
      </c>
      <c r="F2218" s="215" t="s">
        <v>1329</v>
      </c>
      <c r="G2218" s="213"/>
      <c r="H2218" s="214" t="s">
        <v>44</v>
      </c>
      <c r="I2218" s="216"/>
      <c r="J2218" s="213"/>
      <c r="K2218" s="213"/>
      <c r="L2218" s="217"/>
      <c r="M2218" s="218"/>
      <c r="N2218" s="219"/>
      <c r="O2218" s="219"/>
      <c r="P2218" s="219"/>
      <c r="Q2218" s="219"/>
      <c r="R2218" s="219"/>
      <c r="S2218" s="219"/>
      <c r="T2218" s="220"/>
      <c r="AT2218" s="221" t="s">
        <v>272</v>
      </c>
      <c r="AU2218" s="221" t="s">
        <v>91</v>
      </c>
      <c r="AV2218" s="13" t="s">
        <v>89</v>
      </c>
      <c r="AW2218" s="13" t="s">
        <v>38</v>
      </c>
      <c r="AX2218" s="13" t="s">
        <v>82</v>
      </c>
      <c r="AY2218" s="221" t="s">
        <v>262</v>
      </c>
    </row>
    <row r="2219" spans="2:51" s="13" customFormat="1" ht="10">
      <c r="B2219" s="212"/>
      <c r="C2219" s="213"/>
      <c r="D2219" s="208" t="s">
        <v>272</v>
      </c>
      <c r="E2219" s="214" t="s">
        <v>44</v>
      </c>
      <c r="F2219" s="215" t="s">
        <v>1300</v>
      </c>
      <c r="G2219" s="213"/>
      <c r="H2219" s="214" t="s">
        <v>44</v>
      </c>
      <c r="I2219" s="216"/>
      <c r="J2219" s="213"/>
      <c r="K2219" s="213"/>
      <c r="L2219" s="217"/>
      <c r="M2219" s="218"/>
      <c r="N2219" s="219"/>
      <c r="O2219" s="219"/>
      <c r="P2219" s="219"/>
      <c r="Q2219" s="219"/>
      <c r="R2219" s="219"/>
      <c r="S2219" s="219"/>
      <c r="T2219" s="220"/>
      <c r="AT2219" s="221" t="s">
        <v>272</v>
      </c>
      <c r="AU2219" s="221" t="s">
        <v>91</v>
      </c>
      <c r="AV2219" s="13" t="s">
        <v>89</v>
      </c>
      <c r="AW2219" s="13" t="s">
        <v>38</v>
      </c>
      <c r="AX2219" s="13" t="s">
        <v>82</v>
      </c>
      <c r="AY2219" s="221" t="s">
        <v>262</v>
      </c>
    </row>
    <row r="2220" spans="2:51" s="13" customFormat="1" ht="10">
      <c r="B2220" s="212"/>
      <c r="C2220" s="213"/>
      <c r="D2220" s="208" t="s">
        <v>272</v>
      </c>
      <c r="E2220" s="214" t="s">
        <v>44</v>
      </c>
      <c r="F2220" s="215" t="s">
        <v>1318</v>
      </c>
      <c r="G2220" s="213"/>
      <c r="H2220" s="214" t="s">
        <v>44</v>
      </c>
      <c r="I2220" s="216"/>
      <c r="J2220" s="213"/>
      <c r="K2220" s="213"/>
      <c r="L2220" s="217"/>
      <c r="M2220" s="218"/>
      <c r="N2220" s="219"/>
      <c r="O2220" s="219"/>
      <c r="P2220" s="219"/>
      <c r="Q2220" s="219"/>
      <c r="R2220" s="219"/>
      <c r="S2220" s="219"/>
      <c r="T2220" s="220"/>
      <c r="AT2220" s="221" t="s">
        <v>272</v>
      </c>
      <c r="AU2220" s="221" t="s">
        <v>91</v>
      </c>
      <c r="AV2220" s="13" t="s">
        <v>89</v>
      </c>
      <c r="AW2220" s="13" t="s">
        <v>38</v>
      </c>
      <c r="AX2220" s="13" t="s">
        <v>82</v>
      </c>
      <c r="AY2220" s="221" t="s">
        <v>262</v>
      </c>
    </row>
    <row r="2221" spans="2:51" s="15" customFormat="1" ht="10">
      <c r="B2221" s="233"/>
      <c r="C2221" s="234"/>
      <c r="D2221" s="208" t="s">
        <v>272</v>
      </c>
      <c r="E2221" s="235" t="s">
        <v>44</v>
      </c>
      <c r="F2221" s="236" t="s">
        <v>1330</v>
      </c>
      <c r="G2221" s="234"/>
      <c r="H2221" s="237">
        <v>39</v>
      </c>
      <c r="I2221" s="238"/>
      <c r="J2221" s="234"/>
      <c r="K2221" s="234"/>
      <c r="L2221" s="239"/>
      <c r="M2221" s="240"/>
      <c r="N2221" s="241"/>
      <c r="O2221" s="241"/>
      <c r="P2221" s="241"/>
      <c r="Q2221" s="241"/>
      <c r="R2221" s="241"/>
      <c r="S2221" s="241"/>
      <c r="T2221" s="242"/>
      <c r="AT2221" s="243" t="s">
        <v>272</v>
      </c>
      <c r="AU2221" s="243" t="s">
        <v>91</v>
      </c>
      <c r="AV2221" s="15" t="s">
        <v>91</v>
      </c>
      <c r="AW2221" s="15" t="s">
        <v>38</v>
      </c>
      <c r="AX2221" s="15" t="s">
        <v>82</v>
      </c>
      <c r="AY2221" s="243" t="s">
        <v>262</v>
      </c>
    </row>
    <row r="2222" spans="2:51" s="13" customFormat="1" ht="10">
      <c r="B2222" s="212"/>
      <c r="C2222" s="213"/>
      <c r="D2222" s="208" t="s">
        <v>272</v>
      </c>
      <c r="E2222" s="214" t="s">
        <v>44</v>
      </c>
      <c r="F2222" s="215" t="s">
        <v>1331</v>
      </c>
      <c r="G2222" s="213"/>
      <c r="H2222" s="214" t="s">
        <v>44</v>
      </c>
      <c r="I2222" s="216"/>
      <c r="J2222" s="213"/>
      <c r="K2222" s="213"/>
      <c r="L2222" s="217"/>
      <c r="M2222" s="218"/>
      <c r="N2222" s="219"/>
      <c r="O2222" s="219"/>
      <c r="P2222" s="219"/>
      <c r="Q2222" s="219"/>
      <c r="R2222" s="219"/>
      <c r="S2222" s="219"/>
      <c r="T2222" s="220"/>
      <c r="AT2222" s="221" t="s">
        <v>272</v>
      </c>
      <c r="AU2222" s="221" t="s">
        <v>91</v>
      </c>
      <c r="AV2222" s="13" t="s">
        <v>89</v>
      </c>
      <c r="AW2222" s="13" t="s">
        <v>38</v>
      </c>
      <c r="AX2222" s="13" t="s">
        <v>82</v>
      </c>
      <c r="AY2222" s="221" t="s">
        <v>262</v>
      </c>
    </row>
    <row r="2223" spans="2:51" s="13" customFormat="1" ht="30">
      <c r="B2223" s="212"/>
      <c r="C2223" s="213"/>
      <c r="D2223" s="208" t="s">
        <v>272</v>
      </c>
      <c r="E2223" s="214" t="s">
        <v>44</v>
      </c>
      <c r="F2223" s="215" t="s">
        <v>1303</v>
      </c>
      <c r="G2223" s="213"/>
      <c r="H2223" s="214" t="s">
        <v>44</v>
      </c>
      <c r="I2223" s="216"/>
      <c r="J2223" s="213"/>
      <c r="K2223" s="213"/>
      <c r="L2223" s="217"/>
      <c r="M2223" s="218"/>
      <c r="N2223" s="219"/>
      <c r="O2223" s="219"/>
      <c r="P2223" s="219"/>
      <c r="Q2223" s="219"/>
      <c r="R2223" s="219"/>
      <c r="S2223" s="219"/>
      <c r="T2223" s="220"/>
      <c r="AT2223" s="221" t="s">
        <v>272</v>
      </c>
      <c r="AU2223" s="221" t="s">
        <v>91</v>
      </c>
      <c r="AV2223" s="13" t="s">
        <v>89</v>
      </c>
      <c r="AW2223" s="13" t="s">
        <v>38</v>
      </c>
      <c r="AX2223" s="13" t="s">
        <v>82</v>
      </c>
      <c r="AY2223" s="221" t="s">
        <v>262</v>
      </c>
    </row>
    <row r="2224" spans="2:51" s="13" customFormat="1" ht="10">
      <c r="B2224" s="212"/>
      <c r="C2224" s="213"/>
      <c r="D2224" s="208" t="s">
        <v>272</v>
      </c>
      <c r="E2224" s="214" t="s">
        <v>44</v>
      </c>
      <c r="F2224" s="215" t="s">
        <v>1316</v>
      </c>
      <c r="G2224" s="213"/>
      <c r="H2224" s="214" t="s">
        <v>44</v>
      </c>
      <c r="I2224" s="216"/>
      <c r="J2224" s="213"/>
      <c r="K2224" s="213"/>
      <c r="L2224" s="217"/>
      <c r="M2224" s="218"/>
      <c r="N2224" s="219"/>
      <c r="O2224" s="219"/>
      <c r="P2224" s="219"/>
      <c r="Q2224" s="219"/>
      <c r="R2224" s="219"/>
      <c r="S2224" s="219"/>
      <c r="T2224" s="220"/>
      <c r="AT2224" s="221" t="s">
        <v>272</v>
      </c>
      <c r="AU2224" s="221" t="s">
        <v>91</v>
      </c>
      <c r="AV2224" s="13" t="s">
        <v>89</v>
      </c>
      <c r="AW2224" s="13" t="s">
        <v>38</v>
      </c>
      <c r="AX2224" s="13" t="s">
        <v>82</v>
      </c>
      <c r="AY2224" s="221" t="s">
        <v>262</v>
      </c>
    </row>
    <row r="2225" spans="1:65" s="16" customFormat="1" ht="10">
      <c r="B2225" s="244"/>
      <c r="C2225" s="245"/>
      <c r="D2225" s="208" t="s">
        <v>272</v>
      </c>
      <c r="E2225" s="246" t="s">
        <v>44</v>
      </c>
      <c r="F2225" s="247" t="s">
        <v>291</v>
      </c>
      <c r="G2225" s="245"/>
      <c r="H2225" s="248">
        <v>87</v>
      </c>
      <c r="I2225" s="249"/>
      <c r="J2225" s="245"/>
      <c r="K2225" s="245"/>
      <c r="L2225" s="250"/>
      <c r="M2225" s="251"/>
      <c r="N2225" s="252"/>
      <c r="O2225" s="252"/>
      <c r="P2225" s="252"/>
      <c r="Q2225" s="252"/>
      <c r="R2225" s="252"/>
      <c r="S2225" s="252"/>
      <c r="T2225" s="253"/>
      <c r="AT2225" s="254" t="s">
        <v>272</v>
      </c>
      <c r="AU2225" s="254" t="s">
        <v>91</v>
      </c>
      <c r="AV2225" s="16" t="s">
        <v>104</v>
      </c>
      <c r="AW2225" s="16" t="s">
        <v>38</v>
      </c>
      <c r="AX2225" s="16" t="s">
        <v>89</v>
      </c>
      <c r="AY2225" s="254" t="s">
        <v>262</v>
      </c>
    </row>
    <row r="2226" spans="1:65" s="2" customFormat="1" ht="16.5" customHeight="1">
      <c r="A2226" s="37"/>
      <c r="B2226" s="38"/>
      <c r="C2226" s="255" t="s">
        <v>1332</v>
      </c>
      <c r="D2226" s="255" t="s">
        <v>633</v>
      </c>
      <c r="E2226" s="256" t="s">
        <v>1333</v>
      </c>
      <c r="F2226" s="257" t="s">
        <v>1334</v>
      </c>
      <c r="G2226" s="258" t="s">
        <v>518</v>
      </c>
      <c r="H2226" s="259">
        <v>1</v>
      </c>
      <c r="I2226" s="260"/>
      <c r="J2226" s="261">
        <f>ROUND(I2226*H2226,2)</f>
        <v>0</v>
      </c>
      <c r="K2226" s="257" t="s">
        <v>44</v>
      </c>
      <c r="L2226" s="262"/>
      <c r="M2226" s="263" t="s">
        <v>44</v>
      </c>
      <c r="N2226" s="264" t="s">
        <v>53</v>
      </c>
      <c r="O2226" s="67"/>
      <c r="P2226" s="204">
        <f>O2226*H2226</f>
        <v>0</v>
      </c>
      <c r="Q2226" s="204">
        <v>1.0999999999999999E-2</v>
      </c>
      <c r="R2226" s="204">
        <f>Q2226*H2226</f>
        <v>1.0999999999999999E-2</v>
      </c>
      <c r="S2226" s="204">
        <v>0</v>
      </c>
      <c r="T2226" s="205">
        <f>S2226*H2226</f>
        <v>0</v>
      </c>
      <c r="U2226" s="37"/>
      <c r="V2226" s="37"/>
      <c r="W2226" s="37"/>
      <c r="X2226" s="37"/>
      <c r="Y2226" s="37"/>
      <c r="Z2226" s="37"/>
      <c r="AA2226" s="37"/>
      <c r="AB2226" s="37"/>
      <c r="AC2226" s="37"/>
      <c r="AD2226" s="37"/>
      <c r="AE2226" s="37"/>
      <c r="AR2226" s="206" t="s">
        <v>351</v>
      </c>
      <c r="AT2226" s="206" t="s">
        <v>633</v>
      </c>
      <c r="AU2226" s="206" t="s">
        <v>91</v>
      </c>
      <c r="AY2226" s="19" t="s">
        <v>262</v>
      </c>
      <c r="BE2226" s="207">
        <f>IF(N2226="základní",J2226,0)</f>
        <v>0</v>
      </c>
      <c r="BF2226" s="207">
        <f>IF(N2226="snížená",J2226,0)</f>
        <v>0</v>
      </c>
      <c r="BG2226" s="207">
        <f>IF(N2226="zákl. přenesená",J2226,0)</f>
        <v>0</v>
      </c>
      <c r="BH2226" s="207">
        <f>IF(N2226="sníž. přenesená",J2226,0)</f>
        <v>0</v>
      </c>
      <c r="BI2226" s="207">
        <f>IF(N2226="nulová",J2226,0)</f>
        <v>0</v>
      </c>
      <c r="BJ2226" s="19" t="s">
        <v>89</v>
      </c>
      <c r="BK2226" s="207">
        <f>ROUND(I2226*H2226,2)</f>
        <v>0</v>
      </c>
      <c r="BL2226" s="19" t="s">
        <v>104</v>
      </c>
      <c r="BM2226" s="206" t="s">
        <v>1335</v>
      </c>
    </row>
    <row r="2227" spans="1:65" s="2" customFormat="1" ht="18">
      <c r="A2227" s="37"/>
      <c r="B2227" s="38"/>
      <c r="C2227" s="39"/>
      <c r="D2227" s="208" t="s">
        <v>421</v>
      </c>
      <c r="E2227" s="39"/>
      <c r="F2227" s="209" t="s">
        <v>1336</v>
      </c>
      <c r="G2227" s="39"/>
      <c r="H2227" s="39"/>
      <c r="I2227" s="118"/>
      <c r="J2227" s="39"/>
      <c r="K2227" s="39"/>
      <c r="L2227" s="42"/>
      <c r="M2227" s="210"/>
      <c r="N2227" s="211"/>
      <c r="O2227" s="67"/>
      <c r="P2227" s="67"/>
      <c r="Q2227" s="67"/>
      <c r="R2227" s="67"/>
      <c r="S2227" s="67"/>
      <c r="T2227" s="68"/>
      <c r="U2227" s="37"/>
      <c r="V2227" s="37"/>
      <c r="W2227" s="37"/>
      <c r="X2227" s="37"/>
      <c r="Y2227" s="37"/>
      <c r="Z2227" s="37"/>
      <c r="AA2227" s="37"/>
      <c r="AB2227" s="37"/>
      <c r="AC2227" s="37"/>
      <c r="AD2227" s="37"/>
      <c r="AE2227" s="37"/>
      <c r="AT2227" s="19" t="s">
        <v>421</v>
      </c>
      <c r="AU2227" s="19" t="s">
        <v>91</v>
      </c>
    </row>
    <row r="2228" spans="1:65" s="13" customFormat="1" ht="10">
      <c r="B2228" s="212"/>
      <c r="C2228" s="213"/>
      <c r="D2228" s="208" t="s">
        <v>272</v>
      </c>
      <c r="E2228" s="214" t="s">
        <v>44</v>
      </c>
      <c r="F2228" s="215" t="s">
        <v>1293</v>
      </c>
      <c r="G2228" s="213"/>
      <c r="H2228" s="214" t="s">
        <v>44</v>
      </c>
      <c r="I2228" s="216"/>
      <c r="J2228" s="213"/>
      <c r="K2228" s="213"/>
      <c r="L2228" s="217"/>
      <c r="M2228" s="218"/>
      <c r="N2228" s="219"/>
      <c r="O2228" s="219"/>
      <c r="P2228" s="219"/>
      <c r="Q2228" s="219"/>
      <c r="R2228" s="219"/>
      <c r="S2228" s="219"/>
      <c r="T2228" s="220"/>
      <c r="AT2228" s="221" t="s">
        <v>272</v>
      </c>
      <c r="AU2228" s="221" t="s">
        <v>91</v>
      </c>
      <c r="AV2228" s="13" t="s">
        <v>89</v>
      </c>
      <c r="AW2228" s="13" t="s">
        <v>38</v>
      </c>
      <c r="AX2228" s="13" t="s">
        <v>82</v>
      </c>
      <c r="AY2228" s="221" t="s">
        <v>262</v>
      </c>
    </row>
    <row r="2229" spans="1:65" s="13" customFormat="1" ht="10">
      <c r="B2229" s="212"/>
      <c r="C2229" s="213"/>
      <c r="D2229" s="208" t="s">
        <v>272</v>
      </c>
      <c r="E2229" s="214" t="s">
        <v>44</v>
      </c>
      <c r="F2229" s="215" t="s">
        <v>1294</v>
      </c>
      <c r="G2229" s="213"/>
      <c r="H2229" s="214" t="s">
        <v>44</v>
      </c>
      <c r="I2229" s="216"/>
      <c r="J2229" s="213"/>
      <c r="K2229" s="213"/>
      <c r="L2229" s="217"/>
      <c r="M2229" s="218"/>
      <c r="N2229" s="219"/>
      <c r="O2229" s="219"/>
      <c r="P2229" s="219"/>
      <c r="Q2229" s="219"/>
      <c r="R2229" s="219"/>
      <c r="S2229" s="219"/>
      <c r="T2229" s="220"/>
      <c r="AT2229" s="221" t="s">
        <v>272</v>
      </c>
      <c r="AU2229" s="221" t="s">
        <v>91</v>
      </c>
      <c r="AV2229" s="13" t="s">
        <v>89</v>
      </c>
      <c r="AW2229" s="13" t="s">
        <v>38</v>
      </c>
      <c r="AX2229" s="13" t="s">
        <v>82</v>
      </c>
      <c r="AY2229" s="221" t="s">
        <v>262</v>
      </c>
    </row>
    <row r="2230" spans="1:65" s="13" customFormat="1" ht="10">
      <c r="B2230" s="212"/>
      <c r="C2230" s="213"/>
      <c r="D2230" s="208" t="s">
        <v>272</v>
      </c>
      <c r="E2230" s="214" t="s">
        <v>44</v>
      </c>
      <c r="F2230" s="215" t="s">
        <v>1295</v>
      </c>
      <c r="G2230" s="213"/>
      <c r="H2230" s="214" t="s">
        <v>44</v>
      </c>
      <c r="I2230" s="216"/>
      <c r="J2230" s="213"/>
      <c r="K2230" s="213"/>
      <c r="L2230" s="217"/>
      <c r="M2230" s="218"/>
      <c r="N2230" s="219"/>
      <c r="O2230" s="219"/>
      <c r="P2230" s="219"/>
      <c r="Q2230" s="219"/>
      <c r="R2230" s="219"/>
      <c r="S2230" s="219"/>
      <c r="T2230" s="220"/>
      <c r="AT2230" s="221" t="s">
        <v>272</v>
      </c>
      <c r="AU2230" s="221" t="s">
        <v>91</v>
      </c>
      <c r="AV2230" s="13" t="s">
        <v>89</v>
      </c>
      <c r="AW2230" s="13" t="s">
        <v>38</v>
      </c>
      <c r="AX2230" s="13" t="s">
        <v>82</v>
      </c>
      <c r="AY2230" s="221" t="s">
        <v>262</v>
      </c>
    </row>
    <row r="2231" spans="1:65" s="13" customFormat="1" ht="10">
      <c r="B2231" s="212"/>
      <c r="C2231" s="213"/>
      <c r="D2231" s="208" t="s">
        <v>272</v>
      </c>
      <c r="E2231" s="214" t="s">
        <v>44</v>
      </c>
      <c r="F2231" s="215" t="s">
        <v>421</v>
      </c>
      <c r="G2231" s="213"/>
      <c r="H2231" s="214" t="s">
        <v>44</v>
      </c>
      <c r="I2231" s="216"/>
      <c r="J2231" s="213"/>
      <c r="K2231" s="213"/>
      <c r="L2231" s="217"/>
      <c r="M2231" s="218"/>
      <c r="N2231" s="219"/>
      <c r="O2231" s="219"/>
      <c r="P2231" s="219"/>
      <c r="Q2231" s="219"/>
      <c r="R2231" s="219"/>
      <c r="S2231" s="219"/>
      <c r="T2231" s="220"/>
      <c r="AT2231" s="221" t="s">
        <v>272</v>
      </c>
      <c r="AU2231" s="221" t="s">
        <v>91</v>
      </c>
      <c r="AV2231" s="13" t="s">
        <v>89</v>
      </c>
      <c r="AW2231" s="13" t="s">
        <v>38</v>
      </c>
      <c r="AX2231" s="13" t="s">
        <v>82</v>
      </c>
      <c r="AY2231" s="221" t="s">
        <v>262</v>
      </c>
    </row>
    <row r="2232" spans="1:65" s="15" customFormat="1" ht="10">
      <c r="B2232" s="233"/>
      <c r="C2232" s="234"/>
      <c r="D2232" s="208" t="s">
        <v>272</v>
      </c>
      <c r="E2232" s="235" t="s">
        <v>44</v>
      </c>
      <c r="F2232" s="236" t="s">
        <v>89</v>
      </c>
      <c r="G2232" s="234"/>
      <c r="H2232" s="237">
        <v>1</v>
      </c>
      <c r="I2232" s="238"/>
      <c r="J2232" s="234"/>
      <c r="K2232" s="234"/>
      <c r="L2232" s="239"/>
      <c r="M2232" s="240"/>
      <c r="N2232" s="241"/>
      <c r="O2232" s="241"/>
      <c r="P2232" s="241"/>
      <c r="Q2232" s="241"/>
      <c r="R2232" s="241"/>
      <c r="S2232" s="241"/>
      <c r="T2232" s="242"/>
      <c r="AT2232" s="243" t="s">
        <v>272</v>
      </c>
      <c r="AU2232" s="243" t="s">
        <v>91</v>
      </c>
      <c r="AV2232" s="15" t="s">
        <v>91</v>
      </c>
      <c r="AW2232" s="15" t="s">
        <v>38</v>
      </c>
      <c r="AX2232" s="15" t="s">
        <v>82</v>
      </c>
      <c r="AY2232" s="243" t="s">
        <v>262</v>
      </c>
    </row>
    <row r="2233" spans="1:65" s="13" customFormat="1" ht="30">
      <c r="B2233" s="212"/>
      <c r="C2233" s="213"/>
      <c r="D2233" s="208" t="s">
        <v>272</v>
      </c>
      <c r="E2233" s="214" t="s">
        <v>44</v>
      </c>
      <c r="F2233" s="215" t="s">
        <v>1296</v>
      </c>
      <c r="G2233" s="213"/>
      <c r="H2233" s="214" t="s">
        <v>44</v>
      </c>
      <c r="I2233" s="216"/>
      <c r="J2233" s="213"/>
      <c r="K2233" s="213"/>
      <c r="L2233" s="217"/>
      <c r="M2233" s="218"/>
      <c r="N2233" s="219"/>
      <c r="O2233" s="219"/>
      <c r="P2233" s="219"/>
      <c r="Q2233" s="219"/>
      <c r="R2233" s="219"/>
      <c r="S2233" s="219"/>
      <c r="T2233" s="220"/>
      <c r="AT2233" s="221" t="s">
        <v>272</v>
      </c>
      <c r="AU2233" s="221" t="s">
        <v>91</v>
      </c>
      <c r="AV2233" s="13" t="s">
        <v>89</v>
      </c>
      <c r="AW2233" s="13" t="s">
        <v>38</v>
      </c>
      <c r="AX2233" s="13" t="s">
        <v>82</v>
      </c>
      <c r="AY2233" s="221" t="s">
        <v>262</v>
      </c>
    </row>
    <row r="2234" spans="1:65" s="13" customFormat="1" ht="20">
      <c r="B2234" s="212"/>
      <c r="C2234" s="213"/>
      <c r="D2234" s="208" t="s">
        <v>272</v>
      </c>
      <c r="E2234" s="214" t="s">
        <v>44</v>
      </c>
      <c r="F2234" s="215" t="s">
        <v>1297</v>
      </c>
      <c r="G2234" s="213"/>
      <c r="H2234" s="214" t="s">
        <v>44</v>
      </c>
      <c r="I2234" s="216"/>
      <c r="J2234" s="213"/>
      <c r="K2234" s="213"/>
      <c r="L2234" s="217"/>
      <c r="M2234" s="218"/>
      <c r="N2234" s="219"/>
      <c r="O2234" s="219"/>
      <c r="P2234" s="219"/>
      <c r="Q2234" s="219"/>
      <c r="R2234" s="219"/>
      <c r="S2234" s="219"/>
      <c r="T2234" s="220"/>
      <c r="AT2234" s="221" t="s">
        <v>272</v>
      </c>
      <c r="AU2234" s="221" t="s">
        <v>91</v>
      </c>
      <c r="AV2234" s="13" t="s">
        <v>89</v>
      </c>
      <c r="AW2234" s="13" t="s">
        <v>38</v>
      </c>
      <c r="AX2234" s="13" t="s">
        <v>82</v>
      </c>
      <c r="AY2234" s="221" t="s">
        <v>262</v>
      </c>
    </row>
    <row r="2235" spans="1:65" s="13" customFormat="1" ht="10">
      <c r="B2235" s="212"/>
      <c r="C2235" s="213"/>
      <c r="D2235" s="208" t="s">
        <v>272</v>
      </c>
      <c r="E2235" s="214" t="s">
        <v>44</v>
      </c>
      <c r="F2235" s="215" t="s">
        <v>1298</v>
      </c>
      <c r="G2235" s="213"/>
      <c r="H2235" s="214" t="s">
        <v>44</v>
      </c>
      <c r="I2235" s="216"/>
      <c r="J2235" s="213"/>
      <c r="K2235" s="213"/>
      <c r="L2235" s="217"/>
      <c r="M2235" s="218"/>
      <c r="N2235" s="219"/>
      <c r="O2235" s="219"/>
      <c r="P2235" s="219"/>
      <c r="Q2235" s="219"/>
      <c r="R2235" s="219"/>
      <c r="S2235" s="219"/>
      <c r="T2235" s="220"/>
      <c r="AT2235" s="221" t="s">
        <v>272</v>
      </c>
      <c r="AU2235" s="221" t="s">
        <v>91</v>
      </c>
      <c r="AV2235" s="13" t="s">
        <v>89</v>
      </c>
      <c r="AW2235" s="13" t="s">
        <v>38</v>
      </c>
      <c r="AX2235" s="13" t="s">
        <v>82</v>
      </c>
      <c r="AY2235" s="221" t="s">
        <v>262</v>
      </c>
    </row>
    <row r="2236" spans="1:65" s="16" customFormat="1" ht="10">
      <c r="B2236" s="244"/>
      <c r="C2236" s="245"/>
      <c r="D2236" s="208" t="s">
        <v>272</v>
      </c>
      <c r="E2236" s="246" t="s">
        <v>44</v>
      </c>
      <c r="F2236" s="247" t="s">
        <v>291</v>
      </c>
      <c r="G2236" s="245"/>
      <c r="H2236" s="248">
        <v>1</v>
      </c>
      <c r="I2236" s="249"/>
      <c r="J2236" s="245"/>
      <c r="K2236" s="245"/>
      <c r="L2236" s="250"/>
      <c r="M2236" s="251"/>
      <c r="N2236" s="252"/>
      <c r="O2236" s="252"/>
      <c r="P2236" s="252"/>
      <c r="Q2236" s="252"/>
      <c r="R2236" s="252"/>
      <c r="S2236" s="252"/>
      <c r="T2236" s="253"/>
      <c r="AT2236" s="254" t="s">
        <v>272</v>
      </c>
      <c r="AU2236" s="254" t="s">
        <v>91</v>
      </c>
      <c r="AV2236" s="16" t="s">
        <v>104</v>
      </c>
      <c r="AW2236" s="16" t="s">
        <v>38</v>
      </c>
      <c r="AX2236" s="16" t="s">
        <v>89</v>
      </c>
      <c r="AY2236" s="254" t="s">
        <v>262</v>
      </c>
    </row>
    <row r="2237" spans="1:65" s="2" customFormat="1" ht="16.5" customHeight="1">
      <c r="A2237" s="37"/>
      <c r="B2237" s="38"/>
      <c r="C2237" s="255" t="s">
        <v>1337</v>
      </c>
      <c r="D2237" s="255" t="s">
        <v>633</v>
      </c>
      <c r="E2237" s="256" t="s">
        <v>1338</v>
      </c>
      <c r="F2237" s="257" t="s">
        <v>1339</v>
      </c>
      <c r="G2237" s="258" t="s">
        <v>518</v>
      </c>
      <c r="H2237" s="259">
        <v>30</v>
      </c>
      <c r="I2237" s="260"/>
      <c r="J2237" s="261">
        <f>ROUND(I2237*H2237,2)</f>
        <v>0</v>
      </c>
      <c r="K2237" s="257" t="s">
        <v>268</v>
      </c>
      <c r="L2237" s="262"/>
      <c r="M2237" s="263" t="s">
        <v>44</v>
      </c>
      <c r="N2237" s="264" t="s">
        <v>53</v>
      </c>
      <c r="O2237" s="67"/>
      <c r="P2237" s="204">
        <f>O2237*H2237</f>
        <v>0</v>
      </c>
      <c r="Q2237" s="204">
        <v>1.9359999999999999E-2</v>
      </c>
      <c r="R2237" s="204">
        <f>Q2237*H2237</f>
        <v>0.58079999999999998</v>
      </c>
      <c r="S2237" s="204">
        <v>0</v>
      </c>
      <c r="T2237" s="205">
        <f>S2237*H2237</f>
        <v>0</v>
      </c>
      <c r="U2237" s="37"/>
      <c r="V2237" s="37"/>
      <c r="W2237" s="37"/>
      <c r="X2237" s="37"/>
      <c r="Y2237" s="37"/>
      <c r="Z2237" s="37"/>
      <c r="AA2237" s="37"/>
      <c r="AB2237" s="37"/>
      <c r="AC2237" s="37"/>
      <c r="AD2237" s="37"/>
      <c r="AE2237" s="37"/>
      <c r="AR2237" s="206" t="s">
        <v>351</v>
      </c>
      <c r="AT2237" s="206" t="s">
        <v>633</v>
      </c>
      <c r="AU2237" s="206" t="s">
        <v>91</v>
      </c>
      <c r="AY2237" s="19" t="s">
        <v>262</v>
      </c>
      <c r="BE2237" s="207">
        <f>IF(N2237="základní",J2237,0)</f>
        <v>0</v>
      </c>
      <c r="BF2237" s="207">
        <f>IF(N2237="snížená",J2237,0)</f>
        <v>0</v>
      </c>
      <c r="BG2237" s="207">
        <f>IF(N2237="zákl. přenesená",J2237,0)</f>
        <v>0</v>
      </c>
      <c r="BH2237" s="207">
        <f>IF(N2237="sníž. přenesená",J2237,0)</f>
        <v>0</v>
      </c>
      <c r="BI2237" s="207">
        <f>IF(N2237="nulová",J2237,0)</f>
        <v>0</v>
      </c>
      <c r="BJ2237" s="19" t="s">
        <v>89</v>
      </c>
      <c r="BK2237" s="207">
        <f>ROUND(I2237*H2237,2)</f>
        <v>0</v>
      </c>
      <c r="BL2237" s="19" t="s">
        <v>104</v>
      </c>
      <c r="BM2237" s="206" t="s">
        <v>1340</v>
      </c>
    </row>
    <row r="2238" spans="1:65" s="2" customFormat="1" ht="18">
      <c r="A2238" s="37"/>
      <c r="B2238" s="38"/>
      <c r="C2238" s="39"/>
      <c r="D2238" s="208" t="s">
        <v>421</v>
      </c>
      <c r="E2238" s="39"/>
      <c r="F2238" s="209" t="s">
        <v>1341</v>
      </c>
      <c r="G2238" s="39"/>
      <c r="H2238" s="39"/>
      <c r="I2238" s="118"/>
      <c r="J2238" s="39"/>
      <c r="K2238" s="39"/>
      <c r="L2238" s="42"/>
      <c r="M2238" s="210"/>
      <c r="N2238" s="211"/>
      <c r="O2238" s="67"/>
      <c r="P2238" s="67"/>
      <c r="Q2238" s="67"/>
      <c r="R2238" s="67"/>
      <c r="S2238" s="67"/>
      <c r="T2238" s="68"/>
      <c r="U2238" s="37"/>
      <c r="V2238" s="37"/>
      <c r="W2238" s="37"/>
      <c r="X2238" s="37"/>
      <c r="Y2238" s="37"/>
      <c r="Z2238" s="37"/>
      <c r="AA2238" s="37"/>
      <c r="AB2238" s="37"/>
      <c r="AC2238" s="37"/>
      <c r="AD2238" s="37"/>
      <c r="AE2238" s="37"/>
      <c r="AT2238" s="19" t="s">
        <v>421</v>
      </c>
      <c r="AU2238" s="19" t="s">
        <v>91</v>
      </c>
    </row>
    <row r="2239" spans="1:65" s="13" customFormat="1" ht="10">
      <c r="B2239" s="212"/>
      <c r="C2239" s="213"/>
      <c r="D2239" s="208" t="s">
        <v>272</v>
      </c>
      <c r="E2239" s="214" t="s">
        <v>44</v>
      </c>
      <c r="F2239" s="215" t="s">
        <v>1322</v>
      </c>
      <c r="G2239" s="213"/>
      <c r="H2239" s="214" t="s">
        <v>44</v>
      </c>
      <c r="I2239" s="216"/>
      <c r="J2239" s="213"/>
      <c r="K2239" s="213"/>
      <c r="L2239" s="217"/>
      <c r="M2239" s="218"/>
      <c r="N2239" s="219"/>
      <c r="O2239" s="219"/>
      <c r="P2239" s="219"/>
      <c r="Q2239" s="219"/>
      <c r="R2239" s="219"/>
      <c r="S2239" s="219"/>
      <c r="T2239" s="220"/>
      <c r="AT2239" s="221" t="s">
        <v>272</v>
      </c>
      <c r="AU2239" s="221" t="s">
        <v>91</v>
      </c>
      <c r="AV2239" s="13" t="s">
        <v>89</v>
      </c>
      <c r="AW2239" s="13" t="s">
        <v>38</v>
      </c>
      <c r="AX2239" s="13" t="s">
        <v>82</v>
      </c>
      <c r="AY2239" s="221" t="s">
        <v>262</v>
      </c>
    </row>
    <row r="2240" spans="1:65" s="13" customFormat="1" ht="10">
      <c r="B2240" s="212"/>
      <c r="C2240" s="213"/>
      <c r="D2240" s="208" t="s">
        <v>272</v>
      </c>
      <c r="E2240" s="214" t="s">
        <v>44</v>
      </c>
      <c r="F2240" s="215" t="s">
        <v>1323</v>
      </c>
      <c r="G2240" s="213"/>
      <c r="H2240" s="214" t="s">
        <v>44</v>
      </c>
      <c r="I2240" s="216"/>
      <c r="J2240" s="213"/>
      <c r="K2240" s="213"/>
      <c r="L2240" s="217"/>
      <c r="M2240" s="218"/>
      <c r="N2240" s="219"/>
      <c r="O2240" s="219"/>
      <c r="P2240" s="219"/>
      <c r="Q2240" s="219"/>
      <c r="R2240" s="219"/>
      <c r="S2240" s="219"/>
      <c r="T2240" s="220"/>
      <c r="AT2240" s="221" t="s">
        <v>272</v>
      </c>
      <c r="AU2240" s="221" t="s">
        <v>91</v>
      </c>
      <c r="AV2240" s="13" t="s">
        <v>89</v>
      </c>
      <c r="AW2240" s="13" t="s">
        <v>38</v>
      </c>
      <c r="AX2240" s="13" t="s">
        <v>82</v>
      </c>
      <c r="AY2240" s="221" t="s">
        <v>262</v>
      </c>
    </row>
    <row r="2241" spans="1:65" s="13" customFormat="1" ht="10">
      <c r="B2241" s="212"/>
      <c r="C2241" s="213"/>
      <c r="D2241" s="208" t="s">
        <v>272</v>
      </c>
      <c r="E2241" s="214" t="s">
        <v>44</v>
      </c>
      <c r="F2241" s="215" t="s">
        <v>1318</v>
      </c>
      <c r="G2241" s="213"/>
      <c r="H2241" s="214" t="s">
        <v>44</v>
      </c>
      <c r="I2241" s="216"/>
      <c r="J2241" s="213"/>
      <c r="K2241" s="213"/>
      <c r="L2241" s="217"/>
      <c r="M2241" s="218"/>
      <c r="N2241" s="219"/>
      <c r="O2241" s="219"/>
      <c r="P2241" s="219"/>
      <c r="Q2241" s="219"/>
      <c r="R2241" s="219"/>
      <c r="S2241" s="219"/>
      <c r="T2241" s="220"/>
      <c r="AT2241" s="221" t="s">
        <v>272</v>
      </c>
      <c r="AU2241" s="221" t="s">
        <v>91</v>
      </c>
      <c r="AV2241" s="13" t="s">
        <v>89</v>
      </c>
      <c r="AW2241" s="13" t="s">
        <v>38</v>
      </c>
      <c r="AX2241" s="13" t="s">
        <v>82</v>
      </c>
      <c r="AY2241" s="221" t="s">
        <v>262</v>
      </c>
    </row>
    <row r="2242" spans="1:65" s="15" customFormat="1" ht="10">
      <c r="B2242" s="233"/>
      <c r="C2242" s="234"/>
      <c r="D2242" s="208" t="s">
        <v>272</v>
      </c>
      <c r="E2242" s="235" t="s">
        <v>44</v>
      </c>
      <c r="F2242" s="236" t="s">
        <v>1324</v>
      </c>
      <c r="G2242" s="234"/>
      <c r="H2242" s="237">
        <v>15</v>
      </c>
      <c r="I2242" s="238"/>
      <c r="J2242" s="234"/>
      <c r="K2242" s="234"/>
      <c r="L2242" s="239"/>
      <c r="M2242" s="240"/>
      <c r="N2242" s="241"/>
      <c r="O2242" s="241"/>
      <c r="P2242" s="241"/>
      <c r="Q2242" s="241"/>
      <c r="R2242" s="241"/>
      <c r="S2242" s="241"/>
      <c r="T2242" s="242"/>
      <c r="AT2242" s="243" t="s">
        <v>272</v>
      </c>
      <c r="AU2242" s="243" t="s">
        <v>91</v>
      </c>
      <c r="AV2242" s="15" t="s">
        <v>91</v>
      </c>
      <c r="AW2242" s="15" t="s">
        <v>38</v>
      </c>
      <c r="AX2242" s="15" t="s">
        <v>82</v>
      </c>
      <c r="AY2242" s="243" t="s">
        <v>262</v>
      </c>
    </row>
    <row r="2243" spans="1:65" s="13" customFormat="1" ht="10">
      <c r="B2243" s="212"/>
      <c r="C2243" s="213"/>
      <c r="D2243" s="208" t="s">
        <v>272</v>
      </c>
      <c r="E2243" s="214" t="s">
        <v>44</v>
      </c>
      <c r="F2243" s="215" t="s">
        <v>1325</v>
      </c>
      <c r="G2243" s="213"/>
      <c r="H2243" s="214" t="s">
        <v>44</v>
      </c>
      <c r="I2243" s="216"/>
      <c r="J2243" s="213"/>
      <c r="K2243" s="213"/>
      <c r="L2243" s="217"/>
      <c r="M2243" s="218"/>
      <c r="N2243" s="219"/>
      <c r="O2243" s="219"/>
      <c r="P2243" s="219"/>
      <c r="Q2243" s="219"/>
      <c r="R2243" s="219"/>
      <c r="S2243" s="219"/>
      <c r="T2243" s="220"/>
      <c r="AT2243" s="221" t="s">
        <v>272</v>
      </c>
      <c r="AU2243" s="221" t="s">
        <v>91</v>
      </c>
      <c r="AV2243" s="13" t="s">
        <v>89</v>
      </c>
      <c r="AW2243" s="13" t="s">
        <v>38</v>
      </c>
      <c r="AX2243" s="13" t="s">
        <v>82</v>
      </c>
      <c r="AY2243" s="221" t="s">
        <v>262</v>
      </c>
    </row>
    <row r="2244" spans="1:65" s="13" customFormat="1" ht="10">
      <c r="B2244" s="212"/>
      <c r="C2244" s="213"/>
      <c r="D2244" s="208" t="s">
        <v>272</v>
      </c>
      <c r="E2244" s="214" t="s">
        <v>44</v>
      </c>
      <c r="F2244" s="215" t="s">
        <v>1321</v>
      </c>
      <c r="G2244" s="213"/>
      <c r="H2244" s="214" t="s">
        <v>44</v>
      </c>
      <c r="I2244" s="216"/>
      <c r="J2244" s="213"/>
      <c r="K2244" s="213"/>
      <c r="L2244" s="217"/>
      <c r="M2244" s="218"/>
      <c r="N2244" s="219"/>
      <c r="O2244" s="219"/>
      <c r="P2244" s="219"/>
      <c r="Q2244" s="219"/>
      <c r="R2244" s="219"/>
      <c r="S2244" s="219"/>
      <c r="T2244" s="220"/>
      <c r="AT2244" s="221" t="s">
        <v>272</v>
      </c>
      <c r="AU2244" s="221" t="s">
        <v>91</v>
      </c>
      <c r="AV2244" s="13" t="s">
        <v>89</v>
      </c>
      <c r="AW2244" s="13" t="s">
        <v>38</v>
      </c>
      <c r="AX2244" s="13" t="s">
        <v>82</v>
      </c>
      <c r="AY2244" s="221" t="s">
        <v>262</v>
      </c>
    </row>
    <row r="2245" spans="1:65" s="13" customFormat="1" ht="20">
      <c r="B2245" s="212"/>
      <c r="C2245" s="213"/>
      <c r="D2245" s="208" t="s">
        <v>272</v>
      </c>
      <c r="E2245" s="214" t="s">
        <v>44</v>
      </c>
      <c r="F2245" s="215" t="s">
        <v>1304</v>
      </c>
      <c r="G2245" s="213"/>
      <c r="H2245" s="214" t="s">
        <v>44</v>
      </c>
      <c r="I2245" s="216"/>
      <c r="J2245" s="213"/>
      <c r="K2245" s="213"/>
      <c r="L2245" s="217"/>
      <c r="M2245" s="218"/>
      <c r="N2245" s="219"/>
      <c r="O2245" s="219"/>
      <c r="P2245" s="219"/>
      <c r="Q2245" s="219"/>
      <c r="R2245" s="219"/>
      <c r="S2245" s="219"/>
      <c r="T2245" s="220"/>
      <c r="AT2245" s="221" t="s">
        <v>272</v>
      </c>
      <c r="AU2245" s="221" t="s">
        <v>91</v>
      </c>
      <c r="AV2245" s="13" t="s">
        <v>89</v>
      </c>
      <c r="AW2245" s="13" t="s">
        <v>38</v>
      </c>
      <c r="AX2245" s="13" t="s">
        <v>82</v>
      </c>
      <c r="AY2245" s="221" t="s">
        <v>262</v>
      </c>
    </row>
    <row r="2246" spans="1:65" s="13" customFormat="1" ht="10">
      <c r="B2246" s="212"/>
      <c r="C2246" s="213"/>
      <c r="D2246" s="208" t="s">
        <v>272</v>
      </c>
      <c r="E2246" s="214" t="s">
        <v>44</v>
      </c>
      <c r="F2246" s="215" t="s">
        <v>1326</v>
      </c>
      <c r="G2246" s="213"/>
      <c r="H2246" s="214" t="s">
        <v>44</v>
      </c>
      <c r="I2246" s="216"/>
      <c r="J2246" s="213"/>
      <c r="K2246" s="213"/>
      <c r="L2246" s="217"/>
      <c r="M2246" s="218"/>
      <c r="N2246" s="219"/>
      <c r="O2246" s="219"/>
      <c r="P2246" s="219"/>
      <c r="Q2246" s="219"/>
      <c r="R2246" s="219"/>
      <c r="S2246" s="219"/>
      <c r="T2246" s="220"/>
      <c r="AT2246" s="221" t="s">
        <v>272</v>
      </c>
      <c r="AU2246" s="221" t="s">
        <v>91</v>
      </c>
      <c r="AV2246" s="13" t="s">
        <v>89</v>
      </c>
      <c r="AW2246" s="13" t="s">
        <v>38</v>
      </c>
      <c r="AX2246" s="13" t="s">
        <v>82</v>
      </c>
      <c r="AY2246" s="221" t="s">
        <v>262</v>
      </c>
    </row>
    <row r="2247" spans="1:65" s="13" customFormat="1" ht="10">
      <c r="B2247" s="212"/>
      <c r="C2247" s="213"/>
      <c r="D2247" s="208" t="s">
        <v>272</v>
      </c>
      <c r="E2247" s="214" t="s">
        <v>44</v>
      </c>
      <c r="F2247" s="215" t="s">
        <v>1323</v>
      </c>
      <c r="G2247" s="213"/>
      <c r="H2247" s="214" t="s">
        <v>44</v>
      </c>
      <c r="I2247" s="216"/>
      <c r="J2247" s="213"/>
      <c r="K2247" s="213"/>
      <c r="L2247" s="217"/>
      <c r="M2247" s="218"/>
      <c r="N2247" s="219"/>
      <c r="O2247" s="219"/>
      <c r="P2247" s="219"/>
      <c r="Q2247" s="219"/>
      <c r="R2247" s="219"/>
      <c r="S2247" s="219"/>
      <c r="T2247" s="220"/>
      <c r="AT2247" s="221" t="s">
        <v>272</v>
      </c>
      <c r="AU2247" s="221" t="s">
        <v>91</v>
      </c>
      <c r="AV2247" s="13" t="s">
        <v>89</v>
      </c>
      <c r="AW2247" s="13" t="s">
        <v>38</v>
      </c>
      <c r="AX2247" s="13" t="s">
        <v>82</v>
      </c>
      <c r="AY2247" s="221" t="s">
        <v>262</v>
      </c>
    </row>
    <row r="2248" spans="1:65" s="13" customFormat="1" ht="10">
      <c r="B2248" s="212"/>
      <c r="C2248" s="213"/>
      <c r="D2248" s="208" t="s">
        <v>272</v>
      </c>
      <c r="E2248" s="214" t="s">
        <v>44</v>
      </c>
      <c r="F2248" s="215" t="s">
        <v>1318</v>
      </c>
      <c r="G2248" s="213"/>
      <c r="H2248" s="214" t="s">
        <v>44</v>
      </c>
      <c r="I2248" s="216"/>
      <c r="J2248" s="213"/>
      <c r="K2248" s="213"/>
      <c r="L2248" s="217"/>
      <c r="M2248" s="218"/>
      <c r="N2248" s="219"/>
      <c r="O2248" s="219"/>
      <c r="P2248" s="219"/>
      <c r="Q2248" s="219"/>
      <c r="R2248" s="219"/>
      <c r="S2248" s="219"/>
      <c r="T2248" s="220"/>
      <c r="AT2248" s="221" t="s">
        <v>272</v>
      </c>
      <c r="AU2248" s="221" t="s">
        <v>91</v>
      </c>
      <c r="AV2248" s="13" t="s">
        <v>89</v>
      </c>
      <c r="AW2248" s="13" t="s">
        <v>38</v>
      </c>
      <c r="AX2248" s="13" t="s">
        <v>82</v>
      </c>
      <c r="AY2248" s="221" t="s">
        <v>262</v>
      </c>
    </row>
    <row r="2249" spans="1:65" s="15" customFormat="1" ht="10">
      <c r="B2249" s="233"/>
      <c r="C2249" s="234"/>
      <c r="D2249" s="208" t="s">
        <v>272</v>
      </c>
      <c r="E2249" s="235" t="s">
        <v>44</v>
      </c>
      <c r="F2249" s="236" t="s">
        <v>1327</v>
      </c>
      <c r="G2249" s="234"/>
      <c r="H2249" s="237">
        <v>15</v>
      </c>
      <c r="I2249" s="238"/>
      <c r="J2249" s="234"/>
      <c r="K2249" s="234"/>
      <c r="L2249" s="239"/>
      <c r="M2249" s="240"/>
      <c r="N2249" s="241"/>
      <c r="O2249" s="241"/>
      <c r="P2249" s="241"/>
      <c r="Q2249" s="241"/>
      <c r="R2249" s="241"/>
      <c r="S2249" s="241"/>
      <c r="T2249" s="242"/>
      <c r="AT2249" s="243" t="s">
        <v>272</v>
      </c>
      <c r="AU2249" s="243" t="s">
        <v>91</v>
      </c>
      <c r="AV2249" s="15" t="s">
        <v>91</v>
      </c>
      <c r="AW2249" s="15" t="s">
        <v>38</v>
      </c>
      <c r="AX2249" s="15" t="s">
        <v>82</v>
      </c>
      <c r="AY2249" s="243" t="s">
        <v>262</v>
      </c>
    </row>
    <row r="2250" spans="1:65" s="13" customFormat="1" ht="10">
      <c r="B2250" s="212"/>
      <c r="C2250" s="213"/>
      <c r="D2250" s="208" t="s">
        <v>272</v>
      </c>
      <c r="E2250" s="214" t="s">
        <v>44</v>
      </c>
      <c r="F2250" s="215" t="s">
        <v>1328</v>
      </c>
      <c r="G2250" s="213"/>
      <c r="H2250" s="214" t="s">
        <v>44</v>
      </c>
      <c r="I2250" s="216"/>
      <c r="J2250" s="213"/>
      <c r="K2250" s="213"/>
      <c r="L2250" s="217"/>
      <c r="M2250" s="218"/>
      <c r="N2250" s="219"/>
      <c r="O2250" s="219"/>
      <c r="P2250" s="219"/>
      <c r="Q2250" s="219"/>
      <c r="R2250" s="219"/>
      <c r="S2250" s="219"/>
      <c r="T2250" s="220"/>
      <c r="AT2250" s="221" t="s">
        <v>272</v>
      </c>
      <c r="AU2250" s="221" t="s">
        <v>91</v>
      </c>
      <c r="AV2250" s="13" t="s">
        <v>89</v>
      </c>
      <c r="AW2250" s="13" t="s">
        <v>38</v>
      </c>
      <c r="AX2250" s="13" t="s">
        <v>82</v>
      </c>
      <c r="AY2250" s="221" t="s">
        <v>262</v>
      </c>
    </row>
    <row r="2251" spans="1:65" s="13" customFormat="1" ht="10">
      <c r="B2251" s="212"/>
      <c r="C2251" s="213"/>
      <c r="D2251" s="208" t="s">
        <v>272</v>
      </c>
      <c r="E2251" s="214" t="s">
        <v>44</v>
      </c>
      <c r="F2251" s="215" t="s">
        <v>1321</v>
      </c>
      <c r="G2251" s="213"/>
      <c r="H2251" s="214" t="s">
        <v>44</v>
      </c>
      <c r="I2251" s="216"/>
      <c r="J2251" s="213"/>
      <c r="K2251" s="213"/>
      <c r="L2251" s="217"/>
      <c r="M2251" s="218"/>
      <c r="N2251" s="219"/>
      <c r="O2251" s="219"/>
      <c r="P2251" s="219"/>
      <c r="Q2251" s="219"/>
      <c r="R2251" s="219"/>
      <c r="S2251" s="219"/>
      <c r="T2251" s="220"/>
      <c r="AT2251" s="221" t="s">
        <v>272</v>
      </c>
      <c r="AU2251" s="221" t="s">
        <v>91</v>
      </c>
      <c r="AV2251" s="13" t="s">
        <v>89</v>
      </c>
      <c r="AW2251" s="13" t="s">
        <v>38</v>
      </c>
      <c r="AX2251" s="13" t="s">
        <v>82</v>
      </c>
      <c r="AY2251" s="221" t="s">
        <v>262</v>
      </c>
    </row>
    <row r="2252" spans="1:65" s="13" customFormat="1" ht="20">
      <c r="B2252" s="212"/>
      <c r="C2252" s="213"/>
      <c r="D2252" s="208" t="s">
        <v>272</v>
      </c>
      <c r="E2252" s="214" t="s">
        <v>44</v>
      </c>
      <c r="F2252" s="215" t="s">
        <v>1304</v>
      </c>
      <c r="G2252" s="213"/>
      <c r="H2252" s="214" t="s">
        <v>44</v>
      </c>
      <c r="I2252" s="216"/>
      <c r="J2252" s="213"/>
      <c r="K2252" s="213"/>
      <c r="L2252" s="217"/>
      <c r="M2252" s="218"/>
      <c r="N2252" s="219"/>
      <c r="O2252" s="219"/>
      <c r="P2252" s="219"/>
      <c r="Q2252" s="219"/>
      <c r="R2252" s="219"/>
      <c r="S2252" s="219"/>
      <c r="T2252" s="220"/>
      <c r="AT2252" s="221" t="s">
        <v>272</v>
      </c>
      <c r="AU2252" s="221" t="s">
        <v>91</v>
      </c>
      <c r="AV2252" s="13" t="s">
        <v>89</v>
      </c>
      <c r="AW2252" s="13" t="s">
        <v>38</v>
      </c>
      <c r="AX2252" s="13" t="s">
        <v>82</v>
      </c>
      <c r="AY2252" s="221" t="s">
        <v>262</v>
      </c>
    </row>
    <row r="2253" spans="1:65" s="16" customFormat="1" ht="10">
      <c r="B2253" s="244"/>
      <c r="C2253" s="245"/>
      <c r="D2253" s="208" t="s">
        <v>272</v>
      </c>
      <c r="E2253" s="246" t="s">
        <v>44</v>
      </c>
      <c r="F2253" s="247" t="s">
        <v>291</v>
      </c>
      <c r="G2253" s="245"/>
      <c r="H2253" s="248">
        <v>30</v>
      </c>
      <c r="I2253" s="249"/>
      <c r="J2253" s="245"/>
      <c r="K2253" s="245"/>
      <c r="L2253" s="250"/>
      <c r="M2253" s="251"/>
      <c r="N2253" s="252"/>
      <c r="O2253" s="252"/>
      <c r="P2253" s="252"/>
      <c r="Q2253" s="252"/>
      <c r="R2253" s="252"/>
      <c r="S2253" s="252"/>
      <c r="T2253" s="253"/>
      <c r="AT2253" s="254" t="s">
        <v>272</v>
      </c>
      <c r="AU2253" s="254" t="s">
        <v>91</v>
      </c>
      <c r="AV2253" s="16" t="s">
        <v>104</v>
      </c>
      <c r="AW2253" s="16" t="s">
        <v>38</v>
      </c>
      <c r="AX2253" s="16" t="s">
        <v>89</v>
      </c>
      <c r="AY2253" s="254" t="s">
        <v>262</v>
      </c>
    </row>
    <row r="2254" spans="1:65" s="2" customFormat="1" ht="16.5" customHeight="1">
      <c r="A2254" s="37"/>
      <c r="B2254" s="38"/>
      <c r="C2254" s="255" t="s">
        <v>1342</v>
      </c>
      <c r="D2254" s="255" t="s">
        <v>633</v>
      </c>
      <c r="E2254" s="256" t="s">
        <v>1343</v>
      </c>
      <c r="F2254" s="257" t="s">
        <v>1344</v>
      </c>
      <c r="G2254" s="258" t="s">
        <v>518</v>
      </c>
      <c r="H2254" s="259">
        <v>8</v>
      </c>
      <c r="I2254" s="260"/>
      <c r="J2254" s="261">
        <f>ROUND(I2254*H2254,2)</f>
        <v>0</v>
      </c>
      <c r="K2254" s="257" t="s">
        <v>268</v>
      </c>
      <c r="L2254" s="262"/>
      <c r="M2254" s="263" t="s">
        <v>44</v>
      </c>
      <c r="N2254" s="264" t="s">
        <v>53</v>
      </c>
      <c r="O2254" s="67"/>
      <c r="P2254" s="204">
        <f>O2254*H2254</f>
        <v>0</v>
      </c>
      <c r="Q2254" s="204">
        <v>1.992E-2</v>
      </c>
      <c r="R2254" s="204">
        <f>Q2254*H2254</f>
        <v>0.15936</v>
      </c>
      <c r="S2254" s="204">
        <v>0</v>
      </c>
      <c r="T2254" s="205">
        <f>S2254*H2254</f>
        <v>0</v>
      </c>
      <c r="U2254" s="37"/>
      <c r="V2254" s="37"/>
      <c r="W2254" s="37"/>
      <c r="X2254" s="37"/>
      <c r="Y2254" s="37"/>
      <c r="Z2254" s="37"/>
      <c r="AA2254" s="37"/>
      <c r="AB2254" s="37"/>
      <c r="AC2254" s="37"/>
      <c r="AD2254" s="37"/>
      <c r="AE2254" s="37"/>
      <c r="AR2254" s="206" t="s">
        <v>351</v>
      </c>
      <c r="AT2254" s="206" t="s">
        <v>633</v>
      </c>
      <c r="AU2254" s="206" t="s">
        <v>91</v>
      </c>
      <c r="AY2254" s="19" t="s">
        <v>262</v>
      </c>
      <c r="BE2254" s="207">
        <f>IF(N2254="základní",J2254,0)</f>
        <v>0</v>
      </c>
      <c r="BF2254" s="207">
        <f>IF(N2254="snížená",J2254,0)</f>
        <v>0</v>
      </c>
      <c r="BG2254" s="207">
        <f>IF(N2254="zákl. přenesená",J2254,0)</f>
        <v>0</v>
      </c>
      <c r="BH2254" s="207">
        <f>IF(N2254="sníž. přenesená",J2254,0)</f>
        <v>0</v>
      </c>
      <c r="BI2254" s="207">
        <f>IF(N2254="nulová",J2254,0)</f>
        <v>0</v>
      </c>
      <c r="BJ2254" s="19" t="s">
        <v>89</v>
      </c>
      <c r="BK2254" s="207">
        <f>ROUND(I2254*H2254,2)</f>
        <v>0</v>
      </c>
      <c r="BL2254" s="19" t="s">
        <v>104</v>
      </c>
      <c r="BM2254" s="206" t="s">
        <v>1345</v>
      </c>
    </row>
    <row r="2255" spans="1:65" s="2" customFormat="1" ht="18">
      <c r="A2255" s="37"/>
      <c r="B2255" s="38"/>
      <c r="C2255" s="39"/>
      <c r="D2255" s="208" t="s">
        <v>421</v>
      </c>
      <c r="E2255" s="39"/>
      <c r="F2255" s="209" t="s">
        <v>1346</v>
      </c>
      <c r="G2255" s="39"/>
      <c r="H2255" s="39"/>
      <c r="I2255" s="118"/>
      <c r="J2255" s="39"/>
      <c r="K2255" s="39"/>
      <c r="L2255" s="42"/>
      <c r="M2255" s="210"/>
      <c r="N2255" s="211"/>
      <c r="O2255" s="67"/>
      <c r="P2255" s="67"/>
      <c r="Q2255" s="67"/>
      <c r="R2255" s="67"/>
      <c r="S2255" s="67"/>
      <c r="T2255" s="68"/>
      <c r="U2255" s="37"/>
      <c r="V2255" s="37"/>
      <c r="W2255" s="37"/>
      <c r="X2255" s="37"/>
      <c r="Y2255" s="37"/>
      <c r="Z2255" s="37"/>
      <c r="AA2255" s="37"/>
      <c r="AB2255" s="37"/>
      <c r="AC2255" s="37"/>
      <c r="AD2255" s="37"/>
      <c r="AE2255" s="37"/>
      <c r="AT2255" s="19" t="s">
        <v>421</v>
      </c>
      <c r="AU2255" s="19" t="s">
        <v>91</v>
      </c>
    </row>
    <row r="2256" spans="1:65" s="13" customFormat="1" ht="10">
      <c r="B2256" s="212"/>
      <c r="C2256" s="213"/>
      <c r="D2256" s="208" t="s">
        <v>272</v>
      </c>
      <c r="E2256" s="214" t="s">
        <v>44</v>
      </c>
      <c r="F2256" s="215" t="s">
        <v>1305</v>
      </c>
      <c r="G2256" s="213"/>
      <c r="H2256" s="214" t="s">
        <v>44</v>
      </c>
      <c r="I2256" s="216"/>
      <c r="J2256" s="213"/>
      <c r="K2256" s="213"/>
      <c r="L2256" s="217"/>
      <c r="M2256" s="218"/>
      <c r="N2256" s="219"/>
      <c r="O2256" s="219"/>
      <c r="P2256" s="219"/>
      <c r="Q2256" s="219"/>
      <c r="R2256" s="219"/>
      <c r="S2256" s="219"/>
      <c r="T2256" s="220"/>
      <c r="AT2256" s="221" t="s">
        <v>272</v>
      </c>
      <c r="AU2256" s="221" t="s">
        <v>91</v>
      </c>
      <c r="AV2256" s="13" t="s">
        <v>89</v>
      </c>
      <c r="AW2256" s="13" t="s">
        <v>38</v>
      </c>
      <c r="AX2256" s="13" t="s">
        <v>82</v>
      </c>
      <c r="AY2256" s="221" t="s">
        <v>262</v>
      </c>
    </row>
    <row r="2257" spans="2:51" s="13" customFormat="1" ht="10">
      <c r="B2257" s="212"/>
      <c r="C2257" s="213"/>
      <c r="D2257" s="208" t="s">
        <v>272</v>
      </c>
      <c r="E2257" s="214" t="s">
        <v>44</v>
      </c>
      <c r="F2257" s="215" t="s">
        <v>1306</v>
      </c>
      <c r="G2257" s="213"/>
      <c r="H2257" s="214" t="s">
        <v>44</v>
      </c>
      <c r="I2257" s="216"/>
      <c r="J2257" s="213"/>
      <c r="K2257" s="213"/>
      <c r="L2257" s="217"/>
      <c r="M2257" s="218"/>
      <c r="N2257" s="219"/>
      <c r="O2257" s="219"/>
      <c r="P2257" s="219"/>
      <c r="Q2257" s="219"/>
      <c r="R2257" s="219"/>
      <c r="S2257" s="219"/>
      <c r="T2257" s="220"/>
      <c r="AT2257" s="221" t="s">
        <v>272</v>
      </c>
      <c r="AU2257" s="221" t="s">
        <v>91</v>
      </c>
      <c r="AV2257" s="13" t="s">
        <v>89</v>
      </c>
      <c r="AW2257" s="13" t="s">
        <v>38</v>
      </c>
      <c r="AX2257" s="13" t="s">
        <v>82</v>
      </c>
      <c r="AY2257" s="221" t="s">
        <v>262</v>
      </c>
    </row>
    <row r="2258" spans="2:51" s="13" customFormat="1" ht="10">
      <c r="B2258" s="212"/>
      <c r="C2258" s="213"/>
      <c r="D2258" s="208" t="s">
        <v>272</v>
      </c>
      <c r="E2258" s="214" t="s">
        <v>44</v>
      </c>
      <c r="F2258" s="215" t="s">
        <v>421</v>
      </c>
      <c r="G2258" s="213"/>
      <c r="H2258" s="214" t="s">
        <v>44</v>
      </c>
      <c r="I2258" s="216"/>
      <c r="J2258" s="213"/>
      <c r="K2258" s="213"/>
      <c r="L2258" s="217"/>
      <c r="M2258" s="218"/>
      <c r="N2258" s="219"/>
      <c r="O2258" s="219"/>
      <c r="P2258" s="219"/>
      <c r="Q2258" s="219"/>
      <c r="R2258" s="219"/>
      <c r="S2258" s="219"/>
      <c r="T2258" s="220"/>
      <c r="AT2258" s="221" t="s">
        <v>272</v>
      </c>
      <c r="AU2258" s="221" t="s">
        <v>91</v>
      </c>
      <c r="AV2258" s="13" t="s">
        <v>89</v>
      </c>
      <c r="AW2258" s="13" t="s">
        <v>38</v>
      </c>
      <c r="AX2258" s="13" t="s">
        <v>82</v>
      </c>
      <c r="AY2258" s="221" t="s">
        <v>262</v>
      </c>
    </row>
    <row r="2259" spans="2:51" s="15" customFormat="1" ht="10">
      <c r="B2259" s="233"/>
      <c r="C2259" s="234"/>
      <c r="D2259" s="208" t="s">
        <v>272</v>
      </c>
      <c r="E2259" s="235" t="s">
        <v>44</v>
      </c>
      <c r="F2259" s="236" t="s">
        <v>89</v>
      </c>
      <c r="G2259" s="234"/>
      <c r="H2259" s="237">
        <v>1</v>
      </c>
      <c r="I2259" s="238"/>
      <c r="J2259" s="234"/>
      <c r="K2259" s="234"/>
      <c r="L2259" s="239"/>
      <c r="M2259" s="240"/>
      <c r="N2259" s="241"/>
      <c r="O2259" s="241"/>
      <c r="P2259" s="241"/>
      <c r="Q2259" s="241"/>
      <c r="R2259" s="241"/>
      <c r="S2259" s="241"/>
      <c r="T2259" s="242"/>
      <c r="AT2259" s="243" t="s">
        <v>272</v>
      </c>
      <c r="AU2259" s="243" t="s">
        <v>91</v>
      </c>
      <c r="AV2259" s="15" t="s">
        <v>91</v>
      </c>
      <c r="AW2259" s="15" t="s">
        <v>38</v>
      </c>
      <c r="AX2259" s="15" t="s">
        <v>82</v>
      </c>
      <c r="AY2259" s="243" t="s">
        <v>262</v>
      </c>
    </row>
    <row r="2260" spans="2:51" s="13" customFormat="1" ht="10">
      <c r="B2260" s="212"/>
      <c r="C2260" s="213"/>
      <c r="D2260" s="208" t="s">
        <v>272</v>
      </c>
      <c r="E2260" s="214" t="s">
        <v>44</v>
      </c>
      <c r="F2260" s="215" t="s">
        <v>1307</v>
      </c>
      <c r="G2260" s="213"/>
      <c r="H2260" s="214" t="s">
        <v>44</v>
      </c>
      <c r="I2260" s="216"/>
      <c r="J2260" s="213"/>
      <c r="K2260" s="213"/>
      <c r="L2260" s="217"/>
      <c r="M2260" s="218"/>
      <c r="N2260" s="219"/>
      <c r="O2260" s="219"/>
      <c r="P2260" s="219"/>
      <c r="Q2260" s="219"/>
      <c r="R2260" s="219"/>
      <c r="S2260" s="219"/>
      <c r="T2260" s="220"/>
      <c r="AT2260" s="221" t="s">
        <v>272</v>
      </c>
      <c r="AU2260" s="221" t="s">
        <v>91</v>
      </c>
      <c r="AV2260" s="13" t="s">
        <v>89</v>
      </c>
      <c r="AW2260" s="13" t="s">
        <v>38</v>
      </c>
      <c r="AX2260" s="13" t="s">
        <v>82</v>
      </c>
      <c r="AY2260" s="221" t="s">
        <v>262</v>
      </c>
    </row>
    <row r="2261" spans="2:51" s="13" customFormat="1" ht="30">
      <c r="B2261" s="212"/>
      <c r="C2261" s="213"/>
      <c r="D2261" s="208" t="s">
        <v>272</v>
      </c>
      <c r="E2261" s="214" t="s">
        <v>44</v>
      </c>
      <c r="F2261" s="215" t="s">
        <v>1303</v>
      </c>
      <c r="G2261" s="213"/>
      <c r="H2261" s="214" t="s">
        <v>44</v>
      </c>
      <c r="I2261" s="216"/>
      <c r="J2261" s="213"/>
      <c r="K2261" s="213"/>
      <c r="L2261" s="217"/>
      <c r="M2261" s="218"/>
      <c r="N2261" s="219"/>
      <c r="O2261" s="219"/>
      <c r="P2261" s="219"/>
      <c r="Q2261" s="219"/>
      <c r="R2261" s="219"/>
      <c r="S2261" s="219"/>
      <c r="T2261" s="220"/>
      <c r="AT2261" s="221" t="s">
        <v>272</v>
      </c>
      <c r="AU2261" s="221" t="s">
        <v>91</v>
      </c>
      <c r="AV2261" s="13" t="s">
        <v>89</v>
      </c>
      <c r="AW2261" s="13" t="s">
        <v>38</v>
      </c>
      <c r="AX2261" s="13" t="s">
        <v>82</v>
      </c>
      <c r="AY2261" s="221" t="s">
        <v>262</v>
      </c>
    </row>
    <row r="2262" spans="2:51" s="13" customFormat="1" ht="20">
      <c r="B2262" s="212"/>
      <c r="C2262" s="213"/>
      <c r="D2262" s="208" t="s">
        <v>272</v>
      </c>
      <c r="E2262" s="214" t="s">
        <v>44</v>
      </c>
      <c r="F2262" s="215" t="s">
        <v>1304</v>
      </c>
      <c r="G2262" s="213"/>
      <c r="H2262" s="214" t="s">
        <v>44</v>
      </c>
      <c r="I2262" s="216"/>
      <c r="J2262" s="213"/>
      <c r="K2262" s="213"/>
      <c r="L2262" s="217"/>
      <c r="M2262" s="218"/>
      <c r="N2262" s="219"/>
      <c r="O2262" s="219"/>
      <c r="P2262" s="219"/>
      <c r="Q2262" s="219"/>
      <c r="R2262" s="219"/>
      <c r="S2262" s="219"/>
      <c r="T2262" s="220"/>
      <c r="AT2262" s="221" t="s">
        <v>272</v>
      </c>
      <c r="AU2262" s="221" t="s">
        <v>91</v>
      </c>
      <c r="AV2262" s="13" t="s">
        <v>89</v>
      </c>
      <c r="AW2262" s="13" t="s">
        <v>38</v>
      </c>
      <c r="AX2262" s="13" t="s">
        <v>82</v>
      </c>
      <c r="AY2262" s="221" t="s">
        <v>262</v>
      </c>
    </row>
    <row r="2263" spans="2:51" s="13" customFormat="1" ht="10">
      <c r="B2263" s="212"/>
      <c r="C2263" s="213"/>
      <c r="D2263" s="208" t="s">
        <v>272</v>
      </c>
      <c r="E2263" s="214" t="s">
        <v>44</v>
      </c>
      <c r="F2263" s="215" t="s">
        <v>1311</v>
      </c>
      <c r="G2263" s="213"/>
      <c r="H2263" s="214" t="s">
        <v>44</v>
      </c>
      <c r="I2263" s="216"/>
      <c r="J2263" s="213"/>
      <c r="K2263" s="213"/>
      <c r="L2263" s="217"/>
      <c r="M2263" s="218"/>
      <c r="N2263" s="219"/>
      <c r="O2263" s="219"/>
      <c r="P2263" s="219"/>
      <c r="Q2263" s="219"/>
      <c r="R2263" s="219"/>
      <c r="S2263" s="219"/>
      <c r="T2263" s="220"/>
      <c r="AT2263" s="221" t="s">
        <v>272</v>
      </c>
      <c r="AU2263" s="221" t="s">
        <v>91</v>
      </c>
      <c r="AV2263" s="13" t="s">
        <v>89</v>
      </c>
      <c r="AW2263" s="13" t="s">
        <v>38</v>
      </c>
      <c r="AX2263" s="13" t="s">
        <v>82</v>
      </c>
      <c r="AY2263" s="221" t="s">
        <v>262</v>
      </c>
    </row>
    <row r="2264" spans="2:51" s="13" customFormat="1" ht="10">
      <c r="B2264" s="212"/>
      <c r="C2264" s="213"/>
      <c r="D2264" s="208" t="s">
        <v>272</v>
      </c>
      <c r="E2264" s="214" t="s">
        <v>44</v>
      </c>
      <c r="F2264" s="215" t="s">
        <v>1306</v>
      </c>
      <c r="G2264" s="213"/>
      <c r="H2264" s="214" t="s">
        <v>44</v>
      </c>
      <c r="I2264" s="216"/>
      <c r="J2264" s="213"/>
      <c r="K2264" s="213"/>
      <c r="L2264" s="217"/>
      <c r="M2264" s="218"/>
      <c r="N2264" s="219"/>
      <c r="O2264" s="219"/>
      <c r="P2264" s="219"/>
      <c r="Q2264" s="219"/>
      <c r="R2264" s="219"/>
      <c r="S2264" s="219"/>
      <c r="T2264" s="220"/>
      <c r="AT2264" s="221" t="s">
        <v>272</v>
      </c>
      <c r="AU2264" s="221" t="s">
        <v>91</v>
      </c>
      <c r="AV2264" s="13" t="s">
        <v>89</v>
      </c>
      <c r="AW2264" s="13" t="s">
        <v>38</v>
      </c>
      <c r="AX2264" s="13" t="s">
        <v>82</v>
      </c>
      <c r="AY2264" s="221" t="s">
        <v>262</v>
      </c>
    </row>
    <row r="2265" spans="2:51" s="13" customFormat="1" ht="30">
      <c r="B2265" s="212"/>
      <c r="C2265" s="213"/>
      <c r="D2265" s="208" t="s">
        <v>272</v>
      </c>
      <c r="E2265" s="214" t="s">
        <v>44</v>
      </c>
      <c r="F2265" s="215" t="s">
        <v>1312</v>
      </c>
      <c r="G2265" s="213"/>
      <c r="H2265" s="214" t="s">
        <v>44</v>
      </c>
      <c r="I2265" s="216"/>
      <c r="J2265" s="213"/>
      <c r="K2265" s="213"/>
      <c r="L2265" s="217"/>
      <c r="M2265" s="218"/>
      <c r="N2265" s="219"/>
      <c r="O2265" s="219"/>
      <c r="P2265" s="219"/>
      <c r="Q2265" s="219"/>
      <c r="R2265" s="219"/>
      <c r="S2265" s="219"/>
      <c r="T2265" s="220"/>
      <c r="AT2265" s="221" t="s">
        <v>272</v>
      </c>
      <c r="AU2265" s="221" t="s">
        <v>91</v>
      </c>
      <c r="AV2265" s="13" t="s">
        <v>89</v>
      </c>
      <c r="AW2265" s="13" t="s">
        <v>38</v>
      </c>
      <c r="AX2265" s="13" t="s">
        <v>82</v>
      </c>
      <c r="AY2265" s="221" t="s">
        <v>262</v>
      </c>
    </row>
    <row r="2266" spans="2:51" s="15" customFormat="1" ht="10">
      <c r="B2266" s="233"/>
      <c r="C2266" s="234"/>
      <c r="D2266" s="208" t="s">
        <v>272</v>
      </c>
      <c r="E2266" s="235" t="s">
        <v>44</v>
      </c>
      <c r="F2266" s="236" t="s">
        <v>1313</v>
      </c>
      <c r="G2266" s="234"/>
      <c r="H2266" s="237">
        <v>5</v>
      </c>
      <c r="I2266" s="238"/>
      <c r="J2266" s="234"/>
      <c r="K2266" s="234"/>
      <c r="L2266" s="239"/>
      <c r="M2266" s="240"/>
      <c r="N2266" s="241"/>
      <c r="O2266" s="241"/>
      <c r="P2266" s="241"/>
      <c r="Q2266" s="241"/>
      <c r="R2266" s="241"/>
      <c r="S2266" s="241"/>
      <c r="T2266" s="242"/>
      <c r="AT2266" s="243" t="s">
        <v>272</v>
      </c>
      <c r="AU2266" s="243" t="s">
        <v>91</v>
      </c>
      <c r="AV2266" s="15" t="s">
        <v>91</v>
      </c>
      <c r="AW2266" s="15" t="s">
        <v>38</v>
      </c>
      <c r="AX2266" s="15" t="s">
        <v>82</v>
      </c>
      <c r="AY2266" s="243" t="s">
        <v>262</v>
      </c>
    </row>
    <row r="2267" spans="2:51" s="13" customFormat="1" ht="10">
      <c r="B2267" s="212"/>
      <c r="C2267" s="213"/>
      <c r="D2267" s="208" t="s">
        <v>272</v>
      </c>
      <c r="E2267" s="214" t="s">
        <v>44</v>
      </c>
      <c r="F2267" s="215" t="s">
        <v>1314</v>
      </c>
      <c r="G2267" s="213"/>
      <c r="H2267" s="214" t="s">
        <v>44</v>
      </c>
      <c r="I2267" s="216"/>
      <c r="J2267" s="213"/>
      <c r="K2267" s="213"/>
      <c r="L2267" s="217"/>
      <c r="M2267" s="218"/>
      <c r="N2267" s="219"/>
      <c r="O2267" s="219"/>
      <c r="P2267" s="219"/>
      <c r="Q2267" s="219"/>
      <c r="R2267" s="219"/>
      <c r="S2267" s="219"/>
      <c r="T2267" s="220"/>
      <c r="AT2267" s="221" t="s">
        <v>272</v>
      </c>
      <c r="AU2267" s="221" t="s">
        <v>91</v>
      </c>
      <c r="AV2267" s="13" t="s">
        <v>89</v>
      </c>
      <c r="AW2267" s="13" t="s">
        <v>38</v>
      </c>
      <c r="AX2267" s="13" t="s">
        <v>82</v>
      </c>
      <c r="AY2267" s="221" t="s">
        <v>262</v>
      </c>
    </row>
    <row r="2268" spans="2:51" s="13" customFormat="1" ht="10">
      <c r="B2268" s="212"/>
      <c r="C2268" s="213"/>
      <c r="D2268" s="208" t="s">
        <v>272</v>
      </c>
      <c r="E2268" s="214" t="s">
        <v>44</v>
      </c>
      <c r="F2268" s="215" t="s">
        <v>1315</v>
      </c>
      <c r="G2268" s="213"/>
      <c r="H2268" s="214" t="s">
        <v>44</v>
      </c>
      <c r="I2268" s="216"/>
      <c r="J2268" s="213"/>
      <c r="K2268" s="213"/>
      <c r="L2268" s="217"/>
      <c r="M2268" s="218"/>
      <c r="N2268" s="219"/>
      <c r="O2268" s="219"/>
      <c r="P2268" s="219"/>
      <c r="Q2268" s="219"/>
      <c r="R2268" s="219"/>
      <c r="S2268" s="219"/>
      <c r="T2268" s="220"/>
      <c r="AT2268" s="221" t="s">
        <v>272</v>
      </c>
      <c r="AU2268" s="221" t="s">
        <v>91</v>
      </c>
      <c r="AV2268" s="13" t="s">
        <v>89</v>
      </c>
      <c r="AW2268" s="13" t="s">
        <v>38</v>
      </c>
      <c r="AX2268" s="13" t="s">
        <v>82</v>
      </c>
      <c r="AY2268" s="221" t="s">
        <v>262</v>
      </c>
    </row>
    <row r="2269" spans="2:51" s="13" customFormat="1" ht="10">
      <c r="B2269" s="212"/>
      <c r="C2269" s="213"/>
      <c r="D2269" s="208" t="s">
        <v>272</v>
      </c>
      <c r="E2269" s="214" t="s">
        <v>44</v>
      </c>
      <c r="F2269" s="215" t="s">
        <v>1316</v>
      </c>
      <c r="G2269" s="213"/>
      <c r="H2269" s="214" t="s">
        <v>44</v>
      </c>
      <c r="I2269" s="216"/>
      <c r="J2269" s="213"/>
      <c r="K2269" s="213"/>
      <c r="L2269" s="217"/>
      <c r="M2269" s="218"/>
      <c r="N2269" s="219"/>
      <c r="O2269" s="219"/>
      <c r="P2269" s="219"/>
      <c r="Q2269" s="219"/>
      <c r="R2269" s="219"/>
      <c r="S2269" s="219"/>
      <c r="T2269" s="220"/>
      <c r="AT2269" s="221" t="s">
        <v>272</v>
      </c>
      <c r="AU2269" s="221" t="s">
        <v>91</v>
      </c>
      <c r="AV2269" s="13" t="s">
        <v>89</v>
      </c>
      <c r="AW2269" s="13" t="s">
        <v>38</v>
      </c>
      <c r="AX2269" s="13" t="s">
        <v>82</v>
      </c>
      <c r="AY2269" s="221" t="s">
        <v>262</v>
      </c>
    </row>
    <row r="2270" spans="2:51" s="13" customFormat="1" ht="10">
      <c r="B2270" s="212"/>
      <c r="C2270" s="213"/>
      <c r="D2270" s="208" t="s">
        <v>272</v>
      </c>
      <c r="E2270" s="214" t="s">
        <v>44</v>
      </c>
      <c r="F2270" s="215" t="s">
        <v>1317</v>
      </c>
      <c r="G2270" s="213"/>
      <c r="H2270" s="214" t="s">
        <v>44</v>
      </c>
      <c r="I2270" s="216"/>
      <c r="J2270" s="213"/>
      <c r="K2270" s="213"/>
      <c r="L2270" s="217"/>
      <c r="M2270" s="218"/>
      <c r="N2270" s="219"/>
      <c r="O2270" s="219"/>
      <c r="P2270" s="219"/>
      <c r="Q2270" s="219"/>
      <c r="R2270" s="219"/>
      <c r="S2270" s="219"/>
      <c r="T2270" s="220"/>
      <c r="AT2270" s="221" t="s">
        <v>272</v>
      </c>
      <c r="AU2270" s="221" t="s">
        <v>91</v>
      </c>
      <c r="AV2270" s="13" t="s">
        <v>89</v>
      </c>
      <c r="AW2270" s="13" t="s">
        <v>38</v>
      </c>
      <c r="AX2270" s="13" t="s">
        <v>82</v>
      </c>
      <c r="AY2270" s="221" t="s">
        <v>262</v>
      </c>
    </row>
    <row r="2271" spans="2:51" s="13" customFormat="1" ht="10">
      <c r="B2271" s="212"/>
      <c r="C2271" s="213"/>
      <c r="D2271" s="208" t="s">
        <v>272</v>
      </c>
      <c r="E2271" s="214" t="s">
        <v>44</v>
      </c>
      <c r="F2271" s="215" t="s">
        <v>1306</v>
      </c>
      <c r="G2271" s="213"/>
      <c r="H2271" s="214" t="s">
        <v>44</v>
      </c>
      <c r="I2271" s="216"/>
      <c r="J2271" s="213"/>
      <c r="K2271" s="213"/>
      <c r="L2271" s="217"/>
      <c r="M2271" s="218"/>
      <c r="N2271" s="219"/>
      <c r="O2271" s="219"/>
      <c r="P2271" s="219"/>
      <c r="Q2271" s="219"/>
      <c r="R2271" s="219"/>
      <c r="S2271" s="219"/>
      <c r="T2271" s="220"/>
      <c r="AT2271" s="221" t="s">
        <v>272</v>
      </c>
      <c r="AU2271" s="221" t="s">
        <v>91</v>
      </c>
      <c r="AV2271" s="13" t="s">
        <v>89</v>
      </c>
      <c r="AW2271" s="13" t="s">
        <v>38</v>
      </c>
      <c r="AX2271" s="13" t="s">
        <v>82</v>
      </c>
      <c r="AY2271" s="221" t="s">
        <v>262</v>
      </c>
    </row>
    <row r="2272" spans="2:51" s="13" customFormat="1" ht="10">
      <c r="B2272" s="212"/>
      <c r="C2272" s="213"/>
      <c r="D2272" s="208" t="s">
        <v>272</v>
      </c>
      <c r="E2272" s="214" t="s">
        <v>44</v>
      </c>
      <c r="F2272" s="215" t="s">
        <v>1318</v>
      </c>
      <c r="G2272" s="213"/>
      <c r="H2272" s="214" t="s">
        <v>44</v>
      </c>
      <c r="I2272" s="216"/>
      <c r="J2272" s="213"/>
      <c r="K2272" s="213"/>
      <c r="L2272" s="217"/>
      <c r="M2272" s="218"/>
      <c r="N2272" s="219"/>
      <c r="O2272" s="219"/>
      <c r="P2272" s="219"/>
      <c r="Q2272" s="219"/>
      <c r="R2272" s="219"/>
      <c r="S2272" s="219"/>
      <c r="T2272" s="220"/>
      <c r="AT2272" s="221" t="s">
        <v>272</v>
      </c>
      <c r="AU2272" s="221" t="s">
        <v>91</v>
      </c>
      <c r="AV2272" s="13" t="s">
        <v>89</v>
      </c>
      <c r="AW2272" s="13" t="s">
        <v>38</v>
      </c>
      <c r="AX2272" s="13" t="s">
        <v>82</v>
      </c>
      <c r="AY2272" s="221" t="s">
        <v>262</v>
      </c>
    </row>
    <row r="2273" spans="1:65" s="15" customFormat="1" ht="10">
      <c r="B2273" s="233"/>
      <c r="C2273" s="234"/>
      <c r="D2273" s="208" t="s">
        <v>272</v>
      </c>
      <c r="E2273" s="235" t="s">
        <v>44</v>
      </c>
      <c r="F2273" s="236" t="s">
        <v>1319</v>
      </c>
      <c r="G2273" s="234"/>
      <c r="H2273" s="237">
        <v>2</v>
      </c>
      <c r="I2273" s="238"/>
      <c r="J2273" s="234"/>
      <c r="K2273" s="234"/>
      <c r="L2273" s="239"/>
      <c r="M2273" s="240"/>
      <c r="N2273" s="241"/>
      <c r="O2273" s="241"/>
      <c r="P2273" s="241"/>
      <c r="Q2273" s="241"/>
      <c r="R2273" s="241"/>
      <c r="S2273" s="241"/>
      <c r="T2273" s="242"/>
      <c r="AT2273" s="243" t="s">
        <v>272</v>
      </c>
      <c r="AU2273" s="243" t="s">
        <v>91</v>
      </c>
      <c r="AV2273" s="15" t="s">
        <v>91</v>
      </c>
      <c r="AW2273" s="15" t="s">
        <v>38</v>
      </c>
      <c r="AX2273" s="15" t="s">
        <v>82</v>
      </c>
      <c r="AY2273" s="243" t="s">
        <v>262</v>
      </c>
    </row>
    <row r="2274" spans="1:65" s="13" customFormat="1" ht="10">
      <c r="B2274" s="212"/>
      <c r="C2274" s="213"/>
      <c r="D2274" s="208" t="s">
        <v>272</v>
      </c>
      <c r="E2274" s="214" t="s">
        <v>44</v>
      </c>
      <c r="F2274" s="215" t="s">
        <v>1320</v>
      </c>
      <c r="G2274" s="213"/>
      <c r="H2274" s="214" t="s">
        <v>44</v>
      </c>
      <c r="I2274" s="216"/>
      <c r="J2274" s="213"/>
      <c r="K2274" s="213"/>
      <c r="L2274" s="217"/>
      <c r="M2274" s="218"/>
      <c r="N2274" s="219"/>
      <c r="O2274" s="219"/>
      <c r="P2274" s="219"/>
      <c r="Q2274" s="219"/>
      <c r="R2274" s="219"/>
      <c r="S2274" s="219"/>
      <c r="T2274" s="220"/>
      <c r="AT2274" s="221" t="s">
        <v>272</v>
      </c>
      <c r="AU2274" s="221" t="s">
        <v>91</v>
      </c>
      <c r="AV2274" s="13" t="s">
        <v>89</v>
      </c>
      <c r="AW2274" s="13" t="s">
        <v>38</v>
      </c>
      <c r="AX2274" s="13" t="s">
        <v>82</v>
      </c>
      <c r="AY2274" s="221" t="s">
        <v>262</v>
      </c>
    </row>
    <row r="2275" spans="1:65" s="13" customFormat="1" ht="10">
      <c r="B2275" s="212"/>
      <c r="C2275" s="213"/>
      <c r="D2275" s="208" t="s">
        <v>272</v>
      </c>
      <c r="E2275" s="214" t="s">
        <v>44</v>
      </c>
      <c r="F2275" s="215" t="s">
        <v>1321</v>
      </c>
      <c r="G2275" s="213"/>
      <c r="H2275" s="214" t="s">
        <v>44</v>
      </c>
      <c r="I2275" s="216"/>
      <c r="J2275" s="213"/>
      <c r="K2275" s="213"/>
      <c r="L2275" s="217"/>
      <c r="M2275" s="218"/>
      <c r="N2275" s="219"/>
      <c r="O2275" s="219"/>
      <c r="P2275" s="219"/>
      <c r="Q2275" s="219"/>
      <c r="R2275" s="219"/>
      <c r="S2275" s="219"/>
      <c r="T2275" s="220"/>
      <c r="AT2275" s="221" t="s">
        <v>272</v>
      </c>
      <c r="AU2275" s="221" t="s">
        <v>91</v>
      </c>
      <c r="AV2275" s="13" t="s">
        <v>89</v>
      </c>
      <c r="AW2275" s="13" t="s">
        <v>38</v>
      </c>
      <c r="AX2275" s="13" t="s">
        <v>82</v>
      </c>
      <c r="AY2275" s="221" t="s">
        <v>262</v>
      </c>
    </row>
    <row r="2276" spans="1:65" s="13" customFormat="1" ht="20">
      <c r="B2276" s="212"/>
      <c r="C2276" s="213"/>
      <c r="D2276" s="208" t="s">
        <v>272</v>
      </c>
      <c r="E2276" s="214" t="s">
        <v>44</v>
      </c>
      <c r="F2276" s="215" t="s">
        <v>1304</v>
      </c>
      <c r="G2276" s="213"/>
      <c r="H2276" s="214" t="s">
        <v>44</v>
      </c>
      <c r="I2276" s="216"/>
      <c r="J2276" s="213"/>
      <c r="K2276" s="213"/>
      <c r="L2276" s="217"/>
      <c r="M2276" s="218"/>
      <c r="N2276" s="219"/>
      <c r="O2276" s="219"/>
      <c r="P2276" s="219"/>
      <c r="Q2276" s="219"/>
      <c r="R2276" s="219"/>
      <c r="S2276" s="219"/>
      <c r="T2276" s="220"/>
      <c r="AT2276" s="221" t="s">
        <v>272</v>
      </c>
      <c r="AU2276" s="221" t="s">
        <v>91</v>
      </c>
      <c r="AV2276" s="13" t="s">
        <v>89</v>
      </c>
      <c r="AW2276" s="13" t="s">
        <v>38</v>
      </c>
      <c r="AX2276" s="13" t="s">
        <v>82</v>
      </c>
      <c r="AY2276" s="221" t="s">
        <v>262</v>
      </c>
    </row>
    <row r="2277" spans="1:65" s="16" customFormat="1" ht="10">
      <c r="B2277" s="244"/>
      <c r="C2277" s="245"/>
      <c r="D2277" s="208" t="s">
        <v>272</v>
      </c>
      <c r="E2277" s="246" t="s">
        <v>44</v>
      </c>
      <c r="F2277" s="247" t="s">
        <v>291</v>
      </c>
      <c r="G2277" s="245"/>
      <c r="H2277" s="248">
        <v>8</v>
      </c>
      <c r="I2277" s="249"/>
      <c r="J2277" s="245"/>
      <c r="K2277" s="245"/>
      <c r="L2277" s="250"/>
      <c r="M2277" s="251"/>
      <c r="N2277" s="252"/>
      <c r="O2277" s="252"/>
      <c r="P2277" s="252"/>
      <c r="Q2277" s="252"/>
      <c r="R2277" s="252"/>
      <c r="S2277" s="252"/>
      <c r="T2277" s="253"/>
      <c r="AT2277" s="254" t="s">
        <v>272</v>
      </c>
      <c r="AU2277" s="254" t="s">
        <v>91</v>
      </c>
      <c r="AV2277" s="16" t="s">
        <v>104</v>
      </c>
      <c r="AW2277" s="16" t="s">
        <v>38</v>
      </c>
      <c r="AX2277" s="16" t="s">
        <v>89</v>
      </c>
      <c r="AY2277" s="254" t="s">
        <v>262</v>
      </c>
    </row>
    <row r="2278" spans="1:65" s="2" customFormat="1" ht="16.5" customHeight="1">
      <c r="A2278" s="37"/>
      <c r="B2278" s="38"/>
      <c r="C2278" s="255" t="s">
        <v>1347</v>
      </c>
      <c r="D2278" s="255" t="s">
        <v>633</v>
      </c>
      <c r="E2278" s="256" t="s">
        <v>1348</v>
      </c>
      <c r="F2278" s="257" t="s">
        <v>1349</v>
      </c>
      <c r="G2278" s="258" t="s">
        <v>518</v>
      </c>
      <c r="H2278" s="259">
        <v>48</v>
      </c>
      <c r="I2278" s="260"/>
      <c r="J2278" s="261">
        <f>ROUND(I2278*H2278,2)</f>
        <v>0</v>
      </c>
      <c r="K2278" s="257" t="s">
        <v>268</v>
      </c>
      <c r="L2278" s="262"/>
      <c r="M2278" s="263" t="s">
        <v>44</v>
      </c>
      <c r="N2278" s="264" t="s">
        <v>53</v>
      </c>
      <c r="O2278" s="67"/>
      <c r="P2278" s="204">
        <f>O2278*H2278</f>
        <v>0</v>
      </c>
      <c r="Q2278" s="204">
        <v>2.053E-2</v>
      </c>
      <c r="R2278" s="204">
        <f>Q2278*H2278</f>
        <v>0.98543999999999998</v>
      </c>
      <c r="S2278" s="204">
        <v>0</v>
      </c>
      <c r="T2278" s="205">
        <f>S2278*H2278</f>
        <v>0</v>
      </c>
      <c r="U2278" s="37"/>
      <c r="V2278" s="37"/>
      <c r="W2278" s="37"/>
      <c r="X2278" s="37"/>
      <c r="Y2278" s="37"/>
      <c r="Z2278" s="37"/>
      <c r="AA2278" s="37"/>
      <c r="AB2278" s="37"/>
      <c r="AC2278" s="37"/>
      <c r="AD2278" s="37"/>
      <c r="AE2278" s="37"/>
      <c r="AR2278" s="206" t="s">
        <v>351</v>
      </c>
      <c r="AT2278" s="206" t="s">
        <v>633</v>
      </c>
      <c r="AU2278" s="206" t="s">
        <v>91</v>
      </c>
      <c r="AY2278" s="19" t="s">
        <v>262</v>
      </c>
      <c r="BE2278" s="207">
        <f>IF(N2278="základní",J2278,0)</f>
        <v>0</v>
      </c>
      <c r="BF2278" s="207">
        <f>IF(N2278="snížená",J2278,0)</f>
        <v>0</v>
      </c>
      <c r="BG2278" s="207">
        <f>IF(N2278="zákl. přenesená",J2278,0)</f>
        <v>0</v>
      </c>
      <c r="BH2278" s="207">
        <f>IF(N2278="sníž. přenesená",J2278,0)</f>
        <v>0</v>
      </c>
      <c r="BI2278" s="207">
        <f>IF(N2278="nulová",J2278,0)</f>
        <v>0</v>
      </c>
      <c r="BJ2278" s="19" t="s">
        <v>89</v>
      </c>
      <c r="BK2278" s="207">
        <f>ROUND(I2278*H2278,2)</f>
        <v>0</v>
      </c>
      <c r="BL2278" s="19" t="s">
        <v>104</v>
      </c>
      <c r="BM2278" s="206" t="s">
        <v>1350</v>
      </c>
    </row>
    <row r="2279" spans="1:65" s="2" customFormat="1" ht="18">
      <c r="A2279" s="37"/>
      <c r="B2279" s="38"/>
      <c r="C2279" s="39"/>
      <c r="D2279" s="208" t="s">
        <v>421</v>
      </c>
      <c r="E2279" s="39"/>
      <c r="F2279" s="209" t="s">
        <v>1351</v>
      </c>
      <c r="G2279" s="39"/>
      <c r="H2279" s="39"/>
      <c r="I2279" s="118"/>
      <c r="J2279" s="39"/>
      <c r="K2279" s="39"/>
      <c r="L2279" s="42"/>
      <c r="M2279" s="210"/>
      <c r="N2279" s="211"/>
      <c r="O2279" s="67"/>
      <c r="P2279" s="67"/>
      <c r="Q2279" s="67"/>
      <c r="R2279" s="67"/>
      <c r="S2279" s="67"/>
      <c r="T2279" s="68"/>
      <c r="U2279" s="37"/>
      <c r="V2279" s="37"/>
      <c r="W2279" s="37"/>
      <c r="X2279" s="37"/>
      <c r="Y2279" s="37"/>
      <c r="Z2279" s="37"/>
      <c r="AA2279" s="37"/>
      <c r="AB2279" s="37"/>
      <c r="AC2279" s="37"/>
      <c r="AD2279" s="37"/>
      <c r="AE2279" s="37"/>
      <c r="AT2279" s="19" t="s">
        <v>421</v>
      </c>
      <c r="AU2279" s="19" t="s">
        <v>91</v>
      </c>
    </row>
    <row r="2280" spans="1:65" s="13" customFormat="1" ht="10">
      <c r="B2280" s="212"/>
      <c r="C2280" s="213"/>
      <c r="D2280" s="208" t="s">
        <v>272</v>
      </c>
      <c r="E2280" s="214" t="s">
        <v>44</v>
      </c>
      <c r="F2280" s="215" t="s">
        <v>1299</v>
      </c>
      <c r="G2280" s="213"/>
      <c r="H2280" s="214" t="s">
        <v>44</v>
      </c>
      <c r="I2280" s="216"/>
      <c r="J2280" s="213"/>
      <c r="K2280" s="213"/>
      <c r="L2280" s="217"/>
      <c r="M2280" s="218"/>
      <c r="N2280" s="219"/>
      <c r="O2280" s="219"/>
      <c r="P2280" s="219"/>
      <c r="Q2280" s="219"/>
      <c r="R2280" s="219"/>
      <c r="S2280" s="219"/>
      <c r="T2280" s="220"/>
      <c r="AT2280" s="221" t="s">
        <v>272</v>
      </c>
      <c r="AU2280" s="221" t="s">
        <v>91</v>
      </c>
      <c r="AV2280" s="13" t="s">
        <v>89</v>
      </c>
      <c r="AW2280" s="13" t="s">
        <v>38</v>
      </c>
      <c r="AX2280" s="13" t="s">
        <v>82</v>
      </c>
      <c r="AY2280" s="221" t="s">
        <v>262</v>
      </c>
    </row>
    <row r="2281" spans="1:65" s="13" customFormat="1" ht="10">
      <c r="B2281" s="212"/>
      <c r="C2281" s="213"/>
      <c r="D2281" s="208" t="s">
        <v>272</v>
      </c>
      <c r="E2281" s="214" t="s">
        <v>44</v>
      </c>
      <c r="F2281" s="215" t="s">
        <v>1300</v>
      </c>
      <c r="G2281" s="213"/>
      <c r="H2281" s="214" t="s">
        <v>44</v>
      </c>
      <c r="I2281" s="216"/>
      <c r="J2281" s="213"/>
      <c r="K2281" s="213"/>
      <c r="L2281" s="217"/>
      <c r="M2281" s="218"/>
      <c r="N2281" s="219"/>
      <c r="O2281" s="219"/>
      <c r="P2281" s="219"/>
      <c r="Q2281" s="219"/>
      <c r="R2281" s="219"/>
      <c r="S2281" s="219"/>
      <c r="T2281" s="220"/>
      <c r="AT2281" s="221" t="s">
        <v>272</v>
      </c>
      <c r="AU2281" s="221" t="s">
        <v>91</v>
      </c>
      <c r="AV2281" s="13" t="s">
        <v>89</v>
      </c>
      <c r="AW2281" s="13" t="s">
        <v>38</v>
      </c>
      <c r="AX2281" s="13" t="s">
        <v>82</v>
      </c>
      <c r="AY2281" s="221" t="s">
        <v>262</v>
      </c>
    </row>
    <row r="2282" spans="1:65" s="13" customFormat="1" ht="10">
      <c r="B2282" s="212"/>
      <c r="C2282" s="213"/>
      <c r="D2282" s="208" t="s">
        <v>272</v>
      </c>
      <c r="E2282" s="214" t="s">
        <v>44</v>
      </c>
      <c r="F2282" s="215" t="s">
        <v>1301</v>
      </c>
      <c r="G2282" s="213"/>
      <c r="H2282" s="214" t="s">
        <v>44</v>
      </c>
      <c r="I2282" s="216"/>
      <c r="J2282" s="213"/>
      <c r="K2282" s="213"/>
      <c r="L2282" s="217"/>
      <c r="M2282" s="218"/>
      <c r="N2282" s="219"/>
      <c r="O2282" s="219"/>
      <c r="P2282" s="219"/>
      <c r="Q2282" s="219"/>
      <c r="R2282" s="219"/>
      <c r="S2282" s="219"/>
      <c r="T2282" s="220"/>
      <c r="AT2282" s="221" t="s">
        <v>272</v>
      </c>
      <c r="AU2282" s="221" t="s">
        <v>91</v>
      </c>
      <c r="AV2282" s="13" t="s">
        <v>89</v>
      </c>
      <c r="AW2282" s="13" t="s">
        <v>38</v>
      </c>
      <c r="AX2282" s="13" t="s">
        <v>82</v>
      </c>
      <c r="AY2282" s="221" t="s">
        <v>262</v>
      </c>
    </row>
    <row r="2283" spans="1:65" s="15" customFormat="1" ht="10">
      <c r="B2283" s="233"/>
      <c r="C2283" s="234"/>
      <c r="D2283" s="208" t="s">
        <v>272</v>
      </c>
      <c r="E2283" s="235" t="s">
        <v>44</v>
      </c>
      <c r="F2283" s="236" t="s">
        <v>89</v>
      </c>
      <c r="G2283" s="234"/>
      <c r="H2283" s="237">
        <v>1</v>
      </c>
      <c r="I2283" s="238"/>
      <c r="J2283" s="234"/>
      <c r="K2283" s="234"/>
      <c r="L2283" s="239"/>
      <c r="M2283" s="240"/>
      <c r="N2283" s="241"/>
      <c r="O2283" s="241"/>
      <c r="P2283" s="241"/>
      <c r="Q2283" s="241"/>
      <c r="R2283" s="241"/>
      <c r="S2283" s="241"/>
      <c r="T2283" s="242"/>
      <c r="AT2283" s="243" t="s">
        <v>272</v>
      </c>
      <c r="AU2283" s="243" t="s">
        <v>91</v>
      </c>
      <c r="AV2283" s="15" t="s">
        <v>91</v>
      </c>
      <c r="AW2283" s="15" t="s">
        <v>38</v>
      </c>
      <c r="AX2283" s="15" t="s">
        <v>82</v>
      </c>
      <c r="AY2283" s="243" t="s">
        <v>262</v>
      </c>
    </row>
    <row r="2284" spans="1:65" s="13" customFormat="1" ht="10">
      <c r="B2284" s="212"/>
      <c r="C2284" s="213"/>
      <c r="D2284" s="208" t="s">
        <v>272</v>
      </c>
      <c r="E2284" s="214" t="s">
        <v>44</v>
      </c>
      <c r="F2284" s="215" t="s">
        <v>1302</v>
      </c>
      <c r="G2284" s="213"/>
      <c r="H2284" s="214" t="s">
        <v>44</v>
      </c>
      <c r="I2284" s="216"/>
      <c r="J2284" s="213"/>
      <c r="K2284" s="213"/>
      <c r="L2284" s="217"/>
      <c r="M2284" s="218"/>
      <c r="N2284" s="219"/>
      <c r="O2284" s="219"/>
      <c r="P2284" s="219"/>
      <c r="Q2284" s="219"/>
      <c r="R2284" s="219"/>
      <c r="S2284" s="219"/>
      <c r="T2284" s="220"/>
      <c r="AT2284" s="221" t="s">
        <v>272</v>
      </c>
      <c r="AU2284" s="221" t="s">
        <v>91</v>
      </c>
      <c r="AV2284" s="13" t="s">
        <v>89</v>
      </c>
      <c r="AW2284" s="13" t="s">
        <v>38</v>
      </c>
      <c r="AX2284" s="13" t="s">
        <v>82</v>
      </c>
      <c r="AY2284" s="221" t="s">
        <v>262</v>
      </c>
    </row>
    <row r="2285" spans="1:65" s="13" customFormat="1" ht="30">
      <c r="B2285" s="212"/>
      <c r="C2285" s="213"/>
      <c r="D2285" s="208" t="s">
        <v>272</v>
      </c>
      <c r="E2285" s="214" t="s">
        <v>44</v>
      </c>
      <c r="F2285" s="215" t="s">
        <v>1303</v>
      </c>
      <c r="G2285" s="213"/>
      <c r="H2285" s="214" t="s">
        <v>44</v>
      </c>
      <c r="I2285" s="216"/>
      <c r="J2285" s="213"/>
      <c r="K2285" s="213"/>
      <c r="L2285" s="217"/>
      <c r="M2285" s="218"/>
      <c r="N2285" s="219"/>
      <c r="O2285" s="219"/>
      <c r="P2285" s="219"/>
      <c r="Q2285" s="219"/>
      <c r="R2285" s="219"/>
      <c r="S2285" s="219"/>
      <c r="T2285" s="220"/>
      <c r="AT2285" s="221" t="s">
        <v>272</v>
      </c>
      <c r="AU2285" s="221" t="s">
        <v>91</v>
      </c>
      <c r="AV2285" s="13" t="s">
        <v>89</v>
      </c>
      <c r="AW2285" s="13" t="s">
        <v>38</v>
      </c>
      <c r="AX2285" s="13" t="s">
        <v>82</v>
      </c>
      <c r="AY2285" s="221" t="s">
        <v>262</v>
      </c>
    </row>
    <row r="2286" spans="1:65" s="13" customFormat="1" ht="20">
      <c r="B2286" s="212"/>
      <c r="C2286" s="213"/>
      <c r="D2286" s="208" t="s">
        <v>272</v>
      </c>
      <c r="E2286" s="214" t="s">
        <v>44</v>
      </c>
      <c r="F2286" s="215" t="s">
        <v>1304</v>
      </c>
      <c r="G2286" s="213"/>
      <c r="H2286" s="214" t="s">
        <v>44</v>
      </c>
      <c r="I2286" s="216"/>
      <c r="J2286" s="213"/>
      <c r="K2286" s="213"/>
      <c r="L2286" s="217"/>
      <c r="M2286" s="218"/>
      <c r="N2286" s="219"/>
      <c r="O2286" s="219"/>
      <c r="P2286" s="219"/>
      <c r="Q2286" s="219"/>
      <c r="R2286" s="219"/>
      <c r="S2286" s="219"/>
      <c r="T2286" s="220"/>
      <c r="AT2286" s="221" t="s">
        <v>272</v>
      </c>
      <c r="AU2286" s="221" t="s">
        <v>91</v>
      </c>
      <c r="AV2286" s="13" t="s">
        <v>89</v>
      </c>
      <c r="AW2286" s="13" t="s">
        <v>38</v>
      </c>
      <c r="AX2286" s="13" t="s">
        <v>82</v>
      </c>
      <c r="AY2286" s="221" t="s">
        <v>262</v>
      </c>
    </row>
    <row r="2287" spans="1:65" s="13" customFormat="1" ht="10">
      <c r="B2287" s="212"/>
      <c r="C2287" s="213"/>
      <c r="D2287" s="208" t="s">
        <v>272</v>
      </c>
      <c r="E2287" s="214" t="s">
        <v>44</v>
      </c>
      <c r="F2287" s="215" t="s">
        <v>1308</v>
      </c>
      <c r="G2287" s="213"/>
      <c r="H2287" s="214" t="s">
        <v>44</v>
      </c>
      <c r="I2287" s="216"/>
      <c r="J2287" s="213"/>
      <c r="K2287" s="213"/>
      <c r="L2287" s="217"/>
      <c r="M2287" s="218"/>
      <c r="N2287" s="219"/>
      <c r="O2287" s="219"/>
      <c r="P2287" s="219"/>
      <c r="Q2287" s="219"/>
      <c r="R2287" s="219"/>
      <c r="S2287" s="219"/>
      <c r="T2287" s="220"/>
      <c r="AT2287" s="221" t="s">
        <v>272</v>
      </c>
      <c r="AU2287" s="221" t="s">
        <v>91</v>
      </c>
      <c r="AV2287" s="13" t="s">
        <v>89</v>
      </c>
      <c r="AW2287" s="13" t="s">
        <v>38</v>
      </c>
      <c r="AX2287" s="13" t="s">
        <v>82</v>
      </c>
      <c r="AY2287" s="221" t="s">
        <v>262</v>
      </c>
    </row>
    <row r="2288" spans="1:65" s="13" customFormat="1" ht="10">
      <c r="B2288" s="212"/>
      <c r="C2288" s="213"/>
      <c r="D2288" s="208" t="s">
        <v>272</v>
      </c>
      <c r="E2288" s="214" t="s">
        <v>44</v>
      </c>
      <c r="F2288" s="215" t="s">
        <v>1300</v>
      </c>
      <c r="G2288" s="213"/>
      <c r="H2288" s="214" t="s">
        <v>44</v>
      </c>
      <c r="I2288" s="216"/>
      <c r="J2288" s="213"/>
      <c r="K2288" s="213"/>
      <c r="L2288" s="217"/>
      <c r="M2288" s="218"/>
      <c r="N2288" s="219"/>
      <c r="O2288" s="219"/>
      <c r="P2288" s="219"/>
      <c r="Q2288" s="219"/>
      <c r="R2288" s="219"/>
      <c r="S2288" s="219"/>
      <c r="T2288" s="220"/>
      <c r="AT2288" s="221" t="s">
        <v>272</v>
      </c>
      <c r="AU2288" s="221" t="s">
        <v>91</v>
      </c>
      <c r="AV2288" s="13" t="s">
        <v>89</v>
      </c>
      <c r="AW2288" s="13" t="s">
        <v>38</v>
      </c>
      <c r="AX2288" s="13" t="s">
        <v>82</v>
      </c>
      <c r="AY2288" s="221" t="s">
        <v>262</v>
      </c>
    </row>
    <row r="2289" spans="1:65" s="13" customFormat="1" ht="10">
      <c r="B2289" s="212"/>
      <c r="C2289" s="213"/>
      <c r="D2289" s="208" t="s">
        <v>272</v>
      </c>
      <c r="E2289" s="214" t="s">
        <v>44</v>
      </c>
      <c r="F2289" s="215" t="s">
        <v>421</v>
      </c>
      <c r="G2289" s="213"/>
      <c r="H2289" s="214" t="s">
        <v>44</v>
      </c>
      <c r="I2289" s="216"/>
      <c r="J2289" s="213"/>
      <c r="K2289" s="213"/>
      <c r="L2289" s="217"/>
      <c r="M2289" s="218"/>
      <c r="N2289" s="219"/>
      <c r="O2289" s="219"/>
      <c r="P2289" s="219"/>
      <c r="Q2289" s="219"/>
      <c r="R2289" s="219"/>
      <c r="S2289" s="219"/>
      <c r="T2289" s="220"/>
      <c r="AT2289" s="221" t="s">
        <v>272</v>
      </c>
      <c r="AU2289" s="221" t="s">
        <v>91</v>
      </c>
      <c r="AV2289" s="13" t="s">
        <v>89</v>
      </c>
      <c r="AW2289" s="13" t="s">
        <v>38</v>
      </c>
      <c r="AX2289" s="13" t="s">
        <v>82</v>
      </c>
      <c r="AY2289" s="221" t="s">
        <v>262</v>
      </c>
    </row>
    <row r="2290" spans="1:65" s="15" customFormat="1" ht="10">
      <c r="B2290" s="233"/>
      <c r="C2290" s="234"/>
      <c r="D2290" s="208" t="s">
        <v>272</v>
      </c>
      <c r="E2290" s="235" t="s">
        <v>44</v>
      </c>
      <c r="F2290" s="236" t="s">
        <v>351</v>
      </c>
      <c r="G2290" s="234"/>
      <c r="H2290" s="237">
        <v>8</v>
      </c>
      <c r="I2290" s="238"/>
      <c r="J2290" s="234"/>
      <c r="K2290" s="234"/>
      <c r="L2290" s="239"/>
      <c r="M2290" s="240"/>
      <c r="N2290" s="241"/>
      <c r="O2290" s="241"/>
      <c r="P2290" s="241"/>
      <c r="Q2290" s="241"/>
      <c r="R2290" s="241"/>
      <c r="S2290" s="241"/>
      <c r="T2290" s="242"/>
      <c r="AT2290" s="243" t="s">
        <v>272</v>
      </c>
      <c r="AU2290" s="243" t="s">
        <v>91</v>
      </c>
      <c r="AV2290" s="15" t="s">
        <v>91</v>
      </c>
      <c r="AW2290" s="15" t="s">
        <v>38</v>
      </c>
      <c r="AX2290" s="15" t="s">
        <v>82</v>
      </c>
      <c r="AY2290" s="243" t="s">
        <v>262</v>
      </c>
    </row>
    <row r="2291" spans="1:65" s="13" customFormat="1" ht="30">
      <c r="B2291" s="212"/>
      <c r="C2291" s="213"/>
      <c r="D2291" s="208" t="s">
        <v>272</v>
      </c>
      <c r="E2291" s="214" t="s">
        <v>44</v>
      </c>
      <c r="F2291" s="215" t="s">
        <v>1309</v>
      </c>
      <c r="G2291" s="213"/>
      <c r="H2291" s="214" t="s">
        <v>44</v>
      </c>
      <c r="I2291" s="216"/>
      <c r="J2291" s="213"/>
      <c r="K2291" s="213"/>
      <c r="L2291" s="217"/>
      <c r="M2291" s="218"/>
      <c r="N2291" s="219"/>
      <c r="O2291" s="219"/>
      <c r="P2291" s="219"/>
      <c r="Q2291" s="219"/>
      <c r="R2291" s="219"/>
      <c r="S2291" s="219"/>
      <c r="T2291" s="220"/>
      <c r="AT2291" s="221" t="s">
        <v>272</v>
      </c>
      <c r="AU2291" s="221" t="s">
        <v>91</v>
      </c>
      <c r="AV2291" s="13" t="s">
        <v>89</v>
      </c>
      <c r="AW2291" s="13" t="s">
        <v>38</v>
      </c>
      <c r="AX2291" s="13" t="s">
        <v>82</v>
      </c>
      <c r="AY2291" s="221" t="s">
        <v>262</v>
      </c>
    </row>
    <row r="2292" spans="1:65" s="13" customFormat="1" ht="30">
      <c r="B2292" s="212"/>
      <c r="C2292" s="213"/>
      <c r="D2292" s="208" t="s">
        <v>272</v>
      </c>
      <c r="E2292" s="214" t="s">
        <v>44</v>
      </c>
      <c r="F2292" s="215" t="s">
        <v>1303</v>
      </c>
      <c r="G2292" s="213"/>
      <c r="H2292" s="214" t="s">
        <v>44</v>
      </c>
      <c r="I2292" s="216"/>
      <c r="J2292" s="213"/>
      <c r="K2292" s="213"/>
      <c r="L2292" s="217"/>
      <c r="M2292" s="218"/>
      <c r="N2292" s="219"/>
      <c r="O2292" s="219"/>
      <c r="P2292" s="219"/>
      <c r="Q2292" s="219"/>
      <c r="R2292" s="219"/>
      <c r="S2292" s="219"/>
      <c r="T2292" s="220"/>
      <c r="AT2292" s="221" t="s">
        <v>272</v>
      </c>
      <c r="AU2292" s="221" t="s">
        <v>91</v>
      </c>
      <c r="AV2292" s="13" t="s">
        <v>89</v>
      </c>
      <c r="AW2292" s="13" t="s">
        <v>38</v>
      </c>
      <c r="AX2292" s="13" t="s">
        <v>82</v>
      </c>
      <c r="AY2292" s="221" t="s">
        <v>262</v>
      </c>
    </row>
    <row r="2293" spans="1:65" s="13" customFormat="1" ht="20">
      <c r="B2293" s="212"/>
      <c r="C2293" s="213"/>
      <c r="D2293" s="208" t="s">
        <v>272</v>
      </c>
      <c r="E2293" s="214" t="s">
        <v>44</v>
      </c>
      <c r="F2293" s="215" t="s">
        <v>1310</v>
      </c>
      <c r="G2293" s="213"/>
      <c r="H2293" s="214" t="s">
        <v>44</v>
      </c>
      <c r="I2293" s="216"/>
      <c r="J2293" s="213"/>
      <c r="K2293" s="213"/>
      <c r="L2293" s="217"/>
      <c r="M2293" s="218"/>
      <c r="N2293" s="219"/>
      <c r="O2293" s="219"/>
      <c r="P2293" s="219"/>
      <c r="Q2293" s="219"/>
      <c r="R2293" s="219"/>
      <c r="S2293" s="219"/>
      <c r="T2293" s="220"/>
      <c r="AT2293" s="221" t="s">
        <v>272</v>
      </c>
      <c r="AU2293" s="221" t="s">
        <v>91</v>
      </c>
      <c r="AV2293" s="13" t="s">
        <v>89</v>
      </c>
      <c r="AW2293" s="13" t="s">
        <v>38</v>
      </c>
      <c r="AX2293" s="13" t="s">
        <v>82</v>
      </c>
      <c r="AY2293" s="221" t="s">
        <v>262</v>
      </c>
    </row>
    <row r="2294" spans="1:65" s="13" customFormat="1" ht="10">
      <c r="B2294" s="212"/>
      <c r="C2294" s="213"/>
      <c r="D2294" s="208" t="s">
        <v>272</v>
      </c>
      <c r="E2294" s="214" t="s">
        <v>44</v>
      </c>
      <c r="F2294" s="215" t="s">
        <v>1329</v>
      </c>
      <c r="G2294" s="213"/>
      <c r="H2294" s="214" t="s">
        <v>44</v>
      </c>
      <c r="I2294" s="216"/>
      <c r="J2294" s="213"/>
      <c r="K2294" s="213"/>
      <c r="L2294" s="217"/>
      <c r="M2294" s="218"/>
      <c r="N2294" s="219"/>
      <c r="O2294" s="219"/>
      <c r="P2294" s="219"/>
      <c r="Q2294" s="219"/>
      <c r="R2294" s="219"/>
      <c r="S2294" s="219"/>
      <c r="T2294" s="220"/>
      <c r="AT2294" s="221" t="s">
        <v>272</v>
      </c>
      <c r="AU2294" s="221" t="s">
        <v>91</v>
      </c>
      <c r="AV2294" s="13" t="s">
        <v>89</v>
      </c>
      <c r="AW2294" s="13" t="s">
        <v>38</v>
      </c>
      <c r="AX2294" s="13" t="s">
        <v>82</v>
      </c>
      <c r="AY2294" s="221" t="s">
        <v>262</v>
      </c>
    </row>
    <row r="2295" spans="1:65" s="13" customFormat="1" ht="10">
      <c r="B2295" s="212"/>
      <c r="C2295" s="213"/>
      <c r="D2295" s="208" t="s">
        <v>272</v>
      </c>
      <c r="E2295" s="214" t="s">
        <v>44</v>
      </c>
      <c r="F2295" s="215" t="s">
        <v>1300</v>
      </c>
      <c r="G2295" s="213"/>
      <c r="H2295" s="214" t="s">
        <v>44</v>
      </c>
      <c r="I2295" s="216"/>
      <c r="J2295" s="213"/>
      <c r="K2295" s="213"/>
      <c r="L2295" s="217"/>
      <c r="M2295" s="218"/>
      <c r="N2295" s="219"/>
      <c r="O2295" s="219"/>
      <c r="P2295" s="219"/>
      <c r="Q2295" s="219"/>
      <c r="R2295" s="219"/>
      <c r="S2295" s="219"/>
      <c r="T2295" s="220"/>
      <c r="AT2295" s="221" t="s">
        <v>272</v>
      </c>
      <c r="AU2295" s="221" t="s">
        <v>91</v>
      </c>
      <c r="AV2295" s="13" t="s">
        <v>89</v>
      </c>
      <c r="AW2295" s="13" t="s">
        <v>38</v>
      </c>
      <c r="AX2295" s="13" t="s">
        <v>82</v>
      </c>
      <c r="AY2295" s="221" t="s">
        <v>262</v>
      </c>
    </row>
    <row r="2296" spans="1:65" s="13" customFormat="1" ht="10">
      <c r="B2296" s="212"/>
      <c r="C2296" s="213"/>
      <c r="D2296" s="208" t="s">
        <v>272</v>
      </c>
      <c r="E2296" s="214" t="s">
        <v>44</v>
      </c>
      <c r="F2296" s="215" t="s">
        <v>1318</v>
      </c>
      <c r="G2296" s="213"/>
      <c r="H2296" s="214" t="s">
        <v>44</v>
      </c>
      <c r="I2296" s="216"/>
      <c r="J2296" s="213"/>
      <c r="K2296" s="213"/>
      <c r="L2296" s="217"/>
      <c r="M2296" s="218"/>
      <c r="N2296" s="219"/>
      <c r="O2296" s="219"/>
      <c r="P2296" s="219"/>
      <c r="Q2296" s="219"/>
      <c r="R2296" s="219"/>
      <c r="S2296" s="219"/>
      <c r="T2296" s="220"/>
      <c r="AT2296" s="221" t="s">
        <v>272</v>
      </c>
      <c r="AU2296" s="221" t="s">
        <v>91</v>
      </c>
      <c r="AV2296" s="13" t="s">
        <v>89</v>
      </c>
      <c r="AW2296" s="13" t="s">
        <v>38</v>
      </c>
      <c r="AX2296" s="13" t="s">
        <v>82</v>
      </c>
      <c r="AY2296" s="221" t="s">
        <v>262</v>
      </c>
    </row>
    <row r="2297" spans="1:65" s="15" customFormat="1" ht="10">
      <c r="B2297" s="233"/>
      <c r="C2297" s="234"/>
      <c r="D2297" s="208" t="s">
        <v>272</v>
      </c>
      <c r="E2297" s="235" t="s">
        <v>44</v>
      </c>
      <c r="F2297" s="236" t="s">
        <v>1330</v>
      </c>
      <c r="G2297" s="234"/>
      <c r="H2297" s="237">
        <v>39</v>
      </c>
      <c r="I2297" s="238"/>
      <c r="J2297" s="234"/>
      <c r="K2297" s="234"/>
      <c r="L2297" s="239"/>
      <c r="M2297" s="240"/>
      <c r="N2297" s="241"/>
      <c r="O2297" s="241"/>
      <c r="P2297" s="241"/>
      <c r="Q2297" s="241"/>
      <c r="R2297" s="241"/>
      <c r="S2297" s="241"/>
      <c r="T2297" s="242"/>
      <c r="AT2297" s="243" t="s">
        <v>272</v>
      </c>
      <c r="AU2297" s="243" t="s">
        <v>91</v>
      </c>
      <c r="AV2297" s="15" t="s">
        <v>91</v>
      </c>
      <c r="AW2297" s="15" t="s">
        <v>38</v>
      </c>
      <c r="AX2297" s="15" t="s">
        <v>82</v>
      </c>
      <c r="AY2297" s="243" t="s">
        <v>262</v>
      </c>
    </row>
    <row r="2298" spans="1:65" s="13" customFormat="1" ht="10">
      <c r="B2298" s="212"/>
      <c r="C2298" s="213"/>
      <c r="D2298" s="208" t="s">
        <v>272</v>
      </c>
      <c r="E2298" s="214" t="s">
        <v>44</v>
      </c>
      <c r="F2298" s="215" t="s">
        <v>1331</v>
      </c>
      <c r="G2298" s="213"/>
      <c r="H2298" s="214" t="s">
        <v>44</v>
      </c>
      <c r="I2298" s="216"/>
      <c r="J2298" s="213"/>
      <c r="K2298" s="213"/>
      <c r="L2298" s="217"/>
      <c r="M2298" s="218"/>
      <c r="N2298" s="219"/>
      <c r="O2298" s="219"/>
      <c r="P2298" s="219"/>
      <c r="Q2298" s="219"/>
      <c r="R2298" s="219"/>
      <c r="S2298" s="219"/>
      <c r="T2298" s="220"/>
      <c r="AT2298" s="221" t="s">
        <v>272</v>
      </c>
      <c r="AU2298" s="221" t="s">
        <v>91</v>
      </c>
      <c r="AV2298" s="13" t="s">
        <v>89</v>
      </c>
      <c r="AW2298" s="13" t="s">
        <v>38</v>
      </c>
      <c r="AX2298" s="13" t="s">
        <v>82</v>
      </c>
      <c r="AY2298" s="221" t="s">
        <v>262</v>
      </c>
    </row>
    <row r="2299" spans="1:65" s="13" customFormat="1" ht="30">
      <c r="B2299" s="212"/>
      <c r="C2299" s="213"/>
      <c r="D2299" s="208" t="s">
        <v>272</v>
      </c>
      <c r="E2299" s="214" t="s">
        <v>44</v>
      </c>
      <c r="F2299" s="215" t="s">
        <v>1303</v>
      </c>
      <c r="G2299" s="213"/>
      <c r="H2299" s="214" t="s">
        <v>44</v>
      </c>
      <c r="I2299" s="216"/>
      <c r="J2299" s="213"/>
      <c r="K2299" s="213"/>
      <c r="L2299" s="217"/>
      <c r="M2299" s="218"/>
      <c r="N2299" s="219"/>
      <c r="O2299" s="219"/>
      <c r="P2299" s="219"/>
      <c r="Q2299" s="219"/>
      <c r="R2299" s="219"/>
      <c r="S2299" s="219"/>
      <c r="T2299" s="220"/>
      <c r="AT2299" s="221" t="s">
        <v>272</v>
      </c>
      <c r="AU2299" s="221" t="s">
        <v>91</v>
      </c>
      <c r="AV2299" s="13" t="s">
        <v>89</v>
      </c>
      <c r="AW2299" s="13" t="s">
        <v>38</v>
      </c>
      <c r="AX2299" s="13" t="s">
        <v>82</v>
      </c>
      <c r="AY2299" s="221" t="s">
        <v>262</v>
      </c>
    </row>
    <row r="2300" spans="1:65" s="13" customFormat="1" ht="10">
      <c r="B2300" s="212"/>
      <c r="C2300" s="213"/>
      <c r="D2300" s="208" t="s">
        <v>272</v>
      </c>
      <c r="E2300" s="214" t="s">
        <v>44</v>
      </c>
      <c r="F2300" s="215" t="s">
        <v>1316</v>
      </c>
      <c r="G2300" s="213"/>
      <c r="H2300" s="214" t="s">
        <v>44</v>
      </c>
      <c r="I2300" s="216"/>
      <c r="J2300" s="213"/>
      <c r="K2300" s="213"/>
      <c r="L2300" s="217"/>
      <c r="M2300" s="218"/>
      <c r="N2300" s="219"/>
      <c r="O2300" s="219"/>
      <c r="P2300" s="219"/>
      <c r="Q2300" s="219"/>
      <c r="R2300" s="219"/>
      <c r="S2300" s="219"/>
      <c r="T2300" s="220"/>
      <c r="AT2300" s="221" t="s">
        <v>272</v>
      </c>
      <c r="AU2300" s="221" t="s">
        <v>91</v>
      </c>
      <c r="AV2300" s="13" t="s">
        <v>89</v>
      </c>
      <c r="AW2300" s="13" t="s">
        <v>38</v>
      </c>
      <c r="AX2300" s="13" t="s">
        <v>82</v>
      </c>
      <c r="AY2300" s="221" t="s">
        <v>262</v>
      </c>
    </row>
    <row r="2301" spans="1:65" s="16" customFormat="1" ht="10">
      <c r="B2301" s="244"/>
      <c r="C2301" s="245"/>
      <c r="D2301" s="208" t="s">
        <v>272</v>
      </c>
      <c r="E2301" s="246" t="s">
        <v>44</v>
      </c>
      <c r="F2301" s="247" t="s">
        <v>291</v>
      </c>
      <c r="G2301" s="245"/>
      <c r="H2301" s="248">
        <v>48</v>
      </c>
      <c r="I2301" s="249"/>
      <c r="J2301" s="245"/>
      <c r="K2301" s="245"/>
      <c r="L2301" s="250"/>
      <c r="M2301" s="251"/>
      <c r="N2301" s="252"/>
      <c r="O2301" s="252"/>
      <c r="P2301" s="252"/>
      <c r="Q2301" s="252"/>
      <c r="R2301" s="252"/>
      <c r="S2301" s="252"/>
      <c r="T2301" s="253"/>
      <c r="AT2301" s="254" t="s">
        <v>272</v>
      </c>
      <c r="AU2301" s="254" t="s">
        <v>91</v>
      </c>
      <c r="AV2301" s="16" t="s">
        <v>104</v>
      </c>
      <c r="AW2301" s="16" t="s">
        <v>38</v>
      </c>
      <c r="AX2301" s="16" t="s">
        <v>89</v>
      </c>
      <c r="AY2301" s="254" t="s">
        <v>262</v>
      </c>
    </row>
    <row r="2302" spans="1:65" s="2" customFormat="1" ht="21.75" customHeight="1">
      <c r="A2302" s="37"/>
      <c r="B2302" s="38"/>
      <c r="C2302" s="195" t="s">
        <v>1352</v>
      </c>
      <c r="D2302" s="195" t="s">
        <v>264</v>
      </c>
      <c r="E2302" s="196" t="s">
        <v>1353</v>
      </c>
      <c r="F2302" s="197" t="s">
        <v>1354</v>
      </c>
      <c r="G2302" s="198" t="s">
        <v>518</v>
      </c>
      <c r="H2302" s="199">
        <v>16</v>
      </c>
      <c r="I2302" s="200"/>
      <c r="J2302" s="201">
        <f>ROUND(I2302*H2302,2)</f>
        <v>0</v>
      </c>
      <c r="K2302" s="197" t="s">
        <v>268</v>
      </c>
      <c r="L2302" s="42"/>
      <c r="M2302" s="202" t="s">
        <v>44</v>
      </c>
      <c r="N2302" s="203" t="s">
        <v>53</v>
      </c>
      <c r="O2302" s="67"/>
      <c r="P2302" s="204">
        <f>O2302*H2302</f>
        <v>0</v>
      </c>
      <c r="Q2302" s="204">
        <v>0.44169999999999998</v>
      </c>
      <c r="R2302" s="204">
        <f>Q2302*H2302</f>
        <v>7.0671999999999997</v>
      </c>
      <c r="S2302" s="204">
        <v>0</v>
      </c>
      <c r="T2302" s="205">
        <f>S2302*H2302</f>
        <v>0</v>
      </c>
      <c r="U2302" s="37"/>
      <c r="V2302" s="37"/>
      <c r="W2302" s="37"/>
      <c r="X2302" s="37"/>
      <c r="Y2302" s="37"/>
      <c r="Z2302" s="37"/>
      <c r="AA2302" s="37"/>
      <c r="AB2302" s="37"/>
      <c r="AC2302" s="37"/>
      <c r="AD2302" s="37"/>
      <c r="AE2302" s="37"/>
      <c r="AR2302" s="206" t="s">
        <v>104</v>
      </c>
      <c r="AT2302" s="206" t="s">
        <v>264</v>
      </c>
      <c r="AU2302" s="206" t="s">
        <v>91</v>
      </c>
      <c r="AY2302" s="19" t="s">
        <v>262</v>
      </c>
      <c r="BE2302" s="207">
        <f>IF(N2302="základní",J2302,0)</f>
        <v>0</v>
      </c>
      <c r="BF2302" s="207">
        <f>IF(N2302="snížená",J2302,0)</f>
        <v>0</v>
      </c>
      <c r="BG2302" s="207">
        <f>IF(N2302="zákl. přenesená",J2302,0)</f>
        <v>0</v>
      </c>
      <c r="BH2302" s="207">
        <f>IF(N2302="sníž. přenesená",J2302,0)</f>
        <v>0</v>
      </c>
      <c r="BI2302" s="207">
        <f>IF(N2302="nulová",J2302,0)</f>
        <v>0</v>
      </c>
      <c r="BJ2302" s="19" t="s">
        <v>89</v>
      </c>
      <c r="BK2302" s="207">
        <f>ROUND(I2302*H2302,2)</f>
        <v>0</v>
      </c>
      <c r="BL2302" s="19" t="s">
        <v>104</v>
      </c>
      <c r="BM2302" s="206" t="s">
        <v>1355</v>
      </c>
    </row>
    <row r="2303" spans="1:65" s="2" customFormat="1" ht="81">
      <c r="A2303" s="37"/>
      <c r="B2303" s="38"/>
      <c r="C2303" s="39"/>
      <c r="D2303" s="208" t="s">
        <v>270</v>
      </c>
      <c r="E2303" s="39"/>
      <c r="F2303" s="209" t="s">
        <v>1356</v>
      </c>
      <c r="G2303" s="39"/>
      <c r="H2303" s="39"/>
      <c r="I2303" s="118"/>
      <c r="J2303" s="39"/>
      <c r="K2303" s="39"/>
      <c r="L2303" s="42"/>
      <c r="M2303" s="210"/>
      <c r="N2303" s="211"/>
      <c r="O2303" s="67"/>
      <c r="P2303" s="67"/>
      <c r="Q2303" s="67"/>
      <c r="R2303" s="67"/>
      <c r="S2303" s="67"/>
      <c r="T2303" s="68"/>
      <c r="U2303" s="37"/>
      <c r="V2303" s="37"/>
      <c r="W2303" s="37"/>
      <c r="X2303" s="37"/>
      <c r="Y2303" s="37"/>
      <c r="Z2303" s="37"/>
      <c r="AA2303" s="37"/>
      <c r="AB2303" s="37"/>
      <c r="AC2303" s="37"/>
      <c r="AD2303" s="37"/>
      <c r="AE2303" s="37"/>
      <c r="AT2303" s="19" t="s">
        <v>270</v>
      </c>
      <c r="AU2303" s="19" t="s">
        <v>91</v>
      </c>
    </row>
    <row r="2304" spans="1:65" s="2" customFormat="1" ht="18">
      <c r="A2304" s="37"/>
      <c r="B2304" s="38"/>
      <c r="C2304" s="39"/>
      <c r="D2304" s="208" t="s">
        <v>421</v>
      </c>
      <c r="E2304" s="39"/>
      <c r="F2304" s="209" t="s">
        <v>1357</v>
      </c>
      <c r="G2304" s="39"/>
      <c r="H2304" s="39"/>
      <c r="I2304" s="118"/>
      <c r="J2304" s="39"/>
      <c r="K2304" s="39"/>
      <c r="L2304" s="42"/>
      <c r="M2304" s="210"/>
      <c r="N2304" s="211"/>
      <c r="O2304" s="67"/>
      <c r="P2304" s="67"/>
      <c r="Q2304" s="67"/>
      <c r="R2304" s="67"/>
      <c r="S2304" s="67"/>
      <c r="T2304" s="68"/>
      <c r="U2304" s="37"/>
      <c r="V2304" s="37"/>
      <c r="W2304" s="37"/>
      <c r="X2304" s="37"/>
      <c r="Y2304" s="37"/>
      <c r="Z2304" s="37"/>
      <c r="AA2304" s="37"/>
      <c r="AB2304" s="37"/>
      <c r="AC2304" s="37"/>
      <c r="AD2304" s="37"/>
      <c r="AE2304" s="37"/>
      <c r="AT2304" s="19" t="s">
        <v>421</v>
      </c>
      <c r="AU2304" s="19" t="s">
        <v>91</v>
      </c>
    </row>
    <row r="2305" spans="2:51" s="13" customFormat="1" ht="10">
      <c r="B2305" s="212"/>
      <c r="C2305" s="213"/>
      <c r="D2305" s="208" t="s">
        <v>272</v>
      </c>
      <c r="E2305" s="214" t="s">
        <v>44</v>
      </c>
      <c r="F2305" s="215" t="s">
        <v>1358</v>
      </c>
      <c r="G2305" s="213"/>
      <c r="H2305" s="214" t="s">
        <v>44</v>
      </c>
      <c r="I2305" s="216"/>
      <c r="J2305" s="213"/>
      <c r="K2305" s="213"/>
      <c r="L2305" s="217"/>
      <c r="M2305" s="218"/>
      <c r="N2305" s="219"/>
      <c r="O2305" s="219"/>
      <c r="P2305" s="219"/>
      <c r="Q2305" s="219"/>
      <c r="R2305" s="219"/>
      <c r="S2305" s="219"/>
      <c r="T2305" s="220"/>
      <c r="AT2305" s="221" t="s">
        <v>272</v>
      </c>
      <c r="AU2305" s="221" t="s">
        <v>91</v>
      </c>
      <c r="AV2305" s="13" t="s">
        <v>89</v>
      </c>
      <c r="AW2305" s="13" t="s">
        <v>38</v>
      </c>
      <c r="AX2305" s="13" t="s">
        <v>82</v>
      </c>
      <c r="AY2305" s="221" t="s">
        <v>262</v>
      </c>
    </row>
    <row r="2306" spans="2:51" s="13" customFormat="1" ht="10">
      <c r="B2306" s="212"/>
      <c r="C2306" s="213"/>
      <c r="D2306" s="208" t="s">
        <v>272</v>
      </c>
      <c r="E2306" s="214" t="s">
        <v>44</v>
      </c>
      <c r="F2306" s="215" t="s">
        <v>1300</v>
      </c>
      <c r="G2306" s="213"/>
      <c r="H2306" s="214" t="s">
        <v>44</v>
      </c>
      <c r="I2306" s="216"/>
      <c r="J2306" s="213"/>
      <c r="K2306" s="213"/>
      <c r="L2306" s="217"/>
      <c r="M2306" s="218"/>
      <c r="N2306" s="219"/>
      <c r="O2306" s="219"/>
      <c r="P2306" s="219"/>
      <c r="Q2306" s="219"/>
      <c r="R2306" s="219"/>
      <c r="S2306" s="219"/>
      <c r="T2306" s="220"/>
      <c r="AT2306" s="221" t="s">
        <v>272</v>
      </c>
      <c r="AU2306" s="221" t="s">
        <v>91</v>
      </c>
      <c r="AV2306" s="13" t="s">
        <v>89</v>
      </c>
      <c r="AW2306" s="13" t="s">
        <v>38</v>
      </c>
      <c r="AX2306" s="13" t="s">
        <v>82</v>
      </c>
      <c r="AY2306" s="221" t="s">
        <v>262</v>
      </c>
    </row>
    <row r="2307" spans="2:51" s="13" customFormat="1" ht="10">
      <c r="B2307" s="212"/>
      <c r="C2307" s="213"/>
      <c r="D2307" s="208" t="s">
        <v>272</v>
      </c>
      <c r="E2307" s="214" t="s">
        <v>44</v>
      </c>
      <c r="F2307" s="215" t="s">
        <v>1301</v>
      </c>
      <c r="G2307" s="213"/>
      <c r="H2307" s="214" t="s">
        <v>44</v>
      </c>
      <c r="I2307" s="216"/>
      <c r="J2307" s="213"/>
      <c r="K2307" s="213"/>
      <c r="L2307" s="217"/>
      <c r="M2307" s="218"/>
      <c r="N2307" s="219"/>
      <c r="O2307" s="219"/>
      <c r="P2307" s="219"/>
      <c r="Q2307" s="219"/>
      <c r="R2307" s="219"/>
      <c r="S2307" s="219"/>
      <c r="T2307" s="220"/>
      <c r="AT2307" s="221" t="s">
        <v>272</v>
      </c>
      <c r="AU2307" s="221" t="s">
        <v>91</v>
      </c>
      <c r="AV2307" s="13" t="s">
        <v>89</v>
      </c>
      <c r="AW2307" s="13" t="s">
        <v>38</v>
      </c>
      <c r="AX2307" s="13" t="s">
        <v>82</v>
      </c>
      <c r="AY2307" s="221" t="s">
        <v>262</v>
      </c>
    </row>
    <row r="2308" spans="2:51" s="15" customFormat="1" ht="10">
      <c r="B2308" s="233"/>
      <c r="C2308" s="234"/>
      <c r="D2308" s="208" t="s">
        <v>272</v>
      </c>
      <c r="E2308" s="235" t="s">
        <v>44</v>
      </c>
      <c r="F2308" s="236" t="s">
        <v>91</v>
      </c>
      <c r="G2308" s="234"/>
      <c r="H2308" s="237">
        <v>2</v>
      </c>
      <c r="I2308" s="238"/>
      <c r="J2308" s="234"/>
      <c r="K2308" s="234"/>
      <c r="L2308" s="239"/>
      <c r="M2308" s="240"/>
      <c r="N2308" s="241"/>
      <c r="O2308" s="241"/>
      <c r="P2308" s="241"/>
      <c r="Q2308" s="241"/>
      <c r="R2308" s="241"/>
      <c r="S2308" s="241"/>
      <c r="T2308" s="242"/>
      <c r="AT2308" s="243" t="s">
        <v>272</v>
      </c>
      <c r="AU2308" s="243" t="s">
        <v>91</v>
      </c>
      <c r="AV2308" s="15" t="s">
        <v>91</v>
      </c>
      <c r="AW2308" s="15" t="s">
        <v>38</v>
      </c>
      <c r="AX2308" s="15" t="s">
        <v>82</v>
      </c>
      <c r="AY2308" s="243" t="s">
        <v>262</v>
      </c>
    </row>
    <row r="2309" spans="2:51" s="13" customFormat="1" ht="10">
      <c r="B2309" s="212"/>
      <c r="C2309" s="213"/>
      <c r="D2309" s="208" t="s">
        <v>272</v>
      </c>
      <c r="E2309" s="214" t="s">
        <v>44</v>
      </c>
      <c r="F2309" s="215" t="s">
        <v>1359</v>
      </c>
      <c r="G2309" s="213"/>
      <c r="H2309" s="214" t="s">
        <v>44</v>
      </c>
      <c r="I2309" s="216"/>
      <c r="J2309" s="213"/>
      <c r="K2309" s="213"/>
      <c r="L2309" s="217"/>
      <c r="M2309" s="218"/>
      <c r="N2309" s="219"/>
      <c r="O2309" s="219"/>
      <c r="P2309" s="219"/>
      <c r="Q2309" s="219"/>
      <c r="R2309" s="219"/>
      <c r="S2309" s="219"/>
      <c r="T2309" s="220"/>
      <c r="AT2309" s="221" t="s">
        <v>272</v>
      </c>
      <c r="AU2309" s="221" t="s">
        <v>91</v>
      </c>
      <c r="AV2309" s="13" t="s">
        <v>89</v>
      </c>
      <c r="AW2309" s="13" t="s">
        <v>38</v>
      </c>
      <c r="AX2309" s="13" t="s">
        <v>82</v>
      </c>
      <c r="AY2309" s="221" t="s">
        <v>262</v>
      </c>
    </row>
    <row r="2310" spans="2:51" s="13" customFormat="1" ht="30">
      <c r="B2310" s="212"/>
      <c r="C2310" s="213"/>
      <c r="D2310" s="208" t="s">
        <v>272</v>
      </c>
      <c r="E2310" s="214" t="s">
        <v>44</v>
      </c>
      <c r="F2310" s="215" t="s">
        <v>1303</v>
      </c>
      <c r="G2310" s="213"/>
      <c r="H2310" s="214" t="s">
        <v>44</v>
      </c>
      <c r="I2310" s="216"/>
      <c r="J2310" s="213"/>
      <c r="K2310" s="213"/>
      <c r="L2310" s="217"/>
      <c r="M2310" s="218"/>
      <c r="N2310" s="219"/>
      <c r="O2310" s="219"/>
      <c r="P2310" s="219"/>
      <c r="Q2310" s="219"/>
      <c r="R2310" s="219"/>
      <c r="S2310" s="219"/>
      <c r="T2310" s="220"/>
      <c r="AT2310" s="221" t="s">
        <v>272</v>
      </c>
      <c r="AU2310" s="221" t="s">
        <v>91</v>
      </c>
      <c r="AV2310" s="13" t="s">
        <v>89</v>
      </c>
      <c r="AW2310" s="13" t="s">
        <v>38</v>
      </c>
      <c r="AX2310" s="13" t="s">
        <v>82</v>
      </c>
      <c r="AY2310" s="221" t="s">
        <v>262</v>
      </c>
    </row>
    <row r="2311" spans="2:51" s="13" customFormat="1" ht="10">
      <c r="B2311" s="212"/>
      <c r="C2311" s="213"/>
      <c r="D2311" s="208" t="s">
        <v>272</v>
      </c>
      <c r="E2311" s="214" t="s">
        <v>44</v>
      </c>
      <c r="F2311" s="215" t="s">
        <v>1360</v>
      </c>
      <c r="G2311" s="213"/>
      <c r="H2311" s="214" t="s">
        <v>44</v>
      </c>
      <c r="I2311" s="216"/>
      <c r="J2311" s="213"/>
      <c r="K2311" s="213"/>
      <c r="L2311" s="217"/>
      <c r="M2311" s="218"/>
      <c r="N2311" s="219"/>
      <c r="O2311" s="219"/>
      <c r="P2311" s="219"/>
      <c r="Q2311" s="219"/>
      <c r="R2311" s="219"/>
      <c r="S2311" s="219"/>
      <c r="T2311" s="220"/>
      <c r="AT2311" s="221" t="s">
        <v>272</v>
      </c>
      <c r="AU2311" s="221" t="s">
        <v>91</v>
      </c>
      <c r="AV2311" s="13" t="s">
        <v>89</v>
      </c>
      <c r="AW2311" s="13" t="s">
        <v>38</v>
      </c>
      <c r="AX2311" s="13" t="s">
        <v>82</v>
      </c>
      <c r="AY2311" s="221" t="s">
        <v>262</v>
      </c>
    </row>
    <row r="2312" spans="2:51" s="13" customFormat="1" ht="10">
      <c r="B2312" s="212"/>
      <c r="C2312" s="213"/>
      <c r="D2312" s="208" t="s">
        <v>272</v>
      </c>
      <c r="E2312" s="214" t="s">
        <v>44</v>
      </c>
      <c r="F2312" s="215" t="s">
        <v>1361</v>
      </c>
      <c r="G2312" s="213"/>
      <c r="H2312" s="214" t="s">
        <v>44</v>
      </c>
      <c r="I2312" s="216"/>
      <c r="J2312" s="213"/>
      <c r="K2312" s="213"/>
      <c r="L2312" s="217"/>
      <c r="M2312" s="218"/>
      <c r="N2312" s="219"/>
      <c r="O2312" s="219"/>
      <c r="P2312" s="219"/>
      <c r="Q2312" s="219"/>
      <c r="R2312" s="219"/>
      <c r="S2312" s="219"/>
      <c r="T2312" s="220"/>
      <c r="AT2312" s="221" t="s">
        <v>272</v>
      </c>
      <c r="AU2312" s="221" t="s">
        <v>91</v>
      </c>
      <c r="AV2312" s="13" t="s">
        <v>89</v>
      </c>
      <c r="AW2312" s="13" t="s">
        <v>38</v>
      </c>
      <c r="AX2312" s="13" t="s">
        <v>82</v>
      </c>
      <c r="AY2312" s="221" t="s">
        <v>262</v>
      </c>
    </row>
    <row r="2313" spans="2:51" s="13" customFormat="1" ht="10">
      <c r="B2313" s="212"/>
      <c r="C2313" s="213"/>
      <c r="D2313" s="208" t="s">
        <v>272</v>
      </c>
      <c r="E2313" s="214" t="s">
        <v>44</v>
      </c>
      <c r="F2313" s="215" t="s">
        <v>1300</v>
      </c>
      <c r="G2313" s="213"/>
      <c r="H2313" s="214" t="s">
        <v>44</v>
      </c>
      <c r="I2313" s="216"/>
      <c r="J2313" s="213"/>
      <c r="K2313" s="213"/>
      <c r="L2313" s="217"/>
      <c r="M2313" s="218"/>
      <c r="N2313" s="219"/>
      <c r="O2313" s="219"/>
      <c r="P2313" s="219"/>
      <c r="Q2313" s="219"/>
      <c r="R2313" s="219"/>
      <c r="S2313" s="219"/>
      <c r="T2313" s="220"/>
      <c r="AT2313" s="221" t="s">
        <v>272</v>
      </c>
      <c r="AU2313" s="221" t="s">
        <v>91</v>
      </c>
      <c r="AV2313" s="13" t="s">
        <v>89</v>
      </c>
      <c r="AW2313" s="13" t="s">
        <v>38</v>
      </c>
      <c r="AX2313" s="13" t="s">
        <v>82</v>
      </c>
      <c r="AY2313" s="221" t="s">
        <v>262</v>
      </c>
    </row>
    <row r="2314" spans="2:51" s="13" customFormat="1" ht="10">
      <c r="B2314" s="212"/>
      <c r="C2314" s="213"/>
      <c r="D2314" s="208" t="s">
        <v>272</v>
      </c>
      <c r="E2314" s="214" t="s">
        <v>44</v>
      </c>
      <c r="F2314" s="215" t="s">
        <v>1301</v>
      </c>
      <c r="G2314" s="213"/>
      <c r="H2314" s="214" t="s">
        <v>44</v>
      </c>
      <c r="I2314" s="216"/>
      <c r="J2314" s="213"/>
      <c r="K2314" s="213"/>
      <c r="L2314" s="217"/>
      <c r="M2314" s="218"/>
      <c r="N2314" s="219"/>
      <c r="O2314" s="219"/>
      <c r="P2314" s="219"/>
      <c r="Q2314" s="219"/>
      <c r="R2314" s="219"/>
      <c r="S2314" s="219"/>
      <c r="T2314" s="220"/>
      <c r="AT2314" s="221" t="s">
        <v>272</v>
      </c>
      <c r="AU2314" s="221" t="s">
        <v>91</v>
      </c>
      <c r="AV2314" s="13" t="s">
        <v>89</v>
      </c>
      <c r="AW2314" s="13" t="s">
        <v>38</v>
      </c>
      <c r="AX2314" s="13" t="s">
        <v>82</v>
      </c>
      <c r="AY2314" s="221" t="s">
        <v>262</v>
      </c>
    </row>
    <row r="2315" spans="2:51" s="15" customFormat="1" ht="10">
      <c r="B2315" s="233"/>
      <c r="C2315" s="234"/>
      <c r="D2315" s="208" t="s">
        <v>272</v>
      </c>
      <c r="E2315" s="235" t="s">
        <v>44</v>
      </c>
      <c r="F2315" s="236" t="s">
        <v>89</v>
      </c>
      <c r="G2315" s="234"/>
      <c r="H2315" s="237">
        <v>1</v>
      </c>
      <c r="I2315" s="238"/>
      <c r="J2315" s="234"/>
      <c r="K2315" s="234"/>
      <c r="L2315" s="239"/>
      <c r="M2315" s="240"/>
      <c r="N2315" s="241"/>
      <c r="O2315" s="241"/>
      <c r="P2315" s="241"/>
      <c r="Q2315" s="241"/>
      <c r="R2315" s="241"/>
      <c r="S2315" s="241"/>
      <c r="T2315" s="242"/>
      <c r="AT2315" s="243" t="s">
        <v>272</v>
      </c>
      <c r="AU2315" s="243" t="s">
        <v>91</v>
      </c>
      <c r="AV2315" s="15" t="s">
        <v>91</v>
      </c>
      <c r="AW2315" s="15" t="s">
        <v>38</v>
      </c>
      <c r="AX2315" s="15" t="s">
        <v>82</v>
      </c>
      <c r="AY2315" s="243" t="s">
        <v>262</v>
      </c>
    </row>
    <row r="2316" spans="2:51" s="13" customFormat="1" ht="30">
      <c r="B2316" s="212"/>
      <c r="C2316" s="213"/>
      <c r="D2316" s="208" t="s">
        <v>272</v>
      </c>
      <c r="E2316" s="214" t="s">
        <v>44</v>
      </c>
      <c r="F2316" s="215" t="s">
        <v>1362</v>
      </c>
      <c r="G2316" s="213"/>
      <c r="H2316" s="214" t="s">
        <v>44</v>
      </c>
      <c r="I2316" s="216"/>
      <c r="J2316" s="213"/>
      <c r="K2316" s="213"/>
      <c r="L2316" s="217"/>
      <c r="M2316" s="218"/>
      <c r="N2316" s="219"/>
      <c r="O2316" s="219"/>
      <c r="P2316" s="219"/>
      <c r="Q2316" s="219"/>
      <c r="R2316" s="219"/>
      <c r="S2316" s="219"/>
      <c r="T2316" s="220"/>
      <c r="AT2316" s="221" t="s">
        <v>272</v>
      </c>
      <c r="AU2316" s="221" t="s">
        <v>91</v>
      </c>
      <c r="AV2316" s="13" t="s">
        <v>89</v>
      </c>
      <c r="AW2316" s="13" t="s">
        <v>38</v>
      </c>
      <c r="AX2316" s="13" t="s">
        <v>82</v>
      </c>
      <c r="AY2316" s="221" t="s">
        <v>262</v>
      </c>
    </row>
    <row r="2317" spans="2:51" s="13" customFormat="1" ht="30">
      <c r="B2317" s="212"/>
      <c r="C2317" s="213"/>
      <c r="D2317" s="208" t="s">
        <v>272</v>
      </c>
      <c r="E2317" s="214" t="s">
        <v>44</v>
      </c>
      <c r="F2317" s="215" t="s">
        <v>1303</v>
      </c>
      <c r="G2317" s="213"/>
      <c r="H2317" s="214" t="s">
        <v>44</v>
      </c>
      <c r="I2317" s="216"/>
      <c r="J2317" s="213"/>
      <c r="K2317" s="213"/>
      <c r="L2317" s="217"/>
      <c r="M2317" s="218"/>
      <c r="N2317" s="219"/>
      <c r="O2317" s="219"/>
      <c r="P2317" s="219"/>
      <c r="Q2317" s="219"/>
      <c r="R2317" s="219"/>
      <c r="S2317" s="219"/>
      <c r="T2317" s="220"/>
      <c r="AT2317" s="221" t="s">
        <v>272</v>
      </c>
      <c r="AU2317" s="221" t="s">
        <v>91</v>
      </c>
      <c r="AV2317" s="13" t="s">
        <v>89</v>
      </c>
      <c r="AW2317" s="13" t="s">
        <v>38</v>
      </c>
      <c r="AX2317" s="13" t="s">
        <v>82</v>
      </c>
      <c r="AY2317" s="221" t="s">
        <v>262</v>
      </c>
    </row>
    <row r="2318" spans="2:51" s="13" customFormat="1" ht="30">
      <c r="B2318" s="212"/>
      <c r="C2318" s="213"/>
      <c r="D2318" s="208" t="s">
        <v>272</v>
      </c>
      <c r="E2318" s="214" t="s">
        <v>44</v>
      </c>
      <c r="F2318" s="215" t="s">
        <v>1363</v>
      </c>
      <c r="G2318" s="213"/>
      <c r="H2318" s="214" t="s">
        <v>44</v>
      </c>
      <c r="I2318" s="216"/>
      <c r="J2318" s="213"/>
      <c r="K2318" s="213"/>
      <c r="L2318" s="217"/>
      <c r="M2318" s="218"/>
      <c r="N2318" s="219"/>
      <c r="O2318" s="219"/>
      <c r="P2318" s="219"/>
      <c r="Q2318" s="219"/>
      <c r="R2318" s="219"/>
      <c r="S2318" s="219"/>
      <c r="T2318" s="220"/>
      <c r="AT2318" s="221" t="s">
        <v>272</v>
      </c>
      <c r="AU2318" s="221" t="s">
        <v>91</v>
      </c>
      <c r="AV2318" s="13" t="s">
        <v>89</v>
      </c>
      <c r="AW2318" s="13" t="s">
        <v>38</v>
      </c>
      <c r="AX2318" s="13" t="s">
        <v>82</v>
      </c>
      <c r="AY2318" s="221" t="s">
        <v>262</v>
      </c>
    </row>
    <row r="2319" spans="2:51" s="13" customFormat="1" ht="10">
      <c r="B2319" s="212"/>
      <c r="C2319" s="213"/>
      <c r="D2319" s="208" t="s">
        <v>272</v>
      </c>
      <c r="E2319" s="214" t="s">
        <v>44</v>
      </c>
      <c r="F2319" s="215" t="s">
        <v>1364</v>
      </c>
      <c r="G2319" s="213"/>
      <c r="H2319" s="214" t="s">
        <v>44</v>
      </c>
      <c r="I2319" s="216"/>
      <c r="J2319" s="213"/>
      <c r="K2319" s="213"/>
      <c r="L2319" s="217"/>
      <c r="M2319" s="218"/>
      <c r="N2319" s="219"/>
      <c r="O2319" s="219"/>
      <c r="P2319" s="219"/>
      <c r="Q2319" s="219"/>
      <c r="R2319" s="219"/>
      <c r="S2319" s="219"/>
      <c r="T2319" s="220"/>
      <c r="AT2319" s="221" t="s">
        <v>272</v>
      </c>
      <c r="AU2319" s="221" t="s">
        <v>91</v>
      </c>
      <c r="AV2319" s="13" t="s">
        <v>89</v>
      </c>
      <c r="AW2319" s="13" t="s">
        <v>38</v>
      </c>
      <c r="AX2319" s="13" t="s">
        <v>82</v>
      </c>
      <c r="AY2319" s="221" t="s">
        <v>262</v>
      </c>
    </row>
    <row r="2320" spans="2:51" s="13" customFormat="1" ht="10">
      <c r="B2320" s="212"/>
      <c r="C2320" s="213"/>
      <c r="D2320" s="208" t="s">
        <v>272</v>
      </c>
      <c r="E2320" s="214" t="s">
        <v>44</v>
      </c>
      <c r="F2320" s="215" t="s">
        <v>1365</v>
      </c>
      <c r="G2320" s="213"/>
      <c r="H2320" s="214" t="s">
        <v>44</v>
      </c>
      <c r="I2320" s="216"/>
      <c r="J2320" s="213"/>
      <c r="K2320" s="213"/>
      <c r="L2320" s="217"/>
      <c r="M2320" s="218"/>
      <c r="N2320" s="219"/>
      <c r="O2320" s="219"/>
      <c r="P2320" s="219"/>
      <c r="Q2320" s="219"/>
      <c r="R2320" s="219"/>
      <c r="S2320" s="219"/>
      <c r="T2320" s="220"/>
      <c r="AT2320" s="221" t="s">
        <v>272</v>
      </c>
      <c r="AU2320" s="221" t="s">
        <v>91</v>
      </c>
      <c r="AV2320" s="13" t="s">
        <v>89</v>
      </c>
      <c r="AW2320" s="13" t="s">
        <v>38</v>
      </c>
      <c r="AX2320" s="13" t="s">
        <v>82</v>
      </c>
      <c r="AY2320" s="221" t="s">
        <v>262</v>
      </c>
    </row>
    <row r="2321" spans="2:51" s="13" customFormat="1" ht="10">
      <c r="B2321" s="212"/>
      <c r="C2321" s="213"/>
      <c r="D2321" s="208" t="s">
        <v>272</v>
      </c>
      <c r="E2321" s="214" t="s">
        <v>44</v>
      </c>
      <c r="F2321" s="215" t="s">
        <v>421</v>
      </c>
      <c r="G2321" s="213"/>
      <c r="H2321" s="214" t="s">
        <v>44</v>
      </c>
      <c r="I2321" s="216"/>
      <c r="J2321" s="213"/>
      <c r="K2321" s="213"/>
      <c r="L2321" s="217"/>
      <c r="M2321" s="218"/>
      <c r="N2321" s="219"/>
      <c r="O2321" s="219"/>
      <c r="P2321" s="219"/>
      <c r="Q2321" s="219"/>
      <c r="R2321" s="219"/>
      <c r="S2321" s="219"/>
      <c r="T2321" s="220"/>
      <c r="AT2321" s="221" t="s">
        <v>272</v>
      </c>
      <c r="AU2321" s="221" t="s">
        <v>91</v>
      </c>
      <c r="AV2321" s="13" t="s">
        <v>89</v>
      </c>
      <c r="AW2321" s="13" t="s">
        <v>38</v>
      </c>
      <c r="AX2321" s="13" t="s">
        <v>82</v>
      </c>
      <c r="AY2321" s="221" t="s">
        <v>262</v>
      </c>
    </row>
    <row r="2322" spans="2:51" s="15" customFormat="1" ht="10">
      <c r="B2322" s="233"/>
      <c r="C2322" s="234"/>
      <c r="D2322" s="208" t="s">
        <v>272</v>
      </c>
      <c r="E2322" s="235" t="s">
        <v>44</v>
      </c>
      <c r="F2322" s="236" t="s">
        <v>104</v>
      </c>
      <c r="G2322" s="234"/>
      <c r="H2322" s="237">
        <v>4</v>
      </c>
      <c r="I2322" s="238"/>
      <c r="J2322" s="234"/>
      <c r="K2322" s="234"/>
      <c r="L2322" s="239"/>
      <c r="M2322" s="240"/>
      <c r="N2322" s="241"/>
      <c r="O2322" s="241"/>
      <c r="P2322" s="241"/>
      <c r="Q2322" s="241"/>
      <c r="R2322" s="241"/>
      <c r="S2322" s="241"/>
      <c r="T2322" s="242"/>
      <c r="AT2322" s="243" t="s">
        <v>272</v>
      </c>
      <c r="AU2322" s="243" t="s">
        <v>91</v>
      </c>
      <c r="AV2322" s="15" t="s">
        <v>91</v>
      </c>
      <c r="AW2322" s="15" t="s">
        <v>38</v>
      </c>
      <c r="AX2322" s="15" t="s">
        <v>82</v>
      </c>
      <c r="AY2322" s="243" t="s">
        <v>262</v>
      </c>
    </row>
    <row r="2323" spans="2:51" s="13" customFormat="1" ht="10">
      <c r="B2323" s="212"/>
      <c r="C2323" s="213"/>
      <c r="D2323" s="208" t="s">
        <v>272</v>
      </c>
      <c r="E2323" s="214" t="s">
        <v>44</v>
      </c>
      <c r="F2323" s="215" t="s">
        <v>1366</v>
      </c>
      <c r="G2323" s="213"/>
      <c r="H2323" s="214" t="s">
        <v>44</v>
      </c>
      <c r="I2323" s="216"/>
      <c r="J2323" s="213"/>
      <c r="K2323" s="213"/>
      <c r="L2323" s="217"/>
      <c r="M2323" s="218"/>
      <c r="N2323" s="219"/>
      <c r="O2323" s="219"/>
      <c r="P2323" s="219"/>
      <c r="Q2323" s="219"/>
      <c r="R2323" s="219"/>
      <c r="S2323" s="219"/>
      <c r="T2323" s="220"/>
      <c r="AT2323" s="221" t="s">
        <v>272</v>
      </c>
      <c r="AU2323" s="221" t="s">
        <v>91</v>
      </c>
      <c r="AV2323" s="13" t="s">
        <v>89</v>
      </c>
      <c r="AW2323" s="13" t="s">
        <v>38</v>
      </c>
      <c r="AX2323" s="13" t="s">
        <v>82</v>
      </c>
      <c r="AY2323" s="221" t="s">
        <v>262</v>
      </c>
    </row>
    <row r="2324" spans="2:51" s="13" customFormat="1" ht="30">
      <c r="B2324" s="212"/>
      <c r="C2324" s="213"/>
      <c r="D2324" s="208" t="s">
        <v>272</v>
      </c>
      <c r="E2324" s="214" t="s">
        <v>44</v>
      </c>
      <c r="F2324" s="215" t="s">
        <v>1367</v>
      </c>
      <c r="G2324" s="213"/>
      <c r="H2324" s="214" t="s">
        <v>44</v>
      </c>
      <c r="I2324" s="216"/>
      <c r="J2324" s="213"/>
      <c r="K2324" s="213"/>
      <c r="L2324" s="217"/>
      <c r="M2324" s="218"/>
      <c r="N2324" s="219"/>
      <c r="O2324" s="219"/>
      <c r="P2324" s="219"/>
      <c r="Q2324" s="219"/>
      <c r="R2324" s="219"/>
      <c r="S2324" s="219"/>
      <c r="T2324" s="220"/>
      <c r="AT2324" s="221" t="s">
        <v>272</v>
      </c>
      <c r="AU2324" s="221" t="s">
        <v>91</v>
      </c>
      <c r="AV2324" s="13" t="s">
        <v>89</v>
      </c>
      <c r="AW2324" s="13" t="s">
        <v>38</v>
      </c>
      <c r="AX2324" s="13" t="s">
        <v>82</v>
      </c>
      <c r="AY2324" s="221" t="s">
        <v>262</v>
      </c>
    </row>
    <row r="2325" spans="2:51" s="13" customFormat="1" ht="10">
      <c r="B2325" s="212"/>
      <c r="C2325" s="213"/>
      <c r="D2325" s="208" t="s">
        <v>272</v>
      </c>
      <c r="E2325" s="214" t="s">
        <v>44</v>
      </c>
      <c r="F2325" s="215" t="s">
        <v>1368</v>
      </c>
      <c r="G2325" s="213"/>
      <c r="H2325" s="214" t="s">
        <v>44</v>
      </c>
      <c r="I2325" s="216"/>
      <c r="J2325" s="213"/>
      <c r="K2325" s="213"/>
      <c r="L2325" s="217"/>
      <c r="M2325" s="218"/>
      <c r="N2325" s="219"/>
      <c r="O2325" s="219"/>
      <c r="P2325" s="219"/>
      <c r="Q2325" s="219"/>
      <c r="R2325" s="219"/>
      <c r="S2325" s="219"/>
      <c r="T2325" s="220"/>
      <c r="AT2325" s="221" t="s">
        <v>272</v>
      </c>
      <c r="AU2325" s="221" t="s">
        <v>91</v>
      </c>
      <c r="AV2325" s="13" t="s">
        <v>89</v>
      </c>
      <c r="AW2325" s="13" t="s">
        <v>38</v>
      </c>
      <c r="AX2325" s="13" t="s">
        <v>82</v>
      </c>
      <c r="AY2325" s="221" t="s">
        <v>262</v>
      </c>
    </row>
    <row r="2326" spans="2:51" s="13" customFormat="1" ht="10">
      <c r="B2326" s="212"/>
      <c r="C2326" s="213"/>
      <c r="D2326" s="208" t="s">
        <v>272</v>
      </c>
      <c r="E2326" s="214" t="s">
        <v>44</v>
      </c>
      <c r="F2326" s="215" t="s">
        <v>1369</v>
      </c>
      <c r="G2326" s="213"/>
      <c r="H2326" s="214" t="s">
        <v>44</v>
      </c>
      <c r="I2326" s="216"/>
      <c r="J2326" s="213"/>
      <c r="K2326" s="213"/>
      <c r="L2326" s="217"/>
      <c r="M2326" s="218"/>
      <c r="N2326" s="219"/>
      <c r="O2326" s="219"/>
      <c r="P2326" s="219"/>
      <c r="Q2326" s="219"/>
      <c r="R2326" s="219"/>
      <c r="S2326" s="219"/>
      <c r="T2326" s="220"/>
      <c r="AT2326" s="221" t="s">
        <v>272</v>
      </c>
      <c r="AU2326" s="221" t="s">
        <v>91</v>
      </c>
      <c r="AV2326" s="13" t="s">
        <v>89</v>
      </c>
      <c r="AW2326" s="13" t="s">
        <v>38</v>
      </c>
      <c r="AX2326" s="13" t="s">
        <v>82</v>
      </c>
      <c r="AY2326" s="221" t="s">
        <v>262</v>
      </c>
    </row>
    <row r="2327" spans="2:51" s="13" customFormat="1" ht="10">
      <c r="B2327" s="212"/>
      <c r="C2327" s="213"/>
      <c r="D2327" s="208" t="s">
        <v>272</v>
      </c>
      <c r="E2327" s="214" t="s">
        <v>44</v>
      </c>
      <c r="F2327" s="215" t="s">
        <v>1370</v>
      </c>
      <c r="G2327" s="213"/>
      <c r="H2327" s="214" t="s">
        <v>44</v>
      </c>
      <c r="I2327" s="216"/>
      <c r="J2327" s="213"/>
      <c r="K2327" s="213"/>
      <c r="L2327" s="217"/>
      <c r="M2327" s="218"/>
      <c r="N2327" s="219"/>
      <c r="O2327" s="219"/>
      <c r="P2327" s="219"/>
      <c r="Q2327" s="219"/>
      <c r="R2327" s="219"/>
      <c r="S2327" s="219"/>
      <c r="T2327" s="220"/>
      <c r="AT2327" s="221" t="s">
        <v>272</v>
      </c>
      <c r="AU2327" s="221" t="s">
        <v>91</v>
      </c>
      <c r="AV2327" s="13" t="s">
        <v>89</v>
      </c>
      <c r="AW2327" s="13" t="s">
        <v>38</v>
      </c>
      <c r="AX2327" s="13" t="s">
        <v>82</v>
      </c>
      <c r="AY2327" s="221" t="s">
        <v>262</v>
      </c>
    </row>
    <row r="2328" spans="2:51" s="13" customFormat="1" ht="10">
      <c r="B2328" s="212"/>
      <c r="C2328" s="213"/>
      <c r="D2328" s="208" t="s">
        <v>272</v>
      </c>
      <c r="E2328" s="214" t="s">
        <v>44</v>
      </c>
      <c r="F2328" s="215" t="s">
        <v>1318</v>
      </c>
      <c r="G2328" s="213"/>
      <c r="H2328" s="214" t="s">
        <v>44</v>
      </c>
      <c r="I2328" s="216"/>
      <c r="J2328" s="213"/>
      <c r="K2328" s="213"/>
      <c r="L2328" s="217"/>
      <c r="M2328" s="218"/>
      <c r="N2328" s="219"/>
      <c r="O2328" s="219"/>
      <c r="P2328" s="219"/>
      <c r="Q2328" s="219"/>
      <c r="R2328" s="219"/>
      <c r="S2328" s="219"/>
      <c r="T2328" s="220"/>
      <c r="AT2328" s="221" t="s">
        <v>272</v>
      </c>
      <c r="AU2328" s="221" t="s">
        <v>91</v>
      </c>
      <c r="AV2328" s="13" t="s">
        <v>89</v>
      </c>
      <c r="AW2328" s="13" t="s">
        <v>38</v>
      </c>
      <c r="AX2328" s="13" t="s">
        <v>82</v>
      </c>
      <c r="AY2328" s="221" t="s">
        <v>262</v>
      </c>
    </row>
    <row r="2329" spans="2:51" s="15" customFormat="1" ht="10">
      <c r="B2329" s="233"/>
      <c r="C2329" s="234"/>
      <c r="D2329" s="208" t="s">
        <v>272</v>
      </c>
      <c r="E2329" s="235" t="s">
        <v>44</v>
      </c>
      <c r="F2329" s="236" t="s">
        <v>1371</v>
      </c>
      <c r="G2329" s="234"/>
      <c r="H2329" s="237">
        <v>6</v>
      </c>
      <c r="I2329" s="238"/>
      <c r="J2329" s="234"/>
      <c r="K2329" s="234"/>
      <c r="L2329" s="239"/>
      <c r="M2329" s="240"/>
      <c r="N2329" s="241"/>
      <c r="O2329" s="241"/>
      <c r="P2329" s="241"/>
      <c r="Q2329" s="241"/>
      <c r="R2329" s="241"/>
      <c r="S2329" s="241"/>
      <c r="T2329" s="242"/>
      <c r="AT2329" s="243" t="s">
        <v>272</v>
      </c>
      <c r="AU2329" s="243" t="s">
        <v>91</v>
      </c>
      <c r="AV2329" s="15" t="s">
        <v>91</v>
      </c>
      <c r="AW2329" s="15" t="s">
        <v>38</v>
      </c>
      <c r="AX2329" s="15" t="s">
        <v>82</v>
      </c>
      <c r="AY2329" s="243" t="s">
        <v>262</v>
      </c>
    </row>
    <row r="2330" spans="2:51" s="13" customFormat="1" ht="10">
      <c r="B2330" s="212"/>
      <c r="C2330" s="213"/>
      <c r="D2330" s="208" t="s">
        <v>272</v>
      </c>
      <c r="E2330" s="214" t="s">
        <v>44</v>
      </c>
      <c r="F2330" s="215" t="s">
        <v>1366</v>
      </c>
      <c r="G2330" s="213"/>
      <c r="H2330" s="214" t="s">
        <v>44</v>
      </c>
      <c r="I2330" s="216"/>
      <c r="J2330" s="213"/>
      <c r="K2330" s="213"/>
      <c r="L2330" s="217"/>
      <c r="M2330" s="218"/>
      <c r="N2330" s="219"/>
      <c r="O2330" s="219"/>
      <c r="P2330" s="219"/>
      <c r="Q2330" s="219"/>
      <c r="R2330" s="219"/>
      <c r="S2330" s="219"/>
      <c r="T2330" s="220"/>
      <c r="AT2330" s="221" t="s">
        <v>272</v>
      </c>
      <c r="AU2330" s="221" t="s">
        <v>91</v>
      </c>
      <c r="AV2330" s="13" t="s">
        <v>89</v>
      </c>
      <c r="AW2330" s="13" t="s">
        <v>38</v>
      </c>
      <c r="AX2330" s="13" t="s">
        <v>82</v>
      </c>
      <c r="AY2330" s="221" t="s">
        <v>262</v>
      </c>
    </row>
    <row r="2331" spans="2:51" s="13" customFormat="1" ht="10">
      <c r="B2331" s="212"/>
      <c r="C2331" s="213"/>
      <c r="D2331" s="208" t="s">
        <v>272</v>
      </c>
      <c r="E2331" s="214" t="s">
        <v>44</v>
      </c>
      <c r="F2331" s="215" t="s">
        <v>1372</v>
      </c>
      <c r="G2331" s="213"/>
      <c r="H2331" s="214" t="s">
        <v>44</v>
      </c>
      <c r="I2331" s="216"/>
      <c r="J2331" s="213"/>
      <c r="K2331" s="213"/>
      <c r="L2331" s="217"/>
      <c r="M2331" s="218"/>
      <c r="N2331" s="219"/>
      <c r="O2331" s="219"/>
      <c r="P2331" s="219"/>
      <c r="Q2331" s="219"/>
      <c r="R2331" s="219"/>
      <c r="S2331" s="219"/>
      <c r="T2331" s="220"/>
      <c r="AT2331" s="221" t="s">
        <v>272</v>
      </c>
      <c r="AU2331" s="221" t="s">
        <v>91</v>
      </c>
      <c r="AV2331" s="13" t="s">
        <v>89</v>
      </c>
      <c r="AW2331" s="13" t="s">
        <v>38</v>
      </c>
      <c r="AX2331" s="13" t="s">
        <v>82</v>
      </c>
      <c r="AY2331" s="221" t="s">
        <v>262</v>
      </c>
    </row>
    <row r="2332" spans="2:51" s="13" customFormat="1" ht="10">
      <c r="B2332" s="212"/>
      <c r="C2332" s="213"/>
      <c r="D2332" s="208" t="s">
        <v>272</v>
      </c>
      <c r="E2332" s="214" t="s">
        <v>44</v>
      </c>
      <c r="F2332" s="215" t="s">
        <v>1373</v>
      </c>
      <c r="G2332" s="213"/>
      <c r="H2332" s="214" t="s">
        <v>44</v>
      </c>
      <c r="I2332" s="216"/>
      <c r="J2332" s="213"/>
      <c r="K2332" s="213"/>
      <c r="L2332" s="217"/>
      <c r="M2332" s="218"/>
      <c r="N2332" s="219"/>
      <c r="O2332" s="219"/>
      <c r="P2332" s="219"/>
      <c r="Q2332" s="219"/>
      <c r="R2332" s="219"/>
      <c r="S2332" s="219"/>
      <c r="T2332" s="220"/>
      <c r="AT2332" s="221" t="s">
        <v>272</v>
      </c>
      <c r="AU2332" s="221" t="s">
        <v>91</v>
      </c>
      <c r="AV2332" s="13" t="s">
        <v>89</v>
      </c>
      <c r="AW2332" s="13" t="s">
        <v>38</v>
      </c>
      <c r="AX2332" s="13" t="s">
        <v>82</v>
      </c>
      <c r="AY2332" s="221" t="s">
        <v>262</v>
      </c>
    </row>
    <row r="2333" spans="2:51" s="13" customFormat="1" ht="10">
      <c r="B2333" s="212"/>
      <c r="C2333" s="213"/>
      <c r="D2333" s="208" t="s">
        <v>272</v>
      </c>
      <c r="E2333" s="214" t="s">
        <v>44</v>
      </c>
      <c r="F2333" s="215" t="s">
        <v>1374</v>
      </c>
      <c r="G2333" s="213"/>
      <c r="H2333" s="214" t="s">
        <v>44</v>
      </c>
      <c r="I2333" s="216"/>
      <c r="J2333" s="213"/>
      <c r="K2333" s="213"/>
      <c r="L2333" s="217"/>
      <c r="M2333" s="218"/>
      <c r="N2333" s="219"/>
      <c r="O2333" s="219"/>
      <c r="P2333" s="219"/>
      <c r="Q2333" s="219"/>
      <c r="R2333" s="219"/>
      <c r="S2333" s="219"/>
      <c r="T2333" s="220"/>
      <c r="AT2333" s="221" t="s">
        <v>272</v>
      </c>
      <c r="AU2333" s="221" t="s">
        <v>91</v>
      </c>
      <c r="AV2333" s="13" t="s">
        <v>89</v>
      </c>
      <c r="AW2333" s="13" t="s">
        <v>38</v>
      </c>
      <c r="AX2333" s="13" t="s">
        <v>82</v>
      </c>
      <c r="AY2333" s="221" t="s">
        <v>262</v>
      </c>
    </row>
    <row r="2334" spans="2:51" s="13" customFormat="1" ht="10">
      <c r="B2334" s="212"/>
      <c r="C2334" s="213"/>
      <c r="D2334" s="208" t="s">
        <v>272</v>
      </c>
      <c r="E2334" s="214" t="s">
        <v>44</v>
      </c>
      <c r="F2334" s="215" t="s">
        <v>1375</v>
      </c>
      <c r="G2334" s="213"/>
      <c r="H2334" s="214" t="s">
        <v>44</v>
      </c>
      <c r="I2334" s="216"/>
      <c r="J2334" s="213"/>
      <c r="K2334" s="213"/>
      <c r="L2334" s="217"/>
      <c r="M2334" s="218"/>
      <c r="N2334" s="219"/>
      <c r="O2334" s="219"/>
      <c r="P2334" s="219"/>
      <c r="Q2334" s="219"/>
      <c r="R2334" s="219"/>
      <c r="S2334" s="219"/>
      <c r="T2334" s="220"/>
      <c r="AT2334" s="221" t="s">
        <v>272</v>
      </c>
      <c r="AU2334" s="221" t="s">
        <v>91</v>
      </c>
      <c r="AV2334" s="13" t="s">
        <v>89</v>
      </c>
      <c r="AW2334" s="13" t="s">
        <v>38</v>
      </c>
      <c r="AX2334" s="13" t="s">
        <v>82</v>
      </c>
      <c r="AY2334" s="221" t="s">
        <v>262</v>
      </c>
    </row>
    <row r="2335" spans="2:51" s="13" customFormat="1" ht="10">
      <c r="B2335" s="212"/>
      <c r="C2335" s="213"/>
      <c r="D2335" s="208" t="s">
        <v>272</v>
      </c>
      <c r="E2335" s="214" t="s">
        <v>44</v>
      </c>
      <c r="F2335" s="215" t="s">
        <v>421</v>
      </c>
      <c r="G2335" s="213"/>
      <c r="H2335" s="214" t="s">
        <v>44</v>
      </c>
      <c r="I2335" s="216"/>
      <c r="J2335" s="213"/>
      <c r="K2335" s="213"/>
      <c r="L2335" s="217"/>
      <c r="M2335" s="218"/>
      <c r="N2335" s="219"/>
      <c r="O2335" s="219"/>
      <c r="P2335" s="219"/>
      <c r="Q2335" s="219"/>
      <c r="R2335" s="219"/>
      <c r="S2335" s="219"/>
      <c r="T2335" s="220"/>
      <c r="AT2335" s="221" t="s">
        <v>272</v>
      </c>
      <c r="AU2335" s="221" t="s">
        <v>91</v>
      </c>
      <c r="AV2335" s="13" t="s">
        <v>89</v>
      </c>
      <c r="AW2335" s="13" t="s">
        <v>38</v>
      </c>
      <c r="AX2335" s="13" t="s">
        <v>82</v>
      </c>
      <c r="AY2335" s="221" t="s">
        <v>262</v>
      </c>
    </row>
    <row r="2336" spans="2:51" s="15" customFormat="1" ht="10">
      <c r="B2336" s="233"/>
      <c r="C2336" s="234"/>
      <c r="D2336" s="208" t="s">
        <v>272</v>
      </c>
      <c r="E2336" s="235" t="s">
        <v>44</v>
      </c>
      <c r="F2336" s="236" t="s">
        <v>97</v>
      </c>
      <c r="G2336" s="234"/>
      <c r="H2336" s="237">
        <v>3</v>
      </c>
      <c r="I2336" s="238"/>
      <c r="J2336" s="234"/>
      <c r="K2336" s="234"/>
      <c r="L2336" s="239"/>
      <c r="M2336" s="240"/>
      <c r="N2336" s="241"/>
      <c r="O2336" s="241"/>
      <c r="P2336" s="241"/>
      <c r="Q2336" s="241"/>
      <c r="R2336" s="241"/>
      <c r="S2336" s="241"/>
      <c r="T2336" s="242"/>
      <c r="AT2336" s="243" t="s">
        <v>272</v>
      </c>
      <c r="AU2336" s="243" t="s">
        <v>91</v>
      </c>
      <c r="AV2336" s="15" t="s">
        <v>91</v>
      </c>
      <c r="AW2336" s="15" t="s">
        <v>38</v>
      </c>
      <c r="AX2336" s="15" t="s">
        <v>82</v>
      </c>
      <c r="AY2336" s="243" t="s">
        <v>262</v>
      </c>
    </row>
    <row r="2337" spans="1:65" s="13" customFormat="1" ht="10">
      <c r="B2337" s="212"/>
      <c r="C2337" s="213"/>
      <c r="D2337" s="208" t="s">
        <v>272</v>
      </c>
      <c r="E2337" s="214" t="s">
        <v>44</v>
      </c>
      <c r="F2337" s="215" t="s">
        <v>1320</v>
      </c>
      <c r="G2337" s="213"/>
      <c r="H2337" s="214" t="s">
        <v>44</v>
      </c>
      <c r="I2337" s="216"/>
      <c r="J2337" s="213"/>
      <c r="K2337" s="213"/>
      <c r="L2337" s="217"/>
      <c r="M2337" s="218"/>
      <c r="N2337" s="219"/>
      <c r="O2337" s="219"/>
      <c r="P2337" s="219"/>
      <c r="Q2337" s="219"/>
      <c r="R2337" s="219"/>
      <c r="S2337" s="219"/>
      <c r="T2337" s="220"/>
      <c r="AT2337" s="221" t="s">
        <v>272</v>
      </c>
      <c r="AU2337" s="221" t="s">
        <v>91</v>
      </c>
      <c r="AV2337" s="13" t="s">
        <v>89</v>
      </c>
      <c r="AW2337" s="13" t="s">
        <v>38</v>
      </c>
      <c r="AX2337" s="13" t="s">
        <v>82</v>
      </c>
      <c r="AY2337" s="221" t="s">
        <v>262</v>
      </c>
    </row>
    <row r="2338" spans="1:65" s="13" customFormat="1" ht="30">
      <c r="B2338" s="212"/>
      <c r="C2338" s="213"/>
      <c r="D2338" s="208" t="s">
        <v>272</v>
      </c>
      <c r="E2338" s="214" t="s">
        <v>44</v>
      </c>
      <c r="F2338" s="215" t="s">
        <v>1376</v>
      </c>
      <c r="G2338" s="213"/>
      <c r="H2338" s="214" t="s">
        <v>44</v>
      </c>
      <c r="I2338" s="216"/>
      <c r="J2338" s="213"/>
      <c r="K2338" s="213"/>
      <c r="L2338" s="217"/>
      <c r="M2338" s="218"/>
      <c r="N2338" s="219"/>
      <c r="O2338" s="219"/>
      <c r="P2338" s="219"/>
      <c r="Q2338" s="219"/>
      <c r="R2338" s="219"/>
      <c r="S2338" s="219"/>
      <c r="T2338" s="220"/>
      <c r="AT2338" s="221" t="s">
        <v>272</v>
      </c>
      <c r="AU2338" s="221" t="s">
        <v>91</v>
      </c>
      <c r="AV2338" s="13" t="s">
        <v>89</v>
      </c>
      <c r="AW2338" s="13" t="s">
        <v>38</v>
      </c>
      <c r="AX2338" s="13" t="s">
        <v>82</v>
      </c>
      <c r="AY2338" s="221" t="s">
        <v>262</v>
      </c>
    </row>
    <row r="2339" spans="1:65" s="13" customFormat="1" ht="10">
      <c r="B2339" s="212"/>
      <c r="C2339" s="213"/>
      <c r="D2339" s="208" t="s">
        <v>272</v>
      </c>
      <c r="E2339" s="214" t="s">
        <v>44</v>
      </c>
      <c r="F2339" s="215" t="s">
        <v>1368</v>
      </c>
      <c r="G2339" s="213"/>
      <c r="H2339" s="214" t="s">
        <v>44</v>
      </c>
      <c r="I2339" s="216"/>
      <c r="J2339" s="213"/>
      <c r="K2339" s="213"/>
      <c r="L2339" s="217"/>
      <c r="M2339" s="218"/>
      <c r="N2339" s="219"/>
      <c r="O2339" s="219"/>
      <c r="P2339" s="219"/>
      <c r="Q2339" s="219"/>
      <c r="R2339" s="219"/>
      <c r="S2339" s="219"/>
      <c r="T2339" s="220"/>
      <c r="AT2339" s="221" t="s">
        <v>272</v>
      </c>
      <c r="AU2339" s="221" t="s">
        <v>91</v>
      </c>
      <c r="AV2339" s="13" t="s">
        <v>89</v>
      </c>
      <c r="AW2339" s="13" t="s">
        <v>38</v>
      </c>
      <c r="AX2339" s="13" t="s">
        <v>82</v>
      </c>
      <c r="AY2339" s="221" t="s">
        <v>262</v>
      </c>
    </row>
    <row r="2340" spans="1:65" s="16" customFormat="1" ht="10">
      <c r="B2340" s="244"/>
      <c r="C2340" s="245"/>
      <c r="D2340" s="208" t="s">
        <v>272</v>
      </c>
      <c r="E2340" s="246" t="s">
        <v>44</v>
      </c>
      <c r="F2340" s="247" t="s">
        <v>291</v>
      </c>
      <c r="G2340" s="245"/>
      <c r="H2340" s="248">
        <v>16</v>
      </c>
      <c r="I2340" s="249"/>
      <c r="J2340" s="245"/>
      <c r="K2340" s="245"/>
      <c r="L2340" s="250"/>
      <c r="M2340" s="251"/>
      <c r="N2340" s="252"/>
      <c r="O2340" s="252"/>
      <c r="P2340" s="252"/>
      <c r="Q2340" s="252"/>
      <c r="R2340" s="252"/>
      <c r="S2340" s="252"/>
      <c r="T2340" s="253"/>
      <c r="AT2340" s="254" t="s">
        <v>272</v>
      </c>
      <c r="AU2340" s="254" t="s">
        <v>91</v>
      </c>
      <c r="AV2340" s="16" t="s">
        <v>104</v>
      </c>
      <c r="AW2340" s="16" t="s">
        <v>38</v>
      </c>
      <c r="AX2340" s="16" t="s">
        <v>89</v>
      </c>
      <c r="AY2340" s="254" t="s">
        <v>262</v>
      </c>
    </row>
    <row r="2341" spans="1:65" s="2" customFormat="1" ht="16.5" customHeight="1">
      <c r="A2341" s="37"/>
      <c r="B2341" s="38"/>
      <c r="C2341" s="255" t="s">
        <v>1377</v>
      </c>
      <c r="D2341" s="255" t="s">
        <v>633</v>
      </c>
      <c r="E2341" s="256" t="s">
        <v>1348</v>
      </c>
      <c r="F2341" s="257" t="s">
        <v>1349</v>
      </c>
      <c r="G2341" s="258" t="s">
        <v>518</v>
      </c>
      <c r="H2341" s="259">
        <v>3</v>
      </c>
      <c r="I2341" s="260"/>
      <c r="J2341" s="261">
        <f>ROUND(I2341*H2341,2)</f>
        <v>0</v>
      </c>
      <c r="K2341" s="257" t="s">
        <v>268</v>
      </c>
      <c r="L2341" s="262"/>
      <c r="M2341" s="263" t="s">
        <v>44</v>
      </c>
      <c r="N2341" s="264" t="s">
        <v>53</v>
      </c>
      <c r="O2341" s="67"/>
      <c r="P2341" s="204">
        <f>O2341*H2341</f>
        <v>0</v>
      </c>
      <c r="Q2341" s="204">
        <v>2.053E-2</v>
      </c>
      <c r="R2341" s="204">
        <f>Q2341*H2341</f>
        <v>6.1589999999999999E-2</v>
      </c>
      <c r="S2341" s="204">
        <v>0</v>
      </c>
      <c r="T2341" s="205">
        <f>S2341*H2341</f>
        <v>0</v>
      </c>
      <c r="U2341" s="37"/>
      <c r="V2341" s="37"/>
      <c r="W2341" s="37"/>
      <c r="X2341" s="37"/>
      <c r="Y2341" s="37"/>
      <c r="Z2341" s="37"/>
      <c r="AA2341" s="37"/>
      <c r="AB2341" s="37"/>
      <c r="AC2341" s="37"/>
      <c r="AD2341" s="37"/>
      <c r="AE2341" s="37"/>
      <c r="AR2341" s="206" t="s">
        <v>351</v>
      </c>
      <c r="AT2341" s="206" t="s">
        <v>633</v>
      </c>
      <c r="AU2341" s="206" t="s">
        <v>91</v>
      </c>
      <c r="AY2341" s="19" t="s">
        <v>262</v>
      </c>
      <c r="BE2341" s="207">
        <f>IF(N2341="základní",J2341,0)</f>
        <v>0</v>
      </c>
      <c r="BF2341" s="207">
        <f>IF(N2341="snížená",J2341,0)</f>
        <v>0</v>
      </c>
      <c r="BG2341" s="207">
        <f>IF(N2341="zákl. přenesená",J2341,0)</f>
        <v>0</v>
      </c>
      <c r="BH2341" s="207">
        <f>IF(N2341="sníž. přenesená",J2341,0)</f>
        <v>0</v>
      </c>
      <c r="BI2341" s="207">
        <f>IF(N2341="nulová",J2341,0)</f>
        <v>0</v>
      </c>
      <c r="BJ2341" s="19" t="s">
        <v>89</v>
      </c>
      <c r="BK2341" s="207">
        <f>ROUND(I2341*H2341,2)</f>
        <v>0</v>
      </c>
      <c r="BL2341" s="19" t="s">
        <v>104</v>
      </c>
      <c r="BM2341" s="206" t="s">
        <v>1378</v>
      </c>
    </row>
    <row r="2342" spans="1:65" s="2" customFormat="1" ht="18">
      <c r="A2342" s="37"/>
      <c r="B2342" s="38"/>
      <c r="C2342" s="39"/>
      <c r="D2342" s="208" t="s">
        <v>421</v>
      </c>
      <c r="E2342" s="39"/>
      <c r="F2342" s="209" t="s">
        <v>1379</v>
      </c>
      <c r="G2342" s="39"/>
      <c r="H2342" s="39"/>
      <c r="I2342" s="118"/>
      <c r="J2342" s="39"/>
      <c r="K2342" s="39"/>
      <c r="L2342" s="42"/>
      <c r="M2342" s="210"/>
      <c r="N2342" s="211"/>
      <c r="O2342" s="67"/>
      <c r="P2342" s="67"/>
      <c r="Q2342" s="67"/>
      <c r="R2342" s="67"/>
      <c r="S2342" s="67"/>
      <c r="T2342" s="68"/>
      <c r="U2342" s="37"/>
      <c r="V2342" s="37"/>
      <c r="W2342" s="37"/>
      <c r="X2342" s="37"/>
      <c r="Y2342" s="37"/>
      <c r="Z2342" s="37"/>
      <c r="AA2342" s="37"/>
      <c r="AB2342" s="37"/>
      <c r="AC2342" s="37"/>
      <c r="AD2342" s="37"/>
      <c r="AE2342" s="37"/>
      <c r="AT2342" s="19" t="s">
        <v>421</v>
      </c>
      <c r="AU2342" s="19" t="s">
        <v>91</v>
      </c>
    </row>
    <row r="2343" spans="1:65" s="13" customFormat="1" ht="10">
      <c r="B2343" s="212"/>
      <c r="C2343" s="213"/>
      <c r="D2343" s="208" t="s">
        <v>272</v>
      </c>
      <c r="E2343" s="214" t="s">
        <v>44</v>
      </c>
      <c r="F2343" s="215" t="s">
        <v>1358</v>
      </c>
      <c r="G2343" s="213"/>
      <c r="H2343" s="214" t="s">
        <v>44</v>
      </c>
      <c r="I2343" s="216"/>
      <c r="J2343" s="213"/>
      <c r="K2343" s="213"/>
      <c r="L2343" s="217"/>
      <c r="M2343" s="218"/>
      <c r="N2343" s="219"/>
      <c r="O2343" s="219"/>
      <c r="P2343" s="219"/>
      <c r="Q2343" s="219"/>
      <c r="R2343" s="219"/>
      <c r="S2343" s="219"/>
      <c r="T2343" s="220"/>
      <c r="AT2343" s="221" t="s">
        <v>272</v>
      </c>
      <c r="AU2343" s="221" t="s">
        <v>91</v>
      </c>
      <c r="AV2343" s="13" t="s">
        <v>89</v>
      </c>
      <c r="AW2343" s="13" t="s">
        <v>38</v>
      </c>
      <c r="AX2343" s="13" t="s">
        <v>82</v>
      </c>
      <c r="AY2343" s="221" t="s">
        <v>262</v>
      </c>
    </row>
    <row r="2344" spans="1:65" s="13" customFormat="1" ht="10">
      <c r="B2344" s="212"/>
      <c r="C2344" s="213"/>
      <c r="D2344" s="208" t="s">
        <v>272</v>
      </c>
      <c r="E2344" s="214" t="s">
        <v>44</v>
      </c>
      <c r="F2344" s="215" t="s">
        <v>1300</v>
      </c>
      <c r="G2344" s="213"/>
      <c r="H2344" s="214" t="s">
        <v>44</v>
      </c>
      <c r="I2344" s="216"/>
      <c r="J2344" s="213"/>
      <c r="K2344" s="213"/>
      <c r="L2344" s="217"/>
      <c r="M2344" s="218"/>
      <c r="N2344" s="219"/>
      <c r="O2344" s="219"/>
      <c r="P2344" s="219"/>
      <c r="Q2344" s="219"/>
      <c r="R2344" s="219"/>
      <c r="S2344" s="219"/>
      <c r="T2344" s="220"/>
      <c r="AT2344" s="221" t="s">
        <v>272</v>
      </c>
      <c r="AU2344" s="221" t="s">
        <v>91</v>
      </c>
      <c r="AV2344" s="13" t="s">
        <v>89</v>
      </c>
      <c r="AW2344" s="13" t="s">
        <v>38</v>
      </c>
      <c r="AX2344" s="13" t="s">
        <v>82</v>
      </c>
      <c r="AY2344" s="221" t="s">
        <v>262</v>
      </c>
    </row>
    <row r="2345" spans="1:65" s="13" customFormat="1" ht="10">
      <c r="B2345" s="212"/>
      <c r="C2345" s="213"/>
      <c r="D2345" s="208" t="s">
        <v>272</v>
      </c>
      <c r="E2345" s="214" t="s">
        <v>44</v>
      </c>
      <c r="F2345" s="215" t="s">
        <v>1301</v>
      </c>
      <c r="G2345" s="213"/>
      <c r="H2345" s="214" t="s">
        <v>44</v>
      </c>
      <c r="I2345" s="216"/>
      <c r="J2345" s="213"/>
      <c r="K2345" s="213"/>
      <c r="L2345" s="217"/>
      <c r="M2345" s="218"/>
      <c r="N2345" s="219"/>
      <c r="O2345" s="219"/>
      <c r="P2345" s="219"/>
      <c r="Q2345" s="219"/>
      <c r="R2345" s="219"/>
      <c r="S2345" s="219"/>
      <c r="T2345" s="220"/>
      <c r="AT2345" s="221" t="s">
        <v>272</v>
      </c>
      <c r="AU2345" s="221" t="s">
        <v>91</v>
      </c>
      <c r="AV2345" s="13" t="s">
        <v>89</v>
      </c>
      <c r="AW2345" s="13" t="s">
        <v>38</v>
      </c>
      <c r="AX2345" s="13" t="s">
        <v>82</v>
      </c>
      <c r="AY2345" s="221" t="s">
        <v>262</v>
      </c>
    </row>
    <row r="2346" spans="1:65" s="15" customFormat="1" ht="10">
      <c r="B2346" s="233"/>
      <c r="C2346" s="234"/>
      <c r="D2346" s="208" t="s">
        <v>272</v>
      </c>
      <c r="E2346" s="235" t="s">
        <v>44</v>
      </c>
      <c r="F2346" s="236" t="s">
        <v>91</v>
      </c>
      <c r="G2346" s="234"/>
      <c r="H2346" s="237">
        <v>2</v>
      </c>
      <c r="I2346" s="238"/>
      <c r="J2346" s="234"/>
      <c r="K2346" s="234"/>
      <c r="L2346" s="239"/>
      <c r="M2346" s="240"/>
      <c r="N2346" s="241"/>
      <c r="O2346" s="241"/>
      <c r="P2346" s="241"/>
      <c r="Q2346" s="241"/>
      <c r="R2346" s="241"/>
      <c r="S2346" s="241"/>
      <c r="T2346" s="242"/>
      <c r="AT2346" s="243" t="s">
        <v>272</v>
      </c>
      <c r="AU2346" s="243" t="s">
        <v>91</v>
      </c>
      <c r="AV2346" s="15" t="s">
        <v>91</v>
      </c>
      <c r="AW2346" s="15" t="s">
        <v>38</v>
      </c>
      <c r="AX2346" s="15" t="s">
        <v>82</v>
      </c>
      <c r="AY2346" s="243" t="s">
        <v>262</v>
      </c>
    </row>
    <row r="2347" spans="1:65" s="13" customFormat="1" ht="10">
      <c r="B2347" s="212"/>
      <c r="C2347" s="213"/>
      <c r="D2347" s="208" t="s">
        <v>272</v>
      </c>
      <c r="E2347" s="214" t="s">
        <v>44</v>
      </c>
      <c r="F2347" s="215" t="s">
        <v>1359</v>
      </c>
      <c r="G2347" s="213"/>
      <c r="H2347" s="214" t="s">
        <v>44</v>
      </c>
      <c r="I2347" s="216"/>
      <c r="J2347" s="213"/>
      <c r="K2347" s="213"/>
      <c r="L2347" s="217"/>
      <c r="M2347" s="218"/>
      <c r="N2347" s="219"/>
      <c r="O2347" s="219"/>
      <c r="P2347" s="219"/>
      <c r="Q2347" s="219"/>
      <c r="R2347" s="219"/>
      <c r="S2347" s="219"/>
      <c r="T2347" s="220"/>
      <c r="AT2347" s="221" t="s">
        <v>272</v>
      </c>
      <c r="AU2347" s="221" t="s">
        <v>91</v>
      </c>
      <c r="AV2347" s="13" t="s">
        <v>89</v>
      </c>
      <c r="AW2347" s="13" t="s">
        <v>38</v>
      </c>
      <c r="AX2347" s="13" t="s">
        <v>82</v>
      </c>
      <c r="AY2347" s="221" t="s">
        <v>262</v>
      </c>
    </row>
    <row r="2348" spans="1:65" s="13" customFormat="1" ht="30">
      <c r="B2348" s="212"/>
      <c r="C2348" s="213"/>
      <c r="D2348" s="208" t="s">
        <v>272</v>
      </c>
      <c r="E2348" s="214" t="s">
        <v>44</v>
      </c>
      <c r="F2348" s="215" t="s">
        <v>1303</v>
      </c>
      <c r="G2348" s="213"/>
      <c r="H2348" s="214" t="s">
        <v>44</v>
      </c>
      <c r="I2348" s="216"/>
      <c r="J2348" s="213"/>
      <c r="K2348" s="213"/>
      <c r="L2348" s="217"/>
      <c r="M2348" s="218"/>
      <c r="N2348" s="219"/>
      <c r="O2348" s="219"/>
      <c r="P2348" s="219"/>
      <c r="Q2348" s="219"/>
      <c r="R2348" s="219"/>
      <c r="S2348" s="219"/>
      <c r="T2348" s="220"/>
      <c r="AT2348" s="221" t="s">
        <v>272</v>
      </c>
      <c r="AU2348" s="221" t="s">
        <v>91</v>
      </c>
      <c r="AV2348" s="13" t="s">
        <v>89</v>
      </c>
      <c r="AW2348" s="13" t="s">
        <v>38</v>
      </c>
      <c r="AX2348" s="13" t="s">
        <v>82</v>
      </c>
      <c r="AY2348" s="221" t="s">
        <v>262</v>
      </c>
    </row>
    <row r="2349" spans="1:65" s="13" customFormat="1" ht="10">
      <c r="B2349" s="212"/>
      <c r="C2349" s="213"/>
      <c r="D2349" s="208" t="s">
        <v>272</v>
      </c>
      <c r="E2349" s="214" t="s">
        <v>44</v>
      </c>
      <c r="F2349" s="215" t="s">
        <v>1360</v>
      </c>
      <c r="G2349" s="213"/>
      <c r="H2349" s="214" t="s">
        <v>44</v>
      </c>
      <c r="I2349" s="216"/>
      <c r="J2349" s="213"/>
      <c r="K2349" s="213"/>
      <c r="L2349" s="217"/>
      <c r="M2349" s="218"/>
      <c r="N2349" s="219"/>
      <c r="O2349" s="219"/>
      <c r="P2349" s="219"/>
      <c r="Q2349" s="219"/>
      <c r="R2349" s="219"/>
      <c r="S2349" s="219"/>
      <c r="T2349" s="220"/>
      <c r="AT2349" s="221" t="s">
        <v>272</v>
      </c>
      <c r="AU2349" s="221" t="s">
        <v>91</v>
      </c>
      <c r="AV2349" s="13" t="s">
        <v>89</v>
      </c>
      <c r="AW2349" s="13" t="s">
        <v>38</v>
      </c>
      <c r="AX2349" s="13" t="s">
        <v>82</v>
      </c>
      <c r="AY2349" s="221" t="s">
        <v>262</v>
      </c>
    </row>
    <row r="2350" spans="1:65" s="13" customFormat="1" ht="10">
      <c r="B2350" s="212"/>
      <c r="C2350" s="213"/>
      <c r="D2350" s="208" t="s">
        <v>272</v>
      </c>
      <c r="E2350" s="214" t="s">
        <v>44</v>
      </c>
      <c r="F2350" s="215" t="s">
        <v>1361</v>
      </c>
      <c r="G2350" s="213"/>
      <c r="H2350" s="214" t="s">
        <v>44</v>
      </c>
      <c r="I2350" s="216"/>
      <c r="J2350" s="213"/>
      <c r="K2350" s="213"/>
      <c r="L2350" s="217"/>
      <c r="M2350" s="218"/>
      <c r="N2350" s="219"/>
      <c r="O2350" s="219"/>
      <c r="P2350" s="219"/>
      <c r="Q2350" s="219"/>
      <c r="R2350" s="219"/>
      <c r="S2350" s="219"/>
      <c r="T2350" s="220"/>
      <c r="AT2350" s="221" t="s">
        <v>272</v>
      </c>
      <c r="AU2350" s="221" t="s">
        <v>91</v>
      </c>
      <c r="AV2350" s="13" t="s">
        <v>89</v>
      </c>
      <c r="AW2350" s="13" t="s">
        <v>38</v>
      </c>
      <c r="AX2350" s="13" t="s">
        <v>82</v>
      </c>
      <c r="AY2350" s="221" t="s">
        <v>262</v>
      </c>
    </row>
    <row r="2351" spans="1:65" s="13" customFormat="1" ht="10">
      <c r="B2351" s="212"/>
      <c r="C2351" s="213"/>
      <c r="D2351" s="208" t="s">
        <v>272</v>
      </c>
      <c r="E2351" s="214" t="s">
        <v>44</v>
      </c>
      <c r="F2351" s="215" t="s">
        <v>1300</v>
      </c>
      <c r="G2351" s="213"/>
      <c r="H2351" s="214" t="s">
        <v>44</v>
      </c>
      <c r="I2351" s="216"/>
      <c r="J2351" s="213"/>
      <c r="K2351" s="213"/>
      <c r="L2351" s="217"/>
      <c r="M2351" s="218"/>
      <c r="N2351" s="219"/>
      <c r="O2351" s="219"/>
      <c r="P2351" s="219"/>
      <c r="Q2351" s="219"/>
      <c r="R2351" s="219"/>
      <c r="S2351" s="219"/>
      <c r="T2351" s="220"/>
      <c r="AT2351" s="221" t="s">
        <v>272</v>
      </c>
      <c r="AU2351" s="221" t="s">
        <v>91</v>
      </c>
      <c r="AV2351" s="13" t="s">
        <v>89</v>
      </c>
      <c r="AW2351" s="13" t="s">
        <v>38</v>
      </c>
      <c r="AX2351" s="13" t="s">
        <v>82</v>
      </c>
      <c r="AY2351" s="221" t="s">
        <v>262</v>
      </c>
    </row>
    <row r="2352" spans="1:65" s="13" customFormat="1" ht="10">
      <c r="B2352" s="212"/>
      <c r="C2352" s="213"/>
      <c r="D2352" s="208" t="s">
        <v>272</v>
      </c>
      <c r="E2352" s="214" t="s">
        <v>44</v>
      </c>
      <c r="F2352" s="215" t="s">
        <v>1301</v>
      </c>
      <c r="G2352" s="213"/>
      <c r="H2352" s="214" t="s">
        <v>44</v>
      </c>
      <c r="I2352" s="216"/>
      <c r="J2352" s="213"/>
      <c r="K2352" s="213"/>
      <c r="L2352" s="217"/>
      <c r="M2352" s="218"/>
      <c r="N2352" s="219"/>
      <c r="O2352" s="219"/>
      <c r="P2352" s="219"/>
      <c r="Q2352" s="219"/>
      <c r="R2352" s="219"/>
      <c r="S2352" s="219"/>
      <c r="T2352" s="220"/>
      <c r="AT2352" s="221" t="s">
        <v>272</v>
      </c>
      <c r="AU2352" s="221" t="s">
        <v>91</v>
      </c>
      <c r="AV2352" s="13" t="s">
        <v>89</v>
      </c>
      <c r="AW2352" s="13" t="s">
        <v>38</v>
      </c>
      <c r="AX2352" s="13" t="s">
        <v>82</v>
      </c>
      <c r="AY2352" s="221" t="s">
        <v>262</v>
      </c>
    </row>
    <row r="2353" spans="1:65" s="15" customFormat="1" ht="10">
      <c r="B2353" s="233"/>
      <c r="C2353" s="234"/>
      <c r="D2353" s="208" t="s">
        <v>272</v>
      </c>
      <c r="E2353" s="235" t="s">
        <v>44</v>
      </c>
      <c r="F2353" s="236" t="s">
        <v>89</v>
      </c>
      <c r="G2353" s="234"/>
      <c r="H2353" s="237">
        <v>1</v>
      </c>
      <c r="I2353" s="238"/>
      <c r="J2353" s="234"/>
      <c r="K2353" s="234"/>
      <c r="L2353" s="239"/>
      <c r="M2353" s="240"/>
      <c r="N2353" s="241"/>
      <c r="O2353" s="241"/>
      <c r="P2353" s="241"/>
      <c r="Q2353" s="241"/>
      <c r="R2353" s="241"/>
      <c r="S2353" s="241"/>
      <c r="T2353" s="242"/>
      <c r="AT2353" s="243" t="s">
        <v>272</v>
      </c>
      <c r="AU2353" s="243" t="s">
        <v>91</v>
      </c>
      <c r="AV2353" s="15" t="s">
        <v>91</v>
      </c>
      <c r="AW2353" s="15" t="s">
        <v>38</v>
      </c>
      <c r="AX2353" s="15" t="s">
        <v>82</v>
      </c>
      <c r="AY2353" s="243" t="s">
        <v>262</v>
      </c>
    </row>
    <row r="2354" spans="1:65" s="13" customFormat="1" ht="30">
      <c r="B2354" s="212"/>
      <c r="C2354" s="213"/>
      <c r="D2354" s="208" t="s">
        <v>272</v>
      </c>
      <c r="E2354" s="214" t="s">
        <v>44</v>
      </c>
      <c r="F2354" s="215" t="s">
        <v>1362</v>
      </c>
      <c r="G2354" s="213"/>
      <c r="H2354" s="214" t="s">
        <v>44</v>
      </c>
      <c r="I2354" s="216"/>
      <c r="J2354" s="213"/>
      <c r="K2354" s="213"/>
      <c r="L2354" s="217"/>
      <c r="M2354" s="218"/>
      <c r="N2354" s="219"/>
      <c r="O2354" s="219"/>
      <c r="P2354" s="219"/>
      <c r="Q2354" s="219"/>
      <c r="R2354" s="219"/>
      <c r="S2354" s="219"/>
      <c r="T2354" s="220"/>
      <c r="AT2354" s="221" t="s">
        <v>272</v>
      </c>
      <c r="AU2354" s="221" t="s">
        <v>91</v>
      </c>
      <c r="AV2354" s="13" t="s">
        <v>89</v>
      </c>
      <c r="AW2354" s="13" t="s">
        <v>38</v>
      </c>
      <c r="AX2354" s="13" t="s">
        <v>82</v>
      </c>
      <c r="AY2354" s="221" t="s">
        <v>262</v>
      </c>
    </row>
    <row r="2355" spans="1:65" s="13" customFormat="1" ht="30">
      <c r="B2355" s="212"/>
      <c r="C2355" s="213"/>
      <c r="D2355" s="208" t="s">
        <v>272</v>
      </c>
      <c r="E2355" s="214" t="s">
        <v>44</v>
      </c>
      <c r="F2355" s="215" t="s">
        <v>1303</v>
      </c>
      <c r="G2355" s="213"/>
      <c r="H2355" s="214" t="s">
        <v>44</v>
      </c>
      <c r="I2355" s="216"/>
      <c r="J2355" s="213"/>
      <c r="K2355" s="213"/>
      <c r="L2355" s="217"/>
      <c r="M2355" s="218"/>
      <c r="N2355" s="219"/>
      <c r="O2355" s="219"/>
      <c r="P2355" s="219"/>
      <c r="Q2355" s="219"/>
      <c r="R2355" s="219"/>
      <c r="S2355" s="219"/>
      <c r="T2355" s="220"/>
      <c r="AT2355" s="221" t="s">
        <v>272</v>
      </c>
      <c r="AU2355" s="221" t="s">
        <v>91</v>
      </c>
      <c r="AV2355" s="13" t="s">
        <v>89</v>
      </c>
      <c r="AW2355" s="13" t="s">
        <v>38</v>
      </c>
      <c r="AX2355" s="13" t="s">
        <v>82</v>
      </c>
      <c r="AY2355" s="221" t="s">
        <v>262</v>
      </c>
    </row>
    <row r="2356" spans="1:65" s="13" customFormat="1" ht="30">
      <c r="B2356" s="212"/>
      <c r="C2356" s="213"/>
      <c r="D2356" s="208" t="s">
        <v>272</v>
      </c>
      <c r="E2356" s="214" t="s">
        <v>44</v>
      </c>
      <c r="F2356" s="215" t="s">
        <v>1363</v>
      </c>
      <c r="G2356" s="213"/>
      <c r="H2356" s="214" t="s">
        <v>44</v>
      </c>
      <c r="I2356" s="216"/>
      <c r="J2356" s="213"/>
      <c r="K2356" s="213"/>
      <c r="L2356" s="217"/>
      <c r="M2356" s="218"/>
      <c r="N2356" s="219"/>
      <c r="O2356" s="219"/>
      <c r="P2356" s="219"/>
      <c r="Q2356" s="219"/>
      <c r="R2356" s="219"/>
      <c r="S2356" s="219"/>
      <c r="T2356" s="220"/>
      <c r="AT2356" s="221" t="s">
        <v>272</v>
      </c>
      <c r="AU2356" s="221" t="s">
        <v>91</v>
      </c>
      <c r="AV2356" s="13" t="s">
        <v>89</v>
      </c>
      <c r="AW2356" s="13" t="s">
        <v>38</v>
      </c>
      <c r="AX2356" s="13" t="s">
        <v>82</v>
      </c>
      <c r="AY2356" s="221" t="s">
        <v>262</v>
      </c>
    </row>
    <row r="2357" spans="1:65" s="16" customFormat="1" ht="10">
      <c r="B2357" s="244"/>
      <c r="C2357" s="245"/>
      <c r="D2357" s="208" t="s">
        <v>272</v>
      </c>
      <c r="E2357" s="246" t="s">
        <v>44</v>
      </c>
      <c r="F2357" s="247" t="s">
        <v>291</v>
      </c>
      <c r="G2357" s="245"/>
      <c r="H2357" s="248">
        <v>3</v>
      </c>
      <c r="I2357" s="249"/>
      <c r="J2357" s="245"/>
      <c r="K2357" s="245"/>
      <c r="L2357" s="250"/>
      <c r="M2357" s="251"/>
      <c r="N2357" s="252"/>
      <c r="O2357" s="252"/>
      <c r="P2357" s="252"/>
      <c r="Q2357" s="252"/>
      <c r="R2357" s="252"/>
      <c r="S2357" s="252"/>
      <c r="T2357" s="253"/>
      <c r="AT2357" s="254" t="s">
        <v>272</v>
      </c>
      <c r="AU2357" s="254" t="s">
        <v>91</v>
      </c>
      <c r="AV2357" s="16" t="s">
        <v>104</v>
      </c>
      <c r="AW2357" s="16" t="s">
        <v>38</v>
      </c>
      <c r="AX2357" s="16" t="s">
        <v>89</v>
      </c>
      <c r="AY2357" s="254" t="s">
        <v>262</v>
      </c>
    </row>
    <row r="2358" spans="1:65" s="2" customFormat="1" ht="16.5" customHeight="1">
      <c r="A2358" s="37"/>
      <c r="B2358" s="38"/>
      <c r="C2358" s="255" t="s">
        <v>1380</v>
      </c>
      <c r="D2358" s="255" t="s">
        <v>633</v>
      </c>
      <c r="E2358" s="256" t="s">
        <v>1381</v>
      </c>
      <c r="F2358" s="257" t="s">
        <v>1382</v>
      </c>
      <c r="G2358" s="258" t="s">
        <v>518</v>
      </c>
      <c r="H2358" s="259">
        <v>3</v>
      </c>
      <c r="I2358" s="260"/>
      <c r="J2358" s="261">
        <f>ROUND(I2358*H2358,2)</f>
        <v>0</v>
      </c>
      <c r="K2358" s="257" t="s">
        <v>268</v>
      </c>
      <c r="L2358" s="262"/>
      <c r="M2358" s="263" t="s">
        <v>44</v>
      </c>
      <c r="N2358" s="264" t="s">
        <v>53</v>
      </c>
      <c r="O2358" s="67"/>
      <c r="P2358" s="204">
        <f>O2358*H2358</f>
        <v>0</v>
      </c>
      <c r="Q2358" s="204">
        <v>2.265E-2</v>
      </c>
      <c r="R2358" s="204">
        <f>Q2358*H2358</f>
        <v>6.7949999999999997E-2</v>
      </c>
      <c r="S2358" s="204">
        <v>0</v>
      </c>
      <c r="T2358" s="205">
        <f>S2358*H2358</f>
        <v>0</v>
      </c>
      <c r="U2358" s="37"/>
      <c r="V2358" s="37"/>
      <c r="W2358" s="37"/>
      <c r="X2358" s="37"/>
      <c r="Y2358" s="37"/>
      <c r="Z2358" s="37"/>
      <c r="AA2358" s="37"/>
      <c r="AB2358" s="37"/>
      <c r="AC2358" s="37"/>
      <c r="AD2358" s="37"/>
      <c r="AE2358" s="37"/>
      <c r="AR2358" s="206" t="s">
        <v>351</v>
      </c>
      <c r="AT2358" s="206" t="s">
        <v>633</v>
      </c>
      <c r="AU2358" s="206" t="s">
        <v>91</v>
      </c>
      <c r="AY2358" s="19" t="s">
        <v>262</v>
      </c>
      <c r="BE2358" s="207">
        <f>IF(N2358="základní",J2358,0)</f>
        <v>0</v>
      </c>
      <c r="BF2358" s="207">
        <f>IF(N2358="snížená",J2358,0)</f>
        <v>0</v>
      </c>
      <c r="BG2358" s="207">
        <f>IF(N2358="zákl. přenesená",J2358,0)</f>
        <v>0</v>
      </c>
      <c r="BH2358" s="207">
        <f>IF(N2358="sníž. přenesená",J2358,0)</f>
        <v>0</v>
      </c>
      <c r="BI2358" s="207">
        <f>IF(N2358="nulová",J2358,0)</f>
        <v>0</v>
      </c>
      <c r="BJ2358" s="19" t="s">
        <v>89</v>
      </c>
      <c r="BK2358" s="207">
        <f>ROUND(I2358*H2358,2)</f>
        <v>0</v>
      </c>
      <c r="BL2358" s="19" t="s">
        <v>104</v>
      </c>
      <c r="BM2358" s="206" t="s">
        <v>1383</v>
      </c>
    </row>
    <row r="2359" spans="1:65" s="2" customFormat="1" ht="18">
      <c r="A2359" s="37"/>
      <c r="B2359" s="38"/>
      <c r="C2359" s="39"/>
      <c r="D2359" s="208" t="s">
        <v>421</v>
      </c>
      <c r="E2359" s="39"/>
      <c r="F2359" s="209" t="s">
        <v>1384</v>
      </c>
      <c r="G2359" s="39"/>
      <c r="H2359" s="39"/>
      <c r="I2359" s="118"/>
      <c r="J2359" s="39"/>
      <c r="K2359" s="39"/>
      <c r="L2359" s="42"/>
      <c r="M2359" s="210"/>
      <c r="N2359" s="211"/>
      <c r="O2359" s="67"/>
      <c r="P2359" s="67"/>
      <c r="Q2359" s="67"/>
      <c r="R2359" s="67"/>
      <c r="S2359" s="67"/>
      <c r="T2359" s="68"/>
      <c r="U2359" s="37"/>
      <c r="V2359" s="37"/>
      <c r="W2359" s="37"/>
      <c r="X2359" s="37"/>
      <c r="Y2359" s="37"/>
      <c r="Z2359" s="37"/>
      <c r="AA2359" s="37"/>
      <c r="AB2359" s="37"/>
      <c r="AC2359" s="37"/>
      <c r="AD2359" s="37"/>
      <c r="AE2359" s="37"/>
      <c r="AT2359" s="19" t="s">
        <v>421</v>
      </c>
      <c r="AU2359" s="19" t="s">
        <v>91</v>
      </c>
    </row>
    <row r="2360" spans="1:65" s="13" customFormat="1" ht="10">
      <c r="B2360" s="212"/>
      <c r="C2360" s="213"/>
      <c r="D2360" s="208" t="s">
        <v>272</v>
      </c>
      <c r="E2360" s="214" t="s">
        <v>44</v>
      </c>
      <c r="F2360" s="215" t="s">
        <v>1374</v>
      </c>
      <c r="G2360" s="213"/>
      <c r="H2360" s="214" t="s">
        <v>44</v>
      </c>
      <c r="I2360" s="216"/>
      <c r="J2360" s="213"/>
      <c r="K2360" s="213"/>
      <c r="L2360" s="217"/>
      <c r="M2360" s="218"/>
      <c r="N2360" s="219"/>
      <c r="O2360" s="219"/>
      <c r="P2360" s="219"/>
      <c r="Q2360" s="219"/>
      <c r="R2360" s="219"/>
      <c r="S2360" s="219"/>
      <c r="T2360" s="220"/>
      <c r="AT2360" s="221" t="s">
        <v>272</v>
      </c>
      <c r="AU2360" s="221" t="s">
        <v>91</v>
      </c>
      <c r="AV2360" s="13" t="s">
        <v>89</v>
      </c>
      <c r="AW2360" s="13" t="s">
        <v>38</v>
      </c>
      <c r="AX2360" s="13" t="s">
        <v>82</v>
      </c>
      <c r="AY2360" s="221" t="s">
        <v>262</v>
      </c>
    </row>
    <row r="2361" spans="1:65" s="13" customFormat="1" ht="10">
      <c r="B2361" s="212"/>
      <c r="C2361" s="213"/>
      <c r="D2361" s="208" t="s">
        <v>272</v>
      </c>
      <c r="E2361" s="214" t="s">
        <v>44</v>
      </c>
      <c r="F2361" s="215" t="s">
        <v>1375</v>
      </c>
      <c r="G2361" s="213"/>
      <c r="H2361" s="214" t="s">
        <v>44</v>
      </c>
      <c r="I2361" s="216"/>
      <c r="J2361" s="213"/>
      <c r="K2361" s="213"/>
      <c r="L2361" s="217"/>
      <c r="M2361" s="218"/>
      <c r="N2361" s="219"/>
      <c r="O2361" s="219"/>
      <c r="P2361" s="219"/>
      <c r="Q2361" s="219"/>
      <c r="R2361" s="219"/>
      <c r="S2361" s="219"/>
      <c r="T2361" s="220"/>
      <c r="AT2361" s="221" t="s">
        <v>272</v>
      </c>
      <c r="AU2361" s="221" t="s">
        <v>91</v>
      </c>
      <c r="AV2361" s="13" t="s">
        <v>89</v>
      </c>
      <c r="AW2361" s="13" t="s">
        <v>38</v>
      </c>
      <c r="AX2361" s="13" t="s">
        <v>82</v>
      </c>
      <c r="AY2361" s="221" t="s">
        <v>262</v>
      </c>
    </row>
    <row r="2362" spans="1:65" s="13" customFormat="1" ht="10">
      <c r="B2362" s="212"/>
      <c r="C2362" s="213"/>
      <c r="D2362" s="208" t="s">
        <v>272</v>
      </c>
      <c r="E2362" s="214" t="s">
        <v>44</v>
      </c>
      <c r="F2362" s="215" t="s">
        <v>421</v>
      </c>
      <c r="G2362" s="213"/>
      <c r="H2362" s="214" t="s">
        <v>44</v>
      </c>
      <c r="I2362" s="216"/>
      <c r="J2362" s="213"/>
      <c r="K2362" s="213"/>
      <c r="L2362" s="217"/>
      <c r="M2362" s="218"/>
      <c r="N2362" s="219"/>
      <c r="O2362" s="219"/>
      <c r="P2362" s="219"/>
      <c r="Q2362" s="219"/>
      <c r="R2362" s="219"/>
      <c r="S2362" s="219"/>
      <c r="T2362" s="220"/>
      <c r="AT2362" s="221" t="s">
        <v>272</v>
      </c>
      <c r="AU2362" s="221" t="s">
        <v>91</v>
      </c>
      <c r="AV2362" s="13" t="s">
        <v>89</v>
      </c>
      <c r="AW2362" s="13" t="s">
        <v>38</v>
      </c>
      <c r="AX2362" s="13" t="s">
        <v>82</v>
      </c>
      <c r="AY2362" s="221" t="s">
        <v>262</v>
      </c>
    </row>
    <row r="2363" spans="1:65" s="15" customFormat="1" ht="10">
      <c r="B2363" s="233"/>
      <c r="C2363" s="234"/>
      <c r="D2363" s="208" t="s">
        <v>272</v>
      </c>
      <c r="E2363" s="235" t="s">
        <v>44</v>
      </c>
      <c r="F2363" s="236" t="s">
        <v>97</v>
      </c>
      <c r="G2363" s="234"/>
      <c r="H2363" s="237">
        <v>3</v>
      </c>
      <c r="I2363" s="238"/>
      <c r="J2363" s="234"/>
      <c r="K2363" s="234"/>
      <c r="L2363" s="239"/>
      <c r="M2363" s="240"/>
      <c r="N2363" s="241"/>
      <c r="O2363" s="241"/>
      <c r="P2363" s="241"/>
      <c r="Q2363" s="241"/>
      <c r="R2363" s="241"/>
      <c r="S2363" s="241"/>
      <c r="T2363" s="242"/>
      <c r="AT2363" s="243" t="s">
        <v>272</v>
      </c>
      <c r="AU2363" s="243" t="s">
        <v>91</v>
      </c>
      <c r="AV2363" s="15" t="s">
        <v>91</v>
      </c>
      <c r="AW2363" s="15" t="s">
        <v>38</v>
      </c>
      <c r="AX2363" s="15" t="s">
        <v>82</v>
      </c>
      <c r="AY2363" s="243" t="s">
        <v>262</v>
      </c>
    </row>
    <row r="2364" spans="1:65" s="13" customFormat="1" ht="10">
      <c r="B2364" s="212"/>
      <c r="C2364" s="213"/>
      <c r="D2364" s="208" t="s">
        <v>272</v>
      </c>
      <c r="E2364" s="214" t="s">
        <v>44</v>
      </c>
      <c r="F2364" s="215" t="s">
        <v>1320</v>
      </c>
      <c r="G2364" s="213"/>
      <c r="H2364" s="214" t="s">
        <v>44</v>
      </c>
      <c r="I2364" s="216"/>
      <c r="J2364" s="213"/>
      <c r="K2364" s="213"/>
      <c r="L2364" s="217"/>
      <c r="M2364" s="218"/>
      <c r="N2364" s="219"/>
      <c r="O2364" s="219"/>
      <c r="P2364" s="219"/>
      <c r="Q2364" s="219"/>
      <c r="R2364" s="219"/>
      <c r="S2364" s="219"/>
      <c r="T2364" s="220"/>
      <c r="AT2364" s="221" t="s">
        <v>272</v>
      </c>
      <c r="AU2364" s="221" t="s">
        <v>91</v>
      </c>
      <c r="AV2364" s="13" t="s">
        <v>89</v>
      </c>
      <c r="AW2364" s="13" t="s">
        <v>38</v>
      </c>
      <c r="AX2364" s="13" t="s">
        <v>82</v>
      </c>
      <c r="AY2364" s="221" t="s">
        <v>262</v>
      </c>
    </row>
    <row r="2365" spans="1:65" s="13" customFormat="1" ht="10">
      <c r="B2365" s="212"/>
      <c r="C2365" s="213"/>
      <c r="D2365" s="208" t="s">
        <v>272</v>
      </c>
      <c r="E2365" s="214" t="s">
        <v>44</v>
      </c>
      <c r="F2365" s="215" t="s">
        <v>1385</v>
      </c>
      <c r="G2365" s="213"/>
      <c r="H2365" s="214" t="s">
        <v>44</v>
      </c>
      <c r="I2365" s="216"/>
      <c r="J2365" s="213"/>
      <c r="K2365" s="213"/>
      <c r="L2365" s="217"/>
      <c r="M2365" s="218"/>
      <c r="N2365" s="219"/>
      <c r="O2365" s="219"/>
      <c r="P2365" s="219"/>
      <c r="Q2365" s="219"/>
      <c r="R2365" s="219"/>
      <c r="S2365" s="219"/>
      <c r="T2365" s="220"/>
      <c r="AT2365" s="221" t="s">
        <v>272</v>
      </c>
      <c r="AU2365" s="221" t="s">
        <v>91</v>
      </c>
      <c r="AV2365" s="13" t="s">
        <v>89</v>
      </c>
      <c r="AW2365" s="13" t="s">
        <v>38</v>
      </c>
      <c r="AX2365" s="13" t="s">
        <v>82</v>
      </c>
      <c r="AY2365" s="221" t="s">
        <v>262</v>
      </c>
    </row>
    <row r="2366" spans="1:65" s="13" customFormat="1" ht="10">
      <c r="B2366" s="212"/>
      <c r="C2366" s="213"/>
      <c r="D2366" s="208" t="s">
        <v>272</v>
      </c>
      <c r="E2366" s="214" t="s">
        <v>44</v>
      </c>
      <c r="F2366" s="215" t="s">
        <v>1368</v>
      </c>
      <c r="G2366" s="213"/>
      <c r="H2366" s="214" t="s">
        <v>44</v>
      </c>
      <c r="I2366" s="216"/>
      <c r="J2366" s="213"/>
      <c r="K2366" s="213"/>
      <c r="L2366" s="217"/>
      <c r="M2366" s="218"/>
      <c r="N2366" s="219"/>
      <c r="O2366" s="219"/>
      <c r="P2366" s="219"/>
      <c r="Q2366" s="219"/>
      <c r="R2366" s="219"/>
      <c r="S2366" s="219"/>
      <c r="T2366" s="220"/>
      <c r="AT2366" s="221" t="s">
        <v>272</v>
      </c>
      <c r="AU2366" s="221" t="s">
        <v>91</v>
      </c>
      <c r="AV2366" s="13" t="s">
        <v>89</v>
      </c>
      <c r="AW2366" s="13" t="s">
        <v>38</v>
      </c>
      <c r="AX2366" s="13" t="s">
        <v>82</v>
      </c>
      <c r="AY2366" s="221" t="s">
        <v>262</v>
      </c>
    </row>
    <row r="2367" spans="1:65" s="16" customFormat="1" ht="10">
      <c r="B2367" s="244"/>
      <c r="C2367" s="245"/>
      <c r="D2367" s="208" t="s">
        <v>272</v>
      </c>
      <c r="E2367" s="246" t="s">
        <v>44</v>
      </c>
      <c r="F2367" s="247" t="s">
        <v>291</v>
      </c>
      <c r="G2367" s="245"/>
      <c r="H2367" s="248">
        <v>3</v>
      </c>
      <c r="I2367" s="249"/>
      <c r="J2367" s="245"/>
      <c r="K2367" s="245"/>
      <c r="L2367" s="250"/>
      <c r="M2367" s="251"/>
      <c r="N2367" s="252"/>
      <c r="O2367" s="252"/>
      <c r="P2367" s="252"/>
      <c r="Q2367" s="252"/>
      <c r="R2367" s="252"/>
      <c r="S2367" s="252"/>
      <c r="T2367" s="253"/>
      <c r="AT2367" s="254" t="s">
        <v>272</v>
      </c>
      <c r="AU2367" s="254" t="s">
        <v>91</v>
      </c>
      <c r="AV2367" s="16" t="s">
        <v>104</v>
      </c>
      <c r="AW2367" s="16" t="s">
        <v>38</v>
      </c>
      <c r="AX2367" s="16" t="s">
        <v>89</v>
      </c>
      <c r="AY2367" s="254" t="s">
        <v>262</v>
      </c>
    </row>
    <row r="2368" spans="1:65" s="2" customFormat="1" ht="16.5" customHeight="1">
      <c r="A2368" s="37"/>
      <c r="B2368" s="38"/>
      <c r="C2368" s="255" t="s">
        <v>1386</v>
      </c>
      <c r="D2368" s="255" t="s">
        <v>633</v>
      </c>
      <c r="E2368" s="256" t="s">
        <v>1387</v>
      </c>
      <c r="F2368" s="257" t="s">
        <v>1388</v>
      </c>
      <c r="G2368" s="258" t="s">
        <v>518</v>
      </c>
      <c r="H2368" s="259">
        <v>4</v>
      </c>
      <c r="I2368" s="260"/>
      <c r="J2368" s="261">
        <f>ROUND(I2368*H2368,2)</f>
        <v>0</v>
      </c>
      <c r="K2368" s="257" t="s">
        <v>268</v>
      </c>
      <c r="L2368" s="262"/>
      <c r="M2368" s="263" t="s">
        <v>44</v>
      </c>
      <c r="N2368" s="264" t="s">
        <v>53</v>
      </c>
      <c r="O2368" s="67"/>
      <c r="P2368" s="204">
        <f>O2368*H2368</f>
        <v>0</v>
      </c>
      <c r="Q2368" s="204">
        <v>2.3279999999999999E-2</v>
      </c>
      <c r="R2368" s="204">
        <f>Q2368*H2368</f>
        <v>9.3119999999999994E-2</v>
      </c>
      <c r="S2368" s="204">
        <v>0</v>
      </c>
      <c r="T2368" s="205">
        <f>S2368*H2368</f>
        <v>0</v>
      </c>
      <c r="U2368" s="37"/>
      <c r="V2368" s="37"/>
      <c r="W2368" s="37"/>
      <c r="X2368" s="37"/>
      <c r="Y2368" s="37"/>
      <c r="Z2368" s="37"/>
      <c r="AA2368" s="37"/>
      <c r="AB2368" s="37"/>
      <c r="AC2368" s="37"/>
      <c r="AD2368" s="37"/>
      <c r="AE2368" s="37"/>
      <c r="AR2368" s="206" t="s">
        <v>351</v>
      </c>
      <c r="AT2368" s="206" t="s">
        <v>633</v>
      </c>
      <c r="AU2368" s="206" t="s">
        <v>91</v>
      </c>
      <c r="AY2368" s="19" t="s">
        <v>262</v>
      </c>
      <c r="BE2368" s="207">
        <f>IF(N2368="základní",J2368,0)</f>
        <v>0</v>
      </c>
      <c r="BF2368" s="207">
        <f>IF(N2368="snížená",J2368,0)</f>
        <v>0</v>
      </c>
      <c r="BG2368" s="207">
        <f>IF(N2368="zákl. přenesená",J2368,0)</f>
        <v>0</v>
      </c>
      <c r="BH2368" s="207">
        <f>IF(N2368="sníž. přenesená",J2368,0)</f>
        <v>0</v>
      </c>
      <c r="BI2368" s="207">
        <f>IF(N2368="nulová",J2368,0)</f>
        <v>0</v>
      </c>
      <c r="BJ2368" s="19" t="s">
        <v>89</v>
      </c>
      <c r="BK2368" s="207">
        <f>ROUND(I2368*H2368,2)</f>
        <v>0</v>
      </c>
      <c r="BL2368" s="19" t="s">
        <v>104</v>
      </c>
      <c r="BM2368" s="206" t="s">
        <v>1389</v>
      </c>
    </row>
    <row r="2369" spans="1:65" s="2" customFormat="1" ht="18">
      <c r="A2369" s="37"/>
      <c r="B2369" s="38"/>
      <c r="C2369" s="39"/>
      <c r="D2369" s="208" t="s">
        <v>421</v>
      </c>
      <c r="E2369" s="39"/>
      <c r="F2369" s="209" t="s">
        <v>1390</v>
      </c>
      <c r="G2369" s="39"/>
      <c r="H2369" s="39"/>
      <c r="I2369" s="118"/>
      <c r="J2369" s="39"/>
      <c r="K2369" s="39"/>
      <c r="L2369" s="42"/>
      <c r="M2369" s="210"/>
      <c r="N2369" s="211"/>
      <c r="O2369" s="67"/>
      <c r="P2369" s="67"/>
      <c r="Q2369" s="67"/>
      <c r="R2369" s="67"/>
      <c r="S2369" s="67"/>
      <c r="T2369" s="68"/>
      <c r="U2369" s="37"/>
      <c r="V2369" s="37"/>
      <c r="W2369" s="37"/>
      <c r="X2369" s="37"/>
      <c r="Y2369" s="37"/>
      <c r="Z2369" s="37"/>
      <c r="AA2369" s="37"/>
      <c r="AB2369" s="37"/>
      <c r="AC2369" s="37"/>
      <c r="AD2369" s="37"/>
      <c r="AE2369" s="37"/>
      <c r="AT2369" s="19" t="s">
        <v>421</v>
      </c>
      <c r="AU2369" s="19" t="s">
        <v>91</v>
      </c>
    </row>
    <row r="2370" spans="1:65" s="13" customFormat="1" ht="10">
      <c r="B2370" s="212"/>
      <c r="C2370" s="213"/>
      <c r="D2370" s="208" t="s">
        <v>272</v>
      </c>
      <c r="E2370" s="214" t="s">
        <v>44</v>
      </c>
      <c r="F2370" s="215" t="s">
        <v>1364</v>
      </c>
      <c r="G2370" s="213"/>
      <c r="H2370" s="214" t="s">
        <v>44</v>
      </c>
      <c r="I2370" s="216"/>
      <c r="J2370" s="213"/>
      <c r="K2370" s="213"/>
      <c r="L2370" s="217"/>
      <c r="M2370" s="218"/>
      <c r="N2370" s="219"/>
      <c r="O2370" s="219"/>
      <c r="P2370" s="219"/>
      <c r="Q2370" s="219"/>
      <c r="R2370" s="219"/>
      <c r="S2370" s="219"/>
      <c r="T2370" s="220"/>
      <c r="AT2370" s="221" t="s">
        <v>272</v>
      </c>
      <c r="AU2370" s="221" t="s">
        <v>91</v>
      </c>
      <c r="AV2370" s="13" t="s">
        <v>89</v>
      </c>
      <c r="AW2370" s="13" t="s">
        <v>38</v>
      </c>
      <c r="AX2370" s="13" t="s">
        <v>82</v>
      </c>
      <c r="AY2370" s="221" t="s">
        <v>262</v>
      </c>
    </row>
    <row r="2371" spans="1:65" s="13" customFormat="1" ht="10">
      <c r="B2371" s="212"/>
      <c r="C2371" s="213"/>
      <c r="D2371" s="208" t="s">
        <v>272</v>
      </c>
      <c r="E2371" s="214" t="s">
        <v>44</v>
      </c>
      <c r="F2371" s="215" t="s">
        <v>1365</v>
      </c>
      <c r="G2371" s="213"/>
      <c r="H2371" s="214" t="s">
        <v>44</v>
      </c>
      <c r="I2371" s="216"/>
      <c r="J2371" s="213"/>
      <c r="K2371" s="213"/>
      <c r="L2371" s="217"/>
      <c r="M2371" s="218"/>
      <c r="N2371" s="219"/>
      <c r="O2371" s="219"/>
      <c r="P2371" s="219"/>
      <c r="Q2371" s="219"/>
      <c r="R2371" s="219"/>
      <c r="S2371" s="219"/>
      <c r="T2371" s="220"/>
      <c r="AT2371" s="221" t="s">
        <v>272</v>
      </c>
      <c r="AU2371" s="221" t="s">
        <v>91</v>
      </c>
      <c r="AV2371" s="13" t="s">
        <v>89</v>
      </c>
      <c r="AW2371" s="13" t="s">
        <v>38</v>
      </c>
      <c r="AX2371" s="13" t="s">
        <v>82</v>
      </c>
      <c r="AY2371" s="221" t="s">
        <v>262</v>
      </c>
    </row>
    <row r="2372" spans="1:65" s="13" customFormat="1" ht="10">
      <c r="B2372" s="212"/>
      <c r="C2372" s="213"/>
      <c r="D2372" s="208" t="s">
        <v>272</v>
      </c>
      <c r="E2372" s="214" t="s">
        <v>44</v>
      </c>
      <c r="F2372" s="215" t="s">
        <v>421</v>
      </c>
      <c r="G2372" s="213"/>
      <c r="H2372" s="214" t="s">
        <v>44</v>
      </c>
      <c r="I2372" s="216"/>
      <c r="J2372" s="213"/>
      <c r="K2372" s="213"/>
      <c r="L2372" s="217"/>
      <c r="M2372" s="218"/>
      <c r="N2372" s="219"/>
      <c r="O2372" s="219"/>
      <c r="P2372" s="219"/>
      <c r="Q2372" s="219"/>
      <c r="R2372" s="219"/>
      <c r="S2372" s="219"/>
      <c r="T2372" s="220"/>
      <c r="AT2372" s="221" t="s">
        <v>272</v>
      </c>
      <c r="AU2372" s="221" t="s">
        <v>91</v>
      </c>
      <c r="AV2372" s="13" t="s">
        <v>89</v>
      </c>
      <c r="AW2372" s="13" t="s">
        <v>38</v>
      </c>
      <c r="AX2372" s="13" t="s">
        <v>82</v>
      </c>
      <c r="AY2372" s="221" t="s">
        <v>262</v>
      </c>
    </row>
    <row r="2373" spans="1:65" s="15" customFormat="1" ht="10">
      <c r="B2373" s="233"/>
      <c r="C2373" s="234"/>
      <c r="D2373" s="208" t="s">
        <v>272</v>
      </c>
      <c r="E2373" s="235" t="s">
        <v>44</v>
      </c>
      <c r="F2373" s="236" t="s">
        <v>104</v>
      </c>
      <c r="G2373" s="234"/>
      <c r="H2373" s="237">
        <v>4</v>
      </c>
      <c r="I2373" s="238"/>
      <c r="J2373" s="234"/>
      <c r="K2373" s="234"/>
      <c r="L2373" s="239"/>
      <c r="M2373" s="240"/>
      <c r="N2373" s="241"/>
      <c r="O2373" s="241"/>
      <c r="P2373" s="241"/>
      <c r="Q2373" s="241"/>
      <c r="R2373" s="241"/>
      <c r="S2373" s="241"/>
      <c r="T2373" s="242"/>
      <c r="AT2373" s="243" t="s">
        <v>272</v>
      </c>
      <c r="AU2373" s="243" t="s">
        <v>91</v>
      </c>
      <c r="AV2373" s="15" t="s">
        <v>91</v>
      </c>
      <c r="AW2373" s="15" t="s">
        <v>38</v>
      </c>
      <c r="AX2373" s="15" t="s">
        <v>82</v>
      </c>
      <c r="AY2373" s="243" t="s">
        <v>262</v>
      </c>
    </row>
    <row r="2374" spans="1:65" s="13" customFormat="1" ht="10">
      <c r="B2374" s="212"/>
      <c r="C2374" s="213"/>
      <c r="D2374" s="208" t="s">
        <v>272</v>
      </c>
      <c r="E2374" s="214" t="s">
        <v>44</v>
      </c>
      <c r="F2374" s="215" t="s">
        <v>1366</v>
      </c>
      <c r="G2374" s="213"/>
      <c r="H2374" s="214" t="s">
        <v>44</v>
      </c>
      <c r="I2374" s="216"/>
      <c r="J2374" s="213"/>
      <c r="K2374" s="213"/>
      <c r="L2374" s="217"/>
      <c r="M2374" s="218"/>
      <c r="N2374" s="219"/>
      <c r="O2374" s="219"/>
      <c r="P2374" s="219"/>
      <c r="Q2374" s="219"/>
      <c r="R2374" s="219"/>
      <c r="S2374" s="219"/>
      <c r="T2374" s="220"/>
      <c r="AT2374" s="221" t="s">
        <v>272</v>
      </c>
      <c r="AU2374" s="221" t="s">
        <v>91</v>
      </c>
      <c r="AV2374" s="13" t="s">
        <v>89</v>
      </c>
      <c r="AW2374" s="13" t="s">
        <v>38</v>
      </c>
      <c r="AX2374" s="13" t="s">
        <v>82</v>
      </c>
      <c r="AY2374" s="221" t="s">
        <v>262</v>
      </c>
    </row>
    <row r="2375" spans="1:65" s="13" customFormat="1" ht="30">
      <c r="B2375" s="212"/>
      <c r="C2375" s="213"/>
      <c r="D2375" s="208" t="s">
        <v>272</v>
      </c>
      <c r="E2375" s="214" t="s">
        <v>44</v>
      </c>
      <c r="F2375" s="215" t="s">
        <v>1367</v>
      </c>
      <c r="G2375" s="213"/>
      <c r="H2375" s="214" t="s">
        <v>44</v>
      </c>
      <c r="I2375" s="216"/>
      <c r="J2375" s="213"/>
      <c r="K2375" s="213"/>
      <c r="L2375" s="217"/>
      <c r="M2375" s="218"/>
      <c r="N2375" s="219"/>
      <c r="O2375" s="219"/>
      <c r="P2375" s="219"/>
      <c r="Q2375" s="219"/>
      <c r="R2375" s="219"/>
      <c r="S2375" s="219"/>
      <c r="T2375" s="220"/>
      <c r="AT2375" s="221" t="s">
        <v>272</v>
      </c>
      <c r="AU2375" s="221" t="s">
        <v>91</v>
      </c>
      <c r="AV2375" s="13" t="s">
        <v>89</v>
      </c>
      <c r="AW2375" s="13" t="s">
        <v>38</v>
      </c>
      <c r="AX2375" s="13" t="s">
        <v>82</v>
      </c>
      <c r="AY2375" s="221" t="s">
        <v>262</v>
      </c>
    </row>
    <row r="2376" spans="1:65" s="13" customFormat="1" ht="10">
      <c r="B2376" s="212"/>
      <c r="C2376" s="213"/>
      <c r="D2376" s="208" t="s">
        <v>272</v>
      </c>
      <c r="E2376" s="214" t="s">
        <v>44</v>
      </c>
      <c r="F2376" s="215" t="s">
        <v>1368</v>
      </c>
      <c r="G2376" s="213"/>
      <c r="H2376" s="214" t="s">
        <v>44</v>
      </c>
      <c r="I2376" s="216"/>
      <c r="J2376" s="213"/>
      <c r="K2376" s="213"/>
      <c r="L2376" s="217"/>
      <c r="M2376" s="218"/>
      <c r="N2376" s="219"/>
      <c r="O2376" s="219"/>
      <c r="P2376" s="219"/>
      <c r="Q2376" s="219"/>
      <c r="R2376" s="219"/>
      <c r="S2376" s="219"/>
      <c r="T2376" s="220"/>
      <c r="AT2376" s="221" t="s">
        <v>272</v>
      </c>
      <c r="AU2376" s="221" t="s">
        <v>91</v>
      </c>
      <c r="AV2376" s="13" t="s">
        <v>89</v>
      </c>
      <c r="AW2376" s="13" t="s">
        <v>38</v>
      </c>
      <c r="AX2376" s="13" t="s">
        <v>82</v>
      </c>
      <c r="AY2376" s="221" t="s">
        <v>262</v>
      </c>
    </row>
    <row r="2377" spans="1:65" s="16" customFormat="1" ht="10">
      <c r="B2377" s="244"/>
      <c r="C2377" s="245"/>
      <c r="D2377" s="208" t="s">
        <v>272</v>
      </c>
      <c r="E2377" s="246" t="s">
        <v>44</v>
      </c>
      <c r="F2377" s="247" t="s">
        <v>291</v>
      </c>
      <c r="G2377" s="245"/>
      <c r="H2377" s="248">
        <v>4</v>
      </c>
      <c r="I2377" s="249"/>
      <c r="J2377" s="245"/>
      <c r="K2377" s="245"/>
      <c r="L2377" s="250"/>
      <c r="M2377" s="251"/>
      <c r="N2377" s="252"/>
      <c r="O2377" s="252"/>
      <c r="P2377" s="252"/>
      <c r="Q2377" s="252"/>
      <c r="R2377" s="252"/>
      <c r="S2377" s="252"/>
      <c r="T2377" s="253"/>
      <c r="AT2377" s="254" t="s">
        <v>272</v>
      </c>
      <c r="AU2377" s="254" t="s">
        <v>91</v>
      </c>
      <c r="AV2377" s="16" t="s">
        <v>104</v>
      </c>
      <c r="AW2377" s="16" t="s">
        <v>38</v>
      </c>
      <c r="AX2377" s="16" t="s">
        <v>89</v>
      </c>
      <c r="AY2377" s="254" t="s">
        <v>262</v>
      </c>
    </row>
    <row r="2378" spans="1:65" s="2" customFormat="1" ht="16.5" customHeight="1">
      <c r="A2378" s="37"/>
      <c r="B2378" s="38"/>
      <c r="C2378" s="255" t="s">
        <v>1391</v>
      </c>
      <c r="D2378" s="255" t="s">
        <v>633</v>
      </c>
      <c r="E2378" s="256" t="s">
        <v>1392</v>
      </c>
      <c r="F2378" s="257" t="s">
        <v>1393</v>
      </c>
      <c r="G2378" s="258" t="s">
        <v>518</v>
      </c>
      <c r="H2378" s="259">
        <v>6</v>
      </c>
      <c r="I2378" s="260"/>
      <c r="J2378" s="261">
        <f>ROUND(I2378*H2378,2)</f>
        <v>0</v>
      </c>
      <c r="K2378" s="257" t="s">
        <v>44</v>
      </c>
      <c r="L2378" s="262"/>
      <c r="M2378" s="263" t="s">
        <v>44</v>
      </c>
      <c r="N2378" s="264" t="s">
        <v>53</v>
      </c>
      <c r="O2378" s="67"/>
      <c r="P2378" s="204">
        <f>O2378*H2378</f>
        <v>0</v>
      </c>
      <c r="Q2378" s="204">
        <v>2.3279999999999999E-2</v>
      </c>
      <c r="R2378" s="204">
        <f>Q2378*H2378</f>
        <v>0.13968</v>
      </c>
      <c r="S2378" s="204">
        <v>0</v>
      </c>
      <c r="T2378" s="205">
        <f>S2378*H2378</f>
        <v>0</v>
      </c>
      <c r="U2378" s="37"/>
      <c r="V2378" s="37"/>
      <c r="W2378" s="37"/>
      <c r="X2378" s="37"/>
      <c r="Y2378" s="37"/>
      <c r="Z2378" s="37"/>
      <c r="AA2378" s="37"/>
      <c r="AB2378" s="37"/>
      <c r="AC2378" s="37"/>
      <c r="AD2378" s="37"/>
      <c r="AE2378" s="37"/>
      <c r="AR2378" s="206" t="s">
        <v>351</v>
      </c>
      <c r="AT2378" s="206" t="s">
        <v>633</v>
      </c>
      <c r="AU2378" s="206" t="s">
        <v>91</v>
      </c>
      <c r="AY2378" s="19" t="s">
        <v>262</v>
      </c>
      <c r="BE2378" s="207">
        <f>IF(N2378="základní",J2378,0)</f>
        <v>0</v>
      </c>
      <c r="BF2378" s="207">
        <f>IF(N2378="snížená",J2378,0)</f>
        <v>0</v>
      </c>
      <c r="BG2378" s="207">
        <f>IF(N2378="zákl. přenesená",J2378,0)</f>
        <v>0</v>
      </c>
      <c r="BH2378" s="207">
        <f>IF(N2378="sníž. přenesená",J2378,0)</f>
        <v>0</v>
      </c>
      <c r="BI2378" s="207">
        <f>IF(N2378="nulová",J2378,0)</f>
        <v>0</v>
      </c>
      <c r="BJ2378" s="19" t="s">
        <v>89</v>
      </c>
      <c r="BK2378" s="207">
        <f>ROUND(I2378*H2378,2)</f>
        <v>0</v>
      </c>
      <c r="BL2378" s="19" t="s">
        <v>104</v>
      </c>
      <c r="BM2378" s="206" t="s">
        <v>1394</v>
      </c>
    </row>
    <row r="2379" spans="1:65" s="2" customFormat="1" ht="18">
      <c r="A2379" s="37"/>
      <c r="B2379" s="38"/>
      <c r="C2379" s="39"/>
      <c r="D2379" s="208" t="s">
        <v>421</v>
      </c>
      <c r="E2379" s="39"/>
      <c r="F2379" s="209" t="s">
        <v>1395</v>
      </c>
      <c r="G2379" s="39"/>
      <c r="H2379" s="39"/>
      <c r="I2379" s="118"/>
      <c r="J2379" s="39"/>
      <c r="K2379" s="39"/>
      <c r="L2379" s="42"/>
      <c r="M2379" s="210"/>
      <c r="N2379" s="211"/>
      <c r="O2379" s="67"/>
      <c r="P2379" s="67"/>
      <c r="Q2379" s="67"/>
      <c r="R2379" s="67"/>
      <c r="S2379" s="67"/>
      <c r="T2379" s="68"/>
      <c r="U2379" s="37"/>
      <c r="V2379" s="37"/>
      <c r="W2379" s="37"/>
      <c r="X2379" s="37"/>
      <c r="Y2379" s="37"/>
      <c r="Z2379" s="37"/>
      <c r="AA2379" s="37"/>
      <c r="AB2379" s="37"/>
      <c r="AC2379" s="37"/>
      <c r="AD2379" s="37"/>
      <c r="AE2379" s="37"/>
      <c r="AT2379" s="19" t="s">
        <v>421</v>
      </c>
      <c r="AU2379" s="19" t="s">
        <v>91</v>
      </c>
    </row>
    <row r="2380" spans="1:65" s="13" customFormat="1" ht="10">
      <c r="B2380" s="212"/>
      <c r="C2380" s="213"/>
      <c r="D2380" s="208" t="s">
        <v>272</v>
      </c>
      <c r="E2380" s="214" t="s">
        <v>44</v>
      </c>
      <c r="F2380" s="215" t="s">
        <v>1369</v>
      </c>
      <c r="G2380" s="213"/>
      <c r="H2380" s="214" t="s">
        <v>44</v>
      </c>
      <c r="I2380" s="216"/>
      <c r="J2380" s="213"/>
      <c r="K2380" s="213"/>
      <c r="L2380" s="217"/>
      <c r="M2380" s="218"/>
      <c r="N2380" s="219"/>
      <c r="O2380" s="219"/>
      <c r="P2380" s="219"/>
      <c r="Q2380" s="219"/>
      <c r="R2380" s="219"/>
      <c r="S2380" s="219"/>
      <c r="T2380" s="220"/>
      <c r="AT2380" s="221" t="s">
        <v>272</v>
      </c>
      <c r="AU2380" s="221" t="s">
        <v>91</v>
      </c>
      <c r="AV2380" s="13" t="s">
        <v>89</v>
      </c>
      <c r="AW2380" s="13" t="s">
        <v>38</v>
      </c>
      <c r="AX2380" s="13" t="s">
        <v>82</v>
      </c>
      <c r="AY2380" s="221" t="s">
        <v>262</v>
      </c>
    </row>
    <row r="2381" spans="1:65" s="13" customFormat="1" ht="10">
      <c r="B2381" s="212"/>
      <c r="C2381" s="213"/>
      <c r="D2381" s="208" t="s">
        <v>272</v>
      </c>
      <c r="E2381" s="214" t="s">
        <v>44</v>
      </c>
      <c r="F2381" s="215" t="s">
        <v>1370</v>
      </c>
      <c r="G2381" s="213"/>
      <c r="H2381" s="214" t="s">
        <v>44</v>
      </c>
      <c r="I2381" s="216"/>
      <c r="J2381" s="213"/>
      <c r="K2381" s="213"/>
      <c r="L2381" s="217"/>
      <c r="M2381" s="218"/>
      <c r="N2381" s="219"/>
      <c r="O2381" s="219"/>
      <c r="P2381" s="219"/>
      <c r="Q2381" s="219"/>
      <c r="R2381" s="219"/>
      <c r="S2381" s="219"/>
      <c r="T2381" s="220"/>
      <c r="AT2381" s="221" t="s">
        <v>272</v>
      </c>
      <c r="AU2381" s="221" t="s">
        <v>91</v>
      </c>
      <c r="AV2381" s="13" t="s">
        <v>89</v>
      </c>
      <c r="AW2381" s="13" t="s">
        <v>38</v>
      </c>
      <c r="AX2381" s="13" t="s">
        <v>82</v>
      </c>
      <c r="AY2381" s="221" t="s">
        <v>262</v>
      </c>
    </row>
    <row r="2382" spans="1:65" s="13" customFormat="1" ht="10">
      <c r="B2382" s="212"/>
      <c r="C2382" s="213"/>
      <c r="D2382" s="208" t="s">
        <v>272</v>
      </c>
      <c r="E2382" s="214" t="s">
        <v>44</v>
      </c>
      <c r="F2382" s="215" t="s">
        <v>1318</v>
      </c>
      <c r="G2382" s="213"/>
      <c r="H2382" s="214" t="s">
        <v>44</v>
      </c>
      <c r="I2382" s="216"/>
      <c r="J2382" s="213"/>
      <c r="K2382" s="213"/>
      <c r="L2382" s="217"/>
      <c r="M2382" s="218"/>
      <c r="N2382" s="219"/>
      <c r="O2382" s="219"/>
      <c r="P2382" s="219"/>
      <c r="Q2382" s="219"/>
      <c r="R2382" s="219"/>
      <c r="S2382" s="219"/>
      <c r="T2382" s="220"/>
      <c r="AT2382" s="221" t="s">
        <v>272</v>
      </c>
      <c r="AU2382" s="221" t="s">
        <v>91</v>
      </c>
      <c r="AV2382" s="13" t="s">
        <v>89</v>
      </c>
      <c r="AW2382" s="13" t="s">
        <v>38</v>
      </c>
      <c r="AX2382" s="13" t="s">
        <v>82</v>
      </c>
      <c r="AY2382" s="221" t="s">
        <v>262</v>
      </c>
    </row>
    <row r="2383" spans="1:65" s="15" customFormat="1" ht="10">
      <c r="B2383" s="233"/>
      <c r="C2383" s="234"/>
      <c r="D2383" s="208" t="s">
        <v>272</v>
      </c>
      <c r="E2383" s="235" t="s">
        <v>44</v>
      </c>
      <c r="F2383" s="236" t="s">
        <v>1371</v>
      </c>
      <c r="G2383" s="234"/>
      <c r="H2383" s="237">
        <v>6</v>
      </c>
      <c r="I2383" s="238"/>
      <c r="J2383" s="234"/>
      <c r="K2383" s="234"/>
      <c r="L2383" s="239"/>
      <c r="M2383" s="240"/>
      <c r="N2383" s="241"/>
      <c r="O2383" s="241"/>
      <c r="P2383" s="241"/>
      <c r="Q2383" s="241"/>
      <c r="R2383" s="241"/>
      <c r="S2383" s="241"/>
      <c r="T2383" s="242"/>
      <c r="AT2383" s="243" t="s">
        <v>272</v>
      </c>
      <c r="AU2383" s="243" t="s">
        <v>91</v>
      </c>
      <c r="AV2383" s="15" t="s">
        <v>91</v>
      </c>
      <c r="AW2383" s="15" t="s">
        <v>38</v>
      </c>
      <c r="AX2383" s="15" t="s">
        <v>82</v>
      </c>
      <c r="AY2383" s="243" t="s">
        <v>262</v>
      </c>
    </row>
    <row r="2384" spans="1:65" s="13" customFormat="1" ht="10">
      <c r="B2384" s="212"/>
      <c r="C2384" s="213"/>
      <c r="D2384" s="208" t="s">
        <v>272</v>
      </c>
      <c r="E2384" s="214" t="s">
        <v>44</v>
      </c>
      <c r="F2384" s="215" t="s">
        <v>1366</v>
      </c>
      <c r="G2384" s="213"/>
      <c r="H2384" s="214" t="s">
        <v>44</v>
      </c>
      <c r="I2384" s="216"/>
      <c r="J2384" s="213"/>
      <c r="K2384" s="213"/>
      <c r="L2384" s="217"/>
      <c r="M2384" s="218"/>
      <c r="N2384" s="219"/>
      <c r="O2384" s="219"/>
      <c r="P2384" s="219"/>
      <c r="Q2384" s="219"/>
      <c r="R2384" s="219"/>
      <c r="S2384" s="219"/>
      <c r="T2384" s="220"/>
      <c r="AT2384" s="221" t="s">
        <v>272</v>
      </c>
      <c r="AU2384" s="221" t="s">
        <v>91</v>
      </c>
      <c r="AV2384" s="13" t="s">
        <v>89</v>
      </c>
      <c r="AW2384" s="13" t="s">
        <v>38</v>
      </c>
      <c r="AX2384" s="13" t="s">
        <v>82</v>
      </c>
      <c r="AY2384" s="221" t="s">
        <v>262</v>
      </c>
    </row>
    <row r="2385" spans="1:65" s="13" customFormat="1" ht="10">
      <c r="B2385" s="212"/>
      <c r="C2385" s="213"/>
      <c r="D2385" s="208" t="s">
        <v>272</v>
      </c>
      <c r="E2385" s="214" t="s">
        <v>44</v>
      </c>
      <c r="F2385" s="215" t="s">
        <v>1372</v>
      </c>
      <c r="G2385" s="213"/>
      <c r="H2385" s="214" t="s">
        <v>44</v>
      </c>
      <c r="I2385" s="216"/>
      <c r="J2385" s="213"/>
      <c r="K2385" s="213"/>
      <c r="L2385" s="217"/>
      <c r="M2385" s="218"/>
      <c r="N2385" s="219"/>
      <c r="O2385" s="219"/>
      <c r="P2385" s="219"/>
      <c r="Q2385" s="219"/>
      <c r="R2385" s="219"/>
      <c r="S2385" s="219"/>
      <c r="T2385" s="220"/>
      <c r="AT2385" s="221" t="s">
        <v>272</v>
      </c>
      <c r="AU2385" s="221" t="s">
        <v>91</v>
      </c>
      <c r="AV2385" s="13" t="s">
        <v>89</v>
      </c>
      <c r="AW2385" s="13" t="s">
        <v>38</v>
      </c>
      <c r="AX2385" s="13" t="s">
        <v>82</v>
      </c>
      <c r="AY2385" s="221" t="s">
        <v>262</v>
      </c>
    </row>
    <row r="2386" spans="1:65" s="13" customFormat="1" ht="10">
      <c r="B2386" s="212"/>
      <c r="C2386" s="213"/>
      <c r="D2386" s="208" t="s">
        <v>272</v>
      </c>
      <c r="E2386" s="214" t="s">
        <v>44</v>
      </c>
      <c r="F2386" s="215" t="s">
        <v>1373</v>
      </c>
      <c r="G2386" s="213"/>
      <c r="H2386" s="214" t="s">
        <v>44</v>
      </c>
      <c r="I2386" s="216"/>
      <c r="J2386" s="213"/>
      <c r="K2386" s="213"/>
      <c r="L2386" s="217"/>
      <c r="M2386" s="218"/>
      <c r="N2386" s="219"/>
      <c r="O2386" s="219"/>
      <c r="P2386" s="219"/>
      <c r="Q2386" s="219"/>
      <c r="R2386" s="219"/>
      <c r="S2386" s="219"/>
      <c r="T2386" s="220"/>
      <c r="AT2386" s="221" t="s">
        <v>272</v>
      </c>
      <c r="AU2386" s="221" t="s">
        <v>91</v>
      </c>
      <c r="AV2386" s="13" t="s">
        <v>89</v>
      </c>
      <c r="AW2386" s="13" t="s">
        <v>38</v>
      </c>
      <c r="AX2386" s="13" t="s">
        <v>82</v>
      </c>
      <c r="AY2386" s="221" t="s">
        <v>262</v>
      </c>
    </row>
    <row r="2387" spans="1:65" s="16" customFormat="1" ht="10">
      <c r="B2387" s="244"/>
      <c r="C2387" s="245"/>
      <c r="D2387" s="208" t="s">
        <v>272</v>
      </c>
      <c r="E2387" s="246" t="s">
        <v>44</v>
      </c>
      <c r="F2387" s="247" t="s">
        <v>291</v>
      </c>
      <c r="G2387" s="245"/>
      <c r="H2387" s="248">
        <v>6</v>
      </c>
      <c r="I2387" s="249"/>
      <c r="J2387" s="245"/>
      <c r="K2387" s="245"/>
      <c r="L2387" s="250"/>
      <c r="M2387" s="251"/>
      <c r="N2387" s="252"/>
      <c r="O2387" s="252"/>
      <c r="P2387" s="252"/>
      <c r="Q2387" s="252"/>
      <c r="R2387" s="252"/>
      <c r="S2387" s="252"/>
      <c r="T2387" s="253"/>
      <c r="AT2387" s="254" t="s">
        <v>272</v>
      </c>
      <c r="AU2387" s="254" t="s">
        <v>91</v>
      </c>
      <c r="AV2387" s="16" t="s">
        <v>104</v>
      </c>
      <c r="AW2387" s="16" t="s">
        <v>38</v>
      </c>
      <c r="AX2387" s="16" t="s">
        <v>89</v>
      </c>
      <c r="AY2387" s="254" t="s">
        <v>262</v>
      </c>
    </row>
    <row r="2388" spans="1:65" s="2" customFormat="1" ht="21.75" customHeight="1">
      <c r="A2388" s="37"/>
      <c r="B2388" s="38"/>
      <c r="C2388" s="195" t="s">
        <v>1396</v>
      </c>
      <c r="D2388" s="195" t="s">
        <v>264</v>
      </c>
      <c r="E2388" s="196" t="s">
        <v>1397</v>
      </c>
      <c r="F2388" s="197" t="s">
        <v>1398</v>
      </c>
      <c r="G2388" s="198" t="s">
        <v>518</v>
      </c>
      <c r="H2388" s="199">
        <v>1</v>
      </c>
      <c r="I2388" s="200"/>
      <c r="J2388" s="201">
        <f>ROUND(I2388*H2388,2)</f>
        <v>0</v>
      </c>
      <c r="K2388" s="197" t="s">
        <v>268</v>
      </c>
      <c r="L2388" s="42"/>
      <c r="M2388" s="202" t="s">
        <v>44</v>
      </c>
      <c r="N2388" s="203" t="s">
        <v>53</v>
      </c>
      <c r="O2388" s="67"/>
      <c r="P2388" s="204">
        <f>O2388*H2388</f>
        <v>0</v>
      </c>
      <c r="Q2388" s="204">
        <v>0.54769000000000001</v>
      </c>
      <c r="R2388" s="204">
        <f>Q2388*H2388</f>
        <v>0.54769000000000001</v>
      </c>
      <c r="S2388" s="204">
        <v>0</v>
      </c>
      <c r="T2388" s="205">
        <f>S2388*H2388</f>
        <v>0</v>
      </c>
      <c r="U2388" s="37"/>
      <c r="V2388" s="37"/>
      <c r="W2388" s="37"/>
      <c r="X2388" s="37"/>
      <c r="Y2388" s="37"/>
      <c r="Z2388" s="37"/>
      <c r="AA2388" s="37"/>
      <c r="AB2388" s="37"/>
      <c r="AC2388" s="37"/>
      <c r="AD2388" s="37"/>
      <c r="AE2388" s="37"/>
      <c r="AR2388" s="206" t="s">
        <v>104</v>
      </c>
      <c r="AT2388" s="206" t="s">
        <v>264</v>
      </c>
      <c r="AU2388" s="206" t="s">
        <v>91</v>
      </c>
      <c r="AY2388" s="19" t="s">
        <v>262</v>
      </c>
      <c r="BE2388" s="207">
        <f>IF(N2388="základní",J2388,0)</f>
        <v>0</v>
      </c>
      <c r="BF2388" s="207">
        <f>IF(N2388="snížená",J2388,0)</f>
        <v>0</v>
      </c>
      <c r="BG2388" s="207">
        <f>IF(N2388="zákl. přenesená",J2388,0)</f>
        <v>0</v>
      </c>
      <c r="BH2388" s="207">
        <f>IF(N2388="sníž. přenesená",J2388,0)</f>
        <v>0</v>
      </c>
      <c r="BI2388" s="207">
        <f>IF(N2388="nulová",J2388,0)</f>
        <v>0</v>
      </c>
      <c r="BJ2388" s="19" t="s">
        <v>89</v>
      </c>
      <c r="BK2388" s="207">
        <f>ROUND(I2388*H2388,2)</f>
        <v>0</v>
      </c>
      <c r="BL2388" s="19" t="s">
        <v>104</v>
      </c>
      <c r="BM2388" s="206" t="s">
        <v>1399</v>
      </c>
    </row>
    <row r="2389" spans="1:65" s="2" customFormat="1" ht="81">
      <c r="A2389" s="37"/>
      <c r="B2389" s="38"/>
      <c r="C2389" s="39"/>
      <c r="D2389" s="208" t="s">
        <v>270</v>
      </c>
      <c r="E2389" s="39"/>
      <c r="F2389" s="209" t="s">
        <v>1356</v>
      </c>
      <c r="G2389" s="39"/>
      <c r="H2389" s="39"/>
      <c r="I2389" s="118"/>
      <c r="J2389" s="39"/>
      <c r="K2389" s="39"/>
      <c r="L2389" s="42"/>
      <c r="M2389" s="210"/>
      <c r="N2389" s="211"/>
      <c r="O2389" s="67"/>
      <c r="P2389" s="67"/>
      <c r="Q2389" s="67"/>
      <c r="R2389" s="67"/>
      <c r="S2389" s="67"/>
      <c r="T2389" s="68"/>
      <c r="U2389" s="37"/>
      <c r="V2389" s="37"/>
      <c r="W2389" s="37"/>
      <c r="X2389" s="37"/>
      <c r="Y2389" s="37"/>
      <c r="Z2389" s="37"/>
      <c r="AA2389" s="37"/>
      <c r="AB2389" s="37"/>
      <c r="AC2389" s="37"/>
      <c r="AD2389" s="37"/>
      <c r="AE2389" s="37"/>
      <c r="AT2389" s="19" t="s">
        <v>270</v>
      </c>
      <c r="AU2389" s="19" t="s">
        <v>91</v>
      </c>
    </row>
    <row r="2390" spans="1:65" s="2" customFormat="1" ht="18">
      <c r="A2390" s="37"/>
      <c r="B2390" s="38"/>
      <c r="C2390" s="39"/>
      <c r="D2390" s="208" t="s">
        <v>421</v>
      </c>
      <c r="E2390" s="39"/>
      <c r="F2390" s="209" t="s">
        <v>1400</v>
      </c>
      <c r="G2390" s="39"/>
      <c r="H2390" s="39"/>
      <c r="I2390" s="118"/>
      <c r="J2390" s="39"/>
      <c r="K2390" s="39"/>
      <c r="L2390" s="42"/>
      <c r="M2390" s="210"/>
      <c r="N2390" s="211"/>
      <c r="O2390" s="67"/>
      <c r="P2390" s="67"/>
      <c r="Q2390" s="67"/>
      <c r="R2390" s="67"/>
      <c r="S2390" s="67"/>
      <c r="T2390" s="68"/>
      <c r="U2390" s="37"/>
      <c r="V2390" s="37"/>
      <c r="W2390" s="37"/>
      <c r="X2390" s="37"/>
      <c r="Y2390" s="37"/>
      <c r="Z2390" s="37"/>
      <c r="AA2390" s="37"/>
      <c r="AB2390" s="37"/>
      <c r="AC2390" s="37"/>
      <c r="AD2390" s="37"/>
      <c r="AE2390" s="37"/>
      <c r="AT2390" s="19" t="s">
        <v>421</v>
      </c>
      <c r="AU2390" s="19" t="s">
        <v>91</v>
      </c>
    </row>
    <row r="2391" spans="1:65" s="13" customFormat="1" ht="10">
      <c r="B2391" s="212"/>
      <c r="C2391" s="213"/>
      <c r="D2391" s="208" t="s">
        <v>272</v>
      </c>
      <c r="E2391" s="214" t="s">
        <v>44</v>
      </c>
      <c r="F2391" s="215" t="s">
        <v>1401</v>
      </c>
      <c r="G2391" s="213"/>
      <c r="H2391" s="214" t="s">
        <v>44</v>
      </c>
      <c r="I2391" s="216"/>
      <c r="J2391" s="213"/>
      <c r="K2391" s="213"/>
      <c r="L2391" s="217"/>
      <c r="M2391" s="218"/>
      <c r="N2391" s="219"/>
      <c r="O2391" s="219"/>
      <c r="P2391" s="219"/>
      <c r="Q2391" s="219"/>
      <c r="R2391" s="219"/>
      <c r="S2391" s="219"/>
      <c r="T2391" s="220"/>
      <c r="AT2391" s="221" t="s">
        <v>272</v>
      </c>
      <c r="AU2391" s="221" t="s">
        <v>91</v>
      </c>
      <c r="AV2391" s="13" t="s">
        <v>89</v>
      </c>
      <c r="AW2391" s="13" t="s">
        <v>38</v>
      </c>
      <c r="AX2391" s="13" t="s">
        <v>82</v>
      </c>
      <c r="AY2391" s="221" t="s">
        <v>262</v>
      </c>
    </row>
    <row r="2392" spans="1:65" s="13" customFormat="1" ht="10">
      <c r="B2392" s="212"/>
      <c r="C2392" s="213"/>
      <c r="D2392" s="208" t="s">
        <v>272</v>
      </c>
      <c r="E2392" s="214" t="s">
        <v>44</v>
      </c>
      <c r="F2392" s="215" t="s">
        <v>1402</v>
      </c>
      <c r="G2392" s="213"/>
      <c r="H2392" s="214" t="s">
        <v>44</v>
      </c>
      <c r="I2392" s="216"/>
      <c r="J2392" s="213"/>
      <c r="K2392" s="213"/>
      <c r="L2392" s="217"/>
      <c r="M2392" s="218"/>
      <c r="N2392" s="219"/>
      <c r="O2392" s="219"/>
      <c r="P2392" s="219"/>
      <c r="Q2392" s="219"/>
      <c r="R2392" s="219"/>
      <c r="S2392" s="219"/>
      <c r="T2392" s="220"/>
      <c r="AT2392" s="221" t="s">
        <v>272</v>
      </c>
      <c r="AU2392" s="221" t="s">
        <v>91</v>
      </c>
      <c r="AV2392" s="13" t="s">
        <v>89</v>
      </c>
      <c r="AW2392" s="13" t="s">
        <v>38</v>
      </c>
      <c r="AX2392" s="13" t="s">
        <v>82</v>
      </c>
      <c r="AY2392" s="221" t="s">
        <v>262</v>
      </c>
    </row>
    <row r="2393" spans="1:65" s="13" customFormat="1" ht="10">
      <c r="B2393" s="212"/>
      <c r="C2393" s="213"/>
      <c r="D2393" s="208" t="s">
        <v>272</v>
      </c>
      <c r="E2393" s="214" t="s">
        <v>44</v>
      </c>
      <c r="F2393" s="215" t="s">
        <v>1403</v>
      </c>
      <c r="G2393" s="213"/>
      <c r="H2393" s="214" t="s">
        <v>44</v>
      </c>
      <c r="I2393" s="216"/>
      <c r="J2393" s="213"/>
      <c r="K2393" s="213"/>
      <c r="L2393" s="217"/>
      <c r="M2393" s="218"/>
      <c r="N2393" s="219"/>
      <c r="O2393" s="219"/>
      <c r="P2393" s="219"/>
      <c r="Q2393" s="219"/>
      <c r="R2393" s="219"/>
      <c r="S2393" s="219"/>
      <c r="T2393" s="220"/>
      <c r="AT2393" s="221" t="s">
        <v>272</v>
      </c>
      <c r="AU2393" s="221" t="s">
        <v>91</v>
      </c>
      <c r="AV2393" s="13" t="s">
        <v>89</v>
      </c>
      <c r="AW2393" s="13" t="s">
        <v>38</v>
      </c>
      <c r="AX2393" s="13" t="s">
        <v>82</v>
      </c>
      <c r="AY2393" s="221" t="s">
        <v>262</v>
      </c>
    </row>
    <row r="2394" spans="1:65" s="15" customFormat="1" ht="10">
      <c r="B2394" s="233"/>
      <c r="C2394" s="234"/>
      <c r="D2394" s="208" t="s">
        <v>272</v>
      </c>
      <c r="E2394" s="235" t="s">
        <v>44</v>
      </c>
      <c r="F2394" s="236" t="s">
        <v>89</v>
      </c>
      <c r="G2394" s="234"/>
      <c r="H2394" s="237">
        <v>1</v>
      </c>
      <c r="I2394" s="238"/>
      <c r="J2394" s="234"/>
      <c r="K2394" s="234"/>
      <c r="L2394" s="239"/>
      <c r="M2394" s="240"/>
      <c r="N2394" s="241"/>
      <c r="O2394" s="241"/>
      <c r="P2394" s="241"/>
      <c r="Q2394" s="241"/>
      <c r="R2394" s="241"/>
      <c r="S2394" s="241"/>
      <c r="T2394" s="242"/>
      <c r="AT2394" s="243" t="s">
        <v>272</v>
      </c>
      <c r="AU2394" s="243" t="s">
        <v>91</v>
      </c>
      <c r="AV2394" s="15" t="s">
        <v>91</v>
      </c>
      <c r="AW2394" s="15" t="s">
        <v>38</v>
      </c>
      <c r="AX2394" s="15" t="s">
        <v>82</v>
      </c>
      <c r="AY2394" s="243" t="s">
        <v>262</v>
      </c>
    </row>
    <row r="2395" spans="1:65" s="13" customFormat="1" ht="20">
      <c r="B2395" s="212"/>
      <c r="C2395" s="213"/>
      <c r="D2395" s="208" t="s">
        <v>272</v>
      </c>
      <c r="E2395" s="214" t="s">
        <v>44</v>
      </c>
      <c r="F2395" s="215" t="s">
        <v>1404</v>
      </c>
      <c r="G2395" s="213"/>
      <c r="H2395" s="214" t="s">
        <v>44</v>
      </c>
      <c r="I2395" s="216"/>
      <c r="J2395" s="213"/>
      <c r="K2395" s="213"/>
      <c r="L2395" s="217"/>
      <c r="M2395" s="218"/>
      <c r="N2395" s="219"/>
      <c r="O2395" s="219"/>
      <c r="P2395" s="219"/>
      <c r="Q2395" s="219"/>
      <c r="R2395" s="219"/>
      <c r="S2395" s="219"/>
      <c r="T2395" s="220"/>
      <c r="AT2395" s="221" t="s">
        <v>272</v>
      </c>
      <c r="AU2395" s="221" t="s">
        <v>91</v>
      </c>
      <c r="AV2395" s="13" t="s">
        <v>89</v>
      </c>
      <c r="AW2395" s="13" t="s">
        <v>38</v>
      </c>
      <c r="AX2395" s="13" t="s">
        <v>82</v>
      </c>
      <c r="AY2395" s="221" t="s">
        <v>262</v>
      </c>
    </row>
    <row r="2396" spans="1:65" s="13" customFormat="1" ht="30">
      <c r="B2396" s="212"/>
      <c r="C2396" s="213"/>
      <c r="D2396" s="208" t="s">
        <v>272</v>
      </c>
      <c r="E2396" s="214" t="s">
        <v>44</v>
      </c>
      <c r="F2396" s="215" t="s">
        <v>1303</v>
      </c>
      <c r="G2396" s="213"/>
      <c r="H2396" s="214" t="s">
        <v>44</v>
      </c>
      <c r="I2396" s="216"/>
      <c r="J2396" s="213"/>
      <c r="K2396" s="213"/>
      <c r="L2396" s="217"/>
      <c r="M2396" s="218"/>
      <c r="N2396" s="219"/>
      <c r="O2396" s="219"/>
      <c r="P2396" s="219"/>
      <c r="Q2396" s="219"/>
      <c r="R2396" s="219"/>
      <c r="S2396" s="219"/>
      <c r="T2396" s="220"/>
      <c r="AT2396" s="221" t="s">
        <v>272</v>
      </c>
      <c r="AU2396" s="221" t="s">
        <v>91</v>
      </c>
      <c r="AV2396" s="13" t="s">
        <v>89</v>
      </c>
      <c r="AW2396" s="13" t="s">
        <v>38</v>
      </c>
      <c r="AX2396" s="13" t="s">
        <v>82</v>
      </c>
      <c r="AY2396" s="221" t="s">
        <v>262</v>
      </c>
    </row>
    <row r="2397" spans="1:65" s="13" customFormat="1" ht="10">
      <c r="B2397" s="212"/>
      <c r="C2397" s="213"/>
      <c r="D2397" s="208" t="s">
        <v>272</v>
      </c>
      <c r="E2397" s="214" t="s">
        <v>44</v>
      </c>
      <c r="F2397" s="215" t="s">
        <v>1360</v>
      </c>
      <c r="G2397" s="213"/>
      <c r="H2397" s="214" t="s">
        <v>44</v>
      </c>
      <c r="I2397" s="216"/>
      <c r="J2397" s="213"/>
      <c r="K2397" s="213"/>
      <c r="L2397" s="217"/>
      <c r="M2397" s="218"/>
      <c r="N2397" s="219"/>
      <c r="O2397" s="219"/>
      <c r="P2397" s="219"/>
      <c r="Q2397" s="219"/>
      <c r="R2397" s="219"/>
      <c r="S2397" s="219"/>
      <c r="T2397" s="220"/>
      <c r="AT2397" s="221" t="s">
        <v>272</v>
      </c>
      <c r="AU2397" s="221" t="s">
        <v>91</v>
      </c>
      <c r="AV2397" s="13" t="s">
        <v>89</v>
      </c>
      <c r="AW2397" s="13" t="s">
        <v>38</v>
      </c>
      <c r="AX2397" s="13" t="s">
        <v>82</v>
      </c>
      <c r="AY2397" s="221" t="s">
        <v>262</v>
      </c>
    </row>
    <row r="2398" spans="1:65" s="16" customFormat="1" ht="10">
      <c r="B2398" s="244"/>
      <c r="C2398" s="245"/>
      <c r="D2398" s="208" t="s">
        <v>272</v>
      </c>
      <c r="E2398" s="246" t="s">
        <v>44</v>
      </c>
      <c r="F2398" s="247" t="s">
        <v>291</v>
      </c>
      <c r="G2398" s="245"/>
      <c r="H2398" s="248">
        <v>1</v>
      </c>
      <c r="I2398" s="249"/>
      <c r="J2398" s="245"/>
      <c r="K2398" s="245"/>
      <c r="L2398" s="250"/>
      <c r="M2398" s="251"/>
      <c r="N2398" s="252"/>
      <c r="O2398" s="252"/>
      <c r="P2398" s="252"/>
      <c r="Q2398" s="252"/>
      <c r="R2398" s="252"/>
      <c r="S2398" s="252"/>
      <c r="T2398" s="253"/>
      <c r="AT2398" s="254" t="s">
        <v>272</v>
      </c>
      <c r="AU2398" s="254" t="s">
        <v>91</v>
      </c>
      <c r="AV2398" s="16" t="s">
        <v>104</v>
      </c>
      <c r="AW2398" s="16" t="s">
        <v>38</v>
      </c>
      <c r="AX2398" s="16" t="s">
        <v>89</v>
      </c>
      <c r="AY2398" s="254" t="s">
        <v>262</v>
      </c>
    </row>
    <row r="2399" spans="1:65" s="2" customFormat="1" ht="16.5" customHeight="1">
      <c r="A2399" s="37"/>
      <c r="B2399" s="38"/>
      <c r="C2399" s="255" t="s">
        <v>1405</v>
      </c>
      <c r="D2399" s="255" t="s">
        <v>633</v>
      </c>
      <c r="E2399" s="256" t="s">
        <v>1406</v>
      </c>
      <c r="F2399" s="257" t="s">
        <v>1407</v>
      </c>
      <c r="G2399" s="258" t="s">
        <v>518</v>
      </c>
      <c r="H2399" s="259">
        <v>1</v>
      </c>
      <c r="I2399" s="260"/>
      <c r="J2399" s="261">
        <f>ROUND(I2399*H2399,2)</f>
        <v>0</v>
      </c>
      <c r="K2399" s="257" t="s">
        <v>268</v>
      </c>
      <c r="L2399" s="262"/>
      <c r="M2399" s="263" t="s">
        <v>44</v>
      </c>
      <c r="N2399" s="264" t="s">
        <v>53</v>
      </c>
      <c r="O2399" s="67"/>
      <c r="P2399" s="204">
        <f>O2399*H2399</f>
        <v>0</v>
      </c>
      <c r="Q2399" s="204">
        <v>2.6239999999999999E-2</v>
      </c>
      <c r="R2399" s="204">
        <f>Q2399*H2399</f>
        <v>2.6239999999999999E-2</v>
      </c>
      <c r="S2399" s="204">
        <v>0</v>
      </c>
      <c r="T2399" s="205">
        <f>S2399*H2399</f>
        <v>0</v>
      </c>
      <c r="U2399" s="37"/>
      <c r="V2399" s="37"/>
      <c r="W2399" s="37"/>
      <c r="X2399" s="37"/>
      <c r="Y2399" s="37"/>
      <c r="Z2399" s="37"/>
      <c r="AA2399" s="37"/>
      <c r="AB2399" s="37"/>
      <c r="AC2399" s="37"/>
      <c r="AD2399" s="37"/>
      <c r="AE2399" s="37"/>
      <c r="AR2399" s="206" t="s">
        <v>351</v>
      </c>
      <c r="AT2399" s="206" t="s">
        <v>633</v>
      </c>
      <c r="AU2399" s="206" t="s">
        <v>91</v>
      </c>
      <c r="AY2399" s="19" t="s">
        <v>262</v>
      </c>
      <c r="BE2399" s="207">
        <f>IF(N2399="základní",J2399,0)</f>
        <v>0</v>
      </c>
      <c r="BF2399" s="207">
        <f>IF(N2399="snížená",J2399,0)</f>
        <v>0</v>
      </c>
      <c r="BG2399" s="207">
        <f>IF(N2399="zákl. přenesená",J2399,0)</f>
        <v>0</v>
      </c>
      <c r="BH2399" s="207">
        <f>IF(N2399="sníž. přenesená",J2399,0)</f>
        <v>0</v>
      </c>
      <c r="BI2399" s="207">
        <f>IF(N2399="nulová",J2399,0)</f>
        <v>0</v>
      </c>
      <c r="BJ2399" s="19" t="s">
        <v>89</v>
      </c>
      <c r="BK2399" s="207">
        <f>ROUND(I2399*H2399,2)</f>
        <v>0</v>
      </c>
      <c r="BL2399" s="19" t="s">
        <v>104</v>
      </c>
      <c r="BM2399" s="206" t="s">
        <v>1408</v>
      </c>
    </row>
    <row r="2400" spans="1:65" s="2" customFormat="1" ht="18">
      <c r="A2400" s="37"/>
      <c r="B2400" s="38"/>
      <c r="C2400" s="39"/>
      <c r="D2400" s="208" t="s">
        <v>421</v>
      </c>
      <c r="E2400" s="39"/>
      <c r="F2400" s="209" t="s">
        <v>1400</v>
      </c>
      <c r="G2400" s="39"/>
      <c r="H2400" s="39"/>
      <c r="I2400" s="118"/>
      <c r="J2400" s="39"/>
      <c r="K2400" s="39"/>
      <c r="L2400" s="42"/>
      <c r="M2400" s="210"/>
      <c r="N2400" s="211"/>
      <c r="O2400" s="67"/>
      <c r="P2400" s="67"/>
      <c r="Q2400" s="67"/>
      <c r="R2400" s="67"/>
      <c r="S2400" s="67"/>
      <c r="T2400" s="68"/>
      <c r="U2400" s="37"/>
      <c r="V2400" s="37"/>
      <c r="W2400" s="37"/>
      <c r="X2400" s="37"/>
      <c r="Y2400" s="37"/>
      <c r="Z2400" s="37"/>
      <c r="AA2400" s="37"/>
      <c r="AB2400" s="37"/>
      <c r="AC2400" s="37"/>
      <c r="AD2400" s="37"/>
      <c r="AE2400" s="37"/>
      <c r="AT2400" s="19" t="s">
        <v>421</v>
      </c>
      <c r="AU2400" s="19" t="s">
        <v>91</v>
      </c>
    </row>
    <row r="2401" spans="1:65" s="13" customFormat="1" ht="10">
      <c r="B2401" s="212"/>
      <c r="C2401" s="213"/>
      <c r="D2401" s="208" t="s">
        <v>272</v>
      </c>
      <c r="E2401" s="214" t="s">
        <v>44</v>
      </c>
      <c r="F2401" s="215" t="s">
        <v>1401</v>
      </c>
      <c r="G2401" s="213"/>
      <c r="H2401" s="214" t="s">
        <v>44</v>
      </c>
      <c r="I2401" s="216"/>
      <c r="J2401" s="213"/>
      <c r="K2401" s="213"/>
      <c r="L2401" s="217"/>
      <c r="M2401" s="218"/>
      <c r="N2401" s="219"/>
      <c r="O2401" s="219"/>
      <c r="P2401" s="219"/>
      <c r="Q2401" s="219"/>
      <c r="R2401" s="219"/>
      <c r="S2401" s="219"/>
      <c r="T2401" s="220"/>
      <c r="AT2401" s="221" t="s">
        <v>272</v>
      </c>
      <c r="AU2401" s="221" t="s">
        <v>91</v>
      </c>
      <c r="AV2401" s="13" t="s">
        <v>89</v>
      </c>
      <c r="AW2401" s="13" t="s">
        <v>38</v>
      </c>
      <c r="AX2401" s="13" t="s">
        <v>82</v>
      </c>
      <c r="AY2401" s="221" t="s">
        <v>262</v>
      </c>
    </row>
    <row r="2402" spans="1:65" s="13" customFormat="1" ht="10">
      <c r="B2402" s="212"/>
      <c r="C2402" s="213"/>
      <c r="D2402" s="208" t="s">
        <v>272</v>
      </c>
      <c r="E2402" s="214" t="s">
        <v>44</v>
      </c>
      <c r="F2402" s="215" t="s">
        <v>1402</v>
      </c>
      <c r="G2402" s="213"/>
      <c r="H2402" s="214" t="s">
        <v>44</v>
      </c>
      <c r="I2402" s="216"/>
      <c r="J2402" s="213"/>
      <c r="K2402" s="213"/>
      <c r="L2402" s="217"/>
      <c r="M2402" s="218"/>
      <c r="N2402" s="219"/>
      <c r="O2402" s="219"/>
      <c r="P2402" s="219"/>
      <c r="Q2402" s="219"/>
      <c r="R2402" s="219"/>
      <c r="S2402" s="219"/>
      <c r="T2402" s="220"/>
      <c r="AT2402" s="221" t="s">
        <v>272</v>
      </c>
      <c r="AU2402" s="221" t="s">
        <v>91</v>
      </c>
      <c r="AV2402" s="13" t="s">
        <v>89</v>
      </c>
      <c r="AW2402" s="13" t="s">
        <v>38</v>
      </c>
      <c r="AX2402" s="13" t="s">
        <v>82</v>
      </c>
      <c r="AY2402" s="221" t="s">
        <v>262</v>
      </c>
    </row>
    <row r="2403" spans="1:65" s="13" customFormat="1" ht="10">
      <c r="B2403" s="212"/>
      <c r="C2403" s="213"/>
      <c r="D2403" s="208" t="s">
        <v>272</v>
      </c>
      <c r="E2403" s="214" t="s">
        <v>44</v>
      </c>
      <c r="F2403" s="215" t="s">
        <v>1403</v>
      </c>
      <c r="G2403" s="213"/>
      <c r="H2403" s="214" t="s">
        <v>44</v>
      </c>
      <c r="I2403" s="216"/>
      <c r="J2403" s="213"/>
      <c r="K2403" s="213"/>
      <c r="L2403" s="217"/>
      <c r="M2403" s="218"/>
      <c r="N2403" s="219"/>
      <c r="O2403" s="219"/>
      <c r="P2403" s="219"/>
      <c r="Q2403" s="219"/>
      <c r="R2403" s="219"/>
      <c r="S2403" s="219"/>
      <c r="T2403" s="220"/>
      <c r="AT2403" s="221" t="s">
        <v>272</v>
      </c>
      <c r="AU2403" s="221" t="s">
        <v>91</v>
      </c>
      <c r="AV2403" s="13" t="s">
        <v>89</v>
      </c>
      <c r="AW2403" s="13" t="s">
        <v>38</v>
      </c>
      <c r="AX2403" s="13" t="s">
        <v>82</v>
      </c>
      <c r="AY2403" s="221" t="s">
        <v>262</v>
      </c>
    </row>
    <row r="2404" spans="1:65" s="15" customFormat="1" ht="10">
      <c r="B2404" s="233"/>
      <c r="C2404" s="234"/>
      <c r="D2404" s="208" t="s">
        <v>272</v>
      </c>
      <c r="E2404" s="235" t="s">
        <v>44</v>
      </c>
      <c r="F2404" s="236" t="s">
        <v>89</v>
      </c>
      <c r="G2404" s="234"/>
      <c r="H2404" s="237">
        <v>1</v>
      </c>
      <c r="I2404" s="238"/>
      <c r="J2404" s="234"/>
      <c r="K2404" s="234"/>
      <c r="L2404" s="239"/>
      <c r="M2404" s="240"/>
      <c r="N2404" s="241"/>
      <c r="O2404" s="241"/>
      <c r="P2404" s="241"/>
      <c r="Q2404" s="241"/>
      <c r="R2404" s="241"/>
      <c r="S2404" s="241"/>
      <c r="T2404" s="242"/>
      <c r="AT2404" s="243" t="s">
        <v>272</v>
      </c>
      <c r="AU2404" s="243" t="s">
        <v>91</v>
      </c>
      <c r="AV2404" s="15" t="s">
        <v>91</v>
      </c>
      <c r="AW2404" s="15" t="s">
        <v>38</v>
      </c>
      <c r="AX2404" s="15" t="s">
        <v>82</v>
      </c>
      <c r="AY2404" s="243" t="s">
        <v>262</v>
      </c>
    </row>
    <row r="2405" spans="1:65" s="13" customFormat="1" ht="20">
      <c r="B2405" s="212"/>
      <c r="C2405" s="213"/>
      <c r="D2405" s="208" t="s">
        <v>272</v>
      </c>
      <c r="E2405" s="214" t="s">
        <v>44</v>
      </c>
      <c r="F2405" s="215" t="s">
        <v>1404</v>
      </c>
      <c r="G2405" s="213"/>
      <c r="H2405" s="214" t="s">
        <v>44</v>
      </c>
      <c r="I2405" s="216"/>
      <c r="J2405" s="213"/>
      <c r="K2405" s="213"/>
      <c r="L2405" s="217"/>
      <c r="M2405" s="218"/>
      <c r="N2405" s="219"/>
      <c r="O2405" s="219"/>
      <c r="P2405" s="219"/>
      <c r="Q2405" s="219"/>
      <c r="R2405" s="219"/>
      <c r="S2405" s="219"/>
      <c r="T2405" s="220"/>
      <c r="AT2405" s="221" t="s">
        <v>272</v>
      </c>
      <c r="AU2405" s="221" t="s">
        <v>91</v>
      </c>
      <c r="AV2405" s="13" t="s">
        <v>89</v>
      </c>
      <c r="AW2405" s="13" t="s">
        <v>38</v>
      </c>
      <c r="AX2405" s="13" t="s">
        <v>82</v>
      </c>
      <c r="AY2405" s="221" t="s">
        <v>262</v>
      </c>
    </row>
    <row r="2406" spans="1:65" s="13" customFormat="1" ht="30">
      <c r="B2406" s="212"/>
      <c r="C2406" s="213"/>
      <c r="D2406" s="208" t="s">
        <v>272</v>
      </c>
      <c r="E2406" s="214" t="s">
        <v>44</v>
      </c>
      <c r="F2406" s="215" t="s">
        <v>1303</v>
      </c>
      <c r="G2406" s="213"/>
      <c r="H2406" s="214" t="s">
        <v>44</v>
      </c>
      <c r="I2406" s="216"/>
      <c r="J2406" s="213"/>
      <c r="K2406" s="213"/>
      <c r="L2406" s="217"/>
      <c r="M2406" s="218"/>
      <c r="N2406" s="219"/>
      <c r="O2406" s="219"/>
      <c r="P2406" s="219"/>
      <c r="Q2406" s="219"/>
      <c r="R2406" s="219"/>
      <c r="S2406" s="219"/>
      <c r="T2406" s="220"/>
      <c r="AT2406" s="221" t="s">
        <v>272</v>
      </c>
      <c r="AU2406" s="221" t="s">
        <v>91</v>
      </c>
      <c r="AV2406" s="13" t="s">
        <v>89</v>
      </c>
      <c r="AW2406" s="13" t="s">
        <v>38</v>
      </c>
      <c r="AX2406" s="13" t="s">
        <v>82</v>
      </c>
      <c r="AY2406" s="221" t="s">
        <v>262</v>
      </c>
    </row>
    <row r="2407" spans="1:65" s="13" customFormat="1" ht="10">
      <c r="B2407" s="212"/>
      <c r="C2407" s="213"/>
      <c r="D2407" s="208" t="s">
        <v>272</v>
      </c>
      <c r="E2407" s="214" t="s">
        <v>44</v>
      </c>
      <c r="F2407" s="215" t="s">
        <v>1360</v>
      </c>
      <c r="G2407" s="213"/>
      <c r="H2407" s="214" t="s">
        <v>44</v>
      </c>
      <c r="I2407" s="216"/>
      <c r="J2407" s="213"/>
      <c r="K2407" s="213"/>
      <c r="L2407" s="217"/>
      <c r="M2407" s="218"/>
      <c r="N2407" s="219"/>
      <c r="O2407" s="219"/>
      <c r="P2407" s="219"/>
      <c r="Q2407" s="219"/>
      <c r="R2407" s="219"/>
      <c r="S2407" s="219"/>
      <c r="T2407" s="220"/>
      <c r="AT2407" s="221" t="s">
        <v>272</v>
      </c>
      <c r="AU2407" s="221" t="s">
        <v>91</v>
      </c>
      <c r="AV2407" s="13" t="s">
        <v>89</v>
      </c>
      <c r="AW2407" s="13" t="s">
        <v>38</v>
      </c>
      <c r="AX2407" s="13" t="s">
        <v>82</v>
      </c>
      <c r="AY2407" s="221" t="s">
        <v>262</v>
      </c>
    </row>
    <row r="2408" spans="1:65" s="16" customFormat="1" ht="10">
      <c r="B2408" s="244"/>
      <c r="C2408" s="245"/>
      <c r="D2408" s="208" t="s">
        <v>272</v>
      </c>
      <c r="E2408" s="246" t="s">
        <v>44</v>
      </c>
      <c r="F2408" s="247" t="s">
        <v>291</v>
      </c>
      <c r="G2408" s="245"/>
      <c r="H2408" s="248">
        <v>1</v>
      </c>
      <c r="I2408" s="249"/>
      <c r="J2408" s="245"/>
      <c r="K2408" s="245"/>
      <c r="L2408" s="250"/>
      <c r="M2408" s="251"/>
      <c r="N2408" s="252"/>
      <c r="O2408" s="252"/>
      <c r="P2408" s="252"/>
      <c r="Q2408" s="252"/>
      <c r="R2408" s="252"/>
      <c r="S2408" s="252"/>
      <c r="T2408" s="253"/>
      <c r="AT2408" s="254" t="s">
        <v>272</v>
      </c>
      <c r="AU2408" s="254" t="s">
        <v>91</v>
      </c>
      <c r="AV2408" s="16" t="s">
        <v>104</v>
      </c>
      <c r="AW2408" s="16" t="s">
        <v>38</v>
      </c>
      <c r="AX2408" s="16" t="s">
        <v>89</v>
      </c>
      <c r="AY2408" s="254" t="s">
        <v>262</v>
      </c>
    </row>
    <row r="2409" spans="1:65" s="12" customFormat="1" ht="22.75" customHeight="1">
      <c r="B2409" s="179"/>
      <c r="C2409" s="180"/>
      <c r="D2409" s="181" t="s">
        <v>81</v>
      </c>
      <c r="E2409" s="193" t="s">
        <v>351</v>
      </c>
      <c r="F2409" s="193" t="s">
        <v>1409</v>
      </c>
      <c r="G2409" s="180"/>
      <c r="H2409" s="180"/>
      <c r="I2409" s="183"/>
      <c r="J2409" s="194">
        <f>BK2409</f>
        <v>0</v>
      </c>
      <c r="K2409" s="180"/>
      <c r="L2409" s="185"/>
      <c r="M2409" s="186"/>
      <c r="N2409" s="187"/>
      <c r="O2409" s="187"/>
      <c r="P2409" s="188">
        <f>SUM(P2410:P2431)</f>
        <v>0</v>
      </c>
      <c r="Q2409" s="187"/>
      <c r="R2409" s="188">
        <f>SUM(R2410:R2431)</f>
        <v>11.714884160000002</v>
      </c>
      <c r="S2409" s="187"/>
      <c r="T2409" s="189">
        <f>SUM(T2410:T2431)</f>
        <v>0</v>
      </c>
      <c r="AR2409" s="190" t="s">
        <v>89</v>
      </c>
      <c r="AT2409" s="191" t="s">
        <v>81</v>
      </c>
      <c r="AU2409" s="191" t="s">
        <v>89</v>
      </c>
      <c r="AY2409" s="190" t="s">
        <v>262</v>
      </c>
      <c r="BK2409" s="192">
        <f>SUM(BK2410:BK2431)</f>
        <v>0</v>
      </c>
    </row>
    <row r="2410" spans="1:65" s="2" customFormat="1" ht="44.25" customHeight="1">
      <c r="A2410" s="37"/>
      <c r="B2410" s="38"/>
      <c r="C2410" s="195" t="s">
        <v>1410</v>
      </c>
      <c r="D2410" s="195" t="s">
        <v>264</v>
      </c>
      <c r="E2410" s="196" t="s">
        <v>1411</v>
      </c>
      <c r="F2410" s="197" t="s">
        <v>1412</v>
      </c>
      <c r="G2410" s="198" t="s">
        <v>267</v>
      </c>
      <c r="H2410" s="199">
        <v>7.3440000000000003</v>
      </c>
      <c r="I2410" s="200"/>
      <c r="J2410" s="201">
        <f>ROUND(I2410*H2410,2)</f>
        <v>0</v>
      </c>
      <c r="K2410" s="197" t="s">
        <v>268</v>
      </c>
      <c r="L2410" s="42"/>
      <c r="M2410" s="202" t="s">
        <v>44</v>
      </c>
      <c r="N2410" s="203" t="s">
        <v>53</v>
      </c>
      <c r="O2410" s="67"/>
      <c r="P2410" s="204">
        <f>O2410*H2410</f>
        <v>0</v>
      </c>
      <c r="Q2410" s="204">
        <v>1.4591400000000001</v>
      </c>
      <c r="R2410" s="204">
        <f>Q2410*H2410</f>
        <v>10.715924160000002</v>
      </c>
      <c r="S2410" s="204">
        <v>0</v>
      </c>
      <c r="T2410" s="205">
        <f>S2410*H2410</f>
        <v>0</v>
      </c>
      <c r="U2410" s="37"/>
      <c r="V2410" s="37"/>
      <c r="W2410" s="37"/>
      <c r="X2410" s="37"/>
      <c r="Y2410" s="37"/>
      <c r="Z2410" s="37"/>
      <c r="AA2410" s="37"/>
      <c r="AB2410" s="37"/>
      <c r="AC2410" s="37"/>
      <c r="AD2410" s="37"/>
      <c r="AE2410" s="37"/>
      <c r="AR2410" s="206" t="s">
        <v>442</v>
      </c>
      <c r="AT2410" s="206" t="s">
        <v>264</v>
      </c>
      <c r="AU2410" s="206" t="s">
        <v>91</v>
      </c>
      <c r="AY2410" s="19" t="s">
        <v>262</v>
      </c>
      <c r="BE2410" s="207">
        <f>IF(N2410="základní",J2410,0)</f>
        <v>0</v>
      </c>
      <c r="BF2410" s="207">
        <f>IF(N2410="snížená",J2410,0)</f>
        <v>0</v>
      </c>
      <c r="BG2410" s="207">
        <f>IF(N2410="zákl. přenesená",J2410,0)</f>
        <v>0</v>
      </c>
      <c r="BH2410" s="207">
        <f>IF(N2410="sníž. přenesená",J2410,0)</f>
        <v>0</v>
      </c>
      <c r="BI2410" s="207">
        <f>IF(N2410="nulová",J2410,0)</f>
        <v>0</v>
      </c>
      <c r="BJ2410" s="19" t="s">
        <v>89</v>
      </c>
      <c r="BK2410" s="207">
        <f>ROUND(I2410*H2410,2)</f>
        <v>0</v>
      </c>
      <c r="BL2410" s="19" t="s">
        <v>442</v>
      </c>
      <c r="BM2410" s="206" t="s">
        <v>1413</v>
      </c>
    </row>
    <row r="2411" spans="1:65" s="2" customFormat="1" ht="54">
      <c r="A2411" s="37"/>
      <c r="B2411" s="38"/>
      <c r="C2411" s="39"/>
      <c r="D2411" s="208" t="s">
        <v>270</v>
      </c>
      <c r="E2411" s="39"/>
      <c r="F2411" s="209" t="s">
        <v>1414</v>
      </c>
      <c r="G2411" s="39"/>
      <c r="H2411" s="39"/>
      <c r="I2411" s="118"/>
      <c r="J2411" s="39"/>
      <c r="K2411" s="39"/>
      <c r="L2411" s="42"/>
      <c r="M2411" s="210"/>
      <c r="N2411" s="211"/>
      <c r="O2411" s="67"/>
      <c r="P2411" s="67"/>
      <c r="Q2411" s="67"/>
      <c r="R2411" s="67"/>
      <c r="S2411" s="67"/>
      <c r="T2411" s="68"/>
      <c r="U2411" s="37"/>
      <c r="V2411" s="37"/>
      <c r="W2411" s="37"/>
      <c r="X2411" s="37"/>
      <c r="Y2411" s="37"/>
      <c r="Z2411" s="37"/>
      <c r="AA2411" s="37"/>
      <c r="AB2411" s="37"/>
      <c r="AC2411" s="37"/>
      <c r="AD2411" s="37"/>
      <c r="AE2411" s="37"/>
      <c r="AT2411" s="19" t="s">
        <v>270</v>
      </c>
      <c r="AU2411" s="19" t="s">
        <v>91</v>
      </c>
    </row>
    <row r="2412" spans="1:65" s="13" customFormat="1" ht="10">
      <c r="B2412" s="212"/>
      <c r="C2412" s="213"/>
      <c r="D2412" s="208" t="s">
        <v>272</v>
      </c>
      <c r="E2412" s="214" t="s">
        <v>44</v>
      </c>
      <c r="F2412" s="215" t="s">
        <v>977</v>
      </c>
      <c r="G2412" s="213"/>
      <c r="H2412" s="214" t="s">
        <v>44</v>
      </c>
      <c r="I2412" s="216"/>
      <c r="J2412" s="213"/>
      <c r="K2412" s="213"/>
      <c r="L2412" s="217"/>
      <c r="M2412" s="218"/>
      <c r="N2412" s="219"/>
      <c r="O2412" s="219"/>
      <c r="P2412" s="219"/>
      <c r="Q2412" s="219"/>
      <c r="R2412" s="219"/>
      <c r="S2412" s="219"/>
      <c r="T2412" s="220"/>
      <c r="AT2412" s="221" t="s">
        <v>272</v>
      </c>
      <c r="AU2412" s="221" t="s">
        <v>91</v>
      </c>
      <c r="AV2412" s="13" t="s">
        <v>89</v>
      </c>
      <c r="AW2412" s="13" t="s">
        <v>38</v>
      </c>
      <c r="AX2412" s="13" t="s">
        <v>82</v>
      </c>
      <c r="AY2412" s="221" t="s">
        <v>262</v>
      </c>
    </row>
    <row r="2413" spans="1:65" s="15" customFormat="1" ht="10">
      <c r="B2413" s="233"/>
      <c r="C2413" s="234"/>
      <c r="D2413" s="208" t="s">
        <v>272</v>
      </c>
      <c r="E2413" s="235" t="s">
        <v>44</v>
      </c>
      <c r="F2413" s="236" t="s">
        <v>1415</v>
      </c>
      <c r="G2413" s="234"/>
      <c r="H2413" s="237">
        <v>2.052</v>
      </c>
      <c r="I2413" s="238"/>
      <c r="J2413" s="234"/>
      <c r="K2413" s="234"/>
      <c r="L2413" s="239"/>
      <c r="M2413" s="240"/>
      <c r="N2413" s="241"/>
      <c r="O2413" s="241"/>
      <c r="P2413" s="241"/>
      <c r="Q2413" s="241"/>
      <c r="R2413" s="241"/>
      <c r="S2413" s="241"/>
      <c r="T2413" s="242"/>
      <c r="AT2413" s="243" t="s">
        <v>272</v>
      </c>
      <c r="AU2413" s="243" t="s">
        <v>91</v>
      </c>
      <c r="AV2413" s="15" t="s">
        <v>91</v>
      </c>
      <c r="AW2413" s="15" t="s">
        <v>38</v>
      </c>
      <c r="AX2413" s="15" t="s">
        <v>82</v>
      </c>
      <c r="AY2413" s="243" t="s">
        <v>262</v>
      </c>
    </row>
    <row r="2414" spans="1:65" s="15" customFormat="1" ht="10">
      <c r="B2414" s="233"/>
      <c r="C2414" s="234"/>
      <c r="D2414" s="208" t="s">
        <v>272</v>
      </c>
      <c r="E2414" s="235" t="s">
        <v>44</v>
      </c>
      <c r="F2414" s="236" t="s">
        <v>1416</v>
      </c>
      <c r="G2414" s="234"/>
      <c r="H2414" s="237">
        <v>3.6720000000000002</v>
      </c>
      <c r="I2414" s="238"/>
      <c r="J2414" s="234"/>
      <c r="K2414" s="234"/>
      <c r="L2414" s="239"/>
      <c r="M2414" s="240"/>
      <c r="N2414" s="241"/>
      <c r="O2414" s="241"/>
      <c r="P2414" s="241"/>
      <c r="Q2414" s="241"/>
      <c r="R2414" s="241"/>
      <c r="S2414" s="241"/>
      <c r="T2414" s="242"/>
      <c r="AT2414" s="243" t="s">
        <v>272</v>
      </c>
      <c r="AU2414" s="243" t="s">
        <v>91</v>
      </c>
      <c r="AV2414" s="15" t="s">
        <v>91</v>
      </c>
      <c r="AW2414" s="15" t="s">
        <v>38</v>
      </c>
      <c r="AX2414" s="15" t="s">
        <v>82</v>
      </c>
      <c r="AY2414" s="243" t="s">
        <v>262</v>
      </c>
    </row>
    <row r="2415" spans="1:65" s="15" customFormat="1" ht="10">
      <c r="B2415" s="233"/>
      <c r="C2415" s="234"/>
      <c r="D2415" s="208" t="s">
        <v>272</v>
      </c>
      <c r="E2415" s="235" t="s">
        <v>44</v>
      </c>
      <c r="F2415" s="236" t="s">
        <v>1417</v>
      </c>
      <c r="G2415" s="234"/>
      <c r="H2415" s="237">
        <v>1.62</v>
      </c>
      <c r="I2415" s="238"/>
      <c r="J2415" s="234"/>
      <c r="K2415" s="234"/>
      <c r="L2415" s="239"/>
      <c r="M2415" s="240"/>
      <c r="N2415" s="241"/>
      <c r="O2415" s="241"/>
      <c r="P2415" s="241"/>
      <c r="Q2415" s="241"/>
      <c r="R2415" s="241"/>
      <c r="S2415" s="241"/>
      <c r="T2415" s="242"/>
      <c r="AT2415" s="243" t="s">
        <v>272</v>
      </c>
      <c r="AU2415" s="243" t="s">
        <v>91</v>
      </c>
      <c r="AV2415" s="15" t="s">
        <v>91</v>
      </c>
      <c r="AW2415" s="15" t="s">
        <v>38</v>
      </c>
      <c r="AX2415" s="15" t="s">
        <v>82</v>
      </c>
      <c r="AY2415" s="243" t="s">
        <v>262</v>
      </c>
    </row>
    <row r="2416" spans="1:65" s="16" customFormat="1" ht="10">
      <c r="B2416" s="244"/>
      <c r="C2416" s="245"/>
      <c r="D2416" s="208" t="s">
        <v>272</v>
      </c>
      <c r="E2416" s="246" t="s">
        <v>44</v>
      </c>
      <c r="F2416" s="247" t="s">
        <v>291</v>
      </c>
      <c r="G2416" s="245"/>
      <c r="H2416" s="248">
        <v>7.3440000000000003</v>
      </c>
      <c r="I2416" s="249"/>
      <c r="J2416" s="245"/>
      <c r="K2416" s="245"/>
      <c r="L2416" s="250"/>
      <c r="M2416" s="251"/>
      <c r="N2416" s="252"/>
      <c r="O2416" s="252"/>
      <c r="P2416" s="252"/>
      <c r="Q2416" s="252"/>
      <c r="R2416" s="252"/>
      <c r="S2416" s="252"/>
      <c r="T2416" s="253"/>
      <c r="AT2416" s="254" t="s">
        <v>272</v>
      </c>
      <c r="AU2416" s="254" t="s">
        <v>91</v>
      </c>
      <c r="AV2416" s="16" t="s">
        <v>104</v>
      </c>
      <c r="AW2416" s="16" t="s">
        <v>38</v>
      </c>
      <c r="AX2416" s="16" t="s">
        <v>89</v>
      </c>
      <c r="AY2416" s="254" t="s">
        <v>262</v>
      </c>
    </row>
    <row r="2417" spans="1:65" s="2" customFormat="1" ht="16.5" customHeight="1">
      <c r="A2417" s="37"/>
      <c r="B2417" s="38"/>
      <c r="C2417" s="195" t="s">
        <v>1418</v>
      </c>
      <c r="D2417" s="195" t="s">
        <v>264</v>
      </c>
      <c r="E2417" s="196" t="s">
        <v>1419</v>
      </c>
      <c r="F2417" s="197" t="s">
        <v>1420</v>
      </c>
      <c r="G2417" s="198" t="s">
        <v>518</v>
      </c>
      <c r="H2417" s="199">
        <v>4</v>
      </c>
      <c r="I2417" s="200"/>
      <c r="J2417" s="201">
        <f>ROUND(I2417*H2417,2)</f>
        <v>0</v>
      </c>
      <c r="K2417" s="197" t="s">
        <v>268</v>
      </c>
      <c r="L2417" s="42"/>
      <c r="M2417" s="202" t="s">
        <v>44</v>
      </c>
      <c r="N2417" s="203" t="s">
        <v>53</v>
      </c>
      <c r="O2417" s="67"/>
      <c r="P2417" s="204">
        <f>O2417*H2417</f>
        <v>0</v>
      </c>
      <c r="Q2417" s="204">
        <v>0.21734000000000001</v>
      </c>
      <c r="R2417" s="204">
        <f>Q2417*H2417</f>
        <v>0.86936000000000002</v>
      </c>
      <c r="S2417" s="204">
        <v>0</v>
      </c>
      <c r="T2417" s="205">
        <f>S2417*H2417</f>
        <v>0</v>
      </c>
      <c r="U2417" s="37"/>
      <c r="V2417" s="37"/>
      <c r="W2417" s="37"/>
      <c r="X2417" s="37"/>
      <c r="Y2417" s="37"/>
      <c r="Z2417" s="37"/>
      <c r="AA2417" s="37"/>
      <c r="AB2417" s="37"/>
      <c r="AC2417" s="37"/>
      <c r="AD2417" s="37"/>
      <c r="AE2417" s="37"/>
      <c r="AR2417" s="206" t="s">
        <v>104</v>
      </c>
      <c r="AT2417" s="206" t="s">
        <v>264</v>
      </c>
      <c r="AU2417" s="206" t="s">
        <v>91</v>
      </c>
      <c r="AY2417" s="19" t="s">
        <v>262</v>
      </c>
      <c r="BE2417" s="207">
        <f>IF(N2417="základní",J2417,0)</f>
        <v>0</v>
      </c>
      <c r="BF2417" s="207">
        <f>IF(N2417="snížená",J2417,0)</f>
        <v>0</v>
      </c>
      <c r="BG2417" s="207">
        <f>IF(N2417="zákl. přenesená",J2417,0)</f>
        <v>0</v>
      </c>
      <c r="BH2417" s="207">
        <f>IF(N2417="sníž. přenesená",J2417,0)</f>
        <v>0</v>
      </c>
      <c r="BI2417" s="207">
        <f>IF(N2417="nulová",J2417,0)</f>
        <v>0</v>
      </c>
      <c r="BJ2417" s="19" t="s">
        <v>89</v>
      </c>
      <c r="BK2417" s="207">
        <f>ROUND(I2417*H2417,2)</f>
        <v>0</v>
      </c>
      <c r="BL2417" s="19" t="s">
        <v>104</v>
      </c>
      <c r="BM2417" s="206" t="s">
        <v>1421</v>
      </c>
    </row>
    <row r="2418" spans="1:65" s="2" customFormat="1" ht="126">
      <c r="A2418" s="37"/>
      <c r="B2418" s="38"/>
      <c r="C2418" s="39"/>
      <c r="D2418" s="208" t="s">
        <v>270</v>
      </c>
      <c r="E2418" s="39"/>
      <c r="F2418" s="209" t="s">
        <v>1422</v>
      </c>
      <c r="G2418" s="39"/>
      <c r="H2418" s="39"/>
      <c r="I2418" s="118"/>
      <c r="J2418" s="39"/>
      <c r="K2418" s="39"/>
      <c r="L2418" s="42"/>
      <c r="M2418" s="210"/>
      <c r="N2418" s="211"/>
      <c r="O2418" s="67"/>
      <c r="P2418" s="67"/>
      <c r="Q2418" s="67"/>
      <c r="R2418" s="67"/>
      <c r="S2418" s="67"/>
      <c r="T2418" s="68"/>
      <c r="U2418" s="37"/>
      <c r="V2418" s="37"/>
      <c r="W2418" s="37"/>
      <c r="X2418" s="37"/>
      <c r="Y2418" s="37"/>
      <c r="Z2418" s="37"/>
      <c r="AA2418" s="37"/>
      <c r="AB2418" s="37"/>
      <c r="AC2418" s="37"/>
      <c r="AD2418" s="37"/>
      <c r="AE2418" s="37"/>
      <c r="AT2418" s="19" t="s">
        <v>270</v>
      </c>
      <c r="AU2418" s="19" t="s">
        <v>91</v>
      </c>
    </row>
    <row r="2419" spans="1:65" s="2" customFormat="1" ht="18">
      <c r="A2419" s="37"/>
      <c r="B2419" s="38"/>
      <c r="C2419" s="39"/>
      <c r="D2419" s="208" t="s">
        <v>421</v>
      </c>
      <c r="E2419" s="39"/>
      <c r="F2419" s="209" t="s">
        <v>1423</v>
      </c>
      <c r="G2419" s="39"/>
      <c r="H2419" s="39"/>
      <c r="I2419" s="118"/>
      <c r="J2419" s="39"/>
      <c r="K2419" s="39"/>
      <c r="L2419" s="42"/>
      <c r="M2419" s="210"/>
      <c r="N2419" s="211"/>
      <c r="O2419" s="67"/>
      <c r="P2419" s="67"/>
      <c r="Q2419" s="67"/>
      <c r="R2419" s="67"/>
      <c r="S2419" s="67"/>
      <c r="T2419" s="68"/>
      <c r="U2419" s="37"/>
      <c r="V2419" s="37"/>
      <c r="W2419" s="37"/>
      <c r="X2419" s="37"/>
      <c r="Y2419" s="37"/>
      <c r="Z2419" s="37"/>
      <c r="AA2419" s="37"/>
      <c r="AB2419" s="37"/>
      <c r="AC2419" s="37"/>
      <c r="AD2419" s="37"/>
      <c r="AE2419" s="37"/>
      <c r="AT2419" s="19" t="s">
        <v>421</v>
      </c>
      <c r="AU2419" s="19" t="s">
        <v>91</v>
      </c>
    </row>
    <row r="2420" spans="1:65" s="13" customFormat="1" ht="10">
      <c r="B2420" s="212"/>
      <c r="C2420" s="213"/>
      <c r="D2420" s="208" t="s">
        <v>272</v>
      </c>
      <c r="E2420" s="214" t="s">
        <v>44</v>
      </c>
      <c r="F2420" s="215" t="s">
        <v>1424</v>
      </c>
      <c r="G2420" s="213"/>
      <c r="H2420" s="214" t="s">
        <v>44</v>
      </c>
      <c r="I2420" s="216"/>
      <c r="J2420" s="213"/>
      <c r="K2420" s="213"/>
      <c r="L2420" s="217"/>
      <c r="M2420" s="218"/>
      <c r="N2420" s="219"/>
      <c r="O2420" s="219"/>
      <c r="P2420" s="219"/>
      <c r="Q2420" s="219"/>
      <c r="R2420" s="219"/>
      <c r="S2420" s="219"/>
      <c r="T2420" s="220"/>
      <c r="AT2420" s="221" t="s">
        <v>272</v>
      </c>
      <c r="AU2420" s="221" t="s">
        <v>91</v>
      </c>
      <c r="AV2420" s="13" t="s">
        <v>89</v>
      </c>
      <c r="AW2420" s="13" t="s">
        <v>38</v>
      </c>
      <c r="AX2420" s="13" t="s">
        <v>82</v>
      </c>
      <c r="AY2420" s="221" t="s">
        <v>262</v>
      </c>
    </row>
    <row r="2421" spans="1:65" s="13" customFormat="1" ht="10">
      <c r="B2421" s="212"/>
      <c r="C2421" s="213"/>
      <c r="D2421" s="208" t="s">
        <v>272</v>
      </c>
      <c r="E2421" s="214" t="s">
        <v>44</v>
      </c>
      <c r="F2421" s="215" t="s">
        <v>1425</v>
      </c>
      <c r="G2421" s="213"/>
      <c r="H2421" s="214" t="s">
        <v>44</v>
      </c>
      <c r="I2421" s="216"/>
      <c r="J2421" s="213"/>
      <c r="K2421" s="213"/>
      <c r="L2421" s="217"/>
      <c r="M2421" s="218"/>
      <c r="N2421" s="219"/>
      <c r="O2421" s="219"/>
      <c r="P2421" s="219"/>
      <c r="Q2421" s="219"/>
      <c r="R2421" s="219"/>
      <c r="S2421" s="219"/>
      <c r="T2421" s="220"/>
      <c r="AT2421" s="221" t="s">
        <v>272</v>
      </c>
      <c r="AU2421" s="221" t="s">
        <v>91</v>
      </c>
      <c r="AV2421" s="13" t="s">
        <v>89</v>
      </c>
      <c r="AW2421" s="13" t="s">
        <v>38</v>
      </c>
      <c r="AX2421" s="13" t="s">
        <v>82</v>
      </c>
      <c r="AY2421" s="221" t="s">
        <v>262</v>
      </c>
    </row>
    <row r="2422" spans="1:65" s="13" customFormat="1" ht="10">
      <c r="B2422" s="212"/>
      <c r="C2422" s="213"/>
      <c r="D2422" s="208" t="s">
        <v>272</v>
      </c>
      <c r="E2422" s="214" t="s">
        <v>44</v>
      </c>
      <c r="F2422" s="215" t="s">
        <v>1426</v>
      </c>
      <c r="G2422" s="213"/>
      <c r="H2422" s="214" t="s">
        <v>44</v>
      </c>
      <c r="I2422" s="216"/>
      <c r="J2422" s="213"/>
      <c r="K2422" s="213"/>
      <c r="L2422" s="217"/>
      <c r="M2422" s="218"/>
      <c r="N2422" s="219"/>
      <c r="O2422" s="219"/>
      <c r="P2422" s="219"/>
      <c r="Q2422" s="219"/>
      <c r="R2422" s="219"/>
      <c r="S2422" s="219"/>
      <c r="T2422" s="220"/>
      <c r="AT2422" s="221" t="s">
        <v>272</v>
      </c>
      <c r="AU2422" s="221" t="s">
        <v>91</v>
      </c>
      <c r="AV2422" s="13" t="s">
        <v>89</v>
      </c>
      <c r="AW2422" s="13" t="s">
        <v>38</v>
      </c>
      <c r="AX2422" s="13" t="s">
        <v>82</v>
      </c>
      <c r="AY2422" s="221" t="s">
        <v>262</v>
      </c>
    </row>
    <row r="2423" spans="1:65" s="15" customFormat="1" ht="10">
      <c r="B2423" s="233"/>
      <c r="C2423" s="234"/>
      <c r="D2423" s="208" t="s">
        <v>272</v>
      </c>
      <c r="E2423" s="235" t="s">
        <v>44</v>
      </c>
      <c r="F2423" s="236" t="s">
        <v>104</v>
      </c>
      <c r="G2423" s="234"/>
      <c r="H2423" s="237">
        <v>4</v>
      </c>
      <c r="I2423" s="238"/>
      <c r="J2423" s="234"/>
      <c r="K2423" s="234"/>
      <c r="L2423" s="239"/>
      <c r="M2423" s="240"/>
      <c r="N2423" s="241"/>
      <c r="O2423" s="241"/>
      <c r="P2423" s="241"/>
      <c r="Q2423" s="241"/>
      <c r="R2423" s="241"/>
      <c r="S2423" s="241"/>
      <c r="T2423" s="242"/>
      <c r="AT2423" s="243" t="s">
        <v>272</v>
      </c>
      <c r="AU2423" s="243" t="s">
        <v>91</v>
      </c>
      <c r="AV2423" s="15" t="s">
        <v>91</v>
      </c>
      <c r="AW2423" s="15" t="s">
        <v>38</v>
      </c>
      <c r="AX2423" s="15" t="s">
        <v>82</v>
      </c>
      <c r="AY2423" s="243" t="s">
        <v>262</v>
      </c>
    </row>
    <row r="2424" spans="1:65" s="16" customFormat="1" ht="10">
      <c r="B2424" s="244"/>
      <c r="C2424" s="245"/>
      <c r="D2424" s="208" t="s">
        <v>272</v>
      </c>
      <c r="E2424" s="246" t="s">
        <v>44</v>
      </c>
      <c r="F2424" s="247" t="s">
        <v>291</v>
      </c>
      <c r="G2424" s="245"/>
      <c r="H2424" s="248">
        <v>4</v>
      </c>
      <c r="I2424" s="249"/>
      <c r="J2424" s="245"/>
      <c r="K2424" s="245"/>
      <c r="L2424" s="250"/>
      <c r="M2424" s="251"/>
      <c r="N2424" s="252"/>
      <c r="O2424" s="252"/>
      <c r="P2424" s="252"/>
      <c r="Q2424" s="252"/>
      <c r="R2424" s="252"/>
      <c r="S2424" s="252"/>
      <c r="T2424" s="253"/>
      <c r="AT2424" s="254" t="s">
        <v>272</v>
      </c>
      <c r="AU2424" s="254" t="s">
        <v>91</v>
      </c>
      <c r="AV2424" s="16" t="s">
        <v>104</v>
      </c>
      <c r="AW2424" s="16" t="s">
        <v>38</v>
      </c>
      <c r="AX2424" s="16" t="s">
        <v>89</v>
      </c>
      <c r="AY2424" s="254" t="s">
        <v>262</v>
      </c>
    </row>
    <row r="2425" spans="1:65" s="2" customFormat="1" ht="16.5" customHeight="1">
      <c r="A2425" s="37"/>
      <c r="B2425" s="38"/>
      <c r="C2425" s="255" t="s">
        <v>1427</v>
      </c>
      <c r="D2425" s="255" t="s">
        <v>633</v>
      </c>
      <c r="E2425" s="256" t="s">
        <v>1428</v>
      </c>
      <c r="F2425" s="257" t="s">
        <v>1429</v>
      </c>
      <c r="G2425" s="258" t="s">
        <v>518</v>
      </c>
      <c r="H2425" s="259">
        <v>4</v>
      </c>
      <c r="I2425" s="260"/>
      <c r="J2425" s="261">
        <f>ROUND(I2425*H2425,2)</f>
        <v>0</v>
      </c>
      <c r="K2425" s="257" t="s">
        <v>44</v>
      </c>
      <c r="L2425" s="262"/>
      <c r="M2425" s="263" t="s">
        <v>44</v>
      </c>
      <c r="N2425" s="264" t="s">
        <v>53</v>
      </c>
      <c r="O2425" s="67"/>
      <c r="P2425" s="204">
        <f>O2425*H2425</f>
        <v>0</v>
      </c>
      <c r="Q2425" s="204">
        <v>3.2399999999999998E-2</v>
      </c>
      <c r="R2425" s="204">
        <f>Q2425*H2425</f>
        <v>0.12959999999999999</v>
      </c>
      <c r="S2425" s="204">
        <v>0</v>
      </c>
      <c r="T2425" s="205">
        <f>S2425*H2425</f>
        <v>0</v>
      </c>
      <c r="U2425" s="37"/>
      <c r="V2425" s="37"/>
      <c r="W2425" s="37"/>
      <c r="X2425" s="37"/>
      <c r="Y2425" s="37"/>
      <c r="Z2425" s="37"/>
      <c r="AA2425" s="37"/>
      <c r="AB2425" s="37"/>
      <c r="AC2425" s="37"/>
      <c r="AD2425" s="37"/>
      <c r="AE2425" s="37"/>
      <c r="AR2425" s="206" t="s">
        <v>351</v>
      </c>
      <c r="AT2425" s="206" t="s">
        <v>633</v>
      </c>
      <c r="AU2425" s="206" t="s">
        <v>91</v>
      </c>
      <c r="AY2425" s="19" t="s">
        <v>262</v>
      </c>
      <c r="BE2425" s="207">
        <f>IF(N2425="základní",J2425,0)</f>
        <v>0</v>
      </c>
      <c r="BF2425" s="207">
        <f>IF(N2425="snížená",J2425,0)</f>
        <v>0</v>
      </c>
      <c r="BG2425" s="207">
        <f>IF(N2425="zákl. přenesená",J2425,0)</f>
        <v>0</v>
      </c>
      <c r="BH2425" s="207">
        <f>IF(N2425="sníž. přenesená",J2425,0)</f>
        <v>0</v>
      </c>
      <c r="BI2425" s="207">
        <f>IF(N2425="nulová",J2425,0)</f>
        <v>0</v>
      </c>
      <c r="BJ2425" s="19" t="s">
        <v>89</v>
      </c>
      <c r="BK2425" s="207">
        <f>ROUND(I2425*H2425,2)</f>
        <v>0</v>
      </c>
      <c r="BL2425" s="19" t="s">
        <v>104</v>
      </c>
      <c r="BM2425" s="206" t="s">
        <v>1430</v>
      </c>
    </row>
    <row r="2426" spans="1:65" s="2" customFormat="1" ht="18">
      <c r="A2426" s="37"/>
      <c r="B2426" s="38"/>
      <c r="C2426" s="39"/>
      <c r="D2426" s="208" t="s">
        <v>421</v>
      </c>
      <c r="E2426" s="39"/>
      <c r="F2426" s="209" t="s">
        <v>1423</v>
      </c>
      <c r="G2426" s="39"/>
      <c r="H2426" s="39"/>
      <c r="I2426" s="118"/>
      <c r="J2426" s="39"/>
      <c r="K2426" s="39"/>
      <c r="L2426" s="42"/>
      <c r="M2426" s="210"/>
      <c r="N2426" s="211"/>
      <c r="O2426" s="67"/>
      <c r="P2426" s="67"/>
      <c r="Q2426" s="67"/>
      <c r="R2426" s="67"/>
      <c r="S2426" s="67"/>
      <c r="T2426" s="68"/>
      <c r="U2426" s="37"/>
      <c r="V2426" s="37"/>
      <c r="W2426" s="37"/>
      <c r="X2426" s="37"/>
      <c r="Y2426" s="37"/>
      <c r="Z2426" s="37"/>
      <c r="AA2426" s="37"/>
      <c r="AB2426" s="37"/>
      <c r="AC2426" s="37"/>
      <c r="AD2426" s="37"/>
      <c r="AE2426" s="37"/>
      <c r="AT2426" s="19" t="s">
        <v>421</v>
      </c>
      <c r="AU2426" s="19" t="s">
        <v>91</v>
      </c>
    </row>
    <row r="2427" spans="1:65" s="13" customFormat="1" ht="10">
      <c r="B2427" s="212"/>
      <c r="C2427" s="213"/>
      <c r="D2427" s="208" t="s">
        <v>272</v>
      </c>
      <c r="E2427" s="214" t="s">
        <v>44</v>
      </c>
      <c r="F2427" s="215" t="s">
        <v>1424</v>
      </c>
      <c r="G2427" s="213"/>
      <c r="H2427" s="214" t="s">
        <v>44</v>
      </c>
      <c r="I2427" s="216"/>
      <c r="J2427" s="213"/>
      <c r="K2427" s="213"/>
      <c r="L2427" s="217"/>
      <c r="M2427" s="218"/>
      <c r="N2427" s="219"/>
      <c r="O2427" s="219"/>
      <c r="P2427" s="219"/>
      <c r="Q2427" s="219"/>
      <c r="R2427" s="219"/>
      <c r="S2427" s="219"/>
      <c r="T2427" s="220"/>
      <c r="AT2427" s="221" t="s">
        <v>272</v>
      </c>
      <c r="AU2427" s="221" t="s">
        <v>91</v>
      </c>
      <c r="AV2427" s="13" t="s">
        <v>89</v>
      </c>
      <c r="AW2427" s="13" t="s">
        <v>38</v>
      </c>
      <c r="AX2427" s="13" t="s">
        <v>82</v>
      </c>
      <c r="AY2427" s="221" t="s">
        <v>262</v>
      </c>
    </row>
    <row r="2428" spans="1:65" s="13" customFormat="1" ht="10">
      <c r="B2428" s="212"/>
      <c r="C2428" s="213"/>
      <c r="D2428" s="208" t="s">
        <v>272</v>
      </c>
      <c r="E2428" s="214" t="s">
        <v>44</v>
      </c>
      <c r="F2428" s="215" t="s">
        <v>1425</v>
      </c>
      <c r="G2428" s="213"/>
      <c r="H2428" s="214" t="s">
        <v>44</v>
      </c>
      <c r="I2428" s="216"/>
      <c r="J2428" s="213"/>
      <c r="K2428" s="213"/>
      <c r="L2428" s="217"/>
      <c r="M2428" s="218"/>
      <c r="N2428" s="219"/>
      <c r="O2428" s="219"/>
      <c r="P2428" s="219"/>
      <c r="Q2428" s="219"/>
      <c r="R2428" s="219"/>
      <c r="S2428" s="219"/>
      <c r="T2428" s="220"/>
      <c r="AT2428" s="221" t="s">
        <v>272</v>
      </c>
      <c r="AU2428" s="221" t="s">
        <v>91</v>
      </c>
      <c r="AV2428" s="13" t="s">
        <v>89</v>
      </c>
      <c r="AW2428" s="13" t="s">
        <v>38</v>
      </c>
      <c r="AX2428" s="13" t="s">
        <v>82</v>
      </c>
      <c r="AY2428" s="221" t="s">
        <v>262</v>
      </c>
    </row>
    <row r="2429" spans="1:65" s="13" customFormat="1" ht="10">
      <c r="B2429" s="212"/>
      <c r="C2429" s="213"/>
      <c r="D2429" s="208" t="s">
        <v>272</v>
      </c>
      <c r="E2429" s="214" t="s">
        <v>44</v>
      </c>
      <c r="F2429" s="215" t="s">
        <v>1426</v>
      </c>
      <c r="G2429" s="213"/>
      <c r="H2429" s="214" t="s">
        <v>44</v>
      </c>
      <c r="I2429" s="216"/>
      <c r="J2429" s="213"/>
      <c r="K2429" s="213"/>
      <c r="L2429" s="217"/>
      <c r="M2429" s="218"/>
      <c r="N2429" s="219"/>
      <c r="O2429" s="219"/>
      <c r="P2429" s="219"/>
      <c r="Q2429" s="219"/>
      <c r="R2429" s="219"/>
      <c r="S2429" s="219"/>
      <c r="T2429" s="220"/>
      <c r="AT2429" s="221" t="s">
        <v>272</v>
      </c>
      <c r="AU2429" s="221" t="s">
        <v>91</v>
      </c>
      <c r="AV2429" s="13" t="s">
        <v>89</v>
      </c>
      <c r="AW2429" s="13" t="s">
        <v>38</v>
      </c>
      <c r="AX2429" s="13" t="s">
        <v>82</v>
      </c>
      <c r="AY2429" s="221" t="s">
        <v>262</v>
      </c>
    </row>
    <row r="2430" spans="1:65" s="15" customFormat="1" ht="10">
      <c r="B2430" s="233"/>
      <c r="C2430" s="234"/>
      <c r="D2430" s="208" t="s">
        <v>272</v>
      </c>
      <c r="E2430" s="235" t="s">
        <v>44</v>
      </c>
      <c r="F2430" s="236" t="s">
        <v>104</v>
      </c>
      <c r="G2430" s="234"/>
      <c r="H2430" s="237">
        <v>4</v>
      </c>
      <c r="I2430" s="238"/>
      <c r="J2430" s="234"/>
      <c r="K2430" s="234"/>
      <c r="L2430" s="239"/>
      <c r="M2430" s="240"/>
      <c r="N2430" s="241"/>
      <c r="O2430" s="241"/>
      <c r="P2430" s="241"/>
      <c r="Q2430" s="241"/>
      <c r="R2430" s="241"/>
      <c r="S2430" s="241"/>
      <c r="T2430" s="242"/>
      <c r="AT2430" s="243" t="s">
        <v>272</v>
      </c>
      <c r="AU2430" s="243" t="s">
        <v>91</v>
      </c>
      <c r="AV2430" s="15" t="s">
        <v>91</v>
      </c>
      <c r="AW2430" s="15" t="s">
        <v>38</v>
      </c>
      <c r="AX2430" s="15" t="s">
        <v>82</v>
      </c>
      <c r="AY2430" s="243" t="s">
        <v>262</v>
      </c>
    </row>
    <row r="2431" spans="1:65" s="16" customFormat="1" ht="10">
      <c r="B2431" s="244"/>
      <c r="C2431" s="245"/>
      <c r="D2431" s="208" t="s">
        <v>272</v>
      </c>
      <c r="E2431" s="246" t="s">
        <v>44</v>
      </c>
      <c r="F2431" s="247" t="s">
        <v>291</v>
      </c>
      <c r="G2431" s="245"/>
      <c r="H2431" s="248">
        <v>4</v>
      </c>
      <c r="I2431" s="249"/>
      <c r="J2431" s="245"/>
      <c r="K2431" s="245"/>
      <c r="L2431" s="250"/>
      <c r="M2431" s="251"/>
      <c r="N2431" s="252"/>
      <c r="O2431" s="252"/>
      <c r="P2431" s="252"/>
      <c r="Q2431" s="252"/>
      <c r="R2431" s="252"/>
      <c r="S2431" s="252"/>
      <c r="T2431" s="253"/>
      <c r="AT2431" s="254" t="s">
        <v>272</v>
      </c>
      <c r="AU2431" s="254" t="s">
        <v>91</v>
      </c>
      <c r="AV2431" s="16" t="s">
        <v>104</v>
      </c>
      <c r="AW2431" s="16" t="s">
        <v>38</v>
      </c>
      <c r="AX2431" s="16" t="s">
        <v>89</v>
      </c>
      <c r="AY2431" s="254" t="s">
        <v>262</v>
      </c>
    </row>
    <row r="2432" spans="1:65" s="12" customFormat="1" ht="22.75" customHeight="1">
      <c r="B2432" s="179"/>
      <c r="C2432" s="180"/>
      <c r="D2432" s="181" t="s">
        <v>81</v>
      </c>
      <c r="E2432" s="193" t="s">
        <v>377</v>
      </c>
      <c r="F2432" s="193" t="s">
        <v>1431</v>
      </c>
      <c r="G2432" s="180"/>
      <c r="H2432" s="180"/>
      <c r="I2432" s="183"/>
      <c r="J2432" s="194">
        <f>BK2432</f>
        <v>0</v>
      </c>
      <c r="K2432" s="180"/>
      <c r="L2432" s="185"/>
      <c r="M2432" s="186"/>
      <c r="N2432" s="187"/>
      <c r="O2432" s="187"/>
      <c r="P2432" s="188">
        <f>P2433+SUM(P2434:P3351)</f>
        <v>0</v>
      </c>
      <c r="Q2432" s="187"/>
      <c r="R2432" s="188">
        <f>R2433+SUM(R2434:R3351)</f>
        <v>0.93035469900000001</v>
      </c>
      <c r="S2432" s="187"/>
      <c r="T2432" s="189">
        <f>T2433+SUM(T2434:T3351)</f>
        <v>0</v>
      </c>
      <c r="AR2432" s="190" t="s">
        <v>89</v>
      </c>
      <c r="AT2432" s="191" t="s">
        <v>81</v>
      </c>
      <c r="AU2432" s="191" t="s">
        <v>89</v>
      </c>
      <c r="AY2432" s="190" t="s">
        <v>262</v>
      </c>
      <c r="BK2432" s="192">
        <f>BK2433+SUM(BK2434:BK3351)</f>
        <v>0</v>
      </c>
    </row>
    <row r="2433" spans="1:65" s="2" customFormat="1" ht="16.5" customHeight="1">
      <c r="A2433" s="37"/>
      <c r="B2433" s="38"/>
      <c r="C2433" s="195" t="s">
        <v>1432</v>
      </c>
      <c r="D2433" s="195" t="s">
        <v>264</v>
      </c>
      <c r="E2433" s="196" t="s">
        <v>1433</v>
      </c>
      <c r="F2433" s="197" t="s">
        <v>1434</v>
      </c>
      <c r="G2433" s="198" t="s">
        <v>1435</v>
      </c>
      <c r="H2433" s="199">
        <v>1</v>
      </c>
      <c r="I2433" s="200"/>
      <c r="J2433" s="201">
        <f>ROUND(I2433*H2433,2)</f>
        <v>0</v>
      </c>
      <c r="K2433" s="197" t="s">
        <v>44</v>
      </c>
      <c r="L2433" s="42"/>
      <c r="M2433" s="202" t="s">
        <v>44</v>
      </c>
      <c r="N2433" s="203" t="s">
        <v>53</v>
      </c>
      <c r="O2433" s="67"/>
      <c r="P2433" s="204">
        <f>O2433*H2433</f>
        <v>0</v>
      </c>
      <c r="Q2433" s="204">
        <v>0</v>
      </c>
      <c r="R2433" s="204">
        <f>Q2433*H2433</f>
        <v>0</v>
      </c>
      <c r="S2433" s="204">
        <v>0</v>
      </c>
      <c r="T2433" s="205">
        <f>S2433*H2433</f>
        <v>0</v>
      </c>
      <c r="U2433" s="37"/>
      <c r="V2433" s="37"/>
      <c r="W2433" s="37"/>
      <c r="X2433" s="37"/>
      <c r="Y2433" s="37"/>
      <c r="Z2433" s="37"/>
      <c r="AA2433" s="37"/>
      <c r="AB2433" s="37"/>
      <c r="AC2433" s="37"/>
      <c r="AD2433" s="37"/>
      <c r="AE2433" s="37"/>
      <c r="AR2433" s="206" t="s">
        <v>104</v>
      </c>
      <c r="AT2433" s="206" t="s">
        <v>264</v>
      </c>
      <c r="AU2433" s="206" t="s">
        <v>91</v>
      </c>
      <c r="AY2433" s="19" t="s">
        <v>262</v>
      </c>
      <c r="BE2433" s="207">
        <f>IF(N2433="základní",J2433,0)</f>
        <v>0</v>
      </c>
      <c r="BF2433" s="207">
        <f>IF(N2433="snížená",J2433,0)</f>
        <v>0</v>
      </c>
      <c r="BG2433" s="207">
        <f>IF(N2433="zákl. přenesená",J2433,0)</f>
        <v>0</v>
      </c>
      <c r="BH2433" s="207">
        <f>IF(N2433="sníž. přenesená",J2433,0)</f>
        <v>0</v>
      </c>
      <c r="BI2433" s="207">
        <f>IF(N2433="nulová",J2433,0)</f>
        <v>0</v>
      </c>
      <c r="BJ2433" s="19" t="s">
        <v>89</v>
      </c>
      <c r="BK2433" s="207">
        <f>ROUND(I2433*H2433,2)</f>
        <v>0</v>
      </c>
      <c r="BL2433" s="19" t="s">
        <v>104</v>
      </c>
      <c r="BM2433" s="206" t="s">
        <v>1436</v>
      </c>
    </row>
    <row r="2434" spans="1:65" s="2" customFormat="1" ht="21.75" customHeight="1">
      <c r="A2434" s="37"/>
      <c r="B2434" s="38"/>
      <c r="C2434" s="195" t="s">
        <v>1437</v>
      </c>
      <c r="D2434" s="195" t="s">
        <v>264</v>
      </c>
      <c r="E2434" s="196" t="s">
        <v>1438</v>
      </c>
      <c r="F2434" s="197" t="s">
        <v>1439</v>
      </c>
      <c r="G2434" s="198" t="s">
        <v>342</v>
      </c>
      <c r="H2434" s="199">
        <v>1870.75</v>
      </c>
      <c r="I2434" s="200"/>
      <c r="J2434" s="201">
        <f>ROUND(I2434*H2434,2)</f>
        <v>0</v>
      </c>
      <c r="K2434" s="197" t="s">
        <v>268</v>
      </c>
      <c r="L2434" s="42"/>
      <c r="M2434" s="202" t="s">
        <v>44</v>
      </c>
      <c r="N2434" s="203" t="s">
        <v>53</v>
      </c>
      <c r="O2434" s="67"/>
      <c r="P2434" s="204">
        <f>O2434*H2434</f>
        <v>0</v>
      </c>
      <c r="Q2434" s="204">
        <v>0</v>
      </c>
      <c r="R2434" s="204">
        <f>Q2434*H2434</f>
        <v>0</v>
      </c>
      <c r="S2434" s="204">
        <v>0</v>
      </c>
      <c r="T2434" s="205">
        <f>S2434*H2434</f>
        <v>0</v>
      </c>
      <c r="U2434" s="37"/>
      <c r="V2434" s="37"/>
      <c r="W2434" s="37"/>
      <c r="X2434" s="37"/>
      <c r="Y2434" s="37"/>
      <c r="Z2434" s="37"/>
      <c r="AA2434" s="37"/>
      <c r="AB2434" s="37"/>
      <c r="AC2434" s="37"/>
      <c r="AD2434" s="37"/>
      <c r="AE2434" s="37"/>
      <c r="AR2434" s="206" t="s">
        <v>104</v>
      </c>
      <c r="AT2434" s="206" t="s">
        <v>264</v>
      </c>
      <c r="AU2434" s="206" t="s">
        <v>91</v>
      </c>
      <c r="AY2434" s="19" t="s">
        <v>262</v>
      </c>
      <c r="BE2434" s="207">
        <f>IF(N2434="základní",J2434,0)</f>
        <v>0</v>
      </c>
      <c r="BF2434" s="207">
        <f>IF(N2434="snížená",J2434,0)</f>
        <v>0</v>
      </c>
      <c r="BG2434" s="207">
        <f>IF(N2434="zákl. přenesená",J2434,0)</f>
        <v>0</v>
      </c>
      <c r="BH2434" s="207">
        <f>IF(N2434="sníž. přenesená",J2434,0)</f>
        <v>0</v>
      </c>
      <c r="BI2434" s="207">
        <f>IF(N2434="nulová",J2434,0)</f>
        <v>0</v>
      </c>
      <c r="BJ2434" s="19" t="s">
        <v>89</v>
      </c>
      <c r="BK2434" s="207">
        <f>ROUND(I2434*H2434,2)</f>
        <v>0</v>
      </c>
      <c r="BL2434" s="19" t="s">
        <v>104</v>
      </c>
      <c r="BM2434" s="206" t="s">
        <v>1440</v>
      </c>
    </row>
    <row r="2435" spans="1:65" s="2" customFormat="1" ht="54">
      <c r="A2435" s="37"/>
      <c r="B2435" s="38"/>
      <c r="C2435" s="39"/>
      <c r="D2435" s="208" t="s">
        <v>270</v>
      </c>
      <c r="E2435" s="39"/>
      <c r="F2435" s="209" t="s">
        <v>1441</v>
      </c>
      <c r="G2435" s="39"/>
      <c r="H2435" s="39"/>
      <c r="I2435" s="118"/>
      <c r="J2435" s="39"/>
      <c r="K2435" s="39"/>
      <c r="L2435" s="42"/>
      <c r="M2435" s="210"/>
      <c r="N2435" s="211"/>
      <c r="O2435" s="67"/>
      <c r="P2435" s="67"/>
      <c r="Q2435" s="67"/>
      <c r="R2435" s="67"/>
      <c r="S2435" s="67"/>
      <c r="T2435" s="68"/>
      <c r="U2435" s="37"/>
      <c r="V2435" s="37"/>
      <c r="W2435" s="37"/>
      <c r="X2435" s="37"/>
      <c r="Y2435" s="37"/>
      <c r="Z2435" s="37"/>
      <c r="AA2435" s="37"/>
      <c r="AB2435" s="37"/>
      <c r="AC2435" s="37"/>
      <c r="AD2435" s="37"/>
      <c r="AE2435" s="37"/>
      <c r="AT2435" s="19" t="s">
        <v>270</v>
      </c>
      <c r="AU2435" s="19" t="s">
        <v>91</v>
      </c>
    </row>
    <row r="2436" spans="1:65" s="2" customFormat="1" ht="18">
      <c r="A2436" s="37"/>
      <c r="B2436" s="38"/>
      <c r="C2436" s="39"/>
      <c r="D2436" s="208" t="s">
        <v>421</v>
      </c>
      <c r="E2436" s="39"/>
      <c r="F2436" s="209" t="s">
        <v>1442</v>
      </c>
      <c r="G2436" s="39"/>
      <c r="H2436" s="39"/>
      <c r="I2436" s="118"/>
      <c r="J2436" s="39"/>
      <c r="K2436" s="39"/>
      <c r="L2436" s="42"/>
      <c r="M2436" s="210"/>
      <c r="N2436" s="211"/>
      <c r="O2436" s="67"/>
      <c r="P2436" s="67"/>
      <c r="Q2436" s="67"/>
      <c r="R2436" s="67"/>
      <c r="S2436" s="67"/>
      <c r="T2436" s="68"/>
      <c r="U2436" s="37"/>
      <c r="V2436" s="37"/>
      <c r="W2436" s="37"/>
      <c r="X2436" s="37"/>
      <c r="Y2436" s="37"/>
      <c r="Z2436" s="37"/>
      <c r="AA2436" s="37"/>
      <c r="AB2436" s="37"/>
      <c r="AC2436" s="37"/>
      <c r="AD2436" s="37"/>
      <c r="AE2436" s="37"/>
      <c r="AT2436" s="19" t="s">
        <v>421</v>
      </c>
      <c r="AU2436" s="19" t="s">
        <v>91</v>
      </c>
    </row>
    <row r="2437" spans="1:65" s="13" customFormat="1" ht="10">
      <c r="B2437" s="212"/>
      <c r="C2437" s="213"/>
      <c r="D2437" s="208" t="s">
        <v>272</v>
      </c>
      <c r="E2437" s="214" t="s">
        <v>44</v>
      </c>
      <c r="F2437" s="215" t="s">
        <v>1443</v>
      </c>
      <c r="G2437" s="213"/>
      <c r="H2437" s="214" t="s">
        <v>44</v>
      </c>
      <c r="I2437" s="216"/>
      <c r="J2437" s="213"/>
      <c r="K2437" s="213"/>
      <c r="L2437" s="217"/>
      <c r="M2437" s="218"/>
      <c r="N2437" s="219"/>
      <c r="O2437" s="219"/>
      <c r="P2437" s="219"/>
      <c r="Q2437" s="219"/>
      <c r="R2437" s="219"/>
      <c r="S2437" s="219"/>
      <c r="T2437" s="220"/>
      <c r="AT2437" s="221" t="s">
        <v>272</v>
      </c>
      <c r="AU2437" s="221" t="s">
        <v>91</v>
      </c>
      <c r="AV2437" s="13" t="s">
        <v>89</v>
      </c>
      <c r="AW2437" s="13" t="s">
        <v>38</v>
      </c>
      <c r="AX2437" s="13" t="s">
        <v>82</v>
      </c>
      <c r="AY2437" s="221" t="s">
        <v>262</v>
      </c>
    </row>
    <row r="2438" spans="1:65" s="13" customFormat="1" ht="10">
      <c r="B2438" s="212"/>
      <c r="C2438" s="213"/>
      <c r="D2438" s="208" t="s">
        <v>272</v>
      </c>
      <c r="E2438" s="214" t="s">
        <v>44</v>
      </c>
      <c r="F2438" s="215" t="s">
        <v>458</v>
      </c>
      <c r="G2438" s="213"/>
      <c r="H2438" s="214" t="s">
        <v>44</v>
      </c>
      <c r="I2438" s="216"/>
      <c r="J2438" s="213"/>
      <c r="K2438" s="213"/>
      <c r="L2438" s="217"/>
      <c r="M2438" s="218"/>
      <c r="N2438" s="219"/>
      <c r="O2438" s="219"/>
      <c r="P2438" s="219"/>
      <c r="Q2438" s="219"/>
      <c r="R2438" s="219"/>
      <c r="S2438" s="219"/>
      <c r="T2438" s="220"/>
      <c r="AT2438" s="221" t="s">
        <v>272</v>
      </c>
      <c r="AU2438" s="221" t="s">
        <v>91</v>
      </c>
      <c r="AV2438" s="13" t="s">
        <v>89</v>
      </c>
      <c r="AW2438" s="13" t="s">
        <v>38</v>
      </c>
      <c r="AX2438" s="13" t="s">
        <v>82</v>
      </c>
      <c r="AY2438" s="221" t="s">
        <v>262</v>
      </c>
    </row>
    <row r="2439" spans="1:65" s="15" customFormat="1" ht="10">
      <c r="B2439" s="233"/>
      <c r="C2439" s="234"/>
      <c r="D2439" s="208" t="s">
        <v>272</v>
      </c>
      <c r="E2439" s="235" t="s">
        <v>44</v>
      </c>
      <c r="F2439" s="236" t="s">
        <v>1444</v>
      </c>
      <c r="G2439" s="234"/>
      <c r="H2439" s="237">
        <v>1708</v>
      </c>
      <c r="I2439" s="238"/>
      <c r="J2439" s="234"/>
      <c r="K2439" s="234"/>
      <c r="L2439" s="239"/>
      <c r="M2439" s="240"/>
      <c r="N2439" s="241"/>
      <c r="O2439" s="241"/>
      <c r="P2439" s="241"/>
      <c r="Q2439" s="241"/>
      <c r="R2439" s="241"/>
      <c r="S2439" s="241"/>
      <c r="T2439" s="242"/>
      <c r="AT2439" s="243" t="s">
        <v>272</v>
      </c>
      <c r="AU2439" s="243" t="s">
        <v>91</v>
      </c>
      <c r="AV2439" s="15" t="s">
        <v>91</v>
      </c>
      <c r="AW2439" s="15" t="s">
        <v>38</v>
      </c>
      <c r="AX2439" s="15" t="s">
        <v>82</v>
      </c>
      <c r="AY2439" s="243" t="s">
        <v>262</v>
      </c>
    </row>
    <row r="2440" spans="1:65" s="15" customFormat="1" ht="10">
      <c r="B2440" s="233"/>
      <c r="C2440" s="234"/>
      <c r="D2440" s="208" t="s">
        <v>272</v>
      </c>
      <c r="E2440" s="235" t="s">
        <v>44</v>
      </c>
      <c r="F2440" s="236" t="s">
        <v>1445</v>
      </c>
      <c r="G2440" s="234"/>
      <c r="H2440" s="237">
        <v>162.75</v>
      </c>
      <c r="I2440" s="238"/>
      <c r="J2440" s="234"/>
      <c r="K2440" s="234"/>
      <c r="L2440" s="239"/>
      <c r="M2440" s="240"/>
      <c r="N2440" s="241"/>
      <c r="O2440" s="241"/>
      <c r="P2440" s="241"/>
      <c r="Q2440" s="241"/>
      <c r="R2440" s="241"/>
      <c r="S2440" s="241"/>
      <c r="T2440" s="242"/>
      <c r="AT2440" s="243" t="s">
        <v>272</v>
      </c>
      <c r="AU2440" s="243" t="s">
        <v>91</v>
      </c>
      <c r="AV2440" s="15" t="s">
        <v>91</v>
      </c>
      <c r="AW2440" s="15" t="s">
        <v>38</v>
      </c>
      <c r="AX2440" s="15" t="s">
        <v>82</v>
      </c>
      <c r="AY2440" s="243" t="s">
        <v>262</v>
      </c>
    </row>
    <row r="2441" spans="1:65" s="16" customFormat="1" ht="10">
      <c r="B2441" s="244"/>
      <c r="C2441" s="245"/>
      <c r="D2441" s="208" t="s">
        <v>272</v>
      </c>
      <c r="E2441" s="246" t="s">
        <v>44</v>
      </c>
      <c r="F2441" s="247" t="s">
        <v>291</v>
      </c>
      <c r="G2441" s="245"/>
      <c r="H2441" s="248">
        <v>1870.75</v>
      </c>
      <c r="I2441" s="249"/>
      <c r="J2441" s="245"/>
      <c r="K2441" s="245"/>
      <c r="L2441" s="250"/>
      <c r="M2441" s="251"/>
      <c r="N2441" s="252"/>
      <c r="O2441" s="252"/>
      <c r="P2441" s="252"/>
      <c r="Q2441" s="252"/>
      <c r="R2441" s="252"/>
      <c r="S2441" s="252"/>
      <c r="T2441" s="253"/>
      <c r="AT2441" s="254" t="s">
        <v>272</v>
      </c>
      <c r="AU2441" s="254" t="s">
        <v>91</v>
      </c>
      <c r="AV2441" s="16" t="s">
        <v>104</v>
      </c>
      <c r="AW2441" s="16" t="s">
        <v>38</v>
      </c>
      <c r="AX2441" s="16" t="s">
        <v>89</v>
      </c>
      <c r="AY2441" s="254" t="s">
        <v>262</v>
      </c>
    </row>
    <row r="2442" spans="1:65" s="2" customFormat="1" ht="21.75" customHeight="1">
      <c r="A2442" s="37"/>
      <c r="B2442" s="38"/>
      <c r="C2442" s="195" t="s">
        <v>1446</v>
      </c>
      <c r="D2442" s="195" t="s">
        <v>264</v>
      </c>
      <c r="E2442" s="196" t="s">
        <v>1447</v>
      </c>
      <c r="F2442" s="197" t="s">
        <v>1448</v>
      </c>
      <c r="G2442" s="198" t="s">
        <v>342</v>
      </c>
      <c r="H2442" s="199">
        <v>168367.5</v>
      </c>
      <c r="I2442" s="200"/>
      <c r="J2442" s="201">
        <f>ROUND(I2442*H2442,2)</f>
        <v>0</v>
      </c>
      <c r="K2442" s="197" t="s">
        <v>268</v>
      </c>
      <c r="L2442" s="42"/>
      <c r="M2442" s="202" t="s">
        <v>44</v>
      </c>
      <c r="N2442" s="203" t="s">
        <v>53</v>
      </c>
      <c r="O2442" s="67"/>
      <c r="P2442" s="204">
        <f>O2442*H2442</f>
        <v>0</v>
      </c>
      <c r="Q2442" s="204">
        <v>0</v>
      </c>
      <c r="R2442" s="204">
        <f>Q2442*H2442</f>
        <v>0</v>
      </c>
      <c r="S2442" s="204">
        <v>0</v>
      </c>
      <c r="T2442" s="205">
        <f>S2442*H2442</f>
        <v>0</v>
      </c>
      <c r="U2442" s="37"/>
      <c r="V2442" s="37"/>
      <c r="W2442" s="37"/>
      <c r="X2442" s="37"/>
      <c r="Y2442" s="37"/>
      <c r="Z2442" s="37"/>
      <c r="AA2442" s="37"/>
      <c r="AB2442" s="37"/>
      <c r="AC2442" s="37"/>
      <c r="AD2442" s="37"/>
      <c r="AE2442" s="37"/>
      <c r="AR2442" s="206" t="s">
        <v>104</v>
      </c>
      <c r="AT2442" s="206" t="s">
        <v>264</v>
      </c>
      <c r="AU2442" s="206" t="s">
        <v>91</v>
      </c>
      <c r="AY2442" s="19" t="s">
        <v>262</v>
      </c>
      <c r="BE2442" s="207">
        <f>IF(N2442="základní",J2442,0)</f>
        <v>0</v>
      </c>
      <c r="BF2442" s="207">
        <f>IF(N2442="snížená",J2442,0)</f>
        <v>0</v>
      </c>
      <c r="BG2442" s="207">
        <f>IF(N2442="zákl. přenesená",J2442,0)</f>
        <v>0</v>
      </c>
      <c r="BH2442" s="207">
        <f>IF(N2442="sníž. přenesená",J2442,0)</f>
        <v>0</v>
      </c>
      <c r="BI2442" s="207">
        <f>IF(N2442="nulová",J2442,0)</f>
        <v>0</v>
      </c>
      <c r="BJ2442" s="19" t="s">
        <v>89</v>
      </c>
      <c r="BK2442" s="207">
        <f>ROUND(I2442*H2442,2)</f>
        <v>0</v>
      </c>
      <c r="BL2442" s="19" t="s">
        <v>104</v>
      </c>
      <c r="BM2442" s="206" t="s">
        <v>1449</v>
      </c>
    </row>
    <row r="2443" spans="1:65" s="2" customFormat="1" ht="54">
      <c r="A2443" s="37"/>
      <c r="B2443" s="38"/>
      <c r="C2443" s="39"/>
      <c r="D2443" s="208" t="s">
        <v>270</v>
      </c>
      <c r="E2443" s="39"/>
      <c r="F2443" s="209" t="s">
        <v>1441</v>
      </c>
      <c r="G2443" s="39"/>
      <c r="H2443" s="39"/>
      <c r="I2443" s="118"/>
      <c r="J2443" s="39"/>
      <c r="K2443" s="39"/>
      <c r="L2443" s="42"/>
      <c r="M2443" s="210"/>
      <c r="N2443" s="211"/>
      <c r="O2443" s="67"/>
      <c r="P2443" s="67"/>
      <c r="Q2443" s="67"/>
      <c r="R2443" s="67"/>
      <c r="S2443" s="67"/>
      <c r="T2443" s="68"/>
      <c r="U2443" s="37"/>
      <c r="V2443" s="37"/>
      <c r="W2443" s="37"/>
      <c r="X2443" s="37"/>
      <c r="Y2443" s="37"/>
      <c r="Z2443" s="37"/>
      <c r="AA2443" s="37"/>
      <c r="AB2443" s="37"/>
      <c r="AC2443" s="37"/>
      <c r="AD2443" s="37"/>
      <c r="AE2443" s="37"/>
      <c r="AT2443" s="19" t="s">
        <v>270</v>
      </c>
      <c r="AU2443" s="19" t="s">
        <v>91</v>
      </c>
    </row>
    <row r="2444" spans="1:65" s="15" customFormat="1" ht="10">
      <c r="B2444" s="233"/>
      <c r="C2444" s="234"/>
      <c r="D2444" s="208" t="s">
        <v>272</v>
      </c>
      <c r="E2444" s="234"/>
      <c r="F2444" s="236" t="s">
        <v>1450</v>
      </c>
      <c r="G2444" s="234"/>
      <c r="H2444" s="237">
        <v>168367.5</v>
      </c>
      <c r="I2444" s="238"/>
      <c r="J2444" s="234"/>
      <c r="K2444" s="234"/>
      <c r="L2444" s="239"/>
      <c r="M2444" s="240"/>
      <c r="N2444" s="241"/>
      <c r="O2444" s="241"/>
      <c r="P2444" s="241"/>
      <c r="Q2444" s="241"/>
      <c r="R2444" s="241"/>
      <c r="S2444" s="241"/>
      <c r="T2444" s="242"/>
      <c r="AT2444" s="243" t="s">
        <v>272</v>
      </c>
      <c r="AU2444" s="243" t="s">
        <v>91</v>
      </c>
      <c r="AV2444" s="15" t="s">
        <v>91</v>
      </c>
      <c r="AW2444" s="15" t="s">
        <v>4</v>
      </c>
      <c r="AX2444" s="15" t="s">
        <v>89</v>
      </c>
      <c r="AY2444" s="243" t="s">
        <v>262</v>
      </c>
    </row>
    <row r="2445" spans="1:65" s="2" customFormat="1" ht="21.75" customHeight="1">
      <c r="A2445" s="37"/>
      <c r="B2445" s="38"/>
      <c r="C2445" s="195" t="s">
        <v>1451</v>
      </c>
      <c r="D2445" s="195" t="s">
        <v>264</v>
      </c>
      <c r="E2445" s="196" t="s">
        <v>1452</v>
      </c>
      <c r="F2445" s="197" t="s">
        <v>1453</v>
      </c>
      <c r="G2445" s="198" t="s">
        <v>342</v>
      </c>
      <c r="H2445" s="199">
        <v>1870.75</v>
      </c>
      <c r="I2445" s="200"/>
      <c r="J2445" s="201">
        <f>ROUND(I2445*H2445,2)</f>
        <v>0</v>
      </c>
      <c r="K2445" s="197" t="s">
        <v>268</v>
      </c>
      <c r="L2445" s="42"/>
      <c r="M2445" s="202" t="s">
        <v>44</v>
      </c>
      <c r="N2445" s="203" t="s">
        <v>53</v>
      </c>
      <c r="O2445" s="67"/>
      <c r="P2445" s="204">
        <f>O2445*H2445</f>
        <v>0</v>
      </c>
      <c r="Q2445" s="204">
        <v>0</v>
      </c>
      <c r="R2445" s="204">
        <f>Q2445*H2445</f>
        <v>0</v>
      </c>
      <c r="S2445" s="204">
        <v>0</v>
      </c>
      <c r="T2445" s="205">
        <f>S2445*H2445</f>
        <v>0</v>
      </c>
      <c r="U2445" s="37"/>
      <c r="V2445" s="37"/>
      <c r="W2445" s="37"/>
      <c r="X2445" s="37"/>
      <c r="Y2445" s="37"/>
      <c r="Z2445" s="37"/>
      <c r="AA2445" s="37"/>
      <c r="AB2445" s="37"/>
      <c r="AC2445" s="37"/>
      <c r="AD2445" s="37"/>
      <c r="AE2445" s="37"/>
      <c r="AR2445" s="206" t="s">
        <v>104</v>
      </c>
      <c r="AT2445" s="206" t="s">
        <v>264</v>
      </c>
      <c r="AU2445" s="206" t="s">
        <v>91</v>
      </c>
      <c r="AY2445" s="19" t="s">
        <v>262</v>
      </c>
      <c r="BE2445" s="207">
        <f>IF(N2445="základní",J2445,0)</f>
        <v>0</v>
      </c>
      <c r="BF2445" s="207">
        <f>IF(N2445="snížená",J2445,0)</f>
        <v>0</v>
      </c>
      <c r="BG2445" s="207">
        <f>IF(N2445="zákl. přenesená",J2445,0)</f>
        <v>0</v>
      </c>
      <c r="BH2445" s="207">
        <f>IF(N2445="sníž. přenesená",J2445,0)</f>
        <v>0</v>
      </c>
      <c r="BI2445" s="207">
        <f>IF(N2445="nulová",J2445,0)</f>
        <v>0</v>
      </c>
      <c r="BJ2445" s="19" t="s">
        <v>89</v>
      </c>
      <c r="BK2445" s="207">
        <f>ROUND(I2445*H2445,2)</f>
        <v>0</v>
      </c>
      <c r="BL2445" s="19" t="s">
        <v>104</v>
      </c>
      <c r="BM2445" s="206" t="s">
        <v>1454</v>
      </c>
    </row>
    <row r="2446" spans="1:65" s="2" customFormat="1" ht="27">
      <c r="A2446" s="37"/>
      <c r="B2446" s="38"/>
      <c r="C2446" s="39"/>
      <c r="D2446" s="208" t="s">
        <v>270</v>
      </c>
      <c r="E2446" s="39"/>
      <c r="F2446" s="209" t="s">
        <v>1455</v>
      </c>
      <c r="G2446" s="39"/>
      <c r="H2446" s="39"/>
      <c r="I2446" s="118"/>
      <c r="J2446" s="39"/>
      <c r="K2446" s="39"/>
      <c r="L2446" s="42"/>
      <c r="M2446" s="210"/>
      <c r="N2446" s="211"/>
      <c r="O2446" s="67"/>
      <c r="P2446" s="67"/>
      <c r="Q2446" s="67"/>
      <c r="R2446" s="67"/>
      <c r="S2446" s="67"/>
      <c r="T2446" s="68"/>
      <c r="U2446" s="37"/>
      <c r="V2446" s="37"/>
      <c r="W2446" s="37"/>
      <c r="X2446" s="37"/>
      <c r="Y2446" s="37"/>
      <c r="Z2446" s="37"/>
      <c r="AA2446" s="37"/>
      <c r="AB2446" s="37"/>
      <c r="AC2446" s="37"/>
      <c r="AD2446" s="37"/>
      <c r="AE2446" s="37"/>
      <c r="AT2446" s="19" t="s">
        <v>270</v>
      </c>
      <c r="AU2446" s="19" t="s">
        <v>91</v>
      </c>
    </row>
    <row r="2447" spans="1:65" s="2" customFormat="1" ht="21.75" customHeight="1">
      <c r="A2447" s="37"/>
      <c r="B2447" s="38"/>
      <c r="C2447" s="195" t="s">
        <v>1456</v>
      </c>
      <c r="D2447" s="195" t="s">
        <v>264</v>
      </c>
      <c r="E2447" s="196" t="s">
        <v>1457</v>
      </c>
      <c r="F2447" s="197" t="s">
        <v>1458</v>
      </c>
      <c r="G2447" s="198" t="s">
        <v>590</v>
      </c>
      <c r="H2447" s="199">
        <v>12</v>
      </c>
      <c r="I2447" s="200"/>
      <c r="J2447" s="201">
        <f>ROUND(I2447*H2447,2)</f>
        <v>0</v>
      </c>
      <c r="K2447" s="197" t="s">
        <v>268</v>
      </c>
      <c r="L2447" s="42"/>
      <c r="M2447" s="202" t="s">
        <v>44</v>
      </c>
      <c r="N2447" s="203" t="s">
        <v>53</v>
      </c>
      <c r="O2447" s="67"/>
      <c r="P2447" s="204">
        <f>O2447*H2447</f>
        <v>0</v>
      </c>
      <c r="Q2447" s="204">
        <v>0</v>
      </c>
      <c r="R2447" s="204">
        <f>Q2447*H2447</f>
        <v>0</v>
      </c>
      <c r="S2447" s="204">
        <v>0</v>
      </c>
      <c r="T2447" s="205">
        <f>S2447*H2447</f>
        <v>0</v>
      </c>
      <c r="U2447" s="37"/>
      <c r="V2447" s="37"/>
      <c r="W2447" s="37"/>
      <c r="X2447" s="37"/>
      <c r="Y2447" s="37"/>
      <c r="Z2447" s="37"/>
      <c r="AA2447" s="37"/>
      <c r="AB2447" s="37"/>
      <c r="AC2447" s="37"/>
      <c r="AD2447" s="37"/>
      <c r="AE2447" s="37"/>
      <c r="AR2447" s="206" t="s">
        <v>104</v>
      </c>
      <c r="AT2447" s="206" t="s">
        <v>264</v>
      </c>
      <c r="AU2447" s="206" t="s">
        <v>91</v>
      </c>
      <c r="AY2447" s="19" t="s">
        <v>262</v>
      </c>
      <c r="BE2447" s="207">
        <f>IF(N2447="základní",J2447,0)</f>
        <v>0</v>
      </c>
      <c r="BF2447" s="207">
        <f>IF(N2447="snížená",J2447,0)</f>
        <v>0</v>
      </c>
      <c r="BG2447" s="207">
        <f>IF(N2447="zákl. přenesená",J2447,0)</f>
        <v>0</v>
      </c>
      <c r="BH2447" s="207">
        <f>IF(N2447="sníž. přenesená",J2447,0)</f>
        <v>0</v>
      </c>
      <c r="BI2447" s="207">
        <f>IF(N2447="nulová",J2447,0)</f>
        <v>0</v>
      </c>
      <c r="BJ2447" s="19" t="s">
        <v>89</v>
      </c>
      <c r="BK2447" s="207">
        <f>ROUND(I2447*H2447,2)</f>
        <v>0</v>
      </c>
      <c r="BL2447" s="19" t="s">
        <v>104</v>
      </c>
      <c r="BM2447" s="206" t="s">
        <v>1459</v>
      </c>
    </row>
    <row r="2448" spans="1:65" s="2" customFormat="1" ht="45">
      <c r="A2448" s="37"/>
      <c r="B2448" s="38"/>
      <c r="C2448" s="39"/>
      <c r="D2448" s="208" t="s">
        <v>270</v>
      </c>
      <c r="E2448" s="39"/>
      <c r="F2448" s="209" t="s">
        <v>1460</v>
      </c>
      <c r="G2448" s="39"/>
      <c r="H2448" s="39"/>
      <c r="I2448" s="118"/>
      <c r="J2448" s="39"/>
      <c r="K2448" s="39"/>
      <c r="L2448" s="42"/>
      <c r="M2448" s="210"/>
      <c r="N2448" s="211"/>
      <c r="O2448" s="67"/>
      <c r="P2448" s="67"/>
      <c r="Q2448" s="67"/>
      <c r="R2448" s="67"/>
      <c r="S2448" s="67"/>
      <c r="T2448" s="68"/>
      <c r="U2448" s="37"/>
      <c r="V2448" s="37"/>
      <c r="W2448" s="37"/>
      <c r="X2448" s="37"/>
      <c r="Y2448" s="37"/>
      <c r="Z2448" s="37"/>
      <c r="AA2448" s="37"/>
      <c r="AB2448" s="37"/>
      <c r="AC2448" s="37"/>
      <c r="AD2448" s="37"/>
      <c r="AE2448" s="37"/>
      <c r="AT2448" s="19" t="s">
        <v>270</v>
      </c>
      <c r="AU2448" s="19" t="s">
        <v>91</v>
      </c>
    </row>
    <row r="2449" spans="1:65" s="2" customFormat="1" ht="18">
      <c r="A2449" s="37"/>
      <c r="B2449" s="38"/>
      <c r="C2449" s="39"/>
      <c r="D2449" s="208" t="s">
        <v>421</v>
      </c>
      <c r="E2449" s="39"/>
      <c r="F2449" s="209" t="s">
        <v>1461</v>
      </c>
      <c r="G2449" s="39"/>
      <c r="H2449" s="39"/>
      <c r="I2449" s="118"/>
      <c r="J2449" s="39"/>
      <c r="K2449" s="39"/>
      <c r="L2449" s="42"/>
      <c r="M2449" s="210"/>
      <c r="N2449" s="211"/>
      <c r="O2449" s="67"/>
      <c r="P2449" s="67"/>
      <c r="Q2449" s="67"/>
      <c r="R2449" s="67"/>
      <c r="S2449" s="67"/>
      <c r="T2449" s="68"/>
      <c r="U2449" s="37"/>
      <c r="V2449" s="37"/>
      <c r="W2449" s="37"/>
      <c r="X2449" s="37"/>
      <c r="Y2449" s="37"/>
      <c r="Z2449" s="37"/>
      <c r="AA2449" s="37"/>
      <c r="AB2449" s="37"/>
      <c r="AC2449" s="37"/>
      <c r="AD2449" s="37"/>
      <c r="AE2449" s="37"/>
      <c r="AT2449" s="19" t="s">
        <v>421</v>
      </c>
      <c r="AU2449" s="19" t="s">
        <v>91</v>
      </c>
    </row>
    <row r="2450" spans="1:65" s="13" customFormat="1" ht="10">
      <c r="B2450" s="212"/>
      <c r="C2450" s="213"/>
      <c r="D2450" s="208" t="s">
        <v>272</v>
      </c>
      <c r="E2450" s="214" t="s">
        <v>44</v>
      </c>
      <c r="F2450" s="215" t="s">
        <v>1462</v>
      </c>
      <c r="G2450" s="213"/>
      <c r="H2450" s="214" t="s">
        <v>44</v>
      </c>
      <c r="I2450" s="216"/>
      <c r="J2450" s="213"/>
      <c r="K2450" s="213"/>
      <c r="L2450" s="217"/>
      <c r="M2450" s="218"/>
      <c r="N2450" s="219"/>
      <c r="O2450" s="219"/>
      <c r="P2450" s="219"/>
      <c r="Q2450" s="219"/>
      <c r="R2450" s="219"/>
      <c r="S2450" s="219"/>
      <c r="T2450" s="220"/>
      <c r="AT2450" s="221" t="s">
        <v>272</v>
      </c>
      <c r="AU2450" s="221" t="s">
        <v>91</v>
      </c>
      <c r="AV2450" s="13" t="s">
        <v>89</v>
      </c>
      <c r="AW2450" s="13" t="s">
        <v>38</v>
      </c>
      <c r="AX2450" s="13" t="s">
        <v>82</v>
      </c>
      <c r="AY2450" s="221" t="s">
        <v>262</v>
      </c>
    </row>
    <row r="2451" spans="1:65" s="15" customFormat="1" ht="10">
      <c r="B2451" s="233"/>
      <c r="C2451" s="234"/>
      <c r="D2451" s="208" t="s">
        <v>272</v>
      </c>
      <c r="E2451" s="235" t="s">
        <v>44</v>
      </c>
      <c r="F2451" s="236" t="s">
        <v>1463</v>
      </c>
      <c r="G2451" s="234"/>
      <c r="H2451" s="237">
        <v>12</v>
      </c>
      <c r="I2451" s="238"/>
      <c r="J2451" s="234"/>
      <c r="K2451" s="234"/>
      <c r="L2451" s="239"/>
      <c r="M2451" s="240"/>
      <c r="N2451" s="241"/>
      <c r="O2451" s="241"/>
      <c r="P2451" s="241"/>
      <c r="Q2451" s="241"/>
      <c r="R2451" s="241"/>
      <c r="S2451" s="241"/>
      <c r="T2451" s="242"/>
      <c r="AT2451" s="243" t="s">
        <v>272</v>
      </c>
      <c r="AU2451" s="243" t="s">
        <v>91</v>
      </c>
      <c r="AV2451" s="15" t="s">
        <v>91</v>
      </c>
      <c r="AW2451" s="15" t="s">
        <v>38</v>
      </c>
      <c r="AX2451" s="15" t="s">
        <v>89</v>
      </c>
      <c r="AY2451" s="243" t="s">
        <v>262</v>
      </c>
    </row>
    <row r="2452" spans="1:65" s="2" customFormat="1" ht="21.75" customHeight="1">
      <c r="A2452" s="37"/>
      <c r="B2452" s="38"/>
      <c r="C2452" s="195" t="s">
        <v>1464</v>
      </c>
      <c r="D2452" s="195" t="s">
        <v>264</v>
      </c>
      <c r="E2452" s="196" t="s">
        <v>1465</v>
      </c>
      <c r="F2452" s="197" t="s">
        <v>1466</v>
      </c>
      <c r="G2452" s="198" t="s">
        <v>590</v>
      </c>
      <c r="H2452" s="199">
        <v>900</v>
      </c>
      <c r="I2452" s="200"/>
      <c r="J2452" s="201">
        <f>ROUND(I2452*H2452,2)</f>
        <v>0</v>
      </c>
      <c r="K2452" s="197" t="s">
        <v>268</v>
      </c>
      <c r="L2452" s="42"/>
      <c r="M2452" s="202" t="s">
        <v>44</v>
      </c>
      <c r="N2452" s="203" t="s">
        <v>53</v>
      </c>
      <c r="O2452" s="67"/>
      <c r="P2452" s="204">
        <f>O2452*H2452</f>
        <v>0</v>
      </c>
      <c r="Q2452" s="204">
        <v>0</v>
      </c>
      <c r="R2452" s="204">
        <f>Q2452*H2452</f>
        <v>0</v>
      </c>
      <c r="S2452" s="204">
        <v>0</v>
      </c>
      <c r="T2452" s="205">
        <f>S2452*H2452</f>
        <v>0</v>
      </c>
      <c r="U2452" s="37"/>
      <c r="V2452" s="37"/>
      <c r="W2452" s="37"/>
      <c r="X2452" s="37"/>
      <c r="Y2452" s="37"/>
      <c r="Z2452" s="37"/>
      <c r="AA2452" s="37"/>
      <c r="AB2452" s="37"/>
      <c r="AC2452" s="37"/>
      <c r="AD2452" s="37"/>
      <c r="AE2452" s="37"/>
      <c r="AR2452" s="206" t="s">
        <v>104</v>
      </c>
      <c r="AT2452" s="206" t="s">
        <v>264</v>
      </c>
      <c r="AU2452" s="206" t="s">
        <v>91</v>
      </c>
      <c r="AY2452" s="19" t="s">
        <v>262</v>
      </c>
      <c r="BE2452" s="207">
        <f>IF(N2452="základní",J2452,0)</f>
        <v>0</v>
      </c>
      <c r="BF2452" s="207">
        <f>IF(N2452="snížená",J2452,0)</f>
        <v>0</v>
      </c>
      <c r="BG2452" s="207">
        <f>IF(N2452="zákl. přenesená",J2452,0)</f>
        <v>0</v>
      </c>
      <c r="BH2452" s="207">
        <f>IF(N2452="sníž. přenesená",J2452,0)</f>
        <v>0</v>
      </c>
      <c r="BI2452" s="207">
        <f>IF(N2452="nulová",J2452,0)</f>
        <v>0</v>
      </c>
      <c r="BJ2452" s="19" t="s">
        <v>89</v>
      </c>
      <c r="BK2452" s="207">
        <f>ROUND(I2452*H2452,2)</f>
        <v>0</v>
      </c>
      <c r="BL2452" s="19" t="s">
        <v>104</v>
      </c>
      <c r="BM2452" s="206" t="s">
        <v>1467</v>
      </c>
    </row>
    <row r="2453" spans="1:65" s="2" customFormat="1" ht="45">
      <c r="A2453" s="37"/>
      <c r="B2453" s="38"/>
      <c r="C2453" s="39"/>
      <c r="D2453" s="208" t="s">
        <v>270</v>
      </c>
      <c r="E2453" s="39"/>
      <c r="F2453" s="209" t="s">
        <v>1460</v>
      </c>
      <c r="G2453" s="39"/>
      <c r="H2453" s="39"/>
      <c r="I2453" s="118"/>
      <c r="J2453" s="39"/>
      <c r="K2453" s="39"/>
      <c r="L2453" s="42"/>
      <c r="M2453" s="210"/>
      <c r="N2453" s="211"/>
      <c r="O2453" s="67"/>
      <c r="P2453" s="67"/>
      <c r="Q2453" s="67"/>
      <c r="R2453" s="67"/>
      <c r="S2453" s="67"/>
      <c r="T2453" s="68"/>
      <c r="U2453" s="37"/>
      <c r="V2453" s="37"/>
      <c r="W2453" s="37"/>
      <c r="X2453" s="37"/>
      <c r="Y2453" s="37"/>
      <c r="Z2453" s="37"/>
      <c r="AA2453" s="37"/>
      <c r="AB2453" s="37"/>
      <c r="AC2453" s="37"/>
      <c r="AD2453" s="37"/>
      <c r="AE2453" s="37"/>
      <c r="AT2453" s="19" t="s">
        <v>270</v>
      </c>
      <c r="AU2453" s="19" t="s">
        <v>91</v>
      </c>
    </row>
    <row r="2454" spans="1:65" s="2" customFormat="1" ht="18">
      <c r="A2454" s="37"/>
      <c r="B2454" s="38"/>
      <c r="C2454" s="39"/>
      <c r="D2454" s="208" t="s">
        <v>421</v>
      </c>
      <c r="E2454" s="39"/>
      <c r="F2454" s="209" t="s">
        <v>1461</v>
      </c>
      <c r="G2454" s="39"/>
      <c r="H2454" s="39"/>
      <c r="I2454" s="118"/>
      <c r="J2454" s="39"/>
      <c r="K2454" s="39"/>
      <c r="L2454" s="42"/>
      <c r="M2454" s="210"/>
      <c r="N2454" s="211"/>
      <c r="O2454" s="67"/>
      <c r="P2454" s="67"/>
      <c r="Q2454" s="67"/>
      <c r="R2454" s="67"/>
      <c r="S2454" s="67"/>
      <c r="T2454" s="68"/>
      <c r="U2454" s="37"/>
      <c r="V2454" s="37"/>
      <c r="W2454" s="37"/>
      <c r="X2454" s="37"/>
      <c r="Y2454" s="37"/>
      <c r="Z2454" s="37"/>
      <c r="AA2454" s="37"/>
      <c r="AB2454" s="37"/>
      <c r="AC2454" s="37"/>
      <c r="AD2454" s="37"/>
      <c r="AE2454" s="37"/>
      <c r="AT2454" s="19" t="s">
        <v>421</v>
      </c>
      <c r="AU2454" s="19" t="s">
        <v>91</v>
      </c>
    </row>
    <row r="2455" spans="1:65" s="13" customFormat="1" ht="10">
      <c r="B2455" s="212"/>
      <c r="C2455" s="213"/>
      <c r="D2455" s="208" t="s">
        <v>272</v>
      </c>
      <c r="E2455" s="214" t="s">
        <v>44</v>
      </c>
      <c r="F2455" s="215" t="s">
        <v>1462</v>
      </c>
      <c r="G2455" s="213"/>
      <c r="H2455" s="214" t="s">
        <v>44</v>
      </c>
      <c r="I2455" s="216"/>
      <c r="J2455" s="213"/>
      <c r="K2455" s="213"/>
      <c r="L2455" s="217"/>
      <c r="M2455" s="218"/>
      <c r="N2455" s="219"/>
      <c r="O2455" s="219"/>
      <c r="P2455" s="219"/>
      <c r="Q2455" s="219"/>
      <c r="R2455" s="219"/>
      <c r="S2455" s="219"/>
      <c r="T2455" s="220"/>
      <c r="AT2455" s="221" t="s">
        <v>272</v>
      </c>
      <c r="AU2455" s="221" t="s">
        <v>91</v>
      </c>
      <c r="AV2455" s="13" t="s">
        <v>89</v>
      </c>
      <c r="AW2455" s="13" t="s">
        <v>38</v>
      </c>
      <c r="AX2455" s="13" t="s">
        <v>82</v>
      </c>
      <c r="AY2455" s="221" t="s">
        <v>262</v>
      </c>
    </row>
    <row r="2456" spans="1:65" s="15" customFormat="1" ht="10">
      <c r="B2456" s="233"/>
      <c r="C2456" s="234"/>
      <c r="D2456" s="208" t="s">
        <v>272</v>
      </c>
      <c r="E2456" s="235" t="s">
        <v>44</v>
      </c>
      <c r="F2456" s="236" t="s">
        <v>1463</v>
      </c>
      <c r="G2456" s="234"/>
      <c r="H2456" s="237">
        <v>12</v>
      </c>
      <c r="I2456" s="238"/>
      <c r="J2456" s="234"/>
      <c r="K2456" s="234"/>
      <c r="L2456" s="239"/>
      <c r="M2456" s="240"/>
      <c r="N2456" s="241"/>
      <c r="O2456" s="241"/>
      <c r="P2456" s="241"/>
      <c r="Q2456" s="241"/>
      <c r="R2456" s="241"/>
      <c r="S2456" s="241"/>
      <c r="T2456" s="242"/>
      <c r="AT2456" s="243" t="s">
        <v>272</v>
      </c>
      <c r="AU2456" s="243" t="s">
        <v>91</v>
      </c>
      <c r="AV2456" s="15" t="s">
        <v>91</v>
      </c>
      <c r="AW2456" s="15" t="s">
        <v>38</v>
      </c>
      <c r="AX2456" s="15" t="s">
        <v>89</v>
      </c>
      <c r="AY2456" s="243" t="s">
        <v>262</v>
      </c>
    </row>
    <row r="2457" spans="1:65" s="15" customFormat="1" ht="10">
      <c r="B2457" s="233"/>
      <c r="C2457" s="234"/>
      <c r="D2457" s="208" t="s">
        <v>272</v>
      </c>
      <c r="E2457" s="234"/>
      <c r="F2457" s="236" t="s">
        <v>1468</v>
      </c>
      <c r="G2457" s="234"/>
      <c r="H2457" s="237">
        <v>900</v>
      </c>
      <c r="I2457" s="238"/>
      <c r="J2457" s="234"/>
      <c r="K2457" s="234"/>
      <c r="L2457" s="239"/>
      <c r="M2457" s="240"/>
      <c r="N2457" s="241"/>
      <c r="O2457" s="241"/>
      <c r="P2457" s="241"/>
      <c r="Q2457" s="241"/>
      <c r="R2457" s="241"/>
      <c r="S2457" s="241"/>
      <c r="T2457" s="242"/>
      <c r="AT2457" s="243" t="s">
        <v>272</v>
      </c>
      <c r="AU2457" s="243" t="s">
        <v>91</v>
      </c>
      <c r="AV2457" s="15" t="s">
        <v>91</v>
      </c>
      <c r="AW2457" s="15" t="s">
        <v>4</v>
      </c>
      <c r="AX2457" s="15" t="s">
        <v>89</v>
      </c>
      <c r="AY2457" s="243" t="s">
        <v>262</v>
      </c>
    </row>
    <row r="2458" spans="1:65" s="2" customFormat="1" ht="21.75" customHeight="1">
      <c r="A2458" s="37"/>
      <c r="B2458" s="38"/>
      <c r="C2458" s="195" t="s">
        <v>1469</v>
      </c>
      <c r="D2458" s="195" t="s">
        <v>264</v>
      </c>
      <c r="E2458" s="196" t="s">
        <v>1470</v>
      </c>
      <c r="F2458" s="197" t="s">
        <v>1471</v>
      </c>
      <c r="G2458" s="198" t="s">
        <v>590</v>
      </c>
      <c r="H2458" s="199">
        <v>12</v>
      </c>
      <c r="I2458" s="200"/>
      <c r="J2458" s="201">
        <f>ROUND(I2458*H2458,2)</f>
        <v>0</v>
      </c>
      <c r="K2458" s="197" t="s">
        <v>268</v>
      </c>
      <c r="L2458" s="42"/>
      <c r="M2458" s="202" t="s">
        <v>44</v>
      </c>
      <c r="N2458" s="203" t="s">
        <v>53</v>
      </c>
      <c r="O2458" s="67"/>
      <c r="P2458" s="204">
        <f>O2458*H2458</f>
        <v>0</v>
      </c>
      <c r="Q2458" s="204">
        <v>0</v>
      </c>
      <c r="R2458" s="204">
        <f>Q2458*H2458</f>
        <v>0</v>
      </c>
      <c r="S2458" s="204">
        <v>0</v>
      </c>
      <c r="T2458" s="205">
        <f>S2458*H2458</f>
        <v>0</v>
      </c>
      <c r="U2458" s="37"/>
      <c r="V2458" s="37"/>
      <c r="W2458" s="37"/>
      <c r="X2458" s="37"/>
      <c r="Y2458" s="37"/>
      <c r="Z2458" s="37"/>
      <c r="AA2458" s="37"/>
      <c r="AB2458" s="37"/>
      <c r="AC2458" s="37"/>
      <c r="AD2458" s="37"/>
      <c r="AE2458" s="37"/>
      <c r="AR2458" s="206" t="s">
        <v>104</v>
      </c>
      <c r="AT2458" s="206" t="s">
        <v>264</v>
      </c>
      <c r="AU2458" s="206" t="s">
        <v>91</v>
      </c>
      <c r="AY2458" s="19" t="s">
        <v>262</v>
      </c>
      <c r="BE2458" s="207">
        <f>IF(N2458="základní",J2458,0)</f>
        <v>0</v>
      </c>
      <c r="BF2458" s="207">
        <f>IF(N2458="snížená",J2458,0)</f>
        <v>0</v>
      </c>
      <c r="BG2458" s="207">
        <f>IF(N2458="zákl. přenesená",J2458,0)</f>
        <v>0</v>
      </c>
      <c r="BH2458" s="207">
        <f>IF(N2458="sníž. přenesená",J2458,0)</f>
        <v>0</v>
      </c>
      <c r="BI2458" s="207">
        <f>IF(N2458="nulová",J2458,0)</f>
        <v>0</v>
      </c>
      <c r="BJ2458" s="19" t="s">
        <v>89</v>
      </c>
      <c r="BK2458" s="207">
        <f>ROUND(I2458*H2458,2)</f>
        <v>0</v>
      </c>
      <c r="BL2458" s="19" t="s">
        <v>104</v>
      </c>
      <c r="BM2458" s="206" t="s">
        <v>1472</v>
      </c>
    </row>
    <row r="2459" spans="1:65" s="2" customFormat="1" ht="36">
      <c r="A2459" s="37"/>
      <c r="B2459" s="38"/>
      <c r="C2459" s="39"/>
      <c r="D2459" s="208" t="s">
        <v>270</v>
      </c>
      <c r="E2459" s="39"/>
      <c r="F2459" s="209" t="s">
        <v>1473</v>
      </c>
      <c r="G2459" s="39"/>
      <c r="H2459" s="39"/>
      <c r="I2459" s="118"/>
      <c r="J2459" s="39"/>
      <c r="K2459" s="39"/>
      <c r="L2459" s="42"/>
      <c r="M2459" s="210"/>
      <c r="N2459" s="211"/>
      <c r="O2459" s="67"/>
      <c r="P2459" s="67"/>
      <c r="Q2459" s="67"/>
      <c r="R2459" s="67"/>
      <c r="S2459" s="67"/>
      <c r="T2459" s="68"/>
      <c r="U2459" s="37"/>
      <c r="V2459" s="37"/>
      <c r="W2459" s="37"/>
      <c r="X2459" s="37"/>
      <c r="Y2459" s="37"/>
      <c r="Z2459" s="37"/>
      <c r="AA2459" s="37"/>
      <c r="AB2459" s="37"/>
      <c r="AC2459" s="37"/>
      <c r="AD2459" s="37"/>
      <c r="AE2459" s="37"/>
      <c r="AT2459" s="19" t="s">
        <v>270</v>
      </c>
      <c r="AU2459" s="19" t="s">
        <v>91</v>
      </c>
    </row>
    <row r="2460" spans="1:65" s="2" customFormat="1" ht="18">
      <c r="A2460" s="37"/>
      <c r="B2460" s="38"/>
      <c r="C2460" s="39"/>
      <c r="D2460" s="208" t="s">
        <v>421</v>
      </c>
      <c r="E2460" s="39"/>
      <c r="F2460" s="209" t="s">
        <v>1461</v>
      </c>
      <c r="G2460" s="39"/>
      <c r="H2460" s="39"/>
      <c r="I2460" s="118"/>
      <c r="J2460" s="39"/>
      <c r="K2460" s="39"/>
      <c r="L2460" s="42"/>
      <c r="M2460" s="210"/>
      <c r="N2460" s="211"/>
      <c r="O2460" s="67"/>
      <c r="P2460" s="67"/>
      <c r="Q2460" s="67"/>
      <c r="R2460" s="67"/>
      <c r="S2460" s="67"/>
      <c r="T2460" s="68"/>
      <c r="U2460" s="37"/>
      <c r="V2460" s="37"/>
      <c r="W2460" s="37"/>
      <c r="X2460" s="37"/>
      <c r="Y2460" s="37"/>
      <c r="Z2460" s="37"/>
      <c r="AA2460" s="37"/>
      <c r="AB2460" s="37"/>
      <c r="AC2460" s="37"/>
      <c r="AD2460" s="37"/>
      <c r="AE2460" s="37"/>
      <c r="AT2460" s="19" t="s">
        <v>421</v>
      </c>
      <c r="AU2460" s="19" t="s">
        <v>91</v>
      </c>
    </row>
    <row r="2461" spans="1:65" s="13" customFormat="1" ht="10">
      <c r="B2461" s="212"/>
      <c r="C2461" s="213"/>
      <c r="D2461" s="208" t="s">
        <v>272</v>
      </c>
      <c r="E2461" s="214" t="s">
        <v>44</v>
      </c>
      <c r="F2461" s="215" t="s">
        <v>1462</v>
      </c>
      <c r="G2461" s="213"/>
      <c r="H2461" s="214" t="s">
        <v>44</v>
      </c>
      <c r="I2461" s="216"/>
      <c r="J2461" s="213"/>
      <c r="K2461" s="213"/>
      <c r="L2461" s="217"/>
      <c r="M2461" s="218"/>
      <c r="N2461" s="219"/>
      <c r="O2461" s="219"/>
      <c r="P2461" s="219"/>
      <c r="Q2461" s="219"/>
      <c r="R2461" s="219"/>
      <c r="S2461" s="219"/>
      <c r="T2461" s="220"/>
      <c r="AT2461" s="221" t="s">
        <v>272</v>
      </c>
      <c r="AU2461" s="221" t="s">
        <v>91</v>
      </c>
      <c r="AV2461" s="13" t="s">
        <v>89</v>
      </c>
      <c r="AW2461" s="13" t="s">
        <v>38</v>
      </c>
      <c r="AX2461" s="13" t="s">
        <v>82</v>
      </c>
      <c r="AY2461" s="221" t="s">
        <v>262</v>
      </c>
    </row>
    <row r="2462" spans="1:65" s="15" customFormat="1" ht="10">
      <c r="B2462" s="233"/>
      <c r="C2462" s="234"/>
      <c r="D2462" s="208" t="s">
        <v>272</v>
      </c>
      <c r="E2462" s="235" t="s">
        <v>44</v>
      </c>
      <c r="F2462" s="236" t="s">
        <v>1463</v>
      </c>
      <c r="G2462" s="234"/>
      <c r="H2462" s="237">
        <v>12</v>
      </c>
      <c r="I2462" s="238"/>
      <c r="J2462" s="234"/>
      <c r="K2462" s="234"/>
      <c r="L2462" s="239"/>
      <c r="M2462" s="240"/>
      <c r="N2462" s="241"/>
      <c r="O2462" s="241"/>
      <c r="P2462" s="241"/>
      <c r="Q2462" s="241"/>
      <c r="R2462" s="241"/>
      <c r="S2462" s="241"/>
      <c r="T2462" s="242"/>
      <c r="AT2462" s="243" t="s">
        <v>272</v>
      </c>
      <c r="AU2462" s="243" t="s">
        <v>91</v>
      </c>
      <c r="AV2462" s="15" t="s">
        <v>91</v>
      </c>
      <c r="AW2462" s="15" t="s">
        <v>38</v>
      </c>
      <c r="AX2462" s="15" t="s">
        <v>89</v>
      </c>
      <c r="AY2462" s="243" t="s">
        <v>262</v>
      </c>
    </row>
    <row r="2463" spans="1:65" s="2" customFormat="1" ht="16.5" customHeight="1">
      <c r="A2463" s="37"/>
      <c r="B2463" s="38"/>
      <c r="C2463" s="195" t="s">
        <v>1474</v>
      </c>
      <c r="D2463" s="195" t="s">
        <v>264</v>
      </c>
      <c r="E2463" s="196" t="s">
        <v>1475</v>
      </c>
      <c r="F2463" s="197" t="s">
        <v>1476</v>
      </c>
      <c r="G2463" s="198" t="s">
        <v>342</v>
      </c>
      <c r="H2463" s="199">
        <v>1870.75</v>
      </c>
      <c r="I2463" s="200"/>
      <c r="J2463" s="201">
        <f>ROUND(I2463*H2463,2)</f>
        <v>0</v>
      </c>
      <c r="K2463" s="197" t="s">
        <v>268</v>
      </c>
      <c r="L2463" s="42"/>
      <c r="M2463" s="202" t="s">
        <v>44</v>
      </c>
      <c r="N2463" s="203" t="s">
        <v>53</v>
      </c>
      <c r="O2463" s="67"/>
      <c r="P2463" s="204">
        <f>O2463*H2463</f>
        <v>0</v>
      </c>
      <c r="Q2463" s="204">
        <v>0</v>
      </c>
      <c r="R2463" s="204">
        <f>Q2463*H2463</f>
        <v>0</v>
      </c>
      <c r="S2463" s="204">
        <v>0</v>
      </c>
      <c r="T2463" s="205">
        <f>S2463*H2463</f>
        <v>0</v>
      </c>
      <c r="U2463" s="37"/>
      <c r="V2463" s="37"/>
      <c r="W2463" s="37"/>
      <c r="X2463" s="37"/>
      <c r="Y2463" s="37"/>
      <c r="Z2463" s="37"/>
      <c r="AA2463" s="37"/>
      <c r="AB2463" s="37"/>
      <c r="AC2463" s="37"/>
      <c r="AD2463" s="37"/>
      <c r="AE2463" s="37"/>
      <c r="AR2463" s="206" t="s">
        <v>104</v>
      </c>
      <c r="AT2463" s="206" t="s">
        <v>264</v>
      </c>
      <c r="AU2463" s="206" t="s">
        <v>91</v>
      </c>
      <c r="AY2463" s="19" t="s">
        <v>262</v>
      </c>
      <c r="BE2463" s="207">
        <f>IF(N2463="základní",J2463,0)</f>
        <v>0</v>
      </c>
      <c r="BF2463" s="207">
        <f>IF(N2463="snížená",J2463,0)</f>
        <v>0</v>
      </c>
      <c r="BG2463" s="207">
        <f>IF(N2463="zákl. přenesená",J2463,0)</f>
        <v>0</v>
      </c>
      <c r="BH2463" s="207">
        <f>IF(N2463="sníž. přenesená",J2463,0)</f>
        <v>0</v>
      </c>
      <c r="BI2463" s="207">
        <f>IF(N2463="nulová",J2463,0)</f>
        <v>0</v>
      </c>
      <c r="BJ2463" s="19" t="s">
        <v>89</v>
      </c>
      <c r="BK2463" s="207">
        <f>ROUND(I2463*H2463,2)</f>
        <v>0</v>
      </c>
      <c r="BL2463" s="19" t="s">
        <v>104</v>
      </c>
      <c r="BM2463" s="206" t="s">
        <v>1477</v>
      </c>
    </row>
    <row r="2464" spans="1:65" s="2" customFormat="1" ht="27">
      <c r="A2464" s="37"/>
      <c r="B2464" s="38"/>
      <c r="C2464" s="39"/>
      <c r="D2464" s="208" t="s">
        <v>270</v>
      </c>
      <c r="E2464" s="39"/>
      <c r="F2464" s="209" t="s">
        <v>1478</v>
      </c>
      <c r="G2464" s="39"/>
      <c r="H2464" s="39"/>
      <c r="I2464" s="118"/>
      <c r="J2464" s="39"/>
      <c r="K2464" s="39"/>
      <c r="L2464" s="42"/>
      <c r="M2464" s="210"/>
      <c r="N2464" s="211"/>
      <c r="O2464" s="67"/>
      <c r="P2464" s="67"/>
      <c r="Q2464" s="67"/>
      <c r="R2464" s="67"/>
      <c r="S2464" s="67"/>
      <c r="T2464" s="68"/>
      <c r="U2464" s="37"/>
      <c r="V2464" s="37"/>
      <c r="W2464" s="37"/>
      <c r="X2464" s="37"/>
      <c r="Y2464" s="37"/>
      <c r="Z2464" s="37"/>
      <c r="AA2464" s="37"/>
      <c r="AB2464" s="37"/>
      <c r="AC2464" s="37"/>
      <c r="AD2464" s="37"/>
      <c r="AE2464" s="37"/>
      <c r="AT2464" s="19" t="s">
        <v>270</v>
      </c>
      <c r="AU2464" s="19" t="s">
        <v>91</v>
      </c>
    </row>
    <row r="2465" spans="1:65" s="2" customFormat="1" ht="16.5" customHeight="1">
      <c r="A2465" s="37"/>
      <c r="B2465" s="38"/>
      <c r="C2465" s="195" t="s">
        <v>1479</v>
      </c>
      <c r="D2465" s="195" t="s">
        <v>264</v>
      </c>
      <c r="E2465" s="196" t="s">
        <v>1480</v>
      </c>
      <c r="F2465" s="197" t="s">
        <v>1481</v>
      </c>
      <c r="G2465" s="198" t="s">
        <v>342</v>
      </c>
      <c r="H2465" s="199">
        <v>168367.5</v>
      </c>
      <c r="I2465" s="200"/>
      <c r="J2465" s="201">
        <f>ROUND(I2465*H2465,2)</f>
        <v>0</v>
      </c>
      <c r="K2465" s="197" t="s">
        <v>268</v>
      </c>
      <c r="L2465" s="42"/>
      <c r="M2465" s="202" t="s">
        <v>44</v>
      </c>
      <c r="N2465" s="203" t="s">
        <v>53</v>
      </c>
      <c r="O2465" s="67"/>
      <c r="P2465" s="204">
        <f>O2465*H2465</f>
        <v>0</v>
      </c>
      <c r="Q2465" s="204">
        <v>0</v>
      </c>
      <c r="R2465" s="204">
        <f>Q2465*H2465</f>
        <v>0</v>
      </c>
      <c r="S2465" s="204">
        <v>0</v>
      </c>
      <c r="T2465" s="205">
        <f>S2465*H2465</f>
        <v>0</v>
      </c>
      <c r="U2465" s="37"/>
      <c r="V2465" s="37"/>
      <c r="W2465" s="37"/>
      <c r="X2465" s="37"/>
      <c r="Y2465" s="37"/>
      <c r="Z2465" s="37"/>
      <c r="AA2465" s="37"/>
      <c r="AB2465" s="37"/>
      <c r="AC2465" s="37"/>
      <c r="AD2465" s="37"/>
      <c r="AE2465" s="37"/>
      <c r="AR2465" s="206" t="s">
        <v>104</v>
      </c>
      <c r="AT2465" s="206" t="s">
        <v>264</v>
      </c>
      <c r="AU2465" s="206" t="s">
        <v>91</v>
      </c>
      <c r="AY2465" s="19" t="s">
        <v>262</v>
      </c>
      <c r="BE2465" s="207">
        <f>IF(N2465="základní",J2465,0)</f>
        <v>0</v>
      </c>
      <c r="BF2465" s="207">
        <f>IF(N2465="snížená",J2465,0)</f>
        <v>0</v>
      </c>
      <c r="BG2465" s="207">
        <f>IF(N2465="zákl. přenesená",J2465,0)</f>
        <v>0</v>
      </c>
      <c r="BH2465" s="207">
        <f>IF(N2465="sníž. přenesená",J2465,0)</f>
        <v>0</v>
      </c>
      <c r="BI2465" s="207">
        <f>IF(N2465="nulová",J2465,0)</f>
        <v>0</v>
      </c>
      <c r="BJ2465" s="19" t="s">
        <v>89</v>
      </c>
      <c r="BK2465" s="207">
        <f>ROUND(I2465*H2465,2)</f>
        <v>0</v>
      </c>
      <c r="BL2465" s="19" t="s">
        <v>104</v>
      </c>
      <c r="BM2465" s="206" t="s">
        <v>1482</v>
      </c>
    </row>
    <row r="2466" spans="1:65" s="2" customFormat="1" ht="27">
      <c r="A2466" s="37"/>
      <c r="B2466" s="38"/>
      <c r="C2466" s="39"/>
      <c r="D2466" s="208" t="s">
        <v>270</v>
      </c>
      <c r="E2466" s="39"/>
      <c r="F2466" s="209" t="s">
        <v>1478</v>
      </c>
      <c r="G2466" s="39"/>
      <c r="H2466" s="39"/>
      <c r="I2466" s="118"/>
      <c r="J2466" s="39"/>
      <c r="K2466" s="39"/>
      <c r="L2466" s="42"/>
      <c r="M2466" s="210"/>
      <c r="N2466" s="211"/>
      <c r="O2466" s="67"/>
      <c r="P2466" s="67"/>
      <c r="Q2466" s="67"/>
      <c r="R2466" s="67"/>
      <c r="S2466" s="67"/>
      <c r="T2466" s="68"/>
      <c r="U2466" s="37"/>
      <c r="V2466" s="37"/>
      <c r="W2466" s="37"/>
      <c r="X2466" s="37"/>
      <c r="Y2466" s="37"/>
      <c r="Z2466" s="37"/>
      <c r="AA2466" s="37"/>
      <c r="AB2466" s="37"/>
      <c r="AC2466" s="37"/>
      <c r="AD2466" s="37"/>
      <c r="AE2466" s="37"/>
      <c r="AT2466" s="19" t="s">
        <v>270</v>
      </c>
      <c r="AU2466" s="19" t="s">
        <v>91</v>
      </c>
    </row>
    <row r="2467" spans="1:65" s="15" customFormat="1" ht="10">
      <c r="B2467" s="233"/>
      <c r="C2467" s="234"/>
      <c r="D2467" s="208" t="s">
        <v>272</v>
      </c>
      <c r="E2467" s="234"/>
      <c r="F2467" s="236" t="s">
        <v>1450</v>
      </c>
      <c r="G2467" s="234"/>
      <c r="H2467" s="237">
        <v>168367.5</v>
      </c>
      <c r="I2467" s="238"/>
      <c r="J2467" s="234"/>
      <c r="K2467" s="234"/>
      <c r="L2467" s="239"/>
      <c r="M2467" s="240"/>
      <c r="N2467" s="241"/>
      <c r="O2467" s="241"/>
      <c r="P2467" s="241"/>
      <c r="Q2467" s="241"/>
      <c r="R2467" s="241"/>
      <c r="S2467" s="241"/>
      <c r="T2467" s="242"/>
      <c r="AT2467" s="243" t="s">
        <v>272</v>
      </c>
      <c r="AU2467" s="243" t="s">
        <v>91</v>
      </c>
      <c r="AV2467" s="15" t="s">
        <v>91</v>
      </c>
      <c r="AW2467" s="15" t="s">
        <v>4</v>
      </c>
      <c r="AX2467" s="15" t="s">
        <v>89</v>
      </c>
      <c r="AY2467" s="243" t="s">
        <v>262</v>
      </c>
    </row>
    <row r="2468" spans="1:65" s="2" customFormat="1" ht="16.5" customHeight="1">
      <c r="A2468" s="37"/>
      <c r="B2468" s="38"/>
      <c r="C2468" s="195" t="s">
        <v>1483</v>
      </c>
      <c r="D2468" s="195" t="s">
        <v>264</v>
      </c>
      <c r="E2468" s="196" t="s">
        <v>1484</v>
      </c>
      <c r="F2468" s="197" t="s">
        <v>1485</v>
      </c>
      <c r="G2468" s="198" t="s">
        <v>342</v>
      </c>
      <c r="H2468" s="199">
        <v>1870.75</v>
      </c>
      <c r="I2468" s="200"/>
      <c r="J2468" s="201">
        <f>ROUND(I2468*H2468,2)</f>
        <v>0</v>
      </c>
      <c r="K2468" s="197" t="s">
        <v>268</v>
      </c>
      <c r="L2468" s="42"/>
      <c r="M2468" s="202" t="s">
        <v>44</v>
      </c>
      <c r="N2468" s="203" t="s">
        <v>53</v>
      </c>
      <c r="O2468" s="67"/>
      <c r="P2468" s="204">
        <f>O2468*H2468</f>
        <v>0</v>
      </c>
      <c r="Q2468" s="204">
        <v>0</v>
      </c>
      <c r="R2468" s="204">
        <f>Q2468*H2468</f>
        <v>0</v>
      </c>
      <c r="S2468" s="204">
        <v>0</v>
      </c>
      <c r="T2468" s="205">
        <f>S2468*H2468</f>
        <v>0</v>
      </c>
      <c r="U2468" s="37"/>
      <c r="V2468" s="37"/>
      <c r="W2468" s="37"/>
      <c r="X2468" s="37"/>
      <c r="Y2468" s="37"/>
      <c r="Z2468" s="37"/>
      <c r="AA2468" s="37"/>
      <c r="AB2468" s="37"/>
      <c r="AC2468" s="37"/>
      <c r="AD2468" s="37"/>
      <c r="AE2468" s="37"/>
      <c r="AR2468" s="206" t="s">
        <v>104</v>
      </c>
      <c r="AT2468" s="206" t="s">
        <v>264</v>
      </c>
      <c r="AU2468" s="206" t="s">
        <v>91</v>
      </c>
      <c r="AY2468" s="19" t="s">
        <v>262</v>
      </c>
      <c r="BE2468" s="207">
        <f>IF(N2468="základní",J2468,0)</f>
        <v>0</v>
      </c>
      <c r="BF2468" s="207">
        <f>IF(N2468="snížená",J2468,0)</f>
        <v>0</v>
      </c>
      <c r="BG2468" s="207">
        <f>IF(N2468="zákl. přenesená",J2468,0)</f>
        <v>0</v>
      </c>
      <c r="BH2468" s="207">
        <f>IF(N2468="sníž. přenesená",J2468,0)</f>
        <v>0</v>
      </c>
      <c r="BI2468" s="207">
        <f>IF(N2468="nulová",J2468,0)</f>
        <v>0</v>
      </c>
      <c r="BJ2468" s="19" t="s">
        <v>89</v>
      </c>
      <c r="BK2468" s="207">
        <f>ROUND(I2468*H2468,2)</f>
        <v>0</v>
      </c>
      <c r="BL2468" s="19" t="s">
        <v>104</v>
      </c>
      <c r="BM2468" s="206" t="s">
        <v>1486</v>
      </c>
    </row>
    <row r="2469" spans="1:65" s="2" customFormat="1" ht="16.5" customHeight="1">
      <c r="A2469" s="37"/>
      <c r="B2469" s="38"/>
      <c r="C2469" s="195" t="s">
        <v>1487</v>
      </c>
      <c r="D2469" s="195" t="s">
        <v>264</v>
      </c>
      <c r="E2469" s="196" t="s">
        <v>1488</v>
      </c>
      <c r="F2469" s="197" t="s">
        <v>1489</v>
      </c>
      <c r="G2469" s="198" t="s">
        <v>1490</v>
      </c>
      <c r="H2469" s="199">
        <v>14</v>
      </c>
      <c r="I2469" s="200"/>
      <c r="J2469" s="201">
        <f>ROUND(I2469*H2469,2)</f>
        <v>0</v>
      </c>
      <c r="K2469" s="197" t="s">
        <v>268</v>
      </c>
      <c r="L2469" s="42"/>
      <c r="M2469" s="202" t="s">
        <v>44</v>
      </c>
      <c r="N2469" s="203" t="s">
        <v>53</v>
      </c>
      <c r="O2469" s="67"/>
      <c r="P2469" s="204">
        <f>O2469*H2469</f>
        <v>0</v>
      </c>
      <c r="Q2469" s="204">
        <v>0</v>
      </c>
      <c r="R2469" s="204">
        <f>Q2469*H2469</f>
        <v>0</v>
      </c>
      <c r="S2469" s="204">
        <v>0</v>
      </c>
      <c r="T2469" s="205">
        <f>S2469*H2469</f>
        <v>0</v>
      </c>
      <c r="U2469" s="37"/>
      <c r="V2469" s="37"/>
      <c r="W2469" s="37"/>
      <c r="X2469" s="37"/>
      <c r="Y2469" s="37"/>
      <c r="Z2469" s="37"/>
      <c r="AA2469" s="37"/>
      <c r="AB2469" s="37"/>
      <c r="AC2469" s="37"/>
      <c r="AD2469" s="37"/>
      <c r="AE2469" s="37"/>
      <c r="AR2469" s="206" t="s">
        <v>104</v>
      </c>
      <c r="AT2469" s="206" t="s">
        <v>264</v>
      </c>
      <c r="AU2469" s="206" t="s">
        <v>91</v>
      </c>
      <c r="AY2469" s="19" t="s">
        <v>262</v>
      </c>
      <c r="BE2469" s="207">
        <f>IF(N2469="základní",J2469,0)</f>
        <v>0</v>
      </c>
      <c r="BF2469" s="207">
        <f>IF(N2469="snížená",J2469,0)</f>
        <v>0</v>
      </c>
      <c r="BG2469" s="207">
        <f>IF(N2469="zákl. přenesená",J2469,0)</f>
        <v>0</v>
      </c>
      <c r="BH2469" s="207">
        <f>IF(N2469="sníž. přenesená",J2469,0)</f>
        <v>0</v>
      </c>
      <c r="BI2469" s="207">
        <f>IF(N2469="nulová",J2469,0)</f>
        <v>0</v>
      </c>
      <c r="BJ2469" s="19" t="s">
        <v>89</v>
      </c>
      <c r="BK2469" s="207">
        <f>ROUND(I2469*H2469,2)</f>
        <v>0</v>
      </c>
      <c r="BL2469" s="19" t="s">
        <v>104</v>
      </c>
      <c r="BM2469" s="206" t="s">
        <v>1491</v>
      </c>
    </row>
    <row r="2470" spans="1:65" s="2" customFormat="1" ht="18">
      <c r="A2470" s="37"/>
      <c r="B2470" s="38"/>
      <c r="C2470" s="39"/>
      <c r="D2470" s="208" t="s">
        <v>421</v>
      </c>
      <c r="E2470" s="39"/>
      <c r="F2470" s="209" t="s">
        <v>1492</v>
      </c>
      <c r="G2470" s="39"/>
      <c r="H2470" s="39"/>
      <c r="I2470" s="118"/>
      <c r="J2470" s="39"/>
      <c r="K2470" s="39"/>
      <c r="L2470" s="42"/>
      <c r="M2470" s="210"/>
      <c r="N2470" s="211"/>
      <c r="O2470" s="67"/>
      <c r="P2470" s="67"/>
      <c r="Q2470" s="67"/>
      <c r="R2470" s="67"/>
      <c r="S2470" s="67"/>
      <c r="T2470" s="68"/>
      <c r="U2470" s="37"/>
      <c r="V2470" s="37"/>
      <c r="W2470" s="37"/>
      <c r="X2470" s="37"/>
      <c r="Y2470" s="37"/>
      <c r="Z2470" s="37"/>
      <c r="AA2470" s="37"/>
      <c r="AB2470" s="37"/>
      <c r="AC2470" s="37"/>
      <c r="AD2470" s="37"/>
      <c r="AE2470" s="37"/>
      <c r="AT2470" s="19" t="s">
        <v>421</v>
      </c>
      <c r="AU2470" s="19" t="s">
        <v>91</v>
      </c>
    </row>
    <row r="2471" spans="1:65" s="13" customFormat="1" ht="10">
      <c r="B2471" s="212"/>
      <c r="C2471" s="213"/>
      <c r="D2471" s="208" t="s">
        <v>272</v>
      </c>
      <c r="E2471" s="214" t="s">
        <v>44</v>
      </c>
      <c r="F2471" s="215" t="s">
        <v>1493</v>
      </c>
      <c r="G2471" s="213"/>
      <c r="H2471" s="214" t="s">
        <v>44</v>
      </c>
      <c r="I2471" s="216"/>
      <c r="J2471" s="213"/>
      <c r="K2471" s="213"/>
      <c r="L2471" s="217"/>
      <c r="M2471" s="218"/>
      <c r="N2471" s="219"/>
      <c r="O2471" s="219"/>
      <c r="P2471" s="219"/>
      <c r="Q2471" s="219"/>
      <c r="R2471" s="219"/>
      <c r="S2471" s="219"/>
      <c r="T2471" s="220"/>
      <c r="AT2471" s="221" t="s">
        <v>272</v>
      </c>
      <c r="AU2471" s="221" t="s">
        <v>91</v>
      </c>
      <c r="AV2471" s="13" t="s">
        <v>89</v>
      </c>
      <c r="AW2471" s="13" t="s">
        <v>38</v>
      </c>
      <c r="AX2471" s="13" t="s">
        <v>82</v>
      </c>
      <c r="AY2471" s="221" t="s">
        <v>262</v>
      </c>
    </row>
    <row r="2472" spans="1:65" s="15" customFormat="1" ht="10">
      <c r="B2472" s="233"/>
      <c r="C2472" s="234"/>
      <c r="D2472" s="208" t="s">
        <v>272</v>
      </c>
      <c r="E2472" s="235" t="s">
        <v>44</v>
      </c>
      <c r="F2472" s="236" t="s">
        <v>416</v>
      </c>
      <c r="G2472" s="234"/>
      <c r="H2472" s="237">
        <v>14</v>
      </c>
      <c r="I2472" s="238"/>
      <c r="J2472" s="234"/>
      <c r="K2472" s="234"/>
      <c r="L2472" s="239"/>
      <c r="M2472" s="240"/>
      <c r="N2472" s="241"/>
      <c r="O2472" s="241"/>
      <c r="P2472" s="241"/>
      <c r="Q2472" s="241"/>
      <c r="R2472" s="241"/>
      <c r="S2472" s="241"/>
      <c r="T2472" s="242"/>
      <c r="AT2472" s="243" t="s">
        <v>272</v>
      </c>
      <c r="AU2472" s="243" t="s">
        <v>91</v>
      </c>
      <c r="AV2472" s="15" t="s">
        <v>91</v>
      </c>
      <c r="AW2472" s="15" t="s">
        <v>38</v>
      </c>
      <c r="AX2472" s="15" t="s">
        <v>89</v>
      </c>
      <c r="AY2472" s="243" t="s">
        <v>262</v>
      </c>
    </row>
    <row r="2473" spans="1:65" s="2" customFormat="1" ht="21.75" customHeight="1">
      <c r="A2473" s="37"/>
      <c r="B2473" s="38"/>
      <c r="C2473" s="195" t="s">
        <v>1494</v>
      </c>
      <c r="D2473" s="195" t="s">
        <v>264</v>
      </c>
      <c r="E2473" s="196" t="s">
        <v>1495</v>
      </c>
      <c r="F2473" s="197" t="s">
        <v>1496</v>
      </c>
      <c r="G2473" s="198" t="s">
        <v>342</v>
      </c>
      <c r="H2473" s="199">
        <v>2398.4</v>
      </c>
      <c r="I2473" s="200"/>
      <c r="J2473" s="201">
        <f>ROUND(I2473*H2473,2)</f>
        <v>0</v>
      </c>
      <c r="K2473" s="197" t="s">
        <v>268</v>
      </c>
      <c r="L2473" s="42"/>
      <c r="M2473" s="202" t="s">
        <v>44</v>
      </c>
      <c r="N2473" s="203" t="s">
        <v>53</v>
      </c>
      <c r="O2473" s="67"/>
      <c r="P2473" s="204">
        <f>O2473*H2473</f>
        <v>0</v>
      </c>
      <c r="Q2473" s="204">
        <v>1.2999999999999999E-4</v>
      </c>
      <c r="R2473" s="204">
        <f>Q2473*H2473</f>
        <v>0.31179199999999996</v>
      </c>
      <c r="S2473" s="204">
        <v>0</v>
      </c>
      <c r="T2473" s="205">
        <f>S2473*H2473</f>
        <v>0</v>
      </c>
      <c r="U2473" s="37"/>
      <c r="V2473" s="37"/>
      <c r="W2473" s="37"/>
      <c r="X2473" s="37"/>
      <c r="Y2473" s="37"/>
      <c r="Z2473" s="37"/>
      <c r="AA2473" s="37"/>
      <c r="AB2473" s="37"/>
      <c r="AC2473" s="37"/>
      <c r="AD2473" s="37"/>
      <c r="AE2473" s="37"/>
      <c r="AR2473" s="206" t="s">
        <v>104</v>
      </c>
      <c r="AT2473" s="206" t="s">
        <v>264</v>
      </c>
      <c r="AU2473" s="206" t="s">
        <v>91</v>
      </c>
      <c r="AY2473" s="19" t="s">
        <v>262</v>
      </c>
      <c r="BE2473" s="207">
        <f>IF(N2473="základní",J2473,0)</f>
        <v>0</v>
      </c>
      <c r="BF2473" s="207">
        <f>IF(N2473="snížená",J2473,0)</f>
        <v>0</v>
      </c>
      <c r="BG2473" s="207">
        <f>IF(N2473="zákl. přenesená",J2473,0)</f>
        <v>0</v>
      </c>
      <c r="BH2473" s="207">
        <f>IF(N2473="sníž. přenesená",J2473,0)</f>
        <v>0</v>
      </c>
      <c r="BI2473" s="207">
        <f>IF(N2473="nulová",J2473,0)</f>
        <v>0</v>
      </c>
      <c r="BJ2473" s="19" t="s">
        <v>89</v>
      </c>
      <c r="BK2473" s="207">
        <f>ROUND(I2473*H2473,2)</f>
        <v>0</v>
      </c>
      <c r="BL2473" s="19" t="s">
        <v>104</v>
      </c>
      <c r="BM2473" s="206" t="s">
        <v>1497</v>
      </c>
    </row>
    <row r="2474" spans="1:65" s="2" customFormat="1" ht="45">
      <c r="A2474" s="37"/>
      <c r="B2474" s="38"/>
      <c r="C2474" s="39"/>
      <c r="D2474" s="208" t="s">
        <v>270</v>
      </c>
      <c r="E2474" s="39"/>
      <c r="F2474" s="209" t="s">
        <v>1498</v>
      </c>
      <c r="G2474" s="39"/>
      <c r="H2474" s="39"/>
      <c r="I2474" s="118"/>
      <c r="J2474" s="39"/>
      <c r="K2474" s="39"/>
      <c r="L2474" s="42"/>
      <c r="M2474" s="210"/>
      <c r="N2474" s="211"/>
      <c r="O2474" s="67"/>
      <c r="P2474" s="67"/>
      <c r="Q2474" s="67"/>
      <c r="R2474" s="67"/>
      <c r="S2474" s="67"/>
      <c r="T2474" s="68"/>
      <c r="U2474" s="37"/>
      <c r="V2474" s="37"/>
      <c r="W2474" s="37"/>
      <c r="X2474" s="37"/>
      <c r="Y2474" s="37"/>
      <c r="Z2474" s="37"/>
      <c r="AA2474" s="37"/>
      <c r="AB2474" s="37"/>
      <c r="AC2474" s="37"/>
      <c r="AD2474" s="37"/>
      <c r="AE2474" s="37"/>
      <c r="AT2474" s="19" t="s">
        <v>270</v>
      </c>
      <c r="AU2474" s="19" t="s">
        <v>91</v>
      </c>
    </row>
    <row r="2475" spans="1:65" s="13" customFormat="1" ht="10">
      <c r="B2475" s="212"/>
      <c r="C2475" s="213"/>
      <c r="D2475" s="208" t="s">
        <v>272</v>
      </c>
      <c r="E2475" s="214" t="s">
        <v>44</v>
      </c>
      <c r="F2475" s="215" t="s">
        <v>754</v>
      </c>
      <c r="G2475" s="213"/>
      <c r="H2475" s="214" t="s">
        <v>44</v>
      </c>
      <c r="I2475" s="216"/>
      <c r="J2475" s="213"/>
      <c r="K2475" s="213"/>
      <c r="L2475" s="217"/>
      <c r="M2475" s="218"/>
      <c r="N2475" s="219"/>
      <c r="O2475" s="219"/>
      <c r="P2475" s="219"/>
      <c r="Q2475" s="219"/>
      <c r="R2475" s="219"/>
      <c r="S2475" s="219"/>
      <c r="T2475" s="220"/>
      <c r="AT2475" s="221" t="s">
        <v>272</v>
      </c>
      <c r="AU2475" s="221" t="s">
        <v>91</v>
      </c>
      <c r="AV2475" s="13" t="s">
        <v>89</v>
      </c>
      <c r="AW2475" s="13" t="s">
        <v>38</v>
      </c>
      <c r="AX2475" s="13" t="s">
        <v>82</v>
      </c>
      <c r="AY2475" s="221" t="s">
        <v>262</v>
      </c>
    </row>
    <row r="2476" spans="1:65" s="13" customFormat="1" ht="10">
      <c r="B2476" s="212"/>
      <c r="C2476" s="213"/>
      <c r="D2476" s="208" t="s">
        <v>272</v>
      </c>
      <c r="E2476" s="214" t="s">
        <v>44</v>
      </c>
      <c r="F2476" s="215" t="s">
        <v>755</v>
      </c>
      <c r="G2476" s="213"/>
      <c r="H2476" s="214" t="s">
        <v>44</v>
      </c>
      <c r="I2476" s="216"/>
      <c r="J2476" s="213"/>
      <c r="K2476" s="213"/>
      <c r="L2476" s="217"/>
      <c r="M2476" s="218"/>
      <c r="N2476" s="219"/>
      <c r="O2476" s="219"/>
      <c r="P2476" s="219"/>
      <c r="Q2476" s="219"/>
      <c r="R2476" s="219"/>
      <c r="S2476" s="219"/>
      <c r="T2476" s="220"/>
      <c r="AT2476" s="221" t="s">
        <v>272</v>
      </c>
      <c r="AU2476" s="221" t="s">
        <v>91</v>
      </c>
      <c r="AV2476" s="13" t="s">
        <v>89</v>
      </c>
      <c r="AW2476" s="13" t="s">
        <v>38</v>
      </c>
      <c r="AX2476" s="13" t="s">
        <v>82</v>
      </c>
      <c r="AY2476" s="221" t="s">
        <v>262</v>
      </c>
    </row>
    <row r="2477" spans="1:65" s="15" customFormat="1" ht="10">
      <c r="B2477" s="233"/>
      <c r="C2477" s="234"/>
      <c r="D2477" s="208" t="s">
        <v>272</v>
      </c>
      <c r="E2477" s="235" t="s">
        <v>44</v>
      </c>
      <c r="F2477" s="236" t="s">
        <v>756</v>
      </c>
      <c r="G2477" s="234"/>
      <c r="H2477" s="237">
        <v>53.7</v>
      </c>
      <c r="I2477" s="238"/>
      <c r="J2477" s="234"/>
      <c r="K2477" s="234"/>
      <c r="L2477" s="239"/>
      <c r="M2477" s="240"/>
      <c r="N2477" s="241"/>
      <c r="O2477" s="241"/>
      <c r="P2477" s="241"/>
      <c r="Q2477" s="241"/>
      <c r="R2477" s="241"/>
      <c r="S2477" s="241"/>
      <c r="T2477" s="242"/>
      <c r="AT2477" s="243" t="s">
        <v>272</v>
      </c>
      <c r="AU2477" s="243" t="s">
        <v>91</v>
      </c>
      <c r="AV2477" s="15" t="s">
        <v>91</v>
      </c>
      <c r="AW2477" s="15" t="s">
        <v>38</v>
      </c>
      <c r="AX2477" s="15" t="s">
        <v>82</v>
      </c>
      <c r="AY2477" s="243" t="s">
        <v>262</v>
      </c>
    </row>
    <row r="2478" spans="1:65" s="13" customFormat="1" ht="10">
      <c r="B2478" s="212"/>
      <c r="C2478" s="213"/>
      <c r="D2478" s="208" t="s">
        <v>272</v>
      </c>
      <c r="E2478" s="214" t="s">
        <v>44</v>
      </c>
      <c r="F2478" s="215" t="s">
        <v>757</v>
      </c>
      <c r="G2478" s="213"/>
      <c r="H2478" s="214" t="s">
        <v>44</v>
      </c>
      <c r="I2478" s="216"/>
      <c r="J2478" s="213"/>
      <c r="K2478" s="213"/>
      <c r="L2478" s="217"/>
      <c r="M2478" s="218"/>
      <c r="N2478" s="219"/>
      <c r="O2478" s="219"/>
      <c r="P2478" s="219"/>
      <c r="Q2478" s="219"/>
      <c r="R2478" s="219"/>
      <c r="S2478" s="219"/>
      <c r="T2478" s="220"/>
      <c r="AT2478" s="221" t="s">
        <v>272</v>
      </c>
      <c r="AU2478" s="221" t="s">
        <v>91</v>
      </c>
      <c r="AV2478" s="13" t="s">
        <v>89</v>
      </c>
      <c r="AW2478" s="13" t="s">
        <v>38</v>
      </c>
      <c r="AX2478" s="13" t="s">
        <v>82</v>
      </c>
      <c r="AY2478" s="221" t="s">
        <v>262</v>
      </c>
    </row>
    <row r="2479" spans="1:65" s="15" customFormat="1" ht="10">
      <c r="B2479" s="233"/>
      <c r="C2479" s="234"/>
      <c r="D2479" s="208" t="s">
        <v>272</v>
      </c>
      <c r="E2479" s="235" t="s">
        <v>44</v>
      </c>
      <c r="F2479" s="236" t="s">
        <v>758</v>
      </c>
      <c r="G2479" s="234"/>
      <c r="H2479" s="237">
        <v>25.2</v>
      </c>
      <c r="I2479" s="238"/>
      <c r="J2479" s="234"/>
      <c r="K2479" s="234"/>
      <c r="L2479" s="239"/>
      <c r="M2479" s="240"/>
      <c r="N2479" s="241"/>
      <c r="O2479" s="241"/>
      <c r="P2479" s="241"/>
      <c r="Q2479" s="241"/>
      <c r="R2479" s="241"/>
      <c r="S2479" s="241"/>
      <c r="T2479" s="242"/>
      <c r="AT2479" s="243" t="s">
        <v>272</v>
      </c>
      <c r="AU2479" s="243" t="s">
        <v>91</v>
      </c>
      <c r="AV2479" s="15" t="s">
        <v>91</v>
      </c>
      <c r="AW2479" s="15" t="s">
        <v>38</v>
      </c>
      <c r="AX2479" s="15" t="s">
        <v>82</v>
      </c>
      <c r="AY2479" s="243" t="s">
        <v>262</v>
      </c>
    </row>
    <row r="2480" spans="1:65" s="13" customFormat="1" ht="10">
      <c r="B2480" s="212"/>
      <c r="C2480" s="213"/>
      <c r="D2480" s="208" t="s">
        <v>272</v>
      </c>
      <c r="E2480" s="214" t="s">
        <v>44</v>
      </c>
      <c r="F2480" s="215" t="s">
        <v>759</v>
      </c>
      <c r="G2480" s="213"/>
      <c r="H2480" s="214" t="s">
        <v>44</v>
      </c>
      <c r="I2480" s="216"/>
      <c r="J2480" s="213"/>
      <c r="K2480" s="213"/>
      <c r="L2480" s="217"/>
      <c r="M2480" s="218"/>
      <c r="N2480" s="219"/>
      <c r="O2480" s="219"/>
      <c r="P2480" s="219"/>
      <c r="Q2480" s="219"/>
      <c r="R2480" s="219"/>
      <c r="S2480" s="219"/>
      <c r="T2480" s="220"/>
      <c r="AT2480" s="221" t="s">
        <v>272</v>
      </c>
      <c r="AU2480" s="221" t="s">
        <v>91</v>
      </c>
      <c r="AV2480" s="13" t="s">
        <v>89</v>
      </c>
      <c r="AW2480" s="13" t="s">
        <v>38</v>
      </c>
      <c r="AX2480" s="13" t="s">
        <v>82</v>
      </c>
      <c r="AY2480" s="221" t="s">
        <v>262</v>
      </c>
    </row>
    <row r="2481" spans="2:51" s="15" customFormat="1" ht="10">
      <c r="B2481" s="233"/>
      <c r="C2481" s="234"/>
      <c r="D2481" s="208" t="s">
        <v>272</v>
      </c>
      <c r="E2481" s="235" t="s">
        <v>44</v>
      </c>
      <c r="F2481" s="236" t="s">
        <v>760</v>
      </c>
      <c r="G2481" s="234"/>
      <c r="H2481" s="237">
        <v>60.1</v>
      </c>
      <c r="I2481" s="238"/>
      <c r="J2481" s="234"/>
      <c r="K2481" s="234"/>
      <c r="L2481" s="239"/>
      <c r="M2481" s="240"/>
      <c r="N2481" s="241"/>
      <c r="O2481" s="241"/>
      <c r="P2481" s="241"/>
      <c r="Q2481" s="241"/>
      <c r="R2481" s="241"/>
      <c r="S2481" s="241"/>
      <c r="T2481" s="242"/>
      <c r="AT2481" s="243" t="s">
        <v>272</v>
      </c>
      <c r="AU2481" s="243" t="s">
        <v>91</v>
      </c>
      <c r="AV2481" s="15" t="s">
        <v>91</v>
      </c>
      <c r="AW2481" s="15" t="s">
        <v>38</v>
      </c>
      <c r="AX2481" s="15" t="s">
        <v>82</v>
      </c>
      <c r="AY2481" s="243" t="s">
        <v>262</v>
      </c>
    </row>
    <row r="2482" spans="2:51" s="13" customFormat="1" ht="10">
      <c r="B2482" s="212"/>
      <c r="C2482" s="213"/>
      <c r="D2482" s="208" t="s">
        <v>272</v>
      </c>
      <c r="E2482" s="214" t="s">
        <v>44</v>
      </c>
      <c r="F2482" s="215" t="s">
        <v>761</v>
      </c>
      <c r="G2482" s="213"/>
      <c r="H2482" s="214" t="s">
        <v>44</v>
      </c>
      <c r="I2482" s="216"/>
      <c r="J2482" s="213"/>
      <c r="K2482" s="213"/>
      <c r="L2482" s="217"/>
      <c r="M2482" s="218"/>
      <c r="N2482" s="219"/>
      <c r="O2482" s="219"/>
      <c r="P2482" s="219"/>
      <c r="Q2482" s="219"/>
      <c r="R2482" s="219"/>
      <c r="S2482" s="219"/>
      <c r="T2482" s="220"/>
      <c r="AT2482" s="221" t="s">
        <v>272</v>
      </c>
      <c r="AU2482" s="221" t="s">
        <v>91</v>
      </c>
      <c r="AV2482" s="13" t="s">
        <v>89</v>
      </c>
      <c r="AW2482" s="13" t="s">
        <v>38</v>
      </c>
      <c r="AX2482" s="13" t="s">
        <v>82</v>
      </c>
      <c r="AY2482" s="221" t="s">
        <v>262</v>
      </c>
    </row>
    <row r="2483" spans="2:51" s="15" customFormat="1" ht="10">
      <c r="B2483" s="233"/>
      <c r="C2483" s="234"/>
      <c r="D2483" s="208" t="s">
        <v>272</v>
      </c>
      <c r="E2483" s="235" t="s">
        <v>44</v>
      </c>
      <c r="F2483" s="236" t="s">
        <v>762</v>
      </c>
      <c r="G2483" s="234"/>
      <c r="H2483" s="237">
        <v>133.69999999999999</v>
      </c>
      <c r="I2483" s="238"/>
      <c r="J2483" s="234"/>
      <c r="K2483" s="234"/>
      <c r="L2483" s="239"/>
      <c r="M2483" s="240"/>
      <c r="N2483" s="241"/>
      <c r="O2483" s="241"/>
      <c r="P2483" s="241"/>
      <c r="Q2483" s="241"/>
      <c r="R2483" s="241"/>
      <c r="S2483" s="241"/>
      <c r="T2483" s="242"/>
      <c r="AT2483" s="243" t="s">
        <v>272</v>
      </c>
      <c r="AU2483" s="243" t="s">
        <v>91</v>
      </c>
      <c r="AV2483" s="15" t="s">
        <v>91</v>
      </c>
      <c r="AW2483" s="15" t="s">
        <v>38</v>
      </c>
      <c r="AX2483" s="15" t="s">
        <v>82</v>
      </c>
      <c r="AY2483" s="243" t="s">
        <v>262</v>
      </c>
    </row>
    <row r="2484" spans="2:51" s="13" customFormat="1" ht="10">
      <c r="B2484" s="212"/>
      <c r="C2484" s="213"/>
      <c r="D2484" s="208" t="s">
        <v>272</v>
      </c>
      <c r="E2484" s="214" t="s">
        <v>44</v>
      </c>
      <c r="F2484" s="215" t="s">
        <v>763</v>
      </c>
      <c r="G2484" s="213"/>
      <c r="H2484" s="214" t="s">
        <v>44</v>
      </c>
      <c r="I2484" s="216"/>
      <c r="J2484" s="213"/>
      <c r="K2484" s="213"/>
      <c r="L2484" s="217"/>
      <c r="M2484" s="218"/>
      <c r="N2484" s="219"/>
      <c r="O2484" s="219"/>
      <c r="P2484" s="219"/>
      <c r="Q2484" s="219"/>
      <c r="R2484" s="219"/>
      <c r="S2484" s="219"/>
      <c r="T2484" s="220"/>
      <c r="AT2484" s="221" t="s">
        <v>272</v>
      </c>
      <c r="AU2484" s="221" t="s">
        <v>91</v>
      </c>
      <c r="AV2484" s="13" t="s">
        <v>89</v>
      </c>
      <c r="AW2484" s="13" t="s">
        <v>38</v>
      </c>
      <c r="AX2484" s="13" t="s">
        <v>82</v>
      </c>
      <c r="AY2484" s="221" t="s">
        <v>262</v>
      </c>
    </row>
    <row r="2485" spans="2:51" s="15" customFormat="1" ht="10">
      <c r="B2485" s="233"/>
      <c r="C2485" s="234"/>
      <c r="D2485" s="208" t="s">
        <v>272</v>
      </c>
      <c r="E2485" s="235" t="s">
        <v>44</v>
      </c>
      <c r="F2485" s="236" t="s">
        <v>764</v>
      </c>
      <c r="G2485" s="234"/>
      <c r="H2485" s="237">
        <v>9.8000000000000007</v>
      </c>
      <c r="I2485" s="238"/>
      <c r="J2485" s="234"/>
      <c r="K2485" s="234"/>
      <c r="L2485" s="239"/>
      <c r="M2485" s="240"/>
      <c r="N2485" s="241"/>
      <c r="O2485" s="241"/>
      <c r="P2485" s="241"/>
      <c r="Q2485" s="241"/>
      <c r="R2485" s="241"/>
      <c r="S2485" s="241"/>
      <c r="T2485" s="242"/>
      <c r="AT2485" s="243" t="s">
        <v>272</v>
      </c>
      <c r="AU2485" s="243" t="s">
        <v>91</v>
      </c>
      <c r="AV2485" s="15" t="s">
        <v>91</v>
      </c>
      <c r="AW2485" s="15" t="s">
        <v>38</v>
      </c>
      <c r="AX2485" s="15" t="s">
        <v>82</v>
      </c>
      <c r="AY2485" s="243" t="s">
        <v>262</v>
      </c>
    </row>
    <row r="2486" spans="2:51" s="13" customFormat="1" ht="10">
      <c r="B2486" s="212"/>
      <c r="C2486" s="213"/>
      <c r="D2486" s="208" t="s">
        <v>272</v>
      </c>
      <c r="E2486" s="214" t="s">
        <v>44</v>
      </c>
      <c r="F2486" s="215" t="s">
        <v>765</v>
      </c>
      <c r="G2486" s="213"/>
      <c r="H2486" s="214" t="s">
        <v>44</v>
      </c>
      <c r="I2486" s="216"/>
      <c r="J2486" s="213"/>
      <c r="K2486" s="213"/>
      <c r="L2486" s="217"/>
      <c r="M2486" s="218"/>
      <c r="N2486" s="219"/>
      <c r="O2486" s="219"/>
      <c r="P2486" s="219"/>
      <c r="Q2486" s="219"/>
      <c r="R2486" s="219"/>
      <c r="S2486" s="219"/>
      <c r="T2486" s="220"/>
      <c r="AT2486" s="221" t="s">
        <v>272</v>
      </c>
      <c r="AU2486" s="221" t="s">
        <v>91</v>
      </c>
      <c r="AV2486" s="13" t="s">
        <v>89</v>
      </c>
      <c r="AW2486" s="13" t="s">
        <v>38</v>
      </c>
      <c r="AX2486" s="13" t="s">
        <v>82</v>
      </c>
      <c r="AY2486" s="221" t="s">
        <v>262</v>
      </c>
    </row>
    <row r="2487" spans="2:51" s="15" customFormat="1" ht="10">
      <c r="B2487" s="233"/>
      <c r="C2487" s="234"/>
      <c r="D2487" s="208" t="s">
        <v>272</v>
      </c>
      <c r="E2487" s="235" t="s">
        <v>44</v>
      </c>
      <c r="F2487" s="236" t="s">
        <v>397</v>
      </c>
      <c r="G2487" s="234"/>
      <c r="H2487" s="237">
        <v>11</v>
      </c>
      <c r="I2487" s="238"/>
      <c r="J2487" s="234"/>
      <c r="K2487" s="234"/>
      <c r="L2487" s="239"/>
      <c r="M2487" s="240"/>
      <c r="N2487" s="241"/>
      <c r="O2487" s="241"/>
      <c r="P2487" s="241"/>
      <c r="Q2487" s="241"/>
      <c r="R2487" s="241"/>
      <c r="S2487" s="241"/>
      <c r="T2487" s="242"/>
      <c r="AT2487" s="243" t="s">
        <v>272</v>
      </c>
      <c r="AU2487" s="243" t="s">
        <v>91</v>
      </c>
      <c r="AV2487" s="15" t="s">
        <v>91</v>
      </c>
      <c r="AW2487" s="15" t="s">
        <v>38</v>
      </c>
      <c r="AX2487" s="15" t="s">
        <v>82</v>
      </c>
      <c r="AY2487" s="243" t="s">
        <v>262</v>
      </c>
    </row>
    <row r="2488" spans="2:51" s="13" customFormat="1" ht="10">
      <c r="B2488" s="212"/>
      <c r="C2488" s="213"/>
      <c r="D2488" s="208" t="s">
        <v>272</v>
      </c>
      <c r="E2488" s="214" t="s">
        <v>44</v>
      </c>
      <c r="F2488" s="215" t="s">
        <v>766</v>
      </c>
      <c r="G2488" s="213"/>
      <c r="H2488" s="214" t="s">
        <v>44</v>
      </c>
      <c r="I2488" s="216"/>
      <c r="J2488" s="213"/>
      <c r="K2488" s="213"/>
      <c r="L2488" s="217"/>
      <c r="M2488" s="218"/>
      <c r="N2488" s="219"/>
      <c r="O2488" s="219"/>
      <c r="P2488" s="219"/>
      <c r="Q2488" s="219"/>
      <c r="R2488" s="219"/>
      <c r="S2488" s="219"/>
      <c r="T2488" s="220"/>
      <c r="AT2488" s="221" t="s">
        <v>272</v>
      </c>
      <c r="AU2488" s="221" t="s">
        <v>91</v>
      </c>
      <c r="AV2488" s="13" t="s">
        <v>89</v>
      </c>
      <c r="AW2488" s="13" t="s">
        <v>38</v>
      </c>
      <c r="AX2488" s="13" t="s">
        <v>82</v>
      </c>
      <c r="AY2488" s="221" t="s">
        <v>262</v>
      </c>
    </row>
    <row r="2489" spans="2:51" s="15" customFormat="1" ht="10">
      <c r="B2489" s="233"/>
      <c r="C2489" s="234"/>
      <c r="D2489" s="208" t="s">
        <v>272</v>
      </c>
      <c r="E2489" s="235" t="s">
        <v>44</v>
      </c>
      <c r="F2489" s="236" t="s">
        <v>104</v>
      </c>
      <c r="G2489" s="234"/>
      <c r="H2489" s="237">
        <v>4</v>
      </c>
      <c r="I2489" s="238"/>
      <c r="J2489" s="234"/>
      <c r="K2489" s="234"/>
      <c r="L2489" s="239"/>
      <c r="M2489" s="240"/>
      <c r="N2489" s="241"/>
      <c r="O2489" s="241"/>
      <c r="P2489" s="241"/>
      <c r="Q2489" s="241"/>
      <c r="R2489" s="241"/>
      <c r="S2489" s="241"/>
      <c r="T2489" s="242"/>
      <c r="AT2489" s="243" t="s">
        <v>272</v>
      </c>
      <c r="AU2489" s="243" t="s">
        <v>91</v>
      </c>
      <c r="AV2489" s="15" t="s">
        <v>91</v>
      </c>
      <c r="AW2489" s="15" t="s">
        <v>38</v>
      </c>
      <c r="AX2489" s="15" t="s">
        <v>82</v>
      </c>
      <c r="AY2489" s="243" t="s">
        <v>262</v>
      </c>
    </row>
    <row r="2490" spans="2:51" s="13" customFormat="1" ht="10">
      <c r="B2490" s="212"/>
      <c r="C2490" s="213"/>
      <c r="D2490" s="208" t="s">
        <v>272</v>
      </c>
      <c r="E2490" s="214" t="s">
        <v>44</v>
      </c>
      <c r="F2490" s="215" t="s">
        <v>767</v>
      </c>
      <c r="G2490" s="213"/>
      <c r="H2490" s="214" t="s">
        <v>44</v>
      </c>
      <c r="I2490" s="216"/>
      <c r="J2490" s="213"/>
      <c r="K2490" s="213"/>
      <c r="L2490" s="217"/>
      <c r="M2490" s="218"/>
      <c r="N2490" s="219"/>
      <c r="O2490" s="219"/>
      <c r="P2490" s="219"/>
      <c r="Q2490" s="219"/>
      <c r="R2490" s="219"/>
      <c r="S2490" s="219"/>
      <c r="T2490" s="220"/>
      <c r="AT2490" s="221" t="s">
        <v>272</v>
      </c>
      <c r="AU2490" s="221" t="s">
        <v>91</v>
      </c>
      <c r="AV2490" s="13" t="s">
        <v>89</v>
      </c>
      <c r="AW2490" s="13" t="s">
        <v>38</v>
      </c>
      <c r="AX2490" s="13" t="s">
        <v>82</v>
      </c>
      <c r="AY2490" s="221" t="s">
        <v>262</v>
      </c>
    </row>
    <row r="2491" spans="2:51" s="15" customFormat="1" ht="10">
      <c r="B2491" s="233"/>
      <c r="C2491" s="234"/>
      <c r="D2491" s="208" t="s">
        <v>272</v>
      </c>
      <c r="E2491" s="235" t="s">
        <v>44</v>
      </c>
      <c r="F2491" s="236" t="s">
        <v>768</v>
      </c>
      <c r="G2491" s="234"/>
      <c r="H2491" s="237">
        <v>3.8</v>
      </c>
      <c r="I2491" s="238"/>
      <c r="J2491" s="234"/>
      <c r="K2491" s="234"/>
      <c r="L2491" s="239"/>
      <c r="M2491" s="240"/>
      <c r="N2491" s="241"/>
      <c r="O2491" s="241"/>
      <c r="P2491" s="241"/>
      <c r="Q2491" s="241"/>
      <c r="R2491" s="241"/>
      <c r="S2491" s="241"/>
      <c r="T2491" s="242"/>
      <c r="AT2491" s="243" t="s">
        <v>272</v>
      </c>
      <c r="AU2491" s="243" t="s">
        <v>91</v>
      </c>
      <c r="AV2491" s="15" t="s">
        <v>91</v>
      </c>
      <c r="AW2491" s="15" t="s">
        <v>38</v>
      </c>
      <c r="AX2491" s="15" t="s">
        <v>82</v>
      </c>
      <c r="AY2491" s="243" t="s">
        <v>262</v>
      </c>
    </row>
    <row r="2492" spans="2:51" s="13" customFormat="1" ht="10">
      <c r="B2492" s="212"/>
      <c r="C2492" s="213"/>
      <c r="D2492" s="208" t="s">
        <v>272</v>
      </c>
      <c r="E2492" s="214" t="s">
        <v>44</v>
      </c>
      <c r="F2492" s="215" t="s">
        <v>769</v>
      </c>
      <c r="G2492" s="213"/>
      <c r="H2492" s="214" t="s">
        <v>44</v>
      </c>
      <c r="I2492" s="216"/>
      <c r="J2492" s="213"/>
      <c r="K2492" s="213"/>
      <c r="L2492" s="217"/>
      <c r="M2492" s="218"/>
      <c r="N2492" s="219"/>
      <c r="O2492" s="219"/>
      <c r="P2492" s="219"/>
      <c r="Q2492" s="219"/>
      <c r="R2492" s="219"/>
      <c r="S2492" s="219"/>
      <c r="T2492" s="220"/>
      <c r="AT2492" s="221" t="s">
        <v>272</v>
      </c>
      <c r="AU2492" s="221" t="s">
        <v>91</v>
      </c>
      <c r="AV2492" s="13" t="s">
        <v>89</v>
      </c>
      <c r="AW2492" s="13" t="s">
        <v>38</v>
      </c>
      <c r="AX2492" s="13" t="s">
        <v>82</v>
      </c>
      <c r="AY2492" s="221" t="s">
        <v>262</v>
      </c>
    </row>
    <row r="2493" spans="2:51" s="15" customFormat="1" ht="10">
      <c r="B2493" s="233"/>
      <c r="C2493" s="234"/>
      <c r="D2493" s="208" t="s">
        <v>272</v>
      </c>
      <c r="E2493" s="235" t="s">
        <v>44</v>
      </c>
      <c r="F2493" s="236" t="s">
        <v>347</v>
      </c>
      <c r="G2493" s="234"/>
      <c r="H2493" s="237">
        <v>7</v>
      </c>
      <c r="I2493" s="238"/>
      <c r="J2493" s="234"/>
      <c r="K2493" s="234"/>
      <c r="L2493" s="239"/>
      <c r="M2493" s="240"/>
      <c r="N2493" s="241"/>
      <c r="O2493" s="241"/>
      <c r="P2493" s="241"/>
      <c r="Q2493" s="241"/>
      <c r="R2493" s="241"/>
      <c r="S2493" s="241"/>
      <c r="T2493" s="242"/>
      <c r="AT2493" s="243" t="s">
        <v>272</v>
      </c>
      <c r="AU2493" s="243" t="s">
        <v>91</v>
      </c>
      <c r="AV2493" s="15" t="s">
        <v>91</v>
      </c>
      <c r="AW2493" s="15" t="s">
        <v>38</v>
      </c>
      <c r="AX2493" s="15" t="s">
        <v>82</v>
      </c>
      <c r="AY2493" s="243" t="s">
        <v>262</v>
      </c>
    </row>
    <row r="2494" spans="2:51" s="13" customFormat="1" ht="10">
      <c r="B2494" s="212"/>
      <c r="C2494" s="213"/>
      <c r="D2494" s="208" t="s">
        <v>272</v>
      </c>
      <c r="E2494" s="214" t="s">
        <v>44</v>
      </c>
      <c r="F2494" s="215" t="s">
        <v>770</v>
      </c>
      <c r="G2494" s="213"/>
      <c r="H2494" s="214" t="s">
        <v>44</v>
      </c>
      <c r="I2494" s="216"/>
      <c r="J2494" s="213"/>
      <c r="K2494" s="213"/>
      <c r="L2494" s="217"/>
      <c r="M2494" s="218"/>
      <c r="N2494" s="219"/>
      <c r="O2494" s="219"/>
      <c r="P2494" s="219"/>
      <c r="Q2494" s="219"/>
      <c r="R2494" s="219"/>
      <c r="S2494" s="219"/>
      <c r="T2494" s="220"/>
      <c r="AT2494" s="221" t="s">
        <v>272</v>
      </c>
      <c r="AU2494" s="221" t="s">
        <v>91</v>
      </c>
      <c r="AV2494" s="13" t="s">
        <v>89</v>
      </c>
      <c r="AW2494" s="13" t="s">
        <v>38</v>
      </c>
      <c r="AX2494" s="13" t="s">
        <v>82</v>
      </c>
      <c r="AY2494" s="221" t="s">
        <v>262</v>
      </c>
    </row>
    <row r="2495" spans="2:51" s="15" customFormat="1" ht="10">
      <c r="B2495" s="233"/>
      <c r="C2495" s="234"/>
      <c r="D2495" s="208" t="s">
        <v>272</v>
      </c>
      <c r="E2495" s="235" t="s">
        <v>44</v>
      </c>
      <c r="F2495" s="236" t="s">
        <v>475</v>
      </c>
      <c r="G2495" s="234"/>
      <c r="H2495" s="237">
        <v>20</v>
      </c>
      <c r="I2495" s="238"/>
      <c r="J2495" s="234"/>
      <c r="K2495" s="234"/>
      <c r="L2495" s="239"/>
      <c r="M2495" s="240"/>
      <c r="N2495" s="241"/>
      <c r="O2495" s="241"/>
      <c r="P2495" s="241"/>
      <c r="Q2495" s="241"/>
      <c r="R2495" s="241"/>
      <c r="S2495" s="241"/>
      <c r="T2495" s="242"/>
      <c r="AT2495" s="243" t="s">
        <v>272</v>
      </c>
      <c r="AU2495" s="243" t="s">
        <v>91</v>
      </c>
      <c r="AV2495" s="15" t="s">
        <v>91</v>
      </c>
      <c r="AW2495" s="15" t="s">
        <v>38</v>
      </c>
      <c r="AX2495" s="15" t="s">
        <v>82</v>
      </c>
      <c r="AY2495" s="243" t="s">
        <v>262</v>
      </c>
    </row>
    <row r="2496" spans="2:51" s="13" customFormat="1" ht="10">
      <c r="B2496" s="212"/>
      <c r="C2496" s="213"/>
      <c r="D2496" s="208" t="s">
        <v>272</v>
      </c>
      <c r="E2496" s="214" t="s">
        <v>44</v>
      </c>
      <c r="F2496" s="215" t="s">
        <v>771</v>
      </c>
      <c r="G2496" s="213"/>
      <c r="H2496" s="214" t="s">
        <v>44</v>
      </c>
      <c r="I2496" s="216"/>
      <c r="J2496" s="213"/>
      <c r="K2496" s="213"/>
      <c r="L2496" s="217"/>
      <c r="M2496" s="218"/>
      <c r="N2496" s="219"/>
      <c r="O2496" s="219"/>
      <c r="P2496" s="219"/>
      <c r="Q2496" s="219"/>
      <c r="R2496" s="219"/>
      <c r="S2496" s="219"/>
      <c r="T2496" s="220"/>
      <c r="AT2496" s="221" t="s">
        <v>272</v>
      </c>
      <c r="AU2496" s="221" t="s">
        <v>91</v>
      </c>
      <c r="AV2496" s="13" t="s">
        <v>89</v>
      </c>
      <c r="AW2496" s="13" t="s">
        <v>38</v>
      </c>
      <c r="AX2496" s="13" t="s">
        <v>82</v>
      </c>
      <c r="AY2496" s="221" t="s">
        <v>262</v>
      </c>
    </row>
    <row r="2497" spans="2:51" s="15" customFormat="1" ht="10">
      <c r="B2497" s="233"/>
      <c r="C2497" s="234"/>
      <c r="D2497" s="208" t="s">
        <v>272</v>
      </c>
      <c r="E2497" s="235" t="s">
        <v>44</v>
      </c>
      <c r="F2497" s="236" t="s">
        <v>772</v>
      </c>
      <c r="G2497" s="234"/>
      <c r="H2497" s="237">
        <v>19.8</v>
      </c>
      <c r="I2497" s="238"/>
      <c r="J2497" s="234"/>
      <c r="K2497" s="234"/>
      <c r="L2497" s="239"/>
      <c r="M2497" s="240"/>
      <c r="N2497" s="241"/>
      <c r="O2497" s="241"/>
      <c r="P2497" s="241"/>
      <c r="Q2497" s="241"/>
      <c r="R2497" s="241"/>
      <c r="S2497" s="241"/>
      <c r="T2497" s="242"/>
      <c r="AT2497" s="243" t="s">
        <v>272</v>
      </c>
      <c r="AU2497" s="243" t="s">
        <v>91</v>
      </c>
      <c r="AV2497" s="15" t="s">
        <v>91</v>
      </c>
      <c r="AW2497" s="15" t="s">
        <v>38</v>
      </c>
      <c r="AX2497" s="15" t="s">
        <v>82</v>
      </c>
      <c r="AY2497" s="243" t="s">
        <v>262</v>
      </c>
    </row>
    <row r="2498" spans="2:51" s="13" customFormat="1" ht="10">
      <c r="B2498" s="212"/>
      <c r="C2498" s="213"/>
      <c r="D2498" s="208" t="s">
        <v>272</v>
      </c>
      <c r="E2498" s="214" t="s">
        <v>44</v>
      </c>
      <c r="F2498" s="215" t="s">
        <v>773</v>
      </c>
      <c r="G2498" s="213"/>
      <c r="H2498" s="214" t="s">
        <v>44</v>
      </c>
      <c r="I2498" s="216"/>
      <c r="J2498" s="213"/>
      <c r="K2498" s="213"/>
      <c r="L2498" s="217"/>
      <c r="M2498" s="218"/>
      <c r="N2498" s="219"/>
      <c r="O2498" s="219"/>
      <c r="P2498" s="219"/>
      <c r="Q2498" s="219"/>
      <c r="R2498" s="219"/>
      <c r="S2498" s="219"/>
      <c r="T2498" s="220"/>
      <c r="AT2498" s="221" t="s">
        <v>272</v>
      </c>
      <c r="AU2498" s="221" t="s">
        <v>91</v>
      </c>
      <c r="AV2498" s="13" t="s">
        <v>89</v>
      </c>
      <c r="AW2498" s="13" t="s">
        <v>38</v>
      </c>
      <c r="AX2498" s="13" t="s">
        <v>82</v>
      </c>
      <c r="AY2498" s="221" t="s">
        <v>262</v>
      </c>
    </row>
    <row r="2499" spans="2:51" s="15" customFormat="1" ht="10">
      <c r="B2499" s="233"/>
      <c r="C2499" s="234"/>
      <c r="D2499" s="208" t="s">
        <v>272</v>
      </c>
      <c r="E2499" s="235" t="s">
        <v>44</v>
      </c>
      <c r="F2499" s="236" t="s">
        <v>774</v>
      </c>
      <c r="G2499" s="234"/>
      <c r="H2499" s="237">
        <v>49.1</v>
      </c>
      <c r="I2499" s="238"/>
      <c r="J2499" s="234"/>
      <c r="K2499" s="234"/>
      <c r="L2499" s="239"/>
      <c r="M2499" s="240"/>
      <c r="N2499" s="241"/>
      <c r="O2499" s="241"/>
      <c r="P2499" s="241"/>
      <c r="Q2499" s="241"/>
      <c r="R2499" s="241"/>
      <c r="S2499" s="241"/>
      <c r="T2499" s="242"/>
      <c r="AT2499" s="243" t="s">
        <v>272</v>
      </c>
      <c r="AU2499" s="243" t="s">
        <v>91</v>
      </c>
      <c r="AV2499" s="15" t="s">
        <v>91</v>
      </c>
      <c r="AW2499" s="15" t="s">
        <v>38</v>
      </c>
      <c r="AX2499" s="15" t="s">
        <v>82</v>
      </c>
      <c r="AY2499" s="243" t="s">
        <v>262</v>
      </c>
    </row>
    <row r="2500" spans="2:51" s="13" customFormat="1" ht="10">
      <c r="B2500" s="212"/>
      <c r="C2500" s="213"/>
      <c r="D2500" s="208" t="s">
        <v>272</v>
      </c>
      <c r="E2500" s="214" t="s">
        <v>44</v>
      </c>
      <c r="F2500" s="215" t="s">
        <v>775</v>
      </c>
      <c r="G2500" s="213"/>
      <c r="H2500" s="214" t="s">
        <v>44</v>
      </c>
      <c r="I2500" s="216"/>
      <c r="J2500" s="213"/>
      <c r="K2500" s="213"/>
      <c r="L2500" s="217"/>
      <c r="M2500" s="218"/>
      <c r="N2500" s="219"/>
      <c r="O2500" s="219"/>
      <c r="P2500" s="219"/>
      <c r="Q2500" s="219"/>
      <c r="R2500" s="219"/>
      <c r="S2500" s="219"/>
      <c r="T2500" s="220"/>
      <c r="AT2500" s="221" t="s">
        <v>272</v>
      </c>
      <c r="AU2500" s="221" t="s">
        <v>91</v>
      </c>
      <c r="AV2500" s="13" t="s">
        <v>89</v>
      </c>
      <c r="AW2500" s="13" t="s">
        <v>38</v>
      </c>
      <c r="AX2500" s="13" t="s">
        <v>82</v>
      </c>
      <c r="AY2500" s="221" t="s">
        <v>262</v>
      </c>
    </row>
    <row r="2501" spans="2:51" s="15" customFormat="1" ht="10">
      <c r="B2501" s="233"/>
      <c r="C2501" s="234"/>
      <c r="D2501" s="208" t="s">
        <v>272</v>
      </c>
      <c r="E2501" s="235" t="s">
        <v>44</v>
      </c>
      <c r="F2501" s="236" t="s">
        <v>776</v>
      </c>
      <c r="G2501" s="234"/>
      <c r="H2501" s="237">
        <v>7.4</v>
      </c>
      <c r="I2501" s="238"/>
      <c r="J2501" s="234"/>
      <c r="K2501" s="234"/>
      <c r="L2501" s="239"/>
      <c r="M2501" s="240"/>
      <c r="N2501" s="241"/>
      <c r="O2501" s="241"/>
      <c r="P2501" s="241"/>
      <c r="Q2501" s="241"/>
      <c r="R2501" s="241"/>
      <c r="S2501" s="241"/>
      <c r="T2501" s="242"/>
      <c r="AT2501" s="243" t="s">
        <v>272</v>
      </c>
      <c r="AU2501" s="243" t="s">
        <v>91</v>
      </c>
      <c r="AV2501" s="15" t="s">
        <v>91</v>
      </c>
      <c r="AW2501" s="15" t="s">
        <v>38</v>
      </c>
      <c r="AX2501" s="15" t="s">
        <v>82</v>
      </c>
      <c r="AY2501" s="243" t="s">
        <v>262</v>
      </c>
    </row>
    <row r="2502" spans="2:51" s="13" customFormat="1" ht="10">
      <c r="B2502" s="212"/>
      <c r="C2502" s="213"/>
      <c r="D2502" s="208" t="s">
        <v>272</v>
      </c>
      <c r="E2502" s="214" t="s">
        <v>44</v>
      </c>
      <c r="F2502" s="215" t="s">
        <v>777</v>
      </c>
      <c r="G2502" s="213"/>
      <c r="H2502" s="214" t="s">
        <v>44</v>
      </c>
      <c r="I2502" s="216"/>
      <c r="J2502" s="213"/>
      <c r="K2502" s="213"/>
      <c r="L2502" s="217"/>
      <c r="M2502" s="218"/>
      <c r="N2502" s="219"/>
      <c r="O2502" s="219"/>
      <c r="P2502" s="219"/>
      <c r="Q2502" s="219"/>
      <c r="R2502" s="219"/>
      <c r="S2502" s="219"/>
      <c r="T2502" s="220"/>
      <c r="AT2502" s="221" t="s">
        <v>272</v>
      </c>
      <c r="AU2502" s="221" t="s">
        <v>91</v>
      </c>
      <c r="AV2502" s="13" t="s">
        <v>89</v>
      </c>
      <c r="AW2502" s="13" t="s">
        <v>38</v>
      </c>
      <c r="AX2502" s="13" t="s">
        <v>82</v>
      </c>
      <c r="AY2502" s="221" t="s">
        <v>262</v>
      </c>
    </row>
    <row r="2503" spans="2:51" s="15" customFormat="1" ht="10">
      <c r="B2503" s="233"/>
      <c r="C2503" s="234"/>
      <c r="D2503" s="208" t="s">
        <v>272</v>
      </c>
      <c r="E2503" s="235" t="s">
        <v>44</v>
      </c>
      <c r="F2503" s="236" t="s">
        <v>778</v>
      </c>
      <c r="G2503" s="234"/>
      <c r="H2503" s="237">
        <v>3.5</v>
      </c>
      <c r="I2503" s="238"/>
      <c r="J2503" s="234"/>
      <c r="K2503" s="234"/>
      <c r="L2503" s="239"/>
      <c r="M2503" s="240"/>
      <c r="N2503" s="241"/>
      <c r="O2503" s="241"/>
      <c r="P2503" s="241"/>
      <c r="Q2503" s="241"/>
      <c r="R2503" s="241"/>
      <c r="S2503" s="241"/>
      <c r="T2503" s="242"/>
      <c r="AT2503" s="243" t="s">
        <v>272</v>
      </c>
      <c r="AU2503" s="243" t="s">
        <v>91</v>
      </c>
      <c r="AV2503" s="15" t="s">
        <v>91</v>
      </c>
      <c r="AW2503" s="15" t="s">
        <v>38</v>
      </c>
      <c r="AX2503" s="15" t="s">
        <v>82</v>
      </c>
      <c r="AY2503" s="243" t="s">
        <v>262</v>
      </c>
    </row>
    <row r="2504" spans="2:51" s="13" customFormat="1" ht="10">
      <c r="B2504" s="212"/>
      <c r="C2504" s="213"/>
      <c r="D2504" s="208" t="s">
        <v>272</v>
      </c>
      <c r="E2504" s="214" t="s">
        <v>44</v>
      </c>
      <c r="F2504" s="215" t="s">
        <v>779</v>
      </c>
      <c r="G2504" s="213"/>
      <c r="H2504" s="214" t="s">
        <v>44</v>
      </c>
      <c r="I2504" s="216"/>
      <c r="J2504" s="213"/>
      <c r="K2504" s="213"/>
      <c r="L2504" s="217"/>
      <c r="M2504" s="218"/>
      <c r="N2504" s="219"/>
      <c r="O2504" s="219"/>
      <c r="P2504" s="219"/>
      <c r="Q2504" s="219"/>
      <c r="R2504" s="219"/>
      <c r="S2504" s="219"/>
      <c r="T2504" s="220"/>
      <c r="AT2504" s="221" t="s">
        <v>272</v>
      </c>
      <c r="AU2504" s="221" t="s">
        <v>91</v>
      </c>
      <c r="AV2504" s="13" t="s">
        <v>89</v>
      </c>
      <c r="AW2504" s="13" t="s">
        <v>38</v>
      </c>
      <c r="AX2504" s="13" t="s">
        <v>82</v>
      </c>
      <c r="AY2504" s="221" t="s">
        <v>262</v>
      </c>
    </row>
    <row r="2505" spans="2:51" s="15" customFormat="1" ht="10">
      <c r="B2505" s="233"/>
      <c r="C2505" s="234"/>
      <c r="D2505" s="208" t="s">
        <v>272</v>
      </c>
      <c r="E2505" s="235" t="s">
        <v>44</v>
      </c>
      <c r="F2505" s="236" t="s">
        <v>780</v>
      </c>
      <c r="G2505" s="234"/>
      <c r="H2505" s="237">
        <v>51.8</v>
      </c>
      <c r="I2505" s="238"/>
      <c r="J2505" s="234"/>
      <c r="K2505" s="234"/>
      <c r="L2505" s="239"/>
      <c r="M2505" s="240"/>
      <c r="N2505" s="241"/>
      <c r="O2505" s="241"/>
      <c r="P2505" s="241"/>
      <c r="Q2505" s="241"/>
      <c r="R2505" s="241"/>
      <c r="S2505" s="241"/>
      <c r="T2505" s="242"/>
      <c r="AT2505" s="243" t="s">
        <v>272</v>
      </c>
      <c r="AU2505" s="243" t="s">
        <v>91</v>
      </c>
      <c r="AV2505" s="15" t="s">
        <v>91</v>
      </c>
      <c r="AW2505" s="15" t="s">
        <v>38</v>
      </c>
      <c r="AX2505" s="15" t="s">
        <v>82</v>
      </c>
      <c r="AY2505" s="243" t="s">
        <v>262</v>
      </c>
    </row>
    <row r="2506" spans="2:51" s="13" customFormat="1" ht="10">
      <c r="B2506" s="212"/>
      <c r="C2506" s="213"/>
      <c r="D2506" s="208" t="s">
        <v>272</v>
      </c>
      <c r="E2506" s="214" t="s">
        <v>44</v>
      </c>
      <c r="F2506" s="215" t="s">
        <v>781</v>
      </c>
      <c r="G2506" s="213"/>
      <c r="H2506" s="214" t="s">
        <v>44</v>
      </c>
      <c r="I2506" s="216"/>
      <c r="J2506" s="213"/>
      <c r="K2506" s="213"/>
      <c r="L2506" s="217"/>
      <c r="M2506" s="218"/>
      <c r="N2506" s="219"/>
      <c r="O2506" s="219"/>
      <c r="P2506" s="219"/>
      <c r="Q2506" s="219"/>
      <c r="R2506" s="219"/>
      <c r="S2506" s="219"/>
      <c r="T2506" s="220"/>
      <c r="AT2506" s="221" t="s">
        <v>272</v>
      </c>
      <c r="AU2506" s="221" t="s">
        <v>91</v>
      </c>
      <c r="AV2506" s="13" t="s">
        <v>89</v>
      </c>
      <c r="AW2506" s="13" t="s">
        <v>38</v>
      </c>
      <c r="AX2506" s="13" t="s">
        <v>82</v>
      </c>
      <c r="AY2506" s="221" t="s">
        <v>262</v>
      </c>
    </row>
    <row r="2507" spans="2:51" s="15" customFormat="1" ht="10">
      <c r="B2507" s="233"/>
      <c r="C2507" s="234"/>
      <c r="D2507" s="208" t="s">
        <v>272</v>
      </c>
      <c r="E2507" s="235" t="s">
        <v>44</v>
      </c>
      <c r="F2507" s="236" t="s">
        <v>782</v>
      </c>
      <c r="G2507" s="234"/>
      <c r="H2507" s="237">
        <v>8.6</v>
      </c>
      <c r="I2507" s="238"/>
      <c r="J2507" s="234"/>
      <c r="K2507" s="234"/>
      <c r="L2507" s="239"/>
      <c r="M2507" s="240"/>
      <c r="N2507" s="241"/>
      <c r="O2507" s="241"/>
      <c r="P2507" s="241"/>
      <c r="Q2507" s="241"/>
      <c r="R2507" s="241"/>
      <c r="S2507" s="241"/>
      <c r="T2507" s="242"/>
      <c r="AT2507" s="243" t="s">
        <v>272</v>
      </c>
      <c r="AU2507" s="243" t="s">
        <v>91</v>
      </c>
      <c r="AV2507" s="15" t="s">
        <v>91</v>
      </c>
      <c r="AW2507" s="15" t="s">
        <v>38</v>
      </c>
      <c r="AX2507" s="15" t="s">
        <v>82</v>
      </c>
      <c r="AY2507" s="243" t="s">
        <v>262</v>
      </c>
    </row>
    <row r="2508" spans="2:51" s="13" customFormat="1" ht="10">
      <c r="B2508" s="212"/>
      <c r="C2508" s="213"/>
      <c r="D2508" s="208" t="s">
        <v>272</v>
      </c>
      <c r="E2508" s="214" t="s">
        <v>44</v>
      </c>
      <c r="F2508" s="215" t="s">
        <v>783</v>
      </c>
      <c r="G2508" s="213"/>
      <c r="H2508" s="214" t="s">
        <v>44</v>
      </c>
      <c r="I2508" s="216"/>
      <c r="J2508" s="213"/>
      <c r="K2508" s="213"/>
      <c r="L2508" s="217"/>
      <c r="M2508" s="218"/>
      <c r="N2508" s="219"/>
      <c r="O2508" s="219"/>
      <c r="P2508" s="219"/>
      <c r="Q2508" s="219"/>
      <c r="R2508" s="219"/>
      <c r="S2508" s="219"/>
      <c r="T2508" s="220"/>
      <c r="AT2508" s="221" t="s">
        <v>272</v>
      </c>
      <c r="AU2508" s="221" t="s">
        <v>91</v>
      </c>
      <c r="AV2508" s="13" t="s">
        <v>89</v>
      </c>
      <c r="AW2508" s="13" t="s">
        <v>38</v>
      </c>
      <c r="AX2508" s="13" t="s">
        <v>82</v>
      </c>
      <c r="AY2508" s="221" t="s">
        <v>262</v>
      </c>
    </row>
    <row r="2509" spans="2:51" s="15" customFormat="1" ht="10">
      <c r="B2509" s="233"/>
      <c r="C2509" s="234"/>
      <c r="D2509" s="208" t="s">
        <v>272</v>
      </c>
      <c r="E2509" s="235" t="s">
        <v>44</v>
      </c>
      <c r="F2509" s="236" t="s">
        <v>784</v>
      </c>
      <c r="G2509" s="234"/>
      <c r="H2509" s="237">
        <v>3.2</v>
      </c>
      <c r="I2509" s="238"/>
      <c r="J2509" s="234"/>
      <c r="K2509" s="234"/>
      <c r="L2509" s="239"/>
      <c r="M2509" s="240"/>
      <c r="N2509" s="241"/>
      <c r="O2509" s="241"/>
      <c r="P2509" s="241"/>
      <c r="Q2509" s="241"/>
      <c r="R2509" s="241"/>
      <c r="S2509" s="241"/>
      <c r="T2509" s="242"/>
      <c r="AT2509" s="243" t="s">
        <v>272</v>
      </c>
      <c r="AU2509" s="243" t="s">
        <v>91</v>
      </c>
      <c r="AV2509" s="15" t="s">
        <v>91</v>
      </c>
      <c r="AW2509" s="15" t="s">
        <v>38</v>
      </c>
      <c r="AX2509" s="15" t="s">
        <v>82</v>
      </c>
      <c r="AY2509" s="243" t="s">
        <v>262</v>
      </c>
    </row>
    <row r="2510" spans="2:51" s="13" customFormat="1" ht="10">
      <c r="B2510" s="212"/>
      <c r="C2510" s="213"/>
      <c r="D2510" s="208" t="s">
        <v>272</v>
      </c>
      <c r="E2510" s="214" t="s">
        <v>44</v>
      </c>
      <c r="F2510" s="215" t="s">
        <v>785</v>
      </c>
      <c r="G2510" s="213"/>
      <c r="H2510" s="214" t="s">
        <v>44</v>
      </c>
      <c r="I2510" s="216"/>
      <c r="J2510" s="213"/>
      <c r="K2510" s="213"/>
      <c r="L2510" s="217"/>
      <c r="M2510" s="218"/>
      <c r="N2510" s="219"/>
      <c r="O2510" s="219"/>
      <c r="P2510" s="219"/>
      <c r="Q2510" s="219"/>
      <c r="R2510" s="219"/>
      <c r="S2510" s="219"/>
      <c r="T2510" s="220"/>
      <c r="AT2510" s="221" t="s">
        <v>272</v>
      </c>
      <c r="AU2510" s="221" t="s">
        <v>91</v>
      </c>
      <c r="AV2510" s="13" t="s">
        <v>89</v>
      </c>
      <c r="AW2510" s="13" t="s">
        <v>38</v>
      </c>
      <c r="AX2510" s="13" t="s">
        <v>82</v>
      </c>
      <c r="AY2510" s="221" t="s">
        <v>262</v>
      </c>
    </row>
    <row r="2511" spans="2:51" s="15" customFormat="1" ht="10">
      <c r="B2511" s="233"/>
      <c r="C2511" s="234"/>
      <c r="D2511" s="208" t="s">
        <v>272</v>
      </c>
      <c r="E2511" s="235" t="s">
        <v>44</v>
      </c>
      <c r="F2511" s="236" t="s">
        <v>786</v>
      </c>
      <c r="G2511" s="234"/>
      <c r="H2511" s="237">
        <v>8.8000000000000007</v>
      </c>
      <c r="I2511" s="238"/>
      <c r="J2511" s="234"/>
      <c r="K2511" s="234"/>
      <c r="L2511" s="239"/>
      <c r="M2511" s="240"/>
      <c r="N2511" s="241"/>
      <c r="O2511" s="241"/>
      <c r="P2511" s="241"/>
      <c r="Q2511" s="241"/>
      <c r="R2511" s="241"/>
      <c r="S2511" s="241"/>
      <c r="T2511" s="242"/>
      <c r="AT2511" s="243" t="s">
        <v>272</v>
      </c>
      <c r="AU2511" s="243" t="s">
        <v>91</v>
      </c>
      <c r="AV2511" s="15" t="s">
        <v>91</v>
      </c>
      <c r="AW2511" s="15" t="s">
        <v>38</v>
      </c>
      <c r="AX2511" s="15" t="s">
        <v>82</v>
      </c>
      <c r="AY2511" s="243" t="s">
        <v>262</v>
      </c>
    </row>
    <row r="2512" spans="2:51" s="13" customFormat="1" ht="10">
      <c r="B2512" s="212"/>
      <c r="C2512" s="213"/>
      <c r="D2512" s="208" t="s">
        <v>272</v>
      </c>
      <c r="E2512" s="214" t="s">
        <v>44</v>
      </c>
      <c r="F2512" s="215" t="s">
        <v>787</v>
      </c>
      <c r="G2512" s="213"/>
      <c r="H2512" s="214" t="s">
        <v>44</v>
      </c>
      <c r="I2512" s="216"/>
      <c r="J2512" s="213"/>
      <c r="K2512" s="213"/>
      <c r="L2512" s="217"/>
      <c r="M2512" s="218"/>
      <c r="N2512" s="219"/>
      <c r="O2512" s="219"/>
      <c r="P2512" s="219"/>
      <c r="Q2512" s="219"/>
      <c r="R2512" s="219"/>
      <c r="S2512" s="219"/>
      <c r="T2512" s="220"/>
      <c r="AT2512" s="221" t="s">
        <v>272</v>
      </c>
      <c r="AU2512" s="221" t="s">
        <v>91</v>
      </c>
      <c r="AV2512" s="13" t="s">
        <v>89</v>
      </c>
      <c r="AW2512" s="13" t="s">
        <v>38</v>
      </c>
      <c r="AX2512" s="13" t="s">
        <v>82</v>
      </c>
      <c r="AY2512" s="221" t="s">
        <v>262</v>
      </c>
    </row>
    <row r="2513" spans="2:51" s="15" customFormat="1" ht="10">
      <c r="B2513" s="233"/>
      <c r="C2513" s="234"/>
      <c r="D2513" s="208" t="s">
        <v>272</v>
      </c>
      <c r="E2513" s="235" t="s">
        <v>44</v>
      </c>
      <c r="F2513" s="236" t="s">
        <v>788</v>
      </c>
      <c r="G2513" s="234"/>
      <c r="H2513" s="237">
        <v>8.5</v>
      </c>
      <c r="I2513" s="238"/>
      <c r="J2513" s="234"/>
      <c r="K2513" s="234"/>
      <c r="L2513" s="239"/>
      <c r="M2513" s="240"/>
      <c r="N2513" s="241"/>
      <c r="O2513" s="241"/>
      <c r="P2513" s="241"/>
      <c r="Q2513" s="241"/>
      <c r="R2513" s="241"/>
      <c r="S2513" s="241"/>
      <c r="T2513" s="242"/>
      <c r="AT2513" s="243" t="s">
        <v>272</v>
      </c>
      <c r="AU2513" s="243" t="s">
        <v>91</v>
      </c>
      <c r="AV2513" s="15" t="s">
        <v>91</v>
      </c>
      <c r="AW2513" s="15" t="s">
        <v>38</v>
      </c>
      <c r="AX2513" s="15" t="s">
        <v>82</v>
      </c>
      <c r="AY2513" s="243" t="s">
        <v>262</v>
      </c>
    </row>
    <row r="2514" spans="2:51" s="13" customFormat="1" ht="10">
      <c r="B2514" s="212"/>
      <c r="C2514" s="213"/>
      <c r="D2514" s="208" t="s">
        <v>272</v>
      </c>
      <c r="E2514" s="214" t="s">
        <v>44</v>
      </c>
      <c r="F2514" s="215" t="s">
        <v>789</v>
      </c>
      <c r="G2514" s="213"/>
      <c r="H2514" s="214" t="s">
        <v>44</v>
      </c>
      <c r="I2514" s="216"/>
      <c r="J2514" s="213"/>
      <c r="K2514" s="213"/>
      <c r="L2514" s="217"/>
      <c r="M2514" s="218"/>
      <c r="N2514" s="219"/>
      <c r="O2514" s="219"/>
      <c r="P2514" s="219"/>
      <c r="Q2514" s="219"/>
      <c r="R2514" s="219"/>
      <c r="S2514" s="219"/>
      <c r="T2514" s="220"/>
      <c r="AT2514" s="221" t="s">
        <v>272</v>
      </c>
      <c r="AU2514" s="221" t="s">
        <v>91</v>
      </c>
      <c r="AV2514" s="13" t="s">
        <v>89</v>
      </c>
      <c r="AW2514" s="13" t="s">
        <v>38</v>
      </c>
      <c r="AX2514" s="13" t="s">
        <v>82</v>
      </c>
      <c r="AY2514" s="221" t="s">
        <v>262</v>
      </c>
    </row>
    <row r="2515" spans="2:51" s="15" customFormat="1" ht="10">
      <c r="B2515" s="233"/>
      <c r="C2515" s="234"/>
      <c r="D2515" s="208" t="s">
        <v>272</v>
      </c>
      <c r="E2515" s="235" t="s">
        <v>44</v>
      </c>
      <c r="F2515" s="236" t="s">
        <v>790</v>
      </c>
      <c r="G2515" s="234"/>
      <c r="H2515" s="237">
        <v>9.9</v>
      </c>
      <c r="I2515" s="238"/>
      <c r="J2515" s="234"/>
      <c r="K2515" s="234"/>
      <c r="L2515" s="239"/>
      <c r="M2515" s="240"/>
      <c r="N2515" s="241"/>
      <c r="O2515" s="241"/>
      <c r="P2515" s="241"/>
      <c r="Q2515" s="241"/>
      <c r="R2515" s="241"/>
      <c r="S2515" s="241"/>
      <c r="T2515" s="242"/>
      <c r="AT2515" s="243" t="s">
        <v>272</v>
      </c>
      <c r="AU2515" s="243" t="s">
        <v>91</v>
      </c>
      <c r="AV2515" s="15" t="s">
        <v>91</v>
      </c>
      <c r="AW2515" s="15" t="s">
        <v>38</v>
      </c>
      <c r="AX2515" s="15" t="s">
        <v>82</v>
      </c>
      <c r="AY2515" s="243" t="s">
        <v>262</v>
      </c>
    </row>
    <row r="2516" spans="2:51" s="13" customFormat="1" ht="10">
      <c r="B2516" s="212"/>
      <c r="C2516" s="213"/>
      <c r="D2516" s="208" t="s">
        <v>272</v>
      </c>
      <c r="E2516" s="214" t="s">
        <v>44</v>
      </c>
      <c r="F2516" s="215" t="s">
        <v>791</v>
      </c>
      <c r="G2516" s="213"/>
      <c r="H2516" s="214" t="s">
        <v>44</v>
      </c>
      <c r="I2516" s="216"/>
      <c r="J2516" s="213"/>
      <c r="K2516" s="213"/>
      <c r="L2516" s="217"/>
      <c r="M2516" s="218"/>
      <c r="N2516" s="219"/>
      <c r="O2516" s="219"/>
      <c r="P2516" s="219"/>
      <c r="Q2516" s="219"/>
      <c r="R2516" s="219"/>
      <c r="S2516" s="219"/>
      <c r="T2516" s="220"/>
      <c r="AT2516" s="221" t="s">
        <v>272</v>
      </c>
      <c r="AU2516" s="221" t="s">
        <v>91</v>
      </c>
      <c r="AV2516" s="13" t="s">
        <v>89</v>
      </c>
      <c r="AW2516" s="13" t="s">
        <v>38</v>
      </c>
      <c r="AX2516" s="13" t="s">
        <v>82</v>
      </c>
      <c r="AY2516" s="221" t="s">
        <v>262</v>
      </c>
    </row>
    <row r="2517" spans="2:51" s="15" customFormat="1" ht="10">
      <c r="B2517" s="233"/>
      <c r="C2517" s="234"/>
      <c r="D2517" s="208" t="s">
        <v>272</v>
      </c>
      <c r="E2517" s="235" t="s">
        <v>44</v>
      </c>
      <c r="F2517" s="236" t="s">
        <v>792</v>
      </c>
      <c r="G2517" s="234"/>
      <c r="H2517" s="237">
        <v>5.2</v>
      </c>
      <c r="I2517" s="238"/>
      <c r="J2517" s="234"/>
      <c r="K2517" s="234"/>
      <c r="L2517" s="239"/>
      <c r="M2517" s="240"/>
      <c r="N2517" s="241"/>
      <c r="O2517" s="241"/>
      <c r="P2517" s="241"/>
      <c r="Q2517" s="241"/>
      <c r="R2517" s="241"/>
      <c r="S2517" s="241"/>
      <c r="T2517" s="242"/>
      <c r="AT2517" s="243" t="s">
        <v>272</v>
      </c>
      <c r="AU2517" s="243" t="s">
        <v>91</v>
      </c>
      <c r="AV2517" s="15" t="s">
        <v>91</v>
      </c>
      <c r="AW2517" s="15" t="s">
        <v>38</v>
      </c>
      <c r="AX2517" s="15" t="s">
        <v>82</v>
      </c>
      <c r="AY2517" s="243" t="s">
        <v>262</v>
      </c>
    </row>
    <row r="2518" spans="2:51" s="13" customFormat="1" ht="10">
      <c r="B2518" s="212"/>
      <c r="C2518" s="213"/>
      <c r="D2518" s="208" t="s">
        <v>272</v>
      </c>
      <c r="E2518" s="214" t="s">
        <v>44</v>
      </c>
      <c r="F2518" s="215" t="s">
        <v>793</v>
      </c>
      <c r="G2518" s="213"/>
      <c r="H2518" s="214" t="s">
        <v>44</v>
      </c>
      <c r="I2518" s="216"/>
      <c r="J2518" s="213"/>
      <c r="K2518" s="213"/>
      <c r="L2518" s="217"/>
      <c r="M2518" s="218"/>
      <c r="N2518" s="219"/>
      <c r="O2518" s="219"/>
      <c r="P2518" s="219"/>
      <c r="Q2518" s="219"/>
      <c r="R2518" s="219"/>
      <c r="S2518" s="219"/>
      <c r="T2518" s="220"/>
      <c r="AT2518" s="221" t="s">
        <v>272</v>
      </c>
      <c r="AU2518" s="221" t="s">
        <v>91</v>
      </c>
      <c r="AV2518" s="13" t="s">
        <v>89</v>
      </c>
      <c r="AW2518" s="13" t="s">
        <v>38</v>
      </c>
      <c r="AX2518" s="13" t="s">
        <v>82</v>
      </c>
      <c r="AY2518" s="221" t="s">
        <v>262</v>
      </c>
    </row>
    <row r="2519" spans="2:51" s="15" customFormat="1" ht="10">
      <c r="B2519" s="233"/>
      <c r="C2519" s="234"/>
      <c r="D2519" s="208" t="s">
        <v>272</v>
      </c>
      <c r="E2519" s="235" t="s">
        <v>44</v>
      </c>
      <c r="F2519" s="236" t="s">
        <v>794</v>
      </c>
      <c r="G2519" s="234"/>
      <c r="H2519" s="237">
        <v>1.6</v>
      </c>
      <c r="I2519" s="238"/>
      <c r="J2519" s="234"/>
      <c r="K2519" s="234"/>
      <c r="L2519" s="239"/>
      <c r="M2519" s="240"/>
      <c r="N2519" s="241"/>
      <c r="O2519" s="241"/>
      <c r="P2519" s="241"/>
      <c r="Q2519" s="241"/>
      <c r="R2519" s="241"/>
      <c r="S2519" s="241"/>
      <c r="T2519" s="242"/>
      <c r="AT2519" s="243" t="s">
        <v>272</v>
      </c>
      <c r="AU2519" s="243" t="s">
        <v>91</v>
      </c>
      <c r="AV2519" s="15" t="s">
        <v>91</v>
      </c>
      <c r="AW2519" s="15" t="s">
        <v>38</v>
      </c>
      <c r="AX2519" s="15" t="s">
        <v>82</v>
      </c>
      <c r="AY2519" s="243" t="s">
        <v>262</v>
      </c>
    </row>
    <row r="2520" spans="2:51" s="13" customFormat="1" ht="10">
      <c r="B2520" s="212"/>
      <c r="C2520" s="213"/>
      <c r="D2520" s="208" t="s">
        <v>272</v>
      </c>
      <c r="E2520" s="214" t="s">
        <v>44</v>
      </c>
      <c r="F2520" s="215" t="s">
        <v>795</v>
      </c>
      <c r="G2520" s="213"/>
      <c r="H2520" s="214" t="s">
        <v>44</v>
      </c>
      <c r="I2520" s="216"/>
      <c r="J2520" s="213"/>
      <c r="K2520" s="213"/>
      <c r="L2520" s="217"/>
      <c r="M2520" s="218"/>
      <c r="N2520" s="219"/>
      <c r="O2520" s="219"/>
      <c r="P2520" s="219"/>
      <c r="Q2520" s="219"/>
      <c r="R2520" s="219"/>
      <c r="S2520" s="219"/>
      <c r="T2520" s="220"/>
      <c r="AT2520" s="221" t="s">
        <v>272</v>
      </c>
      <c r="AU2520" s="221" t="s">
        <v>91</v>
      </c>
      <c r="AV2520" s="13" t="s">
        <v>89</v>
      </c>
      <c r="AW2520" s="13" t="s">
        <v>38</v>
      </c>
      <c r="AX2520" s="13" t="s">
        <v>82</v>
      </c>
      <c r="AY2520" s="221" t="s">
        <v>262</v>
      </c>
    </row>
    <row r="2521" spans="2:51" s="15" customFormat="1" ht="10">
      <c r="B2521" s="233"/>
      <c r="C2521" s="234"/>
      <c r="D2521" s="208" t="s">
        <v>272</v>
      </c>
      <c r="E2521" s="235" t="s">
        <v>44</v>
      </c>
      <c r="F2521" s="236" t="s">
        <v>796</v>
      </c>
      <c r="G2521" s="234"/>
      <c r="H2521" s="237">
        <v>7.7</v>
      </c>
      <c r="I2521" s="238"/>
      <c r="J2521" s="234"/>
      <c r="K2521" s="234"/>
      <c r="L2521" s="239"/>
      <c r="M2521" s="240"/>
      <c r="N2521" s="241"/>
      <c r="O2521" s="241"/>
      <c r="P2521" s="241"/>
      <c r="Q2521" s="241"/>
      <c r="R2521" s="241"/>
      <c r="S2521" s="241"/>
      <c r="T2521" s="242"/>
      <c r="AT2521" s="243" t="s">
        <v>272</v>
      </c>
      <c r="AU2521" s="243" t="s">
        <v>91</v>
      </c>
      <c r="AV2521" s="15" t="s">
        <v>91</v>
      </c>
      <c r="AW2521" s="15" t="s">
        <v>38</v>
      </c>
      <c r="AX2521" s="15" t="s">
        <v>82</v>
      </c>
      <c r="AY2521" s="243" t="s">
        <v>262</v>
      </c>
    </row>
    <row r="2522" spans="2:51" s="13" customFormat="1" ht="10">
      <c r="B2522" s="212"/>
      <c r="C2522" s="213"/>
      <c r="D2522" s="208" t="s">
        <v>272</v>
      </c>
      <c r="E2522" s="214" t="s">
        <v>44</v>
      </c>
      <c r="F2522" s="215" t="s">
        <v>797</v>
      </c>
      <c r="G2522" s="213"/>
      <c r="H2522" s="214" t="s">
        <v>44</v>
      </c>
      <c r="I2522" s="216"/>
      <c r="J2522" s="213"/>
      <c r="K2522" s="213"/>
      <c r="L2522" s="217"/>
      <c r="M2522" s="218"/>
      <c r="N2522" s="219"/>
      <c r="O2522" s="219"/>
      <c r="P2522" s="219"/>
      <c r="Q2522" s="219"/>
      <c r="R2522" s="219"/>
      <c r="S2522" s="219"/>
      <c r="T2522" s="220"/>
      <c r="AT2522" s="221" t="s">
        <v>272</v>
      </c>
      <c r="AU2522" s="221" t="s">
        <v>91</v>
      </c>
      <c r="AV2522" s="13" t="s">
        <v>89</v>
      </c>
      <c r="AW2522" s="13" t="s">
        <v>38</v>
      </c>
      <c r="AX2522" s="13" t="s">
        <v>82</v>
      </c>
      <c r="AY2522" s="221" t="s">
        <v>262</v>
      </c>
    </row>
    <row r="2523" spans="2:51" s="15" customFormat="1" ht="10">
      <c r="B2523" s="233"/>
      <c r="C2523" s="234"/>
      <c r="D2523" s="208" t="s">
        <v>272</v>
      </c>
      <c r="E2523" s="235" t="s">
        <v>44</v>
      </c>
      <c r="F2523" s="236" t="s">
        <v>784</v>
      </c>
      <c r="G2523" s="234"/>
      <c r="H2523" s="237">
        <v>3.2</v>
      </c>
      <c r="I2523" s="238"/>
      <c r="J2523" s="234"/>
      <c r="K2523" s="234"/>
      <c r="L2523" s="239"/>
      <c r="M2523" s="240"/>
      <c r="N2523" s="241"/>
      <c r="O2523" s="241"/>
      <c r="P2523" s="241"/>
      <c r="Q2523" s="241"/>
      <c r="R2523" s="241"/>
      <c r="S2523" s="241"/>
      <c r="T2523" s="242"/>
      <c r="AT2523" s="243" t="s">
        <v>272</v>
      </c>
      <c r="AU2523" s="243" t="s">
        <v>91</v>
      </c>
      <c r="AV2523" s="15" t="s">
        <v>91</v>
      </c>
      <c r="AW2523" s="15" t="s">
        <v>38</v>
      </c>
      <c r="AX2523" s="15" t="s">
        <v>82</v>
      </c>
      <c r="AY2523" s="243" t="s">
        <v>262</v>
      </c>
    </row>
    <row r="2524" spans="2:51" s="14" customFormat="1" ht="10">
      <c r="B2524" s="222"/>
      <c r="C2524" s="223"/>
      <c r="D2524" s="208" t="s">
        <v>272</v>
      </c>
      <c r="E2524" s="224" t="s">
        <v>44</v>
      </c>
      <c r="F2524" s="225" t="s">
        <v>284</v>
      </c>
      <c r="G2524" s="223"/>
      <c r="H2524" s="226">
        <v>516.60000000000014</v>
      </c>
      <c r="I2524" s="227"/>
      <c r="J2524" s="223"/>
      <c r="K2524" s="223"/>
      <c r="L2524" s="228"/>
      <c r="M2524" s="229"/>
      <c r="N2524" s="230"/>
      <c r="O2524" s="230"/>
      <c r="P2524" s="230"/>
      <c r="Q2524" s="230"/>
      <c r="R2524" s="230"/>
      <c r="S2524" s="230"/>
      <c r="T2524" s="231"/>
      <c r="AT2524" s="232" t="s">
        <v>272</v>
      </c>
      <c r="AU2524" s="232" t="s">
        <v>91</v>
      </c>
      <c r="AV2524" s="14" t="s">
        <v>97</v>
      </c>
      <c r="AW2524" s="14" t="s">
        <v>38</v>
      </c>
      <c r="AX2524" s="14" t="s">
        <v>82</v>
      </c>
      <c r="AY2524" s="232" t="s">
        <v>262</v>
      </c>
    </row>
    <row r="2525" spans="2:51" s="13" customFormat="1" ht="10">
      <c r="B2525" s="212"/>
      <c r="C2525" s="213"/>
      <c r="D2525" s="208" t="s">
        <v>272</v>
      </c>
      <c r="E2525" s="214" t="s">
        <v>44</v>
      </c>
      <c r="F2525" s="215" t="s">
        <v>798</v>
      </c>
      <c r="G2525" s="213"/>
      <c r="H2525" s="214" t="s">
        <v>44</v>
      </c>
      <c r="I2525" s="216"/>
      <c r="J2525" s="213"/>
      <c r="K2525" s="213"/>
      <c r="L2525" s="217"/>
      <c r="M2525" s="218"/>
      <c r="N2525" s="219"/>
      <c r="O2525" s="219"/>
      <c r="P2525" s="219"/>
      <c r="Q2525" s="219"/>
      <c r="R2525" s="219"/>
      <c r="S2525" s="219"/>
      <c r="T2525" s="220"/>
      <c r="AT2525" s="221" t="s">
        <v>272</v>
      </c>
      <c r="AU2525" s="221" t="s">
        <v>91</v>
      </c>
      <c r="AV2525" s="13" t="s">
        <v>89</v>
      </c>
      <c r="AW2525" s="13" t="s">
        <v>38</v>
      </c>
      <c r="AX2525" s="13" t="s">
        <v>82</v>
      </c>
      <c r="AY2525" s="221" t="s">
        <v>262</v>
      </c>
    </row>
    <row r="2526" spans="2:51" s="13" customFormat="1" ht="10">
      <c r="B2526" s="212"/>
      <c r="C2526" s="213"/>
      <c r="D2526" s="208" t="s">
        <v>272</v>
      </c>
      <c r="E2526" s="214" t="s">
        <v>44</v>
      </c>
      <c r="F2526" s="215" t="s">
        <v>799</v>
      </c>
      <c r="G2526" s="213"/>
      <c r="H2526" s="214" t="s">
        <v>44</v>
      </c>
      <c r="I2526" s="216"/>
      <c r="J2526" s="213"/>
      <c r="K2526" s="213"/>
      <c r="L2526" s="217"/>
      <c r="M2526" s="218"/>
      <c r="N2526" s="219"/>
      <c r="O2526" s="219"/>
      <c r="P2526" s="219"/>
      <c r="Q2526" s="219"/>
      <c r="R2526" s="219"/>
      <c r="S2526" s="219"/>
      <c r="T2526" s="220"/>
      <c r="AT2526" s="221" t="s">
        <v>272</v>
      </c>
      <c r="AU2526" s="221" t="s">
        <v>91</v>
      </c>
      <c r="AV2526" s="13" t="s">
        <v>89</v>
      </c>
      <c r="AW2526" s="13" t="s">
        <v>38</v>
      </c>
      <c r="AX2526" s="13" t="s">
        <v>82</v>
      </c>
      <c r="AY2526" s="221" t="s">
        <v>262</v>
      </c>
    </row>
    <row r="2527" spans="2:51" s="15" customFormat="1" ht="10">
      <c r="B2527" s="233"/>
      <c r="C2527" s="234"/>
      <c r="D2527" s="208" t="s">
        <v>272</v>
      </c>
      <c r="E2527" s="235" t="s">
        <v>44</v>
      </c>
      <c r="F2527" s="236" t="s">
        <v>800</v>
      </c>
      <c r="G2527" s="234"/>
      <c r="H2527" s="237">
        <v>39.5</v>
      </c>
      <c r="I2527" s="238"/>
      <c r="J2527" s="234"/>
      <c r="K2527" s="234"/>
      <c r="L2527" s="239"/>
      <c r="M2527" s="240"/>
      <c r="N2527" s="241"/>
      <c r="O2527" s="241"/>
      <c r="P2527" s="241"/>
      <c r="Q2527" s="241"/>
      <c r="R2527" s="241"/>
      <c r="S2527" s="241"/>
      <c r="T2527" s="242"/>
      <c r="AT2527" s="243" t="s">
        <v>272</v>
      </c>
      <c r="AU2527" s="243" t="s">
        <v>91</v>
      </c>
      <c r="AV2527" s="15" t="s">
        <v>91</v>
      </c>
      <c r="AW2527" s="15" t="s">
        <v>38</v>
      </c>
      <c r="AX2527" s="15" t="s">
        <v>82</v>
      </c>
      <c r="AY2527" s="243" t="s">
        <v>262</v>
      </c>
    </row>
    <row r="2528" spans="2:51" s="13" customFormat="1" ht="10">
      <c r="B2528" s="212"/>
      <c r="C2528" s="213"/>
      <c r="D2528" s="208" t="s">
        <v>272</v>
      </c>
      <c r="E2528" s="214" t="s">
        <v>44</v>
      </c>
      <c r="F2528" s="215" t="s">
        <v>801</v>
      </c>
      <c r="G2528" s="213"/>
      <c r="H2528" s="214" t="s">
        <v>44</v>
      </c>
      <c r="I2528" s="216"/>
      <c r="J2528" s="213"/>
      <c r="K2528" s="213"/>
      <c r="L2528" s="217"/>
      <c r="M2528" s="218"/>
      <c r="N2528" s="219"/>
      <c r="O2528" s="219"/>
      <c r="P2528" s="219"/>
      <c r="Q2528" s="219"/>
      <c r="R2528" s="219"/>
      <c r="S2528" s="219"/>
      <c r="T2528" s="220"/>
      <c r="AT2528" s="221" t="s">
        <v>272</v>
      </c>
      <c r="AU2528" s="221" t="s">
        <v>91</v>
      </c>
      <c r="AV2528" s="13" t="s">
        <v>89</v>
      </c>
      <c r="AW2528" s="13" t="s">
        <v>38</v>
      </c>
      <c r="AX2528" s="13" t="s">
        <v>82</v>
      </c>
      <c r="AY2528" s="221" t="s">
        <v>262</v>
      </c>
    </row>
    <row r="2529" spans="2:51" s="15" customFormat="1" ht="10">
      <c r="B2529" s="233"/>
      <c r="C2529" s="234"/>
      <c r="D2529" s="208" t="s">
        <v>272</v>
      </c>
      <c r="E2529" s="235" t="s">
        <v>44</v>
      </c>
      <c r="F2529" s="236" t="s">
        <v>802</v>
      </c>
      <c r="G2529" s="234"/>
      <c r="H2529" s="237">
        <v>14.3</v>
      </c>
      <c r="I2529" s="238"/>
      <c r="J2529" s="234"/>
      <c r="K2529" s="234"/>
      <c r="L2529" s="239"/>
      <c r="M2529" s="240"/>
      <c r="N2529" s="241"/>
      <c r="O2529" s="241"/>
      <c r="P2529" s="241"/>
      <c r="Q2529" s="241"/>
      <c r="R2529" s="241"/>
      <c r="S2529" s="241"/>
      <c r="T2529" s="242"/>
      <c r="AT2529" s="243" t="s">
        <v>272</v>
      </c>
      <c r="AU2529" s="243" t="s">
        <v>91</v>
      </c>
      <c r="AV2529" s="15" t="s">
        <v>91</v>
      </c>
      <c r="AW2529" s="15" t="s">
        <v>38</v>
      </c>
      <c r="AX2529" s="15" t="s">
        <v>82</v>
      </c>
      <c r="AY2529" s="243" t="s">
        <v>262</v>
      </c>
    </row>
    <row r="2530" spans="2:51" s="15" customFormat="1" ht="10">
      <c r="B2530" s="233"/>
      <c r="C2530" s="234"/>
      <c r="D2530" s="208" t="s">
        <v>272</v>
      </c>
      <c r="E2530" s="235" t="s">
        <v>44</v>
      </c>
      <c r="F2530" s="236" t="s">
        <v>803</v>
      </c>
      <c r="G2530" s="234"/>
      <c r="H2530" s="237">
        <v>5.7</v>
      </c>
      <c r="I2530" s="238"/>
      <c r="J2530" s="234"/>
      <c r="K2530" s="234"/>
      <c r="L2530" s="239"/>
      <c r="M2530" s="240"/>
      <c r="N2530" s="241"/>
      <c r="O2530" s="241"/>
      <c r="P2530" s="241"/>
      <c r="Q2530" s="241"/>
      <c r="R2530" s="241"/>
      <c r="S2530" s="241"/>
      <c r="T2530" s="242"/>
      <c r="AT2530" s="243" t="s">
        <v>272</v>
      </c>
      <c r="AU2530" s="243" t="s">
        <v>91</v>
      </c>
      <c r="AV2530" s="15" t="s">
        <v>91</v>
      </c>
      <c r="AW2530" s="15" t="s">
        <v>38</v>
      </c>
      <c r="AX2530" s="15" t="s">
        <v>82</v>
      </c>
      <c r="AY2530" s="243" t="s">
        <v>262</v>
      </c>
    </row>
    <row r="2531" spans="2:51" s="13" customFormat="1" ht="10">
      <c r="B2531" s="212"/>
      <c r="C2531" s="213"/>
      <c r="D2531" s="208" t="s">
        <v>272</v>
      </c>
      <c r="E2531" s="214" t="s">
        <v>44</v>
      </c>
      <c r="F2531" s="215" t="s">
        <v>804</v>
      </c>
      <c r="G2531" s="213"/>
      <c r="H2531" s="214" t="s">
        <v>44</v>
      </c>
      <c r="I2531" s="216"/>
      <c r="J2531" s="213"/>
      <c r="K2531" s="213"/>
      <c r="L2531" s="217"/>
      <c r="M2531" s="218"/>
      <c r="N2531" s="219"/>
      <c r="O2531" s="219"/>
      <c r="P2531" s="219"/>
      <c r="Q2531" s="219"/>
      <c r="R2531" s="219"/>
      <c r="S2531" s="219"/>
      <c r="T2531" s="220"/>
      <c r="AT2531" s="221" t="s">
        <v>272</v>
      </c>
      <c r="AU2531" s="221" t="s">
        <v>91</v>
      </c>
      <c r="AV2531" s="13" t="s">
        <v>89</v>
      </c>
      <c r="AW2531" s="13" t="s">
        <v>38</v>
      </c>
      <c r="AX2531" s="13" t="s">
        <v>82</v>
      </c>
      <c r="AY2531" s="221" t="s">
        <v>262</v>
      </c>
    </row>
    <row r="2532" spans="2:51" s="15" customFormat="1" ht="10">
      <c r="B2532" s="233"/>
      <c r="C2532" s="234"/>
      <c r="D2532" s="208" t="s">
        <v>272</v>
      </c>
      <c r="E2532" s="235" t="s">
        <v>44</v>
      </c>
      <c r="F2532" s="236" t="s">
        <v>805</v>
      </c>
      <c r="G2532" s="234"/>
      <c r="H2532" s="237">
        <v>10.199999999999999</v>
      </c>
      <c r="I2532" s="238"/>
      <c r="J2532" s="234"/>
      <c r="K2532" s="234"/>
      <c r="L2532" s="239"/>
      <c r="M2532" s="240"/>
      <c r="N2532" s="241"/>
      <c r="O2532" s="241"/>
      <c r="P2532" s="241"/>
      <c r="Q2532" s="241"/>
      <c r="R2532" s="241"/>
      <c r="S2532" s="241"/>
      <c r="T2532" s="242"/>
      <c r="AT2532" s="243" t="s">
        <v>272</v>
      </c>
      <c r="AU2532" s="243" t="s">
        <v>91</v>
      </c>
      <c r="AV2532" s="15" t="s">
        <v>91</v>
      </c>
      <c r="AW2532" s="15" t="s">
        <v>38</v>
      </c>
      <c r="AX2532" s="15" t="s">
        <v>82</v>
      </c>
      <c r="AY2532" s="243" t="s">
        <v>262</v>
      </c>
    </row>
    <row r="2533" spans="2:51" s="13" customFormat="1" ht="10">
      <c r="B2533" s="212"/>
      <c r="C2533" s="213"/>
      <c r="D2533" s="208" t="s">
        <v>272</v>
      </c>
      <c r="E2533" s="214" t="s">
        <v>44</v>
      </c>
      <c r="F2533" s="215" t="s">
        <v>806</v>
      </c>
      <c r="G2533" s="213"/>
      <c r="H2533" s="214" t="s">
        <v>44</v>
      </c>
      <c r="I2533" s="216"/>
      <c r="J2533" s="213"/>
      <c r="K2533" s="213"/>
      <c r="L2533" s="217"/>
      <c r="M2533" s="218"/>
      <c r="N2533" s="219"/>
      <c r="O2533" s="219"/>
      <c r="P2533" s="219"/>
      <c r="Q2533" s="219"/>
      <c r="R2533" s="219"/>
      <c r="S2533" s="219"/>
      <c r="T2533" s="220"/>
      <c r="AT2533" s="221" t="s">
        <v>272</v>
      </c>
      <c r="AU2533" s="221" t="s">
        <v>91</v>
      </c>
      <c r="AV2533" s="13" t="s">
        <v>89</v>
      </c>
      <c r="AW2533" s="13" t="s">
        <v>38</v>
      </c>
      <c r="AX2533" s="13" t="s">
        <v>82</v>
      </c>
      <c r="AY2533" s="221" t="s">
        <v>262</v>
      </c>
    </row>
    <row r="2534" spans="2:51" s="15" customFormat="1" ht="10">
      <c r="B2534" s="233"/>
      <c r="C2534" s="234"/>
      <c r="D2534" s="208" t="s">
        <v>272</v>
      </c>
      <c r="E2534" s="235" t="s">
        <v>44</v>
      </c>
      <c r="F2534" s="236" t="s">
        <v>807</v>
      </c>
      <c r="G2534" s="234"/>
      <c r="H2534" s="237">
        <v>13.9</v>
      </c>
      <c r="I2534" s="238"/>
      <c r="J2534" s="234"/>
      <c r="K2534" s="234"/>
      <c r="L2534" s="239"/>
      <c r="M2534" s="240"/>
      <c r="N2534" s="241"/>
      <c r="O2534" s="241"/>
      <c r="P2534" s="241"/>
      <c r="Q2534" s="241"/>
      <c r="R2534" s="241"/>
      <c r="S2534" s="241"/>
      <c r="T2534" s="242"/>
      <c r="AT2534" s="243" t="s">
        <v>272</v>
      </c>
      <c r="AU2534" s="243" t="s">
        <v>91</v>
      </c>
      <c r="AV2534" s="15" t="s">
        <v>91</v>
      </c>
      <c r="AW2534" s="15" t="s">
        <v>38</v>
      </c>
      <c r="AX2534" s="15" t="s">
        <v>82</v>
      </c>
      <c r="AY2534" s="243" t="s">
        <v>262</v>
      </c>
    </row>
    <row r="2535" spans="2:51" s="15" customFormat="1" ht="10">
      <c r="B2535" s="233"/>
      <c r="C2535" s="234"/>
      <c r="D2535" s="208" t="s">
        <v>272</v>
      </c>
      <c r="E2535" s="235" t="s">
        <v>44</v>
      </c>
      <c r="F2535" s="236" t="s">
        <v>803</v>
      </c>
      <c r="G2535" s="234"/>
      <c r="H2535" s="237">
        <v>5.7</v>
      </c>
      <c r="I2535" s="238"/>
      <c r="J2535" s="234"/>
      <c r="K2535" s="234"/>
      <c r="L2535" s="239"/>
      <c r="M2535" s="240"/>
      <c r="N2535" s="241"/>
      <c r="O2535" s="241"/>
      <c r="P2535" s="241"/>
      <c r="Q2535" s="241"/>
      <c r="R2535" s="241"/>
      <c r="S2535" s="241"/>
      <c r="T2535" s="242"/>
      <c r="AT2535" s="243" t="s">
        <v>272</v>
      </c>
      <c r="AU2535" s="243" t="s">
        <v>91</v>
      </c>
      <c r="AV2535" s="15" t="s">
        <v>91</v>
      </c>
      <c r="AW2535" s="15" t="s">
        <v>38</v>
      </c>
      <c r="AX2535" s="15" t="s">
        <v>82</v>
      </c>
      <c r="AY2535" s="243" t="s">
        <v>262</v>
      </c>
    </row>
    <row r="2536" spans="2:51" s="13" customFormat="1" ht="10">
      <c r="B2536" s="212"/>
      <c r="C2536" s="213"/>
      <c r="D2536" s="208" t="s">
        <v>272</v>
      </c>
      <c r="E2536" s="214" t="s">
        <v>44</v>
      </c>
      <c r="F2536" s="215" t="s">
        <v>808</v>
      </c>
      <c r="G2536" s="213"/>
      <c r="H2536" s="214" t="s">
        <v>44</v>
      </c>
      <c r="I2536" s="216"/>
      <c r="J2536" s="213"/>
      <c r="K2536" s="213"/>
      <c r="L2536" s="217"/>
      <c r="M2536" s="218"/>
      <c r="N2536" s="219"/>
      <c r="O2536" s="219"/>
      <c r="P2536" s="219"/>
      <c r="Q2536" s="219"/>
      <c r="R2536" s="219"/>
      <c r="S2536" s="219"/>
      <c r="T2536" s="220"/>
      <c r="AT2536" s="221" t="s">
        <v>272</v>
      </c>
      <c r="AU2536" s="221" t="s">
        <v>91</v>
      </c>
      <c r="AV2536" s="13" t="s">
        <v>89</v>
      </c>
      <c r="AW2536" s="13" t="s">
        <v>38</v>
      </c>
      <c r="AX2536" s="13" t="s">
        <v>82</v>
      </c>
      <c r="AY2536" s="221" t="s">
        <v>262</v>
      </c>
    </row>
    <row r="2537" spans="2:51" s="15" customFormat="1" ht="10">
      <c r="B2537" s="233"/>
      <c r="C2537" s="234"/>
      <c r="D2537" s="208" t="s">
        <v>272</v>
      </c>
      <c r="E2537" s="235" t="s">
        <v>44</v>
      </c>
      <c r="F2537" s="236" t="s">
        <v>809</v>
      </c>
      <c r="G2537" s="234"/>
      <c r="H2537" s="237">
        <v>73.400000000000006</v>
      </c>
      <c r="I2537" s="238"/>
      <c r="J2537" s="234"/>
      <c r="K2537" s="234"/>
      <c r="L2537" s="239"/>
      <c r="M2537" s="240"/>
      <c r="N2537" s="241"/>
      <c r="O2537" s="241"/>
      <c r="P2537" s="241"/>
      <c r="Q2537" s="241"/>
      <c r="R2537" s="241"/>
      <c r="S2537" s="241"/>
      <c r="T2537" s="242"/>
      <c r="AT2537" s="243" t="s">
        <v>272</v>
      </c>
      <c r="AU2537" s="243" t="s">
        <v>91</v>
      </c>
      <c r="AV2537" s="15" t="s">
        <v>91</v>
      </c>
      <c r="AW2537" s="15" t="s">
        <v>38</v>
      </c>
      <c r="AX2537" s="15" t="s">
        <v>82</v>
      </c>
      <c r="AY2537" s="243" t="s">
        <v>262</v>
      </c>
    </row>
    <row r="2538" spans="2:51" s="13" customFormat="1" ht="10">
      <c r="B2538" s="212"/>
      <c r="C2538" s="213"/>
      <c r="D2538" s="208" t="s">
        <v>272</v>
      </c>
      <c r="E2538" s="214" t="s">
        <v>44</v>
      </c>
      <c r="F2538" s="215" t="s">
        <v>810</v>
      </c>
      <c r="G2538" s="213"/>
      <c r="H2538" s="214" t="s">
        <v>44</v>
      </c>
      <c r="I2538" s="216"/>
      <c r="J2538" s="213"/>
      <c r="K2538" s="213"/>
      <c r="L2538" s="217"/>
      <c r="M2538" s="218"/>
      <c r="N2538" s="219"/>
      <c r="O2538" s="219"/>
      <c r="P2538" s="219"/>
      <c r="Q2538" s="219"/>
      <c r="R2538" s="219"/>
      <c r="S2538" s="219"/>
      <c r="T2538" s="220"/>
      <c r="AT2538" s="221" t="s">
        <v>272</v>
      </c>
      <c r="AU2538" s="221" t="s">
        <v>91</v>
      </c>
      <c r="AV2538" s="13" t="s">
        <v>89</v>
      </c>
      <c r="AW2538" s="13" t="s">
        <v>38</v>
      </c>
      <c r="AX2538" s="13" t="s">
        <v>82</v>
      </c>
      <c r="AY2538" s="221" t="s">
        <v>262</v>
      </c>
    </row>
    <row r="2539" spans="2:51" s="15" customFormat="1" ht="10">
      <c r="B2539" s="233"/>
      <c r="C2539" s="234"/>
      <c r="D2539" s="208" t="s">
        <v>272</v>
      </c>
      <c r="E2539" s="235" t="s">
        <v>44</v>
      </c>
      <c r="F2539" s="236" t="s">
        <v>453</v>
      </c>
      <c r="G2539" s="234"/>
      <c r="H2539" s="237">
        <v>17</v>
      </c>
      <c r="I2539" s="238"/>
      <c r="J2539" s="234"/>
      <c r="K2539" s="234"/>
      <c r="L2539" s="239"/>
      <c r="M2539" s="240"/>
      <c r="N2539" s="241"/>
      <c r="O2539" s="241"/>
      <c r="P2539" s="241"/>
      <c r="Q2539" s="241"/>
      <c r="R2539" s="241"/>
      <c r="S2539" s="241"/>
      <c r="T2539" s="242"/>
      <c r="AT2539" s="243" t="s">
        <v>272</v>
      </c>
      <c r="AU2539" s="243" t="s">
        <v>91</v>
      </c>
      <c r="AV2539" s="15" t="s">
        <v>91</v>
      </c>
      <c r="AW2539" s="15" t="s">
        <v>38</v>
      </c>
      <c r="AX2539" s="15" t="s">
        <v>82</v>
      </c>
      <c r="AY2539" s="243" t="s">
        <v>262</v>
      </c>
    </row>
    <row r="2540" spans="2:51" s="13" customFormat="1" ht="10">
      <c r="B2540" s="212"/>
      <c r="C2540" s="213"/>
      <c r="D2540" s="208" t="s">
        <v>272</v>
      </c>
      <c r="E2540" s="214" t="s">
        <v>44</v>
      </c>
      <c r="F2540" s="215" t="s">
        <v>811</v>
      </c>
      <c r="G2540" s="213"/>
      <c r="H2540" s="214" t="s">
        <v>44</v>
      </c>
      <c r="I2540" s="216"/>
      <c r="J2540" s="213"/>
      <c r="K2540" s="213"/>
      <c r="L2540" s="217"/>
      <c r="M2540" s="218"/>
      <c r="N2540" s="219"/>
      <c r="O2540" s="219"/>
      <c r="P2540" s="219"/>
      <c r="Q2540" s="219"/>
      <c r="R2540" s="219"/>
      <c r="S2540" s="219"/>
      <c r="T2540" s="220"/>
      <c r="AT2540" s="221" t="s">
        <v>272</v>
      </c>
      <c r="AU2540" s="221" t="s">
        <v>91</v>
      </c>
      <c r="AV2540" s="13" t="s">
        <v>89</v>
      </c>
      <c r="AW2540" s="13" t="s">
        <v>38</v>
      </c>
      <c r="AX2540" s="13" t="s">
        <v>82</v>
      </c>
      <c r="AY2540" s="221" t="s">
        <v>262</v>
      </c>
    </row>
    <row r="2541" spans="2:51" s="15" customFormat="1" ht="10">
      <c r="B2541" s="233"/>
      <c r="C2541" s="234"/>
      <c r="D2541" s="208" t="s">
        <v>272</v>
      </c>
      <c r="E2541" s="235" t="s">
        <v>44</v>
      </c>
      <c r="F2541" s="236" t="s">
        <v>812</v>
      </c>
      <c r="G2541" s="234"/>
      <c r="H2541" s="237">
        <v>16.5</v>
      </c>
      <c r="I2541" s="238"/>
      <c r="J2541" s="234"/>
      <c r="K2541" s="234"/>
      <c r="L2541" s="239"/>
      <c r="M2541" s="240"/>
      <c r="N2541" s="241"/>
      <c r="O2541" s="241"/>
      <c r="P2541" s="241"/>
      <c r="Q2541" s="241"/>
      <c r="R2541" s="241"/>
      <c r="S2541" s="241"/>
      <c r="T2541" s="242"/>
      <c r="AT2541" s="243" t="s">
        <v>272</v>
      </c>
      <c r="AU2541" s="243" t="s">
        <v>91</v>
      </c>
      <c r="AV2541" s="15" t="s">
        <v>91</v>
      </c>
      <c r="AW2541" s="15" t="s">
        <v>38</v>
      </c>
      <c r="AX2541" s="15" t="s">
        <v>82</v>
      </c>
      <c r="AY2541" s="243" t="s">
        <v>262</v>
      </c>
    </row>
    <row r="2542" spans="2:51" s="13" customFormat="1" ht="10">
      <c r="B2542" s="212"/>
      <c r="C2542" s="213"/>
      <c r="D2542" s="208" t="s">
        <v>272</v>
      </c>
      <c r="E2542" s="214" t="s">
        <v>44</v>
      </c>
      <c r="F2542" s="215" t="s">
        <v>813</v>
      </c>
      <c r="G2542" s="213"/>
      <c r="H2542" s="214" t="s">
        <v>44</v>
      </c>
      <c r="I2542" s="216"/>
      <c r="J2542" s="213"/>
      <c r="K2542" s="213"/>
      <c r="L2542" s="217"/>
      <c r="M2542" s="218"/>
      <c r="N2542" s="219"/>
      <c r="O2542" s="219"/>
      <c r="P2542" s="219"/>
      <c r="Q2542" s="219"/>
      <c r="R2542" s="219"/>
      <c r="S2542" s="219"/>
      <c r="T2542" s="220"/>
      <c r="AT2542" s="221" t="s">
        <v>272</v>
      </c>
      <c r="AU2542" s="221" t="s">
        <v>91</v>
      </c>
      <c r="AV2542" s="13" t="s">
        <v>89</v>
      </c>
      <c r="AW2542" s="13" t="s">
        <v>38</v>
      </c>
      <c r="AX2542" s="13" t="s">
        <v>82</v>
      </c>
      <c r="AY2542" s="221" t="s">
        <v>262</v>
      </c>
    </row>
    <row r="2543" spans="2:51" s="15" customFormat="1" ht="10">
      <c r="B2543" s="233"/>
      <c r="C2543" s="234"/>
      <c r="D2543" s="208" t="s">
        <v>272</v>
      </c>
      <c r="E2543" s="235" t="s">
        <v>44</v>
      </c>
      <c r="F2543" s="236" t="s">
        <v>814</v>
      </c>
      <c r="G2543" s="234"/>
      <c r="H2543" s="237">
        <v>23.3</v>
      </c>
      <c r="I2543" s="238"/>
      <c r="J2543" s="234"/>
      <c r="K2543" s="234"/>
      <c r="L2543" s="239"/>
      <c r="M2543" s="240"/>
      <c r="N2543" s="241"/>
      <c r="O2543" s="241"/>
      <c r="P2543" s="241"/>
      <c r="Q2543" s="241"/>
      <c r="R2543" s="241"/>
      <c r="S2543" s="241"/>
      <c r="T2543" s="242"/>
      <c r="AT2543" s="243" t="s">
        <v>272</v>
      </c>
      <c r="AU2543" s="243" t="s">
        <v>91</v>
      </c>
      <c r="AV2543" s="15" t="s">
        <v>91</v>
      </c>
      <c r="AW2543" s="15" t="s">
        <v>38</v>
      </c>
      <c r="AX2543" s="15" t="s">
        <v>82</v>
      </c>
      <c r="AY2543" s="243" t="s">
        <v>262</v>
      </c>
    </row>
    <row r="2544" spans="2:51" s="13" customFormat="1" ht="10">
      <c r="B2544" s="212"/>
      <c r="C2544" s="213"/>
      <c r="D2544" s="208" t="s">
        <v>272</v>
      </c>
      <c r="E2544" s="214" t="s">
        <v>44</v>
      </c>
      <c r="F2544" s="215" t="s">
        <v>815</v>
      </c>
      <c r="G2544" s="213"/>
      <c r="H2544" s="214" t="s">
        <v>44</v>
      </c>
      <c r="I2544" s="216"/>
      <c r="J2544" s="213"/>
      <c r="K2544" s="213"/>
      <c r="L2544" s="217"/>
      <c r="M2544" s="218"/>
      <c r="N2544" s="219"/>
      <c r="O2544" s="219"/>
      <c r="P2544" s="219"/>
      <c r="Q2544" s="219"/>
      <c r="R2544" s="219"/>
      <c r="S2544" s="219"/>
      <c r="T2544" s="220"/>
      <c r="AT2544" s="221" t="s">
        <v>272</v>
      </c>
      <c r="AU2544" s="221" t="s">
        <v>91</v>
      </c>
      <c r="AV2544" s="13" t="s">
        <v>89</v>
      </c>
      <c r="AW2544" s="13" t="s">
        <v>38</v>
      </c>
      <c r="AX2544" s="13" t="s">
        <v>82</v>
      </c>
      <c r="AY2544" s="221" t="s">
        <v>262</v>
      </c>
    </row>
    <row r="2545" spans="2:51" s="15" customFormat="1" ht="10">
      <c r="B2545" s="233"/>
      <c r="C2545" s="234"/>
      <c r="D2545" s="208" t="s">
        <v>272</v>
      </c>
      <c r="E2545" s="235" t="s">
        <v>44</v>
      </c>
      <c r="F2545" s="236" t="s">
        <v>816</v>
      </c>
      <c r="G2545" s="234"/>
      <c r="H2545" s="237">
        <v>25.5</v>
      </c>
      <c r="I2545" s="238"/>
      <c r="J2545" s="234"/>
      <c r="K2545" s="234"/>
      <c r="L2545" s="239"/>
      <c r="M2545" s="240"/>
      <c r="N2545" s="241"/>
      <c r="O2545" s="241"/>
      <c r="P2545" s="241"/>
      <c r="Q2545" s="241"/>
      <c r="R2545" s="241"/>
      <c r="S2545" s="241"/>
      <c r="T2545" s="242"/>
      <c r="AT2545" s="243" t="s">
        <v>272</v>
      </c>
      <c r="AU2545" s="243" t="s">
        <v>91</v>
      </c>
      <c r="AV2545" s="15" t="s">
        <v>91</v>
      </c>
      <c r="AW2545" s="15" t="s">
        <v>38</v>
      </c>
      <c r="AX2545" s="15" t="s">
        <v>82</v>
      </c>
      <c r="AY2545" s="243" t="s">
        <v>262</v>
      </c>
    </row>
    <row r="2546" spans="2:51" s="13" customFormat="1" ht="10">
      <c r="B2546" s="212"/>
      <c r="C2546" s="213"/>
      <c r="D2546" s="208" t="s">
        <v>272</v>
      </c>
      <c r="E2546" s="214" t="s">
        <v>44</v>
      </c>
      <c r="F2546" s="215" t="s">
        <v>817</v>
      </c>
      <c r="G2546" s="213"/>
      <c r="H2546" s="214" t="s">
        <v>44</v>
      </c>
      <c r="I2546" s="216"/>
      <c r="J2546" s="213"/>
      <c r="K2546" s="213"/>
      <c r="L2546" s="217"/>
      <c r="M2546" s="218"/>
      <c r="N2546" s="219"/>
      <c r="O2546" s="219"/>
      <c r="P2546" s="219"/>
      <c r="Q2546" s="219"/>
      <c r="R2546" s="219"/>
      <c r="S2546" s="219"/>
      <c r="T2546" s="220"/>
      <c r="AT2546" s="221" t="s">
        <v>272</v>
      </c>
      <c r="AU2546" s="221" t="s">
        <v>91</v>
      </c>
      <c r="AV2546" s="13" t="s">
        <v>89</v>
      </c>
      <c r="AW2546" s="13" t="s">
        <v>38</v>
      </c>
      <c r="AX2546" s="13" t="s">
        <v>82</v>
      </c>
      <c r="AY2546" s="221" t="s">
        <v>262</v>
      </c>
    </row>
    <row r="2547" spans="2:51" s="15" customFormat="1" ht="10">
      <c r="B2547" s="233"/>
      <c r="C2547" s="234"/>
      <c r="D2547" s="208" t="s">
        <v>272</v>
      </c>
      <c r="E2547" s="235" t="s">
        <v>44</v>
      </c>
      <c r="F2547" s="236" t="s">
        <v>818</v>
      </c>
      <c r="G2547" s="234"/>
      <c r="H2547" s="237">
        <v>17.399999999999999</v>
      </c>
      <c r="I2547" s="238"/>
      <c r="J2547" s="234"/>
      <c r="K2547" s="234"/>
      <c r="L2547" s="239"/>
      <c r="M2547" s="240"/>
      <c r="N2547" s="241"/>
      <c r="O2547" s="241"/>
      <c r="P2547" s="241"/>
      <c r="Q2547" s="241"/>
      <c r="R2547" s="241"/>
      <c r="S2547" s="241"/>
      <c r="T2547" s="242"/>
      <c r="AT2547" s="243" t="s">
        <v>272</v>
      </c>
      <c r="AU2547" s="243" t="s">
        <v>91</v>
      </c>
      <c r="AV2547" s="15" t="s">
        <v>91</v>
      </c>
      <c r="AW2547" s="15" t="s">
        <v>38</v>
      </c>
      <c r="AX2547" s="15" t="s">
        <v>82</v>
      </c>
      <c r="AY2547" s="243" t="s">
        <v>262</v>
      </c>
    </row>
    <row r="2548" spans="2:51" s="13" customFormat="1" ht="10">
      <c r="B2548" s="212"/>
      <c r="C2548" s="213"/>
      <c r="D2548" s="208" t="s">
        <v>272</v>
      </c>
      <c r="E2548" s="214" t="s">
        <v>44</v>
      </c>
      <c r="F2548" s="215" t="s">
        <v>819</v>
      </c>
      <c r="G2548" s="213"/>
      <c r="H2548" s="214" t="s">
        <v>44</v>
      </c>
      <c r="I2548" s="216"/>
      <c r="J2548" s="213"/>
      <c r="K2548" s="213"/>
      <c r="L2548" s="217"/>
      <c r="M2548" s="218"/>
      <c r="N2548" s="219"/>
      <c r="O2548" s="219"/>
      <c r="P2548" s="219"/>
      <c r="Q2548" s="219"/>
      <c r="R2548" s="219"/>
      <c r="S2548" s="219"/>
      <c r="T2548" s="220"/>
      <c r="AT2548" s="221" t="s">
        <v>272</v>
      </c>
      <c r="AU2548" s="221" t="s">
        <v>91</v>
      </c>
      <c r="AV2548" s="13" t="s">
        <v>89</v>
      </c>
      <c r="AW2548" s="13" t="s">
        <v>38</v>
      </c>
      <c r="AX2548" s="13" t="s">
        <v>82</v>
      </c>
      <c r="AY2548" s="221" t="s">
        <v>262</v>
      </c>
    </row>
    <row r="2549" spans="2:51" s="15" customFormat="1" ht="10">
      <c r="B2549" s="233"/>
      <c r="C2549" s="234"/>
      <c r="D2549" s="208" t="s">
        <v>272</v>
      </c>
      <c r="E2549" s="235" t="s">
        <v>44</v>
      </c>
      <c r="F2549" s="236" t="s">
        <v>820</v>
      </c>
      <c r="G2549" s="234"/>
      <c r="H2549" s="237">
        <v>18.2</v>
      </c>
      <c r="I2549" s="238"/>
      <c r="J2549" s="234"/>
      <c r="K2549" s="234"/>
      <c r="L2549" s="239"/>
      <c r="M2549" s="240"/>
      <c r="N2549" s="241"/>
      <c r="O2549" s="241"/>
      <c r="P2549" s="241"/>
      <c r="Q2549" s="241"/>
      <c r="R2549" s="241"/>
      <c r="S2549" s="241"/>
      <c r="T2549" s="242"/>
      <c r="AT2549" s="243" t="s">
        <v>272</v>
      </c>
      <c r="AU2549" s="243" t="s">
        <v>91</v>
      </c>
      <c r="AV2549" s="15" t="s">
        <v>91</v>
      </c>
      <c r="AW2549" s="15" t="s">
        <v>38</v>
      </c>
      <c r="AX2549" s="15" t="s">
        <v>82</v>
      </c>
      <c r="AY2549" s="243" t="s">
        <v>262</v>
      </c>
    </row>
    <row r="2550" spans="2:51" s="13" customFormat="1" ht="10">
      <c r="B2550" s="212"/>
      <c r="C2550" s="213"/>
      <c r="D2550" s="208" t="s">
        <v>272</v>
      </c>
      <c r="E2550" s="214" t="s">
        <v>44</v>
      </c>
      <c r="F2550" s="215" t="s">
        <v>821</v>
      </c>
      <c r="G2550" s="213"/>
      <c r="H2550" s="214" t="s">
        <v>44</v>
      </c>
      <c r="I2550" s="216"/>
      <c r="J2550" s="213"/>
      <c r="K2550" s="213"/>
      <c r="L2550" s="217"/>
      <c r="M2550" s="218"/>
      <c r="N2550" s="219"/>
      <c r="O2550" s="219"/>
      <c r="P2550" s="219"/>
      <c r="Q2550" s="219"/>
      <c r="R2550" s="219"/>
      <c r="S2550" s="219"/>
      <c r="T2550" s="220"/>
      <c r="AT2550" s="221" t="s">
        <v>272</v>
      </c>
      <c r="AU2550" s="221" t="s">
        <v>91</v>
      </c>
      <c r="AV2550" s="13" t="s">
        <v>89</v>
      </c>
      <c r="AW2550" s="13" t="s">
        <v>38</v>
      </c>
      <c r="AX2550" s="13" t="s">
        <v>82</v>
      </c>
      <c r="AY2550" s="221" t="s">
        <v>262</v>
      </c>
    </row>
    <row r="2551" spans="2:51" s="15" customFormat="1" ht="10">
      <c r="B2551" s="233"/>
      <c r="C2551" s="234"/>
      <c r="D2551" s="208" t="s">
        <v>272</v>
      </c>
      <c r="E2551" s="235" t="s">
        <v>44</v>
      </c>
      <c r="F2551" s="236" t="s">
        <v>822</v>
      </c>
      <c r="G2551" s="234"/>
      <c r="H2551" s="237">
        <v>26.9</v>
      </c>
      <c r="I2551" s="238"/>
      <c r="J2551" s="234"/>
      <c r="K2551" s="234"/>
      <c r="L2551" s="239"/>
      <c r="M2551" s="240"/>
      <c r="N2551" s="241"/>
      <c r="O2551" s="241"/>
      <c r="P2551" s="241"/>
      <c r="Q2551" s="241"/>
      <c r="R2551" s="241"/>
      <c r="S2551" s="241"/>
      <c r="T2551" s="242"/>
      <c r="AT2551" s="243" t="s">
        <v>272</v>
      </c>
      <c r="AU2551" s="243" t="s">
        <v>91</v>
      </c>
      <c r="AV2551" s="15" t="s">
        <v>91</v>
      </c>
      <c r="AW2551" s="15" t="s">
        <v>38</v>
      </c>
      <c r="AX2551" s="15" t="s">
        <v>82</v>
      </c>
      <c r="AY2551" s="243" t="s">
        <v>262</v>
      </c>
    </row>
    <row r="2552" spans="2:51" s="13" customFormat="1" ht="10">
      <c r="B2552" s="212"/>
      <c r="C2552" s="213"/>
      <c r="D2552" s="208" t="s">
        <v>272</v>
      </c>
      <c r="E2552" s="214" t="s">
        <v>44</v>
      </c>
      <c r="F2552" s="215" t="s">
        <v>823</v>
      </c>
      <c r="G2552" s="213"/>
      <c r="H2552" s="214" t="s">
        <v>44</v>
      </c>
      <c r="I2552" s="216"/>
      <c r="J2552" s="213"/>
      <c r="K2552" s="213"/>
      <c r="L2552" s="217"/>
      <c r="M2552" s="218"/>
      <c r="N2552" s="219"/>
      <c r="O2552" s="219"/>
      <c r="P2552" s="219"/>
      <c r="Q2552" s="219"/>
      <c r="R2552" s="219"/>
      <c r="S2552" s="219"/>
      <c r="T2552" s="220"/>
      <c r="AT2552" s="221" t="s">
        <v>272</v>
      </c>
      <c r="AU2552" s="221" t="s">
        <v>91</v>
      </c>
      <c r="AV2552" s="13" t="s">
        <v>89</v>
      </c>
      <c r="AW2552" s="13" t="s">
        <v>38</v>
      </c>
      <c r="AX2552" s="13" t="s">
        <v>82</v>
      </c>
      <c r="AY2552" s="221" t="s">
        <v>262</v>
      </c>
    </row>
    <row r="2553" spans="2:51" s="15" customFormat="1" ht="10">
      <c r="B2553" s="233"/>
      <c r="C2553" s="234"/>
      <c r="D2553" s="208" t="s">
        <v>272</v>
      </c>
      <c r="E2553" s="235" t="s">
        <v>44</v>
      </c>
      <c r="F2553" s="236" t="s">
        <v>581</v>
      </c>
      <c r="G2553" s="234"/>
      <c r="H2553" s="237">
        <v>29</v>
      </c>
      <c r="I2553" s="238"/>
      <c r="J2553" s="234"/>
      <c r="K2553" s="234"/>
      <c r="L2553" s="239"/>
      <c r="M2553" s="240"/>
      <c r="N2553" s="241"/>
      <c r="O2553" s="241"/>
      <c r="P2553" s="241"/>
      <c r="Q2553" s="241"/>
      <c r="R2553" s="241"/>
      <c r="S2553" s="241"/>
      <c r="T2553" s="242"/>
      <c r="AT2553" s="243" t="s">
        <v>272</v>
      </c>
      <c r="AU2553" s="243" t="s">
        <v>91</v>
      </c>
      <c r="AV2553" s="15" t="s">
        <v>91</v>
      </c>
      <c r="AW2553" s="15" t="s">
        <v>38</v>
      </c>
      <c r="AX2553" s="15" t="s">
        <v>82</v>
      </c>
      <c r="AY2553" s="243" t="s">
        <v>262</v>
      </c>
    </row>
    <row r="2554" spans="2:51" s="13" customFormat="1" ht="10">
      <c r="B2554" s="212"/>
      <c r="C2554" s="213"/>
      <c r="D2554" s="208" t="s">
        <v>272</v>
      </c>
      <c r="E2554" s="214" t="s">
        <v>44</v>
      </c>
      <c r="F2554" s="215" t="s">
        <v>824</v>
      </c>
      <c r="G2554" s="213"/>
      <c r="H2554" s="214" t="s">
        <v>44</v>
      </c>
      <c r="I2554" s="216"/>
      <c r="J2554" s="213"/>
      <c r="K2554" s="213"/>
      <c r="L2554" s="217"/>
      <c r="M2554" s="218"/>
      <c r="N2554" s="219"/>
      <c r="O2554" s="219"/>
      <c r="P2554" s="219"/>
      <c r="Q2554" s="219"/>
      <c r="R2554" s="219"/>
      <c r="S2554" s="219"/>
      <c r="T2554" s="220"/>
      <c r="AT2554" s="221" t="s">
        <v>272</v>
      </c>
      <c r="AU2554" s="221" t="s">
        <v>91</v>
      </c>
      <c r="AV2554" s="13" t="s">
        <v>89</v>
      </c>
      <c r="AW2554" s="13" t="s">
        <v>38</v>
      </c>
      <c r="AX2554" s="13" t="s">
        <v>82</v>
      </c>
      <c r="AY2554" s="221" t="s">
        <v>262</v>
      </c>
    </row>
    <row r="2555" spans="2:51" s="15" customFormat="1" ht="10">
      <c r="B2555" s="233"/>
      <c r="C2555" s="234"/>
      <c r="D2555" s="208" t="s">
        <v>272</v>
      </c>
      <c r="E2555" s="235" t="s">
        <v>44</v>
      </c>
      <c r="F2555" s="236" t="s">
        <v>825</v>
      </c>
      <c r="G2555" s="234"/>
      <c r="H2555" s="237">
        <v>52.7</v>
      </c>
      <c r="I2555" s="238"/>
      <c r="J2555" s="234"/>
      <c r="K2555" s="234"/>
      <c r="L2555" s="239"/>
      <c r="M2555" s="240"/>
      <c r="N2555" s="241"/>
      <c r="O2555" s="241"/>
      <c r="P2555" s="241"/>
      <c r="Q2555" s="241"/>
      <c r="R2555" s="241"/>
      <c r="S2555" s="241"/>
      <c r="T2555" s="242"/>
      <c r="AT2555" s="243" t="s">
        <v>272</v>
      </c>
      <c r="AU2555" s="243" t="s">
        <v>91</v>
      </c>
      <c r="AV2555" s="15" t="s">
        <v>91</v>
      </c>
      <c r="AW2555" s="15" t="s">
        <v>38</v>
      </c>
      <c r="AX2555" s="15" t="s">
        <v>82</v>
      </c>
      <c r="AY2555" s="243" t="s">
        <v>262</v>
      </c>
    </row>
    <row r="2556" spans="2:51" s="13" customFormat="1" ht="10">
      <c r="B2556" s="212"/>
      <c r="C2556" s="213"/>
      <c r="D2556" s="208" t="s">
        <v>272</v>
      </c>
      <c r="E2556" s="214" t="s">
        <v>44</v>
      </c>
      <c r="F2556" s="215" t="s">
        <v>826</v>
      </c>
      <c r="G2556" s="213"/>
      <c r="H2556" s="214" t="s">
        <v>44</v>
      </c>
      <c r="I2556" s="216"/>
      <c r="J2556" s="213"/>
      <c r="K2556" s="213"/>
      <c r="L2556" s="217"/>
      <c r="M2556" s="218"/>
      <c r="N2556" s="219"/>
      <c r="O2556" s="219"/>
      <c r="P2556" s="219"/>
      <c r="Q2556" s="219"/>
      <c r="R2556" s="219"/>
      <c r="S2556" s="219"/>
      <c r="T2556" s="220"/>
      <c r="AT2556" s="221" t="s">
        <v>272</v>
      </c>
      <c r="AU2556" s="221" t="s">
        <v>91</v>
      </c>
      <c r="AV2556" s="13" t="s">
        <v>89</v>
      </c>
      <c r="AW2556" s="13" t="s">
        <v>38</v>
      </c>
      <c r="AX2556" s="13" t="s">
        <v>82</v>
      </c>
      <c r="AY2556" s="221" t="s">
        <v>262</v>
      </c>
    </row>
    <row r="2557" spans="2:51" s="15" customFormat="1" ht="10">
      <c r="B2557" s="233"/>
      <c r="C2557" s="234"/>
      <c r="D2557" s="208" t="s">
        <v>272</v>
      </c>
      <c r="E2557" s="235" t="s">
        <v>44</v>
      </c>
      <c r="F2557" s="236" t="s">
        <v>827</v>
      </c>
      <c r="G2557" s="234"/>
      <c r="H2557" s="237">
        <v>27.6</v>
      </c>
      <c r="I2557" s="238"/>
      <c r="J2557" s="234"/>
      <c r="K2557" s="234"/>
      <c r="L2557" s="239"/>
      <c r="M2557" s="240"/>
      <c r="N2557" s="241"/>
      <c r="O2557" s="241"/>
      <c r="P2557" s="241"/>
      <c r="Q2557" s="241"/>
      <c r="R2557" s="241"/>
      <c r="S2557" s="241"/>
      <c r="T2557" s="242"/>
      <c r="AT2557" s="243" t="s">
        <v>272</v>
      </c>
      <c r="AU2557" s="243" t="s">
        <v>91</v>
      </c>
      <c r="AV2557" s="15" t="s">
        <v>91</v>
      </c>
      <c r="AW2557" s="15" t="s">
        <v>38</v>
      </c>
      <c r="AX2557" s="15" t="s">
        <v>82</v>
      </c>
      <c r="AY2557" s="243" t="s">
        <v>262</v>
      </c>
    </row>
    <row r="2558" spans="2:51" s="13" customFormat="1" ht="10">
      <c r="B2558" s="212"/>
      <c r="C2558" s="213"/>
      <c r="D2558" s="208" t="s">
        <v>272</v>
      </c>
      <c r="E2558" s="214" t="s">
        <v>44</v>
      </c>
      <c r="F2558" s="215" t="s">
        <v>828</v>
      </c>
      <c r="G2558" s="213"/>
      <c r="H2558" s="214" t="s">
        <v>44</v>
      </c>
      <c r="I2558" s="216"/>
      <c r="J2558" s="213"/>
      <c r="K2558" s="213"/>
      <c r="L2558" s="217"/>
      <c r="M2558" s="218"/>
      <c r="N2558" s="219"/>
      <c r="O2558" s="219"/>
      <c r="P2558" s="219"/>
      <c r="Q2558" s="219"/>
      <c r="R2558" s="219"/>
      <c r="S2558" s="219"/>
      <c r="T2558" s="220"/>
      <c r="AT2558" s="221" t="s">
        <v>272</v>
      </c>
      <c r="AU2558" s="221" t="s">
        <v>91</v>
      </c>
      <c r="AV2558" s="13" t="s">
        <v>89</v>
      </c>
      <c r="AW2558" s="13" t="s">
        <v>38</v>
      </c>
      <c r="AX2558" s="13" t="s">
        <v>82</v>
      </c>
      <c r="AY2558" s="221" t="s">
        <v>262</v>
      </c>
    </row>
    <row r="2559" spans="2:51" s="15" customFormat="1" ht="10">
      <c r="B2559" s="233"/>
      <c r="C2559" s="234"/>
      <c r="D2559" s="208" t="s">
        <v>272</v>
      </c>
      <c r="E2559" s="235" t="s">
        <v>44</v>
      </c>
      <c r="F2559" s="236" t="s">
        <v>829</v>
      </c>
      <c r="G2559" s="234"/>
      <c r="H2559" s="237">
        <v>53.4</v>
      </c>
      <c r="I2559" s="238"/>
      <c r="J2559" s="234"/>
      <c r="K2559" s="234"/>
      <c r="L2559" s="239"/>
      <c r="M2559" s="240"/>
      <c r="N2559" s="241"/>
      <c r="O2559" s="241"/>
      <c r="P2559" s="241"/>
      <c r="Q2559" s="241"/>
      <c r="R2559" s="241"/>
      <c r="S2559" s="241"/>
      <c r="T2559" s="242"/>
      <c r="AT2559" s="243" t="s">
        <v>272</v>
      </c>
      <c r="AU2559" s="243" t="s">
        <v>91</v>
      </c>
      <c r="AV2559" s="15" t="s">
        <v>91</v>
      </c>
      <c r="AW2559" s="15" t="s">
        <v>38</v>
      </c>
      <c r="AX2559" s="15" t="s">
        <v>82</v>
      </c>
      <c r="AY2559" s="243" t="s">
        <v>262</v>
      </c>
    </row>
    <row r="2560" spans="2:51" s="13" customFormat="1" ht="10">
      <c r="B2560" s="212"/>
      <c r="C2560" s="213"/>
      <c r="D2560" s="208" t="s">
        <v>272</v>
      </c>
      <c r="E2560" s="214" t="s">
        <v>44</v>
      </c>
      <c r="F2560" s="215" t="s">
        <v>830</v>
      </c>
      <c r="G2560" s="213"/>
      <c r="H2560" s="214" t="s">
        <v>44</v>
      </c>
      <c r="I2560" s="216"/>
      <c r="J2560" s="213"/>
      <c r="K2560" s="213"/>
      <c r="L2560" s="217"/>
      <c r="M2560" s="218"/>
      <c r="N2560" s="219"/>
      <c r="O2560" s="219"/>
      <c r="P2560" s="219"/>
      <c r="Q2560" s="219"/>
      <c r="R2560" s="219"/>
      <c r="S2560" s="219"/>
      <c r="T2560" s="220"/>
      <c r="AT2560" s="221" t="s">
        <v>272</v>
      </c>
      <c r="AU2560" s="221" t="s">
        <v>91</v>
      </c>
      <c r="AV2560" s="13" t="s">
        <v>89</v>
      </c>
      <c r="AW2560" s="13" t="s">
        <v>38</v>
      </c>
      <c r="AX2560" s="13" t="s">
        <v>82</v>
      </c>
      <c r="AY2560" s="221" t="s">
        <v>262</v>
      </c>
    </row>
    <row r="2561" spans="2:51" s="15" customFormat="1" ht="10">
      <c r="B2561" s="233"/>
      <c r="C2561" s="234"/>
      <c r="D2561" s="208" t="s">
        <v>272</v>
      </c>
      <c r="E2561" s="235" t="s">
        <v>44</v>
      </c>
      <c r="F2561" s="236" t="s">
        <v>831</v>
      </c>
      <c r="G2561" s="234"/>
      <c r="H2561" s="237">
        <v>28.5</v>
      </c>
      <c r="I2561" s="238"/>
      <c r="J2561" s="234"/>
      <c r="K2561" s="234"/>
      <c r="L2561" s="239"/>
      <c r="M2561" s="240"/>
      <c r="N2561" s="241"/>
      <c r="O2561" s="241"/>
      <c r="P2561" s="241"/>
      <c r="Q2561" s="241"/>
      <c r="R2561" s="241"/>
      <c r="S2561" s="241"/>
      <c r="T2561" s="242"/>
      <c r="AT2561" s="243" t="s">
        <v>272</v>
      </c>
      <c r="AU2561" s="243" t="s">
        <v>91</v>
      </c>
      <c r="AV2561" s="15" t="s">
        <v>91</v>
      </c>
      <c r="AW2561" s="15" t="s">
        <v>38</v>
      </c>
      <c r="AX2561" s="15" t="s">
        <v>82</v>
      </c>
      <c r="AY2561" s="243" t="s">
        <v>262</v>
      </c>
    </row>
    <row r="2562" spans="2:51" s="13" customFormat="1" ht="10">
      <c r="B2562" s="212"/>
      <c r="C2562" s="213"/>
      <c r="D2562" s="208" t="s">
        <v>272</v>
      </c>
      <c r="E2562" s="214" t="s">
        <v>44</v>
      </c>
      <c r="F2562" s="215" t="s">
        <v>832</v>
      </c>
      <c r="G2562" s="213"/>
      <c r="H2562" s="214" t="s">
        <v>44</v>
      </c>
      <c r="I2562" s="216"/>
      <c r="J2562" s="213"/>
      <c r="K2562" s="213"/>
      <c r="L2562" s="217"/>
      <c r="M2562" s="218"/>
      <c r="N2562" s="219"/>
      <c r="O2562" s="219"/>
      <c r="P2562" s="219"/>
      <c r="Q2562" s="219"/>
      <c r="R2562" s="219"/>
      <c r="S2562" s="219"/>
      <c r="T2562" s="220"/>
      <c r="AT2562" s="221" t="s">
        <v>272</v>
      </c>
      <c r="AU2562" s="221" t="s">
        <v>91</v>
      </c>
      <c r="AV2562" s="13" t="s">
        <v>89</v>
      </c>
      <c r="AW2562" s="13" t="s">
        <v>38</v>
      </c>
      <c r="AX2562" s="13" t="s">
        <v>82</v>
      </c>
      <c r="AY2562" s="221" t="s">
        <v>262</v>
      </c>
    </row>
    <row r="2563" spans="2:51" s="15" customFormat="1" ht="10">
      <c r="B2563" s="233"/>
      <c r="C2563" s="234"/>
      <c r="D2563" s="208" t="s">
        <v>272</v>
      </c>
      <c r="E2563" s="235" t="s">
        <v>44</v>
      </c>
      <c r="F2563" s="236" t="s">
        <v>833</v>
      </c>
      <c r="G2563" s="234"/>
      <c r="H2563" s="237">
        <v>54.8</v>
      </c>
      <c r="I2563" s="238"/>
      <c r="J2563" s="234"/>
      <c r="K2563" s="234"/>
      <c r="L2563" s="239"/>
      <c r="M2563" s="240"/>
      <c r="N2563" s="241"/>
      <c r="O2563" s="241"/>
      <c r="P2563" s="241"/>
      <c r="Q2563" s="241"/>
      <c r="R2563" s="241"/>
      <c r="S2563" s="241"/>
      <c r="T2563" s="242"/>
      <c r="AT2563" s="243" t="s">
        <v>272</v>
      </c>
      <c r="AU2563" s="243" t="s">
        <v>91</v>
      </c>
      <c r="AV2563" s="15" t="s">
        <v>91</v>
      </c>
      <c r="AW2563" s="15" t="s">
        <v>38</v>
      </c>
      <c r="AX2563" s="15" t="s">
        <v>82</v>
      </c>
      <c r="AY2563" s="243" t="s">
        <v>262</v>
      </c>
    </row>
    <row r="2564" spans="2:51" s="13" customFormat="1" ht="10">
      <c r="B2564" s="212"/>
      <c r="C2564" s="213"/>
      <c r="D2564" s="208" t="s">
        <v>272</v>
      </c>
      <c r="E2564" s="214" t="s">
        <v>44</v>
      </c>
      <c r="F2564" s="215" t="s">
        <v>834</v>
      </c>
      <c r="G2564" s="213"/>
      <c r="H2564" s="214" t="s">
        <v>44</v>
      </c>
      <c r="I2564" s="216"/>
      <c r="J2564" s="213"/>
      <c r="K2564" s="213"/>
      <c r="L2564" s="217"/>
      <c r="M2564" s="218"/>
      <c r="N2564" s="219"/>
      <c r="O2564" s="219"/>
      <c r="P2564" s="219"/>
      <c r="Q2564" s="219"/>
      <c r="R2564" s="219"/>
      <c r="S2564" s="219"/>
      <c r="T2564" s="220"/>
      <c r="AT2564" s="221" t="s">
        <v>272</v>
      </c>
      <c r="AU2564" s="221" t="s">
        <v>91</v>
      </c>
      <c r="AV2564" s="13" t="s">
        <v>89</v>
      </c>
      <c r="AW2564" s="13" t="s">
        <v>38</v>
      </c>
      <c r="AX2564" s="13" t="s">
        <v>82</v>
      </c>
      <c r="AY2564" s="221" t="s">
        <v>262</v>
      </c>
    </row>
    <row r="2565" spans="2:51" s="15" customFormat="1" ht="10">
      <c r="B2565" s="233"/>
      <c r="C2565" s="234"/>
      <c r="D2565" s="208" t="s">
        <v>272</v>
      </c>
      <c r="E2565" s="235" t="s">
        <v>44</v>
      </c>
      <c r="F2565" s="236" t="s">
        <v>768</v>
      </c>
      <c r="G2565" s="234"/>
      <c r="H2565" s="237">
        <v>3.8</v>
      </c>
      <c r="I2565" s="238"/>
      <c r="J2565" s="234"/>
      <c r="K2565" s="234"/>
      <c r="L2565" s="239"/>
      <c r="M2565" s="240"/>
      <c r="N2565" s="241"/>
      <c r="O2565" s="241"/>
      <c r="P2565" s="241"/>
      <c r="Q2565" s="241"/>
      <c r="R2565" s="241"/>
      <c r="S2565" s="241"/>
      <c r="T2565" s="242"/>
      <c r="AT2565" s="243" t="s">
        <v>272</v>
      </c>
      <c r="AU2565" s="243" t="s">
        <v>91</v>
      </c>
      <c r="AV2565" s="15" t="s">
        <v>91</v>
      </c>
      <c r="AW2565" s="15" t="s">
        <v>38</v>
      </c>
      <c r="AX2565" s="15" t="s">
        <v>82</v>
      </c>
      <c r="AY2565" s="243" t="s">
        <v>262</v>
      </c>
    </row>
    <row r="2566" spans="2:51" s="13" customFormat="1" ht="10">
      <c r="B2566" s="212"/>
      <c r="C2566" s="213"/>
      <c r="D2566" s="208" t="s">
        <v>272</v>
      </c>
      <c r="E2566" s="214" t="s">
        <v>44</v>
      </c>
      <c r="F2566" s="215" t="s">
        <v>835</v>
      </c>
      <c r="G2566" s="213"/>
      <c r="H2566" s="214" t="s">
        <v>44</v>
      </c>
      <c r="I2566" s="216"/>
      <c r="J2566" s="213"/>
      <c r="K2566" s="213"/>
      <c r="L2566" s="217"/>
      <c r="M2566" s="218"/>
      <c r="N2566" s="219"/>
      <c r="O2566" s="219"/>
      <c r="P2566" s="219"/>
      <c r="Q2566" s="219"/>
      <c r="R2566" s="219"/>
      <c r="S2566" s="219"/>
      <c r="T2566" s="220"/>
      <c r="AT2566" s="221" t="s">
        <v>272</v>
      </c>
      <c r="AU2566" s="221" t="s">
        <v>91</v>
      </c>
      <c r="AV2566" s="13" t="s">
        <v>89</v>
      </c>
      <c r="AW2566" s="13" t="s">
        <v>38</v>
      </c>
      <c r="AX2566" s="13" t="s">
        <v>82</v>
      </c>
      <c r="AY2566" s="221" t="s">
        <v>262</v>
      </c>
    </row>
    <row r="2567" spans="2:51" s="15" customFormat="1" ht="10">
      <c r="B2567" s="233"/>
      <c r="C2567" s="234"/>
      <c r="D2567" s="208" t="s">
        <v>272</v>
      </c>
      <c r="E2567" s="235" t="s">
        <v>44</v>
      </c>
      <c r="F2567" s="236" t="s">
        <v>836</v>
      </c>
      <c r="G2567" s="234"/>
      <c r="H2567" s="237">
        <v>10.1</v>
      </c>
      <c r="I2567" s="238"/>
      <c r="J2567" s="234"/>
      <c r="K2567" s="234"/>
      <c r="L2567" s="239"/>
      <c r="M2567" s="240"/>
      <c r="N2567" s="241"/>
      <c r="O2567" s="241"/>
      <c r="P2567" s="241"/>
      <c r="Q2567" s="241"/>
      <c r="R2567" s="241"/>
      <c r="S2567" s="241"/>
      <c r="T2567" s="242"/>
      <c r="AT2567" s="243" t="s">
        <v>272</v>
      </c>
      <c r="AU2567" s="243" t="s">
        <v>91</v>
      </c>
      <c r="AV2567" s="15" t="s">
        <v>91</v>
      </c>
      <c r="AW2567" s="15" t="s">
        <v>38</v>
      </c>
      <c r="AX2567" s="15" t="s">
        <v>82</v>
      </c>
      <c r="AY2567" s="243" t="s">
        <v>262</v>
      </c>
    </row>
    <row r="2568" spans="2:51" s="13" customFormat="1" ht="10">
      <c r="B2568" s="212"/>
      <c r="C2568" s="213"/>
      <c r="D2568" s="208" t="s">
        <v>272</v>
      </c>
      <c r="E2568" s="214" t="s">
        <v>44</v>
      </c>
      <c r="F2568" s="215" t="s">
        <v>837</v>
      </c>
      <c r="G2568" s="213"/>
      <c r="H2568" s="214" t="s">
        <v>44</v>
      </c>
      <c r="I2568" s="216"/>
      <c r="J2568" s="213"/>
      <c r="K2568" s="213"/>
      <c r="L2568" s="217"/>
      <c r="M2568" s="218"/>
      <c r="N2568" s="219"/>
      <c r="O2568" s="219"/>
      <c r="P2568" s="219"/>
      <c r="Q2568" s="219"/>
      <c r="R2568" s="219"/>
      <c r="S2568" s="219"/>
      <c r="T2568" s="220"/>
      <c r="AT2568" s="221" t="s">
        <v>272</v>
      </c>
      <c r="AU2568" s="221" t="s">
        <v>91</v>
      </c>
      <c r="AV2568" s="13" t="s">
        <v>89</v>
      </c>
      <c r="AW2568" s="13" t="s">
        <v>38</v>
      </c>
      <c r="AX2568" s="13" t="s">
        <v>82</v>
      </c>
      <c r="AY2568" s="221" t="s">
        <v>262</v>
      </c>
    </row>
    <row r="2569" spans="2:51" s="15" customFormat="1" ht="10">
      <c r="B2569" s="233"/>
      <c r="C2569" s="234"/>
      <c r="D2569" s="208" t="s">
        <v>272</v>
      </c>
      <c r="E2569" s="235" t="s">
        <v>44</v>
      </c>
      <c r="F2569" s="236" t="s">
        <v>397</v>
      </c>
      <c r="G2569" s="234"/>
      <c r="H2569" s="237">
        <v>11</v>
      </c>
      <c r="I2569" s="238"/>
      <c r="J2569" s="234"/>
      <c r="K2569" s="234"/>
      <c r="L2569" s="239"/>
      <c r="M2569" s="240"/>
      <c r="N2569" s="241"/>
      <c r="O2569" s="241"/>
      <c r="P2569" s="241"/>
      <c r="Q2569" s="241"/>
      <c r="R2569" s="241"/>
      <c r="S2569" s="241"/>
      <c r="T2569" s="242"/>
      <c r="AT2569" s="243" t="s">
        <v>272</v>
      </c>
      <c r="AU2569" s="243" t="s">
        <v>91</v>
      </c>
      <c r="AV2569" s="15" t="s">
        <v>91</v>
      </c>
      <c r="AW2569" s="15" t="s">
        <v>38</v>
      </c>
      <c r="AX2569" s="15" t="s">
        <v>82</v>
      </c>
      <c r="AY2569" s="243" t="s">
        <v>262</v>
      </c>
    </row>
    <row r="2570" spans="2:51" s="13" customFormat="1" ht="10">
      <c r="B2570" s="212"/>
      <c r="C2570" s="213"/>
      <c r="D2570" s="208" t="s">
        <v>272</v>
      </c>
      <c r="E2570" s="214" t="s">
        <v>44</v>
      </c>
      <c r="F2570" s="215" t="s">
        <v>838</v>
      </c>
      <c r="G2570" s="213"/>
      <c r="H2570" s="214" t="s">
        <v>44</v>
      </c>
      <c r="I2570" s="216"/>
      <c r="J2570" s="213"/>
      <c r="K2570" s="213"/>
      <c r="L2570" s="217"/>
      <c r="M2570" s="218"/>
      <c r="N2570" s="219"/>
      <c r="O2570" s="219"/>
      <c r="P2570" s="219"/>
      <c r="Q2570" s="219"/>
      <c r="R2570" s="219"/>
      <c r="S2570" s="219"/>
      <c r="T2570" s="220"/>
      <c r="AT2570" s="221" t="s">
        <v>272</v>
      </c>
      <c r="AU2570" s="221" t="s">
        <v>91</v>
      </c>
      <c r="AV2570" s="13" t="s">
        <v>89</v>
      </c>
      <c r="AW2570" s="13" t="s">
        <v>38</v>
      </c>
      <c r="AX2570" s="13" t="s">
        <v>82</v>
      </c>
      <c r="AY2570" s="221" t="s">
        <v>262</v>
      </c>
    </row>
    <row r="2571" spans="2:51" s="15" customFormat="1" ht="10">
      <c r="B2571" s="233"/>
      <c r="C2571" s="234"/>
      <c r="D2571" s="208" t="s">
        <v>272</v>
      </c>
      <c r="E2571" s="235" t="s">
        <v>44</v>
      </c>
      <c r="F2571" s="236" t="s">
        <v>839</v>
      </c>
      <c r="G2571" s="234"/>
      <c r="H2571" s="237">
        <v>3.1</v>
      </c>
      <c r="I2571" s="238"/>
      <c r="J2571" s="234"/>
      <c r="K2571" s="234"/>
      <c r="L2571" s="239"/>
      <c r="M2571" s="240"/>
      <c r="N2571" s="241"/>
      <c r="O2571" s="241"/>
      <c r="P2571" s="241"/>
      <c r="Q2571" s="241"/>
      <c r="R2571" s="241"/>
      <c r="S2571" s="241"/>
      <c r="T2571" s="242"/>
      <c r="AT2571" s="243" t="s">
        <v>272</v>
      </c>
      <c r="AU2571" s="243" t="s">
        <v>91</v>
      </c>
      <c r="AV2571" s="15" t="s">
        <v>91</v>
      </c>
      <c r="AW2571" s="15" t="s">
        <v>38</v>
      </c>
      <c r="AX2571" s="15" t="s">
        <v>82</v>
      </c>
      <c r="AY2571" s="243" t="s">
        <v>262</v>
      </c>
    </row>
    <row r="2572" spans="2:51" s="13" customFormat="1" ht="10">
      <c r="B2572" s="212"/>
      <c r="C2572" s="213"/>
      <c r="D2572" s="208" t="s">
        <v>272</v>
      </c>
      <c r="E2572" s="214" t="s">
        <v>44</v>
      </c>
      <c r="F2572" s="215" t="s">
        <v>840</v>
      </c>
      <c r="G2572" s="213"/>
      <c r="H2572" s="214" t="s">
        <v>44</v>
      </c>
      <c r="I2572" s="216"/>
      <c r="J2572" s="213"/>
      <c r="K2572" s="213"/>
      <c r="L2572" s="217"/>
      <c r="M2572" s="218"/>
      <c r="N2572" s="219"/>
      <c r="O2572" s="219"/>
      <c r="P2572" s="219"/>
      <c r="Q2572" s="219"/>
      <c r="R2572" s="219"/>
      <c r="S2572" s="219"/>
      <c r="T2572" s="220"/>
      <c r="AT2572" s="221" t="s">
        <v>272</v>
      </c>
      <c r="AU2572" s="221" t="s">
        <v>91</v>
      </c>
      <c r="AV2572" s="13" t="s">
        <v>89</v>
      </c>
      <c r="AW2572" s="13" t="s">
        <v>38</v>
      </c>
      <c r="AX2572" s="13" t="s">
        <v>82</v>
      </c>
      <c r="AY2572" s="221" t="s">
        <v>262</v>
      </c>
    </row>
    <row r="2573" spans="2:51" s="15" customFormat="1" ht="10">
      <c r="B2573" s="233"/>
      <c r="C2573" s="234"/>
      <c r="D2573" s="208" t="s">
        <v>272</v>
      </c>
      <c r="E2573" s="235" t="s">
        <v>44</v>
      </c>
      <c r="F2573" s="236" t="s">
        <v>841</v>
      </c>
      <c r="G2573" s="234"/>
      <c r="H2573" s="237">
        <v>4.8</v>
      </c>
      <c r="I2573" s="238"/>
      <c r="J2573" s="234"/>
      <c r="K2573" s="234"/>
      <c r="L2573" s="239"/>
      <c r="M2573" s="240"/>
      <c r="N2573" s="241"/>
      <c r="O2573" s="241"/>
      <c r="P2573" s="241"/>
      <c r="Q2573" s="241"/>
      <c r="R2573" s="241"/>
      <c r="S2573" s="241"/>
      <c r="T2573" s="242"/>
      <c r="AT2573" s="243" t="s">
        <v>272</v>
      </c>
      <c r="AU2573" s="243" t="s">
        <v>91</v>
      </c>
      <c r="AV2573" s="15" t="s">
        <v>91</v>
      </c>
      <c r="AW2573" s="15" t="s">
        <v>38</v>
      </c>
      <c r="AX2573" s="15" t="s">
        <v>82</v>
      </c>
      <c r="AY2573" s="243" t="s">
        <v>262</v>
      </c>
    </row>
    <row r="2574" spans="2:51" s="13" customFormat="1" ht="10">
      <c r="B2574" s="212"/>
      <c r="C2574" s="213"/>
      <c r="D2574" s="208" t="s">
        <v>272</v>
      </c>
      <c r="E2574" s="214" t="s">
        <v>44</v>
      </c>
      <c r="F2574" s="215" t="s">
        <v>842</v>
      </c>
      <c r="G2574" s="213"/>
      <c r="H2574" s="214" t="s">
        <v>44</v>
      </c>
      <c r="I2574" s="216"/>
      <c r="J2574" s="213"/>
      <c r="K2574" s="213"/>
      <c r="L2574" s="217"/>
      <c r="M2574" s="218"/>
      <c r="N2574" s="219"/>
      <c r="O2574" s="219"/>
      <c r="P2574" s="219"/>
      <c r="Q2574" s="219"/>
      <c r="R2574" s="219"/>
      <c r="S2574" s="219"/>
      <c r="T2574" s="220"/>
      <c r="AT2574" s="221" t="s">
        <v>272</v>
      </c>
      <c r="AU2574" s="221" t="s">
        <v>91</v>
      </c>
      <c r="AV2574" s="13" t="s">
        <v>89</v>
      </c>
      <c r="AW2574" s="13" t="s">
        <v>38</v>
      </c>
      <c r="AX2574" s="13" t="s">
        <v>82</v>
      </c>
      <c r="AY2574" s="221" t="s">
        <v>262</v>
      </c>
    </row>
    <row r="2575" spans="2:51" s="15" customFormat="1" ht="10">
      <c r="B2575" s="233"/>
      <c r="C2575" s="234"/>
      <c r="D2575" s="208" t="s">
        <v>272</v>
      </c>
      <c r="E2575" s="235" t="s">
        <v>44</v>
      </c>
      <c r="F2575" s="236" t="s">
        <v>768</v>
      </c>
      <c r="G2575" s="234"/>
      <c r="H2575" s="237">
        <v>3.8</v>
      </c>
      <c r="I2575" s="238"/>
      <c r="J2575" s="234"/>
      <c r="K2575" s="234"/>
      <c r="L2575" s="239"/>
      <c r="M2575" s="240"/>
      <c r="N2575" s="241"/>
      <c r="O2575" s="241"/>
      <c r="P2575" s="241"/>
      <c r="Q2575" s="241"/>
      <c r="R2575" s="241"/>
      <c r="S2575" s="241"/>
      <c r="T2575" s="242"/>
      <c r="AT2575" s="243" t="s">
        <v>272</v>
      </c>
      <c r="AU2575" s="243" t="s">
        <v>91</v>
      </c>
      <c r="AV2575" s="15" t="s">
        <v>91</v>
      </c>
      <c r="AW2575" s="15" t="s">
        <v>38</v>
      </c>
      <c r="AX2575" s="15" t="s">
        <v>82</v>
      </c>
      <c r="AY2575" s="243" t="s">
        <v>262</v>
      </c>
    </row>
    <row r="2576" spans="2:51" s="13" customFormat="1" ht="10">
      <c r="B2576" s="212"/>
      <c r="C2576" s="213"/>
      <c r="D2576" s="208" t="s">
        <v>272</v>
      </c>
      <c r="E2576" s="214" t="s">
        <v>44</v>
      </c>
      <c r="F2576" s="215" t="s">
        <v>1499</v>
      </c>
      <c r="G2576" s="213"/>
      <c r="H2576" s="214" t="s">
        <v>44</v>
      </c>
      <c r="I2576" s="216"/>
      <c r="J2576" s="213"/>
      <c r="K2576" s="213"/>
      <c r="L2576" s="217"/>
      <c r="M2576" s="218"/>
      <c r="N2576" s="219"/>
      <c r="O2576" s="219"/>
      <c r="P2576" s="219"/>
      <c r="Q2576" s="219"/>
      <c r="R2576" s="219"/>
      <c r="S2576" s="219"/>
      <c r="T2576" s="220"/>
      <c r="AT2576" s="221" t="s">
        <v>272</v>
      </c>
      <c r="AU2576" s="221" t="s">
        <v>91</v>
      </c>
      <c r="AV2576" s="13" t="s">
        <v>89</v>
      </c>
      <c r="AW2576" s="13" t="s">
        <v>38</v>
      </c>
      <c r="AX2576" s="13" t="s">
        <v>82</v>
      </c>
      <c r="AY2576" s="221" t="s">
        <v>262</v>
      </c>
    </row>
    <row r="2577" spans="2:51" s="15" customFormat="1" ht="10">
      <c r="B2577" s="233"/>
      <c r="C2577" s="234"/>
      <c r="D2577" s="208" t="s">
        <v>272</v>
      </c>
      <c r="E2577" s="235" t="s">
        <v>44</v>
      </c>
      <c r="F2577" s="236" t="s">
        <v>1500</v>
      </c>
      <c r="G2577" s="234"/>
      <c r="H2577" s="237">
        <v>3.3</v>
      </c>
      <c r="I2577" s="238"/>
      <c r="J2577" s="234"/>
      <c r="K2577" s="234"/>
      <c r="L2577" s="239"/>
      <c r="M2577" s="240"/>
      <c r="N2577" s="241"/>
      <c r="O2577" s="241"/>
      <c r="P2577" s="241"/>
      <c r="Q2577" s="241"/>
      <c r="R2577" s="241"/>
      <c r="S2577" s="241"/>
      <c r="T2577" s="242"/>
      <c r="AT2577" s="243" t="s">
        <v>272</v>
      </c>
      <c r="AU2577" s="243" t="s">
        <v>91</v>
      </c>
      <c r="AV2577" s="15" t="s">
        <v>91</v>
      </c>
      <c r="AW2577" s="15" t="s">
        <v>38</v>
      </c>
      <c r="AX2577" s="15" t="s">
        <v>82</v>
      </c>
      <c r="AY2577" s="243" t="s">
        <v>262</v>
      </c>
    </row>
    <row r="2578" spans="2:51" s="14" customFormat="1" ht="10">
      <c r="B2578" s="222"/>
      <c r="C2578" s="223"/>
      <c r="D2578" s="208" t="s">
        <v>272</v>
      </c>
      <c r="E2578" s="224" t="s">
        <v>44</v>
      </c>
      <c r="F2578" s="225" t="s">
        <v>284</v>
      </c>
      <c r="G2578" s="223"/>
      <c r="H2578" s="226">
        <v>593.39999999999986</v>
      </c>
      <c r="I2578" s="227"/>
      <c r="J2578" s="223"/>
      <c r="K2578" s="223"/>
      <c r="L2578" s="228"/>
      <c r="M2578" s="229"/>
      <c r="N2578" s="230"/>
      <c r="O2578" s="230"/>
      <c r="P2578" s="230"/>
      <c r="Q2578" s="230"/>
      <c r="R2578" s="230"/>
      <c r="S2578" s="230"/>
      <c r="T2578" s="231"/>
      <c r="AT2578" s="232" t="s">
        <v>272</v>
      </c>
      <c r="AU2578" s="232" t="s">
        <v>91</v>
      </c>
      <c r="AV2578" s="14" t="s">
        <v>97</v>
      </c>
      <c r="AW2578" s="14" t="s">
        <v>38</v>
      </c>
      <c r="AX2578" s="14" t="s">
        <v>82</v>
      </c>
      <c r="AY2578" s="232" t="s">
        <v>262</v>
      </c>
    </row>
    <row r="2579" spans="2:51" s="13" customFormat="1" ht="10">
      <c r="B2579" s="212"/>
      <c r="C2579" s="213"/>
      <c r="D2579" s="208" t="s">
        <v>272</v>
      </c>
      <c r="E2579" s="214" t="s">
        <v>44</v>
      </c>
      <c r="F2579" s="215" t="s">
        <v>843</v>
      </c>
      <c r="G2579" s="213"/>
      <c r="H2579" s="214" t="s">
        <v>44</v>
      </c>
      <c r="I2579" s="216"/>
      <c r="J2579" s="213"/>
      <c r="K2579" s="213"/>
      <c r="L2579" s="217"/>
      <c r="M2579" s="218"/>
      <c r="N2579" s="219"/>
      <c r="O2579" s="219"/>
      <c r="P2579" s="219"/>
      <c r="Q2579" s="219"/>
      <c r="R2579" s="219"/>
      <c r="S2579" s="219"/>
      <c r="T2579" s="220"/>
      <c r="AT2579" s="221" t="s">
        <v>272</v>
      </c>
      <c r="AU2579" s="221" t="s">
        <v>91</v>
      </c>
      <c r="AV2579" s="13" t="s">
        <v>89</v>
      </c>
      <c r="AW2579" s="13" t="s">
        <v>38</v>
      </c>
      <c r="AX2579" s="13" t="s">
        <v>82</v>
      </c>
      <c r="AY2579" s="221" t="s">
        <v>262</v>
      </c>
    </row>
    <row r="2580" spans="2:51" s="13" customFormat="1" ht="10">
      <c r="B2580" s="212"/>
      <c r="C2580" s="213"/>
      <c r="D2580" s="208" t="s">
        <v>272</v>
      </c>
      <c r="E2580" s="214" t="s">
        <v>44</v>
      </c>
      <c r="F2580" s="215" t="s">
        <v>844</v>
      </c>
      <c r="G2580" s="213"/>
      <c r="H2580" s="214" t="s">
        <v>44</v>
      </c>
      <c r="I2580" s="216"/>
      <c r="J2580" s="213"/>
      <c r="K2580" s="213"/>
      <c r="L2580" s="217"/>
      <c r="M2580" s="218"/>
      <c r="N2580" s="219"/>
      <c r="O2580" s="219"/>
      <c r="P2580" s="219"/>
      <c r="Q2580" s="219"/>
      <c r="R2580" s="219"/>
      <c r="S2580" s="219"/>
      <c r="T2580" s="220"/>
      <c r="AT2580" s="221" t="s">
        <v>272</v>
      </c>
      <c r="AU2580" s="221" t="s">
        <v>91</v>
      </c>
      <c r="AV2580" s="13" t="s">
        <v>89</v>
      </c>
      <c r="AW2580" s="13" t="s">
        <v>38</v>
      </c>
      <c r="AX2580" s="13" t="s">
        <v>82</v>
      </c>
      <c r="AY2580" s="221" t="s">
        <v>262</v>
      </c>
    </row>
    <row r="2581" spans="2:51" s="15" customFormat="1" ht="10">
      <c r="B2581" s="233"/>
      <c r="C2581" s="234"/>
      <c r="D2581" s="208" t="s">
        <v>272</v>
      </c>
      <c r="E2581" s="235" t="s">
        <v>44</v>
      </c>
      <c r="F2581" s="236" t="s">
        <v>800</v>
      </c>
      <c r="G2581" s="234"/>
      <c r="H2581" s="237">
        <v>39.5</v>
      </c>
      <c r="I2581" s="238"/>
      <c r="J2581" s="234"/>
      <c r="K2581" s="234"/>
      <c r="L2581" s="239"/>
      <c r="M2581" s="240"/>
      <c r="N2581" s="241"/>
      <c r="O2581" s="241"/>
      <c r="P2581" s="241"/>
      <c r="Q2581" s="241"/>
      <c r="R2581" s="241"/>
      <c r="S2581" s="241"/>
      <c r="T2581" s="242"/>
      <c r="AT2581" s="243" t="s">
        <v>272</v>
      </c>
      <c r="AU2581" s="243" t="s">
        <v>91</v>
      </c>
      <c r="AV2581" s="15" t="s">
        <v>91</v>
      </c>
      <c r="AW2581" s="15" t="s">
        <v>38</v>
      </c>
      <c r="AX2581" s="15" t="s">
        <v>82</v>
      </c>
      <c r="AY2581" s="243" t="s">
        <v>262</v>
      </c>
    </row>
    <row r="2582" spans="2:51" s="13" customFormat="1" ht="10">
      <c r="B2582" s="212"/>
      <c r="C2582" s="213"/>
      <c r="D2582" s="208" t="s">
        <v>272</v>
      </c>
      <c r="E2582" s="214" t="s">
        <v>44</v>
      </c>
      <c r="F2582" s="215" t="s">
        <v>801</v>
      </c>
      <c r="G2582" s="213"/>
      <c r="H2582" s="214" t="s">
        <v>44</v>
      </c>
      <c r="I2582" s="216"/>
      <c r="J2582" s="213"/>
      <c r="K2582" s="213"/>
      <c r="L2582" s="217"/>
      <c r="M2582" s="218"/>
      <c r="N2582" s="219"/>
      <c r="O2582" s="219"/>
      <c r="P2582" s="219"/>
      <c r="Q2582" s="219"/>
      <c r="R2582" s="219"/>
      <c r="S2582" s="219"/>
      <c r="T2582" s="220"/>
      <c r="AT2582" s="221" t="s">
        <v>272</v>
      </c>
      <c r="AU2582" s="221" t="s">
        <v>91</v>
      </c>
      <c r="AV2582" s="13" t="s">
        <v>89</v>
      </c>
      <c r="AW2582" s="13" t="s">
        <v>38</v>
      </c>
      <c r="AX2582" s="13" t="s">
        <v>82</v>
      </c>
      <c r="AY2582" s="221" t="s">
        <v>262</v>
      </c>
    </row>
    <row r="2583" spans="2:51" s="15" customFormat="1" ht="10">
      <c r="B2583" s="233"/>
      <c r="C2583" s="234"/>
      <c r="D2583" s="208" t="s">
        <v>272</v>
      </c>
      <c r="E2583" s="235" t="s">
        <v>44</v>
      </c>
      <c r="F2583" s="236" t="s">
        <v>802</v>
      </c>
      <c r="G2583" s="234"/>
      <c r="H2583" s="237">
        <v>14.3</v>
      </c>
      <c r="I2583" s="238"/>
      <c r="J2583" s="234"/>
      <c r="K2583" s="234"/>
      <c r="L2583" s="239"/>
      <c r="M2583" s="240"/>
      <c r="N2583" s="241"/>
      <c r="O2583" s="241"/>
      <c r="P2583" s="241"/>
      <c r="Q2583" s="241"/>
      <c r="R2583" s="241"/>
      <c r="S2583" s="241"/>
      <c r="T2583" s="242"/>
      <c r="AT2583" s="243" t="s">
        <v>272</v>
      </c>
      <c r="AU2583" s="243" t="s">
        <v>91</v>
      </c>
      <c r="AV2583" s="15" t="s">
        <v>91</v>
      </c>
      <c r="AW2583" s="15" t="s">
        <v>38</v>
      </c>
      <c r="AX2583" s="15" t="s">
        <v>82</v>
      </c>
      <c r="AY2583" s="243" t="s">
        <v>262</v>
      </c>
    </row>
    <row r="2584" spans="2:51" s="15" customFormat="1" ht="10">
      <c r="B2584" s="233"/>
      <c r="C2584" s="234"/>
      <c r="D2584" s="208" t="s">
        <v>272</v>
      </c>
      <c r="E2584" s="235" t="s">
        <v>44</v>
      </c>
      <c r="F2584" s="236" t="s">
        <v>845</v>
      </c>
      <c r="G2584" s="234"/>
      <c r="H2584" s="237">
        <v>4.9000000000000004</v>
      </c>
      <c r="I2584" s="238"/>
      <c r="J2584" s="234"/>
      <c r="K2584" s="234"/>
      <c r="L2584" s="239"/>
      <c r="M2584" s="240"/>
      <c r="N2584" s="241"/>
      <c r="O2584" s="241"/>
      <c r="P2584" s="241"/>
      <c r="Q2584" s="241"/>
      <c r="R2584" s="241"/>
      <c r="S2584" s="241"/>
      <c r="T2584" s="242"/>
      <c r="AT2584" s="243" t="s">
        <v>272</v>
      </c>
      <c r="AU2584" s="243" t="s">
        <v>91</v>
      </c>
      <c r="AV2584" s="15" t="s">
        <v>91</v>
      </c>
      <c r="AW2584" s="15" t="s">
        <v>38</v>
      </c>
      <c r="AX2584" s="15" t="s">
        <v>82</v>
      </c>
      <c r="AY2584" s="243" t="s">
        <v>262</v>
      </c>
    </row>
    <row r="2585" spans="2:51" s="13" customFormat="1" ht="10">
      <c r="B2585" s="212"/>
      <c r="C2585" s="213"/>
      <c r="D2585" s="208" t="s">
        <v>272</v>
      </c>
      <c r="E2585" s="214" t="s">
        <v>44</v>
      </c>
      <c r="F2585" s="215" t="s">
        <v>846</v>
      </c>
      <c r="G2585" s="213"/>
      <c r="H2585" s="214" t="s">
        <v>44</v>
      </c>
      <c r="I2585" s="216"/>
      <c r="J2585" s="213"/>
      <c r="K2585" s="213"/>
      <c r="L2585" s="217"/>
      <c r="M2585" s="218"/>
      <c r="N2585" s="219"/>
      <c r="O2585" s="219"/>
      <c r="P2585" s="219"/>
      <c r="Q2585" s="219"/>
      <c r="R2585" s="219"/>
      <c r="S2585" s="219"/>
      <c r="T2585" s="220"/>
      <c r="AT2585" s="221" t="s">
        <v>272</v>
      </c>
      <c r="AU2585" s="221" t="s">
        <v>91</v>
      </c>
      <c r="AV2585" s="13" t="s">
        <v>89</v>
      </c>
      <c r="AW2585" s="13" t="s">
        <v>38</v>
      </c>
      <c r="AX2585" s="13" t="s">
        <v>82</v>
      </c>
      <c r="AY2585" s="221" t="s">
        <v>262</v>
      </c>
    </row>
    <row r="2586" spans="2:51" s="15" customFormat="1" ht="10">
      <c r="B2586" s="233"/>
      <c r="C2586" s="234"/>
      <c r="D2586" s="208" t="s">
        <v>272</v>
      </c>
      <c r="E2586" s="235" t="s">
        <v>44</v>
      </c>
      <c r="F2586" s="236" t="s">
        <v>805</v>
      </c>
      <c r="G2586" s="234"/>
      <c r="H2586" s="237">
        <v>10.199999999999999</v>
      </c>
      <c r="I2586" s="238"/>
      <c r="J2586" s="234"/>
      <c r="K2586" s="234"/>
      <c r="L2586" s="239"/>
      <c r="M2586" s="240"/>
      <c r="N2586" s="241"/>
      <c r="O2586" s="241"/>
      <c r="P2586" s="241"/>
      <c r="Q2586" s="241"/>
      <c r="R2586" s="241"/>
      <c r="S2586" s="241"/>
      <c r="T2586" s="242"/>
      <c r="AT2586" s="243" t="s">
        <v>272</v>
      </c>
      <c r="AU2586" s="243" t="s">
        <v>91</v>
      </c>
      <c r="AV2586" s="15" t="s">
        <v>91</v>
      </c>
      <c r="AW2586" s="15" t="s">
        <v>38</v>
      </c>
      <c r="AX2586" s="15" t="s">
        <v>82</v>
      </c>
      <c r="AY2586" s="243" t="s">
        <v>262</v>
      </c>
    </row>
    <row r="2587" spans="2:51" s="13" customFormat="1" ht="10">
      <c r="B2587" s="212"/>
      <c r="C2587" s="213"/>
      <c r="D2587" s="208" t="s">
        <v>272</v>
      </c>
      <c r="E2587" s="214" t="s">
        <v>44</v>
      </c>
      <c r="F2587" s="215" t="s">
        <v>806</v>
      </c>
      <c r="G2587" s="213"/>
      <c r="H2587" s="214" t="s">
        <v>44</v>
      </c>
      <c r="I2587" s="216"/>
      <c r="J2587" s="213"/>
      <c r="K2587" s="213"/>
      <c r="L2587" s="217"/>
      <c r="M2587" s="218"/>
      <c r="N2587" s="219"/>
      <c r="O2587" s="219"/>
      <c r="P2587" s="219"/>
      <c r="Q2587" s="219"/>
      <c r="R2587" s="219"/>
      <c r="S2587" s="219"/>
      <c r="T2587" s="220"/>
      <c r="AT2587" s="221" t="s">
        <v>272</v>
      </c>
      <c r="AU2587" s="221" t="s">
        <v>91</v>
      </c>
      <c r="AV2587" s="13" t="s">
        <v>89</v>
      </c>
      <c r="AW2587" s="13" t="s">
        <v>38</v>
      </c>
      <c r="AX2587" s="13" t="s">
        <v>82</v>
      </c>
      <c r="AY2587" s="221" t="s">
        <v>262</v>
      </c>
    </row>
    <row r="2588" spans="2:51" s="15" customFormat="1" ht="10">
      <c r="B2588" s="233"/>
      <c r="C2588" s="234"/>
      <c r="D2588" s="208" t="s">
        <v>272</v>
      </c>
      <c r="E2588" s="235" t="s">
        <v>44</v>
      </c>
      <c r="F2588" s="236" t="s">
        <v>807</v>
      </c>
      <c r="G2588" s="234"/>
      <c r="H2588" s="237">
        <v>13.9</v>
      </c>
      <c r="I2588" s="238"/>
      <c r="J2588" s="234"/>
      <c r="K2588" s="234"/>
      <c r="L2588" s="239"/>
      <c r="M2588" s="240"/>
      <c r="N2588" s="241"/>
      <c r="O2588" s="241"/>
      <c r="P2588" s="241"/>
      <c r="Q2588" s="241"/>
      <c r="R2588" s="241"/>
      <c r="S2588" s="241"/>
      <c r="T2588" s="242"/>
      <c r="AT2588" s="243" t="s">
        <v>272</v>
      </c>
      <c r="AU2588" s="243" t="s">
        <v>91</v>
      </c>
      <c r="AV2588" s="15" t="s">
        <v>91</v>
      </c>
      <c r="AW2588" s="15" t="s">
        <v>38</v>
      </c>
      <c r="AX2588" s="15" t="s">
        <v>82</v>
      </c>
      <c r="AY2588" s="243" t="s">
        <v>262</v>
      </c>
    </row>
    <row r="2589" spans="2:51" s="15" customFormat="1" ht="10">
      <c r="B2589" s="233"/>
      <c r="C2589" s="234"/>
      <c r="D2589" s="208" t="s">
        <v>272</v>
      </c>
      <c r="E2589" s="235" t="s">
        <v>44</v>
      </c>
      <c r="F2589" s="236" t="s">
        <v>803</v>
      </c>
      <c r="G2589" s="234"/>
      <c r="H2589" s="237">
        <v>5.7</v>
      </c>
      <c r="I2589" s="238"/>
      <c r="J2589" s="234"/>
      <c r="K2589" s="234"/>
      <c r="L2589" s="239"/>
      <c r="M2589" s="240"/>
      <c r="N2589" s="241"/>
      <c r="O2589" s="241"/>
      <c r="P2589" s="241"/>
      <c r="Q2589" s="241"/>
      <c r="R2589" s="241"/>
      <c r="S2589" s="241"/>
      <c r="T2589" s="242"/>
      <c r="AT2589" s="243" t="s">
        <v>272</v>
      </c>
      <c r="AU2589" s="243" t="s">
        <v>91</v>
      </c>
      <c r="AV2589" s="15" t="s">
        <v>91</v>
      </c>
      <c r="AW2589" s="15" t="s">
        <v>38</v>
      </c>
      <c r="AX2589" s="15" t="s">
        <v>82</v>
      </c>
      <c r="AY2589" s="243" t="s">
        <v>262</v>
      </c>
    </row>
    <row r="2590" spans="2:51" s="13" customFormat="1" ht="10">
      <c r="B2590" s="212"/>
      <c r="C2590" s="213"/>
      <c r="D2590" s="208" t="s">
        <v>272</v>
      </c>
      <c r="E2590" s="214" t="s">
        <v>44</v>
      </c>
      <c r="F2590" s="215" t="s">
        <v>847</v>
      </c>
      <c r="G2590" s="213"/>
      <c r="H2590" s="214" t="s">
        <v>44</v>
      </c>
      <c r="I2590" s="216"/>
      <c r="J2590" s="213"/>
      <c r="K2590" s="213"/>
      <c r="L2590" s="217"/>
      <c r="M2590" s="218"/>
      <c r="N2590" s="219"/>
      <c r="O2590" s="219"/>
      <c r="P2590" s="219"/>
      <c r="Q2590" s="219"/>
      <c r="R2590" s="219"/>
      <c r="S2590" s="219"/>
      <c r="T2590" s="220"/>
      <c r="AT2590" s="221" t="s">
        <v>272</v>
      </c>
      <c r="AU2590" s="221" t="s">
        <v>91</v>
      </c>
      <c r="AV2590" s="13" t="s">
        <v>89</v>
      </c>
      <c r="AW2590" s="13" t="s">
        <v>38</v>
      </c>
      <c r="AX2590" s="13" t="s">
        <v>82</v>
      </c>
      <c r="AY2590" s="221" t="s">
        <v>262</v>
      </c>
    </row>
    <row r="2591" spans="2:51" s="15" customFormat="1" ht="10">
      <c r="B2591" s="233"/>
      <c r="C2591" s="234"/>
      <c r="D2591" s="208" t="s">
        <v>272</v>
      </c>
      <c r="E2591" s="235" t="s">
        <v>44</v>
      </c>
      <c r="F2591" s="236" t="s">
        <v>809</v>
      </c>
      <c r="G2591" s="234"/>
      <c r="H2591" s="237">
        <v>73.400000000000006</v>
      </c>
      <c r="I2591" s="238"/>
      <c r="J2591" s="234"/>
      <c r="K2591" s="234"/>
      <c r="L2591" s="239"/>
      <c r="M2591" s="240"/>
      <c r="N2591" s="241"/>
      <c r="O2591" s="241"/>
      <c r="P2591" s="241"/>
      <c r="Q2591" s="241"/>
      <c r="R2591" s="241"/>
      <c r="S2591" s="241"/>
      <c r="T2591" s="242"/>
      <c r="AT2591" s="243" t="s">
        <v>272</v>
      </c>
      <c r="AU2591" s="243" t="s">
        <v>91</v>
      </c>
      <c r="AV2591" s="15" t="s">
        <v>91</v>
      </c>
      <c r="AW2591" s="15" t="s">
        <v>38</v>
      </c>
      <c r="AX2591" s="15" t="s">
        <v>82</v>
      </c>
      <c r="AY2591" s="243" t="s">
        <v>262</v>
      </c>
    </row>
    <row r="2592" spans="2:51" s="13" customFormat="1" ht="10">
      <c r="B2592" s="212"/>
      <c r="C2592" s="213"/>
      <c r="D2592" s="208" t="s">
        <v>272</v>
      </c>
      <c r="E2592" s="214" t="s">
        <v>44</v>
      </c>
      <c r="F2592" s="215" t="s">
        <v>848</v>
      </c>
      <c r="G2592" s="213"/>
      <c r="H2592" s="214" t="s">
        <v>44</v>
      </c>
      <c r="I2592" s="216"/>
      <c r="J2592" s="213"/>
      <c r="K2592" s="213"/>
      <c r="L2592" s="217"/>
      <c r="M2592" s="218"/>
      <c r="N2592" s="219"/>
      <c r="O2592" s="219"/>
      <c r="P2592" s="219"/>
      <c r="Q2592" s="219"/>
      <c r="R2592" s="219"/>
      <c r="S2592" s="219"/>
      <c r="T2592" s="220"/>
      <c r="AT2592" s="221" t="s">
        <v>272</v>
      </c>
      <c r="AU2592" s="221" t="s">
        <v>91</v>
      </c>
      <c r="AV2592" s="13" t="s">
        <v>89</v>
      </c>
      <c r="AW2592" s="13" t="s">
        <v>38</v>
      </c>
      <c r="AX2592" s="13" t="s">
        <v>82</v>
      </c>
      <c r="AY2592" s="221" t="s">
        <v>262</v>
      </c>
    </row>
    <row r="2593" spans="2:51" s="15" customFormat="1" ht="10">
      <c r="B2593" s="233"/>
      <c r="C2593" s="234"/>
      <c r="D2593" s="208" t="s">
        <v>272</v>
      </c>
      <c r="E2593" s="235" t="s">
        <v>44</v>
      </c>
      <c r="F2593" s="236" t="s">
        <v>453</v>
      </c>
      <c r="G2593" s="234"/>
      <c r="H2593" s="237">
        <v>17</v>
      </c>
      <c r="I2593" s="238"/>
      <c r="J2593" s="234"/>
      <c r="K2593" s="234"/>
      <c r="L2593" s="239"/>
      <c r="M2593" s="240"/>
      <c r="N2593" s="241"/>
      <c r="O2593" s="241"/>
      <c r="P2593" s="241"/>
      <c r="Q2593" s="241"/>
      <c r="R2593" s="241"/>
      <c r="S2593" s="241"/>
      <c r="T2593" s="242"/>
      <c r="AT2593" s="243" t="s">
        <v>272</v>
      </c>
      <c r="AU2593" s="243" t="s">
        <v>91</v>
      </c>
      <c r="AV2593" s="15" t="s">
        <v>91</v>
      </c>
      <c r="AW2593" s="15" t="s">
        <v>38</v>
      </c>
      <c r="AX2593" s="15" t="s">
        <v>82</v>
      </c>
      <c r="AY2593" s="243" t="s">
        <v>262</v>
      </c>
    </row>
    <row r="2594" spans="2:51" s="13" customFormat="1" ht="10">
      <c r="B2594" s="212"/>
      <c r="C2594" s="213"/>
      <c r="D2594" s="208" t="s">
        <v>272</v>
      </c>
      <c r="E2594" s="214" t="s">
        <v>44</v>
      </c>
      <c r="F2594" s="215" t="s">
        <v>849</v>
      </c>
      <c r="G2594" s="213"/>
      <c r="H2594" s="214" t="s">
        <v>44</v>
      </c>
      <c r="I2594" s="216"/>
      <c r="J2594" s="213"/>
      <c r="K2594" s="213"/>
      <c r="L2594" s="217"/>
      <c r="M2594" s="218"/>
      <c r="N2594" s="219"/>
      <c r="O2594" s="219"/>
      <c r="P2594" s="219"/>
      <c r="Q2594" s="219"/>
      <c r="R2594" s="219"/>
      <c r="S2594" s="219"/>
      <c r="T2594" s="220"/>
      <c r="AT2594" s="221" t="s">
        <v>272</v>
      </c>
      <c r="AU2594" s="221" t="s">
        <v>91</v>
      </c>
      <c r="AV2594" s="13" t="s">
        <v>89</v>
      </c>
      <c r="AW2594" s="13" t="s">
        <v>38</v>
      </c>
      <c r="AX2594" s="13" t="s">
        <v>82</v>
      </c>
      <c r="AY2594" s="221" t="s">
        <v>262</v>
      </c>
    </row>
    <row r="2595" spans="2:51" s="15" customFormat="1" ht="10">
      <c r="B2595" s="233"/>
      <c r="C2595" s="234"/>
      <c r="D2595" s="208" t="s">
        <v>272</v>
      </c>
      <c r="E2595" s="235" t="s">
        <v>44</v>
      </c>
      <c r="F2595" s="236" t="s">
        <v>812</v>
      </c>
      <c r="G2595" s="234"/>
      <c r="H2595" s="237">
        <v>16.5</v>
      </c>
      <c r="I2595" s="238"/>
      <c r="J2595" s="234"/>
      <c r="K2595" s="234"/>
      <c r="L2595" s="239"/>
      <c r="M2595" s="240"/>
      <c r="N2595" s="241"/>
      <c r="O2595" s="241"/>
      <c r="P2595" s="241"/>
      <c r="Q2595" s="241"/>
      <c r="R2595" s="241"/>
      <c r="S2595" s="241"/>
      <c r="T2595" s="242"/>
      <c r="AT2595" s="243" t="s">
        <v>272</v>
      </c>
      <c r="AU2595" s="243" t="s">
        <v>91</v>
      </c>
      <c r="AV2595" s="15" t="s">
        <v>91</v>
      </c>
      <c r="AW2595" s="15" t="s">
        <v>38</v>
      </c>
      <c r="AX2595" s="15" t="s">
        <v>82</v>
      </c>
      <c r="AY2595" s="243" t="s">
        <v>262</v>
      </c>
    </row>
    <row r="2596" spans="2:51" s="13" customFormat="1" ht="10">
      <c r="B2596" s="212"/>
      <c r="C2596" s="213"/>
      <c r="D2596" s="208" t="s">
        <v>272</v>
      </c>
      <c r="E2596" s="214" t="s">
        <v>44</v>
      </c>
      <c r="F2596" s="215" t="s">
        <v>850</v>
      </c>
      <c r="G2596" s="213"/>
      <c r="H2596" s="214" t="s">
        <v>44</v>
      </c>
      <c r="I2596" s="216"/>
      <c r="J2596" s="213"/>
      <c r="K2596" s="213"/>
      <c r="L2596" s="217"/>
      <c r="M2596" s="218"/>
      <c r="N2596" s="219"/>
      <c r="O2596" s="219"/>
      <c r="P2596" s="219"/>
      <c r="Q2596" s="219"/>
      <c r="R2596" s="219"/>
      <c r="S2596" s="219"/>
      <c r="T2596" s="220"/>
      <c r="AT2596" s="221" t="s">
        <v>272</v>
      </c>
      <c r="AU2596" s="221" t="s">
        <v>91</v>
      </c>
      <c r="AV2596" s="13" t="s">
        <v>89</v>
      </c>
      <c r="AW2596" s="13" t="s">
        <v>38</v>
      </c>
      <c r="AX2596" s="13" t="s">
        <v>82</v>
      </c>
      <c r="AY2596" s="221" t="s">
        <v>262</v>
      </c>
    </row>
    <row r="2597" spans="2:51" s="15" customFormat="1" ht="10">
      <c r="B2597" s="233"/>
      <c r="C2597" s="234"/>
      <c r="D2597" s="208" t="s">
        <v>272</v>
      </c>
      <c r="E2597" s="235" t="s">
        <v>44</v>
      </c>
      <c r="F2597" s="236" t="s">
        <v>814</v>
      </c>
      <c r="G2597" s="234"/>
      <c r="H2597" s="237">
        <v>23.3</v>
      </c>
      <c r="I2597" s="238"/>
      <c r="J2597" s="234"/>
      <c r="K2597" s="234"/>
      <c r="L2597" s="239"/>
      <c r="M2597" s="240"/>
      <c r="N2597" s="241"/>
      <c r="O2597" s="241"/>
      <c r="P2597" s="241"/>
      <c r="Q2597" s="241"/>
      <c r="R2597" s="241"/>
      <c r="S2597" s="241"/>
      <c r="T2597" s="242"/>
      <c r="AT2597" s="243" t="s">
        <v>272</v>
      </c>
      <c r="AU2597" s="243" t="s">
        <v>91</v>
      </c>
      <c r="AV2597" s="15" t="s">
        <v>91</v>
      </c>
      <c r="AW2597" s="15" t="s">
        <v>38</v>
      </c>
      <c r="AX2597" s="15" t="s">
        <v>82</v>
      </c>
      <c r="AY2597" s="243" t="s">
        <v>262</v>
      </c>
    </row>
    <row r="2598" spans="2:51" s="13" customFormat="1" ht="10">
      <c r="B2598" s="212"/>
      <c r="C2598" s="213"/>
      <c r="D2598" s="208" t="s">
        <v>272</v>
      </c>
      <c r="E2598" s="214" t="s">
        <v>44</v>
      </c>
      <c r="F2598" s="215" t="s">
        <v>851</v>
      </c>
      <c r="G2598" s="213"/>
      <c r="H2598" s="214" t="s">
        <v>44</v>
      </c>
      <c r="I2598" s="216"/>
      <c r="J2598" s="213"/>
      <c r="K2598" s="213"/>
      <c r="L2598" s="217"/>
      <c r="M2598" s="218"/>
      <c r="N2598" s="219"/>
      <c r="O2598" s="219"/>
      <c r="P2598" s="219"/>
      <c r="Q2598" s="219"/>
      <c r="R2598" s="219"/>
      <c r="S2598" s="219"/>
      <c r="T2598" s="220"/>
      <c r="AT2598" s="221" t="s">
        <v>272</v>
      </c>
      <c r="AU2598" s="221" t="s">
        <v>91</v>
      </c>
      <c r="AV2598" s="13" t="s">
        <v>89</v>
      </c>
      <c r="AW2598" s="13" t="s">
        <v>38</v>
      </c>
      <c r="AX2598" s="13" t="s">
        <v>82</v>
      </c>
      <c r="AY2598" s="221" t="s">
        <v>262</v>
      </c>
    </row>
    <row r="2599" spans="2:51" s="15" customFormat="1" ht="10">
      <c r="B2599" s="233"/>
      <c r="C2599" s="234"/>
      <c r="D2599" s="208" t="s">
        <v>272</v>
      </c>
      <c r="E2599" s="235" t="s">
        <v>44</v>
      </c>
      <c r="F2599" s="236" t="s">
        <v>816</v>
      </c>
      <c r="G2599" s="234"/>
      <c r="H2599" s="237">
        <v>25.5</v>
      </c>
      <c r="I2599" s="238"/>
      <c r="J2599" s="234"/>
      <c r="K2599" s="234"/>
      <c r="L2599" s="239"/>
      <c r="M2599" s="240"/>
      <c r="N2599" s="241"/>
      <c r="O2599" s="241"/>
      <c r="P2599" s="241"/>
      <c r="Q2599" s="241"/>
      <c r="R2599" s="241"/>
      <c r="S2599" s="241"/>
      <c r="T2599" s="242"/>
      <c r="AT2599" s="243" t="s">
        <v>272</v>
      </c>
      <c r="AU2599" s="243" t="s">
        <v>91</v>
      </c>
      <c r="AV2599" s="15" t="s">
        <v>91</v>
      </c>
      <c r="AW2599" s="15" t="s">
        <v>38</v>
      </c>
      <c r="AX2599" s="15" t="s">
        <v>82</v>
      </c>
      <c r="AY2599" s="243" t="s">
        <v>262</v>
      </c>
    </row>
    <row r="2600" spans="2:51" s="13" customFormat="1" ht="10">
      <c r="B2600" s="212"/>
      <c r="C2600" s="213"/>
      <c r="D2600" s="208" t="s">
        <v>272</v>
      </c>
      <c r="E2600" s="214" t="s">
        <v>44</v>
      </c>
      <c r="F2600" s="215" t="s">
        <v>852</v>
      </c>
      <c r="G2600" s="213"/>
      <c r="H2600" s="214" t="s">
        <v>44</v>
      </c>
      <c r="I2600" s="216"/>
      <c r="J2600" s="213"/>
      <c r="K2600" s="213"/>
      <c r="L2600" s="217"/>
      <c r="M2600" s="218"/>
      <c r="N2600" s="219"/>
      <c r="O2600" s="219"/>
      <c r="P2600" s="219"/>
      <c r="Q2600" s="219"/>
      <c r="R2600" s="219"/>
      <c r="S2600" s="219"/>
      <c r="T2600" s="220"/>
      <c r="AT2600" s="221" t="s">
        <v>272</v>
      </c>
      <c r="AU2600" s="221" t="s">
        <v>91</v>
      </c>
      <c r="AV2600" s="13" t="s">
        <v>89</v>
      </c>
      <c r="AW2600" s="13" t="s">
        <v>38</v>
      </c>
      <c r="AX2600" s="13" t="s">
        <v>82</v>
      </c>
      <c r="AY2600" s="221" t="s">
        <v>262</v>
      </c>
    </row>
    <row r="2601" spans="2:51" s="15" customFormat="1" ht="10">
      <c r="B2601" s="233"/>
      <c r="C2601" s="234"/>
      <c r="D2601" s="208" t="s">
        <v>272</v>
      </c>
      <c r="E2601" s="235" t="s">
        <v>44</v>
      </c>
      <c r="F2601" s="236" t="s">
        <v>818</v>
      </c>
      <c r="G2601" s="234"/>
      <c r="H2601" s="237">
        <v>17.399999999999999</v>
      </c>
      <c r="I2601" s="238"/>
      <c r="J2601" s="234"/>
      <c r="K2601" s="234"/>
      <c r="L2601" s="239"/>
      <c r="M2601" s="240"/>
      <c r="N2601" s="241"/>
      <c r="O2601" s="241"/>
      <c r="P2601" s="241"/>
      <c r="Q2601" s="241"/>
      <c r="R2601" s="241"/>
      <c r="S2601" s="241"/>
      <c r="T2601" s="242"/>
      <c r="AT2601" s="243" t="s">
        <v>272</v>
      </c>
      <c r="AU2601" s="243" t="s">
        <v>91</v>
      </c>
      <c r="AV2601" s="15" t="s">
        <v>91</v>
      </c>
      <c r="AW2601" s="15" t="s">
        <v>38</v>
      </c>
      <c r="AX2601" s="15" t="s">
        <v>82</v>
      </c>
      <c r="AY2601" s="243" t="s">
        <v>262</v>
      </c>
    </row>
    <row r="2602" spans="2:51" s="13" customFormat="1" ht="10">
      <c r="B2602" s="212"/>
      <c r="C2602" s="213"/>
      <c r="D2602" s="208" t="s">
        <v>272</v>
      </c>
      <c r="E2602" s="214" t="s">
        <v>44</v>
      </c>
      <c r="F2602" s="215" t="s">
        <v>853</v>
      </c>
      <c r="G2602" s="213"/>
      <c r="H2602" s="214" t="s">
        <v>44</v>
      </c>
      <c r="I2602" s="216"/>
      <c r="J2602" s="213"/>
      <c r="K2602" s="213"/>
      <c r="L2602" s="217"/>
      <c r="M2602" s="218"/>
      <c r="N2602" s="219"/>
      <c r="O2602" s="219"/>
      <c r="P2602" s="219"/>
      <c r="Q2602" s="219"/>
      <c r="R2602" s="219"/>
      <c r="S2602" s="219"/>
      <c r="T2602" s="220"/>
      <c r="AT2602" s="221" t="s">
        <v>272</v>
      </c>
      <c r="AU2602" s="221" t="s">
        <v>91</v>
      </c>
      <c r="AV2602" s="13" t="s">
        <v>89</v>
      </c>
      <c r="AW2602" s="13" t="s">
        <v>38</v>
      </c>
      <c r="AX2602" s="13" t="s">
        <v>82</v>
      </c>
      <c r="AY2602" s="221" t="s">
        <v>262</v>
      </c>
    </row>
    <row r="2603" spans="2:51" s="15" customFormat="1" ht="10">
      <c r="B2603" s="233"/>
      <c r="C2603" s="234"/>
      <c r="D2603" s="208" t="s">
        <v>272</v>
      </c>
      <c r="E2603" s="235" t="s">
        <v>44</v>
      </c>
      <c r="F2603" s="236" t="s">
        <v>820</v>
      </c>
      <c r="G2603" s="234"/>
      <c r="H2603" s="237">
        <v>18.2</v>
      </c>
      <c r="I2603" s="238"/>
      <c r="J2603" s="234"/>
      <c r="K2603" s="234"/>
      <c r="L2603" s="239"/>
      <c r="M2603" s="240"/>
      <c r="N2603" s="241"/>
      <c r="O2603" s="241"/>
      <c r="P2603" s="241"/>
      <c r="Q2603" s="241"/>
      <c r="R2603" s="241"/>
      <c r="S2603" s="241"/>
      <c r="T2603" s="242"/>
      <c r="AT2603" s="243" t="s">
        <v>272</v>
      </c>
      <c r="AU2603" s="243" t="s">
        <v>91</v>
      </c>
      <c r="AV2603" s="15" t="s">
        <v>91</v>
      </c>
      <c r="AW2603" s="15" t="s">
        <v>38</v>
      </c>
      <c r="AX2603" s="15" t="s">
        <v>82</v>
      </c>
      <c r="AY2603" s="243" t="s">
        <v>262</v>
      </c>
    </row>
    <row r="2604" spans="2:51" s="13" customFormat="1" ht="10">
      <c r="B2604" s="212"/>
      <c r="C2604" s="213"/>
      <c r="D2604" s="208" t="s">
        <v>272</v>
      </c>
      <c r="E2604" s="214" t="s">
        <v>44</v>
      </c>
      <c r="F2604" s="215" t="s">
        <v>854</v>
      </c>
      <c r="G2604" s="213"/>
      <c r="H2604" s="214" t="s">
        <v>44</v>
      </c>
      <c r="I2604" s="216"/>
      <c r="J2604" s="213"/>
      <c r="K2604" s="213"/>
      <c r="L2604" s="217"/>
      <c r="M2604" s="218"/>
      <c r="N2604" s="219"/>
      <c r="O2604" s="219"/>
      <c r="P2604" s="219"/>
      <c r="Q2604" s="219"/>
      <c r="R2604" s="219"/>
      <c r="S2604" s="219"/>
      <c r="T2604" s="220"/>
      <c r="AT2604" s="221" t="s">
        <v>272</v>
      </c>
      <c r="AU2604" s="221" t="s">
        <v>91</v>
      </c>
      <c r="AV2604" s="13" t="s">
        <v>89</v>
      </c>
      <c r="AW2604" s="13" t="s">
        <v>38</v>
      </c>
      <c r="AX2604" s="13" t="s">
        <v>82</v>
      </c>
      <c r="AY2604" s="221" t="s">
        <v>262</v>
      </c>
    </row>
    <row r="2605" spans="2:51" s="15" customFormat="1" ht="10">
      <c r="B2605" s="233"/>
      <c r="C2605" s="234"/>
      <c r="D2605" s="208" t="s">
        <v>272</v>
      </c>
      <c r="E2605" s="235" t="s">
        <v>44</v>
      </c>
      <c r="F2605" s="236" t="s">
        <v>822</v>
      </c>
      <c r="G2605" s="234"/>
      <c r="H2605" s="237">
        <v>26.9</v>
      </c>
      <c r="I2605" s="238"/>
      <c r="J2605" s="234"/>
      <c r="K2605" s="234"/>
      <c r="L2605" s="239"/>
      <c r="M2605" s="240"/>
      <c r="N2605" s="241"/>
      <c r="O2605" s="241"/>
      <c r="P2605" s="241"/>
      <c r="Q2605" s="241"/>
      <c r="R2605" s="241"/>
      <c r="S2605" s="241"/>
      <c r="T2605" s="242"/>
      <c r="AT2605" s="243" t="s">
        <v>272</v>
      </c>
      <c r="AU2605" s="243" t="s">
        <v>91</v>
      </c>
      <c r="AV2605" s="15" t="s">
        <v>91</v>
      </c>
      <c r="AW2605" s="15" t="s">
        <v>38</v>
      </c>
      <c r="AX2605" s="15" t="s">
        <v>82</v>
      </c>
      <c r="AY2605" s="243" t="s">
        <v>262</v>
      </c>
    </row>
    <row r="2606" spans="2:51" s="13" customFormat="1" ht="10">
      <c r="B2606" s="212"/>
      <c r="C2606" s="213"/>
      <c r="D2606" s="208" t="s">
        <v>272</v>
      </c>
      <c r="E2606" s="214" t="s">
        <v>44</v>
      </c>
      <c r="F2606" s="215" t="s">
        <v>855</v>
      </c>
      <c r="G2606" s="213"/>
      <c r="H2606" s="214" t="s">
        <v>44</v>
      </c>
      <c r="I2606" s="216"/>
      <c r="J2606" s="213"/>
      <c r="K2606" s="213"/>
      <c r="L2606" s="217"/>
      <c r="M2606" s="218"/>
      <c r="N2606" s="219"/>
      <c r="O2606" s="219"/>
      <c r="P2606" s="219"/>
      <c r="Q2606" s="219"/>
      <c r="R2606" s="219"/>
      <c r="S2606" s="219"/>
      <c r="T2606" s="220"/>
      <c r="AT2606" s="221" t="s">
        <v>272</v>
      </c>
      <c r="AU2606" s="221" t="s">
        <v>91</v>
      </c>
      <c r="AV2606" s="13" t="s">
        <v>89</v>
      </c>
      <c r="AW2606" s="13" t="s">
        <v>38</v>
      </c>
      <c r="AX2606" s="13" t="s">
        <v>82</v>
      </c>
      <c r="AY2606" s="221" t="s">
        <v>262</v>
      </c>
    </row>
    <row r="2607" spans="2:51" s="15" customFormat="1" ht="10">
      <c r="B2607" s="233"/>
      <c r="C2607" s="234"/>
      <c r="D2607" s="208" t="s">
        <v>272</v>
      </c>
      <c r="E2607" s="235" t="s">
        <v>44</v>
      </c>
      <c r="F2607" s="236" t="s">
        <v>581</v>
      </c>
      <c r="G2607" s="234"/>
      <c r="H2607" s="237">
        <v>29</v>
      </c>
      <c r="I2607" s="238"/>
      <c r="J2607" s="234"/>
      <c r="K2607" s="234"/>
      <c r="L2607" s="239"/>
      <c r="M2607" s="240"/>
      <c r="N2607" s="241"/>
      <c r="O2607" s="241"/>
      <c r="P2607" s="241"/>
      <c r="Q2607" s="241"/>
      <c r="R2607" s="241"/>
      <c r="S2607" s="241"/>
      <c r="T2607" s="242"/>
      <c r="AT2607" s="243" t="s">
        <v>272</v>
      </c>
      <c r="AU2607" s="243" t="s">
        <v>91</v>
      </c>
      <c r="AV2607" s="15" t="s">
        <v>91</v>
      </c>
      <c r="AW2607" s="15" t="s">
        <v>38</v>
      </c>
      <c r="AX2607" s="15" t="s">
        <v>82</v>
      </c>
      <c r="AY2607" s="243" t="s">
        <v>262</v>
      </c>
    </row>
    <row r="2608" spans="2:51" s="13" customFormat="1" ht="10">
      <c r="B2608" s="212"/>
      <c r="C2608" s="213"/>
      <c r="D2608" s="208" t="s">
        <v>272</v>
      </c>
      <c r="E2608" s="214" t="s">
        <v>44</v>
      </c>
      <c r="F2608" s="215" t="s">
        <v>856</v>
      </c>
      <c r="G2608" s="213"/>
      <c r="H2608" s="214" t="s">
        <v>44</v>
      </c>
      <c r="I2608" s="216"/>
      <c r="J2608" s="213"/>
      <c r="K2608" s="213"/>
      <c r="L2608" s="217"/>
      <c r="M2608" s="218"/>
      <c r="N2608" s="219"/>
      <c r="O2608" s="219"/>
      <c r="P2608" s="219"/>
      <c r="Q2608" s="219"/>
      <c r="R2608" s="219"/>
      <c r="S2608" s="219"/>
      <c r="T2608" s="220"/>
      <c r="AT2608" s="221" t="s">
        <v>272</v>
      </c>
      <c r="AU2608" s="221" t="s">
        <v>91</v>
      </c>
      <c r="AV2608" s="13" t="s">
        <v>89</v>
      </c>
      <c r="AW2608" s="13" t="s">
        <v>38</v>
      </c>
      <c r="AX2608" s="13" t="s">
        <v>82</v>
      </c>
      <c r="AY2608" s="221" t="s">
        <v>262</v>
      </c>
    </row>
    <row r="2609" spans="2:51" s="15" customFormat="1" ht="10">
      <c r="B2609" s="233"/>
      <c r="C2609" s="234"/>
      <c r="D2609" s="208" t="s">
        <v>272</v>
      </c>
      <c r="E2609" s="235" t="s">
        <v>44</v>
      </c>
      <c r="F2609" s="236" t="s">
        <v>825</v>
      </c>
      <c r="G2609" s="234"/>
      <c r="H2609" s="237">
        <v>52.7</v>
      </c>
      <c r="I2609" s="238"/>
      <c r="J2609" s="234"/>
      <c r="K2609" s="234"/>
      <c r="L2609" s="239"/>
      <c r="M2609" s="240"/>
      <c r="N2609" s="241"/>
      <c r="O2609" s="241"/>
      <c r="P2609" s="241"/>
      <c r="Q2609" s="241"/>
      <c r="R2609" s="241"/>
      <c r="S2609" s="241"/>
      <c r="T2609" s="242"/>
      <c r="AT2609" s="243" t="s">
        <v>272</v>
      </c>
      <c r="AU2609" s="243" t="s">
        <v>91</v>
      </c>
      <c r="AV2609" s="15" t="s">
        <v>91</v>
      </c>
      <c r="AW2609" s="15" t="s">
        <v>38</v>
      </c>
      <c r="AX2609" s="15" t="s">
        <v>82</v>
      </c>
      <c r="AY2609" s="243" t="s">
        <v>262</v>
      </c>
    </row>
    <row r="2610" spans="2:51" s="13" customFormat="1" ht="10">
      <c r="B2610" s="212"/>
      <c r="C2610" s="213"/>
      <c r="D2610" s="208" t="s">
        <v>272</v>
      </c>
      <c r="E2610" s="214" t="s">
        <v>44</v>
      </c>
      <c r="F2610" s="215" t="s">
        <v>857</v>
      </c>
      <c r="G2610" s="213"/>
      <c r="H2610" s="214" t="s">
        <v>44</v>
      </c>
      <c r="I2610" s="216"/>
      <c r="J2610" s="213"/>
      <c r="K2610" s="213"/>
      <c r="L2610" s="217"/>
      <c r="M2610" s="218"/>
      <c r="N2610" s="219"/>
      <c r="O2610" s="219"/>
      <c r="P2610" s="219"/>
      <c r="Q2610" s="219"/>
      <c r="R2610" s="219"/>
      <c r="S2610" s="219"/>
      <c r="T2610" s="220"/>
      <c r="AT2610" s="221" t="s">
        <v>272</v>
      </c>
      <c r="AU2610" s="221" t="s">
        <v>91</v>
      </c>
      <c r="AV2610" s="13" t="s">
        <v>89</v>
      </c>
      <c r="AW2610" s="13" t="s">
        <v>38</v>
      </c>
      <c r="AX2610" s="13" t="s">
        <v>82</v>
      </c>
      <c r="AY2610" s="221" t="s">
        <v>262</v>
      </c>
    </row>
    <row r="2611" spans="2:51" s="15" customFormat="1" ht="10">
      <c r="B2611" s="233"/>
      <c r="C2611" s="234"/>
      <c r="D2611" s="208" t="s">
        <v>272</v>
      </c>
      <c r="E2611" s="235" t="s">
        <v>44</v>
      </c>
      <c r="F2611" s="236" t="s">
        <v>827</v>
      </c>
      <c r="G2611" s="234"/>
      <c r="H2611" s="237">
        <v>27.6</v>
      </c>
      <c r="I2611" s="238"/>
      <c r="J2611" s="234"/>
      <c r="K2611" s="234"/>
      <c r="L2611" s="239"/>
      <c r="M2611" s="240"/>
      <c r="N2611" s="241"/>
      <c r="O2611" s="241"/>
      <c r="P2611" s="241"/>
      <c r="Q2611" s="241"/>
      <c r="R2611" s="241"/>
      <c r="S2611" s="241"/>
      <c r="T2611" s="242"/>
      <c r="AT2611" s="243" t="s">
        <v>272</v>
      </c>
      <c r="AU2611" s="243" t="s">
        <v>91</v>
      </c>
      <c r="AV2611" s="15" t="s">
        <v>91</v>
      </c>
      <c r="AW2611" s="15" t="s">
        <v>38</v>
      </c>
      <c r="AX2611" s="15" t="s">
        <v>82</v>
      </c>
      <c r="AY2611" s="243" t="s">
        <v>262</v>
      </c>
    </row>
    <row r="2612" spans="2:51" s="13" customFormat="1" ht="10">
      <c r="B2612" s="212"/>
      <c r="C2612" s="213"/>
      <c r="D2612" s="208" t="s">
        <v>272</v>
      </c>
      <c r="E2612" s="214" t="s">
        <v>44</v>
      </c>
      <c r="F2612" s="215" t="s">
        <v>858</v>
      </c>
      <c r="G2612" s="213"/>
      <c r="H2612" s="214" t="s">
        <v>44</v>
      </c>
      <c r="I2612" s="216"/>
      <c r="J2612" s="213"/>
      <c r="K2612" s="213"/>
      <c r="L2612" s="217"/>
      <c r="M2612" s="218"/>
      <c r="N2612" s="219"/>
      <c r="O2612" s="219"/>
      <c r="P2612" s="219"/>
      <c r="Q2612" s="219"/>
      <c r="R2612" s="219"/>
      <c r="S2612" s="219"/>
      <c r="T2612" s="220"/>
      <c r="AT2612" s="221" t="s">
        <v>272</v>
      </c>
      <c r="AU2612" s="221" t="s">
        <v>91</v>
      </c>
      <c r="AV2612" s="13" t="s">
        <v>89</v>
      </c>
      <c r="AW2612" s="13" t="s">
        <v>38</v>
      </c>
      <c r="AX2612" s="13" t="s">
        <v>82</v>
      </c>
      <c r="AY2612" s="221" t="s">
        <v>262</v>
      </c>
    </row>
    <row r="2613" spans="2:51" s="15" customFormat="1" ht="10">
      <c r="B2613" s="233"/>
      <c r="C2613" s="234"/>
      <c r="D2613" s="208" t="s">
        <v>272</v>
      </c>
      <c r="E2613" s="235" t="s">
        <v>44</v>
      </c>
      <c r="F2613" s="236" t="s">
        <v>829</v>
      </c>
      <c r="G2613" s="234"/>
      <c r="H2613" s="237">
        <v>53.4</v>
      </c>
      <c r="I2613" s="238"/>
      <c r="J2613" s="234"/>
      <c r="K2613" s="234"/>
      <c r="L2613" s="239"/>
      <c r="M2613" s="240"/>
      <c r="N2613" s="241"/>
      <c r="O2613" s="241"/>
      <c r="P2613" s="241"/>
      <c r="Q2613" s="241"/>
      <c r="R2613" s="241"/>
      <c r="S2613" s="241"/>
      <c r="T2613" s="242"/>
      <c r="AT2613" s="243" t="s">
        <v>272</v>
      </c>
      <c r="AU2613" s="243" t="s">
        <v>91</v>
      </c>
      <c r="AV2613" s="15" t="s">
        <v>91</v>
      </c>
      <c r="AW2613" s="15" t="s">
        <v>38</v>
      </c>
      <c r="AX2613" s="15" t="s">
        <v>82</v>
      </c>
      <c r="AY2613" s="243" t="s">
        <v>262</v>
      </c>
    </row>
    <row r="2614" spans="2:51" s="13" customFormat="1" ht="10">
      <c r="B2614" s="212"/>
      <c r="C2614" s="213"/>
      <c r="D2614" s="208" t="s">
        <v>272</v>
      </c>
      <c r="E2614" s="214" t="s">
        <v>44</v>
      </c>
      <c r="F2614" s="215" t="s">
        <v>859</v>
      </c>
      <c r="G2614" s="213"/>
      <c r="H2614" s="214" t="s">
        <v>44</v>
      </c>
      <c r="I2614" s="216"/>
      <c r="J2614" s="213"/>
      <c r="K2614" s="213"/>
      <c r="L2614" s="217"/>
      <c r="M2614" s="218"/>
      <c r="N2614" s="219"/>
      <c r="O2614" s="219"/>
      <c r="P2614" s="219"/>
      <c r="Q2614" s="219"/>
      <c r="R2614" s="219"/>
      <c r="S2614" s="219"/>
      <c r="T2614" s="220"/>
      <c r="AT2614" s="221" t="s">
        <v>272</v>
      </c>
      <c r="AU2614" s="221" t="s">
        <v>91</v>
      </c>
      <c r="AV2614" s="13" t="s">
        <v>89</v>
      </c>
      <c r="AW2614" s="13" t="s">
        <v>38</v>
      </c>
      <c r="AX2614" s="13" t="s">
        <v>82</v>
      </c>
      <c r="AY2614" s="221" t="s">
        <v>262</v>
      </c>
    </row>
    <row r="2615" spans="2:51" s="15" customFormat="1" ht="10">
      <c r="B2615" s="233"/>
      <c r="C2615" s="234"/>
      <c r="D2615" s="208" t="s">
        <v>272</v>
      </c>
      <c r="E2615" s="235" t="s">
        <v>44</v>
      </c>
      <c r="F2615" s="236" t="s">
        <v>831</v>
      </c>
      <c r="G2615" s="234"/>
      <c r="H2615" s="237">
        <v>28.5</v>
      </c>
      <c r="I2615" s="238"/>
      <c r="J2615" s="234"/>
      <c r="K2615" s="234"/>
      <c r="L2615" s="239"/>
      <c r="M2615" s="240"/>
      <c r="N2615" s="241"/>
      <c r="O2615" s="241"/>
      <c r="P2615" s="241"/>
      <c r="Q2615" s="241"/>
      <c r="R2615" s="241"/>
      <c r="S2615" s="241"/>
      <c r="T2615" s="242"/>
      <c r="AT2615" s="243" t="s">
        <v>272</v>
      </c>
      <c r="AU2615" s="243" t="s">
        <v>91</v>
      </c>
      <c r="AV2615" s="15" t="s">
        <v>91</v>
      </c>
      <c r="AW2615" s="15" t="s">
        <v>38</v>
      </c>
      <c r="AX2615" s="15" t="s">
        <v>82</v>
      </c>
      <c r="AY2615" s="243" t="s">
        <v>262</v>
      </c>
    </row>
    <row r="2616" spans="2:51" s="13" customFormat="1" ht="10">
      <c r="B2616" s="212"/>
      <c r="C2616" s="213"/>
      <c r="D2616" s="208" t="s">
        <v>272</v>
      </c>
      <c r="E2616" s="214" t="s">
        <v>44</v>
      </c>
      <c r="F2616" s="215" t="s">
        <v>860</v>
      </c>
      <c r="G2616" s="213"/>
      <c r="H2616" s="214" t="s">
        <v>44</v>
      </c>
      <c r="I2616" s="216"/>
      <c r="J2616" s="213"/>
      <c r="K2616" s="213"/>
      <c r="L2616" s="217"/>
      <c r="M2616" s="218"/>
      <c r="N2616" s="219"/>
      <c r="O2616" s="219"/>
      <c r="P2616" s="219"/>
      <c r="Q2616" s="219"/>
      <c r="R2616" s="219"/>
      <c r="S2616" s="219"/>
      <c r="T2616" s="220"/>
      <c r="AT2616" s="221" t="s">
        <v>272</v>
      </c>
      <c r="AU2616" s="221" t="s">
        <v>91</v>
      </c>
      <c r="AV2616" s="13" t="s">
        <v>89</v>
      </c>
      <c r="AW2616" s="13" t="s">
        <v>38</v>
      </c>
      <c r="AX2616" s="13" t="s">
        <v>82</v>
      </c>
      <c r="AY2616" s="221" t="s">
        <v>262</v>
      </c>
    </row>
    <row r="2617" spans="2:51" s="15" customFormat="1" ht="10">
      <c r="B2617" s="233"/>
      <c r="C2617" s="234"/>
      <c r="D2617" s="208" t="s">
        <v>272</v>
      </c>
      <c r="E2617" s="235" t="s">
        <v>44</v>
      </c>
      <c r="F2617" s="236" t="s">
        <v>833</v>
      </c>
      <c r="G2617" s="234"/>
      <c r="H2617" s="237">
        <v>54.8</v>
      </c>
      <c r="I2617" s="238"/>
      <c r="J2617" s="234"/>
      <c r="K2617" s="234"/>
      <c r="L2617" s="239"/>
      <c r="M2617" s="240"/>
      <c r="N2617" s="241"/>
      <c r="O2617" s="241"/>
      <c r="P2617" s="241"/>
      <c r="Q2617" s="241"/>
      <c r="R2617" s="241"/>
      <c r="S2617" s="241"/>
      <c r="T2617" s="242"/>
      <c r="AT2617" s="243" t="s">
        <v>272</v>
      </c>
      <c r="AU2617" s="243" t="s">
        <v>91</v>
      </c>
      <c r="AV2617" s="15" t="s">
        <v>91</v>
      </c>
      <c r="AW2617" s="15" t="s">
        <v>38</v>
      </c>
      <c r="AX2617" s="15" t="s">
        <v>82</v>
      </c>
      <c r="AY2617" s="243" t="s">
        <v>262</v>
      </c>
    </row>
    <row r="2618" spans="2:51" s="13" customFormat="1" ht="10">
      <c r="B2618" s="212"/>
      <c r="C2618" s="213"/>
      <c r="D2618" s="208" t="s">
        <v>272</v>
      </c>
      <c r="E2618" s="214" t="s">
        <v>44</v>
      </c>
      <c r="F2618" s="215" t="s">
        <v>861</v>
      </c>
      <c r="G2618" s="213"/>
      <c r="H2618" s="214" t="s">
        <v>44</v>
      </c>
      <c r="I2618" s="216"/>
      <c r="J2618" s="213"/>
      <c r="K2618" s="213"/>
      <c r="L2618" s="217"/>
      <c r="M2618" s="218"/>
      <c r="N2618" s="219"/>
      <c r="O2618" s="219"/>
      <c r="P2618" s="219"/>
      <c r="Q2618" s="219"/>
      <c r="R2618" s="219"/>
      <c r="S2618" s="219"/>
      <c r="T2618" s="220"/>
      <c r="AT2618" s="221" t="s">
        <v>272</v>
      </c>
      <c r="AU2618" s="221" t="s">
        <v>91</v>
      </c>
      <c r="AV2618" s="13" t="s">
        <v>89</v>
      </c>
      <c r="AW2618" s="13" t="s">
        <v>38</v>
      </c>
      <c r="AX2618" s="13" t="s">
        <v>82</v>
      </c>
      <c r="AY2618" s="221" t="s">
        <v>262</v>
      </c>
    </row>
    <row r="2619" spans="2:51" s="15" customFormat="1" ht="10">
      <c r="B2619" s="233"/>
      <c r="C2619" s="234"/>
      <c r="D2619" s="208" t="s">
        <v>272</v>
      </c>
      <c r="E2619" s="235" t="s">
        <v>44</v>
      </c>
      <c r="F2619" s="236" t="s">
        <v>768</v>
      </c>
      <c r="G2619" s="234"/>
      <c r="H2619" s="237">
        <v>3.8</v>
      </c>
      <c r="I2619" s="238"/>
      <c r="J2619" s="234"/>
      <c r="K2619" s="234"/>
      <c r="L2619" s="239"/>
      <c r="M2619" s="240"/>
      <c r="N2619" s="241"/>
      <c r="O2619" s="241"/>
      <c r="P2619" s="241"/>
      <c r="Q2619" s="241"/>
      <c r="R2619" s="241"/>
      <c r="S2619" s="241"/>
      <c r="T2619" s="242"/>
      <c r="AT2619" s="243" t="s">
        <v>272</v>
      </c>
      <c r="AU2619" s="243" t="s">
        <v>91</v>
      </c>
      <c r="AV2619" s="15" t="s">
        <v>91</v>
      </c>
      <c r="AW2619" s="15" t="s">
        <v>38</v>
      </c>
      <c r="AX2619" s="15" t="s">
        <v>82</v>
      </c>
      <c r="AY2619" s="243" t="s">
        <v>262</v>
      </c>
    </row>
    <row r="2620" spans="2:51" s="13" customFormat="1" ht="10">
      <c r="B2620" s="212"/>
      <c r="C2620" s="213"/>
      <c r="D2620" s="208" t="s">
        <v>272</v>
      </c>
      <c r="E2620" s="214" t="s">
        <v>44</v>
      </c>
      <c r="F2620" s="215" t="s">
        <v>862</v>
      </c>
      <c r="G2620" s="213"/>
      <c r="H2620" s="214" t="s">
        <v>44</v>
      </c>
      <c r="I2620" s="216"/>
      <c r="J2620" s="213"/>
      <c r="K2620" s="213"/>
      <c r="L2620" s="217"/>
      <c r="M2620" s="218"/>
      <c r="N2620" s="219"/>
      <c r="O2620" s="219"/>
      <c r="P2620" s="219"/>
      <c r="Q2620" s="219"/>
      <c r="R2620" s="219"/>
      <c r="S2620" s="219"/>
      <c r="T2620" s="220"/>
      <c r="AT2620" s="221" t="s">
        <v>272</v>
      </c>
      <c r="AU2620" s="221" t="s">
        <v>91</v>
      </c>
      <c r="AV2620" s="13" t="s">
        <v>89</v>
      </c>
      <c r="AW2620" s="13" t="s">
        <v>38</v>
      </c>
      <c r="AX2620" s="13" t="s">
        <v>82</v>
      </c>
      <c r="AY2620" s="221" t="s">
        <v>262</v>
      </c>
    </row>
    <row r="2621" spans="2:51" s="15" customFormat="1" ht="10">
      <c r="B2621" s="233"/>
      <c r="C2621" s="234"/>
      <c r="D2621" s="208" t="s">
        <v>272</v>
      </c>
      <c r="E2621" s="235" t="s">
        <v>44</v>
      </c>
      <c r="F2621" s="236" t="s">
        <v>836</v>
      </c>
      <c r="G2621" s="234"/>
      <c r="H2621" s="237">
        <v>10.1</v>
      </c>
      <c r="I2621" s="238"/>
      <c r="J2621" s="234"/>
      <c r="K2621" s="234"/>
      <c r="L2621" s="239"/>
      <c r="M2621" s="240"/>
      <c r="N2621" s="241"/>
      <c r="O2621" s="241"/>
      <c r="P2621" s="241"/>
      <c r="Q2621" s="241"/>
      <c r="R2621" s="241"/>
      <c r="S2621" s="241"/>
      <c r="T2621" s="242"/>
      <c r="AT2621" s="243" t="s">
        <v>272</v>
      </c>
      <c r="AU2621" s="243" t="s">
        <v>91</v>
      </c>
      <c r="AV2621" s="15" t="s">
        <v>91</v>
      </c>
      <c r="AW2621" s="15" t="s">
        <v>38</v>
      </c>
      <c r="AX2621" s="15" t="s">
        <v>82</v>
      </c>
      <c r="AY2621" s="243" t="s">
        <v>262</v>
      </c>
    </row>
    <row r="2622" spans="2:51" s="13" customFormat="1" ht="10">
      <c r="B2622" s="212"/>
      <c r="C2622" s="213"/>
      <c r="D2622" s="208" t="s">
        <v>272</v>
      </c>
      <c r="E2622" s="214" t="s">
        <v>44</v>
      </c>
      <c r="F2622" s="215" t="s">
        <v>863</v>
      </c>
      <c r="G2622" s="213"/>
      <c r="H2622" s="214" t="s">
        <v>44</v>
      </c>
      <c r="I2622" s="216"/>
      <c r="J2622" s="213"/>
      <c r="K2622" s="213"/>
      <c r="L2622" s="217"/>
      <c r="M2622" s="218"/>
      <c r="N2622" s="219"/>
      <c r="O2622" s="219"/>
      <c r="P2622" s="219"/>
      <c r="Q2622" s="219"/>
      <c r="R2622" s="219"/>
      <c r="S2622" s="219"/>
      <c r="T2622" s="220"/>
      <c r="AT2622" s="221" t="s">
        <v>272</v>
      </c>
      <c r="AU2622" s="221" t="s">
        <v>91</v>
      </c>
      <c r="AV2622" s="13" t="s">
        <v>89</v>
      </c>
      <c r="AW2622" s="13" t="s">
        <v>38</v>
      </c>
      <c r="AX2622" s="13" t="s">
        <v>82</v>
      </c>
      <c r="AY2622" s="221" t="s">
        <v>262</v>
      </c>
    </row>
    <row r="2623" spans="2:51" s="15" customFormat="1" ht="10">
      <c r="B2623" s="233"/>
      <c r="C2623" s="234"/>
      <c r="D2623" s="208" t="s">
        <v>272</v>
      </c>
      <c r="E2623" s="235" t="s">
        <v>44</v>
      </c>
      <c r="F2623" s="236" t="s">
        <v>397</v>
      </c>
      <c r="G2623" s="234"/>
      <c r="H2623" s="237">
        <v>11</v>
      </c>
      <c r="I2623" s="238"/>
      <c r="J2623" s="234"/>
      <c r="K2623" s="234"/>
      <c r="L2623" s="239"/>
      <c r="M2623" s="240"/>
      <c r="N2623" s="241"/>
      <c r="O2623" s="241"/>
      <c r="P2623" s="241"/>
      <c r="Q2623" s="241"/>
      <c r="R2623" s="241"/>
      <c r="S2623" s="241"/>
      <c r="T2623" s="242"/>
      <c r="AT2623" s="243" t="s">
        <v>272</v>
      </c>
      <c r="AU2623" s="243" t="s">
        <v>91</v>
      </c>
      <c r="AV2623" s="15" t="s">
        <v>91</v>
      </c>
      <c r="AW2623" s="15" t="s">
        <v>38</v>
      </c>
      <c r="AX2623" s="15" t="s">
        <v>82</v>
      </c>
      <c r="AY2623" s="243" t="s">
        <v>262</v>
      </c>
    </row>
    <row r="2624" spans="2:51" s="13" customFormat="1" ht="10">
      <c r="B2624" s="212"/>
      <c r="C2624" s="213"/>
      <c r="D2624" s="208" t="s">
        <v>272</v>
      </c>
      <c r="E2624" s="214" t="s">
        <v>44</v>
      </c>
      <c r="F2624" s="215" t="s">
        <v>864</v>
      </c>
      <c r="G2624" s="213"/>
      <c r="H2624" s="214" t="s">
        <v>44</v>
      </c>
      <c r="I2624" s="216"/>
      <c r="J2624" s="213"/>
      <c r="K2624" s="213"/>
      <c r="L2624" s="217"/>
      <c r="M2624" s="218"/>
      <c r="N2624" s="219"/>
      <c r="O2624" s="219"/>
      <c r="P2624" s="219"/>
      <c r="Q2624" s="219"/>
      <c r="R2624" s="219"/>
      <c r="S2624" s="219"/>
      <c r="T2624" s="220"/>
      <c r="AT2624" s="221" t="s">
        <v>272</v>
      </c>
      <c r="AU2624" s="221" t="s">
        <v>91</v>
      </c>
      <c r="AV2624" s="13" t="s">
        <v>89</v>
      </c>
      <c r="AW2624" s="13" t="s">
        <v>38</v>
      </c>
      <c r="AX2624" s="13" t="s">
        <v>82</v>
      </c>
      <c r="AY2624" s="221" t="s">
        <v>262</v>
      </c>
    </row>
    <row r="2625" spans="2:51" s="15" customFormat="1" ht="10">
      <c r="B2625" s="233"/>
      <c r="C2625" s="234"/>
      <c r="D2625" s="208" t="s">
        <v>272</v>
      </c>
      <c r="E2625" s="235" t="s">
        <v>44</v>
      </c>
      <c r="F2625" s="236" t="s">
        <v>839</v>
      </c>
      <c r="G2625" s="234"/>
      <c r="H2625" s="237">
        <v>3.1</v>
      </c>
      <c r="I2625" s="238"/>
      <c r="J2625" s="234"/>
      <c r="K2625" s="234"/>
      <c r="L2625" s="239"/>
      <c r="M2625" s="240"/>
      <c r="N2625" s="241"/>
      <c r="O2625" s="241"/>
      <c r="P2625" s="241"/>
      <c r="Q2625" s="241"/>
      <c r="R2625" s="241"/>
      <c r="S2625" s="241"/>
      <c r="T2625" s="242"/>
      <c r="AT2625" s="243" t="s">
        <v>272</v>
      </c>
      <c r="AU2625" s="243" t="s">
        <v>91</v>
      </c>
      <c r="AV2625" s="15" t="s">
        <v>91</v>
      </c>
      <c r="AW2625" s="15" t="s">
        <v>38</v>
      </c>
      <c r="AX2625" s="15" t="s">
        <v>82</v>
      </c>
      <c r="AY2625" s="243" t="s">
        <v>262</v>
      </c>
    </row>
    <row r="2626" spans="2:51" s="13" customFormat="1" ht="10">
      <c r="B2626" s="212"/>
      <c r="C2626" s="213"/>
      <c r="D2626" s="208" t="s">
        <v>272</v>
      </c>
      <c r="E2626" s="214" t="s">
        <v>44</v>
      </c>
      <c r="F2626" s="215" t="s">
        <v>865</v>
      </c>
      <c r="G2626" s="213"/>
      <c r="H2626" s="214" t="s">
        <v>44</v>
      </c>
      <c r="I2626" s="216"/>
      <c r="J2626" s="213"/>
      <c r="K2626" s="213"/>
      <c r="L2626" s="217"/>
      <c r="M2626" s="218"/>
      <c r="N2626" s="219"/>
      <c r="O2626" s="219"/>
      <c r="P2626" s="219"/>
      <c r="Q2626" s="219"/>
      <c r="R2626" s="219"/>
      <c r="S2626" s="219"/>
      <c r="T2626" s="220"/>
      <c r="AT2626" s="221" t="s">
        <v>272</v>
      </c>
      <c r="AU2626" s="221" t="s">
        <v>91</v>
      </c>
      <c r="AV2626" s="13" t="s">
        <v>89</v>
      </c>
      <c r="AW2626" s="13" t="s">
        <v>38</v>
      </c>
      <c r="AX2626" s="13" t="s">
        <v>82</v>
      </c>
      <c r="AY2626" s="221" t="s">
        <v>262</v>
      </c>
    </row>
    <row r="2627" spans="2:51" s="15" customFormat="1" ht="10">
      <c r="B2627" s="233"/>
      <c r="C2627" s="234"/>
      <c r="D2627" s="208" t="s">
        <v>272</v>
      </c>
      <c r="E2627" s="235" t="s">
        <v>44</v>
      </c>
      <c r="F2627" s="236" t="s">
        <v>841</v>
      </c>
      <c r="G2627" s="234"/>
      <c r="H2627" s="237">
        <v>4.8</v>
      </c>
      <c r="I2627" s="238"/>
      <c r="J2627" s="234"/>
      <c r="K2627" s="234"/>
      <c r="L2627" s="239"/>
      <c r="M2627" s="240"/>
      <c r="N2627" s="241"/>
      <c r="O2627" s="241"/>
      <c r="P2627" s="241"/>
      <c r="Q2627" s="241"/>
      <c r="R2627" s="241"/>
      <c r="S2627" s="241"/>
      <c r="T2627" s="242"/>
      <c r="AT2627" s="243" t="s">
        <v>272</v>
      </c>
      <c r="AU2627" s="243" t="s">
        <v>91</v>
      </c>
      <c r="AV2627" s="15" t="s">
        <v>91</v>
      </c>
      <c r="AW2627" s="15" t="s">
        <v>38</v>
      </c>
      <c r="AX2627" s="15" t="s">
        <v>82</v>
      </c>
      <c r="AY2627" s="243" t="s">
        <v>262</v>
      </c>
    </row>
    <row r="2628" spans="2:51" s="13" customFormat="1" ht="10">
      <c r="B2628" s="212"/>
      <c r="C2628" s="213"/>
      <c r="D2628" s="208" t="s">
        <v>272</v>
      </c>
      <c r="E2628" s="214" t="s">
        <v>44</v>
      </c>
      <c r="F2628" s="215" t="s">
        <v>866</v>
      </c>
      <c r="G2628" s="213"/>
      <c r="H2628" s="214" t="s">
        <v>44</v>
      </c>
      <c r="I2628" s="216"/>
      <c r="J2628" s="213"/>
      <c r="K2628" s="213"/>
      <c r="L2628" s="217"/>
      <c r="M2628" s="218"/>
      <c r="N2628" s="219"/>
      <c r="O2628" s="219"/>
      <c r="P2628" s="219"/>
      <c r="Q2628" s="219"/>
      <c r="R2628" s="219"/>
      <c r="S2628" s="219"/>
      <c r="T2628" s="220"/>
      <c r="AT2628" s="221" t="s">
        <v>272</v>
      </c>
      <c r="AU2628" s="221" t="s">
        <v>91</v>
      </c>
      <c r="AV2628" s="13" t="s">
        <v>89</v>
      </c>
      <c r="AW2628" s="13" t="s">
        <v>38</v>
      </c>
      <c r="AX2628" s="13" t="s">
        <v>82</v>
      </c>
      <c r="AY2628" s="221" t="s">
        <v>262</v>
      </c>
    </row>
    <row r="2629" spans="2:51" s="15" customFormat="1" ht="10">
      <c r="B2629" s="233"/>
      <c r="C2629" s="234"/>
      <c r="D2629" s="208" t="s">
        <v>272</v>
      </c>
      <c r="E2629" s="235" t="s">
        <v>44</v>
      </c>
      <c r="F2629" s="236" t="s">
        <v>768</v>
      </c>
      <c r="G2629" s="234"/>
      <c r="H2629" s="237">
        <v>3.8</v>
      </c>
      <c r="I2629" s="238"/>
      <c r="J2629" s="234"/>
      <c r="K2629" s="234"/>
      <c r="L2629" s="239"/>
      <c r="M2629" s="240"/>
      <c r="N2629" s="241"/>
      <c r="O2629" s="241"/>
      <c r="P2629" s="241"/>
      <c r="Q2629" s="241"/>
      <c r="R2629" s="241"/>
      <c r="S2629" s="241"/>
      <c r="T2629" s="242"/>
      <c r="AT2629" s="243" t="s">
        <v>272</v>
      </c>
      <c r="AU2629" s="243" t="s">
        <v>91</v>
      </c>
      <c r="AV2629" s="15" t="s">
        <v>91</v>
      </c>
      <c r="AW2629" s="15" t="s">
        <v>38</v>
      </c>
      <c r="AX2629" s="15" t="s">
        <v>82</v>
      </c>
      <c r="AY2629" s="243" t="s">
        <v>262</v>
      </c>
    </row>
    <row r="2630" spans="2:51" s="13" customFormat="1" ht="10">
      <c r="B2630" s="212"/>
      <c r="C2630" s="213"/>
      <c r="D2630" s="208" t="s">
        <v>272</v>
      </c>
      <c r="E2630" s="214" t="s">
        <v>44</v>
      </c>
      <c r="F2630" s="215" t="s">
        <v>1501</v>
      </c>
      <c r="G2630" s="213"/>
      <c r="H2630" s="214" t="s">
        <v>44</v>
      </c>
      <c r="I2630" s="216"/>
      <c r="J2630" s="213"/>
      <c r="K2630" s="213"/>
      <c r="L2630" s="217"/>
      <c r="M2630" s="218"/>
      <c r="N2630" s="219"/>
      <c r="O2630" s="219"/>
      <c r="P2630" s="219"/>
      <c r="Q2630" s="219"/>
      <c r="R2630" s="219"/>
      <c r="S2630" s="219"/>
      <c r="T2630" s="220"/>
      <c r="AT2630" s="221" t="s">
        <v>272</v>
      </c>
      <c r="AU2630" s="221" t="s">
        <v>91</v>
      </c>
      <c r="AV2630" s="13" t="s">
        <v>89</v>
      </c>
      <c r="AW2630" s="13" t="s">
        <v>38</v>
      </c>
      <c r="AX2630" s="13" t="s">
        <v>82</v>
      </c>
      <c r="AY2630" s="221" t="s">
        <v>262</v>
      </c>
    </row>
    <row r="2631" spans="2:51" s="15" customFormat="1" ht="10">
      <c r="B2631" s="233"/>
      <c r="C2631" s="234"/>
      <c r="D2631" s="208" t="s">
        <v>272</v>
      </c>
      <c r="E2631" s="235" t="s">
        <v>44</v>
      </c>
      <c r="F2631" s="236" t="s">
        <v>1500</v>
      </c>
      <c r="G2631" s="234"/>
      <c r="H2631" s="237">
        <v>3.3</v>
      </c>
      <c r="I2631" s="238"/>
      <c r="J2631" s="234"/>
      <c r="K2631" s="234"/>
      <c r="L2631" s="239"/>
      <c r="M2631" s="240"/>
      <c r="N2631" s="241"/>
      <c r="O2631" s="241"/>
      <c r="P2631" s="241"/>
      <c r="Q2631" s="241"/>
      <c r="R2631" s="241"/>
      <c r="S2631" s="241"/>
      <c r="T2631" s="242"/>
      <c r="AT2631" s="243" t="s">
        <v>272</v>
      </c>
      <c r="AU2631" s="243" t="s">
        <v>91</v>
      </c>
      <c r="AV2631" s="15" t="s">
        <v>91</v>
      </c>
      <c r="AW2631" s="15" t="s">
        <v>38</v>
      </c>
      <c r="AX2631" s="15" t="s">
        <v>82</v>
      </c>
      <c r="AY2631" s="243" t="s">
        <v>262</v>
      </c>
    </row>
    <row r="2632" spans="2:51" s="14" customFormat="1" ht="10">
      <c r="B2632" s="222"/>
      <c r="C2632" s="223"/>
      <c r="D2632" s="208" t="s">
        <v>272</v>
      </c>
      <c r="E2632" s="224" t="s">
        <v>44</v>
      </c>
      <c r="F2632" s="225" t="s">
        <v>284</v>
      </c>
      <c r="G2632" s="223"/>
      <c r="H2632" s="226">
        <v>592.5999999999998</v>
      </c>
      <c r="I2632" s="227"/>
      <c r="J2632" s="223"/>
      <c r="K2632" s="223"/>
      <c r="L2632" s="228"/>
      <c r="M2632" s="229"/>
      <c r="N2632" s="230"/>
      <c r="O2632" s="230"/>
      <c r="P2632" s="230"/>
      <c r="Q2632" s="230"/>
      <c r="R2632" s="230"/>
      <c r="S2632" s="230"/>
      <c r="T2632" s="231"/>
      <c r="AT2632" s="232" t="s">
        <v>272</v>
      </c>
      <c r="AU2632" s="232" t="s">
        <v>91</v>
      </c>
      <c r="AV2632" s="14" t="s">
        <v>97</v>
      </c>
      <c r="AW2632" s="14" t="s">
        <v>38</v>
      </c>
      <c r="AX2632" s="14" t="s">
        <v>82</v>
      </c>
      <c r="AY2632" s="232" t="s">
        <v>262</v>
      </c>
    </row>
    <row r="2633" spans="2:51" s="13" customFormat="1" ht="10">
      <c r="B2633" s="212"/>
      <c r="C2633" s="213"/>
      <c r="D2633" s="208" t="s">
        <v>272</v>
      </c>
      <c r="E2633" s="214" t="s">
        <v>44</v>
      </c>
      <c r="F2633" s="215" t="s">
        <v>867</v>
      </c>
      <c r="G2633" s="213"/>
      <c r="H2633" s="214" t="s">
        <v>44</v>
      </c>
      <c r="I2633" s="216"/>
      <c r="J2633" s="213"/>
      <c r="K2633" s="213"/>
      <c r="L2633" s="217"/>
      <c r="M2633" s="218"/>
      <c r="N2633" s="219"/>
      <c r="O2633" s="219"/>
      <c r="P2633" s="219"/>
      <c r="Q2633" s="219"/>
      <c r="R2633" s="219"/>
      <c r="S2633" s="219"/>
      <c r="T2633" s="220"/>
      <c r="AT2633" s="221" t="s">
        <v>272</v>
      </c>
      <c r="AU2633" s="221" t="s">
        <v>91</v>
      </c>
      <c r="AV2633" s="13" t="s">
        <v>89</v>
      </c>
      <c r="AW2633" s="13" t="s">
        <v>38</v>
      </c>
      <c r="AX2633" s="13" t="s">
        <v>82</v>
      </c>
      <c r="AY2633" s="221" t="s">
        <v>262</v>
      </c>
    </row>
    <row r="2634" spans="2:51" s="13" customFormat="1" ht="10">
      <c r="B2634" s="212"/>
      <c r="C2634" s="213"/>
      <c r="D2634" s="208" t="s">
        <v>272</v>
      </c>
      <c r="E2634" s="214" t="s">
        <v>44</v>
      </c>
      <c r="F2634" s="215" t="s">
        <v>868</v>
      </c>
      <c r="G2634" s="213"/>
      <c r="H2634" s="214" t="s">
        <v>44</v>
      </c>
      <c r="I2634" s="216"/>
      <c r="J2634" s="213"/>
      <c r="K2634" s="213"/>
      <c r="L2634" s="217"/>
      <c r="M2634" s="218"/>
      <c r="N2634" s="219"/>
      <c r="O2634" s="219"/>
      <c r="P2634" s="219"/>
      <c r="Q2634" s="219"/>
      <c r="R2634" s="219"/>
      <c r="S2634" s="219"/>
      <c r="T2634" s="220"/>
      <c r="AT2634" s="221" t="s">
        <v>272</v>
      </c>
      <c r="AU2634" s="221" t="s">
        <v>91</v>
      </c>
      <c r="AV2634" s="13" t="s">
        <v>89</v>
      </c>
      <c r="AW2634" s="13" t="s">
        <v>38</v>
      </c>
      <c r="AX2634" s="13" t="s">
        <v>82</v>
      </c>
      <c r="AY2634" s="221" t="s">
        <v>262</v>
      </c>
    </row>
    <row r="2635" spans="2:51" s="15" customFormat="1" ht="10">
      <c r="B2635" s="233"/>
      <c r="C2635" s="234"/>
      <c r="D2635" s="208" t="s">
        <v>272</v>
      </c>
      <c r="E2635" s="235" t="s">
        <v>44</v>
      </c>
      <c r="F2635" s="236" t="s">
        <v>800</v>
      </c>
      <c r="G2635" s="234"/>
      <c r="H2635" s="237">
        <v>39.5</v>
      </c>
      <c r="I2635" s="238"/>
      <c r="J2635" s="234"/>
      <c r="K2635" s="234"/>
      <c r="L2635" s="239"/>
      <c r="M2635" s="240"/>
      <c r="N2635" s="241"/>
      <c r="O2635" s="241"/>
      <c r="P2635" s="241"/>
      <c r="Q2635" s="241"/>
      <c r="R2635" s="241"/>
      <c r="S2635" s="241"/>
      <c r="T2635" s="242"/>
      <c r="AT2635" s="243" t="s">
        <v>272</v>
      </c>
      <c r="AU2635" s="243" t="s">
        <v>91</v>
      </c>
      <c r="AV2635" s="15" t="s">
        <v>91</v>
      </c>
      <c r="AW2635" s="15" t="s">
        <v>38</v>
      </c>
      <c r="AX2635" s="15" t="s">
        <v>82</v>
      </c>
      <c r="AY2635" s="243" t="s">
        <v>262</v>
      </c>
    </row>
    <row r="2636" spans="2:51" s="13" customFormat="1" ht="10">
      <c r="B2636" s="212"/>
      <c r="C2636" s="213"/>
      <c r="D2636" s="208" t="s">
        <v>272</v>
      </c>
      <c r="E2636" s="214" t="s">
        <v>44</v>
      </c>
      <c r="F2636" s="215" t="s">
        <v>801</v>
      </c>
      <c r="G2636" s="213"/>
      <c r="H2636" s="214" t="s">
        <v>44</v>
      </c>
      <c r="I2636" s="216"/>
      <c r="J2636" s="213"/>
      <c r="K2636" s="213"/>
      <c r="L2636" s="217"/>
      <c r="M2636" s="218"/>
      <c r="N2636" s="219"/>
      <c r="O2636" s="219"/>
      <c r="P2636" s="219"/>
      <c r="Q2636" s="219"/>
      <c r="R2636" s="219"/>
      <c r="S2636" s="219"/>
      <c r="T2636" s="220"/>
      <c r="AT2636" s="221" t="s">
        <v>272</v>
      </c>
      <c r="AU2636" s="221" t="s">
        <v>91</v>
      </c>
      <c r="AV2636" s="13" t="s">
        <v>89</v>
      </c>
      <c r="AW2636" s="13" t="s">
        <v>38</v>
      </c>
      <c r="AX2636" s="13" t="s">
        <v>82</v>
      </c>
      <c r="AY2636" s="221" t="s">
        <v>262</v>
      </c>
    </row>
    <row r="2637" spans="2:51" s="15" customFormat="1" ht="10">
      <c r="B2637" s="233"/>
      <c r="C2637" s="234"/>
      <c r="D2637" s="208" t="s">
        <v>272</v>
      </c>
      <c r="E2637" s="235" t="s">
        <v>44</v>
      </c>
      <c r="F2637" s="236" t="s">
        <v>802</v>
      </c>
      <c r="G2637" s="234"/>
      <c r="H2637" s="237">
        <v>14.3</v>
      </c>
      <c r="I2637" s="238"/>
      <c r="J2637" s="234"/>
      <c r="K2637" s="234"/>
      <c r="L2637" s="239"/>
      <c r="M2637" s="240"/>
      <c r="N2637" s="241"/>
      <c r="O2637" s="241"/>
      <c r="P2637" s="241"/>
      <c r="Q2637" s="241"/>
      <c r="R2637" s="241"/>
      <c r="S2637" s="241"/>
      <c r="T2637" s="242"/>
      <c r="AT2637" s="243" t="s">
        <v>272</v>
      </c>
      <c r="AU2637" s="243" t="s">
        <v>91</v>
      </c>
      <c r="AV2637" s="15" t="s">
        <v>91</v>
      </c>
      <c r="AW2637" s="15" t="s">
        <v>38</v>
      </c>
      <c r="AX2637" s="15" t="s">
        <v>82</v>
      </c>
      <c r="AY2637" s="243" t="s">
        <v>262</v>
      </c>
    </row>
    <row r="2638" spans="2:51" s="15" customFormat="1" ht="10">
      <c r="B2638" s="233"/>
      <c r="C2638" s="234"/>
      <c r="D2638" s="208" t="s">
        <v>272</v>
      </c>
      <c r="E2638" s="235" t="s">
        <v>44</v>
      </c>
      <c r="F2638" s="236" t="s">
        <v>845</v>
      </c>
      <c r="G2638" s="234"/>
      <c r="H2638" s="237">
        <v>4.9000000000000004</v>
      </c>
      <c r="I2638" s="238"/>
      <c r="J2638" s="234"/>
      <c r="K2638" s="234"/>
      <c r="L2638" s="239"/>
      <c r="M2638" s="240"/>
      <c r="N2638" s="241"/>
      <c r="O2638" s="241"/>
      <c r="P2638" s="241"/>
      <c r="Q2638" s="241"/>
      <c r="R2638" s="241"/>
      <c r="S2638" s="241"/>
      <c r="T2638" s="242"/>
      <c r="AT2638" s="243" t="s">
        <v>272</v>
      </c>
      <c r="AU2638" s="243" t="s">
        <v>91</v>
      </c>
      <c r="AV2638" s="15" t="s">
        <v>91</v>
      </c>
      <c r="AW2638" s="15" t="s">
        <v>38</v>
      </c>
      <c r="AX2638" s="15" t="s">
        <v>82</v>
      </c>
      <c r="AY2638" s="243" t="s">
        <v>262</v>
      </c>
    </row>
    <row r="2639" spans="2:51" s="13" customFormat="1" ht="10">
      <c r="B2639" s="212"/>
      <c r="C2639" s="213"/>
      <c r="D2639" s="208" t="s">
        <v>272</v>
      </c>
      <c r="E2639" s="214" t="s">
        <v>44</v>
      </c>
      <c r="F2639" s="215" t="s">
        <v>869</v>
      </c>
      <c r="G2639" s="213"/>
      <c r="H2639" s="214" t="s">
        <v>44</v>
      </c>
      <c r="I2639" s="216"/>
      <c r="J2639" s="213"/>
      <c r="K2639" s="213"/>
      <c r="L2639" s="217"/>
      <c r="M2639" s="218"/>
      <c r="N2639" s="219"/>
      <c r="O2639" s="219"/>
      <c r="P2639" s="219"/>
      <c r="Q2639" s="219"/>
      <c r="R2639" s="219"/>
      <c r="S2639" s="219"/>
      <c r="T2639" s="220"/>
      <c r="AT2639" s="221" t="s">
        <v>272</v>
      </c>
      <c r="AU2639" s="221" t="s">
        <v>91</v>
      </c>
      <c r="AV2639" s="13" t="s">
        <v>89</v>
      </c>
      <c r="AW2639" s="13" t="s">
        <v>38</v>
      </c>
      <c r="AX2639" s="13" t="s">
        <v>82</v>
      </c>
      <c r="AY2639" s="221" t="s">
        <v>262</v>
      </c>
    </row>
    <row r="2640" spans="2:51" s="15" customFormat="1" ht="10">
      <c r="B2640" s="233"/>
      <c r="C2640" s="234"/>
      <c r="D2640" s="208" t="s">
        <v>272</v>
      </c>
      <c r="E2640" s="235" t="s">
        <v>44</v>
      </c>
      <c r="F2640" s="236" t="s">
        <v>805</v>
      </c>
      <c r="G2640" s="234"/>
      <c r="H2640" s="237">
        <v>10.199999999999999</v>
      </c>
      <c r="I2640" s="238"/>
      <c r="J2640" s="234"/>
      <c r="K2640" s="234"/>
      <c r="L2640" s="239"/>
      <c r="M2640" s="240"/>
      <c r="N2640" s="241"/>
      <c r="O2640" s="241"/>
      <c r="P2640" s="241"/>
      <c r="Q2640" s="241"/>
      <c r="R2640" s="241"/>
      <c r="S2640" s="241"/>
      <c r="T2640" s="242"/>
      <c r="AT2640" s="243" t="s">
        <v>272</v>
      </c>
      <c r="AU2640" s="243" t="s">
        <v>91</v>
      </c>
      <c r="AV2640" s="15" t="s">
        <v>91</v>
      </c>
      <c r="AW2640" s="15" t="s">
        <v>38</v>
      </c>
      <c r="AX2640" s="15" t="s">
        <v>82</v>
      </c>
      <c r="AY2640" s="243" t="s">
        <v>262</v>
      </c>
    </row>
    <row r="2641" spans="2:51" s="13" customFormat="1" ht="10">
      <c r="B2641" s="212"/>
      <c r="C2641" s="213"/>
      <c r="D2641" s="208" t="s">
        <v>272</v>
      </c>
      <c r="E2641" s="214" t="s">
        <v>44</v>
      </c>
      <c r="F2641" s="215" t="s">
        <v>806</v>
      </c>
      <c r="G2641" s="213"/>
      <c r="H2641" s="214" t="s">
        <v>44</v>
      </c>
      <c r="I2641" s="216"/>
      <c r="J2641" s="213"/>
      <c r="K2641" s="213"/>
      <c r="L2641" s="217"/>
      <c r="M2641" s="218"/>
      <c r="N2641" s="219"/>
      <c r="O2641" s="219"/>
      <c r="P2641" s="219"/>
      <c r="Q2641" s="219"/>
      <c r="R2641" s="219"/>
      <c r="S2641" s="219"/>
      <c r="T2641" s="220"/>
      <c r="AT2641" s="221" t="s">
        <v>272</v>
      </c>
      <c r="AU2641" s="221" t="s">
        <v>91</v>
      </c>
      <c r="AV2641" s="13" t="s">
        <v>89</v>
      </c>
      <c r="AW2641" s="13" t="s">
        <v>38</v>
      </c>
      <c r="AX2641" s="13" t="s">
        <v>82</v>
      </c>
      <c r="AY2641" s="221" t="s">
        <v>262</v>
      </c>
    </row>
    <row r="2642" spans="2:51" s="15" customFormat="1" ht="10">
      <c r="B2642" s="233"/>
      <c r="C2642" s="234"/>
      <c r="D2642" s="208" t="s">
        <v>272</v>
      </c>
      <c r="E2642" s="235" t="s">
        <v>44</v>
      </c>
      <c r="F2642" s="236" t="s">
        <v>807</v>
      </c>
      <c r="G2642" s="234"/>
      <c r="H2642" s="237">
        <v>13.9</v>
      </c>
      <c r="I2642" s="238"/>
      <c r="J2642" s="234"/>
      <c r="K2642" s="234"/>
      <c r="L2642" s="239"/>
      <c r="M2642" s="240"/>
      <c r="N2642" s="241"/>
      <c r="O2642" s="241"/>
      <c r="P2642" s="241"/>
      <c r="Q2642" s="241"/>
      <c r="R2642" s="241"/>
      <c r="S2642" s="241"/>
      <c r="T2642" s="242"/>
      <c r="AT2642" s="243" t="s">
        <v>272</v>
      </c>
      <c r="AU2642" s="243" t="s">
        <v>91</v>
      </c>
      <c r="AV2642" s="15" t="s">
        <v>91</v>
      </c>
      <c r="AW2642" s="15" t="s">
        <v>38</v>
      </c>
      <c r="AX2642" s="15" t="s">
        <v>82</v>
      </c>
      <c r="AY2642" s="243" t="s">
        <v>262</v>
      </c>
    </row>
    <row r="2643" spans="2:51" s="15" customFormat="1" ht="10">
      <c r="B2643" s="233"/>
      <c r="C2643" s="234"/>
      <c r="D2643" s="208" t="s">
        <v>272</v>
      </c>
      <c r="E2643" s="235" t="s">
        <v>44</v>
      </c>
      <c r="F2643" s="236" t="s">
        <v>803</v>
      </c>
      <c r="G2643" s="234"/>
      <c r="H2643" s="237">
        <v>5.7</v>
      </c>
      <c r="I2643" s="238"/>
      <c r="J2643" s="234"/>
      <c r="K2643" s="234"/>
      <c r="L2643" s="239"/>
      <c r="M2643" s="240"/>
      <c r="N2643" s="241"/>
      <c r="O2643" s="241"/>
      <c r="P2643" s="241"/>
      <c r="Q2643" s="241"/>
      <c r="R2643" s="241"/>
      <c r="S2643" s="241"/>
      <c r="T2643" s="242"/>
      <c r="AT2643" s="243" t="s">
        <v>272</v>
      </c>
      <c r="AU2643" s="243" t="s">
        <v>91</v>
      </c>
      <c r="AV2643" s="15" t="s">
        <v>91</v>
      </c>
      <c r="AW2643" s="15" t="s">
        <v>38</v>
      </c>
      <c r="AX2643" s="15" t="s">
        <v>82</v>
      </c>
      <c r="AY2643" s="243" t="s">
        <v>262</v>
      </c>
    </row>
    <row r="2644" spans="2:51" s="13" customFormat="1" ht="10">
      <c r="B2644" s="212"/>
      <c r="C2644" s="213"/>
      <c r="D2644" s="208" t="s">
        <v>272</v>
      </c>
      <c r="E2644" s="214" t="s">
        <v>44</v>
      </c>
      <c r="F2644" s="215" t="s">
        <v>870</v>
      </c>
      <c r="G2644" s="213"/>
      <c r="H2644" s="214" t="s">
        <v>44</v>
      </c>
      <c r="I2644" s="216"/>
      <c r="J2644" s="213"/>
      <c r="K2644" s="213"/>
      <c r="L2644" s="217"/>
      <c r="M2644" s="218"/>
      <c r="N2644" s="219"/>
      <c r="O2644" s="219"/>
      <c r="P2644" s="219"/>
      <c r="Q2644" s="219"/>
      <c r="R2644" s="219"/>
      <c r="S2644" s="219"/>
      <c r="T2644" s="220"/>
      <c r="AT2644" s="221" t="s">
        <v>272</v>
      </c>
      <c r="AU2644" s="221" t="s">
        <v>91</v>
      </c>
      <c r="AV2644" s="13" t="s">
        <v>89</v>
      </c>
      <c r="AW2644" s="13" t="s">
        <v>38</v>
      </c>
      <c r="AX2644" s="13" t="s">
        <v>82</v>
      </c>
      <c r="AY2644" s="221" t="s">
        <v>262</v>
      </c>
    </row>
    <row r="2645" spans="2:51" s="15" customFormat="1" ht="10">
      <c r="B2645" s="233"/>
      <c r="C2645" s="234"/>
      <c r="D2645" s="208" t="s">
        <v>272</v>
      </c>
      <c r="E2645" s="235" t="s">
        <v>44</v>
      </c>
      <c r="F2645" s="236" t="s">
        <v>871</v>
      </c>
      <c r="G2645" s="234"/>
      <c r="H2645" s="237">
        <v>73.8</v>
      </c>
      <c r="I2645" s="238"/>
      <c r="J2645" s="234"/>
      <c r="K2645" s="234"/>
      <c r="L2645" s="239"/>
      <c r="M2645" s="240"/>
      <c r="N2645" s="241"/>
      <c r="O2645" s="241"/>
      <c r="P2645" s="241"/>
      <c r="Q2645" s="241"/>
      <c r="R2645" s="241"/>
      <c r="S2645" s="241"/>
      <c r="T2645" s="242"/>
      <c r="AT2645" s="243" t="s">
        <v>272</v>
      </c>
      <c r="AU2645" s="243" t="s">
        <v>91</v>
      </c>
      <c r="AV2645" s="15" t="s">
        <v>91</v>
      </c>
      <c r="AW2645" s="15" t="s">
        <v>38</v>
      </c>
      <c r="AX2645" s="15" t="s">
        <v>82</v>
      </c>
      <c r="AY2645" s="243" t="s">
        <v>262</v>
      </c>
    </row>
    <row r="2646" spans="2:51" s="13" customFormat="1" ht="10">
      <c r="B2646" s="212"/>
      <c r="C2646" s="213"/>
      <c r="D2646" s="208" t="s">
        <v>272</v>
      </c>
      <c r="E2646" s="214" t="s">
        <v>44</v>
      </c>
      <c r="F2646" s="215" t="s">
        <v>872</v>
      </c>
      <c r="G2646" s="213"/>
      <c r="H2646" s="214" t="s">
        <v>44</v>
      </c>
      <c r="I2646" s="216"/>
      <c r="J2646" s="213"/>
      <c r="K2646" s="213"/>
      <c r="L2646" s="217"/>
      <c r="M2646" s="218"/>
      <c r="N2646" s="219"/>
      <c r="O2646" s="219"/>
      <c r="P2646" s="219"/>
      <c r="Q2646" s="219"/>
      <c r="R2646" s="219"/>
      <c r="S2646" s="219"/>
      <c r="T2646" s="220"/>
      <c r="AT2646" s="221" t="s">
        <v>272</v>
      </c>
      <c r="AU2646" s="221" t="s">
        <v>91</v>
      </c>
      <c r="AV2646" s="13" t="s">
        <v>89</v>
      </c>
      <c r="AW2646" s="13" t="s">
        <v>38</v>
      </c>
      <c r="AX2646" s="13" t="s">
        <v>82</v>
      </c>
      <c r="AY2646" s="221" t="s">
        <v>262</v>
      </c>
    </row>
    <row r="2647" spans="2:51" s="15" customFormat="1" ht="10">
      <c r="B2647" s="233"/>
      <c r="C2647" s="234"/>
      <c r="D2647" s="208" t="s">
        <v>272</v>
      </c>
      <c r="E2647" s="235" t="s">
        <v>44</v>
      </c>
      <c r="F2647" s="236" t="s">
        <v>873</v>
      </c>
      <c r="G2647" s="234"/>
      <c r="H2647" s="237">
        <v>6.7</v>
      </c>
      <c r="I2647" s="238"/>
      <c r="J2647" s="234"/>
      <c r="K2647" s="234"/>
      <c r="L2647" s="239"/>
      <c r="M2647" s="240"/>
      <c r="N2647" s="241"/>
      <c r="O2647" s="241"/>
      <c r="P2647" s="241"/>
      <c r="Q2647" s="241"/>
      <c r="R2647" s="241"/>
      <c r="S2647" s="241"/>
      <c r="T2647" s="242"/>
      <c r="AT2647" s="243" t="s">
        <v>272</v>
      </c>
      <c r="AU2647" s="243" t="s">
        <v>91</v>
      </c>
      <c r="AV2647" s="15" t="s">
        <v>91</v>
      </c>
      <c r="AW2647" s="15" t="s">
        <v>38</v>
      </c>
      <c r="AX2647" s="15" t="s">
        <v>82</v>
      </c>
      <c r="AY2647" s="243" t="s">
        <v>262</v>
      </c>
    </row>
    <row r="2648" spans="2:51" s="13" customFormat="1" ht="10">
      <c r="B2648" s="212"/>
      <c r="C2648" s="213"/>
      <c r="D2648" s="208" t="s">
        <v>272</v>
      </c>
      <c r="E2648" s="214" t="s">
        <v>44</v>
      </c>
      <c r="F2648" s="215" t="s">
        <v>874</v>
      </c>
      <c r="G2648" s="213"/>
      <c r="H2648" s="214" t="s">
        <v>44</v>
      </c>
      <c r="I2648" s="216"/>
      <c r="J2648" s="213"/>
      <c r="K2648" s="213"/>
      <c r="L2648" s="217"/>
      <c r="M2648" s="218"/>
      <c r="N2648" s="219"/>
      <c r="O2648" s="219"/>
      <c r="P2648" s="219"/>
      <c r="Q2648" s="219"/>
      <c r="R2648" s="219"/>
      <c r="S2648" s="219"/>
      <c r="T2648" s="220"/>
      <c r="AT2648" s="221" t="s">
        <v>272</v>
      </c>
      <c r="AU2648" s="221" t="s">
        <v>91</v>
      </c>
      <c r="AV2648" s="13" t="s">
        <v>89</v>
      </c>
      <c r="AW2648" s="13" t="s">
        <v>38</v>
      </c>
      <c r="AX2648" s="13" t="s">
        <v>82</v>
      </c>
      <c r="AY2648" s="221" t="s">
        <v>262</v>
      </c>
    </row>
    <row r="2649" spans="2:51" s="15" customFormat="1" ht="10">
      <c r="B2649" s="233"/>
      <c r="C2649" s="234"/>
      <c r="D2649" s="208" t="s">
        <v>272</v>
      </c>
      <c r="E2649" s="235" t="s">
        <v>44</v>
      </c>
      <c r="F2649" s="236" t="s">
        <v>812</v>
      </c>
      <c r="G2649" s="234"/>
      <c r="H2649" s="237">
        <v>16.5</v>
      </c>
      <c r="I2649" s="238"/>
      <c r="J2649" s="234"/>
      <c r="K2649" s="234"/>
      <c r="L2649" s="239"/>
      <c r="M2649" s="240"/>
      <c r="N2649" s="241"/>
      <c r="O2649" s="241"/>
      <c r="P2649" s="241"/>
      <c r="Q2649" s="241"/>
      <c r="R2649" s="241"/>
      <c r="S2649" s="241"/>
      <c r="T2649" s="242"/>
      <c r="AT2649" s="243" t="s">
        <v>272</v>
      </c>
      <c r="AU2649" s="243" t="s">
        <v>91</v>
      </c>
      <c r="AV2649" s="15" t="s">
        <v>91</v>
      </c>
      <c r="AW2649" s="15" t="s">
        <v>38</v>
      </c>
      <c r="AX2649" s="15" t="s">
        <v>82</v>
      </c>
      <c r="AY2649" s="243" t="s">
        <v>262</v>
      </c>
    </row>
    <row r="2650" spans="2:51" s="13" customFormat="1" ht="10">
      <c r="B2650" s="212"/>
      <c r="C2650" s="213"/>
      <c r="D2650" s="208" t="s">
        <v>272</v>
      </c>
      <c r="E2650" s="214" t="s">
        <v>44</v>
      </c>
      <c r="F2650" s="215" t="s">
        <v>875</v>
      </c>
      <c r="G2650" s="213"/>
      <c r="H2650" s="214" t="s">
        <v>44</v>
      </c>
      <c r="I2650" s="216"/>
      <c r="J2650" s="213"/>
      <c r="K2650" s="213"/>
      <c r="L2650" s="217"/>
      <c r="M2650" s="218"/>
      <c r="N2650" s="219"/>
      <c r="O2650" s="219"/>
      <c r="P2650" s="219"/>
      <c r="Q2650" s="219"/>
      <c r="R2650" s="219"/>
      <c r="S2650" s="219"/>
      <c r="T2650" s="220"/>
      <c r="AT2650" s="221" t="s">
        <v>272</v>
      </c>
      <c r="AU2650" s="221" t="s">
        <v>91</v>
      </c>
      <c r="AV2650" s="13" t="s">
        <v>89</v>
      </c>
      <c r="AW2650" s="13" t="s">
        <v>38</v>
      </c>
      <c r="AX2650" s="13" t="s">
        <v>82</v>
      </c>
      <c r="AY2650" s="221" t="s">
        <v>262</v>
      </c>
    </row>
    <row r="2651" spans="2:51" s="15" customFormat="1" ht="10">
      <c r="B2651" s="233"/>
      <c r="C2651" s="234"/>
      <c r="D2651" s="208" t="s">
        <v>272</v>
      </c>
      <c r="E2651" s="235" t="s">
        <v>44</v>
      </c>
      <c r="F2651" s="236" t="s">
        <v>814</v>
      </c>
      <c r="G2651" s="234"/>
      <c r="H2651" s="237">
        <v>23.3</v>
      </c>
      <c r="I2651" s="238"/>
      <c r="J2651" s="234"/>
      <c r="K2651" s="234"/>
      <c r="L2651" s="239"/>
      <c r="M2651" s="240"/>
      <c r="N2651" s="241"/>
      <c r="O2651" s="241"/>
      <c r="P2651" s="241"/>
      <c r="Q2651" s="241"/>
      <c r="R2651" s="241"/>
      <c r="S2651" s="241"/>
      <c r="T2651" s="242"/>
      <c r="AT2651" s="243" t="s">
        <v>272</v>
      </c>
      <c r="AU2651" s="243" t="s">
        <v>91</v>
      </c>
      <c r="AV2651" s="15" t="s">
        <v>91</v>
      </c>
      <c r="AW2651" s="15" t="s">
        <v>38</v>
      </c>
      <c r="AX2651" s="15" t="s">
        <v>82</v>
      </c>
      <c r="AY2651" s="243" t="s">
        <v>262</v>
      </c>
    </row>
    <row r="2652" spans="2:51" s="13" customFormat="1" ht="10">
      <c r="B2652" s="212"/>
      <c r="C2652" s="213"/>
      <c r="D2652" s="208" t="s">
        <v>272</v>
      </c>
      <c r="E2652" s="214" t="s">
        <v>44</v>
      </c>
      <c r="F2652" s="215" t="s">
        <v>876</v>
      </c>
      <c r="G2652" s="213"/>
      <c r="H2652" s="214" t="s">
        <v>44</v>
      </c>
      <c r="I2652" s="216"/>
      <c r="J2652" s="213"/>
      <c r="K2652" s="213"/>
      <c r="L2652" s="217"/>
      <c r="M2652" s="218"/>
      <c r="N2652" s="219"/>
      <c r="O2652" s="219"/>
      <c r="P2652" s="219"/>
      <c r="Q2652" s="219"/>
      <c r="R2652" s="219"/>
      <c r="S2652" s="219"/>
      <c r="T2652" s="220"/>
      <c r="AT2652" s="221" t="s">
        <v>272</v>
      </c>
      <c r="AU2652" s="221" t="s">
        <v>91</v>
      </c>
      <c r="AV2652" s="13" t="s">
        <v>89</v>
      </c>
      <c r="AW2652" s="13" t="s">
        <v>38</v>
      </c>
      <c r="AX2652" s="13" t="s">
        <v>82</v>
      </c>
      <c r="AY2652" s="221" t="s">
        <v>262</v>
      </c>
    </row>
    <row r="2653" spans="2:51" s="15" customFormat="1" ht="10">
      <c r="B2653" s="233"/>
      <c r="C2653" s="234"/>
      <c r="D2653" s="208" t="s">
        <v>272</v>
      </c>
      <c r="E2653" s="235" t="s">
        <v>44</v>
      </c>
      <c r="F2653" s="236" t="s">
        <v>816</v>
      </c>
      <c r="G2653" s="234"/>
      <c r="H2653" s="237">
        <v>25.5</v>
      </c>
      <c r="I2653" s="238"/>
      <c r="J2653" s="234"/>
      <c r="K2653" s="234"/>
      <c r="L2653" s="239"/>
      <c r="M2653" s="240"/>
      <c r="N2653" s="241"/>
      <c r="O2653" s="241"/>
      <c r="P2653" s="241"/>
      <c r="Q2653" s="241"/>
      <c r="R2653" s="241"/>
      <c r="S2653" s="241"/>
      <c r="T2653" s="242"/>
      <c r="AT2653" s="243" t="s">
        <v>272</v>
      </c>
      <c r="AU2653" s="243" t="s">
        <v>91</v>
      </c>
      <c r="AV2653" s="15" t="s">
        <v>91</v>
      </c>
      <c r="AW2653" s="15" t="s">
        <v>38</v>
      </c>
      <c r="AX2653" s="15" t="s">
        <v>82</v>
      </c>
      <c r="AY2653" s="243" t="s">
        <v>262</v>
      </c>
    </row>
    <row r="2654" spans="2:51" s="13" customFormat="1" ht="10">
      <c r="B2654" s="212"/>
      <c r="C2654" s="213"/>
      <c r="D2654" s="208" t="s">
        <v>272</v>
      </c>
      <c r="E2654" s="214" t="s">
        <v>44</v>
      </c>
      <c r="F2654" s="215" t="s">
        <v>877</v>
      </c>
      <c r="G2654" s="213"/>
      <c r="H2654" s="214" t="s">
        <v>44</v>
      </c>
      <c r="I2654" s="216"/>
      <c r="J2654" s="213"/>
      <c r="K2654" s="213"/>
      <c r="L2654" s="217"/>
      <c r="M2654" s="218"/>
      <c r="N2654" s="219"/>
      <c r="O2654" s="219"/>
      <c r="P2654" s="219"/>
      <c r="Q2654" s="219"/>
      <c r="R2654" s="219"/>
      <c r="S2654" s="219"/>
      <c r="T2654" s="220"/>
      <c r="AT2654" s="221" t="s">
        <v>272</v>
      </c>
      <c r="AU2654" s="221" t="s">
        <v>91</v>
      </c>
      <c r="AV2654" s="13" t="s">
        <v>89</v>
      </c>
      <c r="AW2654" s="13" t="s">
        <v>38</v>
      </c>
      <c r="AX2654" s="13" t="s">
        <v>82</v>
      </c>
      <c r="AY2654" s="221" t="s">
        <v>262</v>
      </c>
    </row>
    <row r="2655" spans="2:51" s="15" customFormat="1" ht="10">
      <c r="B2655" s="233"/>
      <c r="C2655" s="234"/>
      <c r="D2655" s="208" t="s">
        <v>272</v>
      </c>
      <c r="E2655" s="235" t="s">
        <v>44</v>
      </c>
      <c r="F2655" s="236" t="s">
        <v>818</v>
      </c>
      <c r="G2655" s="234"/>
      <c r="H2655" s="237">
        <v>17.399999999999999</v>
      </c>
      <c r="I2655" s="238"/>
      <c r="J2655" s="234"/>
      <c r="K2655" s="234"/>
      <c r="L2655" s="239"/>
      <c r="M2655" s="240"/>
      <c r="N2655" s="241"/>
      <c r="O2655" s="241"/>
      <c r="P2655" s="241"/>
      <c r="Q2655" s="241"/>
      <c r="R2655" s="241"/>
      <c r="S2655" s="241"/>
      <c r="T2655" s="242"/>
      <c r="AT2655" s="243" t="s">
        <v>272</v>
      </c>
      <c r="AU2655" s="243" t="s">
        <v>91</v>
      </c>
      <c r="AV2655" s="15" t="s">
        <v>91</v>
      </c>
      <c r="AW2655" s="15" t="s">
        <v>38</v>
      </c>
      <c r="AX2655" s="15" t="s">
        <v>82</v>
      </c>
      <c r="AY2655" s="243" t="s">
        <v>262</v>
      </c>
    </row>
    <row r="2656" spans="2:51" s="13" customFormat="1" ht="10">
      <c r="B2656" s="212"/>
      <c r="C2656" s="213"/>
      <c r="D2656" s="208" t="s">
        <v>272</v>
      </c>
      <c r="E2656" s="214" t="s">
        <v>44</v>
      </c>
      <c r="F2656" s="215" t="s">
        <v>878</v>
      </c>
      <c r="G2656" s="213"/>
      <c r="H2656" s="214" t="s">
        <v>44</v>
      </c>
      <c r="I2656" s="216"/>
      <c r="J2656" s="213"/>
      <c r="K2656" s="213"/>
      <c r="L2656" s="217"/>
      <c r="M2656" s="218"/>
      <c r="N2656" s="219"/>
      <c r="O2656" s="219"/>
      <c r="P2656" s="219"/>
      <c r="Q2656" s="219"/>
      <c r="R2656" s="219"/>
      <c r="S2656" s="219"/>
      <c r="T2656" s="220"/>
      <c r="AT2656" s="221" t="s">
        <v>272</v>
      </c>
      <c r="AU2656" s="221" t="s">
        <v>91</v>
      </c>
      <c r="AV2656" s="13" t="s">
        <v>89</v>
      </c>
      <c r="AW2656" s="13" t="s">
        <v>38</v>
      </c>
      <c r="AX2656" s="13" t="s">
        <v>82</v>
      </c>
      <c r="AY2656" s="221" t="s">
        <v>262</v>
      </c>
    </row>
    <row r="2657" spans="2:51" s="15" customFormat="1" ht="10">
      <c r="B2657" s="233"/>
      <c r="C2657" s="234"/>
      <c r="D2657" s="208" t="s">
        <v>272</v>
      </c>
      <c r="E2657" s="235" t="s">
        <v>44</v>
      </c>
      <c r="F2657" s="236" t="s">
        <v>820</v>
      </c>
      <c r="G2657" s="234"/>
      <c r="H2657" s="237">
        <v>18.2</v>
      </c>
      <c r="I2657" s="238"/>
      <c r="J2657" s="234"/>
      <c r="K2657" s="234"/>
      <c r="L2657" s="239"/>
      <c r="M2657" s="240"/>
      <c r="N2657" s="241"/>
      <c r="O2657" s="241"/>
      <c r="P2657" s="241"/>
      <c r="Q2657" s="241"/>
      <c r="R2657" s="241"/>
      <c r="S2657" s="241"/>
      <c r="T2657" s="242"/>
      <c r="AT2657" s="243" t="s">
        <v>272</v>
      </c>
      <c r="AU2657" s="243" t="s">
        <v>91</v>
      </c>
      <c r="AV2657" s="15" t="s">
        <v>91</v>
      </c>
      <c r="AW2657" s="15" t="s">
        <v>38</v>
      </c>
      <c r="AX2657" s="15" t="s">
        <v>82</v>
      </c>
      <c r="AY2657" s="243" t="s">
        <v>262</v>
      </c>
    </row>
    <row r="2658" spans="2:51" s="13" customFormat="1" ht="10">
      <c r="B2658" s="212"/>
      <c r="C2658" s="213"/>
      <c r="D2658" s="208" t="s">
        <v>272</v>
      </c>
      <c r="E2658" s="214" t="s">
        <v>44</v>
      </c>
      <c r="F2658" s="215" t="s">
        <v>879</v>
      </c>
      <c r="G2658" s="213"/>
      <c r="H2658" s="214" t="s">
        <v>44</v>
      </c>
      <c r="I2658" s="216"/>
      <c r="J2658" s="213"/>
      <c r="K2658" s="213"/>
      <c r="L2658" s="217"/>
      <c r="M2658" s="218"/>
      <c r="N2658" s="219"/>
      <c r="O2658" s="219"/>
      <c r="P2658" s="219"/>
      <c r="Q2658" s="219"/>
      <c r="R2658" s="219"/>
      <c r="S2658" s="219"/>
      <c r="T2658" s="220"/>
      <c r="AT2658" s="221" t="s">
        <v>272</v>
      </c>
      <c r="AU2658" s="221" t="s">
        <v>91</v>
      </c>
      <c r="AV2658" s="13" t="s">
        <v>89</v>
      </c>
      <c r="AW2658" s="13" t="s">
        <v>38</v>
      </c>
      <c r="AX2658" s="13" t="s">
        <v>82</v>
      </c>
      <c r="AY2658" s="221" t="s">
        <v>262</v>
      </c>
    </row>
    <row r="2659" spans="2:51" s="15" customFormat="1" ht="10">
      <c r="B2659" s="233"/>
      <c r="C2659" s="234"/>
      <c r="D2659" s="208" t="s">
        <v>272</v>
      </c>
      <c r="E2659" s="235" t="s">
        <v>44</v>
      </c>
      <c r="F2659" s="236" t="s">
        <v>822</v>
      </c>
      <c r="G2659" s="234"/>
      <c r="H2659" s="237">
        <v>26.9</v>
      </c>
      <c r="I2659" s="238"/>
      <c r="J2659" s="234"/>
      <c r="K2659" s="234"/>
      <c r="L2659" s="239"/>
      <c r="M2659" s="240"/>
      <c r="N2659" s="241"/>
      <c r="O2659" s="241"/>
      <c r="P2659" s="241"/>
      <c r="Q2659" s="241"/>
      <c r="R2659" s="241"/>
      <c r="S2659" s="241"/>
      <c r="T2659" s="242"/>
      <c r="AT2659" s="243" t="s">
        <v>272</v>
      </c>
      <c r="AU2659" s="243" t="s">
        <v>91</v>
      </c>
      <c r="AV2659" s="15" t="s">
        <v>91</v>
      </c>
      <c r="AW2659" s="15" t="s">
        <v>38</v>
      </c>
      <c r="AX2659" s="15" t="s">
        <v>82</v>
      </c>
      <c r="AY2659" s="243" t="s">
        <v>262</v>
      </c>
    </row>
    <row r="2660" spans="2:51" s="13" customFormat="1" ht="10">
      <c r="B2660" s="212"/>
      <c r="C2660" s="213"/>
      <c r="D2660" s="208" t="s">
        <v>272</v>
      </c>
      <c r="E2660" s="214" t="s">
        <v>44</v>
      </c>
      <c r="F2660" s="215" t="s">
        <v>880</v>
      </c>
      <c r="G2660" s="213"/>
      <c r="H2660" s="214" t="s">
        <v>44</v>
      </c>
      <c r="I2660" s="216"/>
      <c r="J2660" s="213"/>
      <c r="K2660" s="213"/>
      <c r="L2660" s="217"/>
      <c r="M2660" s="218"/>
      <c r="N2660" s="219"/>
      <c r="O2660" s="219"/>
      <c r="P2660" s="219"/>
      <c r="Q2660" s="219"/>
      <c r="R2660" s="219"/>
      <c r="S2660" s="219"/>
      <c r="T2660" s="220"/>
      <c r="AT2660" s="221" t="s">
        <v>272</v>
      </c>
      <c r="AU2660" s="221" t="s">
        <v>91</v>
      </c>
      <c r="AV2660" s="13" t="s">
        <v>89</v>
      </c>
      <c r="AW2660" s="13" t="s">
        <v>38</v>
      </c>
      <c r="AX2660" s="13" t="s">
        <v>82</v>
      </c>
      <c r="AY2660" s="221" t="s">
        <v>262</v>
      </c>
    </row>
    <row r="2661" spans="2:51" s="15" customFormat="1" ht="10">
      <c r="B2661" s="233"/>
      <c r="C2661" s="234"/>
      <c r="D2661" s="208" t="s">
        <v>272</v>
      </c>
      <c r="E2661" s="235" t="s">
        <v>44</v>
      </c>
      <c r="F2661" s="236" t="s">
        <v>581</v>
      </c>
      <c r="G2661" s="234"/>
      <c r="H2661" s="237">
        <v>29</v>
      </c>
      <c r="I2661" s="238"/>
      <c r="J2661" s="234"/>
      <c r="K2661" s="234"/>
      <c r="L2661" s="239"/>
      <c r="M2661" s="240"/>
      <c r="N2661" s="241"/>
      <c r="O2661" s="241"/>
      <c r="P2661" s="241"/>
      <c r="Q2661" s="241"/>
      <c r="R2661" s="241"/>
      <c r="S2661" s="241"/>
      <c r="T2661" s="242"/>
      <c r="AT2661" s="243" t="s">
        <v>272</v>
      </c>
      <c r="AU2661" s="243" t="s">
        <v>91</v>
      </c>
      <c r="AV2661" s="15" t="s">
        <v>91</v>
      </c>
      <c r="AW2661" s="15" t="s">
        <v>38</v>
      </c>
      <c r="AX2661" s="15" t="s">
        <v>82</v>
      </c>
      <c r="AY2661" s="243" t="s">
        <v>262</v>
      </c>
    </row>
    <row r="2662" spans="2:51" s="13" customFormat="1" ht="10">
      <c r="B2662" s="212"/>
      <c r="C2662" s="213"/>
      <c r="D2662" s="208" t="s">
        <v>272</v>
      </c>
      <c r="E2662" s="214" t="s">
        <v>44</v>
      </c>
      <c r="F2662" s="215" t="s">
        <v>881</v>
      </c>
      <c r="G2662" s="213"/>
      <c r="H2662" s="214" t="s">
        <v>44</v>
      </c>
      <c r="I2662" s="216"/>
      <c r="J2662" s="213"/>
      <c r="K2662" s="213"/>
      <c r="L2662" s="217"/>
      <c r="M2662" s="218"/>
      <c r="N2662" s="219"/>
      <c r="O2662" s="219"/>
      <c r="P2662" s="219"/>
      <c r="Q2662" s="219"/>
      <c r="R2662" s="219"/>
      <c r="S2662" s="219"/>
      <c r="T2662" s="220"/>
      <c r="AT2662" s="221" t="s">
        <v>272</v>
      </c>
      <c r="AU2662" s="221" t="s">
        <v>91</v>
      </c>
      <c r="AV2662" s="13" t="s">
        <v>89</v>
      </c>
      <c r="AW2662" s="13" t="s">
        <v>38</v>
      </c>
      <c r="AX2662" s="13" t="s">
        <v>82</v>
      </c>
      <c r="AY2662" s="221" t="s">
        <v>262</v>
      </c>
    </row>
    <row r="2663" spans="2:51" s="15" customFormat="1" ht="10">
      <c r="B2663" s="233"/>
      <c r="C2663" s="234"/>
      <c r="D2663" s="208" t="s">
        <v>272</v>
      </c>
      <c r="E2663" s="235" t="s">
        <v>44</v>
      </c>
      <c r="F2663" s="236" t="s">
        <v>825</v>
      </c>
      <c r="G2663" s="234"/>
      <c r="H2663" s="237">
        <v>52.7</v>
      </c>
      <c r="I2663" s="238"/>
      <c r="J2663" s="234"/>
      <c r="K2663" s="234"/>
      <c r="L2663" s="239"/>
      <c r="M2663" s="240"/>
      <c r="N2663" s="241"/>
      <c r="O2663" s="241"/>
      <c r="P2663" s="241"/>
      <c r="Q2663" s="241"/>
      <c r="R2663" s="241"/>
      <c r="S2663" s="241"/>
      <c r="T2663" s="242"/>
      <c r="AT2663" s="243" t="s">
        <v>272</v>
      </c>
      <c r="AU2663" s="243" t="s">
        <v>91</v>
      </c>
      <c r="AV2663" s="15" t="s">
        <v>91</v>
      </c>
      <c r="AW2663" s="15" t="s">
        <v>38</v>
      </c>
      <c r="AX2663" s="15" t="s">
        <v>82</v>
      </c>
      <c r="AY2663" s="243" t="s">
        <v>262</v>
      </c>
    </row>
    <row r="2664" spans="2:51" s="13" customFormat="1" ht="10">
      <c r="B2664" s="212"/>
      <c r="C2664" s="213"/>
      <c r="D2664" s="208" t="s">
        <v>272</v>
      </c>
      <c r="E2664" s="214" t="s">
        <v>44</v>
      </c>
      <c r="F2664" s="215" t="s">
        <v>882</v>
      </c>
      <c r="G2664" s="213"/>
      <c r="H2664" s="214" t="s">
        <v>44</v>
      </c>
      <c r="I2664" s="216"/>
      <c r="J2664" s="213"/>
      <c r="K2664" s="213"/>
      <c r="L2664" s="217"/>
      <c r="M2664" s="218"/>
      <c r="N2664" s="219"/>
      <c r="O2664" s="219"/>
      <c r="P2664" s="219"/>
      <c r="Q2664" s="219"/>
      <c r="R2664" s="219"/>
      <c r="S2664" s="219"/>
      <c r="T2664" s="220"/>
      <c r="AT2664" s="221" t="s">
        <v>272</v>
      </c>
      <c r="AU2664" s="221" t="s">
        <v>91</v>
      </c>
      <c r="AV2664" s="13" t="s">
        <v>89</v>
      </c>
      <c r="AW2664" s="13" t="s">
        <v>38</v>
      </c>
      <c r="AX2664" s="13" t="s">
        <v>82</v>
      </c>
      <c r="AY2664" s="221" t="s">
        <v>262</v>
      </c>
    </row>
    <row r="2665" spans="2:51" s="15" customFormat="1" ht="10">
      <c r="B2665" s="233"/>
      <c r="C2665" s="234"/>
      <c r="D2665" s="208" t="s">
        <v>272</v>
      </c>
      <c r="E2665" s="235" t="s">
        <v>44</v>
      </c>
      <c r="F2665" s="236" t="s">
        <v>827</v>
      </c>
      <c r="G2665" s="234"/>
      <c r="H2665" s="237">
        <v>27.6</v>
      </c>
      <c r="I2665" s="238"/>
      <c r="J2665" s="234"/>
      <c r="K2665" s="234"/>
      <c r="L2665" s="239"/>
      <c r="M2665" s="240"/>
      <c r="N2665" s="241"/>
      <c r="O2665" s="241"/>
      <c r="P2665" s="241"/>
      <c r="Q2665" s="241"/>
      <c r="R2665" s="241"/>
      <c r="S2665" s="241"/>
      <c r="T2665" s="242"/>
      <c r="AT2665" s="243" t="s">
        <v>272</v>
      </c>
      <c r="AU2665" s="243" t="s">
        <v>91</v>
      </c>
      <c r="AV2665" s="15" t="s">
        <v>91</v>
      </c>
      <c r="AW2665" s="15" t="s">
        <v>38</v>
      </c>
      <c r="AX2665" s="15" t="s">
        <v>82</v>
      </c>
      <c r="AY2665" s="243" t="s">
        <v>262</v>
      </c>
    </row>
    <row r="2666" spans="2:51" s="13" customFormat="1" ht="10">
      <c r="B2666" s="212"/>
      <c r="C2666" s="213"/>
      <c r="D2666" s="208" t="s">
        <v>272</v>
      </c>
      <c r="E2666" s="214" t="s">
        <v>44</v>
      </c>
      <c r="F2666" s="215" t="s">
        <v>883</v>
      </c>
      <c r="G2666" s="213"/>
      <c r="H2666" s="214" t="s">
        <v>44</v>
      </c>
      <c r="I2666" s="216"/>
      <c r="J2666" s="213"/>
      <c r="K2666" s="213"/>
      <c r="L2666" s="217"/>
      <c r="M2666" s="218"/>
      <c r="N2666" s="219"/>
      <c r="O2666" s="219"/>
      <c r="P2666" s="219"/>
      <c r="Q2666" s="219"/>
      <c r="R2666" s="219"/>
      <c r="S2666" s="219"/>
      <c r="T2666" s="220"/>
      <c r="AT2666" s="221" t="s">
        <v>272</v>
      </c>
      <c r="AU2666" s="221" t="s">
        <v>91</v>
      </c>
      <c r="AV2666" s="13" t="s">
        <v>89</v>
      </c>
      <c r="AW2666" s="13" t="s">
        <v>38</v>
      </c>
      <c r="AX2666" s="13" t="s">
        <v>82</v>
      </c>
      <c r="AY2666" s="221" t="s">
        <v>262</v>
      </c>
    </row>
    <row r="2667" spans="2:51" s="15" customFormat="1" ht="10">
      <c r="B2667" s="233"/>
      <c r="C2667" s="234"/>
      <c r="D2667" s="208" t="s">
        <v>272</v>
      </c>
      <c r="E2667" s="235" t="s">
        <v>44</v>
      </c>
      <c r="F2667" s="236" t="s">
        <v>829</v>
      </c>
      <c r="G2667" s="234"/>
      <c r="H2667" s="237">
        <v>53.4</v>
      </c>
      <c r="I2667" s="238"/>
      <c r="J2667" s="234"/>
      <c r="K2667" s="234"/>
      <c r="L2667" s="239"/>
      <c r="M2667" s="240"/>
      <c r="N2667" s="241"/>
      <c r="O2667" s="241"/>
      <c r="P2667" s="241"/>
      <c r="Q2667" s="241"/>
      <c r="R2667" s="241"/>
      <c r="S2667" s="241"/>
      <c r="T2667" s="242"/>
      <c r="AT2667" s="243" t="s">
        <v>272</v>
      </c>
      <c r="AU2667" s="243" t="s">
        <v>91</v>
      </c>
      <c r="AV2667" s="15" t="s">
        <v>91</v>
      </c>
      <c r="AW2667" s="15" t="s">
        <v>38</v>
      </c>
      <c r="AX2667" s="15" t="s">
        <v>82</v>
      </c>
      <c r="AY2667" s="243" t="s">
        <v>262</v>
      </c>
    </row>
    <row r="2668" spans="2:51" s="13" customFormat="1" ht="10">
      <c r="B2668" s="212"/>
      <c r="C2668" s="213"/>
      <c r="D2668" s="208" t="s">
        <v>272</v>
      </c>
      <c r="E2668" s="214" t="s">
        <v>44</v>
      </c>
      <c r="F2668" s="215" t="s">
        <v>884</v>
      </c>
      <c r="G2668" s="213"/>
      <c r="H2668" s="214" t="s">
        <v>44</v>
      </c>
      <c r="I2668" s="216"/>
      <c r="J2668" s="213"/>
      <c r="K2668" s="213"/>
      <c r="L2668" s="217"/>
      <c r="M2668" s="218"/>
      <c r="N2668" s="219"/>
      <c r="O2668" s="219"/>
      <c r="P2668" s="219"/>
      <c r="Q2668" s="219"/>
      <c r="R2668" s="219"/>
      <c r="S2668" s="219"/>
      <c r="T2668" s="220"/>
      <c r="AT2668" s="221" t="s">
        <v>272</v>
      </c>
      <c r="AU2668" s="221" t="s">
        <v>91</v>
      </c>
      <c r="AV2668" s="13" t="s">
        <v>89</v>
      </c>
      <c r="AW2668" s="13" t="s">
        <v>38</v>
      </c>
      <c r="AX2668" s="13" t="s">
        <v>82</v>
      </c>
      <c r="AY2668" s="221" t="s">
        <v>262</v>
      </c>
    </row>
    <row r="2669" spans="2:51" s="15" customFormat="1" ht="10">
      <c r="B2669" s="233"/>
      <c r="C2669" s="234"/>
      <c r="D2669" s="208" t="s">
        <v>272</v>
      </c>
      <c r="E2669" s="235" t="s">
        <v>44</v>
      </c>
      <c r="F2669" s="236" t="s">
        <v>831</v>
      </c>
      <c r="G2669" s="234"/>
      <c r="H2669" s="237">
        <v>28.5</v>
      </c>
      <c r="I2669" s="238"/>
      <c r="J2669" s="234"/>
      <c r="K2669" s="234"/>
      <c r="L2669" s="239"/>
      <c r="M2669" s="240"/>
      <c r="N2669" s="241"/>
      <c r="O2669" s="241"/>
      <c r="P2669" s="241"/>
      <c r="Q2669" s="241"/>
      <c r="R2669" s="241"/>
      <c r="S2669" s="241"/>
      <c r="T2669" s="242"/>
      <c r="AT2669" s="243" t="s">
        <v>272</v>
      </c>
      <c r="AU2669" s="243" t="s">
        <v>91</v>
      </c>
      <c r="AV2669" s="15" t="s">
        <v>91</v>
      </c>
      <c r="AW2669" s="15" t="s">
        <v>38</v>
      </c>
      <c r="AX2669" s="15" t="s">
        <v>82</v>
      </c>
      <c r="AY2669" s="243" t="s">
        <v>262</v>
      </c>
    </row>
    <row r="2670" spans="2:51" s="13" customFormat="1" ht="10">
      <c r="B2670" s="212"/>
      <c r="C2670" s="213"/>
      <c r="D2670" s="208" t="s">
        <v>272</v>
      </c>
      <c r="E2670" s="214" t="s">
        <v>44</v>
      </c>
      <c r="F2670" s="215" t="s">
        <v>885</v>
      </c>
      <c r="G2670" s="213"/>
      <c r="H2670" s="214" t="s">
        <v>44</v>
      </c>
      <c r="I2670" s="216"/>
      <c r="J2670" s="213"/>
      <c r="K2670" s="213"/>
      <c r="L2670" s="217"/>
      <c r="M2670" s="218"/>
      <c r="N2670" s="219"/>
      <c r="O2670" s="219"/>
      <c r="P2670" s="219"/>
      <c r="Q2670" s="219"/>
      <c r="R2670" s="219"/>
      <c r="S2670" s="219"/>
      <c r="T2670" s="220"/>
      <c r="AT2670" s="221" t="s">
        <v>272</v>
      </c>
      <c r="AU2670" s="221" t="s">
        <v>91</v>
      </c>
      <c r="AV2670" s="13" t="s">
        <v>89</v>
      </c>
      <c r="AW2670" s="13" t="s">
        <v>38</v>
      </c>
      <c r="AX2670" s="13" t="s">
        <v>82</v>
      </c>
      <c r="AY2670" s="221" t="s">
        <v>262</v>
      </c>
    </row>
    <row r="2671" spans="2:51" s="15" customFormat="1" ht="10">
      <c r="B2671" s="233"/>
      <c r="C2671" s="234"/>
      <c r="D2671" s="208" t="s">
        <v>272</v>
      </c>
      <c r="E2671" s="235" t="s">
        <v>44</v>
      </c>
      <c r="F2671" s="236" t="s">
        <v>833</v>
      </c>
      <c r="G2671" s="234"/>
      <c r="H2671" s="237">
        <v>54.8</v>
      </c>
      <c r="I2671" s="238"/>
      <c r="J2671" s="234"/>
      <c r="K2671" s="234"/>
      <c r="L2671" s="239"/>
      <c r="M2671" s="240"/>
      <c r="N2671" s="241"/>
      <c r="O2671" s="241"/>
      <c r="P2671" s="241"/>
      <c r="Q2671" s="241"/>
      <c r="R2671" s="241"/>
      <c r="S2671" s="241"/>
      <c r="T2671" s="242"/>
      <c r="AT2671" s="243" t="s">
        <v>272</v>
      </c>
      <c r="AU2671" s="243" t="s">
        <v>91</v>
      </c>
      <c r="AV2671" s="15" t="s">
        <v>91</v>
      </c>
      <c r="AW2671" s="15" t="s">
        <v>4</v>
      </c>
      <c r="AX2671" s="15" t="s">
        <v>82</v>
      </c>
      <c r="AY2671" s="243" t="s">
        <v>262</v>
      </c>
    </row>
    <row r="2672" spans="2:51" s="13" customFormat="1" ht="10">
      <c r="B2672" s="212"/>
      <c r="C2672" s="213"/>
      <c r="D2672" s="208" t="s">
        <v>272</v>
      </c>
      <c r="E2672" s="214" t="s">
        <v>44</v>
      </c>
      <c r="F2672" s="215" t="s">
        <v>886</v>
      </c>
      <c r="G2672" s="213"/>
      <c r="H2672" s="214" t="s">
        <v>44</v>
      </c>
      <c r="I2672" s="216"/>
      <c r="J2672" s="213"/>
      <c r="K2672" s="213"/>
      <c r="L2672" s="217"/>
      <c r="M2672" s="218"/>
      <c r="N2672" s="219"/>
      <c r="O2672" s="219"/>
      <c r="P2672" s="219"/>
      <c r="Q2672" s="219"/>
      <c r="R2672" s="219"/>
      <c r="S2672" s="219"/>
      <c r="T2672" s="220"/>
      <c r="AT2672" s="221" t="s">
        <v>272</v>
      </c>
      <c r="AU2672" s="221" t="s">
        <v>91</v>
      </c>
      <c r="AV2672" s="13" t="s">
        <v>89</v>
      </c>
      <c r="AW2672" s="13" t="s">
        <v>38</v>
      </c>
      <c r="AX2672" s="13" t="s">
        <v>82</v>
      </c>
      <c r="AY2672" s="221" t="s">
        <v>262</v>
      </c>
    </row>
    <row r="2673" spans="2:51" s="15" customFormat="1" ht="10">
      <c r="B2673" s="233"/>
      <c r="C2673" s="234"/>
      <c r="D2673" s="208" t="s">
        <v>272</v>
      </c>
      <c r="E2673" s="235" t="s">
        <v>44</v>
      </c>
      <c r="F2673" s="236" t="s">
        <v>768</v>
      </c>
      <c r="G2673" s="234"/>
      <c r="H2673" s="237">
        <v>3.8</v>
      </c>
      <c r="I2673" s="238"/>
      <c r="J2673" s="234"/>
      <c r="K2673" s="234"/>
      <c r="L2673" s="239"/>
      <c r="M2673" s="240"/>
      <c r="N2673" s="241"/>
      <c r="O2673" s="241"/>
      <c r="P2673" s="241"/>
      <c r="Q2673" s="241"/>
      <c r="R2673" s="241"/>
      <c r="S2673" s="241"/>
      <c r="T2673" s="242"/>
      <c r="AT2673" s="243" t="s">
        <v>272</v>
      </c>
      <c r="AU2673" s="243" t="s">
        <v>91</v>
      </c>
      <c r="AV2673" s="15" t="s">
        <v>91</v>
      </c>
      <c r="AW2673" s="15" t="s">
        <v>38</v>
      </c>
      <c r="AX2673" s="15" t="s">
        <v>82</v>
      </c>
      <c r="AY2673" s="243" t="s">
        <v>262</v>
      </c>
    </row>
    <row r="2674" spans="2:51" s="13" customFormat="1" ht="10">
      <c r="B2674" s="212"/>
      <c r="C2674" s="213"/>
      <c r="D2674" s="208" t="s">
        <v>272</v>
      </c>
      <c r="E2674" s="214" t="s">
        <v>44</v>
      </c>
      <c r="F2674" s="215" t="s">
        <v>887</v>
      </c>
      <c r="G2674" s="213"/>
      <c r="H2674" s="214" t="s">
        <v>44</v>
      </c>
      <c r="I2674" s="216"/>
      <c r="J2674" s="213"/>
      <c r="K2674" s="213"/>
      <c r="L2674" s="217"/>
      <c r="M2674" s="218"/>
      <c r="N2674" s="219"/>
      <c r="O2674" s="219"/>
      <c r="P2674" s="219"/>
      <c r="Q2674" s="219"/>
      <c r="R2674" s="219"/>
      <c r="S2674" s="219"/>
      <c r="T2674" s="220"/>
      <c r="AT2674" s="221" t="s">
        <v>272</v>
      </c>
      <c r="AU2674" s="221" t="s">
        <v>91</v>
      </c>
      <c r="AV2674" s="13" t="s">
        <v>89</v>
      </c>
      <c r="AW2674" s="13" t="s">
        <v>38</v>
      </c>
      <c r="AX2674" s="13" t="s">
        <v>82</v>
      </c>
      <c r="AY2674" s="221" t="s">
        <v>262</v>
      </c>
    </row>
    <row r="2675" spans="2:51" s="15" customFormat="1" ht="10">
      <c r="B2675" s="233"/>
      <c r="C2675" s="234"/>
      <c r="D2675" s="208" t="s">
        <v>272</v>
      </c>
      <c r="E2675" s="235" t="s">
        <v>44</v>
      </c>
      <c r="F2675" s="236" t="s">
        <v>836</v>
      </c>
      <c r="G2675" s="234"/>
      <c r="H2675" s="237">
        <v>10.1</v>
      </c>
      <c r="I2675" s="238"/>
      <c r="J2675" s="234"/>
      <c r="K2675" s="234"/>
      <c r="L2675" s="239"/>
      <c r="M2675" s="240"/>
      <c r="N2675" s="241"/>
      <c r="O2675" s="241"/>
      <c r="P2675" s="241"/>
      <c r="Q2675" s="241"/>
      <c r="R2675" s="241"/>
      <c r="S2675" s="241"/>
      <c r="T2675" s="242"/>
      <c r="AT2675" s="243" t="s">
        <v>272</v>
      </c>
      <c r="AU2675" s="243" t="s">
        <v>91</v>
      </c>
      <c r="AV2675" s="15" t="s">
        <v>91</v>
      </c>
      <c r="AW2675" s="15" t="s">
        <v>38</v>
      </c>
      <c r="AX2675" s="15" t="s">
        <v>82</v>
      </c>
      <c r="AY2675" s="243" t="s">
        <v>262</v>
      </c>
    </row>
    <row r="2676" spans="2:51" s="13" customFormat="1" ht="10">
      <c r="B2676" s="212"/>
      <c r="C2676" s="213"/>
      <c r="D2676" s="208" t="s">
        <v>272</v>
      </c>
      <c r="E2676" s="214" t="s">
        <v>44</v>
      </c>
      <c r="F2676" s="215" t="s">
        <v>888</v>
      </c>
      <c r="G2676" s="213"/>
      <c r="H2676" s="214" t="s">
        <v>44</v>
      </c>
      <c r="I2676" s="216"/>
      <c r="J2676" s="213"/>
      <c r="K2676" s="213"/>
      <c r="L2676" s="217"/>
      <c r="M2676" s="218"/>
      <c r="N2676" s="219"/>
      <c r="O2676" s="219"/>
      <c r="P2676" s="219"/>
      <c r="Q2676" s="219"/>
      <c r="R2676" s="219"/>
      <c r="S2676" s="219"/>
      <c r="T2676" s="220"/>
      <c r="AT2676" s="221" t="s">
        <v>272</v>
      </c>
      <c r="AU2676" s="221" t="s">
        <v>91</v>
      </c>
      <c r="AV2676" s="13" t="s">
        <v>89</v>
      </c>
      <c r="AW2676" s="13" t="s">
        <v>38</v>
      </c>
      <c r="AX2676" s="13" t="s">
        <v>82</v>
      </c>
      <c r="AY2676" s="221" t="s">
        <v>262</v>
      </c>
    </row>
    <row r="2677" spans="2:51" s="15" customFormat="1" ht="10">
      <c r="B2677" s="233"/>
      <c r="C2677" s="234"/>
      <c r="D2677" s="208" t="s">
        <v>272</v>
      </c>
      <c r="E2677" s="235" t="s">
        <v>44</v>
      </c>
      <c r="F2677" s="236" t="s">
        <v>397</v>
      </c>
      <c r="G2677" s="234"/>
      <c r="H2677" s="237">
        <v>11</v>
      </c>
      <c r="I2677" s="238"/>
      <c r="J2677" s="234"/>
      <c r="K2677" s="234"/>
      <c r="L2677" s="239"/>
      <c r="M2677" s="240"/>
      <c r="N2677" s="241"/>
      <c r="O2677" s="241"/>
      <c r="P2677" s="241"/>
      <c r="Q2677" s="241"/>
      <c r="R2677" s="241"/>
      <c r="S2677" s="241"/>
      <c r="T2677" s="242"/>
      <c r="AT2677" s="243" t="s">
        <v>272</v>
      </c>
      <c r="AU2677" s="243" t="s">
        <v>91</v>
      </c>
      <c r="AV2677" s="15" t="s">
        <v>91</v>
      </c>
      <c r="AW2677" s="15" t="s">
        <v>38</v>
      </c>
      <c r="AX2677" s="15" t="s">
        <v>82</v>
      </c>
      <c r="AY2677" s="243" t="s">
        <v>262</v>
      </c>
    </row>
    <row r="2678" spans="2:51" s="13" customFormat="1" ht="10">
      <c r="B2678" s="212"/>
      <c r="C2678" s="213"/>
      <c r="D2678" s="208" t="s">
        <v>272</v>
      </c>
      <c r="E2678" s="214" t="s">
        <v>44</v>
      </c>
      <c r="F2678" s="215" t="s">
        <v>889</v>
      </c>
      <c r="G2678" s="213"/>
      <c r="H2678" s="214" t="s">
        <v>44</v>
      </c>
      <c r="I2678" s="216"/>
      <c r="J2678" s="213"/>
      <c r="K2678" s="213"/>
      <c r="L2678" s="217"/>
      <c r="M2678" s="218"/>
      <c r="N2678" s="219"/>
      <c r="O2678" s="219"/>
      <c r="P2678" s="219"/>
      <c r="Q2678" s="219"/>
      <c r="R2678" s="219"/>
      <c r="S2678" s="219"/>
      <c r="T2678" s="220"/>
      <c r="AT2678" s="221" t="s">
        <v>272</v>
      </c>
      <c r="AU2678" s="221" t="s">
        <v>91</v>
      </c>
      <c r="AV2678" s="13" t="s">
        <v>89</v>
      </c>
      <c r="AW2678" s="13" t="s">
        <v>38</v>
      </c>
      <c r="AX2678" s="13" t="s">
        <v>82</v>
      </c>
      <c r="AY2678" s="221" t="s">
        <v>262</v>
      </c>
    </row>
    <row r="2679" spans="2:51" s="15" customFormat="1" ht="10">
      <c r="B2679" s="233"/>
      <c r="C2679" s="234"/>
      <c r="D2679" s="208" t="s">
        <v>272</v>
      </c>
      <c r="E2679" s="235" t="s">
        <v>44</v>
      </c>
      <c r="F2679" s="236" t="s">
        <v>839</v>
      </c>
      <c r="G2679" s="234"/>
      <c r="H2679" s="237">
        <v>3.1</v>
      </c>
      <c r="I2679" s="238"/>
      <c r="J2679" s="234"/>
      <c r="K2679" s="234"/>
      <c r="L2679" s="239"/>
      <c r="M2679" s="240"/>
      <c r="N2679" s="241"/>
      <c r="O2679" s="241"/>
      <c r="P2679" s="241"/>
      <c r="Q2679" s="241"/>
      <c r="R2679" s="241"/>
      <c r="S2679" s="241"/>
      <c r="T2679" s="242"/>
      <c r="AT2679" s="243" t="s">
        <v>272</v>
      </c>
      <c r="AU2679" s="243" t="s">
        <v>91</v>
      </c>
      <c r="AV2679" s="15" t="s">
        <v>91</v>
      </c>
      <c r="AW2679" s="15" t="s">
        <v>38</v>
      </c>
      <c r="AX2679" s="15" t="s">
        <v>82</v>
      </c>
      <c r="AY2679" s="243" t="s">
        <v>262</v>
      </c>
    </row>
    <row r="2680" spans="2:51" s="13" customFormat="1" ht="10">
      <c r="B2680" s="212"/>
      <c r="C2680" s="213"/>
      <c r="D2680" s="208" t="s">
        <v>272</v>
      </c>
      <c r="E2680" s="214" t="s">
        <v>44</v>
      </c>
      <c r="F2680" s="215" t="s">
        <v>890</v>
      </c>
      <c r="G2680" s="213"/>
      <c r="H2680" s="214" t="s">
        <v>44</v>
      </c>
      <c r="I2680" s="216"/>
      <c r="J2680" s="213"/>
      <c r="K2680" s="213"/>
      <c r="L2680" s="217"/>
      <c r="M2680" s="218"/>
      <c r="N2680" s="219"/>
      <c r="O2680" s="219"/>
      <c r="P2680" s="219"/>
      <c r="Q2680" s="219"/>
      <c r="R2680" s="219"/>
      <c r="S2680" s="219"/>
      <c r="T2680" s="220"/>
      <c r="AT2680" s="221" t="s">
        <v>272</v>
      </c>
      <c r="AU2680" s="221" t="s">
        <v>91</v>
      </c>
      <c r="AV2680" s="13" t="s">
        <v>89</v>
      </c>
      <c r="AW2680" s="13" t="s">
        <v>38</v>
      </c>
      <c r="AX2680" s="13" t="s">
        <v>82</v>
      </c>
      <c r="AY2680" s="221" t="s">
        <v>262</v>
      </c>
    </row>
    <row r="2681" spans="2:51" s="15" customFormat="1" ht="10">
      <c r="B2681" s="233"/>
      <c r="C2681" s="234"/>
      <c r="D2681" s="208" t="s">
        <v>272</v>
      </c>
      <c r="E2681" s="235" t="s">
        <v>44</v>
      </c>
      <c r="F2681" s="236" t="s">
        <v>841</v>
      </c>
      <c r="G2681" s="234"/>
      <c r="H2681" s="237">
        <v>4.8</v>
      </c>
      <c r="I2681" s="238"/>
      <c r="J2681" s="234"/>
      <c r="K2681" s="234"/>
      <c r="L2681" s="239"/>
      <c r="M2681" s="240"/>
      <c r="N2681" s="241"/>
      <c r="O2681" s="241"/>
      <c r="P2681" s="241"/>
      <c r="Q2681" s="241"/>
      <c r="R2681" s="241"/>
      <c r="S2681" s="241"/>
      <c r="T2681" s="242"/>
      <c r="AT2681" s="243" t="s">
        <v>272</v>
      </c>
      <c r="AU2681" s="243" t="s">
        <v>91</v>
      </c>
      <c r="AV2681" s="15" t="s">
        <v>91</v>
      </c>
      <c r="AW2681" s="15" t="s">
        <v>38</v>
      </c>
      <c r="AX2681" s="15" t="s">
        <v>82</v>
      </c>
      <c r="AY2681" s="243" t="s">
        <v>262</v>
      </c>
    </row>
    <row r="2682" spans="2:51" s="13" customFormat="1" ht="10">
      <c r="B2682" s="212"/>
      <c r="C2682" s="213"/>
      <c r="D2682" s="208" t="s">
        <v>272</v>
      </c>
      <c r="E2682" s="214" t="s">
        <v>44</v>
      </c>
      <c r="F2682" s="215" t="s">
        <v>891</v>
      </c>
      <c r="G2682" s="213"/>
      <c r="H2682" s="214" t="s">
        <v>44</v>
      </c>
      <c r="I2682" s="216"/>
      <c r="J2682" s="213"/>
      <c r="K2682" s="213"/>
      <c r="L2682" s="217"/>
      <c r="M2682" s="218"/>
      <c r="N2682" s="219"/>
      <c r="O2682" s="219"/>
      <c r="P2682" s="219"/>
      <c r="Q2682" s="219"/>
      <c r="R2682" s="219"/>
      <c r="S2682" s="219"/>
      <c r="T2682" s="220"/>
      <c r="AT2682" s="221" t="s">
        <v>272</v>
      </c>
      <c r="AU2682" s="221" t="s">
        <v>91</v>
      </c>
      <c r="AV2682" s="13" t="s">
        <v>89</v>
      </c>
      <c r="AW2682" s="13" t="s">
        <v>38</v>
      </c>
      <c r="AX2682" s="13" t="s">
        <v>82</v>
      </c>
      <c r="AY2682" s="221" t="s">
        <v>262</v>
      </c>
    </row>
    <row r="2683" spans="2:51" s="15" customFormat="1" ht="10">
      <c r="B2683" s="233"/>
      <c r="C2683" s="234"/>
      <c r="D2683" s="208" t="s">
        <v>272</v>
      </c>
      <c r="E2683" s="235" t="s">
        <v>44</v>
      </c>
      <c r="F2683" s="236" t="s">
        <v>892</v>
      </c>
      <c r="G2683" s="234"/>
      <c r="H2683" s="237">
        <v>3.7</v>
      </c>
      <c r="I2683" s="238"/>
      <c r="J2683" s="234"/>
      <c r="K2683" s="234"/>
      <c r="L2683" s="239"/>
      <c r="M2683" s="240"/>
      <c r="N2683" s="241"/>
      <c r="O2683" s="241"/>
      <c r="P2683" s="241"/>
      <c r="Q2683" s="241"/>
      <c r="R2683" s="241"/>
      <c r="S2683" s="241"/>
      <c r="T2683" s="242"/>
      <c r="AT2683" s="243" t="s">
        <v>272</v>
      </c>
      <c r="AU2683" s="243" t="s">
        <v>91</v>
      </c>
      <c r="AV2683" s="15" t="s">
        <v>91</v>
      </c>
      <c r="AW2683" s="15" t="s">
        <v>38</v>
      </c>
      <c r="AX2683" s="15" t="s">
        <v>82</v>
      </c>
      <c r="AY2683" s="243" t="s">
        <v>262</v>
      </c>
    </row>
    <row r="2684" spans="2:51" s="13" customFormat="1" ht="10">
      <c r="B2684" s="212"/>
      <c r="C2684" s="213"/>
      <c r="D2684" s="208" t="s">
        <v>272</v>
      </c>
      <c r="E2684" s="214" t="s">
        <v>44</v>
      </c>
      <c r="F2684" s="215" t="s">
        <v>1502</v>
      </c>
      <c r="G2684" s="213"/>
      <c r="H2684" s="214" t="s">
        <v>44</v>
      </c>
      <c r="I2684" s="216"/>
      <c r="J2684" s="213"/>
      <c r="K2684" s="213"/>
      <c r="L2684" s="217"/>
      <c r="M2684" s="218"/>
      <c r="N2684" s="219"/>
      <c r="O2684" s="219"/>
      <c r="P2684" s="219"/>
      <c r="Q2684" s="219"/>
      <c r="R2684" s="219"/>
      <c r="S2684" s="219"/>
      <c r="T2684" s="220"/>
      <c r="AT2684" s="221" t="s">
        <v>272</v>
      </c>
      <c r="AU2684" s="221" t="s">
        <v>91</v>
      </c>
      <c r="AV2684" s="13" t="s">
        <v>89</v>
      </c>
      <c r="AW2684" s="13" t="s">
        <v>38</v>
      </c>
      <c r="AX2684" s="13" t="s">
        <v>82</v>
      </c>
      <c r="AY2684" s="221" t="s">
        <v>262</v>
      </c>
    </row>
    <row r="2685" spans="2:51" s="15" customFormat="1" ht="10">
      <c r="B2685" s="233"/>
      <c r="C2685" s="234"/>
      <c r="D2685" s="208" t="s">
        <v>272</v>
      </c>
      <c r="E2685" s="235" t="s">
        <v>44</v>
      </c>
      <c r="F2685" s="236" t="s">
        <v>1500</v>
      </c>
      <c r="G2685" s="234"/>
      <c r="H2685" s="237">
        <v>3.3</v>
      </c>
      <c r="I2685" s="238"/>
      <c r="J2685" s="234"/>
      <c r="K2685" s="234"/>
      <c r="L2685" s="239"/>
      <c r="M2685" s="240"/>
      <c r="N2685" s="241"/>
      <c r="O2685" s="241"/>
      <c r="P2685" s="241"/>
      <c r="Q2685" s="241"/>
      <c r="R2685" s="241"/>
      <c r="S2685" s="241"/>
      <c r="T2685" s="242"/>
      <c r="AT2685" s="243" t="s">
        <v>272</v>
      </c>
      <c r="AU2685" s="243" t="s">
        <v>91</v>
      </c>
      <c r="AV2685" s="15" t="s">
        <v>91</v>
      </c>
      <c r="AW2685" s="15" t="s">
        <v>38</v>
      </c>
      <c r="AX2685" s="15" t="s">
        <v>82</v>
      </c>
      <c r="AY2685" s="243" t="s">
        <v>262</v>
      </c>
    </row>
    <row r="2686" spans="2:51" s="13" customFormat="1" ht="10">
      <c r="B2686" s="212"/>
      <c r="C2686" s="213"/>
      <c r="D2686" s="208" t="s">
        <v>272</v>
      </c>
      <c r="E2686" s="214" t="s">
        <v>44</v>
      </c>
      <c r="F2686" s="215" t="s">
        <v>893</v>
      </c>
      <c r="G2686" s="213"/>
      <c r="H2686" s="214" t="s">
        <v>44</v>
      </c>
      <c r="I2686" s="216"/>
      <c r="J2686" s="213"/>
      <c r="K2686" s="213"/>
      <c r="L2686" s="217"/>
      <c r="M2686" s="218"/>
      <c r="N2686" s="219"/>
      <c r="O2686" s="219"/>
      <c r="P2686" s="219"/>
      <c r="Q2686" s="219"/>
      <c r="R2686" s="219"/>
      <c r="S2686" s="219"/>
      <c r="T2686" s="220"/>
      <c r="AT2686" s="221" t="s">
        <v>272</v>
      </c>
      <c r="AU2686" s="221" t="s">
        <v>91</v>
      </c>
      <c r="AV2686" s="13" t="s">
        <v>89</v>
      </c>
      <c r="AW2686" s="13" t="s">
        <v>38</v>
      </c>
      <c r="AX2686" s="13" t="s">
        <v>82</v>
      </c>
      <c r="AY2686" s="221" t="s">
        <v>262</v>
      </c>
    </row>
    <row r="2687" spans="2:51" s="15" customFormat="1" ht="10">
      <c r="B2687" s="233"/>
      <c r="C2687" s="234"/>
      <c r="D2687" s="208" t="s">
        <v>272</v>
      </c>
      <c r="E2687" s="235" t="s">
        <v>44</v>
      </c>
      <c r="F2687" s="236" t="s">
        <v>786</v>
      </c>
      <c r="G2687" s="234"/>
      <c r="H2687" s="237">
        <v>8.8000000000000007</v>
      </c>
      <c r="I2687" s="238"/>
      <c r="J2687" s="234"/>
      <c r="K2687" s="234"/>
      <c r="L2687" s="239"/>
      <c r="M2687" s="240"/>
      <c r="N2687" s="241"/>
      <c r="O2687" s="241"/>
      <c r="P2687" s="241"/>
      <c r="Q2687" s="241"/>
      <c r="R2687" s="241"/>
      <c r="S2687" s="241"/>
      <c r="T2687" s="242"/>
      <c r="AT2687" s="243" t="s">
        <v>272</v>
      </c>
      <c r="AU2687" s="243" t="s">
        <v>91</v>
      </c>
      <c r="AV2687" s="15" t="s">
        <v>91</v>
      </c>
      <c r="AW2687" s="15" t="s">
        <v>38</v>
      </c>
      <c r="AX2687" s="15" t="s">
        <v>82</v>
      </c>
      <c r="AY2687" s="243" t="s">
        <v>262</v>
      </c>
    </row>
    <row r="2688" spans="2:51" s="14" customFormat="1" ht="10">
      <c r="B2688" s="222"/>
      <c r="C2688" s="223"/>
      <c r="D2688" s="208" t="s">
        <v>272</v>
      </c>
      <c r="E2688" s="224" t="s">
        <v>44</v>
      </c>
      <c r="F2688" s="225" t="s">
        <v>284</v>
      </c>
      <c r="G2688" s="223"/>
      <c r="H2688" s="226">
        <v>591.39999999999986</v>
      </c>
      <c r="I2688" s="227"/>
      <c r="J2688" s="223"/>
      <c r="K2688" s="223"/>
      <c r="L2688" s="228"/>
      <c r="M2688" s="229"/>
      <c r="N2688" s="230"/>
      <c r="O2688" s="230"/>
      <c r="P2688" s="230"/>
      <c r="Q2688" s="230"/>
      <c r="R2688" s="230"/>
      <c r="S2688" s="230"/>
      <c r="T2688" s="231"/>
      <c r="AT2688" s="232" t="s">
        <v>272</v>
      </c>
      <c r="AU2688" s="232" t="s">
        <v>91</v>
      </c>
      <c r="AV2688" s="14" t="s">
        <v>97</v>
      </c>
      <c r="AW2688" s="14" t="s">
        <v>38</v>
      </c>
      <c r="AX2688" s="14" t="s">
        <v>82</v>
      </c>
      <c r="AY2688" s="232" t="s">
        <v>262</v>
      </c>
    </row>
    <row r="2689" spans="2:51" s="13" customFormat="1" ht="10">
      <c r="B2689" s="212"/>
      <c r="C2689" s="213"/>
      <c r="D2689" s="208" t="s">
        <v>272</v>
      </c>
      <c r="E2689" s="214" t="s">
        <v>44</v>
      </c>
      <c r="F2689" s="215" t="s">
        <v>894</v>
      </c>
      <c r="G2689" s="213"/>
      <c r="H2689" s="214" t="s">
        <v>44</v>
      </c>
      <c r="I2689" s="216"/>
      <c r="J2689" s="213"/>
      <c r="K2689" s="213"/>
      <c r="L2689" s="217"/>
      <c r="M2689" s="218"/>
      <c r="N2689" s="219"/>
      <c r="O2689" s="219"/>
      <c r="P2689" s="219"/>
      <c r="Q2689" s="219"/>
      <c r="R2689" s="219"/>
      <c r="S2689" s="219"/>
      <c r="T2689" s="220"/>
      <c r="AT2689" s="221" t="s">
        <v>272</v>
      </c>
      <c r="AU2689" s="221" t="s">
        <v>91</v>
      </c>
      <c r="AV2689" s="13" t="s">
        <v>89</v>
      </c>
      <c r="AW2689" s="13" t="s">
        <v>38</v>
      </c>
      <c r="AX2689" s="13" t="s">
        <v>82</v>
      </c>
      <c r="AY2689" s="221" t="s">
        <v>262</v>
      </c>
    </row>
    <row r="2690" spans="2:51" s="13" customFormat="1" ht="10">
      <c r="B2690" s="212"/>
      <c r="C2690" s="213"/>
      <c r="D2690" s="208" t="s">
        <v>272</v>
      </c>
      <c r="E2690" s="214" t="s">
        <v>44</v>
      </c>
      <c r="F2690" s="215" t="s">
        <v>895</v>
      </c>
      <c r="G2690" s="213"/>
      <c r="H2690" s="214" t="s">
        <v>44</v>
      </c>
      <c r="I2690" s="216"/>
      <c r="J2690" s="213"/>
      <c r="K2690" s="213"/>
      <c r="L2690" s="217"/>
      <c r="M2690" s="218"/>
      <c r="N2690" s="219"/>
      <c r="O2690" s="219"/>
      <c r="P2690" s="219"/>
      <c r="Q2690" s="219"/>
      <c r="R2690" s="219"/>
      <c r="S2690" s="219"/>
      <c r="T2690" s="220"/>
      <c r="AT2690" s="221" t="s">
        <v>272</v>
      </c>
      <c r="AU2690" s="221" t="s">
        <v>91</v>
      </c>
      <c r="AV2690" s="13" t="s">
        <v>89</v>
      </c>
      <c r="AW2690" s="13" t="s">
        <v>38</v>
      </c>
      <c r="AX2690" s="13" t="s">
        <v>82</v>
      </c>
      <c r="AY2690" s="221" t="s">
        <v>262</v>
      </c>
    </row>
    <row r="2691" spans="2:51" s="15" customFormat="1" ht="10">
      <c r="B2691" s="233"/>
      <c r="C2691" s="234"/>
      <c r="D2691" s="208" t="s">
        <v>272</v>
      </c>
      <c r="E2691" s="235" t="s">
        <v>44</v>
      </c>
      <c r="F2691" s="236" t="s">
        <v>896</v>
      </c>
      <c r="G2691" s="234"/>
      <c r="H2691" s="237">
        <v>15.5</v>
      </c>
      <c r="I2691" s="238"/>
      <c r="J2691" s="234"/>
      <c r="K2691" s="234"/>
      <c r="L2691" s="239"/>
      <c r="M2691" s="240"/>
      <c r="N2691" s="241"/>
      <c r="O2691" s="241"/>
      <c r="P2691" s="241"/>
      <c r="Q2691" s="241"/>
      <c r="R2691" s="241"/>
      <c r="S2691" s="241"/>
      <c r="T2691" s="242"/>
      <c r="AT2691" s="243" t="s">
        <v>272</v>
      </c>
      <c r="AU2691" s="243" t="s">
        <v>91</v>
      </c>
      <c r="AV2691" s="15" t="s">
        <v>91</v>
      </c>
      <c r="AW2691" s="15" t="s">
        <v>38</v>
      </c>
      <c r="AX2691" s="15" t="s">
        <v>82</v>
      </c>
      <c r="AY2691" s="243" t="s">
        <v>262</v>
      </c>
    </row>
    <row r="2692" spans="2:51" s="13" customFormat="1" ht="10">
      <c r="B2692" s="212"/>
      <c r="C2692" s="213"/>
      <c r="D2692" s="208" t="s">
        <v>272</v>
      </c>
      <c r="E2692" s="214" t="s">
        <v>44</v>
      </c>
      <c r="F2692" s="215" t="s">
        <v>801</v>
      </c>
      <c r="G2692" s="213"/>
      <c r="H2692" s="214" t="s">
        <v>44</v>
      </c>
      <c r="I2692" s="216"/>
      <c r="J2692" s="213"/>
      <c r="K2692" s="213"/>
      <c r="L2692" s="217"/>
      <c r="M2692" s="218"/>
      <c r="N2692" s="219"/>
      <c r="O2692" s="219"/>
      <c r="P2692" s="219"/>
      <c r="Q2692" s="219"/>
      <c r="R2692" s="219"/>
      <c r="S2692" s="219"/>
      <c r="T2692" s="220"/>
      <c r="AT2692" s="221" t="s">
        <v>272</v>
      </c>
      <c r="AU2692" s="221" t="s">
        <v>91</v>
      </c>
      <c r="AV2692" s="13" t="s">
        <v>89</v>
      </c>
      <c r="AW2692" s="13" t="s">
        <v>38</v>
      </c>
      <c r="AX2692" s="13" t="s">
        <v>82</v>
      </c>
      <c r="AY2692" s="221" t="s">
        <v>262</v>
      </c>
    </row>
    <row r="2693" spans="2:51" s="15" customFormat="1" ht="10">
      <c r="B2693" s="233"/>
      <c r="C2693" s="234"/>
      <c r="D2693" s="208" t="s">
        <v>272</v>
      </c>
      <c r="E2693" s="235" t="s">
        <v>44</v>
      </c>
      <c r="F2693" s="236" t="s">
        <v>897</v>
      </c>
      <c r="G2693" s="234"/>
      <c r="H2693" s="237">
        <v>8.8000000000000007</v>
      </c>
      <c r="I2693" s="238"/>
      <c r="J2693" s="234"/>
      <c r="K2693" s="234"/>
      <c r="L2693" s="239"/>
      <c r="M2693" s="240"/>
      <c r="N2693" s="241"/>
      <c r="O2693" s="241"/>
      <c r="P2693" s="241"/>
      <c r="Q2693" s="241"/>
      <c r="R2693" s="241"/>
      <c r="S2693" s="241"/>
      <c r="T2693" s="242"/>
      <c r="AT2693" s="243" t="s">
        <v>272</v>
      </c>
      <c r="AU2693" s="243" t="s">
        <v>91</v>
      </c>
      <c r="AV2693" s="15" t="s">
        <v>91</v>
      </c>
      <c r="AW2693" s="15" t="s">
        <v>38</v>
      </c>
      <c r="AX2693" s="15" t="s">
        <v>82</v>
      </c>
      <c r="AY2693" s="243" t="s">
        <v>262</v>
      </c>
    </row>
    <row r="2694" spans="2:51" s="15" customFormat="1" ht="10">
      <c r="B2694" s="233"/>
      <c r="C2694" s="234"/>
      <c r="D2694" s="208" t="s">
        <v>272</v>
      </c>
      <c r="E2694" s="235" t="s">
        <v>44</v>
      </c>
      <c r="F2694" s="236" t="s">
        <v>898</v>
      </c>
      <c r="G2694" s="234"/>
      <c r="H2694" s="237">
        <v>3.9</v>
      </c>
      <c r="I2694" s="238"/>
      <c r="J2694" s="234"/>
      <c r="K2694" s="234"/>
      <c r="L2694" s="239"/>
      <c r="M2694" s="240"/>
      <c r="N2694" s="241"/>
      <c r="O2694" s="241"/>
      <c r="P2694" s="241"/>
      <c r="Q2694" s="241"/>
      <c r="R2694" s="241"/>
      <c r="S2694" s="241"/>
      <c r="T2694" s="242"/>
      <c r="AT2694" s="243" t="s">
        <v>272</v>
      </c>
      <c r="AU2694" s="243" t="s">
        <v>91</v>
      </c>
      <c r="AV2694" s="15" t="s">
        <v>91</v>
      </c>
      <c r="AW2694" s="15" t="s">
        <v>38</v>
      </c>
      <c r="AX2694" s="15" t="s">
        <v>82</v>
      </c>
      <c r="AY2694" s="243" t="s">
        <v>262</v>
      </c>
    </row>
    <row r="2695" spans="2:51" s="13" customFormat="1" ht="10">
      <c r="B2695" s="212"/>
      <c r="C2695" s="213"/>
      <c r="D2695" s="208" t="s">
        <v>272</v>
      </c>
      <c r="E2695" s="214" t="s">
        <v>44</v>
      </c>
      <c r="F2695" s="215" t="s">
        <v>899</v>
      </c>
      <c r="G2695" s="213"/>
      <c r="H2695" s="214" t="s">
        <v>44</v>
      </c>
      <c r="I2695" s="216"/>
      <c r="J2695" s="213"/>
      <c r="K2695" s="213"/>
      <c r="L2695" s="217"/>
      <c r="M2695" s="218"/>
      <c r="N2695" s="219"/>
      <c r="O2695" s="219"/>
      <c r="P2695" s="219"/>
      <c r="Q2695" s="219"/>
      <c r="R2695" s="219"/>
      <c r="S2695" s="219"/>
      <c r="T2695" s="220"/>
      <c r="AT2695" s="221" t="s">
        <v>272</v>
      </c>
      <c r="AU2695" s="221" t="s">
        <v>91</v>
      </c>
      <c r="AV2695" s="13" t="s">
        <v>89</v>
      </c>
      <c r="AW2695" s="13" t="s">
        <v>38</v>
      </c>
      <c r="AX2695" s="13" t="s">
        <v>82</v>
      </c>
      <c r="AY2695" s="221" t="s">
        <v>262</v>
      </c>
    </row>
    <row r="2696" spans="2:51" s="15" customFormat="1" ht="10">
      <c r="B2696" s="233"/>
      <c r="C2696" s="234"/>
      <c r="D2696" s="208" t="s">
        <v>272</v>
      </c>
      <c r="E2696" s="235" t="s">
        <v>44</v>
      </c>
      <c r="F2696" s="236" t="s">
        <v>900</v>
      </c>
      <c r="G2696" s="234"/>
      <c r="H2696" s="237">
        <v>50.8</v>
      </c>
      <c r="I2696" s="238"/>
      <c r="J2696" s="234"/>
      <c r="K2696" s="234"/>
      <c r="L2696" s="239"/>
      <c r="M2696" s="240"/>
      <c r="N2696" s="241"/>
      <c r="O2696" s="241"/>
      <c r="P2696" s="241"/>
      <c r="Q2696" s="241"/>
      <c r="R2696" s="241"/>
      <c r="S2696" s="241"/>
      <c r="T2696" s="242"/>
      <c r="AT2696" s="243" t="s">
        <v>272</v>
      </c>
      <c r="AU2696" s="243" t="s">
        <v>91</v>
      </c>
      <c r="AV2696" s="15" t="s">
        <v>91</v>
      </c>
      <c r="AW2696" s="15" t="s">
        <v>38</v>
      </c>
      <c r="AX2696" s="15" t="s">
        <v>82</v>
      </c>
      <c r="AY2696" s="243" t="s">
        <v>262</v>
      </c>
    </row>
    <row r="2697" spans="2:51" s="13" customFormat="1" ht="10">
      <c r="B2697" s="212"/>
      <c r="C2697" s="213"/>
      <c r="D2697" s="208" t="s">
        <v>272</v>
      </c>
      <c r="E2697" s="214" t="s">
        <v>44</v>
      </c>
      <c r="F2697" s="215" t="s">
        <v>901</v>
      </c>
      <c r="G2697" s="213"/>
      <c r="H2697" s="214" t="s">
        <v>44</v>
      </c>
      <c r="I2697" s="216"/>
      <c r="J2697" s="213"/>
      <c r="K2697" s="213"/>
      <c r="L2697" s="217"/>
      <c r="M2697" s="218"/>
      <c r="N2697" s="219"/>
      <c r="O2697" s="219"/>
      <c r="P2697" s="219"/>
      <c r="Q2697" s="219"/>
      <c r="R2697" s="219"/>
      <c r="S2697" s="219"/>
      <c r="T2697" s="220"/>
      <c r="AT2697" s="221" t="s">
        <v>272</v>
      </c>
      <c r="AU2697" s="221" t="s">
        <v>91</v>
      </c>
      <c r="AV2697" s="13" t="s">
        <v>89</v>
      </c>
      <c r="AW2697" s="13" t="s">
        <v>38</v>
      </c>
      <c r="AX2697" s="13" t="s">
        <v>82</v>
      </c>
      <c r="AY2697" s="221" t="s">
        <v>262</v>
      </c>
    </row>
    <row r="2698" spans="2:51" s="15" customFormat="1" ht="10">
      <c r="B2698" s="233"/>
      <c r="C2698" s="234"/>
      <c r="D2698" s="208" t="s">
        <v>272</v>
      </c>
      <c r="E2698" s="235" t="s">
        <v>44</v>
      </c>
      <c r="F2698" s="236" t="s">
        <v>902</v>
      </c>
      <c r="G2698" s="234"/>
      <c r="H2698" s="237">
        <v>22.2</v>
      </c>
      <c r="I2698" s="238"/>
      <c r="J2698" s="234"/>
      <c r="K2698" s="234"/>
      <c r="L2698" s="239"/>
      <c r="M2698" s="240"/>
      <c r="N2698" s="241"/>
      <c r="O2698" s="241"/>
      <c r="P2698" s="241"/>
      <c r="Q2698" s="241"/>
      <c r="R2698" s="241"/>
      <c r="S2698" s="241"/>
      <c r="T2698" s="242"/>
      <c r="AT2698" s="243" t="s">
        <v>272</v>
      </c>
      <c r="AU2698" s="243" t="s">
        <v>91</v>
      </c>
      <c r="AV2698" s="15" t="s">
        <v>91</v>
      </c>
      <c r="AW2698" s="15" t="s">
        <v>38</v>
      </c>
      <c r="AX2698" s="15" t="s">
        <v>82</v>
      </c>
      <c r="AY2698" s="243" t="s">
        <v>262</v>
      </c>
    </row>
    <row r="2699" spans="2:51" s="13" customFormat="1" ht="10">
      <c r="B2699" s="212"/>
      <c r="C2699" s="213"/>
      <c r="D2699" s="208" t="s">
        <v>272</v>
      </c>
      <c r="E2699" s="214" t="s">
        <v>44</v>
      </c>
      <c r="F2699" s="215" t="s">
        <v>1503</v>
      </c>
      <c r="G2699" s="213"/>
      <c r="H2699" s="214" t="s">
        <v>44</v>
      </c>
      <c r="I2699" s="216"/>
      <c r="J2699" s="213"/>
      <c r="K2699" s="213"/>
      <c r="L2699" s="217"/>
      <c r="M2699" s="218"/>
      <c r="N2699" s="219"/>
      <c r="O2699" s="219"/>
      <c r="P2699" s="219"/>
      <c r="Q2699" s="219"/>
      <c r="R2699" s="219"/>
      <c r="S2699" s="219"/>
      <c r="T2699" s="220"/>
      <c r="AT2699" s="221" t="s">
        <v>272</v>
      </c>
      <c r="AU2699" s="221" t="s">
        <v>91</v>
      </c>
      <c r="AV2699" s="13" t="s">
        <v>89</v>
      </c>
      <c r="AW2699" s="13" t="s">
        <v>38</v>
      </c>
      <c r="AX2699" s="13" t="s">
        <v>82</v>
      </c>
      <c r="AY2699" s="221" t="s">
        <v>262</v>
      </c>
    </row>
    <row r="2700" spans="2:51" s="15" customFormat="1" ht="10">
      <c r="B2700" s="233"/>
      <c r="C2700" s="234"/>
      <c r="D2700" s="208" t="s">
        <v>272</v>
      </c>
      <c r="E2700" s="235" t="s">
        <v>44</v>
      </c>
      <c r="F2700" s="236" t="s">
        <v>784</v>
      </c>
      <c r="G2700" s="234"/>
      <c r="H2700" s="237">
        <v>3.2</v>
      </c>
      <c r="I2700" s="238"/>
      <c r="J2700" s="234"/>
      <c r="K2700" s="234"/>
      <c r="L2700" s="239"/>
      <c r="M2700" s="240"/>
      <c r="N2700" s="241"/>
      <c r="O2700" s="241"/>
      <c r="P2700" s="241"/>
      <c r="Q2700" s="241"/>
      <c r="R2700" s="241"/>
      <c r="S2700" s="241"/>
      <c r="T2700" s="242"/>
      <c r="AT2700" s="243" t="s">
        <v>272</v>
      </c>
      <c r="AU2700" s="243" t="s">
        <v>91</v>
      </c>
      <c r="AV2700" s="15" t="s">
        <v>91</v>
      </c>
      <c r="AW2700" s="15" t="s">
        <v>38</v>
      </c>
      <c r="AX2700" s="15" t="s">
        <v>82</v>
      </c>
      <c r="AY2700" s="243" t="s">
        <v>262</v>
      </c>
    </row>
    <row r="2701" spans="2:51" s="14" customFormat="1" ht="10">
      <c r="B2701" s="222"/>
      <c r="C2701" s="223"/>
      <c r="D2701" s="208" t="s">
        <v>272</v>
      </c>
      <c r="E2701" s="224" t="s">
        <v>44</v>
      </c>
      <c r="F2701" s="225" t="s">
        <v>284</v>
      </c>
      <c r="G2701" s="223"/>
      <c r="H2701" s="226">
        <v>104.4</v>
      </c>
      <c r="I2701" s="227"/>
      <c r="J2701" s="223"/>
      <c r="K2701" s="223"/>
      <c r="L2701" s="228"/>
      <c r="M2701" s="229"/>
      <c r="N2701" s="230"/>
      <c r="O2701" s="230"/>
      <c r="P2701" s="230"/>
      <c r="Q2701" s="230"/>
      <c r="R2701" s="230"/>
      <c r="S2701" s="230"/>
      <c r="T2701" s="231"/>
      <c r="AT2701" s="232" t="s">
        <v>272</v>
      </c>
      <c r="AU2701" s="232" t="s">
        <v>91</v>
      </c>
      <c r="AV2701" s="14" t="s">
        <v>97</v>
      </c>
      <c r="AW2701" s="14" t="s">
        <v>38</v>
      </c>
      <c r="AX2701" s="14" t="s">
        <v>82</v>
      </c>
      <c r="AY2701" s="232" t="s">
        <v>262</v>
      </c>
    </row>
    <row r="2702" spans="2:51" s="16" customFormat="1" ht="10">
      <c r="B2702" s="244"/>
      <c r="C2702" s="245"/>
      <c r="D2702" s="208" t="s">
        <v>272</v>
      </c>
      <c r="E2702" s="246" t="s">
        <v>44</v>
      </c>
      <c r="F2702" s="247" t="s">
        <v>291</v>
      </c>
      <c r="G2702" s="245"/>
      <c r="H2702" s="248">
        <v>2398.400000000001</v>
      </c>
      <c r="I2702" s="249"/>
      <c r="J2702" s="245"/>
      <c r="K2702" s="245"/>
      <c r="L2702" s="250"/>
      <c r="M2702" s="251"/>
      <c r="N2702" s="252"/>
      <c r="O2702" s="252"/>
      <c r="P2702" s="252"/>
      <c r="Q2702" s="252"/>
      <c r="R2702" s="252"/>
      <c r="S2702" s="252"/>
      <c r="T2702" s="253"/>
      <c r="AT2702" s="254" t="s">
        <v>272</v>
      </c>
      <c r="AU2702" s="254" t="s">
        <v>91</v>
      </c>
      <c r="AV2702" s="16" t="s">
        <v>104</v>
      </c>
      <c r="AW2702" s="16" t="s">
        <v>38</v>
      </c>
      <c r="AX2702" s="16" t="s">
        <v>89</v>
      </c>
      <c r="AY2702" s="254" t="s">
        <v>262</v>
      </c>
    </row>
    <row r="2703" spans="2:51" s="13" customFormat="1" ht="10">
      <c r="B2703" s="212"/>
      <c r="C2703" s="213"/>
      <c r="D2703" s="208" t="s">
        <v>272</v>
      </c>
      <c r="E2703" s="214" t="s">
        <v>44</v>
      </c>
      <c r="F2703" s="215" t="s">
        <v>1219</v>
      </c>
      <c r="G2703" s="213"/>
      <c r="H2703" s="214" t="s">
        <v>44</v>
      </c>
      <c r="I2703" s="216"/>
      <c r="J2703" s="213"/>
      <c r="K2703" s="213"/>
      <c r="L2703" s="217"/>
      <c r="M2703" s="218"/>
      <c r="N2703" s="219"/>
      <c r="O2703" s="219"/>
      <c r="P2703" s="219"/>
      <c r="Q2703" s="219"/>
      <c r="R2703" s="219"/>
      <c r="S2703" s="219"/>
      <c r="T2703" s="220"/>
      <c r="AT2703" s="221" t="s">
        <v>272</v>
      </c>
      <c r="AU2703" s="221" t="s">
        <v>91</v>
      </c>
      <c r="AV2703" s="13" t="s">
        <v>89</v>
      </c>
      <c r="AW2703" s="13" t="s">
        <v>38</v>
      </c>
      <c r="AX2703" s="13" t="s">
        <v>82</v>
      </c>
      <c r="AY2703" s="221" t="s">
        <v>262</v>
      </c>
    </row>
    <row r="2704" spans="2:51" s="13" customFormat="1" ht="10">
      <c r="B2704" s="212"/>
      <c r="C2704" s="213"/>
      <c r="D2704" s="208" t="s">
        <v>272</v>
      </c>
      <c r="E2704" s="214" t="s">
        <v>44</v>
      </c>
      <c r="F2704" s="215" t="s">
        <v>755</v>
      </c>
      <c r="G2704" s="213"/>
      <c r="H2704" s="214" t="s">
        <v>44</v>
      </c>
      <c r="I2704" s="216"/>
      <c r="J2704" s="213"/>
      <c r="K2704" s="213"/>
      <c r="L2704" s="217"/>
      <c r="M2704" s="218"/>
      <c r="N2704" s="219"/>
      <c r="O2704" s="219"/>
      <c r="P2704" s="219"/>
      <c r="Q2704" s="219"/>
      <c r="R2704" s="219"/>
      <c r="S2704" s="219"/>
      <c r="T2704" s="220"/>
      <c r="AT2704" s="221" t="s">
        <v>272</v>
      </c>
      <c r="AU2704" s="221" t="s">
        <v>91</v>
      </c>
      <c r="AV2704" s="13" t="s">
        <v>89</v>
      </c>
      <c r="AW2704" s="13" t="s">
        <v>38</v>
      </c>
      <c r="AX2704" s="13" t="s">
        <v>82</v>
      </c>
      <c r="AY2704" s="221" t="s">
        <v>262</v>
      </c>
    </row>
    <row r="2705" spans="2:51" s="15" customFormat="1" ht="10">
      <c r="B2705" s="233"/>
      <c r="C2705" s="234"/>
      <c r="D2705" s="208" t="s">
        <v>272</v>
      </c>
      <c r="E2705" s="235" t="s">
        <v>44</v>
      </c>
      <c r="F2705" s="236" t="s">
        <v>1220</v>
      </c>
      <c r="G2705" s="234"/>
      <c r="H2705" s="237">
        <v>20.3</v>
      </c>
      <c r="I2705" s="238"/>
      <c r="J2705" s="234"/>
      <c r="K2705" s="234"/>
      <c r="L2705" s="239"/>
      <c r="M2705" s="240"/>
      <c r="N2705" s="241"/>
      <c r="O2705" s="241"/>
      <c r="P2705" s="241"/>
      <c r="Q2705" s="241"/>
      <c r="R2705" s="241"/>
      <c r="S2705" s="241"/>
      <c r="T2705" s="242"/>
      <c r="AT2705" s="243" t="s">
        <v>272</v>
      </c>
      <c r="AU2705" s="243" t="s">
        <v>91</v>
      </c>
      <c r="AV2705" s="15" t="s">
        <v>91</v>
      </c>
      <c r="AW2705" s="15" t="s">
        <v>38</v>
      </c>
      <c r="AX2705" s="15" t="s">
        <v>82</v>
      </c>
      <c r="AY2705" s="243" t="s">
        <v>262</v>
      </c>
    </row>
    <row r="2706" spans="2:51" s="15" customFormat="1" ht="10">
      <c r="B2706" s="233"/>
      <c r="C2706" s="234"/>
      <c r="D2706" s="208" t="s">
        <v>272</v>
      </c>
      <c r="E2706" s="235" t="s">
        <v>44</v>
      </c>
      <c r="F2706" s="236" t="s">
        <v>1221</v>
      </c>
      <c r="G2706" s="234"/>
      <c r="H2706" s="237">
        <v>2.4</v>
      </c>
      <c r="I2706" s="238"/>
      <c r="J2706" s="234"/>
      <c r="K2706" s="234"/>
      <c r="L2706" s="239"/>
      <c r="M2706" s="240"/>
      <c r="N2706" s="241"/>
      <c r="O2706" s="241"/>
      <c r="P2706" s="241"/>
      <c r="Q2706" s="241"/>
      <c r="R2706" s="241"/>
      <c r="S2706" s="241"/>
      <c r="T2706" s="242"/>
      <c r="AT2706" s="243" t="s">
        <v>272</v>
      </c>
      <c r="AU2706" s="243" t="s">
        <v>91</v>
      </c>
      <c r="AV2706" s="15" t="s">
        <v>91</v>
      </c>
      <c r="AW2706" s="15" t="s">
        <v>38</v>
      </c>
      <c r="AX2706" s="15" t="s">
        <v>82</v>
      </c>
      <c r="AY2706" s="243" t="s">
        <v>262</v>
      </c>
    </row>
    <row r="2707" spans="2:51" s="13" customFormat="1" ht="10">
      <c r="B2707" s="212"/>
      <c r="C2707" s="213"/>
      <c r="D2707" s="208" t="s">
        <v>272</v>
      </c>
      <c r="E2707" s="214" t="s">
        <v>44</v>
      </c>
      <c r="F2707" s="215" t="s">
        <v>757</v>
      </c>
      <c r="G2707" s="213"/>
      <c r="H2707" s="214" t="s">
        <v>44</v>
      </c>
      <c r="I2707" s="216"/>
      <c r="J2707" s="213"/>
      <c r="K2707" s="213"/>
      <c r="L2707" s="217"/>
      <c r="M2707" s="218"/>
      <c r="N2707" s="219"/>
      <c r="O2707" s="219"/>
      <c r="P2707" s="219"/>
      <c r="Q2707" s="219"/>
      <c r="R2707" s="219"/>
      <c r="S2707" s="219"/>
      <c r="T2707" s="220"/>
      <c r="AT2707" s="221" t="s">
        <v>272</v>
      </c>
      <c r="AU2707" s="221" t="s">
        <v>91</v>
      </c>
      <c r="AV2707" s="13" t="s">
        <v>89</v>
      </c>
      <c r="AW2707" s="13" t="s">
        <v>38</v>
      </c>
      <c r="AX2707" s="13" t="s">
        <v>82</v>
      </c>
      <c r="AY2707" s="221" t="s">
        <v>262</v>
      </c>
    </row>
    <row r="2708" spans="2:51" s="15" customFormat="1" ht="10">
      <c r="B2708" s="233"/>
      <c r="C2708" s="234"/>
      <c r="D2708" s="208" t="s">
        <v>272</v>
      </c>
      <c r="E2708" s="235" t="s">
        <v>44</v>
      </c>
      <c r="F2708" s="236" t="s">
        <v>1222</v>
      </c>
      <c r="G2708" s="234"/>
      <c r="H2708" s="237">
        <v>20.2</v>
      </c>
      <c r="I2708" s="238"/>
      <c r="J2708" s="234"/>
      <c r="K2708" s="234"/>
      <c r="L2708" s="239"/>
      <c r="M2708" s="240"/>
      <c r="N2708" s="241"/>
      <c r="O2708" s="241"/>
      <c r="P2708" s="241"/>
      <c r="Q2708" s="241"/>
      <c r="R2708" s="241"/>
      <c r="S2708" s="241"/>
      <c r="T2708" s="242"/>
      <c r="AT2708" s="243" t="s">
        <v>272</v>
      </c>
      <c r="AU2708" s="243" t="s">
        <v>91</v>
      </c>
      <c r="AV2708" s="15" t="s">
        <v>91</v>
      </c>
      <c r="AW2708" s="15" t="s">
        <v>38</v>
      </c>
      <c r="AX2708" s="15" t="s">
        <v>82</v>
      </c>
      <c r="AY2708" s="243" t="s">
        <v>262</v>
      </c>
    </row>
    <row r="2709" spans="2:51" s="13" customFormat="1" ht="10">
      <c r="B2709" s="212"/>
      <c r="C2709" s="213"/>
      <c r="D2709" s="208" t="s">
        <v>272</v>
      </c>
      <c r="E2709" s="214" t="s">
        <v>44</v>
      </c>
      <c r="F2709" s="215" t="s">
        <v>759</v>
      </c>
      <c r="G2709" s="213"/>
      <c r="H2709" s="214" t="s">
        <v>44</v>
      </c>
      <c r="I2709" s="216"/>
      <c r="J2709" s="213"/>
      <c r="K2709" s="213"/>
      <c r="L2709" s="217"/>
      <c r="M2709" s="218"/>
      <c r="N2709" s="219"/>
      <c r="O2709" s="219"/>
      <c r="P2709" s="219"/>
      <c r="Q2709" s="219"/>
      <c r="R2709" s="219"/>
      <c r="S2709" s="219"/>
      <c r="T2709" s="220"/>
      <c r="AT2709" s="221" t="s">
        <v>272</v>
      </c>
      <c r="AU2709" s="221" t="s">
        <v>91</v>
      </c>
      <c r="AV2709" s="13" t="s">
        <v>89</v>
      </c>
      <c r="AW2709" s="13" t="s">
        <v>38</v>
      </c>
      <c r="AX2709" s="13" t="s">
        <v>82</v>
      </c>
      <c r="AY2709" s="221" t="s">
        <v>262</v>
      </c>
    </row>
    <row r="2710" spans="2:51" s="15" customFormat="1" ht="10">
      <c r="B2710" s="233"/>
      <c r="C2710" s="234"/>
      <c r="D2710" s="208" t="s">
        <v>272</v>
      </c>
      <c r="E2710" s="235" t="s">
        <v>44</v>
      </c>
      <c r="F2710" s="236" t="s">
        <v>1223</v>
      </c>
      <c r="G2710" s="234"/>
      <c r="H2710" s="237">
        <v>68.849999999999994</v>
      </c>
      <c r="I2710" s="238"/>
      <c r="J2710" s="234"/>
      <c r="K2710" s="234"/>
      <c r="L2710" s="239"/>
      <c r="M2710" s="240"/>
      <c r="N2710" s="241"/>
      <c r="O2710" s="241"/>
      <c r="P2710" s="241"/>
      <c r="Q2710" s="241"/>
      <c r="R2710" s="241"/>
      <c r="S2710" s="241"/>
      <c r="T2710" s="242"/>
      <c r="AT2710" s="243" t="s">
        <v>272</v>
      </c>
      <c r="AU2710" s="243" t="s">
        <v>91</v>
      </c>
      <c r="AV2710" s="15" t="s">
        <v>91</v>
      </c>
      <c r="AW2710" s="15" t="s">
        <v>38</v>
      </c>
      <c r="AX2710" s="15" t="s">
        <v>82</v>
      </c>
      <c r="AY2710" s="243" t="s">
        <v>262</v>
      </c>
    </row>
    <row r="2711" spans="2:51" s="13" customFormat="1" ht="10">
      <c r="B2711" s="212"/>
      <c r="C2711" s="213"/>
      <c r="D2711" s="208" t="s">
        <v>272</v>
      </c>
      <c r="E2711" s="214" t="s">
        <v>44</v>
      </c>
      <c r="F2711" s="215" t="s">
        <v>761</v>
      </c>
      <c r="G2711" s="213"/>
      <c r="H2711" s="214" t="s">
        <v>44</v>
      </c>
      <c r="I2711" s="216"/>
      <c r="J2711" s="213"/>
      <c r="K2711" s="213"/>
      <c r="L2711" s="217"/>
      <c r="M2711" s="218"/>
      <c r="N2711" s="219"/>
      <c r="O2711" s="219"/>
      <c r="P2711" s="219"/>
      <c r="Q2711" s="219"/>
      <c r="R2711" s="219"/>
      <c r="S2711" s="219"/>
      <c r="T2711" s="220"/>
      <c r="AT2711" s="221" t="s">
        <v>272</v>
      </c>
      <c r="AU2711" s="221" t="s">
        <v>91</v>
      </c>
      <c r="AV2711" s="13" t="s">
        <v>89</v>
      </c>
      <c r="AW2711" s="13" t="s">
        <v>38</v>
      </c>
      <c r="AX2711" s="13" t="s">
        <v>82</v>
      </c>
      <c r="AY2711" s="221" t="s">
        <v>262</v>
      </c>
    </row>
    <row r="2712" spans="2:51" s="15" customFormat="1" ht="10">
      <c r="B2712" s="233"/>
      <c r="C2712" s="234"/>
      <c r="D2712" s="208" t="s">
        <v>272</v>
      </c>
      <c r="E2712" s="235" t="s">
        <v>44</v>
      </c>
      <c r="F2712" s="236" t="s">
        <v>1224</v>
      </c>
      <c r="G2712" s="234"/>
      <c r="H2712" s="237">
        <v>48.8</v>
      </c>
      <c r="I2712" s="238"/>
      <c r="J2712" s="234"/>
      <c r="K2712" s="234"/>
      <c r="L2712" s="239"/>
      <c r="M2712" s="240"/>
      <c r="N2712" s="241"/>
      <c r="O2712" s="241"/>
      <c r="P2712" s="241"/>
      <c r="Q2712" s="241"/>
      <c r="R2712" s="241"/>
      <c r="S2712" s="241"/>
      <c r="T2712" s="242"/>
      <c r="AT2712" s="243" t="s">
        <v>272</v>
      </c>
      <c r="AU2712" s="243" t="s">
        <v>91</v>
      </c>
      <c r="AV2712" s="15" t="s">
        <v>91</v>
      </c>
      <c r="AW2712" s="15" t="s">
        <v>38</v>
      </c>
      <c r="AX2712" s="15" t="s">
        <v>82</v>
      </c>
      <c r="AY2712" s="243" t="s">
        <v>262</v>
      </c>
    </row>
    <row r="2713" spans="2:51" s="15" customFormat="1" ht="10">
      <c r="B2713" s="233"/>
      <c r="C2713" s="234"/>
      <c r="D2713" s="208" t="s">
        <v>272</v>
      </c>
      <c r="E2713" s="235" t="s">
        <v>44</v>
      </c>
      <c r="F2713" s="236" t="s">
        <v>1225</v>
      </c>
      <c r="G2713" s="234"/>
      <c r="H2713" s="237">
        <v>5.6</v>
      </c>
      <c r="I2713" s="238"/>
      <c r="J2713" s="234"/>
      <c r="K2713" s="234"/>
      <c r="L2713" s="239"/>
      <c r="M2713" s="240"/>
      <c r="N2713" s="241"/>
      <c r="O2713" s="241"/>
      <c r="P2713" s="241"/>
      <c r="Q2713" s="241"/>
      <c r="R2713" s="241"/>
      <c r="S2713" s="241"/>
      <c r="T2713" s="242"/>
      <c r="AT2713" s="243" t="s">
        <v>272</v>
      </c>
      <c r="AU2713" s="243" t="s">
        <v>91</v>
      </c>
      <c r="AV2713" s="15" t="s">
        <v>91</v>
      </c>
      <c r="AW2713" s="15" t="s">
        <v>38</v>
      </c>
      <c r="AX2713" s="15" t="s">
        <v>82</v>
      </c>
      <c r="AY2713" s="243" t="s">
        <v>262</v>
      </c>
    </row>
    <row r="2714" spans="2:51" s="13" customFormat="1" ht="10">
      <c r="B2714" s="212"/>
      <c r="C2714" s="213"/>
      <c r="D2714" s="208" t="s">
        <v>272</v>
      </c>
      <c r="E2714" s="214" t="s">
        <v>44</v>
      </c>
      <c r="F2714" s="215" t="s">
        <v>763</v>
      </c>
      <c r="G2714" s="213"/>
      <c r="H2714" s="214" t="s">
        <v>44</v>
      </c>
      <c r="I2714" s="216"/>
      <c r="J2714" s="213"/>
      <c r="K2714" s="213"/>
      <c r="L2714" s="217"/>
      <c r="M2714" s="218"/>
      <c r="N2714" s="219"/>
      <c r="O2714" s="219"/>
      <c r="P2714" s="219"/>
      <c r="Q2714" s="219"/>
      <c r="R2714" s="219"/>
      <c r="S2714" s="219"/>
      <c r="T2714" s="220"/>
      <c r="AT2714" s="221" t="s">
        <v>272</v>
      </c>
      <c r="AU2714" s="221" t="s">
        <v>91</v>
      </c>
      <c r="AV2714" s="13" t="s">
        <v>89</v>
      </c>
      <c r="AW2714" s="13" t="s">
        <v>38</v>
      </c>
      <c r="AX2714" s="13" t="s">
        <v>82</v>
      </c>
      <c r="AY2714" s="221" t="s">
        <v>262</v>
      </c>
    </row>
    <row r="2715" spans="2:51" s="15" customFormat="1" ht="10">
      <c r="B2715" s="233"/>
      <c r="C2715" s="234"/>
      <c r="D2715" s="208" t="s">
        <v>272</v>
      </c>
      <c r="E2715" s="235" t="s">
        <v>44</v>
      </c>
      <c r="F2715" s="236" t="s">
        <v>1226</v>
      </c>
      <c r="G2715" s="234"/>
      <c r="H2715" s="237">
        <v>11.4</v>
      </c>
      <c r="I2715" s="238"/>
      <c r="J2715" s="234"/>
      <c r="K2715" s="234"/>
      <c r="L2715" s="239"/>
      <c r="M2715" s="240"/>
      <c r="N2715" s="241"/>
      <c r="O2715" s="241"/>
      <c r="P2715" s="241"/>
      <c r="Q2715" s="241"/>
      <c r="R2715" s="241"/>
      <c r="S2715" s="241"/>
      <c r="T2715" s="242"/>
      <c r="AT2715" s="243" t="s">
        <v>272</v>
      </c>
      <c r="AU2715" s="243" t="s">
        <v>91</v>
      </c>
      <c r="AV2715" s="15" t="s">
        <v>91</v>
      </c>
      <c r="AW2715" s="15" t="s">
        <v>38</v>
      </c>
      <c r="AX2715" s="15" t="s">
        <v>82</v>
      </c>
      <c r="AY2715" s="243" t="s">
        <v>262</v>
      </c>
    </row>
    <row r="2716" spans="2:51" s="13" customFormat="1" ht="10">
      <c r="B2716" s="212"/>
      <c r="C2716" s="213"/>
      <c r="D2716" s="208" t="s">
        <v>272</v>
      </c>
      <c r="E2716" s="214" t="s">
        <v>44</v>
      </c>
      <c r="F2716" s="215" t="s">
        <v>765</v>
      </c>
      <c r="G2716" s="213"/>
      <c r="H2716" s="214" t="s">
        <v>44</v>
      </c>
      <c r="I2716" s="216"/>
      <c r="J2716" s="213"/>
      <c r="K2716" s="213"/>
      <c r="L2716" s="217"/>
      <c r="M2716" s="218"/>
      <c r="N2716" s="219"/>
      <c r="O2716" s="219"/>
      <c r="P2716" s="219"/>
      <c r="Q2716" s="219"/>
      <c r="R2716" s="219"/>
      <c r="S2716" s="219"/>
      <c r="T2716" s="220"/>
      <c r="AT2716" s="221" t="s">
        <v>272</v>
      </c>
      <c r="AU2716" s="221" t="s">
        <v>91</v>
      </c>
      <c r="AV2716" s="13" t="s">
        <v>89</v>
      </c>
      <c r="AW2716" s="13" t="s">
        <v>38</v>
      </c>
      <c r="AX2716" s="13" t="s">
        <v>82</v>
      </c>
      <c r="AY2716" s="221" t="s">
        <v>262</v>
      </c>
    </row>
    <row r="2717" spans="2:51" s="15" customFormat="1" ht="10">
      <c r="B2717" s="233"/>
      <c r="C2717" s="234"/>
      <c r="D2717" s="208" t="s">
        <v>272</v>
      </c>
      <c r="E2717" s="235" t="s">
        <v>44</v>
      </c>
      <c r="F2717" s="236" t="s">
        <v>1227</v>
      </c>
      <c r="G2717" s="234"/>
      <c r="H2717" s="237">
        <v>13.2</v>
      </c>
      <c r="I2717" s="238"/>
      <c r="J2717" s="234"/>
      <c r="K2717" s="234"/>
      <c r="L2717" s="239"/>
      <c r="M2717" s="240"/>
      <c r="N2717" s="241"/>
      <c r="O2717" s="241"/>
      <c r="P2717" s="241"/>
      <c r="Q2717" s="241"/>
      <c r="R2717" s="241"/>
      <c r="S2717" s="241"/>
      <c r="T2717" s="242"/>
      <c r="AT2717" s="243" t="s">
        <v>272</v>
      </c>
      <c r="AU2717" s="243" t="s">
        <v>91</v>
      </c>
      <c r="AV2717" s="15" t="s">
        <v>91</v>
      </c>
      <c r="AW2717" s="15" t="s">
        <v>38</v>
      </c>
      <c r="AX2717" s="15" t="s">
        <v>82</v>
      </c>
      <c r="AY2717" s="243" t="s">
        <v>262</v>
      </c>
    </row>
    <row r="2718" spans="2:51" s="15" customFormat="1" ht="10">
      <c r="B2718" s="233"/>
      <c r="C2718" s="234"/>
      <c r="D2718" s="208" t="s">
        <v>272</v>
      </c>
      <c r="E2718" s="235" t="s">
        <v>44</v>
      </c>
      <c r="F2718" s="236" t="s">
        <v>1228</v>
      </c>
      <c r="G2718" s="234"/>
      <c r="H2718" s="237">
        <v>7.6</v>
      </c>
      <c r="I2718" s="238"/>
      <c r="J2718" s="234"/>
      <c r="K2718" s="234"/>
      <c r="L2718" s="239"/>
      <c r="M2718" s="240"/>
      <c r="N2718" s="241"/>
      <c r="O2718" s="241"/>
      <c r="P2718" s="241"/>
      <c r="Q2718" s="241"/>
      <c r="R2718" s="241"/>
      <c r="S2718" s="241"/>
      <c r="T2718" s="242"/>
      <c r="AT2718" s="243" t="s">
        <v>272</v>
      </c>
      <c r="AU2718" s="243" t="s">
        <v>91</v>
      </c>
      <c r="AV2718" s="15" t="s">
        <v>91</v>
      </c>
      <c r="AW2718" s="15" t="s">
        <v>38</v>
      </c>
      <c r="AX2718" s="15" t="s">
        <v>82</v>
      </c>
      <c r="AY2718" s="243" t="s">
        <v>262</v>
      </c>
    </row>
    <row r="2719" spans="2:51" s="13" customFormat="1" ht="10">
      <c r="B2719" s="212"/>
      <c r="C2719" s="213"/>
      <c r="D2719" s="208" t="s">
        <v>272</v>
      </c>
      <c r="E2719" s="214" t="s">
        <v>44</v>
      </c>
      <c r="F2719" s="215" t="s">
        <v>766</v>
      </c>
      <c r="G2719" s="213"/>
      <c r="H2719" s="214" t="s">
        <v>44</v>
      </c>
      <c r="I2719" s="216"/>
      <c r="J2719" s="213"/>
      <c r="K2719" s="213"/>
      <c r="L2719" s="217"/>
      <c r="M2719" s="218"/>
      <c r="N2719" s="219"/>
      <c r="O2719" s="219"/>
      <c r="P2719" s="219"/>
      <c r="Q2719" s="219"/>
      <c r="R2719" s="219"/>
      <c r="S2719" s="219"/>
      <c r="T2719" s="220"/>
      <c r="AT2719" s="221" t="s">
        <v>272</v>
      </c>
      <c r="AU2719" s="221" t="s">
        <v>91</v>
      </c>
      <c r="AV2719" s="13" t="s">
        <v>89</v>
      </c>
      <c r="AW2719" s="13" t="s">
        <v>38</v>
      </c>
      <c r="AX2719" s="13" t="s">
        <v>82</v>
      </c>
      <c r="AY2719" s="221" t="s">
        <v>262</v>
      </c>
    </row>
    <row r="2720" spans="2:51" s="15" customFormat="1" ht="10">
      <c r="B2720" s="233"/>
      <c r="C2720" s="234"/>
      <c r="D2720" s="208" t="s">
        <v>272</v>
      </c>
      <c r="E2720" s="235" t="s">
        <v>44</v>
      </c>
      <c r="F2720" s="236" t="s">
        <v>1229</v>
      </c>
      <c r="G2720" s="234"/>
      <c r="H2720" s="237">
        <v>9.1999999999999993</v>
      </c>
      <c r="I2720" s="238"/>
      <c r="J2720" s="234"/>
      <c r="K2720" s="234"/>
      <c r="L2720" s="239"/>
      <c r="M2720" s="240"/>
      <c r="N2720" s="241"/>
      <c r="O2720" s="241"/>
      <c r="P2720" s="241"/>
      <c r="Q2720" s="241"/>
      <c r="R2720" s="241"/>
      <c r="S2720" s="241"/>
      <c r="T2720" s="242"/>
      <c r="AT2720" s="243" t="s">
        <v>272</v>
      </c>
      <c r="AU2720" s="243" t="s">
        <v>91</v>
      </c>
      <c r="AV2720" s="15" t="s">
        <v>91</v>
      </c>
      <c r="AW2720" s="15" t="s">
        <v>38</v>
      </c>
      <c r="AX2720" s="15" t="s">
        <v>82</v>
      </c>
      <c r="AY2720" s="243" t="s">
        <v>262</v>
      </c>
    </row>
    <row r="2721" spans="2:51" s="13" customFormat="1" ht="10">
      <c r="B2721" s="212"/>
      <c r="C2721" s="213"/>
      <c r="D2721" s="208" t="s">
        <v>272</v>
      </c>
      <c r="E2721" s="214" t="s">
        <v>44</v>
      </c>
      <c r="F2721" s="215" t="s">
        <v>1230</v>
      </c>
      <c r="G2721" s="213"/>
      <c r="H2721" s="214" t="s">
        <v>44</v>
      </c>
      <c r="I2721" s="216"/>
      <c r="J2721" s="213"/>
      <c r="K2721" s="213"/>
      <c r="L2721" s="217"/>
      <c r="M2721" s="218"/>
      <c r="N2721" s="219"/>
      <c r="O2721" s="219"/>
      <c r="P2721" s="219"/>
      <c r="Q2721" s="219"/>
      <c r="R2721" s="219"/>
      <c r="S2721" s="219"/>
      <c r="T2721" s="220"/>
      <c r="AT2721" s="221" t="s">
        <v>272</v>
      </c>
      <c r="AU2721" s="221" t="s">
        <v>91</v>
      </c>
      <c r="AV2721" s="13" t="s">
        <v>89</v>
      </c>
      <c r="AW2721" s="13" t="s">
        <v>38</v>
      </c>
      <c r="AX2721" s="13" t="s">
        <v>82</v>
      </c>
      <c r="AY2721" s="221" t="s">
        <v>262</v>
      </c>
    </row>
    <row r="2722" spans="2:51" s="15" customFormat="1" ht="10">
      <c r="B2722" s="233"/>
      <c r="C2722" s="234"/>
      <c r="D2722" s="208" t="s">
        <v>272</v>
      </c>
      <c r="E2722" s="235" t="s">
        <v>44</v>
      </c>
      <c r="F2722" s="236" t="s">
        <v>1231</v>
      </c>
      <c r="G2722" s="234"/>
      <c r="H2722" s="237">
        <v>5.8</v>
      </c>
      <c r="I2722" s="238"/>
      <c r="J2722" s="234"/>
      <c r="K2722" s="234"/>
      <c r="L2722" s="239"/>
      <c r="M2722" s="240"/>
      <c r="N2722" s="241"/>
      <c r="O2722" s="241"/>
      <c r="P2722" s="241"/>
      <c r="Q2722" s="241"/>
      <c r="R2722" s="241"/>
      <c r="S2722" s="241"/>
      <c r="T2722" s="242"/>
      <c r="AT2722" s="243" t="s">
        <v>272</v>
      </c>
      <c r="AU2722" s="243" t="s">
        <v>91</v>
      </c>
      <c r="AV2722" s="15" t="s">
        <v>91</v>
      </c>
      <c r="AW2722" s="15" t="s">
        <v>38</v>
      </c>
      <c r="AX2722" s="15" t="s">
        <v>82</v>
      </c>
      <c r="AY2722" s="243" t="s">
        <v>262</v>
      </c>
    </row>
    <row r="2723" spans="2:51" s="13" customFormat="1" ht="10">
      <c r="B2723" s="212"/>
      <c r="C2723" s="213"/>
      <c r="D2723" s="208" t="s">
        <v>272</v>
      </c>
      <c r="E2723" s="214" t="s">
        <v>44</v>
      </c>
      <c r="F2723" s="215" t="s">
        <v>769</v>
      </c>
      <c r="G2723" s="213"/>
      <c r="H2723" s="214" t="s">
        <v>44</v>
      </c>
      <c r="I2723" s="216"/>
      <c r="J2723" s="213"/>
      <c r="K2723" s="213"/>
      <c r="L2723" s="217"/>
      <c r="M2723" s="218"/>
      <c r="N2723" s="219"/>
      <c r="O2723" s="219"/>
      <c r="P2723" s="219"/>
      <c r="Q2723" s="219"/>
      <c r="R2723" s="219"/>
      <c r="S2723" s="219"/>
      <c r="T2723" s="220"/>
      <c r="AT2723" s="221" t="s">
        <v>272</v>
      </c>
      <c r="AU2723" s="221" t="s">
        <v>91</v>
      </c>
      <c r="AV2723" s="13" t="s">
        <v>89</v>
      </c>
      <c r="AW2723" s="13" t="s">
        <v>38</v>
      </c>
      <c r="AX2723" s="13" t="s">
        <v>82</v>
      </c>
      <c r="AY2723" s="221" t="s">
        <v>262</v>
      </c>
    </row>
    <row r="2724" spans="2:51" s="15" customFormat="1" ht="10">
      <c r="B2724" s="233"/>
      <c r="C2724" s="234"/>
      <c r="D2724" s="208" t="s">
        <v>272</v>
      </c>
      <c r="E2724" s="235" t="s">
        <v>44</v>
      </c>
      <c r="F2724" s="236" t="s">
        <v>1232</v>
      </c>
      <c r="G2724" s="234"/>
      <c r="H2724" s="237">
        <v>10.9</v>
      </c>
      <c r="I2724" s="238"/>
      <c r="J2724" s="234"/>
      <c r="K2724" s="234"/>
      <c r="L2724" s="239"/>
      <c r="M2724" s="240"/>
      <c r="N2724" s="241"/>
      <c r="O2724" s="241"/>
      <c r="P2724" s="241"/>
      <c r="Q2724" s="241"/>
      <c r="R2724" s="241"/>
      <c r="S2724" s="241"/>
      <c r="T2724" s="242"/>
      <c r="AT2724" s="243" t="s">
        <v>272</v>
      </c>
      <c r="AU2724" s="243" t="s">
        <v>91</v>
      </c>
      <c r="AV2724" s="15" t="s">
        <v>91</v>
      </c>
      <c r="AW2724" s="15" t="s">
        <v>38</v>
      </c>
      <c r="AX2724" s="15" t="s">
        <v>82</v>
      </c>
      <c r="AY2724" s="243" t="s">
        <v>262</v>
      </c>
    </row>
    <row r="2725" spans="2:51" s="13" customFormat="1" ht="10">
      <c r="B2725" s="212"/>
      <c r="C2725" s="213"/>
      <c r="D2725" s="208" t="s">
        <v>272</v>
      </c>
      <c r="E2725" s="214" t="s">
        <v>44</v>
      </c>
      <c r="F2725" s="215" t="s">
        <v>770</v>
      </c>
      <c r="G2725" s="213"/>
      <c r="H2725" s="214" t="s">
        <v>44</v>
      </c>
      <c r="I2725" s="216"/>
      <c r="J2725" s="213"/>
      <c r="K2725" s="213"/>
      <c r="L2725" s="217"/>
      <c r="M2725" s="218"/>
      <c r="N2725" s="219"/>
      <c r="O2725" s="219"/>
      <c r="P2725" s="219"/>
      <c r="Q2725" s="219"/>
      <c r="R2725" s="219"/>
      <c r="S2725" s="219"/>
      <c r="T2725" s="220"/>
      <c r="AT2725" s="221" t="s">
        <v>272</v>
      </c>
      <c r="AU2725" s="221" t="s">
        <v>91</v>
      </c>
      <c r="AV2725" s="13" t="s">
        <v>89</v>
      </c>
      <c r="AW2725" s="13" t="s">
        <v>38</v>
      </c>
      <c r="AX2725" s="13" t="s">
        <v>82</v>
      </c>
      <c r="AY2725" s="221" t="s">
        <v>262</v>
      </c>
    </row>
    <row r="2726" spans="2:51" s="15" customFormat="1" ht="10">
      <c r="B2726" s="233"/>
      <c r="C2726" s="234"/>
      <c r="D2726" s="208" t="s">
        <v>272</v>
      </c>
      <c r="E2726" s="235" t="s">
        <v>44</v>
      </c>
      <c r="F2726" s="236" t="s">
        <v>1233</v>
      </c>
      <c r="G2726" s="234"/>
      <c r="H2726" s="237">
        <v>18</v>
      </c>
      <c r="I2726" s="238"/>
      <c r="J2726" s="234"/>
      <c r="K2726" s="234"/>
      <c r="L2726" s="239"/>
      <c r="M2726" s="240"/>
      <c r="N2726" s="241"/>
      <c r="O2726" s="241"/>
      <c r="P2726" s="241"/>
      <c r="Q2726" s="241"/>
      <c r="R2726" s="241"/>
      <c r="S2726" s="241"/>
      <c r="T2726" s="242"/>
      <c r="AT2726" s="243" t="s">
        <v>272</v>
      </c>
      <c r="AU2726" s="243" t="s">
        <v>91</v>
      </c>
      <c r="AV2726" s="15" t="s">
        <v>91</v>
      </c>
      <c r="AW2726" s="15" t="s">
        <v>38</v>
      </c>
      <c r="AX2726" s="15" t="s">
        <v>82</v>
      </c>
      <c r="AY2726" s="243" t="s">
        <v>262</v>
      </c>
    </row>
    <row r="2727" spans="2:51" s="13" customFormat="1" ht="10">
      <c r="B2727" s="212"/>
      <c r="C2727" s="213"/>
      <c r="D2727" s="208" t="s">
        <v>272</v>
      </c>
      <c r="E2727" s="214" t="s">
        <v>44</v>
      </c>
      <c r="F2727" s="215" t="s">
        <v>771</v>
      </c>
      <c r="G2727" s="213"/>
      <c r="H2727" s="214" t="s">
        <v>44</v>
      </c>
      <c r="I2727" s="216"/>
      <c r="J2727" s="213"/>
      <c r="K2727" s="213"/>
      <c r="L2727" s="217"/>
      <c r="M2727" s="218"/>
      <c r="N2727" s="219"/>
      <c r="O2727" s="219"/>
      <c r="P2727" s="219"/>
      <c r="Q2727" s="219"/>
      <c r="R2727" s="219"/>
      <c r="S2727" s="219"/>
      <c r="T2727" s="220"/>
      <c r="AT2727" s="221" t="s">
        <v>272</v>
      </c>
      <c r="AU2727" s="221" t="s">
        <v>91</v>
      </c>
      <c r="AV2727" s="13" t="s">
        <v>89</v>
      </c>
      <c r="AW2727" s="13" t="s">
        <v>38</v>
      </c>
      <c r="AX2727" s="13" t="s">
        <v>82</v>
      </c>
      <c r="AY2727" s="221" t="s">
        <v>262</v>
      </c>
    </row>
    <row r="2728" spans="2:51" s="15" customFormat="1" ht="10">
      <c r="B2728" s="233"/>
      <c r="C2728" s="234"/>
      <c r="D2728" s="208" t="s">
        <v>272</v>
      </c>
      <c r="E2728" s="235" t="s">
        <v>44</v>
      </c>
      <c r="F2728" s="236" t="s">
        <v>1233</v>
      </c>
      <c r="G2728" s="234"/>
      <c r="H2728" s="237">
        <v>18</v>
      </c>
      <c r="I2728" s="238"/>
      <c r="J2728" s="234"/>
      <c r="K2728" s="234"/>
      <c r="L2728" s="239"/>
      <c r="M2728" s="240"/>
      <c r="N2728" s="241"/>
      <c r="O2728" s="241"/>
      <c r="P2728" s="241"/>
      <c r="Q2728" s="241"/>
      <c r="R2728" s="241"/>
      <c r="S2728" s="241"/>
      <c r="T2728" s="242"/>
      <c r="AT2728" s="243" t="s">
        <v>272</v>
      </c>
      <c r="AU2728" s="243" t="s">
        <v>91</v>
      </c>
      <c r="AV2728" s="15" t="s">
        <v>91</v>
      </c>
      <c r="AW2728" s="15" t="s">
        <v>38</v>
      </c>
      <c r="AX2728" s="15" t="s">
        <v>82</v>
      </c>
      <c r="AY2728" s="243" t="s">
        <v>262</v>
      </c>
    </row>
    <row r="2729" spans="2:51" s="13" customFormat="1" ht="10">
      <c r="B2729" s="212"/>
      <c r="C2729" s="213"/>
      <c r="D2729" s="208" t="s">
        <v>272</v>
      </c>
      <c r="E2729" s="214" t="s">
        <v>44</v>
      </c>
      <c r="F2729" s="215" t="s">
        <v>773</v>
      </c>
      <c r="G2729" s="213"/>
      <c r="H2729" s="214" t="s">
        <v>44</v>
      </c>
      <c r="I2729" s="216"/>
      <c r="J2729" s="213"/>
      <c r="K2729" s="213"/>
      <c r="L2729" s="217"/>
      <c r="M2729" s="218"/>
      <c r="N2729" s="219"/>
      <c r="O2729" s="219"/>
      <c r="P2729" s="219"/>
      <c r="Q2729" s="219"/>
      <c r="R2729" s="219"/>
      <c r="S2729" s="219"/>
      <c r="T2729" s="220"/>
      <c r="AT2729" s="221" t="s">
        <v>272</v>
      </c>
      <c r="AU2729" s="221" t="s">
        <v>91</v>
      </c>
      <c r="AV2729" s="13" t="s">
        <v>89</v>
      </c>
      <c r="AW2729" s="13" t="s">
        <v>38</v>
      </c>
      <c r="AX2729" s="13" t="s">
        <v>82</v>
      </c>
      <c r="AY2729" s="221" t="s">
        <v>262</v>
      </c>
    </row>
    <row r="2730" spans="2:51" s="15" customFormat="1" ht="10">
      <c r="B2730" s="233"/>
      <c r="C2730" s="234"/>
      <c r="D2730" s="208" t="s">
        <v>272</v>
      </c>
      <c r="E2730" s="235" t="s">
        <v>44</v>
      </c>
      <c r="F2730" s="236" t="s">
        <v>1234</v>
      </c>
      <c r="G2730" s="234"/>
      <c r="H2730" s="237">
        <v>42.8</v>
      </c>
      <c r="I2730" s="238"/>
      <c r="J2730" s="234"/>
      <c r="K2730" s="234"/>
      <c r="L2730" s="239"/>
      <c r="M2730" s="240"/>
      <c r="N2730" s="241"/>
      <c r="O2730" s="241"/>
      <c r="P2730" s="241"/>
      <c r="Q2730" s="241"/>
      <c r="R2730" s="241"/>
      <c r="S2730" s="241"/>
      <c r="T2730" s="242"/>
      <c r="AT2730" s="243" t="s">
        <v>272</v>
      </c>
      <c r="AU2730" s="243" t="s">
        <v>91</v>
      </c>
      <c r="AV2730" s="15" t="s">
        <v>91</v>
      </c>
      <c r="AW2730" s="15" t="s">
        <v>38</v>
      </c>
      <c r="AX2730" s="15" t="s">
        <v>82</v>
      </c>
      <c r="AY2730" s="243" t="s">
        <v>262</v>
      </c>
    </row>
    <row r="2731" spans="2:51" s="13" customFormat="1" ht="10">
      <c r="B2731" s="212"/>
      <c r="C2731" s="213"/>
      <c r="D2731" s="208" t="s">
        <v>272</v>
      </c>
      <c r="E2731" s="214" t="s">
        <v>44</v>
      </c>
      <c r="F2731" s="215" t="s">
        <v>775</v>
      </c>
      <c r="G2731" s="213"/>
      <c r="H2731" s="214" t="s">
        <v>44</v>
      </c>
      <c r="I2731" s="216"/>
      <c r="J2731" s="213"/>
      <c r="K2731" s="213"/>
      <c r="L2731" s="217"/>
      <c r="M2731" s="218"/>
      <c r="N2731" s="219"/>
      <c r="O2731" s="219"/>
      <c r="P2731" s="219"/>
      <c r="Q2731" s="219"/>
      <c r="R2731" s="219"/>
      <c r="S2731" s="219"/>
      <c r="T2731" s="220"/>
      <c r="AT2731" s="221" t="s">
        <v>272</v>
      </c>
      <c r="AU2731" s="221" t="s">
        <v>91</v>
      </c>
      <c r="AV2731" s="13" t="s">
        <v>89</v>
      </c>
      <c r="AW2731" s="13" t="s">
        <v>38</v>
      </c>
      <c r="AX2731" s="13" t="s">
        <v>82</v>
      </c>
      <c r="AY2731" s="221" t="s">
        <v>262</v>
      </c>
    </row>
    <row r="2732" spans="2:51" s="15" customFormat="1" ht="10">
      <c r="B2732" s="233"/>
      <c r="C2732" s="234"/>
      <c r="D2732" s="208" t="s">
        <v>272</v>
      </c>
      <c r="E2732" s="235" t="s">
        <v>44</v>
      </c>
      <c r="F2732" s="236" t="s">
        <v>1235</v>
      </c>
      <c r="G2732" s="234"/>
      <c r="H2732" s="237">
        <v>11</v>
      </c>
      <c r="I2732" s="238"/>
      <c r="J2732" s="234"/>
      <c r="K2732" s="234"/>
      <c r="L2732" s="239"/>
      <c r="M2732" s="240"/>
      <c r="N2732" s="241"/>
      <c r="O2732" s="241"/>
      <c r="P2732" s="241"/>
      <c r="Q2732" s="241"/>
      <c r="R2732" s="241"/>
      <c r="S2732" s="241"/>
      <c r="T2732" s="242"/>
      <c r="AT2732" s="243" t="s">
        <v>272</v>
      </c>
      <c r="AU2732" s="243" t="s">
        <v>91</v>
      </c>
      <c r="AV2732" s="15" t="s">
        <v>91</v>
      </c>
      <c r="AW2732" s="15" t="s">
        <v>38</v>
      </c>
      <c r="AX2732" s="15" t="s">
        <v>82</v>
      </c>
      <c r="AY2732" s="243" t="s">
        <v>262</v>
      </c>
    </row>
    <row r="2733" spans="2:51" s="13" customFormat="1" ht="10">
      <c r="B2733" s="212"/>
      <c r="C2733" s="213"/>
      <c r="D2733" s="208" t="s">
        <v>272</v>
      </c>
      <c r="E2733" s="214" t="s">
        <v>44</v>
      </c>
      <c r="F2733" s="215" t="s">
        <v>777</v>
      </c>
      <c r="G2733" s="213"/>
      <c r="H2733" s="214" t="s">
        <v>44</v>
      </c>
      <c r="I2733" s="216"/>
      <c r="J2733" s="213"/>
      <c r="K2733" s="213"/>
      <c r="L2733" s="217"/>
      <c r="M2733" s="218"/>
      <c r="N2733" s="219"/>
      <c r="O2733" s="219"/>
      <c r="P2733" s="219"/>
      <c r="Q2733" s="219"/>
      <c r="R2733" s="219"/>
      <c r="S2733" s="219"/>
      <c r="T2733" s="220"/>
      <c r="AT2733" s="221" t="s">
        <v>272</v>
      </c>
      <c r="AU2733" s="221" t="s">
        <v>91</v>
      </c>
      <c r="AV2733" s="13" t="s">
        <v>89</v>
      </c>
      <c r="AW2733" s="13" t="s">
        <v>38</v>
      </c>
      <c r="AX2733" s="13" t="s">
        <v>82</v>
      </c>
      <c r="AY2733" s="221" t="s">
        <v>262</v>
      </c>
    </row>
    <row r="2734" spans="2:51" s="15" customFormat="1" ht="10">
      <c r="B2734" s="233"/>
      <c r="C2734" s="234"/>
      <c r="D2734" s="208" t="s">
        <v>272</v>
      </c>
      <c r="E2734" s="235" t="s">
        <v>44</v>
      </c>
      <c r="F2734" s="236" t="s">
        <v>1236</v>
      </c>
      <c r="G2734" s="234"/>
      <c r="H2734" s="237">
        <v>11.2</v>
      </c>
      <c r="I2734" s="238"/>
      <c r="J2734" s="234"/>
      <c r="K2734" s="234"/>
      <c r="L2734" s="239"/>
      <c r="M2734" s="240"/>
      <c r="N2734" s="241"/>
      <c r="O2734" s="241"/>
      <c r="P2734" s="241"/>
      <c r="Q2734" s="241"/>
      <c r="R2734" s="241"/>
      <c r="S2734" s="241"/>
      <c r="T2734" s="242"/>
      <c r="AT2734" s="243" t="s">
        <v>272</v>
      </c>
      <c r="AU2734" s="243" t="s">
        <v>91</v>
      </c>
      <c r="AV2734" s="15" t="s">
        <v>91</v>
      </c>
      <c r="AW2734" s="15" t="s">
        <v>38</v>
      </c>
      <c r="AX2734" s="15" t="s">
        <v>82</v>
      </c>
      <c r="AY2734" s="243" t="s">
        <v>262</v>
      </c>
    </row>
    <row r="2735" spans="2:51" s="13" customFormat="1" ht="10">
      <c r="B2735" s="212"/>
      <c r="C2735" s="213"/>
      <c r="D2735" s="208" t="s">
        <v>272</v>
      </c>
      <c r="E2735" s="214" t="s">
        <v>44</v>
      </c>
      <c r="F2735" s="215" t="s">
        <v>1237</v>
      </c>
      <c r="G2735" s="213"/>
      <c r="H2735" s="214" t="s">
        <v>44</v>
      </c>
      <c r="I2735" s="216"/>
      <c r="J2735" s="213"/>
      <c r="K2735" s="213"/>
      <c r="L2735" s="217"/>
      <c r="M2735" s="218"/>
      <c r="N2735" s="219"/>
      <c r="O2735" s="219"/>
      <c r="P2735" s="219"/>
      <c r="Q2735" s="219"/>
      <c r="R2735" s="219"/>
      <c r="S2735" s="219"/>
      <c r="T2735" s="220"/>
      <c r="AT2735" s="221" t="s">
        <v>272</v>
      </c>
      <c r="AU2735" s="221" t="s">
        <v>91</v>
      </c>
      <c r="AV2735" s="13" t="s">
        <v>89</v>
      </c>
      <c r="AW2735" s="13" t="s">
        <v>38</v>
      </c>
      <c r="AX2735" s="13" t="s">
        <v>82</v>
      </c>
      <c r="AY2735" s="221" t="s">
        <v>262</v>
      </c>
    </row>
    <row r="2736" spans="2:51" s="15" customFormat="1" ht="10">
      <c r="B2736" s="233"/>
      <c r="C2736" s="234"/>
      <c r="D2736" s="208" t="s">
        <v>272</v>
      </c>
      <c r="E2736" s="235" t="s">
        <v>44</v>
      </c>
      <c r="F2736" s="236" t="s">
        <v>1238</v>
      </c>
      <c r="G2736" s="234"/>
      <c r="H2736" s="237">
        <v>39.799999999999997</v>
      </c>
      <c r="I2736" s="238"/>
      <c r="J2736" s="234"/>
      <c r="K2736" s="234"/>
      <c r="L2736" s="239"/>
      <c r="M2736" s="240"/>
      <c r="N2736" s="241"/>
      <c r="O2736" s="241"/>
      <c r="P2736" s="241"/>
      <c r="Q2736" s="241"/>
      <c r="R2736" s="241"/>
      <c r="S2736" s="241"/>
      <c r="T2736" s="242"/>
      <c r="AT2736" s="243" t="s">
        <v>272</v>
      </c>
      <c r="AU2736" s="243" t="s">
        <v>91</v>
      </c>
      <c r="AV2736" s="15" t="s">
        <v>91</v>
      </c>
      <c r="AW2736" s="15" t="s">
        <v>38</v>
      </c>
      <c r="AX2736" s="15" t="s">
        <v>82</v>
      </c>
      <c r="AY2736" s="243" t="s">
        <v>262</v>
      </c>
    </row>
    <row r="2737" spans="2:51" s="13" customFormat="1" ht="10">
      <c r="B2737" s="212"/>
      <c r="C2737" s="213"/>
      <c r="D2737" s="208" t="s">
        <v>272</v>
      </c>
      <c r="E2737" s="214" t="s">
        <v>44</v>
      </c>
      <c r="F2737" s="215" t="s">
        <v>781</v>
      </c>
      <c r="G2737" s="213"/>
      <c r="H2737" s="214" t="s">
        <v>44</v>
      </c>
      <c r="I2737" s="216"/>
      <c r="J2737" s="213"/>
      <c r="K2737" s="213"/>
      <c r="L2737" s="217"/>
      <c r="M2737" s="218"/>
      <c r="N2737" s="219"/>
      <c r="O2737" s="219"/>
      <c r="P2737" s="219"/>
      <c r="Q2737" s="219"/>
      <c r="R2737" s="219"/>
      <c r="S2737" s="219"/>
      <c r="T2737" s="220"/>
      <c r="AT2737" s="221" t="s">
        <v>272</v>
      </c>
      <c r="AU2737" s="221" t="s">
        <v>91</v>
      </c>
      <c r="AV2737" s="13" t="s">
        <v>89</v>
      </c>
      <c r="AW2737" s="13" t="s">
        <v>38</v>
      </c>
      <c r="AX2737" s="13" t="s">
        <v>82</v>
      </c>
      <c r="AY2737" s="221" t="s">
        <v>262</v>
      </c>
    </row>
    <row r="2738" spans="2:51" s="15" customFormat="1" ht="10">
      <c r="B2738" s="233"/>
      <c r="C2738" s="234"/>
      <c r="D2738" s="208" t="s">
        <v>272</v>
      </c>
      <c r="E2738" s="235" t="s">
        <v>44</v>
      </c>
      <c r="F2738" s="236" t="s">
        <v>1239</v>
      </c>
      <c r="G2738" s="234"/>
      <c r="H2738" s="237">
        <v>16.600000000000001</v>
      </c>
      <c r="I2738" s="238"/>
      <c r="J2738" s="234"/>
      <c r="K2738" s="234"/>
      <c r="L2738" s="239"/>
      <c r="M2738" s="240"/>
      <c r="N2738" s="241"/>
      <c r="O2738" s="241"/>
      <c r="P2738" s="241"/>
      <c r="Q2738" s="241"/>
      <c r="R2738" s="241"/>
      <c r="S2738" s="241"/>
      <c r="T2738" s="242"/>
      <c r="AT2738" s="243" t="s">
        <v>272</v>
      </c>
      <c r="AU2738" s="243" t="s">
        <v>91</v>
      </c>
      <c r="AV2738" s="15" t="s">
        <v>91</v>
      </c>
      <c r="AW2738" s="15" t="s">
        <v>38</v>
      </c>
      <c r="AX2738" s="15" t="s">
        <v>82</v>
      </c>
      <c r="AY2738" s="243" t="s">
        <v>262</v>
      </c>
    </row>
    <row r="2739" spans="2:51" s="13" customFormat="1" ht="10">
      <c r="B2739" s="212"/>
      <c r="C2739" s="213"/>
      <c r="D2739" s="208" t="s">
        <v>272</v>
      </c>
      <c r="E2739" s="214" t="s">
        <v>44</v>
      </c>
      <c r="F2739" s="215" t="s">
        <v>783</v>
      </c>
      <c r="G2739" s="213"/>
      <c r="H2739" s="214" t="s">
        <v>44</v>
      </c>
      <c r="I2739" s="216"/>
      <c r="J2739" s="213"/>
      <c r="K2739" s="213"/>
      <c r="L2739" s="217"/>
      <c r="M2739" s="218"/>
      <c r="N2739" s="219"/>
      <c r="O2739" s="219"/>
      <c r="P2739" s="219"/>
      <c r="Q2739" s="219"/>
      <c r="R2739" s="219"/>
      <c r="S2739" s="219"/>
      <c r="T2739" s="220"/>
      <c r="AT2739" s="221" t="s">
        <v>272</v>
      </c>
      <c r="AU2739" s="221" t="s">
        <v>91</v>
      </c>
      <c r="AV2739" s="13" t="s">
        <v>89</v>
      </c>
      <c r="AW2739" s="13" t="s">
        <v>38</v>
      </c>
      <c r="AX2739" s="13" t="s">
        <v>82</v>
      </c>
      <c r="AY2739" s="221" t="s">
        <v>262</v>
      </c>
    </row>
    <row r="2740" spans="2:51" s="15" customFormat="1" ht="10">
      <c r="B2740" s="233"/>
      <c r="C2740" s="234"/>
      <c r="D2740" s="208" t="s">
        <v>272</v>
      </c>
      <c r="E2740" s="235" t="s">
        <v>44</v>
      </c>
      <c r="F2740" s="236" t="s">
        <v>1240</v>
      </c>
      <c r="G2740" s="234"/>
      <c r="H2740" s="237">
        <v>7.2</v>
      </c>
      <c r="I2740" s="238"/>
      <c r="J2740" s="234"/>
      <c r="K2740" s="234"/>
      <c r="L2740" s="239"/>
      <c r="M2740" s="240"/>
      <c r="N2740" s="241"/>
      <c r="O2740" s="241"/>
      <c r="P2740" s="241"/>
      <c r="Q2740" s="241"/>
      <c r="R2740" s="241"/>
      <c r="S2740" s="241"/>
      <c r="T2740" s="242"/>
      <c r="AT2740" s="243" t="s">
        <v>272</v>
      </c>
      <c r="AU2740" s="243" t="s">
        <v>91</v>
      </c>
      <c r="AV2740" s="15" t="s">
        <v>91</v>
      </c>
      <c r="AW2740" s="15" t="s">
        <v>38</v>
      </c>
      <c r="AX2740" s="15" t="s">
        <v>82</v>
      </c>
      <c r="AY2740" s="243" t="s">
        <v>262</v>
      </c>
    </row>
    <row r="2741" spans="2:51" s="13" customFormat="1" ht="10">
      <c r="B2741" s="212"/>
      <c r="C2741" s="213"/>
      <c r="D2741" s="208" t="s">
        <v>272</v>
      </c>
      <c r="E2741" s="214" t="s">
        <v>44</v>
      </c>
      <c r="F2741" s="215" t="s">
        <v>785</v>
      </c>
      <c r="G2741" s="213"/>
      <c r="H2741" s="214" t="s">
        <v>44</v>
      </c>
      <c r="I2741" s="216"/>
      <c r="J2741" s="213"/>
      <c r="K2741" s="213"/>
      <c r="L2741" s="217"/>
      <c r="M2741" s="218"/>
      <c r="N2741" s="219"/>
      <c r="O2741" s="219"/>
      <c r="P2741" s="219"/>
      <c r="Q2741" s="219"/>
      <c r="R2741" s="219"/>
      <c r="S2741" s="219"/>
      <c r="T2741" s="220"/>
      <c r="AT2741" s="221" t="s">
        <v>272</v>
      </c>
      <c r="AU2741" s="221" t="s">
        <v>91</v>
      </c>
      <c r="AV2741" s="13" t="s">
        <v>89</v>
      </c>
      <c r="AW2741" s="13" t="s">
        <v>38</v>
      </c>
      <c r="AX2741" s="13" t="s">
        <v>82</v>
      </c>
      <c r="AY2741" s="221" t="s">
        <v>262</v>
      </c>
    </row>
    <row r="2742" spans="2:51" s="15" customFormat="1" ht="10">
      <c r="B2742" s="233"/>
      <c r="C2742" s="234"/>
      <c r="D2742" s="208" t="s">
        <v>272</v>
      </c>
      <c r="E2742" s="235" t="s">
        <v>44</v>
      </c>
      <c r="F2742" s="236" t="s">
        <v>1241</v>
      </c>
      <c r="G2742" s="234"/>
      <c r="H2742" s="237">
        <v>13.4</v>
      </c>
      <c r="I2742" s="238"/>
      <c r="J2742" s="234"/>
      <c r="K2742" s="234"/>
      <c r="L2742" s="239"/>
      <c r="M2742" s="240"/>
      <c r="N2742" s="241"/>
      <c r="O2742" s="241"/>
      <c r="P2742" s="241"/>
      <c r="Q2742" s="241"/>
      <c r="R2742" s="241"/>
      <c r="S2742" s="241"/>
      <c r="T2742" s="242"/>
      <c r="AT2742" s="243" t="s">
        <v>272</v>
      </c>
      <c r="AU2742" s="243" t="s">
        <v>91</v>
      </c>
      <c r="AV2742" s="15" t="s">
        <v>91</v>
      </c>
      <c r="AW2742" s="15" t="s">
        <v>38</v>
      </c>
      <c r="AX2742" s="15" t="s">
        <v>82</v>
      </c>
      <c r="AY2742" s="243" t="s">
        <v>262</v>
      </c>
    </row>
    <row r="2743" spans="2:51" s="13" customFormat="1" ht="10">
      <c r="B2743" s="212"/>
      <c r="C2743" s="213"/>
      <c r="D2743" s="208" t="s">
        <v>272</v>
      </c>
      <c r="E2743" s="214" t="s">
        <v>44</v>
      </c>
      <c r="F2743" s="215" t="s">
        <v>787</v>
      </c>
      <c r="G2743" s="213"/>
      <c r="H2743" s="214" t="s">
        <v>44</v>
      </c>
      <c r="I2743" s="216"/>
      <c r="J2743" s="213"/>
      <c r="K2743" s="213"/>
      <c r="L2743" s="217"/>
      <c r="M2743" s="218"/>
      <c r="N2743" s="219"/>
      <c r="O2743" s="219"/>
      <c r="P2743" s="219"/>
      <c r="Q2743" s="219"/>
      <c r="R2743" s="219"/>
      <c r="S2743" s="219"/>
      <c r="T2743" s="220"/>
      <c r="AT2743" s="221" t="s">
        <v>272</v>
      </c>
      <c r="AU2743" s="221" t="s">
        <v>91</v>
      </c>
      <c r="AV2743" s="13" t="s">
        <v>89</v>
      </c>
      <c r="AW2743" s="13" t="s">
        <v>38</v>
      </c>
      <c r="AX2743" s="13" t="s">
        <v>82</v>
      </c>
      <c r="AY2743" s="221" t="s">
        <v>262</v>
      </c>
    </row>
    <row r="2744" spans="2:51" s="15" customFormat="1" ht="10">
      <c r="B2744" s="233"/>
      <c r="C2744" s="234"/>
      <c r="D2744" s="208" t="s">
        <v>272</v>
      </c>
      <c r="E2744" s="235" t="s">
        <v>44</v>
      </c>
      <c r="F2744" s="236" t="s">
        <v>1242</v>
      </c>
      <c r="G2744" s="234"/>
      <c r="H2744" s="237">
        <v>18.399999999999999</v>
      </c>
      <c r="I2744" s="238"/>
      <c r="J2744" s="234"/>
      <c r="K2744" s="234"/>
      <c r="L2744" s="239"/>
      <c r="M2744" s="240"/>
      <c r="N2744" s="241"/>
      <c r="O2744" s="241"/>
      <c r="P2744" s="241"/>
      <c r="Q2744" s="241"/>
      <c r="R2744" s="241"/>
      <c r="S2744" s="241"/>
      <c r="T2744" s="242"/>
      <c r="AT2744" s="243" t="s">
        <v>272</v>
      </c>
      <c r="AU2744" s="243" t="s">
        <v>91</v>
      </c>
      <c r="AV2744" s="15" t="s">
        <v>91</v>
      </c>
      <c r="AW2744" s="15" t="s">
        <v>38</v>
      </c>
      <c r="AX2744" s="15" t="s">
        <v>82</v>
      </c>
      <c r="AY2744" s="243" t="s">
        <v>262</v>
      </c>
    </row>
    <row r="2745" spans="2:51" s="13" customFormat="1" ht="10">
      <c r="B2745" s="212"/>
      <c r="C2745" s="213"/>
      <c r="D2745" s="208" t="s">
        <v>272</v>
      </c>
      <c r="E2745" s="214" t="s">
        <v>44</v>
      </c>
      <c r="F2745" s="215" t="s">
        <v>789</v>
      </c>
      <c r="G2745" s="213"/>
      <c r="H2745" s="214" t="s">
        <v>44</v>
      </c>
      <c r="I2745" s="216"/>
      <c r="J2745" s="213"/>
      <c r="K2745" s="213"/>
      <c r="L2745" s="217"/>
      <c r="M2745" s="218"/>
      <c r="N2745" s="219"/>
      <c r="O2745" s="219"/>
      <c r="P2745" s="219"/>
      <c r="Q2745" s="219"/>
      <c r="R2745" s="219"/>
      <c r="S2745" s="219"/>
      <c r="T2745" s="220"/>
      <c r="AT2745" s="221" t="s">
        <v>272</v>
      </c>
      <c r="AU2745" s="221" t="s">
        <v>91</v>
      </c>
      <c r="AV2745" s="13" t="s">
        <v>89</v>
      </c>
      <c r="AW2745" s="13" t="s">
        <v>38</v>
      </c>
      <c r="AX2745" s="13" t="s">
        <v>82</v>
      </c>
      <c r="AY2745" s="221" t="s">
        <v>262</v>
      </c>
    </row>
    <row r="2746" spans="2:51" s="15" customFormat="1" ht="10">
      <c r="B2746" s="233"/>
      <c r="C2746" s="234"/>
      <c r="D2746" s="208" t="s">
        <v>272</v>
      </c>
      <c r="E2746" s="235" t="s">
        <v>44</v>
      </c>
      <c r="F2746" s="236" t="s">
        <v>1243</v>
      </c>
      <c r="G2746" s="234"/>
      <c r="H2746" s="237">
        <v>20.6</v>
      </c>
      <c r="I2746" s="238"/>
      <c r="J2746" s="234"/>
      <c r="K2746" s="234"/>
      <c r="L2746" s="239"/>
      <c r="M2746" s="240"/>
      <c r="N2746" s="241"/>
      <c r="O2746" s="241"/>
      <c r="P2746" s="241"/>
      <c r="Q2746" s="241"/>
      <c r="R2746" s="241"/>
      <c r="S2746" s="241"/>
      <c r="T2746" s="242"/>
      <c r="AT2746" s="243" t="s">
        <v>272</v>
      </c>
      <c r="AU2746" s="243" t="s">
        <v>91</v>
      </c>
      <c r="AV2746" s="15" t="s">
        <v>91</v>
      </c>
      <c r="AW2746" s="15" t="s">
        <v>38</v>
      </c>
      <c r="AX2746" s="15" t="s">
        <v>82</v>
      </c>
      <c r="AY2746" s="243" t="s">
        <v>262</v>
      </c>
    </row>
    <row r="2747" spans="2:51" s="13" customFormat="1" ht="10">
      <c r="B2747" s="212"/>
      <c r="C2747" s="213"/>
      <c r="D2747" s="208" t="s">
        <v>272</v>
      </c>
      <c r="E2747" s="214" t="s">
        <v>44</v>
      </c>
      <c r="F2747" s="215" t="s">
        <v>791</v>
      </c>
      <c r="G2747" s="213"/>
      <c r="H2747" s="214" t="s">
        <v>44</v>
      </c>
      <c r="I2747" s="216"/>
      <c r="J2747" s="213"/>
      <c r="K2747" s="213"/>
      <c r="L2747" s="217"/>
      <c r="M2747" s="218"/>
      <c r="N2747" s="219"/>
      <c r="O2747" s="219"/>
      <c r="P2747" s="219"/>
      <c r="Q2747" s="219"/>
      <c r="R2747" s="219"/>
      <c r="S2747" s="219"/>
      <c r="T2747" s="220"/>
      <c r="AT2747" s="221" t="s">
        <v>272</v>
      </c>
      <c r="AU2747" s="221" t="s">
        <v>91</v>
      </c>
      <c r="AV2747" s="13" t="s">
        <v>89</v>
      </c>
      <c r="AW2747" s="13" t="s">
        <v>38</v>
      </c>
      <c r="AX2747" s="13" t="s">
        <v>82</v>
      </c>
      <c r="AY2747" s="221" t="s">
        <v>262</v>
      </c>
    </row>
    <row r="2748" spans="2:51" s="15" customFormat="1" ht="10">
      <c r="B2748" s="233"/>
      <c r="C2748" s="234"/>
      <c r="D2748" s="208" t="s">
        <v>272</v>
      </c>
      <c r="E2748" s="235" t="s">
        <v>44</v>
      </c>
      <c r="F2748" s="236" t="s">
        <v>1244</v>
      </c>
      <c r="G2748" s="234"/>
      <c r="H2748" s="237">
        <v>9.1999999999999993</v>
      </c>
      <c r="I2748" s="238"/>
      <c r="J2748" s="234"/>
      <c r="K2748" s="234"/>
      <c r="L2748" s="239"/>
      <c r="M2748" s="240"/>
      <c r="N2748" s="241"/>
      <c r="O2748" s="241"/>
      <c r="P2748" s="241"/>
      <c r="Q2748" s="241"/>
      <c r="R2748" s="241"/>
      <c r="S2748" s="241"/>
      <c r="T2748" s="242"/>
      <c r="AT2748" s="243" t="s">
        <v>272</v>
      </c>
      <c r="AU2748" s="243" t="s">
        <v>91</v>
      </c>
      <c r="AV2748" s="15" t="s">
        <v>91</v>
      </c>
      <c r="AW2748" s="15" t="s">
        <v>38</v>
      </c>
      <c r="AX2748" s="15" t="s">
        <v>82</v>
      </c>
      <c r="AY2748" s="243" t="s">
        <v>262</v>
      </c>
    </row>
    <row r="2749" spans="2:51" s="13" customFormat="1" ht="10">
      <c r="B2749" s="212"/>
      <c r="C2749" s="213"/>
      <c r="D2749" s="208" t="s">
        <v>272</v>
      </c>
      <c r="E2749" s="214" t="s">
        <v>44</v>
      </c>
      <c r="F2749" s="215" t="s">
        <v>1245</v>
      </c>
      <c r="G2749" s="213"/>
      <c r="H2749" s="214" t="s">
        <v>44</v>
      </c>
      <c r="I2749" s="216"/>
      <c r="J2749" s="213"/>
      <c r="K2749" s="213"/>
      <c r="L2749" s="217"/>
      <c r="M2749" s="218"/>
      <c r="N2749" s="219"/>
      <c r="O2749" s="219"/>
      <c r="P2749" s="219"/>
      <c r="Q2749" s="219"/>
      <c r="R2749" s="219"/>
      <c r="S2749" s="219"/>
      <c r="T2749" s="220"/>
      <c r="AT2749" s="221" t="s">
        <v>272</v>
      </c>
      <c r="AU2749" s="221" t="s">
        <v>91</v>
      </c>
      <c r="AV2749" s="13" t="s">
        <v>89</v>
      </c>
      <c r="AW2749" s="13" t="s">
        <v>38</v>
      </c>
      <c r="AX2749" s="13" t="s">
        <v>82</v>
      </c>
      <c r="AY2749" s="221" t="s">
        <v>262</v>
      </c>
    </row>
    <row r="2750" spans="2:51" s="15" customFormat="1" ht="10">
      <c r="B2750" s="233"/>
      <c r="C2750" s="234"/>
      <c r="D2750" s="208" t="s">
        <v>272</v>
      </c>
      <c r="E2750" s="235" t="s">
        <v>44</v>
      </c>
      <c r="F2750" s="236" t="s">
        <v>1246</v>
      </c>
      <c r="G2750" s="234"/>
      <c r="H2750" s="237">
        <v>5.8</v>
      </c>
      <c r="I2750" s="238"/>
      <c r="J2750" s="234"/>
      <c r="K2750" s="234"/>
      <c r="L2750" s="239"/>
      <c r="M2750" s="240"/>
      <c r="N2750" s="241"/>
      <c r="O2750" s="241"/>
      <c r="P2750" s="241"/>
      <c r="Q2750" s="241"/>
      <c r="R2750" s="241"/>
      <c r="S2750" s="241"/>
      <c r="T2750" s="242"/>
      <c r="AT2750" s="243" t="s">
        <v>272</v>
      </c>
      <c r="AU2750" s="243" t="s">
        <v>91</v>
      </c>
      <c r="AV2750" s="15" t="s">
        <v>91</v>
      </c>
      <c r="AW2750" s="15" t="s">
        <v>38</v>
      </c>
      <c r="AX2750" s="15" t="s">
        <v>82</v>
      </c>
      <c r="AY2750" s="243" t="s">
        <v>262</v>
      </c>
    </row>
    <row r="2751" spans="2:51" s="13" customFormat="1" ht="10">
      <c r="B2751" s="212"/>
      <c r="C2751" s="213"/>
      <c r="D2751" s="208" t="s">
        <v>272</v>
      </c>
      <c r="E2751" s="214" t="s">
        <v>44</v>
      </c>
      <c r="F2751" s="215" t="s">
        <v>795</v>
      </c>
      <c r="G2751" s="213"/>
      <c r="H2751" s="214" t="s">
        <v>44</v>
      </c>
      <c r="I2751" s="216"/>
      <c r="J2751" s="213"/>
      <c r="K2751" s="213"/>
      <c r="L2751" s="217"/>
      <c r="M2751" s="218"/>
      <c r="N2751" s="219"/>
      <c r="O2751" s="219"/>
      <c r="P2751" s="219"/>
      <c r="Q2751" s="219"/>
      <c r="R2751" s="219"/>
      <c r="S2751" s="219"/>
      <c r="T2751" s="220"/>
      <c r="AT2751" s="221" t="s">
        <v>272</v>
      </c>
      <c r="AU2751" s="221" t="s">
        <v>91</v>
      </c>
      <c r="AV2751" s="13" t="s">
        <v>89</v>
      </c>
      <c r="AW2751" s="13" t="s">
        <v>38</v>
      </c>
      <c r="AX2751" s="13" t="s">
        <v>82</v>
      </c>
      <c r="AY2751" s="221" t="s">
        <v>262</v>
      </c>
    </row>
    <row r="2752" spans="2:51" s="13" customFormat="1" ht="10">
      <c r="B2752" s="212"/>
      <c r="C2752" s="213"/>
      <c r="D2752" s="208" t="s">
        <v>272</v>
      </c>
      <c r="E2752" s="214" t="s">
        <v>44</v>
      </c>
      <c r="F2752" s="215" t="s">
        <v>1247</v>
      </c>
      <c r="G2752" s="213"/>
      <c r="H2752" s="214" t="s">
        <v>44</v>
      </c>
      <c r="I2752" s="216"/>
      <c r="J2752" s="213"/>
      <c r="K2752" s="213"/>
      <c r="L2752" s="217"/>
      <c r="M2752" s="218"/>
      <c r="N2752" s="219"/>
      <c r="O2752" s="219"/>
      <c r="P2752" s="219"/>
      <c r="Q2752" s="219"/>
      <c r="R2752" s="219"/>
      <c r="S2752" s="219"/>
      <c r="T2752" s="220"/>
      <c r="AT2752" s="221" t="s">
        <v>272</v>
      </c>
      <c r="AU2752" s="221" t="s">
        <v>91</v>
      </c>
      <c r="AV2752" s="13" t="s">
        <v>89</v>
      </c>
      <c r="AW2752" s="13" t="s">
        <v>38</v>
      </c>
      <c r="AX2752" s="13" t="s">
        <v>82</v>
      </c>
      <c r="AY2752" s="221" t="s">
        <v>262</v>
      </c>
    </row>
    <row r="2753" spans="2:51" s="13" customFormat="1" ht="10">
      <c r="B2753" s="212"/>
      <c r="C2753" s="213"/>
      <c r="D2753" s="208" t="s">
        <v>272</v>
      </c>
      <c r="E2753" s="214" t="s">
        <v>44</v>
      </c>
      <c r="F2753" s="215" t="s">
        <v>797</v>
      </c>
      <c r="G2753" s="213"/>
      <c r="H2753" s="214" t="s">
        <v>44</v>
      </c>
      <c r="I2753" s="216"/>
      <c r="J2753" s="213"/>
      <c r="K2753" s="213"/>
      <c r="L2753" s="217"/>
      <c r="M2753" s="218"/>
      <c r="N2753" s="219"/>
      <c r="O2753" s="219"/>
      <c r="P2753" s="219"/>
      <c r="Q2753" s="219"/>
      <c r="R2753" s="219"/>
      <c r="S2753" s="219"/>
      <c r="T2753" s="220"/>
      <c r="AT2753" s="221" t="s">
        <v>272</v>
      </c>
      <c r="AU2753" s="221" t="s">
        <v>91</v>
      </c>
      <c r="AV2753" s="13" t="s">
        <v>89</v>
      </c>
      <c r="AW2753" s="13" t="s">
        <v>38</v>
      </c>
      <c r="AX2753" s="13" t="s">
        <v>82</v>
      </c>
      <c r="AY2753" s="221" t="s">
        <v>262</v>
      </c>
    </row>
    <row r="2754" spans="2:51" s="14" customFormat="1" ht="10">
      <c r="B2754" s="222"/>
      <c r="C2754" s="223"/>
      <c r="D2754" s="208" t="s">
        <v>272</v>
      </c>
      <c r="E2754" s="224" t="s">
        <v>44</v>
      </c>
      <c r="F2754" s="225" t="s">
        <v>284</v>
      </c>
      <c r="G2754" s="223"/>
      <c r="H2754" s="226">
        <v>456.25</v>
      </c>
      <c r="I2754" s="227"/>
      <c r="J2754" s="223"/>
      <c r="K2754" s="223"/>
      <c r="L2754" s="228"/>
      <c r="M2754" s="229"/>
      <c r="N2754" s="230"/>
      <c r="O2754" s="230"/>
      <c r="P2754" s="230"/>
      <c r="Q2754" s="230"/>
      <c r="R2754" s="230"/>
      <c r="S2754" s="230"/>
      <c r="T2754" s="231"/>
      <c r="AT2754" s="232" t="s">
        <v>272</v>
      </c>
      <c r="AU2754" s="232" t="s">
        <v>91</v>
      </c>
      <c r="AV2754" s="14" t="s">
        <v>97</v>
      </c>
      <c r="AW2754" s="14" t="s">
        <v>38</v>
      </c>
      <c r="AX2754" s="14" t="s">
        <v>82</v>
      </c>
      <c r="AY2754" s="232" t="s">
        <v>262</v>
      </c>
    </row>
    <row r="2755" spans="2:51" s="13" customFormat="1" ht="10">
      <c r="B2755" s="212"/>
      <c r="C2755" s="213"/>
      <c r="D2755" s="208" t="s">
        <v>272</v>
      </c>
      <c r="E2755" s="214" t="s">
        <v>44</v>
      </c>
      <c r="F2755" s="215" t="s">
        <v>1248</v>
      </c>
      <c r="G2755" s="213"/>
      <c r="H2755" s="214" t="s">
        <v>44</v>
      </c>
      <c r="I2755" s="216"/>
      <c r="J2755" s="213"/>
      <c r="K2755" s="213"/>
      <c r="L2755" s="217"/>
      <c r="M2755" s="218"/>
      <c r="N2755" s="219"/>
      <c r="O2755" s="219"/>
      <c r="P2755" s="219"/>
      <c r="Q2755" s="219"/>
      <c r="R2755" s="219"/>
      <c r="S2755" s="219"/>
      <c r="T2755" s="220"/>
      <c r="AT2755" s="221" t="s">
        <v>272</v>
      </c>
      <c r="AU2755" s="221" t="s">
        <v>91</v>
      </c>
      <c r="AV2755" s="13" t="s">
        <v>89</v>
      </c>
      <c r="AW2755" s="13" t="s">
        <v>38</v>
      </c>
      <c r="AX2755" s="13" t="s">
        <v>82</v>
      </c>
      <c r="AY2755" s="221" t="s">
        <v>262</v>
      </c>
    </row>
    <row r="2756" spans="2:51" s="13" customFormat="1" ht="10">
      <c r="B2756" s="212"/>
      <c r="C2756" s="213"/>
      <c r="D2756" s="208" t="s">
        <v>272</v>
      </c>
      <c r="E2756" s="214" t="s">
        <v>44</v>
      </c>
      <c r="F2756" s="215" t="s">
        <v>799</v>
      </c>
      <c r="G2756" s="213"/>
      <c r="H2756" s="214" t="s">
        <v>44</v>
      </c>
      <c r="I2756" s="216"/>
      <c r="J2756" s="213"/>
      <c r="K2756" s="213"/>
      <c r="L2756" s="217"/>
      <c r="M2756" s="218"/>
      <c r="N2756" s="219"/>
      <c r="O2756" s="219"/>
      <c r="P2756" s="219"/>
      <c r="Q2756" s="219"/>
      <c r="R2756" s="219"/>
      <c r="S2756" s="219"/>
      <c r="T2756" s="220"/>
      <c r="AT2756" s="221" t="s">
        <v>272</v>
      </c>
      <c r="AU2756" s="221" t="s">
        <v>91</v>
      </c>
      <c r="AV2756" s="13" t="s">
        <v>89</v>
      </c>
      <c r="AW2756" s="13" t="s">
        <v>38</v>
      </c>
      <c r="AX2756" s="13" t="s">
        <v>82</v>
      </c>
      <c r="AY2756" s="221" t="s">
        <v>262</v>
      </c>
    </row>
    <row r="2757" spans="2:51" s="15" customFormat="1" ht="10">
      <c r="B2757" s="233"/>
      <c r="C2757" s="234"/>
      <c r="D2757" s="208" t="s">
        <v>272</v>
      </c>
      <c r="E2757" s="235" t="s">
        <v>44</v>
      </c>
      <c r="F2757" s="236" t="s">
        <v>1220</v>
      </c>
      <c r="G2757" s="234"/>
      <c r="H2757" s="237">
        <v>20.3</v>
      </c>
      <c r="I2757" s="238"/>
      <c r="J2757" s="234"/>
      <c r="K2757" s="234"/>
      <c r="L2757" s="239"/>
      <c r="M2757" s="240"/>
      <c r="N2757" s="241"/>
      <c r="O2757" s="241"/>
      <c r="P2757" s="241"/>
      <c r="Q2757" s="241"/>
      <c r="R2757" s="241"/>
      <c r="S2757" s="241"/>
      <c r="T2757" s="242"/>
      <c r="AT2757" s="243" t="s">
        <v>272</v>
      </c>
      <c r="AU2757" s="243" t="s">
        <v>91</v>
      </c>
      <c r="AV2757" s="15" t="s">
        <v>91</v>
      </c>
      <c r="AW2757" s="15" t="s">
        <v>38</v>
      </c>
      <c r="AX2757" s="15" t="s">
        <v>82</v>
      </c>
      <c r="AY2757" s="243" t="s">
        <v>262</v>
      </c>
    </row>
    <row r="2758" spans="2:51" s="15" customFormat="1" ht="10">
      <c r="B2758" s="233"/>
      <c r="C2758" s="234"/>
      <c r="D2758" s="208" t="s">
        <v>272</v>
      </c>
      <c r="E2758" s="235" t="s">
        <v>44</v>
      </c>
      <c r="F2758" s="236" t="s">
        <v>1249</v>
      </c>
      <c r="G2758" s="234"/>
      <c r="H2758" s="237">
        <v>2.8</v>
      </c>
      <c r="I2758" s="238"/>
      <c r="J2758" s="234"/>
      <c r="K2758" s="234"/>
      <c r="L2758" s="239"/>
      <c r="M2758" s="240"/>
      <c r="N2758" s="241"/>
      <c r="O2758" s="241"/>
      <c r="P2758" s="241"/>
      <c r="Q2758" s="241"/>
      <c r="R2758" s="241"/>
      <c r="S2758" s="241"/>
      <c r="T2758" s="242"/>
      <c r="AT2758" s="243" t="s">
        <v>272</v>
      </c>
      <c r="AU2758" s="243" t="s">
        <v>91</v>
      </c>
      <c r="AV2758" s="15" t="s">
        <v>91</v>
      </c>
      <c r="AW2758" s="15" t="s">
        <v>38</v>
      </c>
      <c r="AX2758" s="15" t="s">
        <v>82</v>
      </c>
      <c r="AY2758" s="243" t="s">
        <v>262</v>
      </c>
    </row>
    <row r="2759" spans="2:51" s="13" customFormat="1" ht="10">
      <c r="B2759" s="212"/>
      <c r="C2759" s="213"/>
      <c r="D2759" s="208" t="s">
        <v>272</v>
      </c>
      <c r="E2759" s="214" t="s">
        <v>44</v>
      </c>
      <c r="F2759" s="215" t="s">
        <v>801</v>
      </c>
      <c r="G2759" s="213"/>
      <c r="H2759" s="214" t="s">
        <v>44</v>
      </c>
      <c r="I2759" s="216"/>
      <c r="J2759" s="213"/>
      <c r="K2759" s="213"/>
      <c r="L2759" s="217"/>
      <c r="M2759" s="218"/>
      <c r="N2759" s="219"/>
      <c r="O2759" s="219"/>
      <c r="P2759" s="219"/>
      <c r="Q2759" s="219"/>
      <c r="R2759" s="219"/>
      <c r="S2759" s="219"/>
      <c r="T2759" s="220"/>
      <c r="AT2759" s="221" t="s">
        <v>272</v>
      </c>
      <c r="AU2759" s="221" t="s">
        <v>91</v>
      </c>
      <c r="AV2759" s="13" t="s">
        <v>89</v>
      </c>
      <c r="AW2759" s="13" t="s">
        <v>38</v>
      </c>
      <c r="AX2759" s="13" t="s">
        <v>82</v>
      </c>
      <c r="AY2759" s="221" t="s">
        <v>262</v>
      </c>
    </row>
    <row r="2760" spans="2:51" s="15" customFormat="1" ht="10">
      <c r="B2760" s="233"/>
      <c r="C2760" s="234"/>
      <c r="D2760" s="208" t="s">
        <v>272</v>
      </c>
      <c r="E2760" s="235" t="s">
        <v>44</v>
      </c>
      <c r="F2760" s="236" t="s">
        <v>802</v>
      </c>
      <c r="G2760" s="234"/>
      <c r="H2760" s="237">
        <v>14.3</v>
      </c>
      <c r="I2760" s="238"/>
      <c r="J2760" s="234"/>
      <c r="K2760" s="234"/>
      <c r="L2760" s="239"/>
      <c r="M2760" s="240"/>
      <c r="N2760" s="241"/>
      <c r="O2760" s="241"/>
      <c r="P2760" s="241"/>
      <c r="Q2760" s="241"/>
      <c r="R2760" s="241"/>
      <c r="S2760" s="241"/>
      <c r="T2760" s="242"/>
      <c r="AT2760" s="243" t="s">
        <v>272</v>
      </c>
      <c r="AU2760" s="243" t="s">
        <v>91</v>
      </c>
      <c r="AV2760" s="15" t="s">
        <v>91</v>
      </c>
      <c r="AW2760" s="15" t="s">
        <v>38</v>
      </c>
      <c r="AX2760" s="15" t="s">
        <v>82</v>
      </c>
      <c r="AY2760" s="243" t="s">
        <v>262</v>
      </c>
    </row>
    <row r="2761" spans="2:51" s="15" customFormat="1" ht="10">
      <c r="B2761" s="233"/>
      <c r="C2761" s="234"/>
      <c r="D2761" s="208" t="s">
        <v>272</v>
      </c>
      <c r="E2761" s="235" t="s">
        <v>44</v>
      </c>
      <c r="F2761" s="236" t="s">
        <v>803</v>
      </c>
      <c r="G2761" s="234"/>
      <c r="H2761" s="237">
        <v>5.7</v>
      </c>
      <c r="I2761" s="238"/>
      <c r="J2761" s="234"/>
      <c r="K2761" s="234"/>
      <c r="L2761" s="239"/>
      <c r="M2761" s="240"/>
      <c r="N2761" s="241"/>
      <c r="O2761" s="241"/>
      <c r="P2761" s="241"/>
      <c r="Q2761" s="241"/>
      <c r="R2761" s="241"/>
      <c r="S2761" s="241"/>
      <c r="T2761" s="242"/>
      <c r="AT2761" s="243" t="s">
        <v>272</v>
      </c>
      <c r="AU2761" s="243" t="s">
        <v>91</v>
      </c>
      <c r="AV2761" s="15" t="s">
        <v>91</v>
      </c>
      <c r="AW2761" s="15" t="s">
        <v>38</v>
      </c>
      <c r="AX2761" s="15" t="s">
        <v>82</v>
      </c>
      <c r="AY2761" s="243" t="s">
        <v>262</v>
      </c>
    </row>
    <row r="2762" spans="2:51" s="13" customFormat="1" ht="10">
      <c r="B2762" s="212"/>
      <c r="C2762" s="213"/>
      <c r="D2762" s="208" t="s">
        <v>272</v>
      </c>
      <c r="E2762" s="214" t="s">
        <v>44</v>
      </c>
      <c r="F2762" s="215" t="s">
        <v>804</v>
      </c>
      <c r="G2762" s="213"/>
      <c r="H2762" s="214" t="s">
        <v>44</v>
      </c>
      <c r="I2762" s="216"/>
      <c r="J2762" s="213"/>
      <c r="K2762" s="213"/>
      <c r="L2762" s="217"/>
      <c r="M2762" s="218"/>
      <c r="N2762" s="219"/>
      <c r="O2762" s="219"/>
      <c r="P2762" s="219"/>
      <c r="Q2762" s="219"/>
      <c r="R2762" s="219"/>
      <c r="S2762" s="219"/>
      <c r="T2762" s="220"/>
      <c r="AT2762" s="221" t="s">
        <v>272</v>
      </c>
      <c r="AU2762" s="221" t="s">
        <v>91</v>
      </c>
      <c r="AV2762" s="13" t="s">
        <v>89</v>
      </c>
      <c r="AW2762" s="13" t="s">
        <v>38</v>
      </c>
      <c r="AX2762" s="13" t="s">
        <v>82</v>
      </c>
      <c r="AY2762" s="221" t="s">
        <v>262</v>
      </c>
    </row>
    <row r="2763" spans="2:51" s="15" customFormat="1" ht="10">
      <c r="B2763" s="233"/>
      <c r="C2763" s="234"/>
      <c r="D2763" s="208" t="s">
        <v>272</v>
      </c>
      <c r="E2763" s="235" t="s">
        <v>44</v>
      </c>
      <c r="F2763" s="236" t="s">
        <v>1250</v>
      </c>
      <c r="G2763" s="234"/>
      <c r="H2763" s="237">
        <v>23.6</v>
      </c>
      <c r="I2763" s="238"/>
      <c r="J2763" s="234"/>
      <c r="K2763" s="234"/>
      <c r="L2763" s="239"/>
      <c r="M2763" s="240"/>
      <c r="N2763" s="241"/>
      <c r="O2763" s="241"/>
      <c r="P2763" s="241"/>
      <c r="Q2763" s="241"/>
      <c r="R2763" s="241"/>
      <c r="S2763" s="241"/>
      <c r="T2763" s="242"/>
      <c r="AT2763" s="243" t="s">
        <v>272</v>
      </c>
      <c r="AU2763" s="243" t="s">
        <v>91</v>
      </c>
      <c r="AV2763" s="15" t="s">
        <v>91</v>
      </c>
      <c r="AW2763" s="15" t="s">
        <v>38</v>
      </c>
      <c r="AX2763" s="15" t="s">
        <v>82</v>
      </c>
      <c r="AY2763" s="243" t="s">
        <v>262</v>
      </c>
    </row>
    <row r="2764" spans="2:51" s="13" customFormat="1" ht="10">
      <c r="B2764" s="212"/>
      <c r="C2764" s="213"/>
      <c r="D2764" s="208" t="s">
        <v>272</v>
      </c>
      <c r="E2764" s="214" t="s">
        <v>44</v>
      </c>
      <c r="F2764" s="215" t="s">
        <v>806</v>
      </c>
      <c r="G2764" s="213"/>
      <c r="H2764" s="214" t="s">
        <v>44</v>
      </c>
      <c r="I2764" s="216"/>
      <c r="J2764" s="213"/>
      <c r="K2764" s="213"/>
      <c r="L2764" s="217"/>
      <c r="M2764" s="218"/>
      <c r="N2764" s="219"/>
      <c r="O2764" s="219"/>
      <c r="P2764" s="219"/>
      <c r="Q2764" s="219"/>
      <c r="R2764" s="219"/>
      <c r="S2764" s="219"/>
      <c r="T2764" s="220"/>
      <c r="AT2764" s="221" t="s">
        <v>272</v>
      </c>
      <c r="AU2764" s="221" t="s">
        <v>91</v>
      </c>
      <c r="AV2764" s="13" t="s">
        <v>89</v>
      </c>
      <c r="AW2764" s="13" t="s">
        <v>38</v>
      </c>
      <c r="AX2764" s="13" t="s">
        <v>82</v>
      </c>
      <c r="AY2764" s="221" t="s">
        <v>262</v>
      </c>
    </row>
    <row r="2765" spans="2:51" s="15" customFormat="1" ht="10">
      <c r="B2765" s="233"/>
      <c r="C2765" s="234"/>
      <c r="D2765" s="208" t="s">
        <v>272</v>
      </c>
      <c r="E2765" s="235" t="s">
        <v>44</v>
      </c>
      <c r="F2765" s="236" t="s">
        <v>807</v>
      </c>
      <c r="G2765" s="234"/>
      <c r="H2765" s="237">
        <v>13.9</v>
      </c>
      <c r="I2765" s="238"/>
      <c r="J2765" s="234"/>
      <c r="K2765" s="234"/>
      <c r="L2765" s="239"/>
      <c r="M2765" s="240"/>
      <c r="N2765" s="241"/>
      <c r="O2765" s="241"/>
      <c r="P2765" s="241"/>
      <c r="Q2765" s="241"/>
      <c r="R2765" s="241"/>
      <c r="S2765" s="241"/>
      <c r="T2765" s="242"/>
      <c r="AT2765" s="243" t="s">
        <v>272</v>
      </c>
      <c r="AU2765" s="243" t="s">
        <v>91</v>
      </c>
      <c r="AV2765" s="15" t="s">
        <v>91</v>
      </c>
      <c r="AW2765" s="15" t="s">
        <v>38</v>
      </c>
      <c r="AX2765" s="15" t="s">
        <v>82</v>
      </c>
      <c r="AY2765" s="243" t="s">
        <v>262</v>
      </c>
    </row>
    <row r="2766" spans="2:51" s="15" customFormat="1" ht="10">
      <c r="B2766" s="233"/>
      <c r="C2766" s="234"/>
      <c r="D2766" s="208" t="s">
        <v>272</v>
      </c>
      <c r="E2766" s="235" t="s">
        <v>44</v>
      </c>
      <c r="F2766" s="236" t="s">
        <v>803</v>
      </c>
      <c r="G2766" s="234"/>
      <c r="H2766" s="237">
        <v>5.7</v>
      </c>
      <c r="I2766" s="238"/>
      <c r="J2766" s="234"/>
      <c r="K2766" s="234"/>
      <c r="L2766" s="239"/>
      <c r="M2766" s="240"/>
      <c r="N2766" s="241"/>
      <c r="O2766" s="241"/>
      <c r="P2766" s="241"/>
      <c r="Q2766" s="241"/>
      <c r="R2766" s="241"/>
      <c r="S2766" s="241"/>
      <c r="T2766" s="242"/>
      <c r="AT2766" s="243" t="s">
        <v>272</v>
      </c>
      <c r="AU2766" s="243" t="s">
        <v>91</v>
      </c>
      <c r="AV2766" s="15" t="s">
        <v>91</v>
      </c>
      <c r="AW2766" s="15" t="s">
        <v>38</v>
      </c>
      <c r="AX2766" s="15" t="s">
        <v>82</v>
      </c>
      <c r="AY2766" s="243" t="s">
        <v>262</v>
      </c>
    </row>
    <row r="2767" spans="2:51" s="13" customFormat="1" ht="10">
      <c r="B2767" s="212"/>
      <c r="C2767" s="213"/>
      <c r="D2767" s="208" t="s">
        <v>272</v>
      </c>
      <c r="E2767" s="214" t="s">
        <v>44</v>
      </c>
      <c r="F2767" s="215" t="s">
        <v>808</v>
      </c>
      <c r="G2767" s="213"/>
      <c r="H2767" s="214" t="s">
        <v>44</v>
      </c>
      <c r="I2767" s="216"/>
      <c r="J2767" s="213"/>
      <c r="K2767" s="213"/>
      <c r="L2767" s="217"/>
      <c r="M2767" s="218"/>
      <c r="N2767" s="219"/>
      <c r="O2767" s="219"/>
      <c r="P2767" s="219"/>
      <c r="Q2767" s="219"/>
      <c r="R2767" s="219"/>
      <c r="S2767" s="219"/>
      <c r="T2767" s="220"/>
      <c r="AT2767" s="221" t="s">
        <v>272</v>
      </c>
      <c r="AU2767" s="221" t="s">
        <v>91</v>
      </c>
      <c r="AV2767" s="13" t="s">
        <v>89</v>
      </c>
      <c r="AW2767" s="13" t="s">
        <v>38</v>
      </c>
      <c r="AX2767" s="13" t="s">
        <v>82</v>
      </c>
      <c r="AY2767" s="221" t="s">
        <v>262</v>
      </c>
    </row>
    <row r="2768" spans="2:51" s="15" customFormat="1" ht="10">
      <c r="B2768" s="233"/>
      <c r="C2768" s="234"/>
      <c r="D2768" s="208" t="s">
        <v>272</v>
      </c>
      <c r="E2768" s="235" t="s">
        <v>44</v>
      </c>
      <c r="F2768" s="236" t="s">
        <v>1251</v>
      </c>
      <c r="G2768" s="234"/>
      <c r="H2768" s="237">
        <v>85.7</v>
      </c>
      <c r="I2768" s="238"/>
      <c r="J2768" s="234"/>
      <c r="K2768" s="234"/>
      <c r="L2768" s="239"/>
      <c r="M2768" s="240"/>
      <c r="N2768" s="241"/>
      <c r="O2768" s="241"/>
      <c r="P2768" s="241"/>
      <c r="Q2768" s="241"/>
      <c r="R2768" s="241"/>
      <c r="S2768" s="241"/>
      <c r="T2768" s="242"/>
      <c r="AT2768" s="243" t="s">
        <v>272</v>
      </c>
      <c r="AU2768" s="243" t="s">
        <v>91</v>
      </c>
      <c r="AV2768" s="15" t="s">
        <v>91</v>
      </c>
      <c r="AW2768" s="15" t="s">
        <v>38</v>
      </c>
      <c r="AX2768" s="15" t="s">
        <v>82</v>
      </c>
      <c r="AY2768" s="243" t="s">
        <v>262</v>
      </c>
    </row>
    <row r="2769" spans="2:51" s="13" customFormat="1" ht="10">
      <c r="B2769" s="212"/>
      <c r="C2769" s="213"/>
      <c r="D2769" s="208" t="s">
        <v>272</v>
      </c>
      <c r="E2769" s="214" t="s">
        <v>44</v>
      </c>
      <c r="F2769" s="215" t="s">
        <v>810</v>
      </c>
      <c r="G2769" s="213"/>
      <c r="H2769" s="214" t="s">
        <v>44</v>
      </c>
      <c r="I2769" s="216"/>
      <c r="J2769" s="213"/>
      <c r="K2769" s="213"/>
      <c r="L2769" s="217"/>
      <c r="M2769" s="218"/>
      <c r="N2769" s="219"/>
      <c r="O2769" s="219"/>
      <c r="P2769" s="219"/>
      <c r="Q2769" s="219"/>
      <c r="R2769" s="219"/>
      <c r="S2769" s="219"/>
      <c r="T2769" s="220"/>
      <c r="AT2769" s="221" t="s">
        <v>272</v>
      </c>
      <c r="AU2769" s="221" t="s">
        <v>91</v>
      </c>
      <c r="AV2769" s="13" t="s">
        <v>89</v>
      </c>
      <c r="AW2769" s="13" t="s">
        <v>38</v>
      </c>
      <c r="AX2769" s="13" t="s">
        <v>82</v>
      </c>
      <c r="AY2769" s="221" t="s">
        <v>262</v>
      </c>
    </row>
    <row r="2770" spans="2:51" s="15" customFormat="1" ht="10">
      <c r="B2770" s="233"/>
      <c r="C2770" s="234"/>
      <c r="D2770" s="208" t="s">
        <v>272</v>
      </c>
      <c r="E2770" s="235" t="s">
        <v>44</v>
      </c>
      <c r="F2770" s="236" t="s">
        <v>1252</v>
      </c>
      <c r="G2770" s="234"/>
      <c r="H2770" s="237">
        <v>16.600000000000001</v>
      </c>
      <c r="I2770" s="238"/>
      <c r="J2770" s="234"/>
      <c r="K2770" s="234"/>
      <c r="L2770" s="239"/>
      <c r="M2770" s="240"/>
      <c r="N2770" s="241"/>
      <c r="O2770" s="241"/>
      <c r="P2770" s="241"/>
      <c r="Q2770" s="241"/>
      <c r="R2770" s="241"/>
      <c r="S2770" s="241"/>
      <c r="T2770" s="242"/>
      <c r="AT2770" s="243" t="s">
        <v>272</v>
      </c>
      <c r="AU2770" s="243" t="s">
        <v>91</v>
      </c>
      <c r="AV2770" s="15" t="s">
        <v>91</v>
      </c>
      <c r="AW2770" s="15" t="s">
        <v>38</v>
      </c>
      <c r="AX2770" s="15" t="s">
        <v>82</v>
      </c>
      <c r="AY2770" s="243" t="s">
        <v>262</v>
      </c>
    </row>
    <row r="2771" spans="2:51" s="13" customFormat="1" ht="10">
      <c r="B2771" s="212"/>
      <c r="C2771" s="213"/>
      <c r="D2771" s="208" t="s">
        <v>272</v>
      </c>
      <c r="E2771" s="214" t="s">
        <v>44</v>
      </c>
      <c r="F2771" s="215" t="s">
        <v>811</v>
      </c>
      <c r="G2771" s="213"/>
      <c r="H2771" s="214" t="s">
        <v>44</v>
      </c>
      <c r="I2771" s="216"/>
      <c r="J2771" s="213"/>
      <c r="K2771" s="213"/>
      <c r="L2771" s="217"/>
      <c r="M2771" s="218"/>
      <c r="N2771" s="219"/>
      <c r="O2771" s="219"/>
      <c r="P2771" s="219"/>
      <c r="Q2771" s="219"/>
      <c r="R2771" s="219"/>
      <c r="S2771" s="219"/>
      <c r="T2771" s="220"/>
      <c r="AT2771" s="221" t="s">
        <v>272</v>
      </c>
      <c r="AU2771" s="221" t="s">
        <v>91</v>
      </c>
      <c r="AV2771" s="13" t="s">
        <v>89</v>
      </c>
      <c r="AW2771" s="13" t="s">
        <v>38</v>
      </c>
      <c r="AX2771" s="13" t="s">
        <v>82</v>
      </c>
      <c r="AY2771" s="221" t="s">
        <v>262</v>
      </c>
    </row>
    <row r="2772" spans="2:51" s="15" customFormat="1" ht="10">
      <c r="B2772" s="233"/>
      <c r="C2772" s="234"/>
      <c r="D2772" s="208" t="s">
        <v>272</v>
      </c>
      <c r="E2772" s="235" t="s">
        <v>44</v>
      </c>
      <c r="F2772" s="236" t="s">
        <v>1253</v>
      </c>
      <c r="G2772" s="234"/>
      <c r="H2772" s="237">
        <v>16.8</v>
      </c>
      <c r="I2772" s="238"/>
      <c r="J2772" s="234"/>
      <c r="K2772" s="234"/>
      <c r="L2772" s="239"/>
      <c r="M2772" s="240"/>
      <c r="N2772" s="241"/>
      <c r="O2772" s="241"/>
      <c r="P2772" s="241"/>
      <c r="Q2772" s="241"/>
      <c r="R2772" s="241"/>
      <c r="S2772" s="241"/>
      <c r="T2772" s="242"/>
      <c r="AT2772" s="243" t="s">
        <v>272</v>
      </c>
      <c r="AU2772" s="243" t="s">
        <v>91</v>
      </c>
      <c r="AV2772" s="15" t="s">
        <v>91</v>
      </c>
      <c r="AW2772" s="15" t="s">
        <v>38</v>
      </c>
      <c r="AX2772" s="15" t="s">
        <v>82</v>
      </c>
      <c r="AY2772" s="243" t="s">
        <v>262</v>
      </c>
    </row>
    <row r="2773" spans="2:51" s="13" customFormat="1" ht="10">
      <c r="B2773" s="212"/>
      <c r="C2773" s="213"/>
      <c r="D2773" s="208" t="s">
        <v>272</v>
      </c>
      <c r="E2773" s="214" t="s">
        <v>44</v>
      </c>
      <c r="F2773" s="215" t="s">
        <v>813</v>
      </c>
      <c r="G2773" s="213"/>
      <c r="H2773" s="214" t="s">
        <v>44</v>
      </c>
      <c r="I2773" s="216"/>
      <c r="J2773" s="213"/>
      <c r="K2773" s="213"/>
      <c r="L2773" s="217"/>
      <c r="M2773" s="218"/>
      <c r="N2773" s="219"/>
      <c r="O2773" s="219"/>
      <c r="P2773" s="219"/>
      <c r="Q2773" s="219"/>
      <c r="R2773" s="219"/>
      <c r="S2773" s="219"/>
      <c r="T2773" s="220"/>
      <c r="AT2773" s="221" t="s">
        <v>272</v>
      </c>
      <c r="AU2773" s="221" t="s">
        <v>91</v>
      </c>
      <c r="AV2773" s="13" t="s">
        <v>89</v>
      </c>
      <c r="AW2773" s="13" t="s">
        <v>38</v>
      </c>
      <c r="AX2773" s="13" t="s">
        <v>82</v>
      </c>
      <c r="AY2773" s="221" t="s">
        <v>262</v>
      </c>
    </row>
    <row r="2774" spans="2:51" s="15" customFormat="1" ht="10">
      <c r="B2774" s="233"/>
      <c r="C2774" s="234"/>
      <c r="D2774" s="208" t="s">
        <v>272</v>
      </c>
      <c r="E2774" s="235" t="s">
        <v>44</v>
      </c>
      <c r="F2774" s="236" t="s">
        <v>1254</v>
      </c>
      <c r="G2774" s="234"/>
      <c r="H2774" s="237">
        <v>20.399999999999999</v>
      </c>
      <c r="I2774" s="238"/>
      <c r="J2774" s="234"/>
      <c r="K2774" s="234"/>
      <c r="L2774" s="239"/>
      <c r="M2774" s="240"/>
      <c r="N2774" s="241"/>
      <c r="O2774" s="241"/>
      <c r="P2774" s="241"/>
      <c r="Q2774" s="241"/>
      <c r="R2774" s="241"/>
      <c r="S2774" s="241"/>
      <c r="T2774" s="242"/>
      <c r="AT2774" s="243" t="s">
        <v>272</v>
      </c>
      <c r="AU2774" s="243" t="s">
        <v>91</v>
      </c>
      <c r="AV2774" s="15" t="s">
        <v>91</v>
      </c>
      <c r="AW2774" s="15" t="s">
        <v>38</v>
      </c>
      <c r="AX2774" s="15" t="s">
        <v>82</v>
      </c>
      <c r="AY2774" s="243" t="s">
        <v>262</v>
      </c>
    </row>
    <row r="2775" spans="2:51" s="13" customFormat="1" ht="10">
      <c r="B2775" s="212"/>
      <c r="C2775" s="213"/>
      <c r="D2775" s="208" t="s">
        <v>272</v>
      </c>
      <c r="E2775" s="214" t="s">
        <v>44</v>
      </c>
      <c r="F2775" s="215" t="s">
        <v>815</v>
      </c>
      <c r="G2775" s="213"/>
      <c r="H2775" s="214" t="s">
        <v>44</v>
      </c>
      <c r="I2775" s="216"/>
      <c r="J2775" s="213"/>
      <c r="K2775" s="213"/>
      <c r="L2775" s="217"/>
      <c r="M2775" s="218"/>
      <c r="N2775" s="219"/>
      <c r="O2775" s="219"/>
      <c r="P2775" s="219"/>
      <c r="Q2775" s="219"/>
      <c r="R2775" s="219"/>
      <c r="S2775" s="219"/>
      <c r="T2775" s="220"/>
      <c r="AT2775" s="221" t="s">
        <v>272</v>
      </c>
      <c r="AU2775" s="221" t="s">
        <v>91</v>
      </c>
      <c r="AV2775" s="13" t="s">
        <v>89</v>
      </c>
      <c r="AW2775" s="13" t="s">
        <v>38</v>
      </c>
      <c r="AX2775" s="13" t="s">
        <v>82</v>
      </c>
      <c r="AY2775" s="221" t="s">
        <v>262</v>
      </c>
    </row>
    <row r="2776" spans="2:51" s="15" customFormat="1" ht="10">
      <c r="B2776" s="233"/>
      <c r="C2776" s="234"/>
      <c r="D2776" s="208" t="s">
        <v>272</v>
      </c>
      <c r="E2776" s="235" t="s">
        <v>44</v>
      </c>
      <c r="F2776" s="236" t="s">
        <v>1255</v>
      </c>
      <c r="G2776" s="234"/>
      <c r="H2776" s="237">
        <v>21.4</v>
      </c>
      <c r="I2776" s="238"/>
      <c r="J2776" s="234"/>
      <c r="K2776" s="234"/>
      <c r="L2776" s="239"/>
      <c r="M2776" s="240"/>
      <c r="N2776" s="241"/>
      <c r="O2776" s="241"/>
      <c r="P2776" s="241"/>
      <c r="Q2776" s="241"/>
      <c r="R2776" s="241"/>
      <c r="S2776" s="241"/>
      <c r="T2776" s="242"/>
      <c r="AT2776" s="243" t="s">
        <v>272</v>
      </c>
      <c r="AU2776" s="243" t="s">
        <v>91</v>
      </c>
      <c r="AV2776" s="15" t="s">
        <v>91</v>
      </c>
      <c r="AW2776" s="15" t="s">
        <v>38</v>
      </c>
      <c r="AX2776" s="15" t="s">
        <v>82</v>
      </c>
      <c r="AY2776" s="243" t="s">
        <v>262</v>
      </c>
    </row>
    <row r="2777" spans="2:51" s="13" customFormat="1" ht="10">
      <c r="B2777" s="212"/>
      <c r="C2777" s="213"/>
      <c r="D2777" s="208" t="s">
        <v>272</v>
      </c>
      <c r="E2777" s="214" t="s">
        <v>44</v>
      </c>
      <c r="F2777" s="215" t="s">
        <v>817</v>
      </c>
      <c r="G2777" s="213"/>
      <c r="H2777" s="214" t="s">
        <v>44</v>
      </c>
      <c r="I2777" s="216"/>
      <c r="J2777" s="213"/>
      <c r="K2777" s="213"/>
      <c r="L2777" s="217"/>
      <c r="M2777" s="218"/>
      <c r="N2777" s="219"/>
      <c r="O2777" s="219"/>
      <c r="P2777" s="219"/>
      <c r="Q2777" s="219"/>
      <c r="R2777" s="219"/>
      <c r="S2777" s="219"/>
      <c r="T2777" s="220"/>
      <c r="AT2777" s="221" t="s">
        <v>272</v>
      </c>
      <c r="AU2777" s="221" t="s">
        <v>91</v>
      </c>
      <c r="AV2777" s="13" t="s">
        <v>89</v>
      </c>
      <c r="AW2777" s="13" t="s">
        <v>38</v>
      </c>
      <c r="AX2777" s="13" t="s">
        <v>82</v>
      </c>
      <c r="AY2777" s="221" t="s">
        <v>262</v>
      </c>
    </row>
    <row r="2778" spans="2:51" s="15" customFormat="1" ht="10">
      <c r="B2778" s="233"/>
      <c r="C2778" s="234"/>
      <c r="D2778" s="208" t="s">
        <v>272</v>
      </c>
      <c r="E2778" s="235" t="s">
        <v>44</v>
      </c>
      <c r="F2778" s="236" t="s">
        <v>1253</v>
      </c>
      <c r="G2778" s="234"/>
      <c r="H2778" s="237">
        <v>16.8</v>
      </c>
      <c r="I2778" s="238"/>
      <c r="J2778" s="234"/>
      <c r="K2778" s="234"/>
      <c r="L2778" s="239"/>
      <c r="M2778" s="240"/>
      <c r="N2778" s="241"/>
      <c r="O2778" s="241"/>
      <c r="P2778" s="241"/>
      <c r="Q2778" s="241"/>
      <c r="R2778" s="241"/>
      <c r="S2778" s="241"/>
      <c r="T2778" s="242"/>
      <c r="AT2778" s="243" t="s">
        <v>272</v>
      </c>
      <c r="AU2778" s="243" t="s">
        <v>91</v>
      </c>
      <c r="AV2778" s="15" t="s">
        <v>91</v>
      </c>
      <c r="AW2778" s="15" t="s">
        <v>38</v>
      </c>
      <c r="AX2778" s="15" t="s">
        <v>82</v>
      </c>
      <c r="AY2778" s="243" t="s">
        <v>262</v>
      </c>
    </row>
    <row r="2779" spans="2:51" s="13" customFormat="1" ht="10">
      <c r="B2779" s="212"/>
      <c r="C2779" s="213"/>
      <c r="D2779" s="208" t="s">
        <v>272</v>
      </c>
      <c r="E2779" s="214" t="s">
        <v>44</v>
      </c>
      <c r="F2779" s="215" t="s">
        <v>819</v>
      </c>
      <c r="G2779" s="213"/>
      <c r="H2779" s="214" t="s">
        <v>44</v>
      </c>
      <c r="I2779" s="216"/>
      <c r="J2779" s="213"/>
      <c r="K2779" s="213"/>
      <c r="L2779" s="217"/>
      <c r="M2779" s="218"/>
      <c r="N2779" s="219"/>
      <c r="O2779" s="219"/>
      <c r="P2779" s="219"/>
      <c r="Q2779" s="219"/>
      <c r="R2779" s="219"/>
      <c r="S2779" s="219"/>
      <c r="T2779" s="220"/>
      <c r="AT2779" s="221" t="s">
        <v>272</v>
      </c>
      <c r="AU2779" s="221" t="s">
        <v>91</v>
      </c>
      <c r="AV2779" s="13" t="s">
        <v>89</v>
      </c>
      <c r="AW2779" s="13" t="s">
        <v>38</v>
      </c>
      <c r="AX2779" s="13" t="s">
        <v>82</v>
      </c>
      <c r="AY2779" s="221" t="s">
        <v>262</v>
      </c>
    </row>
    <row r="2780" spans="2:51" s="15" customFormat="1" ht="10">
      <c r="B2780" s="233"/>
      <c r="C2780" s="234"/>
      <c r="D2780" s="208" t="s">
        <v>272</v>
      </c>
      <c r="E2780" s="235" t="s">
        <v>44</v>
      </c>
      <c r="F2780" s="236" t="s">
        <v>1256</v>
      </c>
      <c r="G2780" s="234"/>
      <c r="H2780" s="237">
        <v>17.3</v>
      </c>
      <c r="I2780" s="238"/>
      <c r="J2780" s="234"/>
      <c r="K2780" s="234"/>
      <c r="L2780" s="239"/>
      <c r="M2780" s="240"/>
      <c r="N2780" s="241"/>
      <c r="O2780" s="241"/>
      <c r="P2780" s="241"/>
      <c r="Q2780" s="241"/>
      <c r="R2780" s="241"/>
      <c r="S2780" s="241"/>
      <c r="T2780" s="242"/>
      <c r="AT2780" s="243" t="s">
        <v>272</v>
      </c>
      <c r="AU2780" s="243" t="s">
        <v>91</v>
      </c>
      <c r="AV2780" s="15" t="s">
        <v>91</v>
      </c>
      <c r="AW2780" s="15" t="s">
        <v>38</v>
      </c>
      <c r="AX2780" s="15" t="s">
        <v>82</v>
      </c>
      <c r="AY2780" s="243" t="s">
        <v>262</v>
      </c>
    </row>
    <row r="2781" spans="2:51" s="13" customFormat="1" ht="10">
      <c r="B2781" s="212"/>
      <c r="C2781" s="213"/>
      <c r="D2781" s="208" t="s">
        <v>272</v>
      </c>
      <c r="E2781" s="214" t="s">
        <v>44</v>
      </c>
      <c r="F2781" s="215" t="s">
        <v>821</v>
      </c>
      <c r="G2781" s="213"/>
      <c r="H2781" s="214" t="s">
        <v>44</v>
      </c>
      <c r="I2781" s="216"/>
      <c r="J2781" s="213"/>
      <c r="K2781" s="213"/>
      <c r="L2781" s="217"/>
      <c r="M2781" s="218"/>
      <c r="N2781" s="219"/>
      <c r="O2781" s="219"/>
      <c r="P2781" s="219"/>
      <c r="Q2781" s="219"/>
      <c r="R2781" s="219"/>
      <c r="S2781" s="219"/>
      <c r="T2781" s="220"/>
      <c r="AT2781" s="221" t="s">
        <v>272</v>
      </c>
      <c r="AU2781" s="221" t="s">
        <v>91</v>
      </c>
      <c r="AV2781" s="13" t="s">
        <v>89</v>
      </c>
      <c r="AW2781" s="13" t="s">
        <v>38</v>
      </c>
      <c r="AX2781" s="13" t="s">
        <v>82</v>
      </c>
      <c r="AY2781" s="221" t="s">
        <v>262</v>
      </c>
    </row>
    <row r="2782" spans="2:51" s="15" customFormat="1" ht="10">
      <c r="B2782" s="233"/>
      <c r="C2782" s="234"/>
      <c r="D2782" s="208" t="s">
        <v>272</v>
      </c>
      <c r="E2782" s="235" t="s">
        <v>44</v>
      </c>
      <c r="F2782" s="236" t="s">
        <v>1257</v>
      </c>
      <c r="G2782" s="234"/>
      <c r="H2782" s="237">
        <v>21.8</v>
      </c>
      <c r="I2782" s="238"/>
      <c r="J2782" s="234"/>
      <c r="K2782" s="234"/>
      <c r="L2782" s="239"/>
      <c r="M2782" s="240"/>
      <c r="N2782" s="241"/>
      <c r="O2782" s="241"/>
      <c r="P2782" s="241"/>
      <c r="Q2782" s="241"/>
      <c r="R2782" s="241"/>
      <c r="S2782" s="241"/>
      <c r="T2782" s="242"/>
      <c r="AT2782" s="243" t="s">
        <v>272</v>
      </c>
      <c r="AU2782" s="243" t="s">
        <v>91</v>
      </c>
      <c r="AV2782" s="15" t="s">
        <v>91</v>
      </c>
      <c r="AW2782" s="15" t="s">
        <v>38</v>
      </c>
      <c r="AX2782" s="15" t="s">
        <v>82</v>
      </c>
      <c r="AY2782" s="243" t="s">
        <v>262</v>
      </c>
    </row>
    <row r="2783" spans="2:51" s="13" customFormat="1" ht="10">
      <c r="B2783" s="212"/>
      <c r="C2783" s="213"/>
      <c r="D2783" s="208" t="s">
        <v>272</v>
      </c>
      <c r="E2783" s="214" t="s">
        <v>44</v>
      </c>
      <c r="F2783" s="215" t="s">
        <v>823</v>
      </c>
      <c r="G2783" s="213"/>
      <c r="H2783" s="214" t="s">
        <v>44</v>
      </c>
      <c r="I2783" s="216"/>
      <c r="J2783" s="213"/>
      <c r="K2783" s="213"/>
      <c r="L2783" s="217"/>
      <c r="M2783" s="218"/>
      <c r="N2783" s="219"/>
      <c r="O2783" s="219"/>
      <c r="P2783" s="219"/>
      <c r="Q2783" s="219"/>
      <c r="R2783" s="219"/>
      <c r="S2783" s="219"/>
      <c r="T2783" s="220"/>
      <c r="AT2783" s="221" t="s">
        <v>272</v>
      </c>
      <c r="AU2783" s="221" t="s">
        <v>91</v>
      </c>
      <c r="AV2783" s="13" t="s">
        <v>89</v>
      </c>
      <c r="AW2783" s="13" t="s">
        <v>38</v>
      </c>
      <c r="AX2783" s="13" t="s">
        <v>82</v>
      </c>
      <c r="AY2783" s="221" t="s">
        <v>262</v>
      </c>
    </row>
    <row r="2784" spans="2:51" s="15" customFormat="1" ht="10">
      <c r="B2784" s="233"/>
      <c r="C2784" s="234"/>
      <c r="D2784" s="208" t="s">
        <v>272</v>
      </c>
      <c r="E2784" s="235" t="s">
        <v>44</v>
      </c>
      <c r="F2784" s="236" t="s">
        <v>1258</v>
      </c>
      <c r="G2784" s="234"/>
      <c r="H2784" s="237">
        <v>23.2</v>
      </c>
      <c r="I2784" s="238"/>
      <c r="J2784" s="234"/>
      <c r="K2784" s="234"/>
      <c r="L2784" s="239"/>
      <c r="M2784" s="240"/>
      <c r="N2784" s="241"/>
      <c r="O2784" s="241"/>
      <c r="P2784" s="241"/>
      <c r="Q2784" s="241"/>
      <c r="R2784" s="241"/>
      <c r="S2784" s="241"/>
      <c r="T2784" s="242"/>
      <c r="AT2784" s="243" t="s">
        <v>272</v>
      </c>
      <c r="AU2784" s="243" t="s">
        <v>91</v>
      </c>
      <c r="AV2784" s="15" t="s">
        <v>91</v>
      </c>
      <c r="AW2784" s="15" t="s">
        <v>38</v>
      </c>
      <c r="AX2784" s="15" t="s">
        <v>82</v>
      </c>
      <c r="AY2784" s="243" t="s">
        <v>262</v>
      </c>
    </row>
    <row r="2785" spans="2:51" s="13" customFormat="1" ht="10">
      <c r="B2785" s="212"/>
      <c r="C2785" s="213"/>
      <c r="D2785" s="208" t="s">
        <v>272</v>
      </c>
      <c r="E2785" s="214" t="s">
        <v>44</v>
      </c>
      <c r="F2785" s="215" t="s">
        <v>824</v>
      </c>
      <c r="G2785" s="213"/>
      <c r="H2785" s="214" t="s">
        <v>44</v>
      </c>
      <c r="I2785" s="216"/>
      <c r="J2785" s="213"/>
      <c r="K2785" s="213"/>
      <c r="L2785" s="217"/>
      <c r="M2785" s="218"/>
      <c r="N2785" s="219"/>
      <c r="O2785" s="219"/>
      <c r="P2785" s="219"/>
      <c r="Q2785" s="219"/>
      <c r="R2785" s="219"/>
      <c r="S2785" s="219"/>
      <c r="T2785" s="220"/>
      <c r="AT2785" s="221" t="s">
        <v>272</v>
      </c>
      <c r="AU2785" s="221" t="s">
        <v>91</v>
      </c>
      <c r="AV2785" s="13" t="s">
        <v>89</v>
      </c>
      <c r="AW2785" s="13" t="s">
        <v>38</v>
      </c>
      <c r="AX2785" s="13" t="s">
        <v>82</v>
      </c>
      <c r="AY2785" s="221" t="s">
        <v>262</v>
      </c>
    </row>
    <row r="2786" spans="2:51" s="15" customFormat="1" ht="10">
      <c r="B2786" s="233"/>
      <c r="C2786" s="234"/>
      <c r="D2786" s="208" t="s">
        <v>272</v>
      </c>
      <c r="E2786" s="235" t="s">
        <v>44</v>
      </c>
      <c r="F2786" s="236" t="s">
        <v>1259</v>
      </c>
      <c r="G2786" s="234"/>
      <c r="H2786" s="237">
        <v>31.4</v>
      </c>
      <c r="I2786" s="238"/>
      <c r="J2786" s="234"/>
      <c r="K2786" s="234"/>
      <c r="L2786" s="239"/>
      <c r="M2786" s="240"/>
      <c r="N2786" s="241"/>
      <c r="O2786" s="241"/>
      <c r="P2786" s="241"/>
      <c r="Q2786" s="241"/>
      <c r="R2786" s="241"/>
      <c r="S2786" s="241"/>
      <c r="T2786" s="242"/>
      <c r="AT2786" s="243" t="s">
        <v>272</v>
      </c>
      <c r="AU2786" s="243" t="s">
        <v>91</v>
      </c>
      <c r="AV2786" s="15" t="s">
        <v>91</v>
      </c>
      <c r="AW2786" s="15" t="s">
        <v>38</v>
      </c>
      <c r="AX2786" s="15" t="s">
        <v>82</v>
      </c>
      <c r="AY2786" s="243" t="s">
        <v>262</v>
      </c>
    </row>
    <row r="2787" spans="2:51" s="13" customFormat="1" ht="10">
      <c r="B2787" s="212"/>
      <c r="C2787" s="213"/>
      <c r="D2787" s="208" t="s">
        <v>272</v>
      </c>
      <c r="E2787" s="214" t="s">
        <v>44</v>
      </c>
      <c r="F2787" s="215" t="s">
        <v>826</v>
      </c>
      <c r="G2787" s="213"/>
      <c r="H2787" s="214" t="s">
        <v>44</v>
      </c>
      <c r="I2787" s="216"/>
      <c r="J2787" s="213"/>
      <c r="K2787" s="213"/>
      <c r="L2787" s="217"/>
      <c r="M2787" s="218"/>
      <c r="N2787" s="219"/>
      <c r="O2787" s="219"/>
      <c r="P2787" s="219"/>
      <c r="Q2787" s="219"/>
      <c r="R2787" s="219"/>
      <c r="S2787" s="219"/>
      <c r="T2787" s="220"/>
      <c r="AT2787" s="221" t="s">
        <v>272</v>
      </c>
      <c r="AU2787" s="221" t="s">
        <v>91</v>
      </c>
      <c r="AV2787" s="13" t="s">
        <v>89</v>
      </c>
      <c r="AW2787" s="13" t="s">
        <v>38</v>
      </c>
      <c r="AX2787" s="13" t="s">
        <v>82</v>
      </c>
      <c r="AY2787" s="221" t="s">
        <v>262</v>
      </c>
    </row>
    <row r="2788" spans="2:51" s="15" customFormat="1" ht="10">
      <c r="B2788" s="233"/>
      <c r="C2788" s="234"/>
      <c r="D2788" s="208" t="s">
        <v>272</v>
      </c>
      <c r="E2788" s="235" t="s">
        <v>44</v>
      </c>
      <c r="F2788" s="236" t="s">
        <v>1260</v>
      </c>
      <c r="G2788" s="234"/>
      <c r="H2788" s="237">
        <v>22.6</v>
      </c>
      <c r="I2788" s="238"/>
      <c r="J2788" s="234"/>
      <c r="K2788" s="234"/>
      <c r="L2788" s="239"/>
      <c r="M2788" s="240"/>
      <c r="N2788" s="241"/>
      <c r="O2788" s="241"/>
      <c r="P2788" s="241"/>
      <c r="Q2788" s="241"/>
      <c r="R2788" s="241"/>
      <c r="S2788" s="241"/>
      <c r="T2788" s="242"/>
      <c r="AT2788" s="243" t="s">
        <v>272</v>
      </c>
      <c r="AU2788" s="243" t="s">
        <v>91</v>
      </c>
      <c r="AV2788" s="15" t="s">
        <v>91</v>
      </c>
      <c r="AW2788" s="15" t="s">
        <v>38</v>
      </c>
      <c r="AX2788" s="15" t="s">
        <v>82</v>
      </c>
      <c r="AY2788" s="243" t="s">
        <v>262</v>
      </c>
    </row>
    <row r="2789" spans="2:51" s="13" customFormat="1" ht="10">
      <c r="B2789" s="212"/>
      <c r="C2789" s="213"/>
      <c r="D2789" s="208" t="s">
        <v>272</v>
      </c>
      <c r="E2789" s="214" t="s">
        <v>44</v>
      </c>
      <c r="F2789" s="215" t="s">
        <v>828</v>
      </c>
      <c r="G2789" s="213"/>
      <c r="H2789" s="214" t="s">
        <v>44</v>
      </c>
      <c r="I2789" s="216"/>
      <c r="J2789" s="213"/>
      <c r="K2789" s="213"/>
      <c r="L2789" s="217"/>
      <c r="M2789" s="218"/>
      <c r="N2789" s="219"/>
      <c r="O2789" s="219"/>
      <c r="P2789" s="219"/>
      <c r="Q2789" s="219"/>
      <c r="R2789" s="219"/>
      <c r="S2789" s="219"/>
      <c r="T2789" s="220"/>
      <c r="AT2789" s="221" t="s">
        <v>272</v>
      </c>
      <c r="AU2789" s="221" t="s">
        <v>91</v>
      </c>
      <c r="AV2789" s="13" t="s">
        <v>89</v>
      </c>
      <c r="AW2789" s="13" t="s">
        <v>38</v>
      </c>
      <c r="AX2789" s="13" t="s">
        <v>82</v>
      </c>
      <c r="AY2789" s="221" t="s">
        <v>262</v>
      </c>
    </row>
    <row r="2790" spans="2:51" s="15" customFormat="1" ht="10">
      <c r="B2790" s="233"/>
      <c r="C2790" s="234"/>
      <c r="D2790" s="208" t="s">
        <v>272</v>
      </c>
      <c r="E2790" s="235" t="s">
        <v>44</v>
      </c>
      <c r="F2790" s="236" t="s">
        <v>1261</v>
      </c>
      <c r="G2790" s="234"/>
      <c r="H2790" s="237">
        <v>32.4</v>
      </c>
      <c r="I2790" s="238"/>
      <c r="J2790" s="234"/>
      <c r="K2790" s="234"/>
      <c r="L2790" s="239"/>
      <c r="M2790" s="240"/>
      <c r="N2790" s="241"/>
      <c r="O2790" s="241"/>
      <c r="P2790" s="241"/>
      <c r="Q2790" s="241"/>
      <c r="R2790" s="241"/>
      <c r="S2790" s="241"/>
      <c r="T2790" s="242"/>
      <c r="AT2790" s="243" t="s">
        <v>272</v>
      </c>
      <c r="AU2790" s="243" t="s">
        <v>91</v>
      </c>
      <c r="AV2790" s="15" t="s">
        <v>91</v>
      </c>
      <c r="AW2790" s="15" t="s">
        <v>38</v>
      </c>
      <c r="AX2790" s="15" t="s">
        <v>82</v>
      </c>
      <c r="AY2790" s="243" t="s">
        <v>262</v>
      </c>
    </row>
    <row r="2791" spans="2:51" s="13" customFormat="1" ht="10">
      <c r="B2791" s="212"/>
      <c r="C2791" s="213"/>
      <c r="D2791" s="208" t="s">
        <v>272</v>
      </c>
      <c r="E2791" s="214" t="s">
        <v>44</v>
      </c>
      <c r="F2791" s="215" t="s">
        <v>830</v>
      </c>
      <c r="G2791" s="213"/>
      <c r="H2791" s="214" t="s">
        <v>44</v>
      </c>
      <c r="I2791" s="216"/>
      <c r="J2791" s="213"/>
      <c r="K2791" s="213"/>
      <c r="L2791" s="217"/>
      <c r="M2791" s="218"/>
      <c r="N2791" s="219"/>
      <c r="O2791" s="219"/>
      <c r="P2791" s="219"/>
      <c r="Q2791" s="219"/>
      <c r="R2791" s="219"/>
      <c r="S2791" s="219"/>
      <c r="T2791" s="220"/>
      <c r="AT2791" s="221" t="s">
        <v>272</v>
      </c>
      <c r="AU2791" s="221" t="s">
        <v>91</v>
      </c>
      <c r="AV2791" s="13" t="s">
        <v>89</v>
      </c>
      <c r="AW2791" s="13" t="s">
        <v>38</v>
      </c>
      <c r="AX2791" s="13" t="s">
        <v>82</v>
      </c>
      <c r="AY2791" s="221" t="s">
        <v>262</v>
      </c>
    </row>
    <row r="2792" spans="2:51" s="15" customFormat="1" ht="10">
      <c r="B2792" s="233"/>
      <c r="C2792" s="234"/>
      <c r="D2792" s="208" t="s">
        <v>272</v>
      </c>
      <c r="E2792" s="235" t="s">
        <v>44</v>
      </c>
      <c r="F2792" s="236" t="s">
        <v>1258</v>
      </c>
      <c r="G2792" s="234"/>
      <c r="H2792" s="237">
        <v>23.2</v>
      </c>
      <c r="I2792" s="238"/>
      <c r="J2792" s="234"/>
      <c r="K2792" s="234"/>
      <c r="L2792" s="239"/>
      <c r="M2792" s="240"/>
      <c r="N2792" s="241"/>
      <c r="O2792" s="241"/>
      <c r="P2792" s="241"/>
      <c r="Q2792" s="241"/>
      <c r="R2792" s="241"/>
      <c r="S2792" s="241"/>
      <c r="T2792" s="242"/>
      <c r="AT2792" s="243" t="s">
        <v>272</v>
      </c>
      <c r="AU2792" s="243" t="s">
        <v>91</v>
      </c>
      <c r="AV2792" s="15" t="s">
        <v>91</v>
      </c>
      <c r="AW2792" s="15" t="s">
        <v>38</v>
      </c>
      <c r="AX2792" s="15" t="s">
        <v>82</v>
      </c>
      <c r="AY2792" s="243" t="s">
        <v>262</v>
      </c>
    </row>
    <row r="2793" spans="2:51" s="13" customFormat="1" ht="10">
      <c r="B2793" s="212"/>
      <c r="C2793" s="213"/>
      <c r="D2793" s="208" t="s">
        <v>272</v>
      </c>
      <c r="E2793" s="214" t="s">
        <v>44</v>
      </c>
      <c r="F2793" s="215" t="s">
        <v>832</v>
      </c>
      <c r="G2793" s="213"/>
      <c r="H2793" s="214" t="s">
        <v>44</v>
      </c>
      <c r="I2793" s="216"/>
      <c r="J2793" s="213"/>
      <c r="K2793" s="213"/>
      <c r="L2793" s="217"/>
      <c r="M2793" s="218"/>
      <c r="N2793" s="219"/>
      <c r="O2793" s="219"/>
      <c r="P2793" s="219"/>
      <c r="Q2793" s="219"/>
      <c r="R2793" s="219"/>
      <c r="S2793" s="219"/>
      <c r="T2793" s="220"/>
      <c r="AT2793" s="221" t="s">
        <v>272</v>
      </c>
      <c r="AU2793" s="221" t="s">
        <v>91</v>
      </c>
      <c r="AV2793" s="13" t="s">
        <v>89</v>
      </c>
      <c r="AW2793" s="13" t="s">
        <v>38</v>
      </c>
      <c r="AX2793" s="13" t="s">
        <v>82</v>
      </c>
      <c r="AY2793" s="221" t="s">
        <v>262</v>
      </c>
    </row>
    <row r="2794" spans="2:51" s="15" customFormat="1" ht="10">
      <c r="B2794" s="233"/>
      <c r="C2794" s="234"/>
      <c r="D2794" s="208" t="s">
        <v>272</v>
      </c>
      <c r="E2794" s="235" t="s">
        <v>44</v>
      </c>
      <c r="F2794" s="236" t="s">
        <v>1262</v>
      </c>
      <c r="G2794" s="234"/>
      <c r="H2794" s="237">
        <v>32.200000000000003</v>
      </c>
      <c r="I2794" s="238"/>
      <c r="J2794" s="234"/>
      <c r="K2794" s="234"/>
      <c r="L2794" s="239"/>
      <c r="M2794" s="240"/>
      <c r="N2794" s="241"/>
      <c r="O2794" s="241"/>
      <c r="P2794" s="241"/>
      <c r="Q2794" s="241"/>
      <c r="R2794" s="241"/>
      <c r="S2794" s="241"/>
      <c r="T2794" s="242"/>
      <c r="AT2794" s="243" t="s">
        <v>272</v>
      </c>
      <c r="AU2794" s="243" t="s">
        <v>91</v>
      </c>
      <c r="AV2794" s="15" t="s">
        <v>91</v>
      </c>
      <c r="AW2794" s="15" t="s">
        <v>38</v>
      </c>
      <c r="AX2794" s="15" t="s">
        <v>82</v>
      </c>
      <c r="AY2794" s="243" t="s">
        <v>262</v>
      </c>
    </row>
    <row r="2795" spans="2:51" s="13" customFormat="1" ht="10">
      <c r="B2795" s="212"/>
      <c r="C2795" s="213"/>
      <c r="D2795" s="208" t="s">
        <v>272</v>
      </c>
      <c r="E2795" s="214" t="s">
        <v>44</v>
      </c>
      <c r="F2795" s="215" t="s">
        <v>1263</v>
      </c>
      <c r="G2795" s="213"/>
      <c r="H2795" s="214" t="s">
        <v>44</v>
      </c>
      <c r="I2795" s="216"/>
      <c r="J2795" s="213"/>
      <c r="K2795" s="213"/>
      <c r="L2795" s="217"/>
      <c r="M2795" s="218"/>
      <c r="N2795" s="219"/>
      <c r="O2795" s="219"/>
      <c r="P2795" s="219"/>
      <c r="Q2795" s="219"/>
      <c r="R2795" s="219"/>
      <c r="S2795" s="219"/>
      <c r="T2795" s="220"/>
      <c r="AT2795" s="221" t="s">
        <v>272</v>
      </c>
      <c r="AU2795" s="221" t="s">
        <v>91</v>
      </c>
      <c r="AV2795" s="13" t="s">
        <v>89</v>
      </c>
      <c r="AW2795" s="13" t="s">
        <v>38</v>
      </c>
      <c r="AX2795" s="13" t="s">
        <v>82</v>
      </c>
      <c r="AY2795" s="221" t="s">
        <v>262</v>
      </c>
    </row>
    <row r="2796" spans="2:51" s="15" customFormat="1" ht="10">
      <c r="B2796" s="233"/>
      <c r="C2796" s="234"/>
      <c r="D2796" s="208" t="s">
        <v>272</v>
      </c>
      <c r="E2796" s="235" t="s">
        <v>44</v>
      </c>
      <c r="F2796" s="236" t="s">
        <v>1231</v>
      </c>
      <c r="G2796" s="234"/>
      <c r="H2796" s="237">
        <v>5.8</v>
      </c>
      <c r="I2796" s="238"/>
      <c r="J2796" s="234"/>
      <c r="K2796" s="234"/>
      <c r="L2796" s="239"/>
      <c r="M2796" s="240"/>
      <c r="N2796" s="241"/>
      <c r="O2796" s="241"/>
      <c r="P2796" s="241"/>
      <c r="Q2796" s="241"/>
      <c r="R2796" s="241"/>
      <c r="S2796" s="241"/>
      <c r="T2796" s="242"/>
      <c r="AT2796" s="243" t="s">
        <v>272</v>
      </c>
      <c r="AU2796" s="243" t="s">
        <v>91</v>
      </c>
      <c r="AV2796" s="15" t="s">
        <v>91</v>
      </c>
      <c r="AW2796" s="15" t="s">
        <v>38</v>
      </c>
      <c r="AX2796" s="15" t="s">
        <v>82</v>
      </c>
      <c r="AY2796" s="243" t="s">
        <v>262</v>
      </c>
    </row>
    <row r="2797" spans="2:51" s="13" customFormat="1" ht="10">
      <c r="B2797" s="212"/>
      <c r="C2797" s="213"/>
      <c r="D2797" s="208" t="s">
        <v>272</v>
      </c>
      <c r="E2797" s="214" t="s">
        <v>44</v>
      </c>
      <c r="F2797" s="215" t="s">
        <v>835</v>
      </c>
      <c r="G2797" s="213"/>
      <c r="H2797" s="214" t="s">
        <v>44</v>
      </c>
      <c r="I2797" s="216"/>
      <c r="J2797" s="213"/>
      <c r="K2797" s="213"/>
      <c r="L2797" s="217"/>
      <c r="M2797" s="218"/>
      <c r="N2797" s="219"/>
      <c r="O2797" s="219"/>
      <c r="P2797" s="219"/>
      <c r="Q2797" s="219"/>
      <c r="R2797" s="219"/>
      <c r="S2797" s="219"/>
      <c r="T2797" s="220"/>
      <c r="AT2797" s="221" t="s">
        <v>272</v>
      </c>
      <c r="AU2797" s="221" t="s">
        <v>91</v>
      </c>
      <c r="AV2797" s="13" t="s">
        <v>89</v>
      </c>
      <c r="AW2797" s="13" t="s">
        <v>38</v>
      </c>
      <c r="AX2797" s="13" t="s">
        <v>82</v>
      </c>
      <c r="AY2797" s="221" t="s">
        <v>262</v>
      </c>
    </row>
    <row r="2798" spans="2:51" s="15" customFormat="1" ht="10">
      <c r="B2798" s="233"/>
      <c r="C2798" s="234"/>
      <c r="D2798" s="208" t="s">
        <v>272</v>
      </c>
      <c r="E2798" s="235" t="s">
        <v>44</v>
      </c>
      <c r="F2798" s="236" t="s">
        <v>1264</v>
      </c>
      <c r="G2798" s="234"/>
      <c r="H2798" s="237">
        <v>19</v>
      </c>
      <c r="I2798" s="238"/>
      <c r="J2798" s="234"/>
      <c r="K2798" s="234"/>
      <c r="L2798" s="239"/>
      <c r="M2798" s="240"/>
      <c r="N2798" s="241"/>
      <c r="O2798" s="241"/>
      <c r="P2798" s="241"/>
      <c r="Q2798" s="241"/>
      <c r="R2798" s="241"/>
      <c r="S2798" s="241"/>
      <c r="T2798" s="242"/>
      <c r="AT2798" s="243" t="s">
        <v>272</v>
      </c>
      <c r="AU2798" s="243" t="s">
        <v>91</v>
      </c>
      <c r="AV2798" s="15" t="s">
        <v>91</v>
      </c>
      <c r="AW2798" s="15" t="s">
        <v>38</v>
      </c>
      <c r="AX2798" s="15" t="s">
        <v>82</v>
      </c>
      <c r="AY2798" s="243" t="s">
        <v>262</v>
      </c>
    </row>
    <row r="2799" spans="2:51" s="13" customFormat="1" ht="10">
      <c r="B2799" s="212"/>
      <c r="C2799" s="213"/>
      <c r="D2799" s="208" t="s">
        <v>272</v>
      </c>
      <c r="E2799" s="214" t="s">
        <v>44</v>
      </c>
      <c r="F2799" s="215" t="s">
        <v>837</v>
      </c>
      <c r="G2799" s="213"/>
      <c r="H2799" s="214" t="s">
        <v>44</v>
      </c>
      <c r="I2799" s="216"/>
      <c r="J2799" s="213"/>
      <c r="K2799" s="213"/>
      <c r="L2799" s="217"/>
      <c r="M2799" s="218"/>
      <c r="N2799" s="219"/>
      <c r="O2799" s="219"/>
      <c r="P2799" s="219"/>
      <c r="Q2799" s="219"/>
      <c r="R2799" s="219"/>
      <c r="S2799" s="219"/>
      <c r="T2799" s="220"/>
      <c r="AT2799" s="221" t="s">
        <v>272</v>
      </c>
      <c r="AU2799" s="221" t="s">
        <v>91</v>
      </c>
      <c r="AV2799" s="13" t="s">
        <v>89</v>
      </c>
      <c r="AW2799" s="13" t="s">
        <v>38</v>
      </c>
      <c r="AX2799" s="13" t="s">
        <v>82</v>
      </c>
      <c r="AY2799" s="221" t="s">
        <v>262</v>
      </c>
    </row>
    <row r="2800" spans="2:51" s="15" customFormat="1" ht="10">
      <c r="B2800" s="233"/>
      <c r="C2800" s="234"/>
      <c r="D2800" s="208" t="s">
        <v>272</v>
      </c>
      <c r="E2800" s="235" t="s">
        <v>44</v>
      </c>
      <c r="F2800" s="236" t="s">
        <v>1265</v>
      </c>
      <c r="G2800" s="234"/>
      <c r="H2800" s="237">
        <v>20.9</v>
      </c>
      <c r="I2800" s="238"/>
      <c r="J2800" s="234"/>
      <c r="K2800" s="234"/>
      <c r="L2800" s="239"/>
      <c r="M2800" s="240"/>
      <c r="N2800" s="241"/>
      <c r="O2800" s="241"/>
      <c r="P2800" s="241"/>
      <c r="Q2800" s="241"/>
      <c r="R2800" s="241"/>
      <c r="S2800" s="241"/>
      <c r="T2800" s="242"/>
      <c r="AT2800" s="243" t="s">
        <v>272</v>
      </c>
      <c r="AU2800" s="243" t="s">
        <v>91</v>
      </c>
      <c r="AV2800" s="15" t="s">
        <v>91</v>
      </c>
      <c r="AW2800" s="15" t="s">
        <v>38</v>
      </c>
      <c r="AX2800" s="15" t="s">
        <v>82</v>
      </c>
      <c r="AY2800" s="243" t="s">
        <v>262</v>
      </c>
    </row>
    <row r="2801" spans="2:51" s="13" customFormat="1" ht="10">
      <c r="B2801" s="212"/>
      <c r="C2801" s="213"/>
      <c r="D2801" s="208" t="s">
        <v>272</v>
      </c>
      <c r="E2801" s="214" t="s">
        <v>44</v>
      </c>
      <c r="F2801" s="215" t="s">
        <v>838</v>
      </c>
      <c r="G2801" s="213"/>
      <c r="H2801" s="214" t="s">
        <v>44</v>
      </c>
      <c r="I2801" s="216"/>
      <c r="J2801" s="213"/>
      <c r="K2801" s="213"/>
      <c r="L2801" s="217"/>
      <c r="M2801" s="218"/>
      <c r="N2801" s="219"/>
      <c r="O2801" s="219"/>
      <c r="P2801" s="219"/>
      <c r="Q2801" s="219"/>
      <c r="R2801" s="219"/>
      <c r="S2801" s="219"/>
      <c r="T2801" s="220"/>
      <c r="AT2801" s="221" t="s">
        <v>272</v>
      </c>
      <c r="AU2801" s="221" t="s">
        <v>91</v>
      </c>
      <c r="AV2801" s="13" t="s">
        <v>89</v>
      </c>
      <c r="AW2801" s="13" t="s">
        <v>38</v>
      </c>
      <c r="AX2801" s="13" t="s">
        <v>82</v>
      </c>
      <c r="AY2801" s="221" t="s">
        <v>262</v>
      </c>
    </row>
    <row r="2802" spans="2:51" s="15" customFormat="1" ht="10">
      <c r="B2802" s="233"/>
      <c r="C2802" s="234"/>
      <c r="D2802" s="208" t="s">
        <v>272</v>
      </c>
      <c r="E2802" s="235" t="s">
        <v>44</v>
      </c>
      <c r="F2802" s="236" t="s">
        <v>1240</v>
      </c>
      <c r="G2802" s="234"/>
      <c r="H2802" s="237">
        <v>7.2</v>
      </c>
      <c r="I2802" s="238"/>
      <c r="J2802" s="234"/>
      <c r="K2802" s="234"/>
      <c r="L2802" s="239"/>
      <c r="M2802" s="240"/>
      <c r="N2802" s="241"/>
      <c r="O2802" s="241"/>
      <c r="P2802" s="241"/>
      <c r="Q2802" s="241"/>
      <c r="R2802" s="241"/>
      <c r="S2802" s="241"/>
      <c r="T2802" s="242"/>
      <c r="AT2802" s="243" t="s">
        <v>272</v>
      </c>
      <c r="AU2802" s="243" t="s">
        <v>91</v>
      </c>
      <c r="AV2802" s="15" t="s">
        <v>91</v>
      </c>
      <c r="AW2802" s="15" t="s">
        <v>38</v>
      </c>
      <c r="AX2802" s="15" t="s">
        <v>82</v>
      </c>
      <c r="AY2802" s="243" t="s">
        <v>262</v>
      </c>
    </row>
    <row r="2803" spans="2:51" s="13" customFormat="1" ht="10">
      <c r="B2803" s="212"/>
      <c r="C2803" s="213"/>
      <c r="D2803" s="208" t="s">
        <v>272</v>
      </c>
      <c r="E2803" s="214" t="s">
        <v>44</v>
      </c>
      <c r="F2803" s="215" t="s">
        <v>840</v>
      </c>
      <c r="G2803" s="213"/>
      <c r="H2803" s="214" t="s">
        <v>44</v>
      </c>
      <c r="I2803" s="216"/>
      <c r="J2803" s="213"/>
      <c r="K2803" s="213"/>
      <c r="L2803" s="217"/>
      <c r="M2803" s="218"/>
      <c r="N2803" s="219"/>
      <c r="O2803" s="219"/>
      <c r="P2803" s="219"/>
      <c r="Q2803" s="219"/>
      <c r="R2803" s="219"/>
      <c r="S2803" s="219"/>
      <c r="T2803" s="220"/>
      <c r="AT2803" s="221" t="s">
        <v>272</v>
      </c>
      <c r="AU2803" s="221" t="s">
        <v>91</v>
      </c>
      <c r="AV2803" s="13" t="s">
        <v>89</v>
      </c>
      <c r="AW2803" s="13" t="s">
        <v>38</v>
      </c>
      <c r="AX2803" s="13" t="s">
        <v>82</v>
      </c>
      <c r="AY2803" s="221" t="s">
        <v>262</v>
      </c>
    </row>
    <row r="2804" spans="2:51" s="15" customFormat="1" ht="10">
      <c r="B2804" s="233"/>
      <c r="C2804" s="234"/>
      <c r="D2804" s="208" t="s">
        <v>272</v>
      </c>
      <c r="E2804" s="235" t="s">
        <v>44</v>
      </c>
      <c r="F2804" s="236" t="s">
        <v>1229</v>
      </c>
      <c r="G2804" s="234"/>
      <c r="H2804" s="237">
        <v>9.1999999999999993</v>
      </c>
      <c r="I2804" s="238"/>
      <c r="J2804" s="234"/>
      <c r="K2804" s="234"/>
      <c r="L2804" s="239"/>
      <c r="M2804" s="240"/>
      <c r="N2804" s="241"/>
      <c r="O2804" s="241"/>
      <c r="P2804" s="241"/>
      <c r="Q2804" s="241"/>
      <c r="R2804" s="241"/>
      <c r="S2804" s="241"/>
      <c r="T2804" s="242"/>
      <c r="AT2804" s="243" t="s">
        <v>272</v>
      </c>
      <c r="AU2804" s="243" t="s">
        <v>91</v>
      </c>
      <c r="AV2804" s="15" t="s">
        <v>91</v>
      </c>
      <c r="AW2804" s="15" t="s">
        <v>38</v>
      </c>
      <c r="AX2804" s="15" t="s">
        <v>82</v>
      </c>
      <c r="AY2804" s="243" t="s">
        <v>262</v>
      </c>
    </row>
    <row r="2805" spans="2:51" s="13" customFormat="1" ht="10">
      <c r="B2805" s="212"/>
      <c r="C2805" s="213"/>
      <c r="D2805" s="208" t="s">
        <v>272</v>
      </c>
      <c r="E2805" s="214" t="s">
        <v>44</v>
      </c>
      <c r="F2805" s="215" t="s">
        <v>842</v>
      </c>
      <c r="G2805" s="213"/>
      <c r="H2805" s="214" t="s">
        <v>44</v>
      </c>
      <c r="I2805" s="216"/>
      <c r="J2805" s="213"/>
      <c r="K2805" s="213"/>
      <c r="L2805" s="217"/>
      <c r="M2805" s="218"/>
      <c r="N2805" s="219"/>
      <c r="O2805" s="219"/>
      <c r="P2805" s="219"/>
      <c r="Q2805" s="219"/>
      <c r="R2805" s="219"/>
      <c r="S2805" s="219"/>
      <c r="T2805" s="220"/>
      <c r="AT2805" s="221" t="s">
        <v>272</v>
      </c>
      <c r="AU2805" s="221" t="s">
        <v>91</v>
      </c>
      <c r="AV2805" s="13" t="s">
        <v>89</v>
      </c>
      <c r="AW2805" s="13" t="s">
        <v>38</v>
      </c>
      <c r="AX2805" s="13" t="s">
        <v>82</v>
      </c>
      <c r="AY2805" s="221" t="s">
        <v>262</v>
      </c>
    </row>
    <row r="2806" spans="2:51" s="15" customFormat="1" ht="10">
      <c r="B2806" s="233"/>
      <c r="C2806" s="234"/>
      <c r="D2806" s="208" t="s">
        <v>272</v>
      </c>
      <c r="E2806" s="235" t="s">
        <v>44</v>
      </c>
      <c r="F2806" s="236" t="s">
        <v>1266</v>
      </c>
      <c r="G2806" s="234"/>
      <c r="H2806" s="237">
        <v>7.7</v>
      </c>
      <c r="I2806" s="238"/>
      <c r="J2806" s="234"/>
      <c r="K2806" s="234"/>
      <c r="L2806" s="239"/>
      <c r="M2806" s="240"/>
      <c r="N2806" s="241"/>
      <c r="O2806" s="241"/>
      <c r="P2806" s="241"/>
      <c r="Q2806" s="241"/>
      <c r="R2806" s="241"/>
      <c r="S2806" s="241"/>
      <c r="T2806" s="242"/>
      <c r="AT2806" s="243" t="s">
        <v>272</v>
      </c>
      <c r="AU2806" s="243" t="s">
        <v>91</v>
      </c>
      <c r="AV2806" s="15" t="s">
        <v>91</v>
      </c>
      <c r="AW2806" s="15" t="s">
        <v>38</v>
      </c>
      <c r="AX2806" s="15" t="s">
        <v>82</v>
      </c>
      <c r="AY2806" s="243" t="s">
        <v>262</v>
      </c>
    </row>
    <row r="2807" spans="2:51" s="13" customFormat="1" ht="10">
      <c r="B2807" s="212"/>
      <c r="C2807" s="213"/>
      <c r="D2807" s="208" t="s">
        <v>272</v>
      </c>
      <c r="E2807" s="214" t="s">
        <v>44</v>
      </c>
      <c r="F2807" s="215" t="s">
        <v>1499</v>
      </c>
      <c r="G2807" s="213"/>
      <c r="H2807" s="214" t="s">
        <v>44</v>
      </c>
      <c r="I2807" s="216"/>
      <c r="J2807" s="213"/>
      <c r="K2807" s="213"/>
      <c r="L2807" s="217"/>
      <c r="M2807" s="218"/>
      <c r="N2807" s="219"/>
      <c r="O2807" s="219"/>
      <c r="P2807" s="219"/>
      <c r="Q2807" s="219"/>
      <c r="R2807" s="219"/>
      <c r="S2807" s="219"/>
      <c r="T2807" s="220"/>
      <c r="AT2807" s="221" t="s">
        <v>272</v>
      </c>
      <c r="AU2807" s="221" t="s">
        <v>91</v>
      </c>
      <c r="AV2807" s="13" t="s">
        <v>89</v>
      </c>
      <c r="AW2807" s="13" t="s">
        <v>38</v>
      </c>
      <c r="AX2807" s="13" t="s">
        <v>82</v>
      </c>
      <c r="AY2807" s="221" t="s">
        <v>262</v>
      </c>
    </row>
    <row r="2808" spans="2:51" s="14" customFormat="1" ht="10">
      <c r="B2808" s="222"/>
      <c r="C2808" s="223"/>
      <c r="D2808" s="208" t="s">
        <v>272</v>
      </c>
      <c r="E2808" s="224" t="s">
        <v>44</v>
      </c>
      <c r="F2808" s="225" t="s">
        <v>284</v>
      </c>
      <c r="G2808" s="223"/>
      <c r="H2808" s="226">
        <v>537.9000000000002</v>
      </c>
      <c r="I2808" s="227"/>
      <c r="J2808" s="223"/>
      <c r="K2808" s="223"/>
      <c r="L2808" s="228"/>
      <c r="M2808" s="229"/>
      <c r="N2808" s="230"/>
      <c r="O2808" s="230"/>
      <c r="P2808" s="230"/>
      <c r="Q2808" s="230"/>
      <c r="R2808" s="230"/>
      <c r="S2808" s="230"/>
      <c r="T2808" s="231"/>
      <c r="AT2808" s="232" t="s">
        <v>272</v>
      </c>
      <c r="AU2808" s="232" t="s">
        <v>91</v>
      </c>
      <c r="AV2808" s="14" t="s">
        <v>97</v>
      </c>
      <c r="AW2808" s="14" t="s">
        <v>38</v>
      </c>
      <c r="AX2808" s="14" t="s">
        <v>82</v>
      </c>
      <c r="AY2808" s="232" t="s">
        <v>262</v>
      </c>
    </row>
    <row r="2809" spans="2:51" s="13" customFormat="1" ht="10">
      <c r="B2809" s="212"/>
      <c r="C2809" s="213"/>
      <c r="D2809" s="208" t="s">
        <v>272</v>
      </c>
      <c r="E2809" s="214" t="s">
        <v>44</v>
      </c>
      <c r="F2809" s="215" t="s">
        <v>575</v>
      </c>
      <c r="G2809" s="213"/>
      <c r="H2809" s="214" t="s">
        <v>44</v>
      </c>
      <c r="I2809" s="216"/>
      <c r="J2809" s="213"/>
      <c r="K2809" s="213"/>
      <c r="L2809" s="217"/>
      <c r="M2809" s="218"/>
      <c r="N2809" s="219"/>
      <c r="O2809" s="219"/>
      <c r="P2809" s="219"/>
      <c r="Q2809" s="219"/>
      <c r="R2809" s="219"/>
      <c r="S2809" s="219"/>
      <c r="T2809" s="220"/>
      <c r="AT2809" s="221" t="s">
        <v>272</v>
      </c>
      <c r="AU2809" s="221" t="s">
        <v>91</v>
      </c>
      <c r="AV2809" s="13" t="s">
        <v>89</v>
      </c>
      <c r="AW2809" s="13" t="s">
        <v>38</v>
      </c>
      <c r="AX2809" s="13" t="s">
        <v>82</v>
      </c>
      <c r="AY2809" s="221" t="s">
        <v>262</v>
      </c>
    </row>
    <row r="2810" spans="2:51" s="13" customFormat="1" ht="10">
      <c r="B2810" s="212"/>
      <c r="C2810" s="213"/>
      <c r="D2810" s="208" t="s">
        <v>272</v>
      </c>
      <c r="E2810" s="214" t="s">
        <v>44</v>
      </c>
      <c r="F2810" s="215" t="s">
        <v>844</v>
      </c>
      <c r="G2810" s="213"/>
      <c r="H2810" s="214" t="s">
        <v>44</v>
      </c>
      <c r="I2810" s="216"/>
      <c r="J2810" s="213"/>
      <c r="K2810" s="213"/>
      <c r="L2810" s="217"/>
      <c r="M2810" s="218"/>
      <c r="N2810" s="219"/>
      <c r="O2810" s="219"/>
      <c r="P2810" s="219"/>
      <c r="Q2810" s="219"/>
      <c r="R2810" s="219"/>
      <c r="S2810" s="219"/>
      <c r="T2810" s="220"/>
      <c r="AT2810" s="221" t="s">
        <v>272</v>
      </c>
      <c r="AU2810" s="221" t="s">
        <v>91</v>
      </c>
      <c r="AV2810" s="13" t="s">
        <v>89</v>
      </c>
      <c r="AW2810" s="13" t="s">
        <v>38</v>
      </c>
      <c r="AX2810" s="13" t="s">
        <v>82</v>
      </c>
      <c r="AY2810" s="221" t="s">
        <v>262</v>
      </c>
    </row>
    <row r="2811" spans="2:51" s="15" customFormat="1" ht="10">
      <c r="B2811" s="233"/>
      <c r="C2811" s="234"/>
      <c r="D2811" s="208" t="s">
        <v>272</v>
      </c>
      <c r="E2811" s="235" t="s">
        <v>44</v>
      </c>
      <c r="F2811" s="236" t="s">
        <v>1220</v>
      </c>
      <c r="G2811" s="234"/>
      <c r="H2811" s="237">
        <v>20.3</v>
      </c>
      <c r="I2811" s="238"/>
      <c r="J2811" s="234"/>
      <c r="K2811" s="234"/>
      <c r="L2811" s="239"/>
      <c r="M2811" s="240"/>
      <c r="N2811" s="241"/>
      <c r="O2811" s="241"/>
      <c r="P2811" s="241"/>
      <c r="Q2811" s="241"/>
      <c r="R2811" s="241"/>
      <c r="S2811" s="241"/>
      <c r="T2811" s="242"/>
      <c r="AT2811" s="243" t="s">
        <v>272</v>
      </c>
      <c r="AU2811" s="243" t="s">
        <v>91</v>
      </c>
      <c r="AV2811" s="15" t="s">
        <v>91</v>
      </c>
      <c r="AW2811" s="15" t="s">
        <v>38</v>
      </c>
      <c r="AX2811" s="15" t="s">
        <v>82</v>
      </c>
      <c r="AY2811" s="243" t="s">
        <v>262</v>
      </c>
    </row>
    <row r="2812" spans="2:51" s="15" customFormat="1" ht="10">
      <c r="B2812" s="233"/>
      <c r="C2812" s="234"/>
      <c r="D2812" s="208" t="s">
        <v>272</v>
      </c>
      <c r="E2812" s="235" t="s">
        <v>44</v>
      </c>
      <c r="F2812" s="236" t="s">
        <v>1249</v>
      </c>
      <c r="G2812" s="234"/>
      <c r="H2812" s="237">
        <v>2.8</v>
      </c>
      <c r="I2812" s="238"/>
      <c r="J2812" s="234"/>
      <c r="K2812" s="234"/>
      <c r="L2812" s="239"/>
      <c r="M2812" s="240"/>
      <c r="N2812" s="241"/>
      <c r="O2812" s="241"/>
      <c r="P2812" s="241"/>
      <c r="Q2812" s="241"/>
      <c r="R2812" s="241"/>
      <c r="S2812" s="241"/>
      <c r="T2812" s="242"/>
      <c r="AT2812" s="243" t="s">
        <v>272</v>
      </c>
      <c r="AU2812" s="243" t="s">
        <v>91</v>
      </c>
      <c r="AV2812" s="15" t="s">
        <v>91</v>
      </c>
      <c r="AW2812" s="15" t="s">
        <v>38</v>
      </c>
      <c r="AX2812" s="15" t="s">
        <v>82</v>
      </c>
      <c r="AY2812" s="243" t="s">
        <v>262</v>
      </c>
    </row>
    <row r="2813" spans="2:51" s="13" customFormat="1" ht="10">
      <c r="B2813" s="212"/>
      <c r="C2813" s="213"/>
      <c r="D2813" s="208" t="s">
        <v>272</v>
      </c>
      <c r="E2813" s="214" t="s">
        <v>44</v>
      </c>
      <c r="F2813" s="215" t="s">
        <v>801</v>
      </c>
      <c r="G2813" s="213"/>
      <c r="H2813" s="214" t="s">
        <v>44</v>
      </c>
      <c r="I2813" s="216"/>
      <c r="J2813" s="213"/>
      <c r="K2813" s="213"/>
      <c r="L2813" s="217"/>
      <c r="M2813" s="218"/>
      <c r="N2813" s="219"/>
      <c r="O2813" s="219"/>
      <c r="P2813" s="219"/>
      <c r="Q2813" s="219"/>
      <c r="R2813" s="219"/>
      <c r="S2813" s="219"/>
      <c r="T2813" s="220"/>
      <c r="AT2813" s="221" t="s">
        <v>272</v>
      </c>
      <c r="AU2813" s="221" t="s">
        <v>91</v>
      </c>
      <c r="AV2813" s="13" t="s">
        <v>89</v>
      </c>
      <c r="AW2813" s="13" t="s">
        <v>38</v>
      </c>
      <c r="AX2813" s="13" t="s">
        <v>82</v>
      </c>
      <c r="AY2813" s="221" t="s">
        <v>262</v>
      </c>
    </row>
    <row r="2814" spans="2:51" s="15" customFormat="1" ht="10">
      <c r="B2814" s="233"/>
      <c r="C2814" s="234"/>
      <c r="D2814" s="208" t="s">
        <v>272</v>
      </c>
      <c r="E2814" s="235" t="s">
        <v>44</v>
      </c>
      <c r="F2814" s="236" t="s">
        <v>802</v>
      </c>
      <c r="G2814" s="234"/>
      <c r="H2814" s="237">
        <v>14.3</v>
      </c>
      <c r="I2814" s="238"/>
      <c r="J2814" s="234"/>
      <c r="K2814" s="234"/>
      <c r="L2814" s="239"/>
      <c r="M2814" s="240"/>
      <c r="N2814" s="241"/>
      <c r="O2814" s="241"/>
      <c r="P2814" s="241"/>
      <c r="Q2814" s="241"/>
      <c r="R2814" s="241"/>
      <c r="S2814" s="241"/>
      <c r="T2814" s="242"/>
      <c r="AT2814" s="243" t="s">
        <v>272</v>
      </c>
      <c r="AU2814" s="243" t="s">
        <v>91</v>
      </c>
      <c r="AV2814" s="15" t="s">
        <v>91</v>
      </c>
      <c r="AW2814" s="15" t="s">
        <v>38</v>
      </c>
      <c r="AX2814" s="15" t="s">
        <v>82</v>
      </c>
      <c r="AY2814" s="243" t="s">
        <v>262</v>
      </c>
    </row>
    <row r="2815" spans="2:51" s="15" customFormat="1" ht="10">
      <c r="B2815" s="233"/>
      <c r="C2815" s="234"/>
      <c r="D2815" s="208" t="s">
        <v>272</v>
      </c>
      <c r="E2815" s="235" t="s">
        <v>44</v>
      </c>
      <c r="F2815" s="236" t="s">
        <v>845</v>
      </c>
      <c r="G2815" s="234"/>
      <c r="H2815" s="237">
        <v>4.9000000000000004</v>
      </c>
      <c r="I2815" s="238"/>
      <c r="J2815" s="234"/>
      <c r="K2815" s="234"/>
      <c r="L2815" s="239"/>
      <c r="M2815" s="240"/>
      <c r="N2815" s="241"/>
      <c r="O2815" s="241"/>
      <c r="P2815" s="241"/>
      <c r="Q2815" s="241"/>
      <c r="R2815" s="241"/>
      <c r="S2815" s="241"/>
      <c r="T2815" s="242"/>
      <c r="AT2815" s="243" t="s">
        <v>272</v>
      </c>
      <c r="AU2815" s="243" t="s">
        <v>91</v>
      </c>
      <c r="AV2815" s="15" t="s">
        <v>91</v>
      </c>
      <c r="AW2815" s="15" t="s">
        <v>38</v>
      </c>
      <c r="AX2815" s="15" t="s">
        <v>82</v>
      </c>
      <c r="AY2815" s="243" t="s">
        <v>262</v>
      </c>
    </row>
    <row r="2816" spans="2:51" s="13" customFormat="1" ht="10">
      <c r="B2816" s="212"/>
      <c r="C2816" s="213"/>
      <c r="D2816" s="208" t="s">
        <v>272</v>
      </c>
      <c r="E2816" s="214" t="s">
        <v>44</v>
      </c>
      <c r="F2816" s="215" t="s">
        <v>846</v>
      </c>
      <c r="G2816" s="213"/>
      <c r="H2816" s="214" t="s">
        <v>44</v>
      </c>
      <c r="I2816" s="216"/>
      <c r="J2816" s="213"/>
      <c r="K2816" s="213"/>
      <c r="L2816" s="217"/>
      <c r="M2816" s="218"/>
      <c r="N2816" s="219"/>
      <c r="O2816" s="219"/>
      <c r="P2816" s="219"/>
      <c r="Q2816" s="219"/>
      <c r="R2816" s="219"/>
      <c r="S2816" s="219"/>
      <c r="T2816" s="220"/>
      <c r="AT2816" s="221" t="s">
        <v>272</v>
      </c>
      <c r="AU2816" s="221" t="s">
        <v>91</v>
      </c>
      <c r="AV2816" s="13" t="s">
        <v>89</v>
      </c>
      <c r="AW2816" s="13" t="s">
        <v>38</v>
      </c>
      <c r="AX2816" s="13" t="s">
        <v>82</v>
      </c>
      <c r="AY2816" s="221" t="s">
        <v>262</v>
      </c>
    </row>
    <row r="2817" spans="2:51" s="15" customFormat="1" ht="10">
      <c r="B2817" s="233"/>
      <c r="C2817" s="234"/>
      <c r="D2817" s="208" t="s">
        <v>272</v>
      </c>
      <c r="E2817" s="235" t="s">
        <v>44</v>
      </c>
      <c r="F2817" s="236" t="s">
        <v>1250</v>
      </c>
      <c r="G2817" s="234"/>
      <c r="H2817" s="237">
        <v>23.6</v>
      </c>
      <c r="I2817" s="238"/>
      <c r="J2817" s="234"/>
      <c r="K2817" s="234"/>
      <c r="L2817" s="239"/>
      <c r="M2817" s="240"/>
      <c r="N2817" s="241"/>
      <c r="O2817" s="241"/>
      <c r="P2817" s="241"/>
      <c r="Q2817" s="241"/>
      <c r="R2817" s="241"/>
      <c r="S2817" s="241"/>
      <c r="T2817" s="242"/>
      <c r="AT2817" s="243" t="s">
        <v>272</v>
      </c>
      <c r="AU2817" s="243" t="s">
        <v>91</v>
      </c>
      <c r="AV2817" s="15" t="s">
        <v>91</v>
      </c>
      <c r="AW2817" s="15" t="s">
        <v>38</v>
      </c>
      <c r="AX2817" s="15" t="s">
        <v>82</v>
      </c>
      <c r="AY2817" s="243" t="s">
        <v>262</v>
      </c>
    </row>
    <row r="2818" spans="2:51" s="13" customFormat="1" ht="10">
      <c r="B2818" s="212"/>
      <c r="C2818" s="213"/>
      <c r="D2818" s="208" t="s">
        <v>272</v>
      </c>
      <c r="E2818" s="214" t="s">
        <v>44</v>
      </c>
      <c r="F2818" s="215" t="s">
        <v>806</v>
      </c>
      <c r="G2818" s="213"/>
      <c r="H2818" s="214" t="s">
        <v>44</v>
      </c>
      <c r="I2818" s="216"/>
      <c r="J2818" s="213"/>
      <c r="K2818" s="213"/>
      <c r="L2818" s="217"/>
      <c r="M2818" s="218"/>
      <c r="N2818" s="219"/>
      <c r="O2818" s="219"/>
      <c r="P2818" s="219"/>
      <c r="Q2818" s="219"/>
      <c r="R2818" s="219"/>
      <c r="S2818" s="219"/>
      <c r="T2818" s="220"/>
      <c r="AT2818" s="221" t="s">
        <v>272</v>
      </c>
      <c r="AU2818" s="221" t="s">
        <v>91</v>
      </c>
      <c r="AV2818" s="13" t="s">
        <v>89</v>
      </c>
      <c r="AW2818" s="13" t="s">
        <v>38</v>
      </c>
      <c r="AX2818" s="13" t="s">
        <v>82</v>
      </c>
      <c r="AY2818" s="221" t="s">
        <v>262</v>
      </c>
    </row>
    <row r="2819" spans="2:51" s="15" customFormat="1" ht="10">
      <c r="B2819" s="233"/>
      <c r="C2819" s="234"/>
      <c r="D2819" s="208" t="s">
        <v>272</v>
      </c>
      <c r="E2819" s="235" t="s">
        <v>44</v>
      </c>
      <c r="F2819" s="236" t="s">
        <v>807</v>
      </c>
      <c r="G2819" s="234"/>
      <c r="H2819" s="237">
        <v>13.9</v>
      </c>
      <c r="I2819" s="238"/>
      <c r="J2819" s="234"/>
      <c r="K2819" s="234"/>
      <c r="L2819" s="239"/>
      <c r="M2819" s="240"/>
      <c r="N2819" s="241"/>
      <c r="O2819" s="241"/>
      <c r="P2819" s="241"/>
      <c r="Q2819" s="241"/>
      <c r="R2819" s="241"/>
      <c r="S2819" s="241"/>
      <c r="T2819" s="242"/>
      <c r="AT2819" s="243" t="s">
        <v>272</v>
      </c>
      <c r="AU2819" s="243" t="s">
        <v>91</v>
      </c>
      <c r="AV2819" s="15" t="s">
        <v>91</v>
      </c>
      <c r="AW2819" s="15" t="s">
        <v>38</v>
      </c>
      <c r="AX2819" s="15" t="s">
        <v>82</v>
      </c>
      <c r="AY2819" s="243" t="s">
        <v>262</v>
      </c>
    </row>
    <row r="2820" spans="2:51" s="15" customFormat="1" ht="10">
      <c r="B2820" s="233"/>
      <c r="C2820" s="234"/>
      <c r="D2820" s="208" t="s">
        <v>272</v>
      </c>
      <c r="E2820" s="235" t="s">
        <v>44</v>
      </c>
      <c r="F2820" s="236" t="s">
        <v>803</v>
      </c>
      <c r="G2820" s="234"/>
      <c r="H2820" s="237">
        <v>5.7</v>
      </c>
      <c r="I2820" s="238"/>
      <c r="J2820" s="234"/>
      <c r="K2820" s="234"/>
      <c r="L2820" s="239"/>
      <c r="M2820" s="240"/>
      <c r="N2820" s="241"/>
      <c r="O2820" s="241"/>
      <c r="P2820" s="241"/>
      <c r="Q2820" s="241"/>
      <c r="R2820" s="241"/>
      <c r="S2820" s="241"/>
      <c r="T2820" s="242"/>
      <c r="AT2820" s="243" t="s">
        <v>272</v>
      </c>
      <c r="AU2820" s="243" t="s">
        <v>91</v>
      </c>
      <c r="AV2820" s="15" t="s">
        <v>91</v>
      </c>
      <c r="AW2820" s="15" t="s">
        <v>38</v>
      </c>
      <c r="AX2820" s="15" t="s">
        <v>82</v>
      </c>
      <c r="AY2820" s="243" t="s">
        <v>262</v>
      </c>
    </row>
    <row r="2821" spans="2:51" s="13" customFormat="1" ht="10">
      <c r="B2821" s="212"/>
      <c r="C2821" s="213"/>
      <c r="D2821" s="208" t="s">
        <v>272</v>
      </c>
      <c r="E2821" s="214" t="s">
        <v>44</v>
      </c>
      <c r="F2821" s="215" t="s">
        <v>847</v>
      </c>
      <c r="G2821" s="213"/>
      <c r="H2821" s="214" t="s">
        <v>44</v>
      </c>
      <c r="I2821" s="216"/>
      <c r="J2821" s="213"/>
      <c r="K2821" s="213"/>
      <c r="L2821" s="217"/>
      <c r="M2821" s="218"/>
      <c r="N2821" s="219"/>
      <c r="O2821" s="219"/>
      <c r="P2821" s="219"/>
      <c r="Q2821" s="219"/>
      <c r="R2821" s="219"/>
      <c r="S2821" s="219"/>
      <c r="T2821" s="220"/>
      <c r="AT2821" s="221" t="s">
        <v>272</v>
      </c>
      <c r="AU2821" s="221" t="s">
        <v>91</v>
      </c>
      <c r="AV2821" s="13" t="s">
        <v>89</v>
      </c>
      <c r="AW2821" s="13" t="s">
        <v>38</v>
      </c>
      <c r="AX2821" s="13" t="s">
        <v>82</v>
      </c>
      <c r="AY2821" s="221" t="s">
        <v>262</v>
      </c>
    </row>
    <row r="2822" spans="2:51" s="15" customFormat="1" ht="10">
      <c r="B2822" s="233"/>
      <c r="C2822" s="234"/>
      <c r="D2822" s="208" t="s">
        <v>272</v>
      </c>
      <c r="E2822" s="235" t="s">
        <v>44</v>
      </c>
      <c r="F2822" s="236" t="s">
        <v>1251</v>
      </c>
      <c r="G2822" s="234"/>
      <c r="H2822" s="237">
        <v>85.7</v>
      </c>
      <c r="I2822" s="238"/>
      <c r="J2822" s="234"/>
      <c r="K2822" s="234"/>
      <c r="L2822" s="239"/>
      <c r="M2822" s="240"/>
      <c r="N2822" s="241"/>
      <c r="O2822" s="241"/>
      <c r="P2822" s="241"/>
      <c r="Q2822" s="241"/>
      <c r="R2822" s="241"/>
      <c r="S2822" s="241"/>
      <c r="T2822" s="242"/>
      <c r="AT2822" s="243" t="s">
        <v>272</v>
      </c>
      <c r="AU2822" s="243" t="s">
        <v>91</v>
      </c>
      <c r="AV2822" s="15" t="s">
        <v>91</v>
      </c>
      <c r="AW2822" s="15" t="s">
        <v>38</v>
      </c>
      <c r="AX2822" s="15" t="s">
        <v>82</v>
      </c>
      <c r="AY2822" s="243" t="s">
        <v>262</v>
      </c>
    </row>
    <row r="2823" spans="2:51" s="13" customFormat="1" ht="10">
      <c r="B2823" s="212"/>
      <c r="C2823" s="213"/>
      <c r="D2823" s="208" t="s">
        <v>272</v>
      </c>
      <c r="E2823" s="214" t="s">
        <v>44</v>
      </c>
      <c r="F2823" s="215" t="s">
        <v>848</v>
      </c>
      <c r="G2823" s="213"/>
      <c r="H2823" s="214" t="s">
        <v>44</v>
      </c>
      <c r="I2823" s="216"/>
      <c r="J2823" s="213"/>
      <c r="K2823" s="213"/>
      <c r="L2823" s="217"/>
      <c r="M2823" s="218"/>
      <c r="N2823" s="219"/>
      <c r="O2823" s="219"/>
      <c r="P2823" s="219"/>
      <c r="Q2823" s="219"/>
      <c r="R2823" s="219"/>
      <c r="S2823" s="219"/>
      <c r="T2823" s="220"/>
      <c r="AT2823" s="221" t="s">
        <v>272</v>
      </c>
      <c r="AU2823" s="221" t="s">
        <v>91</v>
      </c>
      <c r="AV2823" s="13" t="s">
        <v>89</v>
      </c>
      <c r="AW2823" s="13" t="s">
        <v>38</v>
      </c>
      <c r="AX2823" s="13" t="s">
        <v>82</v>
      </c>
      <c r="AY2823" s="221" t="s">
        <v>262</v>
      </c>
    </row>
    <row r="2824" spans="2:51" s="15" customFormat="1" ht="10">
      <c r="B2824" s="233"/>
      <c r="C2824" s="234"/>
      <c r="D2824" s="208" t="s">
        <v>272</v>
      </c>
      <c r="E2824" s="235" t="s">
        <v>44</v>
      </c>
      <c r="F2824" s="236" t="s">
        <v>1252</v>
      </c>
      <c r="G2824" s="234"/>
      <c r="H2824" s="237">
        <v>16.600000000000001</v>
      </c>
      <c r="I2824" s="238"/>
      <c r="J2824" s="234"/>
      <c r="K2824" s="234"/>
      <c r="L2824" s="239"/>
      <c r="M2824" s="240"/>
      <c r="N2824" s="241"/>
      <c r="O2824" s="241"/>
      <c r="P2824" s="241"/>
      <c r="Q2824" s="241"/>
      <c r="R2824" s="241"/>
      <c r="S2824" s="241"/>
      <c r="T2824" s="242"/>
      <c r="AT2824" s="243" t="s">
        <v>272</v>
      </c>
      <c r="AU2824" s="243" t="s">
        <v>91</v>
      </c>
      <c r="AV2824" s="15" t="s">
        <v>91</v>
      </c>
      <c r="AW2824" s="15" t="s">
        <v>38</v>
      </c>
      <c r="AX2824" s="15" t="s">
        <v>82</v>
      </c>
      <c r="AY2824" s="243" t="s">
        <v>262</v>
      </c>
    </row>
    <row r="2825" spans="2:51" s="13" customFormat="1" ht="10">
      <c r="B2825" s="212"/>
      <c r="C2825" s="213"/>
      <c r="D2825" s="208" t="s">
        <v>272</v>
      </c>
      <c r="E2825" s="214" t="s">
        <v>44</v>
      </c>
      <c r="F2825" s="215" t="s">
        <v>849</v>
      </c>
      <c r="G2825" s="213"/>
      <c r="H2825" s="214" t="s">
        <v>44</v>
      </c>
      <c r="I2825" s="216"/>
      <c r="J2825" s="213"/>
      <c r="K2825" s="213"/>
      <c r="L2825" s="217"/>
      <c r="M2825" s="218"/>
      <c r="N2825" s="219"/>
      <c r="O2825" s="219"/>
      <c r="P2825" s="219"/>
      <c r="Q2825" s="219"/>
      <c r="R2825" s="219"/>
      <c r="S2825" s="219"/>
      <c r="T2825" s="220"/>
      <c r="AT2825" s="221" t="s">
        <v>272</v>
      </c>
      <c r="AU2825" s="221" t="s">
        <v>91</v>
      </c>
      <c r="AV2825" s="13" t="s">
        <v>89</v>
      </c>
      <c r="AW2825" s="13" t="s">
        <v>38</v>
      </c>
      <c r="AX2825" s="13" t="s">
        <v>82</v>
      </c>
      <c r="AY2825" s="221" t="s">
        <v>262</v>
      </c>
    </row>
    <row r="2826" spans="2:51" s="15" customFormat="1" ht="10">
      <c r="B2826" s="233"/>
      <c r="C2826" s="234"/>
      <c r="D2826" s="208" t="s">
        <v>272</v>
      </c>
      <c r="E2826" s="235" t="s">
        <v>44</v>
      </c>
      <c r="F2826" s="236" t="s">
        <v>1253</v>
      </c>
      <c r="G2826" s="234"/>
      <c r="H2826" s="237">
        <v>16.8</v>
      </c>
      <c r="I2826" s="238"/>
      <c r="J2826" s="234"/>
      <c r="K2826" s="234"/>
      <c r="L2826" s="239"/>
      <c r="M2826" s="240"/>
      <c r="N2826" s="241"/>
      <c r="O2826" s="241"/>
      <c r="P2826" s="241"/>
      <c r="Q2826" s="241"/>
      <c r="R2826" s="241"/>
      <c r="S2826" s="241"/>
      <c r="T2826" s="242"/>
      <c r="AT2826" s="243" t="s">
        <v>272</v>
      </c>
      <c r="AU2826" s="243" t="s">
        <v>91</v>
      </c>
      <c r="AV2826" s="15" t="s">
        <v>91</v>
      </c>
      <c r="AW2826" s="15" t="s">
        <v>38</v>
      </c>
      <c r="AX2826" s="15" t="s">
        <v>82</v>
      </c>
      <c r="AY2826" s="243" t="s">
        <v>262</v>
      </c>
    </row>
    <row r="2827" spans="2:51" s="13" customFormat="1" ht="10">
      <c r="B2827" s="212"/>
      <c r="C2827" s="213"/>
      <c r="D2827" s="208" t="s">
        <v>272</v>
      </c>
      <c r="E2827" s="214" t="s">
        <v>44</v>
      </c>
      <c r="F2827" s="215" t="s">
        <v>850</v>
      </c>
      <c r="G2827" s="213"/>
      <c r="H2827" s="214" t="s">
        <v>44</v>
      </c>
      <c r="I2827" s="216"/>
      <c r="J2827" s="213"/>
      <c r="K2827" s="213"/>
      <c r="L2827" s="217"/>
      <c r="M2827" s="218"/>
      <c r="N2827" s="219"/>
      <c r="O2827" s="219"/>
      <c r="P2827" s="219"/>
      <c r="Q2827" s="219"/>
      <c r="R2827" s="219"/>
      <c r="S2827" s="219"/>
      <c r="T2827" s="220"/>
      <c r="AT2827" s="221" t="s">
        <v>272</v>
      </c>
      <c r="AU2827" s="221" t="s">
        <v>91</v>
      </c>
      <c r="AV2827" s="13" t="s">
        <v>89</v>
      </c>
      <c r="AW2827" s="13" t="s">
        <v>38</v>
      </c>
      <c r="AX2827" s="13" t="s">
        <v>82</v>
      </c>
      <c r="AY2827" s="221" t="s">
        <v>262</v>
      </c>
    </row>
    <row r="2828" spans="2:51" s="15" customFormat="1" ht="10">
      <c r="B2828" s="233"/>
      <c r="C2828" s="234"/>
      <c r="D2828" s="208" t="s">
        <v>272</v>
      </c>
      <c r="E2828" s="235" t="s">
        <v>44</v>
      </c>
      <c r="F2828" s="236" t="s">
        <v>1254</v>
      </c>
      <c r="G2828" s="234"/>
      <c r="H2828" s="237">
        <v>20.399999999999999</v>
      </c>
      <c r="I2828" s="238"/>
      <c r="J2828" s="234"/>
      <c r="K2828" s="234"/>
      <c r="L2828" s="239"/>
      <c r="M2828" s="240"/>
      <c r="N2828" s="241"/>
      <c r="O2828" s="241"/>
      <c r="P2828" s="241"/>
      <c r="Q2828" s="241"/>
      <c r="R2828" s="241"/>
      <c r="S2828" s="241"/>
      <c r="T2828" s="242"/>
      <c r="AT2828" s="243" t="s">
        <v>272</v>
      </c>
      <c r="AU2828" s="243" t="s">
        <v>91</v>
      </c>
      <c r="AV2828" s="15" t="s">
        <v>91</v>
      </c>
      <c r="AW2828" s="15" t="s">
        <v>38</v>
      </c>
      <c r="AX2828" s="15" t="s">
        <v>82</v>
      </c>
      <c r="AY2828" s="243" t="s">
        <v>262</v>
      </c>
    </row>
    <row r="2829" spans="2:51" s="13" customFormat="1" ht="10">
      <c r="B2829" s="212"/>
      <c r="C2829" s="213"/>
      <c r="D2829" s="208" t="s">
        <v>272</v>
      </c>
      <c r="E2829" s="214" t="s">
        <v>44</v>
      </c>
      <c r="F2829" s="215" t="s">
        <v>851</v>
      </c>
      <c r="G2829" s="213"/>
      <c r="H2829" s="214" t="s">
        <v>44</v>
      </c>
      <c r="I2829" s="216"/>
      <c r="J2829" s="213"/>
      <c r="K2829" s="213"/>
      <c r="L2829" s="217"/>
      <c r="M2829" s="218"/>
      <c r="N2829" s="219"/>
      <c r="O2829" s="219"/>
      <c r="P2829" s="219"/>
      <c r="Q2829" s="219"/>
      <c r="R2829" s="219"/>
      <c r="S2829" s="219"/>
      <c r="T2829" s="220"/>
      <c r="AT2829" s="221" t="s">
        <v>272</v>
      </c>
      <c r="AU2829" s="221" t="s">
        <v>91</v>
      </c>
      <c r="AV2829" s="13" t="s">
        <v>89</v>
      </c>
      <c r="AW2829" s="13" t="s">
        <v>38</v>
      </c>
      <c r="AX2829" s="13" t="s">
        <v>82</v>
      </c>
      <c r="AY2829" s="221" t="s">
        <v>262</v>
      </c>
    </row>
    <row r="2830" spans="2:51" s="15" customFormat="1" ht="10">
      <c r="B2830" s="233"/>
      <c r="C2830" s="234"/>
      <c r="D2830" s="208" t="s">
        <v>272</v>
      </c>
      <c r="E2830" s="235" t="s">
        <v>44</v>
      </c>
      <c r="F2830" s="236" t="s">
        <v>1255</v>
      </c>
      <c r="G2830" s="234"/>
      <c r="H2830" s="237">
        <v>21.4</v>
      </c>
      <c r="I2830" s="238"/>
      <c r="J2830" s="234"/>
      <c r="K2830" s="234"/>
      <c r="L2830" s="239"/>
      <c r="M2830" s="240"/>
      <c r="N2830" s="241"/>
      <c r="O2830" s="241"/>
      <c r="P2830" s="241"/>
      <c r="Q2830" s="241"/>
      <c r="R2830" s="241"/>
      <c r="S2830" s="241"/>
      <c r="T2830" s="242"/>
      <c r="AT2830" s="243" t="s">
        <v>272</v>
      </c>
      <c r="AU2830" s="243" t="s">
        <v>91</v>
      </c>
      <c r="AV2830" s="15" t="s">
        <v>91</v>
      </c>
      <c r="AW2830" s="15" t="s">
        <v>38</v>
      </c>
      <c r="AX2830" s="15" t="s">
        <v>82</v>
      </c>
      <c r="AY2830" s="243" t="s">
        <v>262</v>
      </c>
    </row>
    <row r="2831" spans="2:51" s="13" customFormat="1" ht="10">
      <c r="B2831" s="212"/>
      <c r="C2831" s="213"/>
      <c r="D2831" s="208" t="s">
        <v>272</v>
      </c>
      <c r="E2831" s="214" t="s">
        <v>44</v>
      </c>
      <c r="F2831" s="215" t="s">
        <v>852</v>
      </c>
      <c r="G2831" s="213"/>
      <c r="H2831" s="214" t="s">
        <v>44</v>
      </c>
      <c r="I2831" s="216"/>
      <c r="J2831" s="213"/>
      <c r="K2831" s="213"/>
      <c r="L2831" s="217"/>
      <c r="M2831" s="218"/>
      <c r="N2831" s="219"/>
      <c r="O2831" s="219"/>
      <c r="P2831" s="219"/>
      <c r="Q2831" s="219"/>
      <c r="R2831" s="219"/>
      <c r="S2831" s="219"/>
      <c r="T2831" s="220"/>
      <c r="AT2831" s="221" t="s">
        <v>272</v>
      </c>
      <c r="AU2831" s="221" t="s">
        <v>91</v>
      </c>
      <c r="AV2831" s="13" t="s">
        <v>89</v>
      </c>
      <c r="AW2831" s="13" t="s">
        <v>38</v>
      </c>
      <c r="AX2831" s="13" t="s">
        <v>82</v>
      </c>
      <c r="AY2831" s="221" t="s">
        <v>262</v>
      </c>
    </row>
    <row r="2832" spans="2:51" s="15" customFormat="1" ht="10">
      <c r="B2832" s="233"/>
      <c r="C2832" s="234"/>
      <c r="D2832" s="208" t="s">
        <v>272</v>
      </c>
      <c r="E2832" s="235" t="s">
        <v>44</v>
      </c>
      <c r="F2832" s="236" t="s">
        <v>1253</v>
      </c>
      <c r="G2832" s="234"/>
      <c r="H2832" s="237">
        <v>16.8</v>
      </c>
      <c r="I2832" s="238"/>
      <c r="J2832" s="234"/>
      <c r="K2832" s="234"/>
      <c r="L2832" s="239"/>
      <c r="M2832" s="240"/>
      <c r="N2832" s="241"/>
      <c r="O2832" s="241"/>
      <c r="P2832" s="241"/>
      <c r="Q2832" s="241"/>
      <c r="R2832" s="241"/>
      <c r="S2832" s="241"/>
      <c r="T2832" s="242"/>
      <c r="AT2832" s="243" t="s">
        <v>272</v>
      </c>
      <c r="AU2832" s="243" t="s">
        <v>91</v>
      </c>
      <c r="AV2832" s="15" t="s">
        <v>91</v>
      </c>
      <c r="AW2832" s="15" t="s">
        <v>38</v>
      </c>
      <c r="AX2832" s="15" t="s">
        <v>82</v>
      </c>
      <c r="AY2832" s="243" t="s">
        <v>262</v>
      </c>
    </row>
    <row r="2833" spans="2:51" s="13" customFormat="1" ht="10">
      <c r="B2833" s="212"/>
      <c r="C2833" s="213"/>
      <c r="D2833" s="208" t="s">
        <v>272</v>
      </c>
      <c r="E2833" s="214" t="s">
        <v>44</v>
      </c>
      <c r="F2833" s="215" t="s">
        <v>853</v>
      </c>
      <c r="G2833" s="213"/>
      <c r="H2833" s="214" t="s">
        <v>44</v>
      </c>
      <c r="I2833" s="216"/>
      <c r="J2833" s="213"/>
      <c r="K2833" s="213"/>
      <c r="L2833" s="217"/>
      <c r="M2833" s="218"/>
      <c r="N2833" s="219"/>
      <c r="O2833" s="219"/>
      <c r="P2833" s="219"/>
      <c r="Q2833" s="219"/>
      <c r="R2833" s="219"/>
      <c r="S2833" s="219"/>
      <c r="T2833" s="220"/>
      <c r="AT2833" s="221" t="s">
        <v>272</v>
      </c>
      <c r="AU2833" s="221" t="s">
        <v>91</v>
      </c>
      <c r="AV2833" s="13" t="s">
        <v>89</v>
      </c>
      <c r="AW2833" s="13" t="s">
        <v>38</v>
      </c>
      <c r="AX2833" s="13" t="s">
        <v>82</v>
      </c>
      <c r="AY2833" s="221" t="s">
        <v>262</v>
      </c>
    </row>
    <row r="2834" spans="2:51" s="15" customFormat="1" ht="10">
      <c r="B2834" s="233"/>
      <c r="C2834" s="234"/>
      <c r="D2834" s="208" t="s">
        <v>272</v>
      </c>
      <c r="E2834" s="235" t="s">
        <v>44</v>
      </c>
      <c r="F2834" s="236" t="s">
        <v>1256</v>
      </c>
      <c r="G2834" s="234"/>
      <c r="H2834" s="237">
        <v>17.3</v>
      </c>
      <c r="I2834" s="238"/>
      <c r="J2834" s="234"/>
      <c r="K2834" s="234"/>
      <c r="L2834" s="239"/>
      <c r="M2834" s="240"/>
      <c r="N2834" s="241"/>
      <c r="O2834" s="241"/>
      <c r="P2834" s="241"/>
      <c r="Q2834" s="241"/>
      <c r="R2834" s="241"/>
      <c r="S2834" s="241"/>
      <c r="T2834" s="242"/>
      <c r="AT2834" s="243" t="s">
        <v>272</v>
      </c>
      <c r="AU2834" s="243" t="s">
        <v>91</v>
      </c>
      <c r="AV2834" s="15" t="s">
        <v>91</v>
      </c>
      <c r="AW2834" s="15" t="s">
        <v>38</v>
      </c>
      <c r="AX2834" s="15" t="s">
        <v>82</v>
      </c>
      <c r="AY2834" s="243" t="s">
        <v>262</v>
      </c>
    </row>
    <row r="2835" spans="2:51" s="13" customFormat="1" ht="10">
      <c r="B2835" s="212"/>
      <c r="C2835" s="213"/>
      <c r="D2835" s="208" t="s">
        <v>272</v>
      </c>
      <c r="E2835" s="214" t="s">
        <v>44</v>
      </c>
      <c r="F2835" s="215" t="s">
        <v>854</v>
      </c>
      <c r="G2835" s="213"/>
      <c r="H2835" s="214" t="s">
        <v>44</v>
      </c>
      <c r="I2835" s="216"/>
      <c r="J2835" s="213"/>
      <c r="K2835" s="213"/>
      <c r="L2835" s="217"/>
      <c r="M2835" s="218"/>
      <c r="N2835" s="219"/>
      <c r="O2835" s="219"/>
      <c r="P2835" s="219"/>
      <c r="Q2835" s="219"/>
      <c r="R2835" s="219"/>
      <c r="S2835" s="219"/>
      <c r="T2835" s="220"/>
      <c r="AT2835" s="221" t="s">
        <v>272</v>
      </c>
      <c r="AU2835" s="221" t="s">
        <v>91</v>
      </c>
      <c r="AV2835" s="13" t="s">
        <v>89</v>
      </c>
      <c r="AW2835" s="13" t="s">
        <v>38</v>
      </c>
      <c r="AX2835" s="13" t="s">
        <v>82</v>
      </c>
      <c r="AY2835" s="221" t="s">
        <v>262</v>
      </c>
    </row>
    <row r="2836" spans="2:51" s="15" customFormat="1" ht="10">
      <c r="B2836" s="233"/>
      <c r="C2836" s="234"/>
      <c r="D2836" s="208" t="s">
        <v>272</v>
      </c>
      <c r="E2836" s="235" t="s">
        <v>44</v>
      </c>
      <c r="F2836" s="236" t="s">
        <v>1257</v>
      </c>
      <c r="G2836" s="234"/>
      <c r="H2836" s="237">
        <v>21.8</v>
      </c>
      <c r="I2836" s="238"/>
      <c r="J2836" s="234"/>
      <c r="K2836" s="234"/>
      <c r="L2836" s="239"/>
      <c r="M2836" s="240"/>
      <c r="N2836" s="241"/>
      <c r="O2836" s="241"/>
      <c r="P2836" s="241"/>
      <c r="Q2836" s="241"/>
      <c r="R2836" s="241"/>
      <c r="S2836" s="241"/>
      <c r="T2836" s="242"/>
      <c r="AT2836" s="243" t="s">
        <v>272</v>
      </c>
      <c r="AU2836" s="243" t="s">
        <v>91</v>
      </c>
      <c r="AV2836" s="15" t="s">
        <v>91</v>
      </c>
      <c r="AW2836" s="15" t="s">
        <v>38</v>
      </c>
      <c r="AX2836" s="15" t="s">
        <v>82</v>
      </c>
      <c r="AY2836" s="243" t="s">
        <v>262</v>
      </c>
    </row>
    <row r="2837" spans="2:51" s="13" customFormat="1" ht="10">
      <c r="B2837" s="212"/>
      <c r="C2837" s="213"/>
      <c r="D2837" s="208" t="s">
        <v>272</v>
      </c>
      <c r="E2837" s="214" t="s">
        <v>44</v>
      </c>
      <c r="F2837" s="215" t="s">
        <v>855</v>
      </c>
      <c r="G2837" s="213"/>
      <c r="H2837" s="214" t="s">
        <v>44</v>
      </c>
      <c r="I2837" s="216"/>
      <c r="J2837" s="213"/>
      <c r="K2837" s="213"/>
      <c r="L2837" s="217"/>
      <c r="M2837" s="218"/>
      <c r="N2837" s="219"/>
      <c r="O2837" s="219"/>
      <c r="P2837" s="219"/>
      <c r="Q2837" s="219"/>
      <c r="R2837" s="219"/>
      <c r="S2837" s="219"/>
      <c r="T2837" s="220"/>
      <c r="AT2837" s="221" t="s">
        <v>272</v>
      </c>
      <c r="AU2837" s="221" t="s">
        <v>91</v>
      </c>
      <c r="AV2837" s="13" t="s">
        <v>89</v>
      </c>
      <c r="AW2837" s="13" t="s">
        <v>38</v>
      </c>
      <c r="AX2837" s="13" t="s">
        <v>82</v>
      </c>
      <c r="AY2837" s="221" t="s">
        <v>262</v>
      </c>
    </row>
    <row r="2838" spans="2:51" s="15" customFormat="1" ht="10">
      <c r="B2838" s="233"/>
      <c r="C2838" s="234"/>
      <c r="D2838" s="208" t="s">
        <v>272</v>
      </c>
      <c r="E2838" s="235" t="s">
        <v>44</v>
      </c>
      <c r="F2838" s="236" t="s">
        <v>1258</v>
      </c>
      <c r="G2838" s="234"/>
      <c r="H2838" s="237">
        <v>23.2</v>
      </c>
      <c r="I2838" s="238"/>
      <c r="J2838" s="234"/>
      <c r="K2838" s="234"/>
      <c r="L2838" s="239"/>
      <c r="M2838" s="240"/>
      <c r="N2838" s="241"/>
      <c r="O2838" s="241"/>
      <c r="P2838" s="241"/>
      <c r="Q2838" s="241"/>
      <c r="R2838" s="241"/>
      <c r="S2838" s="241"/>
      <c r="T2838" s="242"/>
      <c r="AT2838" s="243" t="s">
        <v>272</v>
      </c>
      <c r="AU2838" s="243" t="s">
        <v>91</v>
      </c>
      <c r="AV2838" s="15" t="s">
        <v>91</v>
      </c>
      <c r="AW2838" s="15" t="s">
        <v>38</v>
      </c>
      <c r="AX2838" s="15" t="s">
        <v>82</v>
      </c>
      <c r="AY2838" s="243" t="s">
        <v>262</v>
      </c>
    </row>
    <row r="2839" spans="2:51" s="13" customFormat="1" ht="10">
      <c r="B2839" s="212"/>
      <c r="C2839" s="213"/>
      <c r="D2839" s="208" t="s">
        <v>272</v>
      </c>
      <c r="E2839" s="214" t="s">
        <v>44</v>
      </c>
      <c r="F2839" s="215" t="s">
        <v>856</v>
      </c>
      <c r="G2839" s="213"/>
      <c r="H2839" s="214" t="s">
        <v>44</v>
      </c>
      <c r="I2839" s="216"/>
      <c r="J2839" s="213"/>
      <c r="K2839" s="213"/>
      <c r="L2839" s="217"/>
      <c r="M2839" s="218"/>
      <c r="N2839" s="219"/>
      <c r="O2839" s="219"/>
      <c r="P2839" s="219"/>
      <c r="Q2839" s="219"/>
      <c r="R2839" s="219"/>
      <c r="S2839" s="219"/>
      <c r="T2839" s="220"/>
      <c r="AT2839" s="221" t="s">
        <v>272</v>
      </c>
      <c r="AU2839" s="221" t="s">
        <v>91</v>
      </c>
      <c r="AV2839" s="13" t="s">
        <v>89</v>
      </c>
      <c r="AW2839" s="13" t="s">
        <v>38</v>
      </c>
      <c r="AX2839" s="13" t="s">
        <v>82</v>
      </c>
      <c r="AY2839" s="221" t="s">
        <v>262</v>
      </c>
    </row>
    <row r="2840" spans="2:51" s="15" customFormat="1" ht="10">
      <c r="B2840" s="233"/>
      <c r="C2840" s="234"/>
      <c r="D2840" s="208" t="s">
        <v>272</v>
      </c>
      <c r="E2840" s="235" t="s">
        <v>44</v>
      </c>
      <c r="F2840" s="236" t="s">
        <v>1259</v>
      </c>
      <c r="G2840" s="234"/>
      <c r="H2840" s="237">
        <v>31.4</v>
      </c>
      <c r="I2840" s="238"/>
      <c r="J2840" s="234"/>
      <c r="K2840" s="234"/>
      <c r="L2840" s="239"/>
      <c r="M2840" s="240"/>
      <c r="N2840" s="241"/>
      <c r="O2840" s="241"/>
      <c r="P2840" s="241"/>
      <c r="Q2840" s="241"/>
      <c r="R2840" s="241"/>
      <c r="S2840" s="241"/>
      <c r="T2840" s="242"/>
      <c r="AT2840" s="243" t="s">
        <v>272</v>
      </c>
      <c r="AU2840" s="243" t="s">
        <v>91</v>
      </c>
      <c r="AV2840" s="15" t="s">
        <v>91</v>
      </c>
      <c r="AW2840" s="15" t="s">
        <v>38</v>
      </c>
      <c r="AX2840" s="15" t="s">
        <v>82</v>
      </c>
      <c r="AY2840" s="243" t="s">
        <v>262</v>
      </c>
    </row>
    <row r="2841" spans="2:51" s="13" customFormat="1" ht="10">
      <c r="B2841" s="212"/>
      <c r="C2841" s="213"/>
      <c r="D2841" s="208" t="s">
        <v>272</v>
      </c>
      <c r="E2841" s="214" t="s">
        <v>44</v>
      </c>
      <c r="F2841" s="215" t="s">
        <v>857</v>
      </c>
      <c r="G2841" s="213"/>
      <c r="H2841" s="214" t="s">
        <v>44</v>
      </c>
      <c r="I2841" s="216"/>
      <c r="J2841" s="213"/>
      <c r="K2841" s="213"/>
      <c r="L2841" s="217"/>
      <c r="M2841" s="218"/>
      <c r="N2841" s="219"/>
      <c r="O2841" s="219"/>
      <c r="P2841" s="219"/>
      <c r="Q2841" s="219"/>
      <c r="R2841" s="219"/>
      <c r="S2841" s="219"/>
      <c r="T2841" s="220"/>
      <c r="AT2841" s="221" t="s">
        <v>272</v>
      </c>
      <c r="AU2841" s="221" t="s">
        <v>91</v>
      </c>
      <c r="AV2841" s="13" t="s">
        <v>89</v>
      </c>
      <c r="AW2841" s="13" t="s">
        <v>38</v>
      </c>
      <c r="AX2841" s="13" t="s">
        <v>82</v>
      </c>
      <c r="AY2841" s="221" t="s">
        <v>262</v>
      </c>
    </row>
    <row r="2842" spans="2:51" s="15" customFormat="1" ht="10">
      <c r="B2842" s="233"/>
      <c r="C2842" s="234"/>
      <c r="D2842" s="208" t="s">
        <v>272</v>
      </c>
      <c r="E2842" s="235" t="s">
        <v>44</v>
      </c>
      <c r="F2842" s="236" t="s">
        <v>1260</v>
      </c>
      <c r="G2842" s="234"/>
      <c r="H2842" s="237">
        <v>22.6</v>
      </c>
      <c r="I2842" s="238"/>
      <c r="J2842" s="234"/>
      <c r="K2842" s="234"/>
      <c r="L2842" s="239"/>
      <c r="M2842" s="240"/>
      <c r="N2842" s="241"/>
      <c r="O2842" s="241"/>
      <c r="P2842" s="241"/>
      <c r="Q2842" s="241"/>
      <c r="R2842" s="241"/>
      <c r="S2842" s="241"/>
      <c r="T2842" s="242"/>
      <c r="AT2842" s="243" t="s">
        <v>272</v>
      </c>
      <c r="AU2842" s="243" t="s">
        <v>91</v>
      </c>
      <c r="AV2842" s="15" t="s">
        <v>91</v>
      </c>
      <c r="AW2842" s="15" t="s">
        <v>38</v>
      </c>
      <c r="AX2842" s="15" t="s">
        <v>82</v>
      </c>
      <c r="AY2842" s="243" t="s">
        <v>262</v>
      </c>
    </row>
    <row r="2843" spans="2:51" s="13" customFormat="1" ht="10">
      <c r="B2843" s="212"/>
      <c r="C2843" s="213"/>
      <c r="D2843" s="208" t="s">
        <v>272</v>
      </c>
      <c r="E2843" s="214" t="s">
        <v>44</v>
      </c>
      <c r="F2843" s="215" t="s">
        <v>858</v>
      </c>
      <c r="G2843" s="213"/>
      <c r="H2843" s="214" t="s">
        <v>44</v>
      </c>
      <c r="I2843" s="216"/>
      <c r="J2843" s="213"/>
      <c r="K2843" s="213"/>
      <c r="L2843" s="217"/>
      <c r="M2843" s="218"/>
      <c r="N2843" s="219"/>
      <c r="O2843" s="219"/>
      <c r="P2843" s="219"/>
      <c r="Q2843" s="219"/>
      <c r="R2843" s="219"/>
      <c r="S2843" s="219"/>
      <c r="T2843" s="220"/>
      <c r="AT2843" s="221" t="s">
        <v>272</v>
      </c>
      <c r="AU2843" s="221" t="s">
        <v>91</v>
      </c>
      <c r="AV2843" s="13" t="s">
        <v>89</v>
      </c>
      <c r="AW2843" s="13" t="s">
        <v>38</v>
      </c>
      <c r="AX2843" s="13" t="s">
        <v>82</v>
      </c>
      <c r="AY2843" s="221" t="s">
        <v>262</v>
      </c>
    </row>
    <row r="2844" spans="2:51" s="15" customFormat="1" ht="10">
      <c r="B2844" s="233"/>
      <c r="C2844" s="234"/>
      <c r="D2844" s="208" t="s">
        <v>272</v>
      </c>
      <c r="E2844" s="235" t="s">
        <v>44</v>
      </c>
      <c r="F2844" s="236" t="s">
        <v>1261</v>
      </c>
      <c r="G2844" s="234"/>
      <c r="H2844" s="237">
        <v>32.4</v>
      </c>
      <c r="I2844" s="238"/>
      <c r="J2844" s="234"/>
      <c r="K2844" s="234"/>
      <c r="L2844" s="239"/>
      <c r="M2844" s="240"/>
      <c r="N2844" s="241"/>
      <c r="O2844" s="241"/>
      <c r="P2844" s="241"/>
      <c r="Q2844" s="241"/>
      <c r="R2844" s="241"/>
      <c r="S2844" s="241"/>
      <c r="T2844" s="242"/>
      <c r="AT2844" s="243" t="s">
        <v>272</v>
      </c>
      <c r="AU2844" s="243" t="s">
        <v>91</v>
      </c>
      <c r="AV2844" s="15" t="s">
        <v>91</v>
      </c>
      <c r="AW2844" s="15" t="s">
        <v>38</v>
      </c>
      <c r="AX2844" s="15" t="s">
        <v>82</v>
      </c>
      <c r="AY2844" s="243" t="s">
        <v>262</v>
      </c>
    </row>
    <row r="2845" spans="2:51" s="13" customFormat="1" ht="10">
      <c r="B2845" s="212"/>
      <c r="C2845" s="213"/>
      <c r="D2845" s="208" t="s">
        <v>272</v>
      </c>
      <c r="E2845" s="214" t="s">
        <v>44</v>
      </c>
      <c r="F2845" s="215" t="s">
        <v>859</v>
      </c>
      <c r="G2845" s="213"/>
      <c r="H2845" s="214" t="s">
        <v>44</v>
      </c>
      <c r="I2845" s="216"/>
      <c r="J2845" s="213"/>
      <c r="K2845" s="213"/>
      <c r="L2845" s="217"/>
      <c r="M2845" s="218"/>
      <c r="N2845" s="219"/>
      <c r="O2845" s="219"/>
      <c r="P2845" s="219"/>
      <c r="Q2845" s="219"/>
      <c r="R2845" s="219"/>
      <c r="S2845" s="219"/>
      <c r="T2845" s="220"/>
      <c r="AT2845" s="221" t="s">
        <v>272</v>
      </c>
      <c r="AU2845" s="221" t="s">
        <v>91</v>
      </c>
      <c r="AV2845" s="13" t="s">
        <v>89</v>
      </c>
      <c r="AW2845" s="13" t="s">
        <v>38</v>
      </c>
      <c r="AX2845" s="13" t="s">
        <v>82</v>
      </c>
      <c r="AY2845" s="221" t="s">
        <v>262</v>
      </c>
    </row>
    <row r="2846" spans="2:51" s="15" customFormat="1" ht="10">
      <c r="B2846" s="233"/>
      <c r="C2846" s="234"/>
      <c r="D2846" s="208" t="s">
        <v>272</v>
      </c>
      <c r="E2846" s="235" t="s">
        <v>44</v>
      </c>
      <c r="F2846" s="236" t="s">
        <v>1258</v>
      </c>
      <c r="G2846" s="234"/>
      <c r="H2846" s="237">
        <v>23.2</v>
      </c>
      <c r="I2846" s="238"/>
      <c r="J2846" s="234"/>
      <c r="K2846" s="234"/>
      <c r="L2846" s="239"/>
      <c r="M2846" s="240"/>
      <c r="N2846" s="241"/>
      <c r="O2846" s="241"/>
      <c r="P2846" s="241"/>
      <c r="Q2846" s="241"/>
      <c r="R2846" s="241"/>
      <c r="S2846" s="241"/>
      <c r="T2846" s="242"/>
      <c r="AT2846" s="243" t="s">
        <v>272</v>
      </c>
      <c r="AU2846" s="243" t="s">
        <v>91</v>
      </c>
      <c r="AV2846" s="15" t="s">
        <v>91</v>
      </c>
      <c r="AW2846" s="15" t="s">
        <v>38</v>
      </c>
      <c r="AX2846" s="15" t="s">
        <v>82</v>
      </c>
      <c r="AY2846" s="243" t="s">
        <v>262</v>
      </c>
    </row>
    <row r="2847" spans="2:51" s="13" customFormat="1" ht="10">
      <c r="B2847" s="212"/>
      <c r="C2847" s="213"/>
      <c r="D2847" s="208" t="s">
        <v>272</v>
      </c>
      <c r="E2847" s="214" t="s">
        <v>44</v>
      </c>
      <c r="F2847" s="215" t="s">
        <v>860</v>
      </c>
      <c r="G2847" s="213"/>
      <c r="H2847" s="214" t="s">
        <v>44</v>
      </c>
      <c r="I2847" s="216"/>
      <c r="J2847" s="213"/>
      <c r="K2847" s="213"/>
      <c r="L2847" s="217"/>
      <c r="M2847" s="218"/>
      <c r="N2847" s="219"/>
      <c r="O2847" s="219"/>
      <c r="P2847" s="219"/>
      <c r="Q2847" s="219"/>
      <c r="R2847" s="219"/>
      <c r="S2847" s="219"/>
      <c r="T2847" s="220"/>
      <c r="AT2847" s="221" t="s">
        <v>272</v>
      </c>
      <c r="AU2847" s="221" t="s">
        <v>91</v>
      </c>
      <c r="AV2847" s="13" t="s">
        <v>89</v>
      </c>
      <c r="AW2847" s="13" t="s">
        <v>38</v>
      </c>
      <c r="AX2847" s="13" t="s">
        <v>82</v>
      </c>
      <c r="AY2847" s="221" t="s">
        <v>262</v>
      </c>
    </row>
    <row r="2848" spans="2:51" s="15" customFormat="1" ht="10">
      <c r="B2848" s="233"/>
      <c r="C2848" s="234"/>
      <c r="D2848" s="208" t="s">
        <v>272</v>
      </c>
      <c r="E2848" s="235" t="s">
        <v>44</v>
      </c>
      <c r="F2848" s="236" t="s">
        <v>1262</v>
      </c>
      <c r="G2848" s="234"/>
      <c r="H2848" s="237">
        <v>32.200000000000003</v>
      </c>
      <c r="I2848" s="238"/>
      <c r="J2848" s="234"/>
      <c r="K2848" s="234"/>
      <c r="L2848" s="239"/>
      <c r="M2848" s="240"/>
      <c r="N2848" s="241"/>
      <c r="O2848" s="241"/>
      <c r="P2848" s="241"/>
      <c r="Q2848" s="241"/>
      <c r="R2848" s="241"/>
      <c r="S2848" s="241"/>
      <c r="T2848" s="242"/>
      <c r="AT2848" s="243" t="s">
        <v>272</v>
      </c>
      <c r="AU2848" s="243" t="s">
        <v>91</v>
      </c>
      <c r="AV2848" s="15" t="s">
        <v>91</v>
      </c>
      <c r="AW2848" s="15" t="s">
        <v>38</v>
      </c>
      <c r="AX2848" s="15" t="s">
        <v>82</v>
      </c>
      <c r="AY2848" s="243" t="s">
        <v>262</v>
      </c>
    </row>
    <row r="2849" spans="2:51" s="13" customFormat="1" ht="10">
      <c r="B2849" s="212"/>
      <c r="C2849" s="213"/>
      <c r="D2849" s="208" t="s">
        <v>272</v>
      </c>
      <c r="E2849" s="214" t="s">
        <v>44</v>
      </c>
      <c r="F2849" s="215" t="s">
        <v>1267</v>
      </c>
      <c r="G2849" s="213"/>
      <c r="H2849" s="214" t="s">
        <v>44</v>
      </c>
      <c r="I2849" s="216"/>
      <c r="J2849" s="213"/>
      <c r="K2849" s="213"/>
      <c r="L2849" s="217"/>
      <c r="M2849" s="218"/>
      <c r="N2849" s="219"/>
      <c r="O2849" s="219"/>
      <c r="P2849" s="219"/>
      <c r="Q2849" s="219"/>
      <c r="R2849" s="219"/>
      <c r="S2849" s="219"/>
      <c r="T2849" s="220"/>
      <c r="AT2849" s="221" t="s">
        <v>272</v>
      </c>
      <c r="AU2849" s="221" t="s">
        <v>91</v>
      </c>
      <c r="AV2849" s="13" t="s">
        <v>89</v>
      </c>
      <c r="AW2849" s="13" t="s">
        <v>38</v>
      </c>
      <c r="AX2849" s="13" t="s">
        <v>82</v>
      </c>
      <c r="AY2849" s="221" t="s">
        <v>262</v>
      </c>
    </row>
    <row r="2850" spans="2:51" s="15" customFormat="1" ht="10">
      <c r="B2850" s="233"/>
      <c r="C2850" s="234"/>
      <c r="D2850" s="208" t="s">
        <v>272</v>
      </c>
      <c r="E2850" s="235" t="s">
        <v>44</v>
      </c>
      <c r="F2850" s="236" t="s">
        <v>1231</v>
      </c>
      <c r="G2850" s="234"/>
      <c r="H2850" s="237">
        <v>5.8</v>
      </c>
      <c r="I2850" s="238"/>
      <c r="J2850" s="234"/>
      <c r="K2850" s="234"/>
      <c r="L2850" s="239"/>
      <c r="M2850" s="240"/>
      <c r="N2850" s="241"/>
      <c r="O2850" s="241"/>
      <c r="P2850" s="241"/>
      <c r="Q2850" s="241"/>
      <c r="R2850" s="241"/>
      <c r="S2850" s="241"/>
      <c r="T2850" s="242"/>
      <c r="AT2850" s="243" t="s">
        <v>272</v>
      </c>
      <c r="AU2850" s="243" t="s">
        <v>91</v>
      </c>
      <c r="AV2850" s="15" t="s">
        <v>91</v>
      </c>
      <c r="AW2850" s="15" t="s">
        <v>38</v>
      </c>
      <c r="AX2850" s="15" t="s">
        <v>82</v>
      </c>
      <c r="AY2850" s="243" t="s">
        <v>262</v>
      </c>
    </row>
    <row r="2851" spans="2:51" s="13" customFormat="1" ht="10">
      <c r="B2851" s="212"/>
      <c r="C2851" s="213"/>
      <c r="D2851" s="208" t="s">
        <v>272</v>
      </c>
      <c r="E2851" s="214" t="s">
        <v>44</v>
      </c>
      <c r="F2851" s="215" t="s">
        <v>862</v>
      </c>
      <c r="G2851" s="213"/>
      <c r="H2851" s="214" t="s">
        <v>44</v>
      </c>
      <c r="I2851" s="216"/>
      <c r="J2851" s="213"/>
      <c r="K2851" s="213"/>
      <c r="L2851" s="217"/>
      <c r="M2851" s="218"/>
      <c r="N2851" s="219"/>
      <c r="O2851" s="219"/>
      <c r="P2851" s="219"/>
      <c r="Q2851" s="219"/>
      <c r="R2851" s="219"/>
      <c r="S2851" s="219"/>
      <c r="T2851" s="220"/>
      <c r="AT2851" s="221" t="s">
        <v>272</v>
      </c>
      <c r="AU2851" s="221" t="s">
        <v>91</v>
      </c>
      <c r="AV2851" s="13" t="s">
        <v>89</v>
      </c>
      <c r="AW2851" s="13" t="s">
        <v>38</v>
      </c>
      <c r="AX2851" s="13" t="s">
        <v>82</v>
      </c>
      <c r="AY2851" s="221" t="s">
        <v>262</v>
      </c>
    </row>
    <row r="2852" spans="2:51" s="15" customFormat="1" ht="10">
      <c r="B2852" s="233"/>
      <c r="C2852" s="234"/>
      <c r="D2852" s="208" t="s">
        <v>272</v>
      </c>
      <c r="E2852" s="235" t="s">
        <v>44</v>
      </c>
      <c r="F2852" s="236" t="s">
        <v>1264</v>
      </c>
      <c r="G2852" s="234"/>
      <c r="H2852" s="237">
        <v>19</v>
      </c>
      <c r="I2852" s="238"/>
      <c r="J2852" s="234"/>
      <c r="K2852" s="234"/>
      <c r="L2852" s="239"/>
      <c r="M2852" s="240"/>
      <c r="N2852" s="241"/>
      <c r="O2852" s="241"/>
      <c r="P2852" s="241"/>
      <c r="Q2852" s="241"/>
      <c r="R2852" s="241"/>
      <c r="S2852" s="241"/>
      <c r="T2852" s="242"/>
      <c r="AT2852" s="243" t="s">
        <v>272</v>
      </c>
      <c r="AU2852" s="243" t="s">
        <v>91</v>
      </c>
      <c r="AV2852" s="15" t="s">
        <v>91</v>
      </c>
      <c r="AW2852" s="15" t="s">
        <v>38</v>
      </c>
      <c r="AX2852" s="15" t="s">
        <v>82</v>
      </c>
      <c r="AY2852" s="243" t="s">
        <v>262</v>
      </c>
    </row>
    <row r="2853" spans="2:51" s="13" customFormat="1" ht="10">
      <c r="B2853" s="212"/>
      <c r="C2853" s="213"/>
      <c r="D2853" s="208" t="s">
        <v>272</v>
      </c>
      <c r="E2853" s="214" t="s">
        <v>44</v>
      </c>
      <c r="F2853" s="215" t="s">
        <v>863</v>
      </c>
      <c r="G2853" s="213"/>
      <c r="H2853" s="214" t="s">
        <v>44</v>
      </c>
      <c r="I2853" s="216"/>
      <c r="J2853" s="213"/>
      <c r="K2853" s="213"/>
      <c r="L2853" s="217"/>
      <c r="M2853" s="218"/>
      <c r="N2853" s="219"/>
      <c r="O2853" s="219"/>
      <c r="P2853" s="219"/>
      <c r="Q2853" s="219"/>
      <c r="R2853" s="219"/>
      <c r="S2853" s="219"/>
      <c r="T2853" s="220"/>
      <c r="AT2853" s="221" t="s">
        <v>272</v>
      </c>
      <c r="AU2853" s="221" t="s">
        <v>91</v>
      </c>
      <c r="AV2853" s="13" t="s">
        <v>89</v>
      </c>
      <c r="AW2853" s="13" t="s">
        <v>38</v>
      </c>
      <c r="AX2853" s="13" t="s">
        <v>82</v>
      </c>
      <c r="AY2853" s="221" t="s">
        <v>262</v>
      </c>
    </row>
    <row r="2854" spans="2:51" s="15" customFormat="1" ht="10">
      <c r="B2854" s="233"/>
      <c r="C2854" s="234"/>
      <c r="D2854" s="208" t="s">
        <v>272</v>
      </c>
      <c r="E2854" s="235" t="s">
        <v>44</v>
      </c>
      <c r="F2854" s="236" t="s">
        <v>1265</v>
      </c>
      <c r="G2854" s="234"/>
      <c r="H2854" s="237">
        <v>20.9</v>
      </c>
      <c r="I2854" s="238"/>
      <c r="J2854" s="234"/>
      <c r="K2854" s="234"/>
      <c r="L2854" s="239"/>
      <c r="M2854" s="240"/>
      <c r="N2854" s="241"/>
      <c r="O2854" s="241"/>
      <c r="P2854" s="241"/>
      <c r="Q2854" s="241"/>
      <c r="R2854" s="241"/>
      <c r="S2854" s="241"/>
      <c r="T2854" s="242"/>
      <c r="AT2854" s="243" t="s">
        <v>272</v>
      </c>
      <c r="AU2854" s="243" t="s">
        <v>91</v>
      </c>
      <c r="AV2854" s="15" t="s">
        <v>91</v>
      </c>
      <c r="AW2854" s="15" t="s">
        <v>38</v>
      </c>
      <c r="AX2854" s="15" t="s">
        <v>82</v>
      </c>
      <c r="AY2854" s="243" t="s">
        <v>262</v>
      </c>
    </row>
    <row r="2855" spans="2:51" s="13" customFormat="1" ht="10">
      <c r="B2855" s="212"/>
      <c r="C2855" s="213"/>
      <c r="D2855" s="208" t="s">
        <v>272</v>
      </c>
      <c r="E2855" s="214" t="s">
        <v>44</v>
      </c>
      <c r="F2855" s="215" t="s">
        <v>864</v>
      </c>
      <c r="G2855" s="213"/>
      <c r="H2855" s="214" t="s">
        <v>44</v>
      </c>
      <c r="I2855" s="216"/>
      <c r="J2855" s="213"/>
      <c r="K2855" s="213"/>
      <c r="L2855" s="217"/>
      <c r="M2855" s="218"/>
      <c r="N2855" s="219"/>
      <c r="O2855" s="219"/>
      <c r="P2855" s="219"/>
      <c r="Q2855" s="219"/>
      <c r="R2855" s="219"/>
      <c r="S2855" s="219"/>
      <c r="T2855" s="220"/>
      <c r="AT2855" s="221" t="s">
        <v>272</v>
      </c>
      <c r="AU2855" s="221" t="s">
        <v>91</v>
      </c>
      <c r="AV2855" s="13" t="s">
        <v>89</v>
      </c>
      <c r="AW2855" s="13" t="s">
        <v>38</v>
      </c>
      <c r="AX2855" s="13" t="s">
        <v>82</v>
      </c>
      <c r="AY2855" s="221" t="s">
        <v>262</v>
      </c>
    </row>
    <row r="2856" spans="2:51" s="15" customFormat="1" ht="10">
      <c r="B2856" s="233"/>
      <c r="C2856" s="234"/>
      <c r="D2856" s="208" t="s">
        <v>272</v>
      </c>
      <c r="E2856" s="235" t="s">
        <v>44</v>
      </c>
      <c r="F2856" s="236" t="s">
        <v>1240</v>
      </c>
      <c r="G2856" s="234"/>
      <c r="H2856" s="237">
        <v>7.2</v>
      </c>
      <c r="I2856" s="238"/>
      <c r="J2856" s="234"/>
      <c r="K2856" s="234"/>
      <c r="L2856" s="239"/>
      <c r="M2856" s="240"/>
      <c r="N2856" s="241"/>
      <c r="O2856" s="241"/>
      <c r="P2856" s="241"/>
      <c r="Q2856" s="241"/>
      <c r="R2856" s="241"/>
      <c r="S2856" s="241"/>
      <c r="T2856" s="242"/>
      <c r="AT2856" s="243" t="s">
        <v>272</v>
      </c>
      <c r="AU2856" s="243" t="s">
        <v>91</v>
      </c>
      <c r="AV2856" s="15" t="s">
        <v>91</v>
      </c>
      <c r="AW2856" s="15" t="s">
        <v>38</v>
      </c>
      <c r="AX2856" s="15" t="s">
        <v>82</v>
      </c>
      <c r="AY2856" s="243" t="s">
        <v>262</v>
      </c>
    </row>
    <row r="2857" spans="2:51" s="13" customFormat="1" ht="10">
      <c r="B2857" s="212"/>
      <c r="C2857" s="213"/>
      <c r="D2857" s="208" t="s">
        <v>272</v>
      </c>
      <c r="E2857" s="214" t="s">
        <v>44</v>
      </c>
      <c r="F2857" s="215" t="s">
        <v>865</v>
      </c>
      <c r="G2857" s="213"/>
      <c r="H2857" s="214" t="s">
        <v>44</v>
      </c>
      <c r="I2857" s="216"/>
      <c r="J2857" s="213"/>
      <c r="K2857" s="213"/>
      <c r="L2857" s="217"/>
      <c r="M2857" s="218"/>
      <c r="N2857" s="219"/>
      <c r="O2857" s="219"/>
      <c r="P2857" s="219"/>
      <c r="Q2857" s="219"/>
      <c r="R2857" s="219"/>
      <c r="S2857" s="219"/>
      <c r="T2857" s="220"/>
      <c r="AT2857" s="221" t="s">
        <v>272</v>
      </c>
      <c r="AU2857" s="221" t="s">
        <v>91</v>
      </c>
      <c r="AV2857" s="13" t="s">
        <v>89</v>
      </c>
      <c r="AW2857" s="13" t="s">
        <v>38</v>
      </c>
      <c r="AX2857" s="13" t="s">
        <v>82</v>
      </c>
      <c r="AY2857" s="221" t="s">
        <v>262</v>
      </c>
    </row>
    <row r="2858" spans="2:51" s="15" customFormat="1" ht="10">
      <c r="B2858" s="233"/>
      <c r="C2858" s="234"/>
      <c r="D2858" s="208" t="s">
        <v>272</v>
      </c>
      <c r="E2858" s="235" t="s">
        <v>44</v>
      </c>
      <c r="F2858" s="236" t="s">
        <v>1229</v>
      </c>
      <c r="G2858" s="234"/>
      <c r="H2858" s="237">
        <v>9.1999999999999993</v>
      </c>
      <c r="I2858" s="238"/>
      <c r="J2858" s="234"/>
      <c r="K2858" s="234"/>
      <c r="L2858" s="239"/>
      <c r="M2858" s="240"/>
      <c r="N2858" s="241"/>
      <c r="O2858" s="241"/>
      <c r="P2858" s="241"/>
      <c r="Q2858" s="241"/>
      <c r="R2858" s="241"/>
      <c r="S2858" s="241"/>
      <c r="T2858" s="242"/>
      <c r="AT2858" s="243" t="s">
        <v>272</v>
      </c>
      <c r="AU2858" s="243" t="s">
        <v>91</v>
      </c>
      <c r="AV2858" s="15" t="s">
        <v>91</v>
      </c>
      <c r="AW2858" s="15" t="s">
        <v>38</v>
      </c>
      <c r="AX2858" s="15" t="s">
        <v>82</v>
      </c>
      <c r="AY2858" s="243" t="s">
        <v>262</v>
      </c>
    </row>
    <row r="2859" spans="2:51" s="13" customFormat="1" ht="10">
      <c r="B2859" s="212"/>
      <c r="C2859" s="213"/>
      <c r="D2859" s="208" t="s">
        <v>272</v>
      </c>
      <c r="E2859" s="214" t="s">
        <v>44</v>
      </c>
      <c r="F2859" s="215" t="s">
        <v>866</v>
      </c>
      <c r="G2859" s="213"/>
      <c r="H2859" s="214" t="s">
        <v>44</v>
      </c>
      <c r="I2859" s="216"/>
      <c r="J2859" s="213"/>
      <c r="K2859" s="213"/>
      <c r="L2859" s="217"/>
      <c r="M2859" s="218"/>
      <c r="N2859" s="219"/>
      <c r="O2859" s="219"/>
      <c r="P2859" s="219"/>
      <c r="Q2859" s="219"/>
      <c r="R2859" s="219"/>
      <c r="S2859" s="219"/>
      <c r="T2859" s="220"/>
      <c r="AT2859" s="221" t="s">
        <v>272</v>
      </c>
      <c r="AU2859" s="221" t="s">
        <v>91</v>
      </c>
      <c r="AV2859" s="13" t="s">
        <v>89</v>
      </c>
      <c r="AW2859" s="13" t="s">
        <v>38</v>
      </c>
      <c r="AX2859" s="13" t="s">
        <v>82</v>
      </c>
      <c r="AY2859" s="221" t="s">
        <v>262</v>
      </c>
    </row>
    <row r="2860" spans="2:51" s="15" customFormat="1" ht="10">
      <c r="B2860" s="233"/>
      <c r="C2860" s="234"/>
      <c r="D2860" s="208" t="s">
        <v>272</v>
      </c>
      <c r="E2860" s="235" t="s">
        <v>44</v>
      </c>
      <c r="F2860" s="236" t="s">
        <v>1266</v>
      </c>
      <c r="G2860" s="234"/>
      <c r="H2860" s="237">
        <v>7.7</v>
      </c>
      <c r="I2860" s="238"/>
      <c r="J2860" s="234"/>
      <c r="K2860" s="234"/>
      <c r="L2860" s="239"/>
      <c r="M2860" s="240"/>
      <c r="N2860" s="241"/>
      <c r="O2860" s="241"/>
      <c r="P2860" s="241"/>
      <c r="Q2860" s="241"/>
      <c r="R2860" s="241"/>
      <c r="S2860" s="241"/>
      <c r="T2860" s="242"/>
      <c r="AT2860" s="243" t="s">
        <v>272</v>
      </c>
      <c r="AU2860" s="243" t="s">
        <v>91</v>
      </c>
      <c r="AV2860" s="15" t="s">
        <v>91</v>
      </c>
      <c r="AW2860" s="15" t="s">
        <v>38</v>
      </c>
      <c r="AX2860" s="15" t="s">
        <v>82</v>
      </c>
      <c r="AY2860" s="243" t="s">
        <v>262</v>
      </c>
    </row>
    <row r="2861" spans="2:51" s="13" customFormat="1" ht="10">
      <c r="B2861" s="212"/>
      <c r="C2861" s="213"/>
      <c r="D2861" s="208" t="s">
        <v>272</v>
      </c>
      <c r="E2861" s="214" t="s">
        <v>44</v>
      </c>
      <c r="F2861" s="215" t="s">
        <v>1501</v>
      </c>
      <c r="G2861" s="213"/>
      <c r="H2861" s="214" t="s">
        <v>44</v>
      </c>
      <c r="I2861" s="216"/>
      <c r="J2861" s="213"/>
      <c r="K2861" s="213"/>
      <c r="L2861" s="217"/>
      <c r="M2861" s="218"/>
      <c r="N2861" s="219"/>
      <c r="O2861" s="219"/>
      <c r="P2861" s="219"/>
      <c r="Q2861" s="219"/>
      <c r="R2861" s="219"/>
      <c r="S2861" s="219"/>
      <c r="T2861" s="220"/>
      <c r="AT2861" s="221" t="s">
        <v>272</v>
      </c>
      <c r="AU2861" s="221" t="s">
        <v>91</v>
      </c>
      <c r="AV2861" s="13" t="s">
        <v>89</v>
      </c>
      <c r="AW2861" s="13" t="s">
        <v>38</v>
      </c>
      <c r="AX2861" s="13" t="s">
        <v>82</v>
      </c>
      <c r="AY2861" s="221" t="s">
        <v>262</v>
      </c>
    </row>
    <row r="2862" spans="2:51" s="14" customFormat="1" ht="10">
      <c r="B2862" s="222"/>
      <c r="C2862" s="223"/>
      <c r="D2862" s="208" t="s">
        <v>272</v>
      </c>
      <c r="E2862" s="224" t="s">
        <v>44</v>
      </c>
      <c r="F2862" s="225" t="s">
        <v>284</v>
      </c>
      <c r="G2862" s="223"/>
      <c r="H2862" s="226">
        <v>537.10000000000014</v>
      </c>
      <c r="I2862" s="227"/>
      <c r="J2862" s="223"/>
      <c r="K2862" s="223"/>
      <c r="L2862" s="228"/>
      <c r="M2862" s="229"/>
      <c r="N2862" s="230"/>
      <c r="O2862" s="230"/>
      <c r="P2862" s="230"/>
      <c r="Q2862" s="230"/>
      <c r="R2862" s="230"/>
      <c r="S2862" s="230"/>
      <c r="T2862" s="231"/>
      <c r="AT2862" s="232" t="s">
        <v>272</v>
      </c>
      <c r="AU2862" s="232" t="s">
        <v>91</v>
      </c>
      <c r="AV2862" s="14" t="s">
        <v>97</v>
      </c>
      <c r="AW2862" s="14" t="s">
        <v>38</v>
      </c>
      <c r="AX2862" s="14" t="s">
        <v>82</v>
      </c>
      <c r="AY2862" s="232" t="s">
        <v>262</v>
      </c>
    </row>
    <row r="2863" spans="2:51" s="13" customFormat="1" ht="10">
      <c r="B2863" s="212"/>
      <c r="C2863" s="213"/>
      <c r="D2863" s="208" t="s">
        <v>272</v>
      </c>
      <c r="E2863" s="214" t="s">
        <v>44</v>
      </c>
      <c r="F2863" s="215" t="s">
        <v>576</v>
      </c>
      <c r="G2863" s="213"/>
      <c r="H2863" s="214" t="s">
        <v>44</v>
      </c>
      <c r="I2863" s="216"/>
      <c r="J2863" s="213"/>
      <c r="K2863" s="213"/>
      <c r="L2863" s="217"/>
      <c r="M2863" s="218"/>
      <c r="N2863" s="219"/>
      <c r="O2863" s="219"/>
      <c r="P2863" s="219"/>
      <c r="Q2863" s="219"/>
      <c r="R2863" s="219"/>
      <c r="S2863" s="219"/>
      <c r="T2863" s="220"/>
      <c r="AT2863" s="221" t="s">
        <v>272</v>
      </c>
      <c r="AU2863" s="221" t="s">
        <v>91</v>
      </c>
      <c r="AV2863" s="13" t="s">
        <v>89</v>
      </c>
      <c r="AW2863" s="13" t="s">
        <v>38</v>
      </c>
      <c r="AX2863" s="13" t="s">
        <v>82</v>
      </c>
      <c r="AY2863" s="221" t="s">
        <v>262</v>
      </c>
    </row>
    <row r="2864" spans="2:51" s="13" customFormat="1" ht="10">
      <c r="B2864" s="212"/>
      <c r="C2864" s="213"/>
      <c r="D2864" s="208" t="s">
        <v>272</v>
      </c>
      <c r="E2864" s="214" t="s">
        <v>44</v>
      </c>
      <c r="F2864" s="215" t="s">
        <v>868</v>
      </c>
      <c r="G2864" s="213"/>
      <c r="H2864" s="214" t="s">
        <v>44</v>
      </c>
      <c r="I2864" s="216"/>
      <c r="J2864" s="213"/>
      <c r="K2864" s="213"/>
      <c r="L2864" s="217"/>
      <c r="M2864" s="218"/>
      <c r="N2864" s="219"/>
      <c r="O2864" s="219"/>
      <c r="P2864" s="219"/>
      <c r="Q2864" s="219"/>
      <c r="R2864" s="219"/>
      <c r="S2864" s="219"/>
      <c r="T2864" s="220"/>
      <c r="AT2864" s="221" t="s">
        <v>272</v>
      </c>
      <c r="AU2864" s="221" t="s">
        <v>91</v>
      </c>
      <c r="AV2864" s="13" t="s">
        <v>89</v>
      </c>
      <c r="AW2864" s="13" t="s">
        <v>38</v>
      </c>
      <c r="AX2864" s="13" t="s">
        <v>82</v>
      </c>
      <c r="AY2864" s="221" t="s">
        <v>262</v>
      </c>
    </row>
    <row r="2865" spans="2:51" s="15" customFormat="1" ht="10">
      <c r="B2865" s="233"/>
      <c r="C2865" s="234"/>
      <c r="D2865" s="208" t="s">
        <v>272</v>
      </c>
      <c r="E2865" s="235" t="s">
        <v>44</v>
      </c>
      <c r="F2865" s="236" t="s">
        <v>1220</v>
      </c>
      <c r="G2865" s="234"/>
      <c r="H2865" s="237">
        <v>20.3</v>
      </c>
      <c r="I2865" s="238"/>
      <c r="J2865" s="234"/>
      <c r="K2865" s="234"/>
      <c r="L2865" s="239"/>
      <c r="M2865" s="240"/>
      <c r="N2865" s="241"/>
      <c r="O2865" s="241"/>
      <c r="P2865" s="241"/>
      <c r="Q2865" s="241"/>
      <c r="R2865" s="241"/>
      <c r="S2865" s="241"/>
      <c r="T2865" s="242"/>
      <c r="AT2865" s="243" t="s">
        <v>272</v>
      </c>
      <c r="AU2865" s="243" t="s">
        <v>91</v>
      </c>
      <c r="AV2865" s="15" t="s">
        <v>91</v>
      </c>
      <c r="AW2865" s="15" t="s">
        <v>38</v>
      </c>
      <c r="AX2865" s="15" t="s">
        <v>82</v>
      </c>
      <c r="AY2865" s="243" t="s">
        <v>262</v>
      </c>
    </row>
    <row r="2866" spans="2:51" s="15" customFormat="1" ht="10">
      <c r="B2866" s="233"/>
      <c r="C2866" s="234"/>
      <c r="D2866" s="208" t="s">
        <v>272</v>
      </c>
      <c r="E2866" s="235" t="s">
        <v>44</v>
      </c>
      <c r="F2866" s="236" t="s">
        <v>1249</v>
      </c>
      <c r="G2866" s="234"/>
      <c r="H2866" s="237">
        <v>2.8</v>
      </c>
      <c r="I2866" s="238"/>
      <c r="J2866" s="234"/>
      <c r="K2866" s="234"/>
      <c r="L2866" s="239"/>
      <c r="M2866" s="240"/>
      <c r="N2866" s="241"/>
      <c r="O2866" s="241"/>
      <c r="P2866" s="241"/>
      <c r="Q2866" s="241"/>
      <c r="R2866" s="241"/>
      <c r="S2866" s="241"/>
      <c r="T2866" s="242"/>
      <c r="AT2866" s="243" t="s">
        <v>272</v>
      </c>
      <c r="AU2866" s="243" t="s">
        <v>91</v>
      </c>
      <c r="AV2866" s="15" t="s">
        <v>91</v>
      </c>
      <c r="AW2866" s="15" t="s">
        <v>38</v>
      </c>
      <c r="AX2866" s="15" t="s">
        <v>82</v>
      </c>
      <c r="AY2866" s="243" t="s">
        <v>262</v>
      </c>
    </row>
    <row r="2867" spans="2:51" s="13" customFormat="1" ht="10">
      <c r="B2867" s="212"/>
      <c r="C2867" s="213"/>
      <c r="D2867" s="208" t="s">
        <v>272</v>
      </c>
      <c r="E2867" s="214" t="s">
        <v>44</v>
      </c>
      <c r="F2867" s="215" t="s">
        <v>801</v>
      </c>
      <c r="G2867" s="213"/>
      <c r="H2867" s="214" t="s">
        <v>44</v>
      </c>
      <c r="I2867" s="216"/>
      <c r="J2867" s="213"/>
      <c r="K2867" s="213"/>
      <c r="L2867" s="217"/>
      <c r="M2867" s="218"/>
      <c r="N2867" s="219"/>
      <c r="O2867" s="219"/>
      <c r="P2867" s="219"/>
      <c r="Q2867" s="219"/>
      <c r="R2867" s="219"/>
      <c r="S2867" s="219"/>
      <c r="T2867" s="220"/>
      <c r="AT2867" s="221" t="s">
        <v>272</v>
      </c>
      <c r="AU2867" s="221" t="s">
        <v>91</v>
      </c>
      <c r="AV2867" s="13" t="s">
        <v>89</v>
      </c>
      <c r="AW2867" s="13" t="s">
        <v>38</v>
      </c>
      <c r="AX2867" s="13" t="s">
        <v>82</v>
      </c>
      <c r="AY2867" s="221" t="s">
        <v>262</v>
      </c>
    </row>
    <row r="2868" spans="2:51" s="15" customFormat="1" ht="10">
      <c r="B2868" s="233"/>
      <c r="C2868" s="234"/>
      <c r="D2868" s="208" t="s">
        <v>272</v>
      </c>
      <c r="E2868" s="235" t="s">
        <v>44</v>
      </c>
      <c r="F2868" s="236" t="s">
        <v>802</v>
      </c>
      <c r="G2868" s="234"/>
      <c r="H2868" s="237">
        <v>14.3</v>
      </c>
      <c r="I2868" s="238"/>
      <c r="J2868" s="234"/>
      <c r="K2868" s="234"/>
      <c r="L2868" s="239"/>
      <c r="M2868" s="240"/>
      <c r="N2868" s="241"/>
      <c r="O2868" s="241"/>
      <c r="P2868" s="241"/>
      <c r="Q2868" s="241"/>
      <c r="R2868" s="241"/>
      <c r="S2868" s="241"/>
      <c r="T2868" s="242"/>
      <c r="AT2868" s="243" t="s">
        <v>272</v>
      </c>
      <c r="AU2868" s="243" t="s">
        <v>91</v>
      </c>
      <c r="AV2868" s="15" t="s">
        <v>91</v>
      </c>
      <c r="AW2868" s="15" t="s">
        <v>38</v>
      </c>
      <c r="AX2868" s="15" t="s">
        <v>82</v>
      </c>
      <c r="AY2868" s="243" t="s">
        <v>262</v>
      </c>
    </row>
    <row r="2869" spans="2:51" s="15" customFormat="1" ht="10">
      <c r="B2869" s="233"/>
      <c r="C2869" s="234"/>
      <c r="D2869" s="208" t="s">
        <v>272</v>
      </c>
      <c r="E2869" s="235" t="s">
        <v>44</v>
      </c>
      <c r="F2869" s="236" t="s">
        <v>845</v>
      </c>
      <c r="G2869" s="234"/>
      <c r="H2869" s="237">
        <v>4.9000000000000004</v>
      </c>
      <c r="I2869" s="238"/>
      <c r="J2869" s="234"/>
      <c r="K2869" s="234"/>
      <c r="L2869" s="239"/>
      <c r="M2869" s="240"/>
      <c r="N2869" s="241"/>
      <c r="O2869" s="241"/>
      <c r="P2869" s="241"/>
      <c r="Q2869" s="241"/>
      <c r="R2869" s="241"/>
      <c r="S2869" s="241"/>
      <c r="T2869" s="242"/>
      <c r="AT2869" s="243" t="s">
        <v>272</v>
      </c>
      <c r="AU2869" s="243" t="s">
        <v>91</v>
      </c>
      <c r="AV2869" s="15" t="s">
        <v>91</v>
      </c>
      <c r="AW2869" s="15" t="s">
        <v>38</v>
      </c>
      <c r="AX2869" s="15" t="s">
        <v>82</v>
      </c>
      <c r="AY2869" s="243" t="s">
        <v>262</v>
      </c>
    </row>
    <row r="2870" spans="2:51" s="13" customFormat="1" ht="10">
      <c r="B2870" s="212"/>
      <c r="C2870" s="213"/>
      <c r="D2870" s="208" t="s">
        <v>272</v>
      </c>
      <c r="E2870" s="214" t="s">
        <v>44</v>
      </c>
      <c r="F2870" s="215" t="s">
        <v>869</v>
      </c>
      <c r="G2870" s="213"/>
      <c r="H2870" s="214" t="s">
        <v>44</v>
      </c>
      <c r="I2870" s="216"/>
      <c r="J2870" s="213"/>
      <c r="K2870" s="213"/>
      <c r="L2870" s="217"/>
      <c r="M2870" s="218"/>
      <c r="N2870" s="219"/>
      <c r="O2870" s="219"/>
      <c r="P2870" s="219"/>
      <c r="Q2870" s="219"/>
      <c r="R2870" s="219"/>
      <c r="S2870" s="219"/>
      <c r="T2870" s="220"/>
      <c r="AT2870" s="221" t="s">
        <v>272</v>
      </c>
      <c r="AU2870" s="221" t="s">
        <v>91</v>
      </c>
      <c r="AV2870" s="13" t="s">
        <v>89</v>
      </c>
      <c r="AW2870" s="13" t="s">
        <v>38</v>
      </c>
      <c r="AX2870" s="13" t="s">
        <v>82</v>
      </c>
      <c r="AY2870" s="221" t="s">
        <v>262</v>
      </c>
    </row>
    <row r="2871" spans="2:51" s="15" customFormat="1" ht="10">
      <c r="B2871" s="233"/>
      <c r="C2871" s="234"/>
      <c r="D2871" s="208" t="s">
        <v>272</v>
      </c>
      <c r="E2871" s="235" t="s">
        <v>44</v>
      </c>
      <c r="F2871" s="236" t="s">
        <v>1250</v>
      </c>
      <c r="G2871" s="234"/>
      <c r="H2871" s="237">
        <v>23.6</v>
      </c>
      <c r="I2871" s="238"/>
      <c r="J2871" s="234"/>
      <c r="K2871" s="234"/>
      <c r="L2871" s="239"/>
      <c r="M2871" s="240"/>
      <c r="N2871" s="241"/>
      <c r="O2871" s="241"/>
      <c r="P2871" s="241"/>
      <c r="Q2871" s="241"/>
      <c r="R2871" s="241"/>
      <c r="S2871" s="241"/>
      <c r="T2871" s="242"/>
      <c r="AT2871" s="243" t="s">
        <v>272</v>
      </c>
      <c r="AU2871" s="243" t="s">
        <v>91</v>
      </c>
      <c r="AV2871" s="15" t="s">
        <v>91</v>
      </c>
      <c r="AW2871" s="15" t="s">
        <v>38</v>
      </c>
      <c r="AX2871" s="15" t="s">
        <v>82</v>
      </c>
      <c r="AY2871" s="243" t="s">
        <v>262</v>
      </c>
    </row>
    <row r="2872" spans="2:51" s="13" customFormat="1" ht="10">
      <c r="B2872" s="212"/>
      <c r="C2872" s="213"/>
      <c r="D2872" s="208" t="s">
        <v>272</v>
      </c>
      <c r="E2872" s="214" t="s">
        <v>44</v>
      </c>
      <c r="F2872" s="215" t="s">
        <v>806</v>
      </c>
      <c r="G2872" s="213"/>
      <c r="H2872" s="214" t="s">
        <v>44</v>
      </c>
      <c r="I2872" s="216"/>
      <c r="J2872" s="213"/>
      <c r="K2872" s="213"/>
      <c r="L2872" s="217"/>
      <c r="M2872" s="218"/>
      <c r="N2872" s="219"/>
      <c r="O2872" s="219"/>
      <c r="P2872" s="219"/>
      <c r="Q2872" s="219"/>
      <c r="R2872" s="219"/>
      <c r="S2872" s="219"/>
      <c r="T2872" s="220"/>
      <c r="AT2872" s="221" t="s">
        <v>272</v>
      </c>
      <c r="AU2872" s="221" t="s">
        <v>91</v>
      </c>
      <c r="AV2872" s="13" t="s">
        <v>89</v>
      </c>
      <c r="AW2872" s="13" t="s">
        <v>38</v>
      </c>
      <c r="AX2872" s="13" t="s">
        <v>82</v>
      </c>
      <c r="AY2872" s="221" t="s">
        <v>262</v>
      </c>
    </row>
    <row r="2873" spans="2:51" s="15" customFormat="1" ht="10">
      <c r="B2873" s="233"/>
      <c r="C2873" s="234"/>
      <c r="D2873" s="208" t="s">
        <v>272</v>
      </c>
      <c r="E2873" s="235" t="s">
        <v>44</v>
      </c>
      <c r="F2873" s="236" t="s">
        <v>807</v>
      </c>
      <c r="G2873" s="234"/>
      <c r="H2873" s="237">
        <v>13.9</v>
      </c>
      <c r="I2873" s="238"/>
      <c r="J2873" s="234"/>
      <c r="K2873" s="234"/>
      <c r="L2873" s="239"/>
      <c r="M2873" s="240"/>
      <c r="N2873" s="241"/>
      <c r="O2873" s="241"/>
      <c r="P2873" s="241"/>
      <c r="Q2873" s="241"/>
      <c r="R2873" s="241"/>
      <c r="S2873" s="241"/>
      <c r="T2873" s="242"/>
      <c r="AT2873" s="243" t="s">
        <v>272</v>
      </c>
      <c r="AU2873" s="243" t="s">
        <v>91</v>
      </c>
      <c r="AV2873" s="15" t="s">
        <v>91</v>
      </c>
      <c r="AW2873" s="15" t="s">
        <v>38</v>
      </c>
      <c r="AX2873" s="15" t="s">
        <v>82</v>
      </c>
      <c r="AY2873" s="243" t="s">
        <v>262</v>
      </c>
    </row>
    <row r="2874" spans="2:51" s="15" customFormat="1" ht="10">
      <c r="B2874" s="233"/>
      <c r="C2874" s="234"/>
      <c r="D2874" s="208" t="s">
        <v>272</v>
      </c>
      <c r="E2874" s="235" t="s">
        <v>44</v>
      </c>
      <c r="F2874" s="236" t="s">
        <v>803</v>
      </c>
      <c r="G2874" s="234"/>
      <c r="H2874" s="237">
        <v>5.7</v>
      </c>
      <c r="I2874" s="238"/>
      <c r="J2874" s="234"/>
      <c r="K2874" s="234"/>
      <c r="L2874" s="239"/>
      <c r="M2874" s="240"/>
      <c r="N2874" s="241"/>
      <c r="O2874" s="241"/>
      <c r="P2874" s="241"/>
      <c r="Q2874" s="241"/>
      <c r="R2874" s="241"/>
      <c r="S2874" s="241"/>
      <c r="T2874" s="242"/>
      <c r="AT2874" s="243" t="s">
        <v>272</v>
      </c>
      <c r="AU2874" s="243" t="s">
        <v>91</v>
      </c>
      <c r="AV2874" s="15" t="s">
        <v>91</v>
      </c>
      <c r="AW2874" s="15" t="s">
        <v>38</v>
      </c>
      <c r="AX2874" s="15" t="s">
        <v>82</v>
      </c>
      <c r="AY2874" s="243" t="s">
        <v>262</v>
      </c>
    </row>
    <row r="2875" spans="2:51" s="13" customFormat="1" ht="10">
      <c r="B2875" s="212"/>
      <c r="C2875" s="213"/>
      <c r="D2875" s="208" t="s">
        <v>272</v>
      </c>
      <c r="E2875" s="214" t="s">
        <v>44</v>
      </c>
      <c r="F2875" s="215" t="s">
        <v>870</v>
      </c>
      <c r="G2875" s="213"/>
      <c r="H2875" s="214" t="s">
        <v>44</v>
      </c>
      <c r="I2875" s="216"/>
      <c r="J2875" s="213"/>
      <c r="K2875" s="213"/>
      <c r="L2875" s="217"/>
      <c r="M2875" s="218"/>
      <c r="N2875" s="219"/>
      <c r="O2875" s="219"/>
      <c r="P2875" s="219"/>
      <c r="Q2875" s="219"/>
      <c r="R2875" s="219"/>
      <c r="S2875" s="219"/>
      <c r="T2875" s="220"/>
      <c r="AT2875" s="221" t="s">
        <v>272</v>
      </c>
      <c r="AU2875" s="221" t="s">
        <v>91</v>
      </c>
      <c r="AV2875" s="13" t="s">
        <v>89</v>
      </c>
      <c r="AW2875" s="13" t="s">
        <v>38</v>
      </c>
      <c r="AX2875" s="13" t="s">
        <v>82</v>
      </c>
      <c r="AY2875" s="221" t="s">
        <v>262</v>
      </c>
    </row>
    <row r="2876" spans="2:51" s="15" customFormat="1" ht="10">
      <c r="B2876" s="233"/>
      <c r="C2876" s="234"/>
      <c r="D2876" s="208" t="s">
        <v>272</v>
      </c>
      <c r="E2876" s="235" t="s">
        <v>44</v>
      </c>
      <c r="F2876" s="236" t="s">
        <v>1251</v>
      </c>
      <c r="G2876" s="234"/>
      <c r="H2876" s="237">
        <v>85.7</v>
      </c>
      <c r="I2876" s="238"/>
      <c r="J2876" s="234"/>
      <c r="K2876" s="234"/>
      <c r="L2876" s="239"/>
      <c r="M2876" s="240"/>
      <c r="N2876" s="241"/>
      <c r="O2876" s="241"/>
      <c r="P2876" s="241"/>
      <c r="Q2876" s="241"/>
      <c r="R2876" s="241"/>
      <c r="S2876" s="241"/>
      <c r="T2876" s="242"/>
      <c r="AT2876" s="243" t="s">
        <v>272</v>
      </c>
      <c r="AU2876" s="243" t="s">
        <v>91</v>
      </c>
      <c r="AV2876" s="15" t="s">
        <v>91</v>
      </c>
      <c r="AW2876" s="15" t="s">
        <v>38</v>
      </c>
      <c r="AX2876" s="15" t="s">
        <v>82</v>
      </c>
      <c r="AY2876" s="243" t="s">
        <v>262</v>
      </c>
    </row>
    <row r="2877" spans="2:51" s="13" customFormat="1" ht="10">
      <c r="B2877" s="212"/>
      <c r="C2877" s="213"/>
      <c r="D2877" s="208" t="s">
        <v>272</v>
      </c>
      <c r="E2877" s="214" t="s">
        <v>44</v>
      </c>
      <c r="F2877" s="215" t="s">
        <v>872</v>
      </c>
      <c r="G2877" s="213"/>
      <c r="H2877" s="214" t="s">
        <v>44</v>
      </c>
      <c r="I2877" s="216"/>
      <c r="J2877" s="213"/>
      <c r="K2877" s="213"/>
      <c r="L2877" s="217"/>
      <c r="M2877" s="218"/>
      <c r="N2877" s="219"/>
      <c r="O2877" s="219"/>
      <c r="P2877" s="219"/>
      <c r="Q2877" s="219"/>
      <c r="R2877" s="219"/>
      <c r="S2877" s="219"/>
      <c r="T2877" s="220"/>
      <c r="AT2877" s="221" t="s">
        <v>272</v>
      </c>
      <c r="AU2877" s="221" t="s">
        <v>91</v>
      </c>
      <c r="AV2877" s="13" t="s">
        <v>89</v>
      </c>
      <c r="AW2877" s="13" t="s">
        <v>38</v>
      </c>
      <c r="AX2877" s="13" t="s">
        <v>82</v>
      </c>
      <c r="AY2877" s="221" t="s">
        <v>262</v>
      </c>
    </row>
    <row r="2878" spans="2:51" s="15" customFormat="1" ht="10">
      <c r="B2878" s="233"/>
      <c r="C2878" s="234"/>
      <c r="D2878" s="208" t="s">
        <v>272</v>
      </c>
      <c r="E2878" s="235" t="s">
        <v>44</v>
      </c>
      <c r="F2878" s="236" t="s">
        <v>1268</v>
      </c>
      <c r="G2878" s="234"/>
      <c r="H2878" s="237">
        <v>11.4</v>
      </c>
      <c r="I2878" s="238"/>
      <c r="J2878" s="234"/>
      <c r="K2878" s="234"/>
      <c r="L2878" s="239"/>
      <c r="M2878" s="240"/>
      <c r="N2878" s="241"/>
      <c r="O2878" s="241"/>
      <c r="P2878" s="241"/>
      <c r="Q2878" s="241"/>
      <c r="R2878" s="241"/>
      <c r="S2878" s="241"/>
      <c r="T2878" s="242"/>
      <c r="AT2878" s="243" t="s">
        <v>272</v>
      </c>
      <c r="AU2878" s="243" t="s">
        <v>91</v>
      </c>
      <c r="AV2878" s="15" t="s">
        <v>91</v>
      </c>
      <c r="AW2878" s="15" t="s">
        <v>38</v>
      </c>
      <c r="AX2878" s="15" t="s">
        <v>82</v>
      </c>
      <c r="AY2878" s="243" t="s">
        <v>262</v>
      </c>
    </row>
    <row r="2879" spans="2:51" s="13" customFormat="1" ht="10">
      <c r="B2879" s="212"/>
      <c r="C2879" s="213"/>
      <c r="D2879" s="208" t="s">
        <v>272</v>
      </c>
      <c r="E2879" s="214" t="s">
        <v>44</v>
      </c>
      <c r="F2879" s="215" t="s">
        <v>874</v>
      </c>
      <c r="G2879" s="213"/>
      <c r="H2879" s="214" t="s">
        <v>44</v>
      </c>
      <c r="I2879" s="216"/>
      <c r="J2879" s="213"/>
      <c r="K2879" s="213"/>
      <c r="L2879" s="217"/>
      <c r="M2879" s="218"/>
      <c r="N2879" s="219"/>
      <c r="O2879" s="219"/>
      <c r="P2879" s="219"/>
      <c r="Q2879" s="219"/>
      <c r="R2879" s="219"/>
      <c r="S2879" s="219"/>
      <c r="T2879" s="220"/>
      <c r="AT2879" s="221" t="s">
        <v>272</v>
      </c>
      <c r="AU2879" s="221" t="s">
        <v>91</v>
      </c>
      <c r="AV2879" s="13" t="s">
        <v>89</v>
      </c>
      <c r="AW2879" s="13" t="s">
        <v>38</v>
      </c>
      <c r="AX2879" s="13" t="s">
        <v>82</v>
      </c>
      <c r="AY2879" s="221" t="s">
        <v>262</v>
      </c>
    </row>
    <row r="2880" spans="2:51" s="15" customFormat="1" ht="10">
      <c r="B2880" s="233"/>
      <c r="C2880" s="234"/>
      <c r="D2880" s="208" t="s">
        <v>272</v>
      </c>
      <c r="E2880" s="235" t="s">
        <v>44</v>
      </c>
      <c r="F2880" s="236" t="s">
        <v>1253</v>
      </c>
      <c r="G2880" s="234"/>
      <c r="H2880" s="237">
        <v>16.8</v>
      </c>
      <c r="I2880" s="238"/>
      <c r="J2880" s="234"/>
      <c r="K2880" s="234"/>
      <c r="L2880" s="239"/>
      <c r="M2880" s="240"/>
      <c r="N2880" s="241"/>
      <c r="O2880" s="241"/>
      <c r="P2880" s="241"/>
      <c r="Q2880" s="241"/>
      <c r="R2880" s="241"/>
      <c r="S2880" s="241"/>
      <c r="T2880" s="242"/>
      <c r="AT2880" s="243" t="s">
        <v>272</v>
      </c>
      <c r="AU2880" s="243" t="s">
        <v>91</v>
      </c>
      <c r="AV2880" s="15" t="s">
        <v>91</v>
      </c>
      <c r="AW2880" s="15" t="s">
        <v>38</v>
      </c>
      <c r="AX2880" s="15" t="s">
        <v>82</v>
      </c>
      <c r="AY2880" s="243" t="s">
        <v>262</v>
      </c>
    </row>
    <row r="2881" spans="2:51" s="13" customFormat="1" ht="10">
      <c r="B2881" s="212"/>
      <c r="C2881" s="213"/>
      <c r="D2881" s="208" t="s">
        <v>272</v>
      </c>
      <c r="E2881" s="214" t="s">
        <v>44</v>
      </c>
      <c r="F2881" s="215" t="s">
        <v>875</v>
      </c>
      <c r="G2881" s="213"/>
      <c r="H2881" s="214" t="s">
        <v>44</v>
      </c>
      <c r="I2881" s="216"/>
      <c r="J2881" s="213"/>
      <c r="K2881" s="213"/>
      <c r="L2881" s="217"/>
      <c r="M2881" s="218"/>
      <c r="N2881" s="219"/>
      <c r="O2881" s="219"/>
      <c r="P2881" s="219"/>
      <c r="Q2881" s="219"/>
      <c r="R2881" s="219"/>
      <c r="S2881" s="219"/>
      <c r="T2881" s="220"/>
      <c r="AT2881" s="221" t="s">
        <v>272</v>
      </c>
      <c r="AU2881" s="221" t="s">
        <v>91</v>
      </c>
      <c r="AV2881" s="13" t="s">
        <v>89</v>
      </c>
      <c r="AW2881" s="13" t="s">
        <v>38</v>
      </c>
      <c r="AX2881" s="13" t="s">
        <v>82</v>
      </c>
      <c r="AY2881" s="221" t="s">
        <v>262</v>
      </c>
    </row>
    <row r="2882" spans="2:51" s="15" customFormat="1" ht="10">
      <c r="B2882" s="233"/>
      <c r="C2882" s="234"/>
      <c r="D2882" s="208" t="s">
        <v>272</v>
      </c>
      <c r="E2882" s="235" t="s">
        <v>44</v>
      </c>
      <c r="F2882" s="236" t="s">
        <v>1254</v>
      </c>
      <c r="G2882" s="234"/>
      <c r="H2882" s="237">
        <v>20.399999999999999</v>
      </c>
      <c r="I2882" s="238"/>
      <c r="J2882" s="234"/>
      <c r="K2882" s="234"/>
      <c r="L2882" s="239"/>
      <c r="M2882" s="240"/>
      <c r="N2882" s="241"/>
      <c r="O2882" s="241"/>
      <c r="P2882" s="241"/>
      <c r="Q2882" s="241"/>
      <c r="R2882" s="241"/>
      <c r="S2882" s="241"/>
      <c r="T2882" s="242"/>
      <c r="AT2882" s="243" t="s">
        <v>272</v>
      </c>
      <c r="AU2882" s="243" t="s">
        <v>91</v>
      </c>
      <c r="AV2882" s="15" t="s">
        <v>91</v>
      </c>
      <c r="AW2882" s="15" t="s">
        <v>38</v>
      </c>
      <c r="AX2882" s="15" t="s">
        <v>82</v>
      </c>
      <c r="AY2882" s="243" t="s">
        <v>262</v>
      </c>
    </row>
    <row r="2883" spans="2:51" s="13" customFormat="1" ht="10">
      <c r="B2883" s="212"/>
      <c r="C2883" s="213"/>
      <c r="D2883" s="208" t="s">
        <v>272</v>
      </c>
      <c r="E2883" s="214" t="s">
        <v>44</v>
      </c>
      <c r="F2883" s="215" t="s">
        <v>876</v>
      </c>
      <c r="G2883" s="213"/>
      <c r="H2883" s="214" t="s">
        <v>44</v>
      </c>
      <c r="I2883" s="216"/>
      <c r="J2883" s="213"/>
      <c r="K2883" s="213"/>
      <c r="L2883" s="217"/>
      <c r="M2883" s="218"/>
      <c r="N2883" s="219"/>
      <c r="O2883" s="219"/>
      <c r="P2883" s="219"/>
      <c r="Q2883" s="219"/>
      <c r="R2883" s="219"/>
      <c r="S2883" s="219"/>
      <c r="T2883" s="220"/>
      <c r="AT2883" s="221" t="s">
        <v>272</v>
      </c>
      <c r="AU2883" s="221" t="s">
        <v>91</v>
      </c>
      <c r="AV2883" s="13" t="s">
        <v>89</v>
      </c>
      <c r="AW2883" s="13" t="s">
        <v>38</v>
      </c>
      <c r="AX2883" s="13" t="s">
        <v>82</v>
      </c>
      <c r="AY2883" s="221" t="s">
        <v>262</v>
      </c>
    </row>
    <row r="2884" spans="2:51" s="15" customFormat="1" ht="10">
      <c r="B2884" s="233"/>
      <c r="C2884" s="234"/>
      <c r="D2884" s="208" t="s">
        <v>272</v>
      </c>
      <c r="E2884" s="235" t="s">
        <v>44</v>
      </c>
      <c r="F2884" s="236" t="s">
        <v>1255</v>
      </c>
      <c r="G2884" s="234"/>
      <c r="H2884" s="237">
        <v>21.4</v>
      </c>
      <c r="I2884" s="238"/>
      <c r="J2884" s="234"/>
      <c r="K2884" s="234"/>
      <c r="L2884" s="239"/>
      <c r="M2884" s="240"/>
      <c r="N2884" s="241"/>
      <c r="O2884" s="241"/>
      <c r="P2884" s="241"/>
      <c r="Q2884" s="241"/>
      <c r="R2884" s="241"/>
      <c r="S2884" s="241"/>
      <c r="T2884" s="242"/>
      <c r="AT2884" s="243" t="s">
        <v>272</v>
      </c>
      <c r="AU2884" s="243" t="s">
        <v>91</v>
      </c>
      <c r="AV2884" s="15" t="s">
        <v>91</v>
      </c>
      <c r="AW2884" s="15" t="s">
        <v>38</v>
      </c>
      <c r="AX2884" s="15" t="s">
        <v>82</v>
      </c>
      <c r="AY2884" s="243" t="s">
        <v>262</v>
      </c>
    </row>
    <row r="2885" spans="2:51" s="13" customFormat="1" ht="10">
      <c r="B2885" s="212"/>
      <c r="C2885" s="213"/>
      <c r="D2885" s="208" t="s">
        <v>272</v>
      </c>
      <c r="E2885" s="214" t="s">
        <v>44</v>
      </c>
      <c r="F2885" s="215" t="s">
        <v>877</v>
      </c>
      <c r="G2885" s="213"/>
      <c r="H2885" s="214" t="s">
        <v>44</v>
      </c>
      <c r="I2885" s="216"/>
      <c r="J2885" s="213"/>
      <c r="K2885" s="213"/>
      <c r="L2885" s="217"/>
      <c r="M2885" s="218"/>
      <c r="N2885" s="219"/>
      <c r="O2885" s="219"/>
      <c r="P2885" s="219"/>
      <c r="Q2885" s="219"/>
      <c r="R2885" s="219"/>
      <c r="S2885" s="219"/>
      <c r="T2885" s="220"/>
      <c r="AT2885" s="221" t="s">
        <v>272</v>
      </c>
      <c r="AU2885" s="221" t="s">
        <v>91</v>
      </c>
      <c r="AV2885" s="13" t="s">
        <v>89</v>
      </c>
      <c r="AW2885" s="13" t="s">
        <v>38</v>
      </c>
      <c r="AX2885" s="13" t="s">
        <v>82</v>
      </c>
      <c r="AY2885" s="221" t="s">
        <v>262</v>
      </c>
    </row>
    <row r="2886" spans="2:51" s="15" customFormat="1" ht="10">
      <c r="B2886" s="233"/>
      <c r="C2886" s="234"/>
      <c r="D2886" s="208" t="s">
        <v>272</v>
      </c>
      <c r="E2886" s="235" t="s">
        <v>44</v>
      </c>
      <c r="F2886" s="236" t="s">
        <v>1253</v>
      </c>
      <c r="G2886" s="234"/>
      <c r="H2886" s="237">
        <v>16.8</v>
      </c>
      <c r="I2886" s="238"/>
      <c r="J2886" s="234"/>
      <c r="K2886" s="234"/>
      <c r="L2886" s="239"/>
      <c r="M2886" s="240"/>
      <c r="N2886" s="241"/>
      <c r="O2886" s="241"/>
      <c r="P2886" s="241"/>
      <c r="Q2886" s="241"/>
      <c r="R2886" s="241"/>
      <c r="S2886" s="241"/>
      <c r="T2886" s="242"/>
      <c r="AT2886" s="243" t="s">
        <v>272</v>
      </c>
      <c r="AU2886" s="243" t="s">
        <v>91</v>
      </c>
      <c r="AV2886" s="15" t="s">
        <v>91</v>
      </c>
      <c r="AW2886" s="15" t="s">
        <v>38</v>
      </c>
      <c r="AX2886" s="15" t="s">
        <v>82</v>
      </c>
      <c r="AY2886" s="243" t="s">
        <v>262</v>
      </c>
    </row>
    <row r="2887" spans="2:51" s="13" customFormat="1" ht="10">
      <c r="B2887" s="212"/>
      <c r="C2887" s="213"/>
      <c r="D2887" s="208" t="s">
        <v>272</v>
      </c>
      <c r="E2887" s="214" t="s">
        <v>44</v>
      </c>
      <c r="F2887" s="215" t="s">
        <v>878</v>
      </c>
      <c r="G2887" s="213"/>
      <c r="H2887" s="214" t="s">
        <v>44</v>
      </c>
      <c r="I2887" s="216"/>
      <c r="J2887" s="213"/>
      <c r="K2887" s="213"/>
      <c r="L2887" s="217"/>
      <c r="M2887" s="218"/>
      <c r="N2887" s="219"/>
      <c r="O2887" s="219"/>
      <c r="P2887" s="219"/>
      <c r="Q2887" s="219"/>
      <c r="R2887" s="219"/>
      <c r="S2887" s="219"/>
      <c r="T2887" s="220"/>
      <c r="AT2887" s="221" t="s">
        <v>272</v>
      </c>
      <c r="AU2887" s="221" t="s">
        <v>91</v>
      </c>
      <c r="AV2887" s="13" t="s">
        <v>89</v>
      </c>
      <c r="AW2887" s="13" t="s">
        <v>38</v>
      </c>
      <c r="AX2887" s="13" t="s">
        <v>82</v>
      </c>
      <c r="AY2887" s="221" t="s">
        <v>262</v>
      </c>
    </row>
    <row r="2888" spans="2:51" s="15" customFormat="1" ht="10">
      <c r="B2888" s="233"/>
      <c r="C2888" s="234"/>
      <c r="D2888" s="208" t="s">
        <v>272</v>
      </c>
      <c r="E2888" s="235" t="s">
        <v>44</v>
      </c>
      <c r="F2888" s="236" t="s">
        <v>1256</v>
      </c>
      <c r="G2888" s="234"/>
      <c r="H2888" s="237">
        <v>17.3</v>
      </c>
      <c r="I2888" s="238"/>
      <c r="J2888" s="234"/>
      <c r="K2888" s="234"/>
      <c r="L2888" s="239"/>
      <c r="M2888" s="240"/>
      <c r="N2888" s="241"/>
      <c r="O2888" s="241"/>
      <c r="P2888" s="241"/>
      <c r="Q2888" s="241"/>
      <c r="R2888" s="241"/>
      <c r="S2888" s="241"/>
      <c r="T2888" s="242"/>
      <c r="AT2888" s="243" t="s">
        <v>272</v>
      </c>
      <c r="AU2888" s="243" t="s">
        <v>91</v>
      </c>
      <c r="AV2888" s="15" t="s">
        <v>91</v>
      </c>
      <c r="AW2888" s="15" t="s">
        <v>38</v>
      </c>
      <c r="AX2888" s="15" t="s">
        <v>82</v>
      </c>
      <c r="AY2888" s="243" t="s">
        <v>262</v>
      </c>
    </row>
    <row r="2889" spans="2:51" s="13" customFormat="1" ht="10">
      <c r="B2889" s="212"/>
      <c r="C2889" s="213"/>
      <c r="D2889" s="208" t="s">
        <v>272</v>
      </c>
      <c r="E2889" s="214" t="s">
        <v>44</v>
      </c>
      <c r="F2889" s="215" t="s">
        <v>879</v>
      </c>
      <c r="G2889" s="213"/>
      <c r="H2889" s="214" t="s">
        <v>44</v>
      </c>
      <c r="I2889" s="216"/>
      <c r="J2889" s="213"/>
      <c r="K2889" s="213"/>
      <c r="L2889" s="217"/>
      <c r="M2889" s="218"/>
      <c r="N2889" s="219"/>
      <c r="O2889" s="219"/>
      <c r="P2889" s="219"/>
      <c r="Q2889" s="219"/>
      <c r="R2889" s="219"/>
      <c r="S2889" s="219"/>
      <c r="T2889" s="220"/>
      <c r="AT2889" s="221" t="s">
        <v>272</v>
      </c>
      <c r="AU2889" s="221" t="s">
        <v>91</v>
      </c>
      <c r="AV2889" s="13" t="s">
        <v>89</v>
      </c>
      <c r="AW2889" s="13" t="s">
        <v>38</v>
      </c>
      <c r="AX2889" s="13" t="s">
        <v>82</v>
      </c>
      <c r="AY2889" s="221" t="s">
        <v>262</v>
      </c>
    </row>
    <row r="2890" spans="2:51" s="15" customFormat="1" ht="10">
      <c r="B2890" s="233"/>
      <c r="C2890" s="234"/>
      <c r="D2890" s="208" t="s">
        <v>272</v>
      </c>
      <c r="E2890" s="235" t="s">
        <v>44</v>
      </c>
      <c r="F2890" s="236" t="s">
        <v>1257</v>
      </c>
      <c r="G2890" s="234"/>
      <c r="H2890" s="237">
        <v>21.8</v>
      </c>
      <c r="I2890" s="238"/>
      <c r="J2890" s="234"/>
      <c r="K2890" s="234"/>
      <c r="L2890" s="239"/>
      <c r="M2890" s="240"/>
      <c r="N2890" s="241"/>
      <c r="O2890" s="241"/>
      <c r="P2890" s="241"/>
      <c r="Q2890" s="241"/>
      <c r="R2890" s="241"/>
      <c r="S2890" s="241"/>
      <c r="T2890" s="242"/>
      <c r="AT2890" s="243" t="s">
        <v>272</v>
      </c>
      <c r="AU2890" s="243" t="s">
        <v>91</v>
      </c>
      <c r="AV2890" s="15" t="s">
        <v>91</v>
      </c>
      <c r="AW2890" s="15" t="s">
        <v>38</v>
      </c>
      <c r="AX2890" s="15" t="s">
        <v>82</v>
      </c>
      <c r="AY2890" s="243" t="s">
        <v>262</v>
      </c>
    </row>
    <row r="2891" spans="2:51" s="13" customFormat="1" ht="10">
      <c r="B2891" s="212"/>
      <c r="C2891" s="213"/>
      <c r="D2891" s="208" t="s">
        <v>272</v>
      </c>
      <c r="E2891" s="214" t="s">
        <v>44</v>
      </c>
      <c r="F2891" s="215" t="s">
        <v>880</v>
      </c>
      <c r="G2891" s="213"/>
      <c r="H2891" s="214" t="s">
        <v>44</v>
      </c>
      <c r="I2891" s="216"/>
      <c r="J2891" s="213"/>
      <c r="K2891" s="213"/>
      <c r="L2891" s="217"/>
      <c r="M2891" s="218"/>
      <c r="N2891" s="219"/>
      <c r="O2891" s="219"/>
      <c r="P2891" s="219"/>
      <c r="Q2891" s="219"/>
      <c r="R2891" s="219"/>
      <c r="S2891" s="219"/>
      <c r="T2891" s="220"/>
      <c r="AT2891" s="221" t="s">
        <v>272</v>
      </c>
      <c r="AU2891" s="221" t="s">
        <v>91</v>
      </c>
      <c r="AV2891" s="13" t="s">
        <v>89</v>
      </c>
      <c r="AW2891" s="13" t="s">
        <v>38</v>
      </c>
      <c r="AX2891" s="13" t="s">
        <v>82</v>
      </c>
      <c r="AY2891" s="221" t="s">
        <v>262</v>
      </c>
    </row>
    <row r="2892" spans="2:51" s="15" customFormat="1" ht="10">
      <c r="B2892" s="233"/>
      <c r="C2892" s="234"/>
      <c r="D2892" s="208" t="s">
        <v>272</v>
      </c>
      <c r="E2892" s="235" t="s">
        <v>44</v>
      </c>
      <c r="F2892" s="236" t="s">
        <v>1258</v>
      </c>
      <c r="G2892" s="234"/>
      <c r="H2892" s="237">
        <v>23.2</v>
      </c>
      <c r="I2892" s="238"/>
      <c r="J2892" s="234"/>
      <c r="K2892" s="234"/>
      <c r="L2892" s="239"/>
      <c r="M2892" s="240"/>
      <c r="N2892" s="241"/>
      <c r="O2892" s="241"/>
      <c r="P2892" s="241"/>
      <c r="Q2892" s="241"/>
      <c r="R2892" s="241"/>
      <c r="S2892" s="241"/>
      <c r="T2892" s="242"/>
      <c r="AT2892" s="243" t="s">
        <v>272</v>
      </c>
      <c r="AU2892" s="243" t="s">
        <v>91</v>
      </c>
      <c r="AV2892" s="15" t="s">
        <v>91</v>
      </c>
      <c r="AW2892" s="15" t="s">
        <v>38</v>
      </c>
      <c r="AX2892" s="15" t="s">
        <v>82</v>
      </c>
      <c r="AY2892" s="243" t="s">
        <v>262</v>
      </c>
    </row>
    <row r="2893" spans="2:51" s="13" customFormat="1" ht="10">
      <c r="B2893" s="212"/>
      <c r="C2893" s="213"/>
      <c r="D2893" s="208" t="s">
        <v>272</v>
      </c>
      <c r="E2893" s="214" t="s">
        <v>44</v>
      </c>
      <c r="F2893" s="215" t="s">
        <v>881</v>
      </c>
      <c r="G2893" s="213"/>
      <c r="H2893" s="214" t="s">
        <v>44</v>
      </c>
      <c r="I2893" s="216"/>
      <c r="J2893" s="213"/>
      <c r="K2893" s="213"/>
      <c r="L2893" s="217"/>
      <c r="M2893" s="218"/>
      <c r="N2893" s="219"/>
      <c r="O2893" s="219"/>
      <c r="P2893" s="219"/>
      <c r="Q2893" s="219"/>
      <c r="R2893" s="219"/>
      <c r="S2893" s="219"/>
      <c r="T2893" s="220"/>
      <c r="AT2893" s="221" t="s">
        <v>272</v>
      </c>
      <c r="AU2893" s="221" t="s">
        <v>91</v>
      </c>
      <c r="AV2893" s="13" t="s">
        <v>89</v>
      </c>
      <c r="AW2893" s="13" t="s">
        <v>38</v>
      </c>
      <c r="AX2893" s="13" t="s">
        <v>82</v>
      </c>
      <c r="AY2893" s="221" t="s">
        <v>262</v>
      </c>
    </row>
    <row r="2894" spans="2:51" s="15" customFormat="1" ht="10">
      <c r="B2894" s="233"/>
      <c r="C2894" s="234"/>
      <c r="D2894" s="208" t="s">
        <v>272</v>
      </c>
      <c r="E2894" s="235" t="s">
        <v>44</v>
      </c>
      <c r="F2894" s="236" t="s">
        <v>1259</v>
      </c>
      <c r="G2894" s="234"/>
      <c r="H2894" s="237">
        <v>31.4</v>
      </c>
      <c r="I2894" s="238"/>
      <c r="J2894" s="234"/>
      <c r="K2894" s="234"/>
      <c r="L2894" s="239"/>
      <c r="M2894" s="240"/>
      <c r="N2894" s="241"/>
      <c r="O2894" s="241"/>
      <c r="P2894" s="241"/>
      <c r="Q2894" s="241"/>
      <c r="R2894" s="241"/>
      <c r="S2894" s="241"/>
      <c r="T2894" s="242"/>
      <c r="AT2894" s="243" t="s">
        <v>272</v>
      </c>
      <c r="AU2894" s="243" t="s">
        <v>91</v>
      </c>
      <c r="AV2894" s="15" t="s">
        <v>91</v>
      </c>
      <c r="AW2894" s="15" t="s">
        <v>38</v>
      </c>
      <c r="AX2894" s="15" t="s">
        <v>82</v>
      </c>
      <c r="AY2894" s="243" t="s">
        <v>262</v>
      </c>
    </row>
    <row r="2895" spans="2:51" s="13" customFormat="1" ht="10">
      <c r="B2895" s="212"/>
      <c r="C2895" s="213"/>
      <c r="D2895" s="208" t="s">
        <v>272</v>
      </c>
      <c r="E2895" s="214" t="s">
        <v>44</v>
      </c>
      <c r="F2895" s="215" t="s">
        <v>882</v>
      </c>
      <c r="G2895" s="213"/>
      <c r="H2895" s="214" t="s">
        <v>44</v>
      </c>
      <c r="I2895" s="216"/>
      <c r="J2895" s="213"/>
      <c r="K2895" s="213"/>
      <c r="L2895" s="217"/>
      <c r="M2895" s="218"/>
      <c r="N2895" s="219"/>
      <c r="O2895" s="219"/>
      <c r="P2895" s="219"/>
      <c r="Q2895" s="219"/>
      <c r="R2895" s="219"/>
      <c r="S2895" s="219"/>
      <c r="T2895" s="220"/>
      <c r="AT2895" s="221" t="s">
        <v>272</v>
      </c>
      <c r="AU2895" s="221" t="s">
        <v>91</v>
      </c>
      <c r="AV2895" s="13" t="s">
        <v>89</v>
      </c>
      <c r="AW2895" s="13" t="s">
        <v>38</v>
      </c>
      <c r="AX2895" s="13" t="s">
        <v>82</v>
      </c>
      <c r="AY2895" s="221" t="s">
        <v>262</v>
      </c>
    </row>
    <row r="2896" spans="2:51" s="15" customFormat="1" ht="10">
      <c r="B2896" s="233"/>
      <c r="C2896" s="234"/>
      <c r="D2896" s="208" t="s">
        <v>272</v>
      </c>
      <c r="E2896" s="235" t="s">
        <v>44</v>
      </c>
      <c r="F2896" s="236" t="s">
        <v>1260</v>
      </c>
      <c r="G2896" s="234"/>
      <c r="H2896" s="237">
        <v>22.6</v>
      </c>
      <c r="I2896" s="238"/>
      <c r="J2896" s="234"/>
      <c r="K2896" s="234"/>
      <c r="L2896" s="239"/>
      <c r="M2896" s="240"/>
      <c r="N2896" s="241"/>
      <c r="O2896" s="241"/>
      <c r="P2896" s="241"/>
      <c r="Q2896" s="241"/>
      <c r="R2896" s="241"/>
      <c r="S2896" s="241"/>
      <c r="T2896" s="242"/>
      <c r="AT2896" s="243" t="s">
        <v>272</v>
      </c>
      <c r="AU2896" s="243" t="s">
        <v>91</v>
      </c>
      <c r="AV2896" s="15" t="s">
        <v>91</v>
      </c>
      <c r="AW2896" s="15" t="s">
        <v>38</v>
      </c>
      <c r="AX2896" s="15" t="s">
        <v>82</v>
      </c>
      <c r="AY2896" s="243" t="s">
        <v>262</v>
      </c>
    </row>
    <row r="2897" spans="2:51" s="13" customFormat="1" ht="10">
      <c r="B2897" s="212"/>
      <c r="C2897" s="213"/>
      <c r="D2897" s="208" t="s">
        <v>272</v>
      </c>
      <c r="E2897" s="214" t="s">
        <v>44</v>
      </c>
      <c r="F2897" s="215" t="s">
        <v>883</v>
      </c>
      <c r="G2897" s="213"/>
      <c r="H2897" s="214" t="s">
        <v>44</v>
      </c>
      <c r="I2897" s="216"/>
      <c r="J2897" s="213"/>
      <c r="K2897" s="213"/>
      <c r="L2897" s="217"/>
      <c r="M2897" s="218"/>
      <c r="N2897" s="219"/>
      <c r="O2897" s="219"/>
      <c r="P2897" s="219"/>
      <c r="Q2897" s="219"/>
      <c r="R2897" s="219"/>
      <c r="S2897" s="219"/>
      <c r="T2897" s="220"/>
      <c r="AT2897" s="221" t="s">
        <v>272</v>
      </c>
      <c r="AU2897" s="221" t="s">
        <v>91</v>
      </c>
      <c r="AV2897" s="13" t="s">
        <v>89</v>
      </c>
      <c r="AW2897" s="13" t="s">
        <v>38</v>
      </c>
      <c r="AX2897" s="13" t="s">
        <v>82</v>
      </c>
      <c r="AY2897" s="221" t="s">
        <v>262</v>
      </c>
    </row>
    <row r="2898" spans="2:51" s="15" customFormat="1" ht="10">
      <c r="B2898" s="233"/>
      <c r="C2898" s="234"/>
      <c r="D2898" s="208" t="s">
        <v>272</v>
      </c>
      <c r="E2898" s="235" t="s">
        <v>44</v>
      </c>
      <c r="F2898" s="236" t="s">
        <v>1261</v>
      </c>
      <c r="G2898" s="234"/>
      <c r="H2898" s="237">
        <v>32.4</v>
      </c>
      <c r="I2898" s="238"/>
      <c r="J2898" s="234"/>
      <c r="K2898" s="234"/>
      <c r="L2898" s="239"/>
      <c r="M2898" s="240"/>
      <c r="N2898" s="241"/>
      <c r="O2898" s="241"/>
      <c r="P2898" s="241"/>
      <c r="Q2898" s="241"/>
      <c r="R2898" s="241"/>
      <c r="S2898" s="241"/>
      <c r="T2898" s="242"/>
      <c r="AT2898" s="243" t="s">
        <v>272</v>
      </c>
      <c r="AU2898" s="243" t="s">
        <v>91</v>
      </c>
      <c r="AV2898" s="15" t="s">
        <v>91</v>
      </c>
      <c r="AW2898" s="15" t="s">
        <v>38</v>
      </c>
      <c r="AX2898" s="15" t="s">
        <v>82</v>
      </c>
      <c r="AY2898" s="243" t="s">
        <v>262</v>
      </c>
    </row>
    <row r="2899" spans="2:51" s="13" customFormat="1" ht="10">
      <c r="B2899" s="212"/>
      <c r="C2899" s="213"/>
      <c r="D2899" s="208" t="s">
        <v>272</v>
      </c>
      <c r="E2899" s="214" t="s">
        <v>44</v>
      </c>
      <c r="F2899" s="215" t="s">
        <v>884</v>
      </c>
      <c r="G2899" s="213"/>
      <c r="H2899" s="214" t="s">
        <v>44</v>
      </c>
      <c r="I2899" s="216"/>
      <c r="J2899" s="213"/>
      <c r="K2899" s="213"/>
      <c r="L2899" s="217"/>
      <c r="M2899" s="218"/>
      <c r="N2899" s="219"/>
      <c r="O2899" s="219"/>
      <c r="P2899" s="219"/>
      <c r="Q2899" s="219"/>
      <c r="R2899" s="219"/>
      <c r="S2899" s="219"/>
      <c r="T2899" s="220"/>
      <c r="AT2899" s="221" t="s">
        <v>272</v>
      </c>
      <c r="AU2899" s="221" t="s">
        <v>91</v>
      </c>
      <c r="AV2899" s="13" t="s">
        <v>89</v>
      </c>
      <c r="AW2899" s="13" t="s">
        <v>38</v>
      </c>
      <c r="AX2899" s="13" t="s">
        <v>82</v>
      </c>
      <c r="AY2899" s="221" t="s">
        <v>262</v>
      </c>
    </row>
    <row r="2900" spans="2:51" s="15" customFormat="1" ht="10">
      <c r="B2900" s="233"/>
      <c r="C2900" s="234"/>
      <c r="D2900" s="208" t="s">
        <v>272</v>
      </c>
      <c r="E2900" s="235" t="s">
        <v>44</v>
      </c>
      <c r="F2900" s="236" t="s">
        <v>1258</v>
      </c>
      <c r="G2900" s="234"/>
      <c r="H2900" s="237">
        <v>23.2</v>
      </c>
      <c r="I2900" s="238"/>
      <c r="J2900" s="234"/>
      <c r="K2900" s="234"/>
      <c r="L2900" s="239"/>
      <c r="M2900" s="240"/>
      <c r="N2900" s="241"/>
      <c r="O2900" s="241"/>
      <c r="P2900" s="241"/>
      <c r="Q2900" s="241"/>
      <c r="R2900" s="241"/>
      <c r="S2900" s="241"/>
      <c r="T2900" s="242"/>
      <c r="AT2900" s="243" t="s">
        <v>272</v>
      </c>
      <c r="AU2900" s="243" t="s">
        <v>91</v>
      </c>
      <c r="AV2900" s="15" t="s">
        <v>91</v>
      </c>
      <c r="AW2900" s="15" t="s">
        <v>38</v>
      </c>
      <c r="AX2900" s="15" t="s">
        <v>82</v>
      </c>
      <c r="AY2900" s="243" t="s">
        <v>262</v>
      </c>
    </row>
    <row r="2901" spans="2:51" s="13" customFormat="1" ht="10">
      <c r="B2901" s="212"/>
      <c r="C2901" s="213"/>
      <c r="D2901" s="208" t="s">
        <v>272</v>
      </c>
      <c r="E2901" s="214" t="s">
        <v>44</v>
      </c>
      <c r="F2901" s="215" t="s">
        <v>885</v>
      </c>
      <c r="G2901" s="213"/>
      <c r="H2901" s="214" t="s">
        <v>44</v>
      </c>
      <c r="I2901" s="216"/>
      <c r="J2901" s="213"/>
      <c r="K2901" s="213"/>
      <c r="L2901" s="217"/>
      <c r="M2901" s="218"/>
      <c r="N2901" s="219"/>
      <c r="O2901" s="219"/>
      <c r="P2901" s="219"/>
      <c r="Q2901" s="219"/>
      <c r="R2901" s="219"/>
      <c r="S2901" s="219"/>
      <c r="T2901" s="220"/>
      <c r="AT2901" s="221" t="s">
        <v>272</v>
      </c>
      <c r="AU2901" s="221" t="s">
        <v>91</v>
      </c>
      <c r="AV2901" s="13" t="s">
        <v>89</v>
      </c>
      <c r="AW2901" s="13" t="s">
        <v>38</v>
      </c>
      <c r="AX2901" s="13" t="s">
        <v>82</v>
      </c>
      <c r="AY2901" s="221" t="s">
        <v>262</v>
      </c>
    </row>
    <row r="2902" spans="2:51" s="15" customFormat="1" ht="10">
      <c r="B2902" s="233"/>
      <c r="C2902" s="234"/>
      <c r="D2902" s="208" t="s">
        <v>272</v>
      </c>
      <c r="E2902" s="235" t="s">
        <v>44</v>
      </c>
      <c r="F2902" s="236" t="s">
        <v>1262</v>
      </c>
      <c r="G2902" s="234"/>
      <c r="H2902" s="237">
        <v>32.200000000000003</v>
      </c>
      <c r="I2902" s="238"/>
      <c r="J2902" s="234"/>
      <c r="K2902" s="234"/>
      <c r="L2902" s="239"/>
      <c r="M2902" s="240"/>
      <c r="N2902" s="241"/>
      <c r="O2902" s="241"/>
      <c r="P2902" s="241"/>
      <c r="Q2902" s="241"/>
      <c r="R2902" s="241"/>
      <c r="S2902" s="241"/>
      <c r="T2902" s="242"/>
      <c r="AT2902" s="243" t="s">
        <v>272</v>
      </c>
      <c r="AU2902" s="243" t="s">
        <v>91</v>
      </c>
      <c r="AV2902" s="15" t="s">
        <v>91</v>
      </c>
      <c r="AW2902" s="15" t="s">
        <v>38</v>
      </c>
      <c r="AX2902" s="15" t="s">
        <v>82</v>
      </c>
      <c r="AY2902" s="243" t="s">
        <v>262</v>
      </c>
    </row>
    <row r="2903" spans="2:51" s="13" customFormat="1" ht="10">
      <c r="B2903" s="212"/>
      <c r="C2903" s="213"/>
      <c r="D2903" s="208" t="s">
        <v>272</v>
      </c>
      <c r="E2903" s="214" t="s">
        <v>44</v>
      </c>
      <c r="F2903" s="215" t="s">
        <v>1269</v>
      </c>
      <c r="G2903" s="213"/>
      <c r="H2903" s="214" t="s">
        <v>44</v>
      </c>
      <c r="I2903" s="216"/>
      <c r="J2903" s="213"/>
      <c r="K2903" s="213"/>
      <c r="L2903" s="217"/>
      <c r="M2903" s="218"/>
      <c r="N2903" s="219"/>
      <c r="O2903" s="219"/>
      <c r="P2903" s="219"/>
      <c r="Q2903" s="219"/>
      <c r="R2903" s="219"/>
      <c r="S2903" s="219"/>
      <c r="T2903" s="220"/>
      <c r="AT2903" s="221" t="s">
        <v>272</v>
      </c>
      <c r="AU2903" s="221" t="s">
        <v>91</v>
      </c>
      <c r="AV2903" s="13" t="s">
        <v>89</v>
      </c>
      <c r="AW2903" s="13" t="s">
        <v>38</v>
      </c>
      <c r="AX2903" s="13" t="s">
        <v>82</v>
      </c>
      <c r="AY2903" s="221" t="s">
        <v>262</v>
      </c>
    </row>
    <row r="2904" spans="2:51" s="15" customFormat="1" ht="10">
      <c r="B2904" s="233"/>
      <c r="C2904" s="234"/>
      <c r="D2904" s="208" t="s">
        <v>272</v>
      </c>
      <c r="E2904" s="235" t="s">
        <v>44</v>
      </c>
      <c r="F2904" s="236" t="s">
        <v>1231</v>
      </c>
      <c r="G2904" s="234"/>
      <c r="H2904" s="237">
        <v>5.8</v>
      </c>
      <c r="I2904" s="238"/>
      <c r="J2904" s="234"/>
      <c r="K2904" s="234"/>
      <c r="L2904" s="239"/>
      <c r="M2904" s="240"/>
      <c r="N2904" s="241"/>
      <c r="O2904" s="241"/>
      <c r="P2904" s="241"/>
      <c r="Q2904" s="241"/>
      <c r="R2904" s="241"/>
      <c r="S2904" s="241"/>
      <c r="T2904" s="242"/>
      <c r="AT2904" s="243" t="s">
        <v>272</v>
      </c>
      <c r="AU2904" s="243" t="s">
        <v>91</v>
      </c>
      <c r="AV2904" s="15" t="s">
        <v>91</v>
      </c>
      <c r="AW2904" s="15" t="s">
        <v>38</v>
      </c>
      <c r="AX2904" s="15" t="s">
        <v>82</v>
      </c>
      <c r="AY2904" s="243" t="s">
        <v>262</v>
      </c>
    </row>
    <row r="2905" spans="2:51" s="13" customFormat="1" ht="10">
      <c r="B2905" s="212"/>
      <c r="C2905" s="213"/>
      <c r="D2905" s="208" t="s">
        <v>272</v>
      </c>
      <c r="E2905" s="214" t="s">
        <v>44</v>
      </c>
      <c r="F2905" s="215" t="s">
        <v>887</v>
      </c>
      <c r="G2905" s="213"/>
      <c r="H2905" s="214" t="s">
        <v>44</v>
      </c>
      <c r="I2905" s="216"/>
      <c r="J2905" s="213"/>
      <c r="K2905" s="213"/>
      <c r="L2905" s="217"/>
      <c r="M2905" s="218"/>
      <c r="N2905" s="219"/>
      <c r="O2905" s="219"/>
      <c r="P2905" s="219"/>
      <c r="Q2905" s="219"/>
      <c r="R2905" s="219"/>
      <c r="S2905" s="219"/>
      <c r="T2905" s="220"/>
      <c r="AT2905" s="221" t="s">
        <v>272</v>
      </c>
      <c r="AU2905" s="221" t="s">
        <v>91</v>
      </c>
      <c r="AV2905" s="13" t="s">
        <v>89</v>
      </c>
      <c r="AW2905" s="13" t="s">
        <v>38</v>
      </c>
      <c r="AX2905" s="13" t="s">
        <v>82</v>
      </c>
      <c r="AY2905" s="221" t="s">
        <v>262</v>
      </c>
    </row>
    <row r="2906" spans="2:51" s="15" customFormat="1" ht="10">
      <c r="B2906" s="233"/>
      <c r="C2906" s="234"/>
      <c r="D2906" s="208" t="s">
        <v>272</v>
      </c>
      <c r="E2906" s="235" t="s">
        <v>44</v>
      </c>
      <c r="F2906" s="236" t="s">
        <v>1264</v>
      </c>
      <c r="G2906" s="234"/>
      <c r="H2906" s="237">
        <v>19</v>
      </c>
      <c r="I2906" s="238"/>
      <c r="J2906" s="234"/>
      <c r="K2906" s="234"/>
      <c r="L2906" s="239"/>
      <c r="M2906" s="240"/>
      <c r="N2906" s="241"/>
      <c r="O2906" s="241"/>
      <c r="P2906" s="241"/>
      <c r="Q2906" s="241"/>
      <c r="R2906" s="241"/>
      <c r="S2906" s="241"/>
      <c r="T2906" s="242"/>
      <c r="AT2906" s="243" t="s">
        <v>272</v>
      </c>
      <c r="AU2906" s="243" t="s">
        <v>91</v>
      </c>
      <c r="AV2906" s="15" t="s">
        <v>91</v>
      </c>
      <c r="AW2906" s="15" t="s">
        <v>38</v>
      </c>
      <c r="AX2906" s="15" t="s">
        <v>82</v>
      </c>
      <c r="AY2906" s="243" t="s">
        <v>262</v>
      </c>
    </row>
    <row r="2907" spans="2:51" s="13" customFormat="1" ht="10">
      <c r="B2907" s="212"/>
      <c r="C2907" s="213"/>
      <c r="D2907" s="208" t="s">
        <v>272</v>
      </c>
      <c r="E2907" s="214" t="s">
        <v>44</v>
      </c>
      <c r="F2907" s="215" t="s">
        <v>888</v>
      </c>
      <c r="G2907" s="213"/>
      <c r="H2907" s="214" t="s">
        <v>44</v>
      </c>
      <c r="I2907" s="216"/>
      <c r="J2907" s="213"/>
      <c r="K2907" s="213"/>
      <c r="L2907" s="217"/>
      <c r="M2907" s="218"/>
      <c r="N2907" s="219"/>
      <c r="O2907" s="219"/>
      <c r="P2907" s="219"/>
      <c r="Q2907" s="219"/>
      <c r="R2907" s="219"/>
      <c r="S2907" s="219"/>
      <c r="T2907" s="220"/>
      <c r="AT2907" s="221" t="s">
        <v>272</v>
      </c>
      <c r="AU2907" s="221" t="s">
        <v>91</v>
      </c>
      <c r="AV2907" s="13" t="s">
        <v>89</v>
      </c>
      <c r="AW2907" s="13" t="s">
        <v>38</v>
      </c>
      <c r="AX2907" s="13" t="s">
        <v>82</v>
      </c>
      <c r="AY2907" s="221" t="s">
        <v>262</v>
      </c>
    </row>
    <row r="2908" spans="2:51" s="15" customFormat="1" ht="10">
      <c r="B2908" s="233"/>
      <c r="C2908" s="234"/>
      <c r="D2908" s="208" t="s">
        <v>272</v>
      </c>
      <c r="E2908" s="235" t="s">
        <v>44</v>
      </c>
      <c r="F2908" s="236" t="s">
        <v>1265</v>
      </c>
      <c r="G2908" s="234"/>
      <c r="H2908" s="237">
        <v>20.9</v>
      </c>
      <c r="I2908" s="238"/>
      <c r="J2908" s="234"/>
      <c r="K2908" s="234"/>
      <c r="L2908" s="239"/>
      <c r="M2908" s="240"/>
      <c r="N2908" s="241"/>
      <c r="O2908" s="241"/>
      <c r="P2908" s="241"/>
      <c r="Q2908" s="241"/>
      <c r="R2908" s="241"/>
      <c r="S2908" s="241"/>
      <c r="T2908" s="242"/>
      <c r="AT2908" s="243" t="s">
        <v>272</v>
      </c>
      <c r="AU2908" s="243" t="s">
        <v>91</v>
      </c>
      <c r="AV2908" s="15" t="s">
        <v>91</v>
      </c>
      <c r="AW2908" s="15" t="s">
        <v>38</v>
      </c>
      <c r="AX2908" s="15" t="s">
        <v>82</v>
      </c>
      <c r="AY2908" s="243" t="s">
        <v>262</v>
      </c>
    </row>
    <row r="2909" spans="2:51" s="13" customFormat="1" ht="10">
      <c r="B2909" s="212"/>
      <c r="C2909" s="213"/>
      <c r="D2909" s="208" t="s">
        <v>272</v>
      </c>
      <c r="E2909" s="214" t="s">
        <v>44</v>
      </c>
      <c r="F2909" s="215" t="s">
        <v>889</v>
      </c>
      <c r="G2909" s="213"/>
      <c r="H2909" s="214" t="s">
        <v>44</v>
      </c>
      <c r="I2909" s="216"/>
      <c r="J2909" s="213"/>
      <c r="K2909" s="213"/>
      <c r="L2909" s="217"/>
      <c r="M2909" s="218"/>
      <c r="N2909" s="219"/>
      <c r="O2909" s="219"/>
      <c r="P2909" s="219"/>
      <c r="Q2909" s="219"/>
      <c r="R2909" s="219"/>
      <c r="S2909" s="219"/>
      <c r="T2909" s="220"/>
      <c r="AT2909" s="221" t="s">
        <v>272</v>
      </c>
      <c r="AU2909" s="221" t="s">
        <v>91</v>
      </c>
      <c r="AV2909" s="13" t="s">
        <v>89</v>
      </c>
      <c r="AW2909" s="13" t="s">
        <v>38</v>
      </c>
      <c r="AX2909" s="13" t="s">
        <v>82</v>
      </c>
      <c r="AY2909" s="221" t="s">
        <v>262</v>
      </c>
    </row>
    <row r="2910" spans="2:51" s="15" customFormat="1" ht="10">
      <c r="B2910" s="233"/>
      <c r="C2910" s="234"/>
      <c r="D2910" s="208" t="s">
        <v>272</v>
      </c>
      <c r="E2910" s="235" t="s">
        <v>44</v>
      </c>
      <c r="F2910" s="236" t="s">
        <v>1240</v>
      </c>
      <c r="G2910" s="234"/>
      <c r="H2910" s="237">
        <v>7.2</v>
      </c>
      <c r="I2910" s="238"/>
      <c r="J2910" s="234"/>
      <c r="K2910" s="234"/>
      <c r="L2910" s="239"/>
      <c r="M2910" s="240"/>
      <c r="N2910" s="241"/>
      <c r="O2910" s="241"/>
      <c r="P2910" s="241"/>
      <c r="Q2910" s="241"/>
      <c r="R2910" s="241"/>
      <c r="S2910" s="241"/>
      <c r="T2910" s="242"/>
      <c r="AT2910" s="243" t="s">
        <v>272</v>
      </c>
      <c r="AU2910" s="243" t="s">
        <v>91</v>
      </c>
      <c r="AV2910" s="15" t="s">
        <v>91</v>
      </c>
      <c r="AW2910" s="15" t="s">
        <v>38</v>
      </c>
      <c r="AX2910" s="15" t="s">
        <v>82</v>
      </c>
      <c r="AY2910" s="243" t="s">
        <v>262</v>
      </c>
    </row>
    <row r="2911" spans="2:51" s="13" customFormat="1" ht="10">
      <c r="B2911" s="212"/>
      <c r="C2911" s="213"/>
      <c r="D2911" s="208" t="s">
        <v>272</v>
      </c>
      <c r="E2911" s="214" t="s">
        <v>44</v>
      </c>
      <c r="F2911" s="215" t="s">
        <v>890</v>
      </c>
      <c r="G2911" s="213"/>
      <c r="H2911" s="214" t="s">
        <v>44</v>
      </c>
      <c r="I2911" s="216"/>
      <c r="J2911" s="213"/>
      <c r="K2911" s="213"/>
      <c r="L2911" s="217"/>
      <c r="M2911" s="218"/>
      <c r="N2911" s="219"/>
      <c r="O2911" s="219"/>
      <c r="P2911" s="219"/>
      <c r="Q2911" s="219"/>
      <c r="R2911" s="219"/>
      <c r="S2911" s="219"/>
      <c r="T2911" s="220"/>
      <c r="AT2911" s="221" t="s">
        <v>272</v>
      </c>
      <c r="AU2911" s="221" t="s">
        <v>91</v>
      </c>
      <c r="AV2911" s="13" t="s">
        <v>89</v>
      </c>
      <c r="AW2911" s="13" t="s">
        <v>38</v>
      </c>
      <c r="AX2911" s="13" t="s">
        <v>82</v>
      </c>
      <c r="AY2911" s="221" t="s">
        <v>262</v>
      </c>
    </row>
    <row r="2912" spans="2:51" s="15" customFormat="1" ht="10">
      <c r="B2912" s="233"/>
      <c r="C2912" s="234"/>
      <c r="D2912" s="208" t="s">
        <v>272</v>
      </c>
      <c r="E2912" s="235" t="s">
        <v>44</v>
      </c>
      <c r="F2912" s="236" t="s">
        <v>1229</v>
      </c>
      <c r="G2912" s="234"/>
      <c r="H2912" s="237">
        <v>9.1999999999999993</v>
      </c>
      <c r="I2912" s="238"/>
      <c r="J2912" s="234"/>
      <c r="K2912" s="234"/>
      <c r="L2912" s="239"/>
      <c r="M2912" s="240"/>
      <c r="N2912" s="241"/>
      <c r="O2912" s="241"/>
      <c r="P2912" s="241"/>
      <c r="Q2912" s="241"/>
      <c r="R2912" s="241"/>
      <c r="S2912" s="241"/>
      <c r="T2912" s="242"/>
      <c r="AT2912" s="243" t="s">
        <v>272</v>
      </c>
      <c r="AU2912" s="243" t="s">
        <v>91</v>
      </c>
      <c r="AV2912" s="15" t="s">
        <v>91</v>
      </c>
      <c r="AW2912" s="15" t="s">
        <v>38</v>
      </c>
      <c r="AX2912" s="15" t="s">
        <v>82</v>
      </c>
      <c r="AY2912" s="243" t="s">
        <v>262</v>
      </c>
    </row>
    <row r="2913" spans="2:51" s="13" customFormat="1" ht="10">
      <c r="B2913" s="212"/>
      <c r="C2913" s="213"/>
      <c r="D2913" s="208" t="s">
        <v>272</v>
      </c>
      <c r="E2913" s="214" t="s">
        <v>44</v>
      </c>
      <c r="F2913" s="215" t="s">
        <v>891</v>
      </c>
      <c r="G2913" s="213"/>
      <c r="H2913" s="214" t="s">
        <v>44</v>
      </c>
      <c r="I2913" s="216"/>
      <c r="J2913" s="213"/>
      <c r="K2913" s="213"/>
      <c r="L2913" s="217"/>
      <c r="M2913" s="218"/>
      <c r="N2913" s="219"/>
      <c r="O2913" s="219"/>
      <c r="P2913" s="219"/>
      <c r="Q2913" s="219"/>
      <c r="R2913" s="219"/>
      <c r="S2913" s="219"/>
      <c r="T2913" s="220"/>
      <c r="AT2913" s="221" t="s">
        <v>272</v>
      </c>
      <c r="AU2913" s="221" t="s">
        <v>91</v>
      </c>
      <c r="AV2913" s="13" t="s">
        <v>89</v>
      </c>
      <c r="AW2913" s="13" t="s">
        <v>38</v>
      </c>
      <c r="AX2913" s="13" t="s">
        <v>82</v>
      </c>
      <c r="AY2913" s="221" t="s">
        <v>262</v>
      </c>
    </row>
    <row r="2914" spans="2:51" s="15" customFormat="1" ht="10">
      <c r="B2914" s="233"/>
      <c r="C2914" s="234"/>
      <c r="D2914" s="208" t="s">
        <v>272</v>
      </c>
      <c r="E2914" s="235" t="s">
        <v>44</v>
      </c>
      <c r="F2914" s="236" t="s">
        <v>1266</v>
      </c>
      <c r="G2914" s="234"/>
      <c r="H2914" s="237">
        <v>7.7</v>
      </c>
      <c r="I2914" s="238"/>
      <c r="J2914" s="234"/>
      <c r="K2914" s="234"/>
      <c r="L2914" s="239"/>
      <c r="M2914" s="240"/>
      <c r="N2914" s="241"/>
      <c r="O2914" s="241"/>
      <c r="P2914" s="241"/>
      <c r="Q2914" s="241"/>
      <c r="R2914" s="241"/>
      <c r="S2914" s="241"/>
      <c r="T2914" s="242"/>
      <c r="AT2914" s="243" t="s">
        <v>272</v>
      </c>
      <c r="AU2914" s="243" t="s">
        <v>91</v>
      </c>
      <c r="AV2914" s="15" t="s">
        <v>91</v>
      </c>
      <c r="AW2914" s="15" t="s">
        <v>38</v>
      </c>
      <c r="AX2914" s="15" t="s">
        <v>82</v>
      </c>
      <c r="AY2914" s="243" t="s">
        <v>262</v>
      </c>
    </row>
    <row r="2915" spans="2:51" s="13" customFormat="1" ht="10">
      <c r="B2915" s="212"/>
      <c r="C2915" s="213"/>
      <c r="D2915" s="208" t="s">
        <v>272</v>
      </c>
      <c r="E2915" s="214" t="s">
        <v>44</v>
      </c>
      <c r="F2915" s="215" t="s">
        <v>1502</v>
      </c>
      <c r="G2915" s="213"/>
      <c r="H2915" s="214" t="s">
        <v>44</v>
      </c>
      <c r="I2915" s="216"/>
      <c r="J2915" s="213"/>
      <c r="K2915" s="213"/>
      <c r="L2915" s="217"/>
      <c r="M2915" s="218"/>
      <c r="N2915" s="219"/>
      <c r="O2915" s="219"/>
      <c r="P2915" s="219"/>
      <c r="Q2915" s="219"/>
      <c r="R2915" s="219"/>
      <c r="S2915" s="219"/>
      <c r="T2915" s="220"/>
      <c r="AT2915" s="221" t="s">
        <v>272</v>
      </c>
      <c r="AU2915" s="221" t="s">
        <v>91</v>
      </c>
      <c r="AV2915" s="13" t="s">
        <v>89</v>
      </c>
      <c r="AW2915" s="13" t="s">
        <v>38</v>
      </c>
      <c r="AX2915" s="13" t="s">
        <v>82</v>
      </c>
      <c r="AY2915" s="221" t="s">
        <v>262</v>
      </c>
    </row>
    <row r="2916" spans="2:51" s="13" customFormat="1" ht="10">
      <c r="B2916" s="212"/>
      <c r="C2916" s="213"/>
      <c r="D2916" s="208" t="s">
        <v>272</v>
      </c>
      <c r="E2916" s="214" t="s">
        <v>44</v>
      </c>
      <c r="F2916" s="215" t="s">
        <v>893</v>
      </c>
      <c r="G2916" s="213"/>
      <c r="H2916" s="214" t="s">
        <v>44</v>
      </c>
      <c r="I2916" s="216"/>
      <c r="J2916" s="213"/>
      <c r="K2916" s="213"/>
      <c r="L2916" s="217"/>
      <c r="M2916" s="218"/>
      <c r="N2916" s="219"/>
      <c r="O2916" s="219"/>
      <c r="P2916" s="219"/>
      <c r="Q2916" s="219"/>
      <c r="R2916" s="219"/>
      <c r="S2916" s="219"/>
      <c r="T2916" s="220"/>
      <c r="AT2916" s="221" t="s">
        <v>272</v>
      </c>
      <c r="AU2916" s="221" t="s">
        <v>91</v>
      </c>
      <c r="AV2916" s="13" t="s">
        <v>89</v>
      </c>
      <c r="AW2916" s="13" t="s">
        <v>38</v>
      </c>
      <c r="AX2916" s="13" t="s">
        <v>82</v>
      </c>
      <c r="AY2916" s="221" t="s">
        <v>262</v>
      </c>
    </row>
    <row r="2917" spans="2:51" s="15" customFormat="1" ht="10">
      <c r="B2917" s="233"/>
      <c r="C2917" s="234"/>
      <c r="D2917" s="208" t="s">
        <v>272</v>
      </c>
      <c r="E2917" s="235" t="s">
        <v>44</v>
      </c>
      <c r="F2917" s="236" t="s">
        <v>1270</v>
      </c>
      <c r="G2917" s="234"/>
      <c r="H2917" s="237">
        <v>13</v>
      </c>
      <c r="I2917" s="238"/>
      <c r="J2917" s="234"/>
      <c r="K2917" s="234"/>
      <c r="L2917" s="239"/>
      <c r="M2917" s="240"/>
      <c r="N2917" s="241"/>
      <c r="O2917" s="241"/>
      <c r="P2917" s="241"/>
      <c r="Q2917" s="241"/>
      <c r="R2917" s="241"/>
      <c r="S2917" s="241"/>
      <c r="T2917" s="242"/>
      <c r="AT2917" s="243" t="s">
        <v>272</v>
      </c>
      <c r="AU2917" s="243" t="s">
        <v>91</v>
      </c>
      <c r="AV2917" s="15" t="s">
        <v>91</v>
      </c>
      <c r="AW2917" s="15" t="s">
        <v>38</v>
      </c>
      <c r="AX2917" s="15" t="s">
        <v>82</v>
      </c>
      <c r="AY2917" s="243" t="s">
        <v>262</v>
      </c>
    </row>
    <row r="2918" spans="2:51" s="14" customFormat="1" ht="10">
      <c r="B2918" s="222"/>
      <c r="C2918" s="223"/>
      <c r="D2918" s="208" t="s">
        <v>272</v>
      </c>
      <c r="E2918" s="224" t="s">
        <v>44</v>
      </c>
      <c r="F2918" s="225" t="s">
        <v>284</v>
      </c>
      <c r="G2918" s="223"/>
      <c r="H2918" s="226">
        <v>544.90000000000009</v>
      </c>
      <c r="I2918" s="227"/>
      <c r="J2918" s="223"/>
      <c r="K2918" s="223"/>
      <c r="L2918" s="228"/>
      <c r="M2918" s="229"/>
      <c r="N2918" s="230"/>
      <c r="O2918" s="230"/>
      <c r="P2918" s="230"/>
      <c r="Q2918" s="230"/>
      <c r="R2918" s="230"/>
      <c r="S2918" s="230"/>
      <c r="T2918" s="231"/>
      <c r="AT2918" s="232" t="s">
        <v>272</v>
      </c>
      <c r="AU2918" s="232" t="s">
        <v>91</v>
      </c>
      <c r="AV2918" s="14" t="s">
        <v>97</v>
      </c>
      <c r="AW2918" s="14" t="s">
        <v>38</v>
      </c>
      <c r="AX2918" s="14" t="s">
        <v>82</v>
      </c>
      <c r="AY2918" s="232" t="s">
        <v>262</v>
      </c>
    </row>
    <row r="2919" spans="2:51" s="13" customFormat="1" ht="10">
      <c r="B2919" s="212"/>
      <c r="C2919" s="213"/>
      <c r="D2919" s="208" t="s">
        <v>272</v>
      </c>
      <c r="E2919" s="214" t="s">
        <v>44</v>
      </c>
      <c r="F2919" s="215" t="s">
        <v>1271</v>
      </c>
      <c r="G2919" s="213"/>
      <c r="H2919" s="214" t="s">
        <v>44</v>
      </c>
      <c r="I2919" s="216"/>
      <c r="J2919" s="213"/>
      <c r="K2919" s="213"/>
      <c r="L2919" s="217"/>
      <c r="M2919" s="218"/>
      <c r="N2919" s="219"/>
      <c r="O2919" s="219"/>
      <c r="P2919" s="219"/>
      <c r="Q2919" s="219"/>
      <c r="R2919" s="219"/>
      <c r="S2919" s="219"/>
      <c r="T2919" s="220"/>
      <c r="AT2919" s="221" t="s">
        <v>272</v>
      </c>
      <c r="AU2919" s="221" t="s">
        <v>91</v>
      </c>
      <c r="AV2919" s="13" t="s">
        <v>89</v>
      </c>
      <c r="AW2919" s="13" t="s">
        <v>38</v>
      </c>
      <c r="AX2919" s="13" t="s">
        <v>82</v>
      </c>
      <c r="AY2919" s="221" t="s">
        <v>262</v>
      </c>
    </row>
    <row r="2920" spans="2:51" s="13" customFormat="1" ht="10">
      <c r="B2920" s="212"/>
      <c r="C2920" s="213"/>
      <c r="D2920" s="208" t="s">
        <v>272</v>
      </c>
      <c r="E2920" s="214" t="s">
        <v>44</v>
      </c>
      <c r="F2920" s="215" t="s">
        <v>895</v>
      </c>
      <c r="G2920" s="213"/>
      <c r="H2920" s="214" t="s">
        <v>44</v>
      </c>
      <c r="I2920" s="216"/>
      <c r="J2920" s="213"/>
      <c r="K2920" s="213"/>
      <c r="L2920" s="217"/>
      <c r="M2920" s="218"/>
      <c r="N2920" s="219"/>
      <c r="O2920" s="219"/>
      <c r="P2920" s="219"/>
      <c r="Q2920" s="219"/>
      <c r="R2920" s="219"/>
      <c r="S2920" s="219"/>
      <c r="T2920" s="220"/>
      <c r="AT2920" s="221" t="s">
        <v>272</v>
      </c>
      <c r="AU2920" s="221" t="s">
        <v>91</v>
      </c>
      <c r="AV2920" s="13" t="s">
        <v>89</v>
      </c>
      <c r="AW2920" s="13" t="s">
        <v>38</v>
      </c>
      <c r="AX2920" s="13" t="s">
        <v>82</v>
      </c>
      <c r="AY2920" s="221" t="s">
        <v>262</v>
      </c>
    </row>
    <row r="2921" spans="2:51" s="15" customFormat="1" ht="10">
      <c r="B2921" s="233"/>
      <c r="C2921" s="234"/>
      <c r="D2921" s="208" t="s">
        <v>272</v>
      </c>
      <c r="E2921" s="235" t="s">
        <v>44</v>
      </c>
      <c r="F2921" s="236" t="s">
        <v>1272</v>
      </c>
      <c r="G2921" s="234"/>
      <c r="H2921" s="237">
        <v>20.399999999999999</v>
      </c>
      <c r="I2921" s="238"/>
      <c r="J2921" s="234"/>
      <c r="K2921" s="234"/>
      <c r="L2921" s="239"/>
      <c r="M2921" s="240"/>
      <c r="N2921" s="241"/>
      <c r="O2921" s="241"/>
      <c r="P2921" s="241"/>
      <c r="Q2921" s="241"/>
      <c r="R2921" s="241"/>
      <c r="S2921" s="241"/>
      <c r="T2921" s="242"/>
      <c r="AT2921" s="243" t="s">
        <v>272</v>
      </c>
      <c r="AU2921" s="243" t="s">
        <v>91</v>
      </c>
      <c r="AV2921" s="15" t="s">
        <v>91</v>
      </c>
      <c r="AW2921" s="15" t="s">
        <v>38</v>
      </c>
      <c r="AX2921" s="15" t="s">
        <v>82</v>
      </c>
      <c r="AY2921" s="243" t="s">
        <v>262</v>
      </c>
    </row>
    <row r="2922" spans="2:51" s="13" customFormat="1" ht="10">
      <c r="B2922" s="212"/>
      <c r="C2922" s="213"/>
      <c r="D2922" s="208" t="s">
        <v>272</v>
      </c>
      <c r="E2922" s="214" t="s">
        <v>44</v>
      </c>
      <c r="F2922" s="215" t="s">
        <v>801</v>
      </c>
      <c r="G2922" s="213"/>
      <c r="H2922" s="214" t="s">
        <v>44</v>
      </c>
      <c r="I2922" s="216"/>
      <c r="J2922" s="213"/>
      <c r="K2922" s="213"/>
      <c r="L2922" s="217"/>
      <c r="M2922" s="218"/>
      <c r="N2922" s="219"/>
      <c r="O2922" s="219"/>
      <c r="P2922" s="219"/>
      <c r="Q2922" s="219"/>
      <c r="R2922" s="219"/>
      <c r="S2922" s="219"/>
      <c r="T2922" s="220"/>
      <c r="AT2922" s="221" t="s">
        <v>272</v>
      </c>
      <c r="AU2922" s="221" t="s">
        <v>91</v>
      </c>
      <c r="AV2922" s="13" t="s">
        <v>89</v>
      </c>
      <c r="AW2922" s="13" t="s">
        <v>38</v>
      </c>
      <c r="AX2922" s="13" t="s">
        <v>82</v>
      </c>
      <c r="AY2922" s="221" t="s">
        <v>262</v>
      </c>
    </row>
    <row r="2923" spans="2:51" s="15" customFormat="1" ht="10">
      <c r="B2923" s="233"/>
      <c r="C2923" s="234"/>
      <c r="D2923" s="208" t="s">
        <v>272</v>
      </c>
      <c r="E2923" s="235" t="s">
        <v>44</v>
      </c>
      <c r="F2923" s="236" t="s">
        <v>897</v>
      </c>
      <c r="G2923" s="234"/>
      <c r="H2923" s="237">
        <v>8.8000000000000007</v>
      </c>
      <c r="I2923" s="238"/>
      <c r="J2923" s="234"/>
      <c r="K2923" s="234"/>
      <c r="L2923" s="239"/>
      <c r="M2923" s="240"/>
      <c r="N2923" s="241"/>
      <c r="O2923" s="241"/>
      <c r="P2923" s="241"/>
      <c r="Q2923" s="241"/>
      <c r="R2923" s="241"/>
      <c r="S2923" s="241"/>
      <c r="T2923" s="242"/>
      <c r="AT2923" s="243" t="s">
        <v>272</v>
      </c>
      <c r="AU2923" s="243" t="s">
        <v>91</v>
      </c>
      <c r="AV2923" s="15" t="s">
        <v>91</v>
      </c>
      <c r="AW2923" s="15" t="s">
        <v>38</v>
      </c>
      <c r="AX2923" s="15" t="s">
        <v>82</v>
      </c>
      <c r="AY2923" s="243" t="s">
        <v>262</v>
      </c>
    </row>
    <row r="2924" spans="2:51" s="15" customFormat="1" ht="10">
      <c r="B2924" s="233"/>
      <c r="C2924" s="234"/>
      <c r="D2924" s="208" t="s">
        <v>272</v>
      </c>
      <c r="E2924" s="235" t="s">
        <v>44</v>
      </c>
      <c r="F2924" s="236" t="s">
        <v>898</v>
      </c>
      <c r="G2924" s="234"/>
      <c r="H2924" s="237">
        <v>3.9</v>
      </c>
      <c r="I2924" s="238"/>
      <c r="J2924" s="234"/>
      <c r="K2924" s="234"/>
      <c r="L2924" s="239"/>
      <c r="M2924" s="240"/>
      <c r="N2924" s="241"/>
      <c r="O2924" s="241"/>
      <c r="P2924" s="241"/>
      <c r="Q2924" s="241"/>
      <c r="R2924" s="241"/>
      <c r="S2924" s="241"/>
      <c r="T2924" s="242"/>
      <c r="AT2924" s="243" t="s">
        <v>272</v>
      </c>
      <c r="AU2924" s="243" t="s">
        <v>91</v>
      </c>
      <c r="AV2924" s="15" t="s">
        <v>91</v>
      </c>
      <c r="AW2924" s="15" t="s">
        <v>38</v>
      </c>
      <c r="AX2924" s="15" t="s">
        <v>82</v>
      </c>
      <c r="AY2924" s="243" t="s">
        <v>262</v>
      </c>
    </row>
    <row r="2925" spans="2:51" s="13" customFormat="1" ht="10">
      <c r="B2925" s="212"/>
      <c r="C2925" s="213"/>
      <c r="D2925" s="208" t="s">
        <v>272</v>
      </c>
      <c r="E2925" s="214" t="s">
        <v>44</v>
      </c>
      <c r="F2925" s="215" t="s">
        <v>899</v>
      </c>
      <c r="G2925" s="213"/>
      <c r="H2925" s="214" t="s">
        <v>44</v>
      </c>
      <c r="I2925" s="216"/>
      <c r="J2925" s="213"/>
      <c r="K2925" s="213"/>
      <c r="L2925" s="217"/>
      <c r="M2925" s="218"/>
      <c r="N2925" s="219"/>
      <c r="O2925" s="219"/>
      <c r="P2925" s="219"/>
      <c r="Q2925" s="219"/>
      <c r="R2925" s="219"/>
      <c r="S2925" s="219"/>
      <c r="T2925" s="220"/>
      <c r="AT2925" s="221" t="s">
        <v>272</v>
      </c>
      <c r="AU2925" s="221" t="s">
        <v>91</v>
      </c>
      <c r="AV2925" s="13" t="s">
        <v>89</v>
      </c>
      <c r="AW2925" s="13" t="s">
        <v>38</v>
      </c>
      <c r="AX2925" s="13" t="s">
        <v>82</v>
      </c>
      <c r="AY2925" s="221" t="s">
        <v>262</v>
      </c>
    </row>
    <row r="2926" spans="2:51" s="15" customFormat="1" ht="10">
      <c r="B2926" s="233"/>
      <c r="C2926" s="234"/>
      <c r="D2926" s="208" t="s">
        <v>272</v>
      </c>
      <c r="E2926" s="235" t="s">
        <v>44</v>
      </c>
      <c r="F2926" s="236" t="s">
        <v>1273</v>
      </c>
      <c r="G2926" s="234"/>
      <c r="H2926" s="237">
        <v>30.4</v>
      </c>
      <c r="I2926" s="238"/>
      <c r="J2926" s="234"/>
      <c r="K2926" s="234"/>
      <c r="L2926" s="239"/>
      <c r="M2926" s="240"/>
      <c r="N2926" s="241"/>
      <c r="O2926" s="241"/>
      <c r="P2926" s="241"/>
      <c r="Q2926" s="241"/>
      <c r="R2926" s="241"/>
      <c r="S2926" s="241"/>
      <c r="T2926" s="242"/>
      <c r="AT2926" s="243" t="s">
        <v>272</v>
      </c>
      <c r="AU2926" s="243" t="s">
        <v>91</v>
      </c>
      <c r="AV2926" s="15" t="s">
        <v>91</v>
      </c>
      <c r="AW2926" s="15" t="s">
        <v>38</v>
      </c>
      <c r="AX2926" s="15" t="s">
        <v>82</v>
      </c>
      <c r="AY2926" s="243" t="s">
        <v>262</v>
      </c>
    </row>
    <row r="2927" spans="2:51" s="13" customFormat="1" ht="10">
      <c r="B2927" s="212"/>
      <c r="C2927" s="213"/>
      <c r="D2927" s="208" t="s">
        <v>272</v>
      </c>
      <c r="E2927" s="214" t="s">
        <v>44</v>
      </c>
      <c r="F2927" s="215" t="s">
        <v>901</v>
      </c>
      <c r="G2927" s="213"/>
      <c r="H2927" s="214" t="s">
        <v>44</v>
      </c>
      <c r="I2927" s="216"/>
      <c r="J2927" s="213"/>
      <c r="K2927" s="213"/>
      <c r="L2927" s="217"/>
      <c r="M2927" s="218"/>
      <c r="N2927" s="219"/>
      <c r="O2927" s="219"/>
      <c r="P2927" s="219"/>
      <c r="Q2927" s="219"/>
      <c r="R2927" s="219"/>
      <c r="S2927" s="219"/>
      <c r="T2927" s="220"/>
      <c r="AT2927" s="221" t="s">
        <v>272</v>
      </c>
      <c r="AU2927" s="221" t="s">
        <v>91</v>
      </c>
      <c r="AV2927" s="13" t="s">
        <v>89</v>
      </c>
      <c r="AW2927" s="13" t="s">
        <v>38</v>
      </c>
      <c r="AX2927" s="13" t="s">
        <v>82</v>
      </c>
      <c r="AY2927" s="221" t="s">
        <v>262</v>
      </c>
    </row>
    <row r="2928" spans="2:51" s="15" customFormat="1" ht="10">
      <c r="B2928" s="233"/>
      <c r="C2928" s="234"/>
      <c r="D2928" s="208" t="s">
        <v>272</v>
      </c>
      <c r="E2928" s="235" t="s">
        <v>44</v>
      </c>
      <c r="F2928" s="236" t="s">
        <v>1274</v>
      </c>
      <c r="G2928" s="234"/>
      <c r="H2928" s="237">
        <v>18.399999999999999</v>
      </c>
      <c r="I2928" s="238"/>
      <c r="J2928" s="234"/>
      <c r="K2928" s="234"/>
      <c r="L2928" s="239"/>
      <c r="M2928" s="240"/>
      <c r="N2928" s="241"/>
      <c r="O2928" s="241"/>
      <c r="P2928" s="241"/>
      <c r="Q2928" s="241"/>
      <c r="R2928" s="241"/>
      <c r="S2928" s="241"/>
      <c r="T2928" s="242"/>
      <c r="AT2928" s="243" t="s">
        <v>272</v>
      </c>
      <c r="AU2928" s="243" t="s">
        <v>91</v>
      </c>
      <c r="AV2928" s="15" t="s">
        <v>91</v>
      </c>
      <c r="AW2928" s="15" t="s">
        <v>38</v>
      </c>
      <c r="AX2928" s="15" t="s">
        <v>82</v>
      </c>
      <c r="AY2928" s="243" t="s">
        <v>262</v>
      </c>
    </row>
    <row r="2929" spans="1:65" s="13" customFormat="1" ht="10">
      <c r="B2929" s="212"/>
      <c r="C2929" s="213"/>
      <c r="D2929" s="208" t="s">
        <v>272</v>
      </c>
      <c r="E2929" s="214" t="s">
        <v>44</v>
      </c>
      <c r="F2929" s="215" t="s">
        <v>1503</v>
      </c>
      <c r="G2929" s="213"/>
      <c r="H2929" s="214" t="s">
        <v>44</v>
      </c>
      <c r="I2929" s="216"/>
      <c r="J2929" s="213"/>
      <c r="K2929" s="213"/>
      <c r="L2929" s="217"/>
      <c r="M2929" s="218"/>
      <c r="N2929" s="219"/>
      <c r="O2929" s="219"/>
      <c r="P2929" s="219"/>
      <c r="Q2929" s="219"/>
      <c r="R2929" s="219"/>
      <c r="S2929" s="219"/>
      <c r="T2929" s="220"/>
      <c r="AT2929" s="221" t="s">
        <v>272</v>
      </c>
      <c r="AU2929" s="221" t="s">
        <v>91</v>
      </c>
      <c r="AV2929" s="13" t="s">
        <v>89</v>
      </c>
      <c r="AW2929" s="13" t="s">
        <v>38</v>
      </c>
      <c r="AX2929" s="13" t="s">
        <v>82</v>
      </c>
      <c r="AY2929" s="221" t="s">
        <v>262</v>
      </c>
    </row>
    <row r="2930" spans="1:65" s="15" customFormat="1" ht="10">
      <c r="B2930" s="233"/>
      <c r="C2930" s="234"/>
      <c r="D2930" s="208" t="s">
        <v>272</v>
      </c>
      <c r="E2930" s="235" t="s">
        <v>44</v>
      </c>
      <c r="F2930" s="236" t="s">
        <v>1504</v>
      </c>
      <c r="G2930" s="234"/>
      <c r="H2930" s="237">
        <v>7.1</v>
      </c>
      <c r="I2930" s="238"/>
      <c r="J2930" s="234"/>
      <c r="K2930" s="234"/>
      <c r="L2930" s="239"/>
      <c r="M2930" s="240"/>
      <c r="N2930" s="241"/>
      <c r="O2930" s="241"/>
      <c r="P2930" s="241"/>
      <c r="Q2930" s="241"/>
      <c r="R2930" s="241"/>
      <c r="S2930" s="241"/>
      <c r="T2930" s="242"/>
      <c r="AT2930" s="243" t="s">
        <v>272</v>
      </c>
      <c r="AU2930" s="243" t="s">
        <v>91</v>
      </c>
      <c r="AV2930" s="15" t="s">
        <v>91</v>
      </c>
      <c r="AW2930" s="15" t="s">
        <v>38</v>
      </c>
      <c r="AX2930" s="15" t="s">
        <v>82</v>
      </c>
      <c r="AY2930" s="243" t="s">
        <v>262</v>
      </c>
    </row>
    <row r="2931" spans="1:65" s="14" customFormat="1" ht="10">
      <c r="B2931" s="222"/>
      <c r="C2931" s="223"/>
      <c r="D2931" s="208" t="s">
        <v>272</v>
      </c>
      <c r="E2931" s="224" t="s">
        <v>44</v>
      </c>
      <c r="F2931" s="225" t="s">
        <v>284</v>
      </c>
      <c r="G2931" s="223"/>
      <c r="H2931" s="226">
        <v>89</v>
      </c>
      <c r="I2931" s="227"/>
      <c r="J2931" s="223"/>
      <c r="K2931" s="223"/>
      <c r="L2931" s="228"/>
      <c r="M2931" s="229"/>
      <c r="N2931" s="230"/>
      <c r="O2931" s="230"/>
      <c r="P2931" s="230"/>
      <c r="Q2931" s="230"/>
      <c r="R2931" s="230"/>
      <c r="S2931" s="230"/>
      <c r="T2931" s="231"/>
      <c r="AT2931" s="232" t="s">
        <v>272</v>
      </c>
      <c r="AU2931" s="232" t="s">
        <v>91</v>
      </c>
      <c r="AV2931" s="14" t="s">
        <v>97</v>
      </c>
      <c r="AW2931" s="14" t="s">
        <v>38</v>
      </c>
      <c r="AX2931" s="14" t="s">
        <v>82</v>
      </c>
      <c r="AY2931" s="232" t="s">
        <v>262</v>
      </c>
    </row>
    <row r="2932" spans="1:65" s="2" customFormat="1" ht="21.75" customHeight="1">
      <c r="A2932" s="37"/>
      <c r="B2932" s="38"/>
      <c r="C2932" s="195" t="s">
        <v>1505</v>
      </c>
      <c r="D2932" s="195" t="s">
        <v>264</v>
      </c>
      <c r="E2932" s="196" t="s">
        <v>1506</v>
      </c>
      <c r="F2932" s="197" t="s">
        <v>1507</v>
      </c>
      <c r="G2932" s="198" t="s">
        <v>590</v>
      </c>
      <c r="H2932" s="199">
        <v>18.5</v>
      </c>
      <c r="I2932" s="200"/>
      <c r="J2932" s="201">
        <f>ROUND(I2932*H2932,2)</f>
        <v>0</v>
      </c>
      <c r="K2932" s="197" t="s">
        <v>268</v>
      </c>
      <c r="L2932" s="42"/>
      <c r="M2932" s="202" t="s">
        <v>44</v>
      </c>
      <c r="N2932" s="203" t="s">
        <v>53</v>
      </c>
      <c r="O2932" s="67"/>
      <c r="P2932" s="204">
        <f>O2932*H2932</f>
        <v>0</v>
      </c>
      <c r="Q2932" s="204">
        <v>0</v>
      </c>
      <c r="R2932" s="204">
        <f>Q2932*H2932</f>
        <v>0</v>
      </c>
      <c r="S2932" s="204">
        <v>0</v>
      </c>
      <c r="T2932" s="205">
        <f>S2932*H2932</f>
        <v>0</v>
      </c>
      <c r="U2932" s="37"/>
      <c r="V2932" s="37"/>
      <c r="W2932" s="37"/>
      <c r="X2932" s="37"/>
      <c r="Y2932" s="37"/>
      <c r="Z2932" s="37"/>
      <c r="AA2932" s="37"/>
      <c r="AB2932" s="37"/>
      <c r="AC2932" s="37"/>
      <c r="AD2932" s="37"/>
      <c r="AE2932" s="37"/>
      <c r="AR2932" s="206" t="s">
        <v>104</v>
      </c>
      <c r="AT2932" s="206" t="s">
        <v>264</v>
      </c>
      <c r="AU2932" s="206" t="s">
        <v>91</v>
      </c>
      <c r="AY2932" s="19" t="s">
        <v>262</v>
      </c>
      <c r="BE2932" s="207">
        <f>IF(N2932="základní",J2932,0)</f>
        <v>0</v>
      </c>
      <c r="BF2932" s="207">
        <f>IF(N2932="snížená",J2932,0)</f>
        <v>0</v>
      </c>
      <c r="BG2932" s="207">
        <f>IF(N2932="zákl. přenesená",J2932,0)</f>
        <v>0</v>
      </c>
      <c r="BH2932" s="207">
        <f>IF(N2932="sníž. přenesená",J2932,0)</f>
        <v>0</v>
      </c>
      <c r="BI2932" s="207">
        <f>IF(N2932="nulová",J2932,0)</f>
        <v>0</v>
      </c>
      <c r="BJ2932" s="19" t="s">
        <v>89</v>
      </c>
      <c r="BK2932" s="207">
        <f>ROUND(I2932*H2932,2)</f>
        <v>0</v>
      </c>
      <c r="BL2932" s="19" t="s">
        <v>104</v>
      </c>
      <c r="BM2932" s="206" t="s">
        <v>1508</v>
      </c>
    </row>
    <row r="2933" spans="1:65" s="2" customFormat="1" ht="54">
      <c r="A2933" s="37"/>
      <c r="B2933" s="38"/>
      <c r="C2933" s="39"/>
      <c r="D2933" s="208" t="s">
        <v>270</v>
      </c>
      <c r="E2933" s="39"/>
      <c r="F2933" s="209" t="s">
        <v>1509</v>
      </c>
      <c r="G2933" s="39"/>
      <c r="H2933" s="39"/>
      <c r="I2933" s="118"/>
      <c r="J2933" s="39"/>
      <c r="K2933" s="39"/>
      <c r="L2933" s="42"/>
      <c r="M2933" s="210"/>
      <c r="N2933" s="211"/>
      <c r="O2933" s="67"/>
      <c r="P2933" s="67"/>
      <c r="Q2933" s="67"/>
      <c r="R2933" s="67"/>
      <c r="S2933" s="67"/>
      <c r="T2933" s="68"/>
      <c r="U2933" s="37"/>
      <c r="V2933" s="37"/>
      <c r="W2933" s="37"/>
      <c r="X2933" s="37"/>
      <c r="Y2933" s="37"/>
      <c r="Z2933" s="37"/>
      <c r="AA2933" s="37"/>
      <c r="AB2933" s="37"/>
      <c r="AC2933" s="37"/>
      <c r="AD2933" s="37"/>
      <c r="AE2933" s="37"/>
      <c r="AT2933" s="19" t="s">
        <v>270</v>
      </c>
      <c r="AU2933" s="19" t="s">
        <v>91</v>
      </c>
    </row>
    <row r="2934" spans="1:65" s="13" customFormat="1" ht="10">
      <c r="B2934" s="212"/>
      <c r="C2934" s="213"/>
      <c r="D2934" s="208" t="s">
        <v>272</v>
      </c>
      <c r="E2934" s="214" t="s">
        <v>44</v>
      </c>
      <c r="F2934" s="215" t="s">
        <v>1510</v>
      </c>
      <c r="G2934" s="213"/>
      <c r="H2934" s="214" t="s">
        <v>44</v>
      </c>
      <c r="I2934" s="216"/>
      <c r="J2934" s="213"/>
      <c r="K2934" s="213"/>
      <c r="L2934" s="217"/>
      <c r="M2934" s="218"/>
      <c r="N2934" s="219"/>
      <c r="O2934" s="219"/>
      <c r="P2934" s="219"/>
      <c r="Q2934" s="219"/>
      <c r="R2934" s="219"/>
      <c r="S2934" s="219"/>
      <c r="T2934" s="220"/>
      <c r="AT2934" s="221" t="s">
        <v>272</v>
      </c>
      <c r="AU2934" s="221" t="s">
        <v>91</v>
      </c>
      <c r="AV2934" s="13" t="s">
        <v>89</v>
      </c>
      <c r="AW2934" s="13" t="s">
        <v>38</v>
      </c>
      <c r="AX2934" s="13" t="s">
        <v>82</v>
      </c>
      <c r="AY2934" s="221" t="s">
        <v>262</v>
      </c>
    </row>
    <row r="2935" spans="1:65" s="15" customFormat="1" ht="10">
      <c r="B2935" s="233"/>
      <c r="C2935" s="234"/>
      <c r="D2935" s="208" t="s">
        <v>272</v>
      </c>
      <c r="E2935" s="235" t="s">
        <v>44</v>
      </c>
      <c r="F2935" s="236" t="s">
        <v>1511</v>
      </c>
      <c r="G2935" s="234"/>
      <c r="H2935" s="237">
        <v>18.5</v>
      </c>
      <c r="I2935" s="238"/>
      <c r="J2935" s="234"/>
      <c r="K2935" s="234"/>
      <c r="L2935" s="239"/>
      <c r="M2935" s="240"/>
      <c r="N2935" s="241"/>
      <c r="O2935" s="241"/>
      <c r="P2935" s="241"/>
      <c r="Q2935" s="241"/>
      <c r="R2935" s="241"/>
      <c r="S2935" s="241"/>
      <c r="T2935" s="242"/>
      <c r="AT2935" s="243" t="s">
        <v>272</v>
      </c>
      <c r="AU2935" s="243" t="s">
        <v>91</v>
      </c>
      <c r="AV2935" s="15" t="s">
        <v>91</v>
      </c>
      <c r="AW2935" s="15" t="s">
        <v>38</v>
      </c>
      <c r="AX2935" s="15" t="s">
        <v>89</v>
      </c>
      <c r="AY2935" s="243" t="s">
        <v>262</v>
      </c>
    </row>
    <row r="2936" spans="1:65" s="2" customFormat="1" ht="21.75" customHeight="1">
      <c r="A2936" s="37"/>
      <c r="B2936" s="38"/>
      <c r="C2936" s="195" t="s">
        <v>1512</v>
      </c>
      <c r="D2936" s="195" t="s">
        <v>264</v>
      </c>
      <c r="E2936" s="196" t="s">
        <v>1513</v>
      </c>
      <c r="F2936" s="197" t="s">
        <v>1514</v>
      </c>
      <c r="G2936" s="198" t="s">
        <v>590</v>
      </c>
      <c r="H2936" s="199">
        <v>740</v>
      </c>
      <c r="I2936" s="200"/>
      <c r="J2936" s="201">
        <f>ROUND(I2936*H2936,2)</f>
        <v>0</v>
      </c>
      <c r="K2936" s="197" t="s">
        <v>268</v>
      </c>
      <c r="L2936" s="42"/>
      <c r="M2936" s="202" t="s">
        <v>44</v>
      </c>
      <c r="N2936" s="203" t="s">
        <v>53</v>
      </c>
      <c r="O2936" s="67"/>
      <c r="P2936" s="204">
        <f>O2936*H2936</f>
        <v>0</v>
      </c>
      <c r="Q2936" s="204">
        <v>0</v>
      </c>
      <c r="R2936" s="204">
        <f>Q2936*H2936</f>
        <v>0</v>
      </c>
      <c r="S2936" s="204">
        <v>0</v>
      </c>
      <c r="T2936" s="205">
        <f>S2936*H2936</f>
        <v>0</v>
      </c>
      <c r="U2936" s="37"/>
      <c r="V2936" s="37"/>
      <c r="W2936" s="37"/>
      <c r="X2936" s="37"/>
      <c r="Y2936" s="37"/>
      <c r="Z2936" s="37"/>
      <c r="AA2936" s="37"/>
      <c r="AB2936" s="37"/>
      <c r="AC2936" s="37"/>
      <c r="AD2936" s="37"/>
      <c r="AE2936" s="37"/>
      <c r="AR2936" s="206" t="s">
        <v>104</v>
      </c>
      <c r="AT2936" s="206" t="s">
        <v>264</v>
      </c>
      <c r="AU2936" s="206" t="s">
        <v>91</v>
      </c>
      <c r="AY2936" s="19" t="s">
        <v>262</v>
      </c>
      <c r="BE2936" s="207">
        <f>IF(N2936="základní",J2936,0)</f>
        <v>0</v>
      </c>
      <c r="BF2936" s="207">
        <f>IF(N2936="snížená",J2936,0)</f>
        <v>0</v>
      </c>
      <c r="BG2936" s="207">
        <f>IF(N2936="zákl. přenesená",J2936,0)</f>
        <v>0</v>
      </c>
      <c r="BH2936" s="207">
        <f>IF(N2936="sníž. přenesená",J2936,0)</f>
        <v>0</v>
      </c>
      <c r="BI2936" s="207">
        <f>IF(N2936="nulová",J2936,0)</f>
        <v>0</v>
      </c>
      <c r="BJ2936" s="19" t="s">
        <v>89</v>
      </c>
      <c r="BK2936" s="207">
        <f>ROUND(I2936*H2936,2)</f>
        <v>0</v>
      </c>
      <c r="BL2936" s="19" t="s">
        <v>104</v>
      </c>
      <c r="BM2936" s="206" t="s">
        <v>1515</v>
      </c>
    </row>
    <row r="2937" spans="1:65" s="2" customFormat="1" ht="54">
      <c r="A2937" s="37"/>
      <c r="B2937" s="38"/>
      <c r="C2937" s="39"/>
      <c r="D2937" s="208" t="s">
        <v>270</v>
      </c>
      <c r="E2937" s="39"/>
      <c r="F2937" s="209" t="s">
        <v>1509</v>
      </c>
      <c r="G2937" s="39"/>
      <c r="H2937" s="39"/>
      <c r="I2937" s="118"/>
      <c r="J2937" s="39"/>
      <c r="K2937" s="39"/>
      <c r="L2937" s="42"/>
      <c r="M2937" s="210"/>
      <c r="N2937" s="211"/>
      <c r="O2937" s="67"/>
      <c r="P2937" s="67"/>
      <c r="Q2937" s="67"/>
      <c r="R2937" s="67"/>
      <c r="S2937" s="67"/>
      <c r="T2937" s="68"/>
      <c r="U2937" s="37"/>
      <c r="V2937" s="37"/>
      <c r="W2937" s="37"/>
      <c r="X2937" s="37"/>
      <c r="Y2937" s="37"/>
      <c r="Z2937" s="37"/>
      <c r="AA2937" s="37"/>
      <c r="AB2937" s="37"/>
      <c r="AC2937" s="37"/>
      <c r="AD2937" s="37"/>
      <c r="AE2937" s="37"/>
      <c r="AT2937" s="19" t="s">
        <v>270</v>
      </c>
      <c r="AU2937" s="19" t="s">
        <v>91</v>
      </c>
    </row>
    <row r="2938" spans="1:65" s="15" customFormat="1" ht="10">
      <c r="B2938" s="233"/>
      <c r="C2938" s="234"/>
      <c r="D2938" s="208" t="s">
        <v>272</v>
      </c>
      <c r="E2938" s="234"/>
      <c r="F2938" s="236" t="s">
        <v>1516</v>
      </c>
      <c r="G2938" s="234"/>
      <c r="H2938" s="237">
        <v>740</v>
      </c>
      <c r="I2938" s="238"/>
      <c r="J2938" s="234"/>
      <c r="K2938" s="234"/>
      <c r="L2938" s="239"/>
      <c r="M2938" s="240"/>
      <c r="N2938" s="241"/>
      <c r="O2938" s="241"/>
      <c r="P2938" s="241"/>
      <c r="Q2938" s="241"/>
      <c r="R2938" s="241"/>
      <c r="S2938" s="241"/>
      <c r="T2938" s="242"/>
      <c r="AT2938" s="243" t="s">
        <v>272</v>
      </c>
      <c r="AU2938" s="243" t="s">
        <v>91</v>
      </c>
      <c r="AV2938" s="15" t="s">
        <v>91</v>
      </c>
      <c r="AW2938" s="15" t="s">
        <v>4</v>
      </c>
      <c r="AX2938" s="15" t="s">
        <v>89</v>
      </c>
      <c r="AY2938" s="243" t="s">
        <v>262</v>
      </c>
    </row>
    <row r="2939" spans="1:65" s="2" customFormat="1" ht="21.75" customHeight="1">
      <c r="A2939" s="37"/>
      <c r="B2939" s="38"/>
      <c r="C2939" s="195" t="s">
        <v>1517</v>
      </c>
      <c r="D2939" s="195" t="s">
        <v>264</v>
      </c>
      <c r="E2939" s="196" t="s">
        <v>1518</v>
      </c>
      <c r="F2939" s="197" t="s">
        <v>1519</v>
      </c>
      <c r="G2939" s="198" t="s">
        <v>590</v>
      </c>
      <c r="H2939" s="199">
        <v>18.5</v>
      </c>
      <c r="I2939" s="200"/>
      <c r="J2939" s="201">
        <f>ROUND(I2939*H2939,2)</f>
        <v>0</v>
      </c>
      <c r="K2939" s="197" t="s">
        <v>268</v>
      </c>
      <c r="L2939" s="42"/>
      <c r="M2939" s="202" t="s">
        <v>44</v>
      </c>
      <c r="N2939" s="203" t="s">
        <v>53</v>
      </c>
      <c r="O2939" s="67"/>
      <c r="P2939" s="204">
        <f>O2939*H2939</f>
        <v>0</v>
      </c>
      <c r="Q2939" s="204">
        <v>0</v>
      </c>
      <c r="R2939" s="204">
        <f>Q2939*H2939</f>
        <v>0</v>
      </c>
      <c r="S2939" s="204">
        <v>0</v>
      </c>
      <c r="T2939" s="205">
        <f>S2939*H2939</f>
        <v>0</v>
      </c>
      <c r="U2939" s="37"/>
      <c r="V2939" s="37"/>
      <c r="W2939" s="37"/>
      <c r="X2939" s="37"/>
      <c r="Y2939" s="37"/>
      <c r="Z2939" s="37"/>
      <c r="AA2939" s="37"/>
      <c r="AB2939" s="37"/>
      <c r="AC2939" s="37"/>
      <c r="AD2939" s="37"/>
      <c r="AE2939" s="37"/>
      <c r="AR2939" s="206" t="s">
        <v>104</v>
      </c>
      <c r="AT2939" s="206" t="s">
        <v>264</v>
      </c>
      <c r="AU2939" s="206" t="s">
        <v>91</v>
      </c>
      <c r="AY2939" s="19" t="s">
        <v>262</v>
      </c>
      <c r="BE2939" s="207">
        <f>IF(N2939="základní",J2939,0)</f>
        <v>0</v>
      </c>
      <c r="BF2939" s="207">
        <f>IF(N2939="snížená",J2939,0)</f>
        <v>0</v>
      </c>
      <c r="BG2939" s="207">
        <f>IF(N2939="zákl. přenesená",J2939,0)</f>
        <v>0</v>
      </c>
      <c r="BH2939" s="207">
        <f>IF(N2939="sníž. přenesená",J2939,0)</f>
        <v>0</v>
      </c>
      <c r="BI2939" s="207">
        <f>IF(N2939="nulová",J2939,0)</f>
        <v>0</v>
      </c>
      <c r="BJ2939" s="19" t="s">
        <v>89</v>
      </c>
      <c r="BK2939" s="207">
        <f>ROUND(I2939*H2939,2)</f>
        <v>0</v>
      </c>
      <c r="BL2939" s="19" t="s">
        <v>104</v>
      </c>
      <c r="BM2939" s="206" t="s">
        <v>1520</v>
      </c>
    </row>
    <row r="2940" spans="1:65" s="2" customFormat="1" ht="27">
      <c r="A2940" s="37"/>
      <c r="B2940" s="38"/>
      <c r="C2940" s="39"/>
      <c r="D2940" s="208" t="s">
        <v>270</v>
      </c>
      <c r="E2940" s="39"/>
      <c r="F2940" s="209" t="s">
        <v>1521</v>
      </c>
      <c r="G2940" s="39"/>
      <c r="H2940" s="39"/>
      <c r="I2940" s="118"/>
      <c r="J2940" s="39"/>
      <c r="K2940" s="39"/>
      <c r="L2940" s="42"/>
      <c r="M2940" s="210"/>
      <c r="N2940" s="211"/>
      <c r="O2940" s="67"/>
      <c r="P2940" s="67"/>
      <c r="Q2940" s="67"/>
      <c r="R2940" s="67"/>
      <c r="S2940" s="67"/>
      <c r="T2940" s="68"/>
      <c r="U2940" s="37"/>
      <c r="V2940" s="37"/>
      <c r="W2940" s="37"/>
      <c r="X2940" s="37"/>
      <c r="Y2940" s="37"/>
      <c r="Z2940" s="37"/>
      <c r="AA2940" s="37"/>
      <c r="AB2940" s="37"/>
      <c r="AC2940" s="37"/>
      <c r="AD2940" s="37"/>
      <c r="AE2940" s="37"/>
      <c r="AT2940" s="19" t="s">
        <v>270</v>
      </c>
      <c r="AU2940" s="19" t="s">
        <v>91</v>
      </c>
    </row>
    <row r="2941" spans="1:65" s="2" customFormat="1" ht="21.75" customHeight="1">
      <c r="A2941" s="37"/>
      <c r="B2941" s="38"/>
      <c r="C2941" s="195" t="s">
        <v>1522</v>
      </c>
      <c r="D2941" s="195" t="s">
        <v>264</v>
      </c>
      <c r="E2941" s="196" t="s">
        <v>1523</v>
      </c>
      <c r="F2941" s="197" t="s">
        <v>1524</v>
      </c>
      <c r="G2941" s="198" t="s">
        <v>342</v>
      </c>
      <c r="H2941" s="199">
        <v>2835.1619999999998</v>
      </c>
      <c r="I2941" s="200"/>
      <c r="J2941" s="201">
        <f>ROUND(I2941*H2941,2)</f>
        <v>0</v>
      </c>
      <c r="K2941" s="197" t="s">
        <v>268</v>
      </c>
      <c r="L2941" s="42"/>
      <c r="M2941" s="202" t="s">
        <v>44</v>
      </c>
      <c r="N2941" s="203" t="s">
        <v>53</v>
      </c>
      <c r="O2941" s="67"/>
      <c r="P2941" s="204">
        <f>O2941*H2941</f>
        <v>0</v>
      </c>
      <c r="Q2941" s="204">
        <v>3.9499999999999998E-5</v>
      </c>
      <c r="R2941" s="204">
        <f>Q2941*H2941</f>
        <v>0.11198889899999999</v>
      </c>
      <c r="S2941" s="204">
        <v>0</v>
      </c>
      <c r="T2941" s="205">
        <f>S2941*H2941</f>
        <v>0</v>
      </c>
      <c r="U2941" s="37"/>
      <c r="V2941" s="37"/>
      <c r="W2941" s="37"/>
      <c r="X2941" s="37"/>
      <c r="Y2941" s="37"/>
      <c r="Z2941" s="37"/>
      <c r="AA2941" s="37"/>
      <c r="AB2941" s="37"/>
      <c r="AC2941" s="37"/>
      <c r="AD2941" s="37"/>
      <c r="AE2941" s="37"/>
      <c r="AR2941" s="206" t="s">
        <v>104</v>
      </c>
      <c r="AT2941" s="206" t="s">
        <v>264</v>
      </c>
      <c r="AU2941" s="206" t="s">
        <v>91</v>
      </c>
      <c r="AY2941" s="19" t="s">
        <v>262</v>
      </c>
      <c r="BE2941" s="207">
        <f>IF(N2941="základní",J2941,0)</f>
        <v>0</v>
      </c>
      <c r="BF2941" s="207">
        <f>IF(N2941="snížená",J2941,0)</f>
        <v>0</v>
      </c>
      <c r="BG2941" s="207">
        <f>IF(N2941="zákl. přenesená",J2941,0)</f>
        <v>0</v>
      </c>
      <c r="BH2941" s="207">
        <f>IF(N2941="sníž. přenesená",J2941,0)</f>
        <v>0</v>
      </c>
      <c r="BI2941" s="207">
        <f>IF(N2941="nulová",J2941,0)</f>
        <v>0</v>
      </c>
      <c r="BJ2941" s="19" t="s">
        <v>89</v>
      </c>
      <c r="BK2941" s="207">
        <f>ROUND(I2941*H2941,2)</f>
        <v>0</v>
      </c>
      <c r="BL2941" s="19" t="s">
        <v>104</v>
      </c>
      <c r="BM2941" s="206" t="s">
        <v>1525</v>
      </c>
    </row>
    <row r="2942" spans="1:65" s="2" customFormat="1" ht="144">
      <c r="A2942" s="37"/>
      <c r="B2942" s="38"/>
      <c r="C2942" s="39"/>
      <c r="D2942" s="208" t="s">
        <v>270</v>
      </c>
      <c r="E2942" s="39"/>
      <c r="F2942" s="209" t="s">
        <v>1526</v>
      </c>
      <c r="G2942" s="39"/>
      <c r="H2942" s="39"/>
      <c r="I2942" s="118"/>
      <c r="J2942" s="39"/>
      <c r="K2942" s="39"/>
      <c r="L2942" s="42"/>
      <c r="M2942" s="210"/>
      <c r="N2942" s="211"/>
      <c r="O2942" s="67"/>
      <c r="P2942" s="67"/>
      <c r="Q2942" s="67"/>
      <c r="R2942" s="67"/>
      <c r="S2942" s="67"/>
      <c r="T2942" s="68"/>
      <c r="U2942" s="37"/>
      <c r="V2942" s="37"/>
      <c r="W2942" s="37"/>
      <c r="X2942" s="37"/>
      <c r="Y2942" s="37"/>
      <c r="Z2942" s="37"/>
      <c r="AA2942" s="37"/>
      <c r="AB2942" s="37"/>
      <c r="AC2942" s="37"/>
      <c r="AD2942" s="37"/>
      <c r="AE2942" s="37"/>
      <c r="AT2942" s="19" t="s">
        <v>270</v>
      </c>
      <c r="AU2942" s="19" t="s">
        <v>91</v>
      </c>
    </row>
    <row r="2943" spans="1:65" s="13" customFormat="1" ht="10">
      <c r="B2943" s="212"/>
      <c r="C2943" s="213"/>
      <c r="D2943" s="208" t="s">
        <v>272</v>
      </c>
      <c r="E2943" s="214" t="s">
        <v>44</v>
      </c>
      <c r="F2943" s="215" t="s">
        <v>1219</v>
      </c>
      <c r="G2943" s="213"/>
      <c r="H2943" s="214" t="s">
        <v>44</v>
      </c>
      <c r="I2943" s="216"/>
      <c r="J2943" s="213"/>
      <c r="K2943" s="213"/>
      <c r="L2943" s="217"/>
      <c r="M2943" s="218"/>
      <c r="N2943" s="219"/>
      <c r="O2943" s="219"/>
      <c r="P2943" s="219"/>
      <c r="Q2943" s="219"/>
      <c r="R2943" s="219"/>
      <c r="S2943" s="219"/>
      <c r="T2943" s="220"/>
      <c r="AT2943" s="221" t="s">
        <v>272</v>
      </c>
      <c r="AU2943" s="221" t="s">
        <v>91</v>
      </c>
      <c r="AV2943" s="13" t="s">
        <v>89</v>
      </c>
      <c r="AW2943" s="13" t="s">
        <v>38</v>
      </c>
      <c r="AX2943" s="13" t="s">
        <v>82</v>
      </c>
      <c r="AY2943" s="221" t="s">
        <v>262</v>
      </c>
    </row>
    <row r="2944" spans="1:65" s="15" customFormat="1" ht="10">
      <c r="B2944" s="233"/>
      <c r="C2944" s="234"/>
      <c r="D2944" s="208" t="s">
        <v>272</v>
      </c>
      <c r="E2944" s="235" t="s">
        <v>44</v>
      </c>
      <c r="F2944" s="236" t="s">
        <v>1527</v>
      </c>
      <c r="G2944" s="234"/>
      <c r="H2944" s="237">
        <v>661.84</v>
      </c>
      <c r="I2944" s="238"/>
      <c r="J2944" s="234"/>
      <c r="K2944" s="234"/>
      <c r="L2944" s="239"/>
      <c r="M2944" s="240"/>
      <c r="N2944" s="241"/>
      <c r="O2944" s="241"/>
      <c r="P2944" s="241"/>
      <c r="Q2944" s="241"/>
      <c r="R2944" s="241"/>
      <c r="S2944" s="241"/>
      <c r="T2944" s="242"/>
      <c r="AT2944" s="243" t="s">
        <v>272</v>
      </c>
      <c r="AU2944" s="243" t="s">
        <v>91</v>
      </c>
      <c r="AV2944" s="15" t="s">
        <v>91</v>
      </c>
      <c r="AW2944" s="15" t="s">
        <v>38</v>
      </c>
      <c r="AX2944" s="15" t="s">
        <v>82</v>
      </c>
      <c r="AY2944" s="243" t="s">
        <v>262</v>
      </c>
    </row>
    <row r="2945" spans="2:51" s="15" customFormat="1" ht="10">
      <c r="B2945" s="233"/>
      <c r="C2945" s="234"/>
      <c r="D2945" s="208" t="s">
        <v>272</v>
      </c>
      <c r="E2945" s="235" t="s">
        <v>44</v>
      </c>
      <c r="F2945" s="236" t="s">
        <v>1528</v>
      </c>
      <c r="G2945" s="234"/>
      <c r="H2945" s="237">
        <v>19.09</v>
      </c>
      <c r="I2945" s="238"/>
      <c r="J2945" s="234"/>
      <c r="K2945" s="234"/>
      <c r="L2945" s="239"/>
      <c r="M2945" s="240"/>
      <c r="N2945" s="241"/>
      <c r="O2945" s="241"/>
      <c r="P2945" s="241"/>
      <c r="Q2945" s="241"/>
      <c r="R2945" s="241"/>
      <c r="S2945" s="241"/>
      <c r="T2945" s="242"/>
      <c r="AT2945" s="243" t="s">
        <v>272</v>
      </c>
      <c r="AU2945" s="243" t="s">
        <v>91</v>
      </c>
      <c r="AV2945" s="15" t="s">
        <v>91</v>
      </c>
      <c r="AW2945" s="15" t="s">
        <v>38</v>
      </c>
      <c r="AX2945" s="15" t="s">
        <v>82</v>
      </c>
      <c r="AY2945" s="243" t="s">
        <v>262</v>
      </c>
    </row>
    <row r="2946" spans="2:51" s="13" customFormat="1" ht="10">
      <c r="B2946" s="212"/>
      <c r="C2946" s="213"/>
      <c r="D2946" s="208" t="s">
        <v>272</v>
      </c>
      <c r="E2946" s="214" t="s">
        <v>44</v>
      </c>
      <c r="F2946" s="215" t="s">
        <v>570</v>
      </c>
      <c r="G2946" s="213"/>
      <c r="H2946" s="214" t="s">
        <v>44</v>
      </c>
      <c r="I2946" s="216"/>
      <c r="J2946" s="213"/>
      <c r="K2946" s="213"/>
      <c r="L2946" s="217"/>
      <c r="M2946" s="218"/>
      <c r="N2946" s="219"/>
      <c r="O2946" s="219"/>
      <c r="P2946" s="219"/>
      <c r="Q2946" s="219"/>
      <c r="R2946" s="219"/>
      <c r="S2946" s="219"/>
      <c r="T2946" s="220"/>
      <c r="AT2946" s="221" t="s">
        <v>272</v>
      </c>
      <c r="AU2946" s="221" t="s">
        <v>91</v>
      </c>
      <c r="AV2946" s="13" t="s">
        <v>89</v>
      </c>
      <c r="AW2946" s="13" t="s">
        <v>38</v>
      </c>
      <c r="AX2946" s="13" t="s">
        <v>82</v>
      </c>
      <c r="AY2946" s="221" t="s">
        <v>262</v>
      </c>
    </row>
    <row r="2947" spans="2:51" s="15" customFormat="1" ht="10">
      <c r="B2947" s="233"/>
      <c r="C2947" s="234"/>
      <c r="D2947" s="208" t="s">
        <v>272</v>
      </c>
      <c r="E2947" s="235" t="s">
        <v>44</v>
      </c>
      <c r="F2947" s="236" t="s">
        <v>1527</v>
      </c>
      <c r="G2947" s="234"/>
      <c r="H2947" s="237">
        <v>661.84</v>
      </c>
      <c r="I2947" s="238"/>
      <c r="J2947" s="234"/>
      <c r="K2947" s="234"/>
      <c r="L2947" s="239"/>
      <c r="M2947" s="240"/>
      <c r="N2947" s="241"/>
      <c r="O2947" s="241"/>
      <c r="P2947" s="241"/>
      <c r="Q2947" s="241"/>
      <c r="R2947" s="241"/>
      <c r="S2947" s="241"/>
      <c r="T2947" s="242"/>
      <c r="AT2947" s="243" t="s">
        <v>272</v>
      </c>
      <c r="AU2947" s="243" t="s">
        <v>91</v>
      </c>
      <c r="AV2947" s="15" t="s">
        <v>91</v>
      </c>
      <c r="AW2947" s="15" t="s">
        <v>38</v>
      </c>
      <c r="AX2947" s="15" t="s">
        <v>82</v>
      </c>
      <c r="AY2947" s="243" t="s">
        <v>262</v>
      </c>
    </row>
    <row r="2948" spans="2:51" s="15" customFormat="1" ht="10">
      <c r="B2948" s="233"/>
      <c r="C2948" s="234"/>
      <c r="D2948" s="208" t="s">
        <v>272</v>
      </c>
      <c r="E2948" s="235" t="s">
        <v>44</v>
      </c>
      <c r="F2948" s="236" t="s">
        <v>1528</v>
      </c>
      <c r="G2948" s="234"/>
      <c r="H2948" s="237">
        <v>19.09</v>
      </c>
      <c r="I2948" s="238"/>
      <c r="J2948" s="234"/>
      <c r="K2948" s="234"/>
      <c r="L2948" s="239"/>
      <c r="M2948" s="240"/>
      <c r="N2948" s="241"/>
      <c r="O2948" s="241"/>
      <c r="P2948" s="241"/>
      <c r="Q2948" s="241"/>
      <c r="R2948" s="241"/>
      <c r="S2948" s="241"/>
      <c r="T2948" s="242"/>
      <c r="AT2948" s="243" t="s">
        <v>272</v>
      </c>
      <c r="AU2948" s="243" t="s">
        <v>91</v>
      </c>
      <c r="AV2948" s="15" t="s">
        <v>91</v>
      </c>
      <c r="AW2948" s="15" t="s">
        <v>38</v>
      </c>
      <c r="AX2948" s="15" t="s">
        <v>82</v>
      </c>
      <c r="AY2948" s="243" t="s">
        <v>262</v>
      </c>
    </row>
    <row r="2949" spans="2:51" s="13" customFormat="1" ht="10">
      <c r="B2949" s="212"/>
      <c r="C2949" s="213"/>
      <c r="D2949" s="208" t="s">
        <v>272</v>
      </c>
      <c r="E2949" s="214" t="s">
        <v>44</v>
      </c>
      <c r="F2949" s="215" t="s">
        <v>575</v>
      </c>
      <c r="G2949" s="213"/>
      <c r="H2949" s="214" t="s">
        <v>44</v>
      </c>
      <c r="I2949" s="216"/>
      <c r="J2949" s="213"/>
      <c r="K2949" s="213"/>
      <c r="L2949" s="217"/>
      <c r="M2949" s="218"/>
      <c r="N2949" s="219"/>
      <c r="O2949" s="219"/>
      <c r="P2949" s="219"/>
      <c r="Q2949" s="219"/>
      <c r="R2949" s="219"/>
      <c r="S2949" s="219"/>
      <c r="T2949" s="220"/>
      <c r="AT2949" s="221" t="s">
        <v>272</v>
      </c>
      <c r="AU2949" s="221" t="s">
        <v>91</v>
      </c>
      <c r="AV2949" s="13" t="s">
        <v>89</v>
      </c>
      <c r="AW2949" s="13" t="s">
        <v>38</v>
      </c>
      <c r="AX2949" s="13" t="s">
        <v>82</v>
      </c>
      <c r="AY2949" s="221" t="s">
        <v>262</v>
      </c>
    </row>
    <row r="2950" spans="2:51" s="15" customFormat="1" ht="10">
      <c r="B2950" s="233"/>
      <c r="C2950" s="234"/>
      <c r="D2950" s="208" t="s">
        <v>272</v>
      </c>
      <c r="E2950" s="235" t="s">
        <v>44</v>
      </c>
      <c r="F2950" s="236" t="s">
        <v>1527</v>
      </c>
      <c r="G2950" s="234"/>
      <c r="H2950" s="237">
        <v>661.84</v>
      </c>
      <c r="I2950" s="238"/>
      <c r="J2950" s="234"/>
      <c r="K2950" s="234"/>
      <c r="L2950" s="239"/>
      <c r="M2950" s="240"/>
      <c r="N2950" s="241"/>
      <c r="O2950" s="241"/>
      <c r="P2950" s="241"/>
      <c r="Q2950" s="241"/>
      <c r="R2950" s="241"/>
      <c r="S2950" s="241"/>
      <c r="T2950" s="242"/>
      <c r="AT2950" s="243" t="s">
        <v>272</v>
      </c>
      <c r="AU2950" s="243" t="s">
        <v>91</v>
      </c>
      <c r="AV2950" s="15" t="s">
        <v>91</v>
      </c>
      <c r="AW2950" s="15" t="s">
        <v>38</v>
      </c>
      <c r="AX2950" s="15" t="s">
        <v>82</v>
      </c>
      <c r="AY2950" s="243" t="s">
        <v>262</v>
      </c>
    </row>
    <row r="2951" spans="2:51" s="15" customFormat="1" ht="10">
      <c r="B2951" s="233"/>
      <c r="C2951" s="234"/>
      <c r="D2951" s="208" t="s">
        <v>272</v>
      </c>
      <c r="E2951" s="235" t="s">
        <v>44</v>
      </c>
      <c r="F2951" s="236" t="s">
        <v>1528</v>
      </c>
      <c r="G2951" s="234"/>
      <c r="H2951" s="237">
        <v>19.09</v>
      </c>
      <c r="I2951" s="238"/>
      <c r="J2951" s="234"/>
      <c r="K2951" s="234"/>
      <c r="L2951" s="239"/>
      <c r="M2951" s="240"/>
      <c r="N2951" s="241"/>
      <c r="O2951" s="241"/>
      <c r="P2951" s="241"/>
      <c r="Q2951" s="241"/>
      <c r="R2951" s="241"/>
      <c r="S2951" s="241"/>
      <c r="T2951" s="242"/>
      <c r="AT2951" s="243" t="s">
        <v>272</v>
      </c>
      <c r="AU2951" s="243" t="s">
        <v>91</v>
      </c>
      <c r="AV2951" s="15" t="s">
        <v>91</v>
      </c>
      <c r="AW2951" s="15" t="s">
        <v>38</v>
      </c>
      <c r="AX2951" s="15" t="s">
        <v>82</v>
      </c>
      <c r="AY2951" s="243" t="s">
        <v>262</v>
      </c>
    </row>
    <row r="2952" spans="2:51" s="13" customFormat="1" ht="10">
      <c r="B2952" s="212"/>
      <c r="C2952" s="213"/>
      <c r="D2952" s="208" t="s">
        <v>272</v>
      </c>
      <c r="E2952" s="214" t="s">
        <v>44</v>
      </c>
      <c r="F2952" s="215" t="s">
        <v>576</v>
      </c>
      <c r="G2952" s="213"/>
      <c r="H2952" s="214" t="s">
        <v>44</v>
      </c>
      <c r="I2952" s="216"/>
      <c r="J2952" s="213"/>
      <c r="K2952" s="213"/>
      <c r="L2952" s="217"/>
      <c r="M2952" s="218"/>
      <c r="N2952" s="219"/>
      <c r="O2952" s="219"/>
      <c r="P2952" s="219"/>
      <c r="Q2952" s="219"/>
      <c r="R2952" s="219"/>
      <c r="S2952" s="219"/>
      <c r="T2952" s="220"/>
      <c r="AT2952" s="221" t="s">
        <v>272</v>
      </c>
      <c r="AU2952" s="221" t="s">
        <v>91</v>
      </c>
      <c r="AV2952" s="13" t="s">
        <v>89</v>
      </c>
      <c r="AW2952" s="13" t="s">
        <v>38</v>
      </c>
      <c r="AX2952" s="13" t="s">
        <v>82</v>
      </c>
      <c r="AY2952" s="221" t="s">
        <v>262</v>
      </c>
    </row>
    <row r="2953" spans="2:51" s="15" customFormat="1" ht="10">
      <c r="B2953" s="233"/>
      <c r="C2953" s="234"/>
      <c r="D2953" s="208" t="s">
        <v>272</v>
      </c>
      <c r="E2953" s="235" t="s">
        <v>44</v>
      </c>
      <c r="F2953" s="236" t="s">
        <v>1527</v>
      </c>
      <c r="G2953" s="234"/>
      <c r="H2953" s="237">
        <v>661.84</v>
      </c>
      <c r="I2953" s="238"/>
      <c r="J2953" s="234"/>
      <c r="K2953" s="234"/>
      <c r="L2953" s="239"/>
      <c r="M2953" s="240"/>
      <c r="N2953" s="241"/>
      <c r="O2953" s="241"/>
      <c r="P2953" s="241"/>
      <c r="Q2953" s="241"/>
      <c r="R2953" s="241"/>
      <c r="S2953" s="241"/>
      <c r="T2953" s="242"/>
      <c r="AT2953" s="243" t="s">
        <v>272</v>
      </c>
      <c r="AU2953" s="243" t="s">
        <v>91</v>
      </c>
      <c r="AV2953" s="15" t="s">
        <v>91</v>
      </c>
      <c r="AW2953" s="15" t="s">
        <v>38</v>
      </c>
      <c r="AX2953" s="15" t="s">
        <v>82</v>
      </c>
      <c r="AY2953" s="243" t="s">
        <v>262</v>
      </c>
    </row>
    <row r="2954" spans="2:51" s="15" customFormat="1" ht="10">
      <c r="B2954" s="233"/>
      <c r="C2954" s="234"/>
      <c r="D2954" s="208" t="s">
        <v>272</v>
      </c>
      <c r="E2954" s="235" t="s">
        <v>44</v>
      </c>
      <c r="F2954" s="236" t="s">
        <v>1528</v>
      </c>
      <c r="G2954" s="234"/>
      <c r="H2954" s="237">
        <v>19.09</v>
      </c>
      <c r="I2954" s="238"/>
      <c r="J2954" s="234"/>
      <c r="K2954" s="234"/>
      <c r="L2954" s="239"/>
      <c r="M2954" s="240"/>
      <c r="N2954" s="241"/>
      <c r="O2954" s="241"/>
      <c r="P2954" s="241"/>
      <c r="Q2954" s="241"/>
      <c r="R2954" s="241"/>
      <c r="S2954" s="241"/>
      <c r="T2954" s="242"/>
      <c r="AT2954" s="243" t="s">
        <v>272</v>
      </c>
      <c r="AU2954" s="243" t="s">
        <v>91</v>
      </c>
      <c r="AV2954" s="15" t="s">
        <v>91</v>
      </c>
      <c r="AW2954" s="15" t="s">
        <v>38</v>
      </c>
      <c r="AX2954" s="15" t="s">
        <v>82</v>
      </c>
      <c r="AY2954" s="243" t="s">
        <v>262</v>
      </c>
    </row>
    <row r="2955" spans="2:51" s="13" customFormat="1" ht="10">
      <c r="B2955" s="212"/>
      <c r="C2955" s="213"/>
      <c r="D2955" s="208" t="s">
        <v>272</v>
      </c>
      <c r="E2955" s="214" t="s">
        <v>44</v>
      </c>
      <c r="F2955" s="215" t="s">
        <v>1529</v>
      </c>
      <c r="G2955" s="213"/>
      <c r="H2955" s="214" t="s">
        <v>44</v>
      </c>
      <c r="I2955" s="216"/>
      <c r="J2955" s="213"/>
      <c r="K2955" s="213"/>
      <c r="L2955" s="217"/>
      <c r="M2955" s="218"/>
      <c r="N2955" s="219"/>
      <c r="O2955" s="219"/>
      <c r="P2955" s="219"/>
      <c r="Q2955" s="219"/>
      <c r="R2955" s="219"/>
      <c r="S2955" s="219"/>
      <c r="T2955" s="220"/>
      <c r="AT2955" s="221" t="s">
        <v>272</v>
      </c>
      <c r="AU2955" s="221" t="s">
        <v>91</v>
      </c>
      <c r="AV2955" s="13" t="s">
        <v>89</v>
      </c>
      <c r="AW2955" s="13" t="s">
        <v>38</v>
      </c>
      <c r="AX2955" s="13" t="s">
        <v>82</v>
      </c>
      <c r="AY2955" s="221" t="s">
        <v>262</v>
      </c>
    </row>
    <row r="2956" spans="2:51" s="15" customFormat="1" ht="10">
      <c r="B2956" s="233"/>
      <c r="C2956" s="234"/>
      <c r="D2956" s="208" t="s">
        <v>272</v>
      </c>
      <c r="E2956" s="235" t="s">
        <v>44</v>
      </c>
      <c r="F2956" s="236" t="s">
        <v>1530</v>
      </c>
      <c r="G2956" s="234"/>
      <c r="H2956" s="237">
        <v>105.6</v>
      </c>
      <c r="I2956" s="238"/>
      <c r="J2956" s="234"/>
      <c r="K2956" s="234"/>
      <c r="L2956" s="239"/>
      <c r="M2956" s="240"/>
      <c r="N2956" s="241"/>
      <c r="O2956" s="241"/>
      <c r="P2956" s="241"/>
      <c r="Q2956" s="241"/>
      <c r="R2956" s="241"/>
      <c r="S2956" s="241"/>
      <c r="T2956" s="242"/>
      <c r="AT2956" s="243" t="s">
        <v>272</v>
      </c>
      <c r="AU2956" s="243" t="s">
        <v>91</v>
      </c>
      <c r="AV2956" s="15" t="s">
        <v>91</v>
      </c>
      <c r="AW2956" s="15" t="s">
        <v>38</v>
      </c>
      <c r="AX2956" s="15" t="s">
        <v>82</v>
      </c>
      <c r="AY2956" s="243" t="s">
        <v>262</v>
      </c>
    </row>
    <row r="2957" spans="2:51" s="15" customFormat="1" ht="10">
      <c r="B2957" s="233"/>
      <c r="C2957" s="234"/>
      <c r="D2957" s="208" t="s">
        <v>272</v>
      </c>
      <c r="E2957" s="235" t="s">
        <v>44</v>
      </c>
      <c r="F2957" s="236" t="s">
        <v>1531</v>
      </c>
      <c r="G2957" s="234"/>
      <c r="H2957" s="237">
        <v>5.8419999999999996</v>
      </c>
      <c r="I2957" s="238"/>
      <c r="J2957" s="234"/>
      <c r="K2957" s="234"/>
      <c r="L2957" s="239"/>
      <c r="M2957" s="240"/>
      <c r="N2957" s="241"/>
      <c r="O2957" s="241"/>
      <c r="P2957" s="241"/>
      <c r="Q2957" s="241"/>
      <c r="R2957" s="241"/>
      <c r="S2957" s="241"/>
      <c r="T2957" s="242"/>
      <c r="AT2957" s="243" t="s">
        <v>272</v>
      </c>
      <c r="AU2957" s="243" t="s">
        <v>91</v>
      </c>
      <c r="AV2957" s="15" t="s">
        <v>91</v>
      </c>
      <c r="AW2957" s="15" t="s">
        <v>38</v>
      </c>
      <c r="AX2957" s="15" t="s">
        <v>82</v>
      </c>
      <c r="AY2957" s="243" t="s">
        <v>262</v>
      </c>
    </row>
    <row r="2958" spans="2:51" s="16" customFormat="1" ht="10">
      <c r="B2958" s="244"/>
      <c r="C2958" s="245"/>
      <c r="D2958" s="208" t="s">
        <v>272</v>
      </c>
      <c r="E2958" s="246" t="s">
        <v>44</v>
      </c>
      <c r="F2958" s="247" t="s">
        <v>291</v>
      </c>
      <c r="G2958" s="245"/>
      <c r="H2958" s="248">
        <v>2835.1619999999998</v>
      </c>
      <c r="I2958" s="249"/>
      <c r="J2958" s="245"/>
      <c r="K2958" s="245"/>
      <c r="L2958" s="250"/>
      <c r="M2958" s="251"/>
      <c r="N2958" s="252"/>
      <c r="O2958" s="252"/>
      <c r="P2958" s="252"/>
      <c r="Q2958" s="252"/>
      <c r="R2958" s="252"/>
      <c r="S2958" s="252"/>
      <c r="T2958" s="253"/>
      <c r="AT2958" s="254" t="s">
        <v>272</v>
      </c>
      <c r="AU2958" s="254" t="s">
        <v>91</v>
      </c>
      <c r="AV2958" s="16" t="s">
        <v>104</v>
      </c>
      <c r="AW2958" s="16" t="s">
        <v>38</v>
      </c>
      <c r="AX2958" s="16" t="s">
        <v>89</v>
      </c>
      <c r="AY2958" s="254" t="s">
        <v>262</v>
      </c>
    </row>
    <row r="2959" spans="2:51" s="13" customFormat="1" ht="10">
      <c r="B2959" s="212"/>
      <c r="C2959" s="213"/>
      <c r="D2959" s="208" t="s">
        <v>272</v>
      </c>
      <c r="E2959" s="214" t="s">
        <v>44</v>
      </c>
      <c r="F2959" s="215" t="s">
        <v>1194</v>
      </c>
      <c r="G2959" s="213"/>
      <c r="H2959" s="214" t="s">
        <v>44</v>
      </c>
      <c r="I2959" s="216"/>
      <c r="J2959" s="213"/>
      <c r="K2959" s="213"/>
      <c r="L2959" s="217"/>
      <c r="M2959" s="218"/>
      <c r="N2959" s="219"/>
      <c r="O2959" s="219"/>
      <c r="P2959" s="219"/>
      <c r="Q2959" s="219"/>
      <c r="R2959" s="219"/>
      <c r="S2959" s="219"/>
      <c r="T2959" s="220"/>
      <c r="AT2959" s="221" t="s">
        <v>272</v>
      </c>
      <c r="AU2959" s="221" t="s">
        <v>91</v>
      </c>
      <c r="AV2959" s="13" t="s">
        <v>89</v>
      </c>
      <c r="AW2959" s="13" t="s">
        <v>38</v>
      </c>
      <c r="AX2959" s="13" t="s">
        <v>82</v>
      </c>
      <c r="AY2959" s="221" t="s">
        <v>262</v>
      </c>
    </row>
    <row r="2960" spans="2:51" s="13" customFormat="1" ht="10">
      <c r="B2960" s="212"/>
      <c r="C2960" s="213"/>
      <c r="D2960" s="208" t="s">
        <v>272</v>
      </c>
      <c r="E2960" s="214" t="s">
        <v>44</v>
      </c>
      <c r="F2960" s="215" t="s">
        <v>754</v>
      </c>
      <c r="G2960" s="213"/>
      <c r="H2960" s="214" t="s">
        <v>44</v>
      </c>
      <c r="I2960" s="216"/>
      <c r="J2960" s="213"/>
      <c r="K2960" s="213"/>
      <c r="L2960" s="217"/>
      <c r="M2960" s="218"/>
      <c r="N2960" s="219"/>
      <c r="O2960" s="219"/>
      <c r="P2960" s="219"/>
      <c r="Q2960" s="219"/>
      <c r="R2960" s="219"/>
      <c r="S2960" s="219"/>
      <c r="T2960" s="220"/>
      <c r="AT2960" s="221" t="s">
        <v>272</v>
      </c>
      <c r="AU2960" s="221" t="s">
        <v>91</v>
      </c>
      <c r="AV2960" s="13" t="s">
        <v>89</v>
      </c>
      <c r="AW2960" s="13" t="s">
        <v>38</v>
      </c>
      <c r="AX2960" s="13" t="s">
        <v>82</v>
      </c>
      <c r="AY2960" s="221" t="s">
        <v>262</v>
      </c>
    </row>
    <row r="2961" spans="2:51" s="13" customFormat="1" ht="10">
      <c r="B2961" s="212"/>
      <c r="C2961" s="213"/>
      <c r="D2961" s="208" t="s">
        <v>272</v>
      </c>
      <c r="E2961" s="214" t="s">
        <v>44</v>
      </c>
      <c r="F2961" s="215" t="s">
        <v>755</v>
      </c>
      <c r="G2961" s="213"/>
      <c r="H2961" s="214" t="s">
        <v>44</v>
      </c>
      <c r="I2961" s="216"/>
      <c r="J2961" s="213"/>
      <c r="K2961" s="213"/>
      <c r="L2961" s="217"/>
      <c r="M2961" s="218"/>
      <c r="N2961" s="219"/>
      <c r="O2961" s="219"/>
      <c r="P2961" s="219"/>
      <c r="Q2961" s="219"/>
      <c r="R2961" s="219"/>
      <c r="S2961" s="219"/>
      <c r="T2961" s="220"/>
      <c r="AT2961" s="221" t="s">
        <v>272</v>
      </c>
      <c r="AU2961" s="221" t="s">
        <v>91</v>
      </c>
      <c r="AV2961" s="13" t="s">
        <v>89</v>
      </c>
      <c r="AW2961" s="13" t="s">
        <v>38</v>
      </c>
      <c r="AX2961" s="13" t="s">
        <v>82</v>
      </c>
      <c r="AY2961" s="221" t="s">
        <v>262</v>
      </c>
    </row>
    <row r="2962" spans="2:51" s="15" customFormat="1" ht="10">
      <c r="B2962" s="233"/>
      <c r="C2962" s="234"/>
      <c r="D2962" s="208" t="s">
        <v>272</v>
      </c>
      <c r="E2962" s="235" t="s">
        <v>44</v>
      </c>
      <c r="F2962" s="236" t="s">
        <v>756</v>
      </c>
      <c r="G2962" s="234"/>
      <c r="H2962" s="237">
        <v>53.7</v>
      </c>
      <c r="I2962" s="238"/>
      <c r="J2962" s="234"/>
      <c r="K2962" s="234"/>
      <c r="L2962" s="239"/>
      <c r="M2962" s="240"/>
      <c r="N2962" s="241"/>
      <c r="O2962" s="241"/>
      <c r="P2962" s="241"/>
      <c r="Q2962" s="241"/>
      <c r="R2962" s="241"/>
      <c r="S2962" s="241"/>
      <c r="T2962" s="242"/>
      <c r="AT2962" s="243" t="s">
        <v>272</v>
      </c>
      <c r="AU2962" s="243" t="s">
        <v>91</v>
      </c>
      <c r="AV2962" s="15" t="s">
        <v>91</v>
      </c>
      <c r="AW2962" s="15" t="s">
        <v>38</v>
      </c>
      <c r="AX2962" s="15" t="s">
        <v>82</v>
      </c>
      <c r="AY2962" s="243" t="s">
        <v>262</v>
      </c>
    </row>
    <row r="2963" spans="2:51" s="13" customFormat="1" ht="10">
      <c r="B2963" s="212"/>
      <c r="C2963" s="213"/>
      <c r="D2963" s="208" t="s">
        <v>272</v>
      </c>
      <c r="E2963" s="214" t="s">
        <v>44</v>
      </c>
      <c r="F2963" s="215" t="s">
        <v>757</v>
      </c>
      <c r="G2963" s="213"/>
      <c r="H2963" s="214" t="s">
        <v>44</v>
      </c>
      <c r="I2963" s="216"/>
      <c r="J2963" s="213"/>
      <c r="K2963" s="213"/>
      <c r="L2963" s="217"/>
      <c r="M2963" s="218"/>
      <c r="N2963" s="219"/>
      <c r="O2963" s="219"/>
      <c r="P2963" s="219"/>
      <c r="Q2963" s="219"/>
      <c r="R2963" s="219"/>
      <c r="S2963" s="219"/>
      <c r="T2963" s="220"/>
      <c r="AT2963" s="221" t="s">
        <v>272</v>
      </c>
      <c r="AU2963" s="221" t="s">
        <v>91</v>
      </c>
      <c r="AV2963" s="13" t="s">
        <v>89</v>
      </c>
      <c r="AW2963" s="13" t="s">
        <v>38</v>
      </c>
      <c r="AX2963" s="13" t="s">
        <v>82</v>
      </c>
      <c r="AY2963" s="221" t="s">
        <v>262</v>
      </c>
    </row>
    <row r="2964" spans="2:51" s="15" customFormat="1" ht="10">
      <c r="B2964" s="233"/>
      <c r="C2964" s="234"/>
      <c r="D2964" s="208" t="s">
        <v>272</v>
      </c>
      <c r="E2964" s="235" t="s">
        <v>44</v>
      </c>
      <c r="F2964" s="236" t="s">
        <v>758</v>
      </c>
      <c r="G2964" s="234"/>
      <c r="H2964" s="237">
        <v>25.2</v>
      </c>
      <c r="I2964" s="238"/>
      <c r="J2964" s="234"/>
      <c r="K2964" s="234"/>
      <c r="L2964" s="239"/>
      <c r="M2964" s="240"/>
      <c r="N2964" s="241"/>
      <c r="O2964" s="241"/>
      <c r="P2964" s="241"/>
      <c r="Q2964" s="241"/>
      <c r="R2964" s="241"/>
      <c r="S2964" s="241"/>
      <c r="T2964" s="242"/>
      <c r="AT2964" s="243" t="s">
        <v>272</v>
      </c>
      <c r="AU2964" s="243" t="s">
        <v>91</v>
      </c>
      <c r="AV2964" s="15" t="s">
        <v>91</v>
      </c>
      <c r="AW2964" s="15" t="s">
        <v>38</v>
      </c>
      <c r="AX2964" s="15" t="s">
        <v>82</v>
      </c>
      <c r="AY2964" s="243" t="s">
        <v>262</v>
      </c>
    </row>
    <row r="2965" spans="2:51" s="13" customFormat="1" ht="10">
      <c r="B2965" s="212"/>
      <c r="C2965" s="213"/>
      <c r="D2965" s="208" t="s">
        <v>272</v>
      </c>
      <c r="E2965" s="214" t="s">
        <v>44</v>
      </c>
      <c r="F2965" s="215" t="s">
        <v>759</v>
      </c>
      <c r="G2965" s="213"/>
      <c r="H2965" s="214" t="s">
        <v>44</v>
      </c>
      <c r="I2965" s="216"/>
      <c r="J2965" s="213"/>
      <c r="K2965" s="213"/>
      <c r="L2965" s="217"/>
      <c r="M2965" s="218"/>
      <c r="N2965" s="219"/>
      <c r="O2965" s="219"/>
      <c r="P2965" s="219"/>
      <c r="Q2965" s="219"/>
      <c r="R2965" s="219"/>
      <c r="S2965" s="219"/>
      <c r="T2965" s="220"/>
      <c r="AT2965" s="221" t="s">
        <v>272</v>
      </c>
      <c r="AU2965" s="221" t="s">
        <v>91</v>
      </c>
      <c r="AV2965" s="13" t="s">
        <v>89</v>
      </c>
      <c r="AW2965" s="13" t="s">
        <v>38</v>
      </c>
      <c r="AX2965" s="13" t="s">
        <v>82</v>
      </c>
      <c r="AY2965" s="221" t="s">
        <v>262</v>
      </c>
    </row>
    <row r="2966" spans="2:51" s="15" customFormat="1" ht="10">
      <c r="B2966" s="233"/>
      <c r="C2966" s="234"/>
      <c r="D2966" s="208" t="s">
        <v>272</v>
      </c>
      <c r="E2966" s="235" t="s">
        <v>44</v>
      </c>
      <c r="F2966" s="236" t="s">
        <v>760</v>
      </c>
      <c r="G2966" s="234"/>
      <c r="H2966" s="237">
        <v>60.1</v>
      </c>
      <c r="I2966" s="238"/>
      <c r="J2966" s="234"/>
      <c r="K2966" s="234"/>
      <c r="L2966" s="239"/>
      <c r="M2966" s="240"/>
      <c r="N2966" s="241"/>
      <c r="O2966" s="241"/>
      <c r="P2966" s="241"/>
      <c r="Q2966" s="241"/>
      <c r="R2966" s="241"/>
      <c r="S2966" s="241"/>
      <c r="T2966" s="242"/>
      <c r="AT2966" s="243" t="s">
        <v>272</v>
      </c>
      <c r="AU2966" s="243" t="s">
        <v>91</v>
      </c>
      <c r="AV2966" s="15" t="s">
        <v>91</v>
      </c>
      <c r="AW2966" s="15" t="s">
        <v>38</v>
      </c>
      <c r="AX2966" s="15" t="s">
        <v>82</v>
      </c>
      <c r="AY2966" s="243" t="s">
        <v>262</v>
      </c>
    </row>
    <row r="2967" spans="2:51" s="13" customFormat="1" ht="10">
      <c r="B2967" s="212"/>
      <c r="C2967" s="213"/>
      <c r="D2967" s="208" t="s">
        <v>272</v>
      </c>
      <c r="E2967" s="214" t="s">
        <v>44</v>
      </c>
      <c r="F2967" s="215" t="s">
        <v>761</v>
      </c>
      <c r="G2967" s="213"/>
      <c r="H2967" s="214" t="s">
        <v>44</v>
      </c>
      <c r="I2967" s="216"/>
      <c r="J2967" s="213"/>
      <c r="K2967" s="213"/>
      <c r="L2967" s="217"/>
      <c r="M2967" s="218"/>
      <c r="N2967" s="219"/>
      <c r="O2967" s="219"/>
      <c r="P2967" s="219"/>
      <c r="Q2967" s="219"/>
      <c r="R2967" s="219"/>
      <c r="S2967" s="219"/>
      <c r="T2967" s="220"/>
      <c r="AT2967" s="221" t="s">
        <v>272</v>
      </c>
      <c r="AU2967" s="221" t="s">
        <v>91</v>
      </c>
      <c r="AV2967" s="13" t="s">
        <v>89</v>
      </c>
      <c r="AW2967" s="13" t="s">
        <v>38</v>
      </c>
      <c r="AX2967" s="13" t="s">
        <v>82</v>
      </c>
      <c r="AY2967" s="221" t="s">
        <v>262</v>
      </c>
    </row>
    <row r="2968" spans="2:51" s="15" customFormat="1" ht="10">
      <c r="B2968" s="233"/>
      <c r="C2968" s="234"/>
      <c r="D2968" s="208" t="s">
        <v>272</v>
      </c>
      <c r="E2968" s="235" t="s">
        <v>44</v>
      </c>
      <c r="F2968" s="236" t="s">
        <v>762</v>
      </c>
      <c r="G2968" s="234"/>
      <c r="H2968" s="237">
        <v>133.69999999999999</v>
      </c>
      <c r="I2968" s="238"/>
      <c r="J2968" s="234"/>
      <c r="K2968" s="234"/>
      <c r="L2968" s="239"/>
      <c r="M2968" s="240"/>
      <c r="N2968" s="241"/>
      <c r="O2968" s="241"/>
      <c r="P2968" s="241"/>
      <c r="Q2968" s="241"/>
      <c r="R2968" s="241"/>
      <c r="S2968" s="241"/>
      <c r="T2968" s="242"/>
      <c r="AT2968" s="243" t="s">
        <v>272</v>
      </c>
      <c r="AU2968" s="243" t="s">
        <v>91</v>
      </c>
      <c r="AV2968" s="15" t="s">
        <v>91</v>
      </c>
      <c r="AW2968" s="15" t="s">
        <v>38</v>
      </c>
      <c r="AX2968" s="15" t="s">
        <v>82</v>
      </c>
      <c r="AY2968" s="243" t="s">
        <v>262</v>
      </c>
    </row>
    <row r="2969" spans="2:51" s="13" customFormat="1" ht="10">
      <c r="B2969" s="212"/>
      <c r="C2969" s="213"/>
      <c r="D2969" s="208" t="s">
        <v>272</v>
      </c>
      <c r="E2969" s="214" t="s">
        <v>44</v>
      </c>
      <c r="F2969" s="215" t="s">
        <v>763</v>
      </c>
      <c r="G2969" s="213"/>
      <c r="H2969" s="214" t="s">
        <v>44</v>
      </c>
      <c r="I2969" s="216"/>
      <c r="J2969" s="213"/>
      <c r="K2969" s="213"/>
      <c r="L2969" s="217"/>
      <c r="M2969" s="218"/>
      <c r="N2969" s="219"/>
      <c r="O2969" s="219"/>
      <c r="P2969" s="219"/>
      <c r="Q2969" s="219"/>
      <c r="R2969" s="219"/>
      <c r="S2969" s="219"/>
      <c r="T2969" s="220"/>
      <c r="AT2969" s="221" t="s">
        <v>272</v>
      </c>
      <c r="AU2969" s="221" t="s">
        <v>91</v>
      </c>
      <c r="AV2969" s="13" t="s">
        <v>89</v>
      </c>
      <c r="AW2969" s="13" t="s">
        <v>38</v>
      </c>
      <c r="AX2969" s="13" t="s">
        <v>82</v>
      </c>
      <c r="AY2969" s="221" t="s">
        <v>262</v>
      </c>
    </row>
    <row r="2970" spans="2:51" s="15" customFormat="1" ht="10">
      <c r="B2970" s="233"/>
      <c r="C2970" s="234"/>
      <c r="D2970" s="208" t="s">
        <v>272</v>
      </c>
      <c r="E2970" s="235" t="s">
        <v>44</v>
      </c>
      <c r="F2970" s="236" t="s">
        <v>764</v>
      </c>
      <c r="G2970" s="234"/>
      <c r="H2970" s="237">
        <v>9.8000000000000007</v>
      </c>
      <c r="I2970" s="238"/>
      <c r="J2970" s="234"/>
      <c r="K2970" s="234"/>
      <c r="L2970" s="239"/>
      <c r="M2970" s="240"/>
      <c r="N2970" s="241"/>
      <c r="O2970" s="241"/>
      <c r="P2970" s="241"/>
      <c r="Q2970" s="241"/>
      <c r="R2970" s="241"/>
      <c r="S2970" s="241"/>
      <c r="T2970" s="242"/>
      <c r="AT2970" s="243" t="s">
        <v>272</v>
      </c>
      <c r="AU2970" s="243" t="s">
        <v>91</v>
      </c>
      <c r="AV2970" s="15" t="s">
        <v>91</v>
      </c>
      <c r="AW2970" s="15" t="s">
        <v>38</v>
      </c>
      <c r="AX2970" s="15" t="s">
        <v>82</v>
      </c>
      <c r="AY2970" s="243" t="s">
        <v>262</v>
      </c>
    </row>
    <row r="2971" spans="2:51" s="13" customFormat="1" ht="10">
      <c r="B2971" s="212"/>
      <c r="C2971" s="213"/>
      <c r="D2971" s="208" t="s">
        <v>272</v>
      </c>
      <c r="E2971" s="214" t="s">
        <v>44</v>
      </c>
      <c r="F2971" s="215" t="s">
        <v>765</v>
      </c>
      <c r="G2971" s="213"/>
      <c r="H2971" s="214" t="s">
        <v>44</v>
      </c>
      <c r="I2971" s="216"/>
      <c r="J2971" s="213"/>
      <c r="K2971" s="213"/>
      <c r="L2971" s="217"/>
      <c r="M2971" s="218"/>
      <c r="N2971" s="219"/>
      <c r="O2971" s="219"/>
      <c r="P2971" s="219"/>
      <c r="Q2971" s="219"/>
      <c r="R2971" s="219"/>
      <c r="S2971" s="219"/>
      <c r="T2971" s="220"/>
      <c r="AT2971" s="221" t="s">
        <v>272</v>
      </c>
      <c r="AU2971" s="221" t="s">
        <v>91</v>
      </c>
      <c r="AV2971" s="13" t="s">
        <v>89</v>
      </c>
      <c r="AW2971" s="13" t="s">
        <v>38</v>
      </c>
      <c r="AX2971" s="13" t="s">
        <v>82</v>
      </c>
      <c r="AY2971" s="221" t="s">
        <v>262</v>
      </c>
    </row>
    <row r="2972" spans="2:51" s="15" customFormat="1" ht="10">
      <c r="B2972" s="233"/>
      <c r="C2972" s="234"/>
      <c r="D2972" s="208" t="s">
        <v>272</v>
      </c>
      <c r="E2972" s="235" t="s">
        <v>44</v>
      </c>
      <c r="F2972" s="236" t="s">
        <v>397</v>
      </c>
      <c r="G2972" s="234"/>
      <c r="H2972" s="237">
        <v>11</v>
      </c>
      <c r="I2972" s="238"/>
      <c r="J2972" s="234"/>
      <c r="K2972" s="234"/>
      <c r="L2972" s="239"/>
      <c r="M2972" s="240"/>
      <c r="N2972" s="241"/>
      <c r="O2972" s="241"/>
      <c r="P2972" s="241"/>
      <c r="Q2972" s="241"/>
      <c r="R2972" s="241"/>
      <c r="S2972" s="241"/>
      <c r="T2972" s="242"/>
      <c r="AT2972" s="243" t="s">
        <v>272</v>
      </c>
      <c r="AU2972" s="243" t="s">
        <v>91</v>
      </c>
      <c r="AV2972" s="15" t="s">
        <v>91</v>
      </c>
      <c r="AW2972" s="15" t="s">
        <v>38</v>
      </c>
      <c r="AX2972" s="15" t="s">
        <v>82</v>
      </c>
      <c r="AY2972" s="243" t="s">
        <v>262</v>
      </c>
    </row>
    <row r="2973" spans="2:51" s="13" customFormat="1" ht="10">
      <c r="B2973" s="212"/>
      <c r="C2973" s="213"/>
      <c r="D2973" s="208" t="s">
        <v>272</v>
      </c>
      <c r="E2973" s="214" t="s">
        <v>44</v>
      </c>
      <c r="F2973" s="215" t="s">
        <v>766</v>
      </c>
      <c r="G2973" s="213"/>
      <c r="H2973" s="214" t="s">
        <v>44</v>
      </c>
      <c r="I2973" s="216"/>
      <c r="J2973" s="213"/>
      <c r="K2973" s="213"/>
      <c r="L2973" s="217"/>
      <c r="M2973" s="218"/>
      <c r="N2973" s="219"/>
      <c r="O2973" s="219"/>
      <c r="P2973" s="219"/>
      <c r="Q2973" s="219"/>
      <c r="R2973" s="219"/>
      <c r="S2973" s="219"/>
      <c r="T2973" s="220"/>
      <c r="AT2973" s="221" t="s">
        <v>272</v>
      </c>
      <c r="AU2973" s="221" t="s">
        <v>91</v>
      </c>
      <c r="AV2973" s="13" t="s">
        <v>89</v>
      </c>
      <c r="AW2973" s="13" t="s">
        <v>38</v>
      </c>
      <c r="AX2973" s="13" t="s">
        <v>82</v>
      </c>
      <c r="AY2973" s="221" t="s">
        <v>262</v>
      </c>
    </row>
    <row r="2974" spans="2:51" s="15" customFormat="1" ht="10">
      <c r="B2974" s="233"/>
      <c r="C2974" s="234"/>
      <c r="D2974" s="208" t="s">
        <v>272</v>
      </c>
      <c r="E2974" s="235" t="s">
        <v>44</v>
      </c>
      <c r="F2974" s="236" t="s">
        <v>104</v>
      </c>
      <c r="G2974" s="234"/>
      <c r="H2974" s="237">
        <v>4</v>
      </c>
      <c r="I2974" s="238"/>
      <c r="J2974" s="234"/>
      <c r="K2974" s="234"/>
      <c r="L2974" s="239"/>
      <c r="M2974" s="240"/>
      <c r="N2974" s="241"/>
      <c r="O2974" s="241"/>
      <c r="P2974" s="241"/>
      <c r="Q2974" s="241"/>
      <c r="R2974" s="241"/>
      <c r="S2974" s="241"/>
      <c r="T2974" s="242"/>
      <c r="AT2974" s="243" t="s">
        <v>272</v>
      </c>
      <c r="AU2974" s="243" t="s">
        <v>91</v>
      </c>
      <c r="AV2974" s="15" t="s">
        <v>91</v>
      </c>
      <c r="AW2974" s="15" t="s">
        <v>38</v>
      </c>
      <c r="AX2974" s="15" t="s">
        <v>82</v>
      </c>
      <c r="AY2974" s="243" t="s">
        <v>262</v>
      </c>
    </row>
    <row r="2975" spans="2:51" s="13" customFormat="1" ht="10">
      <c r="B2975" s="212"/>
      <c r="C2975" s="213"/>
      <c r="D2975" s="208" t="s">
        <v>272</v>
      </c>
      <c r="E2975" s="214" t="s">
        <v>44</v>
      </c>
      <c r="F2975" s="215" t="s">
        <v>767</v>
      </c>
      <c r="G2975" s="213"/>
      <c r="H2975" s="214" t="s">
        <v>44</v>
      </c>
      <c r="I2975" s="216"/>
      <c r="J2975" s="213"/>
      <c r="K2975" s="213"/>
      <c r="L2975" s="217"/>
      <c r="M2975" s="218"/>
      <c r="N2975" s="219"/>
      <c r="O2975" s="219"/>
      <c r="P2975" s="219"/>
      <c r="Q2975" s="219"/>
      <c r="R2975" s="219"/>
      <c r="S2975" s="219"/>
      <c r="T2975" s="220"/>
      <c r="AT2975" s="221" t="s">
        <v>272</v>
      </c>
      <c r="AU2975" s="221" t="s">
        <v>91</v>
      </c>
      <c r="AV2975" s="13" t="s">
        <v>89</v>
      </c>
      <c r="AW2975" s="13" t="s">
        <v>38</v>
      </c>
      <c r="AX2975" s="13" t="s">
        <v>82</v>
      </c>
      <c r="AY2975" s="221" t="s">
        <v>262</v>
      </c>
    </row>
    <row r="2976" spans="2:51" s="15" customFormat="1" ht="10">
      <c r="B2976" s="233"/>
      <c r="C2976" s="234"/>
      <c r="D2976" s="208" t="s">
        <v>272</v>
      </c>
      <c r="E2976" s="235" t="s">
        <v>44</v>
      </c>
      <c r="F2976" s="236" t="s">
        <v>768</v>
      </c>
      <c r="G2976" s="234"/>
      <c r="H2976" s="237">
        <v>3.8</v>
      </c>
      <c r="I2976" s="238"/>
      <c r="J2976" s="234"/>
      <c r="K2976" s="234"/>
      <c r="L2976" s="239"/>
      <c r="M2976" s="240"/>
      <c r="N2976" s="241"/>
      <c r="O2976" s="241"/>
      <c r="P2976" s="241"/>
      <c r="Q2976" s="241"/>
      <c r="R2976" s="241"/>
      <c r="S2976" s="241"/>
      <c r="T2976" s="242"/>
      <c r="AT2976" s="243" t="s">
        <v>272</v>
      </c>
      <c r="AU2976" s="243" t="s">
        <v>91</v>
      </c>
      <c r="AV2976" s="15" t="s">
        <v>91</v>
      </c>
      <c r="AW2976" s="15" t="s">
        <v>38</v>
      </c>
      <c r="AX2976" s="15" t="s">
        <v>82</v>
      </c>
      <c r="AY2976" s="243" t="s">
        <v>262</v>
      </c>
    </row>
    <row r="2977" spans="2:51" s="13" customFormat="1" ht="10">
      <c r="B2977" s="212"/>
      <c r="C2977" s="213"/>
      <c r="D2977" s="208" t="s">
        <v>272</v>
      </c>
      <c r="E2977" s="214" t="s">
        <v>44</v>
      </c>
      <c r="F2977" s="215" t="s">
        <v>769</v>
      </c>
      <c r="G2977" s="213"/>
      <c r="H2977" s="214" t="s">
        <v>44</v>
      </c>
      <c r="I2977" s="216"/>
      <c r="J2977" s="213"/>
      <c r="K2977" s="213"/>
      <c r="L2977" s="217"/>
      <c r="M2977" s="218"/>
      <c r="N2977" s="219"/>
      <c r="O2977" s="219"/>
      <c r="P2977" s="219"/>
      <c r="Q2977" s="219"/>
      <c r="R2977" s="219"/>
      <c r="S2977" s="219"/>
      <c r="T2977" s="220"/>
      <c r="AT2977" s="221" t="s">
        <v>272</v>
      </c>
      <c r="AU2977" s="221" t="s">
        <v>91</v>
      </c>
      <c r="AV2977" s="13" t="s">
        <v>89</v>
      </c>
      <c r="AW2977" s="13" t="s">
        <v>38</v>
      </c>
      <c r="AX2977" s="13" t="s">
        <v>82</v>
      </c>
      <c r="AY2977" s="221" t="s">
        <v>262</v>
      </c>
    </row>
    <row r="2978" spans="2:51" s="15" customFormat="1" ht="10">
      <c r="B2978" s="233"/>
      <c r="C2978" s="234"/>
      <c r="D2978" s="208" t="s">
        <v>272</v>
      </c>
      <c r="E2978" s="235" t="s">
        <v>44</v>
      </c>
      <c r="F2978" s="236" t="s">
        <v>347</v>
      </c>
      <c r="G2978" s="234"/>
      <c r="H2978" s="237">
        <v>7</v>
      </c>
      <c r="I2978" s="238"/>
      <c r="J2978" s="234"/>
      <c r="K2978" s="234"/>
      <c r="L2978" s="239"/>
      <c r="M2978" s="240"/>
      <c r="N2978" s="241"/>
      <c r="O2978" s="241"/>
      <c r="P2978" s="241"/>
      <c r="Q2978" s="241"/>
      <c r="R2978" s="241"/>
      <c r="S2978" s="241"/>
      <c r="T2978" s="242"/>
      <c r="AT2978" s="243" t="s">
        <v>272</v>
      </c>
      <c r="AU2978" s="243" t="s">
        <v>91</v>
      </c>
      <c r="AV2978" s="15" t="s">
        <v>91</v>
      </c>
      <c r="AW2978" s="15" t="s">
        <v>38</v>
      </c>
      <c r="AX2978" s="15" t="s">
        <v>82</v>
      </c>
      <c r="AY2978" s="243" t="s">
        <v>262</v>
      </c>
    </row>
    <row r="2979" spans="2:51" s="13" customFormat="1" ht="10">
      <c r="B2979" s="212"/>
      <c r="C2979" s="213"/>
      <c r="D2979" s="208" t="s">
        <v>272</v>
      </c>
      <c r="E2979" s="214" t="s">
        <v>44</v>
      </c>
      <c r="F2979" s="215" t="s">
        <v>773</v>
      </c>
      <c r="G2979" s="213"/>
      <c r="H2979" s="214" t="s">
        <v>44</v>
      </c>
      <c r="I2979" s="216"/>
      <c r="J2979" s="213"/>
      <c r="K2979" s="213"/>
      <c r="L2979" s="217"/>
      <c r="M2979" s="218"/>
      <c r="N2979" s="219"/>
      <c r="O2979" s="219"/>
      <c r="P2979" s="219"/>
      <c r="Q2979" s="219"/>
      <c r="R2979" s="219"/>
      <c r="S2979" s="219"/>
      <c r="T2979" s="220"/>
      <c r="AT2979" s="221" t="s">
        <v>272</v>
      </c>
      <c r="AU2979" s="221" t="s">
        <v>91</v>
      </c>
      <c r="AV2979" s="13" t="s">
        <v>89</v>
      </c>
      <c r="AW2979" s="13" t="s">
        <v>38</v>
      </c>
      <c r="AX2979" s="13" t="s">
        <v>82</v>
      </c>
      <c r="AY2979" s="221" t="s">
        <v>262</v>
      </c>
    </row>
    <row r="2980" spans="2:51" s="15" customFormat="1" ht="10">
      <c r="B2980" s="233"/>
      <c r="C2980" s="234"/>
      <c r="D2980" s="208" t="s">
        <v>272</v>
      </c>
      <c r="E2980" s="235" t="s">
        <v>44</v>
      </c>
      <c r="F2980" s="236" t="s">
        <v>774</v>
      </c>
      <c r="G2980" s="234"/>
      <c r="H2980" s="237">
        <v>49.1</v>
      </c>
      <c r="I2980" s="238"/>
      <c r="J2980" s="234"/>
      <c r="K2980" s="234"/>
      <c r="L2980" s="239"/>
      <c r="M2980" s="240"/>
      <c r="N2980" s="241"/>
      <c r="O2980" s="241"/>
      <c r="P2980" s="241"/>
      <c r="Q2980" s="241"/>
      <c r="R2980" s="241"/>
      <c r="S2980" s="241"/>
      <c r="T2980" s="242"/>
      <c r="AT2980" s="243" t="s">
        <v>272</v>
      </c>
      <c r="AU2980" s="243" t="s">
        <v>91</v>
      </c>
      <c r="AV2980" s="15" t="s">
        <v>91</v>
      </c>
      <c r="AW2980" s="15" t="s">
        <v>38</v>
      </c>
      <c r="AX2980" s="15" t="s">
        <v>82</v>
      </c>
      <c r="AY2980" s="243" t="s">
        <v>262</v>
      </c>
    </row>
    <row r="2981" spans="2:51" s="13" customFormat="1" ht="10">
      <c r="B2981" s="212"/>
      <c r="C2981" s="213"/>
      <c r="D2981" s="208" t="s">
        <v>272</v>
      </c>
      <c r="E2981" s="214" t="s">
        <v>44</v>
      </c>
      <c r="F2981" s="215" t="s">
        <v>775</v>
      </c>
      <c r="G2981" s="213"/>
      <c r="H2981" s="214" t="s">
        <v>44</v>
      </c>
      <c r="I2981" s="216"/>
      <c r="J2981" s="213"/>
      <c r="K2981" s="213"/>
      <c r="L2981" s="217"/>
      <c r="M2981" s="218"/>
      <c r="N2981" s="219"/>
      <c r="O2981" s="219"/>
      <c r="P2981" s="219"/>
      <c r="Q2981" s="219"/>
      <c r="R2981" s="219"/>
      <c r="S2981" s="219"/>
      <c r="T2981" s="220"/>
      <c r="AT2981" s="221" t="s">
        <v>272</v>
      </c>
      <c r="AU2981" s="221" t="s">
        <v>91</v>
      </c>
      <c r="AV2981" s="13" t="s">
        <v>89</v>
      </c>
      <c r="AW2981" s="13" t="s">
        <v>38</v>
      </c>
      <c r="AX2981" s="13" t="s">
        <v>82</v>
      </c>
      <c r="AY2981" s="221" t="s">
        <v>262</v>
      </c>
    </row>
    <row r="2982" spans="2:51" s="15" customFormat="1" ht="10">
      <c r="B2982" s="233"/>
      <c r="C2982" s="234"/>
      <c r="D2982" s="208" t="s">
        <v>272</v>
      </c>
      <c r="E2982" s="235" t="s">
        <v>44</v>
      </c>
      <c r="F2982" s="236" t="s">
        <v>776</v>
      </c>
      <c r="G2982" s="234"/>
      <c r="H2982" s="237">
        <v>7.4</v>
      </c>
      <c r="I2982" s="238"/>
      <c r="J2982" s="234"/>
      <c r="K2982" s="234"/>
      <c r="L2982" s="239"/>
      <c r="M2982" s="240"/>
      <c r="N2982" s="241"/>
      <c r="O2982" s="241"/>
      <c r="P2982" s="241"/>
      <c r="Q2982" s="241"/>
      <c r="R2982" s="241"/>
      <c r="S2982" s="241"/>
      <c r="T2982" s="242"/>
      <c r="AT2982" s="243" t="s">
        <v>272</v>
      </c>
      <c r="AU2982" s="243" t="s">
        <v>91</v>
      </c>
      <c r="AV2982" s="15" t="s">
        <v>91</v>
      </c>
      <c r="AW2982" s="15" t="s">
        <v>38</v>
      </c>
      <c r="AX2982" s="15" t="s">
        <v>82</v>
      </c>
      <c r="AY2982" s="243" t="s">
        <v>262</v>
      </c>
    </row>
    <row r="2983" spans="2:51" s="13" customFormat="1" ht="10">
      <c r="B2983" s="212"/>
      <c r="C2983" s="213"/>
      <c r="D2983" s="208" t="s">
        <v>272</v>
      </c>
      <c r="E2983" s="214" t="s">
        <v>44</v>
      </c>
      <c r="F2983" s="215" t="s">
        <v>777</v>
      </c>
      <c r="G2983" s="213"/>
      <c r="H2983" s="214" t="s">
        <v>44</v>
      </c>
      <c r="I2983" s="216"/>
      <c r="J2983" s="213"/>
      <c r="K2983" s="213"/>
      <c r="L2983" s="217"/>
      <c r="M2983" s="218"/>
      <c r="N2983" s="219"/>
      <c r="O2983" s="219"/>
      <c r="P2983" s="219"/>
      <c r="Q2983" s="219"/>
      <c r="R2983" s="219"/>
      <c r="S2983" s="219"/>
      <c r="T2983" s="220"/>
      <c r="AT2983" s="221" t="s">
        <v>272</v>
      </c>
      <c r="AU2983" s="221" t="s">
        <v>91</v>
      </c>
      <c r="AV2983" s="13" t="s">
        <v>89</v>
      </c>
      <c r="AW2983" s="13" t="s">
        <v>38</v>
      </c>
      <c r="AX2983" s="13" t="s">
        <v>82</v>
      </c>
      <c r="AY2983" s="221" t="s">
        <v>262</v>
      </c>
    </row>
    <row r="2984" spans="2:51" s="15" customFormat="1" ht="10">
      <c r="B2984" s="233"/>
      <c r="C2984" s="234"/>
      <c r="D2984" s="208" t="s">
        <v>272</v>
      </c>
      <c r="E2984" s="235" t="s">
        <v>44</v>
      </c>
      <c r="F2984" s="236" t="s">
        <v>778</v>
      </c>
      <c r="G2984" s="234"/>
      <c r="H2984" s="237">
        <v>3.5</v>
      </c>
      <c r="I2984" s="238"/>
      <c r="J2984" s="234"/>
      <c r="K2984" s="234"/>
      <c r="L2984" s="239"/>
      <c r="M2984" s="240"/>
      <c r="N2984" s="241"/>
      <c r="O2984" s="241"/>
      <c r="P2984" s="241"/>
      <c r="Q2984" s="241"/>
      <c r="R2984" s="241"/>
      <c r="S2984" s="241"/>
      <c r="T2984" s="242"/>
      <c r="AT2984" s="243" t="s">
        <v>272</v>
      </c>
      <c r="AU2984" s="243" t="s">
        <v>91</v>
      </c>
      <c r="AV2984" s="15" t="s">
        <v>91</v>
      </c>
      <c r="AW2984" s="15" t="s">
        <v>38</v>
      </c>
      <c r="AX2984" s="15" t="s">
        <v>82</v>
      </c>
      <c r="AY2984" s="243" t="s">
        <v>262</v>
      </c>
    </row>
    <row r="2985" spans="2:51" s="13" customFormat="1" ht="10">
      <c r="B2985" s="212"/>
      <c r="C2985" s="213"/>
      <c r="D2985" s="208" t="s">
        <v>272</v>
      </c>
      <c r="E2985" s="214" t="s">
        <v>44</v>
      </c>
      <c r="F2985" s="215" t="s">
        <v>779</v>
      </c>
      <c r="G2985" s="213"/>
      <c r="H2985" s="214" t="s">
        <v>44</v>
      </c>
      <c r="I2985" s="216"/>
      <c r="J2985" s="213"/>
      <c r="K2985" s="213"/>
      <c r="L2985" s="217"/>
      <c r="M2985" s="218"/>
      <c r="N2985" s="219"/>
      <c r="O2985" s="219"/>
      <c r="P2985" s="219"/>
      <c r="Q2985" s="219"/>
      <c r="R2985" s="219"/>
      <c r="S2985" s="219"/>
      <c r="T2985" s="220"/>
      <c r="AT2985" s="221" t="s">
        <v>272</v>
      </c>
      <c r="AU2985" s="221" t="s">
        <v>91</v>
      </c>
      <c r="AV2985" s="13" t="s">
        <v>89</v>
      </c>
      <c r="AW2985" s="13" t="s">
        <v>38</v>
      </c>
      <c r="AX2985" s="13" t="s">
        <v>82</v>
      </c>
      <c r="AY2985" s="221" t="s">
        <v>262</v>
      </c>
    </row>
    <row r="2986" spans="2:51" s="15" customFormat="1" ht="10">
      <c r="B2986" s="233"/>
      <c r="C2986" s="234"/>
      <c r="D2986" s="208" t="s">
        <v>272</v>
      </c>
      <c r="E2986" s="235" t="s">
        <v>44</v>
      </c>
      <c r="F2986" s="236" t="s">
        <v>780</v>
      </c>
      <c r="G2986" s="234"/>
      <c r="H2986" s="237">
        <v>51.8</v>
      </c>
      <c r="I2986" s="238"/>
      <c r="J2986" s="234"/>
      <c r="K2986" s="234"/>
      <c r="L2986" s="239"/>
      <c r="M2986" s="240"/>
      <c r="N2986" s="241"/>
      <c r="O2986" s="241"/>
      <c r="P2986" s="241"/>
      <c r="Q2986" s="241"/>
      <c r="R2986" s="241"/>
      <c r="S2986" s="241"/>
      <c r="T2986" s="242"/>
      <c r="AT2986" s="243" t="s">
        <v>272</v>
      </c>
      <c r="AU2986" s="243" t="s">
        <v>91</v>
      </c>
      <c r="AV2986" s="15" t="s">
        <v>91</v>
      </c>
      <c r="AW2986" s="15" t="s">
        <v>38</v>
      </c>
      <c r="AX2986" s="15" t="s">
        <v>82</v>
      </c>
      <c r="AY2986" s="243" t="s">
        <v>262</v>
      </c>
    </row>
    <row r="2987" spans="2:51" s="13" customFormat="1" ht="10">
      <c r="B2987" s="212"/>
      <c r="C2987" s="213"/>
      <c r="D2987" s="208" t="s">
        <v>272</v>
      </c>
      <c r="E2987" s="214" t="s">
        <v>44</v>
      </c>
      <c r="F2987" s="215" t="s">
        <v>781</v>
      </c>
      <c r="G2987" s="213"/>
      <c r="H2987" s="214" t="s">
        <v>44</v>
      </c>
      <c r="I2987" s="216"/>
      <c r="J2987" s="213"/>
      <c r="K2987" s="213"/>
      <c r="L2987" s="217"/>
      <c r="M2987" s="218"/>
      <c r="N2987" s="219"/>
      <c r="O2987" s="219"/>
      <c r="P2987" s="219"/>
      <c r="Q2987" s="219"/>
      <c r="R2987" s="219"/>
      <c r="S2987" s="219"/>
      <c r="T2987" s="220"/>
      <c r="AT2987" s="221" t="s">
        <v>272</v>
      </c>
      <c r="AU2987" s="221" t="s">
        <v>91</v>
      </c>
      <c r="AV2987" s="13" t="s">
        <v>89</v>
      </c>
      <c r="AW2987" s="13" t="s">
        <v>38</v>
      </c>
      <c r="AX2987" s="13" t="s">
        <v>82</v>
      </c>
      <c r="AY2987" s="221" t="s">
        <v>262</v>
      </c>
    </row>
    <row r="2988" spans="2:51" s="15" customFormat="1" ht="10">
      <c r="B2988" s="233"/>
      <c r="C2988" s="234"/>
      <c r="D2988" s="208" t="s">
        <v>272</v>
      </c>
      <c r="E2988" s="235" t="s">
        <v>44</v>
      </c>
      <c r="F2988" s="236" t="s">
        <v>782</v>
      </c>
      <c r="G2988" s="234"/>
      <c r="H2988" s="237">
        <v>8.6</v>
      </c>
      <c r="I2988" s="238"/>
      <c r="J2988" s="234"/>
      <c r="K2988" s="234"/>
      <c r="L2988" s="239"/>
      <c r="M2988" s="240"/>
      <c r="N2988" s="241"/>
      <c r="O2988" s="241"/>
      <c r="P2988" s="241"/>
      <c r="Q2988" s="241"/>
      <c r="R2988" s="241"/>
      <c r="S2988" s="241"/>
      <c r="T2988" s="242"/>
      <c r="AT2988" s="243" t="s">
        <v>272</v>
      </c>
      <c r="AU2988" s="243" t="s">
        <v>91</v>
      </c>
      <c r="AV2988" s="15" t="s">
        <v>91</v>
      </c>
      <c r="AW2988" s="15" t="s">
        <v>38</v>
      </c>
      <c r="AX2988" s="15" t="s">
        <v>82</v>
      </c>
      <c r="AY2988" s="243" t="s">
        <v>262</v>
      </c>
    </row>
    <row r="2989" spans="2:51" s="13" customFormat="1" ht="10">
      <c r="B2989" s="212"/>
      <c r="C2989" s="213"/>
      <c r="D2989" s="208" t="s">
        <v>272</v>
      </c>
      <c r="E2989" s="214" t="s">
        <v>44</v>
      </c>
      <c r="F2989" s="215" t="s">
        <v>783</v>
      </c>
      <c r="G2989" s="213"/>
      <c r="H2989" s="214" t="s">
        <v>44</v>
      </c>
      <c r="I2989" s="216"/>
      <c r="J2989" s="213"/>
      <c r="K2989" s="213"/>
      <c r="L2989" s="217"/>
      <c r="M2989" s="218"/>
      <c r="N2989" s="219"/>
      <c r="O2989" s="219"/>
      <c r="P2989" s="219"/>
      <c r="Q2989" s="219"/>
      <c r="R2989" s="219"/>
      <c r="S2989" s="219"/>
      <c r="T2989" s="220"/>
      <c r="AT2989" s="221" t="s">
        <v>272</v>
      </c>
      <c r="AU2989" s="221" t="s">
        <v>91</v>
      </c>
      <c r="AV2989" s="13" t="s">
        <v>89</v>
      </c>
      <c r="AW2989" s="13" t="s">
        <v>38</v>
      </c>
      <c r="AX2989" s="13" t="s">
        <v>82</v>
      </c>
      <c r="AY2989" s="221" t="s">
        <v>262</v>
      </c>
    </row>
    <row r="2990" spans="2:51" s="15" customFormat="1" ht="10">
      <c r="B2990" s="233"/>
      <c r="C2990" s="234"/>
      <c r="D2990" s="208" t="s">
        <v>272</v>
      </c>
      <c r="E2990" s="235" t="s">
        <v>44</v>
      </c>
      <c r="F2990" s="236" t="s">
        <v>784</v>
      </c>
      <c r="G2990" s="234"/>
      <c r="H2990" s="237">
        <v>3.2</v>
      </c>
      <c r="I2990" s="238"/>
      <c r="J2990" s="234"/>
      <c r="K2990" s="234"/>
      <c r="L2990" s="239"/>
      <c r="M2990" s="240"/>
      <c r="N2990" s="241"/>
      <c r="O2990" s="241"/>
      <c r="P2990" s="241"/>
      <c r="Q2990" s="241"/>
      <c r="R2990" s="241"/>
      <c r="S2990" s="241"/>
      <c r="T2990" s="242"/>
      <c r="AT2990" s="243" t="s">
        <v>272</v>
      </c>
      <c r="AU2990" s="243" t="s">
        <v>91</v>
      </c>
      <c r="AV2990" s="15" t="s">
        <v>91</v>
      </c>
      <c r="AW2990" s="15" t="s">
        <v>38</v>
      </c>
      <c r="AX2990" s="15" t="s">
        <v>82</v>
      </c>
      <c r="AY2990" s="243" t="s">
        <v>262</v>
      </c>
    </row>
    <row r="2991" spans="2:51" s="13" customFormat="1" ht="10">
      <c r="B2991" s="212"/>
      <c r="C2991" s="213"/>
      <c r="D2991" s="208" t="s">
        <v>272</v>
      </c>
      <c r="E2991" s="214" t="s">
        <v>44</v>
      </c>
      <c r="F2991" s="215" t="s">
        <v>785</v>
      </c>
      <c r="G2991" s="213"/>
      <c r="H2991" s="214" t="s">
        <v>44</v>
      </c>
      <c r="I2991" s="216"/>
      <c r="J2991" s="213"/>
      <c r="K2991" s="213"/>
      <c r="L2991" s="217"/>
      <c r="M2991" s="218"/>
      <c r="N2991" s="219"/>
      <c r="O2991" s="219"/>
      <c r="P2991" s="219"/>
      <c r="Q2991" s="219"/>
      <c r="R2991" s="219"/>
      <c r="S2991" s="219"/>
      <c r="T2991" s="220"/>
      <c r="AT2991" s="221" t="s">
        <v>272</v>
      </c>
      <c r="AU2991" s="221" t="s">
        <v>91</v>
      </c>
      <c r="AV2991" s="13" t="s">
        <v>89</v>
      </c>
      <c r="AW2991" s="13" t="s">
        <v>38</v>
      </c>
      <c r="AX2991" s="13" t="s">
        <v>82</v>
      </c>
      <c r="AY2991" s="221" t="s">
        <v>262</v>
      </c>
    </row>
    <row r="2992" spans="2:51" s="15" customFormat="1" ht="10">
      <c r="B2992" s="233"/>
      <c r="C2992" s="234"/>
      <c r="D2992" s="208" t="s">
        <v>272</v>
      </c>
      <c r="E2992" s="235" t="s">
        <v>44</v>
      </c>
      <c r="F2992" s="236" t="s">
        <v>786</v>
      </c>
      <c r="G2992" s="234"/>
      <c r="H2992" s="237">
        <v>8.8000000000000007</v>
      </c>
      <c r="I2992" s="238"/>
      <c r="J2992" s="234"/>
      <c r="K2992" s="234"/>
      <c r="L2992" s="239"/>
      <c r="M2992" s="240"/>
      <c r="N2992" s="241"/>
      <c r="O2992" s="241"/>
      <c r="P2992" s="241"/>
      <c r="Q2992" s="241"/>
      <c r="R2992" s="241"/>
      <c r="S2992" s="241"/>
      <c r="T2992" s="242"/>
      <c r="AT2992" s="243" t="s">
        <v>272</v>
      </c>
      <c r="AU2992" s="243" t="s">
        <v>91</v>
      </c>
      <c r="AV2992" s="15" t="s">
        <v>91</v>
      </c>
      <c r="AW2992" s="15" t="s">
        <v>38</v>
      </c>
      <c r="AX2992" s="15" t="s">
        <v>82</v>
      </c>
      <c r="AY2992" s="243" t="s">
        <v>262</v>
      </c>
    </row>
    <row r="2993" spans="2:51" s="13" customFormat="1" ht="10">
      <c r="B2993" s="212"/>
      <c r="C2993" s="213"/>
      <c r="D2993" s="208" t="s">
        <v>272</v>
      </c>
      <c r="E2993" s="214" t="s">
        <v>44</v>
      </c>
      <c r="F2993" s="215" t="s">
        <v>787</v>
      </c>
      <c r="G2993" s="213"/>
      <c r="H2993" s="214" t="s">
        <v>44</v>
      </c>
      <c r="I2993" s="216"/>
      <c r="J2993" s="213"/>
      <c r="K2993" s="213"/>
      <c r="L2993" s="217"/>
      <c r="M2993" s="218"/>
      <c r="N2993" s="219"/>
      <c r="O2993" s="219"/>
      <c r="P2993" s="219"/>
      <c r="Q2993" s="219"/>
      <c r="R2993" s="219"/>
      <c r="S2993" s="219"/>
      <c r="T2993" s="220"/>
      <c r="AT2993" s="221" t="s">
        <v>272</v>
      </c>
      <c r="AU2993" s="221" t="s">
        <v>91</v>
      </c>
      <c r="AV2993" s="13" t="s">
        <v>89</v>
      </c>
      <c r="AW2993" s="13" t="s">
        <v>38</v>
      </c>
      <c r="AX2993" s="13" t="s">
        <v>82</v>
      </c>
      <c r="AY2993" s="221" t="s">
        <v>262</v>
      </c>
    </row>
    <row r="2994" spans="2:51" s="15" customFormat="1" ht="10">
      <c r="B2994" s="233"/>
      <c r="C2994" s="234"/>
      <c r="D2994" s="208" t="s">
        <v>272</v>
      </c>
      <c r="E2994" s="235" t="s">
        <v>44</v>
      </c>
      <c r="F2994" s="236" t="s">
        <v>788</v>
      </c>
      <c r="G2994" s="234"/>
      <c r="H2994" s="237">
        <v>8.5</v>
      </c>
      <c r="I2994" s="238"/>
      <c r="J2994" s="234"/>
      <c r="K2994" s="234"/>
      <c r="L2994" s="239"/>
      <c r="M2994" s="240"/>
      <c r="N2994" s="241"/>
      <c r="O2994" s="241"/>
      <c r="P2994" s="241"/>
      <c r="Q2994" s="241"/>
      <c r="R2994" s="241"/>
      <c r="S2994" s="241"/>
      <c r="T2994" s="242"/>
      <c r="AT2994" s="243" t="s">
        <v>272</v>
      </c>
      <c r="AU2994" s="243" t="s">
        <v>91</v>
      </c>
      <c r="AV2994" s="15" t="s">
        <v>91</v>
      </c>
      <c r="AW2994" s="15" t="s">
        <v>38</v>
      </c>
      <c r="AX2994" s="15" t="s">
        <v>82</v>
      </c>
      <c r="AY2994" s="243" t="s">
        <v>262</v>
      </c>
    </row>
    <row r="2995" spans="2:51" s="13" customFormat="1" ht="10">
      <c r="B2995" s="212"/>
      <c r="C2995" s="213"/>
      <c r="D2995" s="208" t="s">
        <v>272</v>
      </c>
      <c r="E2995" s="214" t="s">
        <v>44</v>
      </c>
      <c r="F2995" s="215" t="s">
        <v>789</v>
      </c>
      <c r="G2995" s="213"/>
      <c r="H2995" s="214" t="s">
        <v>44</v>
      </c>
      <c r="I2995" s="216"/>
      <c r="J2995" s="213"/>
      <c r="K2995" s="213"/>
      <c r="L2995" s="217"/>
      <c r="M2995" s="218"/>
      <c r="N2995" s="219"/>
      <c r="O2995" s="219"/>
      <c r="P2995" s="219"/>
      <c r="Q2995" s="219"/>
      <c r="R2995" s="219"/>
      <c r="S2995" s="219"/>
      <c r="T2995" s="220"/>
      <c r="AT2995" s="221" t="s">
        <v>272</v>
      </c>
      <c r="AU2995" s="221" t="s">
        <v>91</v>
      </c>
      <c r="AV2995" s="13" t="s">
        <v>89</v>
      </c>
      <c r="AW2995" s="13" t="s">
        <v>38</v>
      </c>
      <c r="AX2995" s="13" t="s">
        <v>82</v>
      </c>
      <c r="AY2995" s="221" t="s">
        <v>262</v>
      </c>
    </row>
    <row r="2996" spans="2:51" s="15" customFormat="1" ht="10">
      <c r="B2996" s="233"/>
      <c r="C2996" s="234"/>
      <c r="D2996" s="208" t="s">
        <v>272</v>
      </c>
      <c r="E2996" s="235" t="s">
        <v>44</v>
      </c>
      <c r="F2996" s="236" t="s">
        <v>790</v>
      </c>
      <c r="G2996" s="234"/>
      <c r="H2996" s="237">
        <v>9.9</v>
      </c>
      <c r="I2996" s="238"/>
      <c r="J2996" s="234"/>
      <c r="K2996" s="234"/>
      <c r="L2996" s="239"/>
      <c r="M2996" s="240"/>
      <c r="N2996" s="241"/>
      <c r="O2996" s="241"/>
      <c r="P2996" s="241"/>
      <c r="Q2996" s="241"/>
      <c r="R2996" s="241"/>
      <c r="S2996" s="241"/>
      <c r="T2996" s="242"/>
      <c r="AT2996" s="243" t="s">
        <v>272</v>
      </c>
      <c r="AU2996" s="243" t="s">
        <v>91</v>
      </c>
      <c r="AV2996" s="15" t="s">
        <v>91</v>
      </c>
      <c r="AW2996" s="15" t="s">
        <v>38</v>
      </c>
      <c r="AX2996" s="15" t="s">
        <v>82</v>
      </c>
      <c r="AY2996" s="243" t="s">
        <v>262</v>
      </c>
    </row>
    <row r="2997" spans="2:51" s="13" customFormat="1" ht="10">
      <c r="B2997" s="212"/>
      <c r="C2997" s="213"/>
      <c r="D2997" s="208" t="s">
        <v>272</v>
      </c>
      <c r="E2997" s="214" t="s">
        <v>44</v>
      </c>
      <c r="F2997" s="215" t="s">
        <v>791</v>
      </c>
      <c r="G2997" s="213"/>
      <c r="H2997" s="214" t="s">
        <v>44</v>
      </c>
      <c r="I2997" s="216"/>
      <c r="J2997" s="213"/>
      <c r="K2997" s="213"/>
      <c r="L2997" s="217"/>
      <c r="M2997" s="218"/>
      <c r="N2997" s="219"/>
      <c r="O2997" s="219"/>
      <c r="P2997" s="219"/>
      <c r="Q2997" s="219"/>
      <c r="R2997" s="219"/>
      <c r="S2997" s="219"/>
      <c r="T2997" s="220"/>
      <c r="AT2997" s="221" t="s">
        <v>272</v>
      </c>
      <c r="AU2997" s="221" t="s">
        <v>91</v>
      </c>
      <c r="AV2997" s="13" t="s">
        <v>89</v>
      </c>
      <c r="AW2997" s="13" t="s">
        <v>38</v>
      </c>
      <c r="AX2997" s="13" t="s">
        <v>82</v>
      </c>
      <c r="AY2997" s="221" t="s">
        <v>262</v>
      </c>
    </row>
    <row r="2998" spans="2:51" s="15" customFormat="1" ht="10">
      <c r="B2998" s="233"/>
      <c r="C2998" s="234"/>
      <c r="D2998" s="208" t="s">
        <v>272</v>
      </c>
      <c r="E2998" s="235" t="s">
        <v>44</v>
      </c>
      <c r="F2998" s="236" t="s">
        <v>792</v>
      </c>
      <c r="G2998" s="234"/>
      <c r="H2998" s="237">
        <v>5.2</v>
      </c>
      <c r="I2998" s="238"/>
      <c r="J2998" s="234"/>
      <c r="K2998" s="234"/>
      <c r="L2998" s="239"/>
      <c r="M2998" s="240"/>
      <c r="N2998" s="241"/>
      <c r="O2998" s="241"/>
      <c r="P2998" s="241"/>
      <c r="Q2998" s="241"/>
      <c r="R2998" s="241"/>
      <c r="S2998" s="241"/>
      <c r="T2998" s="242"/>
      <c r="AT2998" s="243" t="s">
        <v>272</v>
      </c>
      <c r="AU2998" s="243" t="s">
        <v>91</v>
      </c>
      <c r="AV2998" s="15" t="s">
        <v>91</v>
      </c>
      <c r="AW2998" s="15" t="s">
        <v>38</v>
      </c>
      <c r="AX2998" s="15" t="s">
        <v>82</v>
      </c>
      <c r="AY2998" s="243" t="s">
        <v>262</v>
      </c>
    </row>
    <row r="2999" spans="2:51" s="13" customFormat="1" ht="10">
      <c r="B2999" s="212"/>
      <c r="C2999" s="213"/>
      <c r="D2999" s="208" t="s">
        <v>272</v>
      </c>
      <c r="E2999" s="214" t="s">
        <v>44</v>
      </c>
      <c r="F2999" s="215" t="s">
        <v>793</v>
      </c>
      <c r="G2999" s="213"/>
      <c r="H2999" s="214" t="s">
        <v>44</v>
      </c>
      <c r="I2999" s="216"/>
      <c r="J2999" s="213"/>
      <c r="K2999" s="213"/>
      <c r="L2999" s="217"/>
      <c r="M2999" s="218"/>
      <c r="N2999" s="219"/>
      <c r="O2999" s="219"/>
      <c r="P2999" s="219"/>
      <c r="Q2999" s="219"/>
      <c r="R2999" s="219"/>
      <c r="S2999" s="219"/>
      <c r="T2999" s="220"/>
      <c r="AT2999" s="221" t="s">
        <v>272</v>
      </c>
      <c r="AU2999" s="221" t="s">
        <v>91</v>
      </c>
      <c r="AV2999" s="13" t="s">
        <v>89</v>
      </c>
      <c r="AW2999" s="13" t="s">
        <v>38</v>
      </c>
      <c r="AX2999" s="13" t="s">
        <v>82</v>
      </c>
      <c r="AY2999" s="221" t="s">
        <v>262</v>
      </c>
    </row>
    <row r="3000" spans="2:51" s="15" customFormat="1" ht="10">
      <c r="B3000" s="233"/>
      <c r="C3000" s="234"/>
      <c r="D3000" s="208" t="s">
        <v>272</v>
      </c>
      <c r="E3000" s="235" t="s">
        <v>44</v>
      </c>
      <c r="F3000" s="236" t="s">
        <v>794</v>
      </c>
      <c r="G3000" s="234"/>
      <c r="H3000" s="237">
        <v>1.6</v>
      </c>
      <c r="I3000" s="238"/>
      <c r="J3000" s="234"/>
      <c r="K3000" s="234"/>
      <c r="L3000" s="239"/>
      <c r="M3000" s="240"/>
      <c r="N3000" s="241"/>
      <c r="O3000" s="241"/>
      <c r="P3000" s="241"/>
      <c r="Q3000" s="241"/>
      <c r="R3000" s="241"/>
      <c r="S3000" s="241"/>
      <c r="T3000" s="242"/>
      <c r="AT3000" s="243" t="s">
        <v>272</v>
      </c>
      <c r="AU3000" s="243" t="s">
        <v>91</v>
      </c>
      <c r="AV3000" s="15" t="s">
        <v>91</v>
      </c>
      <c r="AW3000" s="15" t="s">
        <v>38</v>
      </c>
      <c r="AX3000" s="15" t="s">
        <v>82</v>
      </c>
      <c r="AY3000" s="243" t="s">
        <v>262</v>
      </c>
    </row>
    <row r="3001" spans="2:51" s="13" customFormat="1" ht="10">
      <c r="B3001" s="212"/>
      <c r="C3001" s="213"/>
      <c r="D3001" s="208" t="s">
        <v>272</v>
      </c>
      <c r="E3001" s="214" t="s">
        <v>44</v>
      </c>
      <c r="F3001" s="215" t="s">
        <v>795</v>
      </c>
      <c r="G3001" s="213"/>
      <c r="H3001" s="214" t="s">
        <v>44</v>
      </c>
      <c r="I3001" s="216"/>
      <c r="J3001" s="213"/>
      <c r="K3001" s="213"/>
      <c r="L3001" s="217"/>
      <c r="M3001" s="218"/>
      <c r="N3001" s="219"/>
      <c r="O3001" s="219"/>
      <c r="P3001" s="219"/>
      <c r="Q3001" s="219"/>
      <c r="R3001" s="219"/>
      <c r="S3001" s="219"/>
      <c r="T3001" s="220"/>
      <c r="AT3001" s="221" t="s">
        <v>272</v>
      </c>
      <c r="AU3001" s="221" t="s">
        <v>91</v>
      </c>
      <c r="AV3001" s="13" t="s">
        <v>89</v>
      </c>
      <c r="AW3001" s="13" t="s">
        <v>38</v>
      </c>
      <c r="AX3001" s="13" t="s">
        <v>82</v>
      </c>
      <c r="AY3001" s="221" t="s">
        <v>262</v>
      </c>
    </row>
    <row r="3002" spans="2:51" s="15" customFormat="1" ht="10">
      <c r="B3002" s="233"/>
      <c r="C3002" s="234"/>
      <c r="D3002" s="208" t="s">
        <v>272</v>
      </c>
      <c r="E3002" s="235" t="s">
        <v>44</v>
      </c>
      <c r="F3002" s="236" t="s">
        <v>796</v>
      </c>
      <c r="G3002" s="234"/>
      <c r="H3002" s="237">
        <v>7.7</v>
      </c>
      <c r="I3002" s="238"/>
      <c r="J3002" s="234"/>
      <c r="K3002" s="234"/>
      <c r="L3002" s="239"/>
      <c r="M3002" s="240"/>
      <c r="N3002" s="241"/>
      <c r="O3002" s="241"/>
      <c r="P3002" s="241"/>
      <c r="Q3002" s="241"/>
      <c r="R3002" s="241"/>
      <c r="S3002" s="241"/>
      <c r="T3002" s="242"/>
      <c r="AT3002" s="243" t="s">
        <v>272</v>
      </c>
      <c r="AU3002" s="243" t="s">
        <v>91</v>
      </c>
      <c r="AV3002" s="15" t="s">
        <v>91</v>
      </c>
      <c r="AW3002" s="15" t="s">
        <v>38</v>
      </c>
      <c r="AX3002" s="15" t="s">
        <v>82</v>
      </c>
      <c r="AY3002" s="243" t="s">
        <v>262</v>
      </c>
    </row>
    <row r="3003" spans="2:51" s="14" customFormat="1" ht="10">
      <c r="B3003" s="222"/>
      <c r="C3003" s="223"/>
      <c r="D3003" s="208" t="s">
        <v>272</v>
      </c>
      <c r="E3003" s="224" t="s">
        <v>44</v>
      </c>
      <c r="F3003" s="225" t="s">
        <v>284</v>
      </c>
      <c r="G3003" s="223"/>
      <c r="H3003" s="226">
        <v>473.6</v>
      </c>
      <c r="I3003" s="227"/>
      <c r="J3003" s="223"/>
      <c r="K3003" s="223"/>
      <c r="L3003" s="228"/>
      <c r="M3003" s="229"/>
      <c r="N3003" s="230"/>
      <c r="O3003" s="230"/>
      <c r="P3003" s="230"/>
      <c r="Q3003" s="230"/>
      <c r="R3003" s="230"/>
      <c r="S3003" s="230"/>
      <c r="T3003" s="231"/>
      <c r="AT3003" s="232" t="s">
        <v>272</v>
      </c>
      <c r="AU3003" s="232" t="s">
        <v>91</v>
      </c>
      <c r="AV3003" s="14" t="s">
        <v>97</v>
      </c>
      <c r="AW3003" s="14" t="s">
        <v>38</v>
      </c>
      <c r="AX3003" s="14" t="s">
        <v>82</v>
      </c>
      <c r="AY3003" s="232" t="s">
        <v>262</v>
      </c>
    </row>
    <row r="3004" spans="2:51" s="13" customFormat="1" ht="10">
      <c r="B3004" s="212"/>
      <c r="C3004" s="213"/>
      <c r="D3004" s="208" t="s">
        <v>272</v>
      </c>
      <c r="E3004" s="214" t="s">
        <v>44</v>
      </c>
      <c r="F3004" s="215" t="s">
        <v>1196</v>
      </c>
      <c r="G3004" s="213"/>
      <c r="H3004" s="214" t="s">
        <v>44</v>
      </c>
      <c r="I3004" s="216"/>
      <c r="J3004" s="213"/>
      <c r="K3004" s="213"/>
      <c r="L3004" s="217"/>
      <c r="M3004" s="218"/>
      <c r="N3004" s="219"/>
      <c r="O3004" s="219"/>
      <c r="P3004" s="219"/>
      <c r="Q3004" s="219"/>
      <c r="R3004" s="219"/>
      <c r="S3004" s="219"/>
      <c r="T3004" s="220"/>
      <c r="AT3004" s="221" t="s">
        <v>272</v>
      </c>
      <c r="AU3004" s="221" t="s">
        <v>91</v>
      </c>
      <c r="AV3004" s="13" t="s">
        <v>89</v>
      </c>
      <c r="AW3004" s="13" t="s">
        <v>38</v>
      </c>
      <c r="AX3004" s="13" t="s">
        <v>82</v>
      </c>
      <c r="AY3004" s="221" t="s">
        <v>262</v>
      </c>
    </row>
    <row r="3005" spans="2:51" s="13" customFormat="1" ht="10">
      <c r="B3005" s="212"/>
      <c r="C3005" s="213"/>
      <c r="D3005" s="208" t="s">
        <v>272</v>
      </c>
      <c r="E3005" s="214" t="s">
        <v>44</v>
      </c>
      <c r="F3005" s="215" t="s">
        <v>754</v>
      </c>
      <c r="G3005" s="213"/>
      <c r="H3005" s="214" t="s">
        <v>44</v>
      </c>
      <c r="I3005" s="216"/>
      <c r="J3005" s="213"/>
      <c r="K3005" s="213"/>
      <c r="L3005" s="217"/>
      <c r="M3005" s="218"/>
      <c r="N3005" s="219"/>
      <c r="O3005" s="219"/>
      <c r="P3005" s="219"/>
      <c r="Q3005" s="219"/>
      <c r="R3005" s="219"/>
      <c r="S3005" s="219"/>
      <c r="T3005" s="220"/>
      <c r="AT3005" s="221" t="s">
        <v>272</v>
      </c>
      <c r="AU3005" s="221" t="s">
        <v>91</v>
      </c>
      <c r="AV3005" s="13" t="s">
        <v>89</v>
      </c>
      <c r="AW3005" s="13" t="s">
        <v>38</v>
      </c>
      <c r="AX3005" s="13" t="s">
        <v>82</v>
      </c>
      <c r="AY3005" s="221" t="s">
        <v>262</v>
      </c>
    </row>
    <row r="3006" spans="2:51" s="13" customFormat="1" ht="10">
      <c r="B3006" s="212"/>
      <c r="C3006" s="213"/>
      <c r="D3006" s="208" t="s">
        <v>272</v>
      </c>
      <c r="E3006" s="214" t="s">
        <v>44</v>
      </c>
      <c r="F3006" s="215" t="s">
        <v>770</v>
      </c>
      <c r="G3006" s="213"/>
      <c r="H3006" s="214" t="s">
        <v>44</v>
      </c>
      <c r="I3006" s="216"/>
      <c r="J3006" s="213"/>
      <c r="K3006" s="213"/>
      <c r="L3006" s="217"/>
      <c r="M3006" s="218"/>
      <c r="N3006" s="219"/>
      <c r="O3006" s="219"/>
      <c r="P3006" s="219"/>
      <c r="Q3006" s="219"/>
      <c r="R3006" s="219"/>
      <c r="S3006" s="219"/>
      <c r="T3006" s="220"/>
      <c r="AT3006" s="221" t="s">
        <v>272</v>
      </c>
      <c r="AU3006" s="221" t="s">
        <v>91</v>
      </c>
      <c r="AV3006" s="13" t="s">
        <v>89</v>
      </c>
      <c r="AW3006" s="13" t="s">
        <v>38</v>
      </c>
      <c r="AX3006" s="13" t="s">
        <v>82</v>
      </c>
      <c r="AY3006" s="221" t="s">
        <v>262</v>
      </c>
    </row>
    <row r="3007" spans="2:51" s="15" customFormat="1" ht="10">
      <c r="B3007" s="233"/>
      <c r="C3007" s="234"/>
      <c r="D3007" s="208" t="s">
        <v>272</v>
      </c>
      <c r="E3007" s="235" t="s">
        <v>44</v>
      </c>
      <c r="F3007" s="236" t="s">
        <v>475</v>
      </c>
      <c r="G3007" s="234"/>
      <c r="H3007" s="237">
        <v>20</v>
      </c>
      <c r="I3007" s="238"/>
      <c r="J3007" s="234"/>
      <c r="K3007" s="234"/>
      <c r="L3007" s="239"/>
      <c r="M3007" s="240"/>
      <c r="N3007" s="241"/>
      <c r="O3007" s="241"/>
      <c r="P3007" s="241"/>
      <c r="Q3007" s="241"/>
      <c r="R3007" s="241"/>
      <c r="S3007" s="241"/>
      <c r="T3007" s="242"/>
      <c r="AT3007" s="243" t="s">
        <v>272</v>
      </c>
      <c r="AU3007" s="243" t="s">
        <v>91</v>
      </c>
      <c r="AV3007" s="15" t="s">
        <v>91</v>
      </c>
      <c r="AW3007" s="15" t="s">
        <v>38</v>
      </c>
      <c r="AX3007" s="15" t="s">
        <v>82</v>
      </c>
      <c r="AY3007" s="243" t="s">
        <v>262</v>
      </c>
    </row>
    <row r="3008" spans="2:51" s="13" customFormat="1" ht="10">
      <c r="B3008" s="212"/>
      <c r="C3008" s="213"/>
      <c r="D3008" s="208" t="s">
        <v>272</v>
      </c>
      <c r="E3008" s="214" t="s">
        <v>44</v>
      </c>
      <c r="F3008" s="215" t="s">
        <v>771</v>
      </c>
      <c r="G3008" s="213"/>
      <c r="H3008" s="214" t="s">
        <v>44</v>
      </c>
      <c r="I3008" s="216"/>
      <c r="J3008" s="213"/>
      <c r="K3008" s="213"/>
      <c r="L3008" s="217"/>
      <c r="M3008" s="218"/>
      <c r="N3008" s="219"/>
      <c r="O3008" s="219"/>
      <c r="P3008" s="219"/>
      <c r="Q3008" s="219"/>
      <c r="R3008" s="219"/>
      <c r="S3008" s="219"/>
      <c r="T3008" s="220"/>
      <c r="AT3008" s="221" t="s">
        <v>272</v>
      </c>
      <c r="AU3008" s="221" t="s">
        <v>91</v>
      </c>
      <c r="AV3008" s="13" t="s">
        <v>89</v>
      </c>
      <c r="AW3008" s="13" t="s">
        <v>38</v>
      </c>
      <c r="AX3008" s="13" t="s">
        <v>82</v>
      </c>
      <c r="AY3008" s="221" t="s">
        <v>262</v>
      </c>
    </row>
    <row r="3009" spans="2:51" s="15" customFormat="1" ht="10">
      <c r="B3009" s="233"/>
      <c r="C3009" s="234"/>
      <c r="D3009" s="208" t="s">
        <v>272</v>
      </c>
      <c r="E3009" s="235" t="s">
        <v>44</v>
      </c>
      <c r="F3009" s="236" t="s">
        <v>772</v>
      </c>
      <c r="G3009" s="234"/>
      <c r="H3009" s="237">
        <v>19.8</v>
      </c>
      <c r="I3009" s="238"/>
      <c r="J3009" s="234"/>
      <c r="K3009" s="234"/>
      <c r="L3009" s="239"/>
      <c r="M3009" s="240"/>
      <c r="N3009" s="241"/>
      <c r="O3009" s="241"/>
      <c r="P3009" s="241"/>
      <c r="Q3009" s="241"/>
      <c r="R3009" s="241"/>
      <c r="S3009" s="241"/>
      <c r="T3009" s="242"/>
      <c r="AT3009" s="243" t="s">
        <v>272</v>
      </c>
      <c r="AU3009" s="243" t="s">
        <v>91</v>
      </c>
      <c r="AV3009" s="15" t="s">
        <v>91</v>
      </c>
      <c r="AW3009" s="15" t="s">
        <v>38</v>
      </c>
      <c r="AX3009" s="15" t="s">
        <v>82</v>
      </c>
      <c r="AY3009" s="243" t="s">
        <v>262</v>
      </c>
    </row>
    <row r="3010" spans="2:51" s="14" customFormat="1" ht="10">
      <c r="B3010" s="222"/>
      <c r="C3010" s="223"/>
      <c r="D3010" s="208" t="s">
        <v>272</v>
      </c>
      <c r="E3010" s="224" t="s">
        <v>44</v>
      </c>
      <c r="F3010" s="225" t="s">
        <v>284</v>
      </c>
      <c r="G3010" s="223"/>
      <c r="H3010" s="226">
        <v>39.799999999999997</v>
      </c>
      <c r="I3010" s="227"/>
      <c r="J3010" s="223"/>
      <c r="K3010" s="223"/>
      <c r="L3010" s="228"/>
      <c r="M3010" s="229"/>
      <c r="N3010" s="230"/>
      <c r="O3010" s="230"/>
      <c r="P3010" s="230"/>
      <c r="Q3010" s="230"/>
      <c r="R3010" s="230"/>
      <c r="S3010" s="230"/>
      <c r="T3010" s="231"/>
      <c r="AT3010" s="232" t="s">
        <v>272</v>
      </c>
      <c r="AU3010" s="232" t="s">
        <v>91</v>
      </c>
      <c r="AV3010" s="14" t="s">
        <v>97</v>
      </c>
      <c r="AW3010" s="14" t="s">
        <v>38</v>
      </c>
      <c r="AX3010" s="14" t="s">
        <v>82</v>
      </c>
      <c r="AY3010" s="232" t="s">
        <v>262</v>
      </c>
    </row>
    <row r="3011" spans="2:51" s="13" customFormat="1" ht="10">
      <c r="B3011" s="212"/>
      <c r="C3011" s="213"/>
      <c r="D3011" s="208" t="s">
        <v>272</v>
      </c>
      <c r="E3011" s="214" t="s">
        <v>44</v>
      </c>
      <c r="F3011" s="215" t="s">
        <v>1200</v>
      </c>
      <c r="G3011" s="213"/>
      <c r="H3011" s="214" t="s">
        <v>44</v>
      </c>
      <c r="I3011" s="216"/>
      <c r="J3011" s="213"/>
      <c r="K3011" s="213"/>
      <c r="L3011" s="217"/>
      <c r="M3011" s="218"/>
      <c r="N3011" s="219"/>
      <c r="O3011" s="219"/>
      <c r="P3011" s="219"/>
      <c r="Q3011" s="219"/>
      <c r="R3011" s="219"/>
      <c r="S3011" s="219"/>
      <c r="T3011" s="220"/>
      <c r="AT3011" s="221" t="s">
        <v>272</v>
      </c>
      <c r="AU3011" s="221" t="s">
        <v>91</v>
      </c>
      <c r="AV3011" s="13" t="s">
        <v>89</v>
      </c>
      <c r="AW3011" s="13" t="s">
        <v>38</v>
      </c>
      <c r="AX3011" s="13" t="s">
        <v>82</v>
      </c>
      <c r="AY3011" s="221" t="s">
        <v>262</v>
      </c>
    </row>
    <row r="3012" spans="2:51" s="13" customFormat="1" ht="10">
      <c r="B3012" s="212"/>
      <c r="C3012" s="213"/>
      <c r="D3012" s="208" t="s">
        <v>272</v>
      </c>
      <c r="E3012" s="214" t="s">
        <v>44</v>
      </c>
      <c r="F3012" s="215" t="s">
        <v>798</v>
      </c>
      <c r="G3012" s="213"/>
      <c r="H3012" s="214" t="s">
        <v>44</v>
      </c>
      <c r="I3012" s="216"/>
      <c r="J3012" s="213"/>
      <c r="K3012" s="213"/>
      <c r="L3012" s="217"/>
      <c r="M3012" s="218"/>
      <c r="N3012" s="219"/>
      <c r="O3012" s="219"/>
      <c r="P3012" s="219"/>
      <c r="Q3012" s="219"/>
      <c r="R3012" s="219"/>
      <c r="S3012" s="219"/>
      <c r="T3012" s="220"/>
      <c r="AT3012" s="221" t="s">
        <v>272</v>
      </c>
      <c r="AU3012" s="221" t="s">
        <v>91</v>
      </c>
      <c r="AV3012" s="13" t="s">
        <v>89</v>
      </c>
      <c r="AW3012" s="13" t="s">
        <v>38</v>
      </c>
      <c r="AX3012" s="13" t="s">
        <v>82</v>
      </c>
      <c r="AY3012" s="221" t="s">
        <v>262</v>
      </c>
    </row>
    <row r="3013" spans="2:51" s="13" customFormat="1" ht="10">
      <c r="B3013" s="212"/>
      <c r="C3013" s="213"/>
      <c r="D3013" s="208" t="s">
        <v>272</v>
      </c>
      <c r="E3013" s="214" t="s">
        <v>44</v>
      </c>
      <c r="F3013" s="215" t="s">
        <v>799</v>
      </c>
      <c r="G3013" s="213"/>
      <c r="H3013" s="214" t="s">
        <v>44</v>
      </c>
      <c r="I3013" s="216"/>
      <c r="J3013" s="213"/>
      <c r="K3013" s="213"/>
      <c r="L3013" s="217"/>
      <c r="M3013" s="218"/>
      <c r="N3013" s="219"/>
      <c r="O3013" s="219"/>
      <c r="P3013" s="219"/>
      <c r="Q3013" s="219"/>
      <c r="R3013" s="219"/>
      <c r="S3013" s="219"/>
      <c r="T3013" s="220"/>
      <c r="AT3013" s="221" t="s">
        <v>272</v>
      </c>
      <c r="AU3013" s="221" t="s">
        <v>91</v>
      </c>
      <c r="AV3013" s="13" t="s">
        <v>89</v>
      </c>
      <c r="AW3013" s="13" t="s">
        <v>38</v>
      </c>
      <c r="AX3013" s="13" t="s">
        <v>82</v>
      </c>
      <c r="AY3013" s="221" t="s">
        <v>262</v>
      </c>
    </row>
    <row r="3014" spans="2:51" s="15" customFormat="1" ht="10">
      <c r="B3014" s="233"/>
      <c r="C3014" s="234"/>
      <c r="D3014" s="208" t="s">
        <v>272</v>
      </c>
      <c r="E3014" s="235" t="s">
        <v>44</v>
      </c>
      <c r="F3014" s="236" t="s">
        <v>800</v>
      </c>
      <c r="G3014" s="234"/>
      <c r="H3014" s="237">
        <v>39.5</v>
      </c>
      <c r="I3014" s="238"/>
      <c r="J3014" s="234"/>
      <c r="K3014" s="234"/>
      <c r="L3014" s="239"/>
      <c r="M3014" s="240"/>
      <c r="N3014" s="241"/>
      <c r="O3014" s="241"/>
      <c r="P3014" s="241"/>
      <c r="Q3014" s="241"/>
      <c r="R3014" s="241"/>
      <c r="S3014" s="241"/>
      <c r="T3014" s="242"/>
      <c r="AT3014" s="243" t="s">
        <v>272</v>
      </c>
      <c r="AU3014" s="243" t="s">
        <v>91</v>
      </c>
      <c r="AV3014" s="15" t="s">
        <v>91</v>
      </c>
      <c r="AW3014" s="15" t="s">
        <v>38</v>
      </c>
      <c r="AX3014" s="15" t="s">
        <v>82</v>
      </c>
      <c r="AY3014" s="243" t="s">
        <v>262</v>
      </c>
    </row>
    <row r="3015" spans="2:51" s="13" customFormat="1" ht="10">
      <c r="B3015" s="212"/>
      <c r="C3015" s="213"/>
      <c r="D3015" s="208" t="s">
        <v>272</v>
      </c>
      <c r="E3015" s="214" t="s">
        <v>44</v>
      </c>
      <c r="F3015" s="215" t="s">
        <v>801</v>
      </c>
      <c r="G3015" s="213"/>
      <c r="H3015" s="214" t="s">
        <v>44</v>
      </c>
      <c r="I3015" s="216"/>
      <c r="J3015" s="213"/>
      <c r="K3015" s="213"/>
      <c r="L3015" s="217"/>
      <c r="M3015" s="218"/>
      <c r="N3015" s="219"/>
      <c r="O3015" s="219"/>
      <c r="P3015" s="219"/>
      <c r="Q3015" s="219"/>
      <c r="R3015" s="219"/>
      <c r="S3015" s="219"/>
      <c r="T3015" s="220"/>
      <c r="AT3015" s="221" t="s">
        <v>272</v>
      </c>
      <c r="AU3015" s="221" t="s">
        <v>91</v>
      </c>
      <c r="AV3015" s="13" t="s">
        <v>89</v>
      </c>
      <c r="AW3015" s="13" t="s">
        <v>38</v>
      </c>
      <c r="AX3015" s="13" t="s">
        <v>82</v>
      </c>
      <c r="AY3015" s="221" t="s">
        <v>262</v>
      </c>
    </row>
    <row r="3016" spans="2:51" s="15" customFormat="1" ht="10">
      <c r="B3016" s="233"/>
      <c r="C3016" s="234"/>
      <c r="D3016" s="208" t="s">
        <v>272</v>
      </c>
      <c r="E3016" s="235" t="s">
        <v>44</v>
      </c>
      <c r="F3016" s="236" t="s">
        <v>802</v>
      </c>
      <c r="G3016" s="234"/>
      <c r="H3016" s="237">
        <v>14.3</v>
      </c>
      <c r="I3016" s="238"/>
      <c r="J3016" s="234"/>
      <c r="K3016" s="234"/>
      <c r="L3016" s="239"/>
      <c r="M3016" s="240"/>
      <c r="N3016" s="241"/>
      <c r="O3016" s="241"/>
      <c r="P3016" s="241"/>
      <c r="Q3016" s="241"/>
      <c r="R3016" s="241"/>
      <c r="S3016" s="241"/>
      <c r="T3016" s="242"/>
      <c r="AT3016" s="243" t="s">
        <v>272</v>
      </c>
      <c r="AU3016" s="243" t="s">
        <v>91</v>
      </c>
      <c r="AV3016" s="15" t="s">
        <v>91</v>
      </c>
      <c r="AW3016" s="15" t="s">
        <v>38</v>
      </c>
      <c r="AX3016" s="15" t="s">
        <v>82</v>
      </c>
      <c r="AY3016" s="243" t="s">
        <v>262</v>
      </c>
    </row>
    <row r="3017" spans="2:51" s="13" customFormat="1" ht="10">
      <c r="B3017" s="212"/>
      <c r="C3017" s="213"/>
      <c r="D3017" s="208" t="s">
        <v>272</v>
      </c>
      <c r="E3017" s="214" t="s">
        <v>44</v>
      </c>
      <c r="F3017" s="215" t="s">
        <v>804</v>
      </c>
      <c r="G3017" s="213"/>
      <c r="H3017" s="214" t="s">
        <v>44</v>
      </c>
      <c r="I3017" s="216"/>
      <c r="J3017" s="213"/>
      <c r="K3017" s="213"/>
      <c r="L3017" s="217"/>
      <c r="M3017" s="218"/>
      <c r="N3017" s="219"/>
      <c r="O3017" s="219"/>
      <c r="P3017" s="219"/>
      <c r="Q3017" s="219"/>
      <c r="R3017" s="219"/>
      <c r="S3017" s="219"/>
      <c r="T3017" s="220"/>
      <c r="AT3017" s="221" t="s">
        <v>272</v>
      </c>
      <c r="AU3017" s="221" t="s">
        <v>91</v>
      </c>
      <c r="AV3017" s="13" t="s">
        <v>89</v>
      </c>
      <c r="AW3017" s="13" t="s">
        <v>38</v>
      </c>
      <c r="AX3017" s="13" t="s">
        <v>82</v>
      </c>
      <c r="AY3017" s="221" t="s">
        <v>262</v>
      </c>
    </row>
    <row r="3018" spans="2:51" s="15" customFormat="1" ht="10">
      <c r="B3018" s="233"/>
      <c r="C3018" s="234"/>
      <c r="D3018" s="208" t="s">
        <v>272</v>
      </c>
      <c r="E3018" s="235" t="s">
        <v>44</v>
      </c>
      <c r="F3018" s="236" t="s">
        <v>805</v>
      </c>
      <c r="G3018" s="234"/>
      <c r="H3018" s="237">
        <v>10.199999999999999</v>
      </c>
      <c r="I3018" s="238"/>
      <c r="J3018" s="234"/>
      <c r="K3018" s="234"/>
      <c r="L3018" s="239"/>
      <c r="M3018" s="240"/>
      <c r="N3018" s="241"/>
      <c r="O3018" s="241"/>
      <c r="P3018" s="241"/>
      <c r="Q3018" s="241"/>
      <c r="R3018" s="241"/>
      <c r="S3018" s="241"/>
      <c r="T3018" s="242"/>
      <c r="AT3018" s="243" t="s">
        <v>272</v>
      </c>
      <c r="AU3018" s="243" t="s">
        <v>91</v>
      </c>
      <c r="AV3018" s="15" t="s">
        <v>91</v>
      </c>
      <c r="AW3018" s="15" t="s">
        <v>38</v>
      </c>
      <c r="AX3018" s="15" t="s">
        <v>82</v>
      </c>
      <c r="AY3018" s="243" t="s">
        <v>262</v>
      </c>
    </row>
    <row r="3019" spans="2:51" s="13" customFormat="1" ht="10">
      <c r="B3019" s="212"/>
      <c r="C3019" s="213"/>
      <c r="D3019" s="208" t="s">
        <v>272</v>
      </c>
      <c r="E3019" s="214" t="s">
        <v>44</v>
      </c>
      <c r="F3019" s="215" t="s">
        <v>806</v>
      </c>
      <c r="G3019" s="213"/>
      <c r="H3019" s="214" t="s">
        <v>44</v>
      </c>
      <c r="I3019" s="216"/>
      <c r="J3019" s="213"/>
      <c r="K3019" s="213"/>
      <c r="L3019" s="217"/>
      <c r="M3019" s="218"/>
      <c r="N3019" s="219"/>
      <c r="O3019" s="219"/>
      <c r="P3019" s="219"/>
      <c r="Q3019" s="219"/>
      <c r="R3019" s="219"/>
      <c r="S3019" s="219"/>
      <c r="T3019" s="220"/>
      <c r="AT3019" s="221" t="s">
        <v>272</v>
      </c>
      <c r="AU3019" s="221" t="s">
        <v>91</v>
      </c>
      <c r="AV3019" s="13" t="s">
        <v>89</v>
      </c>
      <c r="AW3019" s="13" t="s">
        <v>38</v>
      </c>
      <c r="AX3019" s="13" t="s">
        <v>82</v>
      </c>
      <c r="AY3019" s="221" t="s">
        <v>262</v>
      </c>
    </row>
    <row r="3020" spans="2:51" s="15" customFormat="1" ht="10">
      <c r="B3020" s="233"/>
      <c r="C3020" s="234"/>
      <c r="D3020" s="208" t="s">
        <v>272</v>
      </c>
      <c r="E3020" s="235" t="s">
        <v>44</v>
      </c>
      <c r="F3020" s="236" t="s">
        <v>807</v>
      </c>
      <c r="G3020" s="234"/>
      <c r="H3020" s="237">
        <v>13.9</v>
      </c>
      <c r="I3020" s="238"/>
      <c r="J3020" s="234"/>
      <c r="K3020" s="234"/>
      <c r="L3020" s="239"/>
      <c r="M3020" s="240"/>
      <c r="N3020" s="241"/>
      <c r="O3020" s="241"/>
      <c r="P3020" s="241"/>
      <c r="Q3020" s="241"/>
      <c r="R3020" s="241"/>
      <c r="S3020" s="241"/>
      <c r="T3020" s="242"/>
      <c r="AT3020" s="243" t="s">
        <v>272</v>
      </c>
      <c r="AU3020" s="243" t="s">
        <v>91</v>
      </c>
      <c r="AV3020" s="15" t="s">
        <v>91</v>
      </c>
      <c r="AW3020" s="15" t="s">
        <v>38</v>
      </c>
      <c r="AX3020" s="15" t="s">
        <v>82</v>
      </c>
      <c r="AY3020" s="243" t="s">
        <v>262</v>
      </c>
    </row>
    <row r="3021" spans="2:51" s="13" customFormat="1" ht="10">
      <c r="B3021" s="212"/>
      <c r="C3021" s="213"/>
      <c r="D3021" s="208" t="s">
        <v>272</v>
      </c>
      <c r="E3021" s="214" t="s">
        <v>44</v>
      </c>
      <c r="F3021" s="215" t="s">
        <v>808</v>
      </c>
      <c r="G3021" s="213"/>
      <c r="H3021" s="214" t="s">
        <v>44</v>
      </c>
      <c r="I3021" s="216"/>
      <c r="J3021" s="213"/>
      <c r="K3021" s="213"/>
      <c r="L3021" s="217"/>
      <c r="M3021" s="218"/>
      <c r="N3021" s="219"/>
      <c r="O3021" s="219"/>
      <c r="P3021" s="219"/>
      <c r="Q3021" s="219"/>
      <c r="R3021" s="219"/>
      <c r="S3021" s="219"/>
      <c r="T3021" s="220"/>
      <c r="AT3021" s="221" t="s">
        <v>272</v>
      </c>
      <c r="AU3021" s="221" t="s">
        <v>91</v>
      </c>
      <c r="AV3021" s="13" t="s">
        <v>89</v>
      </c>
      <c r="AW3021" s="13" t="s">
        <v>38</v>
      </c>
      <c r="AX3021" s="13" t="s">
        <v>82</v>
      </c>
      <c r="AY3021" s="221" t="s">
        <v>262</v>
      </c>
    </row>
    <row r="3022" spans="2:51" s="15" customFormat="1" ht="10">
      <c r="B3022" s="233"/>
      <c r="C3022" s="234"/>
      <c r="D3022" s="208" t="s">
        <v>272</v>
      </c>
      <c r="E3022" s="235" t="s">
        <v>44</v>
      </c>
      <c r="F3022" s="236" t="s">
        <v>809</v>
      </c>
      <c r="G3022" s="234"/>
      <c r="H3022" s="237">
        <v>73.400000000000006</v>
      </c>
      <c r="I3022" s="238"/>
      <c r="J3022" s="234"/>
      <c r="K3022" s="234"/>
      <c r="L3022" s="239"/>
      <c r="M3022" s="240"/>
      <c r="N3022" s="241"/>
      <c r="O3022" s="241"/>
      <c r="P3022" s="241"/>
      <c r="Q3022" s="241"/>
      <c r="R3022" s="241"/>
      <c r="S3022" s="241"/>
      <c r="T3022" s="242"/>
      <c r="AT3022" s="243" t="s">
        <v>272</v>
      </c>
      <c r="AU3022" s="243" t="s">
        <v>91</v>
      </c>
      <c r="AV3022" s="15" t="s">
        <v>91</v>
      </c>
      <c r="AW3022" s="15" t="s">
        <v>38</v>
      </c>
      <c r="AX3022" s="15" t="s">
        <v>82</v>
      </c>
      <c r="AY3022" s="243" t="s">
        <v>262</v>
      </c>
    </row>
    <row r="3023" spans="2:51" s="13" customFormat="1" ht="10">
      <c r="B3023" s="212"/>
      <c r="C3023" s="213"/>
      <c r="D3023" s="208" t="s">
        <v>272</v>
      </c>
      <c r="E3023" s="214" t="s">
        <v>44</v>
      </c>
      <c r="F3023" s="215" t="s">
        <v>834</v>
      </c>
      <c r="G3023" s="213"/>
      <c r="H3023" s="214" t="s">
        <v>44</v>
      </c>
      <c r="I3023" s="216"/>
      <c r="J3023" s="213"/>
      <c r="K3023" s="213"/>
      <c r="L3023" s="217"/>
      <c r="M3023" s="218"/>
      <c r="N3023" s="219"/>
      <c r="O3023" s="219"/>
      <c r="P3023" s="219"/>
      <c r="Q3023" s="219"/>
      <c r="R3023" s="219"/>
      <c r="S3023" s="219"/>
      <c r="T3023" s="220"/>
      <c r="AT3023" s="221" t="s">
        <v>272</v>
      </c>
      <c r="AU3023" s="221" t="s">
        <v>91</v>
      </c>
      <c r="AV3023" s="13" t="s">
        <v>89</v>
      </c>
      <c r="AW3023" s="13" t="s">
        <v>38</v>
      </c>
      <c r="AX3023" s="13" t="s">
        <v>82</v>
      </c>
      <c r="AY3023" s="221" t="s">
        <v>262</v>
      </c>
    </row>
    <row r="3024" spans="2:51" s="15" customFormat="1" ht="10">
      <c r="B3024" s="233"/>
      <c r="C3024" s="234"/>
      <c r="D3024" s="208" t="s">
        <v>272</v>
      </c>
      <c r="E3024" s="235" t="s">
        <v>44</v>
      </c>
      <c r="F3024" s="236" t="s">
        <v>768</v>
      </c>
      <c r="G3024" s="234"/>
      <c r="H3024" s="237">
        <v>3.8</v>
      </c>
      <c r="I3024" s="238"/>
      <c r="J3024" s="234"/>
      <c r="K3024" s="234"/>
      <c r="L3024" s="239"/>
      <c r="M3024" s="240"/>
      <c r="N3024" s="241"/>
      <c r="O3024" s="241"/>
      <c r="P3024" s="241"/>
      <c r="Q3024" s="241"/>
      <c r="R3024" s="241"/>
      <c r="S3024" s="241"/>
      <c r="T3024" s="242"/>
      <c r="AT3024" s="243" t="s">
        <v>272</v>
      </c>
      <c r="AU3024" s="243" t="s">
        <v>91</v>
      </c>
      <c r="AV3024" s="15" t="s">
        <v>91</v>
      </c>
      <c r="AW3024" s="15" t="s">
        <v>38</v>
      </c>
      <c r="AX3024" s="15" t="s">
        <v>82</v>
      </c>
      <c r="AY3024" s="243" t="s">
        <v>262</v>
      </c>
    </row>
    <row r="3025" spans="2:51" s="13" customFormat="1" ht="10">
      <c r="B3025" s="212"/>
      <c r="C3025" s="213"/>
      <c r="D3025" s="208" t="s">
        <v>272</v>
      </c>
      <c r="E3025" s="214" t="s">
        <v>44</v>
      </c>
      <c r="F3025" s="215" t="s">
        <v>835</v>
      </c>
      <c r="G3025" s="213"/>
      <c r="H3025" s="214" t="s">
        <v>44</v>
      </c>
      <c r="I3025" s="216"/>
      <c r="J3025" s="213"/>
      <c r="K3025" s="213"/>
      <c r="L3025" s="217"/>
      <c r="M3025" s="218"/>
      <c r="N3025" s="219"/>
      <c r="O3025" s="219"/>
      <c r="P3025" s="219"/>
      <c r="Q3025" s="219"/>
      <c r="R3025" s="219"/>
      <c r="S3025" s="219"/>
      <c r="T3025" s="220"/>
      <c r="AT3025" s="221" t="s">
        <v>272</v>
      </c>
      <c r="AU3025" s="221" t="s">
        <v>91</v>
      </c>
      <c r="AV3025" s="13" t="s">
        <v>89</v>
      </c>
      <c r="AW3025" s="13" t="s">
        <v>38</v>
      </c>
      <c r="AX3025" s="13" t="s">
        <v>82</v>
      </c>
      <c r="AY3025" s="221" t="s">
        <v>262</v>
      </c>
    </row>
    <row r="3026" spans="2:51" s="15" customFormat="1" ht="10">
      <c r="B3026" s="233"/>
      <c r="C3026" s="234"/>
      <c r="D3026" s="208" t="s">
        <v>272</v>
      </c>
      <c r="E3026" s="235" t="s">
        <v>44</v>
      </c>
      <c r="F3026" s="236" t="s">
        <v>836</v>
      </c>
      <c r="G3026" s="234"/>
      <c r="H3026" s="237">
        <v>10.1</v>
      </c>
      <c r="I3026" s="238"/>
      <c r="J3026" s="234"/>
      <c r="K3026" s="234"/>
      <c r="L3026" s="239"/>
      <c r="M3026" s="240"/>
      <c r="N3026" s="241"/>
      <c r="O3026" s="241"/>
      <c r="P3026" s="241"/>
      <c r="Q3026" s="241"/>
      <c r="R3026" s="241"/>
      <c r="S3026" s="241"/>
      <c r="T3026" s="242"/>
      <c r="AT3026" s="243" t="s">
        <v>272</v>
      </c>
      <c r="AU3026" s="243" t="s">
        <v>91</v>
      </c>
      <c r="AV3026" s="15" t="s">
        <v>91</v>
      </c>
      <c r="AW3026" s="15" t="s">
        <v>38</v>
      </c>
      <c r="AX3026" s="15" t="s">
        <v>82</v>
      </c>
      <c r="AY3026" s="243" t="s">
        <v>262</v>
      </c>
    </row>
    <row r="3027" spans="2:51" s="13" customFormat="1" ht="10">
      <c r="B3027" s="212"/>
      <c r="C3027" s="213"/>
      <c r="D3027" s="208" t="s">
        <v>272</v>
      </c>
      <c r="E3027" s="214" t="s">
        <v>44</v>
      </c>
      <c r="F3027" s="215" t="s">
        <v>837</v>
      </c>
      <c r="G3027" s="213"/>
      <c r="H3027" s="214" t="s">
        <v>44</v>
      </c>
      <c r="I3027" s="216"/>
      <c r="J3027" s="213"/>
      <c r="K3027" s="213"/>
      <c r="L3027" s="217"/>
      <c r="M3027" s="218"/>
      <c r="N3027" s="219"/>
      <c r="O3027" s="219"/>
      <c r="P3027" s="219"/>
      <c r="Q3027" s="219"/>
      <c r="R3027" s="219"/>
      <c r="S3027" s="219"/>
      <c r="T3027" s="220"/>
      <c r="AT3027" s="221" t="s">
        <v>272</v>
      </c>
      <c r="AU3027" s="221" t="s">
        <v>91</v>
      </c>
      <c r="AV3027" s="13" t="s">
        <v>89</v>
      </c>
      <c r="AW3027" s="13" t="s">
        <v>38</v>
      </c>
      <c r="AX3027" s="13" t="s">
        <v>82</v>
      </c>
      <c r="AY3027" s="221" t="s">
        <v>262</v>
      </c>
    </row>
    <row r="3028" spans="2:51" s="15" customFormat="1" ht="10">
      <c r="B3028" s="233"/>
      <c r="C3028" s="234"/>
      <c r="D3028" s="208" t="s">
        <v>272</v>
      </c>
      <c r="E3028" s="235" t="s">
        <v>44</v>
      </c>
      <c r="F3028" s="236" t="s">
        <v>397</v>
      </c>
      <c r="G3028" s="234"/>
      <c r="H3028" s="237">
        <v>11</v>
      </c>
      <c r="I3028" s="238"/>
      <c r="J3028" s="234"/>
      <c r="K3028" s="234"/>
      <c r="L3028" s="239"/>
      <c r="M3028" s="240"/>
      <c r="N3028" s="241"/>
      <c r="O3028" s="241"/>
      <c r="P3028" s="241"/>
      <c r="Q3028" s="241"/>
      <c r="R3028" s="241"/>
      <c r="S3028" s="241"/>
      <c r="T3028" s="242"/>
      <c r="AT3028" s="243" t="s">
        <v>272</v>
      </c>
      <c r="AU3028" s="243" t="s">
        <v>91</v>
      </c>
      <c r="AV3028" s="15" t="s">
        <v>91</v>
      </c>
      <c r="AW3028" s="15" t="s">
        <v>38</v>
      </c>
      <c r="AX3028" s="15" t="s">
        <v>82</v>
      </c>
      <c r="AY3028" s="243" t="s">
        <v>262</v>
      </c>
    </row>
    <row r="3029" spans="2:51" s="13" customFormat="1" ht="10">
      <c r="B3029" s="212"/>
      <c r="C3029" s="213"/>
      <c r="D3029" s="208" t="s">
        <v>272</v>
      </c>
      <c r="E3029" s="214" t="s">
        <v>44</v>
      </c>
      <c r="F3029" s="215" t="s">
        <v>838</v>
      </c>
      <c r="G3029" s="213"/>
      <c r="H3029" s="214" t="s">
        <v>44</v>
      </c>
      <c r="I3029" s="216"/>
      <c r="J3029" s="213"/>
      <c r="K3029" s="213"/>
      <c r="L3029" s="217"/>
      <c r="M3029" s="218"/>
      <c r="N3029" s="219"/>
      <c r="O3029" s="219"/>
      <c r="P3029" s="219"/>
      <c r="Q3029" s="219"/>
      <c r="R3029" s="219"/>
      <c r="S3029" s="219"/>
      <c r="T3029" s="220"/>
      <c r="AT3029" s="221" t="s">
        <v>272</v>
      </c>
      <c r="AU3029" s="221" t="s">
        <v>91</v>
      </c>
      <c r="AV3029" s="13" t="s">
        <v>89</v>
      </c>
      <c r="AW3029" s="13" t="s">
        <v>38</v>
      </c>
      <c r="AX3029" s="13" t="s">
        <v>82</v>
      </c>
      <c r="AY3029" s="221" t="s">
        <v>262</v>
      </c>
    </row>
    <row r="3030" spans="2:51" s="15" customFormat="1" ht="10">
      <c r="B3030" s="233"/>
      <c r="C3030" s="234"/>
      <c r="D3030" s="208" t="s">
        <v>272</v>
      </c>
      <c r="E3030" s="235" t="s">
        <v>44</v>
      </c>
      <c r="F3030" s="236" t="s">
        <v>839</v>
      </c>
      <c r="G3030" s="234"/>
      <c r="H3030" s="237">
        <v>3.1</v>
      </c>
      <c r="I3030" s="238"/>
      <c r="J3030" s="234"/>
      <c r="K3030" s="234"/>
      <c r="L3030" s="239"/>
      <c r="M3030" s="240"/>
      <c r="N3030" s="241"/>
      <c r="O3030" s="241"/>
      <c r="P3030" s="241"/>
      <c r="Q3030" s="241"/>
      <c r="R3030" s="241"/>
      <c r="S3030" s="241"/>
      <c r="T3030" s="242"/>
      <c r="AT3030" s="243" t="s">
        <v>272</v>
      </c>
      <c r="AU3030" s="243" t="s">
        <v>91</v>
      </c>
      <c r="AV3030" s="15" t="s">
        <v>91</v>
      </c>
      <c r="AW3030" s="15" t="s">
        <v>38</v>
      </c>
      <c r="AX3030" s="15" t="s">
        <v>82</v>
      </c>
      <c r="AY3030" s="243" t="s">
        <v>262</v>
      </c>
    </row>
    <row r="3031" spans="2:51" s="13" customFormat="1" ht="10">
      <c r="B3031" s="212"/>
      <c r="C3031" s="213"/>
      <c r="D3031" s="208" t="s">
        <v>272</v>
      </c>
      <c r="E3031" s="214" t="s">
        <v>44</v>
      </c>
      <c r="F3031" s="215" t="s">
        <v>840</v>
      </c>
      <c r="G3031" s="213"/>
      <c r="H3031" s="214" t="s">
        <v>44</v>
      </c>
      <c r="I3031" s="216"/>
      <c r="J3031" s="213"/>
      <c r="K3031" s="213"/>
      <c r="L3031" s="217"/>
      <c r="M3031" s="218"/>
      <c r="N3031" s="219"/>
      <c r="O3031" s="219"/>
      <c r="P3031" s="219"/>
      <c r="Q3031" s="219"/>
      <c r="R3031" s="219"/>
      <c r="S3031" s="219"/>
      <c r="T3031" s="220"/>
      <c r="AT3031" s="221" t="s">
        <v>272</v>
      </c>
      <c r="AU3031" s="221" t="s">
        <v>91</v>
      </c>
      <c r="AV3031" s="13" t="s">
        <v>89</v>
      </c>
      <c r="AW3031" s="13" t="s">
        <v>38</v>
      </c>
      <c r="AX3031" s="13" t="s">
        <v>82</v>
      </c>
      <c r="AY3031" s="221" t="s">
        <v>262</v>
      </c>
    </row>
    <row r="3032" spans="2:51" s="15" customFormat="1" ht="10">
      <c r="B3032" s="233"/>
      <c r="C3032" s="234"/>
      <c r="D3032" s="208" t="s">
        <v>272</v>
      </c>
      <c r="E3032" s="235" t="s">
        <v>44</v>
      </c>
      <c r="F3032" s="236" t="s">
        <v>841</v>
      </c>
      <c r="G3032" s="234"/>
      <c r="H3032" s="237">
        <v>4.8</v>
      </c>
      <c r="I3032" s="238"/>
      <c r="J3032" s="234"/>
      <c r="K3032" s="234"/>
      <c r="L3032" s="239"/>
      <c r="M3032" s="240"/>
      <c r="N3032" s="241"/>
      <c r="O3032" s="241"/>
      <c r="P3032" s="241"/>
      <c r="Q3032" s="241"/>
      <c r="R3032" s="241"/>
      <c r="S3032" s="241"/>
      <c r="T3032" s="242"/>
      <c r="AT3032" s="243" t="s">
        <v>272</v>
      </c>
      <c r="AU3032" s="243" t="s">
        <v>91</v>
      </c>
      <c r="AV3032" s="15" t="s">
        <v>91</v>
      </c>
      <c r="AW3032" s="15" t="s">
        <v>38</v>
      </c>
      <c r="AX3032" s="15" t="s">
        <v>82</v>
      </c>
      <c r="AY3032" s="243" t="s">
        <v>262</v>
      </c>
    </row>
    <row r="3033" spans="2:51" s="13" customFormat="1" ht="10">
      <c r="B3033" s="212"/>
      <c r="C3033" s="213"/>
      <c r="D3033" s="208" t="s">
        <v>272</v>
      </c>
      <c r="E3033" s="214" t="s">
        <v>44</v>
      </c>
      <c r="F3033" s="215" t="s">
        <v>842</v>
      </c>
      <c r="G3033" s="213"/>
      <c r="H3033" s="214" t="s">
        <v>44</v>
      </c>
      <c r="I3033" s="216"/>
      <c r="J3033" s="213"/>
      <c r="K3033" s="213"/>
      <c r="L3033" s="217"/>
      <c r="M3033" s="218"/>
      <c r="N3033" s="219"/>
      <c r="O3033" s="219"/>
      <c r="P3033" s="219"/>
      <c r="Q3033" s="219"/>
      <c r="R3033" s="219"/>
      <c r="S3033" s="219"/>
      <c r="T3033" s="220"/>
      <c r="AT3033" s="221" t="s">
        <v>272</v>
      </c>
      <c r="AU3033" s="221" t="s">
        <v>91</v>
      </c>
      <c r="AV3033" s="13" t="s">
        <v>89</v>
      </c>
      <c r="AW3033" s="13" t="s">
        <v>38</v>
      </c>
      <c r="AX3033" s="13" t="s">
        <v>82</v>
      </c>
      <c r="AY3033" s="221" t="s">
        <v>262</v>
      </c>
    </row>
    <row r="3034" spans="2:51" s="15" customFormat="1" ht="10">
      <c r="B3034" s="233"/>
      <c r="C3034" s="234"/>
      <c r="D3034" s="208" t="s">
        <v>272</v>
      </c>
      <c r="E3034" s="235" t="s">
        <v>44</v>
      </c>
      <c r="F3034" s="236" t="s">
        <v>768</v>
      </c>
      <c r="G3034" s="234"/>
      <c r="H3034" s="237">
        <v>3.8</v>
      </c>
      <c r="I3034" s="238"/>
      <c r="J3034" s="234"/>
      <c r="K3034" s="234"/>
      <c r="L3034" s="239"/>
      <c r="M3034" s="240"/>
      <c r="N3034" s="241"/>
      <c r="O3034" s="241"/>
      <c r="P3034" s="241"/>
      <c r="Q3034" s="241"/>
      <c r="R3034" s="241"/>
      <c r="S3034" s="241"/>
      <c r="T3034" s="242"/>
      <c r="AT3034" s="243" t="s">
        <v>272</v>
      </c>
      <c r="AU3034" s="243" t="s">
        <v>91</v>
      </c>
      <c r="AV3034" s="15" t="s">
        <v>91</v>
      </c>
      <c r="AW3034" s="15" t="s">
        <v>38</v>
      </c>
      <c r="AX3034" s="15" t="s">
        <v>82</v>
      </c>
      <c r="AY3034" s="243" t="s">
        <v>262</v>
      </c>
    </row>
    <row r="3035" spans="2:51" s="13" customFormat="1" ht="10">
      <c r="B3035" s="212"/>
      <c r="C3035" s="213"/>
      <c r="D3035" s="208" t="s">
        <v>272</v>
      </c>
      <c r="E3035" s="214" t="s">
        <v>44</v>
      </c>
      <c r="F3035" s="215" t="s">
        <v>843</v>
      </c>
      <c r="G3035" s="213"/>
      <c r="H3035" s="214" t="s">
        <v>44</v>
      </c>
      <c r="I3035" s="216"/>
      <c r="J3035" s="213"/>
      <c r="K3035" s="213"/>
      <c r="L3035" s="217"/>
      <c r="M3035" s="218"/>
      <c r="N3035" s="219"/>
      <c r="O3035" s="219"/>
      <c r="P3035" s="219"/>
      <c r="Q3035" s="219"/>
      <c r="R3035" s="219"/>
      <c r="S3035" s="219"/>
      <c r="T3035" s="220"/>
      <c r="AT3035" s="221" t="s">
        <v>272</v>
      </c>
      <c r="AU3035" s="221" t="s">
        <v>91</v>
      </c>
      <c r="AV3035" s="13" t="s">
        <v>89</v>
      </c>
      <c r="AW3035" s="13" t="s">
        <v>38</v>
      </c>
      <c r="AX3035" s="13" t="s">
        <v>82</v>
      </c>
      <c r="AY3035" s="221" t="s">
        <v>262</v>
      </c>
    </row>
    <row r="3036" spans="2:51" s="13" customFormat="1" ht="10">
      <c r="B3036" s="212"/>
      <c r="C3036" s="213"/>
      <c r="D3036" s="208" t="s">
        <v>272</v>
      </c>
      <c r="E3036" s="214" t="s">
        <v>44</v>
      </c>
      <c r="F3036" s="215" t="s">
        <v>844</v>
      </c>
      <c r="G3036" s="213"/>
      <c r="H3036" s="214" t="s">
        <v>44</v>
      </c>
      <c r="I3036" s="216"/>
      <c r="J3036" s="213"/>
      <c r="K3036" s="213"/>
      <c r="L3036" s="217"/>
      <c r="M3036" s="218"/>
      <c r="N3036" s="219"/>
      <c r="O3036" s="219"/>
      <c r="P3036" s="219"/>
      <c r="Q3036" s="219"/>
      <c r="R3036" s="219"/>
      <c r="S3036" s="219"/>
      <c r="T3036" s="220"/>
      <c r="AT3036" s="221" t="s">
        <v>272</v>
      </c>
      <c r="AU3036" s="221" t="s">
        <v>91</v>
      </c>
      <c r="AV3036" s="13" t="s">
        <v>89</v>
      </c>
      <c r="AW3036" s="13" t="s">
        <v>38</v>
      </c>
      <c r="AX3036" s="13" t="s">
        <v>82</v>
      </c>
      <c r="AY3036" s="221" t="s">
        <v>262</v>
      </c>
    </row>
    <row r="3037" spans="2:51" s="15" customFormat="1" ht="10">
      <c r="B3037" s="233"/>
      <c r="C3037" s="234"/>
      <c r="D3037" s="208" t="s">
        <v>272</v>
      </c>
      <c r="E3037" s="235" t="s">
        <v>44</v>
      </c>
      <c r="F3037" s="236" t="s">
        <v>800</v>
      </c>
      <c r="G3037" s="234"/>
      <c r="H3037" s="237">
        <v>39.5</v>
      </c>
      <c r="I3037" s="238"/>
      <c r="J3037" s="234"/>
      <c r="K3037" s="234"/>
      <c r="L3037" s="239"/>
      <c r="M3037" s="240"/>
      <c r="N3037" s="241"/>
      <c r="O3037" s="241"/>
      <c r="P3037" s="241"/>
      <c r="Q3037" s="241"/>
      <c r="R3037" s="241"/>
      <c r="S3037" s="241"/>
      <c r="T3037" s="242"/>
      <c r="AT3037" s="243" t="s">
        <v>272</v>
      </c>
      <c r="AU3037" s="243" t="s">
        <v>91</v>
      </c>
      <c r="AV3037" s="15" t="s">
        <v>91</v>
      </c>
      <c r="AW3037" s="15" t="s">
        <v>38</v>
      </c>
      <c r="AX3037" s="15" t="s">
        <v>82</v>
      </c>
      <c r="AY3037" s="243" t="s">
        <v>262</v>
      </c>
    </row>
    <row r="3038" spans="2:51" s="13" customFormat="1" ht="10">
      <c r="B3038" s="212"/>
      <c r="C3038" s="213"/>
      <c r="D3038" s="208" t="s">
        <v>272</v>
      </c>
      <c r="E3038" s="214" t="s">
        <v>44</v>
      </c>
      <c r="F3038" s="215" t="s">
        <v>801</v>
      </c>
      <c r="G3038" s="213"/>
      <c r="H3038" s="214" t="s">
        <v>44</v>
      </c>
      <c r="I3038" s="216"/>
      <c r="J3038" s="213"/>
      <c r="K3038" s="213"/>
      <c r="L3038" s="217"/>
      <c r="M3038" s="218"/>
      <c r="N3038" s="219"/>
      <c r="O3038" s="219"/>
      <c r="P3038" s="219"/>
      <c r="Q3038" s="219"/>
      <c r="R3038" s="219"/>
      <c r="S3038" s="219"/>
      <c r="T3038" s="220"/>
      <c r="AT3038" s="221" t="s">
        <v>272</v>
      </c>
      <c r="AU3038" s="221" t="s">
        <v>91</v>
      </c>
      <c r="AV3038" s="13" t="s">
        <v>89</v>
      </c>
      <c r="AW3038" s="13" t="s">
        <v>38</v>
      </c>
      <c r="AX3038" s="13" t="s">
        <v>82</v>
      </c>
      <c r="AY3038" s="221" t="s">
        <v>262</v>
      </c>
    </row>
    <row r="3039" spans="2:51" s="15" customFormat="1" ht="10">
      <c r="B3039" s="233"/>
      <c r="C3039" s="234"/>
      <c r="D3039" s="208" t="s">
        <v>272</v>
      </c>
      <c r="E3039" s="235" t="s">
        <v>44</v>
      </c>
      <c r="F3039" s="236" t="s">
        <v>802</v>
      </c>
      <c r="G3039" s="234"/>
      <c r="H3039" s="237">
        <v>14.3</v>
      </c>
      <c r="I3039" s="238"/>
      <c r="J3039" s="234"/>
      <c r="K3039" s="234"/>
      <c r="L3039" s="239"/>
      <c r="M3039" s="240"/>
      <c r="N3039" s="241"/>
      <c r="O3039" s="241"/>
      <c r="P3039" s="241"/>
      <c r="Q3039" s="241"/>
      <c r="R3039" s="241"/>
      <c r="S3039" s="241"/>
      <c r="T3039" s="242"/>
      <c r="AT3039" s="243" t="s">
        <v>272</v>
      </c>
      <c r="AU3039" s="243" t="s">
        <v>91</v>
      </c>
      <c r="AV3039" s="15" t="s">
        <v>91</v>
      </c>
      <c r="AW3039" s="15" t="s">
        <v>38</v>
      </c>
      <c r="AX3039" s="15" t="s">
        <v>82</v>
      </c>
      <c r="AY3039" s="243" t="s">
        <v>262</v>
      </c>
    </row>
    <row r="3040" spans="2:51" s="13" customFormat="1" ht="10">
      <c r="B3040" s="212"/>
      <c r="C3040" s="213"/>
      <c r="D3040" s="208" t="s">
        <v>272</v>
      </c>
      <c r="E3040" s="214" t="s">
        <v>44</v>
      </c>
      <c r="F3040" s="215" t="s">
        <v>846</v>
      </c>
      <c r="G3040" s="213"/>
      <c r="H3040" s="214" t="s">
        <v>44</v>
      </c>
      <c r="I3040" s="216"/>
      <c r="J3040" s="213"/>
      <c r="K3040" s="213"/>
      <c r="L3040" s="217"/>
      <c r="M3040" s="218"/>
      <c r="N3040" s="219"/>
      <c r="O3040" s="219"/>
      <c r="P3040" s="219"/>
      <c r="Q3040" s="219"/>
      <c r="R3040" s="219"/>
      <c r="S3040" s="219"/>
      <c r="T3040" s="220"/>
      <c r="AT3040" s="221" t="s">
        <v>272</v>
      </c>
      <c r="AU3040" s="221" t="s">
        <v>91</v>
      </c>
      <c r="AV3040" s="13" t="s">
        <v>89</v>
      </c>
      <c r="AW3040" s="13" t="s">
        <v>38</v>
      </c>
      <c r="AX3040" s="13" t="s">
        <v>82</v>
      </c>
      <c r="AY3040" s="221" t="s">
        <v>262</v>
      </c>
    </row>
    <row r="3041" spans="2:51" s="15" customFormat="1" ht="10">
      <c r="B3041" s="233"/>
      <c r="C3041" s="234"/>
      <c r="D3041" s="208" t="s">
        <v>272</v>
      </c>
      <c r="E3041" s="235" t="s">
        <v>44</v>
      </c>
      <c r="F3041" s="236" t="s">
        <v>805</v>
      </c>
      <c r="G3041" s="234"/>
      <c r="H3041" s="237">
        <v>10.199999999999999</v>
      </c>
      <c r="I3041" s="238"/>
      <c r="J3041" s="234"/>
      <c r="K3041" s="234"/>
      <c r="L3041" s="239"/>
      <c r="M3041" s="240"/>
      <c r="N3041" s="241"/>
      <c r="O3041" s="241"/>
      <c r="P3041" s="241"/>
      <c r="Q3041" s="241"/>
      <c r="R3041" s="241"/>
      <c r="S3041" s="241"/>
      <c r="T3041" s="242"/>
      <c r="AT3041" s="243" t="s">
        <v>272</v>
      </c>
      <c r="AU3041" s="243" t="s">
        <v>91</v>
      </c>
      <c r="AV3041" s="15" t="s">
        <v>91</v>
      </c>
      <c r="AW3041" s="15" t="s">
        <v>38</v>
      </c>
      <c r="AX3041" s="15" t="s">
        <v>82</v>
      </c>
      <c r="AY3041" s="243" t="s">
        <v>262</v>
      </c>
    </row>
    <row r="3042" spans="2:51" s="13" customFormat="1" ht="10">
      <c r="B3042" s="212"/>
      <c r="C3042" s="213"/>
      <c r="D3042" s="208" t="s">
        <v>272</v>
      </c>
      <c r="E3042" s="214" t="s">
        <v>44</v>
      </c>
      <c r="F3042" s="215" t="s">
        <v>806</v>
      </c>
      <c r="G3042" s="213"/>
      <c r="H3042" s="214" t="s">
        <v>44</v>
      </c>
      <c r="I3042" s="216"/>
      <c r="J3042" s="213"/>
      <c r="K3042" s="213"/>
      <c r="L3042" s="217"/>
      <c r="M3042" s="218"/>
      <c r="N3042" s="219"/>
      <c r="O3042" s="219"/>
      <c r="P3042" s="219"/>
      <c r="Q3042" s="219"/>
      <c r="R3042" s="219"/>
      <c r="S3042" s="219"/>
      <c r="T3042" s="220"/>
      <c r="AT3042" s="221" t="s">
        <v>272</v>
      </c>
      <c r="AU3042" s="221" t="s">
        <v>91</v>
      </c>
      <c r="AV3042" s="13" t="s">
        <v>89</v>
      </c>
      <c r="AW3042" s="13" t="s">
        <v>38</v>
      </c>
      <c r="AX3042" s="13" t="s">
        <v>82</v>
      </c>
      <c r="AY3042" s="221" t="s">
        <v>262</v>
      </c>
    </row>
    <row r="3043" spans="2:51" s="15" customFormat="1" ht="10">
      <c r="B3043" s="233"/>
      <c r="C3043" s="234"/>
      <c r="D3043" s="208" t="s">
        <v>272</v>
      </c>
      <c r="E3043" s="235" t="s">
        <v>44</v>
      </c>
      <c r="F3043" s="236" t="s">
        <v>807</v>
      </c>
      <c r="G3043" s="234"/>
      <c r="H3043" s="237">
        <v>13.9</v>
      </c>
      <c r="I3043" s="238"/>
      <c r="J3043" s="234"/>
      <c r="K3043" s="234"/>
      <c r="L3043" s="239"/>
      <c r="M3043" s="240"/>
      <c r="N3043" s="241"/>
      <c r="O3043" s="241"/>
      <c r="P3043" s="241"/>
      <c r="Q3043" s="241"/>
      <c r="R3043" s="241"/>
      <c r="S3043" s="241"/>
      <c r="T3043" s="242"/>
      <c r="AT3043" s="243" t="s">
        <v>272</v>
      </c>
      <c r="AU3043" s="243" t="s">
        <v>91</v>
      </c>
      <c r="AV3043" s="15" t="s">
        <v>91</v>
      </c>
      <c r="AW3043" s="15" t="s">
        <v>38</v>
      </c>
      <c r="AX3043" s="15" t="s">
        <v>82</v>
      </c>
      <c r="AY3043" s="243" t="s">
        <v>262</v>
      </c>
    </row>
    <row r="3044" spans="2:51" s="13" customFormat="1" ht="10">
      <c r="B3044" s="212"/>
      <c r="C3044" s="213"/>
      <c r="D3044" s="208" t="s">
        <v>272</v>
      </c>
      <c r="E3044" s="214" t="s">
        <v>44</v>
      </c>
      <c r="F3044" s="215" t="s">
        <v>847</v>
      </c>
      <c r="G3044" s="213"/>
      <c r="H3044" s="214" t="s">
        <v>44</v>
      </c>
      <c r="I3044" s="216"/>
      <c r="J3044" s="213"/>
      <c r="K3044" s="213"/>
      <c r="L3044" s="217"/>
      <c r="M3044" s="218"/>
      <c r="N3044" s="219"/>
      <c r="O3044" s="219"/>
      <c r="P3044" s="219"/>
      <c r="Q3044" s="219"/>
      <c r="R3044" s="219"/>
      <c r="S3044" s="219"/>
      <c r="T3044" s="220"/>
      <c r="AT3044" s="221" t="s">
        <v>272</v>
      </c>
      <c r="AU3044" s="221" t="s">
        <v>91</v>
      </c>
      <c r="AV3044" s="13" t="s">
        <v>89</v>
      </c>
      <c r="AW3044" s="13" t="s">
        <v>38</v>
      </c>
      <c r="AX3044" s="13" t="s">
        <v>82</v>
      </c>
      <c r="AY3044" s="221" t="s">
        <v>262</v>
      </c>
    </row>
    <row r="3045" spans="2:51" s="15" customFormat="1" ht="10">
      <c r="B3045" s="233"/>
      <c r="C3045" s="234"/>
      <c r="D3045" s="208" t="s">
        <v>272</v>
      </c>
      <c r="E3045" s="235" t="s">
        <v>44</v>
      </c>
      <c r="F3045" s="236" t="s">
        <v>809</v>
      </c>
      <c r="G3045" s="234"/>
      <c r="H3045" s="237">
        <v>73.400000000000006</v>
      </c>
      <c r="I3045" s="238"/>
      <c r="J3045" s="234"/>
      <c r="K3045" s="234"/>
      <c r="L3045" s="239"/>
      <c r="M3045" s="240"/>
      <c r="N3045" s="241"/>
      <c r="O3045" s="241"/>
      <c r="P3045" s="241"/>
      <c r="Q3045" s="241"/>
      <c r="R3045" s="241"/>
      <c r="S3045" s="241"/>
      <c r="T3045" s="242"/>
      <c r="AT3045" s="243" t="s">
        <v>272</v>
      </c>
      <c r="AU3045" s="243" t="s">
        <v>91</v>
      </c>
      <c r="AV3045" s="15" t="s">
        <v>91</v>
      </c>
      <c r="AW3045" s="15" t="s">
        <v>38</v>
      </c>
      <c r="AX3045" s="15" t="s">
        <v>82</v>
      </c>
      <c r="AY3045" s="243" t="s">
        <v>262</v>
      </c>
    </row>
    <row r="3046" spans="2:51" s="13" customFormat="1" ht="10">
      <c r="B3046" s="212"/>
      <c r="C3046" s="213"/>
      <c r="D3046" s="208" t="s">
        <v>272</v>
      </c>
      <c r="E3046" s="214" t="s">
        <v>44</v>
      </c>
      <c r="F3046" s="215" t="s">
        <v>861</v>
      </c>
      <c r="G3046" s="213"/>
      <c r="H3046" s="214" t="s">
        <v>44</v>
      </c>
      <c r="I3046" s="216"/>
      <c r="J3046" s="213"/>
      <c r="K3046" s="213"/>
      <c r="L3046" s="217"/>
      <c r="M3046" s="218"/>
      <c r="N3046" s="219"/>
      <c r="O3046" s="219"/>
      <c r="P3046" s="219"/>
      <c r="Q3046" s="219"/>
      <c r="R3046" s="219"/>
      <c r="S3046" s="219"/>
      <c r="T3046" s="220"/>
      <c r="AT3046" s="221" t="s">
        <v>272</v>
      </c>
      <c r="AU3046" s="221" t="s">
        <v>91</v>
      </c>
      <c r="AV3046" s="13" t="s">
        <v>89</v>
      </c>
      <c r="AW3046" s="13" t="s">
        <v>38</v>
      </c>
      <c r="AX3046" s="13" t="s">
        <v>82</v>
      </c>
      <c r="AY3046" s="221" t="s">
        <v>262</v>
      </c>
    </row>
    <row r="3047" spans="2:51" s="15" customFormat="1" ht="10">
      <c r="B3047" s="233"/>
      <c r="C3047" s="234"/>
      <c r="D3047" s="208" t="s">
        <v>272</v>
      </c>
      <c r="E3047" s="235" t="s">
        <v>44</v>
      </c>
      <c r="F3047" s="236" t="s">
        <v>768</v>
      </c>
      <c r="G3047" s="234"/>
      <c r="H3047" s="237">
        <v>3.8</v>
      </c>
      <c r="I3047" s="238"/>
      <c r="J3047" s="234"/>
      <c r="K3047" s="234"/>
      <c r="L3047" s="239"/>
      <c r="M3047" s="240"/>
      <c r="N3047" s="241"/>
      <c r="O3047" s="241"/>
      <c r="P3047" s="241"/>
      <c r="Q3047" s="241"/>
      <c r="R3047" s="241"/>
      <c r="S3047" s="241"/>
      <c r="T3047" s="242"/>
      <c r="AT3047" s="243" t="s">
        <v>272</v>
      </c>
      <c r="AU3047" s="243" t="s">
        <v>91</v>
      </c>
      <c r="AV3047" s="15" t="s">
        <v>91</v>
      </c>
      <c r="AW3047" s="15" t="s">
        <v>38</v>
      </c>
      <c r="AX3047" s="15" t="s">
        <v>82</v>
      </c>
      <c r="AY3047" s="243" t="s">
        <v>262</v>
      </c>
    </row>
    <row r="3048" spans="2:51" s="13" customFormat="1" ht="10">
      <c r="B3048" s="212"/>
      <c r="C3048" s="213"/>
      <c r="D3048" s="208" t="s">
        <v>272</v>
      </c>
      <c r="E3048" s="214" t="s">
        <v>44</v>
      </c>
      <c r="F3048" s="215" t="s">
        <v>862</v>
      </c>
      <c r="G3048" s="213"/>
      <c r="H3048" s="214" t="s">
        <v>44</v>
      </c>
      <c r="I3048" s="216"/>
      <c r="J3048" s="213"/>
      <c r="K3048" s="213"/>
      <c r="L3048" s="217"/>
      <c r="M3048" s="218"/>
      <c r="N3048" s="219"/>
      <c r="O3048" s="219"/>
      <c r="P3048" s="219"/>
      <c r="Q3048" s="219"/>
      <c r="R3048" s="219"/>
      <c r="S3048" s="219"/>
      <c r="T3048" s="220"/>
      <c r="AT3048" s="221" t="s">
        <v>272</v>
      </c>
      <c r="AU3048" s="221" t="s">
        <v>91</v>
      </c>
      <c r="AV3048" s="13" t="s">
        <v>89</v>
      </c>
      <c r="AW3048" s="13" t="s">
        <v>38</v>
      </c>
      <c r="AX3048" s="13" t="s">
        <v>82</v>
      </c>
      <c r="AY3048" s="221" t="s">
        <v>262</v>
      </c>
    </row>
    <row r="3049" spans="2:51" s="15" customFormat="1" ht="10">
      <c r="B3049" s="233"/>
      <c r="C3049" s="234"/>
      <c r="D3049" s="208" t="s">
        <v>272</v>
      </c>
      <c r="E3049" s="235" t="s">
        <v>44</v>
      </c>
      <c r="F3049" s="236" t="s">
        <v>836</v>
      </c>
      <c r="G3049" s="234"/>
      <c r="H3049" s="237">
        <v>10.1</v>
      </c>
      <c r="I3049" s="238"/>
      <c r="J3049" s="234"/>
      <c r="K3049" s="234"/>
      <c r="L3049" s="239"/>
      <c r="M3049" s="240"/>
      <c r="N3049" s="241"/>
      <c r="O3049" s="241"/>
      <c r="P3049" s="241"/>
      <c r="Q3049" s="241"/>
      <c r="R3049" s="241"/>
      <c r="S3049" s="241"/>
      <c r="T3049" s="242"/>
      <c r="AT3049" s="243" t="s">
        <v>272</v>
      </c>
      <c r="AU3049" s="243" t="s">
        <v>91</v>
      </c>
      <c r="AV3049" s="15" t="s">
        <v>91</v>
      </c>
      <c r="AW3049" s="15" t="s">
        <v>38</v>
      </c>
      <c r="AX3049" s="15" t="s">
        <v>82</v>
      </c>
      <c r="AY3049" s="243" t="s">
        <v>262</v>
      </c>
    </row>
    <row r="3050" spans="2:51" s="13" customFormat="1" ht="10">
      <c r="B3050" s="212"/>
      <c r="C3050" s="213"/>
      <c r="D3050" s="208" t="s">
        <v>272</v>
      </c>
      <c r="E3050" s="214" t="s">
        <v>44</v>
      </c>
      <c r="F3050" s="215" t="s">
        <v>863</v>
      </c>
      <c r="G3050" s="213"/>
      <c r="H3050" s="214" t="s">
        <v>44</v>
      </c>
      <c r="I3050" s="216"/>
      <c r="J3050" s="213"/>
      <c r="K3050" s="213"/>
      <c r="L3050" s="217"/>
      <c r="M3050" s="218"/>
      <c r="N3050" s="219"/>
      <c r="O3050" s="219"/>
      <c r="P3050" s="219"/>
      <c r="Q3050" s="219"/>
      <c r="R3050" s="219"/>
      <c r="S3050" s="219"/>
      <c r="T3050" s="220"/>
      <c r="AT3050" s="221" t="s">
        <v>272</v>
      </c>
      <c r="AU3050" s="221" t="s">
        <v>91</v>
      </c>
      <c r="AV3050" s="13" t="s">
        <v>89</v>
      </c>
      <c r="AW3050" s="13" t="s">
        <v>38</v>
      </c>
      <c r="AX3050" s="13" t="s">
        <v>82</v>
      </c>
      <c r="AY3050" s="221" t="s">
        <v>262</v>
      </c>
    </row>
    <row r="3051" spans="2:51" s="15" customFormat="1" ht="10">
      <c r="B3051" s="233"/>
      <c r="C3051" s="234"/>
      <c r="D3051" s="208" t="s">
        <v>272</v>
      </c>
      <c r="E3051" s="235" t="s">
        <v>44</v>
      </c>
      <c r="F3051" s="236" t="s">
        <v>397</v>
      </c>
      <c r="G3051" s="234"/>
      <c r="H3051" s="237">
        <v>11</v>
      </c>
      <c r="I3051" s="238"/>
      <c r="J3051" s="234"/>
      <c r="K3051" s="234"/>
      <c r="L3051" s="239"/>
      <c r="M3051" s="240"/>
      <c r="N3051" s="241"/>
      <c r="O3051" s="241"/>
      <c r="P3051" s="241"/>
      <c r="Q3051" s="241"/>
      <c r="R3051" s="241"/>
      <c r="S3051" s="241"/>
      <c r="T3051" s="242"/>
      <c r="AT3051" s="243" t="s">
        <v>272</v>
      </c>
      <c r="AU3051" s="243" t="s">
        <v>91</v>
      </c>
      <c r="AV3051" s="15" t="s">
        <v>91</v>
      </c>
      <c r="AW3051" s="15" t="s">
        <v>38</v>
      </c>
      <c r="AX3051" s="15" t="s">
        <v>82</v>
      </c>
      <c r="AY3051" s="243" t="s">
        <v>262</v>
      </c>
    </row>
    <row r="3052" spans="2:51" s="13" customFormat="1" ht="10">
      <c r="B3052" s="212"/>
      <c r="C3052" s="213"/>
      <c r="D3052" s="208" t="s">
        <v>272</v>
      </c>
      <c r="E3052" s="214" t="s">
        <v>44</v>
      </c>
      <c r="F3052" s="215" t="s">
        <v>864</v>
      </c>
      <c r="G3052" s="213"/>
      <c r="H3052" s="214" t="s">
        <v>44</v>
      </c>
      <c r="I3052" s="216"/>
      <c r="J3052" s="213"/>
      <c r="K3052" s="213"/>
      <c r="L3052" s="217"/>
      <c r="M3052" s="218"/>
      <c r="N3052" s="219"/>
      <c r="O3052" s="219"/>
      <c r="P3052" s="219"/>
      <c r="Q3052" s="219"/>
      <c r="R3052" s="219"/>
      <c r="S3052" s="219"/>
      <c r="T3052" s="220"/>
      <c r="AT3052" s="221" t="s">
        <v>272</v>
      </c>
      <c r="AU3052" s="221" t="s">
        <v>91</v>
      </c>
      <c r="AV3052" s="13" t="s">
        <v>89</v>
      </c>
      <c r="AW3052" s="13" t="s">
        <v>38</v>
      </c>
      <c r="AX3052" s="13" t="s">
        <v>82</v>
      </c>
      <c r="AY3052" s="221" t="s">
        <v>262</v>
      </c>
    </row>
    <row r="3053" spans="2:51" s="15" customFormat="1" ht="10">
      <c r="B3053" s="233"/>
      <c r="C3053" s="234"/>
      <c r="D3053" s="208" t="s">
        <v>272</v>
      </c>
      <c r="E3053" s="235" t="s">
        <v>44</v>
      </c>
      <c r="F3053" s="236" t="s">
        <v>839</v>
      </c>
      <c r="G3053" s="234"/>
      <c r="H3053" s="237">
        <v>3.1</v>
      </c>
      <c r="I3053" s="238"/>
      <c r="J3053" s="234"/>
      <c r="K3053" s="234"/>
      <c r="L3053" s="239"/>
      <c r="M3053" s="240"/>
      <c r="N3053" s="241"/>
      <c r="O3053" s="241"/>
      <c r="P3053" s="241"/>
      <c r="Q3053" s="241"/>
      <c r="R3053" s="241"/>
      <c r="S3053" s="241"/>
      <c r="T3053" s="242"/>
      <c r="AT3053" s="243" t="s">
        <v>272</v>
      </c>
      <c r="AU3053" s="243" t="s">
        <v>91</v>
      </c>
      <c r="AV3053" s="15" t="s">
        <v>91</v>
      </c>
      <c r="AW3053" s="15" t="s">
        <v>38</v>
      </c>
      <c r="AX3053" s="15" t="s">
        <v>82</v>
      </c>
      <c r="AY3053" s="243" t="s">
        <v>262</v>
      </c>
    </row>
    <row r="3054" spans="2:51" s="13" customFormat="1" ht="10">
      <c r="B3054" s="212"/>
      <c r="C3054" s="213"/>
      <c r="D3054" s="208" t="s">
        <v>272</v>
      </c>
      <c r="E3054" s="214" t="s">
        <v>44</v>
      </c>
      <c r="F3054" s="215" t="s">
        <v>865</v>
      </c>
      <c r="G3054" s="213"/>
      <c r="H3054" s="214" t="s">
        <v>44</v>
      </c>
      <c r="I3054" s="216"/>
      <c r="J3054" s="213"/>
      <c r="K3054" s="213"/>
      <c r="L3054" s="217"/>
      <c r="M3054" s="218"/>
      <c r="N3054" s="219"/>
      <c r="O3054" s="219"/>
      <c r="P3054" s="219"/>
      <c r="Q3054" s="219"/>
      <c r="R3054" s="219"/>
      <c r="S3054" s="219"/>
      <c r="T3054" s="220"/>
      <c r="AT3054" s="221" t="s">
        <v>272</v>
      </c>
      <c r="AU3054" s="221" t="s">
        <v>91</v>
      </c>
      <c r="AV3054" s="13" t="s">
        <v>89</v>
      </c>
      <c r="AW3054" s="13" t="s">
        <v>38</v>
      </c>
      <c r="AX3054" s="13" t="s">
        <v>82</v>
      </c>
      <c r="AY3054" s="221" t="s">
        <v>262</v>
      </c>
    </row>
    <row r="3055" spans="2:51" s="15" customFormat="1" ht="10">
      <c r="B3055" s="233"/>
      <c r="C3055" s="234"/>
      <c r="D3055" s="208" t="s">
        <v>272</v>
      </c>
      <c r="E3055" s="235" t="s">
        <v>44</v>
      </c>
      <c r="F3055" s="236" t="s">
        <v>841</v>
      </c>
      <c r="G3055" s="234"/>
      <c r="H3055" s="237">
        <v>4.8</v>
      </c>
      <c r="I3055" s="238"/>
      <c r="J3055" s="234"/>
      <c r="K3055" s="234"/>
      <c r="L3055" s="239"/>
      <c r="M3055" s="240"/>
      <c r="N3055" s="241"/>
      <c r="O3055" s="241"/>
      <c r="P3055" s="241"/>
      <c r="Q3055" s="241"/>
      <c r="R3055" s="241"/>
      <c r="S3055" s="241"/>
      <c r="T3055" s="242"/>
      <c r="AT3055" s="243" t="s">
        <v>272</v>
      </c>
      <c r="AU3055" s="243" t="s">
        <v>91</v>
      </c>
      <c r="AV3055" s="15" t="s">
        <v>91</v>
      </c>
      <c r="AW3055" s="15" t="s">
        <v>38</v>
      </c>
      <c r="AX3055" s="15" t="s">
        <v>82</v>
      </c>
      <c r="AY3055" s="243" t="s">
        <v>262</v>
      </c>
    </row>
    <row r="3056" spans="2:51" s="13" customFormat="1" ht="10">
      <c r="B3056" s="212"/>
      <c r="C3056" s="213"/>
      <c r="D3056" s="208" t="s">
        <v>272</v>
      </c>
      <c r="E3056" s="214" t="s">
        <v>44</v>
      </c>
      <c r="F3056" s="215" t="s">
        <v>866</v>
      </c>
      <c r="G3056" s="213"/>
      <c r="H3056" s="214" t="s">
        <v>44</v>
      </c>
      <c r="I3056" s="216"/>
      <c r="J3056" s="213"/>
      <c r="K3056" s="213"/>
      <c r="L3056" s="217"/>
      <c r="M3056" s="218"/>
      <c r="N3056" s="219"/>
      <c r="O3056" s="219"/>
      <c r="P3056" s="219"/>
      <c r="Q3056" s="219"/>
      <c r="R3056" s="219"/>
      <c r="S3056" s="219"/>
      <c r="T3056" s="220"/>
      <c r="AT3056" s="221" t="s">
        <v>272</v>
      </c>
      <c r="AU3056" s="221" t="s">
        <v>91</v>
      </c>
      <c r="AV3056" s="13" t="s">
        <v>89</v>
      </c>
      <c r="AW3056" s="13" t="s">
        <v>38</v>
      </c>
      <c r="AX3056" s="13" t="s">
        <v>82</v>
      </c>
      <c r="AY3056" s="221" t="s">
        <v>262</v>
      </c>
    </row>
    <row r="3057" spans="2:51" s="15" customFormat="1" ht="10">
      <c r="B3057" s="233"/>
      <c r="C3057" s="234"/>
      <c r="D3057" s="208" t="s">
        <v>272</v>
      </c>
      <c r="E3057" s="235" t="s">
        <v>44</v>
      </c>
      <c r="F3057" s="236" t="s">
        <v>768</v>
      </c>
      <c r="G3057" s="234"/>
      <c r="H3057" s="237">
        <v>3.8</v>
      </c>
      <c r="I3057" s="238"/>
      <c r="J3057" s="234"/>
      <c r="K3057" s="234"/>
      <c r="L3057" s="239"/>
      <c r="M3057" s="240"/>
      <c r="N3057" s="241"/>
      <c r="O3057" s="241"/>
      <c r="P3057" s="241"/>
      <c r="Q3057" s="241"/>
      <c r="R3057" s="241"/>
      <c r="S3057" s="241"/>
      <c r="T3057" s="242"/>
      <c r="AT3057" s="243" t="s">
        <v>272</v>
      </c>
      <c r="AU3057" s="243" t="s">
        <v>91</v>
      </c>
      <c r="AV3057" s="15" t="s">
        <v>91</v>
      </c>
      <c r="AW3057" s="15" t="s">
        <v>38</v>
      </c>
      <c r="AX3057" s="15" t="s">
        <v>82</v>
      </c>
      <c r="AY3057" s="243" t="s">
        <v>262</v>
      </c>
    </row>
    <row r="3058" spans="2:51" s="13" customFormat="1" ht="10">
      <c r="B3058" s="212"/>
      <c r="C3058" s="213"/>
      <c r="D3058" s="208" t="s">
        <v>272</v>
      </c>
      <c r="E3058" s="214" t="s">
        <v>44</v>
      </c>
      <c r="F3058" s="215" t="s">
        <v>867</v>
      </c>
      <c r="G3058" s="213"/>
      <c r="H3058" s="214" t="s">
        <v>44</v>
      </c>
      <c r="I3058" s="216"/>
      <c r="J3058" s="213"/>
      <c r="K3058" s="213"/>
      <c r="L3058" s="217"/>
      <c r="M3058" s="218"/>
      <c r="N3058" s="219"/>
      <c r="O3058" s="219"/>
      <c r="P3058" s="219"/>
      <c r="Q3058" s="219"/>
      <c r="R3058" s="219"/>
      <c r="S3058" s="219"/>
      <c r="T3058" s="220"/>
      <c r="AT3058" s="221" t="s">
        <v>272</v>
      </c>
      <c r="AU3058" s="221" t="s">
        <v>91</v>
      </c>
      <c r="AV3058" s="13" t="s">
        <v>89</v>
      </c>
      <c r="AW3058" s="13" t="s">
        <v>38</v>
      </c>
      <c r="AX3058" s="13" t="s">
        <v>82</v>
      </c>
      <c r="AY3058" s="221" t="s">
        <v>262</v>
      </c>
    </row>
    <row r="3059" spans="2:51" s="13" customFormat="1" ht="10">
      <c r="B3059" s="212"/>
      <c r="C3059" s="213"/>
      <c r="D3059" s="208" t="s">
        <v>272</v>
      </c>
      <c r="E3059" s="214" t="s">
        <v>44</v>
      </c>
      <c r="F3059" s="215" t="s">
        <v>868</v>
      </c>
      <c r="G3059" s="213"/>
      <c r="H3059" s="214" t="s">
        <v>44</v>
      </c>
      <c r="I3059" s="216"/>
      <c r="J3059" s="213"/>
      <c r="K3059" s="213"/>
      <c r="L3059" s="217"/>
      <c r="M3059" s="218"/>
      <c r="N3059" s="219"/>
      <c r="O3059" s="219"/>
      <c r="P3059" s="219"/>
      <c r="Q3059" s="219"/>
      <c r="R3059" s="219"/>
      <c r="S3059" s="219"/>
      <c r="T3059" s="220"/>
      <c r="AT3059" s="221" t="s">
        <v>272</v>
      </c>
      <c r="AU3059" s="221" t="s">
        <v>91</v>
      </c>
      <c r="AV3059" s="13" t="s">
        <v>89</v>
      </c>
      <c r="AW3059" s="13" t="s">
        <v>38</v>
      </c>
      <c r="AX3059" s="13" t="s">
        <v>82</v>
      </c>
      <c r="AY3059" s="221" t="s">
        <v>262</v>
      </c>
    </row>
    <row r="3060" spans="2:51" s="15" customFormat="1" ht="10">
      <c r="B3060" s="233"/>
      <c r="C3060" s="234"/>
      <c r="D3060" s="208" t="s">
        <v>272</v>
      </c>
      <c r="E3060" s="235" t="s">
        <v>44</v>
      </c>
      <c r="F3060" s="236" t="s">
        <v>800</v>
      </c>
      <c r="G3060" s="234"/>
      <c r="H3060" s="237">
        <v>39.5</v>
      </c>
      <c r="I3060" s="238"/>
      <c r="J3060" s="234"/>
      <c r="K3060" s="234"/>
      <c r="L3060" s="239"/>
      <c r="M3060" s="240"/>
      <c r="N3060" s="241"/>
      <c r="O3060" s="241"/>
      <c r="P3060" s="241"/>
      <c r="Q3060" s="241"/>
      <c r="R3060" s="241"/>
      <c r="S3060" s="241"/>
      <c r="T3060" s="242"/>
      <c r="AT3060" s="243" t="s">
        <v>272</v>
      </c>
      <c r="AU3060" s="243" t="s">
        <v>91</v>
      </c>
      <c r="AV3060" s="15" t="s">
        <v>91</v>
      </c>
      <c r="AW3060" s="15" t="s">
        <v>38</v>
      </c>
      <c r="AX3060" s="15" t="s">
        <v>82</v>
      </c>
      <c r="AY3060" s="243" t="s">
        <v>262</v>
      </c>
    </row>
    <row r="3061" spans="2:51" s="13" customFormat="1" ht="10">
      <c r="B3061" s="212"/>
      <c r="C3061" s="213"/>
      <c r="D3061" s="208" t="s">
        <v>272</v>
      </c>
      <c r="E3061" s="214" t="s">
        <v>44</v>
      </c>
      <c r="F3061" s="215" t="s">
        <v>801</v>
      </c>
      <c r="G3061" s="213"/>
      <c r="H3061" s="214" t="s">
        <v>44</v>
      </c>
      <c r="I3061" s="216"/>
      <c r="J3061" s="213"/>
      <c r="K3061" s="213"/>
      <c r="L3061" s="217"/>
      <c r="M3061" s="218"/>
      <c r="N3061" s="219"/>
      <c r="O3061" s="219"/>
      <c r="P3061" s="219"/>
      <c r="Q3061" s="219"/>
      <c r="R3061" s="219"/>
      <c r="S3061" s="219"/>
      <c r="T3061" s="220"/>
      <c r="AT3061" s="221" t="s">
        <v>272</v>
      </c>
      <c r="AU3061" s="221" t="s">
        <v>91</v>
      </c>
      <c r="AV3061" s="13" t="s">
        <v>89</v>
      </c>
      <c r="AW3061" s="13" t="s">
        <v>38</v>
      </c>
      <c r="AX3061" s="13" t="s">
        <v>82</v>
      </c>
      <c r="AY3061" s="221" t="s">
        <v>262</v>
      </c>
    </row>
    <row r="3062" spans="2:51" s="15" customFormat="1" ht="10">
      <c r="B3062" s="233"/>
      <c r="C3062" s="234"/>
      <c r="D3062" s="208" t="s">
        <v>272</v>
      </c>
      <c r="E3062" s="235" t="s">
        <v>44</v>
      </c>
      <c r="F3062" s="236" t="s">
        <v>802</v>
      </c>
      <c r="G3062" s="234"/>
      <c r="H3062" s="237">
        <v>14.3</v>
      </c>
      <c r="I3062" s="238"/>
      <c r="J3062" s="234"/>
      <c r="K3062" s="234"/>
      <c r="L3062" s="239"/>
      <c r="M3062" s="240"/>
      <c r="N3062" s="241"/>
      <c r="O3062" s="241"/>
      <c r="P3062" s="241"/>
      <c r="Q3062" s="241"/>
      <c r="R3062" s="241"/>
      <c r="S3062" s="241"/>
      <c r="T3062" s="242"/>
      <c r="AT3062" s="243" t="s">
        <v>272</v>
      </c>
      <c r="AU3062" s="243" t="s">
        <v>91</v>
      </c>
      <c r="AV3062" s="15" t="s">
        <v>91</v>
      </c>
      <c r="AW3062" s="15" t="s">
        <v>38</v>
      </c>
      <c r="AX3062" s="15" t="s">
        <v>82</v>
      </c>
      <c r="AY3062" s="243" t="s">
        <v>262</v>
      </c>
    </row>
    <row r="3063" spans="2:51" s="13" customFormat="1" ht="10">
      <c r="B3063" s="212"/>
      <c r="C3063" s="213"/>
      <c r="D3063" s="208" t="s">
        <v>272</v>
      </c>
      <c r="E3063" s="214" t="s">
        <v>44</v>
      </c>
      <c r="F3063" s="215" t="s">
        <v>869</v>
      </c>
      <c r="G3063" s="213"/>
      <c r="H3063" s="214" t="s">
        <v>44</v>
      </c>
      <c r="I3063" s="216"/>
      <c r="J3063" s="213"/>
      <c r="K3063" s="213"/>
      <c r="L3063" s="217"/>
      <c r="M3063" s="218"/>
      <c r="N3063" s="219"/>
      <c r="O3063" s="219"/>
      <c r="P3063" s="219"/>
      <c r="Q3063" s="219"/>
      <c r="R3063" s="219"/>
      <c r="S3063" s="219"/>
      <c r="T3063" s="220"/>
      <c r="AT3063" s="221" t="s">
        <v>272</v>
      </c>
      <c r="AU3063" s="221" t="s">
        <v>91</v>
      </c>
      <c r="AV3063" s="13" t="s">
        <v>89</v>
      </c>
      <c r="AW3063" s="13" t="s">
        <v>38</v>
      </c>
      <c r="AX3063" s="13" t="s">
        <v>82</v>
      </c>
      <c r="AY3063" s="221" t="s">
        <v>262</v>
      </c>
    </row>
    <row r="3064" spans="2:51" s="15" customFormat="1" ht="10">
      <c r="B3064" s="233"/>
      <c r="C3064" s="234"/>
      <c r="D3064" s="208" t="s">
        <v>272</v>
      </c>
      <c r="E3064" s="235" t="s">
        <v>44</v>
      </c>
      <c r="F3064" s="236" t="s">
        <v>805</v>
      </c>
      <c r="G3064" s="234"/>
      <c r="H3064" s="237">
        <v>10.199999999999999</v>
      </c>
      <c r="I3064" s="238"/>
      <c r="J3064" s="234"/>
      <c r="K3064" s="234"/>
      <c r="L3064" s="239"/>
      <c r="M3064" s="240"/>
      <c r="N3064" s="241"/>
      <c r="O3064" s="241"/>
      <c r="P3064" s="241"/>
      <c r="Q3064" s="241"/>
      <c r="R3064" s="241"/>
      <c r="S3064" s="241"/>
      <c r="T3064" s="242"/>
      <c r="AT3064" s="243" t="s">
        <v>272</v>
      </c>
      <c r="AU3064" s="243" t="s">
        <v>91</v>
      </c>
      <c r="AV3064" s="15" t="s">
        <v>91</v>
      </c>
      <c r="AW3064" s="15" t="s">
        <v>38</v>
      </c>
      <c r="AX3064" s="15" t="s">
        <v>82</v>
      </c>
      <c r="AY3064" s="243" t="s">
        <v>262</v>
      </c>
    </row>
    <row r="3065" spans="2:51" s="13" customFormat="1" ht="10">
      <c r="B3065" s="212"/>
      <c r="C3065" s="213"/>
      <c r="D3065" s="208" t="s">
        <v>272</v>
      </c>
      <c r="E3065" s="214" t="s">
        <v>44</v>
      </c>
      <c r="F3065" s="215" t="s">
        <v>806</v>
      </c>
      <c r="G3065" s="213"/>
      <c r="H3065" s="214" t="s">
        <v>44</v>
      </c>
      <c r="I3065" s="216"/>
      <c r="J3065" s="213"/>
      <c r="K3065" s="213"/>
      <c r="L3065" s="217"/>
      <c r="M3065" s="218"/>
      <c r="N3065" s="219"/>
      <c r="O3065" s="219"/>
      <c r="P3065" s="219"/>
      <c r="Q3065" s="219"/>
      <c r="R3065" s="219"/>
      <c r="S3065" s="219"/>
      <c r="T3065" s="220"/>
      <c r="AT3065" s="221" t="s">
        <v>272</v>
      </c>
      <c r="AU3065" s="221" t="s">
        <v>91</v>
      </c>
      <c r="AV3065" s="13" t="s">
        <v>89</v>
      </c>
      <c r="AW3065" s="13" t="s">
        <v>38</v>
      </c>
      <c r="AX3065" s="13" t="s">
        <v>82</v>
      </c>
      <c r="AY3065" s="221" t="s">
        <v>262</v>
      </c>
    </row>
    <row r="3066" spans="2:51" s="15" customFormat="1" ht="10">
      <c r="B3066" s="233"/>
      <c r="C3066" s="234"/>
      <c r="D3066" s="208" t="s">
        <v>272</v>
      </c>
      <c r="E3066" s="235" t="s">
        <v>44</v>
      </c>
      <c r="F3066" s="236" t="s">
        <v>807</v>
      </c>
      <c r="G3066" s="234"/>
      <c r="H3066" s="237">
        <v>13.9</v>
      </c>
      <c r="I3066" s="238"/>
      <c r="J3066" s="234"/>
      <c r="K3066" s="234"/>
      <c r="L3066" s="239"/>
      <c r="M3066" s="240"/>
      <c r="N3066" s="241"/>
      <c r="O3066" s="241"/>
      <c r="P3066" s="241"/>
      <c r="Q3066" s="241"/>
      <c r="R3066" s="241"/>
      <c r="S3066" s="241"/>
      <c r="T3066" s="242"/>
      <c r="AT3066" s="243" t="s">
        <v>272</v>
      </c>
      <c r="AU3066" s="243" t="s">
        <v>91</v>
      </c>
      <c r="AV3066" s="15" t="s">
        <v>91</v>
      </c>
      <c r="AW3066" s="15" t="s">
        <v>38</v>
      </c>
      <c r="AX3066" s="15" t="s">
        <v>82</v>
      </c>
      <c r="AY3066" s="243" t="s">
        <v>262</v>
      </c>
    </row>
    <row r="3067" spans="2:51" s="13" customFormat="1" ht="10">
      <c r="B3067" s="212"/>
      <c r="C3067" s="213"/>
      <c r="D3067" s="208" t="s">
        <v>272</v>
      </c>
      <c r="E3067" s="214" t="s">
        <v>44</v>
      </c>
      <c r="F3067" s="215" t="s">
        <v>870</v>
      </c>
      <c r="G3067" s="213"/>
      <c r="H3067" s="214" t="s">
        <v>44</v>
      </c>
      <c r="I3067" s="216"/>
      <c r="J3067" s="213"/>
      <c r="K3067" s="213"/>
      <c r="L3067" s="217"/>
      <c r="M3067" s="218"/>
      <c r="N3067" s="219"/>
      <c r="O3067" s="219"/>
      <c r="P3067" s="219"/>
      <c r="Q3067" s="219"/>
      <c r="R3067" s="219"/>
      <c r="S3067" s="219"/>
      <c r="T3067" s="220"/>
      <c r="AT3067" s="221" t="s">
        <v>272</v>
      </c>
      <c r="AU3067" s="221" t="s">
        <v>91</v>
      </c>
      <c r="AV3067" s="13" t="s">
        <v>89</v>
      </c>
      <c r="AW3067" s="13" t="s">
        <v>38</v>
      </c>
      <c r="AX3067" s="13" t="s">
        <v>82</v>
      </c>
      <c r="AY3067" s="221" t="s">
        <v>262</v>
      </c>
    </row>
    <row r="3068" spans="2:51" s="15" customFormat="1" ht="10">
      <c r="B3068" s="233"/>
      <c r="C3068" s="234"/>
      <c r="D3068" s="208" t="s">
        <v>272</v>
      </c>
      <c r="E3068" s="235" t="s">
        <v>44</v>
      </c>
      <c r="F3068" s="236" t="s">
        <v>871</v>
      </c>
      <c r="G3068" s="234"/>
      <c r="H3068" s="237">
        <v>73.8</v>
      </c>
      <c r="I3068" s="238"/>
      <c r="J3068" s="234"/>
      <c r="K3068" s="234"/>
      <c r="L3068" s="239"/>
      <c r="M3068" s="240"/>
      <c r="N3068" s="241"/>
      <c r="O3068" s="241"/>
      <c r="P3068" s="241"/>
      <c r="Q3068" s="241"/>
      <c r="R3068" s="241"/>
      <c r="S3068" s="241"/>
      <c r="T3068" s="242"/>
      <c r="AT3068" s="243" t="s">
        <v>272</v>
      </c>
      <c r="AU3068" s="243" t="s">
        <v>91</v>
      </c>
      <c r="AV3068" s="15" t="s">
        <v>91</v>
      </c>
      <c r="AW3068" s="15" t="s">
        <v>38</v>
      </c>
      <c r="AX3068" s="15" t="s">
        <v>82</v>
      </c>
      <c r="AY3068" s="243" t="s">
        <v>262</v>
      </c>
    </row>
    <row r="3069" spans="2:51" s="13" customFormat="1" ht="10">
      <c r="B3069" s="212"/>
      <c r="C3069" s="213"/>
      <c r="D3069" s="208" t="s">
        <v>272</v>
      </c>
      <c r="E3069" s="214" t="s">
        <v>44</v>
      </c>
      <c r="F3069" s="215" t="s">
        <v>872</v>
      </c>
      <c r="G3069" s="213"/>
      <c r="H3069" s="214" t="s">
        <v>44</v>
      </c>
      <c r="I3069" s="216"/>
      <c r="J3069" s="213"/>
      <c r="K3069" s="213"/>
      <c r="L3069" s="217"/>
      <c r="M3069" s="218"/>
      <c r="N3069" s="219"/>
      <c r="O3069" s="219"/>
      <c r="P3069" s="219"/>
      <c r="Q3069" s="219"/>
      <c r="R3069" s="219"/>
      <c r="S3069" s="219"/>
      <c r="T3069" s="220"/>
      <c r="AT3069" s="221" t="s">
        <v>272</v>
      </c>
      <c r="AU3069" s="221" t="s">
        <v>91</v>
      </c>
      <c r="AV3069" s="13" t="s">
        <v>89</v>
      </c>
      <c r="AW3069" s="13" t="s">
        <v>38</v>
      </c>
      <c r="AX3069" s="13" t="s">
        <v>82</v>
      </c>
      <c r="AY3069" s="221" t="s">
        <v>262</v>
      </c>
    </row>
    <row r="3070" spans="2:51" s="15" customFormat="1" ht="10">
      <c r="B3070" s="233"/>
      <c r="C3070" s="234"/>
      <c r="D3070" s="208" t="s">
        <v>272</v>
      </c>
      <c r="E3070" s="235" t="s">
        <v>44</v>
      </c>
      <c r="F3070" s="236" t="s">
        <v>873</v>
      </c>
      <c r="G3070" s="234"/>
      <c r="H3070" s="237">
        <v>6.7</v>
      </c>
      <c r="I3070" s="238"/>
      <c r="J3070" s="234"/>
      <c r="K3070" s="234"/>
      <c r="L3070" s="239"/>
      <c r="M3070" s="240"/>
      <c r="N3070" s="241"/>
      <c r="O3070" s="241"/>
      <c r="P3070" s="241"/>
      <c r="Q3070" s="241"/>
      <c r="R3070" s="241"/>
      <c r="S3070" s="241"/>
      <c r="T3070" s="242"/>
      <c r="AT3070" s="243" t="s">
        <v>272</v>
      </c>
      <c r="AU3070" s="243" t="s">
        <v>91</v>
      </c>
      <c r="AV3070" s="15" t="s">
        <v>91</v>
      </c>
      <c r="AW3070" s="15" t="s">
        <v>38</v>
      </c>
      <c r="AX3070" s="15" t="s">
        <v>82</v>
      </c>
      <c r="AY3070" s="243" t="s">
        <v>262</v>
      </c>
    </row>
    <row r="3071" spans="2:51" s="13" customFormat="1" ht="10">
      <c r="B3071" s="212"/>
      <c r="C3071" s="213"/>
      <c r="D3071" s="208" t="s">
        <v>272</v>
      </c>
      <c r="E3071" s="214" t="s">
        <v>44</v>
      </c>
      <c r="F3071" s="215" t="s">
        <v>886</v>
      </c>
      <c r="G3071" s="213"/>
      <c r="H3071" s="214" t="s">
        <v>44</v>
      </c>
      <c r="I3071" s="216"/>
      <c r="J3071" s="213"/>
      <c r="K3071" s="213"/>
      <c r="L3071" s="217"/>
      <c r="M3071" s="218"/>
      <c r="N3071" s="219"/>
      <c r="O3071" s="219"/>
      <c r="P3071" s="219"/>
      <c r="Q3071" s="219"/>
      <c r="R3071" s="219"/>
      <c r="S3071" s="219"/>
      <c r="T3071" s="220"/>
      <c r="AT3071" s="221" t="s">
        <v>272</v>
      </c>
      <c r="AU3071" s="221" t="s">
        <v>91</v>
      </c>
      <c r="AV3071" s="13" t="s">
        <v>89</v>
      </c>
      <c r="AW3071" s="13" t="s">
        <v>38</v>
      </c>
      <c r="AX3071" s="13" t="s">
        <v>82</v>
      </c>
      <c r="AY3071" s="221" t="s">
        <v>262</v>
      </c>
    </row>
    <row r="3072" spans="2:51" s="15" customFormat="1" ht="10">
      <c r="B3072" s="233"/>
      <c r="C3072" s="234"/>
      <c r="D3072" s="208" t="s">
        <v>272</v>
      </c>
      <c r="E3072" s="235" t="s">
        <v>44</v>
      </c>
      <c r="F3072" s="236" t="s">
        <v>768</v>
      </c>
      <c r="G3072" s="234"/>
      <c r="H3072" s="237">
        <v>3.8</v>
      </c>
      <c r="I3072" s="238"/>
      <c r="J3072" s="234"/>
      <c r="K3072" s="234"/>
      <c r="L3072" s="239"/>
      <c r="M3072" s="240"/>
      <c r="N3072" s="241"/>
      <c r="O3072" s="241"/>
      <c r="P3072" s="241"/>
      <c r="Q3072" s="241"/>
      <c r="R3072" s="241"/>
      <c r="S3072" s="241"/>
      <c r="T3072" s="242"/>
      <c r="AT3072" s="243" t="s">
        <v>272</v>
      </c>
      <c r="AU3072" s="243" t="s">
        <v>91</v>
      </c>
      <c r="AV3072" s="15" t="s">
        <v>91</v>
      </c>
      <c r="AW3072" s="15" t="s">
        <v>38</v>
      </c>
      <c r="AX3072" s="15" t="s">
        <v>82</v>
      </c>
      <c r="AY3072" s="243" t="s">
        <v>262</v>
      </c>
    </row>
    <row r="3073" spans="2:51" s="13" customFormat="1" ht="10">
      <c r="B3073" s="212"/>
      <c r="C3073" s="213"/>
      <c r="D3073" s="208" t="s">
        <v>272</v>
      </c>
      <c r="E3073" s="214" t="s">
        <v>44</v>
      </c>
      <c r="F3073" s="215" t="s">
        <v>887</v>
      </c>
      <c r="G3073" s="213"/>
      <c r="H3073" s="214" t="s">
        <v>44</v>
      </c>
      <c r="I3073" s="216"/>
      <c r="J3073" s="213"/>
      <c r="K3073" s="213"/>
      <c r="L3073" s="217"/>
      <c r="M3073" s="218"/>
      <c r="N3073" s="219"/>
      <c r="O3073" s="219"/>
      <c r="P3073" s="219"/>
      <c r="Q3073" s="219"/>
      <c r="R3073" s="219"/>
      <c r="S3073" s="219"/>
      <c r="T3073" s="220"/>
      <c r="AT3073" s="221" t="s">
        <v>272</v>
      </c>
      <c r="AU3073" s="221" t="s">
        <v>91</v>
      </c>
      <c r="AV3073" s="13" t="s">
        <v>89</v>
      </c>
      <c r="AW3073" s="13" t="s">
        <v>38</v>
      </c>
      <c r="AX3073" s="13" t="s">
        <v>82</v>
      </c>
      <c r="AY3073" s="221" t="s">
        <v>262</v>
      </c>
    </row>
    <row r="3074" spans="2:51" s="15" customFormat="1" ht="10">
      <c r="B3074" s="233"/>
      <c r="C3074" s="234"/>
      <c r="D3074" s="208" t="s">
        <v>272</v>
      </c>
      <c r="E3074" s="235" t="s">
        <v>44</v>
      </c>
      <c r="F3074" s="236" t="s">
        <v>836</v>
      </c>
      <c r="G3074" s="234"/>
      <c r="H3074" s="237">
        <v>10.1</v>
      </c>
      <c r="I3074" s="238"/>
      <c r="J3074" s="234"/>
      <c r="K3074" s="234"/>
      <c r="L3074" s="239"/>
      <c r="M3074" s="240"/>
      <c r="N3074" s="241"/>
      <c r="O3074" s="241"/>
      <c r="P3074" s="241"/>
      <c r="Q3074" s="241"/>
      <c r="R3074" s="241"/>
      <c r="S3074" s="241"/>
      <c r="T3074" s="242"/>
      <c r="AT3074" s="243" t="s">
        <v>272</v>
      </c>
      <c r="AU3074" s="243" t="s">
        <v>91</v>
      </c>
      <c r="AV3074" s="15" t="s">
        <v>91</v>
      </c>
      <c r="AW3074" s="15" t="s">
        <v>38</v>
      </c>
      <c r="AX3074" s="15" t="s">
        <v>82</v>
      </c>
      <c r="AY3074" s="243" t="s">
        <v>262</v>
      </c>
    </row>
    <row r="3075" spans="2:51" s="13" customFormat="1" ht="10">
      <c r="B3075" s="212"/>
      <c r="C3075" s="213"/>
      <c r="D3075" s="208" t="s">
        <v>272</v>
      </c>
      <c r="E3075" s="214" t="s">
        <v>44</v>
      </c>
      <c r="F3075" s="215" t="s">
        <v>888</v>
      </c>
      <c r="G3075" s="213"/>
      <c r="H3075" s="214" t="s">
        <v>44</v>
      </c>
      <c r="I3075" s="216"/>
      <c r="J3075" s="213"/>
      <c r="K3075" s="213"/>
      <c r="L3075" s="217"/>
      <c r="M3075" s="218"/>
      <c r="N3075" s="219"/>
      <c r="O3075" s="219"/>
      <c r="P3075" s="219"/>
      <c r="Q3075" s="219"/>
      <c r="R3075" s="219"/>
      <c r="S3075" s="219"/>
      <c r="T3075" s="220"/>
      <c r="AT3075" s="221" t="s">
        <v>272</v>
      </c>
      <c r="AU3075" s="221" t="s">
        <v>91</v>
      </c>
      <c r="AV3075" s="13" t="s">
        <v>89</v>
      </c>
      <c r="AW3075" s="13" t="s">
        <v>38</v>
      </c>
      <c r="AX3075" s="13" t="s">
        <v>82</v>
      </c>
      <c r="AY3075" s="221" t="s">
        <v>262</v>
      </c>
    </row>
    <row r="3076" spans="2:51" s="15" customFormat="1" ht="10">
      <c r="B3076" s="233"/>
      <c r="C3076" s="234"/>
      <c r="D3076" s="208" t="s">
        <v>272</v>
      </c>
      <c r="E3076" s="235" t="s">
        <v>44</v>
      </c>
      <c r="F3076" s="236" t="s">
        <v>397</v>
      </c>
      <c r="G3076" s="234"/>
      <c r="H3076" s="237">
        <v>11</v>
      </c>
      <c r="I3076" s="238"/>
      <c r="J3076" s="234"/>
      <c r="K3076" s="234"/>
      <c r="L3076" s="239"/>
      <c r="M3076" s="240"/>
      <c r="N3076" s="241"/>
      <c r="O3076" s="241"/>
      <c r="P3076" s="241"/>
      <c r="Q3076" s="241"/>
      <c r="R3076" s="241"/>
      <c r="S3076" s="241"/>
      <c r="T3076" s="242"/>
      <c r="AT3076" s="243" t="s">
        <v>272</v>
      </c>
      <c r="AU3076" s="243" t="s">
        <v>91</v>
      </c>
      <c r="AV3076" s="15" t="s">
        <v>91</v>
      </c>
      <c r="AW3076" s="15" t="s">
        <v>38</v>
      </c>
      <c r="AX3076" s="15" t="s">
        <v>82</v>
      </c>
      <c r="AY3076" s="243" t="s">
        <v>262</v>
      </c>
    </row>
    <row r="3077" spans="2:51" s="13" customFormat="1" ht="10">
      <c r="B3077" s="212"/>
      <c r="C3077" s="213"/>
      <c r="D3077" s="208" t="s">
        <v>272</v>
      </c>
      <c r="E3077" s="214" t="s">
        <v>44</v>
      </c>
      <c r="F3077" s="215" t="s">
        <v>889</v>
      </c>
      <c r="G3077" s="213"/>
      <c r="H3077" s="214" t="s">
        <v>44</v>
      </c>
      <c r="I3077" s="216"/>
      <c r="J3077" s="213"/>
      <c r="K3077" s="213"/>
      <c r="L3077" s="217"/>
      <c r="M3077" s="218"/>
      <c r="N3077" s="219"/>
      <c r="O3077" s="219"/>
      <c r="P3077" s="219"/>
      <c r="Q3077" s="219"/>
      <c r="R3077" s="219"/>
      <c r="S3077" s="219"/>
      <c r="T3077" s="220"/>
      <c r="AT3077" s="221" t="s">
        <v>272</v>
      </c>
      <c r="AU3077" s="221" t="s">
        <v>91</v>
      </c>
      <c r="AV3077" s="13" t="s">
        <v>89</v>
      </c>
      <c r="AW3077" s="13" t="s">
        <v>38</v>
      </c>
      <c r="AX3077" s="13" t="s">
        <v>82</v>
      </c>
      <c r="AY3077" s="221" t="s">
        <v>262</v>
      </c>
    </row>
    <row r="3078" spans="2:51" s="15" customFormat="1" ht="10">
      <c r="B3078" s="233"/>
      <c r="C3078" s="234"/>
      <c r="D3078" s="208" t="s">
        <v>272</v>
      </c>
      <c r="E3078" s="235" t="s">
        <v>44</v>
      </c>
      <c r="F3078" s="236" t="s">
        <v>839</v>
      </c>
      <c r="G3078" s="234"/>
      <c r="H3078" s="237">
        <v>3.1</v>
      </c>
      <c r="I3078" s="238"/>
      <c r="J3078" s="234"/>
      <c r="K3078" s="234"/>
      <c r="L3078" s="239"/>
      <c r="M3078" s="240"/>
      <c r="N3078" s="241"/>
      <c r="O3078" s="241"/>
      <c r="P3078" s="241"/>
      <c r="Q3078" s="241"/>
      <c r="R3078" s="241"/>
      <c r="S3078" s="241"/>
      <c r="T3078" s="242"/>
      <c r="AT3078" s="243" t="s">
        <v>272</v>
      </c>
      <c r="AU3078" s="243" t="s">
        <v>91</v>
      </c>
      <c r="AV3078" s="15" t="s">
        <v>91</v>
      </c>
      <c r="AW3078" s="15" t="s">
        <v>38</v>
      </c>
      <c r="AX3078" s="15" t="s">
        <v>82</v>
      </c>
      <c r="AY3078" s="243" t="s">
        <v>262</v>
      </c>
    </row>
    <row r="3079" spans="2:51" s="13" customFormat="1" ht="10">
      <c r="B3079" s="212"/>
      <c r="C3079" s="213"/>
      <c r="D3079" s="208" t="s">
        <v>272</v>
      </c>
      <c r="E3079" s="214" t="s">
        <v>44</v>
      </c>
      <c r="F3079" s="215" t="s">
        <v>890</v>
      </c>
      <c r="G3079" s="213"/>
      <c r="H3079" s="214" t="s">
        <v>44</v>
      </c>
      <c r="I3079" s="216"/>
      <c r="J3079" s="213"/>
      <c r="K3079" s="213"/>
      <c r="L3079" s="217"/>
      <c r="M3079" s="218"/>
      <c r="N3079" s="219"/>
      <c r="O3079" s="219"/>
      <c r="P3079" s="219"/>
      <c r="Q3079" s="219"/>
      <c r="R3079" s="219"/>
      <c r="S3079" s="219"/>
      <c r="T3079" s="220"/>
      <c r="AT3079" s="221" t="s">
        <v>272</v>
      </c>
      <c r="AU3079" s="221" t="s">
        <v>91</v>
      </c>
      <c r="AV3079" s="13" t="s">
        <v>89</v>
      </c>
      <c r="AW3079" s="13" t="s">
        <v>38</v>
      </c>
      <c r="AX3079" s="13" t="s">
        <v>82</v>
      </c>
      <c r="AY3079" s="221" t="s">
        <v>262</v>
      </c>
    </row>
    <row r="3080" spans="2:51" s="15" customFormat="1" ht="10">
      <c r="B3080" s="233"/>
      <c r="C3080" s="234"/>
      <c r="D3080" s="208" t="s">
        <v>272</v>
      </c>
      <c r="E3080" s="235" t="s">
        <v>44</v>
      </c>
      <c r="F3080" s="236" t="s">
        <v>841</v>
      </c>
      <c r="G3080" s="234"/>
      <c r="H3080" s="237">
        <v>4.8</v>
      </c>
      <c r="I3080" s="238"/>
      <c r="J3080" s="234"/>
      <c r="K3080" s="234"/>
      <c r="L3080" s="239"/>
      <c r="M3080" s="240"/>
      <c r="N3080" s="241"/>
      <c r="O3080" s="241"/>
      <c r="P3080" s="241"/>
      <c r="Q3080" s="241"/>
      <c r="R3080" s="241"/>
      <c r="S3080" s="241"/>
      <c r="T3080" s="242"/>
      <c r="AT3080" s="243" t="s">
        <v>272</v>
      </c>
      <c r="AU3080" s="243" t="s">
        <v>91</v>
      </c>
      <c r="AV3080" s="15" t="s">
        <v>91</v>
      </c>
      <c r="AW3080" s="15" t="s">
        <v>38</v>
      </c>
      <c r="AX3080" s="15" t="s">
        <v>82</v>
      </c>
      <c r="AY3080" s="243" t="s">
        <v>262</v>
      </c>
    </row>
    <row r="3081" spans="2:51" s="13" customFormat="1" ht="10">
      <c r="B3081" s="212"/>
      <c r="C3081" s="213"/>
      <c r="D3081" s="208" t="s">
        <v>272</v>
      </c>
      <c r="E3081" s="214" t="s">
        <v>44</v>
      </c>
      <c r="F3081" s="215" t="s">
        <v>891</v>
      </c>
      <c r="G3081" s="213"/>
      <c r="H3081" s="214" t="s">
        <v>44</v>
      </c>
      <c r="I3081" s="216"/>
      <c r="J3081" s="213"/>
      <c r="K3081" s="213"/>
      <c r="L3081" s="217"/>
      <c r="M3081" s="218"/>
      <c r="N3081" s="219"/>
      <c r="O3081" s="219"/>
      <c r="P3081" s="219"/>
      <c r="Q3081" s="219"/>
      <c r="R3081" s="219"/>
      <c r="S3081" s="219"/>
      <c r="T3081" s="220"/>
      <c r="AT3081" s="221" t="s">
        <v>272</v>
      </c>
      <c r="AU3081" s="221" t="s">
        <v>91</v>
      </c>
      <c r="AV3081" s="13" t="s">
        <v>89</v>
      </c>
      <c r="AW3081" s="13" t="s">
        <v>38</v>
      </c>
      <c r="AX3081" s="13" t="s">
        <v>82</v>
      </c>
      <c r="AY3081" s="221" t="s">
        <v>262</v>
      </c>
    </row>
    <row r="3082" spans="2:51" s="15" customFormat="1" ht="10">
      <c r="B3082" s="233"/>
      <c r="C3082" s="234"/>
      <c r="D3082" s="208" t="s">
        <v>272</v>
      </c>
      <c r="E3082" s="235" t="s">
        <v>44</v>
      </c>
      <c r="F3082" s="236" t="s">
        <v>892</v>
      </c>
      <c r="G3082" s="234"/>
      <c r="H3082" s="237">
        <v>3.7</v>
      </c>
      <c r="I3082" s="238"/>
      <c r="J3082" s="234"/>
      <c r="K3082" s="234"/>
      <c r="L3082" s="239"/>
      <c r="M3082" s="240"/>
      <c r="N3082" s="241"/>
      <c r="O3082" s="241"/>
      <c r="P3082" s="241"/>
      <c r="Q3082" s="241"/>
      <c r="R3082" s="241"/>
      <c r="S3082" s="241"/>
      <c r="T3082" s="242"/>
      <c r="AT3082" s="243" t="s">
        <v>272</v>
      </c>
      <c r="AU3082" s="243" t="s">
        <v>91</v>
      </c>
      <c r="AV3082" s="15" t="s">
        <v>91</v>
      </c>
      <c r="AW3082" s="15" t="s">
        <v>38</v>
      </c>
      <c r="AX3082" s="15" t="s">
        <v>82</v>
      </c>
      <c r="AY3082" s="243" t="s">
        <v>262</v>
      </c>
    </row>
    <row r="3083" spans="2:51" s="13" customFormat="1" ht="10">
      <c r="B3083" s="212"/>
      <c r="C3083" s="213"/>
      <c r="D3083" s="208" t="s">
        <v>272</v>
      </c>
      <c r="E3083" s="214" t="s">
        <v>44</v>
      </c>
      <c r="F3083" s="215" t="s">
        <v>893</v>
      </c>
      <c r="G3083" s="213"/>
      <c r="H3083" s="214" t="s">
        <v>44</v>
      </c>
      <c r="I3083" s="216"/>
      <c r="J3083" s="213"/>
      <c r="K3083" s="213"/>
      <c r="L3083" s="217"/>
      <c r="M3083" s="218"/>
      <c r="N3083" s="219"/>
      <c r="O3083" s="219"/>
      <c r="P3083" s="219"/>
      <c r="Q3083" s="219"/>
      <c r="R3083" s="219"/>
      <c r="S3083" s="219"/>
      <c r="T3083" s="220"/>
      <c r="AT3083" s="221" t="s">
        <v>272</v>
      </c>
      <c r="AU3083" s="221" t="s">
        <v>91</v>
      </c>
      <c r="AV3083" s="13" t="s">
        <v>89</v>
      </c>
      <c r="AW3083" s="13" t="s">
        <v>38</v>
      </c>
      <c r="AX3083" s="13" t="s">
        <v>82</v>
      </c>
      <c r="AY3083" s="221" t="s">
        <v>262</v>
      </c>
    </row>
    <row r="3084" spans="2:51" s="15" customFormat="1" ht="10">
      <c r="B3084" s="233"/>
      <c r="C3084" s="234"/>
      <c r="D3084" s="208" t="s">
        <v>272</v>
      </c>
      <c r="E3084" s="235" t="s">
        <v>44</v>
      </c>
      <c r="F3084" s="236" t="s">
        <v>786</v>
      </c>
      <c r="G3084" s="234"/>
      <c r="H3084" s="237">
        <v>8.8000000000000007</v>
      </c>
      <c r="I3084" s="238"/>
      <c r="J3084" s="234"/>
      <c r="K3084" s="234"/>
      <c r="L3084" s="239"/>
      <c r="M3084" s="240"/>
      <c r="N3084" s="241"/>
      <c r="O3084" s="241"/>
      <c r="P3084" s="241"/>
      <c r="Q3084" s="241"/>
      <c r="R3084" s="241"/>
      <c r="S3084" s="241"/>
      <c r="T3084" s="242"/>
      <c r="AT3084" s="243" t="s">
        <v>272</v>
      </c>
      <c r="AU3084" s="243" t="s">
        <v>91</v>
      </c>
      <c r="AV3084" s="15" t="s">
        <v>91</v>
      </c>
      <c r="AW3084" s="15" t="s">
        <v>38</v>
      </c>
      <c r="AX3084" s="15" t="s">
        <v>82</v>
      </c>
      <c r="AY3084" s="243" t="s">
        <v>262</v>
      </c>
    </row>
    <row r="3085" spans="2:51" s="13" customFormat="1" ht="10">
      <c r="B3085" s="212"/>
      <c r="C3085" s="213"/>
      <c r="D3085" s="208" t="s">
        <v>272</v>
      </c>
      <c r="E3085" s="214" t="s">
        <v>44</v>
      </c>
      <c r="F3085" s="215" t="s">
        <v>894</v>
      </c>
      <c r="G3085" s="213"/>
      <c r="H3085" s="214" t="s">
        <v>44</v>
      </c>
      <c r="I3085" s="216"/>
      <c r="J3085" s="213"/>
      <c r="K3085" s="213"/>
      <c r="L3085" s="217"/>
      <c r="M3085" s="218"/>
      <c r="N3085" s="219"/>
      <c r="O3085" s="219"/>
      <c r="P3085" s="219"/>
      <c r="Q3085" s="219"/>
      <c r="R3085" s="219"/>
      <c r="S3085" s="219"/>
      <c r="T3085" s="220"/>
      <c r="AT3085" s="221" t="s">
        <v>272</v>
      </c>
      <c r="AU3085" s="221" t="s">
        <v>91</v>
      </c>
      <c r="AV3085" s="13" t="s">
        <v>89</v>
      </c>
      <c r="AW3085" s="13" t="s">
        <v>38</v>
      </c>
      <c r="AX3085" s="13" t="s">
        <v>82</v>
      </c>
      <c r="AY3085" s="221" t="s">
        <v>262</v>
      </c>
    </row>
    <row r="3086" spans="2:51" s="13" customFormat="1" ht="10">
      <c r="B3086" s="212"/>
      <c r="C3086" s="213"/>
      <c r="D3086" s="208" t="s">
        <v>272</v>
      </c>
      <c r="E3086" s="214" t="s">
        <v>44</v>
      </c>
      <c r="F3086" s="215" t="s">
        <v>895</v>
      </c>
      <c r="G3086" s="213"/>
      <c r="H3086" s="214" t="s">
        <v>44</v>
      </c>
      <c r="I3086" s="216"/>
      <c r="J3086" s="213"/>
      <c r="K3086" s="213"/>
      <c r="L3086" s="217"/>
      <c r="M3086" s="218"/>
      <c r="N3086" s="219"/>
      <c r="O3086" s="219"/>
      <c r="P3086" s="219"/>
      <c r="Q3086" s="219"/>
      <c r="R3086" s="219"/>
      <c r="S3086" s="219"/>
      <c r="T3086" s="220"/>
      <c r="AT3086" s="221" t="s">
        <v>272</v>
      </c>
      <c r="AU3086" s="221" t="s">
        <v>91</v>
      </c>
      <c r="AV3086" s="13" t="s">
        <v>89</v>
      </c>
      <c r="AW3086" s="13" t="s">
        <v>38</v>
      </c>
      <c r="AX3086" s="13" t="s">
        <v>82</v>
      </c>
      <c r="AY3086" s="221" t="s">
        <v>262</v>
      </c>
    </row>
    <row r="3087" spans="2:51" s="15" customFormat="1" ht="10">
      <c r="B3087" s="233"/>
      <c r="C3087" s="234"/>
      <c r="D3087" s="208" t="s">
        <v>272</v>
      </c>
      <c r="E3087" s="235" t="s">
        <v>44</v>
      </c>
      <c r="F3087" s="236" t="s">
        <v>896</v>
      </c>
      <c r="G3087" s="234"/>
      <c r="H3087" s="237">
        <v>15.5</v>
      </c>
      <c r="I3087" s="238"/>
      <c r="J3087" s="234"/>
      <c r="K3087" s="234"/>
      <c r="L3087" s="239"/>
      <c r="M3087" s="240"/>
      <c r="N3087" s="241"/>
      <c r="O3087" s="241"/>
      <c r="P3087" s="241"/>
      <c r="Q3087" s="241"/>
      <c r="R3087" s="241"/>
      <c r="S3087" s="241"/>
      <c r="T3087" s="242"/>
      <c r="AT3087" s="243" t="s">
        <v>272</v>
      </c>
      <c r="AU3087" s="243" t="s">
        <v>91</v>
      </c>
      <c r="AV3087" s="15" t="s">
        <v>91</v>
      </c>
      <c r="AW3087" s="15" t="s">
        <v>38</v>
      </c>
      <c r="AX3087" s="15" t="s">
        <v>82</v>
      </c>
      <c r="AY3087" s="243" t="s">
        <v>262</v>
      </c>
    </row>
    <row r="3088" spans="2:51" s="13" customFormat="1" ht="10">
      <c r="B3088" s="212"/>
      <c r="C3088" s="213"/>
      <c r="D3088" s="208" t="s">
        <v>272</v>
      </c>
      <c r="E3088" s="214" t="s">
        <v>44</v>
      </c>
      <c r="F3088" s="215" t="s">
        <v>801</v>
      </c>
      <c r="G3088" s="213"/>
      <c r="H3088" s="214" t="s">
        <v>44</v>
      </c>
      <c r="I3088" s="216"/>
      <c r="J3088" s="213"/>
      <c r="K3088" s="213"/>
      <c r="L3088" s="217"/>
      <c r="M3088" s="218"/>
      <c r="N3088" s="219"/>
      <c r="O3088" s="219"/>
      <c r="P3088" s="219"/>
      <c r="Q3088" s="219"/>
      <c r="R3088" s="219"/>
      <c r="S3088" s="219"/>
      <c r="T3088" s="220"/>
      <c r="AT3088" s="221" t="s">
        <v>272</v>
      </c>
      <c r="AU3088" s="221" t="s">
        <v>91</v>
      </c>
      <c r="AV3088" s="13" t="s">
        <v>89</v>
      </c>
      <c r="AW3088" s="13" t="s">
        <v>38</v>
      </c>
      <c r="AX3088" s="13" t="s">
        <v>82</v>
      </c>
      <c r="AY3088" s="221" t="s">
        <v>262</v>
      </c>
    </row>
    <row r="3089" spans="2:51" s="15" customFormat="1" ht="10">
      <c r="B3089" s="233"/>
      <c r="C3089" s="234"/>
      <c r="D3089" s="208" t="s">
        <v>272</v>
      </c>
      <c r="E3089" s="235" t="s">
        <v>44</v>
      </c>
      <c r="F3089" s="236" t="s">
        <v>897</v>
      </c>
      <c r="G3089" s="234"/>
      <c r="H3089" s="237">
        <v>8.8000000000000007</v>
      </c>
      <c r="I3089" s="238"/>
      <c r="J3089" s="234"/>
      <c r="K3089" s="234"/>
      <c r="L3089" s="239"/>
      <c r="M3089" s="240"/>
      <c r="N3089" s="241"/>
      <c r="O3089" s="241"/>
      <c r="P3089" s="241"/>
      <c r="Q3089" s="241"/>
      <c r="R3089" s="241"/>
      <c r="S3089" s="241"/>
      <c r="T3089" s="242"/>
      <c r="AT3089" s="243" t="s">
        <v>272</v>
      </c>
      <c r="AU3089" s="243" t="s">
        <v>91</v>
      </c>
      <c r="AV3089" s="15" t="s">
        <v>91</v>
      </c>
      <c r="AW3089" s="15" t="s">
        <v>38</v>
      </c>
      <c r="AX3089" s="15" t="s">
        <v>82</v>
      </c>
      <c r="AY3089" s="243" t="s">
        <v>262</v>
      </c>
    </row>
    <row r="3090" spans="2:51" s="14" customFormat="1" ht="10">
      <c r="B3090" s="222"/>
      <c r="C3090" s="223"/>
      <c r="D3090" s="208" t="s">
        <v>272</v>
      </c>
      <c r="E3090" s="224" t="s">
        <v>44</v>
      </c>
      <c r="F3090" s="225" t="s">
        <v>284</v>
      </c>
      <c r="G3090" s="223"/>
      <c r="H3090" s="226">
        <v>603.80000000000007</v>
      </c>
      <c r="I3090" s="227"/>
      <c r="J3090" s="223"/>
      <c r="K3090" s="223"/>
      <c r="L3090" s="228"/>
      <c r="M3090" s="229"/>
      <c r="N3090" s="230"/>
      <c r="O3090" s="230"/>
      <c r="P3090" s="230"/>
      <c r="Q3090" s="230"/>
      <c r="R3090" s="230"/>
      <c r="S3090" s="230"/>
      <c r="T3090" s="231"/>
      <c r="AT3090" s="232" t="s">
        <v>272</v>
      </c>
      <c r="AU3090" s="232" t="s">
        <v>91</v>
      </c>
      <c r="AV3090" s="14" t="s">
        <v>97</v>
      </c>
      <c r="AW3090" s="14" t="s">
        <v>38</v>
      </c>
      <c r="AX3090" s="14" t="s">
        <v>82</v>
      </c>
      <c r="AY3090" s="232" t="s">
        <v>262</v>
      </c>
    </row>
    <row r="3091" spans="2:51" s="13" customFormat="1" ht="10">
      <c r="B3091" s="212"/>
      <c r="C3091" s="213"/>
      <c r="D3091" s="208" t="s">
        <v>272</v>
      </c>
      <c r="E3091" s="214" t="s">
        <v>44</v>
      </c>
      <c r="F3091" s="215" t="s">
        <v>1203</v>
      </c>
      <c r="G3091" s="213"/>
      <c r="H3091" s="214" t="s">
        <v>44</v>
      </c>
      <c r="I3091" s="216"/>
      <c r="J3091" s="213"/>
      <c r="K3091" s="213"/>
      <c r="L3091" s="217"/>
      <c r="M3091" s="218"/>
      <c r="N3091" s="219"/>
      <c r="O3091" s="219"/>
      <c r="P3091" s="219"/>
      <c r="Q3091" s="219"/>
      <c r="R3091" s="219"/>
      <c r="S3091" s="219"/>
      <c r="T3091" s="220"/>
      <c r="AT3091" s="221" t="s">
        <v>272</v>
      </c>
      <c r="AU3091" s="221" t="s">
        <v>91</v>
      </c>
      <c r="AV3091" s="13" t="s">
        <v>89</v>
      </c>
      <c r="AW3091" s="13" t="s">
        <v>38</v>
      </c>
      <c r="AX3091" s="13" t="s">
        <v>82</v>
      </c>
      <c r="AY3091" s="221" t="s">
        <v>262</v>
      </c>
    </row>
    <row r="3092" spans="2:51" s="13" customFormat="1" ht="10">
      <c r="B3092" s="212"/>
      <c r="C3092" s="213"/>
      <c r="D3092" s="208" t="s">
        <v>272</v>
      </c>
      <c r="E3092" s="214" t="s">
        <v>44</v>
      </c>
      <c r="F3092" s="215" t="s">
        <v>798</v>
      </c>
      <c r="G3092" s="213"/>
      <c r="H3092" s="214" t="s">
        <v>44</v>
      </c>
      <c r="I3092" s="216"/>
      <c r="J3092" s="213"/>
      <c r="K3092" s="213"/>
      <c r="L3092" s="217"/>
      <c r="M3092" s="218"/>
      <c r="N3092" s="219"/>
      <c r="O3092" s="219"/>
      <c r="P3092" s="219"/>
      <c r="Q3092" s="219"/>
      <c r="R3092" s="219"/>
      <c r="S3092" s="219"/>
      <c r="T3092" s="220"/>
      <c r="AT3092" s="221" t="s">
        <v>272</v>
      </c>
      <c r="AU3092" s="221" t="s">
        <v>91</v>
      </c>
      <c r="AV3092" s="13" t="s">
        <v>89</v>
      </c>
      <c r="AW3092" s="13" t="s">
        <v>38</v>
      </c>
      <c r="AX3092" s="13" t="s">
        <v>82</v>
      </c>
      <c r="AY3092" s="221" t="s">
        <v>262</v>
      </c>
    </row>
    <row r="3093" spans="2:51" s="13" customFormat="1" ht="10">
      <c r="B3093" s="212"/>
      <c r="C3093" s="213"/>
      <c r="D3093" s="208" t="s">
        <v>272</v>
      </c>
      <c r="E3093" s="214" t="s">
        <v>44</v>
      </c>
      <c r="F3093" s="215" t="s">
        <v>810</v>
      </c>
      <c r="G3093" s="213"/>
      <c r="H3093" s="214" t="s">
        <v>44</v>
      </c>
      <c r="I3093" s="216"/>
      <c r="J3093" s="213"/>
      <c r="K3093" s="213"/>
      <c r="L3093" s="217"/>
      <c r="M3093" s="218"/>
      <c r="N3093" s="219"/>
      <c r="O3093" s="219"/>
      <c r="P3093" s="219"/>
      <c r="Q3093" s="219"/>
      <c r="R3093" s="219"/>
      <c r="S3093" s="219"/>
      <c r="T3093" s="220"/>
      <c r="AT3093" s="221" t="s">
        <v>272</v>
      </c>
      <c r="AU3093" s="221" t="s">
        <v>91</v>
      </c>
      <c r="AV3093" s="13" t="s">
        <v>89</v>
      </c>
      <c r="AW3093" s="13" t="s">
        <v>38</v>
      </c>
      <c r="AX3093" s="13" t="s">
        <v>82</v>
      </c>
      <c r="AY3093" s="221" t="s">
        <v>262</v>
      </c>
    </row>
    <row r="3094" spans="2:51" s="15" customFormat="1" ht="10">
      <c r="B3094" s="233"/>
      <c r="C3094" s="234"/>
      <c r="D3094" s="208" t="s">
        <v>272</v>
      </c>
      <c r="E3094" s="235" t="s">
        <v>44</v>
      </c>
      <c r="F3094" s="236" t="s">
        <v>453</v>
      </c>
      <c r="G3094" s="234"/>
      <c r="H3094" s="237">
        <v>17</v>
      </c>
      <c r="I3094" s="238"/>
      <c r="J3094" s="234"/>
      <c r="K3094" s="234"/>
      <c r="L3094" s="239"/>
      <c r="M3094" s="240"/>
      <c r="N3094" s="241"/>
      <c r="O3094" s="241"/>
      <c r="P3094" s="241"/>
      <c r="Q3094" s="241"/>
      <c r="R3094" s="241"/>
      <c r="S3094" s="241"/>
      <c r="T3094" s="242"/>
      <c r="AT3094" s="243" t="s">
        <v>272</v>
      </c>
      <c r="AU3094" s="243" t="s">
        <v>91</v>
      </c>
      <c r="AV3094" s="15" t="s">
        <v>91</v>
      </c>
      <c r="AW3094" s="15" t="s">
        <v>38</v>
      </c>
      <c r="AX3094" s="15" t="s">
        <v>82</v>
      </c>
      <c r="AY3094" s="243" t="s">
        <v>262</v>
      </c>
    </row>
    <row r="3095" spans="2:51" s="13" customFormat="1" ht="10">
      <c r="B3095" s="212"/>
      <c r="C3095" s="213"/>
      <c r="D3095" s="208" t="s">
        <v>272</v>
      </c>
      <c r="E3095" s="214" t="s">
        <v>44</v>
      </c>
      <c r="F3095" s="215" t="s">
        <v>811</v>
      </c>
      <c r="G3095" s="213"/>
      <c r="H3095" s="214" t="s">
        <v>44</v>
      </c>
      <c r="I3095" s="216"/>
      <c r="J3095" s="213"/>
      <c r="K3095" s="213"/>
      <c r="L3095" s="217"/>
      <c r="M3095" s="218"/>
      <c r="N3095" s="219"/>
      <c r="O3095" s="219"/>
      <c r="P3095" s="219"/>
      <c r="Q3095" s="219"/>
      <c r="R3095" s="219"/>
      <c r="S3095" s="219"/>
      <c r="T3095" s="220"/>
      <c r="AT3095" s="221" t="s">
        <v>272</v>
      </c>
      <c r="AU3095" s="221" t="s">
        <v>91</v>
      </c>
      <c r="AV3095" s="13" t="s">
        <v>89</v>
      </c>
      <c r="AW3095" s="13" t="s">
        <v>38</v>
      </c>
      <c r="AX3095" s="13" t="s">
        <v>82</v>
      </c>
      <c r="AY3095" s="221" t="s">
        <v>262</v>
      </c>
    </row>
    <row r="3096" spans="2:51" s="15" customFormat="1" ht="10">
      <c r="B3096" s="233"/>
      <c r="C3096" s="234"/>
      <c r="D3096" s="208" t="s">
        <v>272</v>
      </c>
      <c r="E3096" s="235" t="s">
        <v>44</v>
      </c>
      <c r="F3096" s="236" t="s">
        <v>812</v>
      </c>
      <c r="G3096" s="234"/>
      <c r="H3096" s="237">
        <v>16.5</v>
      </c>
      <c r="I3096" s="238"/>
      <c r="J3096" s="234"/>
      <c r="K3096" s="234"/>
      <c r="L3096" s="239"/>
      <c r="M3096" s="240"/>
      <c r="N3096" s="241"/>
      <c r="O3096" s="241"/>
      <c r="P3096" s="241"/>
      <c r="Q3096" s="241"/>
      <c r="R3096" s="241"/>
      <c r="S3096" s="241"/>
      <c r="T3096" s="242"/>
      <c r="AT3096" s="243" t="s">
        <v>272</v>
      </c>
      <c r="AU3096" s="243" t="s">
        <v>91</v>
      </c>
      <c r="AV3096" s="15" t="s">
        <v>91</v>
      </c>
      <c r="AW3096" s="15" t="s">
        <v>38</v>
      </c>
      <c r="AX3096" s="15" t="s">
        <v>82</v>
      </c>
      <c r="AY3096" s="243" t="s">
        <v>262</v>
      </c>
    </row>
    <row r="3097" spans="2:51" s="13" customFormat="1" ht="10">
      <c r="B3097" s="212"/>
      <c r="C3097" s="213"/>
      <c r="D3097" s="208" t="s">
        <v>272</v>
      </c>
      <c r="E3097" s="214" t="s">
        <v>44</v>
      </c>
      <c r="F3097" s="215" t="s">
        <v>813</v>
      </c>
      <c r="G3097" s="213"/>
      <c r="H3097" s="214" t="s">
        <v>44</v>
      </c>
      <c r="I3097" s="216"/>
      <c r="J3097" s="213"/>
      <c r="K3097" s="213"/>
      <c r="L3097" s="217"/>
      <c r="M3097" s="218"/>
      <c r="N3097" s="219"/>
      <c r="O3097" s="219"/>
      <c r="P3097" s="219"/>
      <c r="Q3097" s="219"/>
      <c r="R3097" s="219"/>
      <c r="S3097" s="219"/>
      <c r="T3097" s="220"/>
      <c r="AT3097" s="221" t="s">
        <v>272</v>
      </c>
      <c r="AU3097" s="221" t="s">
        <v>91</v>
      </c>
      <c r="AV3097" s="13" t="s">
        <v>89</v>
      </c>
      <c r="AW3097" s="13" t="s">
        <v>38</v>
      </c>
      <c r="AX3097" s="13" t="s">
        <v>82</v>
      </c>
      <c r="AY3097" s="221" t="s">
        <v>262</v>
      </c>
    </row>
    <row r="3098" spans="2:51" s="15" customFormat="1" ht="10">
      <c r="B3098" s="233"/>
      <c r="C3098" s="234"/>
      <c r="D3098" s="208" t="s">
        <v>272</v>
      </c>
      <c r="E3098" s="235" t="s">
        <v>44</v>
      </c>
      <c r="F3098" s="236" t="s">
        <v>814</v>
      </c>
      <c r="G3098" s="234"/>
      <c r="H3098" s="237">
        <v>23.3</v>
      </c>
      <c r="I3098" s="238"/>
      <c r="J3098" s="234"/>
      <c r="K3098" s="234"/>
      <c r="L3098" s="239"/>
      <c r="M3098" s="240"/>
      <c r="N3098" s="241"/>
      <c r="O3098" s="241"/>
      <c r="P3098" s="241"/>
      <c r="Q3098" s="241"/>
      <c r="R3098" s="241"/>
      <c r="S3098" s="241"/>
      <c r="T3098" s="242"/>
      <c r="AT3098" s="243" t="s">
        <v>272</v>
      </c>
      <c r="AU3098" s="243" t="s">
        <v>91</v>
      </c>
      <c r="AV3098" s="15" t="s">
        <v>91</v>
      </c>
      <c r="AW3098" s="15" t="s">
        <v>38</v>
      </c>
      <c r="AX3098" s="15" t="s">
        <v>82</v>
      </c>
      <c r="AY3098" s="243" t="s">
        <v>262</v>
      </c>
    </row>
    <row r="3099" spans="2:51" s="13" customFormat="1" ht="10">
      <c r="B3099" s="212"/>
      <c r="C3099" s="213"/>
      <c r="D3099" s="208" t="s">
        <v>272</v>
      </c>
      <c r="E3099" s="214" t="s">
        <v>44</v>
      </c>
      <c r="F3099" s="215" t="s">
        <v>815</v>
      </c>
      <c r="G3099" s="213"/>
      <c r="H3099" s="214" t="s">
        <v>44</v>
      </c>
      <c r="I3099" s="216"/>
      <c r="J3099" s="213"/>
      <c r="K3099" s="213"/>
      <c r="L3099" s="217"/>
      <c r="M3099" s="218"/>
      <c r="N3099" s="219"/>
      <c r="O3099" s="219"/>
      <c r="P3099" s="219"/>
      <c r="Q3099" s="219"/>
      <c r="R3099" s="219"/>
      <c r="S3099" s="219"/>
      <c r="T3099" s="220"/>
      <c r="AT3099" s="221" t="s">
        <v>272</v>
      </c>
      <c r="AU3099" s="221" t="s">
        <v>91</v>
      </c>
      <c r="AV3099" s="13" t="s">
        <v>89</v>
      </c>
      <c r="AW3099" s="13" t="s">
        <v>38</v>
      </c>
      <c r="AX3099" s="13" t="s">
        <v>82</v>
      </c>
      <c r="AY3099" s="221" t="s">
        <v>262</v>
      </c>
    </row>
    <row r="3100" spans="2:51" s="15" customFormat="1" ht="10">
      <c r="B3100" s="233"/>
      <c r="C3100" s="234"/>
      <c r="D3100" s="208" t="s">
        <v>272</v>
      </c>
      <c r="E3100" s="235" t="s">
        <v>44</v>
      </c>
      <c r="F3100" s="236" t="s">
        <v>816</v>
      </c>
      <c r="G3100" s="234"/>
      <c r="H3100" s="237">
        <v>25.5</v>
      </c>
      <c r="I3100" s="238"/>
      <c r="J3100" s="234"/>
      <c r="K3100" s="234"/>
      <c r="L3100" s="239"/>
      <c r="M3100" s="240"/>
      <c r="N3100" s="241"/>
      <c r="O3100" s="241"/>
      <c r="P3100" s="241"/>
      <c r="Q3100" s="241"/>
      <c r="R3100" s="241"/>
      <c r="S3100" s="241"/>
      <c r="T3100" s="242"/>
      <c r="AT3100" s="243" t="s">
        <v>272</v>
      </c>
      <c r="AU3100" s="243" t="s">
        <v>91</v>
      </c>
      <c r="AV3100" s="15" t="s">
        <v>91</v>
      </c>
      <c r="AW3100" s="15" t="s">
        <v>38</v>
      </c>
      <c r="AX3100" s="15" t="s">
        <v>82</v>
      </c>
      <c r="AY3100" s="243" t="s">
        <v>262</v>
      </c>
    </row>
    <row r="3101" spans="2:51" s="13" customFormat="1" ht="10">
      <c r="B3101" s="212"/>
      <c r="C3101" s="213"/>
      <c r="D3101" s="208" t="s">
        <v>272</v>
      </c>
      <c r="E3101" s="214" t="s">
        <v>44</v>
      </c>
      <c r="F3101" s="215" t="s">
        <v>817</v>
      </c>
      <c r="G3101" s="213"/>
      <c r="H3101" s="214" t="s">
        <v>44</v>
      </c>
      <c r="I3101" s="216"/>
      <c r="J3101" s="213"/>
      <c r="K3101" s="213"/>
      <c r="L3101" s="217"/>
      <c r="M3101" s="218"/>
      <c r="N3101" s="219"/>
      <c r="O3101" s="219"/>
      <c r="P3101" s="219"/>
      <c r="Q3101" s="219"/>
      <c r="R3101" s="219"/>
      <c r="S3101" s="219"/>
      <c r="T3101" s="220"/>
      <c r="AT3101" s="221" t="s">
        <v>272</v>
      </c>
      <c r="AU3101" s="221" t="s">
        <v>91</v>
      </c>
      <c r="AV3101" s="13" t="s">
        <v>89</v>
      </c>
      <c r="AW3101" s="13" t="s">
        <v>38</v>
      </c>
      <c r="AX3101" s="13" t="s">
        <v>82</v>
      </c>
      <c r="AY3101" s="221" t="s">
        <v>262</v>
      </c>
    </row>
    <row r="3102" spans="2:51" s="15" customFormat="1" ht="10">
      <c r="B3102" s="233"/>
      <c r="C3102" s="234"/>
      <c r="D3102" s="208" t="s">
        <v>272</v>
      </c>
      <c r="E3102" s="235" t="s">
        <v>44</v>
      </c>
      <c r="F3102" s="236" t="s">
        <v>818</v>
      </c>
      <c r="G3102" s="234"/>
      <c r="H3102" s="237">
        <v>17.399999999999999</v>
      </c>
      <c r="I3102" s="238"/>
      <c r="J3102" s="234"/>
      <c r="K3102" s="234"/>
      <c r="L3102" s="239"/>
      <c r="M3102" s="240"/>
      <c r="N3102" s="241"/>
      <c r="O3102" s="241"/>
      <c r="P3102" s="241"/>
      <c r="Q3102" s="241"/>
      <c r="R3102" s="241"/>
      <c r="S3102" s="241"/>
      <c r="T3102" s="242"/>
      <c r="AT3102" s="243" t="s">
        <v>272</v>
      </c>
      <c r="AU3102" s="243" t="s">
        <v>91</v>
      </c>
      <c r="AV3102" s="15" t="s">
        <v>91</v>
      </c>
      <c r="AW3102" s="15" t="s">
        <v>38</v>
      </c>
      <c r="AX3102" s="15" t="s">
        <v>82</v>
      </c>
      <c r="AY3102" s="243" t="s">
        <v>262</v>
      </c>
    </row>
    <row r="3103" spans="2:51" s="13" customFormat="1" ht="10">
      <c r="B3103" s="212"/>
      <c r="C3103" s="213"/>
      <c r="D3103" s="208" t="s">
        <v>272</v>
      </c>
      <c r="E3103" s="214" t="s">
        <v>44</v>
      </c>
      <c r="F3103" s="215" t="s">
        <v>819</v>
      </c>
      <c r="G3103" s="213"/>
      <c r="H3103" s="214" t="s">
        <v>44</v>
      </c>
      <c r="I3103" s="216"/>
      <c r="J3103" s="213"/>
      <c r="K3103" s="213"/>
      <c r="L3103" s="217"/>
      <c r="M3103" s="218"/>
      <c r="N3103" s="219"/>
      <c r="O3103" s="219"/>
      <c r="P3103" s="219"/>
      <c r="Q3103" s="219"/>
      <c r="R3103" s="219"/>
      <c r="S3103" s="219"/>
      <c r="T3103" s="220"/>
      <c r="AT3103" s="221" t="s">
        <v>272</v>
      </c>
      <c r="AU3103" s="221" t="s">
        <v>91</v>
      </c>
      <c r="AV3103" s="13" t="s">
        <v>89</v>
      </c>
      <c r="AW3103" s="13" t="s">
        <v>38</v>
      </c>
      <c r="AX3103" s="13" t="s">
        <v>82</v>
      </c>
      <c r="AY3103" s="221" t="s">
        <v>262</v>
      </c>
    </row>
    <row r="3104" spans="2:51" s="15" customFormat="1" ht="10">
      <c r="B3104" s="233"/>
      <c r="C3104" s="234"/>
      <c r="D3104" s="208" t="s">
        <v>272</v>
      </c>
      <c r="E3104" s="235" t="s">
        <v>44</v>
      </c>
      <c r="F3104" s="236" t="s">
        <v>820</v>
      </c>
      <c r="G3104" s="234"/>
      <c r="H3104" s="237">
        <v>18.2</v>
      </c>
      <c r="I3104" s="238"/>
      <c r="J3104" s="234"/>
      <c r="K3104" s="234"/>
      <c r="L3104" s="239"/>
      <c r="M3104" s="240"/>
      <c r="N3104" s="241"/>
      <c r="O3104" s="241"/>
      <c r="P3104" s="241"/>
      <c r="Q3104" s="241"/>
      <c r="R3104" s="241"/>
      <c r="S3104" s="241"/>
      <c r="T3104" s="242"/>
      <c r="AT3104" s="243" t="s">
        <v>272</v>
      </c>
      <c r="AU3104" s="243" t="s">
        <v>91</v>
      </c>
      <c r="AV3104" s="15" t="s">
        <v>91</v>
      </c>
      <c r="AW3104" s="15" t="s">
        <v>38</v>
      </c>
      <c r="AX3104" s="15" t="s">
        <v>82</v>
      </c>
      <c r="AY3104" s="243" t="s">
        <v>262</v>
      </c>
    </row>
    <row r="3105" spans="2:51" s="13" customFormat="1" ht="10">
      <c r="B3105" s="212"/>
      <c r="C3105" s="213"/>
      <c r="D3105" s="208" t="s">
        <v>272</v>
      </c>
      <c r="E3105" s="214" t="s">
        <v>44</v>
      </c>
      <c r="F3105" s="215" t="s">
        <v>821</v>
      </c>
      <c r="G3105" s="213"/>
      <c r="H3105" s="214" t="s">
        <v>44</v>
      </c>
      <c r="I3105" s="216"/>
      <c r="J3105" s="213"/>
      <c r="K3105" s="213"/>
      <c r="L3105" s="217"/>
      <c r="M3105" s="218"/>
      <c r="N3105" s="219"/>
      <c r="O3105" s="219"/>
      <c r="P3105" s="219"/>
      <c r="Q3105" s="219"/>
      <c r="R3105" s="219"/>
      <c r="S3105" s="219"/>
      <c r="T3105" s="220"/>
      <c r="AT3105" s="221" t="s">
        <v>272</v>
      </c>
      <c r="AU3105" s="221" t="s">
        <v>91</v>
      </c>
      <c r="AV3105" s="13" t="s">
        <v>89</v>
      </c>
      <c r="AW3105" s="13" t="s">
        <v>38</v>
      </c>
      <c r="AX3105" s="13" t="s">
        <v>82</v>
      </c>
      <c r="AY3105" s="221" t="s">
        <v>262</v>
      </c>
    </row>
    <row r="3106" spans="2:51" s="15" customFormat="1" ht="10">
      <c r="B3106" s="233"/>
      <c r="C3106" s="234"/>
      <c r="D3106" s="208" t="s">
        <v>272</v>
      </c>
      <c r="E3106" s="235" t="s">
        <v>44</v>
      </c>
      <c r="F3106" s="236" t="s">
        <v>822</v>
      </c>
      <c r="G3106" s="234"/>
      <c r="H3106" s="237">
        <v>26.9</v>
      </c>
      <c r="I3106" s="238"/>
      <c r="J3106" s="234"/>
      <c r="K3106" s="234"/>
      <c r="L3106" s="239"/>
      <c r="M3106" s="240"/>
      <c r="N3106" s="241"/>
      <c r="O3106" s="241"/>
      <c r="P3106" s="241"/>
      <c r="Q3106" s="241"/>
      <c r="R3106" s="241"/>
      <c r="S3106" s="241"/>
      <c r="T3106" s="242"/>
      <c r="AT3106" s="243" t="s">
        <v>272</v>
      </c>
      <c r="AU3106" s="243" t="s">
        <v>91</v>
      </c>
      <c r="AV3106" s="15" t="s">
        <v>91</v>
      </c>
      <c r="AW3106" s="15" t="s">
        <v>38</v>
      </c>
      <c r="AX3106" s="15" t="s">
        <v>82</v>
      </c>
      <c r="AY3106" s="243" t="s">
        <v>262</v>
      </c>
    </row>
    <row r="3107" spans="2:51" s="13" customFormat="1" ht="10">
      <c r="B3107" s="212"/>
      <c r="C3107" s="213"/>
      <c r="D3107" s="208" t="s">
        <v>272</v>
      </c>
      <c r="E3107" s="214" t="s">
        <v>44</v>
      </c>
      <c r="F3107" s="215" t="s">
        <v>823</v>
      </c>
      <c r="G3107" s="213"/>
      <c r="H3107" s="214" t="s">
        <v>44</v>
      </c>
      <c r="I3107" s="216"/>
      <c r="J3107" s="213"/>
      <c r="K3107" s="213"/>
      <c r="L3107" s="217"/>
      <c r="M3107" s="218"/>
      <c r="N3107" s="219"/>
      <c r="O3107" s="219"/>
      <c r="P3107" s="219"/>
      <c r="Q3107" s="219"/>
      <c r="R3107" s="219"/>
      <c r="S3107" s="219"/>
      <c r="T3107" s="220"/>
      <c r="AT3107" s="221" t="s">
        <v>272</v>
      </c>
      <c r="AU3107" s="221" t="s">
        <v>91</v>
      </c>
      <c r="AV3107" s="13" t="s">
        <v>89</v>
      </c>
      <c r="AW3107" s="13" t="s">
        <v>38</v>
      </c>
      <c r="AX3107" s="13" t="s">
        <v>82</v>
      </c>
      <c r="AY3107" s="221" t="s">
        <v>262</v>
      </c>
    </row>
    <row r="3108" spans="2:51" s="15" customFormat="1" ht="10">
      <c r="B3108" s="233"/>
      <c r="C3108" s="234"/>
      <c r="D3108" s="208" t="s">
        <v>272</v>
      </c>
      <c r="E3108" s="235" t="s">
        <v>44</v>
      </c>
      <c r="F3108" s="236" t="s">
        <v>581</v>
      </c>
      <c r="G3108" s="234"/>
      <c r="H3108" s="237">
        <v>29</v>
      </c>
      <c r="I3108" s="238"/>
      <c r="J3108" s="234"/>
      <c r="K3108" s="234"/>
      <c r="L3108" s="239"/>
      <c r="M3108" s="240"/>
      <c r="N3108" s="241"/>
      <c r="O3108" s="241"/>
      <c r="P3108" s="241"/>
      <c r="Q3108" s="241"/>
      <c r="R3108" s="241"/>
      <c r="S3108" s="241"/>
      <c r="T3108" s="242"/>
      <c r="AT3108" s="243" t="s">
        <v>272</v>
      </c>
      <c r="AU3108" s="243" t="s">
        <v>91</v>
      </c>
      <c r="AV3108" s="15" t="s">
        <v>91</v>
      </c>
      <c r="AW3108" s="15" t="s">
        <v>38</v>
      </c>
      <c r="AX3108" s="15" t="s">
        <v>82</v>
      </c>
      <c r="AY3108" s="243" t="s">
        <v>262</v>
      </c>
    </row>
    <row r="3109" spans="2:51" s="13" customFormat="1" ht="10">
      <c r="B3109" s="212"/>
      <c r="C3109" s="213"/>
      <c r="D3109" s="208" t="s">
        <v>272</v>
      </c>
      <c r="E3109" s="214" t="s">
        <v>44</v>
      </c>
      <c r="F3109" s="215" t="s">
        <v>824</v>
      </c>
      <c r="G3109" s="213"/>
      <c r="H3109" s="214" t="s">
        <v>44</v>
      </c>
      <c r="I3109" s="216"/>
      <c r="J3109" s="213"/>
      <c r="K3109" s="213"/>
      <c r="L3109" s="217"/>
      <c r="M3109" s="218"/>
      <c r="N3109" s="219"/>
      <c r="O3109" s="219"/>
      <c r="P3109" s="219"/>
      <c r="Q3109" s="219"/>
      <c r="R3109" s="219"/>
      <c r="S3109" s="219"/>
      <c r="T3109" s="220"/>
      <c r="AT3109" s="221" t="s">
        <v>272</v>
      </c>
      <c r="AU3109" s="221" t="s">
        <v>91</v>
      </c>
      <c r="AV3109" s="13" t="s">
        <v>89</v>
      </c>
      <c r="AW3109" s="13" t="s">
        <v>38</v>
      </c>
      <c r="AX3109" s="13" t="s">
        <v>82</v>
      </c>
      <c r="AY3109" s="221" t="s">
        <v>262</v>
      </c>
    </row>
    <row r="3110" spans="2:51" s="15" customFormat="1" ht="10">
      <c r="B3110" s="233"/>
      <c r="C3110" s="234"/>
      <c r="D3110" s="208" t="s">
        <v>272</v>
      </c>
      <c r="E3110" s="235" t="s">
        <v>44</v>
      </c>
      <c r="F3110" s="236" t="s">
        <v>825</v>
      </c>
      <c r="G3110" s="234"/>
      <c r="H3110" s="237">
        <v>52.7</v>
      </c>
      <c r="I3110" s="238"/>
      <c r="J3110" s="234"/>
      <c r="K3110" s="234"/>
      <c r="L3110" s="239"/>
      <c r="M3110" s="240"/>
      <c r="N3110" s="241"/>
      <c r="O3110" s="241"/>
      <c r="P3110" s="241"/>
      <c r="Q3110" s="241"/>
      <c r="R3110" s="241"/>
      <c r="S3110" s="241"/>
      <c r="T3110" s="242"/>
      <c r="AT3110" s="243" t="s">
        <v>272</v>
      </c>
      <c r="AU3110" s="243" t="s">
        <v>91</v>
      </c>
      <c r="AV3110" s="15" t="s">
        <v>91</v>
      </c>
      <c r="AW3110" s="15" t="s">
        <v>38</v>
      </c>
      <c r="AX3110" s="15" t="s">
        <v>82</v>
      </c>
      <c r="AY3110" s="243" t="s">
        <v>262</v>
      </c>
    </row>
    <row r="3111" spans="2:51" s="13" customFormat="1" ht="10">
      <c r="B3111" s="212"/>
      <c r="C3111" s="213"/>
      <c r="D3111" s="208" t="s">
        <v>272</v>
      </c>
      <c r="E3111" s="214" t="s">
        <v>44</v>
      </c>
      <c r="F3111" s="215" t="s">
        <v>826</v>
      </c>
      <c r="G3111" s="213"/>
      <c r="H3111" s="214" t="s">
        <v>44</v>
      </c>
      <c r="I3111" s="216"/>
      <c r="J3111" s="213"/>
      <c r="K3111" s="213"/>
      <c r="L3111" s="217"/>
      <c r="M3111" s="218"/>
      <c r="N3111" s="219"/>
      <c r="O3111" s="219"/>
      <c r="P3111" s="219"/>
      <c r="Q3111" s="219"/>
      <c r="R3111" s="219"/>
      <c r="S3111" s="219"/>
      <c r="T3111" s="220"/>
      <c r="AT3111" s="221" t="s">
        <v>272</v>
      </c>
      <c r="AU3111" s="221" t="s">
        <v>91</v>
      </c>
      <c r="AV3111" s="13" t="s">
        <v>89</v>
      </c>
      <c r="AW3111" s="13" t="s">
        <v>38</v>
      </c>
      <c r="AX3111" s="13" t="s">
        <v>82</v>
      </c>
      <c r="AY3111" s="221" t="s">
        <v>262</v>
      </c>
    </row>
    <row r="3112" spans="2:51" s="15" customFormat="1" ht="10">
      <c r="B3112" s="233"/>
      <c r="C3112" s="234"/>
      <c r="D3112" s="208" t="s">
        <v>272</v>
      </c>
      <c r="E3112" s="235" t="s">
        <v>44</v>
      </c>
      <c r="F3112" s="236" t="s">
        <v>827</v>
      </c>
      <c r="G3112" s="234"/>
      <c r="H3112" s="237">
        <v>27.6</v>
      </c>
      <c r="I3112" s="238"/>
      <c r="J3112" s="234"/>
      <c r="K3112" s="234"/>
      <c r="L3112" s="239"/>
      <c r="M3112" s="240"/>
      <c r="N3112" s="241"/>
      <c r="O3112" s="241"/>
      <c r="P3112" s="241"/>
      <c r="Q3112" s="241"/>
      <c r="R3112" s="241"/>
      <c r="S3112" s="241"/>
      <c r="T3112" s="242"/>
      <c r="AT3112" s="243" t="s">
        <v>272</v>
      </c>
      <c r="AU3112" s="243" t="s">
        <v>91</v>
      </c>
      <c r="AV3112" s="15" t="s">
        <v>91</v>
      </c>
      <c r="AW3112" s="15" t="s">
        <v>38</v>
      </c>
      <c r="AX3112" s="15" t="s">
        <v>82</v>
      </c>
      <c r="AY3112" s="243" t="s">
        <v>262</v>
      </c>
    </row>
    <row r="3113" spans="2:51" s="13" customFormat="1" ht="10">
      <c r="B3113" s="212"/>
      <c r="C3113" s="213"/>
      <c r="D3113" s="208" t="s">
        <v>272</v>
      </c>
      <c r="E3113" s="214" t="s">
        <v>44</v>
      </c>
      <c r="F3113" s="215" t="s">
        <v>828</v>
      </c>
      <c r="G3113" s="213"/>
      <c r="H3113" s="214" t="s">
        <v>44</v>
      </c>
      <c r="I3113" s="216"/>
      <c r="J3113" s="213"/>
      <c r="K3113" s="213"/>
      <c r="L3113" s="217"/>
      <c r="M3113" s="218"/>
      <c r="N3113" s="219"/>
      <c r="O3113" s="219"/>
      <c r="P3113" s="219"/>
      <c r="Q3113" s="219"/>
      <c r="R3113" s="219"/>
      <c r="S3113" s="219"/>
      <c r="T3113" s="220"/>
      <c r="AT3113" s="221" t="s">
        <v>272</v>
      </c>
      <c r="AU3113" s="221" t="s">
        <v>91</v>
      </c>
      <c r="AV3113" s="13" t="s">
        <v>89</v>
      </c>
      <c r="AW3113" s="13" t="s">
        <v>38</v>
      </c>
      <c r="AX3113" s="13" t="s">
        <v>82</v>
      </c>
      <c r="AY3113" s="221" t="s">
        <v>262</v>
      </c>
    </row>
    <row r="3114" spans="2:51" s="15" customFormat="1" ht="10">
      <c r="B3114" s="233"/>
      <c r="C3114" s="234"/>
      <c r="D3114" s="208" t="s">
        <v>272</v>
      </c>
      <c r="E3114" s="235" t="s">
        <v>44</v>
      </c>
      <c r="F3114" s="236" t="s">
        <v>829</v>
      </c>
      <c r="G3114" s="234"/>
      <c r="H3114" s="237">
        <v>53.4</v>
      </c>
      <c r="I3114" s="238"/>
      <c r="J3114" s="234"/>
      <c r="K3114" s="234"/>
      <c r="L3114" s="239"/>
      <c r="M3114" s="240"/>
      <c r="N3114" s="241"/>
      <c r="O3114" s="241"/>
      <c r="P3114" s="241"/>
      <c r="Q3114" s="241"/>
      <c r="R3114" s="241"/>
      <c r="S3114" s="241"/>
      <c r="T3114" s="242"/>
      <c r="AT3114" s="243" t="s">
        <v>272</v>
      </c>
      <c r="AU3114" s="243" t="s">
        <v>91</v>
      </c>
      <c r="AV3114" s="15" t="s">
        <v>91</v>
      </c>
      <c r="AW3114" s="15" t="s">
        <v>38</v>
      </c>
      <c r="AX3114" s="15" t="s">
        <v>82</v>
      </c>
      <c r="AY3114" s="243" t="s">
        <v>262</v>
      </c>
    </row>
    <row r="3115" spans="2:51" s="13" customFormat="1" ht="10">
      <c r="B3115" s="212"/>
      <c r="C3115" s="213"/>
      <c r="D3115" s="208" t="s">
        <v>272</v>
      </c>
      <c r="E3115" s="214" t="s">
        <v>44</v>
      </c>
      <c r="F3115" s="215" t="s">
        <v>830</v>
      </c>
      <c r="G3115" s="213"/>
      <c r="H3115" s="214" t="s">
        <v>44</v>
      </c>
      <c r="I3115" s="216"/>
      <c r="J3115" s="213"/>
      <c r="K3115" s="213"/>
      <c r="L3115" s="217"/>
      <c r="M3115" s="218"/>
      <c r="N3115" s="219"/>
      <c r="O3115" s="219"/>
      <c r="P3115" s="219"/>
      <c r="Q3115" s="219"/>
      <c r="R3115" s="219"/>
      <c r="S3115" s="219"/>
      <c r="T3115" s="220"/>
      <c r="AT3115" s="221" t="s">
        <v>272</v>
      </c>
      <c r="AU3115" s="221" t="s">
        <v>91</v>
      </c>
      <c r="AV3115" s="13" t="s">
        <v>89</v>
      </c>
      <c r="AW3115" s="13" t="s">
        <v>38</v>
      </c>
      <c r="AX3115" s="13" t="s">
        <v>82</v>
      </c>
      <c r="AY3115" s="221" t="s">
        <v>262</v>
      </c>
    </row>
    <row r="3116" spans="2:51" s="15" customFormat="1" ht="10">
      <c r="B3116" s="233"/>
      <c r="C3116" s="234"/>
      <c r="D3116" s="208" t="s">
        <v>272</v>
      </c>
      <c r="E3116" s="235" t="s">
        <v>44</v>
      </c>
      <c r="F3116" s="236" t="s">
        <v>831</v>
      </c>
      <c r="G3116" s="234"/>
      <c r="H3116" s="237">
        <v>28.5</v>
      </c>
      <c r="I3116" s="238"/>
      <c r="J3116" s="234"/>
      <c r="K3116" s="234"/>
      <c r="L3116" s="239"/>
      <c r="M3116" s="240"/>
      <c r="N3116" s="241"/>
      <c r="O3116" s="241"/>
      <c r="P3116" s="241"/>
      <c r="Q3116" s="241"/>
      <c r="R3116" s="241"/>
      <c r="S3116" s="241"/>
      <c r="T3116" s="242"/>
      <c r="AT3116" s="243" t="s">
        <v>272</v>
      </c>
      <c r="AU3116" s="243" t="s">
        <v>91</v>
      </c>
      <c r="AV3116" s="15" t="s">
        <v>91</v>
      </c>
      <c r="AW3116" s="15" t="s">
        <v>38</v>
      </c>
      <c r="AX3116" s="15" t="s">
        <v>82</v>
      </c>
      <c r="AY3116" s="243" t="s">
        <v>262</v>
      </c>
    </row>
    <row r="3117" spans="2:51" s="13" customFormat="1" ht="10">
      <c r="B3117" s="212"/>
      <c r="C3117" s="213"/>
      <c r="D3117" s="208" t="s">
        <v>272</v>
      </c>
      <c r="E3117" s="214" t="s">
        <v>44</v>
      </c>
      <c r="F3117" s="215" t="s">
        <v>832</v>
      </c>
      <c r="G3117" s="213"/>
      <c r="H3117" s="214" t="s">
        <v>44</v>
      </c>
      <c r="I3117" s="216"/>
      <c r="J3117" s="213"/>
      <c r="K3117" s="213"/>
      <c r="L3117" s="217"/>
      <c r="M3117" s="218"/>
      <c r="N3117" s="219"/>
      <c r="O3117" s="219"/>
      <c r="P3117" s="219"/>
      <c r="Q3117" s="219"/>
      <c r="R3117" s="219"/>
      <c r="S3117" s="219"/>
      <c r="T3117" s="220"/>
      <c r="AT3117" s="221" t="s">
        <v>272</v>
      </c>
      <c r="AU3117" s="221" t="s">
        <v>91</v>
      </c>
      <c r="AV3117" s="13" t="s">
        <v>89</v>
      </c>
      <c r="AW3117" s="13" t="s">
        <v>38</v>
      </c>
      <c r="AX3117" s="13" t="s">
        <v>82</v>
      </c>
      <c r="AY3117" s="221" t="s">
        <v>262</v>
      </c>
    </row>
    <row r="3118" spans="2:51" s="15" customFormat="1" ht="10">
      <c r="B3118" s="233"/>
      <c r="C3118" s="234"/>
      <c r="D3118" s="208" t="s">
        <v>272</v>
      </c>
      <c r="E3118" s="235" t="s">
        <v>44</v>
      </c>
      <c r="F3118" s="236" t="s">
        <v>833</v>
      </c>
      <c r="G3118" s="234"/>
      <c r="H3118" s="237">
        <v>54.8</v>
      </c>
      <c r="I3118" s="238"/>
      <c r="J3118" s="234"/>
      <c r="K3118" s="234"/>
      <c r="L3118" s="239"/>
      <c r="M3118" s="240"/>
      <c r="N3118" s="241"/>
      <c r="O3118" s="241"/>
      <c r="P3118" s="241"/>
      <c r="Q3118" s="241"/>
      <c r="R3118" s="241"/>
      <c r="S3118" s="241"/>
      <c r="T3118" s="242"/>
      <c r="AT3118" s="243" t="s">
        <v>272</v>
      </c>
      <c r="AU3118" s="243" t="s">
        <v>91</v>
      </c>
      <c r="AV3118" s="15" t="s">
        <v>91</v>
      </c>
      <c r="AW3118" s="15" t="s">
        <v>38</v>
      </c>
      <c r="AX3118" s="15" t="s">
        <v>82</v>
      </c>
      <c r="AY3118" s="243" t="s">
        <v>262</v>
      </c>
    </row>
    <row r="3119" spans="2:51" s="13" customFormat="1" ht="10">
      <c r="B3119" s="212"/>
      <c r="C3119" s="213"/>
      <c r="D3119" s="208" t="s">
        <v>272</v>
      </c>
      <c r="E3119" s="214" t="s">
        <v>44</v>
      </c>
      <c r="F3119" s="215" t="s">
        <v>843</v>
      </c>
      <c r="G3119" s="213"/>
      <c r="H3119" s="214" t="s">
        <v>44</v>
      </c>
      <c r="I3119" s="216"/>
      <c r="J3119" s="213"/>
      <c r="K3119" s="213"/>
      <c r="L3119" s="217"/>
      <c r="M3119" s="218"/>
      <c r="N3119" s="219"/>
      <c r="O3119" s="219"/>
      <c r="P3119" s="219"/>
      <c r="Q3119" s="219"/>
      <c r="R3119" s="219"/>
      <c r="S3119" s="219"/>
      <c r="T3119" s="220"/>
      <c r="AT3119" s="221" t="s">
        <v>272</v>
      </c>
      <c r="AU3119" s="221" t="s">
        <v>91</v>
      </c>
      <c r="AV3119" s="13" t="s">
        <v>89</v>
      </c>
      <c r="AW3119" s="13" t="s">
        <v>38</v>
      </c>
      <c r="AX3119" s="13" t="s">
        <v>82</v>
      </c>
      <c r="AY3119" s="221" t="s">
        <v>262</v>
      </c>
    </row>
    <row r="3120" spans="2:51" s="13" customFormat="1" ht="10">
      <c r="B3120" s="212"/>
      <c r="C3120" s="213"/>
      <c r="D3120" s="208" t="s">
        <v>272</v>
      </c>
      <c r="E3120" s="214" t="s">
        <v>44</v>
      </c>
      <c r="F3120" s="215" t="s">
        <v>848</v>
      </c>
      <c r="G3120" s="213"/>
      <c r="H3120" s="214" t="s">
        <v>44</v>
      </c>
      <c r="I3120" s="216"/>
      <c r="J3120" s="213"/>
      <c r="K3120" s="213"/>
      <c r="L3120" s="217"/>
      <c r="M3120" s="218"/>
      <c r="N3120" s="219"/>
      <c r="O3120" s="219"/>
      <c r="P3120" s="219"/>
      <c r="Q3120" s="219"/>
      <c r="R3120" s="219"/>
      <c r="S3120" s="219"/>
      <c r="T3120" s="220"/>
      <c r="AT3120" s="221" t="s">
        <v>272</v>
      </c>
      <c r="AU3120" s="221" t="s">
        <v>91</v>
      </c>
      <c r="AV3120" s="13" t="s">
        <v>89</v>
      </c>
      <c r="AW3120" s="13" t="s">
        <v>38</v>
      </c>
      <c r="AX3120" s="13" t="s">
        <v>82</v>
      </c>
      <c r="AY3120" s="221" t="s">
        <v>262</v>
      </c>
    </row>
    <row r="3121" spans="2:51" s="15" customFormat="1" ht="10">
      <c r="B3121" s="233"/>
      <c r="C3121" s="234"/>
      <c r="D3121" s="208" t="s">
        <v>272</v>
      </c>
      <c r="E3121" s="235" t="s">
        <v>44</v>
      </c>
      <c r="F3121" s="236" t="s">
        <v>453</v>
      </c>
      <c r="G3121" s="234"/>
      <c r="H3121" s="237">
        <v>17</v>
      </c>
      <c r="I3121" s="238"/>
      <c r="J3121" s="234"/>
      <c r="K3121" s="234"/>
      <c r="L3121" s="239"/>
      <c r="M3121" s="240"/>
      <c r="N3121" s="241"/>
      <c r="O3121" s="241"/>
      <c r="P3121" s="241"/>
      <c r="Q3121" s="241"/>
      <c r="R3121" s="241"/>
      <c r="S3121" s="241"/>
      <c r="T3121" s="242"/>
      <c r="AT3121" s="243" t="s">
        <v>272</v>
      </c>
      <c r="AU3121" s="243" t="s">
        <v>91</v>
      </c>
      <c r="AV3121" s="15" t="s">
        <v>91</v>
      </c>
      <c r="AW3121" s="15" t="s">
        <v>38</v>
      </c>
      <c r="AX3121" s="15" t="s">
        <v>82</v>
      </c>
      <c r="AY3121" s="243" t="s">
        <v>262</v>
      </c>
    </row>
    <row r="3122" spans="2:51" s="13" customFormat="1" ht="10">
      <c r="B3122" s="212"/>
      <c r="C3122" s="213"/>
      <c r="D3122" s="208" t="s">
        <v>272</v>
      </c>
      <c r="E3122" s="214" t="s">
        <v>44</v>
      </c>
      <c r="F3122" s="215" t="s">
        <v>849</v>
      </c>
      <c r="G3122" s="213"/>
      <c r="H3122" s="214" t="s">
        <v>44</v>
      </c>
      <c r="I3122" s="216"/>
      <c r="J3122" s="213"/>
      <c r="K3122" s="213"/>
      <c r="L3122" s="217"/>
      <c r="M3122" s="218"/>
      <c r="N3122" s="219"/>
      <c r="O3122" s="219"/>
      <c r="P3122" s="219"/>
      <c r="Q3122" s="219"/>
      <c r="R3122" s="219"/>
      <c r="S3122" s="219"/>
      <c r="T3122" s="220"/>
      <c r="AT3122" s="221" t="s">
        <v>272</v>
      </c>
      <c r="AU3122" s="221" t="s">
        <v>91</v>
      </c>
      <c r="AV3122" s="13" t="s">
        <v>89</v>
      </c>
      <c r="AW3122" s="13" t="s">
        <v>38</v>
      </c>
      <c r="AX3122" s="13" t="s">
        <v>82</v>
      </c>
      <c r="AY3122" s="221" t="s">
        <v>262</v>
      </c>
    </row>
    <row r="3123" spans="2:51" s="15" customFormat="1" ht="10">
      <c r="B3123" s="233"/>
      <c r="C3123" s="234"/>
      <c r="D3123" s="208" t="s">
        <v>272</v>
      </c>
      <c r="E3123" s="235" t="s">
        <v>44</v>
      </c>
      <c r="F3123" s="236" t="s">
        <v>812</v>
      </c>
      <c r="G3123" s="234"/>
      <c r="H3123" s="237">
        <v>16.5</v>
      </c>
      <c r="I3123" s="238"/>
      <c r="J3123" s="234"/>
      <c r="K3123" s="234"/>
      <c r="L3123" s="239"/>
      <c r="M3123" s="240"/>
      <c r="N3123" s="241"/>
      <c r="O3123" s="241"/>
      <c r="P3123" s="241"/>
      <c r="Q3123" s="241"/>
      <c r="R3123" s="241"/>
      <c r="S3123" s="241"/>
      <c r="T3123" s="242"/>
      <c r="AT3123" s="243" t="s">
        <v>272</v>
      </c>
      <c r="AU3123" s="243" t="s">
        <v>91</v>
      </c>
      <c r="AV3123" s="15" t="s">
        <v>91</v>
      </c>
      <c r="AW3123" s="15" t="s">
        <v>38</v>
      </c>
      <c r="AX3123" s="15" t="s">
        <v>82</v>
      </c>
      <c r="AY3123" s="243" t="s">
        <v>262</v>
      </c>
    </row>
    <row r="3124" spans="2:51" s="13" customFormat="1" ht="10">
      <c r="B3124" s="212"/>
      <c r="C3124" s="213"/>
      <c r="D3124" s="208" t="s">
        <v>272</v>
      </c>
      <c r="E3124" s="214" t="s">
        <v>44</v>
      </c>
      <c r="F3124" s="215" t="s">
        <v>850</v>
      </c>
      <c r="G3124" s="213"/>
      <c r="H3124" s="214" t="s">
        <v>44</v>
      </c>
      <c r="I3124" s="216"/>
      <c r="J3124" s="213"/>
      <c r="K3124" s="213"/>
      <c r="L3124" s="217"/>
      <c r="M3124" s="218"/>
      <c r="N3124" s="219"/>
      <c r="O3124" s="219"/>
      <c r="P3124" s="219"/>
      <c r="Q3124" s="219"/>
      <c r="R3124" s="219"/>
      <c r="S3124" s="219"/>
      <c r="T3124" s="220"/>
      <c r="AT3124" s="221" t="s">
        <v>272</v>
      </c>
      <c r="AU3124" s="221" t="s">
        <v>91</v>
      </c>
      <c r="AV3124" s="13" t="s">
        <v>89</v>
      </c>
      <c r="AW3124" s="13" t="s">
        <v>38</v>
      </c>
      <c r="AX3124" s="13" t="s">
        <v>82</v>
      </c>
      <c r="AY3124" s="221" t="s">
        <v>262</v>
      </c>
    </row>
    <row r="3125" spans="2:51" s="15" customFormat="1" ht="10">
      <c r="B3125" s="233"/>
      <c r="C3125" s="234"/>
      <c r="D3125" s="208" t="s">
        <v>272</v>
      </c>
      <c r="E3125" s="235" t="s">
        <v>44</v>
      </c>
      <c r="F3125" s="236" t="s">
        <v>814</v>
      </c>
      <c r="G3125" s="234"/>
      <c r="H3125" s="237">
        <v>23.3</v>
      </c>
      <c r="I3125" s="238"/>
      <c r="J3125" s="234"/>
      <c r="K3125" s="234"/>
      <c r="L3125" s="239"/>
      <c r="M3125" s="240"/>
      <c r="N3125" s="241"/>
      <c r="O3125" s="241"/>
      <c r="P3125" s="241"/>
      <c r="Q3125" s="241"/>
      <c r="R3125" s="241"/>
      <c r="S3125" s="241"/>
      <c r="T3125" s="242"/>
      <c r="AT3125" s="243" t="s">
        <v>272</v>
      </c>
      <c r="AU3125" s="243" t="s">
        <v>91</v>
      </c>
      <c r="AV3125" s="15" t="s">
        <v>91</v>
      </c>
      <c r="AW3125" s="15" t="s">
        <v>38</v>
      </c>
      <c r="AX3125" s="15" t="s">
        <v>82</v>
      </c>
      <c r="AY3125" s="243" t="s">
        <v>262</v>
      </c>
    </row>
    <row r="3126" spans="2:51" s="13" customFormat="1" ht="10">
      <c r="B3126" s="212"/>
      <c r="C3126" s="213"/>
      <c r="D3126" s="208" t="s">
        <v>272</v>
      </c>
      <c r="E3126" s="214" t="s">
        <v>44</v>
      </c>
      <c r="F3126" s="215" t="s">
        <v>851</v>
      </c>
      <c r="G3126" s="213"/>
      <c r="H3126" s="214" t="s">
        <v>44</v>
      </c>
      <c r="I3126" s="216"/>
      <c r="J3126" s="213"/>
      <c r="K3126" s="213"/>
      <c r="L3126" s="217"/>
      <c r="M3126" s="218"/>
      <c r="N3126" s="219"/>
      <c r="O3126" s="219"/>
      <c r="P3126" s="219"/>
      <c r="Q3126" s="219"/>
      <c r="R3126" s="219"/>
      <c r="S3126" s="219"/>
      <c r="T3126" s="220"/>
      <c r="AT3126" s="221" t="s">
        <v>272</v>
      </c>
      <c r="AU3126" s="221" t="s">
        <v>91</v>
      </c>
      <c r="AV3126" s="13" t="s">
        <v>89</v>
      </c>
      <c r="AW3126" s="13" t="s">
        <v>38</v>
      </c>
      <c r="AX3126" s="13" t="s">
        <v>82</v>
      </c>
      <c r="AY3126" s="221" t="s">
        <v>262</v>
      </c>
    </row>
    <row r="3127" spans="2:51" s="15" customFormat="1" ht="10">
      <c r="B3127" s="233"/>
      <c r="C3127" s="234"/>
      <c r="D3127" s="208" t="s">
        <v>272</v>
      </c>
      <c r="E3127" s="235" t="s">
        <v>44</v>
      </c>
      <c r="F3127" s="236" t="s">
        <v>816</v>
      </c>
      <c r="G3127" s="234"/>
      <c r="H3127" s="237">
        <v>25.5</v>
      </c>
      <c r="I3127" s="238"/>
      <c r="J3127" s="234"/>
      <c r="K3127" s="234"/>
      <c r="L3127" s="239"/>
      <c r="M3127" s="240"/>
      <c r="N3127" s="241"/>
      <c r="O3127" s="241"/>
      <c r="P3127" s="241"/>
      <c r="Q3127" s="241"/>
      <c r="R3127" s="241"/>
      <c r="S3127" s="241"/>
      <c r="T3127" s="242"/>
      <c r="AT3127" s="243" t="s">
        <v>272</v>
      </c>
      <c r="AU3127" s="243" t="s">
        <v>91</v>
      </c>
      <c r="AV3127" s="15" t="s">
        <v>91</v>
      </c>
      <c r="AW3127" s="15" t="s">
        <v>38</v>
      </c>
      <c r="AX3127" s="15" t="s">
        <v>82</v>
      </c>
      <c r="AY3127" s="243" t="s">
        <v>262</v>
      </c>
    </row>
    <row r="3128" spans="2:51" s="13" customFormat="1" ht="10">
      <c r="B3128" s="212"/>
      <c r="C3128" s="213"/>
      <c r="D3128" s="208" t="s">
        <v>272</v>
      </c>
      <c r="E3128" s="214" t="s">
        <v>44</v>
      </c>
      <c r="F3128" s="215" t="s">
        <v>852</v>
      </c>
      <c r="G3128" s="213"/>
      <c r="H3128" s="214" t="s">
        <v>44</v>
      </c>
      <c r="I3128" s="216"/>
      <c r="J3128" s="213"/>
      <c r="K3128" s="213"/>
      <c r="L3128" s="217"/>
      <c r="M3128" s="218"/>
      <c r="N3128" s="219"/>
      <c r="O3128" s="219"/>
      <c r="P3128" s="219"/>
      <c r="Q3128" s="219"/>
      <c r="R3128" s="219"/>
      <c r="S3128" s="219"/>
      <c r="T3128" s="220"/>
      <c r="AT3128" s="221" t="s">
        <v>272</v>
      </c>
      <c r="AU3128" s="221" t="s">
        <v>91</v>
      </c>
      <c r="AV3128" s="13" t="s">
        <v>89</v>
      </c>
      <c r="AW3128" s="13" t="s">
        <v>38</v>
      </c>
      <c r="AX3128" s="13" t="s">
        <v>82</v>
      </c>
      <c r="AY3128" s="221" t="s">
        <v>262</v>
      </c>
    </row>
    <row r="3129" spans="2:51" s="15" customFormat="1" ht="10">
      <c r="B3129" s="233"/>
      <c r="C3129" s="234"/>
      <c r="D3129" s="208" t="s">
        <v>272</v>
      </c>
      <c r="E3129" s="235" t="s">
        <v>44</v>
      </c>
      <c r="F3129" s="236" t="s">
        <v>818</v>
      </c>
      <c r="G3129" s="234"/>
      <c r="H3129" s="237">
        <v>17.399999999999999</v>
      </c>
      <c r="I3129" s="238"/>
      <c r="J3129" s="234"/>
      <c r="K3129" s="234"/>
      <c r="L3129" s="239"/>
      <c r="M3129" s="240"/>
      <c r="N3129" s="241"/>
      <c r="O3129" s="241"/>
      <c r="P3129" s="241"/>
      <c r="Q3129" s="241"/>
      <c r="R3129" s="241"/>
      <c r="S3129" s="241"/>
      <c r="T3129" s="242"/>
      <c r="AT3129" s="243" t="s">
        <v>272</v>
      </c>
      <c r="AU3129" s="243" t="s">
        <v>91</v>
      </c>
      <c r="AV3129" s="15" t="s">
        <v>91</v>
      </c>
      <c r="AW3129" s="15" t="s">
        <v>38</v>
      </c>
      <c r="AX3129" s="15" t="s">
        <v>82</v>
      </c>
      <c r="AY3129" s="243" t="s">
        <v>262</v>
      </c>
    </row>
    <row r="3130" spans="2:51" s="13" customFormat="1" ht="10">
      <c r="B3130" s="212"/>
      <c r="C3130" s="213"/>
      <c r="D3130" s="208" t="s">
        <v>272</v>
      </c>
      <c r="E3130" s="214" t="s">
        <v>44</v>
      </c>
      <c r="F3130" s="215" t="s">
        <v>853</v>
      </c>
      <c r="G3130" s="213"/>
      <c r="H3130" s="214" t="s">
        <v>44</v>
      </c>
      <c r="I3130" s="216"/>
      <c r="J3130" s="213"/>
      <c r="K3130" s="213"/>
      <c r="L3130" s="217"/>
      <c r="M3130" s="218"/>
      <c r="N3130" s="219"/>
      <c r="O3130" s="219"/>
      <c r="P3130" s="219"/>
      <c r="Q3130" s="219"/>
      <c r="R3130" s="219"/>
      <c r="S3130" s="219"/>
      <c r="T3130" s="220"/>
      <c r="AT3130" s="221" t="s">
        <v>272</v>
      </c>
      <c r="AU3130" s="221" t="s">
        <v>91</v>
      </c>
      <c r="AV3130" s="13" t="s">
        <v>89</v>
      </c>
      <c r="AW3130" s="13" t="s">
        <v>38</v>
      </c>
      <c r="AX3130" s="13" t="s">
        <v>82</v>
      </c>
      <c r="AY3130" s="221" t="s">
        <v>262</v>
      </c>
    </row>
    <row r="3131" spans="2:51" s="15" customFormat="1" ht="10">
      <c r="B3131" s="233"/>
      <c r="C3131" s="234"/>
      <c r="D3131" s="208" t="s">
        <v>272</v>
      </c>
      <c r="E3131" s="235" t="s">
        <v>44</v>
      </c>
      <c r="F3131" s="236" t="s">
        <v>820</v>
      </c>
      <c r="G3131" s="234"/>
      <c r="H3131" s="237">
        <v>18.2</v>
      </c>
      <c r="I3131" s="238"/>
      <c r="J3131" s="234"/>
      <c r="K3131" s="234"/>
      <c r="L3131" s="239"/>
      <c r="M3131" s="240"/>
      <c r="N3131" s="241"/>
      <c r="O3131" s="241"/>
      <c r="P3131" s="241"/>
      <c r="Q3131" s="241"/>
      <c r="R3131" s="241"/>
      <c r="S3131" s="241"/>
      <c r="T3131" s="242"/>
      <c r="AT3131" s="243" t="s">
        <v>272</v>
      </c>
      <c r="AU3131" s="243" t="s">
        <v>91</v>
      </c>
      <c r="AV3131" s="15" t="s">
        <v>91</v>
      </c>
      <c r="AW3131" s="15" t="s">
        <v>38</v>
      </c>
      <c r="AX3131" s="15" t="s">
        <v>82</v>
      </c>
      <c r="AY3131" s="243" t="s">
        <v>262</v>
      </c>
    </row>
    <row r="3132" spans="2:51" s="13" customFormat="1" ht="10">
      <c r="B3132" s="212"/>
      <c r="C3132" s="213"/>
      <c r="D3132" s="208" t="s">
        <v>272</v>
      </c>
      <c r="E3132" s="214" t="s">
        <v>44</v>
      </c>
      <c r="F3132" s="215" t="s">
        <v>854</v>
      </c>
      <c r="G3132" s="213"/>
      <c r="H3132" s="214" t="s">
        <v>44</v>
      </c>
      <c r="I3132" s="216"/>
      <c r="J3132" s="213"/>
      <c r="K3132" s="213"/>
      <c r="L3132" s="217"/>
      <c r="M3132" s="218"/>
      <c r="N3132" s="219"/>
      <c r="O3132" s="219"/>
      <c r="P3132" s="219"/>
      <c r="Q3132" s="219"/>
      <c r="R3132" s="219"/>
      <c r="S3132" s="219"/>
      <c r="T3132" s="220"/>
      <c r="AT3132" s="221" t="s">
        <v>272</v>
      </c>
      <c r="AU3132" s="221" t="s">
        <v>91</v>
      </c>
      <c r="AV3132" s="13" t="s">
        <v>89</v>
      </c>
      <c r="AW3132" s="13" t="s">
        <v>38</v>
      </c>
      <c r="AX3132" s="13" t="s">
        <v>82</v>
      </c>
      <c r="AY3132" s="221" t="s">
        <v>262</v>
      </c>
    </row>
    <row r="3133" spans="2:51" s="15" customFormat="1" ht="10">
      <c r="B3133" s="233"/>
      <c r="C3133" s="234"/>
      <c r="D3133" s="208" t="s">
        <v>272</v>
      </c>
      <c r="E3133" s="235" t="s">
        <v>44</v>
      </c>
      <c r="F3133" s="236" t="s">
        <v>822</v>
      </c>
      <c r="G3133" s="234"/>
      <c r="H3133" s="237">
        <v>26.9</v>
      </c>
      <c r="I3133" s="238"/>
      <c r="J3133" s="234"/>
      <c r="K3133" s="234"/>
      <c r="L3133" s="239"/>
      <c r="M3133" s="240"/>
      <c r="N3133" s="241"/>
      <c r="O3133" s="241"/>
      <c r="P3133" s="241"/>
      <c r="Q3133" s="241"/>
      <c r="R3133" s="241"/>
      <c r="S3133" s="241"/>
      <c r="T3133" s="242"/>
      <c r="AT3133" s="243" t="s">
        <v>272</v>
      </c>
      <c r="AU3133" s="243" t="s">
        <v>91</v>
      </c>
      <c r="AV3133" s="15" t="s">
        <v>91</v>
      </c>
      <c r="AW3133" s="15" t="s">
        <v>38</v>
      </c>
      <c r="AX3133" s="15" t="s">
        <v>82</v>
      </c>
      <c r="AY3133" s="243" t="s">
        <v>262</v>
      </c>
    </row>
    <row r="3134" spans="2:51" s="13" customFormat="1" ht="10">
      <c r="B3134" s="212"/>
      <c r="C3134" s="213"/>
      <c r="D3134" s="208" t="s">
        <v>272</v>
      </c>
      <c r="E3134" s="214" t="s">
        <v>44</v>
      </c>
      <c r="F3134" s="215" t="s">
        <v>855</v>
      </c>
      <c r="G3134" s="213"/>
      <c r="H3134" s="214" t="s">
        <v>44</v>
      </c>
      <c r="I3134" s="216"/>
      <c r="J3134" s="213"/>
      <c r="K3134" s="213"/>
      <c r="L3134" s="217"/>
      <c r="M3134" s="218"/>
      <c r="N3134" s="219"/>
      <c r="O3134" s="219"/>
      <c r="P3134" s="219"/>
      <c r="Q3134" s="219"/>
      <c r="R3134" s="219"/>
      <c r="S3134" s="219"/>
      <c r="T3134" s="220"/>
      <c r="AT3134" s="221" t="s">
        <v>272</v>
      </c>
      <c r="AU3134" s="221" t="s">
        <v>91</v>
      </c>
      <c r="AV3134" s="13" t="s">
        <v>89</v>
      </c>
      <c r="AW3134" s="13" t="s">
        <v>38</v>
      </c>
      <c r="AX3134" s="13" t="s">
        <v>82</v>
      </c>
      <c r="AY3134" s="221" t="s">
        <v>262</v>
      </c>
    </row>
    <row r="3135" spans="2:51" s="15" customFormat="1" ht="10">
      <c r="B3135" s="233"/>
      <c r="C3135" s="234"/>
      <c r="D3135" s="208" t="s">
        <v>272</v>
      </c>
      <c r="E3135" s="235" t="s">
        <v>44</v>
      </c>
      <c r="F3135" s="236" t="s">
        <v>581</v>
      </c>
      <c r="G3135" s="234"/>
      <c r="H3135" s="237">
        <v>29</v>
      </c>
      <c r="I3135" s="238"/>
      <c r="J3135" s="234"/>
      <c r="K3135" s="234"/>
      <c r="L3135" s="239"/>
      <c r="M3135" s="240"/>
      <c r="N3135" s="241"/>
      <c r="O3135" s="241"/>
      <c r="P3135" s="241"/>
      <c r="Q3135" s="241"/>
      <c r="R3135" s="241"/>
      <c r="S3135" s="241"/>
      <c r="T3135" s="242"/>
      <c r="AT3135" s="243" t="s">
        <v>272</v>
      </c>
      <c r="AU3135" s="243" t="s">
        <v>91</v>
      </c>
      <c r="AV3135" s="15" t="s">
        <v>91</v>
      </c>
      <c r="AW3135" s="15" t="s">
        <v>38</v>
      </c>
      <c r="AX3135" s="15" t="s">
        <v>82</v>
      </c>
      <c r="AY3135" s="243" t="s">
        <v>262</v>
      </c>
    </row>
    <row r="3136" spans="2:51" s="13" customFormat="1" ht="10">
      <c r="B3136" s="212"/>
      <c r="C3136" s="213"/>
      <c r="D3136" s="208" t="s">
        <v>272</v>
      </c>
      <c r="E3136" s="214" t="s">
        <v>44</v>
      </c>
      <c r="F3136" s="215" t="s">
        <v>856</v>
      </c>
      <c r="G3136" s="213"/>
      <c r="H3136" s="214" t="s">
        <v>44</v>
      </c>
      <c r="I3136" s="216"/>
      <c r="J3136" s="213"/>
      <c r="K3136" s="213"/>
      <c r="L3136" s="217"/>
      <c r="M3136" s="218"/>
      <c r="N3136" s="219"/>
      <c r="O3136" s="219"/>
      <c r="P3136" s="219"/>
      <c r="Q3136" s="219"/>
      <c r="R3136" s="219"/>
      <c r="S3136" s="219"/>
      <c r="T3136" s="220"/>
      <c r="AT3136" s="221" t="s">
        <v>272</v>
      </c>
      <c r="AU3136" s="221" t="s">
        <v>91</v>
      </c>
      <c r="AV3136" s="13" t="s">
        <v>89</v>
      </c>
      <c r="AW3136" s="13" t="s">
        <v>38</v>
      </c>
      <c r="AX3136" s="13" t="s">
        <v>82</v>
      </c>
      <c r="AY3136" s="221" t="s">
        <v>262</v>
      </c>
    </row>
    <row r="3137" spans="2:51" s="15" customFormat="1" ht="10">
      <c r="B3137" s="233"/>
      <c r="C3137" s="234"/>
      <c r="D3137" s="208" t="s">
        <v>272</v>
      </c>
      <c r="E3137" s="235" t="s">
        <v>44</v>
      </c>
      <c r="F3137" s="236" t="s">
        <v>825</v>
      </c>
      <c r="G3137" s="234"/>
      <c r="H3137" s="237">
        <v>52.7</v>
      </c>
      <c r="I3137" s="238"/>
      <c r="J3137" s="234"/>
      <c r="K3137" s="234"/>
      <c r="L3137" s="239"/>
      <c r="M3137" s="240"/>
      <c r="N3137" s="241"/>
      <c r="O3137" s="241"/>
      <c r="P3137" s="241"/>
      <c r="Q3137" s="241"/>
      <c r="R3137" s="241"/>
      <c r="S3137" s="241"/>
      <c r="T3137" s="242"/>
      <c r="AT3137" s="243" t="s">
        <v>272</v>
      </c>
      <c r="AU3137" s="243" t="s">
        <v>91</v>
      </c>
      <c r="AV3137" s="15" t="s">
        <v>91</v>
      </c>
      <c r="AW3137" s="15" t="s">
        <v>38</v>
      </c>
      <c r="AX3137" s="15" t="s">
        <v>82</v>
      </c>
      <c r="AY3137" s="243" t="s">
        <v>262</v>
      </c>
    </row>
    <row r="3138" spans="2:51" s="13" customFormat="1" ht="10">
      <c r="B3138" s="212"/>
      <c r="C3138" s="213"/>
      <c r="D3138" s="208" t="s">
        <v>272</v>
      </c>
      <c r="E3138" s="214" t="s">
        <v>44</v>
      </c>
      <c r="F3138" s="215" t="s">
        <v>857</v>
      </c>
      <c r="G3138" s="213"/>
      <c r="H3138" s="214" t="s">
        <v>44</v>
      </c>
      <c r="I3138" s="216"/>
      <c r="J3138" s="213"/>
      <c r="K3138" s="213"/>
      <c r="L3138" s="217"/>
      <c r="M3138" s="218"/>
      <c r="N3138" s="219"/>
      <c r="O3138" s="219"/>
      <c r="P3138" s="219"/>
      <c r="Q3138" s="219"/>
      <c r="R3138" s="219"/>
      <c r="S3138" s="219"/>
      <c r="T3138" s="220"/>
      <c r="AT3138" s="221" t="s">
        <v>272</v>
      </c>
      <c r="AU3138" s="221" t="s">
        <v>91</v>
      </c>
      <c r="AV3138" s="13" t="s">
        <v>89</v>
      </c>
      <c r="AW3138" s="13" t="s">
        <v>38</v>
      </c>
      <c r="AX3138" s="13" t="s">
        <v>82</v>
      </c>
      <c r="AY3138" s="221" t="s">
        <v>262</v>
      </c>
    </row>
    <row r="3139" spans="2:51" s="15" customFormat="1" ht="10">
      <c r="B3139" s="233"/>
      <c r="C3139" s="234"/>
      <c r="D3139" s="208" t="s">
        <v>272</v>
      </c>
      <c r="E3139" s="235" t="s">
        <v>44</v>
      </c>
      <c r="F3139" s="236" t="s">
        <v>827</v>
      </c>
      <c r="G3139" s="234"/>
      <c r="H3139" s="237">
        <v>27.6</v>
      </c>
      <c r="I3139" s="238"/>
      <c r="J3139" s="234"/>
      <c r="K3139" s="234"/>
      <c r="L3139" s="239"/>
      <c r="M3139" s="240"/>
      <c r="N3139" s="241"/>
      <c r="O3139" s="241"/>
      <c r="P3139" s="241"/>
      <c r="Q3139" s="241"/>
      <c r="R3139" s="241"/>
      <c r="S3139" s="241"/>
      <c r="T3139" s="242"/>
      <c r="AT3139" s="243" t="s">
        <v>272</v>
      </c>
      <c r="AU3139" s="243" t="s">
        <v>91</v>
      </c>
      <c r="AV3139" s="15" t="s">
        <v>91</v>
      </c>
      <c r="AW3139" s="15" t="s">
        <v>38</v>
      </c>
      <c r="AX3139" s="15" t="s">
        <v>82</v>
      </c>
      <c r="AY3139" s="243" t="s">
        <v>262</v>
      </c>
    </row>
    <row r="3140" spans="2:51" s="13" customFormat="1" ht="10">
      <c r="B3140" s="212"/>
      <c r="C3140" s="213"/>
      <c r="D3140" s="208" t="s">
        <v>272</v>
      </c>
      <c r="E3140" s="214" t="s">
        <v>44</v>
      </c>
      <c r="F3140" s="215" t="s">
        <v>858</v>
      </c>
      <c r="G3140" s="213"/>
      <c r="H3140" s="214" t="s">
        <v>44</v>
      </c>
      <c r="I3140" s="216"/>
      <c r="J3140" s="213"/>
      <c r="K3140" s="213"/>
      <c r="L3140" s="217"/>
      <c r="M3140" s="218"/>
      <c r="N3140" s="219"/>
      <c r="O3140" s="219"/>
      <c r="P3140" s="219"/>
      <c r="Q3140" s="219"/>
      <c r="R3140" s="219"/>
      <c r="S3140" s="219"/>
      <c r="T3140" s="220"/>
      <c r="AT3140" s="221" t="s">
        <v>272</v>
      </c>
      <c r="AU3140" s="221" t="s">
        <v>91</v>
      </c>
      <c r="AV3140" s="13" t="s">
        <v>89</v>
      </c>
      <c r="AW3140" s="13" t="s">
        <v>38</v>
      </c>
      <c r="AX3140" s="13" t="s">
        <v>82</v>
      </c>
      <c r="AY3140" s="221" t="s">
        <v>262</v>
      </c>
    </row>
    <row r="3141" spans="2:51" s="15" customFormat="1" ht="10">
      <c r="B3141" s="233"/>
      <c r="C3141" s="234"/>
      <c r="D3141" s="208" t="s">
        <v>272</v>
      </c>
      <c r="E3141" s="235" t="s">
        <v>44</v>
      </c>
      <c r="F3141" s="236" t="s">
        <v>829</v>
      </c>
      <c r="G3141" s="234"/>
      <c r="H3141" s="237">
        <v>53.4</v>
      </c>
      <c r="I3141" s="238"/>
      <c r="J3141" s="234"/>
      <c r="K3141" s="234"/>
      <c r="L3141" s="239"/>
      <c r="M3141" s="240"/>
      <c r="N3141" s="241"/>
      <c r="O3141" s="241"/>
      <c r="P3141" s="241"/>
      <c r="Q3141" s="241"/>
      <c r="R3141" s="241"/>
      <c r="S3141" s="241"/>
      <c r="T3141" s="242"/>
      <c r="AT3141" s="243" t="s">
        <v>272</v>
      </c>
      <c r="AU3141" s="243" t="s">
        <v>91</v>
      </c>
      <c r="AV3141" s="15" t="s">
        <v>91</v>
      </c>
      <c r="AW3141" s="15" t="s">
        <v>38</v>
      </c>
      <c r="AX3141" s="15" t="s">
        <v>82</v>
      </c>
      <c r="AY3141" s="243" t="s">
        <v>262</v>
      </c>
    </row>
    <row r="3142" spans="2:51" s="13" customFormat="1" ht="10">
      <c r="B3142" s="212"/>
      <c r="C3142" s="213"/>
      <c r="D3142" s="208" t="s">
        <v>272</v>
      </c>
      <c r="E3142" s="214" t="s">
        <v>44</v>
      </c>
      <c r="F3142" s="215" t="s">
        <v>859</v>
      </c>
      <c r="G3142" s="213"/>
      <c r="H3142" s="214" t="s">
        <v>44</v>
      </c>
      <c r="I3142" s="216"/>
      <c r="J3142" s="213"/>
      <c r="K3142" s="213"/>
      <c r="L3142" s="217"/>
      <c r="M3142" s="218"/>
      <c r="N3142" s="219"/>
      <c r="O3142" s="219"/>
      <c r="P3142" s="219"/>
      <c r="Q3142" s="219"/>
      <c r="R3142" s="219"/>
      <c r="S3142" s="219"/>
      <c r="T3142" s="220"/>
      <c r="AT3142" s="221" t="s">
        <v>272</v>
      </c>
      <c r="AU3142" s="221" t="s">
        <v>91</v>
      </c>
      <c r="AV3142" s="13" t="s">
        <v>89</v>
      </c>
      <c r="AW3142" s="13" t="s">
        <v>38</v>
      </c>
      <c r="AX3142" s="13" t="s">
        <v>82</v>
      </c>
      <c r="AY3142" s="221" t="s">
        <v>262</v>
      </c>
    </row>
    <row r="3143" spans="2:51" s="15" customFormat="1" ht="10">
      <c r="B3143" s="233"/>
      <c r="C3143" s="234"/>
      <c r="D3143" s="208" t="s">
        <v>272</v>
      </c>
      <c r="E3143" s="235" t="s">
        <v>44</v>
      </c>
      <c r="F3143" s="236" t="s">
        <v>831</v>
      </c>
      <c r="G3143" s="234"/>
      <c r="H3143" s="237">
        <v>28.5</v>
      </c>
      <c r="I3143" s="238"/>
      <c r="J3143" s="234"/>
      <c r="K3143" s="234"/>
      <c r="L3143" s="239"/>
      <c r="M3143" s="240"/>
      <c r="N3143" s="241"/>
      <c r="O3143" s="241"/>
      <c r="P3143" s="241"/>
      <c r="Q3143" s="241"/>
      <c r="R3143" s="241"/>
      <c r="S3143" s="241"/>
      <c r="T3143" s="242"/>
      <c r="AT3143" s="243" t="s">
        <v>272</v>
      </c>
      <c r="AU3143" s="243" t="s">
        <v>91</v>
      </c>
      <c r="AV3143" s="15" t="s">
        <v>91</v>
      </c>
      <c r="AW3143" s="15" t="s">
        <v>38</v>
      </c>
      <c r="AX3143" s="15" t="s">
        <v>82</v>
      </c>
      <c r="AY3143" s="243" t="s">
        <v>262</v>
      </c>
    </row>
    <row r="3144" spans="2:51" s="13" customFormat="1" ht="10">
      <c r="B3144" s="212"/>
      <c r="C3144" s="213"/>
      <c r="D3144" s="208" t="s">
        <v>272</v>
      </c>
      <c r="E3144" s="214" t="s">
        <v>44</v>
      </c>
      <c r="F3144" s="215" t="s">
        <v>860</v>
      </c>
      <c r="G3144" s="213"/>
      <c r="H3144" s="214" t="s">
        <v>44</v>
      </c>
      <c r="I3144" s="216"/>
      <c r="J3144" s="213"/>
      <c r="K3144" s="213"/>
      <c r="L3144" s="217"/>
      <c r="M3144" s="218"/>
      <c r="N3144" s="219"/>
      <c r="O3144" s="219"/>
      <c r="P3144" s="219"/>
      <c r="Q3144" s="219"/>
      <c r="R3144" s="219"/>
      <c r="S3144" s="219"/>
      <c r="T3144" s="220"/>
      <c r="AT3144" s="221" t="s">
        <v>272</v>
      </c>
      <c r="AU3144" s="221" t="s">
        <v>91</v>
      </c>
      <c r="AV3144" s="13" t="s">
        <v>89</v>
      </c>
      <c r="AW3144" s="13" t="s">
        <v>38</v>
      </c>
      <c r="AX3144" s="13" t="s">
        <v>82</v>
      </c>
      <c r="AY3144" s="221" t="s">
        <v>262</v>
      </c>
    </row>
    <row r="3145" spans="2:51" s="15" customFormat="1" ht="10">
      <c r="B3145" s="233"/>
      <c r="C3145" s="234"/>
      <c r="D3145" s="208" t="s">
        <v>272</v>
      </c>
      <c r="E3145" s="235" t="s">
        <v>44</v>
      </c>
      <c r="F3145" s="236" t="s">
        <v>833</v>
      </c>
      <c r="G3145" s="234"/>
      <c r="H3145" s="237">
        <v>54.8</v>
      </c>
      <c r="I3145" s="238"/>
      <c r="J3145" s="234"/>
      <c r="K3145" s="234"/>
      <c r="L3145" s="239"/>
      <c r="M3145" s="240"/>
      <c r="N3145" s="241"/>
      <c r="O3145" s="241"/>
      <c r="P3145" s="241"/>
      <c r="Q3145" s="241"/>
      <c r="R3145" s="241"/>
      <c r="S3145" s="241"/>
      <c r="T3145" s="242"/>
      <c r="AT3145" s="243" t="s">
        <v>272</v>
      </c>
      <c r="AU3145" s="243" t="s">
        <v>91</v>
      </c>
      <c r="AV3145" s="15" t="s">
        <v>91</v>
      </c>
      <c r="AW3145" s="15" t="s">
        <v>38</v>
      </c>
      <c r="AX3145" s="15" t="s">
        <v>82</v>
      </c>
      <c r="AY3145" s="243" t="s">
        <v>262</v>
      </c>
    </row>
    <row r="3146" spans="2:51" s="13" customFormat="1" ht="10">
      <c r="B3146" s="212"/>
      <c r="C3146" s="213"/>
      <c r="D3146" s="208" t="s">
        <v>272</v>
      </c>
      <c r="E3146" s="214" t="s">
        <v>44</v>
      </c>
      <c r="F3146" s="215" t="s">
        <v>867</v>
      </c>
      <c r="G3146" s="213"/>
      <c r="H3146" s="214" t="s">
        <v>44</v>
      </c>
      <c r="I3146" s="216"/>
      <c r="J3146" s="213"/>
      <c r="K3146" s="213"/>
      <c r="L3146" s="217"/>
      <c r="M3146" s="218"/>
      <c r="N3146" s="219"/>
      <c r="O3146" s="219"/>
      <c r="P3146" s="219"/>
      <c r="Q3146" s="219"/>
      <c r="R3146" s="219"/>
      <c r="S3146" s="219"/>
      <c r="T3146" s="220"/>
      <c r="AT3146" s="221" t="s">
        <v>272</v>
      </c>
      <c r="AU3146" s="221" t="s">
        <v>91</v>
      </c>
      <c r="AV3146" s="13" t="s">
        <v>89</v>
      </c>
      <c r="AW3146" s="13" t="s">
        <v>38</v>
      </c>
      <c r="AX3146" s="13" t="s">
        <v>82</v>
      </c>
      <c r="AY3146" s="221" t="s">
        <v>262</v>
      </c>
    </row>
    <row r="3147" spans="2:51" s="13" customFormat="1" ht="10">
      <c r="B3147" s="212"/>
      <c r="C3147" s="213"/>
      <c r="D3147" s="208" t="s">
        <v>272</v>
      </c>
      <c r="E3147" s="214" t="s">
        <v>44</v>
      </c>
      <c r="F3147" s="215" t="s">
        <v>874</v>
      </c>
      <c r="G3147" s="213"/>
      <c r="H3147" s="214" t="s">
        <v>44</v>
      </c>
      <c r="I3147" s="216"/>
      <c r="J3147" s="213"/>
      <c r="K3147" s="213"/>
      <c r="L3147" s="217"/>
      <c r="M3147" s="218"/>
      <c r="N3147" s="219"/>
      <c r="O3147" s="219"/>
      <c r="P3147" s="219"/>
      <c r="Q3147" s="219"/>
      <c r="R3147" s="219"/>
      <c r="S3147" s="219"/>
      <c r="T3147" s="220"/>
      <c r="AT3147" s="221" t="s">
        <v>272</v>
      </c>
      <c r="AU3147" s="221" t="s">
        <v>91</v>
      </c>
      <c r="AV3147" s="13" t="s">
        <v>89</v>
      </c>
      <c r="AW3147" s="13" t="s">
        <v>38</v>
      </c>
      <c r="AX3147" s="13" t="s">
        <v>82</v>
      </c>
      <c r="AY3147" s="221" t="s">
        <v>262</v>
      </c>
    </row>
    <row r="3148" spans="2:51" s="15" customFormat="1" ht="10">
      <c r="B3148" s="233"/>
      <c r="C3148" s="234"/>
      <c r="D3148" s="208" t="s">
        <v>272</v>
      </c>
      <c r="E3148" s="235" t="s">
        <v>44</v>
      </c>
      <c r="F3148" s="236" t="s">
        <v>812</v>
      </c>
      <c r="G3148" s="234"/>
      <c r="H3148" s="237">
        <v>16.5</v>
      </c>
      <c r="I3148" s="238"/>
      <c r="J3148" s="234"/>
      <c r="K3148" s="234"/>
      <c r="L3148" s="239"/>
      <c r="M3148" s="240"/>
      <c r="N3148" s="241"/>
      <c r="O3148" s="241"/>
      <c r="P3148" s="241"/>
      <c r="Q3148" s="241"/>
      <c r="R3148" s="241"/>
      <c r="S3148" s="241"/>
      <c r="T3148" s="242"/>
      <c r="AT3148" s="243" t="s">
        <v>272</v>
      </c>
      <c r="AU3148" s="243" t="s">
        <v>91</v>
      </c>
      <c r="AV3148" s="15" t="s">
        <v>91</v>
      </c>
      <c r="AW3148" s="15" t="s">
        <v>38</v>
      </c>
      <c r="AX3148" s="15" t="s">
        <v>82</v>
      </c>
      <c r="AY3148" s="243" t="s">
        <v>262</v>
      </c>
    </row>
    <row r="3149" spans="2:51" s="13" customFormat="1" ht="10">
      <c r="B3149" s="212"/>
      <c r="C3149" s="213"/>
      <c r="D3149" s="208" t="s">
        <v>272</v>
      </c>
      <c r="E3149" s="214" t="s">
        <v>44</v>
      </c>
      <c r="F3149" s="215" t="s">
        <v>875</v>
      </c>
      <c r="G3149" s="213"/>
      <c r="H3149" s="214" t="s">
        <v>44</v>
      </c>
      <c r="I3149" s="216"/>
      <c r="J3149" s="213"/>
      <c r="K3149" s="213"/>
      <c r="L3149" s="217"/>
      <c r="M3149" s="218"/>
      <c r="N3149" s="219"/>
      <c r="O3149" s="219"/>
      <c r="P3149" s="219"/>
      <c r="Q3149" s="219"/>
      <c r="R3149" s="219"/>
      <c r="S3149" s="219"/>
      <c r="T3149" s="220"/>
      <c r="AT3149" s="221" t="s">
        <v>272</v>
      </c>
      <c r="AU3149" s="221" t="s">
        <v>91</v>
      </c>
      <c r="AV3149" s="13" t="s">
        <v>89</v>
      </c>
      <c r="AW3149" s="13" t="s">
        <v>38</v>
      </c>
      <c r="AX3149" s="13" t="s">
        <v>82</v>
      </c>
      <c r="AY3149" s="221" t="s">
        <v>262</v>
      </c>
    </row>
    <row r="3150" spans="2:51" s="15" customFormat="1" ht="10">
      <c r="B3150" s="233"/>
      <c r="C3150" s="234"/>
      <c r="D3150" s="208" t="s">
        <v>272</v>
      </c>
      <c r="E3150" s="235" t="s">
        <v>44</v>
      </c>
      <c r="F3150" s="236" t="s">
        <v>814</v>
      </c>
      <c r="G3150" s="234"/>
      <c r="H3150" s="237">
        <v>23.3</v>
      </c>
      <c r="I3150" s="238"/>
      <c r="J3150" s="234"/>
      <c r="K3150" s="234"/>
      <c r="L3150" s="239"/>
      <c r="M3150" s="240"/>
      <c r="N3150" s="241"/>
      <c r="O3150" s="241"/>
      <c r="P3150" s="241"/>
      <c r="Q3150" s="241"/>
      <c r="R3150" s="241"/>
      <c r="S3150" s="241"/>
      <c r="T3150" s="242"/>
      <c r="AT3150" s="243" t="s">
        <v>272</v>
      </c>
      <c r="AU3150" s="243" t="s">
        <v>91</v>
      </c>
      <c r="AV3150" s="15" t="s">
        <v>91</v>
      </c>
      <c r="AW3150" s="15" t="s">
        <v>38</v>
      </c>
      <c r="AX3150" s="15" t="s">
        <v>82</v>
      </c>
      <c r="AY3150" s="243" t="s">
        <v>262</v>
      </c>
    </row>
    <row r="3151" spans="2:51" s="13" customFormat="1" ht="10">
      <c r="B3151" s="212"/>
      <c r="C3151" s="213"/>
      <c r="D3151" s="208" t="s">
        <v>272</v>
      </c>
      <c r="E3151" s="214" t="s">
        <v>44</v>
      </c>
      <c r="F3151" s="215" t="s">
        <v>876</v>
      </c>
      <c r="G3151" s="213"/>
      <c r="H3151" s="214" t="s">
        <v>44</v>
      </c>
      <c r="I3151" s="216"/>
      <c r="J3151" s="213"/>
      <c r="K3151" s="213"/>
      <c r="L3151" s="217"/>
      <c r="M3151" s="218"/>
      <c r="N3151" s="219"/>
      <c r="O3151" s="219"/>
      <c r="P3151" s="219"/>
      <c r="Q3151" s="219"/>
      <c r="R3151" s="219"/>
      <c r="S3151" s="219"/>
      <c r="T3151" s="220"/>
      <c r="AT3151" s="221" t="s">
        <v>272</v>
      </c>
      <c r="AU3151" s="221" t="s">
        <v>91</v>
      </c>
      <c r="AV3151" s="13" t="s">
        <v>89</v>
      </c>
      <c r="AW3151" s="13" t="s">
        <v>38</v>
      </c>
      <c r="AX3151" s="13" t="s">
        <v>82</v>
      </c>
      <c r="AY3151" s="221" t="s">
        <v>262</v>
      </c>
    </row>
    <row r="3152" spans="2:51" s="15" customFormat="1" ht="10">
      <c r="B3152" s="233"/>
      <c r="C3152" s="234"/>
      <c r="D3152" s="208" t="s">
        <v>272</v>
      </c>
      <c r="E3152" s="235" t="s">
        <v>44</v>
      </c>
      <c r="F3152" s="236" t="s">
        <v>816</v>
      </c>
      <c r="G3152" s="234"/>
      <c r="H3152" s="237">
        <v>25.5</v>
      </c>
      <c r="I3152" s="238"/>
      <c r="J3152" s="234"/>
      <c r="K3152" s="234"/>
      <c r="L3152" s="239"/>
      <c r="M3152" s="240"/>
      <c r="N3152" s="241"/>
      <c r="O3152" s="241"/>
      <c r="P3152" s="241"/>
      <c r="Q3152" s="241"/>
      <c r="R3152" s="241"/>
      <c r="S3152" s="241"/>
      <c r="T3152" s="242"/>
      <c r="AT3152" s="243" t="s">
        <v>272</v>
      </c>
      <c r="AU3152" s="243" t="s">
        <v>91</v>
      </c>
      <c r="AV3152" s="15" t="s">
        <v>91</v>
      </c>
      <c r="AW3152" s="15" t="s">
        <v>38</v>
      </c>
      <c r="AX3152" s="15" t="s">
        <v>82</v>
      </c>
      <c r="AY3152" s="243" t="s">
        <v>262</v>
      </c>
    </row>
    <row r="3153" spans="2:51" s="13" customFormat="1" ht="10">
      <c r="B3153" s="212"/>
      <c r="C3153" s="213"/>
      <c r="D3153" s="208" t="s">
        <v>272</v>
      </c>
      <c r="E3153" s="214" t="s">
        <v>44</v>
      </c>
      <c r="F3153" s="215" t="s">
        <v>877</v>
      </c>
      <c r="G3153" s="213"/>
      <c r="H3153" s="214" t="s">
        <v>44</v>
      </c>
      <c r="I3153" s="216"/>
      <c r="J3153" s="213"/>
      <c r="K3153" s="213"/>
      <c r="L3153" s="217"/>
      <c r="M3153" s="218"/>
      <c r="N3153" s="219"/>
      <c r="O3153" s="219"/>
      <c r="P3153" s="219"/>
      <c r="Q3153" s="219"/>
      <c r="R3153" s="219"/>
      <c r="S3153" s="219"/>
      <c r="T3153" s="220"/>
      <c r="AT3153" s="221" t="s">
        <v>272</v>
      </c>
      <c r="AU3153" s="221" t="s">
        <v>91</v>
      </c>
      <c r="AV3153" s="13" t="s">
        <v>89</v>
      </c>
      <c r="AW3153" s="13" t="s">
        <v>38</v>
      </c>
      <c r="AX3153" s="13" t="s">
        <v>82</v>
      </c>
      <c r="AY3153" s="221" t="s">
        <v>262</v>
      </c>
    </row>
    <row r="3154" spans="2:51" s="15" customFormat="1" ht="10">
      <c r="B3154" s="233"/>
      <c r="C3154" s="234"/>
      <c r="D3154" s="208" t="s">
        <v>272</v>
      </c>
      <c r="E3154" s="235" t="s">
        <v>44</v>
      </c>
      <c r="F3154" s="236" t="s">
        <v>818</v>
      </c>
      <c r="G3154" s="234"/>
      <c r="H3154" s="237">
        <v>17.399999999999999</v>
      </c>
      <c r="I3154" s="238"/>
      <c r="J3154" s="234"/>
      <c r="K3154" s="234"/>
      <c r="L3154" s="239"/>
      <c r="M3154" s="240"/>
      <c r="N3154" s="241"/>
      <c r="O3154" s="241"/>
      <c r="P3154" s="241"/>
      <c r="Q3154" s="241"/>
      <c r="R3154" s="241"/>
      <c r="S3154" s="241"/>
      <c r="T3154" s="242"/>
      <c r="AT3154" s="243" t="s">
        <v>272</v>
      </c>
      <c r="AU3154" s="243" t="s">
        <v>91</v>
      </c>
      <c r="AV3154" s="15" t="s">
        <v>91</v>
      </c>
      <c r="AW3154" s="15" t="s">
        <v>38</v>
      </c>
      <c r="AX3154" s="15" t="s">
        <v>82</v>
      </c>
      <c r="AY3154" s="243" t="s">
        <v>262</v>
      </c>
    </row>
    <row r="3155" spans="2:51" s="13" customFormat="1" ht="10">
      <c r="B3155" s="212"/>
      <c r="C3155" s="213"/>
      <c r="D3155" s="208" t="s">
        <v>272</v>
      </c>
      <c r="E3155" s="214" t="s">
        <v>44</v>
      </c>
      <c r="F3155" s="215" t="s">
        <v>878</v>
      </c>
      <c r="G3155" s="213"/>
      <c r="H3155" s="214" t="s">
        <v>44</v>
      </c>
      <c r="I3155" s="216"/>
      <c r="J3155" s="213"/>
      <c r="K3155" s="213"/>
      <c r="L3155" s="217"/>
      <c r="M3155" s="218"/>
      <c r="N3155" s="219"/>
      <c r="O3155" s="219"/>
      <c r="P3155" s="219"/>
      <c r="Q3155" s="219"/>
      <c r="R3155" s="219"/>
      <c r="S3155" s="219"/>
      <c r="T3155" s="220"/>
      <c r="AT3155" s="221" t="s">
        <v>272</v>
      </c>
      <c r="AU3155" s="221" t="s">
        <v>91</v>
      </c>
      <c r="AV3155" s="13" t="s">
        <v>89</v>
      </c>
      <c r="AW3155" s="13" t="s">
        <v>38</v>
      </c>
      <c r="AX3155" s="13" t="s">
        <v>82</v>
      </c>
      <c r="AY3155" s="221" t="s">
        <v>262</v>
      </c>
    </row>
    <row r="3156" spans="2:51" s="15" customFormat="1" ht="10">
      <c r="B3156" s="233"/>
      <c r="C3156" s="234"/>
      <c r="D3156" s="208" t="s">
        <v>272</v>
      </c>
      <c r="E3156" s="235" t="s">
        <v>44</v>
      </c>
      <c r="F3156" s="236" t="s">
        <v>820</v>
      </c>
      <c r="G3156" s="234"/>
      <c r="H3156" s="237">
        <v>18.2</v>
      </c>
      <c r="I3156" s="238"/>
      <c r="J3156" s="234"/>
      <c r="K3156" s="234"/>
      <c r="L3156" s="239"/>
      <c r="M3156" s="240"/>
      <c r="N3156" s="241"/>
      <c r="O3156" s="241"/>
      <c r="P3156" s="241"/>
      <c r="Q3156" s="241"/>
      <c r="R3156" s="241"/>
      <c r="S3156" s="241"/>
      <c r="T3156" s="242"/>
      <c r="AT3156" s="243" t="s">
        <v>272</v>
      </c>
      <c r="AU3156" s="243" t="s">
        <v>91</v>
      </c>
      <c r="AV3156" s="15" t="s">
        <v>91</v>
      </c>
      <c r="AW3156" s="15" t="s">
        <v>38</v>
      </c>
      <c r="AX3156" s="15" t="s">
        <v>82</v>
      </c>
      <c r="AY3156" s="243" t="s">
        <v>262</v>
      </c>
    </row>
    <row r="3157" spans="2:51" s="13" customFormat="1" ht="10">
      <c r="B3157" s="212"/>
      <c r="C3157" s="213"/>
      <c r="D3157" s="208" t="s">
        <v>272</v>
      </c>
      <c r="E3157" s="214" t="s">
        <v>44</v>
      </c>
      <c r="F3157" s="215" t="s">
        <v>879</v>
      </c>
      <c r="G3157" s="213"/>
      <c r="H3157" s="214" t="s">
        <v>44</v>
      </c>
      <c r="I3157" s="216"/>
      <c r="J3157" s="213"/>
      <c r="K3157" s="213"/>
      <c r="L3157" s="217"/>
      <c r="M3157" s="218"/>
      <c r="N3157" s="219"/>
      <c r="O3157" s="219"/>
      <c r="P3157" s="219"/>
      <c r="Q3157" s="219"/>
      <c r="R3157" s="219"/>
      <c r="S3157" s="219"/>
      <c r="T3157" s="220"/>
      <c r="AT3157" s="221" t="s">
        <v>272</v>
      </c>
      <c r="AU3157" s="221" t="s">
        <v>91</v>
      </c>
      <c r="AV3157" s="13" t="s">
        <v>89</v>
      </c>
      <c r="AW3157" s="13" t="s">
        <v>38</v>
      </c>
      <c r="AX3157" s="13" t="s">
        <v>82</v>
      </c>
      <c r="AY3157" s="221" t="s">
        <v>262</v>
      </c>
    </row>
    <row r="3158" spans="2:51" s="15" customFormat="1" ht="10">
      <c r="B3158" s="233"/>
      <c r="C3158" s="234"/>
      <c r="D3158" s="208" t="s">
        <v>272</v>
      </c>
      <c r="E3158" s="235" t="s">
        <v>44</v>
      </c>
      <c r="F3158" s="236" t="s">
        <v>822</v>
      </c>
      <c r="G3158" s="234"/>
      <c r="H3158" s="237">
        <v>26.9</v>
      </c>
      <c r="I3158" s="238"/>
      <c r="J3158" s="234"/>
      <c r="K3158" s="234"/>
      <c r="L3158" s="239"/>
      <c r="M3158" s="240"/>
      <c r="N3158" s="241"/>
      <c r="O3158" s="241"/>
      <c r="P3158" s="241"/>
      <c r="Q3158" s="241"/>
      <c r="R3158" s="241"/>
      <c r="S3158" s="241"/>
      <c r="T3158" s="242"/>
      <c r="AT3158" s="243" t="s">
        <v>272</v>
      </c>
      <c r="AU3158" s="243" t="s">
        <v>91</v>
      </c>
      <c r="AV3158" s="15" t="s">
        <v>91</v>
      </c>
      <c r="AW3158" s="15" t="s">
        <v>38</v>
      </c>
      <c r="AX3158" s="15" t="s">
        <v>82</v>
      </c>
      <c r="AY3158" s="243" t="s">
        <v>262</v>
      </c>
    </row>
    <row r="3159" spans="2:51" s="13" customFormat="1" ht="10">
      <c r="B3159" s="212"/>
      <c r="C3159" s="213"/>
      <c r="D3159" s="208" t="s">
        <v>272</v>
      </c>
      <c r="E3159" s="214" t="s">
        <v>44</v>
      </c>
      <c r="F3159" s="215" t="s">
        <v>880</v>
      </c>
      <c r="G3159" s="213"/>
      <c r="H3159" s="214" t="s">
        <v>44</v>
      </c>
      <c r="I3159" s="216"/>
      <c r="J3159" s="213"/>
      <c r="K3159" s="213"/>
      <c r="L3159" s="217"/>
      <c r="M3159" s="218"/>
      <c r="N3159" s="219"/>
      <c r="O3159" s="219"/>
      <c r="P3159" s="219"/>
      <c r="Q3159" s="219"/>
      <c r="R3159" s="219"/>
      <c r="S3159" s="219"/>
      <c r="T3159" s="220"/>
      <c r="AT3159" s="221" t="s">
        <v>272</v>
      </c>
      <c r="AU3159" s="221" t="s">
        <v>91</v>
      </c>
      <c r="AV3159" s="13" t="s">
        <v>89</v>
      </c>
      <c r="AW3159" s="13" t="s">
        <v>38</v>
      </c>
      <c r="AX3159" s="13" t="s">
        <v>82</v>
      </c>
      <c r="AY3159" s="221" t="s">
        <v>262</v>
      </c>
    </row>
    <row r="3160" spans="2:51" s="15" customFormat="1" ht="10">
      <c r="B3160" s="233"/>
      <c r="C3160" s="234"/>
      <c r="D3160" s="208" t="s">
        <v>272</v>
      </c>
      <c r="E3160" s="235" t="s">
        <v>44</v>
      </c>
      <c r="F3160" s="236" t="s">
        <v>581</v>
      </c>
      <c r="G3160" s="234"/>
      <c r="H3160" s="237">
        <v>29</v>
      </c>
      <c r="I3160" s="238"/>
      <c r="J3160" s="234"/>
      <c r="K3160" s="234"/>
      <c r="L3160" s="239"/>
      <c r="M3160" s="240"/>
      <c r="N3160" s="241"/>
      <c r="O3160" s="241"/>
      <c r="P3160" s="241"/>
      <c r="Q3160" s="241"/>
      <c r="R3160" s="241"/>
      <c r="S3160" s="241"/>
      <c r="T3160" s="242"/>
      <c r="AT3160" s="243" t="s">
        <v>272</v>
      </c>
      <c r="AU3160" s="243" t="s">
        <v>91</v>
      </c>
      <c r="AV3160" s="15" t="s">
        <v>91</v>
      </c>
      <c r="AW3160" s="15" t="s">
        <v>38</v>
      </c>
      <c r="AX3160" s="15" t="s">
        <v>82</v>
      </c>
      <c r="AY3160" s="243" t="s">
        <v>262</v>
      </c>
    </row>
    <row r="3161" spans="2:51" s="13" customFormat="1" ht="10">
      <c r="B3161" s="212"/>
      <c r="C3161" s="213"/>
      <c r="D3161" s="208" t="s">
        <v>272</v>
      </c>
      <c r="E3161" s="214" t="s">
        <v>44</v>
      </c>
      <c r="F3161" s="215" t="s">
        <v>881</v>
      </c>
      <c r="G3161" s="213"/>
      <c r="H3161" s="214" t="s">
        <v>44</v>
      </c>
      <c r="I3161" s="216"/>
      <c r="J3161" s="213"/>
      <c r="K3161" s="213"/>
      <c r="L3161" s="217"/>
      <c r="M3161" s="218"/>
      <c r="N3161" s="219"/>
      <c r="O3161" s="219"/>
      <c r="P3161" s="219"/>
      <c r="Q3161" s="219"/>
      <c r="R3161" s="219"/>
      <c r="S3161" s="219"/>
      <c r="T3161" s="220"/>
      <c r="AT3161" s="221" t="s">
        <v>272</v>
      </c>
      <c r="AU3161" s="221" t="s">
        <v>91</v>
      </c>
      <c r="AV3161" s="13" t="s">
        <v>89</v>
      </c>
      <c r="AW3161" s="13" t="s">
        <v>38</v>
      </c>
      <c r="AX3161" s="13" t="s">
        <v>82</v>
      </c>
      <c r="AY3161" s="221" t="s">
        <v>262</v>
      </c>
    </row>
    <row r="3162" spans="2:51" s="15" customFormat="1" ht="10">
      <c r="B3162" s="233"/>
      <c r="C3162" s="234"/>
      <c r="D3162" s="208" t="s">
        <v>272</v>
      </c>
      <c r="E3162" s="235" t="s">
        <v>44</v>
      </c>
      <c r="F3162" s="236" t="s">
        <v>825</v>
      </c>
      <c r="G3162" s="234"/>
      <c r="H3162" s="237">
        <v>52.7</v>
      </c>
      <c r="I3162" s="238"/>
      <c r="J3162" s="234"/>
      <c r="K3162" s="234"/>
      <c r="L3162" s="239"/>
      <c r="M3162" s="240"/>
      <c r="N3162" s="241"/>
      <c r="O3162" s="241"/>
      <c r="P3162" s="241"/>
      <c r="Q3162" s="241"/>
      <c r="R3162" s="241"/>
      <c r="S3162" s="241"/>
      <c r="T3162" s="242"/>
      <c r="AT3162" s="243" t="s">
        <v>272</v>
      </c>
      <c r="AU3162" s="243" t="s">
        <v>91</v>
      </c>
      <c r="AV3162" s="15" t="s">
        <v>91</v>
      </c>
      <c r="AW3162" s="15" t="s">
        <v>38</v>
      </c>
      <c r="AX3162" s="15" t="s">
        <v>82</v>
      </c>
      <c r="AY3162" s="243" t="s">
        <v>262</v>
      </c>
    </row>
    <row r="3163" spans="2:51" s="13" customFormat="1" ht="10">
      <c r="B3163" s="212"/>
      <c r="C3163" s="213"/>
      <c r="D3163" s="208" t="s">
        <v>272</v>
      </c>
      <c r="E3163" s="214" t="s">
        <v>44</v>
      </c>
      <c r="F3163" s="215" t="s">
        <v>882</v>
      </c>
      <c r="G3163" s="213"/>
      <c r="H3163" s="214" t="s">
        <v>44</v>
      </c>
      <c r="I3163" s="216"/>
      <c r="J3163" s="213"/>
      <c r="K3163" s="213"/>
      <c r="L3163" s="217"/>
      <c r="M3163" s="218"/>
      <c r="N3163" s="219"/>
      <c r="O3163" s="219"/>
      <c r="P3163" s="219"/>
      <c r="Q3163" s="219"/>
      <c r="R3163" s="219"/>
      <c r="S3163" s="219"/>
      <c r="T3163" s="220"/>
      <c r="AT3163" s="221" t="s">
        <v>272</v>
      </c>
      <c r="AU3163" s="221" t="s">
        <v>91</v>
      </c>
      <c r="AV3163" s="13" t="s">
        <v>89</v>
      </c>
      <c r="AW3163" s="13" t="s">
        <v>38</v>
      </c>
      <c r="AX3163" s="13" t="s">
        <v>82</v>
      </c>
      <c r="AY3163" s="221" t="s">
        <v>262</v>
      </c>
    </row>
    <row r="3164" spans="2:51" s="15" customFormat="1" ht="10">
      <c r="B3164" s="233"/>
      <c r="C3164" s="234"/>
      <c r="D3164" s="208" t="s">
        <v>272</v>
      </c>
      <c r="E3164" s="235" t="s">
        <v>44</v>
      </c>
      <c r="F3164" s="236" t="s">
        <v>827</v>
      </c>
      <c r="G3164" s="234"/>
      <c r="H3164" s="237">
        <v>27.6</v>
      </c>
      <c r="I3164" s="238"/>
      <c r="J3164" s="234"/>
      <c r="K3164" s="234"/>
      <c r="L3164" s="239"/>
      <c r="M3164" s="240"/>
      <c r="N3164" s="241"/>
      <c r="O3164" s="241"/>
      <c r="P3164" s="241"/>
      <c r="Q3164" s="241"/>
      <c r="R3164" s="241"/>
      <c r="S3164" s="241"/>
      <c r="T3164" s="242"/>
      <c r="AT3164" s="243" t="s">
        <v>272</v>
      </c>
      <c r="AU3164" s="243" t="s">
        <v>91</v>
      </c>
      <c r="AV3164" s="15" t="s">
        <v>91</v>
      </c>
      <c r="AW3164" s="15" t="s">
        <v>38</v>
      </c>
      <c r="AX3164" s="15" t="s">
        <v>82</v>
      </c>
      <c r="AY3164" s="243" t="s">
        <v>262</v>
      </c>
    </row>
    <row r="3165" spans="2:51" s="13" customFormat="1" ht="10">
      <c r="B3165" s="212"/>
      <c r="C3165" s="213"/>
      <c r="D3165" s="208" t="s">
        <v>272</v>
      </c>
      <c r="E3165" s="214" t="s">
        <v>44</v>
      </c>
      <c r="F3165" s="215" t="s">
        <v>883</v>
      </c>
      <c r="G3165" s="213"/>
      <c r="H3165" s="214" t="s">
        <v>44</v>
      </c>
      <c r="I3165" s="216"/>
      <c r="J3165" s="213"/>
      <c r="K3165" s="213"/>
      <c r="L3165" s="217"/>
      <c r="M3165" s="218"/>
      <c r="N3165" s="219"/>
      <c r="O3165" s="219"/>
      <c r="P3165" s="219"/>
      <c r="Q3165" s="219"/>
      <c r="R3165" s="219"/>
      <c r="S3165" s="219"/>
      <c r="T3165" s="220"/>
      <c r="AT3165" s="221" t="s">
        <v>272</v>
      </c>
      <c r="AU3165" s="221" t="s">
        <v>91</v>
      </c>
      <c r="AV3165" s="13" t="s">
        <v>89</v>
      </c>
      <c r="AW3165" s="13" t="s">
        <v>38</v>
      </c>
      <c r="AX3165" s="13" t="s">
        <v>82</v>
      </c>
      <c r="AY3165" s="221" t="s">
        <v>262</v>
      </c>
    </row>
    <row r="3166" spans="2:51" s="15" customFormat="1" ht="10">
      <c r="B3166" s="233"/>
      <c r="C3166" s="234"/>
      <c r="D3166" s="208" t="s">
        <v>272</v>
      </c>
      <c r="E3166" s="235" t="s">
        <v>44</v>
      </c>
      <c r="F3166" s="236" t="s">
        <v>829</v>
      </c>
      <c r="G3166" s="234"/>
      <c r="H3166" s="237">
        <v>53.4</v>
      </c>
      <c r="I3166" s="238"/>
      <c r="J3166" s="234"/>
      <c r="K3166" s="234"/>
      <c r="L3166" s="239"/>
      <c r="M3166" s="240"/>
      <c r="N3166" s="241"/>
      <c r="O3166" s="241"/>
      <c r="P3166" s="241"/>
      <c r="Q3166" s="241"/>
      <c r="R3166" s="241"/>
      <c r="S3166" s="241"/>
      <c r="T3166" s="242"/>
      <c r="AT3166" s="243" t="s">
        <v>272</v>
      </c>
      <c r="AU3166" s="243" t="s">
        <v>91</v>
      </c>
      <c r="AV3166" s="15" t="s">
        <v>91</v>
      </c>
      <c r="AW3166" s="15" t="s">
        <v>38</v>
      </c>
      <c r="AX3166" s="15" t="s">
        <v>82</v>
      </c>
      <c r="AY3166" s="243" t="s">
        <v>262</v>
      </c>
    </row>
    <row r="3167" spans="2:51" s="13" customFormat="1" ht="10">
      <c r="B3167" s="212"/>
      <c r="C3167" s="213"/>
      <c r="D3167" s="208" t="s">
        <v>272</v>
      </c>
      <c r="E3167" s="214" t="s">
        <v>44</v>
      </c>
      <c r="F3167" s="215" t="s">
        <v>884</v>
      </c>
      <c r="G3167" s="213"/>
      <c r="H3167" s="214" t="s">
        <v>44</v>
      </c>
      <c r="I3167" s="216"/>
      <c r="J3167" s="213"/>
      <c r="K3167" s="213"/>
      <c r="L3167" s="217"/>
      <c r="M3167" s="218"/>
      <c r="N3167" s="219"/>
      <c r="O3167" s="219"/>
      <c r="P3167" s="219"/>
      <c r="Q3167" s="219"/>
      <c r="R3167" s="219"/>
      <c r="S3167" s="219"/>
      <c r="T3167" s="220"/>
      <c r="AT3167" s="221" t="s">
        <v>272</v>
      </c>
      <c r="AU3167" s="221" t="s">
        <v>91</v>
      </c>
      <c r="AV3167" s="13" t="s">
        <v>89</v>
      </c>
      <c r="AW3167" s="13" t="s">
        <v>38</v>
      </c>
      <c r="AX3167" s="13" t="s">
        <v>82</v>
      </c>
      <c r="AY3167" s="221" t="s">
        <v>262</v>
      </c>
    </row>
    <row r="3168" spans="2:51" s="15" customFormat="1" ht="10">
      <c r="B3168" s="233"/>
      <c r="C3168" s="234"/>
      <c r="D3168" s="208" t="s">
        <v>272</v>
      </c>
      <c r="E3168" s="235" t="s">
        <v>44</v>
      </c>
      <c r="F3168" s="236" t="s">
        <v>831</v>
      </c>
      <c r="G3168" s="234"/>
      <c r="H3168" s="237">
        <v>28.5</v>
      </c>
      <c r="I3168" s="238"/>
      <c r="J3168" s="234"/>
      <c r="K3168" s="234"/>
      <c r="L3168" s="239"/>
      <c r="M3168" s="240"/>
      <c r="N3168" s="241"/>
      <c r="O3168" s="241"/>
      <c r="P3168" s="241"/>
      <c r="Q3168" s="241"/>
      <c r="R3168" s="241"/>
      <c r="S3168" s="241"/>
      <c r="T3168" s="242"/>
      <c r="AT3168" s="243" t="s">
        <v>272</v>
      </c>
      <c r="AU3168" s="243" t="s">
        <v>91</v>
      </c>
      <c r="AV3168" s="15" t="s">
        <v>91</v>
      </c>
      <c r="AW3168" s="15" t="s">
        <v>38</v>
      </c>
      <c r="AX3168" s="15" t="s">
        <v>82</v>
      </c>
      <c r="AY3168" s="243" t="s">
        <v>262</v>
      </c>
    </row>
    <row r="3169" spans="1:65" s="13" customFormat="1" ht="10">
      <c r="B3169" s="212"/>
      <c r="C3169" s="213"/>
      <c r="D3169" s="208" t="s">
        <v>272</v>
      </c>
      <c r="E3169" s="214" t="s">
        <v>44</v>
      </c>
      <c r="F3169" s="215" t="s">
        <v>885</v>
      </c>
      <c r="G3169" s="213"/>
      <c r="H3169" s="214" t="s">
        <v>44</v>
      </c>
      <c r="I3169" s="216"/>
      <c r="J3169" s="213"/>
      <c r="K3169" s="213"/>
      <c r="L3169" s="217"/>
      <c r="M3169" s="218"/>
      <c r="N3169" s="219"/>
      <c r="O3169" s="219"/>
      <c r="P3169" s="219"/>
      <c r="Q3169" s="219"/>
      <c r="R3169" s="219"/>
      <c r="S3169" s="219"/>
      <c r="T3169" s="220"/>
      <c r="AT3169" s="221" t="s">
        <v>272</v>
      </c>
      <c r="AU3169" s="221" t="s">
        <v>91</v>
      </c>
      <c r="AV3169" s="13" t="s">
        <v>89</v>
      </c>
      <c r="AW3169" s="13" t="s">
        <v>38</v>
      </c>
      <c r="AX3169" s="13" t="s">
        <v>82</v>
      </c>
      <c r="AY3169" s="221" t="s">
        <v>262</v>
      </c>
    </row>
    <row r="3170" spans="1:65" s="15" customFormat="1" ht="10">
      <c r="B3170" s="233"/>
      <c r="C3170" s="234"/>
      <c r="D3170" s="208" t="s">
        <v>272</v>
      </c>
      <c r="E3170" s="235" t="s">
        <v>44</v>
      </c>
      <c r="F3170" s="236" t="s">
        <v>833</v>
      </c>
      <c r="G3170" s="234"/>
      <c r="H3170" s="237">
        <v>54.8</v>
      </c>
      <c r="I3170" s="238"/>
      <c r="J3170" s="234"/>
      <c r="K3170" s="234"/>
      <c r="L3170" s="239"/>
      <c r="M3170" s="240"/>
      <c r="N3170" s="241"/>
      <c r="O3170" s="241"/>
      <c r="P3170" s="241"/>
      <c r="Q3170" s="241"/>
      <c r="R3170" s="241"/>
      <c r="S3170" s="241"/>
      <c r="T3170" s="242"/>
      <c r="AT3170" s="243" t="s">
        <v>272</v>
      </c>
      <c r="AU3170" s="243" t="s">
        <v>91</v>
      </c>
      <c r="AV3170" s="15" t="s">
        <v>91</v>
      </c>
      <c r="AW3170" s="15" t="s">
        <v>4</v>
      </c>
      <c r="AX3170" s="15" t="s">
        <v>82</v>
      </c>
      <c r="AY3170" s="243" t="s">
        <v>262</v>
      </c>
    </row>
    <row r="3171" spans="1:65" s="14" customFormat="1" ht="10">
      <c r="B3171" s="222"/>
      <c r="C3171" s="223"/>
      <c r="D3171" s="208" t="s">
        <v>272</v>
      </c>
      <c r="E3171" s="224" t="s">
        <v>44</v>
      </c>
      <c r="F3171" s="225" t="s">
        <v>284</v>
      </c>
      <c r="G3171" s="223"/>
      <c r="H3171" s="226">
        <v>1155.4000000000001</v>
      </c>
      <c r="I3171" s="227"/>
      <c r="J3171" s="223"/>
      <c r="K3171" s="223"/>
      <c r="L3171" s="228"/>
      <c r="M3171" s="229"/>
      <c r="N3171" s="230"/>
      <c r="O3171" s="230"/>
      <c r="P3171" s="230"/>
      <c r="Q3171" s="230"/>
      <c r="R3171" s="230"/>
      <c r="S3171" s="230"/>
      <c r="T3171" s="231"/>
      <c r="AT3171" s="232" t="s">
        <v>272</v>
      </c>
      <c r="AU3171" s="232" t="s">
        <v>91</v>
      </c>
      <c r="AV3171" s="14" t="s">
        <v>97</v>
      </c>
      <c r="AW3171" s="14" t="s">
        <v>38</v>
      </c>
      <c r="AX3171" s="14" t="s">
        <v>82</v>
      </c>
      <c r="AY3171" s="232" t="s">
        <v>262</v>
      </c>
    </row>
    <row r="3172" spans="1:65" s="13" customFormat="1" ht="10">
      <c r="B3172" s="212"/>
      <c r="C3172" s="213"/>
      <c r="D3172" s="208" t="s">
        <v>272</v>
      </c>
      <c r="E3172" s="214" t="s">
        <v>44</v>
      </c>
      <c r="F3172" s="215" t="s">
        <v>1187</v>
      </c>
      <c r="G3172" s="213"/>
      <c r="H3172" s="214" t="s">
        <v>44</v>
      </c>
      <c r="I3172" s="216"/>
      <c r="J3172" s="213"/>
      <c r="K3172" s="213"/>
      <c r="L3172" s="217"/>
      <c r="M3172" s="218"/>
      <c r="N3172" s="219"/>
      <c r="O3172" s="219"/>
      <c r="P3172" s="219"/>
      <c r="Q3172" s="219"/>
      <c r="R3172" s="219"/>
      <c r="S3172" s="219"/>
      <c r="T3172" s="220"/>
      <c r="AT3172" s="221" t="s">
        <v>272</v>
      </c>
      <c r="AU3172" s="221" t="s">
        <v>91</v>
      </c>
      <c r="AV3172" s="13" t="s">
        <v>89</v>
      </c>
      <c r="AW3172" s="13" t="s">
        <v>38</v>
      </c>
      <c r="AX3172" s="13" t="s">
        <v>82</v>
      </c>
      <c r="AY3172" s="221" t="s">
        <v>262</v>
      </c>
    </row>
    <row r="3173" spans="1:65" s="13" customFormat="1" ht="10">
      <c r="B3173" s="212"/>
      <c r="C3173" s="213"/>
      <c r="D3173" s="208" t="s">
        <v>272</v>
      </c>
      <c r="E3173" s="214" t="s">
        <v>44</v>
      </c>
      <c r="F3173" s="215" t="s">
        <v>894</v>
      </c>
      <c r="G3173" s="213"/>
      <c r="H3173" s="214" t="s">
        <v>44</v>
      </c>
      <c r="I3173" s="216"/>
      <c r="J3173" s="213"/>
      <c r="K3173" s="213"/>
      <c r="L3173" s="217"/>
      <c r="M3173" s="218"/>
      <c r="N3173" s="219"/>
      <c r="O3173" s="219"/>
      <c r="P3173" s="219"/>
      <c r="Q3173" s="219"/>
      <c r="R3173" s="219"/>
      <c r="S3173" s="219"/>
      <c r="T3173" s="220"/>
      <c r="AT3173" s="221" t="s">
        <v>272</v>
      </c>
      <c r="AU3173" s="221" t="s">
        <v>91</v>
      </c>
      <c r="AV3173" s="13" t="s">
        <v>89</v>
      </c>
      <c r="AW3173" s="13" t="s">
        <v>38</v>
      </c>
      <c r="AX3173" s="13" t="s">
        <v>82</v>
      </c>
      <c r="AY3173" s="221" t="s">
        <v>262</v>
      </c>
    </row>
    <row r="3174" spans="1:65" s="13" customFormat="1" ht="10">
      <c r="B3174" s="212"/>
      <c r="C3174" s="213"/>
      <c r="D3174" s="208" t="s">
        <v>272</v>
      </c>
      <c r="E3174" s="214" t="s">
        <v>44</v>
      </c>
      <c r="F3174" s="215" t="s">
        <v>899</v>
      </c>
      <c r="G3174" s="213"/>
      <c r="H3174" s="214" t="s">
        <v>44</v>
      </c>
      <c r="I3174" s="216"/>
      <c r="J3174" s="213"/>
      <c r="K3174" s="213"/>
      <c r="L3174" s="217"/>
      <c r="M3174" s="218"/>
      <c r="N3174" s="219"/>
      <c r="O3174" s="219"/>
      <c r="P3174" s="219"/>
      <c r="Q3174" s="219"/>
      <c r="R3174" s="219"/>
      <c r="S3174" s="219"/>
      <c r="T3174" s="220"/>
      <c r="AT3174" s="221" t="s">
        <v>272</v>
      </c>
      <c r="AU3174" s="221" t="s">
        <v>91</v>
      </c>
      <c r="AV3174" s="13" t="s">
        <v>89</v>
      </c>
      <c r="AW3174" s="13" t="s">
        <v>38</v>
      </c>
      <c r="AX3174" s="13" t="s">
        <v>82</v>
      </c>
      <c r="AY3174" s="221" t="s">
        <v>262</v>
      </c>
    </row>
    <row r="3175" spans="1:65" s="15" customFormat="1" ht="10">
      <c r="B3175" s="233"/>
      <c r="C3175" s="234"/>
      <c r="D3175" s="208" t="s">
        <v>272</v>
      </c>
      <c r="E3175" s="235" t="s">
        <v>44</v>
      </c>
      <c r="F3175" s="236" t="s">
        <v>900</v>
      </c>
      <c r="G3175" s="234"/>
      <c r="H3175" s="237">
        <v>50.8</v>
      </c>
      <c r="I3175" s="238"/>
      <c r="J3175" s="234"/>
      <c r="K3175" s="234"/>
      <c r="L3175" s="239"/>
      <c r="M3175" s="240"/>
      <c r="N3175" s="241"/>
      <c r="O3175" s="241"/>
      <c r="P3175" s="241"/>
      <c r="Q3175" s="241"/>
      <c r="R3175" s="241"/>
      <c r="S3175" s="241"/>
      <c r="T3175" s="242"/>
      <c r="AT3175" s="243" t="s">
        <v>272</v>
      </c>
      <c r="AU3175" s="243" t="s">
        <v>91</v>
      </c>
      <c r="AV3175" s="15" t="s">
        <v>91</v>
      </c>
      <c r="AW3175" s="15" t="s">
        <v>38</v>
      </c>
      <c r="AX3175" s="15" t="s">
        <v>82</v>
      </c>
      <c r="AY3175" s="243" t="s">
        <v>262</v>
      </c>
    </row>
    <row r="3176" spans="1:65" s="13" customFormat="1" ht="10">
      <c r="B3176" s="212"/>
      <c r="C3176" s="213"/>
      <c r="D3176" s="208" t="s">
        <v>272</v>
      </c>
      <c r="E3176" s="214" t="s">
        <v>44</v>
      </c>
      <c r="F3176" s="215" t="s">
        <v>901</v>
      </c>
      <c r="G3176" s="213"/>
      <c r="H3176" s="214" t="s">
        <v>44</v>
      </c>
      <c r="I3176" s="216"/>
      <c r="J3176" s="213"/>
      <c r="K3176" s="213"/>
      <c r="L3176" s="217"/>
      <c r="M3176" s="218"/>
      <c r="N3176" s="219"/>
      <c r="O3176" s="219"/>
      <c r="P3176" s="219"/>
      <c r="Q3176" s="219"/>
      <c r="R3176" s="219"/>
      <c r="S3176" s="219"/>
      <c r="T3176" s="220"/>
      <c r="AT3176" s="221" t="s">
        <v>272</v>
      </c>
      <c r="AU3176" s="221" t="s">
        <v>91</v>
      </c>
      <c r="AV3176" s="13" t="s">
        <v>89</v>
      </c>
      <c r="AW3176" s="13" t="s">
        <v>38</v>
      </c>
      <c r="AX3176" s="13" t="s">
        <v>82</v>
      </c>
      <c r="AY3176" s="221" t="s">
        <v>262</v>
      </c>
    </row>
    <row r="3177" spans="1:65" s="15" customFormat="1" ht="10">
      <c r="B3177" s="233"/>
      <c r="C3177" s="234"/>
      <c r="D3177" s="208" t="s">
        <v>272</v>
      </c>
      <c r="E3177" s="235" t="s">
        <v>44</v>
      </c>
      <c r="F3177" s="236" t="s">
        <v>902</v>
      </c>
      <c r="G3177" s="234"/>
      <c r="H3177" s="237">
        <v>22.2</v>
      </c>
      <c r="I3177" s="238"/>
      <c r="J3177" s="234"/>
      <c r="K3177" s="234"/>
      <c r="L3177" s="239"/>
      <c r="M3177" s="240"/>
      <c r="N3177" s="241"/>
      <c r="O3177" s="241"/>
      <c r="P3177" s="241"/>
      <c r="Q3177" s="241"/>
      <c r="R3177" s="241"/>
      <c r="S3177" s="241"/>
      <c r="T3177" s="242"/>
      <c r="AT3177" s="243" t="s">
        <v>272</v>
      </c>
      <c r="AU3177" s="243" t="s">
        <v>91</v>
      </c>
      <c r="AV3177" s="15" t="s">
        <v>91</v>
      </c>
      <c r="AW3177" s="15" t="s">
        <v>38</v>
      </c>
      <c r="AX3177" s="15" t="s">
        <v>82</v>
      </c>
      <c r="AY3177" s="243" t="s">
        <v>262</v>
      </c>
    </row>
    <row r="3178" spans="1:65" s="14" customFormat="1" ht="10">
      <c r="B3178" s="222"/>
      <c r="C3178" s="223"/>
      <c r="D3178" s="208" t="s">
        <v>272</v>
      </c>
      <c r="E3178" s="224" t="s">
        <v>44</v>
      </c>
      <c r="F3178" s="225" t="s">
        <v>284</v>
      </c>
      <c r="G3178" s="223"/>
      <c r="H3178" s="226">
        <v>73</v>
      </c>
      <c r="I3178" s="227"/>
      <c r="J3178" s="223"/>
      <c r="K3178" s="223"/>
      <c r="L3178" s="228"/>
      <c r="M3178" s="229"/>
      <c r="N3178" s="230"/>
      <c r="O3178" s="230"/>
      <c r="P3178" s="230"/>
      <c r="Q3178" s="230"/>
      <c r="R3178" s="230"/>
      <c r="S3178" s="230"/>
      <c r="T3178" s="231"/>
      <c r="AT3178" s="232" t="s">
        <v>272</v>
      </c>
      <c r="AU3178" s="232" t="s">
        <v>91</v>
      </c>
      <c r="AV3178" s="14" t="s">
        <v>97</v>
      </c>
      <c r="AW3178" s="14" t="s">
        <v>38</v>
      </c>
      <c r="AX3178" s="14" t="s">
        <v>82</v>
      </c>
      <c r="AY3178" s="232" t="s">
        <v>262</v>
      </c>
    </row>
    <row r="3179" spans="1:65" s="2" customFormat="1" ht="21.75" customHeight="1">
      <c r="A3179" s="37"/>
      <c r="B3179" s="38"/>
      <c r="C3179" s="195" t="s">
        <v>21</v>
      </c>
      <c r="D3179" s="195" t="s">
        <v>264</v>
      </c>
      <c r="E3179" s="196" t="s">
        <v>1532</v>
      </c>
      <c r="F3179" s="197" t="s">
        <v>1533</v>
      </c>
      <c r="G3179" s="198" t="s">
        <v>342</v>
      </c>
      <c r="H3179" s="199">
        <v>85.427999999999997</v>
      </c>
      <c r="I3179" s="200"/>
      <c r="J3179" s="201">
        <f>ROUND(I3179*H3179,2)</f>
        <v>0</v>
      </c>
      <c r="K3179" s="197" t="s">
        <v>268</v>
      </c>
      <c r="L3179" s="42"/>
      <c r="M3179" s="202" t="s">
        <v>44</v>
      </c>
      <c r="N3179" s="203" t="s">
        <v>53</v>
      </c>
      <c r="O3179" s="67"/>
      <c r="P3179" s="204">
        <f>O3179*H3179</f>
        <v>0</v>
      </c>
      <c r="Q3179" s="204">
        <v>2.0999999999999999E-3</v>
      </c>
      <c r="R3179" s="204">
        <f>Q3179*H3179</f>
        <v>0.17939879999999997</v>
      </c>
      <c r="S3179" s="204">
        <v>0</v>
      </c>
      <c r="T3179" s="205">
        <f>S3179*H3179</f>
        <v>0</v>
      </c>
      <c r="U3179" s="37"/>
      <c r="V3179" s="37"/>
      <c r="W3179" s="37"/>
      <c r="X3179" s="37"/>
      <c r="Y3179" s="37"/>
      <c r="Z3179" s="37"/>
      <c r="AA3179" s="37"/>
      <c r="AB3179" s="37"/>
      <c r="AC3179" s="37"/>
      <c r="AD3179" s="37"/>
      <c r="AE3179" s="37"/>
      <c r="AR3179" s="206" t="s">
        <v>104</v>
      </c>
      <c r="AT3179" s="206" t="s">
        <v>264</v>
      </c>
      <c r="AU3179" s="206" t="s">
        <v>91</v>
      </c>
      <c r="AY3179" s="19" t="s">
        <v>262</v>
      </c>
      <c r="BE3179" s="207">
        <f>IF(N3179="základní",J3179,0)</f>
        <v>0</v>
      </c>
      <c r="BF3179" s="207">
        <f>IF(N3179="snížená",J3179,0)</f>
        <v>0</v>
      </c>
      <c r="BG3179" s="207">
        <f>IF(N3179="zákl. přenesená",J3179,0)</f>
        <v>0</v>
      </c>
      <c r="BH3179" s="207">
        <f>IF(N3179="sníž. přenesená",J3179,0)</f>
        <v>0</v>
      </c>
      <c r="BI3179" s="207">
        <f>IF(N3179="nulová",J3179,0)</f>
        <v>0</v>
      </c>
      <c r="BJ3179" s="19" t="s">
        <v>89</v>
      </c>
      <c r="BK3179" s="207">
        <f>ROUND(I3179*H3179,2)</f>
        <v>0</v>
      </c>
      <c r="BL3179" s="19" t="s">
        <v>104</v>
      </c>
      <c r="BM3179" s="206" t="s">
        <v>1534</v>
      </c>
    </row>
    <row r="3180" spans="1:65" s="13" customFormat="1" ht="10">
      <c r="B3180" s="212"/>
      <c r="C3180" s="213"/>
      <c r="D3180" s="208" t="s">
        <v>272</v>
      </c>
      <c r="E3180" s="214" t="s">
        <v>44</v>
      </c>
      <c r="F3180" s="215" t="s">
        <v>1535</v>
      </c>
      <c r="G3180" s="213"/>
      <c r="H3180" s="214" t="s">
        <v>44</v>
      </c>
      <c r="I3180" s="216"/>
      <c r="J3180" s="213"/>
      <c r="K3180" s="213"/>
      <c r="L3180" s="217"/>
      <c r="M3180" s="218"/>
      <c r="N3180" s="219"/>
      <c r="O3180" s="219"/>
      <c r="P3180" s="219"/>
      <c r="Q3180" s="219"/>
      <c r="R3180" s="219"/>
      <c r="S3180" s="219"/>
      <c r="T3180" s="220"/>
      <c r="AT3180" s="221" t="s">
        <v>272</v>
      </c>
      <c r="AU3180" s="221" t="s">
        <v>91</v>
      </c>
      <c r="AV3180" s="13" t="s">
        <v>89</v>
      </c>
      <c r="AW3180" s="13" t="s">
        <v>38</v>
      </c>
      <c r="AX3180" s="13" t="s">
        <v>82</v>
      </c>
      <c r="AY3180" s="221" t="s">
        <v>262</v>
      </c>
    </row>
    <row r="3181" spans="1:65" s="15" customFormat="1" ht="10">
      <c r="B3181" s="233"/>
      <c r="C3181" s="234"/>
      <c r="D3181" s="208" t="s">
        <v>272</v>
      </c>
      <c r="E3181" s="235" t="s">
        <v>44</v>
      </c>
      <c r="F3181" s="236" t="s">
        <v>1536</v>
      </c>
      <c r="G3181" s="234"/>
      <c r="H3181" s="237">
        <v>74.25</v>
      </c>
      <c r="I3181" s="238"/>
      <c r="J3181" s="234"/>
      <c r="K3181" s="234"/>
      <c r="L3181" s="239"/>
      <c r="M3181" s="240"/>
      <c r="N3181" s="241"/>
      <c r="O3181" s="241"/>
      <c r="P3181" s="241"/>
      <c r="Q3181" s="241"/>
      <c r="R3181" s="241"/>
      <c r="S3181" s="241"/>
      <c r="T3181" s="242"/>
      <c r="AT3181" s="243" t="s">
        <v>272</v>
      </c>
      <c r="AU3181" s="243" t="s">
        <v>91</v>
      </c>
      <c r="AV3181" s="15" t="s">
        <v>91</v>
      </c>
      <c r="AW3181" s="15" t="s">
        <v>38</v>
      </c>
      <c r="AX3181" s="15" t="s">
        <v>82</v>
      </c>
      <c r="AY3181" s="243" t="s">
        <v>262</v>
      </c>
    </row>
    <row r="3182" spans="1:65" s="14" customFormat="1" ht="10">
      <c r="B3182" s="222"/>
      <c r="C3182" s="223"/>
      <c r="D3182" s="208" t="s">
        <v>272</v>
      </c>
      <c r="E3182" s="224" t="s">
        <v>44</v>
      </c>
      <c r="F3182" s="225" t="s">
        <v>284</v>
      </c>
      <c r="G3182" s="223"/>
      <c r="H3182" s="226">
        <v>74.25</v>
      </c>
      <c r="I3182" s="227"/>
      <c r="J3182" s="223"/>
      <c r="K3182" s="223"/>
      <c r="L3182" s="228"/>
      <c r="M3182" s="229"/>
      <c r="N3182" s="230"/>
      <c r="O3182" s="230"/>
      <c r="P3182" s="230"/>
      <c r="Q3182" s="230"/>
      <c r="R3182" s="230"/>
      <c r="S3182" s="230"/>
      <c r="T3182" s="231"/>
      <c r="AT3182" s="232" t="s">
        <v>272</v>
      </c>
      <c r="AU3182" s="232" t="s">
        <v>91</v>
      </c>
      <c r="AV3182" s="14" t="s">
        <v>97</v>
      </c>
      <c r="AW3182" s="14" t="s">
        <v>38</v>
      </c>
      <c r="AX3182" s="14" t="s">
        <v>82</v>
      </c>
      <c r="AY3182" s="232" t="s">
        <v>262</v>
      </c>
    </row>
    <row r="3183" spans="1:65" s="13" customFormat="1" ht="10">
      <c r="B3183" s="212"/>
      <c r="C3183" s="213"/>
      <c r="D3183" s="208" t="s">
        <v>272</v>
      </c>
      <c r="E3183" s="214" t="s">
        <v>44</v>
      </c>
      <c r="F3183" s="215" t="s">
        <v>1537</v>
      </c>
      <c r="G3183" s="213"/>
      <c r="H3183" s="214" t="s">
        <v>44</v>
      </c>
      <c r="I3183" s="216"/>
      <c r="J3183" s="213"/>
      <c r="K3183" s="213"/>
      <c r="L3183" s="217"/>
      <c r="M3183" s="218"/>
      <c r="N3183" s="219"/>
      <c r="O3183" s="219"/>
      <c r="P3183" s="219"/>
      <c r="Q3183" s="219"/>
      <c r="R3183" s="219"/>
      <c r="S3183" s="219"/>
      <c r="T3183" s="220"/>
      <c r="AT3183" s="221" t="s">
        <v>272</v>
      </c>
      <c r="AU3183" s="221" t="s">
        <v>91</v>
      </c>
      <c r="AV3183" s="13" t="s">
        <v>89</v>
      </c>
      <c r="AW3183" s="13" t="s">
        <v>38</v>
      </c>
      <c r="AX3183" s="13" t="s">
        <v>82</v>
      </c>
      <c r="AY3183" s="221" t="s">
        <v>262</v>
      </c>
    </row>
    <row r="3184" spans="1:65" s="13" customFormat="1" ht="10">
      <c r="B3184" s="212"/>
      <c r="C3184" s="213"/>
      <c r="D3184" s="208" t="s">
        <v>272</v>
      </c>
      <c r="E3184" s="214" t="s">
        <v>44</v>
      </c>
      <c r="F3184" s="215" t="s">
        <v>1538</v>
      </c>
      <c r="G3184" s="213"/>
      <c r="H3184" s="214" t="s">
        <v>44</v>
      </c>
      <c r="I3184" s="216"/>
      <c r="J3184" s="213"/>
      <c r="K3184" s="213"/>
      <c r="L3184" s="217"/>
      <c r="M3184" s="218"/>
      <c r="N3184" s="219"/>
      <c r="O3184" s="219"/>
      <c r="P3184" s="219"/>
      <c r="Q3184" s="219"/>
      <c r="R3184" s="219"/>
      <c r="S3184" s="219"/>
      <c r="T3184" s="220"/>
      <c r="AT3184" s="221" t="s">
        <v>272</v>
      </c>
      <c r="AU3184" s="221" t="s">
        <v>91</v>
      </c>
      <c r="AV3184" s="13" t="s">
        <v>89</v>
      </c>
      <c r="AW3184" s="13" t="s">
        <v>38</v>
      </c>
      <c r="AX3184" s="13" t="s">
        <v>82</v>
      </c>
      <c r="AY3184" s="221" t="s">
        <v>262</v>
      </c>
    </row>
    <row r="3185" spans="1:65" s="15" customFormat="1" ht="10">
      <c r="B3185" s="233"/>
      <c r="C3185" s="234"/>
      <c r="D3185" s="208" t="s">
        <v>272</v>
      </c>
      <c r="E3185" s="235" t="s">
        <v>44</v>
      </c>
      <c r="F3185" s="236" t="s">
        <v>1539</v>
      </c>
      <c r="G3185" s="234"/>
      <c r="H3185" s="237">
        <v>3.6520000000000001</v>
      </c>
      <c r="I3185" s="238"/>
      <c r="J3185" s="234"/>
      <c r="K3185" s="234"/>
      <c r="L3185" s="239"/>
      <c r="M3185" s="240"/>
      <c r="N3185" s="241"/>
      <c r="O3185" s="241"/>
      <c r="P3185" s="241"/>
      <c r="Q3185" s="241"/>
      <c r="R3185" s="241"/>
      <c r="S3185" s="241"/>
      <c r="T3185" s="242"/>
      <c r="AT3185" s="243" t="s">
        <v>272</v>
      </c>
      <c r="AU3185" s="243" t="s">
        <v>91</v>
      </c>
      <c r="AV3185" s="15" t="s">
        <v>91</v>
      </c>
      <c r="AW3185" s="15" t="s">
        <v>38</v>
      </c>
      <c r="AX3185" s="15" t="s">
        <v>82</v>
      </c>
      <c r="AY3185" s="243" t="s">
        <v>262</v>
      </c>
    </row>
    <row r="3186" spans="1:65" s="15" customFormat="1" ht="10">
      <c r="B3186" s="233"/>
      <c r="C3186" s="234"/>
      <c r="D3186" s="208" t="s">
        <v>272</v>
      </c>
      <c r="E3186" s="235" t="s">
        <v>44</v>
      </c>
      <c r="F3186" s="236" t="s">
        <v>1540</v>
      </c>
      <c r="G3186" s="234"/>
      <c r="H3186" s="237">
        <v>1.8260000000000001</v>
      </c>
      <c r="I3186" s="238"/>
      <c r="J3186" s="234"/>
      <c r="K3186" s="234"/>
      <c r="L3186" s="239"/>
      <c r="M3186" s="240"/>
      <c r="N3186" s="241"/>
      <c r="O3186" s="241"/>
      <c r="P3186" s="241"/>
      <c r="Q3186" s="241"/>
      <c r="R3186" s="241"/>
      <c r="S3186" s="241"/>
      <c r="T3186" s="242"/>
      <c r="AT3186" s="243" t="s">
        <v>272</v>
      </c>
      <c r="AU3186" s="243" t="s">
        <v>91</v>
      </c>
      <c r="AV3186" s="15" t="s">
        <v>91</v>
      </c>
      <c r="AW3186" s="15" t="s">
        <v>38</v>
      </c>
      <c r="AX3186" s="15" t="s">
        <v>82</v>
      </c>
      <c r="AY3186" s="243" t="s">
        <v>262</v>
      </c>
    </row>
    <row r="3187" spans="1:65" s="13" customFormat="1" ht="10">
      <c r="B3187" s="212"/>
      <c r="C3187" s="213"/>
      <c r="D3187" s="208" t="s">
        <v>272</v>
      </c>
      <c r="E3187" s="214" t="s">
        <v>44</v>
      </c>
      <c r="F3187" s="215" t="s">
        <v>1541</v>
      </c>
      <c r="G3187" s="213"/>
      <c r="H3187" s="214" t="s">
        <v>44</v>
      </c>
      <c r="I3187" s="216"/>
      <c r="J3187" s="213"/>
      <c r="K3187" s="213"/>
      <c r="L3187" s="217"/>
      <c r="M3187" s="218"/>
      <c r="N3187" s="219"/>
      <c r="O3187" s="219"/>
      <c r="P3187" s="219"/>
      <c r="Q3187" s="219"/>
      <c r="R3187" s="219"/>
      <c r="S3187" s="219"/>
      <c r="T3187" s="220"/>
      <c r="AT3187" s="221" t="s">
        <v>272</v>
      </c>
      <c r="AU3187" s="221" t="s">
        <v>91</v>
      </c>
      <c r="AV3187" s="13" t="s">
        <v>89</v>
      </c>
      <c r="AW3187" s="13" t="s">
        <v>38</v>
      </c>
      <c r="AX3187" s="13" t="s">
        <v>82</v>
      </c>
      <c r="AY3187" s="221" t="s">
        <v>262</v>
      </c>
    </row>
    <row r="3188" spans="1:65" s="13" customFormat="1" ht="10">
      <c r="B3188" s="212"/>
      <c r="C3188" s="213"/>
      <c r="D3188" s="208" t="s">
        <v>272</v>
      </c>
      <c r="E3188" s="214" t="s">
        <v>44</v>
      </c>
      <c r="F3188" s="215" t="s">
        <v>1538</v>
      </c>
      <c r="G3188" s="213"/>
      <c r="H3188" s="214" t="s">
        <v>44</v>
      </c>
      <c r="I3188" s="216"/>
      <c r="J3188" s="213"/>
      <c r="K3188" s="213"/>
      <c r="L3188" s="217"/>
      <c r="M3188" s="218"/>
      <c r="N3188" s="219"/>
      <c r="O3188" s="219"/>
      <c r="P3188" s="219"/>
      <c r="Q3188" s="219"/>
      <c r="R3188" s="219"/>
      <c r="S3188" s="219"/>
      <c r="T3188" s="220"/>
      <c r="AT3188" s="221" t="s">
        <v>272</v>
      </c>
      <c r="AU3188" s="221" t="s">
        <v>91</v>
      </c>
      <c r="AV3188" s="13" t="s">
        <v>89</v>
      </c>
      <c r="AW3188" s="13" t="s">
        <v>38</v>
      </c>
      <c r="AX3188" s="13" t="s">
        <v>82</v>
      </c>
      <c r="AY3188" s="221" t="s">
        <v>262</v>
      </c>
    </row>
    <row r="3189" spans="1:65" s="15" customFormat="1" ht="10">
      <c r="B3189" s="233"/>
      <c r="C3189" s="234"/>
      <c r="D3189" s="208" t="s">
        <v>272</v>
      </c>
      <c r="E3189" s="235" t="s">
        <v>44</v>
      </c>
      <c r="F3189" s="236" t="s">
        <v>1542</v>
      </c>
      <c r="G3189" s="234"/>
      <c r="H3189" s="237">
        <v>5.7</v>
      </c>
      <c r="I3189" s="238"/>
      <c r="J3189" s="234"/>
      <c r="K3189" s="234"/>
      <c r="L3189" s="239"/>
      <c r="M3189" s="240"/>
      <c r="N3189" s="241"/>
      <c r="O3189" s="241"/>
      <c r="P3189" s="241"/>
      <c r="Q3189" s="241"/>
      <c r="R3189" s="241"/>
      <c r="S3189" s="241"/>
      <c r="T3189" s="242"/>
      <c r="AT3189" s="243" t="s">
        <v>272</v>
      </c>
      <c r="AU3189" s="243" t="s">
        <v>91</v>
      </c>
      <c r="AV3189" s="15" t="s">
        <v>91</v>
      </c>
      <c r="AW3189" s="15" t="s">
        <v>38</v>
      </c>
      <c r="AX3189" s="15" t="s">
        <v>82</v>
      </c>
      <c r="AY3189" s="243" t="s">
        <v>262</v>
      </c>
    </row>
    <row r="3190" spans="1:65" s="14" customFormat="1" ht="10">
      <c r="B3190" s="222"/>
      <c r="C3190" s="223"/>
      <c r="D3190" s="208" t="s">
        <v>272</v>
      </c>
      <c r="E3190" s="224" t="s">
        <v>44</v>
      </c>
      <c r="F3190" s="225" t="s">
        <v>284</v>
      </c>
      <c r="G3190" s="223"/>
      <c r="H3190" s="226">
        <v>11.178000000000001</v>
      </c>
      <c r="I3190" s="227"/>
      <c r="J3190" s="223"/>
      <c r="K3190" s="223"/>
      <c r="L3190" s="228"/>
      <c r="M3190" s="229"/>
      <c r="N3190" s="230"/>
      <c r="O3190" s="230"/>
      <c r="P3190" s="230"/>
      <c r="Q3190" s="230"/>
      <c r="R3190" s="230"/>
      <c r="S3190" s="230"/>
      <c r="T3190" s="231"/>
      <c r="AT3190" s="232" t="s">
        <v>272</v>
      </c>
      <c r="AU3190" s="232" t="s">
        <v>91</v>
      </c>
      <c r="AV3190" s="14" t="s">
        <v>97</v>
      </c>
      <c r="AW3190" s="14" t="s">
        <v>38</v>
      </c>
      <c r="AX3190" s="14" t="s">
        <v>82</v>
      </c>
      <c r="AY3190" s="232" t="s">
        <v>262</v>
      </c>
    </row>
    <row r="3191" spans="1:65" s="16" customFormat="1" ht="10">
      <c r="B3191" s="244"/>
      <c r="C3191" s="245"/>
      <c r="D3191" s="208" t="s">
        <v>272</v>
      </c>
      <c r="E3191" s="246" t="s">
        <v>44</v>
      </c>
      <c r="F3191" s="247" t="s">
        <v>291</v>
      </c>
      <c r="G3191" s="245"/>
      <c r="H3191" s="248">
        <v>85.427999999999997</v>
      </c>
      <c r="I3191" s="249"/>
      <c r="J3191" s="245"/>
      <c r="K3191" s="245"/>
      <c r="L3191" s="250"/>
      <c r="M3191" s="251"/>
      <c r="N3191" s="252"/>
      <c r="O3191" s="252"/>
      <c r="P3191" s="252"/>
      <c r="Q3191" s="252"/>
      <c r="R3191" s="252"/>
      <c r="S3191" s="252"/>
      <c r="T3191" s="253"/>
      <c r="AT3191" s="254" t="s">
        <v>272</v>
      </c>
      <c r="AU3191" s="254" t="s">
        <v>91</v>
      </c>
      <c r="AV3191" s="16" t="s">
        <v>104</v>
      </c>
      <c r="AW3191" s="16" t="s">
        <v>38</v>
      </c>
      <c r="AX3191" s="16" t="s">
        <v>89</v>
      </c>
      <c r="AY3191" s="254" t="s">
        <v>262</v>
      </c>
    </row>
    <row r="3192" spans="1:65" s="2" customFormat="1" ht="21.75" customHeight="1">
      <c r="A3192" s="37"/>
      <c r="B3192" s="38"/>
      <c r="C3192" s="195" t="s">
        <v>1543</v>
      </c>
      <c r="D3192" s="195" t="s">
        <v>264</v>
      </c>
      <c r="E3192" s="196" t="s">
        <v>1544</v>
      </c>
      <c r="F3192" s="197" t="s">
        <v>1545</v>
      </c>
      <c r="G3192" s="198" t="s">
        <v>590</v>
      </c>
      <c r="H3192" s="199">
        <v>9.5</v>
      </c>
      <c r="I3192" s="200"/>
      <c r="J3192" s="201">
        <f>ROUND(I3192*H3192,2)</f>
        <v>0</v>
      </c>
      <c r="K3192" s="197" t="s">
        <v>268</v>
      </c>
      <c r="L3192" s="42"/>
      <c r="M3192" s="202" t="s">
        <v>44</v>
      </c>
      <c r="N3192" s="203" t="s">
        <v>53</v>
      </c>
      <c r="O3192" s="67"/>
      <c r="P3192" s="204">
        <f>O3192*H3192</f>
        <v>0</v>
      </c>
      <c r="Q3192" s="204">
        <v>1.3699999999999999E-3</v>
      </c>
      <c r="R3192" s="204">
        <f>Q3192*H3192</f>
        <v>1.3014999999999999E-2</v>
      </c>
      <c r="S3192" s="204">
        <v>0</v>
      </c>
      <c r="T3192" s="205">
        <f>S3192*H3192</f>
        <v>0</v>
      </c>
      <c r="U3192" s="37"/>
      <c r="V3192" s="37"/>
      <c r="W3192" s="37"/>
      <c r="X3192" s="37"/>
      <c r="Y3192" s="37"/>
      <c r="Z3192" s="37"/>
      <c r="AA3192" s="37"/>
      <c r="AB3192" s="37"/>
      <c r="AC3192" s="37"/>
      <c r="AD3192" s="37"/>
      <c r="AE3192" s="37"/>
      <c r="AR3192" s="206" t="s">
        <v>104</v>
      </c>
      <c r="AT3192" s="206" t="s">
        <v>264</v>
      </c>
      <c r="AU3192" s="206" t="s">
        <v>91</v>
      </c>
      <c r="AY3192" s="19" t="s">
        <v>262</v>
      </c>
      <c r="BE3192" s="207">
        <f>IF(N3192="základní",J3192,0)</f>
        <v>0</v>
      </c>
      <c r="BF3192" s="207">
        <f>IF(N3192="snížená",J3192,0)</f>
        <v>0</v>
      </c>
      <c r="BG3192" s="207">
        <f>IF(N3192="zákl. přenesená",J3192,0)</f>
        <v>0</v>
      </c>
      <c r="BH3192" s="207">
        <f>IF(N3192="sníž. přenesená",J3192,0)</f>
        <v>0</v>
      </c>
      <c r="BI3192" s="207">
        <f>IF(N3192="nulová",J3192,0)</f>
        <v>0</v>
      </c>
      <c r="BJ3192" s="19" t="s">
        <v>89</v>
      </c>
      <c r="BK3192" s="207">
        <f>ROUND(I3192*H3192,2)</f>
        <v>0</v>
      </c>
      <c r="BL3192" s="19" t="s">
        <v>104</v>
      </c>
      <c r="BM3192" s="206" t="s">
        <v>1546</v>
      </c>
    </row>
    <row r="3193" spans="1:65" s="2" customFormat="1" ht="36">
      <c r="A3193" s="37"/>
      <c r="B3193" s="38"/>
      <c r="C3193" s="39"/>
      <c r="D3193" s="208" t="s">
        <v>270</v>
      </c>
      <c r="E3193" s="39"/>
      <c r="F3193" s="209" t="s">
        <v>1547</v>
      </c>
      <c r="G3193" s="39"/>
      <c r="H3193" s="39"/>
      <c r="I3193" s="118"/>
      <c r="J3193" s="39"/>
      <c r="K3193" s="39"/>
      <c r="L3193" s="42"/>
      <c r="M3193" s="210"/>
      <c r="N3193" s="211"/>
      <c r="O3193" s="67"/>
      <c r="P3193" s="67"/>
      <c r="Q3193" s="67"/>
      <c r="R3193" s="67"/>
      <c r="S3193" s="67"/>
      <c r="T3193" s="68"/>
      <c r="U3193" s="37"/>
      <c r="V3193" s="37"/>
      <c r="W3193" s="37"/>
      <c r="X3193" s="37"/>
      <c r="Y3193" s="37"/>
      <c r="Z3193" s="37"/>
      <c r="AA3193" s="37"/>
      <c r="AB3193" s="37"/>
      <c r="AC3193" s="37"/>
      <c r="AD3193" s="37"/>
      <c r="AE3193" s="37"/>
      <c r="AT3193" s="19" t="s">
        <v>270</v>
      </c>
      <c r="AU3193" s="19" t="s">
        <v>91</v>
      </c>
    </row>
    <row r="3194" spans="1:65" s="2" customFormat="1" ht="18">
      <c r="A3194" s="37"/>
      <c r="B3194" s="38"/>
      <c r="C3194" s="39"/>
      <c r="D3194" s="208" t="s">
        <v>421</v>
      </c>
      <c r="E3194" s="39"/>
      <c r="F3194" s="209" t="s">
        <v>1548</v>
      </c>
      <c r="G3194" s="39"/>
      <c r="H3194" s="39"/>
      <c r="I3194" s="118"/>
      <c r="J3194" s="39"/>
      <c r="K3194" s="39"/>
      <c r="L3194" s="42"/>
      <c r="M3194" s="210"/>
      <c r="N3194" s="211"/>
      <c r="O3194" s="67"/>
      <c r="P3194" s="67"/>
      <c r="Q3194" s="67"/>
      <c r="R3194" s="67"/>
      <c r="S3194" s="67"/>
      <c r="T3194" s="68"/>
      <c r="U3194" s="37"/>
      <c r="V3194" s="37"/>
      <c r="W3194" s="37"/>
      <c r="X3194" s="37"/>
      <c r="Y3194" s="37"/>
      <c r="Z3194" s="37"/>
      <c r="AA3194" s="37"/>
      <c r="AB3194" s="37"/>
      <c r="AC3194" s="37"/>
      <c r="AD3194" s="37"/>
      <c r="AE3194" s="37"/>
      <c r="AT3194" s="19" t="s">
        <v>421</v>
      </c>
      <c r="AU3194" s="19" t="s">
        <v>91</v>
      </c>
    </row>
    <row r="3195" spans="1:65" s="13" customFormat="1" ht="10">
      <c r="B3195" s="212"/>
      <c r="C3195" s="213"/>
      <c r="D3195" s="208" t="s">
        <v>272</v>
      </c>
      <c r="E3195" s="214" t="s">
        <v>44</v>
      </c>
      <c r="F3195" s="215" t="s">
        <v>423</v>
      </c>
      <c r="G3195" s="213"/>
      <c r="H3195" s="214" t="s">
        <v>44</v>
      </c>
      <c r="I3195" s="216"/>
      <c r="J3195" s="213"/>
      <c r="K3195" s="213"/>
      <c r="L3195" s="217"/>
      <c r="M3195" s="218"/>
      <c r="N3195" s="219"/>
      <c r="O3195" s="219"/>
      <c r="P3195" s="219"/>
      <c r="Q3195" s="219"/>
      <c r="R3195" s="219"/>
      <c r="S3195" s="219"/>
      <c r="T3195" s="220"/>
      <c r="AT3195" s="221" t="s">
        <v>272</v>
      </c>
      <c r="AU3195" s="221" t="s">
        <v>91</v>
      </c>
      <c r="AV3195" s="13" t="s">
        <v>89</v>
      </c>
      <c r="AW3195" s="13" t="s">
        <v>38</v>
      </c>
      <c r="AX3195" s="13" t="s">
        <v>82</v>
      </c>
      <c r="AY3195" s="221" t="s">
        <v>262</v>
      </c>
    </row>
    <row r="3196" spans="1:65" s="13" customFormat="1" ht="10">
      <c r="B3196" s="212"/>
      <c r="C3196" s="213"/>
      <c r="D3196" s="208" t="s">
        <v>272</v>
      </c>
      <c r="E3196" s="214" t="s">
        <v>44</v>
      </c>
      <c r="F3196" s="215" t="s">
        <v>654</v>
      </c>
      <c r="G3196" s="213"/>
      <c r="H3196" s="214" t="s">
        <v>44</v>
      </c>
      <c r="I3196" s="216"/>
      <c r="J3196" s="213"/>
      <c r="K3196" s="213"/>
      <c r="L3196" s="217"/>
      <c r="M3196" s="218"/>
      <c r="N3196" s="219"/>
      <c r="O3196" s="219"/>
      <c r="P3196" s="219"/>
      <c r="Q3196" s="219"/>
      <c r="R3196" s="219"/>
      <c r="S3196" s="219"/>
      <c r="T3196" s="220"/>
      <c r="AT3196" s="221" t="s">
        <v>272</v>
      </c>
      <c r="AU3196" s="221" t="s">
        <v>91</v>
      </c>
      <c r="AV3196" s="13" t="s">
        <v>89</v>
      </c>
      <c r="AW3196" s="13" t="s">
        <v>38</v>
      </c>
      <c r="AX3196" s="13" t="s">
        <v>82</v>
      </c>
      <c r="AY3196" s="221" t="s">
        <v>262</v>
      </c>
    </row>
    <row r="3197" spans="1:65" s="13" customFormat="1" ht="10">
      <c r="B3197" s="212"/>
      <c r="C3197" s="213"/>
      <c r="D3197" s="208" t="s">
        <v>272</v>
      </c>
      <c r="E3197" s="214" t="s">
        <v>44</v>
      </c>
      <c r="F3197" s="215" t="s">
        <v>424</v>
      </c>
      <c r="G3197" s="213"/>
      <c r="H3197" s="214" t="s">
        <v>44</v>
      </c>
      <c r="I3197" s="216"/>
      <c r="J3197" s="213"/>
      <c r="K3197" s="213"/>
      <c r="L3197" s="217"/>
      <c r="M3197" s="218"/>
      <c r="N3197" s="219"/>
      <c r="O3197" s="219"/>
      <c r="P3197" s="219"/>
      <c r="Q3197" s="219"/>
      <c r="R3197" s="219"/>
      <c r="S3197" s="219"/>
      <c r="T3197" s="220"/>
      <c r="AT3197" s="221" t="s">
        <v>272</v>
      </c>
      <c r="AU3197" s="221" t="s">
        <v>91</v>
      </c>
      <c r="AV3197" s="13" t="s">
        <v>89</v>
      </c>
      <c r="AW3197" s="13" t="s">
        <v>38</v>
      </c>
      <c r="AX3197" s="13" t="s">
        <v>82</v>
      </c>
      <c r="AY3197" s="221" t="s">
        <v>262</v>
      </c>
    </row>
    <row r="3198" spans="1:65" s="13" customFormat="1" ht="10">
      <c r="B3198" s="212"/>
      <c r="C3198" s="213"/>
      <c r="D3198" s="208" t="s">
        <v>272</v>
      </c>
      <c r="E3198" s="214" t="s">
        <v>44</v>
      </c>
      <c r="F3198" s="215" t="s">
        <v>1549</v>
      </c>
      <c r="G3198" s="213"/>
      <c r="H3198" s="214" t="s">
        <v>44</v>
      </c>
      <c r="I3198" s="216"/>
      <c r="J3198" s="213"/>
      <c r="K3198" s="213"/>
      <c r="L3198" s="217"/>
      <c r="M3198" s="218"/>
      <c r="N3198" s="219"/>
      <c r="O3198" s="219"/>
      <c r="P3198" s="219"/>
      <c r="Q3198" s="219"/>
      <c r="R3198" s="219"/>
      <c r="S3198" s="219"/>
      <c r="T3198" s="220"/>
      <c r="AT3198" s="221" t="s">
        <v>272</v>
      </c>
      <c r="AU3198" s="221" t="s">
        <v>91</v>
      </c>
      <c r="AV3198" s="13" t="s">
        <v>89</v>
      </c>
      <c r="AW3198" s="13" t="s">
        <v>38</v>
      </c>
      <c r="AX3198" s="13" t="s">
        <v>82</v>
      </c>
      <c r="AY3198" s="221" t="s">
        <v>262</v>
      </c>
    </row>
    <row r="3199" spans="1:65" s="15" customFormat="1" ht="10">
      <c r="B3199" s="233"/>
      <c r="C3199" s="234"/>
      <c r="D3199" s="208" t="s">
        <v>272</v>
      </c>
      <c r="E3199" s="235" t="s">
        <v>44</v>
      </c>
      <c r="F3199" s="236" t="s">
        <v>1550</v>
      </c>
      <c r="G3199" s="234"/>
      <c r="H3199" s="237">
        <v>9.5</v>
      </c>
      <c r="I3199" s="238"/>
      <c r="J3199" s="234"/>
      <c r="K3199" s="234"/>
      <c r="L3199" s="239"/>
      <c r="M3199" s="240"/>
      <c r="N3199" s="241"/>
      <c r="O3199" s="241"/>
      <c r="P3199" s="241"/>
      <c r="Q3199" s="241"/>
      <c r="R3199" s="241"/>
      <c r="S3199" s="241"/>
      <c r="T3199" s="242"/>
      <c r="AT3199" s="243" t="s">
        <v>272</v>
      </c>
      <c r="AU3199" s="243" t="s">
        <v>91</v>
      </c>
      <c r="AV3199" s="15" t="s">
        <v>91</v>
      </c>
      <c r="AW3199" s="15" t="s">
        <v>38</v>
      </c>
      <c r="AX3199" s="15" t="s">
        <v>82</v>
      </c>
      <c r="AY3199" s="243" t="s">
        <v>262</v>
      </c>
    </row>
    <row r="3200" spans="1:65" s="16" customFormat="1" ht="10">
      <c r="B3200" s="244"/>
      <c r="C3200" s="245"/>
      <c r="D3200" s="208" t="s">
        <v>272</v>
      </c>
      <c r="E3200" s="246" t="s">
        <v>44</v>
      </c>
      <c r="F3200" s="247" t="s">
        <v>291</v>
      </c>
      <c r="G3200" s="245"/>
      <c r="H3200" s="248">
        <v>9.5</v>
      </c>
      <c r="I3200" s="249"/>
      <c r="J3200" s="245"/>
      <c r="K3200" s="245"/>
      <c r="L3200" s="250"/>
      <c r="M3200" s="251"/>
      <c r="N3200" s="252"/>
      <c r="O3200" s="252"/>
      <c r="P3200" s="252"/>
      <c r="Q3200" s="252"/>
      <c r="R3200" s="252"/>
      <c r="S3200" s="252"/>
      <c r="T3200" s="253"/>
      <c r="AT3200" s="254" t="s">
        <v>272</v>
      </c>
      <c r="AU3200" s="254" t="s">
        <v>91</v>
      </c>
      <c r="AV3200" s="16" t="s">
        <v>104</v>
      </c>
      <c r="AW3200" s="16" t="s">
        <v>38</v>
      </c>
      <c r="AX3200" s="16" t="s">
        <v>89</v>
      </c>
      <c r="AY3200" s="254" t="s">
        <v>262</v>
      </c>
    </row>
    <row r="3201" spans="1:65" s="2" customFormat="1" ht="21.75" customHeight="1">
      <c r="A3201" s="37"/>
      <c r="B3201" s="38"/>
      <c r="C3201" s="195" t="s">
        <v>1551</v>
      </c>
      <c r="D3201" s="195" t="s">
        <v>264</v>
      </c>
      <c r="E3201" s="196" t="s">
        <v>1552</v>
      </c>
      <c r="F3201" s="197" t="s">
        <v>1553</v>
      </c>
      <c r="G3201" s="198" t="s">
        <v>518</v>
      </c>
      <c r="H3201" s="199">
        <v>374</v>
      </c>
      <c r="I3201" s="200"/>
      <c r="J3201" s="201">
        <f>ROUND(I3201*H3201,2)</f>
        <v>0</v>
      </c>
      <c r="K3201" s="197" t="s">
        <v>268</v>
      </c>
      <c r="L3201" s="42"/>
      <c r="M3201" s="202" t="s">
        <v>44</v>
      </c>
      <c r="N3201" s="203" t="s">
        <v>53</v>
      </c>
      <c r="O3201" s="67"/>
      <c r="P3201" s="204">
        <f>O3201*H3201</f>
        <v>0</v>
      </c>
      <c r="Q3201" s="204">
        <v>3.4000000000000002E-4</v>
      </c>
      <c r="R3201" s="204">
        <f>Q3201*H3201</f>
        <v>0.12716</v>
      </c>
      <c r="S3201" s="204">
        <v>0</v>
      </c>
      <c r="T3201" s="205">
        <f>S3201*H3201</f>
        <v>0</v>
      </c>
      <c r="U3201" s="37"/>
      <c r="V3201" s="37"/>
      <c r="W3201" s="37"/>
      <c r="X3201" s="37"/>
      <c r="Y3201" s="37"/>
      <c r="Z3201" s="37"/>
      <c r="AA3201" s="37"/>
      <c r="AB3201" s="37"/>
      <c r="AC3201" s="37"/>
      <c r="AD3201" s="37"/>
      <c r="AE3201" s="37"/>
      <c r="AR3201" s="206" t="s">
        <v>104</v>
      </c>
      <c r="AT3201" s="206" t="s">
        <v>264</v>
      </c>
      <c r="AU3201" s="206" t="s">
        <v>91</v>
      </c>
      <c r="AY3201" s="19" t="s">
        <v>262</v>
      </c>
      <c r="BE3201" s="207">
        <f>IF(N3201="základní",J3201,0)</f>
        <v>0</v>
      </c>
      <c r="BF3201" s="207">
        <f>IF(N3201="snížená",J3201,0)</f>
        <v>0</v>
      </c>
      <c r="BG3201" s="207">
        <f>IF(N3201="zákl. přenesená",J3201,0)</f>
        <v>0</v>
      </c>
      <c r="BH3201" s="207">
        <f>IF(N3201="sníž. přenesená",J3201,0)</f>
        <v>0</v>
      </c>
      <c r="BI3201" s="207">
        <f>IF(N3201="nulová",J3201,0)</f>
        <v>0</v>
      </c>
      <c r="BJ3201" s="19" t="s">
        <v>89</v>
      </c>
      <c r="BK3201" s="207">
        <f>ROUND(I3201*H3201,2)</f>
        <v>0</v>
      </c>
      <c r="BL3201" s="19" t="s">
        <v>104</v>
      </c>
      <c r="BM3201" s="206" t="s">
        <v>1554</v>
      </c>
    </row>
    <row r="3202" spans="1:65" s="2" customFormat="1" ht="54">
      <c r="A3202" s="37"/>
      <c r="B3202" s="38"/>
      <c r="C3202" s="39"/>
      <c r="D3202" s="208" t="s">
        <v>270</v>
      </c>
      <c r="E3202" s="39"/>
      <c r="F3202" s="209" t="s">
        <v>1555</v>
      </c>
      <c r="G3202" s="39"/>
      <c r="H3202" s="39"/>
      <c r="I3202" s="118"/>
      <c r="J3202" s="39"/>
      <c r="K3202" s="39"/>
      <c r="L3202" s="42"/>
      <c r="M3202" s="210"/>
      <c r="N3202" s="211"/>
      <c r="O3202" s="67"/>
      <c r="P3202" s="67"/>
      <c r="Q3202" s="67"/>
      <c r="R3202" s="67"/>
      <c r="S3202" s="67"/>
      <c r="T3202" s="68"/>
      <c r="U3202" s="37"/>
      <c r="V3202" s="37"/>
      <c r="W3202" s="37"/>
      <c r="X3202" s="37"/>
      <c r="Y3202" s="37"/>
      <c r="Z3202" s="37"/>
      <c r="AA3202" s="37"/>
      <c r="AB3202" s="37"/>
      <c r="AC3202" s="37"/>
      <c r="AD3202" s="37"/>
      <c r="AE3202" s="37"/>
      <c r="AT3202" s="19" t="s">
        <v>270</v>
      </c>
      <c r="AU3202" s="19" t="s">
        <v>91</v>
      </c>
    </row>
    <row r="3203" spans="1:65" s="2" customFormat="1" ht="18">
      <c r="A3203" s="37"/>
      <c r="B3203" s="38"/>
      <c r="C3203" s="39"/>
      <c r="D3203" s="208" t="s">
        <v>421</v>
      </c>
      <c r="E3203" s="39"/>
      <c r="F3203" s="209" t="s">
        <v>1556</v>
      </c>
      <c r="G3203" s="39"/>
      <c r="H3203" s="39"/>
      <c r="I3203" s="118"/>
      <c r="J3203" s="39"/>
      <c r="K3203" s="39"/>
      <c r="L3203" s="42"/>
      <c r="M3203" s="210"/>
      <c r="N3203" s="211"/>
      <c r="O3203" s="67"/>
      <c r="P3203" s="67"/>
      <c r="Q3203" s="67"/>
      <c r="R3203" s="67"/>
      <c r="S3203" s="67"/>
      <c r="T3203" s="68"/>
      <c r="U3203" s="37"/>
      <c r="V3203" s="37"/>
      <c r="W3203" s="37"/>
      <c r="X3203" s="37"/>
      <c r="Y3203" s="37"/>
      <c r="Z3203" s="37"/>
      <c r="AA3203" s="37"/>
      <c r="AB3203" s="37"/>
      <c r="AC3203" s="37"/>
      <c r="AD3203" s="37"/>
      <c r="AE3203" s="37"/>
      <c r="AT3203" s="19" t="s">
        <v>421</v>
      </c>
      <c r="AU3203" s="19" t="s">
        <v>91</v>
      </c>
    </row>
    <row r="3204" spans="1:65" s="13" customFormat="1" ht="10">
      <c r="B3204" s="212"/>
      <c r="C3204" s="213"/>
      <c r="D3204" s="208" t="s">
        <v>272</v>
      </c>
      <c r="E3204" s="214" t="s">
        <v>44</v>
      </c>
      <c r="F3204" s="215" t="s">
        <v>1557</v>
      </c>
      <c r="G3204" s="213"/>
      <c r="H3204" s="214" t="s">
        <v>44</v>
      </c>
      <c r="I3204" s="216"/>
      <c r="J3204" s="213"/>
      <c r="K3204" s="213"/>
      <c r="L3204" s="217"/>
      <c r="M3204" s="218"/>
      <c r="N3204" s="219"/>
      <c r="O3204" s="219"/>
      <c r="P3204" s="219"/>
      <c r="Q3204" s="219"/>
      <c r="R3204" s="219"/>
      <c r="S3204" s="219"/>
      <c r="T3204" s="220"/>
      <c r="AT3204" s="221" t="s">
        <v>272</v>
      </c>
      <c r="AU3204" s="221" t="s">
        <v>91</v>
      </c>
      <c r="AV3204" s="13" t="s">
        <v>89</v>
      </c>
      <c r="AW3204" s="13" t="s">
        <v>38</v>
      </c>
      <c r="AX3204" s="13" t="s">
        <v>82</v>
      </c>
      <c r="AY3204" s="221" t="s">
        <v>262</v>
      </c>
    </row>
    <row r="3205" spans="1:65" s="13" customFormat="1" ht="10">
      <c r="B3205" s="212"/>
      <c r="C3205" s="213"/>
      <c r="D3205" s="208" t="s">
        <v>272</v>
      </c>
      <c r="E3205" s="214" t="s">
        <v>44</v>
      </c>
      <c r="F3205" s="215" t="s">
        <v>1558</v>
      </c>
      <c r="G3205" s="213"/>
      <c r="H3205" s="214" t="s">
        <v>44</v>
      </c>
      <c r="I3205" s="216"/>
      <c r="J3205" s="213"/>
      <c r="K3205" s="213"/>
      <c r="L3205" s="217"/>
      <c r="M3205" s="218"/>
      <c r="N3205" s="219"/>
      <c r="O3205" s="219"/>
      <c r="P3205" s="219"/>
      <c r="Q3205" s="219"/>
      <c r="R3205" s="219"/>
      <c r="S3205" s="219"/>
      <c r="T3205" s="220"/>
      <c r="AT3205" s="221" t="s">
        <v>272</v>
      </c>
      <c r="AU3205" s="221" t="s">
        <v>91</v>
      </c>
      <c r="AV3205" s="13" t="s">
        <v>89</v>
      </c>
      <c r="AW3205" s="13" t="s">
        <v>38</v>
      </c>
      <c r="AX3205" s="13" t="s">
        <v>82</v>
      </c>
      <c r="AY3205" s="221" t="s">
        <v>262</v>
      </c>
    </row>
    <row r="3206" spans="1:65" s="15" customFormat="1" ht="10">
      <c r="B3206" s="233"/>
      <c r="C3206" s="234"/>
      <c r="D3206" s="208" t="s">
        <v>272</v>
      </c>
      <c r="E3206" s="235" t="s">
        <v>44</v>
      </c>
      <c r="F3206" s="236" t="s">
        <v>403</v>
      </c>
      <c r="G3206" s="234"/>
      <c r="H3206" s="237">
        <v>12</v>
      </c>
      <c r="I3206" s="238"/>
      <c r="J3206" s="234"/>
      <c r="K3206" s="234"/>
      <c r="L3206" s="239"/>
      <c r="M3206" s="240"/>
      <c r="N3206" s="241"/>
      <c r="O3206" s="241"/>
      <c r="P3206" s="241"/>
      <c r="Q3206" s="241"/>
      <c r="R3206" s="241"/>
      <c r="S3206" s="241"/>
      <c r="T3206" s="242"/>
      <c r="AT3206" s="243" t="s">
        <v>272</v>
      </c>
      <c r="AU3206" s="243" t="s">
        <v>91</v>
      </c>
      <c r="AV3206" s="15" t="s">
        <v>91</v>
      </c>
      <c r="AW3206" s="15" t="s">
        <v>38</v>
      </c>
      <c r="AX3206" s="15" t="s">
        <v>82</v>
      </c>
      <c r="AY3206" s="243" t="s">
        <v>262</v>
      </c>
    </row>
    <row r="3207" spans="1:65" s="13" customFormat="1" ht="10">
      <c r="B3207" s="212"/>
      <c r="C3207" s="213"/>
      <c r="D3207" s="208" t="s">
        <v>272</v>
      </c>
      <c r="E3207" s="214" t="s">
        <v>44</v>
      </c>
      <c r="F3207" s="215" t="s">
        <v>1559</v>
      </c>
      <c r="G3207" s="213"/>
      <c r="H3207" s="214" t="s">
        <v>44</v>
      </c>
      <c r="I3207" s="216"/>
      <c r="J3207" s="213"/>
      <c r="K3207" s="213"/>
      <c r="L3207" s="217"/>
      <c r="M3207" s="218"/>
      <c r="N3207" s="219"/>
      <c r="O3207" s="219"/>
      <c r="P3207" s="219"/>
      <c r="Q3207" s="219"/>
      <c r="R3207" s="219"/>
      <c r="S3207" s="219"/>
      <c r="T3207" s="220"/>
      <c r="AT3207" s="221" t="s">
        <v>272</v>
      </c>
      <c r="AU3207" s="221" t="s">
        <v>91</v>
      </c>
      <c r="AV3207" s="13" t="s">
        <v>89</v>
      </c>
      <c r="AW3207" s="13" t="s">
        <v>38</v>
      </c>
      <c r="AX3207" s="13" t="s">
        <v>82</v>
      </c>
      <c r="AY3207" s="221" t="s">
        <v>262</v>
      </c>
    </row>
    <row r="3208" spans="1:65" s="13" customFormat="1" ht="10">
      <c r="B3208" s="212"/>
      <c r="C3208" s="213"/>
      <c r="D3208" s="208" t="s">
        <v>272</v>
      </c>
      <c r="E3208" s="214" t="s">
        <v>44</v>
      </c>
      <c r="F3208" s="215" t="s">
        <v>1560</v>
      </c>
      <c r="G3208" s="213"/>
      <c r="H3208" s="214" t="s">
        <v>44</v>
      </c>
      <c r="I3208" s="216"/>
      <c r="J3208" s="213"/>
      <c r="K3208" s="213"/>
      <c r="L3208" s="217"/>
      <c r="M3208" s="218"/>
      <c r="N3208" s="219"/>
      <c r="O3208" s="219"/>
      <c r="P3208" s="219"/>
      <c r="Q3208" s="219"/>
      <c r="R3208" s="219"/>
      <c r="S3208" s="219"/>
      <c r="T3208" s="220"/>
      <c r="AT3208" s="221" t="s">
        <v>272</v>
      </c>
      <c r="AU3208" s="221" t="s">
        <v>91</v>
      </c>
      <c r="AV3208" s="13" t="s">
        <v>89</v>
      </c>
      <c r="AW3208" s="13" t="s">
        <v>38</v>
      </c>
      <c r="AX3208" s="13" t="s">
        <v>82</v>
      </c>
      <c r="AY3208" s="221" t="s">
        <v>262</v>
      </c>
    </row>
    <row r="3209" spans="1:65" s="15" customFormat="1" ht="10">
      <c r="B3209" s="233"/>
      <c r="C3209" s="234"/>
      <c r="D3209" s="208" t="s">
        <v>272</v>
      </c>
      <c r="E3209" s="235" t="s">
        <v>44</v>
      </c>
      <c r="F3209" s="236" t="s">
        <v>546</v>
      </c>
      <c r="G3209" s="234"/>
      <c r="H3209" s="237">
        <v>28</v>
      </c>
      <c r="I3209" s="238"/>
      <c r="J3209" s="234"/>
      <c r="K3209" s="234"/>
      <c r="L3209" s="239"/>
      <c r="M3209" s="240"/>
      <c r="N3209" s="241"/>
      <c r="O3209" s="241"/>
      <c r="P3209" s="241"/>
      <c r="Q3209" s="241"/>
      <c r="R3209" s="241"/>
      <c r="S3209" s="241"/>
      <c r="T3209" s="242"/>
      <c r="AT3209" s="243" t="s">
        <v>272</v>
      </c>
      <c r="AU3209" s="243" t="s">
        <v>91</v>
      </c>
      <c r="AV3209" s="15" t="s">
        <v>91</v>
      </c>
      <c r="AW3209" s="15" t="s">
        <v>38</v>
      </c>
      <c r="AX3209" s="15" t="s">
        <v>82</v>
      </c>
      <c r="AY3209" s="243" t="s">
        <v>262</v>
      </c>
    </row>
    <row r="3210" spans="1:65" s="13" customFormat="1" ht="10">
      <c r="B3210" s="212"/>
      <c r="C3210" s="213"/>
      <c r="D3210" s="208" t="s">
        <v>272</v>
      </c>
      <c r="E3210" s="214" t="s">
        <v>44</v>
      </c>
      <c r="F3210" s="215" t="s">
        <v>1561</v>
      </c>
      <c r="G3210" s="213"/>
      <c r="H3210" s="214" t="s">
        <v>44</v>
      </c>
      <c r="I3210" s="216"/>
      <c r="J3210" s="213"/>
      <c r="K3210" s="213"/>
      <c r="L3210" s="217"/>
      <c r="M3210" s="218"/>
      <c r="N3210" s="219"/>
      <c r="O3210" s="219"/>
      <c r="P3210" s="219"/>
      <c r="Q3210" s="219"/>
      <c r="R3210" s="219"/>
      <c r="S3210" s="219"/>
      <c r="T3210" s="220"/>
      <c r="AT3210" s="221" t="s">
        <v>272</v>
      </c>
      <c r="AU3210" s="221" t="s">
        <v>91</v>
      </c>
      <c r="AV3210" s="13" t="s">
        <v>89</v>
      </c>
      <c r="AW3210" s="13" t="s">
        <v>38</v>
      </c>
      <c r="AX3210" s="13" t="s">
        <v>82</v>
      </c>
      <c r="AY3210" s="221" t="s">
        <v>262</v>
      </c>
    </row>
    <row r="3211" spans="1:65" s="13" customFormat="1" ht="10">
      <c r="B3211" s="212"/>
      <c r="C3211" s="213"/>
      <c r="D3211" s="208" t="s">
        <v>272</v>
      </c>
      <c r="E3211" s="214" t="s">
        <v>44</v>
      </c>
      <c r="F3211" s="215" t="s">
        <v>1560</v>
      </c>
      <c r="G3211" s="213"/>
      <c r="H3211" s="214" t="s">
        <v>44</v>
      </c>
      <c r="I3211" s="216"/>
      <c r="J3211" s="213"/>
      <c r="K3211" s="213"/>
      <c r="L3211" s="217"/>
      <c r="M3211" s="218"/>
      <c r="N3211" s="219"/>
      <c r="O3211" s="219"/>
      <c r="P3211" s="219"/>
      <c r="Q3211" s="219"/>
      <c r="R3211" s="219"/>
      <c r="S3211" s="219"/>
      <c r="T3211" s="220"/>
      <c r="AT3211" s="221" t="s">
        <v>272</v>
      </c>
      <c r="AU3211" s="221" t="s">
        <v>91</v>
      </c>
      <c r="AV3211" s="13" t="s">
        <v>89</v>
      </c>
      <c r="AW3211" s="13" t="s">
        <v>38</v>
      </c>
      <c r="AX3211" s="13" t="s">
        <v>82</v>
      </c>
      <c r="AY3211" s="221" t="s">
        <v>262</v>
      </c>
    </row>
    <row r="3212" spans="1:65" s="15" customFormat="1" ht="10">
      <c r="B3212" s="233"/>
      <c r="C3212" s="234"/>
      <c r="D3212" s="208" t="s">
        <v>272</v>
      </c>
      <c r="E3212" s="235" t="s">
        <v>44</v>
      </c>
      <c r="F3212" s="236" t="s">
        <v>1014</v>
      </c>
      <c r="G3212" s="234"/>
      <c r="H3212" s="237">
        <v>56</v>
      </c>
      <c r="I3212" s="238"/>
      <c r="J3212" s="234"/>
      <c r="K3212" s="234"/>
      <c r="L3212" s="239"/>
      <c r="M3212" s="240"/>
      <c r="N3212" s="241"/>
      <c r="O3212" s="241"/>
      <c r="P3212" s="241"/>
      <c r="Q3212" s="241"/>
      <c r="R3212" s="241"/>
      <c r="S3212" s="241"/>
      <c r="T3212" s="242"/>
      <c r="AT3212" s="243" t="s">
        <v>272</v>
      </c>
      <c r="AU3212" s="243" t="s">
        <v>91</v>
      </c>
      <c r="AV3212" s="15" t="s">
        <v>91</v>
      </c>
      <c r="AW3212" s="15" t="s">
        <v>38</v>
      </c>
      <c r="AX3212" s="15" t="s">
        <v>82</v>
      </c>
      <c r="AY3212" s="243" t="s">
        <v>262</v>
      </c>
    </row>
    <row r="3213" spans="1:65" s="13" customFormat="1" ht="10">
      <c r="B3213" s="212"/>
      <c r="C3213" s="213"/>
      <c r="D3213" s="208" t="s">
        <v>272</v>
      </c>
      <c r="E3213" s="214" t="s">
        <v>44</v>
      </c>
      <c r="F3213" s="215" t="s">
        <v>1562</v>
      </c>
      <c r="G3213" s="213"/>
      <c r="H3213" s="214" t="s">
        <v>44</v>
      </c>
      <c r="I3213" s="216"/>
      <c r="J3213" s="213"/>
      <c r="K3213" s="213"/>
      <c r="L3213" s="217"/>
      <c r="M3213" s="218"/>
      <c r="N3213" s="219"/>
      <c r="O3213" s="219"/>
      <c r="P3213" s="219"/>
      <c r="Q3213" s="219"/>
      <c r="R3213" s="219"/>
      <c r="S3213" s="219"/>
      <c r="T3213" s="220"/>
      <c r="AT3213" s="221" t="s">
        <v>272</v>
      </c>
      <c r="AU3213" s="221" t="s">
        <v>91</v>
      </c>
      <c r="AV3213" s="13" t="s">
        <v>89</v>
      </c>
      <c r="AW3213" s="13" t="s">
        <v>38</v>
      </c>
      <c r="AX3213" s="13" t="s">
        <v>82</v>
      </c>
      <c r="AY3213" s="221" t="s">
        <v>262</v>
      </c>
    </row>
    <row r="3214" spans="1:65" s="13" customFormat="1" ht="10">
      <c r="B3214" s="212"/>
      <c r="C3214" s="213"/>
      <c r="D3214" s="208" t="s">
        <v>272</v>
      </c>
      <c r="E3214" s="214" t="s">
        <v>44</v>
      </c>
      <c r="F3214" s="215" t="s">
        <v>1560</v>
      </c>
      <c r="G3214" s="213"/>
      <c r="H3214" s="214" t="s">
        <v>44</v>
      </c>
      <c r="I3214" s="216"/>
      <c r="J3214" s="213"/>
      <c r="K3214" s="213"/>
      <c r="L3214" s="217"/>
      <c r="M3214" s="218"/>
      <c r="N3214" s="219"/>
      <c r="O3214" s="219"/>
      <c r="P3214" s="219"/>
      <c r="Q3214" s="219"/>
      <c r="R3214" s="219"/>
      <c r="S3214" s="219"/>
      <c r="T3214" s="220"/>
      <c r="AT3214" s="221" t="s">
        <v>272</v>
      </c>
      <c r="AU3214" s="221" t="s">
        <v>91</v>
      </c>
      <c r="AV3214" s="13" t="s">
        <v>89</v>
      </c>
      <c r="AW3214" s="13" t="s">
        <v>38</v>
      </c>
      <c r="AX3214" s="13" t="s">
        <v>82</v>
      </c>
      <c r="AY3214" s="221" t="s">
        <v>262</v>
      </c>
    </row>
    <row r="3215" spans="1:65" s="15" customFormat="1" ht="10">
      <c r="B3215" s="233"/>
      <c r="C3215" s="234"/>
      <c r="D3215" s="208" t="s">
        <v>272</v>
      </c>
      <c r="E3215" s="235" t="s">
        <v>44</v>
      </c>
      <c r="F3215" s="236" t="s">
        <v>1563</v>
      </c>
      <c r="G3215" s="234"/>
      <c r="H3215" s="237">
        <v>64</v>
      </c>
      <c r="I3215" s="238"/>
      <c r="J3215" s="234"/>
      <c r="K3215" s="234"/>
      <c r="L3215" s="239"/>
      <c r="M3215" s="240"/>
      <c r="N3215" s="241"/>
      <c r="O3215" s="241"/>
      <c r="P3215" s="241"/>
      <c r="Q3215" s="241"/>
      <c r="R3215" s="241"/>
      <c r="S3215" s="241"/>
      <c r="T3215" s="242"/>
      <c r="AT3215" s="243" t="s">
        <v>272</v>
      </c>
      <c r="AU3215" s="243" t="s">
        <v>91</v>
      </c>
      <c r="AV3215" s="15" t="s">
        <v>91</v>
      </c>
      <c r="AW3215" s="15" t="s">
        <v>38</v>
      </c>
      <c r="AX3215" s="15" t="s">
        <v>82</v>
      </c>
      <c r="AY3215" s="243" t="s">
        <v>262</v>
      </c>
    </row>
    <row r="3216" spans="1:65" s="13" customFormat="1" ht="10">
      <c r="B3216" s="212"/>
      <c r="C3216" s="213"/>
      <c r="D3216" s="208" t="s">
        <v>272</v>
      </c>
      <c r="E3216" s="214" t="s">
        <v>44</v>
      </c>
      <c r="F3216" s="215" t="s">
        <v>1564</v>
      </c>
      <c r="G3216" s="213"/>
      <c r="H3216" s="214" t="s">
        <v>44</v>
      </c>
      <c r="I3216" s="216"/>
      <c r="J3216" s="213"/>
      <c r="K3216" s="213"/>
      <c r="L3216" s="217"/>
      <c r="M3216" s="218"/>
      <c r="N3216" s="219"/>
      <c r="O3216" s="219"/>
      <c r="P3216" s="219"/>
      <c r="Q3216" s="219"/>
      <c r="R3216" s="219"/>
      <c r="S3216" s="219"/>
      <c r="T3216" s="220"/>
      <c r="AT3216" s="221" t="s">
        <v>272</v>
      </c>
      <c r="AU3216" s="221" t="s">
        <v>91</v>
      </c>
      <c r="AV3216" s="13" t="s">
        <v>89</v>
      </c>
      <c r="AW3216" s="13" t="s">
        <v>38</v>
      </c>
      <c r="AX3216" s="13" t="s">
        <v>82</v>
      </c>
      <c r="AY3216" s="221" t="s">
        <v>262</v>
      </c>
    </row>
    <row r="3217" spans="2:51" s="13" customFormat="1" ht="10">
      <c r="B3217" s="212"/>
      <c r="C3217" s="213"/>
      <c r="D3217" s="208" t="s">
        <v>272</v>
      </c>
      <c r="E3217" s="214" t="s">
        <v>44</v>
      </c>
      <c r="F3217" s="215" t="s">
        <v>1560</v>
      </c>
      <c r="G3217" s="213"/>
      <c r="H3217" s="214" t="s">
        <v>44</v>
      </c>
      <c r="I3217" s="216"/>
      <c r="J3217" s="213"/>
      <c r="K3217" s="213"/>
      <c r="L3217" s="217"/>
      <c r="M3217" s="218"/>
      <c r="N3217" s="219"/>
      <c r="O3217" s="219"/>
      <c r="P3217" s="219"/>
      <c r="Q3217" s="219"/>
      <c r="R3217" s="219"/>
      <c r="S3217" s="219"/>
      <c r="T3217" s="220"/>
      <c r="AT3217" s="221" t="s">
        <v>272</v>
      </c>
      <c r="AU3217" s="221" t="s">
        <v>91</v>
      </c>
      <c r="AV3217" s="13" t="s">
        <v>89</v>
      </c>
      <c r="AW3217" s="13" t="s">
        <v>38</v>
      </c>
      <c r="AX3217" s="13" t="s">
        <v>82</v>
      </c>
      <c r="AY3217" s="221" t="s">
        <v>262</v>
      </c>
    </row>
    <row r="3218" spans="2:51" s="15" customFormat="1" ht="10">
      <c r="B3218" s="233"/>
      <c r="C3218" s="234"/>
      <c r="D3218" s="208" t="s">
        <v>272</v>
      </c>
      <c r="E3218" s="235" t="s">
        <v>44</v>
      </c>
      <c r="F3218" s="236" t="s">
        <v>1565</v>
      </c>
      <c r="G3218" s="234"/>
      <c r="H3218" s="237">
        <v>24</v>
      </c>
      <c r="I3218" s="238"/>
      <c r="J3218" s="234"/>
      <c r="K3218" s="234"/>
      <c r="L3218" s="239"/>
      <c r="M3218" s="240"/>
      <c r="N3218" s="241"/>
      <c r="O3218" s="241"/>
      <c r="P3218" s="241"/>
      <c r="Q3218" s="241"/>
      <c r="R3218" s="241"/>
      <c r="S3218" s="241"/>
      <c r="T3218" s="242"/>
      <c r="AT3218" s="243" t="s">
        <v>272</v>
      </c>
      <c r="AU3218" s="243" t="s">
        <v>91</v>
      </c>
      <c r="AV3218" s="15" t="s">
        <v>91</v>
      </c>
      <c r="AW3218" s="15" t="s">
        <v>38</v>
      </c>
      <c r="AX3218" s="15" t="s">
        <v>82</v>
      </c>
      <c r="AY3218" s="243" t="s">
        <v>262</v>
      </c>
    </row>
    <row r="3219" spans="2:51" s="13" customFormat="1" ht="10">
      <c r="B3219" s="212"/>
      <c r="C3219" s="213"/>
      <c r="D3219" s="208" t="s">
        <v>272</v>
      </c>
      <c r="E3219" s="214" t="s">
        <v>44</v>
      </c>
      <c r="F3219" s="215" t="s">
        <v>1566</v>
      </c>
      <c r="G3219" s="213"/>
      <c r="H3219" s="214" t="s">
        <v>44</v>
      </c>
      <c r="I3219" s="216"/>
      <c r="J3219" s="213"/>
      <c r="K3219" s="213"/>
      <c r="L3219" s="217"/>
      <c r="M3219" s="218"/>
      <c r="N3219" s="219"/>
      <c r="O3219" s="219"/>
      <c r="P3219" s="219"/>
      <c r="Q3219" s="219"/>
      <c r="R3219" s="219"/>
      <c r="S3219" s="219"/>
      <c r="T3219" s="220"/>
      <c r="AT3219" s="221" t="s">
        <v>272</v>
      </c>
      <c r="AU3219" s="221" t="s">
        <v>91</v>
      </c>
      <c r="AV3219" s="13" t="s">
        <v>89</v>
      </c>
      <c r="AW3219" s="13" t="s">
        <v>38</v>
      </c>
      <c r="AX3219" s="13" t="s">
        <v>82</v>
      </c>
      <c r="AY3219" s="221" t="s">
        <v>262</v>
      </c>
    </row>
    <row r="3220" spans="2:51" s="13" customFormat="1" ht="10">
      <c r="B3220" s="212"/>
      <c r="C3220" s="213"/>
      <c r="D3220" s="208" t="s">
        <v>272</v>
      </c>
      <c r="E3220" s="214" t="s">
        <v>44</v>
      </c>
      <c r="F3220" s="215" t="s">
        <v>1567</v>
      </c>
      <c r="G3220" s="213"/>
      <c r="H3220" s="214" t="s">
        <v>44</v>
      </c>
      <c r="I3220" s="216"/>
      <c r="J3220" s="213"/>
      <c r="K3220" s="213"/>
      <c r="L3220" s="217"/>
      <c r="M3220" s="218"/>
      <c r="N3220" s="219"/>
      <c r="O3220" s="219"/>
      <c r="P3220" s="219"/>
      <c r="Q3220" s="219"/>
      <c r="R3220" s="219"/>
      <c r="S3220" s="219"/>
      <c r="T3220" s="220"/>
      <c r="AT3220" s="221" t="s">
        <v>272</v>
      </c>
      <c r="AU3220" s="221" t="s">
        <v>91</v>
      </c>
      <c r="AV3220" s="13" t="s">
        <v>89</v>
      </c>
      <c r="AW3220" s="13" t="s">
        <v>38</v>
      </c>
      <c r="AX3220" s="13" t="s">
        <v>82</v>
      </c>
      <c r="AY3220" s="221" t="s">
        <v>262</v>
      </c>
    </row>
    <row r="3221" spans="2:51" s="15" customFormat="1" ht="10">
      <c r="B3221" s="233"/>
      <c r="C3221" s="234"/>
      <c r="D3221" s="208" t="s">
        <v>272</v>
      </c>
      <c r="E3221" s="235" t="s">
        <v>44</v>
      </c>
      <c r="F3221" s="236" t="s">
        <v>442</v>
      </c>
      <c r="G3221" s="234"/>
      <c r="H3221" s="237">
        <v>16</v>
      </c>
      <c r="I3221" s="238"/>
      <c r="J3221" s="234"/>
      <c r="K3221" s="234"/>
      <c r="L3221" s="239"/>
      <c r="M3221" s="240"/>
      <c r="N3221" s="241"/>
      <c r="O3221" s="241"/>
      <c r="P3221" s="241"/>
      <c r="Q3221" s="241"/>
      <c r="R3221" s="241"/>
      <c r="S3221" s="241"/>
      <c r="T3221" s="242"/>
      <c r="AT3221" s="243" t="s">
        <v>272</v>
      </c>
      <c r="AU3221" s="243" t="s">
        <v>91</v>
      </c>
      <c r="AV3221" s="15" t="s">
        <v>91</v>
      </c>
      <c r="AW3221" s="15" t="s">
        <v>38</v>
      </c>
      <c r="AX3221" s="15" t="s">
        <v>82</v>
      </c>
      <c r="AY3221" s="243" t="s">
        <v>262</v>
      </c>
    </row>
    <row r="3222" spans="2:51" s="13" customFormat="1" ht="10">
      <c r="B3222" s="212"/>
      <c r="C3222" s="213"/>
      <c r="D3222" s="208" t="s">
        <v>272</v>
      </c>
      <c r="E3222" s="214" t="s">
        <v>44</v>
      </c>
      <c r="F3222" s="215" t="s">
        <v>1568</v>
      </c>
      <c r="G3222" s="213"/>
      <c r="H3222" s="214" t="s">
        <v>44</v>
      </c>
      <c r="I3222" s="216"/>
      <c r="J3222" s="213"/>
      <c r="K3222" s="213"/>
      <c r="L3222" s="217"/>
      <c r="M3222" s="218"/>
      <c r="N3222" s="219"/>
      <c r="O3222" s="219"/>
      <c r="P3222" s="219"/>
      <c r="Q3222" s="219"/>
      <c r="R3222" s="219"/>
      <c r="S3222" s="219"/>
      <c r="T3222" s="220"/>
      <c r="AT3222" s="221" t="s">
        <v>272</v>
      </c>
      <c r="AU3222" s="221" t="s">
        <v>91</v>
      </c>
      <c r="AV3222" s="13" t="s">
        <v>89</v>
      </c>
      <c r="AW3222" s="13" t="s">
        <v>38</v>
      </c>
      <c r="AX3222" s="13" t="s">
        <v>82</v>
      </c>
      <c r="AY3222" s="221" t="s">
        <v>262</v>
      </c>
    </row>
    <row r="3223" spans="2:51" s="13" customFormat="1" ht="10">
      <c r="B3223" s="212"/>
      <c r="C3223" s="213"/>
      <c r="D3223" s="208" t="s">
        <v>272</v>
      </c>
      <c r="E3223" s="214" t="s">
        <v>44</v>
      </c>
      <c r="F3223" s="215" t="s">
        <v>1567</v>
      </c>
      <c r="G3223" s="213"/>
      <c r="H3223" s="214" t="s">
        <v>44</v>
      </c>
      <c r="I3223" s="216"/>
      <c r="J3223" s="213"/>
      <c r="K3223" s="213"/>
      <c r="L3223" s="217"/>
      <c r="M3223" s="218"/>
      <c r="N3223" s="219"/>
      <c r="O3223" s="219"/>
      <c r="P3223" s="219"/>
      <c r="Q3223" s="219"/>
      <c r="R3223" s="219"/>
      <c r="S3223" s="219"/>
      <c r="T3223" s="220"/>
      <c r="AT3223" s="221" t="s">
        <v>272</v>
      </c>
      <c r="AU3223" s="221" t="s">
        <v>91</v>
      </c>
      <c r="AV3223" s="13" t="s">
        <v>89</v>
      </c>
      <c r="AW3223" s="13" t="s">
        <v>38</v>
      </c>
      <c r="AX3223" s="13" t="s">
        <v>82</v>
      </c>
      <c r="AY3223" s="221" t="s">
        <v>262</v>
      </c>
    </row>
    <row r="3224" spans="2:51" s="15" customFormat="1" ht="10">
      <c r="B3224" s="233"/>
      <c r="C3224" s="234"/>
      <c r="D3224" s="208" t="s">
        <v>272</v>
      </c>
      <c r="E3224" s="235" t="s">
        <v>44</v>
      </c>
      <c r="F3224" s="236" t="s">
        <v>1569</v>
      </c>
      <c r="G3224" s="234"/>
      <c r="H3224" s="237">
        <v>48</v>
      </c>
      <c r="I3224" s="238"/>
      <c r="J3224" s="234"/>
      <c r="K3224" s="234"/>
      <c r="L3224" s="239"/>
      <c r="M3224" s="240"/>
      <c r="N3224" s="241"/>
      <c r="O3224" s="241"/>
      <c r="P3224" s="241"/>
      <c r="Q3224" s="241"/>
      <c r="R3224" s="241"/>
      <c r="S3224" s="241"/>
      <c r="T3224" s="242"/>
      <c r="AT3224" s="243" t="s">
        <v>272</v>
      </c>
      <c r="AU3224" s="243" t="s">
        <v>91</v>
      </c>
      <c r="AV3224" s="15" t="s">
        <v>91</v>
      </c>
      <c r="AW3224" s="15" t="s">
        <v>38</v>
      </c>
      <c r="AX3224" s="15" t="s">
        <v>82</v>
      </c>
      <c r="AY3224" s="243" t="s">
        <v>262</v>
      </c>
    </row>
    <row r="3225" spans="2:51" s="13" customFormat="1" ht="10">
      <c r="B3225" s="212"/>
      <c r="C3225" s="213"/>
      <c r="D3225" s="208" t="s">
        <v>272</v>
      </c>
      <c r="E3225" s="214" t="s">
        <v>44</v>
      </c>
      <c r="F3225" s="215" t="s">
        <v>1570</v>
      </c>
      <c r="G3225" s="213"/>
      <c r="H3225" s="214" t="s">
        <v>44</v>
      </c>
      <c r="I3225" s="216"/>
      <c r="J3225" s="213"/>
      <c r="K3225" s="213"/>
      <c r="L3225" s="217"/>
      <c r="M3225" s="218"/>
      <c r="N3225" s="219"/>
      <c r="O3225" s="219"/>
      <c r="P3225" s="219"/>
      <c r="Q3225" s="219"/>
      <c r="R3225" s="219"/>
      <c r="S3225" s="219"/>
      <c r="T3225" s="220"/>
      <c r="AT3225" s="221" t="s">
        <v>272</v>
      </c>
      <c r="AU3225" s="221" t="s">
        <v>91</v>
      </c>
      <c r="AV3225" s="13" t="s">
        <v>89</v>
      </c>
      <c r="AW3225" s="13" t="s">
        <v>38</v>
      </c>
      <c r="AX3225" s="13" t="s">
        <v>82</v>
      </c>
      <c r="AY3225" s="221" t="s">
        <v>262</v>
      </c>
    </row>
    <row r="3226" spans="2:51" s="13" customFormat="1" ht="10">
      <c r="B3226" s="212"/>
      <c r="C3226" s="213"/>
      <c r="D3226" s="208" t="s">
        <v>272</v>
      </c>
      <c r="E3226" s="214" t="s">
        <v>44</v>
      </c>
      <c r="F3226" s="215" t="s">
        <v>1567</v>
      </c>
      <c r="G3226" s="213"/>
      <c r="H3226" s="214" t="s">
        <v>44</v>
      </c>
      <c r="I3226" s="216"/>
      <c r="J3226" s="213"/>
      <c r="K3226" s="213"/>
      <c r="L3226" s="217"/>
      <c r="M3226" s="218"/>
      <c r="N3226" s="219"/>
      <c r="O3226" s="219"/>
      <c r="P3226" s="219"/>
      <c r="Q3226" s="219"/>
      <c r="R3226" s="219"/>
      <c r="S3226" s="219"/>
      <c r="T3226" s="220"/>
      <c r="AT3226" s="221" t="s">
        <v>272</v>
      </c>
      <c r="AU3226" s="221" t="s">
        <v>91</v>
      </c>
      <c r="AV3226" s="13" t="s">
        <v>89</v>
      </c>
      <c r="AW3226" s="13" t="s">
        <v>38</v>
      </c>
      <c r="AX3226" s="13" t="s">
        <v>82</v>
      </c>
      <c r="AY3226" s="221" t="s">
        <v>262</v>
      </c>
    </row>
    <row r="3227" spans="2:51" s="15" customFormat="1" ht="10">
      <c r="B3227" s="233"/>
      <c r="C3227" s="234"/>
      <c r="D3227" s="208" t="s">
        <v>272</v>
      </c>
      <c r="E3227" s="235" t="s">
        <v>44</v>
      </c>
      <c r="F3227" s="236" t="s">
        <v>1156</v>
      </c>
      <c r="G3227" s="234"/>
      <c r="H3227" s="237">
        <v>80</v>
      </c>
      <c r="I3227" s="238"/>
      <c r="J3227" s="234"/>
      <c r="K3227" s="234"/>
      <c r="L3227" s="239"/>
      <c r="M3227" s="240"/>
      <c r="N3227" s="241"/>
      <c r="O3227" s="241"/>
      <c r="P3227" s="241"/>
      <c r="Q3227" s="241"/>
      <c r="R3227" s="241"/>
      <c r="S3227" s="241"/>
      <c r="T3227" s="242"/>
      <c r="AT3227" s="243" t="s">
        <v>272</v>
      </c>
      <c r="AU3227" s="243" t="s">
        <v>91</v>
      </c>
      <c r="AV3227" s="15" t="s">
        <v>91</v>
      </c>
      <c r="AW3227" s="15" t="s">
        <v>38</v>
      </c>
      <c r="AX3227" s="15" t="s">
        <v>82</v>
      </c>
      <c r="AY3227" s="243" t="s">
        <v>262</v>
      </c>
    </row>
    <row r="3228" spans="2:51" s="13" customFormat="1" ht="10">
      <c r="B3228" s="212"/>
      <c r="C3228" s="213"/>
      <c r="D3228" s="208" t="s">
        <v>272</v>
      </c>
      <c r="E3228" s="214" t="s">
        <v>44</v>
      </c>
      <c r="F3228" s="215" t="s">
        <v>1571</v>
      </c>
      <c r="G3228" s="213"/>
      <c r="H3228" s="214" t="s">
        <v>44</v>
      </c>
      <c r="I3228" s="216"/>
      <c r="J3228" s="213"/>
      <c r="K3228" s="213"/>
      <c r="L3228" s="217"/>
      <c r="M3228" s="218"/>
      <c r="N3228" s="219"/>
      <c r="O3228" s="219"/>
      <c r="P3228" s="219"/>
      <c r="Q3228" s="219"/>
      <c r="R3228" s="219"/>
      <c r="S3228" s="219"/>
      <c r="T3228" s="220"/>
      <c r="AT3228" s="221" t="s">
        <v>272</v>
      </c>
      <c r="AU3228" s="221" t="s">
        <v>91</v>
      </c>
      <c r="AV3228" s="13" t="s">
        <v>89</v>
      </c>
      <c r="AW3228" s="13" t="s">
        <v>38</v>
      </c>
      <c r="AX3228" s="13" t="s">
        <v>82</v>
      </c>
      <c r="AY3228" s="221" t="s">
        <v>262</v>
      </c>
    </row>
    <row r="3229" spans="2:51" s="13" customFormat="1" ht="10">
      <c r="B3229" s="212"/>
      <c r="C3229" s="213"/>
      <c r="D3229" s="208" t="s">
        <v>272</v>
      </c>
      <c r="E3229" s="214" t="s">
        <v>44</v>
      </c>
      <c r="F3229" s="215" t="s">
        <v>1567</v>
      </c>
      <c r="G3229" s="213"/>
      <c r="H3229" s="214" t="s">
        <v>44</v>
      </c>
      <c r="I3229" s="216"/>
      <c r="J3229" s="213"/>
      <c r="K3229" s="213"/>
      <c r="L3229" s="217"/>
      <c r="M3229" s="218"/>
      <c r="N3229" s="219"/>
      <c r="O3229" s="219"/>
      <c r="P3229" s="219"/>
      <c r="Q3229" s="219"/>
      <c r="R3229" s="219"/>
      <c r="S3229" s="219"/>
      <c r="T3229" s="220"/>
      <c r="AT3229" s="221" t="s">
        <v>272</v>
      </c>
      <c r="AU3229" s="221" t="s">
        <v>91</v>
      </c>
      <c r="AV3229" s="13" t="s">
        <v>89</v>
      </c>
      <c r="AW3229" s="13" t="s">
        <v>38</v>
      </c>
      <c r="AX3229" s="13" t="s">
        <v>82</v>
      </c>
      <c r="AY3229" s="221" t="s">
        <v>262</v>
      </c>
    </row>
    <row r="3230" spans="2:51" s="15" customFormat="1" ht="10">
      <c r="B3230" s="233"/>
      <c r="C3230" s="234"/>
      <c r="D3230" s="208" t="s">
        <v>272</v>
      </c>
      <c r="E3230" s="235" t="s">
        <v>44</v>
      </c>
      <c r="F3230" s="236" t="s">
        <v>1572</v>
      </c>
      <c r="G3230" s="234"/>
      <c r="H3230" s="237">
        <v>40</v>
      </c>
      <c r="I3230" s="238"/>
      <c r="J3230" s="234"/>
      <c r="K3230" s="234"/>
      <c r="L3230" s="239"/>
      <c r="M3230" s="240"/>
      <c r="N3230" s="241"/>
      <c r="O3230" s="241"/>
      <c r="P3230" s="241"/>
      <c r="Q3230" s="241"/>
      <c r="R3230" s="241"/>
      <c r="S3230" s="241"/>
      <c r="T3230" s="242"/>
      <c r="AT3230" s="243" t="s">
        <v>272</v>
      </c>
      <c r="AU3230" s="243" t="s">
        <v>91</v>
      </c>
      <c r="AV3230" s="15" t="s">
        <v>91</v>
      </c>
      <c r="AW3230" s="15" t="s">
        <v>38</v>
      </c>
      <c r="AX3230" s="15" t="s">
        <v>82</v>
      </c>
      <c r="AY3230" s="243" t="s">
        <v>262</v>
      </c>
    </row>
    <row r="3231" spans="2:51" s="13" customFormat="1" ht="10">
      <c r="B3231" s="212"/>
      <c r="C3231" s="213"/>
      <c r="D3231" s="208" t="s">
        <v>272</v>
      </c>
      <c r="E3231" s="214" t="s">
        <v>44</v>
      </c>
      <c r="F3231" s="215" t="s">
        <v>1573</v>
      </c>
      <c r="G3231" s="213"/>
      <c r="H3231" s="214" t="s">
        <v>44</v>
      </c>
      <c r="I3231" s="216"/>
      <c r="J3231" s="213"/>
      <c r="K3231" s="213"/>
      <c r="L3231" s="217"/>
      <c r="M3231" s="218"/>
      <c r="N3231" s="219"/>
      <c r="O3231" s="219"/>
      <c r="P3231" s="219"/>
      <c r="Q3231" s="219"/>
      <c r="R3231" s="219"/>
      <c r="S3231" s="219"/>
      <c r="T3231" s="220"/>
      <c r="AT3231" s="221" t="s">
        <v>272</v>
      </c>
      <c r="AU3231" s="221" t="s">
        <v>91</v>
      </c>
      <c r="AV3231" s="13" t="s">
        <v>89</v>
      </c>
      <c r="AW3231" s="13" t="s">
        <v>38</v>
      </c>
      <c r="AX3231" s="13" t="s">
        <v>82</v>
      </c>
      <c r="AY3231" s="221" t="s">
        <v>262</v>
      </c>
    </row>
    <row r="3232" spans="2:51" s="13" customFormat="1" ht="10">
      <c r="B3232" s="212"/>
      <c r="C3232" s="213"/>
      <c r="D3232" s="208" t="s">
        <v>272</v>
      </c>
      <c r="E3232" s="214" t="s">
        <v>44</v>
      </c>
      <c r="F3232" s="215" t="s">
        <v>1560</v>
      </c>
      <c r="G3232" s="213"/>
      <c r="H3232" s="214" t="s">
        <v>44</v>
      </c>
      <c r="I3232" s="216"/>
      <c r="J3232" s="213"/>
      <c r="K3232" s="213"/>
      <c r="L3232" s="217"/>
      <c r="M3232" s="218"/>
      <c r="N3232" s="219"/>
      <c r="O3232" s="219"/>
      <c r="P3232" s="219"/>
      <c r="Q3232" s="219"/>
      <c r="R3232" s="219"/>
      <c r="S3232" s="219"/>
      <c r="T3232" s="220"/>
      <c r="AT3232" s="221" t="s">
        <v>272</v>
      </c>
      <c r="AU3232" s="221" t="s">
        <v>91</v>
      </c>
      <c r="AV3232" s="13" t="s">
        <v>89</v>
      </c>
      <c r="AW3232" s="13" t="s">
        <v>38</v>
      </c>
      <c r="AX3232" s="13" t="s">
        <v>82</v>
      </c>
      <c r="AY3232" s="221" t="s">
        <v>262</v>
      </c>
    </row>
    <row r="3233" spans="1:65" s="15" customFormat="1" ht="10">
      <c r="B3233" s="233"/>
      <c r="C3233" s="234"/>
      <c r="D3233" s="208" t="s">
        <v>272</v>
      </c>
      <c r="E3233" s="235" t="s">
        <v>44</v>
      </c>
      <c r="F3233" s="236" t="s">
        <v>339</v>
      </c>
      <c r="G3233" s="234"/>
      <c r="H3233" s="237">
        <v>6</v>
      </c>
      <c r="I3233" s="238"/>
      <c r="J3233" s="234"/>
      <c r="K3233" s="234"/>
      <c r="L3233" s="239"/>
      <c r="M3233" s="240"/>
      <c r="N3233" s="241"/>
      <c r="O3233" s="241"/>
      <c r="P3233" s="241"/>
      <c r="Q3233" s="241"/>
      <c r="R3233" s="241"/>
      <c r="S3233" s="241"/>
      <c r="T3233" s="242"/>
      <c r="AT3233" s="243" t="s">
        <v>272</v>
      </c>
      <c r="AU3233" s="243" t="s">
        <v>91</v>
      </c>
      <c r="AV3233" s="15" t="s">
        <v>91</v>
      </c>
      <c r="AW3233" s="15" t="s">
        <v>38</v>
      </c>
      <c r="AX3233" s="15" t="s">
        <v>82</v>
      </c>
      <c r="AY3233" s="243" t="s">
        <v>262</v>
      </c>
    </row>
    <row r="3234" spans="1:65" s="16" customFormat="1" ht="10">
      <c r="B3234" s="244"/>
      <c r="C3234" s="245"/>
      <c r="D3234" s="208" t="s">
        <v>272</v>
      </c>
      <c r="E3234" s="246" t="s">
        <v>44</v>
      </c>
      <c r="F3234" s="247" t="s">
        <v>291</v>
      </c>
      <c r="G3234" s="245"/>
      <c r="H3234" s="248">
        <v>374</v>
      </c>
      <c r="I3234" s="249"/>
      <c r="J3234" s="245"/>
      <c r="K3234" s="245"/>
      <c r="L3234" s="250"/>
      <c r="M3234" s="251"/>
      <c r="N3234" s="252"/>
      <c r="O3234" s="252"/>
      <c r="P3234" s="252"/>
      <c r="Q3234" s="252"/>
      <c r="R3234" s="252"/>
      <c r="S3234" s="252"/>
      <c r="T3234" s="253"/>
      <c r="AT3234" s="254" t="s">
        <v>272</v>
      </c>
      <c r="AU3234" s="254" t="s">
        <v>91</v>
      </c>
      <c r="AV3234" s="16" t="s">
        <v>104</v>
      </c>
      <c r="AW3234" s="16" t="s">
        <v>38</v>
      </c>
      <c r="AX3234" s="16" t="s">
        <v>89</v>
      </c>
      <c r="AY3234" s="254" t="s">
        <v>262</v>
      </c>
    </row>
    <row r="3235" spans="1:65" s="2" customFormat="1" ht="21.75" customHeight="1">
      <c r="A3235" s="37"/>
      <c r="B3235" s="38"/>
      <c r="C3235" s="195" t="s">
        <v>1574</v>
      </c>
      <c r="D3235" s="195" t="s">
        <v>264</v>
      </c>
      <c r="E3235" s="196" t="s">
        <v>1575</v>
      </c>
      <c r="F3235" s="197" t="s">
        <v>1576</v>
      </c>
      <c r="G3235" s="198" t="s">
        <v>518</v>
      </c>
      <c r="H3235" s="199">
        <v>48</v>
      </c>
      <c r="I3235" s="200"/>
      <c r="J3235" s="201">
        <f>ROUND(I3235*H3235,2)</f>
        <v>0</v>
      </c>
      <c r="K3235" s="197" t="s">
        <v>268</v>
      </c>
      <c r="L3235" s="42"/>
      <c r="M3235" s="202" t="s">
        <v>44</v>
      </c>
      <c r="N3235" s="203" t="s">
        <v>53</v>
      </c>
      <c r="O3235" s="67"/>
      <c r="P3235" s="204">
        <f>O3235*H3235</f>
        <v>0</v>
      </c>
      <c r="Q3235" s="204">
        <v>4.0000000000000003E-5</v>
      </c>
      <c r="R3235" s="204">
        <f>Q3235*H3235</f>
        <v>1.9200000000000003E-3</v>
      </c>
      <c r="S3235" s="204">
        <v>0</v>
      </c>
      <c r="T3235" s="205">
        <f>S3235*H3235</f>
        <v>0</v>
      </c>
      <c r="U3235" s="37"/>
      <c r="V3235" s="37"/>
      <c r="W3235" s="37"/>
      <c r="X3235" s="37"/>
      <c r="Y3235" s="37"/>
      <c r="Z3235" s="37"/>
      <c r="AA3235" s="37"/>
      <c r="AB3235" s="37"/>
      <c r="AC3235" s="37"/>
      <c r="AD3235" s="37"/>
      <c r="AE3235" s="37"/>
      <c r="AR3235" s="206" t="s">
        <v>104</v>
      </c>
      <c r="AT3235" s="206" t="s">
        <v>264</v>
      </c>
      <c r="AU3235" s="206" t="s">
        <v>91</v>
      </c>
      <c r="AY3235" s="19" t="s">
        <v>262</v>
      </c>
      <c r="BE3235" s="207">
        <f>IF(N3235="základní",J3235,0)</f>
        <v>0</v>
      </c>
      <c r="BF3235" s="207">
        <f>IF(N3235="snížená",J3235,0)</f>
        <v>0</v>
      </c>
      <c r="BG3235" s="207">
        <f>IF(N3235="zákl. přenesená",J3235,0)</f>
        <v>0</v>
      </c>
      <c r="BH3235" s="207">
        <f>IF(N3235="sníž. přenesená",J3235,0)</f>
        <v>0</v>
      </c>
      <c r="BI3235" s="207">
        <f>IF(N3235="nulová",J3235,0)</f>
        <v>0</v>
      </c>
      <c r="BJ3235" s="19" t="s">
        <v>89</v>
      </c>
      <c r="BK3235" s="207">
        <f>ROUND(I3235*H3235,2)</f>
        <v>0</v>
      </c>
      <c r="BL3235" s="19" t="s">
        <v>104</v>
      </c>
      <c r="BM3235" s="206" t="s">
        <v>1577</v>
      </c>
    </row>
    <row r="3236" spans="1:65" s="2" customFormat="1" ht="81">
      <c r="A3236" s="37"/>
      <c r="B3236" s="38"/>
      <c r="C3236" s="39"/>
      <c r="D3236" s="208" t="s">
        <v>270</v>
      </c>
      <c r="E3236" s="39"/>
      <c r="F3236" s="209" t="s">
        <v>1578</v>
      </c>
      <c r="G3236" s="39"/>
      <c r="H3236" s="39"/>
      <c r="I3236" s="118"/>
      <c r="J3236" s="39"/>
      <c r="K3236" s="39"/>
      <c r="L3236" s="42"/>
      <c r="M3236" s="210"/>
      <c r="N3236" s="211"/>
      <c r="O3236" s="67"/>
      <c r="P3236" s="67"/>
      <c r="Q3236" s="67"/>
      <c r="R3236" s="67"/>
      <c r="S3236" s="67"/>
      <c r="T3236" s="68"/>
      <c r="U3236" s="37"/>
      <c r="V3236" s="37"/>
      <c r="W3236" s="37"/>
      <c r="X3236" s="37"/>
      <c r="Y3236" s="37"/>
      <c r="Z3236" s="37"/>
      <c r="AA3236" s="37"/>
      <c r="AB3236" s="37"/>
      <c r="AC3236" s="37"/>
      <c r="AD3236" s="37"/>
      <c r="AE3236" s="37"/>
      <c r="AT3236" s="19" t="s">
        <v>270</v>
      </c>
      <c r="AU3236" s="19" t="s">
        <v>91</v>
      </c>
    </row>
    <row r="3237" spans="1:65" s="2" customFormat="1" ht="18">
      <c r="A3237" s="37"/>
      <c r="B3237" s="38"/>
      <c r="C3237" s="39"/>
      <c r="D3237" s="208" t="s">
        <v>421</v>
      </c>
      <c r="E3237" s="39"/>
      <c r="F3237" s="209" t="s">
        <v>1579</v>
      </c>
      <c r="G3237" s="39"/>
      <c r="H3237" s="39"/>
      <c r="I3237" s="118"/>
      <c r="J3237" s="39"/>
      <c r="K3237" s="39"/>
      <c r="L3237" s="42"/>
      <c r="M3237" s="210"/>
      <c r="N3237" s="211"/>
      <c r="O3237" s="67"/>
      <c r="P3237" s="67"/>
      <c r="Q3237" s="67"/>
      <c r="R3237" s="67"/>
      <c r="S3237" s="67"/>
      <c r="T3237" s="68"/>
      <c r="U3237" s="37"/>
      <c r="V3237" s="37"/>
      <c r="W3237" s="37"/>
      <c r="X3237" s="37"/>
      <c r="Y3237" s="37"/>
      <c r="Z3237" s="37"/>
      <c r="AA3237" s="37"/>
      <c r="AB3237" s="37"/>
      <c r="AC3237" s="37"/>
      <c r="AD3237" s="37"/>
      <c r="AE3237" s="37"/>
      <c r="AT3237" s="19" t="s">
        <v>421</v>
      </c>
      <c r="AU3237" s="19" t="s">
        <v>91</v>
      </c>
    </row>
    <row r="3238" spans="1:65" s="13" customFormat="1" ht="10">
      <c r="B3238" s="212"/>
      <c r="C3238" s="213"/>
      <c r="D3238" s="208" t="s">
        <v>272</v>
      </c>
      <c r="E3238" s="214" t="s">
        <v>44</v>
      </c>
      <c r="F3238" s="215" t="s">
        <v>1557</v>
      </c>
      <c r="G3238" s="213"/>
      <c r="H3238" s="214" t="s">
        <v>44</v>
      </c>
      <c r="I3238" s="216"/>
      <c r="J3238" s="213"/>
      <c r="K3238" s="213"/>
      <c r="L3238" s="217"/>
      <c r="M3238" s="218"/>
      <c r="N3238" s="219"/>
      <c r="O3238" s="219"/>
      <c r="P3238" s="219"/>
      <c r="Q3238" s="219"/>
      <c r="R3238" s="219"/>
      <c r="S3238" s="219"/>
      <c r="T3238" s="220"/>
      <c r="AT3238" s="221" t="s">
        <v>272</v>
      </c>
      <c r="AU3238" s="221" t="s">
        <v>91</v>
      </c>
      <c r="AV3238" s="13" t="s">
        <v>89</v>
      </c>
      <c r="AW3238" s="13" t="s">
        <v>38</v>
      </c>
      <c r="AX3238" s="13" t="s">
        <v>82</v>
      </c>
      <c r="AY3238" s="221" t="s">
        <v>262</v>
      </c>
    </row>
    <row r="3239" spans="1:65" s="13" customFormat="1" ht="10">
      <c r="B3239" s="212"/>
      <c r="C3239" s="213"/>
      <c r="D3239" s="208" t="s">
        <v>272</v>
      </c>
      <c r="E3239" s="214" t="s">
        <v>44</v>
      </c>
      <c r="F3239" s="215" t="s">
        <v>1580</v>
      </c>
      <c r="G3239" s="213"/>
      <c r="H3239" s="214" t="s">
        <v>44</v>
      </c>
      <c r="I3239" s="216"/>
      <c r="J3239" s="213"/>
      <c r="K3239" s="213"/>
      <c r="L3239" s="217"/>
      <c r="M3239" s="218"/>
      <c r="N3239" s="219"/>
      <c r="O3239" s="219"/>
      <c r="P3239" s="219"/>
      <c r="Q3239" s="219"/>
      <c r="R3239" s="219"/>
      <c r="S3239" s="219"/>
      <c r="T3239" s="220"/>
      <c r="AT3239" s="221" t="s">
        <v>272</v>
      </c>
      <c r="AU3239" s="221" t="s">
        <v>91</v>
      </c>
      <c r="AV3239" s="13" t="s">
        <v>89</v>
      </c>
      <c r="AW3239" s="13" t="s">
        <v>38</v>
      </c>
      <c r="AX3239" s="13" t="s">
        <v>82</v>
      </c>
      <c r="AY3239" s="221" t="s">
        <v>262</v>
      </c>
    </row>
    <row r="3240" spans="1:65" s="15" customFormat="1" ht="10">
      <c r="B3240" s="233"/>
      <c r="C3240" s="234"/>
      <c r="D3240" s="208" t="s">
        <v>272</v>
      </c>
      <c r="E3240" s="235" t="s">
        <v>44</v>
      </c>
      <c r="F3240" s="236" t="s">
        <v>515</v>
      </c>
      <c r="G3240" s="234"/>
      <c r="H3240" s="237">
        <v>24</v>
      </c>
      <c r="I3240" s="238"/>
      <c r="J3240" s="234"/>
      <c r="K3240" s="234"/>
      <c r="L3240" s="239"/>
      <c r="M3240" s="240"/>
      <c r="N3240" s="241"/>
      <c r="O3240" s="241"/>
      <c r="P3240" s="241"/>
      <c r="Q3240" s="241"/>
      <c r="R3240" s="241"/>
      <c r="S3240" s="241"/>
      <c r="T3240" s="242"/>
      <c r="AT3240" s="243" t="s">
        <v>272</v>
      </c>
      <c r="AU3240" s="243" t="s">
        <v>91</v>
      </c>
      <c r="AV3240" s="15" t="s">
        <v>91</v>
      </c>
      <c r="AW3240" s="15" t="s">
        <v>38</v>
      </c>
      <c r="AX3240" s="15" t="s">
        <v>82</v>
      </c>
      <c r="AY3240" s="243" t="s">
        <v>262</v>
      </c>
    </row>
    <row r="3241" spans="1:65" s="13" customFormat="1" ht="10">
      <c r="B3241" s="212"/>
      <c r="C3241" s="213"/>
      <c r="D3241" s="208" t="s">
        <v>272</v>
      </c>
      <c r="E3241" s="214" t="s">
        <v>44</v>
      </c>
      <c r="F3241" s="215" t="s">
        <v>1581</v>
      </c>
      <c r="G3241" s="213"/>
      <c r="H3241" s="214" t="s">
        <v>44</v>
      </c>
      <c r="I3241" s="216"/>
      <c r="J3241" s="213"/>
      <c r="K3241" s="213"/>
      <c r="L3241" s="217"/>
      <c r="M3241" s="218"/>
      <c r="N3241" s="219"/>
      <c r="O3241" s="219"/>
      <c r="P3241" s="219"/>
      <c r="Q3241" s="219"/>
      <c r="R3241" s="219"/>
      <c r="S3241" s="219"/>
      <c r="T3241" s="220"/>
      <c r="AT3241" s="221" t="s">
        <v>272</v>
      </c>
      <c r="AU3241" s="221" t="s">
        <v>91</v>
      </c>
      <c r="AV3241" s="13" t="s">
        <v>89</v>
      </c>
      <c r="AW3241" s="13" t="s">
        <v>38</v>
      </c>
      <c r="AX3241" s="13" t="s">
        <v>82</v>
      </c>
      <c r="AY3241" s="221" t="s">
        <v>262</v>
      </c>
    </row>
    <row r="3242" spans="1:65" s="13" customFormat="1" ht="10">
      <c r="B3242" s="212"/>
      <c r="C3242" s="213"/>
      <c r="D3242" s="208" t="s">
        <v>272</v>
      </c>
      <c r="E3242" s="214" t="s">
        <v>44</v>
      </c>
      <c r="F3242" s="215" t="s">
        <v>1580</v>
      </c>
      <c r="G3242" s="213"/>
      <c r="H3242" s="214" t="s">
        <v>44</v>
      </c>
      <c r="I3242" s="216"/>
      <c r="J3242" s="213"/>
      <c r="K3242" s="213"/>
      <c r="L3242" s="217"/>
      <c r="M3242" s="218"/>
      <c r="N3242" s="219"/>
      <c r="O3242" s="219"/>
      <c r="P3242" s="219"/>
      <c r="Q3242" s="219"/>
      <c r="R3242" s="219"/>
      <c r="S3242" s="219"/>
      <c r="T3242" s="220"/>
      <c r="AT3242" s="221" t="s">
        <v>272</v>
      </c>
      <c r="AU3242" s="221" t="s">
        <v>91</v>
      </c>
      <c r="AV3242" s="13" t="s">
        <v>89</v>
      </c>
      <c r="AW3242" s="13" t="s">
        <v>38</v>
      </c>
      <c r="AX3242" s="13" t="s">
        <v>82</v>
      </c>
      <c r="AY3242" s="221" t="s">
        <v>262</v>
      </c>
    </row>
    <row r="3243" spans="1:65" s="15" customFormat="1" ht="10">
      <c r="B3243" s="233"/>
      <c r="C3243" s="234"/>
      <c r="D3243" s="208" t="s">
        <v>272</v>
      </c>
      <c r="E3243" s="235" t="s">
        <v>44</v>
      </c>
      <c r="F3243" s="236" t="s">
        <v>351</v>
      </c>
      <c r="G3243" s="234"/>
      <c r="H3243" s="237">
        <v>8</v>
      </c>
      <c r="I3243" s="238"/>
      <c r="J3243" s="234"/>
      <c r="K3243" s="234"/>
      <c r="L3243" s="239"/>
      <c r="M3243" s="240"/>
      <c r="N3243" s="241"/>
      <c r="O3243" s="241"/>
      <c r="P3243" s="241"/>
      <c r="Q3243" s="241"/>
      <c r="R3243" s="241"/>
      <c r="S3243" s="241"/>
      <c r="T3243" s="242"/>
      <c r="AT3243" s="243" t="s">
        <v>272</v>
      </c>
      <c r="AU3243" s="243" t="s">
        <v>91</v>
      </c>
      <c r="AV3243" s="15" t="s">
        <v>91</v>
      </c>
      <c r="AW3243" s="15" t="s">
        <v>38</v>
      </c>
      <c r="AX3243" s="15" t="s">
        <v>82</v>
      </c>
      <c r="AY3243" s="243" t="s">
        <v>262</v>
      </c>
    </row>
    <row r="3244" spans="1:65" s="13" customFormat="1" ht="10">
      <c r="B3244" s="212"/>
      <c r="C3244" s="213"/>
      <c r="D3244" s="208" t="s">
        <v>272</v>
      </c>
      <c r="E3244" s="214" t="s">
        <v>44</v>
      </c>
      <c r="F3244" s="215" t="s">
        <v>1582</v>
      </c>
      <c r="G3244" s="213"/>
      <c r="H3244" s="214" t="s">
        <v>44</v>
      </c>
      <c r="I3244" s="216"/>
      <c r="J3244" s="213"/>
      <c r="K3244" s="213"/>
      <c r="L3244" s="217"/>
      <c r="M3244" s="218"/>
      <c r="N3244" s="219"/>
      <c r="O3244" s="219"/>
      <c r="P3244" s="219"/>
      <c r="Q3244" s="219"/>
      <c r="R3244" s="219"/>
      <c r="S3244" s="219"/>
      <c r="T3244" s="220"/>
      <c r="AT3244" s="221" t="s">
        <v>272</v>
      </c>
      <c r="AU3244" s="221" t="s">
        <v>91</v>
      </c>
      <c r="AV3244" s="13" t="s">
        <v>89</v>
      </c>
      <c r="AW3244" s="13" t="s">
        <v>38</v>
      </c>
      <c r="AX3244" s="13" t="s">
        <v>82</v>
      </c>
      <c r="AY3244" s="221" t="s">
        <v>262</v>
      </c>
    </row>
    <row r="3245" spans="1:65" s="13" customFormat="1" ht="10">
      <c r="B3245" s="212"/>
      <c r="C3245" s="213"/>
      <c r="D3245" s="208" t="s">
        <v>272</v>
      </c>
      <c r="E3245" s="214" t="s">
        <v>44</v>
      </c>
      <c r="F3245" s="215" t="s">
        <v>1580</v>
      </c>
      <c r="G3245" s="213"/>
      <c r="H3245" s="214" t="s">
        <v>44</v>
      </c>
      <c r="I3245" s="216"/>
      <c r="J3245" s="213"/>
      <c r="K3245" s="213"/>
      <c r="L3245" s="217"/>
      <c r="M3245" s="218"/>
      <c r="N3245" s="219"/>
      <c r="O3245" s="219"/>
      <c r="P3245" s="219"/>
      <c r="Q3245" s="219"/>
      <c r="R3245" s="219"/>
      <c r="S3245" s="219"/>
      <c r="T3245" s="220"/>
      <c r="AT3245" s="221" t="s">
        <v>272</v>
      </c>
      <c r="AU3245" s="221" t="s">
        <v>91</v>
      </c>
      <c r="AV3245" s="13" t="s">
        <v>89</v>
      </c>
      <c r="AW3245" s="13" t="s">
        <v>38</v>
      </c>
      <c r="AX3245" s="13" t="s">
        <v>82</v>
      </c>
      <c r="AY3245" s="221" t="s">
        <v>262</v>
      </c>
    </row>
    <row r="3246" spans="1:65" s="15" customFormat="1" ht="10">
      <c r="B3246" s="233"/>
      <c r="C3246" s="234"/>
      <c r="D3246" s="208" t="s">
        <v>272</v>
      </c>
      <c r="E3246" s="235" t="s">
        <v>44</v>
      </c>
      <c r="F3246" s="236" t="s">
        <v>351</v>
      </c>
      <c r="G3246" s="234"/>
      <c r="H3246" s="237">
        <v>8</v>
      </c>
      <c r="I3246" s="238"/>
      <c r="J3246" s="234"/>
      <c r="K3246" s="234"/>
      <c r="L3246" s="239"/>
      <c r="M3246" s="240"/>
      <c r="N3246" s="241"/>
      <c r="O3246" s="241"/>
      <c r="P3246" s="241"/>
      <c r="Q3246" s="241"/>
      <c r="R3246" s="241"/>
      <c r="S3246" s="241"/>
      <c r="T3246" s="242"/>
      <c r="AT3246" s="243" t="s">
        <v>272</v>
      </c>
      <c r="AU3246" s="243" t="s">
        <v>91</v>
      </c>
      <c r="AV3246" s="15" t="s">
        <v>91</v>
      </c>
      <c r="AW3246" s="15" t="s">
        <v>38</v>
      </c>
      <c r="AX3246" s="15" t="s">
        <v>82</v>
      </c>
      <c r="AY3246" s="243" t="s">
        <v>262</v>
      </c>
    </row>
    <row r="3247" spans="1:65" s="13" customFormat="1" ht="10">
      <c r="B3247" s="212"/>
      <c r="C3247" s="213"/>
      <c r="D3247" s="208" t="s">
        <v>272</v>
      </c>
      <c r="E3247" s="214" t="s">
        <v>44</v>
      </c>
      <c r="F3247" s="215" t="s">
        <v>1583</v>
      </c>
      <c r="G3247" s="213"/>
      <c r="H3247" s="214" t="s">
        <v>44</v>
      </c>
      <c r="I3247" s="216"/>
      <c r="J3247" s="213"/>
      <c r="K3247" s="213"/>
      <c r="L3247" s="217"/>
      <c r="M3247" s="218"/>
      <c r="N3247" s="219"/>
      <c r="O3247" s="219"/>
      <c r="P3247" s="219"/>
      <c r="Q3247" s="219"/>
      <c r="R3247" s="219"/>
      <c r="S3247" s="219"/>
      <c r="T3247" s="220"/>
      <c r="AT3247" s="221" t="s">
        <v>272</v>
      </c>
      <c r="AU3247" s="221" t="s">
        <v>91</v>
      </c>
      <c r="AV3247" s="13" t="s">
        <v>89</v>
      </c>
      <c r="AW3247" s="13" t="s">
        <v>38</v>
      </c>
      <c r="AX3247" s="13" t="s">
        <v>82</v>
      </c>
      <c r="AY3247" s="221" t="s">
        <v>262</v>
      </c>
    </row>
    <row r="3248" spans="1:65" s="13" customFormat="1" ht="10">
      <c r="B3248" s="212"/>
      <c r="C3248" s="213"/>
      <c r="D3248" s="208" t="s">
        <v>272</v>
      </c>
      <c r="E3248" s="214" t="s">
        <v>44</v>
      </c>
      <c r="F3248" s="215" t="s">
        <v>1580</v>
      </c>
      <c r="G3248" s="213"/>
      <c r="H3248" s="214" t="s">
        <v>44</v>
      </c>
      <c r="I3248" s="216"/>
      <c r="J3248" s="213"/>
      <c r="K3248" s="213"/>
      <c r="L3248" s="217"/>
      <c r="M3248" s="218"/>
      <c r="N3248" s="219"/>
      <c r="O3248" s="219"/>
      <c r="P3248" s="219"/>
      <c r="Q3248" s="219"/>
      <c r="R3248" s="219"/>
      <c r="S3248" s="219"/>
      <c r="T3248" s="220"/>
      <c r="AT3248" s="221" t="s">
        <v>272</v>
      </c>
      <c r="AU3248" s="221" t="s">
        <v>91</v>
      </c>
      <c r="AV3248" s="13" t="s">
        <v>89</v>
      </c>
      <c r="AW3248" s="13" t="s">
        <v>38</v>
      </c>
      <c r="AX3248" s="13" t="s">
        <v>82</v>
      </c>
      <c r="AY3248" s="221" t="s">
        <v>262</v>
      </c>
    </row>
    <row r="3249" spans="1:65" s="15" customFormat="1" ht="10">
      <c r="B3249" s="233"/>
      <c r="C3249" s="234"/>
      <c r="D3249" s="208" t="s">
        <v>272</v>
      </c>
      <c r="E3249" s="235" t="s">
        <v>44</v>
      </c>
      <c r="F3249" s="236" t="s">
        <v>351</v>
      </c>
      <c r="G3249" s="234"/>
      <c r="H3249" s="237">
        <v>8</v>
      </c>
      <c r="I3249" s="238"/>
      <c r="J3249" s="234"/>
      <c r="K3249" s="234"/>
      <c r="L3249" s="239"/>
      <c r="M3249" s="240"/>
      <c r="N3249" s="241"/>
      <c r="O3249" s="241"/>
      <c r="P3249" s="241"/>
      <c r="Q3249" s="241"/>
      <c r="R3249" s="241"/>
      <c r="S3249" s="241"/>
      <c r="T3249" s="242"/>
      <c r="AT3249" s="243" t="s">
        <v>272</v>
      </c>
      <c r="AU3249" s="243" t="s">
        <v>91</v>
      </c>
      <c r="AV3249" s="15" t="s">
        <v>91</v>
      </c>
      <c r="AW3249" s="15" t="s">
        <v>38</v>
      </c>
      <c r="AX3249" s="15" t="s">
        <v>82</v>
      </c>
      <c r="AY3249" s="243" t="s">
        <v>262</v>
      </c>
    </row>
    <row r="3250" spans="1:65" s="16" customFormat="1" ht="10">
      <c r="B3250" s="244"/>
      <c r="C3250" s="245"/>
      <c r="D3250" s="208" t="s">
        <v>272</v>
      </c>
      <c r="E3250" s="246" t="s">
        <v>44</v>
      </c>
      <c r="F3250" s="247" t="s">
        <v>291</v>
      </c>
      <c r="G3250" s="245"/>
      <c r="H3250" s="248">
        <v>48</v>
      </c>
      <c r="I3250" s="249"/>
      <c r="J3250" s="245"/>
      <c r="K3250" s="245"/>
      <c r="L3250" s="250"/>
      <c r="M3250" s="251"/>
      <c r="N3250" s="252"/>
      <c r="O3250" s="252"/>
      <c r="P3250" s="252"/>
      <c r="Q3250" s="252"/>
      <c r="R3250" s="252"/>
      <c r="S3250" s="252"/>
      <c r="T3250" s="253"/>
      <c r="AT3250" s="254" t="s">
        <v>272</v>
      </c>
      <c r="AU3250" s="254" t="s">
        <v>91</v>
      </c>
      <c r="AV3250" s="16" t="s">
        <v>104</v>
      </c>
      <c r="AW3250" s="16" t="s">
        <v>38</v>
      </c>
      <c r="AX3250" s="16" t="s">
        <v>89</v>
      </c>
      <c r="AY3250" s="254" t="s">
        <v>262</v>
      </c>
    </row>
    <row r="3251" spans="1:65" s="2" customFormat="1" ht="21.75" customHeight="1">
      <c r="A3251" s="37"/>
      <c r="B3251" s="38"/>
      <c r="C3251" s="195" t="s">
        <v>1584</v>
      </c>
      <c r="D3251" s="195" t="s">
        <v>264</v>
      </c>
      <c r="E3251" s="196" t="s">
        <v>1585</v>
      </c>
      <c r="F3251" s="197" t="s">
        <v>1586</v>
      </c>
      <c r="G3251" s="198" t="s">
        <v>518</v>
      </c>
      <c r="H3251" s="199">
        <v>496</v>
      </c>
      <c r="I3251" s="200"/>
      <c r="J3251" s="201">
        <f>ROUND(I3251*H3251,2)</f>
        <v>0</v>
      </c>
      <c r="K3251" s="197" t="s">
        <v>268</v>
      </c>
      <c r="L3251" s="42"/>
      <c r="M3251" s="202" t="s">
        <v>44</v>
      </c>
      <c r="N3251" s="203" t="s">
        <v>53</v>
      </c>
      <c r="O3251" s="67"/>
      <c r="P3251" s="204">
        <f>O3251*H3251</f>
        <v>0</v>
      </c>
      <c r="Q3251" s="204">
        <v>4.0000000000000003E-5</v>
      </c>
      <c r="R3251" s="204">
        <f>Q3251*H3251</f>
        <v>1.984E-2</v>
      </c>
      <c r="S3251" s="204">
        <v>0</v>
      </c>
      <c r="T3251" s="205">
        <f>S3251*H3251</f>
        <v>0</v>
      </c>
      <c r="U3251" s="37"/>
      <c r="V3251" s="37"/>
      <c r="W3251" s="37"/>
      <c r="X3251" s="37"/>
      <c r="Y3251" s="37"/>
      <c r="Z3251" s="37"/>
      <c r="AA3251" s="37"/>
      <c r="AB3251" s="37"/>
      <c r="AC3251" s="37"/>
      <c r="AD3251" s="37"/>
      <c r="AE3251" s="37"/>
      <c r="AR3251" s="206" t="s">
        <v>104</v>
      </c>
      <c r="AT3251" s="206" t="s">
        <v>264</v>
      </c>
      <c r="AU3251" s="206" t="s">
        <v>91</v>
      </c>
      <c r="AY3251" s="19" t="s">
        <v>262</v>
      </c>
      <c r="BE3251" s="207">
        <f>IF(N3251="základní",J3251,0)</f>
        <v>0</v>
      </c>
      <c r="BF3251" s="207">
        <f>IF(N3251="snížená",J3251,0)</f>
        <v>0</v>
      </c>
      <c r="BG3251" s="207">
        <f>IF(N3251="zákl. přenesená",J3251,0)</f>
        <v>0</v>
      </c>
      <c r="BH3251" s="207">
        <f>IF(N3251="sníž. přenesená",J3251,0)</f>
        <v>0</v>
      </c>
      <c r="BI3251" s="207">
        <f>IF(N3251="nulová",J3251,0)</f>
        <v>0</v>
      </c>
      <c r="BJ3251" s="19" t="s">
        <v>89</v>
      </c>
      <c r="BK3251" s="207">
        <f>ROUND(I3251*H3251,2)</f>
        <v>0</v>
      </c>
      <c r="BL3251" s="19" t="s">
        <v>104</v>
      </c>
      <c r="BM3251" s="206" t="s">
        <v>1587</v>
      </c>
    </row>
    <row r="3252" spans="1:65" s="2" customFormat="1" ht="81">
      <c r="A3252" s="37"/>
      <c r="B3252" s="38"/>
      <c r="C3252" s="39"/>
      <c r="D3252" s="208" t="s">
        <v>270</v>
      </c>
      <c r="E3252" s="39"/>
      <c r="F3252" s="209" t="s">
        <v>1578</v>
      </c>
      <c r="G3252" s="39"/>
      <c r="H3252" s="39"/>
      <c r="I3252" s="118"/>
      <c r="J3252" s="39"/>
      <c r="K3252" s="39"/>
      <c r="L3252" s="42"/>
      <c r="M3252" s="210"/>
      <c r="N3252" s="211"/>
      <c r="O3252" s="67"/>
      <c r="P3252" s="67"/>
      <c r="Q3252" s="67"/>
      <c r="R3252" s="67"/>
      <c r="S3252" s="67"/>
      <c r="T3252" s="68"/>
      <c r="U3252" s="37"/>
      <c r="V3252" s="37"/>
      <c r="W3252" s="37"/>
      <c r="X3252" s="37"/>
      <c r="Y3252" s="37"/>
      <c r="Z3252" s="37"/>
      <c r="AA3252" s="37"/>
      <c r="AB3252" s="37"/>
      <c r="AC3252" s="37"/>
      <c r="AD3252" s="37"/>
      <c r="AE3252" s="37"/>
      <c r="AT3252" s="19" t="s">
        <v>270</v>
      </c>
      <c r="AU3252" s="19" t="s">
        <v>91</v>
      </c>
    </row>
    <row r="3253" spans="1:65" s="2" customFormat="1" ht="18">
      <c r="A3253" s="37"/>
      <c r="B3253" s="38"/>
      <c r="C3253" s="39"/>
      <c r="D3253" s="208" t="s">
        <v>421</v>
      </c>
      <c r="E3253" s="39"/>
      <c r="F3253" s="209" t="s">
        <v>1588</v>
      </c>
      <c r="G3253" s="39"/>
      <c r="H3253" s="39"/>
      <c r="I3253" s="118"/>
      <c r="J3253" s="39"/>
      <c r="K3253" s="39"/>
      <c r="L3253" s="42"/>
      <c r="M3253" s="210"/>
      <c r="N3253" s="211"/>
      <c r="O3253" s="67"/>
      <c r="P3253" s="67"/>
      <c r="Q3253" s="67"/>
      <c r="R3253" s="67"/>
      <c r="S3253" s="67"/>
      <c r="T3253" s="68"/>
      <c r="U3253" s="37"/>
      <c r="V3253" s="37"/>
      <c r="W3253" s="37"/>
      <c r="X3253" s="37"/>
      <c r="Y3253" s="37"/>
      <c r="Z3253" s="37"/>
      <c r="AA3253" s="37"/>
      <c r="AB3253" s="37"/>
      <c r="AC3253" s="37"/>
      <c r="AD3253" s="37"/>
      <c r="AE3253" s="37"/>
      <c r="AT3253" s="19" t="s">
        <v>421</v>
      </c>
      <c r="AU3253" s="19" t="s">
        <v>91</v>
      </c>
    </row>
    <row r="3254" spans="1:65" s="13" customFormat="1" ht="10">
      <c r="B3254" s="212"/>
      <c r="C3254" s="213"/>
      <c r="D3254" s="208" t="s">
        <v>272</v>
      </c>
      <c r="E3254" s="214" t="s">
        <v>44</v>
      </c>
      <c r="F3254" s="215" t="s">
        <v>1589</v>
      </c>
      <c r="G3254" s="213"/>
      <c r="H3254" s="214" t="s">
        <v>44</v>
      </c>
      <c r="I3254" s="216"/>
      <c r="J3254" s="213"/>
      <c r="K3254" s="213"/>
      <c r="L3254" s="217"/>
      <c r="M3254" s="218"/>
      <c r="N3254" s="219"/>
      <c r="O3254" s="219"/>
      <c r="P3254" s="219"/>
      <c r="Q3254" s="219"/>
      <c r="R3254" s="219"/>
      <c r="S3254" s="219"/>
      <c r="T3254" s="220"/>
      <c r="AT3254" s="221" t="s">
        <v>272</v>
      </c>
      <c r="AU3254" s="221" t="s">
        <v>91</v>
      </c>
      <c r="AV3254" s="13" t="s">
        <v>89</v>
      </c>
      <c r="AW3254" s="13" t="s">
        <v>38</v>
      </c>
      <c r="AX3254" s="13" t="s">
        <v>82</v>
      </c>
      <c r="AY3254" s="221" t="s">
        <v>262</v>
      </c>
    </row>
    <row r="3255" spans="1:65" s="13" customFormat="1" ht="30">
      <c r="B3255" s="212"/>
      <c r="C3255" s="213"/>
      <c r="D3255" s="208" t="s">
        <v>272</v>
      </c>
      <c r="E3255" s="214" t="s">
        <v>44</v>
      </c>
      <c r="F3255" s="215" t="s">
        <v>1590</v>
      </c>
      <c r="G3255" s="213"/>
      <c r="H3255" s="214" t="s">
        <v>44</v>
      </c>
      <c r="I3255" s="216"/>
      <c r="J3255" s="213"/>
      <c r="K3255" s="213"/>
      <c r="L3255" s="217"/>
      <c r="M3255" s="218"/>
      <c r="N3255" s="219"/>
      <c r="O3255" s="219"/>
      <c r="P3255" s="219"/>
      <c r="Q3255" s="219"/>
      <c r="R3255" s="219"/>
      <c r="S3255" s="219"/>
      <c r="T3255" s="220"/>
      <c r="AT3255" s="221" t="s">
        <v>272</v>
      </c>
      <c r="AU3255" s="221" t="s">
        <v>91</v>
      </c>
      <c r="AV3255" s="13" t="s">
        <v>89</v>
      </c>
      <c r="AW3255" s="13" t="s">
        <v>38</v>
      </c>
      <c r="AX3255" s="13" t="s">
        <v>82</v>
      </c>
      <c r="AY3255" s="221" t="s">
        <v>262</v>
      </c>
    </row>
    <row r="3256" spans="1:65" s="13" customFormat="1" ht="10">
      <c r="B3256" s="212"/>
      <c r="C3256" s="213"/>
      <c r="D3256" s="208" t="s">
        <v>272</v>
      </c>
      <c r="E3256" s="214" t="s">
        <v>44</v>
      </c>
      <c r="F3256" s="215" t="s">
        <v>1591</v>
      </c>
      <c r="G3256" s="213"/>
      <c r="H3256" s="214" t="s">
        <v>44</v>
      </c>
      <c r="I3256" s="216"/>
      <c r="J3256" s="213"/>
      <c r="K3256" s="213"/>
      <c r="L3256" s="217"/>
      <c r="M3256" s="218"/>
      <c r="N3256" s="219"/>
      <c r="O3256" s="219"/>
      <c r="P3256" s="219"/>
      <c r="Q3256" s="219"/>
      <c r="R3256" s="219"/>
      <c r="S3256" s="219"/>
      <c r="T3256" s="220"/>
      <c r="AT3256" s="221" t="s">
        <v>272</v>
      </c>
      <c r="AU3256" s="221" t="s">
        <v>91</v>
      </c>
      <c r="AV3256" s="13" t="s">
        <v>89</v>
      </c>
      <c r="AW3256" s="13" t="s">
        <v>38</v>
      </c>
      <c r="AX3256" s="13" t="s">
        <v>82</v>
      </c>
      <c r="AY3256" s="221" t="s">
        <v>262</v>
      </c>
    </row>
    <row r="3257" spans="1:65" s="13" customFormat="1" ht="10">
      <c r="B3257" s="212"/>
      <c r="C3257" s="213"/>
      <c r="D3257" s="208" t="s">
        <v>272</v>
      </c>
      <c r="E3257" s="214" t="s">
        <v>44</v>
      </c>
      <c r="F3257" s="215" t="s">
        <v>1592</v>
      </c>
      <c r="G3257" s="213"/>
      <c r="H3257" s="214" t="s">
        <v>44</v>
      </c>
      <c r="I3257" s="216"/>
      <c r="J3257" s="213"/>
      <c r="K3257" s="213"/>
      <c r="L3257" s="217"/>
      <c r="M3257" s="218"/>
      <c r="N3257" s="219"/>
      <c r="O3257" s="219"/>
      <c r="P3257" s="219"/>
      <c r="Q3257" s="219"/>
      <c r="R3257" s="219"/>
      <c r="S3257" s="219"/>
      <c r="T3257" s="220"/>
      <c r="AT3257" s="221" t="s">
        <v>272</v>
      </c>
      <c r="AU3257" s="221" t="s">
        <v>91</v>
      </c>
      <c r="AV3257" s="13" t="s">
        <v>89</v>
      </c>
      <c r="AW3257" s="13" t="s">
        <v>38</v>
      </c>
      <c r="AX3257" s="13" t="s">
        <v>82</v>
      </c>
      <c r="AY3257" s="221" t="s">
        <v>262</v>
      </c>
    </row>
    <row r="3258" spans="1:65" s="13" customFormat="1" ht="10">
      <c r="B3258" s="212"/>
      <c r="C3258" s="213"/>
      <c r="D3258" s="208" t="s">
        <v>272</v>
      </c>
      <c r="E3258" s="214" t="s">
        <v>44</v>
      </c>
      <c r="F3258" s="215" t="s">
        <v>1593</v>
      </c>
      <c r="G3258" s="213"/>
      <c r="H3258" s="214" t="s">
        <v>44</v>
      </c>
      <c r="I3258" s="216"/>
      <c r="J3258" s="213"/>
      <c r="K3258" s="213"/>
      <c r="L3258" s="217"/>
      <c r="M3258" s="218"/>
      <c r="N3258" s="219"/>
      <c r="O3258" s="219"/>
      <c r="P3258" s="219"/>
      <c r="Q3258" s="219"/>
      <c r="R3258" s="219"/>
      <c r="S3258" s="219"/>
      <c r="T3258" s="220"/>
      <c r="AT3258" s="221" t="s">
        <v>272</v>
      </c>
      <c r="AU3258" s="221" t="s">
        <v>91</v>
      </c>
      <c r="AV3258" s="13" t="s">
        <v>89</v>
      </c>
      <c r="AW3258" s="13" t="s">
        <v>38</v>
      </c>
      <c r="AX3258" s="13" t="s">
        <v>82</v>
      </c>
      <c r="AY3258" s="221" t="s">
        <v>262</v>
      </c>
    </row>
    <row r="3259" spans="1:65" s="15" customFormat="1" ht="10">
      <c r="B3259" s="233"/>
      <c r="C3259" s="234"/>
      <c r="D3259" s="208" t="s">
        <v>272</v>
      </c>
      <c r="E3259" s="235" t="s">
        <v>44</v>
      </c>
      <c r="F3259" s="236" t="s">
        <v>104</v>
      </c>
      <c r="G3259" s="234"/>
      <c r="H3259" s="237">
        <v>4</v>
      </c>
      <c r="I3259" s="238"/>
      <c r="J3259" s="234"/>
      <c r="K3259" s="234"/>
      <c r="L3259" s="239"/>
      <c r="M3259" s="240"/>
      <c r="N3259" s="241"/>
      <c r="O3259" s="241"/>
      <c r="P3259" s="241"/>
      <c r="Q3259" s="241"/>
      <c r="R3259" s="241"/>
      <c r="S3259" s="241"/>
      <c r="T3259" s="242"/>
      <c r="AT3259" s="243" t="s">
        <v>272</v>
      </c>
      <c r="AU3259" s="243" t="s">
        <v>91</v>
      </c>
      <c r="AV3259" s="15" t="s">
        <v>91</v>
      </c>
      <c r="AW3259" s="15" t="s">
        <v>38</v>
      </c>
      <c r="AX3259" s="15" t="s">
        <v>82</v>
      </c>
      <c r="AY3259" s="243" t="s">
        <v>262</v>
      </c>
    </row>
    <row r="3260" spans="1:65" s="13" customFormat="1" ht="10">
      <c r="B3260" s="212"/>
      <c r="C3260" s="213"/>
      <c r="D3260" s="208" t="s">
        <v>272</v>
      </c>
      <c r="E3260" s="214" t="s">
        <v>44</v>
      </c>
      <c r="F3260" s="215" t="s">
        <v>1594</v>
      </c>
      <c r="G3260" s="213"/>
      <c r="H3260" s="214" t="s">
        <v>44</v>
      </c>
      <c r="I3260" s="216"/>
      <c r="J3260" s="213"/>
      <c r="K3260" s="213"/>
      <c r="L3260" s="217"/>
      <c r="M3260" s="218"/>
      <c r="N3260" s="219"/>
      <c r="O3260" s="219"/>
      <c r="P3260" s="219"/>
      <c r="Q3260" s="219"/>
      <c r="R3260" s="219"/>
      <c r="S3260" s="219"/>
      <c r="T3260" s="220"/>
      <c r="AT3260" s="221" t="s">
        <v>272</v>
      </c>
      <c r="AU3260" s="221" t="s">
        <v>91</v>
      </c>
      <c r="AV3260" s="13" t="s">
        <v>89</v>
      </c>
      <c r="AW3260" s="13" t="s">
        <v>38</v>
      </c>
      <c r="AX3260" s="13" t="s">
        <v>82</v>
      </c>
      <c r="AY3260" s="221" t="s">
        <v>262</v>
      </c>
    </row>
    <row r="3261" spans="1:65" s="13" customFormat="1" ht="10">
      <c r="B3261" s="212"/>
      <c r="C3261" s="213"/>
      <c r="D3261" s="208" t="s">
        <v>272</v>
      </c>
      <c r="E3261" s="214" t="s">
        <v>44</v>
      </c>
      <c r="F3261" s="215" t="s">
        <v>1567</v>
      </c>
      <c r="G3261" s="213"/>
      <c r="H3261" s="214" t="s">
        <v>44</v>
      </c>
      <c r="I3261" s="216"/>
      <c r="J3261" s="213"/>
      <c r="K3261" s="213"/>
      <c r="L3261" s="217"/>
      <c r="M3261" s="218"/>
      <c r="N3261" s="219"/>
      <c r="O3261" s="219"/>
      <c r="P3261" s="219"/>
      <c r="Q3261" s="219"/>
      <c r="R3261" s="219"/>
      <c r="S3261" s="219"/>
      <c r="T3261" s="220"/>
      <c r="AT3261" s="221" t="s">
        <v>272</v>
      </c>
      <c r="AU3261" s="221" t="s">
        <v>91</v>
      </c>
      <c r="AV3261" s="13" t="s">
        <v>89</v>
      </c>
      <c r="AW3261" s="13" t="s">
        <v>38</v>
      </c>
      <c r="AX3261" s="13" t="s">
        <v>82</v>
      </c>
      <c r="AY3261" s="221" t="s">
        <v>262</v>
      </c>
    </row>
    <row r="3262" spans="1:65" s="15" customFormat="1" ht="10">
      <c r="B3262" s="233"/>
      <c r="C3262" s="234"/>
      <c r="D3262" s="208" t="s">
        <v>272</v>
      </c>
      <c r="E3262" s="235" t="s">
        <v>44</v>
      </c>
      <c r="F3262" s="236" t="s">
        <v>1595</v>
      </c>
      <c r="G3262" s="234"/>
      <c r="H3262" s="237">
        <v>414</v>
      </c>
      <c r="I3262" s="238"/>
      <c r="J3262" s="234"/>
      <c r="K3262" s="234"/>
      <c r="L3262" s="239"/>
      <c r="M3262" s="240"/>
      <c r="N3262" s="241"/>
      <c r="O3262" s="241"/>
      <c r="P3262" s="241"/>
      <c r="Q3262" s="241"/>
      <c r="R3262" s="241"/>
      <c r="S3262" s="241"/>
      <c r="T3262" s="242"/>
      <c r="AT3262" s="243" t="s">
        <v>272</v>
      </c>
      <c r="AU3262" s="243" t="s">
        <v>91</v>
      </c>
      <c r="AV3262" s="15" t="s">
        <v>91</v>
      </c>
      <c r="AW3262" s="15" t="s">
        <v>38</v>
      </c>
      <c r="AX3262" s="15" t="s">
        <v>82</v>
      </c>
      <c r="AY3262" s="243" t="s">
        <v>262</v>
      </c>
    </row>
    <row r="3263" spans="1:65" s="15" customFormat="1" ht="10">
      <c r="B3263" s="233"/>
      <c r="C3263" s="234"/>
      <c r="D3263" s="208" t="s">
        <v>272</v>
      </c>
      <c r="E3263" s="235" t="s">
        <v>44</v>
      </c>
      <c r="F3263" s="236" t="s">
        <v>1596</v>
      </c>
      <c r="G3263" s="234"/>
      <c r="H3263" s="237">
        <v>78</v>
      </c>
      <c r="I3263" s="238"/>
      <c r="J3263" s="234"/>
      <c r="K3263" s="234"/>
      <c r="L3263" s="239"/>
      <c r="M3263" s="240"/>
      <c r="N3263" s="241"/>
      <c r="O3263" s="241"/>
      <c r="P3263" s="241"/>
      <c r="Q3263" s="241"/>
      <c r="R3263" s="241"/>
      <c r="S3263" s="241"/>
      <c r="T3263" s="242"/>
      <c r="AT3263" s="243" t="s">
        <v>272</v>
      </c>
      <c r="AU3263" s="243" t="s">
        <v>91</v>
      </c>
      <c r="AV3263" s="15" t="s">
        <v>91</v>
      </c>
      <c r="AW3263" s="15" t="s">
        <v>38</v>
      </c>
      <c r="AX3263" s="15" t="s">
        <v>82</v>
      </c>
      <c r="AY3263" s="243" t="s">
        <v>262</v>
      </c>
    </row>
    <row r="3264" spans="1:65" s="16" customFormat="1" ht="10">
      <c r="B3264" s="244"/>
      <c r="C3264" s="245"/>
      <c r="D3264" s="208" t="s">
        <v>272</v>
      </c>
      <c r="E3264" s="246" t="s">
        <v>44</v>
      </c>
      <c r="F3264" s="247" t="s">
        <v>291</v>
      </c>
      <c r="G3264" s="245"/>
      <c r="H3264" s="248">
        <v>496</v>
      </c>
      <c r="I3264" s="249"/>
      <c r="J3264" s="245"/>
      <c r="K3264" s="245"/>
      <c r="L3264" s="250"/>
      <c r="M3264" s="251"/>
      <c r="N3264" s="252"/>
      <c r="O3264" s="252"/>
      <c r="P3264" s="252"/>
      <c r="Q3264" s="252"/>
      <c r="R3264" s="252"/>
      <c r="S3264" s="252"/>
      <c r="T3264" s="253"/>
      <c r="AT3264" s="254" t="s">
        <v>272</v>
      </c>
      <c r="AU3264" s="254" t="s">
        <v>91</v>
      </c>
      <c r="AV3264" s="16" t="s">
        <v>104</v>
      </c>
      <c r="AW3264" s="16" t="s">
        <v>38</v>
      </c>
      <c r="AX3264" s="16" t="s">
        <v>89</v>
      </c>
      <c r="AY3264" s="254" t="s">
        <v>262</v>
      </c>
    </row>
    <row r="3265" spans="1:65" s="2" customFormat="1" ht="21.75" customHeight="1">
      <c r="A3265" s="37"/>
      <c r="B3265" s="38"/>
      <c r="C3265" s="195" t="s">
        <v>1597</v>
      </c>
      <c r="D3265" s="195" t="s">
        <v>264</v>
      </c>
      <c r="E3265" s="196" t="s">
        <v>1598</v>
      </c>
      <c r="F3265" s="197" t="s">
        <v>1599</v>
      </c>
      <c r="G3265" s="198" t="s">
        <v>518</v>
      </c>
      <c r="H3265" s="199">
        <v>116</v>
      </c>
      <c r="I3265" s="200"/>
      <c r="J3265" s="201">
        <f>ROUND(I3265*H3265,2)</f>
        <v>0</v>
      </c>
      <c r="K3265" s="197" t="s">
        <v>268</v>
      </c>
      <c r="L3265" s="42"/>
      <c r="M3265" s="202" t="s">
        <v>44</v>
      </c>
      <c r="N3265" s="203" t="s">
        <v>53</v>
      </c>
      <c r="O3265" s="67"/>
      <c r="P3265" s="204">
        <f>O3265*H3265</f>
        <v>0</v>
      </c>
      <c r="Q3265" s="204">
        <v>4.0000000000000003E-5</v>
      </c>
      <c r="R3265" s="204">
        <f>Q3265*H3265</f>
        <v>4.64E-3</v>
      </c>
      <c r="S3265" s="204">
        <v>0</v>
      </c>
      <c r="T3265" s="205">
        <f>S3265*H3265</f>
        <v>0</v>
      </c>
      <c r="U3265" s="37"/>
      <c r="V3265" s="37"/>
      <c r="W3265" s="37"/>
      <c r="X3265" s="37"/>
      <c r="Y3265" s="37"/>
      <c r="Z3265" s="37"/>
      <c r="AA3265" s="37"/>
      <c r="AB3265" s="37"/>
      <c r="AC3265" s="37"/>
      <c r="AD3265" s="37"/>
      <c r="AE3265" s="37"/>
      <c r="AR3265" s="206" t="s">
        <v>104</v>
      </c>
      <c r="AT3265" s="206" t="s">
        <v>264</v>
      </c>
      <c r="AU3265" s="206" t="s">
        <v>91</v>
      </c>
      <c r="AY3265" s="19" t="s">
        <v>262</v>
      </c>
      <c r="BE3265" s="207">
        <f>IF(N3265="základní",J3265,0)</f>
        <v>0</v>
      </c>
      <c r="BF3265" s="207">
        <f>IF(N3265="snížená",J3265,0)</f>
        <v>0</v>
      </c>
      <c r="BG3265" s="207">
        <f>IF(N3265="zákl. přenesená",J3265,0)</f>
        <v>0</v>
      </c>
      <c r="BH3265" s="207">
        <f>IF(N3265="sníž. přenesená",J3265,0)</f>
        <v>0</v>
      </c>
      <c r="BI3265" s="207">
        <f>IF(N3265="nulová",J3265,0)</f>
        <v>0</v>
      </c>
      <c r="BJ3265" s="19" t="s">
        <v>89</v>
      </c>
      <c r="BK3265" s="207">
        <f>ROUND(I3265*H3265,2)</f>
        <v>0</v>
      </c>
      <c r="BL3265" s="19" t="s">
        <v>104</v>
      </c>
      <c r="BM3265" s="206" t="s">
        <v>1600</v>
      </c>
    </row>
    <row r="3266" spans="1:65" s="2" customFormat="1" ht="81">
      <c r="A3266" s="37"/>
      <c r="B3266" s="38"/>
      <c r="C3266" s="39"/>
      <c r="D3266" s="208" t="s">
        <v>270</v>
      </c>
      <c r="E3266" s="39"/>
      <c r="F3266" s="209" t="s">
        <v>1578</v>
      </c>
      <c r="G3266" s="39"/>
      <c r="H3266" s="39"/>
      <c r="I3266" s="118"/>
      <c r="J3266" s="39"/>
      <c r="K3266" s="39"/>
      <c r="L3266" s="42"/>
      <c r="M3266" s="210"/>
      <c r="N3266" s="211"/>
      <c r="O3266" s="67"/>
      <c r="P3266" s="67"/>
      <c r="Q3266" s="67"/>
      <c r="R3266" s="67"/>
      <c r="S3266" s="67"/>
      <c r="T3266" s="68"/>
      <c r="U3266" s="37"/>
      <c r="V3266" s="37"/>
      <c r="W3266" s="37"/>
      <c r="X3266" s="37"/>
      <c r="Y3266" s="37"/>
      <c r="Z3266" s="37"/>
      <c r="AA3266" s="37"/>
      <c r="AB3266" s="37"/>
      <c r="AC3266" s="37"/>
      <c r="AD3266" s="37"/>
      <c r="AE3266" s="37"/>
      <c r="AT3266" s="19" t="s">
        <v>270</v>
      </c>
      <c r="AU3266" s="19" t="s">
        <v>91</v>
      </c>
    </row>
    <row r="3267" spans="1:65" s="2" customFormat="1" ht="18">
      <c r="A3267" s="37"/>
      <c r="B3267" s="38"/>
      <c r="C3267" s="39"/>
      <c r="D3267" s="208" t="s">
        <v>421</v>
      </c>
      <c r="E3267" s="39"/>
      <c r="F3267" s="209" t="s">
        <v>1601</v>
      </c>
      <c r="G3267" s="39"/>
      <c r="H3267" s="39"/>
      <c r="I3267" s="118"/>
      <c r="J3267" s="39"/>
      <c r="K3267" s="39"/>
      <c r="L3267" s="42"/>
      <c r="M3267" s="210"/>
      <c r="N3267" s="211"/>
      <c r="O3267" s="67"/>
      <c r="P3267" s="67"/>
      <c r="Q3267" s="67"/>
      <c r="R3267" s="67"/>
      <c r="S3267" s="67"/>
      <c r="T3267" s="68"/>
      <c r="U3267" s="37"/>
      <c r="V3267" s="37"/>
      <c r="W3267" s="37"/>
      <c r="X3267" s="37"/>
      <c r="Y3267" s="37"/>
      <c r="Z3267" s="37"/>
      <c r="AA3267" s="37"/>
      <c r="AB3267" s="37"/>
      <c r="AC3267" s="37"/>
      <c r="AD3267" s="37"/>
      <c r="AE3267" s="37"/>
      <c r="AT3267" s="19" t="s">
        <v>421</v>
      </c>
      <c r="AU3267" s="19" t="s">
        <v>91</v>
      </c>
    </row>
    <row r="3268" spans="1:65" s="13" customFormat="1" ht="10">
      <c r="B3268" s="212"/>
      <c r="C3268" s="213"/>
      <c r="D3268" s="208" t="s">
        <v>272</v>
      </c>
      <c r="E3268" s="214" t="s">
        <v>44</v>
      </c>
      <c r="F3268" s="215" t="s">
        <v>1559</v>
      </c>
      <c r="G3268" s="213"/>
      <c r="H3268" s="214" t="s">
        <v>44</v>
      </c>
      <c r="I3268" s="216"/>
      <c r="J3268" s="213"/>
      <c r="K3268" s="213"/>
      <c r="L3268" s="217"/>
      <c r="M3268" s="218"/>
      <c r="N3268" s="219"/>
      <c r="O3268" s="219"/>
      <c r="P3268" s="219"/>
      <c r="Q3268" s="219"/>
      <c r="R3268" s="219"/>
      <c r="S3268" s="219"/>
      <c r="T3268" s="220"/>
      <c r="AT3268" s="221" t="s">
        <v>272</v>
      </c>
      <c r="AU3268" s="221" t="s">
        <v>91</v>
      </c>
      <c r="AV3268" s="13" t="s">
        <v>89</v>
      </c>
      <c r="AW3268" s="13" t="s">
        <v>38</v>
      </c>
      <c r="AX3268" s="13" t="s">
        <v>82</v>
      </c>
      <c r="AY3268" s="221" t="s">
        <v>262</v>
      </c>
    </row>
    <row r="3269" spans="1:65" s="13" customFormat="1" ht="10">
      <c r="B3269" s="212"/>
      <c r="C3269" s="213"/>
      <c r="D3269" s="208" t="s">
        <v>272</v>
      </c>
      <c r="E3269" s="214" t="s">
        <v>44</v>
      </c>
      <c r="F3269" s="215" t="s">
        <v>1602</v>
      </c>
      <c r="G3269" s="213"/>
      <c r="H3269" s="214" t="s">
        <v>44</v>
      </c>
      <c r="I3269" s="216"/>
      <c r="J3269" s="213"/>
      <c r="K3269" s="213"/>
      <c r="L3269" s="217"/>
      <c r="M3269" s="218"/>
      <c r="N3269" s="219"/>
      <c r="O3269" s="219"/>
      <c r="P3269" s="219"/>
      <c r="Q3269" s="219"/>
      <c r="R3269" s="219"/>
      <c r="S3269" s="219"/>
      <c r="T3269" s="220"/>
      <c r="AT3269" s="221" t="s">
        <v>272</v>
      </c>
      <c r="AU3269" s="221" t="s">
        <v>91</v>
      </c>
      <c r="AV3269" s="13" t="s">
        <v>89</v>
      </c>
      <c r="AW3269" s="13" t="s">
        <v>38</v>
      </c>
      <c r="AX3269" s="13" t="s">
        <v>82</v>
      </c>
      <c r="AY3269" s="221" t="s">
        <v>262</v>
      </c>
    </row>
    <row r="3270" spans="1:65" s="15" customFormat="1" ht="10">
      <c r="B3270" s="233"/>
      <c r="C3270" s="234"/>
      <c r="D3270" s="208" t="s">
        <v>272</v>
      </c>
      <c r="E3270" s="235" t="s">
        <v>44</v>
      </c>
      <c r="F3270" s="236" t="s">
        <v>91</v>
      </c>
      <c r="G3270" s="234"/>
      <c r="H3270" s="237">
        <v>2</v>
      </c>
      <c r="I3270" s="238"/>
      <c r="J3270" s="234"/>
      <c r="K3270" s="234"/>
      <c r="L3270" s="239"/>
      <c r="M3270" s="240"/>
      <c r="N3270" s="241"/>
      <c r="O3270" s="241"/>
      <c r="P3270" s="241"/>
      <c r="Q3270" s="241"/>
      <c r="R3270" s="241"/>
      <c r="S3270" s="241"/>
      <c r="T3270" s="242"/>
      <c r="AT3270" s="243" t="s">
        <v>272</v>
      </c>
      <c r="AU3270" s="243" t="s">
        <v>91</v>
      </c>
      <c r="AV3270" s="15" t="s">
        <v>91</v>
      </c>
      <c r="AW3270" s="15" t="s">
        <v>38</v>
      </c>
      <c r="AX3270" s="15" t="s">
        <v>82</v>
      </c>
      <c r="AY3270" s="243" t="s">
        <v>262</v>
      </c>
    </row>
    <row r="3271" spans="1:65" s="13" customFormat="1" ht="10">
      <c r="B3271" s="212"/>
      <c r="C3271" s="213"/>
      <c r="D3271" s="208" t="s">
        <v>272</v>
      </c>
      <c r="E3271" s="214" t="s">
        <v>44</v>
      </c>
      <c r="F3271" s="215" t="s">
        <v>1561</v>
      </c>
      <c r="G3271" s="213"/>
      <c r="H3271" s="214" t="s">
        <v>44</v>
      </c>
      <c r="I3271" s="216"/>
      <c r="J3271" s="213"/>
      <c r="K3271" s="213"/>
      <c r="L3271" s="217"/>
      <c r="M3271" s="218"/>
      <c r="N3271" s="219"/>
      <c r="O3271" s="219"/>
      <c r="P3271" s="219"/>
      <c r="Q3271" s="219"/>
      <c r="R3271" s="219"/>
      <c r="S3271" s="219"/>
      <c r="T3271" s="220"/>
      <c r="AT3271" s="221" t="s">
        <v>272</v>
      </c>
      <c r="AU3271" s="221" t="s">
        <v>91</v>
      </c>
      <c r="AV3271" s="13" t="s">
        <v>89</v>
      </c>
      <c r="AW3271" s="13" t="s">
        <v>38</v>
      </c>
      <c r="AX3271" s="13" t="s">
        <v>82</v>
      </c>
      <c r="AY3271" s="221" t="s">
        <v>262</v>
      </c>
    </row>
    <row r="3272" spans="1:65" s="13" customFormat="1" ht="10">
      <c r="B3272" s="212"/>
      <c r="C3272" s="213"/>
      <c r="D3272" s="208" t="s">
        <v>272</v>
      </c>
      <c r="E3272" s="214" t="s">
        <v>44</v>
      </c>
      <c r="F3272" s="215" t="s">
        <v>1602</v>
      </c>
      <c r="G3272" s="213"/>
      <c r="H3272" s="214" t="s">
        <v>44</v>
      </c>
      <c r="I3272" s="216"/>
      <c r="J3272" s="213"/>
      <c r="K3272" s="213"/>
      <c r="L3272" s="217"/>
      <c r="M3272" s="218"/>
      <c r="N3272" s="219"/>
      <c r="O3272" s="219"/>
      <c r="P3272" s="219"/>
      <c r="Q3272" s="219"/>
      <c r="R3272" s="219"/>
      <c r="S3272" s="219"/>
      <c r="T3272" s="220"/>
      <c r="AT3272" s="221" t="s">
        <v>272</v>
      </c>
      <c r="AU3272" s="221" t="s">
        <v>91</v>
      </c>
      <c r="AV3272" s="13" t="s">
        <v>89</v>
      </c>
      <c r="AW3272" s="13" t="s">
        <v>38</v>
      </c>
      <c r="AX3272" s="13" t="s">
        <v>82</v>
      </c>
      <c r="AY3272" s="221" t="s">
        <v>262</v>
      </c>
    </row>
    <row r="3273" spans="1:65" s="15" customFormat="1" ht="10">
      <c r="B3273" s="233"/>
      <c r="C3273" s="234"/>
      <c r="D3273" s="208" t="s">
        <v>272</v>
      </c>
      <c r="E3273" s="235" t="s">
        <v>44</v>
      </c>
      <c r="F3273" s="236" t="s">
        <v>351</v>
      </c>
      <c r="G3273" s="234"/>
      <c r="H3273" s="237">
        <v>8</v>
      </c>
      <c r="I3273" s="238"/>
      <c r="J3273" s="234"/>
      <c r="K3273" s="234"/>
      <c r="L3273" s="239"/>
      <c r="M3273" s="240"/>
      <c r="N3273" s="241"/>
      <c r="O3273" s="241"/>
      <c r="P3273" s="241"/>
      <c r="Q3273" s="241"/>
      <c r="R3273" s="241"/>
      <c r="S3273" s="241"/>
      <c r="T3273" s="242"/>
      <c r="AT3273" s="243" t="s">
        <v>272</v>
      </c>
      <c r="AU3273" s="243" t="s">
        <v>91</v>
      </c>
      <c r="AV3273" s="15" t="s">
        <v>91</v>
      </c>
      <c r="AW3273" s="15" t="s">
        <v>38</v>
      </c>
      <c r="AX3273" s="15" t="s">
        <v>82</v>
      </c>
      <c r="AY3273" s="243" t="s">
        <v>262</v>
      </c>
    </row>
    <row r="3274" spans="1:65" s="13" customFormat="1" ht="10">
      <c r="B3274" s="212"/>
      <c r="C3274" s="213"/>
      <c r="D3274" s="208" t="s">
        <v>272</v>
      </c>
      <c r="E3274" s="214" t="s">
        <v>44</v>
      </c>
      <c r="F3274" s="215" t="s">
        <v>1562</v>
      </c>
      <c r="G3274" s="213"/>
      <c r="H3274" s="214" t="s">
        <v>44</v>
      </c>
      <c r="I3274" s="216"/>
      <c r="J3274" s="213"/>
      <c r="K3274" s="213"/>
      <c r="L3274" s="217"/>
      <c r="M3274" s="218"/>
      <c r="N3274" s="219"/>
      <c r="O3274" s="219"/>
      <c r="P3274" s="219"/>
      <c r="Q3274" s="219"/>
      <c r="R3274" s="219"/>
      <c r="S3274" s="219"/>
      <c r="T3274" s="220"/>
      <c r="AT3274" s="221" t="s">
        <v>272</v>
      </c>
      <c r="AU3274" s="221" t="s">
        <v>91</v>
      </c>
      <c r="AV3274" s="13" t="s">
        <v>89</v>
      </c>
      <c r="AW3274" s="13" t="s">
        <v>38</v>
      </c>
      <c r="AX3274" s="13" t="s">
        <v>82</v>
      </c>
      <c r="AY3274" s="221" t="s">
        <v>262</v>
      </c>
    </row>
    <row r="3275" spans="1:65" s="13" customFormat="1" ht="10">
      <c r="B3275" s="212"/>
      <c r="C3275" s="213"/>
      <c r="D3275" s="208" t="s">
        <v>272</v>
      </c>
      <c r="E3275" s="214" t="s">
        <v>44</v>
      </c>
      <c r="F3275" s="215" t="s">
        <v>1602</v>
      </c>
      <c r="G3275" s="213"/>
      <c r="H3275" s="214" t="s">
        <v>44</v>
      </c>
      <c r="I3275" s="216"/>
      <c r="J3275" s="213"/>
      <c r="K3275" s="213"/>
      <c r="L3275" s="217"/>
      <c r="M3275" s="218"/>
      <c r="N3275" s="219"/>
      <c r="O3275" s="219"/>
      <c r="P3275" s="219"/>
      <c r="Q3275" s="219"/>
      <c r="R3275" s="219"/>
      <c r="S3275" s="219"/>
      <c r="T3275" s="220"/>
      <c r="AT3275" s="221" t="s">
        <v>272</v>
      </c>
      <c r="AU3275" s="221" t="s">
        <v>91</v>
      </c>
      <c r="AV3275" s="13" t="s">
        <v>89</v>
      </c>
      <c r="AW3275" s="13" t="s">
        <v>38</v>
      </c>
      <c r="AX3275" s="13" t="s">
        <v>82</v>
      </c>
      <c r="AY3275" s="221" t="s">
        <v>262</v>
      </c>
    </row>
    <row r="3276" spans="1:65" s="15" customFormat="1" ht="10">
      <c r="B3276" s="233"/>
      <c r="C3276" s="234"/>
      <c r="D3276" s="208" t="s">
        <v>272</v>
      </c>
      <c r="E3276" s="235" t="s">
        <v>44</v>
      </c>
      <c r="F3276" s="236" t="s">
        <v>1603</v>
      </c>
      <c r="G3276" s="234"/>
      <c r="H3276" s="237">
        <v>12</v>
      </c>
      <c r="I3276" s="238"/>
      <c r="J3276" s="234"/>
      <c r="K3276" s="234"/>
      <c r="L3276" s="239"/>
      <c r="M3276" s="240"/>
      <c r="N3276" s="241"/>
      <c r="O3276" s="241"/>
      <c r="P3276" s="241"/>
      <c r="Q3276" s="241"/>
      <c r="R3276" s="241"/>
      <c r="S3276" s="241"/>
      <c r="T3276" s="242"/>
      <c r="AT3276" s="243" t="s">
        <v>272</v>
      </c>
      <c r="AU3276" s="243" t="s">
        <v>91</v>
      </c>
      <c r="AV3276" s="15" t="s">
        <v>91</v>
      </c>
      <c r="AW3276" s="15" t="s">
        <v>38</v>
      </c>
      <c r="AX3276" s="15" t="s">
        <v>82</v>
      </c>
      <c r="AY3276" s="243" t="s">
        <v>262</v>
      </c>
    </row>
    <row r="3277" spans="1:65" s="13" customFormat="1" ht="10">
      <c r="B3277" s="212"/>
      <c r="C3277" s="213"/>
      <c r="D3277" s="208" t="s">
        <v>272</v>
      </c>
      <c r="E3277" s="214" t="s">
        <v>44</v>
      </c>
      <c r="F3277" s="215" t="s">
        <v>1564</v>
      </c>
      <c r="G3277" s="213"/>
      <c r="H3277" s="214" t="s">
        <v>44</v>
      </c>
      <c r="I3277" s="216"/>
      <c r="J3277" s="213"/>
      <c r="K3277" s="213"/>
      <c r="L3277" s="217"/>
      <c r="M3277" s="218"/>
      <c r="N3277" s="219"/>
      <c r="O3277" s="219"/>
      <c r="P3277" s="219"/>
      <c r="Q3277" s="219"/>
      <c r="R3277" s="219"/>
      <c r="S3277" s="219"/>
      <c r="T3277" s="220"/>
      <c r="AT3277" s="221" t="s">
        <v>272</v>
      </c>
      <c r="AU3277" s="221" t="s">
        <v>91</v>
      </c>
      <c r="AV3277" s="13" t="s">
        <v>89</v>
      </c>
      <c r="AW3277" s="13" t="s">
        <v>38</v>
      </c>
      <c r="AX3277" s="13" t="s">
        <v>82</v>
      </c>
      <c r="AY3277" s="221" t="s">
        <v>262</v>
      </c>
    </row>
    <row r="3278" spans="1:65" s="13" customFormat="1" ht="10">
      <c r="B3278" s="212"/>
      <c r="C3278" s="213"/>
      <c r="D3278" s="208" t="s">
        <v>272</v>
      </c>
      <c r="E3278" s="214" t="s">
        <v>44</v>
      </c>
      <c r="F3278" s="215" t="s">
        <v>1602</v>
      </c>
      <c r="G3278" s="213"/>
      <c r="H3278" s="214" t="s">
        <v>44</v>
      </c>
      <c r="I3278" s="216"/>
      <c r="J3278" s="213"/>
      <c r="K3278" s="213"/>
      <c r="L3278" s="217"/>
      <c r="M3278" s="218"/>
      <c r="N3278" s="219"/>
      <c r="O3278" s="219"/>
      <c r="P3278" s="219"/>
      <c r="Q3278" s="219"/>
      <c r="R3278" s="219"/>
      <c r="S3278" s="219"/>
      <c r="T3278" s="220"/>
      <c r="AT3278" s="221" t="s">
        <v>272</v>
      </c>
      <c r="AU3278" s="221" t="s">
        <v>91</v>
      </c>
      <c r="AV3278" s="13" t="s">
        <v>89</v>
      </c>
      <c r="AW3278" s="13" t="s">
        <v>38</v>
      </c>
      <c r="AX3278" s="13" t="s">
        <v>82</v>
      </c>
      <c r="AY3278" s="221" t="s">
        <v>262</v>
      </c>
    </row>
    <row r="3279" spans="1:65" s="15" customFormat="1" ht="10">
      <c r="B3279" s="233"/>
      <c r="C3279" s="234"/>
      <c r="D3279" s="208" t="s">
        <v>272</v>
      </c>
      <c r="E3279" s="235" t="s">
        <v>44</v>
      </c>
      <c r="F3279" s="236" t="s">
        <v>1604</v>
      </c>
      <c r="G3279" s="234"/>
      <c r="H3279" s="237">
        <v>12</v>
      </c>
      <c r="I3279" s="238"/>
      <c r="J3279" s="234"/>
      <c r="K3279" s="234"/>
      <c r="L3279" s="239"/>
      <c r="M3279" s="240"/>
      <c r="N3279" s="241"/>
      <c r="O3279" s="241"/>
      <c r="P3279" s="241"/>
      <c r="Q3279" s="241"/>
      <c r="R3279" s="241"/>
      <c r="S3279" s="241"/>
      <c r="T3279" s="242"/>
      <c r="AT3279" s="243" t="s">
        <v>272</v>
      </c>
      <c r="AU3279" s="243" t="s">
        <v>91</v>
      </c>
      <c r="AV3279" s="15" t="s">
        <v>91</v>
      </c>
      <c r="AW3279" s="15" t="s">
        <v>38</v>
      </c>
      <c r="AX3279" s="15" t="s">
        <v>82</v>
      </c>
      <c r="AY3279" s="243" t="s">
        <v>262</v>
      </c>
    </row>
    <row r="3280" spans="1:65" s="13" customFormat="1" ht="10">
      <c r="B3280" s="212"/>
      <c r="C3280" s="213"/>
      <c r="D3280" s="208" t="s">
        <v>272</v>
      </c>
      <c r="E3280" s="214" t="s">
        <v>44</v>
      </c>
      <c r="F3280" s="215" t="s">
        <v>1605</v>
      </c>
      <c r="G3280" s="213"/>
      <c r="H3280" s="214" t="s">
        <v>44</v>
      </c>
      <c r="I3280" s="216"/>
      <c r="J3280" s="213"/>
      <c r="K3280" s="213"/>
      <c r="L3280" s="217"/>
      <c r="M3280" s="218"/>
      <c r="N3280" s="219"/>
      <c r="O3280" s="219"/>
      <c r="P3280" s="219"/>
      <c r="Q3280" s="219"/>
      <c r="R3280" s="219"/>
      <c r="S3280" s="219"/>
      <c r="T3280" s="220"/>
      <c r="AT3280" s="221" t="s">
        <v>272</v>
      </c>
      <c r="AU3280" s="221" t="s">
        <v>91</v>
      </c>
      <c r="AV3280" s="13" t="s">
        <v>89</v>
      </c>
      <c r="AW3280" s="13" t="s">
        <v>38</v>
      </c>
      <c r="AX3280" s="13" t="s">
        <v>82</v>
      </c>
      <c r="AY3280" s="221" t="s">
        <v>262</v>
      </c>
    </row>
    <row r="3281" spans="1:65" s="13" customFormat="1" ht="10">
      <c r="B3281" s="212"/>
      <c r="C3281" s="213"/>
      <c r="D3281" s="208" t="s">
        <v>272</v>
      </c>
      <c r="E3281" s="214" t="s">
        <v>44</v>
      </c>
      <c r="F3281" s="215" t="s">
        <v>1606</v>
      </c>
      <c r="G3281" s="213"/>
      <c r="H3281" s="214" t="s">
        <v>44</v>
      </c>
      <c r="I3281" s="216"/>
      <c r="J3281" s="213"/>
      <c r="K3281" s="213"/>
      <c r="L3281" s="217"/>
      <c r="M3281" s="218"/>
      <c r="N3281" s="219"/>
      <c r="O3281" s="219"/>
      <c r="P3281" s="219"/>
      <c r="Q3281" s="219"/>
      <c r="R3281" s="219"/>
      <c r="S3281" s="219"/>
      <c r="T3281" s="220"/>
      <c r="AT3281" s="221" t="s">
        <v>272</v>
      </c>
      <c r="AU3281" s="221" t="s">
        <v>91</v>
      </c>
      <c r="AV3281" s="13" t="s">
        <v>89</v>
      </c>
      <c r="AW3281" s="13" t="s">
        <v>38</v>
      </c>
      <c r="AX3281" s="13" t="s">
        <v>82</v>
      </c>
      <c r="AY3281" s="221" t="s">
        <v>262</v>
      </c>
    </row>
    <row r="3282" spans="1:65" s="15" customFormat="1" ht="10">
      <c r="B3282" s="233"/>
      <c r="C3282" s="234"/>
      <c r="D3282" s="208" t="s">
        <v>272</v>
      </c>
      <c r="E3282" s="235" t="s">
        <v>44</v>
      </c>
      <c r="F3282" s="236" t="s">
        <v>104</v>
      </c>
      <c r="G3282" s="234"/>
      <c r="H3282" s="237">
        <v>4</v>
      </c>
      <c r="I3282" s="238"/>
      <c r="J3282" s="234"/>
      <c r="K3282" s="234"/>
      <c r="L3282" s="239"/>
      <c r="M3282" s="240"/>
      <c r="N3282" s="241"/>
      <c r="O3282" s="241"/>
      <c r="P3282" s="241"/>
      <c r="Q3282" s="241"/>
      <c r="R3282" s="241"/>
      <c r="S3282" s="241"/>
      <c r="T3282" s="242"/>
      <c r="AT3282" s="243" t="s">
        <v>272</v>
      </c>
      <c r="AU3282" s="243" t="s">
        <v>91</v>
      </c>
      <c r="AV3282" s="15" t="s">
        <v>91</v>
      </c>
      <c r="AW3282" s="15" t="s">
        <v>38</v>
      </c>
      <c r="AX3282" s="15" t="s">
        <v>82</v>
      </c>
      <c r="AY3282" s="243" t="s">
        <v>262</v>
      </c>
    </row>
    <row r="3283" spans="1:65" s="13" customFormat="1" ht="10">
      <c r="B3283" s="212"/>
      <c r="C3283" s="213"/>
      <c r="D3283" s="208" t="s">
        <v>272</v>
      </c>
      <c r="E3283" s="214" t="s">
        <v>44</v>
      </c>
      <c r="F3283" s="215" t="s">
        <v>1607</v>
      </c>
      <c r="G3283" s="213"/>
      <c r="H3283" s="214" t="s">
        <v>44</v>
      </c>
      <c r="I3283" s="216"/>
      <c r="J3283" s="213"/>
      <c r="K3283" s="213"/>
      <c r="L3283" s="217"/>
      <c r="M3283" s="218"/>
      <c r="N3283" s="219"/>
      <c r="O3283" s="219"/>
      <c r="P3283" s="219"/>
      <c r="Q3283" s="219"/>
      <c r="R3283" s="219"/>
      <c r="S3283" s="219"/>
      <c r="T3283" s="220"/>
      <c r="AT3283" s="221" t="s">
        <v>272</v>
      </c>
      <c r="AU3283" s="221" t="s">
        <v>91</v>
      </c>
      <c r="AV3283" s="13" t="s">
        <v>89</v>
      </c>
      <c r="AW3283" s="13" t="s">
        <v>38</v>
      </c>
      <c r="AX3283" s="13" t="s">
        <v>82</v>
      </c>
      <c r="AY3283" s="221" t="s">
        <v>262</v>
      </c>
    </row>
    <row r="3284" spans="1:65" s="13" customFormat="1" ht="10">
      <c r="B3284" s="212"/>
      <c r="C3284" s="213"/>
      <c r="D3284" s="208" t="s">
        <v>272</v>
      </c>
      <c r="E3284" s="214" t="s">
        <v>44</v>
      </c>
      <c r="F3284" s="215" t="s">
        <v>1608</v>
      </c>
      <c r="G3284" s="213"/>
      <c r="H3284" s="214" t="s">
        <v>44</v>
      </c>
      <c r="I3284" s="216"/>
      <c r="J3284" s="213"/>
      <c r="K3284" s="213"/>
      <c r="L3284" s="217"/>
      <c r="M3284" s="218"/>
      <c r="N3284" s="219"/>
      <c r="O3284" s="219"/>
      <c r="P3284" s="219"/>
      <c r="Q3284" s="219"/>
      <c r="R3284" s="219"/>
      <c r="S3284" s="219"/>
      <c r="T3284" s="220"/>
      <c r="AT3284" s="221" t="s">
        <v>272</v>
      </c>
      <c r="AU3284" s="221" t="s">
        <v>91</v>
      </c>
      <c r="AV3284" s="13" t="s">
        <v>89</v>
      </c>
      <c r="AW3284" s="13" t="s">
        <v>38</v>
      </c>
      <c r="AX3284" s="13" t="s">
        <v>82</v>
      </c>
      <c r="AY3284" s="221" t="s">
        <v>262</v>
      </c>
    </row>
    <row r="3285" spans="1:65" s="15" customFormat="1" ht="10">
      <c r="B3285" s="233"/>
      <c r="C3285" s="234"/>
      <c r="D3285" s="208" t="s">
        <v>272</v>
      </c>
      <c r="E3285" s="235" t="s">
        <v>44</v>
      </c>
      <c r="F3285" s="236" t="s">
        <v>416</v>
      </c>
      <c r="G3285" s="234"/>
      <c r="H3285" s="237">
        <v>14</v>
      </c>
      <c r="I3285" s="238"/>
      <c r="J3285" s="234"/>
      <c r="K3285" s="234"/>
      <c r="L3285" s="239"/>
      <c r="M3285" s="240"/>
      <c r="N3285" s="241"/>
      <c r="O3285" s="241"/>
      <c r="P3285" s="241"/>
      <c r="Q3285" s="241"/>
      <c r="R3285" s="241"/>
      <c r="S3285" s="241"/>
      <c r="T3285" s="242"/>
      <c r="AT3285" s="243" t="s">
        <v>272</v>
      </c>
      <c r="AU3285" s="243" t="s">
        <v>91</v>
      </c>
      <c r="AV3285" s="15" t="s">
        <v>91</v>
      </c>
      <c r="AW3285" s="15" t="s">
        <v>38</v>
      </c>
      <c r="AX3285" s="15" t="s">
        <v>82</v>
      </c>
      <c r="AY3285" s="243" t="s">
        <v>262</v>
      </c>
    </row>
    <row r="3286" spans="1:65" s="13" customFormat="1" ht="10">
      <c r="B3286" s="212"/>
      <c r="C3286" s="213"/>
      <c r="D3286" s="208" t="s">
        <v>272</v>
      </c>
      <c r="E3286" s="214" t="s">
        <v>44</v>
      </c>
      <c r="F3286" s="215" t="s">
        <v>1609</v>
      </c>
      <c r="G3286" s="213"/>
      <c r="H3286" s="214" t="s">
        <v>44</v>
      </c>
      <c r="I3286" s="216"/>
      <c r="J3286" s="213"/>
      <c r="K3286" s="213"/>
      <c r="L3286" s="217"/>
      <c r="M3286" s="218"/>
      <c r="N3286" s="219"/>
      <c r="O3286" s="219"/>
      <c r="P3286" s="219"/>
      <c r="Q3286" s="219"/>
      <c r="R3286" s="219"/>
      <c r="S3286" s="219"/>
      <c r="T3286" s="220"/>
      <c r="AT3286" s="221" t="s">
        <v>272</v>
      </c>
      <c r="AU3286" s="221" t="s">
        <v>91</v>
      </c>
      <c r="AV3286" s="13" t="s">
        <v>89</v>
      </c>
      <c r="AW3286" s="13" t="s">
        <v>38</v>
      </c>
      <c r="AX3286" s="13" t="s">
        <v>82</v>
      </c>
      <c r="AY3286" s="221" t="s">
        <v>262</v>
      </c>
    </row>
    <row r="3287" spans="1:65" s="13" customFormat="1" ht="10">
      <c r="B3287" s="212"/>
      <c r="C3287" s="213"/>
      <c r="D3287" s="208" t="s">
        <v>272</v>
      </c>
      <c r="E3287" s="214" t="s">
        <v>44</v>
      </c>
      <c r="F3287" s="215" t="s">
        <v>1602</v>
      </c>
      <c r="G3287" s="213"/>
      <c r="H3287" s="214" t="s">
        <v>44</v>
      </c>
      <c r="I3287" s="216"/>
      <c r="J3287" s="213"/>
      <c r="K3287" s="213"/>
      <c r="L3287" s="217"/>
      <c r="M3287" s="218"/>
      <c r="N3287" s="219"/>
      <c r="O3287" s="219"/>
      <c r="P3287" s="219"/>
      <c r="Q3287" s="219"/>
      <c r="R3287" s="219"/>
      <c r="S3287" s="219"/>
      <c r="T3287" s="220"/>
      <c r="AT3287" s="221" t="s">
        <v>272</v>
      </c>
      <c r="AU3287" s="221" t="s">
        <v>91</v>
      </c>
      <c r="AV3287" s="13" t="s">
        <v>89</v>
      </c>
      <c r="AW3287" s="13" t="s">
        <v>38</v>
      </c>
      <c r="AX3287" s="13" t="s">
        <v>82</v>
      </c>
      <c r="AY3287" s="221" t="s">
        <v>262</v>
      </c>
    </row>
    <row r="3288" spans="1:65" s="15" customFormat="1" ht="10">
      <c r="B3288" s="233"/>
      <c r="C3288" s="234"/>
      <c r="D3288" s="208" t="s">
        <v>272</v>
      </c>
      <c r="E3288" s="235" t="s">
        <v>44</v>
      </c>
      <c r="F3288" s="236" t="s">
        <v>475</v>
      </c>
      <c r="G3288" s="234"/>
      <c r="H3288" s="237">
        <v>20</v>
      </c>
      <c r="I3288" s="238"/>
      <c r="J3288" s="234"/>
      <c r="K3288" s="234"/>
      <c r="L3288" s="239"/>
      <c r="M3288" s="240"/>
      <c r="N3288" s="241"/>
      <c r="O3288" s="241"/>
      <c r="P3288" s="241"/>
      <c r="Q3288" s="241"/>
      <c r="R3288" s="241"/>
      <c r="S3288" s="241"/>
      <c r="T3288" s="242"/>
      <c r="AT3288" s="243" t="s">
        <v>272</v>
      </c>
      <c r="AU3288" s="243" t="s">
        <v>91</v>
      </c>
      <c r="AV3288" s="15" t="s">
        <v>91</v>
      </c>
      <c r="AW3288" s="15" t="s">
        <v>38</v>
      </c>
      <c r="AX3288" s="15" t="s">
        <v>82</v>
      </c>
      <c r="AY3288" s="243" t="s">
        <v>262</v>
      </c>
    </row>
    <row r="3289" spans="1:65" s="13" customFormat="1" ht="10">
      <c r="B3289" s="212"/>
      <c r="C3289" s="213"/>
      <c r="D3289" s="208" t="s">
        <v>272</v>
      </c>
      <c r="E3289" s="214" t="s">
        <v>44</v>
      </c>
      <c r="F3289" s="215" t="s">
        <v>1610</v>
      </c>
      <c r="G3289" s="213"/>
      <c r="H3289" s="214" t="s">
        <v>44</v>
      </c>
      <c r="I3289" s="216"/>
      <c r="J3289" s="213"/>
      <c r="K3289" s="213"/>
      <c r="L3289" s="217"/>
      <c r="M3289" s="218"/>
      <c r="N3289" s="219"/>
      <c r="O3289" s="219"/>
      <c r="P3289" s="219"/>
      <c r="Q3289" s="219"/>
      <c r="R3289" s="219"/>
      <c r="S3289" s="219"/>
      <c r="T3289" s="220"/>
      <c r="AT3289" s="221" t="s">
        <v>272</v>
      </c>
      <c r="AU3289" s="221" t="s">
        <v>91</v>
      </c>
      <c r="AV3289" s="13" t="s">
        <v>89</v>
      </c>
      <c r="AW3289" s="13" t="s">
        <v>38</v>
      </c>
      <c r="AX3289" s="13" t="s">
        <v>82</v>
      </c>
      <c r="AY3289" s="221" t="s">
        <v>262</v>
      </c>
    </row>
    <row r="3290" spans="1:65" s="13" customFormat="1" ht="10">
      <c r="B3290" s="212"/>
      <c r="C3290" s="213"/>
      <c r="D3290" s="208" t="s">
        <v>272</v>
      </c>
      <c r="E3290" s="214" t="s">
        <v>44</v>
      </c>
      <c r="F3290" s="215" t="s">
        <v>1602</v>
      </c>
      <c r="G3290" s="213"/>
      <c r="H3290" s="214" t="s">
        <v>44</v>
      </c>
      <c r="I3290" s="216"/>
      <c r="J3290" s="213"/>
      <c r="K3290" s="213"/>
      <c r="L3290" s="217"/>
      <c r="M3290" s="218"/>
      <c r="N3290" s="219"/>
      <c r="O3290" s="219"/>
      <c r="P3290" s="219"/>
      <c r="Q3290" s="219"/>
      <c r="R3290" s="219"/>
      <c r="S3290" s="219"/>
      <c r="T3290" s="220"/>
      <c r="AT3290" s="221" t="s">
        <v>272</v>
      </c>
      <c r="AU3290" s="221" t="s">
        <v>91</v>
      </c>
      <c r="AV3290" s="13" t="s">
        <v>89</v>
      </c>
      <c r="AW3290" s="13" t="s">
        <v>38</v>
      </c>
      <c r="AX3290" s="13" t="s">
        <v>82</v>
      </c>
      <c r="AY3290" s="221" t="s">
        <v>262</v>
      </c>
    </row>
    <row r="3291" spans="1:65" s="15" customFormat="1" ht="10">
      <c r="B3291" s="233"/>
      <c r="C3291" s="234"/>
      <c r="D3291" s="208" t="s">
        <v>272</v>
      </c>
      <c r="E3291" s="235" t="s">
        <v>44</v>
      </c>
      <c r="F3291" s="236" t="s">
        <v>1611</v>
      </c>
      <c r="G3291" s="234"/>
      <c r="H3291" s="237">
        <v>44</v>
      </c>
      <c r="I3291" s="238"/>
      <c r="J3291" s="234"/>
      <c r="K3291" s="234"/>
      <c r="L3291" s="239"/>
      <c r="M3291" s="240"/>
      <c r="N3291" s="241"/>
      <c r="O3291" s="241"/>
      <c r="P3291" s="241"/>
      <c r="Q3291" s="241"/>
      <c r="R3291" s="241"/>
      <c r="S3291" s="241"/>
      <c r="T3291" s="242"/>
      <c r="AT3291" s="243" t="s">
        <v>272</v>
      </c>
      <c r="AU3291" s="243" t="s">
        <v>91</v>
      </c>
      <c r="AV3291" s="15" t="s">
        <v>91</v>
      </c>
      <c r="AW3291" s="15" t="s">
        <v>38</v>
      </c>
      <c r="AX3291" s="15" t="s">
        <v>82</v>
      </c>
      <c r="AY3291" s="243" t="s">
        <v>262</v>
      </c>
    </row>
    <row r="3292" spans="1:65" s="16" customFormat="1" ht="10">
      <c r="B3292" s="244"/>
      <c r="C3292" s="245"/>
      <c r="D3292" s="208" t="s">
        <v>272</v>
      </c>
      <c r="E3292" s="246" t="s">
        <v>44</v>
      </c>
      <c r="F3292" s="247" t="s">
        <v>291</v>
      </c>
      <c r="G3292" s="245"/>
      <c r="H3292" s="248">
        <v>116</v>
      </c>
      <c r="I3292" s="249"/>
      <c r="J3292" s="245"/>
      <c r="K3292" s="245"/>
      <c r="L3292" s="250"/>
      <c r="M3292" s="251"/>
      <c r="N3292" s="252"/>
      <c r="O3292" s="252"/>
      <c r="P3292" s="252"/>
      <c r="Q3292" s="252"/>
      <c r="R3292" s="252"/>
      <c r="S3292" s="252"/>
      <c r="T3292" s="253"/>
      <c r="AT3292" s="254" t="s">
        <v>272</v>
      </c>
      <c r="AU3292" s="254" t="s">
        <v>91</v>
      </c>
      <c r="AV3292" s="16" t="s">
        <v>104</v>
      </c>
      <c r="AW3292" s="16" t="s">
        <v>38</v>
      </c>
      <c r="AX3292" s="16" t="s">
        <v>89</v>
      </c>
      <c r="AY3292" s="254" t="s">
        <v>262</v>
      </c>
    </row>
    <row r="3293" spans="1:65" s="2" customFormat="1" ht="16.5" customHeight="1">
      <c r="A3293" s="37"/>
      <c r="B3293" s="38"/>
      <c r="C3293" s="195" t="s">
        <v>1612</v>
      </c>
      <c r="D3293" s="195" t="s">
        <v>264</v>
      </c>
      <c r="E3293" s="196" t="s">
        <v>1613</v>
      </c>
      <c r="F3293" s="197" t="s">
        <v>1614</v>
      </c>
      <c r="G3293" s="198" t="s">
        <v>518</v>
      </c>
      <c r="H3293" s="199">
        <v>48</v>
      </c>
      <c r="I3293" s="200"/>
      <c r="J3293" s="201">
        <f>ROUND(I3293*H3293,2)</f>
        <v>0</v>
      </c>
      <c r="K3293" s="197" t="s">
        <v>268</v>
      </c>
      <c r="L3293" s="42"/>
      <c r="M3293" s="202" t="s">
        <v>44</v>
      </c>
      <c r="N3293" s="203" t="s">
        <v>53</v>
      </c>
      <c r="O3293" s="67"/>
      <c r="P3293" s="204">
        <f>O3293*H3293</f>
        <v>0</v>
      </c>
      <c r="Q3293" s="204">
        <v>1.2999999999999999E-4</v>
      </c>
      <c r="R3293" s="204">
        <f>Q3293*H3293</f>
        <v>6.239999999999999E-3</v>
      </c>
      <c r="S3293" s="204">
        <v>0</v>
      </c>
      <c r="T3293" s="205">
        <f>S3293*H3293</f>
        <v>0</v>
      </c>
      <c r="U3293" s="37"/>
      <c r="V3293" s="37"/>
      <c r="W3293" s="37"/>
      <c r="X3293" s="37"/>
      <c r="Y3293" s="37"/>
      <c r="Z3293" s="37"/>
      <c r="AA3293" s="37"/>
      <c r="AB3293" s="37"/>
      <c r="AC3293" s="37"/>
      <c r="AD3293" s="37"/>
      <c r="AE3293" s="37"/>
      <c r="AR3293" s="206" t="s">
        <v>104</v>
      </c>
      <c r="AT3293" s="206" t="s">
        <v>264</v>
      </c>
      <c r="AU3293" s="206" t="s">
        <v>91</v>
      </c>
      <c r="AY3293" s="19" t="s">
        <v>262</v>
      </c>
      <c r="BE3293" s="207">
        <f>IF(N3293="základní",J3293,0)</f>
        <v>0</v>
      </c>
      <c r="BF3293" s="207">
        <f>IF(N3293="snížená",J3293,0)</f>
        <v>0</v>
      </c>
      <c r="BG3293" s="207">
        <f>IF(N3293="zákl. přenesená",J3293,0)</f>
        <v>0</v>
      </c>
      <c r="BH3293" s="207">
        <f>IF(N3293="sníž. přenesená",J3293,0)</f>
        <v>0</v>
      </c>
      <c r="BI3293" s="207">
        <f>IF(N3293="nulová",J3293,0)</f>
        <v>0</v>
      </c>
      <c r="BJ3293" s="19" t="s">
        <v>89</v>
      </c>
      <c r="BK3293" s="207">
        <f>ROUND(I3293*H3293,2)</f>
        <v>0</v>
      </c>
      <c r="BL3293" s="19" t="s">
        <v>104</v>
      </c>
      <c r="BM3293" s="206" t="s">
        <v>1615</v>
      </c>
    </row>
    <row r="3294" spans="1:65" s="2" customFormat="1" ht="81">
      <c r="A3294" s="37"/>
      <c r="B3294" s="38"/>
      <c r="C3294" s="39"/>
      <c r="D3294" s="208" t="s">
        <v>270</v>
      </c>
      <c r="E3294" s="39"/>
      <c r="F3294" s="209" t="s">
        <v>1578</v>
      </c>
      <c r="G3294" s="39"/>
      <c r="H3294" s="39"/>
      <c r="I3294" s="118"/>
      <c r="J3294" s="39"/>
      <c r="K3294" s="39"/>
      <c r="L3294" s="42"/>
      <c r="M3294" s="210"/>
      <c r="N3294" s="211"/>
      <c r="O3294" s="67"/>
      <c r="P3294" s="67"/>
      <c r="Q3294" s="67"/>
      <c r="R3294" s="67"/>
      <c r="S3294" s="67"/>
      <c r="T3294" s="68"/>
      <c r="U3294" s="37"/>
      <c r="V3294" s="37"/>
      <c r="W3294" s="37"/>
      <c r="X3294" s="37"/>
      <c r="Y3294" s="37"/>
      <c r="Z3294" s="37"/>
      <c r="AA3294" s="37"/>
      <c r="AB3294" s="37"/>
      <c r="AC3294" s="37"/>
      <c r="AD3294" s="37"/>
      <c r="AE3294" s="37"/>
      <c r="AT3294" s="19" t="s">
        <v>270</v>
      </c>
      <c r="AU3294" s="19" t="s">
        <v>91</v>
      </c>
    </row>
    <row r="3295" spans="1:65" s="2" customFormat="1" ht="18">
      <c r="A3295" s="37"/>
      <c r="B3295" s="38"/>
      <c r="C3295" s="39"/>
      <c r="D3295" s="208" t="s">
        <v>421</v>
      </c>
      <c r="E3295" s="39"/>
      <c r="F3295" s="209" t="s">
        <v>1579</v>
      </c>
      <c r="G3295" s="39"/>
      <c r="H3295" s="39"/>
      <c r="I3295" s="118"/>
      <c r="J3295" s="39"/>
      <c r="K3295" s="39"/>
      <c r="L3295" s="42"/>
      <c r="M3295" s="210"/>
      <c r="N3295" s="211"/>
      <c r="O3295" s="67"/>
      <c r="P3295" s="67"/>
      <c r="Q3295" s="67"/>
      <c r="R3295" s="67"/>
      <c r="S3295" s="67"/>
      <c r="T3295" s="68"/>
      <c r="U3295" s="37"/>
      <c r="V3295" s="37"/>
      <c r="W3295" s="37"/>
      <c r="X3295" s="37"/>
      <c r="Y3295" s="37"/>
      <c r="Z3295" s="37"/>
      <c r="AA3295" s="37"/>
      <c r="AB3295" s="37"/>
      <c r="AC3295" s="37"/>
      <c r="AD3295" s="37"/>
      <c r="AE3295" s="37"/>
      <c r="AT3295" s="19" t="s">
        <v>421</v>
      </c>
      <c r="AU3295" s="19" t="s">
        <v>91</v>
      </c>
    </row>
    <row r="3296" spans="1:65" s="13" customFormat="1" ht="10">
      <c r="B3296" s="212"/>
      <c r="C3296" s="213"/>
      <c r="D3296" s="208" t="s">
        <v>272</v>
      </c>
      <c r="E3296" s="214" t="s">
        <v>44</v>
      </c>
      <c r="F3296" s="215" t="s">
        <v>1557</v>
      </c>
      <c r="G3296" s="213"/>
      <c r="H3296" s="214" t="s">
        <v>44</v>
      </c>
      <c r="I3296" s="216"/>
      <c r="J3296" s="213"/>
      <c r="K3296" s="213"/>
      <c r="L3296" s="217"/>
      <c r="M3296" s="218"/>
      <c r="N3296" s="219"/>
      <c r="O3296" s="219"/>
      <c r="P3296" s="219"/>
      <c r="Q3296" s="219"/>
      <c r="R3296" s="219"/>
      <c r="S3296" s="219"/>
      <c r="T3296" s="220"/>
      <c r="AT3296" s="221" t="s">
        <v>272</v>
      </c>
      <c r="AU3296" s="221" t="s">
        <v>91</v>
      </c>
      <c r="AV3296" s="13" t="s">
        <v>89</v>
      </c>
      <c r="AW3296" s="13" t="s">
        <v>38</v>
      </c>
      <c r="AX3296" s="13" t="s">
        <v>82</v>
      </c>
      <c r="AY3296" s="221" t="s">
        <v>262</v>
      </c>
    </row>
    <row r="3297" spans="1:65" s="13" customFormat="1" ht="10">
      <c r="B3297" s="212"/>
      <c r="C3297" s="213"/>
      <c r="D3297" s="208" t="s">
        <v>272</v>
      </c>
      <c r="E3297" s="214" t="s">
        <v>44</v>
      </c>
      <c r="F3297" s="215" t="s">
        <v>1580</v>
      </c>
      <c r="G3297" s="213"/>
      <c r="H3297" s="214" t="s">
        <v>44</v>
      </c>
      <c r="I3297" s="216"/>
      <c r="J3297" s="213"/>
      <c r="K3297" s="213"/>
      <c r="L3297" s="217"/>
      <c r="M3297" s="218"/>
      <c r="N3297" s="219"/>
      <c r="O3297" s="219"/>
      <c r="P3297" s="219"/>
      <c r="Q3297" s="219"/>
      <c r="R3297" s="219"/>
      <c r="S3297" s="219"/>
      <c r="T3297" s="220"/>
      <c r="AT3297" s="221" t="s">
        <v>272</v>
      </c>
      <c r="AU3297" s="221" t="s">
        <v>91</v>
      </c>
      <c r="AV3297" s="13" t="s">
        <v>89</v>
      </c>
      <c r="AW3297" s="13" t="s">
        <v>38</v>
      </c>
      <c r="AX3297" s="13" t="s">
        <v>82</v>
      </c>
      <c r="AY3297" s="221" t="s">
        <v>262</v>
      </c>
    </row>
    <row r="3298" spans="1:65" s="15" customFormat="1" ht="10">
      <c r="B3298" s="233"/>
      <c r="C3298" s="234"/>
      <c r="D3298" s="208" t="s">
        <v>272</v>
      </c>
      <c r="E3298" s="235" t="s">
        <v>44</v>
      </c>
      <c r="F3298" s="236" t="s">
        <v>515</v>
      </c>
      <c r="G3298" s="234"/>
      <c r="H3298" s="237">
        <v>24</v>
      </c>
      <c r="I3298" s="238"/>
      <c r="J3298" s="234"/>
      <c r="K3298" s="234"/>
      <c r="L3298" s="239"/>
      <c r="M3298" s="240"/>
      <c r="N3298" s="241"/>
      <c r="O3298" s="241"/>
      <c r="P3298" s="241"/>
      <c r="Q3298" s="241"/>
      <c r="R3298" s="241"/>
      <c r="S3298" s="241"/>
      <c r="T3298" s="242"/>
      <c r="AT3298" s="243" t="s">
        <v>272</v>
      </c>
      <c r="AU3298" s="243" t="s">
        <v>91</v>
      </c>
      <c r="AV3298" s="15" t="s">
        <v>91</v>
      </c>
      <c r="AW3298" s="15" t="s">
        <v>38</v>
      </c>
      <c r="AX3298" s="15" t="s">
        <v>82</v>
      </c>
      <c r="AY3298" s="243" t="s">
        <v>262</v>
      </c>
    </row>
    <row r="3299" spans="1:65" s="13" customFormat="1" ht="10">
      <c r="B3299" s="212"/>
      <c r="C3299" s="213"/>
      <c r="D3299" s="208" t="s">
        <v>272</v>
      </c>
      <c r="E3299" s="214" t="s">
        <v>44</v>
      </c>
      <c r="F3299" s="215" t="s">
        <v>1581</v>
      </c>
      <c r="G3299" s="213"/>
      <c r="H3299" s="214" t="s">
        <v>44</v>
      </c>
      <c r="I3299" s="216"/>
      <c r="J3299" s="213"/>
      <c r="K3299" s="213"/>
      <c r="L3299" s="217"/>
      <c r="M3299" s="218"/>
      <c r="N3299" s="219"/>
      <c r="O3299" s="219"/>
      <c r="P3299" s="219"/>
      <c r="Q3299" s="219"/>
      <c r="R3299" s="219"/>
      <c r="S3299" s="219"/>
      <c r="T3299" s="220"/>
      <c r="AT3299" s="221" t="s">
        <v>272</v>
      </c>
      <c r="AU3299" s="221" t="s">
        <v>91</v>
      </c>
      <c r="AV3299" s="13" t="s">
        <v>89</v>
      </c>
      <c r="AW3299" s="13" t="s">
        <v>38</v>
      </c>
      <c r="AX3299" s="13" t="s">
        <v>82</v>
      </c>
      <c r="AY3299" s="221" t="s">
        <v>262</v>
      </c>
    </row>
    <row r="3300" spans="1:65" s="13" customFormat="1" ht="10">
      <c r="B3300" s="212"/>
      <c r="C3300" s="213"/>
      <c r="D3300" s="208" t="s">
        <v>272</v>
      </c>
      <c r="E3300" s="214" t="s">
        <v>44</v>
      </c>
      <c r="F3300" s="215" t="s">
        <v>1580</v>
      </c>
      <c r="G3300" s="213"/>
      <c r="H3300" s="214" t="s">
        <v>44</v>
      </c>
      <c r="I3300" s="216"/>
      <c r="J3300" s="213"/>
      <c r="K3300" s="213"/>
      <c r="L3300" s="217"/>
      <c r="M3300" s="218"/>
      <c r="N3300" s="219"/>
      <c r="O3300" s="219"/>
      <c r="P3300" s="219"/>
      <c r="Q3300" s="219"/>
      <c r="R3300" s="219"/>
      <c r="S3300" s="219"/>
      <c r="T3300" s="220"/>
      <c r="AT3300" s="221" t="s">
        <v>272</v>
      </c>
      <c r="AU3300" s="221" t="s">
        <v>91</v>
      </c>
      <c r="AV3300" s="13" t="s">
        <v>89</v>
      </c>
      <c r="AW3300" s="13" t="s">
        <v>38</v>
      </c>
      <c r="AX3300" s="13" t="s">
        <v>82</v>
      </c>
      <c r="AY3300" s="221" t="s">
        <v>262</v>
      </c>
    </row>
    <row r="3301" spans="1:65" s="15" customFormat="1" ht="10">
      <c r="B3301" s="233"/>
      <c r="C3301" s="234"/>
      <c r="D3301" s="208" t="s">
        <v>272</v>
      </c>
      <c r="E3301" s="235" t="s">
        <v>44</v>
      </c>
      <c r="F3301" s="236" t="s">
        <v>351</v>
      </c>
      <c r="G3301" s="234"/>
      <c r="H3301" s="237">
        <v>8</v>
      </c>
      <c r="I3301" s="238"/>
      <c r="J3301" s="234"/>
      <c r="K3301" s="234"/>
      <c r="L3301" s="239"/>
      <c r="M3301" s="240"/>
      <c r="N3301" s="241"/>
      <c r="O3301" s="241"/>
      <c r="P3301" s="241"/>
      <c r="Q3301" s="241"/>
      <c r="R3301" s="241"/>
      <c r="S3301" s="241"/>
      <c r="T3301" s="242"/>
      <c r="AT3301" s="243" t="s">
        <v>272</v>
      </c>
      <c r="AU3301" s="243" t="s">
        <v>91</v>
      </c>
      <c r="AV3301" s="15" t="s">
        <v>91</v>
      </c>
      <c r="AW3301" s="15" t="s">
        <v>38</v>
      </c>
      <c r="AX3301" s="15" t="s">
        <v>82</v>
      </c>
      <c r="AY3301" s="243" t="s">
        <v>262</v>
      </c>
    </row>
    <row r="3302" spans="1:65" s="13" customFormat="1" ht="10">
      <c r="B3302" s="212"/>
      <c r="C3302" s="213"/>
      <c r="D3302" s="208" t="s">
        <v>272</v>
      </c>
      <c r="E3302" s="214" t="s">
        <v>44</v>
      </c>
      <c r="F3302" s="215" t="s">
        <v>1582</v>
      </c>
      <c r="G3302" s="213"/>
      <c r="H3302" s="214" t="s">
        <v>44</v>
      </c>
      <c r="I3302" s="216"/>
      <c r="J3302" s="213"/>
      <c r="K3302" s="213"/>
      <c r="L3302" s="217"/>
      <c r="M3302" s="218"/>
      <c r="N3302" s="219"/>
      <c r="O3302" s="219"/>
      <c r="P3302" s="219"/>
      <c r="Q3302" s="219"/>
      <c r="R3302" s="219"/>
      <c r="S3302" s="219"/>
      <c r="T3302" s="220"/>
      <c r="AT3302" s="221" t="s">
        <v>272</v>
      </c>
      <c r="AU3302" s="221" t="s">
        <v>91</v>
      </c>
      <c r="AV3302" s="13" t="s">
        <v>89</v>
      </c>
      <c r="AW3302" s="13" t="s">
        <v>38</v>
      </c>
      <c r="AX3302" s="13" t="s">
        <v>82</v>
      </c>
      <c r="AY3302" s="221" t="s">
        <v>262</v>
      </c>
    </row>
    <row r="3303" spans="1:65" s="13" customFormat="1" ht="10">
      <c r="B3303" s="212"/>
      <c r="C3303" s="213"/>
      <c r="D3303" s="208" t="s">
        <v>272</v>
      </c>
      <c r="E3303" s="214" t="s">
        <v>44</v>
      </c>
      <c r="F3303" s="215" t="s">
        <v>1580</v>
      </c>
      <c r="G3303" s="213"/>
      <c r="H3303" s="214" t="s">
        <v>44</v>
      </c>
      <c r="I3303" s="216"/>
      <c r="J3303" s="213"/>
      <c r="K3303" s="213"/>
      <c r="L3303" s="217"/>
      <c r="M3303" s="218"/>
      <c r="N3303" s="219"/>
      <c r="O3303" s="219"/>
      <c r="P3303" s="219"/>
      <c r="Q3303" s="219"/>
      <c r="R3303" s="219"/>
      <c r="S3303" s="219"/>
      <c r="T3303" s="220"/>
      <c r="AT3303" s="221" t="s">
        <v>272</v>
      </c>
      <c r="AU3303" s="221" t="s">
        <v>91</v>
      </c>
      <c r="AV3303" s="13" t="s">
        <v>89</v>
      </c>
      <c r="AW3303" s="13" t="s">
        <v>38</v>
      </c>
      <c r="AX3303" s="13" t="s">
        <v>82</v>
      </c>
      <c r="AY3303" s="221" t="s">
        <v>262</v>
      </c>
    </row>
    <row r="3304" spans="1:65" s="15" customFormat="1" ht="10">
      <c r="B3304" s="233"/>
      <c r="C3304" s="234"/>
      <c r="D3304" s="208" t="s">
        <v>272</v>
      </c>
      <c r="E3304" s="235" t="s">
        <v>44</v>
      </c>
      <c r="F3304" s="236" t="s">
        <v>351</v>
      </c>
      <c r="G3304" s="234"/>
      <c r="H3304" s="237">
        <v>8</v>
      </c>
      <c r="I3304" s="238"/>
      <c r="J3304" s="234"/>
      <c r="K3304" s="234"/>
      <c r="L3304" s="239"/>
      <c r="M3304" s="240"/>
      <c r="N3304" s="241"/>
      <c r="O3304" s="241"/>
      <c r="P3304" s="241"/>
      <c r="Q3304" s="241"/>
      <c r="R3304" s="241"/>
      <c r="S3304" s="241"/>
      <c r="T3304" s="242"/>
      <c r="AT3304" s="243" t="s">
        <v>272</v>
      </c>
      <c r="AU3304" s="243" t="s">
        <v>91</v>
      </c>
      <c r="AV3304" s="15" t="s">
        <v>91</v>
      </c>
      <c r="AW3304" s="15" t="s">
        <v>38</v>
      </c>
      <c r="AX3304" s="15" t="s">
        <v>82</v>
      </c>
      <c r="AY3304" s="243" t="s">
        <v>262</v>
      </c>
    </row>
    <row r="3305" spans="1:65" s="13" customFormat="1" ht="10">
      <c r="B3305" s="212"/>
      <c r="C3305" s="213"/>
      <c r="D3305" s="208" t="s">
        <v>272</v>
      </c>
      <c r="E3305" s="214" t="s">
        <v>44</v>
      </c>
      <c r="F3305" s="215" t="s">
        <v>1583</v>
      </c>
      <c r="G3305" s="213"/>
      <c r="H3305" s="214" t="s">
        <v>44</v>
      </c>
      <c r="I3305" s="216"/>
      <c r="J3305" s="213"/>
      <c r="K3305" s="213"/>
      <c r="L3305" s="217"/>
      <c r="M3305" s="218"/>
      <c r="N3305" s="219"/>
      <c r="O3305" s="219"/>
      <c r="P3305" s="219"/>
      <c r="Q3305" s="219"/>
      <c r="R3305" s="219"/>
      <c r="S3305" s="219"/>
      <c r="T3305" s="220"/>
      <c r="AT3305" s="221" t="s">
        <v>272</v>
      </c>
      <c r="AU3305" s="221" t="s">
        <v>91</v>
      </c>
      <c r="AV3305" s="13" t="s">
        <v>89</v>
      </c>
      <c r="AW3305" s="13" t="s">
        <v>38</v>
      </c>
      <c r="AX3305" s="13" t="s">
        <v>82</v>
      </c>
      <c r="AY3305" s="221" t="s">
        <v>262</v>
      </c>
    </row>
    <row r="3306" spans="1:65" s="13" customFormat="1" ht="10">
      <c r="B3306" s="212"/>
      <c r="C3306" s="213"/>
      <c r="D3306" s="208" t="s">
        <v>272</v>
      </c>
      <c r="E3306" s="214" t="s">
        <v>44</v>
      </c>
      <c r="F3306" s="215" t="s">
        <v>1580</v>
      </c>
      <c r="G3306" s="213"/>
      <c r="H3306" s="214" t="s">
        <v>44</v>
      </c>
      <c r="I3306" s="216"/>
      <c r="J3306" s="213"/>
      <c r="K3306" s="213"/>
      <c r="L3306" s="217"/>
      <c r="M3306" s="218"/>
      <c r="N3306" s="219"/>
      <c r="O3306" s="219"/>
      <c r="P3306" s="219"/>
      <c r="Q3306" s="219"/>
      <c r="R3306" s="219"/>
      <c r="S3306" s="219"/>
      <c r="T3306" s="220"/>
      <c r="AT3306" s="221" t="s">
        <v>272</v>
      </c>
      <c r="AU3306" s="221" t="s">
        <v>91</v>
      </c>
      <c r="AV3306" s="13" t="s">
        <v>89</v>
      </c>
      <c r="AW3306" s="13" t="s">
        <v>38</v>
      </c>
      <c r="AX3306" s="13" t="s">
        <v>82</v>
      </c>
      <c r="AY3306" s="221" t="s">
        <v>262</v>
      </c>
    </row>
    <row r="3307" spans="1:65" s="15" customFormat="1" ht="10">
      <c r="B3307" s="233"/>
      <c r="C3307" s="234"/>
      <c r="D3307" s="208" t="s">
        <v>272</v>
      </c>
      <c r="E3307" s="235" t="s">
        <v>44</v>
      </c>
      <c r="F3307" s="236" t="s">
        <v>351</v>
      </c>
      <c r="G3307" s="234"/>
      <c r="H3307" s="237">
        <v>8</v>
      </c>
      <c r="I3307" s="238"/>
      <c r="J3307" s="234"/>
      <c r="K3307" s="234"/>
      <c r="L3307" s="239"/>
      <c r="M3307" s="240"/>
      <c r="N3307" s="241"/>
      <c r="O3307" s="241"/>
      <c r="P3307" s="241"/>
      <c r="Q3307" s="241"/>
      <c r="R3307" s="241"/>
      <c r="S3307" s="241"/>
      <c r="T3307" s="242"/>
      <c r="AT3307" s="243" t="s">
        <v>272</v>
      </c>
      <c r="AU3307" s="243" t="s">
        <v>91</v>
      </c>
      <c r="AV3307" s="15" t="s">
        <v>91</v>
      </c>
      <c r="AW3307" s="15" t="s">
        <v>38</v>
      </c>
      <c r="AX3307" s="15" t="s">
        <v>82</v>
      </c>
      <c r="AY3307" s="243" t="s">
        <v>262</v>
      </c>
    </row>
    <row r="3308" spans="1:65" s="16" customFormat="1" ht="10">
      <c r="B3308" s="244"/>
      <c r="C3308" s="245"/>
      <c r="D3308" s="208" t="s">
        <v>272</v>
      </c>
      <c r="E3308" s="246" t="s">
        <v>44</v>
      </c>
      <c r="F3308" s="247" t="s">
        <v>291</v>
      </c>
      <c r="G3308" s="245"/>
      <c r="H3308" s="248">
        <v>48</v>
      </c>
      <c r="I3308" s="249"/>
      <c r="J3308" s="245"/>
      <c r="K3308" s="245"/>
      <c r="L3308" s="250"/>
      <c r="M3308" s="251"/>
      <c r="N3308" s="252"/>
      <c r="O3308" s="252"/>
      <c r="P3308" s="252"/>
      <c r="Q3308" s="252"/>
      <c r="R3308" s="252"/>
      <c r="S3308" s="252"/>
      <c r="T3308" s="253"/>
      <c r="AT3308" s="254" t="s">
        <v>272</v>
      </c>
      <c r="AU3308" s="254" t="s">
        <v>91</v>
      </c>
      <c r="AV3308" s="16" t="s">
        <v>104</v>
      </c>
      <c r="AW3308" s="16" t="s">
        <v>38</v>
      </c>
      <c r="AX3308" s="16" t="s">
        <v>89</v>
      </c>
      <c r="AY3308" s="254" t="s">
        <v>262</v>
      </c>
    </row>
    <row r="3309" spans="1:65" s="2" customFormat="1" ht="16.5" customHeight="1">
      <c r="A3309" s="37"/>
      <c r="B3309" s="38"/>
      <c r="C3309" s="195" t="s">
        <v>1616</v>
      </c>
      <c r="D3309" s="195" t="s">
        <v>264</v>
      </c>
      <c r="E3309" s="196" t="s">
        <v>1617</v>
      </c>
      <c r="F3309" s="197" t="s">
        <v>1618</v>
      </c>
      <c r="G3309" s="198" t="s">
        <v>518</v>
      </c>
      <c r="H3309" s="199">
        <v>496</v>
      </c>
      <c r="I3309" s="200"/>
      <c r="J3309" s="201">
        <f>ROUND(I3309*H3309,2)</f>
        <v>0</v>
      </c>
      <c r="K3309" s="197" t="s">
        <v>268</v>
      </c>
      <c r="L3309" s="42"/>
      <c r="M3309" s="202" t="s">
        <v>44</v>
      </c>
      <c r="N3309" s="203" t="s">
        <v>53</v>
      </c>
      <c r="O3309" s="67"/>
      <c r="P3309" s="204">
        <f>O3309*H3309</f>
        <v>0</v>
      </c>
      <c r="Q3309" s="204">
        <v>2.2000000000000001E-4</v>
      </c>
      <c r="R3309" s="204">
        <f>Q3309*H3309</f>
        <v>0.10912000000000001</v>
      </c>
      <c r="S3309" s="204">
        <v>0</v>
      </c>
      <c r="T3309" s="205">
        <f>S3309*H3309</f>
        <v>0</v>
      </c>
      <c r="U3309" s="37"/>
      <c r="V3309" s="37"/>
      <c r="W3309" s="37"/>
      <c r="X3309" s="37"/>
      <c r="Y3309" s="37"/>
      <c r="Z3309" s="37"/>
      <c r="AA3309" s="37"/>
      <c r="AB3309" s="37"/>
      <c r="AC3309" s="37"/>
      <c r="AD3309" s="37"/>
      <c r="AE3309" s="37"/>
      <c r="AR3309" s="206" t="s">
        <v>104</v>
      </c>
      <c r="AT3309" s="206" t="s">
        <v>264</v>
      </c>
      <c r="AU3309" s="206" t="s">
        <v>91</v>
      </c>
      <c r="AY3309" s="19" t="s">
        <v>262</v>
      </c>
      <c r="BE3309" s="207">
        <f>IF(N3309="základní",J3309,0)</f>
        <v>0</v>
      </c>
      <c r="BF3309" s="207">
        <f>IF(N3309="snížená",J3309,0)</f>
        <v>0</v>
      </c>
      <c r="BG3309" s="207">
        <f>IF(N3309="zákl. přenesená",J3309,0)</f>
        <v>0</v>
      </c>
      <c r="BH3309" s="207">
        <f>IF(N3309="sníž. přenesená",J3309,0)</f>
        <v>0</v>
      </c>
      <c r="BI3309" s="207">
        <f>IF(N3309="nulová",J3309,0)</f>
        <v>0</v>
      </c>
      <c r="BJ3309" s="19" t="s">
        <v>89</v>
      </c>
      <c r="BK3309" s="207">
        <f>ROUND(I3309*H3309,2)</f>
        <v>0</v>
      </c>
      <c r="BL3309" s="19" t="s">
        <v>104</v>
      </c>
      <c r="BM3309" s="206" t="s">
        <v>1619</v>
      </c>
    </row>
    <row r="3310" spans="1:65" s="2" customFormat="1" ht="81">
      <c r="A3310" s="37"/>
      <c r="B3310" s="38"/>
      <c r="C3310" s="39"/>
      <c r="D3310" s="208" t="s">
        <v>270</v>
      </c>
      <c r="E3310" s="39"/>
      <c r="F3310" s="209" t="s">
        <v>1578</v>
      </c>
      <c r="G3310" s="39"/>
      <c r="H3310" s="39"/>
      <c r="I3310" s="118"/>
      <c r="J3310" s="39"/>
      <c r="K3310" s="39"/>
      <c r="L3310" s="42"/>
      <c r="M3310" s="210"/>
      <c r="N3310" s="211"/>
      <c r="O3310" s="67"/>
      <c r="P3310" s="67"/>
      <c r="Q3310" s="67"/>
      <c r="R3310" s="67"/>
      <c r="S3310" s="67"/>
      <c r="T3310" s="68"/>
      <c r="U3310" s="37"/>
      <c r="V3310" s="37"/>
      <c r="W3310" s="37"/>
      <c r="X3310" s="37"/>
      <c r="Y3310" s="37"/>
      <c r="Z3310" s="37"/>
      <c r="AA3310" s="37"/>
      <c r="AB3310" s="37"/>
      <c r="AC3310" s="37"/>
      <c r="AD3310" s="37"/>
      <c r="AE3310" s="37"/>
      <c r="AT3310" s="19" t="s">
        <v>270</v>
      </c>
      <c r="AU3310" s="19" t="s">
        <v>91</v>
      </c>
    </row>
    <row r="3311" spans="1:65" s="2" customFormat="1" ht="18">
      <c r="A3311" s="37"/>
      <c r="B3311" s="38"/>
      <c r="C3311" s="39"/>
      <c r="D3311" s="208" t="s">
        <v>421</v>
      </c>
      <c r="E3311" s="39"/>
      <c r="F3311" s="209" t="s">
        <v>1588</v>
      </c>
      <c r="G3311" s="39"/>
      <c r="H3311" s="39"/>
      <c r="I3311" s="118"/>
      <c r="J3311" s="39"/>
      <c r="K3311" s="39"/>
      <c r="L3311" s="42"/>
      <c r="M3311" s="210"/>
      <c r="N3311" s="211"/>
      <c r="O3311" s="67"/>
      <c r="P3311" s="67"/>
      <c r="Q3311" s="67"/>
      <c r="R3311" s="67"/>
      <c r="S3311" s="67"/>
      <c r="T3311" s="68"/>
      <c r="U3311" s="37"/>
      <c r="V3311" s="37"/>
      <c r="W3311" s="37"/>
      <c r="X3311" s="37"/>
      <c r="Y3311" s="37"/>
      <c r="Z3311" s="37"/>
      <c r="AA3311" s="37"/>
      <c r="AB3311" s="37"/>
      <c r="AC3311" s="37"/>
      <c r="AD3311" s="37"/>
      <c r="AE3311" s="37"/>
      <c r="AT3311" s="19" t="s">
        <v>421</v>
      </c>
      <c r="AU3311" s="19" t="s">
        <v>91</v>
      </c>
    </row>
    <row r="3312" spans="1:65" s="13" customFormat="1" ht="10">
      <c r="B3312" s="212"/>
      <c r="C3312" s="213"/>
      <c r="D3312" s="208" t="s">
        <v>272</v>
      </c>
      <c r="E3312" s="214" t="s">
        <v>44</v>
      </c>
      <c r="F3312" s="215" t="s">
        <v>1589</v>
      </c>
      <c r="G3312" s="213"/>
      <c r="H3312" s="214" t="s">
        <v>44</v>
      </c>
      <c r="I3312" s="216"/>
      <c r="J3312" s="213"/>
      <c r="K3312" s="213"/>
      <c r="L3312" s="217"/>
      <c r="M3312" s="218"/>
      <c r="N3312" s="219"/>
      <c r="O3312" s="219"/>
      <c r="P3312" s="219"/>
      <c r="Q3312" s="219"/>
      <c r="R3312" s="219"/>
      <c r="S3312" s="219"/>
      <c r="T3312" s="220"/>
      <c r="AT3312" s="221" t="s">
        <v>272</v>
      </c>
      <c r="AU3312" s="221" t="s">
        <v>91</v>
      </c>
      <c r="AV3312" s="13" t="s">
        <v>89</v>
      </c>
      <c r="AW3312" s="13" t="s">
        <v>38</v>
      </c>
      <c r="AX3312" s="13" t="s">
        <v>82</v>
      </c>
      <c r="AY3312" s="221" t="s">
        <v>262</v>
      </c>
    </row>
    <row r="3313" spans="1:65" s="13" customFormat="1" ht="30">
      <c r="B3313" s="212"/>
      <c r="C3313" s="213"/>
      <c r="D3313" s="208" t="s">
        <v>272</v>
      </c>
      <c r="E3313" s="214" t="s">
        <v>44</v>
      </c>
      <c r="F3313" s="215" t="s">
        <v>1590</v>
      </c>
      <c r="G3313" s="213"/>
      <c r="H3313" s="214" t="s">
        <v>44</v>
      </c>
      <c r="I3313" s="216"/>
      <c r="J3313" s="213"/>
      <c r="K3313" s="213"/>
      <c r="L3313" s="217"/>
      <c r="M3313" s="218"/>
      <c r="N3313" s="219"/>
      <c r="O3313" s="219"/>
      <c r="P3313" s="219"/>
      <c r="Q3313" s="219"/>
      <c r="R3313" s="219"/>
      <c r="S3313" s="219"/>
      <c r="T3313" s="220"/>
      <c r="AT3313" s="221" t="s">
        <v>272</v>
      </c>
      <c r="AU3313" s="221" t="s">
        <v>91</v>
      </c>
      <c r="AV3313" s="13" t="s">
        <v>89</v>
      </c>
      <c r="AW3313" s="13" t="s">
        <v>38</v>
      </c>
      <c r="AX3313" s="13" t="s">
        <v>82</v>
      </c>
      <c r="AY3313" s="221" t="s">
        <v>262</v>
      </c>
    </row>
    <row r="3314" spans="1:65" s="13" customFormat="1" ht="10">
      <c r="B3314" s="212"/>
      <c r="C3314" s="213"/>
      <c r="D3314" s="208" t="s">
        <v>272</v>
      </c>
      <c r="E3314" s="214" t="s">
        <v>44</v>
      </c>
      <c r="F3314" s="215" t="s">
        <v>1591</v>
      </c>
      <c r="G3314" s="213"/>
      <c r="H3314" s="214" t="s">
        <v>44</v>
      </c>
      <c r="I3314" s="216"/>
      <c r="J3314" s="213"/>
      <c r="K3314" s="213"/>
      <c r="L3314" s="217"/>
      <c r="M3314" s="218"/>
      <c r="N3314" s="219"/>
      <c r="O3314" s="219"/>
      <c r="P3314" s="219"/>
      <c r="Q3314" s="219"/>
      <c r="R3314" s="219"/>
      <c r="S3314" s="219"/>
      <c r="T3314" s="220"/>
      <c r="AT3314" s="221" t="s">
        <v>272</v>
      </c>
      <c r="AU3314" s="221" t="s">
        <v>91</v>
      </c>
      <c r="AV3314" s="13" t="s">
        <v>89</v>
      </c>
      <c r="AW3314" s="13" t="s">
        <v>38</v>
      </c>
      <c r="AX3314" s="13" t="s">
        <v>82</v>
      </c>
      <c r="AY3314" s="221" t="s">
        <v>262</v>
      </c>
    </row>
    <row r="3315" spans="1:65" s="13" customFormat="1" ht="10">
      <c r="B3315" s="212"/>
      <c r="C3315" s="213"/>
      <c r="D3315" s="208" t="s">
        <v>272</v>
      </c>
      <c r="E3315" s="214" t="s">
        <v>44</v>
      </c>
      <c r="F3315" s="215" t="s">
        <v>1592</v>
      </c>
      <c r="G3315" s="213"/>
      <c r="H3315" s="214" t="s">
        <v>44</v>
      </c>
      <c r="I3315" s="216"/>
      <c r="J3315" s="213"/>
      <c r="K3315" s="213"/>
      <c r="L3315" s="217"/>
      <c r="M3315" s="218"/>
      <c r="N3315" s="219"/>
      <c r="O3315" s="219"/>
      <c r="P3315" s="219"/>
      <c r="Q3315" s="219"/>
      <c r="R3315" s="219"/>
      <c r="S3315" s="219"/>
      <c r="T3315" s="220"/>
      <c r="AT3315" s="221" t="s">
        <v>272</v>
      </c>
      <c r="AU3315" s="221" t="s">
        <v>91</v>
      </c>
      <c r="AV3315" s="13" t="s">
        <v>89</v>
      </c>
      <c r="AW3315" s="13" t="s">
        <v>38</v>
      </c>
      <c r="AX3315" s="13" t="s">
        <v>82</v>
      </c>
      <c r="AY3315" s="221" t="s">
        <v>262</v>
      </c>
    </row>
    <row r="3316" spans="1:65" s="13" customFormat="1" ht="10">
      <c r="B3316" s="212"/>
      <c r="C3316" s="213"/>
      <c r="D3316" s="208" t="s">
        <v>272</v>
      </c>
      <c r="E3316" s="214" t="s">
        <v>44</v>
      </c>
      <c r="F3316" s="215" t="s">
        <v>1593</v>
      </c>
      <c r="G3316" s="213"/>
      <c r="H3316" s="214" t="s">
        <v>44</v>
      </c>
      <c r="I3316" s="216"/>
      <c r="J3316" s="213"/>
      <c r="K3316" s="213"/>
      <c r="L3316" s="217"/>
      <c r="M3316" s="218"/>
      <c r="N3316" s="219"/>
      <c r="O3316" s="219"/>
      <c r="P3316" s="219"/>
      <c r="Q3316" s="219"/>
      <c r="R3316" s="219"/>
      <c r="S3316" s="219"/>
      <c r="T3316" s="220"/>
      <c r="AT3316" s="221" t="s">
        <v>272</v>
      </c>
      <c r="AU3316" s="221" t="s">
        <v>91</v>
      </c>
      <c r="AV3316" s="13" t="s">
        <v>89</v>
      </c>
      <c r="AW3316" s="13" t="s">
        <v>38</v>
      </c>
      <c r="AX3316" s="13" t="s">
        <v>82</v>
      </c>
      <c r="AY3316" s="221" t="s">
        <v>262</v>
      </c>
    </row>
    <row r="3317" spans="1:65" s="15" customFormat="1" ht="10">
      <c r="B3317" s="233"/>
      <c r="C3317" s="234"/>
      <c r="D3317" s="208" t="s">
        <v>272</v>
      </c>
      <c r="E3317" s="235" t="s">
        <v>44</v>
      </c>
      <c r="F3317" s="236" t="s">
        <v>104</v>
      </c>
      <c r="G3317" s="234"/>
      <c r="H3317" s="237">
        <v>4</v>
      </c>
      <c r="I3317" s="238"/>
      <c r="J3317" s="234"/>
      <c r="K3317" s="234"/>
      <c r="L3317" s="239"/>
      <c r="M3317" s="240"/>
      <c r="N3317" s="241"/>
      <c r="O3317" s="241"/>
      <c r="P3317" s="241"/>
      <c r="Q3317" s="241"/>
      <c r="R3317" s="241"/>
      <c r="S3317" s="241"/>
      <c r="T3317" s="242"/>
      <c r="AT3317" s="243" t="s">
        <v>272</v>
      </c>
      <c r="AU3317" s="243" t="s">
        <v>91</v>
      </c>
      <c r="AV3317" s="15" t="s">
        <v>91</v>
      </c>
      <c r="AW3317" s="15" t="s">
        <v>38</v>
      </c>
      <c r="AX3317" s="15" t="s">
        <v>82</v>
      </c>
      <c r="AY3317" s="243" t="s">
        <v>262</v>
      </c>
    </row>
    <row r="3318" spans="1:65" s="13" customFormat="1" ht="10">
      <c r="B3318" s="212"/>
      <c r="C3318" s="213"/>
      <c r="D3318" s="208" t="s">
        <v>272</v>
      </c>
      <c r="E3318" s="214" t="s">
        <v>44</v>
      </c>
      <c r="F3318" s="215" t="s">
        <v>1594</v>
      </c>
      <c r="G3318" s="213"/>
      <c r="H3318" s="214" t="s">
        <v>44</v>
      </c>
      <c r="I3318" s="216"/>
      <c r="J3318" s="213"/>
      <c r="K3318" s="213"/>
      <c r="L3318" s="217"/>
      <c r="M3318" s="218"/>
      <c r="N3318" s="219"/>
      <c r="O3318" s="219"/>
      <c r="P3318" s="219"/>
      <c r="Q3318" s="219"/>
      <c r="R3318" s="219"/>
      <c r="S3318" s="219"/>
      <c r="T3318" s="220"/>
      <c r="AT3318" s="221" t="s">
        <v>272</v>
      </c>
      <c r="AU3318" s="221" t="s">
        <v>91</v>
      </c>
      <c r="AV3318" s="13" t="s">
        <v>89</v>
      </c>
      <c r="AW3318" s="13" t="s">
        <v>38</v>
      </c>
      <c r="AX3318" s="13" t="s">
        <v>82</v>
      </c>
      <c r="AY3318" s="221" t="s">
        <v>262</v>
      </c>
    </row>
    <row r="3319" spans="1:65" s="13" customFormat="1" ht="10">
      <c r="B3319" s="212"/>
      <c r="C3319" s="213"/>
      <c r="D3319" s="208" t="s">
        <v>272</v>
      </c>
      <c r="E3319" s="214" t="s">
        <v>44</v>
      </c>
      <c r="F3319" s="215" t="s">
        <v>1567</v>
      </c>
      <c r="G3319" s="213"/>
      <c r="H3319" s="214" t="s">
        <v>44</v>
      </c>
      <c r="I3319" s="216"/>
      <c r="J3319" s="213"/>
      <c r="K3319" s="213"/>
      <c r="L3319" s="217"/>
      <c r="M3319" s="218"/>
      <c r="N3319" s="219"/>
      <c r="O3319" s="219"/>
      <c r="P3319" s="219"/>
      <c r="Q3319" s="219"/>
      <c r="R3319" s="219"/>
      <c r="S3319" s="219"/>
      <c r="T3319" s="220"/>
      <c r="AT3319" s="221" t="s">
        <v>272</v>
      </c>
      <c r="AU3319" s="221" t="s">
        <v>91</v>
      </c>
      <c r="AV3319" s="13" t="s">
        <v>89</v>
      </c>
      <c r="AW3319" s="13" t="s">
        <v>38</v>
      </c>
      <c r="AX3319" s="13" t="s">
        <v>82</v>
      </c>
      <c r="AY3319" s="221" t="s">
        <v>262</v>
      </c>
    </row>
    <row r="3320" spans="1:65" s="15" customFormat="1" ht="10">
      <c r="B3320" s="233"/>
      <c r="C3320" s="234"/>
      <c r="D3320" s="208" t="s">
        <v>272</v>
      </c>
      <c r="E3320" s="235" t="s">
        <v>44</v>
      </c>
      <c r="F3320" s="236" t="s">
        <v>1595</v>
      </c>
      <c r="G3320" s="234"/>
      <c r="H3320" s="237">
        <v>414</v>
      </c>
      <c r="I3320" s="238"/>
      <c r="J3320" s="234"/>
      <c r="K3320" s="234"/>
      <c r="L3320" s="239"/>
      <c r="M3320" s="240"/>
      <c r="N3320" s="241"/>
      <c r="O3320" s="241"/>
      <c r="P3320" s="241"/>
      <c r="Q3320" s="241"/>
      <c r="R3320" s="241"/>
      <c r="S3320" s="241"/>
      <c r="T3320" s="242"/>
      <c r="AT3320" s="243" t="s">
        <v>272</v>
      </c>
      <c r="AU3320" s="243" t="s">
        <v>91</v>
      </c>
      <c r="AV3320" s="15" t="s">
        <v>91</v>
      </c>
      <c r="AW3320" s="15" t="s">
        <v>38</v>
      </c>
      <c r="AX3320" s="15" t="s">
        <v>82</v>
      </c>
      <c r="AY3320" s="243" t="s">
        <v>262</v>
      </c>
    </row>
    <row r="3321" spans="1:65" s="15" customFormat="1" ht="10">
      <c r="B3321" s="233"/>
      <c r="C3321" s="234"/>
      <c r="D3321" s="208" t="s">
        <v>272</v>
      </c>
      <c r="E3321" s="235" t="s">
        <v>44</v>
      </c>
      <c r="F3321" s="236" t="s">
        <v>1596</v>
      </c>
      <c r="G3321" s="234"/>
      <c r="H3321" s="237">
        <v>78</v>
      </c>
      <c r="I3321" s="238"/>
      <c r="J3321" s="234"/>
      <c r="K3321" s="234"/>
      <c r="L3321" s="239"/>
      <c r="M3321" s="240"/>
      <c r="N3321" s="241"/>
      <c r="O3321" s="241"/>
      <c r="P3321" s="241"/>
      <c r="Q3321" s="241"/>
      <c r="R3321" s="241"/>
      <c r="S3321" s="241"/>
      <c r="T3321" s="242"/>
      <c r="AT3321" s="243" t="s">
        <v>272</v>
      </c>
      <c r="AU3321" s="243" t="s">
        <v>91</v>
      </c>
      <c r="AV3321" s="15" t="s">
        <v>91</v>
      </c>
      <c r="AW3321" s="15" t="s">
        <v>38</v>
      </c>
      <c r="AX3321" s="15" t="s">
        <v>82</v>
      </c>
      <c r="AY3321" s="243" t="s">
        <v>262</v>
      </c>
    </row>
    <row r="3322" spans="1:65" s="16" customFormat="1" ht="10">
      <c r="B3322" s="244"/>
      <c r="C3322" s="245"/>
      <c r="D3322" s="208" t="s">
        <v>272</v>
      </c>
      <c r="E3322" s="246" t="s">
        <v>44</v>
      </c>
      <c r="F3322" s="247" t="s">
        <v>291</v>
      </c>
      <c r="G3322" s="245"/>
      <c r="H3322" s="248">
        <v>496</v>
      </c>
      <c r="I3322" s="249"/>
      <c r="J3322" s="245"/>
      <c r="K3322" s="245"/>
      <c r="L3322" s="250"/>
      <c r="M3322" s="251"/>
      <c r="N3322" s="252"/>
      <c r="O3322" s="252"/>
      <c r="P3322" s="252"/>
      <c r="Q3322" s="252"/>
      <c r="R3322" s="252"/>
      <c r="S3322" s="252"/>
      <c r="T3322" s="253"/>
      <c r="AT3322" s="254" t="s">
        <v>272</v>
      </c>
      <c r="AU3322" s="254" t="s">
        <v>91</v>
      </c>
      <c r="AV3322" s="16" t="s">
        <v>104</v>
      </c>
      <c r="AW3322" s="16" t="s">
        <v>38</v>
      </c>
      <c r="AX3322" s="16" t="s">
        <v>89</v>
      </c>
      <c r="AY3322" s="254" t="s">
        <v>262</v>
      </c>
    </row>
    <row r="3323" spans="1:65" s="2" customFormat="1" ht="16.5" customHeight="1">
      <c r="A3323" s="37"/>
      <c r="B3323" s="38"/>
      <c r="C3323" s="195" t="s">
        <v>1620</v>
      </c>
      <c r="D3323" s="195" t="s">
        <v>264</v>
      </c>
      <c r="E3323" s="196" t="s">
        <v>1621</v>
      </c>
      <c r="F3323" s="197" t="s">
        <v>1622</v>
      </c>
      <c r="G3323" s="198" t="s">
        <v>518</v>
      </c>
      <c r="H3323" s="199">
        <v>116</v>
      </c>
      <c r="I3323" s="200"/>
      <c r="J3323" s="201">
        <f>ROUND(I3323*H3323,2)</f>
        <v>0</v>
      </c>
      <c r="K3323" s="197" t="s">
        <v>268</v>
      </c>
      <c r="L3323" s="42"/>
      <c r="M3323" s="202" t="s">
        <v>44</v>
      </c>
      <c r="N3323" s="203" t="s">
        <v>53</v>
      </c>
      <c r="O3323" s="67"/>
      <c r="P3323" s="204">
        <f>O3323*H3323</f>
        <v>0</v>
      </c>
      <c r="Q3323" s="204">
        <v>3.8999999999999999E-4</v>
      </c>
      <c r="R3323" s="204">
        <f>Q3323*H3323</f>
        <v>4.5240000000000002E-2</v>
      </c>
      <c r="S3323" s="204">
        <v>0</v>
      </c>
      <c r="T3323" s="205">
        <f>S3323*H3323</f>
        <v>0</v>
      </c>
      <c r="U3323" s="37"/>
      <c r="V3323" s="37"/>
      <c r="W3323" s="37"/>
      <c r="X3323" s="37"/>
      <c r="Y3323" s="37"/>
      <c r="Z3323" s="37"/>
      <c r="AA3323" s="37"/>
      <c r="AB3323" s="37"/>
      <c r="AC3323" s="37"/>
      <c r="AD3323" s="37"/>
      <c r="AE3323" s="37"/>
      <c r="AR3323" s="206" t="s">
        <v>104</v>
      </c>
      <c r="AT3323" s="206" t="s">
        <v>264</v>
      </c>
      <c r="AU3323" s="206" t="s">
        <v>91</v>
      </c>
      <c r="AY3323" s="19" t="s">
        <v>262</v>
      </c>
      <c r="BE3323" s="207">
        <f>IF(N3323="základní",J3323,0)</f>
        <v>0</v>
      </c>
      <c r="BF3323" s="207">
        <f>IF(N3323="snížená",J3323,0)</f>
        <v>0</v>
      </c>
      <c r="BG3323" s="207">
        <f>IF(N3323="zákl. přenesená",J3323,0)</f>
        <v>0</v>
      </c>
      <c r="BH3323" s="207">
        <f>IF(N3323="sníž. přenesená",J3323,0)</f>
        <v>0</v>
      </c>
      <c r="BI3323" s="207">
        <f>IF(N3323="nulová",J3323,0)</f>
        <v>0</v>
      </c>
      <c r="BJ3323" s="19" t="s">
        <v>89</v>
      </c>
      <c r="BK3323" s="207">
        <f>ROUND(I3323*H3323,2)</f>
        <v>0</v>
      </c>
      <c r="BL3323" s="19" t="s">
        <v>104</v>
      </c>
      <c r="BM3323" s="206" t="s">
        <v>1623</v>
      </c>
    </row>
    <row r="3324" spans="1:65" s="2" customFormat="1" ht="81">
      <c r="A3324" s="37"/>
      <c r="B3324" s="38"/>
      <c r="C3324" s="39"/>
      <c r="D3324" s="208" t="s">
        <v>270</v>
      </c>
      <c r="E3324" s="39"/>
      <c r="F3324" s="209" t="s">
        <v>1578</v>
      </c>
      <c r="G3324" s="39"/>
      <c r="H3324" s="39"/>
      <c r="I3324" s="118"/>
      <c r="J3324" s="39"/>
      <c r="K3324" s="39"/>
      <c r="L3324" s="42"/>
      <c r="M3324" s="210"/>
      <c r="N3324" s="211"/>
      <c r="O3324" s="67"/>
      <c r="P3324" s="67"/>
      <c r="Q3324" s="67"/>
      <c r="R3324" s="67"/>
      <c r="S3324" s="67"/>
      <c r="T3324" s="68"/>
      <c r="U3324" s="37"/>
      <c r="V3324" s="37"/>
      <c r="W3324" s="37"/>
      <c r="X3324" s="37"/>
      <c r="Y3324" s="37"/>
      <c r="Z3324" s="37"/>
      <c r="AA3324" s="37"/>
      <c r="AB3324" s="37"/>
      <c r="AC3324" s="37"/>
      <c r="AD3324" s="37"/>
      <c r="AE3324" s="37"/>
      <c r="AT3324" s="19" t="s">
        <v>270</v>
      </c>
      <c r="AU3324" s="19" t="s">
        <v>91</v>
      </c>
    </row>
    <row r="3325" spans="1:65" s="2" customFormat="1" ht="18">
      <c r="A3325" s="37"/>
      <c r="B3325" s="38"/>
      <c r="C3325" s="39"/>
      <c r="D3325" s="208" t="s">
        <v>421</v>
      </c>
      <c r="E3325" s="39"/>
      <c r="F3325" s="209" t="s">
        <v>1601</v>
      </c>
      <c r="G3325" s="39"/>
      <c r="H3325" s="39"/>
      <c r="I3325" s="118"/>
      <c r="J3325" s="39"/>
      <c r="K3325" s="39"/>
      <c r="L3325" s="42"/>
      <c r="M3325" s="210"/>
      <c r="N3325" s="211"/>
      <c r="O3325" s="67"/>
      <c r="P3325" s="67"/>
      <c r="Q3325" s="67"/>
      <c r="R3325" s="67"/>
      <c r="S3325" s="67"/>
      <c r="T3325" s="68"/>
      <c r="U3325" s="37"/>
      <c r="V3325" s="37"/>
      <c r="W3325" s="37"/>
      <c r="X3325" s="37"/>
      <c r="Y3325" s="37"/>
      <c r="Z3325" s="37"/>
      <c r="AA3325" s="37"/>
      <c r="AB3325" s="37"/>
      <c r="AC3325" s="37"/>
      <c r="AD3325" s="37"/>
      <c r="AE3325" s="37"/>
      <c r="AT3325" s="19" t="s">
        <v>421</v>
      </c>
      <c r="AU3325" s="19" t="s">
        <v>91</v>
      </c>
    </row>
    <row r="3326" spans="1:65" s="13" customFormat="1" ht="10">
      <c r="B3326" s="212"/>
      <c r="C3326" s="213"/>
      <c r="D3326" s="208" t="s">
        <v>272</v>
      </c>
      <c r="E3326" s="214" t="s">
        <v>44</v>
      </c>
      <c r="F3326" s="215" t="s">
        <v>1559</v>
      </c>
      <c r="G3326" s="213"/>
      <c r="H3326" s="214" t="s">
        <v>44</v>
      </c>
      <c r="I3326" s="216"/>
      <c r="J3326" s="213"/>
      <c r="K3326" s="213"/>
      <c r="L3326" s="217"/>
      <c r="M3326" s="218"/>
      <c r="N3326" s="219"/>
      <c r="O3326" s="219"/>
      <c r="P3326" s="219"/>
      <c r="Q3326" s="219"/>
      <c r="R3326" s="219"/>
      <c r="S3326" s="219"/>
      <c r="T3326" s="220"/>
      <c r="AT3326" s="221" t="s">
        <v>272</v>
      </c>
      <c r="AU3326" s="221" t="s">
        <v>91</v>
      </c>
      <c r="AV3326" s="13" t="s">
        <v>89</v>
      </c>
      <c r="AW3326" s="13" t="s">
        <v>38</v>
      </c>
      <c r="AX3326" s="13" t="s">
        <v>82</v>
      </c>
      <c r="AY3326" s="221" t="s">
        <v>262</v>
      </c>
    </row>
    <row r="3327" spans="1:65" s="13" customFormat="1" ht="10">
      <c r="B3327" s="212"/>
      <c r="C3327" s="213"/>
      <c r="D3327" s="208" t="s">
        <v>272</v>
      </c>
      <c r="E3327" s="214" t="s">
        <v>44</v>
      </c>
      <c r="F3327" s="215" t="s">
        <v>1602</v>
      </c>
      <c r="G3327" s="213"/>
      <c r="H3327" s="214" t="s">
        <v>44</v>
      </c>
      <c r="I3327" s="216"/>
      <c r="J3327" s="213"/>
      <c r="K3327" s="213"/>
      <c r="L3327" s="217"/>
      <c r="M3327" s="218"/>
      <c r="N3327" s="219"/>
      <c r="O3327" s="219"/>
      <c r="P3327" s="219"/>
      <c r="Q3327" s="219"/>
      <c r="R3327" s="219"/>
      <c r="S3327" s="219"/>
      <c r="T3327" s="220"/>
      <c r="AT3327" s="221" t="s">
        <v>272</v>
      </c>
      <c r="AU3327" s="221" t="s">
        <v>91</v>
      </c>
      <c r="AV3327" s="13" t="s">
        <v>89</v>
      </c>
      <c r="AW3327" s="13" t="s">
        <v>38</v>
      </c>
      <c r="AX3327" s="13" t="s">
        <v>82</v>
      </c>
      <c r="AY3327" s="221" t="s">
        <v>262</v>
      </c>
    </row>
    <row r="3328" spans="1:65" s="15" customFormat="1" ht="10">
      <c r="B3328" s="233"/>
      <c r="C3328" s="234"/>
      <c r="D3328" s="208" t="s">
        <v>272</v>
      </c>
      <c r="E3328" s="235" t="s">
        <v>44</v>
      </c>
      <c r="F3328" s="236" t="s">
        <v>91</v>
      </c>
      <c r="G3328" s="234"/>
      <c r="H3328" s="237">
        <v>2</v>
      </c>
      <c r="I3328" s="238"/>
      <c r="J3328" s="234"/>
      <c r="K3328" s="234"/>
      <c r="L3328" s="239"/>
      <c r="M3328" s="240"/>
      <c r="N3328" s="241"/>
      <c r="O3328" s="241"/>
      <c r="P3328" s="241"/>
      <c r="Q3328" s="241"/>
      <c r="R3328" s="241"/>
      <c r="S3328" s="241"/>
      <c r="T3328" s="242"/>
      <c r="AT3328" s="243" t="s">
        <v>272</v>
      </c>
      <c r="AU3328" s="243" t="s">
        <v>91</v>
      </c>
      <c r="AV3328" s="15" t="s">
        <v>91</v>
      </c>
      <c r="AW3328" s="15" t="s">
        <v>38</v>
      </c>
      <c r="AX3328" s="15" t="s">
        <v>82</v>
      </c>
      <c r="AY3328" s="243" t="s">
        <v>262</v>
      </c>
    </row>
    <row r="3329" spans="2:51" s="13" customFormat="1" ht="10">
      <c r="B3329" s="212"/>
      <c r="C3329" s="213"/>
      <c r="D3329" s="208" t="s">
        <v>272</v>
      </c>
      <c r="E3329" s="214" t="s">
        <v>44</v>
      </c>
      <c r="F3329" s="215" t="s">
        <v>1561</v>
      </c>
      <c r="G3329" s="213"/>
      <c r="H3329" s="214" t="s">
        <v>44</v>
      </c>
      <c r="I3329" s="216"/>
      <c r="J3329" s="213"/>
      <c r="K3329" s="213"/>
      <c r="L3329" s="217"/>
      <c r="M3329" s="218"/>
      <c r="N3329" s="219"/>
      <c r="O3329" s="219"/>
      <c r="P3329" s="219"/>
      <c r="Q3329" s="219"/>
      <c r="R3329" s="219"/>
      <c r="S3329" s="219"/>
      <c r="T3329" s="220"/>
      <c r="AT3329" s="221" t="s">
        <v>272</v>
      </c>
      <c r="AU3329" s="221" t="s">
        <v>91</v>
      </c>
      <c r="AV3329" s="13" t="s">
        <v>89</v>
      </c>
      <c r="AW3329" s="13" t="s">
        <v>38</v>
      </c>
      <c r="AX3329" s="13" t="s">
        <v>82</v>
      </c>
      <c r="AY3329" s="221" t="s">
        <v>262</v>
      </c>
    </row>
    <row r="3330" spans="2:51" s="13" customFormat="1" ht="10">
      <c r="B3330" s="212"/>
      <c r="C3330" s="213"/>
      <c r="D3330" s="208" t="s">
        <v>272</v>
      </c>
      <c r="E3330" s="214" t="s">
        <v>44</v>
      </c>
      <c r="F3330" s="215" t="s">
        <v>1602</v>
      </c>
      <c r="G3330" s="213"/>
      <c r="H3330" s="214" t="s">
        <v>44</v>
      </c>
      <c r="I3330" s="216"/>
      <c r="J3330" s="213"/>
      <c r="K3330" s="213"/>
      <c r="L3330" s="217"/>
      <c r="M3330" s="218"/>
      <c r="N3330" s="219"/>
      <c r="O3330" s="219"/>
      <c r="P3330" s="219"/>
      <c r="Q3330" s="219"/>
      <c r="R3330" s="219"/>
      <c r="S3330" s="219"/>
      <c r="T3330" s="220"/>
      <c r="AT3330" s="221" t="s">
        <v>272</v>
      </c>
      <c r="AU3330" s="221" t="s">
        <v>91</v>
      </c>
      <c r="AV3330" s="13" t="s">
        <v>89</v>
      </c>
      <c r="AW3330" s="13" t="s">
        <v>38</v>
      </c>
      <c r="AX3330" s="13" t="s">
        <v>82</v>
      </c>
      <c r="AY3330" s="221" t="s">
        <v>262</v>
      </c>
    </row>
    <row r="3331" spans="2:51" s="15" customFormat="1" ht="10">
      <c r="B3331" s="233"/>
      <c r="C3331" s="234"/>
      <c r="D3331" s="208" t="s">
        <v>272</v>
      </c>
      <c r="E3331" s="235" t="s">
        <v>44</v>
      </c>
      <c r="F3331" s="236" t="s">
        <v>351</v>
      </c>
      <c r="G3331" s="234"/>
      <c r="H3331" s="237">
        <v>8</v>
      </c>
      <c r="I3331" s="238"/>
      <c r="J3331" s="234"/>
      <c r="K3331" s="234"/>
      <c r="L3331" s="239"/>
      <c r="M3331" s="240"/>
      <c r="N3331" s="241"/>
      <c r="O3331" s="241"/>
      <c r="P3331" s="241"/>
      <c r="Q3331" s="241"/>
      <c r="R3331" s="241"/>
      <c r="S3331" s="241"/>
      <c r="T3331" s="242"/>
      <c r="AT3331" s="243" t="s">
        <v>272</v>
      </c>
      <c r="AU3331" s="243" t="s">
        <v>91</v>
      </c>
      <c r="AV3331" s="15" t="s">
        <v>91</v>
      </c>
      <c r="AW3331" s="15" t="s">
        <v>38</v>
      </c>
      <c r="AX3331" s="15" t="s">
        <v>82</v>
      </c>
      <c r="AY3331" s="243" t="s">
        <v>262</v>
      </c>
    </row>
    <row r="3332" spans="2:51" s="13" customFormat="1" ht="10">
      <c r="B3332" s="212"/>
      <c r="C3332" s="213"/>
      <c r="D3332" s="208" t="s">
        <v>272</v>
      </c>
      <c r="E3332" s="214" t="s">
        <v>44</v>
      </c>
      <c r="F3332" s="215" t="s">
        <v>1562</v>
      </c>
      <c r="G3332" s="213"/>
      <c r="H3332" s="214" t="s">
        <v>44</v>
      </c>
      <c r="I3332" s="216"/>
      <c r="J3332" s="213"/>
      <c r="K3332" s="213"/>
      <c r="L3332" s="217"/>
      <c r="M3332" s="218"/>
      <c r="N3332" s="219"/>
      <c r="O3332" s="219"/>
      <c r="P3332" s="219"/>
      <c r="Q3332" s="219"/>
      <c r="R3332" s="219"/>
      <c r="S3332" s="219"/>
      <c r="T3332" s="220"/>
      <c r="AT3332" s="221" t="s">
        <v>272</v>
      </c>
      <c r="AU3332" s="221" t="s">
        <v>91</v>
      </c>
      <c r="AV3332" s="13" t="s">
        <v>89</v>
      </c>
      <c r="AW3332" s="13" t="s">
        <v>38</v>
      </c>
      <c r="AX3332" s="13" t="s">
        <v>82</v>
      </c>
      <c r="AY3332" s="221" t="s">
        <v>262</v>
      </c>
    </row>
    <row r="3333" spans="2:51" s="13" customFormat="1" ht="10">
      <c r="B3333" s="212"/>
      <c r="C3333" s="213"/>
      <c r="D3333" s="208" t="s">
        <v>272</v>
      </c>
      <c r="E3333" s="214" t="s">
        <v>44</v>
      </c>
      <c r="F3333" s="215" t="s">
        <v>1602</v>
      </c>
      <c r="G3333" s="213"/>
      <c r="H3333" s="214" t="s">
        <v>44</v>
      </c>
      <c r="I3333" s="216"/>
      <c r="J3333" s="213"/>
      <c r="K3333" s="213"/>
      <c r="L3333" s="217"/>
      <c r="M3333" s="218"/>
      <c r="N3333" s="219"/>
      <c r="O3333" s="219"/>
      <c r="P3333" s="219"/>
      <c r="Q3333" s="219"/>
      <c r="R3333" s="219"/>
      <c r="S3333" s="219"/>
      <c r="T3333" s="220"/>
      <c r="AT3333" s="221" t="s">
        <v>272</v>
      </c>
      <c r="AU3333" s="221" t="s">
        <v>91</v>
      </c>
      <c r="AV3333" s="13" t="s">
        <v>89</v>
      </c>
      <c r="AW3333" s="13" t="s">
        <v>38</v>
      </c>
      <c r="AX3333" s="13" t="s">
        <v>82</v>
      </c>
      <c r="AY3333" s="221" t="s">
        <v>262</v>
      </c>
    </row>
    <row r="3334" spans="2:51" s="15" customFormat="1" ht="10">
      <c r="B3334" s="233"/>
      <c r="C3334" s="234"/>
      <c r="D3334" s="208" t="s">
        <v>272</v>
      </c>
      <c r="E3334" s="235" t="s">
        <v>44</v>
      </c>
      <c r="F3334" s="236" t="s">
        <v>1603</v>
      </c>
      <c r="G3334" s="234"/>
      <c r="H3334" s="237">
        <v>12</v>
      </c>
      <c r="I3334" s="238"/>
      <c r="J3334" s="234"/>
      <c r="K3334" s="234"/>
      <c r="L3334" s="239"/>
      <c r="M3334" s="240"/>
      <c r="N3334" s="241"/>
      <c r="O3334" s="241"/>
      <c r="P3334" s="241"/>
      <c r="Q3334" s="241"/>
      <c r="R3334" s="241"/>
      <c r="S3334" s="241"/>
      <c r="T3334" s="242"/>
      <c r="AT3334" s="243" t="s">
        <v>272</v>
      </c>
      <c r="AU3334" s="243" t="s">
        <v>91</v>
      </c>
      <c r="AV3334" s="15" t="s">
        <v>91</v>
      </c>
      <c r="AW3334" s="15" t="s">
        <v>38</v>
      </c>
      <c r="AX3334" s="15" t="s">
        <v>82</v>
      </c>
      <c r="AY3334" s="243" t="s">
        <v>262</v>
      </c>
    </row>
    <row r="3335" spans="2:51" s="13" customFormat="1" ht="10">
      <c r="B3335" s="212"/>
      <c r="C3335" s="213"/>
      <c r="D3335" s="208" t="s">
        <v>272</v>
      </c>
      <c r="E3335" s="214" t="s">
        <v>44</v>
      </c>
      <c r="F3335" s="215" t="s">
        <v>1564</v>
      </c>
      <c r="G3335" s="213"/>
      <c r="H3335" s="214" t="s">
        <v>44</v>
      </c>
      <c r="I3335" s="216"/>
      <c r="J3335" s="213"/>
      <c r="K3335" s="213"/>
      <c r="L3335" s="217"/>
      <c r="M3335" s="218"/>
      <c r="N3335" s="219"/>
      <c r="O3335" s="219"/>
      <c r="P3335" s="219"/>
      <c r="Q3335" s="219"/>
      <c r="R3335" s="219"/>
      <c r="S3335" s="219"/>
      <c r="T3335" s="220"/>
      <c r="AT3335" s="221" t="s">
        <v>272</v>
      </c>
      <c r="AU3335" s="221" t="s">
        <v>91</v>
      </c>
      <c r="AV3335" s="13" t="s">
        <v>89</v>
      </c>
      <c r="AW3335" s="13" t="s">
        <v>38</v>
      </c>
      <c r="AX3335" s="13" t="s">
        <v>82</v>
      </c>
      <c r="AY3335" s="221" t="s">
        <v>262</v>
      </c>
    </row>
    <row r="3336" spans="2:51" s="13" customFormat="1" ht="10">
      <c r="B3336" s="212"/>
      <c r="C3336" s="213"/>
      <c r="D3336" s="208" t="s">
        <v>272</v>
      </c>
      <c r="E3336" s="214" t="s">
        <v>44</v>
      </c>
      <c r="F3336" s="215" t="s">
        <v>1602</v>
      </c>
      <c r="G3336" s="213"/>
      <c r="H3336" s="214" t="s">
        <v>44</v>
      </c>
      <c r="I3336" s="216"/>
      <c r="J3336" s="213"/>
      <c r="K3336" s="213"/>
      <c r="L3336" s="217"/>
      <c r="M3336" s="218"/>
      <c r="N3336" s="219"/>
      <c r="O3336" s="219"/>
      <c r="P3336" s="219"/>
      <c r="Q3336" s="219"/>
      <c r="R3336" s="219"/>
      <c r="S3336" s="219"/>
      <c r="T3336" s="220"/>
      <c r="AT3336" s="221" t="s">
        <v>272</v>
      </c>
      <c r="AU3336" s="221" t="s">
        <v>91</v>
      </c>
      <c r="AV3336" s="13" t="s">
        <v>89</v>
      </c>
      <c r="AW3336" s="13" t="s">
        <v>38</v>
      </c>
      <c r="AX3336" s="13" t="s">
        <v>82</v>
      </c>
      <c r="AY3336" s="221" t="s">
        <v>262</v>
      </c>
    </row>
    <row r="3337" spans="2:51" s="15" customFormat="1" ht="10">
      <c r="B3337" s="233"/>
      <c r="C3337" s="234"/>
      <c r="D3337" s="208" t="s">
        <v>272</v>
      </c>
      <c r="E3337" s="235" t="s">
        <v>44</v>
      </c>
      <c r="F3337" s="236" t="s">
        <v>1604</v>
      </c>
      <c r="G3337" s="234"/>
      <c r="H3337" s="237">
        <v>12</v>
      </c>
      <c r="I3337" s="238"/>
      <c r="J3337" s="234"/>
      <c r="K3337" s="234"/>
      <c r="L3337" s="239"/>
      <c r="M3337" s="240"/>
      <c r="N3337" s="241"/>
      <c r="O3337" s="241"/>
      <c r="P3337" s="241"/>
      <c r="Q3337" s="241"/>
      <c r="R3337" s="241"/>
      <c r="S3337" s="241"/>
      <c r="T3337" s="242"/>
      <c r="AT3337" s="243" t="s">
        <v>272</v>
      </c>
      <c r="AU3337" s="243" t="s">
        <v>91</v>
      </c>
      <c r="AV3337" s="15" t="s">
        <v>91</v>
      </c>
      <c r="AW3337" s="15" t="s">
        <v>38</v>
      </c>
      <c r="AX3337" s="15" t="s">
        <v>82</v>
      </c>
      <c r="AY3337" s="243" t="s">
        <v>262</v>
      </c>
    </row>
    <row r="3338" spans="2:51" s="13" customFormat="1" ht="10">
      <c r="B3338" s="212"/>
      <c r="C3338" s="213"/>
      <c r="D3338" s="208" t="s">
        <v>272</v>
      </c>
      <c r="E3338" s="214" t="s">
        <v>44</v>
      </c>
      <c r="F3338" s="215" t="s">
        <v>1605</v>
      </c>
      <c r="G3338" s="213"/>
      <c r="H3338" s="214" t="s">
        <v>44</v>
      </c>
      <c r="I3338" s="216"/>
      <c r="J3338" s="213"/>
      <c r="K3338" s="213"/>
      <c r="L3338" s="217"/>
      <c r="M3338" s="218"/>
      <c r="N3338" s="219"/>
      <c r="O3338" s="219"/>
      <c r="P3338" s="219"/>
      <c r="Q3338" s="219"/>
      <c r="R3338" s="219"/>
      <c r="S3338" s="219"/>
      <c r="T3338" s="220"/>
      <c r="AT3338" s="221" t="s">
        <v>272</v>
      </c>
      <c r="AU3338" s="221" t="s">
        <v>91</v>
      </c>
      <c r="AV3338" s="13" t="s">
        <v>89</v>
      </c>
      <c r="AW3338" s="13" t="s">
        <v>38</v>
      </c>
      <c r="AX3338" s="13" t="s">
        <v>82</v>
      </c>
      <c r="AY3338" s="221" t="s">
        <v>262</v>
      </c>
    </row>
    <row r="3339" spans="2:51" s="13" customFormat="1" ht="10">
      <c r="B3339" s="212"/>
      <c r="C3339" s="213"/>
      <c r="D3339" s="208" t="s">
        <v>272</v>
      </c>
      <c r="E3339" s="214" t="s">
        <v>44</v>
      </c>
      <c r="F3339" s="215" t="s">
        <v>1606</v>
      </c>
      <c r="G3339" s="213"/>
      <c r="H3339" s="214" t="s">
        <v>44</v>
      </c>
      <c r="I3339" s="216"/>
      <c r="J3339" s="213"/>
      <c r="K3339" s="213"/>
      <c r="L3339" s="217"/>
      <c r="M3339" s="218"/>
      <c r="N3339" s="219"/>
      <c r="O3339" s="219"/>
      <c r="P3339" s="219"/>
      <c r="Q3339" s="219"/>
      <c r="R3339" s="219"/>
      <c r="S3339" s="219"/>
      <c r="T3339" s="220"/>
      <c r="AT3339" s="221" t="s">
        <v>272</v>
      </c>
      <c r="AU3339" s="221" t="s">
        <v>91</v>
      </c>
      <c r="AV3339" s="13" t="s">
        <v>89</v>
      </c>
      <c r="AW3339" s="13" t="s">
        <v>38</v>
      </c>
      <c r="AX3339" s="13" t="s">
        <v>82</v>
      </c>
      <c r="AY3339" s="221" t="s">
        <v>262</v>
      </c>
    </row>
    <row r="3340" spans="2:51" s="15" customFormat="1" ht="10">
      <c r="B3340" s="233"/>
      <c r="C3340" s="234"/>
      <c r="D3340" s="208" t="s">
        <v>272</v>
      </c>
      <c r="E3340" s="235" t="s">
        <v>44</v>
      </c>
      <c r="F3340" s="236" t="s">
        <v>104</v>
      </c>
      <c r="G3340" s="234"/>
      <c r="H3340" s="237">
        <v>4</v>
      </c>
      <c r="I3340" s="238"/>
      <c r="J3340" s="234"/>
      <c r="K3340" s="234"/>
      <c r="L3340" s="239"/>
      <c r="M3340" s="240"/>
      <c r="N3340" s="241"/>
      <c r="O3340" s="241"/>
      <c r="P3340" s="241"/>
      <c r="Q3340" s="241"/>
      <c r="R3340" s="241"/>
      <c r="S3340" s="241"/>
      <c r="T3340" s="242"/>
      <c r="AT3340" s="243" t="s">
        <v>272</v>
      </c>
      <c r="AU3340" s="243" t="s">
        <v>91</v>
      </c>
      <c r="AV3340" s="15" t="s">
        <v>91</v>
      </c>
      <c r="AW3340" s="15" t="s">
        <v>38</v>
      </c>
      <c r="AX3340" s="15" t="s">
        <v>82</v>
      </c>
      <c r="AY3340" s="243" t="s">
        <v>262</v>
      </c>
    </row>
    <row r="3341" spans="2:51" s="13" customFormat="1" ht="10">
      <c r="B3341" s="212"/>
      <c r="C3341" s="213"/>
      <c r="D3341" s="208" t="s">
        <v>272</v>
      </c>
      <c r="E3341" s="214" t="s">
        <v>44</v>
      </c>
      <c r="F3341" s="215" t="s">
        <v>1607</v>
      </c>
      <c r="G3341" s="213"/>
      <c r="H3341" s="214" t="s">
        <v>44</v>
      </c>
      <c r="I3341" s="216"/>
      <c r="J3341" s="213"/>
      <c r="K3341" s="213"/>
      <c r="L3341" s="217"/>
      <c r="M3341" s="218"/>
      <c r="N3341" s="219"/>
      <c r="O3341" s="219"/>
      <c r="P3341" s="219"/>
      <c r="Q3341" s="219"/>
      <c r="R3341" s="219"/>
      <c r="S3341" s="219"/>
      <c r="T3341" s="220"/>
      <c r="AT3341" s="221" t="s">
        <v>272</v>
      </c>
      <c r="AU3341" s="221" t="s">
        <v>91</v>
      </c>
      <c r="AV3341" s="13" t="s">
        <v>89</v>
      </c>
      <c r="AW3341" s="13" t="s">
        <v>38</v>
      </c>
      <c r="AX3341" s="13" t="s">
        <v>82</v>
      </c>
      <c r="AY3341" s="221" t="s">
        <v>262</v>
      </c>
    </row>
    <row r="3342" spans="2:51" s="13" customFormat="1" ht="10">
      <c r="B3342" s="212"/>
      <c r="C3342" s="213"/>
      <c r="D3342" s="208" t="s">
        <v>272</v>
      </c>
      <c r="E3342" s="214" t="s">
        <v>44</v>
      </c>
      <c r="F3342" s="215" t="s">
        <v>1608</v>
      </c>
      <c r="G3342" s="213"/>
      <c r="H3342" s="214" t="s">
        <v>44</v>
      </c>
      <c r="I3342" s="216"/>
      <c r="J3342" s="213"/>
      <c r="K3342" s="213"/>
      <c r="L3342" s="217"/>
      <c r="M3342" s="218"/>
      <c r="N3342" s="219"/>
      <c r="O3342" s="219"/>
      <c r="P3342" s="219"/>
      <c r="Q3342" s="219"/>
      <c r="R3342" s="219"/>
      <c r="S3342" s="219"/>
      <c r="T3342" s="220"/>
      <c r="AT3342" s="221" t="s">
        <v>272</v>
      </c>
      <c r="AU3342" s="221" t="s">
        <v>91</v>
      </c>
      <c r="AV3342" s="13" t="s">
        <v>89</v>
      </c>
      <c r="AW3342" s="13" t="s">
        <v>38</v>
      </c>
      <c r="AX3342" s="13" t="s">
        <v>82</v>
      </c>
      <c r="AY3342" s="221" t="s">
        <v>262</v>
      </c>
    </row>
    <row r="3343" spans="2:51" s="15" customFormat="1" ht="10">
      <c r="B3343" s="233"/>
      <c r="C3343" s="234"/>
      <c r="D3343" s="208" t="s">
        <v>272</v>
      </c>
      <c r="E3343" s="235" t="s">
        <v>44</v>
      </c>
      <c r="F3343" s="236" t="s">
        <v>416</v>
      </c>
      <c r="G3343" s="234"/>
      <c r="H3343" s="237">
        <v>14</v>
      </c>
      <c r="I3343" s="238"/>
      <c r="J3343" s="234"/>
      <c r="K3343" s="234"/>
      <c r="L3343" s="239"/>
      <c r="M3343" s="240"/>
      <c r="N3343" s="241"/>
      <c r="O3343" s="241"/>
      <c r="P3343" s="241"/>
      <c r="Q3343" s="241"/>
      <c r="R3343" s="241"/>
      <c r="S3343" s="241"/>
      <c r="T3343" s="242"/>
      <c r="AT3343" s="243" t="s">
        <v>272</v>
      </c>
      <c r="AU3343" s="243" t="s">
        <v>91</v>
      </c>
      <c r="AV3343" s="15" t="s">
        <v>91</v>
      </c>
      <c r="AW3343" s="15" t="s">
        <v>38</v>
      </c>
      <c r="AX3343" s="15" t="s">
        <v>82</v>
      </c>
      <c r="AY3343" s="243" t="s">
        <v>262</v>
      </c>
    </row>
    <row r="3344" spans="2:51" s="13" customFormat="1" ht="10">
      <c r="B3344" s="212"/>
      <c r="C3344" s="213"/>
      <c r="D3344" s="208" t="s">
        <v>272</v>
      </c>
      <c r="E3344" s="214" t="s">
        <v>44</v>
      </c>
      <c r="F3344" s="215" t="s">
        <v>1609</v>
      </c>
      <c r="G3344" s="213"/>
      <c r="H3344" s="214" t="s">
        <v>44</v>
      </c>
      <c r="I3344" s="216"/>
      <c r="J3344" s="213"/>
      <c r="K3344" s="213"/>
      <c r="L3344" s="217"/>
      <c r="M3344" s="218"/>
      <c r="N3344" s="219"/>
      <c r="O3344" s="219"/>
      <c r="P3344" s="219"/>
      <c r="Q3344" s="219"/>
      <c r="R3344" s="219"/>
      <c r="S3344" s="219"/>
      <c r="T3344" s="220"/>
      <c r="AT3344" s="221" t="s">
        <v>272</v>
      </c>
      <c r="AU3344" s="221" t="s">
        <v>91</v>
      </c>
      <c r="AV3344" s="13" t="s">
        <v>89</v>
      </c>
      <c r="AW3344" s="13" t="s">
        <v>38</v>
      </c>
      <c r="AX3344" s="13" t="s">
        <v>82</v>
      </c>
      <c r="AY3344" s="221" t="s">
        <v>262</v>
      </c>
    </row>
    <row r="3345" spans="1:65" s="13" customFormat="1" ht="10">
      <c r="B3345" s="212"/>
      <c r="C3345" s="213"/>
      <c r="D3345" s="208" t="s">
        <v>272</v>
      </c>
      <c r="E3345" s="214" t="s">
        <v>44</v>
      </c>
      <c r="F3345" s="215" t="s">
        <v>1602</v>
      </c>
      <c r="G3345" s="213"/>
      <c r="H3345" s="214" t="s">
        <v>44</v>
      </c>
      <c r="I3345" s="216"/>
      <c r="J3345" s="213"/>
      <c r="K3345" s="213"/>
      <c r="L3345" s="217"/>
      <c r="M3345" s="218"/>
      <c r="N3345" s="219"/>
      <c r="O3345" s="219"/>
      <c r="P3345" s="219"/>
      <c r="Q3345" s="219"/>
      <c r="R3345" s="219"/>
      <c r="S3345" s="219"/>
      <c r="T3345" s="220"/>
      <c r="AT3345" s="221" t="s">
        <v>272</v>
      </c>
      <c r="AU3345" s="221" t="s">
        <v>91</v>
      </c>
      <c r="AV3345" s="13" t="s">
        <v>89</v>
      </c>
      <c r="AW3345" s="13" t="s">
        <v>38</v>
      </c>
      <c r="AX3345" s="13" t="s">
        <v>82</v>
      </c>
      <c r="AY3345" s="221" t="s">
        <v>262</v>
      </c>
    </row>
    <row r="3346" spans="1:65" s="15" customFormat="1" ht="10">
      <c r="B3346" s="233"/>
      <c r="C3346" s="234"/>
      <c r="D3346" s="208" t="s">
        <v>272</v>
      </c>
      <c r="E3346" s="235" t="s">
        <v>44</v>
      </c>
      <c r="F3346" s="236" t="s">
        <v>475</v>
      </c>
      <c r="G3346" s="234"/>
      <c r="H3346" s="237">
        <v>20</v>
      </c>
      <c r="I3346" s="238"/>
      <c r="J3346" s="234"/>
      <c r="K3346" s="234"/>
      <c r="L3346" s="239"/>
      <c r="M3346" s="240"/>
      <c r="N3346" s="241"/>
      <c r="O3346" s="241"/>
      <c r="P3346" s="241"/>
      <c r="Q3346" s="241"/>
      <c r="R3346" s="241"/>
      <c r="S3346" s="241"/>
      <c r="T3346" s="242"/>
      <c r="AT3346" s="243" t="s">
        <v>272</v>
      </c>
      <c r="AU3346" s="243" t="s">
        <v>91</v>
      </c>
      <c r="AV3346" s="15" t="s">
        <v>91</v>
      </c>
      <c r="AW3346" s="15" t="s">
        <v>38</v>
      </c>
      <c r="AX3346" s="15" t="s">
        <v>82</v>
      </c>
      <c r="AY3346" s="243" t="s">
        <v>262</v>
      </c>
    </row>
    <row r="3347" spans="1:65" s="13" customFormat="1" ht="10">
      <c r="B3347" s="212"/>
      <c r="C3347" s="213"/>
      <c r="D3347" s="208" t="s">
        <v>272</v>
      </c>
      <c r="E3347" s="214" t="s">
        <v>44</v>
      </c>
      <c r="F3347" s="215" t="s">
        <v>1610</v>
      </c>
      <c r="G3347" s="213"/>
      <c r="H3347" s="214" t="s">
        <v>44</v>
      </c>
      <c r="I3347" s="216"/>
      <c r="J3347" s="213"/>
      <c r="K3347" s="213"/>
      <c r="L3347" s="217"/>
      <c r="M3347" s="218"/>
      <c r="N3347" s="219"/>
      <c r="O3347" s="219"/>
      <c r="P3347" s="219"/>
      <c r="Q3347" s="219"/>
      <c r="R3347" s="219"/>
      <c r="S3347" s="219"/>
      <c r="T3347" s="220"/>
      <c r="AT3347" s="221" t="s">
        <v>272</v>
      </c>
      <c r="AU3347" s="221" t="s">
        <v>91</v>
      </c>
      <c r="AV3347" s="13" t="s">
        <v>89</v>
      </c>
      <c r="AW3347" s="13" t="s">
        <v>38</v>
      </c>
      <c r="AX3347" s="13" t="s">
        <v>82</v>
      </c>
      <c r="AY3347" s="221" t="s">
        <v>262</v>
      </c>
    </row>
    <row r="3348" spans="1:65" s="13" customFormat="1" ht="10">
      <c r="B3348" s="212"/>
      <c r="C3348" s="213"/>
      <c r="D3348" s="208" t="s">
        <v>272</v>
      </c>
      <c r="E3348" s="214" t="s">
        <v>44</v>
      </c>
      <c r="F3348" s="215" t="s">
        <v>1602</v>
      </c>
      <c r="G3348" s="213"/>
      <c r="H3348" s="214" t="s">
        <v>44</v>
      </c>
      <c r="I3348" s="216"/>
      <c r="J3348" s="213"/>
      <c r="K3348" s="213"/>
      <c r="L3348" s="217"/>
      <c r="M3348" s="218"/>
      <c r="N3348" s="219"/>
      <c r="O3348" s="219"/>
      <c r="P3348" s="219"/>
      <c r="Q3348" s="219"/>
      <c r="R3348" s="219"/>
      <c r="S3348" s="219"/>
      <c r="T3348" s="220"/>
      <c r="AT3348" s="221" t="s">
        <v>272</v>
      </c>
      <c r="AU3348" s="221" t="s">
        <v>91</v>
      </c>
      <c r="AV3348" s="13" t="s">
        <v>89</v>
      </c>
      <c r="AW3348" s="13" t="s">
        <v>38</v>
      </c>
      <c r="AX3348" s="13" t="s">
        <v>82</v>
      </c>
      <c r="AY3348" s="221" t="s">
        <v>262</v>
      </c>
    </row>
    <row r="3349" spans="1:65" s="15" customFormat="1" ht="10">
      <c r="B3349" s="233"/>
      <c r="C3349" s="234"/>
      <c r="D3349" s="208" t="s">
        <v>272</v>
      </c>
      <c r="E3349" s="235" t="s">
        <v>44</v>
      </c>
      <c r="F3349" s="236" t="s">
        <v>1611</v>
      </c>
      <c r="G3349" s="234"/>
      <c r="H3349" s="237">
        <v>44</v>
      </c>
      <c r="I3349" s="238"/>
      <c r="J3349" s="234"/>
      <c r="K3349" s="234"/>
      <c r="L3349" s="239"/>
      <c r="M3349" s="240"/>
      <c r="N3349" s="241"/>
      <c r="O3349" s="241"/>
      <c r="P3349" s="241"/>
      <c r="Q3349" s="241"/>
      <c r="R3349" s="241"/>
      <c r="S3349" s="241"/>
      <c r="T3349" s="242"/>
      <c r="AT3349" s="243" t="s">
        <v>272</v>
      </c>
      <c r="AU3349" s="243" t="s">
        <v>91</v>
      </c>
      <c r="AV3349" s="15" t="s">
        <v>91</v>
      </c>
      <c r="AW3349" s="15" t="s">
        <v>38</v>
      </c>
      <c r="AX3349" s="15" t="s">
        <v>82</v>
      </c>
      <c r="AY3349" s="243" t="s">
        <v>262</v>
      </c>
    </row>
    <row r="3350" spans="1:65" s="16" customFormat="1" ht="10">
      <c r="B3350" s="244"/>
      <c r="C3350" s="245"/>
      <c r="D3350" s="208" t="s">
        <v>272</v>
      </c>
      <c r="E3350" s="246" t="s">
        <v>44</v>
      </c>
      <c r="F3350" s="247" t="s">
        <v>291</v>
      </c>
      <c r="G3350" s="245"/>
      <c r="H3350" s="248">
        <v>116</v>
      </c>
      <c r="I3350" s="249"/>
      <c r="J3350" s="245"/>
      <c r="K3350" s="245"/>
      <c r="L3350" s="250"/>
      <c r="M3350" s="251"/>
      <c r="N3350" s="252"/>
      <c r="O3350" s="252"/>
      <c r="P3350" s="252"/>
      <c r="Q3350" s="252"/>
      <c r="R3350" s="252"/>
      <c r="S3350" s="252"/>
      <c r="T3350" s="253"/>
      <c r="AT3350" s="254" t="s">
        <v>272</v>
      </c>
      <c r="AU3350" s="254" t="s">
        <v>91</v>
      </c>
      <c r="AV3350" s="16" t="s">
        <v>104</v>
      </c>
      <c r="AW3350" s="16" t="s">
        <v>38</v>
      </c>
      <c r="AX3350" s="16" t="s">
        <v>89</v>
      </c>
      <c r="AY3350" s="254" t="s">
        <v>262</v>
      </c>
    </row>
    <row r="3351" spans="1:65" s="12" customFormat="1" ht="20.9" customHeight="1">
      <c r="B3351" s="179"/>
      <c r="C3351" s="180"/>
      <c r="D3351" s="181" t="s">
        <v>81</v>
      </c>
      <c r="E3351" s="193" t="s">
        <v>1624</v>
      </c>
      <c r="F3351" s="193" t="s">
        <v>1625</v>
      </c>
      <c r="G3351" s="180"/>
      <c r="H3351" s="180"/>
      <c r="I3351" s="183"/>
      <c r="J3351" s="194">
        <f>BK3351</f>
        <v>0</v>
      </c>
      <c r="K3351" s="180"/>
      <c r="L3351" s="185"/>
      <c r="M3351" s="186"/>
      <c r="N3351" s="187"/>
      <c r="O3351" s="187"/>
      <c r="P3351" s="188">
        <f>SUM(P3352:P3353)</f>
        <v>0</v>
      </c>
      <c r="Q3351" s="187"/>
      <c r="R3351" s="188">
        <f>SUM(R3352:R3353)</f>
        <v>0</v>
      </c>
      <c r="S3351" s="187"/>
      <c r="T3351" s="189">
        <f>SUM(T3352:T3353)</f>
        <v>0</v>
      </c>
      <c r="AR3351" s="190" t="s">
        <v>89</v>
      </c>
      <c r="AT3351" s="191" t="s">
        <v>81</v>
      </c>
      <c r="AU3351" s="191" t="s">
        <v>91</v>
      </c>
      <c r="AY3351" s="190" t="s">
        <v>262</v>
      </c>
      <c r="BK3351" s="192">
        <f>SUM(BK3352:BK3353)</f>
        <v>0</v>
      </c>
    </row>
    <row r="3352" spans="1:65" s="2" customFormat="1" ht="21.75" customHeight="1">
      <c r="A3352" s="37"/>
      <c r="B3352" s="38"/>
      <c r="C3352" s="195" t="s">
        <v>1626</v>
      </c>
      <c r="D3352" s="195" t="s">
        <v>264</v>
      </c>
      <c r="E3352" s="196" t="s">
        <v>1627</v>
      </c>
      <c r="F3352" s="197" t="s">
        <v>1628</v>
      </c>
      <c r="G3352" s="198" t="s">
        <v>406</v>
      </c>
      <c r="H3352" s="199">
        <v>1207.2149999999999</v>
      </c>
      <c r="I3352" s="200"/>
      <c r="J3352" s="201">
        <f>ROUND(I3352*H3352,2)</f>
        <v>0</v>
      </c>
      <c r="K3352" s="197" t="s">
        <v>268</v>
      </c>
      <c r="L3352" s="42"/>
      <c r="M3352" s="202" t="s">
        <v>44</v>
      </c>
      <c r="N3352" s="203" t="s">
        <v>53</v>
      </c>
      <c r="O3352" s="67"/>
      <c r="P3352" s="204">
        <f>O3352*H3352</f>
        <v>0</v>
      </c>
      <c r="Q3352" s="204">
        <v>0</v>
      </c>
      <c r="R3352" s="204">
        <f>Q3352*H3352</f>
        <v>0</v>
      </c>
      <c r="S3352" s="204">
        <v>0</v>
      </c>
      <c r="T3352" s="205">
        <f>S3352*H3352</f>
        <v>0</v>
      </c>
      <c r="U3352" s="37"/>
      <c r="V3352" s="37"/>
      <c r="W3352" s="37"/>
      <c r="X3352" s="37"/>
      <c r="Y3352" s="37"/>
      <c r="Z3352" s="37"/>
      <c r="AA3352" s="37"/>
      <c r="AB3352" s="37"/>
      <c r="AC3352" s="37"/>
      <c r="AD3352" s="37"/>
      <c r="AE3352" s="37"/>
      <c r="AR3352" s="206" t="s">
        <v>104</v>
      </c>
      <c r="AT3352" s="206" t="s">
        <v>264</v>
      </c>
      <c r="AU3352" s="206" t="s">
        <v>97</v>
      </c>
      <c r="AY3352" s="19" t="s">
        <v>262</v>
      </c>
      <c r="BE3352" s="207">
        <f>IF(N3352="základní",J3352,0)</f>
        <v>0</v>
      </c>
      <c r="BF3352" s="207">
        <f>IF(N3352="snížená",J3352,0)</f>
        <v>0</v>
      </c>
      <c r="BG3352" s="207">
        <f>IF(N3352="zákl. přenesená",J3352,0)</f>
        <v>0</v>
      </c>
      <c r="BH3352" s="207">
        <f>IF(N3352="sníž. přenesená",J3352,0)</f>
        <v>0</v>
      </c>
      <c r="BI3352" s="207">
        <f>IF(N3352="nulová",J3352,0)</f>
        <v>0</v>
      </c>
      <c r="BJ3352" s="19" t="s">
        <v>89</v>
      </c>
      <c r="BK3352" s="207">
        <f>ROUND(I3352*H3352,2)</f>
        <v>0</v>
      </c>
      <c r="BL3352" s="19" t="s">
        <v>104</v>
      </c>
      <c r="BM3352" s="206" t="s">
        <v>1629</v>
      </c>
    </row>
    <row r="3353" spans="1:65" s="2" customFormat="1" ht="54">
      <c r="A3353" s="37"/>
      <c r="B3353" s="38"/>
      <c r="C3353" s="39"/>
      <c r="D3353" s="208" t="s">
        <v>270</v>
      </c>
      <c r="E3353" s="39"/>
      <c r="F3353" s="209" t="s">
        <v>1630</v>
      </c>
      <c r="G3353" s="39"/>
      <c r="H3353" s="39"/>
      <c r="I3353" s="118"/>
      <c r="J3353" s="39"/>
      <c r="K3353" s="39"/>
      <c r="L3353" s="42"/>
      <c r="M3353" s="210"/>
      <c r="N3353" s="211"/>
      <c r="O3353" s="67"/>
      <c r="P3353" s="67"/>
      <c r="Q3353" s="67"/>
      <c r="R3353" s="67"/>
      <c r="S3353" s="67"/>
      <c r="T3353" s="68"/>
      <c r="U3353" s="37"/>
      <c r="V3353" s="37"/>
      <c r="W3353" s="37"/>
      <c r="X3353" s="37"/>
      <c r="Y3353" s="37"/>
      <c r="Z3353" s="37"/>
      <c r="AA3353" s="37"/>
      <c r="AB3353" s="37"/>
      <c r="AC3353" s="37"/>
      <c r="AD3353" s="37"/>
      <c r="AE3353" s="37"/>
      <c r="AT3353" s="19" t="s">
        <v>270</v>
      </c>
      <c r="AU3353" s="19" t="s">
        <v>97</v>
      </c>
    </row>
    <row r="3354" spans="1:65" s="12" customFormat="1" ht="22.75" customHeight="1">
      <c r="B3354" s="179"/>
      <c r="C3354" s="180"/>
      <c r="D3354" s="181" t="s">
        <v>81</v>
      </c>
      <c r="E3354" s="193" t="s">
        <v>1631</v>
      </c>
      <c r="F3354" s="193" t="s">
        <v>1632</v>
      </c>
      <c r="G3354" s="180"/>
      <c r="H3354" s="180"/>
      <c r="I3354" s="183"/>
      <c r="J3354" s="194">
        <f>BK3354</f>
        <v>0</v>
      </c>
      <c r="K3354" s="180"/>
      <c r="L3354" s="185"/>
      <c r="M3354" s="186"/>
      <c r="N3354" s="187"/>
      <c r="O3354" s="187"/>
      <c r="P3354" s="188">
        <f>SUM(P3355:P3369)</f>
        <v>0</v>
      </c>
      <c r="Q3354" s="187"/>
      <c r="R3354" s="188">
        <f>SUM(R3355:R3369)</f>
        <v>0</v>
      </c>
      <c r="S3354" s="187"/>
      <c r="T3354" s="189">
        <f>SUM(T3355:T3369)</f>
        <v>0</v>
      </c>
      <c r="AR3354" s="190" t="s">
        <v>89</v>
      </c>
      <c r="AT3354" s="191" t="s">
        <v>81</v>
      </c>
      <c r="AU3354" s="191" t="s">
        <v>89</v>
      </c>
      <c r="AY3354" s="190" t="s">
        <v>262</v>
      </c>
      <c r="BK3354" s="192">
        <f>SUM(BK3355:BK3369)</f>
        <v>0</v>
      </c>
    </row>
    <row r="3355" spans="1:65" s="2" customFormat="1" ht="21.75" customHeight="1">
      <c r="A3355" s="37"/>
      <c r="B3355" s="38"/>
      <c r="C3355" s="195" t="s">
        <v>1633</v>
      </c>
      <c r="D3355" s="195" t="s">
        <v>264</v>
      </c>
      <c r="E3355" s="196" t="s">
        <v>1634</v>
      </c>
      <c r="F3355" s="197" t="s">
        <v>1635</v>
      </c>
      <c r="G3355" s="198" t="s">
        <v>406</v>
      </c>
      <c r="H3355" s="199">
        <v>5</v>
      </c>
      <c r="I3355" s="200"/>
      <c r="J3355" s="201">
        <f>ROUND(I3355*H3355,2)</f>
        <v>0</v>
      </c>
      <c r="K3355" s="197" t="s">
        <v>268</v>
      </c>
      <c r="L3355" s="42"/>
      <c r="M3355" s="202" t="s">
        <v>44</v>
      </c>
      <c r="N3355" s="203" t="s">
        <v>53</v>
      </c>
      <c r="O3355" s="67"/>
      <c r="P3355" s="204">
        <f>O3355*H3355</f>
        <v>0</v>
      </c>
      <c r="Q3355" s="204">
        <v>0</v>
      </c>
      <c r="R3355" s="204">
        <f>Q3355*H3355</f>
        <v>0</v>
      </c>
      <c r="S3355" s="204">
        <v>0</v>
      </c>
      <c r="T3355" s="205">
        <f>S3355*H3355</f>
        <v>0</v>
      </c>
      <c r="U3355" s="37"/>
      <c r="V3355" s="37"/>
      <c r="W3355" s="37"/>
      <c r="X3355" s="37"/>
      <c r="Y3355" s="37"/>
      <c r="Z3355" s="37"/>
      <c r="AA3355" s="37"/>
      <c r="AB3355" s="37"/>
      <c r="AC3355" s="37"/>
      <c r="AD3355" s="37"/>
      <c r="AE3355" s="37"/>
      <c r="AR3355" s="206" t="s">
        <v>104</v>
      </c>
      <c r="AT3355" s="206" t="s">
        <v>264</v>
      </c>
      <c r="AU3355" s="206" t="s">
        <v>91</v>
      </c>
      <c r="AY3355" s="19" t="s">
        <v>262</v>
      </c>
      <c r="BE3355" s="207">
        <f>IF(N3355="základní",J3355,0)</f>
        <v>0</v>
      </c>
      <c r="BF3355" s="207">
        <f>IF(N3355="snížená",J3355,0)</f>
        <v>0</v>
      </c>
      <c r="BG3355" s="207">
        <f>IF(N3355="zákl. přenesená",J3355,0)</f>
        <v>0</v>
      </c>
      <c r="BH3355" s="207">
        <f>IF(N3355="sníž. přenesená",J3355,0)</f>
        <v>0</v>
      </c>
      <c r="BI3355" s="207">
        <f>IF(N3355="nulová",J3355,0)</f>
        <v>0</v>
      </c>
      <c r="BJ3355" s="19" t="s">
        <v>89</v>
      </c>
      <c r="BK3355" s="207">
        <f>ROUND(I3355*H3355,2)</f>
        <v>0</v>
      </c>
      <c r="BL3355" s="19" t="s">
        <v>104</v>
      </c>
      <c r="BM3355" s="206" t="s">
        <v>1636</v>
      </c>
    </row>
    <row r="3356" spans="1:65" s="2" customFormat="1" ht="99">
      <c r="A3356" s="37"/>
      <c r="B3356" s="38"/>
      <c r="C3356" s="39"/>
      <c r="D3356" s="208" t="s">
        <v>270</v>
      </c>
      <c r="E3356" s="39"/>
      <c r="F3356" s="209" t="s">
        <v>1637</v>
      </c>
      <c r="G3356" s="39"/>
      <c r="H3356" s="39"/>
      <c r="I3356" s="118"/>
      <c r="J3356" s="39"/>
      <c r="K3356" s="39"/>
      <c r="L3356" s="42"/>
      <c r="M3356" s="210"/>
      <c r="N3356" s="211"/>
      <c r="O3356" s="67"/>
      <c r="P3356" s="67"/>
      <c r="Q3356" s="67"/>
      <c r="R3356" s="67"/>
      <c r="S3356" s="67"/>
      <c r="T3356" s="68"/>
      <c r="U3356" s="37"/>
      <c r="V3356" s="37"/>
      <c r="W3356" s="37"/>
      <c r="X3356" s="37"/>
      <c r="Y3356" s="37"/>
      <c r="Z3356" s="37"/>
      <c r="AA3356" s="37"/>
      <c r="AB3356" s="37"/>
      <c r="AC3356" s="37"/>
      <c r="AD3356" s="37"/>
      <c r="AE3356" s="37"/>
      <c r="AT3356" s="19" t="s">
        <v>270</v>
      </c>
      <c r="AU3356" s="19" t="s">
        <v>91</v>
      </c>
    </row>
    <row r="3357" spans="1:65" s="2" customFormat="1" ht="18">
      <c r="A3357" s="37"/>
      <c r="B3357" s="38"/>
      <c r="C3357" s="39"/>
      <c r="D3357" s="208" t="s">
        <v>421</v>
      </c>
      <c r="E3357" s="39"/>
      <c r="F3357" s="209" t="s">
        <v>1638</v>
      </c>
      <c r="G3357" s="39"/>
      <c r="H3357" s="39"/>
      <c r="I3357" s="118"/>
      <c r="J3357" s="39"/>
      <c r="K3357" s="39"/>
      <c r="L3357" s="42"/>
      <c r="M3357" s="210"/>
      <c r="N3357" s="211"/>
      <c r="O3357" s="67"/>
      <c r="P3357" s="67"/>
      <c r="Q3357" s="67"/>
      <c r="R3357" s="67"/>
      <c r="S3357" s="67"/>
      <c r="T3357" s="68"/>
      <c r="U3357" s="37"/>
      <c r="V3357" s="37"/>
      <c r="W3357" s="37"/>
      <c r="X3357" s="37"/>
      <c r="Y3357" s="37"/>
      <c r="Z3357" s="37"/>
      <c r="AA3357" s="37"/>
      <c r="AB3357" s="37"/>
      <c r="AC3357" s="37"/>
      <c r="AD3357" s="37"/>
      <c r="AE3357" s="37"/>
      <c r="AT3357" s="19" t="s">
        <v>421</v>
      </c>
      <c r="AU3357" s="19" t="s">
        <v>91</v>
      </c>
    </row>
    <row r="3358" spans="1:65" s="2" customFormat="1" ht="16.5" customHeight="1">
      <c r="A3358" s="37"/>
      <c r="B3358" s="38"/>
      <c r="C3358" s="195" t="s">
        <v>1639</v>
      </c>
      <c r="D3358" s="195" t="s">
        <v>264</v>
      </c>
      <c r="E3358" s="196" t="s">
        <v>1640</v>
      </c>
      <c r="F3358" s="197" t="s">
        <v>1641</v>
      </c>
      <c r="G3358" s="198" t="s">
        <v>406</v>
      </c>
      <c r="H3358" s="199">
        <v>5</v>
      </c>
      <c r="I3358" s="200"/>
      <c r="J3358" s="201">
        <f>ROUND(I3358*H3358,2)</f>
        <v>0</v>
      </c>
      <c r="K3358" s="197" t="s">
        <v>268</v>
      </c>
      <c r="L3358" s="42"/>
      <c r="M3358" s="202" t="s">
        <v>44</v>
      </c>
      <c r="N3358" s="203" t="s">
        <v>53</v>
      </c>
      <c r="O3358" s="67"/>
      <c r="P3358" s="204">
        <f>O3358*H3358</f>
        <v>0</v>
      </c>
      <c r="Q3358" s="204">
        <v>0</v>
      </c>
      <c r="R3358" s="204">
        <f>Q3358*H3358</f>
        <v>0</v>
      </c>
      <c r="S3358" s="204">
        <v>0</v>
      </c>
      <c r="T3358" s="205">
        <f>S3358*H3358</f>
        <v>0</v>
      </c>
      <c r="U3358" s="37"/>
      <c r="V3358" s="37"/>
      <c r="W3358" s="37"/>
      <c r="X3358" s="37"/>
      <c r="Y3358" s="37"/>
      <c r="Z3358" s="37"/>
      <c r="AA3358" s="37"/>
      <c r="AB3358" s="37"/>
      <c r="AC3358" s="37"/>
      <c r="AD3358" s="37"/>
      <c r="AE3358" s="37"/>
      <c r="AR3358" s="206" t="s">
        <v>104</v>
      </c>
      <c r="AT3358" s="206" t="s">
        <v>264</v>
      </c>
      <c r="AU3358" s="206" t="s">
        <v>91</v>
      </c>
      <c r="AY3358" s="19" t="s">
        <v>262</v>
      </c>
      <c r="BE3358" s="207">
        <f>IF(N3358="základní",J3358,0)</f>
        <v>0</v>
      </c>
      <c r="BF3358" s="207">
        <f>IF(N3358="snížená",J3358,0)</f>
        <v>0</v>
      </c>
      <c r="BG3358" s="207">
        <f>IF(N3358="zákl. přenesená",J3358,0)</f>
        <v>0</v>
      </c>
      <c r="BH3358" s="207">
        <f>IF(N3358="sníž. přenesená",J3358,0)</f>
        <v>0</v>
      </c>
      <c r="BI3358" s="207">
        <f>IF(N3358="nulová",J3358,0)</f>
        <v>0</v>
      </c>
      <c r="BJ3358" s="19" t="s">
        <v>89</v>
      </c>
      <c r="BK3358" s="207">
        <f>ROUND(I3358*H3358,2)</f>
        <v>0</v>
      </c>
      <c r="BL3358" s="19" t="s">
        <v>104</v>
      </c>
      <c r="BM3358" s="206" t="s">
        <v>1642</v>
      </c>
    </row>
    <row r="3359" spans="1:65" s="2" customFormat="1" ht="63">
      <c r="A3359" s="37"/>
      <c r="B3359" s="38"/>
      <c r="C3359" s="39"/>
      <c r="D3359" s="208" t="s">
        <v>270</v>
      </c>
      <c r="E3359" s="39"/>
      <c r="F3359" s="209" t="s">
        <v>1643</v>
      </c>
      <c r="G3359" s="39"/>
      <c r="H3359" s="39"/>
      <c r="I3359" s="118"/>
      <c r="J3359" s="39"/>
      <c r="K3359" s="39"/>
      <c r="L3359" s="42"/>
      <c r="M3359" s="210"/>
      <c r="N3359" s="211"/>
      <c r="O3359" s="67"/>
      <c r="P3359" s="67"/>
      <c r="Q3359" s="67"/>
      <c r="R3359" s="67"/>
      <c r="S3359" s="67"/>
      <c r="T3359" s="68"/>
      <c r="U3359" s="37"/>
      <c r="V3359" s="37"/>
      <c r="W3359" s="37"/>
      <c r="X3359" s="37"/>
      <c r="Y3359" s="37"/>
      <c r="Z3359" s="37"/>
      <c r="AA3359" s="37"/>
      <c r="AB3359" s="37"/>
      <c r="AC3359" s="37"/>
      <c r="AD3359" s="37"/>
      <c r="AE3359" s="37"/>
      <c r="AT3359" s="19" t="s">
        <v>270</v>
      </c>
      <c r="AU3359" s="19" t="s">
        <v>91</v>
      </c>
    </row>
    <row r="3360" spans="1:65" s="2" customFormat="1" ht="18">
      <c r="A3360" s="37"/>
      <c r="B3360" s="38"/>
      <c r="C3360" s="39"/>
      <c r="D3360" s="208" t="s">
        <v>421</v>
      </c>
      <c r="E3360" s="39"/>
      <c r="F3360" s="209" t="s">
        <v>1638</v>
      </c>
      <c r="G3360" s="39"/>
      <c r="H3360" s="39"/>
      <c r="I3360" s="118"/>
      <c r="J3360" s="39"/>
      <c r="K3360" s="39"/>
      <c r="L3360" s="42"/>
      <c r="M3360" s="210"/>
      <c r="N3360" s="211"/>
      <c r="O3360" s="67"/>
      <c r="P3360" s="67"/>
      <c r="Q3360" s="67"/>
      <c r="R3360" s="67"/>
      <c r="S3360" s="67"/>
      <c r="T3360" s="68"/>
      <c r="U3360" s="37"/>
      <c r="V3360" s="37"/>
      <c r="W3360" s="37"/>
      <c r="X3360" s="37"/>
      <c r="Y3360" s="37"/>
      <c r="Z3360" s="37"/>
      <c r="AA3360" s="37"/>
      <c r="AB3360" s="37"/>
      <c r="AC3360" s="37"/>
      <c r="AD3360" s="37"/>
      <c r="AE3360" s="37"/>
      <c r="AT3360" s="19" t="s">
        <v>421</v>
      </c>
      <c r="AU3360" s="19" t="s">
        <v>91</v>
      </c>
    </row>
    <row r="3361" spans="1:65" s="2" customFormat="1" ht="21.75" customHeight="1">
      <c r="A3361" s="37"/>
      <c r="B3361" s="38"/>
      <c r="C3361" s="195" t="s">
        <v>1644</v>
      </c>
      <c r="D3361" s="195" t="s">
        <v>264</v>
      </c>
      <c r="E3361" s="196" t="s">
        <v>1645</v>
      </c>
      <c r="F3361" s="197" t="s">
        <v>1646</v>
      </c>
      <c r="G3361" s="198" t="s">
        <v>406</v>
      </c>
      <c r="H3361" s="199">
        <v>20</v>
      </c>
      <c r="I3361" s="200"/>
      <c r="J3361" s="201">
        <f>ROUND(I3361*H3361,2)</f>
        <v>0</v>
      </c>
      <c r="K3361" s="197" t="s">
        <v>268</v>
      </c>
      <c r="L3361" s="42"/>
      <c r="M3361" s="202" t="s">
        <v>44</v>
      </c>
      <c r="N3361" s="203" t="s">
        <v>53</v>
      </c>
      <c r="O3361" s="67"/>
      <c r="P3361" s="204">
        <f>O3361*H3361</f>
        <v>0</v>
      </c>
      <c r="Q3361" s="204">
        <v>0</v>
      </c>
      <c r="R3361" s="204">
        <f>Q3361*H3361</f>
        <v>0</v>
      </c>
      <c r="S3361" s="204">
        <v>0</v>
      </c>
      <c r="T3361" s="205">
        <f>S3361*H3361</f>
        <v>0</v>
      </c>
      <c r="U3361" s="37"/>
      <c r="V3361" s="37"/>
      <c r="W3361" s="37"/>
      <c r="X3361" s="37"/>
      <c r="Y3361" s="37"/>
      <c r="Z3361" s="37"/>
      <c r="AA3361" s="37"/>
      <c r="AB3361" s="37"/>
      <c r="AC3361" s="37"/>
      <c r="AD3361" s="37"/>
      <c r="AE3361" s="37"/>
      <c r="AR3361" s="206" t="s">
        <v>104</v>
      </c>
      <c r="AT3361" s="206" t="s">
        <v>264</v>
      </c>
      <c r="AU3361" s="206" t="s">
        <v>91</v>
      </c>
      <c r="AY3361" s="19" t="s">
        <v>262</v>
      </c>
      <c r="BE3361" s="207">
        <f>IF(N3361="základní",J3361,0)</f>
        <v>0</v>
      </c>
      <c r="BF3361" s="207">
        <f>IF(N3361="snížená",J3361,0)</f>
        <v>0</v>
      </c>
      <c r="BG3361" s="207">
        <f>IF(N3361="zákl. přenesená",J3361,0)</f>
        <v>0</v>
      </c>
      <c r="BH3361" s="207">
        <f>IF(N3361="sníž. přenesená",J3361,0)</f>
        <v>0</v>
      </c>
      <c r="BI3361" s="207">
        <f>IF(N3361="nulová",J3361,0)</f>
        <v>0</v>
      </c>
      <c r="BJ3361" s="19" t="s">
        <v>89</v>
      </c>
      <c r="BK3361" s="207">
        <f>ROUND(I3361*H3361,2)</f>
        <v>0</v>
      </c>
      <c r="BL3361" s="19" t="s">
        <v>104</v>
      </c>
      <c r="BM3361" s="206" t="s">
        <v>1647</v>
      </c>
    </row>
    <row r="3362" spans="1:65" s="2" customFormat="1" ht="63">
      <c r="A3362" s="37"/>
      <c r="B3362" s="38"/>
      <c r="C3362" s="39"/>
      <c r="D3362" s="208" t="s">
        <v>270</v>
      </c>
      <c r="E3362" s="39"/>
      <c r="F3362" s="209" t="s">
        <v>1643</v>
      </c>
      <c r="G3362" s="39"/>
      <c r="H3362" s="39"/>
      <c r="I3362" s="118"/>
      <c r="J3362" s="39"/>
      <c r="K3362" s="39"/>
      <c r="L3362" s="42"/>
      <c r="M3362" s="210"/>
      <c r="N3362" s="211"/>
      <c r="O3362" s="67"/>
      <c r="P3362" s="67"/>
      <c r="Q3362" s="67"/>
      <c r="R3362" s="67"/>
      <c r="S3362" s="67"/>
      <c r="T3362" s="68"/>
      <c r="U3362" s="37"/>
      <c r="V3362" s="37"/>
      <c r="W3362" s="37"/>
      <c r="X3362" s="37"/>
      <c r="Y3362" s="37"/>
      <c r="Z3362" s="37"/>
      <c r="AA3362" s="37"/>
      <c r="AB3362" s="37"/>
      <c r="AC3362" s="37"/>
      <c r="AD3362" s="37"/>
      <c r="AE3362" s="37"/>
      <c r="AT3362" s="19" t="s">
        <v>270</v>
      </c>
      <c r="AU3362" s="19" t="s">
        <v>91</v>
      </c>
    </row>
    <row r="3363" spans="1:65" s="2" customFormat="1" ht="18">
      <c r="A3363" s="37"/>
      <c r="B3363" s="38"/>
      <c r="C3363" s="39"/>
      <c r="D3363" s="208" t="s">
        <v>421</v>
      </c>
      <c r="E3363" s="39"/>
      <c r="F3363" s="209" t="s">
        <v>1638</v>
      </c>
      <c r="G3363" s="39"/>
      <c r="H3363" s="39"/>
      <c r="I3363" s="118"/>
      <c r="J3363" s="39"/>
      <c r="K3363" s="39"/>
      <c r="L3363" s="42"/>
      <c r="M3363" s="210"/>
      <c r="N3363" s="211"/>
      <c r="O3363" s="67"/>
      <c r="P3363" s="67"/>
      <c r="Q3363" s="67"/>
      <c r="R3363" s="67"/>
      <c r="S3363" s="67"/>
      <c r="T3363" s="68"/>
      <c r="U3363" s="37"/>
      <c r="V3363" s="37"/>
      <c r="W3363" s="37"/>
      <c r="X3363" s="37"/>
      <c r="Y3363" s="37"/>
      <c r="Z3363" s="37"/>
      <c r="AA3363" s="37"/>
      <c r="AB3363" s="37"/>
      <c r="AC3363" s="37"/>
      <c r="AD3363" s="37"/>
      <c r="AE3363" s="37"/>
      <c r="AT3363" s="19" t="s">
        <v>421</v>
      </c>
      <c r="AU3363" s="19" t="s">
        <v>91</v>
      </c>
    </row>
    <row r="3364" spans="1:65" s="13" customFormat="1" ht="10">
      <c r="B3364" s="212"/>
      <c r="C3364" s="213"/>
      <c r="D3364" s="208" t="s">
        <v>272</v>
      </c>
      <c r="E3364" s="214" t="s">
        <v>44</v>
      </c>
      <c r="F3364" s="215" t="s">
        <v>1648</v>
      </c>
      <c r="G3364" s="213"/>
      <c r="H3364" s="214" t="s">
        <v>44</v>
      </c>
      <c r="I3364" s="216"/>
      <c r="J3364" s="213"/>
      <c r="K3364" s="213"/>
      <c r="L3364" s="217"/>
      <c r="M3364" s="218"/>
      <c r="N3364" s="219"/>
      <c r="O3364" s="219"/>
      <c r="P3364" s="219"/>
      <c r="Q3364" s="219"/>
      <c r="R3364" s="219"/>
      <c r="S3364" s="219"/>
      <c r="T3364" s="220"/>
      <c r="AT3364" s="221" t="s">
        <v>272</v>
      </c>
      <c r="AU3364" s="221" t="s">
        <v>91</v>
      </c>
      <c r="AV3364" s="13" t="s">
        <v>89</v>
      </c>
      <c r="AW3364" s="13" t="s">
        <v>38</v>
      </c>
      <c r="AX3364" s="13" t="s">
        <v>82</v>
      </c>
      <c r="AY3364" s="221" t="s">
        <v>262</v>
      </c>
    </row>
    <row r="3365" spans="1:65" s="15" customFormat="1" ht="10">
      <c r="B3365" s="233"/>
      <c r="C3365" s="234"/>
      <c r="D3365" s="208" t="s">
        <v>272</v>
      </c>
      <c r="E3365" s="235" t="s">
        <v>44</v>
      </c>
      <c r="F3365" s="236" t="s">
        <v>322</v>
      </c>
      <c r="G3365" s="234"/>
      <c r="H3365" s="237">
        <v>5</v>
      </c>
      <c r="I3365" s="238"/>
      <c r="J3365" s="234"/>
      <c r="K3365" s="234"/>
      <c r="L3365" s="239"/>
      <c r="M3365" s="240"/>
      <c r="N3365" s="241"/>
      <c r="O3365" s="241"/>
      <c r="P3365" s="241"/>
      <c r="Q3365" s="241"/>
      <c r="R3365" s="241"/>
      <c r="S3365" s="241"/>
      <c r="T3365" s="242"/>
      <c r="AT3365" s="243" t="s">
        <v>272</v>
      </c>
      <c r="AU3365" s="243" t="s">
        <v>91</v>
      </c>
      <c r="AV3365" s="15" t="s">
        <v>91</v>
      </c>
      <c r="AW3365" s="15" t="s">
        <v>38</v>
      </c>
      <c r="AX3365" s="15" t="s">
        <v>89</v>
      </c>
      <c r="AY3365" s="243" t="s">
        <v>262</v>
      </c>
    </row>
    <row r="3366" spans="1:65" s="15" customFormat="1" ht="10">
      <c r="B3366" s="233"/>
      <c r="C3366" s="234"/>
      <c r="D3366" s="208" t="s">
        <v>272</v>
      </c>
      <c r="E3366" s="234"/>
      <c r="F3366" s="236" t="s">
        <v>1649</v>
      </c>
      <c r="G3366" s="234"/>
      <c r="H3366" s="237">
        <v>20</v>
      </c>
      <c r="I3366" s="238"/>
      <c r="J3366" s="234"/>
      <c r="K3366" s="234"/>
      <c r="L3366" s="239"/>
      <c r="M3366" s="240"/>
      <c r="N3366" s="241"/>
      <c r="O3366" s="241"/>
      <c r="P3366" s="241"/>
      <c r="Q3366" s="241"/>
      <c r="R3366" s="241"/>
      <c r="S3366" s="241"/>
      <c r="T3366" s="242"/>
      <c r="AT3366" s="243" t="s">
        <v>272</v>
      </c>
      <c r="AU3366" s="243" t="s">
        <v>91</v>
      </c>
      <c r="AV3366" s="15" t="s">
        <v>91</v>
      </c>
      <c r="AW3366" s="15" t="s">
        <v>4</v>
      </c>
      <c r="AX3366" s="15" t="s">
        <v>89</v>
      </c>
      <c r="AY3366" s="243" t="s">
        <v>262</v>
      </c>
    </row>
    <row r="3367" spans="1:65" s="2" customFormat="1" ht="21.75" customHeight="1">
      <c r="A3367" s="37"/>
      <c r="B3367" s="38"/>
      <c r="C3367" s="195" t="s">
        <v>1650</v>
      </c>
      <c r="D3367" s="195" t="s">
        <v>264</v>
      </c>
      <c r="E3367" s="196" t="s">
        <v>1651</v>
      </c>
      <c r="F3367" s="197" t="s">
        <v>1652</v>
      </c>
      <c r="G3367" s="198" t="s">
        <v>406</v>
      </c>
      <c r="H3367" s="199">
        <v>5</v>
      </c>
      <c r="I3367" s="200"/>
      <c r="J3367" s="201">
        <f>ROUND(I3367*H3367,2)</f>
        <v>0</v>
      </c>
      <c r="K3367" s="197" t="s">
        <v>268</v>
      </c>
      <c r="L3367" s="42"/>
      <c r="M3367" s="202" t="s">
        <v>44</v>
      </c>
      <c r="N3367" s="203" t="s">
        <v>53</v>
      </c>
      <c r="O3367" s="67"/>
      <c r="P3367" s="204">
        <f>O3367*H3367</f>
        <v>0</v>
      </c>
      <c r="Q3367" s="204">
        <v>0</v>
      </c>
      <c r="R3367" s="204">
        <f>Q3367*H3367</f>
        <v>0</v>
      </c>
      <c r="S3367" s="204">
        <v>0</v>
      </c>
      <c r="T3367" s="205">
        <f>S3367*H3367</f>
        <v>0</v>
      </c>
      <c r="U3367" s="37"/>
      <c r="V3367" s="37"/>
      <c r="W3367" s="37"/>
      <c r="X3367" s="37"/>
      <c r="Y3367" s="37"/>
      <c r="Z3367" s="37"/>
      <c r="AA3367" s="37"/>
      <c r="AB3367" s="37"/>
      <c r="AC3367" s="37"/>
      <c r="AD3367" s="37"/>
      <c r="AE3367" s="37"/>
      <c r="AR3367" s="206" t="s">
        <v>104</v>
      </c>
      <c r="AT3367" s="206" t="s">
        <v>264</v>
      </c>
      <c r="AU3367" s="206" t="s">
        <v>91</v>
      </c>
      <c r="AY3367" s="19" t="s">
        <v>262</v>
      </c>
      <c r="BE3367" s="207">
        <f>IF(N3367="základní",J3367,0)</f>
        <v>0</v>
      </c>
      <c r="BF3367" s="207">
        <f>IF(N3367="snížená",J3367,0)</f>
        <v>0</v>
      </c>
      <c r="BG3367" s="207">
        <f>IF(N3367="zákl. přenesená",J3367,0)</f>
        <v>0</v>
      </c>
      <c r="BH3367" s="207">
        <f>IF(N3367="sníž. přenesená",J3367,0)</f>
        <v>0</v>
      </c>
      <c r="BI3367" s="207">
        <f>IF(N3367="nulová",J3367,0)</f>
        <v>0</v>
      </c>
      <c r="BJ3367" s="19" t="s">
        <v>89</v>
      </c>
      <c r="BK3367" s="207">
        <f>ROUND(I3367*H3367,2)</f>
        <v>0</v>
      </c>
      <c r="BL3367" s="19" t="s">
        <v>104</v>
      </c>
      <c r="BM3367" s="206" t="s">
        <v>1653</v>
      </c>
    </row>
    <row r="3368" spans="1:65" s="2" customFormat="1" ht="54">
      <c r="A3368" s="37"/>
      <c r="B3368" s="38"/>
      <c r="C3368" s="39"/>
      <c r="D3368" s="208" t="s">
        <v>270</v>
      </c>
      <c r="E3368" s="39"/>
      <c r="F3368" s="209" t="s">
        <v>1654</v>
      </c>
      <c r="G3368" s="39"/>
      <c r="H3368" s="39"/>
      <c r="I3368" s="118"/>
      <c r="J3368" s="39"/>
      <c r="K3368" s="39"/>
      <c r="L3368" s="42"/>
      <c r="M3368" s="210"/>
      <c r="N3368" s="211"/>
      <c r="O3368" s="67"/>
      <c r="P3368" s="67"/>
      <c r="Q3368" s="67"/>
      <c r="R3368" s="67"/>
      <c r="S3368" s="67"/>
      <c r="T3368" s="68"/>
      <c r="U3368" s="37"/>
      <c r="V3368" s="37"/>
      <c r="W3368" s="37"/>
      <c r="X3368" s="37"/>
      <c r="Y3368" s="37"/>
      <c r="Z3368" s="37"/>
      <c r="AA3368" s="37"/>
      <c r="AB3368" s="37"/>
      <c r="AC3368" s="37"/>
      <c r="AD3368" s="37"/>
      <c r="AE3368" s="37"/>
      <c r="AT3368" s="19" t="s">
        <v>270</v>
      </c>
      <c r="AU3368" s="19" t="s">
        <v>91</v>
      </c>
    </row>
    <row r="3369" spans="1:65" s="2" customFormat="1" ht="18">
      <c r="A3369" s="37"/>
      <c r="B3369" s="38"/>
      <c r="C3369" s="39"/>
      <c r="D3369" s="208" t="s">
        <v>421</v>
      </c>
      <c r="E3369" s="39"/>
      <c r="F3369" s="209" t="s">
        <v>1638</v>
      </c>
      <c r="G3369" s="39"/>
      <c r="H3369" s="39"/>
      <c r="I3369" s="118"/>
      <c r="J3369" s="39"/>
      <c r="K3369" s="39"/>
      <c r="L3369" s="42"/>
      <c r="M3369" s="210"/>
      <c r="N3369" s="211"/>
      <c r="O3369" s="67"/>
      <c r="P3369" s="67"/>
      <c r="Q3369" s="67"/>
      <c r="R3369" s="67"/>
      <c r="S3369" s="67"/>
      <c r="T3369" s="68"/>
      <c r="U3369" s="37"/>
      <c r="V3369" s="37"/>
      <c r="W3369" s="37"/>
      <c r="X3369" s="37"/>
      <c r="Y3369" s="37"/>
      <c r="Z3369" s="37"/>
      <c r="AA3369" s="37"/>
      <c r="AB3369" s="37"/>
      <c r="AC3369" s="37"/>
      <c r="AD3369" s="37"/>
      <c r="AE3369" s="37"/>
      <c r="AT3369" s="19" t="s">
        <v>421</v>
      </c>
      <c r="AU3369" s="19" t="s">
        <v>91</v>
      </c>
    </row>
    <row r="3370" spans="1:65" s="12" customFormat="1" ht="25.9" customHeight="1">
      <c r="B3370" s="179"/>
      <c r="C3370" s="180"/>
      <c r="D3370" s="181" t="s">
        <v>81</v>
      </c>
      <c r="E3370" s="182" t="s">
        <v>1655</v>
      </c>
      <c r="F3370" s="182" t="s">
        <v>1656</v>
      </c>
      <c r="G3370" s="180"/>
      <c r="H3370" s="180"/>
      <c r="I3370" s="183"/>
      <c r="J3370" s="184">
        <f>BK3370</f>
        <v>0</v>
      </c>
      <c r="K3370" s="180"/>
      <c r="L3370" s="185"/>
      <c r="M3370" s="186"/>
      <c r="N3370" s="187"/>
      <c r="O3370" s="187"/>
      <c r="P3370" s="188">
        <f>P3371+P3411+P3708+P4096+P4119+P4135+P4234+P5418+P5490+P6041+P7232+P7789+P7900+P8049+P8063+P8383+P8465</f>
        <v>0</v>
      </c>
      <c r="Q3370" s="187"/>
      <c r="R3370" s="188">
        <f>R3371+R3411+R3708+R4096+R4119+R4135+R4234+R5418+R5490+R6041+R7232+R7789+R7900+R8049+R8063+R8383+R8465</f>
        <v>373.82909266010017</v>
      </c>
      <c r="S3370" s="187"/>
      <c r="T3370" s="189">
        <f>T3371+T3411+T3708+T4096+T4119+T4135+T4234+T5418+T5490+T6041+T7232+T7789+T7900+T8049+T8063+T8383+T8465</f>
        <v>0</v>
      </c>
      <c r="AR3370" s="190" t="s">
        <v>91</v>
      </c>
      <c r="AT3370" s="191" t="s">
        <v>81</v>
      </c>
      <c r="AU3370" s="191" t="s">
        <v>82</v>
      </c>
      <c r="AY3370" s="190" t="s">
        <v>262</v>
      </c>
      <c r="BK3370" s="192">
        <f>BK3371+BK3411+BK3708+BK4096+BK4119+BK4135+BK4234+BK5418+BK5490+BK6041+BK7232+BK7789+BK7900+BK8049+BK8063+BK8383+BK8465</f>
        <v>0</v>
      </c>
    </row>
    <row r="3371" spans="1:65" s="12" customFormat="1" ht="22.75" customHeight="1">
      <c r="B3371" s="179"/>
      <c r="C3371" s="180"/>
      <c r="D3371" s="181" t="s">
        <v>81</v>
      </c>
      <c r="E3371" s="193" t="s">
        <v>1657</v>
      </c>
      <c r="F3371" s="193" t="s">
        <v>1658</v>
      </c>
      <c r="G3371" s="180"/>
      <c r="H3371" s="180"/>
      <c r="I3371" s="183"/>
      <c r="J3371" s="194">
        <f>BK3371</f>
        <v>0</v>
      </c>
      <c r="K3371" s="180"/>
      <c r="L3371" s="185"/>
      <c r="M3371" s="186"/>
      <c r="N3371" s="187"/>
      <c r="O3371" s="187"/>
      <c r="P3371" s="188">
        <f>SUM(P3372:P3410)</f>
        <v>0</v>
      </c>
      <c r="Q3371" s="187"/>
      <c r="R3371" s="188">
        <f>SUM(R3372:R3410)</f>
        <v>4.0004530000000003</v>
      </c>
      <c r="S3371" s="187"/>
      <c r="T3371" s="189">
        <f>SUM(T3372:T3410)</f>
        <v>0</v>
      </c>
      <c r="AR3371" s="190" t="s">
        <v>91</v>
      </c>
      <c r="AT3371" s="191" t="s">
        <v>81</v>
      </c>
      <c r="AU3371" s="191" t="s">
        <v>89</v>
      </c>
      <c r="AY3371" s="190" t="s">
        <v>262</v>
      </c>
      <c r="BK3371" s="192">
        <f>SUM(BK3372:BK3410)</f>
        <v>0</v>
      </c>
    </row>
    <row r="3372" spans="1:65" s="2" customFormat="1" ht="21.75" customHeight="1">
      <c r="A3372" s="37"/>
      <c r="B3372" s="38"/>
      <c r="C3372" s="195" t="s">
        <v>1659</v>
      </c>
      <c r="D3372" s="195" t="s">
        <v>264</v>
      </c>
      <c r="E3372" s="196" t="s">
        <v>1660</v>
      </c>
      <c r="F3372" s="197" t="s">
        <v>1661</v>
      </c>
      <c r="G3372" s="198" t="s">
        <v>342</v>
      </c>
      <c r="H3372" s="199">
        <v>133.91499999999999</v>
      </c>
      <c r="I3372" s="200"/>
      <c r="J3372" s="201">
        <f>ROUND(I3372*H3372,2)</f>
        <v>0</v>
      </c>
      <c r="K3372" s="197" t="s">
        <v>268</v>
      </c>
      <c r="L3372" s="42"/>
      <c r="M3372" s="202" t="s">
        <v>44</v>
      </c>
      <c r="N3372" s="203" t="s">
        <v>53</v>
      </c>
      <c r="O3372" s="67"/>
      <c r="P3372" s="204">
        <f>O3372*H3372</f>
        <v>0</v>
      </c>
      <c r="Q3372" s="204">
        <v>8.0000000000000004E-4</v>
      </c>
      <c r="R3372" s="204">
        <f>Q3372*H3372</f>
        <v>0.10713200000000001</v>
      </c>
      <c r="S3372" s="204">
        <v>0</v>
      </c>
      <c r="T3372" s="205">
        <f>S3372*H3372</f>
        <v>0</v>
      </c>
      <c r="U3372" s="37"/>
      <c r="V3372" s="37"/>
      <c r="W3372" s="37"/>
      <c r="X3372" s="37"/>
      <c r="Y3372" s="37"/>
      <c r="Z3372" s="37"/>
      <c r="AA3372" s="37"/>
      <c r="AB3372" s="37"/>
      <c r="AC3372" s="37"/>
      <c r="AD3372" s="37"/>
      <c r="AE3372" s="37"/>
      <c r="AR3372" s="206" t="s">
        <v>442</v>
      </c>
      <c r="AT3372" s="206" t="s">
        <v>264</v>
      </c>
      <c r="AU3372" s="206" t="s">
        <v>91</v>
      </c>
      <c r="AY3372" s="19" t="s">
        <v>262</v>
      </c>
      <c r="BE3372" s="207">
        <f>IF(N3372="základní",J3372,0)</f>
        <v>0</v>
      </c>
      <c r="BF3372" s="207">
        <f>IF(N3372="snížená",J3372,0)</f>
        <v>0</v>
      </c>
      <c r="BG3372" s="207">
        <f>IF(N3372="zákl. přenesená",J3372,0)</f>
        <v>0</v>
      </c>
      <c r="BH3372" s="207">
        <f>IF(N3372="sníž. přenesená",J3372,0)</f>
        <v>0</v>
      </c>
      <c r="BI3372" s="207">
        <f>IF(N3372="nulová",J3372,0)</f>
        <v>0</v>
      </c>
      <c r="BJ3372" s="19" t="s">
        <v>89</v>
      </c>
      <c r="BK3372" s="207">
        <f>ROUND(I3372*H3372,2)</f>
        <v>0</v>
      </c>
      <c r="BL3372" s="19" t="s">
        <v>442</v>
      </c>
      <c r="BM3372" s="206" t="s">
        <v>1662</v>
      </c>
    </row>
    <row r="3373" spans="1:65" s="13" customFormat="1" ht="10">
      <c r="B3373" s="212"/>
      <c r="C3373" s="213"/>
      <c r="D3373" s="208" t="s">
        <v>272</v>
      </c>
      <c r="E3373" s="214" t="s">
        <v>44</v>
      </c>
      <c r="F3373" s="215" t="s">
        <v>1663</v>
      </c>
      <c r="G3373" s="213"/>
      <c r="H3373" s="214" t="s">
        <v>44</v>
      </c>
      <c r="I3373" s="216"/>
      <c r="J3373" s="213"/>
      <c r="K3373" s="213"/>
      <c r="L3373" s="217"/>
      <c r="M3373" s="218"/>
      <c r="N3373" s="219"/>
      <c r="O3373" s="219"/>
      <c r="P3373" s="219"/>
      <c r="Q3373" s="219"/>
      <c r="R3373" s="219"/>
      <c r="S3373" s="219"/>
      <c r="T3373" s="220"/>
      <c r="AT3373" s="221" t="s">
        <v>272</v>
      </c>
      <c r="AU3373" s="221" t="s">
        <v>91</v>
      </c>
      <c r="AV3373" s="13" t="s">
        <v>89</v>
      </c>
      <c r="AW3373" s="13" t="s">
        <v>38</v>
      </c>
      <c r="AX3373" s="13" t="s">
        <v>82</v>
      </c>
      <c r="AY3373" s="221" t="s">
        <v>262</v>
      </c>
    </row>
    <row r="3374" spans="1:65" s="13" customFormat="1" ht="10">
      <c r="B3374" s="212"/>
      <c r="C3374" s="213"/>
      <c r="D3374" s="208" t="s">
        <v>272</v>
      </c>
      <c r="E3374" s="214" t="s">
        <v>44</v>
      </c>
      <c r="F3374" s="215" t="s">
        <v>458</v>
      </c>
      <c r="G3374" s="213"/>
      <c r="H3374" s="214" t="s">
        <v>44</v>
      </c>
      <c r="I3374" s="216"/>
      <c r="J3374" s="213"/>
      <c r="K3374" s="213"/>
      <c r="L3374" s="217"/>
      <c r="M3374" s="218"/>
      <c r="N3374" s="219"/>
      <c r="O3374" s="219"/>
      <c r="P3374" s="219"/>
      <c r="Q3374" s="219"/>
      <c r="R3374" s="219"/>
      <c r="S3374" s="219"/>
      <c r="T3374" s="220"/>
      <c r="AT3374" s="221" t="s">
        <v>272</v>
      </c>
      <c r="AU3374" s="221" t="s">
        <v>91</v>
      </c>
      <c r="AV3374" s="13" t="s">
        <v>89</v>
      </c>
      <c r="AW3374" s="13" t="s">
        <v>38</v>
      </c>
      <c r="AX3374" s="13" t="s">
        <v>82</v>
      </c>
      <c r="AY3374" s="221" t="s">
        <v>262</v>
      </c>
    </row>
    <row r="3375" spans="1:65" s="13" customFormat="1" ht="10">
      <c r="B3375" s="212"/>
      <c r="C3375" s="213"/>
      <c r="D3375" s="208" t="s">
        <v>272</v>
      </c>
      <c r="E3375" s="214" t="s">
        <v>44</v>
      </c>
      <c r="F3375" s="215" t="s">
        <v>973</v>
      </c>
      <c r="G3375" s="213"/>
      <c r="H3375" s="214" t="s">
        <v>44</v>
      </c>
      <c r="I3375" s="216"/>
      <c r="J3375" s="213"/>
      <c r="K3375" s="213"/>
      <c r="L3375" s="217"/>
      <c r="M3375" s="218"/>
      <c r="N3375" s="219"/>
      <c r="O3375" s="219"/>
      <c r="P3375" s="219"/>
      <c r="Q3375" s="219"/>
      <c r="R3375" s="219"/>
      <c r="S3375" s="219"/>
      <c r="T3375" s="220"/>
      <c r="AT3375" s="221" t="s">
        <v>272</v>
      </c>
      <c r="AU3375" s="221" t="s">
        <v>91</v>
      </c>
      <c r="AV3375" s="13" t="s">
        <v>89</v>
      </c>
      <c r="AW3375" s="13" t="s">
        <v>38</v>
      </c>
      <c r="AX3375" s="13" t="s">
        <v>82</v>
      </c>
      <c r="AY3375" s="221" t="s">
        <v>262</v>
      </c>
    </row>
    <row r="3376" spans="1:65" s="15" customFormat="1" ht="10">
      <c r="B3376" s="233"/>
      <c r="C3376" s="234"/>
      <c r="D3376" s="208" t="s">
        <v>272</v>
      </c>
      <c r="E3376" s="235" t="s">
        <v>44</v>
      </c>
      <c r="F3376" s="236" t="s">
        <v>974</v>
      </c>
      <c r="G3376" s="234"/>
      <c r="H3376" s="237">
        <v>65.52</v>
      </c>
      <c r="I3376" s="238"/>
      <c r="J3376" s="234"/>
      <c r="K3376" s="234"/>
      <c r="L3376" s="239"/>
      <c r="M3376" s="240"/>
      <c r="N3376" s="241"/>
      <c r="O3376" s="241"/>
      <c r="P3376" s="241"/>
      <c r="Q3376" s="241"/>
      <c r="R3376" s="241"/>
      <c r="S3376" s="241"/>
      <c r="T3376" s="242"/>
      <c r="AT3376" s="243" t="s">
        <v>272</v>
      </c>
      <c r="AU3376" s="243" t="s">
        <v>91</v>
      </c>
      <c r="AV3376" s="15" t="s">
        <v>91</v>
      </c>
      <c r="AW3376" s="15" t="s">
        <v>38</v>
      </c>
      <c r="AX3376" s="15" t="s">
        <v>82</v>
      </c>
      <c r="AY3376" s="243" t="s">
        <v>262</v>
      </c>
    </row>
    <row r="3377" spans="1:65" s="15" customFormat="1" ht="10">
      <c r="B3377" s="233"/>
      <c r="C3377" s="234"/>
      <c r="D3377" s="208" t="s">
        <v>272</v>
      </c>
      <c r="E3377" s="235" t="s">
        <v>44</v>
      </c>
      <c r="F3377" s="236" t="s">
        <v>975</v>
      </c>
      <c r="G3377" s="234"/>
      <c r="H3377" s="237">
        <v>45.36</v>
      </c>
      <c r="I3377" s="238"/>
      <c r="J3377" s="234"/>
      <c r="K3377" s="234"/>
      <c r="L3377" s="239"/>
      <c r="M3377" s="240"/>
      <c r="N3377" s="241"/>
      <c r="O3377" s="241"/>
      <c r="P3377" s="241"/>
      <c r="Q3377" s="241"/>
      <c r="R3377" s="241"/>
      <c r="S3377" s="241"/>
      <c r="T3377" s="242"/>
      <c r="AT3377" s="243" t="s">
        <v>272</v>
      </c>
      <c r="AU3377" s="243" t="s">
        <v>91</v>
      </c>
      <c r="AV3377" s="15" t="s">
        <v>91</v>
      </c>
      <c r="AW3377" s="15" t="s">
        <v>38</v>
      </c>
      <c r="AX3377" s="15" t="s">
        <v>82</v>
      </c>
      <c r="AY3377" s="243" t="s">
        <v>262</v>
      </c>
    </row>
    <row r="3378" spans="1:65" s="15" customFormat="1" ht="10">
      <c r="B3378" s="233"/>
      <c r="C3378" s="234"/>
      <c r="D3378" s="208" t="s">
        <v>272</v>
      </c>
      <c r="E3378" s="235" t="s">
        <v>44</v>
      </c>
      <c r="F3378" s="236" t="s">
        <v>976</v>
      </c>
      <c r="G3378" s="234"/>
      <c r="H3378" s="237">
        <v>23.035</v>
      </c>
      <c r="I3378" s="238"/>
      <c r="J3378" s="234"/>
      <c r="K3378" s="234"/>
      <c r="L3378" s="239"/>
      <c r="M3378" s="240"/>
      <c r="N3378" s="241"/>
      <c r="O3378" s="241"/>
      <c r="P3378" s="241"/>
      <c r="Q3378" s="241"/>
      <c r="R3378" s="241"/>
      <c r="S3378" s="241"/>
      <c r="T3378" s="242"/>
      <c r="AT3378" s="243" t="s">
        <v>272</v>
      </c>
      <c r="AU3378" s="243" t="s">
        <v>91</v>
      </c>
      <c r="AV3378" s="15" t="s">
        <v>91</v>
      </c>
      <c r="AW3378" s="15" t="s">
        <v>38</v>
      </c>
      <c r="AX3378" s="15" t="s">
        <v>82</v>
      </c>
      <c r="AY3378" s="243" t="s">
        <v>262</v>
      </c>
    </row>
    <row r="3379" spans="1:65" s="16" customFormat="1" ht="10">
      <c r="B3379" s="244"/>
      <c r="C3379" s="245"/>
      <c r="D3379" s="208" t="s">
        <v>272</v>
      </c>
      <c r="E3379" s="246" t="s">
        <v>44</v>
      </c>
      <c r="F3379" s="247" t="s">
        <v>291</v>
      </c>
      <c r="G3379" s="245"/>
      <c r="H3379" s="248">
        <v>133.91499999999999</v>
      </c>
      <c r="I3379" s="249"/>
      <c r="J3379" s="245"/>
      <c r="K3379" s="245"/>
      <c r="L3379" s="250"/>
      <c r="M3379" s="251"/>
      <c r="N3379" s="252"/>
      <c r="O3379" s="252"/>
      <c r="P3379" s="252"/>
      <c r="Q3379" s="252"/>
      <c r="R3379" s="252"/>
      <c r="S3379" s="252"/>
      <c r="T3379" s="253"/>
      <c r="AT3379" s="254" t="s">
        <v>272</v>
      </c>
      <c r="AU3379" s="254" t="s">
        <v>91</v>
      </c>
      <c r="AV3379" s="16" t="s">
        <v>104</v>
      </c>
      <c r="AW3379" s="16" t="s">
        <v>38</v>
      </c>
      <c r="AX3379" s="16" t="s">
        <v>89</v>
      </c>
      <c r="AY3379" s="254" t="s">
        <v>262</v>
      </c>
    </row>
    <row r="3380" spans="1:65" s="2" customFormat="1" ht="16.5" customHeight="1">
      <c r="A3380" s="37"/>
      <c r="B3380" s="38"/>
      <c r="C3380" s="195" t="s">
        <v>1664</v>
      </c>
      <c r="D3380" s="195" t="s">
        <v>264</v>
      </c>
      <c r="E3380" s="196" t="s">
        <v>1665</v>
      </c>
      <c r="F3380" s="197" t="s">
        <v>1666</v>
      </c>
      <c r="G3380" s="198" t="s">
        <v>342</v>
      </c>
      <c r="H3380" s="199">
        <v>571.9</v>
      </c>
      <c r="I3380" s="200"/>
      <c r="J3380" s="201">
        <f>ROUND(I3380*H3380,2)</f>
        <v>0</v>
      </c>
      <c r="K3380" s="197" t="s">
        <v>268</v>
      </c>
      <c r="L3380" s="42"/>
      <c r="M3380" s="202" t="s">
        <v>44</v>
      </c>
      <c r="N3380" s="203" t="s">
        <v>53</v>
      </c>
      <c r="O3380" s="67"/>
      <c r="P3380" s="204">
        <f>O3380*H3380</f>
        <v>0</v>
      </c>
      <c r="Q3380" s="204">
        <v>0</v>
      </c>
      <c r="R3380" s="204">
        <f>Q3380*H3380</f>
        <v>0</v>
      </c>
      <c r="S3380" s="204">
        <v>0</v>
      </c>
      <c r="T3380" s="205">
        <f>S3380*H3380</f>
        <v>0</v>
      </c>
      <c r="U3380" s="37"/>
      <c r="V3380" s="37"/>
      <c r="W3380" s="37"/>
      <c r="X3380" s="37"/>
      <c r="Y3380" s="37"/>
      <c r="Z3380" s="37"/>
      <c r="AA3380" s="37"/>
      <c r="AB3380" s="37"/>
      <c r="AC3380" s="37"/>
      <c r="AD3380" s="37"/>
      <c r="AE3380" s="37"/>
      <c r="AR3380" s="206" t="s">
        <v>104</v>
      </c>
      <c r="AT3380" s="206" t="s">
        <v>264</v>
      </c>
      <c r="AU3380" s="206" t="s">
        <v>91</v>
      </c>
      <c r="AY3380" s="19" t="s">
        <v>262</v>
      </c>
      <c r="BE3380" s="207">
        <f>IF(N3380="základní",J3380,0)</f>
        <v>0</v>
      </c>
      <c r="BF3380" s="207">
        <f>IF(N3380="snížená",J3380,0)</f>
        <v>0</v>
      </c>
      <c r="BG3380" s="207">
        <f>IF(N3380="zákl. přenesená",J3380,0)</f>
        <v>0</v>
      </c>
      <c r="BH3380" s="207">
        <f>IF(N3380="sníž. přenesená",J3380,0)</f>
        <v>0</v>
      </c>
      <c r="BI3380" s="207">
        <f>IF(N3380="nulová",J3380,0)</f>
        <v>0</v>
      </c>
      <c r="BJ3380" s="19" t="s">
        <v>89</v>
      </c>
      <c r="BK3380" s="207">
        <f>ROUND(I3380*H3380,2)</f>
        <v>0</v>
      </c>
      <c r="BL3380" s="19" t="s">
        <v>104</v>
      </c>
      <c r="BM3380" s="206" t="s">
        <v>1667</v>
      </c>
    </row>
    <row r="3381" spans="1:65" s="2" customFormat="1" ht="27">
      <c r="A3381" s="37"/>
      <c r="B3381" s="38"/>
      <c r="C3381" s="39"/>
      <c r="D3381" s="208" t="s">
        <v>270</v>
      </c>
      <c r="E3381" s="39"/>
      <c r="F3381" s="209" t="s">
        <v>1668</v>
      </c>
      <c r="G3381" s="39"/>
      <c r="H3381" s="39"/>
      <c r="I3381" s="118"/>
      <c r="J3381" s="39"/>
      <c r="K3381" s="39"/>
      <c r="L3381" s="42"/>
      <c r="M3381" s="210"/>
      <c r="N3381" s="211"/>
      <c r="O3381" s="67"/>
      <c r="P3381" s="67"/>
      <c r="Q3381" s="67"/>
      <c r="R3381" s="67"/>
      <c r="S3381" s="67"/>
      <c r="T3381" s="68"/>
      <c r="U3381" s="37"/>
      <c r="V3381" s="37"/>
      <c r="W3381" s="37"/>
      <c r="X3381" s="37"/>
      <c r="Y3381" s="37"/>
      <c r="Z3381" s="37"/>
      <c r="AA3381" s="37"/>
      <c r="AB3381" s="37"/>
      <c r="AC3381" s="37"/>
      <c r="AD3381" s="37"/>
      <c r="AE3381" s="37"/>
      <c r="AT3381" s="19" t="s">
        <v>270</v>
      </c>
      <c r="AU3381" s="19" t="s">
        <v>91</v>
      </c>
    </row>
    <row r="3382" spans="1:65" s="2" customFormat="1" ht="18">
      <c r="A3382" s="37"/>
      <c r="B3382" s="38"/>
      <c r="C3382" s="39"/>
      <c r="D3382" s="208" t="s">
        <v>421</v>
      </c>
      <c r="E3382" s="39"/>
      <c r="F3382" s="209" t="s">
        <v>1669</v>
      </c>
      <c r="G3382" s="39"/>
      <c r="H3382" s="39"/>
      <c r="I3382" s="118"/>
      <c r="J3382" s="39"/>
      <c r="K3382" s="39"/>
      <c r="L3382" s="42"/>
      <c r="M3382" s="210"/>
      <c r="N3382" s="211"/>
      <c r="O3382" s="67"/>
      <c r="P3382" s="67"/>
      <c r="Q3382" s="67"/>
      <c r="R3382" s="67"/>
      <c r="S3382" s="67"/>
      <c r="T3382" s="68"/>
      <c r="U3382" s="37"/>
      <c r="V3382" s="37"/>
      <c r="W3382" s="37"/>
      <c r="X3382" s="37"/>
      <c r="Y3382" s="37"/>
      <c r="Z3382" s="37"/>
      <c r="AA3382" s="37"/>
      <c r="AB3382" s="37"/>
      <c r="AC3382" s="37"/>
      <c r="AD3382" s="37"/>
      <c r="AE3382" s="37"/>
      <c r="AT3382" s="19" t="s">
        <v>421</v>
      </c>
      <c r="AU3382" s="19" t="s">
        <v>91</v>
      </c>
    </row>
    <row r="3383" spans="1:65" s="13" customFormat="1" ht="10">
      <c r="B3383" s="212"/>
      <c r="C3383" s="213"/>
      <c r="D3383" s="208" t="s">
        <v>272</v>
      </c>
      <c r="E3383" s="214" t="s">
        <v>44</v>
      </c>
      <c r="F3383" s="215" t="s">
        <v>1670</v>
      </c>
      <c r="G3383" s="213"/>
      <c r="H3383" s="214" t="s">
        <v>44</v>
      </c>
      <c r="I3383" s="216"/>
      <c r="J3383" s="213"/>
      <c r="K3383" s="213"/>
      <c r="L3383" s="217"/>
      <c r="M3383" s="218"/>
      <c r="N3383" s="219"/>
      <c r="O3383" s="219"/>
      <c r="P3383" s="219"/>
      <c r="Q3383" s="219"/>
      <c r="R3383" s="219"/>
      <c r="S3383" s="219"/>
      <c r="T3383" s="220"/>
      <c r="AT3383" s="221" t="s">
        <v>272</v>
      </c>
      <c r="AU3383" s="221" t="s">
        <v>91</v>
      </c>
      <c r="AV3383" s="13" t="s">
        <v>89</v>
      </c>
      <c r="AW3383" s="13" t="s">
        <v>38</v>
      </c>
      <c r="AX3383" s="13" t="s">
        <v>82</v>
      </c>
      <c r="AY3383" s="221" t="s">
        <v>262</v>
      </c>
    </row>
    <row r="3384" spans="1:65" s="13" customFormat="1" ht="10">
      <c r="B3384" s="212"/>
      <c r="C3384" s="213"/>
      <c r="D3384" s="208" t="s">
        <v>272</v>
      </c>
      <c r="E3384" s="214" t="s">
        <v>44</v>
      </c>
      <c r="F3384" s="215" t="s">
        <v>1671</v>
      </c>
      <c r="G3384" s="213"/>
      <c r="H3384" s="214" t="s">
        <v>44</v>
      </c>
      <c r="I3384" s="216"/>
      <c r="J3384" s="213"/>
      <c r="K3384" s="213"/>
      <c r="L3384" s="217"/>
      <c r="M3384" s="218"/>
      <c r="N3384" s="219"/>
      <c r="O3384" s="219"/>
      <c r="P3384" s="219"/>
      <c r="Q3384" s="219"/>
      <c r="R3384" s="219"/>
      <c r="S3384" s="219"/>
      <c r="T3384" s="220"/>
      <c r="AT3384" s="221" t="s">
        <v>272</v>
      </c>
      <c r="AU3384" s="221" t="s">
        <v>91</v>
      </c>
      <c r="AV3384" s="13" t="s">
        <v>89</v>
      </c>
      <c r="AW3384" s="13" t="s">
        <v>38</v>
      </c>
      <c r="AX3384" s="13" t="s">
        <v>82</v>
      </c>
      <c r="AY3384" s="221" t="s">
        <v>262</v>
      </c>
    </row>
    <row r="3385" spans="1:65" s="15" customFormat="1" ht="10">
      <c r="B3385" s="233"/>
      <c r="C3385" s="234"/>
      <c r="D3385" s="208" t="s">
        <v>272</v>
      </c>
      <c r="E3385" s="235" t="s">
        <v>44</v>
      </c>
      <c r="F3385" s="236" t="s">
        <v>1672</v>
      </c>
      <c r="G3385" s="234"/>
      <c r="H3385" s="237">
        <v>571.9</v>
      </c>
      <c r="I3385" s="238"/>
      <c r="J3385" s="234"/>
      <c r="K3385" s="234"/>
      <c r="L3385" s="239"/>
      <c r="M3385" s="240"/>
      <c r="N3385" s="241"/>
      <c r="O3385" s="241"/>
      <c r="P3385" s="241"/>
      <c r="Q3385" s="241"/>
      <c r="R3385" s="241"/>
      <c r="S3385" s="241"/>
      <c r="T3385" s="242"/>
      <c r="AT3385" s="243" t="s">
        <v>272</v>
      </c>
      <c r="AU3385" s="243" t="s">
        <v>91</v>
      </c>
      <c r="AV3385" s="15" t="s">
        <v>91</v>
      </c>
      <c r="AW3385" s="15" t="s">
        <v>38</v>
      </c>
      <c r="AX3385" s="15" t="s">
        <v>89</v>
      </c>
      <c r="AY3385" s="243" t="s">
        <v>262</v>
      </c>
    </row>
    <row r="3386" spans="1:65" s="2" customFormat="1" ht="16.5" customHeight="1">
      <c r="A3386" s="37"/>
      <c r="B3386" s="38"/>
      <c r="C3386" s="255" t="s">
        <v>1673</v>
      </c>
      <c r="D3386" s="255" t="s">
        <v>633</v>
      </c>
      <c r="E3386" s="256" t="s">
        <v>1674</v>
      </c>
      <c r="F3386" s="257" t="s">
        <v>1675</v>
      </c>
      <c r="G3386" s="258" t="s">
        <v>1676</v>
      </c>
      <c r="H3386" s="259">
        <v>3500.0279999999998</v>
      </c>
      <c r="I3386" s="260"/>
      <c r="J3386" s="261">
        <f>ROUND(I3386*H3386,2)</f>
        <v>0</v>
      </c>
      <c r="K3386" s="257" t="s">
        <v>268</v>
      </c>
      <c r="L3386" s="262"/>
      <c r="M3386" s="263" t="s">
        <v>44</v>
      </c>
      <c r="N3386" s="264" t="s">
        <v>53</v>
      </c>
      <c r="O3386" s="67"/>
      <c r="P3386" s="204">
        <f>O3386*H3386</f>
        <v>0</v>
      </c>
      <c r="Q3386" s="204">
        <v>1E-3</v>
      </c>
      <c r="R3386" s="204">
        <f>Q3386*H3386</f>
        <v>3.5000279999999999</v>
      </c>
      <c r="S3386" s="204">
        <v>0</v>
      </c>
      <c r="T3386" s="205">
        <f>S3386*H3386</f>
        <v>0</v>
      </c>
      <c r="U3386" s="37"/>
      <c r="V3386" s="37"/>
      <c r="W3386" s="37"/>
      <c r="X3386" s="37"/>
      <c r="Y3386" s="37"/>
      <c r="Z3386" s="37"/>
      <c r="AA3386" s="37"/>
      <c r="AB3386" s="37"/>
      <c r="AC3386" s="37"/>
      <c r="AD3386" s="37"/>
      <c r="AE3386" s="37"/>
      <c r="AR3386" s="206" t="s">
        <v>351</v>
      </c>
      <c r="AT3386" s="206" t="s">
        <v>633</v>
      </c>
      <c r="AU3386" s="206" t="s">
        <v>91</v>
      </c>
      <c r="AY3386" s="19" t="s">
        <v>262</v>
      </c>
      <c r="BE3386" s="207">
        <f>IF(N3386="základní",J3386,0)</f>
        <v>0</v>
      </c>
      <c r="BF3386" s="207">
        <f>IF(N3386="snížená",J3386,0)</f>
        <v>0</v>
      </c>
      <c r="BG3386" s="207">
        <f>IF(N3386="zákl. přenesená",J3386,0)</f>
        <v>0</v>
      </c>
      <c r="BH3386" s="207">
        <f>IF(N3386="sníž. přenesená",J3386,0)</f>
        <v>0</v>
      </c>
      <c r="BI3386" s="207">
        <f>IF(N3386="nulová",J3386,0)</f>
        <v>0</v>
      </c>
      <c r="BJ3386" s="19" t="s">
        <v>89</v>
      </c>
      <c r="BK3386" s="207">
        <f>ROUND(I3386*H3386,2)</f>
        <v>0</v>
      </c>
      <c r="BL3386" s="19" t="s">
        <v>104</v>
      </c>
      <c r="BM3386" s="206" t="s">
        <v>1677</v>
      </c>
    </row>
    <row r="3387" spans="1:65" s="2" customFormat="1" ht="18">
      <c r="A3387" s="37"/>
      <c r="B3387" s="38"/>
      <c r="C3387" s="39"/>
      <c r="D3387" s="208" t="s">
        <v>421</v>
      </c>
      <c r="E3387" s="39"/>
      <c r="F3387" s="209" t="s">
        <v>1669</v>
      </c>
      <c r="G3387" s="39"/>
      <c r="H3387" s="39"/>
      <c r="I3387" s="118"/>
      <c r="J3387" s="39"/>
      <c r="K3387" s="39"/>
      <c r="L3387" s="42"/>
      <c r="M3387" s="210"/>
      <c r="N3387" s="211"/>
      <c r="O3387" s="67"/>
      <c r="P3387" s="67"/>
      <c r="Q3387" s="67"/>
      <c r="R3387" s="67"/>
      <c r="S3387" s="67"/>
      <c r="T3387" s="68"/>
      <c r="U3387" s="37"/>
      <c r="V3387" s="37"/>
      <c r="W3387" s="37"/>
      <c r="X3387" s="37"/>
      <c r="Y3387" s="37"/>
      <c r="Z3387" s="37"/>
      <c r="AA3387" s="37"/>
      <c r="AB3387" s="37"/>
      <c r="AC3387" s="37"/>
      <c r="AD3387" s="37"/>
      <c r="AE3387" s="37"/>
      <c r="AT3387" s="19" t="s">
        <v>421</v>
      </c>
      <c r="AU3387" s="19" t="s">
        <v>91</v>
      </c>
    </row>
    <row r="3388" spans="1:65" s="13" customFormat="1" ht="10">
      <c r="B3388" s="212"/>
      <c r="C3388" s="213"/>
      <c r="D3388" s="208" t="s">
        <v>272</v>
      </c>
      <c r="E3388" s="214" t="s">
        <v>44</v>
      </c>
      <c r="F3388" s="215" t="s">
        <v>1678</v>
      </c>
      <c r="G3388" s="213"/>
      <c r="H3388" s="214" t="s">
        <v>44</v>
      </c>
      <c r="I3388" s="216"/>
      <c r="J3388" s="213"/>
      <c r="K3388" s="213"/>
      <c r="L3388" s="217"/>
      <c r="M3388" s="218"/>
      <c r="N3388" s="219"/>
      <c r="O3388" s="219"/>
      <c r="P3388" s="219"/>
      <c r="Q3388" s="219"/>
      <c r="R3388" s="219"/>
      <c r="S3388" s="219"/>
      <c r="T3388" s="220"/>
      <c r="AT3388" s="221" t="s">
        <v>272</v>
      </c>
      <c r="AU3388" s="221" t="s">
        <v>91</v>
      </c>
      <c r="AV3388" s="13" t="s">
        <v>89</v>
      </c>
      <c r="AW3388" s="13" t="s">
        <v>38</v>
      </c>
      <c r="AX3388" s="13" t="s">
        <v>82</v>
      </c>
      <c r="AY3388" s="221" t="s">
        <v>262</v>
      </c>
    </row>
    <row r="3389" spans="1:65" s="15" customFormat="1" ht="10">
      <c r="B3389" s="233"/>
      <c r="C3389" s="234"/>
      <c r="D3389" s="208" t="s">
        <v>272</v>
      </c>
      <c r="E3389" s="235" t="s">
        <v>44</v>
      </c>
      <c r="F3389" s="236" t="s">
        <v>1679</v>
      </c>
      <c r="G3389" s="234"/>
      <c r="H3389" s="237">
        <v>3431.4</v>
      </c>
      <c r="I3389" s="238"/>
      <c r="J3389" s="234"/>
      <c r="K3389" s="234"/>
      <c r="L3389" s="239"/>
      <c r="M3389" s="240"/>
      <c r="N3389" s="241"/>
      <c r="O3389" s="241"/>
      <c r="P3389" s="241"/>
      <c r="Q3389" s="241"/>
      <c r="R3389" s="241"/>
      <c r="S3389" s="241"/>
      <c r="T3389" s="242"/>
      <c r="AT3389" s="243" t="s">
        <v>272</v>
      </c>
      <c r="AU3389" s="243" t="s">
        <v>91</v>
      </c>
      <c r="AV3389" s="15" t="s">
        <v>91</v>
      </c>
      <c r="AW3389" s="15" t="s">
        <v>38</v>
      </c>
      <c r="AX3389" s="15" t="s">
        <v>82</v>
      </c>
      <c r="AY3389" s="243" t="s">
        <v>262</v>
      </c>
    </row>
    <row r="3390" spans="1:65" s="16" customFormat="1" ht="10">
      <c r="B3390" s="244"/>
      <c r="C3390" s="245"/>
      <c r="D3390" s="208" t="s">
        <v>272</v>
      </c>
      <c r="E3390" s="246" t="s">
        <v>44</v>
      </c>
      <c r="F3390" s="247" t="s">
        <v>291</v>
      </c>
      <c r="G3390" s="245"/>
      <c r="H3390" s="248">
        <v>3431.4</v>
      </c>
      <c r="I3390" s="249"/>
      <c r="J3390" s="245"/>
      <c r="K3390" s="245"/>
      <c r="L3390" s="250"/>
      <c r="M3390" s="251"/>
      <c r="N3390" s="252"/>
      <c r="O3390" s="252"/>
      <c r="P3390" s="252"/>
      <c r="Q3390" s="252"/>
      <c r="R3390" s="252"/>
      <c r="S3390" s="252"/>
      <c r="T3390" s="253"/>
      <c r="AT3390" s="254" t="s">
        <v>272</v>
      </c>
      <c r="AU3390" s="254" t="s">
        <v>91</v>
      </c>
      <c r="AV3390" s="16" t="s">
        <v>104</v>
      </c>
      <c r="AW3390" s="16" t="s">
        <v>38</v>
      </c>
      <c r="AX3390" s="16" t="s">
        <v>89</v>
      </c>
      <c r="AY3390" s="254" t="s">
        <v>262</v>
      </c>
    </row>
    <row r="3391" spans="1:65" s="15" customFormat="1" ht="10">
      <c r="B3391" s="233"/>
      <c r="C3391" s="234"/>
      <c r="D3391" s="208" t="s">
        <v>272</v>
      </c>
      <c r="E3391" s="234"/>
      <c r="F3391" s="236" t="s">
        <v>1680</v>
      </c>
      <c r="G3391" s="234"/>
      <c r="H3391" s="237">
        <v>3500.0279999999998</v>
      </c>
      <c r="I3391" s="238"/>
      <c r="J3391" s="234"/>
      <c r="K3391" s="234"/>
      <c r="L3391" s="239"/>
      <c r="M3391" s="240"/>
      <c r="N3391" s="241"/>
      <c r="O3391" s="241"/>
      <c r="P3391" s="241"/>
      <c r="Q3391" s="241"/>
      <c r="R3391" s="241"/>
      <c r="S3391" s="241"/>
      <c r="T3391" s="242"/>
      <c r="AT3391" s="243" t="s">
        <v>272</v>
      </c>
      <c r="AU3391" s="243" t="s">
        <v>91</v>
      </c>
      <c r="AV3391" s="15" t="s">
        <v>91</v>
      </c>
      <c r="AW3391" s="15" t="s">
        <v>4</v>
      </c>
      <c r="AX3391" s="15" t="s">
        <v>89</v>
      </c>
      <c r="AY3391" s="243" t="s">
        <v>262</v>
      </c>
    </row>
    <row r="3392" spans="1:65" s="2" customFormat="1" ht="16.5" customHeight="1">
      <c r="A3392" s="37"/>
      <c r="B3392" s="38"/>
      <c r="C3392" s="195" t="s">
        <v>1681</v>
      </c>
      <c r="D3392" s="195" t="s">
        <v>264</v>
      </c>
      <c r="E3392" s="196" t="s">
        <v>1682</v>
      </c>
      <c r="F3392" s="197" t="s">
        <v>1683</v>
      </c>
      <c r="G3392" s="198" t="s">
        <v>342</v>
      </c>
      <c r="H3392" s="199">
        <v>63.95</v>
      </c>
      <c r="I3392" s="200"/>
      <c r="J3392" s="201">
        <f>ROUND(I3392*H3392,2)</f>
        <v>0</v>
      </c>
      <c r="K3392" s="197" t="s">
        <v>268</v>
      </c>
      <c r="L3392" s="42"/>
      <c r="M3392" s="202" t="s">
        <v>44</v>
      </c>
      <c r="N3392" s="203" t="s">
        <v>53</v>
      </c>
      <c r="O3392" s="67"/>
      <c r="P3392" s="204">
        <f>O3392*H3392</f>
        <v>0</v>
      </c>
      <c r="Q3392" s="204">
        <v>0</v>
      </c>
      <c r="R3392" s="204">
        <f>Q3392*H3392</f>
        <v>0</v>
      </c>
      <c r="S3392" s="204">
        <v>0</v>
      </c>
      <c r="T3392" s="205">
        <f>S3392*H3392</f>
        <v>0</v>
      </c>
      <c r="U3392" s="37"/>
      <c r="V3392" s="37"/>
      <c r="W3392" s="37"/>
      <c r="X3392" s="37"/>
      <c r="Y3392" s="37"/>
      <c r="Z3392" s="37"/>
      <c r="AA3392" s="37"/>
      <c r="AB3392" s="37"/>
      <c r="AC3392" s="37"/>
      <c r="AD3392" s="37"/>
      <c r="AE3392" s="37"/>
      <c r="AR3392" s="206" t="s">
        <v>442</v>
      </c>
      <c r="AT3392" s="206" t="s">
        <v>264</v>
      </c>
      <c r="AU3392" s="206" t="s">
        <v>91</v>
      </c>
      <c r="AY3392" s="19" t="s">
        <v>262</v>
      </c>
      <c r="BE3392" s="207">
        <f>IF(N3392="základní",J3392,0)</f>
        <v>0</v>
      </c>
      <c r="BF3392" s="207">
        <f>IF(N3392="snížená",J3392,0)</f>
        <v>0</v>
      </c>
      <c r="BG3392" s="207">
        <f>IF(N3392="zákl. přenesená",J3392,0)</f>
        <v>0</v>
      </c>
      <c r="BH3392" s="207">
        <f>IF(N3392="sníž. přenesená",J3392,0)</f>
        <v>0</v>
      </c>
      <c r="BI3392" s="207">
        <f>IF(N3392="nulová",J3392,0)</f>
        <v>0</v>
      </c>
      <c r="BJ3392" s="19" t="s">
        <v>89</v>
      </c>
      <c r="BK3392" s="207">
        <f>ROUND(I3392*H3392,2)</f>
        <v>0</v>
      </c>
      <c r="BL3392" s="19" t="s">
        <v>442</v>
      </c>
      <c r="BM3392" s="206" t="s">
        <v>1684</v>
      </c>
    </row>
    <row r="3393" spans="1:65" s="2" customFormat="1" ht="27">
      <c r="A3393" s="37"/>
      <c r="B3393" s="38"/>
      <c r="C3393" s="39"/>
      <c r="D3393" s="208" t="s">
        <v>270</v>
      </c>
      <c r="E3393" s="39"/>
      <c r="F3393" s="209" t="s">
        <v>1668</v>
      </c>
      <c r="G3393" s="39"/>
      <c r="H3393" s="39"/>
      <c r="I3393" s="118"/>
      <c r="J3393" s="39"/>
      <c r="K3393" s="39"/>
      <c r="L3393" s="42"/>
      <c r="M3393" s="210"/>
      <c r="N3393" s="211"/>
      <c r="O3393" s="67"/>
      <c r="P3393" s="67"/>
      <c r="Q3393" s="67"/>
      <c r="R3393" s="67"/>
      <c r="S3393" s="67"/>
      <c r="T3393" s="68"/>
      <c r="U3393" s="37"/>
      <c r="V3393" s="37"/>
      <c r="W3393" s="37"/>
      <c r="X3393" s="37"/>
      <c r="Y3393" s="37"/>
      <c r="Z3393" s="37"/>
      <c r="AA3393" s="37"/>
      <c r="AB3393" s="37"/>
      <c r="AC3393" s="37"/>
      <c r="AD3393" s="37"/>
      <c r="AE3393" s="37"/>
      <c r="AT3393" s="19" t="s">
        <v>270</v>
      </c>
      <c r="AU3393" s="19" t="s">
        <v>91</v>
      </c>
    </row>
    <row r="3394" spans="1:65" s="2" customFormat="1" ht="18">
      <c r="A3394" s="37"/>
      <c r="B3394" s="38"/>
      <c r="C3394" s="39"/>
      <c r="D3394" s="208" t="s">
        <v>421</v>
      </c>
      <c r="E3394" s="39"/>
      <c r="F3394" s="209" t="s">
        <v>1669</v>
      </c>
      <c r="G3394" s="39"/>
      <c r="H3394" s="39"/>
      <c r="I3394" s="118"/>
      <c r="J3394" s="39"/>
      <c r="K3394" s="39"/>
      <c r="L3394" s="42"/>
      <c r="M3394" s="210"/>
      <c r="N3394" s="211"/>
      <c r="O3394" s="67"/>
      <c r="P3394" s="67"/>
      <c r="Q3394" s="67"/>
      <c r="R3394" s="67"/>
      <c r="S3394" s="67"/>
      <c r="T3394" s="68"/>
      <c r="U3394" s="37"/>
      <c r="V3394" s="37"/>
      <c r="W3394" s="37"/>
      <c r="X3394" s="37"/>
      <c r="Y3394" s="37"/>
      <c r="Z3394" s="37"/>
      <c r="AA3394" s="37"/>
      <c r="AB3394" s="37"/>
      <c r="AC3394" s="37"/>
      <c r="AD3394" s="37"/>
      <c r="AE3394" s="37"/>
      <c r="AT3394" s="19" t="s">
        <v>421</v>
      </c>
      <c r="AU3394" s="19" t="s">
        <v>91</v>
      </c>
    </row>
    <row r="3395" spans="1:65" s="13" customFormat="1" ht="10">
      <c r="B3395" s="212"/>
      <c r="C3395" s="213"/>
      <c r="D3395" s="208" t="s">
        <v>272</v>
      </c>
      <c r="E3395" s="214" t="s">
        <v>44</v>
      </c>
      <c r="F3395" s="215" t="s">
        <v>1670</v>
      </c>
      <c r="G3395" s="213"/>
      <c r="H3395" s="214" t="s">
        <v>44</v>
      </c>
      <c r="I3395" s="216"/>
      <c r="J3395" s="213"/>
      <c r="K3395" s="213"/>
      <c r="L3395" s="217"/>
      <c r="M3395" s="218"/>
      <c r="N3395" s="219"/>
      <c r="O3395" s="219"/>
      <c r="P3395" s="219"/>
      <c r="Q3395" s="219"/>
      <c r="R3395" s="219"/>
      <c r="S3395" s="219"/>
      <c r="T3395" s="220"/>
      <c r="AT3395" s="221" t="s">
        <v>272</v>
      </c>
      <c r="AU3395" s="221" t="s">
        <v>91</v>
      </c>
      <c r="AV3395" s="13" t="s">
        <v>89</v>
      </c>
      <c r="AW3395" s="13" t="s">
        <v>38</v>
      </c>
      <c r="AX3395" s="13" t="s">
        <v>82</v>
      </c>
      <c r="AY3395" s="221" t="s">
        <v>262</v>
      </c>
    </row>
    <row r="3396" spans="1:65" s="13" customFormat="1" ht="10">
      <c r="B3396" s="212"/>
      <c r="C3396" s="213"/>
      <c r="D3396" s="208" t="s">
        <v>272</v>
      </c>
      <c r="E3396" s="214" t="s">
        <v>44</v>
      </c>
      <c r="F3396" s="215" t="s">
        <v>1671</v>
      </c>
      <c r="G3396" s="213"/>
      <c r="H3396" s="214" t="s">
        <v>44</v>
      </c>
      <c r="I3396" s="216"/>
      <c r="J3396" s="213"/>
      <c r="K3396" s="213"/>
      <c r="L3396" s="217"/>
      <c r="M3396" s="218"/>
      <c r="N3396" s="219"/>
      <c r="O3396" s="219"/>
      <c r="P3396" s="219"/>
      <c r="Q3396" s="219"/>
      <c r="R3396" s="219"/>
      <c r="S3396" s="219"/>
      <c r="T3396" s="220"/>
      <c r="AT3396" s="221" t="s">
        <v>272</v>
      </c>
      <c r="AU3396" s="221" t="s">
        <v>91</v>
      </c>
      <c r="AV3396" s="13" t="s">
        <v>89</v>
      </c>
      <c r="AW3396" s="13" t="s">
        <v>38</v>
      </c>
      <c r="AX3396" s="13" t="s">
        <v>82</v>
      </c>
      <c r="AY3396" s="221" t="s">
        <v>262</v>
      </c>
    </row>
    <row r="3397" spans="1:65" s="13" customFormat="1" ht="10">
      <c r="B3397" s="212"/>
      <c r="C3397" s="213"/>
      <c r="D3397" s="208" t="s">
        <v>272</v>
      </c>
      <c r="E3397" s="214" t="s">
        <v>44</v>
      </c>
      <c r="F3397" s="215" t="s">
        <v>1685</v>
      </c>
      <c r="G3397" s="213"/>
      <c r="H3397" s="214" t="s">
        <v>44</v>
      </c>
      <c r="I3397" s="216"/>
      <c r="J3397" s="213"/>
      <c r="K3397" s="213"/>
      <c r="L3397" s="217"/>
      <c r="M3397" s="218"/>
      <c r="N3397" s="219"/>
      <c r="O3397" s="219"/>
      <c r="P3397" s="219"/>
      <c r="Q3397" s="219"/>
      <c r="R3397" s="219"/>
      <c r="S3397" s="219"/>
      <c r="T3397" s="220"/>
      <c r="AT3397" s="221" t="s">
        <v>272</v>
      </c>
      <c r="AU3397" s="221" t="s">
        <v>91</v>
      </c>
      <c r="AV3397" s="13" t="s">
        <v>89</v>
      </c>
      <c r="AW3397" s="13" t="s">
        <v>38</v>
      </c>
      <c r="AX3397" s="13" t="s">
        <v>82</v>
      </c>
      <c r="AY3397" s="221" t="s">
        <v>262</v>
      </c>
    </row>
    <row r="3398" spans="1:65" s="15" customFormat="1" ht="10">
      <c r="B3398" s="233"/>
      <c r="C3398" s="234"/>
      <c r="D3398" s="208" t="s">
        <v>272</v>
      </c>
      <c r="E3398" s="235" t="s">
        <v>44</v>
      </c>
      <c r="F3398" s="236" t="s">
        <v>1686</v>
      </c>
      <c r="G3398" s="234"/>
      <c r="H3398" s="237">
        <v>63.95</v>
      </c>
      <c r="I3398" s="238"/>
      <c r="J3398" s="234"/>
      <c r="K3398" s="234"/>
      <c r="L3398" s="239"/>
      <c r="M3398" s="240"/>
      <c r="N3398" s="241"/>
      <c r="O3398" s="241"/>
      <c r="P3398" s="241"/>
      <c r="Q3398" s="241"/>
      <c r="R3398" s="241"/>
      <c r="S3398" s="241"/>
      <c r="T3398" s="242"/>
      <c r="AT3398" s="243" t="s">
        <v>272</v>
      </c>
      <c r="AU3398" s="243" t="s">
        <v>91</v>
      </c>
      <c r="AV3398" s="15" t="s">
        <v>91</v>
      </c>
      <c r="AW3398" s="15" t="s">
        <v>38</v>
      </c>
      <c r="AX3398" s="15" t="s">
        <v>82</v>
      </c>
      <c r="AY3398" s="243" t="s">
        <v>262</v>
      </c>
    </row>
    <row r="3399" spans="1:65" s="16" customFormat="1" ht="10">
      <c r="B3399" s="244"/>
      <c r="C3399" s="245"/>
      <c r="D3399" s="208" t="s">
        <v>272</v>
      </c>
      <c r="E3399" s="246" t="s">
        <v>44</v>
      </c>
      <c r="F3399" s="247" t="s">
        <v>291</v>
      </c>
      <c r="G3399" s="245"/>
      <c r="H3399" s="248">
        <v>63.95</v>
      </c>
      <c r="I3399" s="249"/>
      <c r="J3399" s="245"/>
      <c r="K3399" s="245"/>
      <c r="L3399" s="250"/>
      <c r="M3399" s="251"/>
      <c r="N3399" s="252"/>
      <c r="O3399" s="252"/>
      <c r="P3399" s="252"/>
      <c r="Q3399" s="252"/>
      <c r="R3399" s="252"/>
      <c r="S3399" s="252"/>
      <c r="T3399" s="253"/>
      <c r="AT3399" s="254" t="s">
        <v>272</v>
      </c>
      <c r="AU3399" s="254" t="s">
        <v>91</v>
      </c>
      <c r="AV3399" s="16" t="s">
        <v>104</v>
      </c>
      <c r="AW3399" s="16" t="s">
        <v>38</v>
      </c>
      <c r="AX3399" s="16" t="s">
        <v>89</v>
      </c>
      <c r="AY3399" s="254" t="s">
        <v>262</v>
      </c>
    </row>
    <row r="3400" spans="1:65" s="2" customFormat="1" ht="16.5" customHeight="1">
      <c r="A3400" s="37"/>
      <c r="B3400" s="38"/>
      <c r="C3400" s="255" t="s">
        <v>1687</v>
      </c>
      <c r="D3400" s="255" t="s">
        <v>633</v>
      </c>
      <c r="E3400" s="256" t="s">
        <v>1674</v>
      </c>
      <c r="F3400" s="257" t="s">
        <v>1675</v>
      </c>
      <c r="G3400" s="258" t="s">
        <v>1676</v>
      </c>
      <c r="H3400" s="259">
        <v>393.29300000000001</v>
      </c>
      <c r="I3400" s="260"/>
      <c r="J3400" s="261">
        <f>ROUND(I3400*H3400,2)</f>
        <v>0</v>
      </c>
      <c r="K3400" s="257" t="s">
        <v>268</v>
      </c>
      <c r="L3400" s="262"/>
      <c r="M3400" s="263" t="s">
        <v>44</v>
      </c>
      <c r="N3400" s="264" t="s">
        <v>53</v>
      </c>
      <c r="O3400" s="67"/>
      <c r="P3400" s="204">
        <f>O3400*H3400</f>
        <v>0</v>
      </c>
      <c r="Q3400" s="204">
        <v>1E-3</v>
      </c>
      <c r="R3400" s="204">
        <f>Q3400*H3400</f>
        <v>0.393293</v>
      </c>
      <c r="S3400" s="204">
        <v>0</v>
      </c>
      <c r="T3400" s="205">
        <f>S3400*H3400</f>
        <v>0</v>
      </c>
      <c r="U3400" s="37"/>
      <c r="V3400" s="37"/>
      <c r="W3400" s="37"/>
      <c r="X3400" s="37"/>
      <c r="Y3400" s="37"/>
      <c r="Z3400" s="37"/>
      <c r="AA3400" s="37"/>
      <c r="AB3400" s="37"/>
      <c r="AC3400" s="37"/>
      <c r="AD3400" s="37"/>
      <c r="AE3400" s="37"/>
      <c r="AR3400" s="206" t="s">
        <v>619</v>
      </c>
      <c r="AT3400" s="206" t="s">
        <v>633</v>
      </c>
      <c r="AU3400" s="206" t="s">
        <v>91</v>
      </c>
      <c r="AY3400" s="19" t="s">
        <v>262</v>
      </c>
      <c r="BE3400" s="207">
        <f>IF(N3400="základní",J3400,0)</f>
        <v>0</v>
      </c>
      <c r="BF3400" s="207">
        <f>IF(N3400="snížená",J3400,0)</f>
        <v>0</v>
      </c>
      <c r="BG3400" s="207">
        <f>IF(N3400="zákl. přenesená",J3400,0)</f>
        <v>0</v>
      </c>
      <c r="BH3400" s="207">
        <f>IF(N3400="sníž. přenesená",J3400,0)</f>
        <v>0</v>
      </c>
      <c r="BI3400" s="207">
        <f>IF(N3400="nulová",J3400,0)</f>
        <v>0</v>
      </c>
      <c r="BJ3400" s="19" t="s">
        <v>89</v>
      </c>
      <c r="BK3400" s="207">
        <f>ROUND(I3400*H3400,2)</f>
        <v>0</v>
      </c>
      <c r="BL3400" s="19" t="s">
        <v>442</v>
      </c>
      <c r="BM3400" s="206" t="s">
        <v>1688</v>
      </c>
    </row>
    <row r="3401" spans="1:65" s="2" customFormat="1" ht="18">
      <c r="A3401" s="37"/>
      <c r="B3401" s="38"/>
      <c r="C3401" s="39"/>
      <c r="D3401" s="208" t="s">
        <v>421</v>
      </c>
      <c r="E3401" s="39"/>
      <c r="F3401" s="209" t="s">
        <v>1669</v>
      </c>
      <c r="G3401" s="39"/>
      <c r="H3401" s="39"/>
      <c r="I3401" s="118"/>
      <c r="J3401" s="39"/>
      <c r="K3401" s="39"/>
      <c r="L3401" s="42"/>
      <c r="M3401" s="210"/>
      <c r="N3401" s="211"/>
      <c r="O3401" s="67"/>
      <c r="P3401" s="67"/>
      <c r="Q3401" s="67"/>
      <c r="R3401" s="67"/>
      <c r="S3401" s="67"/>
      <c r="T3401" s="68"/>
      <c r="U3401" s="37"/>
      <c r="V3401" s="37"/>
      <c r="W3401" s="37"/>
      <c r="X3401" s="37"/>
      <c r="Y3401" s="37"/>
      <c r="Z3401" s="37"/>
      <c r="AA3401" s="37"/>
      <c r="AB3401" s="37"/>
      <c r="AC3401" s="37"/>
      <c r="AD3401" s="37"/>
      <c r="AE3401" s="37"/>
      <c r="AT3401" s="19" t="s">
        <v>421</v>
      </c>
      <c r="AU3401" s="19" t="s">
        <v>91</v>
      </c>
    </row>
    <row r="3402" spans="1:65" s="13" customFormat="1" ht="10">
      <c r="B3402" s="212"/>
      <c r="C3402" s="213"/>
      <c r="D3402" s="208" t="s">
        <v>272</v>
      </c>
      <c r="E3402" s="214" t="s">
        <v>44</v>
      </c>
      <c r="F3402" s="215" t="s">
        <v>1678</v>
      </c>
      <c r="G3402" s="213"/>
      <c r="H3402" s="214" t="s">
        <v>44</v>
      </c>
      <c r="I3402" s="216"/>
      <c r="J3402" s="213"/>
      <c r="K3402" s="213"/>
      <c r="L3402" s="217"/>
      <c r="M3402" s="218"/>
      <c r="N3402" s="219"/>
      <c r="O3402" s="219"/>
      <c r="P3402" s="219"/>
      <c r="Q3402" s="219"/>
      <c r="R3402" s="219"/>
      <c r="S3402" s="219"/>
      <c r="T3402" s="220"/>
      <c r="AT3402" s="221" t="s">
        <v>272</v>
      </c>
      <c r="AU3402" s="221" t="s">
        <v>91</v>
      </c>
      <c r="AV3402" s="13" t="s">
        <v>89</v>
      </c>
      <c r="AW3402" s="13" t="s">
        <v>38</v>
      </c>
      <c r="AX3402" s="13" t="s">
        <v>82</v>
      </c>
      <c r="AY3402" s="221" t="s">
        <v>262</v>
      </c>
    </row>
    <row r="3403" spans="1:65" s="13" customFormat="1" ht="10">
      <c r="B3403" s="212"/>
      <c r="C3403" s="213"/>
      <c r="D3403" s="208" t="s">
        <v>272</v>
      </c>
      <c r="E3403" s="214" t="s">
        <v>44</v>
      </c>
      <c r="F3403" s="215" t="s">
        <v>1670</v>
      </c>
      <c r="G3403" s="213"/>
      <c r="H3403" s="214" t="s">
        <v>44</v>
      </c>
      <c r="I3403" s="216"/>
      <c r="J3403" s="213"/>
      <c r="K3403" s="213"/>
      <c r="L3403" s="217"/>
      <c r="M3403" s="218"/>
      <c r="N3403" s="219"/>
      <c r="O3403" s="219"/>
      <c r="P3403" s="219"/>
      <c r="Q3403" s="219"/>
      <c r="R3403" s="219"/>
      <c r="S3403" s="219"/>
      <c r="T3403" s="220"/>
      <c r="AT3403" s="221" t="s">
        <v>272</v>
      </c>
      <c r="AU3403" s="221" t="s">
        <v>91</v>
      </c>
      <c r="AV3403" s="13" t="s">
        <v>89</v>
      </c>
      <c r="AW3403" s="13" t="s">
        <v>38</v>
      </c>
      <c r="AX3403" s="13" t="s">
        <v>82</v>
      </c>
      <c r="AY3403" s="221" t="s">
        <v>262</v>
      </c>
    </row>
    <row r="3404" spans="1:65" s="13" customFormat="1" ht="10">
      <c r="B3404" s="212"/>
      <c r="C3404" s="213"/>
      <c r="D3404" s="208" t="s">
        <v>272</v>
      </c>
      <c r="E3404" s="214" t="s">
        <v>44</v>
      </c>
      <c r="F3404" s="215" t="s">
        <v>1671</v>
      </c>
      <c r="G3404" s="213"/>
      <c r="H3404" s="214" t="s">
        <v>44</v>
      </c>
      <c r="I3404" s="216"/>
      <c r="J3404" s="213"/>
      <c r="K3404" s="213"/>
      <c r="L3404" s="217"/>
      <c r="M3404" s="218"/>
      <c r="N3404" s="219"/>
      <c r="O3404" s="219"/>
      <c r="P3404" s="219"/>
      <c r="Q3404" s="219"/>
      <c r="R3404" s="219"/>
      <c r="S3404" s="219"/>
      <c r="T3404" s="220"/>
      <c r="AT3404" s="221" t="s">
        <v>272</v>
      </c>
      <c r="AU3404" s="221" t="s">
        <v>91</v>
      </c>
      <c r="AV3404" s="13" t="s">
        <v>89</v>
      </c>
      <c r="AW3404" s="13" t="s">
        <v>38</v>
      </c>
      <c r="AX3404" s="13" t="s">
        <v>82</v>
      </c>
      <c r="AY3404" s="221" t="s">
        <v>262</v>
      </c>
    </row>
    <row r="3405" spans="1:65" s="13" customFormat="1" ht="10">
      <c r="B3405" s="212"/>
      <c r="C3405" s="213"/>
      <c r="D3405" s="208" t="s">
        <v>272</v>
      </c>
      <c r="E3405" s="214" t="s">
        <v>44</v>
      </c>
      <c r="F3405" s="215" t="s">
        <v>1685</v>
      </c>
      <c r="G3405" s="213"/>
      <c r="H3405" s="214" t="s">
        <v>44</v>
      </c>
      <c r="I3405" s="216"/>
      <c r="J3405" s="213"/>
      <c r="K3405" s="213"/>
      <c r="L3405" s="217"/>
      <c r="M3405" s="218"/>
      <c r="N3405" s="219"/>
      <c r="O3405" s="219"/>
      <c r="P3405" s="219"/>
      <c r="Q3405" s="219"/>
      <c r="R3405" s="219"/>
      <c r="S3405" s="219"/>
      <c r="T3405" s="220"/>
      <c r="AT3405" s="221" t="s">
        <v>272</v>
      </c>
      <c r="AU3405" s="221" t="s">
        <v>91</v>
      </c>
      <c r="AV3405" s="13" t="s">
        <v>89</v>
      </c>
      <c r="AW3405" s="13" t="s">
        <v>38</v>
      </c>
      <c r="AX3405" s="13" t="s">
        <v>82</v>
      </c>
      <c r="AY3405" s="221" t="s">
        <v>262</v>
      </c>
    </row>
    <row r="3406" spans="1:65" s="15" customFormat="1" ht="10">
      <c r="B3406" s="233"/>
      <c r="C3406" s="234"/>
      <c r="D3406" s="208" t="s">
        <v>272</v>
      </c>
      <c r="E3406" s="235" t="s">
        <v>44</v>
      </c>
      <c r="F3406" s="236" t="s">
        <v>1689</v>
      </c>
      <c r="G3406" s="234"/>
      <c r="H3406" s="237">
        <v>383.7</v>
      </c>
      <c r="I3406" s="238"/>
      <c r="J3406" s="234"/>
      <c r="K3406" s="234"/>
      <c r="L3406" s="239"/>
      <c r="M3406" s="240"/>
      <c r="N3406" s="241"/>
      <c r="O3406" s="241"/>
      <c r="P3406" s="241"/>
      <c r="Q3406" s="241"/>
      <c r="R3406" s="241"/>
      <c r="S3406" s="241"/>
      <c r="T3406" s="242"/>
      <c r="AT3406" s="243" t="s">
        <v>272</v>
      </c>
      <c r="AU3406" s="243" t="s">
        <v>91</v>
      </c>
      <c r="AV3406" s="15" t="s">
        <v>91</v>
      </c>
      <c r="AW3406" s="15" t="s">
        <v>38</v>
      </c>
      <c r="AX3406" s="15" t="s">
        <v>82</v>
      </c>
      <c r="AY3406" s="243" t="s">
        <v>262</v>
      </c>
    </row>
    <row r="3407" spans="1:65" s="16" customFormat="1" ht="10">
      <c r="B3407" s="244"/>
      <c r="C3407" s="245"/>
      <c r="D3407" s="208" t="s">
        <v>272</v>
      </c>
      <c r="E3407" s="246" t="s">
        <v>44</v>
      </c>
      <c r="F3407" s="247" t="s">
        <v>291</v>
      </c>
      <c r="G3407" s="245"/>
      <c r="H3407" s="248">
        <v>383.7</v>
      </c>
      <c r="I3407" s="249"/>
      <c r="J3407" s="245"/>
      <c r="K3407" s="245"/>
      <c r="L3407" s="250"/>
      <c r="M3407" s="251"/>
      <c r="N3407" s="252"/>
      <c r="O3407" s="252"/>
      <c r="P3407" s="252"/>
      <c r="Q3407" s="252"/>
      <c r="R3407" s="252"/>
      <c r="S3407" s="252"/>
      <c r="T3407" s="253"/>
      <c r="AT3407" s="254" t="s">
        <v>272</v>
      </c>
      <c r="AU3407" s="254" t="s">
        <v>91</v>
      </c>
      <c r="AV3407" s="16" t="s">
        <v>104</v>
      </c>
      <c r="AW3407" s="16" t="s">
        <v>38</v>
      </c>
      <c r="AX3407" s="16" t="s">
        <v>89</v>
      </c>
      <c r="AY3407" s="254" t="s">
        <v>262</v>
      </c>
    </row>
    <row r="3408" spans="1:65" s="15" customFormat="1" ht="10">
      <c r="B3408" s="233"/>
      <c r="C3408" s="234"/>
      <c r="D3408" s="208" t="s">
        <v>272</v>
      </c>
      <c r="E3408" s="234"/>
      <c r="F3408" s="236" t="s">
        <v>1690</v>
      </c>
      <c r="G3408" s="234"/>
      <c r="H3408" s="237">
        <v>393.29300000000001</v>
      </c>
      <c r="I3408" s="238"/>
      <c r="J3408" s="234"/>
      <c r="K3408" s="234"/>
      <c r="L3408" s="239"/>
      <c r="M3408" s="240"/>
      <c r="N3408" s="241"/>
      <c r="O3408" s="241"/>
      <c r="P3408" s="241"/>
      <c r="Q3408" s="241"/>
      <c r="R3408" s="241"/>
      <c r="S3408" s="241"/>
      <c r="T3408" s="242"/>
      <c r="AT3408" s="243" t="s">
        <v>272</v>
      </c>
      <c r="AU3408" s="243" t="s">
        <v>91</v>
      </c>
      <c r="AV3408" s="15" t="s">
        <v>91</v>
      </c>
      <c r="AW3408" s="15" t="s">
        <v>4</v>
      </c>
      <c r="AX3408" s="15" t="s">
        <v>89</v>
      </c>
      <c r="AY3408" s="243" t="s">
        <v>262</v>
      </c>
    </row>
    <row r="3409" spans="1:65" s="2" customFormat="1" ht="21.75" customHeight="1">
      <c r="A3409" s="37"/>
      <c r="B3409" s="38"/>
      <c r="C3409" s="195" t="s">
        <v>1691</v>
      </c>
      <c r="D3409" s="195" t="s">
        <v>264</v>
      </c>
      <c r="E3409" s="196" t="s">
        <v>1692</v>
      </c>
      <c r="F3409" s="197" t="s">
        <v>1693</v>
      </c>
      <c r="G3409" s="198" t="s">
        <v>406</v>
      </c>
      <c r="H3409" s="199">
        <v>0.5</v>
      </c>
      <c r="I3409" s="200"/>
      <c r="J3409" s="201">
        <f>ROUND(I3409*H3409,2)</f>
        <v>0</v>
      </c>
      <c r="K3409" s="197" t="s">
        <v>268</v>
      </c>
      <c r="L3409" s="42"/>
      <c r="M3409" s="202" t="s">
        <v>44</v>
      </c>
      <c r="N3409" s="203" t="s">
        <v>53</v>
      </c>
      <c r="O3409" s="67"/>
      <c r="P3409" s="204">
        <f>O3409*H3409</f>
        <v>0</v>
      </c>
      <c r="Q3409" s="204">
        <v>0</v>
      </c>
      <c r="R3409" s="204">
        <f>Q3409*H3409</f>
        <v>0</v>
      </c>
      <c r="S3409" s="204">
        <v>0</v>
      </c>
      <c r="T3409" s="205">
        <f>S3409*H3409</f>
        <v>0</v>
      </c>
      <c r="U3409" s="37"/>
      <c r="V3409" s="37"/>
      <c r="W3409" s="37"/>
      <c r="X3409" s="37"/>
      <c r="Y3409" s="37"/>
      <c r="Z3409" s="37"/>
      <c r="AA3409" s="37"/>
      <c r="AB3409" s="37"/>
      <c r="AC3409" s="37"/>
      <c r="AD3409" s="37"/>
      <c r="AE3409" s="37"/>
      <c r="AR3409" s="206" t="s">
        <v>442</v>
      </c>
      <c r="AT3409" s="206" t="s">
        <v>264</v>
      </c>
      <c r="AU3409" s="206" t="s">
        <v>91</v>
      </c>
      <c r="AY3409" s="19" t="s">
        <v>262</v>
      </c>
      <c r="BE3409" s="207">
        <f>IF(N3409="základní",J3409,0)</f>
        <v>0</v>
      </c>
      <c r="BF3409" s="207">
        <f>IF(N3409="snížená",J3409,0)</f>
        <v>0</v>
      </c>
      <c r="BG3409" s="207">
        <f>IF(N3409="zákl. přenesená",J3409,0)</f>
        <v>0</v>
      </c>
      <c r="BH3409" s="207">
        <f>IF(N3409="sníž. přenesená",J3409,0)</f>
        <v>0</v>
      </c>
      <c r="BI3409" s="207">
        <f>IF(N3409="nulová",J3409,0)</f>
        <v>0</v>
      </c>
      <c r="BJ3409" s="19" t="s">
        <v>89</v>
      </c>
      <c r="BK3409" s="207">
        <f>ROUND(I3409*H3409,2)</f>
        <v>0</v>
      </c>
      <c r="BL3409" s="19" t="s">
        <v>442</v>
      </c>
      <c r="BM3409" s="206" t="s">
        <v>1694</v>
      </c>
    </row>
    <row r="3410" spans="1:65" s="2" customFormat="1" ht="72">
      <c r="A3410" s="37"/>
      <c r="B3410" s="38"/>
      <c r="C3410" s="39"/>
      <c r="D3410" s="208" t="s">
        <v>270</v>
      </c>
      <c r="E3410" s="39"/>
      <c r="F3410" s="209" t="s">
        <v>1695</v>
      </c>
      <c r="G3410" s="39"/>
      <c r="H3410" s="39"/>
      <c r="I3410" s="118"/>
      <c r="J3410" s="39"/>
      <c r="K3410" s="39"/>
      <c r="L3410" s="42"/>
      <c r="M3410" s="210"/>
      <c r="N3410" s="211"/>
      <c r="O3410" s="67"/>
      <c r="P3410" s="67"/>
      <c r="Q3410" s="67"/>
      <c r="R3410" s="67"/>
      <c r="S3410" s="67"/>
      <c r="T3410" s="68"/>
      <c r="U3410" s="37"/>
      <c r="V3410" s="37"/>
      <c r="W3410" s="37"/>
      <c r="X3410" s="37"/>
      <c r="Y3410" s="37"/>
      <c r="Z3410" s="37"/>
      <c r="AA3410" s="37"/>
      <c r="AB3410" s="37"/>
      <c r="AC3410" s="37"/>
      <c r="AD3410" s="37"/>
      <c r="AE3410" s="37"/>
      <c r="AT3410" s="19" t="s">
        <v>270</v>
      </c>
      <c r="AU3410" s="19" t="s">
        <v>91</v>
      </c>
    </row>
    <row r="3411" spans="1:65" s="12" customFormat="1" ht="22.75" customHeight="1">
      <c r="B3411" s="179"/>
      <c r="C3411" s="180"/>
      <c r="D3411" s="181" t="s">
        <v>81</v>
      </c>
      <c r="E3411" s="193" t="s">
        <v>1696</v>
      </c>
      <c r="F3411" s="193" t="s">
        <v>1697</v>
      </c>
      <c r="G3411" s="180"/>
      <c r="H3411" s="180"/>
      <c r="I3411" s="183"/>
      <c r="J3411" s="194">
        <f>BK3411</f>
        <v>0</v>
      </c>
      <c r="K3411" s="180"/>
      <c r="L3411" s="185"/>
      <c r="M3411" s="186"/>
      <c r="N3411" s="187"/>
      <c r="O3411" s="187"/>
      <c r="P3411" s="188">
        <f>SUM(P3412:P3707)</f>
        <v>0</v>
      </c>
      <c r="Q3411" s="187"/>
      <c r="R3411" s="188">
        <f>SUM(R3412:R3707)</f>
        <v>6.8196464299999988</v>
      </c>
      <c r="S3411" s="187"/>
      <c r="T3411" s="189">
        <f>SUM(T3412:T3707)</f>
        <v>0</v>
      </c>
      <c r="AR3411" s="190" t="s">
        <v>91</v>
      </c>
      <c r="AT3411" s="191" t="s">
        <v>81</v>
      </c>
      <c r="AU3411" s="191" t="s">
        <v>89</v>
      </c>
      <c r="AY3411" s="190" t="s">
        <v>262</v>
      </c>
      <c r="BK3411" s="192">
        <f>SUM(BK3412:BK3707)</f>
        <v>0</v>
      </c>
    </row>
    <row r="3412" spans="1:65" s="2" customFormat="1" ht="16.5" customHeight="1">
      <c r="A3412" s="37"/>
      <c r="B3412" s="38"/>
      <c r="C3412" s="195" t="s">
        <v>1698</v>
      </c>
      <c r="D3412" s="195" t="s">
        <v>264</v>
      </c>
      <c r="E3412" s="196" t="s">
        <v>1699</v>
      </c>
      <c r="F3412" s="197" t="s">
        <v>1700</v>
      </c>
      <c r="G3412" s="198" t="s">
        <v>342</v>
      </c>
      <c r="H3412" s="199">
        <v>836.50099999999998</v>
      </c>
      <c r="I3412" s="200"/>
      <c r="J3412" s="201">
        <f>ROUND(I3412*H3412,2)</f>
        <v>0</v>
      </c>
      <c r="K3412" s="197" t="s">
        <v>268</v>
      </c>
      <c r="L3412" s="42"/>
      <c r="M3412" s="202" t="s">
        <v>44</v>
      </c>
      <c r="N3412" s="203" t="s">
        <v>53</v>
      </c>
      <c r="O3412" s="67"/>
      <c r="P3412" s="204">
        <f>O3412*H3412</f>
        <v>0</v>
      </c>
      <c r="Q3412" s="204">
        <v>0</v>
      </c>
      <c r="R3412" s="204">
        <f>Q3412*H3412</f>
        <v>0</v>
      </c>
      <c r="S3412" s="204">
        <v>0</v>
      </c>
      <c r="T3412" s="205">
        <f>S3412*H3412</f>
        <v>0</v>
      </c>
      <c r="U3412" s="37"/>
      <c r="V3412" s="37"/>
      <c r="W3412" s="37"/>
      <c r="X3412" s="37"/>
      <c r="Y3412" s="37"/>
      <c r="Z3412" s="37"/>
      <c r="AA3412" s="37"/>
      <c r="AB3412" s="37"/>
      <c r="AC3412" s="37"/>
      <c r="AD3412" s="37"/>
      <c r="AE3412" s="37"/>
      <c r="AR3412" s="206" t="s">
        <v>442</v>
      </c>
      <c r="AT3412" s="206" t="s">
        <v>264</v>
      </c>
      <c r="AU3412" s="206" t="s">
        <v>91</v>
      </c>
      <c r="AY3412" s="19" t="s">
        <v>262</v>
      </c>
      <c r="BE3412" s="207">
        <f>IF(N3412="základní",J3412,0)</f>
        <v>0</v>
      </c>
      <c r="BF3412" s="207">
        <f>IF(N3412="snížená",J3412,0)</f>
        <v>0</v>
      </c>
      <c r="BG3412" s="207">
        <f>IF(N3412="zákl. přenesená",J3412,0)</f>
        <v>0</v>
      </c>
      <c r="BH3412" s="207">
        <f>IF(N3412="sníž. přenesená",J3412,0)</f>
        <v>0</v>
      </c>
      <c r="BI3412" s="207">
        <f>IF(N3412="nulová",J3412,0)</f>
        <v>0</v>
      </c>
      <c r="BJ3412" s="19" t="s">
        <v>89</v>
      </c>
      <c r="BK3412" s="207">
        <f>ROUND(I3412*H3412,2)</f>
        <v>0</v>
      </c>
      <c r="BL3412" s="19" t="s">
        <v>442</v>
      </c>
      <c r="BM3412" s="206" t="s">
        <v>1701</v>
      </c>
    </row>
    <row r="3413" spans="1:65" s="2" customFormat="1" ht="36">
      <c r="A3413" s="37"/>
      <c r="B3413" s="38"/>
      <c r="C3413" s="39"/>
      <c r="D3413" s="208" t="s">
        <v>270</v>
      </c>
      <c r="E3413" s="39"/>
      <c r="F3413" s="209" t="s">
        <v>1702</v>
      </c>
      <c r="G3413" s="39"/>
      <c r="H3413" s="39"/>
      <c r="I3413" s="118"/>
      <c r="J3413" s="39"/>
      <c r="K3413" s="39"/>
      <c r="L3413" s="42"/>
      <c r="M3413" s="210"/>
      <c r="N3413" s="211"/>
      <c r="O3413" s="67"/>
      <c r="P3413" s="67"/>
      <c r="Q3413" s="67"/>
      <c r="R3413" s="67"/>
      <c r="S3413" s="67"/>
      <c r="T3413" s="68"/>
      <c r="U3413" s="37"/>
      <c r="V3413" s="37"/>
      <c r="W3413" s="37"/>
      <c r="X3413" s="37"/>
      <c r="Y3413" s="37"/>
      <c r="Z3413" s="37"/>
      <c r="AA3413" s="37"/>
      <c r="AB3413" s="37"/>
      <c r="AC3413" s="37"/>
      <c r="AD3413" s="37"/>
      <c r="AE3413" s="37"/>
      <c r="AT3413" s="19" t="s">
        <v>270</v>
      </c>
      <c r="AU3413" s="19" t="s">
        <v>91</v>
      </c>
    </row>
    <row r="3414" spans="1:65" s="2" customFormat="1" ht="18">
      <c r="A3414" s="37"/>
      <c r="B3414" s="38"/>
      <c r="C3414" s="39"/>
      <c r="D3414" s="208" t="s">
        <v>421</v>
      </c>
      <c r="E3414" s="39"/>
      <c r="F3414" s="209" t="s">
        <v>1703</v>
      </c>
      <c r="G3414" s="39"/>
      <c r="H3414" s="39"/>
      <c r="I3414" s="118"/>
      <c r="J3414" s="39"/>
      <c r="K3414" s="39"/>
      <c r="L3414" s="42"/>
      <c r="M3414" s="210"/>
      <c r="N3414" s="211"/>
      <c r="O3414" s="67"/>
      <c r="P3414" s="67"/>
      <c r="Q3414" s="67"/>
      <c r="R3414" s="67"/>
      <c r="S3414" s="67"/>
      <c r="T3414" s="68"/>
      <c r="U3414" s="37"/>
      <c r="V3414" s="37"/>
      <c r="W3414" s="37"/>
      <c r="X3414" s="37"/>
      <c r="Y3414" s="37"/>
      <c r="Z3414" s="37"/>
      <c r="AA3414" s="37"/>
      <c r="AB3414" s="37"/>
      <c r="AC3414" s="37"/>
      <c r="AD3414" s="37"/>
      <c r="AE3414" s="37"/>
      <c r="AT3414" s="19" t="s">
        <v>421</v>
      </c>
      <c r="AU3414" s="19" t="s">
        <v>91</v>
      </c>
    </row>
    <row r="3415" spans="1:65" s="13" customFormat="1" ht="10">
      <c r="B3415" s="212"/>
      <c r="C3415" s="213"/>
      <c r="D3415" s="208" t="s">
        <v>272</v>
      </c>
      <c r="E3415" s="214" t="s">
        <v>44</v>
      </c>
      <c r="F3415" s="215" t="s">
        <v>1704</v>
      </c>
      <c r="G3415" s="213"/>
      <c r="H3415" s="214" t="s">
        <v>44</v>
      </c>
      <c r="I3415" s="216"/>
      <c r="J3415" s="213"/>
      <c r="K3415" s="213"/>
      <c r="L3415" s="217"/>
      <c r="M3415" s="218"/>
      <c r="N3415" s="219"/>
      <c r="O3415" s="219"/>
      <c r="P3415" s="219"/>
      <c r="Q3415" s="219"/>
      <c r="R3415" s="219"/>
      <c r="S3415" s="219"/>
      <c r="T3415" s="220"/>
      <c r="AT3415" s="221" t="s">
        <v>272</v>
      </c>
      <c r="AU3415" s="221" t="s">
        <v>91</v>
      </c>
      <c r="AV3415" s="13" t="s">
        <v>89</v>
      </c>
      <c r="AW3415" s="13" t="s">
        <v>38</v>
      </c>
      <c r="AX3415" s="13" t="s">
        <v>82</v>
      </c>
      <c r="AY3415" s="221" t="s">
        <v>262</v>
      </c>
    </row>
    <row r="3416" spans="1:65" s="13" customFormat="1" ht="10">
      <c r="B3416" s="212"/>
      <c r="C3416" s="213"/>
      <c r="D3416" s="208" t="s">
        <v>272</v>
      </c>
      <c r="E3416" s="214" t="s">
        <v>44</v>
      </c>
      <c r="F3416" s="215" t="s">
        <v>1705</v>
      </c>
      <c r="G3416" s="213"/>
      <c r="H3416" s="214" t="s">
        <v>44</v>
      </c>
      <c r="I3416" s="216"/>
      <c r="J3416" s="213"/>
      <c r="K3416" s="213"/>
      <c r="L3416" s="217"/>
      <c r="M3416" s="218"/>
      <c r="N3416" s="219"/>
      <c r="O3416" s="219"/>
      <c r="P3416" s="219"/>
      <c r="Q3416" s="219"/>
      <c r="R3416" s="219"/>
      <c r="S3416" s="219"/>
      <c r="T3416" s="220"/>
      <c r="AT3416" s="221" t="s">
        <v>272</v>
      </c>
      <c r="AU3416" s="221" t="s">
        <v>91</v>
      </c>
      <c r="AV3416" s="13" t="s">
        <v>89</v>
      </c>
      <c r="AW3416" s="13" t="s">
        <v>38</v>
      </c>
      <c r="AX3416" s="13" t="s">
        <v>82</v>
      </c>
      <c r="AY3416" s="221" t="s">
        <v>262</v>
      </c>
    </row>
    <row r="3417" spans="1:65" s="15" customFormat="1" ht="10">
      <c r="B3417" s="233"/>
      <c r="C3417" s="234"/>
      <c r="D3417" s="208" t="s">
        <v>272</v>
      </c>
      <c r="E3417" s="235" t="s">
        <v>44</v>
      </c>
      <c r="F3417" s="236" t="s">
        <v>1706</v>
      </c>
      <c r="G3417" s="234"/>
      <c r="H3417" s="237">
        <v>631.23500000000001</v>
      </c>
      <c r="I3417" s="238"/>
      <c r="J3417" s="234"/>
      <c r="K3417" s="234"/>
      <c r="L3417" s="239"/>
      <c r="M3417" s="240"/>
      <c r="N3417" s="241"/>
      <c r="O3417" s="241"/>
      <c r="P3417" s="241"/>
      <c r="Q3417" s="241"/>
      <c r="R3417" s="241"/>
      <c r="S3417" s="241"/>
      <c r="T3417" s="242"/>
      <c r="AT3417" s="243" t="s">
        <v>272</v>
      </c>
      <c r="AU3417" s="243" t="s">
        <v>91</v>
      </c>
      <c r="AV3417" s="15" t="s">
        <v>91</v>
      </c>
      <c r="AW3417" s="15" t="s">
        <v>38</v>
      </c>
      <c r="AX3417" s="15" t="s">
        <v>82</v>
      </c>
      <c r="AY3417" s="243" t="s">
        <v>262</v>
      </c>
    </row>
    <row r="3418" spans="1:65" s="15" customFormat="1" ht="10">
      <c r="B3418" s="233"/>
      <c r="C3418" s="234"/>
      <c r="D3418" s="208" t="s">
        <v>272</v>
      </c>
      <c r="E3418" s="235" t="s">
        <v>44</v>
      </c>
      <c r="F3418" s="236" t="s">
        <v>1707</v>
      </c>
      <c r="G3418" s="234"/>
      <c r="H3418" s="237">
        <v>22.8</v>
      </c>
      <c r="I3418" s="238"/>
      <c r="J3418" s="234"/>
      <c r="K3418" s="234"/>
      <c r="L3418" s="239"/>
      <c r="M3418" s="240"/>
      <c r="N3418" s="241"/>
      <c r="O3418" s="241"/>
      <c r="P3418" s="241"/>
      <c r="Q3418" s="241"/>
      <c r="R3418" s="241"/>
      <c r="S3418" s="241"/>
      <c r="T3418" s="242"/>
      <c r="AT3418" s="243" t="s">
        <v>272</v>
      </c>
      <c r="AU3418" s="243" t="s">
        <v>91</v>
      </c>
      <c r="AV3418" s="15" t="s">
        <v>91</v>
      </c>
      <c r="AW3418" s="15" t="s">
        <v>38</v>
      </c>
      <c r="AX3418" s="15" t="s">
        <v>82</v>
      </c>
      <c r="AY3418" s="243" t="s">
        <v>262</v>
      </c>
    </row>
    <row r="3419" spans="1:65" s="15" customFormat="1" ht="10">
      <c r="B3419" s="233"/>
      <c r="C3419" s="234"/>
      <c r="D3419" s="208" t="s">
        <v>272</v>
      </c>
      <c r="E3419" s="235" t="s">
        <v>44</v>
      </c>
      <c r="F3419" s="236" t="s">
        <v>1708</v>
      </c>
      <c r="G3419" s="234"/>
      <c r="H3419" s="237">
        <v>-2.25</v>
      </c>
      <c r="I3419" s="238"/>
      <c r="J3419" s="234"/>
      <c r="K3419" s="234"/>
      <c r="L3419" s="239"/>
      <c r="M3419" s="240"/>
      <c r="N3419" s="241"/>
      <c r="O3419" s="241"/>
      <c r="P3419" s="241"/>
      <c r="Q3419" s="241"/>
      <c r="R3419" s="241"/>
      <c r="S3419" s="241"/>
      <c r="T3419" s="242"/>
      <c r="AT3419" s="243" t="s">
        <v>272</v>
      </c>
      <c r="AU3419" s="243" t="s">
        <v>91</v>
      </c>
      <c r="AV3419" s="15" t="s">
        <v>91</v>
      </c>
      <c r="AW3419" s="15" t="s">
        <v>38</v>
      </c>
      <c r="AX3419" s="15" t="s">
        <v>82</v>
      </c>
      <c r="AY3419" s="243" t="s">
        <v>262</v>
      </c>
    </row>
    <row r="3420" spans="1:65" s="15" customFormat="1" ht="10">
      <c r="B3420" s="233"/>
      <c r="C3420" s="234"/>
      <c r="D3420" s="208" t="s">
        <v>272</v>
      </c>
      <c r="E3420" s="235" t="s">
        <v>44</v>
      </c>
      <c r="F3420" s="236" t="s">
        <v>1709</v>
      </c>
      <c r="G3420" s="234"/>
      <c r="H3420" s="237">
        <v>-110.78100000000001</v>
      </c>
      <c r="I3420" s="238"/>
      <c r="J3420" s="234"/>
      <c r="K3420" s="234"/>
      <c r="L3420" s="239"/>
      <c r="M3420" s="240"/>
      <c r="N3420" s="241"/>
      <c r="O3420" s="241"/>
      <c r="P3420" s="241"/>
      <c r="Q3420" s="241"/>
      <c r="R3420" s="241"/>
      <c r="S3420" s="241"/>
      <c r="T3420" s="242"/>
      <c r="AT3420" s="243" t="s">
        <v>272</v>
      </c>
      <c r="AU3420" s="243" t="s">
        <v>91</v>
      </c>
      <c r="AV3420" s="15" t="s">
        <v>91</v>
      </c>
      <c r="AW3420" s="15" t="s">
        <v>38</v>
      </c>
      <c r="AX3420" s="15" t="s">
        <v>82</v>
      </c>
      <c r="AY3420" s="243" t="s">
        <v>262</v>
      </c>
    </row>
    <row r="3421" spans="1:65" s="15" customFormat="1" ht="10">
      <c r="B3421" s="233"/>
      <c r="C3421" s="234"/>
      <c r="D3421" s="208" t="s">
        <v>272</v>
      </c>
      <c r="E3421" s="235" t="s">
        <v>44</v>
      </c>
      <c r="F3421" s="236" t="s">
        <v>1710</v>
      </c>
      <c r="G3421" s="234"/>
      <c r="H3421" s="237">
        <v>5.74</v>
      </c>
      <c r="I3421" s="238"/>
      <c r="J3421" s="234"/>
      <c r="K3421" s="234"/>
      <c r="L3421" s="239"/>
      <c r="M3421" s="240"/>
      <c r="N3421" s="241"/>
      <c r="O3421" s="241"/>
      <c r="P3421" s="241"/>
      <c r="Q3421" s="241"/>
      <c r="R3421" s="241"/>
      <c r="S3421" s="241"/>
      <c r="T3421" s="242"/>
      <c r="AT3421" s="243" t="s">
        <v>272</v>
      </c>
      <c r="AU3421" s="243" t="s">
        <v>91</v>
      </c>
      <c r="AV3421" s="15" t="s">
        <v>91</v>
      </c>
      <c r="AW3421" s="15" t="s">
        <v>38</v>
      </c>
      <c r="AX3421" s="15" t="s">
        <v>82</v>
      </c>
      <c r="AY3421" s="243" t="s">
        <v>262</v>
      </c>
    </row>
    <row r="3422" spans="1:65" s="14" customFormat="1" ht="10">
      <c r="B3422" s="222"/>
      <c r="C3422" s="223"/>
      <c r="D3422" s="208" t="s">
        <v>272</v>
      </c>
      <c r="E3422" s="224" t="s">
        <v>44</v>
      </c>
      <c r="F3422" s="225" t="s">
        <v>284</v>
      </c>
      <c r="G3422" s="223"/>
      <c r="H3422" s="226">
        <v>546.74399999999991</v>
      </c>
      <c r="I3422" s="227"/>
      <c r="J3422" s="223"/>
      <c r="K3422" s="223"/>
      <c r="L3422" s="228"/>
      <c r="M3422" s="229"/>
      <c r="N3422" s="230"/>
      <c r="O3422" s="230"/>
      <c r="P3422" s="230"/>
      <c r="Q3422" s="230"/>
      <c r="R3422" s="230"/>
      <c r="S3422" s="230"/>
      <c r="T3422" s="231"/>
      <c r="AT3422" s="232" t="s">
        <v>272</v>
      </c>
      <c r="AU3422" s="232" t="s">
        <v>91</v>
      </c>
      <c r="AV3422" s="14" t="s">
        <v>97</v>
      </c>
      <c r="AW3422" s="14" t="s">
        <v>38</v>
      </c>
      <c r="AX3422" s="14" t="s">
        <v>82</v>
      </c>
      <c r="AY3422" s="232" t="s">
        <v>262</v>
      </c>
    </row>
    <row r="3423" spans="1:65" s="13" customFormat="1" ht="10">
      <c r="B3423" s="212"/>
      <c r="C3423" s="213"/>
      <c r="D3423" s="208" t="s">
        <v>272</v>
      </c>
      <c r="E3423" s="214" t="s">
        <v>44</v>
      </c>
      <c r="F3423" s="215" t="s">
        <v>1711</v>
      </c>
      <c r="G3423" s="213"/>
      <c r="H3423" s="214" t="s">
        <v>44</v>
      </c>
      <c r="I3423" s="216"/>
      <c r="J3423" s="213"/>
      <c r="K3423" s="213"/>
      <c r="L3423" s="217"/>
      <c r="M3423" s="218"/>
      <c r="N3423" s="219"/>
      <c r="O3423" s="219"/>
      <c r="P3423" s="219"/>
      <c r="Q3423" s="219"/>
      <c r="R3423" s="219"/>
      <c r="S3423" s="219"/>
      <c r="T3423" s="220"/>
      <c r="AT3423" s="221" t="s">
        <v>272</v>
      </c>
      <c r="AU3423" s="221" t="s">
        <v>91</v>
      </c>
      <c r="AV3423" s="13" t="s">
        <v>89</v>
      </c>
      <c r="AW3423" s="13" t="s">
        <v>38</v>
      </c>
      <c r="AX3423" s="13" t="s">
        <v>82</v>
      </c>
      <c r="AY3423" s="221" t="s">
        <v>262</v>
      </c>
    </row>
    <row r="3424" spans="1:65" s="15" customFormat="1" ht="10">
      <c r="B3424" s="233"/>
      <c r="C3424" s="234"/>
      <c r="D3424" s="208" t="s">
        <v>272</v>
      </c>
      <c r="E3424" s="235" t="s">
        <v>44</v>
      </c>
      <c r="F3424" s="236" t="s">
        <v>1712</v>
      </c>
      <c r="G3424" s="234"/>
      <c r="H3424" s="237">
        <v>136.553</v>
      </c>
      <c r="I3424" s="238"/>
      <c r="J3424" s="234"/>
      <c r="K3424" s="234"/>
      <c r="L3424" s="239"/>
      <c r="M3424" s="240"/>
      <c r="N3424" s="241"/>
      <c r="O3424" s="241"/>
      <c r="P3424" s="241"/>
      <c r="Q3424" s="241"/>
      <c r="R3424" s="241"/>
      <c r="S3424" s="241"/>
      <c r="T3424" s="242"/>
      <c r="AT3424" s="243" t="s">
        <v>272</v>
      </c>
      <c r="AU3424" s="243" t="s">
        <v>91</v>
      </c>
      <c r="AV3424" s="15" t="s">
        <v>91</v>
      </c>
      <c r="AW3424" s="15" t="s">
        <v>38</v>
      </c>
      <c r="AX3424" s="15" t="s">
        <v>82</v>
      </c>
      <c r="AY3424" s="243" t="s">
        <v>262</v>
      </c>
    </row>
    <row r="3425" spans="2:51" s="15" customFormat="1" ht="10">
      <c r="B3425" s="233"/>
      <c r="C3425" s="234"/>
      <c r="D3425" s="208" t="s">
        <v>272</v>
      </c>
      <c r="E3425" s="235" t="s">
        <v>44</v>
      </c>
      <c r="F3425" s="236" t="s">
        <v>1713</v>
      </c>
      <c r="G3425" s="234"/>
      <c r="H3425" s="237">
        <v>-3.52</v>
      </c>
      <c r="I3425" s="238"/>
      <c r="J3425" s="234"/>
      <c r="K3425" s="234"/>
      <c r="L3425" s="239"/>
      <c r="M3425" s="240"/>
      <c r="N3425" s="241"/>
      <c r="O3425" s="241"/>
      <c r="P3425" s="241"/>
      <c r="Q3425" s="241"/>
      <c r="R3425" s="241"/>
      <c r="S3425" s="241"/>
      <c r="T3425" s="242"/>
      <c r="AT3425" s="243" t="s">
        <v>272</v>
      </c>
      <c r="AU3425" s="243" t="s">
        <v>91</v>
      </c>
      <c r="AV3425" s="15" t="s">
        <v>91</v>
      </c>
      <c r="AW3425" s="15" t="s">
        <v>38</v>
      </c>
      <c r="AX3425" s="15" t="s">
        <v>82</v>
      </c>
      <c r="AY3425" s="243" t="s">
        <v>262</v>
      </c>
    </row>
    <row r="3426" spans="2:51" s="14" customFormat="1" ht="10">
      <c r="B3426" s="222"/>
      <c r="C3426" s="223"/>
      <c r="D3426" s="208" t="s">
        <v>272</v>
      </c>
      <c r="E3426" s="224" t="s">
        <v>44</v>
      </c>
      <c r="F3426" s="225" t="s">
        <v>284</v>
      </c>
      <c r="G3426" s="223"/>
      <c r="H3426" s="226">
        <v>133.03299999999999</v>
      </c>
      <c r="I3426" s="227"/>
      <c r="J3426" s="223"/>
      <c r="K3426" s="223"/>
      <c r="L3426" s="228"/>
      <c r="M3426" s="229"/>
      <c r="N3426" s="230"/>
      <c r="O3426" s="230"/>
      <c r="P3426" s="230"/>
      <c r="Q3426" s="230"/>
      <c r="R3426" s="230"/>
      <c r="S3426" s="230"/>
      <c r="T3426" s="231"/>
      <c r="AT3426" s="232" t="s">
        <v>272</v>
      </c>
      <c r="AU3426" s="232" t="s">
        <v>91</v>
      </c>
      <c r="AV3426" s="14" t="s">
        <v>97</v>
      </c>
      <c r="AW3426" s="14" t="s">
        <v>38</v>
      </c>
      <c r="AX3426" s="14" t="s">
        <v>82</v>
      </c>
      <c r="AY3426" s="232" t="s">
        <v>262</v>
      </c>
    </row>
    <row r="3427" spans="2:51" s="13" customFormat="1" ht="10">
      <c r="B3427" s="212"/>
      <c r="C3427" s="213"/>
      <c r="D3427" s="208" t="s">
        <v>272</v>
      </c>
      <c r="E3427" s="214" t="s">
        <v>44</v>
      </c>
      <c r="F3427" s="215" t="s">
        <v>550</v>
      </c>
      <c r="G3427" s="213"/>
      <c r="H3427" s="214" t="s">
        <v>44</v>
      </c>
      <c r="I3427" s="216"/>
      <c r="J3427" s="213"/>
      <c r="K3427" s="213"/>
      <c r="L3427" s="217"/>
      <c r="M3427" s="218"/>
      <c r="N3427" s="219"/>
      <c r="O3427" s="219"/>
      <c r="P3427" s="219"/>
      <c r="Q3427" s="219"/>
      <c r="R3427" s="219"/>
      <c r="S3427" s="219"/>
      <c r="T3427" s="220"/>
      <c r="AT3427" s="221" t="s">
        <v>272</v>
      </c>
      <c r="AU3427" s="221" t="s">
        <v>91</v>
      </c>
      <c r="AV3427" s="13" t="s">
        <v>89</v>
      </c>
      <c r="AW3427" s="13" t="s">
        <v>38</v>
      </c>
      <c r="AX3427" s="13" t="s">
        <v>82</v>
      </c>
      <c r="AY3427" s="221" t="s">
        <v>262</v>
      </c>
    </row>
    <row r="3428" spans="2:51" s="13" customFormat="1" ht="10">
      <c r="B3428" s="212"/>
      <c r="C3428" s="213"/>
      <c r="D3428" s="208" t="s">
        <v>272</v>
      </c>
      <c r="E3428" s="214" t="s">
        <v>44</v>
      </c>
      <c r="F3428" s="215" t="s">
        <v>1714</v>
      </c>
      <c r="G3428" s="213"/>
      <c r="H3428" s="214" t="s">
        <v>44</v>
      </c>
      <c r="I3428" s="216"/>
      <c r="J3428" s="213"/>
      <c r="K3428" s="213"/>
      <c r="L3428" s="217"/>
      <c r="M3428" s="218"/>
      <c r="N3428" s="219"/>
      <c r="O3428" s="219"/>
      <c r="P3428" s="219"/>
      <c r="Q3428" s="219"/>
      <c r="R3428" s="219"/>
      <c r="S3428" s="219"/>
      <c r="T3428" s="220"/>
      <c r="AT3428" s="221" t="s">
        <v>272</v>
      </c>
      <c r="AU3428" s="221" t="s">
        <v>91</v>
      </c>
      <c r="AV3428" s="13" t="s">
        <v>89</v>
      </c>
      <c r="AW3428" s="13" t="s">
        <v>38</v>
      </c>
      <c r="AX3428" s="13" t="s">
        <v>82</v>
      </c>
      <c r="AY3428" s="221" t="s">
        <v>262</v>
      </c>
    </row>
    <row r="3429" spans="2:51" s="13" customFormat="1" ht="10">
      <c r="B3429" s="212"/>
      <c r="C3429" s="213"/>
      <c r="D3429" s="208" t="s">
        <v>272</v>
      </c>
      <c r="E3429" s="214" t="s">
        <v>44</v>
      </c>
      <c r="F3429" s="215" t="s">
        <v>551</v>
      </c>
      <c r="G3429" s="213"/>
      <c r="H3429" s="214" t="s">
        <v>44</v>
      </c>
      <c r="I3429" s="216"/>
      <c r="J3429" s="213"/>
      <c r="K3429" s="213"/>
      <c r="L3429" s="217"/>
      <c r="M3429" s="218"/>
      <c r="N3429" s="219"/>
      <c r="O3429" s="219"/>
      <c r="P3429" s="219"/>
      <c r="Q3429" s="219"/>
      <c r="R3429" s="219"/>
      <c r="S3429" s="219"/>
      <c r="T3429" s="220"/>
      <c r="AT3429" s="221" t="s">
        <v>272</v>
      </c>
      <c r="AU3429" s="221" t="s">
        <v>91</v>
      </c>
      <c r="AV3429" s="13" t="s">
        <v>89</v>
      </c>
      <c r="AW3429" s="13" t="s">
        <v>38</v>
      </c>
      <c r="AX3429" s="13" t="s">
        <v>82</v>
      </c>
      <c r="AY3429" s="221" t="s">
        <v>262</v>
      </c>
    </row>
    <row r="3430" spans="2:51" s="13" customFormat="1" ht="10">
      <c r="B3430" s="212"/>
      <c r="C3430" s="213"/>
      <c r="D3430" s="208" t="s">
        <v>272</v>
      </c>
      <c r="E3430" s="214" t="s">
        <v>44</v>
      </c>
      <c r="F3430" s="215" t="s">
        <v>458</v>
      </c>
      <c r="G3430" s="213"/>
      <c r="H3430" s="214" t="s">
        <v>44</v>
      </c>
      <c r="I3430" s="216"/>
      <c r="J3430" s="213"/>
      <c r="K3430" s="213"/>
      <c r="L3430" s="217"/>
      <c r="M3430" s="218"/>
      <c r="N3430" s="219"/>
      <c r="O3430" s="219"/>
      <c r="P3430" s="219"/>
      <c r="Q3430" s="219"/>
      <c r="R3430" s="219"/>
      <c r="S3430" s="219"/>
      <c r="T3430" s="220"/>
      <c r="AT3430" s="221" t="s">
        <v>272</v>
      </c>
      <c r="AU3430" s="221" t="s">
        <v>91</v>
      </c>
      <c r="AV3430" s="13" t="s">
        <v>89</v>
      </c>
      <c r="AW3430" s="13" t="s">
        <v>38</v>
      </c>
      <c r="AX3430" s="13" t="s">
        <v>82</v>
      </c>
      <c r="AY3430" s="221" t="s">
        <v>262</v>
      </c>
    </row>
    <row r="3431" spans="2:51" s="15" customFormat="1" ht="10">
      <c r="B3431" s="233"/>
      <c r="C3431" s="234"/>
      <c r="D3431" s="208" t="s">
        <v>272</v>
      </c>
      <c r="E3431" s="235" t="s">
        <v>44</v>
      </c>
      <c r="F3431" s="236" t="s">
        <v>1715</v>
      </c>
      <c r="G3431" s="234"/>
      <c r="H3431" s="237">
        <v>78.150000000000006</v>
      </c>
      <c r="I3431" s="238"/>
      <c r="J3431" s="234"/>
      <c r="K3431" s="234"/>
      <c r="L3431" s="239"/>
      <c r="M3431" s="240"/>
      <c r="N3431" s="241"/>
      <c r="O3431" s="241"/>
      <c r="P3431" s="241"/>
      <c r="Q3431" s="241"/>
      <c r="R3431" s="241"/>
      <c r="S3431" s="241"/>
      <c r="T3431" s="242"/>
      <c r="AT3431" s="243" t="s">
        <v>272</v>
      </c>
      <c r="AU3431" s="243" t="s">
        <v>91</v>
      </c>
      <c r="AV3431" s="15" t="s">
        <v>91</v>
      </c>
      <c r="AW3431" s="15" t="s">
        <v>38</v>
      </c>
      <c r="AX3431" s="15" t="s">
        <v>82</v>
      </c>
      <c r="AY3431" s="243" t="s">
        <v>262</v>
      </c>
    </row>
    <row r="3432" spans="2:51" s="15" customFormat="1" ht="10">
      <c r="B3432" s="233"/>
      <c r="C3432" s="234"/>
      <c r="D3432" s="208" t="s">
        <v>272</v>
      </c>
      <c r="E3432" s="235" t="s">
        <v>44</v>
      </c>
      <c r="F3432" s="236" t="s">
        <v>1716</v>
      </c>
      <c r="G3432" s="234"/>
      <c r="H3432" s="237">
        <v>3.6</v>
      </c>
      <c r="I3432" s="238"/>
      <c r="J3432" s="234"/>
      <c r="K3432" s="234"/>
      <c r="L3432" s="239"/>
      <c r="M3432" s="240"/>
      <c r="N3432" s="241"/>
      <c r="O3432" s="241"/>
      <c r="P3432" s="241"/>
      <c r="Q3432" s="241"/>
      <c r="R3432" s="241"/>
      <c r="S3432" s="241"/>
      <c r="T3432" s="242"/>
      <c r="AT3432" s="243" t="s">
        <v>272</v>
      </c>
      <c r="AU3432" s="243" t="s">
        <v>91</v>
      </c>
      <c r="AV3432" s="15" t="s">
        <v>91</v>
      </c>
      <c r="AW3432" s="15" t="s">
        <v>38</v>
      </c>
      <c r="AX3432" s="15" t="s">
        <v>82</v>
      </c>
      <c r="AY3432" s="243" t="s">
        <v>262</v>
      </c>
    </row>
    <row r="3433" spans="2:51" s="13" customFormat="1" ht="10">
      <c r="B3433" s="212"/>
      <c r="C3433" s="213"/>
      <c r="D3433" s="208" t="s">
        <v>272</v>
      </c>
      <c r="E3433" s="214" t="s">
        <v>44</v>
      </c>
      <c r="F3433" s="215" t="s">
        <v>553</v>
      </c>
      <c r="G3433" s="213"/>
      <c r="H3433" s="214" t="s">
        <v>44</v>
      </c>
      <c r="I3433" s="216"/>
      <c r="J3433" s="213"/>
      <c r="K3433" s="213"/>
      <c r="L3433" s="217"/>
      <c r="M3433" s="218"/>
      <c r="N3433" s="219"/>
      <c r="O3433" s="219"/>
      <c r="P3433" s="219"/>
      <c r="Q3433" s="219"/>
      <c r="R3433" s="219"/>
      <c r="S3433" s="219"/>
      <c r="T3433" s="220"/>
      <c r="AT3433" s="221" t="s">
        <v>272</v>
      </c>
      <c r="AU3433" s="221" t="s">
        <v>91</v>
      </c>
      <c r="AV3433" s="13" t="s">
        <v>89</v>
      </c>
      <c r="AW3433" s="13" t="s">
        <v>38</v>
      </c>
      <c r="AX3433" s="13" t="s">
        <v>82</v>
      </c>
      <c r="AY3433" s="221" t="s">
        <v>262</v>
      </c>
    </row>
    <row r="3434" spans="2:51" s="15" customFormat="1" ht="10">
      <c r="B3434" s="233"/>
      <c r="C3434" s="234"/>
      <c r="D3434" s="208" t="s">
        <v>272</v>
      </c>
      <c r="E3434" s="235" t="s">
        <v>44</v>
      </c>
      <c r="F3434" s="236" t="s">
        <v>1717</v>
      </c>
      <c r="G3434" s="234"/>
      <c r="H3434" s="237">
        <v>14.7</v>
      </c>
      <c r="I3434" s="238"/>
      <c r="J3434" s="234"/>
      <c r="K3434" s="234"/>
      <c r="L3434" s="239"/>
      <c r="M3434" s="240"/>
      <c r="N3434" s="241"/>
      <c r="O3434" s="241"/>
      <c r="P3434" s="241"/>
      <c r="Q3434" s="241"/>
      <c r="R3434" s="241"/>
      <c r="S3434" s="241"/>
      <c r="T3434" s="242"/>
      <c r="AT3434" s="243" t="s">
        <v>272</v>
      </c>
      <c r="AU3434" s="243" t="s">
        <v>91</v>
      </c>
      <c r="AV3434" s="15" t="s">
        <v>91</v>
      </c>
      <c r="AW3434" s="15" t="s">
        <v>38</v>
      </c>
      <c r="AX3434" s="15" t="s">
        <v>82</v>
      </c>
      <c r="AY3434" s="243" t="s">
        <v>262</v>
      </c>
    </row>
    <row r="3435" spans="2:51" s="13" customFormat="1" ht="10">
      <c r="B3435" s="212"/>
      <c r="C3435" s="213"/>
      <c r="D3435" s="208" t="s">
        <v>272</v>
      </c>
      <c r="E3435" s="214" t="s">
        <v>44</v>
      </c>
      <c r="F3435" s="215" t="s">
        <v>555</v>
      </c>
      <c r="G3435" s="213"/>
      <c r="H3435" s="214" t="s">
        <v>44</v>
      </c>
      <c r="I3435" s="216"/>
      <c r="J3435" s="213"/>
      <c r="K3435" s="213"/>
      <c r="L3435" s="217"/>
      <c r="M3435" s="218"/>
      <c r="N3435" s="219"/>
      <c r="O3435" s="219"/>
      <c r="P3435" s="219"/>
      <c r="Q3435" s="219"/>
      <c r="R3435" s="219"/>
      <c r="S3435" s="219"/>
      <c r="T3435" s="220"/>
      <c r="AT3435" s="221" t="s">
        <v>272</v>
      </c>
      <c r="AU3435" s="221" t="s">
        <v>91</v>
      </c>
      <c r="AV3435" s="13" t="s">
        <v>89</v>
      </c>
      <c r="AW3435" s="13" t="s">
        <v>38</v>
      </c>
      <c r="AX3435" s="13" t="s">
        <v>82</v>
      </c>
      <c r="AY3435" s="221" t="s">
        <v>262</v>
      </c>
    </row>
    <row r="3436" spans="2:51" s="13" customFormat="1" ht="10">
      <c r="B3436" s="212"/>
      <c r="C3436" s="213"/>
      <c r="D3436" s="208" t="s">
        <v>272</v>
      </c>
      <c r="E3436" s="214" t="s">
        <v>44</v>
      </c>
      <c r="F3436" s="215" t="s">
        <v>458</v>
      </c>
      <c r="G3436" s="213"/>
      <c r="H3436" s="214" t="s">
        <v>44</v>
      </c>
      <c r="I3436" s="216"/>
      <c r="J3436" s="213"/>
      <c r="K3436" s="213"/>
      <c r="L3436" s="217"/>
      <c r="M3436" s="218"/>
      <c r="N3436" s="219"/>
      <c r="O3436" s="219"/>
      <c r="P3436" s="219"/>
      <c r="Q3436" s="219"/>
      <c r="R3436" s="219"/>
      <c r="S3436" s="219"/>
      <c r="T3436" s="220"/>
      <c r="AT3436" s="221" t="s">
        <v>272</v>
      </c>
      <c r="AU3436" s="221" t="s">
        <v>91</v>
      </c>
      <c r="AV3436" s="13" t="s">
        <v>89</v>
      </c>
      <c r="AW3436" s="13" t="s">
        <v>38</v>
      </c>
      <c r="AX3436" s="13" t="s">
        <v>82</v>
      </c>
      <c r="AY3436" s="221" t="s">
        <v>262</v>
      </c>
    </row>
    <row r="3437" spans="2:51" s="15" customFormat="1" ht="10">
      <c r="B3437" s="233"/>
      <c r="C3437" s="234"/>
      <c r="D3437" s="208" t="s">
        <v>272</v>
      </c>
      <c r="E3437" s="235" t="s">
        <v>44</v>
      </c>
      <c r="F3437" s="236" t="s">
        <v>1718</v>
      </c>
      <c r="G3437" s="234"/>
      <c r="H3437" s="237">
        <v>4.5</v>
      </c>
      <c r="I3437" s="238"/>
      <c r="J3437" s="234"/>
      <c r="K3437" s="234"/>
      <c r="L3437" s="239"/>
      <c r="M3437" s="240"/>
      <c r="N3437" s="241"/>
      <c r="O3437" s="241"/>
      <c r="P3437" s="241"/>
      <c r="Q3437" s="241"/>
      <c r="R3437" s="241"/>
      <c r="S3437" s="241"/>
      <c r="T3437" s="242"/>
      <c r="AT3437" s="243" t="s">
        <v>272</v>
      </c>
      <c r="AU3437" s="243" t="s">
        <v>91</v>
      </c>
      <c r="AV3437" s="15" t="s">
        <v>91</v>
      </c>
      <c r="AW3437" s="15" t="s">
        <v>38</v>
      </c>
      <c r="AX3437" s="15" t="s">
        <v>82</v>
      </c>
      <c r="AY3437" s="243" t="s">
        <v>262</v>
      </c>
    </row>
    <row r="3438" spans="2:51" s="14" customFormat="1" ht="10">
      <c r="B3438" s="222"/>
      <c r="C3438" s="223"/>
      <c r="D3438" s="208" t="s">
        <v>272</v>
      </c>
      <c r="E3438" s="224" t="s">
        <v>44</v>
      </c>
      <c r="F3438" s="225" t="s">
        <v>284</v>
      </c>
      <c r="G3438" s="223"/>
      <c r="H3438" s="226">
        <v>100.95</v>
      </c>
      <c r="I3438" s="227"/>
      <c r="J3438" s="223"/>
      <c r="K3438" s="223"/>
      <c r="L3438" s="228"/>
      <c r="M3438" s="229"/>
      <c r="N3438" s="230"/>
      <c r="O3438" s="230"/>
      <c r="P3438" s="230"/>
      <c r="Q3438" s="230"/>
      <c r="R3438" s="230"/>
      <c r="S3438" s="230"/>
      <c r="T3438" s="231"/>
      <c r="AT3438" s="232" t="s">
        <v>272</v>
      </c>
      <c r="AU3438" s="232" t="s">
        <v>91</v>
      </c>
      <c r="AV3438" s="14" t="s">
        <v>97</v>
      </c>
      <c r="AW3438" s="14" t="s">
        <v>38</v>
      </c>
      <c r="AX3438" s="14" t="s">
        <v>82</v>
      </c>
      <c r="AY3438" s="232" t="s">
        <v>262</v>
      </c>
    </row>
    <row r="3439" spans="2:51" s="13" customFormat="1" ht="10">
      <c r="B3439" s="212"/>
      <c r="C3439" s="213"/>
      <c r="D3439" s="208" t="s">
        <v>272</v>
      </c>
      <c r="E3439" s="214" t="s">
        <v>44</v>
      </c>
      <c r="F3439" s="215" t="s">
        <v>1711</v>
      </c>
      <c r="G3439" s="213"/>
      <c r="H3439" s="214" t="s">
        <v>44</v>
      </c>
      <c r="I3439" s="216"/>
      <c r="J3439" s="213"/>
      <c r="K3439" s="213"/>
      <c r="L3439" s="217"/>
      <c r="M3439" s="218"/>
      <c r="N3439" s="219"/>
      <c r="O3439" s="219"/>
      <c r="P3439" s="219"/>
      <c r="Q3439" s="219"/>
      <c r="R3439" s="219"/>
      <c r="S3439" s="219"/>
      <c r="T3439" s="220"/>
      <c r="AT3439" s="221" t="s">
        <v>272</v>
      </c>
      <c r="AU3439" s="221" t="s">
        <v>91</v>
      </c>
      <c r="AV3439" s="13" t="s">
        <v>89</v>
      </c>
      <c r="AW3439" s="13" t="s">
        <v>38</v>
      </c>
      <c r="AX3439" s="13" t="s">
        <v>82</v>
      </c>
      <c r="AY3439" s="221" t="s">
        <v>262</v>
      </c>
    </row>
    <row r="3440" spans="2:51" s="13" customFormat="1" ht="10">
      <c r="B3440" s="212"/>
      <c r="C3440" s="213"/>
      <c r="D3440" s="208" t="s">
        <v>272</v>
      </c>
      <c r="E3440" s="214" t="s">
        <v>44</v>
      </c>
      <c r="F3440" s="215" t="s">
        <v>1719</v>
      </c>
      <c r="G3440" s="213"/>
      <c r="H3440" s="214" t="s">
        <v>44</v>
      </c>
      <c r="I3440" s="216"/>
      <c r="J3440" s="213"/>
      <c r="K3440" s="213"/>
      <c r="L3440" s="217"/>
      <c r="M3440" s="218"/>
      <c r="N3440" s="219"/>
      <c r="O3440" s="219"/>
      <c r="P3440" s="219"/>
      <c r="Q3440" s="219"/>
      <c r="R3440" s="219"/>
      <c r="S3440" s="219"/>
      <c r="T3440" s="220"/>
      <c r="AT3440" s="221" t="s">
        <v>272</v>
      </c>
      <c r="AU3440" s="221" t="s">
        <v>91</v>
      </c>
      <c r="AV3440" s="13" t="s">
        <v>89</v>
      </c>
      <c r="AW3440" s="13" t="s">
        <v>38</v>
      </c>
      <c r="AX3440" s="13" t="s">
        <v>82</v>
      </c>
      <c r="AY3440" s="221" t="s">
        <v>262</v>
      </c>
    </row>
    <row r="3441" spans="1:65" s="15" customFormat="1" ht="10">
      <c r="B3441" s="233"/>
      <c r="C3441" s="234"/>
      <c r="D3441" s="208" t="s">
        <v>272</v>
      </c>
      <c r="E3441" s="235" t="s">
        <v>44</v>
      </c>
      <c r="F3441" s="236" t="s">
        <v>1720</v>
      </c>
      <c r="G3441" s="234"/>
      <c r="H3441" s="237">
        <v>24.652999999999999</v>
      </c>
      <c r="I3441" s="238"/>
      <c r="J3441" s="234"/>
      <c r="K3441" s="234"/>
      <c r="L3441" s="239"/>
      <c r="M3441" s="240"/>
      <c r="N3441" s="241"/>
      <c r="O3441" s="241"/>
      <c r="P3441" s="241"/>
      <c r="Q3441" s="241"/>
      <c r="R3441" s="241"/>
      <c r="S3441" s="241"/>
      <c r="T3441" s="242"/>
      <c r="AT3441" s="243" t="s">
        <v>272</v>
      </c>
      <c r="AU3441" s="243" t="s">
        <v>91</v>
      </c>
      <c r="AV3441" s="15" t="s">
        <v>91</v>
      </c>
      <c r="AW3441" s="15" t="s">
        <v>38</v>
      </c>
      <c r="AX3441" s="15" t="s">
        <v>82</v>
      </c>
      <c r="AY3441" s="243" t="s">
        <v>262</v>
      </c>
    </row>
    <row r="3442" spans="1:65" s="15" customFormat="1" ht="10">
      <c r="B3442" s="233"/>
      <c r="C3442" s="234"/>
      <c r="D3442" s="208" t="s">
        <v>272</v>
      </c>
      <c r="E3442" s="235" t="s">
        <v>44</v>
      </c>
      <c r="F3442" s="236" t="s">
        <v>1721</v>
      </c>
      <c r="G3442" s="234"/>
      <c r="H3442" s="237">
        <v>3.048</v>
      </c>
      <c r="I3442" s="238"/>
      <c r="J3442" s="234"/>
      <c r="K3442" s="234"/>
      <c r="L3442" s="239"/>
      <c r="M3442" s="240"/>
      <c r="N3442" s="241"/>
      <c r="O3442" s="241"/>
      <c r="P3442" s="241"/>
      <c r="Q3442" s="241"/>
      <c r="R3442" s="241"/>
      <c r="S3442" s="241"/>
      <c r="T3442" s="242"/>
      <c r="AT3442" s="243" t="s">
        <v>272</v>
      </c>
      <c r="AU3442" s="243" t="s">
        <v>91</v>
      </c>
      <c r="AV3442" s="15" t="s">
        <v>91</v>
      </c>
      <c r="AW3442" s="15" t="s">
        <v>38</v>
      </c>
      <c r="AX3442" s="15" t="s">
        <v>82</v>
      </c>
      <c r="AY3442" s="243" t="s">
        <v>262</v>
      </c>
    </row>
    <row r="3443" spans="1:65" s="15" customFormat="1" ht="10">
      <c r="B3443" s="233"/>
      <c r="C3443" s="234"/>
      <c r="D3443" s="208" t="s">
        <v>272</v>
      </c>
      <c r="E3443" s="235" t="s">
        <v>44</v>
      </c>
      <c r="F3443" s="236" t="s">
        <v>1722</v>
      </c>
      <c r="G3443" s="234"/>
      <c r="H3443" s="237">
        <v>4.5599999999999996</v>
      </c>
      <c r="I3443" s="238"/>
      <c r="J3443" s="234"/>
      <c r="K3443" s="234"/>
      <c r="L3443" s="239"/>
      <c r="M3443" s="240"/>
      <c r="N3443" s="241"/>
      <c r="O3443" s="241"/>
      <c r="P3443" s="241"/>
      <c r="Q3443" s="241"/>
      <c r="R3443" s="241"/>
      <c r="S3443" s="241"/>
      <c r="T3443" s="242"/>
      <c r="AT3443" s="243" t="s">
        <v>272</v>
      </c>
      <c r="AU3443" s="243" t="s">
        <v>91</v>
      </c>
      <c r="AV3443" s="15" t="s">
        <v>91</v>
      </c>
      <c r="AW3443" s="15" t="s">
        <v>38</v>
      </c>
      <c r="AX3443" s="15" t="s">
        <v>82</v>
      </c>
      <c r="AY3443" s="243" t="s">
        <v>262</v>
      </c>
    </row>
    <row r="3444" spans="1:65" s="14" customFormat="1" ht="10">
      <c r="B3444" s="222"/>
      <c r="C3444" s="223"/>
      <c r="D3444" s="208" t="s">
        <v>272</v>
      </c>
      <c r="E3444" s="224" t="s">
        <v>44</v>
      </c>
      <c r="F3444" s="225" t="s">
        <v>284</v>
      </c>
      <c r="G3444" s="223"/>
      <c r="H3444" s="226">
        <v>32.261000000000003</v>
      </c>
      <c r="I3444" s="227"/>
      <c r="J3444" s="223"/>
      <c r="K3444" s="223"/>
      <c r="L3444" s="228"/>
      <c r="M3444" s="229"/>
      <c r="N3444" s="230"/>
      <c r="O3444" s="230"/>
      <c r="P3444" s="230"/>
      <c r="Q3444" s="230"/>
      <c r="R3444" s="230"/>
      <c r="S3444" s="230"/>
      <c r="T3444" s="231"/>
      <c r="AT3444" s="232" t="s">
        <v>272</v>
      </c>
      <c r="AU3444" s="232" t="s">
        <v>91</v>
      </c>
      <c r="AV3444" s="14" t="s">
        <v>97</v>
      </c>
      <c r="AW3444" s="14" t="s">
        <v>38</v>
      </c>
      <c r="AX3444" s="14" t="s">
        <v>82</v>
      </c>
      <c r="AY3444" s="232" t="s">
        <v>262</v>
      </c>
    </row>
    <row r="3445" spans="1:65" s="13" customFormat="1" ht="10">
      <c r="B3445" s="212"/>
      <c r="C3445" s="213"/>
      <c r="D3445" s="208" t="s">
        <v>272</v>
      </c>
      <c r="E3445" s="214" t="s">
        <v>44</v>
      </c>
      <c r="F3445" s="215" t="s">
        <v>550</v>
      </c>
      <c r="G3445" s="213"/>
      <c r="H3445" s="214" t="s">
        <v>44</v>
      </c>
      <c r="I3445" s="216"/>
      <c r="J3445" s="213"/>
      <c r="K3445" s="213"/>
      <c r="L3445" s="217"/>
      <c r="M3445" s="218"/>
      <c r="N3445" s="219"/>
      <c r="O3445" s="219"/>
      <c r="P3445" s="219"/>
      <c r="Q3445" s="219"/>
      <c r="R3445" s="219"/>
      <c r="S3445" s="219"/>
      <c r="T3445" s="220"/>
      <c r="AT3445" s="221" t="s">
        <v>272</v>
      </c>
      <c r="AU3445" s="221" t="s">
        <v>91</v>
      </c>
      <c r="AV3445" s="13" t="s">
        <v>89</v>
      </c>
      <c r="AW3445" s="13" t="s">
        <v>38</v>
      </c>
      <c r="AX3445" s="13" t="s">
        <v>82</v>
      </c>
      <c r="AY3445" s="221" t="s">
        <v>262</v>
      </c>
    </row>
    <row r="3446" spans="1:65" s="13" customFormat="1" ht="10">
      <c r="B3446" s="212"/>
      <c r="C3446" s="213"/>
      <c r="D3446" s="208" t="s">
        <v>272</v>
      </c>
      <c r="E3446" s="214" t="s">
        <v>44</v>
      </c>
      <c r="F3446" s="215" t="s">
        <v>1723</v>
      </c>
      <c r="G3446" s="213"/>
      <c r="H3446" s="214" t="s">
        <v>44</v>
      </c>
      <c r="I3446" s="216"/>
      <c r="J3446" s="213"/>
      <c r="K3446" s="213"/>
      <c r="L3446" s="217"/>
      <c r="M3446" s="218"/>
      <c r="N3446" s="219"/>
      <c r="O3446" s="219"/>
      <c r="P3446" s="219"/>
      <c r="Q3446" s="219"/>
      <c r="R3446" s="219"/>
      <c r="S3446" s="219"/>
      <c r="T3446" s="220"/>
      <c r="AT3446" s="221" t="s">
        <v>272</v>
      </c>
      <c r="AU3446" s="221" t="s">
        <v>91</v>
      </c>
      <c r="AV3446" s="13" t="s">
        <v>89</v>
      </c>
      <c r="AW3446" s="13" t="s">
        <v>38</v>
      </c>
      <c r="AX3446" s="13" t="s">
        <v>82</v>
      </c>
      <c r="AY3446" s="221" t="s">
        <v>262</v>
      </c>
    </row>
    <row r="3447" spans="1:65" s="13" customFormat="1" ht="10">
      <c r="B3447" s="212"/>
      <c r="C3447" s="213"/>
      <c r="D3447" s="208" t="s">
        <v>272</v>
      </c>
      <c r="E3447" s="214" t="s">
        <v>44</v>
      </c>
      <c r="F3447" s="215" t="s">
        <v>1724</v>
      </c>
      <c r="G3447" s="213"/>
      <c r="H3447" s="214" t="s">
        <v>44</v>
      </c>
      <c r="I3447" s="216"/>
      <c r="J3447" s="213"/>
      <c r="K3447" s="213"/>
      <c r="L3447" s="217"/>
      <c r="M3447" s="218"/>
      <c r="N3447" s="219"/>
      <c r="O3447" s="219"/>
      <c r="P3447" s="219"/>
      <c r="Q3447" s="219"/>
      <c r="R3447" s="219"/>
      <c r="S3447" s="219"/>
      <c r="T3447" s="220"/>
      <c r="AT3447" s="221" t="s">
        <v>272</v>
      </c>
      <c r="AU3447" s="221" t="s">
        <v>91</v>
      </c>
      <c r="AV3447" s="13" t="s">
        <v>89</v>
      </c>
      <c r="AW3447" s="13" t="s">
        <v>38</v>
      </c>
      <c r="AX3447" s="13" t="s">
        <v>82</v>
      </c>
      <c r="AY3447" s="221" t="s">
        <v>262</v>
      </c>
    </row>
    <row r="3448" spans="1:65" s="13" customFormat="1" ht="10">
      <c r="B3448" s="212"/>
      <c r="C3448" s="213"/>
      <c r="D3448" s="208" t="s">
        <v>272</v>
      </c>
      <c r="E3448" s="214" t="s">
        <v>44</v>
      </c>
      <c r="F3448" s="215" t="s">
        <v>458</v>
      </c>
      <c r="G3448" s="213"/>
      <c r="H3448" s="214" t="s">
        <v>44</v>
      </c>
      <c r="I3448" s="216"/>
      <c r="J3448" s="213"/>
      <c r="K3448" s="213"/>
      <c r="L3448" s="217"/>
      <c r="M3448" s="218"/>
      <c r="N3448" s="219"/>
      <c r="O3448" s="219"/>
      <c r="P3448" s="219"/>
      <c r="Q3448" s="219"/>
      <c r="R3448" s="219"/>
      <c r="S3448" s="219"/>
      <c r="T3448" s="220"/>
      <c r="AT3448" s="221" t="s">
        <v>272</v>
      </c>
      <c r="AU3448" s="221" t="s">
        <v>91</v>
      </c>
      <c r="AV3448" s="13" t="s">
        <v>89</v>
      </c>
      <c r="AW3448" s="13" t="s">
        <v>38</v>
      </c>
      <c r="AX3448" s="13" t="s">
        <v>82</v>
      </c>
      <c r="AY3448" s="221" t="s">
        <v>262</v>
      </c>
    </row>
    <row r="3449" spans="1:65" s="15" customFormat="1" ht="10">
      <c r="B3449" s="233"/>
      <c r="C3449" s="234"/>
      <c r="D3449" s="208" t="s">
        <v>272</v>
      </c>
      <c r="E3449" s="235" t="s">
        <v>44</v>
      </c>
      <c r="F3449" s="236" t="s">
        <v>1725</v>
      </c>
      <c r="G3449" s="234"/>
      <c r="H3449" s="237">
        <v>23.513000000000002</v>
      </c>
      <c r="I3449" s="238"/>
      <c r="J3449" s="234"/>
      <c r="K3449" s="234"/>
      <c r="L3449" s="239"/>
      <c r="M3449" s="240"/>
      <c r="N3449" s="241"/>
      <c r="O3449" s="241"/>
      <c r="P3449" s="241"/>
      <c r="Q3449" s="241"/>
      <c r="R3449" s="241"/>
      <c r="S3449" s="241"/>
      <c r="T3449" s="242"/>
      <c r="AT3449" s="243" t="s">
        <v>272</v>
      </c>
      <c r="AU3449" s="243" t="s">
        <v>91</v>
      </c>
      <c r="AV3449" s="15" t="s">
        <v>91</v>
      </c>
      <c r="AW3449" s="15" t="s">
        <v>38</v>
      </c>
      <c r="AX3449" s="15" t="s">
        <v>82</v>
      </c>
      <c r="AY3449" s="243" t="s">
        <v>262</v>
      </c>
    </row>
    <row r="3450" spans="1:65" s="14" customFormat="1" ht="10">
      <c r="B3450" s="222"/>
      <c r="C3450" s="223"/>
      <c r="D3450" s="208" t="s">
        <v>272</v>
      </c>
      <c r="E3450" s="224" t="s">
        <v>44</v>
      </c>
      <c r="F3450" s="225" t="s">
        <v>284</v>
      </c>
      <c r="G3450" s="223"/>
      <c r="H3450" s="226">
        <v>23.513000000000002</v>
      </c>
      <c r="I3450" s="227"/>
      <c r="J3450" s="223"/>
      <c r="K3450" s="223"/>
      <c r="L3450" s="228"/>
      <c r="M3450" s="229"/>
      <c r="N3450" s="230"/>
      <c r="O3450" s="230"/>
      <c r="P3450" s="230"/>
      <c r="Q3450" s="230"/>
      <c r="R3450" s="230"/>
      <c r="S3450" s="230"/>
      <c r="T3450" s="231"/>
      <c r="AT3450" s="232" t="s">
        <v>272</v>
      </c>
      <c r="AU3450" s="232" t="s">
        <v>91</v>
      </c>
      <c r="AV3450" s="14" t="s">
        <v>97</v>
      </c>
      <c r="AW3450" s="14" t="s">
        <v>38</v>
      </c>
      <c r="AX3450" s="14" t="s">
        <v>82</v>
      </c>
      <c r="AY3450" s="232" t="s">
        <v>262</v>
      </c>
    </row>
    <row r="3451" spans="1:65" s="16" customFormat="1" ht="10">
      <c r="B3451" s="244"/>
      <c r="C3451" s="245"/>
      <c r="D3451" s="208" t="s">
        <v>272</v>
      </c>
      <c r="E3451" s="246" t="s">
        <v>44</v>
      </c>
      <c r="F3451" s="247" t="s">
        <v>291</v>
      </c>
      <c r="G3451" s="245"/>
      <c r="H3451" s="248">
        <v>836.50099999999998</v>
      </c>
      <c r="I3451" s="249"/>
      <c r="J3451" s="245"/>
      <c r="K3451" s="245"/>
      <c r="L3451" s="250"/>
      <c r="M3451" s="251"/>
      <c r="N3451" s="252"/>
      <c r="O3451" s="252"/>
      <c r="P3451" s="252"/>
      <c r="Q3451" s="252"/>
      <c r="R3451" s="252"/>
      <c r="S3451" s="252"/>
      <c r="T3451" s="253"/>
      <c r="AT3451" s="254" t="s">
        <v>272</v>
      </c>
      <c r="AU3451" s="254" t="s">
        <v>91</v>
      </c>
      <c r="AV3451" s="16" t="s">
        <v>104</v>
      </c>
      <c r="AW3451" s="16" t="s">
        <v>38</v>
      </c>
      <c r="AX3451" s="16" t="s">
        <v>89</v>
      </c>
      <c r="AY3451" s="254" t="s">
        <v>262</v>
      </c>
    </row>
    <row r="3452" spans="1:65" s="2" customFormat="1" ht="21.75" customHeight="1">
      <c r="A3452" s="37"/>
      <c r="B3452" s="38"/>
      <c r="C3452" s="255" t="s">
        <v>1726</v>
      </c>
      <c r="D3452" s="255" t="s">
        <v>633</v>
      </c>
      <c r="E3452" s="256" t="s">
        <v>1727</v>
      </c>
      <c r="F3452" s="257" t="s">
        <v>1728</v>
      </c>
      <c r="G3452" s="258" t="s">
        <v>342</v>
      </c>
      <c r="H3452" s="259">
        <v>961.976</v>
      </c>
      <c r="I3452" s="260"/>
      <c r="J3452" s="261">
        <f>ROUND(I3452*H3452,2)</f>
        <v>0</v>
      </c>
      <c r="K3452" s="257" t="s">
        <v>268</v>
      </c>
      <c r="L3452" s="262"/>
      <c r="M3452" s="263" t="s">
        <v>44</v>
      </c>
      <c r="N3452" s="264" t="s">
        <v>53</v>
      </c>
      <c r="O3452" s="67"/>
      <c r="P3452" s="204">
        <f>O3452*H3452</f>
        <v>0</v>
      </c>
      <c r="Q3452" s="204">
        <v>4.7999999999999996E-3</v>
      </c>
      <c r="R3452" s="204">
        <f>Q3452*H3452</f>
        <v>4.6174847999999997</v>
      </c>
      <c r="S3452" s="204">
        <v>0</v>
      </c>
      <c r="T3452" s="205">
        <f>S3452*H3452</f>
        <v>0</v>
      </c>
      <c r="U3452" s="37"/>
      <c r="V3452" s="37"/>
      <c r="W3452" s="37"/>
      <c r="X3452" s="37"/>
      <c r="Y3452" s="37"/>
      <c r="Z3452" s="37"/>
      <c r="AA3452" s="37"/>
      <c r="AB3452" s="37"/>
      <c r="AC3452" s="37"/>
      <c r="AD3452" s="37"/>
      <c r="AE3452" s="37"/>
      <c r="AR3452" s="206" t="s">
        <v>619</v>
      </c>
      <c r="AT3452" s="206" t="s">
        <v>633</v>
      </c>
      <c r="AU3452" s="206" t="s">
        <v>91</v>
      </c>
      <c r="AY3452" s="19" t="s">
        <v>262</v>
      </c>
      <c r="BE3452" s="207">
        <f>IF(N3452="základní",J3452,0)</f>
        <v>0</v>
      </c>
      <c r="BF3452" s="207">
        <f>IF(N3452="snížená",J3452,0)</f>
        <v>0</v>
      </c>
      <c r="BG3452" s="207">
        <f>IF(N3452="zákl. přenesená",J3452,0)</f>
        <v>0</v>
      </c>
      <c r="BH3452" s="207">
        <f>IF(N3452="sníž. přenesená",J3452,0)</f>
        <v>0</v>
      </c>
      <c r="BI3452" s="207">
        <f>IF(N3452="nulová",J3452,0)</f>
        <v>0</v>
      </c>
      <c r="BJ3452" s="19" t="s">
        <v>89</v>
      </c>
      <c r="BK3452" s="207">
        <f>ROUND(I3452*H3452,2)</f>
        <v>0</v>
      </c>
      <c r="BL3452" s="19" t="s">
        <v>442</v>
      </c>
      <c r="BM3452" s="206" t="s">
        <v>1729</v>
      </c>
    </row>
    <row r="3453" spans="1:65" s="2" customFormat="1" ht="18">
      <c r="A3453" s="37"/>
      <c r="B3453" s="38"/>
      <c r="C3453" s="39"/>
      <c r="D3453" s="208" t="s">
        <v>421</v>
      </c>
      <c r="E3453" s="39"/>
      <c r="F3453" s="209" t="s">
        <v>1703</v>
      </c>
      <c r="G3453" s="39"/>
      <c r="H3453" s="39"/>
      <c r="I3453" s="118"/>
      <c r="J3453" s="39"/>
      <c r="K3453" s="39"/>
      <c r="L3453" s="42"/>
      <c r="M3453" s="210"/>
      <c r="N3453" s="211"/>
      <c r="O3453" s="67"/>
      <c r="P3453" s="67"/>
      <c r="Q3453" s="67"/>
      <c r="R3453" s="67"/>
      <c r="S3453" s="67"/>
      <c r="T3453" s="68"/>
      <c r="U3453" s="37"/>
      <c r="V3453" s="37"/>
      <c r="W3453" s="37"/>
      <c r="X3453" s="37"/>
      <c r="Y3453" s="37"/>
      <c r="Z3453" s="37"/>
      <c r="AA3453" s="37"/>
      <c r="AB3453" s="37"/>
      <c r="AC3453" s="37"/>
      <c r="AD3453" s="37"/>
      <c r="AE3453" s="37"/>
      <c r="AT3453" s="19" t="s">
        <v>421</v>
      </c>
      <c r="AU3453" s="19" t="s">
        <v>91</v>
      </c>
    </row>
    <row r="3454" spans="1:65" s="13" customFormat="1" ht="10">
      <c r="B3454" s="212"/>
      <c r="C3454" s="213"/>
      <c r="D3454" s="208" t="s">
        <v>272</v>
      </c>
      <c r="E3454" s="214" t="s">
        <v>44</v>
      </c>
      <c r="F3454" s="215" t="s">
        <v>1704</v>
      </c>
      <c r="G3454" s="213"/>
      <c r="H3454" s="214" t="s">
        <v>44</v>
      </c>
      <c r="I3454" s="216"/>
      <c r="J3454" s="213"/>
      <c r="K3454" s="213"/>
      <c r="L3454" s="217"/>
      <c r="M3454" s="218"/>
      <c r="N3454" s="219"/>
      <c r="O3454" s="219"/>
      <c r="P3454" s="219"/>
      <c r="Q3454" s="219"/>
      <c r="R3454" s="219"/>
      <c r="S3454" s="219"/>
      <c r="T3454" s="220"/>
      <c r="AT3454" s="221" t="s">
        <v>272</v>
      </c>
      <c r="AU3454" s="221" t="s">
        <v>91</v>
      </c>
      <c r="AV3454" s="13" t="s">
        <v>89</v>
      </c>
      <c r="AW3454" s="13" t="s">
        <v>38</v>
      </c>
      <c r="AX3454" s="13" t="s">
        <v>82</v>
      </c>
      <c r="AY3454" s="221" t="s">
        <v>262</v>
      </c>
    </row>
    <row r="3455" spans="1:65" s="13" customFormat="1" ht="10">
      <c r="B3455" s="212"/>
      <c r="C3455" s="213"/>
      <c r="D3455" s="208" t="s">
        <v>272</v>
      </c>
      <c r="E3455" s="214" t="s">
        <v>44</v>
      </c>
      <c r="F3455" s="215" t="s">
        <v>1705</v>
      </c>
      <c r="G3455" s="213"/>
      <c r="H3455" s="214" t="s">
        <v>44</v>
      </c>
      <c r="I3455" s="216"/>
      <c r="J3455" s="213"/>
      <c r="K3455" s="213"/>
      <c r="L3455" s="217"/>
      <c r="M3455" s="218"/>
      <c r="N3455" s="219"/>
      <c r="O3455" s="219"/>
      <c r="P3455" s="219"/>
      <c r="Q3455" s="219"/>
      <c r="R3455" s="219"/>
      <c r="S3455" s="219"/>
      <c r="T3455" s="220"/>
      <c r="AT3455" s="221" t="s">
        <v>272</v>
      </c>
      <c r="AU3455" s="221" t="s">
        <v>91</v>
      </c>
      <c r="AV3455" s="13" t="s">
        <v>89</v>
      </c>
      <c r="AW3455" s="13" t="s">
        <v>38</v>
      </c>
      <c r="AX3455" s="13" t="s">
        <v>82</v>
      </c>
      <c r="AY3455" s="221" t="s">
        <v>262</v>
      </c>
    </row>
    <row r="3456" spans="1:65" s="15" customFormat="1" ht="10">
      <c r="B3456" s="233"/>
      <c r="C3456" s="234"/>
      <c r="D3456" s="208" t="s">
        <v>272</v>
      </c>
      <c r="E3456" s="235" t="s">
        <v>44</v>
      </c>
      <c r="F3456" s="236" t="s">
        <v>1706</v>
      </c>
      <c r="G3456" s="234"/>
      <c r="H3456" s="237">
        <v>631.23500000000001</v>
      </c>
      <c r="I3456" s="238"/>
      <c r="J3456" s="234"/>
      <c r="K3456" s="234"/>
      <c r="L3456" s="239"/>
      <c r="M3456" s="240"/>
      <c r="N3456" s="241"/>
      <c r="O3456" s="241"/>
      <c r="P3456" s="241"/>
      <c r="Q3456" s="241"/>
      <c r="R3456" s="241"/>
      <c r="S3456" s="241"/>
      <c r="T3456" s="242"/>
      <c r="AT3456" s="243" t="s">
        <v>272</v>
      </c>
      <c r="AU3456" s="243" t="s">
        <v>91</v>
      </c>
      <c r="AV3456" s="15" t="s">
        <v>91</v>
      </c>
      <c r="AW3456" s="15" t="s">
        <v>38</v>
      </c>
      <c r="AX3456" s="15" t="s">
        <v>82</v>
      </c>
      <c r="AY3456" s="243" t="s">
        <v>262</v>
      </c>
    </row>
    <row r="3457" spans="2:51" s="15" customFormat="1" ht="10">
      <c r="B3457" s="233"/>
      <c r="C3457" s="234"/>
      <c r="D3457" s="208" t="s">
        <v>272</v>
      </c>
      <c r="E3457" s="235" t="s">
        <v>44</v>
      </c>
      <c r="F3457" s="236" t="s">
        <v>1707</v>
      </c>
      <c r="G3457" s="234"/>
      <c r="H3457" s="237">
        <v>22.8</v>
      </c>
      <c r="I3457" s="238"/>
      <c r="J3457" s="234"/>
      <c r="K3457" s="234"/>
      <c r="L3457" s="239"/>
      <c r="M3457" s="240"/>
      <c r="N3457" s="241"/>
      <c r="O3457" s="241"/>
      <c r="P3457" s="241"/>
      <c r="Q3457" s="241"/>
      <c r="R3457" s="241"/>
      <c r="S3457" s="241"/>
      <c r="T3457" s="242"/>
      <c r="AT3457" s="243" t="s">
        <v>272</v>
      </c>
      <c r="AU3457" s="243" t="s">
        <v>91</v>
      </c>
      <c r="AV3457" s="15" t="s">
        <v>91</v>
      </c>
      <c r="AW3457" s="15" t="s">
        <v>38</v>
      </c>
      <c r="AX3457" s="15" t="s">
        <v>82</v>
      </c>
      <c r="AY3457" s="243" t="s">
        <v>262</v>
      </c>
    </row>
    <row r="3458" spans="2:51" s="15" customFormat="1" ht="10">
      <c r="B3458" s="233"/>
      <c r="C3458" s="234"/>
      <c r="D3458" s="208" t="s">
        <v>272</v>
      </c>
      <c r="E3458" s="235" t="s">
        <v>44</v>
      </c>
      <c r="F3458" s="236" t="s">
        <v>1708</v>
      </c>
      <c r="G3458" s="234"/>
      <c r="H3458" s="237">
        <v>-2.25</v>
      </c>
      <c r="I3458" s="238"/>
      <c r="J3458" s="234"/>
      <c r="K3458" s="234"/>
      <c r="L3458" s="239"/>
      <c r="M3458" s="240"/>
      <c r="N3458" s="241"/>
      <c r="O3458" s="241"/>
      <c r="P3458" s="241"/>
      <c r="Q3458" s="241"/>
      <c r="R3458" s="241"/>
      <c r="S3458" s="241"/>
      <c r="T3458" s="242"/>
      <c r="AT3458" s="243" t="s">
        <v>272</v>
      </c>
      <c r="AU3458" s="243" t="s">
        <v>91</v>
      </c>
      <c r="AV3458" s="15" t="s">
        <v>91</v>
      </c>
      <c r="AW3458" s="15" t="s">
        <v>38</v>
      </c>
      <c r="AX3458" s="15" t="s">
        <v>82</v>
      </c>
      <c r="AY3458" s="243" t="s">
        <v>262</v>
      </c>
    </row>
    <row r="3459" spans="2:51" s="15" customFormat="1" ht="10">
      <c r="B3459" s="233"/>
      <c r="C3459" s="234"/>
      <c r="D3459" s="208" t="s">
        <v>272</v>
      </c>
      <c r="E3459" s="235" t="s">
        <v>44</v>
      </c>
      <c r="F3459" s="236" t="s">
        <v>1709</v>
      </c>
      <c r="G3459" s="234"/>
      <c r="H3459" s="237">
        <v>-110.78100000000001</v>
      </c>
      <c r="I3459" s="238"/>
      <c r="J3459" s="234"/>
      <c r="K3459" s="234"/>
      <c r="L3459" s="239"/>
      <c r="M3459" s="240"/>
      <c r="N3459" s="241"/>
      <c r="O3459" s="241"/>
      <c r="P3459" s="241"/>
      <c r="Q3459" s="241"/>
      <c r="R3459" s="241"/>
      <c r="S3459" s="241"/>
      <c r="T3459" s="242"/>
      <c r="AT3459" s="243" t="s">
        <v>272</v>
      </c>
      <c r="AU3459" s="243" t="s">
        <v>91</v>
      </c>
      <c r="AV3459" s="15" t="s">
        <v>91</v>
      </c>
      <c r="AW3459" s="15" t="s">
        <v>38</v>
      </c>
      <c r="AX3459" s="15" t="s">
        <v>82</v>
      </c>
      <c r="AY3459" s="243" t="s">
        <v>262</v>
      </c>
    </row>
    <row r="3460" spans="2:51" s="15" customFormat="1" ht="10">
      <c r="B3460" s="233"/>
      <c r="C3460" s="234"/>
      <c r="D3460" s="208" t="s">
        <v>272</v>
      </c>
      <c r="E3460" s="235" t="s">
        <v>44</v>
      </c>
      <c r="F3460" s="236" t="s">
        <v>1710</v>
      </c>
      <c r="G3460" s="234"/>
      <c r="H3460" s="237">
        <v>5.74</v>
      </c>
      <c r="I3460" s="238"/>
      <c r="J3460" s="234"/>
      <c r="K3460" s="234"/>
      <c r="L3460" s="239"/>
      <c r="M3460" s="240"/>
      <c r="N3460" s="241"/>
      <c r="O3460" s="241"/>
      <c r="P3460" s="241"/>
      <c r="Q3460" s="241"/>
      <c r="R3460" s="241"/>
      <c r="S3460" s="241"/>
      <c r="T3460" s="242"/>
      <c r="AT3460" s="243" t="s">
        <v>272</v>
      </c>
      <c r="AU3460" s="243" t="s">
        <v>91</v>
      </c>
      <c r="AV3460" s="15" t="s">
        <v>91</v>
      </c>
      <c r="AW3460" s="15" t="s">
        <v>38</v>
      </c>
      <c r="AX3460" s="15" t="s">
        <v>82</v>
      </c>
      <c r="AY3460" s="243" t="s">
        <v>262</v>
      </c>
    </row>
    <row r="3461" spans="2:51" s="14" customFormat="1" ht="10">
      <c r="B3461" s="222"/>
      <c r="C3461" s="223"/>
      <c r="D3461" s="208" t="s">
        <v>272</v>
      </c>
      <c r="E3461" s="224" t="s">
        <v>44</v>
      </c>
      <c r="F3461" s="225" t="s">
        <v>284</v>
      </c>
      <c r="G3461" s="223"/>
      <c r="H3461" s="226">
        <v>546.74399999999991</v>
      </c>
      <c r="I3461" s="227"/>
      <c r="J3461" s="223"/>
      <c r="K3461" s="223"/>
      <c r="L3461" s="228"/>
      <c r="M3461" s="229"/>
      <c r="N3461" s="230"/>
      <c r="O3461" s="230"/>
      <c r="P3461" s="230"/>
      <c r="Q3461" s="230"/>
      <c r="R3461" s="230"/>
      <c r="S3461" s="230"/>
      <c r="T3461" s="231"/>
      <c r="AT3461" s="232" t="s">
        <v>272</v>
      </c>
      <c r="AU3461" s="232" t="s">
        <v>91</v>
      </c>
      <c r="AV3461" s="14" t="s">
        <v>97</v>
      </c>
      <c r="AW3461" s="14" t="s">
        <v>38</v>
      </c>
      <c r="AX3461" s="14" t="s">
        <v>82</v>
      </c>
      <c r="AY3461" s="232" t="s">
        <v>262</v>
      </c>
    </row>
    <row r="3462" spans="2:51" s="13" customFormat="1" ht="10">
      <c r="B3462" s="212"/>
      <c r="C3462" s="213"/>
      <c r="D3462" s="208" t="s">
        <v>272</v>
      </c>
      <c r="E3462" s="214" t="s">
        <v>44</v>
      </c>
      <c r="F3462" s="215" t="s">
        <v>1711</v>
      </c>
      <c r="G3462" s="213"/>
      <c r="H3462" s="214" t="s">
        <v>44</v>
      </c>
      <c r="I3462" s="216"/>
      <c r="J3462" s="213"/>
      <c r="K3462" s="213"/>
      <c r="L3462" s="217"/>
      <c r="M3462" s="218"/>
      <c r="N3462" s="219"/>
      <c r="O3462" s="219"/>
      <c r="P3462" s="219"/>
      <c r="Q3462" s="219"/>
      <c r="R3462" s="219"/>
      <c r="S3462" s="219"/>
      <c r="T3462" s="220"/>
      <c r="AT3462" s="221" t="s">
        <v>272</v>
      </c>
      <c r="AU3462" s="221" t="s">
        <v>91</v>
      </c>
      <c r="AV3462" s="13" t="s">
        <v>89</v>
      </c>
      <c r="AW3462" s="13" t="s">
        <v>38</v>
      </c>
      <c r="AX3462" s="13" t="s">
        <v>82</v>
      </c>
      <c r="AY3462" s="221" t="s">
        <v>262</v>
      </c>
    </row>
    <row r="3463" spans="2:51" s="15" customFormat="1" ht="10">
      <c r="B3463" s="233"/>
      <c r="C3463" s="234"/>
      <c r="D3463" s="208" t="s">
        <v>272</v>
      </c>
      <c r="E3463" s="235" t="s">
        <v>44</v>
      </c>
      <c r="F3463" s="236" t="s">
        <v>1712</v>
      </c>
      <c r="G3463" s="234"/>
      <c r="H3463" s="237">
        <v>136.553</v>
      </c>
      <c r="I3463" s="238"/>
      <c r="J3463" s="234"/>
      <c r="K3463" s="234"/>
      <c r="L3463" s="239"/>
      <c r="M3463" s="240"/>
      <c r="N3463" s="241"/>
      <c r="O3463" s="241"/>
      <c r="P3463" s="241"/>
      <c r="Q3463" s="241"/>
      <c r="R3463" s="241"/>
      <c r="S3463" s="241"/>
      <c r="T3463" s="242"/>
      <c r="AT3463" s="243" t="s">
        <v>272</v>
      </c>
      <c r="AU3463" s="243" t="s">
        <v>91</v>
      </c>
      <c r="AV3463" s="15" t="s">
        <v>91</v>
      </c>
      <c r="AW3463" s="15" t="s">
        <v>38</v>
      </c>
      <c r="AX3463" s="15" t="s">
        <v>82</v>
      </c>
      <c r="AY3463" s="243" t="s">
        <v>262</v>
      </c>
    </row>
    <row r="3464" spans="2:51" s="15" customFormat="1" ht="10">
      <c r="B3464" s="233"/>
      <c r="C3464" s="234"/>
      <c r="D3464" s="208" t="s">
        <v>272</v>
      </c>
      <c r="E3464" s="235" t="s">
        <v>44</v>
      </c>
      <c r="F3464" s="236" t="s">
        <v>1713</v>
      </c>
      <c r="G3464" s="234"/>
      <c r="H3464" s="237">
        <v>-3.52</v>
      </c>
      <c r="I3464" s="238"/>
      <c r="J3464" s="234"/>
      <c r="K3464" s="234"/>
      <c r="L3464" s="239"/>
      <c r="M3464" s="240"/>
      <c r="N3464" s="241"/>
      <c r="O3464" s="241"/>
      <c r="P3464" s="241"/>
      <c r="Q3464" s="241"/>
      <c r="R3464" s="241"/>
      <c r="S3464" s="241"/>
      <c r="T3464" s="242"/>
      <c r="AT3464" s="243" t="s">
        <v>272</v>
      </c>
      <c r="AU3464" s="243" t="s">
        <v>91</v>
      </c>
      <c r="AV3464" s="15" t="s">
        <v>91</v>
      </c>
      <c r="AW3464" s="15" t="s">
        <v>38</v>
      </c>
      <c r="AX3464" s="15" t="s">
        <v>82</v>
      </c>
      <c r="AY3464" s="243" t="s">
        <v>262</v>
      </c>
    </row>
    <row r="3465" spans="2:51" s="14" customFormat="1" ht="10">
      <c r="B3465" s="222"/>
      <c r="C3465" s="223"/>
      <c r="D3465" s="208" t="s">
        <v>272</v>
      </c>
      <c r="E3465" s="224" t="s">
        <v>44</v>
      </c>
      <c r="F3465" s="225" t="s">
        <v>284</v>
      </c>
      <c r="G3465" s="223"/>
      <c r="H3465" s="226">
        <v>133.03299999999999</v>
      </c>
      <c r="I3465" s="227"/>
      <c r="J3465" s="223"/>
      <c r="K3465" s="223"/>
      <c r="L3465" s="228"/>
      <c r="M3465" s="229"/>
      <c r="N3465" s="230"/>
      <c r="O3465" s="230"/>
      <c r="P3465" s="230"/>
      <c r="Q3465" s="230"/>
      <c r="R3465" s="230"/>
      <c r="S3465" s="230"/>
      <c r="T3465" s="231"/>
      <c r="AT3465" s="232" t="s">
        <v>272</v>
      </c>
      <c r="AU3465" s="232" t="s">
        <v>91</v>
      </c>
      <c r="AV3465" s="14" t="s">
        <v>97</v>
      </c>
      <c r="AW3465" s="14" t="s">
        <v>38</v>
      </c>
      <c r="AX3465" s="14" t="s">
        <v>82</v>
      </c>
      <c r="AY3465" s="232" t="s">
        <v>262</v>
      </c>
    </row>
    <row r="3466" spans="2:51" s="13" customFormat="1" ht="10">
      <c r="B3466" s="212"/>
      <c r="C3466" s="213"/>
      <c r="D3466" s="208" t="s">
        <v>272</v>
      </c>
      <c r="E3466" s="214" t="s">
        <v>44</v>
      </c>
      <c r="F3466" s="215" t="s">
        <v>550</v>
      </c>
      <c r="G3466" s="213"/>
      <c r="H3466" s="214" t="s">
        <v>44</v>
      </c>
      <c r="I3466" s="216"/>
      <c r="J3466" s="213"/>
      <c r="K3466" s="213"/>
      <c r="L3466" s="217"/>
      <c r="M3466" s="218"/>
      <c r="N3466" s="219"/>
      <c r="O3466" s="219"/>
      <c r="P3466" s="219"/>
      <c r="Q3466" s="219"/>
      <c r="R3466" s="219"/>
      <c r="S3466" s="219"/>
      <c r="T3466" s="220"/>
      <c r="AT3466" s="221" t="s">
        <v>272</v>
      </c>
      <c r="AU3466" s="221" t="s">
        <v>91</v>
      </c>
      <c r="AV3466" s="13" t="s">
        <v>89</v>
      </c>
      <c r="AW3466" s="13" t="s">
        <v>38</v>
      </c>
      <c r="AX3466" s="13" t="s">
        <v>82</v>
      </c>
      <c r="AY3466" s="221" t="s">
        <v>262</v>
      </c>
    </row>
    <row r="3467" spans="2:51" s="13" customFormat="1" ht="10">
      <c r="B3467" s="212"/>
      <c r="C3467" s="213"/>
      <c r="D3467" s="208" t="s">
        <v>272</v>
      </c>
      <c r="E3467" s="214" t="s">
        <v>44</v>
      </c>
      <c r="F3467" s="215" t="s">
        <v>1714</v>
      </c>
      <c r="G3467" s="213"/>
      <c r="H3467" s="214" t="s">
        <v>44</v>
      </c>
      <c r="I3467" s="216"/>
      <c r="J3467" s="213"/>
      <c r="K3467" s="213"/>
      <c r="L3467" s="217"/>
      <c r="M3467" s="218"/>
      <c r="N3467" s="219"/>
      <c r="O3467" s="219"/>
      <c r="P3467" s="219"/>
      <c r="Q3467" s="219"/>
      <c r="R3467" s="219"/>
      <c r="S3467" s="219"/>
      <c r="T3467" s="220"/>
      <c r="AT3467" s="221" t="s">
        <v>272</v>
      </c>
      <c r="AU3467" s="221" t="s">
        <v>91</v>
      </c>
      <c r="AV3467" s="13" t="s">
        <v>89</v>
      </c>
      <c r="AW3467" s="13" t="s">
        <v>38</v>
      </c>
      <c r="AX3467" s="13" t="s">
        <v>82</v>
      </c>
      <c r="AY3467" s="221" t="s">
        <v>262</v>
      </c>
    </row>
    <row r="3468" spans="2:51" s="13" customFormat="1" ht="10">
      <c r="B3468" s="212"/>
      <c r="C3468" s="213"/>
      <c r="D3468" s="208" t="s">
        <v>272</v>
      </c>
      <c r="E3468" s="214" t="s">
        <v>44</v>
      </c>
      <c r="F3468" s="215" t="s">
        <v>551</v>
      </c>
      <c r="G3468" s="213"/>
      <c r="H3468" s="214" t="s">
        <v>44</v>
      </c>
      <c r="I3468" s="216"/>
      <c r="J3468" s="213"/>
      <c r="K3468" s="213"/>
      <c r="L3468" s="217"/>
      <c r="M3468" s="218"/>
      <c r="N3468" s="219"/>
      <c r="O3468" s="219"/>
      <c r="P3468" s="219"/>
      <c r="Q3468" s="219"/>
      <c r="R3468" s="219"/>
      <c r="S3468" s="219"/>
      <c r="T3468" s="220"/>
      <c r="AT3468" s="221" t="s">
        <v>272</v>
      </c>
      <c r="AU3468" s="221" t="s">
        <v>91</v>
      </c>
      <c r="AV3468" s="13" t="s">
        <v>89</v>
      </c>
      <c r="AW3468" s="13" t="s">
        <v>38</v>
      </c>
      <c r="AX3468" s="13" t="s">
        <v>82</v>
      </c>
      <c r="AY3468" s="221" t="s">
        <v>262</v>
      </c>
    </row>
    <row r="3469" spans="2:51" s="13" customFormat="1" ht="10">
      <c r="B3469" s="212"/>
      <c r="C3469" s="213"/>
      <c r="D3469" s="208" t="s">
        <v>272</v>
      </c>
      <c r="E3469" s="214" t="s">
        <v>44</v>
      </c>
      <c r="F3469" s="215" t="s">
        <v>458</v>
      </c>
      <c r="G3469" s="213"/>
      <c r="H3469" s="214" t="s">
        <v>44</v>
      </c>
      <c r="I3469" s="216"/>
      <c r="J3469" s="213"/>
      <c r="K3469" s="213"/>
      <c r="L3469" s="217"/>
      <c r="M3469" s="218"/>
      <c r="N3469" s="219"/>
      <c r="O3469" s="219"/>
      <c r="P3469" s="219"/>
      <c r="Q3469" s="219"/>
      <c r="R3469" s="219"/>
      <c r="S3469" s="219"/>
      <c r="T3469" s="220"/>
      <c r="AT3469" s="221" t="s">
        <v>272</v>
      </c>
      <c r="AU3469" s="221" t="s">
        <v>91</v>
      </c>
      <c r="AV3469" s="13" t="s">
        <v>89</v>
      </c>
      <c r="AW3469" s="13" t="s">
        <v>38</v>
      </c>
      <c r="AX3469" s="13" t="s">
        <v>82</v>
      </c>
      <c r="AY3469" s="221" t="s">
        <v>262</v>
      </c>
    </row>
    <row r="3470" spans="2:51" s="15" customFormat="1" ht="10">
      <c r="B3470" s="233"/>
      <c r="C3470" s="234"/>
      <c r="D3470" s="208" t="s">
        <v>272</v>
      </c>
      <c r="E3470" s="235" t="s">
        <v>44</v>
      </c>
      <c r="F3470" s="236" t="s">
        <v>1715</v>
      </c>
      <c r="G3470" s="234"/>
      <c r="H3470" s="237">
        <v>78.150000000000006</v>
      </c>
      <c r="I3470" s="238"/>
      <c r="J3470" s="234"/>
      <c r="K3470" s="234"/>
      <c r="L3470" s="239"/>
      <c r="M3470" s="240"/>
      <c r="N3470" s="241"/>
      <c r="O3470" s="241"/>
      <c r="P3470" s="241"/>
      <c r="Q3470" s="241"/>
      <c r="R3470" s="241"/>
      <c r="S3470" s="241"/>
      <c r="T3470" s="242"/>
      <c r="AT3470" s="243" t="s">
        <v>272</v>
      </c>
      <c r="AU3470" s="243" t="s">
        <v>91</v>
      </c>
      <c r="AV3470" s="15" t="s">
        <v>91</v>
      </c>
      <c r="AW3470" s="15" t="s">
        <v>38</v>
      </c>
      <c r="AX3470" s="15" t="s">
        <v>82</v>
      </c>
      <c r="AY3470" s="243" t="s">
        <v>262</v>
      </c>
    </row>
    <row r="3471" spans="2:51" s="15" customFormat="1" ht="10">
      <c r="B3471" s="233"/>
      <c r="C3471" s="234"/>
      <c r="D3471" s="208" t="s">
        <v>272</v>
      </c>
      <c r="E3471" s="235" t="s">
        <v>44</v>
      </c>
      <c r="F3471" s="236" t="s">
        <v>1716</v>
      </c>
      <c r="G3471" s="234"/>
      <c r="H3471" s="237">
        <v>3.6</v>
      </c>
      <c r="I3471" s="238"/>
      <c r="J3471" s="234"/>
      <c r="K3471" s="234"/>
      <c r="L3471" s="239"/>
      <c r="M3471" s="240"/>
      <c r="N3471" s="241"/>
      <c r="O3471" s="241"/>
      <c r="P3471" s="241"/>
      <c r="Q3471" s="241"/>
      <c r="R3471" s="241"/>
      <c r="S3471" s="241"/>
      <c r="T3471" s="242"/>
      <c r="AT3471" s="243" t="s">
        <v>272</v>
      </c>
      <c r="AU3471" s="243" t="s">
        <v>91</v>
      </c>
      <c r="AV3471" s="15" t="s">
        <v>91</v>
      </c>
      <c r="AW3471" s="15" t="s">
        <v>38</v>
      </c>
      <c r="AX3471" s="15" t="s">
        <v>82</v>
      </c>
      <c r="AY3471" s="243" t="s">
        <v>262</v>
      </c>
    </row>
    <row r="3472" spans="2:51" s="13" customFormat="1" ht="10">
      <c r="B3472" s="212"/>
      <c r="C3472" s="213"/>
      <c r="D3472" s="208" t="s">
        <v>272</v>
      </c>
      <c r="E3472" s="214" t="s">
        <v>44</v>
      </c>
      <c r="F3472" s="215" t="s">
        <v>553</v>
      </c>
      <c r="G3472" s="213"/>
      <c r="H3472" s="214" t="s">
        <v>44</v>
      </c>
      <c r="I3472" s="216"/>
      <c r="J3472" s="213"/>
      <c r="K3472" s="213"/>
      <c r="L3472" s="217"/>
      <c r="M3472" s="218"/>
      <c r="N3472" s="219"/>
      <c r="O3472" s="219"/>
      <c r="P3472" s="219"/>
      <c r="Q3472" s="219"/>
      <c r="R3472" s="219"/>
      <c r="S3472" s="219"/>
      <c r="T3472" s="220"/>
      <c r="AT3472" s="221" t="s">
        <v>272</v>
      </c>
      <c r="AU3472" s="221" t="s">
        <v>91</v>
      </c>
      <c r="AV3472" s="13" t="s">
        <v>89</v>
      </c>
      <c r="AW3472" s="13" t="s">
        <v>38</v>
      </c>
      <c r="AX3472" s="13" t="s">
        <v>82</v>
      </c>
      <c r="AY3472" s="221" t="s">
        <v>262</v>
      </c>
    </row>
    <row r="3473" spans="2:51" s="15" customFormat="1" ht="10">
      <c r="B3473" s="233"/>
      <c r="C3473" s="234"/>
      <c r="D3473" s="208" t="s">
        <v>272</v>
      </c>
      <c r="E3473" s="235" t="s">
        <v>44</v>
      </c>
      <c r="F3473" s="236" t="s">
        <v>1717</v>
      </c>
      <c r="G3473" s="234"/>
      <c r="H3473" s="237">
        <v>14.7</v>
      </c>
      <c r="I3473" s="238"/>
      <c r="J3473" s="234"/>
      <c r="K3473" s="234"/>
      <c r="L3473" s="239"/>
      <c r="M3473" s="240"/>
      <c r="N3473" s="241"/>
      <c r="O3473" s="241"/>
      <c r="P3473" s="241"/>
      <c r="Q3473" s="241"/>
      <c r="R3473" s="241"/>
      <c r="S3473" s="241"/>
      <c r="T3473" s="242"/>
      <c r="AT3473" s="243" t="s">
        <v>272</v>
      </c>
      <c r="AU3473" s="243" t="s">
        <v>91</v>
      </c>
      <c r="AV3473" s="15" t="s">
        <v>91</v>
      </c>
      <c r="AW3473" s="15" t="s">
        <v>38</v>
      </c>
      <c r="AX3473" s="15" t="s">
        <v>82</v>
      </c>
      <c r="AY3473" s="243" t="s">
        <v>262</v>
      </c>
    </row>
    <row r="3474" spans="2:51" s="13" customFormat="1" ht="10">
      <c r="B3474" s="212"/>
      <c r="C3474" s="213"/>
      <c r="D3474" s="208" t="s">
        <v>272</v>
      </c>
      <c r="E3474" s="214" t="s">
        <v>44</v>
      </c>
      <c r="F3474" s="215" t="s">
        <v>555</v>
      </c>
      <c r="G3474" s="213"/>
      <c r="H3474" s="214" t="s">
        <v>44</v>
      </c>
      <c r="I3474" s="216"/>
      <c r="J3474" s="213"/>
      <c r="K3474" s="213"/>
      <c r="L3474" s="217"/>
      <c r="M3474" s="218"/>
      <c r="N3474" s="219"/>
      <c r="O3474" s="219"/>
      <c r="P3474" s="219"/>
      <c r="Q3474" s="219"/>
      <c r="R3474" s="219"/>
      <c r="S3474" s="219"/>
      <c r="T3474" s="220"/>
      <c r="AT3474" s="221" t="s">
        <v>272</v>
      </c>
      <c r="AU3474" s="221" t="s">
        <v>91</v>
      </c>
      <c r="AV3474" s="13" t="s">
        <v>89</v>
      </c>
      <c r="AW3474" s="13" t="s">
        <v>38</v>
      </c>
      <c r="AX3474" s="13" t="s">
        <v>82</v>
      </c>
      <c r="AY3474" s="221" t="s">
        <v>262</v>
      </c>
    </row>
    <row r="3475" spans="2:51" s="13" customFormat="1" ht="10">
      <c r="B3475" s="212"/>
      <c r="C3475" s="213"/>
      <c r="D3475" s="208" t="s">
        <v>272</v>
      </c>
      <c r="E3475" s="214" t="s">
        <v>44</v>
      </c>
      <c r="F3475" s="215" t="s">
        <v>458</v>
      </c>
      <c r="G3475" s="213"/>
      <c r="H3475" s="214" t="s">
        <v>44</v>
      </c>
      <c r="I3475" s="216"/>
      <c r="J3475" s="213"/>
      <c r="K3475" s="213"/>
      <c r="L3475" s="217"/>
      <c r="M3475" s="218"/>
      <c r="N3475" s="219"/>
      <c r="O3475" s="219"/>
      <c r="P3475" s="219"/>
      <c r="Q3475" s="219"/>
      <c r="R3475" s="219"/>
      <c r="S3475" s="219"/>
      <c r="T3475" s="220"/>
      <c r="AT3475" s="221" t="s">
        <v>272</v>
      </c>
      <c r="AU3475" s="221" t="s">
        <v>91</v>
      </c>
      <c r="AV3475" s="13" t="s">
        <v>89</v>
      </c>
      <c r="AW3475" s="13" t="s">
        <v>38</v>
      </c>
      <c r="AX3475" s="13" t="s">
        <v>82</v>
      </c>
      <c r="AY3475" s="221" t="s">
        <v>262</v>
      </c>
    </row>
    <row r="3476" spans="2:51" s="15" customFormat="1" ht="10">
      <c r="B3476" s="233"/>
      <c r="C3476" s="234"/>
      <c r="D3476" s="208" t="s">
        <v>272</v>
      </c>
      <c r="E3476" s="235" t="s">
        <v>44</v>
      </c>
      <c r="F3476" s="236" t="s">
        <v>1718</v>
      </c>
      <c r="G3476" s="234"/>
      <c r="H3476" s="237">
        <v>4.5</v>
      </c>
      <c r="I3476" s="238"/>
      <c r="J3476" s="234"/>
      <c r="K3476" s="234"/>
      <c r="L3476" s="239"/>
      <c r="M3476" s="240"/>
      <c r="N3476" s="241"/>
      <c r="O3476" s="241"/>
      <c r="P3476" s="241"/>
      <c r="Q3476" s="241"/>
      <c r="R3476" s="241"/>
      <c r="S3476" s="241"/>
      <c r="T3476" s="242"/>
      <c r="AT3476" s="243" t="s">
        <v>272</v>
      </c>
      <c r="AU3476" s="243" t="s">
        <v>91</v>
      </c>
      <c r="AV3476" s="15" t="s">
        <v>91</v>
      </c>
      <c r="AW3476" s="15" t="s">
        <v>38</v>
      </c>
      <c r="AX3476" s="15" t="s">
        <v>82</v>
      </c>
      <c r="AY3476" s="243" t="s">
        <v>262</v>
      </c>
    </row>
    <row r="3477" spans="2:51" s="14" customFormat="1" ht="10">
      <c r="B3477" s="222"/>
      <c r="C3477" s="223"/>
      <c r="D3477" s="208" t="s">
        <v>272</v>
      </c>
      <c r="E3477" s="224" t="s">
        <v>44</v>
      </c>
      <c r="F3477" s="225" t="s">
        <v>284</v>
      </c>
      <c r="G3477" s="223"/>
      <c r="H3477" s="226">
        <v>100.95</v>
      </c>
      <c r="I3477" s="227"/>
      <c r="J3477" s="223"/>
      <c r="K3477" s="223"/>
      <c r="L3477" s="228"/>
      <c r="M3477" s="229"/>
      <c r="N3477" s="230"/>
      <c r="O3477" s="230"/>
      <c r="P3477" s="230"/>
      <c r="Q3477" s="230"/>
      <c r="R3477" s="230"/>
      <c r="S3477" s="230"/>
      <c r="T3477" s="231"/>
      <c r="AT3477" s="232" t="s">
        <v>272</v>
      </c>
      <c r="AU3477" s="232" t="s">
        <v>91</v>
      </c>
      <c r="AV3477" s="14" t="s">
        <v>97</v>
      </c>
      <c r="AW3477" s="14" t="s">
        <v>38</v>
      </c>
      <c r="AX3477" s="14" t="s">
        <v>82</v>
      </c>
      <c r="AY3477" s="232" t="s">
        <v>262</v>
      </c>
    </row>
    <row r="3478" spans="2:51" s="13" customFormat="1" ht="10">
      <c r="B3478" s="212"/>
      <c r="C3478" s="213"/>
      <c r="D3478" s="208" t="s">
        <v>272</v>
      </c>
      <c r="E3478" s="214" t="s">
        <v>44</v>
      </c>
      <c r="F3478" s="215" t="s">
        <v>1711</v>
      </c>
      <c r="G3478" s="213"/>
      <c r="H3478" s="214" t="s">
        <v>44</v>
      </c>
      <c r="I3478" s="216"/>
      <c r="J3478" s="213"/>
      <c r="K3478" s="213"/>
      <c r="L3478" s="217"/>
      <c r="M3478" s="218"/>
      <c r="N3478" s="219"/>
      <c r="O3478" s="219"/>
      <c r="P3478" s="219"/>
      <c r="Q3478" s="219"/>
      <c r="R3478" s="219"/>
      <c r="S3478" s="219"/>
      <c r="T3478" s="220"/>
      <c r="AT3478" s="221" t="s">
        <v>272</v>
      </c>
      <c r="AU3478" s="221" t="s">
        <v>91</v>
      </c>
      <c r="AV3478" s="13" t="s">
        <v>89</v>
      </c>
      <c r="AW3478" s="13" t="s">
        <v>38</v>
      </c>
      <c r="AX3478" s="13" t="s">
        <v>82</v>
      </c>
      <c r="AY3478" s="221" t="s">
        <v>262</v>
      </c>
    </row>
    <row r="3479" spans="2:51" s="13" customFormat="1" ht="10">
      <c r="B3479" s="212"/>
      <c r="C3479" s="213"/>
      <c r="D3479" s="208" t="s">
        <v>272</v>
      </c>
      <c r="E3479" s="214" t="s">
        <v>44</v>
      </c>
      <c r="F3479" s="215" t="s">
        <v>1719</v>
      </c>
      <c r="G3479" s="213"/>
      <c r="H3479" s="214" t="s">
        <v>44</v>
      </c>
      <c r="I3479" s="216"/>
      <c r="J3479" s="213"/>
      <c r="K3479" s="213"/>
      <c r="L3479" s="217"/>
      <c r="M3479" s="218"/>
      <c r="N3479" s="219"/>
      <c r="O3479" s="219"/>
      <c r="P3479" s="219"/>
      <c r="Q3479" s="219"/>
      <c r="R3479" s="219"/>
      <c r="S3479" s="219"/>
      <c r="T3479" s="220"/>
      <c r="AT3479" s="221" t="s">
        <v>272</v>
      </c>
      <c r="AU3479" s="221" t="s">
        <v>91</v>
      </c>
      <c r="AV3479" s="13" t="s">
        <v>89</v>
      </c>
      <c r="AW3479" s="13" t="s">
        <v>38</v>
      </c>
      <c r="AX3479" s="13" t="s">
        <v>82</v>
      </c>
      <c r="AY3479" s="221" t="s">
        <v>262</v>
      </c>
    </row>
    <row r="3480" spans="2:51" s="15" customFormat="1" ht="10">
      <c r="B3480" s="233"/>
      <c r="C3480" s="234"/>
      <c r="D3480" s="208" t="s">
        <v>272</v>
      </c>
      <c r="E3480" s="235" t="s">
        <v>44</v>
      </c>
      <c r="F3480" s="236" t="s">
        <v>1720</v>
      </c>
      <c r="G3480" s="234"/>
      <c r="H3480" s="237">
        <v>24.652999999999999</v>
      </c>
      <c r="I3480" s="238"/>
      <c r="J3480" s="234"/>
      <c r="K3480" s="234"/>
      <c r="L3480" s="239"/>
      <c r="M3480" s="240"/>
      <c r="N3480" s="241"/>
      <c r="O3480" s="241"/>
      <c r="P3480" s="241"/>
      <c r="Q3480" s="241"/>
      <c r="R3480" s="241"/>
      <c r="S3480" s="241"/>
      <c r="T3480" s="242"/>
      <c r="AT3480" s="243" t="s">
        <v>272</v>
      </c>
      <c r="AU3480" s="243" t="s">
        <v>91</v>
      </c>
      <c r="AV3480" s="15" t="s">
        <v>91</v>
      </c>
      <c r="AW3480" s="15" t="s">
        <v>38</v>
      </c>
      <c r="AX3480" s="15" t="s">
        <v>82</v>
      </c>
      <c r="AY3480" s="243" t="s">
        <v>262</v>
      </c>
    </row>
    <row r="3481" spans="2:51" s="15" customFormat="1" ht="10">
      <c r="B3481" s="233"/>
      <c r="C3481" s="234"/>
      <c r="D3481" s="208" t="s">
        <v>272</v>
      </c>
      <c r="E3481" s="235" t="s">
        <v>44</v>
      </c>
      <c r="F3481" s="236" t="s">
        <v>1721</v>
      </c>
      <c r="G3481" s="234"/>
      <c r="H3481" s="237">
        <v>3.048</v>
      </c>
      <c r="I3481" s="238"/>
      <c r="J3481" s="234"/>
      <c r="K3481" s="234"/>
      <c r="L3481" s="239"/>
      <c r="M3481" s="240"/>
      <c r="N3481" s="241"/>
      <c r="O3481" s="241"/>
      <c r="P3481" s="241"/>
      <c r="Q3481" s="241"/>
      <c r="R3481" s="241"/>
      <c r="S3481" s="241"/>
      <c r="T3481" s="242"/>
      <c r="AT3481" s="243" t="s">
        <v>272</v>
      </c>
      <c r="AU3481" s="243" t="s">
        <v>91</v>
      </c>
      <c r="AV3481" s="15" t="s">
        <v>91</v>
      </c>
      <c r="AW3481" s="15" t="s">
        <v>38</v>
      </c>
      <c r="AX3481" s="15" t="s">
        <v>82</v>
      </c>
      <c r="AY3481" s="243" t="s">
        <v>262</v>
      </c>
    </row>
    <row r="3482" spans="2:51" s="15" customFormat="1" ht="10">
      <c r="B3482" s="233"/>
      <c r="C3482" s="234"/>
      <c r="D3482" s="208" t="s">
        <v>272</v>
      </c>
      <c r="E3482" s="235" t="s">
        <v>44</v>
      </c>
      <c r="F3482" s="236" t="s">
        <v>1722</v>
      </c>
      <c r="G3482" s="234"/>
      <c r="H3482" s="237">
        <v>4.5599999999999996</v>
      </c>
      <c r="I3482" s="238"/>
      <c r="J3482" s="234"/>
      <c r="K3482" s="234"/>
      <c r="L3482" s="239"/>
      <c r="M3482" s="240"/>
      <c r="N3482" s="241"/>
      <c r="O3482" s="241"/>
      <c r="P3482" s="241"/>
      <c r="Q3482" s="241"/>
      <c r="R3482" s="241"/>
      <c r="S3482" s="241"/>
      <c r="T3482" s="242"/>
      <c r="AT3482" s="243" t="s">
        <v>272</v>
      </c>
      <c r="AU3482" s="243" t="s">
        <v>91</v>
      </c>
      <c r="AV3482" s="15" t="s">
        <v>91</v>
      </c>
      <c r="AW3482" s="15" t="s">
        <v>38</v>
      </c>
      <c r="AX3482" s="15" t="s">
        <v>82</v>
      </c>
      <c r="AY3482" s="243" t="s">
        <v>262</v>
      </c>
    </row>
    <row r="3483" spans="2:51" s="14" customFormat="1" ht="10">
      <c r="B3483" s="222"/>
      <c r="C3483" s="223"/>
      <c r="D3483" s="208" t="s">
        <v>272</v>
      </c>
      <c r="E3483" s="224" t="s">
        <v>44</v>
      </c>
      <c r="F3483" s="225" t="s">
        <v>284</v>
      </c>
      <c r="G3483" s="223"/>
      <c r="H3483" s="226">
        <v>32.261000000000003</v>
      </c>
      <c r="I3483" s="227"/>
      <c r="J3483" s="223"/>
      <c r="K3483" s="223"/>
      <c r="L3483" s="228"/>
      <c r="M3483" s="229"/>
      <c r="N3483" s="230"/>
      <c r="O3483" s="230"/>
      <c r="P3483" s="230"/>
      <c r="Q3483" s="230"/>
      <c r="R3483" s="230"/>
      <c r="S3483" s="230"/>
      <c r="T3483" s="231"/>
      <c r="AT3483" s="232" t="s">
        <v>272</v>
      </c>
      <c r="AU3483" s="232" t="s">
        <v>91</v>
      </c>
      <c r="AV3483" s="14" t="s">
        <v>97</v>
      </c>
      <c r="AW3483" s="14" t="s">
        <v>38</v>
      </c>
      <c r="AX3483" s="14" t="s">
        <v>82</v>
      </c>
      <c r="AY3483" s="232" t="s">
        <v>262</v>
      </c>
    </row>
    <row r="3484" spans="2:51" s="13" customFormat="1" ht="10">
      <c r="B3484" s="212"/>
      <c r="C3484" s="213"/>
      <c r="D3484" s="208" t="s">
        <v>272</v>
      </c>
      <c r="E3484" s="214" t="s">
        <v>44</v>
      </c>
      <c r="F3484" s="215" t="s">
        <v>550</v>
      </c>
      <c r="G3484" s="213"/>
      <c r="H3484" s="214" t="s">
        <v>44</v>
      </c>
      <c r="I3484" s="216"/>
      <c r="J3484" s="213"/>
      <c r="K3484" s="213"/>
      <c r="L3484" s="217"/>
      <c r="M3484" s="218"/>
      <c r="N3484" s="219"/>
      <c r="O3484" s="219"/>
      <c r="P3484" s="219"/>
      <c r="Q3484" s="219"/>
      <c r="R3484" s="219"/>
      <c r="S3484" s="219"/>
      <c r="T3484" s="220"/>
      <c r="AT3484" s="221" t="s">
        <v>272</v>
      </c>
      <c r="AU3484" s="221" t="s">
        <v>91</v>
      </c>
      <c r="AV3484" s="13" t="s">
        <v>89</v>
      </c>
      <c r="AW3484" s="13" t="s">
        <v>38</v>
      </c>
      <c r="AX3484" s="13" t="s">
        <v>82</v>
      </c>
      <c r="AY3484" s="221" t="s">
        <v>262</v>
      </c>
    </row>
    <row r="3485" spans="2:51" s="13" customFormat="1" ht="10">
      <c r="B3485" s="212"/>
      <c r="C3485" s="213"/>
      <c r="D3485" s="208" t="s">
        <v>272</v>
      </c>
      <c r="E3485" s="214" t="s">
        <v>44</v>
      </c>
      <c r="F3485" s="215" t="s">
        <v>1723</v>
      </c>
      <c r="G3485" s="213"/>
      <c r="H3485" s="214" t="s">
        <v>44</v>
      </c>
      <c r="I3485" s="216"/>
      <c r="J3485" s="213"/>
      <c r="K3485" s="213"/>
      <c r="L3485" s="217"/>
      <c r="M3485" s="218"/>
      <c r="N3485" s="219"/>
      <c r="O3485" s="219"/>
      <c r="P3485" s="219"/>
      <c r="Q3485" s="219"/>
      <c r="R3485" s="219"/>
      <c r="S3485" s="219"/>
      <c r="T3485" s="220"/>
      <c r="AT3485" s="221" t="s">
        <v>272</v>
      </c>
      <c r="AU3485" s="221" t="s">
        <v>91</v>
      </c>
      <c r="AV3485" s="13" t="s">
        <v>89</v>
      </c>
      <c r="AW3485" s="13" t="s">
        <v>38</v>
      </c>
      <c r="AX3485" s="13" t="s">
        <v>82</v>
      </c>
      <c r="AY3485" s="221" t="s">
        <v>262</v>
      </c>
    </row>
    <row r="3486" spans="2:51" s="13" customFormat="1" ht="10">
      <c r="B3486" s="212"/>
      <c r="C3486" s="213"/>
      <c r="D3486" s="208" t="s">
        <v>272</v>
      </c>
      <c r="E3486" s="214" t="s">
        <v>44</v>
      </c>
      <c r="F3486" s="215" t="s">
        <v>1724</v>
      </c>
      <c r="G3486" s="213"/>
      <c r="H3486" s="214" t="s">
        <v>44</v>
      </c>
      <c r="I3486" s="216"/>
      <c r="J3486" s="213"/>
      <c r="K3486" s="213"/>
      <c r="L3486" s="217"/>
      <c r="M3486" s="218"/>
      <c r="N3486" s="219"/>
      <c r="O3486" s="219"/>
      <c r="P3486" s="219"/>
      <c r="Q3486" s="219"/>
      <c r="R3486" s="219"/>
      <c r="S3486" s="219"/>
      <c r="T3486" s="220"/>
      <c r="AT3486" s="221" t="s">
        <v>272</v>
      </c>
      <c r="AU3486" s="221" t="s">
        <v>91</v>
      </c>
      <c r="AV3486" s="13" t="s">
        <v>89</v>
      </c>
      <c r="AW3486" s="13" t="s">
        <v>38</v>
      </c>
      <c r="AX3486" s="13" t="s">
        <v>82</v>
      </c>
      <c r="AY3486" s="221" t="s">
        <v>262</v>
      </c>
    </row>
    <row r="3487" spans="2:51" s="13" customFormat="1" ht="10">
      <c r="B3487" s="212"/>
      <c r="C3487" s="213"/>
      <c r="D3487" s="208" t="s">
        <v>272</v>
      </c>
      <c r="E3487" s="214" t="s">
        <v>44</v>
      </c>
      <c r="F3487" s="215" t="s">
        <v>458</v>
      </c>
      <c r="G3487" s="213"/>
      <c r="H3487" s="214" t="s">
        <v>44</v>
      </c>
      <c r="I3487" s="216"/>
      <c r="J3487" s="213"/>
      <c r="K3487" s="213"/>
      <c r="L3487" s="217"/>
      <c r="M3487" s="218"/>
      <c r="N3487" s="219"/>
      <c r="O3487" s="219"/>
      <c r="P3487" s="219"/>
      <c r="Q3487" s="219"/>
      <c r="R3487" s="219"/>
      <c r="S3487" s="219"/>
      <c r="T3487" s="220"/>
      <c r="AT3487" s="221" t="s">
        <v>272</v>
      </c>
      <c r="AU3487" s="221" t="s">
        <v>91</v>
      </c>
      <c r="AV3487" s="13" t="s">
        <v>89</v>
      </c>
      <c r="AW3487" s="13" t="s">
        <v>38</v>
      </c>
      <c r="AX3487" s="13" t="s">
        <v>82</v>
      </c>
      <c r="AY3487" s="221" t="s">
        <v>262</v>
      </c>
    </row>
    <row r="3488" spans="2:51" s="15" customFormat="1" ht="10">
      <c r="B3488" s="233"/>
      <c r="C3488" s="234"/>
      <c r="D3488" s="208" t="s">
        <v>272</v>
      </c>
      <c r="E3488" s="235" t="s">
        <v>44</v>
      </c>
      <c r="F3488" s="236" t="s">
        <v>1725</v>
      </c>
      <c r="G3488" s="234"/>
      <c r="H3488" s="237">
        <v>23.513000000000002</v>
      </c>
      <c r="I3488" s="238"/>
      <c r="J3488" s="234"/>
      <c r="K3488" s="234"/>
      <c r="L3488" s="239"/>
      <c r="M3488" s="240"/>
      <c r="N3488" s="241"/>
      <c r="O3488" s="241"/>
      <c r="P3488" s="241"/>
      <c r="Q3488" s="241"/>
      <c r="R3488" s="241"/>
      <c r="S3488" s="241"/>
      <c r="T3488" s="242"/>
      <c r="AT3488" s="243" t="s">
        <v>272</v>
      </c>
      <c r="AU3488" s="243" t="s">
        <v>91</v>
      </c>
      <c r="AV3488" s="15" t="s">
        <v>91</v>
      </c>
      <c r="AW3488" s="15" t="s">
        <v>38</v>
      </c>
      <c r="AX3488" s="15" t="s">
        <v>82</v>
      </c>
      <c r="AY3488" s="243" t="s">
        <v>262</v>
      </c>
    </row>
    <row r="3489" spans="1:65" s="14" customFormat="1" ht="10">
      <c r="B3489" s="222"/>
      <c r="C3489" s="223"/>
      <c r="D3489" s="208" t="s">
        <v>272</v>
      </c>
      <c r="E3489" s="224" t="s">
        <v>44</v>
      </c>
      <c r="F3489" s="225" t="s">
        <v>284</v>
      </c>
      <c r="G3489" s="223"/>
      <c r="H3489" s="226">
        <v>23.513000000000002</v>
      </c>
      <c r="I3489" s="227"/>
      <c r="J3489" s="223"/>
      <c r="K3489" s="223"/>
      <c r="L3489" s="228"/>
      <c r="M3489" s="229"/>
      <c r="N3489" s="230"/>
      <c r="O3489" s="230"/>
      <c r="P3489" s="230"/>
      <c r="Q3489" s="230"/>
      <c r="R3489" s="230"/>
      <c r="S3489" s="230"/>
      <c r="T3489" s="231"/>
      <c r="AT3489" s="232" t="s">
        <v>272</v>
      </c>
      <c r="AU3489" s="232" t="s">
        <v>91</v>
      </c>
      <c r="AV3489" s="14" t="s">
        <v>97</v>
      </c>
      <c r="AW3489" s="14" t="s">
        <v>38</v>
      </c>
      <c r="AX3489" s="14" t="s">
        <v>82</v>
      </c>
      <c r="AY3489" s="232" t="s">
        <v>262</v>
      </c>
    </row>
    <row r="3490" spans="1:65" s="16" customFormat="1" ht="10">
      <c r="B3490" s="244"/>
      <c r="C3490" s="245"/>
      <c r="D3490" s="208" t="s">
        <v>272</v>
      </c>
      <c r="E3490" s="246" t="s">
        <v>44</v>
      </c>
      <c r="F3490" s="247" t="s">
        <v>291</v>
      </c>
      <c r="G3490" s="245"/>
      <c r="H3490" s="248">
        <v>836.50099999999998</v>
      </c>
      <c r="I3490" s="249"/>
      <c r="J3490" s="245"/>
      <c r="K3490" s="245"/>
      <c r="L3490" s="250"/>
      <c r="M3490" s="251"/>
      <c r="N3490" s="252"/>
      <c r="O3490" s="252"/>
      <c r="P3490" s="252"/>
      <c r="Q3490" s="252"/>
      <c r="R3490" s="252"/>
      <c r="S3490" s="252"/>
      <c r="T3490" s="253"/>
      <c r="AT3490" s="254" t="s">
        <v>272</v>
      </c>
      <c r="AU3490" s="254" t="s">
        <v>91</v>
      </c>
      <c r="AV3490" s="16" t="s">
        <v>104</v>
      </c>
      <c r="AW3490" s="16" t="s">
        <v>38</v>
      </c>
      <c r="AX3490" s="16" t="s">
        <v>89</v>
      </c>
      <c r="AY3490" s="254" t="s">
        <v>262</v>
      </c>
    </row>
    <row r="3491" spans="1:65" s="15" customFormat="1" ht="10">
      <c r="B3491" s="233"/>
      <c r="C3491" s="234"/>
      <c r="D3491" s="208" t="s">
        <v>272</v>
      </c>
      <c r="E3491" s="234"/>
      <c r="F3491" s="236" t="s">
        <v>1730</v>
      </c>
      <c r="G3491" s="234"/>
      <c r="H3491" s="237">
        <v>961.976</v>
      </c>
      <c r="I3491" s="238"/>
      <c r="J3491" s="234"/>
      <c r="K3491" s="234"/>
      <c r="L3491" s="239"/>
      <c r="M3491" s="240"/>
      <c r="N3491" s="241"/>
      <c r="O3491" s="241"/>
      <c r="P3491" s="241"/>
      <c r="Q3491" s="241"/>
      <c r="R3491" s="241"/>
      <c r="S3491" s="241"/>
      <c r="T3491" s="242"/>
      <c r="AT3491" s="243" t="s">
        <v>272</v>
      </c>
      <c r="AU3491" s="243" t="s">
        <v>91</v>
      </c>
      <c r="AV3491" s="15" t="s">
        <v>91</v>
      </c>
      <c r="AW3491" s="15" t="s">
        <v>4</v>
      </c>
      <c r="AX3491" s="15" t="s">
        <v>89</v>
      </c>
      <c r="AY3491" s="243" t="s">
        <v>262</v>
      </c>
    </row>
    <row r="3492" spans="1:65" s="2" customFormat="1" ht="33" customHeight="1">
      <c r="A3492" s="37"/>
      <c r="B3492" s="38"/>
      <c r="C3492" s="195" t="s">
        <v>1731</v>
      </c>
      <c r="D3492" s="195" t="s">
        <v>264</v>
      </c>
      <c r="E3492" s="196" t="s">
        <v>1732</v>
      </c>
      <c r="F3492" s="197" t="s">
        <v>1733</v>
      </c>
      <c r="G3492" s="198" t="s">
        <v>342</v>
      </c>
      <c r="H3492" s="199">
        <v>614.04399999999998</v>
      </c>
      <c r="I3492" s="200"/>
      <c r="J3492" s="201">
        <f>ROUND(I3492*H3492,2)</f>
        <v>0</v>
      </c>
      <c r="K3492" s="197" t="s">
        <v>268</v>
      </c>
      <c r="L3492" s="42"/>
      <c r="M3492" s="202" t="s">
        <v>44</v>
      </c>
      <c r="N3492" s="203" t="s">
        <v>53</v>
      </c>
      <c r="O3492" s="67"/>
      <c r="P3492" s="204">
        <f>O3492*H3492</f>
        <v>0</v>
      </c>
      <c r="Q3492" s="204">
        <v>4.2000000000000002E-4</v>
      </c>
      <c r="R3492" s="204">
        <f>Q3492*H3492</f>
        <v>0.25789847999999999</v>
      </c>
      <c r="S3492" s="204">
        <v>0</v>
      </c>
      <c r="T3492" s="205">
        <f>S3492*H3492</f>
        <v>0</v>
      </c>
      <c r="U3492" s="37"/>
      <c r="V3492" s="37"/>
      <c r="W3492" s="37"/>
      <c r="X3492" s="37"/>
      <c r="Y3492" s="37"/>
      <c r="Z3492" s="37"/>
      <c r="AA3492" s="37"/>
      <c r="AB3492" s="37"/>
      <c r="AC3492" s="37"/>
      <c r="AD3492" s="37"/>
      <c r="AE3492" s="37"/>
      <c r="AR3492" s="206" t="s">
        <v>442</v>
      </c>
      <c r="AT3492" s="206" t="s">
        <v>264</v>
      </c>
      <c r="AU3492" s="206" t="s">
        <v>91</v>
      </c>
      <c r="AY3492" s="19" t="s">
        <v>262</v>
      </c>
      <c r="BE3492" s="207">
        <f>IF(N3492="základní",J3492,0)</f>
        <v>0</v>
      </c>
      <c r="BF3492" s="207">
        <f>IF(N3492="snížená",J3492,0)</f>
        <v>0</v>
      </c>
      <c r="BG3492" s="207">
        <f>IF(N3492="zákl. přenesená",J3492,0)</f>
        <v>0</v>
      </c>
      <c r="BH3492" s="207">
        <f>IF(N3492="sníž. přenesená",J3492,0)</f>
        <v>0</v>
      </c>
      <c r="BI3492" s="207">
        <f>IF(N3492="nulová",J3492,0)</f>
        <v>0</v>
      </c>
      <c r="BJ3492" s="19" t="s">
        <v>89</v>
      </c>
      <c r="BK3492" s="207">
        <f>ROUND(I3492*H3492,2)</f>
        <v>0</v>
      </c>
      <c r="BL3492" s="19" t="s">
        <v>442</v>
      </c>
      <c r="BM3492" s="206" t="s">
        <v>1734</v>
      </c>
    </row>
    <row r="3493" spans="1:65" s="2" customFormat="1" ht="63">
      <c r="A3493" s="37"/>
      <c r="B3493" s="38"/>
      <c r="C3493" s="39"/>
      <c r="D3493" s="208" t="s">
        <v>270</v>
      </c>
      <c r="E3493" s="39"/>
      <c r="F3493" s="209" t="s">
        <v>1735</v>
      </c>
      <c r="G3493" s="39"/>
      <c r="H3493" s="39"/>
      <c r="I3493" s="118"/>
      <c r="J3493" s="39"/>
      <c r="K3493" s="39"/>
      <c r="L3493" s="42"/>
      <c r="M3493" s="210"/>
      <c r="N3493" s="211"/>
      <c r="O3493" s="67"/>
      <c r="P3493" s="67"/>
      <c r="Q3493" s="67"/>
      <c r="R3493" s="67"/>
      <c r="S3493" s="67"/>
      <c r="T3493" s="68"/>
      <c r="U3493" s="37"/>
      <c r="V3493" s="37"/>
      <c r="W3493" s="37"/>
      <c r="X3493" s="37"/>
      <c r="Y3493" s="37"/>
      <c r="Z3493" s="37"/>
      <c r="AA3493" s="37"/>
      <c r="AB3493" s="37"/>
      <c r="AC3493" s="37"/>
      <c r="AD3493" s="37"/>
      <c r="AE3493" s="37"/>
      <c r="AT3493" s="19" t="s">
        <v>270</v>
      </c>
      <c r="AU3493" s="19" t="s">
        <v>91</v>
      </c>
    </row>
    <row r="3494" spans="1:65" s="2" customFormat="1" ht="18">
      <c r="A3494" s="37"/>
      <c r="B3494" s="38"/>
      <c r="C3494" s="39"/>
      <c r="D3494" s="208" t="s">
        <v>421</v>
      </c>
      <c r="E3494" s="39"/>
      <c r="F3494" s="209" t="s">
        <v>1736</v>
      </c>
      <c r="G3494" s="39"/>
      <c r="H3494" s="39"/>
      <c r="I3494" s="118"/>
      <c r="J3494" s="39"/>
      <c r="K3494" s="39"/>
      <c r="L3494" s="42"/>
      <c r="M3494" s="210"/>
      <c r="N3494" s="211"/>
      <c r="O3494" s="67"/>
      <c r="P3494" s="67"/>
      <c r="Q3494" s="67"/>
      <c r="R3494" s="67"/>
      <c r="S3494" s="67"/>
      <c r="T3494" s="68"/>
      <c r="U3494" s="37"/>
      <c r="V3494" s="37"/>
      <c r="W3494" s="37"/>
      <c r="X3494" s="37"/>
      <c r="Y3494" s="37"/>
      <c r="Z3494" s="37"/>
      <c r="AA3494" s="37"/>
      <c r="AB3494" s="37"/>
      <c r="AC3494" s="37"/>
      <c r="AD3494" s="37"/>
      <c r="AE3494" s="37"/>
      <c r="AT3494" s="19" t="s">
        <v>421</v>
      </c>
      <c r="AU3494" s="19" t="s">
        <v>91</v>
      </c>
    </row>
    <row r="3495" spans="1:65" s="13" customFormat="1" ht="10">
      <c r="B3495" s="212"/>
      <c r="C3495" s="213"/>
      <c r="D3495" s="208" t="s">
        <v>272</v>
      </c>
      <c r="E3495" s="214" t="s">
        <v>44</v>
      </c>
      <c r="F3495" s="215" t="s">
        <v>1737</v>
      </c>
      <c r="G3495" s="213"/>
      <c r="H3495" s="214" t="s">
        <v>44</v>
      </c>
      <c r="I3495" s="216"/>
      <c r="J3495" s="213"/>
      <c r="K3495" s="213"/>
      <c r="L3495" s="217"/>
      <c r="M3495" s="218"/>
      <c r="N3495" s="219"/>
      <c r="O3495" s="219"/>
      <c r="P3495" s="219"/>
      <c r="Q3495" s="219"/>
      <c r="R3495" s="219"/>
      <c r="S3495" s="219"/>
      <c r="T3495" s="220"/>
      <c r="AT3495" s="221" t="s">
        <v>272</v>
      </c>
      <c r="AU3495" s="221" t="s">
        <v>91</v>
      </c>
      <c r="AV3495" s="13" t="s">
        <v>89</v>
      </c>
      <c r="AW3495" s="13" t="s">
        <v>38</v>
      </c>
      <c r="AX3495" s="13" t="s">
        <v>82</v>
      </c>
      <c r="AY3495" s="221" t="s">
        <v>262</v>
      </c>
    </row>
    <row r="3496" spans="1:65" s="13" customFormat="1" ht="10">
      <c r="B3496" s="212"/>
      <c r="C3496" s="213"/>
      <c r="D3496" s="208" t="s">
        <v>272</v>
      </c>
      <c r="E3496" s="214" t="s">
        <v>44</v>
      </c>
      <c r="F3496" s="215" t="s">
        <v>1705</v>
      </c>
      <c r="G3496" s="213"/>
      <c r="H3496" s="214" t="s">
        <v>44</v>
      </c>
      <c r="I3496" s="216"/>
      <c r="J3496" s="213"/>
      <c r="K3496" s="213"/>
      <c r="L3496" s="217"/>
      <c r="M3496" s="218"/>
      <c r="N3496" s="219"/>
      <c r="O3496" s="219"/>
      <c r="P3496" s="219"/>
      <c r="Q3496" s="219"/>
      <c r="R3496" s="219"/>
      <c r="S3496" s="219"/>
      <c r="T3496" s="220"/>
      <c r="AT3496" s="221" t="s">
        <v>272</v>
      </c>
      <c r="AU3496" s="221" t="s">
        <v>91</v>
      </c>
      <c r="AV3496" s="13" t="s">
        <v>89</v>
      </c>
      <c r="AW3496" s="13" t="s">
        <v>38</v>
      </c>
      <c r="AX3496" s="13" t="s">
        <v>82</v>
      </c>
      <c r="AY3496" s="221" t="s">
        <v>262</v>
      </c>
    </row>
    <row r="3497" spans="1:65" s="15" customFormat="1" ht="10">
      <c r="B3497" s="233"/>
      <c r="C3497" s="234"/>
      <c r="D3497" s="208" t="s">
        <v>272</v>
      </c>
      <c r="E3497" s="235" t="s">
        <v>44</v>
      </c>
      <c r="F3497" s="236" t="s">
        <v>1706</v>
      </c>
      <c r="G3497" s="234"/>
      <c r="H3497" s="237">
        <v>631.23500000000001</v>
      </c>
      <c r="I3497" s="238"/>
      <c r="J3497" s="234"/>
      <c r="K3497" s="234"/>
      <c r="L3497" s="239"/>
      <c r="M3497" s="240"/>
      <c r="N3497" s="241"/>
      <c r="O3497" s="241"/>
      <c r="P3497" s="241"/>
      <c r="Q3497" s="241"/>
      <c r="R3497" s="241"/>
      <c r="S3497" s="241"/>
      <c r="T3497" s="242"/>
      <c r="AT3497" s="243" t="s">
        <v>272</v>
      </c>
      <c r="AU3497" s="243" t="s">
        <v>91</v>
      </c>
      <c r="AV3497" s="15" t="s">
        <v>91</v>
      </c>
      <c r="AW3497" s="15" t="s">
        <v>38</v>
      </c>
      <c r="AX3497" s="15" t="s">
        <v>82</v>
      </c>
      <c r="AY3497" s="243" t="s">
        <v>262</v>
      </c>
    </row>
    <row r="3498" spans="1:65" s="15" customFormat="1" ht="10">
      <c r="B3498" s="233"/>
      <c r="C3498" s="234"/>
      <c r="D3498" s="208" t="s">
        <v>272</v>
      </c>
      <c r="E3498" s="235" t="s">
        <v>44</v>
      </c>
      <c r="F3498" s="236" t="s">
        <v>1707</v>
      </c>
      <c r="G3498" s="234"/>
      <c r="H3498" s="237">
        <v>22.8</v>
      </c>
      <c r="I3498" s="238"/>
      <c r="J3498" s="234"/>
      <c r="K3498" s="234"/>
      <c r="L3498" s="239"/>
      <c r="M3498" s="240"/>
      <c r="N3498" s="241"/>
      <c r="O3498" s="241"/>
      <c r="P3498" s="241"/>
      <c r="Q3498" s="241"/>
      <c r="R3498" s="241"/>
      <c r="S3498" s="241"/>
      <c r="T3498" s="242"/>
      <c r="AT3498" s="243" t="s">
        <v>272</v>
      </c>
      <c r="AU3498" s="243" t="s">
        <v>91</v>
      </c>
      <c r="AV3498" s="15" t="s">
        <v>91</v>
      </c>
      <c r="AW3498" s="15" t="s">
        <v>38</v>
      </c>
      <c r="AX3498" s="15" t="s">
        <v>82</v>
      </c>
      <c r="AY3498" s="243" t="s">
        <v>262</v>
      </c>
    </row>
    <row r="3499" spans="1:65" s="15" customFormat="1" ht="10">
      <c r="B3499" s="233"/>
      <c r="C3499" s="234"/>
      <c r="D3499" s="208" t="s">
        <v>272</v>
      </c>
      <c r="E3499" s="235" t="s">
        <v>44</v>
      </c>
      <c r="F3499" s="236" t="s">
        <v>1708</v>
      </c>
      <c r="G3499" s="234"/>
      <c r="H3499" s="237">
        <v>-2.25</v>
      </c>
      <c r="I3499" s="238"/>
      <c r="J3499" s="234"/>
      <c r="K3499" s="234"/>
      <c r="L3499" s="239"/>
      <c r="M3499" s="240"/>
      <c r="N3499" s="241"/>
      <c r="O3499" s="241"/>
      <c r="P3499" s="241"/>
      <c r="Q3499" s="241"/>
      <c r="R3499" s="241"/>
      <c r="S3499" s="241"/>
      <c r="T3499" s="242"/>
      <c r="AT3499" s="243" t="s">
        <v>272</v>
      </c>
      <c r="AU3499" s="243" t="s">
        <v>91</v>
      </c>
      <c r="AV3499" s="15" t="s">
        <v>91</v>
      </c>
      <c r="AW3499" s="15" t="s">
        <v>38</v>
      </c>
      <c r="AX3499" s="15" t="s">
        <v>82</v>
      </c>
      <c r="AY3499" s="243" t="s">
        <v>262</v>
      </c>
    </row>
    <row r="3500" spans="1:65" s="15" customFormat="1" ht="10">
      <c r="B3500" s="233"/>
      <c r="C3500" s="234"/>
      <c r="D3500" s="208" t="s">
        <v>272</v>
      </c>
      <c r="E3500" s="235" t="s">
        <v>44</v>
      </c>
      <c r="F3500" s="236" t="s">
        <v>1709</v>
      </c>
      <c r="G3500" s="234"/>
      <c r="H3500" s="237">
        <v>-110.78100000000001</v>
      </c>
      <c r="I3500" s="238"/>
      <c r="J3500" s="234"/>
      <c r="K3500" s="234"/>
      <c r="L3500" s="239"/>
      <c r="M3500" s="240"/>
      <c r="N3500" s="241"/>
      <c r="O3500" s="241"/>
      <c r="P3500" s="241"/>
      <c r="Q3500" s="241"/>
      <c r="R3500" s="241"/>
      <c r="S3500" s="241"/>
      <c r="T3500" s="242"/>
      <c r="AT3500" s="243" t="s">
        <v>272</v>
      </c>
      <c r="AU3500" s="243" t="s">
        <v>91</v>
      </c>
      <c r="AV3500" s="15" t="s">
        <v>91</v>
      </c>
      <c r="AW3500" s="15" t="s">
        <v>38</v>
      </c>
      <c r="AX3500" s="15" t="s">
        <v>82</v>
      </c>
      <c r="AY3500" s="243" t="s">
        <v>262</v>
      </c>
    </row>
    <row r="3501" spans="1:65" s="15" customFormat="1" ht="10">
      <c r="B3501" s="233"/>
      <c r="C3501" s="234"/>
      <c r="D3501" s="208" t="s">
        <v>272</v>
      </c>
      <c r="E3501" s="235" t="s">
        <v>44</v>
      </c>
      <c r="F3501" s="236" t="s">
        <v>1710</v>
      </c>
      <c r="G3501" s="234"/>
      <c r="H3501" s="237">
        <v>5.74</v>
      </c>
      <c r="I3501" s="238"/>
      <c r="J3501" s="234"/>
      <c r="K3501" s="234"/>
      <c r="L3501" s="239"/>
      <c r="M3501" s="240"/>
      <c r="N3501" s="241"/>
      <c r="O3501" s="241"/>
      <c r="P3501" s="241"/>
      <c r="Q3501" s="241"/>
      <c r="R3501" s="241"/>
      <c r="S3501" s="241"/>
      <c r="T3501" s="242"/>
      <c r="AT3501" s="243" t="s">
        <v>272</v>
      </c>
      <c r="AU3501" s="243" t="s">
        <v>91</v>
      </c>
      <c r="AV3501" s="15" t="s">
        <v>91</v>
      </c>
      <c r="AW3501" s="15" t="s">
        <v>38</v>
      </c>
      <c r="AX3501" s="15" t="s">
        <v>82</v>
      </c>
      <c r="AY3501" s="243" t="s">
        <v>262</v>
      </c>
    </row>
    <row r="3502" spans="1:65" s="14" customFormat="1" ht="10">
      <c r="B3502" s="222"/>
      <c r="C3502" s="223"/>
      <c r="D3502" s="208" t="s">
        <v>272</v>
      </c>
      <c r="E3502" s="224" t="s">
        <v>44</v>
      </c>
      <c r="F3502" s="225" t="s">
        <v>284</v>
      </c>
      <c r="G3502" s="223"/>
      <c r="H3502" s="226">
        <v>546.74399999999991</v>
      </c>
      <c r="I3502" s="227"/>
      <c r="J3502" s="223"/>
      <c r="K3502" s="223"/>
      <c r="L3502" s="228"/>
      <c r="M3502" s="229"/>
      <c r="N3502" s="230"/>
      <c r="O3502" s="230"/>
      <c r="P3502" s="230"/>
      <c r="Q3502" s="230"/>
      <c r="R3502" s="230"/>
      <c r="S3502" s="230"/>
      <c r="T3502" s="231"/>
      <c r="AT3502" s="232" t="s">
        <v>272</v>
      </c>
      <c r="AU3502" s="232" t="s">
        <v>91</v>
      </c>
      <c r="AV3502" s="14" t="s">
        <v>97</v>
      </c>
      <c r="AW3502" s="14" t="s">
        <v>38</v>
      </c>
      <c r="AX3502" s="14" t="s">
        <v>82</v>
      </c>
      <c r="AY3502" s="232" t="s">
        <v>262</v>
      </c>
    </row>
    <row r="3503" spans="1:65" s="13" customFormat="1" ht="10">
      <c r="B3503" s="212"/>
      <c r="C3503" s="213"/>
      <c r="D3503" s="208" t="s">
        <v>272</v>
      </c>
      <c r="E3503" s="214" t="s">
        <v>44</v>
      </c>
      <c r="F3503" s="215" t="s">
        <v>550</v>
      </c>
      <c r="G3503" s="213"/>
      <c r="H3503" s="214" t="s">
        <v>44</v>
      </c>
      <c r="I3503" s="216"/>
      <c r="J3503" s="213"/>
      <c r="K3503" s="213"/>
      <c r="L3503" s="217"/>
      <c r="M3503" s="218"/>
      <c r="N3503" s="219"/>
      <c r="O3503" s="219"/>
      <c r="P3503" s="219"/>
      <c r="Q3503" s="219"/>
      <c r="R3503" s="219"/>
      <c r="S3503" s="219"/>
      <c r="T3503" s="220"/>
      <c r="AT3503" s="221" t="s">
        <v>272</v>
      </c>
      <c r="AU3503" s="221" t="s">
        <v>91</v>
      </c>
      <c r="AV3503" s="13" t="s">
        <v>89</v>
      </c>
      <c r="AW3503" s="13" t="s">
        <v>38</v>
      </c>
      <c r="AX3503" s="13" t="s">
        <v>82</v>
      </c>
      <c r="AY3503" s="221" t="s">
        <v>262</v>
      </c>
    </row>
    <row r="3504" spans="1:65" s="13" customFormat="1" ht="10">
      <c r="B3504" s="212"/>
      <c r="C3504" s="213"/>
      <c r="D3504" s="208" t="s">
        <v>272</v>
      </c>
      <c r="E3504" s="214" t="s">
        <v>44</v>
      </c>
      <c r="F3504" s="215" t="s">
        <v>1714</v>
      </c>
      <c r="G3504" s="213"/>
      <c r="H3504" s="214" t="s">
        <v>44</v>
      </c>
      <c r="I3504" s="216"/>
      <c r="J3504" s="213"/>
      <c r="K3504" s="213"/>
      <c r="L3504" s="217"/>
      <c r="M3504" s="218"/>
      <c r="N3504" s="219"/>
      <c r="O3504" s="219"/>
      <c r="P3504" s="219"/>
      <c r="Q3504" s="219"/>
      <c r="R3504" s="219"/>
      <c r="S3504" s="219"/>
      <c r="T3504" s="220"/>
      <c r="AT3504" s="221" t="s">
        <v>272</v>
      </c>
      <c r="AU3504" s="221" t="s">
        <v>91</v>
      </c>
      <c r="AV3504" s="13" t="s">
        <v>89</v>
      </c>
      <c r="AW3504" s="13" t="s">
        <v>38</v>
      </c>
      <c r="AX3504" s="13" t="s">
        <v>82</v>
      </c>
      <c r="AY3504" s="221" t="s">
        <v>262</v>
      </c>
    </row>
    <row r="3505" spans="1:65" s="13" customFormat="1" ht="10">
      <c r="B3505" s="212"/>
      <c r="C3505" s="213"/>
      <c r="D3505" s="208" t="s">
        <v>272</v>
      </c>
      <c r="E3505" s="214" t="s">
        <v>44</v>
      </c>
      <c r="F3505" s="215" t="s">
        <v>551</v>
      </c>
      <c r="G3505" s="213"/>
      <c r="H3505" s="214" t="s">
        <v>44</v>
      </c>
      <c r="I3505" s="216"/>
      <c r="J3505" s="213"/>
      <c r="K3505" s="213"/>
      <c r="L3505" s="217"/>
      <c r="M3505" s="218"/>
      <c r="N3505" s="219"/>
      <c r="O3505" s="219"/>
      <c r="P3505" s="219"/>
      <c r="Q3505" s="219"/>
      <c r="R3505" s="219"/>
      <c r="S3505" s="219"/>
      <c r="T3505" s="220"/>
      <c r="AT3505" s="221" t="s">
        <v>272</v>
      </c>
      <c r="AU3505" s="221" t="s">
        <v>91</v>
      </c>
      <c r="AV3505" s="13" t="s">
        <v>89</v>
      </c>
      <c r="AW3505" s="13" t="s">
        <v>38</v>
      </c>
      <c r="AX3505" s="13" t="s">
        <v>82</v>
      </c>
      <c r="AY3505" s="221" t="s">
        <v>262</v>
      </c>
    </row>
    <row r="3506" spans="1:65" s="13" customFormat="1" ht="10">
      <c r="B3506" s="212"/>
      <c r="C3506" s="213"/>
      <c r="D3506" s="208" t="s">
        <v>272</v>
      </c>
      <c r="E3506" s="214" t="s">
        <v>44</v>
      </c>
      <c r="F3506" s="215" t="s">
        <v>458</v>
      </c>
      <c r="G3506" s="213"/>
      <c r="H3506" s="214" t="s">
        <v>44</v>
      </c>
      <c r="I3506" s="216"/>
      <c r="J3506" s="213"/>
      <c r="K3506" s="213"/>
      <c r="L3506" s="217"/>
      <c r="M3506" s="218"/>
      <c r="N3506" s="219"/>
      <c r="O3506" s="219"/>
      <c r="P3506" s="219"/>
      <c r="Q3506" s="219"/>
      <c r="R3506" s="219"/>
      <c r="S3506" s="219"/>
      <c r="T3506" s="220"/>
      <c r="AT3506" s="221" t="s">
        <v>272</v>
      </c>
      <c r="AU3506" s="221" t="s">
        <v>91</v>
      </c>
      <c r="AV3506" s="13" t="s">
        <v>89</v>
      </c>
      <c r="AW3506" s="13" t="s">
        <v>38</v>
      </c>
      <c r="AX3506" s="13" t="s">
        <v>82</v>
      </c>
      <c r="AY3506" s="221" t="s">
        <v>262</v>
      </c>
    </row>
    <row r="3507" spans="1:65" s="15" customFormat="1" ht="10">
      <c r="B3507" s="233"/>
      <c r="C3507" s="234"/>
      <c r="D3507" s="208" t="s">
        <v>272</v>
      </c>
      <c r="E3507" s="235" t="s">
        <v>44</v>
      </c>
      <c r="F3507" s="236" t="s">
        <v>1738</v>
      </c>
      <c r="G3507" s="234"/>
      <c r="H3507" s="237">
        <v>52.1</v>
      </c>
      <c r="I3507" s="238"/>
      <c r="J3507" s="234"/>
      <c r="K3507" s="234"/>
      <c r="L3507" s="239"/>
      <c r="M3507" s="240"/>
      <c r="N3507" s="241"/>
      <c r="O3507" s="241"/>
      <c r="P3507" s="241"/>
      <c r="Q3507" s="241"/>
      <c r="R3507" s="241"/>
      <c r="S3507" s="241"/>
      <c r="T3507" s="242"/>
      <c r="AT3507" s="243" t="s">
        <v>272</v>
      </c>
      <c r="AU3507" s="243" t="s">
        <v>91</v>
      </c>
      <c r="AV3507" s="15" t="s">
        <v>91</v>
      </c>
      <c r="AW3507" s="15" t="s">
        <v>38</v>
      </c>
      <c r="AX3507" s="15" t="s">
        <v>82</v>
      </c>
      <c r="AY3507" s="243" t="s">
        <v>262</v>
      </c>
    </row>
    <row r="3508" spans="1:65" s="15" customFormat="1" ht="10">
      <c r="B3508" s="233"/>
      <c r="C3508" s="234"/>
      <c r="D3508" s="208" t="s">
        <v>272</v>
      </c>
      <c r="E3508" s="235" t="s">
        <v>44</v>
      </c>
      <c r="F3508" s="236" t="s">
        <v>1739</v>
      </c>
      <c r="G3508" s="234"/>
      <c r="H3508" s="237">
        <v>2.4</v>
      </c>
      <c r="I3508" s="238"/>
      <c r="J3508" s="234"/>
      <c r="K3508" s="234"/>
      <c r="L3508" s="239"/>
      <c r="M3508" s="240"/>
      <c r="N3508" s="241"/>
      <c r="O3508" s="241"/>
      <c r="P3508" s="241"/>
      <c r="Q3508" s="241"/>
      <c r="R3508" s="241"/>
      <c r="S3508" s="241"/>
      <c r="T3508" s="242"/>
      <c r="AT3508" s="243" t="s">
        <v>272</v>
      </c>
      <c r="AU3508" s="243" t="s">
        <v>91</v>
      </c>
      <c r="AV3508" s="15" t="s">
        <v>91</v>
      </c>
      <c r="AW3508" s="15" t="s">
        <v>38</v>
      </c>
      <c r="AX3508" s="15" t="s">
        <v>82</v>
      </c>
      <c r="AY3508" s="243" t="s">
        <v>262</v>
      </c>
    </row>
    <row r="3509" spans="1:65" s="13" customFormat="1" ht="10">
      <c r="B3509" s="212"/>
      <c r="C3509" s="213"/>
      <c r="D3509" s="208" t="s">
        <v>272</v>
      </c>
      <c r="E3509" s="214" t="s">
        <v>44</v>
      </c>
      <c r="F3509" s="215" t="s">
        <v>553</v>
      </c>
      <c r="G3509" s="213"/>
      <c r="H3509" s="214" t="s">
        <v>44</v>
      </c>
      <c r="I3509" s="216"/>
      <c r="J3509" s="213"/>
      <c r="K3509" s="213"/>
      <c r="L3509" s="217"/>
      <c r="M3509" s="218"/>
      <c r="N3509" s="219"/>
      <c r="O3509" s="219"/>
      <c r="P3509" s="219"/>
      <c r="Q3509" s="219"/>
      <c r="R3509" s="219"/>
      <c r="S3509" s="219"/>
      <c r="T3509" s="220"/>
      <c r="AT3509" s="221" t="s">
        <v>272</v>
      </c>
      <c r="AU3509" s="221" t="s">
        <v>91</v>
      </c>
      <c r="AV3509" s="13" t="s">
        <v>89</v>
      </c>
      <c r="AW3509" s="13" t="s">
        <v>38</v>
      </c>
      <c r="AX3509" s="13" t="s">
        <v>82</v>
      </c>
      <c r="AY3509" s="221" t="s">
        <v>262</v>
      </c>
    </row>
    <row r="3510" spans="1:65" s="15" customFormat="1" ht="10">
      <c r="B3510" s="233"/>
      <c r="C3510" s="234"/>
      <c r="D3510" s="208" t="s">
        <v>272</v>
      </c>
      <c r="E3510" s="235" t="s">
        <v>44</v>
      </c>
      <c r="F3510" s="236" t="s">
        <v>1740</v>
      </c>
      <c r="G3510" s="234"/>
      <c r="H3510" s="237">
        <v>9.8000000000000007</v>
      </c>
      <c r="I3510" s="238"/>
      <c r="J3510" s="234"/>
      <c r="K3510" s="234"/>
      <c r="L3510" s="239"/>
      <c r="M3510" s="240"/>
      <c r="N3510" s="241"/>
      <c r="O3510" s="241"/>
      <c r="P3510" s="241"/>
      <c r="Q3510" s="241"/>
      <c r="R3510" s="241"/>
      <c r="S3510" s="241"/>
      <c r="T3510" s="242"/>
      <c r="AT3510" s="243" t="s">
        <v>272</v>
      </c>
      <c r="AU3510" s="243" t="s">
        <v>91</v>
      </c>
      <c r="AV3510" s="15" t="s">
        <v>91</v>
      </c>
      <c r="AW3510" s="15" t="s">
        <v>38</v>
      </c>
      <c r="AX3510" s="15" t="s">
        <v>82</v>
      </c>
      <c r="AY3510" s="243" t="s">
        <v>262</v>
      </c>
    </row>
    <row r="3511" spans="1:65" s="13" customFormat="1" ht="10">
      <c r="B3511" s="212"/>
      <c r="C3511" s="213"/>
      <c r="D3511" s="208" t="s">
        <v>272</v>
      </c>
      <c r="E3511" s="214" t="s">
        <v>44</v>
      </c>
      <c r="F3511" s="215" t="s">
        <v>555</v>
      </c>
      <c r="G3511" s="213"/>
      <c r="H3511" s="214" t="s">
        <v>44</v>
      </c>
      <c r="I3511" s="216"/>
      <c r="J3511" s="213"/>
      <c r="K3511" s="213"/>
      <c r="L3511" s="217"/>
      <c r="M3511" s="218"/>
      <c r="N3511" s="219"/>
      <c r="O3511" s="219"/>
      <c r="P3511" s="219"/>
      <c r="Q3511" s="219"/>
      <c r="R3511" s="219"/>
      <c r="S3511" s="219"/>
      <c r="T3511" s="220"/>
      <c r="AT3511" s="221" t="s">
        <v>272</v>
      </c>
      <c r="AU3511" s="221" t="s">
        <v>91</v>
      </c>
      <c r="AV3511" s="13" t="s">
        <v>89</v>
      </c>
      <c r="AW3511" s="13" t="s">
        <v>38</v>
      </c>
      <c r="AX3511" s="13" t="s">
        <v>82</v>
      </c>
      <c r="AY3511" s="221" t="s">
        <v>262</v>
      </c>
    </row>
    <row r="3512" spans="1:65" s="13" customFormat="1" ht="10">
      <c r="B3512" s="212"/>
      <c r="C3512" s="213"/>
      <c r="D3512" s="208" t="s">
        <v>272</v>
      </c>
      <c r="E3512" s="214" t="s">
        <v>44</v>
      </c>
      <c r="F3512" s="215" t="s">
        <v>458</v>
      </c>
      <c r="G3512" s="213"/>
      <c r="H3512" s="214" t="s">
        <v>44</v>
      </c>
      <c r="I3512" s="216"/>
      <c r="J3512" s="213"/>
      <c r="K3512" s="213"/>
      <c r="L3512" s="217"/>
      <c r="M3512" s="218"/>
      <c r="N3512" s="219"/>
      <c r="O3512" s="219"/>
      <c r="P3512" s="219"/>
      <c r="Q3512" s="219"/>
      <c r="R3512" s="219"/>
      <c r="S3512" s="219"/>
      <c r="T3512" s="220"/>
      <c r="AT3512" s="221" t="s">
        <v>272</v>
      </c>
      <c r="AU3512" s="221" t="s">
        <v>91</v>
      </c>
      <c r="AV3512" s="13" t="s">
        <v>89</v>
      </c>
      <c r="AW3512" s="13" t="s">
        <v>38</v>
      </c>
      <c r="AX3512" s="13" t="s">
        <v>82</v>
      </c>
      <c r="AY3512" s="221" t="s">
        <v>262</v>
      </c>
    </row>
    <row r="3513" spans="1:65" s="15" customFormat="1" ht="10">
      <c r="B3513" s="233"/>
      <c r="C3513" s="234"/>
      <c r="D3513" s="208" t="s">
        <v>272</v>
      </c>
      <c r="E3513" s="235" t="s">
        <v>44</v>
      </c>
      <c r="F3513" s="236" t="s">
        <v>1741</v>
      </c>
      <c r="G3513" s="234"/>
      <c r="H3513" s="237">
        <v>3</v>
      </c>
      <c r="I3513" s="238"/>
      <c r="J3513" s="234"/>
      <c r="K3513" s="234"/>
      <c r="L3513" s="239"/>
      <c r="M3513" s="240"/>
      <c r="N3513" s="241"/>
      <c r="O3513" s="241"/>
      <c r="P3513" s="241"/>
      <c r="Q3513" s="241"/>
      <c r="R3513" s="241"/>
      <c r="S3513" s="241"/>
      <c r="T3513" s="242"/>
      <c r="AT3513" s="243" t="s">
        <v>272</v>
      </c>
      <c r="AU3513" s="243" t="s">
        <v>91</v>
      </c>
      <c r="AV3513" s="15" t="s">
        <v>91</v>
      </c>
      <c r="AW3513" s="15" t="s">
        <v>38</v>
      </c>
      <c r="AX3513" s="15" t="s">
        <v>82</v>
      </c>
      <c r="AY3513" s="243" t="s">
        <v>262</v>
      </c>
    </row>
    <row r="3514" spans="1:65" s="14" customFormat="1" ht="10">
      <c r="B3514" s="222"/>
      <c r="C3514" s="223"/>
      <c r="D3514" s="208" t="s">
        <v>272</v>
      </c>
      <c r="E3514" s="224" t="s">
        <v>44</v>
      </c>
      <c r="F3514" s="225" t="s">
        <v>284</v>
      </c>
      <c r="G3514" s="223"/>
      <c r="H3514" s="226">
        <v>67.3</v>
      </c>
      <c r="I3514" s="227"/>
      <c r="J3514" s="223"/>
      <c r="K3514" s="223"/>
      <c r="L3514" s="228"/>
      <c r="M3514" s="229"/>
      <c r="N3514" s="230"/>
      <c r="O3514" s="230"/>
      <c r="P3514" s="230"/>
      <c r="Q3514" s="230"/>
      <c r="R3514" s="230"/>
      <c r="S3514" s="230"/>
      <c r="T3514" s="231"/>
      <c r="AT3514" s="232" t="s">
        <v>272</v>
      </c>
      <c r="AU3514" s="232" t="s">
        <v>91</v>
      </c>
      <c r="AV3514" s="14" t="s">
        <v>97</v>
      </c>
      <c r="AW3514" s="14" t="s">
        <v>38</v>
      </c>
      <c r="AX3514" s="14" t="s">
        <v>82</v>
      </c>
      <c r="AY3514" s="232" t="s">
        <v>262</v>
      </c>
    </row>
    <row r="3515" spans="1:65" s="16" customFormat="1" ht="10">
      <c r="B3515" s="244"/>
      <c r="C3515" s="245"/>
      <c r="D3515" s="208" t="s">
        <v>272</v>
      </c>
      <c r="E3515" s="246" t="s">
        <v>44</v>
      </c>
      <c r="F3515" s="247" t="s">
        <v>291</v>
      </c>
      <c r="G3515" s="245"/>
      <c r="H3515" s="248">
        <v>614.04399999999987</v>
      </c>
      <c r="I3515" s="249"/>
      <c r="J3515" s="245"/>
      <c r="K3515" s="245"/>
      <c r="L3515" s="250"/>
      <c r="M3515" s="251"/>
      <c r="N3515" s="252"/>
      <c r="O3515" s="252"/>
      <c r="P3515" s="252"/>
      <c r="Q3515" s="252"/>
      <c r="R3515" s="252"/>
      <c r="S3515" s="252"/>
      <c r="T3515" s="253"/>
      <c r="AT3515" s="254" t="s">
        <v>272</v>
      </c>
      <c r="AU3515" s="254" t="s">
        <v>91</v>
      </c>
      <c r="AV3515" s="16" t="s">
        <v>104</v>
      </c>
      <c r="AW3515" s="16" t="s">
        <v>38</v>
      </c>
      <c r="AX3515" s="16" t="s">
        <v>89</v>
      </c>
      <c r="AY3515" s="254" t="s">
        <v>262</v>
      </c>
    </row>
    <row r="3516" spans="1:65" s="2" customFormat="1" ht="16.5" customHeight="1">
      <c r="A3516" s="37"/>
      <c r="B3516" s="38"/>
      <c r="C3516" s="255" t="s">
        <v>1742</v>
      </c>
      <c r="D3516" s="255" t="s">
        <v>633</v>
      </c>
      <c r="E3516" s="256" t="s">
        <v>1743</v>
      </c>
      <c r="F3516" s="257" t="s">
        <v>1744</v>
      </c>
      <c r="G3516" s="258" t="s">
        <v>342</v>
      </c>
      <c r="H3516" s="259">
        <v>706.15099999999995</v>
      </c>
      <c r="I3516" s="260"/>
      <c r="J3516" s="261">
        <f>ROUND(I3516*H3516,2)</f>
        <v>0</v>
      </c>
      <c r="K3516" s="257" t="s">
        <v>268</v>
      </c>
      <c r="L3516" s="262"/>
      <c r="M3516" s="263" t="s">
        <v>44</v>
      </c>
      <c r="N3516" s="264" t="s">
        <v>53</v>
      </c>
      <c r="O3516" s="67"/>
      <c r="P3516" s="204">
        <f>O3516*H3516</f>
        <v>0</v>
      </c>
      <c r="Q3516" s="204">
        <v>1.9E-3</v>
      </c>
      <c r="R3516" s="204">
        <f>Q3516*H3516</f>
        <v>1.3416869</v>
      </c>
      <c r="S3516" s="204">
        <v>0</v>
      </c>
      <c r="T3516" s="205">
        <f>S3516*H3516</f>
        <v>0</v>
      </c>
      <c r="U3516" s="37"/>
      <c r="V3516" s="37"/>
      <c r="W3516" s="37"/>
      <c r="X3516" s="37"/>
      <c r="Y3516" s="37"/>
      <c r="Z3516" s="37"/>
      <c r="AA3516" s="37"/>
      <c r="AB3516" s="37"/>
      <c r="AC3516" s="37"/>
      <c r="AD3516" s="37"/>
      <c r="AE3516" s="37"/>
      <c r="AR3516" s="206" t="s">
        <v>619</v>
      </c>
      <c r="AT3516" s="206" t="s">
        <v>633</v>
      </c>
      <c r="AU3516" s="206" t="s">
        <v>91</v>
      </c>
      <c r="AY3516" s="19" t="s">
        <v>262</v>
      </c>
      <c r="BE3516" s="207">
        <f>IF(N3516="základní",J3516,0)</f>
        <v>0</v>
      </c>
      <c r="BF3516" s="207">
        <f>IF(N3516="snížená",J3516,0)</f>
        <v>0</v>
      </c>
      <c r="BG3516" s="207">
        <f>IF(N3516="zákl. přenesená",J3516,0)</f>
        <v>0</v>
      </c>
      <c r="BH3516" s="207">
        <f>IF(N3516="sníž. přenesená",J3516,0)</f>
        <v>0</v>
      </c>
      <c r="BI3516" s="207">
        <f>IF(N3516="nulová",J3516,0)</f>
        <v>0</v>
      </c>
      <c r="BJ3516" s="19" t="s">
        <v>89</v>
      </c>
      <c r="BK3516" s="207">
        <f>ROUND(I3516*H3516,2)</f>
        <v>0</v>
      </c>
      <c r="BL3516" s="19" t="s">
        <v>442</v>
      </c>
      <c r="BM3516" s="206" t="s">
        <v>1745</v>
      </c>
    </row>
    <row r="3517" spans="1:65" s="2" customFormat="1" ht="18">
      <c r="A3517" s="37"/>
      <c r="B3517" s="38"/>
      <c r="C3517" s="39"/>
      <c r="D3517" s="208" t="s">
        <v>421</v>
      </c>
      <c r="E3517" s="39"/>
      <c r="F3517" s="209" t="s">
        <v>1736</v>
      </c>
      <c r="G3517" s="39"/>
      <c r="H3517" s="39"/>
      <c r="I3517" s="118"/>
      <c r="J3517" s="39"/>
      <c r="K3517" s="39"/>
      <c r="L3517" s="42"/>
      <c r="M3517" s="210"/>
      <c r="N3517" s="211"/>
      <c r="O3517" s="67"/>
      <c r="P3517" s="67"/>
      <c r="Q3517" s="67"/>
      <c r="R3517" s="67"/>
      <c r="S3517" s="67"/>
      <c r="T3517" s="68"/>
      <c r="U3517" s="37"/>
      <c r="V3517" s="37"/>
      <c r="W3517" s="37"/>
      <c r="X3517" s="37"/>
      <c r="Y3517" s="37"/>
      <c r="Z3517" s="37"/>
      <c r="AA3517" s="37"/>
      <c r="AB3517" s="37"/>
      <c r="AC3517" s="37"/>
      <c r="AD3517" s="37"/>
      <c r="AE3517" s="37"/>
      <c r="AT3517" s="19" t="s">
        <v>421</v>
      </c>
      <c r="AU3517" s="19" t="s">
        <v>91</v>
      </c>
    </row>
    <row r="3518" spans="1:65" s="13" customFormat="1" ht="10">
      <c r="B3518" s="212"/>
      <c r="C3518" s="213"/>
      <c r="D3518" s="208" t="s">
        <v>272</v>
      </c>
      <c r="E3518" s="214" t="s">
        <v>44</v>
      </c>
      <c r="F3518" s="215" t="s">
        <v>1737</v>
      </c>
      <c r="G3518" s="213"/>
      <c r="H3518" s="214" t="s">
        <v>44</v>
      </c>
      <c r="I3518" s="216"/>
      <c r="J3518" s="213"/>
      <c r="K3518" s="213"/>
      <c r="L3518" s="217"/>
      <c r="M3518" s="218"/>
      <c r="N3518" s="219"/>
      <c r="O3518" s="219"/>
      <c r="P3518" s="219"/>
      <c r="Q3518" s="219"/>
      <c r="R3518" s="219"/>
      <c r="S3518" s="219"/>
      <c r="T3518" s="220"/>
      <c r="AT3518" s="221" t="s">
        <v>272</v>
      </c>
      <c r="AU3518" s="221" t="s">
        <v>91</v>
      </c>
      <c r="AV3518" s="13" t="s">
        <v>89</v>
      </c>
      <c r="AW3518" s="13" t="s">
        <v>38</v>
      </c>
      <c r="AX3518" s="13" t="s">
        <v>82</v>
      </c>
      <c r="AY3518" s="221" t="s">
        <v>262</v>
      </c>
    </row>
    <row r="3519" spans="1:65" s="13" customFormat="1" ht="10">
      <c r="B3519" s="212"/>
      <c r="C3519" s="213"/>
      <c r="D3519" s="208" t="s">
        <v>272</v>
      </c>
      <c r="E3519" s="214" t="s">
        <v>44</v>
      </c>
      <c r="F3519" s="215" t="s">
        <v>1705</v>
      </c>
      <c r="G3519" s="213"/>
      <c r="H3519" s="214" t="s">
        <v>44</v>
      </c>
      <c r="I3519" s="216"/>
      <c r="J3519" s="213"/>
      <c r="K3519" s="213"/>
      <c r="L3519" s="217"/>
      <c r="M3519" s="218"/>
      <c r="N3519" s="219"/>
      <c r="O3519" s="219"/>
      <c r="P3519" s="219"/>
      <c r="Q3519" s="219"/>
      <c r="R3519" s="219"/>
      <c r="S3519" s="219"/>
      <c r="T3519" s="220"/>
      <c r="AT3519" s="221" t="s">
        <v>272</v>
      </c>
      <c r="AU3519" s="221" t="s">
        <v>91</v>
      </c>
      <c r="AV3519" s="13" t="s">
        <v>89</v>
      </c>
      <c r="AW3519" s="13" t="s">
        <v>38</v>
      </c>
      <c r="AX3519" s="13" t="s">
        <v>82</v>
      </c>
      <c r="AY3519" s="221" t="s">
        <v>262</v>
      </c>
    </row>
    <row r="3520" spans="1:65" s="15" customFormat="1" ht="10">
      <c r="B3520" s="233"/>
      <c r="C3520" s="234"/>
      <c r="D3520" s="208" t="s">
        <v>272</v>
      </c>
      <c r="E3520" s="235" t="s">
        <v>44</v>
      </c>
      <c r="F3520" s="236" t="s">
        <v>1706</v>
      </c>
      <c r="G3520" s="234"/>
      <c r="H3520" s="237">
        <v>631.23500000000001</v>
      </c>
      <c r="I3520" s="238"/>
      <c r="J3520" s="234"/>
      <c r="K3520" s="234"/>
      <c r="L3520" s="239"/>
      <c r="M3520" s="240"/>
      <c r="N3520" s="241"/>
      <c r="O3520" s="241"/>
      <c r="P3520" s="241"/>
      <c r="Q3520" s="241"/>
      <c r="R3520" s="241"/>
      <c r="S3520" s="241"/>
      <c r="T3520" s="242"/>
      <c r="AT3520" s="243" t="s">
        <v>272</v>
      </c>
      <c r="AU3520" s="243" t="s">
        <v>91</v>
      </c>
      <c r="AV3520" s="15" t="s">
        <v>91</v>
      </c>
      <c r="AW3520" s="15" t="s">
        <v>38</v>
      </c>
      <c r="AX3520" s="15" t="s">
        <v>82</v>
      </c>
      <c r="AY3520" s="243" t="s">
        <v>262</v>
      </c>
    </row>
    <row r="3521" spans="2:51" s="15" customFormat="1" ht="10">
      <c r="B3521" s="233"/>
      <c r="C3521" s="234"/>
      <c r="D3521" s="208" t="s">
        <v>272</v>
      </c>
      <c r="E3521" s="235" t="s">
        <v>44</v>
      </c>
      <c r="F3521" s="236" t="s">
        <v>1707</v>
      </c>
      <c r="G3521" s="234"/>
      <c r="H3521" s="237">
        <v>22.8</v>
      </c>
      <c r="I3521" s="238"/>
      <c r="J3521" s="234"/>
      <c r="K3521" s="234"/>
      <c r="L3521" s="239"/>
      <c r="M3521" s="240"/>
      <c r="N3521" s="241"/>
      <c r="O3521" s="241"/>
      <c r="P3521" s="241"/>
      <c r="Q3521" s="241"/>
      <c r="R3521" s="241"/>
      <c r="S3521" s="241"/>
      <c r="T3521" s="242"/>
      <c r="AT3521" s="243" t="s">
        <v>272</v>
      </c>
      <c r="AU3521" s="243" t="s">
        <v>91</v>
      </c>
      <c r="AV3521" s="15" t="s">
        <v>91</v>
      </c>
      <c r="AW3521" s="15" t="s">
        <v>38</v>
      </c>
      <c r="AX3521" s="15" t="s">
        <v>82</v>
      </c>
      <c r="AY3521" s="243" t="s">
        <v>262</v>
      </c>
    </row>
    <row r="3522" spans="2:51" s="15" customFormat="1" ht="10">
      <c r="B3522" s="233"/>
      <c r="C3522" s="234"/>
      <c r="D3522" s="208" t="s">
        <v>272</v>
      </c>
      <c r="E3522" s="235" t="s">
        <v>44</v>
      </c>
      <c r="F3522" s="236" t="s">
        <v>1708</v>
      </c>
      <c r="G3522" s="234"/>
      <c r="H3522" s="237">
        <v>-2.25</v>
      </c>
      <c r="I3522" s="238"/>
      <c r="J3522" s="234"/>
      <c r="K3522" s="234"/>
      <c r="L3522" s="239"/>
      <c r="M3522" s="240"/>
      <c r="N3522" s="241"/>
      <c r="O3522" s="241"/>
      <c r="P3522" s="241"/>
      <c r="Q3522" s="241"/>
      <c r="R3522" s="241"/>
      <c r="S3522" s="241"/>
      <c r="T3522" s="242"/>
      <c r="AT3522" s="243" t="s">
        <v>272</v>
      </c>
      <c r="AU3522" s="243" t="s">
        <v>91</v>
      </c>
      <c r="AV3522" s="15" t="s">
        <v>91</v>
      </c>
      <c r="AW3522" s="15" t="s">
        <v>38</v>
      </c>
      <c r="AX3522" s="15" t="s">
        <v>82</v>
      </c>
      <c r="AY3522" s="243" t="s">
        <v>262</v>
      </c>
    </row>
    <row r="3523" spans="2:51" s="15" customFormat="1" ht="10">
      <c r="B3523" s="233"/>
      <c r="C3523" s="234"/>
      <c r="D3523" s="208" t="s">
        <v>272</v>
      </c>
      <c r="E3523" s="235" t="s">
        <v>44</v>
      </c>
      <c r="F3523" s="236" t="s">
        <v>1709</v>
      </c>
      <c r="G3523" s="234"/>
      <c r="H3523" s="237">
        <v>-110.78100000000001</v>
      </c>
      <c r="I3523" s="238"/>
      <c r="J3523" s="234"/>
      <c r="K3523" s="234"/>
      <c r="L3523" s="239"/>
      <c r="M3523" s="240"/>
      <c r="N3523" s="241"/>
      <c r="O3523" s="241"/>
      <c r="P3523" s="241"/>
      <c r="Q3523" s="241"/>
      <c r="R3523" s="241"/>
      <c r="S3523" s="241"/>
      <c r="T3523" s="242"/>
      <c r="AT3523" s="243" t="s">
        <v>272</v>
      </c>
      <c r="AU3523" s="243" t="s">
        <v>91</v>
      </c>
      <c r="AV3523" s="15" t="s">
        <v>91</v>
      </c>
      <c r="AW3523" s="15" t="s">
        <v>38</v>
      </c>
      <c r="AX3523" s="15" t="s">
        <v>82</v>
      </c>
      <c r="AY3523" s="243" t="s">
        <v>262</v>
      </c>
    </row>
    <row r="3524" spans="2:51" s="15" customFormat="1" ht="10">
      <c r="B3524" s="233"/>
      <c r="C3524" s="234"/>
      <c r="D3524" s="208" t="s">
        <v>272</v>
      </c>
      <c r="E3524" s="235" t="s">
        <v>44</v>
      </c>
      <c r="F3524" s="236" t="s">
        <v>1710</v>
      </c>
      <c r="G3524" s="234"/>
      <c r="H3524" s="237">
        <v>5.74</v>
      </c>
      <c r="I3524" s="238"/>
      <c r="J3524" s="234"/>
      <c r="K3524" s="234"/>
      <c r="L3524" s="239"/>
      <c r="M3524" s="240"/>
      <c r="N3524" s="241"/>
      <c r="O3524" s="241"/>
      <c r="P3524" s="241"/>
      <c r="Q3524" s="241"/>
      <c r="R3524" s="241"/>
      <c r="S3524" s="241"/>
      <c r="T3524" s="242"/>
      <c r="AT3524" s="243" t="s">
        <v>272</v>
      </c>
      <c r="AU3524" s="243" t="s">
        <v>91</v>
      </c>
      <c r="AV3524" s="15" t="s">
        <v>91</v>
      </c>
      <c r="AW3524" s="15" t="s">
        <v>38</v>
      </c>
      <c r="AX3524" s="15" t="s">
        <v>82</v>
      </c>
      <c r="AY3524" s="243" t="s">
        <v>262</v>
      </c>
    </row>
    <row r="3525" spans="2:51" s="14" customFormat="1" ht="10">
      <c r="B3525" s="222"/>
      <c r="C3525" s="223"/>
      <c r="D3525" s="208" t="s">
        <v>272</v>
      </c>
      <c r="E3525" s="224" t="s">
        <v>44</v>
      </c>
      <c r="F3525" s="225" t="s">
        <v>284</v>
      </c>
      <c r="G3525" s="223"/>
      <c r="H3525" s="226">
        <v>546.74399999999991</v>
      </c>
      <c r="I3525" s="227"/>
      <c r="J3525" s="223"/>
      <c r="K3525" s="223"/>
      <c r="L3525" s="228"/>
      <c r="M3525" s="229"/>
      <c r="N3525" s="230"/>
      <c r="O3525" s="230"/>
      <c r="P3525" s="230"/>
      <c r="Q3525" s="230"/>
      <c r="R3525" s="230"/>
      <c r="S3525" s="230"/>
      <c r="T3525" s="231"/>
      <c r="AT3525" s="232" t="s">
        <v>272</v>
      </c>
      <c r="AU3525" s="232" t="s">
        <v>91</v>
      </c>
      <c r="AV3525" s="14" t="s">
        <v>97</v>
      </c>
      <c r="AW3525" s="14" t="s">
        <v>38</v>
      </c>
      <c r="AX3525" s="14" t="s">
        <v>82</v>
      </c>
      <c r="AY3525" s="232" t="s">
        <v>262</v>
      </c>
    </row>
    <row r="3526" spans="2:51" s="13" customFormat="1" ht="10">
      <c r="B3526" s="212"/>
      <c r="C3526" s="213"/>
      <c r="D3526" s="208" t="s">
        <v>272</v>
      </c>
      <c r="E3526" s="214" t="s">
        <v>44</v>
      </c>
      <c r="F3526" s="215" t="s">
        <v>550</v>
      </c>
      <c r="G3526" s="213"/>
      <c r="H3526" s="214" t="s">
        <v>44</v>
      </c>
      <c r="I3526" s="216"/>
      <c r="J3526" s="213"/>
      <c r="K3526" s="213"/>
      <c r="L3526" s="217"/>
      <c r="M3526" s="218"/>
      <c r="N3526" s="219"/>
      <c r="O3526" s="219"/>
      <c r="P3526" s="219"/>
      <c r="Q3526" s="219"/>
      <c r="R3526" s="219"/>
      <c r="S3526" s="219"/>
      <c r="T3526" s="220"/>
      <c r="AT3526" s="221" t="s">
        <v>272</v>
      </c>
      <c r="AU3526" s="221" t="s">
        <v>91</v>
      </c>
      <c r="AV3526" s="13" t="s">
        <v>89</v>
      </c>
      <c r="AW3526" s="13" t="s">
        <v>38</v>
      </c>
      <c r="AX3526" s="13" t="s">
        <v>82</v>
      </c>
      <c r="AY3526" s="221" t="s">
        <v>262</v>
      </c>
    </row>
    <row r="3527" spans="2:51" s="13" customFormat="1" ht="10">
      <c r="B3527" s="212"/>
      <c r="C3527" s="213"/>
      <c r="D3527" s="208" t="s">
        <v>272</v>
      </c>
      <c r="E3527" s="214" t="s">
        <v>44</v>
      </c>
      <c r="F3527" s="215" t="s">
        <v>1714</v>
      </c>
      <c r="G3527" s="213"/>
      <c r="H3527" s="214" t="s">
        <v>44</v>
      </c>
      <c r="I3527" s="216"/>
      <c r="J3527" s="213"/>
      <c r="K3527" s="213"/>
      <c r="L3527" s="217"/>
      <c r="M3527" s="218"/>
      <c r="N3527" s="219"/>
      <c r="O3527" s="219"/>
      <c r="P3527" s="219"/>
      <c r="Q3527" s="219"/>
      <c r="R3527" s="219"/>
      <c r="S3527" s="219"/>
      <c r="T3527" s="220"/>
      <c r="AT3527" s="221" t="s">
        <v>272</v>
      </c>
      <c r="AU3527" s="221" t="s">
        <v>91</v>
      </c>
      <c r="AV3527" s="13" t="s">
        <v>89</v>
      </c>
      <c r="AW3527" s="13" t="s">
        <v>38</v>
      </c>
      <c r="AX3527" s="13" t="s">
        <v>82</v>
      </c>
      <c r="AY3527" s="221" t="s">
        <v>262</v>
      </c>
    </row>
    <row r="3528" spans="2:51" s="13" customFormat="1" ht="10">
      <c r="B3528" s="212"/>
      <c r="C3528" s="213"/>
      <c r="D3528" s="208" t="s">
        <v>272</v>
      </c>
      <c r="E3528" s="214" t="s">
        <v>44</v>
      </c>
      <c r="F3528" s="215" t="s">
        <v>551</v>
      </c>
      <c r="G3528" s="213"/>
      <c r="H3528" s="214" t="s">
        <v>44</v>
      </c>
      <c r="I3528" s="216"/>
      <c r="J3528" s="213"/>
      <c r="K3528" s="213"/>
      <c r="L3528" s="217"/>
      <c r="M3528" s="218"/>
      <c r="N3528" s="219"/>
      <c r="O3528" s="219"/>
      <c r="P3528" s="219"/>
      <c r="Q3528" s="219"/>
      <c r="R3528" s="219"/>
      <c r="S3528" s="219"/>
      <c r="T3528" s="220"/>
      <c r="AT3528" s="221" t="s">
        <v>272</v>
      </c>
      <c r="AU3528" s="221" t="s">
        <v>91</v>
      </c>
      <c r="AV3528" s="13" t="s">
        <v>89</v>
      </c>
      <c r="AW3528" s="13" t="s">
        <v>38</v>
      </c>
      <c r="AX3528" s="13" t="s">
        <v>82</v>
      </c>
      <c r="AY3528" s="221" t="s">
        <v>262</v>
      </c>
    </row>
    <row r="3529" spans="2:51" s="13" customFormat="1" ht="10">
      <c r="B3529" s="212"/>
      <c r="C3529" s="213"/>
      <c r="D3529" s="208" t="s">
        <v>272</v>
      </c>
      <c r="E3529" s="214" t="s">
        <v>44</v>
      </c>
      <c r="F3529" s="215" t="s">
        <v>458</v>
      </c>
      <c r="G3529" s="213"/>
      <c r="H3529" s="214" t="s">
        <v>44</v>
      </c>
      <c r="I3529" s="216"/>
      <c r="J3529" s="213"/>
      <c r="K3529" s="213"/>
      <c r="L3529" s="217"/>
      <c r="M3529" s="218"/>
      <c r="N3529" s="219"/>
      <c r="O3529" s="219"/>
      <c r="P3529" s="219"/>
      <c r="Q3529" s="219"/>
      <c r="R3529" s="219"/>
      <c r="S3529" s="219"/>
      <c r="T3529" s="220"/>
      <c r="AT3529" s="221" t="s">
        <v>272</v>
      </c>
      <c r="AU3529" s="221" t="s">
        <v>91</v>
      </c>
      <c r="AV3529" s="13" t="s">
        <v>89</v>
      </c>
      <c r="AW3529" s="13" t="s">
        <v>38</v>
      </c>
      <c r="AX3529" s="13" t="s">
        <v>82</v>
      </c>
      <c r="AY3529" s="221" t="s">
        <v>262</v>
      </c>
    </row>
    <row r="3530" spans="2:51" s="15" customFormat="1" ht="10">
      <c r="B3530" s="233"/>
      <c r="C3530" s="234"/>
      <c r="D3530" s="208" t="s">
        <v>272</v>
      </c>
      <c r="E3530" s="235" t="s">
        <v>44</v>
      </c>
      <c r="F3530" s="236" t="s">
        <v>1738</v>
      </c>
      <c r="G3530" s="234"/>
      <c r="H3530" s="237">
        <v>52.1</v>
      </c>
      <c r="I3530" s="238"/>
      <c r="J3530" s="234"/>
      <c r="K3530" s="234"/>
      <c r="L3530" s="239"/>
      <c r="M3530" s="240"/>
      <c r="N3530" s="241"/>
      <c r="O3530" s="241"/>
      <c r="P3530" s="241"/>
      <c r="Q3530" s="241"/>
      <c r="R3530" s="241"/>
      <c r="S3530" s="241"/>
      <c r="T3530" s="242"/>
      <c r="AT3530" s="243" t="s">
        <v>272</v>
      </c>
      <c r="AU3530" s="243" t="s">
        <v>91</v>
      </c>
      <c r="AV3530" s="15" t="s">
        <v>91</v>
      </c>
      <c r="AW3530" s="15" t="s">
        <v>38</v>
      </c>
      <c r="AX3530" s="15" t="s">
        <v>82</v>
      </c>
      <c r="AY3530" s="243" t="s">
        <v>262</v>
      </c>
    </row>
    <row r="3531" spans="2:51" s="15" customFormat="1" ht="10">
      <c r="B3531" s="233"/>
      <c r="C3531" s="234"/>
      <c r="D3531" s="208" t="s">
        <v>272</v>
      </c>
      <c r="E3531" s="235" t="s">
        <v>44</v>
      </c>
      <c r="F3531" s="236" t="s">
        <v>1739</v>
      </c>
      <c r="G3531" s="234"/>
      <c r="H3531" s="237">
        <v>2.4</v>
      </c>
      <c r="I3531" s="238"/>
      <c r="J3531" s="234"/>
      <c r="K3531" s="234"/>
      <c r="L3531" s="239"/>
      <c r="M3531" s="240"/>
      <c r="N3531" s="241"/>
      <c r="O3531" s="241"/>
      <c r="P3531" s="241"/>
      <c r="Q3531" s="241"/>
      <c r="R3531" s="241"/>
      <c r="S3531" s="241"/>
      <c r="T3531" s="242"/>
      <c r="AT3531" s="243" t="s">
        <v>272</v>
      </c>
      <c r="AU3531" s="243" t="s">
        <v>91</v>
      </c>
      <c r="AV3531" s="15" t="s">
        <v>91</v>
      </c>
      <c r="AW3531" s="15" t="s">
        <v>38</v>
      </c>
      <c r="AX3531" s="15" t="s">
        <v>82</v>
      </c>
      <c r="AY3531" s="243" t="s">
        <v>262</v>
      </c>
    </row>
    <row r="3532" spans="2:51" s="13" customFormat="1" ht="10">
      <c r="B3532" s="212"/>
      <c r="C3532" s="213"/>
      <c r="D3532" s="208" t="s">
        <v>272</v>
      </c>
      <c r="E3532" s="214" t="s">
        <v>44</v>
      </c>
      <c r="F3532" s="215" t="s">
        <v>553</v>
      </c>
      <c r="G3532" s="213"/>
      <c r="H3532" s="214" t="s">
        <v>44</v>
      </c>
      <c r="I3532" s="216"/>
      <c r="J3532" s="213"/>
      <c r="K3532" s="213"/>
      <c r="L3532" s="217"/>
      <c r="M3532" s="218"/>
      <c r="N3532" s="219"/>
      <c r="O3532" s="219"/>
      <c r="P3532" s="219"/>
      <c r="Q3532" s="219"/>
      <c r="R3532" s="219"/>
      <c r="S3532" s="219"/>
      <c r="T3532" s="220"/>
      <c r="AT3532" s="221" t="s">
        <v>272</v>
      </c>
      <c r="AU3532" s="221" t="s">
        <v>91</v>
      </c>
      <c r="AV3532" s="13" t="s">
        <v>89</v>
      </c>
      <c r="AW3532" s="13" t="s">
        <v>38</v>
      </c>
      <c r="AX3532" s="13" t="s">
        <v>82</v>
      </c>
      <c r="AY3532" s="221" t="s">
        <v>262</v>
      </c>
    </row>
    <row r="3533" spans="2:51" s="15" customFormat="1" ht="10">
      <c r="B3533" s="233"/>
      <c r="C3533" s="234"/>
      <c r="D3533" s="208" t="s">
        <v>272</v>
      </c>
      <c r="E3533" s="235" t="s">
        <v>44</v>
      </c>
      <c r="F3533" s="236" t="s">
        <v>1740</v>
      </c>
      <c r="G3533" s="234"/>
      <c r="H3533" s="237">
        <v>9.8000000000000007</v>
      </c>
      <c r="I3533" s="238"/>
      <c r="J3533" s="234"/>
      <c r="K3533" s="234"/>
      <c r="L3533" s="239"/>
      <c r="M3533" s="240"/>
      <c r="N3533" s="241"/>
      <c r="O3533" s="241"/>
      <c r="P3533" s="241"/>
      <c r="Q3533" s="241"/>
      <c r="R3533" s="241"/>
      <c r="S3533" s="241"/>
      <c r="T3533" s="242"/>
      <c r="AT3533" s="243" t="s">
        <v>272</v>
      </c>
      <c r="AU3533" s="243" t="s">
        <v>91</v>
      </c>
      <c r="AV3533" s="15" t="s">
        <v>91</v>
      </c>
      <c r="AW3533" s="15" t="s">
        <v>38</v>
      </c>
      <c r="AX3533" s="15" t="s">
        <v>82</v>
      </c>
      <c r="AY3533" s="243" t="s">
        <v>262</v>
      </c>
    </row>
    <row r="3534" spans="2:51" s="13" customFormat="1" ht="10">
      <c r="B3534" s="212"/>
      <c r="C3534" s="213"/>
      <c r="D3534" s="208" t="s">
        <v>272</v>
      </c>
      <c r="E3534" s="214" t="s">
        <v>44</v>
      </c>
      <c r="F3534" s="215" t="s">
        <v>555</v>
      </c>
      <c r="G3534" s="213"/>
      <c r="H3534" s="214" t="s">
        <v>44</v>
      </c>
      <c r="I3534" s="216"/>
      <c r="J3534" s="213"/>
      <c r="K3534" s="213"/>
      <c r="L3534" s="217"/>
      <c r="M3534" s="218"/>
      <c r="N3534" s="219"/>
      <c r="O3534" s="219"/>
      <c r="P3534" s="219"/>
      <c r="Q3534" s="219"/>
      <c r="R3534" s="219"/>
      <c r="S3534" s="219"/>
      <c r="T3534" s="220"/>
      <c r="AT3534" s="221" t="s">
        <v>272</v>
      </c>
      <c r="AU3534" s="221" t="s">
        <v>91</v>
      </c>
      <c r="AV3534" s="13" t="s">
        <v>89</v>
      </c>
      <c r="AW3534" s="13" t="s">
        <v>38</v>
      </c>
      <c r="AX3534" s="13" t="s">
        <v>82</v>
      </c>
      <c r="AY3534" s="221" t="s">
        <v>262</v>
      </c>
    </row>
    <row r="3535" spans="2:51" s="13" customFormat="1" ht="10">
      <c r="B3535" s="212"/>
      <c r="C3535" s="213"/>
      <c r="D3535" s="208" t="s">
        <v>272</v>
      </c>
      <c r="E3535" s="214" t="s">
        <v>44</v>
      </c>
      <c r="F3535" s="215" t="s">
        <v>458</v>
      </c>
      <c r="G3535" s="213"/>
      <c r="H3535" s="214" t="s">
        <v>44</v>
      </c>
      <c r="I3535" s="216"/>
      <c r="J3535" s="213"/>
      <c r="K3535" s="213"/>
      <c r="L3535" s="217"/>
      <c r="M3535" s="218"/>
      <c r="N3535" s="219"/>
      <c r="O3535" s="219"/>
      <c r="P3535" s="219"/>
      <c r="Q3535" s="219"/>
      <c r="R3535" s="219"/>
      <c r="S3535" s="219"/>
      <c r="T3535" s="220"/>
      <c r="AT3535" s="221" t="s">
        <v>272</v>
      </c>
      <c r="AU3535" s="221" t="s">
        <v>91</v>
      </c>
      <c r="AV3535" s="13" t="s">
        <v>89</v>
      </c>
      <c r="AW3535" s="13" t="s">
        <v>38</v>
      </c>
      <c r="AX3535" s="13" t="s">
        <v>82</v>
      </c>
      <c r="AY3535" s="221" t="s">
        <v>262</v>
      </c>
    </row>
    <row r="3536" spans="2:51" s="15" customFormat="1" ht="10">
      <c r="B3536" s="233"/>
      <c r="C3536" s="234"/>
      <c r="D3536" s="208" t="s">
        <v>272</v>
      </c>
      <c r="E3536" s="235" t="s">
        <v>44</v>
      </c>
      <c r="F3536" s="236" t="s">
        <v>1741</v>
      </c>
      <c r="G3536" s="234"/>
      <c r="H3536" s="237">
        <v>3</v>
      </c>
      <c r="I3536" s="238"/>
      <c r="J3536" s="234"/>
      <c r="K3536" s="234"/>
      <c r="L3536" s="239"/>
      <c r="M3536" s="240"/>
      <c r="N3536" s="241"/>
      <c r="O3536" s="241"/>
      <c r="P3536" s="241"/>
      <c r="Q3536" s="241"/>
      <c r="R3536" s="241"/>
      <c r="S3536" s="241"/>
      <c r="T3536" s="242"/>
      <c r="AT3536" s="243" t="s">
        <v>272</v>
      </c>
      <c r="AU3536" s="243" t="s">
        <v>91</v>
      </c>
      <c r="AV3536" s="15" t="s">
        <v>91</v>
      </c>
      <c r="AW3536" s="15" t="s">
        <v>38</v>
      </c>
      <c r="AX3536" s="15" t="s">
        <v>82</v>
      </c>
      <c r="AY3536" s="243" t="s">
        <v>262</v>
      </c>
    </row>
    <row r="3537" spans="1:65" s="14" customFormat="1" ht="10">
      <c r="B3537" s="222"/>
      <c r="C3537" s="223"/>
      <c r="D3537" s="208" t="s">
        <v>272</v>
      </c>
      <c r="E3537" s="224" t="s">
        <v>44</v>
      </c>
      <c r="F3537" s="225" t="s">
        <v>284</v>
      </c>
      <c r="G3537" s="223"/>
      <c r="H3537" s="226">
        <v>67.3</v>
      </c>
      <c r="I3537" s="227"/>
      <c r="J3537" s="223"/>
      <c r="K3537" s="223"/>
      <c r="L3537" s="228"/>
      <c r="M3537" s="229"/>
      <c r="N3537" s="230"/>
      <c r="O3537" s="230"/>
      <c r="P3537" s="230"/>
      <c r="Q3537" s="230"/>
      <c r="R3537" s="230"/>
      <c r="S3537" s="230"/>
      <c r="T3537" s="231"/>
      <c r="AT3537" s="232" t="s">
        <v>272</v>
      </c>
      <c r="AU3537" s="232" t="s">
        <v>91</v>
      </c>
      <c r="AV3537" s="14" t="s">
        <v>97</v>
      </c>
      <c r="AW3537" s="14" t="s">
        <v>38</v>
      </c>
      <c r="AX3537" s="14" t="s">
        <v>82</v>
      </c>
      <c r="AY3537" s="232" t="s">
        <v>262</v>
      </c>
    </row>
    <row r="3538" spans="1:65" s="16" customFormat="1" ht="10">
      <c r="B3538" s="244"/>
      <c r="C3538" s="245"/>
      <c r="D3538" s="208" t="s">
        <v>272</v>
      </c>
      <c r="E3538" s="246" t="s">
        <v>44</v>
      </c>
      <c r="F3538" s="247" t="s">
        <v>291</v>
      </c>
      <c r="G3538" s="245"/>
      <c r="H3538" s="248">
        <v>614.04399999999987</v>
      </c>
      <c r="I3538" s="249"/>
      <c r="J3538" s="245"/>
      <c r="K3538" s="245"/>
      <c r="L3538" s="250"/>
      <c r="M3538" s="251"/>
      <c r="N3538" s="252"/>
      <c r="O3538" s="252"/>
      <c r="P3538" s="252"/>
      <c r="Q3538" s="252"/>
      <c r="R3538" s="252"/>
      <c r="S3538" s="252"/>
      <c r="T3538" s="253"/>
      <c r="AT3538" s="254" t="s">
        <v>272</v>
      </c>
      <c r="AU3538" s="254" t="s">
        <v>91</v>
      </c>
      <c r="AV3538" s="16" t="s">
        <v>104</v>
      </c>
      <c r="AW3538" s="16" t="s">
        <v>38</v>
      </c>
      <c r="AX3538" s="16" t="s">
        <v>89</v>
      </c>
      <c r="AY3538" s="254" t="s">
        <v>262</v>
      </c>
    </row>
    <row r="3539" spans="1:65" s="15" customFormat="1" ht="10">
      <c r="B3539" s="233"/>
      <c r="C3539" s="234"/>
      <c r="D3539" s="208" t="s">
        <v>272</v>
      </c>
      <c r="E3539" s="234"/>
      <c r="F3539" s="236" t="s">
        <v>1746</v>
      </c>
      <c r="G3539" s="234"/>
      <c r="H3539" s="237">
        <v>706.15099999999995</v>
      </c>
      <c r="I3539" s="238"/>
      <c r="J3539" s="234"/>
      <c r="K3539" s="234"/>
      <c r="L3539" s="239"/>
      <c r="M3539" s="240"/>
      <c r="N3539" s="241"/>
      <c r="O3539" s="241"/>
      <c r="P3539" s="241"/>
      <c r="Q3539" s="241"/>
      <c r="R3539" s="241"/>
      <c r="S3539" s="241"/>
      <c r="T3539" s="242"/>
      <c r="AT3539" s="243" t="s">
        <v>272</v>
      </c>
      <c r="AU3539" s="243" t="s">
        <v>91</v>
      </c>
      <c r="AV3539" s="15" t="s">
        <v>91</v>
      </c>
      <c r="AW3539" s="15" t="s">
        <v>4</v>
      </c>
      <c r="AX3539" s="15" t="s">
        <v>89</v>
      </c>
      <c r="AY3539" s="243" t="s">
        <v>262</v>
      </c>
    </row>
    <row r="3540" spans="1:65" s="2" customFormat="1" ht="33" customHeight="1">
      <c r="A3540" s="37"/>
      <c r="B3540" s="38"/>
      <c r="C3540" s="195" t="s">
        <v>1747</v>
      </c>
      <c r="D3540" s="195" t="s">
        <v>264</v>
      </c>
      <c r="E3540" s="196" t="s">
        <v>1748</v>
      </c>
      <c r="F3540" s="197" t="s">
        <v>1749</v>
      </c>
      <c r="G3540" s="198" t="s">
        <v>342</v>
      </c>
      <c r="H3540" s="199">
        <v>180.96899999999999</v>
      </c>
      <c r="I3540" s="200"/>
      <c r="J3540" s="201">
        <f>ROUND(I3540*H3540,2)</f>
        <v>0</v>
      </c>
      <c r="K3540" s="197" t="s">
        <v>268</v>
      </c>
      <c r="L3540" s="42"/>
      <c r="M3540" s="202" t="s">
        <v>44</v>
      </c>
      <c r="N3540" s="203" t="s">
        <v>53</v>
      </c>
      <c r="O3540" s="67"/>
      <c r="P3540" s="204">
        <f>O3540*H3540</f>
        <v>0</v>
      </c>
      <c r="Q3540" s="204">
        <v>4.4999999999999999E-4</v>
      </c>
      <c r="R3540" s="204">
        <f>Q3540*H3540</f>
        <v>8.1436049999999996E-2</v>
      </c>
      <c r="S3540" s="204">
        <v>0</v>
      </c>
      <c r="T3540" s="205">
        <f>S3540*H3540</f>
        <v>0</v>
      </c>
      <c r="U3540" s="37"/>
      <c r="V3540" s="37"/>
      <c r="W3540" s="37"/>
      <c r="X3540" s="37"/>
      <c r="Y3540" s="37"/>
      <c r="Z3540" s="37"/>
      <c r="AA3540" s="37"/>
      <c r="AB3540" s="37"/>
      <c r="AC3540" s="37"/>
      <c r="AD3540" s="37"/>
      <c r="AE3540" s="37"/>
      <c r="AR3540" s="206" t="s">
        <v>442</v>
      </c>
      <c r="AT3540" s="206" t="s">
        <v>264</v>
      </c>
      <c r="AU3540" s="206" t="s">
        <v>91</v>
      </c>
      <c r="AY3540" s="19" t="s">
        <v>262</v>
      </c>
      <c r="BE3540" s="207">
        <f>IF(N3540="základní",J3540,0)</f>
        <v>0</v>
      </c>
      <c r="BF3540" s="207">
        <f>IF(N3540="snížená",J3540,0)</f>
        <v>0</v>
      </c>
      <c r="BG3540" s="207">
        <f>IF(N3540="zákl. přenesená",J3540,0)</f>
        <v>0</v>
      </c>
      <c r="BH3540" s="207">
        <f>IF(N3540="sníž. přenesená",J3540,0)</f>
        <v>0</v>
      </c>
      <c r="BI3540" s="207">
        <f>IF(N3540="nulová",J3540,0)</f>
        <v>0</v>
      </c>
      <c r="BJ3540" s="19" t="s">
        <v>89</v>
      </c>
      <c r="BK3540" s="207">
        <f>ROUND(I3540*H3540,2)</f>
        <v>0</v>
      </c>
      <c r="BL3540" s="19" t="s">
        <v>442</v>
      </c>
      <c r="BM3540" s="206" t="s">
        <v>1750</v>
      </c>
    </row>
    <row r="3541" spans="1:65" s="2" customFormat="1" ht="63">
      <c r="A3541" s="37"/>
      <c r="B3541" s="38"/>
      <c r="C3541" s="39"/>
      <c r="D3541" s="208" t="s">
        <v>270</v>
      </c>
      <c r="E3541" s="39"/>
      <c r="F3541" s="209" t="s">
        <v>1735</v>
      </c>
      <c r="G3541" s="39"/>
      <c r="H3541" s="39"/>
      <c r="I3541" s="118"/>
      <c r="J3541" s="39"/>
      <c r="K3541" s="39"/>
      <c r="L3541" s="42"/>
      <c r="M3541" s="210"/>
      <c r="N3541" s="211"/>
      <c r="O3541" s="67"/>
      <c r="P3541" s="67"/>
      <c r="Q3541" s="67"/>
      <c r="R3541" s="67"/>
      <c r="S3541" s="67"/>
      <c r="T3541" s="68"/>
      <c r="U3541" s="37"/>
      <c r="V3541" s="37"/>
      <c r="W3541" s="37"/>
      <c r="X3541" s="37"/>
      <c r="Y3541" s="37"/>
      <c r="Z3541" s="37"/>
      <c r="AA3541" s="37"/>
      <c r="AB3541" s="37"/>
      <c r="AC3541" s="37"/>
      <c r="AD3541" s="37"/>
      <c r="AE3541" s="37"/>
      <c r="AT3541" s="19" t="s">
        <v>270</v>
      </c>
      <c r="AU3541" s="19" t="s">
        <v>91</v>
      </c>
    </row>
    <row r="3542" spans="1:65" s="2" customFormat="1" ht="18">
      <c r="A3542" s="37"/>
      <c r="B3542" s="38"/>
      <c r="C3542" s="39"/>
      <c r="D3542" s="208" t="s">
        <v>421</v>
      </c>
      <c r="E3542" s="39"/>
      <c r="F3542" s="209" t="s">
        <v>1751</v>
      </c>
      <c r="G3542" s="39"/>
      <c r="H3542" s="39"/>
      <c r="I3542" s="118"/>
      <c r="J3542" s="39"/>
      <c r="K3542" s="39"/>
      <c r="L3542" s="42"/>
      <c r="M3542" s="210"/>
      <c r="N3542" s="211"/>
      <c r="O3542" s="67"/>
      <c r="P3542" s="67"/>
      <c r="Q3542" s="67"/>
      <c r="R3542" s="67"/>
      <c r="S3542" s="67"/>
      <c r="T3542" s="68"/>
      <c r="U3542" s="37"/>
      <c r="V3542" s="37"/>
      <c r="W3542" s="37"/>
      <c r="X3542" s="37"/>
      <c r="Y3542" s="37"/>
      <c r="Z3542" s="37"/>
      <c r="AA3542" s="37"/>
      <c r="AB3542" s="37"/>
      <c r="AC3542" s="37"/>
      <c r="AD3542" s="37"/>
      <c r="AE3542" s="37"/>
      <c r="AT3542" s="19" t="s">
        <v>421</v>
      </c>
      <c r="AU3542" s="19" t="s">
        <v>91</v>
      </c>
    </row>
    <row r="3543" spans="1:65" s="13" customFormat="1" ht="10">
      <c r="B3543" s="212"/>
      <c r="C3543" s="213"/>
      <c r="D3543" s="208" t="s">
        <v>272</v>
      </c>
      <c r="E3543" s="214" t="s">
        <v>44</v>
      </c>
      <c r="F3543" s="215" t="s">
        <v>1737</v>
      </c>
      <c r="G3543" s="213"/>
      <c r="H3543" s="214" t="s">
        <v>44</v>
      </c>
      <c r="I3543" s="216"/>
      <c r="J3543" s="213"/>
      <c r="K3543" s="213"/>
      <c r="L3543" s="217"/>
      <c r="M3543" s="218"/>
      <c r="N3543" s="219"/>
      <c r="O3543" s="219"/>
      <c r="P3543" s="219"/>
      <c r="Q3543" s="219"/>
      <c r="R3543" s="219"/>
      <c r="S3543" s="219"/>
      <c r="T3543" s="220"/>
      <c r="AT3543" s="221" t="s">
        <v>272</v>
      </c>
      <c r="AU3543" s="221" t="s">
        <v>91</v>
      </c>
      <c r="AV3543" s="13" t="s">
        <v>89</v>
      </c>
      <c r="AW3543" s="13" t="s">
        <v>38</v>
      </c>
      <c r="AX3543" s="13" t="s">
        <v>82</v>
      </c>
      <c r="AY3543" s="221" t="s">
        <v>262</v>
      </c>
    </row>
    <row r="3544" spans="1:65" s="13" customFormat="1" ht="10">
      <c r="B3544" s="212"/>
      <c r="C3544" s="213"/>
      <c r="D3544" s="208" t="s">
        <v>272</v>
      </c>
      <c r="E3544" s="214" t="s">
        <v>44</v>
      </c>
      <c r="F3544" s="215" t="s">
        <v>1711</v>
      </c>
      <c r="G3544" s="213"/>
      <c r="H3544" s="214" t="s">
        <v>44</v>
      </c>
      <c r="I3544" s="216"/>
      <c r="J3544" s="213"/>
      <c r="K3544" s="213"/>
      <c r="L3544" s="217"/>
      <c r="M3544" s="218"/>
      <c r="N3544" s="219"/>
      <c r="O3544" s="219"/>
      <c r="P3544" s="219"/>
      <c r="Q3544" s="219"/>
      <c r="R3544" s="219"/>
      <c r="S3544" s="219"/>
      <c r="T3544" s="220"/>
      <c r="AT3544" s="221" t="s">
        <v>272</v>
      </c>
      <c r="AU3544" s="221" t="s">
        <v>91</v>
      </c>
      <c r="AV3544" s="13" t="s">
        <v>89</v>
      </c>
      <c r="AW3544" s="13" t="s">
        <v>38</v>
      </c>
      <c r="AX3544" s="13" t="s">
        <v>82</v>
      </c>
      <c r="AY3544" s="221" t="s">
        <v>262</v>
      </c>
    </row>
    <row r="3545" spans="1:65" s="15" customFormat="1" ht="10">
      <c r="B3545" s="233"/>
      <c r="C3545" s="234"/>
      <c r="D3545" s="208" t="s">
        <v>272</v>
      </c>
      <c r="E3545" s="235" t="s">
        <v>44</v>
      </c>
      <c r="F3545" s="236" t="s">
        <v>1712</v>
      </c>
      <c r="G3545" s="234"/>
      <c r="H3545" s="237">
        <v>136.553</v>
      </c>
      <c r="I3545" s="238"/>
      <c r="J3545" s="234"/>
      <c r="K3545" s="234"/>
      <c r="L3545" s="239"/>
      <c r="M3545" s="240"/>
      <c r="N3545" s="241"/>
      <c r="O3545" s="241"/>
      <c r="P3545" s="241"/>
      <c r="Q3545" s="241"/>
      <c r="R3545" s="241"/>
      <c r="S3545" s="241"/>
      <c r="T3545" s="242"/>
      <c r="AT3545" s="243" t="s">
        <v>272</v>
      </c>
      <c r="AU3545" s="243" t="s">
        <v>91</v>
      </c>
      <c r="AV3545" s="15" t="s">
        <v>91</v>
      </c>
      <c r="AW3545" s="15" t="s">
        <v>38</v>
      </c>
      <c r="AX3545" s="15" t="s">
        <v>82</v>
      </c>
      <c r="AY3545" s="243" t="s">
        <v>262</v>
      </c>
    </row>
    <row r="3546" spans="1:65" s="15" customFormat="1" ht="10">
      <c r="B3546" s="233"/>
      <c r="C3546" s="234"/>
      <c r="D3546" s="208" t="s">
        <v>272</v>
      </c>
      <c r="E3546" s="235" t="s">
        <v>44</v>
      </c>
      <c r="F3546" s="236" t="s">
        <v>1713</v>
      </c>
      <c r="G3546" s="234"/>
      <c r="H3546" s="237">
        <v>-3.52</v>
      </c>
      <c r="I3546" s="238"/>
      <c r="J3546" s="234"/>
      <c r="K3546" s="234"/>
      <c r="L3546" s="239"/>
      <c r="M3546" s="240"/>
      <c r="N3546" s="241"/>
      <c r="O3546" s="241"/>
      <c r="P3546" s="241"/>
      <c r="Q3546" s="241"/>
      <c r="R3546" s="241"/>
      <c r="S3546" s="241"/>
      <c r="T3546" s="242"/>
      <c r="AT3546" s="243" t="s">
        <v>272</v>
      </c>
      <c r="AU3546" s="243" t="s">
        <v>91</v>
      </c>
      <c r="AV3546" s="15" t="s">
        <v>91</v>
      </c>
      <c r="AW3546" s="15" t="s">
        <v>38</v>
      </c>
      <c r="AX3546" s="15" t="s">
        <v>82</v>
      </c>
      <c r="AY3546" s="243" t="s">
        <v>262</v>
      </c>
    </row>
    <row r="3547" spans="1:65" s="14" customFormat="1" ht="10">
      <c r="B3547" s="222"/>
      <c r="C3547" s="223"/>
      <c r="D3547" s="208" t="s">
        <v>272</v>
      </c>
      <c r="E3547" s="224" t="s">
        <v>44</v>
      </c>
      <c r="F3547" s="225" t="s">
        <v>284</v>
      </c>
      <c r="G3547" s="223"/>
      <c r="H3547" s="226">
        <v>133.03299999999999</v>
      </c>
      <c r="I3547" s="227"/>
      <c r="J3547" s="223"/>
      <c r="K3547" s="223"/>
      <c r="L3547" s="228"/>
      <c r="M3547" s="229"/>
      <c r="N3547" s="230"/>
      <c r="O3547" s="230"/>
      <c r="P3547" s="230"/>
      <c r="Q3547" s="230"/>
      <c r="R3547" s="230"/>
      <c r="S3547" s="230"/>
      <c r="T3547" s="231"/>
      <c r="AT3547" s="232" t="s">
        <v>272</v>
      </c>
      <c r="AU3547" s="232" t="s">
        <v>91</v>
      </c>
      <c r="AV3547" s="14" t="s">
        <v>97</v>
      </c>
      <c r="AW3547" s="14" t="s">
        <v>38</v>
      </c>
      <c r="AX3547" s="14" t="s">
        <v>82</v>
      </c>
      <c r="AY3547" s="232" t="s">
        <v>262</v>
      </c>
    </row>
    <row r="3548" spans="1:65" s="13" customFormat="1" ht="10">
      <c r="B3548" s="212"/>
      <c r="C3548" s="213"/>
      <c r="D3548" s="208" t="s">
        <v>272</v>
      </c>
      <c r="E3548" s="214" t="s">
        <v>44</v>
      </c>
      <c r="F3548" s="215" t="s">
        <v>1752</v>
      </c>
      <c r="G3548" s="213"/>
      <c r="H3548" s="214" t="s">
        <v>44</v>
      </c>
      <c r="I3548" s="216"/>
      <c r="J3548" s="213"/>
      <c r="K3548" s="213"/>
      <c r="L3548" s="217"/>
      <c r="M3548" s="218"/>
      <c r="N3548" s="219"/>
      <c r="O3548" s="219"/>
      <c r="P3548" s="219"/>
      <c r="Q3548" s="219"/>
      <c r="R3548" s="219"/>
      <c r="S3548" s="219"/>
      <c r="T3548" s="220"/>
      <c r="AT3548" s="221" t="s">
        <v>272</v>
      </c>
      <c r="AU3548" s="221" t="s">
        <v>91</v>
      </c>
      <c r="AV3548" s="13" t="s">
        <v>89</v>
      </c>
      <c r="AW3548" s="13" t="s">
        <v>38</v>
      </c>
      <c r="AX3548" s="13" t="s">
        <v>82</v>
      </c>
      <c r="AY3548" s="221" t="s">
        <v>262</v>
      </c>
    </row>
    <row r="3549" spans="1:65" s="13" customFormat="1" ht="10">
      <c r="B3549" s="212"/>
      <c r="C3549" s="213"/>
      <c r="D3549" s="208" t="s">
        <v>272</v>
      </c>
      <c r="E3549" s="214" t="s">
        <v>44</v>
      </c>
      <c r="F3549" s="215" t="s">
        <v>1711</v>
      </c>
      <c r="G3549" s="213"/>
      <c r="H3549" s="214" t="s">
        <v>44</v>
      </c>
      <c r="I3549" s="216"/>
      <c r="J3549" s="213"/>
      <c r="K3549" s="213"/>
      <c r="L3549" s="217"/>
      <c r="M3549" s="218"/>
      <c r="N3549" s="219"/>
      <c r="O3549" s="219"/>
      <c r="P3549" s="219"/>
      <c r="Q3549" s="219"/>
      <c r="R3549" s="219"/>
      <c r="S3549" s="219"/>
      <c r="T3549" s="220"/>
      <c r="AT3549" s="221" t="s">
        <v>272</v>
      </c>
      <c r="AU3549" s="221" t="s">
        <v>91</v>
      </c>
      <c r="AV3549" s="13" t="s">
        <v>89</v>
      </c>
      <c r="AW3549" s="13" t="s">
        <v>38</v>
      </c>
      <c r="AX3549" s="13" t="s">
        <v>82</v>
      </c>
      <c r="AY3549" s="221" t="s">
        <v>262</v>
      </c>
    </row>
    <row r="3550" spans="1:65" s="13" customFormat="1" ht="10">
      <c r="B3550" s="212"/>
      <c r="C3550" s="213"/>
      <c r="D3550" s="208" t="s">
        <v>272</v>
      </c>
      <c r="E3550" s="214" t="s">
        <v>44</v>
      </c>
      <c r="F3550" s="215" t="s">
        <v>1719</v>
      </c>
      <c r="G3550" s="213"/>
      <c r="H3550" s="214" t="s">
        <v>44</v>
      </c>
      <c r="I3550" s="216"/>
      <c r="J3550" s="213"/>
      <c r="K3550" s="213"/>
      <c r="L3550" s="217"/>
      <c r="M3550" s="218"/>
      <c r="N3550" s="219"/>
      <c r="O3550" s="219"/>
      <c r="P3550" s="219"/>
      <c r="Q3550" s="219"/>
      <c r="R3550" s="219"/>
      <c r="S3550" s="219"/>
      <c r="T3550" s="220"/>
      <c r="AT3550" s="221" t="s">
        <v>272</v>
      </c>
      <c r="AU3550" s="221" t="s">
        <v>91</v>
      </c>
      <c r="AV3550" s="13" t="s">
        <v>89</v>
      </c>
      <c r="AW3550" s="13" t="s">
        <v>38</v>
      </c>
      <c r="AX3550" s="13" t="s">
        <v>82</v>
      </c>
      <c r="AY3550" s="221" t="s">
        <v>262</v>
      </c>
    </row>
    <row r="3551" spans="1:65" s="15" customFormat="1" ht="10">
      <c r="B3551" s="233"/>
      <c r="C3551" s="234"/>
      <c r="D3551" s="208" t="s">
        <v>272</v>
      </c>
      <c r="E3551" s="235" t="s">
        <v>44</v>
      </c>
      <c r="F3551" s="236" t="s">
        <v>1720</v>
      </c>
      <c r="G3551" s="234"/>
      <c r="H3551" s="237">
        <v>24.652999999999999</v>
      </c>
      <c r="I3551" s="238"/>
      <c r="J3551" s="234"/>
      <c r="K3551" s="234"/>
      <c r="L3551" s="239"/>
      <c r="M3551" s="240"/>
      <c r="N3551" s="241"/>
      <c r="O3551" s="241"/>
      <c r="P3551" s="241"/>
      <c r="Q3551" s="241"/>
      <c r="R3551" s="241"/>
      <c r="S3551" s="241"/>
      <c r="T3551" s="242"/>
      <c r="AT3551" s="243" t="s">
        <v>272</v>
      </c>
      <c r="AU3551" s="243" t="s">
        <v>91</v>
      </c>
      <c r="AV3551" s="15" t="s">
        <v>91</v>
      </c>
      <c r="AW3551" s="15" t="s">
        <v>38</v>
      </c>
      <c r="AX3551" s="15" t="s">
        <v>82</v>
      </c>
      <c r="AY3551" s="243" t="s">
        <v>262</v>
      </c>
    </row>
    <row r="3552" spans="1:65" s="15" customFormat="1" ht="10">
      <c r="B3552" s="233"/>
      <c r="C3552" s="234"/>
      <c r="D3552" s="208" t="s">
        <v>272</v>
      </c>
      <c r="E3552" s="235" t="s">
        <v>44</v>
      </c>
      <c r="F3552" s="236" t="s">
        <v>1721</v>
      </c>
      <c r="G3552" s="234"/>
      <c r="H3552" s="237">
        <v>3.048</v>
      </c>
      <c r="I3552" s="238"/>
      <c r="J3552" s="234"/>
      <c r="K3552" s="234"/>
      <c r="L3552" s="239"/>
      <c r="M3552" s="240"/>
      <c r="N3552" s="241"/>
      <c r="O3552" s="241"/>
      <c r="P3552" s="241"/>
      <c r="Q3552" s="241"/>
      <c r="R3552" s="241"/>
      <c r="S3552" s="241"/>
      <c r="T3552" s="242"/>
      <c r="AT3552" s="243" t="s">
        <v>272</v>
      </c>
      <c r="AU3552" s="243" t="s">
        <v>91</v>
      </c>
      <c r="AV3552" s="15" t="s">
        <v>91</v>
      </c>
      <c r="AW3552" s="15" t="s">
        <v>38</v>
      </c>
      <c r="AX3552" s="15" t="s">
        <v>82</v>
      </c>
      <c r="AY3552" s="243" t="s">
        <v>262</v>
      </c>
    </row>
    <row r="3553" spans="1:65" s="15" customFormat="1" ht="10">
      <c r="B3553" s="233"/>
      <c r="C3553" s="234"/>
      <c r="D3553" s="208" t="s">
        <v>272</v>
      </c>
      <c r="E3553" s="235" t="s">
        <v>44</v>
      </c>
      <c r="F3553" s="236" t="s">
        <v>1722</v>
      </c>
      <c r="G3553" s="234"/>
      <c r="H3553" s="237">
        <v>4.5599999999999996</v>
      </c>
      <c r="I3553" s="238"/>
      <c r="J3553" s="234"/>
      <c r="K3553" s="234"/>
      <c r="L3553" s="239"/>
      <c r="M3553" s="240"/>
      <c r="N3553" s="241"/>
      <c r="O3553" s="241"/>
      <c r="P3553" s="241"/>
      <c r="Q3553" s="241"/>
      <c r="R3553" s="241"/>
      <c r="S3553" s="241"/>
      <c r="T3553" s="242"/>
      <c r="AT3553" s="243" t="s">
        <v>272</v>
      </c>
      <c r="AU3553" s="243" t="s">
        <v>91</v>
      </c>
      <c r="AV3553" s="15" t="s">
        <v>91</v>
      </c>
      <c r="AW3553" s="15" t="s">
        <v>38</v>
      </c>
      <c r="AX3553" s="15" t="s">
        <v>82</v>
      </c>
      <c r="AY3553" s="243" t="s">
        <v>262</v>
      </c>
    </row>
    <row r="3554" spans="1:65" s="14" customFormat="1" ht="10">
      <c r="B3554" s="222"/>
      <c r="C3554" s="223"/>
      <c r="D3554" s="208" t="s">
        <v>272</v>
      </c>
      <c r="E3554" s="224" t="s">
        <v>44</v>
      </c>
      <c r="F3554" s="225" t="s">
        <v>284</v>
      </c>
      <c r="G3554" s="223"/>
      <c r="H3554" s="226">
        <v>32.261000000000003</v>
      </c>
      <c r="I3554" s="227"/>
      <c r="J3554" s="223"/>
      <c r="K3554" s="223"/>
      <c r="L3554" s="228"/>
      <c r="M3554" s="229"/>
      <c r="N3554" s="230"/>
      <c r="O3554" s="230"/>
      <c r="P3554" s="230"/>
      <c r="Q3554" s="230"/>
      <c r="R3554" s="230"/>
      <c r="S3554" s="230"/>
      <c r="T3554" s="231"/>
      <c r="AT3554" s="232" t="s">
        <v>272</v>
      </c>
      <c r="AU3554" s="232" t="s">
        <v>91</v>
      </c>
      <c r="AV3554" s="14" t="s">
        <v>97</v>
      </c>
      <c r="AW3554" s="14" t="s">
        <v>38</v>
      </c>
      <c r="AX3554" s="14" t="s">
        <v>82</v>
      </c>
      <c r="AY3554" s="232" t="s">
        <v>262</v>
      </c>
    </row>
    <row r="3555" spans="1:65" s="13" customFormat="1" ht="10">
      <c r="B3555" s="212"/>
      <c r="C3555" s="213"/>
      <c r="D3555" s="208" t="s">
        <v>272</v>
      </c>
      <c r="E3555" s="214" t="s">
        <v>44</v>
      </c>
      <c r="F3555" s="215" t="s">
        <v>550</v>
      </c>
      <c r="G3555" s="213"/>
      <c r="H3555" s="214" t="s">
        <v>44</v>
      </c>
      <c r="I3555" s="216"/>
      <c r="J3555" s="213"/>
      <c r="K3555" s="213"/>
      <c r="L3555" s="217"/>
      <c r="M3555" s="218"/>
      <c r="N3555" s="219"/>
      <c r="O3555" s="219"/>
      <c r="P3555" s="219"/>
      <c r="Q3555" s="219"/>
      <c r="R3555" s="219"/>
      <c r="S3555" s="219"/>
      <c r="T3555" s="220"/>
      <c r="AT3555" s="221" t="s">
        <v>272</v>
      </c>
      <c r="AU3555" s="221" t="s">
        <v>91</v>
      </c>
      <c r="AV3555" s="13" t="s">
        <v>89</v>
      </c>
      <c r="AW3555" s="13" t="s">
        <v>38</v>
      </c>
      <c r="AX3555" s="13" t="s">
        <v>82</v>
      </c>
      <c r="AY3555" s="221" t="s">
        <v>262</v>
      </c>
    </row>
    <row r="3556" spans="1:65" s="13" customFormat="1" ht="10">
      <c r="B3556" s="212"/>
      <c r="C3556" s="213"/>
      <c r="D3556" s="208" t="s">
        <v>272</v>
      </c>
      <c r="E3556" s="214" t="s">
        <v>44</v>
      </c>
      <c r="F3556" s="215" t="s">
        <v>1723</v>
      </c>
      <c r="G3556" s="213"/>
      <c r="H3556" s="214" t="s">
        <v>44</v>
      </c>
      <c r="I3556" s="216"/>
      <c r="J3556" s="213"/>
      <c r="K3556" s="213"/>
      <c r="L3556" s="217"/>
      <c r="M3556" s="218"/>
      <c r="N3556" s="219"/>
      <c r="O3556" s="219"/>
      <c r="P3556" s="219"/>
      <c r="Q3556" s="219"/>
      <c r="R3556" s="219"/>
      <c r="S3556" s="219"/>
      <c r="T3556" s="220"/>
      <c r="AT3556" s="221" t="s">
        <v>272</v>
      </c>
      <c r="AU3556" s="221" t="s">
        <v>91</v>
      </c>
      <c r="AV3556" s="13" t="s">
        <v>89</v>
      </c>
      <c r="AW3556" s="13" t="s">
        <v>38</v>
      </c>
      <c r="AX3556" s="13" t="s">
        <v>82</v>
      </c>
      <c r="AY3556" s="221" t="s">
        <v>262</v>
      </c>
    </row>
    <row r="3557" spans="1:65" s="13" customFormat="1" ht="10">
      <c r="B3557" s="212"/>
      <c r="C3557" s="213"/>
      <c r="D3557" s="208" t="s">
        <v>272</v>
      </c>
      <c r="E3557" s="214" t="s">
        <v>44</v>
      </c>
      <c r="F3557" s="215" t="s">
        <v>1724</v>
      </c>
      <c r="G3557" s="213"/>
      <c r="H3557" s="214" t="s">
        <v>44</v>
      </c>
      <c r="I3557" s="216"/>
      <c r="J3557" s="213"/>
      <c r="K3557" s="213"/>
      <c r="L3557" s="217"/>
      <c r="M3557" s="218"/>
      <c r="N3557" s="219"/>
      <c r="O3557" s="219"/>
      <c r="P3557" s="219"/>
      <c r="Q3557" s="219"/>
      <c r="R3557" s="219"/>
      <c r="S3557" s="219"/>
      <c r="T3557" s="220"/>
      <c r="AT3557" s="221" t="s">
        <v>272</v>
      </c>
      <c r="AU3557" s="221" t="s">
        <v>91</v>
      </c>
      <c r="AV3557" s="13" t="s">
        <v>89</v>
      </c>
      <c r="AW3557" s="13" t="s">
        <v>38</v>
      </c>
      <c r="AX3557" s="13" t="s">
        <v>82</v>
      </c>
      <c r="AY3557" s="221" t="s">
        <v>262</v>
      </c>
    </row>
    <row r="3558" spans="1:65" s="13" customFormat="1" ht="10">
      <c r="B3558" s="212"/>
      <c r="C3558" s="213"/>
      <c r="D3558" s="208" t="s">
        <v>272</v>
      </c>
      <c r="E3558" s="214" t="s">
        <v>44</v>
      </c>
      <c r="F3558" s="215" t="s">
        <v>458</v>
      </c>
      <c r="G3558" s="213"/>
      <c r="H3558" s="214" t="s">
        <v>44</v>
      </c>
      <c r="I3558" s="216"/>
      <c r="J3558" s="213"/>
      <c r="K3558" s="213"/>
      <c r="L3558" s="217"/>
      <c r="M3558" s="218"/>
      <c r="N3558" s="219"/>
      <c r="O3558" s="219"/>
      <c r="P3558" s="219"/>
      <c r="Q3558" s="219"/>
      <c r="R3558" s="219"/>
      <c r="S3558" s="219"/>
      <c r="T3558" s="220"/>
      <c r="AT3558" s="221" t="s">
        <v>272</v>
      </c>
      <c r="AU3558" s="221" t="s">
        <v>91</v>
      </c>
      <c r="AV3558" s="13" t="s">
        <v>89</v>
      </c>
      <c r="AW3558" s="13" t="s">
        <v>38</v>
      </c>
      <c r="AX3558" s="13" t="s">
        <v>82</v>
      </c>
      <c r="AY3558" s="221" t="s">
        <v>262</v>
      </c>
    </row>
    <row r="3559" spans="1:65" s="15" customFormat="1" ht="10">
      <c r="B3559" s="233"/>
      <c r="C3559" s="234"/>
      <c r="D3559" s="208" t="s">
        <v>272</v>
      </c>
      <c r="E3559" s="235" t="s">
        <v>44</v>
      </c>
      <c r="F3559" s="236" t="s">
        <v>1753</v>
      </c>
      <c r="G3559" s="234"/>
      <c r="H3559" s="237">
        <v>15.675000000000001</v>
      </c>
      <c r="I3559" s="238"/>
      <c r="J3559" s="234"/>
      <c r="K3559" s="234"/>
      <c r="L3559" s="239"/>
      <c r="M3559" s="240"/>
      <c r="N3559" s="241"/>
      <c r="O3559" s="241"/>
      <c r="P3559" s="241"/>
      <c r="Q3559" s="241"/>
      <c r="R3559" s="241"/>
      <c r="S3559" s="241"/>
      <c r="T3559" s="242"/>
      <c r="AT3559" s="243" t="s">
        <v>272</v>
      </c>
      <c r="AU3559" s="243" t="s">
        <v>91</v>
      </c>
      <c r="AV3559" s="15" t="s">
        <v>91</v>
      </c>
      <c r="AW3559" s="15" t="s">
        <v>38</v>
      </c>
      <c r="AX3559" s="15" t="s">
        <v>82</v>
      </c>
      <c r="AY3559" s="243" t="s">
        <v>262</v>
      </c>
    </row>
    <row r="3560" spans="1:65" s="14" customFormat="1" ht="10">
      <c r="B3560" s="222"/>
      <c r="C3560" s="223"/>
      <c r="D3560" s="208" t="s">
        <v>272</v>
      </c>
      <c r="E3560" s="224" t="s">
        <v>44</v>
      </c>
      <c r="F3560" s="225" t="s">
        <v>284</v>
      </c>
      <c r="G3560" s="223"/>
      <c r="H3560" s="226">
        <v>15.675000000000001</v>
      </c>
      <c r="I3560" s="227"/>
      <c r="J3560" s="223"/>
      <c r="K3560" s="223"/>
      <c r="L3560" s="228"/>
      <c r="M3560" s="229"/>
      <c r="N3560" s="230"/>
      <c r="O3560" s="230"/>
      <c r="P3560" s="230"/>
      <c r="Q3560" s="230"/>
      <c r="R3560" s="230"/>
      <c r="S3560" s="230"/>
      <c r="T3560" s="231"/>
      <c r="AT3560" s="232" t="s">
        <v>272</v>
      </c>
      <c r="AU3560" s="232" t="s">
        <v>91</v>
      </c>
      <c r="AV3560" s="14" t="s">
        <v>97</v>
      </c>
      <c r="AW3560" s="14" t="s">
        <v>38</v>
      </c>
      <c r="AX3560" s="14" t="s">
        <v>82</v>
      </c>
      <c r="AY3560" s="232" t="s">
        <v>262</v>
      </c>
    </row>
    <row r="3561" spans="1:65" s="16" customFormat="1" ht="10">
      <c r="B3561" s="244"/>
      <c r="C3561" s="245"/>
      <c r="D3561" s="208" t="s">
        <v>272</v>
      </c>
      <c r="E3561" s="246" t="s">
        <v>44</v>
      </c>
      <c r="F3561" s="247" t="s">
        <v>291</v>
      </c>
      <c r="G3561" s="245"/>
      <c r="H3561" s="248">
        <v>180.96899999999999</v>
      </c>
      <c r="I3561" s="249"/>
      <c r="J3561" s="245"/>
      <c r="K3561" s="245"/>
      <c r="L3561" s="250"/>
      <c r="M3561" s="251"/>
      <c r="N3561" s="252"/>
      <c r="O3561" s="252"/>
      <c r="P3561" s="252"/>
      <c r="Q3561" s="252"/>
      <c r="R3561" s="252"/>
      <c r="S3561" s="252"/>
      <c r="T3561" s="253"/>
      <c r="AT3561" s="254" t="s">
        <v>272</v>
      </c>
      <c r="AU3561" s="254" t="s">
        <v>91</v>
      </c>
      <c r="AV3561" s="16" t="s">
        <v>104</v>
      </c>
      <c r="AW3561" s="16" t="s">
        <v>38</v>
      </c>
      <c r="AX3561" s="16" t="s">
        <v>89</v>
      </c>
      <c r="AY3561" s="254" t="s">
        <v>262</v>
      </c>
    </row>
    <row r="3562" spans="1:65" s="2" customFormat="1" ht="16.5" customHeight="1">
      <c r="A3562" s="37"/>
      <c r="B3562" s="38"/>
      <c r="C3562" s="255" t="s">
        <v>1754</v>
      </c>
      <c r="D3562" s="255" t="s">
        <v>633</v>
      </c>
      <c r="E3562" s="256" t="s">
        <v>1743</v>
      </c>
      <c r="F3562" s="257" t="s">
        <v>1744</v>
      </c>
      <c r="G3562" s="258" t="s">
        <v>342</v>
      </c>
      <c r="H3562" s="259">
        <v>208.114</v>
      </c>
      <c r="I3562" s="260"/>
      <c r="J3562" s="261">
        <f>ROUND(I3562*H3562,2)</f>
        <v>0</v>
      </c>
      <c r="K3562" s="257" t="s">
        <v>268</v>
      </c>
      <c r="L3562" s="262"/>
      <c r="M3562" s="263" t="s">
        <v>44</v>
      </c>
      <c r="N3562" s="264" t="s">
        <v>53</v>
      </c>
      <c r="O3562" s="67"/>
      <c r="P3562" s="204">
        <f>O3562*H3562</f>
        <v>0</v>
      </c>
      <c r="Q3562" s="204">
        <v>1.9E-3</v>
      </c>
      <c r="R3562" s="204">
        <f>Q3562*H3562</f>
        <v>0.39541660000000001</v>
      </c>
      <c r="S3562" s="204">
        <v>0</v>
      </c>
      <c r="T3562" s="205">
        <f>S3562*H3562</f>
        <v>0</v>
      </c>
      <c r="U3562" s="37"/>
      <c r="V3562" s="37"/>
      <c r="W3562" s="37"/>
      <c r="X3562" s="37"/>
      <c r="Y3562" s="37"/>
      <c r="Z3562" s="37"/>
      <c r="AA3562" s="37"/>
      <c r="AB3562" s="37"/>
      <c r="AC3562" s="37"/>
      <c r="AD3562" s="37"/>
      <c r="AE3562" s="37"/>
      <c r="AR3562" s="206" t="s">
        <v>619</v>
      </c>
      <c r="AT3562" s="206" t="s">
        <v>633</v>
      </c>
      <c r="AU3562" s="206" t="s">
        <v>91</v>
      </c>
      <c r="AY3562" s="19" t="s">
        <v>262</v>
      </c>
      <c r="BE3562" s="207">
        <f>IF(N3562="základní",J3562,0)</f>
        <v>0</v>
      </c>
      <c r="BF3562" s="207">
        <f>IF(N3562="snížená",J3562,0)</f>
        <v>0</v>
      </c>
      <c r="BG3562" s="207">
        <f>IF(N3562="zákl. přenesená",J3562,0)</f>
        <v>0</v>
      </c>
      <c r="BH3562" s="207">
        <f>IF(N3562="sníž. přenesená",J3562,0)</f>
        <v>0</v>
      </c>
      <c r="BI3562" s="207">
        <f>IF(N3562="nulová",J3562,0)</f>
        <v>0</v>
      </c>
      <c r="BJ3562" s="19" t="s">
        <v>89</v>
      </c>
      <c r="BK3562" s="207">
        <f>ROUND(I3562*H3562,2)</f>
        <v>0</v>
      </c>
      <c r="BL3562" s="19" t="s">
        <v>442</v>
      </c>
      <c r="BM3562" s="206" t="s">
        <v>1755</v>
      </c>
    </row>
    <row r="3563" spans="1:65" s="2" customFormat="1" ht="18">
      <c r="A3563" s="37"/>
      <c r="B3563" s="38"/>
      <c r="C3563" s="39"/>
      <c r="D3563" s="208" t="s">
        <v>421</v>
      </c>
      <c r="E3563" s="39"/>
      <c r="F3563" s="209" t="s">
        <v>1751</v>
      </c>
      <c r="G3563" s="39"/>
      <c r="H3563" s="39"/>
      <c r="I3563" s="118"/>
      <c r="J3563" s="39"/>
      <c r="K3563" s="39"/>
      <c r="L3563" s="42"/>
      <c r="M3563" s="210"/>
      <c r="N3563" s="211"/>
      <c r="O3563" s="67"/>
      <c r="P3563" s="67"/>
      <c r="Q3563" s="67"/>
      <c r="R3563" s="67"/>
      <c r="S3563" s="67"/>
      <c r="T3563" s="68"/>
      <c r="U3563" s="37"/>
      <c r="V3563" s="37"/>
      <c r="W3563" s="37"/>
      <c r="X3563" s="37"/>
      <c r="Y3563" s="37"/>
      <c r="Z3563" s="37"/>
      <c r="AA3563" s="37"/>
      <c r="AB3563" s="37"/>
      <c r="AC3563" s="37"/>
      <c r="AD3563" s="37"/>
      <c r="AE3563" s="37"/>
      <c r="AT3563" s="19" t="s">
        <v>421</v>
      </c>
      <c r="AU3563" s="19" t="s">
        <v>91</v>
      </c>
    </row>
    <row r="3564" spans="1:65" s="13" customFormat="1" ht="10">
      <c r="B3564" s="212"/>
      <c r="C3564" s="213"/>
      <c r="D3564" s="208" t="s">
        <v>272</v>
      </c>
      <c r="E3564" s="214" t="s">
        <v>44</v>
      </c>
      <c r="F3564" s="215" t="s">
        <v>1737</v>
      </c>
      <c r="G3564" s="213"/>
      <c r="H3564" s="214" t="s">
        <v>44</v>
      </c>
      <c r="I3564" s="216"/>
      <c r="J3564" s="213"/>
      <c r="K3564" s="213"/>
      <c r="L3564" s="217"/>
      <c r="M3564" s="218"/>
      <c r="N3564" s="219"/>
      <c r="O3564" s="219"/>
      <c r="P3564" s="219"/>
      <c r="Q3564" s="219"/>
      <c r="R3564" s="219"/>
      <c r="S3564" s="219"/>
      <c r="T3564" s="220"/>
      <c r="AT3564" s="221" t="s">
        <v>272</v>
      </c>
      <c r="AU3564" s="221" t="s">
        <v>91</v>
      </c>
      <c r="AV3564" s="13" t="s">
        <v>89</v>
      </c>
      <c r="AW3564" s="13" t="s">
        <v>38</v>
      </c>
      <c r="AX3564" s="13" t="s">
        <v>82</v>
      </c>
      <c r="AY3564" s="221" t="s">
        <v>262</v>
      </c>
    </row>
    <row r="3565" spans="1:65" s="13" customFormat="1" ht="10">
      <c r="B3565" s="212"/>
      <c r="C3565" s="213"/>
      <c r="D3565" s="208" t="s">
        <v>272</v>
      </c>
      <c r="E3565" s="214" t="s">
        <v>44</v>
      </c>
      <c r="F3565" s="215" t="s">
        <v>1711</v>
      </c>
      <c r="G3565" s="213"/>
      <c r="H3565" s="214" t="s">
        <v>44</v>
      </c>
      <c r="I3565" s="216"/>
      <c r="J3565" s="213"/>
      <c r="K3565" s="213"/>
      <c r="L3565" s="217"/>
      <c r="M3565" s="218"/>
      <c r="N3565" s="219"/>
      <c r="O3565" s="219"/>
      <c r="P3565" s="219"/>
      <c r="Q3565" s="219"/>
      <c r="R3565" s="219"/>
      <c r="S3565" s="219"/>
      <c r="T3565" s="220"/>
      <c r="AT3565" s="221" t="s">
        <v>272</v>
      </c>
      <c r="AU3565" s="221" t="s">
        <v>91</v>
      </c>
      <c r="AV3565" s="13" t="s">
        <v>89</v>
      </c>
      <c r="AW3565" s="13" t="s">
        <v>38</v>
      </c>
      <c r="AX3565" s="13" t="s">
        <v>82</v>
      </c>
      <c r="AY3565" s="221" t="s">
        <v>262</v>
      </c>
    </row>
    <row r="3566" spans="1:65" s="15" customFormat="1" ht="10">
      <c r="B3566" s="233"/>
      <c r="C3566" s="234"/>
      <c r="D3566" s="208" t="s">
        <v>272</v>
      </c>
      <c r="E3566" s="235" t="s">
        <v>44</v>
      </c>
      <c r="F3566" s="236" t="s">
        <v>1712</v>
      </c>
      <c r="G3566" s="234"/>
      <c r="H3566" s="237">
        <v>136.553</v>
      </c>
      <c r="I3566" s="238"/>
      <c r="J3566" s="234"/>
      <c r="K3566" s="234"/>
      <c r="L3566" s="239"/>
      <c r="M3566" s="240"/>
      <c r="N3566" s="241"/>
      <c r="O3566" s="241"/>
      <c r="P3566" s="241"/>
      <c r="Q3566" s="241"/>
      <c r="R3566" s="241"/>
      <c r="S3566" s="241"/>
      <c r="T3566" s="242"/>
      <c r="AT3566" s="243" t="s">
        <v>272</v>
      </c>
      <c r="AU3566" s="243" t="s">
        <v>91</v>
      </c>
      <c r="AV3566" s="15" t="s">
        <v>91</v>
      </c>
      <c r="AW3566" s="15" t="s">
        <v>38</v>
      </c>
      <c r="AX3566" s="15" t="s">
        <v>82</v>
      </c>
      <c r="AY3566" s="243" t="s">
        <v>262</v>
      </c>
    </row>
    <row r="3567" spans="1:65" s="15" customFormat="1" ht="10">
      <c r="B3567" s="233"/>
      <c r="C3567" s="234"/>
      <c r="D3567" s="208" t="s">
        <v>272</v>
      </c>
      <c r="E3567" s="235" t="s">
        <v>44</v>
      </c>
      <c r="F3567" s="236" t="s">
        <v>1713</v>
      </c>
      <c r="G3567" s="234"/>
      <c r="H3567" s="237">
        <v>-3.52</v>
      </c>
      <c r="I3567" s="238"/>
      <c r="J3567" s="234"/>
      <c r="K3567" s="234"/>
      <c r="L3567" s="239"/>
      <c r="M3567" s="240"/>
      <c r="N3567" s="241"/>
      <c r="O3567" s="241"/>
      <c r="P3567" s="241"/>
      <c r="Q3567" s="241"/>
      <c r="R3567" s="241"/>
      <c r="S3567" s="241"/>
      <c r="T3567" s="242"/>
      <c r="AT3567" s="243" t="s">
        <v>272</v>
      </c>
      <c r="AU3567" s="243" t="s">
        <v>91</v>
      </c>
      <c r="AV3567" s="15" t="s">
        <v>91</v>
      </c>
      <c r="AW3567" s="15" t="s">
        <v>38</v>
      </c>
      <c r="AX3567" s="15" t="s">
        <v>82</v>
      </c>
      <c r="AY3567" s="243" t="s">
        <v>262</v>
      </c>
    </row>
    <row r="3568" spans="1:65" s="14" customFormat="1" ht="10">
      <c r="B3568" s="222"/>
      <c r="C3568" s="223"/>
      <c r="D3568" s="208" t="s">
        <v>272</v>
      </c>
      <c r="E3568" s="224" t="s">
        <v>44</v>
      </c>
      <c r="F3568" s="225" t="s">
        <v>284</v>
      </c>
      <c r="G3568" s="223"/>
      <c r="H3568" s="226">
        <v>133.03299999999999</v>
      </c>
      <c r="I3568" s="227"/>
      <c r="J3568" s="223"/>
      <c r="K3568" s="223"/>
      <c r="L3568" s="228"/>
      <c r="M3568" s="229"/>
      <c r="N3568" s="230"/>
      <c r="O3568" s="230"/>
      <c r="P3568" s="230"/>
      <c r="Q3568" s="230"/>
      <c r="R3568" s="230"/>
      <c r="S3568" s="230"/>
      <c r="T3568" s="231"/>
      <c r="AT3568" s="232" t="s">
        <v>272</v>
      </c>
      <c r="AU3568" s="232" t="s">
        <v>91</v>
      </c>
      <c r="AV3568" s="14" t="s">
        <v>97</v>
      </c>
      <c r="AW3568" s="14" t="s">
        <v>38</v>
      </c>
      <c r="AX3568" s="14" t="s">
        <v>82</v>
      </c>
      <c r="AY3568" s="232" t="s">
        <v>262</v>
      </c>
    </row>
    <row r="3569" spans="1:65" s="13" customFormat="1" ht="10">
      <c r="B3569" s="212"/>
      <c r="C3569" s="213"/>
      <c r="D3569" s="208" t="s">
        <v>272</v>
      </c>
      <c r="E3569" s="214" t="s">
        <v>44</v>
      </c>
      <c r="F3569" s="215" t="s">
        <v>1752</v>
      </c>
      <c r="G3569" s="213"/>
      <c r="H3569" s="214" t="s">
        <v>44</v>
      </c>
      <c r="I3569" s="216"/>
      <c r="J3569" s="213"/>
      <c r="K3569" s="213"/>
      <c r="L3569" s="217"/>
      <c r="M3569" s="218"/>
      <c r="N3569" s="219"/>
      <c r="O3569" s="219"/>
      <c r="P3569" s="219"/>
      <c r="Q3569" s="219"/>
      <c r="R3569" s="219"/>
      <c r="S3569" s="219"/>
      <c r="T3569" s="220"/>
      <c r="AT3569" s="221" t="s">
        <v>272</v>
      </c>
      <c r="AU3569" s="221" t="s">
        <v>91</v>
      </c>
      <c r="AV3569" s="13" t="s">
        <v>89</v>
      </c>
      <c r="AW3569" s="13" t="s">
        <v>38</v>
      </c>
      <c r="AX3569" s="13" t="s">
        <v>82</v>
      </c>
      <c r="AY3569" s="221" t="s">
        <v>262</v>
      </c>
    </row>
    <row r="3570" spans="1:65" s="13" customFormat="1" ht="10">
      <c r="B3570" s="212"/>
      <c r="C3570" s="213"/>
      <c r="D3570" s="208" t="s">
        <v>272</v>
      </c>
      <c r="E3570" s="214" t="s">
        <v>44</v>
      </c>
      <c r="F3570" s="215" t="s">
        <v>1711</v>
      </c>
      <c r="G3570" s="213"/>
      <c r="H3570" s="214" t="s">
        <v>44</v>
      </c>
      <c r="I3570" s="216"/>
      <c r="J3570" s="213"/>
      <c r="K3570" s="213"/>
      <c r="L3570" s="217"/>
      <c r="M3570" s="218"/>
      <c r="N3570" s="219"/>
      <c r="O3570" s="219"/>
      <c r="P3570" s="219"/>
      <c r="Q3570" s="219"/>
      <c r="R3570" s="219"/>
      <c r="S3570" s="219"/>
      <c r="T3570" s="220"/>
      <c r="AT3570" s="221" t="s">
        <v>272</v>
      </c>
      <c r="AU3570" s="221" t="s">
        <v>91</v>
      </c>
      <c r="AV3570" s="13" t="s">
        <v>89</v>
      </c>
      <c r="AW3570" s="13" t="s">
        <v>38</v>
      </c>
      <c r="AX3570" s="13" t="s">
        <v>82</v>
      </c>
      <c r="AY3570" s="221" t="s">
        <v>262</v>
      </c>
    </row>
    <row r="3571" spans="1:65" s="13" customFormat="1" ht="10">
      <c r="B3571" s="212"/>
      <c r="C3571" s="213"/>
      <c r="D3571" s="208" t="s">
        <v>272</v>
      </c>
      <c r="E3571" s="214" t="s">
        <v>44</v>
      </c>
      <c r="F3571" s="215" t="s">
        <v>1719</v>
      </c>
      <c r="G3571" s="213"/>
      <c r="H3571" s="214" t="s">
        <v>44</v>
      </c>
      <c r="I3571" s="216"/>
      <c r="J3571" s="213"/>
      <c r="K3571" s="213"/>
      <c r="L3571" s="217"/>
      <c r="M3571" s="218"/>
      <c r="N3571" s="219"/>
      <c r="O3571" s="219"/>
      <c r="P3571" s="219"/>
      <c r="Q3571" s="219"/>
      <c r="R3571" s="219"/>
      <c r="S3571" s="219"/>
      <c r="T3571" s="220"/>
      <c r="AT3571" s="221" t="s">
        <v>272</v>
      </c>
      <c r="AU3571" s="221" t="s">
        <v>91</v>
      </c>
      <c r="AV3571" s="13" t="s">
        <v>89</v>
      </c>
      <c r="AW3571" s="13" t="s">
        <v>38</v>
      </c>
      <c r="AX3571" s="13" t="s">
        <v>82</v>
      </c>
      <c r="AY3571" s="221" t="s">
        <v>262</v>
      </c>
    </row>
    <row r="3572" spans="1:65" s="15" customFormat="1" ht="10">
      <c r="B3572" s="233"/>
      <c r="C3572" s="234"/>
      <c r="D3572" s="208" t="s">
        <v>272</v>
      </c>
      <c r="E3572" s="235" t="s">
        <v>44</v>
      </c>
      <c r="F3572" s="236" t="s">
        <v>1720</v>
      </c>
      <c r="G3572" s="234"/>
      <c r="H3572" s="237">
        <v>24.652999999999999</v>
      </c>
      <c r="I3572" s="238"/>
      <c r="J3572" s="234"/>
      <c r="K3572" s="234"/>
      <c r="L3572" s="239"/>
      <c r="M3572" s="240"/>
      <c r="N3572" s="241"/>
      <c r="O3572" s="241"/>
      <c r="P3572" s="241"/>
      <c r="Q3572" s="241"/>
      <c r="R3572" s="241"/>
      <c r="S3572" s="241"/>
      <c r="T3572" s="242"/>
      <c r="AT3572" s="243" t="s">
        <v>272</v>
      </c>
      <c r="AU3572" s="243" t="s">
        <v>91</v>
      </c>
      <c r="AV3572" s="15" t="s">
        <v>91</v>
      </c>
      <c r="AW3572" s="15" t="s">
        <v>38</v>
      </c>
      <c r="AX3572" s="15" t="s">
        <v>82</v>
      </c>
      <c r="AY3572" s="243" t="s">
        <v>262</v>
      </c>
    </row>
    <row r="3573" spans="1:65" s="15" customFormat="1" ht="10">
      <c r="B3573" s="233"/>
      <c r="C3573" s="234"/>
      <c r="D3573" s="208" t="s">
        <v>272</v>
      </c>
      <c r="E3573" s="235" t="s">
        <v>44</v>
      </c>
      <c r="F3573" s="236" t="s">
        <v>1721</v>
      </c>
      <c r="G3573" s="234"/>
      <c r="H3573" s="237">
        <v>3.048</v>
      </c>
      <c r="I3573" s="238"/>
      <c r="J3573" s="234"/>
      <c r="K3573" s="234"/>
      <c r="L3573" s="239"/>
      <c r="M3573" s="240"/>
      <c r="N3573" s="241"/>
      <c r="O3573" s="241"/>
      <c r="P3573" s="241"/>
      <c r="Q3573" s="241"/>
      <c r="R3573" s="241"/>
      <c r="S3573" s="241"/>
      <c r="T3573" s="242"/>
      <c r="AT3573" s="243" t="s">
        <v>272</v>
      </c>
      <c r="AU3573" s="243" t="s">
        <v>91</v>
      </c>
      <c r="AV3573" s="15" t="s">
        <v>91</v>
      </c>
      <c r="AW3573" s="15" t="s">
        <v>38</v>
      </c>
      <c r="AX3573" s="15" t="s">
        <v>82</v>
      </c>
      <c r="AY3573" s="243" t="s">
        <v>262</v>
      </c>
    </row>
    <row r="3574" spans="1:65" s="15" customFormat="1" ht="10">
      <c r="B3574" s="233"/>
      <c r="C3574" s="234"/>
      <c r="D3574" s="208" t="s">
        <v>272</v>
      </c>
      <c r="E3574" s="235" t="s">
        <v>44</v>
      </c>
      <c r="F3574" s="236" t="s">
        <v>1722</v>
      </c>
      <c r="G3574" s="234"/>
      <c r="H3574" s="237">
        <v>4.5599999999999996</v>
      </c>
      <c r="I3574" s="238"/>
      <c r="J3574" s="234"/>
      <c r="K3574" s="234"/>
      <c r="L3574" s="239"/>
      <c r="M3574" s="240"/>
      <c r="N3574" s="241"/>
      <c r="O3574" s="241"/>
      <c r="P3574" s="241"/>
      <c r="Q3574" s="241"/>
      <c r="R3574" s="241"/>
      <c r="S3574" s="241"/>
      <c r="T3574" s="242"/>
      <c r="AT3574" s="243" t="s">
        <v>272</v>
      </c>
      <c r="AU3574" s="243" t="s">
        <v>91</v>
      </c>
      <c r="AV3574" s="15" t="s">
        <v>91</v>
      </c>
      <c r="AW3574" s="15" t="s">
        <v>38</v>
      </c>
      <c r="AX3574" s="15" t="s">
        <v>82</v>
      </c>
      <c r="AY3574" s="243" t="s">
        <v>262</v>
      </c>
    </row>
    <row r="3575" spans="1:65" s="14" customFormat="1" ht="10">
      <c r="B3575" s="222"/>
      <c r="C3575" s="223"/>
      <c r="D3575" s="208" t="s">
        <v>272</v>
      </c>
      <c r="E3575" s="224" t="s">
        <v>44</v>
      </c>
      <c r="F3575" s="225" t="s">
        <v>284</v>
      </c>
      <c r="G3575" s="223"/>
      <c r="H3575" s="226">
        <v>32.261000000000003</v>
      </c>
      <c r="I3575" s="227"/>
      <c r="J3575" s="223"/>
      <c r="K3575" s="223"/>
      <c r="L3575" s="228"/>
      <c r="M3575" s="229"/>
      <c r="N3575" s="230"/>
      <c r="O3575" s="230"/>
      <c r="P3575" s="230"/>
      <c r="Q3575" s="230"/>
      <c r="R3575" s="230"/>
      <c r="S3575" s="230"/>
      <c r="T3575" s="231"/>
      <c r="AT3575" s="232" t="s">
        <v>272</v>
      </c>
      <c r="AU3575" s="232" t="s">
        <v>91</v>
      </c>
      <c r="AV3575" s="14" t="s">
        <v>97</v>
      </c>
      <c r="AW3575" s="14" t="s">
        <v>38</v>
      </c>
      <c r="AX3575" s="14" t="s">
        <v>82</v>
      </c>
      <c r="AY3575" s="232" t="s">
        <v>262</v>
      </c>
    </row>
    <row r="3576" spans="1:65" s="13" customFormat="1" ht="10">
      <c r="B3576" s="212"/>
      <c r="C3576" s="213"/>
      <c r="D3576" s="208" t="s">
        <v>272</v>
      </c>
      <c r="E3576" s="214" t="s">
        <v>44</v>
      </c>
      <c r="F3576" s="215" t="s">
        <v>550</v>
      </c>
      <c r="G3576" s="213"/>
      <c r="H3576" s="214" t="s">
        <v>44</v>
      </c>
      <c r="I3576" s="216"/>
      <c r="J3576" s="213"/>
      <c r="K3576" s="213"/>
      <c r="L3576" s="217"/>
      <c r="M3576" s="218"/>
      <c r="N3576" s="219"/>
      <c r="O3576" s="219"/>
      <c r="P3576" s="219"/>
      <c r="Q3576" s="219"/>
      <c r="R3576" s="219"/>
      <c r="S3576" s="219"/>
      <c r="T3576" s="220"/>
      <c r="AT3576" s="221" t="s">
        <v>272</v>
      </c>
      <c r="AU3576" s="221" t="s">
        <v>91</v>
      </c>
      <c r="AV3576" s="13" t="s">
        <v>89</v>
      </c>
      <c r="AW3576" s="13" t="s">
        <v>38</v>
      </c>
      <c r="AX3576" s="13" t="s">
        <v>82</v>
      </c>
      <c r="AY3576" s="221" t="s">
        <v>262</v>
      </c>
    </row>
    <row r="3577" spans="1:65" s="13" customFormat="1" ht="10">
      <c r="B3577" s="212"/>
      <c r="C3577" s="213"/>
      <c r="D3577" s="208" t="s">
        <v>272</v>
      </c>
      <c r="E3577" s="214" t="s">
        <v>44</v>
      </c>
      <c r="F3577" s="215" t="s">
        <v>1723</v>
      </c>
      <c r="G3577" s="213"/>
      <c r="H3577" s="214" t="s">
        <v>44</v>
      </c>
      <c r="I3577" s="216"/>
      <c r="J3577" s="213"/>
      <c r="K3577" s="213"/>
      <c r="L3577" s="217"/>
      <c r="M3577" s="218"/>
      <c r="N3577" s="219"/>
      <c r="O3577" s="219"/>
      <c r="P3577" s="219"/>
      <c r="Q3577" s="219"/>
      <c r="R3577" s="219"/>
      <c r="S3577" s="219"/>
      <c r="T3577" s="220"/>
      <c r="AT3577" s="221" t="s">
        <v>272</v>
      </c>
      <c r="AU3577" s="221" t="s">
        <v>91</v>
      </c>
      <c r="AV3577" s="13" t="s">
        <v>89</v>
      </c>
      <c r="AW3577" s="13" t="s">
        <v>38</v>
      </c>
      <c r="AX3577" s="13" t="s">
        <v>82</v>
      </c>
      <c r="AY3577" s="221" t="s">
        <v>262</v>
      </c>
    </row>
    <row r="3578" spans="1:65" s="13" customFormat="1" ht="10">
      <c r="B3578" s="212"/>
      <c r="C3578" s="213"/>
      <c r="D3578" s="208" t="s">
        <v>272</v>
      </c>
      <c r="E3578" s="214" t="s">
        <v>44</v>
      </c>
      <c r="F3578" s="215" t="s">
        <v>1724</v>
      </c>
      <c r="G3578" s="213"/>
      <c r="H3578" s="214" t="s">
        <v>44</v>
      </c>
      <c r="I3578" s="216"/>
      <c r="J3578" s="213"/>
      <c r="K3578" s="213"/>
      <c r="L3578" s="217"/>
      <c r="M3578" s="218"/>
      <c r="N3578" s="219"/>
      <c r="O3578" s="219"/>
      <c r="P3578" s="219"/>
      <c r="Q3578" s="219"/>
      <c r="R3578" s="219"/>
      <c r="S3578" s="219"/>
      <c r="T3578" s="220"/>
      <c r="AT3578" s="221" t="s">
        <v>272</v>
      </c>
      <c r="AU3578" s="221" t="s">
        <v>91</v>
      </c>
      <c r="AV3578" s="13" t="s">
        <v>89</v>
      </c>
      <c r="AW3578" s="13" t="s">
        <v>38</v>
      </c>
      <c r="AX3578" s="13" t="s">
        <v>82</v>
      </c>
      <c r="AY3578" s="221" t="s">
        <v>262</v>
      </c>
    </row>
    <row r="3579" spans="1:65" s="13" customFormat="1" ht="10">
      <c r="B3579" s="212"/>
      <c r="C3579" s="213"/>
      <c r="D3579" s="208" t="s">
        <v>272</v>
      </c>
      <c r="E3579" s="214" t="s">
        <v>44</v>
      </c>
      <c r="F3579" s="215" t="s">
        <v>458</v>
      </c>
      <c r="G3579" s="213"/>
      <c r="H3579" s="214" t="s">
        <v>44</v>
      </c>
      <c r="I3579" s="216"/>
      <c r="J3579" s="213"/>
      <c r="K3579" s="213"/>
      <c r="L3579" s="217"/>
      <c r="M3579" s="218"/>
      <c r="N3579" s="219"/>
      <c r="O3579" s="219"/>
      <c r="P3579" s="219"/>
      <c r="Q3579" s="219"/>
      <c r="R3579" s="219"/>
      <c r="S3579" s="219"/>
      <c r="T3579" s="220"/>
      <c r="AT3579" s="221" t="s">
        <v>272</v>
      </c>
      <c r="AU3579" s="221" t="s">
        <v>91</v>
      </c>
      <c r="AV3579" s="13" t="s">
        <v>89</v>
      </c>
      <c r="AW3579" s="13" t="s">
        <v>38</v>
      </c>
      <c r="AX3579" s="13" t="s">
        <v>82</v>
      </c>
      <c r="AY3579" s="221" t="s">
        <v>262</v>
      </c>
    </row>
    <row r="3580" spans="1:65" s="15" customFormat="1" ht="10">
      <c r="B3580" s="233"/>
      <c r="C3580" s="234"/>
      <c r="D3580" s="208" t="s">
        <v>272</v>
      </c>
      <c r="E3580" s="235" t="s">
        <v>44</v>
      </c>
      <c r="F3580" s="236" t="s">
        <v>1753</v>
      </c>
      <c r="G3580" s="234"/>
      <c r="H3580" s="237">
        <v>15.675000000000001</v>
      </c>
      <c r="I3580" s="238"/>
      <c r="J3580" s="234"/>
      <c r="K3580" s="234"/>
      <c r="L3580" s="239"/>
      <c r="M3580" s="240"/>
      <c r="N3580" s="241"/>
      <c r="O3580" s="241"/>
      <c r="P3580" s="241"/>
      <c r="Q3580" s="241"/>
      <c r="R3580" s="241"/>
      <c r="S3580" s="241"/>
      <c r="T3580" s="242"/>
      <c r="AT3580" s="243" t="s">
        <v>272</v>
      </c>
      <c r="AU3580" s="243" t="s">
        <v>91</v>
      </c>
      <c r="AV3580" s="15" t="s">
        <v>91</v>
      </c>
      <c r="AW3580" s="15" t="s">
        <v>38</v>
      </c>
      <c r="AX3580" s="15" t="s">
        <v>82</v>
      </c>
      <c r="AY3580" s="243" t="s">
        <v>262</v>
      </c>
    </row>
    <row r="3581" spans="1:65" s="14" customFormat="1" ht="10">
      <c r="B3581" s="222"/>
      <c r="C3581" s="223"/>
      <c r="D3581" s="208" t="s">
        <v>272</v>
      </c>
      <c r="E3581" s="224" t="s">
        <v>44</v>
      </c>
      <c r="F3581" s="225" t="s">
        <v>284</v>
      </c>
      <c r="G3581" s="223"/>
      <c r="H3581" s="226">
        <v>15.675000000000001</v>
      </c>
      <c r="I3581" s="227"/>
      <c r="J3581" s="223"/>
      <c r="K3581" s="223"/>
      <c r="L3581" s="228"/>
      <c r="M3581" s="229"/>
      <c r="N3581" s="230"/>
      <c r="O3581" s="230"/>
      <c r="P3581" s="230"/>
      <c r="Q3581" s="230"/>
      <c r="R3581" s="230"/>
      <c r="S3581" s="230"/>
      <c r="T3581" s="231"/>
      <c r="AT3581" s="232" t="s">
        <v>272</v>
      </c>
      <c r="AU3581" s="232" t="s">
        <v>91</v>
      </c>
      <c r="AV3581" s="14" t="s">
        <v>97</v>
      </c>
      <c r="AW3581" s="14" t="s">
        <v>38</v>
      </c>
      <c r="AX3581" s="14" t="s">
        <v>82</v>
      </c>
      <c r="AY3581" s="232" t="s">
        <v>262</v>
      </c>
    </row>
    <row r="3582" spans="1:65" s="16" customFormat="1" ht="10">
      <c r="B3582" s="244"/>
      <c r="C3582" s="245"/>
      <c r="D3582" s="208" t="s">
        <v>272</v>
      </c>
      <c r="E3582" s="246" t="s">
        <v>44</v>
      </c>
      <c r="F3582" s="247" t="s">
        <v>291</v>
      </c>
      <c r="G3582" s="245"/>
      <c r="H3582" s="248">
        <v>180.96899999999999</v>
      </c>
      <c r="I3582" s="249"/>
      <c r="J3582" s="245"/>
      <c r="K3582" s="245"/>
      <c r="L3582" s="250"/>
      <c r="M3582" s="251"/>
      <c r="N3582" s="252"/>
      <c r="O3582" s="252"/>
      <c r="P3582" s="252"/>
      <c r="Q3582" s="252"/>
      <c r="R3582" s="252"/>
      <c r="S3582" s="252"/>
      <c r="T3582" s="253"/>
      <c r="AT3582" s="254" t="s">
        <v>272</v>
      </c>
      <c r="AU3582" s="254" t="s">
        <v>91</v>
      </c>
      <c r="AV3582" s="16" t="s">
        <v>104</v>
      </c>
      <c r="AW3582" s="16" t="s">
        <v>38</v>
      </c>
      <c r="AX3582" s="16" t="s">
        <v>89</v>
      </c>
      <c r="AY3582" s="254" t="s">
        <v>262</v>
      </c>
    </row>
    <row r="3583" spans="1:65" s="15" customFormat="1" ht="10">
      <c r="B3583" s="233"/>
      <c r="C3583" s="234"/>
      <c r="D3583" s="208" t="s">
        <v>272</v>
      </c>
      <c r="E3583" s="234"/>
      <c r="F3583" s="236" t="s">
        <v>1756</v>
      </c>
      <c r="G3583" s="234"/>
      <c r="H3583" s="237">
        <v>208.114</v>
      </c>
      <c r="I3583" s="238"/>
      <c r="J3583" s="234"/>
      <c r="K3583" s="234"/>
      <c r="L3583" s="239"/>
      <c r="M3583" s="240"/>
      <c r="N3583" s="241"/>
      <c r="O3583" s="241"/>
      <c r="P3583" s="241"/>
      <c r="Q3583" s="241"/>
      <c r="R3583" s="241"/>
      <c r="S3583" s="241"/>
      <c r="T3583" s="242"/>
      <c r="AT3583" s="243" t="s">
        <v>272</v>
      </c>
      <c r="AU3583" s="243" t="s">
        <v>91</v>
      </c>
      <c r="AV3583" s="15" t="s">
        <v>91</v>
      </c>
      <c r="AW3583" s="15" t="s">
        <v>4</v>
      </c>
      <c r="AX3583" s="15" t="s">
        <v>89</v>
      </c>
      <c r="AY3583" s="243" t="s">
        <v>262</v>
      </c>
    </row>
    <row r="3584" spans="1:65" s="2" customFormat="1" ht="21.75" customHeight="1">
      <c r="A3584" s="37"/>
      <c r="B3584" s="38"/>
      <c r="C3584" s="195" t="s">
        <v>1757</v>
      </c>
      <c r="D3584" s="195" t="s">
        <v>264</v>
      </c>
      <c r="E3584" s="196" t="s">
        <v>1758</v>
      </c>
      <c r="F3584" s="197" t="s">
        <v>1759</v>
      </c>
      <c r="G3584" s="198" t="s">
        <v>518</v>
      </c>
      <c r="H3584" s="199">
        <v>17</v>
      </c>
      <c r="I3584" s="200"/>
      <c r="J3584" s="201">
        <f>ROUND(I3584*H3584,2)</f>
        <v>0</v>
      </c>
      <c r="K3584" s="197" t="s">
        <v>268</v>
      </c>
      <c r="L3584" s="42"/>
      <c r="M3584" s="202" t="s">
        <v>44</v>
      </c>
      <c r="N3584" s="203" t="s">
        <v>53</v>
      </c>
      <c r="O3584" s="67"/>
      <c r="P3584" s="204">
        <f>O3584*H3584</f>
        <v>0</v>
      </c>
      <c r="Q3584" s="204">
        <v>1.1E-4</v>
      </c>
      <c r="R3584" s="204">
        <f>Q3584*H3584</f>
        <v>1.8700000000000001E-3</v>
      </c>
      <c r="S3584" s="204">
        <v>0</v>
      </c>
      <c r="T3584" s="205">
        <f>S3584*H3584</f>
        <v>0</v>
      </c>
      <c r="U3584" s="37"/>
      <c r="V3584" s="37"/>
      <c r="W3584" s="37"/>
      <c r="X3584" s="37"/>
      <c r="Y3584" s="37"/>
      <c r="Z3584" s="37"/>
      <c r="AA3584" s="37"/>
      <c r="AB3584" s="37"/>
      <c r="AC3584" s="37"/>
      <c r="AD3584" s="37"/>
      <c r="AE3584" s="37"/>
      <c r="AR3584" s="206" t="s">
        <v>442</v>
      </c>
      <c r="AT3584" s="206" t="s">
        <v>264</v>
      </c>
      <c r="AU3584" s="206" t="s">
        <v>91</v>
      </c>
      <c r="AY3584" s="19" t="s">
        <v>262</v>
      </c>
      <c r="BE3584" s="207">
        <f>IF(N3584="základní",J3584,0)</f>
        <v>0</v>
      </c>
      <c r="BF3584" s="207">
        <f>IF(N3584="snížená",J3584,0)</f>
        <v>0</v>
      </c>
      <c r="BG3584" s="207">
        <f>IF(N3584="zákl. přenesená",J3584,0)</f>
        <v>0</v>
      </c>
      <c r="BH3584" s="207">
        <f>IF(N3584="sníž. přenesená",J3584,0)</f>
        <v>0</v>
      </c>
      <c r="BI3584" s="207">
        <f>IF(N3584="nulová",J3584,0)</f>
        <v>0</v>
      </c>
      <c r="BJ3584" s="19" t="s">
        <v>89</v>
      </c>
      <c r="BK3584" s="207">
        <f>ROUND(I3584*H3584,2)</f>
        <v>0</v>
      </c>
      <c r="BL3584" s="19" t="s">
        <v>442</v>
      </c>
      <c r="BM3584" s="206" t="s">
        <v>1760</v>
      </c>
    </row>
    <row r="3585" spans="1:65" s="2" customFormat="1" ht="63">
      <c r="A3585" s="37"/>
      <c r="B3585" s="38"/>
      <c r="C3585" s="39"/>
      <c r="D3585" s="208" t="s">
        <v>270</v>
      </c>
      <c r="E3585" s="39"/>
      <c r="F3585" s="209" t="s">
        <v>1735</v>
      </c>
      <c r="G3585" s="39"/>
      <c r="H3585" s="39"/>
      <c r="I3585" s="118"/>
      <c r="J3585" s="39"/>
      <c r="K3585" s="39"/>
      <c r="L3585" s="42"/>
      <c r="M3585" s="210"/>
      <c r="N3585" s="211"/>
      <c r="O3585" s="67"/>
      <c r="P3585" s="67"/>
      <c r="Q3585" s="67"/>
      <c r="R3585" s="67"/>
      <c r="S3585" s="67"/>
      <c r="T3585" s="68"/>
      <c r="U3585" s="37"/>
      <c r="V3585" s="37"/>
      <c r="W3585" s="37"/>
      <c r="X3585" s="37"/>
      <c r="Y3585" s="37"/>
      <c r="Z3585" s="37"/>
      <c r="AA3585" s="37"/>
      <c r="AB3585" s="37"/>
      <c r="AC3585" s="37"/>
      <c r="AD3585" s="37"/>
      <c r="AE3585" s="37"/>
      <c r="AT3585" s="19" t="s">
        <v>270</v>
      </c>
      <c r="AU3585" s="19" t="s">
        <v>91</v>
      </c>
    </row>
    <row r="3586" spans="1:65" s="2" customFormat="1" ht="18">
      <c r="A3586" s="37"/>
      <c r="B3586" s="38"/>
      <c r="C3586" s="39"/>
      <c r="D3586" s="208" t="s">
        <v>421</v>
      </c>
      <c r="E3586" s="39"/>
      <c r="F3586" s="209" t="s">
        <v>1736</v>
      </c>
      <c r="G3586" s="39"/>
      <c r="H3586" s="39"/>
      <c r="I3586" s="118"/>
      <c r="J3586" s="39"/>
      <c r="K3586" s="39"/>
      <c r="L3586" s="42"/>
      <c r="M3586" s="210"/>
      <c r="N3586" s="211"/>
      <c r="O3586" s="67"/>
      <c r="P3586" s="67"/>
      <c r="Q3586" s="67"/>
      <c r="R3586" s="67"/>
      <c r="S3586" s="67"/>
      <c r="T3586" s="68"/>
      <c r="U3586" s="37"/>
      <c r="V3586" s="37"/>
      <c r="W3586" s="37"/>
      <c r="X3586" s="37"/>
      <c r="Y3586" s="37"/>
      <c r="Z3586" s="37"/>
      <c r="AA3586" s="37"/>
      <c r="AB3586" s="37"/>
      <c r="AC3586" s="37"/>
      <c r="AD3586" s="37"/>
      <c r="AE3586" s="37"/>
      <c r="AT3586" s="19" t="s">
        <v>421</v>
      </c>
      <c r="AU3586" s="19" t="s">
        <v>91</v>
      </c>
    </row>
    <row r="3587" spans="1:65" s="13" customFormat="1" ht="10">
      <c r="B3587" s="212"/>
      <c r="C3587" s="213"/>
      <c r="D3587" s="208" t="s">
        <v>272</v>
      </c>
      <c r="E3587" s="214" t="s">
        <v>44</v>
      </c>
      <c r="F3587" s="215" t="s">
        <v>1761</v>
      </c>
      <c r="G3587" s="213"/>
      <c r="H3587" s="214" t="s">
        <v>44</v>
      </c>
      <c r="I3587" s="216"/>
      <c r="J3587" s="213"/>
      <c r="K3587" s="213"/>
      <c r="L3587" s="217"/>
      <c r="M3587" s="218"/>
      <c r="N3587" s="219"/>
      <c r="O3587" s="219"/>
      <c r="P3587" s="219"/>
      <c r="Q3587" s="219"/>
      <c r="R3587" s="219"/>
      <c r="S3587" s="219"/>
      <c r="T3587" s="220"/>
      <c r="AT3587" s="221" t="s">
        <v>272</v>
      </c>
      <c r="AU3587" s="221" t="s">
        <v>91</v>
      </c>
      <c r="AV3587" s="13" t="s">
        <v>89</v>
      </c>
      <c r="AW3587" s="13" t="s">
        <v>38</v>
      </c>
      <c r="AX3587" s="13" t="s">
        <v>82</v>
      </c>
      <c r="AY3587" s="221" t="s">
        <v>262</v>
      </c>
    </row>
    <row r="3588" spans="1:65" s="15" customFormat="1" ht="10">
      <c r="B3588" s="233"/>
      <c r="C3588" s="234"/>
      <c r="D3588" s="208" t="s">
        <v>272</v>
      </c>
      <c r="E3588" s="235" t="s">
        <v>44</v>
      </c>
      <c r="F3588" s="236" t="s">
        <v>453</v>
      </c>
      <c r="G3588" s="234"/>
      <c r="H3588" s="237">
        <v>17</v>
      </c>
      <c r="I3588" s="238"/>
      <c r="J3588" s="234"/>
      <c r="K3588" s="234"/>
      <c r="L3588" s="239"/>
      <c r="M3588" s="240"/>
      <c r="N3588" s="241"/>
      <c r="O3588" s="241"/>
      <c r="P3588" s="241"/>
      <c r="Q3588" s="241"/>
      <c r="R3588" s="241"/>
      <c r="S3588" s="241"/>
      <c r="T3588" s="242"/>
      <c r="AT3588" s="243" t="s">
        <v>272</v>
      </c>
      <c r="AU3588" s="243" t="s">
        <v>91</v>
      </c>
      <c r="AV3588" s="15" t="s">
        <v>91</v>
      </c>
      <c r="AW3588" s="15" t="s">
        <v>38</v>
      </c>
      <c r="AX3588" s="15" t="s">
        <v>89</v>
      </c>
      <c r="AY3588" s="243" t="s">
        <v>262</v>
      </c>
    </row>
    <row r="3589" spans="1:65" s="2" customFormat="1" ht="16.5" customHeight="1">
      <c r="A3589" s="37"/>
      <c r="B3589" s="38"/>
      <c r="C3589" s="255" t="s">
        <v>1762</v>
      </c>
      <c r="D3589" s="255" t="s">
        <v>633</v>
      </c>
      <c r="E3589" s="256" t="s">
        <v>1743</v>
      </c>
      <c r="F3589" s="257" t="s">
        <v>1744</v>
      </c>
      <c r="G3589" s="258" t="s">
        <v>342</v>
      </c>
      <c r="H3589" s="259">
        <v>11.73</v>
      </c>
      <c r="I3589" s="260"/>
      <c r="J3589" s="261">
        <f>ROUND(I3589*H3589,2)</f>
        <v>0</v>
      </c>
      <c r="K3589" s="257" t="s">
        <v>268</v>
      </c>
      <c r="L3589" s="262"/>
      <c r="M3589" s="263" t="s">
        <v>44</v>
      </c>
      <c r="N3589" s="264" t="s">
        <v>53</v>
      </c>
      <c r="O3589" s="67"/>
      <c r="P3589" s="204">
        <f>O3589*H3589</f>
        <v>0</v>
      </c>
      <c r="Q3589" s="204">
        <v>1.9E-3</v>
      </c>
      <c r="R3589" s="204">
        <f>Q3589*H3589</f>
        <v>2.2287000000000001E-2</v>
      </c>
      <c r="S3589" s="204">
        <v>0</v>
      </c>
      <c r="T3589" s="205">
        <f>S3589*H3589</f>
        <v>0</v>
      </c>
      <c r="U3589" s="37"/>
      <c r="V3589" s="37"/>
      <c r="W3589" s="37"/>
      <c r="X3589" s="37"/>
      <c r="Y3589" s="37"/>
      <c r="Z3589" s="37"/>
      <c r="AA3589" s="37"/>
      <c r="AB3589" s="37"/>
      <c r="AC3589" s="37"/>
      <c r="AD3589" s="37"/>
      <c r="AE3589" s="37"/>
      <c r="AR3589" s="206" t="s">
        <v>619</v>
      </c>
      <c r="AT3589" s="206" t="s">
        <v>633</v>
      </c>
      <c r="AU3589" s="206" t="s">
        <v>91</v>
      </c>
      <c r="AY3589" s="19" t="s">
        <v>262</v>
      </c>
      <c r="BE3589" s="207">
        <f>IF(N3589="základní",J3589,0)</f>
        <v>0</v>
      </c>
      <c r="BF3589" s="207">
        <f>IF(N3589="snížená",J3589,0)</f>
        <v>0</v>
      </c>
      <c r="BG3589" s="207">
        <f>IF(N3589="zákl. přenesená",J3589,0)</f>
        <v>0</v>
      </c>
      <c r="BH3589" s="207">
        <f>IF(N3589="sníž. přenesená",J3589,0)</f>
        <v>0</v>
      </c>
      <c r="BI3589" s="207">
        <f>IF(N3589="nulová",J3589,0)</f>
        <v>0</v>
      </c>
      <c r="BJ3589" s="19" t="s">
        <v>89</v>
      </c>
      <c r="BK3589" s="207">
        <f>ROUND(I3589*H3589,2)</f>
        <v>0</v>
      </c>
      <c r="BL3589" s="19" t="s">
        <v>442</v>
      </c>
      <c r="BM3589" s="206" t="s">
        <v>1763</v>
      </c>
    </row>
    <row r="3590" spans="1:65" s="2" customFormat="1" ht="18">
      <c r="A3590" s="37"/>
      <c r="B3590" s="38"/>
      <c r="C3590" s="39"/>
      <c r="D3590" s="208" t="s">
        <v>421</v>
      </c>
      <c r="E3590" s="39"/>
      <c r="F3590" s="209" t="s">
        <v>1736</v>
      </c>
      <c r="G3590" s="39"/>
      <c r="H3590" s="39"/>
      <c r="I3590" s="118"/>
      <c r="J3590" s="39"/>
      <c r="K3590" s="39"/>
      <c r="L3590" s="42"/>
      <c r="M3590" s="210"/>
      <c r="N3590" s="211"/>
      <c r="O3590" s="67"/>
      <c r="P3590" s="67"/>
      <c r="Q3590" s="67"/>
      <c r="R3590" s="67"/>
      <c r="S3590" s="67"/>
      <c r="T3590" s="68"/>
      <c r="U3590" s="37"/>
      <c r="V3590" s="37"/>
      <c r="W3590" s="37"/>
      <c r="X3590" s="37"/>
      <c r="Y3590" s="37"/>
      <c r="Z3590" s="37"/>
      <c r="AA3590" s="37"/>
      <c r="AB3590" s="37"/>
      <c r="AC3590" s="37"/>
      <c r="AD3590" s="37"/>
      <c r="AE3590" s="37"/>
      <c r="AT3590" s="19" t="s">
        <v>421</v>
      </c>
      <c r="AU3590" s="19" t="s">
        <v>91</v>
      </c>
    </row>
    <row r="3591" spans="1:65" s="13" customFormat="1" ht="10">
      <c r="B3591" s="212"/>
      <c r="C3591" s="213"/>
      <c r="D3591" s="208" t="s">
        <v>272</v>
      </c>
      <c r="E3591" s="214" t="s">
        <v>44</v>
      </c>
      <c r="F3591" s="215" t="s">
        <v>1761</v>
      </c>
      <c r="G3591" s="213"/>
      <c r="H3591" s="214" t="s">
        <v>44</v>
      </c>
      <c r="I3591" s="216"/>
      <c r="J3591" s="213"/>
      <c r="K3591" s="213"/>
      <c r="L3591" s="217"/>
      <c r="M3591" s="218"/>
      <c r="N3591" s="219"/>
      <c r="O3591" s="219"/>
      <c r="P3591" s="219"/>
      <c r="Q3591" s="219"/>
      <c r="R3591" s="219"/>
      <c r="S3591" s="219"/>
      <c r="T3591" s="220"/>
      <c r="AT3591" s="221" t="s">
        <v>272</v>
      </c>
      <c r="AU3591" s="221" t="s">
        <v>91</v>
      </c>
      <c r="AV3591" s="13" t="s">
        <v>89</v>
      </c>
      <c r="AW3591" s="13" t="s">
        <v>38</v>
      </c>
      <c r="AX3591" s="13" t="s">
        <v>82</v>
      </c>
      <c r="AY3591" s="221" t="s">
        <v>262</v>
      </c>
    </row>
    <row r="3592" spans="1:65" s="15" customFormat="1" ht="10">
      <c r="B3592" s="233"/>
      <c r="C3592" s="234"/>
      <c r="D3592" s="208" t="s">
        <v>272</v>
      </c>
      <c r="E3592" s="235" t="s">
        <v>44</v>
      </c>
      <c r="F3592" s="236" t="s">
        <v>1764</v>
      </c>
      <c r="G3592" s="234"/>
      <c r="H3592" s="237">
        <v>10.199999999999999</v>
      </c>
      <c r="I3592" s="238"/>
      <c r="J3592" s="234"/>
      <c r="K3592" s="234"/>
      <c r="L3592" s="239"/>
      <c r="M3592" s="240"/>
      <c r="N3592" s="241"/>
      <c r="O3592" s="241"/>
      <c r="P3592" s="241"/>
      <c r="Q3592" s="241"/>
      <c r="R3592" s="241"/>
      <c r="S3592" s="241"/>
      <c r="T3592" s="242"/>
      <c r="AT3592" s="243" t="s">
        <v>272</v>
      </c>
      <c r="AU3592" s="243" t="s">
        <v>91</v>
      </c>
      <c r="AV3592" s="15" t="s">
        <v>91</v>
      </c>
      <c r="AW3592" s="15" t="s">
        <v>38</v>
      </c>
      <c r="AX3592" s="15" t="s">
        <v>89</v>
      </c>
      <c r="AY3592" s="243" t="s">
        <v>262</v>
      </c>
    </row>
    <row r="3593" spans="1:65" s="15" customFormat="1" ht="10">
      <c r="B3593" s="233"/>
      <c r="C3593" s="234"/>
      <c r="D3593" s="208" t="s">
        <v>272</v>
      </c>
      <c r="E3593" s="234"/>
      <c r="F3593" s="236" t="s">
        <v>1765</v>
      </c>
      <c r="G3593" s="234"/>
      <c r="H3593" s="237">
        <v>11.73</v>
      </c>
      <c r="I3593" s="238"/>
      <c r="J3593" s="234"/>
      <c r="K3593" s="234"/>
      <c r="L3593" s="239"/>
      <c r="M3593" s="240"/>
      <c r="N3593" s="241"/>
      <c r="O3593" s="241"/>
      <c r="P3593" s="241"/>
      <c r="Q3593" s="241"/>
      <c r="R3593" s="241"/>
      <c r="S3593" s="241"/>
      <c r="T3593" s="242"/>
      <c r="AT3593" s="243" t="s">
        <v>272</v>
      </c>
      <c r="AU3593" s="243" t="s">
        <v>91</v>
      </c>
      <c r="AV3593" s="15" t="s">
        <v>91</v>
      </c>
      <c r="AW3593" s="15" t="s">
        <v>4</v>
      </c>
      <c r="AX3593" s="15" t="s">
        <v>89</v>
      </c>
      <c r="AY3593" s="243" t="s">
        <v>262</v>
      </c>
    </row>
    <row r="3594" spans="1:65" s="2" customFormat="1" ht="21.75" customHeight="1">
      <c r="A3594" s="37"/>
      <c r="B3594" s="38"/>
      <c r="C3594" s="195" t="s">
        <v>1766</v>
      </c>
      <c r="D3594" s="195" t="s">
        <v>264</v>
      </c>
      <c r="E3594" s="196" t="s">
        <v>1767</v>
      </c>
      <c r="F3594" s="197" t="s">
        <v>1768</v>
      </c>
      <c r="G3594" s="198" t="s">
        <v>518</v>
      </c>
      <c r="H3594" s="199">
        <v>4</v>
      </c>
      <c r="I3594" s="200"/>
      <c r="J3594" s="201">
        <f>ROUND(I3594*H3594,2)</f>
        <v>0</v>
      </c>
      <c r="K3594" s="197" t="s">
        <v>268</v>
      </c>
      <c r="L3594" s="42"/>
      <c r="M3594" s="202" t="s">
        <v>44</v>
      </c>
      <c r="N3594" s="203" t="s">
        <v>53</v>
      </c>
      <c r="O3594" s="67"/>
      <c r="P3594" s="204">
        <f>O3594*H3594</f>
        <v>0</v>
      </c>
      <c r="Q3594" s="204">
        <v>1.2999999999999999E-4</v>
      </c>
      <c r="R3594" s="204">
        <f>Q3594*H3594</f>
        <v>5.1999999999999995E-4</v>
      </c>
      <c r="S3594" s="204">
        <v>0</v>
      </c>
      <c r="T3594" s="205">
        <f>S3594*H3594</f>
        <v>0</v>
      </c>
      <c r="U3594" s="37"/>
      <c r="V3594" s="37"/>
      <c r="W3594" s="37"/>
      <c r="X3594" s="37"/>
      <c r="Y3594" s="37"/>
      <c r="Z3594" s="37"/>
      <c r="AA3594" s="37"/>
      <c r="AB3594" s="37"/>
      <c r="AC3594" s="37"/>
      <c r="AD3594" s="37"/>
      <c r="AE3594" s="37"/>
      <c r="AR3594" s="206" t="s">
        <v>442</v>
      </c>
      <c r="AT3594" s="206" t="s">
        <v>264</v>
      </c>
      <c r="AU3594" s="206" t="s">
        <v>91</v>
      </c>
      <c r="AY3594" s="19" t="s">
        <v>262</v>
      </c>
      <c r="BE3594" s="207">
        <f>IF(N3594="základní",J3594,0)</f>
        <v>0</v>
      </c>
      <c r="BF3594" s="207">
        <f>IF(N3594="snížená",J3594,0)</f>
        <v>0</v>
      </c>
      <c r="BG3594" s="207">
        <f>IF(N3594="zákl. přenesená",J3594,0)</f>
        <v>0</v>
      </c>
      <c r="BH3594" s="207">
        <f>IF(N3594="sníž. přenesená",J3594,0)</f>
        <v>0</v>
      </c>
      <c r="BI3594" s="207">
        <f>IF(N3594="nulová",J3594,0)</f>
        <v>0</v>
      </c>
      <c r="BJ3594" s="19" t="s">
        <v>89</v>
      </c>
      <c r="BK3594" s="207">
        <f>ROUND(I3594*H3594,2)</f>
        <v>0</v>
      </c>
      <c r="BL3594" s="19" t="s">
        <v>442</v>
      </c>
      <c r="BM3594" s="206" t="s">
        <v>1769</v>
      </c>
    </row>
    <row r="3595" spans="1:65" s="2" customFormat="1" ht="63">
      <c r="A3595" s="37"/>
      <c r="B3595" s="38"/>
      <c r="C3595" s="39"/>
      <c r="D3595" s="208" t="s">
        <v>270</v>
      </c>
      <c r="E3595" s="39"/>
      <c r="F3595" s="209" t="s">
        <v>1735</v>
      </c>
      <c r="G3595" s="39"/>
      <c r="H3595" s="39"/>
      <c r="I3595" s="118"/>
      <c r="J3595" s="39"/>
      <c r="K3595" s="39"/>
      <c r="L3595" s="42"/>
      <c r="M3595" s="210"/>
      <c r="N3595" s="211"/>
      <c r="O3595" s="67"/>
      <c r="P3595" s="67"/>
      <c r="Q3595" s="67"/>
      <c r="R3595" s="67"/>
      <c r="S3595" s="67"/>
      <c r="T3595" s="68"/>
      <c r="U3595" s="37"/>
      <c r="V3595" s="37"/>
      <c r="W3595" s="37"/>
      <c r="X3595" s="37"/>
      <c r="Y3595" s="37"/>
      <c r="Z3595" s="37"/>
      <c r="AA3595" s="37"/>
      <c r="AB3595" s="37"/>
      <c r="AC3595" s="37"/>
      <c r="AD3595" s="37"/>
      <c r="AE3595" s="37"/>
      <c r="AT3595" s="19" t="s">
        <v>270</v>
      </c>
      <c r="AU3595" s="19" t="s">
        <v>91</v>
      </c>
    </row>
    <row r="3596" spans="1:65" s="2" customFormat="1" ht="18">
      <c r="A3596" s="37"/>
      <c r="B3596" s="38"/>
      <c r="C3596" s="39"/>
      <c r="D3596" s="208" t="s">
        <v>421</v>
      </c>
      <c r="E3596" s="39"/>
      <c r="F3596" s="209" t="s">
        <v>1751</v>
      </c>
      <c r="G3596" s="39"/>
      <c r="H3596" s="39"/>
      <c r="I3596" s="118"/>
      <c r="J3596" s="39"/>
      <c r="K3596" s="39"/>
      <c r="L3596" s="42"/>
      <c r="M3596" s="210"/>
      <c r="N3596" s="211"/>
      <c r="O3596" s="67"/>
      <c r="P3596" s="67"/>
      <c r="Q3596" s="67"/>
      <c r="R3596" s="67"/>
      <c r="S3596" s="67"/>
      <c r="T3596" s="68"/>
      <c r="U3596" s="37"/>
      <c r="V3596" s="37"/>
      <c r="W3596" s="37"/>
      <c r="X3596" s="37"/>
      <c r="Y3596" s="37"/>
      <c r="Z3596" s="37"/>
      <c r="AA3596" s="37"/>
      <c r="AB3596" s="37"/>
      <c r="AC3596" s="37"/>
      <c r="AD3596" s="37"/>
      <c r="AE3596" s="37"/>
      <c r="AT3596" s="19" t="s">
        <v>421</v>
      </c>
      <c r="AU3596" s="19" t="s">
        <v>91</v>
      </c>
    </row>
    <row r="3597" spans="1:65" s="13" customFormat="1" ht="10">
      <c r="B3597" s="212"/>
      <c r="C3597" s="213"/>
      <c r="D3597" s="208" t="s">
        <v>272</v>
      </c>
      <c r="E3597" s="214" t="s">
        <v>44</v>
      </c>
      <c r="F3597" s="215" t="s">
        <v>1761</v>
      </c>
      <c r="G3597" s="213"/>
      <c r="H3597" s="214" t="s">
        <v>44</v>
      </c>
      <c r="I3597" s="216"/>
      <c r="J3597" s="213"/>
      <c r="K3597" s="213"/>
      <c r="L3597" s="217"/>
      <c r="M3597" s="218"/>
      <c r="N3597" s="219"/>
      <c r="O3597" s="219"/>
      <c r="P3597" s="219"/>
      <c r="Q3597" s="219"/>
      <c r="R3597" s="219"/>
      <c r="S3597" s="219"/>
      <c r="T3597" s="220"/>
      <c r="AT3597" s="221" t="s">
        <v>272</v>
      </c>
      <c r="AU3597" s="221" t="s">
        <v>91</v>
      </c>
      <c r="AV3597" s="13" t="s">
        <v>89</v>
      </c>
      <c r="AW3597" s="13" t="s">
        <v>38</v>
      </c>
      <c r="AX3597" s="13" t="s">
        <v>82</v>
      </c>
      <c r="AY3597" s="221" t="s">
        <v>262</v>
      </c>
    </row>
    <row r="3598" spans="1:65" s="15" customFormat="1" ht="10">
      <c r="B3598" s="233"/>
      <c r="C3598" s="234"/>
      <c r="D3598" s="208" t="s">
        <v>272</v>
      </c>
      <c r="E3598" s="235" t="s">
        <v>44</v>
      </c>
      <c r="F3598" s="236" t="s">
        <v>104</v>
      </c>
      <c r="G3598" s="234"/>
      <c r="H3598" s="237">
        <v>4</v>
      </c>
      <c r="I3598" s="238"/>
      <c r="J3598" s="234"/>
      <c r="K3598" s="234"/>
      <c r="L3598" s="239"/>
      <c r="M3598" s="240"/>
      <c r="N3598" s="241"/>
      <c r="O3598" s="241"/>
      <c r="P3598" s="241"/>
      <c r="Q3598" s="241"/>
      <c r="R3598" s="241"/>
      <c r="S3598" s="241"/>
      <c r="T3598" s="242"/>
      <c r="AT3598" s="243" t="s">
        <v>272</v>
      </c>
      <c r="AU3598" s="243" t="s">
        <v>91</v>
      </c>
      <c r="AV3598" s="15" t="s">
        <v>91</v>
      </c>
      <c r="AW3598" s="15" t="s">
        <v>38</v>
      </c>
      <c r="AX3598" s="15" t="s">
        <v>89</v>
      </c>
      <c r="AY3598" s="243" t="s">
        <v>262</v>
      </c>
    </row>
    <row r="3599" spans="1:65" s="2" customFormat="1" ht="16.5" customHeight="1">
      <c r="A3599" s="37"/>
      <c r="B3599" s="38"/>
      <c r="C3599" s="255" t="s">
        <v>1770</v>
      </c>
      <c r="D3599" s="255" t="s">
        <v>633</v>
      </c>
      <c r="E3599" s="256" t="s">
        <v>1743</v>
      </c>
      <c r="F3599" s="257" t="s">
        <v>1744</v>
      </c>
      <c r="G3599" s="258" t="s">
        <v>342</v>
      </c>
      <c r="H3599" s="259">
        <v>2.76</v>
      </c>
      <c r="I3599" s="260"/>
      <c r="J3599" s="261">
        <f>ROUND(I3599*H3599,2)</f>
        <v>0</v>
      </c>
      <c r="K3599" s="257" t="s">
        <v>268</v>
      </c>
      <c r="L3599" s="262"/>
      <c r="M3599" s="263" t="s">
        <v>44</v>
      </c>
      <c r="N3599" s="264" t="s">
        <v>53</v>
      </c>
      <c r="O3599" s="67"/>
      <c r="P3599" s="204">
        <f>O3599*H3599</f>
        <v>0</v>
      </c>
      <c r="Q3599" s="204">
        <v>1.9E-3</v>
      </c>
      <c r="R3599" s="204">
        <f>Q3599*H3599</f>
        <v>5.2439999999999995E-3</v>
      </c>
      <c r="S3599" s="204">
        <v>0</v>
      </c>
      <c r="T3599" s="205">
        <f>S3599*H3599</f>
        <v>0</v>
      </c>
      <c r="U3599" s="37"/>
      <c r="V3599" s="37"/>
      <c r="W3599" s="37"/>
      <c r="X3599" s="37"/>
      <c r="Y3599" s="37"/>
      <c r="Z3599" s="37"/>
      <c r="AA3599" s="37"/>
      <c r="AB3599" s="37"/>
      <c r="AC3599" s="37"/>
      <c r="AD3599" s="37"/>
      <c r="AE3599" s="37"/>
      <c r="AR3599" s="206" t="s">
        <v>619</v>
      </c>
      <c r="AT3599" s="206" t="s">
        <v>633</v>
      </c>
      <c r="AU3599" s="206" t="s">
        <v>91</v>
      </c>
      <c r="AY3599" s="19" t="s">
        <v>262</v>
      </c>
      <c r="BE3599" s="207">
        <f>IF(N3599="základní",J3599,0)</f>
        <v>0</v>
      </c>
      <c r="BF3599" s="207">
        <f>IF(N3599="snížená",J3599,0)</f>
        <v>0</v>
      </c>
      <c r="BG3599" s="207">
        <f>IF(N3599="zákl. přenesená",J3599,0)</f>
        <v>0</v>
      </c>
      <c r="BH3599" s="207">
        <f>IF(N3599="sníž. přenesená",J3599,0)</f>
        <v>0</v>
      </c>
      <c r="BI3599" s="207">
        <f>IF(N3599="nulová",J3599,0)</f>
        <v>0</v>
      </c>
      <c r="BJ3599" s="19" t="s">
        <v>89</v>
      </c>
      <c r="BK3599" s="207">
        <f>ROUND(I3599*H3599,2)</f>
        <v>0</v>
      </c>
      <c r="BL3599" s="19" t="s">
        <v>442</v>
      </c>
      <c r="BM3599" s="206" t="s">
        <v>1771</v>
      </c>
    </row>
    <row r="3600" spans="1:65" s="2" customFormat="1" ht="18">
      <c r="A3600" s="37"/>
      <c r="B3600" s="38"/>
      <c r="C3600" s="39"/>
      <c r="D3600" s="208" t="s">
        <v>421</v>
      </c>
      <c r="E3600" s="39"/>
      <c r="F3600" s="209" t="s">
        <v>1751</v>
      </c>
      <c r="G3600" s="39"/>
      <c r="H3600" s="39"/>
      <c r="I3600" s="118"/>
      <c r="J3600" s="39"/>
      <c r="K3600" s="39"/>
      <c r="L3600" s="42"/>
      <c r="M3600" s="210"/>
      <c r="N3600" s="211"/>
      <c r="O3600" s="67"/>
      <c r="P3600" s="67"/>
      <c r="Q3600" s="67"/>
      <c r="R3600" s="67"/>
      <c r="S3600" s="67"/>
      <c r="T3600" s="68"/>
      <c r="U3600" s="37"/>
      <c r="V3600" s="37"/>
      <c r="W3600" s="37"/>
      <c r="X3600" s="37"/>
      <c r="Y3600" s="37"/>
      <c r="Z3600" s="37"/>
      <c r="AA3600" s="37"/>
      <c r="AB3600" s="37"/>
      <c r="AC3600" s="37"/>
      <c r="AD3600" s="37"/>
      <c r="AE3600" s="37"/>
      <c r="AT3600" s="19" t="s">
        <v>421</v>
      </c>
      <c r="AU3600" s="19" t="s">
        <v>91</v>
      </c>
    </row>
    <row r="3601" spans="1:65" s="13" customFormat="1" ht="10">
      <c r="B3601" s="212"/>
      <c r="C3601" s="213"/>
      <c r="D3601" s="208" t="s">
        <v>272</v>
      </c>
      <c r="E3601" s="214" t="s">
        <v>44</v>
      </c>
      <c r="F3601" s="215" t="s">
        <v>1761</v>
      </c>
      <c r="G3601" s="213"/>
      <c r="H3601" s="214" t="s">
        <v>44</v>
      </c>
      <c r="I3601" s="216"/>
      <c r="J3601" s="213"/>
      <c r="K3601" s="213"/>
      <c r="L3601" s="217"/>
      <c r="M3601" s="218"/>
      <c r="N3601" s="219"/>
      <c r="O3601" s="219"/>
      <c r="P3601" s="219"/>
      <c r="Q3601" s="219"/>
      <c r="R3601" s="219"/>
      <c r="S3601" s="219"/>
      <c r="T3601" s="220"/>
      <c r="AT3601" s="221" t="s">
        <v>272</v>
      </c>
      <c r="AU3601" s="221" t="s">
        <v>91</v>
      </c>
      <c r="AV3601" s="13" t="s">
        <v>89</v>
      </c>
      <c r="AW3601" s="13" t="s">
        <v>38</v>
      </c>
      <c r="AX3601" s="13" t="s">
        <v>82</v>
      </c>
      <c r="AY3601" s="221" t="s">
        <v>262</v>
      </c>
    </row>
    <row r="3602" spans="1:65" s="15" customFormat="1" ht="10">
      <c r="B3602" s="233"/>
      <c r="C3602" s="234"/>
      <c r="D3602" s="208" t="s">
        <v>272</v>
      </c>
      <c r="E3602" s="235" t="s">
        <v>44</v>
      </c>
      <c r="F3602" s="236" t="s">
        <v>1772</v>
      </c>
      <c r="G3602" s="234"/>
      <c r="H3602" s="237">
        <v>2.4</v>
      </c>
      <c r="I3602" s="238"/>
      <c r="J3602" s="234"/>
      <c r="K3602" s="234"/>
      <c r="L3602" s="239"/>
      <c r="M3602" s="240"/>
      <c r="N3602" s="241"/>
      <c r="O3602" s="241"/>
      <c r="P3602" s="241"/>
      <c r="Q3602" s="241"/>
      <c r="R3602" s="241"/>
      <c r="S3602" s="241"/>
      <c r="T3602" s="242"/>
      <c r="AT3602" s="243" t="s">
        <v>272</v>
      </c>
      <c r="AU3602" s="243" t="s">
        <v>91</v>
      </c>
      <c r="AV3602" s="15" t="s">
        <v>91</v>
      </c>
      <c r="AW3602" s="15" t="s">
        <v>38</v>
      </c>
      <c r="AX3602" s="15" t="s">
        <v>89</v>
      </c>
      <c r="AY3602" s="243" t="s">
        <v>262</v>
      </c>
    </row>
    <row r="3603" spans="1:65" s="15" customFormat="1" ht="10">
      <c r="B3603" s="233"/>
      <c r="C3603" s="234"/>
      <c r="D3603" s="208" t="s">
        <v>272</v>
      </c>
      <c r="E3603" s="234"/>
      <c r="F3603" s="236" t="s">
        <v>1773</v>
      </c>
      <c r="G3603" s="234"/>
      <c r="H3603" s="237">
        <v>2.76</v>
      </c>
      <c r="I3603" s="238"/>
      <c r="J3603" s="234"/>
      <c r="K3603" s="234"/>
      <c r="L3603" s="239"/>
      <c r="M3603" s="240"/>
      <c r="N3603" s="241"/>
      <c r="O3603" s="241"/>
      <c r="P3603" s="241"/>
      <c r="Q3603" s="241"/>
      <c r="R3603" s="241"/>
      <c r="S3603" s="241"/>
      <c r="T3603" s="242"/>
      <c r="AT3603" s="243" t="s">
        <v>272</v>
      </c>
      <c r="AU3603" s="243" t="s">
        <v>91</v>
      </c>
      <c r="AV3603" s="15" t="s">
        <v>91</v>
      </c>
      <c r="AW3603" s="15" t="s">
        <v>4</v>
      </c>
      <c r="AX3603" s="15" t="s">
        <v>89</v>
      </c>
      <c r="AY3603" s="243" t="s">
        <v>262</v>
      </c>
    </row>
    <row r="3604" spans="1:65" s="2" customFormat="1" ht="16.5" customHeight="1">
      <c r="A3604" s="37"/>
      <c r="B3604" s="38"/>
      <c r="C3604" s="195" t="s">
        <v>1774</v>
      </c>
      <c r="D3604" s="195" t="s">
        <v>264</v>
      </c>
      <c r="E3604" s="196" t="s">
        <v>1775</v>
      </c>
      <c r="F3604" s="197" t="s">
        <v>1776</v>
      </c>
      <c r="G3604" s="198" t="s">
        <v>342</v>
      </c>
      <c r="H3604" s="199">
        <v>763.50099999999998</v>
      </c>
      <c r="I3604" s="200"/>
      <c r="J3604" s="201">
        <f>ROUND(I3604*H3604,2)</f>
        <v>0</v>
      </c>
      <c r="K3604" s="197" t="s">
        <v>268</v>
      </c>
      <c r="L3604" s="42"/>
      <c r="M3604" s="202" t="s">
        <v>44</v>
      </c>
      <c r="N3604" s="203" t="s">
        <v>53</v>
      </c>
      <c r="O3604" s="67"/>
      <c r="P3604" s="204">
        <f>O3604*H3604</f>
        <v>0</v>
      </c>
      <c r="Q3604" s="204">
        <v>0</v>
      </c>
      <c r="R3604" s="204">
        <f>Q3604*H3604</f>
        <v>0</v>
      </c>
      <c r="S3604" s="204">
        <v>0</v>
      </c>
      <c r="T3604" s="205">
        <f>S3604*H3604</f>
        <v>0</v>
      </c>
      <c r="U3604" s="37"/>
      <c r="V3604" s="37"/>
      <c r="W3604" s="37"/>
      <c r="X3604" s="37"/>
      <c r="Y3604" s="37"/>
      <c r="Z3604" s="37"/>
      <c r="AA3604" s="37"/>
      <c r="AB3604" s="37"/>
      <c r="AC3604" s="37"/>
      <c r="AD3604" s="37"/>
      <c r="AE3604" s="37"/>
      <c r="AR3604" s="206" t="s">
        <v>442</v>
      </c>
      <c r="AT3604" s="206" t="s">
        <v>264</v>
      </c>
      <c r="AU3604" s="206" t="s">
        <v>91</v>
      </c>
      <c r="AY3604" s="19" t="s">
        <v>262</v>
      </c>
      <c r="BE3604" s="207">
        <f>IF(N3604="základní",J3604,0)</f>
        <v>0</v>
      </c>
      <c r="BF3604" s="207">
        <f>IF(N3604="snížená",J3604,0)</f>
        <v>0</v>
      </c>
      <c r="BG3604" s="207">
        <f>IF(N3604="zákl. přenesená",J3604,0)</f>
        <v>0</v>
      </c>
      <c r="BH3604" s="207">
        <f>IF(N3604="sníž. přenesená",J3604,0)</f>
        <v>0</v>
      </c>
      <c r="BI3604" s="207">
        <f>IF(N3604="nulová",J3604,0)</f>
        <v>0</v>
      </c>
      <c r="BJ3604" s="19" t="s">
        <v>89</v>
      </c>
      <c r="BK3604" s="207">
        <f>ROUND(I3604*H3604,2)</f>
        <v>0</v>
      </c>
      <c r="BL3604" s="19" t="s">
        <v>442</v>
      </c>
      <c r="BM3604" s="206" t="s">
        <v>1777</v>
      </c>
    </row>
    <row r="3605" spans="1:65" s="2" customFormat="1" ht="36">
      <c r="A3605" s="37"/>
      <c r="B3605" s="38"/>
      <c r="C3605" s="39"/>
      <c r="D3605" s="208" t="s">
        <v>270</v>
      </c>
      <c r="E3605" s="39"/>
      <c r="F3605" s="209" t="s">
        <v>1778</v>
      </c>
      <c r="G3605" s="39"/>
      <c r="H3605" s="39"/>
      <c r="I3605" s="118"/>
      <c r="J3605" s="39"/>
      <c r="K3605" s="39"/>
      <c r="L3605" s="42"/>
      <c r="M3605" s="210"/>
      <c r="N3605" s="211"/>
      <c r="O3605" s="67"/>
      <c r="P3605" s="67"/>
      <c r="Q3605" s="67"/>
      <c r="R3605" s="67"/>
      <c r="S3605" s="67"/>
      <c r="T3605" s="68"/>
      <c r="U3605" s="37"/>
      <c r="V3605" s="37"/>
      <c r="W3605" s="37"/>
      <c r="X3605" s="37"/>
      <c r="Y3605" s="37"/>
      <c r="Z3605" s="37"/>
      <c r="AA3605" s="37"/>
      <c r="AB3605" s="37"/>
      <c r="AC3605" s="37"/>
      <c r="AD3605" s="37"/>
      <c r="AE3605" s="37"/>
      <c r="AT3605" s="19" t="s">
        <v>270</v>
      </c>
      <c r="AU3605" s="19" t="s">
        <v>91</v>
      </c>
    </row>
    <row r="3606" spans="1:65" s="2" customFormat="1" ht="18">
      <c r="A3606" s="37"/>
      <c r="B3606" s="38"/>
      <c r="C3606" s="39"/>
      <c r="D3606" s="208" t="s">
        <v>421</v>
      </c>
      <c r="E3606" s="39"/>
      <c r="F3606" s="209" t="s">
        <v>1703</v>
      </c>
      <c r="G3606" s="39"/>
      <c r="H3606" s="39"/>
      <c r="I3606" s="118"/>
      <c r="J3606" s="39"/>
      <c r="K3606" s="39"/>
      <c r="L3606" s="42"/>
      <c r="M3606" s="210"/>
      <c r="N3606" s="211"/>
      <c r="O3606" s="67"/>
      <c r="P3606" s="67"/>
      <c r="Q3606" s="67"/>
      <c r="R3606" s="67"/>
      <c r="S3606" s="67"/>
      <c r="T3606" s="68"/>
      <c r="U3606" s="37"/>
      <c r="V3606" s="37"/>
      <c r="W3606" s="37"/>
      <c r="X3606" s="37"/>
      <c r="Y3606" s="37"/>
      <c r="Z3606" s="37"/>
      <c r="AA3606" s="37"/>
      <c r="AB3606" s="37"/>
      <c r="AC3606" s="37"/>
      <c r="AD3606" s="37"/>
      <c r="AE3606" s="37"/>
      <c r="AT3606" s="19" t="s">
        <v>421</v>
      </c>
      <c r="AU3606" s="19" t="s">
        <v>91</v>
      </c>
    </row>
    <row r="3607" spans="1:65" s="13" customFormat="1" ht="10">
      <c r="B3607" s="212"/>
      <c r="C3607" s="213"/>
      <c r="D3607" s="208" t="s">
        <v>272</v>
      </c>
      <c r="E3607" s="214" t="s">
        <v>44</v>
      </c>
      <c r="F3607" s="215" t="s">
        <v>1779</v>
      </c>
      <c r="G3607" s="213"/>
      <c r="H3607" s="214" t="s">
        <v>44</v>
      </c>
      <c r="I3607" s="216"/>
      <c r="J3607" s="213"/>
      <c r="K3607" s="213"/>
      <c r="L3607" s="217"/>
      <c r="M3607" s="218"/>
      <c r="N3607" s="219"/>
      <c r="O3607" s="219"/>
      <c r="P3607" s="219"/>
      <c r="Q3607" s="219"/>
      <c r="R3607" s="219"/>
      <c r="S3607" s="219"/>
      <c r="T3607" s="220"/>
      <c r="AT3607" s="221" t="s">
        <v>272</v>
      </c>
      <c r="AU3607" s="221" t="s">
        <v>91</v>
      </c>
      <c r="AV3607" s="13" t="s">
        <v>89</v>
      </c>
      <c r="AW3607" s="13" t="s">
        <v>38</v>
      </c>
      <c r="AX3607" s="13" t="s">
        <v>82</v>
      </c>
      <c r="AY3607" s="221" t="s">
        <v>262</v>
      </c>
    </row>
    <row r="3608" spans="1:65" s="13" customFormat="1" ht="10">
      <c r="B3608" s="212"/>
      <c r="C3608" s="213"/>
      <c r="D3608" s="208" t="s">
        <v>272</v>
      </c>
      <c r="E3608" s="214" t="s">
        <v>44</v>
      </c>
      <c r="F3608" s="215" t="s">
        <v>1705</v>
      </c>
      <c r="G3608" s="213"/>
      <c r="H3608" s="214" t="s">
        <v>44</v>
      </c>
      <c r="I3608" s="216"/>
      <c r="J3608" s="213"/>
      <c r="K3608" s="213"/>
      <c r="L3608" s="217"/>
      <c r="M3608" s="218"/>
      <c r="N3608" s="219"/>
      <c r="O3608" s="219"/>
      <c r="P3608" s="219"/>
      <c r="Q3608" s="219"/>
      <c r="R3608" s="219"/>
      <c r="S3608" s="219"/>
      <c r="T3608" s="220"/>
      <c r="AT3608" s="221" t="s">
        <v>272</v>
      </c>
      <c r="AU3608" s="221" t="s">
        <v>91</v>
      </c>
      <c r="AV3608" s="13" t="s">
        <v>89</v>
      </c>
      <c r="AW3608" s="13" t="s">
        <v>38</v>
      </c>
      <c r="AX3608" s="13" t="s">
        <v>82</v>
      </c>
      <c r="AY3608" s="221" t="s">
        <v>262</v>
      </c>
    </row>
    <row r="3609" spans="1:65" s="15" customFormat="1" ht="10">
      <c r="B3609" s="233"/>
      <c r="C3609" s="234"/>
      <c r="D3609" s="208" t="s">
        <v>272</v>
      </c>
      <c r="E3609" s="235" t="s">
        <v>44</v>
      </c>
      <c r="F3609" s="236" t="s">
        <v>1706</v>
      </c>
      <c r="G3609" s="234"/>
      <c r="H3609" s="237">
        <v>631.23500000000001</v>
      </c>
      <c r="I3609" s="238"/>
      <c r="J3609" s="234"/>
      <c r="K3609" s="234"/>
      <c r="L3609" s="239"/>
      <c r="M3609" s="240"/>
      <c r="N3609" s="241"/>
      <c r="O3609" s="241"/>
      <c r="P3609" s="241"/>
      <c r="Q3609" s="241"/>
      <c r="R3609" s="241"/>
      <c r="S3609" s="241"/>
      <c r="T3609" s="242"/>
      <c r="AT3609" s="243" t="s">
        <v>272</v>
      </c>
      <c r="AU3609" s="243" t="s">
        <v>91</v>
      </c>
      <c r="AV3609" s="15" t="s">
        <v>91</v>
      </c>
      <c r="AW3609" s="15" t="s">
        <v>38</v>
      </c>
      <c r="AX3609" s="15" t="s">
        <v>82</v>
      </c>
      <c r="AY3609" s="243" t="s">
        <v>262</v>
      </c>
    </row>
    <row r="3610" spans="1:65" s="15" customFormat="1" ht="10">
      <c r="B3610" s="233"/>
      <c r="C3610" s="234"/>
      <c r="D3610" s="208" t="s">
        <v>272</v>
      </c>
      <c r="E3610" s="235" t="s">
        <v>44</v>
      </c>
      <c r="F3610" s="236" t="s">
        <v>1707</v>
      </c>
      <c r="G3610" s="234"/>
      <c r="H3610" s="237">
        <v>22.8</v>
      </c>
      <c r="I3610" s="238"/>
      <c r="J3610" s="234"/>
      <c r="K3610" s="234"/>
      <c r="L3610" s="239"/>
      <c r="M3610" s="240"/>
      <c r="N3610" s="241"/>
      <c r="O3610" s="241"/>
      <c r="P3610" s="241"/>
      <c r="Q3610" s="241"/>
      <c r="R3610" s="241"/>
      <c r="S3610" s="241"/>
      <c r="T3610" s="242"/>
      <c r="AT3610" s="243" t="s">
        <v>272</v>
      </c>
      <c r="AU3610" s="243" t="s">
        <v>91</v>
      </c>
      <c r="AV3610" s="15" t="s">
        <v>91</v>
      </c>
      <c r="AW3610" s="15" t="s">
        <v>38</v>
      </c>
      <c r="AX3610" s="15" t="s">
        <v>82</v>
      </c>
      <c r="AY3610" s="243" t="s">
        <v>262</v>
      </c>
    </row>
    <row r="3611" spans="1:65" s="15" customFormat="1" ht="10">
      <c r="B3611" s="233"/>
      <c r="C3611" s="234"/>
      <c r="D3611" s="208" t="s">
        <v>272</v>
      </c>
      <c r="E3611" s="235" t="s">
        <v>44</v>
      </c>
      <c r="F3611" s="236" t="s">
        <v>1708</v>
      </c>
      <c r="G3611" s="234"/>
      <c r="H3611" s="237">
        <v>-2.25</v>
      </c>
      <c r="I3611" s="238"/>
      <c r="J3611" s="234"/>
      <c r="K3611" s="234"/>
      <c r="L3611" s="239"/>
      <c r="M3611" s="240"/>
      <c r="N3611" s="241"/>
      <c r="O3611" s="241"/>
      <c r="P3611" s="241"/>
      <c r="Q3611" s="241"/>
      <c r="R3611" s="241"/>
      <c r="S3611" s="241"/>
      <c r="T3611" s="242"/>
      <c r="AT3611" s="243" t="s">
        <v>272</v>
      </c>
      <c r="AU3611" s="243" t="s">
        <v>91</v>
      </c>
      <c r="AV3611" s="15" t="s">
        <v>91</v>
      </c>
      <c r="AW3611" s="15" t="s">
        <v>38</v>
      </c>
      <c r="AX3611" s="15" t="s">
        <v>82</v>
      </c>
      <c r="AY3611" s="243" t="s">
        <v>262</v>
      </c>
    </row>
    <row r="3612" spans="1:65" s="15" customFormat="1" ht="10">
      <c r="B3612" s="233"/>
      <c r="C3612" s="234"/>
      <c r="D3612" s="208" t="s">
        <v>272</v>
      </c>
      <c r="E3612" s="235" t="s">
        <v>44</v>
      </c>
      <c r="F3612" s="236" t="s">
        <v>1709</v>
      </c>
      <c r="G3612" s="234"/>
      <c r="H3612" s="237">
        <v>-110.78100000000001</v>
      </c>
      <c r="I3612" s="238"/>
      <c r="J3612" s="234"/>
      <c r="K3612" s="234"/>
      <c r="L3612" s="239"/>
      <c r="M3612" s="240"/>
      <c r="N3612" s="241"/>
      <c r="O3612" s="241"/>
      <c r="P3612" s="241"/>
      <c r="Q3612" s="241"/>
      <c r="R3612" s="241"/>
      <c r="S3612" s="241"/>
      <c r="T3612" s="242"/>
      <c r="AT3612" s="243" t="s">
        <v>272</v>
      </c>
      <c r="AU3612" s="243" t="s">
        <v>91</v>
      </c>
      <c r="AV3612" s="15" t="s">
        <v>91</v>
      </c>
      <c r="AW3612" s="15" t="s">
        <v>38</v>
      </c>
      <c r="AX3612" s="15" t="s">
        <v>82</v>
      </c>
      <c r="AY3612" s="243" t="s">
        <v>262</v>
      </c>
    </row>
    <row r="3613" spans="1:65" s="15" customFormat="1" ht="10">
      <c r="B3613" s="233"/>
      <c r="C3613" s="234"/>
      <c r="D3613" s="208" t="s">
        <v>272</v>
      </c>
      <c r="E3613" s="235" t="s">
        <v>44</v>
      </c>
      <c r="F3613" s="236" t="s">
        <v>1710</v>
      </c>
      <c r="G3613" s="234"/>
      <c r="H3613" s="237">
        <v>5.74</v>
      </c>
      <c r="I3613" s="238"/>
      <c r="J3613" s="234"/>
      <c r="K3613" s="234"/>
      <c r="L3613" s="239"/>
      <c r="M3613" s="240"/>
      <c r="N3613" s="241"/>
      <c r="O3613" s="241"/>
      <c r="P3613" s="241"/>
      <c r="Q3613" s="241"/>
      <c r="R3613" s="241"/>
      <c r="S3613" s="241"/>
      <c r="T3613" s="242"/>
      <c r="AT3613" s="243" t="s">
        <v>272</v>
      </c>
      <c r="AU3613" s="243" t="s">
        <v>91</v>
      </c>
      <c r="AV3613" s="15" t="s">
        <v>91</v>
      </c>
      <c r="AW3613" s="15" t="s">
        <v>38</v>
      </c>
      <c r="AX3613" s="15" t="s">
        <v>82</v>
      </c>
      <c r="AY3613" s="243" t="s">
        <v>262</v>
      </c>
    </row>
    <row r="3614" spans="1:65" s="14" customFormat="1" ht="10">
      <c r="B3614" s="222"/>
      <c r="C3614" s="223"/>
      <c r="D3614" s="208" t="s">
        <v>272</v>
      </c>
      <c r="E3614" s="224" t="s">
        <v>44</v>
      </c>
      <c r="F3614" s="225" t="s">
        <v>284</v>
      </c>
      <c r="G3614" s="223"/>
      <c r="H3614" s="226">
        <v>546.74399999999991</v>
      </c>
      <c r="I3614" s="227"/>
      <c r="J3614" s="223"/>
      <c r="K3614" s="223"/>
      <c r="L3614" s="228"/>
      <c r="M3614" s="229"/>
      <c r="N3614" s="230"/>
      <c r="O3614" s="230"/>
      <c r="P3614" s="230"/>
      <c r="Q3614" s="230"/>
      <c r="R3614" s="230"/>
      <c r="S3614" s="230"/>
      <c r="T3614" s="231"/>
      <c r="AT3614" s="232" t="s">
        <v>272</v>
      </c>
      <c r="AU3614" s="232" t="s">
        <v>91</v>
      </c>
      <c r="AV3614" s="14" t="s">
        <v>97</v>
      </c>
      <c r="AW3614" s="14" t="s">
        <v>38</v>
      </c>
      <c r="AX3614" s="14" t="s">
        <v>82</v>
      </c>
      <c r="AY3614" s="232" t="s">
        <v>262</v>
      </c>
    </row>
    <row r="3615" spans="1:65" s="13" customFormat="1" ht="10">
      <c r="B3615" s="212"/>
      <c r="C3615" s="213"/>
      <c r="D3615" s="208" t="s">
        <v>272</v>
      </c>
      <c r="E3615" s="214" t="s">
        <v>44</v>
      </c>
      <c r="F3615" s="215" t="s">
        <v>1711</v>
      </c>
      <c r="G3615" s="213"/>
      <c r="H3615" s="214" t="s">
        <v>44</v>
      </c>
      <c r="I3615" s="216"/>
      <c r="J3615" s="213"/>
      <c r="K3615" s="213"/>
      <c r="L3615" s="217"/>
      <c r="M3615" s="218"/>
      <c r="N3615" s="219"/>
      <c r="O3615" s="219"/>
      <c r="P3615" s="219"/>
      <c r="Q3615" s="219"/>
      <c r="R3615" s="219"/>
      <c r="S3615" s="219"/>
      <c r="T3615" s="220"/>
      <c r="AT3615" s="221" t="s">
        <v>272</v>
      </c>
      <c r="AU3615" s="221" t="s">
        <v>91</v>
      </c>
      <c r="AV3615" s="13" t="s">
        <v>89</v>
      </c>
      <c r="AW3615" s="13" t="s">
        <v>38</v>
      </c>
      <c r="AX3615" s="13" t="s">
        <v>82</v>
      </c>
      <c r="AY3615" s="221" t="s">
        <v>262</v>
      </c>
    </row>
    <row r="3616" spans="1:65" s="15" customFormat="1" ht="10">
      <c r="B3616" s="233"/>
      <c r="C3616" s="234"/>
      <c r="D3616" s="208" t="s">
        <v>272</v>
      </c>
      <c r="E3616" s="235" t="s">
        <v>44</v>
      </c>
      <c r="F3616" s="236" t="s">
        <v>1780</v>
      </c>
      <c r="G3616" s="234"/>
      <c r="H3616" s="237">
        <v>105.041</v>
      </c>
      <c r="I3616" s="238"/>
      <c r="J3616" s="234"/>
      <c r="K3616" s="234"/>
      <c r="L3616" s="239"/>
      <c r="M3616" s="240"/>
      <c r="N3616" s="241"/>
      <c r="O3616" s="241"/>
      <c r="P3616" s="241"/>
      <c r="Q3616" s="241"/>
      <c r="R3616" s="241"/>
      <c r="S3616" s="241"/>
      <c r="T3616" s="242"/>
      <c r="AT3616" s="243" t="s">
        <v>272</v>
      </c>
      <c r="AU3616" s="243" t="s">
        <v>91</v>
      </c>
      <c r="AV3616" s="15" t="s">
        <v>91</v>
      </c>
      <c r="AW3616" s="15" t="s">
        <v>38</v>
      </c>
      <c r="AX3616" s="15" t="s">
        <v>82</v>
      </c>
      <c r="AY3616" s="243" t="s">
        <v>262</v>
      </c>
    </row>
    <row r="3617" spans="2:51" s="15" customFormat="1" ht="10">
      <c r="B3617" s="233"/>
      <c r="C3617" s="234"/>
      <c r="D3617" s="208" t="s">
        <v>272</v>
      </c>
      <c r="E3617" s="235" t="s">
        <v>44</v>
      </c>
      <c r="F3617" s="236" t="s">
        <v>1713</v>
      </c>
      <c r="G3617" s="234"/>
      <c r="H3617" s="237">
        <v>-3.52</v>
      </c>
      <c r="I3617" s="238"/>
      <c r="J3617" s="234"/>
      <c r="K3617" s="234"/>
      <c r="L3617" s="239"/>
      <c r="M3617" s="240"/>
      <c r="N3617" s="241"/>
      <c r="O3617" s="241"/>
      <c r="P3617" s="241"/>
      <c r="Q3617" s="241"/>
      <c r="R3617" s="241"/>
      <c r="S3617" s="241"/>
      <c r="T3617" s="242"/>
      <c r="AT3617" s="243" t="s">
        <v>272</v>
      </c>
      <c r="AU3617" s="243" t="s">
        <v>91</v>
      </c>
      <c r="AV3617" s="15" t="s">
        <v>91</v>
      </c>
      <c r="AW3617" s="15" t="s">
        <v>38</v>
      </c>
      <c r="AX3617" s="15" t="s">
        <v>82</v>
      </c>
      <c r="AY3617" s="243" t="s">
        <v>262</v>
      </c>
    </row>
    <row r="3618" spans="2:51" s="14" customFormat="1" ht="10">
      <c r="B3618" s="222"/>
      <c r="C3618" s="223"/>
      <c r="D3618" s="208" t="s">
        <v>272</v>
      </c>
      <c r="E3618" s="224" t="s">
        <v>44</v>
      </c>
      <c r="F3618" s="225" t="s">
        <v>284</v>
      </c>
      <c r="G3618" s="223"/>
      <c r="H3618" s="226">
        <v>101.521</v>
      </c>
      <c r="I3618" s="227"/>
      <c r="J3618" s="223"/>
      <c r="K3618" s="223"/>
      <c r="L3618" s="228"/>
      <c r="M3618" s="229"/>
      <c r="N3618" s="230"/>
      <c r="O3618" s="230"/>
      <c r="P3618" s="230"/>
      <c r="Q3618" s="230"/>
      <c r="R3618" s="230"/>
      <c r="S3618" s="230"/>
      <c r="T3618" s="231"/>
      <c r="AT3618" s="232" t="s">
        <v>272</v>
      </c>
      <c r="AU3618" s="232" t="s">
        <v>91</v>
      </c>
      <c r="AV3618" s="14" t="s">
        <v>97</v>
      </c>
      <c r="AW3618" s="14" t="s">
        <v>38</v>
      </c>
      <c r="AX3618" s="14" t="s">
        <v>82</v>
      </c>
      <c r="AY3618" s="232" t="s">
        <v>262</v>
      </c>
    </row>
    <row r="3619" spans="2:51" s="13" customFormat="1" ht="10">
      <c r="B3619" s="212"/>
      <c r="C3619" s="213"/>
      <c r="D3619" s="208" t="s">
        <v>272</v>
      </c>
      <c r="E3619" s="214" t="s">
        <v>44</v>
      </c>
      <c r="F3619" s="215" t="s">
        <v>550</v>
      </c>
      <c r="G3619" s="213"/>
      <c r="H3619" s="214" t="s">
        <v>44</v>
      </c>
      <c r="I3619" s="216"/>
      <c r="J3619" s="213"/>
      <c r="K3619" s="213"/>
      <c r="L3619" s="217"/>
      <c r="M3619" s="218"/>
      <c r="N3619" s="219"/>
      <c r="O3619" s="219"/>
      <c r="P3619" s="219"/>
      <c r="Q3619" s="219"/>
      <c r="R3619" s="219"/>
      <c r="S3619" s="219"/>
      <c r="T3619" s="220"/>
      <c r="AT3619" s="221" t="s">
        <v>272</v>
      </c>
      <c r="AU3619" s="221" t="s">
        <v>91</v>
      </c>
      <c r="AV3619" s="13" t="s">
        <v>89</v>
      </c>
      <c r="AW3619" s="13" t="s">
        <v>38</v>
      </c>
      <c r="AX3619" s="13" t="s">
        <v>82</v>
      </c>
      <c r="AY3619" s="221" t="s">
        <v>262</v>
      </c>
    </row>
    <row r="3620" spans="2:51" s="13" customFormat="1" ht="10">
      <c r="B3620" s="212"/>
      <c r="C3620" s="213"/>
      <c r="D3620" s="208" t="s">
        <v>272</v>
      </c>
      <c r="E3620" s="214" t="s">
        <v>44</v>
      </c>
      <c r="F3620" s="215" t="s">
        <v>1714</v>
      </c>
      <c r="G3620" s="213"/>
      <c r="H3620" s="214" t="s">
        <v>44</v>
      </c>
      <c r="I3620" s="216"/>
      <c r="J3620" s="213"/>
      <c r="K3620" s="213"/>
      <c r="L3620" s="217"/>
      <c r="M3620" s="218"/>
      <c r="N3620" s="219"/>
      <c r="O3620" s="219"/>
      <c r="P3620" s="219"/>
      <c r="Q3620" s="219"/>
      <c r="R3620" s="219"/>
      <c r="S3620" s="219"/>
      <c r="T3620" s="220"/>
      <c r="AT3620" s="221" t="s">
        <v>272</v>
      </c>
      <c r="AU3620" s="221" t="s">
        <v>91</v>
      </c>
      <c r="AV3620" s="13" t="s">
        <v>89</v>
      </c>
      <c r="AW3620" s="13" t="s">
        <v>38</v>
      </c>
      <c r="AX3620" s="13" t="s">
        <v>82</v>
      </c>
      <c r="AY3620" s="221" t="s">
        <v>262</v>
      </c>
    </row>
    <row r="3621" spans="2:51" s="13" customFormat="1" ht="10">
      <c r="B3621" s="212"/>
      <c r="C3621" s="213"/>
      <c r="D3621" s="208" t="s">
        <v>272</v>
      </c>
      <c r="E3621" s="214" t="s">
        <v>44</v>
      </c>
      <c r="F3621" s="215" t="s">
        <v>551</v>
      </c>
      <c r="G3621" s="213"/>
      <c r="H3621" s="214" t="s">
        <v>44</v>
      </c>
      <c r="I3621" s="216"/>
      <c r="J3621" s="213"/>
      <c r="K3621" s="213"/>
      <c r="L3621" s="217"/>
      <c r="M3621" s="218"/>
      <c r="N3621" s="219"/>
      <c r="O3621" s="219"/>
      <c r="P3621" s="219"/>
      <c r="Q3621" s="219"/>
      <c r="R3621" s="219"/>
      <c r="S3621" s="219"/>
      <c r="T3621" s="220"/>
      <c r="AT3621" s="221" t="s">
        <v>272</v>
      </c>
      <c r="AU3621" s="221" t="s">
        <v>91</v>
      </c>
      <c r="AV3621" s="13" t="s">
        <v>89</v>
      </c>
      <c r="AW3621" s="13" t="s">
        <v>38</v>
      </c>
      <c r="AX3621" s="13" t="s">
        <v>82</v>
      </c>
      <c r="AY3621" s="221" t="s">
        <v>262</v>
      </c>
    </row>
    <row r="3622" spans="2:51" s="13" customFormat="1" ht="10">
      <c r="B3622" s="212"/>
      <c r="C3622" s="213"/>
      <c r="D3622" s="208" t="s">
        <v>272</v>
      </c>
      <c r="E3622" s="214" t="s">
        <v>44</v>
      </c>
      <c r="F3622" s="215" t="s">
        <v>458</v>
      </c>
      <c r="G3622" s="213"/>
      <c r="H3622" s="214" t="s">
        <v>44</v>
      </c>
      <c r="I3622" s="216"/>
      <c r="J3622" s="213"/>
      <c r="K3622" s="213"/>
      <c r="L3622" s="217"/>
      <c r="M3622" s="218"/>
      <c r="N3622" s="219"/>
      <c r="O3622" s="219"/>
      <c r="P3622" s="219"/>
      <c r="Q3622" s="219"/>
      <c r="R3622" s="219"/>
      <c r="S3622" s="219"/>
      <c r="T3622" s="220"/>
      <c r="AT3622" s="221" t="s">
        <v>272</v>
      </c>
      <c r="AU3622" s="221" t="s">
        <v>91</v>
      </c>
      <c r="AV3622" s="13" t="s">
        <v>89</v>
      </c>
      <c r="AW3622" s="13" t="s">
        <v>38</v>
      </c>
      <c r="AX3622" s="13" t="s">
        <v>82</v>
      </c>
      <c r="AY3622" s="221" t="s">
        <v>262</v>
      </c>
    </row>
    <row r="3623" spans="2:51" s="15" customFormat="1" ht="10">
      <c r="B3623" s="233"/>
      <c r="C3623" s="234"/>
      <c r="D3623" s="208" t="s">
        <v>272</v>
      </c>
      <c r="E3623" s="235" t="s">
        <v>44</v>
      </c>
      <c r="F3623" s="236" t="s">
        <v>1738</v>
      </c>
      <c r="G3623" s="234"/>
      <c r="H3623" s="237">
        <v>52.1</v>
      </c>
      <c r="I3623" s="238"/>
      <c r="J3623" s="234"/>
      <c r="K3623" s="234"/>
      <c r="L3623" s="239"/>
      <c r="M3623" s="240"/>
      <c r="N3623" s="241"/>
      <c r="O3623" s="241"/>
      <c r="P3623" s="241"/>
      <c r="Q3623" s="241"/>
      <c r="R3623" s="241"/>
      <c r="S3623" s="241"/>
      <c r="T3623" s="242"/>
      <c r="AT3623" s="243" t="s">
        <v>272</v>
      </c>
      <c r="AU3623" s="243" t="s">
        <v>91</v>
      </c>
      <c r="AV3623" s="15" t="s">
        <v>91</v>
      </c>
      <c r="AW3623" s="15" t="s">
        <v>38</v>
      </c>
      <c r="AX3623" s="15" t="s">
        <v>82</v>
      </c>
      <c r="AY3623" s="243" t="s">
        <v>262</v>
      </c>
    </row>
    <row r="3624" spans="2:51" s="15" customFormat="1" ht="10">
      <c r="B3624" s="233"/>
      <c r="C3624" s="234"/>
      <c r="D3624" s="208" t="s">
        <v>272</v>
      </c>
      <c r="E3624" s="235" t="s">
        <v>44</v>
      </c>
      <c r="F3624" s="236" t="s">
        <v>1739</v>
      </c>
      <c r="G3624" s="234"/>
      <c r="H3624" s="237">
        <v>2.4</v>
      </c>
      <c r="I3624" s="238"/>
      <c r="J3624" s="234"/>
      <c r="K3624" s="234"/>
      <c r="L3624" s="239"/>
      <c r="M3624" s="240"/>
      <c r="N3624" s="241"/>
      <c r="O3624" s="241"/>
      <c r="P3624" s="241"/>
      <c r="Q3624" s="241"/>
      <c r="R3624" s="241"/>
      <c r="S3624" s="241"/>
      <c r="T3624" s="242"/>
      <c r="AT3624" s="243" t="s">
        <v>272</v>
      </c>
      <c r="AU3624" s="243" t="s">
        <v>91</v>
      </c>
      <c r="AV3624" s="15" t="s">
        <v>91</v>
      </c>
      <c r="AW3624" s="15" t="s">
        <v>38</v>
      </c>
      <c r="AX3624" s="15" t="s">
        <v>82</v>
      </c>
      <c r="AY3624" s="243" t="s">
        <v>262</v>
      </c>
    </row>
    <row r="3625" spans="2:51" s="13" customFormat="1" ht="10">
      <c r="B3625" s="212"/>
      <c r="C3625" s="213"/>
      <c r="D3625" s="208" t="s">
        <v>272</v>
      </c>
      <c r="E3625" s="214" t="s">
        <v>44</v>
      </c>
      <c r="F3625" s="215" t="s">
        <v>553</v>
      </c>
      <c r="G3625" s="213"/>
      <c r="H3625" s="214" t="s">
        <v>44</v>
      </c>
      <c r="I3625" s="216"/>
      <c r="J3625" s="213"/>
      <c r="K3625" s="213"/>
      <c r="L3625" s="217"/>
      <c r="M3625" s="218"/>
      <c r="N3625" s="219"/>
      <c r="O3625" s="219"/>
      <c r="P3625" s="219"/>
      <c r="Q3625" s="219"/>
      <c r="R3625" s="219"/>
      <c r="S3625" s="219"/>
      <c r="T3625" s="220"/>
      <c r="AT3625" s="221" t="s">
        <v>272</v>
      </c>
      <c r="AU3625" s="221" t="s">
        <v>91</v>
      </c>
      <c r="AV3625" s="13" t="s">
        <v>89</v>
      </c>
      <c r="AW3625" s="13" t="s">
        <v>38</v>
      </c>
      <c r="AX3625" s="13" t="s">
        <v>82</v>
      </c>
      <c r="AY3625" s="221" t="s">
        <v>262</v>
      </c>
    </row>
    <row r="3626" spans="2:51" s="15" customFormat="1" ht="10">
      <c r="B3626" s="233"/>
      <c r="C3626" s="234"/>
      <c r="D3626" s="208" t="s">
        <v>272</v>
      </c>
      <c r="E3626" s="235" t="s">
        <v>44</v>
      </c>
      <c r="F3626" s="236" t="s">
        <v>1740</v>
      </c>
      <c r="G3626" s="234"/>
      <c r="H3626" s="237">
        <v>9.8000000000000007</v>
      </c>
      <c r="I3626" s="238"/>
      <c r="J3626" s="234"/>
      <c r="K3626" s="234"/>
      <c r="L3626" s="239"/>
      <c r="M3626" s="240"/>
      <c r="N3626" s="241"/>
      <c r="O3626" s="241"/>
      <c r="P3626" s="241"/>
      <c r="Q3626" s="241"/>
      <c r="R3626" s="241"/>
      <c r="S3626" s="241"/>
      <c r="T3626" s="242"/>
      <c r="AT3626" s="243" t="s">
        <v>272</v>
      </c>
      <c r="AU3626" s="243" t="s">
        <v>91</v>
      </c>
      <c r="AV3626" s="15" t="s">
        <v>91</v>
      </c>
      <c r="AW3626" s="15" t="s">
        <v>38</v>
      </c>
      <c r="AX3626" s="15" t="s">
        <v>82</v>
      </c>
      <c r="AY3626" s="243" t="s">
        <v>262</v>
      </c>
    </row>
    <row r="3627" spans="2:51" s="13" customFormat="1" ht="10">
      <c r="B3627" s="212"/>
      <c r="C3627" s="213"/>
      <c r="D3627" s="208" t="s">
        <v>272</v>
      </c>
      <c r="E3627" s="214" t="s">
        <v>44</v>
      </c>
      <c r="F3627" s="215" t="s">
        <v>555</v>
      </c>
      <c r="G3627" s="213"/>
      <c r="H3627" s="214" t="s">
        <v>44</v>
      </c>
      <c r="I3627" s="216"/>
      <c r="J3627" s="213"/>
      <c r="K3627" s="213"/>
      <c r="L3627" s="217"/>
      <c r="M3627" s="218"/>
      <c r="N3627" s="219"/>
      <c r="O3627" s="219"/>
      <c r="P3627" s="219"/>
      <c r="Q3627" s="219"/>
      <c r="R3627" s="219"/>
      <c r="S3627" s="219"/>
      <c r="T3627" s="220"/>
      <c r="AT3627" s="221" t="s">
        <v>272</v>
      </c>
      <c r="AU3627" s="221" t="s">
        <v>91</v>
      </c>
      <c r="AV3627" s="13" t="s">
        <v>89</v>
      </c>
      <c r="AW3627" s="13" t="s">
        <v>38</v>
      </c>
      <c r="AX3627" s="13" t="s">
        <v>82</v>
      </c>
      <c r="AY3627" s="221" t="s">
        <v>262</v>
      </c>
    </row>
    <row r="3628" spans="2:51" s="13" customFormat="1" ht="10">
      <c r="B3628" s="212"/>
      <c r="C3628" s="213"/>
      <c r="D3628" s="208" t="s">
        <v>272</v>
      </c>
      <c r="E3628" s="214" t="s">
        <v>44</v>
      </c>
      <c r="F3628" s="215" t="s">
        <v>458</v>
      </c>
      <c r="G3628" s="213"/>
      <c r="H3628" s="214" t="s">
        <v>44</v>
      </c>
      <c r="I3628" s="216"/>
      <c r="J3628" s="213"/>
      <c r="K3628" s="213"/>
      <c r="L3628" s="217"/>
      <c r="M3628" s="218"/>
      <c r="N3628" s="219"/>
      <c r="O3628" s="219"/>
      <c r="P3628" s="219"/>
      <c r="Q3628" s="219"/>
      <c r="R3628" s="219"/>
      <c r="S3628" s="219"/>
      <c r="T3628" s="220"/>
      <c r="AT3628" s="221" t="s">
        <v>272</v>
      </c>
      <c r="AU3628" s="221" t="s">
        <v>91</v>
      </c>
      <c r="AV3628" s="13" t="s">
        <v>89</v>
      </c>
      <c r="AW3628" s="13" t="s">
        <v>38</v>
      </c>
      <c r="AX3628" s="13" t="s">
        <v>82</v>
      </c>
      <c r="AY3628" s="221" t="s">
        <v>262</v>
      </c>
    </row>
    <row r="3629" spans="2:51" s="15" customFormat="1" ht="10">
      <c r="B3629" s="233"/>
      <c r="C3629" s="234"/>
      <c r="D3629" s="208" t="s">
        <v>272</v>
      </c>
      <c r="E3629" s="235" t="s">
        <v>44</v>
      </c>
      <c r="F3629" s="236" t="s">
        <v>1741</v>
      </c>
      <c r="G3629" s="234"/>
      <c r="H3629" s="237">
        <v>3</v>
      </c>
      <c r="I3629" s="238"/>
      <c r="J3629" s="234"/>
      <c r="K3629" s="234"/>
      <c r="L3629" s="239"/>
      <c r="M3629" s="240"/>
      <c r="N3629" s="241"/>
      <c r="O3629" s="241"/>
      <c r="P3629" s="241"/>
      <c r="Q3629" s="241"/>
      <c r="R3629" s="241"/>
      <c r="S3629" s="241"/>
      <c r="T3629" s="242"/>
      <c r="AT3629" s="243" t="s">
        <v>272</v>
      </c>
      <c r="AU3629" s="243" t="s">
        <v>91</v>
      </c>
      <c r="AV3629" s="15" t="s">
        <v>91</v>
      </c>
      <c r="AW3629" s="15" t="s">
        <v>38</v>
      </c>
      <c r="AX3629" s="15" t="s">
        <v>82</v>
      </c>
      <c r="AY3629" s="243" t="s">
        <v>262</v>
      </c>
    </row>
    <row r="3630" spans="2:51" s="14" customFormat="1" ht="10">
      <c r="B3630" s="222"/>
      <c r="C3630" s="223"/>
      <c r="D3630" s="208" t="s">
        <v>272</v>
      </c>
      <c r="E3630" s="224" t="s">
        <v>44</v>
      </c>
      <c r="F3630" s="225" t="s">
        <v>284</v>
      </c>
      <c r="G3630" s="223"/>
      <c r="H3630" s="226">
        <v>67.3</v>
      </c>
      <c r="I3630" s="227"/>
      <c r="J3630" s="223"/>
      <c r="K3630" s="223"/>
      <c r="L3630" s="228"/>
      <c r="M3630" s="229"/>
      <c r="N3630" s="230"/>
      <c r="O3630" s="230"/>
      <c r="P3630" s="230"/>
      <c r="Q3630" s="230"/>
      <c r="R3630" s="230"/>
      <c r="S3630" s="230"/>
      <c r="T3630" s="231"/>
      <c r="AT3630" s="232" t="s">
        <v>272</v>
      </c>
      <c r="AU3630" s="232" t="s">
        <v>91</v>
      </c>
      <c r="AV3630" s="14" t="s">
        <v>97</v>
      </c>
      <c r="AW3630" s="14" t="s">
        <v>38</v>
      </c>
      <c r="AX3630" s="14" t="s">
        <v>82</v>
      </c>
      <c r="AY3630" s="232" t="s">
        <v>262</v>
      </c>
    </row>
    <row r="3631" spans="2:51" s="13" customFormat="1" ht="10">
      <c r="B3631" s="212"/>
      <c r="C3631" s="213"/>
      <c r="D3631" s="208" t="s">
        <v>272</v>
      </c>
      <c r="E3631" s="214" t="s">
        <v>44</v>
      </c>
      <c r="F3631" s="215" t="s">
        <v>1711</v>
      </c>
      <c r="G3631" s="213"/>
      <c r="H3631" s="214" t="s">
        <v>44</v>
      </c>
      <c r="I3631" s="216"/>
      <c r="J3631" s="213"/>
      <c r="K3631" s="213"/>
      <c r="L3631" s="217"/>
      <c r="M3631" s="218"/>
      <c r="N3631" s="219"/>
      <c r="O3631" s="219"/>
      <c r="P3631" s="219"/>
      <c r="Q3631" s="219"/>
      <c r="R3631" s="219"/>
      <c r="S3631" s="219"/>
      <c r="T3631" s="220"/>
      <c r="AT3631" s="221" t="s">
        <v>272</v>
      </c>
      <c r="AU3631" s="221" t="s">
        <v>91</v>
      </c>
      <c r="AV3631" s="13" t="s">
        <v>89</v>
      </c>
      <c r="AW3631" s="13" t="s">
        <v>38</v>
      </c>
      <c r="AX3631" s="13" t="s">
        <v>82</v>
      </c>
      <c r="AY3631" s="221" t="s">
        <v>262</v>
      </c>
    </row>
    <row r="3632" spans="2:51" s="13" customFormat="1" ht="10">
      <c r="B3632" s="212"/>
      <c r="C3632" s="213"/>
      <c r="D3632" s="208" t="s">
        <v>272</v>
      </c>
      <c r="E3632" s="214" t="s">
        <v>44</v>
      </c>
      <c r="F3632" s="215" t="s">
        <v>1719</v>
      </c>
      <c r="G3632" s="213"/>
      <c r="H3632" s="214" t="s">
        <v>44</v>
      </c>
      <c r="I3632" s="216"/>
      <c r="J3632" s="213"/>
      <c r="K3632" s="213"/>
      <c r="L3632" s="217"/>
      <c r="M3632" s="218"/>
      <c r="N3632" s="219"/>
      <c r="O3632" s="219"/>
      <c r="P3632" s="219"/>
      <c r="Q3632" s="219"/>
      <c r="R3632" s="219"/>
      <c r="S3632" s="219"/>
      <c r="T3632" s="220"/>
      <c r="AT3632" s="221" t="s">
        <v>272</v>
      </c>
      <c r="AU3632" s="221" t="s">
        <v>91</v>
      </c>
      <c r="AV3632" s="13" t="s">
        <v>89</v>
      </c>
      <c r="AW3632" s="13" t="s">
        <v>38</v>
      </c>
      <c r="AX3632" s="13" t="s">
        <v>82</v>
      </c>
      <c r="AY3632" s="221" t="s">
        <v>262</v>
      </c>
    </row>
    <row r="3633" spans="1:65" s="15" customFormat="1" ht="10">
      <c r="B3633" s="233"/>
      <c r="C3633" s="234"/>
      <c r="D3633" s="208" t="s">
        <v>272</v>
      </c>
      <c r="E3633" s="235" t="s">
        <v>44</v>
      </c>
      <c r="F3633" s="236" t="s">
        <v>1720</v>
      </c>
      <c r="G3633" s="234"/>
      <c r="H3633" s="237">
        <v>24.652999999999999</v>
      </c>
      <c r="I3633" s="238"/>
      <c r="J3633" s="234"/>
      <c r="K3633" s="234"/>
      <c r="L3633" s="239"/>
      <c r="M3633" s="240"/>
      <c r="N3633" s="241"/>
      <c r="O3633" s="241"/>
      <c r="P3633" s="241"/>
      <c r="Q3633" s="241"/>
      <c r="R3633" s="241"/>
      <c r="S3633" s="241"/>
      <c r="T3633" s="242"/>
      <c r="AT3633" s="243" t="s">
        <v>272</v>
      </c>
      <c r="AU3633" s="243" t="s">
        <v>91</v>
      </c>
      <c r="AV3633" s="15" t="s">
        <v>91</v>
      </c>
      <c r="AW3633" s="15" t="s">
        <v>38</v>
      </c>
      <c r="AX3633" s="15" t="s">
        <v>82</v>
      </c>
      <c r="AY3633" s="243" t="s">
        <v>262</v>
      </c>
    </row>
    <row r="3634" spans="1:65" s="15" customFormat="1" ht="10">
      <c r="B3634" s="233"/>
      <c r="C3634" s="234"/>
      <c r="D3634" s="208" t="s">
        <v>272</v>
      </c>
      <c r="E3634" s="235" t="s">
        <v>44</v>
      </c>
      <c r="F3634" s="236" t="s">
        <v>1721</v>
      </c>
      <c r="G3634" s="234"/>
      <c r="H3634" s="237">
        <v>3.048</v>
      </c>
      <c r="I3634" s="238"/>
      <c r="J3634" s="234"/>
      <c r="K3634" s="234"/>
      <c r="L3634" s="239"/>
      <c r="M3634" s="240"/>
      <c r="N3634" s="241"/>
      <c r="O3634" s="241"/>
      <c r="P3634" s="241"/>
      <c r="Q3634" s="241"/>
      <c r="R3634" s="241"/>
      <c r="S3634" s="241"/>
      <c r="T3634" s="242"/>
      <c r="AT3634" s="243" t="s">
        <v>272</v>
      </c>
      <c r="AU3634" s="243" t="s">
        <v>91</v>
      </c>
      <c r="AV3634" s="15" t="s">
        <v>91</v>
      </c>
      <c r="AW3634" s="15" t="s">
        <v>38</v>
      </c>
      <c r="AX3634" s="15" t="s">
        <v>82</v>
      </c>
      <c r="AY3634" s="243" t="s">
        <v>262</v>
      </c>
    </row>
    <row r="3635" spans="1:65" s="15" customFormat="1" ht="10">
      <c r="B3635" s="233"/>
      <c r="C3635" s="234"/>
      <c r="D3635" s="208" t="s">
        <v>272</v>
      </c>
      <c r="E3635" s="235" t="s">
        <v>44</v>
      </c>
      <c r="F3635" s="236" t="s">
        <v>1722</v>
      </c>
      <c r="G3635" s="234"/>
      <c r="H3635" s="237">
        <v>4.5599999999999996</v>
      </c>
      <c r="I3635" s="238"/>
      <c r="J3635" s="234"/>
      <c r="K3635" s="234"/>
      <c r="L3635" s="239"/>
      <c r="M3635" s="240"/>
      <c r="N3635" s="241"/>
      <c r="O3635" s="241"/>
      <c r="P3635" s="241"/>
      <c r="Q3635" s="241"/>
      <c r="R3635" s="241"/>
      <c r="S3635" s="241"/>
      <c r="T3635" s="242"/>
      <c r="AT3635" s="243" t="s">
        <v>272</v>
      </c>
      <c r="AU3635" s="243" t="s">
        <v>91</v>
      </c>
      <c r="AV3635" s="15" t="s">
        <v>91</v>
      </c>
      <c r="AW3635" s="15" t="s">
        <v>38</v>
      </c>
      <c r="AX3635" s="15" t="s">
        <v>82</v>
      </c>
      <c r="AY3635" s="243" t="s">
        <v>262</v>
      </c>
    </row>
    <row r="3636" spans="1:65" s="14" customFormat="1" ht="10">
      <c r="B3636" s="222"/>
      <c r="C3636" s="223"/>
      <c r="D3636" s="208" t="s">
        <v>272</v>
      </c>
      <c r="E3636" s="224" t="s">
        <v>44</v>
      </c>
      <c r="F3636" s="225" t="s">
        <v>284</v>
      </c>
      <c r="G3636" s="223"/>
      <c r="H3636" s="226">
        <v>32.261000000000003</v>
      </c>
      <c r="I3636" s="227"/>
      <c r="J3636" s="223"/>
      <c r="K3636" s="223"/>
      <c r="L3636" s="228"/>
      <c r="M3636" s="229"/>
      <c r="N3636" s="230"/>
      <c r="O3636" s="230"/>
      <c r="P3636" s="230"/>
      <c r="Q3636" s="230"/>
      <c r="R3636" s="230"/>
      <c r="S3636" s="230"/>
      <c r="T3636" s="231"/>
      <c r="AT3636" s="232" t="s">
        <v>272</v>
      </c>
      <c r="AU3636" s="232" t="s">
        <v>91</v>
      </c>
      <c r="AV3636" s="14" t="s">
        <v>97</v>
      </c>
      <c r="AW3636" s="14" t="s">
        <v>38</v>
      </c>
      <c r="AX3636" s="14" t="s">
        <v>82</v>
      </c>
      <c r="AY3636" s="232" t="s">
        <v>262</v>
      </c>
    </row>
    <row r="3637" spans="1:65" s="13" customFormat="1" ht="10">
      <c r="B3637" s="212"/>
      <c r="C3637" s="213"/>
      <c r="D3637" s="208" t="s">
        <v>272</v>
      </c>
      <c r="E3637" s="214" t="s">
        <v>44</v>
      </c>
      <c r="F3637" s="215" t="s">
        <v>550</v>
      </c>
      <c r="G3637" s="213"/>
      <c r="H3637" s="214" t="s">
        <v>44</v>
      </c>
      <c r="I3637" s="216"/>
      <c r="J3637" s="213"/>
      <c r="K3637" s="213"/>
      <c r="L3637" s="217"/>
      <c r="M3637" s="218"/>
      <c r="N3637" s="219"/>
      <c r="O3637" s="219"/>
      <c r="P3637" s="219"/>
      <c r="Q3637" s="219"/>
      <c r="R3637" s="219"/>
      <c r="S3637" s="219"/>
      <c r="T3637" s="220"/>
      <c r="AT3637" s="221" t="s">
        <v>272</v>
      </c>
      <c r="AU3637" s="221" t="s">
        <v>91</v>
      </c>
      <c r="AV3637" s="13" t="s">
        <v>89</v>
      </c>
      <c r="AW3637" s="13" t="s">
        <v>38</v>
      </c>
      <c r="AX3637" s="13" t="s">
        <v>82</v>
      </c>
      <c r="AY3637" s="221" t="s">
        <v>262</v>
      </c>
    </row>
    <row r="3638" spans="1:65" s="13" customFormat="1" ht="10">
      <c r="B3638" s="212"/>
      <c r="C3638" s="213"/>
      <c r="D3638" s="208" t="s">
        <v>272</v>
      </c>
      <c r="E3638" s="214" t="s">
        <v>44</v>
      </c>
      <c r="F3638" s="215" t="s">
        <v>1723</v>
      </c>
      <c r="G3638" s="213"/>
      <c r="H3638" s="214" t="s">
        <v>44</v>
      </c>
      <c r="I3638" s="216"/>
      <c r="J3638" s="213"/>
      <c r="K3638" s="213"/>
      <c r="L3638" s="217"/>
      <c r="M3638" s="218"/>
      <c r="N3638" s="219"/>
      <c r="O3638" s="219"/>
      <c r="P3638" s="219"/>
      <c r="Q3638" s="219"/>
      <c r="R3638" s="219"/>
      <c r="S3638" s="219"/>
      <c r="T3638" s="220"/>
      <c r="AT3638" s="221" t="s">
        <v>272</v>
      </c>
      <c r="AU3638" s="221" t="s">
        <v>91</v>
      </c>
      <c r="AV3638" s="13" t="s">
        <v>89</v>
      </c>
      <c r="AW3638" s="13" t="s">
        <v>38</v>
      </c>
      <c r="AX3638" s="13" t="s">
        <v>82</v>
      </c>
      <c r="AY3638" s="221" t="s">
        <v>262</v>
      </c>
    </row>
    <row r="3639" spans="1:65" s="13" customFormat="1" ht="10">
      <c r="B3639" s="212"/>
      <c r="C3639" s="213"/>
      <c r="D3639" s="208" t="s">
        <v>272</v>
      </c>
      <c r="E3639" s="214" t="s">
        <v>44</v>
      </c>
      <c r="F3639" s="215" t="s">
        <v>1724</v>
      </c>
      <c r="G3639" s="213"/>
      <c r="H3639" s="214" t="s">
        <v>44</v>
      </c>
      <c r="I3639" s="216"/>
      <c r="J3639" s="213"/>
      <c r="K3639" s="213"/>
      <c r="L3639" s="217"/>
      <c r="M3639" s="218"/>
      <c r="N3639" s="219"/>
      <c r="O3639" s="219"/>
      <c r="P3639" s="219"/>
      <c r="Q3639" s="219"/>
      <c r="R3639" s="219"/>
      <c r="S3639" s="219"/>
      <c r="T3639" s="220"/>
      <c r="AT3639" s="221" t="s">
        <v>272</v>
      </c>
      <c r="AU3639" s="221" t="s">
        <v>91</v>
      </c>
      <c r="AV3639" s="13" t="s">
        <v>89</v>
      </c>
      <c r="AW3639" s="13" t="s">
        <v>38</v>
      </c>
      <c r="AX3639" s="13" t="s">
        <v>82</v>
      </c>
      <c r="AY3639" s="221" t="s">
        <v>262</v>
      </c>
    </row>
    <row r="3640" spans="1:65" s="13" customFormat="1" ht="10">
      <c r="B3640" s="212"/>
      <c r="C3640" s="213"/>
      <c r="D3640" s="208" t="s">
        <v>272</v>
      </c>
      <c r="E3640" s="214" t="s">
        <v>44</v>
      </c>
      <c r="F3640" s="215" t="s">
        <v>458</v>
      </c>
      <c r="G3640" s="213"/>
      <c r="H3640" s="214" t="s">
        <v>44</v>
      </c>
      <c r="I3640" s="216"/>
      <c r="J3640" s="213"/>
      <c r="K3640" s="213"/>
      <c r="L3640" s="217"/>
      <c r="M3640" s="218"/>
      <c r="N3640" s="219"/>
      <c r="O3640" s="219"/>
      <c r="P3640" s="219"/>
      <c r="Q3640" s="219"/>
      <c r="R3640" s="219"/>
      <c r="S3640" s="219"/>
      <c r="T3640" s="220"/>
      <c r="AT3640" s="221" t="s">
        <v>272</v>
      </c>
      <c r="AU3640" s="221" t="s">
        <v>91</v>
      </c>
      <c r="AV3640" s="13" t="s">
        <v>89</v>
      </c>
      <c r="AW3640" s="13" t="s">
        <v>38</v>
      </c>
      <c r="AX3640" s="13" t="s">
        <v>82</v>
      </c>
      <c r="AY3640" s="221" t="s">
        <v>262</v>
      </c>
    </row>
    <row r="3641" spans="1:65" s="15" customFormat="1" ht="10">
      <c r="B3641" s="233"/>
      <c r="C3641" s="234"/>
      <c r="D3641" s="208" t="s">
        <v>272</v>
      </c>
      <c r="E3641" s="235" t="s">
        <v>44</v>
      </c>
      <c r="F3641" s="236" t="s">
        <v>1753</v>
      </c>
      <c r="G3641" s="234"/>
      <c r="H3641" s="237">
        <v>15.675000000000001</v>
      </c>
      <c r="I3641" s="238"/>
      <c r="J3641" s="234"/>
      <c r="K3641" s="234"/>
      <c r="L3641" s="239"/>
      <c r="M3641" s="240"/>
      <c r="N3641" s="241"/>
      <c r="O3641" s="241"/>
      <c r="P3641" s="241"/>
      <c r="Q3641" s="241"/>
      <c r="R3641" s="241"/>
      <c r="S3641" s="241"/>
      <c r="T3641" s="242"/>
      <c r="AT3641" s="243" t="s">
        <v>272</v>
      </c>
      <c r="AU3641" s="243" t="s">
        <v>91</v>
      </c>
      <c r="AV3641" s="15" t="s">
        <v>91</v>
      </c>
      <c r="AW3641" s="15" t="s">
        <v>38</v>
      </c>
      <c r="AX3641" s="15" t="s">
        <v>82</v>
      </c>
      <c r="AY3641" s="243" t="s">
        <v>262</v>
      </c>
    </row>
    <row r="3642" spans="1:65" s="14" customFormat="1" ht="10">
      <c r="B3642" s="222"/>
      <c r="C3642" s="223"/>
      <c r="D3642" s="208" t="s">
        <v>272</v>
      </c>
      <c r="E3642" s="224" t="s">
        <v>44</v>
      </c>
      <c r="F3642" s="225" t="s">
        <v>284</v>
      </c>
      <c r="G3642" s="223"/>
      <c r="H3642" s="226">
        <v>15.675000000000001</v>
      </c>
      <c r="I3642" s="227"/>
      <c r="J3642" s="223"/>
      <c r="K3642" s="223"/>
      <c r="L3642" s="228"/>
      <c r="M3642" s="229"/>
      <c r="N3642" s="230"/>
      <c r="O3642" s="230"/>
      <c r="P3642" s="230"/>
      <c r="Q3642" s="230"/>
      <c r="R3642" s="230"/>
      <c r="S3642" s="230"/>
      <c r="T3642" s="231"/>
      <c r="AT3642" s="232" t="s">
        <v>272</v>
      </c>
      <c r="AU3642" s="232" t="s">
        <v>91</v>
      </c>
      <c r="AV3642" s="14" t="s">
        <v>97</v>
      </c>
      <c r="AW3642" s="14" t="s">
        <v>38</v>
      </c>
      <c r="AX3642" s="14" t="s">
        <v>82</v>
      </c>
      <c r="AY3642" s="232" t="s">
        <v>262</v>
      </c>
    </row>
    <row r="3643" spans="1:65" s="16" customFormat="1" ht="10">
      <c r="B3643" s="244"/>
      <c r="C3643" s="245"/>
      <c r="D3643" s="208" t="s">
        <v>272</v>
      </c>
      <c r="E3643" s="246" t="s">
        <v>44</v>
      </c>
      <c r="F3643" s="247" t="s">
        <v>291</v>
      </c>
      <c r="G3643" s="245"/>
      <c r="H3643" s="248">
        <v>763.50099999999975</v>
      </c>
      <c r="I3643" s="249"/>
      <c r="J3643" s="245"/>
      <c r="K3643" s="245"/>
      <c r="L3643" s="250"/>
      <c r="M3643" s="251"/>
      <c r="N3643" s="252"/>
      <c r="O3643" s="252"/>
      <c r="P3643" s="252"/>
      <c r="Q3643" s="252"/>
      <c r="R3643" s="252"/>
      <c r="S3643" s="252"/>
      <c r="T3643" s="253"/>
      <c r="AT3643" s="254" t="s">
        <v>272</v>
      </c>
      <c r="AU3643" s="254" t="s">
        <v>91</v>
      </c>
      <c r="AV3643" s="16" t="s">
        <v>104</v>
      </c>
      <c r="AW3643" s="16" t="s">
        <v>38</v>
      </c>
      <c r="AX3643" s="16" t="s">
        <v>89</v>
      </c>
      <c r="AY3643" s="254" t="s">
        <v>262</v>
      </c>
    </row>
    <row r="3644" spans="1:65" s="2" customFormat="1" ht="16.5" customHeight="1">
      <c r="A3644" s="37"/>
      <c r="B3644" s="38"/>
      <c r="C3644" s="255" t="s">
        <v>1781</v>
      </c>
      <c r="D3644" s="255" t="s">
        <v>633</v>
      </c>
      <c r="E3644" s="256" t="s">
        <v>1782</v>
      </c>
      <c r="F3644" s="257" t="s">
        <v>1783</v>
      </c>
      <c r="G3644" s="258" t="s">
        <v>342</v>
      </c>
      <c r="H3644" s="259">
        <v>878.02599999999995</v>
      </c>
      <c r="I3644" s="260"/>
      <c r="J3644" s="261">
        <f>ROUND(I3644*H3644,2)</f>
        <v>0</v>
      </c>
      <c r="K3644" s="257" t="s">
        <v>268</v>
      </c>
      <c r="L3644" s="262"/>
      <c r="M3644" s="263" t="s">
        <v>44</v>
      </c>
      <c r="N3644" s="264" t="s">
        <v>53</v>
      </c>
      <c r="O3644" s="67"/>
      <c r="P3644" s="204">
        <f>O3644*H3644</f>
        <v>0</v>
      </c>
      <c r="Q3644" s="204">
        <v>1E-4</v>
      </c>
      <c r="R3644" s="204">
        <f>Q3644*H3644</f>
        <v>8.7802599999999995E-2</v>
      </c>
      <c r="S3644" s="204">
        <v>0</v>
      </c>
      <c r="T3644" s="205">
        <f>S3644*H3644</f>
        <v>0</v>
      </c>
      <c r="U3644" s="37"/>
      <c r="V3644" s="37"/>
      <c r="W3644" s="37"/>
      <c r="X3644" s="37"/>
      <c r="Y3644" s="37"/>
      <c r="Z3644" s="37"/>
      <c r="AA3644" s="37"/>
      <c r="AB3644" s="37"/>
      <c r="AC3644" s="37"/>
      <c r="AD3644" s="37"/>
      <c r="AE3644" s="37"/>
      <c r="AR3644" s="206" t="s">
        <v>619</v>
      </c>
      <c r="AT3644" s="206" t="s">
        <v>633</v>
      </c>
      <c r="AU3644" s="206" t="s">
        <v>91</v>
      </c>
      <c r="AY3644" s="19" t="s">
        <v>262</v>
      </c>
      <c r="BE3644" s="207">
        <f>IF(N3644="základní",J3644,0)</f>
        <v>0</v>
      </c>
      <c r="BF3644" s="207">
        <f>IF(N3644="snížená",J3644,0)</f>
        <v>0</v>
      </c>
      <c r="BG3644" s="207">
        <f>IF(N3644="zákl. přenesená",J3644,0)</f>
        <v>0</v>
      </c>
      <c r="BH3644" s="207">
        <f>IF(N3644="sníž. přenesená",J3644,0)</f>
        <v>0</v>
      </c>
      <c r="BI3644" s="207">
        <f>IF(N3644="nulová",J3644,0)</f>
        <v>0</v>
      </c>
      <c r="BJ3644" s="19" t="s">
        <v>89</v>
      </c>
      <c r="BK3644" s="207">
        <f>ROUND(I3644*H3644,2)</f>
        <v>0</v>
      </c>
      <c r="BL3644" s="19" t="s">
        <v>442</v>
      </c>
      <c r="BM3644" s="206" t="s">
        <v>1784</v>
      </c>
    </row>
    <row r="3645" spans="1:65" s="2" customFormat="1" ht="18">
      <c r="A3645" s="37"/>
      <c r="B3645" s="38"/>
      <c r="C3645" s="39"/>
      <c r="D3645" s="208" t="s">
        <v>421</v>
      </c>
      <c r="E3645" s="39"/>
      <c r="F3645" s="209" t="s">
        <v>1703</v>
      </c>
      <c r="G3645" s="39"/>
      <c r="H3645" s="39"/>
      <c r="I3645" s="118"/>
      <c r="J3645" s="39"/>
      <c r="K3645" s="39"/>
      <c r="L3645" s="42"/>
      <c r="M3645" s="210"/>
      <c r="N3645" s="211"/>
      <c r="O3645" s="67"/>
      <c r="P3645" s="67"/>
      <c r="Q3645" s="67"/>
      <c r="R3645" s="67"/>
      <c r="S3645" s="67"/>
      <c r="T3645" s="68"/>
      <c r="U3645" s="37"/>
      <c r="V3645" s="37"/>
      <c r="W3645" s="37"/>
      <c r="X3645" s="37"/>
      <c r="Y3645" s="37"/>
      <c r="Z3645" s="37"/>
      <c r="AA3645" s="37"/>
      <c r="AB3645" s="37"/>
      <c r="AC3645" s="37"/>
      <c r="AD3645" s="37"/>
      <c r="AE3645" s="37"/>
      <c r="AT3645" s="19" t="s">
        <v>421</v>
      </c>
      <c r="AU3645" s="19" t="s">
        <v>91</v>
      </c>
    </row>
    <row r="3646" spans="1:65" s="13" customFormat="1" ht="10">
      <c r="B3646" s="212"/>
      <c r="C3646" s="213"/>
      <c r="D3646" s="208" t="s">
        <v>272</v>
      </c>
      <c r="E3646" s="214" t="s">
        <v>44</v>
      </c>
      <c r="F3646" s="215" t="s">
        <v>1779</v>
      </c>
      <c r="G3646" s="213"/>
      <c r="H3646" s="214" t="s">
        <v>44</v>
      </c>
      <c r="I3646" s="216"/>
      <c r="J3646" s="213"/>
      <c r="K3646" s="213"/>
      <c r="L3646" s="217"/>
      <c r="M3646" s="218"/>
      <c r="N3646" s="219"/>
      <c r="O3646" s="219"/>
      <c r="P3646" s="219"/>
      <c r="Q3646" s="219"/>
      <c r="R3646" s="219"/>
      <c r="S3646" s="219"/>
      <c r="T3646" s="220"/>
      <c r="AT3646" s="221" t="s">
        <v>272</v>
      </c>
      <c r="AU3646" s="221" t="s">
        <v>91</v>
      </c>
      <c r="AV3646" s="13" t="s">
        <v>89</v>
      </c>
      <c r="AW3646" s="13" t="s">
        <v>38</v>
      </c>
      <c r="AX3646" s="13" t="s">
        <v>82</v>
      </c>
      <c r="AY3646" s="221" t="s">
        <v>262</v>
      </c>
    </row>
    <row r="3647" spans="1:65" s="13" customFormat="1" ht="10">
      <c r="B3647" s="212"/>
      <c r="C3647" s="213"/>
      <c r="D3647" s="208" t="s">
        <v>272</v>
      </c>
      <c r="E3647" s="214" t="s">
        <v>44</v>
      </c>
      <c r="F3647" s="215" t="s">
        <v>1705</v>
      </c>
      <c r="G3647" s="213"/>
      <c r="H3647" s="214" t="s">
        <v>44</v>
      </c>
      <c r="I3647" s="216"/>
      <c r="J3647" s="213"/>
      <c r="K3647" s="213"/>
      <c r="L3647" s="217"/>
      <c r="M3647" s="218"/>
      <c r="N3647" s="219"/>
      <c r="O3647" s="219"/>
      <c r="P3647" s="219"/>
      <c r="Q3647" s="219"/>
      <c r="R3647" s="219"/>
      <c r="S3647" s="219"/>
      <c r="T3647" s="220"/>
      <c r="AT3647" s="221" t="s">
        <v>272</v>
      </c>
      <c r="AU3647" s="221" t="s">
        <v>91</v>
      </c>
      <c r="AV3647" s="13" t="s">
        <v>89</v>
      </c>
      <c r="AW3647" s="13" t="s">
        <v>38</v>
      </c>
      <c r="AX3647" s="13" t="s">
        <v>82</v>
      </c>
      <c r="AY3647" s="221" t="s">
        <v>262</v>
      </c>
    </row>
    <row r="3648" spans="1:65" s="15" customFormat="1" ht="10">
      <c r="B3648" s="233"/>
      <c r="C3648" s="234"/>
      <c r="D3648" s="208" t="s">
        <v>272</v>
      </c>
      <c r="E3648" s="235" t="s">
        <v>44</v>
      </c>
      <c r="F3648" s="236" t="s">
        <v>1706</v>
      </c>
      <c r="G3648" s="234"/>
      <c r="H3648" s="237">
        <v>631.23500000000001</v>
      </c>
      <c r="I3648" s="238"/>
      <c r="J3648" s="234"/>
      <c r="K3648" s="234"/>
      <c r="L3648" s="239"/>
      <c r="M3648" s="240"/>
      <c r="N3648" s="241"/>
      <c r="O3648" s="241"/>
      <c r="P3648" s="241"/>
      <c r="Q3648" s="241"/>
      <c r="R3648" s="241"/>
      <c r="S3648" s="241"/>
      <c r="T3648" s="242"/>
      <c r="AT3648" s="243" t="s">
        <v>272</v>
      </c>
      <c r="AU3648" s="243" t="s">
        <v>91</v>
      </c>
      <c r="AV3648" s="15" t="s">
        <v>91</v>
      </c>
      <c r="AW3648" s="15" t="s">
        <v>38</v>
      </c>
      <c r="AX3648" s="15" t="s">
        <v>82</v>
      </c>
      <c r="AY3648" s="243" t="s">
        <v>262</v>
      </c>
    </row>
    <row r="3649" spans="2:51" s="15" customFormat="1" ht="10">
      <c r="B3649" s="233"/>
      <c r="C3649" s="234"/>
      <c r="D3649" s="208" t="s">
        <v>272</v>
      </c>
      <c r="E3649" s="235" t="s">
        <v>44</v>
      </c>
      <c r="F3649" s="236" t="s">
        <v>1707</v>
      </c>
      <c r="G3649" s="234"/>
      <c r="H3649" s="237">
        <v>22.8</v>
      </c>
      <c r="I3649" s="238"/>
      <c r="J3649" s="234"/>
      <c r="K3649" s="234"/>
      <c r="L3649" s="239"/>
      <c r="M3649" s="240"/>
      <c r="N3649" s="241"/>
      <c r="O3649" s="241"/>
      <c r="P3649" s="241"/>
      <c r="Q3649" s="241"/>
      <c r="R3649" s="241"/>
      <c r="S3649" s="241"/>
      <c r="T3649" s="242"/>
      <c r="AT3649" s="243" t="s">
        <v>272</v>
      </c>
      <c r="AU3649" s="243" t="s">
        <v>91</v>
      </c>
      <c r="AV3649" s="15" t="s">
        <v>91</v>
      </c>
      <c r="AW3649" s="15" t="s">
        <v>38</v>
      </c>
      <c r="AX3649" s="15" t="s">
        <v>82</v>
      </c>
      <c r="AY3649" s="243" t="s">
        <v>262</v>
      </c>
    </row>
    <row r="3650" spans="2:51" s="15" customFormat="1" ht="10">
      <c r="B3650" s="233"/>
      <c r="C3650" s="234"/>
      <c r="D3650" s="208" t="s">
        <v>272</v>
      </c>
      <c r="E3650" s="235" t="s">
        <v>44</v>
      </c>
      <c r="F3650" s="236" t="s">
        <v>1708</v>
      </c>
      <c r="G3650" s="234"/>
      <c r="H3650" s="237">
        <v>-2.25</v>
      </c>
      <c r="I3650" s="238"/>
      <c r="J3650" s="234"/>
      <c r="K3650" s="234"/>
      <c r="L3650" s="239"/>
      <c r="M3650" s="240"/>
      <c r="N3650" s="241"/>
      <c r="O3650" s="241"/>
      <c r="P3650" s="241"/>
      <c r="Q3650" s="241"/>
      <c r="R3650" s="241"/>
      <c r="S3650" s="241"/>
      <c r="T3650" s="242"/>
      <c r="AT3650" s="243" t="s">
        <v>272</v>
      </c>
      <c r="AU3650" s="243" t="s">
        <v>91</v>
      </c>
      <c r="AV3650" s="15" t="s">
        <v>91</v>
      </c>
      <c r="AW3650" s="15" t="s">
        <v>38</v>
      </c>
      <c r="AX3650" s="15" t="s">
        <v>82</v>
      </c>
      <c r="AY3650" s="243" t="s">
        <v>262</v>
      </c>
    </row>
    <row r="3651" spans="2:51" s="15" customFormat="1" ht="10">
      <c r="B3651" s="233"/>
      <c r="C3651" s="234"/>
      <c r="D3651" s="208" t="s">
        <v>272</v>
      </c>
      <c r="E3651" s="235" t="s">
        <v>44</v>
      </c>
      <c r="F3651" s="236" t="s">
        <v>1709</v>
      </c>
      <c r="G3651" s="234"/>
      <c r="H3651" s="237">
        <v>-110.78100000000001</v>
      </c>
      <c r="I3651" s="238"/>
      <c r="J3651" s="234"/>
      <c r="K3651" s="234"/>
      <c r="L3651" s="239"/>
      <c r="M3651" s="240"/>
      <c r="N3651" s="241"/>
      <c r="O3651" s="241"/>
      <c r="P3651" s="241"/>
      <c r="Q3651" s="241"/>
      <c r="R3651" s="241"/>
      <c r="S3651" s="241"/>
      <c r="T3651" s="242"/>
      <c r="AT3651" s="243" t="s">
        <v>272</v>
      </c>
      <c r="AU3651" s="243" t="s">
        <v>91</v>
      </c>
      <c r="AV3651" s="15" t="s">
        <v>91</v>
      </c>
      <c r="AW3651" s="15" t="s">
        <v>38</v>
      </c>
      <c r="AX3651" s="15" t="s">
        <v>82</v>
      </c>
      <c r="AY3651" s="243" t="s">
        <v>262</v>
      </c>
    </row>
    <row r="3652" spans="2:51" s="15" customFormat="1" ht="10">
      <c r="B3652" s="233"/>
      <c r="C3652" s="234"/>
      <c r="D3652" s="208" t="s">
        <v>272</v>
      </c>
      <c r="E3652" s="235" t="s">
        <v>44</v>
      </c>
      <c r="F3652" s="236" t="s">
        <v>1710</v>
      </c>
      <c r="G3652" s="234"/>
      <c r="H3652" s="237">
        <v>5.74</v>
      </c>
      <c r="I3652" s="238"/>
      <c r="J3652" s="234"/>
      <c r="K3652" s="234"/>
      <c r="L3652" s="239"/>
      <c r="M3652" s="240"/>
      <c r="N3652" s="241"/>
      <c r="O3652" s="241"/>
      <c r="P3652" s="241"/>
      <c r="Q3652" s="241"/>
      <c r="R3652" s="241"/>
      <c r="S3652" s="241"/>
      <c r="T3652" s="242"/>
      <c r="AT3652" s="243" t="s">
        <v>272</v>
      </c>
      <c r="AU3652" s="243" t="s">
        <v>91</v>
      </c>
      <c r="AV3652" s="15" t="s">
        <v>91</v>
      </c>
      <c r="AW3652" s="15" t="s">
        <v>38</v>
      </c>
      <c r="AX3652" s="15" t="s">
        <v>82</v>
      </c>
      <c r="AY3652" s="243" t="s">
        <v>262</v>
      </c>
    </row>
    <row r="3653" spans="2:51" s="14" customFormat="1" ht="10">
      <c r="B3653" s="222"/>
      <c r="C3653" s="223"/>
      <c r="D3653" s="208" t="s">
        <v>272</v>
      </c>
      <c r="E3653" s="224" t="s">
        <v>44</v>
      </c>
      <c r="F3653" s="225" t="s">
        <v>284</v>
      </c>
      <c r="G3653" s="223"/>
      <c r="H3653" s="226">
        <v>546.74399999999991</v>
      </c>
      <c r="I3653" s="227"/>
      <c r="J3653" s="223"/>
      <c r="K3653" s="223"/>
      <c r="L3653" s="228"/>
      <c r="M3653" s="229"/>
      <c r="N3653" s="230"/>
      <c r="O3653" s="230"/>
      <c r="P3653" s="230"/>
      <c r="Q3653" s="230"/>
      <c r="R3653" s="230"/>
      <c r="S3653" s="230"/>
      <c r="T3653" s="231"/>
      <c r="AT3653" s="232" t="s">
        <v>272</v>
      </c>
      <c r="AU3653" s="232" t="s">
        <v>91</v>
      </c>
      <c r="AV3653" s="14" t="s">
        <v>97</v>
      </c>
      <c r="AW3653" s="14" t="s">
        <v>38</v>
      </c>
      <c r="AX3653" s="14" t="s">
        <v>82</v>
      </c>
      <c r="AY3653" s="232" t="s">
        <v>262</v>
      </c>
    </row>
    <row r="3654" spans="2:51" s="13" customFormat="1" ht="10">
      <c r="B3654" s="212"/>
      <c r="C3654" s="213"/>
      <c r="D3654" s="208" t="s">
        <v>272</v>
      </c>
      <c r="E3654" s="214" t="s">
        <v>44</v>
      </c>
      <c r="F3654" s="215" t="s">
        <v>1711</v>
      </c>
      <c r="G3654" s="213"/>
      <c r="H3654" s="214" t="s">
        <v>44</v>
      </c>
      <c r="I3654" s="216"/>
      <c r="J3654" s="213"/>
      <c r="K3654" s="213"/>
      <c r="L3654" s="217"/>
      <c r="M3654" s="218"/>
      <c r="N3654" s="219"/>
      <c r="O3654" s="219"/>
      <c r="P3654" s="219"/>
      <c r="Q3654" s="219"/>
      <c r="R3654" s="219"/>
      <c r="S3654" s="219"/>
      <c r="T3654" s="220"/>
      <c r="AT3654" s="221" t="s">
        <v>272</v>
      </c>
      <c r="AU3654" s="221" t="s">
        <v>91</v>
      </c>
      <c r="AV3654" s="13" t="s">
        <v>89</v>
      </c>
      <c r="AW3654" s="13" t="s">
        <v>38</v>
      </c>
      <c r="AX3654" s="13" t="s">
        <v>82</v>
      </c>
      <c r="AY3654" s="221" t="s">
        <v>262</v>
      </c>
    </row>
    <row r="3655" spans="2:51" s="15" customFormat="1" ht="10">
      <c r="B3655" s="233"/>
      <c r="C3655" s="234"/>
      <c r="D3655" s="208" t="s">
        <v>272</v>
      </c>
      <c r="E3655" s="235" t="s">
        <v>44</v>
      </c>
      <c r="F3655" s="236" t="s">
        <v>1780</v>
      </c>
      <c r="G3655" s="234"/>
      <c r="H3655" s="237">
        <v>105.041</v>
      </c>
      <c r="I3655" s="238"/>
      <c r="J3655" s="234"/>
      <c r="K3655" s="234"/>
      <c r="L3655" s="239"/>
      <c r="M3655" s="240"/>
      <c r="N3655" s="241"/>
      <c r="O3655" s="241"/>
      <c r="P3655" s="241"/>
      <c r="Q3655" s="241"/>
      <c r="R3655" s="241"/>
      <c r="S3655" s="241"/>
      <c r="T3655" s="242"/>
      <c r="AT3655" s="243" t="s">
        <v>272</v>
      </c>
      <c r="AU3655" s="243" t="s">
        <v>91</v>
      </c>
      <c r="AV3655" s="15" t="s">
        <v>91</v>
      </c>
      <c r="AW3655" s="15" t="s">
        <v>38</v>
      </c>
      <c r="AX3655" s="15" t="s">
        <v>82</v>
      </c>
      <c r="AY3655" s="243" t="s">
        <v>262</v>
      </c>
    </row>
    <row r="3656" spans="2:51" s="15" customFormat="1" ht="10">
      <c r="B3656" s="233"/>
      <c r="C3656" s="234"/>
      <c r="D3656" s="208" t="s">
        <v>272</v>
      </c>
      <c r="E3656" s="235" t="s">
        <v>44</v>
      </c>
      <c r="F3656" s="236" t="s">
        <v>1713</v>
      </c>
      <c r="G3656" s="234"/>
      <c r="H3656" s="237">
        <v>-3.52</v>
      </c>
      <c r="I3656" s="238"/>
      <c r="J3656" s="234"/>
      <c r="K3656" s="234"/>
      <c r="L3656" s="239"/>
      <c r="M3656" s="240"/>
      <c r="N3656" s="241"/>
      <c r="O3656" s="241"/>
      <c r="P3656" s="241"/>
      <c r="Q3656" s="241"/>
      <c r="R3656" s="241"/>
      <c r="S3656" s="241"/>
      <c r="T3656" s="242"/>
      <c r="AT3656" s="243" t="s">
        <v>272</v>
      </c>
      <c r="AU3656" s="243" t="s">
        <v>91</v>
      </c>
      <c r="AV3656" s="15" t="s">
        <v>91</v>
      </c>
      <c r="AW3656" s="15" t="s">
        <v>38</v>
      </c>
      <c r="AX3656" s="15" t="s">
        <v>82</v>
      </c>
      <c r="AY3656" s="243" t="s">
        <v>262</v>
      </c>
    </row>
    <row r="3657" spans="2:51" s="14" customFormat="1" ht="10">
      <c r="B3657" s="222"/>
      <c r="C3657" s="223"/>
      <c r="D3657" s="208" t="s">
        <v>272</v>
      </c>
      <c r="E3657" s="224" t="s">
        <v>44</v>
      </c>
      <c r="F3657" s="225" t="s">
        <v>284</v>
      </c>
      <c r="G3657" s="223"/>
      <c r="H3657" s="226">
        <v>101.521</v>
      </c>
      <c r="I3657" s="227"/>
      <c r="J3657" s="223"/>
      <c r="K3657" s="223"/>
      <c r="L3657" s="228"/>
      <c r="M3657" s="229"/>
      <c r="N3657" s="230"/>
      <c r="O3657" s="230"/>
      <c r="P3657" s="230"/>
      <c r="Q3657" s="230"/>
      <c r="R3657" s="230"/>
      <c r="S3657" s="230"/>
      <c r="T3657" s="231"/>
      <c r="AT3657" s="232" t="s">
        <v>272</v>
      </c>
      <c r="AU3657" s="232" t="s">
        <v>91</v>
      </c>
      <c r="AV3657" s="14" t="s">
        <v>97</v>
      </c>
      <c r="AW3657" s="14" t="s">
        <v>38</v>
      </c>
      <c r="AX3657" s="14" t="s">
        <v>82</v>
      </c>
      <c r="AY3657" s="232" t="s">
        <v>262</v>
      </c>
    </row>
    <row r="3658" spans="2:51" s="13" customFormat="1" ht="10">
      <c r="B3658" s="212"/>
      <c r="C3658" s="213"/>
      <c r="D3658" s="208" t="s">
        <v>272</v>
      </c>
      <c r="E3658" s="214" t="s">
        <v>44</v>
      </c>
      <c r="F3658" s="215" t="s">
        <v>550</v>
      </c>
      <c r="G3658" s="213"/>
      <c r="H3658" s="214" t="s">
        <v>44</v>
      </c>
      <c r="I3658" s="216"/>
      <c r="J3658" s="213"/>
      <c r="K3658" s="213"/>
      <c r="L3658" s="217"/>
      <c r="M3658" s="218"/>
      <c r="N3658" s="219"/>
      <c r="O3658" s="219"/>
      <c r="P3658" s="219"/>
      <c r="Q3658" s="219"/>
      <c r="R3658" s="219"/>
      <c r="S3658" s="219"/>
      <c r="T3658" s="220"/>
      <c r="AT3658" s="221" t="s">
        <v>272</v>
      </c>
      <c r="AU3658" s="221" t="s">
        <v>91</v>
      </c>
      <c r="AV3658" s="13" t="s">
        <v>89</v>
      </c>
      <c r="AW3658" s="13" t="s">
        <v>38</v>
      </c>
      <c r="AX3658" s="13" t="s">
        <v>82</v>
      </c>
      <c r="AY3658" s="221" t="s">
        <v>262</v>
      </c>
    </row>
    <row r="3659" spans="2:51" s="13" customFormat="1" ht="10">
      <c r="B3659" s="212"/>
      <c r="C3659" s="213"/>
      <c r="D3659" s="208" t="s">
        <v>272</v>
      </c>
      <c r="E3659" s="214" t="s">
        <v>44</v>
      </c>
      <c r="F3659" s="215" t="s">
        <v>1714</v>
      </c>
      <c r="G3659" s="213"/>
      <c r="H3659" s="214" t="s">
        <v>44</v>
      </c>
      <c r="I3659" s="216"/>
      <c r="J3659" s="213"/>
      <c r="K3659" s="213"/>
      <c r="L3659" s="217"/>
      <c r="M3659" s="218"/>
      <c r="N3659" s="219"/>
      <c r="O3659" s="219"/>
      <c r="P3659" s="219"/>
      <c r="Q3659" s="219"/>
      <c r="R3659" s="219"/>
      <c r="S3659" s="219"/>
      <c r="T3659" s="220"/>
      <c r="AT3659" s="221" t="s">
        <v>272</v>
      </c>
      <c r="AU3659" s="221" t="s">
        <v>91</v>
      </c>
      <c r="AV3659" s="13" t="s">
        <v>89</v>
      </c>
      <c r="AW3659" s="13" t="s">
        <v>38</v>
      </c>
      <c r="AX3659" s="13" t="s">
        <v>82</v>
      </c>
      <c r="AY3659" s="221" t="s">
        <v>262</v>
      </c>
    </row>
    <row r="3660" spans="2:51" s="13" customFormat="1" ht="10">
      <c r="B3660" s="212"/>
      <c r="C3660" s="213"/>
      <c r="D3660" s="208" t="s">
        <v>272</v>
      </c>
      <c r="E3660" s="214" t="s">
        <v>44</v>
      </c>
      <c r="F3660" s="215" t="s">
        <v>551</v>
      </c>
      <c r="G3660" s="213"/>
      <c r="H3660" s="214" t="s">
        <v>44</v>
      </c>
      <c r="I3660" s="216"/>
      <c r="J3660" s="213"/>
      <c r="K3660" s="213"/>
      <c r="L3660" s="217"/>
      <c r="M3660" s="218"/>
      <c r="N3660" s="219"/>
      <c r="O3660" s="219"/>
      <c r="P3660" s="219"/>
      <c r="Q3660" s="219"/>
      <c r="R3660" s="219"/>
      <c r="S3660" s="219"/>
      <c r="T3660" s="220"/>
      <c r="AT3660" s="221" t="s">
        <v>272</v>
      </c>
      <c r="AU3660" s="221" t="s">
        <v>91</v>
      </c>
      <c r="AV3660" s="13" t="s">
        <v>89</v>
      </c>
      <c r="AW3660" s="13" t="s">
        <v>38</v>
      </c>
      <c r="AX3660" s="13" t="s">
        <v>82</v>
      </c>
      <c r="AY3660" s="221" t="s">
        <v>262</v>
      </c>
    </row>
    <row r="3661" spans="2:51" s="13" customFormat="1" ht="10">
      <c r="B3661" s="212"/>
      <c r="C3661" s="213"/>
      <c r="D3661" s="208" t="s">
        <v>272</v>
      </c>
      <c r="E3661" s="214" t="s">
        <v>44</v>
      </c>
      <c r="F3661" s="215" t="s">
        <v>458</v>
      </c>
      <c r="G3661" s="213"/>
      <c r="H3661" s="214" t="s">
        <v>44</v>
      </c>
      <c r="I3661" s="216"/>
      <c r="J3661" s="213"/>
      <c r="K3661" s="213"/>
      <c r="L3661" s="217"/>
      <c r="M3661" s="218"/>
      <c r="N3661" s="219"/>
      <c r="O3661" s="219"/>
      <c r="P3661" s="219"/>
      <c r="Q3661" s="219"/>
      <c r="R3661" s="219"/>
      <c r="S3661" s="219"/>
      <c r="T3661" s="220"/>
      <c r="AT3661" s="221" t="s">
        <v>272</v>
      </c>
      <c r="AU3661" s="221" t="s">
        <v>91</v>
      </c>
      <c r="AV3661" s="13" t="s">
        <v>89</v>
      </c>
      <c r="AW3661" s="13" t="s">
        <v>38</v>
      </c>
      <c r="AX3661" s="13" t="s">
        <v>82</v>
      </c>
      <c r="AY3661" s="221" t="s">
        <v>262</v>
      </c>
    </row>
    <row r="3662" spans="2:51" s="15" customFormat="1" ht="10">
      <c r="B3662" s="233"/>
      <c r="C3662" s="234"/>
      <c r="D3662" s="208" t="s">
        <v>272</v>
      </c>
      <c r="E3662" s="235" t="s">
        <v>44</v>
      </c>
      <c r="F3662" s="236" t="s">
        <v>1738</v>
      </c>
      <c r="G3662" s="234"/>
      <c r="H3662" s="237">
        <v>52.1</v>
      </c>
      <c r="I3662" s="238"/>
      <c r="J3662" s="234"/>
      <c r="K3662" s="234"/>
      <c r="L3662" s="239"/>
      <c r="M3662" s="240"/>
      <c r="N3662" s="241"/>
      <c r="O3662" s="241"/>
      <c r="P3662" s="241"/>
      <c r="Q3662" s="241"/>
      <c r="R3662" s="241"/>
      <c r="S3662" s="241"/>
      <c r="T3662" s="242"/>
      <c r="AT3662" s="243" t="s">
        <v>272</v>
      </c>
      <c r="AU3662" s="243" t="s">
        <v>91</v>
      </c>
      <c r="AV3662" s="15" t="s">
        <v>91</v>
      </c>
      <c r="AW3662" s="15" t="s">
        <v>38</v>
      </c>
      <c r="AX3662" s="15" t="s">
        <v>82</v>
      </c>
      <c r="AY3662" s="243" t="s">
        <v>262</v>
      </c>
    </row>
    <row r="3663" spans="2:51" s="15" customFormat="1" ht="10">
      <c r="B3663" s="233"/>
      <c r="C3663" s="234"/>
      <c r="D3663" s="208" t="s">
        <v>272</v>
      </c>
      <c r="E3663" s="235" t="s">
        <v>44</v>
      </c>
      <c r="F3663" s="236" t="s">
        <v>1739</v>
      </c>
      <c r="G3663" s="234"/>
      <c r="H3663" s="237">
        <v>2.4</v>
      </c>
      <c r="I3663" s="238"/>
      <c r="J3663" s="234"/>
      <c r="K3663" s="234"/>
      <c r="L3663" s="239"/>
      <c r="M3663" s="240"/>
      <c r="N3663" s="241"/>
      <c r="O3663" s="241"/>
      <c r="P3663" s="241"/>
      <c r="Q3663" s="241"/>
      <c r="R3663" s="241"/>
      <c r="S3663" s="241"/>
      <c r="T3663" s="242"/>
      <c r="AT3663" s="243" t="s">
        <v>272</v>
      </c>
      <c r="AU3663" s="243" t="s">
        <v>91</v>
      </c>
      <c r="AV3663" s="15" t="s">
        <v>91</v>
      </c>
      <c r="AW3663" s="15" t="s">
        <v>38</v>
      </c>
      <c r="AX3663" s="15" t="s">
        <v>82</v>
      </c>
      <c r="AY3663" s="243" t="s">
        <v>262</v>
      </c>
    </row>
    <row r="3664" spans="2:51" s="13" customFormat="1" ht="10">
      <c r="B3664" s="212"/>
      <c r="C3664" s="213"/>
      <c r="D3664" s="208" t="s">
        <v>272</v>
      </c>
      <c r="E3664" s="214" t="s">
        <v>44</v>
      </c>
      <c r="F3664" s="215" t="s">
        <v>553</v>
      </c>
      <c r="G3664" s="213"/>
      <c r="H3664" s="214" t="s">
        <v>44</v>
      </c>
      <c r="I3664" s="216"/>
      <c r="J3664" s="213"/>
      <c r="K3664" s="213"/>
      <c r="L3664" s="217"/>
      <c r="M3664" s="218"/>
      <c r="N3664" s="219"/>
      <c r="O3664" s="219"/>
      <c r="P3664" s="219"/>
      <c r="Q3664" s="219"/>
      <c r="R3664" s="219"/>
      <c r="S3664" s="219"/>
      <c r="T3664" s="220"/>
      <c r="AT3664" s="221" t="s">
        <v>272</v>
      </c>
      <c r="AU3664" s="221" t="s">
        <v>91</v>
      </c>
      <c r="AV3664" s="13" t="s">
        <v>89</v>
      </c>
      <c r="AW3664" s="13" t="s">
        <v>38</v>
      </c>
      <c r="AX3664" s="13" t="s">
        <v>82</v>
      </c>
      <c r="AY3664" s="221" t="s">
        <v>262</v>
      </c>
    </row>
    <row r="3665" spans="2:51" s="15" customFormat="1" ht="10">
      <c r="B3665" s="233"/>
      <c r="C3665" s="234"/>
      <c r="D3665" s="208" t="s">
        <v>272</v>
      </c>
      <c r="E3665" s="235" t="s">
        <v>44</v>
      </c>
      <c r="F3665" s="236" t="s">
        <v>1740</v>
      </c>
      <c r="G3665" s="234"/>
      <c r="H3665" s="237">
        <v>9.8000000000000007</v>
      </c>
      <c r="I3665" s="238"/>
      <c r="J3665" s="234"/>
      <c r="K3665" s="234"/>
      <c r="L3665" s="239"/>
      <c r="M3665" s="240"/>
      <c r="N3665" s="241"/>
      <c r="O3665" s="241"/>
      <c r="P3665" s="241"/>
      <c r="Q3665" s="241"/>
      <c r="R3665" s="241"/>
      <c r="S3665" s="241"/>
      <c r="T3665" s="242"/>
      <c r="AT3665" s="243" t="s">
        <v>272</v>
      </c>
      <c r="AU3665" s="243" t="s">
        <v>91</v>
      </c>
      <c r="AV3665" s="15" t="s">
        <v>91</v>
      </c>
      <c r="AW3665" s="15" t="s">
        <v>38</v>
      </c>
      <c r="AX3665" s="15" t="s">
        <v>82</v>
      </c>
      <c r="AY3665" s="243" t="s">
        <v>262</v>
      </c>
    </row>
    <row r="3666" spans="2:51" s="13" customFormat="1" ht="10">
      <c r="B3666" s="212"/>
      <c r="C3666" s="213"/>
      <c r="D3666" s="208" t="s">
        <v>272</v>
      </c>
      <c r="E3666" s="214" t="s">
        <v>44</v>
      </c>
      <c r="F3666" s="215" t="s">
        <v>555</v>
      </c>
      <c r="G3666" s="213"/>
      <c r="H3666" s="214" t="s">
        <v>44</v>
      </c>
      <c r="I3666" s="216"/>
      <c r="J3666" s="213"/>
      <c r="K3666" s="213"/>
      <c r="L3666" s="217"/>
      <c r="M3666" s="218"/>
      <c r="N3666" s="219"/>
      <c r="O3666" s="219"/>
      <c r="P3666" s="219"/>
      <c r="Q3666" s="219"/>
      <c r="R3666" s="219"/>
      <c r="S3666" s="219"/>
      <c r="T3666" s="220"/>
      <c r="AT3666" s="221" t="s">
        <v>272</v>
      </c>
      <c r="AU3666" s="221" t="s">
        <v>91</v>
      </c>
      <c r="AV3666" s="13" t="s">
        <v>89</v>
      </c>
      <c r="AW3666" s="13" t="s">
        <v>38</v>
      </c>
      <c r="AX3666" s="13" t="s">
        <v>82</v>
      </c>
      <c r="AY3666" s="221" t="s">
        <v>262</v>
      </c>
    </row>
    <row r="3667" spans="2:51" s="13" customFormat="1" ht="10">
      <c r="B3667" s="212"/>
      <c r="C3667" s="213"/>
      <c r="D3667" s="208" t="s">
        <v>272</v>
      </c>
      <c r="E3667" s="214" t="s">
        <v>44</v>
      </c>
      <c r="F3667" s="215" t="s">
        <v>458</v>
      </c>
      <c r="G3667" s="213"/>
      <c r="H3667" s="214" t="s">
        <v>44</v>
      </c>
      <c r="I3667" s="216"/>
      <c r="J3667" s="213"/>
      <c r="K3667" s="213"/>
      <c r="L3667" s="217"/>
      <c r="M3667" s="218"/>
      <c r="N3667" s="219"/>
      <c r="O3667" s="219"/>
      <c r="P3667" s="219"/>
      <c r="Q3667" s="219"/>
      <c r="R3667" s="219"/>
      <c r="S3667" s="219"/>
      <c r="T3667" s="220"/>
      <c r="AT3667" s="221" t="s">
        <v>272</v>
      </c>
      <c r="AU3667" s="221" t="s">
        <v>91</v>
      </c>
      <c r="AV3667" s="13" t="s">
        <v>89</v>
      </c>
      <c r="AW3667" s="13" t="s">
        <v>38</v>
      </c>
      <c r="AX3667" s="13" t="s">
        <v>82</v>
      </c>
      <c r="AY3667" s="221" t="s">
        <v>262</v>
      </c>
    </row>
    <row r="3668" spans="2:51" s="15" customFormat="1" ht="10">
      <c r="B3668" s="233"/>
      <c r="C3668" s="234"/>
      <c r="D3668" s="208" t="s">
        <v>272</v>
      </c>
      <c r="E3668" s="235" t="s">
        <v>44</v>
      </c>
      <c r="F3668" s="236" t="s">
        <v>1741</v>
      </c>
      <c r="G3668" s="234"/>
      <c r="H3668" s="237">
        <v>3</v>
      </c>
      <c r="I3668" s="238"/>
      <c r="J3668" s="234"/>
      <c r="K3668" s="234"/>
      <c r="L3668" s="239"/>
      <c r="M3668" s="240"/>
      <c r="N3668" s="241"/>
      <c r="O3668" s="241"/>
      <c r="P3668" s="241"/>
      <c r="Q3668" s="241"/>
      <c r="R3668" s="241"/>
      <c r="S3668" s="241"/>
      <c r="T3668" s="242"/>
      <c r="AT3668" s="243" t="s">
        <v>272</v>
      </c>
      <c r="AU3668" s="243" t="s">
        <v>91</v>
      </c>
      <c r="AV3668" s="15" t="s">
        <v>91</v>
      </c>
      <c r="AW3668" s="15" t="s">
        <v>38</v>
      </c>
      <c r="AX3668" s="15" t="s">
        <v>82</v>
      </c>
      <c r="AY3668" s="243" t="s">
        <v>262</v>
      </c>
    </row>
    <row r="3669" spans="2:51" s="14" customFormat="1" ht="10">
      <c r="B3669" s="222"/>
      <c r="C3669" s="223"/>
      <c r="D3669" s="208" t="s">
        <v>272</v>
      </c>
      <c r="E3669" s="224" t="s">
        <v>44</v>
      </c>
      <c r="F3669" s="225" t="s">
        <v>284</v>
      </c>
      <c r="G3669" s="223"/>
      <c r="H3669" s="226">
        <v>67.3</v>
      </c>
      <c r="I3669" s="227"/>
      <c r="J3669" s="223"/>
      <c r="K3669" s="223"/>
      <c r="L3669" s="228"/>
      <c r="M3669" s="229"/>
      <c r="N3669" s="230"/>
      <c r="O3669" s="230"/>
      <c r="P3669" s="230"/>
      <c r="Q3669" s="230"/>
      <c r="R3669" s="230"/>
      <c r="S3669" s="230"/>
      <c r="T3669" s="231"/>
      <c r="AT3669" s="232" t="s">
        <v>272</v>
      </c>
      <c r="AU3669" s="232" t="s">
        <v>91</v>
      </c>
      <c r="AV3669" s="14" t="s">
        <v>97</v>
      </c>
      <c r="AW3669" s="14" t="s">
        <v>38</v>
      </c>
      <c r="AX3669" s="14" t="s">
        <v>82</v>
      </c>
      <c r="AY3669" s="232" t="s">
        <v>262</v>
      </c>
    </row>
    <row r="3670" spans="2:51" s="13" customFormat="1" ht="10">
      <c r="B3670" s="212"/>
      <c r="C3670" s="213"/>
      <c r="D3670" s="208" t="s">
        <v>272</v>
      </c>
      <c r="E3670" s="214" t="s">
        <v>44</v>
      </c>
      <c r="F3670" s="215" t="s">
        <v>1711</v>
      </c>
      <c r="G3670" s="213"/>
      <c r="H3670" s="214" t="s">
        <v>44</v>
      </c>
      <c r="I3670" s="216"/>
      <c r="J3670" s="213"/>
      <c r="K3670" s="213"/>
      <c r="L3670" s="217"/>
      <c r="M3670" s="218"/>
      <c r="N3670" s="219"/>
      <c r="O3670" s="219"/>
      <c r="P3670" s="219"/>
      <c r="Q3670" s="219"/>
      <c r="R3670" s="219"/>
      <c r="S3670" s="219"/>
      <c r="T3670" s="220"/>
      <c r="AT3670" s="221" t="s">
        <v>272</v>
      </c>
      <c r="AU3670" s="221" t="s">
        <v>91</v>
      </c>
      <c r="AV3670" s="13" t="s">
        <v>89</v>
      </c>
      <c r="AW3670" s="13" t="s">
        <v>38</v>
      </c>
      <c r="AX3670" s="13" t="s">
        <v>82</v>
      </c>
      <c r="AY3670" s="221" t="s">
        <v>262</v>
      </c>
    </row>
    <row r="3671" spans="2:51" s="13" customFormat="1" ht="10">
      <c r="B3671" s="212"/>
      <c r="C3671" s="213"/>
      <c r="D3671" s="208" t="s">
        <v>272</v>
      </c>
      <c r="E3671" s="214" t="s">
        <v>44</v>
      </c>
      <c r="F3671" s="215" t="s">
        <v>1719</v>
      </c>
      <c r="G3671" s="213"/>
      <c r="H3671" s="214" t="s">
        <v>44</v>
      </c>
      <c r="I3671" s="216"/>
      <c r="J3671" s="213"/>
      <c r="K3671" s="213"/>
      <c r="L3671" s="217"/>
      <c r="M3671" s="218"/>
      <c r="N3671" s="219"/>
      <c r="O3671" s="219"/>
      <c r="P3671" s="219"/>
      <c r="Q3671" s="219"/>
      <c r="R3671" s="219"/>
      <c r="S3671" s="219"/>
      <c r="T3671" s="220"/>
      <c r="AT3671" s="221" t="s">
        <v>272</v>
      </c>
      <c r="AU3671" s="221" t="s">
        <v>91</v>
      </c>
      <c r="AV3671" s="13" t="s">
        <v>89</v>
      </c>
      <c r="AW3671" s="13" t="s">
        <v>38</v>
      </c>
      <c r="AX3671" s="13" t="s">
        <v>82</v>
      </c>
      <c r="AY3671" s="221" t="s">
        <v>262</v>
      </c>
    </row>
    <row r="3672" spans="2:51" s="15" customFormat="1" ht="10">
      <c r="B3672" s="233"/>
      <c r="C3672" s="234"/>
      <c r="D3672" s="208" t="s">
        <v>272</v>
      </c>
      <c r="E3672" s="235" t="s">
        <v>44</v>
      </c>
      <c r="F3672" s="236" t="s">
        <v>1720</v>
      </c>
      <c r="G3672" s="234"/>
      <c r="H3672" s="237">
        <v>24.652999999999999</v>
      </c>
      <c r="I3672" s="238"/>
      <c r="J3672" s="234"/>
      <c r="K3672" s="234"/>
      <c r="L3672" s="239"/>
      <c r="M3672" s="240"/>
      <c r="N3672" s="241"/>
      <c r="O3672" s="241"/>
      <c r="P3672" s="241"/>
      <c r="Q3672" s="241"/>
      <c r="R3672" s="241"/>
      <c r="S3672" s="241"/>
      <c r="T3672" s="242"/>
      <c r="AT3672" s="243" t="s">
        <v>272</v>
      </c>
      <c r="AU3672" s="243" t="s">
        <v>91</v>
      </c>
      <c r="AV3672" s="15" t="s">
        <v>91</v>
      </c>
      <c r="AW3672" s="15" t="s">
        <v>38</v>
      </c>
      <c r="AX3672" s="15" t="s">
        <v>82</v>
      </c>
      <c r="AY3672" s="243" t="s">
        <v>262</v>
      </c>
    </row>
    <row r="3673" spans="2:51" s="15" customFormat="1" ht="10">
      <c r="B3673" s="233"/>
      <c r="C3673" s="234"/>
      <c r="D3673" s="208" t="s">
        <v>272</v>
      </c>
      <c r="E3673" s="235" t="s">
        <v>44</v>
      </c>
      <c r="F3673" s="236" t="s">
        <v>1721</v>
      </c>
      <c r="G3673" s="234"/>
      <c r="H3673" s="237">
        <v>3.048</v>
      </c>
      <c r="I3673" s="238"/>
      <c r="J3673" s="234"/>
      <c r="K3673" s="234"/>
      <c r="L3673" s="239"/>
      <c r="M3673" s="240"/>
      <c r="N3673" s="241"/>
      <c r="O3673" s="241"/>
      <c r="P3673" s="241"/>
      <c r="Q3673" s="241"/>
      <c r="R3673" s="241"/>
      <c r="S3673" s="241"/>
      <c r="T3673" s="242"/>
      <c r="AT3673" s="243" t="s">
        <v>272</v>
      </c>
      <c r="AU3673" s="243" t="s">
        <v>91</v>
      </c>
      <c r="AV3673" s="15" t="s">
        <v>91</v>
      </c>
      <c r="AW3673" s="15" t="s">
        <v>38</v>
      </c>
      <c r="AX3673" s="15" t="s">
        <v>82</v>
      </c>
      <c r="AY3673" s="243" t="s">
        <v>262</v>
      </c>
    </row>
    <row r="3674" spans="2:51" s="15" customFormat="1" ht="10">
      <c r="B3674" s="233"/>
      <c r="C3674" s="234"/>
      <c r="D3674" s="208" t="s">
        <v>272</v>
      </c>
      <c r="E3674" s="235" t="s">
        <v>44</v>
      </c>
      <c r="F3674" s="236" t="s">
        <v>1722</v>
      </c>
      <c r="G3674" s="234"/>
      <c r="H3674" s="237">
        <v>4.5599999999999996</v>
      </c>
      <c r="I3674" s="238"/>
      <c r="J3674" s="234"/>
      <c r="K3674" s="234"/>
      <c r="L3674" s="239"/>
      <c r="M3674" s="240"/>
      <c r="N3674" s="241"/>
      <c r="O3674" s="241"/>
      <c r="P3674" s="241"/>
      <c r="Q3674" s="241"/>
      <c r="R3674" s="241"/>
      <c r="S3674" s="241"/>
      <c r="T3674" s="242"/>
      <c r="AT3674" s="243" t="s">
        <v>272</v>
      </c>
      <c r="AU3674" s="243" t="s">
        <v>91</v>
      </c>
      <c r="AV3674" s="15" t="s">
        <v>91</v>
      </c>
      <c r="AW3674" s="15" t="s">
        <v>38</v>
      </c>
      <c r="AX3674" s="15" t="s">
        <v>82</v>
      </c>
      <c r="AY3674" s="243" t="s">
        <v>262</v>
      </c>
    </row>
    <row r="3675" spans="2:51" s="14" customFormat="1" ht="10">
      <c r="B3675" s="222"/>
      <c r="C3675" s="223"/>
      <c r="D3675" s="208" t="s">
        <v>272</v>
      </c>
      <c r="E3675" s="224" t="s">
        <v>44</v>
      </c>
      <c r="F3675" s="225" t="s">
        <v>284</v>
      </c>
      <c r="G3675" s="223"/>
      <c r="H3675" s="226">
        <v>32.261000000000003</v>
      </c>
      <c r="I3675" s="227"/>
      <c r="J3675" s="223"/>
      <c r="K3675" s="223"/>
      <c r="L3675" s="228"/>
      <c r="M3675" s="229"/>
      <c r="N3675" s="230"/>
      <c r="O3675" s="230"/>
      <c r="P3675" s="230"/>
      <c r="Q3675" s="230"/>
      <c r="R3675" s="230"/>
      <c r="S3675" s="230"/>
      <c r="T3675" s="231"/>
      <c r="AT3675" s="232" t="s">
        <v>272</v>
      </c>
      <c r="AU3675" s="232" t="s">
        <v>91</v>
      </c>
      <c r="AV3675" s="14" t="s">
        <v>97</v>
      </c>
      <c r="AW3675" s="14" t="s">
        <v>38</v>
      </c>
      <c r="AX3675" s="14" t="s">
        <v>82</v>
      </c>
      <c r="AY3675" s="232" t="s">
        <v>262</v>
      </c>
    </row>
    <row r="3676" spans="2:51" s="13" customFormat="1" ht="10">
      <c r="B3676" s="212"/>
      <c r="C3676" s="213"/>
      <c r="D3676" s="208" t="s">
        <v>272</v>
      </c>
      <c r="E3676" s="214" t="s">
        <v>44</v>
      </c>
      <c r="F3676" s="215" t="s">
        <v>550</v>
      </c>
      <c r="G3676" s="213"/>
      <c r="H3676" s="214" t="s">
        <v>44</v>
      </c>
      <c r="I3676" s="216"/>
      <c r="J3676" s="213"/>
      <c r="K3676" s="213"/>
      <c r="L3676" s="217"/>
      <c r="M3676" s="218"/>
      <c r="N3676" s="219"/>
      <c r="O3676" s="219"/>
      <c r="P3676" s="219"/>
      <c r="Q3676" s="219"/>
      <c r="R3676" s="219"/>
      <c r="S3676" s="219"/>
      <c r="T3676" s="220"/>
      <c r="AT3676" s="221" t="s">
        <v>272</v>
      </c>
      <c r="AU3676" s="221" t="s">
        <v>91</v>
      </c>
      <c r="AV3676" s="13" t="s">
        <v>89</v>
      </c>
      <c r="AW3676" s="13" t="s">
        <v>38</v>
      </c>
      <c r="AX3676" s="13" t="s">
        <v>82</v>
      </c>
      <c r="AY3676" s="221" t="s">
        <v>262</v>
      </c>
    </row>
    <row r="3677" spans="2:51" s="13" customFormat="1" ht="10">
      <c r="B3677" s="212"/>
      <c r="C3677" s="213"/>
      <c r="D3677" s="208" t="s">
        <v>272</v>
      </c>
      <c r="E3677" s="214" t="s">
        <v>44</v>
      </c>
      <c r="F3677" s="215" t="s">
        <v>1723</v>
      </c>
      <c r="G3677" s="213"/>
      <c r="H3677" s="214" t="s">
        <v>44</v>
      </c>
      <c r="I3677" s="216"/>
      <c r="J3677" s="213"/>
      <c r="K3677" s="213"/>
      <c r="L3677" s="217"/>
      <c r="M3677" s="218"/>
      <c r="N3677" s="219"/>
      <c r="O3677" s="219"/>
      <c r="P3677" s="219"/>
      <c r="Q3677" s="219"/>
      <c r="R3677" s="219"/>
      <c r="S3677" s="219"/>
      <c r="T3677" s="220"/>
      <c r="AT3677" s="221" t="s">
        <v>272</v>
      </c>
      <c r="AU3677" s="221" t="s">
        <v>91</v>
      </c>
      <c r="AV3677" s="13" t="s">
        <v>89</v>
      </c>
      <c r="AW3677" s="13" t="s">
        <v>38</v>
      </c>
      <c r="AX3677" s="13" t="s">
        <v>82</v>
      </c>
      <c r="AY3677" s="221" t="s">
        <v>262</v>
      </c>
    </row>
    <row r="3678" spans="2:51" s="13" customFormat="1" ht="10">
      <c r="B3678" s="212"/>
      <c r="C3678" s="213"/>
      <c r="D3678" s="208" t="s">
        <v>272</v>
      </c>
      <c r="E3678" s="214" t="s">
        <v>44</v>
      </c>
      <c r="F3678" s="215" t="s">
        <v>1724</v>
      </c>
      <c r="G3678" s="213"/>
      <c r="H3678" s="214" t="s">
        <v>44</v>
      </c>
      <c r="I3678" s="216"/>
      <c r="J3678" s="213"/>
      <c r="K3678" s="213"/>
      <c r="L3678" s="217"/>
      <c r="M3678" s="218"/>
      <c r="N3678" s="219"/>
      <c r="O3678" s="219"/>
      <c r="P3678" s="219"/>
      <c r="Q3678" s="219"/>
      <c r="R3678" s="219"/>
      <c r="S3678" s="219"/>
      <c r="T3678" s="220"/>
      <c r="AT3678" s="221" t="s">
        <v>272</v>
      </c>
      <c r="AU3678" s="221" t="s">
        <v>91</v>
      </c>
      <c r="AV3678" s="13" t="s">
        <v>89</v>
      </c>
      <c r="AW3678" s="13" t="s">
        <v>38</v>
      </c>
      <c r="AX3678" s="13" t="s">
        <v>82</v>
      </c>
      <c r="AY3678" s="221" t="s">
        <v>262</v>
      </c>
    </row>
    <row r="3679" spans="2:51" s="13" customFormat="1" ht="10">
      <c r="B3679" s="212"/>
      <c r="C3679" s="213"/>
      <c r="D3679" s="208" t="s">
        <v>272</v>
      </c>
      <c r="E3679" s="214" t="s">
        <v>44</v>
      </c>
      <c r="F3679" s="215" t="s">
        <v>458</v>
      </c>
      <c r="G3679" s="213"/>
      <c r="H3679" s="214" t="s">
        <v>44</v>
      </c>
      <c r="I3679" s="216"/>
      <c r="J3679" s="213"/>
      <c r="K3679" s="213"/>
      <c r="L3679" s="217"/>
      <c r="M3679" s="218"/>
      <c r="N3679" s="219"/>
      <c r="O3679" s="219"/>
      <c r="P3679" s="219"/>
      <c r="Q3679" s="219"/>
      <c r="R3679" s="219"/>
      <c r="S3679" s="219"/>
      <c r="T3679" s="220"/>
      <c r="AT3679" s="221" t="s">
        <v>272</v>
      </c>
      <c r="AU3679" s="221" t="s">
        <v>91</v>
      </c>
      <c r="AV3679" s="13" t="s">
        <v>89</v>
      </c>
      <c r="AW3679" s="13" t="s">
        <v>38</v>
      </c>
      <c r="AX3679" s="13" t="s">
        <v>82</v>
      </c>
      <c r="AY3679" s="221" t="s">
        <v>262</v>
      </c>
    </row>
    <row r="3680" spans="2:51" s="15" customFormat="1" ht="10">
      <c r="B3680" s="233"/>
      <c r="C3680" s="234"/>
      <c r="D3680" s="208" t="s">
        <v>272</v>
      </c>
      <c r="E3680" s="235" t="s">
        <v>44</v>
      </c>
      <c r="F3680" s="236" t="s">
        <v>1753</v>
      </c>
      <c r="G3680" s="234"/>
      <c r="H3680" s="237">
        <v>15.675000000000001</v>
      </c>
      <c r="I3680" s="238"/>
      <c r="J3680" s="234"/>
      <c r="K3680" s="234"/>
      <c r="L3680" s="239"/>
      <c r="M3680" s="240"/>
      <c r="N3680" s="241"/>
      <c r="O3680" s="241"/>
      <c r="P3680" s="241"/>
      <c r="Q3680" s="241"/>
      <c r="R3680" s="241"/>
      <c r="S3680" s="241"/>
      <c r="T3680" s="242"/>
      <c r="AT3680" s="243" t="s">
        <v>272</v>
      </c>
      <c r="AU3680" s="243" t="s">
        <v>91</v>
      </c>
      <c r="AV3680" s="15" t="s">
        <v>91</v>
      </c>
      <c r="AW3680" s="15" t="s">
        <v>38</v>
      </c>
      <c r="AX3680" s="15" t="s">
        <v>82</v>
      </c>
      <c r="AY3680" s="243" t="s">
        <v>262</v>
      </c>
    </row>
    <row r="3681" spans="1:65" s="14" customFormat="1" ht="10">
      <c r="B3681" s="222"/>
      <c r="C3681" s="223"/>
      <c r="D3681" s="208" t="s">
        <v>272</v>
      </c>
      <c r="E3681" s="224" t="s">
        <v>44</v>
      </c>
      <c r="F3681" s="225" t="s">
        <v>284</v>
      </c>
      <c r="G3681" s="223"/>
      <c r="H3681" s="226">
        <v>15.675000000000001</v>
      </c>
      <c r="I3681" s="227"/>
      <c r="J3681" s="223"/>
      <c r="K3681" s="223"/>
      <c r="L3681" s="228"/>
      <c r="M3681" s="229"/>
      <c r="N3681" s="230"/>
      <c r="O3681" s="230"/>
      <c r="P3681" s="230"/>
      <c r="Q3681" s="230"/>
      <c r="R3681" s="230"/>
      <c r="S3681" s="230"/>
      <c r="T3681" s="231"/>
      <c r="AT3681" s="232" t="s">
        <v>272</v>
      </c>
      <c r="AU3681" s="232" t="s">
        <v>91</v>
      </c>
      <c r="AV3681" s="14" t="s">
        <v>97</v>
      </c>
      <c r="AW3681" s="14" t="s">
        <v>38</v>
      </c>
      <c r="AX3681" s="14" t="s">
        <v>82</v>
      </c>
      <c r="AY3681" s="232" t="s">
        <v>262</v>
      </c>
    </row>
    <row r="3682" spans="1:65" s="16" customFormat="1" ht="10">
      <c r="B3682" s="244"/>
      <c r="C3682" s="245"/>
      <c r="D3682" s="208" t="s">
        <v>272</v>
      </c>
      <c r="E3682" s="246" t="s">
        <v>44</v>
      </c>
      <c r="F3682" s="247" t="s">
        <v>291</v>
      </c>
      <c r="G3682" s="245"/>
      <c r="H3682" s="248">
        <v>763.50099999999975</v>
      </c>
      <c r="I3682" s="249"/>
      <c r="J3682" s="245"/>
      <c r="K3682" s="245"/>
      <c r="L3682" s="250"/>
      <c r="M3682" s="251"/>
      <c r="N3682" s="252"/>
      <c r="O3682" s="252"/>
      <c r="P3682" s="252"/>
      <c r="Q3682" s="252"/>
      <c r="R3682" s="252"/>
      <c r="S3682" s="252"/>
      <c r="T3682" s="253"/>
      <c r="AT3682" s="254" t="s">
        <v>272</v>
      </c>
      <c r="AU3682" s="254" t="s">
        <v>91</v>
      </c>
      <c r="AV3682" s="16" t="s">
        <v>104</v>
      </c>
      <c r="AW3682" s="16" t="s">
        <v>38</v>
      </c>
      <c r="AX3682" s="16" t="s">
        <v>89</v>
      </c>
      <c r="AY3682" s="254" t="s">
        <v>262</v>
      </c>
    </row>
    <row r="3683" spans="1:65" s="15" customFormat="1" ht="10">
      <c r="B3683" s="233"/>
      <c r="C3683" s="234"/>
      <c r="D3683" s="208" t="s">
        <v>272</v>
      </c>
      <c r="E3683" s="234"/>
      <c r="F3683" s="236" t="s">
        <v>1785</v>
      </c>
      <c r="G3683" s="234"/>
      <c r="H3683" s="237">
        <v>878.02599999999995</v>
      </c>
      <c r="I3683" s="238"/>
      <c r="J3683" s="234"/>
      <c r="K3683" s="234"/>
      <c r="L3683" s="239"/>
      <c r="M3683" s="240"/>
      <c r="N3683" s="241"/>
      <c r="O3683" s="241"/>
      <c r="P3683" s="241"/>
      <c r="Q3683" s="241"/>
      <c r="R3683" s="241"/>
      <c r="S3683" s="241"/>
      <c r="T3683" s="242"/>
      <c r="AT3683" s="243" t="s">
        <v>272</v>
      </c>
      <c r="AU3683" s="243" t="s">
        <v>91</v>
      </c>
      <c r="AV3683" s="15" t="s">
        <v>91</v>
      </c>
      <c r="AW3683" s="15" t="s">
        <v>4</v>
      </c>
      <c r="AX3683" s="15" t="s">
        <v>89</v>
      </c>
      <c r="AY3683" s="243" t="s">
        <v>262</v>
      </c>
    </row>
    <row r="3684" spans="1:65" s="2" customFormat="1" ht="21.75" customHeight="1">
      <c r="A3684" s="37"/>
      <c r="B3684" s="38"/>
      <c r="C3684" s="195" t="s">
        <v>1786</v>
      </c>
      <c r="D3684" s="195" t="s">
        <v>264</v>
      </c>
      <c r="E3684" s="196" t="s">
        <v>1787</v>
      </c>
      <c r="F3684" s="197" t="s">
        <v>1788</v>
      </c>
      <c r="G3684" s="198" t="s">
        <v>518</v>
      </c>
      <c r="H3684" s="199">
        <v>4</v>
      </c>
      <c r="I3684" s="200"/>
      <c r="J3684" s="201">
        <f>ROUND(I3684*H3684,2)</f>
        <v>0</v>
      </c>
      <c r="K3684" s="197" t="s">
        <v>268</v>
      </c>
      <c r="L3684" s="42"/>
      <c r="M3684" s="202" t="s">
        <v>44</v>
      </c>
      <c r="N3684" s="203" t="s">
        <v>53</v>
      </c>
      <c r="O3684" s="67"/>
      <c r="P3684" s="204">
        <f>O3684*H3684</f>
        <v>0</v>
      </c>
      <c r="Q3684" s="204">
        <v>1E-4</v>
      </c>
      <c r="R3684" s="204">
        <f>Q3684*H3684</f>
        <v>4.0000000000000002E-4</v>
      </c>
      <c r="S3684" s="204">
        <v>0</v>
      </c>
      <c r="T3684" s="205">
        <f>S3684*H3684</f>
        <v>0</v>
      </c>
      <c r="U3684" s="37"/>
      <c r="V3684" s="37"/>
      <c r="W3684" s="37"/>
      <c r="X3684" s="37"/>
      <c r="Y3684" s="37"/>
      <c r="Z3684" s="37"/>
      <c r="AA3684" s="37"/>
      <c r="AB3684" s="37"/>
      <c r="AC3684" s="37"/>
      <c r="AD3684" s="37"/>
      <c r="AE3684" s="37"/>
      <c r="AR3684" s="206" t="s">
        <v>442</v>
      </c>
      <c r="AT3684" s="206" t="s">
        <v>264</v>
      </c>
      <c r="AU3684" s="206" t="s">
        <v>91</v>
      </c>
      <c r="AY3684" s="19" t="s">
        <v>262</v>
      </c>
      <c r="BE3684" s="207">
        <f>IF(N3684="základní",J3684,0)</f>
        <v>0</v>
      </c>
      <c r="BF3684" s="207">
        <f>IF(N3684="snížená",J3684,0)</f>
        <v>0</v>
      </c>
      <c r="BG3684" s="207">
        <f>IF(N3684="zákl. přenesená",J3684,0)</f>
        <v>0</v>
      </c>
      <c r="BH3684" s="207">
        <f>IF(N3684="sníž. přenesená",J3684,0)</f>
        <v>0</v>
      </c>
      <c r="BI3684" s="207">
        <f>IF(N3684="nulová",J3684,0)</f>
        <v>0</v>
      </c>
      <c r="BJ3684" s="19" t="s">
        <v>89</v>
      </c>
      <c r="BK3684" s="207">
        <f>ROUND(I3684*H3684,2)</f>
        <v>0</v>
      </c>
      <c r="BL3684" s="19" t="s">
        <v>442</v>
      </c>
      <c r="BM3684" s="206" t="s">
        <v>1789</v>
      </c>
    </row>
    <row r="3685" spans="1:65" s="2" customFormat="1" ht="27">
      <c r="A3685" s="37"/>
      <c r="B3685" s="38"/>
      <c r="C3685" s="39"/>
      <c r="D3685" s="208" t="s">
        <v>270</v>
      </c>
      <c r="E3685" s="39"/>
      <c r="F3685" s="209" t="s">
        <v>1790</v>
      </c>
      <c r="G3685" s="39"/>
      <c r="H3685" s="39"/>
      <c r="I3685" s="118"/>
      <c r="J3685" s="39"/>
      <c r="K3685" s="39"/>
      <c r="L3685" s="42"/>
      <c r="M3685" s="210"/>
      <c r="N3685" s="211"/>
      <c r="O3685" s="67"/>
      <c r="P3685" s="67"/>
      <c r="Q3685" s="67"/>
      <c r="R3685" s="67"/>
      <c r="S3685" s="67"/>
      <c r="T3685" s="68"/>
      <c r="U3685" s="37"/>
      <c r="V3685" s="37"/>
      <c r="W3685" s="37"/>
      <c r="X3685" s="37"/>
      <c r="Y3685" s="37"/>
      <c r="Z3685" s="37"/>
      <c r="AA3685" s="37"/>
      <c r="AB3685" s="37"/>
      <c r="AC3685" s="37"/>
      <c r="AD3685" s="37"/>
      <c r="AE3685" s="37"/>
      <c r="AT3685" s="19" t="s">
        <v>270</v>
      </c>
      <c r="AU3685" s="19" t="s">
        <v>91</v>
      </c>
    </row>
    <row r="3686" spans="1:65" s="13" customFormat="1" ht="10">
      <c r="B3686" s="212"/>
      <c r="C3686" s="213"/>
      <c r="D3686" s="208" t="s">
        <v>272</v>
      </c>
      <c r="E3686" s="214" t="s">
        <v>44</v>
      </c>
      <c r="F3686" s="215" t="s">
        <v>1791</v>
      </c>
      <c r="G3686" s="213"/>
      <c r="H3686" s="214" t="s">
        <v>44</v>
      </c>
      <c r="I3686" s="216"/>
      <c r="J3686" s="213"/>
      <c r="K3686" s="213"/>
      <c r="L3686" s="217"/>
      <c r="M3686" s="218"/>
      <c r="N3686" s="219"/>
      <c r="O3686" s="219"/>
      <c r="P3686" s="219"/>
      <c r="Q3686" s="219"/>
      <c r="R3686" s="219"/>
      <c r="S3686" s="219"/>
      <c r="T3686" s="220"/>
      <c r="AT3686" s="221" t="s">
        <v>272</v>
      </c>
      <c r="AU3686" s="221" t="s">
        <v>91</v>
      </c>
      <c r="AV3686" s="13" t="s">
        <v>89</v>
      </c>
      <c r="AW3686" s="13" t="s">
        <v>38</v>
      </c>
      <c r="AX3686" s="13" t="s">
        <v>82</v>
      </c>
      <c r="AY3686" s="221" t="s">
        <v>262</v>
      </c>
    </row>
    <row r="3687" spans="1:65" s="15" customFormat="1" ht="10">
      <c r="B3687" s="233"/>
      <c r="C3687" s="234"/>
      <c r="D3687" s="208" t="s">
        <v>272</v>
      </c>
      <c r="E3687" s="235" t="s">
        <v>44</v>
      </c>
      <c r="F3687" s="236" t="s">
        <v>104</v>
      </c>
      <c r="G3687" s="234"/>
      <c r="H3687" s="237">
        <v>4</v>
      </c>
      <c r="I3687" s="238"/>
      <c r="J3687" s="234"/>
      <c r="K3687" s="234"/>
      <c r="L3687" s="239"/>
      <c r="M3687" s="240"/>
      <c r="N3687" s="241"/>
      <c r="O3687" s="241"/>
      <c r="P3687" s="241"/>
      <c r="Q3687" s="241"/>
      <c r="R3687" s="241"/>
      <c r="S3687" s="241"/>
      <c r="T3687" s="242"/>
      <c r="AT3687" s="243" t="s">
        <v>272</v>
      </c>
      <c r="AU3687" s="243" t="s">
        <v>91</v>
      </c>
      <c r="AV3687" s="15" t="s">
        <v>91</v>
      </c>
      <c r="AW3687" s="15" t="s">
        <v>38</v>
      </c>
      <c r="AX3687" s="15" t="s">
        <v>89</v>
      </c>
      <c r="AY3687" s="243" t="s">
        <v>262</v>
      </c>
    </row>
    <row r="3688" spans="1:65" s="2" customFormat="1" ht="16.5" customHeight="1">
      <c r="A3688" s="37"/>
      <c r="B3688" s="38"/>
      <c r="C3688" s="255" t="s">
        <v>1792</v>
      </c>
      <c r="D3688" s="255" t="s">
        <v>633</v>
      </c>
      <c r="E3688" s="256" t="s">
        <v>1793</v>
      </c>
      <c r="F3688" s="257" t="s">
        <v>1794</v>
      </c>
      <c r="G3688" s="258" t="s">
        <v>518</v>
      </c>
      <c r="H3688" s="259">
        <v>4</v>
      </c>
      <c r="I3688" s="260"/>
      <c r="J3688" s="261">
        <f>ROUND(I3688*H3688,2)</f>
        <v>0</v>
      </c>
      <c r="K3688" s="257" t="s">
        <v>268</v>
      </c>
      <c r="L3688" s="262"/>
      <c r="M3688" s="263" t="s">
        <v>44</v>
      </c>
      <c r="N3688" s="264" t="s">
        <v>53</v>
      </c>
      <c r="O3688" s="67"/>
      <c r="P3688" s="204">
        <f>O3688*H3688</f>
        <v>0</v>
      </c>
      <c r="Q3688" s="204">
        <v>8.0000000000000004E-4</v>
      </c>
      <c r="R3688" s="204">
        <f>Q3688*H3688</f>
        <v>3.2000000000000002E-3</v>
      </c>
      <c r="S3688" s="204">
        <v>0</v>
      </c>
      <c r="T3688" s="205">
        <f>S3688*H3688</f>
        <v>0</v>
      </c>
      <c r="U3688" s="37"/>
      <c r="V3688" s="37"/>
      <c r="W3688" s="37"/>
      <c r="X3688" s="37"/>
      <c r="Y3688" s="37"/>
      <c r="Z3688" s="37"/>
      <c r="AA3688" s="37"/>
      <c r="AB3688" s="37"/>
      <c r="AC3688" s="37"/>
      <c r="AD3688" s="37"/>
      <c r="AE3688" s="37"/>
      <c r="AR3688" s="206" t="s">
        <v>619</v>
      </c>
      <c r="AT3688" s="206" t="s">
        <v>633</v>
      </c>
      <c r="AU3688" s="206" t="s">
        <v>91</v>
      </c>
      <c r="AY3688" s="19" t="s">
        <v>262</v>
      </c>
      <c r="BE3688" s="207">
        <f>IF(N3688="základní",J3688,0)</f>
        <v>0</v>
      </c>
      <c r="BF3688" s="207">
        <f>IF(N3688="snížená",J3688,0)</f>
        <v>0</v>
      </c>
      <c r="BG3688" s="207">
        <f>IF(N3688="zákl. přenesená",J3688,0)</f>
        <v>0</v>
      </c>
      <c r="BH3688" s="207">
        <f>IF(N3688="sníž. přenesená",J3688,0)</f>
        <v>0</v>
      </c>
      <c r="BI3688" s="207">
        <f>IF(N3688="nulová",J3688,0)</f>
        <v>0</v>
      </c>
      <c r="BJ3688" s="19" t="s">
        <v>89</v>
      </c>
      <c r="BK3688" s="207">
        <f>ROUND(I3688*H3688,2)</f>
        <v>0</v>
      </c>
      <c r="BL3688" s="19" t="s">
        <v>442</v>
      </c>
      <c r="BM3688" s="206" t="s">
        <v>1795</v>
      </c>
    </row>
    <row r="3689" spans="1:65" s="2" customFormat="1" ht="21.75" customHeight="1">
      <c r="A3689" s="37"/>
      <c r="B3689" s="38"/>
      <c r="C3689" s="195" t="s">
        <v>1796</v>
      </c>
      <c r="D3689" s="195" t="s">
        <v>264</v>
      </c>
      <c r="E3689" s="196" t="s">
        <v>1797</v>
      </c>
      <c r="F3689" s="197" t="s">
        <v>1798</v>
      </c>
      <c r="G3689" s="198" t="s">
        <v>518</v>
      </c>
      <c r="H3689" s="199">
        <v>4</v>
      </c>
      <c r="I3689" s="200"/>
      <c r="J3689" s="201">
        <f>ROUND(I3689*H3689,2)</f>
        <v>0</v>
      </c>
      <c r="K3689" s="197" t="s">
        <v>268</v>
      </c>
      <c r="L3689" s="42"/>
      <c r="M3689" s="202" t="s">
        <v>44</v>
      </c>
      <c r="N3689" s="203" t="s">
        <v>53</v>
      </c>
      <c r="O3689" s="67"/>
      <c r="P3689" s="204">
        <f>O3689*H3689</f>
        <v>0</v>
      </c>
      <c r="Q3689" s="204">
        <v>1E-4</v>
      </c>
      <c r="R3689" s="204">
        <f>Q3689*H3689</f>
        <v>4.0000000000000002E-4</v>
      </c>
      <c r="S3689" s="204">
        <v>0</v>
      </c>
      <c r="T3689" s="205">
        <f>S3689*H3689</f>
        <v>0</v>
      </c>
      <c r="U3689" s="37"/>
      <c r="V3689" s="37"/>
      <c r="W3689" s="37"/>
      <c r="X3689" s="37"/>
      <c r="Y3689" s="37"/>
      <c r="Z3689" s="37"/>
      <c r="AA3689" s="37"/>
      <c r="AB3689" s="37"/>
      <c r="AC3689" s="37"/>
      <c r="AD3689" s="37"/>
      <c r="AE3689" s="37"/>
      <c r="AR3689" s="206" t="s">
        <v>442</v>
      </c>
      <c r="AT3689" s="206" t="s">
        <v>264</v>
      </c>
      <c r="AU3689" s="206" t="s">
        <v>91</v>
      </c>
      <c r="AY3689" s="19" t="s">
        <v>262</v>
      </c>
      <c r="BE3689" s="207">
        <f>IF(N3689="základní",J3689,0)</f>
        <v>0</v>
      </c>
      <c r="BF3689" s="207">
        <f>IF(N3689="snížená",J3689,0)</f>
        <v>0</v>
      </c>
      <c r="BG3689" s="207">
        <f>IF(N3689="zákl. přenesená",J3689,0)</f>
        <v>0</v>
      </c>
      <c r="BH3689" s="207">
        <f>IF(N3689="sníž. přenesená",J3689,0)</f>
        <v>0</v>
      </c>
      <c r="BI3689" s="207">
        <f>IF(N3689="nulová",J3689,0)</f>
        <v>0</v>
      </c>
      <c r="BJ3689" s="19" t="s">
        <v>89</v>
      </c>
      <c r="BK3689" s="207">
        <f>ROUND(I3689*H3689,2)</f>
        <v>0</v>
      </c>
      <c r="BL3689" s="19" t="s">
        <v>442</v>
      </c>
      <c r="BM3689" s="206" t="s">
        <v>1799</v>
      </c>
    </row>
    <row r="3690" spans="1:65" s="2" customFormat="1" ht="27">
      <c r="A3690" s="37"/>
      <c r="B3690" s="38"/>
      <c r="C3690" s="39"/>
      <c r="D3690" s="208" t="s">
        <v>270</v>
      </c>
      <c r="E3690" s="39"/>
      <c r="F3690" s="209" t="s">
        <v>1790</v>
      </c>
      <c r="G3690" s="39"/>
      <c r="H3690" s="39"/>
      <c r="I3690" s="118"/>
      <c r="J3690" s="39"/>
      <c r="K3690" s="39"/>
      <c r="L3690" s="42"/>
      <c r="M3690" s="210"/>
      <c r="N3690" s="211"/>
      <c r="O3690" s="67"/>
      <c r="P3690" s="67"/>
      <c r="Q3690" s="67"/>
      <c r="R3690" s="67"/>
      <c r="S3690" s="67"/>
      <c r="T3690" s="68"/>
      <c r="U3690" s="37"/>
      <c r="V3690" s="37"/>
      <c r="W3690" s="37"/>
      <c r="X3690" s="37"/>
      <c r="Y3690" s="37"/>
      <c r="Z3690" s="37"/>
      <c r="AA3690" s="37"/>
      <c r="AB3690" s="37"/>
      <c r="AC3690" s="37"/>
      <c r="AD3690" s="37"/>
      <c r="AE3690" s="37"/>
      <c r="AT3690" s="19" t="s">
        <v>270</v>
      </c>
      <c r="AU3690" s="19" t="s">
        <v>91</v>
      </c>
    </row>
    <row r="3691" spans="1:65" s="2" customFormat="1" ht="18">
      <c r="A3691" s="37"/>
      <c r="B3691" s="38"/>
      <c r="C3691" s="39"/>
      <c r="D3691" s="208" t="s">
        <v>421</v>
      </c>
      <c r="E3691" s="39"/>
      <c r="F3691" s="209" t="s">
        <v>1800</v>
      </c>
      <c r="G3691" s="39"/>
      <c r="H3691" s="39"/>
      <c r="I3691" s="118"/>
      <c r="J3691" s="39"/>
      <c r="K3691" s="39"/>
      <c r="L3691" s="42"/>
      <c r="M3691" s="210"/>
      <c r="N3691" s="211"/>
      <c r="O3691" s="67"/>
      <c r="P3691" s="67"/>
      <c r="Q3691" s="67"/>
      <c r="R3691" s="67"/>
      <c r="S3691" s="67"/>
      <c r="T3691" s="68"/>
      <c r="U3691" s="37"/>
      <c r="V3691" s="37"/>
      <c r="W3691" s="37"/>
      <c r="X3691" s="37"/>
      <c r="Y3691" s="37"/>
      <c r="Z3691" s="37"/>
      <c r="AA3691" s="37"/>
      <c r="AB3691" s="37"/>
      <c r="AC3691" s="37"/>
      <c r="AD3691" s="37"/>
      <c r="AE3691" s="37"/>
      <c r="AT3691" s="19" t="s">
        <v>421</v>
      </c>
      <c r="AU3691" s="19" t="s">
        <v>91</v>
      </c>
    </row>
    <row r="3692" spans="1:65" s="13" customFormat="1" ht="10">
      <c r="B3692" s="212"/>
      <c r="C3692" s="213"/>
      <c r="D3692" s="208" t="s">
        <v>272</v>
      </c>
      <c r="E3692" s="214" t="s">
        <v>44</v>
      </c>
      <c r="F3692" s="215" t="s">
        <v>1801</v>
      </c>
      <c r="G3692" s="213"/>
      <c r="H3692" s="214" t="s">
        <v>44</v>
      </c>
      <c r="I3692" s="216"/>
      <c r="J3692" s="213"/>
      <c r="K3692" s="213"/>
      <c r="L3692" s="217"/>
      <c r="M3692" s="218"/>
      <c r="N3692" s="219"/>
      <c r="O3692" s="219"/>
      <c r="P3692" s="219"/>
      <c r="Q3692" s="219"/>
      <c r="R3692" s="219"/>
      <c r="S3692" s="219"/>
      <c r="T3692" s="220"/>
      <c r="AT3692" s="221" t="s">
        <v>272</v>
      </c>
      <c r="AU3692" s="221" t="s">
        <v>91</v>
      </c>
      <c r="AV3692" s="13" t="s">
        <v>89</v>
      </c>
      <c r="AW3692" s="13" t="s">
        <v>38</v>
      </c>
      <c r="AX3692" s="13" t="s">
        <v>82</v>
      </c>
      <c r="AY3692" s="221" t="s">
        <v>262</v>
      </c>
    </row>
    <row r="3693" spans="1:65" s="13" customFormat="1" ht="20">
      <c r="B3693" s="212"/>
      <c r="C3693" s="213"/>
      <c r="D3693" s="208" t="s">
        <v>272</v>
      </c>
      <c r="E3693" s="214" t="s">
        <v>44</v>
      </c>
      <c r="F3693" s="215" t="s">
        <v>1802</v>
      </c>
      <c r="G3693" s="213"/>
      <c r="H3693" s="214" t="s">
        <v>44</v>
      </c>
      <c r="I3693" s="216"/>
      <c r="J3693" s="213"/>
      <c r="K3693" s="213"/>
      <c r="L3693" s="217"/>
      <c r="M3693" s="218"/>
      <c r="N3693" s="219"/>
      <c r="O3693" s="219"/>
      <c r="P3693" s="219"/>
      <c r="Q3693" s="219"/>
      <c r="R3693" s="219"/>
      <c r="S3693" s="219"/>
      <c r="T3693" s="220"/>
      <c r="AT3693" s="221" t="s">
        <v>272</v>
      </c>
      <c r="AU3693" s="221" t="s">
        <v>91</v>
      </c>
      <c r="AV3693" s="13" t="s">
        <v>89</v>
      </c>
      <c r="AW3693" s="13" t="s">
        <v>38</v>
      </c>
      <c r="AX3693" s="13" t="s">
        <v>82</v>
      </c>
      <c r="AY3693" s="221" t="s">
        <v>262</v>
      </c>
    </row>
    <row r="3694" spans="1:65" s="13" customFormat="1" ht="10">
      <c r="B3694" s="212"/>
      <c r="C3694" s="213"/>
      <c r="D3694" s="208" t="s">
        <v>272</v>
      </c>
      <c r="E3694" s="214" t="s">
        <v>44</v>
      </c>
      <c r="F3694" s="215" t="s">
        <v>1803</v>
      </c>
      <c r="G3694" s="213"/>
      <c r="H3694" s="214" t="s">
        <v>44</v>
      </c>
      <c r="I3694" s="216"/>
      <c r="J3694" s="213"/>
      <c r="K3694" s="213"/>
      <c r="L3694" s="217"/>
      <c r="M3694" s="218"/>
      <c r="N3694" s="219"/>
      <c r="O3694" s="219"/>
      <c r="P3694" s="219"/>
      <c r="Q3694" s="219"/>
      <c r="R3694" s="219"/>
      <c r="S3694" s="219"/>
      <c r="T3694" s="220"/>
      <c r="AT3694" s="221" t="s">
        <v>272</v>
      </c>
      <c r="AU3694" s="221" t="s">
        <v>91</v>
      </c>
      <c r="AV3694" s="13" t="s">
        <v>89</v>
      </c>
      <c r="AW3694" s="13" t="s">
        <v>38</v>
      </c>
      <c r="AX3694" s="13" t="s">
        <v>82</v>
      </c>
      <c r="AY3694" s="221" t="s">
        <v>262</v>
      </c>
    </row>
    <row r="3695" spans="1:65" s="15" customFormat="1" ht="10">
      <c r="B3695" s="233"/>
      <c r="C3695" s="234"/>
      <c r="D3695" s="208" t="s">
        <v>272</v>
      </c>
      <c r="E3695" s="235" t="s">
        <v>44</v>
      </c>
      <c r="F3695" s="236" t="s">
        <v>104</v>
      </c>
      <c r="G3695" s="234"/>
      <c r="H3695" s="237">
        <v>4</v>
      </c>
      <c r="I3695" s="238"/>
      <c r="J3695" s="234"/>
      <c r="K3695" s="234"/>
      <c r="L3695" s="239"/>
      <c r="M3695" s="240"/>
      <c r="N3695" s="241"/>
      <c r="O3695" s="241"/>
      <c r="P3695" s="241"/>
      <c r="Q3695" s="241"/>
      <c r="R3695" s="241"/>
      <c r="S3695" s="241"/>
      <c r="T3695" s="242"/>
      <c r="AT3695" s="243" t="s">
        <v>272</v>
      </c>
      <c r="AU3695" s="243" t="s">
        <v>91</v>
      </c>
      <c r="AV3695" s="15" t="s">
        <v>91</v>
      </c>
      <c r="AW3695" s="15" t="s">
        <v>38</v>
      </c>
      <c r="AX3695" s="15" t="s">
        <v>82</v>
      </c>
      <c r="AY3695" s="243" t="s">
        <v>262</v>
      </c>
    </row>
    <row r="3696" spans="1:65" s="13" customFormat="1" ht="20">
      <c r="B3696" s="212"/>
      <c r="C3696" s="213"/>
      <c r="D3696" s="208" t="s">
        <v>272</v>
      </c>
      <c r="E3696" s="214" t="s">
        <v>44</v>
      </c>
      <c r="F3696" s="215" t="s">
        <v>1804</v>
      </c>
      <c r="G3696" s="213"/>
      <c r="H3696" s="214" t="s">
        <v>44</v>
      </c>
      <c r="I3696" s="216"/>
      <c r="J3696" s="213"/>
      <c r="K3696" s="213"/>
      <c r="L3696" s="217"/>
      <c r="M3696" s="218"/>
      <c r="N3696" s="219"/>
      <c r="O3696" s="219"/>
      <c r="P3696" s="219"/>
      <c r="Q3696" s="219"/>
      <c r="R3696" s="219"/>
      <c r="S3696" s="219"/>
      <c r="T3696" s="220"/>
      <c r="AT3696" s="221" t="s">
        <v>272</v>
      </c>
      <c r="AU3696" s="221" t="s">
        <v>91</v>
      </c>
      <c r="AV3696" s="13" t="s">
        <v>89</v>
      </c>
      <c r="AW3696" s="13" t="s">
        <v>38</v>
      </c>
      <c r="AX3696" s="13" t="s">
        <v>82</v>
      </c>
      <c r="AY3696" s="221" t="s">
        <v>262</v>
      </c>
    </row>
    <row r="3697" spans="1:65" s="16" customFormat="1" ht="10">
      <c r="B3697" s="244"/>
      <c r="C3697" s="245"/>
      <c r="D3697" s="208" t="s">
        <v>272</v>
      </c>
      <c r="E3697" s="246" t="s">
        <v>44</v>
      </c>
      <c r="F3697" s="247" t="s">
        <v>291</v>
      </c>
      <c r="G3697" s="245"/>
      <c r="H3697" s="248">
        <v>4</v>
      </c>
      <c r="I3697" s="249"/>
      <c r="J3697" s="245"/>
      <c r="K3697" s="245"/>
      <c r="L3697" s="250"/>
      <c r="M3697" s="251"/>
      <c r="N3697" s="252"/>
      <c r="O3697" s="252"/>
      <c r="P3697" s="252"/>
      <c r="Q3697" s="252"/>
      <c r="R3697" s="252"/>
      <c r="S3697" s="252"/>
      <c r="T3697" s="253"/>
      <c r="AT3697" s="254" t="s">
        <v>272</v>
      </c>
      <c r="AU3697" s="254" t="s">
        <v>91</v>
      </c>
      <c r="AV3697" s="16" t="s">
        <v>104</v>
      </c>
      <c r="AW3697" s="16" t="s">
        <v>38</v>
      </c>
      <c r="AX3697" s="16" t="s">
        <v>89</v>
      </c>
      <c r="AY3697" s="254" t="s">
        <v>262</v>
      </c>
    </row>
    <row r="3698" spans="1:65" s="2" customFormat="1" ht="16.5" customHeight="1">
      <c r="A3698" s="37"/>
      <c r="B3698" s="38"/>
      <c r="C3698" s="255" t="s">
        <v>1805</v>
      </c>
      <c r="D3698" s="255" t="s">
        <v>633</v>
      </c>
      <c r="E3698" s="256" t="s">
        <v>1806</v>
      </c>
      <c r="F3698" s="257" t="s">
        <v>1807</v>
      </c>
      <c r="G3698" s="258" t="s">
        <v>518</v>
      </c>
      <c r="H3698" s="259">
        <v>4</v>
      </c>
      <c r="I3698" s="260"/>
      <c r="J3698" s="261">
        <f>ROUND(I3698*H3698,2)</f>
        <v>0</v>
      </c>
      <c r="K3698" s="257" t="s">
        <v>44</v>
      </c>
      <c r="L3698" s="262"/>
      <c r="M3698" s="263" t="s">
        <v>44</v>
      </c>
      <c r="N3698" s="264" t="s">
        <v>53</v>
      </c>
      <c r="O3698" s="67"/>
      <c r="P3698" s="204">
        <f>O3698*H3698</f>
        <v>0</v>
      </c>
      <c r="Q3698" s="204">
        <v>1E-3</v>
      </c>
      <c r="R3698" s="204">
        <f>Q3698*H3698</f>
        <v>4.0000000000000001E-3</v>
      </c>
      <c r="S3698" s="204">
        <v>0</v>
      </c>
      <c r="T3698" s="205">
        <f>S3698*H3698</f>
        <v>0</v>
      </c>
      <c r="U3698" s="37"/>
      <c r="V3698" s="37"/>
      <c r="W3698" s="37"/>
      <c r="X3698" s="37"/>
      <c r="Y3698" s="37"/>
      <c r="Z3698" s="37"/>
      <c r="AA3698" s="37"/>
      <c r="AB3698" s="37"/>
      <c r="AC3698" s="37"/>
      <c r="AD3698" s="37"/>
      <c r="AE3698" s="37"/>
      <c r="AR3698" s="206" t="s">
        <v>619</v>
      </c>
      <c r="AT3698" s="206" t="s">
        <v>633</v>
      </c>
      <c r="AU3698" s="206" t="s">
        <v>91</v>
      </c>
      <c r="AY3698" s="19" t="s">
        <v>262</v>
      </c>
      <c r="BE3698" s="207">
        <f>IF(N3698="základní",J3698,0)</f>
        <v>0</v>
      </c>
      <c r="BF3698" s="207">
        <f>IF(N3698="snížená",J3698,0)</f>
        <v>0</v>
      </c>
      <c r="BG3698" s="207">
        <f>IF(N3698="zákl. přenesená",J3698,0)</f>
        <v>0</v>
      </c>
      <c r="BH3698" s="207">
        <f>IF(N3698="sníž. přenesená",J3698,0)</f>
        <v>0</v>
      </c>
      <c r="BI3698" s="207">
        <f>IF(N3698="nulová",J3698,0)</f>
        <v>0</v>
      </c>
      <c r="BJ3698" s="19" t="s">
        <v>89</v>
      </c>
      <c r="BK3698" s="207">
        <f>ROUND(I3698*H3698,2)</f>
        <v>0</v>
      </c>
      <c r="BL3698" s="19" t="s">
        <v>442</v>
      </c>
      <c r="BM3698" s="206" t="s">
        <v>1808</v>
      </c>
    </row>
    <row r="3699" spans="1:65" s="2" customFormat="1" ht="18">
      <c r="A3699" s="37"/>
      <c r="B3699" s="38"/>
      <c r="C3699" s="39"/>
      <c r="D3699" s="208" t="s">
        <v>421</v>
      </c>
      <c r="E3699" s="39"/>
      <c r="F3699" s="209" t="s">
        <v>1800</v>
      </c>
      <c r="G3699" s="39"/>
      <c r="H3699" s="39"/>
      <c r="I3699" s="118"/>
      <c r="J3699" s="39"/>
      <c r="K3699" s="39"/>
      <c r="L3699" s="42"/>
      <c r="M3699" s="210"/>
      <c r="N3699" s="211"/>
      <c r="O3699" s="67"/>
      <c r="P3699" s="67"/>
      <c r="Q3699" s="67"/>
      <c r="R3699" s="67"/>
      <c r="S3699" s="67"/>
      <c r="T3699" s="68"/>
      <c r="U3699" s="37"/>
      <c r="V3699" s="37"/>
      <c r="W3699" s="37"/>
      <c r="X3699" s="37"/>
      <c r="Y3699" s="37"/>
      <c r="Z3699" s="37"/>
      <c r="AA3699" s="37"/>
      <c r="AB3699" s="37"/>
      <c r="AC3699" s="37"/>
      <c r="AD3699" s="37"/>
      <c r="AE3699" s="37"/>
      <c r="AT3699" s="19" t="s">
        <v>421</v>
      </c>
      <c r="AU3699" s="19" t="s">
        <v>91</v>
      </c>
    </row>
    <row r="3700" spans="1:65" s="13" customFormat="1" ht="10">
      <c r="B3700" s="212"/>
      <c r="C3700" s="213"/>
      <c r="D3700" s="208" t="s">
        <v>272</v>
      </c>
      <c r="E3700" s="214" t="s">
        <v>44</v>
      </c>
      <c r="F3700" s="215" t="s">
        <v>1801</v>
      </c>
      <c r="G3700" s="213"/>
      <c r="H3700" s="214" t="s">
        <v>44</v>
      </c>
      <c r="I3700" s="216"/>
      <c r="J3700" s="213"/>
      <c r="K3700" s="213"/>
      <c r="L3700" s="217"/>
      <c r="M3700" s="218"/>
      <c r="N3700" s="219"/>
      <c r="O3700" s="219"/>
      <c r="P3700" s="219"/>
      <c r="Q3700" s="219"/>
      <c r="R3700" s="219"/>
      <c r="S3700" s="219"/>
      <c r="T3700" s="220"/>
      <c r="AT3700" s="221" t="s">
        <v>272</v>
      </c>
      <c r="AU3700" s="221" t="s">
        <v>91</v>
      </c>
      <c r="AV3700" s="13" t="s">
        <v>89</v>
      </c>
      <c r="AW3700" s="13" t="s">
        <v>38</v>
      </c>
      <c r="AX3700" s="13" t="s">
        <v>82</v>
      </c>
      <c r="AY3700" s="221" t="s">
        <v>262</v>
      </c>
    </row>
    <row r="3701" spans="1:65" s="13" customFormat="1" ht="20">
      <c r="B3701" s="212"/>
      <c r="C3701" s="213"/>
      <c r="D3701" s="208" t="s">
        <v>272</v>
      </c>
      <c r="E3701" s="214" t="s">
        <v>44</v>
      </c>
      <c r="F3701" s="215" t="s">
        <v>1802</v>
      </c>
      <c r="G3701" s="213"/>
      <c r="H3701" s="214" t="s">
        <v>44</v>
      </c>
      <c r="I3701" s="216"/>
      <c r="J3701" s="213"/>
      <c r="K3701" s="213"/>
      <c r="L3701" s="217"/>
      <c r="M3701" s="218"/>
      <c r="N3701" s="219"/>
      <c r="O3701" s="219"/>
      <c r="P3701" s="219"/>
      <c r="Q3701" s="219"/>
      <c r="R3701" s="219"/>
      <c r="S3701" s="219"/>
      <c r="T3701" s="220"/>
      <c r="AT3701" s="221" t="s">
        <v>272</v>
      </c>
      <c r="AU3701" s="221" t="s">
        <v>91</v>
      </c>
      <c r="AV3701" s="13" t="s">
        <v>89</v>
      </c>
      <c r="AW3701" s="13" t="s">
        <v>38</v>
      </c>
      <c r="AX3701" s="13" t="s">
        <v>82</v>
      </c>
      <c r="AY3701" s="221" t="s">
        <v>262</v>
      </c>
    </row>
    <row r="3702" spans="1:65" s="13" customFormat="1" ht="10">
      <c r="B3702" s="212"/>
      <c r="C3702" s="213"/>
      <c r="D3702" s="208" t="s">
        <v>272</v>
      </c>
      <c r="E3702" s="214" t="s">
        <v>44</v>
      </c>
      <c r="F3702" s="215" t="s">
        <v>1803</v>
      </c>
      <c r="G3702" s="213"/>
      <c r="H3702" s="214" t="s">
        <v>44</v>
      </c>
      <c r="I3702" s="216"/>
      <c r="J3702" s="213"/>
      <c r="K3702" s="213"/>
      <c r="L3702" s="217"/>
      <c r="M3702" s="218"/>
      <c r="N3702" s="219"/>
      <c r="O3702" s="219"/>
      <c r="P3702" s="219"/>
      <c r="Q3702" s="219"/>
      <c r="R3702" s="219"/>
      <c r="S3702" s="219"/>
      <c r="T3702" s="220"/>
      <c r="AT3702" s="221" t="s">
        <v>272</v>
      </c>
      <c r="AU3702" s="221" t="s">
        <v>91</v>
      </c>
      <c r="AV3702" s="13" t="s">
        <v>89</v>
      </c>
      <c r="AW3702" s="13" t="s">
        <v>38</v>
      </c>
      <c r="AX3702" s="13" t="s">
        <v>82</v>
      </c>
      <c r="AY3702" s="221" t="s">
        <v>262</v>
      </c>
    </row>
    <row r="3703" spans="1:65" s="15" customFormat="1" ht="10">
      <c r="B3703" s="233"/>
      <c r="C3703" s="234"/>
      <c r="D3703" s="208" t="s">
        <v>272</v>
      </c>
      <c r="E3703" s="235" t="s">
        <v>44</v>
      </c>
      <c r="F3703" s="236" t="s">
        <v>104</v>
      </c>
      <c r="G3703" s="234"/>
      <c r="H3703" s="237">
        <v>4</v>
      </c>
      <c r="I3703" s="238"/>
      <c r="J3703" s="234"/>
      <c r="K3703" s="234"/>
      <c r="L3703" s="239"/>
      <c r="M3703" s="240"/>
      <c r="N3703" s="241"/>
      <c r="O3703" s="241"/>
      <c r="P3703" s="241"/>
      <c r="Q3703" s="241"/>
      <c r="R3703" s="241"/>
      <c r="S3703" s="241"/>
      <c r="T3703" s="242"/>
      <c r="AT3703" s="243" t="s">
        <v>272</v>
      </c>
      <c r="AU3703" s="243" t="s">
        <v>91</v>
      </c>
      <c r="AV3703" s="15" t="s">
        <v>91</v>
      </c>
      <c r="AW3703" s="15" t="s">
        <v>38</v>
      </c>
      <c r="AX3703" s="15" t="s">
        <v>82</v>
      </c>
      <c r="AY3703" s="243" t="s">
        <v>262</v>
      </c>
    </row>
    <row r="3704" spans="1:65" s="13" customFormat="1" ht="20">
      <c r="B3704" s="212"/>
      <c r="C3704" s="213"/>
      <c r="D3704" s="208" t="s">
        <v>272</v>
      </c>
      <c r="E3704" s="214" t="s">
        <v>44</v>
      </c>
      <c r="F3704" s="215" t="s">
        <v>1804</v>
      </c>
      <c r="G3704" s="213"/>
      <c r="H3704" s="214" t="s">
        <v>44</v>
      </c>
      <c r="I3704" s="216"/>
      <c r="J3704" s="213"/>
      <c r="K3704" s="213"/>
      <c r="L3704" s="217"/>
      <c r="M3704" s="218"/>
      <c r="N3704" s="219"/>
      <c r="O3704" s="219"/>
      <c r="P3704" s="219"/>
      <c r="Q3704" s="219"/>
      <c r="R3704" s="219"/>
      <c r="S3704" s="219"/>
      <c r="T3704" s="220"/>
      <c r="AT3704" s="221" t="s">
        <v>272</v>
      </c>
      <c r="AU3704" s="221" t="s">
        <v>91</v>
      </c>
      <c r="AV3704" s="13" t="s">
        <v>89</v>
      </c>
      <c r="AW3704" s="13" t="s">
        <v>38</v>
      </c>
      <c r="AX3704" s="13" t="s">
        <v>82</v>
      </c>
      <c r="AY3704" s="221" t="s">
        <v>262</v>
      </c>
    </row>
    <row r="3705" spans="1:65" s="16" customFormat="1" ht="10">
      <c r="B3705" s="244"/>
      <c r="C3705" s="245"/>
      <c r="D3705" s="208" t="s">
        <v>272</v>
      </c>
      <c r="E3705" s="246" t="s">
        <v>44</v>
      </c>
      <c r="F3705" s="247" t="s">
        <v>291</v>
      </c>
      <c r="G3705" s="245"/>
      <c r="H3705" s="248">
        <v>4</v>
      </c>
      <c r="I3705" s="249"/>
      <c r="J3705" s="245"/>
      <c r="K3705" s="245"/>
      <c r="L3705" s="250"/>
      <c r="M3705" s="251"/>
      <c r="N3705" s="252"/>
      <c r="O3705" s="252"/>
      <c r="P3705" s="252"/>
      <c r="Q3705" s="252"/>
      <c r="R3705" s="252"/>
      <c r="S3705" s="252"/>
      <c r="T3705" s="253"/>
      <c r="AT3705" s="254" t="s">
        <v>272</v>
      </c>
      <c r="AU3705" s="254" t="s">
        <v>91</v>
      </c>
      <c r="AV3705" s="16" t="s">
        <v>104</v>
      </c>
      <c r="AW3705" s="16" t="s">
        <v>38</v>
      </c>
      <c r="AX3705" s="16" t="s">
        <v>89</v>
      </c>
      <c r="AY3705" s="254" t="s">
        <v>262</v>
      </c>
    </row>
    <row r="3706" spans="1:65" s="2" customFormat="1" ht="21.75" customHeight="1">
      <c r="A3706" s="37"/>
      <c r="B3706" s="38"/>
      <c r="C3706" s="195" t="s">
        <v>1809</v>
      </c>
      <c r="D3706" s="195" t="s">
        <v>264</v>
      </c>
      <c r="E3706" s="196" t="s">
        <v>1810</v>
      </c>
      <c r="F3706" s="197" t="s">
        <v>1811</v>
      </c>
      <c r="G3706" s="198" t="s">
        <v>406</v>
      </c>
      <c r="H3706" s="199">
        <v>6.82</v>
      </c>
      <c r="I3706" s="200"/>
      <c r="J3706" s="201">
        <f>ROUND(I3706*H3706,2)</f>
        <v>0</v>
      </c>
      <c r="K3706" s="197" t="s">
        <v>268</v>
      </c>
      <c r="L3706" s="42"/>
      <c r="M3706" s="202" t="s">
        <v>44</v>
      </c>
      <c r="N3706" s="203" t="s">
        <v>53</v>
      </c>
      <c r="O3706" s="67"/>
      <c r="P3706" s="204">
        <f>O3706*H3706</f>
        <v>0</v>
      </c>
      <c r="Q3706" s="204">
        <v>0</v>
      </c>
      <c r="R3706" s="204">
        <f>Q3706*H3706</f>
        <v>0</v>
      </c>
      <c r="S3706" s="204">
        <v>0</v>
      </c>
      <c r="T3706" s="205">
        <f>S3706*H3706</f>
        <v>0</v>
      </c>
      <c r="U3706" s="37"/>
      <c r="V3706" s="37"/>
      <c r="W3706" s="37"/>
      <c r="X3706" s="37"/>
      <c r="Y3706" s="37"/>
      <c r="Z3706" s="37"/>
      <c r="AA3706" s="37"/>
      <c r="AB3706" s="37"/>
      <c r="AC3706" s="37"/>
      <c r="AD3706" s="37"/>
      <c r="AE3706" s="37"/>
      <c r="AR3706" s="206" t="s">
        <v>442</v>
      </c>
      <c r="AT3706" s="206" t="s">
        <v>264</v>
      </c>
      <c r="AU3706" s="206" t="s">
        <v>91</v>
      </c>
      <c r="AY3706" s="19" t="s">
        <v>262</v>
      </c>
      <c r="BE3706" s="207">
        <f>IF(N3706="základní",J3706,0)</f>
        <v>0</v>
      </c>
      <c r="BF3706" s="207">
        <f>IF(N3706="snížená",J3706,0)</f>
        <v>0</v>
      </c>
      <c r="BG3706" s="207">
        <f>IF(N3706="zákl. přenesená",J3706,0)</f>
        <v>0</v>
      </c>
      <c r="BH3706" s="207">
        <f>IF(N3706="sníž. přenesená",J3706,0)</f>
        <v>0</v>
      </c>
      <c r="BI3706" s="207">
        <f>IF(N3706="nulová",J3706,0)</f>
        <v>0</v>
      </c>
      <c r="BJ3706" s="19" t="s">
        <v>89</v>
      </c>
      <c r="BK3706" s="207">
        <f>ROUND(I3706*H3706,2)</f>
        <v>0</v>
      </c>
      <c r="BL3706" s="19" t="s">
        <v>442</v>
      </c>
      <c r="BM3706" s="206" t="s">
        <v>1812</v>
      </c>
    </row>
    <row r="3707" spans="1:65" s="2" customFormat="1" ht="72">
      <c r="A3707" s="37"/>
      <c r="B3707" s="38"/>
      <c r="C3707" s="39"/>
      <c r="D3707" s="208" t="s">
        <v>270</v>
      </c>
      <c r="E3707" s="39"/>
      <c r="F3707" s="209" t="s">
        <v>1813</v>
      </c>
      <c r="G3707" s="39"/>
      <c r="H3707" s="39"/>
      <c r="I3707" s="118"/>
      <c r="J3707" s="39"/>
      <c r="K3707" s="39"/>
      <c r="L3707" s="42"/>
      <c r="M3707" s="210"/>
      <c r="N3707" s="211"/>
      <c r="O3707" s="67"/>
      <c r="P3707" s="67"/>
      <c r="Q3707" s="67"/>
      <c r="R3707" s="67"/>
      <c r="S3707" s="67"/>
      <c r="T3707" s="68"/>
      <c r="U3707" s="37"/>
      <c r="V3707" s="37"/>
      <c r="W3707" s="37"/>
      <c r="X3707" s="37"/>
      <c r="Y3707" s="37"/>
      <c r="Z3707" s="37"/>
      <c r="AA3707" s="37"/>
      <c r="AB3707" s="37"/>
      <c r="AC3707" s="37"/>
      <c r="AD3707" s="37"/>
      <c r="AE3707" s="37"/>
      <c r="AT3707" s="19" t="s">
        <v>270</v>
      </c>
      <c r="AU3707" s="19" t="s">
        <v>91</v>
      </c>
    </row>
    <row r="3708" spans="1:65" s="12" customFormat="1" ht="22.75" customHeight="1">
      <c r="B3708" s="179"/>
      <c r="C3708" s="180"/>
      <c r="D3708" s="181" t="s">
        <v>81</v>
      </c>
      <c r="E3708" s="193" t="s">
        <v>1814</v>
      </c>
      <c r="F3708" s="193" t="s">
        <v>1815</v>
      </c>
      <c r="G3708" s="180"/>
      <c r="H3708" s="180"/>
      <c r="I3708" s="183"/>
      <c r="J3708" s="194">
        <f>BK3708</f>
        <v>0</v>
      </c>
      <c r="K3708" s="180"/>
      <c r="L3708" s="185"/>
      <c r="M3708" s="186"/>
      <c r="N3708" s="187"/>
      <c r="O3708" s="187"/>
      <c r="P3708" s="188">
        <f>SUM(P3709:P4095)</f>
        <v>0</v>
      </c>
      <c r="Q3708" s="187"/>
      <c r="R3708" s="188">
        <f>SUM(R3709:R4095)</f>
        <v>41.424357650000005</v>
      </c>
      <c r="S3708" s="187"/>
      <c r="T3708" s="189">
        <f>SUM(T3709:T4095)</f>
        <v>0</v>
      </c>
      <c r="AR3708" s="190" t="s">
        <v>91</v>
      </c>
      <c r="AT3708" s="191" t="s">
        <v>81</v>
      </c>
      <c r="AU3708" s="191" t="s">
        <v>89</v>
      </c>
      <c r="AY3708" s="190" t="s">
        <v>262</v>
      </c>
      <c r="BK3708" s="192">
        <f>SUM(BK3709:BK4095)</f>
        <v>0</v>
      </c>
    </row>
    <row r="3709" spans="1:65" s="2" customFormat="1" ht="21.75" customHeight="1">
      <c r="A3709" s="37"/>
      <c r="B3709" s="38"/>
      <c r="C3709" s="195" t="s">
        <v>1816</v>
      </c>
      <c r="D3709" s="195" t="s">
        <v>264</v>
      </c>
      <c r="E3709" s="196" t="s">
        <v>1817</v>
      </c>
      <c r="F3709" s="197" t="s">
        <v>1818</v>
      </c>
      <c r="G3709" s="198" t="s">
        <v>342</v>
      </c>
      <c r="H3709" s="199">
        <v>1832.2</v>
      </c>
      <c r="I3709" s="200"/>
      <c r="J3709" s="201">
        <f>ROUND(I3709*H3709,2)</f>
        <v>0</v>
      </c>
      <c r="K3709" s="197" t="s">
        <v>268</v>
      </c>
      <c r="L3709" s="42"/>
      <c r="M3709" s="202" t="s">
        <v>44</v>
      </c>
      <c r="N3709" s="203" t="s">
        <v>53</v>
      </c>
      <c r="O3709" s="67"/>
      <c r="P3709" s="204">
        <f>O3709*H3709</f>
        <v>0</v>
      </c>
      <c r="Q3709" s="204">
        <v>0</v>
      </c>
      <c r="R3709" s="204">
        <f>Q3709*H3709</f>
        <v>0</v>
      </c>
      <c r="S3709" s="204">
        <v>0</v>
      </c>
      <c r="T3709" s="205">
        <f>S3709*H3709</f>
        <v>0</v>
      </c>
      <c r="U3709" s="37"/>
      <c r="V3709" s="37"/>
      <c r="W3709" s="37"/>
      <c r="X3709" s="37"/>
      <c r="Y3709" s="37"/>
      <c r="Z3709" s="37"/>
      <c r="AA3709" s="37"/>
      <c r="AB3709" s="37"/>
      <c r="AC3709" s="37"/>
      <c r="AD3709" s="37"/>
      <c r="AE3709" s="37"/>
      <c r="AR3709" s="206" t="s">
        <v>442</v>
      </c>
      <c r="AT3709" s="206" t="s">
        <v>264</v>
      </c>
      <c r="AU3709" s="206" t="s">
        <v>91</v>
      </c>
      <c r="AY3709" s="19" t="s">
        <v>262</v>
      </c>
      <c r="BE3709" s="207">
        <f>IF(N3709="základní",J3709,0)</f>
        <v>0</v>
      </c>
      <c r="BF3709" s="207">
        <f>IF(N3709="snížená",J3709,0)</f>
        <v>0</v>
      </c>
      <c r="BG3709" s="207">
        <f>IF(N3709="zákl. přenesená",J3709,0)</f>
        <v>0</v>
      </c>
      <c r="BH3709" s="207">
        <f>IF(N3709="sníž. přenesená",J3709,0)</f>
        <v>0</v>
      </c>
      <c r="BI3709" s="207">
        <f>IF(N3709="nulová",J3709,0)</f>
        <v>0</v>
      </c>
      <c r="BJ3709" s="19" t="s">
        <v>89</v>
      </c>
      <c r="BK3709" s="207">
        <f>ROUND(I3709*H3709,2)</f>
        <v>0</v>
      </c>
      <c r="BL3709" s="19" t="s">
        <v>442</v>
      </c>
      <c r="BM3709" s="206" t="s">
        <v>1819</v>
      </c>
    </row>
    <row r="3710" spans="1:65" s="13" customFormat="1" ht="10">
      <c r="B3710" s="212"/>
      <c r="C3710" s="213"/>
      <c r="D3710" s="208" t="s">
        <v>272</v>
      </c>
      <c r="E3710" s="214" t="s">
        <v>44</v>
      </c>
      <c r="F3710" s="215" t="s">
        <v>1820</v>
      </c>
      <c r="G3710" s="213"/>
      <c r="H3710" s="214" t="s">
        <v>44</v>
      </c>
      <c r="I3710" s="216"/>
      <c r="J3710" s="213"/>
      <c r="K3710" s="213"/>
      <c r="L3710" s="217"/>
      <c r="M3710" s="218"/>
      <c r="N3710" s="219"/>
      <c r="O3710" s="219"/>
      <c r="P3710" s="219"/>
      <c r="Q3710" s="219"/>
      <c r="R3710" s="219"/>
      <c r="S3710" s="219"/>
      <c r="T3710" s="220"/>
      <c r="AT3710" s="221" t="s">
        <v>272</v>
      </c>
      <c r="AU3710" s="221" t="s">
        <v>91</v>
      </c>
      <c r="AV3710" s="13" t="s">
        <v>89</v>
      </c>
      <c r="AW3710" s="13" t="s">
        <v>38</v>
      </c>
      <c r="AX3710" s="13" t="s">
        <v>82</v>
      </c>
      <c r="AY3710" s="221" t="s">
        <v>262</v>
      </c>
    </row>
    <row r="3711" spans="1:65" s="13" customFormat="1" ht="10">
      <c r="B3711" s="212"/>
      <c r="C3711" s="213"/>
      <c r="D3711" s="208" t="s">
        <v>272</v>
      </c>
      <c r="E3711" s="214" t="s">
        <v>44</v>
      </c>
      <c r="F3711" s="215" t="s">
        <v>1200</v>
      </c>
      <c r="G3711" s="213"/>
      <c r="H3711" s="214" t="s">
        <v>44</v>
      </c>
      <c r="I3711" s="216"/>
      <c r="J3711" s="213"/>
      <c r="K3711" s="213"/>
      <c r="L3711" s="217"/>
      <c r="M3711" s="218"/>
      <c r="N3711" s="219"/>
      <c r="O3711" s="219"/>
      <c r="P3711" s="219"/>
      <c r="Q3711" s="219"/>
      <c r="R3711" s="219"/>
      <c r="S3711" s="219"/>
      <c r="T3711" s="220"/>
      <c r="AT3711" s="221" t="s">
        <v>272</v>
      </c>
      <c r="AU3711" s="221" t="s">
        <v>91</v>
      </c>
      <c r="AV3711" s="13" t="s">
        <v>89</v>
      </c>
      <c r="AW3711" s="13" t="s">
        <v>38</v>
      </c>
      <c r="AX3711" s="13" t="s">
        <v>82</v>
      </c>
      <c r="AY3711" s="221" t="s">
        <v>262</v>
      </c>
    </row>
    <row r="3712" spans="1:65" s="15" customFormat="1" ht="10">
      <c r="B3712" s="233"/>
      <c r="C3712" s="234"/>
      <c r="D3712" s="208" t="s">
        <v>272</v>
      </c>
      <c r="E3712" s="235" t="s">
        <v>44</v>
      </c>
      <c r="F3712" s="236" t="s">
        <v>1201</v>
      </c>
      <c r="G3712" s="234"/>
      <c r="H3712" s="237">
        <v>603.79999999999995</v>
      </c>
      <c r="I3712" s="238"/>
      <c r="J3712" s="234"/>
      <c r="K3712" s="234"/>
      <c r="L3712" s="239"/>
      <c r="M3712" s="240"/>
      <c r="N3712" s="241"/>
      <c r="O3712" s="241"/>
      <c r="P3712" s="241"/>
      <c r="Q3712" s="241"/>
      <c r="R3712" s="241"/>
      <c r="S3712" s="241"/>
      <c r="T3712" s="242"/>
      <c r="AT3712" s="243" t="s">
        <v>272</v>
      </c>
      <c r="AU3712" s="243" t="s">
        <v>91</v>
      </c>
      <c r="AV3712" s="15" t="s">
        <v>91</v>
      </c>
      <c r="AW3712" s="15" t="s">
        <v>38</v>
      </c>
      <c r="AX3712" s="15" t="s">
        <v>82</v>
      </c>
      <c r="AY3712" s="243" t="s">
        <v>262</v>
      </c>
    </row>
    <row r="3713" spans="1:65" s="13" customFormat="1" ht="10">
      <c r="B3713" s="212"/>
      <c r="C3713" s="213"/>
      <c r="D3713" s="208" t="s">
        <v>272</v>
      </c>
      <c r="E3713" s="214" t="s">
        <v>44</v>
      </c>
      <c r="F3713" s="215" t="s">
        <v>1203</v>
      </c>
      <c r="G3713" s="213"/>
      <c r="H3713" s="214" t="s">
        <v>44</v>
      </c>
      <c r="I3713" s="216"/>
      <c r="J3713" s="213"/>
      <c r="K3713" s="213"/>
      <c r="L3713" s="217"/>
      <c r="M3713" s="218"/>
      <c r="N3713" s="219"/>
      <c r="O3713" s="219"/>
      <c r="P3713" s="219"/>
      <c r="Q3713" s="219"/>
      <c r="R3713" s="219"/>
      <c r="S3713" s="219"/>
      <c r="T3713" s="220"/>
      <c r="AT3713" s="221" t="s">
        <v>272</v>
      </c>
      <c r="AU3713" s="221" t="s">
        <v>91</v>
      </c>
      <c r="AV3713" s="13" t="s">
        <v>89</v>
      </c>
      <c r="AW3713" s="13" t="s">
        <v>38</v>
      </c>
      <c r="AX3713" s="13" t="s">
        <v>82</v>
      </c>
      <c r="AY3713" s="221" t="s">
        <v>262</v>
      </c>
    </row>
    <row r="3714" spans="1:65" s="15" customFormat="1" ht="10">
      <c r="B3714" s="233"/>
      <c r="C3714" s="234"/>
      <c r="D3714" s="208" t="s">
        <v>272</v>
      </c>
      <c r="E3714" s="235" t="s">
        <v>44</v>
      </c>
      <c r="F3714" s="236" t="s">
        <v>1204</v>
      </c>
      <c r="G3714" s="234"/>
      <c r="H3714" s="237">
        <v>1155.4000000000001</v>
      </c>
      <c r="I3714" s="238"/>
      <c r="J3714" s="234"/>
      <c r="K3714" s="234"/>
      <c r="L3714" s="239"/>
      <c r="M3714" s="240"/>
      <c r="N3714" s="241"/>
      <c r="O3714" s="241"/>
      <c r="P3714" s="241"/>
      <c r="Q3714" s="241"/>
      <c r="R3714" s="241"/>
      <c r="S3714" s="241"/>
      <c r="T3714" s="242"/>
      <c r="AT3714" s="243" t="s">
        <v>272</v>
      </c>
      <c r="AU3714" s="243" t="s">
        <v>91</v>
      </c>
      <c r="AV3714" s="15" t="s">
        <v>91</v>
      </c>
      <c r="AW3714" s="15" t="s">
        <v>38</v>
      </c>
      <c r="AX3714" s="15" t="s">
        <v>82</v>
      </c>
      <c r="AY3714" s="243" t="s">
        <v>262</v>
      </c>
    </row>
    <row r="3715" spans="1:65" s="13" customFormat="1" ht="10">
      <c r="B3715" s="212"/>
      <c r="C3715" s="213"/>
      <c r="D3715" s="208" t="s">
        <v>272</v>
      </c>
      <c r="E3715" s="214" t="s">
        <v>44</v>
      </c>
      <c r="F3715" s="215" t="s">
        <v>1187</v>
      </c>
      <c r="G3715" s="213"/>
      <c r="H3715" s="214" t="s">
        <v>44</v>
      </c>
      <c r="I3715" s="216"/>
      <c r="J3715" s="213"/>
      <c r="K3715" s="213"/>
      <c r="L3715" s="217"/>
      <c r="M3715" s="218"/>
      <c r="N3715" s="219"/>
      <c r="O3715" s="219"/>
      <c r="P3715" s="219"/>
      <c r="Q3715" s="219"/>
      <c r="R3715" s="219"/>
      <c r="S3715" s="219"/>
      <c r="T3715" s="220"/>
      <c r="AT3715" s="221" t="s">
        <v>272</v>
      </c>
      <c r="AU3715" s="221" t="s">
        <v>91</v>
      </c>
      <c r="AV3715" s="13" t="s">
        <v>89</v>
      </c>
      <c r="AW3715" s="13" t="s">
        <v>38</v>
      </c>
      <c r="AX3715" s="13" t="s">
        <v>82</v>
      </c>
      <c r="AY3715" s="221" t="s">
        <v>262</v>
      </c>
    </row>
    <row r="3716" spans="1:65" s="15" customFormat="1" ht="10">
      <c r="B3716" s="233"/>
      <c r="C3716" s="234"/>
      <c r="D3716" s="208" t="s">
        <v>272</v>
      </c>
      <c r="E3716" s="235" t="s">
        <v>44</v>
      </c>
      <c r="F3716" s="236" t="s">
        <v>1198</v>
      </c>
      <c r="G3716" s="234"/>
      <c r="H3716" s="237">
        <v>73</v>
      </c>
      <c r="I3716" s="238"/>
      <c r="J3716" s="234"/>
      <c r="K3716" s="234"/>
      <c r="L3716" s="239"/>
      <c r="M3716" s="240"/>
      <c r="N3716" s="241"/>
      <c r="O3716" s="241"/>
      <c r="P3716" s="241"/>
      <c r="Q3716" s="241"/>
      <c r="R3716" s="241"/>
      <c r="S3716" s="241"/>
      <c r="T3716" s="242"/>
      <c r="AT3716" s="243" t="s">
        <v>272</v>
      </c>
      <c r="AU3716" s="243" t="s">
        <v>91</v>
      </c>
      <c r="AV3716" s="15" t="s">
        <v>91</v>
      </c>
      <c r="AW3716" s="15" t="s">
        <v>38</v>
      </c>
      <c r="AX3716" s="15" t="s">
        <v>82</v>
      </c>
      <c r="AY3716" s="243" t="s">
        <v>262</v>
      </c>
    </row>
    <row r="3717" spans="1:65" s="16" customFormat="1" ht="10">
      <c r="B3717" s="244"/>
      <c r="C3717" s="245"/>
      <c r="D3717" s="208" t="s">
        <v>272</v>
      </c>
      <c r="E3717" s="246" t="s">
        <v>44</v>
      </c>
      <c r="F3717" s="247" t="s">
        <v>291</v>
      </c>
      <c r="G3717" s="245"/>
      <c r="H3717" s="248">
        <v>1832.2</v>
      </c>
      <c r="I3717" s="249"/>
      <c r="J3717" s="245"/>
      <c r="K3717" s="245"/>
      <c r="L3717" s="250"/>
      <c r="M3717" s="251"/>
      <c r="N3717" s="252"/>
      <c r="O3717" s="252"/>
      <c r="P3717" s="252"/>
      <c r="Q3717" s="252"/>
      <c r="R3717" s="252"/>
      <c r="S3717" s="252"/>
      <c r="T3717" s="253"/>
      <c r="AT3717" s="254" t="s">
        <v>272</v>
      </c>
      <c r="AU3717" s="254" t="s">
        <v>91</v>
      </c>
      <c r="AV3717" s="16" t="s">
        <v>104</v>
      </c>
      <c r="AW3717" s="16" t="s">
        <v>38</v>
      </c>
      <c r="AX3717" s="16" t="s">
        <v>89</v>
      </c>
      <c r="AY3717" s="254" t="s">
        <v>262</v>
      </c>
    </row>
    <row r="3718" spans="1:65" s="2" customFormat="1" ht="16.5" customHeight="1">
      <c r="A3718" s="37"/>
      <c r="B3718" s="38"/>
      <c r="C3718" s="255" t="s">
        <v>1821</v>
      </c>
      <c r="D3718" s="255" t="s">
        <v>633</v>
      </c>
      <c r="E3718" s="256" t="s">
        <v>1822</v>
      </c>
      <c r="F3718" s="257" t="s">
        <v>1823</v>
      </c>
      <c r="G3718" s="258" t="s">
        <v>342</v>
      </c>
      <c r="H3718" s="259">
        <v>1868.8440000000001</v>
      </c>
      <c r="I3718" s="260"/>
      <c r="J3718" s="261">
        <f>ROUND(I3718*H3718,2)</f>
        <v>0</v>
      </c>
      <c r="K3718" s="257" t="s">
        <v>268</v>
      </c>
      <c r="L3718" s="262"/>
      <c r="M3718" s="263" t="s">
        <v>44</v>
      </c>
      <c r="N3718" s="264" t="s">
        <v>53</v>
      </c>
      <c r="O3718" s="67"/>
      <c r="P3718" s="204">
        <f>O3718*H3718</f>
        <v>0</v>
      </c>
      <c r="Q3718" s="204">
        <v>1.6E-2</v>
      </c>
      <c r="R3718" s="204">
        <f>Q3718*H3718</f>
        <v>29.901504000000003</v>
      </c>
      <c r="S3718" s="204">
        <v>0</v>
      </c>
      <c r="T3718" s="205">
        <f>S3718*H3718</f>
        <v>0</v>
      </c>
      <c r="U3718" s="37"/>
      <c r="V3718" s="37"/>
      <c r="W3718" s="37"/>
      <c r="X3718" s="37"/>
      <c r="Y3718" s="37"/>
      <c r="Z3718" s="37"/>
      <c r="AA3718" s="37"/>
      <c r="AB3718" s="37"/>
      <c r="AC3718" s="37"/>
      <c r="AD3718" s="37"/>
      <c r="AE3718" s="37"/>
      <c r="AR3718" s="206" t="s">
        <v>619</v>
      </c>
      <c r="AT3718" s="206" t="s">
        <v>633</v>
      </c>
      <c r="AU3718" s="206" t="s">
        <v>91</v>
      </c>
      <c r="AY3718" s="19" t="s">
        <v>262</v>
      </c>
      <c r="BE3718" s="207">
        <f>IF(N3718="základní",J3718,0)</f>
        <v>0</v>
      </c>
      <c r="BF3718" s="207">
        <f>IF(N3718="snížená",J3718,0)</f>
        <v>0</v>
      </c>
      <c r="BG3718" s="207">
        <f>IF(N3718="zákl. přenesená",J3718,0)</f>
        <v>0</v>
      </c>
      <c r="BH3718" s="207">
        <f>IF(N3718="sníž. přenesená",J3718,0)</f>
        <v>0</v>
      </c>
      <c r="BI3718" s="207">
        <f>IF(N3718="nulová",J3718,0)</f>
        <v>0</v>
      </c>
      <c r="BJ3718" s="19" t="s">
        <v>89</v>
      </c>
      <c r="BK3718" s="207">
        <f>ROUND(I3718*H3718,2)</f>
        <v>0</v>
      </c>
      <c r="BL3718" s="19" t="s">
        <v>442</v>
      </c>
      <c r="BM3718" s="206" t="s">
        <v>1824</v>
      </c>
    </row>
    <row r="3719" spans="1:65" s="15" customFormat="1" ht="10">
      <c r="B3719" s="233"/>
      <c r="C3719" s="234"/>
      <c r="D3719" s="208" t="s">
        <v>272</v>
      </c>
      <c r="E3719" s="234"/>
      <c r="F3719" s="236" t="s">
        <v>1825</v>
      </c>
      <c r="G3719" s="234"/>
      <c r="H3719" s="237">
        <v>1868.8440000000001</v>
      </c>
      <c r="I3719" s="238"/>
      <c r="J3719" s="234"/>
      <c r="K3719" s="234"/>
      <c r="L3719" s="239"/>
      <c r="M3719" s="240"/>
      <c r="N3719" s="241"/>
      <c r="O3719" s="241"/>
      <c r="P3719" s="241"/>
      <c r="Q3719" s="241"/>
      <c r="R3719" s="241"/>
      <c r="S3719" s="241"/>
      <c r="T3719" s="242"/>
      <c r="AT3719" s="243" t="s">
        <v>272</v>
      </c>
      <c r="AU3719" s="243" t="s">
        <v>91</v>
      </c>
      <c r="AV3719" s="15" t="s">
        <v>91</v>
      </c>
      <c r="AW3719" s="15" t="s">
        <v>4</v>
      </c>
      <c r="AX3719" s="15" t="s">
        <v>89</v>
      </c>
      <c r="AY3719" s="243" t="s">
        <v>262</v>
      </c>
    </row>
    <row r="3720" spans="1:65" s="2" customFormat="1" ht="21.75" customHeight="1">
      <c r="A3720" s="37"/>
      <c r="B3720" s="38"/>
      <c r="C3720" s="195" t="s">
        <v>1826</v>
      </c>
      <c r="D3720" s="195" t="s">
        <v>264</v>
      </c>
      <c r="E3720" s="196" t="s">
        <v>1827</v>
      </c>
      <c r="F3720" s="197" t="s">
        <v>1828</v>
      </c>
      <c r="G3720" s="198" t="s">
        <v>342</v>
      </c>
      <c r="H3720" s="199">
        <v>513.4</v>
      </c>
      <c r="I3720" s="200"/>
      <c r="J3720" s="201">
        <f>ROUND(I3720*H3720,2)</f>
        <v>0</v>
      </c>
      <c r="K3720" s="197" t="s">
        <v>268</v>
      </c>
      <c r="L3720" s="42"/>
      <c r="M3720" s="202" t="s">
        <v>44</v>
      </c>
      <c r="N3720" s="203" t="s">
        <v>53</v>
      </c>
      <c r="O3720" s="67"/>
      <c r="P3720" s="204">
        <f>O3720*H3720</f>
        <v>0</v>
      </c>
      <c r="Q3720" s="204">
        <v>0</v>
      </c>
      <c r="R3720" s="204">
        <f>Q3720*H3720</f>
        <v>0</v>
      </c>
      <c r="S3720" s="204">
        <v>0</v>
      </c>
      <c r="T3720" s="205">
        <f>S3720*H3720</f>
        <v>0</v>
      </c>
      <c r="U3720" s="37"/>
      <c r="V3720" s="37"/>
      <c r="W3720" s="37"/>
      <c r="X3720" s="37"/>
      <c r="Y3720" s="37"/>
      <c r="Z3720" s="37"/>
      <c r="AA3720" s="37"/>
      <c r="AB3720" s="37"/>
      <c r="AC3720" s="37"/>
      <c r="AD3720" s="37"/>
      <c r="AE3720" s="37"/>
      <c r="AR3720" s="206" t="s">
        <v>442</v>
      </c>
      <c r="AT3720" s="206" t="s">
        <v>264</v>
      </c>
      <c r="AU3720" s="206" t="s">
        <v>91</v>
      </c>
      <c r="AY3720" s="19" t="s">
        <v>262</v>
      </c>
      <c r="BE3720" s="207">
        <f>IF(N3720="základní",J3720,0)</f>
        <v>0</v>
      </c>
      <c r="BF3720" s="207">
        <f>IF(N3720="snížená",J3720,0)</f>
        <v>0</v>
      </c>
      <c r="BG3720" s="207">
        <f>IF(N3720="zákl. přenesená",J3720,0)</f>
        <v>0</v>
      </c>
      <c r="BH3720" s="207">
        <f>IF(N3720="sníž. přenesená",J3720,0)</f>
        <v>0</v>
      </c>
      <c r="BI3720" s="207">
        <f>IF(N3720="nulová",J3720,0)</f>
        <v>0</v>
      </c>
      <c r="BJ3720" s="19" t="s">
        <v>89</v>
      </c>
      <c r="BK3720" s="207">
        <f>ROUND(I3720*H3720,2)</f>
        <v>0</v>
      </c>
      <c r="BL3720" s="19" t="s">
        <v>442</v>
      </c>
      <c r="BM3720" s="206" t="s">
        <v>1829</v>
      </c>
    </row>
    <row r="3721" spans="1:65" s="2" customFormat="1" ht="36">
      <c r="A3721" s="37"/>
      <c r="B3721" s="38"/>
      <c r="C3721" s="39"/>
      <c r="D3721" s="208" t="s">
        <v>270</v>
      </c>
      <c r="E3721" s="39"/>
      <c r="F3721" s="209" t="s">
        <v>1830</v>
      </c>
      <c r="G3721" s="39"/>
      <c r="H3721" s="39"/>
      <c r="I3721" s="118"/>
      <c r="J3721" s="39"/>
      <c r="K3721" s="39"/>
      <c r="L3721" s="42"/>
      <c r="M3721" s="210"/>
      <c r="N3721" s="211"/>
      <c r="O3721" s="67"/>
      <c r="P3721" s="67"/>
      <c r="Q3721" s="67"/>
      <c r="R3721" s="67"/>
      <c r="S3721" s="67"/>
      <c r="T3721" s="68"/>
      <c r="U3721" s="37"/>
      <c r="V3721" s="37"/>
      <c r="W3721" s="37"/>
      <c r="X3721" s="37"/>
      <c r="Y3721" s="37"/>
      <c r="Z3721" s="37"/>
      <c r="AA3721" s="37"/>
      <c r="AB3721" s="37"/>
      <c r="AC3721" s="37"/>
      <c r="AD3721" s="37"/>
      <c r="AE3721" s="37"/>
      <c r="AT3721" s="19" t="s">
        <v>270</v>
      </c>
      <c r="AU3721" s="19" t="s">
        <v>91</v>
      </c>
    </row>
    <row r="3722" spans="1:65" s="13" customFormat="1" ht="10">
      <c r="B3722" s="212"/>
      <c r="C3722" s="213"/>
      <c r="D3722" s="208" t="s">
        <v>272</v>
      </c>
      <c r="E3722" s="214" t="s">
        <v>44</v>
      </c>
      <c r="F3722" s="215" t="s">
        <v>1831</v>
      </c>
      <c r="G3722" s="213"/>
      <c r="H3722" s="214" t="s">
        <v>44</v>
      </c>
      <c r="I3722" s="216"/>
      <c r="J3722" s="213"/>
      <c r="K3722" s="213"/>
      <c r="L3722" s="217"/>
      <c r="M3722" s="218"/>
      <c r="N3722" s="219"/>
      <c r="O3722" s="219"/>
      <c r="P3722" s="219"/>
      <c r="Q3722" s="219"/>
      <c r="R3722" s="219"/>
      <c r="S3722" s="219"/>
      <c r="T3722" s="220"/>
      <c r="AT3722" s="221" t="s">
        <v>272</v>
      </c>
      <c r="AU3722" s="221" t="s">
        <v>91</v>
      </c>
      <c r="AV3722" s="13" t="s">
        <v>89</v>
      </c>
      <c r="AW3722" s="13" t="s">
        <v>38</v>
      </c>
      <c r="AX3722" s="13" t="s">
        <v>82</v>
      </c>
      <c r="AY3722" s="221" t="s">
        <v>262</v>
      </c>
    </row>
    <row r="3723" spans="1:65" s="13" customFormat="1" ht="10">
      <c r="B3723" s="212"/>
      <c r="C3723" s="213"/>
      <c r="D3723" s="208" t="s">
        <v>272</v>
      </c>
      <c r="E3723" s="214" t="s">
        <v>44</v>
      </c>
      <c r="F3723" s="215" t="s">
        <v>1194</v>
      </c>
      <c r="G3723" s="213"/>
      <c r="H3723" s="214" t="s">
        <v>44</v>
      </c>
      <c r="I3723" s="216"/>
      <c r="J3723" s="213"/>
      <c r="K3723" s="213"/>
      <c r="L3723" s="217"/>
      <c r="M3723" s="218"/>
      <c r="N3723" s="219"/>
      <c r="O3723" s="219"/>
      <c r="P3723" s="219"/>
      <c r="Q3723" s="219"/>
      <c r="R3723" s="219"/>
      <c r="S3723" s="219"/>
      <c r="T3723" s="220"/>
      <c r="AT3723" s="221" t="s">
        <v>272</v>
      </c>
      <c r="AU3723" s="221" t="s">
        <v>91</v>
      </c>
      <c r="AV3723" s="13" t="s">
        <v>89</v>
      </c>
      <c r="AW3723" s="13" t="s">
        <v>38</v>
      </c>
      <c r="AX3723" s="13" t="s">
        <v>82</v>
      </c>
      <c r="AY3723" s="221" t="s">
        <v>262</v>
      </c>
    </row>
    <row r="3724" spans="1:65" s="15" customFormat="1" ht="10">
      <c r="B3724" s="233"/>
      <c r="C3724" s="234"/>
      <c r="D3724" s="208" t="s">
        <v>272</v>
      </c>
      <c r="E3724" s="235" t="s">
        <v>44</v>
      </c>
      <c r="F3724" s="236" t="s">
        <v>1195</v>
      </c>
      <c r="G3724" s="234"/>
      <c r="H3724" s="237">
        <v>473.6</v>
      </c>
      <c r="I3724" s="238"/>
      <c r="J3724" s="234"/>
      <c r="K3724" s="234"/>
      <c r="L3724" s="239"/>
      <c r="M3724" s="240"/>
      <c r="N3724" s="241"/>
      <c r="O3724" s="241"/>
      <c r="P3724" s="241"/>
      <c r="Q3724" s="241"/>
      <c r="R3724" s="241"/>
      <c r="S3724" s="241"/>
      <c r="T3724" s="242"/>
      <c r="AT3724" s="243" t="s">
        <v>272</v>
      </c>
      <c r="AU3724" s="243" t="s">
        <v>91</v>
      </c>
      <c r="AV3724" s="15" t="s">
        <v>91</v>
      </c>
      <c r="AW3724" s="15" t="s">
        <v>38</v>
      </c>
      <c r="AX3724" s="15" t="s">
        <v>82</v>
      </c>
      <c r="AY3724" s="243" t="s">
        <v>262</v>
      </c>
    </row>
    <row r="3725" spans="1:65" s="13" customFormat="1" ht="10">
      <c r="B3725" s="212"/>
      <c r="C3725" s="213"/>
      <c r="D3725" s="208" t="s">
        <v>272</v>
      </c>
      <c r="E3725" s="214" t="s">
        <v>44</v>
      </c>
      <c r="F3725" s="215" t="s">
        <v>1196</v>
      </c>
      <c r="G3725" s="213"/>
      <c r="H3725" s="214" t="s">
        <v>44</v>
      </c>
      <c r="I3725" s="216"/>
      <c r="J3725" s="213"/>
      <c r="K3725" s="213"/>
      <c r="L3725" s="217"/>
      <c r="M3725" s="218"/>
      <c r="N3725" s="219"/>
      <c r="O3725" s="219"/>
      <c r="P3725" s="219"/>
      <c r="Q3725" s="219"/>
      <c r="R3725" s="219"/>
      <c r="S3725" s="219"/>
      <c r="T3725" s="220"/>
      <c r="AT3725" s="221" t="s">
        <v>272</v>
      </c>
      <c r="AU3725" s="221" t="s">
        <v>91</v>
      </c>
      <c r="AV3725" s="13" t="s">
        <v>89</v>
      </c>
      <c r="AW3725" s="13" t="s">
        <v>38</v>
      </c>
      <c r="AX3725" s="13" t="s">
        <v>82</v>
      </c>
      <c r="AY3725" s="221" t="s">
        <v>262</v>
      </c>
    </row>
    <row r="3726" spans="1:65" s="15" customFormat="1" ht="10">
      <c r="B3726" s="233"/>
      <c r="C3726" s="234"/>
      <c r="D3726" s="208" t="s">
        <v>272</v>
      </c>
      <c r="E3726" s="235" t="s">
        <v>44</v>
      </c>
      <c r="F3726" s="236" t="s">
        <v>1197</v>
      </c>
      <c r="G3726" s="234"/>
      <c r="H3726" s="237">
        <v>39.799999999999997</v>
      </c>
      <c r="I3726" s="238"/>
      <c r="J3726" s="234"/>
      <c r="K3726" s="234"/>
      <c r="L3726" s="239"/>
      <c r="M3726" s="240"/>
      <c r="N3726" s="241"/>
      <c r="O3726" s="241"/>
      <c r="P3726" s="241"/>
      <c r="Q3726" s="241"/>
      <c r="R3726" s="241"/>
      <c r="S3726" s="241"/>
      <c r="T3726" s="242"/>
      <c r="AT3726" s="243" t="s">
        <v>272</v>
      </c>
      <c r="AU3726" s="243" t="s">
        <v>91</v>
      </c>
      <c r="AV3726" s="15" t="s">
        <v>91</v>
      </c>
      <c r="AW3726" s="15" t="s">
        <v>38</v>
      </c>
      <c r="AX3726" s="15" t="s">
        <v>82</v>
      </c>
      <c r="AY3726" s="243" t="s">
        <v>262</v>
      </c>
    </row>
    <row r="3727" spans="1:65" s="16" customFormat="1" ht="10">
      <c r="B3727" s="244"/>
      <c r="C3727" s="245"/>
      <c r="D3727" s="208" t="s">
        <v>272</v>
      </c>
      <c r="E3727" s="246" t="s">
        <v>44</v>
      </c>
      <c r="F3727" s="247" t="s">
        <v>291</v>
      </c>
      <c r="G3727" s="245"/>
      <c r="H3727" s="248">
        <v>513.4</v>
      </c>
      <c r="I3727" s="249"/>
      <c r="J3727" s="245"/>
      <c r="K3727" s="245"/>
      <c r="L3727" s="250"/>
      <c r="M3727" s="251"/>
      <c r="N3727" s="252"/>
      <c r="O3727" s="252"/>
      <c r="P3727" s="252"/>
      <c r="Q3727" s="252"/>
      <c r="R3727" s="252"/>
      <c r="S3727" s="252"/>
      <c r="T3727" s="253"/>
      <c r="AT3727" s="254" t="s">
        <v>272</v>
      </c>
      <c r="AU3727" s="254" t="s">
        <v>91</v>
      </c>
      <c r="AV3727" s="16" t="s">
        <v>104</v>
      </c>
      <c r="AW3727" s="16" t="s">
        <v>38</v>
      </c>
      <c r="AX3727" s="16" t="s">
        <v>89</v>
      </c>
      <c r="AY3727" s="254" t="s">
        <v>262</v>
      </c>
    </row>
    <row r="3728" spans="1:65" s="2" customFormat="1" ht="16.5" customHeight="1">
      <c r="A3728" s="37"/>
      <c r="B3728" s="38"/>
      <c r="C3728" s="255" t="s">
        <v>1832</v>
      </c>
      <c r="D3728" s="255" t="s">
        <v>633</v>
      </c>
      <c r="E3728" s="256" t="s">
        <v>1833</v>
      </c>
      <c r="F3728" s="257" t="s">
        <v>1834</v>
      </c>
      <c r="G3728" s="258" t="s">
        <v>342</v>
      </c>
      <c r="H3728" s="259">
        <v>1047.336</v>
      </c>
      <c r="I3728" s="260"/>
      <c r="J3728" s="261">
        <f>ROUND(I3728*H3728,2)</f>
        <v>0</v>
      </c>
      <c r="K3728" s="257" t="s">
        <v>268</v>
      </c>
      <c r="L3728" s="262"/>
      <c r="M3728" s="263" t="s">
        <v>44</v>
      </c>
      <c r="N3728" s="264" t="s">
        <v>53</v>
      </c>
      <c r="O3728" s="67"/>
      <c r="P3728" s="204">
        <f>O3728*H3728</f>
        <v>0</v>
      </c>
      <c r="Q3728" s="204">
        <v>1.5E-3</v>
      </c>
      <c r="R3728" s="204">
        <f>Q3728*H3728</f>
        <v>1.5710040000000001</v>
      </c>
      <c r="S3728" s="204">
        <v>0</v>
      </c>
      <c r="T3728" s="205">
        <f>S3728*H3728</f>
        <v>0</v>
      </c>
      <c r="U3728" s="37"/>
      <c r="V3728" s="37"/>
      <c r="W3728" s="37"/>
      <c r="X3728" s="37"/>
      <c r="Y3728" s="37"/>
      <c r="Z3728" s="37"/>
      <c r="AA3728" s="37"/>
      <c r="AB3728" s="37"/>
      <c r="AC3728" s="37"/>
      <c r="AD3728" s="37"/>
      <c r="AE3728" s="37"/>
      <c r="AR3728" s="206" t="s">
        <v>619</v>
      </c>
      <c r="AT3728" s="206" t="s">
        <v>633</v>
      </c>
      <c r="AU3728" s="206" t="s">
        <v>91</v>
      </c>
      <c r="AY3728" s="19" t="s">
        <v>262</v>
      </c>
      <c r="BE3728" s="207">
        <f>IF(N3728="základní",J3728,0)</f>
        <v>0</v>
      </c>
      <c r="BF3728" s="207">
        <f>IF(N3728="snížená",J3728,0)</f>
        <v>0</v>
      </c>
      <c r="BG3728" s="207">
        <f>IF(N3728="zákl. přenesená",J3728,0)</f>
        <v>0</v>
      </c>
      <c r="BH3728" s="207">
        <f>IF(N3728="sníž. přenesená",J3728,0)</f>
        <v>0</v>
      </c>
      <c r="BI3728" s="207">
        <f>IF(N3728="nulová",J3728,0)</f>
        <v>0</v>
      </c>
      <c r="BJ3728" s="19" t="s">
        <v>89</v>
      </c>
      <c r="BK3728" s="207">
        <f>ROUND(I3728*H3728,2)</f>
        <v>0</v>
      </c>
      <c r="BL3728" s="19" t="s">
        <v>442</v>
      </c>
      <c r="BM3728" s="206" t="s">
        <v>1835</v>
      </c>
    </row>
    <row r="3729" spans="1:65" s="13" customFormat="1" ht="10">
      <c r="B3729" s="212"/>
      <c r="C3729" s="213"/>
      <c r="D3729" s="208" t="s">
        <v>272</v>
      </c>
      <c r="E3729" s="214" t="s">
        <v>44</v>
      </c>
      <c r="F3729" s="215" t="s">
        <v>1831</v>
      </c>
      <c r="G3729" s="213"/>
      <c r="H3729" s="214" t="s">
        <v>44</v>
      </c>
      <c r="I3729" s="216"/>
      <c r="J3729" s="213"/>
      <c r="K3729" s="213"/>
      <c r="L3729" s="217"/>
      <c r="M3729" s="218"/>
      <c r="N3729" s="219"/>
      <c r="O3729" s="219"/>
      <c r="P3729" s="219"/>
      <c r="Q3729" s="219"/>
      <c r="R3729" s="219"/>
      <c r="S3729" s="219"/>
      <c r="T3729" s="220"/>
      <c r="AT3729" s="221" t="s">
        <v>272</v>
      </c>
      <c r="AU3729" s="221" t="s">
        <v>91</v>
      </c>
      <c r="AV3729" s="13" t="s">
        <v>89</v>
      </c>
      <c r="AW3729" s="13" t="s">
        <v>38</v>
      </c>
      <c r="AX3729" s="13" t="s">
        <v>82</v>
      </c>
      <c r="AY3729" s="221" t="s">
        <v>262</v>
      </c>
    </row>
    <row r="3730" spans="1:65" s="13" customFormat="1" ht="10">
      <c r="B3730" s="212"/>
      <c r="C3730" s="213"/>
      <c r="D3730" s="208" t="s">
        <v>272</v>
      </c>
      <c r="E3730" s="214" t="s">
        <v>44</v>
      </c>
      <c r="F3730" s="215" t="s">
        <v>1194</v>
      </c>
      <c r="G3730" s="213"/>
      <c r="H3730" s="214" t="s">
        <v>44</v>
      </c>
      <c r="I3730" s="216"/>
      <c r="J3730" s="213"/>
      <c r="K3730" s="213"/>
      <c r="L3730" s="217"/>
      <c r="M3730" s="218"/>
      <c r="N3730" s="219"/>
      <c r="O3730" s="219"/>
      <c r="P3730" s="219"/>
      <c r="Q3730" s="219"/>
      <c r="R3730" s="219"/>
      <c r="S3730" s="219"/>
      <c r="T3730" s="220"/>
      <c r="AT3730" s="221" t="s">
        <v>272</v>
      </c>
      <c r="AU3730" s="221" t="s">
        <v>91</v>
      </c>
      <c r="AV3730" s="13" t="s">
        <v>89</v>
      </c>
      <c r="AW3730" s="13" t="s">
        <v>38</v>
      </c>
      <c r="AX3730" s="13" t="s">
        <v>82</v>
      </c>
      <c r="AY3730" s="221" t="s">
        <v>262</v>
      </c>
    </row>
    <row r="3731" spans="1:65" s="15" customFormat="1" ht="10">
      <c r="B3731" s="233"/>
      <c r="C3731" s="234"/>
      <c r="D3731" s="208" t="s">
        <v>272</v>
      </c>
      <c r="E3731" s="235" t="s">
        <v>44</v>
      </c>
      <c r="F3731" s="236" t="s">
        <v>1195</v>
      </c>
      <c r="G3731" s="234"/>
      <c r="H3731" s="237">
        <v>473.6</v>
      </c>
      <c r="I3731" s="238"/>
      <c r="J3731" s="234"/>
      <c r="K3731" s="234"/>
      <c r="L3731" s="239"/>
      <c r="M3731" s="240"/>
      <c r="N3731" s="241"/>
      <c r="O3731" s="241"/>
      <c r="P3731" s="241"/>
      <c r="Q3731" s="241"/>
      <c r="R3731" s="241"/>
      <c r="S3731" s="241"/>
      <c r="T3731" s="242"/>
      <c r="AT3731" s="243" t="s">
        <v>272</v>
      </c>
      <c r="AU3731" s="243" t="s">
        <v>91</v>
      </c>
      <c r="AV3731" s="15" t="s">
        <v>91</v>
      </c>
      <c r="AW3731" s="15" t="s">
        <v>38</v>
      </c>
      <c r="AX3731" s="15" t="s">
        <v>82</v>
      </c>
      <c r="AY3731" s="243" t="s">
        <v>262</v>
      </c>
    </row>
    <row r="3732" spans="1:65" s="13" customFormat="1" ht="10">
      <c r="B3732" s="212"/>
      <c r="C3732" s="213"/>
      <c r="D3732" s="208" t="s">
        <v>272</v>
      </c>
      <c r="E3732" s="214" t="s">
        <v>44</v>
      </c>
      <c r="F3732" s="215" t="s">
        <v>1196</v>
      </c>
      <c r="G3732" s="213"/>
      <c r="H3732" s="214" t="s">
        <v>44</v>
      </c>
      <c r="I3732" s="216"/>
      <c r="J3732" s="213"/>
      <c r="K3732" s="213"/>
      <c r="L3732" s="217"/>
      <c r="M3732" s="218"/>
      <c r="N3732" s="219"/>
      <c r="O3732" s="219"/>
      <c r="P3732" s="219"/>
      <c r="Q3732" s="219"/>
      <c r="R3732" s="219"/>
      <c r="S3732" s="219"/>
      <c r="T3732" s="220"/>
      <c r="AT3732" s="221" t="s">
        <v>272</v>
      </c>
      <c r="AU3732" s="221" t="s">
        <v>91</v>
      </c>
      <c r="AV3732" s="13" t="s">
        <v>89</v>
      </c>
      <c r="AW3732" s="13" t="s">
        <v>38</v>
      </c>
      <c r="AX3732" s="13" t="s">
        <v>82</v>
      </c>
      <c r="AY3732" s="221" t="s">
        <v>262</v>
      </c>
    </row>
    <row r="3733" spans="1:65" s="15" customFormat="1" ht="10">
      <c r="B3733" s="233"/>
      <c r="C3733" s="234"/>
      <c r="D3733" s="208" t="s">
        <v>272</v>
      </c>
      <c r="E3733" s="235" t="s">
        <v>44</v>
      </c>
      <c r="F3733" s="236" t="s">
        <v>1197</v>
      </c>
      <c r="G3733" s="234"/>
      <c r="H3733" s="237">
        <v>39.799999999999997</v>
      </c>
      <c r="I3733" s="238"/>
      <c r="J3733" s="234"/>
      <c r="K3733" s="234"/>
      <c r="L3733" s="239"/>
      <c r="M3733" s="240"/>
      <c r="N3733" s="241"/>
      <c r="O3733" s="241"/>
      <c r="P3733" s="241"/>
      <c r="Q3733" s="241"/>
      <c r="R3733" s="241"/>
      <c r="S3733" s="241"/>
      <c r="T3733" s="242"/>
      <c r="AT3733" s="243" t="s">
        <v>272</v>
      </c>
      <c r="AU3733" s="243" t="s">
        <v>91</v>
      </c>
      <c r="AV3733" s="15" t="s">
        <v>91</v>
      </c>
      <c r="AW3733" s="15" t="s">
        <v>38</v>
      </c>
      <c r="AX3733" s="15" t="s">
        <v>82</v>
      </c>
      <c r="AY3733" s="243" t="s">
        <v>262</v>
      </c>
    </row>
    <row r="3734" spans="1:65" s="16" customFormat="1" ht="10">
      <c r="B3734" s="244"/>
      <c r="C3734" s="245"/>
      <c r="D3734" s="208" t="s">
        <v>272</v>
      </c>
      <c r="E3734" s="246" t="s">
        <v>44</v>
      </c>
      <c r="F3734" s="247" t="s">
        <v>291</v>
      </c>
      <c r="G3734" s="245"/>
      <c r="H3734" s="248">
        <v>513.4</v>
      </c>
      <c r="I3734" s="249"/>
      <c r="J3734" s="245"/>
      <c r="K3734" s="245"/>
      <c r="L3734" s="250"/>
      <c r="M3734" s="251"/>
      <c r="N3734" s="252"/>
      <c r="O3734" s="252"/>
      <c r="P3734" s="252"/>
      <c r="Q3734" s="252"/>
      <c r="R3734" s="252"/>
      <c r="S3734" s="252"/>
      <c r="T3734" s="253"/>
      <c r="AT3734" s="254" t="s">
        <v>272</v>
      </c>
      <c r="AU3734" s="254" t="s">
        <v>91</v>
      </c>
      <c r="AV3734" s="16" t="s">
        <v>104</v>
      </c>
      <c r="AW3734" s="16" t="s">
        <v>38</v>
      </c>
      <c r="AX3734" s="16" t="s">
        <v>89</v>
      </c>
      <c r="AY3734" s="254" t="s">
        <v>262</v>
      </c>
    </row>
    <row r="3735" spans="1:65" s="15" customFormat="1" ht="10">
      <c r="B3735" s="233"/>
      <c r="C3735" s="234"/>
      <c r="D3735" s="208" t="s">
        <v>272</v>
      </c>
      <c r="E3735" s="234"/>
      <c r="F3735" s="236" t="s">
        <v>1836</v>
      </c>
      <c r="G3735" s="234"/>
      <c r="H3735" s="237">
        <v>1047.336</v>
      </c>
      <c r="I3735" s="238"/>
      <c r="J3735" s="234"/>
      <c r="K3735" s="234"/>
      <c r="L3735" s="239"/>
      <c r="M3735" s="240"/>
      <c r="N3735" s="241"/>
      <c r="O3735" s="241"/>
      <c r="P3735" s="241"/>
      <c r="Q3735" s="241"/>
      <c r="R3735" s="241"/>
      <c r="S3735" s="241"/>
      <c r="T3735" s="242"/>
      <c r="AT3735" s="243" t="s">
        <v>272</v>
      </c>
      <c r="AU3735" s="243" t="s">
        <v>91</v>
      </c>
      <c r="AV3735" s="15" t="s">
        <v>91</v>
      </c>
      <c r="AW3735" s="15" t="s">
        <v>4</v>
      </c>
      <c r="AX3735" s="15" t="s">
        <v>89</v>
      </c>
      <c r="AY3735" s="243" t="s">
        <v>262</v>
      </c>
    </row>
    <row r="3736" spans="1:65" s="2" customFormat="1" ht="21.75" customHeight="1">
      <c r="A3736" s="37"/>
      <c r="B3736" s="38"/>
      <c r="C3736" s="195" t="s">
        <v>1837</v>
      </c>
      <c r="D3736" s="195" t="s">
        <v>264</v>
      </c>
      <c r="E3736" s="196" t="s">
        <v>1838</v>
      </c>
      <c r="F3736" s="197" t="s">
        <v>1839</v>
      </c>
      <c r="G3736" s="198" t="s">
        <v>342</v>
      </c>
      <c r="H3736" s="199">
        <v>548.68799999999999</v>
      </c>
      <c r="I3736" s="200"/>
      <c r="J3736" s="201">
        <f>ROUND(I3736*H3736,2)</f>
        <v>0</v>
      </c>
      <c r="K3736" s="197" t="s">
        <v>268</v>
      </c>
      <c r="L3736" s="42"/>
      <c r="M3736" s="202" t="s">
        <v>44</v>
      </c>
      <c r="N3736" s="203" t="s">
        <v>53</v>
      </c>
      <c r="O3736" s="67"/>
      <c r="P3736" s="204">
        <f>O3736*H3736</f>
        <v>0</v>
      </c>
      <c r="Q3736" s="204">
        <v>0</v>
      </c>
      <c r="R3736" s="204">
        <f>Q3736*H3736</f>
        <v>0</v>
      </c>
      <c r="S3736" s="204">
        <v>0</v>
      </c>
      <c r="T3736" s="205">
        <f>S3736*H3736</f>
        <v>0</v>
      </c>
      <c r="U3736" s="37"/>
      <c r="V3736" s="37"/>
      <c r="W3736" s="37"/>
      <c r="X3736" s="37"/>
      <c r="Y3736" s="37"/>
      <c r="Z3736" s="37"/>
      <c r="AA3736" s="37"/>
      <c r="AB3736" s="37"/>
      <c r="AC3736" s="37"/>
      <c r="AD3736" s="37"/>
      <c r="AE3736" s="37"/>
      <c r="AR3736" s="206" t="s">
        <v>442</v>
      </c>
      <c r="AT3736" s="206" t="s">
        <v>264</v>
      </c>
      <c r="AU3736" s="206" t="s">
        <v>91</v>
      </c>
      <c r="AY3736" s="19" t="s">
        <v>262</v>
      </c>
      <c r="BE3736" s="207">
        <f>IF(N3736="základní",J3736,0)</f>
        <v>0</v>
      </c>
      <c r="BF3736" s="207">
        <f>IF(N3736="snížená",J3736,0)</f>
        <v>0</v>
      </c>
      <c r="BG3736" s="207">
        <f>IF(N3736="zákl. přenesená",J3736,0)</f>
        <v>0</v>
      </c>
      <c r="BH3736" s="207">
        <f>IF(N3736="sníž. přenesená",J3736,0)</f>
        <v>0</v>
      </c>
      <c r="BI3736" s="207">
        <f>IF(N3736="nulová",J3736,0)</f>
        <v>0</v>
      </c>
      <c r="BJ3736" s="19" t="s">
        <v>89</v>
      </c>
      <c r="BK3736" s="207">
        <f>ROUND(I3736*H3736,2)</f>
        <v>0</v>
      </c>
      <c r="BL3736" s="19" t="s">
        <v>442</v>
      </c>
      <c r="BM3736" s="206" t="s">
        <v>1840</v>
      </c>
    </row>
    <row r="3737" spans="1:65" s="2" customFormat="1" ht="99">
      <c r="A3737" s="37"/>
      <c r="B3737" s="38"/>
      <c r="C3737" s="39"/>
      <c r="D3737" s="208" t="s">
        <v>270</v>
      </c>
      <c r="E3737" s="39"/>
      <c r="F3737" s="209" t="s">
        <v>1841</v>
      </c>
      <c r="G3737" s="39"/>
      <c r="H3737" s="39"/>
      <c r="I3737" s="118"/>
      <c r="J3737" s="39"/>
      <c r="K3737" s="39"/>
      <c r="L3737" s="42"/>
      <c r="M3737" s="210"/>
      <c r="N3737" s="211"/>
      <c r="O3737" s="67"/>
      <c r="P3737" s="67"/>
      <c r="Q3737" s="67"/>
      <c r="R3737" s="67"/>
      <c r="S3737" s="67"/>
      <c r="T3737" s="68"/>
      <c r="U3737" s="37"/>
      <c r="V3737" s="37"/>
      <c r="W3737" s="37"/>
      <c r="X3737" s="37"/>
      <c r="Y3737" s="37"/>
      <c r="Z3737" s="37"/>
      <c r="AA3737" s="37"/>
      <c r="AB3737" s="37"/>
      <c r="AC3737" s="37"/>
      <c r="AD3737" s="37"/>
      <c r="AE3737" s="37"/>
      <c r="AT3737" s="19" t="s">
        <v>270</v>
      </c>
      <c r="AU3737" s="19" t="s">
        <v>91</v>
      </c>
    </row>
    <row r="3738" spans="1:65" s="2" customFormat="1" ht="18">
      <c r="A3738" s="37"/>
      <c r="B3738" s="38"/>
      <c r="C3738" s="39"/>
      <c r="D3738" s="208" t="s">
        <v>421</v>
      </c>
      <c r="E3738" s="39"/>
      <c r="F3738" s="209" t="s">
        <v>1736</v>
      </c>
      <c r="G3738" s="39"/>
      <c r="H3738" s="39"/>
      <c r="I3738" s="118"/>
      <c r="J3738" s="39"/>
      <c r="K3738" s="39"/>
      <c r="L3738" s="42"/>
      <c r="M3738" s="210"/>
      <c r="N3738" s="211"/>
      <c r="O3738" s="67"/>
      <c r="P3738" s="67"/>
      <c r="Q3738" s="67"/>
      <c r="R3738" s="67"/>
      <c r="S3738" s="67"/>
      <c r="T3738" s="68"/>
      <c r="U3738" s="37"/>
      <c r="V3738" s="37"/>
      <c r="W3738" s="37"/>
      <c r="X3738" s="37"/>
      <c r="Y3738" s="37"/>
      <c r="Z3738" s="37"/>
      <c r="AA3738" s="37"/>
      <c r="AB3738" s="37"/>
      <c r="AC3738" s="37"/>
      <c r="AD3738" s="37"/>
      <c r="AE3738" s="37"/>
      <c r="AT3738" s="19" t="s">
        <v>421</v>
      </c>
      <c r="AU3738" s="19" t="s">
        <v>91</v>
      </c>
    </row>
    <row r="3739" spans="1:65" s="13" customFormat="1" ht="10">
      <c r="B3739" s="212"/>
      <c r="C3739" s="213"/>
      <c r="D3739" s="208" t="s">
        <v>272</v>
      </c>
      <c r="E3739" s="214" t="s">
        <v>44</v>
      </c>
      <c r="F3739" s="215" t="s">
        <v>1842</v>
      </c>
      <c r="G3739" s="213"/>
      <c r="H3739" s="214" t="s">
        <v>44</v>
      </c>
      <c r="I3739" s="216"/>
      <c r="J3739" s="213"/>
      <c r="K3739" s="213"/>
      <c r="L3739" s="217"/>
      <c r="M3739" s="218"/>
      <c r="N3739" s="219"/>
      <c r="O3739" s="219"/>
      <c r="P3739" s="219"/>
      <c r="Q3739" s="219"/>
      <c r="R3739" s="219"/>
      <c r="S3739" s="219"/>
      <c r="T3739" s="220"/>
      <c r="AT3739" s="221" t="s">
        <v>272</v>
      </c>
      <c r="AU3739" s="221" t="s">
        <v>91</v>
      </c>
      <c r="AV3739" s="13" t="s">
        <v>89</v>
      </c>
      <c r="AW3739" s="13" t="s">
        <v>38</v>
      </c>
      <c r="AX3739" s="13" t="s">
        <v>82</v>
      </c>
      <c r="AY3739" s="221" t="s">
        <v>262</v>
      </c>
    </row>
    <row r="3740" spans="1:65" s="13" customFormat="1" ht="10">
      <c r="B3740" s="212"/>
      <c r="C3740" s="213"/>
      <c r="D3740" s="208" t="s">
        <v>272</v>
      </c>
      <c r="E3740" s="214" t="s">
        <v>44</v>
      </c>
      <c r="F3740" s="215" t="s">
        <v>1705</v>
      </c>
      <c r="G3740" s="213"/>
      <c r="H3740" s="214" t="s">
        <v>44</v>
      </c>
      <c r="I3740" s="216"/>
      <c r="J3740" s="213"/>
      <c r="K3740" s="213"/>
      <c r="L3740" s="217"/>
      <c r="M3740" s="218"/>
      <c r="N3740" s="219"/>
      <c r="O3740" s="219"/>
      <c r="P3740" s="219"/>
      <c r="Q3740" s="219"/>
      <c r="R3740" s="219"/>
      <c r="S3740" s="219"/>
      <c r="T3740" s="220"/>
      <c r="AT3740" s="221" t="s">
        <v>272</v>
      </c>
      <c r="AU3740" s="221" t="s">
        <v>91</v>
      </c>
      <c r="AV3740" s="13" t="s">
        <v>89</v>
      </c>
      <c r="AW3740" s="13" t="s">
        <v>38</v>
      </c>
      <c r="AX3740" s="13" t="s">
        <v>82</v>
      </c>
      <c r="AY3740" s="221" t="s">
        <v>262</v>
      </c>
    </row>
    <row r="3741" spans="1:65" s="15" customFormat="1" ht="10">
      <c r="B3741" s="233"/>
      <c r="C3741" s="234"/>
      <c r="D3741" s="208" t="s">
        <v>272</v>
      </c>
      <c r="E3741" s="235" t="s">
        <v>44</v>
      </c>
      <c r="F3741" s="236" t="s">
        <v>1706</v>
      </c>
      <c r="G3741" s="234"/>
      <c r="H3741" s="237">
        <v>631.23500000000001</v>
      </c>
      <c r="I3741" s="238"/>
      <c r="J3741" s="234"/>
      <c r="K3741" s="234"/>
      <c r="L3741" s="239"/>
      <c r="M3741" s="240"/>
      <c r="N3741" s="241"/>
      <c r="O3741" s="241"/>
      <c r="P3741" s="241"/>
      <c r="Q3741" s="241"/>
      <c r="R3741" s="241"/>
      <c r="S3741" s="241"/>
      <c r="T3741" s="242"/>
      <c r="AT3741" s="243" t="s">
        <v>272</v>
      </c>
      <c r="AU3741" s="243" t="s">
        <v>91</v>
      </c>
      <c r="AV3741" s="15" t="s">
        <v>91</v>
      </c>
      <c r="AW3741" s="15" t="s">
        <v>38</v>
      </c>
      <c r="AX3741" s="15" t="s">
        <v>82</v>
      </c>
      <c r="AY3741" s="243" t="s">
        <v>262</v>
      </c>
    </row>
    <row r="3742" spans="1:65" s="15" customFormat="1" ht="10">
      <c r="B3742" s="233"/>
      <c r="C3742" s="234"/>
      <c r="D3742" s="208" t="s">
        <v>272</v>
      </c>
      <c r="E3742" s="235" t="s">
        <v>44</v>
      </c>
      <c r="F3742" s="236" t="s">
        <v>1707</v>
      </c>
      <c r="G3742" s="234"/>
      <c r="H3742" s="237">
        <v>22.8</v>
      </c>
      <c r="I3742" s="238"/>
      <c r="J3742" s="234"/>
      <c r="K3742" s="234"/>
      <c r="L3742" s="239"/>
      <c r="M3742" s="240"/>
      <c r="N3742" s="241"/>
      <c r="O3742" s="241"/>
      <c r="P3742" s="241"/>
      <c r="Q3742" s="241"/>
      <c r="R3742" s="241"/>
      <c r="S3742" s="241"/>
      <c r="T3742" s="242"/>
      <c r="AT3742" s="243" t="s">
        <v>272</v>
      </c>
      <c r="AU3742" s="243" t="s">
        <v>91</v>
      </c>
      <c r="AV3742" s="15" t="s">
        <v>91</v>
      </c>
      <c r="AW3742" s="15" t="s">
        <v>38</v>
      </c>
      <c r="AX3742" s="15" t="s">
        <v>82</v>
      </c>
      <c r="AY3742" s="243" t="s">
        <v>262</v>
      </c>
    </row>
    <row r="3743" spans="1:65" s="15" customFormat="1" ht="10">
      <c r="B3743" s="233"/>
      <c r="C3743" s="234"/>
      <c r="D3743" s="208" t="s">
        <v>272</v>
      </c>
      <c r="E3743" s="235" t="s">
        <v>44</v>
      </c>
      <c r="F3743" s="236" t="s">
        <v>1708</v>
      </c>
      <c r="G3743" s="234"/>
      <c r="H3743" s="237">
        <v>-2.25</v>
      </c>
      <c r="I3743" s="238"/>
      <c r="J3743" s="234"/>
      <c r="K3743" s="234"/>
      <c r="L3743" s="239"/>
      <c r="M3743" s="240"/>
      <c r="N3743" s="241"/>
      <c r="O3743" s="241"/>
      <c r="P3743" s="241"/>
      <c r="Q3743" s="241"/>
      <c r="R3743" s="241"/>
      <c r="S3743" s="241"/>
      <c r="T3743" s="242"/>
      <c r="AT3743" s="243" t="s">
        <v>272</v>
      </c>
      <c r="AU3743" s="243" t="s">
        <v>91</v>
      </c>
      <c r="AV3743" s="15" t="s">
        <v>91</v>
      </c>
      <c r="AW3743" s="15" t="s">
        <v>38</v>
      </c>
      <c r="AX3743" s="15" t="s">
        <v>82</v>
      </c>
      <c r="AY3743" s="243" t="s">
        <v>262</v>
      </c>
    </row>
    <row r="3744" spans="1:65" s="15" customFormat="1" ht="10">
      <c r="B3744" s="233"/>
      <c r="C3744" s="234"/>
      <c r="D3744" s="208" t="s">
        <v>272</v>
      </c>
      <c r="E3744" s="235" t="s">
        <v>44</v>
      </c>
      <c r="F3744" s="236" t="s">
        <v>1709</v>
      </c>
      <c r="G3744" s="234"/>
      <c r="H3744" s="237">
        <v>-110.78100000000001</v>
      </c>
      <c r="I3744" s="238"/>
      <c r="J3744" s="234"/>
      <c r="K3744" s="234"/>
      <c r="L3744" s="239"/>
      <c r="M3744" s="240"/>
      <c r="N3744" s="241"/>
      <c r="O3744" s="241"/>
      <c r="P3744" s="241"/>
      <c r="Q3744" s="241"/>
      <c r="R3744" s="241"/>
      <c r="S3744" s="241"/>
      <c r="T3744" s="242"/>
      <c r="AT3744" s="243" t="s">
        <v>272</v>
      </c>
      <c r="AU3744" s="243" t="s">
        <v>91</v>
      </c>
      <c r="AV3744" s="15" t="s">
        <v>91</v>
      </c>
      <c r="AW3744" s="15" t="s">
        <v>38</v>
      </c>
      <c r="AX3744" s="15" t="s">
        <v>82</v>
      </c>
      <c r="AY3744" s="243" t="s">
        <v>262</v>
      </c>
    </row>
    <row r="3745" spans="1:65" s="15" customFormat="1" ht="10">
      <c r="B3745" s="233"/>
      <c r="C3745" s="234"/>
      <c r="D3745" s="208" t="s">
        <v>272</v>
      </c>
      <c r="E3745" s="235" t="s">
        <v>44</v>
      </c>
      <c r="F3745" s="236" t="s">
        <v>1843</v>
      </c>
      <c r="G3745" s="234"/>
      <c r="H3745" s="237">
        <v>7.6840000000000002</v>
      </c>
      <c r="I3745" s="238"/>
      <c r="J3745" s="234"/>
      <c r="K3745" s="234"/>
      <c r="L3745" s="239"/>
      <c r="M3745" s="240"/>
      <c r="N3745" s="241"/>
      <c r="O3745" s="241"/>
      <c r="P3745" s="241"/>
      <c r="Q3745" s="241"/>
      <c r="R3745" s="241"/>
      <c r="S3745" s="241"/>
      <c r="T3745" s="242"/>
      <c r="AT3745" s="243" t="s">
        <v>272</v>
      </c>
      <c r="AU3745" s="243" t="s">
        <v>91</v>
      </c>
      <c r="AV3745" s="15" t="s">
        <v>91</v>
      </c>
      <c r="AW3745" s="15" t="s">
        <v>38</v>
      </c>
      <c r="AX3745" s="15" t="s">
        <v>82</v>
      </c>
      <c r="AY3745" s="243" t="s">
        <v>262</v>
      </c>
    </row>
    <row r="3746" spans="1:65" s="16" customFormat="1" ht="10">
      <c r="B3746" s="244"/>
      <c r="C3746" s="245"/>
      <c r="D3746" s="208" t="s">
        <v>272</v>
      </c>
      <c r="E3746" s="246" t="s">
        <v>44</v>
      </c>
      <c r="F3746" s="247" t="s">
        <v>291</v>
      </c>
      <c r="G3746" s="245"/>
      <c r="H3746" s="248">
        <v>548.68799999999987</v>
      </c>
      <c r="I3746" s="249"/>
      <c r="J3746" s="245"/>
      <c r="K3746" s="245"/>
      <c r="L3746" s="250"/>
      <c r="M3746" s="251"/>
      <c r="N3746" s="252"/>
      <c r="O3746" s="252"/>
      <c r="P3746" s="252"/>
      <c r="Q3746" s="252"/>
      <c r="R3746" s="252"/>
      <c r="S3746" s="252"/>
      <c r="T3746" s="253"/>
      <c r="AT3746" s="254" t="s">
        <v>272</v>
      </c>
      <c r="AU3746" s="254" t="s">
        <v>91</v>
      </c>
      <c r="AV3746" s="16" t="s">
        <v>104</v>
      </c>
      <c r="AW3746" s="16" t="s">
        <v>38</v>
      </c>
      <c r="AX3746" s="16" t="s">
        <v>89</v>
      </c>
      <c r="AY3746" s="254" t="s">
        <v>262</v>
      </c>
    </row>
    <row r="3747" spans="1:65" s="2" customFormat="1" ht="16.5" customHeight="1">
      <c r="A3747" s="37"/>
      <c r="B3747" s="38"/>
      <c r="C3747" s="255" t="s">
        <v>1844</v>
      </c>
      <c r="D3747" s="255" t="s">
        <v>633</v>
      </c>
      <c r="E3747" s="256" t="s">
        <v>1845</v>
      </c>
      <c r="F3747" s="257" t="s">
        <v>1846</v>
      </c>
      <c r="G3747" s="258" t="s">
        <v>342</v>
      </c>
      <c r="H3747" s="259">
        <v>559.66200000000003</v>
      </c>
      <c r="I3747" s="260"/>
      <c r="J3747" s="261">
        <f>ROUND(I3747*H3747,2)</f>
        <v>0</v>
      </c>
      <c r="K3747" s="257" t="s">
        <v>268</v>
      </c>
      <c r="L3747" s="262"/>
      <c r="M3747" s="263" t="s">
        <v>44</v>
      </c>
      <c r="N3747" s="264" t="s">
        <v>53</v>
      </c>
      <c r="O3747" s="67"/>
      <c r="P3747" s="204">
        <f>O3747*H3747</f>
        <v>0</v>
      </c>
      <c r="Q3747" s="204">
        <v>5.0000000000000001E-3</v>
      </c>
      <c r="R3747" s="204">
        <f>Q3747*H3747</f>
        <v>2.7983100000000003</v>
      </c>
      <c r="S3747" s="204">
        <v>0</v>
      </c>
      <c r="T3747" s="205">
        <f>S3747*H3747</f>
        <v>0</v>
      </c>
      <c r="U3747" s="37"/>
      <c r="V3747" s="37"/>
      <c r="W3747" s="37"/>
      <c r="X3747" s="37"/>
      <c r="Y3747" s="37"/>
      <c r="Z3747" s="37"/>
      <c r="AA3747" s="37"/>
      <c r="AB3747" s="37"/>
      <c r="AC3747" s="37"/>
      <c r="AD3747" s="37"/>
      <c r="AE3747" s="37"/>
      <c r="AR3747" s="206" t="s">
        <v>619</v>
      </c>
      <c r="AT3747" s="206" t="s">
        <v>633</v>
      </c>
      <c r="AU3747" s="206" t="s">
        <v>91</v>
      </c>
      <c r="AY3747" s="19" t="s">
        <v>262</v>
      </c>
      <c r="BE3747" s="207">
        <f>IF(N3747="základní",J3747,0)</f>
        <v>0</v>
      </c>
      <c r="BF3747" s="207">
        <f>IF(N3747="snížená",J3747,0)</f>
        <v>0</v>
      </c>
      <c r="BG3747" s="207">
        <f>IF(N3747="zákl. přenesená",J3747,0)</f>
        <v>0</v>
      </c>
      <c r="BH3747" s="207">
        <f>IF(N3747="sníž. přenesená",J3747,0)</f>
        <v>0</v>
      </c>
      <c r="BI3747" s="207">
        <f>IF(N3747="nulová",J3747,0)</f>
        <v>0</v>
      </c>
      <c r="BJ3747" s="19" t="s">
        <v>89</v>
      </c>
      <c r="BK3747" s="207">
        <f>ROUND(I3747*H3747,2)</f>
        <v>0</v>
      </c>
      <c r="BL3747" s="19" t="s">
        <v>442</v>
      </c>
      <c r="BM3747" s="206" t="s">
        <v>1847</v>
      </c>
    </row>
    <row r="3748" spans="1:65" s="2" customFormat="1" ht="18">
      <c r="A3748" s="37"/>
      <c r="B3748" s="38"/>
      <c r="C3748" s="39"/>
      <c r="D3748" s="208" t="s">
        <v>421</v>
      </c>
      <c r="E3748" s="39"/>
      <c r="F3748" s="209" t="s">
        <v>1736</v>
      </c>
      <c r="G3748" s="39"/>
      <c r="H3748" s="39"/>
      <c r="I3748" s="118"/>
      <c r="J3748" s="39"/>
      <c r="K3748" s="39"/>
      <c r="L3748" s="42"/>
      <c r="M3748" s="210"/>
      <c r="N3748" s="211"/>
      <c r="O3748" s="67"/>
      <c r="P3748" s="67"/>
      <c r="Q3748" s="67"/>
      <c r="R3748" s="67"/>
      <c r="S3748" s="67"/>
      <c r="T3748" s="68"/>
      <c r="U3748" s="37"/>
      <c r="V3748" s="37"/>
      <c r="W3748" s="37"/>
      <c r="X3748" s="37"/>
      <c r="Y3748" s="37"/>
      <c r="Z3748" s="37"/>
      <c r="AA3748" s="37"/>
      <c r="AB3748" s="37"/>
      <c r="AC3748" s="37"/>
      <c r="AD3748" s="37"/>
      <c r="AE3748" s="37"/>
      <c r="AT3748" s="19" t="s">
        <v>421</v>
      </c>
      <c r="AU3748" s="19" t="s">
        <v>91</v>
      </c>
    </row>
    <row r="3749" spans="1:65" s="13" customFormat="1" ht="10">
      <c r="B3749" s="212"/>
      <c r="C3749" s="213"/>
      <c r="D3749" s="208" t="s">
        <v>272</v>
      </c>
      <c r="E3749" s="214" t="s">
        <v>44</v>
      </c>
      <c r="F3749" s="215" t="s">
        <v>1842</v>
      </c>
      <c r="G3749" s="213"/>
      <c r="H3749" s="214" t="s">
        <v>44</v>
      </c>
      <c r="I3749" s="216"/>
      <c r="J3749" s="213"/>
      <c r="K3749" s="213"/>
      <c r="L3749" s="217"/>
      <c r="M3749" s="218"/>
      <c r="N3749" s="219"/>
      <c r="O3749" s="219"/>
      <c r="P3749" s="219"/>
      <c r="Q3749" s="219"/>
      <c r="R3749" s="219"/>
      <c r="S3749" s="219"/>
      <c r="T3749" s="220"/>
      <c r="AT3749" s="221" t="s">
        <v>272</v>
      </c>
      <c r="AU3749" s="221" t="s">
        <v>91</v>
      </c>
      <c r="AV3749" s="13" t="s">
        <v>89</v>
      </c>
      <c r="AW3749" s="13" t="s">
        <v>38</v>
      </c>
      <c r="AX3749" s="13" t="s">
        <v>82</v>
      </c>
      <c r="AY3749" s="221" t="s">
        <v>262</v>
      </c>
    </row>
    <row r="3750" spans="1:65" s="13" customFormat="1" ht="10">
      <c r="B3750" s="212"/>
      <c r="C3750" s="213"/>
      <c r="D3750" s="208" t="s">
        <v>272</v>
      </c>
      <c r="E3750" s="214" t="s">
        <v>44</v>
      </c>
      <c r="F3750" s="215" t="s">
        <v>1705</v>
      </c>
      <c r="G3750" s="213"/>
      <c r="H3750" s="214" t="s">
        <v>44</v>
      </c>
      <c r="I3750" s="216"/>
      <c r="J3750" s="213"/>
      <c r="K3750" s="213"/>
      <c r="L3750" s="217"/>
      <c r="M3750" s="218"/>
      <c r="N3750" s="219"/>
      <c r="O3750" s="219"/>
      <c r="P3750" s="219"/>
      <c r="Q3750" s="219"/>
      <c r="R3750" s="219"/>
      <c r="S3750" s="219"/>
      <c r="T3750" s="220"/>
      <c r="AT3750" s="221" t="s">
        <v>272</v>
      </c>
      <c r="AU3750" s="221" t="s">
        <v>91</v>
      </c>
      <c r="AV3750" s="13" t="s">
        <v>89</v>
      </c>
      <c r="AW3750" s="13" t="s">
        <v>38</v>
      </c>
      <c r="AX3750" s="13" t="s">
        <v>82</v>
      </c>
      <c r="AY3750" s="221" t="s">
        <v>262</v>
      </c>
    </row>
    <row r="3751" spans="1:65" s="15" customFormat="1" ht="10">
      <c r="B3751" s="233"/>
      <c r="C3751" s="234"/>
      <c r="D3751" s="208" t="s">
        <v>272</v>
      </c>
      <c r="E3751" s="235" t="s">
        <v>44</v>
      </c>
      <c r="F3751" s="236" t="s">
        <v>1706</v>
      </c>
      <c r="G3751" s="234"/>
      <c r="H3751" s="237">
        <v>631.23500000000001</v>
      </c>
      <c r="I3751" s="238"/>
      <c r="J3751" s="234"/>
      <c r="K3751" s="234"/>
      <c r="L3751" s="239"/>
      <c r="M3751" s="240"/>
      <c r="N3751" s="241"/>
      <c r="O3751" s="241"/>
      <c r="P3751" s="241"/>
      <c r="Q3751" s="241"/>
      <c r="R3751" s="241"/>
      <c r="S3751" s="241"/>
      <c r="T3751" s="242"/>
      <c r="AT3751" s="243" t="s">
        <v>272</v>
      </c>
      <c r="AU3751" s="243" t="s">
        <v>91</v>
      </c>
      <c r="AV3751" s="15" t="s">
        <v>91</v>
      </c>
      <c r="AW3751" s="15" t="s">
        <v>38</v>
      </c>
      <c r="AX3751" s="15" t="s">
        <v>82</v>
      </c>
      <c r="AY3751" s="243" t="s">
        <v>262</v>
      </c>
    </row>
    <row r="3752" spans="1:65" s="15" customFormat="1" ht="10">
      <c r="B3752" s="233"/>
      <c r="C3752" s="234"/>
      <c r="D3752" s="208" t="s">
        <v>272</v>
      </c>
      <c r="E3752" s="235" t="s">
        <v>44</v>
      </c>
      <c r="F3752" s="236" t="s">
        <v>1707</v>
      </c>
      <c r="G3752" s="234"/>
      <c r="H3752" s="237">
        <v>22.8</v>
      </c>
      <c r="I3752" s="238"/>
      <c r="J3752" s="234"/>
      <c r="K3752" s="234"/>
      <c r="L3752" s="239"/>
      <c r="M3752" s="240"/>
      <c r="N3752" s="241"/>
      <c r="O3752" s="241"/>
      <c r="P3752" s="241"/>
      <c r="Q3752" s="241"/>
      <c r="R3752" s="241"/>
      <c r="S3752" s="241"/>
      <c r="T3752" s="242"/>
      <c r="AT3752" s="243" t="s">
        <v>272</v>
      </c>
      <c r="AU3752" s="243" t="s">
        <v>91</v>
      </c>
      <c r="AV3752" s="15" t="s">
        <v>91</v>
      </c>
      <c r="AW3752" s="15" t="s">
        <v>38</v>
      </c>
      <c r="AX3752" s="15" t="s">
        <v>82</v>
      </c>
      <c r="AY3752" s="243" t="s">
        <v>262</v>
      </c>
    </row>
    <row r="3753" spans="1:65" s="15" customFormat="1" ht="10">
      <c r="B3753" s="233"/>
      <c r="C3753" s="234"/>
      <c r="D3753" s="208" t="s">
        <v>272</v>
      </c>
      <c r="E3753" s="235" t="s">
        <v>44</v>
      </c>
      <c r="F3753" s="236" t="s">
        <v>1708</v>
      </c>
      <c r="G3753" s="234"/>
      <c r="H3753" s="237">
        <v>-2.25</v>
      </c>
      <c r="I3753" s="238"/>
      <c r="J3753" s="234"/>
      <c r="K3753" s="234"/>
      <c r="L3753" s="239"/>
      <c r="M3753" s="240"/>
      <c r="N3753" s="241"/>
      <c r="O3753" s="241"/>
      <c r="P3753" s="241"/>
      <c r="Q3753" s="241"/>
      <c r="R3753" s="241"/>
      <c r="S3753" s="241"/>
      <c r="T3753" s="242"/>
      <c r="AT3753" s="243" t="s">
        <v>272</v>
      </c>
      <c r="AU3753" s="243" t="s">
        <v>91</v>
      </c>
      <c r="AV3753" s="15" t="s">
        <v>91</v>
      </c>
      <c r="AW3753" s="15" t="s">
        <v>38</v>
      </c>
      <c r="AX3753" s="15" t="s">
        <v>82</v>
      </c>
      <c r="AY3753" s="243" t="s">
        <v>262</v>
      </c>
    </row>
    <row r="3754" spans="1:65" s="15" customFormat="1" ht="10">
      <c r="B3754" s="233"/>
      <c r="C3754" s="234"/>
      <c r="D3754" s="208" t="s">
        <v>272</v>
      </c>
      <c r="E3754" s="235" t="s">
        <v>44</v>
      </c>
      <c r="F3754" s="236" t="s">
        <v>1709</v>
      </c>
      <c r="G3754" s="234"/>
      <c r="H3754" s="237">
        <v>-110.78100000000001</v>
      </c>
      <c r="I3754" s="238"/>
      <c r="J3754" s="234"/>
      <c r="K3754" s="234"/>
      <c r="L3754" s="239"/>
      <c r="M3754" s="240"/>
      <c r="N3754" s="241"/>
      <c r="O3754" s="241"/>
      <c r="P3754" s="241"/>
      <c r="Q3754" s="241"/>
      <c r="R3754" s="241"/>
      <c r="S3754" s="241"/>
      <c r="T3754" s="242"/>
      <c r="AT3754" s="243" t="s">
        <v>272</v>
      </c>
      <c r="AU3754" s="243" t="s">
        <v>91</v>
      </c>
      <c r="AV3754" s="15" t="s">
        <v>91</v>
      </c>
      <c r="AW3754" s="15" t="s">
        <v>38</v>
      </c>
      <c r="AX3754" s="15" t="s">
        <v>82</v>
      </c>
      <c r="AY3754" s="243" t="s">
        <v>262</v>
      </c>
    </row>
    <row r="3755" spans="1:65" s="15" customFormat="1" ht="10">
      <c r="B3755" s="233"/>
      <c r="C3755" s="234"/>
      <c r="D3755" s="208" t="s">
        <v>272</v>
      </c>
      <c r="E3755" s="235" t="s">
        <v>44</v>
      </c>
      <c r="F3755" s="236" t="s">
        <v>1843</v>
      </c>
      <c r="G3755" s="234"/>
      <c r="H3755" s="237">
        <v>7.6840000000000002</v>
      </c>
      <c r="I3755" s="238"/>
      <c r="J3755" s="234"/>
      <c r="K3755" s="234"/>
      <c r="L3755" s="239"/>
      <c r="M3755" s="240"/>
      <c r="N3755" s="241"/>
      <c r="O3755" s="241"/>
      <c r="P3755" s="241"/>
      <c r="Q3755" s="241"/>
      <c r="R3755" s="241"/>
      <c r="S3755" s="241"/>
      <c r="T3755" s="242"/>
      <c r="AT3755" s="243" t="s">
        <v>272</v>
      </c>
      <c r="AU3755" s="243" t="s">
        <v>91</v>
      </c>
      <c r="AV3755" s="15" t="s">
        <v>91</v>
      </c>
      <c r="AW3755" s="15" t="s">
        <v>38</v>
      </c>
      <c r="AX3755" s="15" t="s">
        <v>82</v>
      </c>
      <c r="AY3755" s="243" t="s">
        <v>262</v>
      </c>
    </row>
    <row r="3756" spans="1:65" s="16" customFormat="1" ht="10">
      <c r="B3756" s="244"/>
      <c r="C3756" s="245"/>
      <c r="D3756" s="208" t="s">
        <v>272</v>
      </c>
      <c r="E3756" s="246" t="s">
        <v>44</v>
      </c>
      <c r="F3756" s="247" t="s">
        <v>291</v>
      </c>
      <c r="G3756" s="245"/>
      <c r="H3756" s="248">
        <v>548.68799999999987</v>
      </c>
      <c r="I3756" s="249"/>
      <c r="J3756" s="245"/>
      <c r="K3756" s="245"/>
      <c r="L3756" s="250"/>
      <c r="M3756" s="251"/>
      <c r="N3756" s="252"/>
      <c r="O3756" s="252"/>
      <c r="P3756" s="252"/>
      <c r="Q3756" s="252"/>
      <c r="R3756" s="252"/>
      <c r="S3756" s="252"/>
      <c r="T3756" s="253"/>
      <c r="AT3756" s="254" t="s">
        <v>272</v>
      </c>
      <c r="AU3756" s="254" t="s">
        <v>91</v>
      </c>
      <c r="AV3756" s="16" t="s">
        <v>104</v>
      </c>
      <c r="AW3756" s="16" t="s">
        <v>38</v>
      </c>
      <c r="AX3756" s="16" t="s">
        <v>89</v>
      </c>
      <c r="AY3756" s="254" t="s">
        <v>262</v>
      </c>
    </row>
    <row r="3757" spans="1:65" s="15" customFormat="1" ht="10">
      <c r="B3757" s="233"/>
      <c r="C3757" s="234"/>
      <c r="D3757" s="208" t="s">
        <v>272</v>
      </c>
      <c r="E3757" s="234"/>
      <c r="F3757" s="236" t="s">
        <v>1848</v>
      </c>
      <c r="G3757" s="234"/>
      <c r="H3757" s="237">
        <v>559.66200000000003</v>
      </c>
      <c r="I3757" s="238"/>
      <c r="J3757" s="234"/>
      <c r="K3757" s="234"/>
      <c r="L3757" s="239"/>
      <c r="M3757" s="240"/>
      <c r="N3757" s="241"/>
      <c r="O3757" s="241"/>
      <c r="P3757" s="241"/>
      <c r="Q3757" s="241"/>
      <c r="R3757" s="241"/>
      <c r="S3757" s="241"/>
      <c r="T3757" s="242"/>
      <c r="AT3757" s="243" t="s">
        <v>272</v>
      </c>
      <c r="AU3757" s="243" t="s">
        <v>91</v>
      </c>
      <c r="AV3757" s="15" t="s">
        <v>91</v>
      </c>
      <c r="AW3757" s="15" t="s">
        <v>4</v>
      </c>
      <c r="AX3757" s="15" t="s">
        <v>89</v>
      </c>
      <c r="AY3757" s="243" t="s">
        <v>262</v>
      </c>
    </row>
    <row r="3758" spans="1:65" s="2" customFormat="1" ht="21.75" customHeight="1">
      <c r="A3758" s="37"/>
      <c r="B3758" s="38"/>
      <c r="C3758" s="195" t="s">
        <v>1849</v>
      </c>
      <c r="D3758" s="195" t="s">
        <v>264</v>
      </c>
      <c r="E3758" s="196" t="s">
        <v>1838</v>
      </c>
      <c r="F3758" s="197" t="s">
        <v>1839</v>
      </c>
      <c r="G3758" s="198" t="s">
        <v>342</v>
      </c>
      <c r="H3758" s="199">
        <v>101.521</v>
      </c>
      <c r="I3758" s="200"/>
      <c r="J3758" s="201">
        <f>ROUND(I3758*H3758,2)</f>
        <v>0</v>
      </c>
      <c r="K3758" s="197" t="s">
        <v>268</v>
      </c>
      <c r="L3758" s="42"/>
      <c r="M3758" s="202" t="s">
        <v>44</v>
      </c>
      <c r="N3758" s="203" t="s">
        <v>53</v>
      </c>
      <c r="O3758" s="67"/>
      <c r="P3758" s="204">
        <f>O3758*H3758</f>
        <v>0</v>
      </c>
      <c r="Q3758" s="204">
        <v>0</v>
      </c>
      <c r="R3758" s="204">
        <f>Q3758*H3758</f>
        <v>0</v>
      </c>
      <c r="S3758" s="204">
        <v>0</v>
      </c>
      <c r="T3758" s="205">
        <f>S3758*H3758</f>
        <v>0</v>
      </c>
      <c r="U3758" s="37"/>
      <c r="V3758" s="37"/>
      <c r="W3758" s="37"/>
      <c r="X3758" s="37"/>
      <c r="Y3758" s="37"/>
      <c r="Z3758" s="37"/>
      <c r="AA3758" s="37"/>
      <c r="AB3758" s="37"/>
      <c r="AC3758" s="37"/>
      <c r="AD3758" s="37"/>
      <c r="AE3758" s="37"/>
      <c r="AR3758" s="206" t="s">
        <v>442</v>
      </c>
      <c r="AT3758" s="206" t="s">
        <v>264</v>
      </c>
      <c r="AU3758" s="206" t="s">
        <v>91</v>
      </c>
      <c r="AY3758" s="19" t="s">
        <v>262</v>
      </c>
      <c r="BE3758" s="207">
        <f>IF(N3758="základní",J3758,0)</f>
        <v>0</v>
      </c>
      <c r="BF3758" s="207">
        <f>IF(N3758="snížená",J3758,0)</f>
        <v>0</v>
      </c>
      <c r="BG3758" s="207">
        <f>IF(N3758="zákl. přenesená",J3758,0)</f>
        <v>0</v>
      </c>
      <c r="BH3758" s="207">
        <f>IF(N3758="sníž. přenesená",J3758,0)</f>
        <v>0</v>
      </c>
      <c r="BI3758" s="207">
        <f>IF(N3758="nulová",J3758,0)</f>
        <v>0</v>
      </c>
      <c r="BJ3758" s="19" t="s">
        <v>89</v>
      </c>
      <c r="BK3758" s="207">
        <f>ROUND(I3758*H3758,2)</f>
        <v>0</v>
      </c>
      <c r="BL3758" s="19" t="s">
        <v>442</v>
      </c>
      <c r="BM3758" s="206" t="s">
        <v>1850</v>
      </c>
    </row>
    <row r="3759" spans="1:65" s="2" customFormat="1" ht="99">
      <c r="A3759" s="37"/>
      <c r="B3759" s="38"/>
      <c r="C3759" s="39"/>
      <c r="D3759" s="208" t="s">
        <v>270</v>
      </c>
      <c r="E3759" s="39"/>
      <c r="F3759" s="209" t="s">
        <v>1841</v>
      </c>
      <c r="G3759" s="39"/>
      <c r="H3759" s="39"/>
      <c r="I3759" s="118"/>
      <c r="J3759" s="39"/>
      <c r="K3759" s="39"/>
      <c r="L3759" s="42"/>
      <c r="M3759" s="210"/>
      <c r="N3759" s="211"/>
      <c r="O3759" s="67"/>
      <c r="P3759" s="67"/>
      <c r="Q3759" s="67"/>
      <c r="R3759" s="67"/>
      <c r="S3759" s="67"/>
      <c r="T3759" s="68"/>
      <c r="U3759" s="37"/>
      <c r="V3759" s="37"/>
      <c r="W3759" s="37"/>
      <c r="X3759" s="37"/>
      <c r="Y3759" s="37"/>
      <c r="Z3759" s="37"/>
      <c r="AA3759" s="37"/>
      <c r="AB3759" s="37"/>
      <c r="AC3759" s="37"/>
      <c r="AD3759" s="37"/>
      <c r="AE3759" s="37"/>
      <c r="AT3759" s="19" t="s">
        <v>270</v>
      </c>
      <c r="AU3759" s="19" t="s">
        <v>91</v>
      </c>
    </row>
    <row r="3760" spans="1:65" s="2" customFormat="1" ht="18">
      <c r="A3760" s="37"/>
      <c r="B3760" s="38"/>
      <c r="C3760" s="39"/>
      <c r="D3760" s="208" t="s">
        <v>421</v>
      </c>
      <c r="E3760" s="39"/>
      <c r="F3760" s="209" t="s">
        <v>1751</v>
      </c>
      <c r="G3760" s="39"/>
      <c r="H3760" s="39"/>
      <c r="I3760" s="118"/>
      <c r="J3760" s="39"/>
      <c r="K3760" s="39"/>
      <c r="L3760" s="42"/>
      <c r="M3760" s="210"/>
      <c r="N3760" s="211"/>
      <c r="O3760" s="67"/>
      <c r="P3760" s="67"/>
      <c r="Q3760" s="67"/>
      <c r="R3760" s="67"/>
      <c r="S3760" s="67"/>
      <c r="T3760" s="68"/>
      <c r="U3760" s="37"/>
      <c r="V3760" s="37"/>
      <c r="W3760" s="37"/>
      <c r="X3760" s="37"/>
      <c r="Y3760" s="37"/>
      <c r="Z3760" s="37"/>
      <c r="AA3760" s="37"/>
      <c r="AB3760" s="37"/>
      <c r="AC3760" s="37"/>
      <c r="AD3760" s="37"/>
      <c r="AE3760" s="37"/>
      <c r="AT3760" s="19" t="s">
        <v>421</v>
      </c>
      <c r="AU3760" s="19" t="s">
        <v>91</v>
      </c>
    </row>
    <row r="3761" spans="1:65" s="13" customFormat="1" ht="10">
      <c r="B3761" s="212"/>
      <c r="C3761" s="213"/>
      <c r="D3761" s="208" t="s">
        <v>272</v>
      </c>
      <c r="E3761" s="214" t="s">
        <v>44</v>
      </c>
      <c r="F3761" s="215" t="s">
        <v>1851</v>
      </c>
      <c r="G3761" s="213"/>
      <c r="H3761" s="214" t="s">
        <v>44</v>
      </c>
      <c r="I3761" s="216"/>
      <c r="J3761" s="213"/>
      <c r="K3761" s="213"/>
      <c r="L3761" s="217"/>
      <c r="M3761" s="218"/>
      <c r="N3761" s="219"/>
      <c r="O3761" s="219"/>
      <c r="P3761" s="219"/>
      <c r="Q3761" s="219"/>
      <c r="R3761" s="219"/>
      <c r="S3761" s="219"/>
      <c r="T3761" s="220"/>
      <c r="AT3761" s="221" t="s">
        <v>272</v>
      </c>
      <c r="AU3761" s="221" t="s">
        <v>91</v>
      </c>
      <c r="AV3761" s="13" t="s">
        <v>89</v>
      </c>
      <c r="AW3761" s="13" t="s">
        <v>38</v>
      </c>
      <c r="AX3761" s="13" t="s">
        <v>82</v>
      </c>
      <c r="AY3761" s="221" t="s">
        <v>262</v>
      </c>
    </row>
    <row r="3762" spans="1:65" s="13" customFormat="1" ht="10">
      <c r="B3762" s="212"/>
      <c r="C3762" s="213"/>
      <c r="D3762" s="208" t="s">
        <v>272</v>
      </c>
      <c r="E3762" s="214" t="s">
        <v>44</v>
      </c>
      <c r="F3762" s="215" t="s">
        <v>1711</v>
      </c>
      <c r="G3762" s="213"/>
      <c r="H3762" s="214" t="s">
        <v>44</v>
      </c>
      <c r="I3762" s="216"/>
      <c r="J3762" s="213"/>
      <c r="K3762" s="213"/>
      <c r="L3762" s="217"/>
      <c r="M3762" s="218"/>
      <c r="N3762" s="219"/>
      <c r="O3762" s="219"/>
      <c r="P3762" s="219"/>
      <c r="Q3762" s="219"/>
      <c r="R3762" s="219"/>
      <c r="S3762" s="219"/>
      <c r="T3762" s="220"/>
      <c r="AT3762" s="221" t="s">
        <v>272</v>
      </c>
      <c r="AU3762" s="221" t="s">
        <v>91</v>
      </c>
      <c r="AV3762" s="13" t="s">
        <v>89</v>
      </c>
      <c r="AW3762" s="13" t="s">
        <v>38</v>
      </c>
      <c r="AX3762" s="13" t="s">
        <v>82</v>
      </c>
      <c r="AY3762" s="221" t="s">
        <v>262</v>
      </c>
    </row>
    <row r="3763" spans="1:65" s="15" customFormat="1" ht="10">
      <c r="B3763" s="233"/>
      <c r="C3763" s="234"/>
      <c r="D3763" s="208" t="s">
        <v>272</v>
      </c>
      <c r="E3763" s="235" t="s">
        <v>44</v>
      </c>
      <c r="F3763" s="236" t="s">
        <v>1780</v>
      </c>
      <c r="G3763" s="234"/>
      <c r="H3763" s="237">
        <v>105.041</v>
      </c>
      <c r="I3763" s="238"/>
      <c r="J3763" s="234"/>
      <c r="K3763" s="234"/>
      <c r="L3763" s="239"/>
      <c r="M3763" s="240"/>
      <c r="N3763" s="241"/>
      <c r="O3763" s="241"/>
      <c r="P3763" s="241"/>
      <c r="Q3763" s="241"/>
      <c r="R3763" s="241"/>
      <c r="S3763" s="241"/>
      <c r="T3763" s="242"/>
      <c r="AT3763" s="243" t="s">
        <v>272</v>
      </c>
      <c r="AU3763" s="243" t="s">
        <v>91</v>
      </c>
      <c r="AV3763" s="15" t="s">
        <v>91</v>
      </c>
      <c r="AW3763" s="15" t="s">
        <v>38</v>
      </c>
      <c r="AX3763" s="15" t="s">
        <v>82</v>
      </c>
      <c r="AY3763" s="243" t="s">
        <v>262</v>
      </c>
    </row>
    <row r="3764" spans="1:65" s="15" customFormat="1" ht="10">
      <c r="B3764" s="233"/>
      <c r="C3764" s="234"/>
      <c r="D3764" s="208" t="s">
        <v>272</v>
      </c>
      <c r="E3764" s="235" t="s">
        <v>44</v>
      </c>
      <c r="F3764" s="236" t="s">
        <v>1713</v>
      </c>
      <c r="G3764" s="234"/>
      <c r="H3764" s="237">
        <v>-3.52</v>
      </c>
      <c r="I3764" s="238"/>
      <c r="J3764" s="234"/>
      <c r="K3764" s="234"/>
      <c r="L3764" s="239"/>
      <c r="M3764" s="240"/>
      <c r="N3764" s="241"/>
      <c r="O3764" s="241"/>
      <c r="P3764" s="241"/>
      <c r="Q3764" s="241"/>
      <c r="R3764" s="241"/>
      <c r="S3764" s="241"/>
      <c r="T3764" s="242"/>
      <c r="AT3764" s="243" t="s">
        <v>272</v>
      </c>
      <c r="AU3764" s="243" t="s">
        <v>91</v>
      </c>
      <c r="AV3764" s="15" t="s">
        <v>91</v>
      </c>
      <c r="AW3764" s="15" t="s">
        <v>38</v>
      </c>
      <c r="AX3764" s="15" t="s">
        <v>82</v>
      </c>
      <c r="AY3764" s="243" t="s">
        <v>262</v>
      </c>
    </row>
    <row r="3765" spans="1:65" s="16" customFormat="1" ht="10">
      <c r="B3765" s="244"/>
      <c r="C3765" s="245"/>
      <c r="D3765" s="208" t="s">
        <v>272</v>
      </c>
      <c r="E3765" s="246" t="s">
        <v>44</v>
      </c>
      <c r="F3765" s="247" t="s">
        <v>291</v>
      </c>
      <c r="G3765" s="245"/>
      <c r="H3765" s="248">
        <v>101.521</v>
      </c>
      <c r="I3765" s="249"/>
      <c r="J3765" s="245"/>
      <c r="K3765" s="245"/>
      <c r="L3765" s="250"/>
      <c r="M3765" s="251"/>
      <c r="N3765" s="252"/>
      <c r="O3765" s="252"/>
      <c r="P3765" s="252"/>
      <c r="Q3765" s="252"/>
      <c r="R3765" s="252"/>
      <c r="S3765" s="252"/>
      <c r="T3765" s="253"/>
      <c r="AT3765" s="254" t="s">
        <v>272</v>
      </c>
      <c r="AU3765" s="254" t="s">
        <v>91</v>
      </c>
      <c r="AV3765" s="16" t="s">
        <v>104</v>
      </c>
      <c r="AW3765" s="16" t="s">
        <v>38</v>
      </c>
      <c r="AX3765" s="16" t="s">
        <v>89</v>
      </c>
      <c r="AY3765" s="254" t="s">
        <v>262</v>
      </c>
    </row>
    <row r="3766" spans="1:65" s="2" customFormat="1" ht="16.5" customHeight="1">
      <c r="A3766" s="37"/>
      <c r="B3766" s="38"/>
      <c r="C3766" s="255" t="s">
        <v>1852</v>
      </c>
      <c r="D3766" s="255" t="s">
        <v>633</v>
      </c>
      <c r="E3766" s="256" t="s">
        <v>1853</v>
      </c>
      <c r="F3766" s="257" t="s">
        <v>1854</v>
      </c>
      <c r="G3766" s="258" t="s">
        <v>342</v>
      </c>
      <c r="H3766" s="259">
        <v>103.551</v>
      </c>
      <c r="I3766" s="260"/>
      <c r="J3766" s="261">
        <f>ROUND(I3766*H3766,2)</f>
        <v>0</v>
      </c>
      <c r="K3766" s="257" t="s">
        <v>268</v>
      </c>
      <c r="L3766" s="262"/>
      <c r="M3766" s="263" t="s">
        <v>44</v>
      </c>
      <c r="N3766" s="264" t="s">
        <v>53</v>
      </c>
      <c r="O3766" s="67"/>
      <c r="P3766" s="204">
        <f>O3766*H3766</f>
        <v>0</v>
      </c>
      <c r="Q3766" s="204">
        <v>3.0000000000000001E-3</v>
      </c>
      <c r="R3766" s="204">
        <f>Q3766*H3766</f>
        <v>0.31065300000000001</v>
      </c>
      <c r="S3766" s="204">
        <v>0</v>
      </c>
      <c r="T3766" s="205">
        <f>S3766*H3766</f>
        <v>0</v>
      </c>
      <c r="U3766" s="37"/>
      <c r="V3766" s="37"/>
      <c r="W3766" s="37"/>
      <c r="X3766" s="37"/>
      <c r="Y3766" s="37"/>
      <c r="Z3766" s="37"/>
      <c r="AA3766" s="37"/>
      <c r="AB3766" s="37"/>
      <c r="AC3766" s="37"/>
      <c r="AD3766" s="37"/>
      <c r="AE3766" s="37"/>
      <c r="AR3766" s="206" t="s">
        <v>619</v>
      </c>
      <c r="AT3766" s="206" t="s">
        <v>633</v>
      </c>
      <c r="AU3766" s="206" t="s">
        <v>91</v>
      </c>
      <c r="AY3766" s="19" t="s">
        <v>262</v>
      </c>
      <c r="BE3766" s="207">
        <f>IF(N3766="základní",J3766,0)</f>
        <v>0</v>
      </c>
      <c r="BF3766" s="207">
        <f>IF(N3766="snížená",J3766,0)</f>
        <v>0</v>
      </c>
      <c r="BG3766" s="207">
        <f>IF(N3766="zákl. přenesená",J3766,0)</f>
        <v>0</v>
      </c>
      <c r="BH3766" s="207">
        <f>IF(N3766="sníž. přenesená",J3766,0)</f>
        <v>0</v>
      </c>
      <c r="BI3766" s="207">
        <f>IF(N3766="nulová",J3766,0)</f>
        <v>0</v>
      </c>
      <c r="BJ3766" s="19" t="s">
        <v>89</v>
      </c>
      <c r="BK3766" s="207">
        <f>ROUND(I3766*H3766,2)</f>
        <v>0</v>
      </c>
      <c r="BL3766" s="19" t="s">
        <v>442</v>
      </c>
      <c r="BM3766" s="206" t="s">
        <v>1855</v>
      </c>
    </row>
    <row r="3767" spans="1:65" s="2" customFormat="1" ht="18">
      <c r="A3767" s="37"/>
      <c r="B3767" s="38"/>
      <c r="C3767" s="39"/>
      <c r="D3767" s="208" t="s">
        <v>421</v>
      </c>
      <c r="E3767" s="39"/>
      <c r="F3767" s="209" t="s">
        <v>1751</v>
      </c>
      <c r="G3767" s="39"/>
      <c r="H3767" s="39"/>
      <c r="I3767" s="118"/>
      <c r="J3767" s="39"/>
      <c r="K3767" s="39"/>
      <c r="L3767" s="42"/>
      <c r="M3767" s="210"/>
      <c r="N3767" s="211"/>
      <c r="O3767" s="67"/>
      <c r="P3767" s="67"/>
      <c r="Q3767" s="67"/>
      <c r="R3767" s="67"/>
      <c r="S3767" s="67"/>
      <c r="T3767" s="68"/>
      <c r="U3767" s="37"/>
      <c r="V3767" s="37"/>
      <c r="W3767" s="37"/>
      <c r="X3767" s="37"/>
      <c r="Y3767" s="37"/>
      <c r="Z3767" s="37"/>
      <c r="AA3767" s="37"/>
      <c r="AB3767" s="37"/>
      <c r="AC3767" s="37"/>
      <c r="AD3767" s="37"/>
      <c r="AE3767" s="37"/>
      <c r="AT3767" s="19" t="s">
        <v>421</v>
      </c>
      <c r="AU3767" s="19" t="s">
        <v>91</v>
      </c>
    </row>
    <row r="3768" spans="1:65" s="13" customFormat="1" ht="10">
      <c r="B3768" s="212"/>
      <c r="C3768" s="213"/>
      <c r="D3768" s="208" t="s">
        <v>272</v>
      </c>
      <c r="E3768" s="214" t="s">
        <v>44</v>
      </c>
      <c r="F3768" s="215" t="s">
        <v>1851</v>
      </c>
      <c r="G3768" s="213"/>
      <c r="H3768" s="214" t="s">
        <v>44</v>
      </c>
      <c r="I3768" s="216"/>
      <c r="J3768" s="213"/>
      <c r="K3768" s="213"/>
      <c r="L3768" s="217"/>
      <c r="M3768" s="218"/>
      <c r="N3768" s="219"/>
      <c r="O3768" s="219"/>
      <c r="P3768" s="219"/>
      <c r="Q3768" s="219"/>
      <c r="R3768" s="219"/>
      <c r="S3768" s="219"/>
      <c r="T3768" s="220"/>
      <c r="AT3768" s="221" t="s">
        <v>272</v>
      </c>
      <c r="AU3768" s="221" t="s">
        <v>91</v>
      </c>
      <c r="AV3768" s="13" t="s">
        <v>89</v>
      </c>
      <c r="AW3768" s="13" t="s">
        <v>38</v>
      </c>
      <c r="AX3768" s="13" t="s">
        <v>82</v>
      </c>
      <c r="AY3768" s="221" t="s">
        <v>262</v>
      </c>
    </row>
    <row r="3769" spans="1:65" s="13" customFormat="1" ht="10">
      <c r="B3769" s="212"/>
      <c r="C3769" s="213"/>
      <c r="D3769" s="208" t="s">
        <v>272</v>
      </c>
      <c r="E3769" s="214" t="s">
        <v>44</v>
      </c>
      <c r="F3769" s="215" t="s">
        <v>1711</v>
      </c>
      <c r="G3769" s="213"/>
      <c r="H3769" s="214" t="s">
        <v>44</v>
      </c>
      <c r="I3769" s="216"/>
      <c r="J3769" s="213"/>
      <c r="K3769" s="213"/>
      <c r="L3769" s="217"/>
      <c r="M3769" s="218"/>
      <c r="N3769" s="219"/>
      <c r="O3769" s="219"/>
      <c r="P3769" s="219"/>
      <c r="Q3769" s="219"/>
      <c r="R3769" s="219"/>
      <c r="S3769" s="219"/>
      <c r="T3769" s="220"/>
      <c r="AT3769" s="221" t="s">
        <v>272</v>
      </c>
      <c r="AU3769" s="221" t="s">
        <v>91</v>
      </c>
      <c r="AV3769" s="13" t="s">
        <v>89</v>
      </c>
      <c r="AW3769" s="13" t="s">
        <v>38</v>
      </c>
      <c r="AX3769" s="13" t="s">
        <v>82</v>
      </c>
      <c r="AY3769" s="221" t="s">
        <v>262</v>
      </c>
    </row>
    <row r="3770" spans="1:65" s="15" customFormat="1" ht="10">
      <c r="B3770" s="233"/>
      <c r="C3770" s="234"/>
      <c r="D3770" s="208" t="s">
        <v>272</v>
      </c>
      <c r="E3770" s="235" t="s">
        <v>44</v>
      </c>
      <c r="F3770" s="236" t="s">
        <v>1780</v>
      </c>
      <c r="G3770" s="234"/>
      <c r="H3770" s="237">
        <v>105.041</v>
      </c>
      <c r="I3770" s="238"/>
      <c r="J3770" s="234"/>
      <c r="K3770" s="234"/>
      <c r="L3770" s="239"/>
      <c r="M3770" s="240"/>
      <c r="N3770" s="241"/>
      <c r="O3770" s="241"/>
      <c r="P3770" s="241"/>
      <c r="Q3770" s="241"/>
      <c r="R3770" s="241"/>
      <c r="S3770" s="241"/>
      <c r="T3770" s="242"/>
      <c r="AT3770" s="243" t="s">
        <v>272</v>
      </c>
      <c r="AU3770" s="243" t="s">
        <v>91</v>
      </c>
      <c r="AV3770" s="15" t="s">
        <v>91</v>
      </c>
      <c r="AW3770" s="15" t="s">
        <v>38</v>
      </c>
      <c r="AX3770" s="15" t="s">
        <v>82</v>
      </c>
      <c r="AY3770" s="243" t="s">
        <v>262</v>
      </c>
    </row>
    <row r="3771" spans="1:65" s="15" customFormat="1" ht="10">
      <c r="B3771" s="233"/>
      <c r="C3771" s="234"/>
      <c r="D3771" s="208" t="s">
        <v>272</v>
      </c>
      <c r="E3771" s="235" t="s">
        <v>44</v>
      </c>
      <c r="F3771" s="236" t="s">
        <v>1713</v>
      </c>
      <c r="G3771" s="234"/>
      <c r="H3771" s="237">
        <v>-3.52</v>
      </c>
      <c r="I3771" s="238"/>
      <c r="J3771" s="234"/>
      <c r="K3771" s="234"/>
      <c r="L3771" s="239"/>
      <c r="M3771" s="240"/>
      <c r="N3771" s="241"/>
      <c r="O3771" s="241"/>
      <c r="P3771" s="241"/>
      <c r="Q3771" s="241"/>
      <c r="R3771" s="241"/>
      <c r="S3771" s="241"/>
      <c r="T3771" s="242"/>
      <c r="AT3771" s="243" t="s">
        <v>272</v>
      </c>
      <c r="AU3771" s="243" t="s">
        <v>91</v>
      </c>
      <c r="AV3771" s="15" t="s">
        <v>91</v>
      </c>
      <c r="AW3771" s="15" t="s">
        <v>38</v>
      </c>
      <c r="AX3771" s="15" t="s">
        <v>82</v>
      </c>
      <c r="AY3771" s="243" t="s">
        <v>262</v>
      </c>
    </row>
    <row r="3772" spans="1:65" s="16" customFormat="1" ht="10">
      <c r="B3772" s="244"/>
      <c r="C3772" s="245"/>
      <c r="D3772" s="208" t="s">
        <v>272</v>
      </c>
      <c r="E3772" s="246" t="s">
        <v>44</v>
      </c>
      <c r="F3772" s="247" t="s">
        <v>291</v>
      </c>
      <c r="G3772" s="245"/>
      <c r="H3772" s="248">
        <v>101.521</v>
      </c>
      <c r="I3772" s="249"/>
      <c r="J3772" s="245"/>
      <c r="K3772" s="245"/>
      <c r="L3772" s="250"/>
      <c r="M3772" s="251"/>
      <c r="N3772" s="252"/>
      <c r="O3772" s="252"/>
      <c r="P3772" s="252"/>
      <c r="Q3772" s="252"/>
      <c r="R3772" s="252"/>
      <c r="S3772" s="252"/>
      <c r="T3772" s="253"/>
      <c r="AT3772" s="254" t="s">
        <v>272</v>
      </c>
      <c r="AU3772" s="254" t="s">
        <v>91</v>
      </c>
      <c r="AV3772" s="16" t="s">
        <v>104</v>
      </c>
      <c r="AW3772" s="16" t="s">
        <v>38</v>
      </c>
      <c r="AX3772" s="16" t="s">
        <v>89</v>
      </c>
      <c r="AY3772" s="254" t="s">
        <v>262</v>
      </c>
    </row>
    <row r="3773" spans="1:65" s="15" customFormat="1" ht="10">
      <c r="B3773" s="233"/>
      <c r="C3773" s="234"/>
      <c r="D3773" s="208" t="s">
        <v>272</v>
      </c>
      <c r="E3773" s="234"/>
      <c r="F3773" s="236" t="s">
        <v>1856</v>
      </c>
      <c r="G3773" s="234"/>
      <c r="H3773" s="237">
        <v>103.551</v>
      </c>
      <c r="I3773" s="238"/>
      <c r="J3773" s="234"/>
      <c r="K3773" s="234"/>
      <c r="L3773" s="239"/>
      <c r="M3773" s="240"/>
      <c r="N3773" s="241"/>
      <c r="O3773" s="241"/>
      <c r="P3773" s="241"/>
      <c r="Q3773" s="241"/>
      <c r="R3773" s="241"/>
      <c r="S3773" s="241"/>
      <c r="T3773" s="242"/>
      <c r="AT3773" s="243" t="s">
        <v>272</v>
      </c>
      <c r="AU3773" s="243" t="s">
        <v>91</v>
      </c>
      <c r="AV3773" s="15" t="s">
        <v>91</v>
      </c>
      <c r="AW3773" s="15" t="s">
        <v>4</v>
      </c>
      <c r="AX3773" s="15" t="s">
        <v>89</v>
      </c>
      <c r="AY3773" s="243" t="s">
        <v>262</v>
      </c>
    </row>
    <row r="3774" spans="1:65" s="2" customFormat="1" ht="21.75" customHeight="1">
      <c r="A3774" s="37"/>
      <c r="B3774" s="38"/>
      <c r="C3774" s="195" t="s">
        <v>1857</v>
      </c>
      <c r="D3774" s="195" t="s">
        <v>264</v>
      </c>
      <c r="E3774" s="196" t="s">
        <v>1858</v>
      </c>
      <c r="F3774" s="197" t="s">
        <v>1859</v>
      </c>
      <c r="G3774" s="198" t="s">
        <v>342</v>
      </c>
      <c r="H3774" s="199">
        <v>101.521</v>
      </c>
      <c r="I3774" s="200"/>
      <c r="J3774" s="201">
        <f>ROUND(I3774*H3774,2)</f>
        <v>0</v>
      </c>
      <c r="K3774" s="197" t="s">
        <v>268</v>
      </c>
      <c r="L3774" s="42"/>
      <c r="M3774" s="202" t="s">
        <v>44</v>
      </c>
      <c r="N3774" s="203" t="s">
        <v>53</v>
      </c>
      <c r="O3774" s="67"/>
      <c r="P3774" s="204">
        <f>O3774*H3774</f>
        <v>0</v>
      </c>
      <c r="Q3774" s="204">
        <v>0</v>
      </c>
      <c r="R3774" s="204">
        <f>Q3774*H3774</f>
        <v>0</v>
      </c>
      <c r="S3774" s="204">
        <v>0</v>
      </c>
      <c r="T3774" s="205">
        <f>S3774*H3774</f>
        <v>0</v>
      </c>
      <c r="U3774" s="37"/>
      <c r="V3774" s="37"/>
      <c r="W3774" s="37"/>
      <c r="X3774" s="37"/>
      <c r="Y3774" s="37"/>
      <c r="Z3774" s="37"/>
      <c r="AA3774" s="37"/>
      <c r="AB3774" s="37"/>
      <c r="AC3774" s="37"/>
      <c r="AD3774" s="37"/>
      <c r="AE3774" s="37"/>
      <c r="AR3774" s="206" t="s">
        <v>442</v>
      </c>
      <c r="AT3774" s="206" t="s">
        <v>264</v>
      </c>
      <c r="AU3774" s="206" t="s">
        <v>91</v>
      </c>
      <c r="AY3774" s="19" t="s">
        <v>262</v>
      </c>
      <c r="BE3774" s="207">
        <f>IF(N3774="základní",J3774,0)</f>
        <v>0</v>
      </c>
      <c r="BF3774" s="207">
        <f>IF(N3774="snížená",J3774,0)</f>
        <v>0</v>
      </c>
      <c r="BG3774" s="207">
        <f>IF(N3774="zákl. přenesená",J3774,0)</f>
        <v>0</v>
      </c>
      <c r="BH3774" s="207">
        <f>IF(N3774="sníž. přenesená",J3774,0)</f>
        <v>0</v>
      </c>
      <c r="BI3774" s="207">
        <f>IF(N3774="nulová",J3774,0)</f>
        <v>0</v>
      </c>
      <c r="BJ3774" s="19" t="s">
        <v>89</v>
      </c>
      <c r="BK3774" s="207">
        <f>ROUND(I3774*H3774,2)</f>
        <v>0</v>
      </c>
      <c r="BL3774" s="19" t="s">
        <v>442</v>
      </c>
      <c r="BM3774" s="206" t="s">
        <v>1860</v>
      </c>
    </row>
    <row r="3775" spans="1:65" s="2" customFormat="1" ht="99">
      <c r="A3775" s="37"/>
      <c r="B3775" s="38"/>
      <c r="C3775" s="39"/>
      <c r="D3775" s="208" t="s">
        <v>270</v>
      </c>
      <c r="E3775" s="39"/>
      <c r="F3775" s="209" t="s">
        <v>1841</v>
      </c>
      <c r="G3775" s="39"/>
      <c r="H3775" s="39"/>
      <c r="I3775" s="118"/>
      <c r="J3775" s="39"/>
      <c r="K3775" s="39"/>
      <c r="L3775" s="42"/>
      <c r="M3775" s="210"/>
      <c r="N3775" s="211"/>
      <c r="O3775" s="67"/>
      <c r="P3775" s="67"/>
      <c r="Q3775" s="67"/>
      <c r="R3775" s="67"/>
      <c r="S3775" s="67"/>
      <c r="T3775" s="68"/>
      <c r="U3775" s="37"/>
      <c r="V3775" s="37"/>
      <c r="W3775" s="37"/>
      <c r="X3775" s="37"/>
      <c r="Y3775" s="37"/>
      <c r="Z3775" s="37"/>
      <c r="AA3775" s="37"/>
      <c r="AB3775" s="37"/>
      <c r="AC3775" s="37"/>
      <c r="AD3775" s="37"/>
      <c r="AE3775" s="37"/>
      <c r="AT3775" s="19" t="s">
        <v>270</v>
      </c>
      <c r="AU3775" s="19" t="s">
        <v>91</v>
      </c>
    </row>
    <row r="3776" spans="1:65" s="2" customFormat="1" ht="18">
      <c r="A3776" s="37"/>
      <c r="B3776" s="38"/>
      <c r="C3776" s="39"/>
      <c r="D3776" s="208" t="s">
        <v>421</v>
      </c>
      <c r="E3776" s="39"/>
      <c r="F3776" s="209" t="s">
        <v>1751</v>
      </c>
      <c r="G3776" s="39"/>
      <c r="H3776" s="39"/>
      <c r="I3776" s="118"/>
      <c r="J3776" s="39"/>
      <c r="K3776" s="39"/>
      <c r="L3776" s="42"/>
      <c r="M3776" s="210"/>
      <c r="N3776" s="211"/>
      <c r="O3776" s="67"/>
      <c r="P3776" s="67"/>
      <c r="Q3776" s="67"/>
      <c r="R3776" s="67"/>
      <c r="S3776" s="67"/>
      <c r="T3776" s="68"/>
      <c r="U3776" s="37"/>
      <c r="V3776" s="37"/>
      <c r="W3776" s="37"/>
      <c r="X3776" s="37"/>
      <c r="Y3776" s="37"/>
      <c r="Z3776" s="37"/>
      <c r="AA3776" s="37"/>
      <c r="AB3776" s="37"/>
      <c r="AC3776" s="37"/>
      <c r="AD3776" s="37"/>
      <c r="AE3776" s="37"/>
      <c r="AT3776" s="19" t="s">
        <v>421</v>
      </c>
      <c r="AU3776" s="19" t="s">
        <v>91</v>
      </c>
    </row>
    <row r="3777" spans="1:65" s="13" customFormat="1" ht="10">
      <c r="B3777" s="212"/>
      <c r="C3777" s="213"/>
      <c r="D3777" s="208" t="s">
        <v>272</v>
      </c>
      <c r="E3777" s="214" t="s">
        <v>44</v>
      </c>
      <c r="F3777" s="215" t="s">
        <v>1861</v>
      </c>
      <c r="G3777" s="213"/>
      <c r="H3777" s="214" t="s">
        <v>44</v>
      </c>
      <c r="I3777" s="216"/>
      <c r="J3777" s="213"/>
      <c r="K3777" s="213"/>
      <c r="L3777" s="217"/>
      <c r="M3777" s="218"/>
      <c r="N3777" s="219"/>
      <c r="O3777" s="219"/>
      <c r="P3777" s="219"/>
      <c r="Q3777" s="219"/>
      <c r="R3777" s="219"/>
      <c r="S3777" s="219"/>
      <c r="T3777" s="220"/>
      <c r="AT3777" s="221" t="s">
        <v>272</v>
      </c>
      <c r="AU3777" s="221" t="s">
        <v>91</v>
      </c>
      <c r="AV3777" s="13" t="s">
        <v>89</v>
      </c>
      <c r="AW3777" s="13" t="s">
        <v>38</v>
      </c>
      <c r="AX3777" s="13" t="s">
        <v>82</v>
      </c>
      <c r="AY3777" s="221" t="s">
        <v>262</v>
      </c>
    </row>
    <row r="3778" spans="1:65" s="13" customFormat="1" ht="10">
      <c r="B3778" s="212"/>
      <c r="C3778" s="213"/>
      <c r="D3778" s="208" t="s">
        <v>272</v>
      </c>
      <c r="E3778" s="214" t="s">
        <v>44</v>
      </c>
      <c r="F3778" s="215" t="s">
        <v>1711</v>
      </c>
      <c r="G3778" s="213"/>
      <c r="H3778" s="214" t="s">
        <v>44</v>
      </c>
      <c r="I3778" s="216"/>
      <c r="J3778" s="213"/>
      <c r="K3778" s="213"/>
      <c r="L3778" s="217"/>
      <c r="M3778" s="218"/>
      <c r="N3778" s="219"/>
      <c r="O3778" s="219"/>
      <c r="P3778" s="219"/>
      <c r="Q3778" s="219"/>
      <c r="R3778" s="219"/>
      <c r="S3778" s="219"/>
      <c r="T3778" s="220"/>
      <c r="AT3778" s="221" t="s">
        <v>272</v>
      </c>
      <c r="AU3778" s="221" t="s">
        <v>91</v>
      </c>
      <c r="AV3778" s="13" t="s">
        <v>89</v>
      </c>
      <c r="AW3778" s="13" t="s">
        <v>38</v>
      </c>
      <c r="AX3778" s="13" t="s">
        <v>82</v>
      </c>
      <c r="AY3778" s="221" t="s">
        <v>262</v>
      </c>
    </row>
    <row r="3779" spans="1:65" s="15" customFormat="1" ht="10">
      <c r="B3779" s="233"/>
      <c r="C3779" s="234"/>
      <c r="D3779" s="208" t="s">
        <v>272</v>
      </c>
      <c r="E3779" s="235" t="s">
        <v>44</v>
      </c>
      <c r="F3779" s="236" t="s">
        <v>1780</v>
      </c>
      <c r="G3779" s="234"/>
      <c r="H3779" s="237">
        <v>105.041</v>
      </c>
      <c r="I3779" s="238"/>
      <c r="J3779" s="234"/>
      <c r="K3779" s="234"/>
      <c r="L3779" s="239"/>
      <c r="M3779" s="240"/>
      <c r="N3779" s="241"/>
      <c r="O3779" s="241"/>
      <c r="P3779" s="241"/>
      <c r="Q3779" s="241"/>
      <c r="R3779" s="241"/>
      <c r="S3779" s="241"/>
      <c r="T3779" s="242"/>
      <c r="AT3779" s="243" t="s">
        <v>272</v>
      </c>
      <c r="AU3779" s="243" t="s">
        <v>91</v>
      </c>
      <c r="AV3779" s="15" t="s">
        <v>91</v>
      </c>
      <c r="AW3779" s="15" t="s">
        <v>38</v>
      </c>
      <c r="AX3779" s="15" t="s">
        <v>82</v>
      </c>
      <c r="AY3779" s="243" t="s">
        <v>262</v>
      </c>
    </row>
    <row r="3780" spans="1:65" s="15" customFormat="1" ht="10">
      <c r="B3780" s="233"/>
      <c r="C3780" s="234"/>
      <c r="D3780" s="208" t="s">
        <v>272</v>
      </c>
      <c r="E3780" s="235" t="s">
        <v>44</v>
      </c>
      <c r="F3780" s="236" t="s">
        <v>1713</v>
      </c>
      <c r="G3780" s="234"/>
      <c r="H3780" s="237">
        <v>-3.52</v>
      </c>
      <c r="I3780" s="238"/>
      <c r="J3780" s="234"/>
      <c r="K3780" s="234"/>
      <c r="L3780" s="239"/>
      <c r="M3780" s="240"/>
      <c r="N3780" s="241"/>
      <c r="O3780" s="241"/>
      <c r="P3780" s="241"/>
      <c r="Q3780" s="241"/>
      <c r="R3780" s="241"/>
      <c r="S3780" s="241"/>
      <c r="T3780" s="242"/>
      <c r="AT3780" s="243" t="s">
        <v>272</v>
      </c>
      <c r="AU3780" s="243" t="s">
        <v>91</v>
      </c>
      <c r="AV3780" s="15" t="s">
        <v>91</v>
      </c>
      <c r="AW3780" s="15" t="s">
        <v>38</v>
      </c>
      <c r="AX3780" s="15" t="s">
        <v>82</v>
      </c>
      <c r="AY3780" s="243" t="s">
        <v>262</v>
      </c>
    </row>
    <row r="3781" spans="1:65" s="16" customFormat="1" ht="10">
      <c r="B3781" s="244"/>
      <c r="C3781" s="245"/>
      <c r="D3781" s="208" t="s">
        <v>272</v>
      </c>
      <c r="E3781" s="246" t="s">
        <v>44</v>
      </c>
      <c r="F3781" s="247" t="s">
        <v>291</v>
      </c>
      <c r="G3781" s="245"/>
      <c r="H3781" s="248">
        <v>101.521</v>
      </c>
      <c r="I3781" s="249"/>
      <c r="J3781" s="245"/>
      <c r="K3781" s="245"/>
      <c r="L3781" s="250"/>
      <c r="M3781" s="251"/>
      <c r="N3781" s="252"/>
      <c r="O3781" s="252"/>
      <c r="P3781" s="252"/>
      <c r="Q3781" s="252"/>
      <c r="R3781" s="252"/>
      <c r="S3781" s="252"/>
      <c r="T3781" s="253"/>
      <c r="AT3781" s="254" t="s">
        <v>272</v>
      </c>
      <c r="AU3781" s="254" t="s">
        <v>91</v>
      </c>
      <c r="AV3781" s="16" t="s">
        <v>104</v>
      </c>
      <c r="AW3781" s="16" t="s">
        <v>38</v>
      </c>
      <c r="AX3781" s="16" t="s">
        <v>89</v>
      </c>
      <c r="AY3781" s="254" t="s">
        <v>262</v>
      </c>
    </row>
    <row r="3782" spans="1:65" s="2" customFormat="1" ht="16.5" customHeight="1">
      <c r="A3782" s="37"/>
      <c r="B3782" s="38"/>
      <c r="C3782" s="255" t="s">
        <v>1862</v>
      </c>
      <c r="D3782" s="255" t="s">
        <v>633</v>
      </c>
      <c r="E3782" s="256" t="s">
        <v>1863</v>
      </c>
      <c r="F3782" s="257" t="s">
        <v>1864</v>
      </c>
      <c r="G3782" s="258" t="s">
        <v>342</v>
      </c>
      <c r="H3782" s="259">
        <v>207.10300000000001</v>
      </c>
      <c r="I3782" s="260"/>
      <c r="J3782" s="261">
        <f>ROUND(I3782*H3782,2)</f>
        <v>0</v>
      </c>
      <c r="K3782" s="257" t="s">
        <v>268</v>
      </c>
      <c r="L3782" s="262"/>
      <c r="M3782" s="263" t="s">
        <v>44</v>
      </c>
      <c r="N3782" s="264" t="s">
        <v>53</v>
      </c>
      <c r="O3782" s="67"/>
      <c r="P3782" s="204">
        <f>O3782*H3782</f>
        <v>0</v>
      </c>
      <c r="Q3782" s="204">
        <v>6.0000000000000001E-3</v>
      </c>
      <c r="R3782" s="204">
        <f>Q3782*H3782</f>
        <v>1.242618</v>
      </c>
      <c r="S3782" s="204">
        <v>0</v>
      </c>
      <c r="T3782" s="205">
        <f>S3782*H3782</f>
        <v>0</v>
      </c>
      <c r="U3782" s="37"/>
      <c r="V3782" s="37"/>
      <c r="W3782" s="37"/>
      <c r="X3782" s="37"/>
      <c r="Y3782" s="37"/>
      <c r="Z3782" s="37"/>
      <c r="AA3782" s="37"/>
      <c r="AB3782" s="37"/>
      <c r="AC3782" s="37"/>
      <c r="AD3782" s="37"/>
      <c r="AE3782" s="37"/>
      <c r="AR3782" s="206" t="s">
        <v>619</v>
      </c>
      <c r="AT3782" s="206" t="s">
        <v>633</v>
      </c>
      <c r="AU3782" s="206" t="s">
        <v>91</v>
      </c>
      <c r="AY3782" s="19" t="s">
        <v>262</v>
      </c>
      <c r="BE3782" s="207">
        <f>IF(N3782="základní",J3782,0)</f>
        <v>0</v>
      </c>
      <c r="BF3782" s="207">
        <f>IF(N3782="snížená",J3782,0)</f>
        <v>0</v>
      </c>
      <c r="BG3782" s="207">
        <f>IF(N3782="zákl. přenesená",J3782,0)</f>
        <v>0</v>
      </c>
      <c r="BH3782" s="207">
        <f>IF(N3782="sníž. přenesená",J3782,0)</f>
        <v>0</v>
      </c>
      <c r="BI3782" s="207">
        <f>IF(N3782="nulová",J3782,0)</f>
        <v>0</v>
      </c>
      <c r="BJ3782" s="19" t="s">
        <v>89</v>
      </c>
      <c r="BK3782" s="207">
        <f>ROUND(I3782*H3782,2)</f>
        <v>0</v>
      </c>
      <c r="BL3782" s="19" t="s">
        <v>442</v>
      </c>
      <c r="BM3782" s="206" t="s">
        <v>1865</v>
      </c>
    </row>
    <row r="3783" spans="1:65" s="2" customFormat="1" ht="18">
      <c r="A3783" s="37"/>
      <c r="B3783" s="38"/>
      <c r="C3783" s="39"/>
      <c r="D3783" s="208" t="s">
        <v>421</v>
      </c>
      <c r="E3783" s="39"/>
      <c r="F3783" s="209" t="s">
        <v>1751</v>
      </c>
      <c r="G3783" s="39"/>
      <c r="H3783" s="39"/>
      <c r="I3783" s="118"/>
      <c r="J3783" s="39"/>
      <c r="K3783" s="39"/>
      <c r="L3783" s="42"/>
      <c r="M3783" s="210"/>
      <c r="N3783" s="211"/>
      <c r="O3783" s="67"/>
      <c r="P3783" s="67"/>
      <c r="Q3783" s="67"/>
      <c r="R3783" s="67"/>
      <c r="S3783" s="67"/>
      <c r="T3783" s="68"/>
      <c r="U3783" s="37"/>
      <c r="V3783" s="37"/>
      <c r="W3783" s="37"/>
      <c r="X3783" s="37"/>
      <c r="Y3783" s="37"/>
      <c r="Z3783" s="37"/>
      <c r="AA3783" s="37"/>
      <c r="AB3783" s="37"/>
      <c r="AC3783" s="37"/>
      <c r="AD3783" s="37"/>
      <c r="AE3783" s="37"/>
      <c r="AT3783" s="19" t="s">
        <v>421</v>
      </c>
      <c r="AU3783" s="19" t="s">
        <v>91</v>
      </c>
    </row>
    <row r="3784" spans="1:65" s="13" customFormat="1" ht="10">
      <c r="B3784" s="212"/>
      <c r="C3784" s="213"/>
      <c r="D3784" s="208" t="s">
        <v>272</v>
      </c>
      <c r="E3784" s="214" t="s">
        <v>44</v>
      </c>
      <c r="F3784" s="215" t="s">
        <v>1861</v>
      </c>
      <c r="G3784" s="213"/>
      <c r="H3784" s="214" t="s">
        <v>44</v>
      </c>
      <c r="I3784" s="216"/>
      <c r="J3784" s="213"/>
      <c r="K3784" s="213"/>
      <c r="L3784" s="217"/>
      <c r="M3784" s="218"/>
      <c r="N3784" s="219"/>
      <c r="O3784" s="219"/>
      <c r="P3784" s="219"/>
      <c r="Q3784" s="219"/>
      <c r="R3784" s="219"/>
      <c r="S3784" s="219"/>
      <c r="T3784" s="220"/>
      <c r="AT3784" s="221" t="s">
        <v>272</v>
      </c>
      <c r="AU3784" s="221" t="s">
        <v>91</v>
      </c>
      <c r="AV3784" s="13" t="s">
        <v>89</v>
      </c>
      <c r="AW3784" s="13" t="s">
        <v>38</v>
      </c>
      <c r="AX3784" s="13" t="s">
        <v>82</v>
      </c>
      <c r="AY3784" s="221" t="s">
        <v>262</v>
      </c>
    </row>
    <row r="3785" spans="1:65" s="13" customFormat="1" ht="10">
      <c r="B3785" s="212"/>
      <c r="C3785" s="213"/>
      <c r="D3785" s="208" t="s">
        <v>272</v>
      </c>
      <c r="E3785" s="214" t="s">
        <v>44</v>
      </c>
      <c r="F3785" s="215" t="s">
        <v>1711</v>
      </c>
      <c r="G3785" s="213"/>
      <c r="H3785" s="214" t="s">
        <v>44</v>
      </c>
      <c r="I3785" s="216"/>
      <c r="J3785" s="213"/>
      <c r="K3785" s="213"/>
      <c r="L3785" s="217"/>
      <c r="M3785" s="218"/>
      <c r="N3785" s="219"/>
      <c r="O3785" s="219"/>
      <c r="P3785" s="219"/>
      <c r="Q3785" s="219"/>
      <c r="R3785" s="219"/>
      <c r="S3785" s="219"/>
      <c r="T3785" s="220"/>
      <c r="AT3785" s="221" t="s">
        <v>272</v>
      </c>
      <c r="AU3785" s="221" t="s">
        <v>91</v>
      </c>
      <c r="AV3785" s="13" t="s">
        <v>89</v>
      </c>
      <c r="AW3785" s="13" t="s">
        <v>38</v>
      </c>
      <c r="AX3785" s="13" t="s">
        <v>82</v>
      </c>
      <c r="AY3785" s="221" t="s">
        <v>262</v>
      </c>
    </row>
    <row r="3786" spans="1:65" s="15" customFormat="1" ht="10">
      <c r="B3786" s="233"/>
      <c r="C3786" s="234"/>
      <c r="D3786" s="208" t="s">
        <v>272</v>
      </c>
      <c r="E3786" s="235" t="s">
        <v>44</v>
      </c>
      <c r="F3786" s="236" t="s">
        <v>1780</v>
      </c>
      <c r="G3786" s="234"/>
      <c r="H3786" s="237">
        <v>105.041</v>
      </c>
      <c r="I3786" s="238"/>
      <c r="J3786" s="234"/>
      <c r="K3786" s="234"/>
      <c r="L3786" s="239"/>
      <c r="M3786" s="240"/>
      <c r="N3786" s="241"/>
      <c r="O3786" s="241"/>
      <c r="P3786" s="241"/>
      <c r="Q3786" s="241"/>
      <c r="R3786" s="241"/>
      <c r="S3786" s="241"/>
      <c r="T3786" s="242"/>
      <c r="AT3786" s="243" t="s">
        <v>272</v>
      </c>
      <c r="AU3786" s="243" t="s">
        <v>91</v>
      </c>
      <c r="AV3786" s="15" t="s">
        <v>91</v>
      </c>
      <c r="AW3786" s="15" t="s">
        <v>38</v>
      </c>
      <c r="AX3786" s="15" t="s">
        <v>82</v>
      </c>
      <c r="AY3786" s="243" t="s">
        <v>262</v>
      </c>
    </row>
    <row r="3787" spans="1:65" s="15" customFormat="1" ht="10">
      <c r="B3787" s="233"/>
      <c r="C3787" s="234"/>
      <c r="D3787" s="208" t="s">
        <v>272</v>
      </c>
      <c r="E3787" s="235" t="s">
        <v>44</v>
      </c>
      <c r="F3787" s="236" t="s">
        <v>1713</v>
      </c>
      <c r="G3787" s="234"/>
      <c r="H3787" s="237">
        <v>-3.52</v>
      </c>
      <c r="I3787" s="238"/>
      <c r="J3787" s="234"/>
      <c r="K3787" s="234"/>
      <c r="L3787" s="239"/>
      <c r="M3787" s="240"/>
      <c r="N3787" s="241"/>
      <c r="O3787" s="241"/>
      <c r="P3787" s="241"/>
      <c r="Q3787" s="241"/>
      <c r="R3787" s="241"/>
      <c r="S3787" s="241"/>
      <c r="T3787" s="242"/>
      <c r="AT3787" s="243" t="s">
        <v>272</v>
      </c>
      <c r="AU3787" s="243" t="s">
        <v>91</v>
      </c>
      <c r="AV3787" s="15" t="s">
        <v>91</v>
      </c>
      <c r="AW3787" s="15" t="s">
        <v>38</v>
      </c>
      <c r="AX3787" s="15" t="s">
        <v>82</v>
      </c>
      <c r="AY3787" s="243" t="s">
        <v>262</v>
      </c>
    </row>
    <row r="3788" spans="1:65" s="16" customFormat="1" ht="10">
      <c r="B3788" s="244"/>
      <c r="C3788" s="245"/>
      <c r="D3788" s="208" t="s">
        <v>272</v>
      </c>
      <c r="E3788" s="246" t="s">
        <v>44</v>
      </c>
      <c r="F3788" s="247" t="s">
        <v>291</v>
      </c>
      <c r="G3788" s="245"/>
      <c r="H3788" s="248">
        <v>101.521</v>
      </c>
      <c r="I3788" s="249"/>
      <c r="J3788" s="245"/>
      <c r="K3788" s="245"/>
      <c r="L3788" s="250"/>
      <c r="M3788" s="251"/>
      <c r="N3788" s="252"/>
      <c r="O3788" s="252"/>
      <c r="P3788" s="252"/>
      <c r="Q3788" s="252"/>
      <c r="R3788" s="252"/>
      <c r="S3788" s="252"/>
      <c r="T3788" s="253"/>
      <c r="AT3788" s="254" t="s">
        <v>272</v>
      </c>
      <c r="AU3788" s="254" t="s">
        <v>91</v>
      </c>
      <c r="AV3788" s="16" t="s">
        <v>104</v>
      </c>
      <c r="AW3788" s="16" t="s">
        <v>38</v>
      </c>
      <c r="AX3788" s="16" t="s">
        <v>82</v>
      </c>
      <c r="AY3788" s="254" t="s">
        <v>262</v>
      </c>
    </row>
    <row r="3789" spans="1:65" s="13" customFormat="1" ht="10">
      <c r="B3789" s="212"/>
      <c r="C3789" s="213"/>
      <c r="D3789" s="208" t="s">
        <v>272</v>
      </c>
      <c r="E3789" s="214" t="s">
        <v>44</v>
      </c>
      <c r="F3789" s="215" t="s">
        <v>1866</v>
      </c>
      <c r="G3789" s="213"/>
      <c r="H3789" s="214" t="s">
        <v>44</v>
      </c>
      <c r="I3789" s="216"/>
      <c r="J3789" s="213"/>
      <c r="K3789" s="213"/>
      <c r="L3789" s="217"/>
      <c r="M3789" s="218"/>
      <c r="N3789" s="219"/>
      <c r="O3789" s="219"/>
      <c r="P3789" s="219"/>
      <c r="Q3789" s="219"/>
      <c r="R3789" s="219"/>
      <c r="S3789" s="219"/>
      <c r="T3789" s="220"/>
      <c r="AT3789" s="221" t="s">
        <v>272</v>
      </c>
      <c r="AU3789" s="221" t="s">
        <v>91</v>
      </c>
      <c r="AV3789" s="13" t="s">
        <v>89</v>
      </c>
      <c r="AW3789" s="13" t="s">
        <v>38</v>
      </c>
      <c r="AX3789" s="13" t="s">
        <v>82</v>
      </c>
      <c r="AY3789" s="221" t="s">
        <v>262</v>
      </c>
    </row>
    <row r="3790" spans="1:65" s="15" customFormat="1" ht="10">
      <c r="B3790" s="233"/>
      <c r="C3790" s="234"/>
      <c r="D3790" s="208" t="s">
        <v>272</v>
      </c>
      <c r="E3790" s="235" t="s">
        <v>44</v>
      </c>
      <c r="F3790" s="236" t="s">
        <v>1867</v>
      </c>
      <c r="G3790" s="234"/>
      <c r="H3790" s="237">
        <v>203.042</v>
      </c>
      <c r="I3790" s="238"/>
      <c r="J3790" s="234"/>
      <c r="K3790" s="234"/>
      <c r="L3790" s="239"/>
      <c r="M3790" s="240"/>
      <c r="N3790" s="241"/>
      <c r="O3790" s="241"/>
      <c r="P3790" s="241"/>
      <c r="Q3790" s="241"/>
      <c r="R3790" s="241"/>
      <c r="S3790" s="241"/>
      <c r="T3790" s="242"/>
      <c r="AT3790" s="243" t="s">
        <v>272</v>
      </c>
      <c r="AU3790" s="243" t="s">
        <v>91</v>
      </c>
      <c r="AV3790" s="15" t="s">
        <v>91</v>
      </c>
      <c r="AW3790" s="15" t="s">
        <v>38</v>
      </c>
      <c r="AX3790" s="15" t="s">
        <v>89</v>
      </c>
      <c r="AY3790" s="243" t="s">
        <v>262</v>
      </c>
    </row>
    <row r="3791" spans="1:65" s="15" customFormat="1" ht="10">
      <c r="B3791" s="233"/>
      <c r="C3791" s="234"/>
      <c r="D3791" s="208" t="s">
        <v>272</v>
      </c>
      <c r="E3791" s="234"/>
      <c r="F3791" s="236" t="s">
        <v>1868</v>
      </c>
      <c r="G3791" s="234"/>
      <c r="H3791" s="237">
        <v>207.10300000000001</v>
      </c>
      <c r="I3791" s="238"/>
      <c r="J3791" s="234"/>
      <c r="K3791" s="234"/>
      <c r="L3791" s="239"/>
      <c r="M3791" s="240"/>
      <c r="N3791" s="241"/>
      <c r="O3791" s="241"/>
      <c r="P3791" s="241"/>
      <c r="Q3791" s="241"/>
      <c r="R3791" s="241"/>
      <c r="S3791" s="241"/>
      <c r="T3791" s="242"/>
      <c r="AT3791" s="243" t="s">
        <v>272</v>
      </c>
      <c r="AU3791" s="243" t="s">
        <v>91</v>
      </c>
      <c r="AV3791" s="15" t="s">
        <v>91</v>
      </c>
      <c r="AW3791" s="15" t="s">
        <v>4</v>
      </c>
      <c r="AX3791" s="15" t="s">
        <v>89</v>
      </c>
      <c r="AY3791" s="243" t="s">
        <v>262</v>
      </c>
    </row>
    <row r="3792" spans="1:65" s="2" customFormat="1" ht="16.5" customHeight="1">
      <c r="A3792" s="37"/>
      <c r="B3792" s="38"/>
      <c r="C3792" s="195" t="s">
        <v>1869</v>
      </c>
      <c r="D3792" s="195" t="s">
        <v>264</v>
      </c>
      <c r="E3792" s="196" t="s">
        <v>1870</v>
      </c>
      <c r="F3792" s="197" t="s">
        <v>1871</v>
      </c>
      <c r="G3792" s="198" t="s">
        <v>590</v>
      </c>
      <c r="H3792" s="199">
        <v>261.20600000000002</v>
      </c>
      <c r="I3792" s="200"/>
      <c r="J3792" s="201">
        <f>ROUND(I3792*H3792,2)</f>
        <v>0</v>
      </c>
      <c r="K3792" s="197" t="s">
        <v>268</v>
      </c>
      <c r="L3792" s="42"/>
      <c r="M3792" s="202" t="s">
        <v>44</v>
      </c>
      <c r="N3792" s="203" t="s">
        <v>53</v>
      </c>
      <c r="O3792" s="67"/>
      <c r="P3792" s="204">
        <f>O3792*H3792</f>
        <v>0</v>
      </c>
      <c r="Q3792" s="204">
        <v>3.0000000000000001E-5</v>
      </c>
      <c r="R3792" s="204">
        <f>Q3792*H3792</f>
        <v>7.8361799999999999E-3</v>
      </c>
      <c r="S3792" s="204">
        <v>0</v>
      </c>
      <c r="T3792" s="205">
        <f>S3792*H3792</f>
        <v>0</v>
      </c>
      <c r="U3792" s="37"/>
      <c r="V3792" s="37"/>
      <c r="W3792" s="37"/>
      <c r="X3792" s="37"/>
      <c r="Y3792" s="37"/>
      <c r="Z3792" s="37"/>
      <c r="AA3792" s="37"/>
      <c r="AB3792" s="37"/>
      <c r="AC3792" s="37"/>
      <c r="AD3792" s="37"/>
      <c r="AE3792" s="37"/>
      <c r="AR3792" s="206" t="s">
        <v>442</v>
      </c>
      <c r="AT3792" s="206" t="s">
        <v>264</v>
      </c>
      <c r="AU3792" s="206" t="s">
        <v>91</v>
      </c>
      <c r="AY3792" s="19" t="s">
        <v>262</v>
      </c>
      <c r="BE3792" s="207">
        <f>IF(N3792="základní",J3792,0)</f>
        <v>0</v>
      </c>
      <c r="BF3792" s="207">
        <f>IF(N3792="snížená",J3792,0)</f>
        <v>0</v>
      </c>
      <c r="BG3792" s="207">
        <f>IF(N3792="zákl. přenesená",J3792,0)</f>
        <v>0</v>
      </c>
      <c r="BH3792" s="207">
        <f>IF(N3792="sníž. přenesená",J3792,0)</f>
        <v>0</v>
      </c>
      <c r="BI3792" s="207">
        <f>IF(N3792="nulová",J3792,0)</f>
        <v>0</v>
      </c>
      <c r="BJ3792" s="19" t="s">
        <v>89</v>
      </c>
      <c r="BK3792" s="207">
        <f>ROUND(I3792*H3792,2)</f>
        <v>0</v>
      </c>
      <c r="BL3792" s="19" t="s">
        <v>442</v>
      </c>
      <c r="BM3792" s="206" t="s">
        <v>1872</v>
      </c>
    </row>
    <row r="3793" spans="1:51" s="2" customFormat="1" ht="99">
      <c r="A3793" s="37"/>
      <c r="B3793" s="38"/>
      <c r="C3793" s="39"/>
      <c r="D3793" s="208" t="s">
        <v>270</v>
      </c>
      <c r="E3793" s="39"/>
      <c r="F3793" s="209" t="s">
        <v>1841</v>
      </c>
      <c r="G3793" s="39"/>
      <c r="H3793" s="39"/>
      <c r="I3793" s="118"/>
      <c r="J3793" s="39"/>
      <c r="K3793" s="39"/>
      <c r="L3793" s="42"/>
      <c r="M3793" s="210"/>
      <c r="N3793" s="211"/>
      <c r="O3793" s="67"/>
      <c r="P3793" s="67"/>
      <c r="Q3793" s="67"/>
      <c r="R3793" s="67"/>
      <c r="S3793" s="67"/>
      <c r="T3793" s="68"/>
      <c r="U3793" s="37"/>
      <c r="V3793" s="37"/>
      <c r="W3793" s="37"/>
      <c r="X3793" s="37"/>
      <c r="Y3793" s="37"/>
      <c r="Z3793" s="37"/>
      <c r="AA3793" s="37"/>
      <c r="AB3793" s="37"/>
      <c r="AC3793" s="37"/>
      <c r="AD3793" s="37"/>
      <c r="AE3793" s="37"/>
      <c r="AT3793" s="19" t="s">
        <v>270</v>
      </c>
      <c r="AU3793" s="19" t="s">
        <v>91</v>
      </c>
    </row>
    <row r="3794" spans="1:51" s="2" customFormat="1" ht="18">
      <c r="A3794" s="37"/>
      <c r="B3794" s="38"/>
      <c r="C3794" s="39"/>
      <c r="D3794" s="208" t="s">
        <v>421</v>
      </c>
      <c r="E3794" s="39"/>
      <c r="F3794" s="209" t="s">
        <v>1703</v>
      </c>
      <c r="G3794" s="39"/>
      <c r="H3794" s="39"/>
      <c r="I3794" s="118"/>
      <c r="J3794" s="39"/>
      <c r="K3794" s="39"/>
      <c r="L3794" s="42"/>
      <c r="M3794" s="210"/>
      <c r="N3794" s="211"/>
      <c r="O3794" s="67"/>
      <c r="P3794" s="67"/>
      <c r="Q3794" s="67"/>
      <c r="R3794" s="67"/>
      <c r="S3794" s="67"/>
      <c r="T3794" s="68"/>
      <c r="U3794" s="37"/>
      <c r="V3794" s="37"/>
      <c r="W3794" s="37"/>
      <c r="X3794" s="37"/>
      <c r="Y3794" s="37"/>
      <c r="Z3794" s="37"/>
      <c r="AA3794" s="37"/>
      <c r="AB3794" s="37"/>
      <c r="AC3794" s="37"/>
      <c r="AD3794" s="37"/>
      <c r="AE3794" s="37"/>
      <c r="AT3794" s="19" t="s">
        <v>421</v>
      </c>
      <c r="AU3794" s="19" t="s">
        <v>91</v>
      </c>
    </row>
    <row r="3795" spans="1:51" s="13" customFormat="1" ht="10">
      <c r="B3795" s="212"/>
      <c r="C3795" s="213"/>
      <c r="D3795" s="208" t="s">
        <v>272</v>
      </c>
      <c r="E3795" s="214" t="s">
        <v>44</v>
      </c>
      <c r="F3795" s="215" t="s">
        <v>550</v>
      </c>
      <c r="G3795" s="213"/>
      <c r="H3795" s="214" t="s">
        <v>44</v>
      </c>
      <c r="I3795" s="216"/>
      <c r="J3795" s="213"/>
      <c r="K3795" s="213"/>
      <c r="L3795" s="217"/>
      <c r="M3795" s="218"/>
      <c r="N3795" s="219"/>
      <c r="O3795" s="219"/>
      <c r="P3795" s="219"/>
      <c r="Q3795" s="219"/>
      <c r="R3795" s="219"/>
      <c r="S3795" s="219"/>
      <c r="T3795" s="220"/>
      <c r="AT3795" s="221" t="s">
        <v>272</v>
      </c>
      <c r="AU3795" s="221" t="s">
        <v>91</v>
      </c>
      <c r="AV3795" s="13" t="s">
        <v>89</v>
      </c>
      <c r="AW3795" s="13" t="s">
        <v>38</v>
      </c>
      <c r="AX3795" s="13" t="s">
        <v>82</v>
      </c>
      <c r="AY3795" s="221" t="s">
        <v>262</v>
      </c>
    </row>
    <row r="3796" spans="1:51" s="13" customFormat="1" ht="10">
      <c r="B3796" s="212"/>
      <c r="C3796" s="213"/>
      <c r="D3796" s="208" t="s">
        <v>272</v>
      </c>
      <c r="E3796" s="214" t="s">
        <v>44</v>
      </c>
      <c r="F3796" s="215" t="s">
        <v>1873</v>
      </c>
      <c r="G3796" s="213"/>
      <c r="H3796" s="214" t="s">
        <v>44</v>
      </c>
      <c r="I3796" s="216"/>
      <c r="J3796" s="213"/>
      <c r="K3796" s="213"/>
      <c r="L3796" s="217"/>
      <c r="M3796" s="218"/>
      <c r="N3796" s="219"/>
      <c r="O3796" s="219"/>
      <c r="P3796" s="219"/>
      <c r="Q3796" s="219"/>
      <c r="R3796" s="219"/>
      <c r="S3796" s="219"/>
      <c r="T3796" s="220"/>
      <c r="AT3796" s="221" t="s">
        <v>272</v>
      </c>
      <c r="AU3796" s="221" t="s">
        <v>91</v>
      </c>
      <c r="AV3796" s="13" t="s">
        <v>89</v>
      </c>
      <c r="AW3796" s="13" t="s">
        <v>38</v>
      </c>
      <c r="AX3796" s="13" t="s">
        <v>82</v>
      </c>
      <c r="AY3796" s="221" t="s">
        <v>262</v>
      </c>
    </row>
    <row r="3797" spans="1:51" s="13" customFormat="1" ht="10">
      <c r="B3797" s="212"/>
      <c r="C3797" s="213"/>
      <c r="D3797" s="208" t="s">
        <v>272</v>
      </c>
      <c r="E3797" s="214" t="s">
        <v>44</v>
      </c>
      <c r="F3797" s="215" t="s">
        <v>551</v>
      </c>
      <c r="G3797" s="213"/>
      <c r="H3797" s="214" t="s">
        <v>44</v>
      </c>
      <c r="I3797" s="216"/>
      <c r="J3797" s="213"/>
      <c r="K3797" s="213"/>
      <c r="L3797" s="217"/>
      <c r="M3797" s="218"/>
      <c r="N3797" s="219"/>
      <c r="O3797" s="219"/>
      <c r="P3797" s="219"/>
      <c r="Q3797" s="219"/>
      <c r="R3797" s="219"/>
      <c r="S3797" s="219"/>
      <c r="T3797" s="220"/>
      <c r="AT3797" s="221" t="s">
        <v>272</v>
      </c>
      <c r="AU3797" s="221" t="s">
        <v>91</v>
      </c>
      <c r="AV3797" s="13" t="s">
        <v>89</v>
      </c>
      <c r="AW3797" s="13" t="s">
        <v>38</v>
      </c>
      <c r="AX3797" s="13" t="s">
        <v>82</v>
      </c>
      <c r="AY3797" s="221" t="s">
        <v>262</v>
      </c>
    </row>
    <row r="3798" spans="1:51" s="13" customFormat="1" ht="10">
      <c r="B3798" s="212"/>
      <c r="C3798" s="213"/>
      <c r="D3798" s="208" t="s">
        <v>272</v>
      </c>
      <c r="E3798" s="214" t="s">
        <v>44</v>
      </c>
      <c r="F3798" s="215" t="s">
        <v>458</v>
      </c>
      <c r="G3798" s="213"/>
      <c r="H3798" s="214" t="s">
        <v>44</v>
      </c>
      <c r="I3798" s="216"/>
      <c r="J3798" s="213"/>
      <c r="K3798" s="213"/>
      <c r="L3798" s="217"/>
      <c r="M3798" s="218"/>
      <c r="N3798" s="219"/>
      <c r="O3798" s="219"/>
      <c r="P3798" s="219"/>
      <c r="Q3798" s="219"/>
      <c r="R3798" s="219"/>
      <c r="S3798" s="219"/>
      <c r="T3798" s="220"/>
      <c r="AT3798" s="221" t="s">
        <v>272</v>
      </c>
      <c r="AU3798" s="221" t="s">
        <v>91</v>
      </c>
      <c r="AV3798" s="13" t="s">
        <v>89</v>
      </c>
      <c r="AW3798" s="13" t="s">
        <v>38</v>
      </c>
      <c r="AX3798" s="13" t="s">
        <v>82</v>
      </c>
      <c r="AY3798" s="221" t="s">
        <v>262</v>
      </c>
    </row>
    <row r="3799" spans="1:51" s="15" customFormat="1" ht="10">
      <c r="B3799" s="233"/>
      <c r="C3799" s="234"/>
      <c r="D3799" s="208" t="s">
        <v>272</v>
      </c>
      <c r="E3799" s="235" t="s">
        <v>44</v>
      </c>
      <c r="F3799" s="236" t="s">
        <v>1874</v>
      </c>
      <c r="G3799" s="234"/>
      <c r="H3799" s="237">
        <v>130.25</v>
      </c>
      <c r="I3799" s="238"/>
      <c r="J3799" s="234"/>
      <c r="K3799" s="234"/>
      <c r="L3799" s="239"/>
      <c r="M3799" s="240"/>
      <c r="N3799" s="241"/>
      <c r="O3799" s="241"/>
      <c r="P3799" s="241"/>
      <c r="Q3799" s="241"/>
      <c r="R3799" s="241"/>
      <c r="S3799" s="241"/>
      <c r="T3799" s="242"/>
      <c r="AT3799" s="243" t="s">
        <v>272</v>
      </c>
      <c r="AU3799" s="243" t="s">
        <v>91</v>
      </c>
      <c r="AV3799" s="15" t="s">
        <v>91</v>
      </c>
      <c r="AW3799" s="15" t="s">
        <v>38</v>
      </c>
      <c r="AX3799" s="15" t="s">
        <v>82</v>
      </c>
      <c r="AY3799" s="243" t="s">
        <v>262</v>
      </c>
    </row>
    <row r="3800" spans="1:51" s="15" customFormat="1" ht="10">
      <c r="B3800" s="233"/>
      <c r="C3800" s="234"/>
      <c r="D3800" s="208" t="s">
        <v>272</v>
      </c>
      <c r="E3800" s="235" t="s">
        <v>44</v>
      </c>
      <c r="F3800" s="236" t="s">
        <v>1875</v>
      </c>
      <c r="G3800" s="234"/>
      <c r="H3800" s="237">
        <v>6</v>
      </c>
      <c r="I3800" s="238"/>
      <c r="J3800" s="234"/>
      <c r="K3800" s="234"/>
      <c r="L3800" s="239"/>
      <c r="M3800" s="240"/>
      <c r="N3800" s="241"/>
      <c r="O3800" s="241"/>
      <c r="P3800" s="241"/>
      <c r="Q3800" s="241"/>
      <c r="R3800" s="241"/>
      <c r="S3800" s="241"/>
      <c r="T3800" s="242"/>
      <c r="AT3800" s="243" t="s">
        <v>272</v>
      </c>
      <c r="AU3800" s="243" t="s">
        <v>91</v>
      </c>
      <c r="AV3800" s="15" t="s">
        <v>91</v>
      </c>
      <c r="AW3800" s="15" t="s">
        <v>38</v>
      </c>
      <c r="AX3800" s="15" t="s">
        <v>82</v>
      </c>
      <c r="AY3800" s="243" t="s">
        <v>262</v>
      </c>
    </row>
    <row r="3801" spans="1:51" s="13" customFormat="1" ht="10">
      <c r="B3801" s="212"/>
      <c r="C3801" s="213"/>
      <c r="D3801" s="208" t="s">
        <v>272</v>
      </c>
      <c r="E3801" s="214" t="s">
        <v>44</v>
      </c>
      <c r="F3801" s="215" t="s">
        <v>553</v>
      </c>
      <c r="G3801" s="213"/>
      <c r="H3801" s="214" t="s">
        <v>44</v>
      </c>
      <c r="I3801" s="216"/>
      <c r="J3801" s="213"/>
      <c r="K3801" s="213"/>
      <c r="L3801" s="217"/>
      <c r="M3801" s="218"/>
      <c r="N3801" s="219"/>
      <c r="O3801" s="219"/>
      <c r="P3801" s="219"/>
      <c r="Q3801" s="219"/>
      <c r="R3801" s="219"/>
      <c r="S3801" s="219"/>
      <c r="T3801" s="220"/>
      <c r="AT3801" s="221" t="s">
        <v>272</v>
      </c>
      <c r="AU3801" s="221" t="s">
        <v>91</v>
      </c>
      <c r="AV3801" s="13" t="s">
        <v>89</v>
      </c>
      <c r="AW3801" s="13" t="s">
        <v>38</v>
      </c>
      <c r="AX3801" s="13" t="s">
        <v>82</v>
      </c>
      <c r="AY3801" s="221" t="s">
        <v>262</v>
      </c>
    </row>
    <row r="3802" spans="1:51" s="15" customFormat="1" ht="10">
      <c r="B3802" s="233"/>
      <c r="C3802" s="234"/>
      <c r="D3802" s="208" t="s">
        <v>272</v>
      </c>
      <c r="E3802" s="235" t="s">
        <v>44</v>
      </c>
      <c r="F3802" s="236" t="s">
        <v>1876</v>
      </c>
      <c r="G3802" s="234"/>
      <c r="H3802" s="237">
        <v>24.5</v>
      </c>
      <c r="I3802" s="238"/>
      <c r="J3802" s="234"/>
      <c r="K3802" s="234"/>
      <c r="L3802" s="239"/>
      <c r="M3802" s="240"/>
      <c r="N3802" s="241"/>
      <c r="O3802" s="241"/>
      <c r="P3802" s="241"/>
      <c r="Q3802" s="241"/>
      <c r="R3802" s="241"/>
      <c r="S3802" s="241"/>
      <c r="T3802" s="242"/>
      <c r="AT3802" s="243" t="s">
        <v>272</v>
      </c>
      <c r="AU3802" s="243" t="s">
        <v>91</v>
      </c>
      <c r="AV3802" s="15" t="s">
        <v>91</v>
      </c>
      <c r="AW3802" s="15" t="s">
        <v>38</v>
      </c>
      <c r="AX3802" s="15" t="s">
        <v>82</v>
      </c>
      <c r="AY3802" s="243" t="s">
        <v>262</v>
      </c>
    </row>
    <row r="3803" spans="1:51" s="13" customFormat="1" ht="10">
      <c r="B3803" s="212"/>
      <c r="C3803" s="213"/>
      <c r="D3803" s="208" t="s">
        <v>272</v>
      </c>
      <c r="E3803" s="214" t="s">
        <v>44</v>
      </c>
      <c r="F3803" s="215" t="s">
        <v>555</v>
      </c>
      <c r="G3803" s="213"/>
      <c r="H3803" s="214" t="s">
        <v>44</v>
      </c>
      <c r="I3803" s="216"/>
      <c r="J3803" s="213"/>
      <c r="K3803" s="213"/>
      <c r="L3803" s="217"/>
      <c r="M3803" s="218"/>
      <c r="N3803" s="219"/>
      <c r="O3803" s="219"/>
      <c r="P3803" s="219"/>
      <c r="Q3803" s="219"/>
      <c r="R3803" s="219"/>
      <c r="S3803" s="219"/>
      <c r="T3803" s="220"/>
      <c r="AT3803" s="221" t="s">
        <v>272</v>
      </c>
      <c r="AU3803" s="221" t="s">
        <v>91</v>
      </c>
      <c r="AV3803" s="13" t="s">
        <v>89</v>
      </c>
      <c r="AW3803" s="13" t="s">
        <v>38</v>
      </c>
      <c r="AX3803" s="13" t="s">
        <v>82</v>
      </c>
      <c r="AY3803" s="221" t="s">
        <v>262</v>
      </c>
    </row>
    <row r="3804" spans="1:51" s="13" customFormat="1" ht="10">
      <c r="B3804" s="212"/>
      <c r="C3804" s="213"/>
      <c r="D3804" s="208" t="s">
        <v>272</v>
      </c>
      <c r="E3804" s="214" t="s">
        <v>44</v>
      </c>
      <c r="F3804" s="215" t="s">
        <v>458</v>
      </c>
      <c r="G3804" s="213"/>
      <c r="H3804" s="214" t="s">
        <v>44</v>
      </c>
      <c r="I3804" s="216"/>
      <c r="J3804" s="213"/>
      <c r="K3804" s="213"/>
      <c r="L3804" s="217"/>
      <c r="M3804" s="218"/>
      <c r="N3804" s="219"/>
      <c r="O3804" s="219"/>
      <c r="P3804" s="219"/>
      <c r="Q3804" s="219"/>
      <c r="R3804" s="219"/>
      <c r="S3804" s="219"/>
      <c r="T3804" s="220"/>
      <c r="AT3804" s="221" t="s">
        <v>272</v>
      </c>
      <c r="AU3804" s="221" t="s">
        <v>91</v>
      </c>
      <c r="AV3804" s="13" t="s">
        <v>89</v>
      </c>
      <c r="AW3804" s="13" t="s">
        <v>38</v>
      </c>
      <c r="AX3804" s="13" t="s">
        <v>82</v>
      </c>
      <c r="AY3804" s="221" t="s">
        <v>262</v>
      </c>
    </row>
    <row r="3805" spans="1:51" s="15" customFormat="1" ht="10">
      <c r="B3805" s="233"/>
      <c r="C3805" s="234"/>
      <c r="D3805" s="208" t="s">
        <v>272</v>
      </c>
      <c r="E3805" s="235" t="s">
        <v>44</v>
      </c>
      <c r="F3805" s="236" t="s">
        <v>1877</v>
      </c>
      <c r="G3805" s="234"/>
      <c r="H3805" s="237">
        <v>7.5</v>
      </c>
      <c r="I3805" s="238"/>
      <c r="J3805" s="234"/>
      <c r="K3805" s="234"/>
      <c r="L3805" s="239"/>
      <c r="M3805" s="240"/>
      <c r="N3805" s="241"/>
      <c r="O3805" s="241"/>
      <c r="P3805" s="241"/>
      <c r="Q3805" s="241"/>
      <c r="R3805" s="241"/>
      <c r="S3805" s="241"/>
      <c r="T3805" s="242"/>
      <c r="AT3805" s="243" t="s">
        <v>272</v>
      </c>
      <c r="AU3805" s="243" t="s">
        <v>91</v>
      </c>
      <c r="AV3805" s="15" t="s">
        <v>91</v>
      </c>
      <c r="AW3805" s="15" t="s">
        <v>38</v>
      </c>
      <c r="AX3805" s="15" t="s">
        <v>82</v>
      </c>
      <c r="AY3805" s="243" t="s">
        <v>262</v>
      </c>
    </row>
    <row r="3806" spans="1:51" s="14" customFormat="1" ht="10">
      <c r="B3806" s="222"/>
      <c r="C3806" s="223"/>
      <c r="D3806" s="208" t="s">
        <v>272</v>
      </c>
      <c r="E3806" s="224" t="s">
        <v>44</v>
      </c>
      <c r="F3806" s="225" t="s">
        <v>284</v>
      </c>
      <c r="G3806" s="223"/>
      <c r="H3806" s="226">
        <v>168.25</v>
      </c>
      <c r="I3806" s="227"/>
      <c r="J3806" s="223"/>
      <c r="K3806" s="223"/>
      <c r="L3806" s="228"/>
      <c r="M3806" s="229"/>
      <c r="N3806" s="230"/>
      <c r="O3806" s="230"/>
      <c r="P3806" s="230"/>
      <c r="Q3806" s="230"/>
      <c r="R3806" s="230"/>
      <c r="S3806" s="230"/>
      <c r="T3806" s="231"/>
      <c r="AT3806" s="232" t="s">
        <v>272</v>
      </c>
      <c r="AU3806" s="232" t="s">
        <v>91</v>
      </c>
      <c r="AV3806" s="14" t="s">
        <v>97</v>
      </c>
      <c r="AW3806" s="14" t="s">
        <v>38</v>
      </c>
      <c r="AX3806" s="14" t="s">
        <v>82</v>
      </c>
      <c r="AY3806" s="232" t="s">
        <v>262</v>
      </c>
    </row>
    <row r="3807" spans="1:51" s="13" customFormat="1" ht="10">
      <c r="B3807" s="212"/>
      <c r="C3807" s="213"/>
      <c r="D3807" s="208" t="s">
        <v>272</v>
      </c>
      <c r="E3807" s="214" t="s">
        <v>44</v>
      </c>
      <c r="F3807" s="215" t="s">
        <v>1711</v>
      </c>
      <c r="G3807" s="213"/>
      <c r="H3807" s="214" t="s">
        <v>44</v>
      </c>
      <c r="I3807" s="216"/>
      <c r="J3807" s="213"/>
      <c r="K3807" s="213"/>
      <c r="L3807" s="217"/>
      <c r="M3807" s="218"/>
      <c r="N3807" s="219"/>
      <c r="O3807" s="219"/>
      <c r="P3807" s="219"/>
      <c r="Q3807" s="219"/>
      <c r="R3807" s="219"/>
      <c r="S3807" s="219"/>
      <c r="T3807" s="220"/>
      <c r="AT3807" s="221" t="s">
        <v>272</v>
      </c>
      <c r="AU3807" s="221" t="s">
        <v>91</v>
      </c>
      <c r="AV3807" s="13" t="s">
        <v>89</v>
      </c>
      <c r="AW3807" s="13" t="s">
        <v>38</v>
      </c>
      <c r="AX3807" s="13" t="s">
        <v>82</v>
      </c>
      <c r="AY3807" s="221" t="s">
        <v>262</v>
      </c>
    </row>
    <row r="3808" spans="1:51" s="13" customFormat="1" ht="10">
      <c r="B3808" s="212"/>
      <c r="C3808" s="213"/>
      <c r="D3808" s="208" t="s">
        <v>272</v>
      </c>
      <c r="E3808" s="214" t="s">
        <v>44</v>
      </c>
      <c r="F3808" s="215" t="s">
        <v>1719</v>
      </c>
      <c r="G3808" s="213"/>
      <c r="H3808" s="214" t="s">
        <v>44</v>
      </c>
      <c r="I3808" s="216"/>
      <c r="J3808" s="213"/>
      <c r="K3808" s="213"/>
      <c r="L3808" s="217"/>
      <c r="M3808" s="218"/>
      <c r="N3808" s="219"/>
      <c r="O3808" s="219"/>
      <c r="P3808" s="219"/>
      <c r="Q3808" s="219"/>
      <c r="R3808" s="219"/>
      <c r="S3808" s="219"/>
      <c r="T3808" s="220"/>
      <c r="AT3808" s="221" t="s">
        <v>272</v>
      </c>
      <c r="AU3808" s="221" t="s">
        <v>91</v>
      </c>
      <c r="AV3808" s="13" t="s">
        <v>89</v>
      </c>
      <c r="AW3808" s="13" t="s">
        <v>38</v>
      </c>
      <c r="AX3808" s="13" t="s">
        <v>82</v>
      </c>
      <c r="AY3808" s="221" t="s">
        <v>262</v>
      </c>
    </row>
    <row r="3809" spans="1:65" s="15" customFormat="1" ht="10">
      <c r="B3809" s="233"/>
      <c r="C3809" s="234"/>
      <c r="D3809" s="208" t="s">
        <v>272</v>
      </c>
      <c r="E3809" s="235" t="s">
        <v>44</v>
      </c>
      <c r="F3809" s="236" t="s">
        <v>1878</v>
      </c>
      <c r="G3809" s="234"/>
      <c r="H3809" s="237">
        <v>41.088000000000001</v>
      </c>
      <c r="I3809" s="238"/>
      <c r="J3809" s="234"/>
      <c r="K3809" s="234"/>
      <c r="L3809" s="239"/>
      <c r="M3809" s="240"/>
      <c r="N3809" s="241"/>
      <c r="O3809" s="241"/>
      <c r="P3809" s="241"/>
      <c r="Q3809" s="241"/>
      <c r="R3809" s="241"/>
      <c r="S3809" s="241"/>
      <c r="T3809" s="242"/>
      <c r="AT3809" s="243" t="s">
        <v>272</v>
      </c>
      <c r="AU3809" s="243" t="s">
        <v>91</v>
      </c>
      <c r="AV3809" s="15" t="s">
        <v>91</v>
      </c>
      <c r="AW3809" s="15" t="s">
        <v>38</v>
      </c>
      <c r="AX3809" s="15" t="s">
        <v>82</v>
      </c>
      <c r="AY3809" s="243" t="s">
        <v>262</v>
      </c>
    </row>
    <row r="3810" spans="1:65" s="15" customFormat="1" ht="10">
      <c r="B3810" s="233"/>
      <c r="C3810" s="234"/>
      <c r="D3810" s="208" t="s">
        <v>272</v>
      </c>
      <c r="E3810" s="235" t="s">
        <v>44</v>
      </c>
      <c r="F3810" s="236" t="s">
        <v>1879</v>
      </c>
      <c r="G3810" s="234"/>
      <c r="H3810" s="237">
        <v>5.08</v>
      </c>
      <c r="I3810" s="238"/>
      <c r="J3810" s="234"/>
      <c r="K3810" s="234"/>
      <c r="L3810" s="239"/>
      <c r="M3810" s="240"/>
      <c r="N3810" s="241"/>
      <c r="O3810" s="241"/>
      <c r="P3810" s="241"/>
      <c r="Q3810" s="241"/>
      <c r="R3810" s="241"/>
      <c r="S3810" s="241"/>
      <c r="T3810" s="242"/>
      <c r="AT3810" s="243" t="s">
        <v>272</v>
      </c>
      <c r="AU3810" s="243" t="s">
        <v>91</v>
      </c>
      <c r="AV3810" s="15" t="s">
        <v>91</v>
      </c>
      <c r="AW3810" s="15" t="s">
        <v>38</v>
      </c>
      <c r="AX3810" s="15" t="s">
        <v>82</v>
      </c>
      <c r="AY3810" s="243" t="s">
        <v>262</v>
      </c>
    </row>
    <row r="3811" spans="1:65" s="15" customFormat="1" ht="10">
      <c r="B3811" s="233"/>
      <c r="C3811" s="234"/>
      <c r="D3811" s="208" t="s">
        <v>272</v>
      </c>
      <c r="E3811" s="235" t="s">
        <v>44</v>
      </c>
      <c r="F3811" s="236" t="s">
        <v>1880</v>
      </c>
      <c r="G3811" s="234"/>
      <c r="H3811" s="237">
        <v>7.6</v>
      </c>
      <c r="I3811" s="238"/>
      <c r="J3811" s="234"/>
      <c r="K3811" s="234"/>
      <c r="L3811" s="239"/>
      <c r="M3811" s="240"/>
      <c r="N3811" s="241"/>
      <c r="O3811" s="241"/>
      <c r="P3811" s="241"/>
      <c r="Q3811" s="241"/>
      <c r="R3811" s="241"/>
      <c r="S3811" s="241"/>
      <c r="T3811" s="242"/>
      <c r="AT3811" s="243" t="s">
        <v>272</v>
      </c>
      <c r="AU3811" s="243" t="s">
        <v>91</v>
      </c>
      <c r="AV3811" s="15" t="s">
        <v>91</v>
      </c>
      <c r="AW3811" s="15" t="s">
        <v>38</v>
      </c>
      <c r="AX3811" s="15" t="s">
        <v>82</v>
      </c>
      <c r="AY3811" s="243" t="s">
        <v>262</v>
      </c>
    </row>
    <row r="3812" spans="1:65" s="14" customFormat="1" ht="10">
      <c r="B3812" s="222"/>
      <c r="C3812" s="223"/>
      <c r="D3812" s="208" t="s">
        <v>272</v>
      </c>
      <c r="E3812" s="224" t="s">
        <v>44</v>
      </c>
      <c r="F3812" s="225" t="s">
        <v>284</v>
      </c>
      <c r="G3812" s="223"/>
      <c r="H3812" s="226">
        <v>53.768000000000001</v>
      </c>
      <c r="I3812" s="227"/>
      <c r="J3812" s="223"/>
      <c r="K3812" s="223"/>
      <c r="L3812" s="228"/>
      <c r="M3812" s="229"/>
      <c r="N3812" s="230"/>
      <c r="O3812" s="230"/>
      <c r="P3812" s="230"/>
      <c r="Q3812" s="230"/>
      <c r="R3812" s="230"/>
      <c r="S3812" s="230"/>
      <c r="T3812" s="231"/>
      <c r="AT3812" s="232" t="s">
        <v>272</v>
      </c>
      <c r="AU3812" s="232" t="s">
        <v>91</v>
      </c>
      <c r="AV3812" s="14" t="s">
        <v>97</v>
      </c>
      <c r="AW3812" s="14" t="s">
        <v>38</v>
      </c>
      <c r="AX3812" s="14" t="s">
        <v>82</v>
      </c>
      <c r="AY3812" s="232" t="s">
        <v>262</v>
      </c>
    </row>
    <row r="3813" spans="1:65" s="13" customFormat="1" ht="10">
      <c r="B3813" s="212"/>
      <c r="C3813" s="213"/>
      <c r="D3813" s="208" t="s">
        <v>272</v>
      </c>
      <c r="E3813" s="214" t="s">
        <v>44</v>
      </c>
      <c r="F3813" s="215" t="s">
        <v>550</v>
      </c>
      <c r="G3813" s="213"/>
      <c r="H3813" s="214" t="s">
        <v>44</v>
      </c>
      <c r="I3813" s="216"/>
      <c r="J3813" s="213"/>
      <c r="K3813" s="213"/>
      <c r="L3813" s="217"/>
      <c r="M3813" s="218"/>
      <c r="N3813" s="219"/>
      <c r="O3813" s="219"/>
      <c r="P3813" s="219"/>
      <c r="Q3813" s="219"/>
      <c r="R3813" s="219"/>
      <c r="S3813" s="219"/>
      <c r="T3813" s="220"/>
      <c r="AT3813" s="221" t="s">
        <v>272</v>
      </c>
      <c r="AU3813" s="221" t="s">
        <v>91</v>
      </c>
      <c r="AV3813" s="13" t="s">
        <v>89</v>
      </c>
      <c r="AW3813" s="13" t="s">
        <v>38</v>
      </c>
      <c r="AX3813" s="13" t="s">
        <v>82</v>
      </c>
      <c r="AY3813" s="221" t="s">
        <v>262</v>
      </c>
    </row>
    <row r="3814" spans="1:65" s="13" customFormat="1" ht="10">
      <c r="B3814" s="212"/>
      <c r="C3814" s="213"/>
      <c r="D3814" s="208" t="s">
        <v>272</v>
      </c>
      <c r="E3814" s="214" t="s">
        <v>44</v>
      </c>
      <c r="F3814" s="215" t="s">
        <v>1723</v>
      </c>
      <c r="G3814" s="213"/>
      <c r="H3814" s="214" t="s">
        <v>44</v>
      </c>
      <c r="I3814" s="216"/>
      <c r="J3814" s="213"/>
      <c r="K3814" s="213"/>
      <c r="L3814" s="217"/>
      <c r="M3814" s="218"/>
      <c r="N3814" s="219"/>
      <c r="O3814" s="219"/>
      <c r="P3814" s="219"/>
      <c r="Q3814" s="219"/>
      <c r="R3814" s="219"/>
      <c r="S3814" s="219"/>
      <c r="T3814" s="220"/>
      <c r="AT3814" s="221" t="s">
        <v>272</v>
      </c>
      <c r="AU3814" s="221" t="s">
        <v>91</v>
      </c>
      <c r="AV3814" s="13" t="s">
        <v>89</v>
      </c>
      <c r="AW3814" s="13" t="s">
        <v>38</v>
      </c>
      <c r="AX3814" s="13" t="s">
        <v>82</v>
      </c>
      <c r="AY3814" s="221" t="s">
        <v>262</v>
      </c>
    </row>
    <row r="3815" spans="1:65" s="13" customFormat="1" ht="10">
      <c r="B3815" s="212"/>
      <c r="C3815" s="213"/>
      <c r="D3815" s="208" t="s">
        <v>272</v>
      </c>
      <c r="E3815" s="214" t="s">
        <v>44</v>
      </c>
      <c r="F3815" s="215" t="s">
        <v>1724</v>
      </c>
      <c r="G3815" s="213"/>
      <c r="H3815" s="214" t="s">
        <v>44</v>
      </c>
      <c r="I3815" s="216"/>
      <c r="J3815" s="213"/>
      <c r="K3815" s="213"/>
      <c r="L3815" s="217"/>
      <c r="M3815" s="218"/>
      <c r="N3815" s="219"/>
      <c r="O3815" s="219"/>
      <c r="P3815" s="219"/>
      <c r="Q3815" s="219"/>
      <c r="R3815" s="219"/>
      <c r="S3815" s="219"/>
      <c r="T3815" s="220"/>
      <c r="AT3815" s="221" t="s">
        <v>272</v>
      </c>
      <c r="AU3815" s="221" t="s">
        <v>91</v>
      </c>
      <c r="AV3815" s="13" t="s">
        <v>89</v>
      </c>
      <c r="AW3815" s="13" t="s">
        <v>38</v>
      </c>
      <c r="AX3815" s="13" t="s">
        <v>82</v>
      </c>
      <c r="AY3815" s="221" t="s">
        <v>262</v>
      </c>
    </row>
    <row r="3816" spans="1:65" s="13" customFormat="1" ht="10">
      <c r="B3816" s="212"/>
      <c r="C3816" s="213"/>
      <c r="D3816" s="208" t="s">
        <v>272</v>
      </c>
      <c r="E3816" s="214" t="s">
        <v>44</v>
      </c>
      <c r="F3816" s="215" t="s">
        <v>458</v>
      </c>
      <c r="G3816" s="213"/>
      <c r="H3816" s="214" t="s">
        <v>44</v>
      </c>
      <c r="I3816" s="216"/>
      <c r="J3816" s="213"/>
      <c r="K3816" s="213"/>
      <c r="L3816" s="217"/>
      <c r="M3816" s="218"/>
      <c r="N3816" s="219"/>
      <c r="O3816" s="219"/>
      <c r="P3816" s="219"/>
      <c r="Q3816" s="219"/>
      <c r="R3816" s="219"/>
      <c r="S3816" s="219"/>
      <c r="T3816" s="220"/>
      <c r="AT3816" s="221" t="s">
        <v>272</v>
      </c>
      <c r="AU3816" s="221" t="s">
        <v>91</v>
      </c>
      <c r="AV3816" s="13" t="s">
        <v>89</v>
      </c>
      <c r="AW3816" s="13" t="s">
        <v>38</v>
      </c>
      <c r="AX3816" s="13" t="s">
        <v>82</v>
      </c>
      <c r="AY3816" s="221" t="s">
        <v>262</v>
      </c>
    </row>
    <row r="3817" spans="1:65" s="15" customFormat="1" ht="10">
      <c r="B3817" s="233"/>
      <c r="C3817" s="234"/>
      <c r="D3817" s="208" t="s">
        <v>272</v>
      </c>
      <c r="E3817" s="235" t="s">
        <v>44</v>
      </c>
      <c r="F3817" s="236" t="s">
        <v>1881</v>
      </c>
      <c r="G3817" s="234"/>
      <c r="H3817" s="237">
        <v>39.188000000000002</v>
      </c>
      <c r="I3817" s="238"/>
      <c r="J3817" s="234"/>
      <c r="K3817" s="234"/>
      <c r="L3817" s="239"/>
      <c r="M3817" s="240"/>
      <c r="N3817" s="241"/>
      <c r="O3817" s="241"/>
      <c r="P3817" s="241"/>
      <c r="Q3817" s="241"/>
      <c r="R3817" s="241"/>
      <c r="S3817" s="241"/>
      <c r="T3817" s="242"/>
      <c r="AT3817" s="243" t="s">
        <v>272</v>
      </c>
      <c r="AU3817" s="243" t="s">
        <v>91</v>
      </c>
      <c r="AV3817" s="15" t="s">
        <v>91</v>
      </c>
      <c r="AW3817" s="15" t="s">
        <v>38</v>
      </c>
      <c r="AX3817" s="15" t="s">
        <v>82</v>
      </c>
      <c r="AY3817" s="243" t="s">
        <v>262</v>
      </c>
    </row>
    <row r="3818" spans="1:65" s="14" customFormat="1" ht="10">
      <c r="B3818" s="222"/>
      <c r="C3818" s="223"/>
      <c r="D3818" s="208" t="s">
        <v>272</v>
      </c>
      <c r="E3818" s="224" t="s">
        <v>44</v>
      </c>
      <c r="F3818" s="225" t="s">
        <v>284</v>
      </c>
      <c r="G3818" s="223"/>
      <c r="H3818" s="226">
        <v>39.188000000000002</v>
      </c>
      <c r="I3818" s="227"/>
      <c r="J3818" s="223"/>
      <c r="K3818" s="223"/>
      <c r="L3818" s="228"/>
      <c r="M3818" s="229"/>
      <c r="N3818" s="230"/>
      <c r="O3818" s="230"/>
      <c r="P3818" s="230"/>
      <c r="Q3818" s="230"/>
      <c r="R3818" s="230"/>
      <c r="S3818" s="230"/>
      <c r="T3818" s="231"/>
      <c r="AT3818" s="232" t="s">
        <v>272</v>
      </c>
      <c r="AU3818" s="232" t="s">
        <v>91</v>
      </c>
      <c r="AV3818" s="14" t="s">
        <v>97</v>
      </c>
      <c r="AW3818" s="14" t="s">
        <v>38</v>
      </c>
      <c r="AX3818" s="14" t="s">
        <v>82</v>
      </c>
      <c r="AY3818" s="232" t="s">
        <v>262</v>
      </c>
    </row>
    <row r="3819" spans="1:65" s="16" customFormat="1" ht="10">
      <c r="B3819" s="244"/>
      <c r="C3819" s="245"/>
      <c r="D3819" s="208" t="s">
        <v>272</v>
      </c>
      <c r="E3819" s="246" t="s">
        <v>44</v>
      </c>
      <c r="F3819" s="247" t="s">
        <v>291</v>
      </c>
      <c r="G3819" s="245"/>
      <c r="H3819" s="248">
        <v>261.20600000000002</v>
      </c>
      <c r="I3819" s="249"/>
      <c r="J3819" s="245"/>
      <c r="K3819" s="245"/>
      <c r="L3819" s="250"/>
      <c r="M3819" s="251"/>
      <c r="N3819" s="252"/>
      <c r="O3819" s="252"/>
      <c r="P3819" s="252"/>
      <c r="Q3819" s="252"/>
      <c r="R3819" s="252"/>
      <c r="S3819" s="252"/>
      <c r="T3819" s="253"/>
      <c r="AT3819" s="254" t="s">
        <v>272</v>
      </c>
      <c r="AU3819" s="254" t="s">
        <v>91</v>
      </c>
      <c r="AV3819" s="16" t="s">
        <v>104</v>
      </c>
      <c r="AW3819" s="16" t="s">
        <v>38</v>
      </c>
      <c r="AX3819" s="16" t="s">
        <v>89</v>
      </c>
      <c r="AY3819" s="254" t="s">
        <v>262</v>
      </c>
    </row>
    <row r="3820" spans="1:65" s="2" customFormat="1" ht="16.5" customHeight="1">
      <c r="A3820" s="37"/>
      <c r="B3820" s="38"/>
      <c r="C3820" s="255" t="s">
        <v>1882</v>
      </c>
      <c r="D3820" s="255" t="s">
        <v>633</v>
      </c>
      <c r="E3820" s="256" t="s">
        <v>1883</v>
      </c>
      <c r="F3820" s="257" t="s">
        <v>1884</v>
      </c>
      <c r="G3820" s="258" t="s">
        <v>590</v>
      </c>
      <c r="H3820" s="259">
        <v>287.327</v>
      </c>
      <c r="I3820" s="260"/>
      <c r="J3820" s="261">
        <f>ROUND(I3820*H3820,2)</f>
        <v>0</v>
      </c>
      <c r="K3820" s="257" t="s">
        <v>268</v>
      </c>
      <c r="L3820" s="262"/>
      <c r="M3820" s="263" t="s">
        <v>44</v>
      </c>
      <c r="N3820" s="264" t="s">
        <v>53</v>
      </c>
      <c r="O3820" s="67"/>
      <c r="P3820" s="204">
        <f>O3820*H3820</f>
        <v>0</v>
      </c>
      <c r="Q3820" s="204">
        <v>5.5000000000000003E-4</v>
      </c>
      <c r="R3820" s="204">
        <f>Q3820*H3820</f>
        <v>0.15802985</v>
      </c>
      <c r="S3820" s="204">
        <v>0</v>
      </c>
      <c r="T3820" s="205">
        <f>S3820*H3820</f>
        <v>0</v>
      </c>
      <c r="U3820" s="37"/>
      <c r="V3820" s="37"/>
      <c r="W3820" s="37"/>
      <c r="X3820" s="37"/>
      <c r="Y3820" s="37"/>
      <c r="Z3820" s="37"/>
      <c r="AA3820" s="37"/>
      <c r="AB3820" s="37"/>
      <c r="AC3820" s="37"/>
      <c r="AD3820" s="37"/>
      <c r="AE3820" s="37"/>
      <c r="AR3820" s="206" t="s">
        <v>619</v>
      </c>
      <c r="AT3820" s="206" t="s">
        <v>633</v>
      </c>
      <c r="AU3820" s="206" t="s">
        <v>91</v>
      </c>
      <c r="AY3820" s="19" t="s">
        <v>262</v>
      </c>
      <c r="BE3820" s="207">
        <f>IF(N3820="základní",J3820,0)</f>
        <v>0</v>
      </c>
      <c r="BF3820" s="207">
        <f>IF(N3820="snížená",J3820,0)</f>
        <v>0</v>
      </c>
      <c r="BG3820" s="207">
        <f>IF(N3820="zákl. přenesená",J3820,0)</f>
        <v>0</v>
      </c>
      <c r="BH3820" s="207">
        <f>IF(N3820="sníž. přenesená",J3820,0)</f>
        <v>0</v>
      </c>
      <c r="BI3820" s="207">
        <f>IF(N3820="nulová",J3820,0)</f>
        <v>0</v>
      </c>
      <c r="BJ3820" s="19" t="s">
        <v>89</v>
      </c>
      <c r="BK3820" s="207">
        <f>ROUND(I3820*H3820,2)</f>
        <v>0</v>
      </c>
      <c r="BL3820" s="19" t="s">
        <v>442</v>
      </c>
      <c r="BM3820" s="206" t="s">
        <v>1885</v>
      </c>
    </row>
    <row r="3821" spans="1:65" s="2" customFormat="1" ht="18">
      <c r="A3821" s="37"/>
      <c r="B3821" s="38"/>
      <c r="C3821" s="39"/>
      <c r="D3821" s="208" t="s">
        <v>421</v>
      </c>
      <c r="E3821" s="39"/>
      <c r="F3821" s="209" t="s">
        <v>1703</v>
      </c>
      <c r="G3821" s="39"/>
      <c r="H3821" s="39"/>
      <c r="I3821" s="118"/>
      <c r="J3821" s="39"/>
      <c r="K3821" s="39"/>
      <c r="L3821" s="42"/>
      <c r="M3821" s="210"/>
      <c r="N3821" s="211"/>
      <c r="O3821" s="67"/>
      <c r="P3821" s="67"/>
      <c r="Q3821" s="67"/>
      <c r="R3821" s="67"/>
      <c r="S3821" s="67"/>
      <c r="T3821" s="68"/>
      <c r="U3821" s="37"/>
      <c r="V3821" s="37"/>
      <c r="W3821" s="37"/>
      <c r="X3821" s="37"/>
      <c r="Y3821" s="37"/>
      <c r="Z3821" s="37"/>
      <c r="AA3821" s="37"/>
      <c r="AB3821" s="37"/>
      <c r="AC3821" s="37"/>
      <c r="AD3821" s="37"/>
      <c r="AE3821" s="37"/>
      <c r="AT3821" s="19" t="s">
        <v>421</v>
      </c>
      <c r="AU3821" s="19" t="s">
        <v>91</v>
      </c>
    </row>
    <row r="3822" spans="1:65" s="13" customFormat="1" ht="10">
      <c r="B3822" s="212"/>
      <c r="C3822" s="213"/>
      <c r="D3822" s="208" t="s">
        <v>272</v>
      </c>
      <c r="E3822" s="214" t="s">
        <v>44</v>
      </c>
      <c r="F3822" s="215" t="s">
        <v>550</v>
      </c>
      <c r="G3822" s="213"/>
      <c r="H3822" s="214" t="s">
        <v>44</v>
      </c>
      <c r="I3822" s="216"/>
      <c r="J3822" s="213"/>
      <c r="K3822" s="213"/>
      <c r="L3822" s="217"/>
      <c r="M3822" s="218"/>
      <c r="N3822" s="219"/>
      <c r="O3822" s="219"/>
      <c r="P3822" s="219"/>
      <c r="Q3822" s="219"/>
      <c r="R3822" s="219"/>
      <c r="S3822" s="219"/>
      <c r="T3822" s="220"/>
      <c r="AT3822" s="221" t="s">
        <v>272</v>
      </c>
      <c r="AU3822" s="221" t="s">
        <v>91</v>
      </c>
      <c r="AV3822" s="13" t="s">
        <v>89</v>
      </c>
      <c r="AW3822" s="13" t="s">
        <v>38</v>
      </c>
      <c r="AX3822" s="13" t="s">
        <v>82</v>
      </c>
      <c r="AY3822" s="221" t="s">
        <v>262</v>
      </c>
    </row>
    <row r="3823" spans="1:65" s="13" customFormat="1" ht="10">
      <c r="B3823" s="212"/>
      <c r="C3823" s="213"/>
      <c r="D3823" s="208" t="s">
        <v>272</v>
      </c>
      <c r="E3823" s="214" t="s">
        <v>44</v>
      </c>
      <c r="F3823" s="215" t="s">
        <v>1873</v>
      </c>
      <c r="G3823" s="213"/>
      <c r="H3823" s="214" t="s">
        <v>44</v>
      </c>
      <c r="I3823" s="216"/>
      <c r="J3823" s="213"/>
      <c r="K3823" s="213"/>
      <c r="L3823" s="217"/>
      <c r="M3823" s="218"/>
      <c r="N3823" s="219"/>
      <c r="O3823" s="219"/>
      <c r="P3823" s="219"/>
      <c r="Q3823" s="219"/>
      <c r="R3823" s="219"/>
      <c r="S3823" s="219"/>
      <c r="T3823" s="220"/>
      <c r="AT3823" s="221" t="s">
        <v>272</v>
      </c>
      <c r="AU3823" s="221" t="s">
        <v>91</v>
      </c>
      <c r="AV3823" s="13" t="s">
        <v>89</v>
      </c>
      <c r="AW3823" s="13" t="s">
        <v>38</v>
      </c>
      <c r="AX3823" s="13" t="s">
        <v>82</v>
      </c>
      <c r="AY3823" s="221" t="s">
        <v>262</v>
      </c>
    </row>
    <row r="3824" spans="1:65" s="13" customFormat="1" ht="10">
      <c r="B3824" s="212"/>
      <c r="C3824" s="213"/>
      <c r="D3824" s="208" t="s">
        <v>272</v>
      </c>
      <c r="E3824" s="214" t="s">
        <v>44</v>
      </c>
      <c r="F3824" s="215" t="s">
        <v>551</v>
      </c>
      <c r="G3824" s="213"/>
      <c r="H3824" s="214" t="s">
        <v>44</v>
      </c>
      <c r="I3824" s="216"/>
      <c r="J3824" s="213"/>
      <c r="K3824" s="213"/>
      <c r="L3824" s="217"/>
      <c r="M3824" s="218"/>
      <c r="N3824" s="219"/>
      <c r="O3824" s="219"/>
      <c r="P3824" s="219"/>
      <c r="Q3824" s="219"/>
      <c r="R3824" s="219"/>
      <c r="S3824" s="219"/>
      <c r="T3824" s="220"/>
      <c r="AT3824" s="221" t="s">
        <v>272</v>
      </c>
      <c r="AU3824" s="221" t="s">
        <v>91</v>
      </c>
      <c r="AV3824" s="13" t="s">
        <v>89</v>
      </c>
      <c r="AW3824" s="13" t="s">
        <v>38</v>
      </c>
      <c r="AX3824" s="13" t="s">
        <v>82</v>
      </c>
      <c r="AY3824" s="221" t="s">
        <v>262</v>
      </c>
    </row>
    <row r="3825" spans="2:51" s="13" customFormat="1" ht="10">
      <c r="B3825" s="212"/>
      <c r="C3825" s="213"/>
      <c r="D3825" s="208" t="s">
        <v>272</v>
      </c>
      <c r="E3825" s="214" t="s">
        <v>44</v>
      </c>
      <c r="F3825" s="215" t="s">
        <v>458</v>
      </c>
      <c r="G3825" s="213"/>
      <c r="H3825" s="214" t="s">
        <v>44</v>
      </c>
      <c r="I3825" s="216"/>
      <c r="J3825" s="213"/>
      <c r="K3825" s="213"/>
      <c r="L3825" s="217"/>
      <c r="M3825" s="218"/>
      <c r="N3825" s="219"/>
      <c r="O3825" s="219"/>
      <c r="P3825" s="219"/>
      <c r="Q3825" s="219"/>
      <c r="R3825" s="219"/>
      <c r="S3825" s="219"/>
      <c r="T3825" s="220"/>
      <c r="AT3825" s="221" t="s">
        <v>272</v>
      </c>
      <c r="AU3825" s="221" t="s">
        <v>91</v>
      </c>
      <c r="AV3825" s="13" t="s">
        <v>89</v>
      </c>
      <c r="AW3825" s="13" t="s">
        <v>38</v>
      </c>
      <c r="AX3825" s="13" t="s">
        <v>82</v>
      </c>
      <c r="AY3825" s="221" t="s">
        <v>262</v>
      </c>
    </row>
    <row r="3826" spans="2:51" s="15" customFormat="1" ht="10">
      <c r="B3826" s="233"/>
      <c r="C3826" s="234"/>
      <c r="D3826" s="208" t="s">
        <v>272</v>
      </c>
      <c r="E3826" s="235" t="s">
        <v>44</v>
      </c>
      <c r="F3826" s="236" t="s">
        <v>1874</v>
      </c>
      <c r="G3826" s="234"/>
      <c r="H3826" s="237">
        <v>130.25</v>
      </c>
      <c r="I3826" s="238"/>
      <c r="J3826" s="234"/>
      <c r="K3826" s="234"/>
      <c r="L3826" s="239"/>
      <c r="M3826" s="240"/>
      <c r="N3826" s="241"/>
      <c r="O3826" s="241"/>
      <c r="P3826" s="241"/>
      <c r="Q3826" s="241"/>
      <c r="R3826" s="241"/>
      <c r="S3826" s="241"/>
      <c r="T3826" s="242"/>
      <c r="AT3826" s="243" t="s">
        <v>272</v>
      </c>
      <c r="AU3826" s="243" t="s">
        <v>91</v>
      </c>
      <c r="AV3826" s="15" t="s">
        <v>91</v>
      </c>
      <c r="AW3826" s="15" t="s">
        <v>38</v>
      </c>
      <c r="AX3826" s="15" t="s">
        <v>82</v>
      </c>
      <c r="AY3826" s="243" t="s">
        <v>262</v>
      </c>
    </row>
    <row r="3827" spans="2:51" s="15" customFormat="1" ht="10">
      <c r="B3827" s="233"/>
      <c r="C3827" s="234"/>
      <c r="D3827" s="208" t="s">
        <v>272</v>
      </c>
      <c r="E3827" s="235" t="s">
        <v>44</v>
      </c>
      <c r="F3827" s="236" t="s">
        <v>1875</v>
      </c>
      <c r="G3827" s="234"/>
      <c r="H3827" s="237">
        <v>6</v>
      </c>
      <c r="I3827" s="238"/>
      <c r="J3827" s="234"/>
      <c r="K3827" s="234"/>
      <c r="L3827" s="239"/>
      <c r="M3827" s="240"/>
      <c r="N3827" s="241"/>
      <c r="O3827" s="241"/>
      <c r="P3827" s="241"/>
      <c r="Q3827" s="241"/>
      <c r="R3827" s="241"/>
      <c r="S3827" s="241"/>
      <c r="T3827" s="242"/>
      <c r="AT3827" s="243" t="s">
        <v>272</v>
      </c>
      <c r="AU3827" s="243" t="s">
        <v>91</v>
      </c>
      <c r="AV3827" s="15" t="s">
        <v>91</v>
      </c>
      <c r="AW3827" s="15" t="s">
        <v>38</v>
      </c>
      <c r="AX3827" s="15" t="s">
        <v>82</v>
      </c>
      <c r="AY3827" s="243" t="s">
        <v>262</v>
      </c>
    </row>
    <row r="3828" spans="2:51" s="13" customFormat="1" ht="10">
      <c r="B3828" s="212"/>
      <c r="C3828" s="213"/>
      <c r="D3828" s="208" t="s">
        <v>272</v>
      </c>
      <c r="E3828" s="214" t="s">
        <v>44</v>
      </c>
      <c r="F3828" s="215" t="s">
        <v>553</v>
      </c>
      <c r="G3828" s="213"/>
      <c r="H3828" s="214" t="s">
        <v>44</v>
      </c>
      <c r="I3828" s="216"/>
      <c r="J3828" s="213"/>
      <c r="K3828" s="213"/>
      <c r="L3828" s="217"/>
      <c r="M3828" s="218"/>
      <c r="N3828" s="219"/>
      <c r="O3828" s="219"/>
      <c r="P3828" s="219"/>
      <c r="Q3828" s="219"/>
      <c r="R3828" s="219"/>
      <c r="S3828" s="219"/>
      <c r="T3828" s="220"/>
      <c r="AT3828" s="221" t="s">
        <v>272</v>
      </c>
      <c r="AU3828" s="221" t="s">
        <v>91</v>
      </c>
      <c r="AV3828" s="13" t="s">
        <v>89</v>
      </c>
      <c r="AW3828" s="13" t="s">
        <v>38</v>
      </c>
      <c r="AX3828" s="13" t="s">
        <v>82</v>
      </c>
      <c r="AY3828" s="221" t="s">
        <v>262</v>
      </c>
    </row>
    <row r="3829" spans="2:51" s="15" customFormat="1" ht="10">
      <c r="B3829" s="233"/>
      <c r="C3829" s="234"/>
      <c r="D3829" s="208" t="s">
        <v>272</v>
      </c>
      <c r="E3829" s="235" t="s">
        <v>44</v>
      </c>
      <c r="F3829" s="236" t="s">
        <v>1876</v>
      </c>
      <c r="G3829" s="234"/>
      <c r="H3829" s="237">
        <v>24.5</v>
      </c>
      <c r="I3829" s="238"/>
      <c r="J3829" s="234"/>
      <c r="K3829" s="234"/>
      <c r="L3829" s="239"/>
      <c r="M3829" s="240"/>
      <c r="N3829" s="241"/>
      <c r="O3829" s="241"/>
      <c r="P3829" s="241"/>
      <c r="Q3829" s="241"/>
      <c r="R3829" s="241"/>
      <c r="S3829" s="241"/>
      <c r="T3829" s="242"/>
      <c r="AT3829" s="243" t="s">
        <v>272</v>
      </c>
      <c r="AU3829" s="243" t="s">
        <v>91</v>
      </c>
      <c r="AV3829" s="15" t="s">
        <v>91</v>
      </c>
      <c r="AW3829" s="15" t="s">
        <v>38</v>
      </c>
      <c r="AX3829" s="15" t="s">
        <v>82</v>
      </c>
      <c r="AY3829" s="243" t="s">
        <v>262</v>
      </c>
    </row>
    <row r="3830" spans="2:51" s="13" customFormat="1" ht="10">
      <c r="B3830" s="212"/>
      <c r="C3830" s="213"/>
      <c r="D3830" s="208" t="s">
        <v>272</v>
      </c>
      <c r="E3830" s="214" t="s">
        <v>44</v>
      </c>
      <c r="F3830" s="215" t="s">
        <v>555</v>
      </c>
      <c r="G3830" s="213"/>
      <c r="H3830" s="214" t="s">
        <v>44</v>
      </c>
      <c r="I3830" s="216"/>
      <c r="J3830" s="213"/>
      <c r="K3830" s="213"/>
      <c r="L3830" s="217"/>
      <c r="M3830" s="218"/>
      <c r="N3830" s="219"/>
      <c r="O3830" s="219"/>
      <c r="P3830" s="219"/>
      <c r="Q3830" s="219"/>
      <c r="R3830" s="219"/>
      <c r="S3830" s="219"/>
      <c r="T3830" s="220"/>
      <c r="AT3830" s="221" t="s">
        <v>272</v>
      </c>
      <c r="AU3830" s="221" t="s">
        <v>91</v>
      </c>
      <c r="AV3830" s="13" t="s">
        <v>89</v>
      </c>
      <c r="AW3830" s="13" t="s">
        <v>38</v>
      </c>
      <c r="AX3830" s="13" t="s">
        <v>82</v>
      </c>
      <c r="AY3830" s="221" t="s">
        <v>262</v>
      </c>
    </row>
    <row r="3831" spans="2:51" s="13" customFormat="1" ht="10">
      <c r="B3831" s="212"/>
      <c r="C3831" s="213"/>
      <c r="D3831" s="208" t="s">
        <v>272</v>
      </c>
      <c r="E3831" s="214" t="s">
        <v>44</v>
      </c>
      <c r="F3831" s="215" t="s">
        <v>458</v>
      </c>
      <c r="G3831" s="213"/>
      <c r="H3831" s="214" t="s">
        <v>44</v>
      </c>
      <c r="I3831" s="216"/>
      <c r="J3831" s="213"/>
      <c r="K3831" s="213"/>
      <c r="L3831" s="217"/>
      <c r="M3831" s="218"/>
      <c r="N3831" s="219"/>
      <c r="O3831" s="219"/>
      <c r="P3831" s="219"/>
      <c r="Q3831" s="219"/>
      <c r="R3831" s="219"/>
      <c r="S3831" s="219"/>
      <c r="T3831" s="220"/>
      <c r="AT3831" s="221" t="s">
        <v>272</v>
      </c>
      <c r="AU3831" s="221" t="s">
        <v>91</v>
      </c>
      <c r="AV3831" s="13" t="s">
        <v>89</v>
      </c>
      <c r="AW3831" s="13" t="s">
        <v>38</v>
      </c>
      <c r="AX3831" s="13" t="s">
        <v>82</v>
      </c>
      <c r="AY3831" s="221" t="s">
        <v>262</v>
      </c>
    </row>
    <row r="3832" spans="2:51" s="15" customFormat="1" ht="10">
      <c r="B3832" s="233"/>
      <c r="C3832" s="234"/>
      <c r="D3832" s="208" t="s">
        <v>272</v>
      </c>
      <c r="E3832" s="235" t="s">
        <v>44</v>
      </c>
      <c r="F3832" s="236" t="s">
        <v>1877</v>
      </c>
      <c r="G3832" s="234"/>
      <c r="H3832" s="237">
        <v>7.5</v>
      </c>
      <c r="I3832" s="238"/>
      <c r="J3832" s="234"/>
      <c r="K3832" s="234"/>
      <c r="L3832" s="239"/>
      <c r="M3832" s="240"/>
      <c r="N3832" s="241"/>
      <c r="O3832" s="241"/>
      <c r="P3832" s="241"/>
      <c r="Q3832" s="241"/>
      <c r="R3832" s="241"/>
      <c r="S3832" s="241"/>
      <c r="T3832" s="242"/>
      <c r="AT3832" s="243" t="s">
        <v>272</v>
      </c>
      <c r="AU3832" s="243" t="s">
        <v>91</v>
      </c>
      <c r="AV3832" s="15" t="s">
        <v>91</v>
      </c>
      <c r="AW3832" s="15" t="s">
        <v>38</v>
      </c>
      <c r="AX3832" s="15" t="s">
        <v>82</v>
      </c>
      <c r="AY3832" s="243" t="s">
        <v>262</v>
      </c>
    </row>
    <row r="3833" spans="2:51" s="14" customFormat="1" ht="10">
      <c r="B3833" s="222"/>
      <c r="C3833" s="223"/>
      <c r="D3833" s="208" t="s">
        <v>272</v>
      </c>
      <c r="E3833" s="224" t="s">
        <v>44</v>
      </c>
      <c r="F3833" s="225" t="s">
        <v>284</v>
      </c>
      <c r="G3833" s="223"/>
      <c r="H3833" s="226">
        <v>168.25</v>
      </c>
      <c r="I3833" s="227"/>
      <c r="J3833" s="223"/>
      <c r="K3833" s="223"/>
      <c r="L3833" s="228"/>
      <c r="M3833" s="229"/>
      <c r="N3833" s="230"/>
      <c r="O3833" s="230"/>
      <c r="P3833" s="230"/>
      <c r="Q3833" s="230"/>
      <c r="R3833" s="230"/>
      <c r="S3833" s="230"/>
      <c r="T3833" s="231"/>
      <c r="AT3833" s="232" t="s">
        <v>272</v>
      </c>
      <c r="AU3833" s="232" t="s">
        <v>91</v>
      </c>
      <c r="AV3833" s="14" t="s">
        <v>97</v>
      </c>
      <c r="AW3833" s="14" t="s">
        <v>38</v>
      </c>
      <c r="AX3833" s="14" t="s">
        <v>82</v>
      </c>
      <c r="AY3833" s="232" t="s">
        <v>262</v>
      </c>
    </row>
    <row r="3834" spans="2:51" s="13" customFormat="1" ht="10">
      <c r="B3834" s="212"/>
      <c r="C3834" s="213"/>
      <c r="D3834" s="208" t="s">
        <v>272</v>
      </c>
      <c r="E3834" s="214" t="s">
        <v>44</v>
      </c>
      <c r="F3834" s="215" t="s">
        <v>1711</v>
      </c>
      <c r="G3834" s="213"/>
      <c r="H3834" s="214" t="s">
        <v>44</v>
      </c>
      <c r="I3834" s="216"/>
      <c r="J3834" s="213"/>
      <c r="K3834" s="213"/>
      <c r="L3834" s="217"/>
      <c r="M3834" s="218"/>
      <c r="N3834" s="219"/>
      <c r="O3834" s="219"/>
      <c r="P3834" s="219"/>
      <c r="Q3834" s="219"/>
      <c r="R3834" s="219"/>
      <c r="S3834" s="219"/>
      <c r="T3834" s="220"/>
      <c r="AT3834" s="221" t="s">
        <v>272</v>
      </c>
      <c r="AU3834" s="221" t="s">
        <v>91</v>
      </c>
      <c r="AV3834" s="13" t="s">
        <v>89</v>
      </c>
      <c r="AW3834" s="13" t="s">
        <v>38</v>
      </c>
      <c r="AX3834" s="13" t="s">
        <v>82</v>
      </c>
      <c r="AY3834" s="221" t="s">
        <v>262</v>
      </c>
    </row>
    <row r="3835" spans="2:51" s="13" customFormat="1" ht="10">
      <c r="B3835" s="212"/>
      <c r="C3835" s="213"/>
      <c r="D3835" s="208" t="s">
        <v>272</v>
      </c>
      <c r="E3835" s="214" t="s">
        <v>44</v>
      </c>
      <c r="F3835" s="215" t="s">
        <v>1719</v>
      </c>
      <c r="G3835" s="213"/>
      <c r="H3835" s="214" t="s">
        <v>44</v>
      </c>
      <c r="I3835" s="216"/>
      <c r="J3835" s="213"/>
      <c r="K3835" s="213"/>
      <c r="L3835" s="217"/>
      <c r="M3835" s="218"/>
      <c r="N3835" s="219"/>
      <c r="O3835" s="219"/>
      <c r="P3835" s="219"/>
      <c r="Q3835" s="219"/>
      <c r="R3835" s="219"/>
      <c r="S3835" s="219"/>
      <c r="T3835" s="220"/>
      <c r="AT3835" s="221" t="s">
        <v>272</v>
      </c>
      <c r="AU3835" s="221" t="s">
        <v>91</v>
      </c>
      <c r="AV3835" s="13" t="s">
        <v>89</v>
      </c>
      <c r="AW3835" s="13" t="s">
        <v>38</v>
      </c>
      <c r="AX3835" s="13" t="s">
        <v>82</v>
      </c>
      <c r="AY3835" s="221" t="s">
        <v>262</v>
      </c>
    </row>
    <row r="3836" spans="2:51" s="15" customFormat="1" ht="10">
      <c r="B3836" s="233"/>
      <c r="C3836" s="234"/>
      <c r="D3836" s="208" t="s">
        <v>272</v>
      </c>
      <c r="E3836" s="235" t="s">
        <v>44</v>
      </c>
      <c r="F3836" s="236" t="s">
        <v>1878</v>
      </c>
      <c r="G3836" s="234"/>
      <c r="H3836" s="237">
        <v>41.088000000000001</v>
      </c>
      <c r="I3836" s="238"/>
      <c r="J3836" s="234"/>
      <c r="K3836" s="234"/>
      <c r="L3836" s="239"/>
      <c r="M3836" s="240"/>
      <c r="N3836" s="241"/>
      <c r="O3836" s="241"/>
      <c r="P3836" s="241"/>
      <c r="Q3836" s="241"/>
      <c r="R3836" s="241"/>
      <c r="S3836" s="241"/>
      <c r="T3836" s="242"/>
      <c r="AT3836" s="243" t="s">
        <v>272</v>
      </c>
      <c r="AU3836" s="243" t="s">
        <v>91</v>
      </c>
      <c r="AV3836" s="15" t="s">
        <v>91</v>
      </c>
      <c r="AW3836" s="15" t="s">
        <v>38</v>
      </c>
      <c r="AX3836" s="15" t="s">
        <v>82</v>
      </c>
      <c r="AY3836" s="243" t="s">
        <v>262</v>
      </c>
    </row>
    <row r="3837" spans="2:51" s="15" customFormat="1" ht="10">
      <c r="B3837" s="233"/>
      <c r="C3837" s="234"/>
      <c r="D3837" s="208" t="s">
        <v>272</v>
      </c>
      <c r="E3837" s="235" t="s">
        <v>44</v>
      </c>
      <c r="F3837" s="236" t="s">
        <v>1879</v>
      </c>
      <c r="G3837" s="234"/>
      <c r="H3837" s="237">
        <v>5.08</v>
      </c>
      <c r="I3837" s="238"/>
      <c r="J3837" s="234"/>
      <c r="K3837" s="234"/>
      <c r="L3837" s="239"/>
      <c r="M3837" s="240"/>
      <c r="N3837" s="241"/>
      <c r="O3837" s="241"/>
      <c r="P3837" s="241"/>
      <c r="Q3837" s="241"/>
      <c r="R3837" s="241"/>
      <c r="S3837" s="241"/>
      <c r="T3837" s="242"/>
      <c r="AT3837" s="243" t="s">
        <v>272</v>
      </c>
      <c r="AU3837" s="243" t="s">
        <v>91</v>
      </c>
      <c r="AV3837" s="15" t="s">
        <v>91</v>
      </c>
      <c r="AW3837" s="15" t="s">
        <v>38</v>
      </c>
      <c r="AX3837" s="15" t="s">
        <v>82</v>
      </c>
      <c r="AY3837" s="243" t="s">
        <v>262</v>
      </c>
    </row>
    <row r="3838" spans="2:51" s="15" customFormat="1" ht="10">
      <c r="B3838" s="233"/>
      <c r="C3838" s="234"/>
      <c r="D3838" s="208" t="s">
        <v>272</v>
      </c>
      <c r="E3838" s="235" t="s">
        <v>44</v>
      </c>
      <c r="F3838" s="236" t="s">
        <v>1880</v>
      </c>
      <c r="G3838" s="234"/>
      <c r="H3838" s="237">
        <v>7.6</v>
      </c>
      <c r="I3838" s="238"/>
      <c r="J3838" s="234"/>
      <c r="K3838" s="234"/>
      <c r="L3838" s="239"/>
      <c r="M3838" s="240"/>
      <c r="N3838" s="241"/>
      <c r="O3838" s="241"/>
      <c r="P3838" s="241"/>
      <c r="Q3838" s="241"/>
      <c r="R3838" s="241"/>
      <c r="S3838" s="241"/>
      <c r="T3838" s="242"/>
      <c r="AT3838" s="243" t="s">
        <v>272</v>
      </c>
      <c r="AU3838" s="243" t="s">
        <v>91</v>
      </c>
      <c r="AV3838" s="15" t="s">
        <v>91</v>
      </c>
      <c r="AW3838" s="15" t="s">
        <v>38</v>
      </c>
      <c r="AX3838" s="15" t="s">
        <v>82</v>
      </c>
      <c r="AY3838" s="243" t="s">
        <v>262</v>
      </c>
    </row>
    <row r="3839" spans="2:51" s="14" customFormat="1" ht="10">
      <c r="B3839" s="222"/>
      <c r="C3839" s="223"/>
      <c r="D3839" s="208" t="s">
        <v>272</v>
      </c>
      <c r="E3839" s="224" t="s">
        <v>44</v>
      </c>
      <c r="F3839" s="225" t="s">
        <v>284</v>
      </c>
      <c r="G3839" s="223"/>
      <c r="H3839" s="226">
        <v>53.768000000000001</v>
      </c>
      <c r="I3839" s="227"/>
      <c r="J3839" s="223"/>
      <c r="K3839" s="223"/>
      <c r="L3839" s="228"/>
      <c r="M3839" s="229"/>
      <c r="N3839" s="230"/>
      <c r="O3839" s="230"/>
      <c r="P3839" s="230"/>
      <c r="Q3839" s="230"/>
      <c r="R3839" s="230"/>
      <c r="S3839" s="230"/>
      <c r="T3839" s="231"/>
      <c r="AT3839" s="232" t="s">
        <v>272</v>
      </c>
      <c r="AU3839" s="232" t="s">
        <v>91</v>
      </c>
      <c r="AV3839" s="14" t="s">
        <v>97</v>
      </c>
      <c r="AW3839" s="14" t="s">
        <v>38</v>
      </c>
      <c r="AX3839" s="14" t="s">
        <v>82</v>
      </c>
      <c r="AY3839" s="232" t="s">
        <v>262</v>
      </c>
    </row>
    <row r="3840" spans="2:51" s="13" customFormat="1" ht="10">
      <c r="B3840" s="212"/>
      <c r="C3840" s="213"/>
      <c r="D3840" s="208" t="s">
        <v>272</v>
      </c>
      <c r="E3840" s="214" t="s">
        <v>44</v>
      </c>
      <c r="F3840" s="215" t="s">
        <v>550</v>
      </c>
      <c r="G3840" s="213"/>
      <c r="H3840" s="214" t="s">
        <v>44</v>
      </c>
      <c r="I3840" s="216"/>
      <c r="J3840" s="213"/>
      <c r="K3840" s="213"/>
      <c r="L3840" s="217"/>
      <c r="M3840" s="218"/>
      <c r="N3840" s="219"/>
      <c r="O3840" s="219"/>
      <c r="P3840" s="219"/>
      <c r="Q3840" s="219"/>
      <c r="R3840" s="219"/>
      <c r="S3840" s="219"/>
      <c r="T3840" s="220"/>
      <c r="AT3840" s="221" t="s">
        <v>272</v>
      </c>
      <c r="AU3840" s="221" t="s">
        <v>91</v>
      </c>
      <c r="AV3840" s="13" t="s">
        <v>89</v>
      </c>
      <c r="AW3840" s="13" t="s">
        <v>38</v>
      </c>
      <c r="AX3840" s="13" t="s">
        <v>82</v>
      </c>
      <c r="AY3840" s="221" t="s">
        <v>262</v>
      </c>
    </row>
    <row r="3841" spans="1:65" s="13" customFormat="1" ht="10">
      <c r="B3841" s="212"/>
      <c r="C3841" s="213"/>
      <c r="D3841" s="208" t="s">
        <v>272</v>
      </c>
      <c r="E3841" s="214" t="s">
        <v>44</v>
      </c>
      <c r="F3841" s="215" t="s">
        <v>1723</v>
      </c>
      <c r="G3841" s="213"/>
      <c r="H3841" s="214" t="s">
        <v>44</v>
      </c>
      <c r="I3841" s="216"/>
      <c r="J3841" s="213"/>
      <c r="K3841" s="213"/>
      <c r="L3841" s="217"/>
      <c r="M3841" s="218"/>
      <c r="N3841" s="219"/>
      <c r="O3841" s="219"/>
      <c r="P3841" s="219"/>
      <c r="Q3841" s="219"/>
      <c r="R3841" s="219"/>
      <c r="S3841" s="219"/>
      <c r="T3841" s="220"/>
      <c r="AT3841" s="221" t="s">
        <v>272</v>
      </c>
      <c r="AU3841" s="221" t="s">
        <v>91</v>
      </c>
      <c r="AV3841" s="13" t="s">
        <v>89</v>
      </c>
      <c r="AW3841" s="13" t="s">
        <v>38</v>
      </c>
      <c r="AX3841" s="13" t="s">
        <v>82</v>
      </c>
      <c r="AY3841" s="221" t="s">
        <v>262</v>
      </c>
    </row>
    <row r="3842" spans="1:65" s="13" customFormat="1" ht="10">
      <c r="B3842" s="212"/>
      <c r="C3842" s="213"/>
      <c r="D3842" s="208" t="s">
        <v>272</v>
      </c>
      <c r="E3842" s="214" t="s">
        <v>44</v>
      </c>
      <c r="F3842" s="215" t="s">
        <v>1724</v>
      </c>
      <c r="G3842" s="213"/>
      <c r="H3842" s="214" t="s">
        <v>44</v>
      </c>
      <c r="I3842" s="216"/>
      <c r="J3842" s="213"/>
      <c r="K3842" s="213"/>
      <c r="L3842" s="217"/>
      <c r="M3842" s="218"/>
      <c r="N3842" s="219"/>
      <c r="O3842" s="219"/>
      <c r="P3842" s="219"/>
      <c r="Q3842" s="219"/>
      <c r="R3842" s="219"/>
      <c r="S3842" s="219"/>
      <c r="T3842" s="220"/>
      <c r="AT3842" s="221" t="s">
        <v>272</v>
      </c>
      <c r="AU3842" s="221" t="s">
        <v>91</v>
      </c>
      <c r="AV3842" s="13" t="s">
        <v>89</v>
      </c>
      <c r="AW3842" s="13" t="s">
        <v>38</v>
      </c>
      <c r="AX3842" s="13" t="s">
        <v>82</v>
      </c>
      <c r="AY3842" s="221" t="s">
        <v>262</v>
      </c>
    </row>
    <row r="3843" spans="1:65" s="13" customFormat="1" ht="10">
      <c r="B3843" s="212"/>
      <c r="C3843" s="213"/>
      <c r="D3843" s="208" t="s">
        <v>272</v>
      </c>
      <c r="E3843" s="214" t="s">
        <v>44</v>
      </c>
      <c r="F3843" s="215" t="s">
        <v>458</v>
      </c>
      <c r="G3843" s="213"/>
      <c r="H3843" s="214" t="s">
        <v>44</v>
      </c>
      <c r="I3843" s="216"/>
      <c r="J3843" s="213"/>
      <c r="K3843" s="213"/>
      <c r="L3843" s="217"/>
      <c r="M3843" s="218"/>
      <c r="N3843" s="219"/>
      <c r="O3843" s="219"/>
      <c r="P3843" s="219"/>
      <c r="Q3843" s="219"/>
      <c r="R3843" s="219"/>
      <c r="S3843" s="219"/>
      <c r="T3843" s="220"/>
      <c r="AT3843" s="221" t="s">
        <v>272</v>
      </c>
      <c r="AU3843" s="221" t="s">
        <v>91</v>
      </c>
      <c r="AV3843" s="13" t="s">
        <v>89</v>
      </c>
      <c r="AW3843" s="13" t="s">
        <v>38</v>
      </c>
      <c r="AX3843" s="13" t="s">
        <v>82</v>
      </c>
      <c r="AY3843" s="221" t="s">
        <v>262</v>
      </c>
    </row>
    <row r="3844" spans="1:65" s="15" customFormat="1" ht="10">
      <c r="B3844" s="233"/>
      <c r="C3844" s="234"/>
      <c r="D3844" s="208" t="s">
        <v>272</v>
      </c>
      <c r="E3844" s="235" t="s">
        <v>44</v>
      </c>
      <c r="F3844" s="236" t="s">
        <v>1881</v>
      </c>
      <c r="G3844" s="234"/>
      <c r="H3844" s="237">
        <v>39.188000000000002</v>
      </c>
      <c r="I3844" s="238"/>
      <c r="J3844" s="234"/>
      <c r="K3844" s="234"/>
      <c r="L3844" s="239"/>
      <c r="M3844" s="240"/>
      <c r="N3844" s="241"/>
      <c r="O3844" s="241"/>
      <c r="P3844" s="241"/>
      <c r="Q3844" s="241"/>
      <c r="R3844" s="241"/>
      <c r="S3844" s="241"/>
      <c r="T3844" s="242"/>
      <c r="AT3844" s="243" t="s">
        <v>272</v>
      </c>
      <c r="AU3844" s="243" t="s">
        <v>91</v>
      </c>
      <c r="AV3844" s="15" t="s">
        <v>91</v>
      </c>
      <c r="AW3844" s="15" t="s">
        <v>38</v>
      </c>
      <c r="AX3844" s="15" t="s">
        <v>82</v>
      </c>
      <c r="AY3844" s="243" t="s">
        <v>262</v>
      </c>
    </row>
    <row r="3845" spans="1:65" s="14" customFormat="1" ht="10">
      <c r="B3845" s="222"/>
      <c r="C3845" s="223"/>
      <c r="D3845" s="208" t="s">
        <v>272</v>
      </c>
      <c r="E3845" s="224" t="s">
        <v>44</v>
      </c>
      <c r="F3845" s="225" t="s">
        <v>284</v>
      </c>
      <c r="G3845" s="223"/>
      <c r="H3845" s="226">
        <v>39.188000000000002</v>
      </c>
      <c r="I3845" s="227"/>
      <c r="J3845" s="223"/>
      <c r="K3845" s="223"/>
      <c r="L3845" s="228"/>
      <c r="M3845" s="229"/>
      <c r="N3845" s="230"/>
      <c r="O3845" s="230"/>
      <c r="P3845" s="230"/>
      <c r="Q3845" s="230"/>
      <c r="R3845" s="230"/>
      <c r="S3845" s="230"/>
      <c r="T3845" s="231"/>
      <c r="AT3845" s="232" t="s">
        <v>272</v>
      </c>
      <c r="AU3845" s="232" t="s">
        <v>91</v>
      </c>
      <c r="AV3845" s="14" t="s">
        <v>97</v>
      </c>
      <c r="AW3845" s="14" t="s">
        <v>38</v>
      </c>
      <c r="AX3845" s="14" t="s">
        <v>82</v>
      </c>
      <c r="AY3845" s="232" t="s">
        <v>262</v>
      </c>
    </row>
    <row r="3846" spans="1:65" s="16" customFormat="1" ht="10">
      <c r="B3846" s="244"/>
      <c r="C3846" s="245"/>
      <c r="D3846" s="208" t="s">
        <v>272</v>
      </c>
      <c r="E3846" s="246" t="s">
        <v>44</v>
      </c>
      <c r="F3846" s="247" t="s">
        <v>291</v>
      </c>
      <c r="G3846" s="245"/>
      <c r="H3846" s="248">
        <v>261.20600000000002</v>
      </c>
      <c r="I3846" s="249"/>
      <c r="J3846" s="245"/>
      <c r="K3846" s="245"/>
      <c r="L3846" s="250"/>
      <c r="M3846" s="251"/>
      <c r="N3846" s="252"/>
      <c r="O3846" s="252"/>
      <c r="P3846" s="252"/>
      <c r="Q3846" s="252"/>
      <c r="R3846" s="252"/>
      <c r="S3846" s="252"/>
      <c r="T3846" s="253"/>
      <c r="AT3846" s="254" t="s">
        <v>272</v>
      </c>
      <c r="AU3846" s="254" t="s">
        <v>91</v>
      </c>
      <c r="AV3846" s="16" t="s">
        <v>104</v>
      </c>
      <c r="AW3846" s="16" t="s">
        <v>38</v>
      </c>
      <c r="AX3846" s="16" t="s">
        <v>89</v>
      </c>
      <c r="AY3846" s="254" t="s">
        <v>262</v>
      </c>
    </row>
    <row r="3847" spans="1:65" s="15" customFormat="1" ht="10">
      <c r="B3847" s="233"/>
      <c r="C3847" s="234"/>
      <c r="D3847" s="208" t="s">
        <v>272</v>
      </c>
      <c r="E3847" s="234"/>
      <c r="F3847" s="236" t="s">
        <v>1886</v>
      </c>
      <c r="G3847" s="234"/>
      <c r="H3847" s="237">
        <v>287.327</v>
      </c>
      <c r="I3847" s="238"/>
      <c r="J3847" s="234"/>
      <c r="K3847" s="234"/>
      <c r="L3847" s="239"/>
      <c r="M3847" s="240"/>
      <c r="N3847" s="241"/>
      <c r="O3847" s="241"/>
      <c r="P3847" s="241"/>
      <c r="Q3847" s="241"/>
      <c r="R3847" s="241"/>
      <c r="S3847" s="241"/>
      <c r="T3847" s="242"/>
      <c r="AT3847" s="243" t="s">
        <v>272</v>
      </c>
      <c r="AU3847" s="243" t="s">
        <v>91</v>
      </c>
      <c r="AV3847" s="15" t="s">
        <v>91</v>
      </c>
      <c r="AW3847" s="15" t="s">
        <v>4</v>
      </c>
      <c r="AX3847" s="15" t="s">
        <v>89</v>
      </c>
      <c r="AY3847" s="243" t="s">
        <v>262</v>
      </c>
    </row>
    <row r="3848" spans="1:65" s="2" customFormat="1" ht="21.75" customHeight="1">
      <c r="A3848" s="37"/>
      <c r="B3848" s="38"/>
      <c r="C3848" s="195" t="s">
        <v>1887</v>
      </c>
      <c r="D3848" s="195" t="s">
        <v>264</v>
      </c>
      <c r="E3848" s="196" t="s">
        <v>1888</v>
      </c>
      <c r="F3848" s="197" t="s">
        <v>1889</v>
      </c>
      <c r="G3848" s="198" t="s">
        <v>342</v>
      </c>
      <c r="H3848" s="199">
        <v>203.042</v>
      </c>
      <c r="I3848" s="200"/>
      <c r="J3848" s="201">
        <f>ROUND(I3848*H3848,2)</f>
        <v>0</v>
      </c>
      <c r="K3848" s="197" t="s">
        <v>268</v>
      </c>
      <c r="L3848" s="42"/>
      <c r="M3848" s="202" t="s">
        <v>44</v>
      </c>
      <c r="N3848" s="203" t="s">
        <v>53</v>
      </c>
      <c r="O3848" s="67"/>
      <c r="P3848" s="204">
        <f>O3848*H3848</f>
        <v>0</v>
      </c>
      <c r="Q3848" s="204">
        <v>5.0000000000000002E-5</v>
      </c>
      <c r="R3848" s="204">
        <f>Q3848*H3848</f>
        <v>1.0152100000000001E-2</v>
      </c>
      <c r="S3848" s="204">
        <v>0</v>
      </c>
      <c r="T3848" s="205">
        <f>S3848*H3848</f>
        <v>0</v>
      </c>
      <c r="U3848" s="37"/>
      <c r="V3848" s="37"/>
      <c r="W3848" s="37"/>
      <c r="X3848" s="37"/>
      <c r="Y3848" s="37"/>
      <c r="Z3848" s="37"/>
      <c r="AA3848" s="37"/>
      <c r="AB3848" s="37"/>
      <c r="AC3848" s="37"/>
      <c r="AD3848" s="37"/>
      <c r="AE3848" s="37"/>
      <c r="AR3848" s="206" t="s">
        <v>442</v>
      </c>
      <c r="AT3848" s="206" t="s">
        <v>264</v>
      </c>
      <c r="AU3848" s="206" t="s">
        <v>91</v>
      </c>
      <c r="AY3848" s="19" t="s">
        <v>262</v>
      </c>
      <c r="BE3848" s="207">
        <f>IF(N3848="základní",J3848,0)</f>
        <v>0</v>
      </c>
      <c r="BF3848" s="207">
        <f>IF(N3848="snížená",J3848,0)</f>
        <v>0</v>
      </c>
      <c r="BG3848" s="207">
        <f>IF(N3848="zákl. přenesená",J3848,0)</f>
        <v>0</v>
      </c>
      <c r="BH3848" s="207">
        <f>IF(N3848="sníž. přenesená",J3848,0)</f>
        <v>0</v>
      </c>
      <c r="BI3848" s="207">
        <f>IF(N3848="nulová",J3848,0)</f>
        <v>0</v>
      </c>
      <c r="BJ3848" s="19" t="s">
        <v>89</v>
      </c>
      <c r="BK3848" s="207">
        <f>ROUND(I3848*H3848,2)</f>
        <v>0</v>
      </c>
      <c r="BL3848" s="19" t="s">
        <v>442</v>
      </c>
      <c r="BM3848" s="206" t="s">
        <v>1890</v>
      </c>
    </row>
    <row r="3849" spans="1:65" s="2" customFormat="1" ht="99">
      <c r="A3849" s="37"/>
      <c r="B3849" s="38"/>
      <c r="C3849" s="39"/>
      <c r="D3849" s="208" t="s">
        <v>270</v>
      </c>
      <c r="E3849" s="39"/>
      <c r="F3849" s="209" t="s">
        <v>1841</v>
      </c>
      <c r="G3849" s="39"/>
      <c r="H3849" s="39"/>
      <c r="I3849" s="118"/>
      <c r="J3849" s="39"/>
      <c r="K3849" s="39"/>
      <c r="L3849" s="42"/>
      <c r="M3849" s="210"/>
      <c r="N3849" s="211"/>
      <c r="O3849" s="67"/>
      <c r="P3849" s="67"/>
      <c r="Q3849" s="67"/>
      <c r="R3849" s="67"/>
      <c r="S3849" s="67"/>
      <c r="T3849" s="68"/>
      <c r="U3849" s="37"/>
      <c r="V3849" s="37"/>
      <c r="W3849" s="37"/>
      <c r="X3849" s="37"/>
      <c r="Y3849" s="37"/>
      <c r="Z3849" s="37"/>
      <c r="AA3849" s="37"/>
      <c r="AB3849" s="37"/>
      <c r="AC3849" s="37"/>
      <c r="AD3849" s="37"/>
      <c r="AE3849" s="37"/>
      <c r="AT3849" s="19" t="s">
        <v>270</v>
      </c>
      <c r="AU3849" s="19" t="s">
        <v>91</v>
      </c>
    </row>
    <row r="3850" spans="1:65" s="2" customFormat="1" ht="18">
      <c r="A3850" s="37"/>
      <c r="B3850" s="38"/>
      <c r="C3850" s="39"/>
      <c r="D3850" s="208" t="s">
        <v>421</v>
      </c>
      <c r="E3850" s="39"/>
      <c r="F3850" s="209" t="s">
        <v>1751</v>
      </c>
      <c r="G3850" s="39"/>
      <c r="H3850" s="39"/>
      <c r="I3850" s="118"/>
      <c r="J3850" s="39"/>
      <c r="K3850" s="39"/>
      <c r="L3850" s="42"/>
      <c r="M3850" s="210"/>
      <c r="N3850" s="211"/>
      <c r="O3850" s="67"/>
      <c r="P3850" s="67"/>
      <c r="Q3850" s="67"/>
      <c r="R3850" s="67"/>
      <c r="S3850" s="67"/>
      <c r="T3850" s="68"/>
      <c r="U3850" s="37"/>
      <c r="V3850" s="37"/>
      <c r="W3850" s="37"/>
      <c r="X3850" s="37"/>
      <c r="Y3850" s="37"/>
      <c r="Z3850" s="37"/>
      <c r="AA3850" s="37"/>
      <c r="AB3850" s="37"/>
      <c r="AC3850" s="37"/>
      <c r="AD3850" s="37"/>
      <c r="AE3850" s="37"/>
      <c r="AT3850" s="19" t="s">
        <v>421</v>
      </c>
      <c r="AU3850" s="19" t="s">
        <v>91</v>
      </c>
    </row>
    <row r="3851" spans="1:65" s="13" customFormat="1" ht="10">
      <c r="B3851" s="212"/>
      <c r="C3851" s="213"/>
      <c r="D3851" s="208" t="s">
        <v>272</v>
      </c>
      <c r="E3851" s="214" t="s">
        <v>44</v>
      </c>
      <c r="F3851" s="215" t="s">
        <v>1861</v>
      </c>
      <c r="G3851" s="213"/>
      <c r="H3851" s="214" t="s">
        <v>44</v>
      </c>
      <c r="I3851" s="216"/>
      <c r="J3851" s="213"/>
      <c r="K3851" s="213"/>
      <c r="L3851" s="217"/>
      <c r="M3851" s="218"/>
      <c r="N3851" s="219"/>
      <c r="O3851" s="219"/>
      <c r="P3851" s="219"/>
      <c r="Q3851" s="219"/>
      <c r="R3851" s="219"/>
      <c r="S3851" s="219"/>
      <c r="T3851" s="220"/>
      <c r="AT3851" s="221" t="s">
        <v>272</v>
      </c>
      <c r="AU3851" s="221" t="s">
        <v>91</v>
      </c>
      <c r="AV3851" s="13" t="s">
        <v>89</v>
      </c>
      <c r="AW3851" s="13" t="s">
        <v>38</v>
      </c>
      <c r="AX3851" s="13" t="s">
        <v>82</v>
      </c>
      <c r="AY3851" s="221" t="s">
        <v>262</v>
      </c>
    </row>
    <row r="3852" spans="1:65" s="13" customFormat="1" ht="10">
      <c r="B3852" s="212"/>
      <c r="C3852" s="213"/>
      <c r="D3852" s="208" t="s">
        <v>272</v>
      </c>
      <c r="E3852" s="214" t="s">
        <v>44</v>
      </c>
      <c r="F3852" s="215" t="s">
        <v>1711</v>
      </c>
      <c r="G3852" s="213"/>
      <c r="H3852" s="214" t="s">
        <v>44</v>
      </c>
      <c r="I3852" s="216"/>
      <c r="J3852" s="213"/>
      <c r="K3852" s="213"/>
      <c r="L3852" s="217"/>
      <c r="M3852" s="218"/>
      <c r="N3852" s="219"/>
      <c r="O3852" s="219"/>
      <c r="P3852" s="219"/>
      <c r="Q3852" s="219"/>
      <c r="R3852" s="219"/>
      <c r="S3852" s="219"/>
      <c r="T3852" s="220"/>
      <c r="AT3852" s="221" t="s">
        <v>272</v>
      </c>
      <c r="AU3852" s="221" t="s">
        <v>91</v>
      </c>
      <c r="AV3852" s="13" t="s">
        <v>89</v>
      </c>
      <c r="AW3852" s="13" t="s">
        <v>38</v>
      </c>
      <c r="AX3852" s="13" t="s">
        <v>82</v>
      </c>
      <c r="AY3852" s="221" t="s">
        <v>262</v>
      </c>
    </row>
    <row r="3853" spans="1:65" s="15" customFormat="1" ht="10">
      <c r="B3853" s="233"/>
      <c r="C3853" s="234"/>
      <c r="D3853" s="208" t="s">
        <v>272</v>
      </c>
      <c r="E3853" s="235" t="s">
        <v>44</v>
      </c>
      <c r="F3853" s="236" t="s">
        <v>1780</v>
      </c>
      <c r="G3853" s="234"/>
      <c r="H3853" s="237">
        <v>105.041</v>
      </c>
      <c r="I3853" s="238"/>
      <c r="J3853" s="234"/>
      <c r="K3853" s="234"/>
      <c r="L3853" s="239"/>
      <c r="M3853" s="240"/>
      <c r="N3853" s="241"/>
      <c r="O3853" s="241"/>
      <c r="P3853" s="241"/>
      <c r="Q3853" s="241"/>
      <c r="R3853" s="241"/>
      <c r="S3853" s="241"/>
      <c r="T3853" s="242"/>
      <c r="AT3853" s="243" t="s">
        <v>272</v>
      </c>
      <c r="AU3853" s="243" t="s">
        <v>91</v>
      </c>
      <c r="AV3853" s="15" t="s">
        <v>91</v>
      </c>
      <c r="AW3853" s="15" t="s">
        <v>38</v>
      </c>
      <c r="AX3853" s="15" t="s">
        <v>82</v>
      </c>
      <c r="AY3853" s="243" t="s">
        <v>262</v>
      </c>
    </row>
    <row r="3854" spans="1:65" s="15" customFormat="1" ht="10">
      <c r="B3854" s="233"/>
      <c r="C3854" s="234"/>
      <c r="D3854" s="208" t="s">
        <v>272</v>
      </c>
      <c r="E3854" s="235" t="s">
        <v>44</v>
      </c>
      <c r="F3854" s="236" t="s">
        <v>1713</v>
      </c>
      <c r="G3854" s="234"/>
      <c r="H3854" s="237">
        <v>-3.52</v>
      </c>
      <c r="I3854" s="238"/>
      <c r="J3854" s="234"/>
      <c r="K3854" s="234"/>
      <c r="L3854" s="239"/>
      <c r="M3854" s="240"/>
      <c r="N3854" s="241"/>
      <c r="O3854" s="241"/>
      <c r="P3854" s="241"/>
      <c r="Q3854" s="241"/>
      <c r="R3854" s="241"/>
      <c r="S3854" s="241"/>
      <c r="T3854" s="242"/>
      <c r="AT3854" s="243" t="s">
        <v>272</v>
      </c>
      <c r="AU3854" s="243" t="s">
        <v>91</v>
      </c>
      <c r="AV3854" s="15" t="s">
        <v>91</v>
      </c>
      <c r="AW3854" s="15" t="s">
        <v>38</v>
      </c>
      <c r="AX3854" s="15" t="s">
        <v>82</v>
      </c>
      <c r="AY3854" s="243" t="s">
        <v>262</v>
      </c>
    </row>
    <row r="3855" spans="1:65" s="16" customFormat="1" ht="10">
      <c r="B3855" s="244"/>
      <c r="C3855" s="245"/>
      <c r="D3855" s="208" t="s">
        <v>272</v>
      </c>
      <c r="E3855" s="246" t="s">
        <v>44</v>
      </c>
      <c r="F3855" s="247" t="s">
        <v>291</v>
      </c>
      <c r="G3855" s="245"/>
      <c r="H3855" s="248">
        <v>101.521</v>
      </c>
      <c r="I3855" s="249"/>
      <c r="J3855" s="245"/>
      <c r="K3855" s="245"/>
      <c r="L3855" s="250"/>
      <c r="M3855" s="251"/>
      <c r="N3855" s="252"/>
      <c r="O3855" s="252"/>
      <c r="P3855" s="252"/>
      <c r="Q3855" s="252"/>
      <c r="R3855" s="252"/>
      <c r="S3855" s="252"/>
      <c r="T3855" s="253"/>
      <c r="AT3855" s="254" t="s">
        <v>272</v>
      </c>
      <c r="AU3855" s="254" t="s">
        <v>91</v>
      </c>
      <c r="AV3855" s="16" t="s">
        <v>104</v>
      </c>
      <c r="AW3855" s="16" t="s">
        <v>38</v>
      </c>
      <c r="AX3855" s="16" t="s">
        <v>82</v>
      </c>
      <c r="AY3855" s="254" t="s">
        <v>262</v>
      </c>
    </row>
    <row r="3856" spans="1:65" s="13" customFormat="1" ht="10">
      <c r="B3856" s="212"/>
      <c r="C3856" s="213"/>
      <c r="D3856" s="208" t="s">
        <v>272</v>
      </c>
      <c r="E3856" s="214" t="s">
        <v>44</v>
      </c>
      <c r="F3856" s="215" t="s">
        <v>1866</v>
      </c>
      <c r="G3856" s="213"/>
      <c r="H3856" s="214" t="s">
        <v>44</v>
      </c>
      <c r="I3856" s="216"/>
      <c r="J3856" s="213"/>
      <c r="K3856" s="213"/>
      <c r="L3856" s="217"/>
      <c r="M3856" s="218"/>
      <c r="N3856" s="219"/>
      <c r="O3856" s="219"/>
      <c r="P3856" s="219"/>
      <c r="Q3856" s="219"/>
      <c r="R3856" s="219"/>
      <c r="S3856" s="219"/>
      <c r="T3856" s="220"/>
      <c r="AT3856" s="221" t="s">
        <v>272</v>
      </c>
      <c r="AU3856" s="221" t="s">
        <v>91</v>
      </c>
      <c r="AV3856" s="13" t="s">
        <v>89</v>
      </c>
      <c r="AW3856" s="13" t="s">
        <v>38</v>
      </c>
      <c r="AX3856" s="13" t="s">
        <v>82</v>
      </c>
      <c r="AY3856" s="221" t="s">
        <v>262</v>
      </c>
    </row>
    <row r="3857" spans="1:65" s="15" customFormat="1" ht="10">
      <c r="B3857" s="233"/>
      <c r="C3857" s="234"/>
      <c r="D3857" s="208" t="s">
        <v>272</v>
      </c>
      <c r="E3857" s="235" t="s">
        <v>44</v>
      </c>
      <c r="F3857" s="236" t="s">
        <v>1867</v>
      </c>
      <c r="G3857" s="234"/>
      <c r="H3857" s="237">
        <v>203.042</v>
      </c>
      <c r="I3857" s="238"/>
      <c r="J3857" s="234"/>
      <c r="K3857" s="234"/>
      <c r="L3857" s="239"/>
      <c r="M3857" s="240"/>
      <c r="N3857" s="241"/>
      <c r="O3857" s="241"/>
      <c r="P3857" s="241"/>
      <c r="Q3857" s="241"/>
      <c r="R3857" s="241"/>
      <c r="S3857" s="241"/>
      <c r="T3857" s="242"/>
      <c r="AT3857" s="243" t="s">
        <v>272</v>
      </c>
      <c r="AU3857" s="243" t="s">
        <v>91</v>
      </c>
      <c r="AV3857" s="15" t="s">
        <v>91</v>
      </c>
      <c r="AW3857" s="15" t="s">
        <v>38</v>
      </c>
      <c r="AX3857" s="15" t="s">
        <v>89</v>
      </c>
      <c r="AY3857" s="243" t="s">
        <v>262</v>
      </c>
    </row>
    <row r="3858" spans="1:65" s="2" customFormat="1" ht="21.75" customHeight="1">
      <c r="A3858" s="37"/>
      <c r="B3858" s="38"/>
      <c r="C3858" s="195" t="s">
        <v>1891</v>
      </c>
      <c r="D3858" s="195" t="s">
        <v>264</v>
      </c>
      <c r="E3858" s="196" t="s">
        <v>1892</v>
      </c>
      <c r="F3858" s="197" t="s">
        <v>1893</v>
      </c>
      <c r="G3858" s="198" t="s">
        <v>342</v>
      </c>
      <c r="H3858" s="199">
        <v>101.521</v>
      </c>
      <c r="I3858" s="200"/>
      <c r="J3858" s="201">
        <f>ROUND(I3858*H3858,2)</f>
        <v>0</v>
      </c>
      <c r="K3858" s="197" t="s">
        <v>268</v>
      </c>
      <c r="L3858" s="42"/>
      <c r="M3858" s="202" t="s">
        <v>44</v>
      </c>
      <c r="N3858" s="203" t="s">
        <v>53</v>
      </c>
      <c r="O3858" s="67"/>
      <c r="P3858" s="204">
        <f>O3858*H3858</f>
        <v>0</v>
      </c>
      <c r="Q3858" s="204">
        <v>6.9999999999999994E-5</v>
      </c>
      <c r="R3858" s="204">
        <f>Q3858*H3858</f>
        <v>7.1064699999999993E-3</v>
      </c>
      <c r="S3858" s="204">
        <v>0</v>
      </c>
      <c r="T3858" s="205">
        <f>S3858*H3858</f>
        <v>0</v>
      </c>
      <c r="U3858" s="37"/>
      <c r="V3858" s="37"/>
      <c r="W3858" s="37"/>
      <c r="X3858" s="37"/>
      <c r="Y3858" s="37"/>
      <c r="Z3858" s="37"/>
      <c r="AA3858" s="37"/>
      <c r="AB3858" s="37"/>
      <c r="AC3858" s="37"/>
      <c r="AD3858" s="37"/>
      <c r="AE3858" s="37"/>
      <c r="AR3858" s="206" t="s">
        <v>442</v>
      </c>
      <c r="AT3858" s="206" t="s">
        <v>264</v>
      </c>
      <c r="AU3858" s="206" t="s">
        <v>91</v>
      </c>
      <c r="AY3858" s="19" t="s">
        <v>262</v>
      </c>
      <c r="BE3858" s="207">
        <f>IF(N3858="základní",J3858,0)</f>
        <v>0</v>
      </c>
      <c r="BF3858" s="207">
        <f>IF(N3858="snížená",J3858,0)</f>
        <v>0</v>
      </c>
      <c r="BG3858" s="207">
        <f>IF(N3858="zákl. přenesená",J3858,0)</f>
        <v>0</v>
      </c>
      <c r="BH3858" s="207">
        <f>IF(N3858="sníž. přenesená",J3858,0)</f>
        <v>0</v>
      </c>
      <c r="BI3858" s="207">
        <f>IF(N3858="nulová",J3858,0)</f>
        <v>0</v>
      </c>
      <c r="BJ3858" s="19" t="s">
        <v>89</v>
      </c>
      <c r="BK3858" s="207">
        <f>ROUND(I3858*H3858,2)</f>
        <v>0</v>
      </c>
      <c r="BL3858" s="19" t="s">
        <v>442</v>
      </c>
      <c r="BM3858" s="206" t="s">
        <v>1894</v>
      </c>
    </row>
    <row r="3859" spans="1:65" s="2" customFormat="1" ht="99">
      <c r="A3859" s="37"/>
      <c r="B3859" s="38"/>
      <c r="C3859" s="39"/>
      <c r="D3859" s="208" t="s">
        <v>270</v>
      </c>
      <c r="E3859" s="39"/>
      <c r="F3859" s="209" t="s">
        <v>1841</v>
      </c>
      <c r="G3859" s="39"/>
      <c r="H3859" s="39"/>
      <c r="I3859" s="118"/>
      <c r="J3859" s="39"/>
      <c r="K3859" s="39"/>
      <c r="L3859" s="42"/>
      <c r="M3859" s="210"/>
      <c r="N3859" s="211"/>
      <c r="O3859" s="67"/>
      <c r="P3859" s="67"/>
      <c r="Q3859" s="67"/>
      <c r="R3859" s="67"/>
      <c r="S3859" s="67"/>
      <c r="T3859" s="68"/>
      <c r="U3859" s="37"/>
      <c r="V3859" s="37"/>
      <c r="W3859" s="37"/>
      <c r="X3859" s="37"/>
      <c r="Y3859" s="37"/>
      <c r="Z3859" s="37"/>
      <c r="AA3859" s="37"/>
      <c r="AB3859" s="37"/>
      <c r="AC3859" s="37"/>
      <c r="AD3859" s="37"/>
      <c r="AE3859" s="37"/>
      <c r="AT3859" s="19" t="s">
        <v>270</v>
      </c>
      <c r="AU3859" s="19" t="s">
        <v>91</v>
      </c>
    </row>
    <row r="3860" spans="1:65" s="2" customFormat="1" ht="18">
      <c r="A3860" s="37"/>
      <c r="B3860" s="38"/>
      <c r="C3860" s="39"/>
      <c r="D3860" s="208" t="s">
        <v>421</v>
      </c>
      <c r="E3860" s="39"/>
      <c r="F3860" s="209" t="s">
        <v>1751</v>
      </c>
      <c r="G3860" s="39"/>
      <c r="H3860" s="39"/>
      <c r="I3860" s="118"/>
      <c r="J3860" s="39"/>
      <c r="K3860" s="39"/>
      <c r="L3860" s="42"/>
      <c r="M3860" s="210"/>
      <c r="N3860" s="211"/>
      <c r="O3860" s="67"/>
      <c r="P3860" s="67"/>
      <c r="Q3860" s="67"/>
      <c r="R3860" s="67"/>
      <c r="S3860" s="67"/>
      <c r="T3860" s="68"/>
      <c r="U3860" s="37"/>
      <c r="V3860" s="37"/>
      <c r="W3860" s="37"/>
      <c r="X3860" s="37"/>
      <c r="Y3860" s="37"/>
      <c r="Z3860" s="37"/>
      <c r="AA3860" s="37"/>
      <c r="AB3860" s="37"/>
      <c r="AC3860" s="37"/>
      <c r="AD3860" s="37"/>
      <c r="AE3860" s="37"/>
      <c r="AT3860" s="19" t="s">
        <v>421</v>
      </c>
      <c r="AU3860" s="19" t="s">
        <v>91</v>
      </c>
    </row>
    <row r="3861" spans="1:65" s="13" customFormat="1" ht="10">
      <c r="B3861" s="212"/>
      <c r="C3861" s="213"/>
      <c r="D3861" s="208" t="s">
        <v>272</v>
      </c>
      <c r="E3861" s="214" t="s">
        <v>44</v>
      </c>
      <c r="F3861" s="215" t="s">
        <v>1851</v>
      </c>
      <c r="G3861" s="213"/>
      <c r="H3861" s="214" t="s">
        <v>44</v>
      </c>
      <c r="I3861" s="216"/>
      <c r="J3861" s="213"/>
      <c r="K3861" s="213"/>
      <c r="L3861" s="217"/>
      <c r="M3861" s="218"/>
      <c r="N3861" s="219"/>
      <c r="O3861" s="219"/>
      <c r="P3861" s="219"/>
      <c r="Q3861" s="219"/>
      <c r="R3861" s="219"/>
      <c r="S3861" s="219"/>
      <c r="T3861" s="220"/>
      <c r="AT3861" s="221" t="s">
        <v>272</v>
      </c>
      <c r="AU3861" s="221" t="s">
        <v>91</v>
      </c>
      <c r="AV3861" s="13" t="s">
        <v>89</v>
      </c>
      <c r="AW3861" s="13" t="s">
        <v>38</v>
      </c>
      <c r="AX3861" s="13" t="s">
        <v>82</v>
      </c>
      <c r="AY3861" s="221" t="s">
        <v>262</v>
      </c>
    </row>
    <row r="3862" spans="1:65" s="13" customFormat="1" ht="10">
      <c r="B3862" s="212"/>
      <c r="C3862" s="213"/>
      <c r="D3862" s="208" t="s">
        <v>272</v>
      </c>
      <c r="E3862" s="214" t="s">
        <v>44</v>
      </c>
      <c r="F3862" s="215" t="s">
        <v>1711</v>
      </c>
      <c r="G3862" s="213"/>
      <c r="H3862" s="214" t="s">
        <v>44</v>
      </c>
      <c r="I3862" s="216"/>
      <c r="J3862" s="213"/>
      <c r="K3862" s="213"/>
      <c r="L3862" s="217"/>
      <c r="M3862" s="218"/>
      <c r="N3862" s="219"/>
      <c r="O3862" s="219"/>
      <c r="P3862" s="219"/>
      <c r="Q3862" s="219"/>
      <c r="R3862" s="219"/>
      <c r="S3862" s="219"/>
      <c r="T3862" s="220"/>
      <c r="AT3862" s="221" t="s">
        <v>272</v>
      </c>
      <c r="AU3862" s="221" t="s">
        <v>91</v>
      </c>
      <c r="AV3862" s="13" t="s">
        <v>89</v>
      </c>
      <c r="AW3862" s="13" t="s">
        <v>38</v>
      </c>
      <c r="AX3862" s="13" t="s">
        <v>82</v>
      </c>
      <c r="AY3862" s="221" t="s">
        <v>262</v>
      </c>
    </row>
    <row r="3863" spans="1:65" s="15" customFormat="1" ht="10">
      <c r="B3863" s="233"/>
      <c r="C3863" s="234"/>
      <c r="D3863" s="208" t="s">
        <v>272</v>
      </c>
      <c r="E3863" s="235" t="s">
        <v>44</v>
      </c>
      <c r="F3863" s="236" t="s">
        <v>1780</v>
      </c>
      <c r="G3863" s="234"/>
      <c r="H3863" s="237">
        <v>105.041</v>
      </c>
      <c r="I3863" s="238"/>
      <c r="J3863" s="234"/>
      <c r="K3863" s="234"/>
      <c r="L3863" s="239"/>
      <c r="M3863" s="240"/>
      <c r="N3863" s="241"/>
      <c r="O3863" s="241"/>
      <c r="P3863" s="241"/>
      <c r="Q3863" s="241"/>
      <c r="R3863" s="241"/>
      <c r="S3863" s="241"/>
      <c r="T3863" s="242"/>
      <c r="AT3863" s="243" t="s">
        <v>272</v>
      </c>
      <c r="AU3863" s="243" t="s">
        <v>91</v>
      </c>
      <c r="AV3863" s="15" t="s">
        <v>91</v>
      </c>
      <c r="AW3863" s="15" t="s">
        <v>38</v>
      </c>
      <c r="AX3863" s="15" t="s">
        <v>82</v>
      </c>
      <c r="AY3863" s="243" t="s">
        <v>262</v>
      </c>
    </row>
    <row r="3864" spans="1:65" s="15" customFormat="1" ht="10">
      <c r="B3864" s="233"/>
      <c r="C3864" s="234"/>
      <c r="D3864" s="208" t="s">
        <v>272</v>
      </c>
      <c r="E3864" s="235" t="s">
        <v>44</v>
      </c>
      <c r="F3864" s="236" t="s">
        <v>1713</v>
      </c>
      <c r="G3864" s="234"/>
      <c r="H3864" s="237">
        <v>-3.52</v>
      </c>
      <c r="I3864" s="238"/>
      <c r="J3864" s="234"/>
      <c r="K3864" s="234"/>
      <c r="L3864" s="239"/>
      <c r="M3864" s="240"/>
      <c r="N3864" s="241"/>
      <c r="O3864" s="241"/>
      <c r="P3864" s="241"/>
      <c r="Q3864" s="241"/>
      <c r="R3864" s="241"/>
      <c r="S3864" s="241"/>
      <c r="T3864" s="242"/>
      <c r="AT3864" s="243" t="s">
        <v>272</v>
      </c>
      <c r="AU3864" s="243" t="s">
        <v>91</v>
      </c>
      <c r="AV3864" s="15" t="s">
        <v>91</v>
      </c>
      <c r="AW3864" s="15" t="s">
        <v>38</v>
      </c>
      <c r="AX3864" s="15" t="s">
        <v>82</v>
      </c>
      <c r="AY3864" s="243" t="s">
        <v>262</v>
      </c>
    </row>
    <row r="3865" spans="1:65" s="16" customFormat="1" ht="10">
      <c r="B3865" s="244"/>
      <c r="C3865" s="245"/>
      <c r="D3865" s="208" t="s">
        <v>272</v>
      </c>
      <c r="E3865" s="246" t="s">
        <v>44</v>
      </c>
      <c r="F3865" s="247" t="s">
        <v>291</v>
      </c>
      <c r="G3865" s="245"/>
      <c r="H3865" s="248">
        <v>101.521</v>
      </c>
      <c r="I3865" s="249"/>
      <c r="J3865" s="245"/>
      <c r="K3865" s="245"/>
      <c r="L3865" s="250"/>
      <c r="M3865" s="251"/>
      <c r="N3865" s="252"/>
      <c r="O3865" s="252"/>
      <c r="P3865" s="252"/>
      <c r="Q3865" s="252"/>
      <c r="R3865" s="252"/>
      <c r="S3865" s="252"/>
      <c r="T3865" s="253"/>
      <c r="AT3865" s="254" t="s">
        <v>272</v>
      </c>
      <c r="AU3865" s="254" t="s">
        <v>91</v>
      </c>
      <c r="AV3865" s="16" t="s">
        <v>104</v>
      </c>
      <c r="AW3865" s="16" t="s">
        <v>38</v>
      </c>
      <c r="AX3865" s="16" t="s">
        <v>89</v>
      </c>
      <c r="AY3865" s="254" t="s">
        <v>262</v>
      </c>
    </row>
    <row r="3866" spans="1:65" s="2" customFormat="1" ht="21.75" customHeight="1">
      <c r="A3866" s="37"/>
      <c r="B3866" s="38"/>
      <c r="C3866" s="195" t="s">
        <v>1895</v>
      </c>
      <c r="D3866" s="195" t="s">
        <v>264</v>
      </c>
      <c r="E3866" s="196" t="s">
        <v>1896</v>
      </c>
      <c r="F3866" s="197" t="s">
        <v>1897</v>
      </c>
      <c r="G3866" s="198" t="s">
        <v>342</v>
      </c>
      <c r="H3866" s="199">
        <v>548.68799999999999</v>
      </c>
      <c r="I3866" s="200"/>
      <c r="J3866" s="201">
        <f>ROUND(I3866*H3866,2)</f>
        <v>0</v>
      </c>
      <c r="K3866" s="197" t="s">
        <v>268</v>
      </c>
      <c r="L3866" s="42"/>
      <c r="M3866" s="202" t="s">
        <v>44</v>
      </c>
      <c r="N3866" s="203" t="s">
        <v>53</v>
      </c>
      <c r="O3866" s="67"/>
      <c r="P3866" s="204">
        <f>O3866*H3866</f>
        <v>0</v>
      </c>
      <c r="Q3866" s="204">
        <v>6.9999999999999994E-5</v>
      </c>
      <c r="R3866" s="204">
        <f>Q3866*H3866</f>
        <v>3.8408159999999997E-2</v>
      </c>
      <c r="S3866" s="204">
        <v>0</v>
      </c>
      <c r="T3866" s="205">
        <f>S3866*H3866</f>
        <v>0</v>
      </c>
      <c r="U3866" s="37"/>
      <c r="V3866" s="37"/>
      <c r="W3866" s="37"/>
      <c r="X3866" s="37"/>
      <c r="Y3866" s="37"/>
      <c r="Z3866" s="37"/>
      <c r="AA3866" s="37"/>
      <c r="AB3866" s="37"/>
      <c r="AC3866" s="37"/>
      <c r="AD3866" s="37"/>
      <c r="AE3866" s="37"/>
      <c r="AR3866" s="206" t="s">
        <v>442</v>
      </c>
      <c r="AT3866" s="206" t="s">
        <v>264</v>
      </c>
      <c r="AU3866" s="206" t="s">
        <v>91</v>
      </c>
      <c r="AY3866" s="19" t="s">
        <v>262</v>
      </c>
      <c r="BE3866" s="207">
        <f>IF(N3866="základní",J3866,0)</f>
        <v>0</v>
      </c>
      <c r="BF3866" s="207">
        <f>IF(N3866="snížená",J3866,0)</f>
        <v>0</v>
      </c>
      <c r="BG3866" s="207">
        <f>IF(N3866="zákl. přenesená",J3866,0)</f>
        <v>0</v>
      </c>
      <c r="BH3866" s="207">
        <f>IF(N3866="sníž. přenesená",J3866,0)</f>
        <v>0</v>
      </c>
      <c r="BI3866" s="207">
        <f>IF(N3866="nulová",J3866,0)</f>
        <v>0</v>
      </c>
      <c r="BJ3866" s="19" t="s">
        <v>89</v>
      </c>
      <c r="BK3866" s="207">
        <f>ROUND(I3866*H3866,2)</f>
        <v>0</v>
      </c>
      <c r="BL3866" s="19" t="s">
        <v>442</v>
      </c>
      <c r="BM3866" s="206" t="s">
        <v>1898</v>
      </c>
    </row>
    <row r="3867" spans="1:65" s="2" customFormat="1" ht="99">
      <c r="A3867" s="37"/>
      <c r="B3867" s="38"/>
      <c r="C3867" s="39"/>
      <c r="D3867" s="208" t="s">
        <v>270</v>
      </c>
      <c r="E3867" s="39"/>
      <c r="F3867" s="209" t="s">
        <v>1841</v>
      </c>
      <c r="G3867" s="39"/>
      <c r="H3867" s="39"/>
      <c r="I3867" s="118"/>
      <c r="J3867" s="39"/>
      <c r="K3867" s="39"/>
      <c r="L3867" s="42"/>
      <c r="M3867" s="210"/>
      <c r="N3867" s="211"/>
      <c r="O3867" s="67"/>
      <c r="P3867" s="67"/>
      <c r="Q3867" s="67"/>
      <c r="R3867" s="67"/>
      <c r="S3867" s="67"/>
      <c r="T3867" s="68"/>
      <c r="U3867" s="37"/>
      <c r="V3867" s="37"/>
      <c r="W3867" s="37"/>
      <c r="X3867" s="37"/>
      <c r="Y3867" s="37"/>
      <c r="Z3867" s="37"/>
      <c r="AA3867" s="37"/>
      <c r="AB3867" s="37"/>
      <c r="AC3867" s="37"/>
      <c r="AD3867" s="37"/>
      <c r="AE3867" s="37"/>
      <c r="AT3867" s="19" t="s">
        <v>270</v>
      </c>
      <c r="AU3867" s="19" t="s">
        <v>91</v>
      </c>
    </row>
    <row r="3868" spans="1:65" s="2" customFormat="1" ht="18">
      <c r="A3868" s="37"/>
      <c r="B3868" s="38"/>
      <c r="C3868" s="39"/>
      <c r="D3868" s="208" t="s">
        <v>421</v>
      </c>
      <c r="E3868" s="39"/>
      <c r="F3868" s="209" t="s">
        <v>1736</v>
      </c>
      <c r="G3868" s="39"/>
      <c r="H3868" s="39"/>
      <c r="I3868" s="118"/>
      <c r="J3868" s="39"/>
      <c r="K3868" s="39"/>
      <c r="L3868" s="42"/>
      <c r="M3868" s="210"/>
      <c r="N3868" s="211"/>
      <c r="O3868" s="67"/>
      <c r="P3868" s="67"/>
      <c r="Q3868" s="67"/>
      <c r="R3868" s="67"/>
      <c r="S3868" s="67"/>
      <c r="T3868" s="68"/>
      <c r="U3868" s="37"/>
      <c r="V3868" s="37"/>
      <c r="W3868" s="37"/>
      <c r="X3868" s="37"/>
      <c r="Y3868" s="37"/>
      <c r="Z3868" s="37"/>
      <c r="AA3868" s="37"/>
      <c r="AB3868" s="37"/>
      <c r="AC3868" s="37"/>
      <c r="AD3868" s="37"/>
      <c r="AE3868" s="37"/>
      <c r="AT3868" s="19" t="s">
        <v>421</v>
      </c>
      <c r="AU3868" s="19" t="s">
        <v>91</v>
      </c>
    </row>
    <row r="3869" spans="1:65" s="13" customFormat="1" ht="10">
      <c r="B3869" s="212"/>
      <c r="C3869" s="213"/>
      <c r="D3869" s="208" t="s">
        <v>272</v>
      </c>
      <c r="E3869" s="214" t="s">
        <v>44</v>
      </c>
      <c r="F3869" s="215" t="s">
        <v>1842</v>
      </c>
      <c r="G3869" s="213"/>
      <c r="H3869" s="214" t="s">
        <v>44</v>
      </c>
      <c r="I3869" s="216"/>
      <c r="J3869" s="213"/>
      <c r="K3869" s="213"/>
      <c r="L3869" s="217"/>
      <c r="M3869" s="218"/>
      <c r="N3869" s="219"/>
      <c r="O3869" s="219"/>
      <c r="P3869" s="219"/>
      <c r="Q3869" s="219"/>
      <c r="R3869" s="219"/>
      <c r="S3869" s="219"/>
      <c r="T3869" s="220"/>
      <c r="AT3869" s="221" t="s">
        <v>272</v>
      </c>
      <c r="AU3869" s="221" t="s">
        <v>91</v>
      </c>
      <c r="AV3869" s="13" t="s">
        <v>89</v>
      </c>
      <c r="AW3869" s="13" t="s">
        <v>38</v>
      </c>
      <c r="AX3869" s="13" t="s">
        <v>82</v>
      </c>
      <c r="AY3869" s="221" t="s">
        <v>262</v>
      </c>
    </row>
    <row r="3870" spans="1:65" s="13" customFormat="1" ht="10">
      <c r="B3870" s="212"/>
      <c r="C3870" s="213"/>
      <c r="D3870" s="208" t="s">
        <v>272</v>
      </c>
      <c r="E3870" s="214" t="s">
        <v>44</v>
      </c>
      <c r="F3870" s="215" t="s">
        <v>1705</v>
      </c>
      <c r="G3870" s="213"/>
      <c r="H3870" s="214" t="s">
        <v>44</v>
      </c>
      <c r="I3870" s="216"/>
      <c r="J3870" s="213"/>
      <c r="K3870" s="213"/>
      <c r="L3870" s="217"/>
      <c r="M3870" s="218"/>
      <c r="N3870" s="219"/>
      <c r="O3870" s="219"/>
      <c r="P3870" s="219"/>
      <c r="Q3870" s="219"/>
      <c r="R3870" s="219"/>
      <c r="S3870" s="219"/>
      <c r="T3870" s="220"/>
      <c r="AT3870" s="221" t="s">
        <v>272</v>
      </c>
      <c r="AU3870" s="221" t="s">
        <v>91</v>
      </c>
      <c r="AV3870" s="13" t="s">
        <v>89</v>
      </c>
      <c r="AW3870" s="13" t="s">
        <v>38</v>
      </c>
      <c r="AX3870" s="13" t="s">
        <v>82</v>
      </c>
      <c r="AY3870" s="221" t="s">
        <v>262</v>
      </c>
    </row>
    <row r="3871" spans="1:65" s="15" customFormat="1" ht="10">
      <c r="B3871" s="233"/>
      <c r="C3871" s="234"/>
      <c r="D3871" s="208" t="s">
        <v>272</v>
      </c>
      <c r="E3871" s="235" t="s">
        <v>44</v>
      </c>
      <c r="F3871" s="236" t="s">
        <v>1706</v>
      </c>
      <c r="G3871" s="234"/>
      <c r="H3871" s="237">
        <v>631.23500000000001</v>
      </c>
      <c r="I3871" s="238"/>
      <c r="J3871" s="234"/>
      <c r="K3871" s="234"/>
      <c r="L3871" s="239"/>
      <c r="M3871" s="240"/>
      <c r="N3871" s="241"/>
      <c r="O3871" s="241"/>
      <c r="P3871" s="241"/>
      <c r="Q3871" s="241"/>
      <c r="R3871" s="241"/>
      <c r="S3871" s="241"/>
      <c r="T3871" s="242"/>
      <c r="AT3871" s="243" t="s">
        <v>272</v>
      </c>
      <c r="AU3871" s="243" t="s">
        <v>91</v>
      </c>
      <c r="AV3871" s="15" t="s">
        <v>91</v>
      </c>
      <c r="AW3871" s="15" t="s">
        <v>38</v>
      </c>
      <c r="AX3871" s="15" t="s">
        <v>82</v>
      </c>
      <c r="AY3871" s="243" t="s">
        <v>262</v>
      </c>
    </row>
    <row r="3872" spans="1:65" s="15" customFormat="1" ht="10">
      <c r="B3872" s="233"/>
      <c r="C3872" s="234"/>
      <c r="D3872" s="208" t="s">
        <v>272</v>
      </c>
      <c r="E3872" s="235" t="s">
        <v>44</v>
      </c>
      <c r="F3872" s="236" t="s">
        <v>1707</v>
      </c>
      <c r="G3872" s="234"/>
      <c r="H3872" s="237">
        <v>22.8</v>
      </c>
      <c r="I3872" s="238"/>
      <c r="J3872" s="234"/>
      <c r="K3872" s="234"/>
      <c r="L3872" s="239"/>
      <c r="M3872" s="240"/>
      <c r="N3872" s="241"/>
      <c r="O3872" s="241"/>
      <c r="P3872" s="241"/>
      <c r="Q3872" s="241"/>
      <c r="R3872" s="241"/>
      <c r="S3872" s="241"/>
      <c r="T3872" s="242"/>
      <c r="AT3872" s="243" t="s">
        <v>272</v>
      </c>
      <c r="AU3872" s="243" t="s">
        <v>91</v>
      </c>
      <c r="AV3872" s="15" t="s">
        <v>91</v>
      </c>
      <c r="AW3872" s="15" t="s">
        <v>38</v>
      </c>
      <c r="AX3872" s="15" t="s">
        <v>82</v>
      </c>
      <c r="AY3872" s="243" t="s">
        <v>262</v>
      </c>
    </row>
    <row r="3873" spans="1:65" s="15" customFormat="1" ht="10">
      <c r="B3873" s="233"/>
      <c r="C3873" s="234"/>
      <c r="D3873" s="208" t="s">
        <v>272</v>
      </c>
      <c r="E3873" s="235" t="s">
        <v>44</v>
      </c>
      <c r="F3873" s="236" t="s">
        <v>1708</v>
      </c>
      <c r="G3873" s="234"/>
      <c r="H3873" s="237">
        <v>-2.25</v>
      </c>
      <c r="I3873" s="238"/>
      <c r="J3873" s="234"/>
      <c r="K3873" s="234"/>
      <c r="L3873" s="239"/>
      <c r="M3873" s="240"/>
      <c r="N3873" s="241"/>
      <c r="O3873" s="241"/>
      <c r="P3873" s="241"/>
      <c r="Q3873" s="241"/>
      <c r="R3873" s="241"/>
      <c r="S3873" s="241"/>
      <c r="T3873" s="242"/>
      <c r="AT3873" s="243" t="s">
        <v>272</v>
      </c>
      <c r="AU3873" s="243" t="s">
        <v>91</v>
      </c>
      <c r="AV3873" s="15" t="s">
        <v>91</v>
      </c>
      <c r="AW3873" s="15" t="s">
        <v>38</v>
      </c>
      <c r="AX3873" s="15" t="s">
        <v>82</v>
      </c>
      <c r="AY3873" s="243" t="s">
        <v>262</v>
      </c>
    </row>
    <row r="3874" spans="1:65" s="15" customFormat="1" ht="10">
      <c r="B3874" s="233"/>
      <c r="C3874" s="234"/>
      <c r="D3874" s="208" t="s">
        <v>272</v>
      </c>
      <c r="E3874" s="235" t="s">
        <v>44</v>
      </c>
      <c r="F3874" s="236" t="s">
        <v>1709</v>
      </c>
      <c r="G3874" s="234"/>
      <c r="H3874" s="237">
        <v>-110.78100000000001</v>
      </c>
      <c r="I3874" s="238"/>
      <c r="J3874" s="234"/>
      <c r="K3874" s="234"/>
      <c r="L3874" s="239"/>
      <c r="M3874" s="240"/>
      <c r="N3874" s="241"/>
      <c r="O3874" s="241"/>
      <c r="P3874" s="241"/>
      <c r="Q3874" s="241"/>
      <c r="R3874" s="241"/>
      <c r="S3874" s="241"/>
      <c r="T3874" s="242"/>
      <c r="AT3874" s="243" t="s">
        <v>272</v>
      </c>
      <c r="AU3874" s="243" t="s">
        <v>91</v>
      </c>
      <c r="AV3874" s="15" t="s">
        <v>91</v>
      </c>
      <c r="AW3874" s="15" t="s">
        <v>38</v>
      </c>
      <c r="AX3874" s="15" t="s">
        <v>82</v>
      </c>
      <c r="AY3874" s="243" t="s">
        <v>262</v>
      </c>
    </row>
    <row r="3875" spans="1:65" s="15" customFormat="1" ht="10">
      <c r="B3875" s="233"/>
      <c r="C3875" s="234"/>
      <c r="D3875" s="208" t="s">
        <v>272</v>
      </c>
      <c r="E3875" s="235" t="s">
        <v>44</v>
      </c>
      <c r="F3875" s="236" t="s">
        <v>1843</v>
      </c>
      <c r="G3875" s="234"/>
      <c r="H3875" s="237">
        <v>7.6840000000000002</v>
      </c>
      <c r="I3875" s="238"/>
      <c r="J3875" s="234"/>
      <c r="K3875" s="234"/>
      <c r="L3875" s="239"/>
      <c r="M3875" s="240"/>
      <c r="N3875" s="241"/>
      <c r="O3875" s="241"/>
      <c r="P3875" s="241"/>
      <c r="Q3875" s="241"/>
      <c r="R3875" s="241"/>
      <c r="S3875" s="241"/>
      <c r="T3875" s="242"/>
      <c r="AT3875" s="243" t="s">
        <v>272</v>
      </c>
      <c r="AU3875" s="243" t="s">
        <v>91</v>
      </c>
      <c r="AV3875" s="15" t="s">
        <v>91</v>
      </c>
      <c r="AW3875" s="15" t="s">
        <v>38</v>
      </c>
      <c r="AX3875" s="15" t="s">
        <v>82</v>
      </c>
      <c r="AY3875" s="243" t="s">
        <v>262</v>
      </c>
    </row>
    <row r="3876" spans="1:65" s="16" customFormat="1" ht="10">
      <c r="B3876" s="244"/>
      <c r="C3876" s="245"/>
      <c r="D3876" s="208" t="s">
        <v>272</v>
      </c>
      <c r="E3876" s="246" t="s">
        <v>44</v>
      </c>
      <c r="F3876" s="247" t="s">
        <v>291</v>
      </c>
      <c r="G3876" s="245"/>
      <c r="H3876" s="248">
        <v>548.68799999999987</v>
      </c>
      <c r="I3876" s="249"/>
      <c r="J3876" s="245"/>
      <c r="K3876" s="245"/>
      <c r="L3876" s="250"/>
      <c r="M3876" s="251"/>
      <c r="N3876" s="252"/>
      <c r="O3876" s="252"/>
      <c r="P3876" s="252"/>
      <c r="Q3876" s="252"/>
      <c r="R3876" s="252"/>
      <c r="S3876" s="252"/>
      <c r="T3876" s="253"/>
      <c r="AT3876" s="254" t="s">
        <v>272</v>
      </c>
      <c r="AU3876" s="254" t="s">
        <v>91</v>
      </c>
      <c r="AV3876" s="16" t="s">
        <v>104</v>
      </c>
      <c r="AW3876" s="16" t="s">
        <v>38</v>
      </c>
      <c r="AX3876" s="16" t="s">
        <v>89</v>
      </c>
      <c r="AY3876" s="254" t="s">
        <v>262</v>
      </c>
    </row>
    <row r="3877" spans="1:65" s="2" customFormat="1" ht="16.5" customHeight="1">
      <c r="A3877" s="37"/>
      <c r="B3877" s="38"/>
      <c r="C3877" s="195" t="s">
        <v>1899</v>
      </c>
      <c r="D3877" s="195" t="s">
        <v>264</v>
      </c>
      <c r="E3877" s="196" t="s">
        <v>1900</v>
      </c>
      <c r="F3877" s="197" t="s">
        <v>1901</v>
      </c>
      <c r="G3877" s="198" t="s">
        <v>342</v>
      </c>
      <c r="H3877" s="199">
        <v>548.68799999999999</v>
      </c>
      <c r="I3877" s="200"/>
      <c r="J3877" s="201">
        <f>ROUND(I3877*H3877,2)</f>
        <v>0</v>
      </c>
      <c r="K3877" s="197" t="s">
        <v>268</v>
      </c>
      <c r="L3877" s="42"/>
      <c r="M3877" s="202" t="s">
        <v>44</v>
      </c>
      <c r="N3877" s="203" t="s">
        <v>53</v>
      </c>
      <c r="O3877" s="67"/>
      <c r="P3877" s="204">
        <f>O3877*H3877</f>
        <v>0</v>
      </c>
      <c r="Q3877" s="204">
        <v>2.0400000000000001E-3</v>
      </c>
      <c r="R3877" s="204">
        <f>Q3877*H3877</f>
        <v>1.11932352</v>
      </c>
      <c r="S3877" s="204">
        <v>0</v>
      </c>
      <c r="T3877" s="205">
        <f>S3877*H3877</f>
        <v>0</v>
      </c>
      <c r="U3877" s="37"/>
      <c r="V3877" s="37"/>
      <c r="W3877" s="37"/>
      <c r="X3877" s="37"/>
      <c r="Y3877" s="37"/>
      <c r="Z3877" s="37"/>
      <c r="AA3877" s="37"/>
      <c r="AB3877" s="37"/>
      <c r="AC3877" s="37"/>
      <c r="AD3877" s="37"/>
      <c r="AE3877" s="37"/>
      <c r="AR3877" s="206" t="s">
        <v>442</v>
      </c>
      <c r="AT3877" s="206" t="s">
        <v>264</v>
      </c>
      <c r="AU3877" s="206" t="s">
        <v>91</v>
      </c>
      <c r="AY3877" s="19" t="s">
        <v>262</v>
      </c>
      <c r="BE3877" s="207">
        <f>IF(N3877="základní",J3877,0)</f>
        <v>0</v>
      </c>
      <c r="BF3877" s="207">
        <f>IF(N3877="snížená",J3877,0)</f>
        <v>0</v>
      </c>
      <c r="BG3877" s="207">
        <f>IF(N3877="zákl. přenesená",J3877,0)</f>
        <v>0</v>
      </c>
      <c r="BH3877" s="207">
        <f>IF(N3877="sníž. přenesená",J3877,0)</f>
        <v>0</v>
      </c>
      <c r="BI3877" s="207">
        <f>IF(N3877="nulová",J3877,0)</f>
        <v>0</v>
      </c>
      <c r="BJ3877" s="19" t="s">
        <v>89</v>
      </c>
      <c r="BK3877" s="207">
        <f>ROUND(I3877*H3877,2)</f>
        <v>0</v>
      </c>
      <c r="BL3877" s="19" t="s">
        <v>442</v>
      </c>
      <c r="BM3877" s="206" t="s">
        <v>1902</v>
      </c>
    </row>
    <row r="3878" spans="1:65" s="2" customFormat="1" ht="99">
      <c r="A3878" s="37"/>
      <c r="B3878" s="38"/>
      <c r="C3878" s="39"/>
      <c r="D3878" s="208" t="s">
        <v>270</v>
      </c>
      <c r="E3878" s="39"/>
      <c r="F3878" s="209" t="s">
        <v>1841</v>
      </c>
      <c r="G3878" s="39"/>
      <c r="H3878" s="39"/>
      <c r="I3878" s="118"/>
      <c r="J3878" s="39"/>
      <c r="K3878" s="39"/>
      <c r="L3878" s="42"/>
      <c r="M3878" s="210"/>
      <c r="N3878" s="211"/>
      <c r="O3878" s="67"/>
      <c r="P3878" s="67"/>
      <c r="Q3878" s="67"/>
      <c r="R3878" s="67"/>
      <c r="S3878" s="67"/>
      <c r="T3878" s="68"/>
      <c r="U3878" s="37"/>
      <c r="V3878" s="37"/>
      <c r="W3878" s="37"/>
      <c r="X3878" s="37"/>
      <c r="Y3878" s="37"/>
      <c r="Z3878" s="37"/>
      <c r="AA3878" s="37"/>
      <c r="AB3878" s="37"/>
      <c r="AC3878" s="37"/>
      <c r="AD3878" s="37"/>
      <c r="AE3878" s="37"/>
      <c r="AT3878" s="19" t="s">
        <v>270</v>
      </c>
      <c r="AU3878" s="19" t="s">
        <v>91</v>
      </c>
    </row>
    <row r="3879" spans="1:65" s="2" customFormat="1" ht="18">
      <c r="A3879" s="37"/>
      <c r="B3879" s="38"/>
      <c r="C3879" s="39"/>
      <c r="D3879" s="208" t="s">
        <v>421</v>
      </c>
      <c r="E3879" s="39"/>
      <c r="F3879" s="209" t="s">
        <v>1736</v>
      </c>
      <c r="G3879" s="39"/>
      <c r="H3879" s="39"/>
      <c r="I3879" s="118"/>
      <c r="J3879" s="39"/>
      <c r="K3879" s="39"/>
      <c r="L3879" s="42"/>
      <c r="M3879" s="210"/>
      <c r="N3879" s="211"/>
      <c r="O3879" s="67"/>
      <c r="P3879" s="67"/>
      <c r="Q3879" s="67"/>
      <c r="R3879" s="67"/>
      <c r="S3879" s="67"/>
      <c r="T3879" s="68"/>
      <c r="U3879" s="37"/>
      <c r="V3879" s="37"/>
      <c r="W3879" s="37"/>
      <c r="X3879" s="37"/>
      <c r="Y3879" s="37"/>
      <c r="Z3879" s="37"/>
      <c r="AA3879" s="37"/>
      <c r="AB3879" s="37"/>
      <c r="AC3879" s="37"/>
      <c r="AD3879" s="37"/>
      <c r="AE3879" s="37"/>
      <c r="AT3879" s="19" t="s">
        <v>421</v>
      </c>
      <c r="AU3879" s="19" t="s">
        <v>91</v>
      </c>
    </row>
    <row r="3880" spans="1:65" s="13" customFormat="1" ht="10">
      <c r="B3880" s="212"/>
      <c r="C3880" s="213"/>
      <c r="D3880" s="208" t="s">
        <v>272</v>
      </c>
      <c r="E3880" s="214" t="s">
        <v>44</v>
      </c>
      <c r="F3880" s="215" t="s">
        <v>1903</v>
      </c>
      <c r="G3880" s="213"/>
      <c r="H3880" s="214" t="s">
        <v>44</v>
      </c>
      <c r="I3880" s="216"/>
      <c r="J3880" s="213"/>
      <c r="K3880" s="213"/>
      <c r="L3880" s="217"/>
      <c r="M3880" s="218"/>
      <c r="N3880" s="219"/>
      <c r="O3880" s="219"/>
      <c r="P3880" s="219"/>
      <c r="Q3880" s="219"/>
      <c r="R3880" s="219"/>
      <c r="S3880" s="219"/>
      <c r="T3880" s="220"/>
      <c r="AT3880" s="221" t="s">
        <v>272</v>
      </c>
      <c r="AU3880" s="221" t="s">
        <v>91</v>
      </c>
      <c r="AV3880" s="13" t="s">
        <v>89</v>
      </c>
      <c r="AW3880" s="13" t="s">
        <v>38</v>
      </c>
      <c r="AX3880" s="13" t="s">
        <v>82</v>
      </c>
      <c r="AY3880" s="221" t="s">
        <v>262</v>
      </c>
    </row>
    <row r="3881" spans="1:65" s="13" customFormat="1" ht="10">
      <c r="B3881" s="212"/>
      <c r="C3881" s="213"/>
      <c r="D3881" s="208" t="s">
        <v>272</v>
      </c>
      <c r="E3881" s="214" t="s">
        <v>44</v>
      </c>
      <c r="F3881" s="215" t="s">
        <v>1705</v>
      </c>
      <c r="G3881" s="213"/>
      <c r="H3881" s="214" t="s">
        <v>44</v>
      </c>
      <c r="I3881" s="216"/>
      <c r="J3881" s="213"/>
      <c r="K3881" s="213"/>
      <c r="L3881" s="217"/>
      <c r="M3881" s="218"/>
      <c r="N3881" s="219"/>
      <c r="O3881" s="219"/>
      <c r="P3881" s="219"/>
      <c r="Q3881" s="219"/>
      <c r="R3881" s="219"/>
      <c r="S3881" s="219"/>
      <c r="T3881" s="220"/>
      <c r="AT3881" s="221" t="s">
        <v>272</v>
      </c>
      <c r="AU3881" s="221" t="s">
        <v>91</v>
      </c>
      <c r="AV3881" s="13" t="s">
        <v>89</v>
      </c>
      <c r="AW3881" s="13" t="s">
        <v>38</v>
      </c>
      <c r="AX3881" s="13" t="s">
        <v>82</v>
      </c>
      <c r="AY3881" s="221" t="s">
        <v>262</v>
      </c>
    </row>
    <row r="3882" spans="1:65" s="15" customFormat="1" ht="10">
      <c r="B3882" s="233"/>
      <c r="C3882" s="234"/>
      <c r="D3882" s="208" t="s">
        <v>272</v>
      </c>
      <c r="E3882" s="235" t="s">
        <v>44</v>
      </c>
      <c r="F3882" s="236" t="s">
        <v>1706</v>
      </c>
      <c r="G3882" s="234"/>
      <c r="H3882" s="237">
        <v>631.23500000000001</v>
      </c>
      <c r="I3882" s="238"/>
      <c r="J3882" s="234"/>
      <c r="K3882" s="234"/>
      <c r="L3882" s="239"/>
      <c r="M3882" s="240"/>
      <c r="N3882" s="241"/>
      <c r="O3882" s="241"/>
      <c r="P3882" s="241"/>
      <c r="Q3882" s="241"/>
      <c r="R3882" s="241"/>
      <c r="S3882" s="241"/>
      <c r="T3882" s="242"/>
      <c r="AT3882" s="243" t="s">
        <v>272</v>
      </c>
      <c r="AU3882" s="243" t="s">
        <v>91</v>
      </c>
      <c r="AV3882" s="15" t="s">
        <v>91</v>
      </c>
      <c r="AW3882" s="15" t="s">
        <v>38</v>
      </c>
      <c r="AX3882" s="15" t="s">
        <v>82</v>
      </c>
      <c r="AY3882" s="243" t="s">
        <v>262</v>
      </c>
    </row>
    <row r="3883" spans="1:65" s="15" customFormat="1" ht="10">
      <c r="B3883" s="233"/>
      <c r="C3883" s="234"/>
      <c r="D3883" s="208" t="s">
        <v>272</v>
      </c>
      <c r="E3883" s="235" t="s">
        <v>44</v>
      </c>
      <c r="F3883" s="236" t="s">
        <v>1707</v>
      </c>
      <c r="G3883" s="234"/>
      <c r="H3883" s="237">
        <v>22.8</v>
      </c>
      <c r="I3883" s="238"/>
      <c r="J3883" s="234"/>
      <c r="K3883" s="234"/>
      <c r="L3883" s="239"/>
      <c r="M3883" s="240"/>
      <c r="N3883" s="241"/>
      <c r="O3883" s="241"/>
      <c r="P3883" s="241"/>
      <c r="Q3883" s="241"/>
      <c r="R3883" s="241"/>
      <c r="S3883" s="241"/>
      <c r="T3883" s="242"/>
      <c r="AT3883" s="243" t="s">
        <v>272</v>
      </c>
      <c r="AU3883" s="243" t="s">
        <v>91</v>
      </c>
      <c r="AV3883" s="15" t="s">
        <v>91</v>
      </c>
      <c r="AW3883" s="15" t="s">
        <v>38</v>
      </c>
      <c r="AX3883" s="15" t="s">
        <v>82</v>
      </c>
      <c r="AY3883" s="243" t="s">
        <v>262</v>
      </c>
    </row>
    <row r="3884" spans="1:65" s="15" customFormat="1" ht="10">
      <c r="B3884" s="233"/>
      <c r="C3884" s="234"/>
      <c r="D3884" s="208" t="s">
        <v>272</v>
      </c>
      <c r="E3884" s="235" t="s">
        <v>44</v>
      </c>
      <c r="F3884" s="236" t="s">
        <v>1708</v>
      </c>
      <c r="G3884" s="234"/>
      <c r="H3884" s="237">
        <v>-2.25</v>
      </c>
      <c r="I3884" s="238"/>
      <c r="J3884" s="234"/>
      <c r="K3884" s="234"/>
      <c r="L3884" s="239"/>
      <c r="M3884" s="240"/>
      <c r="N3884" s="241"/>
      <c r="O3884" s="241"/>
      <c r="P3884" s="241"/>
      <c r="Q3884" s="241"/>
      <c r="R3884" s="241"/>
      <c r="S3884" s="241"/>
      <c r="T3884" s="242"/>
      <c r="AT3884" s="243" t="s">
        <v>272</v>
      </c>
      <c r="AU3884" s="243" t="s">
        <v>91</v>
      </c>
      <c r="AV3884" s="15" t="s">
        <v>91</v>
      </c>
      <c r="AW3884" s="15" t="s">
        <v>38</v>
      </c>
      <c r="AX3884" s="15" t="s">
        <v>82</v>
      </c>
      <c r="AY3884" s="243" t="s">
        <v>262</v>
      </c>
    </row>
    <row r="3885" spans="1:65" s="15" customFormat="1" ht="10">
      <c r="B3885" s="233"/>
      <c r="C3885" s="234"/>
      <c r="D3885" s="208" t="s">
        <v>272</v>
      </c>
      <c r="E3885" s="235" t="s">
        <v>44</v>
      </c>
      <c r="F3885" s="236" t="s">
        <v>1709</v>
      </c>
      <c r="G3885" s="234"/>
      <c r="H3885" s="237">
        <v>-110.78100000000001</v>
      </c>
      <c r="I3885" s="238"/>
      <c r="J3885" s="234"/>
      <c r="K3885" s="234"/>
      <c r="L3885" s="239"/>
      <c r="M3885" s="240"/>
      <c r="N3885" s="241"/>
      <c r="O3885" s="241"/>
      <c r="P3885" s="241"/>
      <c r="Q3885" s="241"/>
      <c r="R3885" s="241"/>
      <c r="S3885" s="241"/>
      <c r="T3885" s="242"/>
      <c r="AT3885" s="243" t="s">
        <v>272</v>
      </c>
      <c r="AU3885" s="243" t="s">
        <v>91</v>
      </c>
      <c r="AV3885" s="15" t="s">
        <v>91</v>
      </c>
      <c r="AW3885" s="15" t="s">
        <v>38</v>
      </c>
      <c r="AX3885" s="15" t="s">
        <v>82</v>
      </c>
      <c r="AY3885" s="243" t="s">
        <v>262</v>
      </c>
    </row>
    <row r="3886" spans="1:65" s="15" customFormat="1" ht="10">
      <c r="B3886" s="233"/>
      <c r="C3886" s="234"/>
      <c r="D3886" s="208" t="s">
        <v>272</v>
      </c>
      <c r="E3886" s="235" t="s">
        <v>44</v>
      </c>
      <c r="F3886" s="236" t="s">
        <v>1843</v>
      </c>
      <c r="G3886" s="234"/>
      <c r="H3886" s="237">
        <v>7.6840000000000002</v>
      </c>
      <c r="I3886" s="238"/>
      <c r="J3886" s="234"/>
      <c r="K3886" s="234"/>
      <c r="L3886" s="239"/>
      <c r="M3886" s="240"/>
      <c r="N3886" s="241"/>
      <c r="O3886" s="241"/>
      <c r="P3886" s="241"/>
      <c r="Q3886" s="241"/>
      <c r="R3886" s="241"/>
      <c r="S3886" s="241"/>
      <c r="T3886" s="242"/>
      <c r="AT3886" s="243" t="s">
        <v>272</v>
      </c>
      <c r="AU3886" s="243" t="s">
        <v>91</v>
      </c>
      <c r="AV3886" s="15" t="s">
        <v>91</v>
      </c>
      <c r="AW3886" s="15" t="s">
        <v>38</v>
      </c>
      <c r="AX3886" s="15" t="s">
        <v>82</v>
      </c>
      <c r="AY3886" s="243" t="s">
        <v>262</v>
      </c>
    </row>
    <row r="3887" spans="1:65" s="16" customFormat="1" ht="10">
      <c r="B3887" s="244"/>
      <c r="C3887" s="245"/>
      <c r="D3887" s="208" t="s">
        <v>272</v>
      </c>
      <c r="E3887" s="246" t="s">
        <v>44</v>
      </c>
      <c r="F3887" s="247" t="s">
        <v>291</v>
      </c>
      <c r="G3887" s="245"/>
      <c r="H3887" s="248">
        <v>548.68799999999987</v>
      </c>
      <c r="I3887" s="249"/>
      <c r="J3887" s="245"/>
      <c r="K3887" s="245"/>
      <c r="L3887" s="250"/>
      <c r="M3887" s="251"/>
      <c r="N3887" s="252"/>
      <c r="O3887" s="252"/>
      <c r="P3887" s="252"/>
      <c r="Q3887" s="252"/>
      <c r="R3887" s="252"/>
      <c r="S3887" s="252"/>
      <c r="T3887" s="253"/>
      <c r="AT3887" s="254" t="s">
        <v>272</v>
      </c>
      <c r="AU3887" s="254" t="s">
        <v>91</v>
      </c>
      <c r="AV3887" s="16" t="s">
        <v>104</v>
      </c>
      <c r="AW3887" s="16" t="s">
        <v>38</v>
      </c>
      <c r="AX3887" s="16" t="s">
        <v>89</v>
      </c>
      <c r="AY3887" s="254" t="s">
        <v>262</v>
      </c>
    </row>
    <row r="3888" spans="1:65" s="2" customFormat="1" ht="16.5" customHeight="1">
      <c r="A3888" s="37"/>
      <c r="B3888" s="38"/>
      <c r="C3888" s="255" t="s">
        <v>1904</v>
      </c>
      <c r="D3888" s="255" t="s">
        <v>633</v>
      </c>
      <c r="E3888" s="256" t="s">
        <v>1905</v>
      </c>
      <c r="F3888" s="257" t="s">
        <v>1906</v>
      </c>
      <c r="G3888" s="258" t="s">
        <v>267</v>
      </c>
      <c r="H3888" s="259">
        <v>57.371000000000002</v>
      </c>
      <c r="I3888" s="260"/>
      <c r="J3888" s="261">
        <f>ROUND(I3888*H3888,2)</f>
        <v>0</v>
      </c>
      <c r="K3888" s="257" t="s">
        <v>268</v>
      </c>
      <c r="L3888" s="262"/>
      <c r="M3888" s="263" t="s">
        <v>44</v>
      </c>
      <c r="N3888" s="264" t="s">
        <v>53</v>
      </c>
      <c r="O3888" s="67"/>
      <c r="P3888" s="204">
        <f>O3888*H3888</f>
        <v>0</v>
      </c>
      <c r="Q3888" s="204">
        <v>0.02</v>
      </c>
      <c r="R3888" s="204">
        <f>Q3888*H3888</f>
        <v>1.1474200000000001</v>
      </c>
      <c r="S3888" s="204">
        <v>0</v>
      </c>
      <c r="T3888" s="205">
        <f>S3888*H3888</f>
        <v>0</v>
      </c>
      <c r="U3888" s="37"/>
      <c r="V3888" s="37"/>
      <c r="W3888" s="37"/>
      <c r="X3888" s="37"/>
      <c r="Y3888" s="37"/>
      <c r="Z3888" s="37"/>
      <c r="AA3888" s="37"/>
      <c r="AB3888" s="37"/>
      <c r="AC3888" s="37"/>
      <c r="AD3888" s="37"/>
      <c r="AE3888" s="37"/>
      <c r="AR3888" s="206" t="s">
        <v>619</v>
      </c>
      <c r="AT3888" s="206" t="s">
        <v>633</v>
      </c>
      <c r="AU3888" s="206" t="s">
        <v>91</v>
      </c>
      <c r="AY3888" s="19" t="s">
        <v>262</v>
      </c>
      <c r="BE3888" s="207">
        <f>IF(N3888="základní",J3888,0)</f>
        <v>0</v>
      </c>
      <c r="BF3888" s="207">
        <f>IF(N3888="snížená",J3888,0)</f>
        <v>0</v>
      </c>
      <c r="BG3888" s="207">
        <f>IF(N3888="zákl. přenesená",J3888,0)</f>
        <v>0</v>
      </c>
      <c r="BH3888" s="207">
        <f>IF(N3888="sníž. přenesená",J3888,0)</f>
        <v>0</v>
      </c>
      <c r="BI3888" s="207">
        <f>IF(N3888="nulová",J3888,0)</f>
        <v>0</v>
      </c>
      <c r="BJ3888" s="19" t="s">
        <v>89</v>
      </c>
      <c r="BK3888" s="207">
        <f>ROUND(I3888*H3888,2)</f>
        <v>0</v>
      </c>
      <c r="BL3888" s="19" t="s">
        <v>442</v>
      </c>
      <c r="BM3888" s="206" t="s">
        <v>1907</v>
      </c>
    </row>
    <row r="3889" spans="1:65" s="2" customFormat="1" ht="18">
      <c r="A3889" s="37"/>
      <c r="B3889" s="38"/>
      <c r="C3889" s="39"/>
      <c r="D3889" s="208" t="s">
        <v>421</v>
      </c>
      <c r="E3889" s="39"/>
      <c r="F3889" s="209" t="s">
        <v>1736</v>
      </c>
      <c r="G3889" s="39"/>
      <c r="H3889" s="39"/>
      <c r="I3889" s="118"/>
      <c r="J3889" s="39"/>
      <c r="K3889" s="39"/>
      <c r="L3889" s="42"/>
      <c r="M3889" s="210"/>
      <c r="N3889" s="211"/>
      <c r="O3889" s="67"/>
      <c r="P3889" s="67"/>
      <c r="Q3889" s="67"/>
      <c r="R3889" s="67"/>
      <c r="S3889" s="67"/>
      <c r="T3889" s="68"/>
      <c r="U3889" s="37"/>
      <c r="V3889" s="37"/>
      <c r="W3889" s="37"/>
      <c r="X3889" s="37"/>
      <c r="Y3889" s="37"/>
      <c r="Z3889" s="37"/>
      <c r="AA3889" s="37"/>
      <c r="AB3889" s="37"/>
      <c r="AC3889" s="37"/>
      <c r="AD3889" s="37"/>
      <c r="AE3889" s="37"/>
      <c r="AT3889" s="19" t="s">
        <v>421</v>
      </c>
      <c r="AU3889" s="19" t="s">
        <v>91</v>
      </c>
    </row>
    <row r="3890" spans="1:65" s="13" customFormat="1" ht="10">
      <c r="B3890" s="212"/>
      <c r="C3890" s="213"/>
      <c r="D3890" s="208" t="s">
        <v>272</v>
      </c>
      <c r="E3890" s="214" t="s">
        <v>44</v>
      </c>
      <c r="F3890" s="215" t="s">
        <v>1903</v>
      </c>
      <c r="G3890" s="213"/>
      <c r="H3890" s="214" t="s">
        <v>44</v>
      </c>
      <c r="I3890" s="216"/>
      <c r="J3890" s="213"/>
      <c r="K3890" s="213"/>
      <c r="L3890" s="217"/>
      <c r="M3890" s="218"/>
      <c r="N3890" s="219"/>
      <c r="O3890" s="219"/>
      <c r="P3890" s="219"/>
      <c r="Q3890" s="219"/>
      <c r="R3890" s="219"/>
      <c r="S3890" s="219"/>
      <c r="T3890" s="220"/>
      <c r="AT3890" s="221" t="s">
        <v>272</v>
      </c>
      <c r="AU3890" s="221" t="s">
        <v>91</v>
      </c>
      <c r="AV3890" s="13" t="s">
        <v>89</v>
      </c>
      <c r="AW3890" s="13" t="s">
        <v>38</v>
      </c>
      <c r="AX3890" s="13" t="s">
        <v>82</v>
      </c>
      <c r="AY3890" s="221" t="s">
        <v>262</v>
      </c>
    </row>
    <row r="3891" spans="1:65" s="13" customFormat="1" ht="10">
      <c r="B3891" s="212"/>
      <c r="C3891" s="213"/>
      <c r="D3891" s="208" t="s">
        <v>272</v>
      </c>
      <c r="E3891" s="214" t="s">
        <v>44</v>
      </c>
      <c r="F3891" s="215" t="s">
        <v>1705</v>
      </c>
      <c r="G3891" s="213"/>
      <c r="H3891" s="214" t="s">
        <v>44</v>
      </c>
      <c r="I3891" s="216"/>
      <c r="J3891" s="213"/>
      <c r="K3891" s="213"/>
      <c r="L3891" s="217"/>
      <c r="M3891" s="218"/>
      <c r="N3891" s="219"/>
      <c r="O3891" s="219"/>
      <c r="P3891" s="219"/>
      <c r="Q3891" s="219"/>
      <c r="R3891" s="219"/>
      <c r="S3891" s="219"/>
      <c r="T3891" s="220"/>
      <c r="AT3891" s="221" t="s">
        <v>272</v>
      </c>
      <c r="AU3891" s="221" t="s">
        <v>91</v>
      </c>
      <c r="AV3891" s="13" t="s">
        <v>89</v>
      </c>
      <c r="AW3891" s="13" t="s">
        <v>38</v>
      </c>
      <c r="AX3891" s="13" t="s">
        <v>82</v>
      </c>
      <c r="AY3891" s="221" t="s">
        <v>262</v>
      </c>
    </row>
    <row r="3892" spans="1:65" s="15" customFormat="1" ht="10">
      <c r="B3892" s="233"/>
      <c r="C3892" s="234"/>
      <c r="D3892" s="208" t="s">
        <v>272</v>
      </c>
      <c r="E3892" s="235" t="s">
        <v>44</v>
      </c>
      <c r="F3892" s="236" t="s">
        <v>1706</v>
      </c>
      <c r="G3892" s="234"/>
      <c r="H3892" s="237">
        <v>631.23500000000001</v>
      </c>
      <c r="I3892" s="238"/>
      <c r="J3892" s="234"/>
      <c r="K3892" s="234"/>
      <c r="L3892" s="239"/>
      <c r="M3892" s="240"/>
      <c r="N3892" s="241"/>
      <c r="O3892" s="241"/>
      <c r="P3892" s="241"/>
      <c r="Q3892" s="241"/>
      <c r="R3892" s="241"/>
      <c r="S3892" s="241"/>
      <c r="T3892" s="242"/>
      <c r="AT3892" s="243" t="s">
        <v>272</v>
      </c>
      <c r="AU3892" s="243" t="s">
        <v>91</v>
      </c>
      <c r="AV3892" s="15" t="s">
        <v>91</v>
      </c>
      <c r="AW3892" s="15" t="s">
        <v>38</v>
      </c>
      <c r="AX3892" s="15" t="s">
        <v>82</v>
      </c>
      <c r="AY3892" s="243" t="s">
        <v>262</v>
      </c>
    </row>
    <row r="3893" spans="1:65" s="15" customFormat="1" ht="10">
      <c r="B3893" s="233"/>
      <c r="C3893" s="234"/>
      <c r="D3893" s="208" t="s">
        <v>272</v>
      </c>
      <c r="E3893" s="235" t="s">
        <v>44</v>
      </c>
      <c r="F3893" s="236" t="s">
        <v>1707</v>
      </c>
      <c r="G3893" s="234"/>
      <c r="H3893" s="237">
        <v>22.8</v>
      </c>
      <c r="I3893" s="238"/>
      <c r="J3893" s="234"/>
      <c r="K3893" s="234"/>
      <c r="L3893" s="239"/>
      <c r="M3893" s="240"/>
      <c r="N3893" s="241"/>
      <c r="O3893" s="241"/>
      <c r="P3893" s="241"/>
      <c r="Q3893" s="241"/>
      <c r="R3893" s="241"/>
      <c r="S3893" s="241"/>
      <c r="T3893" s="242"/>
      <c r="AT3893" s="243" t="s">
        <v>272</v>
      </c>
      <c r="AU3893" s="243" t="s">
        <v>91</v>
      </c>
      <c r="AV3893" s="15" t="s">
        <v>91</v>
      </c>
      <c r="AW3893" s="15" t="s">
        <v>38</v>
      </c>
      <c r="AX3893" s="15" t="s">
        <v>82</v>
      </c>
      <c r="AY3893" s="243" t="s">
        <v>262</v>
      </c>
    </row>
    <row r="3894" spans="1:65" s="15" customFormat="1" ht="10">
      <c r="B3894" s="233"/>
      <c r="C3894" s="234"/>
      <c r="D3894" s="208" t="s">
        <v>272</v>
      </c>
      <c r="E3894" s="235" t="s">
        <v>44</v>
      </c>
      <c r="F3894" s="236" t="s">
        <v>1708</v>
      </c>
      <c r="G3894" s="234"/>
      <c r="H3894" s="237">
        <v>-2.25</v>
      </c>
      <c r="I3894" s="238"/>
      <c r="J3894" s="234"/>
      <c r="K3894" s="234"/>
      <c r="L3894" s="239"/>
      <c r="M3894" s="240"/>
      <c r="N3894" s="241"/>
      <c r="O3894" s="241"/>
      <c r="P3894" s="241"/>
      <c r="Q3894" s="241"/>
      <c r="R3894" s="241"/>
      <c r="S3894" s="241"/>
      <c r="T3894" s="242"/>
      <c r="AT3894" s="243" t="s">
        <v>272</v>
      </c>
      <c r="AU3894" s="243" t="s">
        <v>91</v>
      </c>
      <c r="AV3894" s="15" t="s">
        <v>91</v>
      </c>
      <c r="AW3894" s="15" t="s">
        <v>38</v>
      </c>
      <c r="AX3894" s="15" t="s">
        <v>82</v>
      </c>
      <c r="AY3894" s="243" t="s">
        <v>262</v>
      </c>
    </row>
    <row r="3895" spans="1:65" s="15" customFormat="1" ht="10">
      <c r="B3895" s="233"/>
      <c r="C3895" s="234"/>
      <c r="D3895" s="208" t="s">
        <v>272</v>
      </c>
      <c r="E3895" s="235" t="s">
        <v>44</v>
      </c>
      <c r="F3895" s="236" t="s">
        <v>1709</v>
      </c>
      <c r="G3895" s="234"/>
      <c r="H3895" s="237">
        <v>-110.78100000000001</v>
      </c>
      <c r="I3895" s="238"/>
      <c r="J3895" s="234"/>
      <c r="K3895" s="234"/>
      <c r="L3895" s="239"/>
      <c r="M3895" s="240"/>
      <c r="N3895" s="241"/>
      <c r="O3895" s="241"/>
      <c r="P3895" s="241"/>
      <c r="Q3895" s="241"/>
      <c r="R3895" s="241"/>
      <c r="S3895" s="241"/>
      <c r="T3895" s="242"/>
      <c r="AT3895" s="243" t="s">
        <v>272</v>
      </c>
      <c r="AU3895" s="243" t="s">
        <v>91</v>
      </c>
      <c r="AV3895" s="15" t="s">
        <v>91</v>
      </c>
      <c r="AW3895" s="15" t="s">
        <v>38</v>
      </c>
      <c r="AX3895" s="15" t="s">
        <v>82</v>
      </c>
      <c r="AY3895" s="243" t="s">
        <v>262</v>
      </c>
    </row>
    <row r="3896" spans="1:65" s="15" customFormat="1" ht="10">
      <c r="B3896" s="233"/>
      <c r="C3896" s="234"/>
      <c r="D3896" s="208" t="s">
        <v>272</v>
      </c>
      <c r="E3896" s="235" t="s">
        <v>44</v>
      </c>
      <c r="F3896" s="236" t="s">
        <v>1843</v>
      </c>
      <c r="G3896" s="234"/>
      <c r="H3896" s="237">
        <v>7.6840000000000002</v>
      </c>
      <c r="I3896" s="238"/>
      <c r="J3896" s="234"/>
      <c r="K3896" s="234"/>
      <c r="L3896" s="239"/>
      <c r="M3896" s="240"/>
      <c r="N3896" s="241"/>
      <c r="O3896" s="241"/>
      <c r="P3896" s="241"/>
      <c r="Q3896" s="241"/>
      <c r="R3896" s="241"/>
      <c r="S3896" s="241"/>
      <c r="T3896" s="242"/>
      <c r="AT3896" s="243" t="s">
        <v>272</v>
      </c>
      <c r="AU3896" s="243" t="s">
        <v>91</v>
      </c>
      <c r="AV3896" s="15" t="s">
        <v>91</v>
      </c>
      <c r="AW3896" s="15" t="s">
        <v>38</v>
      </c>
      <c r="AX3896" s="15" t="s">
        <v>82</v>
      </c>
      <c r="AY3896" s="243" t="s">
        <v>262</v>
      </c>
    </row>
    <row r="3897" spans="1:65" s="16" customFormat="1" ht="10">
      <c r="B3897" s="244"/>
      <c r="C3897" s="245"/>
      <c r="D3897" s="208" t="s">
        <v>272</v>
      </c>
      <c r="E3897" s="246" t="s">
        <v>44</v>
      </c>
      <c r="F3897" s="247" t="s">
        <v>291</v>
      </c>
      <c r="G3897" s="245"/>
      <c r="H3897" s="248">
        <v>548.68799999999987</v>
      </c>
      <c r="I3897" s="249"/>
      <c r="J3897" s="245"/>
      <c r="K3897" s="245"/>
      <c r="L3897" s="250"/>
      <c r="M3897" s="251"/>
      <c r="N3897" s="252"/>
      <c r="O3897" s="252"/>
      <c r="P3897" s="252"/>
      <c r="Q3897" s="252"/>
      <c r="R3897" s="252"/>
      <c r="S3897" s="252"/>
      <c r="T3897" s="253"/>
      <c r="AT3897" s="254" t="s">
        <v>272</v>
      </c>
      <c r="AU3897" s="254" t="s">
        <v>91</v>
      </c>
      <c r="AV3897" s="16" t="s">
        <v>104</v>
      </c>
      <c r="AW3897" s="16" t="s">
        <v>38</v>
      </c>
      <c r="AX3897" s="16" t="s">
        <v>82</v>
      </c>
      <c r="AY3897" s="254" t="s">
        <v>262</v>
      </c>
    </row>
    <row r="3898" spans="1:65" s="15" customFormat="1" ht="10">
      <c r="B3898" s="233"/>
      <c r="C3898" s="234"/>
      <c r="D3898" s="208" t="s">
        <v>272</v>
      </c>
      <c r="E3898" s="235" t="s">
        <v>44</v>
      </c>
      <c r="F3898" s="236" t="s">
        <v>1908</v>
      </c>
      <c r="G3898" s="234"/>
      <c r="H3898" s="237">
        <v>52.155000000000001</v>
      </c>
      <c r="I3898" s="238"/>
      <c r="J3898" s="234"/>
      <c r="K3898" s="234"/>
      <c r="L3898" s="239"/>
      <c r="M3898" s="240"/>
      <c r="N3898" s="241"/>
      <c r="O3898" s="241"/>
      <c r="P3898" s="241"/>
      <c r="Q3898" s="241"/>
      <c r="R3898" s="241"/>
      <c r="S3898" s="241"/>
      <c r="T3898" s="242"/>
      <c r="AT3898" s="243" t="s">
        <v>272</v>
      </c>
      <c r="AU3898" s="243" t="s">
        <v>91</v>
      </c>
      <c r="AV3898" s="15" t="s">
        <v>91</v>
      </c>
      <c r="AW3898" s="15" t="s">
        <v>38</v>
      </c>
      <c r="AX3898" s="15" t="s">
        <v>89</v>
      </c>
      <c r="AY3898" s="243" t="s">
        <v>262</v>
      </c>
    </row>
    <row r="3899" spans="1:65" s="15" customFormat="1" ht="10">
      <c r="B3899" s="233"/>
      <c r="C3899" s="234"/>
      <c r="D3899" s="208" t="s">
        <v>272</v>
      </c>
      <c r="E3899" s="234"/>
      <c r="F3899" s="236" t="s">
        <v>1909</v>
      </c>
      <c r="G3899" s="234"/>
      <c r="H3899" s="237">
        <v>57.371000000000002</v>
      </c>
      <c r="I3899" s="238"/>
      <c r="J3899" s="234"/>
      <c r="K3899" s="234"/>
      <c r="L3899" s="239"/>
      <c r="M3899" s="240"/>
      <c r="N3899" s="241"/>
      <c r="O3899" s="241"/>
      <c r="P3899" s="241"/>
      <c r="Q3899" s="241"/>
      <c r="R3899" s="241"/>
      <c r="S3899" s="241"/>
      <c r="T3899" s="242"/>
      <c r="AT3899" s="243" t="s">
        <v>272</v>
      </c>
      <c r="AU3899" s="243" t="s">
        <v>91</v>
      </c>
      <c r="AV3899" s="15" t="s">
        <v>91</v>
      </c>
      <c r="AW3899" s="15" t="s">
        <v>4</v>
      </c>
      <c r="AX3899" s="15" t="s">
        <v>89</v>
      </c>
      <c r="AY3899" s="243" t="s">
        <v>262</v>
      </c>
    </row>
    <row r="3900" spans="1:65" s="2" customFormat="1" ht="21.75" customHeight="1">
      <c r="A3900" s="37"/>
      <c r="B3900" s="38"/>
      <c r="C3900" s="195" t="s">
        <v>1910</v>
      </c>
      <c r="D3900" s="195" t="s">
        <v>264</v>
      </c>
      <c r="E3900" s="196" t="s">
        <v>1911</v>
      </c>
      <c r="F3900" s="197" t="s">
        <v>1912</v>
      </c>
      <c r="G3900" s="198" t="s">
        <v>590</v>
      </c>
      <c r="H3900" s="199">
        <v>7.5</v>
      </c>
      <c r="I3900" s="200"/>
      <c r="J3900" s="201">
        <f>ROUND(I3900*H3900,2)</f>
        <v>0</v>
      </c>
      <c r="K3900" s="197" t="s">
        <v>268</v>
      </c>
      <c r="L3900" s="42"/>
      <c r="M3900" s="202" t="s">
        <v>44</v>
      </c>
      <c r="N3900" s="203" t="s">
        <v>53</v>
      </c>
      <c r="O3900" s="67"/>
      <c r="P3900" s="204">
        <f>O3900*H3900</f>
        <v>0</v>
      </c>
      <c r="Q3900" s="204">
        <v>1.4300000000000001E-3</v>
      </c>
      <c r="R3900" s="204">
        <f>Q3900*H3900</f>
        <v>1.0725E-2</v>
      </c>
      <c r="S3900" s="204">
        <v>0</v>
      </c>
      <c r="T3900" s="205">
        <f>S3900*H3900</f>
        <v>0</v>
      </c>
      <c r="U3900" s="37"/>
      <c r="V3900" s="37"/>
      <c r="W3900" s="37"/>
      <c r="X3900" s="37"/>
      <c r="Y3900" s="37"/>
      <c r="Z3900" s="37"/>
      <c r="AA3900" s="37"/>
      <c r="AB3900" s="37"/>
      <c r="AC3900" s="37"/>
      <c r="AD3900" s="37"/>
      <c r="AE3900" s="37"/>
      <c r="AR3900" s="206" t="s">
        <v>442</v>
      </c>
      <c r="AT3900" s="206" t="s">
        <v>264</v>
      </c>
      <c r="AU3900" s="206" t="s">
        <v>91</v>
      </c>
      <c r="AY3900" s="19" t="s">
        <v>262</v>
      </c>
      <c r="BE3900" s="207">
        <f>IF(N3900="základní",J3900,0)</f>
        <v>0</v>
      </c>
      <c r="BF3900" s="207">
        <f>IF(N3900="snížená",J3900,0)</f>
        <v>0</v>
      </c>
      <c r="BG3900" s="207">
        <f>IF(N3900="zákl. přenesená",J3900,0)</f>
        <v>0</v>
      </c>
      <c r="BH3900" s="207">
        <f>IF(N3900="sníž. přenesená",J3900,0)</f>
        <v>0</v>
      </c>
      <c r="BI3900" s="207">
        <f>IF(N3900="nulová",J3900,0)</f>
        <v>0</v>
      </c>
      <c r="BJ3900" s="19" t="s">
        <v>89</v>
      </c>
      <c r="BK3900" s="207">
        <f>ROUND(I3900*H3900,2)</f>
        <v>0</v>
      </c>
      <c r="BL3900" s="19" t="s">
        <v>442</v>
      </c>
      <c r="BM3900" s="206" t="s">
        <v>1913</v>
      </c>
    </row>
    <row r="3901" spans="1:65" s="2" customFormat="1" ht="99">
      <c r="A3901" s="37"/>
      <c r="B3901" s="38"/>
      <c r="C3901" s="39"/>
      <c r="D3901" s="208" t="s">
        <v>270</v>
      </c>
      <c r="E3901" s="39"/>
      <c r="F3901" s="209" t="s">
        <v>1841</v>
      </c>
      <c r="G3901" s="39"/>
      <c r="H3901" s="39"/>
      <c r="I3901" s="118"/>
      <c r="J3901" s="39"/>
      <c r="K3901" s="39"/>
      <c r="L3901" s="42"/>
      <c r="M3901" s="210"/>
      <c r="N3901" s="211"/>
      <c r="O3901" s="67"/>
      <c r="P3901" s="67"/>
      <c r="Q3901" s="67"/>
      <c r="R3901" s="67"/>
      <c r="S3901" s="67"/>
      <c r="T3901" s="68"/>
      <c r="U3901" s="37"/>
      <c r="V3901" s="37"/>
      <c r="W3901" s="37"/>
      <c r="X3901" s="37"/>
      <c r="Y3901" s="37"/>
      <c r="Z3901" s="37"/>
      <c r="AA3901" s="37"/>
      <c r="AB3901" s="37"/>
      <c r="AC3901" s="37"/>
      <c r="AD3901" s="37"/>
      <c r="AE3901" s="37"/>
      <c r="AT3901" s="19" t="s">
        <v>270</v>
      </c>
      <c r="AU3901" s="19" t="s">
        <v>91</v>
      </c>
    </row>
    <row r="3902" spans="1:65" s="2" customFormat="1" ht="18">
      <c r="A3902" s="37"/>
      <c r="B3902" s="38"/>
      <c r="C3902" s="39"/>
      <c r="D3902" s="208" t="s">
        <v>421</v>
      </c>
      <c r="E3902" s="39"/>
      <c r="F3902" s="209" t="s">
        <v>1736</v>
      </c>
      <c r="G3902" s="39"/>
      <c r="H3902" s="39"/>
      <c r="I3902" s="118"/>
      <c r="J3902" s="39"/>
      <c r="K3902" s="39"/>
      <c r="L3902" s="42"/>
      <c r="M3902" s="210"/>
      <c r="N3902" s="211"/>
      <c r="O3902" s="67"/>
      <c r="P3902" s="67"/>
      <c r="Q3902" s="67"/>
      <c r="R3902" s="67"/>
      <c r="S3902" s="67"/>
      <c r="T3902" s="68"/>
      <c r="U3902" s="37"/>
      <c r="V3902" s="37"/>
      <c r="W3902" s="37"/>
      <c r="X3902" s="37"/>
      <c r="Y3902" s="37"/>
      <c r="Z3902" s="37"/>
      <c r="AA3902" s="37"/>
      <c r="AB3902" s="37"/>
      <c r="AC3902" s="37"/>
      <c r="AD3902" s="37"/>
      <c r="AE3902" s="37"/>
      <c r="AT3902" s="19" t="s">
        <v>421</v>
      </c>
      <c r="AU3902" s="19" t="s">
        <v>91</v>
      </c>
    </row>
    <row r="3903" spans="1:65" s="13" customFormat="1" ht="10">
      <c r="B3903" s="212"/>
      <c r="C3903" s="213"/>
      <c r="D3903" s="208" t="s">
        <v>272</v>
      </c>
      <c r="E3903" s="214" t="s">
        <v>44</v>
      </c>
      <c r="F3903" s="215" t="s">
        <v>550</v>
      </c>
      <c r="G3903" s="213"/>
      <c r="H3903" s="214" t="s">
        <v>44</v>
      </c>
      <c r="I3903" s="216"/>
      <c r="J3903" s="213"/>
      <c r="K3903" s="213"/>
      <c r="L3903" s="217"/>
      <c r="M3903" s="218"/>
      <c r="N3903" s="219"/>
      <c r="O3903" s="219"/>
      <c r="P3903" s="219"/>
      <c r="Q3903" s="219"/>
      <c r="R3903" s="219"/>
      <c r="S3903" s="219"/>
      <c r="T3903" s="220"/>
      <c r="AT3903" s="221" t="s">
        <v>272</v>
      </c>
      <c r="AU3903" s="221" t="s">
        <v>91</v>
      </c>
      <c r="AV3903" s="13" t="s">
        <v>89</v>
      </c>
      <c r="AW3903" s="13" t="s">
        <v>38</v>
      </c>
      <c r="AX3903" s="13" t="s">
        <v>82</v>
      </c>
      <c r="AY3903" s="221" t="s">
        <v>262</v>
      </c>
    </row>
    <row r="3904" spans="1:65" s="13" customFormat="1" ht="10">
      <c r="B3904" s="212"/>
      <c r="C3904" s="213"/>
      <c r="D3904" s="208" t="s">
        <v>272</v>
      </c>
      <c r="E3904" s="214" t="s">
        <v>44</v>
      </c>
      <c r="F3904" s="215" t="s">
        <v>1914</v>
      </c>
      <c r="G3904" s="213"/>
      <c r="H3904" s="214" t="s">
        <v>44</v>
      </c>
      <c r="I3904" s="216"/>
      <c r="J3904" s="213"/>
      <c r="K3904" s="213"/>
      <c r="L3904" s="217"/>
      <c r="M3904" s="218"/>
      <c r="N3904" s="219"/>
      <c r="O3904" s="219"/>
      <c r="P3904" s="219"/>
      <c r="Q3904" s="219"/>
      <c r="R3904" s="219"/>
      <c r="S3904" s="219"/>
      <c r="T3904" s="220"/>
      <c r="AT3904" s="221" t="s">
        <v>272</v>
      </c>
      <c r="AU3904" s="221" t="s">
        <v>91</v>
      </c>
      <c r="AV3904" s="13" t="s">
        <v>89</v>
      </c>
      <c r="AW3904" s="13" t="s">
        <v>38</v>
      </c>
      <c r="AX3904" s="13" t="s">
        <v>82</v>
      </c>
      <c r="AY3904" s="221" t="s">
        <v>262</v>
      </c>
    </row>
    <row r="3905" spans="1:65" s="13" customFormat="1" ht="10">
      <c r="B3905" s="212"/>
      <c r="C3905" s="213"/>
      <c r="D3905" s="208" t="s">
        <v>272</v>
      </c>
      <c r="E3905" s="214" t="s">
        <v>44</v>
      </c>
      <c r="F3905" s="215" t="s">
        <v>555</v>
      </c>
      <c r="G3905" s="213"/>
      <c r="H3905" s="214" t="s">
        <v>44</v>
      </c>
      <c r="I3905" s="216"/>
      <c r="J3905" s="213"/>
      <c r="K3905" s="213"/>
      <c r="L3905" s="217"/>
      <c r="M3905" s="218"/>
      <c r="N3905" s="219"/>
      <c r="O3905" s="219"/>
      <c r="P3905" s="219"/>
      <c r="Q3905" s="219"/>
      <c r="R3905" s="219"/>
      <c r="S3905" s="219"/>
      <c r="T3905" s="220"/>
      <c r="AT3905" s="221" t="s">
        <v>272</v>
      </c>
      <c r="AU3905" s="221" t="s">
        <v>91</v>
      </c>
      <c r="AV3905" s="13" t="s">
        <v>89</v>
      </c>
      <c r="AW3905" s="13" t="s">
        <v>38</v>
      </c>
      <c r="AX3905" s="13" t="s">
        <v>82</v>
      </c>
      <c r="AY3905" s="221" t="s">
        <v>262</v>
      </c>
    </row>
    <row r="3906" spans="1:65" s="13" customFormat="1" ht="10">
      <c r="B3906" s="212"/>
      <c r="C3906" s="213"/>
      <c r="D3906" s="208" t="s">
        <v>272</v>
      </c>
      <c r="E3906" s="214" t="s">
        <v>44</v>
      </c>
      <c r="F3906" s="215" t="s">
        <v>458</v>
      </c>
      <c r="G3906" s="213"/>
      <c r="H3906" s="214" t="s">
        <v>44</v>
      </c>
      <c r="I3906" s="216"/>
      <c r="J3906" s="213"/>
      <c r="K3906" s="213"/>
      <c r="L3906" s="217"/>
      <c r="M3906" s="218"/>
      <c r="N3906" s="219"/>
      <c r="O3906" s="219"/>
      <c r="P3906" s="219"/>
      <c r="Q3906" s="219"/>
      <c r="R3906" s="219"/>
      <c r="S3906" s="219"/>
      <c r="T3906" s="220"/>
      <c r="AT3906" s="221" t="s">
        <v>272</v>
      </c>
      <c r="AU3906" s="221" t="s">
        <v>91</v>
      </c>
      <c r="AV3906" s="13" t="s">
        <v>89</v>
      </c>
      <c r="AW3906" s="13" t="s">
        <v>38</v>
      </c>
      <c r="AX3906" s="13" t="s">
        <v>82</v>
      </c>
      <c r="AY3906" s="221" t="s">
        <v>262</v>
      </c>
    </row>
    <row r="3907" spans="1:65" s="15" customFormat="1" ht="10">
      <c r="B3907" s="233"/>
      <c r="C3907" s="234"/>
      <c r="D3907" s="208" t="s">
        <v>272</v>
      </c>
      <c r="E3907" s="235" t="s">
        <v>44</v>
      </c>
      <c r="F3907" s="236" t="s">
        <v>1877</v>
      </c>
      <c r="G3907" s="234"/>
      <c r="H3907" s="237">
        <v>7.5</v>
      </c>
      <c r="I3907" s="238"/>
      <c r="J3907" s="234"/>
      <c r="K3907" s="234"/>
      <c r="L3907" s="239"/>
      <c r="M3907" s="240"/>
      <c r="N3907" s="241"/>
      <c r="O3907" s="241"/>
      <c r="P3907" s="241"/>
      <c r="Q3907" s="241"/>
      <c r="R3907" s="241"/>
      <c r="S3907" s="241"/>
      <c r="T3907" s="242"/>
      <c r="AT3907" s="243" t="s">
        <v>272</v>
      </c>
      <c r="AU3907" s="243" t="s">
        <v>91</v>
      </c>
      <c r="AV3907" s="15" t="s">
        <v>91</v>
      </c>
      <c r="AW3907" s="15" t="s">
        <v>38</v>
      </c>
      <c r="AX3907" s="15" t="s">
        <v>82</v>
      </c>
      <c r="AY3907" s="243" t="s">
        <v>262</v>
      </c>
    </row>
    <row r="3908" spans="1:65" s="16" customFormat="1" ht="10">
      <c r="B3908" s="244"/>
      <c r="C3908" s="245"/>
      <c r="D3908" s="208" t="s">
        <v>272</v>
      </c>
      <c r="E3908" s="246" t="s">
        <v>44</v>
      </c>
      <c r="F3908" s="247" t="s">
        <v>291</v>
      </c>
      <c r="G3908" s="245"/>
      <c r="H3908" s="248">
        <v>7.5</v>
      </c>
      <c r="I3908" s="249"/>
      <c r="J3908" s="245"/>
      <c r="K3908" s="245"/>
      <c r="L3908" s="250"/>
      <c r="M3908" s="251"/>
      <c r="N3908" s="252"/>
      <c r="O3908" s="252"/>
      <c r="P3908" s="252"/>
      <c r="Q3908" s="252"/>
      <c r="R3908" s="252"/>
      <c r="S3908" s="252"/>
      <c r="T3908" s="253"/>
      <c r="AT3908" s="254" t="s">
        <v>272</v>
      </c>
      <c r="AU3908" s="254" t="s">
        <v>91</v>
      </c>
      <c r="AV3908" s="16" t="s">
        <v>104</v>
      </c>
      <c r="AW3908" s="16" t="s">
        <v>38</v>
      </c>
      <c r="AX3908" s="16" t="s">
        <v>89</v>
      </c>
      <c r="AY3908" s="254" t="s">
        <v>262</v>
      </c>
    </row>
    <row r="3909" spans="1:65" s="2" customFormat="1" ht="16.5" customHeight="1">
      <c r="A3909" s="37"/>
      <c r="B3909" s="38"/>
      <c r="C3909" s="255" t="s">
        <v>1915</v>
      </c>
      <c r="D3909" s="255" t="s">
        <v>633</v>
      </c>
      <c r="E3909" s="256" t="s">
        <v>1916</v>
      </c>
      <c r="F3909" s="257" t="s">
        <v>1917</v>
      </c>
      <c r="G3909" s="258" t="s">
        <v>342</v>
      </c>
      <c r="H3909" s="259">
        <v>3.06</v>
      </c>
      <c r="I3909" s="260"/>
      <c r="J3909" s="261">
        <f>ROUND(I3909*H3909,2)</f>
        <v>0</v>
      </c>
      <c r="K3909" s="257" t="s">
        <v>268</v>
      </c>
      <c r="L3909" s="262"/>
      <c r="M3909" s="263" t="s">
        <v>44</v>
      </c>
      <c r="N3909" s="264" t="s">
        <v>53</v>
      </c>
      <c r="O3909" s="67"/>
      <c r="P3909" s="204">
        <f>O3909*H3909</f>
        <v>0</v>
      </c>
      <c r="Q3909" s="204">
        <v>3.5000000000000001E-3</v>
      </c>
      <c r="R3909" s="204">
        <f>Q3909*H3909</f>
        <v>1.0710000000000001E-2</v>
      </c>
      <c r="S3909" s="204">
        <v>0</v>
      </c>
      <c r="T3909" s="205">
        <f>S3909*H3909</f>
        <v>0</v>
      </c>
      <c r="U3909" s="37"/>
      <c r="V3909" s="37"/>
      <c r="W3909" s="37"/>
      <c r="X3909" s="37"/>
      <c r="Y3909" s="37"/>
      <c r="Z3909" s="37"/>
      <c r="AA3909" s="37"/>
      <c r="AB3909" s="37"/>
      <c r="AC3909" s="37"/>
      <c r="AD3909" s="37"/>
      <c r="AE3909" s="37"/>
      <c r="AR3909" s="206" t="s">
        <v>619</v>
      </c>
      <c r="AT3909" s="206" t="s">
        <v>633</v>
      </c>
      <c r="AU3909" s="206" t="s">
        <v>91</v>
      </c>
      <c r="AY3909" s="19" t="s">
        <v>262</v>
      </c>
      <c r="BE3909" s="207">
        <f>IF(N3909="základní",J3909,0)</f>
        <v>0</v>
      </c>
      <c r="BF3909" s="207">
        <f>IF(N3909="snížená",J3909,0)</f>
        <v>0</v>
      </c>
      <c r="BG3909" s="207">
        <f>IF(N3909="zákl. přenesená",J3909,0)</f>
        <v>0</v>
      </c>
      <c r="BH3909" s="207">
        <f>IF(N3909="sníž. přenesená",J3909,0)</f>
        <v>0</v>
      </c>
      <c r="BI3909" s="207">
        <f>IF(N3909="nulová",J3909,0)</f>
        <v>0</v>
      </c>
      <c r="BJ3909" s="19" t="s">
        <v>89</v>
      </c>
      <c r="BK3909" s="207">
        <f>ROUND(I3909*H3909,2)</f>
        <v>0</v>
      </c>
      <c r="BL3909" s="19" t="s">
        <v>442</v>
      </c>
      <c r="BM3909" s="206" t="s">
        <v>1918</v>
      </c>
    </row>
    <row r="3910" spans="1:65" s="2" customFormat="1" ht="18">
      <c r="A3910" s="37"/>
      <c r="B3910" s="38"/>
      <c r="C3910" s="39"/>
      <c r="D3910" s="208" t="s">
        <v>421</v>
      </c>
      <c r="E3910" s="39"/>
      <c r="F3910" s="209" t="s">
        <v>1736</v>
      </c>
      <c r="G3910" s="39"/>
      <c r="H3910" s="39"/>
      <c r="I3910" s="118"/>
      <c r="J3910" s="39"/>
      <c r="K3910" s="39"/>
      <c r="L3910" s="42"/>
      <c r="M3910" s="210"/>
      <c r="N3910" s="211"/>
      <c r="O3910" s="67"/>
      <c r="P3910" s="67"/>
      <c r="Q3910" s="67"/>
      <c r="R3910" s="67"/>
      <c r="S3910" s="67"/>
      <c r="T3910" s="68"/>
      <c r="U3910" s="37"/>
      <c r="V3910" s="37"/>
      <c r="W3910" s="37"/>
      <c r="X3910" s="37"/>
      <c r="Y3910" s="37"/>
      <c r="Z3910" s="37"/>
      <c r="AA3910" s="37"/>
      <c r="AB3910" s="37"/>
      <c r="AC3910" s="37"/>
      <c r="AD3910" s="37"/>
      <c r="AE3910" s="37"/>
      <c r="AT3910" s="19" t="s">
        <v>421</v>
      </c>
      <c r="AU3910" s="19" t="s">
        <v>91</v>
      </c>
    </row>
    <row r="3911" spans="1:65" s="13" customFormat="1" ht="10">
      <c r="B3911" s="212"/>
      <c r="C3911" s="213"/>
      <c r="D3911" s="208" t="s">
        <v>272</v>
      </c>
      <c r="E3911" s="214" t="s">
        <v>44</v>
      </c>
      <c r="F3911" s="215" t="s">
        <v>550</v>
      </c>
      <c r="G3911" s="213"/>
      <c r="H3911" s="214" t="s">
        <v>44</v>
      </c>
      <c r="I3911" s="216"/>
      <c r="J3911" s="213"/>
      <c r="K3911" s="213"/>
      <c r="L3911" s="217"/>
      <c r="M3911" s="218"/>
      <c r="N3911" s="219"/>
      <c r="O3911" s="219"/>
      <c r="P3911" s="219"/>
      <c r="Q3911" s="219"/>
      <c r="R3911" s="219"/>
      <c r="S3911" s="219"/>
      <c r="T3911" s="220"/>
      <c r="AT3911" s="221" t="s">
        <v>272</v>
      </c>
      <c r="AU3911" s="221" t="s">
        <v>91</v>
      </c>
      <c r="AV3911" s="13" t="s">
        <v>89</v>
      </c>
      <c r="AW3911" s="13" t="s">
        <v>38</v>
      </c>
      <c r="AX3911" s="13" t="s">
        <v>82</v>
      </c>
      <c r="AY3911" s="221" t="s">
        <v>262</v>
      </c>
    </row>
    <row r="3912" spans="1:65" s="13" customFormat="1" ht="10">
      <c r="B3912" s="212"/>
      <c r="C3912" s="213"/>
      <c r="D3912" s="208" t="s">
        <v>272</v>
      </c>
      <c r="E3912" s="214" t="s">
        <v>44</v>
      </c>
      <c r="F3912" s="215" t="s">
        <v>1914</v>
      </c>
      <c r="G3912" s="213"/>
      <c r="H3912" s="214" t="s">
        <v>44</v>
      </c>
      <c r="I3912" s="216"/>
      <c r="J3912" s="213"/>
      <c r="K3912" s="213"/>
      <c r="L3912" s="217"/>
      <c r="M3912" s="218"/>
      <c r="N3912" s="219"/>
      <c r="O3912" s="219"/>
      <c r="P3912" s="219"/>
      <c r="Q3912" s="219"/>
      <c r="R3912" s="219"/>
      <c r="S3912" s="219"/>
      <c r="T3912" s="220"/>
      <c r="AT3912" s="221" t="s">
        <v>272</v>
      </c>
      <c r="AU3912" s="221" t="s">
        <v>91</v>
      </c>
      <c r="AV3912" s="13" t="s">
        <v>89</v>
      </c>
      <c r="AW3912" s="13" t="s">
        <v>38</v>
      </c>
      <c r="AX3912" s="13" t="s">
        <v>82</v>
      </c>
      <c r="AY3912" s="221" t="s">
        <v>262</v>
      </c>
    </row>
    <row r="3913" spans="1:65" s="13" customFormat="1" ht="10">
      <c r="B3913" s="212"/>
      <c r="C3913" s="213"/>
      <c r="D3913" s="208" t="s">
        <v>272</v>
      </c>
      <c r="E3913" s="214" t="s">
        <v>44</v>
      </c>
      <c r="F3913" s="215" t="s">
        <v>555</v>
      </c>
      <c r="G3913" s="213"/>
      <c r="H3913" s="214" t="s">
        <v>44</v>
      </c>
      <c r="I3913" s="216"/>
      <c r="J3913" s="213"/>
      <c r="K3913" s="213"/>
      <c r="L3913" s="217"/>
      <c r="M3913" s="218"/>
      <c r="N3913" s="219"/>
      <c r="O3913" s="219"/>
      <c r="P3913" s="219"/>
      <c r="Q3913" s="219"/>
      <c r="R3913" s="219"/>
      <c r="S3913" s="219"/>
      <c r="T3913" s="220"/>
      <c r="AT3913" s="221" t="s">
        <v>272</v>
      </c>
      <c r="AU3913" s="221" t="s">
        <v>91</v>
      </c>
      <c r="AV3913" s="13" t="s">
        <v>89</v>
      </c>
      <c r="AW3913" s="13" t="s">
        <v>38</v>
      </c>
      <c r="AX3913" s="13" t="s">
        <v>82</v>
      </c>
      <c r="AY3913" s="221" t="s">
        <v>262</v>
      </c>
    </row>
    <row r="3914" spans="1:65" s="13" customFormat="1" ht="10">
      <c r="B3914" s="212"/>
      <c r="C3914" s="213"/>
      <c r="D3914" s="208" t="s">
        <v>272</v>
      </c>
      <c r="E3914" s="214" t="s">
        <v>44</v>
      </c>
      <c r="F3914" s="215" t="s">
        <v>458</v>
      </c>
      <c r="G3914" s="213"/>
      <c r="H3914" s="214" t="s">
        <v>44</v>
      </c>
      <c r="I3914" s="216"/>
      <c r="J3914" s="213"/>
      <c r="K3914" s="213"/>
      <c r="L3914" s="217"/>
      <c r="M3914" s="218"/>
      <c r="N3914" s="219"/>
      <c r="O3914" s="219"/>
      <c r="P3914" s="219"/>
      <c r="Q3914" s="219"/>
      <c r="R3914" s="219"/>
      <c r="S3914" s="219"/>
      <c r="T3914" s="220"/>
      <c r="AT3914" s="221" t="s">
        <v>272</v>
      </c>
      <c r="AU3914" s="221" t="s">
        <v>91</v>
      </c>
      <c r="AV3914" s="13" t="s">
        <v>89</v>
      </c>
      <c r="AW3914" s="13" t="s">
        <v>38</v>
      </c>
      <c r="AX3914" s="13" t="s">
        <v>82</v>
      </c>
      <c r="AY3914" s="221" t="s">
        <v>262</v>
      </c>
    </row>
    <row r="3915" spans="1:65" s="15" customFormat="1" ht="10">
      <c r="B3915" s="233"/>
      <c r="C3915" s="234"/>
      <c r="D3915" s="208" t="s">
        <v>272</v>
      </c>
      <c r="E3915" s="235" t="s">
        <v>44</v>
      </c>
      <c r="F3915" s="236" t="s">
        <v>1741</v>
      </c>
      <c r="G3915" s="234"/>
      <c r="H3915" s="237">
        <v>3</v>
      </c>
      <c r="I3915" s="238"/>
      <c r="J3915" s="234"/>
      <c r="K3915" s="234"/>
      <c r="L3915" s="239"/>
      <c r="M3915" s="240"/>
      <c r="N3915" s="241"/>
      <c r="O3915" s="241"/>
      <c r="P3915" s="241"/>
      <c r="Q3915" s="241"/>
      <c r="R3915" s="241"/>
      <c r="S3915" s="241"/>
      <c r="T3915" s="242"/>
      <c r="AT3915" s="243" t="s">
        <v>272</v>
      </c>
      <c r="AU3915" s="243" t="s">
        <v>91</v>
      </c>
      <c r="AV3915" s="15" t="s">
        <v>91</v>
      </c>
      <c r="AW3915" s="15" t="s">
        <v>38</v>
      </c>
      <c r="AX3915" s="15" t="s">
        <v>82</v>
      </c>
      <c r="AY3915" s="243" t="s">
        <v>262</v>
      </c>
    </row>
    <row r="3916" spans="1:65" s="16" customFormat="1" ht="10">
      <c r="B3916" s="244"/>
      <c r="C3916" s="245"/>
      <c r="D3916" s="208" t="s">
        <v>272</v>
      </c>
      <c r="E3916" s="246" t="s">
        <v>44</v>
      </c>
      <c r="F3916" s="247" t="s">
        <v>291</v>
      </c>
      <c r="G3916" s="245"/>
      <c r="H3916" s="248">
        <v>3</v>
      </c>
      <c r="I3916" s="249"/>
      <c r="J3916" s="245"/>
      <c r="K3916" s="245"/>
      <c r="L3916" s="250"/>
      <c r="M3916" s="251"/>
      <c r="N3916" s="252"/>
      <c r="O3916" s="252"/>
      <c r="P3916" s="252"/>
      <c r="Q3916" s="252"/>
      <c r="R3916" s="252"/>
      <c r="S3916" s="252"/>
      <c r="T3916" s="253"/>
      <c r="AT3916" s="254" t="s">
        <v>272</v>
      </c>
      <c r="AU3916" s="254" t="s">
        <v>91</v>
      </c>
      <c r="AV3916" s="16" t="s">
        <v>104</v>
      </c>
      <c r="AW3916" s="16" t="s">
        <v>38</v>
      </c>
      <c r="AX3916" s="16" t="s">
        <v>89</v>
      </c>
      <c r="AY3916" s="254" t="s">
        <v>262</v>
      </c>
    </row>
    <row r="3917" spans="1:65" s="15" customFormat="1" ht="10">
      <c r="B3917" s="233"/>
      <c r="C3917" s="234"/>
      <c r="D3917" s="208" t="s">
        <v>272</v>
      </c>
      <c r="E3917" s="234"/>
      <c r="F3917" s="236" t="s">
        <v>1919</v>
      </c>
      <c r="G3917" s="234"/>
      <c r="H3917" s="237">
        <v>3.06</v>
      </c>
      <c r="I3917" s="238"/>
      <c r="J3917" s="234"/>
      <c r="K3917" s="234"/>
      <c r="L3917" s="239"/>
      <c r="M3917" s="240"/>
      <c r="N3917" s="241"/>
      <c r="O3917" s="241"/>
      <c r="P3917" s="241"/>
      <c r="Q3917" s="241"/>
      <c r="R3917" s="241"/>
      <c r="S3917" s="241"/>
      <c r="T3917" s="242"/>
      <c r="AT3917" s="243" t="s">
        <v>272</v>
      </c>
      <c r="AU3917" s="243" t="s">
        <v>91</v>
      </c>
      <c r="AV3917" s="15" t="s">
        <v>91</v>
      </c>
      <c r="AW3917" s="15" t="s">
        <v>4</v>
      </c>
      <c r="AX3917" s="15" t="s">
        <v>89</v>
      </c>
      <c r="AY3917" s="243" t="s">
        <v>262</v>
      </c>
    </row>
    <row r="3918" spans="1:65" s="2" customFormat="1" ht="21.75" customHeight="1">
      <c r="A3918" s="37"/>
      <c r="B3918" s="38"/>
      <c r="C3918" s="195" t="s">
        <v>1920</v>
      </c>
      <c r="D3918" s="195" t="s">
        <v>264</v>
      </c>
      <c r="E3918" s="196" t="s">
        <v>1921</v>
      </c>
      <c r="F3918" s="197" t="s">
        <v>1922</v>
      </c>
      <c r="G3918" s="198" t="s">
        <v>590</v>
      </c>
      <c r="H3918" s="199">
        <v>142.5</v>
      </c>
      <c r="I3918" s="200"/>
      <c r="J3918" s="201">
        <f>ROUND(I3918*H3918,2)</f>
        <v>0</v>
      </c>
      <c r="K3918" s="197" t="s">
        <v>268</v>
      </c>
      <c r="L3918" s="42"/>
      <c r="M3918" s="202" t="s">
        <v>44</v>
      </c>
      <c r="N3918" s="203" t="s">
        <v>53</v>
      </c>
      <c r="O3918" s="67"/>
      <c r="P3918" s="204">
        <f>O3918*H3918</f>
        <v>0</v>
      </c>
      <c r="Q3918" s="204">
        <v>2.8500000000000001E-3</v>
      </c>
      <c r="R3918" s="204">
        <f>Q3918*H3918</f>
        <v>0.40612500000000001</v>
      </c>
      <c r="S3918" s="204">
        <v>0</v>
      </c>
      <c r="T3918" s="205">
        <f>S3918*H3918</f>
        <v>0</v>
      </c>
      <c r="U3918" s="37"/>
      <c r="V3918" s="37"/>
      <c r="W3918" s="37"/>
      <c r="X3918" s="37"/>
      <c r="Y3918" s="37"/>
      <c r="Z3918" s="37"/>
      <c r="AA3918" s="37"/>
      <c r="AB3918" s="37"/>
      <c r="AC3918" s="37"/>
      <c r="AD3918" s="37"/>
      <c r="AE3918" s="37"/>
      <c r="AR3918" s="206" t="s">
        <v>442</v>
      </c>
      <c r="AT3918" s="206" t="s">
        <v>264</v>
      </c>
      <c r="AU3918" s="206" t="s">
        <v>91</v>
      </c>
      <c r="AY3918" s="19" t="s">
        <v>262</v>
      </c>
      <c r="BE3918" s="207">
        <f>IF(N3918="základní",J3918,0)</f>
        <v>0</v>
      </c>
      <c r="BF3918" s="207">
        <f>IF(N3918="snížená",J3918,0)</f>
        <v>0</v>
      </c>
      <c r="BG3918" s="207">
        <f>IF(N3918="zákl. přenesená",J3918,0)</f>
        <v>0</v>
      </c>
      <c r="BH3918" s="207">
        <f>IF(N3918="sníž. přenesená",J3918,0)</f>
        <v>0</v>
      </c>
      <c r="BI3918" s="207">
        <f>IF(N3918="nulová",J3918,0)</f>
        <v>0</v>
      </c>
      <c r="BJ3918" s="19" t="s">
        <v>89</v>
      </c>
      <c r="BK3918" s="207">
        <f>ROUND(I3918*H3918,2)</f>
        <v>0</v>
      </c>
      <c r="BL3918" s="19" t="s">
        <v>442</v>
      </c>
      <c r="BM3918" s="206" t="s">
        <v>1923</v>
      </c>
    </row>
    <row r="3919" spans="1:65" s="2" customFormat="1" ht="99">
      <c r="A3919" s="37"/>
      <c r="B3919" s="38"/>
      <c r="C3919" s="39"/>
      <c r="D3919" s="208" t="s">
        <v>270</v>
      </c>
      <c r="E3919" s="39"/>
      <c r="F3919" s="209" t="s">
        <v>1841</v>
      </c>
      <c r="G3919" s="39"/>
      <c r="H3919" s="39"/>
      <c r="I3919" s="118"/>
      <c r="J3919" s="39"/>
      <c r="K3919" s="39"/>
      <c r="L3919" s="42"/>
      <c r="M3919" s="210"/>
      <c r="N3919" s="211"/>
      <c r="O3919" s="67"/>
      <c r="P3919" s="67"/>
      <c r="Q3919" s="67"/>
      <c r="R3919" s="67"/>
      <c r="S3919" s="67"/>
      <c r="T3919" s="68"/>
      <c r="U3919" s="37"/>
      <c r="V3919" s="37"/>
      <c r="W3919" s="37"/>
      <c r="X3919" s="37"/>
      <c r="Y3919" s="37"/>
      <c r="Z3919" s="37"/>
      <c r="AA3919" s="37"/>
      <c r="AB3919" s="37"/>
      <c r="AC3919" s="37"/>
      <c r="AD3919" s="37"/>
      <c r="AE3919" s="37"/>
      <c r="AT3919" s="19" t="s">
        <v>270</v>
      </c>
      <c r="AU3919" s="19" t="s">
        <v>91</v>
      </c>
    </row>
    <row r="3920" spans="1:65" s="2" customFormat="1" ht="18">
      <c r="A3920" s="37"/>
      <c r="B3920" s="38"/>
      <c r="C3920" s="39"/>
      <c r="D3920" s="208" t="s">
        <v>421</v>
      </c>
      <c r="E3920" s="39"/>
      <c r="F3920" s="209" t="s">
        <v>1736</v>
      </c>
      <c r="G3920" s="39"/>
      <c r="H3920" s="39"/>
      <c r="I3920" s="118"/>
      <c r="J3920" s="39"/>
      <c r="K3920" s="39"/>
      <c r="L3920" s="42"/>
      <c r="M3920" s="210"/>
      <c r="N3920" s="211"/>
      <c r="O3920" s="67"/>
      <c r="P3920" s="67"/>
      <c r="Q3920" s="67"/>
      <c r="R3920" s="67"/>
      <c r="S3920" s="67"/>
      <c r="T3920" s="68"/>
      <c r="U3920" s="37"/>
      <c r="V3920" s="37"/>
      <c r="W3920" s="37"/>
      <c r="X3920" s="37"/>
      <c r="Y3920" s="37"/>
      <c r="Z3920" s="37"/>
      <c r="AA3920" s="37"/>
      <c r="AB3920" s="37"/>
      <c r="AC3920" s="37"/>
      <c r="AD3920" s="37"/>
      <c r="AE3920" s="37"/>
      <c r="AT3920" s="19" t="s">
        <v>421</v>
      </c>
      <c r="AU3920" s="19" t="s">
        <v>91</v>
      </c>
    </row>
    <row r="3921" spans="1:65" s="13" customFormat="1" ht="10">
      <c r="B3921" s="212"/>
      <c r="C3921" s="213"/>
      <c r="D3921" s="208" t="s">
        <v>272</v>
      </c>
      <c r="E3921" s="214" t="s">
        <v>44</v>
      </c>
      <c r="F3921" s="215" t="s">
        <v>550</v>
      </c>
      <c r="G3921" s="213"/>
      <c r="H3921" s="214" t="s">
        <v>44</v>
      </c>
      <c r="I3921" s="216"/>
      <c r="J3921" s="213"/>
      <c r="K3921" s="213"/>
      <c r="L3921" s="217"/>
      <c r="M3921" s="218"/>
      <c r="N3921" s="219"/>
      <c r="O3921" s="219"/>
      <c r="P3921" s="219"/>
      <c r="Q3921" s="219"/>
      <c r="R3921" s="219"/>
      <c r="S3921" s="219"/>
      <c r="T3921" s="220"/>
      <c r="AT3921" s="221" t="s">
        <v>272</v>
      </c>
      <c r="AU3921" s="221" t="s">
        <v>91</v>
      </c>
      <c r="AV3921" s="13" t="s">
        <v>89</v>
      </c>
      <c r="AW3921" s="13" t="s">
        <v>38</v>
      </c>
      <c r="AX3921" s="13" t="s">
        <v>82</v>
      </c>
      <c r="AY3921" s="221" t="s">
        <v>262</v>
      </c>
    </row>
    <row r="3922" spans="1:65" s="13" customFormat="1" ht="10">
      <c r="B3922" s="212"/>
      <c r="C3922" s="213"/>
      <c r="D3922" s="208" t="s">
        <v>272</v>
      </c>
      <c r="E3922" s="214" t="s">
        <v>44</v>
      </c>
      <c r="F3922" s="215" t="s">
        <v>1914</v>
      </c>
      <c r="G3922" s="213"/>
      <c r="H3922" s="214" t="s">
        <v>44</v>
      </c>
      <c r="I3922" s="216"/>
      <c r="J3922" s="213"/>
      <c r="K3922" s="213"/>
      <c r="L3922" s="217"/>
      <c r="M3922" s="218"/>
      <c r="N3922" s="219"/>
      <c r="O3922" s="219"/>
      <c r="P3922" s="219"/>
      <c r="Q3922" s="219"/>
      <c r="R3922" s="219"/>
      <c r="S3922" s="219"/>
      <c r="T3922" s="220"/>
      <c r="AT3922" s="221" t="s">
        <v>272</v>
      </c>
      <c r="AU3922" s="221" t="s">
        <v>91</v>
      </c>
      <c r="AV3922" s="13" t="s">
        <v>89</v>
      </c>
      <c r="AW3922" s="13" t="s">
        <v>38</v>
      </c>
      <c r="AX3922" s="13" t="s">
        <v>82</v>
      </c>
      <c r="AY3922" s="221" t="s">
        <v>262</v>
      </c>
    </row>
    <row r="3923" spans="1:65" s="13" customFormat="1" ht="10">
      <c r="B3923" s="212"/>
      <c r="C3923" s="213"/>
      <c r="D3923" s="208" t="s">
        <v>272</v>
      </c>
      <c r="E3923" s="214" t="s">
        <v>44</v>
      </c>
      <c r="F3923" s="215" t="s">
        <v>551</v>
      </c>
      <c r="G3923" s="213"/>
      <c r="H3923" s="214" t="s">
        <v>44</v>
      </c>
      <c r="I3923" s="216"/>
      <c r="J3923" s="213"/>
      <c r="K3923" s="213"/>
      <c r="L3923" s="217"/>
      <c r="M3923" s="218"/>
      <c r="N3923" s="219"/>
      <c r="O3923" s="219"/>
      <c r="P3923" s="219"/>
      <c r="Q3923" s="219"/>
      <c r="R3923" s="219"/>
      <c r="S3923" s="219"/>
      <c r="T3923" s="220"/>
      <c r="AT3923" s="221" t="s">
        <v>272</v>
      </c>
      <c r="AU3923" s="221" t="s">
        <v>91</v>
      </c>
      <c r="AV3923" s="13" t="s">
        <v>89</v>
      </c>
      <c r="AW3923" s="13" t="s">
        <v>38</v>
      </c>
      <c r="AX3923" s="13" t="s">
        <v>82</v>
      </c>
      <c r="AY3923" s="221" t="s">
        <v>262</v>
      </c>
    </row>
    <row r="3924" spans="1:65" s="13" customFormat="1" ht="10">
      <c r="B3924" s="212"/>
      <c r="C3924" s="213"/>
      <c r="D3924" s="208" t="s">
        <v>272</v>
      </c>
      <c r="E3924" s="214" t="s">
        <v>44</v>
      </c>
      <c r="F3924" s="215" t="s">
        <v>458</v>
      </c>
      <c r="G3924" s="213"/>
      <c r="H3924" s="214" t="s">
        <v>44</v>
      </c>
      <c r="I3924" s="216"/>
      <c r="J3924" s="213"/>
      <c r="K3924" s="213"/>
      <c r="L3924" s="217"/>
      <c r="M3924" s="218"/>
      <c r="N3924" s="219"/>
      <c r="O3924" s="219"/>
      <c r="P3924" s="219"/>
      <c r="Q3924" s="219"/>
      <c r="R3924" s="219"/>
      <c r="S3924" s="219"/>
      <c r="T3924" s="220"/>
      <c r="AT3924" s="221" t="s">
        <v>272</v>
      </c>
      <c r="AU3924" s="221" t="s">
        <v>91</v>
      </c>
      <c r="AV3924" s="13" t="s">
        <v>89</v>
      </c>
      <c r="AW3924" s="13" t="s">
        <v>38</v>
      </c>
      <c r="AX3924" s="13" t="s">
        <v>82</v>
      </c>
      <c r="AY3924" s="221" t="s">
        <v>262</v>
      </c>
    </row>
    <row r="3925" spans="1:65" s="15" customFormat="1" ht="10">
      <c r="B3925" s="233"/>
      <c r="C3925" s="234"/>
      <c r="D3925" s="208" t="s">
        <v>272</v>
      </c>
      <c r="E3925" s="235" t="s">
        <v>44</v>
      </c>
      <c r="F3925" s="236" t="s">
        <v>1874</v>
      </c>
      <c r="G3925" s="234"/>
      <c r="H3925" s="237">
        <v>130.25</v>
      </c>
      <c r="I3925" s="238"/>
      <c r="J3925" s="234"/>
      <c r="K3925" s="234"/>
      <c r="L3925" s="239"/>
      <c r="M3925" s="240"/>
      <c r="N3925" s="241"/>
      <c r="O3925" s="241"/>
      <c r="P3925" s="241"/>
      <c r="Q3925" s="241"/>
      <c r="R3925" s="241"/>
      <c r="S3925" s="241"/>
      <c r="T3925" s="242"/>
      <c r="AT3925" s="243" t="s">
        <v>272</v>
      </c>
      <c r="AU3925" s="243" t="s">
        <v>91</v>
      </c>
      <c r="AV3925" s="15" t="s">
        <v>91</v>
      </c>
      <c r="AW3925" s="15" t="s">
        <v>38</v>
      </c>
      <c r="AX3925" s="15" t="s">
        <v>82</v>
      </c>
      <c r="AY3925" s="243" t="s">
        <v>262</v>
      </c>
    </row>
    <row r="3926" spans="1:65" s="13" customFormat="1" ht="10">
      <c r="B3926" s="212"/>
      <c r="C3926" s="213"/>
      <c r="D3926" s="208" t="s">
        <v>272</v>
      </c>
      <c r="E3926" s="214" t="s">
        <v>44</v>
      </c>
      <c r="F3926" s="215" t="s">
        <v>553</v>
      </c>
      <c r="G3926" s="213"/>
      <c r="H3926" s="214" t="s">
        <v>44</v>
      </c>
      <c r="I3926" s="216"/>
      <c r="J3926" s="213"/>
      <c r="K3926" s="213"/>
      <c r="L3926" s="217"/>
      <c r="M3926" s="218"/>
      <c r="N3926" s="219"/>
      <c r="O3926" s="219"/>
      <c r="P3926" s="219"/>
      <c r="Q3926" s="219"/>
      <c r="R3926" s="219"/>
      <c r="S3926" s="219"/>
      <c r="T3926" s="220"/>
      <c r="AT3926" s="221" t="s">
        <v>272</v>
      </c>
      <c r="AU3926" s="221" t="s">
        <v>91</v>
      </c>
      <c r="AV3926" s="13" t="s">
        <v>89</v>
      </c>
      <c r="AW3926" s="13" t="s">
        <v>38</v>
      </c>
      <c r="AX3926" s="13" t="s">
        <v>82</v>
      </c>
      <c r="AY3926" s="221" t="s">
        <v>262</v>
      </c>
    </row>
    <row r="3927" spans="1:65" s="15" customFormat="1" ht="10">
      <c r="B3927" s="233"/>
      <c r="C3927" s="234"/>
      <c r="D3927" s="208" t="s">
        <v>272</v>
      </c>
      <c r="E3927" s="235" t="s">
        <v>44</v>
      </c>
      <c r="F3927" s="236" t="s">
        <v>1924</v>
      </c>
      <c r="G3927" s="234"/>
      <c r="H3927" s="237">
        <v>12.25</v>
      </c>
      <c r="I3927" s="238"/>
      <c r="J3927" s="234"/>
      <c r="K3927" s="234"/>
      <c r="L3927" s="239"/>
      <c r="M3927" s="240"/>
      <c r="N3927" s="241"/>
      <c r="O3927" s="241"/>
      <c r="P3927" s="241"/>
      <c r="Q3927" s="241"/>
      <c r="R3927" s="241"/>
      <c r="S3927" s="241"/>
      <c r="T3927" s="242"/>
      <c r="AT3927" s="243" t="s">
        <v>272</v>
      </c>
      <c r="AU3927" s="243" t="s">
        <v>91</v>
      </c>
      <c r="AV3927" s="15" t="s">
        <v>91</v>
      </c>
      <c r="AW3927" s="15" t="s">
        <v>38</v>
      </c>
      <c r="AX3927" s="15" t="s">
        <v>82</v>
      </c>
      <c r="AY3927" s="243" t="s">
        <v>262</v>
      </c>
    </row>
    <row r="3928" spans="1:65" s="16" customFormat="1" ht="10">
      <c r="B3928" s="244"/>
      <c r="C3928" s="245"/>
      <c r="D3928" s="208" t="s">
        <v>272</v>
      </c>
      <c r="E3928" s="246" t="s">
        <v>44</v>
      </c>
      <c r="F3928" s="247" t="s">
        <v>291</v>
      </c>
      <c r="G3928" s="245"/>
      <c r="H3928" s="248">
        <v>142.5</v>
      </c>
      <c r="I3928" s="249"/>
      <c r="J3928" s="245"/>
      <c r="K3928" s="245"/>
      <c r="L3928" s="250"/>
      <c r="M3928" s="251"/>
      <c r="N3928" s="252"/>
      <c r="O3928" s="252"/>
      <c r="P3928" s="252"/>
      <c r="Q3928" s="252"/>
      <c r="R3928" s="252"/>
      <c r="S3928" s="252"/>
      <c r="T3928" s="253"/>
      <c r="AT3928" s="254" t="s">
        <v>272</v>
      </c>
      <c r="AU3928" s="254" t="s">
        <v>91</v>
      </c>
      <c r="AV3928" s="16" t="s">
        <v>104</v>
      </c>
      <c r="AW3928" s="16" t="s">
        <v>38</v>
      </c>
      <c r="AX3928" s="16" t="s">
        <v>89</v>
      </c>
      <c r="AY3928" s="254" t="s">
        <v>262</v>
      </c>
    </row>
    <row r="3929" spans="1:65" s="2" customFormat="1" ht="16.5" customHeight="1">
      <c r="A3929" s="37"/>
      <c r="B3929" s="38"/>
      <c r="C3929" s="255" t="s">
        <v>1925</v>
      </c>
      <c r="D3929" s="255" t="s">
        <v>633</v>
      </c>
      <c r="E3929" s="256" t="s">
        <v>1916</v>
      </c>
      <c r="F3929" s="257" t="s">
        <v>1917</v>
      </c>
      <c r="G3929" s="258" t="s">
        <v>342</v>
      </c>
      <c r="H3929" s="259">
        <v>92.207999999999998</v>
      </c>
      <c r="I3929" s="260"/>
      <c r="J3929" s="261">
        <f>ROUND(I3929*H3929,2)</f>
        <v>0</v>
      </c>
      <c r="K3929" s="257" t="s">
        <v>268</v>
      </c>
      <c r="L3929" s="262"/>
      <c r="M3929" s="263" t="s">
        <v>44</v>
      </c>
      <c r="N3929" s="264" t="s">
        <v>53</v>
      </c>
      <c r="O3929" s="67"/>
      <c r="P3929" s="204">
        <f>O3929*H3929</f>
        <v>0</v>
      </c>
      <c r="Q3929" s="204">
        <v>3.5000000000000001E-3</v>
      </c>
      <c r="R3929" s="204">
        <f>Q3929*H3929</f>
        <v>0.32272800000000001</v>
      </c>
      <c r="S3929" s="204">
        <v>0</v>
      </c>
      <c r="T3929" s="205">
        <f>S3929*H3929</f>
        <v>0</v>
      </c>
      <c r="U3929" s="37"/>
      <c r="V3929" s="37"/>
      <c r="W3929" s="37"/>
      <c r="X3929" s="37"/>
      <c r="Y3929" s="37"/>
      <c r="Z3929" s="37"/>
      <c r="AA3929" s="37"/>
      <c r="AB3929" s="37"/>
      <c r="AC3929" s="37"/>
      <c r="AD3929" s="37"/>
      <c r="AE3929" s="37"/>
      <c r="AR3929" s="206" t="s">
        <v>619</v>
      </c>
      <c r="AT3929" s="206" t="s">
        <v>633</v>
      </c>
      <c r="AU3929" s="206" t="s">
        <v>91</v>
      </c>
      <c r="AY3929" s="19" t="s">
        <v>262</v>
      </c>
      <c r="BE3929" s="207">
        <f>IF(N3929="základní",J3929,0)</f>
        <v>0</v>
      </c>
      <c r="BF3929" s="207">
        <f>IF(N3929="snížená",J3929,0)</f>
        <v>0</v>
      </c>
      <c r="BG3929" s="207">
        <f>IF(N3929="zákl. přenesená",J3929,0)</f>
        <v>0</v>
      </c>
      <c r="BH3929" s="207">
        <f>IF(N3929="sníž. přenesená",J3929,0)</f>
        <v>0</v>
      </c>
      <c r="BI3929" s="207">
        <f>IF(N3929="nulová",J3929,0)</f>
        <v>0</v>
      </c>
      <c r="BJ3929" s="19" t="s">
        <v>89</v>
      </c>
      <c r="BK3929" s="207">
        <f>ROUND(I3929*H3929,2)</f>
        <v>0</v>
      </c>
      <c r="BL3929" s="19" t="s">
        <v>442</v>
      </c>
      <c r="BM3929" s="206" t="s">
        <v>1926</v>
      </c>
    </row>
    <row r="3930" spans="1:65" s="2" customFormat="1" ht="18">
      <c r="A3930" s="37"/>
      <c r="B3930" s="38"/>
      <c r="C3930" s="39"/>
      <c r="D3930" s="208" t="s">
        <v>421</v>
      </c>
      <c r="E3930" s="39"/>
      <c r="F3930" s="209" t="s">
        <v>1736</v>
      </c>
      <c r="G3930" s="39"/>
      <c r="H3930" s="39"/>
      <c r="I3930" s="118"/>
      <c r="J3930" s="39"/>
      <c r="K3930" s="39"/>
      <c r="L3930" s="42"/>
      <c r="M3930" s="210"/>
      <c r="N3930" s="211"/>
      <c r="O3930" s="67"/>
      <c r="P3930" s="67"/>
      <c r="Q3930" s="67"/>
      <c r="R3930" s="67"/>
      <c r="S3930" s="67"/>
      <c r="T3930" s="68"/>
      <c r="U3930" s="37"/>
      <c r="V3930" s="37"/>
      <c r="W3930" s="37"/>
      <c r="X3930" s="37"/>
      <c r="Y3930" s="37"/>
      <c r="Z3930" s="37"/>
      <c r="AA3930" s="37"/>
      <c r="AB3930" s="37"/>
      <c r="AC3930" s="37"/>
      <c r="AD3930" s="37"/>
      <c r="AE3930" s="37"/>
      <c r="AT3930" s="19" t="s">
        <v>421</v>
      </c>
      <c r="AU3930" s="19" t="s">
        <v>91</v>
      </c>
    </row>
    <row r="3931" spans="1:65" s="13" customFormat="1" ht="10">
      <c r="B3931" s="212"/>
      <c r="C3931" s="213"/>
      <c r="D3931" s="208" t="s">
        <v>272</v>
      </c>
      <c r="E3931" s="214" t="s">
        <v>44</v>
      </c>
      <c r="F3931" s="215" t="s">
        <v>550</v>
      </c>
      <c r="G3931" s="213"/>
      <c r="H3931" s="214" t="s">
        <v>44</v>
      </c>
      <c r="I3931" s="216"/>
      <c r="J3931" s="213"/>
      <c r="K3931" s="213"/>
      <c r="L3931" s="217"/>
      <c r="M3931" s="218"/>
      <c r="N3931" s="219"/>
      <c r="O3931" s="219"/>
      <c r="P3931" s="219"/>
      <c r="Q3931" s="219"/>
      <c r="R3931" s="219"/>
      <c r="S3931" s="219"/>
      <c r="T3931" s="220"/>
      <c r="AT3931" s="221" t="s">
        <v>272</v>
      </c>
      <c r="AU3931" s="221" t="s">
        <v>91</v>
      </c>
      <c r="AV3931" s="13" t="s">
        <v>89</v>
      </c>
      <c r="AW3931" s="13" t="s">
        <v>38</v>
      </c>
      <c r="AX3931" s="13" t="s">
        <v>82</v>
      </c>
      <c r="AY3931" s="221" t="s">
        <v>262</v>
      </c>
    </row>
    <row r="3932" spans="1:65" s="13" customFormat="1" ht="10">
      <c r="B3932" s="212"/>
      <c r="C3932" s="213"/>
      <c r="D3932" s="208" t="s">
        <v>272</v>
      </c>
      <c r="E3932" s="214" t="s">
        <v>44</v>
      </c>
      <c r="F3932" s="215" t="s">
        <v>1914</v>
      </c>
      <c r="G3932" s="213"/>
      <c r="H3932" s="214" t="s">
        <v>44</v>
      </c>
      <c r="I3932" s="216"/>
      <c r="J3932" s="213"/>
      <c r="K3932" s="213"/>
      <c r="L3932" s="217"/>
      <c r="M3932" s="218"/>
      <c r="N3932" s="219"/>
      <c r="O3932" s="219"/>
      <c r="P3932" s="219"/>
      <c r="Q3932" s="219"/>
      <c r="R3932" s="219"/>
      <c r="S3932" s="219"/>
      <c r="T3932" s="220"/>
      <c r="AT3932" s="221" t="s">
        <v>272</v>
      </c>
      <c r="AU3932" s="221" t="s">
        <v>91</v>
      </c>
      <c r="AV3932" s="13" t="s">
        <v>89</v>
      </c>
      <c r="AW3932" s="13" t="s">
        <v>38</v>
      </c>
      <c r="AX3932" s="13" t="s">
        <v>82</v>
      </c>
      <c r="AY3932" s="221" t="s">
        <v>262</v>
      </c>
    </row>
    <row r="3933" spans="1:65" s="13" customFormat="1" ht="10">
      <c r="B3933" s="212"/>
      <c r="C3933" s="213"/>
      <c r="D3933" s="208" t="s">
        <v>272</v>
      </c>
      <c r="E3933" s="214" t="s">
        <v>44</v>
      </c>
      <c r="F3933" s="215" t="s">
        <v>551</v>
      </c>
      <c r="G3933" s="213"/>
      <c r="H3933" s="214" t="s">
        <v>44</v>
      </c>
      <c r="I3933" s="216"/>
      <c r="J3933" s="213"/>
      <c r="K3933" s="213"/>
      <c r="L3933" s="217"/>
      <c r="M3933" s="218"/>
      <c r="N3933" s="219"/>
      <c r="O3933" s="219"/>
      <c r="P3933" s="219"/>
      <c r="Q3933" s="219"/>
      <c r="R3933" s="219"/>
      <c r="S3933" s="219"/>
      <c r="T3933" s="220"/>
      <c r="AT3933" s="221" t="s">
        <v>272</v>
      </c>
      <c r="AU3933" s="221" t="s">
        <v>91</v>
      </c>
      <c r="AV3933" s="13" t="s">
        <v>89</v>
      </c>
      <c r="AW3933" s="13" t="s">
        <v>38</v>
      </c>
      <c r="AX3933" s="13" t="s">
        <v>82</v>
      </c>
      <c r="AY3933" s="221" t="s">
        <v>262</v>
      </c>
    </row>
    <row r="3934" spans="1:65" s="13" customFormat="1" ht="10">
      <c r="B3934" s="212"/>
      <c r="C3934" s="213"/>
      <c r="D3934" s="208" t="s">
        <v>272</v>
      </c>
      <c r="E3934" s="214" t="s">
        <v>44</v>
      </c>
      <c r="F3934" s="215" t="s">
        <v>458</v>
      </c>
      <c r="G3934" s="213"/>
      <c r="H3934" s="214" t="s">
        <v>44</v>
      </c>
      <c r="I3934" s="216"/>
      <c r="J3934" s="213"/>
      <c r="K3934" s="213"/>
      <c r="L3934" s="217"/>
      <c r="M3934" s="218"/>
      <c r="N3934" s="219"/>
      <c r="O3934" s="219"/>
      <c r="P3934" s="219"/>
      <c r="Q3934" s="219"/>
      <c r="R3934" s="219"/>
      <c r="S3934" s="219"/>
      <c r="T3934" s="220"/>
      <c r="AT3934" s="221" t="s">
        <v>272</v>
      </c>
      <c r="AU3934" s="221" t="s">
        <v>91</v>
      </c>
      <c r="AV3934" s="13" t="s">
        <v>89</v>
      </c>
      <c r="AW3934" s="13" t="s">
        <v>38</v>
      </c>
      <c r="AX3934" s="13" t="s">
        <v>82</v>
      </c>
      <c r="AY3934" s="221" t="s">
        <v>262</v>
      </c>
    </row>
    <row r="3935" spans="1:65" s="15" customFormat="1" ht="10">
      <c r="B3935" s="233"/>
      <c r="C3935" s="234"/>
      <c r="D3935" s="208" t="s">
        <v>272</v>
      </c>
      <c r="E3935" s="235" t="s">
        <v>44</v>
      </c>
      <c r="F3935" s="236" t="s">
        <v>1715</v>
      </c>
      <c r="G3935" s="234"/>
      <c r="H3935" s="237">
        <v>78.150000000000006</v>
      </c>
      <c r="I3935" s="238"/>
      <c r="J3935" s="234"/>
      <c r="K3935" s="234"/>
      <c r="L3935" s="239"/>
      <c r="M3935" s="240"/>
      <c r="N3935" s="241"/>
      <c r="O3935" s="241"/>
      <c r="P3935" s="241"/>
      <c r="Q3935" s="241"/>
      <c r="R3935" s="241"/>
      <c r="S3935" s="241"/>
      <c r="T3935" s="242"/>
      <c r="AT3935" s="243" t="s">
        <v>272</v>
      </c>
      <c r="AU3935" s="243" t="s">
        <v>91</v>
      </c>
      <c r="AV3935" s="15" t="s">
        <v>91</v>
      </c>
      <c r="AW3935" s="15" t="s">
        <v>38</v>
      </c>
      <c r="AX3935" s="15" t="s">
        <v>82</v>
      </c>
      <c r="AY3935" s="243" t="s">
        <v>262</v>
      </c>
    </row>
    <row r="3936" spans="1:65" s="13" customFormat="1" ht="10">
      <c r="B3936" s="212"/>
      <c r="C3936" s="213"/>
      <c r="D3936" s="208" t="s">
        <v>272</v>
      </c>
      <c r="E3936" s="214" t="s">
        <v>44</v>
      </c>
      <c r="F3936" s="215" t="s">
        <v>553</v>
      </c>
      <c r="G3936" s="213"/>
      <c r="H3936" s="214" t="s">
        <v>44</v>
      </c>
      <c r="I3936" s="216"/>
      <c r="J3936" s="213"/>
      <c r="K3936" s="213"/>
      <c r="L3936" s="217"/>
      <c r="M3936" s="218"/>
      <c r="N3936" s="219"/>
      <c r="O3936" s="219"/>
      <c r="P3936" s="219"/>
      <c r="Q3936" s="219"/>
      <c r="R3936" s="219"/>
      <c r="S3936" s="219"/>
      <c r="T3936" s="220"/>
      <c r="AT3936" s="221" t="s">
        <v>272</v>
      </c>
      <c r="AU3936" s="221" t="s">
        <v>91</v>
      </c>
      <c r="AV3936" s="13" t="s">
        <v>89</v>
      </c>
      <c r="AW3936" s="13" t="s">
        <v>38</v>
      </c>
      <c r="AX3936" s="13" t="s">
        <v>82</v>
      </c>
      <c r="AY3936" s="221" t="s">
        <v>262</v>
      </c>
    </row>
    <row r="3937" spans="1:65" s="15" customFormat="1" ht="10">
      <c r="B3937" s="233"/>
      <c r="C3937" s="234"/>
      <c r="D3937" s="208" t="s">
        <v>272</v>
      </c>
      <c r="E3937" s="235" t="s">
        <v>44</v>
      </c>
      <c r="F3937" s="236" t="s">
        <v>1927</v>
      </c>
      <c r="G3937" s="234"/>
      <c r="H3937" s="237">
        <v>12.25</v>
      </c>
      <c r="I3937" s="238"/>
      <c r="J3937" s="234"/>
      <c r="K3937" s="234"/>
      <c r="L3937" s="239"/>
      <c r="M3937" s="240"/>
      <c r="N3937" s="241"/>
      <c r="O3937" s="241"/>
      <c r="P3937" s="241"/>
      <c r="Q3937" s="241"/>
      <c r="R3937" s="241"/>
      <c r="S3937" s="241"/>
      <c r="T3937" s="242"/>
      <c r="AT3937" s="243" t="s">
        <v>272</v>
      </c>
      <c r="AU3937" s="243" t="s">
        <v>91</v>
      </c>
      <c r="AV3937" s="15" t="s">
        <v>91</v>
      </c>
      <c r="AW3937" s="15" t="s">
        <v>38</v>
      </c>
      <c r="AX3937" s="15" t="s">
        <v>82</v>
      </c>
      <c r="AY3937" s="243" t="s">
        <v>262</v>
      </c>
    </row>
    <row r="3938" spans="1:65" s="16" customFormat="1" ht="10">
      <c r="B3938" s="244"/>
      <c r="C3938" s="245"/>
      <c r="D3938" s="208" t="s">
        <v>272</v>
      </c>
      <c r="E3938" s="246" t="s">
        <v>44</v>
      </c>
      <c r="F3938" s="247" t="s">
        <v>291</v>
      </c>
      <c r="G3938" s="245"/>
      <c r="H3938" s="248">
        <v>90.4</v>
      </c>
      <c r="I3938" s="249"/>
      <c r="J3938" s="245"/>
      <c r="K3938" s="245"/>
      <c r="L3938" s="250"/>
      <c r="M3938" s="251"/>
      <c r="N3938" s="252"/>
      <c r="O3938" s="252"/>
      <c r="P3938" s="252"/>
      <c r="Q3938" s="252"/>
      <c r="R3938" s="252"/>
      <c r="S3938" s="252"/>
      <c r="T3938" s="253"/>
      <c r="AT3938" s="254" t="s">
        <v>272</v>
      </c>
      <c r="AU3938" s="254" t="s">
        <v>91</v>
      </c>
      <c r="AV3938" s="16" t="s">
        <v>104</v>
      </c>
      <c r="AW3938" s="16" t="s">
        <v>38</v>
      </c>
      <c r="AX3938" s="16" t="s">
        <v>89</v>
      </c>
      <c r="AY3938" s="254" t="s">
        <v>262</v>
      </c>
    </row>
    <row r="3939" spans="1:65" s="15" customFormat="1" ht="10">
      <c r="B3939" s="233"/>
      <c r="C3939" s="234"/>
      <c r="D3939" s="208" t="s">
        <v>272</v>
      </c>
      <c r="E3939" s="234"/>
      <c r="F3939" s="236" t="s">
        <v>1928</v>
      </c>
      <c r="G3939" s="234"/>
      <c r="H3939" s="237">
        <v>92.207999999999998</v>
      </c>
      <c r="I3939" s="238"/>
      <c r="J3939" s="234"/>
      <c r="K3939" s="234"/>
      <c r="L3939" s="239"/>
      <c r="M3939" s="240"/>
      <c r="N3939" s="241"/>
      <c r="O3939" s="241"/>
      <c r="P3939" s="241"/>
      <c r="Q3939" s="241"/>
      <c r="R3939" s="241"/>
      <c r="S3939" s="241"/>
      <c r="T3939" s="242"/>
      <c r="AT3939" s="243" t="s">
        <v>272</v>
      </c>
      <c r="AU3939" s="243" t="s">
        <v>91</v>
      </c>
      <c r="AV3939" s="15" t="s">
        <v>91</v>
      </c>
      <c r="AW3939" s="15" t="s">
        <v>4</v>
      </c>
      <c r="AX3939" s="15" t="s">
        <v>89</v>
      </c>
      <c r="AY3939" s="243" t="s">
        <v>262</v>
      </c>
    </row>
    <row r="3940" spans="1:65" s="2" customFormat="1" ht="21.75" customHeight="1">
      <c r="A3940" s="37"/>
      <c r="B3940" s="38"/>
      <c r="C3940" s="195" t="s">
        <v>1929</v>
      </c>
      <c r="D3940" s="195" t="s">
        <v>264</v>
      </c>
      <c r="E3940" s="196" t="s">
        <v>1930</v>
      </c>
      <c r="F3940" s="197" t="s">
        <v>1931</v>
      </c>
      <c r="G3940" s="198" t="s">
        <v>342</v>
      </c>
      <c r="H3940" s="199">
        <v>176.31800000000001</v>
      </c>
      <c r="I3940" s="200"/>
      <c r="J3940" s="201">
        <f>ROUND(I3940*H3940,2)</f>
        <v>0</v>
      </c>
      <c r="K3940" s="197" t="s">
        <v>268</v>
      </c>
      <c r="L3940" s="42"/>
      <c r="M3940" s="202" t="s">
        <v>44</v>
      </c>
      <c r="N3940" s="203" t="s">
        <v>53</v>
      </c>
      <c r="O3940" s="67"/>
      <c r="P3940" s="204">
        <f>O3940*H3940</f>
        <v>0</v>
      </c>
      <c r="Q3940" s="204">
        <v>2.5500000000000002E-3</v>
      </c>
      <c r="R3940" s="204">
        <f>Q3940*H3940</f>
        <v>0.44961090000000004</v>
      </c>
      <c r="S3940" s="204">
        <v>0</v>
      </c>
      <c r="T3940" s="205">
        <f>S3940*H3940</f>
        <v>0</v>
      </c>
      <c r="U3940" s="37"/>
      <c r="V3940" s="37"/>
      <c r="W3940" s="37"/>
      <c r="X3940" s="37"/>
      <c r="Y3940" s="37"/>
      <c r="Z3940" s="37"/>
      <c r="AA3940" s="37"/>
      <c r="AB3940" s="37"/>
      <c r="AC3940" s="37"/>
      <c r="AD3940" s="37"/>
      <c r="AE3940" s="37"/>
      <c r="AR3940" s="206" t="s">
        <v>442</v>
      </c>
      <c r="AT3940" s="206" t="s">
        <v>264</v>
      </c>
      <c r="AU3940" s="206" t="s">
        <v>91</v>
      </c>
      <c r="AY3940" s="19" t="s">
        <v>262</v>
      </c>
      <c r="BE3940" s="207">
        <f>IF(N3940="základní",J3940,0)</f>
        <v>0</v>
      </c>
      <c r="BF3940" s="207">
        <f>IF(N3940="snížená",J3940,0)</f>
        <v>0</v>
      </c>
      <c r="BG3940" s="207">
        <f>IF(N3940="zákl. přenesená",J3940,0)</f>
        <v>0</v>
      </c>
      <c r="BH3940" s="207">
        <f>IF(N3940="sníž. přenesená",J3940,0)</f>
        <v>0</v>
      </c>
      <c r="BI3940" s="207">
        <f>IF(N3940="nulová",J3940,0)</f>
        <v>0</v>
      </c>
      <c r="BJ3940" s="19" t="s">
        <v>89</v>
      </c>
      <c r="BK3940" s="207">
        <f>ROUND(I3940*H3940,2)</f>
        <v>0</v>
      </c>
      <c r="BL3940" s="19" t="s">
        <v>442</v>
      </c>
      <c r="BM3940" s="206" t="s">
        <v>1932</v>
      </c>
    </row>
    <row r="3941" spans="1:65" s="2" customFormat="1" ht="99">
      <c r="A3941" s="37"/>
      <c r="B3941" s="38"/>
      <c r="C3941" s="39"/>
      <c r="D3941" s="208" t="s">
        <v>270</v>
      </c>
      <c r="E3941" s="39"/>
      <c r="F3941" s="209" t="s">
        <v>1841</v>
      </c>
      <c r="G3941" s="39"/>
      <c r="H3941" s="39"/>
      <c r="I3941" s="118"/>
      <c r="J3941" s="39"/>
      <c r="K3941" s="39"/>
      <c r="L3941" s="42"/>
      <c r="M3941" s="210"/>
      <c r="N3941" s="211"/>
      <c r="O3941" s="67"/>
      <c r="P3941" s="67"/>
      <c r="Q3941" s="67"/>
      <c r="R3941" s="67"/>
      <c r="S3941" s="67"/>
      <c r="T3941" s="68"/>
      <c r="U3941" s="37"/>
      <c r="V3941" s="37"/>
      <c r="W3941" s="37"/>
      <c r="X3941" s="37"/>
      <c r="Y3941" s="37"/>
      <c r="Z3941" s="37"/>
      <c r="AA3941" s="37"/>
      <c r="AB3941" s="37"/>
      <c r="AC3941" s="37"/>
      <c r="AD3941" s="37"/>
      <c r="AE3941" s="37"/>
      <c r="AT3941" s="19" t="s">
        <v>270</v>
      </c>
      <c r="AU3941" s="19" t="s">
        <v>91</v>
      </c>
    </row>
    <row r="3942" spans="1:65" s="2" customFormat="1" ht="18">
      <c r="A3942" s="37"/>
      <c r="B3942" s="38"/>
      <c r="C3942" s="39"/>
      <c r="D3942" s="208" t="s">
        <v>421</v>
      </c>
      <c r="E3942" s="39"/>
      <c r="F3942" s="209" t="s">
        <v>1703</v>
      </c>
      <c r="G3942" s="39"/>
      <c r="H3942" s="39"/>
      <c r="I3942" s="118"/>
      <c r="J3942" s="39"/>
      <c r="K3942" s="39"/>
      <c r="L3942" s="42"/>
      <c r="M3942" s="210"/>
      <c r="N3942" s="211"/>
      <c r="O3942" s="67"/>
      <c r="P3942" s="67"/>
      <c r="Q3942" s="67"/>
      <c r="R3942" s="67"/>
      <c r="S3942" s="67"/>
      <c r="T3942" s="68"/>
      <c r="U3942" s="37"/>
      <c r="V3942" s="37"/>
      <c r="W3942" s="37"/>
      <c r="X3942" s="37"/>
      <c r="Y3942" s="37"/>
      <c r="Z3942" s="37"/>
      <c r="AA3942" s="37"/>
      <c r="AB3942" s="37"/>
      <c r="AC3942" s="37"/>
      <c r="AD3942" s="37"/>
      <c r="AE3942" s="37"/>
      <c r="AT3942" s="19" t="s">
        <v>421</v>
      </c>
      <c r="AU3942" s="19" t="s">
        <v>91</v>
      </c>
    </row>
    <row r="3943" spans="1:65" s="13" customFormat="1" ht="10">
      <c r="B3943" s="212"/>
      <c r="C3943" s="213"/>
      <c r="D3943" s="208" t="s">
        <v>272</v>
      </c>
      <c r="E3943" s="214" t="s">
        <v>44</v>
      </c>
      <c r="F3943" s="215" t="s">
        <v>550</v>
      </c>
      <c r="G3943" s="213"/>
      <c r="H3943" s="214" t="s">
        <v>44</v>
      </c>
      <c r="I3943" s="216"/>
      <c r="J3943" s="213"/>
      <c r="K3943" s="213"/>
      <c r="L3943" s="217"/>
      <c r="M3943" s="218"/>
      <c r="N3943" s="219"/>
      <c r="O3943" s="219"/>
      <c r="P3943" s="219"/>
      <c r="Q3943" s="219"/>
      <c r="R3943" s="219"/>
      <c r="S3943" s="219"/>
      <c r="T3943" s="220"/>
      <c r="AT3943" s="221" t="s">
        <v>272</v>
      </c>
      <c r="AU3943" s="221" t="s">
        <v>91</v>
      </c>
      <c r="AV3943" s="13" t="s">
        <v>89</v>
      </c>
      <c r="AW3943" s="13" t="s">
        <v>38</v>
      </c>
      <c r="AX3943" s="13" t="s">
        <v>82</v>
      </c>
      <c r="AY3943" s="221" t="s">
        <v>262</v>
      </c>
    </row>
    <row r="3944" spans="1:65" s="13" customFormat="1" ht="10">
      <c r="B3944" s="212"/>
      <c r="C3944" s="213"/>
      <c r="D3944" s="208" t="s">
        <v>272</v>
      </c>
      <c r="E3944" s="214" t="s">
        <v>44</v>
      </c>
      <c r="F3944" s="215" t="s">
        <v>1933</v>
      </c>
      <c r="G3944" s="213"/>
      <c r="H3944" s="214" t="s">
        <v>44</v>
      </c>
      <c r="I3944" s="216"/>
      <c r="J3944" s="213"/>
      <c r="K3944" s="213"/>
      <c r="L3944" s="217"/>
      <c r="M3944" s="218"/>
      <c r="N3944" s="219"/>
      <c r="O3944" s="219"/>
      <c r="P3944" s="219"/>
      <c r="Q3944" s="219"/>
      <c r="R3944" s="219"/>
      <c r="S3944" s="219"/>
      <c r="T3944" s="220"/>
      <c r="AT3944" s="221" t="s">
        <v>272</v>
      </c>
      <c r="AU3944" s="221" t="s">
        <v>91</v>
      </c>
      <c r="AV3944" s="13" t="s">
        <v>89</v>
      </c>
      <c r="AW3944" s="13" t="s">
        <v>38</v>
      </c>
      <c r="AX3944" s="13" t="s">
        <v>82</v>
      </c>
      <c r="AY3944" s="221" t="s">
        <v>262</v>
      </c>
    </row>
    <row r="3945" spans="1:65" s="13" customFormat="1" ht="10">
      <c r="B3945" s="212"/>
      <c r="C3945" s="213"/>
      <c r="D3945" s="208" t="s">
        <v>272</v>
      </c>
      <c r="E3945" s="214" t="s">
        <v>44</v>
      </c>
      <c r="F3945" s="215" t="s">
        <v>551</v>
      </c>
      <c r="G3945" s="213"/>
      <c r="H3945" s="214" t="s">
        <v>44</v>
      </c>
      <c r="I3945" s="216"/>
      <c r="J3945" s="213"/>
      <c r="K3945" s="213"/>
      <c r="L3945" s="217"/>
      <c r="M3945" s="218"/>
      <c r="N3945" s="219"/>
      <c r="O3945" s="219"/>
      <c r="P3945" s="219"/>
      <c r="Q3945" s="219"/>
      <c r="R3945" s="219"/>
      <c r="S3945" s="219"/>
      <c r="T3945" s="220"/>
      <c r="AT3945" s="221" t="s">
        <v>272</v>
      </c>
      <c r="AU3945" s="221" t="s">
        <v>91</v>
      </c>
      <c r="AV3945" s="13" t="s">
        <v>89</v>
      </c>
      <c r="AW3945" s="13" t="s">
        <v>38</v>
      </c>
      <c r="AX3945" s="13" t="s">
        <v>82</v>
      </c>
      <c r="AY3945" s="221" t="s">
        <v>262</v>
      </c>
    </row>
    <row r="3946" spans="1:65" s="13" customFormat="1" ht="10">
      <c r="B3946" s="212"/>
      <c r="C3946" s="213"/>
      <c r="D3946" s="208" t="s">
        <v>272</v>
      </c>
      <c r="E3946" s="214" t="s">
        <v>44</v>
      </c>
      <c r="F3946" s="215" t="s">
        <v>458</v>
      </c>
      <c r="G3946" s="213"/>
      <c r="H3946" s="214" t="s">
        <v>44</v>
      </c>
      <c r="I3946" s="216"/>
      <c r="J3946" s="213"/>
      <c r="K3946" s="213"/>
      <c r="L3946" s="217"/>
      <c r="M3946" s="218"/>
      <c r="N3946" s="219"/>
      <c r="O3946" s="219"/>
      <c r="P3946" s="219"/>
      <c r="Q3946" s="219"/>
      <c r="R3946" s="219"/>
      <c r="S3946" s="219"/>
      <c r="T3946" s="220"/>
      <c r="AT3946" s="221" t="s">
        <v>272</v>
      </c>
      <c r="AU3946" s="221" t="s">
        <v>91</v>
      </c>
      <c r="AV3946" s="13" t="s">
        <v>89</v>
      </c>
      <c r="AW3946" s="13" t="s">
        <v>38</v>
      </c>
      <c r="AX3946" s="13" t="s">
        <v>82</v>
      </c>
      <c r="AY3946" s="221" t="s">
        <v>262</v>
      </c>
    </row>
    <row r="3947" spans="1:65" s="15" customFormat="1" ht="10">
      <c r="B3947" s="233"/>
      <c r="C3947" s="234"/>
      <c r="D3947" s="208" t="s">
        <v>272</v>
      </c>
      <c r="E3947" s="235" t="s">
        <v>44</v>
      </c>
      <c r="F3947" s="236" t="s">
        <v>1715</v>
      </c>
      <c r="G3947" s="234"/>
      <c r="H3947" s="237">
        <v>78.150000000000006</v>
      </c>
      <c r="I3947" s="238"/>
      <c r="J3947" s="234"/>
      <c r="K3947" s="234"/>
      <c r="L3947" s="239"/>
      <c r="M3947" s="240"/>
      <c r="N3947" s="241"/>
      <c r="O3947" s="241"/>
      <c r="P3947" s="241"/>
      <c r="Q3947" s="241"/>
      <c r="R3947" s="241"/>
      <c r="S3947" s="241"/>
      <c r="T3947" s="242"/>
      <c r="AT3947" s="243" t="s">
        <v>272</v>
      </c>
      <c r="AU3947" s="243" t="s">
        <v>91</v>
      </c>
      <c r="AV3947" s="15" t="s">
        <v>91</v>
      </c>
      <c r="AW3947" s="15" t="s">
        <v>38</v>
      </c>
      <c r="AX3947" s="15" t="s">
        <v>82</v>
      </c>
      <c r="AY3947" s="243" t="s">
        <v>262</v>
      </c>
    </row>
    <row r="3948" spans="1:65" s="15" customFormat="1" ht="10">
      <c r="B3948" s="233"/>
      <c r="C3948" s="234"/>
      <c r="D3948" s="208" t="s">
        <v>272</v>
      </c>
      <c r="E3948" s="235" t="s">
        <v>44</v>
      </c>
      <c r="F3948" s="236" t="s">
        <v>1716</v>
      </c>
      <c r="G3948" s="234"/>
      <c r="H3948" s="237">
        <v>3.6</v>
      </c>
      <c r="I3948" s="238"/>
      <c r="J3948" s="234"/>
      <c r="K3948" s="234"/>
      <c r="L3948" s="239"/>
      <c r="M3948" s="240"/>
      <c r="N3948" s="241"/>
      <c r="O3948" s="241"/>
      <c r="P3948" s="241"/>
      <c r="Q3948" s="241"/>
      <c r="R3948" s="241"/>
      <c r="S3948" s="241"/>
      <c r="T3948" s="242"/>
      <c r="AT3948" s="243" t="s">
        <v>272</v>
      </c>
      <c r="AU3948" s="243" t="s">
        <v>91</v>
      </c>
      <c r="AV3948" s="15" t="s">
        <v>91</v>
      </c>
      <c r="AW3948" s="15" t="s">
        <v>38</v>
      </c>
      <c r="AX3948" s="15" t="s">
        <v>82</v>
      </c>
      <c r="AY3948" s="243" t="s">
        <v>262</v>
      </c>
    </row>
    <row r="3949" spans="1:65" s="13" customFormat="1" ht="10">
      <c r="B3949" s="212"/>
      <c r="C3949" s="213"/>
      <c r="D3949" s="208" t="s">
        <v>272</v>
      </c>
      <c r="E3949" s="214" t="s">
        <v>44</v>
      </c>
      <c r="F3949" s="215" t="s">
        <v>553</v>
      </c>
      <c r="G3949" s="213"/>
      <c r="H3949" s="214" t="s">
        <v>44</v>
      </c>
      <c r="I3949" s="216"/>
      <c r="J3949" s="213"/>
      <c r="K3949" s="213"/>
      <c r="L3949" s="217"/>
      <c r="M3949" s="218"/>
      <c r="N3949" s="219"/>
      <c r="O3949" s="219"/>
      <c r="P3949" s="219"/>
      <c r="Q3949" s="219"/>
      <c r="R3949" s="219"/>
      <c r="S3949" s="219"/>
      <c r="T3949" s="220"/>
      <c r="AT3949" s="221" t="s">
        <v>272</v>
      </c>
      <c r="AU3949" s="221" t="s">
        <v>91</v>
      </c>
      <c r="AV3949" s="13" t="s">
        <v>89</v>
      </c>
      <c r="AW3949" s="13" t="s">
        <v>38</v>
      </c>
      <c r="AX3949" s="13" t="s">
        <v>82</v>
      </c>
      <c r="AY3949" s="221" t="s">
        <v>262</v>
      </c>
    </row>
    <row r="3950" spans="1:65" s="15" customFormat="1" ht="10">
      <c r="B3950" s="233"/>
      <c r="C3950" s="234"/>
      <c r="D3950" s="208" t="s">
        <v>272</v>
      </c>
      <c r="E3950" s="235" t="s">
        <v>44</v>
      </c>
      <c r="F3950" s="236" t="s">
        <v>1717</v>
      </c>
      <c r="G3950" s="234"/>
      <c r="H3950" s="237">
        <v>14.7</v>
      </c>
      <c r="I3950" s="238"/>
      <c r="J3950" s="234"/>
      <c r="K3950" s="234"/>
      <c r="L3950" s="239"/>
      <c r="M3950" s="240"/>
      <c r="N3950" s="241"/>
      <c r="O3950" s="241"/>
      <c r="P3950" s="241"/>
      <c r="Q3950" s="241"/>
      <c r="R3950" s="241"/>
      <c r="S3950" s="241"/>
      <c r="T3950" s="242"/>
      <c r="AT3950" s="243" t="s">
        <v>272</v>
      </c>
      <c r="AU3950" s="243" t="s">
        <v>91</v>
      </c>
      <c r="AV3950" s="15" t="s">
        <v>91</v>
      </c>
      <c r="AW3950" s="15" t="s">
        <v>38</v>
      </c>
      <c r="AX3950" s="15" t="s">
        <v>82</v>
      </c>
      <c r="AY3950" s="243" t="s">
        <v>262</v>
      </c>
    </row>
    <row r="3951" spans="1:65" s="13" customFormat="1" ht="10">
      <c r="B3951" s="212"/>
      <c r="C3951" s="213"/>
      <c r="D3951" s="208" t="s">
        <v>272</v>
      </c>
      <c r="E3951" s="214" t="s">
        <v>44</v>
      </c>
      <c r="F3951" s="215" t="s">
        <v>555</v>
      </c>
      <c r="G3951" s="213"/>
      <c r="H3951" s="214" t="s">
        <v>44</v>
      </c>
      <c r="I3951" s="216"/>
      <c r="J3951" s="213"/>
      <c r="K3951" s="213"/>
      <c r="L3951" s="217"/>
      <c r="M3951" s="218"/>
      <c r="N3951" s="219"/>
      <c r="O3951" s="219"/>
      <c r="P3951" s="219"/>
      <c r="Q3951" s="219"/>
      <c r="R3951" s="219"/>
      <c r="S3951" s="219"/>
      <c r="T3951" s="220"/>
      <c r="AT3951" s="221" t="s">
        <v>272</v>
      </c>
      <c r="AU3951" s="221" t="s">
        <v>91</v>
      </c>
      <c r="AV3951" s="13" t="s">
        <v>89</v>
      </c>
      <c r="AW3951" s="13" t="s">
        <v>38</v>
      </c>
      <c r="AX3951" s="13" t="s">
        <v>82</v>
      </c>
      <c r="AY3951" s="221" t="s">
        <v>262</v>
      </c>
    </row>
    <row r="3952" spans="1:65" s="13" customFormat="1" ht="10">
      <c r="B3952" s="212"/>
      <c r="C3952" s="213"/>
      <c r="D3952" s="208" t="s">
        <v>272</v>
      </c>
      <c r="E3952" s="214" t="s">
        <v>44</v>
      </c>
      <c r="F3952" s="215" t="s">
        <v>458</v>
      </c>
      <c r="G3952" s="213"/>
      <c r="H3952" s="214" t="s">
        <v>44</v>
      </c>
      <c r="I3952" s="216"/>
      <c r="J3952" s="213"/>
      <c r="K3952" s="213"/>
      <c r="L3952" s="217"/>
      <c r="M3952" s="218"/>
      <c r="N3952" s="219"/>
      <c r="O3952" s="219"/>
      <c r="P3952" s="219"/>
      <c r="Q3952" s="219"/>
      <c r="R3952" s="219"/>
      <c r="S3952" s="219"/>
      <c r="T3952" s="220"/>
      <c r="AT3952" s="221" t="s">
        <v>272</v>
      </c>
      <c r="AU3952" s="221" t="s">
        <v>91</v>
      </c>
      <c r="AV3952" s="13" t="s">
        <v>89</v>
      </c>
      <c r="AW3952" s="13" t="s">
        <v>38</v>
      </c>
      <c r="AX3952" s="13" t="s">
        <v>82</v>
      </c>
      <c r="AY3952" s="221" t="s">
        <v>262</v>
      </c>
    </row>
    <row r="3953" spans="1:65" s="15" customFormat="1" ht="10">
      <c r="B3953" s="233"/>
      <c r="C3953" s="234"/>
      <c r="D3953" s="208" t="s">
        <v>272</v>
      </c>
      <c r="E3953" s="235" t="s">
        <v>44</v>
      </c>
      <c r="F3953" s="236" t="s">
        <v>1718</v>
      </c>
      <c r="G3953" s="234"/>
      <c r="H3953" s="237">
        <v>4.5</v>
      </c>
      <c r="I3953" s="238"/>
      <c r="J3953" s="234"/>
      <c r="K3953" s="234"/>
      <c r="L3953" s="239"/>
      <c r="M3953" s="240"/>
      <c r="N3953" s="241"/>
      <c r="O3953" s="241"/>
      <c r="P3953" s="241"/>
      <c r="Q3953" s="241"/>
      <c r="R3953" s="241"/>
      <c r="S3953" s="241"/>
      <c r="T3953" s="242"/>
      <c r="AT3953" s="243" t="s">
        <v>272</v>
      </c>
      <c r="AU3953" s="243" t="s">
        <v>91</v>
      </c>
      <c r="AV3953" s="15" t="s">
        <v>91</v>
      </c>
      <c r="AW3953" s="15" t="s">
        <v>38</v>
      </c>
      <c r="AX3953" s="15" t="s">
        <v>82</v>
      </c>
      <c r="AY3953" s="243" t="s">
        <v>262</v>
      </c>
    </row>
    <row r="3954" spans="1:65" s="14" customFormat="1" ht="10">
      <c r="B3954" s="222"/>
      <c r="C3954" s="223"/>
      <c r="D3954" s="208" t="s">
        <v>272</v>
      </c>
      <c r="E3954" s="224" t="s">
        <v>44</v>
      </c>
      <c r="F3954" s="225" t="s">
        <v>284</v>
      </c>
      <c r="G3954" s="223"/>
      <c r="H3954" s="226">
        <v>100.95</v>
      </c>
      <c r="I3954" s="227"/>
      <c r="J3954" s="223"/>
      <c r="K3954" s="223"/>
      <c r="L3954" s="228"/>
      <c r="M3954" s="229"/>
      <c r="N3954" s="230"/>
      <c r="O3954" s="230"/>
      <c r="P3954" s="230"/>
      <c r="Q3954" s="230"/>
      <c r="R3954" s="230"/>
      <c r="S3954" s="230"/>
      <c r="T3954" s="231"/>
      <c r="AT3954" s="232" t="s">
        <v>272</v>
      </c>
      <c r="AU3954" s="232" t="s">
        <v>91</v>
      </c>
      <c r="AV3954" s="14" t="s">
        <v>97</v>
      </c>
      <c r="AW3954" s="14" t="s">
        <v>38</v>
      </c>
      <c r="AX3954" s="14" t="s">
        <v>82</v>
      </c>
      <c r="AY3954" s="232" t="s">
        <v>262</v>
      </c>
    </row>
    <row r="3955" spans="1:65" s="13" customFormat="1" ht="10">
      <c r="B3955" s="212"/>
      <c r="C3955" s="213"/>
      <c r="D3955" s="208" t="s">
        <v>272</v>
      </c>
      <c r="E3955" s="214" t="s">
        <v>44</v>
      </c>
      <c r="F3955" s="215" t="s">
        <v>1711</v>
      </c>
      <c r="G3955" s="213"/>
      <c r="H3955" s="214" t="s">
        <v>44</v>
      </c>
      <c r="I3955" s="216"/>
      <c r="J3955" s="213"/>
      <c r="K3955" s="213"/>
      <c r="L3955" s="217"/>
      <c r="M3955" s="218"/>
      <c r="N3955" s="219"/>
      <c r="O3955" s="219"/>
      <c r="P3955" s="219"/>
      <c r="Q3955" s="219"/>
      <c r="R3955" s="219"/>
      <c r="S3955" s="219"/>
      <c r="T3955" s="220"/>
      <c r="AT3955" s="221" t="s">
        <v>272</v>
      </c>
      <c r="AU3955" s="221" t="s">
        <v>91</v>
      </c>
      <c r="AV3955" s="13" t="s">
        <v>89</v>
      </c>
      <c r="AW3955" s="13" t="s">
        <v>38</v>
      </c>
      <c r="AX3955" s="13" t="s">
        <v>82</v>
      </c>
      <c r="AY3955" s="221" t="s">
        <v>262</v>
      </c>
    </row>
    <row r="3956" spans="1:65" s="13" customFormat="1" ht="10">
      <c r="B3956" s="212"/>
      <c r="C3956" s="213"/>
      <c r="D3956" s="208" t="s">
        <v>272</v>
      </c>
      <c r="E3956" s="214" t="s">
        <v>44</v>
      </c>
      <c r="F3956" s="215" t="s">
        <v>1719</v>
      </c>
      <c r="G3956" s="213"/>
      <c r="H3956" s="214" t="s">
        <v>44</v>
      </c>
      <c r="I3956" s="216"/>
      <c r="J3956" s="213"/>
      <c r="K3956" s="213"/>
      <c r="L3956" s="217"/>
      <c r="M3956" s="218"/>
      <c r="N3956" s="219"/>
      <c r="O3956" s="219"/>
      <c r="P3956" s="219"/>
      <c r="Q3956" s="219"/>
      <c r="R3956" s="219"/>
      <c r="S3956" s="219"/>
      <c r="T3956" s="220"/>
      <c r="AT3956" s="221" t="s">
        <v>272</v>
      </c>
      <c r="AU3956" s="221" t="s">
        <v>91</v>
      </c>
      <c r="AV3956" s="13" t="s">
        <v>89</v>
      </c>
      <c r="AW3956" s="13" t="s">
        <v>38</v>
      </c>
      <c r="AX3956" s="13" t="s">
        <v>82</v>
      </c>
      <c r="AY3956" s="221" t="s">
        <v>262</v>
      </c>
    </row>
    <row r="3957" spans="1:65" s="15" customFormat="1" ht="10">
      <c r="B3957" s="233"/>
      <c r="C3957" s="234"/>
      <c r="D3957" s="208" t="s">
        <v>272</v>
      </c>
      <c r="E3957" s="235" t="s">
        <v>44</v>
      </c>
      <c r="F3957" s="236" t="s">
        <v>1720</v>
      </c>
      <c r="G3957" s="234"/>
      <c r="H3957" s="237">
        <v>24.652999999999999</v>
      </c>
      <c r="I3957" s="238"/>
      <c r="J3957" s="234"/>
      <c r="K3957" s="234"/>
      <c r="L3957" s="239"/>
      <c r="M3957" s="240"/>
      <c r="N3957" s="241"/>
      <c r="O3957" s="241"/>
      <c r="P3957" s="241"/>
      <c r="Q3957" s="241"/>
      <c r="R3957" s="241"/>
      <c r="S3957" s="241"/>
      <c r="T3957" s="242"/>
      <c r="AT3957" s="243" t="s">
        <v>272</v>
      </c>
      <c r="AU3957" s="243" t="s">
        <v>91</v>
      </c>
      <c r="AV3957" s="15" t="s">
        <v>91</v>
      </c>
      <c r="AW3957" s="15" t="s">
        <v>38</v>
      </c>
      <c r="AX3957" s="15" t="s">
        <v>82</v>
      </c>
      <c r="AY3957" s="243" t="s">
        <v>262</v>
      </c>
    </row>
    <row r="3958" spans="1:65" s="15" customFormat="1" ht="10">
      <c r="B3958" s="233"/>
      <c r="C3958" s="234"/>
      <c r="D3958" s="208" t="s">
        <v>272</v>
      </c>
      <c r="E3958" s="235" t="s">
        <v>44</v>
      </c>
      <c r="F3958" s="236" t="s">
        <v>1721</v>
      </c>
      <c r="G3958" s="234"/>
      <c r="H3958" s="237">
        <v>3.048</v>
      </c>
      <c r="I3958" s="238"/>
      <c r="J3958" s="234"/>
      <c r="K3958" s="234"/>
      <c r="L3958" s="239"/>
      <c r="M3958" s="240"/>
      <c r="N3958" s="241"/>
      <c r="O3958" s="241"/>
      <c r="P3958" s="241"/>
      <c r="Q3958" s="241"/>
      <c r="R3958" s="241"/>
      <c r="S3958" s="241"/>
      <c r="T3958" s="242"/>
      <c r="AT3958" s="243" t="s">
        <v>272</v>
      </c>
      <c r="AU3958" s="243" t="s">
        <v>91</v>
      </c>
      <c r="AV3958" s="15" t="s">
        <v>91</v>
      </c>
      <c r="AW3958" s="15" t="s">
        <v>38</v>
      </c>
      <c r="AX3958" s="15" t="s">
        <v>82</v>
      </c>
      <c r="AY3958" s="243" t="s">
        <v>262</v>
      </c>
    </row>
    <row r="3959" spans="1:65" s="15" customFormat="1" ht="10">
      <c r="B3959" s="233"/>
      <c r="C3959" s="234"/>
      <c r="D3959" s="208" t="s">
        <v>272</v>
      </c>
      <c r="E3959" s="235" t="s">
        <v>44</v>
      </c>
      <c r="F3959" s="236" t="s">
        <v>1722</v>
      </c>
      <c r="G3959" s="234"/>
      <c r="H3959" s="237">
        <v>4.5599999999999996</v>
      </c>
      <c r="I3959" s="238"/>
      <c r="J3959" s="234"/>
      <c r="K3959" s="234"/>
      <c r="L3959" s="239"/>
      <c r="M3959" s="240"/>
      <c r="N3959" s="241"/>
      <c r="O3959" s="241"/>
      <c r="P3959" s="241"/>
      <c r="Q3959" s="241"/>
      <c r="R3959" s="241"/>
      <c r="S3959" s="241"/>
      <c r="T3959" s="242"/>
      <c r="AT3959" s="243" t="s">
        <v>272</v>
      </c>
      <c r="AU3959" s="243" t="s">
        <v>91</v>
      </c>
      <c r="AV3959" s="15" t="s">
        <v>91</v>
      </c>
      <c r="AW3959" s="15" t="s">
        <v>38</v>
      </c>
      <c r="AX3959" s="15" t="s">
        <v>82</v>
      </c>
      <c r="AY3959" s="243" t="s">
        <v>262</v>
      </c>
    </row>
    <row r="3960" spans="1:65" s="14" customFormat="1" ht="10">
      <c r="B3960" s="222"/>
      <c r="C3960" s="223"/>
      <c r="D3960" s="208" t="s">
        <v>272</v>
      </c>
      <c r="E3960" s="224" t="s">
        <v>44</v>
      </c>
      <c r="F3960" s="225" t="s">
        <v>284</v>
      </c>
      <c r="G3960" s="223"/>
      <c r="H3960" s="226">
        <v>32.261000000000003</v>
      </c>
      <c r="I3960" s="227"/>
      <c r="J3960" s="223"/>
      <c r="K3960" s="223"/>
      <c r="L3960" s="228"/>
      <c r="M3960" s="229"/>
      <c r="N3960" s="230"/>
      <c r="O3960" s="230"/>
      <c r="P3960" s="230"/>
      <c r="Q3960" s="230"/>
      <c r="R3960" s="230"/>
      <c r="S3960" s="230"/>
      <c r="T3960" s="231"/>
      <c r="AT3960" s="232" t="s">
        <v>272</v>
      </c>
      <c r="AU3960" s="232" t="s">
        <v>91</v>
      </c>
      <c r="AV3960" s="14" t="s">
        <v>97</v>
      </c>
      <c r="AW3960" s="14" t="s">
        <v>38</v>
      </c>
      <c r="AX3960" s="14" t="s">
        <v>82</v>
      </c>
      <c r="AY3960" s="232" t="s">
        <v>262</v>
      </c>
    </row>
    <row r="3961" spans="1:65" s="13" customFormat="1" ht="10">
      <c r="B3961" s="212"/>
      <c r="C3961" s="213"/>
      <c r="D3961" s="208" t="s">
        <v>272</v>
      </c>
      <c r="E3961" s="214" t="s">
        <v>44</v>
      </c>
      <c r="F3961" s="215" t="s">
        <v>550</v>
      </c>
      <c r="G3961" s="213"/>
      <c r="H3961" s="214" t="s">
        <v>44</v>
      </c>
      <c r="I3961" s="216"/>
      <c r="J3961" s="213"/>
      <c r="K3961" s="213"/>
      <c r="L3961" s="217"/>
      <c r="M3961" s="218"/>
      <c r="N3961" s="219"/>
      <c r="O3961" s="219"/>
      <c r="P3961" s="219"/>
      <c r="Q3961" s="219"/>
      <c r="R3961" s="219"/>
      <c r="S3961" s="219"/>
      <c r="T3961" s="220"/>
      <c r="AT3961" s="221" t="s">
        <v>272</v>
      </c>
      <c r="AU3961" s="221" t="s">
        <v>91</v>
      </c>
      <c r="AV3961" s="13" t="s">
        <v>89</v>
      </c>
      <c r="AW3961" s="13" t="s">
        <v>38</v>
      </c>
      <c r="AX3961" s="13" t="s">
        <v>82</v>
      </c>
      <c r="AY3961" s="221" t="s">
        <v>262</v>
      </c>
    </row>
    <row r="3962" spans="1:65" s="13" customFormat="1" ht="10">
      <c r="B3962" s="212"/>
      <c r="C3962" s="213"/>
      <c r="D3962" s="208" t="s">
        <v>272</v>
      </c>
      <c r="E3962" s="214" t="s">
        <v>44</v>
      </c>
      <c r="F3962" s="215" t="s">
        <v>1723</v>
      </c>
      <c r="G3962" s="213"/>
      <c r="H3962" s="214" t="s">
        <v>44</v>
      </c>
      <c r="I3962" s="216"/>
      <c r="J3962" s="213"/>
      <c r="K3962" s="213"/>
      <c r="L3962" s="217"/>
      <c r="M3962" s="218"/>
      <c r="N3962" s="219"/>
      <c r="O3962" s="219"/>
      <c r="P3962" s="219"/>
      <c r="Q3962" s="219"/>
      <c r="R3962" s="219"/>
      <c r="S3962" s="219"/>
      <c r="T3962" s="220"/>
      <c r="AT3962" s="221" t="s">
        <v>272</v>
      </c>
      <c r="AU3962" s="221" t="s">
        <v>91</v>
      </c>
      <c r="AV3962" s="13" t="s">
        <v>89</v>
      </c>
      <c r="AW3962" s="13" t="s">
        <v>38</v>
      </c>
      <c r="AX3962" s="13" t="s">
        <v>82</v>
      </c>
      <c r="AY3962" s="221" t="s">
        <v>262</v>
      </c>
    </row>
    <row r="3963" spans="1:65" s="13" customFormat="1" ht="10">
      <c r="B3963" s="212"/>
      <c r="C3963" s="213"/>
      <c r="D3963" s="208" t="s">
        <v>272</v>
      </c>
      <c r="E3963" s="214" t="s">
        <v>44</v>
      </c>
      <c r="F3963" s="215" t="s">
        <v>1724</v>
      </c>
      <c r="G3963" s="213"/>
      <c r="H3963" s="214" t="s">
        <v>44</v>
      </c>
      <c r="I3963" s="216"/>
      <c r="J3963" s="213"/>
      <c r="K3963" s="213"/>
      <c r="L3963" s="217"/>
      <c r="M3963" s="218"/>
      <c r="N3963" s="219"/>
      <c r="O3963" s="219"/>
      <c r="P3963" s="219"/>
      <c r="Q3963" s="219"/>
      <c r="R3963" s="219"/>
      <c r="S3963" s="219"/>
      <c r="T3963" s="220"/>
      <c r="AT3963" s="221" t="s">
        <v>272</v>
      </c>
      <c r="AU3963" s="221" t="s">
        <v>91</v>
      </c>
      <c r="AV3963" s="13" t="s">
        <v>89</v>
      </c>
      <c r="AW3963" s="13" t="s">
        <v>38</v>
      </c>
      <c r="AX3963" s="13" t="s">
        <v>82</v>
      </c>
      <c r="AY3963" s="221" t="s">
        <v>262</v>
      </c>
    </row>
    <row r="3964" spans="1:65" s="13" customFormat="1" ht="10">
      <c r="B3964" s="212"/>
      <c r="C3964" s="213"/>
      <c r="D3964" s="208" t="s">
        <v>272</v>
      </c>
      <c r="E3964" s="214" t="s">
        <v>44</v>
      </c>
      <c r="F3964" s="215" t="s">
        <v>458</v>
      </c>
      <c r="G3964" s="213"/>
      <c r="H3964" s="214" t="s">
        <v>44</v>
      </c>
      <c r="I3964" s="216"/>
      <c r="J3964" s="213"/>
      <c r="K3964" s="213"/>
      <c r="L3964" s="217"/>
      <c r="M3964" s="218"/>
      <c r="N3964" s="219"/>
      <c r="O3964" s="219"/>
      <c r="P3964" s="219"/>
      <c r="Q3964" s="219"/>
      <c r="R3964" s="219"/>
      <c r="S3964" s="219"/>
      <c r="T3964" s="220"/>
      <c r="AT3964" s="221" t="s">
        <v>272</v>
      </c>
      <c r="AU3964" s="221" t="s">
        <v>91</v>
      </c>
      <c r="AV3964" s="13" t="s">
        <v>89</v>
      </c>
      <c r="AW3964" s="13" t="s">
        <v>38</v>
      </c>
      <c r="AX3964" s="13" t="s">
        <v>82</v>
      </c>
      <c r="AY3964" s="221" t="s">
        <v>262</v>
      </c>
    </row>
    <row r="3965" spans="1:65" s="15" customFormat="1" ht="10">
      <c r="B3965" s="233"/>
      <c r="C3965" s="234"/>
      <c r="D3965" s="208" t="s">
        <v>272</v>
      </c>
      <c r="E3965" s="235" t="s">
        <v>44</v>
      </c>
      <c r="F3965" s="236" t="s">
        <v>1934</v>
      </c>
      <c r="G3965" s="234"/>
      <c r="H3965" s="237">
        <v>43.106999999999999</v>
      </c>
      <c r="I3965" s="238"/>
      <c r="J3965" s="234"/>
      <c r="K3965" s="234"/>
      <c r="L3965" s="239"/>
      <c r="M3965" s="240"/>
      <c r="N3965" s="241"/>
      <c r="O3965" s="241"/>
      <c r="P3965" s="241"/>
      <c r="Q3965" s="241"/>
      <c r="R3965" s="241"/>
      <c r="S3965" s="241"/>
      <c r="T3965" s="242"/>
      <c r="AT3965" s="243" t="s">
        <v>272</v>
      </c>
      <c r="AU3965" s="243" t="s">
        <v>91</v>
      </c>
      <c r="AV3965" s="15" t="s">
        <v>91</v>
      </c>
      <c r="AW3965" s="15" t="s">
        <v>38</v>
      </c>
      <c r="AX3965" s="15" t="s">
        <v>82</v>
      </c>
      <c r="AY3965" s="243" t="s">
        <v>262</v>
      </c>
    </row>
    <row r="3966" spans="1:65" s="14" customFormat="1" ht="10">
      <c r="B3966" s="222"/>
      <c r="C3966" s="223"/>
      <c r="D3966" s="208" t="s">
        <v>272</v>
      </c>
      <c r="E3966" s="224" t="s">
        <v>44</v>
      </c>
      <c r="F3966" s="225" t="s">
        <v>284</v>
      </c>
      <c r="G3966" s="223"/>
      <c r="H3966" s="226">
        <v>43.106999999999999</v>
      </c>
      <c r="I3966" s="227"/>
      <c r="J3966" s="223"/>
      <c r="K3966" s="223"/>
      <c r="L3966" s="228"/>
      <c r="M3966" s="229"/>
      <c r="N3966" s="230"/>
      <c r="O3966" s="230"/>
      <c r="P3966" s="230"/>
      <c r="Q3966" s="230"/>
      <c r="R3966" s="230"/>
      <c r="S3966" s="230"/>
      <c r="T3966" s="231"/>
      <c r="AT3966" s="232" t="s">
        <v>272</v>
      </c>
      <c r="AU3966" s="232" t="s">
        <v>91</v>
      </c>
      <c r="AV3966" s="14" t="s">
        <v>97</v>
      </c>
      <c r="AW3966" s="14" t="s">
        <v>38</v>
      </c>
      <c r="AX3966" s="14" t="s">
        <v>82</v>
      </c>
      <c r="AY3966" s="232" t="s">
        <v>262</v>
      </c>
    </row>
    <row r="3967" spans="1:65" s="16" customFormat="1" ht="10">
      <c r="B3967" s="244"/>
      <c r="C3967" s="245"/>
      <c r="D3967" s="208" t="s">
        <v>272</v>
      </c>
      <c r="E3967" s="246" t="s">
        <v>44</v>
      </c>
      <c r="F3967" s="247" t="s">
        <v>291</v>
      </c>
      <c r="G3967" s="245"/>
      <c r="H3967" s="248">
        <v>176.31800000000001</v>
      </c>
      <c r="I3967" s="249"/>
      <c r="J3967" s="245"/>
      <c r="K3967" s="245"/>
      <c r="L3967" s="250"/>
      <c r="M3967" s="251"/>
      <c r="N3967" s="252"/>
      <c r="O3967" s="252"/>
      <c r="P3967" s="252"/>
      <c r="Q3967" s="252"/>
      <c r="R3967" s="252"/>
      <c r="S3967" s="252"/>
      <c r="T3967" s="253"/>
      <c r="AT3967" s="254" t="s">
        <v>272</v>
      </c>
      <c r="AU3967" s="254" t="s">
        <v>91</v>
      </c>
      <c r="AV3967" s="16" t="s">
        <v>104</v>
      </c>
      <c r="AW3967" s="16" t="s">
        <v>38</v>
      </c>
      <c r="AX3967" s="16" t="s">
        <v>89</v>
      </c>
      <c r="AY3967" s="254" t="s">
        <v>262</v>
      </c>
    </row>
    <row r="3968" spans="1:65" s="2" customFormat="1" ht="16.5" customHeight="1">
      <c r="A3968" s="37"/>
      <c r="B3968" s="38"/>
      <c r="C3968" s="255" t="s">
        <v>1935</v>
      </c>
      <c r="D3968" s="255" t="s">
        <v>633</v>
      </c>
      <c r="E3968" s="256" t="s">
        <v>1936</v>
      </c>
      <c r="F3968" s="257" t="s">
        <v>1937</v>
      </c>
      <c r="G3968" s="258" t="s">
        <v>342</v>
      </c>
      <c r="H3968" s="259">
        <v>43.969000000000001</v>
      </c>
      <c r="I3968" s="260"/>
      <c r="J3968" s="261">
        <f>ROUND(I3968*H3968,2)</f>
        <v>0</v>
      </c>
      <c r="K3968" s="257" t="s">
        <v>268</v>
      </c>
      <c r="L3968" s="262"/>
      <c r="M3968" s="263" t="s">
        <v>44</v>
      </c>
      <c r="N3968" s="264" t="s">
        <v>53</v>
      </c>
      <c r="O3968" s="67"/>
      <c r="P3968" s="204">
        <f>O3968*H3968</f>
        <v>0</v>
      </c>
      <c r="Q3968" s="204">
        <v>2.0999999999999999E-3</v>
      </c>
      <c r="R3968" s="204">
        <f>Q3968*H3968</f>
        <v>9.2334899999999998E-2</v>
      </c>
      <c r="S3968" s="204">
        <v>0</v>
      </c>
      <c r="T3968" s="205">
        <f>S3968*H3968</f>
        <v>0</v>
      </c>
      <c r="U3968" s="37"/>
      <c r="V3968" s="37"/>
      <c r="W3968" s="37"/>
      <c r="X3968" s="37"/>
      <c r="Y3968" s="37"/>
      <c r="Z3968" s="37"/>
      <c r="AA3968" s="37"/>
      <c r="AB3968" s="37"/>
      <c r="AC3968" s="37"/>
      <c r="AD3968" s="37"/>
      <c r="AE3968" s="37"/>
      <c r="AR3968" s="206" t="s">
        <v>619</v>
      </c>
      <c r="AT3968" s="206" t="s">
        <v>633</v>
      </c>
      <c r="AU3968" s="206" t="s">
        <v>91</v>
      </c>
      <c r="AY3968" s="19" t="s">
        <v>262</v>
      </c>
      <c r="BE3968" s="207">
        <f>IF(N3968="základní",J3968,0)</f>
        <v>0</v>
      </c>
      <c r="BF3968" s="207">
        <f>IF(N3968="snížená",J3968,0)</f>
        <v>0</v>
      </c>
      <c r="BG3968" s="207">
        <f>IF(N3968="zákl. přenesená",J3968,0)</f>
        <v>0</v>
      </c>
      <c r="BH3968" s="207">
        <f>IF(N3968="sníž. přenesená",J3968,0)</f>
        <v>0</v>
      </c>
      <c r="BI3968" s="207">
        <f>IF(N3968="nulová",J3968,0)</f>
        <v>0</v>
      </c>
      <c r="BJ3968" s="19" t="s">
        <v>89</v>
      </c>
      <c r="BK3968" s="207">
        <f>ROUND(I3968*H3968,2)</f>
        <v>0</v>
      </c>
      <c r="BL3968" s="19" t="s">
        <v>442</v>
      </c>
      <c r="BM3968" s="206" t="s">
        <v>1938</v>
      </c>
    </row>
    <row r="3969" spans="1:65" s="2" customFormat="1" ht="18">
      <c r="A3969" s="37"/>
      <c r="B3969" s="38"/>
      <c r="C3969" s="39"/>
      <c r="D3969" s="208" t="s">
        <v>421</v>
      </c>
      <c r="E3969" s="39"/>
      <c r="F3969" s="209" t="s">
        <v>1751</v>
      </c>
      <c r="G3969" s="39"/>
      <c r="H3969" s="39"/>
      <c r="I3969" s="118"/>
      <c r="J3969" s="39"/>
      <c r="K3969" s="39"/>
      <c r="L3969" s="42"/>
      <c r="M3969" s="210"/>
      <c r="N3969" s="211"/>
      <c r="O3969" s="67"/>
      <c r="P3969" s="67"/>
      <c r="Q3969" s="67"/>
      <c r="R3969" s="67"/>
      <c r="S3969" s="67"/>
      <c r="T3969" s="68"/>
      <c r="U3969" s="37"/>
      <c r="V3969" s="37"/>
      <c r="W3969" s="37"/>
      <c r="X3969" s="37"/>
      <c r="Y3969" s="37"/>
      <c r="Z3969" s="37"/>
      <c r="AA3969" s="37"/>
      <c r="AB3969" s="37"/>
      <c r="AC3969" s="37"/>
      <c r="AD3969" s="37"/>
      <c r="AE3969" s="37"/>
      <c r="AT3969" s="19" t="s">
        <v>421</v>
      </c>
      <c r="AU3969" s="19" t="s">
        <v>91</v>
      </c>
    </row>
    <row r="3970" spans="1:65" s="13" customFormat="1" ht="10">
      <c r="B3970" s="212"/>
      <c r="C3970" s="213"/>
      <c r="D3970" s="208" t="s">
        <v>272</v>
      </c>
      <c r="E3970" s="214" t="s">
        <v>44</v>
      </c>
      <c r="F3970" s="215" t="s">
        <v>550</v>
      </c>
      <c r="G3970" s="213"/>
      <c r="H3970" s="214" t="s">
        <v>44</v>
      </c>
      <c r="I3970" s="216"/>
      <c r="J3970" s="213"/>
      <c r="K3970" s="213"/>
      <c r="L3970" s="217"/>
      <c r="M3970" s="218"/>
      <c r="N3970" s="219"/>
      <c r="O3970" s="219"/>
      <c r="P3970" s="219"/>
      <c r="Q3970" s="219"/>
      <c r="R3970" s="219"/>
      <c r="S3970" s="219"/>
      <c r="T3970" s="220"/>
      <c r="AT3970" s="221" t="s">
        <v>272</v>
      </c>
      <c r="AU3970" s="221" t="s">
        <v>91</v>
      </c>
      <c r="AV3970" s="13" t="s">
        <v>89</v>
      </c>
      <c r="AW3970" s="13" t="s">
        <v>38</v>
      </c>
      <c r="AX3970" s="13" t="s">
        <v>82</v>
      </c>
      <c r="AY3970" s="221" t="s">
        <v>262</v>
      </c>
    </row>
    <row r="3971" spans="1:65" s="13" customFormat="1" ht="10">
      <c r="B3971" s="212"/>
      <c r="C3971" s="213"/>
      <c r="D3971" s="208" t="s">
        <v>272</v>
      </c>
      <c r="E3971" s="214" t="s">
        <v>44</v>
      </c>
      <c r="F3971" s="215" t="s">
        <v>1723</v>
      </c>
      <c r="G3971" s="213"/>
      <c r="H3971" s="214" t="s">
        <v>44</v>
      </c>
      <c r="I3971" s="216"/>
      <c r="J3971" s="213"/>
      <c r="K3971" s="213"/>
      <c r="L3971" s="217"/>
      <c r="M3971" s="218"/>
      <c r="N3971" s="219"/>
      <c r="O3971" s="219"/>
      <c r="P3971" s="219"/>
      <c r="Q3971" s="219"/>
      <c r="R3971" s="219"/>
      <c r="S3971" s="219"/>
      <c r="T3971" s="220"/>
      <c r="AT3971" s="221" t="s">
        <v>272</v>
      </c>
      <c r="AU3971" s="221" t="s">
        <v>91</v>
      </c>
      <c r="AV3971" s="13" t="s">
        <v>89</v>
      </c>
      <c r="AW3971" s="13" t="s">
        <v>38</v>
      </c>
      <c r="AX3971" s="13" t="s">
        <v>82</v>
      </c>
      <c r="AY3971" s="221" t="s">
        <v>262</v>
      </c>
    </row>
    <row r="3972" spans="1:65" s="13" customFormat="1" ht="10">
      <c r="B3972" s="212"/>
      <c r="C3972" s="213"/>
      <c r="D3972" s="208" t="s">
        <v>272</v>
      </c>
      <c r="E3972" s="214" t="s">
        <v>44</v>
      </c>
      <c r="F3972" s="215" t="s">
        <v>1724</v>
      </c>
      <c r="G3972" s="213"/>
      <c r="H3972" s="214" t="s">
        <v>44</v>
      </c>
      <c r="I3972" s="216"/>
      <c r="J3972" s="213"/>
      <c r="K3972" s="213"/>
      <c r="L3972" s="217"/>
      <c r="M3972" s="218"/>
      <c r="N3972" s="219"/>
      <c r="O3972" s="219"/>
      <c r="P3972" s="219"/>
      <c r="Q3972" s="219"/>
      <c r="R3972" s="219"/>
      <c r="S3972" s="219"/>
      <c r="T3972" s="220"/>
      <c r="AT3972" s="221" t="s">
        <v>272</v>
      </c>
      <c r="AU3972" s="221" t="s">
        <v>91</v>
      </c>
      <c r="AV3972" s="13" t="s">
        <v>89</v>
      </c>
      <c r="AW3972" s="13" t="s">
        <v>38</v>
      </c>
      <c r="AX3972" s="13" t="s">
        <v>82</v>
      </c>
      <c r="AY3972" s="221" t="s">
        <v>262</v>
      </c>
    </row>
    <row r="3973" spans="1:65" s="13" customFormat="1" ht="10">
      <c r="B3973" s="212"/>
      <c r="C3973" s="213"/>
      <c r="D3973" s="208" t="s">
        <v>272</v>
      </c>
      <c r="E3973" s="214" t="s">
        <v>44</v>
      </c>
      <c r="F3973" s="215" t="s">
        <v>458</v>
      </c>
      <c r="G3973" s="213"/>
      <c r="H3973" s="214" t="s">
        <v>44</v>
      </c>
      <c r="I3973" s="216"/>
      <c r="J3973" s="213"/>
      <c r="K3973" s="213"/>
      <c r="L3973" s="217"/>
      <c r="M3973" s="218"/>
      <c r="N3973" s="219"/>
      <c r="O3973" s="219"/>
      <c r="P3973" s="219"/>
      <c r="Q3973" s="219"/>
      <c r="R3973" s="219"/>
      <c r="S3973" s="219"/>
      <c r="T3973" s="220"/>
      <c r="AT3973" s="221" t="s">
        <v>272</v>
      </c>
      <c r="AU3973" s="221" t="s">
        <v>91</v>
      </c>
      <c r="AV3973" s="13" t="s">
        <v>89</v>
      </c>
      <c r="AW3973" s="13" t="s">
        <v>38</v>
      </c>
      <c r="AX3973" s="13" t="s">
        <v>82</v>
      </c>
      <c r="AY3973" s="221" t="s">
        <v>262</v>
      </c>
    </row>
    <row r="3974" spans="1:65" s="15" customFormat="1" ht="10">
      <c r="B3974" s="233"/>
      <c r="C3974" s="234"/>
      <c r="D3974" s="208" t="s">
        <v>272</v>
      </c>
      <c r="E3974" s="235" t="s">
        <v>44</v>
      </c>
      <c r="F3974" s="236" t="s">
        <v>1934</v>
      </c>
      <c r="G3974" s="234"/>
      <c r="H3974" s="237">
        <v>43.106999999999999</v>
      </c>
      <c r="I3974" s="238"/>
      <c r="J3974" s="234"/>
      <c r="K3974" s="234"/>
      <c r="L3974" s="239"/>
      <c r="M3974" s="240"/>
      <c r="N3974" s="241"/>
      <c r="O3974" s="241"/>
      <c r="P3974" s="241"/>
      <c r="Q3974" s="241"/>
      <c r="R3974" s="241"/>
      <c r="S3974" s="241"/>
      <c r="T3974" s="242"/>
      <c r="AT3974" s="243" t="s">
        <v>272</v>
      </c>
      <c r="AU3974" s="243" t="s">
        <v>91</v>
      </c>
      <c r="AV3974" s="15" t="s">
        <v>91</v>
      </c>
      <c r="AW3974" s="15" t="s">
        <v>38</v>
      </c>
      <c r="AX3974" s="15" t="s">
        <v>82</v>
      </c>
      <c r="AY3974" s="243" t="s">
        <v>262</v>
      </c>
    </row>
    <row r="3975" spans="1:65" s="16" customFormat="1" ht="10">
      <c r="B3975" s="244"/>
      <c r="C3975" s="245"/>
      <c r="D3975" s="208" t="s">
        <v>272</v>
      </c>
      <c r="E3975" s="246" t="s">
        <v>44</v>
      </c>
      <c r="F3975" s="247" t="s">
        <v>291</v>
      </c>
      <c r="G3975" s="245"/>
      <c r="H3975" s="248">
        <v>43.106999999999999</v>
      </c>
      <c r="I3975" s="249"/>
      <c r="J3975" s="245"/>
      <c r="K3975" s="245"/>
      <c r="L3975" s="250"/>
      <c r="M3975" s="251"/>
      <c r="N3975" s="252"/>
      <c r="O3975" s="252"/>
      <c r="P3975" s="252"/>
      <c r="Q3975" s="252"/>
      <c r="R3975" s="252"/>
      <c r="S3975" s="252"/>
      <c r="T3975" s="253"/>
      <c r="AT3975" s="254" t="s">
        <v>272</v>
      </c>
      <c r="AU3975" s="254" t="s">
        <v>91</v>
      </c>
      <c r="AV3975" s="16" t="s">
        <v>104</v>
      </c>
      <c r="AW3975" s="16" t="s">
        <v>38</v>
      </c>
      <c r="AX3975" s="16" t="s">
        <v>89</v>
      </c>
      <c r="AY3975" s="254" t="s">
        <v>262</v>
      </c>
    </row>
    <row r="3976" spans="1:65" s="15" customFormat="1" ht="10">
      <c r="B3976" s="233"/>
      <c r="C3976" s="234"/>
      <c r="D3976" s="208" t="s">
        <v>272</v>
      </c>
      <c r="E3976" s="234"/>
      <c r="F3976" s="236" t="s">
        <v>1939</v>
      </c>
      <c r="G3976" s="234"/>
      <c r="H3976" s="237">
        <v>43.969000000000001</v>
      </c>
      <c r="I3976" s="238"/>
      <c r="J3976" s="234"/>
      <c r="K3976" s="234"/>
      <c r="L3976" s="239"/>
      <c r="M3976" s="240"/>
      <c r="N3976" s="241"/>
      <c r="O3976" s="241"/>
      <c r="P3976" s="241"/>
      <c r="Q3976" s="241"/>
      <c r="R3976" s="241"/>
      <c r="S3976" s="241"/>
      <c r="T3976" s="242"/>
      <c r="AT3976" s="243" t="s">
        <v>272</v>
      </c>
      <c r="AU3976" s="243" t="s">
        <v>91</v>
      </c>
      <c r="AV3976" s="15" t="s">
        <v>91</v>
      </c>
      <c r="AW3976" s="15" t="s">
        <v>4</v>
      </c>
      <c r="AX3976" s="15" t="s">
        <v>89</v>
      </c>
      <c r="AY3976" s="243" t="s">
        <v>262</v>
      </c>
    </row>
    <row r="3977" spans="1:65" s="2" customFormat="1" ht="16.5" customHeight="1">
      <c r="A3977" s="37"/>
      <c r="B3977" s="38"/>
      <c r="C3977" s="255" t="s">
        <v>1940</v>
      </c>
      <c r="D3977" s="255" t="s">
        <v>633</v>
      </c>
      <c r="E3977" s="256" t="s">
        <v>1916</v>
      </c>
      <c r="F3977" s="257" t="s">
        <v>1917</v>
      </c>
      <c r="G3977" s="258" t="s">
        <v>342</v>
      </c>
      <c r="H3977" s="259">
        <v>102.96899999999999</v>
      </c>
      <c r="I3977" s="260"/>
      <c r="J3977" s="261">
        <f>ROUND(I3977*H3977,2)</f>
        <v>0</v>
      </c>
      <c r="K3977" s="257" t="s">
        <v>268</v>
      </c>
      <c r="L3977" s="262"/>
      <c r="M3977" s="263" t="s">
        <v>44</v>
      </c>
      <c r="N3977" s="264" t="s">
        <v>53</v>
      </c>
      <c r="O3977" s="67"/>
      <c r="P3977" s="204">
        <f>O3977*H3977</f>
        <v>0</v>
      </c>
      <c r="Q3977" s="204">
        <v>3.5000000000000001E-3</v>
      </c>
      <c r="R3977" s="204">
        <f>Q3977*H3977</f>
        <v>0.36039149999999998</v>
      </c>
      <c r="S3977" s="204">
        <v>0</v>
      </c>
      <c r="T3977" s="205">
        <f>S3977*H3977</f>
        <v>0</v>
      </c>
      <c r="U3977" s="37"/>
      <c r="V3977" s="37"/>
      <c r="W3977" s="37"/>
      <c r="X3977" s="37"/>
      <c r="Y3977" s="37"/>
      <c r="Z3977" s="37"/>
      <c r="AA3977" s="37"/>
      <c r="AB3977" s="37"/>
      <c r="AC3977" s="37"/>
      <c r="AD3977" s="37"/>
      <c r="AE3977" s="37"/>
      <c r="AR3977" s="206" t="s">
        <v>619</v>
      </c>
      <c r="AT3977" s="206" t="s">
        <v>633</v>
      </c>
      <c r="AU3977" s="206" t="s">
        <v>91</v>
      </c>
      <c r="AY3977" s="19" t="s">
        <v>262</v>
      </c>
      <c r="BE3977" s="207">
        <f>IF(N3977="základní",J3977,0)</f>
        <v>0</v>
      </c>
      <c r="BF3977" s="207">
        <f>IF(N3977="snížená",J3977,0)</f>
        <v>0</v>
      </c>
      <c r="BG3977" s="207">
        <f>IF(N3977="zákl. přenesená",J3977,0)</f>
        <v>0</v>
      </c>
      <c r="BH3977" s="207">
        <f>IF(N3977="sníž. přenesená",J3977,0)</f>
        <v>0</v>
      </c>
      <c r="BI3977" s="207">
        <f>IF(N3977="nulová",J3977,0)</f>
        <v>0</v>
      </c>
      <c r="BJ3977" s="19" t="s">
        <v>89</v>
      </c>
      <c r="BK3977" s="207">
        <f>ROUND(I3977*H3977,2)</f>
        <v>0</v>
      </c>
      <c r="BL3977" s="19" t="s">
        <v>442</v>
      </c>
      <c r="BM3977" s="206" t="s">
        <v>1941</v>
      </c>
    </row>
    <row r="3978" spans="1:65" s="2" customFormat="1" ht="18">
      <c r="A3978" s="37"/>
      <c r="B3978" s="38"/>
      <c r="C3978" s="39"/>
      <c r="D3978" s="208" t="s">
        <v>421</v>
      </c>
      <c r="E3978" s="39"/>
      <c r="F3978" s="209" t="s">
        <v>1736</v>
      </c>
      <c r="G3978" s="39"/>
      <c r="H3978" s="39"/>
      <c r="I3978" s="118"/>
      <c r="J3978" s="39"/>
      <c r="K3978" s="39"/>
      <c r="L3978" s="42"/>
      <c r="M3978" s="210"/>
      <c r="N3978" s="211"/>
      <c r="O3978" s="67"/>
      <c r="P3978" s="67"/>
      <c r="Q3978" s="67"/>
      <c r="R3978" s="67"/>
      <c r="S3978" s="67"/>
      <c r="T3978" s="68"/>
      <c r="U3978" s="37"/>
      <c r="V3978" s="37"/>
      <c r="W3978" s="37"/>
      <c r="X3978" s="37"/>
      <c r="Y3978" s="37"/>
      <c r="Z3978" s="37"/>
      <c r="AA3978" s="37"/>
      <c r="AB3978" s="37"/>
      <c r="AC3978" s="37"/>
      <c r="AD3978" s="37"/>
      <c r="AE3978" s="37"/>
      <c r="AT3978" s="19" t="s">
        <v>421</v>
      </c>
      <c r="AU3978" s="19" t="s">
        <v>91</v>
      </c>
    </row>
    <row r="3979" spans="1:65" s="13" customFormat="1" ht="10">
      <c r="B3979" s="212"/>
      <c r="C3979" s="213"/>
      <c r="D3979" s="208" t="s">
        <v>272</v>
      </c>
      <c r="E3979" s="214" t="s">
        <v>44</v>
      </c>
      <c r="F3979" s="215" t="s">
        <v>550</v>
      </c>
      <c r="G3979" s="213"/>
      <c r="H3979" s="214" t="s">
        <v>44</v>
      </c>
      <c r="I3979" s="216"/>
      <c r="J3979" s="213"/>
      <c r="K3979" s="213"/>
      <c r="L3979" s="217"/>
      <c r="M3979" s="218"/>
      <c r="N3979" s="219"/>
      <c r="O3979" s="219"/>
      <c r="P3979" s="219"/>
      <c r="Q3979" s="219"/>
      <c r="R3979" s="219"/>
      <c r="S3979" s="219"/>
      <c r="T3979" s="220"/>
      <c r="AT3979" s="221" t="s">
        <v>272</v>
      </c>
      <c r="AU3979" s="221" t="s">
        <v>91</v>
      </c>
      <c r="AV3979" s="13" t="s">
        <v>89</v>
      </c>
      <c r="AW3979" s="13" t="s">
        <v>38</v>
      </c>
      <c r="AX3979" s="13" t="s">
        <v>82</v>
      </c>
      <c r="AY3979" s="221" t="s">
        <v>262</v>
      </c>
    </row>
    <row r="3980" spans="1:65" s="13" customFormat="1" ht="10">
      <c r="B3980" s="212"/>
      <c r="C3980" s="213"/>
      <c r="D3980" s="208" t="s">
        <v>272</v>
      </c>
      <c r="E3980" s="214" t="s">
        <v>44</v>
      </c>
      <c r="F3980" s="215" t="s">
        <v>1933</v>
      </c>
      <c r="G3980" s="213"/>
      <c r="H3980" s="214" t="s">
        <v>44</v>
      </c>
      <c r="I3980" s="216"/>
      <c r="J3980" s="213"/>
      <c r="K3980" s="213"/>
      <c r="L3980" s="217"/>
      <c r="M3980" s="218"/>
      <c r="N3980" s="219"/>
      <c r="O3980" s="219"/>
      <c r="P3980" s="219"/>
      <c r="Q3980" s="219"/>
      <c r="R3980" s="219"/>
      <c r="S3980" s="219"/>
      <c r="T3980" s="220"/>
      <c r="AT3980" s="221" t="s">
        <v>272</v>
      </c>
      <c r="AU3980" s="221" t="s">
        <v>91</v>
      </c>
      <c r="AV3980" s="13" t="s">
        <v>89</v>
      </c>
      <c r="AW3980" s="13" t="s">
        <v>38</v>
      </c>
      <c r="AX3980" s="13" t="s">
        <v>82</v>
      </c>
      <c r="AY3980" s="221" t="s">
        <v>262</v>
      </c>
    </row>
    <row r="3981" spans="1:65" s="13" customFormat="1" ht="10">
      <c r="B3981" s="212"/>
      <c r="C3981" s="213"/>
      <c r="D3981" s="208" t="s">
        <v>272</v>
      </c>
      <c r="E3981" s="214" t="s">
        <v>44</v>
      </c>
      <c r="F3981" s="215" t="s">
        <v>551</v>
      </c>
      <c r="G3981" s="213"/>
      <c r="H3981" s="214" t="s">
        <v>44</v>
      </c>
      <c r="I3981" s="216"/>
      <c r="J3981" s="213"/>
      <c r="K3981" s="213"/>
      <c r="L3981" s="217"/>
      <c r="M3981" s="218"/>
      <c r="N3981" s="219"/>
      <c r="O3981" s="219"/>
      <c r="P3981" s="219"/>
      <c r="Q3981" s="219"/>
      <c r="R3981" s="219"/>
      <c r="S3981" s="219"/>
      <c r="T3981" s="220"/>
      <c r="AT3981" s="221" t="s">
        <v>272</v>
      </c>
      <c r="AU3981" s="221" t="s">
        <v>91</v>
      </c>
      <c r="AV3981" s="13" t="s">
        <v>89</v>
      </c>
      <c r="AW3981" s="13" t="s">
        <v>38</v>
      </c>
      <c r="AX3981" s="13" t="s">
        <v>82</v>
      </c>
      <c r="AY3981" s="221" t="s">
        <v>262</v>
      </c>
    </row>
    <row r="3982" spans="1:65" s="13" customFormat="1" ht="10">
      <c r="B3982" s="212"/>
      <c r="C3982" s="213"/>
      <c r="D3982" s="208" t="s">
        <v>272</v>
      </c>
      <c r="E3982" s="214" t="s">
        <v>44</v>
      </c>
      <c r="F3982" s="215" t="s">
        <v>458</v>
      </c>
      <c r="G3982" s="213"/>
      <c r="H3982" s="214" t="s">
        <v>44</v>
      </c>
      <c r="I3982" s="216"/>
      <c r="J3982" s="213"/>
      <c r="K3982" s="213"/>
      <c r="L3982" s="217"/>
      <c r="M3982" s="218"/>
      <c r="N3982" s="219"/>
      <c r="O3982" s="219"/>
      <c r="P3982" s="219"/>
      <c r="Q3982" s="219"/>
      <c r="R3982" s="219"/>
      <c r="S3982" s="219"/>
      <c r="T3982" s="220"/>
      <c r="AT3982" s="221" t="s">
        <v>272</v>
      </c>
      <c r="AU3982" s="221" t="s">
        <v>91</v>
      </c>
      <c r="AV3982" s="13" t="s">
        <v>89</v>
      </c>
      <c r="AW3982" s="13" t="s">
        <v>38</v>
      </c>
      <c r="AX3982" s="13" t="s">
        <v>82</v>
      </c>
      <c r="AY3982" s="221" t="s">
        <v>262</v>
      </c>
    </row>
    <row r="3983" spans="1:65" s="15" customFormat="1" ht="10">
      <c r="B3983" s="233"/>
      <c r="C3983" s="234"/>
      <c r="D3983" s="208" t="s">
        <v>272</v>
      </c>
      <c r="E3983" s="235" t="s">
        <v>44</v>
      </c>
      <c r="F3983" s="236" t="s">
        <v>1715</v>
      </c>
      <c r="G3983" s="234"/>
      <c r="H3983" s="237">
        <v>78.150000000000006</v>
      </c>
      <c r="I3983" s="238"/>
      <c r="J3983" s="234"/>
      <c r="K3983" s="234"/>
      <c r="L3983" s="239"/>
      <c r="M3983" s="240"/>
      <c r="N3983" s="241"/>
      <c r="O3983" s="241"/>
      <c r="P3983" s="241"/>
      <c r="Q3983" s="241"/>
      <c r="R3983" s="241"/>
      <c r="S3983" s="241"/>
      <c r="T3983" s="242"/>
      <c r="AT3983" s="243" t="s">
        <v>272</v>
      </c>
      <c r="AU3983" s="243" t="s">
        <v>91</v>
      </c>
      <c r="AV3983" s="15" t="s">
        <v>91</v>
      </c>
      <c r="AW3983" s="15" t="s">
        <v>38</v>
      </c>
      <c r="AX3983" s="15" t="s">
        <v>82</v>
      </c>
      <c r="AY3983" s="243" t="s">
        <v>262</v>
      </c>
    </row>
    <row r="3984" spans="1:65" s="15" customFormat="1" ht="10">
      <c r="B3984" s="233"/>
      <c r="C3984" s="234"/>
      <c r="D3984" s="208" t="s">
        <v>272</v>
      </c>
      <c r="E3984" s="235" t="s">
        <v>44</v>
      </c>
      <c r="F3984" s="236" t="s">
        <v>1716</v>
      </c>
      <c r="G3984" s="234"/>
      <c r="H3984" s="237">
        <v>3.6</v>
      </c>
      <c r="I3984" s="238"/>
      <c r="J3984" s="234"/>
      <c r="K3984" s="234"/>
      <c r="L3984" s="239"/>
      <c r="M3984" s="240"/>
      <c r="N3984" s="241"/>
      <c r="O3984" s="241"/>
      <c r="P3984" s="241"/>
      <c r="Q3984" s="241"/>
      <c r="R3984" s="241"/>
      <c r="S3984" s="241"/>
      <c r="T3984" s="242"/>
      <c r="AT3984" s="243" t="s">
        <v>272</v>
      </c>
      <c r="AU3984" s="243" t="s">
        <v>91</v>
      </c>
      <c r="AV3984" s="15" t="s">
        <v>91</v>
      </c>
      <c r="AW3984" s="15" t="s">
        <v>38</v>
      </c>
      <c r="AX3984" s="15" t="s">
        <v>82</v>
      </c>
      <c r="AY3984" s="243" t="s">
        <v>262</v>
      </c>
    </row>
    <row r="3985" spans="1:65" s="13" customFormat="1" ht="10">
      <c r="B3985" s="212"/>
      <c r="C3985" s="213"/>
      <c r="D3985" s="208" t="s">
        <v>272</v>
      </c>
      <c r="E3985" s="214" t="s">
        <v>44</v>
      </c>
      <c r="F3985" s="215" t="s">
        <v>553</v>
      </c>
      <c r="G3985" s="213"/>
      <c r="H3985" s="214" t="s">
        <v>44</v>
      </c>
      <c r="I3985" s="216"/>
      <c r="J3985" s="213"/>
      <c r="K3985" s="213"/>
      <c r="L3985" s="217"/>
      <c r="M3985" s="218"/>
      <c r="N3985" s="219"/>
      <c r="O3985" s="219"/>
      <c r="P3985" s="219"/>
      <c r="Q3985" s="219"/>
      <c r="R3985" s="219"/>
      <c r="S3985" s="219"/>
      <c r="T3985" s="220"/>
      <c r="AT3985" s="221" t="s">
        <v>272</v>
      </c>
      <c r="AU3985" s="221" t="s">
        <v>91</v>
      </c>
      <c r="AV3985" s="13" t="s">
        <v>89</v>
      </c>
      <c r="AW3985" s="13" t="s">
        <v>38</v>
      </c>
      <c r="AX3985" s="13" t="s">
        <v>82</v>
      </c>
      <c r="AY3985" s="221" t="s">
        <v>262</v>
      </c>
    </row>
    <row r="3986" spans="1:65" s="15" customFormat="1" ht="10">
      <c r="B3986" s="233"/>
      <c r="C3986" s="234"/>
      <c r="D3986" s="208" t="s">
        <v>272</v>
      </c>
      <c r="E3986" s="235" t="s">
        <v>44</v>
      </c>
      <c r="F3986" s="236" t="s">
        <v>1717</v>
      </c>
      <c r="G3986" s="234"/>
      <c r="H3986" s="237">
        <v>14.7</v>
      </c>
      <c r="I3986" s="238"/>
      <c r="J3986" s="234"/>
      <c r="K3986" s="234"/>
      <c r="L3986" s="239"/>
      <c r="M3986" s="240"/>
      <c r="N3986" s="241"/>
      <c r="O3986" s="241"/>
      <c r="P3986" s="241"/>
      <c r="Q3986" s="241"/>
      <c r="R3986" s="241"/>
      <c r="S3986" s="241"/>
      <c r="T3986" s="242"/>
      <c r="AT3986" s="243" t="s">
        <v>272</v>
      </c>
      <c r="AU3986" s="243" t="s">
        <v>91</v>
      </c>
      <c r="AV3986" s="15" t="s">
        <v>91</v>
      </c>
      <c r="AW3986" s="15" t="s">
        <v>38</v>
      </c>
      <c r="AX3986" s="15" t="s">
        <v>82</v>
      </c>
      <c r="AY3986" s="243" t="s">
        <v>262</v>
      </c>
    </row>
    <row r="3987" spans="1:65" s="13" customFormat="1" ht="10">
      <c r="B3987" s="212"/>
      <c r="C3987" s="213"/>
      <c r="D3987" s="208" t="s">
        <v>272</v>
      </c>
      <c r="E3987" s="214" t="s">
        <v>44</v>
      </c>
      <c r="F3987" s="215" t="s">
        <v>555</v>
      </c>
      <c r="G3987" s="213"/>
      <c r="H3987" s="214" t="s">
        <v>44</v>
      </c>
      <c r="I3987" s="216"/>
      <c r="J3987" s="213"/>
      <c r="K3987" s="213"/>
      <c r="L3987" s="217"/>
      <c r="M3987" s="218"/>
      <c r="N3987" s="219"/>
      <c r="O3987" s="219"/>
      <c r="P3987" s="219"/>
      <c r="Q3987" s="219"/>
      <c r="R3987" s="219"/>
      <c r="S3987" s="219"/>
      <c r="T3987" s="220"/>
      <c r="AT3987" s="221" t="s">
        <v>272</v>
      </c>
      <c r="AU3987" s="221" t="s">
        <v>91</v>
      </c>
      <c r="AV3987" s="13" t="s">
        <v>89</v>
      </c>
      <c r="AW3987" s="13" t="s">
        <v>38</v>
      </c>
      <c r="AX3987" s="13" t="s">
        <v>82</v>
      </c>
      <c r="AY3987" s="221" t="s">
        <v>262</v>
      </c>
    </row>
    <row r="3988" spans="1:65" s="13" customFormat="1" ht="10">
      <c r="B3988" s="212"/>
      <c r="C3988" s="213"/>
      <c r="D3988" s="208" t="s">
        <v>272</v>
      </c>
      <c r="E3988" s="214" t="s">
        <v>44</v>
      </c>
      <c r="F3988" s="215" t="s">
        <v>458</v>
      </c>
      <c r="G3988" s="213"/>
      <c r="H3988" s="214" t="s">
        <v>44</v>
      </c>
      <c r="I3988" s="216"/>
      <c r="J3988" s="213"/>
      <c r="K3988" s="213"/>
      <c r="L3988" s="217"/>
      <c r="M3988" s="218"/>
      <c r="N3988" s="219"/>
      <c r="O3988" s="219"/>
      <c r="P3988" s="219"/>
      <c r="Q3988" s="219"/>
      <c r="R3988" s="219"/>
      <c r="S3988" s="219"/>
      <c r="T3988" s="220"/>
      <c r="AT3988" s="221" t="s">
        <v>272</v>
      </c>
      <c r="AU3988" s="221" t="s">
        <v>91</v>
      </c>
      <c r="AV3988" s="13" t="s">
        <v>89</v>
      </c>
      <c r="AW3988" s="13" t="s">
        <v>38</v>
      </c>
      <c r="AX3988" s="13" t="s">
        <v>82</v>
      </c>
      <c r="AY3988" s="221" t="s">
        <v>262</v>
      </c>
    </row>
    <row r="3989" spans="1:65" s="15" customFormat="1" ht="10">
      <c r="B3989" s="233"/>
      <c r="C3989" s="234"/>
      <c r="D3989" s="208" t="s">
        <v>272</v>
      </c>
      <c r="E3989" s="235" t="s">
        <v>44</v>
      </c>
      <c r="F3989" s="236" t="s">
        <v>1718</v>
      </c>
      <c r="G3989" s="234"/>
      <c r="H3989" s="237">
        <v>4.5</v>
      </c>
      <c r="I3989" s="238"/>
      <c r="J3989" s="234"/>
      <c r="K3989" s="234"/>
      <c r="L3989" s="239"/>
      <c r="M3989" s="240"/>
      <c r="N3989" s="241"/>
      <c r="O3989" s="241"/>
      <c r="P3989" s="241"/>
      <c r="Q3989" s="241"/>
      <c r="R3989" s="241"/>
      <c r="S3989" s="241"/>
      <c r="T3989" s="242"/>
      <c r="AT3989" s="243" t="s">
        <v>272</v>
      </c>
      <c r="AU3989" s="243" t="s">
        <v>91</v>
      </c>
      <c r="AV3989" s="15" t="s">
        <v>91</v>
      </c>
      <c r="AW3989" s="15" t="s">
        <v>38</v>
      </c>
      <c r="AX3989" s="15" t="s">
        <v>82</v>
      </c>
      <c r="AY3989" s="243" t="s">
        <v>262</v>
      </c>
    </row>
    <row r="3990" spans="1:65" s="16" customFormat="1" ht="10">
      <c r="B3990" s="244"/>
      <c r="C3990" s="245"/>
      <c r="D3990" s="208" t="s">
        <v>272</v>
      </c>
      <c r="E3990" s="246" t="s">
        <v>44</v>
      </c>
      <c r="F3990" s="247" t="s">
        <v>291</v>
      </c>
      <c r="G3990" s="245"/>
      <c r="H3990" s="248">
        <v>100.95</v>
      </c>
      <c r="I3990" s="249"/>
      <c r="J3990" s="245"/>
      <c r="K3990" s="245"/>
      <c r="L3990" s="250"/>
      <c r="M3990" s="251"/>
      <c r="N3990" s="252"/>
      <c r="O3990" s="252"/>
      <c r="P3990" s="252"/>
      <c r="Q3990" s="252"/>
      <c r="R3990" s="252"/>
      <c r="S3990" s="252"/>
      <c r="T3990" s="253"/>
      <c r="AT3990" s="254" t="s">
        <v>272</v>
      </c>
      <c r="AU3990" s="254" t="s">
        <v>91</v>
      </c>
      <c r="AV3990" s="16" t="s">
        <v>104</v>
      </c>
      <c r="AW3990" s="16" t="s">
        <v>38</v>
      </c>
      <c r="AX3990" s="16" t="s">
        <v>89</v>
      </c>
      <c r="AY3990" s="254" t="s">
        <v>262</v>
      </c>
    </row>
    <row r="3991" spans="1:65" s="15" customFormat="1" ht="10">
      <c r="B3991" s="233"/>
      <c r="C3991" s="234"/>
      <c r="D3991" s="208" t="s">
        <v>272</v>
      </c>
      <c r="E3991" s="234"/>
      <c r="F3991" s="236" t="s">
        <v>1942</v>
      </c>
      <c r="G3991" s="234"/>
      <c r="H3991" s="237">
        <v>102.96899999999999</v>
      </c>
      <c r="I3991" s="238"/>
      <c r="J3991" s="234"/>
      <c r="K3991" s="234"/>
      <c r="L3991" s="239"/>
      <c r="M3991" s="240"/>
      <c r="N3991" s="241"/>
      <c r="O3991" s="241"/>
      <c r="P3991" s="241"/>
      <c r="Q3991" s="241"/>
      <c r="R3991" s="241"/>
      <c r="S3991" s="241"/>
      <c r="T3991" s="242"/>
      <c r="AT3991" s="243" t="s">
        <v>272</v>
      </c>
      <c r="AU3991" s="243" t="s">
        <v>91</v>
      </c>
      <c r="AV3991" s="15" t="s">
        <v>91</v>
      </c>
      <c r="AW3991" s="15" t="s">
        <v>4</v>
      </c>
      <c r="AX3991" s="15" t="s">
        <v>89</v>
      </c>
      <c r="AY3991" s="243" t="s">
        <v>262</v>
      </c>
    </row>
    <row r="3992" spans="1:65" s="2" customFormat="1" ht="16.5" customHeight="1">
      <c r="A3992" s="37"/>
      <c r="B3992" s="38"/>
      <c r="C3992" s="255" t="s">
        <v>1943</v>
      </c>
      <c r="D3992" s="255" t="s">
        <v>633</v>
      </c>
      <c r="E3992" s="256" t="s">
        <v>1944</v>
      </c>
      <c r="F3992" s="257" t="s">
        <v>1945</v>
      </c>
      <c r="G3992" s="258" t="s">
        <v>342</v>
      </c>
      <c r="H3992" s="259">
        <v>32.905999999999999</v>
      </c>
      <c r="I3992" s="260"/>
      <c r="J3992" s="261">
        <f>ROUND(I3992*H3992,2)</f>
        <v>0</v>
      </c>
      <c r="K3992" s="257" t="s">
        <v>268</v>
      </c>
      <c r="L3992" s="262"/>
      <c r="M3992" s="263" t="s">
        <v>44</v>
      </c>
      <c r="N3992" s="264" t="s">
        <v>53</v>
      </c>
      <c r="O3992" s="67"/>
      <c r="P3992" s="204">
        <f>O3992*H3992</f>
        <v>0</v>
      </c>
      <c r="Q3992" s="204">
        <v>4.8999999999999998E-3</v>
      </c>
      <c r="R3992" s="204">
        <f>Q3992*H3992</f>
        <v>0.16123939999999998</v>
      </c>
      <c r="S3992" s="204">
        <v>0</v>
      </c>
      <c r="T3992" s="205">
        <f>S3992*H3992</f>
        <v>0</v>
      </c>
      <c r="U3992" s="37"/>
      <c r="V3992" s="37"/>
      <c r="W3992" s="37"/>
      <c r="X3992" s="37"/>
      <c r="Y3992" s="37"/>
      <c r="Z3992" s="37"/>
      <c r="AA3992" s="37"/>
      <c r="AB3992" s="37"/>
      <c r="AC3992" s="37"/>
      <c r="AD3992" s="37"/>
      <c r="AE3992" s="37"/>
      <c r="AR3992" s="206" t="s">
        <v>619</v>
      </c>
      <c r="AT3992" s="206" t="s">
        <v>633</v>
      </c>
      <c r="AU3992" s="206" t="s">
        <v>91</v>
      </c>
      <c r="AY3992" s="19" t="s">
        <v>262</v>
      </c>
      <c r="BE3992" s="207">
        <f>IF(N3992="základní",J3992,0)</f>
        <v>0</v>
      </c>
      <c r="BF3992" s="207">
        <f>IF(N3992="snížená",J3992,0)</f>
        <v>0</v>
      </c>
      <c r="BG3992" s="207">
        <f>IF(N3992="zákl. přenesená",J3992,0)</f>
        <v>0</v>
      </c>
      <c r="BH3992" s="207">
        <f>IF(N3992="sníž. přenesená",J3992,0)</f>
        <v>0</v>
      </c>
      <c r="BI3992" s="207">
        <f>IF(N3992="nulová",J3992,0)</f>
        <v>0</v>
      </c>
      <c r="BJ3992" s="19" t="s">
        <v>89</v>
      </c>
      <c r="BK3992" s="207">
        <f>ROUND(I3992*H3992,2)</f>
        <v>0</v>
      </c>
      <c r="BL3992" s="19" t="s">
        <v>442</v>
      </c>
      <c r="BM3992" s="206" t="s">
        <v>1946</v>
      </c>
    </row>
    <row r="3993" spans="1:65" s="2" customFormat="1" ht="18">
      <c r="A3993" s="37"/>
      <c r="B3993" s="38"/>
      <c r="C3993" s="39"/>
      <c r="D3993" s="208" t="s">
        <v>421</v>
      </c>
      <c r="E3993" s="39"/>
      <c r="F3993" s="209" t="s">
        <v>1751</v>
      </c>
      <c r="G3993" s="39"/>
      <c r="H3993" s="39"/>
      <c r="I3993" s="118"/>
      <c r="J3993" s="39"/>
      <c r="K3993" s="39"/>
      <c r="L3993" s="42"/>
      <c r="M3993" s="210"/>
      <c r="N3993" s="211"/>
      <c r="O3993" s="67"/>
      <c r="P3993" s="67"/>
      <c r="Q3993" s="67"/>
      <c r="R3993" s="67"/>
      <c r="S3993" s="67"/>
      <c r="T3993" s="68"/>
      <c r="U3993" s="37"/>
      <c r="V3993" s="37"/>
      <c r="W3993" s="37"/>
      <c r="X3993" s="37"/>
      <c r="Y3993" s="37"/>
      <c r="Z3993" s="37"/>
      <c r="AA3993" s="37"/>
      <c r="AB3993" s="37"/>
      <c r="AC3993" s="37"/>
      <c r="AD3993" s="37"/>
      <c r="AE3993" s="37"/>
      <c r="AT3993" s="19" t="s">
        <v>421</v>
      </c>
      <c r="AU3993" s="19" t="s">
        <v>91</v>
      </c>
    </row>
    <row r="3994" spans="1:65" s="13" customFormat="1" ht="10">
      <c r="B3994" s="212"/>
      <c r="C3994" s="213"/>
      <c r="D3994" s="208" t="s">
        <v>272</v>
      </c>
      <c r="E3994" s="214" t="s">
        <v>44</v>
      </c>
      <c r="F3994" s="215" t="s">
        <v>1711</v>
      </c>
      <c r="G3994" s="213"/>
      <c r="H3994" s="214" t="s">
        <v>44</v>
      </c>
      <c r="I3994" s="216"/>
      <c r="J3994" s="213"/>
      <c r="K3994" s="213"/>
      <c r="L3994" s="217"/>
      <c r="M3994" s="218"/>
      <c r="N3994" s="219"/>
      <c r="O3994" s="219"/>
      <c r="P3994" s="219"/>
      <c r="Q3994" s="219"/>
      <c r="R3994" s="219"/>
      <c r="S3994" s="219"/>
      <c r="T3994" s="220"/>
      <c r="AT3994" s="221" t="s">
        <v>272</v>
      </c>
      <c r="AU3994" s="221" t="s">
        <v>91</v>
      </c>
      <c r="AV3994" s="13" t="s">
        <v>89</v>
      </c>
      <c r="AW3994" s="13" t="s">
        <v>38</v>
      </c>
      <c r="AX3994" s="13" t="s">
        <v>82</v>
      </c>
      <c r="AY3994" s="221" t="s">
        <v>262</v>
      </c>
    </row>
    <row r="3995" spans="1:65" s="13" customFormat="1" ht="10">
      <c r="B3995" s="212"/>
      <c r="C3995" s="213"/>
      <c r="D3995" s="208" t="s">
        <v>272</v>
      </c>
      <c r="E3995" s="214" t="s">
        <v>44</v>
      </c>
      <c r="F3995" s="215" t="s">
        <v>1719</v>
      </c>
      <c r="G3995" s="213"/>
      <c r="H3995" s="214" t="s">
        <v>44</v>
      </c>
      <c r="I3995" s="216"/>
      <c r="J3995" s="213"/>
      <c r="K3995" s="213"/>
      <c r="L3995" s="217"/>
      <c r="M3995" s="218"/>
      <c r="N3995" s="219"/>
      <c r="O3995" s="219"/>
      <c r="P3995" s="219"/>
      <c r="Q3995" s="219"/>
      <c r="R3995" s="219"/>
      <c r="S3995" s="219"/>
      <c r="T3995" s="220"/>
      <c r="AT3995" s="221" t="s">
        <v>272</v>
      </c>
      <c r="AU3995" s="221" t="s">
        <v>91</v>
      </c>
      <c r="AV3995" s="13" t="s">
        <v>89</v>
      </c>
      <c r="AW3995" s="13" t="s">
        <v>38</v>
      </c>
      <c r="AX3995" s="13" t="s">
        <v>82</v>
      </c>
      <c r="AY3995" s="221" t="s">
        <v>262</v>
      </c>
    </row>
    <row r="3996" spans="1:65" s="15" customFormat="1" ht="10">
      <c r="B3996" s="233"/>
      <c r="C3996" s="234"/>
      <c r="D3996" s="208" t="s">
        <v>272</v>
      </c>
      <c r="E3996" s="235" t="s">
        <v>44</v>
      </c>
      <c r="F3996" s="236" t="s">
        <v>1720</v>
      </c>
      <c r="G3996" s="234"/>
      <c r="H3996" s="237">
        <v>24.652999999999999</v>
      </c>
      <c r="I3996" s="238"/>
      <c r="J3996" s="234"/>
      <c r="K3996" s="234"/>
      <c r="L3996" s="239"/>
      <c r="M3996" s="240"/>
      <c r="N3996" s="241"/>
      <c r="O3996" s="241"/>
      <c r="P3996" s="241"/>
      <c r="Q3996" s="241"/>
      <c r="R3996" s="241"/>
      <c r="S3996" s="241"/>
      <c r="T3996" s="242"/>
      <c r="AT3996" s="243" t="s">
        <v>272</v>
      </c>
      <c r="AU3996" s="243" t="s">
        <v>91</v>
      </c>
      <c r="AV3996" s="15" t="s">
        <v>91</v>
      </c>
      <c r="AW3996" s="15" t="s">
        <v>38</v>
      </c>
      <c r="AX3996" s="15" t="s">
        <v>82</v>
      </c>
      <c r="AY3996" s="243" t="s">
        <v>262</v>
      </c>
    </row>
    <row r="3997" spans="1:65" s="15" customFormat="1" ht="10">
      <c r="B3997" s="233"/>
      <c r="C3997" s="234"/>
      <c r="D3997" s="208" t="s">
        <v>272</v>
      </c>
      <c r="E3997" s="235" t="s">
        <v>44</v>
      </c>
      <c r="F3997" s="236" t="s">
        <v>1721</v>
      </c>
      <c r="G3997" s="234"/>
      <c r="H3997" s="237">
        <v>3.048</v>
      </c>
      <c r="I3997" s="238"/>
      <c r="J3997" s="234"/>
      <c r="K3997" s="234"/>
      <c r="L3997" s="239"/>
      <c r="M3997" s="240"/>
      <c r="N3997" s="241"/>
      <c r="O3997" s="241"/>
      <c r="P3997" s="241"/>
      <c r="Q3997" s="241"/>
      <c r="R3997" s="241"/>
      <c r="S3997" s="241"/>
      <c r="T3997" s="242"/>
      <c r="AT3997" s="243" t="s">
        <v>272</v>
      </c>
      <c r="AU3997" s="243" t="s">
        <v>91</v>
      </c>
      <c r="AV3997" s="15" t="s">
        <v>91</v>
      </c>
      <c r="AW3997" s="15" t="s">
        <v>38</v>
      </c>
      <c r="AX3997" s="15" t="s">
        <v>82</v>
      </c>
      <c r="AY3997" s="243" t="s">
        <v>262</v>
      </c>
    </row>
    <row r="3998" spans="1:65" s="15" customFormat="1" ht="10">
      <c r="B3998" s="233"/>
      <c r="C3998" s="234"/>
      <c r="D3998" s="208" t="s">
        <v>272</v>
      </c>
      <c r="E3998" s="235" t="s">
        <v>44</v>
      </c>
      <c r="F3998" s="236" t="s">
        <v>1722</v>
      </c>
      <c r="G3998" s="234"/>
      <c r="H3998" s="237">
        <v>4.5599999999999996</v>
      </c>
      <c r="I3998" s="238"/>
      <c r="J3998" s="234"/>
      <c r="K3998" s="234"/>
      <c r="L3998" s="239"/>
      <c r="M3998" s="240"/>
      <c r="N3998" s="241"/>
      <c r="O3998" s="241"/>
      <c r="P3998" s="241"/>
      <c r="Q3998" s="241"/>
      <c r="R3998" s="241"/>
      <c r="S3998" s="241"/>
      <c r="T3998" s="242"/>
      <c r="AT3998" s="243" t="s">
        <v>272</v>
      </c>
      <c r="AU3998" s="243" t="s">
        <v>91</v>
      </c>
      <c r="AV3998" s="15" t="s">
        <v>91</v>
      </c>
      <c r="AW3998" s="15" t="s">
        <v>38</v>
      </c>
      <c r="AX3998" s="15" t="s">
        <v>82</v>
      </c>
      <c r="AY3998" s="243" t="s">
        <v>262</v>
      </c>
    </row>
    <row r="3999" spans="1:65" s="14" customFormat="1" ht="10">
      <c r="B3999" s="222"/>
      <c r="C3999" s="223"/>
      <c r="D3999" s="208" t="s">
        <v>272</v>
      </c>
      <c r="E3999" s="224" t="s">
        <v>44</v>
      </c>
      <c r="F3999" s="225" t="s">
        <v>284</v>
      </c>
      <c r="G3999" s="223"/>
      <c r="H3999" s="226">
        <v>32.261000000000003</v>
      </c>
      <c r="I3999" s="227"/>
      <c r="J3999" s="223"/>
      <c r="K3999" s="223"/>
      <c r="L3999" s="228"/>
      <c r="M3999" s="229"/>
      <c r="N3999" s="230"/>
      <c r="O3999" s="230"/>
      <c r="P3999" s="230"/>
      <c r="Q3999" s="230"/>
      <c r="R3999" s="230"/>
      <c r="S3999" s="230"/>
      <c r="T3999" s="231"/>
      <c r="AT3999" s="232" t="s">
        <v>272</v>
      </c>
      <c r="AU3999" s="232" t="s">
        <v>91</v>
      </c>
      <c r="AV3999" s="14" t="s">
        <v>97</v>
      </c>
      <c r="AW3999" s="14" t="s">
        <v>38</v>
      </c>
      <c r="AX3999" s="14" t="s">
        <v>82</v>
      </c>
      <c r="AY3999" s="232" t="s">
        <v>262</v>
      </c>
    </row>
    <row r="4000" spans="1:65" s="16" customFormat="1" ht="10">
      <c r="B4000" s="244"/>
      <c r="C4000" s="245"/>
      <c r="D4000" s="208" t="s">
        <v>272</v>
      </c>
      <c r="E4000" s="246" t="s">
        <v>44</v>
      </c>
      <c r="F4000" s="247" t="s">
        <v>291</v>
      </c>
      <c r="G4000" s="245"/>
      <c r="H4000" s="248">
        <v>32.261000000000003</v>
      </c>
      <c r="I4000" s="249"/>
      <c r="J4000" s="245"/>
      <c r="K4000" s="245"/>
      <c r="L4000" s="250"/>
      <c r="M4000" s="251"/>
      <c r="N4000" s="252"/>
      <c r="O4000" s="252"/>
      <c r="P4000" s="252"/>
      <c r="Q4000" s="252"/>
      <c r="R4000" s="252"/>
      <c r="S4000" s="252"/>
      <c r="T4000" s="253"/>
      <c r="AT4000" s="254" t="s">
        <v>272</v>
      </c>
      <c r="AU4000" s="254" t="s">
        <v>91</v>
      </c>
      <c r="AV4000" s="16" t="s">
        <v>104</v>
      </c>
      <c r="AW4000" s="16" t="s">
        <v>38</v>
      </c>
      <c r="AX4000" s="16" t="s">
        <v>89</v>
      </c>
      <c r="AY4000" s="254" t="s">
        <v>262</v>
      </c>
    </row>
    <row r="4001" spans="1:65" s="15" customFormat="1" ht="10">
      <c r="B4001" s="233"/>
      <c r="C4001" s="234"/>
      <c r="D4001" s="208" t="s">
        <v>272</v>
      </c>
      <c r="E4001" s="234"/>
      <c r="F4001" s="236" t="s">
        <v>1947</v>
      </c>
      <c r="G4001" s="234"/>
      <c r="H4001" s="237">
        <v>32.905999999999999</v>
      </c>
      <c r="I4001" s="238"/>
      <c r="J4001" s="234"/>
      <c r="K4001" s="234"/>
      <c r="L4001" s="239"/>
      <c r="M4001" s="240"/>
      <c r="N4001" s="241"/>
      <c r="O4001" s="241"/>
      <c r="P4001" s="241"/>
      <c r="Q4001" s="241"/>
      <c r="R4001" s="241"/>
      <c r="S4001" s="241"/>
      <c r="T4001" s="242"/>
      <c r="AT4001" s="243" t="s">
        <v>272</v>
      </c>
      <c r="AU4001" s="243" t="s">
        <v>91</v>
      </c>
      <c r="AV4001" s="15" t="s">
        <v>91</v>
      </c>
      <c r="AW4001" s="15" t="s">
        <v>4</v>
      </c>
      <c r="AX4001" s="15" t="s">
        <v>89</v>
      </c>
      <c r="AY4001" s="243" t="s">
        <v>262</v>
      </c>
    </row>
    <row r="4002" spans="1:65" s="2" customFormat="1" ht="21.75" customHeight="1">
      <c r="A4002" s="37"/>
      <c r="B4002" s="38"/>
      <c r="C4002" s="195" t="s">
        <v>1948</v>
      </c>
      <c r="D4002" s="195" t="s">
        <v>264</v>
      </c>
      <c r="E4002" s="196" t="s">
        <v>1949</v>
      </c>
      <c r="F4002" s="197" t="s">
        <v>1950</v>
      </c>
      <c r="G4002" s="198" t="s">
        <v>342</v>
      </c>
      <c r="H4002" s="199">
        <v>2345.6</v>
      </c>
      <c r="I4002" s="200"/>
      <c r="J4002" s="201">
        <f>ROUND(I4002*H4002,2)</f>
        <v>0</v>
      </c>
      <c r="K4002" s="197" t="s">
        <v>268</v>
      </c>
      <c r="L4002" s="42"/>
      <c r="M4002" s="202" t="s">
        <v>44</v>
      </c>
      <c r="N4002" s="203" t="s">
        <v>53</v>
      </c>
      <c r="O4002" s="67"/>
      <c r="P4002" s="204">
        <f>O4002*H4002</f>
        <v>0</v>
      </c>
      <c r="Q4002" s="204">
        <v>1.0000000000000001E-5</v>
      </c>
      <c r="R4002" s="204">
        <f>Q4002*H4002</f>
        <v>2.3456000000000001E-2</v>
      </c>
      <c r="S4002" s="204">
        <v>0</v>
      </c>
      <c r="T4002" s="205">
        <f>S4002*H4002</f>
        <v>0</v>
      </c>
      <c r="U4002" s="37"/>
      <c r="V4002" s="37"/>
      <c r="W4002" s="37"/>
      <c r="X4002" s="37"/>
      <c r="Y4002" s="37"/>
      <c r="Z4002" s="37"/>
      <c r="AA4002" s="37"/>
      <c r="AB4002" s="37"/>
      <c r="AC4002" s="37"/>
      <c r="AD4002" s="37"/>
      <c r="AE4002" s="37"/>
      <c r="AR4002" s="206" t="s">
        <v>442</v>
      </c>
      <c r="AT4002" s="206" t="s">
        <v>264</v>
      </c>
      <c r="AU4002" s="206" t="s">
        <v>91</v>
      </c>
      <c r="AY4002" s="19" t="s">
        <v>262</v>
      </c>
      <c r="BE4002" s="207">
        <f>IF(N4002="základní",J4002,0)</f>
        <v>0</v>
      </c>
      <c r="BF4002" s="207">
        <f>IF(N4002="snížená",J4002,0)</f>
        <v>0</v>
      </c>
      <c r="BG4002" s="207">
        <f>IF(N4002="zákl. přenesená",J4002,0)</f>
        <v>0</v>
      </c>
      <c r="BH4002" s="207">
        <f>IF(N4002="sníž. přenesená",J4002,0)</f>
        <v>0</v>
      </c>
      <c r="BI4002" s="207">
        <f>IF(N4002="nulová",J4002,0)</f>
        <v>0</v>
      </c>
      <c r="BJ4002" s="19" t="s">
        <v>89</v>
      </c>
      <c r="BK4002" s="207">
        <f>ROUND(I4002*H4002,2)</f>
        <v>0</v>
      </c>
      <c r="BL4002" s="19" t="s">
        <v>442</v>
      </c>
      <c r="BM4002" s="206" t="s">
        <v>1951</v>
      </c>
    </row>
    <row r="4003" spans="1:65" s="13" customFormat="1" ht="10">
      <c r="B4003" s="212"/>
      <c r="C4003" s="213"/>
      <c r="D4003" s="208" t="s">
        <v>272</v>
      </c>
      <c r="E4003" s="214" t="s">
        <v>44</v>
      </c>
      <c r="F4003" s="215" t="s">
        <v>1952</v>
      </c>
      <c r="G4003" s="213"/>
      <c r="H4003" s="214" t="s">
        <v>44</v>
      </c>
      <c r="I4003" s="216"/>
      <c r="J4003" s="213"/>
      <c r="K4003" s="213"/>
      <c r="L4003" s="217"/>
      <c r="M4003" s="218"/>
      <c r="N4003" s="219"/>
      <c r="O4003" s="219"/>
      <c r="P4003" s="219"/>
      <c r="Q4003" s="219"/>
      <c r="R4003" s="219"/>
      <c r="S4003" s="219"/>
      <c r="T4003" s="220"/>
      <c r="AT4003" s="221" t="s">
        <v>272</v>
      </c>
      <c r="AU4003" s="221" t="s">
        <v>91</v>
      </c>
      <c r="AV4003" s="13" t="s">
        <v>89</v>
      </c>
      <c r="AW4003" s="13" t="s">
        <v>38</v>
      </c>
      <c r="AX4003" s="13" t="s">
        <v>82</v>
      </c>
      <c r="AY4003" s="221" t="s">
        <v>262</v>
      </c>
    </row>
    <row r="4004" spans="1:65" s="13" customFormat="1" ht="10">
      <c r="B4004" s="212"/>
      <c r="C4004" s="213"/>
      <c r="D4004" s="208" t="s">
        <v>272</v>
      </c>
      <c r="E4004" s="214" t="s">
        <v>44</v>
      </c>
      <c r="F4004" s="215" t="s">
        <v>1194</v>
      </c>
      <c r="G4004" s="213"/>
      <c r="H4004" s="214" t="s">
        <v>44</v>
      </c>
      <c r="I4004" s="216"/>
      <c r="J4004" s="213"/>
      <c r="K4004" s="213"/>
      <c r="L4004" s="217"/>
      <c r="M4004" s="218"/>
      <c r="N4004" s="219"/>
      <c r="O4004" s="219"/>
      <c r="P4004" s="219"/>
      <c r="Q4004" s="219"/>
      <c r="R4004" s="219"/>
      <c r="S4004" s="219"/>
      <c r="T4004" s="220"/>
      <c r="AT4004" s="221" t="s">
        <v>272</v>
      </c>
      <c r="AU4004" s="221" t="s">
        <v>91</v>
      </c>
      <c r="AV4004" s="13" t="s">
        <v>89</v>
      </c>
      <c r="AW4004" s="13" t="s">
        <v>38</v>
      </c>
      <c r="AX4004" s="13" t="s">
        <v>82</v>
      </c>
      <c r="AY4004" s="221" t="s">
        <v>262</v>
      </c>
    </row>
    <row r="4005" spans="1:65" s="15" customFormat="1" ht="10">
      <c r="B4005" s="233"/>
      <c r="C4005" s="234"/>
      <c r="D4005" s="208" t="s">
        <v>272</v>
      </c>
      <c r="E4005" s="235" t="s">
        <v>44</v>
      </c>
      <c r="F4005" s="236" t="s">
        <v>1195</v>
      </c>
      <c r="G4005" s="234"/>
      <c r="H4005" s="237">
        <v>473.6</v>
      </c>
      <c r="I4005" s="238"/>
      <c r="J4005" s="234"/>
      <c r="K4005" s="234"/>
      <c r="L4005" s="239"/>
      <c r="M4005" s="240"/>
      <c r="N4005" s="241"/>
      <c r="O4005" s="241"/>
      <c r="P4005" s="241"/>
      <c r="Q4005" s="241"/>
      <c r="R4005" s="241"/>
      <c r="S4005" s="241"/>
      <c r="T4005" s="242"/>
      <c r="AT4005" s="243" t="s">
        <v>272</v>
      </c>
      <c r="AU4005" s="243" t="s">
        <v>91</v>
      </c>
      <c r="AV4005" s="15" t="s">
        <v>91</v>
      </c>
      <c r="AW4005" s="15" t="s">
        <v>38</v>
      </c>
      <c r="AX4005" s="15" t="s">
        <v>82</v>
      </c>
      <c r="AY4005" s="243" t="s">
        <v>262</v>
      </c>
    </row>
    <row r="4006" spans="1:65" s="13" customFormat="1" ht="10">
      <c r="B4006" s="212"/>
      <c r="C4006" s="213"/>
      <c r="D4006" s="208" t="s">
        <v>272</v>
      </c>
      <c r="E4006" s="214" t="s">
        <v>44</v>
      </c>
      <c r="F4006" s="215" t="s">
        <v>1196</v>
      </c>
      <c r="G4006" s="213"/>
      <c r="H4006" s="214" t="s">
        <v>44</v>
      </c>
      <c r="I4006" s="216"/>
      <c r="J4006" s="213"/>
      <c r="K4006" s="213"/>
      <c r="L4006" s="217"/>
      <c r="M4006" s="218"/>
      <c r="N4006" s="219"/>
      <c r="O4006" s="219"/>
      <c r="P4006" s="219"/>
      <c r="Q4006" s="219"/>
      <c r="R4006" s="219"/>
      <c r="S4006" s="219"/>
      <c r="T4006" s="220"/>
      <c r="AT4006" s="221" t="s">
        <v>272</v>
      </c>
      <c r="AU4006" s="221" t="s">
        <v>91</v>
      </c>
      <c r="AV4006" s="13" t="s">
        <v>89</v>
      </c>
      <c r="AW4006" s="13" t="s">
        <v>38</v>
      </c>
      <c r="AX4006" s="13" t="s">
        <v>82</v>
      </c>
      <c r="AY4006" s="221" t="s">
        <v>262</v>
      </c>
    </row>
    <row r="4007" spans="1:65" s="15" customFormat="1" ht="10">
      <c r="B4007" s="233"/>
      <c r="C4007" s="234"/>
      <c r="D4007" s="208" t="s">
        <v>272</v>
      </c>
      <c r="E4007" s="235" t="s">
        <v>44</v>
      </c>
      <c r="F4007" s="236" t="s">
        <v>1197</v>
      </c>
      <c r="G4007" s="234"/>
      <c r="H4007" s="237">
        <v>39.799999999999997</v>
      </c>
      <c r="I4007" s="238"/>
      <c r="J4007" s="234"/>
      <c r="K4007" s="234"/>
      <c r="L4007" s="239"/>
      <c r="M4007" s="240"/>
      <c r="N4007" s="241"/>
      <c r="O4007" s="241"/>
      <c r="P4007" s="241"/>
      <c r="Q4007" s="241"/>
      <c r="R4007" s="241"/>
      <c r="S4007" s="241"/>
      <c r="T4007" s="242"/>
      <c r="AT4007" s="243" t="s">
        <v>272</v>
      </c>
      <c r="AU4007" s="243" t="s">
        <v>91</v>
      </c>
      <c r="AV4007" s="15" t="s">
        <v>91</v>
      </c>
      <c r="AW4007" s="15" t="s">
        <v>38</v>
      </c>
      <c r="AX4007" s="15" t="s">
        <v>82</v>
      </c>
      <c r="AY4007" s="243" t="s">
        <v>262</v>
      </c>
    </row>
    <row r="4008" spans="1:65" s="13" customFormat="1" ht="10">
      <c r="B4008" s="212"/>
      <c r="C4008" s="213"/>
      <c r="D4008" s="208" t="s">
        <v>272</v>
      </c>
      <c r="E4008" s="214" t="s">
        <v>44</v>
      </c>
      <c r="F4008" s="215" t="s">
        <v>1200</v>
      </c>
      <c r="G4008" s="213"/>
      <c r="H4008" s="214" t="s">
        <v>44</v>
      </c>
      <c r="I4008" s="216"/>
      <c r="J4008" s="213"/>
      <c r="K4008" s="213"/>
      <c r="L4008" s="217"/>
      <c r="M4008" s="218"/>
      <c r="N4008" s="219"/>
      <c r="O4008" s="219"/>
      <c r="P4008" s="219"/>
      <c r="Q4008" s="219"/>
      <c r="R4008" s="219"/>
      <c r="S4008" s="219"/>
      <c r="T4008" s="220"/>
      <c r="AT4008" s="221" t="s">
        <v>272</v>
      </c>
      <c r="AU4008" s="221" t="s">
        <v>91</v>
      </c>
      <c r="AV4008" s="13" t="s">
        <v>89</v>
      </c>
      <c r="AW4008" s="13" t="s">
        <v>38</v>
      </c>
      <c r="AX4008" s="13" t="s">
        <v>82</v>
      </c>
      <c r="AY4008" s="221" t="s">
        <v>262</v>
      </c>
    </row>
    <row r="4009" spans="1:65" s="15" customFormat="1" ht="10">
      <c r="B4009" s="233"/>
      <c r="C4009" s="234"/>
      <c r="D4009" s="208" t="s">
        <v>272</v>
      </c>
      <c r="E4009" s="235" t="s">
        <v>44</v>
      </c>
      <c r="F4009" s="236" t="s">
        <v>1201</v>
      </c>
      <c r="G4009" s="234"/>
      <c r="H4009" s="237">
        <v>603.79999999999995</v>
      </c>
      <c r="I4009" s="238"/>
      <c r="J4009" s="234"/>
      <c r="K4009" s="234"/>
      <c r="L4009" s="239"/>
      <c r="M4009" s="240"/>
      <c r="N4009" s="241"/>
      <c r="O4009" s="241"/>
      <c r="P4009" s="241"/>
      <c r="Q4009" s="241"/>
      <c r="R4009" s="241"/>
      <c r="S4009" s="241"/>
      <c r="T4009" s="242"/>
      <c r="AT4009" s="243" t="s">
        <v>272</v>
      </c>
      <c r="AU4009" s="243" t="s">
        <v>91</v>
      </c>
      <c r="AV4009" s="15" t="s">
        <v>91</v>
      </c>
      <c r="AW4009" s="15" t="s">
        <v>38</v>
      </c>
      <c r="AX4009" s="15" t="s">
        <v>82</v>
      </c>
      <c r="AY4009" s="243" t="s">
        <v>262</v>
      </c>
    </row>
    <row r="4010" spans="1:65" s="13" customFormat="1" ht="10">
      <c r="B4010" s="212"/>
      <c r="C4010" s="213"/>
      <c r="D4010" s="208" t="s">
        <v>272</v>
      </c>
      <c r="E4010" s="214" t="s">
        <v>44</v>
      </c>
      <c r="F4010" s="215" t="s">
        <v>1203</v>
      </c>
      <c r="G4010" s="213"/>
      <c r="H4010" s="214" t="s">
        <v>44</v>
      </c>
      <c r="I4010" s="216"/>
      <c r="J4010" s="213"/>
      <c r="K4010" s="213"/>
      <c r="L4010" s="217"/>
      <c r="M4010" s="218"/>
      <c r="N4010" s="219"/>
      <c r="O4010" s="219"/>
      <c r="P4010" s="219"/>
      <c r="Q4010" s="219"/>
      <c r="R4010" s="219"/>
      <c r="S4010" s="219"/>
      <c r="T4010" s="220"/>
      <c r="AT4010" s="221" t="s">
        <v>272</v>
      </c>
      <c r="AU4010" s="221" t="s">
        <v>91</v>
      </c>
      <c r="AV4010" s="13" t="s">
        <v>89</v>
      </c>
      <c r="AW4010" s="13" t="s">
        <v>38</v>
      </c>
      <c r="AX4010" s="13" t="s">
        <v>82</v>
      </c>
      <c r="AY4010" s="221" t="s">
        <v>262</v>
      </c>
    </row>
    <row r="4011" spans="1:65" s="15" customFormat="1" ht="10">
      <c r="B4011" s="233"/>
      <c r="C4011" s="234"/>
      <c r="D4011" s="208" t="s">
        <v>272</v>
      </c>
      <c r="E4011" s="235" t="s">
        <v>44</v>
      </c>
      <c r="F4011" s="236" t="s">
        <v>1204</v>
      </c>
      <c r="G4011" s="234"/>
      <c r="H4011" s="237">
        <v>1155.4000000000001</v>
      </c>
      <c r="I4011" s="238"/>
      <c r="J4011" s="234"/>
      <c r="K4011" s="234"/>
      <c r="L4011" s="239"/>
      <c r="M4011" s="240"/>
      <c r="N4011" s="241"/>
      <c r="O4011" s="241"/>
      <c r="P4011" s="241"/>
      <c r="Q4011" s="241"/>
      <c r="R4011" s="241"/>
      <c r="S4011" s="241"/>
      <c r="T4011" s="242"/>
      <c r="AT4011" s="243" t="s">
        <v>272</v>
      </c>
      <c r="AU4011" s="243" t="s">
        <v>91</v>
      </c>
      <c r="AV4011" s="15" t="s">
        <v>91</v>
      </c>
      <c r="AW4011" s="15" t="s">
        <v>38</v>
      </c>
      <c r="AX4011" s="15" t="s">
        <v>82</v>
      </c>
      <c r="AY4011" s="243" t="s">
        <v>262</v>
      </c>
    </row>
    <row r="4012" spans="1:65" s="13" customFormat="1" ht="10">
      <c r="B4012" s="212"/>
      <c r="C4012" s="213"/>
      <c r="D4012" s="208" t="s">
        <v>272</v>
      </c>
      <c r="E4012" s="214" t="s">
        <v>44</v>
      </c>
      <c r="F4012" s="215" t="s">
        <v>1187</v>
      </c>
      <c r="G4012" s="213"/>
      <c r="H4012" s="214" t="s">
        <v>44</v>
      </c>
      <c r="I4012" s="216"/>
      <c r="J4012" s="213"/>
      <c r="K4012" s="213"/>
      <c r="L4012" s="217"/>
      <c r="M4012" s="218"/>
      <c r="N4012" s="219"/>
      <c r="O4012" s="219"/>
      <c r="P4012" s="219"/>
      <c r="Q4012" s="219"/>
      <c r="R4012" s="219"/>
      <c r="S4012" s="219"/>
      <c r="T4012" s="220"/>
      <c r="AT4012" s="221" t="s">
        <v>272</v>
      </c>
      <c r="AU4012" s="221" t="s">
        <v>91</v>
      </c>
      <c r="AV4012" s="13" t="s">
        <v>89</v>
      </c>
      <c r="AW4012" s="13" t="s">
        <v>38</v>
      </c>
      <c r="AX4012" s="13" t="s">
        <v>82</v>
      </c>
      <c r="AY4012" s="221" t="s">
        <v>262</v>
      </c>
    </row>
    <row r="4013" spans="1:65" s="15" customFormat="1" ht="10">
      <c r="B4013" s="233"/>
      <c r="C4013" s="234"/>
      <c r="D4013" s="208" t="s">
        <v>272</v>
      </c>
      <c r="E4013" s="235" t="s">
        <v>44</v>
      </c>
      <c r="F4013" s="236" t="s">
        <v>1198</v>
      </c>
      <c r="G4013" s="234"/>
      <c r="H4013" s="237">
        <v>73</v>
      </c>
      <c r="I4013" s="238"/>
      <c r="J4013" s="234"/>
      <c r="K4013" s="234"/>
      <c r="L4013" s="239"/>
      <c r="M4013" s="240"/>
      <c r="N4013" s="241"/>
      <c r="O4013" s="241"/>
      <c r="P4013" s="241"/>
      <c r="Q4013" s="241"/>
      <c r="R4013" s="241"/>
      <c r="S4013" s="241"/>
      <c r="T4013" s="242"/>
      <c r="AT4013" s="243" t="s">
        <v>272</v>
      </c>
      <c r="AU4013" s="243" t="s">
        <v>91</v>
      </c>
      <c r="AV4013" s="15" t="s">
        <v>91</v>
      </c>
      <c r="AW4013" s="15" t="s">
        <v>38</v>
      </c>
      <c r="AX4013" s="15" t="s">
        <v>82</v>
      </c>
      <c r="AY4013" s="243" t="s">
        <v>262</v>
      </c>
    </row>
    <row r="4014" spans="1:65" s="16" customFormat="1" ht="10">
      <c r="B4014" s="244"/>
      <c r="C4014" s="245"/>
      <c r="D4014" s="208" t="s">
        <v>272</v>
      </c>
      <c r="E4014" s="246" t="s">
        <v>44</v>
      </c>
      <c r="F4014" s="247" t="s">
        <v>291</v>
      </c>
      <c r="G4014" s="245"/>
      <c r="H4014" s="248">
        <v>2345.6</v>
      </c>
      <c r="I4014" s="249"/>
      <c r="J4014" s="245"/>
      <c r="K4014" s="245"/>
      <c r="L4014" s="250"/>
      <c r="M4014" s="251"/>
      <c r="N4014" s="252"/>
      <c r="O4014" s="252"/>
      <c r="P4014" s="252"/>
      <c r="Q4014" s="252"/>
      <c r="R4014" s="252"/>
      <c r="S4014" s="252"/>
      <c r="T4014" s="253"/>
      <c r="AT4014" s="254" t="s">
        <v>272</v>
      </c>
      <c r="AU4014" s="254" t="s">
        <v>91</v>
      </c>
      <c r="AV4014" s="16" t="s">
        <v>104</v>
      </c>
      <c r="AW4014" s="16" t="s">
        <v>38</v>
      </c>
      <c r="AX4014" s="16" t="s">
        <v>89</v>
      </c>
      <c r="AY4014" s="254" t="s">
        <v>262</v>
      </c>
    </row>
    <row r="4015" spans="1:65" s="2" customFormat="1" ht="16.5" customHeight="1">
      <c r="A4015" s="37"/>
      <c r="B4015" s="38"/>
      <c r="C4015" s="255" t="s">
        <v>1953</v>
      </c>
      <c r="D4015" s="255" t="s">
        <v>633</v>
      </c>
      <c r="E4015" s="256" t="s">
        <v>1954</v>
      </c>
      <c r="F4015" s="257" t="s">
        <v>1955</v>
      </c>
      <c r="G4015" s="258" t="s">
        <v>342</v>
      </c>
      <c r="H4015" s="259">
        <v>2580.16</v>
      </c>
      <c r="I4015" s="260"/>
      <c r="J4015" s="261">
        <f>ROUND(I4015*H4015,2)</f>
        <v>0</v>
      </c>
      <c r="K4015" s="257" t="s">
        <v>268</v>
      </c>
      <c r="L4015" s="262"/>
      <c r="M4015" s="263" t="s">
        <v>44</v>
      </c>
      <c r="N4015" s="264" t="s">
        <v>53</v>
      </c>
      <c r="O4015" s="67"/>
      <c r="P4015" s="204">
        <f>O4015*H4015</f>
        <v>0</v>
      </c>
      <c r="Q4015" s="204">
        <v>4.0000000000000002E-4</v>
      </c>
      <c r="R4015" s="204">
        <f>Q4015*H4015</f>
        <v>1.0320640000000001</v>
      </c>
      <c r="S4015" s="204">
        <v>0</v>
      </c>
      <c r="T4015" s="205">
        <f>S4015*H4015</f>
        <v>0</v>
      </c>
      <c r="U4015" s="37"/>
      <c r="V4015" s="37"/>
      <c r="W4015" s="37"/>
      <c r="X4015" s="37"/>
      <c r="Y4015" s="37"/>
      <c r="Z4015" s="37"/>
      <c r="AA4015" s="37"/>
      <c r="AB4015" s="37"/>
      <c r="AC4015" s="37"/>
      <c r="AD4015" s="37"/>
      <c r="AE4015" s="37"/>
      <c r="AR4015" s="206" t="s">
        <v>619</v>
      </c>
      <c r="AT4015" s="206" t="s">
        <v>633</v>
      </c>
      <c r="AU4015" s="206" t="s">
        <v>91</v>
      </c>
      <c r="AY4015" s="19" t="s">
        <v>262</v>
      </c>
      <c r="BE4015" s="207">
        <f>IF(N4015="základní",J4015,0)</f>
        <v>0</v>
      </c>
      <c r="BF4015" s="207">
        <f>IF(N4015="snížená",J4015,0)</f>
        <v>0</v>
      </c>
      <c r="BG4015" s="207">
        <f>IF(N4015="zákl. přenesená",J4015,0)</f>
        <v>0</v>
      </c>
      <c r="BH4015" s="207">
        <f>IF(N4015="sníž. přenesená",J4015,0)</f>
        <v>0</v>
      </c>
      <c r="BI4015" s="207">
        <f>IF(N4015="nulová",J4015,0)</f>
        <v>0</v>
      </c>
      <c r="BJ4015" s="19" t="s">
        <v>89</v>
      </c>
      <c r="BK4015" s="207">
        <f>ROUND(I4015*H4015,2)</f>
        <v>0</v>
      </c>
      <c r="BL4015" s="19" t="s">
        <v>442</v>
      </c>
      <c r="BM4015" s="206" t="s">
        <v>1956</v>
      </c>
    </row>
    <row r="4016" spans="1:65" s="15" customFormat="1" ht="10">
      <c r="B4016" s="233"/>
      <c r="C4016" s="234"/>
      <c r="D4016" s="208" t="s">
        <v>272</v>
      </c>
      <c r="E4016" s="234"/>
      <c r="F4016" s="236" t="s">
        <v>1957</v>
      </c>
      <c r="G4016" s="234"/>
      <c r="H4016" s="237">
        <v>2580.16</v>
      </c>
      <c r="I4016" s="238"/>
      <c r="J4016" s="234"/>
      <c r="K4016" s="234"/>
      <c r="L4016" s="239"/>
      <c r="M4016" s="240"/>
      <c r="N4016" s="241"/>
      <c r="O4016" s="241"/>
      <c r="P4016" s="241"/>
      <c r="Q4016" s="241"/>
      <c r="R4016" s="241"/>
      <c r="S4016" s="241"/>
      <c r="T4016" s="242"/>
      <c r="AT4016" s="243" t="s">
        <v>272</v>
      </c>
      <c r="AU4016" s="243" t="s">
        <v>91</v>
      </c>
      <c r="AV4016" s="15" t="s">
        <v>91</v>
      </c>
      <c r="AW4016" s="15" t="s">
        <v>4</v>
      </c>
      <c r="AX4016" s="15" t="s">
        <v>89</v>
      </c>
      <c r="AY4016" s="243" t="s">
        <v>262</v>
      </c>
    </row>
    <row r="4017" spans="1:65" s="2" customFormat="1" ht="21.75" customHeight="1">
      <c r="A4017" s="37"/>
      <c r="B4017" s="38"/>
      <c r="C4017" s="195" t="s">
        <v>1958</v>
      </c>
      <c r="D4017" s="195" t="s">
        <v>264</v>
      </c>
      <c r="E4017" s="196" t="s">
        <v>1959</v>
      </c>
      <c r="F4017" s="197" t="s">
        <v>1960</v>
      </c>
      <c r="G4017" s="198" t="s">
        <v>342</v>
      </c>
      <c r="H4017" s="199">
        <v>1160.8019999999999</v>
      </c>
      <c r="I4017" s="200"/>
      <c r="J4017" s="201">
        <f>ROUND(I4017*H4017,2)</f>
        <v>0</v>
      </c>
      <c r="K4017" s="197" t="s">
        <v>268</v>
      </c>
      <c r="L4017" s="42"/>
      <c r="M4017" s="202" t="s">
        <v>44</v>
      </c>
      <c r="N4017" s="203" t="s">
        <v>53</v>
      </c>
      <c r="O4017" s="67"/>
      <c r="P4017" s="204">
        <f>O4017*H4017</f>
        <v>0</v>
      </c>
      <c r="Q4017" s="204">
        <v>4.0000000000000003E-5</v>
      </c>
      <c r="R4017" s="204">
        <f>Q4017*H4017</f>
        <v>4.6432080000000001E-2</v>
      </c>
      <c r="S4017" s="204">
        <v>0</v>
      </c>
      <c r="T4017" s="205">
        <f>S4017*H4017</f>
        <v>0</v>
      </c>
      <c r="U4017" s="37"/>
      <c r="V4017" s="37"/>
      <c r="W4017" s="37"/>
      <c r="X4017" s="37"/>
      <c r="Y4017" s="37"/>
      <c r="Z4017" s="37"/>
      <c r="AA4017" s="37"/>
      <c r="AB4017" s="37"/>
      <c r="AC4017" s="37"/>
      <c r="AD4017" s="37"/>
      <c r="AE4017" s="37"/>
      <c r="AR4017" s="206" t="s">
        <v>442</v>
      </c>
      <c r="AT4017" s="206" t="s">
        <v>264</v>
      </c>
      <c r="AU4017" s="206" t="s">
        <v>91</v>
      </c>
      <c r="AY4017" s="19" t="s">
        <v>262</v>
      </c>
      <c r="BE4017" s="207">
        <f>IF(N4017="základní",J4017,0)</f>
        <v>0</v>
      </c>
      <c r="BF4017" s="207">
        <f>IF(N4017="snížená",J4017,0)</f>
        <v>0</v>
      </c>
      <c r="BG4017" s="207">
        <f>IF(N4017="zákl. přenesená",J4017,0)</f>
        <v>0</v>
      </c>
      <c r="BH4017" s="207">
        <f>IF(N4017="sníž. přenesená",J4017,0)</f>
        <v>0</v>
      </c>
      <c r="BI4017" s="207">
        <f>IF(N4017="nulová",J4017,0)</f>
        <v>0</v>
      </c>
      <c r="BJ4017" s="19" t="s">
        <v>89</v>
      </c>
      <c r="BK4017" s="207">
        <f>ROUND(I4017*H4017,2)</f>
        <v>0</v>
      </c>
      <c r="BL4017" s="19" t="s">
        <v>442</v>
      </c>
      <c r="BM4017" s="206" t="s">
        <v>1961</v>
      </c>
    </row>
    <row r="4018" spans="1:65" s="2" customFormat="1" ht="36">
      <c r="A4018" s="37"/>
      <c r="B4018" s="38"/>
      <c r="C4018" s="39"/>
      <c r="D4018" s="208" t="s">
        <v>421</v>
      </c>
      <c r="E4018" s="39"/>
      <c r="F4018" s="209" t="s">
        <v>1962</v>
      </c>
      <c r="G4018" s="39"/>
      <c r="H4018" s="39"/>
      <c r="I4018" s="118"/>
      <c r="J4018" s="39"/>
      <c r="K4018" s="39"/>
      <c r="L4018" s="42"/>
      <c r="M4018" s="210"/>
      <c r="N4018" s="211"/>
      <c r="O4018" s="67"/>
      <c r="P4018" s="67"/>
      <c r="Q4018" s="67"/>
      <c r="R4018" s="67"/>
      <c r="S4018" s="67"/>
      <c r="T4018" s="68"/>
      <c r="U4018" s="37"/>
      <c r="V4018" s="37"/>
      <c r="W4018" s="37"/>
      <c r="X4018" s="37"/>
      <c r="Y4018" s="37"/>
      <c r="Z4018" s="37"/>
      <c r="AA4018" s="37"/>
      <c r="AB4018" s="37"/>
      <c r="AC4018" s="37"/>
      <c r="AD4018" s="37"/>
      <c r="AE4018" s="37"/>
      <c r="AT4018" s="19" t="s">
        <v>421</v>
      </c>
      <c r="AU4018" s="19" t="s">
        <v>91</v>
      </c>
    </row>
    <row r="4019" spans="1:65" s="13" customFormat="1" ht="10">
      <c r="B4019" s="212"/>
      <c r="C4019" s="213"/>
      <c r="D4019" s="208" t="s">
        <v>272</v>
      </c>
      <c r="E4019" s="214" t="s">
        <v>44</v>
      </c>
      <c r="F4019" s="215" t="s">
        <v>1123</v>
      </c>
      <c r="G4019" s="213"/>
      <c r="H4019" s="214" t="s">
        <v>44</v>
      </c>
      <c r="I4019" s="216"/>
      <c r="J4019" s="213"/>
      <c r="K4019" s="213"/>
      <c r="L4019" s="217"/>
      <c r="M4019" s="218"/>
      <c r="N4019" s="219"/>
      <c r="O4019" s="219"/>
      <c r="P4019" s="219"/>
      <c r="Q4019" s="219"/>
      <c r="R4019" s="219"/>
      <c r="S4019" s="219"/>
      <c r="T4019" s="220"/>
      <c r="AT4019" s="221" t="s">
        <v>272</v>
      </c>
      <c r="AU4019" s="221" t="s">
        <v>91</v>
      </c>
      <c r="AV4019" s="13" t="s">
        <v>89</v>
      </c>
      <c r="AW4019" s="13" t="s">
        <v>38</v>
      </c>
      <c r="AX4019" s="13" t="s">
        <v>82</v>
      </c>
      <c r="AY4019" s="221" t="s">
        <v>262</v>
      </c>
    </row>
    <row r="4020" spans="1:65" s="13" customFormat="1" ht="10">
      <c r="B4020" s="212"/>
      <c r="C4020" s="213"/>
      <c r="D4020" s="208" t="s">
        <v>272</v>
      </c>
      <c r="E4020" s="214" t="s">
        <v>44</v>
      </c>
      <c r="F4020" s="215" t="s">
        <v>945</v>
      </c>
      <c r="G4020" s="213"/>
      <c r="H4020" s="214" t="s">
        <v>44</v>
      </c>
      <c r="I4020" s="216"/>
      <c r="J4020" s="213"/>
      <c r="K4020" s="213"/>
      <c r="L4020" s="217"/>
      <c r="M4020" s="218"/>
      <c r="N4020" s="219"/>
      <c r="O4020" s="219"/>
      <c r="P4020" s="219"/>
      <c r="Q4020" s="219"/>
      <c r="R4020" s="219"/>
      <c r="S4020" s="219"/>
      <c r="T4020" s="220"/>
      <c r="AT4020" s="221" t="s">
        <v>272</v>
      </c>
      <c r="AU4020" s="221" t="s">
        <v>91</v>
      </c>
      <c r="AV4020" s="13" t="s">
        <v>89</v>
      </c>
      <c r="AW4020" s="13" t="s">
        <v>38</v>
      </c>
      <c r="AX4020" s="13" t="s">
        <v>82</v>
      </c>
      <c r="AY4020" s="221" t="s">
        <v>262</v>
      </c>
    </row>
    <row r="4021" spans="1:65" s="13" customFormat="1" ht="10">
      <c r="B4021" s="212"/>
      <c r="C4021" s="213"/>
      <c r="D4021" s="208" t="s">
        <v>272</v>
      </c>
      <c r="E4021" s="214" t="s">
        <v>44</v>
      </c>
      <c r="F4021" s="215" t="s">
        <v>1963</v>
      </c>
      <c r="G4021" s="213"/>
      <c r="H4021" s="214" t="s">
        <v>44</v>
      </c>
      <c r="I4021" s="216"/>
      <c r="J4021" s="213"/>
      <c r="K4021" s="213"/>
      <c r="L4021" s="217"/>
      <c r="M4021" s="218"/>
      <c r="N4021" s="219"/>
      <c r="O4021" s="219"/>
      <c r="P4021" s="219"/>
      <c r="Q4021" s="219"/>
      <c r="R4021" s="219"/>
      <c r="S4021" s="219"/>
      <c r="T4021" s="220"/>
      <c r="AT4021" s="221" t="s">
        <v>272</v>
      </c>
      <c r="AU4021" s="221" t="s">
        <v>91</v>
      </c>
      <c r="AV4021" s="13" t="s">
        <v>89</v>
      </c>
      <c r="AW4021" s="13" t="s">
        <v>38</v>
      </c>
      <c r="AX4021" s="13" t="s">
        <v>82</v>
      </c>
      <c r="AY4021" s="221" t="s">
        <v>262</v>
      </c>
    </row>
    <row r="4022" spans="1:65" s="13" customFormat="1" ht="10">
      <c r="B4022" s="212"/>
      <c r="C4022" s="213"/>
      <c r="D4022" s="208" t="s">
        <v>272</v>
      </c>
      <c r="E4022" s="214" t="s">
        <v>44</v>
      </c>
      <c r="F4022" s="215" t="s">
        <v>968</v>
      </c>
      <c r="G4022" s="213"/>
      <c r="H4022" s="214" t="s">
        <v>44</v>
      </c>
      <c r="I4022" s="216"/>
      <c r="J4022" s="213"/>
      <c r="K4022" s="213"/>
      <c r="L4022" s="217"/>
      <c r="M4022" s="218"/>
      <c r="N4022" s="219"/>
      <c r="O4022" s="219"/>
      <c r="P4022" s="219"/>
      <c r="Q4022" s="219"/>
      <c r="R4022" s="219"/>
      <c r="S4022" s="219"/>
      <c r="T4022" s="220"/>
      <c r="AT4022" s="221" t="s">
        <v>272</v>
      </c>
      <c r="AU4022" s="221" t="s">
        <v>91</v>
      </c>
      <c r="AV4022" s="13" t="s">
        <v>89</v>
      </c>
      <c r="AW4022" s="13" t="s">
        <v>38</v>
      </c>
      <c r="AX4022" s="13" t="s">
        <v>82</v>
      </c>
      <c r="AY4022" s="221" t="s">
        <v>262</v>
      </c>
    </row>
    <row r="4023" spans="1:65" s="15" customFormat="1" ht="10">
      <c r="B4023" s="233"/>
      <c r="C4023" s="234"/>
      <c r="D4023" s="208" t="s">
        <v>272</v>
      </c>
      <c r="E4023" s="235" t="s">
        <v>44</v>
      </c>
      <c r="F4023" s="236" t="s">
        <v>1124</v>
      </c>
      <c r="G4023" s="234"/>
      <c r="H4023" s="237">
        <v>691.21199999999999</v>
      </c>
      <c r="I4023" s="238"/>
      <c r="J4023" s="234"/>
      <c r="K4023" s="234"/>
      <c r="L4023" s="239"/>
      <c r="M4023" s="240"/>
      <c r="N4023" s="241"/>
      <c r="O4023" s="241"/>
      <c r="P4023" s="241"/>
      <c r="Q4023" s="241"/>
      <c r="R4023" s="241"/>
      <c r="S4023" s="241"/>
      <c r="T4023" s="242"/>
      <c r="AT4023" s="243" t="s">
        <v>272</v>
      </c>
      <c r="AU4023" s="243" t="s">
        <v>91</v>
      </c>
      <c r="AV4023" s="15" t="s">
        <v>91</v>
      </c>
      <c r="AW4023" s="15" t="s">
        <v>38</v>
      </c>
      <c r="AX4023" s="15" t="s">
        <v>82</v>
      </c>
      <c r="AY4023" s="243" t="s">
        <v>262</v>
      </c>
    </row>
    <row r="4024" spans="1:65" s="15" customFormat="1" ht="10">
      <c r="B4024" s="233"/>
      <c r="C4024" s="234"/>
      <c r="D4024" s="208" t="s">
        <v>272</v>
      </c>
      <c r="E4024" s="235" t="s">
        <v>44</v>
      </c>
      <c r="F4024" s="236" t="s">
        <v>1125</v>
      </c>
      <c r="G4024" s="234"/>
      <c r="H4024" s="237">
        <v>-103.14</v>
      </c>
      <c r="I4024" s="238"/>
      <c r="J4024" s="234"/>
      <c r="K4024" s="234"/>
      <c r="L4024" s="239"/>
      <c r="M4024" s="240"/>
      <c r="N4024" s="241"/>
      <c r="O4024" s="241"/>
      <c r="P4024" s="241"/>
      <c r="Q4024" s="241"/>
      <c r="R4024" s="241"/>
      <c r="S4024" s="241"/>
      <c r="T4024" s="242"/>
      <c r="AT4024" s="243" t="s">
        <v>272</v>
      </c>
      <c r="AU4024" s="243" t="s">
        <v>91</v>
      </c>
      <c r="AV4024" s="15" t="s">
        <v>91</v>
      </c>
      <c r="AW4024" s="15" t="s">
        <v>38</v>
      </c>
      <c r="AX4024" s="15" t="s">
        <v>82</v>
      </c>
      <c r="AY4024" s="243" t="s">
        <v>262</v>
      </c>
    </row>
    <row r="4025" spans="1:65" s="15" customFormat="1" ht="10">
      <c r="B4025" s="233"/>
      <c r="C4025" s="234"/>
      <c r="D4025" s="208" t="s">
        <v>272</v>
      </c>
      <c r="E4025" s="235" t="s">
        <v>44</v>
      </c>
      <c r="F4025" s="236" t="s">
        <v>1126</v>
      </c>
      <c r="G4025" s="234"/>
      <c r="H4025" s="237">
        <v>-1.258</v>
      </c>
      <c r="I4025" s="238"/>
      <c r="J4025" s="234"/>
      <c r="K4025" s="234"/>
      <c r="L4025" s="239"/>
      <c r="M4025" s="240"/>
      <c r="N4025" s="241"/>
      <c r="O4025" s="241"/>
      <c r="P4025" s="241"/>
      <c r="Q4025" s="241"/>
      <c r="R4025" s="241"/>
      <c r="S4025" s="241"/>
      <c r="T4025" s="242"/>
      <c r="AT4025" s="243" t="s">
        <v>272</v>
      </c>
      <c r="AU4025" s="243" t="s">
        <v>91</v>
      </c>
      <c r="AV4025" s="15" t="s">
        <v>91</v>
      </c>
      <c r="AW4025" s="15" t="s">
        <v>38</v>
      </c>
      <c r="AX4025" s="15" t="s">
        <v>82</v>
      </c>
      <c r="AY4025" s="243" t="s">
        <v>262</v>
      </c>
    </row>
    <row r="4026" spans="1:65" s="15" customFormat="1" ht="10">
      <c r="B4026" s="233"/>
      <c r="C4026" s="234"/>
      <c r="D4026" s="208" t="s">
        <v>272</v>
      </c>
      <c r="E4026" s="235" t="s">
        <v>44</v>
      </c>
      <c r="F4026" s="236" t="s">
        <v>1127</v>
      </c>
      <c r="G4026" s="234"/>
      <c r="H4026" s="237">
        <v>-4.9880000000000004</v>
      </c>
      <c r="I4026" s="238"/>
      <c r="J4026" s="234"/>
      <c r="K4026" s="234"/>
      <c r="L4026" s="239"/>
      <c r="M4026" s="240"/>
      <c r="N4026" s="241"/>
      <c r="O4026" s="241"/>
      <c r="P4026" s="241"/>
      <c r="Q4026" s="241"/>
      <c r="R4026" s="241"/>
      <c r="S4026" s="241"/>
      <c r="T4026" s="242"/>
      <c r="AT4026" s="243" t="s">
        <v>272</v>
      </c>
      <c r="AU4026" s="243" t="s">
        <v>91</v>
      </c>
      <c r="AV4026" s="15" t="s">
        <v>91</v>
      </c>
      <c r="AW4026" s="15" t="s">
        <v>38</v>
      </c>
      <c r="AX4026" s="15" t="s">
        <v>82</v>
      </c>
      <c r="AY4026" s="243" t="s">
        <v>262</v>
      </c>
    </row>
    <row r="4027" spans="1:65" s="15" customFormat="1" ht="10">
      <c r="B4027" s="233"/>
      <c r="C4027" s="234"/>
      <c r="D4027" s="208" t="s">
        <v>272</v>
      </c>
      <c r="E4027" s="235" t="s">
        <v>44</v>
      </c>
      <c r="F4027" s="236" t="s">
        <v>1128</v>
      </c>
      <c r="G4027" s="234"/>
      <c r="H4027" s="237">
        <v>-15.401999999999999</v>
      </c>
      <c r="I4027" s="238"/>
      <c r="J4027" s="234"/>
      <c r="K4027" s="234"/>
      <c r="L4027" s="239"/>
      <c r="M4027" s="240"/>
      <c r="N4027" s="241"/>
      <c r="O4027" s="241"/>
      <c r="P4027" s="241"/>
      <c r="Q4027" s="241"/>
      <c r="R4027" s="241"/>
      <c r="S4027" s="241"/>
      <c r="T4027" s="242"/>
      <c r="AT4027" s="243" t="s">
        <v>272</v>
      </c>
      <c r="AU4027" s="243" t="s">
        <v>91</v>
      </c>
      <c r="AV4027" s="15" t="s">
        <v>91</v>
      </c>
      <c r="AW4027" s="15" t="s">
        <v>38</v>
      </c>
      <c r="AX4027" s="15" t="s">
        <v>82</v>
      </c>
      <c r="AY4027" s="243" t="s">
        <v>262</v>
      </c>
    </row>
    <row r="4028" spans="1:65" s="15" customFormat="1" ht="10">
      <c r="B4028" s="233"/>
      <c r="C4028" s="234"/>
      <c r="D4028" s="208" t="s">
        <v>272</v>
      </c>
      <c r="E4028" s="235" t="s">
        <v>44</v>
      </c>
      <c r="F4028" s="236" t="s">
        <v>1129</v>
      </c>
      <c r="G4028" s="234"/>
      <c r="H4028" s="237">
        <v>-10.833</v>
      </c>
      <c r="I4028" s="238"/>
      <c r="J4028" s="234"/>
      <c r="K4028" s="234"/>
      <c r="L4028" s="239"/>
      <c r="M4028" s="240"/>
      <c r="N4028" s="241"/>
      <c r="O4028" s="241"/>
      <c r="P4028" s="241"/>
      <c r="Q4028" s="241"/>
      <c r="R4028" s="241"/>
      <c r="S4028" s="241"/>
      <c r="T4028" s="242"/>
      <c r="AT4028" s="243" t="s">
        <v>272</v>
      </c>
      <c r="AU4028" s="243" t="s">
        <v>91</v>
      </c>
      <c r="AV4028" s="15" t="s">
        <v>91</v>
      </c>
      <c r="AW4028" s="15" t="s">
        <v>38</v>
      </c>
      <c r="AX4028" s="15" t="s">
        <v>82</v>
      </c>
      <c r="AY4028" s="243" t="s">
        <v>262</v>
      </c>
    </row>
    <row r="4029" spans="1:65" s="15" customFormat="1" ht="10">
      <c r="B4029" s="233"/>
      <c r="C4029" s="234"/>
      <c r="D4029" s="208" t="s">
        <v>272</v>
      </c>
      <c r="E4029" s="235" t="s">
        <v>44</v>
      </c>
      <c r="F4029" s="236" t="s">
        <v>1130</v>
      </c>
      <c r="G4029" s="234"/>
      <c r="H4029" s="237">
        <v>-14.544</v>
      </c>
      <c r="I4029" s="238"/>
      <c r="J4029" s="234"/>
      <c r="K4029" s="234"/>
      <c r="L4029" s="239"/>
      <c r="M4029" s="240"/>
      <c r="N4029" s="241"/>
      <c r="O4029" s="241"/>
      <c r="P4029" s="241"/>
      <c r="Q4029" s="241"/>
      <c r="R4029" s="241"/>
      <c r="S4029" s="241"/>
      <c r="T4029" s="242"/>
      <c r="AT4029" s="243" t="s">
        <v>272</v>
      </c>
      <c r="AU4029" s="243" t="s">
        <v>91</v>
      </c>
      <c r="AV4029" s="15" t="s">
        <v>91</v>
      </c>
      <c r="AW4029" s="15" t="s">
        <v>38</v>
      </c>
      <c r="AX4029" s="15" t="s">
        <v>82</v>
      </c>
      <c r="AY4029" s="243" t="s">
        <v>262</v>
      </c>
    </row>
    <row r="4030" spans="1:65" s="15" customFormat="1" ht="10">
      <c r="B4030" s="233"/>
      <c r="C4030" s="234"/>
      <c r="D4030" s="208" t="s">
        <v>272</v>
      </c>
      <c r="E4030" s="235" t="s">
        <v>44</v>
      </c>
      <c r="F4030" s="236" t="s">
        <v>1131</v>
      </c>
      <c r="G4030" s="234"/>
      <c r="H4030" s="237">
        <v>-19.442</v>
      </c>
      <c r="I4030" s="238"/>
      <c r="J4030" s="234"/>
      <c r="K4030" s="234"/>
      <c r="L4030" s="239"/>
      <c r="M4030" s="240"/>
      <c r="N4030" s="241"/>
      <c r="O4030" s="241"/>
      <c r="P4030" s="241"/>
      <c r="Q4030" s="241"/>
      <c r="R4030" s="241"/>
      <c r="S4030" s="241"/>
      <c r="T4030" s="242"/>
      <c r="AT4030" s="243" t="s">
        <v>272</v>
      </c>
      <c r="AU4030" s="243" t="s">
        <v>91</v>
      </c>
      <c r="AV4030" s="15" t="s">
        <v>91</v>
      </c>
      <c r="AW4030" s="15" t="s">
        <v>38</v>
      </c>
      <c r="AX4030" s="15" t="s">
        <v>82</v>
      </c>
      <c r="AY4030" s="243" t="s">
        <v>262</v>
      </c>
    </row>
    <row r="4031" spans="1:65" s="15" customFormat="1" ht="10">
      <c r="B4031" s="233"/>
      <c r="C4031" s="234"/>
      <c r="D4031" s="208" t="s">
        <v>272</v>
      </c>
      <c r="E4031" s="235" t="s">
        <v>44</v>
      </c>
      <c r="F4031" s="236" t="s">
        <v>1132</v>
      </c>
      <c r="G4031" s="234"/>
      <c r="H4031" s="237">
        <v>46.332000000000001</v>
      </c>
      <c r="I4031" s="238"/>
      <c r="J4031" s="234"/>
      <c r="K4031" s="234"/>
      <c r="L4031" s="239"/>
      <c r="M4031" s="240"/>
      <c r="N4031" s="241"/>
      <c r="O4031" s="241"/>
      <c r="P4031" s="241"/>
      <c r="Q4031" s="241"/>
      <c r="R4031" s="241"/>
      <c r="S4031" s="241"/>
      <c r="T4031" s="242"/>
      <c r="AT4031" s="243" t="s">
        <v>272</v>
      </c>
      <c r="AU4031" s="243" t="s">
        <v>91</v>
      </c>
      <c r="AV4031" s="15" t="s">
        <v>91</v>
      </c>
      <c r="AW4031" s="15" t="s">
        <v>38</v>
      </c>
      <c r="AX4031" s="15" t="s">
        <v>82</v>
      </c>
      <c r="AY4031" s="243" t="s">
        <v>262</v>
      </c>
    </row>
    <row r="4032" spans="1:65" s="15" customFormat="1" ht="10">
      <c r="B4032" s="233"/>
      <c r="C4032" s="234"/>
      <c r="D4032" s="208" t="s">
        <v>272</v>
      </c>
      <c r="E4032" s="235" t="s">
        <v>44</v>
      </c>
      <c r="F4032" s="236" t="s">
        <v>1133</v>
      </c>
      <c r="G4032" s="234"/>
      <c r="H4032" s="237">
        <v>20.338000000000001</v>
      </c>
      <c r="I4032" s="238"/>
      <c r="J4032" s="234"/>
      <c r="K4032" s="234"/>
      <c r="L4032" s="239"/>
      <c r="M4032" s="240"/>
      <c r="N4032" s="241"/>
      <c r="O4032" s="241"/>
      <c r="P4032" s="241"/>
      <c r="Q4032" s="241"/>
      <c r="R4032" s="241"/>
      <c r="S4032" s="241"/>
      <c r="T4032" s="242"/>
      <c r="AT4032" s="243" t="s">
        <v>272</v>
      </c>
      <c r="AU4032" s="243" t="s">
        <v>91</v>
      </c>
      <c r="AV4032" s="15" t="s">
        <v>91</v>
      </c>
      <c r="AW4032" s="15" t="s">
        <v>38</v>
      </c>
      <c r="AX4032" s="15" t="s">
        <v>82</v>
      </c>
      <c r="AY4032" s="243" t="s">
        <v>262</v>
      </c>
    </row>
    <row r="4033" spans="2:51" s="15" customFormat="1" ht="10">
      <c r="B4033" s="233"/>
      <c r="C4033" s="234"/>
      <c r="D4033" s="208" t="s">
        <v>272</v>
      </c>
      <c r="E4033" s="235" t="s">
        <v>44</v>
      </c>
      <c r="F4033" s="236" t="s">
        <v>1134</v>
      </c>
      <c r="G4033" s="234"/>
      <c r="H4033" s="237">
        <v>33.18</v>
      </c>
      <c r="I4033" s="238"/>
      <c r="J4033" s="234"/>
      <c r="K4033" s="234"/>
      <c r="L4033" s="239"/>
      <c r="M4033" s="240"/>
      <c r="N4033" s="241"/>
      <c r="O4033" s="241"/>
      <c r="P4033" s="241"/>
      <c r="Q4033" s="241"/>
      <c r="R4033" s="241"/>
      <c r="S4033" s="241"/>
      <c r="T4033" s="242"/>
      <c r="AT4033" s="243" t="s">
        <v>272</v>
      </c>
      <c r="AU4033" s="243" t="s">
        <v>91</v>
      </c>
      <c r="AV4033" s="15" t="s">
        <v>91</v>
      </c>
      <c r="AW4033" s="15" t="s">
        <v>38</v>
      </c>
      <c r="AX4033" s="15" t="s">
        <v>82</v>
      </c>
      <c r="AY4033" s="243" t="s">
        <v>262</v>
      </c>
    </row>
    <row r="4034" spans="2:51" s="15" customFormat="1" ht="10">
      <c r="B4034" s="233"/>
      <c r="C4034" s="234"/>
      <c r="D4034" s="208" t="s">
        <v>272</v>
      </c>
      <c r="E4034" s="235" t="s">
        <v>44</v>
      </c>
      <c r="F4034" s="236" t="s">
        <v>1135</v>
      </c>
      <c r="G4034" s="234"/>
      <c r="H4034" s="237">
        <v>558.62800000000004</v>
      </c>
      <c r="I4034" s="238"/>
      <c r="J4034" s="234"/>
      <c r="K4034" s="234"/>
      <c r="L4034" s="239"/>
      <c r="M4034" s="240"/>
      <c r="N4034" s="241"/>
      <c r="O4034" s="241"/>
      <c r="P4034" s="241"/>
      <c r="Q4034" s="241"/>
      <c r="R4034" s="241"/>
      <c r="S4034" s="241"/>
      <c r="T4034" s="242"/>
      <c r="AT4034" s="243" t="s">
        <v>272</v>
      </c>
      <c r="AU4034" s="243" t="s">
        <v>91</v>
      </c>
      <c r="AV4034" s="15" t="s">
        <v>91</v>
      </c>
      <c r="AW4034" s="15" t="s">
        <v>38</v>
      </c>
      <c r="AX4034" s="15" t="s">
        <v>82</v>
      </c>
      <c r="AY4034" s="243" t="s">
        <v>262</v>
      </c>
    </row>
    <row r="4035" spans="2:51" s="15" customFormat="1" ht="10">
      <c r="B4035" s="233"/>
      <c r="C4035" s="234"/>
      <c r="D4035" s="208" t="s">
        <v>272</v>
      </c>
      <c r="E4035" s="235" t="s">
        <v>44</v>
      </c>
      <c r="F4035" s="236" t="s">
        <v>1136</v>
      </c>
      <c r="G4035" s="234"/>
      <c r="H4035" s="237">
        <v>-133.875</v>
      </c>
      <c r="I4035" s="238"/>
      <c r="J4035" s="234"/>
      <c r="K4035" s="234"/>
      <c r="L4035" s="239"/>
      <c r="M4035" s="240"/>
      <c r="N4035" s="241"/>
      <c r="O4035" s="241"/>
      <c r="P4035" s="241"/>
      <c r="Q4035" s="241"/>
      <c r="R4035" s="241"/>
      <c r="S4035" s="241"/>
      <c r="T4035" s="242"/>
      <c r="AT4035" s="243" t="s">
        <v>272</v>
      </c>
      <c r="AU4035" s="243" t="s">
        <v>91</v>
      </c>
      <c r="AV4035" s="15" t="s">
        <v>91</v>
      </c>
      <c r="AW4035" s="15" t="s">
        <v>38</v>
      </c>
      <c r="AX4035" s="15" t="s">
        <v>82</v>
      </c>
      <c r="AY4035" s="243" t="s">
        <v>262</v>
      </c>
    </row>
    <row r="4036" spans="2:51" s="15" customFormat="1" ht="10">
      <c r="B4036" s="233"/>
      <c r="C4036" s="234"/>
      <c r="D4036" s="208" t="s">
        <v>272</v>
      </c>
      <c r="E4036" s="235" t="s">
        <v>44</v>
      </c>
      <c r="F4036" s="236" t="s">
        <v>1137</v>
      </c>
      <c r="G4036" s="234"/>
      <c r="H4036" s="237">
        <v>-113.86799999999999</v>
      </c>
      <c r="I4036" s="238"/>
      <c r="J4036" s="234"/>
      <c r="K4036" s="234"/>
      <c r="L4036" s="239"/>
      <c r="M4036" s="240"/>
      <c r="N4036" s="241"/>
      <c r="O4036" s="241"/>
      <c r="P4036" s="241"/>
      <c r="Q4036" s="241"/>
      <c r="R4036" s="241"/>
      <c r="S4036" s="241"/>
      <c r="T4036" s="242"/>
      <c r="AT4036" s="243" t="s">
        <v>272</v>
      </c>
      <c r="AU4036" s="243" t="s">
        <v>91</v>
      </c>
      <c r="AV4036" s="15" t="s">
        <v>91</v>
      </c>
      <c r="AW4036" s="15" t="s">
        <v>38</v>
      </c>
      <c r="AX4036" s="15" t="s">
        <v>82</v>
      </c>
      <c r="AY4036" s="243" t="s">
        <v>262</v>
      </c>
    </row>
    <row r="4037" spans="2:51" s="15" customFormat="1" ht="10">
      <c r="B4037" s="233"/>
      <c r="C4037" s="234"/>
      <c r="D4037" s="208" t="s">
        <v>272</v>
      </c>
      <c r="E4037" s="235" t="s">
        <v>44</v>
      </c>
      <c r="F4037" s="236" t="s">
        <v>1138</v>
      </c>
      <c r="G4037" s="234"/>
      <c r="H4037" s="237">
        <v>-15.513</v>
      </c>
      <c r="I4037" s="238"/>
      <c r="J4037" s="234"/>
      <c r="K4037" s="234"/>
      <c r="L4037" s="239"/>
      <c r="M4037" s="240"/>
      <c r="N4037" s="241"/>
      <c r="O4037" s="241"/>
      <c r="P4037" s="241"/>
      <c r="Q4037" s="241"/>
      <c r="R4037" s="241"/>
      <c r="S4037" s="241"/>
      <c r="T4037" s="242"/>
      <c r="AT4037" s="243" t="s">
        <v>272</v>
      </c>
      <c r="AU4037" s="243" t="s">
        <v>91</v>
      </c>
      <c r="AV4037" s="15" t="s">
        <v>91</v>
      </c>
      <c r="AW4037" s="15" t="s">
        <v>38</v>
      </c>
      <c r="AX4037" s="15" t="s">
        <v>82</v>
      </c>
      <c r="AY4037" s="243" t="s">
        <v>262</v>
      </c>
    </row>
    <row r="4038" spans="2:51" s="14" customFormat="1" ht="10">
      <c r="B4038" s="222"/>
      <c r="C4038" s="223"/>
      <c r="D4038" s="208" t="s">
        <v>272</v>
      </c>
      <c r="E4038" s="224" t="s">
        <v>44</v>
      </c>
      <c r="F4038" s="225" t="s">
        <v>284</v>
      </c>
      <c r="G4038" s="223"/>
      <c r="H4038" s="226">
        <v>916.82699999999988</v>
      </c>
      <c r="I4038" s="227"/>
      <c r="J4038" s="223"/>
      <c r="K4038" s="223"/>
      <c r="L4038" s="228"/>
      <c r="M4038" s="229"/>
      <c r="N4038" s="230"/>
      <c r="O4038" s="230"/>
      <c r="P4038" s="230"/>
      <c r="Q4038" s="230"/>
      <c r="R4038" s="230"/>
      <c r="S4038" s="230"/>
      <c r="T4038" s="231"/>
      <c r="AT4038" s="232" t="s">
        <v>272</v>
      </c>
      <c r="AU4038" s="232" t="s">
        <v>91</v>
      </c>
      <c r="AV4038" s="14" t="s">
        <v>97</v>
      </c>
      <c r="AW4038" s="14" t="s">
        <v>38</v>
      </c>
      <c r="AX4038" s="14" t="s">
        <v>82</v>
      </c>
      <c r="AY4038" s="232" t="s">
        <v>262</v>
      </c>
    </row>
    <row r="4039" spans="2:51" s="13" customFormat="1" ht="10">
      <c r="B4039" s="212"/>
      <c r="C4039" s="213"/>
      <c r="D4039" s="208" t="s">
        <v>272</v>
      </c>
      <c r="E4039" s="214" t="s">
        <v>44</v>
      </c>
      <c r="F4039" s="215" t="s">
        <v>944</v>
      </c>
      <c r="G4039" s="213"/>
      <c r="H4039" s="214" t="s">
        <v>44</v>
      </c>
      <c r="I4039" s="216"/>
      <c r="J4039" s="213"/>
      <c r="K4039" s="213"/>
      <c r="L4039" s="217"/>
      <c r="M4039" s="218"/>
      <c r="N4039" s="219"/>
      <c r="O4039" s="219"/>
      <c r="P4039" s="219"/>
      <c r="Q4039" s="219"/>
      <c r="R4039" s="219"/>
      <c r="S4039" s="219"/>
      <c r="T4039" s="220"/>
      <c r="AT4039" s="221" t="s">
        <v>272</v>
      </c>
      <c r="AU4039" s="221" t="s">
        <v>91</v>
      </c>
      <c r="AV4039" s="13" t="s">
        <v>89</v>
      </c>
      <c r="AW4039" s="13" t="s">
        <v>38</v>
      </c>
      <c r="AX4039" s="13" t="s">
        <v>82</v>
      </c>
      <c r="AY4039" s="221" t="s">
        <v>262</v>
      </c>
    </row>
    <row r="4040" spans="2:51" s="13" customFormat="1" ht="10">
      <c r="B4040" s="212"/>
      <c r="C4040" s="213"/>
      <c r="D4040" s="208" t="s">
        <v>272</v>
      </c>
      <c r="E4040" s="214" t="s">
        <v>44</v>
      </c>
      <c r="F4040" s="215" t="s">
        <v>945</v>
      </c>
      <c r="G4040" s="213"/>
      <c r="H4040" s="214" t="s">
        <v>44</v>
      </c>
      <c r="I4040" s="216"/>
      <c r="J4040" s="213"/>
      <c r="K4040" s="213"/>
      <c r="L4040" s="217"/>
      <c r="M4040" s="218"/>
      <c r="N4040" s="219"/>
      <c r="O4040" s="219"/>
      <c r="P4040" s="219"/>
      <c r="Q4040" s="219"/>
      <c r="R4040" s="219"/>
      <c r="S4040" s="219"/>
      <c r="T4040" s="220"/>
      <c r="AT4040" s="221" t="s">
        <v>272</v>
      </c>
      <c r="AU4040" s="221" t="s">
        <v>91</v>
      </c>
      <c r="AV4040" s="13" t="s">
        <v>89</v>
      </c>
      <c r="AW4040" s="13" t="s">
        <v>38</v>
      </c>
      <c r="AX4040" s="13" t="s">
        <v>82</v>
      </c>
      <c r="AY4040" s="221" t="s">
        <v>262</v>
      </c>
    </row>
    <row r="4041" spans="2:51" s="13" customFormat="1" ht="10">
      <c r="B4041" s="212"/>
      <c r="C4041" s="213"/>
      <c r="D4041" s="208" t="s">
        <v>272</v>
      </c>
      <c r="E4041" s="214" t="s">
        <v>44</v>
      </c>
      <c r="F4041" s="215" t="s">
        <v>946</v>
      </c>
      <c r="G4041" s="213"/>
      <c r="H4041" s="214" t="s">
        <v>44</v>
      </c>
      <c r="I4041" s="216"/>
      <c r="J4041" s="213"/>
      <c r="K4041" s="213"/>
      <c r="L4041" s="217"/>
      <c r="M4041" s="218"/>
      <c r="N4041" s="219"/>
      <c r="O4041" s="219"/>
      <c r="P4041" s="219"/>
      <c r="Q4041" s="219"/>
      <c r="R4041" s="219"/>
      <c r="S4041" s="219"/>
      <c r="T4041" s="220"/>
      <c r="AT4041" s="221" t="s">
        <v>272</v>
      </c>
      <c r="AU4041" s="221" t="s">
        <v>91</v>
      </c>
      <c r="AV4041" s="13" t="s">
        <v>89</v>
      </c>
      <c r="AW4041" s="13" t="s">
        <v>38</v>
      </c>
      <c r="AX4041" s="13" t="s">
        <v>82</v>
      </c>
      <c r="AY4041" s="221" t="s">
        <v>262</v>
      </c>
    </row>
    <row r="4042" spans="2:51" s="15" customFormat="1" ht="10">
      <c r="B4042" s="233"/>
      <c r="C4042" s="234"/>
      <c r="D4042" s="208" t="s">
        <v>272</v>
      </c>
      <c r="E4042" s="235" t="s">
        <v>44</v>
      </c>
      <c r="F4042" s="236" t="s">
        <v>947</v>
      </c>
      <c r="G4042" s="234"/>
      <c r="H4042" s="237">
        <v>82.5</v>
      </c>
      <c r="I4042" s="238"/>
      <c r="J4042" s="234"/>
      <c r="K4042" s="234"/>
      <c r="L4042" s="239"/>
      <c r="M4042" s="240"/>
      <c r="N4042" s="241"/>
      <c r="O4042" s="241"/>
      <c r="P4042" s="241"/>
      <c r="Q4042" s="241"/>
      <c r="R4042" s="241"/>
      <c r="S4042" s="241"/>
      <c r="T4042" s="242"/>
      <c r="AT4042" s="243" t="s">
        <v>272</v>
      </c>
      <c r="AU4042" s="243" t="s">
        <v>91</v>
      </c>
      <c r="AV4042" s="15" t="s">
        <v>91</v>
      </c>
      <c r="AW4042" s="15" t="s">
        <v>38</v>
      </c>
      <c r="AX4042" s="15" t="s">
        <v>82</v>
      </c>
      <c r="AY4042" s="243" t="s">
        <v>262</v>
      </c>
    </row>
    <row r="4043" spans="2:51" s="14" customFormat="1" ht="10">
      <c r="B4043" s="222"/>
      <c r="C4043" s="223"/>
      <c r="D4043" s="208" t="s">
        <v>272</v>
      </c>
      <c r="E4043" s="224" t="s">
        <v>44</v>
      </c>
      <c r="F4043" s="225" t="s">
        <v>284</v>
      </c>
      <c r="G4043" s="223"/>
      <c r="H4043" s="226">
        <v>82.5</v>
      </c>
      <c r="I4043" s="227"/>
      <c r="J4043" s="223"/>
      <c r="K4043" s="223"/>
      <c r="L4043" s="228"/>
      <c r="M4043" s="229"/>
      <c r="N4043" s="230"/>
      <c r="O4043" s="230"/>
      <c r="P4043" s="230"/>
      <c r="Q4043" s="230"/>
      <c r="R4043" s="230"/>
      <c r="S4043" s="230"/>
      <c r="T4043" s="231"/>
      <c r="AT4043" s="232" t="s">
        <v>272</v>
      </c>
      <c r="AU4043" s="232" t="s">
        <v>91</v>
      </c>
      <c r="AV4043" s="14" t="s">
        <v>97</v>
      </c>
      <c r="AW4043" s="14" t="s">
        <v>38</v>
      </c>
      <c r="AX4043" s="14" t="s">
        <v>82</v>
      </c>
      <c r="AY4043" s="232" t="s">
        <v>262</v>
      </c>
    </row>
    <row r="4044" spans="2:51" s="13" customFormat="1" ht="10">
      <c r="B4044" s="212"/>
      <c r="C4044" s="213"/>
      <c r="D4044" s="208" t="s">
        <v>272</v>
      </c>
      <c r="E4044" s="214" t="s">
        <v>44</v>
      </c>
      <c r="F4044" s="215" t="s">
        <v>1057</v>
      </c>
      <c r="G4044" s="213"/>
      <c r="H4044" s="214" t="s">
        <v>44</v>
      </c>
      <c r="I4044" s="216"/>
      <c r="J4044" s="213"/>
      <c r="K4044" s="213"/>
      <c r="L4044" s="217"/>
      <c r="M4044" s="218"/>
      <c r="N4044" s="219"/>
      <c r="O4044" s="219"/>
      <c r="P4044" s="219"/>
      <c r="Q4044" s="219"/>
      <c r="R4044" s="219"/>
      <c r="S4044" s="219"/>
      <c r="T4044" s="220"/>
      <c r="AT4044" s="221" t="s">
        <v>272</v>
      </c>
      <c r="AU4044" s="221" t="s">
        <v>91</v>
      </c>
      <c r="AV4044" s="13" t="s">
        <v>89</v>
      </c>
      <c r="AW4044" s="13" t="s">
        <v>38</v>
      </c>
      <c r="AX4044" s="13" t="s">
        <v>82</v>
      </c>
      <c r="AY4044" s="221" t="s">
        <v>262</v>
      </c>
    </row>
    <row r="4045" spans="2:51" s="13" customFormat="1" ht="10">
      <c r="B4045" s="212"/>
      <c r="C4045" s="213"/>
      <c r="D4045" s="208" t="s">
        <v>272</v>
      </c>
      <c r="E4045" s="214" t="s">
        <v>44</v>
      </c>
      <c r="F4045" s="215" t="s">
        <v>1058</v>
      </c>
      <c r="G4045" s="213"/>
      <c r="H4045" s="214" t="s">
        <v>44</v>
      </c>
      <c r="I4045" s="216"/>
      <c r="J4045" s="213"/>
      <c r="K4045" s="213"/>
      <c r="L4045" s="217"/>
      <c r="M4045" s="218"/>
      <c r="N4045" s="219"/>
      <c r="O4045" s="219"/>
      <c r="P4045" s="219"/>
      <c r="Q4045" s="219"/>
      <c r="R4045" s="219"/>
      <c r="S4045" s="219"/>
      <c r="T4045" s="220"/>
      <c r="AT4045" s="221" t="s">
        <v>272</v>
      </c>
      <c r="AU4045" s="221" t="s">
        <v>91</v>
      </c>
      <c r="AV4045" s="13" t="s">
        <v>89</v>
      </c>
      <c r="AW4045" s="13" t="s">
        <v>38</v>
      </c>
      <c r="AX4045" s="13" t="s">
        <v>82</v>
      </c>
      <c r="AY4045" s="221" t="s">
        <v>262</v>
      </c>
    </row>
    <row r="4046" spans="2:51" s="13" customFormat="1" ht="10">
      <c r="B4046" s="212"/>
      <c r="C4046" s="213"/>
      <c r="D4046" s="208" t="s">
        <v>272</v>
      </c>
      <c r="E4046" s="214" t="s">
        <v>44</v>
      </c>
      <c r="F4046" s="215" t="s">
        <v>1964</v>
      </c>
      <c r="G4046" s="213"/>
      <c r="H4046" s="214" t="s">
        <v>44</v>
      </c>
      <c r="I4046" s="216"/>
      <c r="J4046" s="213"/>
      <c r="K4046" s="213"/>
      <c r="L4046" s="217"/>
      <c r="M4046" s="218"/>
      <c r="N4046" s="219"/>
      <c r="O4046" s="219"/>
      <c r="P4046" s="219"/>
      <c r="Q4046" s="219"/>
      <c r="R4046" s="219"/>
      <c r="S4046" s="219"/>
      <c r="T4046" s="220"/>
      <c r="AT4046" s="221" t="s">
        <v>272</v>
      </c>
      <c r="AU4046" s="221" t="s">
        <v>91</v>
      </c>
      <c r="AV4046" s="13" t="s">
        <v>89</v>
      </c>
      <c r="AW4046" s="13" t="s">
        <v>38</v>
      </c>
      <c r="AX4046" s="13" t="s">
        <v>82</v>
      </c>
      <c r="AY4046" s="221" t="s">
        <v>262</v>
      </c>
    </row>
    <row r="4047" spans="2:51" s="13" customFormat="1" ht="10">
      <c r="B4047" s="212"/>
      <c r="C4047" s="213"/>
      <c r="D4047" s="208" t="s">
        <v>272</v>
      </c>
      <c r="E4047" s="214" t="s">
        <v>44</v>
      </c>
      <c r="F4047" s="215" t="s">
        <v>968</v>
      </c>
      <c r="G4047" s="213"/>
      <c r="H4047" s="214" t="s">
        <v>44</v>
      </c>
      <c r="I4047" s="216"/>
      <c r="J4047" s="213"/>
      <c r="K4047" s="213"/>
      <c r="L4047" s="217"/>
      <c r="M4047" s="218"/>
      <c r="N4047" s="219"/>
      <c r="O4047" s="219"/>
      <c r="P4047" s="219"/>
      <c r="Q4047" s="219"/>
      <c r="R4047" s="219"/>
      <c r="S4047" s="219"/>
      <c r="T4047" s="220"/>
      <c r="AT4047" s="221" t="s">
        <v>272</v>
      </c>
      <c r="AU4047" s="221" t="s">
        <v>91</v>
      </c>
      <c r="AV4047" s="13" t="s">
        <v>89</v>
      </c>
      <c r="AW4047" s="13" t="s">
        <v>38</v>
      </c>
      <c r="AX4047" s="13" t="s">
        <v>82</v>
      </c>
      <c r="AY4047" s="221" t="s">
        <v>262</v>
      </c>
    </row>
    <row r="4048" spans="2:51" s="15" customFormat="1" ht="10">
      <c r="B4048" s="233"/>
      <c r="C4048" s="234"/>
      <c r="D4048" s="208" t="s">
        <v>272</v>
      </c>
      <c r="E4048" s="235" t="s">
        <v>44</v>
      </c>
      <c r="F4048" s="236" t="s">
        <v>989</v>
      </c>
      <c r="G4048" s="234"/>
      <c r="H4048" s="237">
        <v>39.613999999999997</v>
      </c>
      <c r="I4048" s="238"/>
      <c r="J4048" s="234"/>
      <c r="K4048" s="234"/>
      <c r="L4048" s="239"/>
      <c r="M4048" s="240"/>
      <c r="N4048" s="241"/>
      <c r="O4048" s="241"/>
      <c r="P4048" s="241"/>
      <c r="Q4048" s="241"/>
      <c r="R4048" s="241"/>
      <c r="S4048" s="241"/>
      <c r="T4048" s="242"/>
      <c r="AT4048" s="243" t="s">
        <v>272</v>
      </c>
      <c r="AU4048" s="243" t="s">
        <v>91</v>
      </c>
      <c r="AV4048" s="15" t="s">
        <v>91</v>
      </c>
      <c r="AW4048" s="15" t="s">
        <v>38</v>
      </c>
      <c r="AX4048" s="15" t="s">
        <v>82</v>
      </c>
      <c r="AY4048" s="243" t="s">
        <v>262</v>
      </c>
    </row>
    <row r="4049" spans="1:65" s="15" customFormat="1" ht="10">
      <c r="B4049" s="233"/>
      <c r="C4049" s="234"/>
      <c r="D4049" s="208" t="s">
        <v>272</v>
      </c>
      <c r="E4049" s="235" t="s">
        <v>44</v>
      </c>
      <c r="F4049" s="236" t="s">
        <v>992</v>
      </c>
      <c r="G4049" s="234"/>
      <c r="H4049" s="237">
        <v>38.646999999999998</v>
      </c>
      <c r="I4049" s="238"/>
      <c r="J4049" s="234"/>
      <c r="K4049" s="234"/>
      <c r="L4049" s="239"/>
      <c r="M4049" s="240"/>
      <c r="N4049" s="241"/>
      <c r="O4049" s="241"/>
      <c r="P4049" s="241"/>
      <c r="Q4049" s="241"/>
      <c r="R4049" s="241"/>
      <c r="S4049" s="241"/>
      <c r="T4049" s="242"/>
      <c r="AT4049" s="243" t="s">
        <v>272</v>
      </c>
      <c r="AU4049" s="243" t="s">
        <v>91</v>
      </c>
      <c r="AV4049" s="15" t="s">
        <v>91</v>
      </c>
      <c r="AW4049" s="15" t="s">
        <v>38</v>
      </c>
      <c r="AX4049" s="15" t="s">
        <v>82</v>
      </c>
      <c r="AY4049" s="243" t="s">
        <v>262</v>
      </c>
    </row>
    <row r="4050" spans="1:65" s="15" customFormat="1" ht="10">
      <c r="B4050" s="233"/>
      <c r="C4050" s="234"/>
      <c r="D4050" s="208" t="s">
        <v>272</v>
      </c>
      <c r="E4050" s="235" t="s">
        <v>44</v>
      </c>
      <c r="F4050" s="236" t="s">
        <v>993</v>
      </c>
      <c r="G4050" s="234"/>
      <c r="H4050" s="237">
        <v>-2.0299999999999998</v>
      </c>
      <c r="I4050" s="238"/>
      <c r="J4050" s="234"/>
      <c r="K4050" s="234"/>
      <c r="L4050" s="239"/>
      <c r="M4050" s="240"/>
      <c r="N4050" s="241"/>
      <c r="O4050" s="241"/>
      <c r="P4050" s="241"/>
      <c r="Q4050" s="241"/>
      <c r="R4050" s="241"/>
      <c r="S4050" s="241"/>
      <c r="T4050" s="242"/>
      <c r="AT4050" s="243" t="s">
        <v>272</v>
      </c>
      <c r="AU4050" s="243" t="s">
        <v>91</v>
      </c>
      <c r="AV4050" s="15" t="s">
        <v>91</v>
      </c>
      <c r="AW4050" s="15" t="s">
        <v>38</v>
      </c>
      <c r="AX4050" s="15" t="s">
        <v>82</v>
      </c>
      <c r="AY4050" s="243" t="s">
        <v>262</v>
      </c>
    </row>
    <row r="4051" spans="1:65" s="15" customFormat="1" ht="10">
      <c r="B4051" s="233"/>
      <c r="C4051" s="234"/>
      <c r="D4051" s="208" t="s">
        <v>272</v>
      </c>
      <c r="E4051" s="235" t="s">
        <v>44</v>
      </c>
      <c r="F4051" s="236" t="s">
        <v>994</v>
      </c>
      <c r="G4051" s="234"/>
      <c r="H4051" s="237">
        <v>41.921999999999997</v>
      </c>
      <c r="I4051" s="238"/>
      <c r="J4051" s="234"/>
      <c r="K4051" s="234"/>
      <c r="L4051" s="239"/>
      <c r="M4051" s="240"/>
      <c r="N4051" s="241"/>
      <c r="O4051" s="241"/>
      <c r="P4051" s="241"/>
      <c r="Q4051" s="241"/>
      <c r="R4051" s="241"/>
      <c r="S4051" s="241"/>
      <c r="T4051" s="242"/>
      <c r="AT4051" s="243" t="s">
        <v>272</v>
      </c>
      <c r="AU4051" s="243" t="s">
        <v>91</v>
      </c>
      <c r="AV4051" s="15" t="s">
        <v>91</v>
      </c>
      <c r="AW4051" s="15" t="s">
        <v>38</v>
      </c>
      <c r="AX4051" s="15" t="s">
        <v>82</v>
      </c>
      <c r="AY4051" s="243" t="s">
        <v>262</v>
      </c>
    </row>
    <row r="4052" spans="1:65" s="15" customFormat="1" ht="10">
      <c r="B4052" s="233"/>
      <c r="C4052" s="234"/>
      <c r="D4052" s="208" t="s">
        <v>272</v>
      </c>
      <c r="E4052" s="235" t="s">
        <v>44</v>
      </c>
      <c r="F4052" s="236" t="s">
        <v>995</v>
      </c>
      <c r="G4052" s="234"/>
      <c r="H4052" s="237">
        <v>43.322000000000003</v>
      </c>
      <c r="I4052" s="238"/>
      <c r="J4052" s="234"/>
      <c r="K4052" s="234"/>
      <c r="L4052" s="239"/>
      <c r="M4052" s="240"/>
      <c r="N4052" s="241"/>
      <c r="O4052" s="241"/>
      <c r="P4052" s="241"/>
      <c r="Q4052" s="241"/>
      <c r="R4052" s="241"/>
      <c r="S4052" s="241"/>
      <c r="T4052" s="242"/>
      <c r="AT4052" s="243" t="s">
        <v>272</v>
      </c>
      <c r="AU4052" s="243" t="s">
        <v>91</v>
      </c>
      <c r="AV4052" s="15" t="s">
        <v>91</v>
      </c>
      <c r="AW4052" s="15" t="s">
        <v>38</v>
      </c>
      <c r="AX4052" s="15" t="s">
        <v>82</v>
      </c>
      <c r="AY4052" s="243" t="s">
        <v>262</v>
      </c>
    </row>
    <row r="4053" spans="1:65" s="14" customFormat="1" ht="10">
      <c r="B4053" s="222"/>
      <c r="C4053" s="223"/>
      <c r="D4053" s="208" t="s">
        <v>272</v>
      </c>
      <c r="E4053" s="224" t="s">
        <v>44</v>
      </c>
      <c r="F4053" s="225" t="s">
        <v>284</v>
      </c>
      <c r="G4053" s="223"/>
      <c r="H4053" s="226">
        <v>161.47499999999999</v>
      </c>
      <c r="I4053" s="227"/>
      <c r="J4053" s="223"/>
      <c r="K4053" s="223"/>
      <c r="L4053" s="228"/>
      <c r="M4053" s="229"/>
      <c r="N4053" s="230"/>
      <c r="O4053" s="230"/>
      <c r="P4053" s="230"/>
      <c r="Q4053" s="230"/>
      <c r="R4053" s="230"/>
      <c r="S4053" s="230"/>
      <c r="T4053" s="231"/>
      <c r="AT4053" s="232" t="s">
        <v>272</v>
      </c>
      <c r="AU4053" s="232" t="s">
        <v>91</v>
      </c>
      <c r="AV4053" s="14" t="s">
        <v>97</v>
      </c>
      <c r="AW4053" s="14" t="s">
        <v>38</v>
      </c>
      <c r="AX4053" s="14" t="s">
        <v>82</v>
      </c>
      <c r="AY4053" s="232" t="s">
        <v>262</v>
      </c>
    </row>
    <row r="4054" spans="1:65" s="16" customFormat="1" ht="10">
      <c r="B4054" s="244"/>
      <c r="C4054" s="245"/>
      <c r="D4054" s="208" t="s">
        <v>272</v>
      </c>
      <c r="E4054" s="246" t="s">
        <v>44</v>
      </c>
      <c r="F4054" s="247" t="s">
        <v>291</v>
      </c>
      <c r="G4054" s="245"/>
      <c r="H4054" s="248">
        <v>1160.8019999999997</v>
      </c>
      <c r="I4054" s="249"/>
      <c r="J4054" s="245"/>
      <c r="K4054" s="245"/>
      <c r="L4054" s="250"/>
      <c r="M4054" s="251"/>
      <c r="N4054" s="252"/>
      <c r="O4054" s="252"/>
      <c r="P4054" s="252"/>
      <c r="Q4054" s="252"/>
      <c r="R4054" s="252"/>
      <c r="S4054" s="252"/>
      <c r="T4054" s="253"/>
      <c r="AT4054" s="254" t="s">
        <v>272</v>
      </c>
      <c r="AU4054" s="254" t="s">
        <v>91</v>
      </c>
      <c r="AV4054" s="16" t="s">
        <v>104</v>
      </c>
      <c r="AW4054" s="16" t="s">
        <v>38</v>
      </c>
      <c r="AX4054" s="16" t="s">
        <v>89</v>
      </c>
      <c r="AY4054" s="254" t="s">
        <v>262</v>
      </c>
    </row>
    <row r="4055" spans="1:65" s="2" customFormat="1" ht="21.75" customHeight="1">
      <c r="A4055" s="37"/>
      <c r="B4055" s="38"/>
      <c r="C4055" s="255" t="s">
        <v>1965</v>
      </c>
      <c r="D4055" s="255" t="s">
        <v>633</v>
      </c>
      <c r="E4055" s="256" t="s">
        <v>1966</v>
      </c>
      <c r="F4055" s="257" t="s">
        <v>1967</v>
      </c>
      <c r="G4055" s="258" t="s">
        <v>342</v>
      </c>
      <c r="H4055" s="259">
        <v>1509.0429999999999</v>
      </c>
      <c r="I4055" s="260"/>
      <c r="J4055" s="261">
        <f>ROUND(I4055*H4055,2)</f>
        <v>0</v>
      </c>
      <c r="K4055" s="257" t="s">
        <v>268</v>
      </c>
      <c r="L4055" s="262"/>
      <c r="M4055" s="263" t="s">
        <v>44</v>
      </c>
      <c r="N4055" s="264" t="s">
        <v>53</v>
      </c>
      <c r="O4055" s="67"/>
      <c r="P4055" s="204">
        <f>O4055*H4055</f>
        <v>0</v>
      </c>
      <c r="Q4055" s="204">
        <v>1.2999999999999999E-4</v>
      </c>
      <c r="R4055" s="204">
        <f>Q4055*H4055</f>
        <v>0.19617558999999996</v>
      </c>
      <c r="S4055" s="204">
        <v>0</v>
      </c>
      <c r="T4055" s="205">
        <f>S4055*H4055</f>
        <v>0</v>
      </c>
      <c r="U4055" s="37"/>
      <c r="V4055" s="37"/>
      <c r="W4055" s="37"/>
      <c r="X4055" s="37"/>
      <c r="Y4055" s="37"/>
      <c r="Z4055" s="37"/>
      <c r="AA4055" s="37"/>
      <c r="AB4055" s="37"/>
      <c r="AC4055" s="37"/>
      <c r="AD4055" s="37"/>
      <c r="AE4055" s="37"/>
      <c r="AR4055" s="206" t="s">
        <v>619</v>
      </c>
      <c r="AT4055" s="206" t="s">
        <v>633</v>
      </c>
      <c r="AU4055" s="206" t="s">
        <v>91</v>
      </c>
      <c r="AY4055" s="19" t="s">
        <v>262</v>
      </c>
      <c r="BE4055" s="207">
        <f>IF(N4055="základní",J4055,0)</f>
        <v>0</v>
      </c>
      <c r="BF4055" s="207">
        <f>IF(N4055="snížená",J4055,0)</f>
        <v>0</v>
      </c>
      <c r="BG4055" s="207">
        <f>IF(N4055="zákl. přenesená",J4055,0)</f>
        <v>0</v>
      </c>
      <c r="BH4055" s="207">
        <f>IF(N4055="sníž. přenesená",J4055,0)</f>
        <v>0</v>
      </c>
      <c r="BI4055" s="207">
        <f>IF(N4055="nulová",J4055,0)</f>
        <v>0</v>
      </c>
      <c r="BJ4055" s="19" t="s">
        <v>89</v>
      </c>
      <c r="BK4055" s="207">
        <f>ROUND(I4055*H4055,2)</f>
        <v>0</v>
      </c>
      <c r="BL4055" s="19" t="s">
        <v>442</v>
      </c>
      <c r="BM4055" s="206" t="s">
        <v>1968</v>
      </c>
    </row>
    <row r="4056" spans="1:65" s="2" customFormat="1" ht="36">
      <c r="A4056" s="37"/>
      <c r="B4056" s="38"/>
      <c r="C4056" s="39"/>
      <c r="D4056" s="208" t="s">
        <v>421</v>
      </c>
      <c r="E4056" s="39"/>
      <c r="F4056" s="209" t="s">
        <v>1962</v>
      </c>
      <c r="G4056" s="39"/>
      <c r="H4056" s="39"/>
      <c r="I4056" s="118"/>
      <c r="J4056" s="39"/>
      <c r="K4056" s="39"/>
      <c r="L4056" s="42"/>
      <c r="M4056" s="210"/>
      <c r="N4056" s="211"/>
      <c r="O4056" s="67"/>
      <c r="P4056" s="67"/>
      <c r="Q4056" s="67"/>
      <c r="R4056" s="67"/>
      <c r="S4056" s="67"/>
      <c r="T4056" s="68"/>
      <c r="U4056" s="37"/>
      <c r="V4056" s="37"/>
      <c r="W4056" s="37"/>
      <c r="X4056" s="37"/>
      <c r="Y4056" s="37"/>
      <c r="Z4056" s="37"/>
      <c r="AA4056" s="37"/>
      <c r="AB4056" s="37"/>
      <c r="AC4056" s="37"/>
      <c r="AD4056" s="37"/>
      <c r="AE4056" s="37"/>
      <c r="AT4056" s="19" t="s">
        <v>421</v>
      </c>
      <c r="AU4056" s="19" t="s">
        <v>91</v>
      </c>
    </row>
    <row r="4057" spans="1:65" s="13" customFormat="1" ht="10">
      <c r="B4057" s="212"/>
      <c r="C4057" s="213"/>
      <c r="D4057" s="208" t="s">
        <v>272</v>
      </c>
      <c r="E4057" s="214" t="s">
        <v>44</v>
      </c>
      <c r="F4057" s="215" t="s">
        <v>1123</v>
      </c>
      <c r="G4057" s="213"/>
      <c r="H4057" s="214" t="s">
        <v>44</v>
      </c>
      <c r="I4057" s="216"/>
      <c r="J4057" s="213"/>
      <c r="K4057" s="213"/>
      <c r="L4057" s="217"/>
      <c r="M4057" s="218"/>
      <c r="N4057" s="219"/>
      <c r="O4057" s="219"/>
      <c r="P4057" s="219"/>
      <c r="Q4057" s="219"/>
      <c r="R4057" s="219"/>
      <c r="S4057" s="219"/>
      <c r="T4057" s="220"/>
      <c r="AT4057" s="221" t="s">
        <v>272</v>
      </c>
      <c r="AU4057" s="221" t="s">
        <v>91</v>
      </c>
      <c r="AV4057" s="13" t="s">
        <v>89</v>
      </c>
      <c r="AW4057" s="13" t="s">
        <v>38</v>
      </c>
      <c r="AX4057" s="13" t="s">
        <v>82</v>
      </c>
      <c r="AY4057" s="221" t="s">
        <v>262</v>
      </c>
    </row>
    <row r="4058" spans="1:65" s="13" customFormat="1" ht="10">
      <c r="B4058" s="212"/>
      <c r="C4058" s="213"/>
      <c r="D4058" s="208" t="s">
        <v>272</v>
      </c>
      <c r="E4058" s="214" t="s">
        <v>44</v>
      </c>
      <c r="F4058" s="215" t="s">
        <v>945</v>
      </c>
      <c r="G4058" s="213"/>
      <c r="H4058" s="214" t="s">
        <v>44</v>
      </c>
      <c r="I4058" s="216"/>
      <c r="J4058" s="213"/>
      <c r="K4058" s="213"/>
      <c r="L4058" s="217"/>
      <c r="M4058" s="218"/>
      <c r="N4058" s="219"/>
      <c r="O4058" s="219"/>
      <c r="P4058" s="219"/>
      <c r="Q4058" s="219"/>
      <c r="R4058" s="219"/>
      <c r="S4058" s="219"/>
      <c r="T4058" s="220"/>
      <c r="AT4058" s="221" t="s">
        <v>272</v>
      </c>
      <c r="AU4058" s="221" t="s">
        <v>91</v>
      </c>
      <c r="AV4058" s="13" t="s">
        <v>89</v>
      </c>
      <c r="AW4058" s="13" t="s">
        <v>38</v>
      </c>
      <c r="AX4058" s="13" t="s">
        <v>82</v>
      </c>
      <c r="AY4058" s="221" t="s">
        <v>262</v>
      </c>
    </row>
    <row r="4059" spans="1:65" s="13" customFormat="1" ht="10">
      <c r="B4059" s="212"/>
      <c r="C4059" s="213"/>
      <c r="D4059" s="208" t="s">
        <v>272</v>
      </c>
      <c r="E4059" s="214" t="s">
        <v>44</v>
      </c>
      <c r="F4059" s="215" t="s">
        <v>1963</v>
      </c>
      <c r="G4059" s="213"/>
      <c r="H4059" s="214" t="s">
        <v>44</v>
      </c>
      <c r="I4059" s="216"/>
      <c r="J4059" s="213"/>
      <c r="K4059" s="213"/>
      <c r="L4059" s="217"/>
      <c r="M4059" s="218"/>
      <c r="N4059" s="219"/>
      <c r="O4059" s="219"/>
      <c r="P4059" s="219"/>
      <c r="Q4059" s="219"/>
      <c r="R4059" s="219"/>
      <c r="S4059" s="219"/>
      <c r="T4059" s="220"/>
      <c r="AT4059" s="221" t="s">
        <v>272</v>
      </c>
      <c r="AU4059" s="221" t="s">
        <v>91</v>
      </c>
      <c r="AV4059" s="13" t="s">
        <v>89</v>
      </c>
      <c r="AW4059" s="13" t="s">
        <v>38</v>
      </c>
      <c r="AX4059" s="13" t="s">
        <v>82</v>
      </c>
      <c r="AY4059" s="221" t="s">
        <v>262</v>
      </c>
    </row>
    <row r="4060" spans="1:65" s="13" customFormat="1" ht="10">
      <c r="B4060" s="212"/>
      <c r="C4060" s="213"/>
      <c r="D4060" s="208" t="s">
        <v>272</v>
      </c>
      <c r="E4060" s="214" t="s">
        <v>44</v>
      </c>
      <c r="F4060" s="215" t="s">
        <v>968</v>
      </c>
      <c r="G4060" s="213"/>
      <c r="H4060" s="214" t="s">
        <v>44</v>
      </c>
      <c r="I4060" s="216"/>
      <c r="J4060" s="213"/>
      <c r="K4060" s="213"/>
      <c r="L4060" s="217"/>
      <c r="M4060" s="218"/>
      <c r="N4060" s="219"/>
      <c r="O4060" s="219"/>
      <c r="P4060" s="219"/>
      <c r="Q4060" s="219"/>
      <c r="R4060" s="219"/>
      <c r="S4060" s="219"/>
      <c r="T4060" s="220"/>
      <c r="AT4060" s="221" t="s">
        <v>272</v>
      </c>
      <c r="AU4060" s="221" t="s">
        <v>91</v>
      </c>
      <c r="AV4060" s="13" t="s">
        <v>89</v>
      </c>
      <c r="AW4060" s="13" t="s">
        <v>38</v>
      </c>
      <c r="AX4060" s="13" t="s">
        <v>82</v>
      </c>
      <c r="AY4060" s="221" t="s">
        <v>262</v>
      </c>
    </row>
    <row r="4061" spans="1:65" s="15" customFormat="1" ht="10">
      <c r="B4061" s="233"/>
      <c r="C4061" s="234"/>
      <c r="D4061" s="208" t="s">
        <v>272</v>
      </c>
      <c r="E4061" s="235" t="s">
        <v>44</v>
      </c>
      <c r="F4061" s="236" t="s">
        <v>1124</v>
      </c>
      <c r="G4061" s="234"/>
      <c r="H4061" s="237">
        <v>691.21199999999999</v>
      </c>
      <c r="I4061" s="238"/>
      <c r="J4061" s="234"/>
      <c r="K4061" s="234"/>
      <c r="L4061" s="239"/>
      <c r="M4061" s="240"/>
      <c r="N4061" s="241"/>
      <c r="O4061" s="241"/>
      <c r="P4061" s="241"/>
      <c r="Q4061" s="241"/>
      <c r="R4061" s="241"/>
      <c r="S4061" s="241"/>
      <c r="T4061" s="242"/>
      <c r="AT4061" s="243" t="s">
        <v>272</v>
      </c>
      <c r="AU4061" s="243" t="s">
        <v>91</v>
      </c>
      <c r="AV4061" s="15" t="s">
        <v>91</v>
      </c>
      <c r="AW4061" s="15" t="s">
        <v>38</v>
      </c>
      <c r="AX4061" s="15" t="s">
        <v>82</v>
      </c>
      <c r="AY4061" s="243" t="s">
        <v>262</v>
      </c>
    </row>
    <row r="4062" spans="1:65" s="15" customFormat="1" ht="10">
      <c r="B4062" s="233"/>
      <c r="C4062" s="234"/>
      <c r="D4062" s="208" t="s">
        <v>272</v>
      </c>
      <c r="E4062" s="235" t="s">
        <v>44</v>
      </c>
      <c r="F4062" s="236" t="s">
        <v>1125</v>
      </c>
      <c r="G4062" s="234"/>
      <c r="H4062" s="237">
        <v>-103.14</v>
      </c>
      <c r="I4062" s="238"/>
      <c r="J4062" s="234"/>
      <c r="K4062" s="234"/>
      <c r="L4062" s="239"/>
      <c r="M4062" s="240"/>
      <c r="N4062" s="241"/>
      <c r="O4062" s="241"/>
      <c r="P4062" s="241"/>
      <c r="Q4062" s="241"/>
      <c r="R4062" s="241"/>
      <c r="S4062" s="241"/>
      <c r="T4062" s="242"/>
      <c r="AT4062" s="243" t="s">
        <v>272</v>
      </c>
      <c r="AU4062" s="243" t="s">
        <v>91</v>
      </c>
      <c r="AV4062" s="15" t="s">
        <v>91</v>
      </c>
      <c r="AW4062" s="15" t="s">
        <v>38</v>
      </c>
      <c r="AX4062" s="15" t="s">
        <v>82</v>
      </c>
      <c r="AY4062" s="243" t="s">
        <v>262</v>
      </c>
    </row>
    <row r="4063" spans="1:65" s="15" customFormat="1" ht="10">
      <c r="B4063" s="233"/>
      <c r="C4063" s="234"/>
      <c r="D4063" s="208" t="s">
        <v>272</v>
      </c>
      <c r="E4063" s="235" t="s">
        <v>44</v>
      </c>
      <c r="F4063" s="236" t="s">
        <v>1126</v>
      </c>
      <c r="G4063" s="234"/>
      <c r="H4063" s="237">
        <v>-1.258</v>
      </c>
      <c r="I4063" s="238"/>
      <c r="J4063" s="234"/>
      <c r="K4063" s="234"/>
      <c r="L4063" s="239"/>
      <c r="M4063" s="240"/>
      <c r="N4063" s="241"/>
      <c r="O4063" s="241"/>
      <c r="P4063" s="241"/>
      <c r="Q4063" s="241"/>
      <c r="R4063" s="241"/>
      <c r="S4063" s="241"/>
      <c r="T4063" s="242"/>
      <c r="AT4063" s="243" t="s">
        <v>272</v>
      </c>
      <c r="AU4063" s="243" t="s">
        <v>91</v>
      </c>
      <c r="AV4063" s="15" t="s">
        <v>91</v>
      </c>
      <c r="AW4063" s="15" t="s">
        <v>38</v>
      </c>
      <c r="AX4063" s="15" t="s">
        <v>82</v>
      </c>
      <c r="AY4063" s="243" t="s">
        <v>262</v>
      </c>
    </row>
    <row r="4064" spans="1:65" s="15" customFormat="1" ht="10">
      <c r="B4064" s="233"/>
      <c r="C4064" s="234"/>
      <c r="D4064" s="208" t="s">
        <v>272</v>
      </c>
      <c r="E4064" s="235" t="s">
        <v>44</v>
      </c>
      <c r="F4064" s="236" t="s">
        <v>1127</v>
      </c>
      <c r="G4064" s="234"/>
      <c r="H4064" s="237">
        <v>-4.9880000000000004</v>
      </c>
      <c r="I4064" s="238"/>
      <c r="J4064" s="234"/>
      <c r="K4064" s="234"/>
      <c r="L4064" s="239"/>
      <c r="M4064" s="240"/>
      <c r="N4064" s="241"/>
      <c r="O4064" s="241"/>
      <c r="P4064" s="241"/>
      <c r="Q4064" s="241"/>
      <c r="R4064" s="241"/>
      <c r="S4064" s="241"/>
      <c r="T4064" s="242"/>
      <c r="AT4064" s="243" t="s">
        <v>272</v>
      </c>
      <c r="AU4064" s="243" t="s">
        <v>91</v>
      </c>
      <c r="AV4064" s="15" t="s">
        <v>91</v>
      </c>
      <c r="AW4064" s="15" t="s">
        <v>38</v>
      </c>
      <c r="AX4064" s="15" t="s">
        <v>82</v>
      </c>
      <c r="AY4064" s="243" t="s">
        <v>262</v>
      </c>
    </row>
    <row r="4065" spans="2:51" s="15" customFormat="1" ht="10">
      <c r="B4065" s="233"/>
      <c r="C4065" s="234"/>
      <c r="D4065" s="208" t="s">
        <v>272</v>
      </c>
      <c r="E4065" s="235" t="s">
        <v>44</v>
      </c>
      <c r="F4065" s="236" t="s">
        <v>1128</v>
      </c>
      <c r="G4065" s="234"/>
      <c r="H4065" s="237">
        <v>-15.401999999999999</v>
      </c>
      <c r="I4065" s="238"/>
      <c r="J4065" s="234"/>
      <c r="K4065" s="234"/>
      <c r="L4065" s="239"/>
      <c r="M4065" s="240"/>
      <c r="N4065" s="241"/>
      <c r="O4065" s="241"/>
      <c r="P4065" s="241"/>
      <c r="Q4065" s="241"/>
      <c r="R4065" s="241"/>
      <c r="S4065" s="241"/>
      <c r="T4065" s="242"/>
      <c r="AT4065" s="243" t="s">
        <v>272</v>
      </c>
      <c r="AU4065" s="243" t="s">
        <v>91</v>
      </c>
      <c r="AV4065" s="15" t="s">
        <v>91</v>
      </c>
      <c r="AW4065" s="15" t="s">
        <v>38</v>
      </c>
      <c r="AX4065" s="15" t="s">
        <v>82</v>
      </c>
      <c r="AY4065" s="243" t="s">
        <v>262</v>
      </c>
    </row>
    <row r="4066" spans="2:51" s="15" customFormat="1" ht="10">
      <c r="B4066" s="233"/>
      <c r="C4066" s="234"/>
      <c r="D4066" s="208" t="s">
        <v>272</v>
      </c>
      <c r="E4066" s="235" t="s">
        <v>44</v>
      </c>
      <c r="F4066" s="236" t="s">
        <v>1129</v>
      </c>
      <c r="G4066" s="234"/>
      <c r="H4066" s="237">
        <v>-10.833</v>
      </c>
      <c r="I4066" s="238"/>
      <c r="J4066" s="234"/>
      <c r="K4066" s="234"/>
      <c r="L4066" s="239"/>
      <c r="M4066" s="240"/>
      <c r="N4066" s="241"/>
      <c r="O4066" s="241"/>
      <c r="P4066" s="241"/>
      <c r="Q4066" s="241"/>
      <c r="R4066" s="241"/>
      <c r="S4066" s="241"/>
      <c r="T4066" s="242"/>
      <c r="AT4066" s="243" t="s">
        <v>272</v>
      </c>
      <c r="AU4066" s="243" t="s">
        <v>91</v>
      </c>
      <c r="AV4066" s="15" t="s">
        <v>91</v>
      </c>
      <c r="AW4066" s="15" t="s">
        <v>38</v>
      </c>
      <c r="AX4066" s="15" t="s">
        <v>82</v>
      </c>
      <c r="AY4066" s="243" t="s">
        <v>262</v>
      </c>
    </row>
    <row r="4067" spans="2:51" s="15" customFormat="1" ht="10">
      <c r="B4067" s="233"/>
      <c r="C4067" s="234"/>
      <c r="D4067" s="208" t="s">
        <v>272</v>
      </c>
      <c r="E4067" s="235" t="s">
        <v>44</v>
      </c>
      <c r="F4067" s="236" t="s">
        <v>1130</v>
      </c>
      <c r="G4067" s="234"/>
      <c r="H4067" s="237">
        <v>-14.544</v>
      </c>
      <c r="I4067" s="238"/>
      <c r="J4067" s="234"/>
      <c r="K4067" s="234"/>
      <c r="L4067" s="239"/>
      <c r="M4067" s="240"/>
      <c r="N4067" s="241"/>
      <c r="O4067" s="241"/>
      <c r="P4067" s="241"/>
      <c r="Q4067" s="241"/>
      <c r="R4067" s="241"/>
      <c r="S4067" s="241"/>
      <c r="T4067" s="242"/>
      <c r="AT4067" s="243" t="s">
        <v>272</v>
      </c>
      <c r="AU4067" s="243" t="s">
        <v>91</v>
      </c>
      <c r="AV4067" s="15" t="s">
        <v>91</v>
      </c>
      <c r="AW4067" s="15" t="s">
        <v>38</v>
      </c>
      <c r="AX4067" s="15" t="s">
        <v>82</v>
      </c>
      <c r="AY4067" s="243" t="s">
        <v>262</v>
      </c>
    </row>
    <row r="4068" spans="2:51" s="15" customFormat="1" ht="10">
      <c r="B4068" s="233"/>
      <c r="C4068" s="234"/>
      <c r="D4068" s="208" t="s">
        <v>272</v>
      </c>
      <c r="E4068" s="235" t="s">
        <v>44</v>
      </c>
      <c r="F4068" s="236" t="s">
        <v>1131</v>
      </c>
      <c r="G4068" s="234"/>
      <c r="H4068" s="237">
        <v>-19.442</v>
      </c>
      <c r="I4068" s="238"/>
      <c r="J4068" s="234"/>
      <c r="K4068" s="234"/>
      <c r="L4068" s="239"/>
      <c r="M4068" s="240"/>
      <c r="N4068" s="241"/>
      <c r="O4068" s="241"/>
      <c r="P4068" s="241"/>
      <c r="Q4068" s="241"/>
      <c r="R4068" s="241"/>
      <c r="S4068" s="241"/>
      <c r="T4068" s="242"/>
      <c r="AT4068" s="243" t="s">
        <v>272</v>
      </c>
      <c r="AU4068" s="243" t="s">
        <v>91</v>
      </c>
      <c r="AV4068" s="15" t="s">
        <v>91</v>
      </c>
      <c r="AW4068" s="15" t="s">
        <v>38</v>
      </c>
      <c r="AX4068" s="15" t="s">
        <v>82</v>
      </c>
      <c r="AY4068" s="243" t="s">
        <v>262</v>
      </c>
    </row>
    <row r="4069" spans="2:51" s="15" customFormat="1" ht="10">
      <c r="B4069" s="233"/>
      <c r="C4069" s="234"/>
      <c r="D4069" s="208" t="s">
        <v>272</v>
      </c>
      <c r="E4069" s="235" t="s">
        <v>44</v>
      </c>
      <c r="F4069" s="236" t="s">
        <v>1132</v>
      </c>
      <c r="G4069" s="234"/>
      <c r="H4069" s="237">
        <v>46.332000000000001</v>
      </c>
      <c r="I4069" s="238"/>
      <c r="J4069" s="234"/>
      <c r="K4069" s="234"/>
      <c r="L4069" s="239"/>
      <c r="M4069" s="240"/>
      <c r="N4069" s="241"/>
      <c r="O4069" s="241"/>
      <c r="P4069" s="241"/>
      <c r="Q4069" s="241"/>
      <c r="R4069" s="241"/>
      <c r="S4069" s="241"/>
      <c r="T4069" s="242"/>
      <c r="AT4069" s="243" t="s">
        <v>272</v>
      </c>
      <c r="AU4069" s="243" t="s">
        <v>91</v>
      </c>
      <c r="AV4069" s="15" t="s">
        <v>91</v>
      </c>
      <c r="AW4069" s="15" t="s">
        <v>38</v>
      </c>
      <c r="AX4069" s="15" t="s">
        <v>82</v>
      </c>
      <c r="AY4069" s="243" t="s">
        <v>262</v>
      </c>
    </row>
    <row r="4070" spans="2:51" s="15" customFormat="1" ht="10">
      <c r="B4070" s="233"/>
      <c r="C4070" s="234"/>
      <c r="D4070" s="208" t="s">
        <v>272</v>
      </c>
      <c r="E4070" s="235" t="s">
        <v>44</v>
      </c>
      <c r="F4070" s="236" t="s">
        <v>1133</v>
      </c>
      <c r="G4070" s="234"/>
      <c r="H4070" s="237">
        <v>20.338000000000001</v>
      </c>
      <c r="I4070" s="238"/>
      <c r="J4070" s="234"/>
      <c r="K4070" s="234"/>
      <c r="L4070" s="239"/>
      <c r="M4070" s="240"/>
      <c r="N4070" s="241"/>
      <c r="O4070" s="241"/>
      <c r="P4070" s="241"/>
      <c r="Q4070" s="241"/>
      <c r="R4070" s="241"/>
      <c r="S4070" s="241"/>
      <c r="T4070" s="242"/>
      <c r="AT4070" s="243" t="s">
        <v>272</v>
      </c>
      <c r="AU4070" s="243" t="s">
        <v>91</v>
      </c>
      <c r="AV4070" s="15" t="s">
        <v>91</v>
      </c>
      <c r="AW4070" s="15" t="s">
        <v>38</v>
      </c>
      <c r="AX4070" s="15" t="s">
        <v>82</v>
      </c>
      <c r="AY4070" s="243" t="s">
        <v>262</v>
      </c>
    </row>
    <row r="4071" spans="2:51" s="15" customFormat="1" ht="10">
      <c r="B4071" s="233"/>
      <c r="C4071" s="234"/>
      <c r="D4071" s="208" t="s">
        <v>272</v>
      </c>
      <c r="E4071" s="235" t="s">
        <v>44</v>
      </c>
      <c r="F4071" s="236" t="s">
        <v>1134</v>
      </c>
      <c r="G4071" s="234"/>
      <c r="H4071" s="237">
        <v>33.18</v>
      </c>
      <c r="I4071" s="238"/>
      <c r="J4071" s="234"/>
      <c r="K4071" s="234"/>
      <c r="L4071" s="239"/>
      <c r="M4071" s="240"/>
      <c r="N4071" s="241"/>
      <c r="O4071" s="241"/>
      <c r="P4071" s="241"/>
      <c r="Q4071" s="241"/>
      <c r="R4071" s="241"/>
      <c r="S4071" s="241"/>
      <c r="T4071" s="242"/>
      <c r="AT4071" s="243" t="s">
        <v>272</v>
      </c>
      <c r="AU4071" s="243" t="s">
        <v>91</v>
      </c>
      <c r="AV4071" s="15" t="s">
        <v>91</v>
      </c>
      <c r="AW4071" s="15" t="s">
        <v>38</v>
      </c>
      <c r="AX4071" s="15" t="s">
        <v>82</v>
      </c>
      <c r="AY4071" s="243" t="s">
        <v>262</v>
      </c>
    </row>
    <row r="4072" spans="2:51" s="15" customFormat="1" ht="10">
      <c r="B4072" s="233"/>
      <c r="C4072" s="234"/>
      <c r="D4072" s="208" t="s">
        <v>272</v>
      </c>
      <c r="E4072" s="235" t="s">
        <v>44</v>
      </c>
      <c r="F4072" s="236" t="s">
        <v>1135</v>
      </c>
      <c r="G4072" s="234"/>
      <c r="H4072" s="237">
        <v>558.62800000000004</v>
      </c>
      <c r="I4072" s="238"/>
      <c r="J4072" s="234"/>
      <c r="K4072" s="234"/>
      <c r="L4072" s="239"/>
      <c r="M4072" s="240"/>
      <c r="N4072" s="241"/>
      <c r="O4072" s="241"/>
      <c r="P4072" s="241"/>
      <c r="Q4072" s="241"/>
      <c r="R4072" s="241"/>
      <c r="S4072" s="241"/>
      <c r="T4072" s="242"/>
      <c r="AT4072" s="243" t="s">
        <v>272</v>
      </c>
      <c r="AU4072" s="243" t="s">
        <v>91</v>
      </c>
      <c r="AV4072" s="15" t="s">
        <v>91</v>
      </c>
      <c r="AW4072" s="15" t="s">
        <v>38</v>
      </c>
      <c r="AX4072" s="15" t="s">
        <v>82</v>
      </c>
      <c r="AY4072" s="243" t="s">
        <v>262</v>
      </c>
    </row>
    <row r="4073" spans="2:51" s="15" customFormat="1" ht="10">
      <c r="B4073" s="233"/>
      <c r="C4073" s="234"/>
      <c r="D4073" s="208" t="s">
        <v>272</v>
      </c>
      <c r="E4073" s="235" t="s">
        <v>44</v>
      </c>
      <c r="F4073" s="236" t="s">
        <v>1136</v>
      </c>
      <c r="G4073" s="234"/>
      <c r="H4073" s="237">
        <v>-133.875</v>
      </c>
      <c r="I4073" s="238"/>
      <c r="J4073" s="234"/>
      <c r="K4073" s="234"/>
      <c r="L4073" s="239"/>
      <c r="M4073" s="240"/>
      <c r="N4073" s="241"/>
      <c r="O4073" s="241"/>
      <c r="P4073" s="241"/>
      <c r="Q4073" s="241"/>
      <c r="R4073" s="241"/>
      <c r="S4073" s="241"/>
      <c r="T4073" s="242"/>
      <c r="AT4073" s="243" t="s">
        <v>272</v>
      </c>
      <c r="AU4073" s="243" t="s">
        <v>91</v>
      </c>
      <c r="AV4073" s="15" t="s">
        <v>91</v>
      </c>
      <c r="AW4073" s="15" t="s">
        <v>38</v>
      </c>
      <c r="AX4073" s="15" t="s">
        <v>82</v>
      </c>
      <c r="AY4073" s="243" t="s">
        <v>262</v>
      </c>
    </row>
    <row r="4074" spans="2:51" s="15" customFormat="1" ht="10">
      <c r="B4074" s="233"/>
      <c r="C4074" s="234"/>
      <c r="D4074" s="208" t="s">
        <v>272</v>
      </c>
      <c r="E4074" s="235" t="s">
        <v>44</v>
      </c>
      <c r="F4074" s="236" t="s">
        <v>1137</v>
      </c>
      <c r="G4074" s="234"/>
      <c r="H4074" s="237">
        <v>-113.86799999999999</v>
      </c>
      <c r="I4074" s="238"/>
      <c r="J4074" s="234"/>
      <c r="K4074" s="234"/>
      <c r="L4074" s="239"/>
      <c r="M4074" s="240"/>
      <c r="N4074" s="241"/>
      <c r="O4074" s="241"/>
      <c r="P4074" s="241"/>
      <c r="Q4074" s="241"/>
      <c r="R4074" s="241"/>
      <c r="S4074" s="241"/>
      <c r="T4074" s="242"/>
      <c r="AT4074" s="243" t="s">
        <v>272</v>
      </c>
      <c r="AU4074" s="243" t="s">
        <v>91</v>
      </c>
      <c r="AV4074" s="15" t="s">
        <v>91</v>
      </c>
      <c r="AW4074" s="15" t="s">
        <v>38</v>
      </c>
      <c r="AX4074" s="15" t="s">
        <v>82</v>
      </c>
      <c r="AY4074" s="243" t="s">
        <v>262</v>
      </c>
    </row>
    <row r="4075" spans="2:51" s="15" customFormat="1" ht="10">
      <c r="B4075" s="233"/>
      <c r="C4075" s="234"/>
      <c r="D4075" s="208" t="s">
        <v>272</v>
      </c>
      <c r="E4075" s="235" t="s">
        <v>44</v>
      </c>
      <c r="F4075" s="236" t="s">
        <v>1138</v>
      </c>
      <c r="G4075" s="234"/>
      <c r="H4075" s="237">
        <v>-15.513</v>
      </c>
      <c r="I4075" s="238"/>
      <c r="J4075" s="234"/>
      <c r="K4075" s="234"/>
      <c r="L4075" s="239"/>
      <c r="M4075" s="240"/>
      <c r="N4075" s="241"/>
      <c r="O4075" s="241"/>
      <c r="P4075" s="241"/>
      <c r="Q4075" s="241"/>
      <c r="R4075" s="241"/>
      <c r="S4075" s="241"/>
      <c r="T4075" s="242"/>
      <c r="AT4075" s="243" t="s">
        <v>272</v>
      </c>
      <c r="AU4075" s="243" t="s">
        <v>91</v>
      </c>
      <c r="AV4075" s="15" t="s">
        <v>91</v>
      </c>
      <c r="AW4075" s="15" t="s">
        <v>38</v>
      </c>
      <c r="AX4075" s="15" t="s">
        <v>82</v>
      </c>
      <c r="AY4075" s="243" t="s">
        <v>262</v>
      </c>
    </row>
    <row r="4076" spans="2:51" s="14" customFormat="1" ht="10">
      <c r="B4076" s="222"/>
      <c r="C4076" s="223"/>
      <c r="D4076" s="208" t="s">
        <v>272</v>
      </c>
      <c r="E4076" s="224" t="s">
        <v>44</v>
      </c>
      <c r="F4076" s="225" t="s">
        <v>284</v>
      </c>
      <c r="G4076" s="223"/>
      <c r="H4076" s="226">
        <v>916.82699999999988</v>
      </c>
      <c r="I4076" s="227"/>
      <c r="J4076" s="223"/>
      <c r="K4076" s="223"/>
      <c r="L4076" s="228"/>
      <c r="M4076" s="229"/>
      <c r="N4076" s="230"/>
      <c r="O4076" s="230"/>
      <c r="P4076" s="230"/>
      <c r="Q4076" s="230"/>
      <c r="R4076" s="230"/>
      <c r="S4076" s="230"/>
      <c r="T4076" s="231"/>
      <c r="AT4076" s="232" t="s">
        <v>272</v>
      </c>
      <c r="AU4076" s="232" t="s">
        <v>91</v>
      </c>
      <c r="AV4076" s="14" t="s">
        <v>97</v>
      </c>
      <c r="AW4076" s="14" t="s">
        <v>38</v>
      </c>
      <c r="AX4076" s="14" t="s">
        <v>82</v>
      </c>
      <c r="AY4076" s="232" t="s">
        <v>262</v>
      </c>
    </row>
    <row r="4077" spans="2:51" s="13" customFormat="1" ht="10">
      <c r="B4077" s="212"/>
      <c r="C4077" s="213"/>
      <c r="D4077" s="208" t="s">
        <v>272</v>
      </c>
      <c r="E4077" s="214" t="s">
        <v>44</v>
      </c>
      <c r="F4077" s="215" t="s">
        <v>944</v>
      </c>
      <c r="G4077" s="213"/>
      <c r="H4077" s="214" t="s">
        <v>44</v>
      </c>
      <c r="I4077" s="216"/>
      <c r="J4077" s="213"/>
      <c r="K4077" s="213"/>
      <c r="L4077" s="217"/>
      <c r="M4077" s="218"/>
      <c r="N4077" s="219"/>
      <c r="O4077" s="219"/>
      <c r="P4077" s="219"/>
      <c r="Q4077" s="219"/>
      <c r="R4077" s="219"/>
      <c r="S4077" s="219"/>
      <c r="T4077" s="220"/>
      <c r="AT4077" s="221" t="s">
        <v>272</v>
      </c>
      <c r="AU4077" s="221" t="s">
        <v>91</v>
      </c>
      <c r="AV4077" s="13" t="s">
        <v>89</v>
      </c>
      <c r="AW4077" s="13" t="s">
        <v>38</v>
      </c>
      <c r="AX4077" s="13" t="s">
        <v>82</v>
      </c>
      <c r="AY4077" s="221" t="s">
        <v>262</v>
      </c>
    </row>
    <row r="4078" spans="2:51" s="13" customFormat="1" ht="10">
      <c r="B4078" s="212"/>
      <c r="C4078" s="213"/>
      <c r="D4078" s="208" t="s">
        <v>272</v>
      </c>
      <c r="E4078" s="214" t="s">
        <v>44</v>
      </c>
      <c r="F4078" s="215" t="s">
        <v>945</v>
      </c>
      <c r="G4078" s="213"/>
      <c r="H4078" s="214" t="s">
        <v>44</v>
      </c>
      <c r="I4078" s="216"/>
      <c r="J4078" s="213"/>
      <c r="K4078" s="213"/>
      <c r="L4078" s="217"/>
      <c r="M4078" s="218"/>
      <c r="N4078" s="219"/>
      <c r="O4078" s="219"/>
      <c r="P4078" s="219"/>
      <c r="Q4078" s="219"/>
      <c r="R4078" s="219"/>
      <c r="S4078" s="219"/>
      <c r="T4078" s="220"/>
      <c r="AT4078" s="221" t="s">
        <v>272</v>
      </c>
      <c r="AU4078" s="221" t="s">
        <v>91</v>
      </c>
      <c r="AV4078" s="13" t="s">
        <v>89</v>
      </c>
      <c r="AW4078" s="13" t="s">
        <v>38</v>
      </c>
      <c r="AX4078" s="13" t="s">
        <v>82</v>
      </c>
      <c r="AY4078" s="221" t="s">
        <v>262</v>
      </c>
    </row>
    <row r="4079" spans="2:51" s="13" customFormat="1" ht="10">
      <c r="B4079" s="212"/>
      <c r="C4079" s="213"/>
      <c r="D4079" s="208" t="s">
        <v>272</v>
      </c>
      <c r="E4079" s="214" t="s">
        <v>44</v>
      </c>
      <c r="F4079" s="215" t="s">
        <v>946</v>
      </c>
      <c r="G4079" s="213"/>
      <c r="H4079" s="214" t="s">
        <v>44</v>
      </c>
      <c r="I4079" s="216"/>
      <c r="J4079" s="213"/>
      <c r="K4079" s="213"/>
      <c r="L4079" s="217"/>
      <c r="M4079" s="218"/>
      <c r="N4079" s="219"/>
      <c r="O4079" s="219"/>
      <c r="P4079" s="219"/>
      <c r="Q4079" s="219"/>
      <c r="R4079" s="219"/>
      <c r="S4079" s="219"/>
      <c r="T4079" s="220"/>
      <c r="AT4079" s="221" t="s">
        <v>272</v>
      </c>
      <c r="AU4079" s="221" t="s">
        <v>91</v>
      </c>
      <c r="AV4079" s="13" t="s">
        <v>89</v>
      </c>
      <c r="AW4079" s="13" t="s">
        <v>38</v>
      </c>
      <c r="AX4079" s="13" t="s">
        <v>82</v>
      </c>
      <c r="AY4079" s="221" t="s">
        <v>262</v>
      </c>
    </row>
    <row r="4080" spans="2:51" s="15" customFormat="1" ht="10">
      <c r="B4080" s="233"/>
      <c r="C4080" s="234"/>
      <c r="D4080" s="208" t="s">
        <v>272</v>
      </c>
      <c r="E4080" s="235" t="s">
        <v>44</v>
      </c>
      <c r="F4080" s="236" t="s">
        <v>947</v>
      </c>
      <c r="G4080" s="234"/>
      <c r="H4080" s="237">
        <v>82.5</v>
      </c>
      <c r="I4080" s="238"/>
      <c r="J4080" s="234"/>
      <c r="K4080" s="234"/>
      <c r="L4080" s="239"/>
      <c r="M4080" s="240"/>
      <c r="N4080" s="241"/>
      <c r="O4080" s="241"/>
      <c r="P4080" s="241"/>
      <c r="Q4080" s="241"/>
      <c r="R4080" s="241"/>
      <c r="S4080" s="241"/>
      <c r="T4080" s="242"/>
      <c r="AT4080" s="243" t="s">
        <v>272</v>
      </c>
      <c r="AU4080" s="243" t="s">
        <v>91</v>
      </c>
      <c r="AV4080" s="15" t="s">
        <v>91</v>
      </c>
      <c r="AW4080" s="15" t="s">
        <v>38</v>
      </c>
      <c r="AX4080" s="15" t="s">
        <v>82</v>
      </c>
      <c r="AY4080" s="243" t="s">
        <v>262</v>
      </c>
    </row>
    <row r="4081" spans="1:65" s="14" customFormat="1" ht="10">
      <c r="B4081" s="222"/>
      <c r="C4081" s="223"/>
      <c r="D4081" s="208" t="s">
        <v>272</v>
      </c>
      <c r="E4081" s="224" t="s">
        <v>44</v>
      </c>
      <c r="F4081" s="225" t="s">
        <v>284</v>
      </c>
      <c r="G4081" s="223"/>
      <c r="H4081" s="226">
        <v>82.5</v>
      </c>
      <c r="I4081" s="227"/>
      <c r="J4081" s="223"/>
      <c r="K4081" s="223"/>
      <c r="L4081" s="228"/>
      <c r="M4081" s="229"/>
      <c r="N4081" s="230"/>
      <c r="O4081" s="230"/>
      <c r="P4081" s="230"/>
      <c r="Q4081" s="230"/>
      <c r="R4081" s="230"/>
      <c r="S4081" s="230"/>
      <c r="T4081" s="231"/>
      <c r="AT4081" s="232" t="s">
        <v>272</v>
      </c>
      <c r="AU4081" s="232" t="s">
        <v>91</v>
      </c>
      <c r="AV4081" s="14" t="s">
        <v>97</v>
      </c>
      <c r="AW4081" s="14" t="s">
        <v>38</v>
      </c>
      <c r="AX4081" s="14" t="s">
        <v>82</v>
      </c>
      <c r="AY4081" s="232" t="s">
        <v>262</v>
      </c>
    </row>
    <row r="4082" spans="1:65" s="13" customFormat="1" ht="10">
      <c r="B4082" s="212"/>
      <c r="C4082" s="213"/>
      <c r="D4082" s="208" t="s">
        <v>272</v>
      </c>
      <c r="E4082" s="214" t="s">
        <v>44</v>
      </c>
      <c r="F4082" s="215" t="s">
        <v>1057</v>
      </c>
      <c r="G4082" s="213"/>
      <c r="H4082" s="214" t="s">
        <v>44</v>
      </c>
      <c r="I4082" s="216"/>
      <c r="J4082" s="213"/>
      <c r="K4082" s="213"/>
      <c r="L4082" s="217"/>
      <c r="M4082" s="218"/>
      <c r="N4082" s="219"/>
      <c r="O4082" s="219"/>
      <c r="P4082" s="219"/>
      <c r="Q4082" s="219"/>
      <c r="R4082" s="219"/>
      <c r="S4082" s="219"/>
      <c r="T4082" s="220"/>
      <c r="AT4082" s="221" t="s">
        <v>272</v>
      </c>
      <c r="AU4082" s="221" t="s">
        <v>91</v>
      </c>
      <c r="AV4082" s="13" t="s">
        <v>89</v>
      </c>
      <c r="AW4082" s="13" t="s">
        <v>38</v>
      </c>
      <c r="AX4082" s="13" t="s">
        <v>82</v>
      </c>
      <c r="AY4082" s="221" t="s">
        <v>262</v>
      </c>
    </row>
    <row r="4083" spans="1:65" s="13" customFormat="1" ht="10">
      <c r="B4083" s="212"/>
      <c r="C4083" s="213"/>
      <c r="D4083" s="208" t="s">
        <v>272</v>
      </c>
      <c r="E4083" s="214" t="s">
        <v>44</v>
      </c>
      <c r="F4083" s="215" t="s">
        <v>1058</v>
      </c>
      <c r="G4083" s="213"/>
      <c r="H4083" s="214" t="s">
        <v>44</v>
      </c>
      <c r="I4083" s="216"/>
      <c r="J4083" s="213"/>
      <c r="K4083" s="213"/>
      <c r="L4083" s="217"/>
      <c r="M4083" s="218"/>
      <c r="N4083" s="219"/>
      <c r="O4083" s="219"/>
      <c r="P4083" s="219"/>
      <c r="Q4083" s="219"/>
      <c r="R4083" s="219"/>
      <c r="S4083" s="219"/>
      <c r="T4083" s="220"/>
      <c r="AT4083" s="221" t="s">
        <v>272</v>
      </c>
      <c r="AU4083" s="221" t="s">
        <v>91</v>
      </c>
      <c r="AV4083" s="13" t="s">
        <v>89</v>
      </c>
      <c r="AW4083" s="13" t="s">
        <v>38</v>
      </c>
      <c r="AX4083" s="13" t="s">
        <v>82</v>
      </c>
      <c r="AY4083" s="221" t="s">
        <v>262</v>
      </c>
    </row>
    <row r="4084" spans="1:65" s="13" customFormat="1" ht="10">
      <c r="B4084" s="212"/>
      <c r="C4084" s="213"/>
      <c r="D4084" s="208" t="s">
        <v>272</v>
      </c>
      <c r="E4084" s="214" t="s">
        <v>44</v>
      </c>
      <c r="F4084" s="215" t="s">
        <v>1964</v>
      </c>
      <c r="G4084" s="213"/>
      <c r="H4084" s="214" t="s">
        <v>44</v>
      </c>
      <c r="I4084" s="216"/>
      <c r="J4084" s="213"/>
      <c r="K4084" s="213"/>
      <c r="L4084" s="217"/>
      <c r="M4084" s="218"/>
      <c r="N4084" s="219"/>
      <c r="O4084" s="219"/>
      <c r="P4084" s="219"/>
      <c r="Q4084" s="219"/>
      <c r="R4084" s="219"/>
      <c r="S4084" s="219"/>
      <c r="T4084" s="220"/>
      <c r="AT4084" s="221" t="s">
        <v>272</v>
      </c>
      <c r="AU4084" s="221" t="s">
        <v>91</v>
      </c>
      <c r="AV4084" s="13" t="s">
        <v>89</v>
      </c>
      <c r="AW4084" s="13" t="s">
        <v>38</v>
      </c>
      <c r="AX4084" s="13" t="s">
        <v>82</v>
      </c>
      <c r="AY4084" s="221" t="s">
        <v>262</v>
      </c>
    </row>
    <row r="4085" spans="1:65" s="13" customFormat="1" ht="10">
      <c r="B4085" s="212"/>
      <c r="C4085" s="213"/>
      <c r="D4085" s="208" t="s">
        <v>272</v>
      </c>
      <c r="E4085" s="214" t="s">
        <v>44</v>
      </c>
      <c r="F4085" s="215" t="s">
        <v>968</v>
      </c>
      <c r="G4085" s="213"/>
      <c r="H4085" s="214" t="s">
        <v>44</v>
      </c>
      <c r="I4085" s="216"/>
      <c r="J4085" s="213"/>
      <c r="K4085" s="213"/>
      <c r="L4085" s="217"/>
      <c r="M4085" s="218"/>
      <c r="N4085" s="219"/>
      <c r="O4085" s="219"/>
      <c r="P4085" s="219"/>
      <c r="Q4085" s="219"/>
      <c r="R4085" s="219"/>
      <c r="S4085" s="219"/>
      <c r="T4085" s="220"/>
      <c r="AT4085" s="221" t="s">
        <v>272</v>
      </c>
      <c r="AU4085" s="221" t="s">
        <v>91</v>
      </c>
      <c r="AV4085" s="13" t="s">
        <v>89</v>
      </c>
      <c r="AW4085" s="13" t="s">
        <v>38</v>
      </c>
      <c r="AX4085" s="13" t="s">
        <v>82</v>
      </c>
      <c r="AY4085" s="221" t="s">
        <v>262</v>
      </c>
    </row>
    <row r="4086" spans="1:65" s="15" customFormat="1" ht="10">
      <c r="B4086" s="233"/>
      <c r="C4086" s="234"/>
      <c r="D4086" s="208" t="s">
        <v>272</v>
      </c>
      <c r="E4086" s="235" t="s">
        <v>44</v>
      </c>
      <c r="F4086" s="236" t="s">
        <v>989</v>
      </c>
      <c r="G4086" s="234"/>
      <c r="H4086" s="237">
        <v>39.613999999999997</v>
      </c>
      <c r="I4086" s="238"/>
      <c r="J4086" s="234"/>
      <c r="K4086" s="234"/>
      <c r="L4086" s="239"/>
      <c r="M4086" s="240"/>
      <c r="N4086" s="241"/>
      <c r="O4086" s="241"/>
      <c r="P4086" s="241"/>
      <c r="Q4086" s="241"/>
      <c r="R4086" s="241"/>
      <c r="S4086" s="241"/>
      <c r="T4086" s="242"/>
      <c r="AT4086" s="243" t="s">
        <v>272</v>
      </c>
      <c r="AU4086" s="243" t="s">
        <v>91</v>
      </c>
      <c r="AV4086" s="15" t="s">
        <v>91</v>
      </c>
      <c r="AW4086" s="15" t="s">
        <v>38</v>
      </c>
      <c r="AX4086" s="15" t="s">
        <v>82</v>
      </c>
      <c r="AY4086" s="243" t="s">
        <v>262</v>
      </c>
    </row>
    <row r="4087" spans="1:65" s="15" customFormat="1" ht="10">
      <c r="B4087" s="233"/>
      <c r="C4087" s="234"/>
      <c r="D4087" s="208" t="s">
        <v>272</v>
      </c>
      <c r="E4087" s="235" t="s">
        <v>44</v>
      </c>
      <c r="F4087" s="236" t="s">
        <v>992</v>
      </c>
      <c r="G4087" s="234"/>
      <c r="H4087" s="237">
        <v>38.646999999999998</v>
      </c>
      <c r="I4087" s="238"/>
      <c r="J4087" s="234"/>
      <c r="K4087" s="234"/>
      <c r="L4087" s="239"/>
      <c r="M4087" s="240"/>
      <c r="N4087" s="241"/>
      <c r="O4087" s="241"/>
      <c r="P4087" s="241"/>
      <c r="Q4087" s="241"/>
      <c r="R4087" s="241"/>
      <c r="S4087" s="241"/>
      <c r="T4087" s="242"/>
      <c r="AT4087" s="243" t="s">
        <v>272</v>
      </c>
      <c r="AU4087" s="243" t="s">
        <v>91</v>
      </c>
      <c r="AV4087" s="15" t="s">
        <v>91</v>
      </c>
      <c r="AW4087" s="15" t="s">
        <v>38</v>
      </c>
      <c r="AX4087" s="15" t="s">
        <v>82</v>
      </c>
      <c r="AY4087" s="243" t="s">
        <v>262</v>
      </c>
    </row>
    <row r="4088" spans="1:65" s="15" customFormat="1" ht="10">
      <c r="B4088" s="233"/>
      <c r="C4088" s="234"/>
      <c r="D4088" s="208" t="s">
        <v>272</v>
      </c>
      <c r="E4088" s="235" t="s">
        <v>44</v>
      </c>
      <c r="F4088" s="236" t="s">
        <v>993</v>
      </c>
      <c r="G4088" s="234"/>
      <c r="H4088" s="237">
        <v>-2.0299999999999998</v>
      </c>
      <c r="I4088" s="238"/>
      <c r="J4088" s="234"/>
      <c r="K4088" s="234"/>
      <c r="L4088" s="239"/>
      <c r="M4088" s="240"/>
      <c r="N4088" s="241"/>
      <c r="O4088" s="241"/>
      <c r="P4088" s="241"/>
      <c r="Q4088" s="241"/>
      <c r="R4088" s="241"/>
      <c r="S4088" s="241"/>
      <c r="T4088" s="242"/>
      <c r="AT4088" s="243" t="s">
        <v>272</v>
      </c>
      <c r="AU4088" s="243" t="s">
        <v>91</v>
      </c>
      <c r="AV4088" s="15" t="s">
        <v>91</v>
      </c>
      <c r="AW4088" s="15" t="s">
        <v>38</v>
      </c>
      <c r="AX4088" s="15" t="s">
        <v>82</v>
      </c>
      <c r="AY4088" s="243" t="s">
        <v>262</v>
      </c>
    </row>
    <row r="4089" spans="1:65" s="15" customFormat="1" ht="10">
      <c r="B4089" s="233"/>
      <c r="C4089" s="234"/>
      <c r="D4089" s="208" t="s">
        <v>272</v>
      </c>
      <c r="E4089" s="235" t="s">
        <v>44</v>
      </c>
      <c r="F4089" s="236" t="s">
        <v>994</v>
      </c>
      <c r="G4089" s="234"/>
      <c r="H4089" s="237">
        <v>41.921999999999997</v>
      </c>
      <c r="I4089" s="238"/>
      <c r="J4089" s="234"/>
      <c r="K4089" s="234"/>
      <c r="L4089" s="239"/>
      <c r="M4089" s="240"/>
      <c r="N4089" s="241"/>
      <c r="O4089" s="241"/>
      <c r="P4089" s="241"/>
      <c r="Q4089" s="241"/>
      <c r="R4089" s="241"/>
      <c r="S4089" s="241"/>
      <c r="T4089" s="242"/>
      <c r="AT4089" s="243" t="s">
        <v>272</v>
      </c>
      <c r="AU4089" s="243" t="s">
        <v>91</v>
      </c>
      <c r="AV4089" s="15" t="s">
        <v>91</v>
      </c>
      <c r="AW4089" s="15" t="s">
        <v>38</v>
      </c>
      <c r="AX4089" s="15" t="s">
        <v>82</v>
      </c>
      <c r="AY4089" s="243" t="s">
        <v>262</v>
      </c>
    </row>
    <row r="4090" spans="1:65" s="15" customFormat="1" ht="10">
      <c r="B4090" s="233"/>
      <c r="C4090" s="234"/>
      <c r="D4090" s="208" t="s">
        <v>272</v>
      </c>
      <c r="E4090" s="235" t="s">
        <v>44</v>
      </c>
      <c r="F4090" s="236" t="s">
        <v>995</v>
      </c>
      <c r="G4090" s="234"/>
      <c r="H4090" s="237">
        <v>43.322000000000003</v>
      </c>
      <c r="I4090" s="238"/>
      <c r="J4090" s="234"/>
      <c r="K4090" s="234"/>
      <c r="L4090" s="239"/>
      <c r="M4090" s="240"/>
      <c r="N4090" s="241"/>
      <c r="O4090" s="241"/>
      <c r="P4090" s="241"/>
      <c r="Q4090" s="241"/>
      <c r="R4090" s="241"/>
      <c r="S4090" s="241"/>
      <c r="T4090" s="242"/>
      <c r="AT4090" s="243" t="s">
        <v>272</v>
      </c>
      <c r="AU4090" s="243" t="s">
        <v>91</v>
      </c>
      <c r="AV4090" s="15" t="s">
        <v>91</v>
      </c>
      <c r="AW4090" s="15" t="s">
        <v>38</v>
      </c>
      <c r="AX4090" s="15" t="s">
        <v>82</v>
      </c>
      <c r="AY4090" s="243" t="s">
        <v>262</v>
      </c>
    </row>
    <row r="4091" spans="1:65" s="14" customFormat="1" ht="10">
      <c r="B4091" s="222"/>
      <c r="C4091" s="223"/>
      <c r="D4091" s="208" t="s">
        <v>272</v>
      </c>
      <c r="E4091" s="224" t="s">
        <v>44</v>
      </c>
      <c r="F4091" s="225" t="s">
        <v>284</v>
      </c>
      <c r="G4091" s="223"/>
      <c r="H4091" s="226">
        <v>161.47499999999999</v>
      </c>
      <c r="I4091" s="227"/>
      <c r="J4091" s="223"/>
      <c r="K4091" s="223"/>
      <c r="L4091" s="228"/>
      <c r="M4091" s="229"/>
      <c r="N4091" s="230"/>
      <c r="O4091" s="230"/>
      <c r="P4091" s="230"/>
      <c r="Q4091" s="230"/>
      <c r="R4091" s="230"/>
      <c r="S4091" s="230"/>
      <c r="T4091" s="231"/>
      <c r="AT4091" s="232" t="s">
        <v>272</v>
      </c>
      <c r="AU4091" s="232" t="s">
        <v>91</v>
      </c>
      <c r="AV4091" s="14" t="s">
        <v>97</v>
      </c>
      <c r="AW4091" s="14" t="s">
        <v>38</v>
      </c>
      <c r="AX4091" s="14" t="s">
        <v>82</v>
      </c>
      <c r="AY4091" s="232" t="s">
        <v>262</v>
      </c>
    </row>
    <row r="4092" spans="1:65" s="16" customFormat="1" ht="10">
      <c r="B4092" s="244"/>
      <c r="C4092" s="245"/>
      <c r="D4092" s="208" t="s">
        <v>272</v>
      </c>
      <c r="E4092" s="246" t="s">
        <v>44</v>
      </c>
      <c r="F4092" s="247" t="s">
        <v>291</v>
      </c>
      <c r="G4092" s="245"/>
      <c r="H4092" s="248">
        <v>1160.8019999999997</v>
      </c>
      <c r="I4092" s="249"/>
      <c r="J4092" s="245"/>
      <c r="K4092" s="245"/>
      <c r="L4092" s="250"/>
      <c r="M4092" s="251"/>
      <c r="N4092" s="252"/>
      <c r="O4092" s="252"/>
      <c r="P4092" s="252"/>
      <c r="Q4092" s="252"/>
      <c r="R4092" s="252"/>
      <c r="S4092" s="252"/>
      <c r="T4092" s="253"/>
      <c r="AT4092" s="254" t="s">
        <v>272</v>
      </c>
      <c r="AU4092" s="254" t="s">
        <v>91</v>
      </c>
      <c r="AV4092" s="16" t="s">
        <v>104</v>
      </c>
      <c r="AW4092" s="16" t="s">
        <v>38</v>
      </c>
      <c r="AX4092" s="16" t="s">
        <v>89</v>
      </c>
      <c r="AY4092" s="254" t="s">
        <v>262</v>
      </c>
    </row>
    <row r="4093" spans="1:65" s="15" customFormat="1" ht="10">
      <c r="B4093" s="233"/>
      <c r="C4093" s="234"/>
      <c r="D4093" s="208" t="s">
        <v>272</v>
      </c>
      <c r="E4093" s="234"/>
      <c r="F4093" s="236" t="s">
        <v>1969</v>
      </c>
      <c r="G4093" s="234"/>
      <c r="H4093" s="237">
        <v>1509.0429999999999</v>
      </c>
      <c r="I4093" s="238"/>
      <c r="J4093" s="234"/>
      <c r="K4093" s="234"/>
      <c r="L4093" s="239"/>
      <c r="M4093" s="240"/>
      <c r="N4093" s="241"/>
      <c r="O4093" s="241"/>
      <c r="P4093" s="241"/>
      <c r="Q4093" s="241"/>
      <c r="R4093" s="241"/>
      <c r="S4093" s="241"/>
      <c r="T4093" s="242"/>
      <c r="AT4093" s="243" t="s">
        <v>272</v>
      </c>
      <c r="AU4093" s="243" t="s">
        <v>91</v>
      </c>
      <c r="AV4093" s="15" t="s">
        <v>91</v>
      </c>
      <c r="AW4093" s="15" t="s">
        <v>4</v>
      </c>
      <c r="AX4093" s="15" t="s">
        <v>89</v>
      </c>
      <c r="AY4093" s="243" t="s">
        <v>262</v>
      </c>
    </row>
    <row r="4094" spans="1:65" s="2" customFormat="1" ht="21.75" customHeight="1">
      <c r="A4094" s="37"/>
      <c r="B4094" s="38"/>
      <c r="C4094" s="195" t="s">
        <v>1970</v>
      </c>
      <c r="D4094" s="195" t="s">
        <v>264</v>
      </c>
      <c r="E4094" s="196" t="s">
        <v>1971</v>
      </c>
      <c r="F4094" s="197" t="s">
        <v>1972</v>
      </c>
      <c r="G4094" s="198" t="s">
        <v>406</v>
      </c>
      <c r="H4094" s="199">
        <v>41.423999999999999</v>
      </c>
      <c r="I4094" s="200"/>
      <c r="J4094" s="201">
        <f>ROUND(I4094*H4094,2)</f>
        <v>0</v>
      </c>
      <c r="K4094" s="197" t="s">
        <v>268</v>
      </c>
      <c r="L4094" s="42"/>
      <c r="M4094" s="202" t="s">
        <v>44</v>
      </c>
      <c r="N4094" s="203" t="s">
        <v>53</v>
      </c>
      <c r="O4094" s="67"/>
      <c r="P4094" s="204">
        <f>O4094*H4094</f>
        <v>0</v>
      </c>
      <c r="Q4094" s="204">
        <v>0</v>
      </c>
      <c r="R4094" s="204">
        <f>Q4094*H4094</f>
        <v>0</v>
      </c>
      <c r="S4094" s="204">
        <v>0</v>
      </c>
      <c r="T4094" s="205">
        <f>S4094*H4094</f>
        <v>0</v>
      </c>
      <c r="U4094" s="37"/>
      <c r="V4094" s="37"/>
      <c r="W4094" s="37"/>
      <c r="X4094" s="37"/>
      <c r="Y4094" s="37"/>
      <c r="Z4094" s="37"/>
      <c r="AA4094" s="37"/>
      <c r="AB4094" s="37"/>
      <c r="AC4094" s="37"/>
      <c r="AD4094" s="37"/>
      <c r="AE4094" s="37"/>
      <c r="AR4094" s="206" t="s">
        <v>442</v>
      </c>
      <c r="AT4094" s="206" t="s">
        <v>264</v>
      </c>
      <c r="AU4094" s="206" t="s">
        <v>91</v>
      </c>
      <c r="AY4094" s="19" t="s">
        <v>262</v>
      </c>
      <c r="BE4094" s="207">
        <f>IF(N4094="základní",J4094,0)</f>
        <v>0</v>
      </c>
      <c r="BF4094" s="207">
        <f>IF(N4094="snížená",J4094,0)</f>
        <v>0</v>
      </c>
      <c r="BG4094" s="207">
        <f>IF(N4094="zákl. přenesená",J4094,0)</f>
        <v>0</v>
      </c>
      <c r="BH4094" s="207">
        <f>IF(N4094="sníž. přenesená",J4094,0)</f>
        <v>0</v>
      </c>
      <c r="BI4094" s="207">
        <f>IF(N4094="nulová",J4094,0)</f>
        <v>0</v>
      </c>
      <c r="BJ4094" s="19" t="s">
        <v>89</v>
      </c>
      <c r="BK4094" s="207">
        <f>ROUND(I4094*H4094,2)</f>
        <v>0</v>
      </c>
      <c r="BL4094" s="19" t="s">
        <v>442</v>
      </c>
      <c r="BM4094" s="206" t="s">
        <v>1973</v>
      </c>
    </row>
    <row r="4095" spans="1:65" s="2" customFormat="1" ht="72">
      <c r="A4095" s="37"/>
      <c r="B4095" s="38"/>
      <c r="C4095" s="39"/>
      <c r="D4095" s="208" t="s">
        <v>270</v>
      </c>
      <c r="E4095" s="39"/>
      <c r="F4095" s="209" t="s">
        <v>1974</v>
      </c>
      <c r="G4095" s="39"/>
      <c r="H4095" s="39"/>
      <c r="I4095" s="118"/>
      <c r="J4095" s="39"/>
      <c r="K4095" s="39"/>
      <c r="L4095" s="42"/>
      <c r="M4095" s="210"/>
      <c r="N4095" s="211"/>
      <c r="O4095" s="67"/>
      <c r="P4095" s="67"/>
      <c r="Q4095" s="67"/>
      <c r="R4095" s="67"/>
      <c r="S4095" s="67"/>
      <c r="T4095" s="68"/>
      <c r="U4095" s="37"/>
      <c r="V4095" s="37"/>
      <c r="W4095" s="37"/>
      <c r="X4095" s="37"/>
      <c r="Y4095" s="37"/>
      <c r="Z4095" s="37"/>
      <c r="AA4095" s="37"/>
      <c r="AB4095" s="37"/>
      <c r="AC4095" s="37"/>
      <c r="AD4095" s="37"/>
      <c r="AE4095" s="37"/>
      <c r="AT4095" s="19" t="s">
        <v>270</v>
      </c>
      <c r="AU4095" s="19" t="s">
        <v>91</v>
      </c>
    </row>
    <row r="4096" spans="1:65" s="12" customFormat="1" ht="22.75" customHeight="1">
      <c r="B4096" s="179"/>
      <c r="C4096" s="180"/>
      <c r="D4096" s="181" t="s">
        <v>81</v>
      </c>
      <c r="E4096" s="193" t="s">
        <v>1975</v>
      </c>
      <c r="F4096" s="193" t="s">
        <v>1976</v>
      </c>
      <c r="G4096" s="180"/>
      <c r="H4096" s="180"/>
      <c r="I4096" s="183"/>
      <c r="J4096" s="194">
        <f>BK4096</f>
        <v>0</v>
      </c>
      <c r="K4096" s="180"/>
      <c r="L4096" s="185"/>
      <c r="M4096" s="186"/>
      <c r="N4096" s="187"/>
      <c r="O4096" s="187"/>
      <c r="P4096" s="188">
        <f>SUM(P4097:P4118)</f>
        <v>0</v>
      </c>
      <c r="Q4096" s="187"/>
      <c r="R4096" s="188">
        <f>SUM(R4097:R4118)</f>
        <v>1.4460000000000001E-2</v>
      </c>
      <c r="S4096" s="187"/>
      <c r="T4096" s="189">
        <f>SUM(T4097:T4118)</f>
        <v>0</v>
      </c>
      <c r="AR4096" s="190" t="s">
        <v>91</v>
      </c>
      <c r="AT4096" s="191" t="s">
        <v>81</v>
      </c>
      <c r="AU4096" s="191" t="s">
        <v>89</v>
      </c>
      <c r="AY4096" s="190" t="s">
        <v>262</v>
      </c>
      <c r="BK4096" s="192">
        <f>SUM(BK4097:BK4118)</f>
        <v>0</v>
      </c>
    </row>
    <row r="4097" spans="1:65" s="2" customFormat="1" ht="16.5" customHeight="1">
      <c r="A4097" s="37"/>
      <c r="B4097" s="38"/>
      <c r="C4097" s="195" t="s">
        <v>1977</v>
      </c>
      <c r="D4097" s="195" t="s">
        <v>264</v>
      </c>
      <c r="E4097" s="196" t="s">
        <v>1978</v>
      </c>
      <c r="F4097" s="197" t="s">
        <v>1979</v>
      </c>
      <c r="G4097" s="198" t="s">
        <v>518</v>
      </c>
      <c r="H4097" s="199">
        <v>2</v>
      </c>
      <c r="I4097" s="200"/>
      <c r="J4097" s="201">
        <f>ROUND(I4097*H4097,2)</f>
        <v>0</v>
      </c>
      <c r="K4097" s="197" t="s">
        <v>268</v>
      </c>
      <c r="L4097" s="42"/>
      <c r="M4097" s="202" t="s">
        <v>44</v>
      </c>
      <c r="N4097" s="203" t="s">
        <v>53</v>
      </c>
      <c r="O4097" s="67"/>
      <c r="P4097" s="204">
        <f>O4097*H4097</f>
        <v>0</v>
      </c>
      <c r="Q4097" s="204">
        <v>1.89E-3</v>
      </c>
      <c r="R4097" s="204">
        <f>Q4097*H4097</f>
        <v>3.7799999999999999E-3</v>
      </c>
      <c r="S4097" s="204">
        <v>0</v>
      </c>
      <c r="T4097" s="205">
        <f>S4097*H4097</f>
        <v>0</v>
      </c>
      <c r="U4097" s="37"/>
      <c r="V4097" s="37"/>
      <c r="W4097" s="37"/>
      <c r="X4097" s="37"/>
      <c r="Y4097" s="37"/>
      <c r="Z4097" s="37"/>
      <c r="AA4097" s="37"/>
      <c r="AB4097" s="37"/>
      <c r="AC4097" s="37"/>
      <c r="AD4097" s="37"/>
      <c r="AE4097" s="37"/>
      <c r="AR4097" s="206" t="s">
        <v>442</v>
      </c>
      <c r="AT4097" s="206" t="s">
        <v>264</v>
      </c>
      <c r="AU4097" s="206" t="s">
        <v>91</v>
      </c>
      <c r="AY4097" s="19" t="s">
        <v>262</v>
      </c>
      <c r="BE4097" s="207">
        <f>IF(N4097="základní",J4097,0)</f>
        <v>0</v>
      </c>
      <c r="BF4097" s="207">
        <f>IF(N4097="snížená",J4097,0)</f>
        <v>0</v>
      </c>
      <c r="BG4097" s="207">
        <f>IF(N4097="zákl. přenesená",J4097,0)</f>
        <v>0</v>
      </c>
      <c r="BH4097" s="207">
        <f>IF(N4097="sníž. přenesená",J4097,0)</f>
        <v>0</v>
      </c>
      <c r="BI4097" s="207">
        <f>IF(N4097="nulová",J4097,0)</f>
        <v>0</v>
      </c>
      <c r="BJ4097" s="19" t="s">
        <v>89</v>
      </c>
      <c r="BK4097" s="207">
        <f>ROUND(I4097*H4097,2)</f>
        <v>0</v>
      </c>
      <c r="BL4097" s="19" t="s">
        <v>442</v>
      </c>
      <c r="BM4097" s="206" t="s">
        <v>1980</v>
      </c>
    </row>
    <row r="4098" spans="1:65" s="13" customFormat="1" ht="10">
      <c r="B4098" s="212"/>
      <c r="C4098" s="213"/>
      <c r="D4098" s="208" t="s">
        <v>272</v>
      </c>
      <c r="E4098" s="214" t="s">
        <v>44</v>
      </c>
      <c r="F4098" s="215" t="s">
        <v>1981</v>
      </c>
      <c r="G4098" s="213"/>
      <c r="H4098" s="214" t="s">
        <v>44</v>
      </c>
      <c r="I4098" s="216"/>
      <c r="J4098" s="213"/>
      <c r="K4098" s="213"/>
      <c r="L4098" s="217"/>
      <c r="M4098" s="218"/>
      <c r="N4098" s="219"/>
      <c r="O4098" s="219"/>
      <c r="P4098" s="219"/>
      <c r="Q4098" s="219"/>
      <c r="R4098" s="219"/>
      <c r="S4098" s="219"/>
      <c r="T4098" s="220"/>
      <c r="AT4098" s="221" t="s">
        <v>272</v>
      </c>
      <c r="AU4098" s="221" t="s">
        <v>91</v>
      </c>
      <c r="AV4098" s="13" t="s">
        <v>89</v>
      </c>
      <c r="AW4098" s="13" t="s">
        <v>38</v>
      </c>
      <c r="AX4098" s="13" t="s">
        <v>82</v>
      </c>
      <c r="AY4098" s="221" t="s">
        <v>262</v>
      </c>
    </row>
    <row r="4099" spans="1:65" s="13" customFormat="1" ht="10">
      <c r="B4099" s="212"/>
      <c r="C4099" s="213"/>
      <c r="D4099" s="208" t="s">
        <v>272</v>
      </c>
      <c r="E4099" s="214" t="s">
        <v>44</v>
      </c>
      <c r="F4099" s="215" t="s">
        <v>1791</v>
      </c>
      <c r="G4099" s="213"/>
      <c r="H4099" s="214" t="s">
        <v>44</v>
      </c>
      <c r="I4099" s="216"/>
      <c r="J4099" s="213"/>
      <c r="K4099" s="213"/>
      <c r="L4099" s="217"/>
      <c r="M4099" s="218"/>
      <c r="N4099" s="219"/>
      <c r="O4099" s="219"/>
      <c r="P4099" s="219"/>
      <c r="Q4099" s="219"/>
      <c r="R4099" s="219"/>
      <c r="S4099" s="219"/>
      <c r="T4099" s="220"/>
      <c r="AT4099" s="221" t="s">
        <v>272</v>
      </c>
      <c r="AU4099" s="221" t="s">
        <v>91</v>
      </c>
      <c r="AV4099" s="13" t="s">
        <v>89</v>
      </c>
      <c r="AW4099" s="13" t="s">
        <v>38</v>
      </c>
      <c r="AX4099" s="13" t="s">
        <v>82</v>
      </c>
      <c r="AY4099" s="221" t="s">
        <v>262</v>
      </c>
    </row>
    <row r="4100" spans="1:65" s="15" customFormat="1" ht="10">
      <c r="B4100" s="233"/>
      <c r="C4100" s="234"/>
      <c r="D4100" s="208" t="s">
        <v>272</v>
      </c>
      <c r="E4100" s="235" t="s">
        <v>44</v>
      </c>
      <c r="F4100" s="236" t="s">
        <v>91</v>
      </c>
      <c r="G4100" s="234"/>
      <c r="H4100" s="237">
        <v>2</v>
      </c>
      <c r="I4100" s="238"/>
      <c r="J4100" s="234"/>
      <c r="K4100" s="234"/>
      <c r="L4100" s="239"/>
      <c r="M4100" s="240"/>
      <c r="N4100" s="241"/>
      <c r="O4100" s="241"/>
      <c r="P4100" s="241"/>
      <c r="Q4100" s="241"/>
      <c r="R4100" s="241"/>
      <c r="S4100" s="241"/>
      <c r="T4100" s="242"/>
      <c r="AT4100" s="243" t="s">
        <v>272</v>
      </c>
      <c r="AU4100" s="243" t="s">
        <v>91</v>
      </c>
      <c r="AV4100" s="15" t="s">
        <v>91</v>
      </c>
      <c r="AW4100" s="15" t="s">
        <v>38</v>
      </c>
      <c r="AX4100" s="15" t="s">
        <v>89</v>
      </c>
      <c r="AY4100" s="243" t="s">
        <v>262</v>
      </c>
    </row>
    <row r="4101" spans="1:65" s="2" customFormat="1" ht="16.5" customHeight="1">
      <c r="A4101" s="37"/>
      <c r="B4101" s="38"/>
      <c r="C4101" s="195" t="s">
        <v>1982</v>
      </c>
      <c r="D4101" s="195" t="s">
        <v>264</v>
      </c>
      <c r="E4101" s="196" t="s">
        <v>1983</v>
      </c>
      <c r="F4101" s="197" t="s">
        <v>1984</v>
      </c>
      <c r="G4101" s="198" t="s">
        <v>518</v>
      </c>
      <c r="H4101" s="199">
        <v>2</v>
      </c>
      <c r="I4101" s="200"/>
      <c r="J4101" s="201">
        <f>ROUND(I4101*H4101,2)</f>
        <v>0</v>
      </c>
      <c r="K4101" s="197" t="s">
        <v>268</v>
      </c>
      <c r="L4101" s="42"/>
      <c r="M4101" s="202" t="s">
        <v>44</v>
      </c>
      <c r="N4101" s="203" t="s">
        <v>53</v>
      </c>
      <c r="O4101" s="67"/>
      <c r="P4101" s="204">
        <f>O4101*H4101</f>
        <v>0</v>
      </c>
      <c r="Q4101" s="204">
        <v>2.1199999999999999E-3</v>
      </c>
      <c r="R4101" s="204">
        <f>Q4101*H4101</f>
        <v>4.2399999999999998E-3</v>
      </c>
      <c r="S4101" s="204">
        <v>0</v>
      </c>
      <c r="T4101" s="205">
        <f>S4101*H4101</f>
        <v>0</v>
      </c>
      <c r="U4101" s="37"/>
      <c r="V4101" s="37"/>
      <c r="W4101" s="37"/>
      <c r="X4101" s="37"/>
      <c r="Y4101" s="37"/>
      <c r="Z4101" s="37"/>
      <c r="AA4101" s="37"/>
      <c r="AB4101" s="37"/>
      <c r="AC4101" s="37"/>
      <c r="AD4101" s="37"/>
      <c r="AE4101" s="37"/>
      <c r="AR4101" s="206" t="s">
        <v>442</v>
      </c>
      <c r="AT4101" s="206" t="s">
        <v>264</v>
      </c>
      <c r="AU4101" s="206" t="s">
        <v>91</v>
      </c>
      <c r="AY4101" s="19" t="s">
        <v>262</v>
      </c>
      <c r="BE4101" s="207">
        <f>IF(N4101="základní",J4101,0)</f>
        <v>0</v>
      </c>
      <c r="BF4101" s="207">
        <f>IF(N4101="snížená",J4101,0)</f>
        <v>0</v>
      </c>
      <c r="BG4101" s="207">
        <f>IF(N4101="zákl. přenesená",J4101,0)</f>
        <v>0</v>
      </c>
      <c r="BH4101" s="207">
        <f>IF(N4101="sníž. přenesená",J4101,0)</f>
        <v>0</v>
      </c>
      <c r="BI4101" s="207">
        <f>IF(N4101="nulová",J4101,0)</f>
        <v>0</v>
      </c>
      <c r="BJ4101" s="19" t="s">
        <v>89</v>
      </c>
      <c r="BK4101" s="207">
        <f>ROUND(I4101*H4101,2)</f>
        <v>0</v>
      </c>
      <c r="BL4101" s="19" t="s">
        <v>442</v>
      </c>
      <c r="BM4101" s="206" t="s">
        <v>1985</v>
      </c>
    </row>
    <row r="4102" spans="1:65" s="13" customFormat="1" ht="10">
      <c r="B4102" s="212"/>
      <c r="C4102" s="213"/>
      <c r="D4102" s="208" t="s">
        <v>272</v>
      </c>
      <c r="E4102" s="214" t="s">
        <v>44</v>
      </c>
      <c r="F4102" s="215" t="s">
        <v>1986</v>
      </c>
      <c r="G4102" s="213"/>
      <c r="H4102" s="214" t="s">
        <v>44</v>
      </c>
      <c r="I4102" s="216"/>
      <c r="J4102" s="213"/>
      <c r="K4102" s="213"/>
      <c r="L4102" s="217"/>
      <c r="M4102" s="218"/>
      <c r="N4102" s="219"/>
      <c r="O4102" s="219"/>
      <c r="P4102" s="219"/>
      <c r="Q4102" s="219"/>
      <c r="R4102" s="219"/>
      <c r="S4102" s="219"/>
      <c r="T4102" s="220"/>
      <c r="AT4102" s="221" t="s">
        <v>272</v>
      </c>
      <c r="AU4102" s="221" t="s">
        <v>91</v>
      </c>
      <c r="AV4102" s="13" t="s">
        <v>89</v>
      </c>
      <c r="AW4102" s="13" t="s">
        <v>38</v>
      </c>
      <c r="AX4102" s="13" t="s">
        <v>82</v>
      </c>
      <c r="AY4102" s="221" t="s">
        <v>262</v>
      </c>
    </row>
    <row r="4103" spans="1:65" s="13" customFormat="1" ht="10">
      <c r="B4103" s="212"/>
      <c r="C4103" s="213"/>
      <c r="D4103" s="208" t="s">
        <v>272</v>
      </c>
      <c r="E4103" s="214" t="s">
        <v>44</v>
      </c>
      <c r="F4103" s="215" t="s">
        <v>1791</v>
      </c>
      <c r="G4103" s="213"/>
      <c r="H4103" s="214" t="s">
        <v>44</v>
      </c>
      <c r="I4103" s="216"/>
      <c r="J4103" s="213"/>
      <c r="K4103" s="213"/>
      <c r="L4103" s="217"/>
      <c r="M4103" s="218"/>
      <c r="N4103" s="219"/>
      <c r="O4103" s="219"/>
      <c r="P4103" s="219"/>
      <c r="Q4103" s="219"/>
      <c r="R4103" s="219"/>
      <c r="S4103" s="219"/>
      <c r="T4103" s="220"/>
      <c r="AT4103" s="221" t="s">
        <v>272</v>
      </c>
      <c r="AU4103" s="221" t="s">
        <v>91</v>
      </c>
      <c r="AV4103" s="13" t="s">
        <v>89</v>
      </c>
      <c r="AW4103" s="13" t="s">
        <v>38</v>
      </c>
      <c r="AX4103" s="13" t="s">
        <v>82</v>
      </c>
      <c r="AY4103" s="221" t="s">
        <v>262</v>
      </c>
    </row>
    <row r="4104" spans="1:65" s="15" customFormat="1" ht="10">
      <c r="B4104" s="233"/>
      <c r="C4104" s="234"/>
      <c r="D4104" s="208" t="s">
        <v>272</v>
      </c>
      <c r="E4104" s="235" t="s">
        <v>44</v>
      </c>
      <c r="F4104" s="236" t="s">
        <v>91</v>
      </c>
      <c r="G4104" s="234"/>
      <c r="H4104" s="237">
        <v>2</v>
      </c>
      <c r="I4104" s="238"/>
      <c r="J4104" s="234"/>
      <c r="K4104" s="234"/>
      <c r="L4104" s="239"/>
      <c r="M4104" s="240"/>
      <c r="N4104" s="241"/>
      <c r="O4104" s="241"/>
      <c r="P4104" s="241"/>
      <c r="Q4104" s="241"/>
      <c r="R4104" s="241"/>
      <c r="S4104" s="241"/>
      <c r="T4104" s="242"/>
      <c r="AT4104" s="243" t="s">
        <v>272</v>
      </c>
      <c r="AU4104" s="243" t="s">
        <v>91</v>
      </c>
      <c r="AV4104" s="15" t="s">
        <v>91</v>
      </c>
      <c r="AW4104" s="15" t="s">
        <v>38</v>
      </c>
      <c r="AX4104" s="15" t="s">
        <v>89</v>
      </c>
      <c r="AY4104" s="243" t="s">
        <v>262</v>
      </c>
    </row>
    <row r="4105" spans="1:65" s="2" customFormat="1" ht="16.5" customHeight="1">
      <c r="A4105" s="37"/>
      <c r="B4105" s="38"/>
      <c r="C4105" s="195" t="s">
        <v>1987</v>
      </c>
      <c r="D4105" s="195" t="s">
        <v>264</v>
      </c>
      <c r="E4105" s="196" t="s">
        <v>1988</v>
      </c>
      <c r="F4105" s="197" t="s">
        <v>1989</v>
      </c>
      <c r="G4105" s="198" t="s">
        <v>518</v>
      </c>
      <c r="H4105" s="199">
        <v>2</v>
      </c>
      <c r="I4105" s="200"/>
      <c r="J4105" s="201">
        <f>ROUND(I4105*H4105,2)</f>
        <v>0</v>
      </c>
      <c r="K4105" s="197" t="s">
        <v>268</v>
      </c>
      <c r="L4105" s="42"/>
      <c r="M4105" s="202" t="s">
        <v>44</v>
      </c>
      <c r="N4105" s="203" t="s">
        <v>53</v>
      </c>
      <c r="O4105" s="67"/>
      <c r="P4105" s="204">
        <f>O4105*H4105</f>
        <v>0</v>
      </c>
      <c r="Q4105" s="204">
        <v>2.1299999999999999E-3</v>
      </c>
      <c r="R4105" s="204">
        <f>Q4105*H4105</f>
        <v>4.2599999999999999E-3</v>
      </c>
      <c r="S4105" s="204">
        <v>0</v>
      </c>
      <c r="T4105" s="205">
        <f>S4105*H4105</f>
        <v>0</v>
      </c>
      <c r="U4105" s="37"/>
      <c r="V4105" s="37"/>
      <c r="W4105" s="37"/>
      <c r="X4105" s="37"/>
      <c r="Y4105" s="37"/>
      <c r="Z4105" s="37"/>
      <c r="AA4105" s="37"/>
      <c r="AB4105" s="37"/>
      <c r="AC4105" s="37"/>
      <c r="AD4105" s="37"/>
      <c r="AE4105" s="37"/>
      <c r="AR4105" s="206" t="s">
        <v>442</v>
      </c>
      <c r="AT4105" s="206" t="s">
        <v>264</v>
      </c>
      <c r="AU4105" s="206" t="s">
        <v>91</v>
      </c>
      <c r="AY4105" s="19" t="s">
        <v>262</v>
      </c>
      <c r="BE4105" s="207">
        <f>IF(N4105="základní",J4105,0)</f>
        <v>0</v>
      </c>
      <c r="BF4105" s="207">
        <f>IF(N4105="snížená",J4105,0)</f>
        <v>0</v>
      </c>
      <c r="BG4105" s="207">
        <f>IF(N4105="zákl. přenesená",J4105,0)</f>
        <v>0</v>
      </c>
      <c r="BH4105" s="207">
        <f>IF(N4105="sníž. přenesená",J4105,0)</f>
        <v>0</v>
      </c>
      <c r="BI4105" s="207">
        <f>IF(N4105="nulová",J4105,0)</f>
        <v>0</v>
      </c>
      <c r="BJ4105" s="19" t="s">
        <v>89</v>
      </c>
      <c r="BK4105" s="207">
        <f>ROUND(I4105*H4105,2)</f>
        <v>0</v>
      </c>
      <c r="BL4105" s="19" t="s">
        <v>442</v>
      </c>
      <c r="BM4105" s="206" t="s">
        <v>1990</v>
      </c>
    </row>
    <row r="4106" spans="1:65" s="13" customFormat="1" ht="10">
      <c r="B4106" s="212"/>
      <c r="C4106" s="213"/>
      <c r="D4106" s="208" t="s">
        <v>272</v>
      </c>
      <c r="E4106" s="214" t="s">
        <v>44</v>
      </c>
      <c r="F4106" s="215" t="s">
        <v>1991</v>
      </c>
      <c r="G4106" s="213"/>
      <c r="H4106" s="214" t="s">
        <v>44</v>
      </c>
      <c r="I4106" s="216"/>
      <c r="J4106" s="213"/>
      <c r="K4106" s="213"/>
      <c r="L4106" s="217"/>
      <c r="M4106" s="218"/>
      <c r="N4106" s="219"/>
      <c r="O4106" s="219"/>
      <c r="P4106" s="219"/>
      <c r="Q4106" s="219"/>
      <c r="R4106" s="219"/>
      <c r="S4106" s="219"/>
      <c r="T4106" s="220"/>
      <c r="AT4106" s="221" t="s">
        <v>272</v>
      </c>
      <c r="AU4106" s="221" t="s">
        <v>91</v>
      </c>
      <c r="AV4106" s="13" t="s">
        <v>89</v>
      </c>
      <c r="AW4106" s="13" t="s">
        <v>38</v>
      </c>
      <c r="AX4106" s="13" t="s">
        <v>82</v>
      </c>
      <c r="AY4106" s="221" t="s">
        <v>262</v>
      </c>
    </row>
    <row r="4107" spans="1:65" s="13" customFormat="1" ht="10">
      <c r="B4107" s="212"/>
      <c r="C4107" s="213"/>
      <c r="D4107" s="208" t="s">
        <v>272</v>
      </c>
      <c r="E4107" s="214" t="s">
        <v>44</v>
      </c>
      <c r="F4107" s="215" t="s">
        <v>1791</v>
      </c>
      <c r="G4107" s="213"/>
      <c r="H4107" s="214" t="s">
        <v>44</v>
      </c>
      <c r="I4107" s="216"/>
      <c r="J4107" s="213"/>
      <c r="K4107" s="213"/>
      <c r="L4107" s="217"/>
      <c r="M4107" s="218"/>
      <c r="N4107" s="219"/>
      <c r="O4107" s="219"/>
      <c r="P4107" s="219"/>
      <c r="Q4107" s="219"/>
      <c r="R4107" s="219"/>
      <c r="S4107" s="219"/>
      <c r="T4107" s="220"/>
      <c r="AT4107" s="221" t="s">
        <v>272</v>
      </c>
      <c r="AU4107" s="221" t="s">
        <v>91</v>
      </c>
      <c r="AV4107" s="13" t="s">
        <v>89</v>
      </c>
      <c r="AW4107" s="13" t="s">
        <v>38</v>
      </c>
      <c r="AX4107" s="13" t="s">
        <v>82</v>
      </c>
      <c r="AY4107" s="221" t="s">
        <v>262</v>
      </c>
    </row>
    <row r="4108" spans="1:65" s="15" customFormat="1" ht="10">
      <c r="B4108" s="233"/>
      <c r="C4108" s="234"/>
      <c r="D4108" s="208" t="s">
        <v>272</v>
      </c>
      <c r="E4108" s="235" t="s">
        <v>44</v>
      </c>
      <c r="F4108" s="236" t="s">
        <v>91</v>
      </c>
      <c r="G4108" s="234"/>
      <c r="H4108" s="237">
        <v>2</v>
      </c>
      <c r="I4108" s="238"/>
      <c r="J4108" s="234"/>
      <c r="K4108" s="234"/>
      <c r="L4108" s="239"/>
      <c r="M4108" s="240"/>
      <c r="N4108" s="241"/>
      <c r="O4108" s="241"/>
      <c r="P4108" s="241"/>
      <c r="Q4108" s="241"/>
      <c r="R4108" s="241"/>
      <c r="S4108" s="241"/>
      <c r="T4108" s="242"/>
      <c r="AT4108" s="243" t="s">
        <v>272</v>
      </c>
      <c r="AU4108" s="243" t="s">
        <v>91</v>
      </c>
      <c r="AV4108" s="15" t="s">
        <v>91</v>
      </c>
      <c r="AW4108" s="15" t="s">
        <v>38</v>
      </c>
      <c r="AX4108" s="15" t="s">
        <v>89</v>
      </c>
      <c r="AY4108" s="243" t="s">
        <v>262</v>
      </c>
    </row>
    <row r="4109" spans="1:65" s="2" customFormat="1" ht="16.5" customHeight="1">
      <c r="A4109" s="37"/>
      <c r="B4109" s="38"/>
      <c r="C4109" s="195" t="s">
        <v>1992</v>
      </c>
      <c r="D4109" s="195" t="s">
        <v>264</v>
      </c>
      <c r="E4109" s="196" t="s">
        <v>1993</v>
      </c>
      <c r="F4109" s="197" t="s">
        <v>1994</v>
      </c>
      <c r="G4109" s="198" t="s">
        <v>518</v>
      </c>
      <c r="H4109" s="199">
        <v>10</v>
      </c>
      <c r="I4109" s="200"/>
      <c r="J4109" s="201">
        <f>ROUND(I4109*H4109,2)</f>
        <v>0</v>
      </c>
      <c r="K4109" s="197" t="s">
        <v>268</v>
      </c>
      <c r="L4109" s="42"/>
      <c r="M4109" s="202" t="s">
        <v>44</v>
      </c>
      <c r="N4109" s="203" t="s">
        <v>53</v>
      </c>
      <c r="O4109" s="67"/>
      <c r="P4109" s="204">
        <f>O4109*H4109</f>
        <v>0</v>
      </c>
      <c r="Q4109" s="204">
        <v>1.6000000000000001E-4</v>
      </c>
      <c r="R4109" s="204">
        <f>Q4109*H4109</f>
        <v>1.6000000000000001E-3</v>
      </c>
      <c r="S4109" s="204">
        <v>0</v>
      </c>
      <c r="T4109" s="205">
        <f>S4109*H4109</f>
        <v>0</v>
      </c>
      <c r="U4109" s="37"/>
      <c r="V4109" s="37"/>
      <c r="W4109" s="37"/>
      <c r="X4109" s="37"/>
      <c r="Y4109" s="37"/>
      <c r="Z4109" s="37"/>
      <c r="AA4109" s="37"/>
      <c r="AB4109" s="37"/>
      <c r="AC4109" s="37"/>
      <c r="AD4109" s="37"/>
      <c r="AE4109" s="37"/>
      <c r="AR4109" s="206" t="s">
        <v>442</v>
      </c>
      <c r="AT4109" s="206" t="s">
        <v>264</v>
      </c>
      <c r="AU4109" s="206" t="s">
        <v>91</v>
      </c>
      <c r="AY4109" s="19" t="s">
        <v>262</v>
      </c>
      <c r="BE4109" s="207">
        <f>IF(N4109="základní",J4109,0)</f>
        <v>0</v>
      </c>
      <c r="BF4109" s="207">
        <f>IF(N4109="snížená",J4109,0)</f>
        <v>0</v>
      </c>
      <c r="BG4109" s="207">
        <f>IF(N4109="zákl. přenesená",J4109,0)</f>
        <v>0</v>
      </c>
      <c r="BH4109" s="207">
        <f>IF(N4109="sníž. přenesená",J4109,0)</f>
        <v>0</v>
      </c>
      <c r="BI4109" s="207">
        <f>IF(N4109="nulová",J4109,0)</f>
        <v>0</v>
      </c>
      <c r="BJ4109" s="19" t="s">
        <v>89</v>
      </c>
      <c r="BK4109" s="207">
        <f>ROUND(I4109*H4109,2)</f>
        <v>0</v>
      </c>
      <c r="BL4109" s="19" t="s">
        <v>442</v>
      </c>
      <c r="BM4109" s="206" t="s">
        <v>1995</v>
      </c>
    </row>
    <row r="4110" spans="1:65" s="13" customFormat="1" ht="10">
      <c r="B4110" s="212"/>
      <c r="C4110" s="213"/>
      <c r="D4110" s="208" t="s">
        <v>272</v>
      </c>
      <c r="E4110" s="214" t="s">
        <v>44</v>
      </c>
      <c r="F4110" s="215" t="s">
        <v>1996</v>
      </c>
      <c r="G4110" s="213"/>
      <c r="H4110" s="214" t="s">
        <v>44</v>
      </c>
      <c r="I4110" s="216"/>
      <c r="J4110" s="213"/>
      <c r="K4110" s="213"/>
      <c r="L4110" s="217"/>
      <c r="M4110" s="218"/>
      <c r="N4110" s="219"/>
      <c r="O4110" s="219"/>
      <c r="P4110" s="219"/>
      <c r="Q4110" s="219"/>
      <c r="R4110" s="219"/>
      <c r="S4110" s="219"/>
      <c r="T4110" s="220"/>
      <c r="AT4110" s="221" t="s">
        <v>272</v>
      </c>
      <c r="AU4110" s="221" t="s">
        <v>91</v>
      </c>
      <c r="AV4110" s="13" t="s">
        <v>89</v>
      </c>
      <c r="AW4110" s="13" t="s">
        <v>38</v>
      </c>
      <c r="AX4110" s="13" t="s">
        <v>82</v>
      </c>
      <c r="AY4110" s="221" t="s">
        <v>262</v>
      </c>
    </row>
    <row r="4111" spans="1:65" s="13" customFormat="1" ht="10">
      <c r="B4111" s="212"/>
      <c r="C4111" s="213"/>
      <c r="D4111" s="208" t="s">
        <v>272</v>
      </c>
      <c r="E4111" s="214" t="s">
        <v>44</v>
      </c>
      <c r="F4111" s="215" t="s">
        <v>1791</v>
      </c>
      <c r="G4111" s="213"/>
      <c r="H4111" s="214" t="s">
        <v>44</v>
      </c>
      <c r="I4111" s="216"/>
      <c r="J4111" s="213"/>
      <c r="K4111" s="213"/>
      <c r="L4111" s="217"/>
      <c r="M4111" s="218"/>
      <c r="N4111" s="219"/>
      <c r="O4111" s="219"/>
      <c r="P4111" s="219"/>
      <c r="Q4111" s="219"/>
      <c r="R4111" s="219"/>
      <c r="S4111" s="219"/>
      <c r="T4111" s="220"/>
      <c r="AT4111" s="221" t="s">
        <v>272</v>
      </c>
      <c r="AU4111" s="221" t="s">
        <v>91</v>
      </c>
      <c r="AV4111" s="13" t="s">
        <v>89</v>
      </c>
      <c r="AW4111" s="13" t="s">
        <v>38</v>
      </c>
      <c r="AX4111" s="13" t="s">
        <v>82</v>
      </c>
      <c r="AY4111" s="221" t="s">
        <v>262</v>
      </c>
    </row>
    <row r="4112" spans="1:65" s="15" customFormat="1" ht="10">
      <c r="B4112" s="233"/>
      <c r="C4112" s="234"/>
      <c r="D4112" s="208" t="s">
        <v>272</v>
      </c>
      <c r="E4112" s="235" t="s">
        <v>44</v>
      </c>
      <c r="F4112" s="236" t="s">
        <v>391</v>
      </c>
      <c r="G4112" s="234"/>
      <c r="H4112" s="237">
        <v>10</v>
      </c>
      <c r="I4112" s="238"/>
      <c r="J4112" s="234"/>
      <c r="K4112" s="234"/>
      <c r="L4112" s="239"/>
      <c r="M4112" s="240"/>
      <c r="N4112" s="241"/>
      <c r="O4112" s="241"/>
      <c r="P4112" s="241"/>
      <c r="Q4112" s="241"/>
      <c r="R4112" s="241"/>
      <c r="S4112" s="241"/>
      <c r="T4112" s="242"/>
      <c r="AT4112" s="243" t="s">
        <v>272</v>
      </c>
      <c r="AU4112" s="243" t="s">
        <v>91</v>
      </c>
      <c r="AV4112" s="15" t="s">
        <v>91</v>
      </c>
      <c r="AW4112" s="15" t="s">
        <v>38</v>
      </c>
      <c r="AX4112" s="15" t="s">
        <v>89</v>
      </c>
      <c r="AY4112" s="243" t="s">
        <v>262</v>
      </c>
    </row>
    <row r="4113" spans="1:65" s="2" customFormat="1" ht="16.5" customHeight="1">
      <c r="A4113" s="37"/>
      <c r="B4113" s="38"/>
      <c r="C4113" s="195" t="s">
        <v>1997</v>
      </c>
      <c r="D4113" s="195" t="s">
        <v>264</v>
      </c>
      <c r="E4113" s="196" t="s">
        <v>1998</v>
      </c>
      <c r="F4113" s="197" t="s">
        <v>1999</v>
      </c>
      <c r="G4113" s="198" t="s">
        <v>518</v>
      </c>
      <c r="H4113" s="199">
        <v>2</v>
      </c>
      <c r="I4113" s="200"/>
      <c r="J4113" s="201">
        <f>ROUND(I4113*H4113,2)</f>
        <v>0</v>
      </c>
      <c r="K4113" s="197" t="s">
        <v>268</v>
      </c>
      <c r="L4113" s="42"/>
      <c r="M4113" s="202" t="s">
        <v>44</v>
      </c>
      <c r="N4113" s="203" t="s">
        <v>53</v>
      </c>
      <c r="O4113" s="67"/>
      <c r="P4113" s="204">
        <f>O4113*H4113</f>
        <v>0</v>
      </c>
      <c r="Q4113" s="204">
        <v>2.9E-4</v>
      </c>
      <c r="R4113" s="204">
        <f>Q4113*H4113</f>
        <v>5.8E-4</v>
      </c>
      <c r="S4113" s="204">
        <v>0</v>
      </c>
      <c r="T4113" s="205">
        <f>S4113*H4113</f>
        <v>0</v>
      </c>
      <c r="U4113" s="37"/>
      <c r="V4113" s="37"/>
      <c r="W4113" s="37"/>
      <c r="X4113" s="37"/>
      <c r="Y4113" s="37"/>
      <c r="Z4113" s="37"/>
      <c r="AA4113" s="37"/>
      <c r="AB4113" s="37"/>
      <c r="AC4113" s="37"/>
      <c r="AD4113" s="37"/>
      <c r="AE4113" s="37"/>
      <c r="AR4113" s="206" t="s">
        <v>442</v>
      </c>
      <c r="AT4113" s="206" t="s">
        <v>264</v>
      </c>
      <c r="AU4113" s="206" t="s">
        <v>91</v>
      </c>
      <c r="AY4113" s="19" t="s">
        <v>262</v>
      </c>
      <c r="BE4113" s="207">
        <f>IF(N4113="základní",J4113,0)</f>
        <v>0</v>
      </c>
      <c r="BF4113" s="207">
        <f>IF(N4113="snížená",J4113,0)</f>
        <v>0</v>
      </c>
      <c r="BG4113" s="207">
        <f>IF(N4113="zákl. přenesená",J4113,0)</f>
        <v>0</v>
      </c>
      <c r="BH4113" s="207">
        <f>IF(N4113="sníž. přenesená",J4113,0)</f>
        <v>0</v>
      </c>
      <c r="BI4113" s="207">
        <f>IF(N4113="nulová",J4113,0)</f>
        <v>0</v>
      </c>
      <c r="BJ4113" s="19" t="s">
        <v>89</v>
      </c>
      <c r="BK4113" s="207">
        <f>ROUND(I4113*H4113,2)</f>
        <v>0</v>
      </c>
      <c r="BL4113" s="19" t="s">
        <v>442</v>
      </c>
      <c r="BM4113" s="206" t="s">
        <v>2000</v>
      </c>
    </row>
    <row r="4114" spans="1:65" s="13" customFormat="1" ht="10">
      <c r="B4114" s="212"/>
      <c r="C4114" s="213"/>
      <c r="D4114" s="208" t="s">
        <v>272</v>
      </c>
      <c r="E4114" s="214" t="s">
        <v>44</v>
      </c>
      <c r="F4114" s="215" t="s">
        <v>2001</v>
      </c>
      <c r="G4114" s="213"/>
      <c r="H4114" s="214" t="s">
        <v>44</v>
      </c>
      <c r="I4114" s="216"/>
      <c r="J4114" s="213"/>
      <c r="K4114" s="213"/>
      <c r="L4114" s="217"/>
      <c r="M4114" s="218"/>
      <c r="N4114" s="219"/>
      <c r="O4114" s="219"/>
      <c r="P4114" s="219"/>
      <c r="Q4114" s="219"/>
      <c r="R4114" s="219"/>
      <c r="S4114" s="219"/>
      <c r="T4114" s="220"/>
      <c r="AT4114" s="221" t="s">
        <v>272</v>
      </c>
      <c r="AU4114" s="221" t="s">
        <v>91</v>
      </c>
      <c r="AV4114" s="13" t="s">
        <v>89</v>
      </c>
      <c r="AW4114" s="13" t="s">
        <v>38</v>
      </c>
      <c r="AX4114" s="13" t="s">
        <v>82</v>
      </c>
      <c r="AY4114" s="221" t="s">
        <v>262</v>
      </c>
    </row>
    <row r="4115" spans="1:65" s="13" customFormat="1" ht="10">
      <c r="B4115" s="212"/>
      <c r="C4115" s="213"/>
      <c r="D4115" s="208" t="s">
        <v>272</v>
      </c>
      <c r="E4115" s="214" t="s">
        <v>44</v>
      </c>
      <c r="F4115" s="215" t="s">
        <v>1791</v>
      </c>
      <c r="G4115" s="213"/>
      <c r="H4115" s="214" t="s">
        <v>44</v>
      </c>
      <c r="I4115" s="216"/>
      <c r="J4115" s="213"/>
      <c r="K4115" s="213"/>
      <c r="L4115" s="217"/>
      <c r="M4115" s="218"/>
      <c r="N4115" s="219"/>
      <c r="O4115" s="219"/>
      <c r="P4115" s="219"/>
      <c r="Q4115" s="219"/>
      <c r="R4115" s="219"/>
      <c r="S4115" s="219"/>
      <c r="T4115" s="220"/>
      <c r="AT4115" s="221" t="s">
        <v>272</v>
      </c>
      <c r="AU4115" s="221" t="s">
        <v>91</v>
      </c>
      <c r="AV4115" s="13" t="s">
        <v>89</v>
      </c>
      <c r="AW4115" s="13" t="s">
        <v>38</v>
      </c>
      <c r="AX4115" s="13" t="s">
        <v>82</v>
      </c>
      <c r="AY4115" s="221" t="s">
        <v>262</v>
      </c>
    </row>
    <row r="4116" spans="1:65" s="15" customFormat="1" ht="10">
      <c r="B4116" s="233"/>
      <c r="C4116" s="234"/>
      <c r="D4116" s="208" t="s">
        <v>272</v>
      </c>
      <c r="E4116" s="235" t="s">
        <v>44</v>
      </c>
      <c r="F4116" s="236" t="s">
        <v>91</v>
      </c>
      <c r="G4116" s="234"/>
      <c r="H4116" s="237">
        <v>2</v>
      </c>
      <c r="I4116" s="238"/>
      <c r="J4116" s="234"/>
      <c r="K4116" s="234"/>
      <c r="L4116" s="239"/>
      <c r="M4116" s="240"/>
      <c r="N4116" s="241"/>
      <c r="O4116" s="241"/>
      <c r="P4116" s="241"/>
      <c r="Q4116" s="241"/>
      <c r="R4116" s="241"/>
      <c r="S4116" s="241"/>
      <c r="T4116" s="242"/>
      <c r="AT4116" s="243" t="s">
        <v>272</v>
      </c>
      <c r="AU4116" s="243" t="s">
        <v>91</v>
      </c>
      <c r="AV4116" s="15" t="s">
        <v>91</v>
      </c>
      <c r="AW4116" s="15" t="s">
        <v>38</v>
      </c>
      <c r="AX4116" s="15" t="s">
        <v>89</v>
      </c>
      <c r="AY4116" s="243" t="s">
        <v>262</v>
      </c>
    </row>
    <row r="4117" spans="1:65" s="2" customFormat="1" ht="21.75" customHeight="1">
      <c r="A4117" s="37"/>
      <c r="B4117" s="38"/>
      <c r="C4117" s="195" t="s">
        <v>2002</v>
      </c>
      <c r="D4117" s="195" t="s">
        <v>264</v>
      </c>
      <c r="E4117" s="196" t="s">
        <v>2003</v>
      </c>
      <c r="F4117" s="197" t="s">
        <v>2004</v>
      </c>
      <c r="G4117" s="198" t="s">
        <v>406</v>
      </c>
      <c r="H4117" s="199">
        <v>1.4E-2</v>
      </c>
      <c r="I4117" s="200"/>
      <c r="J4117" s="201">
        <f>ROUND(I4117*H4117,2)</f>
        <v>0</v>
      </c>
      <c r="K4117" s="197" t="s">
        <v>268</v>
      </c>
      <c r="L4117" s="42"/>
      <c r="M4117" s="202" t="s">
        <v>44</v>
      </c>
      <c r="N4117" s="203" t="s">
        <v>53</v>
      </c>
      <c r="O4117" s="67"/>
      <c r="P4117" s="204">
        <f>O4117*H4117</f>
        <v>0</v>
      </c>
      <c r="Q4117" s="204">
        <v>0</v>
      </c>
      <c r="R4117" s="204">
        <f>Q4117*H4117</f>
        <v>0</v>
      </c>
      <c r="S4117" s="204">
        <v>0</v>
      </c>
      <c r="T4117" s="205">
        <f>S4117*H4117</f>
        <v>0</v>
      </c>
      <c r="U4117" s="37"/>
      <c r="V4117" s="37"/>
      <c r="W4117" s="37"/>
      <c r="X4117" s="37"/>
      <c r="Y4117" s="37"/>
      <c r="Z4117" s="37"/>
      <c r="AA4117" s="37"/>
      <c r="AB4117" s="37"/>
      <c r="AC4117" s="37"/>
      <c r="AD4117" s="37"/>
      <c r="AE4117" s="37"/>
      <c r="AR4117" s="206" t="s">
        <v>442</v>
      </c>
      <c r="AT4117" s="206" t="s">
        <v>264</v>
      </c>
      <c r="AU4117" s="206" t="s">
        <v>91</v>
      </c>
      <c r="AY4117" s="19" t="s">
        <v>262</v>
      </c>
      <c r="BE4117" s="207">
        <f>IF(N4117="základní",J4117,0)</f>
        <v>0</v>
      </c>
      <c r="BF4117" s="207">
        <f>IF(N4117="snížená",J4117,0)</f>
        <v>0</v>
      </c>
      <c r="BG4117" s="207">
        <f>IF(N4117="zákl. přenesená",J4117,0)</f>
        <v>0</v>
      </c>
      <c r="BH4117" s="207">
        <f>IF(N4117="sníž. přenesená",J4117,0)</f>
        <v>0</v>
      </c>
      <c r="BI4117" s="207">
        <f>IF(N4117="nulová",J4117,0)</f>
        <v>0</v>
      </c>
      <c r="BJ4117" s="19" t="s">
        <v>89</v>
      </c>
      <c r="BK4117" s="207">
        <f>ROUND(I4117*H4117,2)</f>
        <v>0</v>
      </c>
      <c r="BL4117" s="19" t="s">
        <v>442</v>
      </c>
      <c r="BM4117" s="206" t="s">
        <v>2005</v>
      </c>
    </row>
    <row r="4118" spans="1:65" s="2" customFormat="1" ht="72">
      <c r="A4118" s="37"/>
      <c r="B4118" s="38"/>
      <c r="C4118" s="39"/>
      <c r="D4118" s="208" t="s">
        <v>270</v>
      </c>
      <c r="E4118" s="39"/>
      <c r="F4118" s="209" t="s">
        <v>1695</v>
      </c>
      <c r="G4118" s="39"/>
      <c r="H4118" s="39"/>
      <c r="I4118" s="118"/>
      <c r="J4118" s="39"/>
      <c r="K4118" s="39"/>
      <c r="L4118" s="42"/>
      <c r="M4118" s="210"/>
      <c r="N4118" s="211"/>
      <c r="O4118" s="67"/>
      <c r="P4118" s="67"/>
      <c r="Q4118" s="67"/>
      <c r="R4118" s="67"/>
      <c r="S4118" s="67"/>
      <c r="T4118" s="68"/>
      <c r="U4118" s="37"/>
      <c r="V4118" s="37"/>
      <c r="W4118" s="37"/>
      <c r="X4118" s="37"/>
      <c r="Y4118" s="37"/>
      <c r="Z4118" s="37"/>
      <c r="AA4118" s="37"/>
      <c r="AB4118" s="37"/>
      <c r="AC4118" s="37"/>
      <c r="AD4118" s="37"/>
      <c r="AE4118" s="37"/>
      <c r="AT4118" s="19" t="s">
        <v>270</v>
      </c>
      <c r="AU4118" s="19" t="s">
        <v>91</v>
      </c>
    </row>
    <row r="4119" spans="1:65" s="12" customFormat="1" ht="22.75" customHeight="1">
      <c r="B4119" s="179"/>
      <c r="C4119" s="180"/>
      <c r="D4119" s="181" t="s">
        <v>81</v>
      </c>
      <c r="E4119" s="193" t="s">
        <v>2006</v>
      </c>
      <c r="F4119" s="193" t="s">
        <v>155</v>
      </c>
      <c r="G4119" s="180"/>
      <c r="H4119" s="180"/>
      <c r="I4119" s="183"/>
      <c r="J4119" s="194">
        <f>BK4119</f>
        <v>0</v>
      </c>
      <c r="K4119" s="180"/>
      <c r="L4119" s="185"/>
      <c r="M4119" s="186"/>
      <c r="N4119" s="187"/>
      <c r="O4119" s="187"/>
      <c r="P4119" s="188">
        <f>SUM(P4120:P4134)</f>
        <v>0</v>
      </c>
      <c r="Q4119" s="187"/>
      <c r="R4119" s="188">
        <f>SUM(R4120:R4134)</f>
        <v>2.8000000000000001E-2</v>
      </c>
      <c r="S4119" s="187"/>
      <c r="T4119" s="189">
        <f>SUM(T4120:T4134)</f>
        <v>0</v>
      </c>
      <c r="AR4119" s="190" t="s">
        <v>91</v>
      </c>
      <c r="AT4119" s="191" t="s">
        <v>81</v>
      </c>
      <c r="AU4119" s="191" t="s">
        <v>89</v>
      </c>
      <c r="AY4119" s="190" t="s">
        <v>262</v>
      </c>
      <c r="BK4119" s="192">
        <f>SUM(BK4120:BK4134)</f>
        <v>0</v>
      </c>
    </row>
    <row r="4120" spans="1:65" s="2" customFormat="1" ht="16.5" customHeight="1">
      <c r="A4120" s="37"/>
      <c r="B4120" s="38"/>
      <c r="C4120" s="195" t="s">
        <v>2007</v>
      </c>
      <c r="D4120" s="195" t="s">
        <v>264</v>
      </c>
      <c r="E4120" s="196" t="s">
        <v>2008</v>
      </c>
      <c r="F4120" s="197" t="s">
        <v>2009</v>
      </c>
      <c r="G4120" s="198" t="s">
        <v>518</v>
      </c>
      <c r="H4120" s="199">
        <v>1</v>
      </c>
      <c r="I4120" s="200"/>
      <c r="J4120" s="201">
        <f>ROUND(I4120*H4120,2)</f>
        <v>0</v>
      </c>
      <c r="K4120" s="197" t="s">
        <v>44</v>
      </c>
      <c r="L4120" s="42"/>
      <c r="M4120" s="202" t="s">
        <v>44</v>
      </c>
      <c r="N4120" s="203" t="s">
        <v>53</v>
      </c>
      <c r="O4120" s="67"/>
      <c r="P4120" s="204">
        <f>O4120*H4120</f>
        <v>0</v>
      </c>
      <c r="Q4120" s="204">
        <v>0</v>
      </c>
      <c r="R4120" s="204">
        <f>Q4120*H4120</f>
        <v>0</v>
      </c>
      <c r="S4120" s="204">
        <v>0</v>
      </c>
      <c r="T4120" s="205">
        <f>S4120*H4120</f>
        <v>0</v>
      </c>
      <c r="U4120" s="37"/>
      <c r="V4120" s="37"/>
      <c r="W4120" s="37"/>
      <c r="X4120" s="37"/>
      <c r="Y4120" s="37"/>
      <c r="Z4120" s="37"/>
      <c r="AA4120" s="37"/>
      <c r="AB4120" s="37"/>
      <c r="AC4120" s="37"/>
      <c r="AD4120" s="37"/>
      <c r="AE4120" s="37"/>
      <c r="AR4120" s="206" t="s">
        <v>442</v>
      </c>
      <c r="AT4120" s="206" t="s">
        <v>264</v>
      </c>
      <c r="AU4120" s="206" t="s">
        <v>91</v>
      </c>
      <c r="AY4120" s="19" t="s">
        <v>262</v>
      </c>
      <c r="BE4120" s="207">
        <f>IF(N4120="základní",J4120,0)</f>
        <v>0</v>
      </c>
      <c r="BF4120" s="207">
        <f>IF(N4120="snížená",J4120,0)</f>
        <v>0</v>
      </c>
      <c r="BG4120" s="207">
        <f>IF(N4120="zákl. přenesená",J4120,0)</f>
        <v>0</v>
      </c>
      <c r="BH4120" s="207">
        <f>IF(N4120="sníž. přenesená",J4120,0)</f>
        <v>0</v>
      </c>
      <c r="BI4120" s="207">
        <f>IF(N4120="nulová",J4120,0)</f>
        <v>0</v>
      </c>
      <c r="BJ4120" s="19" t="s">
        <v>89</v>
      </c>
      <c r="BK4120" s="207">
        <f>ROUND(I4120*H4120,2)</f>
        <v>0</v>
      </c>
      <c r="BL4120" s="19" t="s">
        <v>442</v>
      </c>
      <c r="BM4120" s="206" t="s">
        <v>2010</v>
      </c>
    </row>
    <row r="4121" spans="1:65" s="2" customFormat="1" ht="18">
      <c r="A4121" s="37"/>
      <c r="B4121" s="38"/>
      <c r="C4121" s="39"/>
      <c r="D4121" s="208" t="s">
        <v>421</v>
      </c>
      <c r="E4121" s="39"/>
      <c r="F4121" s="209" t="s">
        <v>2011</v>
      </c>
      <c r="G4121" s="39"/>
      <c r="H4121" s="39"/>
      <c r="I4121" s="118"/>
      <c r="J4121" s="39"/>
      <c r="K4121" s="39"/>
      <c r="L4121" s="42"/>
      <c r="M4121" s="210"/>
      <c r="N4121" s="211"/>
      <c r="O4121" s="67"/>
      <c r="P4121" s="67"/>
      <c r="Q4121" s="67"/>
      <c r="R4121" s="67"/>
      <c r="S4121" s="67"/>
      <c r="T4121" s="68"/>
      <c r="U4121" s="37"/>
      <c r="V4121" s="37"/>
      <c r="W4121" s="37"/>
      <c r="X4121" s="37"/>
      <c r="Y4121" s="37"/>
      <c r="Z4121" s="37"/>
      <c r="AA4121" s="37"/>
      <c r="AB4121" s="37"/>
      <c r="AC4121" s="37"/>
      <c r="AD4121" s="37"/>
      <c r="AE4121" s="37"/>
      <c r="AT4121" s="19" t="s">
        <v>421</v>
      </c>
      <c r="AU4121" s="19" t="s">
        <v>91</v>
      </c>
    </row>
    <row r="4122" spans="1:65" s="13" customFormat="1" ht="10">
      <c r="B4122" s="212"/>
      <c r="C4122" s="213"/>
      <c r="D4122" s="208" t="s">
        <v>272</v>
      </c>
      <c r="E4122" s="214" t="s">
        <v>44</v>
      </c>
      <c r="F4122" s="215" t="s">
        <v>2012</v>
      </c>
      <c r="G4122" s="213"/>
      <c r="H4122" s="214" t="s">
        <v>44</v>
      </c>
      <c r="I4122" s="216"/>
      <c r="J4122" s="213"/>
      <c r="K4122" s="213"/>
      <c r="L4122" s="217"/>
      <c r="M4122" s="218"/>
      <c r="N4122" s="219"/>
      <c r="O4122" s="219"/>
      <c r="P4122" s="219"/>
      <c r="Q4122" s="219"/>
      <c r="R4122" s="219"/>
      <c r="S4122" s="219"/>
      <c r="T4122" s="220"/>
      <c r="AT4122" s="221" t="s">
        <v>272</v>
      </c>
      <c r="AU4122" s="221" t="s">
        <v>91</v>
      </c>
      <c r="AV4122" s="13" t="s">
        <v>89</v>
      </c>
      <c r="AW4122" s="13" t="s">
        <v>38</v>
      </c>
      <c r="AX4122" s="13" t="s">
        <v>82</v>
      </c>
      <c r="AY4122" s="221" t="s">
        <v>262</v>
      </c>
    </row>
    <row r="4123" spans="1:65" s="13" customFormat="1" ht="30">
      <c r="B4123" s="212"/>
      <c r="C4123" s="213"/>
      <c r="D4123" s="208" t="s">
        <v>272</v>
      </c>
      <c r="E4123" s="214" t="s">
        <v>44</v>
      </c>
      <c r="F4123" s="215" t="s">
        <v>2013</v>
      </c>
      <c r="G4123" s="213"/>
      <c r="H4123" s="214" t="s">
        <v>44</v>
      </c>
      <c r="I4123" s="216"/>
      <c r="J4123" s="213"/>
      <c r="K4123" s="213"/>
      <c r="L4123" s="217"/>
      <c r="M4123" s="218"/>
      <c r="N4123" s="219"/>
      <c r="O4123" s="219"/>
      <c r="P4123" s="219"/>
      <c r="Q4123" s="219"/>
      <c r="R4123" s="219"/>
      <c r="S4123" s="219"/>
      <c r="T4123" s="220"/>
      <c r="AT4123" s="221" t="s">
        <v>272</v>
      </c>
      <c r="AU4123" s="221" t="s">
        <v>91</v>
      </c>
      <c r="AV4123" s="13" t="s">
        <v>89</v>
      </c>
      <c r="AW4123" s="13" t="s">
        <v>38</v>
      </c>
      <c r="AX4123" s="13" t="s">
        <v>82</v>
      </c>
      <c r="AY4123" s="221" t="s">
        <v>262</v>
      </c>
    </row>
    <row r="4124" spans="1:65" s="13" customFormat="1" ht="10">
      <c r="B4124" s="212"/>
      <c r="C4124" s="213"/>
      <c r="D4124" s="208" t="s">
        <v>272</v>
      </c>
      <c r="E4124" s="214" t="s">
        <v>44</v>
      </c>
      <c r="F4124" s="215" t="s">
        <v>1803</v>
      </c>
      <c r="G4124" s="213"/>
      <c r="H4124" s="214" t="s">
        <v>44</v>
      </c>
      <c r="I4124" s="216"/>
      <c r="J4124" s="213"/>
      <c r="K4124" s="213"/>
      <c r="L4124" s="217"/>
      <c r="M4124" s="218"/>
      <c r="N4124" s="219"/>
      <c r="O4124" s="219"/>
      <c r="P4124" s="219"/>
      <c r="Q4124" s="219"/>
      <c r="R4124" s="219"/>
      <c r="S4124" s="219"/>
      <c r="T4124" s="220"/>
      <c r="AT4124" s="221" t="s">
        <v>272</v>
      </c>
      <c r="AU4124" s="221" t="s">
        <v>91</v>
      </c>
      <c r="AV4124" s="13" t="s">
        <v>89</v>
      </c>
      <c r="AW4124" s="13" t="s">
        <v>38</v>
      </c>
      <c r="AX4124" s="13" t="s">
        <v>82</v>
      </c>
      <c r="AY4124" s="221" t="s">
        <v>262</v>
      </c>
    </row>
    <row r="4125" spans="1:65" s="15" customFormat="1" ht="10">
      <c r="B4125" s="233"/>
      <c r="C4125" s="234"/>
      <c r="D4125" s="208" t="s">
        <v>272</v>
      </c>
      <c r="E4125" s="235" t="s">
        <v>44</v>
      </c>
      <c r="F4125" s="236" t="s">
        <v>89</v>
      </c>
      <c r="G4125" s="234"/>
      <c r="H4125" s="237">
        <v>1</v>
      </c>
      <c r="I4125" s="238"/>
      <c r="J4125" s="234"/>
      <c r="K4125" s="234"/>
      <c r="L4125" s="239"/>
      <c r="M4125" s="240"/>
      <c r="N4125" s="241"/>
      <c r="O4125" s="241"/>
      <c r="P4125" s="241"/>
      <c r="Q4125" s="241"/>
      <c r="R4125" s="241"/>
      <c r="S4125" s="241"/>
      <c r="T4125" s="242"/>
      <c r="AT4125" s="243" t="s">
        <v>272</v>
      </c>
      <c r="AU4125" s="243" t="s">
        <v>91</v>
      </c>
      <c r="AV4125" s="15" t="s">
        <v>91</v>
      </c>
      <c r="AW4125" s="15" t="s">
        <v>38</v>
      </c>
      <c r="AX4125" s="15" t="s">
        <v>82</v>
      </c>
      <c r="AY4125" s="243" t="s">
        <v>262</v>
      </c>
    </row>
    <row r="4126" spans="1:65" s="13" customFormat="1" ht="20">
      <c r="B4126" s="212"/>
      <c r="C4126" s="213"/>
      <c r="D4126" s="208" t="s">
        <v>272</v>
      </c>
      <c r="E4126" s="214" t="s">
        <v>44</v>
      </c>
      <c r="F4126" s="215" t="s">
        <v>2014</v>
      </c>
      <c r="G4126" s="213"/>
      <c r="H4126" s="214" t="s">
        <v>44</v>
      </c>
      <c r="I4126" s="216"/>
      <c r="J4126" s="213"/>
      <c r="K4126" s="213"/>
      <c r="L4126" s="217"/>
      <c r="M4126" s="218"/>
      <c r="N4126" s="219"/>
      <c r="O4126" s="219"/>
      <c r="P4126" s="219"/>
      <c r="Q4126" s="219"/>
      <c r="R4126" s="219"/>
      <c r="S4126" s="219"/>
      <c r="T4126" s="220"/>
      <c r="AT4126" s="221" t="s">
        <v>272</v>
      </c>
      <c r="AU4126" s="221" t="s">
        <v>91</v>
      </c>
      <c r="AV4126" s="13" t="s">
        <v>89</v>
      </c>
      <c r="AW4126" s="13" t="s">
        <v>38</v>
      </c>
      <c r="AX4126" s="13" t="s">
        <v>82</v>
      </c>
      <c r="AY4126" s="221" t="s">
        <v>262</v>
      </c>
    </row>
    <row r="4127" spans="1:65" s="16" customFormat="1" ht="10">
      <c r="B4127" s="244"/>
      <c r="C4127" s="245"/>
      <c r="D4127" s="208" t="s">
        <v>272</v>
      </c>
      <c r="E4127" s="246" t="s">
        <v>44</v>
      </c>
      <c r="F4127" s="247" t="s">
        <v>291</v>
      </c>
      <c r="G4127" s="245"/>
      <c r="H4127" s="248">
        <v>1</v>
      </c>
      <c r="I4127" s="249"/>
      <c r="J4127" s="245"/>
      <c r="K4127" s="245"/>
      <c r="L4127" s="250"/>
      <c r="M4127" s="251"/>
      <c r="N4127" s="252"/>
      <c r="O4127" s="252"/>
      <c r="P4127" s="252"/>
      <c r="Q4127" s="252"/>
      <c r="R4127" s="252"/>
      <c r="S4127" s="252"/>
      <c r="T4127" s="253"/>
      <c r="AT4127" s="254" t="s">
        <v>272</v>
      </c>
      <c r="AU4127" s="254" t="s">
        <v>91</v>
      </c>
      <c r="AV4127" s="16" t="s">
        <v>104</v>
      </c>
      <c r="AW4127" s="16" t="s">
        <v>38</v>
      </c>
      <c r="AX4127" s="16" t="s">
        <v>89</v>
      </c>
      <c r="AY4127" s="254" t="s">
        <v>262</v>
      </c>
    </row>
    <row r="4128" spans="1:65" s="2" customFormat="1" ht="21.75" customHeight="1">
      <c r="A4128" s="37"/>
      <c r="B4128" s="38"/>
      <c r="C4128" s="255" t="s">
        <v>2015</v>
      </c>
      <c r="D4128" s="255" t="s">
        <v>633</v>
      </c>
      <c r="E4128" s="256" t="s">
        <v>2016</v>
      </c>
      <c r="F4128" s="257" t="s">
        <v>2017</v>
      </c>
      <c r="G4128" s="258" t="s">
        <v>518</v>
      </c>
      <c r="H4128" s="259">
        <v>1</v>
      </c>
      <c r="I4128" s="260"/>
      <c r="J4128" s="261">
        <f>ROUND(I4128*H4128,2)</f>
        <v>0</v>
      </c>
      <c r="K4128" s="257" t="s">
        <v>44</v>
      </c>
      <c r="L4128" s="262"/>
      <c r="M4128" s="263" t="s">
        <v>44</v>
      </c>
      <c r="N4128" s="264" t="s">
        <v>53</v>
      </c>
      <c r="O4128" s="67"/>
      <c r="P4128" s="204">
        <f>O4128*H4128</f>
        <v>0</v>
      </c>
      <c r="Q4128" s="204">
        <v>2.8000000000000001E-2</v>
      </c>
      <c r="R4128" s="204">
        <f>Q4128*H4128</f>
        <v>2.8000000000000001E-2</v>
      </c>
      <c r="S4128" s="204">
        <v>0</v>
      </c>
      <c r="T4128" s="205">
        <f>S4128*H4128</f>
        <v>0</v>
      </c>
      <c r="U4128" s="37"/>
      <c r="V4128" s="37"/>
      <c r="W4128" s="37"/>
      <c r="X4128" s="37"/>
      <c r="Y4128" s="37"/>
      <c r="Z4128" s="37"/>
      <c r="AA4128" s="37"/>
      <c r="AB4128" s="37"/>
      <c r="AC4128" s="37"/>
      <c r="AD4128" s="37"/>
      <c r="AE4128" s="37"/>
      <c r="AR4128" s="206" t="s">
        <v>619</v>
      </c>
      <c r="AT4128" s="206" t="s">
        <v>633</v>
      </c>
      <c r="AU4128" s="206" t="s">
        <v>91</v>
      </c>
      <c r="AY4128" s="19" t="s">
        <v>262</v>
      </c>
      <c r="BE4128" s="207">
        <f>IF(N4128="základní",J4128,0)</f>
        <v>0</v>
      </c>
      <c r="BF4128" s="207">
        <f>IF(N4128="snížená",J4128,0)</f>
        <v>0</v>
      </c>
      <c r="BG4128" s="207">
        <f>IF(N4128="zákl. přenesená",J4128,0)</f>
        <v>0</v>
      </c>
      <c r="BH4128" s="207">
        <f>IF(N4128="sníž. přenesená",J4128,0)</f>
        <v>0</v>
      </c>
      <c r="BI4128" s="207">
        <f>IF(N4128="nulová",J4128,0)</f>
        <v>0</v>
      </c>
      <c r="BJ4128" s="19" t="s">
        <v>89</v>
      </c>
      <c r="BK4128" s="207">
        <f>ROUND(I4128*H4128,2)</f>
        <v>0</v>
      </c>
      <c r="BL4128" s="19" t="s">
        <v>442</v>
      </c>
      <c r="BM4128" s="206" t="s">
        <v>2018</v>
      </c>
    </row>
    <row r="4129" spans="1:65" s="13" customFormat="1" ht="10">
      <c r="B4129" s="212"/>
      <c r="C4129" s="213"/>
      <c r="D4129" s="208" t="s">
        <v>272</v>
      </c>
      <c r="E4129" s="214" t="s">
        <v>44</v>
      </c>
      <c r="F4129" s="215" t="s">
        <v>2012</v>
      </c>
      <c r="G4129" s="213"/>
      <c r="H4129" s="214" t="s">
        <v>44</v>
      </c>
      <c r="I4129" s="216"/>
      <c r="J4129" s="213"/>
      <c r="K4129" s="213"/>
      <c r="L4129" s="217"/>
      <c r="M4129" s="218"/>
      <c r="N4129" s="219"/>
      <c r="O4129" s="219"/>
      <c r="P4129" s="219"/>
      <c r="Q4129" s="219"/>
      <c r="R4129" s="219"/>
      <c r="S4129" s="219"/>
      <c r="T4129" s="220"/>
      <c r="AT4129" s="221" t="s">
        <v>272</v>
      </c>
      <c r="AU4129" s="221" t="s">
        <v>91</v>
      </c>
      <c r="AV4129" s="13" t="s">
        <v>89</v>
      </c>
      <c r="AW4129" s="13" t="s">
        <v>38</v>
      </c>
      <c r="AX4129" s="13" t="s">
        <v>82</v>
      </c>
      <c r="AY4129" s="221" t="s">
        <v>262</v>
      </c>
    </row>
    <row r="4130" spans="1:65" s="13" customFormat="1" ht="30">
      <c r="B4130" s="212"/>
      <c r="C4130" s="213"/>
      <c r="D4130" s="208" t="s">
        <v>272</v>
      </c>
      <c r="E4130" s="214" t="s">
        <v>44</v>
      </c>
      <c r="F4130" s="215" t="s">
        <v>2013</v>
      </c>
      <c r="G4130" s="213"/>
      <c r="H4130" s="214" t="s">
        <v>44</v>
      </c>
      <c r="I4130" s="216"/>
      <c r="J4130" s="213"/>
      <c r="K4130" s="213"/>
      <c r="L4130" s="217"/>
      <c r="M4130" s="218"/>
      <c r="N4130" s="219"/>
      <c r="O4130" s="219"/>
      <c r="P4130" s="219"/>
      <c r="Q4130" s="219"/>
      <c r="R4130" s="219"/>
      <c r="S4130" s="219"/>
      <c r="T4130" s="220"/>
      <c r="AT4130" s="221" t="s">
        <v>272</v>
      </c>
      <c r="AU4130" s="221" t="s">
        <v>91</v>
      </c>
      <c r="AV4130" s="13" t="s">
        <v>89</v>
      </c>
      <c r="AW4130" s="13" t="s">
        <v>38</v>
      </c>
      <c r="AX4130" s="13" t="s">
        <v>82</v>
      </c>
      <c r="AY4130" s="221" t="s">
        <v>262</v>
      </c>
    </row>
    <row r="4131" spans="1:65" s="13" customFormat="1" ht="10">
      <c r="B4131" s="212"/>
      <c r="C4131" s="213"/>
      <c r="D4131" s="208" t="s">
        <v>272</v>
      </c>
      <c r="E4131" s="214" t="s">
        <v>44</v>
      </c>
      <c r="F4131" s="215" t="s">
        <v>1803</v>
      </c>
      <c r="G4131" s="213"/>
      <c r="H4131" s="214" t="s">
        <v>44</v>
      </c>
      <c r="I4131" s="216"/>
      <c r="J4131" s="213"/>
      <c r="K4131" s="213"/>
      <c r="L4131" s="217"/>
      <c r="M4131" s="218"/>
      <c r="N4131" s="219"/>
      <c r="O4131" s="219"/>
      <c r="P4131" s="219"/>
      <c r="Q4131" s="219"/>
      <c r="R4131" s="219"/>
      <c r="S4131" s="219"/>
      <c r="T4131" s="220"/>
      <c r="AT4131" s="221" t="s">
        <v>272</v>
      </c>
      <c r="AU4131" s="221" t="s">
        <v>91</v>
      </c>
      <c r="AV4131" s="13" t="s">
        <v>89</v>
      </c>
      <c r="AW4131" s="13" t="s">
        <v>38</v>
      </c>
      <c r="AX4131" s="13" t="s">
        <v>82</v>
      </c>
      <c r="AY4131" s="221" t="s">
        <v>262</v>
      </c>
    </row>
    <row r="4132" spans="1:65" s="15" customFormat="1" ht="10">
      <c r="B4132" s="233"/>
      <c r="C4132" s="234"/>
      <c r="D4132" s="208" t="s">
        <v>272</v>
      </c>
      <c r="E4132" s="235" t="s">
        <v>44</v>
      </c>
      <c r="F4132" s="236" t="s">
        <v>89</v>
      </c>
      <c r="G4132" s="234"/>
      <c r="H4132" s="237">
        <v>1</v>
      </c>
      <c r="I4132" s="238"/>
      <c r="J4132" s="234"/>
      <c r="K4132" s="234"/>
      <c r="L4132" s="239"/>
      <c r="M4132" s="240"/>
      <c r="N4132" s="241"/>
      <c r="O4132" s="241"/>
      <c r="P4132" s="241"/>
      <c r="Q4132" s="241"/>
      <c r="R4132" s="241"/>
      <c r="S4132" s="241"/>
      <c r="T4132" s="242"/>
      <c r="AT4132" s="243" t="s">
        <v>272</v>
      </c>
      <c r="AU4132" s="243" t="s">
        <v>91</v>
      </c>
      <c r="AV4132" s="15" t="s">
        <v>91</v>
      </c>
      <c r="AW4132" s="15" t="s">
        <v>38</v>
      </c>
      <c r="AX4132" s="15" t="s">
        <v>82</v>
      </c>
      <c r="AY4132" s="243" t="s">
        <v>262</v>
      </c>
    </row>
    <row r="4133" spans="1:65" s="13" customFormat="1" ht="20">
      <c r="B4133" s="212"/>
      <c r="C4133" s="213"/>
      <c r="D4133" s="208" t="s">
        <v>272</v>
      </c>
      <c r="E4133" s="214" t="s">
        <v>44</v>
      </c>
      <c r="F4133" s="215" t="s">
        <v>2014</v>
      </c>
      <c r="G4133" s="213"/>
      <c r="H4133" s="214" t="s">
        <v>44</v>
      </c>
      <c r="I4133" s="216"/>
      <c r="J4133" s="213"/>
      <c r="K4133" s="213"/>
      <c r="L4133" s="217"/>
      <c r="M4133" s="218"/>
      <c r="N4133" s="219"/>
      <c r="O4133" s="219"/>
      <c r="P4133" s="219"/>
      <c r="Q4133" s="219"/>
      <c r="R4133" s="219"/>
      <c r="S4133" s="219"/>
      <c r="T4133" s="220"/>
      <c r="AT4133" s="221" t="s">
        <v>272</v>
      </c>
      <c r="AU4133" s="221" t="s">
        <v>91</v>
      </c>
      <c r="AV4133" s="13" t="s">
        <v>89</v>
      </c>
      <c r="AW4133" s="13" t="s">
        <v>38</v>
      </c>
      <c r="AX4133" s="13" t="s">
        <v>82</v>
      </c>
      <c r="AY4133" s="221" t="s">
        <v>262</v>
      </c>
    </row>
    <row r="4134" spans="1:65" s="16" customFormat="1" ht="10">
      <c r="B4134" s="244"/>
      <c r="C4134" s="245"/>
      <c r="D4134" s="208" t="s">
        <v>272</v>
      </c>
      <c r="E4134" s="246" t="s">
        <v>44</v>
      </c>
      <c r="F4134" s="247" t="s">
        <v>291</v>
      </c>
      <c r="G4134" s="245"/>
      <c r="H4134" s="248">
        <v>1</v>
      </c>
      <c r="I4134" s="249"/>
      <c r="J4134" s="245"/>
      <c r="K4134" s="245"/>
      <c r="L4134" s="250"/>
      <c r="M4134" s="251"/>
      <c r="N4134" s="252"/>
      <c r="O4134" s="252"/>
      <c r="P4134" s="252"/>
      <c r="Q4134" s="252"/>
      <c r="R4134" s="252"/>
      <c r="S4134" s="252"/>
      <c r="T4134" s="253"/>
      <c r="AT4134" s="254" t="s">
        <v>272</v>
      </c>
      <c r="AU4134" s="254" t="s">
        <v>91</v>
      </c>
      <c r="AV4134" s="16" t="s">
        <v>104</v>
      </c>
      <c r="AW4134" s="16" t="s">
        <v>38</v>
      </c>
      <c r="AX4134" s="16" t="s">
        <v>89</v>
      </c>
      <c r="AY4134" s="254" t="s">
        <v>262</v>
      </c>
    </row>
    <row r="4135" spans="1:65" s="12" customFormat="1" ht="22.75" customHeight="1">
      <c r="B4135" s="179"/>
      <c r="C4135" s="180"/>
      <c r="D4135" s="181" t="s">
        <v>81</v>
      </c>
      <c r="E4135" s="193" t="s">
        <v>2019</v>
      </c>
      <c r="F4135" s="193" t="s">
        <v>2020</v>
      </c>
      <c r="G4135" s="180"/>
      <c r="H4135" s="180"/>
      <c r="I4135" s="183"/>
      <c r="J4135" s="194">
        <f>BK4135</f>
        <v>0</v>
      </c>
      <c r="K4135" s="180"/>
      <c r="L4135" s="185"/>
      <c r="M4135" s="186"/>
      <c r="N4135" s="187"/>
      <c r="O4135" s="187"/>
      <c r="P4135" s="188">
        <f>SUM(P4136:P4233)</f>
        <v>0</v>
      </c>
      <c r="Q4135" s="187"/>
      <c r="R4135" s="188">
        <f>SUM(R4136:R4233)</f>
        <v>17.395609120000003</v>
      </c>
      <c r="S4135" s="187"/>
      <c r="T4135" s="189">
        <f>SUM(T4136:T4233)</f>
        <v>0</v>
      </c>
      <c r="AR4135" s="190" t="s">
        <v>91</v>
      </c>
      <c r="AT4135" s="191" t="s">
        <v>81</v>
      </c>
      <c r="AU4135" s="191" t="s">
        <v>89</v>
      </c>
      <c r="AY4135" s="190" t="s">
        <v>262</v>
      </c>
      <c r="BK4135" s="192">
        <f>SUM(BK4136:BK4233)</f>
        <v>0</v>
      </c>
    </row>
    <row r="4136" spans="1:65" s="2" customFormat="1" ht="21.75" customHeight="1">
      <c r="A4136" s="37"/>
      <c r="B4136" s="38"/>
      <c r="C4136" s="195" t="s">
        <v>2021</v>
      </c>
      <c r="D4136" s="195" t="s">
        <v>264</v>
      </c>
      <c r="E4136" s="196" t="s">
        <v>2022</v>
      </c>
      <c r="F4136" s="197" t="s">
        <v>2023</v>
      </c>
      <c r="G4136" s="198" t="s">
        <v>342</v>
      </c>
      <c r="H4136" s="199">
        <v>59.893000000000001</v>
      </c>
      <c r="I4136" s="200"/>
      <c r="J4136" s="201">
        <f>ROUND(I4136*H4136,2)</f>
        <v>0</v>
      </c>
      <c r="K4136" s="197" t="s">
        <v>268</v>
      </c>
      <c r="L4136" s="42"/>
      <c r="M4136" s="202" t="s">
        <v>44</v>
      </c>
      <c r="N4136" s="203" t="s">
        <v>53</v>
      </c>
      <c r="O4136" s="67"/>
      <c r="P4136" s="204">
        <f>O4136*H4136</f>
        <v>0</v>
      </c>
      <c r="Q4136" s="204">
        <v>1.396E-2</v>
      </c>
      <c r="R4136" s="204">
        <f>Q4136*H4136</f>
        <v>0.83610627999999998</v>
      </c>
      <c r="S4136" s="204">
        <v>0</v>
      </c>
      <c r="T4136" s="205">
        <f>S4136*H4136</f>
        <v>0</v>
      </c>
      <c r="U4136" s="37"/>
      <c r="V4136" s="37"/>
      <c r="W4136" s="37"/>
      <c r="X4136" s="37"/>
      <c r="Y4136" s="37"/>
      <c r="Z4136" s="37"/>
      <c r="AA4136" s="37"/>
      <c r="AB4136" s="37"/>
      <c r="AC4136" s="37"/>
      <c r="AD4136" s="37"/>
      <c r="AE4136" s="37"/>
      <c r="AR4136" s="206" t="s">
        <v>442</v>
      </c>
      <c r="AT4136" s="206" t="s">
        <v>264</v>
      </c>
      <c r="AU4136" s="206" t="s">
        <v>91</v>
      </c>
      <c r="AY4136" s="19" t="s">
        <v>262</v>
      </c>
      <c r="BE4136" s="207">
        <f>IF(N4136="základní",J4136,0)</f>
        <v>0</v>
      </c>
      <c r="BF4136" s="207">
        <f>IF(N4136="snížená",J4136,0)</f>
        <v>0</v>
      </c>
      <c r="BG4136" s="207">
        <f>IF(N4136="zákl. přenesená",J4136,0)</f>
        <v>0</v>
      </c>
      <c r="BH4136" s="207">
        <f>IF(N4136="sníž. přenesená",J4136,0)</f>
        <v>0</v>
      </c>
      <c r="BI4136" s="207">
        <f>IF(N4136="nulová",J4136,0)</f>
        <v>0</v>
      </c>
      <c r="BJ4136" s="19" t="s">
        <v>89</v>
      </c>
      <c r="BK4136" s="207">
        <f>ROUND(I4136*H4136,2)</f>
        <v>0</v>
      </c>
      <c r="BL4136" s="19" t="s">
        <v>442</v>
      </c>
      <c r="BM4136" s="206" t="s">
        <v>2024</v>
      </c>
    </row>
    <row r="4137" spans="1:65" s="2" customFormat="1" ht="27">
      <c r="A4137" s="37"/>
      <c r="B4137" s="38"/>
      <c r="C4137" s="39"/>
      <c r="D4137" s="208" t="s">
        <v>270</v>
      </c>
      <c r="E4137" s="39"/>
      <c r="F4137" s="209" t="s">
        <v>2025</v>
      </c>
      <c r="G4137" s="39"/>
      <c r="H4137" s="39"/>
      <c r="I4137" s="118"/>
      <c r="J4137" s="39"/>
      <c r="K4137" s="39"/>
      <c r="L4137" s="42"/>
      <c r="M4137" s="210"/>
      <c r="N4137" s="211"/>
      <c r="O4137" s="67"/>
      <c r="P4137" s="67"/>
      <c r="Q4137" s="67"/>
      <c r="R4137" s="67"/>
      <c r="S4137" s="67"/>
      <c r="T4137" s="68"/>
      <c r="U4137" s="37"/>
      <c r="V4137" s="37"/>
      <c r="W4137" s="37"/>
      <c r="X4137" s="37"/>
      <c r="Y4137" s="37"/>
      <c r="Z4137" s="37"/>
      <c r="AA4137" s="37"/>
      <c r="AB4137" s="37"/>
      <c r="AC4137" s="37"/>
      <c r="AD4137" s="37"/>
      <c r="AE4137" s="37"/>
      <c r="AT4137" s="19" t="s">
        <v>270</v>
      </c>
      <c r="AU4137" s="19" t="s">
        <v>91</v>
      </c>
    </row>
    <row r="4138" spans="1:65" s="13" customFormat="1" ht="10">
      <c r="B4138" s="212"/>
      <c r="C4138" s="213"/>
      <c r="D4138" s="208" t="s">
        <v>272</v>
      </c>
      <c r="E4138" s="214" t="s">
        <v>44</v>
      </c>
      <c r="F4138" s="215" t="s">
        <v>2026</v>
      </c>
      <c r="G4138" s="213"/>
      <c r="H4138" s="214" t="s">
        <v>44</v>
      </c>
      <c r="I4138" s="216"/>
      <c r="J4138" s="213"/>
      <c r="K4138" s="213"/>
      <c r="L4138" s="217"/>
      <c r="M4138" s="218"/>
      <c r="N4138" s="219"/>
      <c r="O4138" s="219"/>
      <c r="P4138" s="219"/>
      <c r="Q4138" s="219"/>
      <c r="R4138" s="219"/>
      <c r="S4138" s="219"/>
      <c r="T4138" s="220"/>
      <c r="AT4138" s="221" t="s">
        <v>272</v>
      </c>
      <c r="AU4138" s="221" t="s">
        <v>91</v>
      </c>
      <c r="AV4138" s="13" t="s">
        <v>89</v>
      </c>
      <c r="AW4138" s="13" t="s">
        <v>38</v>
      </c>
      <c r="AX4138" s="13" t="s">
        <v>82</v>
      </c>
      <c r="AY4138" s="221" t="s">
        <v>262</v>
      </c>
    </row>
    <row r="4139" spans="1:65" s="13" customFormat="1" ht="10">
      <c r="B4139" s="212"/>
      <c r="C4139" s="213"/>
      <c r="D4139" s="208" t="s">
        <v>272</v>
      </c>
      <c r="E4139" s="214" t="s">
        <v>44</v>
      </c>
      <c r="F4139" s="215" t="s">
        <v>2027</v>
      </c>
      <c r="G4139" s="213"/>
      <c r="H4139" s="214" t="s">
        <v>44</v>
      </c>
      <c r="I4139" s="216"/>
      <c r="J4139" s="213"/>
      <c r="K4139" s="213"/>
      <c r="L4139" s="217"/>
      <c r="M4139" s="218"/>
      <c r="N4139" s="219"/>
      <c r="O4139" s="219"/>
      <c r="P4139" s="219"/>
      <c r="Q4139" s="219"/>
      <c r="R4139" s="219"/>
      <c r="S4139" s="219"/>
      <c r="T4139" s="220"/>
      <c r="AT4139" s="221" t="s">
        <v>272</v>
      </c>
      <c r="AU4139" s="221" t="s">
        <v>91</v>
      </c>
      <c r="AV4139" s="13" t="s">
        <v>89</v>
      </c>
      <c r="AW4139" s="13" t="s">
        <v>38</v>
      </c>
      <c r="AX4139" s="13" t="s">
        <v>82</v>
      </c>
      <c r="AY4139" s="221" t="s">
        <v>262</v>
      </c>
    </row>
    <row r="4140" spans="1:65" s="13" customFormat="1" ht="10">
      <c r="B4140" s="212"/>
      <c r="C4140" s="213"/>
      <c r="D4140" s="208" t="s">
        <v>272</v>
      </c>
      <c r="E4140" s="214" t="s">
        <v>44</v>
      </c>
      <c r="F4140" s="215" t="s">
        <v>2028</v>
      </c>
      <c r="G4140" s="213"/>
      <c r="H4140" s="214" t="s">
        <v>44</v>
      </c>
      <c r="I4140" s="216"/>
      <c r="J4140" s="213"/>
      <c r="K4140" s="213"/>
      <c r="L4140" s="217"/>
      <c r="M4140" s="218"/>
      <c r="N4140" s="219"/>
      <c r="O4140" s="219"/>
      <c r="P4140" s="219"/>
      <c r="Q4140" s="219"/>
      <c r="R4140" s="219"/>
      <c r="S4140" s="219"/>
      <c r="T4140" s="220"/>
      <c r="AT4140" s="221" t="s">
        <v>272</v>
      </c>
      <c r="AU4140" s="221" t="s">
        <v>91</v>
      </c>
      <c r="AV4140" s="13" t="s">
        <v>89</v>
      </c>
      <c r="AW4140" s="13" t="s">
        <v>38</v>
      </c>
      <c r="AX4140" s="13" t="s">
        <v>82</v>
      </c>
      <c r="AY4140" s="221" t="s">
        <v>262</v>
      </c>
    </row>
    <row r="4141" spans="1:65" s="13" customFormat="1" ht="10">
      <c r="B4141" s="212"/>
      <c r="C4141" s="213"/>
      <c r="D4141" s="208" t="s">
        <v>272</v>
      </c>
      <c r="E4141" s="214" t="s">
        <v>44</v>
      </c>
      <c r="F4141" s="215" t="s">
        <v>2029</v>
      </c>
      <c r="G4141" s="213"/>
      <c r="H4141" s="214" t="s">
        <v>44</v>
      </c>
      <c r="I4141" s="216"/>
      <c r="J4141" s="213"/>
      <c r="K4141" s="213"/>
      <c r="L4141" s="217"/>
      <c r="M4141" s="218"/>
      <c r="N4141" s="219"/>
      <c r="O4141" s="219"/>
      <c r="P4141" s="219"/>
      <c r="Q4141" s="219"/>
      <c r="R4141" s="219"/>
      <c r="S4141" s="219"/>
      <c r="T4141" s="220"/>
      <c r="AT4141" s="221" t="s">
        <v>272</v>
      </c>
      <c r="AU4141" s="221" t="s">
        <v>91</v>
      </c>
      <c r="AV4141" s="13" t="s">
        <v>89</v>
      </c>
      <c r="AW4141" s="13" t="s">
        <v>38</v>
      </c>
      <c r="AX4141" s="13" t="s">
        <v>82</v>
      </c>
      <c r="AY4141" s="221" t="s">
        <v>262</v>
      </c>
    </row>
    <row r="4142" spans="1:65" s="15" customFormat="1" ht="10">
      <c r="B4142" s="233"/>
      <c r="C4142" s="234"/>
      <c r="D4142" s="208" t="s">
        <v>272</v>
      </c>
      <c r="E4142" s="235" t="s">
        <v>44</v>
      </c>
      <c r="F4142" s="236" t="s">
        <v>2030</v>
      </c>
      <c r="G4142" s="234"/>
      <c r="H4142" s="237">
        <v>9.8699999999999992</v>
      </c>
      <c r="I4142" s="238"/>
      <c r="J4142" s="234"/>
      <c r="K4142" s="234"/>
      <c r="L4142" s="239"/>
      <c r="M4142" s="240"/>
      <c r="N4142" s="241"/>
      <c r="O4142" s="241"/>
      <c r="P4142" s="241"/>
      <c r="Q4142" s="241"/>
      <c r="R4142" s="241"/>
      <c r="S4142" s="241"/>
      <c r="T4142" s="242"/>
      <c r="AT4142" s="243" t="s">
        <v>272</v>
      </c>
      <c r="AU4142" s="243" t="s">
        <v>91</v>
      </c>
      <c r="AV4142" s="15" t="s">
        <v>91</v>
      </c>
      <c r="AW4142" s="15" t="s">
        <v>38</v>
      </c>
      <c r="AX4142" s="15" t="s">
        <v>82</v>
      </c>
      <c r="AY4142" s="243" t="s">
        <v>262</v>
      </c>
    </row>
    <row r="4143" spans="1:65" s="13" customFormat="1" ht="10">
      <c r="B4143" s="212"/>
      <c r="C4143" s="213"/>
      <c r="D4143" s="208" t="s">
        <v>272</v>
      </c>
      <c r="E4143" s="214" t="s">
        <v>44</v>
      </c>
      <c r="F4143" s="215" t="s">
        <v>2031</v>
      </c>
      <c r="G4143" s="213"/>
      <c r="H4143" s="214" t="s">
        <v>44</v>
      </c>
      <c r="I4143" s="216"/>
      <c r="J4143" s="213"/>
      <c r="K4143" s="213"/>
      <c r="L4143" s="217"/>
      <c r="M4143" s="218"/>
      <c r="N4143" s="219"/>
      <c r="O4143" s="219"/>
      <c r="P4143" s="219"/>
      <c r="Q4143" s="219"/>
      <c r="R4143" s="219"/>
      <c r="S4143" s="219"/>
      <c r="T4143" s="220"/>
      <c r="AT4143" s="221" t="s">
        <v>272</v>
      </c>
      <c r="AU4143" s="221" t="s">
        <v>91</v>
      </c>
      <c r="AV4143" s="13" t="s">
        <v>89</v>
      </c>
      <c r="AW4143" s="13" t="s">
        <v>38</v>
      </c>
      <c r="AX4143" s="13" t="s">
        <v>82</v>
      </c>
      <c r="AY4143" s="221" t="s">
        <v>262</v>
      </c>
    </row>
    <row r="4144" spans="1:65" s="15" customFormat="1" ht="10">
      <c r="B4144" s="233"/>
      <c r="C4144" s="234"/>
      <c r="D4144" s="208" t="s">
        <v>272</v>
      </c>
      <c r="E4144" s="235" t="s">
        <v>44</v>
      </c>
      <c r="F4144" s="236" t="s">
        <v>2032</v>
      </c>
      <c r="G4144" s="234"/>
      <c r="H4144" s="237">
        <v>35.42</v>
      </c>
      <c r="I4144" s="238"/>
      <c r="J4144" s="234"/>
      <c r="K4144" s="234"/>
      <c r="L4144" s="239"/>
      <c r="M4144" s="240"/>
      <c r="N4144" s="241"/>
      <c r="O4144" s="241"/>
      <c r="P4144" s="241"/>
      <c r="Q4144" s="241"/>
      <c r="R4144" s="241"/>
      <c r="S4144" s="241"/>
      <c r="T4144" s="242"/>
      <c r="AT4144" s="243" t="s">
        <v>272</v>
      </c>
      <c r="AU4144" s="243" t="s">
        <v>91</v>
      </c>
      <c r="AV4144" s="15" t="s">
        <v>91</v>
      </c>
      <c r="AW4144" s="15" t="s">
        <v>38</v>
      </c>
      <c r="AX4144" s="15" t="s">
        <v>82</v>
      </c>
      <c r="AY4144" s="243" t="s">
        <v>262</v>
      </c>
    </row>
    <row r="4145" spans="1:65" s="13" customFormat="1" ht="10">
      <c r="B4145" s="212"/>
      <c r="C4145" s="213"/>
      <c r="D4145" s="208" t="s">
        <v>272</v>
      </c>
      <c r="E4145" s="214" t="s">
        <v>44</v>
      </c>
      <c r="F4145" s="215" t="s">
        <v>2033</v>
      </c>
      <c r="G4145" s="213"/>
      <c r="H4145" s="214" t="s">
        <v>44</v>
      </c>
      <c r="I4145" s="216"/>
      <c r="J4145" s="213"/>
      <c r="K4145" s="213"/>
      <c r="L4145" s="217"/>
      <c r="M4145" s="218"/>
      <c r="N4145" s="219"/>
      <c r="O4145" s="219"/>
      <c r="P4145" s="219"/>
      <c r="Q4145" s="219"/>
      <c r="R4145" s="219"/>
      <c r="S4145" s="219"/>
      <c r="T4145" s="220"/>
      <c r="AT4145" s="221" t="s">
        <v>272</v>
      </c>
      <c r="AU4145" s="221" t="s">
        <v>91</v>
      </c>
      <c r="AV4145" s="13" t="s">
        <v>89</v>
      </c>
      <c r="AW4145" s="13" t="s">
        <v>38</v>
      </c>
      <c r="AX4145" s="13" t="s">
        <v>82</v>
      </c>
      <c r="AY4145" s="221" t="s">
        <v>262</v>
      </c>
    </row>
    <row r="4146" spans="1:65" s="15" customFormat="1" ht="10">
      <c r="B4146" s="233"/>
      <c r="C4146" s="234"/>
      <c r="D4146" s="208" t="s">
        <v>272</v>
      </c>
      <c r="E4146" s="235" t="s">
        <v>44</v>
      </c>
      <c r="F4146" s="236" t="s">
        <v>2034</v>
      </c>
      <c r="G4146" s="234"/>
      <c r="H4146" s="237">
        <v>14.603</v>
      </c>
      <c r="I4146" s="238"/>
      <c r="J4146" s="234"/>
      <c r="K4146" s="234"/>
      <c r="L4146" s="239"/>
      <c r="M4146" s="240"/>
      <c r="N4146" s="241"/>
      <c r="O4146" s="241"/>
      <c r="P4146" s="241"/>
      <c r="Q4146" s="241"/>
      <c r="R4146" s="241"/>
      <c r="S4146" s="241"/>
      <c r="T4146" s="242"/>
      <c r="AT4146" s="243" t="s">
        <v>272</v>
      </c>
      <c r="AU4146" s="243" t="s">
        <v>91</v>
      </c>
      <c r="AV4146" s="15" t="s">
        <v>91</v>
      </c>
      <c r="AW4146" s="15" t="s">
        <v>38</v>
      </c>
      <c r="AX4146" s="15" t="s">
        <v>82</v>
      </c>
      <c r="AY4146" s="243" t="s">
        <v>262</v>
      </c>
    </row>
    <row r="4147" spans="1:65" s="16" customFormat="1" ht="10">
      <c r="B4147" s="244"/>
      <c r="C4147" s="245"/>
      <c r="D4147" s="208" t="s">
        <v>272</v>
      </c>
      <c r="E4147" s="246" t="s">
        <v>44</v>
      </c>
      <c r="F4147" s="247" t="s">
        <v>291</v>
      </c>
      <c r="G4147" s="245"/>
      <c r="H4147" s="248">
        <v>59.893000000000001</v>
      </c>
      <c r="I4147" s="249"/>
      <c r="J4147" s="245"/>
      <c r="K4147" s="245"/>
      <c r="L4147" s="250"/>
      <c r="M4147" s="251"/>
      <c r="N4147" s="252"/>
      <c r="O4147" s="252"/>
      <c r="P4147" s="252"/>
      <c r="Q4147" s="252"/>
      <c r="R4147" s="252"/>
      <c r="S4147" s="252"/>
      <c r="T4147" s="253"/>
      <c r="AT4147" s="254" t="s">
        <v>272</v>
      </c>
      <c r="AU4147" s="254" t="s">
        <v>91</v>
      </c>
      <c r="AV4147" s="16" t="s">
        <v>104</v>
      </c>
      <c r="AW4147" s="16" t="s">
        <v>38</v>
      </c>
      <c r="AX4147" s="16" t="s">
        <v>89</v>
      </c>
      <c r="AY4147" s="254" t="s">
        <v>262</v>
      </c>
    </row>
    <row r="4148" spans="1:65" s="2" customFormat="1" ht="21.75" customHeight="1">
      <c r="A4148" s="37"/>
      <c r="B4148" s="38"/>
      <c r="C4148" s="195" t="s">
        <v>2035</v>
      </c>
      <c r="D4148" s="195" t="s">
        <v>264</v>
      </c>
      <c r="E4148" s="196" t="s">
        <v>2036</v>
      </c>
      <c r="F4148" s="197" t="s">
        <v>2037</v>
      </c>
      <c r="G4148" s="198" t="s">
        <v>342</v>
      </c>
      <c r="H4148" s="199">
        <v>163.11799999999999</v>
      </c>
      <c r="I4148" s="200"/>
      <c r="J4148" s="201">
        <f>ROUND(I4148*H4148,2)</f>
        <v>0</v>
      </c>
      <c r="K4148" s="197" t="s">
        <v>268</v>
      </c>
      <c r="L4148" s="42"/>
      <c r="M4148" s="202" t="s">
        <v>44</v>
      </c>
      <c r="N4148" s="203" t="s">
        <v>53</v>
      </c>
      <c r="O4148" s="67"/>
      <c r="P4148" s="204">
        <f>O4148*H4148</f>
        <v>0</v>
      </c>
      <c r="Q4148" s="204">
        <v>1.5789999999999998E-2</v>
      </c>
      <c r="R4148" s="204">
        <f>Q4148*H4148</f>
        <v>2.5756332199999998</v>
      </c>
      <c r="S4148" s="204">
        <v>0</v>
      </c>
      <c r="T4148" s="205">
        <f>S4148*H4148</f>
        <v>0</v>
      </c>
      <c r="U4148" s="37"/>
      <c r="V4148" s="37"/>
      <c r="W4148" s="37"/>
      <c r="X4148" s="37"/>
      <c r="Y4148" s="37"/>
      <c r="Z4148" s="37"/>
      <c r="AA4148" s="37"/>
      <c r="AB4148" s="37"/>
      <c r="AC4148" s="37"/>
      <c r="AD4148" s="37"/>
      <c r="AE4148" s="37"/>
      <c r="AR4148" s="206" t="s">
        <v>442</v>
      </c>
      <c r="AT4148" s="206" t="s">
        <v>264</v>
      </c>
      <c r="AU4148" s="206" t="s">
        <v>91</v>
      </c>
      <c r="AY4148" s="19" t="s">
        <v>262</v>
      </c>
      <c r="BE4148" s="207">
        <f>IF(N4148="základní",J4148,0)</f>
        <v>0</v>
      </c>
      <c r="BF4148" s="207">
        <f>IF(N4148="snížená",J4148,0)</f>
        <v>0</v>
      </c>
      <c r="BG4148" s="207">
        <f>IF(N4148="zákl. přenesená",J4148,0)</f>
        <v>0</v>
      </c>
      <c r="BH4148" s="207">
        <f>IF(N4148="sníž. přenesená",J4148,0)</f>
        <v>0</v>
      </c>
      <c r="BI4148" s="207">
        <f>IF(N4148="nulová",J4148,0)</f>
        <v>0</v>
      </c>
      <c r="BJ4148" s="19" t="s">
        <v>89</v>
      </c>
      <c r="BK4148" s="207">
        <f>ROUND(I4148*H4148,2)</f>
        <v>0</v>
      </c>
      <c r="BL4148" s="19" t="s">
        <v>442</v>
      </c>
      <c r="BM4148" s="206" t="s">
        <v>2038</v>
      </c>
    </row>
    <row r="4149" spans="1:65" s="2" customFormat="1" ht="27">
      <c r="A4149" s="37"/>
      <c r="B4149" s="38"/>
      <c r="C4149" s="39"/>
      <c r="D4149" s="208" t="s">
        <v>270</v>
      </c>
      <c r="E4149" s="39"/>
      <c r="F4149" s="209" t="s">
        <v>2025</v>
      </c>
      <c r="G4149" s="39"/>
      <c r="H4149" s="39"/>
      <c r="I4149" s="118"/>
      <c r="J4149" s="39"/>
      <c r="K4149" s="39"/>
      <c r="L4149" s="42"/>
      <c r="M4149" s="210"/>
      <c r="N4149" s="211"/>
      <c r="O4149" s="67"/>
      <c r="P4149" s="67"/>
      <c r="Q4149" s="67"/>
      <c r="R4149" s="67"/>
      <c r="S4149" s="67"/>
      <c r="T4149" s="68"/>
      <c r="U4149" s="37"/>
      <c r="V4149" s="37"/>
      <c r="W4149" s="37"/>
      <c r="X4149" s="37"/>
      <c r="Y4149" s="37"/>
      <c r="Z4149" s="37"/>
      <c r="AA4149" s="37"/>
      <c r="AB4149" s="37"/>
      <c r="AC4149" s="37"/>
      <c r="AD4149" s="37"/>
      <c r="AE4149" s="37"/>
      <c r="AT4149" s="19" t="s">
        <v>270</v>
      </c>
      <c r="AU4149" s="19" t="s">
        <v>91</v>
      </c>
    </row>
    <row r="4150" spans="1:65" s="2" customFormat="1" ht="18">
      <c r="A4150" s="37"/>
      <c r="B4150" s="38"/>
      <c r="C4150" s="39"/>
      <c r="D4150" s="208" t="s">
        <v>421</v>
      </c>
      <c r="E4150" s="39"/>
      <c r="F4150" s="209" t="s">
        <v>1751</v>
      </c>
      <c r="G4150" s="39"/>
      <c r="H4150" s="39"/>
      <c r="I4150" s="118"/>
      <c r="J4150" s="39"/>
      <c r="K4150" s="39"/>
      <c r="L4150" s="42"/>
      <c r="M4150" s="210"/>
      <c r="N4150" s="211"/>
      <c r="O4150" s="67"/>
      <c r="P4150" s="67"/>
      <c r="Q4150" s="67"/>
      <c r="R4150" s="67"/>
      <c r="S4150" s="67"/>
      <c r="T4150" s="68"/>
      <c r="U4150" s="37"/>
      <c r="V4150" s="37"/>
      <c r="W4150" s="37"/>
      <c r="X4150" s="37"/>
      <c r="Y4150" s="37"/>
      <c r="Z4150" s="37"/>
      <c r="AA4150" s="37"/>
      <c r="AB4150" s="37"/>
      <c r="AC4150" s="37"/>
      <c r="AD4150" s="37"/>
      <c r="AE4150" s="37"/>
      <c r="AT4150" s="19" t="s">
        <v>421</v>
      </c>
      <c r="AU4150" s="19" t="s">
        <v>91</v>
      </c>
    </row>
    <row r="4151" spans="1:65" s="13" customFormat="1" ht="10">
      <c r="B4151" s="212"/>
      <c r="C4151" s="213"/>
      <c r="D4151" s="208" t="s">
        <v>272</v>
      </c>
      <c r="E4151" s="214" t="s">
        <v>44</v>
      </c>
      <c r="F4151" s="215" t="s">
        <v>2039</v>
      </c>
      <c r="G4151" s="213"/>
      <c r="H4151" s="214" t="s">
        <v>44</v>
      </c>
      <c r="I4151" s="216"/>
      <c r="J4151" s="213"/>
      <c r="K4151" s="213"/>
      <c r="L4151" s="217"/>
      <c r="M4151" s="218"/>
      <c r="N4151" s="219"/>
      <c r="O4151" s="219"/>
      <c r="P4151" s="219"/>
      <c r="Q4151" s="219"/>
      <c r="R4151" s="219"/>
      <c r="S4151" s="219"/>
      <c r="T4151" s="220"/>
      <c r="AT4151" s="221" t="s">
        <v>272</v>
      </c>
      <c r="AU4151" s="221" t="s">
        <v>91</v>
      </c>
      <c r="AV4151" s="13" t="s">
        <v>89</v>
      </c>
      <c r="AW4151" s="13" t="s">
        <v>38</v>
      </c>
      <c r="AX4151" s="13" t="s">
        <v>82</v>
      </c>
      <c r="AY4151" s="221" t="s">
        <v>262</v>
      </c>
    </row>
    <row r="4152" spans="1:65" s="13" customFormat="1" ht="10">
      <c r="B4152" s="212"/>
      <c r="C4152" s="213"/>
      <c r="D4152" s="208" t="s">
        <v>272</v>
      </c>
      <c r="E4152" s="214" t="s">
        <v>44</v>
      </c>
      <c r="F4152" s="215" t="s">
        <v>2040</v>
      </c>
      <c r="G4152" s="213"/>
      <c r="H4152" s="214" t="s">
        <v>44</v>
      </c>
      <c r="I4152" s="216"/>
      <c r="J4152" s="213"/>
      <c r="K4152" s="213"/>
      <c r="L4152" s="217"/>
      <c r="M4152" s="218"/>
      <c r="N4152" s="219"/>
      <c r="O4152" s="219"/>
      <c r="P4152" s="219"/>
      <c r="Q4152" s="219"/>
      <c r="R4152" s="219"/>
      <c r="S4152" s="219"/>
      <c r="T4152" s="220"/>
      <c r="AT4152" s="221" t="s">
        <v>272</v>
      </c>
      <c r="AU4152" s="221" t="s">
        <v>91</v>
      </c>
      <c r="AV4152" s="13" t="s">
        <v>89</v>
      </c>
      <c r="AW4152" s="13" t="s">
        <v>38</v>
      </c>
      <c r="AX4152" s="13" t="s">
        <v>82</v>
      </c>
      <c r="AY4152" s="221" t="s">
        <v>262</v>
      </c>
    </row>
    <row r="4153" spans="1:65" s="13" customFormat="1" ht="10">
      <c r="B4153" s="212"/>
      <c r="C4153" s="213"/>
      <c r="D4153" s="208" t="s">
        <v>272</v>
      </c>
      <c r="E4153" s="214" t="s">
        <v>44</v>
      </c>
      <c r="F4153" s="215" t="s">
        <v>1724</v>
      </c>
      <c r="G4153" s="213"/>
      <c r="H4153" s="214" t="s">
        <v>44</v>
      </c>
      <c r="I4153" s="216"/>
      <c r="J4153" s="213"/>
      <c r="K4153" s="213"/>
      <c r="L4153" s="217"/>
      <c r="M4153" s="218"/>
      <c r="N4153" s="219"/>
      <c r="O4153" s="219"/>
      <c r="P4153" s="219"/>
      <c r="Q4153" s="219"/>
      <c r="R4153" s="219"/>
      <c r="S4153" s="219"/>
      <c r="T4153" s="220"/>
      <c r="AT4153" s="221" t="s">
        <v>272</v>
      </c>
      <c r="AU4153" s="221" t="s">
        <v>91</v>
      </c>
      <c r="AV4153" s="13" t="s">
        <v>89</v>
      </c>
      <c r="AW4153" s="13" t="s">
        <v>38</v>
      </c>
      <c r="AX4153" s="13" t="s">
        <v>82</v>
      </c>
      <c r="AY4153" s="221" t="s">
        <v>262</v>
      </c>
    </row>
    <row r="4154" spans="1:65" s="13" customFormat="1" ht="10">
      <c r="B4154" s="212"/>
      <c r="C4154" s="213"/>
      <c r="D4154" s="208" t="s">
        <v>272</v>
      </c>
      <c r="E4154" s="214" t="s">
        <v>44</v>
      </c>
      <c r="F4154" s="215" t="s">
        <v>458</v>
      </c>
      <c r="G4154" s="213"/>
      <c r="H4154" s="214" t="s">
        <v>44</v>
      </c>
      <c r="I4154" s="216"/>
      <c r="J4154" s="213"/>
      <c r="K4154" s="213"/>
      <c r="L4154" s="217"/>
      <c r="M4154" s="218"/>
      <c r="N4154" s="219"/>
      <c r="O4154" s="219"/>
      <c r="P4154" s="219"/>
      <c r="Q4154" s="219"/>
      <c r="R4154" s="219"/>
      <c r="S4154" s="219"/>
      <c r="T4154" s="220"/>
      <c r="AT4154" s="221" t="s">
        <v>272</v>
      </c>
      <c r="AU4154" s="221" t="s">
        <v>91</v>
      </c>
      <c r="AV4154" s="13" t="s">
        <v>89</v>
      </c>
      <c r="AW4154" s="13" t="s">
        <v>38</v>
      </c>
      <c r="AX4154" s="13" t="s">
        <v>82</v>
      </c>
      <c r="AY4154" s="221" t="s">
        <v>262</v>
      </c>
    </row>
    <row r="4155" spans="1:65" s="15" customFormat="1" ht="10">
      <c r="B4155" s="233"/>
      <c r="C4155" s="234"/>
      <c r="D4155" s="208" t="s">
        <v>272</v>
      </c>
      <c r="E4155" s="235" t="s">
        <v>44</v>
      </c>
      <c r="F4155" s="236" t="s">
        <v>2041</v>
      </c>
      <c r="G4155" s="234"/>
      <c r="H4155" s="237">
        <v>39.188000000000002</v>
      </c>
      <c r="I4155" s="238"/>
      <c r="J4155" s="234"/>
      <c r="K4155" s="234"/>
      <c r="L4155" s="239"/>
      <c r="M4155" s="240"/>
      <c r="N4155" s="241"/>
      <c r="O4155" s="241"/>
      <c r="P4155" s="241"/>
      <c r="Q4155" s="241"/>
      <c r="R4155" s="241"/>
      <c r="S4155" s="241"/>
      <c r="T4155" s="242"/>
      <c r="AT4155" s="243" t="s">
        <v>272</v>
      </c>
      <c r="AU4155" s="243" t="s">
        <v>91</v>
      </c>
      <c r="AV4155" s="15" t="s">
        <v>91</v>
      </c>
      <c r="AW4155" s="15" t="s">
        <v>38</v>
      </c>
      <c r="AX4155" s="15" t="s">
        <v>82</v>
      </c>
      <c r="AY4155" s="243" t="s">
        <v>262</v>
      </c>
    </row>
    <row r="4156" spans="1:65" s="14" customFormat="1" ht="10">
      <c r="B4156" s="222"/>
      <c r="C4156" s="223"/>
      <c r="D4156" s="208" t="s">
        <v>272</v>
      </c>
      <c r="E4156" s="224" t="s">
        <v>44</v>
      </c>
      <c r="F4156" s="225" t="s">
        <v>284</v>
      </c>
      <c r="G4156" s="223"/>
      <c r="H4156" s="226">
        <v>39.188000000000002</v>
      </c>
      <c r="I4156" s="227"/>
      <c r="J4156" s="223"/>
      <c r="K4156" s="223"/>
      <c r="L4156" s="228"/>
      <c r="M4156" s="229"/>
      <c r="N4156" s="230"/>
      <c r="O4156" s="230"/>
      <c r="P4156" s="230"/>
      <c r="Q4156" s="230"/>
      <c r="R4156" s="230"/>
      <c r="S4156" s="230"/>
      <c r="T4156" s="231"/>
      <c r="AT4156" s="232" t="s">
        <v>272</v>
      </c>
      <c r="AU4156" s="232" t="s">
        <v>91</v>
      </c>
      <c r="AV4156" s="14" t="s">
        <v>97</v>
      </c>
      <c r="AW4156" s="14" t="s">
        <v>38</v>
      </c>
      <c r="AX4156" s="14" t="s">
        <v>82</v>
      </c>
      <c r="AY4156" s="232" t="s">
        <v>262</v>
      </c>
    </row>
    <row r="4157" spans="1:65" s="13" customFormat="1" ht="10">
      <c r="B4157" s="212"/>
      <c r="C4157" s="213"/>
      <c r="D4157" s="208" t="s">
        <v>272</v>
      </c>
      <c r="E4157" s="214" t="s">
        <v>44</v>
      </c>
      <c r="F4157" s="215" t="s">
        <v>2042</v>
      </c>
      <c r="G4157" s="213"/>
      <c r="H4157" s="214" t="s">
        <v>44</v>
      </c>
      <c r="I4157" s="216"/>
      <c r="J4157" s="213"/>
      <c r="K4157" s="213"/>
      <c r="L4157" s="217"/>
      <c r="M4157" s="218"/>
      <c r="N4157" s="219"/>
      <c r="O4157" s="219"/>
      <c r="P4157" s="219"/>
      <c r="Q4157" s="219"/>
      <c r="R4157" s="219"/>
      <c r="S4157" s="219"/>
      <c r="T4157" s="220"/>
      <c r="AT4157" s="221" t="s">
        <v>272</v>
      </c>
      <c r="AU4157" s="221" t="s">
        <v>91</v>
      </c>
      <c r="AV4157" s="13" t="s">
        <v>89</v>
      </c>
      <c r="AW4157" s="13" t="s">
        <v>38</v>
      </c>
      <c r="AX4157" s="13" t="s">
        <v>82</v>
      </c>
      <c r="AY4157" s="221" t="s">
        <v>262</v>
      </c>
    </row>
    <row r="4158" spans="1:65" s="13" customFormat="1" ht="10">
      <c r="B4158" s="212"/>
      <c r="C4158" s="213"/>
      <c r="D4158" s="208" t="s">
        <v>272</v>
      </c>
      <c r="E4158" s="214" t="s">
        <v>44</v>
      </c>
      <c r="F4158" s="215" t="s">
        <v>2043</v>
      </c>
      <c r="G4158" s="213"/>
      <c r="H4158" s="214" t="s">
        <v>44</v>
      </c>
      <c r="I4158" s="216"/>
      <c r="J4158" s="213"/>
      <c r="K4158" s="213"/>
      <c r="L4158" s="217"/>
      <c r="M4158" s="218"/>
      <c r="N4158" s="219"/>
      <c r="O4158" s="219"/>
      <c r="P4158" s="219"/>
      <c r="Q4158" s="219"/>
      <c r="R4158" s="219"/>
      <c r="S4158" s="219"/>
      <c r="T4158" s="220"/>
      <c r="AT4158" s="221" t="s">
        <v>272</v>
      </c>
      <c r="AU4158" s="221" t="s">
        <v>91</v>
      </c>
      <c r="AV4158" s="13" t="s">
        <v>89</v>
      </c>
      <c r="AW4158" s="13" t="s">
        <v>38</v>
      </c>
      <c r="AX4158" s="13" t="s">
        <v>82</v>
      </c>
      <c r="AY4158" s="221" t="s">
        <v>262</v>
      </c>
    </row>
    <row r="4159" spans="1:65" s="15" customFormat="1" ht="10">
      <c r="B4159" s="233"/>
      <c r="C4159" s="234"/>
      <c r="D4159" s="208" t="s">
        <v>272</v>
      </c>
      <c r="E4159" s="235" t="s">
        <v>44</v>
      </c>
      <c r="F4159" s="236" t="s">
        <v>2044</v>
      </c>
      <c r="G4159" s="234"/>
      <c r="H4159" s="237">
        <v>7.5</v>
      </c>
      <c r="I4159" s="238"/>
      <c r="J4159" s="234"/>
      <c r="K4159" s="234"/>
      <c r="L4159" s="239"/>
      <c r="M4159" s="240"/>
      <c r="N4159" s="241"/>
      <c r="O4159" s="241"/>
      <c r="P4159" s="241"/>
      <c r="Q4159" s="241"/>
      <c r="R4159" s="241"/>
      <c r="S4159" s="241"/>
      <c r="T4159" s="242"/>
      <c r="AT4159" s="243" t="s">
        <v>272</v>
      </c>
      <c r="AU4159" s="243" t="s">
        <v>91</v>
      </c>
      <c r="AV4159" s="15" t="s">
        <v>91</v>
      </c>
      <c r="AW4159" s="15" t="s">
        <v>38</v>
      </c>
      <c r="AX4159" s="15" t="s">
        <v>82</v>
      </c>
      <c r="AY4159" s="243" t="s">
        <v>262</v>
      </c>
    </row>
    <row r="4160" spans="1:65" s="13" customFormat="1" ht="10">
      <c r="B4160" s="212"/>
      <c r="C4160" s="213"/>
      <c r="D4160" s="208" t="s">
        <v>272</v>
      </c>
      <c r="E4160" s="214" t="s">
        <v>44</v>
      </c>
      <c r="F4160" s="215" t="s">
        <v>2045</v>
      </c>
      <c r="G4160" s="213"/>
      <c r="H4160" s="214" t="s">
        <v>44</v>
      </c>
      <c r="I4160" s="216"/>
      <c r="J4160" s="213"/>
      <c r="K4160" s="213"/>
      <c r="L4160" s="217"/>
      <c r="M4160" s="218"/>
      <c r="N4160" s="219"/>
      <c r="O4160" s="219"/>
      <c r="P4160" s="219"/>
      <c r="Q4160" s="219"/>
      <c r="R4160" s="219"/>
      <c r="S4160" s="219"/>
      <c r="T4160" s="220"/>
      <c r="AT4160" s="221" t="s">
        <v>272</v>
      </c>
      <c r="AU4160" s="221" t="s">
        <v>91</v>
      </c>
      <c r="AV4160" s="13" t="s">
        <v>89</v>
      </c>
      <c r="AW4160" s="13" t="s">
        <v>38</v>
      </c>
      <c r="AX4160" s="13" t="s">
        <v>82</v>
      </c>
      <c r="AY4160" s="221" t="s">
        <v>262</v>
      </c>
    </row>
    <row r="4161" spans="2:51" s="15" customFormat="1" ht="10">
      <c r="B4161" s="233"/>
      <c r="C4161" s="234"/>
      <c r="D4161" s="208" t="s">
        <v>272</v>
      </c>
      <c r="E4161" s="235" t="s">
        <v>44</v>
      </c>
      <c r="F4161" s="236" t="s">
        <v>2046</v>
      </c>
      <c r="G4161" s="234"/>
      <c r="H4161" s="237">
        <v>55.55</v>
      </c>
      <c r="I4161" s="238"/>
      <c r="J4161" s="234"/>
      <c r="K4161" s="234"/>
      <c r="L4161" s="239"/>
      <c r="M4161" s="240"/>
      <c r="N4161" s="241"/>
      <c r="O4161" s="241"/>
      <c r="P4161" s="241"/>
      <c r="Q4161" s="241"/>
      <c r="R4161" s="241"/>
      <c r="S4161" s="241"/>
      <c r="T4161" s="242"/>
      <c r="AT4161" s="243" t="s">
        <v>272</v>
      </c>
      <c r="AU4161" s="243" t="s">
        <v>91</v>
      </c>
      <c r="AV4161" s="15" t="s">
        <v>91</v>
      </c>
      <c r="AW4161" s="15" t="s">
        <v>38</v>
      </c>
      <c r="AX4161" s="15" t="s">
        <v>82</v>
      </c>
      <c r="AY4161" s="243" t="s">
        <v>262</v>
      </c>
    </row>
    <row r="4162" spans="2:51" s="13" customFormat="1" ht="10">
      <c r="B4162" s="212"/>
      <c r="C4162" s="213"/>
      <c r="D4162" s="208" t="s">
        <v>272</v>
      </c>
      <c r="E4162" s="214" t="s">
        <v>44</v>
      </c>
      <c r="F4162" s="215" t="s">
        <v>2047</v>
      </c>
      <c r="G4162" s="213"/>
      <c r="H4162" s="214" t="s">
        <v>44</v>
      </c>
      <c r="I4162" s="216"/>
      <c r="J4162" s="213"/>
      <c r="K4162" s="213"/>
      <c r="L4162" s="217"/>
      <c r="M4162" s="218"/>
      <c r="N4162" s="219"/>
      <c r="O4162" s="219"/>
      <c r="P4162" s="219"/>
      <c r="Q4162" s="219"/>
      <c r="R4162" s="219"/>
      <c r="S4162" s="219"/>
      <c r="T4162" s="220"/>
      <c r="AT4162" s="221" t="s">
        <v>272</v>
      </c>
      <c r="AU4162" s="221" t="s">
        <v>91</v>
      </c>
      <c r="AV4162" s="13" t="s">
        <v>89</v>
      </c>
      <c r="AW4162" s="13" t="s">
        <v>38</v>
      </c>
      <c r="AX4162" s="13" t="s">
        <v>82</v>
      </c>
      <c r="AY4162" s="221" t="s">
        <v>262</v>
      </c>
    </row>
    <row r="4163" spans="2:51" s="15" customFormat="1" ht="10">
      <c r="B4163" s="233"/>
      <c r="C4163" s="234"/>
      <c r="D4163" s="208" t="s">
        <v>272</v>
      </c>
      <c r="E4163" s="235" t="s">
        <v>44</v>
      </c>
      <c r="F4163" s="236" t="s">
        <v>2048</v>
      </c>
      <c r="G4163" s="234"/>
      <c r="H4163" s="237">
        <v>11.6</v>
      </c>
      <c r="I4163" s="238"/>
      <c r="J4163" s="234"/>
      <c r="K4163" s="234"/>
      <c r="L4163" s="239"/>
      <c r="M4163" s="240"/>
      <c r="N4163" s="241"/>
      <c r="O4163" s="241"/>
      <c r="P4163" s="241"/>
      <c r="Q4163" s="241"/>
      <c r="R4163" s="241"/>
      <c r="S4163" s="241"/>
      <c r="T4163" s="242"/>
      <c r="AT4163" s="243" t="s">
        <v>272</v>
      </c>
      <c r="AU4163" s="243" t="s">
        <v>91</v>
      </c>
      <c r="AV4163" s="15" t="s">
        <v>91</v>
      </c>
      <c r="AW4163" s="15" t="s">
        <v>38</v>
      </c>
      <c r="AX4163" s="15" t="s">
        <v>82</v>
      </c>
      <c r="AY4163" s="243" t="s">
        <v>262</v>
      </c>
    </row>
    <row r="4164" spans="2:51" s="13" customFormat="1" ht="10">
      <c r="B4164" s="212"/>
      <c r="C4164" s="213"/>
      <c r="D4164" s="208" t="s">
        <v>272</v>
      </c>
      <c r="E4164" s="214" t="s">
        <v>44</v>
      </c>
      <c r="F4164" s="215" t="s">
        <v>2049</v>
      </c>
      <c r="G4164" s="213"/>
      <c r="H4164" s="214" t="s">
        <v>44</v>
      </c>
      <c r="I4164" s="216"/>
      <c r="J4164" s="213"/>
      <c r="K4164" s="213"/>
      <c r="L4164" s="217"/>
      <c r="M4164" s="218"/>
      <c r="N4164" s="219"/>
      <c r="O4164" s="219"/>
      <c r="P4164" s="219"/>
      <c r="Q4164" s="219"/>
      <c r="R4164" s="219"/>
      <c r="S4164" s="219"/>
      <c r="T4164" s="220"/>
      <c r="AT4164" s="221" t="s">
        <v>272</v>
      </c>
      <c r="AU4164" s="221" t="s">
        <v>91</v>
      </c>
      <c r="AV4164" s="13" t="s">
        <v>89</v>
      </c>
      <c r="AW4164" s="13" t="s">
        <v>38</v>
      </c>
      <c r="AX4164" s="13" t="s">
        <v>82</v>
      </c>
      <c r="AY4164" s="221" t="s">
        <v>262</v>
      </c>
    </row>
    <row r="4165" spans="2:51" s="15" customFormat="1" ht="10">
      <c r="B4165" s="233"/>
      <c r="C4165" s="234"/>
      <c r="D4165" s="208" t="s">
        <v>272</v>
      </c>
      <c r="E4165" s="235" t="s">
        <v>44</v>
      </c>
      <c r="F4165" s="236" t="s">
        <v>2050</v>
      </c>
      <c r="G4165" s="234"/>
      <c r="H4165" s="237">
        <v>26.5</v>
      </c>
      <c r="I4165" s="238"/>
      <c r="J4165" s="234"/>
      <c r="K4165" s="234"/>
      <c r="L4165" s="239"/>
      <c r="M4165" s="240"/>
      <c r="N4165" s="241"/>
      <c r="O4165" s="241"/>
      <c r="P4165" s="241"/>
      <c r="Q4165" s="241"/>
      <c r="R4165" s="241"/>
      <c r="S4165" s="241"/>
      <c r="T4165" s="242"/>
      <c r="AT4165" s="243" t="s">
        <v>272</v>
      </c>
      <c r="AU4165" s="243" t="s">
        <v>91</v>
      </c>
      <c r="AV4165" s="15" t="s">
        <v>91</v>
      </c>
      <c r="AW4165" s="15" t="s">
        <v>38</v>
      </c>
      <c r="AX4165" s="15" t="s">
        <v>82</v>
      </c>
      <c r="AY4165" s="243" t="s">
        <v>262</v>
      </c>
    </row>
    <row r="4166" spans="2:51" s="13" customFormat="1" ht="10">
      <c r="B4166" s="212"/>
      <c r="C4166" s="213"/>
      <c r="D4166" s="208" t="s">
        <v>272</v>
      </c>
      <c r="E4166" s="214" t="s">
        <v>44</v>
      </c>
      <c r="F4166" s="215" t="s">
        <v>2051</v>
      </c>
      <c r="G4166" s="213"/>
      <c r="H4166" s="214" t="s">
        <v>44</v>
      </c>
      <c r="I4166" s="216"/>
      <c r="J4166" s="213"/>
      <c r="K4166" s="213"/>
      <c r="L4166" s="217"/>
      <c r="M4166" s="218"/>
      <c r="N4166" s="219"/>
      <c r="O4166" s="219"/>
      <c r="P4166" s="219"/>
      <c r="Q4166" s="219"/>
      <c r="R4166" s="219"/>
      <c r="S4166" s="219"/>
      <c r="T4166" s="220"/>
      <c r="AT4166" s="221" t="s">
        <v>272</v>
      </c>
      <c r="AU4166" s="221" t="s">
        <v>91</v>
      </c>
      <c r="AV4166" s="13" t="s">
        <v>89</v>
      </c>
      <c r="AW4166" s="13" t="s">
        <v>38</v>
      </c>
      <c r="AX4166" s="13" t="s">
        <v>82</v>
      </c>
      <c r="AY4166" s="221" t="s">
        <v>262</v>
      </c>
    </row>
    <row r="4167" spans="2:51" s="15" customFormat="1" ht="10">
      <c r="B4167" s="233"/>
      <c r="C4167" s="234"/>
      <c r="D4167" s="208" t="s">
        <v>272</v>
      </c>
      <c r="E4167" s="235" t="s">
        <v>44</v>
      </c>
      <c r="F4167" s="236" t="s">
        <v>2052</v>
      </c>
      <c r="G4167" s="234"/>
      <c r="H4167" s="237">
        <v>4.05</v>
      </c>
      <c r="I4167" s="238"/>
      <c r="J4167" s="234"/>
      <c r="K4167" s="234"/>
      <c r="L4167" s="239"/>
      <c r="M4167" s="240"/>
      <c r="N4167" s="241"/>
      <c r="O4167" s="241"/>
      <c r="P4167" s="241"/>
      <c r="Q4167" s="241"/>
      <c r="R4167" s="241"/>
      <c r="S4167" s="241"/>
      <c r="T4167" s="242"/>
      <c r="AT4167" s="243" t="s">
        <v>272</v>
      </c>
      <c r="AU4167" s="243" t="s">
        <v>91</v>
      </c>
      <c r="AV4167" s="15" t="s">
        <v>91</v>
      </c>
      <c r="AW4167" s="15" t="s">
        <v>38</v>
      </c>
      <c r="AX4167" s="15" t="s">
        <v>82</v>
      </c>
      <c r="AY4167" s="243" t="s">
        <v>262</v>
      </c>
    </row>
    <row r="4168" spans="2:51" s="13" customFormat="1" ht="10">
      <c r="B4168" s="212"/>
      <c r="C4168" s="213"/>
      <c r="D4168" s="208" t="s">
        <v>272</v>
      </c>
      <c r="E4168" s="214" t="s">
        <v>44</v>
      </c>
      <c r="F4168" s="215" t="s">
        <v>2053</v>
      </c>
      <c r="G4168" s="213"/>
      <c r="H4168" s="214" t="s">
        <v>44</v>
      </c>
      <c r="I4168" s="216"/>
      <c r="J4168" s="213"/>
      <c r="K4168" s="213"/>
      <c r="L4168" s="217"/>
      <c r="M4168" s="218"/>
      <c r="N4168" s="219"/>
      <c r="O4168" s="219"/>
      <c r="P4168" s="219"/>
      <c r="Q4168" s="219"/>
      <c r="R4168" s="219"/>
      <c r="S4168" s="219"/>
      <c r="T4168" s="220"/>
      <c r="AT4168" s="221" t="s">
        <v>272</v>
      </c>
      <c r="AU4168" s="221" t="s">
        <v>91</v>
      </c>
      <c r="AV4168" s="13" t="s">
        <v>89</v>
      </c>
      <c r="AW4168" s="13" t="s">
        <v>38</v>
      </c>
      <c r="AX4168" s="13" t="s">
        <v>82</v>
      </c>
      <c r="AY4168" s="221" t="s">
        <v>262</v>
      </c>
    </row>
    <row r="4169" spans="2:51" s="15" customFormat="1" ht="10">
      <c r="B4169" s="233"/>
      <c r="C4169" s="234"/>
      <c r="D4169" s="208" t="s">
        <v>272</v>
      </c>
      <c r="E4169" s="235" t="s">
        <v>44</v>
      </c>
      <c r="F4169" s="236" t="s">
        <v>2054</v>
      </c>
      <c r="G4169" s="234"/>
      <c r="H4169" s="237">
        <v>7.5</v>
      </c>
      <c r="I4169" s="238"/>
      <c r="J4169" s="234"/>
      <c r="K4169" s="234"/>
      <c r="L4169" s="239"/>
      <c r="M4169" s="240"/>
      <c r="N4169" s="241"/>
      <c r="O4169" s="241"/>
      <c r="P4169" s="241"/>
      <c r="Q4169" s="241"/>
      <c r="R4169" s="241"/>
      <c r="S4169" s="241"/>
      <c r="T4169" s="242"/>
      <c r="AT4169" s="243" t="s">
        <v>272</v>
      </c>
      <c r="AU4169" s="243" t="s">
        <v>91</v>
      </c>
      <c r="AV4169" s="15" t="s">
        <v>91</v>
      </c>
      <c r="AW4169" s="15" t="s">
        <v>38</v>
      </c>
      <c r="AX4169" s="15" t="s">
        <v>82</v>
      </c>
      <c r="AY4169" s="243" t="s">
        <v>262</v>
      </c>
    </row>
    <row r="4170" spans="2:51" s="13" customFormat="1" ht="10">
      <c r="B4170" s="212"/>
      <c r="C4170" s="213"/>
      <c r="D4170" s="208" t="s">
        <v>272</v>
      </c>
      <c r="E4170" s="214" t="s">
        <v>44</v>
      </c>
      <c r="F4170" s="215" t="s">
        <v>2055</v>
      </c>
      <c r="G4170" s="213"/>
      <c r="H4170" s="214" t="s">
        <v>44</v>
      </c>
      <c r="I4170" s="216"/>
      <c r="J4170" s="213"/>
      <c r="K4170" s="213"/>
      <c r="L4170" s="217"/>
      <c r="M4170" s="218"/>
      <c r="N4170" s="219"/>
      <c r="O4170" s="219"/>
      <c r="P4170" s="219"/>
      <c r="Q4170" s="219"/>
      <c r="R4170" s="219"/>
      <c r="S4170" s="219"/>
      <c r="T4170" s="220"/>
      <c r="AT4170" s="221" t="s">
        <v>272</v>
      </c>
      <c r="AU4170" s="221" t="s">
        <v>91</v>
      </c>
      <c r="AV4170" s="13" t="s">
        <v>89</v>
      </c>
      <c r="AW4170" s="13" t="s">
        <v>38</v>
      </c>
      <c r="AX4170" s="13" t="s">
        <v>82</v>
      </c>
      <c r="AY4170" s="221" t="s">
        <v>262</v>
      </c>
    </row>
    <row r="4171" spans="2:51" s="15" customFormat="1" ht="10">
      <c r="B4171" s="233"/>
      <c r="C4171" s="234"/>
      <c r="D4171" s="208" t="s">
        <v>272</v>
      </c>
      <c r="E4171" s="235" t="s">
        <v>44</v>
      </c>
      <c r="F4171" s="236" t="s">
        <v>2056</v>
      </c>
      <c r="G4171" s="234"/>
      <c r="H4171" s="237">
        <v>9</v>
      </c>
      <c r="I4171" s="238"/>
      <c r="J4171" s="234"/>
      <c r="K4171" s="234"/>
      <c r="L4171" s="239"/>
      <c r="M4171" s="240"/>
      <c r="N4171" s="241"/>
      <c r="O4171" s="241"/>
      <c r="P4171" s="241"/>
      <c r="Q4171" s="241"/>
      <c r="R4171" s="241"/>
      <c r="S4171" s="241"/>
      <c r="T4171" s="242"/>
      <c r="AT4171" s="243" t="s">
        <v>272</v>
      </c>
      <c r="AU4171" s="243" t="s">
        <v>91</v>
      </c>
      <c r="AV4171" s="15" t="s">
        <v>91</v>
      </c>
      <c r="AW4171" s="15" t="s">
        <v>38</v>
      </c>
      <c r="AX4171" s="15" t="s">
        <v>82</v>
      </c>
      <c r="AY4171" s="243" t="s">
        <v>262</v>
      </c>
    </row>
    <row r="4172" spans="2:51" s="13" customFormat="1" ht="10">
      <c r="B4172" s="212"/>
      <c r="C4172" s="213"/>
      <c r="D4172" s="208" t="s">
        <v>272</v>
      </c>
      <c r="E4172" s="214" t="s">
        <v>44</v>
      </c>
      <c r="F4172" s="215" t="s">
        <v>2057</v>
      </c>
      <c r="G4172" s="213"/>
      <c r="H4172" s="214" t="s">
        <v>44</v>
      </c>
      <c r="I4172" s="216"/>
      <c r="J4172" s="213"/>
      <c r="K4172" s="213"/>
      <c r="L4172" s="217"/>
      <c r="M4172" s="218"/>
      <c r="N4172" s="219"/>
      <c r="O4172" s="219"/>
      <c r="P4172" s="219"/>
      <c r="Q4172" s="219"/>
      <c r="R4172" s="219"/>
      <c r="S4172" s="219"/>
      <c r="T4172" s="220"/>
      <c r="AT4172" s="221" t="s">
        <v>272</v>
      </c>
      <c r="AU4172" s="221" t="s">
        <v>91</v>
      </c>
      <c r="AV4172" s="13" t="s">
        <v>89</v>
      </c>
      <c r="AW4172" s="13" t="s">
        <v>38</v>
      </c>
      <c r="AX4172" s="13" t="s">
        <v>82</v>
      </c>
      <c r="AY4172" s="221" t="s">
        <v>262</v>
      </c>
    </row>
    <row r="4173" spans="2:51" s="15" customFormat="1" ht="10">
      <c r="B4173" s="233"/>
      <c r="C4173" s="234"/>
      <c r="D4173" s="208" t="s">
        <v>272</v>
      </c>
      <c r="E4173" s="235" t="s">
        <v>44</v>
      </c>
      <c r="F4173" s="236" t="s">
        <v>2058</v>
      </c>
      <c r="G4173" s="234"/>
      <c r="H4173" s="237">
        <v>2.08</v>
      </c>
      <c r="I4173" s="238"/>
      <c r="J4173" s="234"/>
      <c r="K4173" s="234"/>
      <c r="L4173" s="239"/>
      <c r="M4173" s="240"/>
      <c r="N4173" s="241"/>
      <c r="O4173" s="241"/>
      <c r="P4173" s="241"/>
      <c r="Q4173" s="241"/>
      <c r="R4173" s="241"/>
      <c r="S4173" s="241"/>
      <c r="T4173" s="242"/>
      <c r="AT4173" s="243" t="s">
        <v>272</v>
      </c>
      <c r="AU4173" s="243" t="s">
        <v>91</v>
      </c>
      <c r="AV4173" s="15" t="s">
        <v>91</v>
      </c>
      <c r="AW4173" s="15" t="s">
        <v>38</v>
      </c>
      <c r="AX4173" s="15" t="s">
        <v>82</v>
      </c>
      <c r="AY4173" s="243" t="s">
        <v>262</v>
      </c>
    </row>
    <row r="4174" spans="2:51" s="13" customFormat="1" ht="10">
      <c r="B4174" s="212"/>
      <c r="C4174" s="213"/>
      <c r="D4174" s="208" t="s">
        <v>272</v>
      </c>
      <c r="E4174" s="214" t="s">
        <v>44</v>
      </c>
      <c r="F4174" s="215" t="s">
        <v>2059</v>
      </c>
      <c r="G4174" s="213"/>
      <c r="H4174" s="214" t="s">
        <v>44</v>
      </c>
      <c r="I4174" s="216"/>
      <c r="J4174" s="213"/>
      <c r="K4174" s="213"/>
      <c r="L4174" s="217"/>
      <c r="M4174" s="218"/>
      <c r="N4174" s="219"/>
      <c r="O4174" s="219"/>
      <c r="P4174" s="219"/>
      <c r="Q4174" s="219"/>
      <c r="R4174" s="219"/>
      <c r="S4174" s="219"/>
      <c r="T4174" s="220"/>
      <c r="AT4174" s="221" t="s">
        <v>272</v>
      </c>
      <c r="AU4174" s="221" t="s">
        <v>91</v>
      </c>
      <c r="AV4174" s="13" t="s">
        <v>89</v>
      </c>
      <c r="AW4174" s="13" t="s">
        <v>38</v>
      </c>
      <c r="AX4174" s="13" t="s">
        <v>82</v>
      </c>
      <c r="AY4174" s="221" t="s">
        <v>262</v>
      </c>
    </row>
    <row r="4175" spans="2:51" s="15" customFormat="1" ht="10">
      <c r="B4175" s="233"/>
      <c r="C4175" s="234"/>
      <c r="D4175" s="208" t="s">
        <v>272</v>
      </c>
      <c r="E4175" s="235" t="s">
        <v>44</v>
      </c>
      <c r="F4175" s="236" t="s">
        <v>2060</v>
      </c>
      <c r="G4175" s="234"/>
      <c r="H4175" s="237">
        <v>0.15</v>
      </c>
      <c r="I4175" s="238"/>
      <c r="J4175" s="234"/>
      <c r="K4175" s="234"/>
      <c r="L4175" s="239"/>
      <c r="M4175" s="240"/>
      <c r="N4175" s="241"/>
      <c r="O4175" s="241"/>
      <c r="P4175" s="241"/>
      <c r="Q4175" s="241"/>
      <c r="R4175" s="241"/>
      <c r="S4175" s="241"/>
      <c r="T4175" s="242"/>
      <c r="AT4175" s="243" t="s">
        <v>272</v>
      </c>
      <c r="AU4175" s="243" t="s">
        <v>91</v>
      </c>
      <c r="AV4175" s="15" t="s">
        <v>91</v>
      </c>
      <c r="AW4175" s="15" t="s">
        <v>38</v>
      </c>
      <c r="AX4175" s="15" t="s">
        <v>82</v>
      </c>
      <c r="AY4175" s="243" t="s">
        <v>262</v>
      </c>
    </row>
    <row r="4176" spans="2:51" s="14" customFormat="1" ht="10">
      <c r="B4176" s="222"/>
      <c r="C4176" s="223"/>
      <c r="D4176" s="208" t="s">
        <v>272</v>
      </c>
      <c r="E4176" s="224" t="s">
        <v>44</v>
      </c>
      <c r="F4176" s="225" t="s">
        <v>284</v>
      </c>
      <c r="G4176" s="223"/>
      <c r="H4176" s="226">
        <v>123.92999999999999</v>
      </c>
      <c r="I4176" s="227"/>
      <c r="J4176" s="223"/>
      <c r="K4176" s="223"/>
      <c r="L4176" s="228"/>
      <c r="M4176" s="229"/>
      <c r="N4176" s="230"/>
      <c r="O4176" s="230"/>
      <c r="P4176" s="230"/>
      <c r="Q4176" s="230"/>
      <c r="R4176" s="230"/>
      <c r="S4176" s="230"/>
      <c r="T4176" s="231"/>
      <c r="AT4176" s="232" t="s">
        <v>272</v>
      </c>
      <c r="AU4176" s="232" t="s">
        <v>91</v>
      </c>
      <c r="AV4176" s="14" t="s">
        <v>97</v>
      </c>
      <c r="AW4176" s="14" t="s">
        <v>38</v>
      </c>
      <c r="AX4176" s="14" t="s">
        <v>82</v>
      </c>
      <c r="AY4176" s="232" t="s">
        <v>262</v>
      </c>
    </row>
    <row r="4177" spans="1:65" s="16" customFormat="1" ht="10">
      <c r="B4177" s="244"/>
      <c r="C4177" s="245"/>
      <c r="D4177" s="208" t="s">
        <v>272</v>
      </c>
      <c r="E4177" s="246" t="s">
        <v>44</v>
      </c>
      <c r="F4177" s="247" t="s">
        <v>291</v>
      </c>
      <c r="G4177" s="245"/>
      <c r="H4177" s="248">
        <v>163.11800000000002</v>
      </c>
      <c r="I4177" s="249"/>
      <c r="J4177" s="245"/>
      <c r="K4177" s="245"/>
      <c r="L4177" s="250"/>
      <c r="M4177" s="251"/>
      <c r="N4177" s="252"/>
      <c r="O4177" s="252"/>
      <c r="P4177" s="252"/>
      <c r="Q4177" s="252"/>
      <c r="R4177" s="252"/>
      <c r="S4177" s="252"/>
      <c r="T4177" s="253"/>
      <c r="AT4177" s="254" t="s">
        <v>272</v>
      </c>
      <c r="AU4177" s="254" t="s">
        <v>91</v>
      </c>
      <c r="AV4177" s="16" t="s">
        <v>104</v>
      </c>
      <c r="AW4177" s="16" t="s">
        <v>38</v>
      </c>
      <c r="AX4177" s="16" t="s">
        <v>89</v>
      </c>
      <c r="AY4177" s="254" t="s">
        <v>262</v>
      </c>
    </row>
    <row r="4178" spans="1:65" s="2" customFormat="1" ht="16.5" customHeight="1">
      <c r="A4178" s="37"/>
      <c r="B4178" s="38"/>
      <c r="C4178" s="195" t="s">
        <v>2061</v>
      </c>
      <c r="D4178" s="195" t="s">
        <v>264</v>
      </c>
      <c r="E4178" s="196" t="s">
        <v>2062</v>
      </c>
      <c r="F4178" s="197" t="s">
        <v>2063</v>
      </c>
      <c r="G4178" s="198" t="s">
        <v>267</v>
      </c>
      <c r="H4178" s="199">
        <v>5.3979999999999997</v>
      </c>
      <c r="I4178" s="200"/>
      <c r="J4178" s="201">
        <f>ROUND(I4178*H4178,2)</f>
        <v>0</v>
      </c>
      <c r="K4178" s="197" t="s">
        <v>268</v>
      </c>
      <c r="L4178" s="42"/>
      <c r="M4178" s="202" t="s">
        <v>44</v>
      </c>
      <c r="N4178" s="203" t="s">
        <v>53</v>
      </c>
      <c r="O4178" s="67"/>
      <c r="P4178" s="204">
        <f>O4178*H4178</f>
        <v>0</v>
      </c>
      <c r="Q4178" s="204">
        <v>2.3369999999999998E-2</v>
      </c>
      <c r="R4178" s="204">
        <f>Q4178*H4178</f>
        <v>0.12615125999999999</v>
      </c>
      <c r="S4178" s="204">
        <v>0</v>
      </c>
      <c r="T4178" s="205">
        <f>S4178*H4178</f>
        <v>0</v>
      </c>
      <c r="U4178" s="37"/>
      <c r="V4178" s="37"/>
      <c r="W4178" s="37"/>
      <c r="X4178" s="37"/>
      <c r="Y4178" s="37"/>
      <c r="Z4178" s="37"/>
      <c r="AA4178" s="37"/>
      <c r="AB4178" s="37"/>
      <c r="AC4178" s="37"/>
      <c r="AD4178" s="37"/>
      <c r="AE4178" s="37"/>
      <c r="AR4178" s="206" t="s">
        <v>442</v>
      </c>
      <c r="AT4178" s="206" t="s">
        <v>264</v>
      </c>
      <c r="AU4178" s="206" t="s">
        <v>91</v>
      </c>
      <c r="AY4178" s="19" t="s">
        <v>262</v>
      </c>
      <c r="BE4178" s="207">
        <f>IF(N4178="základní",J4178,0)</f>
        <v>0</v>
      </c>
      <c r="BF4178" s="207">
        <f>IF(N4178="snížená",J4178,0)</f>
        <v>0</v>
      </c>
      <c r="BG4178" s="207">
        <f>IF(N4178="zákl. přenesená",J4178,0)</f>
        <v>0</v>
      </c>
      <c r="BH4178" s="207">
        <f>IF(N4178="sníž. přenesená",J4178,0)</f>
        <v>0</v>
      </c>
      <c r="BI4178" s="207">
        <f>IF(N4178="nulová",J4178,0)</f>
        <v>0</v>
      </c>
      <c r="BJ4178" s="19" t="s">
        <v>89</v>
      </c>
      <c r="BK4178" s="207">
        <f>ROUND(I4178*H4178,2)</f>
        <v>0</v>
      </c>
      <c r="BL4178" s="19" t="s">
        <v>442</v>
      </c>
      <c r="BM4178" s="206" t="s">
        <v>2064</v>
      </c>
    </row>
    <row r="4179" spans="1:65" s="2" customFormat="1" ht="81">
      <c r="A4179" s="37"/>
      <c r="B4179" s="38"/>
      <c r="C4179" s="39"/>
      <c r="D4179" s="208" t="s">
        <v>270</v>
      </c>
      <c r="E4179" s="39"/>
      <c r="F4179" s="209" t="s">
        <v>2065</v>
      </c>
      <c r="G4179" s="39"/>
      <c r="H4179" s="39"/>
      <c r="I4179" s="118"/>
      <c r="J4179" s="39"/>
      <c r="K4179" s="39"/>
      <c r="L4179" s="42"/>
      <c r="M4179" s="210"/>
      <c r="N4179" s="211"/>
      <c r="O4179" s="67"/>
      <c r="P4179" s="67"/>
      <c r="Q4179" s="67"/>
      <c r="R4179" s="67"/>
      <c r="S4179" s="67"/>
      <c r="T4179" s="68"/>
      <c r="U4179" s="37"/>
      <c r="V4179" s="37"/>
      <c r="W4179" s="37"/>
      <c r="X4179" s="37"/>
      <c r="Y4179" s="37"/>
      <c r="Z4179" s="37"/>
      <c r="AA4179" s="37"/>
      <c r="AB4179" s="37"/>
      <c r="AC4179" s="37"/>
      <c r="AD4179" s="37"/>
      <c r="AE4179" s="37"/>
      <c r="AT4179" s="19" t="s">
        <v>270</v>
      </c>
      <c r="AU4179" s="19" t="s">
        <v>91</v>
      </c>
    </row>
    <row r="4180" spans="1:65" s="2" customFormat="1" ht="18">
      <c r="A4180" s="37"/>
      <c r="B4180" s="38"/>
      <c r="C4180" s="39"/>
      <c r="D4180" s="208" t="s">
        <v>421</v>
      </c>
      <c r="E4180" s="39"/>
      <c r="F4180" s="209" t="s">
        <v>1751</v>
      </c>
      <c r="G4180" s="39"/>
      <c r="H4180" s="39"/>
      <c r="I4180" s="118"/>
      <c r="J4180" s="39"/>
      <c r="K4180" s="39"/>
      <c r="L4180" s="42"/>
      <c r="M4180" s="210"/>
      <c r="N4180" s="211"/>
      <c r="O4180" s="67"/>
      <c r="P4180" s="67"/>
      <c r="Q4180" s="67"/>
      <c r="R4180" s="67"/>
      <c r="S4180" s="67"/>
      <c r="T4180" s="68"/>
      <c r="U4180" s="37"/>
      <c r="V4180" s="37"/>
      <c r="W4180" s="37"/>
      <c r="X4180" s="37"/>
      <c r="Y4180" s="37"/>
      <c r="Z4180" s="37"/>
      <c r="AA4180" s="37"/>
      <c r="AB4180" s="37"/>
      <c r="AC4180" s="37"/>
      <c r="AD4180" s="37"/>
      <c r="AE4180" s="37"/>
      <c r="AT4180" s="19" t="s">
        <v>421</v>
      </c>
      <c r="AU4180" s="19" t="s">
        <v>91</v>
      </c>
    </row>
    <row r="4181" spans="1:65" s="15" customFormat="1" ht="10">
      <c r="B4181" s="233"/>
      <c r="C4181" s="234"/>
      <c r="D4181" s="208" t="s">
        <v>272</v>
      </c>
      <c r="E4181" s="235" t="s">
        <v>44</v>
      </c>
      <c r="F4181" s="236" t="s">
        <v>2066</v>
      </c>
      <c r="G4181" s="234"/>
      <c r="H4181" s="237">
        <v>1.32</v>
      </c>
      <c r="I4181" s="238"/>
      <c r="J4181" s="234"/>
      <c r="K4181" s="234"/>
      <c r="L4181" s="239"/>
      <c r="M4181" s="240"/>
      <c r="N4181" s="241"/>
      <c r="O4181" s="241"/>
      <c r="P4181" s="241"/>
      <c r="Q4181" s="241"/>
      <c r="R4181" s="241"/>
      <c r="S4181" s="241"/>
      <c r="T4181" s="242"/>
      <c r="AT4181" s="243" t="s">
        <v>272</v>
      </c>
      <c r="AU4181" s="243" t="s">
        <v>91</v>
      </c>
      <c r="AV4181" s="15" t="s">
        <v>91</v>
      </c>
      <c r="AW4181" s="15" t="s">
        <v>38</v>
      </c>
      <c r="AX4181" s="15" t="s">
        <v>82</v>
      </c>
      <c r="AY4181" s="243" t="s">
        <v>262</v>
      </c>
    </row>
    <row r="4182" spans="1:65" s="15" customFormat="1" ht="10">
      <c r="B4182" s="233"/>
      <c r="C4182" s="234"/>
      <c r="D4182" s="208" t="s">
        <v>272</v>
      </c>
      <c r="E4182" s="235" t="s">
        <v>44</v>
      </c>
      <c r="F4182" s="236" t="s">
        <v>2067</v>
      </c>
      <c r="G4182" s="234"/>
      <c r="H4182" s="237">
        <v>4.0780000000000003</v>
      </c>
      <c r="I4182" s="238"/>
      <c r="J4182" s="234"/>
      <c r="K4182" s="234"/>
      <c r="L4182" s="239"/>
      <c r="M4182" s="240"/>
      <c r="N4182" s="241"/>
      <c r="O4182" s="241"/>
      <c r="P4182" s="241"/>
      <c r="Q4182" s="241"/>
      <c r="R4182" s="241"/>
      <c r="S4182" s="241"/>
      <c r="T4182" s="242"/>
      <c r="AT4182" s="243" t="s">
        <v>272</v>
      </c>
      <c r="AU4182" s="243" t="s">
        <v>91</v>
      </c>
      <c r="AV4182" s="15" t="s">
        <v>91</v>
      </c>
      <c r="AW4182" s="15" t="s">
        <v>38</v>
      </c>
      <c r="AX4182" s="15" t="s">
        <v>82</v>
      </c>
      <c r="AY4182" s="243" t="s">
        <v>262</v>
      </c>
    </row>
    <row r="4183" spans="1:65" s="16" customFormat="1" ht="10">
      <c r="B4183" s="244"/>
      <c r="C4183" s="245"/>
      <c r="D4183" s="208" t="s">
        <v>272</v>
      </c>
      <c r="E4183" s="246" t="s">
        <v>44</v>
      </c>
      <c r="F4183" s="247" t="s">
        <v>291</v>
      </c>
      <c r="G4183" s="245"/>
      <c r="H4183" s="248">
        <v>5.3980000000000006</v>
      </c>
      <c r="I4183" s="249"/>
      <c r="J4183" s="245"/>
      <c r="K4183" s="245"/>
      <c r="L4183" s="250"/>
      <c r="M4183" s="251"/>
      <c r="N4183" s="252"/>
      <c r="O4183" s="252"/>
      <c r="P4183" s="252"/>
      <c r="Q4183" s="252"/>
      <c r="R4183" s="252"/>
      <c r="S4183" s="252"/>
      <c r="T4183" s="253"/>
      <c r="AT4183" s="254" t="s">
        <v>272</v>
      </c>
      <c r="AU4183" s="254" t="s">
        <v>91</v>
      </c>
      <c r="AV4183" s="16" t="s">
        <v>104</v>
      </c>
      <c r="AW4183" s="16" t="s">
        <v>38</v>
      </c>
      <c r="AX4183" s="16" t="s">
        <v>89</v>
      </c>
      <c r="AY4183" s="254" t="s">
        <v>262</v>
      </c>
    </row>
    <row r="4184" spans="1:65" s="2" customFormat="1" ht="16.5" customHeight="1">
      <c r="A4184" s="37"/>
      <c r="B4184" s="38"/>
      <c r="C4184" s="195" t="s">
        <v>2068</v>
      </c>
      <c r="D4184" s="195" t="s">
        <v>264</v>
      </c>
      <c r="E4184" s="196" t="s">
        <v>2069</v>
      </c>
      <c r="F4184" s="197" t="s">
        <v>2070</v>
      </c>
      <c r="G4184" s="198" t="s">
        <v>342</v>
      </c>
      <c r="H4184" s="199">
        <v>295.37200000000001</v>
      </c>
      <c r="I4184" s="200"/>
      <c r="J4184" s="201">
        <f>ROUND(I4184*H4184,2)</f>
        <v>0</v>
      </c>
      <c r="K4184" s="197" t="s">
        <v>268</v>
      </c>
      <c r="L4184" s="42"/>
      <c r="M4184" s="202" t="s">
        <v>44</v>
      </c>
      <c r="N4184" s="203" t="s">
        <v>53</v>
      </c>
      <c r="O4184" s="67"/>
      <c r="P4184" s="204">
        <f>O4184*H4184</f>
        <v>0</v>
      </c>
      <c r="Q4184" s="204">
        <v>2.0750000000000001E-2</v>
      </c>
      <c r="R4184" s="204">
        <f>Q4184*H4184</f>
        <v>6.1289690000000006</v>
      </c>
      <c r="S4184" s="204">
        <v>0</v>
      </c>
      <c r="T4184" s="205">
        <f>S4184*H4184</f>
        <v>0</v>
      </c>
      <c r="U4184" s="37"/>
      <c r="V4184" s="37"/>
      <c r="W4184" s="37"/>
      <c r="X4184" s="37"/>
      <c r="Y4184" s="37"/>
      <c r="Z4184" s="37"/>
      <c r="AA4184" s="37"/>
      <c r="AB4184" s="37"/>
      <c r="AC4184" s="37"/>
      <c r="AD4184" s="37"/>
      <c r="AE4184" s="37"/>
      <c r="AR4184" s="206" t="s">
        <v>442</v>
      </c>
      <c r="AT4184" s="206" t="s">
        <v>264</v>
      </c>
      <c r="AU4184" s="206" t="s">
        <v>91</v>
      </c>
      <c r="AY4184" s="19" t="s">
        <v>262</v>
      </c>
      <c r="BE4184" s="207">
        <f>IF(N4184="základní",J4184,0)</f>
        <v>0</v>
      </c>
      <c r="BF4184" s="207">
        <f>IF(N4184="snížená",J4184,0)</f>
        <v>0</v>
      </c>
      <c r="BG4184" s="207">
        <f>IF(N4184="zákl. přenesená",J4184,0)</f>
        <v>0</v>
      </c>
      <c r="BH4184" s="207">
        <f>IF(N4184="sníž. přenesená",J4184,0)</f>
        <v>0</v>
      </c>
      <c r="BI4184" s="207">
        <f>IF(N4184="nulová",J4184,0)</f>
        <v>0</v>
      </c>
      <c r="BJ4184" s="19" t="s">
        <v>89</v>
      </c>
      <c r="BK4184" s="207">
        <f>ROUND(I4184*H4184,2)</f>
        <v>0</v>
      </c>
      <c r="BL4184" s="19" t="s">
        <v>442</v>
      </c>
      <c r="BM4184" s="206" t="s">
        <v>2071</v>
      </c>
    </row>
    <row r="4185" spans="1:65" s="2" customFormat="1" ht="99">
      <c r="A4185" s="37"/>
      <c r="B4185" s="38"/>
      <c r="C4185" s="39"/>
      <c r="D4185" s="208" t="s">
        <v>270</v>
      </c>
      <c r="E4185" s="39"/>
      <c r="F4185" s="209" t="s">
        <v>2072</v>
      </c>
      <c r="G4185" s="39"/>
      <c r="H4185" s="39"/>
      <c r="I4185" s="118"/>
      <c r="J4185" s="39"/>
      <c r="K4185" s="39"/>
      <c r="L4185" s="42"/>
      <c r="M4185" s="210"/>
      <c r="N4185" s="211"/>
      <c r="O4185" s="67"/>
      <c r="P4185" s="67"/>
      <c r="Q4185" s="67"/>
      <c r="R4185" s="67"/>
      <c r="S4185" s="67"/>
      <c r="T4185" s="68"/>
      <c r="U4185" s="37"/>
      <c r="V4185" s="37"/>
      <c r="W4185" s="37"/>
      <c r="X4185" s="37"/>
      <c r="Y4185" s="37"/>
      <c r="Z4185" s="37"/>
      <c r="AA4185" s="37"/>
      <c r="AB4185" s="37"/>
      <c r="AC4185" s="37"/>
      <c r="AD4185" s="37"/>
      <c r="AE4185" s="37"/>
      <c r="AT4185" s="19" t="s">
        <v>270</v>
      </c>
      <c r="AU4185" s="19" t="s">
        <v>91</v>
      </c>
    </row>
    <row r="4186" spans="1:65" s="2" customFormat="1" ht="18">
      <c r="A4186" s="37"/>
      <c r="B4186" s="38"/>
      <c r="C4186" s="39"/>
      <c r="D4186" s="208" t="s">
        <v>421</v>
      </c>
      <c r="E4186" s="39"/>
      <c r="F4186" s="209" t="s">
        <v>2073</v>
      </c>
      <c r="G4186" s="39"/>
      <c r="H4186" s="39"/>
      <c r="I4186" s="118"/>
      <c r="J4186" s="39"/>
      <c r="K4186" s="39"/>
      <c r="L4186" s="42"/>
      <c r="M4186" s="210"/>
      <c r="N4186" s="211"/>
      <c r="O4186" s="67"/>
      <c r="P4186" s="67"/>
      <c r="Q4186" s="67"/>
      <c r="R4186" s="67"/>
      <c r="S4186" s="67"/>
      <c r="T4186" s="68"/>
      <c r="U4186" s="37"/>
      <c r="V4186" s="37"/>
      <c r="W4186" s="37"/>
      <c r="X4186" s="37"/>
      <c r="Y4186" s="37"/>
      <c r="Z4186" s="37"/>
      <c r="AA4186" s="37"/>
      <c r="AB4186" s="37"/>
      <c r="AC4186" s="37"/>
      <c r="AD4186" s="37"/>
      <c r="AE4186" s="37"/>
      <c r="AT4186" s="19" t="s">
        <v>421</v>
      </c>
      <c r="AU4186" s="19" t="s">
        <v>91</v>
      </c>
    </row>
    <row r="4187" spans="1:65" s="13" customFormat="1" ht="10">
      <c r="B4187" s="212"/>
      <c r="C4187" s="213"/>
      <c r="D4187" s="208" t="s">
        <v>272</v>
      </c>
      <c r="E4187" s="214" t="s">
        <v>44</v>
      </c>
      <c r="F4187" s="215" t="s">
        <v>1123</v>
      </c>
      <c r="G4187" s="213"/>
      <c r="H4187" s="214" t="s">
        <v>44</v>
      </c>
      <c r="I4187" s="216"/>
      <c r="J4187" s="213"/>
      <c r="K4187" s="213"/>
      <c r="L4187" s="217"/>
      <c r="M4187" s="218"/>
      <c r="N4187" s="219"/>
      <c r="O4187" s="219"/>
      <c r="P4187" s="219"/>
      <c r="Q4187" s="219"/>
      <c r="R4187" s="219"/>
      <c r="S4187" s="219"/>
      <c r="T4187" s="220"/>
      <c r="AT4187" s="221" t="s">
        <v>272</v>
      </c>
      <c r="AU4187" s="221" t="s">
        <v>91</v>
      </c>
      <c r="AV4187" s="13" t="s">
        <v>89</v>
      </c>
      <c r="AW4187" s="13" t="s">
        <v>38</v>
      </c>
      <c r="AX4187" s="13" t="s">
        <v>82</v>
      </c>
      <c r="AY4187" s="221" t="s">
        <v>262</v>
      </c>
    </row>
    <row r="4188" spans="1:65" s="13" customFormat="1" ht="10">
      <c r="B4188" s="212"/>
      <c r="C4188" s="213"/>
      <c r="D4188" s="208" t="s">
        <v>272</v>
      </c>
      <c r="E4188" s="214" t="s">
        <v>44</v>
      </c>
      <c r="F4188" s="215" t="s">
        <v>945</v>
      </c>
      <c r="G4188" s="213"/>
      <c r="H4188" s="214" t="s">
        <v>44</v>
      </c>
      <c r="I4188" s="216"/>
      <c r="J4188" s="213"/>
      <c r="K4188" s="213"/>
      <c r="L4188" s="217"/>
      <c r="M4188" s="218"/>
      <c r="N4188" s="219"/>
      <c r="O4188" s="219"/>
      <c r="P4188" s="219"/>
      <c r="Q4188" s="219"/>
      <c r="R4188" s="219"/>
      <c r="S4188" s="219"/>
      <c r="T4188" s="220"/>
      <c r="AT4188" s="221" t="s">
        <v>272</v>
      </c>
      <c r="AU4188" s="221" t="s">
        <v>91</v>
      </c>
      <c r="AV4188" s="13" t="s">
        <v>89</v>
      </c>
      <c r="AW4188" s="13" t="s">
        <v>38</v>
      </c>
      <c r="AX4188" s="13" t="s">
        <v>82</v>
      </c>
      <c r="AY4188" s="221" t="s">
        <v>262</v>
      </c>
    </row>
    <row r="4189" spans="1:65" s="13" customFormat="1" ht="10">
      <c r="B4189" s="212"/>
      <c r="C4189" s="213"/>
      <c r="D4189" s="208" t="s">
        <v>272</v>
      </c>
      <c r="E4189" s="214" t="s">
        <v>44</v>
      </c>
      <c r="F4189" s="215" t="s">
        <v>2074</v>
      </c>
      <c r="G4189" s="213"/>
      <c r="H4189" s="214" t="s">
        <v>44</v>
      </c>
      <c r="I4189" s="216"/>
      <c r="J4189" s="213"/>
      <c r="K4189" s="213"/>
      <c r="L4189" s="217"/>
      <c r="M4189" s="218"/>
      <c r="N4189" s="219"/>
      <c r="O4189" s="219"/>
      <c r="P4189" s="219"/>
      <c r="Q4189" s="219"/>
      <c r="R4189" s="219"/>
      <c r="S4189" s="219"/>
      <c r="T4189" s="220"/>
      <c r="AT4189" s="221" t="s">
        <v>272</v>
      </c>
      <c r="AU4189" s="221" t="s">
        <v>91</v>
      </c>
      <c r="AV4189" s="13" t="s">
        <v>89</v>
      </c>
      <c r="AW4189" s="13" t="s">
        <v>38</v>
      </c>
      <c r="AX4189" s="13" t="s">
        <v>82</v>
      </c>
      <c r="AY4189" s="221" t="s">
        <v>262</v>
      </c>
    </row>
    <row r="4190" spans="1:65" s="13" customFormat="1" ht="10">
      <c r="B4190" s="212"/>
      <c r="C4190" s="213"/>
      <c r="D4190" s="208" t="s">
        <v>272</v>
      </c>
      <c r="E4190" s="214" t="s">
        <v>44</v>
      </c>
      <c r="F4190" s="215" t="s">
        <v>968</v>
      </c>
      <c r="G4190" s="213"/>
      <c r="H4190" s="214" t="s">
        <v>44</v>
      </c>
      <c r="I4190" s="216"/>
      <c r="J4190" s="213"/>
      <c r="K4190" s="213"/>
      <c r="L4190" s="217"/>
      <c r="M4190" s="218"/>
      <c r="N4190" s="219"/>
      <c r="O4190" s="219"/>
      <c r="P4190" s="219"/>
      <c r="Q4190" s="219"/>
      <c r="R4190" s="219"/>
      <c r="S4190" s="219"/>
      <c r="T4190" s="220"/>
      <c r="AT4190" s="221" t="s">
        <v>272</v>
      </c>
      <c r="AU4190" s="221" t="s">
        <v>91</v>
      </c>
      <c r="AV4190" s="13" t="s">
        <v>89</v>
      </c>
      <c r="AW4190" s="13" t="s">
        <v>38</v>
      </c>
      <c r="AX4190" s="13" t="s">
        <v>82</v>
      </c>
      <c r="AY4190" s="221" t="s">
        <v>262</v>
      </c>
    </row>
    <row r="4191" spans="1:65" s="15" customFormat="1" ht="10">
      <c r="B4191" s="233"/>
      <c r="C4191" s="234"/>
      <c r="D4191" s="208" t="s">
        <v>272</v>
      </c>
      <c r="E4191" s="235" t="s">
        <v>44</v>
      </c>
      <c r="F4191" s="236" t="s">
        <v>1135</v>
      </c>
      <c r="G4191" s="234"/>
      <c r="H4191" s="237">
        <v>558.62800000000004</v>
      </c>
      <c r="I4191" s="238"/>
      <c r="J4191" s="234"/>
      <c r="K4191" s="234"/>
      <c r="L4191" s="239"/>
      <c r="M4191" s="240"/>
      <c r="N4191" s="241"/>
      <c r="O4191" s="241"/>
      <c r="P4191" s="241"/>
      <c r="Q4191" s="241"/>
      <c r="R4191" s="241"/>
      <c r="S4191" s="241"/>
      <c r="T4191" s="242"/>
      <c r="AT4191" s="243" t="s">
        <v>272</v>
      </c>
      <c r="AU4191" s="243" t="s">
        <v>91</v>
      </c>
      <c r="AV4191" s="15" t="s">
        <v>91</v>
      </c>
      <c r="AW4191" s="15" t="s">
        <v>38</v>
      </c>
      <c r="AX4191" s="15" t="s">
        <v>82</v>
      </c>
      <c r="AY4191" s="243" t="s">
        <v>262</v>
      </c>
    </row>
    <row r="4192" spans="1:65" s="15" customFormat="1" ht="10">
      <c r="B4192" s="233"/>
      <c r="C4192" s="234"/>
      <c r="D4192" s="208" t="s">
        <v>272</v>
      </c>
      <c r="E4192" s="235" t="s">
        <v>44</v>
      </c>
      <c r="F4192" s="236" t="s">
        <v>1136</v>
      </c>
      <c r="G4192" s="234"/>
      <c r="H4192" s="237">
        <v>-133.875</v>
      </c>
      <c r="I4192" s="238"/>
      <c r="J4192" s="234"/>
      <c r="K4192" s="234"/>
      <c r="L4192" s="239"/>
      <c r="M4192" s="240"/>
      <c r="N4192" s="241"/>
      <c r="O4192" s="241"/>
      <c r="P4192" s="241"/>
      <c r="Q4192" s="241"/>
      <c r="R4192" s="241"/>
      <c r="S4192" s="241"/>
      <c r="T4192" s="242"/>
      <c r="AT4192" s="243" t="s">
        <v>272</v>
      </c>
      <c r="AU4192" s="243" t="s">
        <v>91</v>
      </c>
      <c r="AV4192" s="15" t="s">
        <v>91</v>
      </c>
      <c r="AW4192" s="15" t="s">
        <v>38</v>
      </c>
      <c r="AX4192" s="15" t="s">
        <v>82</v>
      </c>
      <c r="AY4192" s="243" t="s">
        <v>262</v>
      </c>
    </row>
    <row r="4193" spans="1:65" s="15" customFormat="1" ht="10">
      <c r="B4193" s="233"/>
      <c r="C4193" s="234"/>
      <c r="D4193" s="208" t="s">
        <v>272</v>
      </c>
      <c r="E4193" s="235" t="s">
        <v>44</v>
      </c>
      <c r="F4193" s="236" t="s">
        <v>1137</v>
      </c>
      <c r="G4193" s="234"/>
      <c r="H4193" s="237">
        <v>-113.86799999999999</v>
      </c>
      <c r="I4193" s="238"/>
      <c r="J4193" s="234"/>
      <c r="K4193" s="234"/>
      <c r="L4193" s="239"/>
      <c r="M4193" s="240"/>
      <c r="N4193" s="241"/>
      <c r="O4193" s="241"/>
      <c r="P4193" s="241"/>
      <c r="Q4193" s="241"/>
      <c r="R4193" s="241"/>
      <c r="S4193" s="241"/>
      <c r="T4193" s="242"/>
      <c r="AT4193" s="243" t="s">
        <v>272</v>
      </c>
      <c r="AU4193" s="243" t="s">
        <v>91</v>
      </c>
      <c r="AV4193" s="15" t="s">
        <v>91</v>
      </c>
      <c r="AW4193" s="15" t="s">
        <v>38</v>
      </c>
      <c r="AX4193" s="15" t="s">
        <v>82</v>
      </c>
      <c r="AY4193" s="243" t="s">
        <v>262</v>
      </c>
    </row>
    <row r="4194" spans="1:65" s="15" customFormat="1" ht="10">
      <c r="B4194" s="233"/>
      <c r="C4194" s="234"/>
      <c r="D4194" s="208" t="s">
        <v>272</v>
      </c>
      <c r="E4194" s="235" t="s">
        <v>44</v>
      </c>
      <c r="F4194" s="236" t="s">
        <v>1138</v>
      </c>
      <c r="G4194" s="234"/>
      <c r="H4194" s="237">
        <v>-15.513</v>
      </c>
      <c r="I4194" s="238"/>
      <c r="J4194" s="234"/>
      <c r="K4194" s="234"/>
      <c r="L4194" s="239"/>
      <c r="M4194" s="240"/>
      <c r="N4194" s="241"/>
      <c r="O4194" s="241"/>
      <c r="P4194" s="241"/>
      <c r="Q4194" s="241"/>
      <c r="R4194" s="241"/>
      <c r="S4194" s="241"/>
      <c r="T4194" s="242"/>
      <c r="AT4194" s="243" t="s">
        <v>272</v>
      </c>
      <c r="AU4194" s="243" t="s">
        <v>91</v>
      </c>
      <c r="AV4194" s="15" t="s">
        <v>91</v>
      </c>
      <c r="AW4194" s="15" t="s">
        <v>38</v>
      </c>
      <c r="AX4194" s="15" t="s">
        <v>82</v>
      </c>
      <c r="AY4194" s="243" t="s">
        <v>262</v>
      </c>
    </row>
    <row r="4195" spans="1:65" s="16" customFormat="1" ht="10">
      <c r="B4195" s="244"/>
      <c r="C4195" s="245"/>
      <c r="D4195" s="208" t="s">
        <v>272</v>
      </c>
      <c r="E4195" s="246" t="s">
        <v>44</v>
      </c>
      <c r="F4195" s="247" t="s">
        <v>291</v>
      </c>
      <c r="G4195" s="245"/>
      <c r="H4195" s="248">
        <v>295.37200000000007</v>
      </c>
      <c r="I4195" s="249"/>
      <c r="J4195" s="245"/>
      <c r="K4195" s="245"/>
      <c r="L4195" s="250"/>
      <c r="M4195" s="251"/>
      <c r="N4195" s="252"/>
      <c r="O4195" s="252"/>
      <c r="P4195" s="252"/>
      <c r="Q4195" s="252"/>
      <c r="R4195" s="252"/>
      <c r="S4195" s="252"/>
      <c r="T4195" s="253"/>
      <c r="AT4195" s="254" t="s">
        <v>272</v>
      </c>
      <c r="AU4195" s="254" t="s">
        <v>91</v>
      </c>
      <c r="AV4195" s="16" t="s">
        <v>104</v>
      </c>
      <c r="AW4195" s="16" t="s">
        <v>38</v>
      </c>
      <c r="AX4195" s="16" t="s">
        <v>89</v>
      </c>
      <c r="AY4195" s="254" t="s">
        <v>262</v>
      </c>
    </row>
    <row r="4196" spans="1:65" s="2" customFormat="1" ht="16.5" customHeight="1">
      <c r="A4196" s="37"/>
      <c r="B4196" s="38"/>
      <c r="C4196" s="195" t="s">
        <v>2075</v>
      </c>
      <c r="D4196" s="195" t="s">
        <v>264</v>
      </c>
      <c r="E4196" s="196" t="s">
        <v>2076</v>
      </c>
      <c r="F4196" s="197" t="s">
        <v>2077</v>
      </c>
      <c r="G4196" s="198" t="s">
        <v>342</v>
      </c>
      <c r="H4196" s="199">
        <v>161.47499999999999</v>
      </c>
      <c r="I4196" s="200"/>
      <c r="J4196" s="201">
        <f>ROUND(I4196*H4196,2)</f>
        <v>0</v>
      </c>
      <c r="K4196" s="197" t="s">
        <v>44</v>
      </c>
      <c r="L4196" s="42"/>
      <c r="M4196" s="202" t="s">
        <v>44</v>
      </c>
      <c r="N4196" s="203" t="s">
        <v>53</v>
      </c>
      <c r="O4196" s="67"/>
      <c r="P4196" s="204">
        <f>O4196*H4196</f>
        <v>0</v>
      </c>
      <c r="Q4196" s="204">
        <v>4.7297600000000002E-2</v>
      </c>
      <c r="R4196" s="204">
        <f>Q4196*H4196</f>
        <v>7.6373799599999996</v>
      </c>
      <c r="S4196" s="204">
        <v>0</v>
      </c>
      <c r="T4196" s="205">
        <f>S4196*H4196</f>
        <v>0</v>
      </c>
      <c r="U4196" s="37"/>
      <c r="V4196" s="37"/>
      <c r="W4196" s="37"/>
      <c r="X4196" s="37"/>
      <c r="Y4196" s="37"/>
      <c r="Z4196" s="37"/>
      <c r="AA4196" s="37"/>
      <c r="AB4196" s="37"/>
      <c r="AC4196" s="37"/>
      <c r="AD4196" s="37"/>
      <c r="AE4196" s="37"/>
      <c r="AR4196" s="206" t="s">
        <v>442</v>
      </c>
      <c r="AT4196" s="206" t="s">
        <v>264</v>
      </c>
      <c r="AU4196" s="206" t="s">
        <v>91</v>
      </c>
      <c r="AY4196" s="19" t="s">
        <v>262</v>
      </c>
      <c r="BE4196" s="207">
        <f>IF(N4196="základní",J4196,0)</f>
        <v>0</v>
      </c>
      <c r="BF4196" s="207">
        <f>IF(N4196="snížená",J4196,0)</f>
        <v>0</v>
      </c>
      <c r="BG4196" s="207">
        <f>IF(N4196="zákl. přenesená",J4196,0)</f>
        <v>0</v>
      </c>
      <c r="BH4196" s="207">
        <f>IF(N4196="sníž. přenesená",J4196,0)</f>
        <v>0</v>
      </c>
      <c r="BI4196" s="207">
        <f>IF(N4196="nulová",J4196,0)</f>
        <v>0</v>
      </c>
      <c r="BJ4196" s="19" t="s">
        <v>89</v>
      </c>
      <c r="BK4196" s="207">
        <f>ROUND(I4196*H4196,2)</f>
        <v>0</v>
      </c>
      <c r="BL4196" s="19" t="s">
        <v>442</v>
      </c>
      <c r="BM4196" s="206" t="s">
        <v>2078</v>
      </c>
    </row>
    <row r="4197" spans="1:65" s="2" customFormat="1" ht="99">
      <c r="A4197" s="37"/>
      <c r="B4197" s="38"/>
      <c r="C4197" s="39"/>
      <c r="D4197" s="208" t="s">
        <v>270</v>
      </c>
      <c r="E4197" s="39"/>
      <c r="F4197" s="209" t="s">
        <v>2072</v>
      </c>
      <c r="G4197" s="39"/>
      <c r="H4197" s="39"/>
      <c r="I4197" s="118"/>
      <c r="J4197" s="39"/>
      <c r="K4197" s="39"/>
      <c r="L4197" s="42"/>
      <c r="M4197" s="210"/>
      <c r="N4197" s="211"/>
      <c r="O4197" s="67"/>
      <c r="P4197" s="67"/>
      <c r="Q4197" s="67"/>
      <c r="R4197" s="67"/>
      <c r="S4197" s="67"/>
      <c r="T4197" s="68"/>
      <c r="U4197" s="37"/>
      <c r="V4197" s="37"/>
      <c r="W4197" s="37"/>
      <c r="X4197" s="37"/>
      <c r="Y4197" s="37"/>
      <c r="Z4197" s="37"/>
      <c r="AA4197" s="37"/>
      <c r="AB4197" s="37"/>
      <c r="AC4197" s="37"/>
      <c r="AD4197" s="37"/>
      <c r="AE4197" s="37"/>
      <c r="AT4197" s="19" t="s">
        <v>270</v>
      </c>
      <c r="AU4197" s="19" t="s">
        <v>91</v>
      </c>
    </row>
    <row r="4198" spans="1:65" s="2" customFormat="1" ht="18">
      <c r="A4198" s="37"/>
      <c r="B4198" s="38"/>
      <c r="C4198" s="39"/>
      <c r="D4198" s="208" t="s">
        <v>421</v>
      </c>
      <c r="E4198" s="39"/>
      <c r="F4198" s="209" t="s">
        <v>1056</v>
      </c>
      <c r="G4198" s="39"/>
      <c r="H4198" s="39"/>
      <c r="I4198" s="118"/>
      <c r="J4198" s="39"/>
      <c r="K4198" s="39"/>
      <c r="L4198" s="42"/>
      <c r="M4198" s="210"/>
      <c r="N4198" s="211"/>
      <c r="O4198" s="67"/>
      <c r="P4198" s="67"/>
      <c r="Q4198" s="67"/>
      <c r="R4198" s="67"/>
      <c r="S4198" s="67"/>
      <c r="T4198" s="68"/>
      <c r="U4198" s="37"/>
      <c r="V4198" s="37"/>
      <c r="W4198" s="37"/>
      <c r="X4198" s="37"/>
      <c r="Y4198" s="37"/>
      <c r="Z4198" s="37"/>
      <c r="AA4198" s="37"/>
      <c r="AB4198" s="37"/>
      <c r="AC4198" s="37"/>
      <c r="AD4198" s="37"/>
      <c r="AE4198" s="37"/>
      <c r="AT4198" s="19" t="s">
        <v>421</v>
      </c>
      <c r="AU4198" s="19" t="s">
        <v>91</v>
      </c>
    </row>
    <row r="4199" spans="1:65" s="13" customFormat="1" ht="10">
      <c r="B4199" s="212"/>
      <c r="C4199" s="213"/>
      <c r="D4199" s="208" t="s">
        <v>272</v>
      </c>
      <c r="E4199" s="214" t="s">
        <v>44</v>
      </c>
      <c r="F4199" s="215" t="s">
        <v>1057</v>
      </c>
      <c r="G4199" s="213"/>
      <c r="H4199" s="214" t="s">
        <v>44</v>
      </c>
      <c r="I4199" s="216"/>
      <c r="J4199" s="213"/>
      <c r="K4199" s="213"/>
      <c r="L4199" s="217"/>
      <c r="M4199" s="218"/>
      <c r="N4199" s="219"/>
      <c r="O4199" s="219"/>
      <c r="P4199" s="219"/>
      <c r="Q4199" s="219"/>
      <c r="R4199" s="219"/>
      <c r="S4199" s="219"/>
      <c r="T4199" s="220"/>
      <c r="AT4199" s="221" t="s">
        <v>272</v>
      </c>
      <c r="AU4199" s="221" t="s">
        <v>91</v>
      </c>
      <c r="AV4199" s="13" t="s">
        <v>89</v>
      </c>
      <c r="AW4199" s="13" t="s">
        <v>38</v>
      </c>
      <c r="AX4199" s="13" t="s">
        <v>82</v>
      </c>
      <c r="AY4199" s="221" t="s">
        <v>262</v>
      </c>
    </row>
    <row r="4200" spans="1:65" s="13" customFormat="1" ht="10">
      <c r="B4200" s="212"/>
      <c r="C4200" s="213"/>
      <c r="D4200" s="208" t="s">
        <v>272</v>
      </c>
      <c r="E4200" s="214" t="s">
        <v>44</v>
      </c>
      <c r="F4200" s="215" t="s">
        <v>1058</v>
      </c>
      <c r="G4200" s="213"/>
      <c r="H4200" s="214" t="s">
        <v>44</v>
      </c>
      <c r="I4200" s="216"/>
      <c r="J4200" s="213"/>
      <c r="K4200" s="213"/>
      <c r="L4200" s="217"/>
      <c r="M4200" s="218"/>
      <c r="N4200" s="219"/>
      <c r="O4200" s="219"/>
      <c r="P4200" s="219"/>
      <c r="Q4200" s="219"/>
      <c r="R4200" s="219"/>
      <c r="S4200" s="219"/>
      <c r="T4200" s="220"/>
      <c r="AT4200" s="221" t="s">
        <v>272</v>
      </c>
      <c r="AU4200" s="221" t="s">
        <v>91</v>
      </c>
      <c r="AV4200" s="13" t="s">
        <v>89</v>
      </c>
      <c r="AW4200" s="13" t="s">
        <v>38</v>
      </c>
      <c r="AX4200" s="13" t="s">
        <v>82</v>
      </c>
      <c r="AY4200" s="221" t="s">
        <v>262</v>
      </c>
    </row>
    <row r="4201" spans="1:65" s="13" customFormat="1" ht="10">
      <c r="B4201" s="212"/>
      <c r="C4201" s="213"/>
      <c r="D4201" s="208" t="s">
        <v>272</v>
      </c>
      <c r="E4201" s="214" t="s">
        <v>44</v>
      </c>
      <c r="F4201" s="215" t="s">
        <v>2079</v>
      </c>
      <c r="G4201" s="213"/>
      <c r="H4201" s="214" t="s">
        <v>44</v>
      </c>
      <c r="I4201" s="216"/>
      <c r="J4201" s="213"/>
      <c r="K4201" s="213"/>
      <c r="L4201" s="217"/>
      <c r="M4201" s="218"/>
      <c r="N4201" s="219"/>
      <c r="O4201" s="219"/>
      <c r="P4201" s="219"/>
      <c r="Q4201" s="219"/>
      <c r="R4201" s="219"/>
      <c r="S4201" s="219"/>
      <c r="T4201" s="220"/>
      <c r="AT4201" s="221" t="s">
        <v>272</v>
      </c>
      <c r="AU4201" s="221" t="s">
        <v>91</v>
      </c>
      <c r="AV4201" s="13" t="s">
        <v>89</v>
      </c>
      <c r="AW4201" s="13" t="s">
        <v>38</v>
      </c>
      <c r="AX4201" s="13" t="s">
        <v>82</v>
      </c>
      <c r="AY4201" s="221" t="s">
        <v>262</v>
      </c>
    </row>
    <row r="4202" spans="1:65" s="13" customFormat="1" ht="10">
      <c r="B4202" s="212"/>
      <c r="C4202" s="213"/>
      <c r="D4202" s="208" t="s">
        <v>272</v>
      </c>
      <c r="E4202" s="214" t="s">
        <v>44</v>
      </c>
      <c r="F4202" s="215" t="s">
        <v>968</v>
      </c>
      <c r="G4202" s="213"/>
      <c r="H4202" s="214" t="s">
        <v>44</v>
      </c>
      <c r="I4202" s="216"/>
      <c r="J4202" s="213"/>
      <c r="K4202" s="213"/>
      <c r="L4202" s="217"/>
      <c r="M4202" s="218"/>
      <c r="N4202" s="219"/>
      <c r="O4202" s="219"/>
      <c r="P4202" s="219"/>
      <c r="Q4202" s="219"/>
      <c r="R4202" s="219"/>
      <c r="S4202" s="219"/>
      <c r="T4202" s="220"/>
      <c r="AT4202" s="221" t="s">
        <v>272</v>
      </c>
      <c r="AU4202" s="221" t="s">
        <v>91</v>
      </c>
      <c r="AV4202" s="13" t="s">
        <v>89</v>
      </c>
      <c r="AW4202" s="13" t="s">
        <v>38</v>
      </c>
      <c r="AX4202" s="13" t="s">
        <v>82</v>
      </c>
      <c r="AY4202" s="221" t="s">
        <v>262</v>
      </c>
    </row>
    <row r="4203" spans="1:65" s="15" customFormat="1" ht="10">
      <c r="B4203" s="233"/>
      <c r="C4203" s="234"/>
      <c r="D4203" s="208" t="s">
        <v>272</v>
      </c>
      <c r="E4203" s="235" t="s">
        <v>44</v>
      </c>
      <c r="F4203" s="236" t="s">
        <v>989</v>
      </c>
      <c r="G4203" s="234"/>
      <c r="H4203" s="237">
        <v>39.613999999999997</v>
      </c>
      <c r="I4203" s="238"/>
      <c r="J4203" s="234"/>
      <c r="K4203" s="234"/>
      <c r="L4203" s="239"/>
      <c r="M4203" s="240"/>
      <c r="N4203" s="241"/>
      <c r="O4203" s="241"/>
      <c r="P4203" s="241"/>
      <c r="Q4203" s="241"/>
      <c r="R4203" s="241"/>
      <c r="S4203" s="241"/>
      <c r="T4203" s="242"/>
      <c r="AT4203" s="243" t="s">
        <v>272</v>
      </c>
      <c r="AU4203" s="243" t="s">
        <v>91</v>
      </c>
      <c r="AV4203" s="15" t="s">
        <v>91</v>
      </c>
      <c r="AW4203" s="15" t="s">
        <v>38</v>
      </c>
      <c r="AX4203" s="15" t="s">
        <v>82</v>
      </c>
      <c r="AY4203" s="243" t="s">
        <v>262</v>
      </c>
    </row>
    <row r="4204" spans="1:65" s="15" customFormat="1" ht="10">
      <c r="B4204" s="233"/>
      <c r="C4204" s="234"/>
      <c r="D4204" s="208" t="s">
        <v>272</v>
      </c>
      <c r="E4204" s="235" t="s">
        <v>44</v>
      </c>
      <c r="F4204" s="236" t="s">
        <v>992</v>
      </c>
      <c r="G4204" s="234"/>
      <c r="H4204" s="237">
        <v>38.646999999999998</v>
      </c>
      <c r="I4204" s="238"/>
      <c r="J4204" s="234"/>
      <c r="K4204" s="234"/>
      <c r="L4204" s="239"/>
      <c r="M4204" s="240"/>
      <c r="N4204" s="241"/>
      <c r="O4204" s="241"/>
      <c r="P4204" s="241"/>
      <c r="Q4204" s="241"/>
      <c r="R4204" s="241"/>
      <c r="S4204" s="241"/>
      <c r="T4204" s="242"/>
      <c r="AT4204" s="243" t="s">
        <v>272</v>
      </c>
      <c r="AU4204" s="243" t="s">
        <v>91</v>
      </c>
      <c r="AV4204" s="15" t="s">
        <v>91</v>
      </c>
      <c r="AW4204" s="15" t="s">
        <v>38</v>
      </c>
      <c r="AX4204" s="15" t="s">
        <v>82</v>
      </c>
      <c r="AY4204" s="243" t="s">
        <v>262</v>
      </c>
    </row>
    <row r="4205" spans="1:65" s="15" customFormat="1" ht="10">
      <c r="B4205" s="233"/>
      <c r="C4205" s="234"/>
      <c r="D4205" s="208" t="s">
        <v>272</v>
      </c>
      <c r="E4205" s="235" t="s">
        <v>44</v>
      </c>
      <c r="F4205" s="236" t="s">
        <v>993</v>
      </c>
      <c r="G4205" s="234"/>
      <c r="H4205" s="237">
        <v>-2.0299999999999998</v>
      </c>
      <c r="I4205" s="238"/>
      <c r="J4205" s="234"/>
      <c r="K4205" s="234"/>
      <c r="L4205" s="239"/>
      <c r="M4205" s="240"/>
      <c r="N4205" s="241"/>
      <c r="O4205" s="241"/>
      <c r="P4205" s="241"/>
      <c r="Q4205" s="241"/>
      <c r="R4205" s="241"/>
      <c r="S4205" s="241"/>
      <c r="T4205" s="242"/>
      <c r="AT4205" s="243" t="s">
        <v>272</v>
      </c>
      <c r="AU4205" s="243" t="s">
        <v>91</v>
      </c>
      <c r="AV4205" s="15" t="s">
        <v>91</v>
      </c>
      <c r="AW4205" s="15" t="s">
        <v>38</v>
      </c>
      <c r="AX4205" s="15" t="s">
        <v>82</v>
      </c>
      <c r="AY4205" s="243" t="s">
        <v>262</v>
      </c>
    </row>
    <row r="4206" spans="1:65" s="15" customFormat="1" ht="10">
      <c r="B4206" s="233"/>
      <c r="C4206" s="234"/>
      <c r="D4206" s="208" t="s">
        <v>272</v>
      </c>
      <c r="E4206" s="235" t="s">
        <v>44</v>
      </c>
      <c r="F4206" s="236" t="s">
        <v>994</v>
      </c>
      <c r="G4206" s="234"/>
      <c r="H4206" s="237">
        <v>41.921999999999997</v>
      </c>
      <c r="I4206" s="238"/>
      <c r="J4206" s="234"/>
      <c r="K4206" s="234"/>
      <c r="L4206" s="239"/>
      <c r="M4206" s="240"/>
      <c r="N4206" s="241"/>
      <c r="O4206" s="241"/>
      <c r="P4206" s="241"/>
      <c r="Q4206" s="241"/>
      <c r="R4206" s="241"/>
      <c r="S4206" s="241"/>
      <c r="T4206" s="242"/>
      <c r="AT4206" s="243" t="s">
        <v>272</v>
      </c>
      <c r="AU4206" s="243" t="s">
        <v>91</v>
      </c>
      <c r="AV4206" s="15" t="s">
        <v>91</v>
      </c>
      <c r="AW4206" s="15" t="s">
        <v>38</v>
      </c>
      <c r="AX4206" s="15" t="s">
        <v>82</v>
      </c>
      <c r="AY4206" s="243" t="s">
        <v>262</v>
      </c>
    </row>
    <row r="4207" spans="1:65" s="15" customFormat="1" ht="10">
      <c r="B4207" s="233"/>
      <c r="C4207" s="234"/>
      <c r="D4207" s="208" t="s">
        <v>272</v>
      </c>
      <c r="E4207" s="235" t="s">
        <v>44</v>
      </c>
      <c r="F4207" s="236" t="s">
        <v>995</v>
      </c>
      <c r="G4207" s="234"/>
      <c r="H4207" s="237">
        <v>43.322000000000003</v>
      </c>
      <c r="I4207" s="238"/>
      <c r="J4207" s="234"/>
      <c r="K4207" s="234"/>
      <c r="L4207" s="239"/>
      <c r="M4207" s="240"/>
      <c r="N4207" s="241"/>
      <c r="O4207" s="241"/>
      <c r="P4207" s="241"/>
      <c r="Q4207" s="241"/>
      <c r="R4207" s="241"/>
      <c r="S4207" s="241"/>
      <c r="T4207" s="242"/>
      <c r="AT4207" s="243" t="s">
        <v>272</v>
      </c>
      <c r="AU4207" s="243" t="s">
        <v>91</v>
      </c>
      <c r="AV4207" s="15" t="s">
        <v>91</v>
      </c>
      <c r="AW4207" s="15" t="s">
        <v>38</v>
      </c>
      <c r="AX4207" s="15" t="s">
        <v>82</v>
      </c>
      <c r="AY4207" s="243" t="s">
        <v>262</v>
      </c>
    </row>
    <row r="4208" spans="1:65" s="16" customFormat="1" ht="10">
      <c r="B4208" s="244"/>
      <c r="C4208" s="245"/>
      <c r="D4208" s="208" t="s">
        <v>272</v>
      </c>
      <c r="E4208" s="246" t="s">
        <v>44</v>
      </c>
      <c r="F4208" s="247" t="s">
        <v>291</v>
      </c>
      <c r="G4208" s="245"/>
      <c r="H4208" s="248">
        <v>161.47499999999999</v>
      </c>
      <c r="I4208" s="249"/>
      <c r="J4208" s="245"/>
      <c r="K4208" s="245"/>
      <c r="L4208" s="250"/>
      <c r="M4208" s="251"/>
      <c r="N4208" s="252"/>
      <c r="O4208" s="252"/>
      <c r="P4208" s="252"/>
      <c r="Q4208" s="252"/>
      <c r="R4208" s="252"/>
      <c r="S4208" s="252"/>
      <c r="T4208" s="253"/>
      <c r="AT4208" s="254" t="s">
        <v>272</v>
      </c>
      <c r="AU4208" s="254" t="s">
        <v>91</v>
      </c>
      <c r="AV4208" s="16" t="s">
        <v>104</v>
      </c>
      <c r="AW4208" s="16" t="s">
        <v>38</v>
      </c>
      <c r="AX4208" s="16" t="s">
        <v>89</v>
      </c>
      <c r="AY4208" s="254" t="s">
        <v>262</v>
      </c>
    </row>
    <row r="4209" spans="1:65" s="2" customFormat="1" ht="16.5" customHeight="1">
      <c r="A4209" s="37"/>
      <c r="B4209" s="38"/>
      <c r="C4209" s="195" t="s">
        <v>2080</v>
      </c>
      <c r="D4209" s="195" t="s">
        <v>264</v>
      </c>
      <c r="E4209" s="196" t="s">
        <v>2081</v>
      </c>
      <c r="F4209" s="197" t="s">
        <v>2082</v>
      </c>
      <c r="G4209" s="198" t="s">
        <v>342</v>
      </c>
      <c r="H4209" s="199">
        <v>456.84699999999998</v>
      </c>
      <c r="I4209" s="200"/>
      <c r="J4209" s="201">
        <f>ROUND(I4209*H4209,2)</f>
        <v>0</v>
      </c>
      <c r="K4209" s="197" t="s">
        <v>268</v>
      </c>
      <c r="L4209" s="42"/>
      <c r="M4209" s="202" t="s">
        <v>44</v>
      </c>
      <c r="N4209" s="203" t="s">
        <v>53</v>
      </c>
      <c r="O4209" s="67"/>
      <c r="P4209" s="204">
        <f>O4209*H4209</f>
        <v>0</v>
      </c>
      <c r="Q4209" s="204">
        <v>2.0000000000000001E-4</v>
      </c>
      <c r="R4209" s="204">
        <f>Q4209*H4209</f>
        <v>9.1369400000000003E-2</v>
      </c>
      <c r="S4209" s="204">
        <v>0</v>
      </c>
      <c r="T4209" s="205">
        <f>S4209*H4209</f>
        <v>0</v>
      </c>
      <c r="U4209" s="37"/>
      <c r="V4209" s="37"/>
      <c r="W4209" s="37"/>
      <c r="X4209" s="37"/>
      <c r="Y4209" s="37"/>
      <c r="Z4209" s="37"/>
      <c r="AA4209" s="37"/>
      <c r="AB4209" s="37"/>
      <c r="AC4209" s="37"/>
      <c r="AD4209" s="37"/>
      <c r="AE4209" s="37"/>
      <c r="AR4209" s="206" t="s">
        <v>442</v>
      </c>
      <c r="AT4209" s="206" t="s">
        <v>264</v>
      </c>
      <c r="AU4209" s="206" t="s">
        <v>91</v>
      </c>
      <c r="AY4209" s="19" t="s">
        <v>262</v>
      </c>
      <c r="BE4209" s="207">
        <f>IF(N4209="základní",J4209,0)</f>
        <v>0</v>
      </c>
      <c r="BF4209" s="207">
        <f>IF(N4209="snížená",J4209,0)</f>
        <v>0</v>
      </c>
      <c r="BG4209" s="207">
        <f>IF(N4209="zákl. přenesená",J4209,0)</f>
        <v>0</v>
      </c>
      <c r="BH4209" s="207">
        <f>IF(N4209="sníž. přenesená",J4209,0)</f>
        <v>0</v>
      </c>
      <c r="BI4209" s="207">
        <f>IF(N4209="nulová",J4209,0)</f>
        <v>0</v>
      </c>
      <c r="BJ4209" s="19" t="s">
        <v>89</v>
      </c>
      <c r="BK4209" s="207">
        <f>ROUND(I4209*H4209,2)</f>
        <v>0</v>
      </c>
      <c r="BL4209" s="19" t="s">
        <v>442</v>
      </c>
      <c r="BM4209" s="206" t="s">
        <v>2083</v>
      </c>
    </row>
    <row r="4210" spans="1:65" s="2" customFormat="1" ht="54">
      <c r="A4210" s="37"/>
      <c r="B4210" s="38"/>
      <c r="C4210" s="39"/>
      <c r="D4210" s="208" t="s">
        <v>270</v>
      </c>
      <c r="E4210" s="39"/>
      <c r="F4210" s="209" t="s">
        <v>2084</v>
      </c>
      <c r="G4210" s="39"/>
      <c r="H4210" s="39"/>
      <c r="I4210" s="118"/>
      <c r="J4210" s="39"/>
      <c r="K4210" s="39"/>
      <c r="L4210" s="42"/>
      <c r="M4210" s="210"/>
      <c r="N4210" s="211"/>
      <c r="O4210" s="67"/>
      <c r="P4210" s="67"/>
      <c r="Q4210" s="67"/>
      <c r="R4210" s="67"/>
      <c r="S4210" s="67"/>
      <c r="T4210" s="68"/>
      <c r="U4210" s="37"/>
      <c r="V4210" s="37"/>
      <c r="W4210" s="37"/>
      <c r="X4210" s="37"/>
      <c r="Y4210" s="37"/>
      <c r="Z4210" s="37"/>
      <c r="AA4210" s="37"/>
      <c r="AB4210" s="37"/>
      <c r="AC4210" s="37"/>
      <c r="AD4210" s="37"/>
      <c r="AE4210" s="37"/>
      <c r="AT4210" s="19" t="s">
        <v>270</v>
      </c>
      <c r="AU4210" s="19" t="s">
        <v>91</v>
      </c>
    </row>
    <row r="4211" spans="1:65" s="2" customFormat="1" ht="27">
      <c r="A4211" s="37"/>
      <c r="B4211" s="38"/>
      <c r="C4211" s="39"/>
      <c r="D4211" s="208" t="s">
        <v>421</v>
      </c>
      <c r="E4211" s="39"/>
      <c r="F4211" s="209" t="s">
        <v>2085</v>
      </c>
      <c r="G4211" s="39"/>
      <c r="H4211" s="39"/>
      <c r="I4211" s="118"/>
      <c r="J4211" s="39"/>
      <c r="K4211" s="39"/>
      <c r="L4211" s="42"/>
      <c r="M4211" s="210"/>
      <c r="N4211" s="211"/>
      <c r="O4211" s="67"/>
      <c r="P4211" s="67"/>
      <c r="Q4211" s="67"/>
      <c r="R4211" s="67"/>
      <c r="S4211" s="67"/>
      <c r="T4211" s="68"/>
      <c r="U4211" s="37"/>
      <c r="V4211" s="37"/>
      <c r="W4211" s="37"/>
      <c r="X4211" s="37"/>
      <c r="Y4211" s="37"/>
      <c r="Z4211" s="37"/>
      <c r="AA4211" s="37"/>
      <c r="AB4211" s="37"/>
      <c r="AC4211" s="37"/>
      <c r="AD4211" s="37"/>
      <c r="AE4211" s="37"/>
      <c r="AT4211" s="19" t="s">
        <v>421</v>
      </c>
      <c r="AU4211" s="19" t="s">
        <v>91</v>
      </c>
    </row>
    <row r="4212" spans="1:65" s="13" customFormat="1" ht="10">
      <c r="B4212" s="212"/>
      <c r="C4212" s="213"/>
      <c r="D4212" s="208" t="s">
        <v>272</v>
      </c>
      <c r="E4212" s="214" t="s">
        <v>44</v>
      </c>
      <c r="F4212" s="215" t="s">
        <v>1123</v>
      </c>
      <c r="G4212" s="213"/>
      <c r="H4212" s="214" t="s">
        <v>44</v>
      </c>
      <c r="I4212" s="216"/>
      <c r="J4212" s="213"/>
      <c r="K4212" s="213"/>
      <c r="L4212" s="217"/>
      <c r="M4212" s="218"/>
      <c r="N4212" s="219"/>
      <c r="O4212" s="219"/>
      <c r="P4212" s="219"/>
      <c r="Q4212" s="219"/>
      <c r="R4212" s="219"/>
      <c r="S4212" s="219"/>
      <c r="T4212" s="220"/>
      <c r="AT4212" s="221" t="s">
        <v>272</v>
      </c>
      <c r="AU4212" s="221" t="s">
        <v>91</v>
      </c>
      <c r="AV4212" s="13" t="s">
        <v>89</v>
      </c>
      <c r="AW4212" s="13" t="s">
        <v>38</v>
      </c>
      <c r="AX4212" s="13" t="s">
        <v>82</v>
      </c>
      <c r="AY4212" s="221" t="s">
        <v>262</v>
      </c>
    </row>
    <row r="4213" spans="1:65" s="13" customFormat="1" ht="10">
      <c r="B4213" s="212"/>
      <c r="C4213" s="213"/>
      <c r="D4213" s="208" t="s">
        <v>272</v>
      </c>
      <c r="E4213" s="214" t="s">
        <v>44</v>
      </c>
      <c r="F4213" s="215" t="s">
        <v>945</v>
      </c>
      <c r="G4213" s="213"/>
      <c r="H4213" s="214" t="s">
        <v>44</v>
      </c>
      <c r="I4213" s="216"/>
      <c r="J4213" s="213"/>
      <c r="K4213" s="213"/>
      <c r="L4213" s="217"/>
      <c r="M4213" s="218"/>
      <c r="N4213" s="219"/>
      <c r="O4213" s="219"/>
      <c r="P4213" s="219"/>
      <c r="Q4213" s="219"/>
      <c r="R4213" s="219"/>
      <c r="S4213" s="219"/>
      <c r="T4213" s="220"/>
      <c r="AT4213" s="221" t="s">
        <v>272</v>
      </c>
      <c r="AU4213" s="221" t="s">
        <v>91</v>
      </c>
      <c r="AV4213" s="13" t="s">
        <v>89</v>
      </c>
      <c r="AW4213" s="13" t="s">
        <v>38</v>
      </c>
      <c r="AX4213" s="13" t="s">
        <v>82</v>
      </c>
      <c r="AY4213" s="221" t="s">
        <v>262</v>
      </c>
    </row>
    <row r="4214" spans="1:65" s="13" customFormat="1" ht="10">
      <c r="B4214" s="212"/>
      <c r="C4214" s="213"/>
      <c r="D4214" s="208" t="s">
        <v>272</v>
      </c>
      <c r="E4214" s="214" t="s">
        <v>44</v>
      </c>
      <c r="F4214" s="215" t="s">
        <v>2074</v>
      </c>
      <c r="G4214" s="213"/>
      <c r="H4214" s="214" t="s">
        <v>44</v>
      </c>
      <c r="I4214" s="216"/>
      <c r="J4214" s="213"/>
      <c r="K4214" s="213"/>
      <c r="L4214" s="217"/>
      <c r="M4214" s="218"/>
      <c r="N4214" s="219"/>
      <c r="O4214" s="219"/>
      <c r="P4214" s="219"/>
      <c r="Q4214" s="219"/>
      <c r="R4214" s="219"/>
      <c r="S4214" s="219"/>
      <c r="T4214" s="220"/>
      <c r="AT4214" s="221" t="s">
        <v>272</v>
      </c>
      <c r="AU4214" s="221" t="s">
        <v>91</v>
      </c>
      <c r="AV4214" s="13" t="s">
        <v>89</v>
      </c>
      <c r="AW4214" s="13" t="s">
        <v>38</v>
      </c>
      <c r="AX4214" s="13" t="s">
        <v>82</v>
      </c>
      <c r="AY4214" s="221" t="s">
        <v>262</v>
      </c>
    </row>
    <row r="4215" spans="1:65" s="13" customFormat="1" ht="10">
      <c r="B4215" s="212"/>
      <c r="C4215" s="213"/>
      <c r="D4215" s="208" t="s">
        <v>272</v>
      </c>
      <c r="E4215" s="214" t="s">
        <v>44</v>
      </c>
      <c r="F4215" s="215" t="s">
        <v>968</v>
      </c>
      <c r="G4215" s="213"/>
      <c r="H4215" s="214" t="s">
        <v>44</v>
      </c>
      <c r="I4215" s="216"/>
      <c r="J4215" s="213"/>
      <c r="K4215" s="213"/>
      <c r="L4215" s="217"/>
      <c r="M4215" s="218"/>
      <c r="N4215" s="219"/>
      <c r="O4215" s="219"/>
      <c r="P4215" s="219"/>
      <c r="Q4215" s="219"/>
      <c r="R4215" s="219"/>
      <c r="S4215" s="219"/>
      <c r="T4215" s="220"/>
      <c r="AT4215" s="221" t="s">
        <v>272</v>
      </c>
      <c r="AU4215" s="221" t="s">
        <v>91</v>
      </c>
      <c r="AV4215" s="13" t="s">
        <v>89</v>
      </c>
      <c r="AW4215" s="13" t="s">
        <v>38</v>
      </c>
      <c r="AX4215" s="13" t="s">
        <v>82</v>
      </c>
      <c r="AY4215" s="221" t="s">
        <v>262</v>
      </c>
    </row>
    <row r="4216" spans="1:65" s="15" customFormat="1" ht="10">
      <c r="B4216" s="233"/>
      <c r="C4216" s="234"/>
      <c r="D4216" s="208" t="s">
        <v>272</v>
      </c>
      <c r="E4216" s="235" t="s">
        <v>44</v>
      </c>
      <c r="F4216" s="236" t="s">
        <v>1135</v>
      </c>
      <c r="G4216" s="234"/>
      <c r="H4216" s="237">
        <v>558.62800000000004</v>
      </c>
      <c r="I4216" s="238"/>
      <c r="J4216" s="234"/>
      <c r="K4216" s="234"/>
      <c r="L4216" s="239"/>
      <c r="M4216" s="240"/>
      <c r="N4216" s="241"/>
      <c r="O4216" s="241"/>
      <c r="P4216" s="241"/>
      <c r="Q4216" s="241"/>
      <c r="R4216" s="241"/>
      <c r="S4216" s="241"/>
      <c r="T4216" s="242"/>
      <c r="AT4216" s="243" t="s">
        <v>272</v>
      </c>
      <c r="AU4216" s="243" t="s">
        <v>91</v>
      </c>
      <c r="AV4216" s="15" t="s">
        <v>91</v>
      </c>
      <c r="AW4216" s="15" t="s">
        <v>38</v>
      </c>
      <c r="AX4216" s="15" t="s">
        <v>82</v>
      </c>
      <c r="AY4216" s="243" t="s">
        <v>262</v>
      </c>
    </row>
    <row r="4217" spans="1:65" s="15" customFormat="1" ht="10">
      <c r="B4217" s="233"/>
      <c r="C4217" s="234"/>
      <c r="D4217" s="208" t="s">
        <v>272</v>
      </c>
      <c r="E4217" s="235" t="s">
        <v>44</v>
      </c>
      <c r="F4217" s="236" t="s">
        <v>1136</v>
      </c>
      <c r="G4217" s="234"/>
      <c r="H4217" s="237">
        <v>-133.875</v>
      </c>
      <c r="I4217" s="238"/>
      <c r="J4217" s="234"/>
      <c r="K4217" s="234"/>
      <c r="L4217" s="239"/>
      <c r="M4217" s="240"/>
      <c r="N4217" s="241"/>
      <c r="O4217" s="241"/>
      <c r="P4217" s="241"/>
      <c r="Q4217" s="241"/>
      <c r="R4217" s="241"/>
      <c r="S4217" s="241"/>
      <c r="T4217" s="242"/>
      <c r="AT4217" s="243" t="s">
        <v>272</v>
      </c>
      <c r="AU4217" s="243" t="s">
        <v>91</v>
      </c>
      <c r="AV4217" s="15" t="s">
        <v>91</v>
      </c>
      <c r="AW4217" s="15" t="s">
        <v>38</v>
      </c>
      <c r="AX4217" s="15" t="s">
        <v>82</v>
      </c>
      <c r="AY4217" s="243" t="s">
        <v>262</v>
      </c>
    </row>
    <row r="4218" spans="1:65" s="15" customFormat="1" ht="10">
      <c r="B4218" s="233"/>
      <c r="C4218" s="234"/>
      <c r="D4218" s="208" t="s">
        <v>272</v>
      </c>
      <c r="E4218" s="235" t="s">
        <v>44</v>
      </c>
      <c r="F4218" s="236" t="s">
        <v>1137</v>
      </c>
      <c r="G4218" s="234"/>
      <c r="H4218" s="237">
        <v>-113.86799999999999</v>
      </c>
      <c r="I4218" s="238"/>
      <c r="J4218" s="234"/>
      <c r="K4218" s="234"/>
      <c r="L4218" s="239"/>
      <c r="M4218" s="240"/>
      <c r="N4218" s="241"/>
      <c r="O4218" s="241"/>
      <c r="P4218" s="241"/>
      <c r="Q4218" s="241"/>
      <c r="R4218" s="241"/>
      <c r="S4218" s="241"/>
      <c r="T4218" s="242"/>
      <c r="AT4218" s="243" t="s">
        <v>272</v>
      </c>
      <c r="AU4218" s="243" t="s">
        <v>91</v>
      </c>
      <c r="AV4218" s="15" t="s">
        <v>91</v>
      </c>
      <c r="AW4218" s="15" t="s">
        <v>38</v>
      </c>
      <c r="AX4218" s="15" t="s">
        <v>82</v>
      </c>
      <c r="AY4218" s="243" t="s">
        <v>262</v>
      </c>
    </row>
    <row r="4219" spans="1:65" s="15" customFormat="1" ht="10">
      <c r="B4219" s="233"/>
      <c r="C4219" s="234"/>
      <c r="D4219" s="208" t="s">
        <v>272</v>
      </c>
      <c r="E4219" s="235" t="s">
        <v>44</v>
      </c>
      <c r="F4219" s="236" t="s">
        <v>1138</v>
      </c>
      <c r="G4219" s="234"/>
      <c r="H4219" s="237">
        <v>-15.513</v>
      </c>
      <c r="I4219" s="238"/>
      <c r="J4219" s="234"/>
      <c r="K4219" s="234"/>
      <c r="L4219" s="239"/>
      <c r="M4219" s="240"/>
      <c r="N4219" s="241"/>
      <c r="O4219" s="241"/>
      <c r="P4219" s="241"/>
      <c r="Q4219" s="241"/>
      <c r="R4219" s="241"/>
      <c r="S4219" s="241"/>
      <c r="T4219" s="242"/>
      <c r="AT4219" s="243" t="s">
        <v>272</v>
      </c>
      <c r="AU4219" s="243" t="s">
        <v>91</v>
      </c>
      <c r="AV4219" s="15" t="s">
        <v>91</v>
      </c>
      <c r="AW4219" s="15" t="s">
        <v>38</v>
      </c>
      <c r="AX4219" s="15" t="s">
        <v>82</v>
      </c>
      <c r="AY4219" s="243" t="s">
        <v>262</v>
      </c>
    </row>
    <row r="4220" spans="1:65" s="14" customFormat="1" ht="10">
      <c r="B4220" s="222"/>
      <c r="C4220" s="223"/>
      <c r="D4220" s="208" t="s">
        <v>272</v>
      </c>
      <c r="E4220" s="224" t="s">
        <v>44</v>
      </c>
      <c r="F4220" s="225" t="s">
        <v>284</v>
      </c>
      <c r="G4220" s="223"/>
      <c r="H4220" s="226">
        <v>295.37200000000007</v>
      </c>
      <c r="I4220" s="227"/>
      <c r="J4220" s="223"/>
      <c r="K4220" s="223"/>
      <c r="L4220" s="228"/>
      <c r="M4220" s="229"/>
      <c r="N4220" s="230"/>
      <c r="O4220" s="230"/>
      <c r="P4220" s="230"/>
      <c r="Q4220" s="230"/>
      <c r="R4220" s="230"/>
      <c r="S4220" s="230"/>
      <c r="T4220" s="231"/>
      <c r="AT4220" s="232" t="s">
        <v>272</v>
      </c>
      <c r="AU4220" s="232" t="s">
        <v>91</v>
      </c>
      <c r="AV4220" s="14" t="s">
        <v>97</v>
      </c>
      <c r="AW4220" s="14" t="s">
        <v>38</v>
      </c>
      <c r="AX4220" s="14" t="s">
        <v>82</v>
      </c>
      <c r="AY4220" s="232" t="s">
        <v>262</v>
      </c>
    </row>
    <row r="4221" spans="1:65" s="13" customFormat="1" ht="10">
      <c r="B4221" s="212"/>
      <c r="C4221" s="213"/>
      <c r="D4221" s="208" t="s">
        <v>272</v>
      </c>
      <c r="E4221" s="214" t="s">
        <v>44</v>
      </c>
      <c r="F4221" s="215" t="s">
        <v>1057</v>
      </c>
      <c r="G4221" s="213"/>
      <c r="H4221" s="214" t="s">
        <v>44</v>
      </c>
      <c r="I4221" s="216"/>
      <c r="J4221" s="213"/>
      <c r="K4221" s="213"/>
      <c r="L4221" s="217"/>
      <c r="M4221" s="218"/>
      <c r="N4221" s="219"/>
      <c r="O4221" s="219"/>
      <c r="P4221" s="219"/>
      <c r="Q4221" s="219"/>
      <c r="R4221" s="219"/>
      <c r="S4221" s="219"/>
      <c r="T4221" s="220"/>
      <c r="AT4221" s="221" t="s">
        <v>272</v>
      </c>
      <c r="AU4221" s="221" t="s">
        <v>91</v>
      </c>
      <c r="AV4221" s="13" t="s">
        <v>89</v>
      </c>
      <c r="AW4221" s="13" t="s">
        <v>38</v>
      </c>
      <c r="AX4221" s="13" t="s">
        <v>82</v>
      </c>
      <c r="AY4221" s="221" t="s">
        <v>262</v>
      </c>
    </row>
    <row r="4222" spans="1:65" s="13" customFormat="1" ht="10">
      <c r="B4222" s="212"/>
      <c r="C4222" s="213"/>
      <c r="D4222" s="208" t="s">
        <v>272</v>
      </c>
      <c r="E4222" s="214" t="s">
        <v>44</v>
      </c>
      <c r="F4222" s="215" t="s">
        <v>1058</v>
      </c>
      <c r="G4222" s="213"/>
      <c r="H4222" s="214" t="s">
        <v>44</v>
      </c>
      <c r="I4222" s="216"/>
      <c r="J4222" s="213"/>
      <c r="K4222" s="213"/>
      <c r="L4222" s="217"/>
      <c r="M4222" s="218"/>
      <c r="N4222" s="219"/>
      <c r="O4222" s="219"/>
      <c r="P4222" s="219"/>
      <c r="Q4222" s="219"/>
      <c r="R4222" s="219"/>
      <c r="S4222" s="219"/>
      <c r="T4222" s="220"/>
      <c r="AT4222" s="221" t="s">
        <v>272</v>
      </c>
      <c r="AU4222" s="221" t="s">
        <v>91</v>
      </c>
      <c r="AV4222" s="13" t="s">
        <v>89</v>
      </c>
      <c r="AW4222" s="13" t="s">
        <v>38</v>
      </c>
      <c r="AX4222" s="13" t="s">
        <v>82</v>
      </c>
      <c r="AY4222" s="221" t="s">
        <v>262</v>
      </c>
    </row>
    <row r="4223" spans="1:65" s="13" customFormat="1" ht="10">
      <c r="B4223" s="212"/>
      <c r="C4223" s="213"/>
      <c r="D4223" s="208" t="s">
        <v>272</v>
      </c>
      <c r="E4223" s="214" t="s">
        <v>44</v>
      </c>
      <c r="F4223" s="215" t="s">
        <v>2079</v>
      </c>
      <c r="G4223" s="213"/>
      <c r="H4223" s="214" t="s">
        <v>44</v>
      </c>
      <c r="I4223" s="216"/>
      <c r="J4223" s="213"/>
      <c r="K4223" s="213"/>
      <c r="L4223" s="217"/>
      <c r="M4223" s="218"/>
      <c r="N4223" s="219"/>
      <c r="O4223" s="219"/>
      <c r="P4223" s="219"/>
      <c r="Q4223" s="219"/>
      <c r="R4223" s="219"/>
      <c r="S4223" s="219"/>
      <c r="T4223" s="220"/>
      <c r="AT4223" s="221" t="s">
        <v>272</v>
      </c>
      <c r="AU4223" s="221" t="s">
        <v>91</v>
      </c>
      <c r="AV4223" s="13" t="s">
        <v>89</v>
      </c>
      <c r="AW4223" s="13" t="s">
        <v>38</v>
      </c>
      <c r="AX4223" s="13" t="s">
        <v>82</v>
      </c>
      <c r="AY4223" s="221" t="s">
        <v>262</v>
      </c>
    </row>
    <row r="4224" spans="1:65" s="13" customFormat="1" ht="10">
      <c r="B4224" s="212"/>
      <c r="C4224" s="213"/>
      <c r="D4224" s="208" t="s">
        <v>272</v>
      </c>
      <c r="E4224" s="214" t="s">
        <v>44</v>
      </c>
      <c r="F4224" s="215" t="s">
        <v>968</v>
      </c>
      <c r="G4224" s="213"/>
      <c r="H4224" s="214" t="s">
        <v>44</v>
      </c>
      <c r="I4224" s="216"/>
      <c r="J4224" s="213"/>
      <c r="K4224" s="213"/>
      <c r="L4224" s="217"/>
      <c r="M4224" s="218"/>
      <c r="N4224" s="219"/>
      <c r="O4224" s="219"/>
      <c r="P4224" s="219"/>
      <c r="Q4224" s="219"/>
      <c r="R4224" s="219"/>
      <c r="S4224" s="219"/>
      <c r="T4224" s="220"/>
      <c r="AT4224" s="221" t="s">
        <v>272</v>
      </c>
      <c r="AU4224" s="221" t="s">
        <v>91</v>
      </c>
      <c r="AV4224" s="13" t="s">
        <v>89</v>
      </c>
      <c r="AW4224" s="13" t="s">
        <v>38</v>
      </c>
      <c r="AX4224" s="13" t="s">
        <v>82</v>
      </c>
      <c r="AY4224" s="221" t="s">
        <v>262</v>
      </c>
    </row>
    <row r="4225" spans="1:65" s="15" customFormat="1" ht="10">
      <c r="B4225" s="233"/>
      <c r="C4225" s="234"/>
      <c r="D4225" s="208" t="s">
        <v>272</v>
      </c>
      <c r="E4225" s="235" t="s">
        <v>44</v>
      </c>
      <c r="F4225" s="236" t="s">
        <v>989</v>
      </c>
      <c r="G4225" s="234"/>
      <c r="H4225" s="237">
        <v>39.613999999999997</v>
      </c>
      <c r="I4225" s="238"/>
      <c r="J4225" s="234"/>
      <c r="K4225" s="234"/>
      <c r="L4225" s="239"/>
      <c r="M4225" s="240"/>
      <c r="N4225" s="241"/>
      <c r="O4225" s="241"/>
      <c r="P4225" s="241"/>
      <c r="Q4225" s="241"/>
      <c r="R4225" s="241"/>
      <c r="S4225" s="241"/>
      <c r="T4225" s="242"/>
      <c r="AT4225" s="243" t="s">
        <v>272</v>
      </c>
      <c r="AU4225" s="243" t="s">
        <v>91</v>
      </c>
      <c r="AV4225" s="15" t="s">
        <v>91</v>
      </c>
      <c r="AW4225" s="15" t="s">
        <v>38</v>
      </c>
      <c r="AX4225" s="15" t="s">
        <v>82</v>
      </c>
      <c r="AY4225" s="243" t="s">
        <v>262</v>
      </c>
    </row>
    <row r="4226" spans="1:65" s="15" customFormat="1" ht="10">
      <c r="B4226" s="233"/>
      <c r="C4226" s="234"/>
      <c r="D4226" s="208" t="s">
        <v>272</v>
      </c>
      <c r="E4226" s="235" t="s">
        <v>44</v>
      </c>
      <c r="F4226" s="236" t="s">
        <v>992</v>
      </c>
      <c r="G4226" s="234"/>
      <c r="H4226" s="237">
        <v>38.646999999999998</v>
      </c>
      <c r="I4226" s="238"/>
      <c r="J4226" s="234"/>
      <c r="K4226" s="234"/>
      <c r="L4226" s="239"/>
      <c r="M4226" s="240"/>
      <c r="N4226" s="241"/>
      <c r="O4226" s="241"/>
      <c r="P4226" s="241"/>
      <c r="Q4226" s="241"/>
      <c r="R4226" s="241"/>
      <c r="S4226" s="241"/>
      <c r="T4226" s="242"/>
      <c r="AT4226" s="243" t="s">
        <v>272</v>
      </c>
      <c r="AU4226" s="243" t="s">
        <v>91</v>
      </c>
      <c r="AV4226" s="15" t="s">
        <v>91</v>
      </c>
      <c r="AW4226" s="15" t="s">
        <v>38</v>
      </c>
      <c r="AX4226" s="15" t="s">
        <v>82</v>
      </c>
      <c r="AY4226" s="243" t="s">
        <v>262</v>
      </c>
    </row>
    <row r="4227" spans="1:65" s="15" customFormat="1" ht="10">
      <c r="B4227" s="233"/>
      <c r="C4227" s="234"/>
      <c r="D4227" s="208" t="s">
        <v>272</v>
      </c>
      <c r="E4227" s="235" t="s">
        <v>44</v>
      </c>
      <c r="F4227" s="236" t="s">
        <v>993</v>
      </c>
      <c r="G4227" s="234"/>
      <c r="H4227" s="237">
        <v>-2.0299999999999998</v>
      </c>
      <c r="I4227" s="238"/>
      <c r="J4227" s="234"/>
      <c r="K4227" s="234"/>
      <c r="L4227" s="239"/>
      <c r="M4227" s="240"/>
      <c r="N4227" s="241"/>
      <c r="O4227" s="241"/>
      <c r="P4227" s="241"/>
      <c r="Q4227" s="241"/>
      <c r="R4227" s="241"/>
      <c r="S4227" s="241"/>
      <c r="T4227" s="242"/>
      <c r="AT4227" s="243" t="s">
        <v>272</v>
      </c>
      <c r="AU4227" s="243" t="s">
        <v>91</v>
      </c>
      <c r="AV4227" s="15" t="s">
        <v>91</v>
      </c>
      <c r="AW4227" s="15" t="s">
        <v>38</v>
      </c>
      <c r="AX4227" s="15" t="s">
        <v>82</v>
      </c>
      <c r="AY4227" s="243" t="s">
        <v>262</v>
      </c>
    </row>
    <row r="4228" spans="1:65" s="15" customFormat="1" ht="10">
      <c r="B4228" s="233"/>
      <c r="C4228" s="234"/>
      <c r="D4228" s="208" t="s">
        <v>272</v>
      </c>
      <c r="E4228" s="235" t="s">
        <v>44</v>
      </c>
      <c r="F4228" s="236" t="s">
        <v>994</v>
      </c>
      <c r="G4228" s="234"/>
      <c r="H4228" s="237">
        <v>41.921999999999997</v>
      </c>
      <c r="I4228" s="238"/>
      <c r="J4228" s="234"/>
      <c r="K4228" s="234"/>
      <c r="L4228" s="239"/>
      <c r="M4228" s="240"/>
      <c r="N4228" s="241"/>
      <c r="O4228" s="241"/>
      <c r="P4228" s="241"/>
      <c r="Q4228" s="241"/>
      <c r="R4228" s="241"/>
      <c r="S4228" s="241"/>
      <c r="T4228" s="242"/>
      <c r="AT4228" s="243" t="s">
        <v>272</v>
      </c>
      <c r="AU4228" s="243" t="s">
        <v>91</v>
      </c>
      <c r="AV4228" s="15" t="s">
        <v>91</v>
      </c>
      <c r="AW4228" s="15" t="s">
        <v>38</v>
      </c>
      <c r="AX4228" s="15" t="s">
        <v>82</v>
      </c>
      <c r="AY4228" s="243" t="s">
        <v>262</v>
      </c>
    </row>
    <row r="4229" spans="1:65" s="15" customFormat="1" ht="10">
      <c r="B4229" s="233"/>
      <c r="C4229" s="234"/>
      <c r="D4229" s="208" t="s">
        <v>272</v>
      </c>
      <c r="E4229" s="235" t="s">
        <v>44</v>
      </c>
      <c r="F4229" s="236" t="s">
        <v>995</v>
      </c>
      <c r="G4229" s="234"/>
      <c r="H4229" s="237">
        <v>43.322000000000003</v>
      </c>
      <c r="I4229" s="238"/>
      <c r="J4229" s="234"/>
      <c r="K4229" s="234"/>
      <c r="L4229" s="239"/>
      <c r="M4229" s="240"/>
      <c r="N4229" s="241"/>
      <c r="O4229" s="241"/>
      <c r="P4229" s="241"/>
      <c r="Q4229" s="241"/>
      <c r="R4229" s="241"/>
      <c r="S4229" s="241"/>
      <c r="T4229" s="242"/>
      <c r="AT4229" s="243" t="s">
        <v>272</v>
      </c>
      <c r="AU4229" s="243" t="s">
        <v>91</v>
      </c>
      <c r="AV4229" s="15" t="s">
        <v>91</v>
      </c>
      <c r="AW4229" s="15" t="s">
        <v>38</v>
      </c>
      <c r="AX4229" s="15" t="s">
        <v>82</v>
      </c>
      <c r="AY4229" s="243" t="s">
        <v>262</v>
      </c>
    </row>
    <row r="4230" spans="1:65" s="14" customFormat="1" ht="10">
      <c r="B4230" s="222"/>
      <c r="C4230" s="223"/>
      <c r="D4230" s="208" t="s">
        <v>272</v>
      </c>
      <c r="E4230" s="224" t="s">
        <v>44</v>
      </c>
      <c r="F4230" s="225" t="s">
        <v>284</v>
      </c>
      <c r="G4230" s="223"/>
      <c r="H4230" s="226">
        <v>161.47499999999999</v>
      </c>
      <c r="I4230" s="227"/>
      <c r="J4230" s="223"/>
      <c r="K4230" s="223"/>
      <c r="L4230" s="228"/>
      <c r="M4230" s="229"/>
      <c r="N4230" s="230"/>
      <c r="O4230" s="230"/>
      <c r="P4230" s="230"/>
      <c r="Q4230" s="230"/>
      <c r="R4230" s="230"/>
      <c r="S4230" s="230"/>
      <c r="T4230" s="231"/>
      <c r="AT4230" s="232" t="s">
        <v>272</v>
      </c>
      <c r="AU4230" s="232" t="s">
        <v>91</v>
      </c>
      <c r="AV4230" s="14" t="s">
        <v>97</v>
      </c>
      <c r="AW4230" s="14" t="s">
        <v>38</v>
      </c>
      <c r="AX4230" s="14" t="s">
        <v>82</v>
      </c>
      <c r="AY4230" s="232" t="s">
        <v>262</v>
      </c>
    </row>
    <row r="4231" spans="1:65" s="16" customFormat="1" ht="10">
      <c r="B4231" s="244"/>
      <c r="C4231" s="245"/>
      <c r="D4231" s="208" t="s">
        <v>272</v>
      </c>
      <c r="E4231" s="246" t="s">
        <v>44</v>
      </c>
      <c r="F4231" s="247" t="s">
        <v>291</v>
      </c>
      <c r="G4231" s="245"/>
      <c r="H4231" s="248">
        <v>456.84700000000009</v>
      </c>
      <c r="I4231" s="249"/>
      <c r="J4231" s="245"/>
      <c r="K4231" s="245"/>
      <c r="L4231" s="250"/>
      <c r="M4231" s="251"/>
      <c r="N4231" s="252"/>
      <c r="O4231" s="252"/>
      <c r="P4231" s="252"/>
      <c r="Q4231" s="252"/>
      <c r="R4231" s="252"/>
      <c r="S4231" s="252"/>
      <c r="T4231" s="253"/>
      <c r="AT4231" s="254" t="s">
        <v>272</v>
      </c>
      <c r="AU4231" s="254" t="s">
        <v>91</v>
      </c>
      <c r="AV4231" s="16" t="s">
        <v>104</v>
      </c>
      <c r="AW4231" s="16" t="s">
        <v>38</v>
      </c>
      <c r="AX4231" s="16" t="s">
        <v>89</v>
      </c>
      <c r="AY4231" s="254" t="s">
        <v>262</v>
      </c>
    </row>
    <row r="4232" spans="1:65" s="2" customFormat="1" ht="21.75" customHeight="1">
      <c r="A4232" s="37"/>
      <c r="B4232" s="38"/>
      <c r="C4232" s="195" t="s">
        <v>2086</v>
      </c>
      <c r="D4232" s="195" t="s">
        <v>264</v>
      </c>
      <c r="E4232" s="196" t="s">
        <v>2087</v>
      </c>
      <c r="F4232" s="197" t="s">
        <v>2088</v>
      </c>
      <c r="G4232" s="198" t="s">
        <v>406</v>
      </c>
      <c r="H4232" s="199">
        <v>17.396000000000001</v>
      </c>
      <c r="I4232" s="200"/>
      <c r="J4232" s="201">
        <f>ROUND(I4232*H4232,2)</f>
        <v>0</v>
      </c>
      <c r="K4232" s="197" t="s">
        <v>268</v>
      </c>
      <c r="L4232" s="42"/>
      <c r="M4232" s="202" t="s">
        <v>44</v>
      </c>
      <c r="N4232" s="203" t="s">
        <v>53</v>
      </c>
      <c r="O4232" s="67"/>
      <c r="P4232" s="204">
        <f>O4232*H4232</f>
        <v>0</v>
      </c>
      <c r="Q4232" s="204">
        <v>0</v>
      </c>
      <c r="R4232" s="204">
        <f>Q4232*H4232</f>
        <v>0</v>
      </c>
      <c r="S4232" s="204">
        <v>0</v>
      </c>
      <c r="T4232" s="205">
        <f>S4232*H4232</f>
        <v>0</v>
      </c>
      <c r="U4232" s="37"/>
      <c r="V4232" s="37"/>
      <c r="W4232" s="37"/>
      <c r="X4232" s="37"/>
      <c r="Y4232" s="37"/>
      <c r="Z4232" s="37"/>
      <c r="AA4232" s="37"/>
      <c r="AB4232" s="37"/>
      <c r="AC4232" s="37"/>
      <c r="AD4232" s="37"/>
      <c r="AE4232" s="37"/>
      <c r="AR4232" s="206" t="s">
        <v>442</v>
      </c>
      <c r="AT4232" s="206" t="s">
        <v>264</v>
      </c>
      <c r="AU4232" s="206" t="s">
        <v>91</v>
      </c>
      <c r="AY4232" s="19" t="s">
        <v>262</v>
      </c>
      <c r="BE4232" s="207">
        <f>IF(N4232="základní",J4232,0)</f>
        <v>0</v>
      </c>
      <c r="BF4232" s="207">
        <f>IF(N4232="snížená",J4232,0)</f>
        <v>0</v>
      </c>
      <c r="BG4232" s="207">
        <f>IF(N4232="zákl. přenesená",J4232,0)</f>
        <v>0</v>
      </c>
      <c r="BH4232" s="207">
        <f>IF(N4232="sníž. přenesená",J4232,0)</f>
        <v>0</v>
      </c>
      <c r="BI4232" s="207">
        <f>IF(N4232="nulová",J4232,0)</f>
        <v>0</v>
      </c>
      <c r="BJ4232" s="19" t="s">
        <v>89</v>
      </c>
      <c r="BK4232" s="207">
        <f>ROUND(I4232*H4232,2)</f>
        <v>0</v>
      </c>
      <c r="BL4232" s="19" t="s">
        <v>442</v>
      </c>
      <c r="BM4232" s="206" t="s">
        <v>2089</v>
      </c>
    </row>
    <row r="4233" spans="1:65" s="2" customFormat="1" ht="72">
      <c r="A4233" s="37"/>
      <c r="B4233" s="38"/>
      <c r="C4233" s="39"/>
      <c r="D4233" s="208" t="s">
        <v>270</v>
      </c>
      <c r="E4233" s="39"/>
      <c r="F4233" s="209" t="s">
        <v>1813</v>
      </c>
      <c r="G4233" s="39"/>
      <c r="H4233" s="39"/>
      <c r="I4233" s="118"/>
      <c r="J4233" s="39"/>
      <c r="K4233" s="39"/>
      <c r="L4233" s="42"/>
      <c r="M4233" s="210"/>
      <c r="N4233" s="211"/>
      <c r="O4233" s="67"/>
      <c r="P4233" s="67"/>
      <c r="Q4233" s="67"/>
      <c r="R4233" s="67"/>
      <c r="S4233" s="67"/>
      <c r="T4233" s="68"/>
      <c r="U4233" s="37"/>
      <c r="V4233" s="37"/>
      <c r="W4233" s="37"/>
      <c r="X4233" s="37"/>
      <c r="Y4233" s="37"/>
      <c r="Z4233" s="37"/>
      <c r="AA4233" s="37"/>
      <c r="AB4233" s="37"/>
      <c r="AC4233" s="37"/>
      <c r="AD4233" s="37"/>
      <c r="AE4233" s="37"/>
      <c r="AT4233" s="19" t="s">
        <v>270</v>
      </c>
      <c r="AU4233" s="19" t="s">
        <v>91</v>
      </c>
    </row>
    <row r="4234" spans="1:65" s="12" customFormat="1" ht="22.75" customHeight="1">
      <c r="B4234" s="179"/>
      <c r="C4234" s="180"/>
      <c r="D4234" s="181" t="s">
        <v>81</v>
      </c>
      <c r="E4234" s="193" t="s">
        <v>2090</v>
      </c>
      <c r="F4234" s="193" t="s">
        <v>2091</v>
      </c>
      <c r="G4234" s="180"/>
      <c r="H4234" s="180"/>
      <c r="I4234" s="183"/>
      <c r="J4234" s="194">
        <f>BK4234</f>
        <v>0</v>
      </c>
      <c r="K4234" s="180"/>
      <c r="L4234" s="185"/>
      <c r="M4234" s="186"/>
      <c r="N4234" s="187"/>
      <c r="O4234" s="187"/>
      <c r="P4234" s="188">
        <f>SUM(P4235:P5417)</f>
        <v>0</v>
      </c>
      <c r="Q4234" s="187"/>
      <c r="R4234" s="188">
        <f>SUM(R4235:R5417)</f>
        <v>86.72731143850001</v>
      </c>
      <c r="S4234" s="187"/>
      <c r="T4234" s="189">
        <f>SUM(T4235:T5417)</f>
        <v>0</v>
      </c>
      <c r="AR4234" s="190" t="s">
        <v>91</v>
      </c>
      <c r="AT4234" s="191" t="s">
        <v>81</v>
      </c>
      <c r="AU4234" s="191" t="s">
        <v>89</v>
      </c>
      <c r="AY4234" s="190" t="s">
        <v>262</v>
      </c>
      <c r="BK4234" s="192">
        <f>SUM(BK4235:BK5417)</f>
        <v>0</v>
      </c>
    </row>
    <row r="4235" spans="1:65" s="2" customFormat="1" ht="21.75" customHeight="1">
      <c r="A4235" s="37"/>
      <c r="B4235" s="38"/>
      <c r="C4235" s="195" t="s">
        <v>2092</v>
      </c>
      <c r="D4235" s="195" t="s">
        <v>264</v>
      </c>
      <c r="E4235" s="196" t="s">
        <v>2093</v>
      </c>
      <c r="F4235" s="197" t="s">
        <v>2094</v>
      </c>
      <c r="G4235" s="198" t="s">
        <v>342</v>
      </c>
      <c r="H4235" s="199">
        <v>13.32</v>
      </c>
      <c r="I4235" s="200"/>
      <c r="J4235" s="201">
        <f>ROUND(I4235*H4235,2)</f>
        <v>0</v>
      </c>
      <c r="K4235" s="197" t="s">
        <v>268</v>
      </c>
      <c r="L4235" s="42"/>
      <c r="M4235" s="202" t="s">
        <v>44</v>
      </c>
      <c r="N4235" s="203" t="s">
        <v>53</v>
      </c>
      <c r="O4235" s="67"/>
      <c r="P4235" s="204">
        <f>O4235*H4235</f>
        <v>0</v>
      </c>
      <c r="Q4235" s="204">
        <v>2.4760000000000001E-2</v>
      </c>
      <c r="R4235" s="204">
        <f>Q4235*H4235</f>
        <v>0.32980320000000002</v>
      </c>
      <c r="S4235" s="204">
        <v>0</v>
      </c>
      <c r="T4235" s="205">
        <f>S4235*H4235</f>
        <v>0</v>
      </c>
      <c r="U4235" s="37"/>
      <c r="V4235" s="37"/>
      <c r="W4235" s="37"/>
      <c r="X4235" s="37"/>
      <c r="Y4235" s="37"/>
      <c r="Z4235" s="37"/>
      <c r="AA4235" s="37"/>
      <c r="AB4235" s="37"/>
      <c r="AC4235" s="37"/>
      <c r="AD4235" s="37"/>
      <c r="AE4235" s="37"/>
      <c r="AR4235" s="206" t="s">
        <v>442</v>
      </c>
      <c r="AT4235" s="206" t="s">
        <v>264</v>
      </c>
      <c r="AU4235" s="206" t="s">
        <v>91</v>
      </c>
      <c r="AY4235" s="19" t="s">
        <v>262</v>
      </c>
      <c r="BE4235" s="207">
        <f>IF(N4235="základní",J4235,0)</f>
        <v>0</v>
      </c>
      <c r="BF4235" s="207">
        <f>IF(N4235="snížená",J4235,0)</f>
        <v>0</v>
      </c>
      <c r="BG4235" s="207">
        <f>IF(N4235="zákl. přenesená",J4235,0)</f>
        <v>0</v>
      </c>
      <c r="BH4235" s="207">
        <f>IF(N4235="sníž. přenesená",J4235,0)</f>
        <v>0</v>
      </c>
      <c r="BI4235" s="207">
        <f>IF(N4235="nulová",J4235,0)</f>
        <v>0</v>
      </c>
      <c r="BJ4235" s="19" t="s">
        <v>89</v>
      </c>
      <c r="BK4235" s="207">
        <f>ROUND(I4235*H4235,2)</f>
        <v>0</v>
      </c>
      <c r="BL4235" s="19" t="s">
        <v>442</v>
      </c>
      <c r="BM4235" s="206" t="s">
        <v>2095</v>
      </c>
    </row>
    <row r="4236" spans="1:65" s="2" customFormat="1" ht="90">
      <c r="A4236" s="37"/>
      <c r="B4236" s="38"/>
      <c r="C4236" s="39"/>
      <c r="D4236" s="208" t="s">
        <v>270</v>
      </c>
      <c r="E4236" s="39"/>
      <c r="F4236" s="209" t="s">
        <v>2096</v>
      </c>
      <c r="G4236" s="39"/>
      <c r="H4236" s="39"/>
      <c r="I4236" s="118"/>
      <c r="J4236" s="39"/>
      <c r="K4236" s="39"/>
      <c r="L4236" s="42"/>
      <c r="M4236" s="210"/>
      <c r="N4236" s="211"/>
      <c r="O4236" s="67"/>
      <c r="P4236" s="67"/>
      <c r="Q4236" s="67"/>
      <c r="R4236" s="67"/>
      <c r="S4236" s="67"/>
      <c r="T4236" s="68"/>
      <c r="U4236" s="37"/>
      <c r="V4236" s="37"/>
      <c r="W4236" s="37"/>
      <c r="X4236" s="37"/>
      <c r="Y4236" s="37"/>
      <c r="Z4236" s="37"/>
      <c r="AA4236" s="37"/>
      <c r="AB4236" s="37"/>
      <c r="AC4236" s="37"/>
      <c r="AD4236" s="37"/>
      <c r="AE4236" s="37"/>
      <c r="AT4236" s="19" t="s">
        <v>270</v>
      </c>
      <c r="AU4236" s="19" t="s">
        <v>91</v>
      </c>
    </row>
    <row r="4237" spans="1:65" s="13" customFormat="1" ht="10">
      <c r="B4237" s="212"/>
      <c r="C4237" s="213"/>
      <c r="D4237" s="208" t="s">
        <v>272</v>
      </c>
      <c r="E4237" s="214" t="s">
        <v>44</v>
      </c>
      <c r="F4237" s="215" t="s">
        <v>2097</v>
      </c>
      <c r="G4237" s="213"/>
      <c r="H4237" s="214" t="s">
        <v>44</v>
      </c>
      <c r="I4237" s="216"/>
      <c r="J4237" s="213"/>
      <c r="K4237" s="213"/>
      <c r="L4237" s="217"/>
      <c r="M4237" s="218"/>
      <c r="N4237" s="219"/>
      <c r="O4237" s="219"/>
      <c r="P4237" s="219"/>
      <c r="Q4237" s="219"/>
      <c r="R4237" s="219"/>
      <c r="S4237" s="219"/>
      <c r="T4237" s="220"/>
      <c r="AT4237" s="221" t="s">
        <v>272</v>
      </c>
      <c r="AU4237" s="221" t="s">
        <v>91</v>
      </c>
      <c r="AV4237" s="13" t="s">
        <v>89</v>
      </c>
      <c r="AW4237" s="13" t="s">
        <v>38</v>
      </c>
      <c r="AX4237" s="13" t="s">
        <v>82</v>
      </c>
      <c r="AY4237" s="221" t="s">
        <v>262</v>
      </c>
    </row>
    <row r="4238" spans="1:65" s="13" customFormat="1" ht="10">
      <c r="B4238" s="212"/>
      <c r="C4238" s="213"/>
      <c r="D4238" s="208" t="s">
        <v>272</v>
      </c>
      <c r="E4238" s="214" t="s">
        <v>44</v>
      </c>
      <c r="F4238" s="215" t="s">
        <v>558</v>
      </c>
      <c r="G4238" s="213"/>
      <c r="H4238" s="214" t="s">
        <v>44</v>
      </c>
      <c r="I4238" s="216"/>
      <c r="J4238" s="213"/>
      <c r="K4238" s="213"/>
      <c r="L4238" s="217"/>
      <c r="M4238" s="218"/>
      <c r="N4238" s="219"/>
      <c r="O4238" s="219"/>
      <c r="P4238" s="219"/>
      <c r="Q4238" s="219"/>
      <c r="R4238" s="219"/>
      <c r="S4238" s="219"/>
      <c r="T4238" s="220"/>
      <c r="AT4238" s="221" t="s">
        <v>272</v>
      </c>
      <c r="AU4238" s="221" t="s">
        <v>91</v>
      </c>
      <c r="AV4238" s="13" t="s">
        <v>89</v>
      </c>
      <c r="AW4238" s="13" t="s">
        <v>38</v>
      </c>
      <c r="AX4238" s="13" t="s">
        <v>82</v>
      </c>
      <c r="AY4238" s="221" t="s">
        <v>262</v>
      </c>
    </row>
    <row r="4239" spans="1:65" s="15" customFormat="1" ht="10">
      <c r="B4239" s="233"/>
      <c r="C4239" s="234"/>
      <c r="D4239" s="208" t="s">
        <v>272</v>
      </c>
      <c r="E4239" s="235" t="s">
        <v>44</v>
      </c>
      <c r="F4239" s="236" t="s">
        <v>2098</v>
      </c>
      <c r="G4239" s="234"/>
      <c r="H4239" s="237">
        <v>3.33</v>
      </c>
      <c r="I4239" s="238"/>
      <c r="J4239" s="234"/>
      <c r="K4239" s="234"/>
      <c r="L4239" s="239"/>
      <c r="M4239" s="240"/>
      <c r="N4239" s="241"/>
      <c r="O4239" s="241"/>
      <c r="P4239" s="241"/>
      <c r="Q4239" s="241"/>
      <c r="R4239" s="241"/>
      <c r="S4239" s="241"/>
      <c r="T4239" s="242"/>
      <c r="AT4239" s="243" t="s">
        <v>272</v>
      </c>
      <c r="AU4239" s="243" t="s">
        <v>91</v>
      </c>
      <c r="AV4239" s="15" t="s">
        <v>91</v>
      </c>
      <c r="AW4239" s="15" t="s">
        <v>38</v>
      </c>
      <c r="AX4239" s="15" t="s">
        <v>82</v>
      </c>
      <c r="AY4239" s="243" t="s">
        <v>262</v>
      </c>
    </row>
    <row r="4240" spans="1:65" s="13" customFormat="1" ht="10">
      <c r="B4240" s="212"/>
      <c r="C4240" s="213"/>
      <c r="D4240" s="208" t="s">
        <v>272</v>
      </c>
      <c r="E4240" s="214" t="s">
        <v>44</v>
      </c>
      <c r="F4240" s="215" t="s">
        <v>570</v>
      </c>
      <c r="G4240" s="213"/>
      <c r="H4240" s="214" t="s">
        <v>44</v>
      </c>
      <c r="I4240" s="216"/>
      <c r="J4240" s="213"/>
      <c r="K4240" s="213"/>
      <c r="L4240" s="217"/>
      <c r="M4240" s="218"/>
      <c r="N4240" s="219"/>
      <c r="O4240" s="219"/>
      <c r="P4240" s="219"/>
      <c r="Q4240" s="219"/>
      <c r="R4240" s="219"/>
      <c r="S4240" s="219"/>
      <c r="T4240" s="220"/>
      <c r="AT4240" s="221" t="s">
        <v>272</v>
      </c>
      <c r="AU4240" s="221" t="s">
        <v>91</v>
      </c>
      <c r="AV4240" s="13" t="s">
        <v>89</v>
      </c>
      <c r="AW4240" s="13" t="s">
        <v>38</v>
      </c>
      <c r="AX4240" s="13" t="s">
        <v>82</v>
      </c>
      <c r="AY4240" s="221" t="s">
        <v>262</v>
      </c>
    </row>
    <row r="4241" spans="1:65" s="15" customFormat="1" ht="10">
      <c r="B4241" s="233"/>
      <c r="C4241" s="234"/>
      <c r="D4241" s="208" t="s">
        <v>272</v>
      </c>
      <c r="E4241" s="235" t="s">
        <v>44</v>
      </c>
      <c r="F4241" s="236" t="s">
        <v>2098</v>
      </c>
      <c r="G4241" s="234"/>
      <c r="H4241" s="237">
        <v>3.33</v>
      </c>
      <c r="I4241" s="238"/>
      <c r="J4241" s="234"/>
      <c r="K4241" s="234"/>
      <c r="L4241" s="239"/>
      <c r="M4241" s="240"/>
      <c r="N4241" s="241"/>
      <c r="O4241" s="241"/>
      <c r="P4241" s="241"/>
      <c r="Q4241" s="241"/>
      <c r="R4241" s="241"/>
      <c r="S4241" s="241"/>
      <c r="T4241" s="242"/>
      <c r="AT4241" s="243" t="s">
        <v>272</v>
      </c>
      <c r="AU4241" s="243" t="s">
        <v>91</v>
      </c>
      <c r="AV4241" s="15" t="s">
        <v>91</v>
      </c>
      <c r="AW4241" s="15" t="s">
        <v>38</v>
      </c>
      <c r="AX4241" s="15" t="s">
        <v>82</v>
      </c>
      <c r="AY4241" s="243" t="s">
        <v>262</v>
      </c>
    </row>
    <row r="4242" spans="1:65" s="13" customFormat="1" ht="10">
      <c r="B4242" s="212"/>
      <c r="C4242" s="213"/>
      <c r="D4242" s="208" t="s">
        <v>272</v>
      </c>
      <c r="E4242" s="214" t="s">
        <v>44</v>
      </c>
      <c r="F4242" s="215" t="s">
        <v>575</v>
      </c>
      <c r="G4242" s="213"/>
      <c r="H4242" s="214" t="s">
        <v>44</v>
      </c>
      <c r="I4242" s="216"/>
      <c r="J4242" s="213"/>
      <c r="K4242" s="213"/>
      <c r="L4242" s="217"/>
      <c r="M4242" s="218"/>
      <c r="N4242" s="219"/>
      <c r="O4242" s="219"/>
      <c r="P4242" s="219"/>
      <c r="Q4242" s="219"/>
      <c r="R4242" s="219"/>
      <c r="S4242" s="219"/>
      <c r="T4242" s="220"/>
      <c r="AT4242" s="221" t="s">
        <v>272</v>
      </c>
      <c r="AU4242" s="221" t="s">
        <v>91</v>
      </c>
      <c r="AV4242" s="13" t="s">
        <v>89</v>
      </c>
      <c r="AW4242" s="13" t="s">
        <v>38</v>
      </c>
      <c r="AX4242" s="13" t="s">
        <v>82</v>
      </c>
      <c r="AY4242" s="221" t="s">
        <v>262</v>
      </c>
    </row>
    <row r="4243" spans="1:65" s="15" customFormat="1" ht="10">
      <c r="B4243" s="233"/>
      <c r="C4243" s="234"/>
      <c r="D4243" s="208" t="s">
        <v>272</v>
      </c>
      <c r="E4243" s="235" t="s">
        <v>44</v>
      </c>
      <c r="F4243" s="236" t="s">
        <v>2098</v>
      </c>
      <c r="G4243" s="234"/>
      <c r="H4243" s="237">
        <v>3.33</v>
      </c>
      <c r="I4243" s="238"/>
      <c r="J4243" s="234"/>
      <c r="K4243" s="234"/>
      <c r="L4243" s="239"/>
      <c r="M4243" s="240"/>
      <c r="N4243" s="241"/>
      <c r="O4243" s="241"/>
      <c r="P4243" s="241"/>
      <c r="Q4243" s="241"/>
      <c r="R4243" s="241"/>
      <c r="S4243" s="241"/>
      <c r="T4243" s="242"/>
      <c r="AT4243" s="243" t="s">
        <v>272</v>
      </c>
      <c r="AU4243" s="243" t="s">
        <v>91</v>
      </c>
      <c r="AV4243" s="15" t="s">
        <v>91</v>
      </c>
      <c r="AW4243" s="15" t="s">
        <v>38</v>
      </c>
      <c r="AX4243" s="15" t="s">
        <v>82</v>
      </c>
      <c r="AY4243" s="243" t="s">
        <v>262</v>
      </c>
    </row>
    <row r="4244" spans="1:65" s="13" customFormat="1" ht="10">
      <c r="B4244" s="212"/>
      <c r="C4244" s="213"/>
      <c r="D4244" s="208" t="s">
        <v>272</v>
      </c>
      <c r="E4244" s="214" t="s">
        <v>44</v>
      </c>
      <c r="F4244" s="215" t="s">
        <v>576</v>
      </c>
      <c r="G4244" s="213"/>
      <c r="H4244" s="214" t="s">
        <v>44</v>
      </c>
      <c r="I4244" s="216"/>
      <c r="J4244" s="213"/>
      <c r="K4244" s="213"/>
      <c r="L4244" s="217"/>
      <c r="M4244" s="218"/>
      <c r="N4244" s="219"/>
      <c r="O4244" s="219"/>
      <c r="P4244" s="219"/>
      <c r="Q4244" s="219"/>
      <c r="R4244" s="219"/>
      <c r="S4244" s="219"/>
      <c r="T4244" s="220"/>
      <c r="AT4244" s="221" t="s">
        <v>272</v>
      </c>
      <c r="AU4244" s="221" t="s">
        <v>91</v>
      </c>
      <c r="AV4244" s="13" t="s">
        <v>89</v>
      </c>
      <c r="AW4244" s="13" t="s">
        <v>38</v>
      </c>
      <c r="AX4244" s="13" t="s">
        <v>82</v>
      </c>
      <c r="AY4244" s="221" t="s">
        <v>262</v>
      </c>
    </row>
    <row r="4245" spans="1:65" s="15" customFormat="1" ht="10">
      <c r="B4245" s="233"/>
      <c r="C4245" s="234"/>
      <c r="D4245" s="208" t="s">
        <v>272</v>
      </c>
      <c r="E4245" s="235" t="s">
        <v>44</v>
      </c>
      <c r="F4245" s="236" t="s">
        <v>2098</v>
      </c>
      <c r="G4245" s="234"/>
      <c r="H4245" s="237">
        <v>3.33</v>
      </c>
      <c r="I4245" s="238"/>
      <c r="J4245" s="234"/>
      <c r="K4245" s="234"/>
      <c r="L4245" s="239"/>
      <c r="M4245" s="240"/>
      <c r="N4245" s="241"/>
      <c r="O4245" s="241"/>
      <c r="P4245" s="241"/>
      <c r="Q4245" s="241"/>
      <c r="R4245" s="241"/>
      <c r="S4245" s="241"/>
      <c r="T4245" s="242"/>
      <c r="AT4245" s="243" t="s">
        <v>272</v>
      </c>
      <c r="AU4245" s="243" t="s">
        <v>91</v>
      </c>
      <c r="AV4245" s="15" t="s">
        <v>91</v>
      </c>
      <c r="AW4245" s="15" t="s">
        <v>38</v>
      </c>
      <c r="AX4245" s="15" t="s">
        <v>82</v>
      </c>
      <c r="AY4245" s="243" t="s">
        <v>262</v>
      </c>
    </row>
    <row r="4246" spans="1:65" s="16" customFormat="1" ht="10">
      <c r="B4246" s="244"/>
      <c r="C4246" s="245"/>
      <c r="D4246" s="208" t="s">
        <v>272</v>
      </c>
      <c r="E4246" s="246" t="s">
        <v>44</v>
      </c>
      <c r="F4246" s="247" t="s">
        <v>291</v>
      </c>
      <c r="G4246" s="245"/>
      <c r="H4246" s="248">
        <v>13.32</v>
      </c>
      <c r="I4246" s="249"/>
      <c r="J4246" s="245"/>
      <c r="K4246" s="245"/>
      <c r="L4246" s="250"/>
      <c r="M4246" s="251"/>
      <c r="N4246" s="252"/>
      <c r="O4246" s="252"/>
      <c r="P4246" s="252"/>
      <c r="Q4246" s="252"/>
      <c r="R4246" s="252"/>
      <c r="S4246" s="252"/>
      <c r="T4246" s="253"/>
      <c r="AT4246" s="254" t="s">
        <v>272</v>
      </c>
      <c r="AU4246" s="254" t="s">
        <v>91</v>
      </c>
      <c r="AV4246" s="16" t="s">
        <v>104</v>
      </c>
      <c r="AW4246" s="16" t="s">
        <v>38</v>
      </c>
      <c r="AX4246" s="16" t="s">
        <v>89</v>
      </c>
      <c r="AY4246" s="254" t="s">
        <v>262</v>
      </c>
    </row>
    <row r="4247" spans="1:65" s="2" customFormat="1" ht="21.75" customHeight="1">
      <c r="A4247" s="37"/>
      <c r="B4247" s="38"/>
      <c r="C4247" s="195" t="s">
        <v>2099</v>
      </c>
      <c r="D4247" s="195" t="s">
        <v>264</v>
      </c>
      <c r="E4247" s="196" t="s">
        <v>2100</v>
      </c>
      <c r="F4247" s="197" t="s">
        <v>2101</v>
      </c>
      <c r="G4247" s="198" t="s">
        <v>342</v>
      </c>
      <c r="H4247" s="199">
        <v>522.99099999999999</v>
      </c>
      <c r="I4247" s="200"/>
      <c r="J4247" s="201">
        <f>ROUND(I4247*H4247,2)</f>
        <v>0</v>
      </c>
      <c r="K4247" s="197" t="s">
        <v>268</v>
      </c>
      <c r="L4247" s="42"/>
      <c r="M4247" s="202" t="s">
        <v>44</v>
      </c>
      <c r="N4247" s="203" t="s">
        <v>53</v>
      </c>
      <c r="O4247" s="67"/>
      <c r="P4247" s="204">
        <f>O4247*H4247</f>
        <v>0</v>
      </c>
      <c r="Q4247" s="204">
        <v>2.2450000000000001E-2</v>
      </c>
      <c r="R4247" s="204">
        <f>Q4247*H4247</f>
        <v>11.74114795</v>
      </c>
      <c r="S4247" s="204">
        <v>0</v>
      </c>
      <c r="T4247" s="205">
        <f>S4247*H4247</f>
        <v>0</v>
      </c>
      <c r="U4247" s="37"/>
      <c r="V4247" s="37"/>
      <c r="W4247" s="37"/>
      <c r="X4247" s="37"/>
      <c r="Y4247" s="37"/>
      <c r="Z4247" s="37"/>
      <c r="AA4247" s="37"/>
      <c r="AB4247" s="37"/>
      <c r="AC4247" s="37"/>
      <c r="AD4247" s="37"/>
      <c r="AE4247" s="37"/>
      <c r="AR4247" s="206" t="s">
        <v>442</v>
      </c>
      <c r="AT4247" s="206" t="s">
        <v>264</v>
      </c>
      <c r="AU4247" s="206" t="s">
        <v>91</v>
      </c>
      <c r="AY4247" s="19" t="s">
        <v>262</v>
      </c>
      <c r="BE4247" s="207">
        <f>IF(N4247="základní",J4247,0)</f>
        <v>0</v>
      </c>
      <c r="BF4247" s="207">
        <f>IF(N4247="snížená",J4247,0)</f>
        <v>0</v>
      </c>
      <c r="BG4247" s="207">
        <f>IF(N4247="zákl. přenesená",J4247,0)</f>
        <v>0</v>
      </c>
      <c r="BH4247" s="207">
        <f>IF(N4247="sníž. přenesená",J4247,0)</f>
        <v>0</v>
      </c>
      <c r="BI4247" s="207">
        <f>IF(N4247="nulová",J4247,0)</f>
        <v>0</v>
      </c>
      <c r="BJ4247" s="19" t="s">
        <v>89</v>
      </c>
      <c r="BK4247" s="207">
        <f>ROUND(I4247*H4247,2)</f>
        <v>0</v>
      </c>
      <c r="BL4247" s="19" t="s">
        <v>442</v>
      </c>
      <c r="BM4247" s="206" t="s">
        <v>2102</v>
      </c>
    </row>
    <row r="4248" spans="1:65" s="2" customFormat="1" ht="90">
      <c r="A4248" s="37"/>
      <c r="B4248" s="38"/>
      <c r="C4248" s="39"/>
      <c r="D4248" s="208" t="s">
        <v>270</v>
      </c>
      <c r="E4248" s="39"/>
      <c r="F4248" s="209" t="s">
        <v>2096</v>
      </c>
      <c r="G4248" s="39"/>
      <c r="H4248" s="39"/>
      <c r="I4248" s="118"/>
      <c r="J4248" s="39"/>
      <c r="K4248" s="39"/>
      <c r="L4248" s="42"/>
      <c r="M4248" s="210"/>
      <c r="N4248" s="211"/>
      <c r="O4248" s="67"/>
      <c r="P4248" s="67"/>
      <c r="Q4248" s="67"/>
      <c r="R4248" s="67"/>
      <c r="S4248" s="67"/>
      <c r="T4248" s="68"/>
      <c r="U4248" s="37"/>
      <c r="V4248" s="37"/>
      <c r="W4248" s="37"/>
      <c r="X4248" s="37"/>
      <c r="Y4248" s="37"/>
      <c r="Z4248" s="37"/>
      <c r="AA4248" s="37"/>
      <c r="AB4248" s="37"/>
      <c r="AC4248" s="37"/>
      <c r="AD4248" s="37"/>
      <c r="AE4248" s="37"/>
      <c r="AT4248" s="19" t="s">
        <v>270</v>
      </c>
      <c r="AU4248" s="19" t="s">
        <v>91</v>
      </c>
    </row>
    <row r="4249" spans="1:65" s="13" customFormat="1" ht="10">
      <c r="B4249" s="212"/>
      <c r="C4249" s="213"/>
      <c r="D4249" s="208" t="s">
        <v>272</v>
      </c>
      <c r="E4249" s="214" t="s">
        <v>44</v>
      </c>
      <c r="F4249" s="215" t="s">
        <v>2103</v>
      </c>
      <c r="G4249" s="213"/>
      <c r="H4249" s="214" t="s">
        <v>44</v>
      </c>
      <c r="I4249" s="216"/>
      <c r="J4249" s="213"/>
      <c r="K4249" s="213"/>
      <c r="L4249" s="217"/>
      <c r="M4249" s="218"/>
      <c r="N4249" s="219"/>
      <c r="O4249" s="219"/>
      <c r="P4249" s="219"/>
      <c r="Q4249" s="219"/>
      <c r="R4249" s="219"/>
      <c r="S4249" s="219"/>
      <c r="T4249" s="220"/>
      <c r="AT4249" s="221" t="s">
        <v>272</v>
      </c>
      <c r="AU4249" s="221" t="s">
        <v>91</v>
      </c>
      <c r="AV4249" s="13" t="s">
        <v>89</v>
      </c>
      <c r="AW4249" s="13" t="s">
        <v>38</v>
      </c>
      <c r="AX4249" s="13" t="s">
        <v>82</v>
      </c>
      <c r="AY4249" s="221" t="s">
        <v>262</v>
      </c>
    </row>
    <row r="4250" spans="1:65" s="13" customFormat="1" ht="10">
      <c r="B4250" s="212"/>
      <c r="C4250" s="213"/>
      <c r="D4250" s="208" t="s">
        <v>272</v>
      </c>
      <c r="E4250" s="214" t="s">
        <v>44</v>
      </c>
      <c r="F4250" s="215" t="s">
        <v>558</v>
      </c>
      <c r="G4250" s="213"/>
      <c r="H4250" s="214" t="s">
        <v>44</v>
      </c>
      <c r="I4250" s="216"/>
      <c r="J4250" s="213"/>
      <c r="K4250" s="213"/>
      <c r="L4250" s="217"/>
      <c r="M4250" s="218"/>
      <c r="N4250" s="219"/>
      <c r="O4250" s="219"/>
      <c r="P4250" s="219"/>
      <c r="Q4250" s="219"/>
      <c r="R4250" s="219"/>
      <c r="S4250" s="219"/>
      <c r="T4250" s="220"/>
      <c r="AT4250" s="221" t="s">
        <v>272</v>
      </c>
      <c r="AU4250" s="221" t="s">
        <v>91</v>
      </c>
      <c r="AV4250" s="13" t="s">
        <v>89</v>
      </c>
      <c r="AW4250" s="13" t="s">
        <v>38</v>
      </c>
      <c r="AX4250" s="13" t="s">
        <v>82</v>
      </c>
      <c r="AY4250" s="221" t="s">
        <v>262</v>
      </c>
    </row>
    <row r="4251" spans="1:65" s="15" customFormat="1" ht="10">
      <c r="B4251" s="233"/>
      <c r="C4251" s="234"/>
      <c r="D4251" s="208" t="s">
        <v>272</v>
      </c>
      <c r="E4251" s="235" t="s">
        <v>44</v>
      </c>
      <c r="F4251" s="236" t="s">
        <v>2104</v>
      </c>
      <c r="G4251" s="234"/>
      <c r="H4251" s="237">
        <v>298.61799999999999</v>
      </c>
      <c r="I4251" s="238"/>
      <c r="J4251" s="234"/>
      <c r="K4251" s="234"/>
      <c r="L4251" s="239"/>
      <c r="M4251" s="240"/>
      <c r="N4251" s="241"/>
      <c r="O4251" s="241"/>
      <c r="P4251" s="241"/>
      <c r="Q4251" s="241"/>
      <c r="R4251" s="241"/>
      <c r="S4251" s="241"/>
      <c r="T4251" s="242"/>
      <c r="AT4251" s="243" t="s">
        <v>272</v>
      </c>
      <c r="AU4251" s="243" t="s">
        <v>91</v>
      </c>
      <c r="AV4251" s="15" t="s">
        <v>91</v>
      </c>
      <c r="AW4251" s="15" t="s">
        <v>38</v>
      </c>
      <c r="AX4251" s="15" t="s">
        <v>82</v>
      </c>
      <c r="AY4251" s="243" t="s">
        <v>262</v>
      </c>
    </row>
    <row r="4252" spans="1:65" s="15" customFormat="1" ht="10">
      <c r="B4252" s="233"/>
      <c r="C4252" s="234"/>
      <c r="D4252" s="208" t="s">
        <v>272</v>
      </c>
      <c r="E4252" s="235" t="s">
        <v>44</v>
      </c>
      <c r="F4252" s="236" t="s">
        <v>2105</v>
      </c>
      <c r="G4252" s="234"/>
      <c r="H4252" s="237">
        <v>-25.413</v>
      </c>
      <c r="I4252" s="238"/>
      <c r="J4252" s="234"/>
      <c r="K4252" s="234"/>
      <c r="L4252" s="239"/>
      <c r="M4252" s="240"/>
      <c r="N4252" s="241"/>
      <c r="O4252" s="241"/>
      <c r="P4252" s="241"/>
      <c r="Q4252" s="241"/>
      <c r="R4252" s="241"/>
      <c r="S4252" s="241"/>
      <c r="T4252" s="242"/>
      <c r="AT4252" s="243" t="s">
        <v>272</v>
      </c>
      <c r="AU4252" s="243" t="s">
        <v>91</v>
      </c>
      <c r="AV4252" s="15" t="s">
        <v>91</v>
      </c>
      <c r="AW4252" s="15" t="s">
        <v>38</v>
      </c>
      <c r="AX4252" s="15" t="s">
        <v>82</v>
      </c>
      <c r="AY4252" s="243" t="s">
        <v>262</v>
      </c>
    </row>
    <row r="4253" spans="1:65" s="13" customFormat="1" ht="10">
      <c r="B4253" s="212"/>
      <c r="C4253" s="213"/>
      <c r="D4253" s="208" t="s">
        <v>272</v>
      </c>
      <c r="E4253" s="214" t="s">
        <v>44</v>
      </c>
      <c r="F4253" s="215" t="s">
        <v>570</v>
      </c>
      <c r="G4253" s="213"/>
      <c r="H4253" s="214" t="s">
        <v>44</v>
      </c>
      <c r="I4253" s="216"/>
      <c r="J4253" s="213"/>
      <c r="K4253" s="213"/>
      <c r="L4253" s="217"/>
      <c r="M4253" s="218"/>
      <c r="N4253" s="219"/>
      <c r="O4253" s="219"/>
      <c r="P4253" s="219"/>
      <c r="Q4253" s="219"/>
      <c r="R4253" s="219"/>
      <c r="S4253" s="219"/>
      <c r="T4253" s="220"/>
      <c r="AT4253" s="221" t="s">
        <v>272</v>
      </c>
      <c r="AU4253" s="221" t="s">
        <v>91</v>
      </c>
      <c r="AV4253" s="13" t="s">
        <v>89</v>
      </c>
      <c r="AW4253" s="13" t="s">
        <v>38</v>
      </c>
      <c r="AX4253" s="13" t="s">
        <v>82</v>
      </c>
      <c r="AY4253" s="221" t="s">
        <v>262</v>
      </c>
    </row>
    <row r="4254" spans="1:65" s="15" customFormat="1" ht="10">
      <c r="B4254" s="233"/>
      <c r="C4254" s="234"/>
      <c r="D4254" s="208" t="s">
        <v>272</v>
      </c>
      <c r="E4254" s="235" t="s">
        <v>44</v>
      </c>
      <c r="F4254" s="236" t="s">
        <v>2106</v>
      </c>
      <c r="G4254" s="234"/>
      <c r="H4254" s="237">
        <v>78.650999999999996</v>
      </c>
      <c r="I4254" s="238"/>
      <c r="J4254" s="234"/>
      <c r="K4254" s="234"/>
      <c r="L4254" s="239"/>
      <c r="M4254" s="240"/>
      <c r="N4254" s="241"/>
      <c r="O4254" s="241"/>
      <c r="P4254" s="241"/>
      <c r="Q4254" s="241"/>
      <c r="R4254" s="241"/>
      <c r="S4254" s="241"/>
      <c r="T4254" s="242"/>
      <c r="AT4254" s="243" t="s">
        <v>272</v>
      </c>
      <c r="AU4254" s="243" t="s">
        <v>91</v>
      </c>
      <c r="AV4254" s="15" t="s">
        <v>91</v>
      </c>
      <c r="AW4254" s="15" t="s">
        <v>38</v>
      </c>
      <c r="AX4254" s="15" t="s">
        <v>82</v>
      </c>
      <c r="AY4254" s="243" t="s">
        <v>262</v>
      </c>
    </row>
    <row r="4255" spans="1:65" s="15" customFormat="1" ht="10">
      <c r="B4255" s="233"/>
      <c r="C4255" s="234"/>
      <c r="D4255" s="208" t="s">
        <v>272</v>
      </c>
      <c r="E4255" s="235" t="s">
        <v>44</v>
      </c>
      <c r="F4255" s="236" t="s">
        <v>2107</v>
      </c>
      <c r="G4255" s="234"/>
      <c r="H4255" s="237">
        <v>-8.4710000000000001</v>
      </c>
      <c r="I4255" s="238"/>
      <c r="J4255" s="234"/>
      <c r="K4255" s="234"/>
      <c r="L4255" s="239"/>
      <c r="M4255" s="240"/>
      <c r="N4255" s="241"/>
      <c r="O4255" s="241"/>
      <c r="P4255" s="241"/>
      <c r="Q4255" s="241"/>
      <c r="R4255" s="241"/>
      <c r="S4255" s="241"/>
      <c r="T4255" s="242"/>
      <c r="AT4255" s="243" t="s">
        <v>272</v>
      </c>
      <c r="AU4255" s="243" t="s">
        <v>91</v>
      </c>
      <c r="AV4255" s="15" t="s">
        <v>91</v>
      </c>
      <c r="AW4255" s="15" t="s">
        <v>38</v>
      </c>
      <c r="AX4255" s="15" t="s">
        <v>82</v>
      </c>
      <c r="AY4255" s="243" t="s">
        <v>262</v>
      </c>
    </row>
    <row r="4256" spans="1:65" s="13" customFormat="1" ht="10">
      <c r="B4256" s="212"/>
      <c r="C4256" s="213"/>
      <c r="D4256" s="208" t="s">
        <v>272</v>
      </c>
      <c r="E4256" s="214" t="s">
        <v>44</v>
      </c>
      <c r="F4256" s="215" t="s">
        <v>575</v>
      </c>
      <c r="G4256" s="213"/>
      <c r="H4256" s="214" t="s">
        <v>44</v>
      </c>
      <c r="I4256" s="216"/>
      <c r="J4256" s="213"/>
      <c r="K4256" s="213"/>
      <c r="L4256" s="217"/>
      <c r="M4256" s="218"/>
      <c r="N4256" s="219"/>
      <c r="O4256" s="219"/>
      <c r="P4256" s="219"/>
      <c r="Q4256" s="219"/>
      <c r="R4256" s="219"/>
      <c r="S4256" s="219"/>
      <c r="T4256" s="220"/>
      <c r="AT4256" s="221" t="s">
        <v>272</v>
      </c>
      <c r="AU4256" s="221" t="s">
        <v>91</v>
      </c>
      <c r="AV4256" s="13" t="s">
        <v>89</v>
      </c>
      <c r="AW4256" s="13" t="s">
        <v>38</v>
      </c>
      <c r="AX4256" s="13" t="s">
        <v>82</v>
      </c>
      <c r="AY4256" s="221" t="s">
        <v>262</v>
      </c>
    </row>
    <row r="4257" spans="1:65" s="15" customFormat="1" ht="10">
      <c r="B4257" s="233"/>
      <c r="C4257" s="234"/>
      <c r="D4257" s="208" t="s">
        <v>272</v>
      </c>
      <c r="E4257" s="235" t="s">
        <v>44</v>
      </c>
      <c r="F4257" s="236" t="s">
        <v>2106</v>
      </c>
      <c r="G4257" s="234"/>
      <c r="H4257" s="237">
        <v>78.650999999999996</v>
      </c>
      <c r="I4257" s="238"/>
      <c r="J4257" s="234"/>
      <c r="K4257" s="234"/>
      <c r="L4257" s="239"/>
      <c r="M4257" s="240"/>
      <c r="N4257" s="241"/>
      <c r="O4257" s="241"/>
      <c r="P4257" s="241"/>
      <c r="Q4257" s="241"/>
      <c r="R4257" s="241"/>
      <c r="S4257" s="241"/>
      <c r="T4257" s="242"/>
      <c r="AT4257" s="243" t="s">
        <v>272</v>
      </c>
      <c r="AU4257" s="243" t="s">
        <v>91</v>
      </c>
      <c r="AV4257" s="15" t="s">
        <v>91</v>
      </c>
      <c r="AW4257" s="15" t="s">
        <v>38</v>
      </c>
      <c r="AX4257" s="15" t="s">
        <v>82</v>
      </c>
      <c r="AY4257" s="243" t="s">
        <v>262</v>
      </c>
    </row>
    <row r="4258" spans="1:65" s="15" customFormat="1" ht="10">
      <c r="B4258" s="233"/>
      <c r="C4258" s="234"/>
      <c r="D4258" s="208" t="s">
        <v>272</v>
      </c>
      <c r="E4258" s="235" t="s">
        <v>44</v>
      </c>
      <c r="F4258" s="236" t="s">
        <v>2107</v>
      </c>
      <c r="G4258" s="234"/>
      <c r="H4258" s="237">
        <v>-8.4710000000000001</v>
      </c>
      <c r="I4258" s="238"/>
      <c r="J4258" s="234"/>
      <c r="K4258" s="234"/>
      <c r="L4258" s="239"/>
      <c r="M4258" s="240"/>
      <c r="N4258" s="241"/>
      <c r="O4258" s="241"/>
      <c r="P4258" s="241"/>
      <c r="Q4258" s="241"/>
      <c r="R4258" s="241"/>
      <c r="S4258" s="241"/>
      <c r="T4258" s="242"/>
      <c r="AT4258" s="243" t="s">
        <v>272</v>
      </c>
      <c r="AU4258" s="243" t="s">
        <v>91</v>
      </c>
      <c r="AV4258" s="15" t="s">
        <v>91</v>
      </c>
      <c r="AW4258" s="15" t="s">
        <v>38</v>
      </c>
      <c r="AX4258" s="15" t="s">
        <v>82</v>
      </c>
      <c r="AY4258" s="243" t="s">
        <v>262</v>
      </c>
    </row>
    <row r="4259" spans="1:65" s="13" customFormat="1" ht="10">
      <c r="B4259" s="212"/>
      <c r="C4259" s="213"/>
      <c r="D4259" s="208" t="s">
        <v>272</v>
      </c>
      <c r="E4259" s="214" t="s">
        <v>44</v>
      </c>
      <c r="F4259" s="215" t="s">
        <v>576</v>
      </c>
      <c r="G4259" s="213"/>
      <c r="H4259" s="214" t="s">
        <v>44</v>
      </c>
      <c r="I4259" s="216"/>
      <c r="J4259" s="213"/>
      <c r="K4259" s="213"/>
      <c r="L4259" s="217"/>
      <c r="M4259" s="218"/>
      <c r="N4259" s="219"/>
      <c r="O4259" s="219"/>
      <c r="P4259" s="219"/>
      <c r="Q4259" s="219"/>
      <c r="R4259" s="219"/>
      <c r="S4259" s="219"/>
      <c r="T4259" s="220"/>
      <c r="AT4259" s="221" t="s">
        <v>272</v>
      </c>
      <c r="AU4259" s="221" t="s">
        <v>91</v>
      </c>
      <c r="AV4259" s="13" t="s">
        <v>89</v>
      </c>
      <c r="AW4259" s="13" t="s">
        <v>38</v>
      </c>
      <c r="AX4259" s="13" t="s">
        <v>82</v>
      </c>
      <c r="AY4259" s="221" t="s">
        <v>262</v>
      </c>
    </row>
    <row r="4260" spans="1:65" s="15" customFormat="1" ht="10">
      <c r="B4260" s="233"/>
      <c r="C4260" s="234"/>
      <c r="D4260" s="208" t="s">
        <v>272</v>
      </c>
      <c r="E4260" s="235" t="s">
        <v>44</v>
      </c>
      <c r="F4260" s="236" t="s">
        <v>2108</v>
      </c>
      <c r="G4260" s="234"/>
      <c r="H4260" s="237">
        <v>73.05</v>
      </c>
      <c r="I4260" s="238"/>
      <c r="J4260" s="234"/>
      <c r="K4260" s="234"/>
      <c r="L4260" s="239"/>
      <c r="M4260" s="240"/>
      <c r="N4260" s="241"/>
      <c r="O4260" s="241"/>
      <c r="P4260" s="241"/>
      <c r="Q4260" s="241"/>
      <c r="R4260" s="241"/>
      <c r="S4260" s="241"/>
      <c r="T4260" s="242"/>
      <c r="AT4260" s="243" t="s">
        <v>272</v>
      </c>
      <c r="AU4260" s="243" t="s">
        <v>91</v>
      </c>
      <c r="AV4260" s="15" t="s">
        <v>91</v>
      </c>
      <c r="AW4260" s="15" t="s">
        <v>38</v>
      </c>
      <c r="AX4260" s="15" t="s">
        <v>82</v>
      </c>
      <c r="AY4260" s="243" t="s">
        <v>262</v>
      </c>
    </row>
    <row r="4261" spans="1:65" s="15" customFormat="1" ht="10">
      <c r="B4261" s="233"/>
      <c r="C4261" s="234"/>
      <c r="D4261" s="208" t="s">
        <v>272</v>
      </c>
      <c r="E4261" s="235" t="s">
        <v>44</v>
      </c>
      <c r="F4261" s="236" t="s">
        <v>2107</v>
      </c>
      <c r="G4261" s="234"/>
      <c r="H4261" s="237">
        <v>-8.4710000000000001</v>
      </c>
      <c r="I4261" s="238"/>
      <c r="J4261" s="234"/>
      <c r="K4261" s="234"/>
      <c r="L4261" s="239"/>
      <c r="M4261" s="240"/>
      <c r="N4261" s="241"/>
      <c r="O4261" s="241"/>
      <c r="P4261" s="241"/>
      <c r="Q4261" s="241"/>
      <c r="R4261" s="241"/>
      <c r="S4261" s="241"/>
      <c r="T4261" s="242"/>
      <c r="AT4261" s="243" t="s">
        <v>272</v>
      </c>
      <c r="AU4261" s="243" t="s">
        <v>91</v>
      </c>
      <c r="AV4261" s="15" t="s">
        <v>91</v>
      </c>
      <c r="AW4261" s="15" t="s">
        <v>38</v>
      </c>
      <c r="AX4261" s="15" t="s">
        <v>82</v>
      </c>
      <c r="AY4261" s="243" t="s">
        <v>262</v>
      </c>
    </row>
    <row r="4262" spans="1:65" s="15" customFormat="1" ht="10">
      <c r="B4262" s="233"/>
      <c r="C4262" s="234"/>
      <c r="D4262" s="208" t="s">
        <v>272</v>
      </c>
      <c r="E4262" s="235" t="s">
        <v>44</v>
      </c>
      <c r="F4262" s="236" t="s">
        <v>2109</v>
      </c>
      <c r="G4262" s="234"/>
      <c r="H4262" s="237">
        <v>11.48</v>
      </c>
      <c r="I4262" s="238"/>
      <c r="J4262" s="234"/>
      <c r="K4262" s="234"/>
      <c r="L4262" s="239"/>
      <c r="M4262" s="240"/>
      <c r="N4262" s="241"/>
      <c r="O4262" s="241"/>
      <c r="P4262" s="241"/>
      <c r="Q4262" s="241"/>
      <c r="R4262" s="241"/>
      <c r="S4262" s="241"/>
      <c r="T4262" s="242"/>
      <c r="AT4262" s="243" t="s">
        <v>272</v>
      </c>
      <c r="AU4262" s="243" t="s">
        <v>91</v>
      </c>
      <c r="AV4262" s="15" t="s">
        <v>91</v>
      </c>
      <c r="AW4262" s="15" t="s">
        <v>38</v>
      </c>
      <c r="AX4262" s="15" t="s">
        <v>82</v>
      </c>
      <c r="AY4262" s="243" t="s">
        <v>262</v>
      </c>
    </row>
    <row r="4263" spans="1:65" s="15" customFormat="1" ht="10">
      <c r="B4263" s="233"/>
      <c r="C4263" s="234"/>
      <c r="D4263" s="208" t="s">
        <v>272</v>
      </c>
      <c r="E4263" s="235" t="s">
        <v>44</v>
      </c>
      <c r="F4263" s="236" t="s">
        <v>2110</v>
      </c>
      <c r="G4263" s="234"/>
      <c r="H4263" s="237">
        <v>9.3000000000000007</v>
      </c>
      <c r="I4263" s="238"/>
      <c r="J4263" s="234"/>
      <c r="K4263" s="234"/>
      <c r="L4263" s="239"/>
      <c r="M4263" s="240"/>
      <c r="N4263" s="241"/>
      <c r="O4263" s="241"/>
      <c r="P4263" s="241"/>
      <c r="Q4263" s="241"/>
      <c r="R4263" s="241"/>
      <c r="S4263" s="241"/>
      <c r="T4263" s="242"/>
      <c r="AT4263" s="243" t="s">
        <v>272</v>
      </c>
      <c r="AU4263" s="243" t="s">
        <v>91</v>
      </c>
      <c r="AV4263" s="15" t="s">
        <v>91</v>
      </c>
      <c r="AW4263" s="15" t="s">
        <v>38</v>
      </c>
      <c r="AX4263" s="15" t="s">
        <v>82</v>
      </c>
      <c r="AY4263" s="243" t="s">
        <v>262</v>
      </c>
    </row>
    <row r="4264" spans="1:65" s="15" customFormat="1" ht="10">
      <c r="B4264" s="233"/>
      <c r="C4264" s="234"/>
      <c r="D4264" s="208" t="s">
        <v>272</v>
      </c>
      <c r="E4264" s="235" t="s">
        <v>44</v>
      </c>
      <c r="F4264" s="236" t="s">
        <v>2111</v>
      </c>
      <c r="G4264" s="234"/>
      <c r="H4264" s="237">
        <v>-1.7729999999999999</v>
      </c>
      <c r="I4264" s="238"/>
      <c r="J4264" s="234"/>
      <c r="K4264" s="234"/>
      <c r="L4264" s="239"/>
      <c r="M4264" s="240"/>
      <c r="N4264" s="241"/>
      <c r="O4264" s="241"/>
      <c r="P4264" s="241"/>
      <c r="Q4264" s="241"/>
      <c r="R4264" s="241"/>
      <c r="S4264" s="241"/>
      <c r="T4264" s="242"/>
      <c r="AT4264" s="243" t="s">
        <v>272</v>
      </c>
      <c r="AU4264" s="243" t="s">
        <v>91</v>
      </c>
      <c r="AV4264" s="15" t="s">
        <v>91</v>
      </c>
      <c r="AW4264" s="15" t="s">
        <v>38</v>
      </c>
      <c r="AX4264" s="15" t="s">
        <v>82</v>
      </c>
      <c r="AY4264" s="243" t="s">
        <v>262</v>
      </c>
    </row>
    <row r="4265" spans="1:65" s="15" customFormat="1" ht="10">
      <c r="B4265" s="233"/>
      <c r="C4265" s="234"/>
      <c r="D4265" s="208" t="s">
        <v>272</v>
      </c>
      <c r="E4265" s="235" t="s">
        <v>44</v>
      </c>
      <c r="F4265" s="236" t="s">
        <v>2112</v>
      </c>
      <c r="G4265" s="234"/>
      <c r="H4265" s="237">
        <v>12.54</v>
      </c>
      <c r="I4265" s="238"/>
      <c r="J4265" s="234"/>
      <c r="K4265" s="234"/>
      <c r="L4265" s="239"/>
      <c r="M4265" s="240"/>
      <c r="N4265" s="241"/>
      <c r="O4265" s="241"/>
      <c r="P4265" s="241"/>
      <c r="Q4265" s="241"/>
      <c r="R4265" s="241"/>
      <c r="S4265" s="241"/>
      <c r="T4265" s="242"/>
      <c r="AT4265" s="243" t="s">
        <v>272</v>
      </c>
      <c r="AU4265" s="243" t="s">
        <v>91</v>
      </c>
      <c r="AV4265" s="15" t="s">
        <v>91</v>
      </c>
      <c r="AW4265" s="15" t="s">
        <v>38</v>
      </c>
      <c r="AX4265" s="15" t="s">
        <v>82</v>
      </c>
      <c r="AY4265" s="243" t="s">
        <v>262</v>
      </c>
    </row>
    <row r="4266" spans="1:65" s="13" customFormat="1" ht="10">
      <c r="B4266" s="212"/>
      <c r="C4266" s="213"/>
      <c r="D4266" s="208" t="s">
        <v>272</v>
      </c>
      <c r="E4266" s="214" t="s">
        <v>44</v>
      </c>
      <c r="F4266" s="215" t="s">
        <v>1529</v>
      </c>
      <c r="G4266" s="213"/>
      <c r="H4266" s="214" t="s">
        <v>44</v>
      </c>
      <c r="I4266" s="216"/>
      <c r="J4266" s="213"/>
      <c r="K4266" s="213"/>
      <c r="L4266" s="217"/>
      <c r="M4266" s="218"/>
      <c r="N4266" s="219"/>
      <c r="O4266" s="219"/>
      <c r="P4266" s="219"/>
      <c r="Q4266" s="219"/>
      <c r="R4266" s="219"/>
      <c r="S4266" s="219"/>
      <c r="T4266" s="220"/>
      <c r="AT4266" s="221" t="s">
        <v>272</v>
      </c>
      <c r="AU4266" s="221" t="s">
        <v>91</v>
      </c>
      <c r="AV4266" s="13" t="s">
        <v>89</v>
      </c>
      <c r="AW4266" s="13" t="s">
        <v>38</v>
      </c>
      <c r="AX4266" s="13" t="s">
        <v>82</v>
      </c>
      <c r="AY4266" s="221" t="s">
        <v>262</v>
      </c>
    </row>
    <row r="4267" spans="1:65" s="15" customFormat="1" ht="10">
      <c r="B4267" s="233"/>
      <c r="C4267" s="234"/>
      <c r="D4267" s="208" t="s">
        <v>272</v>
      </c>
      <c r="E4267" s="235" t="s">
        <v>44</v>
      </c>
      <c r="F4267" s="236" t="s">
        <v>2113</v>
      </c>
      <c r="G4267" s="234"/>
      <c r="H4267" s="237">
        <v>13.3</v>
      </c>
      <c r="I4267" s="238"/>
      <c r="J4267" s="234"/>
      <c r="K4267" s="234"/>
      <c r="L4267" s="239"/>
      <c r="M4267" s="240"/>
      <c r="N4267" s="241"/>
      <c r="O4267" s="241"/>
      <c r="P4267" s="241"/>
      <c r="Q4267" s="241"/>
      <c r="R4267" s="241"/>
      <c r="S4267" s="241"/>
      <c r="T4267" s="242"/>
      <c r="AT4267" s="243" t="s">
        <v>272</v>
      </c>
      <c r="AU4267" s="243" t="s">
        <v>91</v>
      </c>
      <c r="AV4267" s="15" t="s">
        <v>91</v>
      </c>
      <c r="AW4267" s="15" t="s">
        <v>38</v>
      </c>
      <c r="AX4267" s="15" t="s">
        <v>82</v>
      </c>
      <c r="AY4267" s="243" t="s">
        <v>262</v>
      </c>
    </row>
    <row r="4268" spans="1:65" s="16" customFormat="1" ht="10">
      <c r="B4268" s="244"/>
      <c r="C4268" s="245"/>
      <c r="D4268" s="208" t="s">
        <v>272</v>
      </c>
      <c r="E4268" s="246" t="s">
        <v>44</v>
      </c>
      <c r="F4268" s="247" t="s">
        <v>291</v>
      </c>
      <c r="G4268" s="245"/>
      <c r="H4268" s="248">
        <v>522.99099999999999</v>
      </c>
      <c r="I4268" s="249"/>
      <c r="J4268" s="245"/>
      <c r="K4268" s="245"/>
      <c r="L4268" s="250"/>
      <c r="M4268" s="251"/>
      <c r="N4268" s="252"/>
      <c r="O4268" s="252"/>
      <c r="P4268" s="252"/>
      <c r="Q4268" s="252"/>
      <c r="R4268" s="252"/>
      <c r="S4268" s="252"/>
      <c r="T4268" s="253"/>
      <c r="AT4268" s="254" t="s">
        <v>272</v>
      </c>
      <c r="AU4268" s="254" t="s">
        <v>91</v>
      </c>
      <c r="AV4268" s="16" t="s">
        <v>104</v>
      </c>
      <c r="AW4268" s="16" t="s">
        <v>38</v>
      </c>
      <c r="AX4268" s="16" t="s">
        <v>89</v>
      </c>
      <c r="AY4268" s="254" t="s">
        <v>262</v>
      </c>
    </row>
    <row r="4269" spans="1:65" s="2" customFormat="1" ht="21.75" customHeight="1">
      <c r="A4269" s="37"/>
      <c r="B4269" s="38"/>
      <c r="C4269" s="195" t="s">
        <v>2114</v>
      </c>
      <c r="D4269" s="195" t="s">
        <v>264</v>
      </c>
      <c r="E4269" s="196" t="s">
        <v>2115</v>
      </c>
      <c r="F4269" s="197" t="s">
        <v>2116</v>
      </c>
      <c r="G4269" s="198" t="s">
        <v>342</v>
      </c>
      <c r="H4269" s="199">
        <v>881.702</v>
      </c>
      <c r="I4269" s="200"/>
      <c r="J4269" s="201">
        <f>ROUND(I4269*H4269,2)</f>
        <v>0</v>
      </c>
      <c r="K4269" s="197" t="s">
        <v>268</v>
      </c>
      <c r="L4269" s="42"/>
      <c r="M4269" s="202" t="s">
        <v>44</v>
      </c>
      <c r="N4269" s="203" t="s">
        <v>53</v>
      </c>
      <c r="O4269" s="67"/>
      <c r="P4269" s="204">
        <f>O4269*H4269</f>
        <v>0</v>
      </c>
      <c r="Q4269" s="204">
        <v>2.5510000000000001E-2</v>
      </c>
      <c r="R4269" s="204">
        <f>Q4269*H4269</f>
        <v>22.492218020000003</v>
      </c>
      <c r="S4269" s="204">
        <v>0</v>
      </c>
      <c r="T4269" s="205">
        <f>S4269*H4269</f>
        <v>0</v>
      </c>
      <c r="U4269" s="37"/>
      <c r="V4269" s="37"/>
      <c r="W4269" s="37"/>
      <c r="X4269" s="37"/>
      <c r="Y4269" s="37"/>
      <c r="Z4269" s="37"/>
      <c r="AA4269" s="37"/>
      <c r="AB4269" s="37"/>
      <c r="AC4269" s="37"/>
      <c r="AD4269" s="37"/>
      <c r="AE4269" s="37"/>
      <c r="AR4269" s="206" t="s">
        <v>442</v>
      </c>
      <c r="AT4269" s="206" t="s">
        <v>264</v>
      </c>
      <c r="AU4269" s="206" t="s">
        <v>91</v>
      </c>
      <c r="AY4269" s="19" t="s">
        <v>262</v>
      </c>
      <c r="BE4269" s="207">
        <f>IF(N4269="základní",J4269,0)</f>
        <v>0</v>
      </c>
      <c r="BF4269" s="207">
        <f>IF(N4269="snížená",J4269,0)</f>
        <v>0</v>
      </c>
      <c r="BG4269" s="207">
        <f>IF(N4269="zákl. přenesená",J4269,0)</f>
        <v>0</v>
      </c>
      <c r="BH4269" s="207">
        <f>IF(N4269="sníž. přenesená",J4269,0)</f>
        <v>0</v>
      </c>
      <c r="BI4269" s="207">
        <f>IF(N4269="nulová",J4269,0)</f>
        <v>0</v>
      </c>
      <c r="BJ4269" s="19" t="s">
        <v>89</v>
      </c>
      <c r="BK4269" s="207">
        <f>ROUND(I4269*H4269,2)</f>
        <v>0</v>
      </c>
      <c r="BL4269" s="19" t="s">
        <v>442</v>
      </c>
      <c r="BM4269" s="206" t="s">
        <v>2117</v>
      </c>
    </row>
    <row r="4270" spans="1:65" s="2" customFormat="1" ht="90">
      <c r="A4270" s="37"/>
      <c r="B4270" s="38"/>
      <c r="C4270" s="39"/>
      <c r="D4270" s="208" t="s">
        <v>270</v>
      </c>
      <c r="E4270" s="39"/>
      <c r="F4270" s="209" t="s">
        <v>2096</v>
      </c>
      <c r="G4270" s="39"/>
      <c r="H4270" s="39"/>
      <c r="I4270" s="118"/>
      <c r="J4270" s="39"/>
      <c r="K4270" s="39"/>
      <c r="L4270" s="42"/>
      <c r="M4270" s="210"/>
      <c r="N4270" s="211"/>
      <c r="O4270" s="67"/>
      <c r="P4270" s="67"/>
      <c r="Q4270" s="67"/>
      <c r="R4270" s="67"/>
      <c r="S4270" s="67"/>
      <c r="T4270" s="68"/>
      <c r="U4270" s="37"/>
      <c r="V4270" s="37"/>
      <c r="W4270" s="37"/>
      <c r="X4270" s="37"/>
      <c r="Y4270" s="37"/>
      <c r="Z4270" s="37"/>
      <c r="AA4270" s="37"/>
      <c r="AB4270" s="37"/>
      <c r="AC4270" s="37"/>
      <c r="AD4270" s="37"/>
      <c r="AE4270" s="37"/>
      <c r="AT4270" s="19" t="s">
        <v>270</v>
      </c>
      <c r="AU4270" s="19" t="s">
        <v>91</v>
      </c>
    </row>
    <row r="4271" spans="1:65" s="13" customFormat="1" ht="10">
      <c r="B4271" s="212"/>
      <c r="C4271" s="213"/>
      <c r="D4271" s="208" t="s">
        <v>272</v>
      </c>
      <c r="E4271" s="214" t="s">
        <v>44</v>
      </c>
      <c r="F4271" s="215" t="s">
        <v>2118</v>
      </c>
      <c r="G4271" s="213"/>
      <c r="H4271" s="214" t="s">
        <v>44</v>
      </c>
      <c r="I4271" s="216"/>
      <c r="J4271" s="213"/>
      <c r="K4271" s="213"/>
      <c r="L4271" s="217"/>
      <c r="M4271" s="218"/>
      <c r="N4271" s="219"/>
      <c r="O4271" s="219"/>
      <c r="P4271" s="219"/>
      <c r="Q4271" s="219"/>
      <c r="R4271" s="219"/>
      <c r="S4271" s="219"/>
      <c r="T4271" s="220"/>
      <c r="AT4271" s="221" t="s">
        <v>272</v>
      </c>
      <c r="AU4271" s="221" t="s">
        <v>91</v>
      </c>
      <c r="AV4271" s="13" t="s">
        <v>89</v>
      </c>
      <c r="AW4271" s="13" t="s">
        <v>38</v>
      </c>
      <c r="AX4271" s="13" t="s">
        <v>82</v>
      </c>
      <c r="AY4271" s="221" t="s">
        <v>262</v>
      </c>
    </row>
    <row r="4272" spans="1:65" s="13" customFormat="1" ht="10">
      <c r="B4272" s="212"/>
      <c r="C4272" s="213"/>
      <c r="D4272" s="208" t="s">
        <v>272</v>
      </c>
      <c r="E4272" s="214" t="s">
        <v>44</v>
      </c>
      <c r="F4272" s="215" t="s">
        <v>558</v>
      </c>
      <c r="G4272" s="213"/>
      <c r="H4272" s="214" t="s">
        <v>44</v>
      </c>
      <c r="I4272" s="216"/>
      <c r="J4272" s="213"/>
      <c r="K4272" s="213"/>
      <c r="L4272" s="217"/>
      <c r="M4272" s="218"/>
      <c r="N4272" s="219"/>
      <c r="O4272" s="219"/>
      <c r="P4272" s="219"/>
      <c r="Q4272" s="219"/>
      <c r="R4272" s="219"/>
      <c r="S4272" s="219"/>
      <c r="T4272" s="220"/>
      <c r="AT4272" s="221" t="s">
        <v>272</v>
      </c>
      <c r="AU4272" s="221" t="s">
        <v>91</v>
      </c>
      <c r="AV4272" s="13" t="s">
        <v>89</v>
      </c>
      <c r="AW4272" s="13" t="s">
        <v>38</v>
      </c>
      <c r="AX4272" s="13" t="s">
        <v>82</v>
      </c>
      <c r="AY4272" s="221" t="s">
        <v>262</v>
      </c>
    </row>
    <row r="4273" spans="1:65" s="15" customFormat="1" ht="10">
      <c r="B4273" s="233"/>
      <c r="C4273" s="234"/>
      <c r="D4273" s="208" t="s">
        <v>272</v>
      </c>
      <c r="E4273" s="235" t="s">
        <v>44</v>
      </c>
      <c r="F4273" s="236" t="s">
        <v>2119</v>
      </c>
      <c r="G4273" s="234"/>
      <c r="H4273" s="237">
        <v>14.651999999999999</v>
      </c>
      <c r="I4273" s="238"/>
      <c r="J4273" s="234"/>
      <c r="K4273" s="234"/>
      <c r="L4273" s="239"/>
      <c r="M4273" s="240"/>
      <c r="N4273" s="241"/>
      <c r="O4273" s="241"/>
      <c r="P4273" s="241"/>
      <c r="Q4273" s="241"/>
      <c r="R4273" s="241"/>
      <c r="S4273" s="241"/>
      <c r="T4273" s="242"/>
      <c r="AT4273" s="243" t="s">
        <v>272</v>
      </c>
      <c r="AU4273" s="243" t="s">
        <v>91</v>
      </c>
      <c r="AV4273" s="15" t="s">
        <v>91</v>
      </c>
      <c r="AW4273" s="15" t="s">
        <v>38</v>
      </c>
      <c r="AX4273" s="15" t="s">
        <v>82</v>
      </c>
      <c r="AY4273" s="243" t="s">
        <v>262</v>
      </c>
    </row>
    <row r="4274" spans="1:65" s="13" customFormat="1" ht="10">
      <c r="B4274" s="212"/>
      <c r="C4274" s="213"/>
      <c r="D4274" s="208" t="s">
        <v>272</v>
      </c>
      <c r="E4274" s="214" t="s">
        <v>44</v>
      </c>
      <c r="F4274" s="215" t="s">
        <v>570</v>
      </c>
      <c r="G4274" s="213"/>
      <c r="H4274" s="214" t="s">
        <v>44</v>
      </c>
      <c r="I4274" s="216"/>
      <c r="J4274" s="213"/>
      <c r="K4274" s="213"/>
      <c r="L4274" s="217"/>
      <c r="M4274" s="218"/>
      <c r="N4274" s="219"/>
      <c r="O4274" s="219"/>
      <c r="P4274" s="219"/>
      <c r="Q4274" s="219"/>
      <c r="R4274" s="219"/>
      <c r="S4274" s="219"/>
      <c r="T4274" s="220"/>
      <c r="AT4274" s="221" t="s">
        <v>272</v>
      </c>
      <c r="AU4274" s="221" t="s">
        <v>91</v>
      </c>
      <c r="AV4274" s="13" t="s">
        <v>89</v>
      </c>
      <c r="AW4274" s="13" t="s">
        <v>38</v>
      </c>
      <c r="AX4274" s="13" t="s">
        <v>82</v>
      </c>
      <c r="AY4274" s="221" t="s">
        <v>262</v>
      </c>
    </row>
    <row r="4275" spans="1:65" s="15" customFormat="1" ht="10">
      <c r="B4275" s="233"/>
      <c r="C4275" s="234"/>
      <c r="D4275" s="208" t="s">
        <v>272</v>
      </c>
      <c r="E4275" s="235" t="s">
        <v>44</v>
      </c>
      <c r="F4275" s="236" t="s">
        <v>2120</v>
      </c>
      <c r="G4275" s="234"/>
      <c r="H4275" s="237">
        <v>323.452</v>
      </c>
      <c r="I4275" s="238"/>
      <c r="J4275" s="234"/>
      <c r="K4275" s="234"/>
      <c r="L4275" s="239"/>
      <c r="M4275" s="240"/>
      <c r="N4275" s="241"/>
      <c r="O4275" s="241"/>
      <c r="P4275" s="241"/>
      <c r="Q4275" s="241"/>
      <c r="R4275" s="241"/>
      <c r="S4275" s="241"/>
      <c r="T4275" s="242"/>
      <c r="AT4275" s="243" t="s">
        <v>272</v>
      </c>
      <c r="AU4275" s="243" t="s">
        <v>91</v>
      </c>
      <c r="AV4275" s="15" t="s">
        <v>91</v>
      </c>
      <c r="AW4275" s="15" t="s">
        <v>38</v>
      </c>
      <c r="AX4275" s="15" t="s">
        <v>82</v>
      </c>
      <c r="AY4275" s="243" t="s">
        <v>262</v>
      </c>
    </row>
    <row r="4276" spans="1:65" s="15" customFormat="1" ht="10">
      <c r="B4276" s="233"/>
      <c r="C4276" s="234"/>
      <c r="D4276" s="208" t="s">
        <v>272</v>
      </c>
      <c r="E4276" s="235" t="s">
        <v>44</v>
      </c>
      <c r="F4276" s="236" t="s">
        <v>2121</v>
      </c>
      <c r="G4276" s="234"/>
      <c r="H4276" s="237">
        <v>-23.048999999999999</v>
      </c>
      <c r="I4276" s="238"/>
      <c r="J4276" s="234"/>
      <c r="K4276" s="234"/>
      <c r="L4276" s="239"/>
      <c r="M4276" s="240"/>
      <c r="N4276" s="241"/>
      <c r="O4276" s="241"/>
      <c r="P4276" s="241"/>
      <c r="Q4276" s="241"/>
      <c r="R4276" s="241"/>
      <c r="S4276" s="241"/>
      <c r="T4276" s="242"/>
      <c r="AT4276" s="243" t="s">
        <v>272</v>
      </c>
      <c r="AU4276" s="243" t="s">
        <v>91</v>
      </c>
      <c r="AV4276" s="15" t="s">
        <v>91</v>
      </c>
      <c r="AW4276" s="15" t="s">
        <v>38</v>
      </c>
      <c r="AX4276" s="15" t="s">
        <v>82</v>
      </c>
      <c r="AY4276" s="243" t="s">
        <v>262</v>
      </c>
    </row>
    <row r="4277" spans="1:65" s="13" customFormat="1" ht="10">
      <c r="B4277" s="212"/>
      <c r="C4277" s="213"/>
      <c r="D4277" s="208" t="s">
        <v>272</v>
      </c>
      <c r="E4277" s="214" t="s">
        <v>44</v>
      </c>
      <c r="F4277" s="215" t="s">
        <v>575</v>
      </c>
      <c r="G4277" s="213"/>
      <c r="H4277" s="214" t="s">
        <v>44</v>
      </c>
      <c r="I4277" s="216"/>
      <c r="J4277" s="213"/>
      <c r="K4277" s="213"/>
      <c r="L4277" s="217"/>
      <c r="M4277" s="218"/>
      <c r="N4277" s="219"/>
      <c r="O4277" s="219"/>
      <c r="P4277" s="219"/>
      <c r="Q4277" s="219"/>
      <c r="R4277" s="219"/>
      <c r="S4277" s="219"/>
      <c r="T4277" s="220"/>
      <c r="AT4277" s="221" t="s">
        <v>272</v>
      </c>
      <c r="AU4277" s="221" t="s">
        <v>91</v>
      </c>
      <c r="AV4277" s="13" t="s">
        <v>89</v>
      </c>
      <c r="AW4277" s="13" t="s">
        <v>38</v>
      </c>
      <c r="AX4277" s="13" t="s">
        <v>82</v>
      </c>
      <c r="AY4277" s="221" t="s">
        <v>262</v>
      </c>
    </row>
    <row r="4278" spans="1:65" s="15" customFormat="1" ht="10">
      <c r="B4278" s="233"/>
      <c r="C4278" s="234"/>
      <c r="D4278" s="208" t="s">
        <v>272</v>
      </c>
      <c r="E4278" s="235" t="s">
        <v>44</v>
      </c>
      <c r="F4278" s="236" t="s">
        <v>2120</v>
      </c>
      <c r="G4278" s="234"/>
      <c r="H4278" s="237">
        <v>323.452</v>
      </c>
      <c r="I4278" s="238"/>
      <c r="J4278" s="234"/>
      <c r="K4278" s="234"/>
      <c r="L4278" s="239"/>
      <c r="M4278" s="240"/>
      <c r="N4278" s="241"/>
      <c r="O4278" s="241"/>
      <c r="P4278" s="241"/>
      <c r="Q4278" s="241"/>
      <c r="R4278" s="241"/>
      <c r="S4278" s="241"/>
      <c r="T4278" s="242"/>
      <c r="AT4278" s="243" t="s">
        <v>272</v>
      </c>
      <c r="AU4278" s="243" t="s">
        <v>91</v>
      </c>
      <c r="AV4278" s="15" t="s">
        <v>91</v>
      </c>
      <c r="AW4278" s="15" t="s">
        <v>38</v>
      </c>
      <c r="AX4278" s="15" t="s">
        <v>82</v>
      </c>
      <c r="AY4278" s="243" t="s">
        <v>262</v>
      </c>
    </row>
    <row r="4279" spans="1:65" s="15" customFormat="1" ht="10">
      <c r="B4279" s="233"/>
      <c r="C4279" s="234"/>
      <c r="D4279" s="208" t="s">
        <v>272</v>
      </c>
      <c r="E4279" s="235" t="s">
        <v>44</v>
      </c>
      <c r="F4279" s="236" t="s">
        <v>2121</v>
      </c>
      <c r="G4279" s="234"/>
      <c r="H4279" s="237">
        <v>-23.048999999999999</v>
      </c>
      <c r="I4279" s="238"/>
      <c r="J4279" s="234"/>
      <c r="K4279" s="234"/>
      <c r="L4279" s="239"/>
      <c r="M4279" s="240"/>
      <c r="N4279" s="241"/>
      <c r="O4279" s="241"/>
      <c r="P4279" s="241"/>
      <c r="Q4279" s="241"/>
      <c r="R4279" s="241"/>
      <c r="S4279" s="241"/>
      <c r="T4279" s="242"/>
      <c r="AT4279" s="243" t="s">
        <v>272</v>
      </c>
      <c r="AU4279" s="243" t="s">
        <v>91</v>
      </c>
      <c r="AV4279" s="15" t="s">
        <v>91</v>
      </c>
      <c r="AW4279" s="15" t="s">
        <v>38</v>
      </c>
      <c r="AX4279" s="15" t="s">
        <v>82</v>
      </c>
      <c r="AY4279" s="243" t="s">
        <v>262</v>
      </c>
    </row>
    <row r="4280" spans="1:65" s="13" customFormat="1" ht="10">
      <c r="B4280" s="212"/>
      <c r="C4280" s="213"/>
      <c r="D4280" s="208" t="s">
        <v>272</v>
      </c>
      <c r="E4280" s="214" t="s">
        <v>44</v>
      </c>
      <c r="F4280" s="215" t="s">
        <v>576</v>
      </c>
      <c r="G4280" s="213"/>
      <c r="H4280" s="214" t="s">
        <v>44</v>
      </c>
      <c r="I4280" s="216"/>
      <c r="J4280" s="213"/>
      <c r="K4280" s="213"/>
      <c r="L4280" s="217"/>
      <c r="M4280" s="218"/>
      <c r="N4280" s="219"/>
      <c r="O4280" s="219"/>
      <c r="P4280" s="219"/>
      <c r="Q4280" s="219"/>
      <c r="R4280" s="219"/>
      <c r="S4280" s="219"/>
      <c r="T4280" s="220"/>
      <c r="AT4280" s="221" t="s">
        <v>272</v>
      </c>
      <c r="AU4280" s="221" t="s">
        <v>91</v>
      </c>
      <c r="AV4280" s="13" t="s">
        <v>89</v>
      </c>
      <c r="AW4280" s="13" t="s">
        <v>38</v>
      </c>
      <c r="AX4280" s="13" t="s">
        <v>82</v>
      </c>
      <c r="AY4280" s="221" t="s">
        <v>262</v>
      </c>
    </row>
    <row r="4281" spans="1:65" s="15" customFormat="1" ht="10">
      <c r="B4281" s="233"/>
      <c r="C4281" s="234"/>
      <c r="D4281" s="208" t="s">
        <v>272</v>
      </c>
      <c r="E4281" s="235" t="s">
        <v>44</v>
      </c>
      <c r="F4281" s="236" t="s">
        <v>2122</v>
      </c>
      <c r="G4281" s="234"/>
      <c r="H4281" s="237">
        <v>287.52</v>
      </c>
      <c r="I4281" s="238"/>
      <c r="J4281" s="234"/>
      <c r="K4281" s="234"/>
      <c r="L4281" s="239"/>
      <c r="M4281" s="240"/>
      <c r="N4281" s="241"/>
      <c r="O4281" s="241"/>
      <c r="P4281" s="241"/>
      <c r="Q4281" s="241"/>
      <c r="R4281" s="241"/>
      <c r="S4281" s="241"/>
      <c r="T4281" s="242"/>
      <c r="AT4281" s="243" t="s">
        <v>272</v>
      </c>
      <c r="AU4281" s="243" t="s">
        <v>91</v>
      </c>
      <c r="AV4281" s="15" t="s">
        <v>91</v>
      </c>
      <c r="AW4281" s="15" t="s">
        <v>38</v>
      </c>
      <c r="AX4281" s="15" t="s">
        <v>82</v>
      </c>
      <c r="AY4281" s="243" t="s">
        <v>262</v>
      </c>
    </row>
    <row r="4282" spans="1:65" s="15" customFormat="1" ht="10">
      <c r="B4282" s="233"/>
      <c r="C4282" s="234"/>
      <c r="D4282" s="208" t="s">
        <v>272</v>
      </c>
      <c r="E4282" s="235" t="s">
        <v>44</v>
      </c>
      <c r="F4282" s="236" t="s">
        <v>2123</v>
      </c>
      <c r="G4282" s="234"/>
      <c r="H4282" s="237">
        <v>-21.276</v>
      </c>
      <c r="I4282" s="238"/>
      <c r="J4282" s="234"/>
      <c r="K4282" s="234"/>
      <c r="L4282" s="239"/>
      <c r="M4282" s="240"/>
      <c r="N4282" s="241"/>
      <c r="O4282" s="241"/>
      <c r="P4282" s="241"/>
      <c r="Q4282" s="241"/>
      <c r="R4282" s="241"/>
      <c r="S4282" s="241"/>
      <c r="T4282" s="242"/>
      <c r="AT4282" s="243" t="s">
        <v>272</v>
      </c>
      <c r="AU4282" s="243" t="s">
        <v>91</v>
      </c>
      <c r="AV4282" s="15" t="s">
        <v>91</v>
      </c>
      <c r="AW4282" s="15" t="s">
        <v>38</v>
      </c>
      <c r="AX4282" s="15" t="s">
        <v>82</v>
      </c>
      <c r="AY4282" s="243" t="s">
        <v>262</v>
      </c>
    </row>
    <row r="4283" spans="1:65" s="16" customFormat="1" ht="10">
      <c r="B4283" s="244"/>
      <c r="C4283" s="245"/>
      <c r="D4283" s="208" t="s">
        <v>272</v>
      </c>
      <c r="E4283" s="246" t="s">
        <v>44</v>
      </c>
      <c r="F4283" s="247" t="s">
        <v>291</v>
      </c>
      <c r="G4283" s="245"/>
      <c r="H4283" s="248">
        <v>881.70200000000011</v>
      </c>
      <c r="I4283" s="249"/>
      <c r="J4283" s="245"/>
      <c r="K4283" s="245"/>
      <c r="L4283" s="250"/>
      <c r="M4283" s="251"/>
      <c r="N4283" s="252"/>
      <c r="O4283" s="252"/>
      <c r="P4283" s="252"/>
      <c r="Q4283" s="252"/>
      <c r="R4283" s="252"/>
      <c r="S4283" s="252"/>
      <c r="T4283" s="253"/>
      <c r="AT4283" s="254" t="s">
        <v>272</v>
      </c>
      <c r="AU4283" s="254" t="s">
        <v>91</v>
      </c>
      <c r="AV4283" s="16" t="s">
        <v>104</v>
      </c>
      <c r="AW4283" s="16" t="s">
        <v>38</v>
      </c>
      <c r="AX4283" s="16" t="s">
        <v>89</v>
      </c>
      <c r="AY4283" s="254" t="s">
        <v>262</v>
      </c>
    </row>
    <row r="4284" spans="1:65" s="2" customFormat="1" ht="21.75" customHeight="1">
      <c r="A4284" s="37"/>
      <c r="B4284" s="38"/>
      <c r="C4284" s="195" t="s">
        <v>2124</v>
      </c>
      <c r="D4284" s="195" t="s">
        <v>264</v>
      </c>
      <c r="E4284" s="196" t="s">
        <v>2125</v>
      </c>
      <c r="F4284" s="197" t="s">
        <v>2126</v>
      </c>
      <c r="G4284" s="198" t="s">
        <v>342</v>
      </c>
      <c r="H4284" s="199">
        <v>13.487</v>
      </c>
      <c r="I4284" s="200"/>
      <c r="J4284" s="201">
        <f>ROUND(I4284*H4284,2)</f>
        <v>0</v>
      </c>
      <c r="K4284" s="197" t="s">
        <v>44</v>
      </c>
      <c r="L4284" s="42"/>
      <c r="M4284" s="202" t="s">
        <v>44</v>
      </c>
      <c r="N4284" s="203" t="s">
        <v>53</v>
      </c>
      <c r="O4284" s="67"/>
      <c r="P4284" s="204">
        <f>O4284*H4284</f>
        <v>0</v>
      </c>
      <c r="Q4284" s="204">
        <v>2.6179999999999998E-2</v>
      </c>
      <c r="R4284" s="204">
        <f>Q4284*H4284</f>
        <v>0.35308965999999997</v>
      </c>
      <c r="S4284" s="204">
        <v>0</v>
      </c>
      <c r="T4284" s="205">
        <f>S4284*H4284</f>
        <v>0</v>
      </c>
      <c r="U4284" s="37"/>
      <c r="V4284" s="37"/>
      <c r="W4284" s="37"/>
      <c r="X4284" s="37"/>
      <c r="Y4284" s="37"/>
      <c r="Z4284" s="37"/>
      <c r="AA4284" s="37"/>
      <c r="AB4284" s="37"/>
      <c r="AC4284" s="37"/>
      <c r="AD4284" s="37"/>
      <c r="AE4284" s="37"/>
      <c r="AR4284" s="206" t="s">
        <v>442</v>
      </c>
      <c r="AT4284" s="206" t="s">
        <v>264</v>
      </c>
      <c r="AU4284" s="206" t="s">
        <v>91</v>
      </c>
      <c r="AY4284" s="19" t="s">
        <v>262</v>
      </c>
      <c r="BE4284" s="207">
        <f>IF(N4284="základní",J4284,0)</f>
        <v>0</v>
      </c>
      <c r="BF4284" s="207">
        <f>IF(N4284="snížená",J4284,0)</f>
        <v>0</v>
      </c>
      <c r="BG4284" s="207">
        <f>IF(N4284="zákl. přenesená",J4284,0)</f>
        <v>0</v>
      </c>
      <c r="BH4284" s="207">
        <f>IF(N4284="sníž. přenesená",J4284,0)</f>
        <v>0</v>
      </c>
      <c r="BI4284" s="207">
        <f>IF(N4284="nulová",J4284,0)</f>
        <v>0</v>
      </c>
      <c r="BJ4284" s="19" t="s">
        <v>89</v>
      </c>
      <c r="BK4284" s="207">
        <f>ROUND(I4284*H4284,2)</f>
        <v>0</v>
      </c>
      <c r="BL4284" s="19" t="s">
        <v>442</v>
      </c>
      <c r="BM4284" s="206" t="s">
        <v>2127</v>
      </c>
    </row>
    <row r="4285" spans="1:65" s="2" customFormat="1" ht="90">
      <c r="A4285" s="37"/>
      <c r="B4285" s="38"/>
      <c r="C4285" s="39"/>
      <c r="D4285" s="208" t="s">
        <v>270</v>
      </c>
      <c r="E4285" s="39"/>
      <c r="F4285" s="209" t="s">
        <v>2096</v>
      </c>
      <c r="G4285" s="39"/>
      <c r="H4285" s="39"/>
      <c r="I4285" s="118"/>
      <c r="J4285" s="39"/>
      <c r="K4285" s="39"/>
      <c r="L4285" s="42"/>
      <c r="M4285" s="210"/>
      <c r="N4285" s="211"/>
      <c r="O4285" s="67"/>
      <c r="P4285" s="67"/>
      <c r="Q4285" s="67"/>
      <c r="R4285" s="67"/>
      <c r="S4285" s="67"/>
      <c r="T4285" s="68"/>
      <c r="U4285" s="37"/>
      <c r="V4285" s="37"/>
      <c r="W4285" s="37"/>
      <c r="X4285" s="37"/>
      <c r="Y4285" s="37"/>
      <c r="Z4285" s="37"/>
      <c r="AA4285" s="37"/>
      <c r="AB4285" s="37"/>
      <c r="AC4285" s="37"/>
      <c r="AD4285" s="37"/>
      <c r="AE4285" s="37"/>
      <c r="AT4285" s="19" t="s">
        <v>270</v>
      </c>
      <c r="AU4285" s="19" t="s">
        <v>91</v>
      </c>
    </row>
    <row r="4286" spans="1:65" s="13" customFormat="1" ht="10">
      <c r="B4286" s="212"/>
      <c r="C4286" s="213"/>
      <c r="D4286" s="208" t="s">
        <v>272</v>
      </c>
      <c r="E4286" s="214" t="s">
        <v>44</v>
      </c>
      <c r="F4286" s="215" t="s">
        <v>2128</v>
      </c>
      <c r="G4286" s="213"/>
      <c r="H4286" s="214" t="s">
        <v>44</v>
      </c>
      <c r="I4286" s="216"/>
      <c r="J4286" s="213"/>
      <c r="K4286" s="213"/>
      <c r="L4286" s="217"/>
      <c r="M4286" s="218"/>
      <c r="N4286" s="219"/>
      <c r="O4286" s="219"/>
      <c r="P4286" s="219"/>
      <c r="Q4286" s="219"/>
      <c r="R4286" s="219"/>
      <c r="S4286" s="219"/>
      <c r="T4286" s="220"/>
      <c r="AT4286" s="221" t="s">
        <v>272</v>
      </c>
      <c r="AU4286" s="221" t="s">
        <v>91</v>
      </c>
      <c r="AV4286" s="13" t="s">
        <v>89</v>
      </c>
      <c r="AW4286" s="13" t="s">
        <v>38</v>
      </c>
      <c r="AX4286" s="13" t="s">
        <v>82</v>
      </c>
      <c r="AY4286" s="221" t="s">
        <v>262</v>
      </c>
    </row>
    <row r="4287" spans="1:65" s="13" customFormat="1" ht="10">
      <c r="B4287" s="212"/>
      <c r="C4287" s="213"/>
      <c r="D4287" s="208" t="s">
        <v>272</v>
      </c>
      <c r="E4287" s="214" t="s">
        <v>44</v>
      </c>
      <c r="F4287" s="215" t="s">
        <v>558</v>
      </c>
      <c r="G4287" s="213"/>
      <c r="H4287" s="214" t="s">
        <v>44</v>
      </c>
      <c r="I4287" s="216"/>
      <c r="J4287" s="213"/>
      <c r="K4287" s="213"/>
      <c r="L4287" s="217"/>
      <c r="M4287" s="218"/>
      <c r="N4287" s="219"/>
      <c r="O4287" s="219"/>
      <c r="P4287" s="219"/>
      <c r="Q4287" s="219"/>
      <c r="R4287" s="219"/>
      <c r="S4287" s="219"/>
      <c r="T4287" s="220"/>
      <c r="AT4287" s="221" t="s">
        <v>272</v>
      </c>
      <c r="AU4287" s="221" t="s">
        <v>91</v>
      </c>
      <c r="AV4287" s="13" t="s">
        <v>89</v>
      </c>
      <c r="AW4287" s="13" t="s">
        <v>38</v>
      </c>
      <c r="AX4287" s="13" t="s">
        <v>82</v>
      </c>
      <c r="AY4287" s="221" t="s">
        <v>262</v>
      </c>
    </row>
    <row r="4288" spans="1:65" s="15" customFormat="1" ht="10">
      <c r="B4288" s="233"/>
      <c r="C4288" s="234"/>
      <c r="D4288" s="208" t="s">
        <v>272</v>
      </c>
      <c r="E4288" s="235" t="s">
        <v>44</v>
      </c>
      <c r="F4288" s="236" t="s">
        <v>2129</v>
      </c>
      <c r="G4288" s="234"/>
      <c r="H4288" s="237">
        <v>13.487</v>
      </c>
      <c r="I4288" s="238"/>
      <c r="J4288" s="234"/>
      <c r="K4288" s="234"/>
      <c r="L4288" s="239"/>
      <c r="M4288" s="240"/>
      <c r="N4288" s="241"/>
      <c r="O4288" s="241"/>
      <c r="P4288" s="241"/>
      <c r="Q4288" s="241"/>
      <c r="R4288" s="241"/>
      <c r="S4288" s="241"/>
      <c r="T4288" s="242"/>
      <c r="AT4288" s="243" t="s">
        <v>272</v>
      </c>
      <c r="AU4288" s="243" t="s">
        <v>91</v>
      </c>
      <c r="AV4288" s="15" t="s">
        <v>91</v>
      </c>
      <c r="AW4288" s="15" t="s">
        <v>38</v>
      </c>
      <c r="AX4288" s="15" t="s">
        <v>82</v>
      </c>
      <c r="AY4288" s="243" t="s">
        <v>262</v>
      </c>
    </row>
    <row r="4289" spans="1:65" s="16" customFormat="1" ht="10">
      <c r="B4289" s="244"/>
      <c r="C4289" s="245"/>
      <c r="D4289" s="208" t="s">
        <v>272</v>
      </c>
      <c r="E4289" s="246" t="s">
        <v>44</v>
      </c>
      <c r="F4289" s="247" t="s">
        <v>291</v>
      </c>
      <c r="G4289" s="245"/>
      <c r="H4289" s="248">
        <v>13.487</v>
      </c>
      <c r="I4289" s="249"/>
      <c r="J4289" s="245"/>
      <c r="K4289" s="245"/>
      <c r="L4289" s="250"/>
      <c r="M4289" s="251"/>
      <c r="N4289" s="252"/>
      <c r="O4289" s="252"/>
      <c r="P4289" s="252"/>
      <c r="Q4289" s="252"/>
      <c r="R4289" s="252"/>
      <c r="S4289" s="252"/>
      <c r="T4289" s="253"/>
      <c r="AT4289" s="254" t="s">
        <v>272</v>
      </c>
      <c r="AU4289" s="254" t="s">
        <v>91</v>
      </c>
      <c r="AV4289" s="16" t="s">
        <v>104</v>
      </c>
      <c r="AW4289" s="16" t="s">
        <v>38</v>
      </c>
      <c r="AX4289" s="16" t="s">
        <v>89</v>
      </c>
      <c r="AY4289" s="254" t="s">
        <v>262</v>
      </c>
    </row>
    <row r="4290" spans="1:65" s="2" customFormat="1" ht="21.75" customHeight="1">
      <c r="A4290" s="37"/>
      <c r="B4290" s="38"/>
      <c r="C4290" s="195" t="s">
        <v>2130</v>
      </c>
      <c r="D4290" s="195" t="s">
        <v>264</v>
      </c>
      <c r="E4290" s="196" t="s">
        <v>2131</v>
      </c>
      <c r="F4290" s="197" t="s">
        <v>2132</v>
      </c>
      <c r="G4290" s="198" t="s">
        <v>342</v>
      </c>
      <c r="H4290" s="199">
        <v>48.41</v>
      </c>
      <c r="I4290" s="200"/>
      <c r="J4290" s="201">
        <f>ROUND(I4290*H4290,2)</f>
        <v>0</v>
      </c>
      <c r="K4290" s="197" t="s">
        <v>268</v>
      </c>
      <c r="L4290" s="42"/>
      <c r="M4290" s="202" t="s">
        <v>44</v>
      </c>
      <c r="N4290" s="203" t="s">
        <v>53</v>
      </c>
      <c r="O4290" s="67"/>
      <c r="P4290" s="204">
        <f>O4290*H4290</f>
        <v>0</v>
      </c>
      <c r="Q4290" s="204">
        <v>2.8660000000000001E-2</v>
      </c>
      <c r="R4290" s="204">
        <f>Q4290*H4290</f>
        <v>1.3874306000000001</v>
      </c>
      <c r="S4290" s="204">
        <v>0</v>
      </c>
      <c r="T4290" s="205">
        <f>S4290*H4290</f>
        <v>0</v>
      </c>
      <c r="U4290" s="37"/>
      <c r="V4290" s="37"/>
      <c r="W4290" s="37"/>
      <c r="X4290" s="37"/>
      <c r="Y4290" s="37"/>
      <c r="Z4290" s="37"/>
      <c r="AA4290" s="37"/>
      <c r="AB4290" s="37"/>
      <c r="AC4290" s="37"/>
      <c r="AD4290" s="37"/>
      <c r="AE4290" s="37"/>
      <c r="AR4290" s="206" t="s">
        <v>442</v>
      </c>
      <c r="AT4290" s="206" t="s">
        <v>264</v>
      </c>
      <c r="AU4290" s="206" t="s">
        <v>91</v>
      </c>
      <c r="AY4290" s="19" t="s">
        <v>262</v>
      </c>
      <c r="BE4290" s="207">
        <f>IF(N4290="základní",J4290,0)</f>
        <v>0</v>
      </c>
      <c r="BF4290" s="207">
        <f>IF(N4290="snížená",J4290,0)</f>
        <v>0</v>
      </c>
      <c r="BG4290" s="207">
        <f>IF(N4290="zákl. přenesená",J4290,0)</f>
        <v>0</v>
      </c>
      <c r="BH4290" s="207">
        <f>IF(N4290="sníž. přenesená",J4290,0)</f>
        <v>0</v>
      </c>
      <c r="BI4290" s="207">
        <f>IF(N4290="nulová",J4290,0)</f>
        <v>0</v>
      </c>
      <c r="BJ4290" s="19" t="s">
        <v>89</v>
      </c>
      <c r="BK4290" s="207">
        <f>ROUND(I4290*H4290,2)</f>
        <v>0</v>
      </c>
      <c r="BL4290" s="19" t="s">
        <v>442</v>
      </c>
      <c r="BM4290" s="206" t="s">
        <v>2133</v>
      </c>
    </row>
    <row r="4291" spans="1:65" s="2" customFormat="1" ht="90">
      <c r="A4291" s="37"/>
      <c r="B4291" s="38"/>
      <c r="C4291" s="39"/>
      <c r="D4291" s="208" t="s">
        <v>270</v>
      </c>
      <c r="E4291" s="39"/>
      <c r="F4291" s="209" t="s">
        <v>2096</v>
      </c>
      <c r="G4291" s="39"/>
      <c r="H4291" s="39"/>
      <c r="I4291" s="118"/>
      <c r="J4291" s="39"/>
      <c r="K4291" s="39"/>
      <c r="L4291" s="42"/>
      <c r="M4291" s="210"/>
      <c r="N4291" s="211"/>
      <c r="O4291" s="67"/>
      <c r="P4291" s="67"/>
      <c r="Q4291" s="67"/>
      <c r="R4291" s="67"/>
      <c r="S4291" s="67"/>
      <c r="T4291" s="68"/>
      <c r="U4291" s="37"/>
      <c r="V4291" s="37"/>
      <c r="W4291" s="37"/>
      <c r="X4291" s="37"/>
      <c r="Y4291" s="37"/>
      <c r="Z4291" s="37"/>
      <c r="AA4291" s="37"/>
      <c r="AB4291" s="37"/>
      <c r="AC4291" s="37"/>
      <c r="AD4291" s="37"/>
      <c r="AE4291" s="37"/>
      <c r="AT4291" s="19" t="s">
        <v>270</v>
      </c>
      <c r="AU4291" s="19" t="s">
        <v>91</v>
      </c>
    </row>
    <row r="4292" spans="1:65" s="13" customFormat="1" ht="10">
      <c r="B4292" s="212"/>
      <c r="C4292" s="213"/>
      <c r="D4292" s="208" t="s">
        <v>272</v>
      </c>
      <c r="E4292" s="214" t="s">
        <v>44</v>
      </c>
      <c r="F4292" s="215" t="s">
        <v>2134</v>
      </c>
      <c r="G4292" s="213"/>
      <c r="H4292" s="214" t="s">
        <v>44</v>
      </c>
      <c r="I4292" s="216"/>
      <c r="J4292" s="213"/>
      <c r="K4292" s="213"/>
      <c r="L4292" s="217"/>
      <c r="M4292" s="218"/>
      <c r="N4292" s="219"/>
      <c r="O4292" s="219"/>
      <c r="P4292" s="219"/>
      <c r="Q4292" s="219"/>
      <c r="R4292" s="219"/>
      <c r="S4292" s="219"/>
      <c r="T4292" s="220"/>
      <c r="AT4292" s="221" t="s">
        <v>272</v>
      </c>
      <c r="AU4292" s="221" t="s">
        <v>91</v>
      </c>
      <c r="AV4292" s="13" t="s">
        <v>89</v>
      </c>
      <c r="AW4292" s="13" t="s">
        <v>38</v>
      </c>
      <c r="AX4292" s="13" t="s">
        <v>82</v>
      </c>
      <c r="AY4292" s="221" t="s">
        <v>262</v>
      </c>
    </row>
    <row r="4293" spans="1:65" s="13" customFormat="1" ht="10">
      <c r="B4293" s="212"/>
      <c r="C4293" s="213"/>
      <c r="D4293" s="208" t="s">
        <v>272</v>
      </c>
      <c r="E4293" s="214" t="s">
        <v>44</v>
      </c>
      <c r="F4293" s="215" t="s">
        <v>1529</v>
      </c>
      <c r="G4293" s="213"/>
      <c r="H4293" s="214" t="s">
        <v>44</v>
      </c>
      <c r="I4293" s="216"/>
      <c r="J4293" s="213"/>
      <c r="K4293" s="213"/>
      <c r="L4293" s="217"/>
      <c r="M4293" s="218"/>
      <c r="N4293" s="219"/>
      <c r="O4293" s="219"/>
      <c r="P4293" s="219"/>
      <c r="Q4293" s="219"/>
      <c r="R4293" s="219"/>
      <c r="S4293" s="219"/>
      <c r="T4293" s="220"/>
      <c r="AT4293" s="221" t="s">
        <v>272</v>
      </c>
      <c r="AU4293" s="221" t="s">
        <v>91</v>
      </c>
      <c r="AV4293" s="13" t="s">
        <v>89</v>
      </c>
      <c r="AW4293" s="13" t="s">
        <v>38</v>
      </c>
      <c r="AX4293" s="13" t="s">
        <v>82</v>
      </c>
      <c r="AY4293" s="221" t="s">
        <v>262</v>
      </c>
    </row>
    <row r="4294" spans="1:65" s="15" customFormat="1" ht="10">
      <c r="B4294" s="233"/>
      <c r="C4294" s="234"/>
      <c r="D4294" s="208" t="s">
        <v>272</v>
      </c>
      <c r="E4294" s="235" t="s">
        <v>44</v>
      </c>
      <c r="F4294" s="236" t="s">
        <v>2135</v>
      </c>
      <c r="G4294" s="234"/>
      <c r="H4294" s="237">
        <v>52.19</v>
      </c>
      <c r="I4294" s="238"/>
      <c r="J4294" s="234"/>
      <c r="K4294" s="234"/>
      <c r="L4294" s="239"/>
      <c r="M4294" s="240"/>
      <c r="N4294" s="241"/>
      <c r="O4294" s="241"/>
      <c r="P4294" s="241"/>
      <c r="Q4294" s="241"/>
      <c r="R4294" s="241"/>
      <c r="S4294" s="241"/>
      <c r="T4294" s="242"/>
      <c r="AT4294" s="243" t="s">
        <v>272</v>
      </c>
      <c r="AU4294" s="243" t="s">
        <v>91</v>
      </c>
      <c r="AV4294" s="15" t="s">
        <v>91</v>
      </c>
      <c r="AW4294" s="15" t="s">
        <v>38</v>
      </c>
      <c r="AX4294" s="15" t="s">
        <v>82</v>
      </c>
      <c r="AY4294" s="243" t="s">
        <v>262</v>
      </c>
    </row>
    <row r="4295" spans="1:65" s="15" customFormat="1" ht="10">
      <c r="B4295" s="233"/>
      <c r="C4295" s="234"/>
      <c r="D4295" s="208" t="s">
        <v>272</v>
      </c>
      <c r="E4295" s="235" t="s">
        <v>44</v>
      </c>
      <c r="F4295" s="236" t="s">
        <v>2136</v>
      </c>
      <c r="G4295" s="234"/>
      <c r="H4295" s="237">
        <v>-3.78</v>
      </c>
      <c r="I4295" s="238"/>
      <c r="J4295" s="234"/>
      <c r="K4295" s="234"/>
      <c r="L4295" s="239"/>
      <c r="M4295" s="240"/>
      <c r="N4295" s="241"/>
      <c r="O4295" s="241"/>
      <c r="P4295" s="241"/>
      <c r="Q4295" s="241"/>
      <c r="R4295" s="241"/>
      <c r="S4295" s="241"/>
      <c r="T4295" s="242"/>
      <c r="AT4295" s="243" t="s">
        <v>272</v>
      </c>
      <c r="AU4295" s="243" t="s">
        <v>91</v>
      </c>
      <c r="AV4295" s="15" t="s">
        <v>91</v>
      </c>
      <c r="AW4295" s="15" t="s">
        <v>38</v>
      </c>
      <c r="AX4295" s="15" t="s">
        <v>82</v>
      </c>
      <c r="AY4295" s="243" t="s">
        <v>262</v>
      </c>
    </row>
    <row r="4296" spans="1:65" s="16" customFormat="1" ht="10">
      <c r="B4296" s="244"/>
      <c r="C4296" s="245"/>
      <c r="D4296" s="208" t="s">
        <v>272</v>
      </c>
      <c r="E4296" s="246" t="s">
        <v>44</v>
      </c>
      <c r="F4296" s="247" t="s">
        <v>291</v>
      </c>
      <c r="G4296" s="245"/>
      <c r="H4296" s="248">
        <v>48.41</v>
      </c>
      <c r="I4296" s="249"/>
      <c r="J4296" s="245"/>
      <c r="K4296" s="245"/>
      <c r="L4296" s="250"/>
      <c r="M4296" s="251"/>
      <c r="N4296" s="252"/>
      <c r="O4296" s="252"/>
      <c r="P4296" s="252"/>
      <c r="Q4296" s="252"/>
      <c r="R4296" s="252"/>
      <c r="S4296" s="252"/>
      <c r="T4296" s="253"/>
      <c r="AT4296" s="254" t="s">
        <v>272</v>
      </c>
      <c r="AU4296" s="254" t="s">
        <v>91</v>
      </c>
      <c r="AV4296" s="16" t="s">
        <v>104</v>
      </c>
      <c r="AW4296" s="16" t="s">
        <v>38</v>
      </c>
      <c r="AX4296" s="16" t="s">
        <v>89</v>
      </c>
      <c r="AY4296" s="254" t="s">
        <v>262</v>
      </c>
    </row>
    <row r="4297" spans="1:65" s="2" customFormat="1" ht="21.75" customHeight="1">
      <c r="A4297" s="37"/>
      <c r="B4297" s="38"/>
      <c r="C4297" s="195" t="s">
        <v>2137</v>
      </c>
      <c r="D4297" s="195" t="s">
        <v>264</v>
      </c>
      <c r="E4297" s="196" t="s">
        <v>2138</v>
      </c>
      <c r="F4297" s="197" t="s">
        <v>2139</v>
      </c>
      <c r="G4297" s="198" t="s">
        <v>342</v>
      </c>
      <c r="H4297" s="199">
        <v>93.671999999999997</v>
      </c>
      <c r="I4297" s="200"/>
      <c r="J4297" s="201">
        <f>ROUND(I4297*H4297,2)</f>
        <v>0</v>
      </c>
      <c r="K4297" s="197" t="s">
        <v>268</v>
      </c>
      <c r="L4297" s="42"/>
      <c r="M4297" s="202" t="s">
        <v>44</v>
      </c>
      <c r="N4297" s="203" t="s">
        <v>53</v>
      </c>
      <c r="O4297" s="67"/>
      <c r="P4297" s="204">
        <f>O4297*H4297</f>
        <v>0</v>
      </c>
      <c r="Q4297" s="204">
        <v>4.5699999999999998E-2</v>
      </c>
      <c r="R4297" s="204">
        <f>Q4297*H4297</f>
        <v>4.2808104</v>
      </c>
      <c r="S4297" s="204">
        <v>0</v>
      </c>
      <c r="T4297" s="205">
        <f>S4297*H4297</f>
        <v>0</v>
      </c>
      <c r="U4297" s="37"/>
      <c r="V4297" s="37"/>
      <c r="W4297" s="37"/>
      <c r="X4297" s="37"/>
      <c r="Y4297" s="37"/>
      <c r="Z4297" s="37"/>
      <c r="AA4297" s="37"/>
      <c r="AB4297" s="37"/>
      <c r="AC4297" s="37"/>
      <c r="AD4297" s="37"/>
      <c r="AE4297" s="37"/>
      <c r="AR4297" s="206" t="s">
        <v>442</v>
      </c>
      <c r="AT4297" s="206" t="s">
        <v>264</v>
      </c>
      <c r="AU4297" s="206" t="s">
        <v>91</v>
      </c>
      <c r="AY4297" s="19" t="s">
        <v>262</v>
      </c>
      <c r="BE4297" s="207">
        <f>IF(N4297="základní",J4297,0)</f>
        <v>0</v>
      </c>
      <c r="BF4297" s="207">
        <f>IF(N4297="snížená",J4297,0)</f>
        <v>0</v>
      </c>
      <c r="BG4297" s="207">
        <f>IF(N4297="zákl. přenesená",J4297,0)</f>
        <v>0</v>
      </c>
      <c r="BH4297" s="207">
        <f>IF(N4297="sníž. přenesená",J4297,0)</f>
        <v>0</v>
      </c>
      <c r="BI4297" s="207">
        <f>IF(N4297="nulová",J4297,0)</f>
        <v>0</v>
      </c>
      <c r="BJ4297" s="19" t="s">
        <v>89</v>
      </c>
      <c r="BK4297" s="207">
        <f>ROUND(I4297*H4297,2)</f>
        <v>0</v>
      </c>
      <c r="BL4297" s="19" t="s">
        <v>442</v>
      </c>
      <c r="BM4297" s="206" t="s">
        <v>2140</v>
      </c>
    </row>
    <row r="4298" spans="1:65" s="2" customFormat="1" ht="90">
      <c r="A4298" s="37"/>
      <c r="B4298" s="38"/>
      <c r="C4298" s="39"/>
      <c r="D4298" s="208" t="s">
        <v>270</v>
      </c>
      <c r="E4298" s="39"/>
      <c r="F4298" s="209" t="s">
        <v>2096</v>
      </c>
      <c r="G4298" s="39"/>
      <c r="H4298" s="39"/>
      <c r="I4298" s="118"/>
      <c r="J4298" s="39"/>
      <c r="K4298" s="39"/>
      <c r="L4298" s="42"/>
      <c r="M4298" s="210"/>
      <c r="N4298" s="211"/>
      <c r="O4298" s="67"/>
      <c r="P4298" s="67"/>
      <c r="Q4298" s="67"/>
      <c r="R4298" s="67"/>
      <c r="S4298" s="67"/>
      <c r="T4298" s="68"/>
      <c r="U4298" s="37"/>
      <c r="V4298" s="37"/>
      <c r="W4298" s="37"/>
      <c r="X4298" s="37"/>
      <c r="Y4298" s="37"/>
      <c r="Z4298" s="37"/>
      <c r="AA4298" s="37"/>
      <c r="AB4298" s="37"/>
      <c r="AC4298" s="37"/>
      <c r="AD4298" s="37"/>
      <c r="AE4298" s="37"/>
      <c r="AT4298" s="19" t="s">
        <v>270</v>
      </c>
      <c r="AU4298" s="19" t="s">
        <v>91</v>
      </c>
    </row>
    <row r="4299" spans="1:65" s="13" customFormat="1" ht="10">
      <c r="B4299" s="212"/>
      <c r="C4299" s="213"/>
      <c r="D4299" s="208" t="s">
        <v>272</v>
      </c>
      <c r="E4299" s="214" t="s">
        <v>44</v>
      </c>
      <c r="F4299" s="215" t="s">
        <v>2141</v>
      </c>
      <c r="G4299" s="213"/>
      <c r="H4299" s="214" t="s">
        <v>44</v>
      </c>
      <c r="I4299" s="216"/>
      <c r="J4299" s="213"/>
      <c r="K4299" s="213"/>
      <c r="L4299" s="217"/>
      <c r="M4299" s="218"/>
      <c r="N4299" s="219"/>
      <c r="O4299" s="219"/>
      <c r="P4299" s="219"/>
      <c r="Q4299" s="219"/>
      <c r="R4299" s="219"/>
      <c r="S4299" s="219"/>
      <c r="T4299" s="220"/>
      <c r="AT4299" s="221" t="s">
        <v>272</v>
      </c>
      <c r="AU4299" s="221" t="s">
        <v>91</v>
      </c>
      <c r="AV4299" s="13" t="s">
        <v>89</v>
      </c>
      <c r="AW4299" s="13" t="s">
        <v>38</v>
      </c>
      <c r="AX4299" s="13" t="s">
        <v>82</v>
      </c>
      <c r="AY4299" s="221" t="s">
        <v>262</v>
      </c>
    </row>
    <row r="4300" spans="1:65" s="13" customFormat="1" ht="10">
      <c r="B4300" s="212"/>
      <c r="C4300" s="213"/>
      <c r="D4300" s="208" t="s">
        <v>272</v>
      </c>
      <c r="E4300" s="214" t="s">
        <v>44</v>
      </c>
      <c r="F4300" s="215" t="s">
        <v>558</v>
      </c>
      <c r="G4300" s="213"/>
      <c r="H4300" s="214" t="s">
        <v>44</v>
      </c>
      <c r="I4300" s="216"/>
      <c r="J4300" s="213"/>
      <c r="K4300" s="213"/>
      <c r="L4300" s="217"/>
      <c r="M4300" s="218"/>
      <c r="N4300" s="219"/>
      <c r="O4300" s="219"/>
      <c r="P4300" s="219"/>
      <c r="Q4300" s="219"/>
      <c r="R4300" s="219"/>
      <c r="S4300" s="219"/>
      <c r="T4300" s="220"/>
      <c r="AT4300" s="221" t="s">
        <v>272</v>
      </c>
      <c r="AU4300" s="221" t="s">
        <v>91</v>
      </c>
      <c r="AV4300" s="13" t="s">
        <v>89</v>
      </c>
      <c r="AW4300" s="13" t="s">
        <v>38</v>
      </c>
      <c r="AX4300" s="13" t="s">
        <v>82</v>
      </c>
      <c r="AY4300" s="221" t="s">
        <v>262</v>
      </c>
    </row>
    <row r="4301" spans="1:65" s="15" customFormat="1" ht="10">
      <c r="B4301" s="233"/>
      <c r="C4301" s="234"/>
      <c r="D4301" s="208" t="s">
        <v>272</v>
      </c>
      <c r="E4301" s="235" t="s">
        <v>44</v>
      </c>
      <c r="F4301" s="236" t="s">
        <v>2142</v>
      </c>
      <c r="G4301" s="234"/>
      <c r="H4301" s="237">
        <v>95.444999999999993</v>
      </c>
      <c r="I4301" s="238"/>
      <c r="J4301" s="234"/>
      <c r="K4301" s="234"/>
      <c r="L4301" s="239"/>
      <c r="M4301" s="240"/>
      <c r="N4301" s="241"/>
      <c r="O4301" s="241"/>
      <c r="P4301" s="241"/>
      <c r="Q4301" s="241"/>
      <c r="R4301" s="241"/>
      <c r="S4301" s="241"/>
      <c r="T4301" s="242"/>
      <c r="AT4301" s="243" t="s">
        <v>272</v>
      </c>
      <c r="AU4301" s="243" t="s">
        <v>91</v>
      </c>
      <c r="AV4301" s="15" t="s">
        <v>91</v>
      </c>
      <c r="AW4301" s="15" t="s">
        <v>38</v>
      </c>
      <c r="AX4301" s="15" t="s">
        <v>82</v>
      </c>
      <c r="AY4301" s="243" t="s">
        <v>262</v>
      </c>
    </row>
    <row r="4302" spans="1:65" s="15" customFormat="1" ht="10">
      <c r="B4302" s="233"/>
      <c r="C4302" s="234"/>
      <c r="D4302" s="208" t="s">
        <v>272</v>
      </c>
      <c r="E4302" s="235" t="s">
        <v>44</v>
      </c>
      <c r="F4302" s="236" t="s">
        <v>2111</v>
      </c>
      <c r="G4302" s="234"/>
      <c r="H4302" s="237">
        <v>-1.7729999999999999</v>
      </c>
      <c r="I4302" s="238"/>
      <c r="J4302" s="234"/>
      <c r="K4302" s="234"/>
      <c r="L4302" s="239"/>
      <c r="M4302" s="240"/>
      <c r="N4302" s="241"/>
      <c r="O4302" s="241"/>
      <c r="P4302" s="241"/>
      <c r="Q4302" s="241"/>
      <c r="R4302" s="241"/>
      <c r="S4302" s="241"/>
      <c r="T4302" s="242"/>
      <c r="AT4302" s="243" t="s">
        <v>272</v>
      </c>
      <c r="AU4302" s="243" t="s">
        <v>91</v>
      </c>
      <c r="AV4302" s="15" t="s">
        <v>91</v>
      </c>
      <c r="AW4302" s="15" t="s">
        <v>38</v>
      </c>
      <c r="AX4302" s="15" t="s">
        <v>82</v>
      </c>
      <c r="AY4302" s="243" t="s">
        <v>262</v>
      </c>
    </row>
    <row r="4303" spans="1:65" s="16" customFormat="1" ht="10">
      <c r="B4303" s="244"/>
      <c r="C4303" s="245"/>
      <c r="D4303" s="208" t="s">
        <v>272</v>
      </c>
      <c r="E4303" s="246" t="s">
        <v>44</v>
      </c>
      <c r="F4303" s="247" t="s">
        <v>291</v>
      </c>
      <c r="G4303" s="245"/>
      <c r="H4303" s="248">
        <v>93.671999999999997</v>
      </c>
      <c r="I4303" s="249"/>
      <c r="J4303" s="245"/>
      <c r="K4303" s="245"/>
      <c r="L4303" s="250"/>
      <c r="M4303" s="251"/>
      <c r="N4303" s="252"/>
      <c r="O4303" s="252"/>
      <c r="P4303" s="252"/>
      <c r="Q4303" s="252"/>
      <c r="R4303" s="252"/>
      <c r="S4303" s="252"/>
      <c r="T4303" s="253"/>
      <c r="AT4303" s="254" t="s">
        <v>272</v>
      </c>
      <c r="AU4303" s="254" t="s">
        <v>91</v>
      </c>
      <c r="AV4303" s="16" t="s">
        <v>104</v>
      </c>
      <c r="AW4303" s="16" t="s">
        <v>38</v>
      </c>
      <c r="AX4303" s="16" t="s">
        <v>89</v>
      </c>
      <c r="AY4303" s="254" t="s">
        <v>262</v>
      </c>
    </row>
    <row r="4304" spans="1:65" s="2" customFormat="1" ht="21.75" customHeight="1">
      <c r="A4304" s="37"/>
      <c r="B4304" s="38"/>
      <c r="C4304" s="195" t="s">
        <v>2143</v>
      </c>
      <c r="D4304" s="195" t="s">
        <v>264</v>
      </c>
      <c r="E4304" s="196" t="s">
        <v>2144</v>
      </c>
      <c r="F4304" s="197" t="s">
        <v>2145</v>
      </c>
      <c r="G4304" s="198" t="s">
        <v>342</v>
      </c>
      <c r="H4304" s="199">
        <v>235.251</v>
      </c>
      <c r="I4304" s="200"/>
      <c r="J4304" s="201">
        <f>ROUND(I4304*H4304,2)</f>
        <v>0</v>
      </c>
      <c r="K4304" s="197" t="s">
        <v>268</v>
      </c>
      <c r="L4304" s="42"/>
      <c r="M4304" s="202" t="s">
        <v>44</v>
      </c>
      <c r="N4304" s="203" t="s">
        <v>53</v>
      </c>
      <c r="O4304" s="67"/>
      <c r="P4304" s="204">
        <f>O4304*H4304</f>
        <v>0</v>
      </c>
      <c r="Q4304" s="204">
        <v>5.3409999999999999E-2</v>
      </c>
      <c r="R4304" s="204">
        <f>Q4304*H4304</f>
        <v>12.564755910000001</v>
      </c>
      <c r="S4304" s="204">
        <v>0</v>
      </c>
      <c r="T4304" s="205">
        <f>S4304*H4304</f>
        <v>0</v>
      </c>
      <c r="U4304" s="37"/>
      <c r="V4304" s="37"/>
      <c r="W4304" s="37"/>
      <c r="X4304" s="37"/>
      <c r="Y4304" s="37"/>
      <c r="Z4304" s="37"/>
      <c r="AA4304" s="37"/>
      <c r="AB4304" s="37"/>
      <c r="AC4304" s="37"/>
      <c r="AD4304" s="37"/>
      <c r="AE4304" s="37"/>
      <c r="AR4304" s="206" t="s">
        <v>442</v>
      </c>
      <c r="AT4304" s="206" t="s">
        <v>264</v>
      </c>
      <c r="AU4304" s="206" t="s">
        <v>91</v>
      </c>
      <c r="AY4304" s="19" t="s">
        <v>262</v>
      </c>
      <c r="BE4304" s="207">
        <f>IF(N4304="základní",J4304,0)</f>
        <v>0</v>
      </c>
      <c r="BF4304" s="207">
        <f>IF(N4304="snížená",J4304,0)</f>
        <v>0</v>
      </c>
      <c r="BG4304" s="207">
        <f>IF(N4304="zákl. přenesená",J4304,0)</f>
        <v>0</v>
      </c>
      <c r="BH4304" s="207">
        <f>IF(N4304="sníž. přenesená",J4304,0)</f>
        <v>0</v>
      </c>
      <c r="BI4304" s="207">
        <f>IF(N4304="nulová",J4304,0)</f>
        <v>0</v>
      </c>
      <c r="BJ4304" s="19" t="s">
        <v>89</v>
      </c>
      <c r="BK4304" s="207">
        <f>ROUND(I4304*H4304,2)</f>
        <v>0</v>
      </c>
      <c r="BL4304" s="19" t="s">
        <v>442</v>
      </c>
      <c r="BM4304" s="206" t="s">
        <v>2146</v>
      </c>
    </row>
    <row r="4305" spans="1:51" s="2" customFormat="1" ht="90">
      <c r="A4305" s="37"/>
      <c r="B4305" s="38"/>
      <c r="C4305" s="39"/>
      <c r="D4305" s="208" t="s">
        <v>270</v>
      </c>
      <c r="E4305" s="39"/>
      <c r="F4305" s="209" t="s">
        <v>2096</v>
      </c>
      <c r="G4305" s="39"/>
      <c r="H4305" s="39"/>
      <c r="I4305" s="118"/>
      <c r="J4305" s="39"/>
      <c r="K4305" s="39"/>
      <c r="L4305" s="42"/>
      <c r="M4305" s="210"/>
      <c r="N4305" s="211"/>
      <c r="O4305" s="67"/>
      <c r="P4305" s="67"/>
      <c r="Q4305" s="67"/>
      <c r="R4305" s="67"/>
      <c r="S4305" s="67"/>
      <c r="T4305" s="68"/>
      <c r="U4305" s="37"/>
      <c r="V4305" s="37"/>
      <c r="W4305" s="37"/>
      <c r="X4305" s="37"/>
      <c r="Y4305" s="37"/>
      <c r="Z4305" s="37"/>
      <c r="AA4305" s="37"/>
      <c r="AB4305" s="37"/>
      <c r="AC4305" s="37"/>
      <c r="AD4305" s="37"/>
      <c r="AE4305" s="37"/>
      <c r="AT4305" s="19" t="s">
        <v>270</v>
      </c>
      <c r="AU4305" s="19" t="s">
        <v>91</v>
      </c>
    </row>
    <row r="4306" spans="1:51" s="13" customFormat="1" ht="10">
      <c r="B4306" s="212"/>
      <c r="C4306" s="213"/>
      <c r="D4306" s="208" t="s">
        <v>272</v>
      </c>
      <c r="E4306" s="214" t="s">
        <v>44</v>
      </c>
      <c r="F4306" s="215" t="s">
        <v>2147</v>
      </c>
      <c r="G4306" s="213"/>
      <c r="H4306" s="214" t="s">
        <v>44</v>
      </c>
      <c r="I4306" s="216"/>
      <c r="J4306" s="213"/>
      <c r="K4306" s="213"/>
      <c r="L4306" s="217"/>
      <c r="M4306" s="218"/>
      <c r="N4306" s="219"/>
      <c r="O4306" s="219"/>
      <c r="P4306" s="219"/>
      <c r="Q4306" s="219"/>
      <c r="R4306" s="219"/>
      <c r="S4306" s="219"/>
      <c r="T4306" s="220"/>
      <c r="AT4306" s="221" t="s">
        <v>272</v>
      </c>
      <c r="AU4306" s="221" t="s">
        <v>91</v>
      </c>
      <c r="AV4306" s="13" t="s">
        <v>89</v>
      </c>
      <c r="AW4306" s="13" t="s">
        <v>38</v>
      </c>
      <c r="AX4306" s="13" t="s">
        <v>82</v>
      </c>
      <c r="AY4306" s="221" t="s">
        <v>262</v>
      </c>
    </row>
    <row r="4307" spans="1:51" s="13" customFormat="1" ht="10">
      <c r="B4307" s="212"/>
      <c r="C4307" s="213"/>
      <c r="D4307" s="208" t="s">
        <v>272</v>
      </c>
      <c r="E4307" s="214" t="s">
        <v>44</v>
      </c>
      <c r="F4307" s="215" t="s">
        <v>558</v>
      </c>
      <c r="G4307" s="213"/>
      <c r="H4307" s="214" t="s">
        <v>44</v>
      </c>
      <c r="I4307" s="216"/>
      <c r="J4307" s="213"/>
      <c r="K4307" s="213"/>
      <c r="L4307" s="217"/>
      <c r="M4307" s="218"/>
      <c r="N4307" s="219"/>
      <c r="O4307" s="219"/>
      <c r="P4307" s="219"/>
      <c r="Q4307" s="219"/>
      <c r="R4307" s="219"/>
      <c r="S4307" s="219"/>
      <c r="T4307" s="220"/>
      <c r="AT4307" s="221" t="s">
        <v>272</v>
      </c>
      <c r="AU4307" s="221" t="s">
        <v>91</v>
      </c>
      <c r="AV4307" s="13" t="s">
        <v>89</v>
      </c>
      <c r="AW4307" s="13" t="s">
        <v>38</v>
      </c>
      <c r="AX4307" s="13" t="s">
        <v>82</v>
      </c>
      <c r="AY4307" s="221" t="s">
        <v>262</v>
      </c>
    </row>
    <row r="4308" spans="1:51" s="15" customFormat="1" ht="10">
      <c r="B4308" s="233"/>
      <c r="C4308" s="234"/>
      <c r="D4308" s="208" t="s">
        <v>272</v>
      </c>
      <c r="E4308" s="235" t="s">
        <v>44</v>
      </c>
      <c r="F4308" s="236" t="s">
        <v>2148</v>
      </c>
      <c r="G4308" s="234"/>
      <c r="H4308" s="237">
        <v>50.616</v>
      </c>
      <c r="I4308" s="238"/>
      <c r="J4308" s="234"/>
      <c r="K4308" s="234"/>
      <c r="L4308" s="239"/>
      <c r="M4308" s="240"/>
      <c r="N4308" s="241"/>
      <c r="O4308" s="241"/>
      <c r="P4308" s="241"/>
      <c r="Q4308" s="241"/>
      <c r="R4308" s="241"/>
      <c r="S4308" s="241"/>
      <c r="T4308" s="242"/>
      <c r="AT4308" s="243" t="s">
        <v>272</v>
      </c>
      <c r="AU4308" s="243" t="s">
        <v>91</v>
      </c>
      <c r="AV4308" s="15" t="s">
        <v>91</v>
      </c>
      <c r="AW4308" s="15" t="s">
        <v>38</v>
      </c>
      <c r="AX4308" s="15" t="s">
        <v>82</v>
      </c>
      <c r="AY4308" s="243" t="s">
        <v>262</v>
      </c>
    </row>
    <row r="4309" spans="1:51" s="15" customFormat="1" ht="10">
      <c r="B4309" s="233"/>
      <c r="C4309" s="234"/>
      <c r="D4309" s="208" t="s">
        <v>272</v>
      </c>
      <c r="E4309" s="235" t="s">
        <v>44</v>
      </c>
      <c r="F4309" s="236" t="s">
        <v>2149</v>
      </c>
      <c r="G4309" s="234"/>
      <c r="H4309" s="237">
        <v>16.632000000000001</v>
      </c>
      <c r="I4309" s="238"/>
      <c r="J4309" s="234"/>
      <c r="K4309" s="234"/>
      <c r="L4309" s="239"/>
      <c r="M4309" s="240"/>
      <c r="N4309" s="241"/>
      <c r="O4309" s="241"/>
      <c r="P4309" s="241"/>
      <c r="Q4309" s="241"/>
      <c r="R4309" s="241"/>
      <c r="S4309" s="241"/>
      <c r="T4309" s="242"/>
      <c r="AT4309" s="243" t="s">
        <v>272</v>
      </c>
      <c r="AU4309" s="243" t="s">
        <v>91</v>
      </c>
      <c r="AV4309" s="15" t="s">
        <v>91</v>
      </c>
      <c r="AW4309" s="15" t="s">
        <v>38</v>
      </c>
      <c r="AX4309" s="15" t="s">
        <v>82</v>
      </c>
      <c r="AY4309" s="243" t="s">
        <v>262</v>
      </c>
    </row>
    <row r="4310" spans="1:51" s="15" customFormat="1" ht="10">
      <c r="B4310" s="233"/>
      <c r="C4310" s="234"/>
      <c r="D4310" s="208" t="s">
        <v>272</v>
      </c>
      <c r="E4310" s="235" t="s">
        <v>44</v>
      </c>
      <c r="F4310" s="236" t="s">
        <v>2150</v>
      </c>
      <c r="G4310" s="234"/>
      <c r="H4310" s="237">
        <v>5.67</v>
      </c>
      <c r="I4310" s="238"/>
      <c r="J4310" s="234"/>
      <c r="K4310" s="234"/>
      <c r="L4310" s="239"/>
      <c r="M4310" s="240"/>
      <c r="N4310" s="241"/>
      <c r="O4310" s="241"/>
      <c r="P4310" s="241"/>
      <c r="Q4310" s="241"/>
      <c r="R4310" s="241"/>
      <c r="S4310" s="241"/>
      <c r="T4310" s="242"/>
      <c r="AT4310" s="243" t="s">
        <v>272</v>
      </c>
      <c r="AU4310" s="243" t="s">
        <v>91</v>
      </c>
      <c r="AV4310" s="15" t="s">
        <v>91</v>
      </c>
      <c r="AW4310" s="15" t="s">
        <v>38</v>
      </c>
      <c r="AX4310" s="15" t="s">
        <v>82</v>
      </c>
      <c r="AY4310" s="243" t="s">
        <v>262</v>
      </c>
    </row>
    <row r="4311" spans="1:51" s="15" customFormat="1" ht="10">
      <c r="B4311" s="233"/>
      <c r="C4311" s="234"/>
      <c r="D4311" s="208" t="s">
        <v>272</v>
      </c>
      <c r="E4311" s="235" t="s">
        <v>44</v>
      </c>
      <c r="F4311" s="236" t="s">
        <v>2151</v>
      </c>
      <c r="G4311" s="234"/>
      <c r="H4311" s="237">
        <v>-6.6980000000000004</v>
      </c>
      <c r="I4311" s="238"/>
      <c r="J4311" s="234"/>
      <c r="K4311" s="234"/>
      <c r="L4311" s="239"/>
      <c r="M4311" s="240"/>
      <c r="N4311" s="241"/>
      <c r="O4311" s="241"/>
      <c r="P4311" s="241"/>
      <c r="Q4311" s="241"/>
      <c r="R4311" s="241"/>
      <c r="S4311" s="241"/>
      <c r="T4311" s="242"/>
      <c r="AT4311" s="243" t="s">
        <v>272</v>
      </c>
      <c r="AU4311" s="243" t="s">
        <v>91</v>
      </c>
      <c r="AV4311" s="15" t="s">
        <v>91</v>
      </c>
      <c r="AW4311" s="15" t="s">
        <v>38</v>
      </c>
      <c r="AX4311" s="15" t="s">
        <v>82</v>
      </c>
      <c r="AY4311" s="243" t="s">
        <v>262</v>
      </c>
    </row>
    <row r="4312" spans="1:51" s="13" customFormat="1" ht="10">
      <c r="B4312" s="212"/>
      <c r="C4312" s="213"/>
      <c r="D4312" s="208" t="s">
        <v>272</v>
      </c>
      <c r="E4312" s="214" t="s">
        <v>44</v>
      </c>
      <c r="F4312" s="215" t="s">
        <v>570</v>
      </c>
      <c r="G4312" s="213"/>
      <c r="H4312" s="214" t="s">
        <v>44</v>
      </c>
      <c r="I4312" s="216"/>
      <c r="J4312" s="213"/>
      <c r="K4312" s="213"/>
      <c r="L4312" s="217"/>
      <c r="M4312" s="218"/>
      <c r="N4312" s="219"/>
      <c r="O4312" s="219"/>
      <c r="P4312" s="219"/>
      <c r="Q4312" s="219"/>
      <c r="R4312" s="219"/>
      <c r="S4312" s="219"/>
      <c r="T4312" s="220"/>
      <c r="AT4312" s="221" t="s">
        <v>272</v>
      </c>
      <c r="AU4312" s="221" t="s">
        <v>91</v>
      </c>
      <c r="AV4312" s="13" t="s">
        <v>89</v>
      </c>
      <c r="AW4312" s="13" t="s">
        <v>38</v>
      </c>
      <c r="AX4312" s="13" t="s">
        <v>82</v>
      </c>
      <c r="AY4312" s="221" t="s">
        <v>262</v>
      </c>
    </row>
    <row r="4313" spans="1:51" s="15" customFormat="1" ht="10">
      <c r="B4313" s="233"/>
      <c r="C4313" s="234"/>
      <c r="D4313" s="208" t="s">
        <v>272</v>
      </c>
      <c r="E4313" s="235" t="s">
        <v>44</v>
      </c>
      <c r="F4313" s="236" t="s">
        <v>2152</v>
      </c>
      <c r="G4313" s="234"/>
      <c r="H4313" s="237">
        <v>59.851999999999997</v>
      </c>
      <c r="I4313" s="238"/>
      <c r="J4313" s="234"/>
      <c r="K4313" s="234"/>
      <c r="L4313" s="239"/>
      <c r="M4313" s="240"/>
      <c r="N4313" s="241"/>
      <c r="O4313" s="241"/>
      <c r="P4313" s="241"/>
      <c r="Q4313" s="241"/>
      <c r="R4313" s="241"/>
      <c r="S4313" s="241"/>
      <c r="T4313" s="242"/>
      <c r="AT4313" s="243" t="s">
        <v>272</v>
      </c>
      <c r="AU4313" s="243" t="s">
        <v>91</v>
      </c>
      <c r="AV4313" s="15" t="s">
        <v>91</v>
      </c>
      <c r="AW4313" s="15" t="s">
        <v>38</v>
      </c>
      <c r="AX4313" s="15" t="s">
        <v>82</v>
      </c>
      <c r="AY4313" s="243" t="s">
        <v>262</v>
      </c>
    </row>
    <row r="4314" spans="1:51" s="15" customFormat="1" ht="10">
      <c r="B4314" s="233"/>
      <c r="C4314" s="234"/>
      <c r="D4314" s="208" t="s">
        <v>272</v>
      </c>
      <c r="E4314" s="235" t="s">
        <v>44</v>
      </c>
      <c r="F4314" s="236" t="s">
        <v>2153</v>
      </c>
      <c r="G4314" s="234"/>
      <c r="H4314" s="237">
        <v>-3.3490000000000002</v>
      </c>
      <c r="I4314" s="238"/>
      <c r="J4314" s="234"/>
      <c r="K4314" s="234"/>
      <c r="L4314" s="239"/>
      <c r="M4314" s="240"/>
      <c r="N4314" s="241"/>
      <c r="O4314" s="241"/>
      <c r="P4314" s="241"/>
      <c r="Q4314" s="241"/>
      <c r="R4314" s="241"/>
      <c r="S4314" s="241"/>
      <c r="T4314" s="242"/>
      <c r="AT4314" s="243" t="s">
        <v>272</v>
      </c>
      <c r="AU4314" s="243" t="s">
        <v>91</v>
      </c>
      <c r="AV4314" s="15" t="s">
        <v>91</v>
      </c>
      <c r="AW4314" s="15" t="s">
        <v>38</v>
      </c>
      <c r="AX4314" s="15" t="s">
        <v>82</v>
      </c>
      <c r="AY4314" s="243" t="s">
        <v>262</v>
      </c>
    </row>
    <row r="4315" spans="1:51" s="15" customFormat="1" ht="10">
      <c r="B4315" s="233"/>
      <c r="C4315" s="234"/>
      <c r="D4315" s="208" t="s">
        <v>272</v>
      </c>
      <c r="E4315" s="235" t="s">
        <v>44</v>
      </c>
      <c r="F4315" s="236" t="s">
        <v>2154</v>
      </c>
      <c r="G4315" s="234"/>
      <c r="H4315" s="237">
        <v>1.292</v>
      </c>
      <c r="I4315" s="238"/>
      <c r="J4315" s="234"/>
      <c r="K4315" s="234"/>
      <c r="L4315" s="239"/>
      <c r="M4315" s="240"/>
      <c r="N4315" s="241"/>
      <c r="O4315" s="241"/>
      <c r="P4315" s="241"/>
      <c r="Q4315" s="241"/>
      <c r="R4315" s="241"/>
      <c r="S4315" s="241"/>
      <c r="T4315" s="242"/>
      <c r="AT4315" s="243" t="s">
        <v>272</v>
      </c>
      <c r="AU4315" s="243" t="s">
        <v>91</v>
      </c>
      <c r="AV4315" s="15" t="s">
        <v>91</v>
      </c>
      <c r="AW4315" s="15" t="s">
        <v>38</v>
      </c>
      <c r="AX4315" s="15" t="s">
        <v>82</v>
      </c>
      <c r="AY4315" s="243" t="s">
        <v>262</v>
      </c>
    </row>
    <row r="4316" spans="1:51" s="13" customFormat="1" ht="10">
      <c r="B4316" s="212"/>
      <c r="C4316" s="213"/>
      <c r="D4316" s="208" t="s">
        <v>272</v>
      </c>
      <c r="E4316" s="214" t="s">
        <v>44</v>
      </c>
      <c r="F4316" s="215" t="s">
        <v>575</v>
      </c>
      <c r="G4316" s="213"/>
      <c r="H4316" s="214" t="s">
        <v>44</v>
      </c>
      <c r="I4316" s="216"/>
      <c r="J4316" s="213"/>
      <c r="K4316" s="213"/>
      <c r="L4316" s="217"/>
      <c r="M4316" s="218"/>
      <c r="N4316" s="219"/>
      <c r="O4316" s="219"/>
      <c r="P4316" s="219"/>
      <c r="Q4316" s="219"/>
      <c r="R4316" s="219"/>
      <c r="S4316" s="219"/>
      <c r="T4316" s="220"/>
      <c r="AT4316" s="221" t="s">
        <v>272</v>
      </c>
      <c r="AU4316" s="221" t="s">
        <v>91</v>
      </c>
      <c r="AV4316" s="13" t="s">
        <v>89</v>
      </c>
      <c r="AW4316" s="13" t="s">
        <v>38</v>
      </c>
      <c r="AX4316" s="13" t="s">
        <v>82</v>
      </c>
      <c r="AY4316" s="221" t="s">
        <v>262</v>
      </c>
    </row>
    <row r="4317" spans="1:51" s="15" customFormat="1" ht="10">
      <c r="B4317" s="233"/>
      <c r="C4317" s="234"/>
      <c r="D4317" s="208" t="s">
        <v>272</v>
      </c>
      <c r="E4317" s="235" t="s">
        <v>44</v>
      </c>
      <c r="F4317" s="236" t="s">
        <v>2152</v>
      </c>
      <c r="G4317" s="234"/>
      <c r="H4317" s="237">
        <v>59.851999999999997</v>
      </c>
      <c r="I4317" s="238"/>
      <c r="J4317" s="234"/>
      <c r="K4317" s="234"/>
      <c r="L4317" s="239"/>
      <c r="M4317" s="240"/>
      <c r="N4317" s="241"/>
      <c r="O4317" s="241"/>
      <c r="P4317" s="241"/>
      <c r="Q4317" s="241"/>
      <c r="R4317" s="241"/>
      <c r="S4317" s="241"/>
      <c r="T4317" s="242"/>
      <c r="AT4317" s="243" t="s">
        <v>272</v>
      </c>
      <c r="AU4317" s="243" t="s">
        <v>91</v>
      </c>
      <c r="AV4317" s="15" t="s">
        <v>91</v>
      </c>
      <c r="AW4317" s="15" t="s">
        <v>38</v>
      </c>
      <c r="AX4317" s="15" t="s">
        <v>82</v>
      </c>
      <c r="AY4317" s="243" t="s">
        <v>262</v>
      </c>
    </row>
    <row r="4318" spans="1:51" s="15" customFormat="1" ht="10">
      <c r="B4318" s="233"/>
      <c r="C4318" s="234"/>
      <c r="D4318" s="208" t="s">
        <v>272</v>
      </c>
      <c r="E4318" s="235" t="s">
        <v>44</v>
      </c>
      <c r="F4318" s="236" t="s">
        <v>2153</v>
      </c>
      <c r="G4318" s="234"/>
      <c r="H4318" s="237">
        <v>-3.3490000000000002</v>
      </c>
      <c r="I4318" s="238"/>
      <c r="J4318" s="234"/>
      <c r="K4318" s="234"/>
      <c r="L4318" s="239"/>
      <c r="M4318" s="240"/>
      <c r="N4318" s="241"/>
      <c r="O4318" s="241"/>
      <c r="P4318" s="241"/>
      <c r="Q4318" s="241"/>
      <c r="R4318" s="241"/>
      <c r="S4318" s="241"/>
      <c r="T4318" s="242"/>
      <c r="AT4318" s="243" t="s">
        <v>272</v>
      </c>
      <c r="AU4318" s="243" t="s">
        <v>91</v>
      </c>
      <c r="AV4318" s="15" t="s">
        <v>91</v>
      </c>
      <c r="AW4318" s="15" t="s">
        <v>38</v>
      </c>
      <c r="AX4318" s="15" t="s">
        <v>82</v>
      </c>
      <c r="AY4318" s="243" t="s">
        <v>262</v>
      </c>
    </row>
    <row r="4319" spans="1:51" s="15" customFormat="1" ht="10">
      <c r="B4319" s="233"/>
      <c r="C4319" s="234"/>
      <c r="D4319" s="208" t="s">
        <v>272</v>
      </c>
      <c r="E4319" s="235" t="s">
        <v>44</v>
      </c>
      <c r="F4319" s="236" t="s">
        <v>2154</v>
      </c>
      <c r="G4319" s="234"/>
      <c r="H4319" s="237">
        <v>1.292</v>
      </c>
      <c r="I4319" s="238"/>
      <c r="J4319" s="234"/>
      <c r="K4319" s="234"/>
      <c r="L4319" s="239"/>
      <c r="M4319" s="240"/>
      <c r="N4319" s="241"/>
      <c r="O4319" s="241"/>
      <c r="P4319" s="241"/>
      <c r="Q4319" s="241"/>
      <c r="R4319" s="241"/>
      <c r="S4319" s="241"/>
      <c r="T4319" s="242"/>
      <c r="AT4319" s="243" t="s">
        <v>272</v>
      </c>
      <c r="AU4319" s="243" t="s">
        <v>91</v>
      </c>
      <c r="AV4319" s="15" t="s">
        <v>91</v>
      </c>
      <c r="AW4319" s="15" t="s">
        <v>38</v>
      </c>
      <c r="AX4319" s="15" t="s">
        <v>82</v>
      </c>
      <c r="AY4319" s="243" t="s">
        <v>262</v>
      </c>
    </row>
    <row r="4320" spans="1:51" s="13" customFormat="1" ht="10">
      <c r="B4320" s="212"/>
      <c r="C4320" s="213"/>
      <c r="D4320" s="208" t="s">
        <v>272</v>
      </c>
      <c r="E4320" s="214" t="s">
        <v>44</v>
      </c>
      <c r="F4320" s="215" t="s">
        <v>576</v>
      </c>
      <c r="G4320" s="213"/>
      <c r="H4320" s="214" t="s">
        <v>44</v>
      </c>
      <c r="I4320" s="216"/>
      <c r="J4320" s="213"/>
      <c r="K4320" s="213"/>
      <c r="L4320" s="217"/>
      <c r="M4320" s="218"/>
      <c r="N4320" s="219"/>
      <c r="O4320" s="219"/>
      <c r="P4320" s="219"/>
      <c r="Q4320" s="219"/>
      <c r="R4320" s="219"/>
      <c r="S4320" s="219"/>
      <c r="T4320" s="220"/>
      <c r="AT4320" s="221" t="s">
        <v>272</v>
      </c>
      <c r="AU4320" s="221" t="s">
        <v>91</v>
      </c>
      <c r="AV4320" s="13" t="s">
        <v>89</v>
      </c>
      <c r="AW4320" s="13" t="s">
        <v>38</v>
      </c>
      <c r="AX4320" s="13" t="s">
        <v>82</v>
      </c>
      <c r="AY4320" s="221" t="s">
        <v>262</v>
      </c>
    </row>
    <row r="4321" spans="1:65" s="15" customFormat="1" ht="10">
      <c r="B4321" s="233"/>
      <c r="C4321" s="234"/>
      <c r="D4321" s="208" t="s">
        <v>272</v>
      </c>
      <c r="E4321" s="235" t="s">
        <v>44</v>
      </c>
      <c r="F4321" s="236" t="s">
        <v>2155</v>
      </c>
      <c r="G4321" s="234"/>
      <c r="H4321" s="237">
        <v>55.59</v>
      </c>
      <c r="I4321" s="238"/>
      <c r="J4321" s="234"/>
      <c r="K4321" s="234"/>
      <c r="L4321" s="239"/>
      <c r="M4321" s="240"/>
      <c r="N4321" s="241"/>
      <c r="O4321" s="241"/>
      <c r="P4321" s="241"/>
      <c r="Q4321" s="241"/>
      <c r="R4321" s="241"/>
      <c r="S4321" s="241"/>
      <c r="T4321" s="242"/>
      <c r="AT4321" s="243" t="s">
        <v>272</v>
      </c>
      <c r="AU4321" s="243" t="s">
        <v>91</v>
      </c>
      <c r="AV4321" s="15" t="s">
        <v>91</v>
      </c>
      <c r="AW4321" s="15" t="s">
        <v>38</v>
      </c>
      <c r="AX4321" s="15" t="s">
        <v>82</v>
      </c>
      <c r="AY4321" s="243" t="s">
        <v>262</v>
      </c>
    </row>
    <row r="4322" spans="1:65" s="15" customFormat="1" ht="10">
      <c r="B4322" s="233"/>
      <c r="C4322" s="234"/>
      <c r="D4322" s="208" t="s">
        <v>272</v>
      </c>
      <c r="E4322" s="235" t="s">
        <v>44</v>
      </c>
      <c r="F4322" s="236" t="s">
        <v>2153</v>
      </c>
      <c r="G4322" s="234"/>
      <c r="H4322" s="237">
        <v>-3.3490000000000002</v>
      </c>
      <c r="I4322" s="238"/>
      <c r="J4322" s="234"/>
      <c r="K4322" s="234"/>
      <c r="L4322" s="239"/>
      <c r="M4322" s="240"/>
      <c r="N4322" s="241"/>
      <c r="O4322" s="241"/>
      <c r="P4322" s="241"/>
      <c r="Q4322" s="241"/>
      <c r="R4322" s="241"/>
      <c r="S4322" s="241"/>
      <c r="T4322" s="242"/>
      <c r="AT4322" s="243" t="s">
        <v>272</v>
      </c>
      <c r="AU4322" s="243" t="s">
        <v>91</v>
      </c>
      <c r="AV4322" s="15" t="s">
        <v>91</v>
      </c>
      <c r="AW4322" s="15" t="s">
        <v>38</v>
      </c>
      <c r="AX4322" s="15" t="s">
        <v>82</v>
      </c>
      <c r="AY4322" s="243" t="s">
        <v>262</v>
      </c>
    </row>
    <row r="4323" spans="1:65" s="15" customFormat="1" ht="10">
      <c r="B4323" s="233"/>
      <c r="C4323" s="234"/>
      <c r="D4323" s="208" t="s">
        <v>272</v>
      </c>
      <c r="E4323" s="235" t="s">
        <v>44</v>
      </c>
      <c r="F4323" s="236" t="s">
        <v>2156</v>
      </c>
      <c r="G4323" s="234"/>
      <c r="H4323" s="237">
        <v>1.2</v>
      </c>
      <c r="I4323" s="238"/>
      <c r="J4323" s="234"/>
      <c r="K4323" s="234"/>
      <c r="L4323" s="239"/>
      <c r="M4323" s="240"/>
      <c r="N4323" s="241"/>
      <c r="O4323" s="241"/>
      <c r="P4323" s="241"/>
      <c r="Q4323" s="241"/>
      <c r="R4323" s="241"/>
      <c r="S4323" s="241"/>
      <c r="T4323" s="242"/>
      <c r="AT4323" s="243" t="s">
        <v>272</v>
      </c>
      <c r="AU4323" s="243" t="s">
        <v>91</v>
      </c>
      <c r="AV4323" s="15" t="s">
        <v>91</v>
      </c>
      <c r="AW4323" s="15" t="s">
        <v>38</v>
      </c>
      <c r="AX4323" s="15" t="s">
        <v>82</v>
      </c>
      <c r="AY4323" s="243" t="s">
        <v>262</v>
      </c>
    </row>
    <row r="4324" spans="1:65" s="16" customFormat="1" ht="10">
      <c r="B4324" s="244"/>
      <c r="C4324" s="245"/>
      <c r="D4324" s="208" t="s">
        <v>272</v>
      </c>
      <c r="E4324" s="246" t="s">
        <v>44</v>
      </c>
      <c r="F4324" s="247" t="s">
        <v>291</v>
      </c>
      <c r="G4324" s="245"/>
      <c r="H4324" s="248">
        <v>235.251</v>
      </c>
      <c r="I4324" s="249"/>
      <c r="J4324" s="245"/>
      <c r="K4324" s="245"/>
      <c r="L4324" s="250"/>
      <c r="M4324" s="251"/>
      <c r="N4324" s="252"/>
      <c r="O4324" s="252"/>
      <c r="P4324" s="252"/>
      <c r="Q4324" s="252"/>
      <c r="R4324" s="252"/>
      <c r="S4324" s="252"/>
      <c r="T4324" s="253"/>
      <c r="AT4324" s="254" t="s">
        <v>272</v>
      </c>
      <c r="AU4324" s="254" t="s">
        <v>91</v>
      </c>
      <c r="AV4324" s="16" t="s">
        <v>104</v>
      </c>
      <c r="AW4324" s="16" t="s">
        <v>38</v>
      </c>
      <c r="AX4324" s="16" t="s">
        <v>89</v>
      </c>
      <c r="AY4324" s="254" t="s">
        <v>262</v>
      </c>
    </row>
    <row r="4325" spans="1:65" s="2" customFormat="1" ht="16.5" customHeight="1">
      <c r="A4325" s="37"/>
      <c r="B4325" s="38"/>
      <c r="C4325" s="195" t="s">
        <v>2157</v>
      </c>
      <c r="D4325" s="195" t="s">
        <v>264</v>
      </c>
      <c r="E4325" s="196" t="s">
        <v>2158</v>
      </c>
      <c r="F4325" s="197" t="s">
        <v>2159</v>
      </c>
      <c r="G4325" s="198" t="s">
        <v>590</v>
      </c>
      <c r="H4325" s="199">
        <v>160</v>
      </c>
      <c r="I4325" s="200"/>
      <c r="J4325" s="201">
        <f>ROUND(I4325*H4325,2)</f>
        <v>0</v>
      </c>
      <c r="K4325" s="197" t="s">
        <v>268</v>
      </c>
      <c r="L4325" s="42"/>
      <c r="M4325" s="202" t="s">
        <v>44</v>
      </c>
      <c r="N4325" s="203" t="s">
        <v>53</v>
      </c>
      <c r="O4325" s="67"/>
      <c r="P4325" s="204">
        <f>O4325*H4325</f>
        <v>0</v>
      </c>
      <c r="Q4325" s="204">
        <v>1.0300000000000001E-3</v>
      </c>
      <c r="R4325" s="204">
        <f>Q4325*H4325</f>
        <v>0.1648</v>
      </c>
      <c r="S4325" s="204">
        <v>0</v>
      </c>
      <c r="T4325" s="205">
        <f>S4325*H4325</f>
        <v>0</v>
      </c>
      <c r="U4325" s="37"/>
      <c r="V4325" s="37"/>
      <c r="W4325" s="37"/>
      <c r="X4325" s="37"/>
      <c r="Y4325" s="37"/>
      <c r="Z4325" s="37"/>
      <c r="AA4325" s="37"/>
      <c r="AB4325" s="37"/>
      <c r="AC4325" s="37"/>
      <c r="AD4325" s="37"/>
      <c r="AE4325" s="37"/>
      <c r="AR4325" s="206" t="s">
        <v>442</v>
      </c>
      <c r="AT4325" s="206" t="s">
        <v>264</v>
      </c>
      <c r="AU4325" s="206" t="s">
        <v>91</v>
      </c>
      <c r="AY4325" s="19" t="s">
        <v>262</v>
      </c>
      <c r="BE4325" s="207">
        <f>IF(N4325="základní",J4325,0)</f>
        <v>0</v>
      </c>
      <c r="BF4325" s="207">
        <f>IF(N4325="snížená",J4325,0)</f>
        <v>0</v>
      </c>
      <c r="BG4325" s="207">
        <f>IF(N4325="zákl. přenesená",J4325,0)</f>
        <v>0</v>
      </c>
      <c r="BH4325" s="207">
        <f>IF(N4325="sníž. přenesená",J4325,0)</f>
        <v>0</v>
      </c>
      <c r="BI4325" s="207">
        <f>IF(N4325="nulová",J4325,0)</f>
        <v>0</v>
      </c>
      <c r="BJ4325" s="19" t="s">
        <v>89</v>
      </c>
      <c r="BK4325" s="207">
        <f>ROUND(I4325*H4325,2)</f>
        <v>0</v>
      </c>
      <c r="BL4325" s="19" t="s">
        <v>442</v>
      </c>
      <c r="BM4325" s="206" t="s">
        <v>2160</v>
      </c>
    </row>
    <row r="4326" spans="1:65" s="2" customFormat="1" ht="90">
      <c r="A4326" s="37"/>
      <c r="B4326" s="38"/>
      <c r="C4326" s="39"/>
      <c r="D4326" s="208" t="s">
        <v>270</v>
      </c>
      <c r="E4326" s="39"/>
      <c r="F4326" s="209" t="s">
        <v>2096</v>
      </c>
      <c r="G4326" s="39"/>
      <c r="H4326" s="39"/>
      <c r="I4326" s="118"/>
      <c r="J4326" s="39"/>
      <c r="K4326" s="39"/>
      <c r="L4326" s="42"/>
      <c r="M4326" s="210"/>
      <c r="N4326" s="211"/>
      <c r="O4326" s="67"/>
      <c r="P4326" s="67"/>
      <c r="Q4326" s="67"/>
      <c r="R4326" s="67"/>
      <c r="S4326" s="67"/>
      <c r="T4326" s="68"/>
      <c r="U4326" s="37"/>
      <c r="V4326" s="37"/>
      <c r="W4326" s="37"/>
      <c r="X4326" s="37"/>
      <c r="Y4326" s="37"/>
      <c r="Z4326" s="37"/>
      <c r="AA4326" s="37"/>
      <c r="AB4326" s="37"/>
      <c r="AC4326" s="37"/>
      <c r="AD4326" s="37"/>
      <c r="AE4326" s="37"/>
      <c r="AT4326" s="19" t="s">
        <v>270</v>
      </c>
      <c r="AU4326" s="19" t="s">
        <v>91</v>
      </c>
    </row>
    <row r="4327" spans="1:65" s="2" customFormat="1" ht="18">
      <c r="A4327" s="37"/>
      <c r="B4327" s="38"/>
      <c r="C4327" s="39"/>
      <c r="D4327" s="208" t="s">
        <v>421</v>
      </c>
      <c r="E4327" s="39"/>
      <c r="F4327" s="209" t="s">
        <v>2161</v>
      </c>
      <c r="G4327" s="39"/>
      <c r="H4327" s="39"/>
      <c r="I4327" s="118"/>
      <c r="J4327" s="39"/>
      <c r="K4327" s="39"/>
      <c r="L4327" s="42"/>
      <c r="M4327" s="210"/>
      <c r="N4327" s="211"/>
      <c r="O4327" s="67"/>
      <c r="P4327" s="67"/>
      <c r="Q4327" s="67"/>
      <c r="R4327" s="67"/>
      <c r="S4327" s="67"/>
      <c r="T4327" s="68"/>
      <c r="U4327" s="37"/>
      <c r="V4327" s="37"/>
      <c r="W4327" s="37"/>
      <c r="X4327" s="37"/>
      <c r="Y4327" s="37"/>
      <c r="Z4327" s="37"/>
      <c r="AA4327" s="37"/>
      <c r="AB4327" s="37"/>
      <c r="AC4327" s="37"/>
      <c r="AD4327" s="37"/>
      <c r="AE4327" s="37"/>
      <c r="AT4327" s="19" t="s">
        <v>421</v>
      </c>
      <c r="AU4327" s="19" t="s">
        <v>91</v>
      </c>
    </row>
    <row r="4328" spans="1:65" s="13" customFormat="1" ht="10">
      <c r="B4328" s="212"/>
      <c r="C4328" s="213"/>
      <c r="D4328" s="208" t="s">
        <v>272</v>
      </c>
      <c r="E4328" s="214" t="s">
        <v>44</v>
      </c>
      <c r="F4328" s="215" t="s">
        <v>2162</v>
      </c>
      <c r="G4328" s="213"/>
      <c r="H4328" s="214" t="s">
        <v>44</v>
      </c>
      <c r="I4328" s="216"/>
      <c r="J4328" s="213"/>
      <c r="K4328" s="213"/>
      <c r="L4328" s="217"/>
      <c r="M4328" s="218"/>
      <c r="N4328" s="219"/>
      <c r="O4328" s="219"/>
      <c r="P4328" s="219"/>
      <c r="Q4328" s="219"/>
      <c r="R4328" s="219"/>
      <c r="S4328" s="219"/>
      <c r="T4328" s="220"/>
      <c r="AT4328" s="221" t="s">
        <v>272</v>
      </c>
      <c r="AU4328" s="221" t="s">
        <v>91</v>
      </c>
      <c r="AV4328" s="13" t="s">
        <v>89</v>
      </c>
      <c r="AW4328" s="13" t="s">
        <v>38</v>
      </c>
      <c r="AX4328" s="13" t="s">
        <v>82</v>
      </c>
      <c r="AY4328" s="221" t="s">
        <v>262</v>
      </c>
    </row>
    <row r="4329" spans="1:65" s="13" customFormat="1" ht="20">
      <c r="B4329" s="212"/>
      <c r="C4329" s="213"/>
      <c r="D4329" s="208" t="s">
        <v>272</v>
      </c>
      <c r="E4329" s="214" t="s">
        <v>44</v>
      </c>
      <c r="F4329" s="215" t="s">
        <v>2163</v>
      </c>
      <c r="G4329" s="213"/>
      <c r="H4329" s="214" t="s">
        <v>44</v>
      </c>
      <c r="I4329" s="216"/>
      <c r="J4329" s="213"/>
      <c r="K4329" s="213"/>
      <c r="L4329" s="217"/>
      <c r="M4329" s="218"/>
      <c r="N4329" s="219"/>
      <c r="O4329" s="219"/>
      <c r="P4329" s="219"/>
      <c r="Q4329" s="219"/>
      <c r="R4329" s="219"/>
      <c r="S4329" s="219"/>
      <c r="T4329" s="220"/>
      <c r="AT4329" s="221" t="s">
        <v>272</v>
      </c>
      <c r="AU4329" s="221" t="s">
        <v>91</v>
      </c>
      <c r="AV4329" s="13" t="s">
        <v>89</v>
      </c>
      <c r="AW4329" s="13" t="s">
        <v>38</v>
      </c>
      <c r="AX4329" s="13" t="s">
        <v>82</v>
      </c>
      <c r="AY4329" s="221" t="s">
        <v>262</v>
      </c>
    </row>
    <row r="4330" spans="1:65" s="13" customFormat="1" ht="10">
      <c r="B4330" s="212"/>
      <c r="C4330" s="213"/>
      <c r="D4330" s="208" t="s">
        <v>272</v>
      </c>
      <c r="E4330" s="214" t="s">
        <v>44</v>
      </c>
      <c r="F4330" s="215" t="s">
        <v>2164</v>
      </c>
      <c r="G4330" s="213"/>
      <c r="H4330" s="214" t="s">
        <v>44</v>
      </c>
      <c r="I4330" s="216"/>
      <c r="J4330" s="213"/>
      <c r="K4330" s="213"/>
      <c r="L4330" s="217"/>
      <c r="M4330" s="218"/>
      <c r="N4330" s="219"/>
      <c r="O4330" s="219"/>
      <c r="P4330" s="219"/>
      <c r="Q4330" s="219"/>
      <c r="R4330" s="219"/>
      <c r="S4330" s="219"/>
      <c r="T4330" s="220"/>
      <c r="AT4330" s="221" t="s">
        <v>272</v>
      </c>
      <c r="AU4330" s="221" t="s">
        <v>91</v>
      </c>
      <c r="AV4330" s="13" t="s">
        <v>89</v>
      </c>
      <c r="AW4330" s="13" t="s">
        <v>38</v>
      </c>
      <c r="AX4330" s="13" t="s">
        <v>82</v>
      </c>
      <c r="AY4330" s="221" t="s">
        <v>262</v>
      </c>
    </row>
    <row r="4331" spans="1:65" s="13" customFormat="1" ht="10">
      <c r="B4331" s="212"/>
      <c r="C4331" s="213"/>
      <c r="D4331" s="208" t="s">
        <v>272</v>
      </c>
      <c r="E4331" s="214" t="s">
        <v>44</v>
      </c>
      <c r="F4331" s="215" t="s">
        <v>1591</v>
      </c>
      <c r="G4331" s="213"/>
      <c r="H4331" s="214" t="s">
        <v>44</v>
      </c>
      <c r="I4331" s="216"/>
      <c r="J4331" s="213"/>
      <c r="K4331" s="213"/>
      <c r="L4331" s="217"/>
      <c r="M4331" s="218"/>
      <c r="N4331" s="219"/>
      <c r="O4331" s="219"/>
      <c r="P4331" s="219"/>
      <c r="Q4331" s="219"/>
      <c r="R4331" s="219"/>
      <c r="S4331" s="219"/>
      <c r="T4331" s="220"/>
      <c r="AT4331" s="221" t="s">
        <v>272</v>
      </c>
      <c r="AU4331" s="221" t="s">
        <v>91</v>
      </c>
      <c r="AV4331" s="13" t="s">
        <v>89</v>
      </c>
      <c r="AW4331" s="13" t="s">
        <v>38</v>
      </c>
      <c r="AX4331" s="13" t="s">
        <v>82</v>
      </c>
      <c r="AY4331" s="221" t="s">
        <v>262</v>
      </c>
    </row>
    <row r="4332" spans="1:65" s="13" customFormat="1" ht="10">
      <c r="B4332" s="212"/>
      <c r="C4332" s="213"/>
      <c r="D4332" s="208" t="s">
        <v>272</v>
      </c>
      <c r="E4332" s="214" t="s">
        <v>44</v>
      </c>
      <c r="F4332" s="215" t="s">
        <v>2165</v>
      </c>
      <c r="G4332" s="213"/>
      <c r="H4332" s="214" t="s">
        <v>44</v>
      </c>
      <c r="I4332" s="216"/>
      <c r="J4332" s="213"/>
      <c r="K4332" s="213"/>
      <c r="L4332" s="217"/>
      <c r="M4332" s="218"/>
      <c r="N4332" s="219"/>
      <c r="O4332" s="219"/>
      <c r="P4332" s="219"/>
      <c r="Q4332" s="219"/>
      <c r="R4332" s="219"/>
      <c r="S4332" s="219"/>
      <c r="T4332" s="220"/>
      <c r="AT4332" s="221" t="s">
        <v>272</v>
      </c>
      <c r="AU4332" s="221" t="s">
        <v>91</v>
      </c>
      <c r="AV4332" s="13" t="s">
        <v>89</v>
      </c>
      <c r="AW4332" s="13" t="s">
        <v>38</v>
      </c>
      <c r="AX4332" s="13" t="s">
        <v>82</v>
      </c>
      <c r="AY4332" s="221" t="s">
        <v>262</v>
      </c>
    </row>
    <row r="4333" spans="1:65" s="15" customFormat="1" ht="10">
      <c r="B4333" s="233"/>
      <c r="C4333" s="234"/>
      <c r="D4333" s="208" t="s">
        <v>272</v>
      </c>
      <c r="E4333" s="235" t="s">
        <v>44</v>
      </c>
      <c r="F4333" s="236" t="s">
        <v>1821</v>
      </c>
      <c r="G4333" s="234"/>
      <c r="H4333" s="237">
        <v>160</v>
      </c>
      <c r="I4333" s="238"/>
      <c r="J4333" s="234"/>
      <c r="K4333" s="234"/>
      <c r="L4333" s="239"/>
      <c r="M4333" s="240"/>
      <c r="N4333" s="241"/>
      <c r="O4333" s="241"/>
      <c r="P4333" s="241"/>
      <c r="Q4333" s="241"/>
      <c r="R4333" s="241"/>
      <c r="S4333" s="241"/>
      <c r="T4333" s="242"/>
      <c r="AT4333" s="243" t="s">
        <v>272</v>
      </c>
      <c r="AU4333" s="243" t="s">
        <v>91</v>
      </c>
      <c r="AV4333" s="15" t="s">
        <v>91</v>
      </c>
      <c r="AW4333" s="15" t="s">
        <v>38</v>
      </c>
      <c r="AX4333" s="15" t="s">
        <v>82</v>
      </c>
      <c r="AY4333" s="243" t="s">
        <v>262</v>
      </c>
    </row>
    <row r="4334" spans="1:65" s="16" customFormat="1" ht="10">
      <c r="B4334" s="244"/>
      <c r="C4334" s="245"/>
      <c r="D4334" s="208" t="s">
        <v>272</v>
      </c>
      <c r="E4334" s="246" t="s">
        <v>44</v>
      </c>
      <c r="F4334" s="247" t="s">
        <v>291</v>
      </c>
      <c r="G4334" s="245"/>
      <c r="H4334" s="248">
        <v>160</v>
      </c>
      <c r="I4334" s="249"/>
      <c r="J4334" s="245"/>
      <c r="K4334" s="245"/>
      <c r="L4334" s="250"/>
      <c r="M4334" s="251"/>
      <c r="N4334" s="252"/>
      <c r="O4334" s="252"/>
      <c r="P4334" s="252"/>
      <c r="Q4334" s="252"/>
      <c r="R4334" s="252"/>
      <c r="S4334" s="252"/>
      <c r="T4334" s="253"/>
      <c r="AT4334" s="254" t="s">
        <v>272</v>
      </c>
      <c r="AU4334" s="254" t="s">
        <v>91</v>
      </c>
      <c r="AV4334" s="16" t="s">
        <v>104</v>
      </c>
      <c r="AW4334" s="16" t="s">
        <v>38</v>
      </c>
      <c r="AX4334" s="16" t="s">
        <v>89</v>
      </c>
      <c r="AY4334" s="254" t="s">
        <v>262</v>
      </c>
    </row>
    <row r="4335" spans="1:65" s="2" customFormat="1" ht="21.75" customHeight="1">
      <c r="A4335" s="37"/>
      <c r="B4335" s="38"/>
      <c r="C4335" s="195" t="s">
        <v>2166</v>
      </c>
      <c r="D4335" s="195" t="s">
        <v>264</v>
      </c>
      <c r="E4335" s="196" t="s">
        <v>2167</v>
      </c>
      <c r="F4335" s="197" t="s">
        <v>2168</v>
      </c>
      <c r="G4335" s="198" t="s">
        <v>590</v>
      </c>
      <c r="H4335" s="199">
        <v>22.52</v>
      </c>
      <c r="I4335" s="200"/>
      <c r="J4335" s="201">
        <f>ROUND(I4335*H4335,2)</f>
        <v>0</v>
      </c>
      <c r="K4335" s="197" t="s">
        <v>268</v>
      </c>
      <c r="L4335" s="42"/>
      <c r="M4335" s="202" t="s">
        <v>44</v>
      </c>
      <c r="N4335" s="203" t="s">
        <v>53</v>
      </c>
      <c r="O4335" s="67"/>
      <c r="P4335" s="204">
        <f>O4335*H4335</f>
        <v>0</v>
      </c>
      <c r="Q4335" s="204">
        <v>9.2000000000000003E-4</v>
      </c>
      <c r="R4335" s="204">
        <f>Q4335*H4335</f>
        <v>2.0718400000000001E-2</v>
      </c>
      <c r="S4335" s="204">
        <v>0</v>
      </c>
      <c r="T4335" s="205">
        <f>S4335*H4335</f>
        <v>0</v>
      </c>
      <c r="U4335" s="37"/>
      <c r="V4335" s="37"/>
      <c r="W4335" s="37"/>
      <c r="X4335" s="37"/>
      <c r="Y4335" s="37"/>
      <c r="Z4335" s="37"/>
      <c r="AA4335" s="37"/>
      <c r="AB4335" s="37"/>
      <c r="AC4335" s="37"/>
      <c r="AD4335" s="37"/>
      <c r="AE4335" s="37"/>
      <c r="AR4335" s="206" t="s">
        <v>442</v>
      </c>
      <c r="AT4335" s="206" t="s">
        <v>264</v>
      </c>
      <c r="AU4335" s="206" t="s">
        <v>91</v>
      </c>
      <c r="AY4335" s="19" t="s">
        <v>262</v>
      </c>
      <c r="BE4335" s="207">
        <f>IF(N4335="základní",J4335,0)</f>
        <v>0</v>
      </c>
      <c r="BF4335" s="207">
        <f>IF(N4335="snížená",J4335,0)</f>
        <v>0</v>
      </c>
      <c r="BG4335" s="207">
        <f>IF(N4335="zákl. přenesená",J4335,0)</f>
        <v>0</v>
      </c>
      <c r="BH4335" s="207">
        <f>IF(N4335="sníž. přenesená",J4335,0)</f>
        <v>0</v>
      </c>
      <c r="BI4335" s="207">
        <f>IF(N4335="nulová",J4335,0)</f>
        <v>0</v>
      </c>
      <c r="BJ4335" s="19" t="s">
        <v>89</v>
      </c>
      <c r="BK4335" s="207">
        <f>ROUND(I4335*H4335,2)</f>
        <v>0</v>
      </c>
      <c r="BL4335" s="19" t="s">
        <v>442</v>
      </c>
      <c r="BM4335" s="206" t="s">
        <v>2169</v>
      </c>
    </row>
    <row r="4336" spans="1:65" s="2" customFormat="1" ht="90">
      <c r="A4336" s="37"/>
      <c r="B4336" s="38"/>
      <c r="C4336" s="39"/>
      <c r="D4336" s="208" t="s">
        <v>270</v>
      </c>
      <c r="E4336" s="39"/>
      <c r="F4336" s="209" t="s">
        <v>2096</v>
      </c>
      <c r="G4336" s="39"/>
      <c r="H4336" s="39"/>
      <c r="I4336" s="118"/>
      <c r="J4336" s="39"/>
      <c r="K4336" s="39"/>
      <c r="L4336" s="42"/>
      <c r="M4336" s="210"/>
      <c r="N4336" s="211"/>
      <c r="O4336" s="67"/>
      <c r="P4336" s="67"/>
      <c r="Q4336" s="67"/>
      <c r="R4336" s="67"/>
      <c r="S4336" s="67"/>
      <c r="T4336" s="68"/>
      <c r="U4336" s="37"/>
      <c r="V4336" s="37"/>
      <c r="W4336" s="37"/>
      <c r="X4336" s="37"/>
      <c r="Y4336" s="37"/>
      <c r="Z4336" s="37"/>
      <c r="AA4336" s="37"/>
      <c r="AB4336" s="37"/>
      <c r="AC4336" s="37"/>
      <c r="AD4336" s="37"/>
      <c r="AE4336" s="37"/>
      <c r="AT4336" s="19" t="s">
        <v>270</v>
      </c>
      <c r="AU4336" s="19" t="s">
        <v>91</v>
      </c>
    </row>
    <row r="4337" spans="1:65" s="13" customFormat="1" ht="10">
      <c r="B4337" s="212"/>
      <c r="C4337" s="213"/>
      <c r="D4337" s="208" t="s">
        <v>272</v>
      </c>
      <c r="E4337" s="214" t="s">
        <v>44</v>
      </c>
      <c r="F4337" s="215" t="s">
        <v>558</v>
      </c>
      <c r="G4337" s="213"/>
      <c r="H4337" s="214" t="s">
        <v>44</v>
      </c>
      <c r="I4337" s="216"/>
      <c r="J4337" s="213"/>
      <c r="K4337" s="213"/>
      <c r="L4337" s="217"/>
      <c r="M4337" s="218"/>
      <c r="N4337" s="219"/>
      <c r="O4337" s="219"/>
      <c r="P4337" s="219"/>
      <c r="Q4337" s="219"/>
      <c r="R4337" s="219"/>
      <c r="S4337" s="219"/>
      <c r="T4337" s="220"/>
      <c r="AT4337" s="221" t="s">
        <v>272</v>
      </c>
      <c r="AU4337" s="221" t="s">
        <v>91</v>
      </c>
      <c r="AV4337" s="13" t="s">
        <v>89</v>
      </c>
      <c r="AW4337" s="13" t="s">
        <v>38</v>
      </c>
      <c r="AX4337" s="13" t="s">
        <v>82</v>
      </c>
      <c r="AY4337" s="221" t="s">
        <v>262</v>
      </c>
    </row>
    <row r="4338" spans="1:65" s="15" customFormat="1" ht="10">
      <c r="B4338" s="233"/>
      <c r="C4338" s="234"/>
      <c r="D4338" s="208" t="s">
        <v>272</v>
      </c>
      <c r="E4338" s="235" t="s">
        <v>44</v>
      </c>
      <c r="F4338" s="236" t="s">
        <v>2170</v>
      </c>
      <c r="G4338" s="234"/>
      <c r="H4338" s="237">
        <v>6.66</v>
      </c>
      <c r="I4338" s="238"/>
      <c r="J4338" s="234"/>
      <c r="K4338" s="234"/>
      <c r="L4338" s="239"/>
      <c r="M4338" s="240"/>
      <c r="N4338" s="241"/>
      <c r="O4338" s="241"/>
      <c r="P4338" s="241"/>
      <c r="Q4338" s="241"/>
      <c r="R4338" s="241"/>
      <c r="S4338" s="241"/>
      <c r="T4338" s="242"/>
      <c r="AT4338" s="243" t="s">
        <v>272</v>
      </c>
      <c r="AU4338" s="243" t="s">
        <v>91</v>
      </c>
      <c r="AV4338" s="15" t="s">
        <v>91</v>
      </c>
      <c r="AW4338" s="15" t="s">
        <v>38</v>
      </c>
      <c r="AX4338" s="15" t="s">
        <v>82</v>
      </c>
      <c r="AY4338" s="243" t="s">
        <v>262</v>
      </c>
    </row>
    <row r="4339" spans="1:65" s="13" customFormat="1" ht="10">
      <c r="B4339" s="212"/>
      <c r="C4339" s="213"/>
      <c r="D4339" s="208" t="s">
        <v>272</v>
      </c>
      <c r="E4339" s="214" t="s">
        <v>44</v>
      </c>
      <c r="F4339" s="215" t="s">
        <v>570</v>
      </c>
      <c r="G4339" s="213"/>
      <c r="H4339" s="214" t="s">
        <v>44</v>
      </c>
      <c r="I4339" s="216"/>
      <c r="J4339" s="213"/>
      <c r="K4339" s="213"/>
      <c r="L4339" s="217"/>
      <c r="M4339" s="218"/>
      <c r="N4339" s="219"/>
      <c r="O4339" s="219"/>
      <c r="P4339" s="219"/>
      <c r="Q4339" s="219"/>
      <c r="R4339" s="219"/>
      <c r="S4339" s="219"/>
      <c r="T4339" s="220"/>
      <c r="AT4339" s="221" t="s">
        <v>272</v>
      </c>
      <c r="AU4339" s="221" t="s">
        <v>91</v>
      </c>
      <c r="AV4339" s="13" t="s">
        <v>89</v>
      </c>
      <c r="AW4339" s="13" t="s">
        <v>38</v>
      </c>
      <c r="AX4339" s="13" t="s">
        <v>82</v>
      </c>
      <c r="AY4339" s="221" t="s">
        <v>262</v>
      </c>
    </row>
    <row r="4340" spans="1:65" s="15" customFormat="1" ht="10">
      <c r="B4340" s="233"/>
      <c r="C4340" s="234"/>
      <c r="D4340" s="208" t="s">
        <v>272</v>
      </c>
      <c r="E4340" s="235" t="s">
        <v>44</v>
      </c>
      <c r="F4340" s="236" t="s">
        <v>2171</v>
      </c>
      <c r="G4340" s="234"/>
      <c r="H4340" s="237">
        <v>3.23</v>
      </c>
      <c r="I4340" s="238"/>
      <c r="J4340" s="234"/>
      <c r="K4340" s="234"/>
      <c r="L4340" s="239"/>
      <c r="M4340" s="240"/>
      <c r="N4340" s="241"/>
      <c r="O4340" s="241"/>
      <c r="P4340" s="241"/>
      <c r="Q4340" s="241"/>
      <c r="R4340" s="241"/>
      <c r="S4340" s="241"/>
      <c r="T4340" s="242"/>
      <c r="AT4340" s="243" t="s">
        <v>272</v>
      </c>
      <c r="AU4340" s="243" t="s">
        <v>91</v>
      </c>
      <c r="AV4340" s="15" t="s">
        <v>91</v>
      </c>
      <c r="AW4340" s="15" t="s">
        <v>38</v>
      </c>
      <c r="AX4340" s="15" t="s">
        <v>82</v>
      </c>
      <c r="AY4340" s="243" t="s">
        <v>262</v>
      </c>
    </row>
    <row r="4341" spans="1:65" s="13" customFormat="1" ht="10">
      <c r="B4341" s="212"/>
      <c r="C4341" s="213"/>
      <c r="D4341" s="208" t="s">
        <v>272</v>
      </c>
      <c r="E4341" s="214" t="s">
        <v>44</v>
      </c>
      <c r="F4341" s="215" t="s">
        <v>575</v>
      </c>
      <c r="G4341" s="213"/>
      <c r="H4341" s="214" t="s">
        <v>44</v>
      </c>
      <c r="I4341" s="216"/>
      <c r="J4341" s="213"/>
      <c r="K4341" s="213"/>
      <c r="L4341" s="217"/>
      <c r="M4341" s="218"/>
      <c r="N4341" s="219"/>
      <c r="O4341" s="219"/>
      <c r="P4341" s="219"/>
      <c r="Q4341" s="219"/>
      <c r="R4341" s="219"/>
      <c r="S4341" s="219"/>
      <c r="T4341" s="220"/>
      <c r="AT4341" s="221" t="s">
        <v>272</v>
      </c>
      <c r="AU4341" s="221" t="s">
        <v>91</v>
      </c>
      <c r="AV4341" s="13" t="s">
        <v>89</v>
      </c>
      <c r="AW4341" s="13" t="s">
        <v>38</v>
      </c>
      <c r="AX4341" s="13" t="s">
        <v>82</v>
      </c>
      <c r="AY4341" s="221" t="s">
        <v>262</v>
      </c>
    </row>
    <row r="4342" spans="1:65" s="15" customFormat="1" ht="10">
      <c r="B4342" s="233"/>
      <c r="C4342" s="234"/>
      <c r="D4342" s="208" t="s">
        <v>272</v>
      </c>
      <c r="E4342" s="235" t="s">
        <v>44</v>
      </c>
      <c r="F4342" s="236" t="s">
        <v>2171</v>
      </c>
      <c r="G4342" s="234"/>
      <c r="H4342" s="237">
        <v>3.23</v>
      </c>
      <c r="I4342" s="238"/>
      <c r="J4342" s="234"/>
      <c r="K4342" s="234"/>
      <c r="L4342" s="239"/>
      <c r="M4342" s="240"/>
      <c r="N4342" s="241"/>
      <c r="O4342" s="241"/>
      <c r="P4342" s="241"/>
      <c r="Q4342" s="241"/>
      <c r="R4342" s="241"/>
      <c r="S4342" s="241"/>
      <c r="T4342" s="242"/>
      <c r="AT4342" s="243" t="s">
        <v>272</v>
      </c>
      <c r="AU4342" s="243" t="s">
        <v>91</v>
      </c>
      <c r="AV4342" s="15" t="s">
        <v>91</v>
      </c>
      <c r="AW4342" s="15" t="s">
        <v>38</v>
      </c>
      <c r="AX4342" s="15" t="s">
        <v>82</v>
      </c>
      <c r="AY4342" s="243" t="s">
        <v>262</v>
      </c>
    </row>
    <row r="4343" spans="1:65" s="13" customFormat="1" ht="10">
      <c r="B4343" s="212"/>
      <c r="C4343" s="213"/>
      <c r="D4343" s="208" t="s">
        <v>272</v>
      </c>
      <c r="E4343" s="214" t="s">
        <v>44</v>
      </c>
      <c r="F4343" s="215" t="s">
        <v>576</v>
      </c>
      <c r="G4343" s="213"/>
      <c r="H4343" s="214" t="s">
        <v>44</v>
      </c>
      <c r="I4343" s="216"/>
      <c r="J4343" s="213"/>
      <c r="K4343" s="213"/>
      <c r="L4343" s="217"/>
      <c r="M4343" s="218"/>
      <c r="N4343" s="219"/>
      <c r="O4343" s="219"/>
      <c r="P4343" s="219"/>
      <c r="Q4343" s="219"/>
      <c r="R4343" s="219"/>
      <c r="S4343" s="219"/>
      <c r="T4343" s="220"/>
      <c r="AT4343" s="221" t="s">
        <v>272</v>
      </c>
      <c r="AU4343" s="221" t="s">
        <v>91</v>
      </c>
      <c r="AV4343" s="13" t="s">
        <v>89</v>
      </c>
      <c r="AW4343" s="13" t="s">
        <v>38</v>
      </c>
      <c r="AX4343" s="13" t="s">
        <v>82</v>
      </c>
      <c r="AY4343" s="221" t="s">
        <v>262</v>
      </c>
    </row>
    <row r="4344" spans="1:65" s="15" customFormat="1" ht="10">
      <c r="B4344" s="233"/>
      <c r="C4344" s="234"/>
      <c r="D4344" s="208" t="s">
        <v>272</v>
      </c>
      <c r="E4344" s="235" t="s">
        <v>44</v>
      </c>
      <c r="F4344" s="236" t="s">
        <v>2172</v>
      </c>
      <c r="G4344" s="234"/>
      <c r="H4344" s="237">
        <v>6</v>
      </c>
      <c r="I4344" s="238"/>
      <c r="J4344" s="234"/>
      <c r="K4344" s="234"/>
      <c r="L4344" s="239"/>
      <c r="M4344" s="240"/>
      <c r="N4344" s="241"/>
      <c r="O4344" s="241"/>
      <c r="P4344" s="241"/>
      <c r="Q4344" s="241"/>
      <c r="R4344" s="241"/>
      <c r="S4344" s="241"/>
      <c r="T4344" s="242"/>
      <c r="AT4344" s="243" t="s">
        <v>272</v>
      </c>
      <c r="AU4344" s="243" t="s">
        <v>91</v>
      </c>
      <c r="AV4344" s="15" t="s">
        <v>91</v>
      </c>
      <c r="AW4344" s="15" t="s">
        <v>38</v>
      </c>
      <c r="AX4344" s="15" t="s">
        <v>82</v>
      </c>
      <c r="AY4344" s="243" t="s">
        <v>262</v>
      </c>
    </row>
    <row r="4345" spans="1:65" s="13" customFormat="1" ht="10">
      <c r="B4345" s="212"/>
      <c r="C4345" s="213"/>
      <c r="D4345" s="208" t="s">
        <v>272</v>
      </c>
      <c r="E4345" s="214" t="s">
        <v>44</v>
      </c>
      <c r="F4345" s="215" t="s">
        <v>1529</v>
      </c>
      <c r="G4345" s="213"/>
      <c r="H4345" s="214" t="s">
        <v>44</v>
      </c>
      <c r="I4345" s="216"/>
      <c r="J4345" s="213"/>
      <c r="K4345" s="213"/>
      <c r="L4345" s="217"/>
      <c r="M4345" s="218"/>
      <c r="N4345" s="219"/>
      <c r="O4345" s="219"/>
      <c r="P4345" s="219"/>
      <c r="Q4345" s="219"/>
      <c r="R4345" s="219"/>
      <c r="S4345" s="219"/>
      <c r="T4345" s="220"/>
      <c r="AT4345" s="221" t="s">
        <v>272</v>
      </c>
      <c r="AU4345" s="221" t="s">
        <v>91</v>
      </c>
      <c r="AV4345" s="13" t="s">
        <v>89</v>
      </c>
      <c r="AW4345" s="13" t="s">
        <v>38</v>
      </c>
      <c r="AX4345" s="13" t="s">
        <v>82</v>
      </c>
      <c r="AY4345" s="221" t="s">
        <v>262</v>
      </c>
    </row>
    <row r="4346" spans="1:65" s="15" customFormat="1" ht="10">
      <c r="B4346" s="233"/>
      <c r="C4346" s="234"/>
      <c r="D4346" s="208" t="s">
        <v>272</v>
      </c>
      <c r="E4346" s="235" t="s">
        <v>44</v>
      </c>
      <c r="F4346" s="236" t="s">
        <v>2173</v>
      </c>
      <c r="G4346" s="234"/>
      <c r="H4346" s="237">
        <v>3.4</v>
      </c>
      <c r="I4346" s="238"/>
      <c r="J4346" s="234"/>
      <c r="K4346" s="234"/>
      <c r="L4346" s="239"/>
      <c r="M4346" s="240"/>
      <c r="N4346" s="241"/>
      <c r="O4346" s="241"/>
      <c r="P4346" s="241"/>
      <c r="Q4346" s="241"/>
      <c r="R4346" s="241"/>
      <c r="S4346" s="241"/>
      <c r="T4346" s="242"/>
      <c r="AT4346" s="243" t="s">
        <v>272</v>
      </c>
      <c r="AU4346" s="243" t="s">
        <v>91</v>
      </c>
      <c r="AV4346" s="15" t="s">
        <v>91</v>
      </c>
      <c r="AW4346" s="15" t="s">
        <v>38</v>
      </c>
      <c r="AX4346" s="15" t="s">
        <v>82</v>
      </c>
      <c r="AY4346" s="243" t="s">
        <v>262</v>
      </c>
    </row>
    <row r="4347" spans="1:65" s="16" customFormat="1" ht="10">
      <c r="B4347" s="244"/>
      <c r="C4347" s="245"/>
      <c r="D4347" s="208" t="s">
        <v>272</v>
      </c>
      <c r="E4347" s="246" t="s">
        <v>44</v>
      </c>
      <c r="F4347" s="247" t="s">
        <v>291</v>
      </c>
      <c r="G4347" s="245"/>
      <c r="H4347" s="248">
        <v>22.52</v>
      </c>
      <c r="I4347" s="249"/>
      <c r="J4347" s="245"/>
      <c r="K4347" s="245"/>
      <c r="L4347" s="250"/>
      <c r="M4347" s="251"/>
      <c r="N4347" s="252"/>
      <c r="O4347" s="252"/>
      <c r="P4347" s="252"/>
      <c r="Q4347" s="252"/>
      <c r="R4347" s="252"/>
      <c r="S4347" s="252"/>
      <c r="T4347" s="253"/>
      <c r="AT4347" s="254" t="s">
        <v>272</v>
      </c>
      <c r="AU4347" s="254" t="s">
        <v>91</v>
      </c>
      <c r="AV4347" s="16" t="s">
        <v>104</v>
      </c>
      <c r="AW4347" s="16" t="s">
        <v>38</v>
      </c>
      <c r="AX4347" s="16" t="s">
        <v>89</v>
      </c>
      <c r="AY4347" s="254" t="s">
        <v>262</v>
      </c>
    </row>
    <row r="4348" spans="1:65" s="2" customFormat="1" ht="21.75" customHeight="1">
      <c r="A4348" s="37"/>
      <c r="B4348" s="38"/>
      <c r="C4348" s="195" t="s">
        <v>2174</v>
      </c>
      <c r="D4348" s="195" t="s">
        <v>264</v>
      </c>
      <c r="E4348" s="196" t="s">
        <v>2175</v>
      </c>
      <c r="F4348" s="197" t="s">
        <v>2176</v>
      </c>
      <c r="G4348" s="198" t="s">
        <v>590</v>
      </c>
      <c r="H4348" s="199">
        <v>87.7</v>
      </c>
      <c r="I4348" s="200"/>
      <c r="J4348" s="201">
        <f>ROUND(I4348*H4348,2)</f>
        <v>0</v>
      </c>
      <c r="K4348" s="197" t="s">
        <v>268</v>
      </c>
      <c r="L4348" s="42"/>
      <c r="M4348" s="202" t="s">
        <v>44</v>
      </c>
      <c r="N4348" s="203" t="s">
        <v>53</v>
      </c>
      <c r="O4348" s="67"/>
      <c r="P4348" s="204">
        <f>O4348*H4348</f>
        <v>0</v>
      </c>
      <c r="Q4348" s="204">
        <v>9.1E-4</v>
      </c>
      <c r="R4348" s="204">
        <f>Q4348*H4348</f>
        <v>7.9807000000000003E-2</v>
      </c>
      <c r="S4348" s="204">
        <v>0</v>
      </c>
      <c r="T4348" s="205">
        <f>S4348*H4348</f>
        <v>0</v>
      </c>
      <c r="U4348" s="37"/>
      <c r="V4348" s="37"/>
      <c r="W4348" s="37"/>
      <c r="X4348" s="37"/>
      <c r="Y4348" s="37"/>
      <c r="Z4348" s="37"/>
      <c r="AA4348" s="37"/>
      <c r="AB4348" s="37"/>
      <c r="AC4348" s="37"/>
      <c r="AD4348" s="37"/>
      <c r="AE4348" s="37"/>
      <c r="AR4348" s="206" t="s">
        <v>442</v>
      </c>
      <c r="AT4348" s="206" t="s">
        <v>264</v>
      </c>
      <c r="AU4348" s="206" t="s">
        <v>91</v>
      </c>
      <c r="AY4348" s="19" t="s">
        <v>262</v>
      </c>
      <c r="BE4348" s="207">
        <f>IF(N4348="základní",J4348,0)</f>
        <v>0</v>
      </c>
      <c r="BF4348" s="207">
        <f>IF(N4348="snížená",J4348,0)</f>
        <v>0</v>
      </c>
      <c r="BG4348" s="207">
        <f>IF(N4348="zákl. přenesená",J4348,0)</f>
        <v>0</v>
      </c>
      <c r="BH4348" s="207">
        <f>IF(N4348="sníž. přenesená",J4348,0)</f>
        <v>0</v>
      </c>
      <c r="BI4348" s="207">
        <f>IF(N4348="nulová",J4348,0)</f>
        <v>0</v>
      </c>
      <c r="BJ4348" s="19" t="s">
        <v>89</v>
      </c>
      <c r="BK4348" s="207">
        <f>ROUND(I4348*H4348,2)</f>
        <v>0</v>
      </c>
      <c r="BL4348" s="19" t="s">
        <v>442</v>
      </c>
      <c r="BM4348" s="206" t="s">
        <v>2177</v>
      </c>
    </row>
    <row r="4349" spans="1:65" s="2" customFormat="1" ht="90">
      <c r="A4349" s="37"/>
      <c r="B4349" s="38"/>
      <c r="C4349" s="39"/>
      <c r="D4349" s="208" t="s">
        <v>270</v>
      </c>
      <c r="E4349" s="39"/>
      <c r="F4349" s="209" t="s">
        <v>2096</v>
      </c>
      <c r="G4349" s="39"/>
      <c r="H4349" s="39"/>
      <c r="I4349" s="118"/>
      <c r="J4349" s="39"/>
      <c r="K4349" s="39"/>
      <c r="L4349" s="42"/>
      <c r="M4349" s="210"/>
      <c r="N4349" s="211"/>
      <c r="O4349" s="67"/>
      <c r="P4349" s="67"/>
      <c r="Q4349" s="67"/>
      <c r="R4349" s="67"/>
      <c r="S4349" s="67"/>
      <c r="T4349" s="68"/>
      <c r="U4349" s="37"/>
      <c r="V4349" s="37"/>
      <c r="W4349" s="37"/>
      <c r="X4349" s="37"/>
      <c r="Y4349" s="37"/>
      <c r="Z4349" s="37"/>
      <c r="AA4349" s="37"/>
      <c r="AB4349" s="37"/>
      <c r="AC4349" s="37"/>
      <c r="AD4349" s="37"/>
      <c r="AE4349" s="37"/>
      <c r="AT4349" s="19" t="s">
        <v>270</v>
      </c>
      <c r="AU4349" s="19" t="s">
        <v>91</v>
      </c>
    </row>
    <row r="4350" spans="1:65" s="13" customFormat="1" ht="10">
      <c r="B4350" s="212"/>
      <c r="C4350" s="213"/>
      <c r="D4350" s="208" t="s">
        <v>272</v>
      </c>
      <c r="E4350" s="214" t="s">
        <v>44</v>
      </c>
      <c r="F4350" s="215" t="s">
        <v>558</v>
      </c>
      <c r="G4350" s="213"/>
      <c r="H4350" s="214" t="s">
        <v>44</v>
      </c>
      <c r="I4350" s="216"/>
      <c r="J4350" s="213"/>
      <c r="K4350" s="213"/>
      <c r="L4350" s="217"/>
      <c r="M4350" s="218"/>
      <c r="N4350" s="219"/>
      <c r="O4350" s="219"/>
      <c r="P4350" s="219"/>
      <c r="Q4350" s="219"/>
      <c r="R4350" s="219"/>
      <c r="S4350" s="219"/>
      <c r="T4350" s="220"/>
      <c r="AT4350" s="221" t="s">
        <v>272</v>
      </c>
      <c r="AU4350" s="221" t="s">
        <v>91</v>
      </c>
      <c r="AV4350" s="13" t="s">
        <v>89</v>
      </c>
      <c r="AW4350" s="13" t="s">
        <v>38</v>
      </c>
      <c r="AX4350" s="13" t="s">
        <v>82</v>
      </c>
      <c r="AY4350" s="221" t="s">
        <v>262</v>
      </c>
    </row>
    <row r="4351" spans="1:65" s="15" customFormat="1" ht="10">
      <c r="B4351" s="233"/>
      <c r="C4351" s="234"/>
      <c r="D4351" s="208" t="s">
        <v>272</v>
      </c>
      <c r="E4351" s="235" t="s">
        <v>44</v>
      </c>
      <c r="F4351" s="236" t="s">
        <v>2178</v>
      </c>
      <c r="G4351" s="234"/>
      <c r="H4351" s="237">
        <v>33.299999999999997</v>
      </c>
      <c r="I4351" s="238"/>
      <c r="J4351" s="234"/>
      <c r="K4351" s="234"/>
      <c r="L4351" s="239"/>
      <c r="M4351" s="240"/>
      <c r="N4351" s="241"/>
      <c r="O4351" s="241"/>
      <c r="P4351" s="241"/>
      <c r="Q4351" s="241"/>
      <c r="R4351" s="241"/>
      <c r="S4351" s="241"/>
      <c r="T4351" s="242"/>
      <c r="AT4351" s="243" t="s">
        <v>272</v>
      </c>
      <c r="AU4351" s="243" t="s">
        <v>91</v>
      </c>
      <c r="AV4351" s="15" t="s">
        <v>91</v>
      </c>
      <c r="AW4351" s="15" t="s">
        <v>38</v>
      </c>
      <c r="AX4351" s="15" t="s">
        <v>82</v>
      </c>
      <c r="AY4351" s="243" t="s">
        <v>262</v>
      </c>
    </row>
    <row r="4352" spans="1:65" s="15" customFormat="1" ht="10">
      <c r="B4352" s="233"/>
      <c r="C4352" s="234"/>
      <c r="D4352" s="208" t="s">
        <v>272</v>
      </c>
      <c r="E4352" s="235" t="s">
        <v>44</v>
      </c>
      <c r="F4352" s="236" t="s">
        <v>2179</v>
      </c>
      <c r="G4352" s="234"/>
      <c r="H4352" s="237">
        <v>7.56</v>
      </c>
      <c r="I4352" s="238"/>
      <c r="J4352" s="234"/>
      <c r="K4352" s="234"/>
      <c r="L4352" s="239"/>
      <c r="M4352" s="240"/>
      <c r="N4352" s="241"/>
      <c r="O4352" s="241"/>
      <c r="P4352" s="241"/>
      <c r="Q4352" s="241"/>
      <c r="R4352" s="241"/>
      <c r="S4352" s="241"/>
      <c r="T4352" s="242"/>
      <c r="AT4352" s="243" t="s">
        <v>272</v>
      </c>
      <c r="AU4352" s="243" t="s">
        <v>91</v>
      </c>
      <c r="AV4352" s="15" t="s">
        <v>91</v>
      </c>
      <c r="AW4352" s="15" t="s">
        <v>38</v>
      </c>
      <c r="AX4352" s="15" t="s">
        <v>82</v>
      </c>
      <c r="AY4352" s="243" t="s">
        <v>262</v>
      </c>
    </row>
    <row r="4353" spans="1:65" s="13" customFormat="1" ht="10">
      <c r="B4353" s="212"/>
      <c r="C4353" s="213"/>
      <c r="D4353" s="208" t="s">
        <v>272</v>
      </c>
      <c r="E4353" s="214" t="s">
        <v>44</v>
      </c>
      <c r="F4353" s="215" t="s">
        <v>570</v>
      </c>
      <c r="G4353" s="213"/>
      <c r="H4353" s="214" t="s">
        <v>44</v>
      </c>
      <c r="I4353" s="216"/>
      <c r="J4353" s="213"/>
      <c r="K4353" s="213"/>
      <c r="L4353" s="217"/>
      <c r="M4353" s="218"/>
      <c r="N4353" s="219"/>
      <c r="O4353" s="219"/>
      <c r="P4353" s="219"/>
      <c r="Q4353" s="219"/>
      <c r="R4353" s="219"/>
      <c r="S4353" s="219"/>
      <c r="T4353" s="220"/>
      <c r="AT4353" s="221" t="s">
        <v>272</v>
      </c>
      <c r="AU4353" s="221" t="s">
        <v>91</v>
      </c>
      <c r="AV4353" s="13" t="s">
        <v>89</v>
      </c>
      <c r="AW4353" s="13" t="s">
        <v>38</v>
      </c>
      <c r="AX4353" s="13" t="s">
        <v>82</v>
      </c>
      <c r="AY4353" s="221" t="s">
        <v>262</v>
      </c>
    </row>
    <row r="4354" spans="1:65" s="15" customFormat="1" ht="10">
      <c r="B4354" s="233"/>
      <c r="C4354" s="234"/>
      <c r="D4354" s="208" t="s">
        <v>272</v>
      </c>
      <c r="E4354" s="235" t="s">
        <v>44</v>
      </c>
      <c r="F4354" s="236" t="s">
        <v>2180</v>
      </c>
      <c r="G4354" s="234"/>
      <c r="H4354" s="237">
        <v>12.92</v>
      </c>
      <c r="I4354" s="238"/>
      <c r="J4354" s="234"/>
      <c r="K4354" s="234"/>
      <c r="L4354" s="239"/>
      <c r="M4354" s="240"/>
      <c r="N4354" s="241"/>
      <c r="O4354" s="241"/>
      <c r="P4354" s="241"/>
      <c r="Q4354" s="241"/>
      <c r="R4354" s="241"/>
      <c r="S4354" s="241"/>
      <c r="T4354" s="242"/>
      <c r="AT4354" s="243" t="s">
        <v>272</v>
      </c>
      <c r="AU4354" s="243" t="s">
        <v>91</v>
      </c>
      <c r="AV4354" s="15" t="s">
        <v>91</v>
      </c>
      <c r="AW4354" s="15" t="s">
        <v>38</v>
      </c>
      <c r="AX4354" s="15" t="s">
        <v>82</v>
      </c>
      <c r="AY4354" s="243" t="s">
        <v>262</v>
      </c>
    </row>
    <row r="4355" spans="1:65" s="13" customFormat="1" ht="10">
      <c r="B4355" s="212"/>
      <c r="C4355" s="213"/>
      <c r="D4355" s="208" t="s">
        <v>272</v>
      </c>
      <c r="E4355" s="214" t="s">
        <v>44</v>
      </c>
      <c r="F4355" s="215" t="s">
        <v>575</v>
      </c>
      <c r="G4355" s="213"/>
      <c r="H4355" s="214" t="s">
        <v>44</v>
      </c>
      <c r="I4355" s="216"/>
      <c r="J4355" s="213"/>
      <c r="K4355" s="213"/>
      <c r="L4355" s="217"/>
      <c r="M4355" s="218"/>
      <c r="N4355" s="219"/>
      <c r="O4355" s="219"/>
      <c r="P4355" s="219"/>
      <c r="Q4355" s="219"/>
      <c r="R4355" s="219"/>
      <c r="S4355" s="219"/>
      <c r="T4355" s="220"/>
      <c r="AT4355" s="221" t="s">
        <v>272</v>
      </c>
      <c r="AU4355" s="221" t="s">
        <v>91</v>
      </c>
      <c r="AV4355" s="13" t="s">
        <v>89</v>
      </c>
      <c r="AW4355" s="13" t="s">
        <v>38</v>
      </c>
      <c r="AX4355" s="13" t="s">
        <v>82</v>
      </c>
      <c r="AY4355" s="221" t="s">
        <v>262</v>
      </c>
    </row>
    <row r="4356" spans="1:65" s="15" customFormat="1" ht="10">
      <c r="B4356" s="233"/>
      <c r="C4356" s="234"/>
      <c r="D4356" s="208" t="s">
        <v>272</v>
      </c>
      <c r="E4356" s="235" t="s">
        <v>44</v>
      </c>
      <c r="F4356" s="236" t="s">
        <v>2180</v>
      </c>
      <c r="G4356" s="234"/>
      <c r="H4356" s="237">
        <v>12.92</v>
      </c>
      <c r="I4356" s="238"/>
      <c r="J4356" s="234"/>
      <c r="K4356" s="234"/>
      <c r="L4356" s="239"/>
      <c r="M4356" s="240"/>
      <c r="N4356" s="241"/>
      <c r="O4356" s="241"/>
      <c r="P4356" s="241"/>
      <c r="Q4356" s="241"/>
      <c r="R4356" s="241"/>
      <c r="S4356" s="241"/>
      <c r="T4356" s="242"/>
      <c r="AT4356" s="243" t="s">
        <v>272</v>
      </c>
      <c r="AU4356" s="243" t="s">
        <v>91</v>
      </c>
      <c r="AV4356" s="15" t="s">
        <v>91</v>
      </c>
      <c r="AW4356" s="15" t="s">
        <v>38</v>
      </c>
      <c r="AX4356" s="15" t="s">
        <v>82</v>
      </c>
      <c r="AY4356" s="243" t="s">
        <v>262</v>
      </c>
    </row>
    <row r="4357" spans="1:65" s="13" customFormat="1" ht="10">
      <c r="B4357" s="212"/>
      <c r="C4357" s="213"/>
      <c r="D4357" s="208" t="s">
        <v>272</v>
      </c>
      <c r="E4357" s="214" t="s">
        <v>44</v>
      </c>
      <c r="F4357" s="215" t="s">
        <v>576</v>
      </c>
      <c r="G4357" s="213"/>
      <c r="H4357" s="214" t="s">
        <v>44</v>
      </c>
      <c r="I4357" s="216"/>
      <c r="J4357" s="213"/>
      <c r="K4357" s="213"/>
      <c r="L4357" s="217"/>
      <c r="M4357" s="218"/>
      <c r="N4357" s="219"/>
      <c r="O4357" s="219"/>
      <c r="P4357" s="219"/>
      <c r="Q4357" s="219"/>
      <c r="R4357" s="219"/>
      <c r="S4357" s="219"/>
      <c r="T4357" s="220"/>
      <c r="AT4357" s="221" t="s">
        <v>272</v>
      </c>
      <c r="AU4357" s="221" t="s">
        <v>91</v>
      </c>
      <c r="AV4357" s="13" t="s">
        <v>89</v>
      </c>
      <c r="AW4357" s="13" t="s">
        <v>38</v>
      </c>
      <c r="AX4357" s="13" t="s">
        <v>82</v>
      </c>
      <c r="AY4357" s="221" t="s">
        <v>262</v>
      </c>
    </row>
    <row r="4358" spans="1:65" s="15" customFormat="1" ht="10">
      <c r="B4358" s="233"/>
      <c r="C4358" s="234"/>
      <c r="D4358" s="208" t="s">
        <v>272</v>
      </c>
      <c r="E4358" s="235" t="s">
        <v>44</v>
      </c>
      <c r="F4358" s="236" t="s">
        <v>2181</v>
      </c>
      <c r="G4358" s="234"/>
      <c r="H4358" s="237">
        <v>21</v>
      </c>
      <c r="I4358" s="238"/>
      <c r="J4358" s="234"/>
      <c r="K4358" s="234"/>
      <c r="L4358" s="239"/>
      <c r="M4358" s="240"/>
      <c r="N4358" s="241"/>
      <c r="O4358" s="241"/>
      <c r="P4358" s="241"/>
      <c r="Q4358" s="241"/>
      <c r="R4358" s="241"/>
      <c r="S4358" s="241"/>
      <c r="T4358" s="242"/>
      <c r="AT4358" s="243" t="s">
        <v>272</v>
      </c>
      <c r="AU4358" s="243" t="s">
        <v>91</v>
      </c>
      <c r="AV4358" s="15" t="s">
        <v>91</v>
      </c>
      <c r="AW4358" s="15" t="s">
        <v>38</v>
      </c>
      <c r="AX4358" s="15" t="s">
        <v>82</v>
      </c>
      <c r="AY4358" s="243" t="s">
        <v>262</v>
      </c>
    </row>
    <row r="4359" spans="1:65" s="13" customFormat="1" ht="10">
      <c r="B4359" s="212"/>
      <c r="C4359" s="213"/>
      <c r="D4359" s="208" t="s">
        <v>272</v>
      </c>
      <c r="E4359" s="214" t="s">
        <v>44</v>
      </c>
      <c r="F4359" s="215" t="s">
        <v>1529</v>
      </c>
      <c r="G4359" s="213"/>
      <c r="H4359" s="214" t="s">
        <v>44</v>
      </c>
      <c r="I4359" s="216"/>
      <c r="J4359" s="213"/>
      <c r="K4359" s="213"/>
      <c r="L4359" s="217"/>
      <c r="M4359" s="218"/>
      <c r="N4359" s="219"/>
      <c r="O4359" s="219"/>
      <c r="P4359" s="219"/>
      <c r="Q4359" s="219"/>
      <c r="R4359" s="219"/>
      <c r="S4359" s="219"/>
      <c r="T4359" s="220"/>
      <c r="AT4359" s="221" t="s">
        <v>272</v>
      </c>
      <c r="AU4359" s="221" t="s">
        <v>91</v>
      </c>
      <c r="AV4359" s="13" t="s">
        <v>89</v>
      </c>
      <c r="AW4359" s="13" t="s">
        <v>38</v>
      </c>
      <c r="AX4359" s="13" t="s">
        <v>82</v>
      </c>
      <c r="AY4359" s="221" t="s">
        <v>262</v>
      </c>
    </row>
    <row r="4360" spans="1:65" s="16" customFormat="1" ht="10">
      <c r="B4360" s="244"/>
      <c r="C4360" s="245"/>
      <c r="D4360" s="208" t="s">
        <v>272</v>
      </c>
      <c r="E4360" s="246" t="s">
        <v>44</v>
      </c>
      <c r="F4360" s="247" t="s">
        <v>291</v>
      </c>
      <c r="G4360" s="245"/>
      <c r="H4360" s="248">
        <v>87.7</v>
      </c>
      <c r="I4360" s="249"/>
      <c r="J4360" s="245"/>
      <c r="K4360" s="245"/>
      <c r="L4360" s="250"/>
      <c r="M4360" s="251"/>
      <c r="N4360" s="252"/>
      <c r="O4360" s="252"/>
      <c r="P4360" s="252"/>
      <c r="Q4360" s="252"/>
      <c r="R4360" s="252"/>
      <c r="S4360" s="252"/>
      <c r="T4360" s="253"/>
      <c r="AT4360" s="254" t="s">
        <v>272</v>
      </c>
      <c r="AU4360" s="254" t="s">
        <v>91</v>
      </c>
      <c r="AV4360" s="16" t="s">
        <v>104</v>
      </c>
      <c r="AW4360" s="16" t="s">
        <v>38</v>
      </c>
      <c r="AX4360" s="16" t="s">
        <v>89</v>
      </c>
      <c r="AY4360" s="254" t="s">
        <v>262</v>
      </c>
    </row>
    <row r="4361" spans="1:65" s="2" customFormat="1" ht="21.75" customHeight="1">
      <c r="A4361" s="37"/>
      <c r="B4361" s="38"/>
      <c r="C4361" s="195" t="s">
        <v>2182</v>
      </c>
      <c r="D4361" s="195" t="s">
        <v>264</v>
      </c>
      <c r="E4361" s="196" t="s">
        <v>2183</v>
      </c>
      <c r="F4361" s="197" t="s">
        <v>2184</v>
      </c>
      <c r="G4361" s="198" t="s">
        <v>342</v>
      </c>
      <c r="H4361" s="199">
        <v>1808.8330000000001</v>
      </c>
      <c r="I4361" s="200"/>
      <c r="J4361" s="201">
        <f>ROUND(I4361*H4361,2)</f>
        <v>0</v>
      </c>
      <c r="K4361" s="197" t="s">
        <v>268</v>
      </c>
      <c r="L4361" s="42"/>
      <c r="M4361" s="202" t="s">
        <v>44</v>
      </c>
      <c r="N4361" s="203" t="s">
        <v>53</v>
      </c>
      <c r="O4361" s="67"/>
      <c r="P4361" s="204">
        <f>O4361*H4361</f>
        <v>0</v>
      </c>
      <c r="Q4361" s="204">
        <v>2.0000000000000001E-4</v>
      </c>
      <c r="R4361" s="204">
        <f>Q4361*H4361</f>
        <v>0.36176660000000005</v>
      </c>
      <c r="S4361" s="204">
        <v>0</v>
      </c>
      <c r="T4361" s="205">
        <f>S4361*H4361</f>
        <v>0</v>
      </c>
      <c r="U4361" s="37"/>
      <c r="V4361" s="37"/>
      <c r="W4361" s="37"/>
      <c r="X4361" s="37"/>
      <c r="Y4361" s="37"/>
      <c r="Z4361" s="37"/>
      <c r="AA4361" s="37"/>
      <c r="AB4361" s="37"/>
      <c r="AC4361" s="37"/>
      <c r="AD4361" s="37"/>
      <c r="AE4361" s="37"/>
      <c r="AR4361" s="206" t="s">
        <v>442</v>
      </c>
      <c r="AT4361" s="206" t="s">
        <v>264</v>
      </c>
      <c r="AU4361" s="206" t="s">
        <v>91</v>
      </c>
      <c r="AY4361" s="19" t="s">
        <v>262</v>
      </c>
      <c r="BE4361" s="207">
        <f>IF(N4361="základní",J4361,0)</f>
        <v>0</v>
      </c>
      <c r="BF4361" s="207">
        <f>IF(N4361="snížená",J4361,0)</f>
        <v>0</v>
      </c>
      <c r="BG4361" s="207">
        <f>IF(N4361="zákl. přenesená",J4361,0)</f>
        <v>0</v>
      </c>
      <c r="BH4361" s="207">
        <f>IF(N4361="sníž. přenesená",J4361,0)</f>
        <v>0</v>
      </c>
      <c r="BI4361" s="207">
        <f>IF(N4361="nulová",J4361,0)</f>
        <v>0</v>
      </c>
      <c r="BJ4361" s="19" t="s">
        <v>89</v>
      </c>
      <c r="BK4361" s="207">
        <f>ROUND(I4361*H4361,2)</f>
        <v>0</v>
      </c>
      <c r="BL4361" s="19" t="s">
        <v>442</v>
      </c>
      <c r="BM4361" s="206" t="s">
        <v>2185</v>
      </c>
    </row>
    <row r="4362" spans="1:65" s="2" customFormat="1" ht="90">
      <c r="A4362" s="37"/>
      <c r="B4362" s="38"/>
      <c r="C4362" s="39"/>
      <c r="D4362" s="208" t="s">
        <v>270</v>
      </c>
      <c r="E4362" s="39"/>
      <c r="F4362" s="209" t="s">
        <v>2096</v>
      </c>
      <c r="G4362" s="39"/>
      <c r="H4362" s="39"/>
      <c r="I4362" s="118"/>
      <c r="J4362" s="39"/>
      <c r="K4362" s="39"/>
      <c r="L4362" s="42"/>
      <c r="M4362" s="210"/>
      <c r="N4362" s="211"/>
      <c r="O4362" s="67"/>
      <c r="P4362" s="67"/>
      <c r="Q4362" s="67"/>
      <c r="R4362" s="67"/>
      <c r="S4362" s="67"/>
      <c r="T4362" s="68"/>
      <c r="U4362" s="37"/>
      <c r="V4362" s="37"/>
      <c r="W4362" s="37"/>
      <c r="X4362" s="37"/>
      <c r="Y4362" s="37"/>
      <c r="Z4362" s="37"/>
      <c r="AA4362" s="37"/>
      <c r="AB4362" s="37"/>
      <c r="AC4362" s="37"/>
      <c r="AD4362" s="37"/>
      <c r="AE4362" s="37"/>
      <c r="AT4362" s="19" t="s">
        <v>270</v>
      </c>
      <c r="AU4362" s="19" t="s">
        <v>91</v>
      </c>
    </row>
    <row r="4363" spans="1:65" s="13" customFormat="1" ht="10">
      <c r="B4363" s="212"/>
      <c r="C4363" s="213"/>
      <c r="D4363" s="208" t="s">
        <v>272</v>
      </c>
      <c r="E4363" s="214" t="s">
        <v>44</v>
      </c>
      <c r="F4363" s="215" t="s">
        <v>2097</v>
      </c>
      <c r="G4363" s="213"/>
      <c r="H4363" s="214" t="s">
        <v>44</v>
      </c>
      <c r="I4363" s="216"/>
      <c r="J4363" s="213"/>
      <c r="K4363" s="213"/>
      <c r="L4363" s="217"/>
      <c r="M4363" s="218"/>
      <c r="N4363" s="219"/>
      <c r="O4363" s="219"/>
      <c r="P4363" s="219"/>
      <c r="Q4363" s="219"/>
      <c r="R4363" s="219"/>
      <c r="S4363" s="219"/>
      <c r="T4363" s="220"/>
      <c r="AT4363" s="221" t="s">
        <v>272</v>
      </c>
      <c r="AU4363" s="221" t="s">
        <v>91</v>
      </c>
      <c r="AV4363" s="13" t="s">
        <v>89</v>
      </c>
      <c r="AW4363" s="13" t="s">
        <v>38</v>
      </c>
      <c r="AX4363" s="13" t="s">
        <v>82</v>
      </c>
      <c r="AY4363" s="221" t="s">
        <v>262</v>
      </c>
    </row>
    <row r="4364" spans="1:65" s="15" customFormat="1" ht="10">
      <c r="B4364" s="233"/>
      <c r="C4364" s="234"/>
      <c r="D4364" s="208" t="s">
        <v>272</v>
      </c>
      <c r="E4364" s="235" t="s">
        <v>44</v>
      </c>
      <c r="F4364" s="236" t="s">
        <v>2186</v>
      </c>
      <c r="G4364" s="234"/>
      <c r="H4364" s="237">
        <v>13.32</v>
      </c>
      <c r="I4364" s="238"/>
      <c r="J4364" s="234"/>
      <c r="K4364" s="234"/>
      <c r="L4364" s="239"/>
      <c r="M4364" s="240"/>
      <c r="N4364" s="241"/>
      <c r="O4364" s="241"/>
      <c r="P4364" s="241"/>
      <c r="Q4364" s="241"/>
      <c r="R4364" s="241"/>
      <c r="S4364" s="241"/>
      <c r="T4364" s="242"/>
      <c r="AT4364" s="243" t="s">
        <v>272</v>
      </c>
      <c r="AU4364" s="243" t="s">
        <v>91</v>
      </c>
      <c r="AV4364" s="15" t="s">
        <v>91</v>
      </c>
      <c r="AW4364" s="15" t="s">
        <v>38</v>
      </c>
      <c r="AX4364" s="15" t="s">
        <v>82</v>
      </c>
      <c r="AY4364" s="243" t="s">
        <v>262</v>
      </c>
    </row>
    <row r="4365" spans="1:65" s="13" customFormat="1" ht="10">
      <c r="B4365" s="212"/>
      <c r="C4365" s="213"/>
      <c r="D4365" s="208" t="s">
        <v>272</v>
      </c>
      <c r="E4365" s="214" t="s">
        <v>44</v>
      </c>
      <c r="F4365" s="215" t="s">
        <v>2103</v>
      </c>
      <c r="G4365" s="213"/>
      <c r="H4365" s="214" t="s">
        <v>44</v>
      </c>
      <c r="I4365" s="216"/>
      <c r="J4365" s="213"/>
      <c r="K4365" s="213"/>
      <c r="L4365" s="217"/>
      <c r="M4365" s="218"/>
      <c r="N4365" s="219"/>
      <c r="O4365" s="219"/>
      <c r="P4365" s="219"/>
      <c r="Q4365" s="219"/>
      <c r="R4365" s="219"/>
      <c r="S4365" s="219"/>
      <c r="T4365" s="220"/>
      <c r="AT4365" s="221" t="s">
        <v>272</v>
      </c>
      <c r="AU4365" s="221" t="s">
        <v>91</v>
      </c>
      <c r="AV4365" s="13" t="s">
        <v>89</v>
      </c>
      <c r="AW4365" s="13" t="s">
        <v>38</v>
      </c>
      <c r="AX4365" s="13" t="s">
        <v>82</v>
      </c>
      <c r="AY4365" s="221" t="s">
        <v>262</v>
      </c>
    </row>
    <row r="4366" spans="1:65" s="15" customFormat="1" ht="10">
      <c r="B4366" s="233"/>
      <c r="C4366" s="234"/>
      <c r="D4366" s="208" t="s">
        <v>272</v>
      </c>
      <c r="E4366" s="235" t="s">
        <v>44</v>
      </c>
      <c r="F4366" s="236" t="s">
        <v>2187</v>
      </c>
      <c r="G4366" s="234"/>
      <c r="H4366" s="237">
        <v>522.99099999999999</v>
      </c>
      <c r="I4366" s="238"/>
      <c r="J4366" s="234"/>
      <c r="K4366" s="234"/>
      <c r="L4366" s="239"/>
      <c r="M4366" s="240"/>
      <c r="N4366" s="241"/>
      <c r="O4366" s="241"/>
      <c r="P4366" s="241"/>
      <c r="Q4366" s="241"/>
      <c r="R4366" s="241"/>
      <c r="S4366" s="241"/>
      <c r="T4366" s="242"/>
      <c r="AT4366" s="243" t="s">
        <v>272</v>
      </c>
      <c r="AU4366" s="243" t="s">
        <v>91</v>
      </c>
      <c r="AV4366" s="15" t="s">
        <v>91</v>
      </c>
      <c r="AW4366" s="15" t="s">
        <v>38</v>
      </c>
      <c r="AX4366" s="15" t="s">
        <v>82</v>
      </c>
      <c r="AY4366" s="243" t="s">
        <v>262</v>
      </c>
    </row>
    <row r="4367" spans="1:65" s="13" customFormat="1" ht="10">
      <c r="B4367" s="212"/>
      <c r="C4367" s="213"/>
      <c r="D4367" s="208" t="s">
        <v>272</v>
      </c>
      <c r="E4367" s="214" t="s">
        <v>44</v>
      </c>
      <c r="F4367" s="215" t="s">
        <v>2118</v>
      </c>
      <c r="G4367" s="213"/>
      <c r="H4367" s="214" t="s">
        <v>44</v>
      </c>
      <c r="I4367" s="216"/>
      <c r="J4367" s="213"/>
      <c r="K4367" s="213"/>
      <c r="L4367" s="217"/>
      <c r="M4367" s="218"/>
      <c r="N4367" s="219"/>
      <c r="O4367" s="219"/>
      <c r="P4367" s="219"/>
      <c r="Q4367" s="219"/>
      <c r="R4367" s="219"/>
      <c r="S4367" s="219"/>
      <c r="T4367" s="220"/>
      <c r="AT4367" s="221" t="s">
        <v>272</v>
      </c>
      <c r="AU4367" s="221" t="s">
        <v>91</v>
      </c>
      <c r="AV4367" s="13" t="s">
        <v>89</v>
      </c>
      <c r="AW4367" s="13" t="s">
        <v>38</v>
      </c>
      <c r="AX4367" s="13" t="s">
        <v>82</v>
      </c>
      <c r="AY4367" s="221" t="s">
        <v>262</v>
      </c>
    </row>
    <row r="4368" spans="1:65" s="15" customFormat="1" ht="10">
      <c r="B4368" s="233"/>
      <c r="C4368" s="234"/>
      <c r="D4368" s="208" t="s">
        <v>272</v>
      </c>
      <c r="E4368" s="235" t="s">
        <v>44</v>
      </c>
      <c r="F4368" s="236" t="s">
        <v>2188</v>
      </c>
      <c r="G4368" s="234"/>
      <c r="H4368" s="237">
        <v>881.702</v>
      </c>
      <c r="I4368" s="238"/>
      <c r="J4368" s="234"/>
      <c r="K4368" s="234"/>
      <c r="L4368" s="239"/>
      <c r="M4368" s="240"/>
      <c r="N4368" s="241"/>
      <c r="O4368" s="241"/>
      <c r="P4368" s="241"/>
      <c r="Q4368" s="241"/>
      <c r="R4368" s="241"/>
      <c r="S4368" s="241"/>
      <c r="T4368" s="242"/>
      <c r="AT4368" s="243" t="s">
        <v>272</v>
      </c>
      <c r="AU4368" s="243" t="s">
        <v>91</v>
      </c>
      <c r="AV4368" s="15" t="s">
        <v>91</v>
      </c>
      <c r="AW4368" s="15" t="s">
        <v>38</v>
      </c>
      <c r="AX4368" s="15" t="s">
        <v>82</v>
      </c>
      <c r="AY4368" s="243" t="s">
        <v>262</v>
      </c>
    </row>
    <row r="4369" spans="1:65" s="13" customFormat="1" ht="10">
      <c r="B4369" s="212"/>
      <c r="C4369" s="213"/>
      <c r="D4369" s="208" t="s">
        <v>272</v>
      </c>
      <c r="E4369" s="214" t="s">
        <v>44</v>
      </c>
      <c r="F4369" s="215" t="s">
        <v>2128</v>
      </c>
      <c r="G4369" s="213"/>
      <c r="H4369" s="214" t="s">
        <v>44</v>
      </c>
      <c r="I4369" s="216"/>
      <c r="J4369" s="213"/>
      <c r="K4369" s="213"/>
      <c r="L4369" s="217"/>
      <c r="M4369" s="218"/>
      <c r="N4369" s="219"/>
      <c r="O4369" s="219"/>
      <c r="P4369" s="219"/>
      <c r="Q4369" s="219"/>
      <c r="R4369" s="219"/>
      <c r="S4369" s="219"/>
      <c r="T4369" s="220"/>
      <c r="AT4369" s="221" t="s">
        <v>272</v>
      </c>
      <c r="AU4369" s="221" t="s">
        <v>91</v>
      </c>
      <c r="AV4369" s="13" t="s">
        <v>89</v>
      </c>
      <c r="AW4369" s="13" t="s">
        <v>38</v>
      </c>
      <c r="AX4369" s="13" t="s">
        <v>82</v>
      </c>
      <c r="AY4369" s="221" t="s">
        <v>262</v>
      </c>
    </row>
    <row r="4370" spans="1:65" s="15" customFormat="1" ht="10">
      <c r="B4370" s="233"/>
      <c r="C4370" s="234"/>
      <c r="D4370" s="208" t="s">
        <v>272</v>
      </c>
      <c r="E4370" s="235" t="s">
        <v>44</v>
      </c>
      <c r="F4370" s="236" t="s">
        <v>2189</v>
      </c>
      <c r="G4370" s="234"/>
      <c r="H4370" s="237">
        <v>13.487</v>
      </c>
      <c r="I4370" s="238"/>
      <c r="J4370" s="234"/>
      <c r="K4370" s="234"/>
      <c r="L4370" s="239"/>
      <c r="M4370" s="240"/>
      <c r="N4370" s="241"/>
      <c r="O4370" s="241"/>
      <c r="P4370" s="241"/>
      <c r="Q4370" s="241"/>
      <c r="R4370" s="241"/>
      <c r="S4370" s="241"/>
      <c r="T4370" s="242"/>
      <c r="AT4370" s="243" t="s">
        <v>272</v>
      </c>
      <c r="AU4370" s="243" t="s">
        <v>91</v>
      </c>
      <c r="AV4370" s="15" t="s">
        <v>91</v>
      </c>
      <c r="AW4370" s="15" t="s">
        <v>38</v>
      </c>
      <c r="AX4370" s="15" t="s">
        <v>82</v>
      </c>
      <c r="AY4370" s="243" t="s">
        <v>262</v>
      </c>
    </row>
    <row r="4371" spans="1:65" s="13" customFormat="1" ht="10">
      <c r="B4371" s="212"/>
      <c r="C4371" s="213"/>
      <c r="D4371" s="208" t="s">
        <v>272</v>
      </c>
      <c r="E4371" s="214" t="s">
        <v>44</v>
      </c>
      <c r="F4371" s="215" t="s">
        <v>2134</v>
      </c>
      <c r="G4371" s="213"/>
      <c r="H4371" s="214" t="s">
        <v>44</v>
      </c>
      <c r="I4371" s="216"/>
      <c r="J4371" s="213"/>
      <c r="K4371" s="213"/>
      <c r="L4371" s="217"/>
      <c r="M4371" s="218"/>
      <c r="N4371" s="219"/>
      <c r="O4371" s="219"/>
      <c r="P4371" s="219"/>
      <c r="Q4371" s="219"/>
      <c r="R4371" s="219"/>
      <c r="S4371" s="219"/>
      <c r="T4371" s="220"/>
      <c r="AT4371" s="221" t="s">
        <v>272</v>
      </c>
      <c r="AU4371" s="221" t="s">
        <v>91</v>
      </c>
      <c r="AV4371" s="13" t="s">
        <v>89</v>
      </c>
      <c r="AW4371" s="13" t="s">
        <v>38</v>
      </c>
      <c r="AX4371" s="13" t="s">
        <v>82</v>
      </c>
      <c r="AY4371" s="221" t="s">
        <v>262</v>
      </c>
    </row>
    <row r="4372" spans="1:65" s="15" customFormat="1" ht="10">
      <c r="B4372" s="233"/>
      <c r="C4372" s="234"/>
      <c r="D4372" s="208" t="s">
        <v>272</v>
      </c>
      <c r="E4372" s="235" t="s">
        <v>44</v>
      </c>
      <c r="F4372" s="236" t="s">
        <v>2190</v>
      </c>
      <c r="G4372" s="234"/>
      <c r="H4372" s="237">
        <v>48.41</v>
      </c>
      <c r="I4372" s="238"/>
      <c r="J4372" s="234"/>
      <c r="K4372" s="234"/>
      <c r="L4372" s="239"/>
      <c r="M4372" s="240"/>
      <c r="N4372" s="241"/>
      <c r="O4372" s="241"/>
      <c r="P4372" s="241"/>
      <c r="Q4372" s="241"/>
      <c r="R4372" s="241"/>
      <c r="S4372" s="241"/>
      <c r="T4372" s="242"/>
      <c r="AT4372" s="243" t="s">
        <v>272</v>
      </c>
      <c r="AU4372" s="243" t="s">
        <v>91</v>
      </c>
      <c r="AV4372" s="15" t="s">
        <v>91</v>
      </c>
      <c r="AW4372" s="15" t="s">
        <v>38</v>
      </c>
      <c r="AX4372" s="15" t="s">
        <v>82</v>
      </c>
      <c r="AY4372" s="243" t="s">
        <v>262</v>
      </c>
    </row>
    <row r="4373" spans="1:65" s="13" customFormat="1" ht="10">
      <c r="B4373" s="212"/>
      <c r="C4373" s="213"/>
      <c r="D4373" s="208" t="s">
        <v>272</v>
      </c>
      <c r="E4373" s="214" t="s">
        <v>44</v>
      </c>
      <c r="F4373" s="215" t="s">
        <v>2141</v>
      </c>
      <c r="G4373" s="213"/>
      <c r="H4373" s="214" t="s">
        <v>44</v>
      </c>
      <c r="I4373" s="216"/>
      <c r="J4373" s="213"/>
      <c r="K4373" s="213"/>
      <c r="L4373" s="217"/>
      <c r="M4373" s="218"/>
      <c r="N4373" s="219"/>
      <c r="O4373" s="219"/>
      <c r="P4373" s="219"/>
      <c r="Q4373" s="219"/>
      <c r="R4373" s="219"/>
      <c r="S4373" s="219"/>
      <c r="T4373" s="220"/>
      <c r="AT4373" s="221" t="s">
        <v>272</v>
      </c>
      <c r="AU4373" s="221" t="s">
        <v>91</v>
      </c>
      <c r="AV4373" s="13" t="s">
        <v>89</v>
      </c>
      <c r="AW4373" s="13" t="s">
        <v>38</v>
      </c>
      <c r="AX4373" s="13" t="s">
        <v>82</v>
      </c>
      <c r="AY4373" s="221" t="s">
        <v>262</v>
      </c>
    </row>
    <row r="4374" spans="1:65" s="15" customFormat="1" ht="10">
      <c r="B4374" s="233"/>
      <c r="C4374" s="234"/>
      <c r="D4374" s="208" t="s">
        <v>272</v>
      </c>
      <c r="E4374" s="235" t="s">
        <v>44</v>
      </c>
      <c r="F4374" s="236" t="s">
        <v>2191</v>
      </c>
      <c r="G4374" s="234"/>
      <c r="H4374" s="237">
        <v>93.671999999999997</v>
      </c>
      <c r="I4374" s="238"/>
      <c r="J4374" s="234"/>
      <c r="K4374" s="234"/>
      <c r="L4374" s="239"/>
      <c r="M4374" s="240"/>
      <c r="N4374" s="241"/>
      <c r="O4374" s="241"/>
      <c r="P4374" s="241"/>
      <c r="Q4374" s="241"/>
      <c r="R4374" s="241"/>
      <c r="S4374" s="241"/>
      <c r="T4374" s="242"/>
      <c r="AT4374" s="243" t="s">
        <v>272</v>
      </c>
      <c r="AU4374" s="243" t="s">
        <v>91</v>
      </c>
      <c r="AV4374" s="15" t="s">
        <v>91</v>
      </c>
      <c r="AW4374" s="15" t="s">
        <v>38</v>
      </c>
      <c r="AX4374" s="15" t="s">
        <v>82</v>
      </c>
      <c r="AY4374" s="243" t="s">
        <v>262</v>
      </c>
    </row>
    <row r="4375" spans="1:65" s="13" customFormat="1" ht="10">
      <c r="B4375" s="212"/>
      <c r="C4375" s="213"/>
      <c r="D4375" s="208" t="s">
        <v>272</v>
      </c>
      <c r="E4375" s="214" t="s">
        <v>44</v>
      </c>
      <c r="F4375" s="215" t="s">
        <v>2147</v>
      </c>
      <c r="G4375" s="213"/>
      <c r="H4375" s="214" t="s">
        <v>44</v>
      </c>
      <c r="I4375" s="216"/>
      <c r="J4375" s="213"/>
      <c r="K4375" s="213"/>
      <c r="L4375" s="217"/>
      <c r="M4375" s="218"/>
      <c r="N4375" s="219"/>
      <c r="O4375" s="219"/>
      <c r="P4375" s="219"/>
      <c r="Q4375" s="219"/>
      <c r="R4375" s="219"/>
      <c r="S4375" s="219"/>
      <c r="T4375" s="220"/>
      <c r="AT4375" s="221" t="s">
        <v>272</v>
      </c>
      <c r="AU4375" s="221" t="s">
        <v>91</v>
      </c>
      <c r="AV4375" s="13" t="s">
        <v>89</v>
      </c>
      <c r="AW4375" s="13" t="s">
        <v>38</v>
      </c>
      <c r="AX4375" s="13" t="s">
        <v>82</v>
      </c>
      <c r="AY4375" s="221" t="s">
        <v>262</v>
      </c>
    </row>
    <row r="4376" spans="1:65" s="15" customFormat="1" ht="10">
      <c r="B4376" s="233"/>
      <c r="C4376" s="234"/>
      <c r="D4376" s="208" t="s">
        <v>272</v>
      </c>
      <c r="E4376" s="235" t="s">
        <v>44</v>
      </c>
      <c r="F4376" s="236" t="s">
        <v>2192</v>
      </c>
      <c r="G4376" s="234"/>
      <c r="H4376" s="237">
        <v>235.251</v>
      </c>
      <c r="I4376" s="238"/>
      <c r="J4376" s="234"/>
      <c r="K4376" s="234"/>
      <c r="L4376" s="239"/>
      <c r="M4376" s="240"/>
      <c r="N4376" s="241"/>
      <c r="O4376" s="241"/>
      <c r="P4376" s="241"/>
      <c r="Q4376" s="241"/>
      <c r="R4376" s="241"/>
      <c r="S4376" s="241"/>
      <c r="T4376" s="242"/>
      <c r="AT4376" s="243" t="s">
        <v>272</v>
      </c>
      <c r="AU4376" s="243" t="s">
        <v>91</v>
      </c>
      <c r="AV4376" s="15" t="s">
        <v>91</v>
      </c>
      <c r="AW4376" s="15" t="s">
        <v>38</v>
      </c>
      <c r="AX4376" s="15" t="s">
        <v>82</v>
      </c>
      <c r="AY4376" s="243" t="s">
        <v>262</v>
      </c>
    </row>
    <row r="4377" spans="1:65" s="16" customFormat="1" ht="10">
      <c r="B4377" s="244"/>
      <c r="C4377" s="245"/>
      <c r="D4377" s="208" t="s">
        <v>272</v>
      </c>
      <c r="E4377" s="246" t="s">
        <v>44</v>
      </c>
      <c r="F4377" s="247" t="s">
        <v>291</v>
      </c>
      <c r="G4377" s="245"/>
      <c r="H4377" s="248">
        <v>1808.8330000000001</v>
      </c>
      <c r="I4377" s="249"/>
      <c r="J4377" s="245"/>
      <c r="K4377" s="245"/>
      <c r="L4377" s="250"/>
      <c r="M4377" s="251"/>
      <c r="N4377" s="252"/>
      <c r="O4377" s="252"/>
      <c r="P4377" s="252"/>
      <c r="Q4377" s="252"/>
      <c r="R4377" s="252"/>
      <c r="S4377" s="252"/>
      <c r="T4377" s="253"/>
      <c r="AT4377" s="254" t="s">
        <v>272</v>
      </c>
      <c r="AU4377" s="254" t="s">
        <v>91</v>
      </c>
      <c r="AV4377" s="16" t="s">
        <v>104</v>
      </c>
      <c r="AW4377" s="16" t="s">
        <v>38</v>
      </c>
      <c r="AX4377" s="16" t="s">
        <v>89</v>
      </c>
      <c r="AY4377" s="254" t="s">
        <v>262</v>
      </c>
    </row>
    <row r="4378" spans="1:65" s="2" customFormat="1" ht="21.75" customHeight="1">
      <c r="A4378" s="37"/>
      <c r="B4378" s="38"/>
      <c r="C4378" s="195" t="s">
        <v>2193</v>
      </c>
      <c r="D4378" s="195" t="s">
        <v>264</v>
      </c>
      <c r="E4378" s="196" t="s">
        <v>2194</v>
      </c>
      <c r="F4378" s="197" t="s">
        <v>2195</v>
      </c>
      <c r="G4378" s="198" t="s">
        <v>342</v>
      </c>
      <c r="H4378" s="199">
        <v>295.37200000000001</v>
      </c>
      <c r="I4378" s="200"/>
      <c r="J4378" s="201">
        <f>ROUND(I4378*H4378,2)</f>
        <v>0</v>
      </c>
      <c r="K4378" s="197" t="s">
        <v>268</v>
      </c>
      <c r="L4378" s="42"/>
      <c r="M4378" s="202" t="s">
        <v>44</v>
      </c>
      <c r="N4378" s="203" t="s">
        <v>53</v>
      </c>
      <c r="O4378" s="67"/>
      <c r="P4378" s="204">
        <f>O4378*H4378</f>
        <v>0</v>
      </c>
      <c r="Q4378" s="204">
        <v>0</v>
      </c>
      <c r="R4378" s="204">
        <f>Q4378*H4378</f>
        <v>0</v>
      </c>
      <c r="S4378" s="204">
        <v>0</v>
      </c>
      <c r="T4378" s="205">
        <f>S4378*H4378</f>
        <v>0</v>
      </c>
      <c r="U4378" s="37"/>
      <c r="V4378" s="37"/>
      <c r="W4378" s="37"/>
      <c r="X4378" s="37"/>
      <c r="Y4378" s="37"/>
      <c r="Z4378" s="37"/>
      <c r="AA4378" s="37"/>
      <c r="AB4378" s="37"/>
      <c r="AC4378" s="37"/>
      <c r="AD4378" s="37"/>
      <c r="AE4378" s="37"/>
      <c r="AR4378" s="206" t="s">
        <v>442</v>
      </c>
      <c r="AT4378" s="206" t="s">
        <v>264</v>
      </c>
      <c r="AU4378" s="206" t="s">
        <v>91</v>
      </c>
      <c r="AY4378" s="19" t="s">
        <v>262</v>
      </c>
      <c r="BE4378" s="207">
        <f>IF(N4378="základní",J4378,0)</f>
        <v>0</v>
      </c>
      <c r="BF4378" s="207">
        <f>IF(N4378="snížená",J4378,0)</f>
        <v>0</v>
      </c>
      <c r="BG4378" s="207">
        <f>IF(N4378="zákl. přenesená",J4378,0)</f>
        <v>0</v>
      </c>
      <c r="BH4378" s="207">
        <f>IF(N4378="sníž. přenesená",J4378,0)</f>
        <v>0</v>
      </c>
      <c r="BI4378" s="207">
        <f>IF(N4378="nulová",J4378,0)</f>
        <v>0</v>
      </c>
      <c r="BJ4378" s="19" t="s">
        <v>89</v>
      </c>
      <c r="BK4378" s="207">
        <f>ROUND(I4378*H4378,2)</f>
        <v>0</v>
      </c>
      <c r="BL4378" s="19" t="s">
        <v>442</v>
      </c>
      <c r="BM4378" s="206" t="s">
        <v>2196</v>
      </c>
    </row>
    <row r="4379" spans="1:65" s="2" customFormat="1" ht="90">
      <c r="A4379" s="37"/>
      <c r="B4379" s="38"/>
      <c r="C4379" s="39"/>
      <c r="D4379" s="208" t="s">
        <v>270</v>
      </c>
      <c r="E4379" s="39"/>
      <c r="F4379" s="209" t="s">
        <v>2096</v>
      </c>
      <c r="G4379" s="39"/>
      <c r="H4379" s="39"/>
      <c r="I4379" s="118"/>
      <c r="J4379" s="39"/>
      <c r="K4379" s="39"/>
      <c r="L4379" s="42"/>
      <c r="M4379" s="210"/>
      <c r="N4379" s="211"/>
      <c r="O4379" s="67"/>
      <c r="P4379" s="67"/>
      <c r="Q4379" s="67"/>
      <c r="R4379" s="67"/>
      <c r="S4379" s="67"/>
      <c r="T4379" s="68"/>
      <c r="U4379" s="37"/>
      <c r="V4379" s="37"/>
      <c r="W4379" s="37"/>
      <c r="X4379" s="37"/>
      <c r="Y4379" s="37"/>
      <c r="Z4379" s="37"/>
      <c r="AA4379" s="37"/>
      <c r="AB4379" s="37"/>
      <c r="AC4379" s="37"/>
      <c r="AD4379" s="37"/>
      <c r="AE4379" s="37"/>
      <c r="AT4379" s="19" t="s">
        <v>270</v>
      </c>
      <c r="AU4379" s="19" t="s">
        <v>91</v>
      </c>
    </row>
    <row r="4380" spans="1:65" s="2" customFormat="1" ht="18">
      <c r="A4380" s="37"/>
      <c r="B4380" s="38"/>
      <c r="C4380" s="39"/>
      <c r="D4380" s="208" t="s">
        <v>421</v>
      </c>
      <c r="E4380" s="39"/>
      <c r="F4380" s="209" t="s">
        <v>2073</v>
      </c>
      <c r="G4380" s="39"/>
      <c r="H4380" s="39"/>
      <c r="I4380" s="118"/>
      <c r="J4380" s="39"/>
      <c r="K4380" s="39"/>
      <c r="L4380" s="42"/>
      <c r="M4380" s="210"/>
      <c r="N4380" s="211"/>
      <c r="O4380" s="67"/>
      <c r="P4380" s="67"/>
      <c r="Q4380" s="67"/>
      <c r="R4380" s="67"/>
      <c r="S4380" s="67"/>
      <c r="T4380" s="68"/>
      <c r="U4380" s="37"/>
      <c r="V4380" s="37"/>
      <c r="W4380" s="37"/>
      <c r="X4380" s="37"/>
      <c r="Y4380" s="37"/>
      <c r="Z4380" s="37"/>
      <c r="AA4380" s="37"/>
      <c r="AB4380" s="37"/>
      <c r="AC4380" s="37"/>
      <c r="AD4380" s="37"/>
      <c r="AE4380" s="37"/>
      <c r="AT4380" s="19" t="s">
        <v>421</v>
      </c>
      <c r="AU4380" s="19" t="s">
        <v>91</v>
      </c>
    </row>
    <row r="4381" spans="1:65" s="13" customFormat="1" ht="10">
      <c r="B4381" s="212"/>
      <c r="C4381" s="213"/>
      <c r="D4381" s="208" t="s">
        <v>272</v>
      </c>
      <c r="E4381" s="214" t="s">
        <v>44</v>
      </c>
      <c r="F4381" s="215" t="s">
        <v>1123</v>
      </c>
      <c r="G4381" s="213"/>
      <c r="H4381" s="214" t="s">
        <v>44</v>
      </c>
      <c r="I4381" s="216"/>
      <c r="J4381" s="213"/>
      <c r="K4381" s="213"/>
      <c r="L4381" s="217"/>
      <c r="M4381" s="218"/>
      <c r="N4381" s="219"/>
      <c r="O4381" s="219"/>
      <c r="P4381" s="219"/>
      <c r="Q4381" s="219"/>
      <c r="R4381" s="219"/>
      <c r="S4381" s="219"/>
      <c r="T4381" s="220"/>
      <c r="AT4381" s="221" t="s">
        <v>272</v>
      </c>
      <c r="AU4381" s="221" t="s">
        <v>91</v>
      </c>
      <c r="AV4381" s="13" t="s">
        <v>89</v>
      </c>
      <c r="AW4381" s="13" t="s">
        <v>38</v>
      </c>
      <c r="AX4381" s="13" t="s">
        <v>82</v>
      </c>
      <c r="AY4381" s="221" t="s">
        <v>262</v>
      </c>
    </row>
    <row r="4382" spans="1:65" s="13" customFormat="1" ht="10">
      <c r="B4382" s="212"/>
      <c r="C4382" s="213"/>
      <c r="D4382" s="208" t="s">
        <v>272</v>
      </c>
      <c r="E4382" s="214" t="s">
        <v>44</v>
      </c>
      <c r="F4382" s="215" t="s">
        <v>945</v>
      </c>
      <c r="G4382" s="213"/>
      <c r="H4382" s="214" t="s">
        <v>44</v>
      </c>
      <c r="I4382" s="216"/>
      <c r="J4382" s="213"/>
      <c r="K4382" s="213"/>
      <c r="L4382" s="217"/>
      <c r="M4382" s="218"/>
      <c r="N4382" s="219"/>
      <c r="O4382" s="219"/>
      <c r="P4382" s="219"/>
      <c r="Q4382" s="219"/>
      <c r="R4382" s="219"/>
      <c r="S4382" s="219"/>
      <c r="T4382" s="220"/>
      <c r="AT4382" s="221" t="s">
        <v>272</v>
      </c>
      <c r="AU4382" s="221" t="s">
        <v>91</v>
      </c>
      <c r="AV4382" s="13" t="s">
        <v>89</v>
      </c>
      <c r="AW4382" s="13" t="s">
        <v>38</v>
      </c>
      <c r="AX4382" s="13" t="s">
        <v>82</v>
      </c>
      <c r="AY4382" s="221" t="s">
        <v>262</v>
      </c>
    </row>
    <row r="4383" spans="1:65" s="13" customFormat="1" ht="10">
      <c r="B4383" s="212"/>
      <c r="C4383" s="213"/>
      <c r="D4383" s="208" t="s">
        <v>272</v>
      </c>
      <c r="E4383" s="214" t="s">
        <v>44</v>
      </c>
      <c r="F4383" s="215" t="s">
        <v>2197</v>
      </c>
      <c r="G4383" s="213"/>
      <c r="H4383" s="214" t="s">
        <v>44</v>
      </c>
      <c r="I4383" s="216"/>
      <c r="J4383" s="213"/>
      <c r="K4383" s="213"/>
      <c r="L4383" s="217"/>
      <c r="M4383" s="218"/>
      <c r="N4383" s="219"/>
      <c r="O4383" s="219"/>
      <c r="P4383" s="219"/>
      <c r="Q4383" s="219"/>
      <c r="R4383" s="219"/>
      <c r="S4383" s="219"/>
      <c r="T4383" s="220"/>
      <c r="AT4383" s="221" t="s">
        <v>272</v>
      </c>
      <c r="AU4383" s="221" t="s">
        <v>91</v>
      </c>
      <c r="AV4383" s="13" t="s">
        <v>89</v>
      </c>
      <c r="AW4383" s="13" t="s">
        <v>38</v>
      </c>
      <c r="AX4383" s="13" t="s">
        <v>82</v>
      </c>
      <c r="AY4383" s="221" t="s">
        <v>262</v>
      </c>
    </row>
    <row r="4384" spans="1:65" s="13" customFormat="1" ht="10">
      <c r="B4384" s="212"/>
      <c r="C4384" s="213"/>
      <c r="D4384" s="208" t="s">
        <v>272</v>
      </c>
      <c r="E4384" s="214" t="s">
        <v>44</v>
      </c>
      <c r="F4384" s="215" t="s">
        <v>968</v>
      </c>
      <c r="G4384" s="213"/>
      <c r="H4384" s="214" t="s">
        <v>44</v>
      </c>
      <c r="I4384" s="216"/>
      <c r="J4384" s="213"/>
      <c r="K4384" s="213"/>
      <c r="L4384" s="217"/>
      <c r="M4384" s="218"/>
      <c r="N4384" s="219"/>
      <c r="O4384" s="219"/>
      <c r="P4384" s="219"/>
      <c r="Q4384" s="219"/>
      <c r="R4384" s="219"/>
      <c r="S4384" s="219"/>
      <c r="T4384" s="220"/>
      <c r="AT4384" s="221" t="s">
        <v>272</v>
      </c>
      <c r="AU4384" s="221" t="s">
        <v>91</v>
      </c>
      <c r="AV4384" s="13" t="s">
        <v>89</v>
      </c>
      <c r="AW4384" s="13" t="s">
        <v>38</v>
      </c>
      <c r="AX4384" s="13" t="s">
        <v>82</v>
      </c>
      <c r="AY4384" s="221" t="s">
        <v>262</v>
      </c>
    </row>
    <row r="4385" spans="1:65" s="15" customFormat="1" ht="10">
      <c r="B4385" s="233"/>
      <c r="C4385" s="234"/>
      <c r="D4385" s="208" t="s">
        <v>272</v>
      </c>
      <c r="E4385" s="235" t="s">
        <v>44</v>
      </c>
      <c r="F4385" s="236" t="s">
        <v>1135</v>
      </c>
      <c r="G4385" s="234"/>
      <c r="H4385" s="237">
        <v>558.62800000000004</v>
      </c>
      <c r="I4385" s="238"/>
      <c r="J4385" s="234"/>
      <c r="K4385" s="234"/>
      <c r="L4385" s="239"/>
      <c r="M4385" s="240"/>
      <c r="N4385" s="241"/>
      <c r="O4385" s="241"/>
      <c r="P4385" s="241"/>
      <c r="Q4385" s="241"/>
      <c r="R4385" s="241"/>
      <c r="S4385" s="241"/>
      <c r="T4385" s="242"/>
      <c r="AT4385" s="243" t="s">
        <v>272</v>
      </c>
      <c r="AU4385" s="243" t="s">
        <v>91</v>
      </c>
      <c r="AV4385" s="15" t="s">
        <v>91</v>
      </c>
      <c r="AW4385" s="15" t="s">
        <v>38</v>
      </c>
      <c r="AX4385" s="15" t="s">
        <v>82</v>
      </c>
      <c r="AY4385" s="243" t="s">
        <v>262</v>
      </c>
    </row>
    <row r="4386" spans="1:65" s="15" customFormat="1" ht="10">
      <c r="B4386" s="233"/>
      <c r="C4386" s="234"/>
      <c r="D4386" s="208" t="s">
        <v>272</v>
      </c>
      <c r="E4386" s="235" t="s">
        <v>44</v>
      </c>
      <c r="F4386" s="236" t="s">
        <v>1136</v>
      </c>
      <c r="G4386" s="234"/>
      <c r="H4386" s="237">
        <v>-133.875</v>
      </c>
      <c r="I4386" s="238"/>
      <c r="J4386" s="234"/>
      <c r="K4386" s="234"/>
      <c r="L4386" s="239"/>
      <c r="M4386" s="240"/>
      <c r="N4386" s="241"/>
      <c r="O4386" s="241"/>
      <c r="P4386" s="241"/>
      <c r="Q4386" s="241"/>
      <c r="R4386" s="241"/>
      <c r="S4386" s="241"/>
      <c r="T4386" s="242"/>
      <c r="AT4386" s="243" t="s">
        <v>272</v>
      </c>
      <c r="AU4386" s="243" t="s">
        <v>91</v>
      </c>
      <c r="AV4386" s="15" t="s">
        <v>91</v>
      </c>
      <c r="AW4386" s="15" t="s">
        <v>38</v>
      </c>
      <c r="AX4386" s="15" t="s">
        <v>82</v>
      </c>
      <c r="AY4386" s="243" t="s">
        <v>262</v>
      </c>
    </row>
    <row r="4387" spans="1:65" s="15" customFormat="1" ht="10">
      <c r="B4387" s="233"/>
      <c r="C4387" s="234"/>
      <c r="D4387" s="208" t="s">
        <v>272</v>
      </c>
      <c r="E4387" s="235" t="s">
        <v>44</v>
      </c>
      <c r="F4387" s="236" t="s">
        <v>1137</v>
      </c>
      <c r="G4387" s="234"/>
      <c r="H4387" s="237">
        <v>-113.86799999999999</v>
      </c>
      <c r="I4387" s="238"/>
      <c r="J4387" s="234"/>
      <c r="K4387" s="234"/>
      <c r="L4387" s="239"/>
      <c r="M4387" s="240"/>
      <c r="N4387" s="241"/>
      <c r="O4387" s="241"/>
      <c r="P4387" s="241"/>
      <c r="Q4387" s="241"/>
      <c r="R4387" s="241"/>
      <c r="S4387" s="241"/>
      <c r="T4387" s="242"/>
      <c r="AT4387" s="243" t="s">
        <v>272</v>
      </c>
      <c r="AU4387" s="243" t="s">
        <v>91</v>
      </c>
      <c r="AV4387" s="15" t="s">
        <v>91</v>
      </c>
      <c r="AW4387" s="15" t="s">
        <v>38</v>
      </c>
      <c r="AX4387" s="15" t="s">
        <v>82</v>
      </c>
      <c r="AY4387" s="243" t="s">
        <v>262</v>
      </c>
    </row>
    <row r="4388" spans="1:65" s="15" customFormat="1" ht="10">
      <c r="B4388" s="233"/>
      <c r="C4388" s="234"/>
      <c r="D4388" s="208" t="s">
        <v>272</v>
      </c>
      <c r="E4388" s="235" t="s">
        <v>44</v>
      </c>
      <c r="F4388" s="236" t="s">
        <v>1138</v>
      </c>
      <c r="G4388" s="234"/>
      <c r="H4388" s="237">
        <v>-15.513</v>
      </c>
      <c r="I4388" s="238"/>
      <c r="J4388" s="234"/>
      <c r="K4388" s="234"/>
      <c r="L4388" s="239"/>
      <c r="M4388" s="240"/>
      <c r="N4388" s="241"/>
      <c r="O4388" s="241"/>
      <c r="P4388" s="241"/>
      <c r="Q4388" s="241"/>
      <c r="R4388" s="241"/>
      <c r="S4388" s="241"/>
      <c r="T4388" s="242"/>
      <c r="AT4388" s="243" t="s">
        <v>272</v>
      </c>
      <c r="AU4388" s="243" t="s">
        <v>91</v>
      </c>
      <c r="AV4388" s="15" t="s">
        <v>91</v>
      </c>
      <c r="AW4388" s="15" t="s">
        <v>38</v>
      </c>
      <c r="AX4388" s="15" t="s">
        <v>82</v>
      </c>
      <c r="AY4388" s="243" t="s">
        <v>262</v>
      </c>
    </row>
    <row r="4389" spans="1:65" s="16" customFormat="1" ht="10">
      <c r="B4389" s="244"/>
      <c r="C4389" s="245"/>
      <c r="D4389" s="208" t="s">
        <v>272</v>
      </c>
      <c r="E4389" s="246" t="s">
        <v>44</v>
      </c>
      <c r="F4389" s="247" t="s">
        <v>291</v>
      </c>
      <c r="G4389" s="245"/>
      <c r="H4389" s="248">
        <v>295.37200000000007</v>
      </c>
      <c r="I4389" s="249"/>
      <c r="J4389" s="245"/>
      <c r="K4389" s="245"/>
      <c r="L4389" s="250"/>
      <c r="M4389" s="251"/>
      <c r="N4389" s="252"/>
      <c r="O4389" s="252"/>
      <c r="P4389" s="252"/>
      <c r="Q4389" s="252"/>
      <c r="R4389" s="252"/>
      <c r="S4389" s="252"/>
      <c r="T4389" s="253"/>
      <c r="AT4389" s="254" t="s">
        <v>272</v>
      </c>
      <c r="AU4389" s="254" t="s">
        <v>91</v>
      </c>
      <c r="AV4389" s="16" t="s">
        <v>104</v>
      </c>
      <c r="AW4389" s="16" t="s">
        <v>38</v>
      </c>
      <c r="AX4389" s="16" t="s">
        <v>89</v>
      </c>
      <c r="AY4389" s="254" t="s">
        <v>262</v>
      </c>
    </row>
    <row r="4390" spans="1:65" s="2" customFormat="1" ht="16.5" customHeight="1">
      <c r="A4390" s="37"/>
      <c r="B4390" s="38"/>
      <c r="C4390" s="255" t="s">
        <v>2198</v>
      </c>
      <c r="D4390" s="255" t="s">
        <v>633</v>
      </c>
      <c r="E4390" s="256" t="s">
        <v>2199</v>
      </c>
      <c r="F4390" s="257" t="s">
        <v>2200</v>
      </c>
      <c r="G4390" s="258" t="s">
        <v>342</v>
      </c>
      <c r="H4390" s="259">
        <v>324.90899999999999</v>
      </c>
      <c r="I4390" s="260"/>
      <c r="J4390" s="261">
        <f>ROUND(I4390*H4390,2)</f>
        <v>0</v>
      </c>
      <c r="K4390" s="257" t="s">
        <v>268</v>
      </c>
      <c r="L4390" s="262"/>
      <c r="M4390" s="263" t="s">
        <v>44</v>
      </c>
      <c r="N4390" s="264" t="s">
        <v>53</v>
      </c>
      <c r="O4390" s="67"/>
      <c r="P4390" s="204">
        <f>O4390*H4390</f>
        <v>0</v>
      </c>
      <c r="Q4390" s="204">
        <v>1.3999999999999999E-4</v>
      </c>
      <c r="R4390" s="204">
        <f>Q4390*H4390</f>
        <v>4.5487259999999995E-2</v>
      </c>
      <c r="S4390" s="204">
        <v>0</v>
      </c>
      <c r="T4390" s="205">
        <f>S4390*H4390</f>
        <v>0</v>
      </c>
      <c r="U4390" s="37"/>
      <c r="V4390" s="37"/>
      <c r="W4390" s="37"/>
      <c r="X4390" s="37"/>
      <c r="Y4390" s="37"/>
      <c r="Z4390" s="37"/>
      <c r="AA4390" s="37"/>
      <c r="AB4390" s="37"/>
      <c r="AC4390" s="37"/>
      <c r="AD4390" s="37"/>
      <c r="AE4390" s="37"/>
      <c r="AR4390" s="206" t="s">
        <v>619</v>
      </c>
      <c r="AT4390" s="206" t="s">
        <v>633</v>
      </c>
      <c r="AU4390" s="206" t="s">
        <v>91</v>
      </c>
      <c r="AY4390" s="19" t="s">
        <v>262</v>
      </c>
      <c r="BE4390" s="207">
        <f>IF(N4390="základní",J4390,0)</f>
        <v>0</v>
      </c>
      <c r="BF4390" s="207">
        <f>IF(N4390="snížená",J4390,0)</f>
        <v>0</v>
      </c>
      <c r="BG4390" s="207">
        <f>IF(N4390="zákl. přenesená",J4390,0)</f>
        <v>0</v>
      </c>
      <c r="BH4390" s="207">
        <f>IF(N4390="sníž. přenesená",J4390,0)</f>
        <v>0</v>
      </c>
      <c r="BI4390" s="207">
        <f>IF(N4390="nulová",J4390,0)</f>
        <v>0</v>
      </c>
      <c r="BJ4390" s="19" t="s">
        <v>89</v>
      </c>
      <c r="BK4390" s="207">
        <f>ROUND(I4390*H4390,2)</f>
        <v>0</v>
      </c>
      <c r="BL4390" s="19" t="s">
        <v>442</v>
      </c>
      <c r="BM4390" s="206" t="s">
        <v>2201</v>
      </c>
    </row>
    <row r="4391" spans="1:65" s="2" customFormat="1" ht="18">
      <c r="A4391" s="37"/>
      <c r="B4391" s="38"/>
      <c r="C4391" s="39"/>
      <c r="D4391" s="208" t="s">
        <v>421</v>
      </c>
      <c r="E4391" s="39"/>
      <c r="F4391" s="209" t="s">
        <v>2073</v>
      </c>
      <c r="G4391" s="39"/>
      <c r="H4391" s="39"/>
      <c r="I4391" s="118"/>
      <c r="J4391" s="39"/>
      <c r="K4391" s="39"/>
      <c r="L4391" s="42"/>
      <c r="M4391" s="210"/>
      <c r="N4391" s="211"/>
      <c r="O4391" s="67"/>
      <c r="P4391" s="67"/>
      <c r="Q4391" s="67"/>
      <c r="R4391" s="67"/>
      <c r="S4391" s="67"/>
      <c r="T4391" s="68"/>
      <c r="U4391" s="37"/>
      <c r="V4391" s="37"/>
      <c r="W4391" s="37"/>
      <c r="X4391" s="37"/>
      <c r="Y4391" s="37"/>
      <c r="Z4391" s="37"/>
      <c r="AA4391" s="37"/>
      <c r="AB4391" s="37"/>
      <c r="AC4391" s="37"/>
      <c r="AD4391" s="37"/>
      <c r="AE4391" s="37"/>
      <c r="AT4391" s="19" t="s">
        <v>421</v>
      </c>
      <c r="AU4391" s="19" t="s">
        <v>91</v>
      </c>
    </row>
    <row r="4392" spans="1:65" s="15" customFormat="1" ht="10">
      <c r="B4392" s="233"/>
      <c r="C4392" s="234"/>
      <c r="D4392" s="208" t="s">
        <v>272</v>
      </c>
      <c r="E4392" s="234"/>
      <c r="F4392" s="236" t="s">
        <v>2202</v>
      </c>
      <c r="G4392" s="234"/>
      <c r="H4392" s="237">
        <v>324.90899999999999</v>
      </c>
      <c r="I4392" s="238"/>
      <c r="J4392" s="234"/>
      <c r="K4392" s="234"/>
      <c r="L4392" s="239"/>
      <c r="M4392" s="240"/>
      <c r="N4392" s="241"/>
      <c r="O4392" s="241"/>
      <c r="P4392" s="241"/>
      <c r="Q4392" s="241"/>
      <c r="R4392" s="241"/>
      <c r="S4392" s="241"/>
      <c r="T4392" s="242"/>
      <c r="AT4392" s="243" t="s">
        <v>272</v>
      </c>
      <c r="AU4392" s="243" t="s">
        <v>91</v>
      </c>
      <c r="AV4392" s="15" t="s">
        <v>91</v>
      </c>
      <c r="AW4392" s="15" t="s">
        <v>4</v>
      </c>
      <c r="AX4392" s="15" t="s">
        <v>89</v>
      </c>
      <c r="AY4392" s="243" t="s">
        <v>262</v>
      </c>
    </row>
    <row r="4393" spans="1:65" s="2" customFormat="1" ht="21.75" customHeight="1">
      <c r="A4393" s="37"/>
      <c r="B4393" s="38"/>
      <c r="C4393" s="195" t="s">
        <v>2203</v>
      </c>
      <c r="D4393" s="195" t="s">
        <v>264</v>
      </c>
      <c r="E4393" s="196" t="s">
        <v>2204</v>
      </c>
      <c r="F4393" s="197" t="s">
        <v>2205</v>
      </c>
      <c r="G4393" s="198" t="s">
        <v>342</v>
      </c>
      <c r="H4393" s="199">
        <v>295.37200000000001</v>
      </c>
      <c r="I4393" s="200"/>
      <c r="J4393" s="201">
        <f>ROUND(I4393*H4393,2)</f>
        <v>0</v>
      </c>
      <c r="K4393" s="197" t="s">
        <v>268</v>
      </c>
      <c r="L4393" s="42"/>
      <c r="M4393" s="202" t="s">
        <v>44</v>
      </c>
      <c r="N4393" s="203" t="s">
        <v>53</v>
      </c>
      <c r="O4393" s="67"/>
      <c r="P4393" s="204">
        <f>O4393*H4393</f>
        <v>0</v>
      </c>
      <c r="Q4393" s="204">
        <v>0</v>
      </c>
      <c r="R4393" s="204">
        <f>Q4393*H4393</f>
        <v>0</v>
      </c>
      <c r="S4393" s="204">
        <v>0</v>
      </c>
      <c r="T4393" s="205">
        <f>S4393*H4393</f>
        <v>0</v>
      </c>
      <c r="U4393" s="37"/>
      <c r="V4393" s="37"/>
      <c r="W4393" s="37"/>
      <c r="X4393" s="37"/>
      <c r="Y4393" s="37"/>
      <c r="Z4393" s="37"/>
      <c r="AA4393" s="37"/>
      <c r="AB4393" s="37"/>
      <c r="AC4393" s="37"/>
      <c r="AD4393" s="37"/>
      <c r="AE4393" s="37"/>
      <c r="AR4393" s="206" t="s">
        <v>442</v>
      </c>
      <c r="AT4393" s="206" t="s">
        <v>264</v>
      </c>
      <c r="AU4393" s="206" t="s">
        <v>91</v>
      </c>
      <c r="AY4393" s="19" t="s">
        <v>262</v>
      </c>
      <c r="BE4393" s="207">
        <f>IF(N4393="základní",J4393,0)</f>
        <v>0</v>
      </c>
      <c r="BF4393" s="207">
        <f>IF(N4393="snížená",J4393,0)</f>
        <v>0</v>
      </c>
      <c r="BG4393" s="207">
        <f>IF(N4393="zákl. přenesená",J4393,0)</f>
        <v>0</v>
      </c>
      <c r="BH4393" s="207">
        <f>IF(N4393="sníž. přenesená",J4393,0)</f>
        <v>0</v>
      </c>
      <c r="BI4393" s="207">
        <f>IF(N4393="nulová",J4393,0)</f>
        <v>0</v>
      </c>
      <c r="BJ4393" s="19" t="s">
        <v>89</v>
      </c>
      <c r="BK4393" s="207">
        <f>ROUND(I4393*H4393,2)</f>
        <v>0</v>
      </c>
      <c r="BL4393" s="19" t="s">
        <v>442</v>
      </c>
      <c r="BM4393" s="206" t="s">
        <v>2206</v>
      </c>
    </row>
    <row r="4394" spans="1:65" s="2" customFormat="1" ht="90">
      <c r="A4394" s="37"/>
      <c r="B4394" s="38"/>
      <c r="C4394" s="39"/>
      <c r="D4394" s="208" t="s">
        <v>270</v>
      </c>
      <c r="E4394" s="39"/>
      <c r="F4394" s="209" t="s">
        <v>2096</v>
      </c>
      <c r="G4394" s="39"/>
      <c r="H4394" s="39"/>
      <c r="I4394" s="118"/>
      <c r="J4394" s="39"/>
      <c r="K4394" s="39"/>
      <c r="L4394" s="42"/>
      <c r="M4394" s="210"/>
      <c r="N4394" s="211"/>
      <c r="O4394" s="67"/>
      <c r="P4394" s="67"/>
      <c r="Q4394" s="67"/>
      <c r="R4394" s="67"/>
      <c r="S4394" s="67"/>
      <c r="T4394" s="68"/>
      <c r="U4394" s="37"/>
      <c r="V4394" s="37"/>
      <c r="W4394" s="37"/>
      <c r="X4394" s="37"/>
      <c r="Y4394" s="37"/>
      <c r="Z4394" s="37"/>
      <c r="AA4394" s="37"/>
      <c r="AB4394" s="37"/>
      <c r="AC4394" s="37"/>
      <c r="AD4394" s="37"/>
      <c r="AE4394" s="37"/>
      <c r="AT4394" s="19" t="s">
        <v>270</v>
      </c>
      <c r="AU4394" s="19" t="s">
        <v>91</v>
      </c>
    </row>
    <row r="4395" spans="1:65" s="2" customFormat="1" ht="18">
      <c r="A4395" s="37"/>
      <c r="B4395" s="38"/>
      <c r="C4395" s="39"/>
      <c r="D4395" s="208" t="s">
        <v>421</v>
      </c>
      <c r="E4395" s="39"/>
      <c r="F4395" s="209" t="s">
        <v>2073</v>
      </c>
      <c r="G4395" s="39"/>
      <c r="H4395" s="39"/>
      <c r="I4395" s="118"/>
      <c r="J4395" s="39"/>
      <c r="K4395" s="39"/>
      <c r="L4395" s="42"/>
      <c r="M4395" s="210"/>
      <c r="N4395" s="211"/>
      <c r="O4395" s="67"/>
      <c r="P4395" s="67"/>
      <c r="Q4395" s="67"/>
      <c r="R4395" s="67"/>
      <c r="S4395" s="67"/>
      <c r="T4395" s="68"/>
      <c r="U4395" s="37"/>
      <c r="V4395" s="37"/>
      <c r="W4395" s="37"/>
      <c r="X4395" s="37"/>
      <c r="Y4395" s="37"/>
      <c r="Z4395" s="37"/>
      <c r="AA4395" s="37"/>
      <c r="AB4395" s="37"/>
      <c r="AC4395" s="37"/>
      <c r="AD4395" s="37"/>
      <c r="AE4395" s="37"/>
      <c r="AT4395" s="19" t="s">
        <v>421</v>
      </c>
      <c r="AU4395" s="19" t="s">
        <v>91</v>
      </c>
    </row>
    <row r="4396" spans="1:65" s="13" customFormat="1" ht="10">
      <c r="B4396" s="212"/>
      <c r="C4396" s="213"/>
      <c r="D4396" s="208" t="s">
        <v>272</v>
      </c>
      <c r="E4396" s="214" t="s">
        <v>44</v>
      </c>
      <c r="F4396" s="215" t="s">
        <v>1123</v>
      </c>
      <c r="G4396" s="213"/>
      <c r="H4396" s="214" t="s">
        <v>44</v>
      </c>
      <c r="I4396" s="216"/>
      <c r="J4396" s="213"/>
      <c r="K4396" s="213"/>
      <c r="L4396" s="217"/>
      <c r="M4396" s="218"/>
      <c r="N4396" s="219"/>
      <c r="O4396" s="219"/>
      <c r="P4396" s="219"/>
      <c r="Q4396" s="219"/>
      <c r="R4396" s="219"/>
      <c r="S4396" s="219"/>
      <c r="T4396" s="220"/>
      <c r="AT4396" s="221" t="s">
        <v>272</v>
      </c>
      <c r="AU4396" s="221" t="s">
        <v>91</v>
      </c>
      <c r="AV4396" s="13" t="s">
        <v>89</v>
      </c>
      <c r="AW4396" s="13" t="s">
        <v>38</v>
      </c>
      <c r="AX4396" s="13" t="s">
        <v>82</v>
      </c>
      <c r="AY4396" s="221" t="s">
        <v>262</v>
      </c>
    </row>
    <row r="4397" spans="1:65" s="13" customFormat="1" ht="10">
      <c r="B4397" s="212"/>
      <c r="C4397" s="213"/>
      <c r="D4397" s="208" t="s">
        <v>272</v>
      </c>
      <c r="E4397" s="214" t="s">
        <v>44</v>
      </c>
      <c r="F4397" s="215" t="s">
        <v>945</v>
      </c>
      <c r="G4397" s="213"/>
      <c r="H4397" s="214" t="s">
        <v>44</v>
      </c>
      <c r="I4397" s="216"/>
      <c r="J4397" s="213"/>
      <c r="K4397" s="213"/>
      <c r="L4397" s="217"/>
      <c r="M4397" s="218"/>
      <c r="N4397" s="219"/>
      <c r="O4397" s="219"/>
      <c r="P4397" s="219"/>
      <c r="Q4397" s="219"/>
      <c r="R4397" s="219"/>
      <c r="S4397" s="219"/>
      <c r="T4397" s="220"/>
      <c r="AT4397" s="221" t="s">
        <v>272</v>
      </c>
      <c r="AU4397" s="221" t="s">
        <v>91</v>
      </c>
      <c r="AV4397" s="13" t="s">
        <v>89</v>
      </c>
      <c r="AW4397" s="13" t="s">
        <v>38</v>
      </c>
      <c r="AX4397" s="13" t="s">
        <v>82</v>
      </c>
      <c r="AY4397" s="221" t="s">
        <v>262</v>
      </c>
    </row>
    <row r="4398" spans="1:65" s="13" customFormat="1" ht="10">
      <c r="B4398" s="212"/>
      <c r="C4398" s="213"/>
      <c r="D4398" s="208" t="s">
        <v>272</v>
      </c>
      <c r="E4398" s="214" t="s">
        <v>44</v>
      </c>
      <c r="F4398" s="215" t="s">
        <v>2197</v>
      </c>
      <c r="G4398" s="213"/>
      <c r="H4398" s="214" t="s">
        <v>44</v>
      </c>
      <c r="I4398" s="216"/>
      <c r="J4398" s="213"/>
      <c r="K4398" s="213"/>
      <c r="L4398" s="217"/>
      <c r="M4398" s="218"/>
      <c r="N4398" s="219"/>
      <c r="O4398" s="219"/>
      <c r="P4398" s="219"/>
      <c r="Q4398" s="219"/>
      <c r="R4398" s="219"/>
      <c r="S4398" s="219"/>
      <c r="T4398" s="220"/>
      <c r="AT4398" s="221" t="s">
        <v>272</v>
      </c>
      <c r="AU4398" s="221" t="s">
        <v>91</v>
      </c>
      <c r="AV4398" s="13" t="s">
        <v>89</v>
      </c>
      <c r="AW4398" s="13" t="s">
        <v>38</v>
      </c>
      <c r="AX4398" s="13" t="s">
        <v>82</v>
      </c>
      <c r="AY4398" s="221" t="s">
        <v>262</v>
      </c>
    </row>
    <row r="4399" spans="1:65" s="13" customFormat="1" ht="10">
      <c r="B4399" s="212"/>
      <c r="C4399" s="213"/>
      <c r="D4399" s="208" t="s">
        <v>272</v>
      </c>
      <c r="E4399" s="214" t="s">
        <v>44</v>
      </c>
      <c r="F4399" s="215" t="s">
        <v>968</v>
      </c>
      <c r="G4399" s="213"/>
      <c r="H4399" s="214" t="s">
        <v>44</v>
      </c>
      <c r="I4399" s="216"/>
      <c r="J4399" s="213"/>
      <c r="K4399" s="213"/>
      <c r="L4399" s="217"/>
      <c r="M4399" s="218"/>
      <c r="N4399" s="219"/>
      <c r="O4399" s="219"/>
      <c r="P4399" s="219"/>
      <c r="Q4399" s="219"/>
      <c r="R4399" s="219"/>
      <c r="S4399" s="219"/>
      <c r="T4399" s="220"/>
      <c r="AT4399" s="221" t="s">
        <v>272</v>
      </c>
      <c r="AU4399" s="221" t="s">
        <v>91</v>
      </c>
      <c r="AV4399" s="13" t="s">
        <v>89</v>
      </c>
      <c r="AW4399" s="13" t="s">
        <v>38</v>
      </c>
      <c r="AX4399" s="13" t="s">
        <v>82</v>
      </c>
      <c r="AY4399" s="221" t="s">
        <v>262</v>
      </c>
    </row>
    <row r="4400" spans="1:65" s="15" customFormat="1" ht="10">
      <c r="B4400" s="233"/>
      <c r="C4400" s="234"/>
      <c r="D4400" s="208" t="s">
        <v>272</v>
      </c>
      <c r="E4400" s="235" t="s">
        <v>44</v>
      </c>
      <c r="F4400" s="236" t="s">
        <v>1135</v>
      </c>
      <c r="G4400" s="234"/>
      <c r="H4400" s="237">
        <v>558.62800000000004</v>
      </c>
      <c r="I4400" s="238"/>
      <c r="J4400" s="234"/>
      <c r="K4400" s="234"/>
      <c r="L4400" s="239"/>
      <c r="M4400" s="240"/>
      <c r="N4400" s="241"/>
      <c r="O4400" s="241"/>
      <c r="P4400" s="241"/>
      <c r="Q4400" s="241"/>
      <c r="R4400" s="241"/>
      <c r="S4400" s="241"/>
      <c r="T4400" s="242"/>
      <c r="AT4400" s="243" t="s">
        <v>272</v>
      </c>
      <c r="AU4400" s="243" t="s">
        <v>91</v>
      </c>
      <c r="AV4400" s="15" t="s">
        <v>91</v>
      </c>
      <c r="AW4400" s="15" t="s">
        <v>38</v>
      </c>
      <c r="AX4400" s="15" t="s">
        <v>82</v>
      </c>
      <c r="AY4400" s="243" t="s">
        <v>262</v>
      </c>
    </row>
    <row r="4401" spans="1:65" s="15" customFormat="1" ht="10">
      <c r="B4401" s="233"/>
      <c r="C4401" s="234"/>
      <c r="D4401" s="208" t="s">
        <v>272</v>
      </c>
      <c r="E4401" s="235" t="s">
        <v>44</v>
      </c>
      <c r="F4401" s="236" t="s">
        <v>1136</v>
      </c>
      <c r="G4401" s="234"/>
      <c r="H4401" s="237">
        <v>-133.875</v>
      </c>
      <c r="I4401" s="238"/>
      <c r="J4401" s="234"/>
      <c r="K4401" s="234"/>
      <c r="L4401" s="239"/>
      <c r="M4401" s="240"/>
      <c r="N4401" s="241"/>
      <c r="O4401" s="241"/>
      <c r="P4401" s="241"/>
      <c r="Q4401" s="241"/>
      <c r="R4401" s="241"/>
      <c r="S4401" s="241"/>
      <c r="T4401" s="242"/>
      <c r="AT4401" s="243" t="s">
        <v>272</v>
      </c>
      <c r="AU4401" s="243" t="s">
        <v>91</v>
      </c>
      <c r="AV4401" s="15" t="s">
        <v>91</v>
      </c>
      <c r="AW4401" s="15" t="s">
        <v>38</v>
      </c>
      <c r="AX4401" s="15" t="s">
        <v>82</v>
      </c>
      <c r="AY4401" s="243" t="s">
        <v>262</v>
      </c>
    </row>
    <row r="4402" spans="1:65" s="15" customFormat="1" ht="10">
      <c r="B4402" s="233"/>
      <c r="C4402" s="234"/>
      <c r="D4402" s="208" t="s">
        <v>272</v>
      </c>
      <c r="E4402" s="235" t="s">
        <v>44</v>
      </c>
      <c r="F4402" s="236" t="s">
        <v>1137</v>
      </c>
      <c r="G4402" s="234"/>
      <c r="H4402" s="237">
        <v>-113.86799999999999</v>
      </c>
      <c r="I4402" s="238"/>
      <c r="J4402" s="234"/>
      <c r="K4402" s="234"/>
      <c r="L4402" s="239"/>
      <c r="M4402" s="240"/>
      <c r="N4402" s="241"/>
      <c r="O4402" s="241"/>
      <c r="P4402" s="241"/>
      <c r="Q4402" s="241"/>
      <c r="R4402" s="241"/>
      <c r="S4402" s="241"/>
      <c r="T4402" s="242"/>
      <c r="AT4402" s="243" t="s">
        <v>272</v>
      </c>
      <c r="AU4402" s="243" t="s">
        <v>91</v>
      </c>
      <c r="AV4402" s="15" t="s">
        <v>91</v>
      </c>
      <c r="AW4402" s="15" t="s">
        <v>38</v>
      </c>
      <c r="AX4402" s="15" t="s">
        <v>82</v>
      </c>
      <c r="AY4402" s="243" t="s">
        <v>262</v>
      </c>
    </row>
    <row r="4403" spans="1:65" s="15" customFormat="1" ht="10">
      <c r="B4403" s="233"/>
      <c r="C4403" s="234"/>
      <c r="D4403" s="208" t="s">
        <v>272</v>
      </c>
      <c r="E4403" s="235" t="s">
        <v>44</v>
      </c>
      <c r="F4403" s="236" t="s">
        <v>1138</v>
      </c>
      <c r="G4403" s="234"/>
      <c r="H4403" s="237">
        <v>-15.513</v>
      </c>
      <c r="I4403" s="238"/>
      <c r="J4403" s="234"/>
      <c r="K4403" s="234"/>
      <c r="L4403" s="239"/>
      <c r="M4403" s="240"/>
      <c r="N4403" s="241"/>
      <c r="O4403" s="241"/>
      <c r="P4403" s="241"/>
      <c r="Q4403" s="241"/>
      <c r="R4403" s="241"/>
      <c r="S4403" s="241"/>
      <c r="T4403" s="242"/>
      <c r="AT4403" s="243" t="s">
        <v>272</v>
      </c>
      <c r="AU4403" s="243" t="s">
        <v>91</v>
      </c>
      <c r="AV4403" s="15" t="s">
        <v>91</v>
      </c>
      <c r="AW4403" s="15" t="s">
        <v>38</v>
      </c>
      <c r="AX4403" s="15" t="s">
        <v>82</v>
      </c>
      <c r="AY4403" s="243" t="s">
        <v>262</v>
      </c>
    </row>
    <row r="4404" spans="1:65" s="16" customFormat="1" ht="10">
      <c r="B4404" s="244"/>
      <c r="C4404" s="245"/>
      <c r="D4404" s="208" t="s">
        <v>272</v>
      </c>
      <c r="E4404" s="246" t="s">
        <v>44</v>
      </c>
      <c r="F4404" s="247" t="s">
        <v>291</v>
      </c>
      <c r="G4404" s="245"/>
      <c r="H4404" s="248">
        <v>295.37200000000007</v>
      </c>
      <c r="I4404" s="249"/>
      <c r="J4404" s="245"/>
      <c r="K4404" s="245"/>
      <c r="L4404" s="250"/>
      <c r="M4404" s="251"/>
      <c r="N4404" s="252"/>
      <c r="O4404" s="252"/>
      <c r="P4404" s="252"/>
      <c r="Q4404" s="252"/>
      <c r="R4404" s="252"/>
      <c r="S4404" s="252"/>
      <c r="T4404" s="253"/>
      <c r="AT4404" s="254" t="s">
        <v>272</v>
      </c>
      <c r="AU4404" s="254" t="s">
        <v>91</v>
      </c>
      <c r="AV4404" s="16" t="s">
        <v>104</v>
      </c>
      <c r="AW4404" s="16" t="s">
        <v>38</v>
      </c>
      <c r="AX4404" s="16" t="s">
        <v>89</v>
      </c>
      <c r="AY4404" s="254" t="s">
        <v>262</v>
      </c>
    </row>
    <row r="4405" spans="1:65" s="2" customFormat="1" ht="16.5" customHeight="1">
      <c r="A4405" s="37"/>
      <c r="B4405" s="38"/>
      <c r="C4405" s="255" t="s">
        <v>2207</v>
      </c>
      <c r="D4405" s="255" t="s">
        <v>633</v>
      </c>
      <c r="E4405" s="256" t="s">
        <v>2208</v>
      </c>
      <c r="F4405" s="257" t="s">
        <v>2209</v>
      </c>
      <c r="G4405" s="258" t="s">
        <v>342</v>
      </c>
      <c r="H4405" s="259">
        <v>301.279</v>
      </c>
      <c r="I4405" s="260"/>
      <c r="J4405" s="261">
        <f>ROUND(I4405*H4405,2)</f>
        <v>0</v>
      </c>
      <c r="K4405" s="257" t="s">
        <v>268</v>
      </c>
      <c r="L4405" s="262"/>
      <c r="M4405" s="263" t="s">
        <v>44</v>
      </c>
      <c r="N4405" s="264" t="s">
        <v>53</v>
      </c>
      <c r="O4405" s="67"/>
      <c r="P4405" s="204">
        <f>O4405*H4405</f>
        <v>0</v>
      </c>
      <c r="Q4405" s="204">
        <v>3.0000000000000001E-3</v>
      </c>
      <c r="R4405" s="204">
        <f>Q4405*H4405</f>
        <v>0.903837</v>
      </c>
      <c r="S4405" s="204">
        <v>0</v>
      </c>
      <c r="T4405" s="205">
        <f>S4405*H4405</f>
        <v>0</v>
      </c>
      <c r="U4405" s="37"/>
      <c r="V4405" s="37"/>
      <c r="W4405" s="37"/>
      <c r="X4405" s="37"/>
      <c r="Y4405" s="37"/>
      <c r="Z4405" s="37"/>
      <c r="AA4405" s="37"/>
      <c r="AB4405" s="37"/>
      <c r="AC4405" s="37"/>
      <c r="AD4405" s="37"/>
      <c r="AE4405" s="37"/>
      <c r="AR4405" s="206" t="s">
        <v>619</v>
      </c>
      <c r="AT4405" s="206" t="s">
        <v>633</v>
      </c>
      <c r="AU4405" s="206" t="s">
        <v>91</v>
      </c>
      <c r="AY4405" s="19" t="s">
        <v>262</v>
      </c>
      <c r="BE4405" s="207">
        <f>IF(N4405="základní",J4405,0)</f>
        <v>0</v>
      </c>
      <c r="BF4405" s="207">
        <f>IF(N4405="snížená",J4405,0)</f>
        <v>0</v>
      </c>
      <c r="BG4405" s="207">
        <f>IF(N4405="zákl. přenesená",J4405,0)</f>
        <v>0</v>
      </c>
      <c r="BH4405" s="207">
        <f>IF(N4405="sníž. přenesená",J4405,0)</f>
        <v>0</v>
      </c>
      <c r="BI4405" s="207">
        <f>IF(N4405="nulová",J4405,0)</f>
        <v>0</v>
      </c>
      <c r="BJ4405" s="19" t="s">
        <v>89</v>
      </c>
      <c r="BK4405" s="207">
        <f>ROUND(I4405*H4405,2)</f>
        <v>0</v>
      </c>
      <c r="BL4405" s="19" t="s">
        <v>442</v>
      </c>
      <c r="BM4405" s="206" t="s">
        <v>2210</v>
      </c>
    </row>
    <row r="4406" spans="1:65" s="2" customFormat="1" ht="18">
      <c r="A4406" s="37"/>
      <c r="B4406" s="38"/>
      <c r="C4406" s="39"/>
      <c r="D4406" s="208" t="s">
        <v>421</v>
      </c>
      <c r="E4406" s="39"/>
      <c r="F4406" s="209" t="s">
        <v>2073</v>
      </c>
      <c r="G4406" s="39"/>
      <c r="H4406" s="39"/>
      <c r="I4406" s="118"/>
      <c r="J4406" s="39"/>
      <c r="K4406" s="39"/>
      <c r="L4406" s="42"/>
      <c r="M4406" s="210"/>
      <c r="N4406" s="211"/>
      <c r="O4406" s="67"/>
      <c r="P4406" s="67"/>
      <c r="Q4406" s="67"/>
      <c r="R4406" s="67"/>
      <c r="S4406" s="67"/>
      <c r="T4406" s="68"/>
      <c r="U4406" s="37"/>
      <c r="V4406" s="37"/>
      <c r="W4406" s="37"/>
      <c r="X4406" s="37"/>
      <c r="Y4406" s="37"/>
      <c r="Z4406" s="37"/>
      <c r="AA4406" s="37"/>
      <c r="AB4406" s="37"/>
      <c r="AC4406" s="37"/>
      <c r="AD4406" s="37"/>
      <c r="AE4406" s="37"/>
      <c r="AT4406" s="19" t="s">
        <v>421</v>
      </c>
      <c r="AU4406" s="19" t="s">
        <v>91</v>
      </c>
    </row>
    <row r="4407" spans="1:65" s="15" customFormat="1" ht="10">
      <c r="B4407" s="233"/>
      <c r="C4407" s="234"/>
      <c r="D4407" s="208" t="s">
        <v>272</v>
      </c>
      <c r="E4407" s="234"/>
      <c r="F4407" s="236" t="s">
        <v>2211</v>
      </c>
      <c r="G4407" s="234"/>
      <c r="H4407" s="237">
        <v>301.279</v>
      </c>
      <c r="I4407" s="238"/>
      <c r="J4407" s="234"/>
      <c r="K4407" s="234"/>
      <c r="L4407" s="239"/>
      <c r="M4407" s="240"/>
      <c r="N4407" s="241"/>
      <c r="O4407" s="241"/>
      <c r="P4407" s="241"/>
      <c r="Q4407" s="241"/>
      <c r="R4407" s="241"/>
      <c r="S4407" s="241"/>
      <c r="T4407" s="242"/>
      <c r="AT4407" s="243" t="s">
        <v>272</v>
      </c>
      <c r="AU4407" s="243" t="s">
        <v>91</v>
      </c>
      <c r="AV4407" s="15" t="s">
        <v>91</v>
      </c>
      <c r="AW4407" s="15" t="s">
        <v>4</v>
      </c>
      <c r="AX4407" s="15" t="s">
        <v>89</v>
      </c>
      <c r="AY4407" s="243" t="s">
        <v>262</v>
      </c>
    </row>
    <row r="4408" spans="1:65" s="2" customFormat="1" ht="16.5" customHeight="1">
      <c r="A4408" s="37"/>
      <c r="B4408" s="38"/>
      <c r="C4408" s="195" t="s">
        <v>2212</v>
      </c>
      <c r="D4408" s="195" t="s">
        <v>264</v>
      </c>
      <c r="E4408" s="196" t="s">
        <v>2213</v>
      </c>
      <c r="F4408" s="197" t="s">
        <v>2214</v>
      </c>
      <c r="G4408" s="198" t="s">
        <v>342</v>
      </c>
      <c r="H4408" s="199">
        <v>1808.8330000000001</v>
      </c>
      <c r="I4408" s="200"/>
      <c r="J4408" s="201">
        <f>ROUND(I4408*H4408,2)</f>
        <v>0</v>
      </c>
      <c r="K4408" s="197" t="s">
        <v>268</v>
      </c>
      <c r="L4408" s="42"/>
      <c r="M4408" s="202" t="s">
        <v>44</v>
      </c>
      <c r="N4408" s="203" t="s">
        <v>53</v>
      </c>
      <c r="O4408" s="67"/>
      <c r="P4408" s="204">
        <f>O4408*H4408</f>
        <v>0</v>
      </c>
      <c r="Q4408" s="204">
        <v>1.4E-3</v>
      </c>
      <c r="R4408" s="204">
        <f>Q4408*H4408</f>
        <v>2.5323662000000002</v>
      </c>
      <c r="S4408" s="204">
        <v>0</v>
      </c>
      <c r="T4408" s="205">
        <f>S4408*H4408</f>
        <v>0</v>
      </c>
      <c r="U4408" s="37"/>
      <c r="V4408" s="37"/>
      <c r="W4408" s="37"/>
      <c r="X4408" s="37"/>
      <c r="Y4408" s="37"/>
      <c r="Z4408" s="37"/>
      <c r="AA4408" s="37"/>
      <c r="AB4408" s="37"/>
      <c r="AC4408" s="37"/>
      <c r="AD4408" s="37"/>
      <c r="AE4408" s="37"/>
      <c r="AR4408" s="206" t="s">
        <v>442</v>
      </c>
      <c r="AT4408" s="206" t="s">
        <v>264</v>
      </c>
      <c r="AU4408" s="206" t="s">
        <v>91</v>
      </c>
      <c r="AY4408" s="19" t="s">
        <v>262</v>
      </c>
      <c r="BE4408" s="207">
        <f>IF(N4408="základní",J4408,0)</f>
        <v>0</v>
      </c>
      <c r="BF4408" s="207">
        <f>IF(N4408="snížená",J4408,0)</f>
        <v>0</v>
      </c>
      <c r="BG4408" s="207">
        <f>IF(N4408="zákl. přenesená",J4408,0)</f>
        <v>0</v>
      </c>
      <c r="BH4408" s="207">
        <f>IF(N4408="sníž. přenesená",J4408,0)</f>
        <v>0</v>
      </c>
      <c r="BI4408" s="207">
        <f>IF(N4408="nulová",J4408,0)</f>
        <v>0</v>
      </c>
      <c r="BJ4408" s="19" t="s">
        <v>89</v>
      </c>
      <c r="BK4408" s="207">
        <f>ROUND(I4408*H4408,2)</f>
        <v>0</v>
      </c>
      <c r="BL4408" s="19" t="s">
        <v>442</v>
      </c>
      <c r="BM4408" s="206" t="s">
        <v>2215</v>
      </c>
    </row>
    <row r="4409" spans="1:65" s="2" customFormat="1" ht="90">
      <c r="A4409" s="37"/>
      <c r="B4409" s="38"/>
      <c r="C4409" s="39"/>
      <c r="D4409" s="208" t="s">
        <v>270</v>
      </c>
      <c r="E4409" s="39"/>
      <c r="F4409" s="209" t="s">
        <v>2096</v>
      </c>
      <c r="G4409" s="39"/>
      <c r="H4409" s="39"/>
      <c r="I4409" s="118"/>
      <c r="J4409" s="39"/>
      <c r="K4409" s="39"/>
      <c r="L4409" s="42"/>
      <c r="M4409" s="210"/>
      <c r="N4409" s="211"/>
      <c r="O4409" s="67"/>
      <c r="P4409" s="67"/>
      <c r="Q4409" s="67"/>
      <c r="R4409" s="67"/>
      <c r="S4409" s="67"/>
      <c r="T4409" s="68"/>
      <c r="U4409" s="37"/>
      <c r="V4409" s="37"/>
      <c r="W4409" s="37"/>
      <c r="X4409" s="37"/>
      <c r="Y4409" s="37"/>
      <c r="Z4409" s="37"/>
      <c r="AA4409" s="37"/>
      <c r="AB4409" s="37"/>
      <c r="AC4409" s="37"/>
      <c r="AD4409" s="37"/>
      <c r="AE4409" s="37"/>
      <c r="AT4409" s="19" t="s">
        <v>270</v>
      </c>
      <c r="AU4409" s="19" t="s">
        <v>91</v>
      </c>
    </row>
    <row r="4410" spans="1:65" s="13" customFormat="1" ht="10">
      <c r="B4410" s="212"/>
      <c r="C4410" s="213"/>
      <c r="D4410" s="208" t="s">
        <v>272</v>
      </c>
      <c r="E4410" s="214" t="s">
        <v>44</v>
      </c>
      <c r="F4410" s="215" t="s">
        <v>2097</v>
      </c>
      <c r="G4410" s="213"/>
      <c r="H4410" s="214" t="s">
        <v>44</v>
      </c>
      <c r="I4410" s="216"/>
      <c r="J4410" s="213"/>
      <c r="K4410" s="213"/>
      <c r="L4410" s="217"/>
      <c r="M4410" s="218"/>
      <c r="N4410" s="219"/>
      <c r="O4410" s="219"/>
      <c r="P4410" s="219"/>
      <c r="Q4410" s="219"/>
      <c r="R4410" s="219"/>
      <c r="S4410" s="219"/>
      <c r="T4410" s="220"/>
      <c r="AT4410" s="221" t="s">
        <v>272</v>
      </c>
      <c r="AU4410" s="221" t="s">
        <v>91</v>
      </c>
      <c r="AV4410" s="13" t="s">
        <v>89</v>
      </c>
      <c r="AW4410" s="13" t="s">
        <v>38</v>
      </c>
      <c r="AX4410" s="13" t="s">
        <v>82</v>
      </c>
      <c r="AY4410" s="221" t="s">
        <v>262</v>
      </c>
    </row>
    <row r="4411" spans="1:65" s="15" customFormat="1" ht="10">
      <c r="B4411" s="233"/>
      <c r="C4411" s="234"/>
      <c r="D4411" s="208" t="s">
        <v>272</v>
      </c>
      <c r="E4411" s="235" t="s">
        <v>44</v>
      </c>
      <c r="F4411" s="236" t="s">
        <v>2186</v>
      </c>
      <c r="G4411" s="234"/>
      <c r="H4411" s="237">
        <v>13.32</v>
      </c>
      <c r="I4411" s="238"/>
      <c r="J4411" s="234"/>
      <c r="K4411" s="234"/>
      <c r="L4411" s="239"/>
      <c r="M4411" s="240"/>
      <c r="N4411" s="241"/>
      <c r="O4411" s="241"/>
      <c r="P4411" s="241"/>
      <c r="Q4411" s="241"/>
      <c r="R4411" s="241"/>
      <c r="S4411" s="241"/>
      <c r="T4411" s="242"/>
      <c r="AT4411" s="243" t="s">
        <v>272</v>
      </c>
      <c r="AU4411" s="243" t="s">
        <v>91</v>
      </c>
      <c r="AV4411" s="15" t="s">
        <v>91</v>
      </c>
      <c r="AW4411" s="15" t="s">
        <v>38</v>
      </c>
      <c r="AX4411" s="15" t="s">
        <v>82</v>
      </c>
      <c r="AY4411" s="243" t="s">
        <v>262</v>
      </c>
    </row>
    <row r="4412" spans="1:65" s="13" customFormat="1" ht="10">
      <c r="B4412" s="212"/>
      <c r="C4412" s="213"/>
      <c r="D4412" s="208" t="s">
        <v>272</v>
      </c>
      <c r="E4412" s="214" t="s">
        <v>44</v>
      </c>
      <c r="F4412" s="215" t="s">
        <v>2103</v>
      </c>
      <c r="G4412" s="213"/>
      <c r="H4412" s="214" t="s">
        <v>44</v>
      </c>
      <c r="I4412" s="216"/>
      <c r="J4412" s="213"/>
      <c r="K4412" s="213"/>
      <c r="L4412" s="217"/>
      <c r="M4412" s="218"/>
      <c r="N4412" s="219"/>
      <c r="O4412" s="219"/>
      <c r="P4412" s="219"/>
      <c r="Q4412" s="219"/>
      <c r="R4412" s="219"/>
      <c r="S4412" s="219"/>
      <c r="T4412" s="220"/>
      <c r="AT4412" s="221" t="s">
        <v>272</v>
      </c>
      <c r="AU4412" s="221" t="s">
        <v>91</v>
      </c>
      <c r="AV4412" s="13" t="s">
        <v>89</v>
      </c>
      <c r="AW4412" s="13" t="s">
        <v>38</v>
      </c>
      <c r="AX4412" s="13" t="s">
        <v>82</v>
      </c>
      <c r="AY4412" s="221" t="s">
        <v>262</v>
      </c>
    </row>
    <row r="4413" spans="1:65" s="15" customFormat="1" ht="10">
      <c r="B4413" s="233"/>
      <c r="C4413" s="234"/>
      <c r="D4413" s="208" t="s">
        <v>272</v>
      </c>
      <c r="E4413" s="235" t="s">
        <v>44</v>
      </c>
      <c r="F4413" s="236" t="s">
        <v>2187</v>
      </c>
      <c r="G4413" s="234"/>
      <c r="H4413" s="237">
        <v>522.99099999999999</v>
      </c>
      <c r="I4413" s="238"/>
      <c r="J4413" s="234"/>
      <c r="K4413" s="234"/>
      <c r="L4413" s="239"/>
      <c r="M4413" s="240"/>
      <c r="N4413" s="241"/>
      <c r="O4413" s="241"/>
      <c r="P4413" s="241"/>
      <c r="Q4413" s="241"/>
      <c r="R4413" s="241"/>
      <c r="S4413" s="241"/>
      <c r="T4413" s="242"/>
      <c r="AT4413" s="243" t="s">
        <v>272</v>
      </c>
      <c r="AU4413" s="243" t="s">
        <v>91</v>
      </c>
      <c r="AV4413" s="15" t="s">
        <v>91</v>
      </c>
      <c r="AW4413" s="15" t="s">
        <v>38</v>
      </c>
      <c r="AX4413" s="15" t="s">
        <v>82</v>
      </c>
      <c r="AY4413" s="243" t="s">
        <v>262</v>
      </c>
    </row>
    <row r="4414" spans="1:65" s="13" customFormat="1" ht="10">
      <c r="B4414" s="212"/>
      <c r="C4414" s="213"/>
      <c r="D4414" s="208" t="s">
        <v>272</v>
      </c>
      <c r="E4414" s="214" t="s">
        <v>44</v>
      </c>
      <c r="F4414" s="215" t="s">
        <v>2118</v>
      </c>
      <c r="G4414" s="213"/>
      <c r="H4414" s="214" t="s">
        <v>44</v>
      </c>
      <c r="I4414" s="216"/>
      <c r="J4414" s="213"/>
      <c r="K4414" s="213"/>
      <c r="L4414" s="217"/>
      <c r="M4414" s="218"/>
      <c r="N4414" s="219"/>
      <c r="O4414" s="219"/>
      <c r="P4414" s="219"/>
      <c r="Q4414" s="219"/>
      <c r="R4414" s="219"/>
      <c r="S4414" s="219"/>
      <c r="T4414" s="220"/>
      <c r="AT4414" s="221" t="s">
        <v>272</v>
      </c>
      <c r="AU4414" s="221" t="s">
        <v>91</v>
      </c>
      <c r="AV4414" s="13" t="s">
        <v>89</v>
      </c>
      <c r="AW4414" s="13" t="s">
        <v>38</v>
      </c>
      <c r="AX4414" s="13" t="s">
        <v>82</v>
      </c>
      <c r="AY4414" s="221" t="s">
        <v>262</v>
      </c>
    </row>
    <row r="4415" spans="1:65" s="15" customFormat="1" ht="10">
      <c r="B4415" s="233"/>
      <c r="C4415" s="234"/>
      <c r="D4415" s="208" t="s">
        <v>272</v>
      </c>
      <c r="E4415" s="235" t="s">
        <v>44</v>
      </c>
      <c r="F4415" s="236" t="s">
        <v>2188</v>
      </c>
      <c r="G4415" s="234"/>
      <c r="H4415" s="237">
        <v>881.702</v>
      </c>
      <c r="I4415" s="238"/>
      <c r="J4415" s="234"/>
      <c r="K4415" s="234"/>
      <c r="L4415" s="239"/>
      <c r="M4415" s="240"/>
      <c r="N4415" s="241"/>
      <c r="O4415" s="241"/>
      <c r="P4415" s="241"/>
      <c r="Q4415" s="241"/>
      <c r="R4415" s="241"/>
      <c r="S4415" s="241"/>
      <c r="T4415" s="242"/>
      <c r="AT4415" s="243" t="s">
        <v>272</v>
      </c>
      <c r="AU4415" s="243" t="s">
        <v>91</v>
      </c>
      <c r="AV4415" s="15" t="s">
        <v>91</v>
      </c>
      <c r="AW4415" s="15" t="s">
        <v>38</v>
      </c>
      <c r="AX4415" s="15" t="s">
        <v>82</v>
      </c>
      <c r="AY4415" s="243" t="s">
        <v>262</v>
      </c>
    </row>
    <row r="4416" spans="1:65" s="13" customFormat="1" ht="10">
      <c r="B4416" s="212"/>
      <c r="C4416" s="213"/>
      <c r="D4416" s="208" t="s">
        <v>272</v>
      </c>
      <c r="E4416" s="214" t="s">
        <v>44</v>
      </c>
      <c r="F4416" s="215" t="s">
        <v>2128</v>
      </c>
      <c r="G4416" s="213"/>
      <c r="H4416" s="214" t="s">
        <v>44</v>
      </c>
      <c r="I4416" s="216"/>
      <c r="J4416" s="213"/>
      <c r="K4416" s="213"/>
      <c r="L4416" s="217"/>
      <c r="M4416" s="218"/>
      <c r="N4416" s="219"/>
      <c r="O4416" s="219"/>
      <c r="P4416" s="219"/>
      <c r="Q4416" s="219"/>
      <c r="R4416" s="219"/>
      <c r="S4416" s="219"/>
      <c r="T4416" s="220"/>
      <c r="AT4416" s="221" t="s">
        <v>272</v>
      </c>
      <c r="AU4416" s="221" t="s">
        <v>91</v>
      </c>
      <c r="AV4416" s="13" t="s">
        <v>89</v>
      </c>
      <c r="AW4416" s="13" t="s">
        <v>38</v>
      </c>
      <c r="AX4416" s="13" t="s">
        <v>82</v>
      </c>
      <c r="AY4416" s="221" t="s">
        <v>262</v>
      </c>
    </row>
    <row r="4417" spans="1:65" s="15" customFormat="1" ht="10">
      <c r="B4417" s="233"/>
      <c r="C4417" s="234"/>
      <c r="D4417" s="208" t="s">
        <v>272</v>
      </c>
      <c r="E4417" s="235" t="s">
        <v>44</v>
      </c>
      <c r="F4417" s="236" t="s">
        <v>2189</v>
      </c>
      <c r="G4417" s="234"/>
      <c r="H4417" s="237">
        <v>13.487</v>
      </c>
      <c r="I4417" s="238"/>
      <c r="J4417" s="234"/>
      <c r="K4417" s="234"/>
      <c r="L4417" s="239"/>
      <c r="M4417" s="240"/>
      <c r="N4417" s="241"/>
      <c r="O4417" s="241"/>
      <c r="P4417" s="241"/>
      <c r="Q4417" s="241"/>
      <c r="R4417" s="241"/>
      <c r="S4417" s="241"/>
      <c r="T4417" s="242"/>
      <c r="AT4417" s="243" t="s">
        <v>272</v>
      </c>
      <c r="AU4417" s="243" t="s">
        <v>91</v>
      </c>
      <c r="AV4417" s="15" t="s">
        <v>91</v>
      </c>
      <c r="AW4417" s="15" t="s">
        <v>38</v>
      </c>
      <c r="AX4417" s="15" t="s">
        <v>82</v>
      </c>
      <c r="AY4417" s="243" t="s">
        <v>262</v>
      </c>
    </row>
    <row r="4418" spans="1:65" s="13" customFormat="1" ht="10">
      <c r="B4418" s="212"/>
      <c r="C4418" s="213"/>
      <c r="D4418" s="208" t="s">
        <v>272</v>
      </c>
      <c r="E4418" s="214" t="s">
        <v>44</v>
      </c>
      <c r="F4418" s="215" t="s">
        <v>2134</v>
      </c>
      <c r="G4418" s="213"/>
      <c r="H4418" s="214" t="s">
        <v>44</v>
      </c>
      <c r="I4418" s="216"/>
      <c r="J4418" s="213"/>
      <c r="K4418" s="213"/>
      <c r="L4418" s="217"/>
      <c r="M4418" s="218"/>
      <c r="N4418" s="219"/>
      <c r="O4418" s="219"/>
      <c r="P4418" s="219"/>
      <c r="Q4418" s="219"/>
      <c r="R4418" s="219"/>
      <c r="S4418" s="219"/>
      <c r="T4418" s="220"/>
      <c r="AT4418" s="221" t="s">
        <v>272</v>
      </c>
      <c r="AU4418" s="221" t="s">
        <v>91</v>
      </c>
      <c r="AV4418" s="13" t="s">
        <v>89</v>
      </c>
      <c r="AW4418" s="13" t="s">
        <v>38</v>
      </c>
      <c r="AX4418" s="13" t="s">
        <v>82</v>
      </c>
      <c r="AY4418" s="221" t="s">
        <v>262</v>
      </c>
    </row>
    <row r="4419" spans="1:65" s="15" customFormat="1" ht="10">
      <c r="B4419" s="233"/>
      <c r="C4419" s="234"/>
      <c r="D4419" s="208" t="s">
        <v>272</v>
      </c>
      <c r="E4419" s="235" t="s">
        <v>44</v>
      </c>
      <c r="F4419" s="236" t="s">
        <v>2190</v>
      </c>
      <c r="G4419" s="234"/>
      <c r="H4419" s="237">
        <v>48.41</v>
      </c>
      <c r="I4419" s="238"/>
      <c r="J4419" s="234"/>
      <c r="K4419" s="234"/>
      <c r="L4419" s="239"/>
      <c r="M4419" s="240"/>
      <c r="N4419" s="241"/>
      <c r="O4419" s="241"/>
      <c r="P4419" s="241"/>
      <c r="Q4419" s="241"/>
      <c r="R4419" s="241"/>
      <c r="S4419" s="241"/>
      <c r="T4419" s="242"/>
      <c r="AT4419" s="243" t="s">
        <v>272</v>
      </c>
      <c r="AU4419" s="243" t="s">
        <v>91</v>
      </c>
      <c r="AV4419" s="15" t="s">
        <v>91</v>
      </c>
      <c r="AW4419" s="15" t="s">
        <v>38</v>
      </c>
      <c r="AX4419" s="15" t="s">
        <v>82</v>
      </c>
      <c r="AY4419" s="243" t="s">
        <v>262</v>
      </c>
    </row>
    <row r="4420" spans="1:65" s="13" customFormat="1" ht="10">
      <c r="B4420" s="212"/>
      <c r="C4420" s="213"/>
      <c r="D4420" s="208" t="s">
        <v>272</v>
      </c>
      <c r="E4420" s="214" t="s">
        <v>44</v>
      </c>
      <c r="F4420" s="215" t="s">
        <v>2141</v>
      </c>
      <c r="G4420" s="213"/>
      <c r="H4420" s="214" t="s">
        <v>44</v>
      </c>
      <c r="I4420" s="216"/>
      <c r="J4420" s="213"/>
      <c r="K4420" s="213"/>
      <c r="L4420" s="217"/>
      <c r="M4420" s="218"/>
      <c r="N4420" s="219"/>
      <c r="O4420" s="219"/>
      <c r="P4420" s="219"/>
      <c r="Q4420" s="219"/>
      <c r="R4420" s="219"/>
      <c r="S4420" s="219"/>
      <c r="T4420" s="220"/>
      <c r="AT4420" s="221" t="s">
        <v>272</v>
      </c>
      <c r="AU4420" s="221" t="s">
        <v>91</v>
      </c>
      <c r="AV4420" s="13" t="s">
        <v>89</v>
      </c>
      <c r="AW4420" s="13" t="s">
        <v>38</v>
      </c>
      <c r="AX4420" s="13" t="s">
        <v>82</v>
      </c>
      <c r="AY4420" s="221" t="s">
        <v>262</v>
      </c>
    </row>
    <row r="4421" spans="1:65" s="15" customFormat="1" ht="10">
      <c r="B4421" s="233"/>
      <c r="C4421" s="234"/>
      <c r="D4421" s="208" t="s">
        <v>272</v>
      </c>
      <c r="E4421" s="235" t="s">
        <v>44</v>
      </c>
      <c r="F4421" s="236" t="s">
        <v>2191</v>
      </c>
      <c r="G4421" s="234"/>
      <c r="H4421" s="237">
        <v>93.671999999999997</v>
      </c>
      <c r="I4421" s="238"/>
      <c r="J4421" s="234"/>
      <c r="K4421" s="234"/>
      <c r="L4421" s="239"/>
      <c r="M4421" s="240"/>
      <c r="N4421" s="241"/>
      <c r="O4421" s="241"/>
      <c r="P4421" s="241"/>
      <c r="Q4421" s="241"/>
      <c r="R4421" s="241"/>
      <c r="S4421" s="241"/>
      <c r="T4421" s="242"/>
      <c r="AT4421" s="243" t="s">
        <v>272</v>
      </c>
      <c r="AU4421" s="243" t="s">
        <v>91</v>
      </c>
      <c r="AV4421" s="15" t="s">
        <v>91</v>
      </c>
      <c r="AW4421" s="15" t="s">
        <v>38</v>
      </c>
      <c r="AX4421" s="15" t="s">
        <v>82</v>
      </c>
      <c r="AY4421" s="243" t="s">
        <v>262</v>
      </c>
    </row>
    <row r="4422" spans="1:65" s="13" customFormat="1" ht="10">
      <c r="B4422" s="212"/>
      <c r="C4422" s="213"/>
      <c r="D4422" s="208" t="s">
        <v>272</v>
      </c>
      <c r="E4422" s="214" t="s">
        <v>44</v>
      </c>
      <c r="F4422" s="215" t="s">
        <v>2147</v>
      </c>
      <c r="G4422" s="213"/>
      <c r="H4422" s="214" t="s">
        <v>44</v>
      </c>
      <c r="I4422" s="216"/>
      <c r="J4422" s="213"/>
      <c r="K4422" s="213"/>
      <c r="L4422" s="217"/>
      <c r="M4422" s="218"/>
      <c r="N4422" s="219"/>
      <c r="O4422" s="219"/>
      <c r="P4422" s="219"/>
      <c r="Q4422" s="219"/>
      <c r="R4422" s="219"/>
      <c r="S4422" s="219"/>
      <c r="T4422" s="220"/>
      <c r="AT4422" s="221" t="s">
        <v>272</v>
      </c>
      <c r="AU4422" s="221" t="s">
        <v>91</v>
      </c>
      <c r="AV4422" s="13" t="s">
        <v>89</v>
      </c>
      <c r="AW4422" s="13" t="s">
        <v>38</v>
      </c>
      <c r="AX4422" s="13" t="s">
        <v>82</v>
      </c>
      <c r="AY4422" s="221" t="s">
        <v>262</v>
      </c>
    </row>
    <row r="4423" spans="1:65" s="15" customFormat="1" ht="10">
      <c r="B4423" s="233"/>
      <c r="C4423" s="234"/>
      <c r="D4423" s="208" t="s">
        <v>272</v>
      </c>
      <c r="E4423" s="235" t="s">
        <v>44</v>
      </c>
      <c r="F4423" s="236" t="s">
        <v>2192</v>
      </c>
      <c r="G4423" s="234"/>
      <c r="H4423" s="237">
        <v>235.251</v>
      </c>
      <c r="I4423" s="238"/>
      <c r="J4423" s="234"/>
      <c r="K4423" s="234"/>
      <c r="L4423" s="239"/>
      <c r="M4423" s="240"/>
      <c r="N4423" s="241"/>
      <c r="O4423" s="241"/>
      <c r="P4423" s="241"/>
      <c r="Q4423" s="241"/>
      <c r="R4423" s="241"/>
      <c r="S4423" s="241"/>
      <c r="T4423" s="242"/>
      <c r="AT4423" s="243" t="s">
        <v>272</v>
      </c>
      <c r="AU4423" s="243" t="s">
        <v>91</v>
      </c>
      <c r="AV4423" s="15" t="s">
        <v>91</v>
      </c>
      <c r="AW4423" s="15" t="s">
        <v>38</v>
      </c>
      <c r="AX4423" s="15" t="s">
        <v>82</v>
      </c>
      <c r="AY4423" s="243" t="s">
        <v>262</v>
      </c>
    </row>
    <row r="4424" spans="1:65" s="16" customFormat="1" ht="10">
      <c r="B4424" s="244"/>
      <c r="C4424" s="245"/>
      <c r="D4424" s="208" t="s">
        <v>272</v>
      </c>
      <c r="E4424" s="246" t="s">
        <v>44</v>
      </c>
      <c r="F4424" s="247" t="s">
        <v>291</v>
      </c>
      <c r="G4424" s="245"/>
      <c r="H4424" s="248">
        <v>1808.8330000000001</v>
      </c>
      <c r="I4424" s="249"/>
      <c r="J4424" s="245"/>
      <c r="K4424" s="245"/>
      <c r="L4424" s="250"/>
      <c r="M4424" s="251"/>
      <c r="N4424" s="252"/>
      <c r="O4424" s="252"/>
      <c r="P4424" s="252"/>
      <c r="Q4424" s="252"/>
      <c r="R4424" s="252"/>
      <c r="S4424" s="252"/>
      <c r="T4424" s="253"/>
      <c r="AT4424" s="254" t="s">
        <v>272</v>
      </c>
      <c r="AU4424" s="254" t="s">
        <v>91</v>
      </c>
      <c r="AV4424" s="16" t="s">
        <v>104</v>
      </c>
      <c r="AW4424" s="16" t="s">
        <v>38</v>
      </c>
      <c r="AX4424" s="16" t="s">
        <v>89</v>
      </c>
      <c r="AY4424" s="254" t="s">
        <v>262</v>
      </c>
    </row>
    <row r="4425" spans="1:65" s="2" customFormat="1" ht="33" customHeight="1">
      <c r="A4425" s="37"/>
      <c r="B4425" s="38"/>
      <c r="C4425" s="195" t="s">
        <v>2216</v>
      </c>
      <c r="D4425" s="195" t="s">
        <v>264</v>
      </c>
      <c r="E4425" s="196" t="s">
        <v>2217</v>
      </c>
      <c r="F4425" s="197" t="s">
        <v>2218</v>
      </c>
      <c r="G4425" s="198" t="s">
        <v>342</v>
      </c>
      <c r="H4425" s="199">
        <v>37.049999999999997</v>
      </c>
      <c r="I4425" s="200"/>
      <c r="J4425" s="201">
        <f>ROUND(I4425*H4425,2)</f>
        <v>0</v>
      </c>
      <c r="K4425" s="197" t="s">
        <v>268</v>
      </c>
      <c r="L4425" s="42"/>
      <c r="M4425" s="202" t="s">
        <v>44</v>
      </c>
      <c r="N4425" s="203" t="s">
        <v>53</v>
      </c>
      <c r="O4425" s="67"/>
      <c r="P4425" s="204">
        <f>O4425*H4425</f>
        <v>0</v>
      </c>
      <c r="Q4425" s="204">
        <v>4.7300000000000002E-2</v>
      </c>
      <c r="R4425" s="204">
        <f>Q4425*H4425</f>
        <v>1.7524649999999999</v>
      </c>
      <c r="S4425" s="204">
        <v>0</v>
      </c>
      <c r="T4425" s="205">
        <f>S4425*H4425</f>
        <v>0</v>
      </c>
      <c r="U4425" s="37"/>
      <c r="V4425" s="37"/>
      <c r="W4425" s="37"/>
      <c r="X4425" s="37"/>
      <c r="Y4425" s="37"/>
      <c r="Z4425" s="37"/>
      <c r="AA4425" s="37"/>
      <c r="AB4425" s="37"/>
      <c r="AC4425" s="37"/>
      <c r="AD4425" s="37"/>
      <c r="AE4425" s="37"/>
      <c r="AR4425" s="206" t="s">
        <v>442</v>
      </c>
      <c r="AT4425" s="206" t="s">
        <v>264</v>
      </c>
      <c r="AU4425" s="206" t="s">
        <v>91</v>
      </c>
      <c r="AY4425" s="19" t="s">
        <v>262</v>
      </c>
      <c r="BE4425" s="207">
        <f>IF(N4425="základní",J4425,0)</f>
        <v>0</v>
      </c>
      <c r="BF4425" s="207">
        <f>IF(N4425="snížená",J4425,0)</f>
        <v>0</v>
      </c>
      <c r="BG4425" s="207">
        <f>IF(N4425="zákl. přenesená",J4425,0)</f>
        <v>0</v>
      </c>
      <c r="BH4425" s="207">
        <f>IF(N4425="sníž. přenesená",J4425,0)</f>
        <v>0</v>
      </c>
      <c r="BI4425" s="207">
        <f>IF(N4425="nulová",J4425,0)</f>
        <v>0</v>
      </c>
      <c r="BJ4425" s="19" t="s">
        <v>89</v>
      </c>
      <c r="BK4425" s="207">
        <f>ROUND(I4425*H4425,2)</f>
        <v>0</v>
      </c>
      <c r="BL4425" s="19" t="s">
        <v>442</v>
      </c>
      <c r="BM4425" s="206" t="s">
        <v>2219</v>
      </c>
    </row>
    <row r="4426" spans="1:65" s="2" customFormat="1" ht="81">
      <c r="A4426" s="37"/>
      <c r="B4426" s="38"/>
      <c r="C4426" s="39"/>
      <c r="D4426" s="208" t="s">
        <v>270</v>
      </c>
      <c r="E4426" s="39"/>
      <c r="F4426" s="209" t="s">
        <v>2220</v>
      </c>
      <c r="G4426" s="39"/>
      <c r="H4426" s="39"/>
      <c r="I4426" s="118"/>
      <c r="J4426" s="39"/>
      <c r="K4426" s="39"/>
      <c r="L4426" s="42"/>
      <c r="M4426" s="210"/>
      <c r="N4426" s="211"/>
      <c r="O4426" s="67"/>
      <c r="P4426" s="67"/>
      <c r="Q4426" s="67"/>
      <c r="R4426" s="67"/>
      <c r="S4426" s="67"/>
      <c r="T4426" s="68"/>
      <c r="U4426" s="37"/>
      <c r="V4426" s="37"/>
      <c r="W4426" s="37"/>
      <c r="X4426" s="37"/>
      <c r="Y4426" s="37"/>
      <c r="Z4426" s="37"/>
      <c r="AA4426" s="37"/>
      <c r="AB4426" s="37"/>
      <c r="AC4426" s="37"/>
      <c r="AD4426" s="37"/>
      <c r="AE4426" s="37"/>
      <c r="AT4426" s="19" t="s">
        <v>270</v>
      </c>
      <c r="AU4426" s="19" t="s">
        <v>91</v>
      </c>
    </row>
    <row r="4427" spans="1:65" s="13" customFormat="1" ht="10">
      <c r="B4427" s="212"/>
      <c r="C4427" s="213"/>
      <c r="D4427" s="208" t="s">
        <v>272</v>
      </c>
      <c r="E4427" s="214" t="s">
        <v>44</v>
      </c>
      <c r="F4427" s="215" t="s">
        <v>2221</v>
      </c>
      <c r="G4427" s="213"/>
      <c r="H4427" s="214" t="s">
        <v>44</v>
      </c>
      <c r="I4427" s="216"/>
      <c r="J4427" s="213"/>
      <c r="K4427" s="213"/>
      <c r="L4427" s="217"/>
      <c r="M4427" s="218"/>
      <c r="N4427" s="219"/>
      <c r="O4427" s="219"/>
      <c r="P4427" s="219"/>
      <c r="Q4427" s="219"/>
      <c r="R4427" s="219"/>
      <c r="S4427" s="219"/>
      <c r="T4427" s="220"/>
      <c r="AT4427" s="221" t="s">
        <v>272</v>
      </c>
      <c r="AU4427" s="221" t="s">
        <v>91</v>
      </c>
      <c r="AV4427" s="13" t="s">
        <v>89</v>
      </c>
      <c r="AW4427" s="13" t="s">
        <v>38</v>
      </c>
      <c r="AX4427" s="13" t="s">
        <v>82</v>
      </c>
      <c r="AY4427" s="221" t="s">
        <v>262</v>
      </c>
    </row>
    <row r="4428" spans="1:65" s="13" customFormat="1" ht="10">
      <c r="B4428" s="212"/>
      <c r="C4428" s="213"/>
      <c r="D4428" s="208" t="s">
        <v>272</v>
      </c>
      <c r="E4428" s="214" t="s">
        <v>44</v>
      </c>
      <c r="F4428" s="215" t="s">
        <v>558</v>
      </c>
      <c r="G4428" s="213"/>
      <c r="H4428" s="214" t="s">
        <v>44</v>
      </c>
      <c r="I4428" s="216"/>
      <c r="J4428" s="213"/>
      <c r="K4428" s="213"/>
      <c r="L4428" s="217"/>
      <c r="M4428" s="218"/>
      <c r="N4428" s="219"/>
      <c r="O4428" s="219"/>
      <c r="P4428" s="219"/>
      <c r="Q4428" s="219"/>
      <c r="R4428" s="219"/>
      <c r="S4428" s="219"/>
      <c r="T4428" s="220"/>
      <c r="AT4428" s="221" t="s">
        <v>272</v>
      </c>
      <c r="AU4428" s="221" t="s">
        <v>91</v>
      </c>
      <c r="AV4428" s="13" t="s">
        <v>89</v>
      </c>
      <c r="AW4428" s="13" t="s">
        <v>38</v>
      </c>
      <c r="AX4428" s="13" t="s">
        <v>82</v>
      </c>
      <c r="AY4428" s="221" t="s">
        <v>262</v>
      </c>
    </row>
    <row r="4429" spans="1:65" s="15" customFormat="1" ht="10">
      <c r="B4429" s="233"/>
      <c r="C4429" s="234"/>
      <c r="D4429" s="208" t="s">
        <v>272</v>
      </c>
      <c r="E4429" s="235" t="s">
        <v>44</v>
      </c>
      <c r="F4429" s="236" t="s">
        <v>2222</v>
      </c>
      <c r="G4429" s="234"/>
      <c r="H4429" s="237">
        <v>15.015000000000001</v>
      </c>
      <c r="I4429" s="238"/>
      <c r="J4429" s="234"/>
      <c r="K4429" s="234"/>
      <c r="L4429" s="239"/>
      <c r="M4429" s="240"/>
      <c r="N4429" s="241"/>
      <c r="O4429" s="241"/>
      <c r="P4429" s="241"/>
      <c r="Q4429" s="241"/>
      <c r="R4429" s="241"/>
      <c r="S4429" s="241"/>
      <c r="T4429" s="242"/>
      <c r="AT4429" s="243" t="s">
        <v>272</v>
      </c>
      <c r="AU4429" s="243" t="s">
        <v>91</v>
      </c>
      <c r="AV4429" s="15" t="s">
        <v>91</v>
      </c>
      <c r="AW4429" s="15" t="s">
        <v>38</v>
      </c>
      <c r="AX4429" s="15" t="s">
        <v>82</v>
      </c>
      <c r="AY4429" s="243" t="s">
        <v>262</v>
      </c>
    </row>
    <row r="4430" spans="1:65" s="13" customFormat="1" ht="10">
      <c r="B4430" s="212"/>
      <c r="C4430" s="213"/>
      <c r="D4430" s="208" t="s">
        <v>272</v>
      </c>
      <c r="E4430" s="214" t="s">
        <v>44</v>
      </c>
      <c r="F4430" s="215" t="s">
        <v>570</v>
      </c>
      <c r="G4430" s="213"/>
      <c r="H4430" s="214" t="s">
        <v>44</v>
      </c>
      <c r="I4430" s="216"/>
      <c r="J4430" s="213"/>
      <c r="K4430" s="213"/>
      <c r="L4430" s="217"/>
      <c r="M4430" s="218"/>
      <c r="N4430" s="219"/>
      <c r="O4430" s="219"/>
      <c r="P4430" s="219"/>
      <c r="Q4430" s="219"/>
      <c r="R4430" s="219"/>
      <c r="S4430" s="219"/>
      <c r="T4430" s="220"/>
      <c r="AT4430" s="221" t="s">
        <v>272</v>
      </c>
      <c r="AU4430" s="221" t="s">
        <v>91</v>
      </c>
      <c r="AV4430" s="13" t="s">
        <v>89</v>
      </c>
      <c r="AW4430" s="13" t="s">
        <v>38</v>
      </c>
      <c r="AX4430" s="13" t="s">
        <v>82</v>
      </c>
      <c r="AY4430" s="221" t="s">
        <v>262</v>
      </c>
    </row>
    <row r="4431" spans="1:65" s="15" customFormat="1" ht="10">
      <c r="B4431" s="233"/>
      <c r="C4431" s="234"/>
      <c r="D4431" s="208" t="s">
        <v>272</v>
      </c>
      <c r="E4431" s="235" t="s">
        <v>44</v>
      </c>
      <c r="F4431" s="236" t="s">
        <v>2223</v>
      </c>
      <c r="G4431" s="234"/>
      <c r="H4431" s="237">
        <v>7.3449999999999998</v>
      </c>
      <c r="I4431" s="238"/>
      <c r="J4431" s="234"/>
      <c r="K4431" s="234"/>
      <c r="L4431" s="239"/>
      <c r="M4431" s="240"/>
      <c r="N4431" s="241"/>
      <c r="O4431" s="241"/>
      <c r="P4431" s="241"/>
      <c r="Q4431" s="241"/>
      <c r="R4431" s="241"/>
      <c r="S4431" s="241"/>
      <c r="T4431" s="242"/>
      <c r="AT4431" s="243" t="s">
        <v>272</v>
      </c>
      <c r="AU4431" s="243" t="s">
        <v>91</v>
      </c>
      <c r="AV4431" s="15" t="s">
        <v>91</v>
      </c>
      <c r="AW4431" s="15" t="s">
        <v>38</v>
      </c>
      <c r="AX4431" s="15" t="s">
        <v>82</v>
      </c>
      <c r="AY4431" s="243" t="s">
        <v>262</v>
      </c>
    </row>
    <row r="4432" spans="1:65" s="13" customFormat="1" ht="10">
      <c r="B4432" s="212"/>
      <c r="C4432" s="213"/>
      <c r="D4432" s="208" t="s">
        <v>272</v>
      </c>
      <c r="E4432" s="214" t="s">
        <v>44</v>
      </c>
      <c r="F4432" s="215" t="s">
        <v>575</v>
      </c>
      <c r="G4432" s="213"/>
      <c r="H4432" s="214" t="s">
        <v>44</v>
      </c>
      <c r="I4432" s="216"/>
      <c r="J4432" s="213"/>
      <c r="K4432" s="213"/>
      <c r="L4432" s="217"/>
      <c r="M4432" s="218"/>
      <c r="N4432" s="219"/>
      <c r="O4432" s="219"/>
      <c r="P4432" s="219"/>
      <c r="Q4432" s="219"/>
      <c r="R4432" s="219"/>
      <c r="S4432" s="219"/>
      <c r="T4432" s="220"/>
      <c r="AT4432" s="221" t="s">
        <v>272</v>
      </c>
      <c r="AU4432" s="221" t="s">
        <v>91</v>
      </c>
      <c r="AV4432" s="13" t="s">
        <v>89</v>
      </c>
      <c r="AW4432" s="13" t="s">
        <v>38</v>
      </c>
      <c r="AX4432" s="13" t="s">
        <v>82</v>
      </c>
      <c r="AY4432" s="221" t="s">
        <v>262</v>
      </c>
    </row>
    <row r="4433" spans="1:65" s="15" customFormat="1" ht="10">
      <c r="B4433" s="233"/>
      <c r="C4433" s="234"/>
      <c r="D4433" s="208" t="s">
        <v>272</v>
      </c>
      <c r="E4433" s="235" t="s">
        <v>44</v>
      </c>
      <c r="F4433" s="236" t="s">
        <v>2223</v>
      </c>
      <c r="G4433" s="234"/>
      <c r="H4433" s="237">
        <v>7.3449999999999998</v>
      </c>
      <c r="I4433" s="238"/>
      <c r="J4433" s="234"/>
      <c r="K4433" s="234"/>
      <c r="L4433" s="239"/>
      <c r="M4433" s="240"/>
      <c r="N4433" s="241"/>
      <c r="O4433" s="241"/>
      <c r="P4433" s="241"/>
      <c r="Q4433" s="241"/>
      <c r="R4433" s="241"/>
      <c r="S4433" s="241"/>
      <c r="T4433" s="242"/>
      <c r="AT4433" s="243" t="s">
        <v>272</v>
      </c>
      <c r="AU4433" s="243" t="s">
        <v>91</v>
      </c>
      <c r="AV4433" s="15" t="s">
        <v>91</v>
      </c>
      <c r="AW4433" s="15" t="s">
        <v>38</v>
      </c>
      <c r="AX4433" s="15" t="s">
        <v>82</v>
      </c>
      <c r="AY4433" s="243" t="s">
        <v>262</v>
      </c>
    </row>
    <row r="4434" spans="1:65" s="13" customFormat="1" ht="10">
      <c r="B4434" s="212"/>
      <c r="C4434" s="213"/>
      <c r="D4434" s="208" t="s">
        <v>272</v>
      </c>
      <c r="E4434" s="214" t="s">
        <v>44</v>
      </c>
      <c r="F4434" s="215" t="s">
        <v>576</v>
      </c>
      <c r="G4434" s="213"/>
      <c r="H4434" s="214" t="s">
        <v>44</v>
      </c>
      <c r="I4434" s="216"/>
      <c r="J4434" s="213"/>
      <c r="K4434" s="213"/>
      <c r="L4434" s="217"/>
      <c r="M4434" s="218"/>
      <c r="N4434" s="219"/>
      <c r="O4434" s="219"/>
      <c r="P4434" s="219"/>
      <c r="Q4434" s="219"/>
      <c r="R4434" s="219"/>
      <c r="S4434" s="219"/>
      <c r="T4434" s="220"/>
      <c r="AT4434" s="221" t="s">
        <v>272</v>
      </c>
      <c r="AU4434" s="221" t="s">
        <v>91</v>
      </c>
      <c r="AV4434" s="13" t="s">
        <v>89</v>
      </c>
      <c r="AW4434" s="13" t="s">
        <v>38</v>
      </c>
      <c r="AX4434" s="13" t="s">
        <v>82</v>
      </c>
      <c r="AY4434" s="221" t="s">
        <v>262</v>
      </c>
    </row>
    <row r="4435" spans="1:65" s="15" customFormat="1" ht="10">
      <c r="B4435" s="233"/>
      <c r="C4435" s="234"/>
      <c r="D4435" s="208" t="s">
        <v>272</v>
      </c>
      <c r="E4435" s="235" t="s">
        <v>44</v>
      </c>
      <c r="F4435" s="236" t="s">
        <v>2223</v>
      </c>
      <c r="G4435" s="234"/>
      <c r="H4435" s="237">
        <v>7.3449999999999998</v>
      </c>
      <c r="I4435" s="238"/>
      <c r="J4435" s="234"/>
      <c r="K4435" s="234"/>
      <c r="L4435" s="239"/>
      <c r="M4435" s="240"/>
      <c r="N4435" s="241"/>
      <c r="O4435" s="241"/>
      <c r="P4435" s="241"/>
      <c r="Q4435" s="241"/>
      <c r="R4435" s="241"/>
      <c r="S4435" s="241"/>
      <c r="T4435" s="242"/>
      <c r="AT4435" s="243" t="s">
        <v>272</v>
      </c>
      <c r="AU4435" s="243" t="s">
        <v>91</v>
      </c>
      <c r="AV4435" s="15" t="s">
        <v>91</v>
      </c>
      <c r="AW4435" s="15" t="s">
        <v>38</v>
      </c>
      <c r="AX4435" s="15" t="s">
        <v>82</v>
      </c>
      <c r="AY4435" s="243" t="s">
        <v>262</v>
      </c>
    </row>
    <row r="4436" spans="1:65" s="16" customFormat="1" ht="10">
      <c r="B4436" s="244"/>
      <c r="C4436" s="245"/>
      <c r="D4436" s="208" t="s">
        <v>272</v>
      </c>
      <c r="E4436" s="246" t="s">
        <v>44</v>
      </c>
      <c r="F4436" s="247" t="s">
        <v>291</v>
      </c>
      <c r="G4436" s="245"/>
      <c r="H4436" s="248">
        <v>37.049999999999997</v>
      </c>
      <c r="I4436" s="249"/>
      <c r="J4436" s="245"/>
      <c r="K4436" s="245"/>
      <c r="L4436" s="250"/>
      <c r="M4436" s="251"/>
      <c r="N4436" s="252"/>
      <c r="O4436" s="252"/>
      <c r="P4436" s="252"/>
      <c r="Q4436" s="252"/>
      <c r="R4436" s="252"/>
      <c r="S4436" s="252"/>
      <c r="T4436" s="253"/>
      <c r="AT4436" s="254" t="s">
        <v>272</v>
      </c>
      <c r="AU4436" s="254" t="s">
        <v>91</v>
      </c>
      <c r="AV4436" s="16" t="s">
        <v>104</v>
      </c>
      <c r="AW4436" s="16" t="s">
        <v>38</v>
      </c>
      <c r="AX4436" s="16" t="s">
        <v>89</v>
      </c>
      <c r="AY4436" s="254" t="s">
        <v>262</v>
      </c>
    </row>
    <row r="4437" spans="1:65" s="2" customFormat="1" ht="21.75" customHeight="1">
      <c r="A4437" s="37"/>
      <c r="B4437" s="38"/>
      <c r="C4437" s="195" t="s">
        <v>2224</v>
      </c>
      <c r="D4437" s="195" t="s">
        <v>264</v>
      </c>
      <c r="E4437" s="196" t="s">
        <v>2225</v>
      </c>
      <c r="F4437" s="197" t="s">
        <v>2226</v>
      </c>
      <c r="G4437" s="198" t="s">
        <v>342</v>
      </c>
      <c r="H4437" s="199">
        <v>144.00200000000001</v>
      </c>
      <c r="I4437" s="200"/>
      <c r="J4437" s="201">
        <f>ROUND(I4437*H4437,2)</f>
        <v>0</v>
      </c>
      <c r="K4437" s="197" t="s">
        <v>44</v>
      </c>
      <c r="L4437" s="42"/>
      <c r="M4437" s="202" t="s">
        <v>44</v>
      </c>
      <c r="N4437" s="203" t="s">
        <v>53</v>
      </c>
      <c r="O4437" s="67"/>
      <c r="P4437" s="204">
        <f>O4437*H4437</f>
        <v>0</v>
      </c>
      <c r="Q4437" s="204">
        <v>2.1264999999999999E-2</v>
      </c>
      <c r="R4437" s="204">
        <f>Q4437*H4437</f>
        <v>3.06220253</v>
      </c>
      <c r="S4437" s="204">
        <v>0</v>
      </c>
      <c r="T4437" s="205">
        <f>S4437*H4437</f>
        <v>0</v>
      </c>
      <c r="U4437" s="37"/>
      <c r="V4437" s="37"/>
      <c r="W4437" s="37"/>
      <c r="X4437" s="37"/>
      <c r="Y4437" s="37"/>
      <c r="Z4437" s="37"/>
      <c r="AA4437" s="37"/>
      <c r="AB4437" s="37"/>
      <c r="AC4437" s="37"/>
      <c r="AD4437" s="37"/>
      <c r="AE4437" s="37"/>
      <c r="AR4437" s="206" t="s">
        <v>442</v>
      </c>
      <c r="AT4437" s="206" t="s">
        <v>264</v>
      </c>
      <c r="AU4437" s="206" t="s">
        <v>91</v>
      </c>
      <c r="AY4437" s="19" t="s">
        <v>262</v>
      </c>
      <c r="BE4437" s="207">
        <f>IF(N4437="základní",J4437,0)</f>
        <v>0</v>
      </c>
      <c r="BF4437" s="207">
        <f>IF(N4437="snížená",J4437,0)</f>
        <v>0</v>
      </c>
      <c r="BG4437" s="207">
        <f>IF(N4437="zákl. přenesená",J4437,0)</f>
        <v>0</v>
      </c>
      <c r="BH4437" s="207">
        <f>IF(N4437="sníž. přenesená",J4437,0)</f>
        <v>0</v>
      </c>
      <c r="BI4437" s="207">
        <f>IF(N4437="nulová",J4437,0)</f>
        <v>0</v>
      </c>
      <c r="BJ4437" s="19" t="s">
        <v>89</v>
      </c>
      <c r="BK4437" s="207">
        <f>ROUND(I4437*H4437,2)</f>
        <v>0</v>
      </c>
      <c r="BL4437" s="19" t="s">
        <v>442</v>
      </c>
      <c r="BM4437" s="206" t="s">
        <v>2227</v>
      </c>
    </row>
    <row r="4438" spans="1:65" s="2" customFormat="1" ht="99">
      <c r="A4438" s="37"/>
      <c r="B4438" s="38"/>
      <c r="C4438" s="39"/>
      <c r="D4438" s="208" t="s">
        <v>270</v>
      </c>
      <c r="E4438" s="39"/>
      <c r="F4438" s="209" t="s">
        <v>2228</v>
      </c>
      <c r="G4438" s="39"/>
      <c r="H4438" s="39"/>
      <c r="I4438" s="118"/>
      <c r="J4438" s="39"/>
      <c r="K4438" s="39"/>
      <c r="L4438" s="42"/>
      <c r="M4438" s="210"/>
      <c r="N4438" s="211"/>
      <c r="O4438" s="67"/>
      <c r="P4438" s="67"/>
      <c r="Q4438" s="67"/>
      <c r="R4438" s="67"/>
      <c r="S4438" s="67"/>
      <c r="T4438" s="68"/>
      <c r="U4438" s="37"/>
      <c r="V4438" s="37"/>
      <c r="W4438" s="37"/>
      <c r="X4438" s="37"/>
      <c r="Y4438" s="37"/>
      <c r="Z4438" s="37"/>
      <c r="AA4438" s="37"/>
      <c r="AB4438" s="37"/>
      <c r="AC4438" s="37"/>
      <c r="AD4438" s="37"/>
      <c r="AE4438" s="37"/>
      <c r="AT4438" s="19" t="s">
        <v>270</v>
      </c>
      <c r="AU4438" s="19" t="s">
        <v>91</v>
      </c>
    </row>
    <row r="4439" spans="1:65" s="13" customFormat="1" ht="10">
      <c r="B4439" s="212"/>
      <c r="C4439" s="213"/>
      <c r="D4439" s="208" t="s">
        <v>272</v>
      </c>
      <c r="E4439" s="214" t="s">
        <v>44</v>
      </c>
      <c r="F4439" s="215" t="s">
        <v>2229</v>
      </c>
      <c r="G4439" s="213"/>
      <c r="H4439" s="214" t="s">
        <v>44</v>
      </c>
      <c r="I4439" s="216"/>
      <c r="J4439" s="213"/>
      <c r="K4439" s="213"/>
      <c r="L4439" s="217"/>
      <c r="M4439" s="218"/>
      <c r="N4439" s="219"/>
      <c r="O4439" s="219"/>
      <c r="P4439" s="219"/>
      <c r="Q4439" s="219"/>
      <c r="R4439" s="219"/>
      <c r="S4439" s="219"/>
      <c r="T4439" s="220"/>
      <c r="AT4439" s="221" t="s">
        <v>272</v>
      </c>
      <c r="AU4439" s="221" t="s">
        <v>91</v>
      </c>
      <c r="AV4439" s="13" t="s">
        <v>89</v>
      </c>
      <c r="AW4439" s="13" t="s">
        <v>38</v>
      </c>
      <c r="AX4439" s="13" t="s">
        <v>82</v>
      </c>
      <c r="AY4439" s="221" t="s">
        <v>262</v>
      </c>
    </row>
    <row r="4440" spans="1:65" s="13" customFormat="1" ht="10">
      <c r="B4440" s="212"/>
      <c r="C4440" s="213"/>
      <c r="D4440" s="208" t="s">
        <v>272</v>
      </c>
      <c r="E4440" s="214" t="s">
        <v>44</v>
      </c>
      <c r="F4440" s="215" t="s">
        <v>2230</v>
      </c>
      <c r="G4440" s="213"/>
      <c r="H4440" s="214" t="s">
        <v>44</v>
      </c>
      <c r="I4440" s="216"/>
      <c r="J4440" s="213"/>
      <c r="K4440" s="213"/>
      <c r="L4440" s="217"/>
      <c r="M4440" s="218"/>
      <c r="N4440" s="219"/>
      <c r="O4440" s="219"/>
      <c r="P4440" s="219"/>
      <c r="Q4440" s="219"/>
      <c r="R4440" s="219"/>
      <c r="S4440" s="219"/>
      <c r="T4440" s="220"/>
      <c r="AT4440" s="221" t="s">
        <v>272</v>
      </c>
      <c r="AU4440" s="221" t="s">
        <v>91</v>
      </c>
      <c r="AV4440" s="13" t="s">
        <v>89</v>
      </c>
      <c r="AW4440" s="13" t="s">
        <v>38</v>
      </c>
      <c r="AX4440" s="13" t="s">
        <v>82</v>
      </c>
      <c r="AY4440" s="221" t="s">
        <v>262</v>
      </c>
    </row>
    <row r="4441" spans="1:65" s="13" customFormat="1" ht="10">
      <c r="B4441" s="212"/>
      <c r="C4441" s="213"/>
      <c r="D4441" s="208" t="s">
        <v>272</v>
      </c>
      <c r="E4441" s="214" t="s">
        <v>44</v>
      </c>
      <c r="F4441" s="215" t="s">
        <v>558</v>
      </c>
      <c r="G4441" s="213"/>
      <c r="H4441" s="214" t="s">
        <v>44</v>
      </c>
      <c r="I4441" s="216"/>
      <c r="J4441" s="213"/>
      <c r="K4441" s="213"/>
      <c r="L4441" s="217"/>
      <c r="M4441" s="218"/>
      <c r="N4441" s="219"/>
      <c r="O4441" s="219"/>
      <c r="P4441" s="219"/>
      <c r="Q4441" s="219"/>
      <c r="R4441" s="219"/>
      <c r="S4441" s="219"/>
      <c r="T4441" s="220"/>
      <c r="AT4441" s="221" t="s">
        <v>272</v>
      </c>
      <c r="AU4441" s="221" t="s">
        <v>91</v>
      </c>
      <c r="AV4441" s="13" t="s">
        <v>89</v>
      </c>
      <c r="AW4441" s="13" t="s">
        <v>38</v>
      </c>
      <c r="AX4441" s="13" t="s">
        <v>82</v>
      </c>
      <c r="AY4441" s="221" t="s">
        <v>262</v>
      </c>
    </row>
    <row r="4442" spans="1:65" s="15" customFormat="1" ht="10">
      <c r="B4442" s="233"/>
      <c r="C4442" s="234"/>
      <c r="D4442" s="208" t="s">
        <v>272</v>
      </c>
      <c r="E4442" s="235" t="s">
        <v>44</v>
      </c>
      <c r="F4442" s="236" t="s">
        <v>2231</v>
      </c>
      <c r="G4442" s="234"/>
      <c r="H4442" s="237">
        <v>1.998</v>
      </c>
      <c r="I4442" s="238"/>
      <c r="J4442" s="234"/>
      <c r="K4442" s="234"/>
      <c r="L4442" s="239"/>
      <c r="M4442" s="240"/>
      <c r="N4442" s="241"/>
      <c r="O4442" s="241"/>
      <c r="P4442" s="241"/>
      <c r="Q4442" s="241"/>
      <c r="R4442" s="241"/>
      <c r="S4442" s="241"/>
      <c r="T4442" s="242"/>
      <c r="AT4442" s="243" t="s">
        <v>272</v>
      </c>
      <c r="AU4442" s="243" t="s">
        <v>91</v>
      </c>
      <c r="AV4442" s="15" t="s">
        <v>91</v>
      </c>
      <c r="AW4442" s="15" t="s">
        <v>38</v>
      </c>
      <c r="AX4442" s="15" t="s">
        <v>82</v>
      </c>
      <c r="AY4442" s="243" t="s">
        <v>262</v>
      </c>
    </row>
    <row r="4443" spans="1:65" s="15" customFormat="1" ht="10">
      <c r="B4443" s="233"/>
      <c r="C4443" s="234"/>
      <c r="D4443" s="208" t="s">
        <v>272</v>
      </c>
      <c r="E4443" s="235" t="s">
        <v>44</v>
      </c>
      <c r="F4443" s="236" t="s">
        <v>2232</v>
      </c>
      <c r="G4443" s="234"/>
      <c r="H4443" s="237">
        <v>1.8320000000000001</v>
      </c>
      <c r="I4443" s="238"/>
      <c r="J4443" s="234"/>
      <c r="K4443" s="234"/>
      <c r="L4443" s="239"/>
      <c r="M4443" s="240"/>
      <c r="N4443" s="241"/>
      <c r="O4443" s="241"/>
      <c r="P4443" s="241"/>
      <c r="Q4443" s="241"/>
      <c r="R4443" s="241"/>
      <c r="S4443" s="241"/>
      <c r="T4443" s="242"/>
      <c r="AT4443" s="243" t="s">
        <v>272</v>
      </c>
      <c r="AU4443" s="243" t="s">
        <v>91</v>
      </c>
      <c r="AV4443" s="15" t="s">
        <v>91</v>
      </c>
      <c r="AW4443" s="15" t="s">
        <v>38</v>
      </c>
      <c r="AX4443" s="15" t="s">
        <v>82</v>
      </c>
      <c r="AY4443" s="243" t="s">
        <v>262</v>
      </c>
    </row>
    <row r="4444" spans="1:65" s="15" customFormat="1" ht="10">
      <c r="B4444" s="233"/>
      <c r="C4444" s="234"/>
      <c r="D4444" s="208" t="s">
        <v>272</v>
      </c>
      <c r="E4444" s="235" t="s">
        <v>44</v>
      </c>
      <c r="F4444" s="236" t="s">
        <v>2233</v>
      </c>
      <c r="G4444" s="234"/>
      <c r="H4444" s="237">
        <v>7.992</v>
      </c>
      <c r="I4444" s="238"/>
      <c r="J4444" s="234"/>
      <c r="K4444" s="234"/>
      <c r="L4444" s="239"/>
      <c r="M4444" s="240"/>
      <c r="N4444" s="241"/>
      <c r="O4444" s="241"/>
      <c r="P4444" s="241"/>
      <c r="Q4444" s="241"/>
      <c r="R4444" s="241"/>
      <c r="S4444" s="241"/>
      <c r="T4444" s="242"/>
      <c r="AT4444" s="243" t="s">
        <v>272</v>
      </c>
      <c r="AU4444" s="243" t="s">
        <v>91</v>
      </c>
      <c r="AV4444" s="15" t="s">
        <v>91</v>
      </c>
      <c r="AW4444" s="15" t="s">
        <v>38</v>
      </c>
      <c r="AX4444" s="15" t="s">
        <v>82</v>
      </c>
      <c r="AY4444" s="243" t="s">
        <v>262</v>
      </c>
    </row>
    <row r="4445" spans="1:65" s="15" customFormat="1" ht="10">
      <c r="B4445" s="233"/>
      <c r="C4445" s="234"/>
      <c r="D4445" s="208" t="s">
        <v>272</v>
      </c>
      <c r="E4445" s="235" t="s">
        <v>44</v>
      </c>
      <c r="F4445" s="236" t="s">
        <v>2234</v>
      </c>
      <c r="G4445" s="234"/>
      <c r="H4445" s="237">
        <v>2.9969999999999999</v>
      </c>
      <c r="I4445" s="238"/>
      <c r="J4445" s="234"/>
      <c r="K4445" s="234"/>
      <c r="L4445" s="239"/>
      <c r="M4445" s="240"/>
      <c r="N4445" s="241"/>
      <c r="O4445" s="241"/>
      <c r="P4445" s="241"/>
      <c r="Q4445" s="241"/>
      <c r="R4445" s="241"/>
      <c r="S4445" s="241"/>
      <c r="T4445" s="242"/>
      <c r="AT4445" s="243" t="s">
        <v>272</v>
      </c>
      <c r="AU4445" s="243" t="s">
        <v>91</v>
      </c>
      <c r="AV4445" s="15" t="s">
        <v>91</v>
      </c>
      <c r="AW4445" s="15" t="s">
        <v>38</v>
      </c>
      <c r="AX4445" s="15" t="s">
        <v>82</v>
      </c>
      <c r="AY4445" s="243" t="s">
        <v>262</v>
      </c>
    </row>
    <row r="4446" spans="1:65" s="15" customFormat="1" ht="10">
      <c r="B4446" s="233"/>
      <c r="C4446" s="234"/>
      <c r="D4446" s="208" t="s">
        <v>272</v>
      </c>
      <c r="E4446" s="235" t="s">
        <v>44</v>
      </c>
      <c r="F4446" s="236" t="s">
        <v>2235</v>
      </c>
      <c r="G4446" s="234"/>
      <c r="H4446" s="237">
        <v>4.1630000000000003</v>
      </c>
      <c r="I4446" s="238"/>
      <c r="J4446" s="234"/>
      <c r="K4446" s="234"/>
      <c r="L4446" s="239"/>
      <c r="M4446" s="240"/>
      <c r="N4446" s="241"/>
      <c r="O4446" s="241"/>
      <c r="P4446" s="241"/>
      <c r="Q4446" s="241"/>
      <c r="R4446" s="241"/>
      <c r="S4446" s="241"/>
      <c r="T4446" s="242"/>
      <c r="AT4446" s="243" t="s">
        <v>272</v>
      </c>
      <c r="AU4446" s="243" t="s">
        <v>91</v>
      </c>
      <c r="AV4446" s="15" t="s">
        <v>91</v>
      </c>
      <c r="AW4446" s="15" t="s">
        <v>38</v>
      </c>
      <c r="AX4446" s="15" t="s">
        <v>82</v>
      </c>
      <c r="AY4446" s="243" t="s">
        <v>262</v>
      </c>
    </row>
    <row r="4447" spans="1:65" s="15" customFormat="1" ht="10">
      <c r="B4447" s="233"/>
      <c r="C4447" s="234"/>
      <c r="D4447" s="208" t="s">
        <v>272</v>
      </c>
      <c r="E4447" s="235" t="s">
        <v>44</v>
      </c>
      <c r="F4447" s="236" t="s">
        <v>2236</v>
      </c>
      <c r="G4447" s="234"/>
      <c r="H4447" s="237">
        <v>12.821</v>
      </c>
      <c r="I4447" s="238"/>
      <c r="J4447" s="234"/>
      <c r="K4447" s="234"/>
      <c r="L4447" s="239"/>
      <c r="M4447" s="240"/>
      <c r="N4447" s="241"/>
      <c r="O4447" s="241"/>
      <c r="P4447" s="241"/>
      <c r="Q4447" s="241"/>
      <c r="R4447" s="241"/>
      <c r="S4447" s="241"/>
      <c r="T4447" s="242"/>
      <c r="AT4447" s="243" t="s">
        <v>272</v>
      </c>
      <c r="AU4447" s="243" t="s">
        <v>91</v>
      </c>
      <c r="AV4447" s="15" t="s">
        <v>91</v>
      </c>
      <c r="AW4447" s="15" t="s">
        <v>38</v>
      </c>
      <c r="AX4447" s="15" t="s">
        <v>82</v>
      </c>
      <c r="AY4447" s="243" t="s">
        <v>262</v>
      </c>
    </row>
    <row r="4448" spans="1:65" s="15" customFormat="1" ht="10">
      <c r="B4448" s="233"/>
      <c r="C4448" s="234"/>
      <c r="D4448" s="208" t="s">
        <v>272</v>
      </c>
      <c r="E4448" s="235" t="s">
        <v>44</v>
      </c>
      <c r="F4448" s="236" t="s">
        <v>2237</v>
      </c>
      <c r="G4448" s="234"/>
      <c r="H4448" s="237">
        <v>9.2609999999999992</v>
      </c>
      <c r="I4448" s="238"/>
      <c r="J4448" s="234"/>
      <c r="K4448" s="234"/>
      <c r="L4448" s="239"/>
      <c r="M4448" s="240"/>
      <c r="N4448" s="241"/>
      <c r="O4448" s="241"/>
      <c r="P4448" s="241"/>
      <c r="Q4448" s="241"/>
      <c r="R4448" s="241"/>
      <c r="S4448" s="241"/>
      <c r="T4448" s="242"/>
      <c r="AT4448" s="243" t="s">
        <v>272</v>
      </c>
      <c r="AU4448" s="243" t="s">
        <v>91</v>
      </c>
      <c r="AV4448" s="15" t="s">
        <v>91</v>
      </c>
      <c r="AW4448" s="15" t="s">
        <v>38</v>
      </c>
      <c r="AX4448" s="15" t="s">
        <v>82</v>
      </c>
      <c r="AY4448" s="243" t="s">
        <v>262</v>
      </c>
    </row>
    <row r="4449" spans="2:51" s="15" customFormat="1" ht="10">
      <c r="B4449" s="233"/>
      <c r="C4449" s="234"/>
      <c r="D4449" s="208" t="s">
        <v>272</v>
      </c>
      <c r="E4449" s="235" t="s">
        <v>44</v>
      </c>
      <c r="F4449" s="236" t="s">
        <v>2238</v>
      </c>
      <c r="G4449" s="234"/>
      <c r="H4449" s="237">
        <v>3.2130000000000001</v>
      </c>
      <c r="I4449" s="238"/>
      <c r="J4449" s="234"/>
      <c r="K4449" s="234"/>
      <c r="L4449" s="239"/>
      <c r="M4449" s="240"/>
      <c r="N4449" s="241"/>
      <c r="O4449" s="241"/>
      <c r="P4449" s="241"/>
      <c r="Q4449" s="241"/>
      <c r="R4449" s="241"/>
      <c r="S4449" s="241"/>
      <c r="T4449" s="242"/>
      <c r="AT4449" s="243" t="s">
        <v>272</v>
      </c>
      <c r="AU4449" s="243" t="s">
        <v>91</v>
      </c>
      <c r="AV4449" s="15" t="s">
        <v>91</v>
      </c>
      <c r="AW4449" s="15" t="s">
        <v>38</v>
      </c>
      <c r="AX4449" s="15" t="s">
        <v>82</v>
      </c>
      <c r="AY4449" s="243" t="s">
        <v>262</v>
      </c>
    </row>
    <row r="4450" spans="2:51" s="15" customFormat="1" ht="10">
      <c r="B4450" s="233"/>
      <c r="C4450" s="234"/>
      <c r="D4450" s="208" t="s">
        <v>272</v>
      </c>
      <c r="E4450" s="235" t="s">
        <v>44</v>
      </c>
      <c r="F4450" s="236" t="s">
        <v>2239</v>
      </c>
      <c r="G4450" s="234"/>
      <c r="H4450" s="237">
        <v>20.411999999999999</v>
      </c>
      <c r="I4450" s="238"/>
      <c r="J4450" s="234"/>
      <c r="K4450" s="234"/>
      <c r="L4450" s="239"/>
      <c r="M4450" s="240"/>
      <c r="N4450" s="241"/>
      <c r="O4450" s="241"/>
      <c r="P4450" s="241"/>
      <c r="Q4450" s="241"/>
      <c r="R4450" s="241"/>
      <c r="S4450" s="241"/>
      <c r="T4450" s="242"/>
      <c r="AT4450" s="243" t="s">
        <v>272</v>
      </c>
      <c r="AU4450" s="243" t="s">
        <v>91</v>
      </c>
      <c r="AV4450" s="15" t="s">
        <v>91</v>
      </c>
      <c r="AW4450" s="15" t="s">
        <v>38</v>
      </c>
      <c r="AX4450" s="15" t="s">
        <v>82</v>
      </c>
      <c r="AY4450" s="243" t="s">
        <v>262</v>
      </c>
    </row>
    <row r="4451" spans="2:51" s="13" customFormat="1" ht="10">
      <c r="B4451" s="212"/>
      <c r="C4451" s="213"/>
      <c r="D4451" s="208" t="s">
        <v>272</v>
      </c>
      <c r="E4451" s="214" t="s">
        <v>44</v>
      </c>
      <c r="F4451" s="215" t="s">
        <v>570</v>
      </c>
      <c r="G4451" s="213"/>
      <c r="H4451" s="214" t="s">
        <v>44</v>
      </c>
      <c r="I4451" s="216"/>
      <c r="J4451" s="213"/>
      <c r="K4451" s="213"/>
      <c r="L4451" s="217"/>
      <c r="M4451" s="218"/>
      <c r="N4451" s="219"/>
      <c r="O4451" s="219"/>
      <c r="P4451" s="219"/>
      <c r="Q4451" s="219"/>
      <c r="R4451" s="219"/>
      <c r="S4451" s="219"/>
      <c r="T4451" s="220"/>
      <c r="AT4451" s="221" t="s">
        <v>272</v>
      </c>
      <c r="AU4451" s="221" t="s">
        <v>91</v>
      </c>
      <c r="AV4451" s="13" t="s">
        <v>89</v>
      </c>
      <c r="AW4451" s="13" t="s">
        <v>38</v>
      </c>
      <c r="AX4451" s="13" t="s">
        <v>82</v>
      </c>
      <c r="AY4451" s="221" t="s">
        <v>262</v>
      </c>
    </row>
    <row r="4452" spans="2:51" s="15" customFormat="1" ht="10">
      <c r="B4452" s="233"/>
      <c r="C4452" s="234"/>
      <c r="D4452" s="208" t="s">
        <v>272</v>
      </c>
      <c r="E4452" s="235" t="s">
        <v>44</v>
      </c>
      <c r="F4452" s="236" t="s">
        <v>2240</v>
      </c>
      <c r="G4452" s="234"/>
      <c r="H4452" s="237">
        <v>2.907</v>
      </c>
      <c r="I4452" s="238"/>
      <c r="J4452" s="234"/>
      <c r="K4452" s="234"/>
      <c r="L4452" s="239"/>
      <c r="M4452" s="240"/>
      <c r="N4452" s="241"/>
      <c r="O4452" s="241"/>
      <c r="P4452" s="241"/>
      <c r="Q4452" s="241"/>
      <c r="R4452" s="241"/>
      <c r="S4452" s="241"/>
      <c r="T4452" s="242"/>
      <c r="AT4452" s="243" t="s">
        <v>272</v>
      </c>
      <c r="AU4452" s="243" t="s">
        <v>91</v>
      </c>
      <c r="AV4452" s="15" t="s">
        <v>91</v>
      </c>
      <c r="AW4452" s="15" t="s">
        <v>38</v>
      </c>
      <c r="AX4452" s="15" t="s">
        <v>82</v>
      </c>
      <c r="AY4452" s="243" t="s">
        <v>262</v>
      </c>
    </row>
    <row r="4453" spans="2:51" s="15" customFormat="1" ht="10">
      <c r="B4453" s="233"/>
      <c r="C4453" s="234"/>
      <c r="D4453" s="208" t="s">
        <v>272</v>
      </c>
      <c r="E4453" s="235" t="s">
        <v>44</v>
      </c>
      <c r="F4453" s="236" t="s">
        <v>2241</v>
      </c>
      <c r="G4453" s="234"/>
      <c r="H4453" s="237">
        <v>4.0380000000000003</v>
      </c>
      <c r="I4453" s="238"/>
      <c r="J4453" s="234"/>
      <c r="K4453" s="234"/>
      <c r="L4453" s="239"/>
      <c r="M4453" s="240"/>
      <c r="N4453" s="241"/>
      <c r="O4453" s="241"/>
      <c r="P4453" s="241"/>
      <c r="Q4453" s="241"/>
      <c r="R4453" s="241"/>
      <c r="S4453" s="241"/>
      <c r="T4453" s="242"/>
      <c r="AT4453" s="243" t="s">
        <v>272</v>
      </c>
      <c r="AU4453" s="243" t="s">
        <v>91</v>
      </c>
      <c r="AV4453" s="15" t="s">
        <v>91</v>
      </c>
      <c r="AW4453" s="15" t="s">
        <v>38</v>
      </c>
      <c r="AX4453" s="15" t="s">
        <v>82</v>
      </c>
      <c r="AY4453" s="243" t="s">
        <v>262</v>
      </c>
    </row>
    <row r="4454" spans="2:51" s="15" customFormat="1" ht="10">
      <c r="B4454" s="233"/>
      <c r="C4454" s="234"/>
      <c r="D4454" s="208" t="s">
        <v>272</v>
      </c>
      <c r="E4454" s="235" t="s">
        <v>44</v>
      </c>
      <c r="F4454" s="236" t="s">
        <v>2242</v>
      </c>
      <c r="G4454" s="234"/>
      <c r="H4454" s="237">
        <v>7.4290000000000003</v>
      </c>
      <c r="I4454" s="238"/>
      <c r="J4454" s="234"/>
      <c r="K4454" s="234"/>
      <c r="L4454" s="239"/>
      <c r="M4454" s="240"/>
      <c r="N4454" s="241"/>
      <c r="O4454" s="241"/>
      <c r="P4454" s="241"/>
      <c r="Q4454" s="241"/>
      <c r="R4454" s="241"/>
      <c r="S4454" s="241"/>
      <c r="T4454" s="242"/>
      <c r="AT4454" s="243" t="s">
        <v>272</v>
      </c>
      <c r="AU4454" s="243" t="s">
        <v>91</v>
      </c>
      <c r="AV4454" s="15" t="s">
        <v>91</v>
      </c>
      <c r="AW4454" s="15" t="s">
        <v>38</v>
      </c>
      <c r="AX4454" s="15" t="s">
        <v>82</v>
      </c>
      <c r="AY4454" s="243" t="s">
        <v>262</v>
      </c>
    </row>
    <row r="4455" spans="2:51" s="15" customFormat="1" ht="10">
      <c r="B4455" s="233"/>
      <c r="C4455" s="234"/>
      <c r="D4455" s="208" t="s">
        <v>272</v>
      </c>
      <c r="E4455" s="235" t="s">
        <v>44</v>
      </c>
      <c r="F4455" s="236" t="s">
        <v>2243</v>
      </c>
      <c r="G4455" s="234"/>
      <c r="H4455" s="237">
        <v>5.976</v>
      </c>
      <c r="I4455" s="238"/>
      <c r="J4455" s="234"/>
      <c r="K4455" s="234"/>
      <c r="L4455" s="239"/>
      <c r="M4455" s="240"/>
      <c r="N4455" s="241"/>
      <c r="O4455" s="241"/>
      <c r="P4455" s="241"/>
      <c r="Q4455" s="241"/>
      <c r="R4455" s="241"/>
      <c r="S4455" s="241"/>
      <c r="T4455" s="242"/>
      <c r="AT4455" s="243" t="s">
        <v>272</v>
      </c>
      <c r="AU4455" s="243" t="s">
        <v>91</v>
      </c>
      <c r="AV4455" s="15" t="s">
        <v>91</v>
      </c>
      <c r="AW4455" s="15" t="s">
        <v>38</v>
      </c>
      <c r="AX4455" s="15" t="s">
        <v>82</v>
      </c>
      <c r="AY4455" s="243" t="s">
        <v>262</v>
      </c>
    </row>
    <row r="4456" spans="2:51" s="15" customFormat="1" ht="10">
      <c r="B4456" s="233"/>
      <c r="C4456" s="234"/>
      <c r="D4456" s="208" t="s">
        <v>272</v>
      </c>
      <c r="E4456" s="235" t="s">
        <v>44</v>
      </c>
      <c r="F4456" s="236" t="s">
        <v>2244</v>
      </c>
      <c r="G4456" s="234"/>
      <c r="H4456" s="237">
        <v>0.96899999999999997</v>
      </c>
      <c r="I4456" s="238"/>
      <c r="J4456" s="234"/>
      <c r="K4456" s="234"/>
      <c r="L4456" s="239"/>
      <c r="M4456" s="240"/>
      <c r="N4456" s="241"/>
      <c r="O4456" s="241"/>
      <c r="P4456" s="241"/>
      <c r="Q4456" s="241"/>
      <c r="R4456" s="241"/>
      <c r="S4456" s="241"/>
      <c r="T4456" s="242"/>
      <c r="AT4456" s="243" t="s">
        <v>272</v>
      </c>
      <c r="AU4456" s="243" t="s">
        <v>91</v>
      </c>
      <c r="AV4456" s="15" t="s">
        <v>91</v>
      </c>
      <c r="AW4456" s="15" t="s">
        <v>38</v>
      </c>
      <c r="AX4456" s="15" t="s">
        <v>82</v>
      </c>
      <c r="AY4456" s="243" t="s">
        <v>262</v>
      </c>
    </row>
    <row r="4457" spans="2:51" s="13" customFormat="1" ht="10">
      <c r="B4457" s="212"/>
      <c r="C4457" s="213"/>
      <c r="D4457" s="208" t="s">
        <v>272</v>
      </c>
      <c r="E4457" s="214" t="s">
        <v>44</v>
      </c>
      <c r="F4457" s="215" t="s">
        <v>575</v>
      </c>
      <c r="G4457" s="213"/>
      <c r="H4457" s="214" t="s">
        <v>44</v>
      </c>
      <c r="I4457" s="216"/>
      <c r="J4457" s="213"/>
      <c r="K4457" s="213"/>
      <c r="L4457" s="217"/>
      <c r="M4457" s="218"/>
      <c r="N4457" s="219"/>
      <c r="O4457" s="219"/>
      <c r="P4457" s="219"/>
      <c r="Q4457" s="219"/>
      <c r="R4457" s="219"/>
      <c r="S4457" s="219"/>
      <c r="T4457" s="220"/>
      <c r="AT4457" s="221" t="s">
        <v>272</v>
      </c>
      <c r="AU4457" s="221" t="s">
        <v>91</v>
      </c>
      <c r="AV4457" s="13" t="s">
        <v>89</v>
      </c>
      <c r="AW4457" s="13" t="s">
        <v>38</v>
      </c>
      <c r="AX4457" s="13" t="s">
        <v>82</v>
      </c>
      <c r="AY4457" s="221" t="s">
        <v>262</v>
      </c>
    </row>
    <row r="4458" spans="2:51" s="15" customFormat="1" ht="10">
      <c r="B4458" s="233"/>
      <c r="C4458" s="234"/>
      <c r="D4458" s="208" t="s">
        <v>272</v>
      </c>
      <c r="E4458" s="235" t="s">
        <v>44</v>
      </c>
      <c r="F4458" s="236" t="s">
        <v>2240</v>
      </c>
      <c r="G4458" s="234"/>
      <c r="H4458" s="237">
        <v>2.907</v>
      </c>
      <c r="I4458" s="238"/>
      <c r="J4458" s="234"/>
      <c r="K4458" s="234"/>
      <c r="L4458" s="239"/>
      <c r="M4458" s="240"/>
      <c r="N4458" s="241"/>
      <c r="O4458" s="241"/>
      <c r="P4458" s="241"/>
      <c r="Q4458" s="241"/>
      <c r="R4458" s="241"/>
      <c r="S4458" s="241"/>
      <c r="T4458" s="242"/>
      <c r="AT4458" s="243" t="s">
        <v>272</v>
      </c>
      <c r="AU4458" s="243" t="s">
        <v>91</v>
      </c>
      <c r="AV4458" s="15" t="s">
        <v>91</v>
      </c>
      <c r="AW4458" s="15" t="s">
        <v>38</v>
      </c>
      <c r="AX4458" s="15" t="s">
        <v>82</v>
      </c>
      <c r="AY4458" s="243" t="s">
        <v>262</v>
      </c>
    </row>
    <row r="4459" spans="2:51" s="15" customFormat="1" ht="10">
      <c r="B4459" s="233"/>
      <c r="C4459" s="234"/>
      <c r="D4459" s="208" t="s">
        <v>272</v>
      </c>
      <c r="E4459" s="235" t="s">
        <v>44</v>
      </c>
      <c r="F4459" s="236" t="s">
        <v>2241</v>
      </c>
      <c r="G4459" s="234"/>
      <c r="H4459" s="237">
        <v>4.0380000000000003</v>
      </c>
      <c r="I4459" s="238"/>
      <c r="J4459" s="234"/>
      <c r="K4459" s="234"/>
      <c r="L4459" s="239"/>
      <c r="M4459" s="240"/>
      <c r="N4459" s="241"/>
      <c r="O4459" s="241"/>
      <c r="P4459" s="241"/>
      <c r="Q4459" s="241"/>
      <c r="R4459" s="241"/>
      <c r="S4459" s="241"/>
      <c r="T4459" s="242"/>
      <c r="AT4459" s="243" t="s">
        <v>272</v>
      </c>
      <c r="AU4459" s="243" t="s">
        <v>91</v>
      </c>
      <c r="AV4459" s="15" t="s">
        <v>91</v>
      </c>
      <c r="AW4459" s="15" t="s">
        <v>38</v>
      </c>
      <c r="AX4459" s="15" t="s">
        <v>82</v>
      </c>
      <c r="AY4459" s="243" t="s">
        <v>262</v>
      </c>
    </row>
    <row r="4460" spans="2:51" s="15" customFormat="1" ht="10">
      <c r="B4460" s="233"/>
      <c r="C4460" s="234"/>
      <c r="D4460" s="208" t="s">
        <v>272</v>
      </c>
      <c r="E4460" s="235" t="s">
        <v>44</v>
      </c>
      <c r="F4460" s="236" t="s">
        <v>2242</v>
      </c>
      <c r="G4460" s="234"/>
      <c r="H4460" s="237">
        <v>7.4290000000000003</v>
      </c>
      <c r="I4460" s="238"/>
      <c r="J4460" s="234"/>
      <c r="K4460" s="234"/>
      <c r="L4460" s="239"/>
      <c r="M4460" s="240"/>
      <c r="N4460" s="241"/>
      <c r="O4460" s="241"/>
      <c r="P4460" s="241"/>
      <c r="Q4460" s="241"/>
      <c r="R4460" s="241"/>
      <c r="S4460" s="241"/>
      <c r="T4460" s="242"/>
      <c r="AT4460" s="243" t="s">
        <v>272</v>
      </c>
      <c r="AU4460" s="243" t="s">
        <v>91</v>
      </c>
      <c r="AV4460" s="15" t="s">
        <v>91</v>
      </c>
      <c r="AW4460" s="15" t="s">
        <v>38</v>
      </c>
      <c r="AX4460" s="15" t="s">
        <v>82</v>
      </c>
      <c r="AY4460" s="243" t="s">
        <v>262</v>
      </c>
    </row>
    <row r="4461" spans="2:51" s="15" customFormat="1" ht="10">
      <c r="B4461" s="233"/>
      <c r="C4461" s="234"/>
      <c r="D4461" s="208" t="s">
        <v>272</v>
      </c>
      <c r="E4461" s="235" t="s">
        <v>44</v>
      </c>
      <c r="F4461" s="236" t="s">
        <v>2243</v>
      </c>
      <c r="G4461" s="234"/>
      <c r="H4461" s="237">
        <v>5.976</v>
      </c>
      <c r="I4461" s="238"/>
      <c r="J4461" s="234"/>
      <c r="K4461" s="234"/>
      <c r="L4461" s="239"/>
      <c r="M4461" s="240"/>
      <c r="N4461" s="241"/>
      <c r="O4461" s="241"/>
      <c r="P4461" s="241"/>
      <c r="Q4461" s="241"/>
      <c r="R4461" s="241"/>
      <c r="S4461" s="241"/>
      <c r="T4461" s="242"/>
      <c r="AT4461" s="243" t="s">
        <v>272</v>
      </c>
      <c r="AU4461" s="243" t="s">
        <v>91</v>
      </c>
      <c r="AV4461" s="15" t="s">
        <v>91</v>
      </c>
      <c r="AW4461" s="15" t="s">
        <v>38</v>
      </c>
      <c r="AX4461" s="15" t="s">
        <v>82</v>
      </c>
      <c r="AY4461" s="243" t="s">
        <v>262</v>
      </c>
    </row>
    <row r="4462" spans="2:51" s="15" customFormat="1" ht="10">
      <c r="B4462" s="233"/>
      <c r="C4462" s="234"/>
      <c r="D4462" s="208" t="s">
        <v>272</v>
      </c>
      <c r="E4462" s="235" t="s">
        <v>44</v>
      </c>
      <c r="F4462" s="236" t="s">
        <v>2244</v>
      </c>
      <c r="G4462" s="234"/>
      <c r="H4462" s="237">
        <v>0.96899999999999997</v>
      </c>
      <c r="I4462" s="238"/>
      <c r="J4462" s="234"/>
      <c r="K4462" s="234"/>
      <c r="L4462" s="239"/>
      <c r="M4462" s="240"/>
      <c r="N4462" s="241"/>
      <c r="O4462" s="241"/>
      <c r="P4462" s="241"/>
      <c r="Q4462" s="241"/>
      <c r="R4462" s="241"/>
      <c r="S4462" s="241"/>
      <c r="T4462" s="242"/>
      <c r="AT4462" s="243" t="s">
        <v>272</v>
      </c>
      <c r="AU4462" s="243" t="s">
        <v>91</v>
      </c>
      <c r="AV4462" s="15" t="s">
        <v>91</v>
      </c>
      <c r="AW4462" s="15" t="s">
        <v>38</v>
      </c>
      <c r="AX4462" s="15" t="s">
        <v>82</v>
      </c>
      <c r="AY4462" s="243" t="s">
        <v>262</v>
      </c>
    </row>
    <row r="4463" spans="2:51" s="13" customFormat="1" ht="10">
      <c r="B4463" s="212"/>
      <c r="C4463" s="213"/>
      <c r="D4463" s="208" t="s">
        <v>272</v>
      </c>
      <c r="E4463" s="214" t="s">
        <v>44</v>
      </c>
      <c r="F4463" s="215" t="s">
        <v>576</v>
      </c>
      <c r="G4463" s="213"/>
      <c r="H4463" s="214" t="s">
        <v>44</v>
      </c>
      <c r="I4463" s="216"/>
      <c r="J4463" s="213"/>
      <c r="K4463" s="213"/>
      <c r="L4463" s="217"/>
      <c r="M4463" s="218"/>
      <c r="N4463" s="219"/>
      <c r="O4463" s="219"/>
      <c r="P4463" s="219"/>
      <c r="Q4463" s="219"/>
      <c r="R4463" s="219"/>
      <c r="S4463" s="219"/>
      <c r="T4463" s="220"/>
      <c r="AT4463" s="221" t="s">
        <v>272</v>
      </c>
      <c r="AU4463" s="221" t="s">
        <v>91</v>
      </c>
      <c r="AV4463" s="13" t="s">
        <v>89</v>
      </c>
      <c r="AW4463" s="13" t="s">
        <v>38</v>
      </c>
      <c r="AX4463" s="13" t="s">
        <v>82</v>
      </c>
      <c r="AY4463" s="221" t="s">
        <v>262</v>
      </c>
    </row>
    <row r="4464" spans="2:51" s="15" customFormat="1" ht="10">
      <c r="B4464" s="233"/>
      <c r="C4464" s="234"/>
      <c r="D4464" s="208" t="s">
        <v>272</v>
      </c>
      <c r="E4464" s="235" t="s">
        <v>44</v>
      </c>
      <c r="F4464" s="236" t="s">
        <v>2245</v>
      </c>
      <c r="G4464" s="234"/>
      <c r="H4464" s="237">
        <v>2.7</v>
      </c>
      <c r="I4464" s="238"/>
      <c r="J4464" s="234"/>
      <c r="K4464" s="234"/>
      <c r="L4464" s="239"/>
      <c r="M4464" s="240"/>
      <c r="N4464" s="241"/>
      <c r="O4464" s="241"/>
      <c r="P4464" s="241"/>
      <c r="Q4464" s="241"/>
      <c r="R4464" s="241"/>
      <c r="S4464" s="241"/>
      <c r="T4464" s="242"/>
      <c r="AT4464" s="243" t="s">
        <v>272</v>
      </c>
      <c r="AU4464" s="243" t="s">
        <v>91</v>
      </c>
      <c r="AV4464" s="15" t="s">
        <v>91</v>
      </c>
      <c r="AW4464" s="15" t="s">
        <v>38</v>
      </c>
      <c r="AX4464" s="15" t="s">
        <v>82</v>
      </c>
      <c r="AY4464" s="243" t="s">
        <v>262</v>
      </c>
    </row>
    <row r="4465" spans="1:65" s="15" customFormat="1" ht="10">
      <c r="B4465" s="233"/>
      <c r="C4465" s="234"/>
      <c r="D4465" s="208" t="s">
        <v>272</v>
      </c>
      <c r="E4465" s="235" t="s">
        <v>44</v>
      </c>
      <c r="F4465" s="236" t="s">
        <v>2246</v>
      </c>
      <c r="G4465" s="234"/>
      <c r="H4465" s="237">
        <v>3.75</v>
      </c>
      <c r="I4465" s="238"/>
      <c r="J4465" s="234"/>
      <c r="K4465" s="234"/>
      <c r="L4465" s="239"/>
      <c r="M4465" s="240"/>
      <c r="N4465" s="241"/>
      <c r="O4465" s="241"/>
      <c r="P4465" s="241"/>
      <c r="Q4465" s="241"/>
      <c r="R4465" s="241"/>
      <c r="S4465" s="241"/>
      <c r="T4465" s="242"/>
      <c r="AT4465" s="243" t="s">
        <v>272</v>
      </c>
      <c r="AU4465" s="243" t="s">
        <v>91</v>
      </c>
      <c r="AV4465" s="15" t="s">
        <v>91</v>
      </c>
      <c r="AW4465" s="15" t="s">
        <v>38</v>
      </c>
      <c r="AX4465" s="15" t="s">
        <v>82</v>
      </c>
      <c r="AY4465" s="243" t="s">
        <v>262</v>
      </c>
    </row>
    <row r="4466" spans="1:65" s="15" customFormat="1" ht="10">
      <c r="B4466" s="233"/>
      <c r="C4466" s="234"/>
      <c r="D4466" s="208" t="s">
        <v>272</v>
      </c>
      <c r="E4466" s="235" t="s">
        <v>44</v>
      </c>
      <c r="F4466" s="236" t="s">
        <v>2247</v>
      </c>
      <c r="G4466" s="234"/>
      <c r="H4466" s="237">
        <v>6.9</v>
      </c>
      <c r="I4466" s="238"/>
      <c r="J4466" s="234"/>
      <c r="K4466" s="234"/>
      <c r="L4466" s="239"/>
      <c r="M4466" s="240"/>
      <c r="N4466" s="241"/>
      <c r="O4466" s="241"/>
      <c r="P4466" s="241"/>
      <c r="Q4466" s="241"/>
      <c r="R4466" s="241"/>
      <c r="S4466" s="241"/>
      <c r="T4466" s="242"/>
      <c r="AT4466" s="243" t="s">
        <v>272</v>
      </c>
      <c r="AU4466" s="243" t="s">
        <v>91</v>
      </c>
      <c r="AV4466" s="15" t="s">
        <v>91</v>
      </c>
      <c r="AW4466" s="15" t="s">
        <v>38</v>
      </c>
      <c r="AX4466" s="15" t="s">
        <v>82</v>
      </c>
      <c r="AY4466" s="243" t="s">
        <v>262</v>
      </c>
    </row>
    <row r="4467" spans="1:65" s="15" customFormat="1" ht="10">
      <c r="B4467" s="233"/>
      <c r="C4467" s="234"/>
      <c r="D4467" s="208" t="s">
        <v>272</v>
      </c>
      <c r="E4467" s="235" t="s">
        <v>44</v>
      </c>
      <c r="F4467" s="236" t="s">
        <v>2248</v>
      </c>
      <c r="G4467" s="234"/>
      <c r="H4467" s="237">
        <v>5.55</v>
      </c>
      <c r="I4467" s="238"/>
      <c r="J4467" s="234"/>
      <c r="K4467" s="234"/>
      <c r="L4467" s="239"/>
      <c r="M4467" s="240"/>
      <c r="N4467" s="241"/>
      <c r="O4467" s="241"/>
      <c r="P4467" s="241"/>
      <c r="Q4467" s="241"/>
      <c r="R4467" s="241"/>
      <c r="S4467" s="241"/>
      <c r="T4467" s="242"/>
      <c r="AT4467" s="243" t="s">
        <v>272</v>
      </c>
      <c r="AU4467" s="243" t="s">
        <v>91</v>
      </c>
      <c r="AV4467" s="15" t="s">
        <v>91</v>
      </c>
      <c r="AW4467" s="15" t="s">
        <v>38</v>
      </c>
      <c r="AX4467" s="15" t="s">
        <v>82</v>
      </c>
      <c r="AY4467" s="243" t="s">
        <v>262</v>
      </c>
    </row>
    <row r="4468" spans="1:65" s="15" customFormat="1" ht="10">
      <c r="B4468" s="233"/>
      <c r="C4468" s="234"/>
      <c r="D4468" s="208" t="s">
        <v>272</v>
      </c>
      <c r="E4468" s="235" t="s">
        <v>44</v>
      </c>
      <c r="F4468" s="236" t="s">
        <v>2249</v>
      </c>
      <c r="G4468" s="234"/>
      <c r="H4468" s="237">
        <v>0.9</v>
      </c>
      <c r="I4468" s="238"/>
      <c r="J4468" s="234"/>
      <c r="K4468" s="234"/>
      <c r="L4468" s="239"/>
      <c r="M4468" s="240"/>
      <c r="N4468" s="241"/>
      <c r="O4468" s="241"/>
      <c r="P4468" s="241"/>
      <c r="Q4468" s="241"/>
      <c r="R4468" s="241"/>
      <c r="S4468" s="241"/>
      <c r="T4468" s="242"/>
      <c r="AT4468" s="243" t="s">
        <v>272</v>
      </c>
      <c r="AU4468" s="243" t="s">
        <v>91</v>
      </c>
      <c r="AV4468" s="15" t="s">
        <v>91</v>
      </c>
      <c r="AW4468" s="15" t="s">
        <v>38</v>
      </c>
      <c r="AX4468" s="15" t="s">
        <v>82</v>
      </c>
      <c r="AY4468" s="243" t="s">
        <v>262</v>
      </c>
    </row>
    <row r="4469" spans="1:65" s="15" customFormat="1" ht="10">
      <c r="B4469" s="233"/>
      <c r="C4469" s="234"/>
      <c r="D4469" s="208" t="s">
        <v>272</v>
      </c>
      <c r="E4469" s="235" t="s">
        <v>44</v>
      </c>
      <c r="F4469" s="236" t="s">
        <v>2250</v>
      </c>
      <c r="G4469" s="234"/>
      <c r="H4469" s="237">
        <v>8.25</v>
      </c>
      <c r="I4469" s="238"/>
      <c r="J4469" s="234"/>
      <c r="K4469" s="234"/>
      <c r="L4469" s="239"/>
      <c r="M4469" s="240"/>
      <c r="N4469" s="241"/>
      <c r="O4469" s="241"/>
      <c r="P4469" s="241"/>
      <c r="Q4469" s="241"/>
      <c r="R4469" s="241"/>
      <c r="S4469" s="241"/>
      <c r="T4469" s="242"/>
      <c r="AT4469" s="243" t="s">
        <v>272</v>
      </c>
      <c r="AU4469" s="243" t="s">
        <v>91</v>
      </c>
      <c r="AV4469" s="15" t="s">
        <v>91</v>
      </c>
      <c r="AW4469" s="15" t="s">
        <v>38</v>
      </c>
      <c r="AX4469" s="15" t="s">
        <v>82</v>
      </c>
      <c r="AY4469" s="243" t="s">
        <v>262</v>
      </c>
    </row>
    <row r="4470" spans="1:65" s="13" customFormat="1" ht="10">
      <c r="B4470" s="212"/>
      <c r="C4470" s="213"/>
      <c r="D4470" s="208" t="s">
        <v>272</v>
      </c>
      <c r="E4470" s="214" t="s">
        <v>44</v>
      </c>
      <c r="F4470" s="215" t="s">
        <v>1529</v>
      </c>
      <c r="G4470" s="213"/>
      <c r="H4470" s="214" t="s">
        <v>44</v>
      </c>
      <c r="I4470" s="216"/>
      <c r="J4470" s="213"/>
      <c r="K4470" s="213"/>
      <c r="L4470" s="217"/>
      <c r="M4470" s="218"/>
      <c r="N4470" s="219"/>
      <c r="O4470" s="219"/>
      <c r="P4470" s="219"/>
      <c r="Q4470" s="219"/>
      <c r="R4470" s="219"/>
      <c r="S4470" s="219"/>
      <c r="T4470" s="220"/>
      <c r="AT4470" s="221" t="s">
        <v>272</v>
      </c>
      <c r="AU4470" s="221" t="s">
        <v>91</v>
      </c>
      <c r="AV4470" s="13" t="s">
        <v>89</v>
      </c>
      <c r="AW4470" s="13" t="s">
        <v>38</v>
      </c>
      <c r="AX4470" s="13" t="s">
        <v>82</v>
      </c>
      <c r="AY4470" s="221" t="s">
        <v>262</v>
      </c>
    </row>
    <row r="4471" spans="1:65" s="15" customFormat="1" ht="10">
      <c r="B4471" s="233"/>
      <c r="C4471" s="234"/>
      <c r="D4471" s="208" t="s">
        <v>272</v>
      </c>
      <c r="E4471" s="235" t="s">
        <v>44</v>
      </c>
      <c r="F4471" s="236" t="s">
        <v>2251</v>
      </c>
      <c r="G4471" s="234"/>
      <c r="H4471" s="237">
        <v>8.625</v>
      </c>
      <c r="I4471" s="238"/>
      <c r="J4471" s="234"/>
      <c r="K4471" s="234"/>
      <c r="L4471" s="239"/>
      <c r="M4471" s="240"/>
      <c r="N4471" s="241"/>
      <c r="O4471" s="241"/>
      <c r="P4471" s="241"/>
      <c r="Q4471" s="241"/>
      <c r="R4471" s="241"/>
      <c r="S4471" s="241"/>
      <c r="T4471" s="242"/>
      <c r="AT4471" s="243" t="s">
        <v>272</v>
      </c>
      <c r="AU4471" s="243" t="s">
        <v>91</v>
      </c>
      <c r="AV4471" s="15" t="s">
        <v>91</v>
      </c>
      <c r="AW4471" s="15" t="s">
        <v>38</v>
      </c>
      <c r="AX4471" s="15" t="s">
        <v>82</v>
      </c>
      <c r="AY4471" s="243" t="s">
        <v>262</v>
      </c>
    </row>
    <row r="4472" spans="1:65" s="16" customFormat="1" ht="10">
      <c r="B4472" s="244"/>
      <c r="C4472" s="245"/>
      <c r="D4472" s="208" t="s">
        <v>272</v>
      </c>
      <c r="E4472" s="246" t="s">
        <v>44</v>
      </c>
      <c r="F4472" s="247" t="s">
        <v>291</v>
      </c>
      <c r="G4472" s="245"/>
      <c r="H4472" s="248">
        <v>144.00199999999998</v>
      </c>
      <c r="I4472" s="249"/>
      <c r="J4472" s="245"/>
      <c r="K4472" s="245"/>
      <c r="L4472" s="250"/>
      <c r="M4472" s="251"/>
      <c r="N4472" s="252"/>
      <c r="O4472" s="252"/>
      <c r="P4472" s="252"/>
      <c r="Q4472" s="252"/>
      <c r="R4472" s="252"/>
      <c r="S4472" s="252"/>
      <c r="T4472" s="253"/>
      <c r="AT4472" s="254" t="s">
        <v>272</v>
      </c>
      <c r="AU4472" s="254" t="s">
        <v>91</v>
      </c>
      <c r="AV4472" s="16" t="s">
        <v>104</v>
      </c>
      <c r="AW4472" s="16" t="s">
        <v>38</v>
      </c>
      <c r="AX4472" s="16" t="s">
        <v>89</v>
      </c>
      <c r="AY4472" s="254" t="s">
        <v>262</v>
      </c>
    </row>
    <row r="4473" spans="1:65" s="2" customFormat="1" ht="21.75" customHeight="1">
      <c r="A4473" s="37"/>
      <c r="B4473" s="38"/>
      <c r="C4473" s="195" t="s">
        <v>2252</v>
      </c>
      <c r="D4473" s="195" t="s">
        <v>264</v>
      </c>
      <c r="E4473" s="196" t="s">
        <v>2253</v>
      </c>
      <c r="F4473" s="197" t="s">
        <v>2254</v>
      </c>
      <c r="G4473" s="198" t="s">
        <v>342</v>
      </c>
      <c r="H4473" s="199">
        <v>18.210999999999999</v>
      </c>
      <c r="I4473" s="200"/>
      <c r="J4473" s="201">
        <f>ROUND(I4473*H4473,2)</f>
        <v>0</v>
      </c>
      <c r="K4473" s="197" t="s">
        <v>44</v>
      </c>
      <c r="L4473" s="42"/>
      <c r="M4473" s="202" t="s">
        <v>44</v>
      </c>
      <c r="N4473" s="203" t="s">
        <v>53</v>
      </c>
      <c r="O4473" s="67"/>
      <c r="P4473" s="204">
        <f>O4473*H4473</f>
        <v>0</v>
      </c>
      <c r="Q4473" s="204">
        <v>2.2685400000000001E-2</v>
      </c>
      <c r="R4473" s="204">
        <f>Q4473*H4473</f>
        <v>0.41312381939999998</v>
      </c>
      <c r="S4473" s="204">
        <v>0</v>
      </c>
      <c r="T4473" s="205">
        <f>S4473*H4473</f>
        <v>0</v>
      </c>
      <c r="U4473" s="37"/>
      <c r="V4473" s="37"/>
      <c r="W4473" s="37"/>
      <c r="X4473" s="37"/>
      <c r="Y4473" s="37"/>
      <c r="Z4473" s="37"/>
      <c r="AA4473" s="37"/>
      <c r="AB4473" s="37"/>
      <c r="AC4473" s="37"/>
      <c r="AD4473" s="37"/>
      <c r="AE4473" s="37"/>
      <c r="AR4473" s="206" t="s">
        <v>442</v>
      </c>
      <c r="AT4473" s="206" t="s">
        <v>264</v>
      </c>
      <c r="AU4473" s="206" t="s">
        <v>91</v>
      </c>
      <c r="AY4473" s="19" t="s">
        <v>262</v>
      </c>
      <c r="BE4473" s="207">
        <f>IF(N4473="základní",J4473,0)</f>
        <v>0</v>
      </c>
      <c r="BF4473" s="207">
        <f>IF(N4473="snížená",J4473,0)</f>
        <v>0</v>
      </c>
      <c r="BG4473" s="207">
        <f>IF(N4473="zákl. přenesená",J4473,0)</f>
        <v>0</v>
      </c>
      <c r="BH4473" s="207">
        <f>IF(N4473="sníž. přenesená",J4473,0)</f>
        <v>0</v>
      </c>
      <c r="BI4473" s="207">
        <f>IF(N4473="nulová",J4473,0)</f>
        <v>0</v>
      </c>
      <c r="BJ4473" s="19" t="s">
        <v>89</v>
      </c>
      <c r="BK4473" s="207">
        <f>ROUND(I4473*H4473,2)</f>
        <v>0</v>
      </c>
      <c r="BL4473" s="19" t="s">
        <v>442</v>
      </c>
      <c r="BM4473" s="206" t="s">
        <v>2255</v>
      </c>
    </row>
    <row r="4474" spans="1:65" s="2" customFormat="1" ht="99">
      <c r="A4474" s="37"/>
      <c r="B4474" s="38"/>
      <c r="C4474" s="39"/>
      <c r="D4474" s="208" t="s">
        <v>270</v>
      </c>
      <c r="E4474" s="39"/>
      <c r="F4474" s="209" t="s">
        <v>2228</v>
      </c>
      <c r="G4474" s="39"/>
      <c r="H4474" s="39"/>
      <c r="I4474" s="118"/>
      <c r="J4474" s="39"/>
      <c r="K4474" s="39"/>
      <c r="L4474" s="42"/>
      <c r="M4474" s="210"/>
      <c r="N4474" s="211"/>
      <c r="O4474" s="67"/>
      <c r="P4474" s="67"/>
      <c r="Q4474" s="67"/>
      <c r="R4474" s="67"/>
      <c r="S4474" s="67"/>
      <c r="T4474" s="68"/>
      <c r="U4474" s="37"/>
      <c r="V4474" s="37"/>
      <c r="W4474" s="37"/>
      <c r="X4474" s="37"/>
      <c r="Y4474" s="37"/>
      <c r="Z4474" s="37"/>
      <c r="AA4474" s="37"/>
      <c r="AB4474" s="37"/>
      <c r="AC4474" s="37"/>
      <c r="AD4474" s="37"/>
      <c r="AE4474" s="37"/>
      <c r="AT4474" s="19" t="s">
        <v>270</v>
      </c>
      <c r="AU4474" s="19" t="s">
        <v>91</v>
      </c>
    </row>
    <row r="4475" spans="1:65" s="13" customFormat="1" ht="10">
      <c r="B4475" s="212"/>
      <c r="C4475" s="213"/>
      <c r="D4475" s="208" t="s">
        <v>272</v>
      </c>
      <c r="E4475" s="214" t="s">
        <v>44</v>
      </c>
      <c r="F4475" s="215" t="s">
        <v>2256</v>
      </c>
      <c r="G4475" s="213"/>
      <c r="H4475" s="214" t="s">
        <v>44</v>
      </c>
      <c r="I4475" s="216"/>
      <c r="J4475" s="213"/>
      <c r="K4475" s="213"/>
      <c r="L4475" s="217"/>
      <c r="M4475" s="218"/>
      <c r="N4475" s="219"/>
      <c r="O4475" s="219"/>
      <c r="P4475" s="219"/>
      <c r="Q4475" s="219"/>
      <c r="R4475" s="219"/>
      <c r="S4475" s="219"/>
      <c r="T4475" s="220"/>
      <c r="AT4475" s="221" t="s">
        <v>272</v>
      </c>
      <c r="AU4475" s="221" t="s">
        <v>91</v>
      </c>
      <c r="AV4475" s="13" t="s">
        <v>89</v>
      </c>
      <c r="AW4475" s="13" t="s">
        <v>38</v>
      </c>
      <c r="AX4475" s="13" t="s">
        <v>82</v>
      </c>
      <c r="AY4475" s="221" t="s">
        <v>262</v>
      </c>
    </row>
    <row r="4476" spans="1:65" s="13" customFormat="1" ht="10">
      <c r="B4476" s="212"/>
      <c r="C4476" s="213"/>
      <c r="D4476" s="208" t="s">
        <v>272</v>
      </c>
      <c r="E4476" s="214" t="s">
        <v>44</v>
      </c>
      <c r="F4476" s="215" t="s">
        <v>2257</v>
      </c>
      <c r="G4476" s="213"/>
      <c r="H4476" s="214" t="s">
        <v>44</v>
      </c>
      <c r="I4476" s="216"/>
      <c r="J4476" s="213"/>
      <c r="K4476" s="213"/>
      <c r="L4476" s="217"/>
      <c r="M4476" s="218"/>
      <c r="N4476" s="219"/>
      <c r="O4476" s="219"/>
      <c r="P4476" s="219"/>
      <c r="Q4476" s="219"/>
      <c r="R4476" s="219"/>
      <c r="S4476" s="219"/>
      <c r="T4476" s="220"/>
      <c r="AT4476" s="221" t="s">
        <v>272</v>
      </c>
      <c r="AU4476" s="221" t="s">
        <v>91</v>
      </c>
      <c r="AV4476" s="13" t="s">
        <v>89</v>
      </c>
      <c r="AW4476" s="13" t="s">
        <v>38</v>
      </c>
      <c r="AX4476" s="13" t="s">
        <v>82</v>
      </c>
      <c r="AY4476" s="221" t="s">
        <v>262</v>
      </c>
    </row>
    <row r="4477" spans="1:65" s="13" customFormat="1" ht="10">
      <c r="B4477" s="212"/>
      <c r="C4477" s="213"/>
      <c r="D4477" s="208" t="s">
        <v>272</v>
      </c>
      <c r="E4477" s="214" t="s">
        <v>44</v>
      </c>
      <c r="F4477" s="215" t="s">
        <v>570</v>
      </c>
      <c r="G4477" s="213"/>
      <c r="H4477" s="214" t="s">
        <v>44</v>
      </c>
      <c r="I4477" s="216"/>
      <c r="J4477" s="213"/>
      <c r="K4477" s="213"/>
      <c r="L4477" s="217"/>
      <c r="M4477" s="218"/>
      <c r="N4477" s="219"/>
      <c r="O4477" s="219"/>
      <c r="P4477" s="219"/>
      <c r="Q4477" s="219"/>
      <c r="R4477" s="219"/>
      <c r="S4477" s="219"/>
      <c r="T4477" s="220"/>
      <c r="AT4477" s="221" t="s">
        <v>272</v>
      </c>
      <c r="AU4477" s="221" t="s">
        <v>91</v>
      </c>
      <c r="AV4477" s="13" t="s">
        <v>89</v>
      </c>
      <c r="AW4477" s="13" t="s">
        <v>38</v>
      </c>
      <c r="AX4477" s="13" t="s">
        <v>82</v>
      </c>
      <c r="AY4477" s="221" t="s">
        <v>262</v>
      </c>
    </row>
    <row r="4478" spans="1:65" s="15" customFormat="1" ht="10">
      <c r="B4478" s="233"/>
      <c r="C4478" s="234"/>
      <c r="D4478" s="208" t="s">
        <v>272</v>
      </c>
      <c r="E4478" s="235" t="s">
        <v>44</v>
      </c>
      <c r="F4478" s="236" t="s">
        <v>2258</v>
      </c>
      <c r="G4478" s="234"/>
      <c r="H4478" s="237">
        <v>6.218</v>
      </c>
      <c r="I4478" s="238"/>
      <c r="J4478" s="234"/>
      <c r="K4478" s="234"/>
      <c r="L4478" s="239"/>
      <c r="M4478" s="240"/>
      <c r="N4478" s="241"/>
      <c r="O4478" s="241"/>
      <c r="P4478" s="241"/>
      <c r="Q4478" s="241"/>
      <c r="R4478" s="241"/>
      <c r="S4478" s="241"/>
      <c r="T4478" s="242"/>
      <c r="AT4478" s="243" t="s">
        <v>272</v>
      </c>
      <c r="AU4478" s="243" t="s">
        <v>91</v>
      </c>
      <c r="AV4478" s="15" t="s">
        <v>91</v>
      </c>
      <c r="AW4478" s="15" t="s">
        <v>38</v>
      </c>
      <c r="AX4478" s="15" t="s">
        <v>82</v>
      </c>
      <c r="AY4478" s="243" t="s">
        <v>262</v>
      </c>
    </row>
    <row r="4479" spans="1:65" s="13" customFormat="1" ht="10">
      <c r="B4479" s="212"/>
      <c r="C4479" s="213"/>
      <c r="D4479" s="208" t="s">
        <v>272</v>
      </c>
      <c r="E4479" s="214" t="s">
        <v>44</v>
      </c>
      <c r="F4479" s="215" t="s">
        <v>575</v>
      </c>
      <c r="G4479" s="213"/>
      <c r="H4479" s="214" t="s">
        <v>44</v>
      </c>
      <c r="I4479" s="216"/>
      <c r="J4479" s="213"/>
      <c r="K4479" s="213"/>
      <c r="L4479" s="217"/>
      <c r="M4479" s="218"/>
      <c r="N4479" s="219"/>
      <c r="O4479" s="219"/>
      <c r="P4479" s="219"/>
      <c r="Q4479" s="219"/>
      <c r="R4479" s="219"/>
      <c r="S4479" s="219"/>
      <c r="T4479" s="220"/>
      <c r="AT4479" s="221" t="s">
        <v>272</v>
      </c>
      <c r="AU4479" s="221" t="s">
        <v>91</v>
      </c>
      <c r="AV4479" s="13" t="s">
        <v>89</v>
      </c>
      <c r="AW4479" s="13" t="s">
        <v>38</v>
      </c>
      <c r="AX4479" s="13" t="s">
        <v>82</v>
      </c>
      <c r="AY4479" s="221" t="s">
        <v>262</v>
      </c>
    </row>
    <row r="4480" spans="1:65" s="15" customFormat="1" ht="10">
      <c r="B4480" s="233"/>
      <c r="C4480" s="234"/>
      <c r="D4480" s="208" t="s">
        <v>272</v>
      </c>
      <c r="E4480" s="235" t="s">
        <v>44</v>
      </c>
      <c r="F4480" s="236" t="s">
        <v>2258</v>
      </c>
      <c r="G4480" s="234"/>
      <c r="H4480" s="237">
        <v>6.218</v>
      </c>
      <c r="I4480" s="238"/>
      <c r="J4480" s="234"/>
      <c r="K4480" s="234"/>
      <c r="L4480" s="239"/>
      <c r="M4480" s="240"/>
      <c r="N4480" s="241"/>
      <c r="O4480" s="241"/>
      <c r="P4480" s="241"/>
      <c r="Q4480" s="241"/>
      <c r="R4480" s="241"/>
      <c r="S4480" s="241"/>
      <c r="T4480" s="242"/>
      <c r="AT4480" s="243" t="s">
        <v>272</v>
      </c>
      <c r="AU4480" s="243" t="s">
        <v>91</v>
      </c>
      <c r="AV4480" s="15" t="s">
        <v>91</v>
      </c>
      <c r="AW4480" s="15" t="s">
        <v>38</v>
      </c>
      <c r="AX4480" s="15" t="s">
        <v>82</v>
      </c>
      <c r="AY4480" s="243" t="s">
        <v>262</v>
      </c>
    </row>
    <row r="4481" spans="1:65" s="13" customFormat="1" ht="10">
      <c r="B4481" s="212"/>
      <c r="C4481" s="213"/>
      <c r="D4481" s="208" t="s">
        <v>272</v>
      </c>
      <c r="E4481" s="214" t="s">
        <v>44</v>
      </c>
      <c r="F4481" s="215" t="s">
        <v>576</v>
      </c>
      <c r="G4481" s="213"/>
      <c r="H4481" s="214" t="s">
        <v>44</v>
      </c>
      <c r="I4481" s="216"/>
      <c r="J4481" s="213"/>
      <c r="K4481" s="213"/>
      <c r="L4481" s="217"/>
      <c r="M4481" s="218"/>
      <c r="N4481" s="219"/>
      <c r="O4481" s="219"/>
      <c r="P4481" s="219"/>
      <c r="Q4481" s="219"/>
      <c r="R4481" s="219"/>
      <c r="S4481" s="219"/>
      <c r="T4481" s="220"/>
      <c r="AT4481" s="221" t="s">
        <v>272</v>
      </c>
      <c r="AU4481" s="221" t="s">
        <v>91</v>
      </c>
      <c r="AV4481" s="13" t="s">
        <v>89</v>
      </c>
      <c r="AW4481" s="13" t="s">
        <v>38</v>
      </c>
      <c r="AX4481" s="13" t="s">
        <v>82</v>
      </c>
      <c r="AY4481" s="221" t="s">
        <v>262</v>
      </c>
    </row>
    <row r="4482" spans="1:65" s="15" customFormat="1" ht="10">
      <c r="B4482" s="233"/>
      <c r="C4482" s="234"/>
      <c r="D4482" s="208" t="s">
        <v>272</v>
      </c>
      <c r="E4482" s="235" t="s">
        <v>44</v>
      </c>
      <c r="F4482" s="236" t="s">
        <v>2259</v>
      </c>
      <c r="G4482" s="234"/>
      <c r="H4482" s="237">
        <v>5.7750000000000004</v>
      </c>
      <c r="I4482" s="238"/>
      <c r="J4482" s="234"/>
      <c r="K4482" s="234"/>
      <c r="L4482" s="239"/>
      <c r="M4482" s="240"/>
      <c r="N4482" s="241"/>
      <c r="O4482" s="241"/>
      <c r="P4482" s="241"/>
      <c r="Q4482" s="241"/>
      <c r="R4482" s="241"/>
      <c r="S4482" s="241"/>
      <c r="T4482" s="242"/>
      <c r="AT4482" s="243" t="s">
        <v>272</v>
      </c>
      <c r="AU4482" s="243" t="s">
        <v>91</v>
      </c>
      <c r="AV4482" s="15" t="s">
        <v>91</v>
      </c>
      <c r="AW4482" s="15" t="s">
        <v>38</v>
      </c>
      <c r="AX4482" s="15" t="s">
        <v>82</v>
      </c>
      <c r="AY4482" s="243" t="s">
        <v>262</v>
      </c>
    </row>
    <row r="4483" spans="1:65" s="16" customFormat="1" ht="10">
      <c r="B4483" s="244"/>
      <c r="C4483" s="245"/>
      <c r="D4483" s="208" t="s">
        <v>272</v>
      </c>
      <c r="E4483" s="246" t="s">
        <v>44</v>
      </c>
      <c r="F4483" s="247" t="s">
        <v>291</v>
      </c>
      <c r="G4483" s="245"/>
      <c r="H4483" s="248">
        <v>18.210999999999999</v>
      </c>
      <c r="I4483" s="249"/>
      <c r="J4483" s="245"/>
      <c r="K4483" s="245"/>
      <c r="L4483" s="250"/>
      <c r="M4483" s="251"/>
      <c r="N4483" s="252"/>
      <c r="O4483" s="252"/>
      <c r="P4483" s="252"/>
      <c r="Q4483" s="252"/>
      <c r="R4483" s="252"/>
      <c r="S4483" s="252"/>
      <c r="T4483" s="253"/>
      <c r="AT4483" s="254" t="s">
        <v>272</v>
      </c>
      <c r="AU4483" s="254" t="s">
        <v>91</v>
      </c>
      <c r="AV4483" s="16" t="s">
        <v>104</v>
      </c>
      <c r="AW4483" s="16" t="s">
        <v>38</v>
      </c>
      <c r="AX4483" s="16" t="s">
        <v>89</v>
      </c>
      <c r="AY4483" s="254" t="s">
        <v>262</v>
      </c>
    </row>
    <row r="4484" spans="1:65" s="2" customFormat="1" ht="21.75" customHeight="1">
      <c r="A4484" s="37"/>
      <c r="B4484" s="38"/>
      <c r="C4484" s="195" t="s">
        <v>2260</v>
      </c>
      <c r="D4484" s="195" t="s">
        <v>264</v>
      </c>
      <c r="E4484" s="196" t="s">
        <v>2261</v>
      </c>
      <c r="F4484" s="197" t="s">
        <v>2262</v>
      </c>
      <c r="G4484" s="198" t="s">
        <v>342</v>
      </c>
      <c r="H4484" s="199">
        <v>295.37200000000001</v>
      </c>
      <c r="I4484" s="200"/>
      <c r="J4484" s="201">
        <f>ROUND(I4484*H4484,2)</f>
        <v>0</v>
      </c>
      <c r="K4484" s="197" t="s">
        <v>44</v>
      </c>
      <c r="L4484" s="42"/>
      <c r="M4484" s="202" t="s">
        <v>44</v>
      </c>
      <c r="N4484" s="203" t="s">
        <v>53</v>
      </c>
      <c r="O4484" s="67"/>
      <c r="P4484" s="204">
        <f>O4484*H4484</f>
        <v>0</v>
      </c>
      <c r="Q4484" s="204">
        <v>2.5069999999999999E-2</v>
      </c>
      <c r="R4484" s="204">
        <f>Q4484*H4484</f>
        <v>7.4049760400000002</v>
      </c>
      <c r="S4484" s="204">
        <v>0</v>
      </c>
      <c r="T4484" s="205">
        <f>S4484*H4484</f>
        <v>0</v>
      </c>
      <c r="U4484" s="37"/>
      <c r="V4484" s="37"/>
      <c r="W4484" s="37"/>
      <c r="X4484" s="37"/>
      <c r="Y4484" s="37"/>
      <c r="Z4484" s="37"/>
      <c r="AA4484" s="37"/>
      <c r="AB4484" s="37"/>
      <c r="AC4484" s="37"/>
      <c r="AD4484" s="37"/>
      <c r="AE4484" s="37"/>
      <c r="AR4484" s="206" t="s">
        <v>442</v>
      </c>
      <c r="AT4484" s="206" t="s">
        <v>264</v>
      </c>
      <c r="AU4484" s="206" t="s">
        <v>91</v>
      </c>
      <c r="AY4484" s="19" t="s">
        <v>262</v>
      </c>
      <c r="BE4484" s="207">
        <f>IF(N4484="základní",J4484,0)</f>
        <v>0</v>
      </c>
      <c r="BF4484" s="207">
        <f>IF(N4484="snížená",J4484,0)</f>
        <v>0</v>
      </c>
      <c r="BG4484" s="207">
        <f>IF(N4484="zákl. přenesená",J4484,0)</f>
        <v>0</v>
      </c>
      <c r="BH4484" s="207">
        <f>IF(N4484="sníž. přenesená",J4484,0)</f>
        <v>0</v>
      </c>
      <c r="BI4484" s="207">
        <f>IF(N4484="nulová",J4484,0)</f>
        <v>0</v>
      </c>
      <c r="BJ4484" s="19" t="s">
        <v>89</v>
      </c>
      <c r="BK4484" s="207">
        <f>ROUND(I4484*H4484,2)</f>
        <v>0</v>
      </c>
      <c r="BL4484" s="19" t="s">
        <v>442</v>
      </c>
      <c r="BM4484" s="206" t="s">
        <v>2263</v>
      </c>
    </row>
    <row r="4485" spans="1:65" s="2" customFormat="1" ht="99">
      <c r="A4485" s="37"/>
      <c r="B4485" s="38"/>
      <c r="C4485" s="39"/>
      <c r="D4485" s="208" t="s">
        <v>270</v>
      </c>
      <c r="E4485" s="39"/>
      <c r="F4485" s="209" t="s">
        <v>2228</v>
      </c>
      <c r="G4485" s="39"/>
      <c r="H4485" s="39"/>
      <c r="I4485" s="118"/>
      <c r="J4485" s="39"/>
      <c r="K4485" s="39"/>
      <c r="L4485" s="42"/>
      <c r="M4485" s="210"/>
      <c r="N4485" s="211"/>
      <c r="O4485" s="67"/>
      <c r="P4485" s="67"/>
      <c r="Q4485" s="67"/>
      <c r="R4485" s="67"/>
      <c r="S4485" s="67"/>
      <c r="T4485" s="68"/>
      <c r="U4485" s="37"/>
      <c r="V4485" s="37"/>
      <c r="W4485" s="37"/>
      <c r="X4485" s="37"/>
      <c r="Y4485" s="37"/>
      <c r="Z4485" s="37"/>
      <c r="AA4485" s="37"/>
      <c r="AB4485" s="37"/>
      <c r="AC4485" s="37"/>
      <c r="AD4485" s="37"/>
      <c r="AE4485" s="37"/>
      <c r="AT4485" s="19" t="s">
        <v>270</v>
      </c>
      <c r="AU4485" s="19" t="s">
        <v>91</v>
      </c>
    </row>
    <row r="4486" spans="1:65" s="2" customFormat="1" ht="18">
      <c r="A4486" s="37"/>
      <c r="B4486" s="38"/>
      <c r="C4486" s="39"/>
      <c r="D4486" s="208" t="s">
        <v>421</v>
      </c>
      <c r="E4486" s="39"/>
      <c r="F4486" s="209" t="s">
        <v>2073</v>
      </c>
      <c r="G4486" s="39"/>
      <c r="H4486" s="39"/>
      <c r="I4486" s="118"/>
      <c r="J4486" s="39"/>
      <c r="K4486" s="39"/>
      <c r="L4486" s="42"/>
      <c r="M4486" s="210"/>
      <c r="N4486" s="211"/>
      <c r="O4486" s="67"/>
      <c r="P4486" s="67"/>
      <c r="Q4486" s="67"/>
      <c r="R4486" s="67"/>
      <c r="S4486" s="67"/>
      <c r="T4486" s="68"/>
      <c r="U4486" s="37"/>
      <c r="V4486" s="37"/>
      <c r="W4486" s="37"/>
      <c r="X4486" s="37"/>
      <c r="Y4486" s="37"/>
      <c r="Z4486" s="37"/>
      <c r="AA4486" s="37"/>
      <c r="AB4486" s="37"/>
      <c r="AC4486" s="37"/>
      <c r="AD4486" s="37"/>
      <c r="AE4486" s="37"/>
      <c r="AT4486" s="19" t="s">
        <v>421</v>
      </c>
      <c r="AU4486" s="19" t="s">
        <v>91</v>
      </c>
    </row>
    <row r="4487" spans="1:65" s="13" customFormat="1" ht="10">
      <c r="B4487" s="212"/>
      <c r="C4487" s="213"/>
      <c r="D4487" s="208" t="s">
        <v>272</v>
      </c>
      <c r="E4487" s="214" t="s">
        <v>44</v>
      </c>
      <c r="F4487" s="215" t="s">
        <v>1123</v>
      </c>
      <c r="G4487" s="213"/>
      <c r="H4487" s="214" t="s">
        <v>44</v>
      </c>
      <c r="I4487" s="216"/>
      <c r="J4487" s="213"/>
      <c r="K4487" s="213"/>
      <c r="L4487" s="217"/>
      <c r="M4487" s="218"/>
      <c r="N4487" s="219"/>
      <c r="O4487" s="219"/>
      <c r="P4487" s="219"/>
      <c r="Q4487" s="219"/>
      <c r="R4487" s="219"/>
      <c r="S4487" s="219"/>
      <c r="T4487" s="220"/>
      <c r="AT4487" s="221" t="s">
        <v>272</v>
      </c>
      <c r="AU4487" s="221" t="s">
        <v>91</v>
      </c>
      <c r="AV4487" s="13" t="s">
        <v>89</v>
      </c>
      <c r="AW4487" s="13" t="s">
        <v>38</v>
      </c>
      <c r="AX4487" s="13" t="s">
        <v>82</v>
      </c>
      <c r="AY4487" s="221" t="s">
        <v>262</v>
      </c>
    </row>
    <row r="4488" spans="1:65" s="13" customFormat="1" ht="10">
      <c r="B4488" s="212"/>
      <c r="C4488" s="213"/>
      <c r="D4488" s="208" t="s">
        <v>272</v>
      </c>
      <c r="E4488" s="214" t="s">
        <v>44</v>
      </c>
      <c r="F4488" s="215" t="s">
        <v>945</v>
      </c>
      <c r="G4488" s="213"/>
      <c r="H4488" s="214" t="s">
        <v>44</v>
      </c>
      <c r="I4488" s="216"/>
      <c r="J4488" s="213"/>
      <c r="K4488" s="213"/>
      <c r="L4488" s="217"/>
      <c r="M4488" s="218"/>
      <c r="N4488" s="219"/>
      <c r="O4488" s="219"/>
      <c r="P4488" s="219"/>
      <c r="Q4488" s="219"/>
      <c r="R4488" s="219"/>
      <c r="S4488" s="219"/>
      <c r="T4488" s="220"/>
      <c r="AT4488" s="221" t="s">
        <v>272</v>
      </c>
      <c r="AU4488" s="221" t="s">
        <v>91</v>
      </c>
      <c r="AV4488" s="13" t="s">
        <v>89</v>
      </c>
      <c r="AW4488" s="13" t="s">
        <v>38</v>
      </c>
      <c r="AX4488" s="13" t="s">
        <v>82</v>
      </c>
      <c r="AY4488" s="221" t="s">
        <v>262</v>
      </c>
    </row>
    <row r="4489" spans="1:65" s="13" customFormat="1" ht="10">
      <c r="B4489" s="212"/>
      <c r="C4489" s="213"/>
      <c r="D4489" s="208" t="s">
        <v>272</v>
      </c>
      <c r="E4489" s="214" t="s">
        <v>44</v>
      </c>
      <c r="F4489" s="215" t="s">
        <v>2197</v>
      </c>
      <c r="G4489" s="213"/>
      <c r="H4489" s="214" t="s">
        <v>44</v>
      </c>
      <c r="I4489" s="216"/>
      <c r="J4489" s="213"/>
      <c r="K4489" s="213"/>
      <c r="L4489" s="217"/>
      <c r="M4489" s="218"/>
      <c r="N4489" s="219"/>
      <c r="O4489" s="219"/>
      <c r="P4489" s="219"/>
      <c r="Q4489" s="219"/>
      <c r="R4489" s="219"/>
      <c r="S4489" s="219"/>
      <c r="T4489" s="220"/>
      <c r="AT4489" s="221" t="s">
        <v>272</v>
      </c>
      <c r="AU4489" s="221" t="s">
        <v>91</v>
      </c>
      <c r="AV4489" s="13" t="s">
        <v>89</v>
      </c>
      <c r="AW4489" s="13" t="s">
        <v>38</v>
      </c>
      <c r="AX4489" s="13" t="s">
        <v>82</v>
      </c>
      <c r="AY4489" s="221" t="s">
        <v>262</v>
      </c>
    </row>
    <row r="4490" spans="1:65" s="13" customFormat="1" ht="10">
      <c r="B4490" s="212"/>
      <c r="C4490" s="213"/>
      <c r="D4490" s="208" t="s">
        <v>272</v>
      </c>
      <c r="E4490" s="214" t="s">
        <v>44</v>
      </c>
      <c r="F4490" s="215" t="s">
        <v>968</v>
      </c>
      <c r="G4490" s="213"/>
      <c r="H4490" s="214" t="s">
        <v>44</v>
      </c>
      <c r="I4490" s="216"/>
      <c r="J4490" s="213"/>
      <c r="K4490" s="213"/>
      <c r="L4490" s="217"/>
      <c r="M4490" s="218"/>
      <c r="N4490" s="219"/>
      <c r="O4490" s="219"/>
      <c r="P4490" s="219"/>
      <c r="Q4490" s="219"/>
      <c r="R4490" s="219"/>
      <c r="S4490" s="219"/>
      <c r="T4490" s="220"/>
      <c r="AT4490" s="221" t="s">
        <v>272</v>
      </c>
      <c r="AU4490" s="221" t="s">
        <v>91</v>
      </c>
      <c r="AV4490" s="13" t="s">
        <v>89</v>
      </c>
      <c r="AW4490" s="13" t="s">
        <v>38</v>
      </c>
      <c r="AX4490" s="13" t="s">
        <v>82</v>
      </c>
      <c r="AY4490" s="221" t="s">
        <v>262</v>
      </c>
    </row>
    <row r="4491" spans="1:65" s="15" customFormat="1" ht="10">
      <c r="B4491" s="233"/>
      <c r="C4491" s="234"/>
      <c r="D4491" s="208" t="s">
        <v>272</v>
      </c>
      <c r="E4491" s="235" t="s">
        <v>44</v>
      </c>
      <c r="F4491" s="236" t="s">
        <v>1135</v>
      </c>
      <c r="G4491" s="234"/>
      <c r="H4491" s="237">
        <v>558.62800000000004</v>
      </c>
      <c r="I4491" s="238"/>
      <c r="J4491" s="234"/>
      <c r="K4491" s="234"/>
      <c r="L4491" s="239"/>
      <c r="M4491" s="240"/>
      <c r="N4491" s="241"/>
      <c r="O4491" s="241"/>
      <c r="P4491" s="241"/>
      <c r="Q4491" s="241"/>
      <c r="R4491" s="241"/>
      <c r="S4491" s="241"/>
      <c r="T4491" s="242"/>
      <c r="AT4491" s="243" t="s">
        <v>272</v>
      </c>
      <c r="AU4491" s="243" t="s">
        <v>91</v>
      </c>
      <c r="AV4491" s="15" t="s">
        <v>91</v>
      </c>
      <c r="AW4491" s="15" t="s">
        <v>38</v>
      </c>
      <c r="AX4491" s="15" t="s">
        <v>82</v>
      </c>
      <c r="AY4491" s="243" t="s">
        <v>262</v>
      </c>
    </row>
    <row r="4492" spans="1:65" s="15" customFormat="1" ht="10">
      <c r="B4492" s="233"/>
      <c r="C4492" s="234"/>
      <c r="D4492" s="208" t="s">
        <v>272</v>
      </c>
      <c r="E4492" s="235" t="s">
        <v>44</v>
      </c>
      <c r="F4492" s="236" t="s">
        <v>1136</v>
      </c>
      <c r="G4492" s="234"/>
      <c r="H4492" s="237">
        <v>-133.875</v>
      </c>
      <c r="I4492" s="238"/>
      <c r="J4492" s="234"/>
      <c r="K4492" s="234"/>
      <c r="L4492" s="239"/>
      <c r="M4492" s="240"/>
      <c r="N4492" s="241"/>
      <c r="O4492" s="241"/>
      <c r="P4492" s="241"/>
      <c r="Q4492" s="241"/>
      <c r="R4492" s="241"/>
      <c r="S4492" s="241"/>
      <c r="T4492" s="242"/>
      <c r="AT4492" s="243" t="s">
        <v>272</v>
      </c>
      <c r="AU4492" s="243" t="s">
        <v>91</v>
      </c>
      <c r="AV4492" s="15" t="s">
        <v>91</v>
      </c>
      <c r="AW4492" s="15" t="s">
        <v>38</v>
      </c>
      <c r="AX4492" s="15" t="s">
        <v>82</v>
      </c>
      <c r="AY4492" s="243" t="s">
        <v>262</v>
      </c>
    </row>
    <row r="4493" spans="1:65" s="15" customFormat="1" ht="10">
      <c r="B4493" s="233"/>
      <c r="C4493" s="234"/>
      <c r="D4493" s="208" t="s">
        <v>272</v>
      </c>
      <c r="E4493" s="235" t="s">
        <v>44</v>
      </c>
      <c r="F4493" s="236" t="s">
        <v>1137</v>
      </c>
      <c r="G4493" s="234"/>
      <c r="H4493" s="237">
        <v>-113.86799999999999</v>
      </c>
      <c r="I4493" s="238"/>
      <c r="J4493" s="234"/>
      <c r="K4493" s="234"/>
      <c r="L4493" s="239"/>
      <c r="M4493" s="240"/>
      <c r="N4493" s="241"/>
      <c r="O4493" s="241"/>
      <c r="P4493" s="241"/>
      <c r="Q4493" s="241"/>
      <c r="R4493" s="241"/>
      <c r="S4493" s="241"/>
      <c r="T4493" s="242"/>
      <c r="AT4493" s="243" t="s">
        <v>272</v>
      </c>
      <c r="AU4493" s="243" t="s">
        <v>91</v>
      </c>
      <c r="AV4493" s="15" t="s">
        <v>91</v>
      </c>
      <c r="AW4493" s="15" t="s">
        <v>38</v>
      </c>
      <c r="AX4493" s="15" t="s">
        <v>82</v>
      </c>
      <c r="AY4493" s="243" t="s">
        <v>262</v>
      </c>
    </row>
    <row r="4494" spans="1:65" s="15" customFormat="1" ht="10">
      <c r="B4494" s="233"/>
      <c r="C4494" s="234"/>
      <c r="D4494" s="208" t="s">
        <v>272</v>
      </c>
      <c r="E4494" s="235" t="s">
        <v>44</v>
      </c>
      <c r="F4494" s="236" t="s">
        <v>1138</v>
      </c>
      <c r="G4494" s="234"/>
      <c r="H4494" s="237">
        <v>-15.513</v>
      </c>
      <c r="I4494" s="238"/>
      <c r="J4494" s="234"/>
      <c r="K4494" s="234"/>
      <c r="L4494" s="239"/>
      <c r="M4494" s="240"/>
      <c r="N4494" s="241"/>
      <c r="O4494" s="241"/>
      <c r="P4494" s="241"/>
      <c r="Q4494" s="241"/>
      <c r="R4494" s="241"/>
      <c r="S4494" s="241"/>
      <c r="T4494" s="242"/>
      <c r="AT4494" s="243" t="s">
        <v>272</v>
      </c>
      <c r="AU4494" s="243" t="s">
        <v>91</v>
      </c>
      <c r="AV4494" s="15" t="s">
        <v>91</v>
      </c>
      <c r="AW4494" s="15" t="s">
        <v>38</v>
      </c>
      <c r="AX4494" s="15" t="s">
        <v>82</v>
      </c>
      <c r="AY4494" s="243" t="s">
        <v>262</v>
      </c>
    </row>
    <row r="4495" spans="1:65" s="16" customFormat="1" ht="10">
      <c r="B4495" s="244"/>
      <c r="C4495" s="245"/>
      <c r="D4495" s="208" t="s">
        <v>272</v>
      </c>
      <c r="E4495" s="246" t="s">
        <v>44</v>
      </c>
      <c r="F4495" s="247" t="s">
        <v>291</v>
      </c>
      <c r="G4495" s="245"/>
      <c r="H4495" s="248">
        <v>295.37200000000007</v>
      </c>
      <c r="I4495" s="249"/>
      <c r="J4495" s="245"/>
      <c r="K4495" s="245"/>
      <c r="L4495" s="250"/>
      <c r="M4495" s="251"/>
      <c r="N4495" s="252"/>
      <c r="O4495" s="252"/>
      <c r="P4495" s="252"/>
      <c r="Q4495" s="252"/>
      <c r="R4495" s="252"/>
      <c r="S4495" s="252"/>
      <c r="T4495" s="253"/>
      <c r="AT4495" s="254" t="s">
        <v>272</v>
      </c>
      <c r="AU4495" s="254" t="s">
        <v>91</v>
      </c>
      <c r="AV4495" s="16" t="s">
        <v>104</v>
      </c>
      <c r="AW4495" s="16" t="s">
        <v>38</v>
      </c>
      <c r="AX4495" s="16" t="s">
        <v>89</v>
      </c>
      <c r="AY4495" s="254" t="s">
        <v>262</v>
      </c>
    </row>
    <row r="4496" spans="1:65" s="2" customFormat="1" ht="21.75" customHeight="1">
      <c r="A4496" s="37"/>
      <c r="B4496" s="38"/>
      <c r="C4496" s="195" t="s">
        <v>2264</v>
      </c>
      <c r="D4496" s="195" t="s">
        <v>264</v>
      </c>
      <c r="E4496" s="196" t="s">
        <v>2265</v>
      </c>
      <c r="F4496" s="197" t="s">
        <v>2266</v>
      </c>
      <c r="G4496" s="198" t="s">
        <v>342</v>
      </c>
      <c r="H4496" s="199">
        <v>118.191</v>
      </c>
      <c r="I4496" s="200"/>
      <c r="J4496" s="201">
        <f>ROUND(I4496*H4496,2)</f>
        <v>0</v>
      </c>
      <c r="K4496" s="197" t="s">
        <v>44</v>
      </c>
      <c r="L4496" s="42"/>
      <c r="M4496" s="202" t="s">
        <v>44</v>
      </c>
      <c r="N4496" s="203" t="s">
        <v>53</v>
      </c>
      <c r="O4496" s="67"/>
      <c r="P4496" s="204">
        <f>O4496*H4496</f>
        <v>0</v>
      </c>
      <c r="Q4496" s="204">
        <v>2.1580100000000001E-2</v>
      </c>
      <c r="R4496" s="204">
        <f>Q4496*H4496</f>
        <v>2.5505735991000003</v>
      </c>
      <c r="S4496" s="204">
        <v>0</v>
      </c>
      <c r="T4496" s="205">
        <f>S4496*H4496</f>
        <v>0</v>
      </c>
      <c r="U4496" s="37"/>
      <c r="V4496" s="37"/>
      <c r="W4496" s="37"/>
      <c r="X4496" s="37"/>
      <c r="Y4496" s="37"/>
      <c r="Z4496" s="37"/>
      <c r="AA4496" s="37"/>
      <c r="AB4496" s="37"/>
      <c r="AC4496" s="37"/>
      <c r="AD4496" s="37"/>
      <c r="AE4496" s="37"/>
      <c r="AR4496" s="206" t="s">
        <v>442</v>
      </c>
      <c r="AT4496" s="206" t="s">
        <v>264</v>
      </c>
      <c r="AU4496" s="206" t="s">
        <v>91</v>
      </c>
      <c r="AY4496" s="19" t="s">
        <v>262</v>
      </c>
      <c r="BE4496" s="207">
        <f>IF(N4496="základní",J4496,0)</f>
        <v>0</v>
      </c>
      <c r="BF4496" s="207">
        <f>IF(N4496="snížená",J4496,0)</f>
        <v>0</v>
      </c>
      <c r="BG4496" s="207">
        <f>IF(N4496="zákl. přenesená",J4496,0)</f>
        <v>0</v>
      </c>
      <c r="BH4496" s="207">
        <f>IF(N4496="sníž. přenesená",J4496,0)</f>
        <v>0</v>
      </c>
      <c r="BI4496" s="207">
        <f>IF(N4496="nulová",J4496,0)</f>
        <v>0</v>
      </c>
      <c r="BJ4496" s="19" t="s">
        <v>89</v>
      </c>
      <c r="BK4496" s="207">
        <f>ROUND(I4496*H4496,2)</f>
        <v>0</v>
      </c>
      <c r="BL4496" s="19" t="s">
        <v>442</v>
      </c>
      <c r="BM4496" s="206" t="s">
        <v>2267</v>
      </c>
    </row>
    <row r="4497" spans="1:51" s="2" customFormat="1" ht="99">
      <c r="A4497" s="37"/>
      <c r="B4497" s="38"/>
      <c r="C4497" s="39"/>
      <c r="D4497" s="208" t="s">
        <v>270</v>
      </c>
      <c r="E4497" s="39"/>
      <c r="F4497" s="209" t="s">
        <v>2228</v>
      </c>
      <c r="G4497" s="39"/>
      <c r="H4497" s="39"/>
      <c r="I4497" s="118"/>
      <c r="J4497" s="39"/>
      <c r="K4497" s="39"/>
      <c r="L4497" s="42"/>
      <c r="M4497" s="210"/>
      <c r="N4497" s="211"/>
      <c r="O4497" s="67"/>
      <c r="P4497" s="67"/>
      <c r="Q4497" s="67"/>
      <c r="R4497" s="67"/>
      <c r="S4497" s="67"/>
      <c r="T4497" s="68"/>
      <c r="U4497" s="37"/>
      <c r="V4497" s="37"/>
      <c r="W4497" s="37"/>
      <c r="X4497" s="37"/>
      <c r="Y4497" s="37"/>
      <c r="Z4497" s="37"/>
      <c r="AA4497" s="37"/>
      <c r="AB4497" s="37"/>
      <c r="AC4497" s="37"/>
      <c r="AD4497" s="37"/>
      <c r="AE4497" s="37"/>
      <c r="AT4497" s="19" t="s">
        <v>270</v>
      </c>
      <c r="AU4497" s="19" t="s">
        <v>91</v>
      </c>
    </row>
    <row r="4498" spans="1:51" s="13" customFormat="1" ht="10">
      <c r="B4498" s="212"/>
      <c r="C4498" s="213"/>
      <c r="D4498" s="208" t="s">
        <v>272</v>
      </c>
      <c r="E4498" s="214" t="s">
        <v>44</v>
      </c>
      <c r="F4498" s="215" t="s">
        <v>2268</v>
      </c>
      <c r="G4498" s="213"/>
      <c r="H4498" s="214" t="s">
        <v>44</v>
      </c>
      <c r="I4498" s="216"/>
      <c r="J4498" s="213"/>
      <c r="K4498" s="213"/>
      <c r="L4498" s="217"/>
      <c r="M4498" s="218"/>
      <c r="N4498" s="219"/>
      <c r="O4498" s="219"/>
      <c r="P4498" s="219"/>
      <c r="Q4498" s="219"/>
      <c r="R4498" s="219"/>
      <c r="S4498" s="219"/>
      <c r="T4498" s="220"/>
      <c r="AT4498" s="221" t="s">
        <v>272</v>
      </c>
      <c r="AU4498" s="221" t="s">
        <v>91</v>
      </c>
      <c r="AV4498" s="13" t="s">
        <v>89</v>
      </c>
      <c r="AW4498" s="13" t="s">
        <v>38</v>
      </c>
      <c r="AX4498" s="13" t="s">
        <v>82</v>
      </c>
      <c r="AY4498" s="221" t="s">
        <v>262</v>
      </c>
    </row>
    <row r="4499" spans="1:51" s="13" customFormat="1" ht="10">
      <c r="B4499" s="212"/>
      <c r="C4499" s="213"/>
      <c r="D4499" s="208" t="s">
        <v>272</v>
      </c>
      <c r="E4499" s="214" t="s">
        <v>44</v>
      </c>
      <c r="F4499" s="215" t="s">
        <v>2230</v>
      </c>
      <c r="G4499" s="213"/>
      <c r="H4499" s="214" t="s">
        <v>44</v>
      </c>
      <c r="I4499" s="216"/>
      <c r="J4499" s="213"/>
      <c r="K4499" s="213"/>
      <c r="L4499" s="217"/>
      <c r="M4499" s="218"/>
      <c r="N4499" s="219"/>
      <c r="O4499" s="219"/>
      <c r="P4499" s="219"/>
      <c r="Q4499" s="219"/>
      <c r="R4499" s="219"/>
      <c r="S4499" s="219"/>
      <c r="T4499" s="220"/>
      <c r="AT4499" s="221" t="s">
        <v>272</v>
      </c>
      <c r="AU4499" s="221" t="s">
        <v>91</v>
      </c>
      <c r="AV4499" s="13" t="s">
        <v>89</v>
      </c>
      <c r="AW4499" s="13" t="s">
        <v>38</v>
      </c>
      <c r="AX4499" s="13" t="s">
        <v>82</v>
      </c>
      <c r="AY4499" s="221" t="s">
        <v>262</v>
      </c>
    </row>
    <row r="4500" spans="1:51" s="13" customFormat="1" ht="10">
      <c r="B4500" s="212"/>
      <c r="C4500" s="213"/>
      <c r="D4500" s="208" t="s">
        <v>272</v>
      </c>
      <c r="E4500" s="214" t="s">
        <v>44</v>
      </c>
      <c r="F4500" s="215" t="s">
        <v>558</v>
      </c>
      <c r="G4500" s="213"/>
      <c r="H4500" s="214" t="s">
        <v>44</v>
      </c>
      <c r="I4500" s="216"/>
      <c r="J4500" s="213"/>
      <c r="K4500" s="213"/>
      <c r="L4500" s="217"/>
      <c r="M4500" s="218"/>
      <c r="N4500" s="219"/>
      <c r="O4500" s="219"/>
      <c r="P4500" s="219"/>
      <c r="Q4500" s="219"/>
      <c r="R4500" s="219"/>
      <c r="S4500" s="219"/>
      <c r="T4500" s="220"/>
      <c r="AT4500" s="221" t="s">
        <v>272</v>
      </c>
      <c r="AU4500" s="221" t="s">
        <v>91</v>
      </c>
      <c r="AV4500" s="13" t="s">
        <v>89</v>
      </c>
      <c r="AW4500" s="13" t="s">
        <v>38</v>
      </c>
      <c r="AX4500" s="13" t="s">
        <v>82</v>
      </c>
      <c r="AY4500" s="221" t="s">
        <v>262</v>
      </c>
    </row>
    <row r="4501" spans="1:51" s="15" customFormat="1" ht="10">
      <c r="B4501" s="233"/>
      <c r="C4501" s="234"/>
      <c r="D4501" s="208" t="s">
        <v>272</v>
      </c>
      <c r="E4501" s="235" t="s">
        <v>44</v>
      </c>
      <c r="F4501" s="236" t="s">
        <v>2269</v>
      </c>
      <c r="G4501" s="234"/>
      <c r="H4501" s="237">
        <v>4.3289999999999997</v>
      </c>
      <c r="I4501" s="238"/>
      <c r="J4501" s="234"/>
      <c r="K4501" s="234"/>
      <c r="L4501" s="239"/>
      <c r="M4501" s="240"/>
      <c r="N4501" s="241"/>
      <c r="O4501" s="241"/>
      <c r="P4501" s="241"/>
      <c r="Q4501" s="241"/>
      <c r="R4501" s="241"/>
      <c r="S4501" s="241"/>
      <c r="T4501" s="242"/>
      <c r="AT4501" s="243" t="s">
        <v>272</v>
      </c>
      <c r="AU4501" s="243" t="s">
        <v>91</v>
      </c>
      <c r="AV4501" s="15" t="s">
        <v>91</v>
      </c>
      <c r="AW4501" s="15" t="s">
        <v>38</v>
      </c>
      <c r="AX4501" s="15" t="s">
        <v>82</v>
      </c>
      <c r="AY4501" s="243" t="s">
        <v>262</v>
      </c>
    </row>
    <row r="4502" spans="1:51" s="15" customFormat="1" ht="10">
      <c r="B4502" s="233"/>
      <c r="C4502" s="234"/>
      <c r="D4502" s="208" t="s">
        <v>272</v>
      </c>
      <c r="E4502" s="235" t="s">
        <v>44</v>
      </c>
      <c r="F4502" s="236" t="s">
        <v>2270</v>
      </c>
      <c r="G4502" s="234"/>
      <c r="H4502" s="237">
        <v>4.5359999999999996</v>
      </c>
      <c r="I4502" s="238"/>
      <c r="J4502" s="234"/>
      <c r="K4502" s="234"/>
      <c r="L4502" s="239"/>
      <c r="M4502" s="240"/>
      <c r="N4502" s="241"/>
      <c r="O4502" s="241"/>
      <c r="P4502" s="241"/>
      <c r="Q4502" s="241"/>
      <c r="R4502" s="241"/>
      <c r="S4502" s="241"/>
      <c r="T4502" s="242"/>
      <c r="AT4502" s="243" t="s">
        <v>272</v>
      </c>
      <c r="AU4502" s="243" t="s">
        <v>91</v>
      </c>
      <c r="AV4502" s="15" t="s">
        <v>91</v>
      </c>
      <c r="AW4502" s="15" t="s">
        <v>38</v>
      </c>
      <c r="AX4502" s="15" t="s">
        <v>82</v>
      </c>
      <c r="AY4502" s="243" t="s">
        <v>262</v>
      </c>
    </row>
    <row r="4503" spans="1:51" s="15" customFormat="1" ht="10">
      <c r="B4503" s="233"/>
      <c r="C4503" s="234"/>
      <c r="D4503" s="208" t="s">
        <v>272</v>
      </c>
      <c r="E4503" s="235" t="s">
        <v>44</v>
      </c>
      <c r="F4503" s="236" t="s">
        <v>2271</v>
      </c>
      <c r="G4503" s="234"/>
      <c r="H4503" s="237">
        <v>4.9139999999999997</v>
      </c>
      <c r="I4503" s="238"/>
      <c r="J4503" s="234"/>
      <c r="K4503" s="234"/>
      <c r="L4503" s="239"/>
      <c r="M4503" s="240"/>
      <c r="N4503" s="241"/>
      <c r="O4503" s="241"/>
      <c r="P4503" s="241"/>
      <c r="Q4503" s="241"/>
      <c r="R4503" s="241"/>
      <c r="S4503" s="241"/>
      <c r="T4503" s="242"/>
      <c r="AT4503" s="243" t="s">
        <v>272</v>
      </c>
      <c r="AU4503" s="243" t="s">
        <v>91</v>
      </c>
      <c r="AV4503" s="15" t="s">
        <v>91</v>
      </c>
      <c r="AW4503" s="15" t="s">
        <v>38</v>
      </c>
      <c r="AX4503" s="15" t="s">
        <v>82</v>
      </c>
      <c r="AY4503" s="243" t="s">
        <v>262</v>
      </c>
    </row>
    <row r="4504" spans="1:51" s="13" customFormat="1" ht="10">
      <c r="B4504" s="212"/>
      <c r="C4504" s="213"/>
      <c r="D4504" s="208" t="s">
        <v>272</v>
      </c>
      <c r="E4504" s="214" t="s">
        <v>44</v>
      </c>
      <c r="F4504" s="215" t="s">
        <v>570</v>
      </c>
      <c r="G4504" s="213"/>
      <c r="H4504" s="214" t="s">
        <v>44</v>
      </c>
      <c r="I4504" s="216"/>
      <c r="J4504" s="213"/>
      <c r="K4504" s="213"/>
      <c r="L4504" s="217"/>
      <c r="M4504" s="218"/>
      <c r="N4504" s="219"/>
      <c r="O4504" s="219"/>
      <c r="P4504" s="219"/>
      <c r="Q4504" s="219"/>
      <c r="R4504" s="219"/>
      <c r="S4504" s="219"/>
      <c r="T4504" s="220"/>
      <c r="AT4504" s="221" t="s">
        <v>272</v>
      </c>
      <c r="AU4504" s="221" t="s">
        <v>91</v>
      </c>
      <c r="AV4504" s="13" t="s">
        <v>89</v>
      </c>
      <c r="AW4504" s="13" t="s">
        <v>38</v>
      </c>
      <c r="AX4504" s="13" t="s">
        <v>82</v>
      </c>
      <c r="AY4504" s="221" t="s">
        <v>262</v>
      </c>
    </row>
    <row r="4505" spans="1:51" s="15" customFormat="1" ht="10">
      <c r="B4505" s="233"/>
      <c r="C4505" s="234"/>
      <c r="D4505" s="208" t="s">
        <v>272</v>
      </c>
      <c r="E4505" s="235" t="s">
        <v>44</v>
      </c>
      <c r="F4505" s="236" t="s">
        <v>2272</v>
      </c>
      <c r="G4505" s="234"/>
      <c r="H4505" s="237">
        <v>6.46</v>
      </c>
      <c r="I4505" s="238"/>
      <c r="J4505" s="234"/>
      <c r="K4505" s="234"/>
      <c r="L4505" s="239"/>
      <c r="M4505" s="240"/>
      <c r="N4505" s="241"/>
      <c r="O4505" s="241"/>
      <c r="P4505" s="241"/>
      <c r="Q4505" s="241"/>
      <c r="R4505" s="241"/>
      <c r="S4505" s="241"/>
      <c r="T4505" s="242"/>
      <c r="AT4505" s="243" t="s">
        <v>272</v>
      </c>
      <c r="AU4505" s="243" t="s">
        <v>91</v>
      </c>
      <c r="AV4505" s="15" t="s">
        <v>91</v>
      </c>
      <c r="AW4505" s="15" t="s">
        <v>38</v>
      </c>
      <c r="AX4505" s="15" t="s">
        <v>82</v>
      </c>
      <c r="AY4505" s="243" t="s">
        <v>262</v>
      </c>
    </row>
    <row r="4506" spans="1:51" s="15" customFormat="1" ht="10">
      <c r="B4506" s="233"/>
      <c r="C4506" s="234"/>
      <c r="D4506" s="208" t="s">
        <v>272</v>
      </c>
      <c r="E4506" s="235" t="s">
        <v>44</v>
      </c>
      <c r="F4506" s="236" t="s">
        <v>2273</v>
      </c>
      <c r="G4506" s="234"/>
      <c r="H4506" s="237">
        <v>3.8759999999999999</v>
      </c>
      <c r="I4506" s="238"/>
      <c r="J4506" s="234"/>
      <c r="K4506" s="234"/>
      <c r="L4506" s="239"/>
      <c r="M4506" s="240"/>
      <c r="N4506" s="241"/>
      <c r="O4506" s="241"/>
      <c r="P4506" s="241"/>
      <c r="Q4506" s="241"/>
      <c r="R4506" s="241"/>
      <c r="S4506" s="241"/>
      <c r="T4506" s="242"/>
      <c r="AT4506" s="243" t="s">
        <v>272</v>
      </c>
      <c r="AU4506" s="243" t="s">
        <v>91</v>
      </c>
      <c r="AV4506" s="15" t="s">
        <v>91</v>
      </c>
      <c r="AW4506" s="15" t="s">
        <v>38</v>
      </c>
      <c r="AX4506" s="15" t="s">
        <v>82</v>
      </c>
      <c r="AY4506" s="243" t="s">
        <v>262</v>
      </c>
    </row>
    <row r="4507" spans="1:51" s="15" customFormat="1" ht="10">
      <c r="B4507" s="233"/>
      <c r="C4507" s="234"/>
      <c r="D4507" s="208" t="s">
        <v>272</v>
      </c>
      <c r="E4507" s="235" t="s">
        <v>44</v>
      </c>
      <c r="F4507" s="236" t="s">
        <v>2274</v>
      </c>
      <c r="G4507" s="234"/>
      <c r="H4507" s="237">
        <v>2.2610000000000001</v>
      </c>
      <c r="I4507" s="238"/>
      <c r="J4507" s="234"/>
      <c r="K4507" s="234"/>
      <c r="L4507" s="239"/>
      <c r="M4507" s="240"/>
      <c r="N4507" s="241"/>
      <c r="O4507" s="241"/>
      <c r="P4507" s="241"/>
      <c r="Q4507" s="241"/>
      <c r="R4507" s="241"/>
      <c r="S4507" s="241"/>
      <c r="T4507" s="242"/>
      <c r="AT4507" s="243" t="s">
        <v>272</v>
      </c>
      <c r="AU4507" s="243" t="s">
        <v>91</v>
      </c>
      <c r="AV4507" s="15" t="s">
        <v>91</v>
      </c>
      <c r="AW4507" s="15" t="s">
        <v>38</v>
      </c>
      <c r="AX4507" s="15" t="s">
        <v>82</v>
      </c>
      <c r="AY4507" s="243" t="s">
        <v>262</v>
      </c>
    </row>
    <row r="4508" spans="1:51" s="15" customFormat="1" ht="10">
      <c r="B4508" s="233"/>
      <c r="C4508" s="234"/>
      <c r="D4508" s="208" t="s">
        <v>272</v>
      </c>
      <c r="E4508" s="235" t="s">
        <v>44</v>
      </c>
      <c r="F4508" s="236" t="s">
        <v>2275</v>
      </c>
      <c r="G4508" s="234"/>
      <c r="H4508" s="237">
        <v>7.1059999999999999</v>
      </c>
      <c r="I4508" s="238"/>
      <c r="J4508" s="234"/>
      <c r="K4508" s="234"/>
      <c r="L4508" s="239"/>
      <c r="M4508" s="240"/>
      <c r="N4508" s="241"/>
      <c r="O4508" s="241"/>
      <c r="P4508" s="241"/>
      <c r="Q4508" s="241"/>
      <c r="R4508" s="241"/>
      <c r="S4508" s="241"/>
      <c r="T4508" s="242"/>
      <c r="AT4508" s="243" t="s">
        <v>272</v>
      </c>
      <c r="AU4508" s="243" t="s">
        <v>91</v>
      </c>
      <c r="AV4508" s="15" t="s">
        <v>91</v>
      </c>
      <c r="AW4508" s="15" t="s">
        <v>38</v>
      </c>
      <c r="AX4508" s="15" t="s">
        <v>82</v>
      </c>
      <c r="AY4508" s="243" t="s">
        <v>262</v>
      </c>
    </row>
    <row r="4509" spans="1:51" s="15" customFormat="1" ht="10">
      <c r="B4509" s="233"/>
      <c r="C4509" s="234"/>
      <c r="D4509" s="208" t="s">
        <v>272</v>
      </c>
      <c r="E4509" s="235" t="s">
        <v>44</v>
      </c>
      <c r="F4509" s="236" t="s">
        <v>2276</v>
      </c>
      <c r="G4509" s="234"/>
      <c r="H4509" s="237">
        <v>2.1</v>
      </c>
      <c r="I4509" s="238"/>
      <c r="J4509" s="234"/>
      <c r="K4509" s="234"/>
      <c r="L4509" s="239"/>
      <c r="M4509" s="240"/>
      <c r="N4509" s="241"/>
      <c r="O4509" s="241"/>
      <c r="P4509" s="241"/>
      <c r="Q4509" s="241"/>
      <c r="R4509" s="241"/>
      <c r="S4509" s="241"/>
      <c r="T4509" s="242"/>
      <c r="AT4509" s="243" t="s">
        <v>272</v>
      </c>
      <c r="AU4509" s="243" t="s">
        <v>91</v>
      </c>
      <c r="AV4509" s="15" t="s">
        <v>91</v>
      </c>
      <c r="AW4509" s="15" t="s">
        <v>38</v>
      </c>
      <c r="AX4509" s="15" t="s">
        <v>82</v>
      </c>
      <c r="AY4509" s="243" t="s">
        <v>262</v>
      </c>
    </row>
    <row r="4510" spans="1:51" s="15" customFormat="1" ht="10">
      <c r="B4510" s="233"/>
      <c r="C4510" s="234"/>
      <c r="D4510" s="208" t="s">
        <v>272</v>
      </c>
      <c r="E4510" s="235" t="s">
        <v>44</v>
      </c>
      <c r="F4510" s="236" t="s">
        <v>2277</v>
      </c>
      <c r="G4510" s="234"/>
      <c r="H4510" s="237">
        <v>3.3919999999999999</v>
      </c>
      <c r="I4510" s="238"/>
      <c r="J4510" s="234"/>
      <c r="K4510" s="234"/>
      <c r="L4510" s="239"/>
      <c r="M4510" s="240"/>
      <c r="N4510" s="241"/>
      <c r="O4510" s="241"/>
      <c r="P4510" s="241"/>
      <c r="Q4510" s="241"/>
      <c r="R4510" s="241"/>
      <c r="S4510" s="241"/>
      <c r="T4510" s="242"/>
      <c r="AT4510" s="243" t="s">
        <v>272</v>
      </c>
      <c r="AU4510" s="243" t="s">
        <v>91</v>
      </c>
      <c r="AV4510" s="15" t="s">
        <v>91</v>
      </c>
      <c r="AW4510" s="15" t="s">
        <v>38</v>
      </c>
      <c r="AX4510" s="15" t="s">
        <v>82</v>
      </c>
      <c r="AY4510" s="243" t="s">
        <v>262</v>
      </c>
    </row>
    <row r="4511" spans="1:51" s="15" customFormat="1" ht="10">
      <c r="B4511" s="233"/>
      <c r="C4511" s="234"/>
      <c r="D4511" s="208" t="s">
        <v>272</v>
      </c>
      <c r="E4511" s="235" t="s">
        <v>44</v>
      </c>
      <c r="F4511" s="236" t="s">
        <v>2278</v>
      </c>
      <c r="G4511" s="234"/>
      <c r="H4511" s="237">
        <v>3.5529999999999999</v>
      </c>
      <c r="I4511" s="238"/>
      <c r="J4511" s="234"/>
      <c r="K4511" s="234"/>
      <c r="L4511" s="239"/>
      <c r="M4511" s="240"/>
      <c r="N4511" s="241"/>
      <c r="O4511" s="241"/>
      <c r="P4511" s="241"/>
      <c r="Q4511" s="241"/>
      <c r="R4511" s="241"/>
      <c r="S4511" s="241"/>
      <c r="T4511" s="242"/>
      <c r="AT4511" s="243" t="s">
        <v>272</v>
      </c>
      <c r="AU4511" s="243" t="s">
        <v>91</v>
      </c>
      <c r="AV4511" s="15" t="s">
        <v>91</v>
      </c>
      <c r="AW4511" s="15" t="s">
        <v>38</v>
      </c>
      <c r="AX4511" s="15" t="s">
        <v>82</v>
      </c>
      <c r="AY4511" s="243" t="s">
        <v>262</v>
      </c>
    </row>
    <row r="4512" spans="1:51" s="15" customFormat="1" ht="10">
      <c r="B4512" s="233"/>
      <c r="C4512" s="234"/>
      <c r="D4512" s="208" t="s">
        <v>272</v>
      </c>
      <c r="E4512" s="235" t="s">
        <v>44</v>
      </c>
      <c r="F4512" s="236" t="s">
        <v>2279</v>
      </c>
      <c r="G4512" s="234"/>
      <c r="H4512" s="237">
        <v>6.056</v>
      </c>
      <c r="I4512" s="238"/>
      <c r="J4512" s="234"/>
      <c r="K4512" s="234"/>
      <c r="L4512" s="239"/>
      <c r="M4512" s="240"/>
      <c r="N4512" s="241"/>
      <c r="O4512" s="241"/>
      <c r="P4512" s="241"/>
      <c r="Q4512" s="241"/>
      <c r="R4512" s="241"/>
      <c r="S4512" s="241"/>
      <c r="T4512" s="242"/>
      <c r="AT4512" s="243" t="s">
        <v>272</v>
      </c>
      <c r="AU4512" s="243" t="s">
        <v>91</v>
      </c>
      <c r="AV4512" s="15" t="s">
        <v>91</v>
      </c>
      <c r="AW4512" s="15" t="s">
        <v>38</v>
      </c>
      <c r="AX4512" s="15" t="s">
        <v>82</v>
      </c>
      <c r="AY4512" s="243" t="s">
        <v>262</v>
      </c>
    </row>
    <row r="4513" spans="2:51" s="13" customFormat="1" ht="10">
      <c r="B4513" s="212"/>
      <c r="C4513" s="213"/>
      <c r="D4513" s="208" t="s">
        <v>272</v>
      </c>
      <c r="E4513" s="214" t="s">
        <v>44</v>
      </c>
      <c r="F4513" s="215" t="s">
        <v>575</v>
      </c>
      <c r="G4513" s="213"/>
      <c r="H4513" s="214" t="s">
        <v>44</v>
      </c>
      <c r="I4513" s="216"/>
      <c r="J4513" s="213"/>
      <c r="K4513" s="213"/>
      <c r="L4513" s="217"/>
      <c r="M4513" s="218"/>
      <c r="N4513" s="219"/>
      <c r="O4513" s="219"/>
      <c r="P4513" s="219"/>
      <c r="Q4513" s="219"/>
      <c r="R4513" s="219"/>
      <c r="S4513" s="219"/>
      <c r="T4513" s="220"/>
      <c r="AT4513" s="221" t="s">
        <v>272</v>
      </c>
      <c r="AU4513" s="221" t="s">
        <v>91</v>
      </c>
      <c r="AV4513" s="13" t="s">
        <v>89</v>
      </c>
      <c r="AW4513" s="13" t="s">
        <v>38</v>
      </c>
      <c r="AX4513" s="13" t="s">
        <v>82</v>
      </c>
      <c r="AY4513" s="221" t="s">
        <v>262</v>
      </c>
    </row>
    <row r="4514" spans="2:51" s="15" customFormat="1" ht="10">
      <c r="B4514" s="233"/>
      <c r="C4514" s="234"/>
      <c r="D4514" s="208" t="s">
        <v>272</v>
      </c>
      <c r="E4514" s="235" t="s">
        <v>44</v>
      </c>
      <c r="F4514" s="236" t="s">
        <v>2272</v>
      </c>
      <c r="G4514" s="234"/>
      <c r="H4514" s="237">
        <v>6.46</v>
      </c>
      <c r="I4514" s="238"/>
      <c r="J4514" s="234"/>
      <c r="K4514" s="234"/>
      <c r="L4514" s="239"/>
      <c r="M4514" s="240"/>
      <c r="N4514" s="241"/>
      <c r="O4514" s="241"/>
      <c r="P4514" s="241"/>
      <c r="Q4514" s="241"/>
      <c r="R4514" s="241"/>
      <c r="S4514" s="241"/>
      <c r="T4514" s="242"/>
      <c r="AT4514" s="243" t="s">
        <v>272</v>
      </c>
      <c r="AU4514" s="243" t="s">
        <v>91</v>
      </c>
      <c r="AV4514" s="15" t="s">
        <v>91</v>
      </c>
      <c r="AW4514" s="15" t="s">
        <v>38</v>
      </c>
      <c r="AX4514" s="15" t="s">
        <v>82</v>
      </c>
      <c r="AY4514" s="243" t="s">
        <v>262</v>
      </c>
    </row>
    <row r="4515" spans="2:51" s="15" customFormat="1" ht="10">
      <c r="B4515" s="233"/>
      <c r="C4515" s="234"/>
      <c r="D4515" s="208" t="s">
        <v>272</v>
      </c>
      <c r="E4515" s="235" t="s">
        <v>44</v>
      </c>
      <c r="F4515" s="236" t="s">
        <v>2273</v>
      </c>
      <c r="G4515" s="234"/>
      <c r="H4515" s="237">
        <v>3.8759999999999999</v>
      </c>
      <c r="I4515" s="238"/>
      <c r="J4515" s="234"/>
      <c r="K4515" s="234"/>
      <c r="L4515" s="239"/>
      <c r="M4515" s="240"/>
      <c r="N4515" s="241"/>
      <c r="O4515" s="241"/>
      <c r="P4515" s="241"/>
      <c r="Q4515" s="241"/>
      <c r="R4515" s="241"/>
      <c r="S4515" s="241"/>
      <c r="T4515" s="242"/>
      <c r="AT4515" s="243" t="s">
        <v>272</v>
      </c>
      <c r="AU4515" s="243" t="s">
        <v>91</v>
      </c>
      <c r="AV4515" s="15" t="s">
        <v>91</v>
      </c>
      <c r="AW4515" s="15" t="s">
        <v>38</v>
      </c>
      <c r="AX4515" s="15" t="s">
        <v>82</v>
      </c>
      <c r="AY4515" s="243" t="s">
        <v>262</v>
      </c>
    </row>
    <row r="4516" spans="2:51" s="15" customFormat="1" ht="10">
      <c r="B4516" s="233"/>
      <c r="C4516" s="234"/>
      <c r="D4516" s="208" t="s">
        <v>272</v>
      </c>
      <c r="E4516" s="235" t="s">
        <v>44</v>
      </c>
      <c r="F4516" s="236" t="s">
        <v>2274</v>
      </c>
      <c r="G4516" s="234"/>
      <c r="H4516" s="237">
        <v>2.2610000000000001</v>
      </c>
      <c r="I4516" s="238"/>
      <c r="J4516" s="234"/>
      <c r="K4516" s="234"/>
      <c r="L4516" s="239"/>
      <c r="M4516" s="240"/>
      <c r="N4516" s="241"/>
      <c r="O4516" s="241"/>
      <c r="P4516" s="241"/>
      <c r="Q4516" s="241"/>
      <c r="R4516" s="241"/>
      <c r="S4516" s="241"/>
      <c r="T4516" s="242"/>
      <c r="AT4516" s="243" t="s">
        <v>272</v>
      </c>
      <c r="AU4516" s="243" t="s">
        <v>91</v>
      </c>
      <c r="AV4516" s="15" t="s">
        <v>91</v>
      </c>
      <c r="AW4516" s="15" t="s">
        <v>38</v>
      </c>
      <c r="AX4516" s="15" t="s">
        <v>82</v>
      </c>
      <c r="AY4516" s="243" t="s">
        <v>262</v>
      </c>
    </row>
    <row r="4517" spans="2:51" s="15" customFormat="1" ht="10">
      <c r="B4517" s="233"/>
      <c r="C4517" s="234"/>
      <c r="D4517" s="208" t="s">
        <v>272</v>
      </c>
      <c r="E4517" s="235" t="s">
        <v>44</v>
      </c>
      <c r="F4517" s="236" t="s">
        <v>2275</v>
      </c>
      <c r="G4517" s="234"/>
      <c r="H4517" s="237">
        <v>7.1059999999999999</v>
      </c>
      <c r="I4517" s="238"/>
      <c r="J4517" s="234"/>
      <c r="K4517" s="234"/>
      <c r="L4517" s="239"/>
      <c r="M4517" s="240"/>
      <c r="N4517" s="241"/>
      <c r="O4517" s="241"/>
      <c r="P4517" s="241"/>
      <c r="Q4517" s="241"/>
      <c r="R4517" s="241"/>
      <c r="S4517" s="241"/>
      <c r="T4517" s="242"/>
      <c r="AT4517" s="243" t="s">
        <v>272</v>
      </c>
      <c r="AU4517" s="243" t="s">
        <v>91</v>
      </c>
      <c r="AV4517" s="15" t="s">
        <v>91</v>
      </c>
      <c r="AW4517" s="15" t="s">
        <v>38</v>
      </c>
      <c r="AX4517" s="15" t="s">
        <v>82</v>
      </c>
      <c r="AY4517" s="243" t="s">
        <v>262</v>
      </c>
    </row>
    <row r="4518" spans="2:51" s="15" customFormat="1" ht="10">
      <c r="B4518" s="233"/>
      <c r="C4518" s="234"/>
      <c r="D4518" s="208" t="s">
        <v>272</v>
      </c>
      <c r="E4518" s="235" t="s">
        <v>44</v>
      </c>
      <c r="F4518" s="236" t="s">
        <v>2276</v>
      </c>
      <c r="G4518" s="234"/>
      <c r="H4518" s="237">
        <v>2.1</v>
      </c>
      <c r="I4518" s="238"/>
      <c r="J4518" s="234"/>
      <c r="K4518" s="234"/>
      <c r="L4518" s="239"/>
      <c r="M4518" s="240"/>
      <c r="N4518" s="241"/>
      <c r="O4518" s="241"/>
      <c r="P4518" s="241"/>
      <c r="Q4518" s="241"/>
      <c r="R4518" s="241"/>
      <c r="S4518" s="241"/>
      <c r="T4518" s="242"/>
      <c r="AT4518" s="243" t="s">
        <v>272</v>
      </c>
      <c r="AU4518" s="243" t="s">
        <v>91</v>
      </c>
      <c r="AV4518" s="15" t="s">
        <v>91</v>
      </c>
      <c r="AW4518" s="15" t="s">
        <v>38</v>
      </c>
      <c r="AX4518" s="15" t="s">
        <v>82</v>
      </c>
      <c r="AY4518" s="243" t="s">
        <v>262</v>
      </c>
    </row>
    <row r="4519" spans="2:51" s="15" customFormat="1" ht="10">
      <c r="B4519" s="233"/>
      <c r="C4519" s="234"/>
      <c r="D4519" s="208" t="s">
        <v>272</v>
      </c>
      <c r="E4519" s="235" t="s">
        <v>44</v>
      </c>
      <c r="F4519" s="236" t="s">
        <v>2277</v>
      </c>
      <c r="G4519" s="234"/>
      <c r="H4519" s="237">
        <v>3.3919999999999999</v>
      </c>
      <c r="I4519" s="238"/>
      <c r="J4519" s="234"/>
      <c r="K4519" s="234"/>
      <c r="L4519" s="239"/>
      <c r="M4519" s="240"/>
      <c r="N4519" s="241"/>
      <c r="O4519" s="241"/>
      <c r="P4519" s="241"/>
      <c r="Q4519" s="241"/>
      <c r="R4519" s="241"/>
      <c r="S4519" s="241"/>
      <c r="T4519" s="242"/>
      <c r="AT4519" s="243" t="s">
        <v>272</v>
      </c>
      <c r="AU4519" s="243" t="s">
        <v>91</v>
      </c>
      <c r="AV4519" s="15" t="s">
        <v>91</v>
      </c>
      <c r="AW4519" s="15" t="s">
        <v>38</v>
      </c>
      <c r="AX4519" s="15" t="s">
        <v>82</v>
      </c>
      <c r="AY4519" s="243" t="s">
        <v>262</v>
      </c>
    </row>
    <row r="4520" spans="2:51" s="15" customFormat="1" ht="10">
      <c r="B4520" s="233"/>
      <c r="C4520" s="234"/>
      <c r="D4520" s="208" t="s">
        <v>272</v>
      </c>
      <c r="E4520" s="235" t="s">
        <v>44</v>
      </c>
      <c r="F4520" s="236" t="s">
        <v>2278</v>
      </c>
      <c r="G4520" s="234"/>
      <c r="H4520" s="237">
        <v>3.5529999999999999</v>
      </c>
      <c r="I4520" s="238"/>
      <c r="J4520" s="234"/>
      <c r="K4520" s="234"/>
      <c r="L4520" s="239"/>
      <c r="M4520" s="240"/>
      <c r="N4520" s="241"/>
      <c r="O4520" s="241"/>
      <c r="P4520" s="241"/>
      <c r="Q4520" s="241"/>
      <c r="R4520" s="241"/>
      <c r="S4520" s="241"/>
      <c r="T4520" s="242"/>
      <c r="AT4520" s="243" t="s">
        <v>272</v>
      </c>
      <c r="AU4520" s="243" t="s">
        <v>91</v>
      </c>
      <c r="AV4520" s="15" t="s">
        <v>91</v>
      </c>
      <c r="AW4520" s="15" t="s">
        <v>38</v>
      </c>
      <c r="AX4520" s="15" t="s">
        <v>82</v>
      </c>
      <c r="AY4520" s="243" t="s">
        <v>262</v>
      </c>
    </row>
    <row r="4521" spans="2:51" s="15" customFormat="1" ht="10">
      <c r="B4521" s="233"/>
      <c r="C4521" s="234"/>
      <c r="D4521" s="208" t="s">
        <v>272</v>
      </c>
      <c r="E4521" s="235" t="s">
        <v>44</v>
      </c>
      <c r="F4521" s="236" t="s">
        <v>2279</v>
      </c>
      <c r="G4521" s="234"/>
      <c r="H4521" s="237">
        <v>6.056</v>
      </c>
      <c r="I4521" s="238"/>
      <c r="J4521" s="234"/>
      <c r="K4521" s="234"/>
      <c r="L4521" s="239"/>
      <c r="M4521" s="240"/>
      <c r="N4521" s="241"/>
      <c r="O4521" s="241"/>
      <c r="P4521" s="241"/>
      <c r="Q4521" s="241"/>
      <c r="R4521" s="241"/>
      <c r="S4521" s="241"/>
      <c r="T4521" s="242"/>
      <c r="AT4521" s="243" t="s">
        <v>272</v>
      </c>
      <c r="AU4521" s="243" t="s">
        <v>91</v>
      </c>
      <c r="AV4521" s="15" t="s">
        <v>91</v>
      </c>
      <c r="AW4521" s="15" t="s">
        <v>38</v>
      </c>
      <c r="AX4521" s="15" t="s">
        <v>82</v>
      </c>
      <c r="AY4521" s="243" t="s">
        <v>262</v>
      </c>
    </row>
    <row r="4522" spans="2:51" s="13" customFormat="1" ht="10">
      <c r="B4522" s="212"/>
      <c r="C4522" s="213"/>
      <c r="D4522" s="208" t="s">
        <v>272</v>
      </c>
      <c r="E4522" s="214" t="s">
        <v>44</v>
      </c>
      <c r="F4522" s="215" t="s">
        <v>576</v>
      </c>
      <c r="G4522" s="213"/>
      <c r="H4522" s="214" t="s">
        <v>44</v>
      </c>
      <c r="I4522" s="216"/>
      <c r="J4522" s="213"/>
      <c r="K4522" s="213"/>
      <c r="L4522" s="217"/>
      <c r="M4522" s="218"/>
      <c r="N4522" s="219"/>
      <c r="O4522" s="219"/>
      <c r="P4522" s="219"/>
      <c r="Q4522" s="219"/>
      <c r="R4522" s="219"/>
      <c r="S4522" s="219"/>
      <c r="T4522" s="220"/>
      <c r="AT4522" s="221" t="s">
        <v>272</v>
      </c>
      <c r="AU4522" s="221" t="s">
        <v>91</v>
      </c>
      <c r="AV4522" s="13" t="s">
        <v>89</v>
      </c>
      <c r="AW4522" s="13" t="s">
        <v>38</v>
      </c>
      <c r="AX4522" s="13" t="s">
        <v>82</v>
      </c>
      <c r="AY4522" s="221" t="s">
        <v>262</v>
      </c>
    </row>
    <row r="4523" spans="2:51" s="15" customFormat="1" ht="10">
      <c r="B4523" s="233"/>
      <c r="C4523" s="234"/>
      <c r="D4523" s="208" t="s">
        <v>272</v>
      </c>
      <c r="E4523" s="235" t="s">
        <v>44</v>
      </c>
      <c r="F4523" s="236" t="s">
        <v>2272</v>
      </c>
      <c r="G4523" s="234"/>
      <c r="H4523" s="237">
        <v>6.46</v>
      </c>
      <c r="I4523" s="238"/>
      <c r="J4523" s="234"/>
      <c r="K4523" s="234"/>
      <c r="L4523" s="239"/>
      <c r="M4523" s="240"/>
      <c r="N4523" s="241"/>
      <c r="O4523" s="241"/>
      <c r="P4523" s="241"/>
      <c r="Q4523" s="241"/>
      <c r="R4523" s="241"/>
      <c r="S4523" s="241"/>
      <c r="T4523" s="242"/>
      <c r="AT4523" s="243" t="s">
        <v>272</v>
      </c>
      <c r="AU4523" s="243" t="s">
        <v>91</v>
      </c>
      <c r="AV4523" s="15" t="s">
        <v>91</v>
      </c>
      <c r="AW4523" s="15" t="s">
        <v>38</v>
      </c>
      <c r="AX4523" s="15" t="s">
        <v>82</v>
      </c>
      <c r="AY4523" s="243" t="s">
        <v>262</v>
      </c>
    </row>
    <row r="4524" spans="2:51" s="15" customFormat="1" ht="10">
      <c r="B4524" s="233"/>
      <c r="C4524" s="234"/>
      <c r="D4524" s="208" t="s">
        <v>272</v>
      </c>
      <c r="E4524" s="235" t="s">
        <v>44</v>
      </c>
      <c r="F4524" s="236" t="s">
        <v>2273</v>
      </c>
      <c r="G4524" s="234"/>
      <c r="H4524" s="237">
        <v>3.8759999999999999</v>
      </c>
      <c r="I4524" s="238"/>
      <c r="J4524" s="234"/>
      <c r="K4524" s="234"/>
      <c r="L4524" s="239"/>
      <c r="M4524" s="240"/>
      <c r="N4524" s="241"/>
      <c r="O4524" s="241"/>
      <c r="P4524" s="241"/>
      <c r="Q4524" s="241"/>
      <c r="R4524" s="241"/>
      <c r="S4524" s="241"/>
      <c r="T4524" s="242"/>
      <c r="AT4524" s="243" t="s">
        <v>272</v>
      </c>
      <c r="AU4524" s="243" t="s">
        <v>91</v>
      </c>
      <c r="AV4524" s="15" t="s">
        <v>91</v>
      </c>
      <c r="AW4524" s="15" t="s">
        <v>38</v>
      </c>
      <c r="AX4524" s="15" t="s">
        <v>82</v>
      </c>
      <c r="AY4524" s="243" t="s">
        <v>262</v>
      </c>
    </row>
    <row r="4525" spans="2:51" s="15" customFormat="1" ht="10">
      <c r="B4525" s="233"/>
      <c r="C4525" s="234"/>
      <c r="D4525" s="208" t="s">
        <v>272</v>
      </c>
      <c r="E4525" s="235" t="s">
        <v>44</v>
      </c>
      <c r="F4525" s="236" t="s">
        <v>2274</v>
      </c>
      <c r="G4525" s="234"/>
      <c r="H4525" s="237">
        <v>2.2610000000000001</v>
      </c>
      <c r="I4525" s="238"/>
      <c r="J4525" s="234"/>
      <c r="K4525" s="234"/>
      <c r="L4525" s="239"/>
      <c r="M4525" s="240"/>
      <c r="N4525" s="241"/>
      <c r="O4525" s="241"/>
      <c r="P4525" s="241"/>
      <c r="Q4525" s="241"/>
      <c r="R4525" s="241"/>
      <c r="S4525" s="241"/>
      <c r="T4525" s="242"/>
      <c r="AT4525" s="243" t="s">
        <v>272</v>
      </c>
      <c r="AU4525" s="243" t="s">
        <v>91</v>
      </c>
      <c r="AV4525" s="15" t="s">
        <v>91</v>
      </c>
      <c r="AW4525" s="15" t="s">
        <v>38</v>
      </c>
      <c r="AX4525" s="15" t="s">
        <v>82</v>
      </c>
      <c r="AY4525" s="243" t="s">
        <v>262</v>
      </c>
    </row>
    <row r="4526" spans="2:51" s="15" customFormat="1" ht="10">
      <c r="B4526" s="233"/>
      <c r="C4526" s="234"/>
      <c r="D4526" s="208" t="s">
        <v>272</v>
      </c>
      <c r="E4526" s="235" t="s">
        <v>44</v>
      </c>
      <c r="F4526" s="236" t="s">
        <v>2275</v>
      </c>
      <c r="G4526" s="234"/>
      <c r="H4526" s="237">
        <v>7.1059999999999999</v>
      </c>
      <c r="I4526" s="238"/>
      <c r="J4526" s="234"/>
      <c r="K4526" s="234"/>
      <c r="L4526" s="239"/>
      <c r="M4526" s="240"/>
      <c r="N4526" s="241"/>
      <c r="O4526" s="241"/>
      <c r="P4526" s="241"/>
      <c r="Q4526" s="241"/>
      <c r="R4526" s="241"/>
      <c r="S4526" s="241"/>
      <c r="T4526" s="242"/>
      <c r="AT4526" s="243" t="s">
        <v>272</v>
      </c>
      <c r="AU4526" s="243" t="s">
        <v>91</v>
      </c>
      <c r="AV4526" s="15" t="s">
        <v>91</v>
      </c>
      <c r="AW4526" s="15" t="s">
        <v>38</v>
      </c>
      <c r="AX4526" s="15" t="s">
        <v>82</v>
      </c>
      <c r="AY4526" s="243" t="s">
        <v>262</v>
      </c>
    </row>
    <row r="4527" spans="2:51" s="15" customFormat="1" ht="10">
      <c r="B4527" s="233"/>
      <c r="C4527" s="234"/>
      <c r="D4527" s="208" t="s">
        <v>272</v>
      </c>
      <c r="E4527" s="235" t="s">
        <v>44</v>
      </c>
      <c r="F4527" s="236" t="s">
        <v>2276</v>
      </c>
      <c r="G4527" s="234"/>
      <c r="H4527" s="237">
        <v>2.1</v>
      </c>
      <c r="I4527" s="238"/>
      <c r="J4527" s="234"/>
      <c r="K4527" s="234"/>
      <c r="L4527" s="239"/>
      <c r="M4527" s="240"/>
      <c r="N4527" s="241"/>
      <c r="O4527" s="241"/>
      <c r="P4527" s="241"/>
      <c r="Q4527" s="241"/>
      <c r="R4527" s="241"/>
      <c r="S4527" s="241"/>
      <c r="T4527" s="242"/>
      <c r="AT4527" s="243" t="s">
        <v>272</v>
      </c>
      <c r="AU4527" s="243" t="s">
        <v>91</v>
      </c>
      <c r="AV4527" s="15" t="s">
        <v>91</v>
      </c>
      <c r="AW4527" s="15" t="s">
        <v>38</v>
      </c>
      <c r="AX4527" s="15" t="s">
        <v>82</v>
      </c>
      <c r="AY4527" s="243" t="s">
        <v>262</v>
      </c>
    </row>
    <row r="4528" spans="2:51" s="15" customFormat="1" ht="10">
      <c r="B4528" s="233"/>
      <c r="C4528" s="234"/>
      <c r="D4528" s="208" t="s">
        <v>272</v>
      </c>
      <c r="E4528" s="235" t="s">
        <v>44</v>
      </c>
      <c r="F4528" s="236" t="s">
        <v>2277</v>
      </c>
      <c r="G4528" s="234"/>
      <c r="H4528" s="237">
        <v>3.3919999999999999</v>
      </c>
      <c r="I4528" s="238"/>
      <c r="J4528" s="234"/>
      <c r="K4528" s="234"/>
      <c r="L4528" s="239"/>
      <c r="M4528" s="240"/>
      <c r="N4528" s="241"/>
      <c r="O4528" s="241"/>
      <c r="P4528" s="241"/>
      <c r="Q4528" s="241"/>
      <c r="R4528" s="241"/>
      <c r="S4528" s="241"/>
      <c r="T4528" s="242"/>
      <c r="AT4528" s="243" t="s">
        <v>272</v>
      </c>
      <c r="AU4528" s="243" t="s">
        <v>91</v>
      </c>
      <c r="AV4528" s="15" t="s">
        <v>91</v>
      </c>
      <c r="AW4528" s="15" t="s">
        <v>38</v>
      </c>
      <c r="AX4528" s="15" t="s">
        <v>82</v>
      </c>
      <c r="AY4528" s="243" t="s">
        <v>262</v>
      </c>
    </row>
    <row r="4529" spans="1:65" s="15" customFormat="1" ht="10">
      <c r="B4529" s="233"/>
      <c r="C4529" s="234"/>
      <c r="D4529" s="208" t="s">
        <v>272</v>
      </c>
      <c r="E4529" s="235" t="s">
        <v>44</v>
      </c>
      <c r="F4529" s="236" t="s">
        <v>2278</v>
      </c>
      <c r="G4529" s="234"/>
      <c r="H4529" s="237">
        <v>3.5529999999999999</v>
      </c>
      <c r="I4529" s="238"/>
      <c r="J4529" s="234"/>
      <c r="K4529" s="234"/>
      <c r="L4529" s="239"/>
      <c r="M4529" s="240"/>
      <c r="N4529" s="241"/>
      <c r="O4529" s="241"/>
      <c r="P4529" s="241"/>
      <c r="Q4529" s="241"/>
      <c r="R4529" s="241"/>
      <c r="S4529" s="241"/>
      <c r="T4529" s="242"/>
      <c r="AT4529" s="243" t="s">
        <v>272</v>
      </c>
      <c r="AU4529" s="243" t="s">
        <v>91</v>
      </c>
      <c r="AV4529" s="15" t="s">
        <v>91</v>
      </c>
      <c r="AW4529" s="15" t="s">
        <v>38</v>
      </c>
      <c r="AX4529" s="15" t="s">
        <v>82</v>
      </c>
      <c r="AY4529" s="243" t="s">
        <v>262</v>
      </c>
    </row>
    <row r="4530" spans="1:65" s="15" customFormat="1" ht="10">
      <c r="B4530" s="233"/>
      <c r="C4530" s="234"/>
      <c r="D4530" s="208" t="s">
        <v>272</v>
      </c>
      <c r="E4530" s="235" t="s">
        <v>44</v>
      </c>
      <c r="F4530" s="236" t="s">
        <v>2279</v>
      </c>
      <c r="G4530" s="234"/>
      <c r="H4530" s="237">
        <v>6.056</v>
      </c>
      <c r="I4530" s="238"/>
      <c r="J4530" s="234"/>
      <c r="K4530" s="234"/>
      <c r="L4530" s="239"/>
      <c r="M4530" s="240"/>
      <c r="N4530" s="241"/>
      <c r="O4530" s="241"/>
      <c r="P4530" s="241"/>
      <c r="Q4530" s="241"/>
      <c r="R4530" s="241"/>
      <c r="S4530" s="241"/>
      <c r="T4530" s="242"/>
      <c r="AT4530" s="243" t="s">
        <v>272</v>
      </c>
      <c r="AU4530" s="243" t="s">
        <v>91</v>
      </c>
      <c r="AV4530" s="15" t="s">
        <v>91</v>
      </c>
      <c r="AW4530" s="15" t="s">
        <v>38</v>
      </c>
      <c r="AX4530" s="15" t="s">
        <v>82</v>
      </c>
      <c r="AY4530" s="243" t="s">
        <v>262</v>
      </c>
    </row>
    <row r="4531" spans="1:65" s="16" customFormat="1" ht="10">
      <c r="B4531" s="244"/>
      <c r="C4531" s="245"/>
      <c r="D4531" s="208" t="s">
        <v>272</v>
      </c>
      <c r="E4531" s="246" t="s">
        <v>44</v>
      </c>
      <c r="F4531" s="247" t="s">
        <v>291</v>
      </c>
      <c r="G4531" s="245"/>
      <c r="H4531" s="248">
        <v>118.19099999999996</v>
      </c>
      <c r="I4531" s="249"/>
      <c r="J4531" s="245"/>
      <c r="K4531" s="245"/>
      <c r="L4531" s="250"/>
      <c r="M4531" s="251"/>
      <c r="N4531" s="252"/>
      <c r="O4531" s="252"/>
      <c r="P4531" s="252"/>
      <c r="Q4531" s="252"/>
      <c r="R4531" s="252"/>
      <c r="S4531" s="252"/>
      <c r="T4531" s="253"/>
      <c r="AT4531" s="254" t="s">
        <v>272</v>
      </c>
      <c r="AU4531" s="254" t="s">
        <v>91</v>
      </c>
      <c r="AV4531" s="16" t="s">
        <v>104</v>
      </c>
      <c r="AW4531" s="16" t="s">
        <v>38</v>
      </c>
      <c r="AX4531" s="16" t="s">
        <v>89</v>
      </c>
      <c r="AY4531" s="254" t="s">
        <v>262</v>
      </c>
    </row>
    <row r="4532" spans="1:65" s="2" customFormat="1" ht="21.75" customHeight="1">
      <c r="A4532" s="37"/>
      <c r="B4532" s="38"/>
      <c r="C4532" s="195" t="s">
        <v>2280</v>
      </c>
      <c r="D4532" s="195" t="s">
        <v>264</v>
      </c>
      <c r="E4532" s="196" t="s">
        <v>2281</v>
      </c>
      <c r="F4532" s="197" t="s">
        <v>2282</v>
      </c>
      <c r="G4532" s="198" t="s">
        <v>590</v>
      </c>
      <c r="H4532" s="199">
        <v>196.9</v>
      </c>
      <c r="I4532" s="200"/>
      <c r="J4532" s="201">
        <f>ROUND(I4532*H4532,2)</f>
        <v>0</v>
      </c>
      <c r="K4532" s="197" t="s">
        <v>268</v>
      </c>
      <c r="L4532" s="42"/>
      <c r="M4532" s="202" t="s">
        <v>44</v>
      </c>
      <c r="N4532" s="203" t="s">
        <v>53</v>
      </c>
      <c r="O4532" s="67"/>
      <c r="P4532" s="204">
        <f>O4532*H4532</f>
        <v>0</v>
      </c>
      <c r="Q4532" s="204">
        <v>9.1E-4</v>
      </c>
      <c r="R4532" s="204">
        <f>Q4532*H4532</f>
        <v>0.179179</v>
      </c>
      <c r="S4532" s="204">
        <v>0</v>
      </c>
      <c r="T4532" s="205">
        <f>S4532*H4532</f>
        <v>0</v>
      </c>
      <c r="U4532" s="37"/>
      <c r="V4532" s="37"/>
      <c r="W4532" s="37"/>
      <c r="X4532" s="37"/>
      <c r="Y4532" s="37"/>
      <c r="Z4532" s="37"/>
      <c r="AA4532" s="37"/>
      <c r="AB4532" s="37"/>
      <c r="AC4532" s="37"/>
      <c r="AD4532" s="37"/>
      <c r="AE4532" s="37"/>
      <c r="AR4532" s="206" t="s">
        <v>442</v>
      </c>
      <c r="AT4532" s="206" t="s">
        <v>264</v>
      </c>
      <c r="AU4532" s="206" t="s">
        <v>91</v>
      </c>
      <c r="AY4532" s="19" t="s">
        <v>262</v>
      </c>
      <c r="BE4532" s="207">
        <f>IF(N4532="základní",J4532,0)</f>
        <v>0</v>
      </c>
      <c r="BF4532" s="207">
        <f>IF(N4532="snížená",J4532,0)</f>
        <v>0</v>
      </c>
      <c r="BG4532" s="207">
        <f>IF(N4532="zákl. přenesená",J4532,0)</f>
        <v>0</v>
      </c>
      <c r="BH4532" s="207">
        <f>IF(N4532="sníž. přenesená",J4532,0)</f>
        <v>0</v>
      </c>
      <c r="BI4532" s="207">
        <f>IF(N4532="nulová",J4532,0)</f>
        <v>0</v>
      </c>
      <c r="BJ4532" s="19" t="s">
        <v>89</v>
      </c>
      <c r="BK4532" s="207">
        <f>ROUND(I4532*H4532,2)</f>
        <v>0</v>
      </c>
      <c r="BL4532" s="19" t="s">
        <v>442</v>
      </c>
      <c r="BM4532" s="206" t="s">
        <v>2283</v>
      </c>
    </row>
    <row r="4533" spans="1:65" s="2" customFormat="1" ht="99">
      <c r="A4533" s="37"/>
      <c r="B4533" s="38"/>
      <c r="C4533" s="39"/>
      <c r="D4533" s="208" t="s">
        <v>270</v>
      </c>
      <c r="E4533" s="39"/>
      <c r="F4533" s="209" t="s">
        <v>2228</v>
      </c>
      <c r="G4533" s="39"/>
      <c r="H4533" s="39"/>
      <c r="I4533" s="118"/>
      <c r="J4533" s="39"/>
      <c r="K4533" s="39"/>
      <c r="L4533" s="42"/>
      <c r="M4533" s="210"/>
      <c r="N4533" s="211"/>
      <c r="O4533" s="67"/>
      <c r="P4533" s="67"/>
      <c r="Q4533" s="67"/>
      <c r="R4533" s="67"/>
      <c r="S4533" s="67"/>
      <c r="T4533" s="68"/>
      <c r="U4533" s="37"/>
      <c r="V4533" s="37"/>
      <c r="W4533" s="37"/>
      <c r="X4533" s="37"/>
      <c r="Y4533" s="37"/>
      <c r="Z4533" s="37"/>
      <c r="AA4533" s="37"/>
      <c r="AB4533" s="37"/>
      <c r="AC4533" s="37"/>
      <c r="AD4533" s="37"/>
      <c r="AE4533" s="37"/>
      <c r="AT4533" s="19" t="s">
        <v>270</v>
      </c>
      <c r="AU4533" s="19" t="s">
        <v>91</v>
      </c>
    </row>
    <row r="4534" spans="1:65" s="13" customFormat="1" ht="10">
      <c r="B4534" s="212"/>
      <c r="C4534" s="213"/>
      <c r="D4534" s="208" t="s">
        <v>272</v>
      </c>
      <c r="E4534" s="214" t="s">
        <v>44</v>
      </c>
      <c r="F4534" s="215" t="s">
        <v>558</v>
      </c>
      <c r="G4534" s="213"/>
      <c r="H4534" s="214" t="s">
        <v>44</v>
      </c>
      <c r="I4534" s="216"/>
      <c r="J4534" s="213"/>
      <c r="K4534" s="213"/>
      <c r="L4534" s="217"/>
      <c r="M4534" s="218"/>
      <c r="N4534" s="219"/>
      <c r="O4534" s="219"/>
      <c r="P4534" s="219"/>
      <c r="Q4534" s="219"/>
      <c r="R4534" s="219"/>
      <c r="S4534" s="219"/>
      <c r="T4534" s="220"/>
      <c r="AT4534" s="221" t="s">
        <v>272</v>
      </c>
      <c r="AU4534" s="221" t="s">
        <v>91</v>
      </c>
      <c r="AV4534" s="13" t="s">
        <v>89</v>
      </c>
      <c r="AW4534" s="13" t="s">
        <v>38</v>
      </c>
      <c r="AX4534" s="13" t="s">
        <v>82</v>
      </c>
      <c r="AY4534" s="221" t="s">
        <v>262</v>
      </c>
    </row>
    <row r="4535" spans="1:65" s="15" customFormat="1" ht="10">
      <c r="B4535" s="233"/>
      <c r="C4535" s="234"/>
      <c r="D4535" s="208" t="s">
        <v>272</v>
      </c>
      <c r="E4535" s="235" t="s">
        <v>44</v>
      </c>
      <c r="F4535" s="236" t="s">
        <v>2284</v>
      </c>
      <c r="G4535" s="234"/>
      <c r="H4535" s="237">
        <v>26.64</v>
      </c>
      <c r="I4535" s="238"/>
      <c r="J4535" s="234"/>
      <c r="K4535" s="234"/>
      <c r="L4535" s="239"/>
      <c r="M4535" s="240"/>
      <c r="N4535" s="241"/>
      <c r="O4535" s="241"/>
      <c r="P4535" s="241"/>
      <c r="Q4535" s="241"/>
      <c r="R4535" s="241"/>
      <c r="S4535" s="241"/>
      <c r="T4535" s="242"/>
      <c r="AT4535" s="243" t="s">
        <v>272</v>
      </c>
      <c r="AU4535" s="243" t="s">
        <v>91</v>
      </c>
      <c r="AV4535" s="15" t="s">
        <v>91</v>
      </c>
      <c r="AW4535" s="15" t="s">
        <v>38</v>
      </c>
      <c r="AX4535" s="15" t="s">
        <v>82</v>
      </c>
      <c r="AY4535" s="243" t="s">
        <v>262</v>
      </c>
    </row>
    <row r="4536" spans="1:65" s="15" customFormat="1" ht="10">
      <c r="B4536" s="233"/>
      <c r="C4536" s="234"/>
      <c r="D4536" s="208" t="s">
        <v>272</v>
      </c>
      <c r="E4536" s="235" t="s">
        <v>44</v>
      </c>
      <c r="F4536" s="236" t="s">
        <v>2285</v>
      </c>
      <c r="G4536" s="234"/>
      <c r="H4536" s="237">
        <v>18.899999999999999</v>
      </c>
      <c r="I4536" s="238"/>
      <c r="J4536" s="234"/>
      <c r="K4536" s="234"/>
      <c r="L4536" s="239"/>
      <c r="M4536" s="240"/>
      <c r="N4536" s="241"/>
      <c r="O4536" s="241"/>
      <c r="P4536" s="241"/>
      <c r="Q4536" s="241"/>
      <c r="R4536" s="241"/>
      <c r="S4536" s="241"/>
      <c r="T4536" s="242"/>
      <c r="AT4536" s="243" t="s">
        <v>272</v>
      </c>
      <c r="AU4536" s="243" t="s">
        <v>91</v>
      </c>
      <c r="AV4536" s="15" t="s">
        <v>91</v>
      </c>
      <c r="AW4536" s="15" t="s">
        <v>38</v>
      </c>
      <c r="AX4536" s="15" t="s">
        <v>82</v>
      </c>
      <c r="AY4536" s="243" t="s">
        <v>262</v>
      </c>
    </row>
    <row r="4537" spans="1:65" s="13" customFormat="1" ht="10">
      <c r="B4537" s="212"/>
      <c r="C4537" s="213"/>
      <c r="D4537" s="208" t="s">
        <v>272</v>
      </c>
      <c r="E4537" s="214" t="s">
        <v>44</v>
      </c>
      <c r="F4537" s="215" t="s">
        <v>570</v>
      </c>
      <c r="G4537" s="213"/>
      <c r="H4537" s="214" t="s">
        <v>44</v>
      </c>
      <c r="I4537" s="216"/>
      <c r="J4537" s="213"/>
      <c r="K4537" s="213"/>
      <c r="L4537" s="217"/>
      <c r="M4537" s="218"/>
      <c r="N4537" s="219"/>
      <c r="O4537" s="219"/>
      <c r="P4537" s="219"/>
      <c r="Q4537" s="219"/>
      <c r="R4537" s="219"/>
      <c r="S4537" s="219"/>
      <c r="T4537" s="220"/>
      <c r="AT4537" s="221" t="s">
        <v>272</v>
      </c>
      <c r="AU4537" s="221" t="s">
        <v>91</v>
      </c>
      <c r="AV4537" s="13" t="s">
        <v>89</v>
      </c>
      <c r="AW4537" s="13" t="s">
        <v>38</v>
      </c>
      <c r="AX4537" s="13" t="s">
        <v>82</v>
      </c>
      <c r="AY4537" s="221" t="s">
        <v>262</v>
      </c>
    </row>
    <row r="4538" spans="1:65" s="15" customFormat="1" ht="10">
      <c r="B4538" s="233"/>
      <c r="C4538" s="234"/>
      <c r="D4538" s="208" t="s">
        <v>272</v>
      </c>
      <c r="E4538" s="235" t="s">
        <v>44</v>
      </c>
      <c r="F4538" s="236" t="s">
        <v>2286</v>
      </c>
      <c r="G4538" s="234"/>
      <c r="H4538" s="237">
        <v>51.68</v>
      </c>
      <c r="I4538" s="238"/>
      <c r="J4538" s="234"/>
      <c r="K4538" s="234"/>
      <c r="L4538" s="239"/>
      <c r="M4538" s="240"/>
      <c r="N4538" s="241"/>
      <c r="O4538" s="241"/>
      <c r="P4538" s="241"/>
      <c r="Q4538" s="241"/>
      <c r="R4538" s="241"/>
      <c r="S4538" s="241"/>
      <c r="T4538" s="242"/>
      <c r="AT4538" s="243" t="s">
        <v>272</v>
      </c>
      <c r="AU4538" s="243" t="s">
        <v>91</v>
      </c>
      <c r="AV4538" s="15" t="s">
        <v>91</v>
      </c>
      <c r="AW4538" s="15" t="s">
        <v>38</v>
      </c>
      <c r="AX4538" s="15" t="s">
        <v>82</v>
      </c>
      <c r="AY4538" s="243" t="s">
        <v>262</v>
      </c>
    </row>
    <row r="4539" spans="1:65" s="13" customFormat="1" ht="10">
      <c r="B4539" s="212"/>
      <c r="C4539" s="213"/>
      <c r="D4539" s="208" t="s">
        <v>272</v>
      </c>
      <c r="E4539" s="214" t="s">
        <v>44</v>
      </c>
      <c r="F4539" s="215" t="s">
        <v>575</v>
      </c>
      <c r="G4539" s="213"/>
      <c r="H4539" s="214" t="s">
        <v>44</v>
      </c>
      <c r="I4539" s="216"/>
      <c r="J4539" s="213"/>
      <c r="K4539" s="213"/>
      <c r="L4539" s="217"/>
      <c r="M4539" s="218"/>
      <c r="N4539" s="219"/>
      <c r="O4539" s="219"/>
      <c r="P4539" s="219"/>
      <c r="Q4539" s="219"/>
      <c r="R4539" s="219"/>
      <c r="S4539" s="219"/>
      <c r="T4539" s="220"/>
      <c r="AT4539" s="221" t="s">
        <v>272</v>
      </c>
      <c r="AU4539" s="221" t="s">
        <v>91</v>
      </c>
      <c r="AV4539" s="13" t="s">
        <v>89</v>
      </c>
      <c r="AW4539" s="13" t="s">
        <v>38</v>
      </c>
      <c r="AX4539" s="13" t="s">
        <v>82</v>
      </c>
      <c r="AY4539" s="221" t="s">
        <v>262</v>
      </c>
    </row>
    <row r="4540" spans="1:65" s="15" customFormat="1" ht="10">
      <c r="B4540" s="233"/>
      <c r="C4540" s="234"/>
      <c r="D4540" s="208" t="s">
        <v>272</v>
      </c>
      <c r="E4540" s="235" t="s">
        <v>44</v>
      </c>
      <c r="F4540" s="236" t="s">
        <v>2286</v>
      </c>
      <c r="G4540" s="234"/>
      <c r="H4540" s="237">
        <v>51.68</v>
      </c>
      <c r="I4540" s="238"/>
      <c r="J4540" s="234"/>
      <c r="K4540" s="234"/>
      <c r="L4540" s="239"/>
      <c r="M4540" s="240"/>
      <c r="N4540" s="241"/>
      <c r="O4540" s="241"/>
      <c r="P4540" s="241"/>
      <c r="Q4540" s="241"/>
      <c r="R4540" s="241"/>
      <c r="S4540" s="241"/>
      <c r="T4540" s="242"/>
      <c r="AT4540" s="243" t="s">
        <v>272</v>
      </c>
      <c r="AU4540" s="243" t="s">
        <v>91</v>
      </c>
      <c r="AV4540" s="15" t="s">
        <v>91</v>
      </c>
      <c r="AW4540" s="15" t="s">
        <v>38</v>
      </c>
      <c r="AX4540" s="15" t="s">
        <v>82</v>
      </c>
      <c r="AY4540" s="243" t="s">
        <v>262</v>
      </c>
    </row>
    <row r="4541" spans="1:65" s="13" customFormat="1" ht="10">
      <c r="B4541" s="212"/>
      <c r="C4541" s="213"/>
      <c r="D4541" s="208" t="s">
        <v>272</v>
      </c>
      <c r="E4541" s="214" t="s">
        <v>44</v>
      </c>
      <c r="F4541" s="215" t="s">
        <v>576</v>
      </c>
      <c r="G4541" s="213"/>
      <c r="H4541" s="214" t="s">
        <v>44</v>
      </c>
      <c r="I4541" s="216"/>
      <c r="J4541" s="213"/>
      <c r="K4541" s="213"/>
      <c r="L4541" s="217"/>
      <c r="M4541" s="218"/>
      <c r="N4541" s="219"/>
      <c r="O4541" s="219"/>
      <c r="P4541" s="219"/>
      <c r="Q4541" s="219"/>
      <c r="R4541" s="219"/>
      <c r="S4541" s="219"/>
      <c r="T4541" s="220"/>
      <c r="AT4541" s="221" t="s">
        <v>272</v>
      </c>
      <c r="AU4541" s="221" t="s">
        <v>91</v>
      </c>
      <c r="AV4541" s="13" t="s">
        <v>89</v>
      </c>
      <c r="AW4541" s="13" t="s">
        <v>38</v>
      </c>
      <c r="AX4541" s="13" t="s">
        <v>82</v>
      </c>
      <c r="AY4541" s="221" t="s">
        <v>262</v>
      </c>
    </row>
    <row r="4542" spans="1:65" s="15" customFormat="1" ht="10">
      <c r="B4542" s="233"/>
      <c r="C4542" s="234"/>
      <c r="D4542" s="208" t="s">
        <v>272</v>
      </c>
      <c r="E4542" s="235" t="s">
        <v>44</v>
      </c>
      <c r="F4542" s="236" t="s">
        <v>2287</v>
      </c>
      <c r="G4542" s="234"/>
      <c r="H4542" s="237">
        <v>48</v>
      </c>
      <c r="I4542" s="238"/>
      <c r="J4542" s="234"/>
      <c r="K4542" s="234"/>
      <c r="L4542" s="239"/>
      <c r="M4542" s="240"/>
      <c r="N4542" s="241"/>
      <c r="O4542" s="241"/>
      <c r="P4542" s="241"/>
      <c r="Q4542" s="241"/>
      <c r="R4542" s="241"/>
      <c r="S4542" s="241"/>
      <c r="T4542" s="242"/>
      <c r="AT4542" s="243" t="s">
        <v>272</v>
      </c>
      <c r="AU4542" s="243" t="s">
        <v>91</v>
      </c>
      <c r="AV4542" s="15" t="s">
        <v>91</v>
      </c>
      <c r="AW4542" s="15" t="s">
        <v>38</v>
      </c>
      <c r="AX4542" s="15" t="s">
        <v>82</v>
      </c>
      <c r="AY4542" s="243" t="s">
        <v>262</v>
      </c>
    </row>
    <row r="4543" spans="1:65" s="13" customFormat="1" ht="10">
      <c r="B4543" s="212"/>
      <c r="C4543" s="213"/>
      <c r="D4543" s="208" t="s">
        <v>272</v>
      </c>
      <c r="E4543" s="214" t="s">
        <v>44</v>
      </c>
      <c r="F4543" s="215" t="s">
        <v>1529</v>
      </c>
      <c r="G4543" s="213"/>
      <c r="H4543" s="214" t="s">
        <v>44</v>
      </c>
      <c r="I4543" s="216"/>
      <c r="J4543" s="213"/>
      <c r="K4543" s="213"/>
      <c r="L4543" s="217"/>
      <c r="M4543" s="218"/>
      <c r="N4543" s="219"/>
      <c r="O4543" s="219"/>
      <c r="P4543" s="219"/>
      <c r="Q4543" s="219"/>
      <c r="R4543" s="219"/>
      <c r="S4543" s="219"/>
      <c r="T4543" s="220"/>
      <c r="AT4543" s="221" t="s">
        <v>272</v>
      </c>
      <c r="AU4543" s="221" t="s">
        <v>91</v>
      </c>
      <c r="AV4543" s="13" t="s">
        <v>89</v>
      </c>
      <c r="AW4543" s="13" t="s">
        <v>38</v>
      </c>
      <c r="AX4543" s="13" t="s">
        <v>82</v>
      </c>
      <c r="AY4543" s="221" t="s">
        <v>262</v>
      </c>
    </row>
    <row r="4544" spans="1:65" s="16" customFormat="1" ht="10">
      <c r="B4544" s="244"/>
      <c r="C4544" s="245"/>
      <c r="D4544" s="208" t="s">
        <v>272</v>
      </c>
      <c r="E4544" s="246" t="s">
        <v>44</v>
      </c>
      <c r="F4544" s="247" t="s">
        <v>291</v>
      </c>
      <c r="G4544" s="245"/>
      <c r="H4544" s="248">
        <v>196.9</v>
      </c>
      <c r="I4544" s="249"/>
      <c r="J4544" s="245"/>
      <c r="K4544" s="245"/>
      <c r="L4544" s="250"/>
      <c r="M4544" s="251"/>
      <c r="N4544" s="252"/>
      <c r="O4544" s="252"/>
      <c r="P4544" s="252"/>
      <c r="Q4544" s="252"/>
      <c r="R4544" s="252"/>
      <c r="S4544" s="252"/>
      <c r="T4544" s="253"/>
      <c r="AT4544" s="254" t="s">
        <v>272</v>
      </c>
      <c r="AU4544" s="254" t="s">
        <v>91</v>
      </c>
      <c r="AV4544" s="16" t="s">
        <v>104</v>
      </c>
      <c r="AW4544" s="16" t="s">
        <v>38</v>
      </c>
      <c r="AX4544" s="16" t="s">
        <v>89</v>
      </c>
      <c r="AY4544" s="254" t="s">
        <v>262</v>
      </c>
    </row>
    <row r="4545" spans="1:65" s="2" customFormat="1" ht="21.75" customHeight="1">
      <c r="A4545" s="37"/>
      <c r="B4545" s="38"/>
      <c r="C4545" s="195" t="s">
        <v>2288</v>
      </c>
      <c r="D4545" s="195" t="s">
        <v>264</v>
      </c>
      <c r="E4545" s="196" t="s">
        <v>2289</v>
      </c>
      <c r="F4545" s="197" t="s">
        <v>2290</v>
      </c>
      <c r="G4545" s="198" t="s">
        <v>342</v>
      </c>
      <c r="H4545" s="199">
        <v>295.37200000000001</v>
      </c>
      <c r="I4545" s="200"/>
      <c r="J4545" s="201">
        <f>ROUND(I4545*H4545,2)</f>
        <v>0</v>
      </c>
      <c r="K4545" s="197" t="s">
        <v>268</v>
      </c>
      <c r="L4545" s="42"/>
      <c r="M4545" s="202" t="s">
        <v>44</v>
      </c>
      <c r="N4545" s="203" t="s">
        <v>53</v>
      </c>
      <c r="O4545" s="67"/>
      <c r="P4545" s="204">
        <f>O4545*H4545</f>
        <v>0</v>
      </c>
      <c r="Q4545" s="204">
        <v>1E-4</v>
      </c>
      <c r="R4545" s="204">
        <f>Q4545*H4545</f>
        <v>2.9537200000000003E-2</v>
      </c>
      <c r="S4545" s="204">
        <v>0</v>
      </c>
      <c r="T4545" s="205">
        <f>S4545*H4545</f>
        <v>0</v>
      </c>
      <c r="U4545" s="37"/>
      <c r="V4545" s="37"/>
      <c r="W4545" s="37"/>
      <c r="X4545" s="37"/>
      <c r="Y4545" s="37"/>
      <c r="Z4545" s="37"/>
      <c r="AA4545" s="37"/>
      <c r="AB4545" s="37"/>
      <c r="AC4545" s="37"/>
      <c r="AD4545" s="37"/>
      <c r="AE4545" s="37"/>
      <c r="AR4545" s="206" t="s">
        <v>442</v>
      </c>
      <c r="AT4545" s="206" t="s">
        <v>264</v>
      </c>
      <c r="AU4545" s="206" t="s">
        <v>91</v>
      </c>
      <c r="AY4545" s="19" t="s">
        <v>262</v>
      </c>
      <c r="BE4545" s="207">
        <f>IF(N4545="základní",J4545,0)</f>
        <v>0</v>
      </c>
      <c r="BF4545" s="207">
        <f>IF(N4545="snížená",J4545,0)</f>
        <v>0</v>
      </c>
      <c r="BG4545" s="207">
        <f>IF(N4545="zákl. přenesená",J4545,0)</f>
        <v>0</v>
      </c>
      <c r="BH4545" s="207">
        <f>IF(N4545="sníž. přenesená",J4545,0)</f>
        <v>0</v>
      </c>
      <c r="BI4545" s="207">
        <f>IF(N4545="nulová",J4545,0)</f>
        <v>0</v>
      </c>
      <c r="BJ4545" s="19" t="s">
        <v>89</v>
      </c>
      <c r="BK4545" s="207">
        <f>ROUND(I4545*H4545,2)</f>
        <v>0</v>
      </c>
      <c r="BL4545" s="19" t="s">
        <v>442</v>
      </c>
      <c r="BM4545" s="206" t="s">
        <v>2291</v>
      </c>
    </row>
    <row r="4546" spans="1:65" s="2" customFormat="1" ht="99">
      <c r="A4546" s="37"/>
      <c r="B4546" s="38"/>
      <c r="C4546" s="39"/>
      <c r="D4546" s="208" t="s">
        <v>270</v>
      </c>
      <c r="E4546" s="39"/>
      <c r="F4546" s="209" t="s">
        <v>2228</v>
      </c>
      <c r="G4546" s="39"/>
      <c r="H4546" s="39"/>
      <c r="I4546" s="118"/>
      <c r="J4546" s="39"/>
      <c r="K4546" s="39"/>
      <c r="L4546" s="42"/>
      <c r="M4546" s="210"/>
      <c r="N4546" s="211"/>
      <c r="O4546" s="67"/>
      <c r="P4546" s="67"/>
      <c r="Q4546" s="67"/>
      <c r="R4546" s="67"/>
      <c r="S4546" s="67"/>
      <c r="T4546" s="68"/>
      <c r="U4546" s="37"/>
      <c r="V4546" s="37"/>
      <c r="W4546" s="37"/>
      <c r="X4546" s="37"/>
      <c r="Y4546" s="37"/>
      <c r="Z4546" s="37"/>
      <c r="AA4546" s="37"/>
      <c r="AB4546" s="37"/>
      <c r="AC4546" s="37"/>
      <c r="AD4546" s="37"/>
      <c r="AE4546" s="37"/>
      <c r="AT4546" s="19" t="s">
        <v>270</v>
      </c>
      <c r="AU4546" s="19" t="s">
        <v>91</v>
      </c>
    </row>
    <row r="4547" spans="1:65" s="2" customFormat="1" ht="18">
      <c r="A4547" s="37"/>
      <c r="B4547" s="38"/>
      <c r="C4547" s="39"/>
      <c r="D4547" s="208" t="s">
        <v>421</v>
      </c>
      <c r="E4547" s="39"/>
      <c r="F4547" s="209" t="s">
        <v>2073</v>
      </c>
      <c r="G4547" s="39"/>
      <c r="H4547" s="39"/>
      <c r="I4547" s="118"/>
      <c r="J4547" s="39"/>
      <c r="K4547" s="39"/>
      <c r="L4547" s="42"/>
      <c r="M4547" s="210"/>
      <c r="N4547" s="211"/>
      <c r="O4547" s="67"/>
      <c r="P4547" s="67"/>
      <c r="Q4547" s="67"/>
      <c r="R4547" s="67"/>
      <c r="S4547" s="67"/>
      <c r="T4547" s="68"/>
      <c r="U4547" s="37"/>
      <c r="V4547" s="37"/>
      <c r="W4547" s="37"/>
      <c r="X4547" s="37"/>
      <c r="Y4547" s="37"/>
      <c r="Z4547" s="37"/>
      <c r="AA4547" s="37"/>
      <c r="AB4547" s="37"/>
      <c r="AC4547" s="37"/>
      <c r="AD4547" s="37"/>
      <c r="AE4547" s="37"/>
      <c r="AT4547" s="19" t="s">
        <v>421</v>
      </c>
      <c r="AU4547" s="19" t="s">
        <v>91</v>
      </c>
    </row>
    <row r="4548" spans="1:65" s="13" customFormat="1" ht="10">
      <c r="B4548" s="212"/>
      <c r="C4548" s="213"/>
      <c r="D4548" s="208" t="s">
        <v>272</v>
      </c>
      <c r="E4548" s="214" t="s">
        <v>44</v>
      </c>
      <c r="F4548" s="215" t="s">
        <v>1123</v>
      </c>
      <c r="G4548" s="213"/>
      <c r="H4548" s="214" t="s">
        <v>44</v>
      </c>
      <c r="I4548" s="216"/>
      <c r="J4548" s="213"/>
      <c r="K4548" s="213"/>
      <c r="L4548" s="217"/>
      <c r="M4548" s="218"/>
      <c r="N4548" s="219"/>
      <c r="O4548" s="219"/>
      <c r="P4548" s="219"/>
      <c r="Q4548" s="219"/>
      <c r="R4548" s="219"/>
      <c r="S4548" s="219"/>
      <c r="T4548" s="220"/>
      <c r="AT4548" s="221" t="s">
        <v>272</v>
      </c>
      <c r="AU4548" s="221" t="s">
        <v>91</v>
      </c>
      <c r="AV4548" s="13" t="s">
        <v>89</v>
      </c>
      <c r="AW4548" s="13" t="s">
        <v>38</v>
      </c>
      <c r="AX4548" s="13" t="s">
        <v>82</v>
      </c>
      <c r="AY4548" s="221" t="s">
        <v>262</v>
      </c>
    </row>
    <row r="4549" spans="1:65" s="13" customFormat="1" ht="10">
      <c r="B4549" s="212"/>
      <c r="C4549" s="213"/>
      <c r="D4549" s="208" t="s">
        <v>272</v>
      </c>
      <c r="E4549" s="214" t="s">
        <v>44</v>
      </c>
      <c r="F4549" s="215" t="s">
        <v>945</v>
      </c>
      <c r="G4549" s="213"/>
      <c r="H4549" s="214" t="s">
        <v>44</v>
      </c>
      <c r="I4549" s="216"/>
      <c r="J4549" s="213"/>
      <c r="K4549" s="213"/>
      <c r="L4549" s="217"/>
      <c r="M4549" s="218"/>
      <c r="N4549" s="219"/>
      <c r="O4549" s="219"/>
      <c r="P4549" s="219"/>
      <c r="Q4549" s="219"/>
      <c r="R4549" s="219"/>
      <c r="S4549" s="219"/>
      <c r="T4549" s="220"/>
      <c r="AT4549" s="221" t="s">
        <v>272</v>
      </c>
      <c r="AU4549" s="221" t="s">
        <v>91</v>
      </c>
      <c r="AV4549" s="13" t="s">
        <v>89</v>
      </c>
      <c r="AW4549" s="13" t="s">
        <v>38</v>
      </c>
      <c r="AX4549" s="13" t="s">
        <v>82</v>
      </c>
      <c r="AY4549" s="221" t="s">
        <v>262</v>
      </c>
    </row>
    <row r="4550" spans="1:65" s="13" customFormat="1" ht="10">
      <c r="B4550" s="212"/>
      <c r="C4550" s="213"/>
      <c r="D4550" s="208" t="s">
        <v>272</v>
      </c>
      <c r="E4550" s="214" t="s">
        <v>44</v>
      </c>
      <c r="F4550" s="215" t="s">
        <v>2197</v>
      </c>
      <c r="G4550" s="213"/>
      <c r="H4550" s="214" t="s">
        <v>44</v>
      </c>
      <c r="I4550" s="216"/>
      <c r="J4550" s="213"/>
      <c r="K4550" s="213"/>
      <c r="L4550" s="217"/>
      <c r="M4550" s="218"/>
      <c r="N4550" s="219"/>
      <c r="O4550" s="219"/>
      <c r="P4550" s="219"/>
      <c r="Q4550" s="219"/>
      <c r="R4550" s="219"/>
      <c r="S4550" s="219"/>
      <c r="T4550" s="220"/>
      <c r="AT4550" s="221" t="s">
        <v>272</v>
      </c>
      <c r="AU4550" s="221" t="s">
        <v>91</v>
      </c>
      <c r="AV4550" s="13" t="s">
        <v>89</v>
      </c>
      <c r="AW4550" s="13" t="s">
        <v>38</v>
      </c>
      <c r="AX4550" s="13" t="s">
        <v>82</v>
      </c>
      <c r="AY4550" s="221" t="s">
        <v>262</v>
      </c>
    </row>
    <row r="4551" spans="1:65" s="13" customFormat="1" ht="10">
      <c r="B4551" s="212"/>
      <c r="C4551" s="213"/>
      <c r="D4551" s="208" t="s">
        <v>272</v>
      </c>
      <c r="E4551" s="214" t="s">
        <v>44</v>
      </c>
      <c r="F4551" s="215" t="s">
        <v>968</v>
      </c>
      <c r="G4551" s="213"/>
      <c r="H4551" s="214" t="s">
        <v>44</v>
      </c>
      <c r="I4551" s="216"/>
      <c r="J4551" s="213"/>
      <c r="K4551" s="213"/>
      <c r="L4551" s="217"/>
      <c r="M4551" s="218"/>
      <c r="N4551" s="219"/>
      <c r="O4551" s="219"/>
      <c r="P4551" s="219"/>
      <c r="Q4551" s="219"/>
      <c r="R4551" s="219"/>
      <c r="S4551" s="219"/>
      <c r="T4551" s="220"/>
      <c r="AT4551" s="221" t="s">
        <v>272</v>
      </c>
      <c r="AU4551" s="221" t="s">
        <v>91</v>
      </c>
      <c r="AV4551" s="13" t="s">
        <v>89</v>
      </c>
      <c r="AW4551" s="13" t="s">
        <v>38</v>
      </c>
      <c r="AX4551" s="13" t="s">
        <v>82</v>
      </c>
      <c r="AY4551" s="221" t="s">
        <v>262</v>
      </c>
    </row>
    <row r="4552" spans="1:65" s="15" customFormat="1" ht="10">
      <c r="B4552" s="233"/>
      <c r="C4552" s="234"/>
      <c r="D4552" s="208" t="s">
        <v>272</v>
      </c>
      <c r="E4552" s="235" t="s">
        <v>44</v>
      </c>
      <c r="F4552" s="236" t="s">
        <v>1135</v>
      </c>
      <c r="G4552" s="234"/>
      <c r="H4552" s="237">
        <v>558.62800000000004</v>
      </c>
      <c r="I4552" s="238"/>
      <c r="J4552" s="234"/>
      <c r="K4552" s="234"/>
      <c r="L4552" s="239"/>
      <c r="M4552" s="240"/>
      <c r="N4552" s="241"/>
      <c r="O4552" s="241"/>
      <c r="P4552" s="241"/>
      <c r="Q4552" s="241"/>
      <c r="R4552" s="241"/>
      <c r="S4552" s="241"/>
      <c r="T4552" s="242"/>
      <c r="AT4552" s="243" t="s">
        <v>272</v>
      </c>
      <c r="AU4552" s="243" t="s">
        <v>91</v>
      </c>
      <c r="AV4552" s="15" t="s">
        <v>91</v>
      </c>
      <c r="AW4552" s="15" t="s">
        <v>38</v>
      </c>
      <c r="AX4552" s="15" t="s">
        <v>82</v>
      </c>
      <c r="AY4552" s="243" t="s">
        <v>262</v>
      </c>
    </row>
    <row r="4553" spans="1:65" s="15" customFormat="1" ht="10">
      <c r="B4553" s="233"/>
      <c r="C4553" s="234"/>
      <c r="D4553" s="208" t="s">
        <v>272</v>
      </c>
      <c r="E4553" s="235" t="s">
        <v>44</v>
      </c>
      <c r="F4553" s="236" t="s">
        <v>1136</v>
      </c>
      <c r="G4553" s="234"/>
      <c r="H4553" s="237">
        <v>-133.875</v>
      </c>
      <c r="I4553" s="238"/>
      <c r="J4553" s="234"/>
      <c r="K4553" s="234"/>
      <c r="L4553" s="239"/>
      <c r="M4553" s="240"/>
      <c r="N4553" s="241"/>
      <c r="O4553" s="241"/>
      <c r="P4553" s="241"/>
      <c r="Q4553" s="241"/>
      <c r="R4553" s="241"/>
      <c r="S4553" s="241"/>
      <c r="T4553" s="242"/>
      <c r="AT4553" s="243" t="s">
        <v>272</v>
      </c>
      <c r="AU4553" s="243" t="s">
        <v>91</v>
      </c>
      <c r="AV4553" s="15" t="s">
        <v>91</v>
      </c>
      <c r="AW4553" s="15" t="s">
        <v>38</v>
      </c>
      <c r="AX4553" s="15" t="s">
        <v>82</v>
      </c>
      <c r="AY4553" s="243" t="s">
        <v>262</v>
      </c>
    </row>
    <row r="4554" spans="1:65" s="15" customFormat="1" ht="10">
      <c r="B4554" s="233"/>
      <c r="C4554" s="234"/>
      <c r="D4554" s="208" t="s">
        <v>272</v>
      </c>
      <c r="E4554" s="235" t="s">
        <v>44</v>
      </c>
      <c r="F4554" s="236" t="s">
        <v>1137</v>
      </c>
      <c r="G4554" s="234"/>
      <c r="H4554" s="237">
        <v>-113.86799999999999</v>
      </c>
      <c r="I4554" s="238"/>
      <c r="J4554" s="234"/>
      <c r="K4554" s="234"/>
      <c r="L4554" s="239"/>
      <c r="M4554" s="240"/>
      <c r="N4554" s="241"/>
      <c r="O4554" s="241"/>
      <c r="P4554" s="241"/>
      <c r="Q4554" s="241"/>
      <c r="R4554" s="241"/>
      <c r="S4554" s="241"/>
      <c r="T4554" s="242"/>
      <c r="AT4554" s="243" t="s">
        <v>272</v>
      </c>
      <c r="AU4554" s="243" t="s">
        <v>91</v>
      </c>
      <c r="AV4554" s="15" t="s">
        <v>91</v>
      </c>
      <c r="AW4554" s="15" t="s">
        <v>38</v>
      </c>
      <c r="AX4554" s="15" t="s">
        <v>82</v>
      </c>
      <c r="AY4554" s="243" t="s">
        <v>262</v>
      </c>
    </row>
    <row r="4555" spans="1:65" s="15" customFormat="1" ht="10">
      <c r="B4555" s="233"/>
      <c r="C4555" s="234"/>
      <c r="D4555" s="208" t="s">
        <v>272</v>
      </c>
      <c r="E4555" s="235" t="s">
        <v>44</v>
      </c>
      <c r="F4555" s="236" t="s">
        <v>1138</v>
      </c>
      <c r="G4555" s="234"/>
      <c r="H4555" s="237">
        <v>-15.513</v>
      </c>
      <c r="I4555" s="238"/>
      <c r="J4555" s="234"/>
      <c r="K4555" s="234"/>
      <c r="L4555" s="239"/>
      <c r="M4555" s="240"/>
      <c r="N4555" s="241"/>
      <c r="O4555" s="241"/>
      <c r="P4555" s="241"/>
      <c r="Q4555" s="241"/>
      <c r="R4555" s="241"/>
      <c r="S4555" s="241"/>
      <c r="T4555" s="242"/>
      <c r="AT4555" s="243" t="s">
        <v>272</v>
      </c>
      <c r="AU4555" s="243" t="s">
        <v>91</v>
      </c>
      <c r="AV4555" s="15" t="s">
        <v>91</v>
      </c>
      <c r="AW4555" s="15" t="s">
        <v>38</v>
      </c>
      <c r="AX4555" s="15" t="s">
        <v>82</v>
      </c>
      <c r="AY4555" s="243" t="s">
        <v>262</v>
      </c>
    </row>
    <row r="4556" spans="1:65" s="16" customFormat="1" ht="10">
      <c r="B4556" s="244"/>
      <c r="C4556" s="245"/>
      <c r="D4556" s="208" t="s">
        <v>272</v>
      </c>
      <c r="E4556" s="246" t="s">
        <v>44</v>
      </c>
      <c r="F4556" s="247" t="s">
        <v>291</v>
      </c>
      <c r="G4556" s="245"/>
      <c r="H4556" s="248">
        <v>295.37200000000007</v>
      </c>
      <c r="I4556" s="249"/>
      <c r="J4556" s="245"/>
      <c r="K4556" s="245"/>
      <c r="L4556" s="250"/>
      <c r="M4556" s="251"/>
      <c r="N4556" s="252"/>
      <c r="O4556" s="252"/>
      <c r="P4556" s="252"/>
      <c r="Q4556" s="252"/>
      <c r="R4556" s="252"/>
      <c r="S4556" s="252"/>
      <c r="T4556" s="253"/>
      <c r="AT4556" s="254" t="s">
        <v>272</v>
      </c>
      <c r="AU4556" s="254" t="s">
        <v>91</v>
      </c>
      <c r="AV4556" s="16" t="s">
        <v>104</v>
      </c>
      <c r="AW4556" s="16" t="s">
        <v>38</v>
      </c>
      <c r="AX4556" s="16" t="s">
        <v>89</v>
      </c>
      <c r="AY4556" s="254" t="s">
        <v>262</v>
      </c>
    </row>
    <row r="4557" spans="1:65" s="2" customFormat="1" ht="21.75" customHeight="1">
      <c r="A4557" s="37"/>
      <c r="B4557" s="38"/>
      <c r="C4557" s="195" t="s">
        <v>2292</v>
      </c>
      <c r="D4557" s="195" t="s">
        <v>264</v>
      </c>
      <c r="E4557" s="196" t="s">
        <v>2289</v>
      </c>
      <c r="F4557" s="197" t="s">
        <v>2290</v>
      </c>
      <c r="G4557" s="198" t="s">
        <v>342</v>
      </c>
      <c r="H4557" s="199">
        <v>317.45400000000001</v>
      </c>
      <c r="I4557" s="200"/>
      <c r="J4557" s="201">
        <f>ROUND(I4557*H4557,2)</f>
        <v>0</v>
      </c>
      <c r="K4557" s="197" t="s">
        <v>268</v>
      </c>
      <c r="L4557" s="42"/>
      <c r="M4557" s="202" t="s">
        <v>44</v>
      </c>
      <c r="N4557" s="203" t="s">
        <v>53</v>
      </c>
      <c r="O4557" s="67"/>
      <c r="P4557" s="204">
        <f>O4557*H4557</f>
        <v>0</v>
      </c>
      <c r="Q4557" s="204">
        <v>1E-4</v>
      </c>
      <c r="R4557" s="204">
        <f>Q4557*H4557</f>
        <v>3.17454E-2</v>
      </c>
      <c r="S4557" s="204">
        <v>0</v>
      </c>
      <c r="T4557" s="205">
        <f>S4557*H4557</f>
        <v>0</v>
      </c>
      <c r="U4557" s="37"/>
      <c r="V4557" s="37"/>
      <c r="W4557" s="37"/>
      <c r="X4557" s="37"/>
      <c r="Y4557" s="37"/>
      <c r="Z4557" s="37"/>
      <c r="AA4557" s="37"/>
      <c r="AB4557" s="37"/>
      <c r="AC4557" s="37"/>
      <c r="AD4557" s="37"/>
      <c r="AE4557" s="37"/>
      <c r="AR4557" s="206" t="s">
        <v>442</v>
      </c>
      <c r="AT4557" s="206" t="s">
        <v>264</v>
      </c>
      <c r="AU4557" s="206" t="s">
        <v>91</v>
      </c>
      <c r="AY4557" s="19" t="s">
        <v>262</v>
      </c>
      <c r="BE4557" s="207">
        <f>IF(N4557="základní",J4557,0)</f>
        <v>0</v>
      </c>
      <c r="BF4557" s="207">
        <f>IF(N4557="snížená",J4557,0)</f>
        <v>0</v>
      </c>
      <c r="BG4557" s="207">
        <f>IF(N4557="zákl. přenesená",J4557,0)</f>
        <v>0</v>
      </c>
      <c r="BH4557" s="207">
        <f>IF(N4557="sníž. přenesená",J4557,0)</f>
        <v>0</v>
      </c>
      <c r="BI4557" s="207">
        <f>IF(N4557="nulová",J4557,0)</f>
        <v>0</v>
      </c>
      <c r="BJ4557" s="19" t="s">
        <v>89</v>
      </c>
      <c r="BK4557" s="207">
        <f>ROUND(I4557*H4557,2)</f>
        <v>0</v>
      </c>
      <c r="BL4557" s="19" t="s">
        <v>442</v>
      </c>
      <c r="BM4557" s="206" t="s">
        <v>2293</v>
      </c>
    </row>
    <row r="4558" spans="1:65" s="2" customFormat="1" ht="99">
      <c r="A4558" s="37"/>
      <c r="B4558" s="38"/>
      <c r="C4558" s="39"/>
      <c r="D4558" s="208" t="s">
        <v>270</v>
      </c>
      <c r="E4558" s="39"/>
      <c r="F4558" s="209" t="s">
        <v>2228</v>
      </c>
      <c r="G4558" s="39"/>
      <c r="H4558" s="39"/>
      <c r="I4558" s="118"/>
      <c r="J4558" s="39"/>
      <c r="K4558" s="39"/>
      <c r="L4558" s="42"/>
      <c r="M4558" s="210"/>
      <c r="N4558" s="211"/>
      <c r="O4558" s="67"/>
      <c r="P4558" s="67"/>
      <c r="Q4558" s="67"/>
      <c r="R4558" s="67"/>
      <c r="S4558" s="67"/>
      <c r="T4558" s="68"/>
      <c r="U4558" s="37"/>
      <c r="V4558" s="37"/>
      <c r="W4558" s="37"/>
      <c r="X4558" s="37"/>
      <c r="Y4558" s="37"/>
      <c r="Z4558" s="37"/>
      <c r="AA4558" s="37"/>
      <c r="AB4558" s="37"/>
      <c r="AC4558" s="37"/>
      <c r="AD4558" s="37"/>
      <c r="AE4558" s="37"/>
      <c r="AT4558" s="19" t="s">
        <v>270</v>
      </c>
      <c r="AU4558" s="19" t="s">
        <v>91</v>
      </c>
    </row>
    <row r="4559" spans="1:65" s="13" customFormat="1" ht="10">
      <c r="B4559" s="212"/>
      <c r="C4559" s="213"/>
      <c r="D4559" s="208" t="s">
        <v>272</v>
      </c>
      <c r="E4559" s="214" t="s">
        <v>44</v>
      </c>
      <c r="F4559" s="215" t="s">
        <v>2221</v>
      </c>
      <c r="G4559" s="213"/>
      <c r="H4559" s="214" t="s">
        <v>44</v>
      </c>
      <c r="I4559" s="216"/>
      <c r="J4559" s="213"/>
      <c r="K4559" s="213"/>
      <c r="L4559" s="217"/>
      <c r="M4559" s="218"/>
      <c r="N4559" s="219"/>
      <c r="O4559" s="219"/>
      <c r="P4559" s="219"/>
      <c r="Q4559" s="219"/>
      <c r="R4559" s="219"/>
      <c r="S4559" s="219"/>
      <c r="T4559" s="220"/>
      <c r="AT4559" s="221" t="s">
        <v>272</v>
      </c>
      <c r="AU4559" s="221" t="s">
        <v>91</v>
      </c>
      <c r="AV4559" s="13" t="s">
        <v>89</v>
      </c>
      <c r="AW4559" s="13" t="s">
        <v>38</v>
      </c>
      <c r="AX4559" s="13" t="s">
        <v>82</v>
      </c>
      <c r="AY4559" s="221" t="s">
        <v>262</v>
      </c>
    </row>
    <row r="4560" spans="1:65" s="15" customFormat="1" ht="10">
      <c r="B4560" s="233"/>
      <c r="C4560" s="234"/>
      <c r="D4560" s="208" t="s">
        <v>272</v>
      </c>
      <c r="E4560" s="235" t="s">
        <v>44</v>
      </c>
      <c r="F4560" s="236" t="s">
        <v>2294</v>
      </c>
      <c r="G4560" s="234"/>
      <c r="H4560" s="237">
        <v>37.049999999999997</v>
      </c>
      <c r="I4560" s="238"/>
      <c r="J4560" s="234"/>
      <c r="K4560" s="234"/>
      <c r="L4560" s="239"/>
      <c r="M4560" s="240"/>
      <c r="N4560" s="241"/>
      <c r="O4560" s="241"/>
      <c r="P4560" s="241"/>
      <c r="Q4560" s="241"/>
      <c r="R4560" s="241"/>
      <c r="S4560" s="241"/>
      <c r="T4560" s="242"/>
      <c r="AT4560" s="243" t="s">
        <v>272</v>
      </c>
      <c r="AU4560" s="243" t="s">
        <v>91</v>
      </c>
      <c r="AV4560" s="15" t="s">
        <v>91</v>
      </c>
      <c r="AW4560" s="15" t="s">
        <v>38</v>
      </c>
      <c r="AX4560" s="15" t="s">
        <v>82</v>
      </c>
      <c r="AY4560" s="243" t="s">
        <v>262</v>
      </c>
    </row>
    <row r="4561" spans="1:65" s="13" customFormat="1" ht="10">
      <c r="B4561" s="212"/>
      <c r="C4561" s="213"/>
      <c r="D4561" s="208" t="s">
        <v>272</v>
      </c>
      <c r="E4561" s="214" t="s">
        <v>44</v>
      </c>
      <c r="F4561" s="215" t="s">
        <v>2229</v>
      </c>
      <c r="G4561" s="213"/>
      <c r="H4561" s="214" t="s">
        <v>44</v>
      </c>
      <c r="I4561" s="216"/>
      <c r="J4561" s="213"/>
      <c r="K4561" s="213"/>
      <c r="L4561" s="217"/>
      <c r="M4561" s="218"/>
      <c r="N4561" s="219"/>
      <c r="O4561" s="219"/>
      <c r="P4561" s="219"/>
      <c r="Q4561" s="219"/>
      <c r="R4561" s="219"/>
      <c r="S4561" s="219"/>
      <c r="T4561" s="220"/>
      <c r="AT4561" s="221" t="s">
        <v>272</v>
      </c>
      <c r="AU4561" s="221" t="s">
        <v>91</v>
      </c>
      <c r="AV4561" s="13" t="s">
        <v>89</v>
      </c>
      <c r="AW4561" s="13" t="s">
        <v>38</v>
      </c>
      <c r="AX4561" s="13" t="s">
        <v>82</v>
      </c>
      <c r="AY4561" s="221" t="s">
        <v>262</v>
      </c>
    </row>
    <row r="4562" spans="1:65" s="15" customFormat="1" ht="10">
      <c r="B4562" s="233"/>
      <c r="C4562" s="234"/>
      <c r="D4562" s="208" t="s">
        <v>272</v>
      </c>
      <c r="E4562" s="235" t="s">
        <v>44</v>
      </c>
      <c r="F4562" s="236" t="s">
        <v>2295</v>
      </c>
      <c r="G4562" s="234"/>
      <c r="H4562" s="237">
        <v>144.00200000000001</v>
      </c>
      <c r="I4562" s="238"/>
      <c r="J4562" s="234"/>
      <c r="K4562" s="234"/>
      <c r="L4562" s="239"/>
      <c r="M4562" s="240"/>
      <c r="N4562" s="241"/>
      <c r="O4562" s="241"/>
      <c r="P4562" s="241"/>
      <c r="Q4562" s="241"/>
      <c r="R4562" s="241"/>
      <c r="S4562" s="241"/>
      <c r="T4562" s="242"/>
      <c r="AT4562" s="243" t="s">
        <v>272</v>
      </c>
      <c r="AU4562" s="243" t="s">
        <v>91</v>
      </c>
      <c r="AV4562" s="15" t="s">
        <v>91</v>
      </c>
      <c r="AW4562" s="15" t="s">
        <v>38</v>
      </c>
      <c r="AX4562" s="15" t="s">
        <v>82</v>
      </c>
      <c r="AY4562" s="243" t="s">
        <v>262</v>
      </c>
    </row>
    <row r="4563" spans="1:65" s="13" customFormat="1" ht="10">
      <c r="B4563" s="212"/>
      <c r="C4563" s="213"/>
      <c r="D4563" s="208" t="s">
        <v>272</v>
      </c>
      <c r="E4563" s="214" t="s">
        <v>44</v>
      </c>
      <c r="F4563" s="215" t="s">
        <v>2256</v>
      </c>
      <c r="G4563" s="213"/>
      <c r="H4563" s="214" t="s">
        <v>44</v>
      </c>
      <c r="I4563" s="216"/>
      <c r="J4563" s="213"/>
      <c r="K4563" s="213"/>
      <c r="L4563" s="217"/>
      <c r="M4563" s="218"/>
      <c r="N4563" s="219"/>
      <c r="O4563" s="219"/>
      <c r="P4563" s="219"/>
      <c r="Q4563" s="219"/>
      <c r="R4563" s="219"/>
      <c r="S4563" s="219"/>
      <c r="T4563" s="220"/>
      <c r="AT4563" s="221" t="s">
        <v>272</v>
      </c>
      <c r="AU4563" s="221" t="s">
        <v>91</v>
      </c>
      <c r="AV4563" s="13" t="s">
        <v>89</v>
      </c>
      <c r="AW4563" s="13" t="s">
        <v>38</v>
      </c>
      <c r="AX4563" s="13" t="s">
        <v>82</v>
      </c>
      <c r="AY4563" s="221" t="s">
        <v>262</v>
      </c>
    </row>
    <row r="4564" spans="1:65" s="15" customFormat="1" ht="10">
      <c r="B4564" s="233"/>
      <c r="C4564" s="234"/>
      <c r="D4564" s="208" t="s">
        <v>272</v>
      </c>
      <c r="E4564" s="235" t="s">
        <v>44</v>
      </c>
      <c r="F4564" s="236" t="s">
        <v>2296</v>
      </c>
      <c r="G4564" s="234"/>
      <c r="H4564" s="237">
        <v>18.210999999999999</v>
      </c>
      <c r="I4564" s="238"/>
      <c r="J4564" s="234"/>
      <c r="K4564" s="234"/>
      <c r="L4564" s="239"/>
      <c r="M4564" s="240"/>
      <c r="N4564" s="241"/>
      <c r="O4564" s="241"/>
      <c r="P4564" s="241"/>
      <c r="Q4564" s="241"/>
      <c r="R4564" s="241"/>
      <c r="S4564" s="241"/>
      <c r="T4564" s="242"/>
      <c r="AT4564" s="243" t="s">
        <v>272</v>
      </c>
      <c r="AU4564" s="243" t="s">
        <v>91</v>
      </c>
      <c r="AV4564" s="15" t="s">
        <v>91</v>
      </c>
      <c r="AW4564" s="15" t="s">
        <v>38</v>
      </c>
      <c r="AX4564" s="15" t="s">
        <v>82</v>
      </c>
      <c r="AY4564" s="243" t="s">
        <v>262</v>
      </c>
    </row>
    <row r="4565" spans="1:65" s="13" customFormat="1" ht="10">
      <c r="B4565" s="212"/>
      <c r="C4565" s="213"/>
      <c r="D4565" s="208" t="s">
        <v>272</v>
      </c>
      <c r="E4565" s="214" t="s">
        <v>44</v>
      </c>
      <c r="F4565" s="215" t="s">
        <v>2268</v>
      </c>
      <c r="G4565" s="213"/>
      <c r="H4565" s="214" t="s">
        <v>44</v>
      </c>
      <c r="I4565" s="216"/>
      <c r="J4565" s="213"/>
      <c r="K4565" s="213"/>
      <c r="L4565" s="217"/>
      <c r="M4565" s="218"/>
      <c r="N4565" s="219"/>
      <c r="O4565" s="219"/>
      <c r="P4565" s="219"/>
      <c r="Q4565" s="219"/>
      <c r="R4565" s="219"/>
      <c r="S4565" s="219"/>
      <c r="T4565" s="220"/>
      <c r="AT4565" s="221" t="s">
        <v>272</v>
      </c>
      <c r="AU4565" s="221" t="s">
        <v>91</v>
      </c>
      <c r="AV4565" s="13" t="s">
        <v>89</v>
      </c>
      <c r="AW4565" s="13" t="s">
        <v>38</v>
      </c>
      <c r="AX4565" s="13" t="s">
        <v>82</v>
      </c>
      <c r="AY4565" s="221" t="s">
        <v>262</v>
      </c>
    </row>
    <row r="4566" spans="1:65" s="15" customFormat="1" ht="10">
      <c r="B4566" s="233"/>
      <c r="C4566" s="234"/>
      <c r="D4566" s="208" t="s">
        <v>272</v>
      </c>
      <c r="E4566" s="235" t="s">
        <v>44</v>
      </c>
      <c r="F4566" s="236" t="s">
        <v>2297</v>
      </c>
      <c r="G4566" s="234"/>
      <c r="H4566" s="237">
        <v>118.191</v>
      </c>
      <c r="I4566" s="238"/>
      <c r="J4566" s="234"/>
      <c r="K4566" s="234"/>
      <c r="L4566" s="239"/>
      <c r="M4566" s="240"/>
      <c r="N4566" s="241"/>
      <c r="O4566" s="241"/>
      <c r="P4566" s="241"/>
      <c r="Q4566" s="241"/>
      <c r="R4566" s="241"/>
      <c r="S4566" s="241"/>
      <c r="T4566" s="242"/>
      <c r="AT4566" s="243" t="s">
        <v>272</v>
      </c>
      <c r="AU4566" s="243" t="s">
        <v>91</v>
      </c>
      <c r="AV4566" s="15" t="s">
        <v>91</v>
      </c>
      <c r="AW4566" s="15" t="s">
        <v>38</v>
      </c>
      <c r="AX4566" s="15" t="s">
        <v>82</v>
      </c>
      <c r="AY4566" s="243" t="s">
        <v>262</v>
      </c>
    </row>
    <row r="4567" spans="1:65" s="16" customFormat="1" ht="10">
      <c r="B4567" s="244"/>
      <c r="C4567" s="245"/>
      <c r="D4567" s="208" t="s">
        <v>272</v>
      </c>
      <c r="E4567" s="246" t="s">
        <v>44</v>
      </c>
      <c r="F4567" s="247" t="s">
        <v>291</v>
      </c>
      <c r="G4567" s="245"/>
      <c r="H4567" s="248">
        <v>317.45400000000006</v>
      </c>
      <c r="I4567" s="249"/>
      <c r="J4567" s="245"/>
      <c r="K4567" s="245"/>
      <c r="L4567" s="250"/>
      <c r="M4567" s="251"/>
      <c r="N4567" s="252"/>
      <c r="O4567" s="252"/>
      <c r="P4567" s="252"/>
      <c r="Q4567" s="252"/>
      <c r="R4567" s="252"/>
      <c r="S4567" s="252"/>
      <c r="T4567" s="253"/>
      <c r="AT4567" s="254" t="s">
        <v>272</v>
      </c>
      <c r="AU4567" s="254" t="s">
        <v>91</v>
      </c>
      <c r="AV4567" s="16" t="s">
        <v>104</v>
      </c>
      <c r="AW4567" s="16" t="s">
        <v>38</v>
      </c>
      <c r="AX4567" s="16" t="s">
        <v>89</v>
      </c>
      <c r="AY4567" s="254" t="s">
        <v>262</v>
      </c>
    </row>
    <row r="4568" spans="1:65" s="2" customFormat="1" ht="21.75" customHeight="1">
      <c r="A4568" s="37"/>
      <c r="B4568" s="38"/>
      <c r="C4568" s="195" t="s">
        <v>2298</v>
      </c>
      <c r="D4568" s="195" t="s">
        <v>264</v>
      </c>
      <c r="E4568" s="196" t="s">
        <v>2299</v>
      </c>
      <c r="F4568" s="197" t="s">
        <v>2300</v>
      </c>
      <c r="G4568" s="198" t="s">
        <v>342</v>
      </c>
      <c r="H4568" s="199">
        <v>295.37200000000001</v>
      </c>
      <c r="I4568" s="200"/>
      <c r="J4568" s="201">
        <f>ROUND(I4568*H4568,2)</f>
        <v>0</v>
      </c>
      <c r="K4568" s="197" t="s">
        <v>268</v>
      </c>
      <c r="L4568" s="42"/>
      <c r="M4568" s="202" t="s">
        <v>44</v>
      </c>
      <c r="N4568" s="203" t="s">
        <v>53</v>
      </c>
      <c r="O4568" s="67"/>
      <c r="P4568" s="204">
        <f>O4568*H4568</f>
        <v>0</v>
      </c>
      <c r="Q4568" s="204">
        <v>6.9999999999999999E-4</v>
      </c>
      <c r="R4568" s="204">
        <f>Q4568*H4568</f>
        <v>0.20676040000000001</v>
      </c>
      <c r="S4568" s="204">
        <v>0</v>
      </c>
      <c r="T4568" s="205">
        <f>S4568*H4568</f>
        <v>0</v>
      </c>
      <c r="U4568" s="37"/>
      <c r="V4568" s="37"/>
      <c r="W4568" s="37"/>
      <c r="X4568" s="37"/>
      <c r="Y4568" s="37"/>
      <c r="Z4568" s="37"/>
      <c r="AA4568" s="37"/>
      <c r="AB4568" s="37"/>
      <c r="AC4568" s="37"/>
      <c r="AD4568" s="37"/>
      <c r="AE4568" s="37"/>
      <c r="AR4568" s="206" t="s">
        <v>442</v>
      </c>
      <c r="AT4568" s="206" t="s">
        <v>264</v>
      </c>
      <c r="AU4568" s="206" t="s">
        <v>91</v>
      </c>
      <c r="AY4568" s="19" t="s">
        <v>262</v>
      </c>
      <c r="BE4568" s="207">
        <f>IF(N4568="základní",J4568,0)</f>
        <v>0</v>
      </c>
      <c r="BF4568" s="207">
        <f>IF(N4568="snížená",J4568,0)</f>
        <v>0</v>
      </c>
      <c r="BG4568" s="207">
        <f>IF(N4568="zákl. přenesená",J4568,0)</f>
        <v>0</v>
      </c>
      <c r="BH4568" s="207">
        <f>IF(N4568="sníž. přenesená",J4568,0)</f>
        <v>0</v>
      </c>
      <c r="BI4568" s="207">
        <f>IF(N4568="nulová",J4568,0)</f>
        <v>0</v>
      </c>
      <c r="BJ4568" s="19" t="s">
        <v>89</v>
      </c>
      <c r="BK4568" s="207">
        <f>ROUND(I4568*H4568,2)</f>
        <v>0</v>
      </c>
      <c r="BL4568" s="19" t="s">
        <v>442</v>
      </c>
      <c r="BM4568" s="206" t="s">
        <v>2301</v>
      </c>
    </row>
    <row r="4569" spans="1:65" s="2" customFormat="1" ht="99">
      <c r="A4569" s="37"/>
      <c r="B4569" s="38"/>
      <c r="C4569" s="39"/>
      <c r="D4569" s="208" t="s">
        <v>270</v>
      </c>
      <c r="E4569" s="39"/>
      <c r="F4569" s="209" t="s">
        <v>2228</v>
      </c>
      <c r="G4569" s="39"/>
      <c r="H4569" s="39"/>
      <c r="I4569" s="118"/>
      <c r="J4569" s="39"/>
      <c r="K4569" s="39"/>
      <c r="L4569" s="42"/>
      <c r="M4569" s="210"/>
      <c r="N4569" s="211"/>
      <c r="O4569" s="67"/>
      <c r="P4569" s="67"/>
      <c r="Q4569" s="67"/>
      <c r="R4569" s="67"/>
      <c r="S4569" s="67"/>
      <c r="T4569" s="68"/>
      <c r="U4569" s="37"/>
      <c r="V4569" s="37"/>
      <c r="W4569" s="37"/>
      <c r="X4569" s="37"/>
      <c r="Y4569" s="37"/>
      <c r="Z4569" s="37"/>
      <c r="AA4569" s="37"/>
      <c r="AB4569" s="37"/>
      <c r="AC4569" s="37"/>
      <c r="AD4569" s="37"/>
      <c r="AE4569" s="37"/>
      <c r="AT4569" s="19" t="s">
        <v>270</v>
      </c>
      <c r="AU4569" s="19" t="s">
        <v>91</v>
      </c>
    </row>
    <row r="4570" spans="1:65" s="2" customFormat="1" ht="18">
      <c r="A4570" s="37"/>
      <c r="B4570" s="38"/>
      <c r="C4570" s="39"/>
      <c r="D4570" s="208" t="s">
        <v>421</v>
      </c>
      <c r="E4570" s="39"/>
      <c r="F4570" s="209" t="s">
        <v>2073</v>
      </c>
      <c r="G4570" s="39"/>
      <c r="H4570" s="39"/>
      <c r="I4570" s="118"/>
      <c r="J4570" s="39"/>
      <c r="K4570" s="39"/>
      <c r="L4570" s="42"/>
      <c r="M4570" s="210"/>
      <c r="N4570" s="211"/>
      <c r="O4570" s="67"/>
      <c r="P4570" s="67"/>
      <c r="Q4570" s="67"/>
      <c r="R4570" s="67"/>
      <c r="S4570" s="67"/>
      <c r="T4570" s="68"/>
      <c r="U4570" s="37"/>
      <c r="V4570" s="37"/>
      <c r="W4570" s="37"/>
      <c r="X4570" s="37"/>
      <c r="Y4570" s="37"/>
      <c r="Z4570" s="37"/>
      <c r="AA4570" s="37"/>
      <c r="AB4570" s="37"/>
      <c r="AC4570" s="37"/>
      <c r="AD4570" s="37"/>
      <c r="AE4570" s="37"/>
      <c r="AT4570" s="19" t="s">
        <v>421</v>
      </c>
      <c r="AU4570" s="19" t="s">
        <v>91</v>
      </c>
    </row>
    <row r="4571" spans="1:65" s="13" customFormat="1" ht="10">
      <c r="B4571" s="212"/>
      <c r="C4571" s="213"/>
      <c r="D4571" s="208" t="s">
        <v>272</v>
      </c>
      <c r="E4571" s="214" t="s">
        <v>44</v>
      </c>
      <c r="F4571" s="215" t="s">
        <v>1123</v>
      </c>
      <c r="G4571" s="213"/>
      <c r="H4571" s="214" t="s">
        <v>44</v>
      </c>
      <c r="I4571" s="216"/>
      <c r="J4571" s="213"/>
      <c r="K4571" s="213"/>
      <c r="L4571" s="217"/>
      <c r="M4571" s="218"/>
      <c r="N4571" s="219"/>
      <c r="O4571" s="219"/>
      <c r="P4571" s="219"/>
      <c r="Q4571" s="219"/>
      <c r="R4571" s="219"/>
      <c r="S4571" s="219"/>
      <c r="T4571" s="220"/>
      <c r="AT4571" s="221" t="s">
        <v>272</v>
      </c>
      <c r="AU4571" s="221" t="s">
        <v>91</v>
      </c>
      <c r="AV4571" s="13" t="s">
        <v>89</v>
      </c>
      <c r="AW4571" s="13" t="s">
        <v>38</v>
      </c>
      <c r="AX4571" s="13" t="s">
        <v>82</v>
      </c>
      <c r="AY4571" s="221" t="s">
        <v>262</v>
      </c>
    </row>
    <row r="4572" spans="1:65" s="13" customFormat="1" ht="10">
      <c r="B4572" s="212"/>
      <c r="C4572" s="213"/>
      <c r="D4572" s="208" t="s">
        <v>272</v>
      </c>
      <c r="E4572" s="214" t="s">
        <v>44</v>
      </c>
      <c r="F4572" s="215" t="s">
        <v>945</v>
      </c>
      <c r="G4572" s="213"/>
      <c r="H4572" s="214" t="s">
        <v>44</v>
      </c>
      <c r="I4572" s="216"/>
      <c r="J4572" s="213"/>
      <c r="K4572" s="213"/>
      <c r="L4572" s="217"/>
      <c r="M4572" s="218"/>
      <c r="N4572" s="219"/>
      <c r="O4572" s="219"/>
      <c r="P4572" s="219"/>
      <c r="Q4572" s="219"/>
      <c r="R4572" s="219"/>
      <c r="S4572" s="219"/>
      <c r="T4572" s="220"/>
      <c r="AT4572" s="221" t="s">
        <v>272</v>
      </c>
      <c r="AU4572" s="221" t="s">
        <v>91</v>
      </c>
      <c r="AV4572" s="13" t="s">
        <v>89</v>
      </c>
      <c r="AW4572" s="13" t="s">
        <v>38</v>
      </c>
      <c r="AX4572" s="13" t="s">
        <v>82</v>
      </c>
      <c r="AY4572" s="221" t="s">
        <v>262</v>
      </c>
    </row>
    <row r="4573" spans="1:65" s="13" customFormat="1" ht="10">
      <c r="B4573" s="212"/>
      <c r="C4573" s="213"/>
      <c r="D4573" s="208" t="s">
        <v>272</v>
      </c>
      <c r="E4573" s="214" t="s">
        <v>44</v>
      </c>
      <c r="F4573" s="215" t="s">
        <v>2197</v>
      </c>
      <c r="G4573" s="213"/>
      <c r="H4573" s="214" t="s">
        <v>44</v>
      </c>
      <c r="I4573" s="216"/>
      <c r="J4573" s="213"/>
      <c r="K4573" s="213"/>
      <c r="L4573" s="217"/>
      <c r="M4573" s="218"/>
      <c r="N4573" s="219"/>
      <c r="O4573" s="219"/>
      <c r="P4573" s="219"/>
      <c r="Q4573" s="219"/>
      <c r="R4573" s="219"/>
      <c r="S4573" s="219"/>
      <c r="T4573" s="220"/>
      <c r="AT4573" s="221" t="s">
        <v>272</v>
      </c>
      <c r="AU4573" s="221" t="s">
        <v>91</v>
      </c>
      <c r="AV4573" s="13" t="s">
        <v>89</v>
      </c>
      <c r="AW4573" s="13" t="s">
        <v>38</v>
      </c>
      <c r="AX4573" s="13" t="s">
        <v>82</v>
      </c>
      <c r="AY4573" s="221" t="s">
        <v>262</v>
      </c>
    </row>
    <row r="4574" spans="1:65" s="13" customFormat="1" ht="10">
      <c r="B4574" s="212"/>
      <c r="C4574" s="213"/>
      <c r="D4574" s="208" t="s">
        <v>272</v>
      </c>
      <c r="E4574" s="214" t="s">
        <v>44</v>
      </c>
      <c r="F4574" s="215" t="s">
        <v>968</v>
      </c>
      <c r="G4574" s="213"/>
      <c r="H4574" s="214" t="s">
        <v>44</v>
      </c>
      <c r="I4574" s="216"/>
      <c r="J4574" s="213"/>
      <c r="K4574" s="213"/>
      <c r="L4574" s="217"/>
      <c r="M4574" s="218"/>
      <c r="N4574" s="219"/>
      <c r="O4574" s="219"/>
      <c r="P4574" s="219"/>
      <c r="Q4574" s="219"/>
      <c r="R4574" s="219"/>
      <c r="S4574" s="219"/>
      <c r="T4574" s="220"/>
      <c r="AT4574" s="221" t="s">
        <v>272</v>
      </c>
      <c r="AU4574" s="221" t="s">
        <v>91</v>
      </c>
      <c r="AV4574" s="13" t="s">
        <v>89</v>
      </c>
      <c r="AW4574" s="13" t="s">
        <v>38</v>
      </c>
      <c r="AX4574" s="13" t="s">
        <v>82</v>
      </c>
      <c r="AY4574" s="221" t="s">
        <v>262</v>
      </c>
    </row>
    <row r="4575" spans="1:65" s="15" customFormat="1" ht="10">
      <c r="B4575" s="233"/>
      <c r="C4575" s="234"/>
      <c r="D4575" s="208" t="s">
        <v>272</v>
      </c>
      <c r="E4575" s="235" t="s">
        <v>44</v>
      </c>
      <c r="F4575" s="236" t="s">
        <v>1135</v>
      </c>
      <c r="G4575" s="234"/>
      <c r="H4575" s="237">
        <v>558.62800000000004</v>
      </c>
      <c r="I4575" s="238"/>
      <c r="J4575" s="234"/>
      <c r="K4575" s="234"/>
      <c r="L4575" s="239"/>
      <c r="M4575" s="240"/>
      <c r="N4575" s="241"/>
      <c r="O4575" s="241"/>
      <c r="P4575" s="241"/>
      <c r="Q4575" s="241"/>
      <c r="R4575" s="241"/>
      <c r="S4575" s="241"/>
      <c r="T4575" s="242"/>
      <c r="AT4575" s="243" t="s">
        <v>272</v>
      </c>
      <c r="AU4575" s="243" t="s">
        <v>91</v>
      </c>
      <c r="AV4575" s="15" t="s">
        <v>91</v>
      </c>
      <c r="AW4575" s="15" t="s">
        <v>38</v>
      </c>
      <c r="AX4575" s="15" t="s">
        <v>82</v>
      </c>
      <c r="AY4575" s="243" t="s">
        <v>262</v>
      </c>
    </row>
    <row r="4576" spans="1:65" s="15" customFormat="1" ht="10">
      <c r="B4576" s="233"/>
      <c r="C4576" s="234"/>
      <c r="D4576" s="208" t="s">
        <v>272</v>
      </c>
      <c r="E4576" s="235" t="s">
        <v>44</v>
      </c>
      <c r="F4576" s="236" t="s">
        <v>1136</v>
      </c>
      <c r="G4576" s="234"/>
      <c r="H4576" s="237">
        <v>-133.875</v>
      </c>
      <c r="I4576" s="238"/>
      <c r="J4576" s="234"/>
      <c r="K4576" s="234"/>
      <c r="L4576" s="239"/>
      <c r="M4576" s="240"/>
      <c r="N4576" s="241"/>
      <c r="O4576" s="241"/>
      <c r="P4576" s="241"/>
      <c r="Q4576" s="241"/>
      <c r="R4576" s="241"/>
      <c r="S4576" s="241"/>
      <c r="T4576" s="242"/>
      <c r="AT4576" s="243" t="s">
        <v>272</v>
      </c>
      <c r="AU4576" s="243" t="s">
        <v>91</v>
      </c>
      <c r="AV4576" s="15" t="s">
        <v>91</v>
      </c>
      <c r="AW4576" s="15" t="s">
        <v>38</v>
      </c>
      <c r="AX4576" s="15" t="s">
        <v>82</v>
      </c>
      <c r="AY4576" s="243" t="s">
        <v>262</v>
      </c>
    </row>
    <row r="4577" spans="1:65" s="15" customFormat="1" ht="10">
      <c r="B4577" s="233"/>
      <c r="C4577" s="234"/>
      <c r="D4577" s="208" t="s">
        <v>272</v>
      </c>
      <c r="E4577" s="235" t="s">
        <v>44</v>
      </c>
      <c r="F4577" s="236" t="s">
        <v>1137</v>
      </c>
      <c r="G4577" s="234"/>
      <c r="H4577" s="237">
        <v>-113.86799999999999</v>
      </c>
      <c r="I4577" s="238"/>
      <c r="J4577" s="234"/>
      <c r="K4577" s="234"/>
      <c r="L4577" s="239"/>
      <c r="M4577" s="240"/>
      <c r="N4577" s="241"/>
      <c r="O4577" s="241"/>
      <c r="P4577" s="241"/>
      <c r="Q4577" s="241"/>
      <c r="R4577" s="241"/>
      <c r="S4577" s="241"/>
      <c r="T4577" s="242"/>
      <c r="AT4577" s="243" t="s">
        <v>272</v>
      </c>
      <c r="AU4577" s="243" t="s">
        <v>91</v>
      </c>
      <c r="AV4577" s="15" t="s">
        <v>91</v>
      </c>
      <c r="AW4577" s="15" t="s">
        <v>38</v>
      </c>
      <c r="AX4577" s="15" t="s">
        <v>82</v>
      </c>
      <c r="AY4577" s="243" t="s">
        <v>262</v>
      </c>
    </row>
    <row r="4578" spans="1:65" s="15" customFormat="1" ht="10">
      <c r="B4578" s="233"/>
      <c r="C4578" s="234"/>
      <c r="D4578" s="208" t="s">
        <v>272</v>
      </c>
      <c r="E4578" s="235" t="s">
        <v>44</v>
      </c>
      <c r="F4578" s="236" t="s">
        <v>1138</v>
      </c>
      <c r="G4578" s="234"/>
      <c r="H4578" s="237">
        <v>-15.513</v>
      </c>
      <c r="I4578" s="238"/>
      <c r="J4578" s="234"/>
      <c r="K4578" s="234"/>
      <c r="L4578" s="239"/>
      <c r="M4578" s="240"/>
      <c r="N4578" s="241"/>
      <c r="O4578" s="241"/>
      <c r="P4578" s="241"/>
      <c r="Q4578" s="241"/>
      <c r="R4578" s="241"/>
      <c r="S4578" s="241"/>
      <c r="T4578" s="242"/>
      <c r="AT4578" s="243" t="s">
        <v>272</v>
      </c>
      <c r="AU4578" s="243" t="s">
        <v>91</v>
      </c>
      <c r="AV4578" s="15" t="s">
        <v>91</v>
      </c>
      <c r="AW4578" s="15" t="s">
        <v>38</v>
      </c>
      <c r="AX4578" s="15" t="s">
        <v>82</v>
      </c>
      <c r="AY4578" s="243" t="s">
        <v>262</v>
      </c>
    </row>
    <row r="4579" spans="1:65" s="16" customFormat="1" ht="10">
      <c r="B4579" s="244"/>
      <c r="C4579" s="245"/>
      <c r="D4579" s="208" t="s">
        <v>272</v>
      </c>
      <c r="E4579" s="246" t="s">
        <v>44</v>
      </c>
      <c r="F4579" s="247" t="s">
        <v>291</v>
      </c>
      <c r="G4579" s="245"/>
      <c r="H4579" s="248">
        <v>295.37200000000007</v>
      </c>
      <c r="I4579" s="249"/>
      <c r="J4579" s="245"/>
      <c r="K4579" s="245"/>
      <c r="L4579" s="250"/>
      <c r="M4579" s="251"/>
      <c r="N4579" s="252"/>
      <c r="O4579" s="252"/>
      <c r="P4579" s="252"/>
      <c r="Q4579" s="252"/>
      <c r="R4579" s="252"/>
      <c r="S4579" s="252"/>
      <c r="T4579" s="253"/>
      <c r="AT4579" s="254" t="s">
        <v>272</v>
      </c>
      <c r="AU4579" s="254" t="s">
        <v>91</v>
      </c>
      <c r="AV4579" s="16" t="s">
        <v>104</v>
      </c>
      <c r="AW4579" s="16" t="s">
        <v>38</v>
      </c>
      <c r="AX4579" s="16" t="s">
        <v>89</v>
      </c>
      <c r="AY4579" s="254" t="s">
        <v>262</v>
      </c>
    </row>
    <row r="4580" spans="1:65" s="2" customFormat="1" ht="21.75" customHeight="1">
      <c r="A4580" s="37"/>
      <c r="B4580" s="38"/>
      <c r="C4580" s="195" t="s">
        <v>2302</v>
      </c>
      <c r="D4580" s="195" t="s">
        <v>264</v>
      </c>
      <c r="E4580" s="196" t="s">
        <v>2299</v>
      </c>
      <c r="F4580" s="197" t="s">
        <v>2300</v>
      </c>
      <c r="G4580" s="198" t="s">
        <v>342</v>
      </c>
      <c r="H4580" s="199">
        <v>317.45400000000001</v>
      </c>
      <c r="I4580" s="200"/>
      <c r="J4580" s="201">
        <f>ROUND(I4580*H4580,2)</f>
        <v>0</v>
      </c>
      <c r="K4580" s="197" t="s">
        <v>268</v>
      </c>
      <c r="L4580" s="42"/>
      <c r="M4580" s="202" t="s">
        <v>44</v>
      </c>
      <c r="N4580" s="203" t="s">
        <v>53</v>
      </c>
      <c r="O4580" s="67"/>
      <c r="P4580" s="204">
        <f>O4580*H4580</f>
        <v>0</v>
      </c>
      <c r="Q4580" s="204">
        <v>6.9999999999999999E-4</v>
      </c>
      <c r="R4580" s="204">
        <f>Q4580*H4580</f>
        <v>0.22221779999999999</v>
      </c>
      <c r="S4580" s="204">
        <v>0</v>
      </c>
      <c r="T4580" s="205">
        <f>S4580*H4580</f>
        <v>0</v>
      </c>
      <c r="U4580" s="37"/>
      <c r="V4580" s="37"/>
      <c r="W4580" s="37"/>
      <c r="X4580" s="37"/>
      <c r="Y4580" s="37"/>
      <c r="Z4580" s="37"/>
      <c r="AA4580" s="37"/>
      <c r="AB4580" s="37"/>
      <c r="AC4580" s="37"/>
      <c r="AD4580" s="37"/>
      <c r="AE4580" s="37"/>
      <c r="AR4580" s="206" t="s">
        <v>442</v>
      </c>
      <c r="AT4580" s="206" t="s">
        <v>264</v>
      </c>
      <c r="AU4580" s="206" t="s">
        <v>91</v>
      </c>
      <c r="AY4580" s="19" t="s">
        <v>262</v>
      </c>
      <c r="BE4580" s="207">
        <f>IF(N4580="základní",J4580,0)</f>
        <v>0</v>
      </c>
      <c r="BF4580" s="207">
        <f>IF(N4580="snížená",J4580,0)</f>
        <v>0</v>
      </c>
      <c r="BG4580" s="207">
        <f>IF(N4580="zákl. přenesená",J4580,0)</f>
        <v>0</v>
      </c>
      <c r="BH4580" s="207">
        <f>IF(N4580="sníž. přenesená",J4580,0)</f>
        <v>0</v>
      </c>
      <c r="BI4580" s="207">
        <f>IF(N4580="nulová",J4580,0)</f>
        <v>0</v>
      </c>
      <c r="BJ4580" s="19" t="s">
        <v>89</v>
      </c>
      <c r="BK4580" s="207">
        <f>ROUND(I4580*H4580,2)</f>
        <v>0</v>
      </c>
      <c r="BL4580" s="19" t="s">
        <v>442</v>
      </c>
      <c r="BM4580" s="206" t="s">
        <v>2303</v>
      </c>
    </row>
    <row r="4581" spans="1:65" s="2" customFormat="1" ht="99">
      <c r="A4581" s="37"/>
      <c r="B4581" s="38"/>
      <c r="C4581" s="39"/>
      <c r="D4581" s="208" t="s">
        <v>270</v>
      </c>
      <c r="E4581" s="39"/>
      <c r="F4581" s="209" t="s">
        <v>2228</v>
      </c>
      <c r="G4581" s="39"/>
      <c r="H4581" s="39"/>
      <c r="I4581" s="118"/>
      <c r="J4581" s="39"/>
      <c r="K4581" s="39"/>
      <c r="L4581" s="42"/>
      <c r="M4581" s="210"/>
      <c r="N4581" s="211"/>
      <c r="O4581" s="67"/>
      <c r="P4581" s="67"/>
      <c r="Q4581" s="67"/>
      <c r="R4581" s="67"/>
      <c r="S4581" s="67"/>
      <c r="T4581" s="68"/>
      <c r="U4581" s="37"/>
      <c r="V4581" s="37"/>
      <c r="W4581" s="37"/>
      <c r="X4581" s="37"/>
      <c r="Y4581" s="37"/>
      <c r="Z4581" s="37"/>
      <c r="AA4581" s="37"/>
      <c r="AB4581" s="37"/>
      <c r="AC4581" s="37"/>
      <c r="AD4581" s="37"/>
      <c r="AE4581" s="37"/>
      <c r="AT4581" s="19" t="s">
        <v>270</v>
      </c>
      <c r="AU4581" s="19" t="s">
        <v>91</v>
      </c>
    </row>
    <row r="4582" spans="1:65" s="13" customFormat="1" ht="10">
      <c r="B4582" s="212"/>
      <c r="C4582" s="213"/>
      <c r="D4582" s="208" t="s">
        <v>272</v>
      </c>
      <c r="E4582" s="214" t="s">
        <v>44</v>
      </c>
      <c r="F4582" s="215" t="s">
        <v>2221</v>
      </c>
      <c r="G4582" s="213"/>
      <c r="H4582" s="214" t="s">
        <v>44</v>
      </c>
      <c r="I4582" s="216"/>
      <c r="J4582" s="213"/>
      <c r="K4582" s="213"/>
      <c r="L4582" s="217"/>
      <c r="M4582" s="218"/>
      <c r="N4582" s="219"/>
      <c r="O4582" s="219"/>
      <c r="P4582" s="219"/>
      <c r="Q4582" s="219"/>
      <c r="R4582" s="219"/>
      <c r="S4582" s="219"/>
      <c r="T4582" s="220"/>
      <c r="AT4582" s="221" t="s">
        <v>272</v>
      </c>
      <c r="AU4582" s="221" t="s">
        <v>91</v>
      </c>
      <c r="AV4582" s="13" t="s">
        <v>89</v>
      </c>
      <c r="AW4582" s="13" t="s">
        <v>38</v>
      </c>
      <c r="AX4582" s="13" t="s">
        <v>82</v>
      </c>
      <c r="AY4582" s="221" t="s">
        <v>262</v>
      </c>
    </row>
    <row r="4583" spans="1:65" s="15" customFormat="1" ht="10">
      <c r="B4583" s="233"/>
      <c r="C4583" s="234"/>
      <c r="D4583" s="208" t="s">
        <v>272</v>
      </c>
      <c r="E4583" s="235" t="s">
        <v>44</v>
      </c>
      <c r="F4583" s="236" t="s">
        <v>2294</v>
      </c>
      <c r="G4583" s="234"/>
      <c r="H4583" s="237">
        <v>37.049999999999997</v>
      </c>
      <c r="I4583" s="238"/>
      <c r="J4583" s="234"/>
      <c r="K4583" s="234"/>
      <c r="L4583" s="239"/>
      <c r="M4583" s="240"/>
      <c r="N4583" s="241"/>
      <c r="O4583" s="241"/>
      <c r="P4583" s="241"/>
      <c r="Q4583" s="241"/>
      <c r="R4583" s="241"/>
      <c r="S4583" s="241"/>
      <c r="T4583" s="242"/>
      <c r="AT4583" s="243" t="s">
        <v>272</v>
      </c>
      <c r="AU4583" s="243" t="s">
        <v>91</v>
      </c>
      <c r="AV4583" s="15" t="s">
        <v>91</v>
      </c>
      <c r="AW4583" s="15" t="s">
        <v>38</v>
      </c>
      <c r="AX4583" s="15" t="s">
        <v>82</v>
      </c>
      <c r="AY4583" s="243" t="s">
        <v>262</v>
      </c>
    </row>
    <row r="4584" spans="1:65" s="13" customFormat="1" ht="10">
      <c r="B4584" s="212"/>
      <c r="C4584" s="213"/>
      <c r="D4584" s="208" t="s">
        <v>272</v>
      </c>
      <c r="E4584" s="214" t="s">
        <v>44</v>
      </c>
      <c r="F4584" s="215" t="s">
        <v>2229</v>
      </c>
      <c r="G4584" s="213"/>
      <c r="H4584" s="214" t="s">
        <v>44</v>
      </c>
      <c r="I4584" s="216"/>
      <c r="J4584" s="213"/>
      <c r="K4584" s="213"/>
      <c r="L4584" s="217"/>
      <c r="M4584" s="218"/>
      <c r="N4584" s="219"/>
      <c r="O4584" s="219"/>
      <c r="P4584" s="219"/>
      <c r="Q4584" s="219"/>
      <c r="R4584" s="219"/>
      <c r="S4584" s="219"/>
      <c r="T4584" s="220"/>
      <c r="AT4584" s="221" t="s">
        <v>272</v>
      </c>
      <c r="AU4584" s="221" t="s">
        <v>91</v>
      </c>
      <c r="AV4584" s="13" t="s">
        <v>89</v>
      </c>
      <c r="AW4584" s="13" t="s">
        <v>38</v>
      </c>
      <c r="AX4584" s="13" t="s">
        <v>82</v>
      </c>
      <c r="AY4584" s="221" t="s">
        <v>262</v>
      </c>
    </row>
    <row r="4585" spans="1:65" s="15" customFormat="1" ht="10">
      <c r="B4585" s="233"/>
      <c r="C4585" s="234"/>
      <c r="D4585" s="208" t="s">
        <v>272</v>
      </c>
      <c r="E4585" s="235" t="s">
        <v>44</v>
      </c>
      <c r="F4585" s="236" t="s">
        <v>2295</v>
      </c>
      <c r="G4585" s="234"/>
      <c r="H4585" s="237">
        <v>144.00200000000001</v>
      </c>
      <c r="I4585" s="238"/>
      <c r="J4585" s="234"/>
      <c r="K4585" s="234"/>
      <c r="L4585" s="239"/>
      <c r="M4585" s="240"/>
      <c r="N4585" s="241"/>
      <c r="O4585" s="241"/>
      <c r="P4585" s="241"/>
      <c r="Q4585" s="241"/>
      <c r="R4585" s="241"/>
      <c r="S4585" s="241"/>
      <c r="T4585" s="242"/>
      <c r="AT4585" s="243" t="s">
        <v>272</v>
      </c>
      <c r="AU4585" s="243" t="s">
        <v>91</v>
      </c>
      <c r="AV4585" s="15" t="s">
        <v>91</v>
      </c>
      <c r="AW4585" s="15" t="s">
        <v>38</v>
      </c>
      <c r="AX4585" s="15" t="s">
        <v>82</v>
      </c>
      <c r="AY4585" s="243" t="s">
        <v>262</v>
      </c>
    </row>
    <row r="4586" spans="1:65" s="13" customFormat="1" ht="10">
      <c r="B4586" s="212"/>
      <c r="C4586" s="213"/>
      <c r="D4586" s="208" t="s">
        <v>272</v>
      </c>
      <c r="E4586" s="214" t="s">
        <v>44</v>
      </c>
      <c r="F4586" s="215" t="s">
        <v>2256</v>
      </c>
      <c r="G4586" s="213"/>
      <c r="H4586" s="214" t="s">
        <v>44</v>
      </c>
      <c r="I4586" s="216"/>
      <c r="J4586" s="213"/>
      <c r="K4586" s="213"/>
      <c r="L4586" s="217"/>
      <c r="M4586" s="218"/>
      <c r="N4586" s="219"/>
      <c r="O4586" s="219"/>
      <c r="P4586" s="219"/>
      <c r="Q4586" s="219"/>
      <c r="R4586" s="219"/>
      <c r="S4586" s="219"/>
      <c r="T4586" s="220"/>
      <c r="AT4586" s="221" t="s">
        <v>272</v>
      </c>
      <c r="AU4586" s="221" t="s">
        <v>91</v>
      </c>
      <c r="AV4586" s="13" t="s">
        <v>89</v>
      </c>
      <c r="AW4586" s="13" t="s">
        <v>38</v>
      </c>
      <c r="AX4586" s="13" t="s">
        <v>82</v>
      </c>
      <c r="AY4586" s="221" t="s">
        <v>262</v>
      </c>
    </row>
    <row r="4587" spans="1:65" s="15" customFormat="1" ht="10">
      <c r="B4587" s="233"/>
      <c r="C4587" s="234"/>
      <c r="D4587" s="208" t="s">
        <v>272</v>
      </c>
      <c r="E4587" s="235" t="s">
        <v>44</v>
      </c>
      <c r="F4587" s="236" t="s">
        <v>2296</v>
      </c>
      <c r="G4587" s="234"/>
      <c r="H4587" s="237">
        <v>18.210999999999999</v>
      </c>
      <c r="I4587" s="238"/>
      <c r="J4587" s="234"/>
      <c r="K4587" s="234"/>
      <c r="L4587" s="239"/>
      <c r="M4587" s="240"/>
      <c r="N4587" s="241"/>
      <c r="O4587" s="241"/>
      <c r="P4587" s="241"/>
      <c r="Q4587" s="241"/>
      <c r="R4587" s="241"/>
      <c r="S4587" s="241"/>
      <c r="T4587" s="242"/>
      <c r="AT4587" s="243" t="s">
        <v>272</v>
      </c>
      <c r="AU4587" s="243" t="s">
        <v>91</v>
      </c>
      <c r="AV4587" s="15" t="s">
        <v>91</v>
      </c>
      <c r="AW4587" s="15" t="s">
        <v>38</v>
      </c>
      <c r="AX4587" s="15" t="s">
        <v>82</v>
      </c>
      <c r="AY4587" s="243" t="s">
        <v>262</v>
      </c>
    </row>
    <row r="4588" spans="1:65" s="13" customFormat="1" ht="10">
      <c r="B4588" s="212"/>
      <c r="C4588" s="213"/>
      <c r="D4588" s="208" t="s">
        <v>272</v>
      </c>
      <c r="E4588" s="214" t="s">
        <v>44</v>
      </c>
      <c r="F4588" s="215" t="s">
        <v>2268</v>
      </c>
      <c r="G4588" s="213"/>
      <c r="H4588" s="214" t="s">
        <v>44</v>
      </c>
      <c r="I4588" s="216"/>
      <c r="J4588" s="213"/>
      <c r="K4588" s="213"/>
      <c r="L4588" s="217"/>
      <c r="M4588" s="218"/>
      <c r="N4588" s="219"/>
      <c r="O4588" s="219"/>
      <c r="P4588" s="219"/>
      <c r="Q4588" s="219"/>
      <c r="R4588" s="219"/>
      <c r="S4588" s="219"/>
      <c r="T4588" s="220"/>
      <c r="AT4588" s="221" t="s">
        <v>272</v>
      </c>
      <c r="AU4588" s="221" t="s">
        <v>91</v>
      </c>
      <c r="AV4588" s="13" t="s">
        <v>89</v>
      </c>
      <c r="AW4588" s="13" t="s">
        <v>38</v>
      </c>
      <c r="AX4588" s="13" t="s">
        <v>82</v>
      </c>
      <c r="AY4588" s="221" t="s">
        <v>262</v>
      </c>
    </row>
    <row r="4589" spans="1:65" s="15" customFormat="1" ht="10">
      <c r="B4589" s="233"/>
      <c r="C4589" s="234"/>
      <c r="D4589" s="208" t="s">
        <v>272</v>
      </c>
      <c r="E4589" s="235" t="s">
        <v>44</v>
      </c>
      <c r="F4589" s="236" t="s">
        <v>2297</v>
      </c>
      <c r="G4589" s="234"/>
      <c r="H4589" s="237">
        <v>118.191</v>
      </c>
      <c r="I4589" s="238"/>
      <c r="J4589" s="234"/>
      <c r="K4589" s="234"/>
      <c r="L4589" s="239"/>
      <c r="M4589" s="240"/>
      <c r="N4589" s="241"/>
      <c r="O4589" s="241"/>
      <c r="P4589" s="241"/>
      <c r="Q4589" s="241"/>
      <c r="R4589" s="241"/>
      <c r="S4589" s="241"/>
      <c r="T4589" s="242"/>
      <c r="AT4589" s="243" t="s">
        <v>272</v>
      </c>
      <c r="AU4589" s="243" t="s">
        <v>91</v>
      </c>
      <c r="AV4589" s="15" t="s">
        <v>91</v>
      </c>
      <c r="AW4589" s="15" t="s">
        <v>38</v>
      </c>
      <c r="AX4589" s="15" t="s">
        <v>82</v>
      </c>
      <c r="AY4589" s="243" t="s">
        <v>262</v>
      </c>
    </row>
    <row r="4590" spans="1:65" s="16" customFormat="1" ht="10">
      <c r="B4590" s="244"/>
      <c r="C4590" s="245"/>
      <c r="D4590" s="208" t="s">
        <v>272</v>
      </c>
      <c r="E4590" s="246" t="s">
        <v>44</v>
      </c>
      <c r="F4590" s="247" t="s">
        <v>291</v>
      </c>
      <c r="G4590" s="245"/>
      <c r="H4590" s="248">
        <v>317.45400000000006</v>
      </c>
      <c r="I4590" s="249"/>
      <c r="J4590" s="245"/>
      <c r="K4590" s="245"/>
      <c r="L4590" s="250"/>
      <c r="M4590" s="251"/>
      <c r="N4590" s="252"/>
      <c r="O4590" s="252"/>
      <c r="P4590" s="252"/>
      <c r="Q4590" s="252"/>
      <c r="R4590" s="252"/>
      <c r="S4590" s="252"/>
      <c r="T4590" s="253"/>
      <c r="AT4590" s="254" t="s">
        <v>272</v>
      </c>
      <c r="AU4590" s="254" t="s">
        <v>91</v>
      </c>
      <c r="AV4590" s="16" t="s">
        <v>104</v>
      </c>
      <c r="AW4590" s="16" t="s">
        <v>38</v>
      </c>
      <c r="AX4590" s="16" t="s">
        <v>89</v>
      </c>
      <c r="AY4590" s="254" t="s">
        <v>262</v>
      </c>
    </row>
    <row r="4591" spans="1:65" s="2" customFormat="1" ht="21.75" customHeight="1">
      <c r="A4591" s="37"/>
      <c r="B4591" s="38"/>
      <c r="C4591" s="195" t="s">
        <v>2304</v>
      </c>
      <c r="D4591" s="195" t="s">
        <v>264</v>
      </c>
      <c r="E4591" s="196" t="s">
        <v>2305</v>
      </c>
      <c r="F4591" s="197" t="s">
        <v>2306</v>
      </c>
      <c r="G4591" s="198" t="s">
        <v>342</v>
      </c>
      <c r="H4591" s="199">
        <v>468.6</v>
      </c>
      <c r="I4591" s="200"/>
      <c r="J4591" s="201">
        <f>ROUND(I4591*H4591,2)</f>
        <v>0</v>
      </c>
      <c r="K4591" s="197" t="s">
        <v>268</v>
      </c>
      <c r="L4591" s="42"/>
      <c r="M4591" s="202" t="s">
        <v>44</v>
      </c>
      <c r="N4591" s="203" t="s">
        <v>53</v>
      </c>
      <c r="O4591" s="67"/>
      <c r="P4591" s="204">
        <f>O4591*H4591</f>
        <v>0</v>
      </c>
      <c r="Q4591" s="204">
        <v>1.2200000000000001E-2</v>
      </c>
      <c r="R4591" s="204">
        <f>Q4591*H4591</f>
        <v>5.7169200000000009</v>
      </c>
      <c r="S4591" s="204">
        <v>0</v>
      </c>
      <c r="T4591" s="205">
        <f>S4591*H4591</f>
        <v>0</v>
      </c>
      <c r="U4591" s="37"/>
      <c r="V4591" s="37"/>
      <c r="W4591" s="37"/>
      <c r="X4591" s="37"/>
      <c r="Y4591" s="37"/>
      <c r="Z4591" s="37"/>
      <c r="AA4591" s="37"/>
      <c r="AB4591" s="37"/>
      <c r="AC4591" s="37"/>
      <c r="AD4591" s="37"/>
      <c r="AE4591" s="37"/>
      <c r="AR4591" s="206" t="s">
        <v>442</v>
      </c>
      <c r="AT4591" s="206" t="s">
        <v>264</v>
      </c>
      <c r="AU4591" s="206" t="s">
        <v>91</v>
      </c>
      <c r="AY4591" s="19" t="s">
        <v>262</v>
      </c>
      <c r="BE4591" s="207">
        <f>IF(N4591="základní",J4591,0)</f>
        <v>0</v>
      </c>
      <c r="BF4591" s="207">
        <f>IF(N4591="snížená",J4591,0)</f>
        <v>0</v>
      </c>
      <c r="BG4591" s="207">
        <f>IF(N4591="zákl. přenesená",J4591,0)</f>
        <v>0</v>
      </c>
      <c r="BH4591" s="207">
        <f>IF(N4591="sníž. přenesená",J4591,0)</f>
        <v>0</v>
      </c>
      <c r="BI4591" s="207">
        <f>IF(N4591="nulová",J4591,0)</f>
        <v>0</v>
      </c>
      <c r="BJ4591" s="19" t="s">
        <v>89</v>
      </c>
      <c r="BK4591" s="207">
        <f>ROUND(I4591*H4591,2)</f>
        <v>0</v>
      </c>
      <c r="BL4591" s="19" t="s">
        <v>442</v>
      </c>
      <c r="BM4591" s="206" t="s">
        <v>2307</v>
      </c>
    </row>
    <row r="4592" spans="1:65" s="2" customFormat="1" ht="81">
      <c r="A4592" s="37"/>
      <c r="B4592" s="38"/>
      <c r="C4592" s="39"/>
      <c r="D4592" s="208" t="s">
        <v>270</v>
      </c>
      <c r="E4592" s="39"/>
      <c r="F4592" s="209" t="s">
        <v>2308</v>
      </c>
      <c r="G4592" s="39"/>
      <c r="H4592" s="39"/>
      <c r="I4592" s="118"/>
      <c r="J4592" s="39"/>
      <c r="K4592" s="39"/>
      <c r="L4592" s="42"/>
      <c r="M4592" s="210"/>
      <c r="N4592" s="211"/>
      <c r="O4592" s="67"/>
      <c r="P4592" s="67"/>
      <c r="Q4592" s="67"/>
      <c r="R4592" s="67"/>
      <c r="S4592" s="67"/>
      <c r="T4592" s="68"/>
      <c r="U4592" s="37"/>
      <c r="V4592" s="37"/>
      <c r="W4592" s="37"/>
      <c r="X4592" s="37"/>
      <c r="Y4592" s="37"/>
      <c r="Z4592" s="37"/>
      <c r="AA4592" s="37"/>
      <c r="AB4592" s="37"/>
      <c r="AC4592" s="37"/>
      <c r="AD4592" s="37"/>
      <c r="AE4592" s="37"/>
      <c r="AT4592" s="19" t="s">
        <v>270</v>
      </c>
      <c r="AU4592" s="19" t="s">
        <v>91</v>
      </c>
    </row>
    <row r="4593" spans="2:51" s="13" customFormat="1" ht="10">
      <c r="B4593" s="212"/>
      <c r="C4593" s="213"/>
      <c r="D4593" s="208" t="s">
        <v>272</v>
      </c>
      <c r="E4593" s="214" t="s">
        <v>44</v>
      </c>
      <c r="F4593" s="215" t="s">
        <v>2309</v>
      </c>
      <c r="G4593" s="213"/>
      <c r="H4593" s="214" t="s">
        <v>44</v>
      </c>
      <c r="I4593" s="216"/>
      <c r="J4593" s="213"/>
      <c r="K4593" s="213"/>
      <c r="L4593" s="217"/>
      <c r="M4593" s="218"/>
      <c r="N4593" s="219"/>
      <c r="O4593" s="219"/>
      <c r="P4593" s="219"/>
      <c r="Q4593" s="219"/>
      <c r="R4593" s="219"/>
      <c r="S4593" s="219"/>
      <c r="T4593" s="220"/>
      <c r="AT4593" s="221" t="s">
        <v>272</v>
      </c>
      <c r="AU4593" s="221" t="s">
        <v>91</v>
      </c>
      <c r="AV4593" s="13" t="s">
        <v>89</v>
      </c>
      <c r="AW4593" s="13" t="s">
        <v>38</v>
      </c>
      <c r="AX4593" s="13" t="s">
        <v>82</v>
      </c>
      <c r="AY4593" s="221" t="s">
        <v>262</v>
      </c>
    </row>
    <row r="4594" spans="2:51" s="13" customFormat="1" ht="10">
      <c r="B4594" s="212"/>
      <c r="C4594" s="213"/>
      <c r="D4594" s="208" t="s">
        <v>272</v>
      </c>
      <c r="E4594" s="214" t="s">
        <v>44</v>
      </c>
      <c r="F4594" s="215" t="s">
        <v>2310</v>
      </c>
      <c r="G4594" s="213"/>
      <c r="H4594" s="214" t="s">
        <v>44</v>
      </c>
      <c r="I4594" s="216"/>
      <c r="J4594" s="213"/>
      <c r="K4594" s="213"/>
      <c r="L4594" s="217"/>
      <c r="M4594" s="218"/>
      <c r="N4594" s="219"/>
      <c r="O4594" s="219"/>
      <c r="P4594" s="219"/>
      <c r="Q4594" s="219"/>
      <c r="R4594" s="219"/>
      <c r="S4594" s="219"/>
      <c r="T4594" s="220"/>
      <c r="AT4594" s="221" t="s">
        <v>272</v>
      </c>
      <c r="AU4594" s="221" t="s">
        <v>91</v>
      </c>
      <c r="AV4594" s="13" t="s">
        <v>89</v>
      </c>
      <c r="AW4594" s="13" t="s">
        <v>38</v>
      </c>
      <c r="AX4594" s="13" t="s">
        <v>82</v>
      </c>
      <c r="AY4594" s="221" t="s">
        <v>262</v>
      </c>
    </row>
    <row r="4595" spans="2:51" s="13" customFormat="1" ht="10">
      <c r="B4595" s="212"/>
      <c r="C4595" s="213"/>
      <c r="D4595" s="208" t="s">
        <v>272</v>
      </c>
      <c r="E4595" s="214" t="s">
        <v>44</v>
      </c>
      <c r="F4595" s="215" t="s">
        <v>755</v>
      </c>
      <c r="G4595" s="213"/>
      <c r="H4595" s="214" t="s">
        <v>44</v>
      </c>
      <c r="I4595" s="216"/>
      <c r="J4595" s="213"/>
      <c r="K4595" s="213"/>
      <c r="L4595" s="217"/>
      <c r="M4595" s="218"/>
      <c r="N4595" s="219"/>
      <c r="O4595" s="219"/>
      <c r="P4595" s="219"/>
      <c r="Q4595" s="219"/>
      <c r="R4595" s="219"/>
      <c r="S4595" s="219"/>
      <c r="T4595" s="220"/>
      <c r="AT4595" s="221" t="s">
        <v>272</v>
      </c>
      <c r="AU4595" s="221" t="s">
        <v>91</v>
      </c>
      <c r="AV4595" s="13" t="s">
        <v>89</v>
      </c>
      <c r="AW4595" s="13" t="s">
        <v>38</v>
      </c>
      <c r="AX4595" s="13" t="s">
        <v>82</v>
      </c>
      <c r="AY4595" s="221" t="s">
        <v>262</v>
      </c>
    </row>
    <row r="4596" spans="2:51" s="15" customFormat="1" ht="10">
      <c r="B4596" s="233"/>
      <c r="C4596" s="234"/>
      <c r="D4596" s="208" t="s">
        <v>272</v>
      </c>
      <c r="E4596" s="235" t="s">
        <v>44</v>
      </c>
      <c r="F4596" s="236" t="s">
        <v>2311</v>
      </c>
      <c r="G4596" s="234"/>
      <c r="H4596" s="237">
        <v>39.5</v>
      </c>
      <c r="I4596" s="238"/>
      <c r="J4596" s="234"/>
      <c r="K4596" s="234"/>
      <c r="L4596" s="239"/>
      <c r="M4596" s="240"/>
      <c r="N4596" s="241"/>
      <c r="O4596" s="241"/>
      <c r="P4596" s="241"/>
      <c r="Q4596" s="241"/>
      <c r="R4596" s="241"/>
      <c r="S4596" s="241"/>
      <c r="T4596" s="242"/>
      <c r="AT4596" s="243" t="s">
        <v>272</v>
      </c>
      <c r="AU4596" s="243" t="s">
        <v>91</v>
      </c>
      <c r="AV4596" s="15" t="s">
        <v>91</v>
      </c>
      <c r="AW4596" s="15" t="s">
        <v>38</v>
      </c>
      <c r="AX4596" s="15" t="s">
        <v>82</v>
      </c>
      <c r="AY4596" s="243" t="s">
        <v>262</v>
      </c>
    </row>
    <row r="4597" spans="2:51" s="13" customFormat="1" ht="10">
      <c r="B4597" s="212"/>
      <c r="C4597" s="213"/>
      <c r="D4597" s="208" t="s">
        <v>272</v>
      </c>
      <c r="E4597" s="214" t="s">
        <v>44</v>
      </c>
      <c r="F4597" s="215" t="s">
        <v>759</v>
      </c>
      <c r="G4597" s="213"/>
      <c r="H4597" s="214" t="s">
        <v>44</v>
      </c>
      <c r="I4597" s="216"/>
      <c r="J4597" s="213"/>
      <c r="K4597" s="213"/>
      <c r="L4597" s="217"/>
      <c r="M4597" s="218"/>
      <c r="N4597" s="219"/>
      <c r="O4597" s="219"/>
      <c r="P4597" s="219"/>
      <c r="Q4597" s="219"/>
      <c r="R4597" s="219"/>
      <c r="S4597" s="219"/>
      <c r="T4597" s="220"/>
      <c r="AT4597" s="221" t="s">
        <v>272</v>
      </c>
      <c r="AU4597" s="221" t="s">
        <v>91</v>
      </c>
      <c r="AV4597" s="13" t="s">
        <v>89</v>
      </c>
      <c r="AW4597" s="13" t="s">
        <v>38</v>
      </c>
      <c r="AX4597" s="13" t="s">
        <v>82</v>
      </c>
      <c r="AY4597" s="221" t="s">
        <v>262</v>
      </c>
    </row>
    <row r="4598" spans="2:51" s="15" customFormat="1" ht="10">
      <c r="B4598" s="233"/>
      <c r="C4598" s="234"/>
      <c r="D4598" s="208" t="s">
        <v>272</v>
      </c>
      <c r="E4598" s="235" t="s">
        <v>44</v>
      </c>
      <c r="F4598" s="236" t="s">
        <v>760</v>
      </c>
      <c r="G4598" s="234"/>
      <c r="H4598" s="237">
        <v>60.1</v>
      </c>
      <c r="I4598" s="238"/>
      <c r="J4598" s="234"/>
      <c r="K4598" s="234"/>
      <c r="L4598" s="239"/>
      <c r="M4598" s="240"/>
      <c r="N4598" s="241"/>
      <c r="O4598" s="241"/>
      <c r="P4598" s="241"/>
      <c r="Q4598" s="241"/>
      <c r="R4598" s="241"/>
      <c r="S4598" s="241"/>
      <c r="T4598" s="242"/>
      <c r="AT4598" s="243" t="s">
        <v>272</v>
      </c>
      <c r="AU4598" s="243" t="s">
        <v>91</v>
      </c>
      <c r="AV4598" s="15" t="s">
        <v>91</v>
      </c>
      <c r="AW4598" s="15" t="s">
        <v>38</v>
      </c>
      <c r="AX4598" s="15" t="s">
        <v>82</v>
      </c>
      <c r="AY4598" s="243" t="s">
        <v>262</v>
      </c>
    </row>
    <row r="4599" spans="2:51" s="13" customFormat="1" ht="10">
      <c r="B4599" s="212"/>
      <c r="C4599" s="213"/>
      <c r="D4599" s="208" t="s">
        <v>272</v>
      </c>
      <c r="E4599" s="214" t="s">
        <v>44</v>
      </c>
      <c r="F4599" s="215" t="s">
        <v>767</v>
      </c>
      <c r="G4599" s="213"/>
      <c r="H4599" s="214" t="s">
        <v>44</v>
      </c>
      <c r="I4599" s="216"/>
      <c r="J4599" s="213"/>
      <c r="K4599" s="213"/>
      <c r="L4599" s="217"/>
      <c r="M4599" s="218"/>
      <c r="N4599" s="219"/>
      <c r="O4599" s="219"/>
      <c r="P4599" s="219"/>
      <c r="Q4599" s="219"/>
      <c r="R4599" s="219"/>
      <c r="S4599" s="219"/>
      <c r="T4599" s="220"/>
      <c r="AT4599" s="221" t="s">
        <v>272</v>
      </c>
      <c r="AU4599" s="221" t="s">
        <v>91</v>
      </c>
      <c r="AV4599" s="13" t="s">
        <v>89</v>
      </c>
      <c r="AW4599" s="13" t="s">
        <v>38</v>
      </c>
      <c r="AX4599" s="13" t="s">
        <v>82</v>
      </c>
      <c r="AY4599" s="221" t="s">
        <v>262</v>
      </c>
    </row>
    <row r="4600" spans="2:51" s="15" customFormat="1" ht="10">
      <c r="B4600" s="233"/>
      <c r="C4600" s="234"/>
      <c r="D4600" s="208" t="s">
        <v>272</v>
      </c>
      <c r="E4600" s="235" t="s">
        <v>44</v>
      </c>
      <c r="F4600" s="236" t="s">
        <v>768</v>
      </c>
      <c r="G4600" s="234"/>
      <c r="H4600" s="237">
        <v>3.8</v>
      </c>
      <c r="I4600" s="238"/>
      <c r="J4600" s="234"/>
      <c r="K4600" s="234"/>
      <c r="L4600" s="239"/>
      <c r="M4600" s="240"/>
      <c r="N4600" s="241"/>
      <c r="O4600" s="241"/>
      <c r="P4600" s="241"/>
      <c r="Q4600" s="241"/>
      <c r="R4600" s="241"/>
      <c r="S4600" s="241"/>
      <c r="T4600" s="242"/>
      <c r="AT4600" s="243" t="s">
        <v>272</v>
      </c>
      <c r="AU4600" s="243" t="s">
        <v>91</v>
      </c>
      <c r="AV4600" s="15" t="s">
        <v>91</v>
      </c>
      <c r="AW4600" s="15" t="s">
        <v>38</v>
      </c>
      <c r="AX4600" s="15" t="s">
        <v>82</v>
      </c>
      <c r="AY4600" s="243" t="s">
        <v>262</v>
      </c>
    </row>
    <row r="4601" spans="2:51" s="13" customFormat="1" ht="10">
      <c r="B4601" s="212"/>
      <c r="C4601" s="213"/>
      <c r="D4601" s="208" t="s">
        <v>272</v>
      </c>
      <c r="E4601" s="214" t="s">
        <v>44</v>
      </c>
      <c r="F4601" s="215" t="s">
        <v>769</v>
      </c>
      <c r="G4601" s="213"/>
      <c r="H4601" s="214" t="s">
        <v>44</v>
      </c>
      <c r="I4601" s="216"/>
      <c r="J4601" s="213"/>
      <c r="K4601" s="213"/>
      <c r="L4601" s="217"/>
      <c r="M4601" s="218"/>
      <c r="N4601" s="219"/>
      <c r="O4601" s="219"/>
      <c r="P4601" s="219"/>
      <c r="Q4601" s="219"/>
      <c r="R4601" s="219"/>
      <c r="S4601" s="219"/>
      <c r="T4601" s="220"/>
      <c r="AT4601" s="221" t="s">
        <v>272</v>
      </c>
      <c r="AU4601" s="221" t="s">
        <v>91</v>
      </c>
      <c r="AV4601" s="13" t="s">
        <v>89</v>
      </c>
      <c r="AW4601" s="13" t="s">
        <v>38</v>
      </c>
      <c r="AX4601" s="13" t="s">
        <v>82</v>
      </c>
      <c r="AY4601" s="221" t="s">
        <v>262</v>
      </c>
    </row>
    <row r="4602" spans="2:51" s="15" customFormat="1" ht="10">
      <c r="B4602" s="233"/>
      <c r="C4602" s="234"/>
      <c r="D4602" s="208" t="s">
        <v>272</v>
      </c>
      <c r="E4602" s="235" t="s">
        <v>44</v>
      </c>
      <c r="F4602" s="236" t="s">
        <v>347</v>
      </c>
      <c r="G4602" s="234"/>
      <c r="H4602" s="237">
        <v>7</v>
      </c>
      <c r="I4602" s="238"/>
      <c r="J4602" s="234"/>
      <c r="K4602" s="234"/>
      <c r="L4602" s="239"/>
      <c r="M4602" s="240"/>
      <c r="N4602" s="241"/>
      <c r="O4602" s="241"/>
      <c r="P4602" s="241"/>
      <c r="Q4602" s="241"/>
      <c r="R4602" s="241"/>
      <c r="S4602" s="241"/>
      <c r="T4602" s="242"/>
      <c r="AT4602" s="243" t="s">
        <v>272</v>
      </c>
      <c r="AU4602" s="243" t="s">
        <v>91</v>
      </c>
      <c r="AV4602" s="15" t="s">
        <v>91</v>
      </c>
      <c r="AW4602" s="15" t="s">
        <v>38</v>
      </c>
      <c r="AX4602" s="15" t="s">
        <v>82</v>
      </c>
      <c r="AY4602" s="243" t="s">
        <v>262</v>
      </c>
    </row>
    <row r="4603" spans="2:51" s="13" customFormat="1" ht="10">
      <c r="B4603" s="212"/>
      <c r="C4603" s="213"/>
      <c r="D4603" s="208" t="s">
        <v>272</v>
      </c>
      <c r="E4603" s="214" t="s">
        <v>44</v>
      </c>
      <c r="F4603" s="215" t="s">
        <v>795</v>
      </c>
      <c r="G4603" s="213"/>
      <c r="H4603" s="214" t="s">
        <v>44</v>
      </c>
      <c r="I4603" s="216"/>
      <c r="J4603" s="213"/>
      <c r="K4603" s="213"/>
      <c r="L4603" s="217"/>
      <c r="M4603" s="218"/>
      <c r="N4603" s="219"/>
      <c r="O4603" s="219"/>
      <c r="P4603" s="219"/>
      <c r="Q4603" s="219"/>
      <c r="R4603" s="219"/>
      <c r="S4603" s="219"/>
      <c r="T4603" s="220"/>
      <c r="AT4603" s="221" t="s">
        <v>272</v>
      </c>
      <c r="AU4603" s="221" t="s">
        <v>91</v>
      </c>
      <c r="AV4603" s="13" t="s">
        <v>89</v>
      </c>
      <c r="AW4603" s="13" t="s">
        <v>38</v>
      </c>
      <c r="AX4603" s="13" t="s">
        <v>82</v>
      </c>
      <c r="AY4603" s="221" t="s">
        <v>262</v>
      </c>
    </row>
    <row r="4604" spans="2:51" s="15" customFormat="1" ht="10">
      <c r="B4604" s="233"/>
      <c r="C4604" s="234"/>
      <c r="D4604" s="208" t="s">
        <v>272</v>
      </c>
      <c r="E4604" s="235" t="s">
        <v>44</v>
      </c>
      <c r="F4604" s="236" t="s">
        <v>796</v>
      </c>
      <c r="G4604" s="234"/>
      <c r="H4604" s="237">
        <v>7.7</v>
      </c>
      <c r="I4604" s="238"/>
      <c r="J4604" s="234"/>
      <c r="K4604" s="234"/>
      <c r="L4604" s="239"/>
      <c r="M4604" s="240"/>
      <c r="N4604" s="241"/>
      <c r="O4604" s="241"/>
      <c r="P4604" s="241"/>
      <c r="Q4604" s="241"/>
      <c r="R4604" s="241"/>
      <c r="S4604" s="241"/>
      <c r="T4604" s="242"/>
      <c r="AT4604" s="243" t="s">
        <v>272</v>
      </c>
      <c r="AU4604" s="243" t="s">
        <v>91</v>
      </c>
      <c r="AV4604" s="15" t="s">
        <v>91</v>
      </c>
      <c r="AW4604" s="15" t="s">
        <v>38</v>
      </c>
      <c r="AX4604" s="15" t="s">
        <v>82</v>
      </c>
      <c r="AY4604" s="243" t="s">
        <v>262</v>
      </c>
    </row>
    <row r="4605" spans="2:51" s="14" customFormat="1" ht="10">
      <c r="B4605" s="222"/>
      <c r="C4605" s="223"/>
      <c r="D4605" s="208" t="s">
        <v>272</v>
      </c>
      <c r="E4605" s="224" t="s">
        <v>44</v>
      </c>
      <c r="F4605" s="225" t="s">
        <v>284</v>
      </c>
      <c r="G4605" s="223"/>
      <c r="H4605" s="226">
        <v>118.1</v>
      </c>
      <c r="I4605" s="227"/>
      <c r="J4605" s="223"/>
      <c r="K4605" s="223"/>
      <c r="L4605" s="228"/>
      <c r="M4605" s="229"/>
      <c r="N4605" s="230"/>
      <c r="O4605" s="230"/>
      <c r="P4605" s="230"/>
      <c r="Q4605" s="230"/>
      <c r="R4605" s="230"/>
      <c r="S4605" s="230"/>
      <c r="T4605" s="231"/>
      <c r="AT4605" s="232" t="s">
        <v>272</v>
      </c>
      <c r="AU4605" s="232" t="s">
        <v>91</v>
      </c>
      <c r="AV4605" s="14" t="s">
        <v>97</v>
      </c>
      <c r="AW4605" s="14" t="s">
        <v>38</v>
      </c>
      <c r="AX4605" s="14" t="s">
        <v>82</v>
      </c>
      <c r="AY4605" s="232" t="s">
        <v>262</v>
      </c>
    </row>
    <row r="4606" spans="2:51" s="13" customFormat="1" ht="10">
      <c r="B4606" s="212"/>
      <c r="C4606" s="213"/>
      <c r="D4606" s="208" t="s">
        <v>272</v>
      </c>
      <c r="E4606" s="214" t="s">
        <v>44</v>
      </c>
      <c r="F4606" s="215" t="s">
        <v>1248</v>
      </c>
      <c r="G4606" s="213"/>
      <c r="H4606" s="214" t="s">
        <v>44</v>
      </c>
      <c r="I4606" s="216"/>
      <c r="J4606" s="213"/>
      <c r="K4606" s="213"/>
      <c r="L4606" s="217"/>
      <c r="M4606" s="218"/>
      <c r="N4606" s="219"/>
      <c r="O4606" s="219"/>
      <c r="P4606" s="219"/>
      <c r="Q4606" s="219"/>
      <c r="R4606" s="219"/>
      <c r="S4606" s="219"/>
      <c r="T4606" s="220"/>
      <c r="AT4606" s="221" t="s">
        <v>272</v>
      </c>
      <c r="AU4606" s="221" t="s">
        <v>91</v>
      </c>
      <c r="AV4606" s="13" t="s">
        <v>89</v>
      </c>
      <c r="AW4606" s="13" t="s">
        <v>38</v>
      </c>
      <c r="AX4606" s="13" t="s">
        <v>82</v>
      </c>
      <c r="AY4606" s="221" t="s">
        <v>262</v>
      </c>
    </row>
    <row r="4607" spans="2:51" s="13" customFormat="1" ht="10">
      <c r="B4607" s="212"/>
      <c r="C4607" s="213"/>
      <c r="D4607" s="208" t="s">
        <v>272</v>
      </c>
      <c r="E4607" s="214" t="s">
        <v>44</v>
      </c>
      <c r="F4607" s="215" t="s">
        <v>799</v>
      </c>
      <c r="G4607" s="213"/>
      <c r="H4607" s="214" t="s">
        <v>44</v>
      </c>
      <c r="I4607" s="216"/>
      <c r="J4607" s="213"/>
      <c r="K4607" s="213"/>
      <c r="L4607" s="217"/>
      <c r="M4607" s="218"/>
      <c r="N4607" s="219"/>
      <c r="O4607" s="219"/>
      <c r="P4607" s="219"/>
      <c r="Q4607" s="219"/>
      <c r="R4607" s="219"/>
      <c r="S4607" s="219"/>
      <c r="T4607" s="220"/>
      <c r="AT4607" s="221" t="s">
        <v>272</v>
      </c>
      <c r="AU4607" s="221" t="s">
        <v>91</v>
      </c>
      <c r="AV4607" s="13" t="s">
        <v>89</v>
      </c>
      <c r="AW4607" s="13" t="s">
        <v>38</v>
      </c>
      <c r="AX4607" s="13" t="s">
        <v>82</v>
      </c>
      <c r="AY4607" s="221" t="s">
        <v>262</v>
      </c>
    </row>
    <row r="4608" spans="2:51" s="15" customFormat="1" ht="10">
      <c r="B4608" s="233"/>
      <c r="C4608" s="234"/>
      <c r="D4608" s="208" t="s">
        <v>272</v>
      </c>
      <c r="E4608" s="235" t="s">
        <v>44</v>
      </c>
      <c r="F4608" s="236" t="s">
        <v>2311</v>
      </c>
      <c r="G4608" s="234"/>
      <c r="H4608" s="237">
        <v>39.5</v>
      </c>
      <c r="I4608" s="238"/>
      <c r="J4608" s="234"/>
      <c r="K4608" s="234"/>
      <c r="L4608" s="239"/>
      <c r="M4608" s="240"/>
      <c r="N4608" s="241"/>
      <c r="O4608" s="241"/>
      <c r="P4608" s="241"/>
      <c r="Q4608" s="241"/>
      <c r="R4608" s="241"/>
      <c r="S4608" s="241"/>
      <c r="T4608" s="242"/>
      <c r="AT4608" s="243" t="s">
        <v>272</v>
      </c>
      <c r="AU4608" s="243" t="s">
        <v>91</v>
      </c>
      <c r="AV4608" s="15" t="s">
        <v>91</v>
      </c>
      <c r="AW4608" s="15" t="s">
        <v>38</v>
      </c>
      <c r="AX4608" s="15" t="s">
        <v>82</v>
      </c>
      <c r="AY4608" s="243" t="s">
        <v>262</v>
      </c>
    </row>
    <row r="4609" spans="2:51" s="13" customFormat="1" ht="10">
      <c r="B4609" s="212"/>
      <c r="C4609" s="213"/>
      <c r="D4609" s="208" t="s">
        <v>272</v>
      </c>
      <c r="E4609" s="214" t="s">
        <v>44</v>
      </c>
      <c r="F4609" s="215" t="s">
        <v>808</v>
      </c>
      <c r="G4609" s="213"/>
      <c r="H4609" s="214" t="s">
        <v>44</v>
      </c>
      <c r="I4609" s="216"/>
      <c r="J4609" s="213"/>
      <c r="K4609" s="213"/>
      <c r="L4609" s="217"/>
      <c r="M4609" s="218"/>
      <c r="N4609" s="219"/>
      <c r="O4609" s="219"/>
      <c r="P4609" s="219"/>
      <c r="Q4609" s="219"/>
      <c r="R4609" s="219"/>
      <c r="S4609" s="219"/>
      <c r="T4609" s="220"/>
      <c r="AT4609" s="221" t="s">
        <v>272</v>
      </c>
      <c r="AU4609" s="221" t="s">
        <v>91</v>
      </c>
      <c r="AV4609" s="13" t="s">
        <v>89</v>
      </c>
      <c r="AW4609" s="13" t="s">
        <v>38</v>
      </c>
      <c r="AX4609" s="13" t="s">
        <v>82</v>
      </c>
      <c r="AY4609" s="221" t="s">
        <v>262</v>
      </c>
    </row>
    <row r="4610" spans="2:51" s="15" customFormat="1" ht="10">
      <c r="B4610" s="233"/>
      <c r="C4610" s="234"/>
      <c r="D4610" s="208" t="s">
        <v>272</v>
      </c>
      <c r="E4610" s="235" t="s">
        <v>44</v>
      </c>
      <c r="F4610" s="236" t="s">
        <v>809</v>
      </c>
      <c r="G4610" s="234"/>
      <c r="H4610" s="237">
        <v>73.400000000000006</v>
      </c>
      <c r="I4610" s="238"/>
      <c r="J4610" s="234"/>
      <c r="K4610" s="234"/>
      <c r="L4610" s="239"/>
      <c r="M4610" s="240"/>
      <c r="N4610" s="241"/>
      <c r="O4610" s="241"/>
      <c r="P4610" s="241"/>
      <c r="Q4610" s="241"/>
      <c r="R4610" s="241"/>
      <c r="S4610" s="241"/>
      <c r="T4610" s="242"/>
      <c r="AT4610" s="243" t="s">
        <v>272</v>
      </c>
      <c r="AU4610" s="243" t="s">
        <v>91</v>
      </c>
      <c r="AV4610" s="15" t="s">
        <v>91</v>
      </c>
      <c r="AW4610" s="15" t="s">
        <v>38</v>
      </c>
      <c r="AX4610" s="15" t="s">
        <v>82</v>
      </c>
      <c r="AY4610" s="243" t="s">
        <v>262</v>
      </c>
    </row>
    <row r="4611" spans="2:51" s="13" customFormat="1" ht="10">
      <c r="B4611" s="212"/>
      <c r="C4611" s="213"/>
      <c r="D4611" s="208" t="s">
        <v>272</v>
      </c>
      <c r="E4611" s="214" t="s">
        <v>44</v>
      </c>
      <c r="F4611" s="215" t="s">
        <v>834</v>
      </c>
      <c r="G4611" s="213"/>
      <c r="H4611" s="214" t="s">
        <v>44</v>
      </c>
      <c r="I4611" s="216"/>
      <c r="J4611" s="213"/>
      <c r="K4611" s="213"/>
      <c r="L4611" s="217"/>
      <c r="M4611" s="218"/>
      <c r="N4611" s="219"/>
      <c r="O4611" s="219"/>
      <c r="P4611" s="219"/>
      <c r="Q4611" s="219"/>
      <c r="R4611" s="219"/>
      <c r="S4611" s="219"/>
      <c r="T4611" s="220"/>
      <c r="AT4611" s="221" t="s">
        <v>272</v>
      </c>
      <c r="AU4611" s="221" t="s">
        <v>91</v>
      </c>
      <c r="AV4611" s="13" t="s">
        <v>89</v>
      </c>
      <c r="AW4611" s="13" t="s">
        <v>38</v>
      </c>
      <c r="AX4611" s="13" t="s">
        <v>82</v>
      </c>
      <c r="AY4611" s="221" t="s">
        <v>262</v>
      </c>
    </row>
    <row r="4612" spans="2:51" s="15" customFormat="1" ht="10">
      <c r="B4612" s="233"/>
      <c r="C4612" s="234"/>
      <c r="D4612" s="208" t="s">
        <v>272</v>
      </c>
      <c r="E4612" s="235" t="s">
        <v>44</v>
      </c>
      <c r="F4612" s="236" t="s">
        <v>768</v>
      </c>
      <c r="G4612" s="234"/>
      <c r="H4612" s="237">
        <v>3.8</v>
      </c>
      <c r="I4612" s="238"/>
      <c r="J4612" s="234"/>
      <c r="K4612" s="234"/>
      <c r="L4612" s="239"/>
      <c r="M4612" s="240"/>
      <c r="N4612" s="241"/>
      <c r="O4612" s="241"/>
      <c r="P4612" s="241"/>
      <c r="Q4612" s="241"/>
      <c r="R4612" s="241"/>
      <c r="S4612" s="241"/>
      <c r="T4612" s="242"/>
      <c r="AT4612" s="243" t="s">
        <v>272</v>
      </c>
      <c r="AU4612" s="243" t="s">
        <v>91</v>
      </c>
      <c r="AV4612" s="15" t="s">
        <v>91</v>
      </c>
      <c r="AW4612" s="15" t="s">
        <v>38</v>
      </c>
      <c r="AX4612" s="15" t="s">
        <v>82</v>
      </c>
      <c r="AY4612" s="243" t="s">
        <v>262</v>
      </c>
    </row>
    <row r="4613" spans="2:51" s="14" customFormat="1" ht="10">
      <c r="B4613" s="222"/>
      <c r="C4613" s="223"/>
      <c r="D4613" s="208" t="s">
        <v>272</v>
      </c>
      <c r="E4613" s="224" t="s">
        <v>44</v>
      </c>
      <c r="F4613" s="225" t="s">
        <v>284</v>
      </c>
      <c r="G4613" s="223"/>
      <c r="H4613" s="226">
        <v>116.7</v>
      </c>
      <c r="I4613" s="227"/>
      <c r="J4613" s="223"/>
      <c r="K4613" s="223"/>
      <c r="L4613" s="228"/>
      <c r="M4613" s="229"/>
      <c r="N4613" s="230"/>
      <c r="O4613" s="230"/>
      <c r="P4613" s="230"/>
      <c r="Q4613" s="230"/>
      <c r="R4613" s="230"/>
      <c r="S4613" s="230"/>
      <c r="T4613" s="231"/>
      <c r="AT4613" s="232" t="s">
        <v>272</v>
      </c>
      <c r="AU4613" s="232" t="s">
        <v>91</v>
      </c>
      <c r="AV4613" s="14" t="s">
        <v>97</v>
      </c>
      <c r="AW4613" s="14" t="s">
        <v>38</v>
      </c>
      <c r="AX4613" s="14" t="s">
        <v>82</v>
      </c>
      <c r="AY4613" s="232" t="s">
        <v>262</v>
      </c>
    </row>
    <row r="4614" spans="2:51" s="13" customFormat="1" ht="10">
      <c r="B4614" s="212"/>
      <c r="C4614" s="213"/>
      <c r="D4614" s="208" t="s">
        <v>272</v>
      </c>
      <c r="E4614" s="214" t="s">
        <v>44</v>
      </c>
      <c r="F4614" s="215" t="s">
        <v>2312</v>
      </c>
      <c r="G4614" s="213"/>
      <c r="H4614" s="214" t="s">
        <v>44</v>
      </c>
      <c r="I4614" s="216"/>
      <c r="J4614" s="213"/>
      <c r="K4614" s="213"/>
      <c r="L4614" s="217"/>
      <c r="M4614" s="218"/>
      <c r="N4614" s="219"/>
      <c r="O4614" s="219"/>
      <c r="P4614" s="219"/>
      <c r="Q4614" s="219"/>
      <c r="R4614" s="219"/>
      <c r="S4614" s="219"/>
      <c r="T4614" s="220"/>
      <c r="AT4614" s="221" t="s">
        <v>272</v>
      </c>
      <c r="AU4614" s="221" t="s">
        <v>91</v>
      </c>
      <c r="AV4614" s="13" t="s">
        <v>89</v>
      </c>
      <c r="AW4614" s="13" t="s">
        <v>38</v>
      </c>
      <c r="AX4614" s="13" t="s">
        <v>82</v>
      </c>
      <c r="AY4614" s="221" t="s">
        <v>262</v>
      </c>
    </row>
    <row r="4615" spans="2:51" s="13" customFormat="1" ht="10">
      <c r="B4615" s="212"/>
      <c r="C4615" s="213"/>
      <c r="D4615" s="208" t="s">
        <v>272</v>
      </c>
      <c r="E4615" s="214" t="s">
        <v>44</v>
      </c>
      <c r="F4615" s="215" t="s">
        <v>844</v>
      </c>
      <c r="G4615" s="213"/>
      <c r="H4615" s="214" t="s">
        <v>44</v>
      </c>
      <c r="I4615" s="216"/>
      <c r="J4615" s="213"/>
      <c r="K4615" s="213"/>
      <c r="L4615" s="217"/>
      <c r="M4615" s="218"/>
      <c r="N4615" s="219"/>
      <c r="O4615" s="219"/>
      <c r="P4615" s="219"/>
      <c r="Q4615" s="219"/>
      <c r="R4615" s="219"/>
      <c r="S4615" s="219"/>
      <c r="T4615" s="220"/>
      <c r="AT4615" s="221" t="s">
        <v>272</v>
      </c>
      <c r="AU4615" s="221" t="s">
        <v>91</v>
      </c>
      <c r="AV4615" s="13" t="s">
        <v>89</v>
      </c>
      <c r="AW4615" s="13" t="s">
        <v>38</v>
      </c>
      <c r="AX4615" s="13" t="s">
        <v>82</v>
      </c>
      <c r="AY4615" s="221" t="s">
        <v>262</v>
      </c>
    </row>
    <row r="4616" spans="2:51" s="15" customFormat="1" ht="10">
      <c r="B4616" s="233"/>
      <c r="C4616" s="234"/>
      <c r="D4616" s="208" t="s">
        <v>272</v>
      </c>
      <c r="E4616" s="235" t="s">
        <v>44</v>
      </c>
      <c r="F4616" s="236" t="s">
        <v>2311</v>
      </c>
      <c r="G4616" s="234"/>
      <c r="H4616" s="237">
        <v>39.5</v>
      </c>
      <c r="I4616" s="238"/>
      <c r="J4616" s="234"/>
      <c r="K4616" s="234"/>
      <c r="L4616" s="239"/>
      <c r="M4616" s="240"/>
      <c r="N4616" s="241"/>
      <c r="O4616" s="241"/>
      <c r="P4616" s="241"/>
      <c r="Q4616" s="241"/>
      <c r="R4616" s="241"/>
      <c r="S4616" s="241"/>
      <c r="T4616" s="242"/>
      <c r="AT4616" s="243" t="s">
        <v>272</v>
      </c>
      <c r="AU4616" s="243" t="s">
        <v>91</v>
      </c>
      <c r="AV4616" s="15" t="s">
        <v>91</v>
      </c>
      <c r="AW4616" s="15" t="s">
        <v>38</v>
      </c>
      <c r="AX4616" s="15" t="s">
        <v>82</v>
      </c>
      <c r="AY4616" s="243" t="s">
        <v>262</v>
      </c>
    </row>
    <row r="4617" spans="2:51" s="13" customFormat="1" ht="10">
      <c r="B4617" s="212"/>
      <c r="C4617" s="213"/>
      <c r="D4617" s="208" t="s">
        <v>272</v>
      </c>
      <c r="E4617" s="214" t="s">
        <v>44</v>
      </c>
      <c r="F4617" s="215" t="s">
        <v>847</v>
      </c>
      <c r="G4617" s="213"/>
      <c r="H4617" s="214" t="s">
        <v>44</v>
      </c>
      <c r="I4617" s="216"/>
      <c r="J4617" s="213"/>
      <c r="K4617" s="213"/>
      <c r="L4617" s="217"/>
      <c r="M4617" s="218"/>
      <c r="N4617" s="219"/>
      <c r="O4617" s="219"/>
      <c r="P4617" s="219"/>
      <c r="Q4617" s="219"/>
      <c r="R4617" s="219"/>
      <c r="S4617" s="219"/>
      <c r="T4617" s="220"/>
      <c r="AT4617" s="221" t="s">
        <v>272</v>
      </c>
      <c r="AU4617" s="221" t="s">
        <v>91</v>
      </c>
      <c r="AV4617" s="13" t="s">
        <v>89</v>
      </c>
      <c r="AW4617" s="13" t="s">
        <v>38</v>
      </c>
      <c r="AX4617" s="13" t="s">
        <v>82</v>
      </c>
      <c r="AY4617" s="221" t="s">
        <v>262</v>
      </c>
    </row>
    <row r="4618" spans="2:51" s="15" customFormat="1" ht="10">
      <c r="B4618" s="233"/>
      <c r="C4618" s="234"/>
      <c r="D4618" s="208" t="s">
        <v>272</v>
      </c>
      <c r="E4618" s="235" t="s">
        <v>44</v>
      </c>
      <c r="F4618" s="236" t="s">
        <v>809</v>
      </c>
      <c r="G4618" s="234"/>
      <c r="H4618" s="237">
        <v>73.400000000000006</v>
      </c>
      <c r="I4618" s="238"/>
      <c r="J4618" s="234"/>
      <c r="K4618" s="234"/>
      <c r="L4618" s="239"/>
      <c r="M4618" s="240"/>
      <c r="N4618" s="241"/>
      <c r="O4618" s="241"/>
      <c r="P4618" s="241"/>
      <c r="Q4618" s="241"/>
      <c r="R4618" s="241"/>
      <c r="S4618" s="241"/>
      <c r="T4618" s="242"/>
      <c r="AT4618" s="243" t="s">
        <v>272</v>
      </c>
      <c r="AU4618" s="243" t="s">
        <v>91</v>
      </c>
      <c r="AV4618" s="15" t="s">
        <v>91</v>
      </c>
      <c r="AW4618" s="15" t="s">
        <v>38</v>
      </c>
      <c r="AX4618" s="15" t="s">
        <v>82</v>
      </c>
      <c r="AY4618" s="243" t="s">
        <v>262</v>
      </c>
    </row>
    <row r="4619" spans="2:51" s="13" customFormat="1" ht="10">
      <c r="B4619" s="212"/>
      <c r="C4619" s="213"/>
      <c r="D4619" s="208" t="s">
        <v>272</v>
      </c>
      <c r="E4619" s="214" t="s">
        <v>44</v>
      </c>
      <c r="F4619" s="215" t="s">
        <v>861</v>
      </c>
      <c r="G4619" s="213"/>
      <c r="H4619" s="214" t="s">
        <v>44</v>
      </c>
      <c r="I4619" s="216"/>
      <c r="J4619" s="213"/>
      <c r="K4619" s="213"/>
      <c r="L4619" s="217"/>
      <c r="M4619" s="218"/>
      <c r="N4619" s="219"/>
      <c r="O4619" s="219"/>
      <c r="P4619" s="219"/>
      <c r="Q4619" s="219"/>
      <c r="R4619" s="219"/>
      <c r="S4619" s="219"/>
      <c r="T4619" s="220"/>
      <c r="AT4619" s="221" t="s">
        <v>272</v>
      </c>
      <c r="AU4619" s="221" t="s">
        <v>91</v>
      </c>
      <c r="AV4619" s="13" t="s">
        <v>89</v>
      </c>
      <c r="AW4619" s="13" t="s">
        <v>38</v>
      </c>
      <c r="AX4619" s="13" t="s">
        <v>82</v>
      </c>
      <c r="AY4619" s="221" t="s">
        <v>262</v>
      </c>
    </row>
    <row r="4620" spans="2:51" s="15" customFormat="1" ht="10">
      <c r="B4620" s="233"/>
      <c r="C4620" s="234"/>
      <c r="D4620" s="208" t="s">
        <v>272</v>
      </c>
      <c r="E4620" s="235" t="s">
        <v>44</v>
      </c>
      <c r="F4620" s="236" t="s">
        <v>768</v>
      </c>
      <c r="G4620" s="234"/>
      <c r="H4620" s="237">
        <v>3.8</v>
      </c>
      <c r="I4620" s="238"/>
      <c r="J4620" s="234"/>
      <c r="K4620" s="234"/>
      <c r="L4620" s="239"/>
      <c r="M4620" s="240"/>
      <c r="N4620" s="241"/>
      <c r="O4620" s="241"/>
      <c r="P4620" s="241"/>
      <c r="Q4620" s="241"/>
      <c r="R4620" s="241"/>
      <c r="S4620" s="241"/>
      <c r="T4620" s="242"/>
      <c r="AT4620" s="243" t="s">
        <v>272</v>
      </c>
      <c r="AU4620" s="243" t="s">
        <v>91</v>
      </c>
      <c r="AV4620" s="15" t="s">
        <v>91</v>
      </c>
      <c r="AW4620" s="15" t="s">
        <v>38</v>
      </c>
      <c r="AX4620" s="15" t="s">
        <v>82</v>
      </c>
      <c r="AY4620" s="243" t="s">
        <v>262</v>
      </c>
    </row>
    <row r="4621" spans="2:51" s="14" customFormat="1" ht="10">
      <c r="B4621" s="222"/>
      <c r="C4621" s="223"/>
      <c r="D4621" s="208" t="s">
        <v>272</v>
      </c>
      <c r="E4621" s="224" t="s">
        <v>44</v>
      </c>
      <c r="F4621" s="225" t="s">
        <v>284</v>
      </c>
      <c r="G4621" s="223"/>
      <c r="H4621" s="226">
        <v>116.7</v>
      </c>
      <c r="I4621" s="227"/>
      <c r="J4621" s="223"/>
      <c r="K4621" s="223"/>
      <c r="L4621" s="228"/>
      <c r="M4621" s="229"/>
      <c r="N4621" s="230"/>
      <c r="O4621" s="230"/>
      <c r="P4621" s="230"/>
      <c r="Q4621" s="230"/>
      <c r="R4621" s="230"/>
      <c r="S4621" s="230"/>
      <c r="T4621" s="231"/>
      <c r="AT4621" s="232" t="s">
        <v>272</v>
      </c>
      <c r="AU4621" s="232" t="s">
        <v>91</v>
      </c>
      <c r="AV4621" s="14" t="s">
        <v>97</v>
      </c>
      <c r="AW4621" s="14" t="s">
        <v>38</v>
      </c>
      <c r="AX4621" s="14" t="s">
        <v>82</v>
      </c>
      <c r="AY4621" s="232" t="s">
        <v>262</v>
      </c>
    </row>
    <row r="4622" spans="2:51" s="13" customFormat="1" ht="10">
      <c r="B4622" s="212"/>
      <c r="C4622" s="213"/>
      <c r="D4622" s="208" t="s">
        <v>272</v>
      </c>
      <c r="E4622" s="214" t="s">
        <v>44</v>
      </c>
      <c r="F4622" s="215" t="s">
        <v>2313</v>
      </c>
      <c r="G4622" s="213"/>
      <c r="H4622" s="214" t="s">
        <v>44</v>
      </c>
      <c r="I4622" s="216"/>
      <c r="J4622" s="213"/>
      <c r="K4622" s="213"/>
      <c r="L4622" s="217"/>
      <c r="M4622" s="218"/>
      <c r="N4622" s="219"/>
      <c r="O4622" s="219"/>
      <c r="P4622" s="219"/>
      <c r="Q4622" s="219"/>
      <c r="R4622" s="219"/>
      <c r="S4622" s="219"/>
      <c r="T4622" s="220"/>
      <c r="AT4622" s="221" t="s">
        <v>272</v>
      </c>
      <c r="AU4622" s="221" t="s">
        <v>91</v>
      </c>
      <c r="AV4622" s="13" t="s">
        <v>89</v>
      </c>
      <c r="AW4622" s="13" t="s">
        <v>38</v>
      </c>
      <c r="AX4622" s="13" t="s">
        <v>82</v>
      </c>
      <c r="AY4622" s="221" t="s">
        <v>262</v>
      </c>
    </row>
    <row r="4623" spans="2:51" s="13" customFormat="1" ht="10">
      <c r="B4623" s="212"/>
      <c r="C4623" s="213"/>
      <c r="D4623" s="208" t="s">
        <v>272</v>
      </c>
      <c r="E4623" s="214" t="s">
        <v>44</v>
      </c>
      <c r="F4623" s="215" t="s">
        <v>868</v>
      </c>
      <c r="G4623" s="213"/>
      <c r="H4623" s="214" t="s">
        <v>44</v>
      </c>
      <c r="I4623" s="216"/>
      <c r="J4623" s="213"/>
      <c r="K4623" s="213"/>
      <c r="L4623" s="217"/>
      <c r="M4623" s="218"/>
      <c r="N4623" s="219"/>
      <c r="O4623" s="219"/>
      <c r="P4623" s="219"/>
      <c r="Q4623" s="219"/>
      <c r="R4623" s="219"/>
      <c r="S4623" s="219"/>
      <c r="T4623" s="220"/>
      <c r="AT4623" s="221" t="s">
        <v>272</v>
      </c>
      <c r="AU4623" s="221" t="s">
        <v>91</v>
      </c>
      <c r="AV4623" s="13" t="s">
        <v>89</v>
      </c>
      <c r="AW4623" s="13" t="s">
        <v>38</v>
      </c>
      <c r="AX4623" s="13" t="s">
        <v>82</v>
      </c>
      <c r="AY4623" s="221" t="s">
        <v>262</v>
      </c>
    </row>
    <row r="4624" spans="2:51" s="15" customFormat="1" ht="10">
      <c r="B4624" s="233"/>
      <c r="C4624" s="234"/>
      <c r="D4624" s="208" t="s">
        <v>272</v>
      </c>
      <c r="E4624" s="235" t="s">
        <v>44</v>
      </c>
      <c r="F4624" s="236" t="s">
        <v>2311</v>
      </c>
      <c r="G4624" s="234"/>
      <c r="H4624" s="237">
        <v>39.5</v>
      </c>
      <c r="I4624" s="238"/>
      <c r="J4624" s="234"/>
      <c r="K4624" s="234"/>
      <c r="L4624" s="239"/>
      <c r="M4624" s="240"/>
      <c r="N4624" s="241"/>
      <c r="O4624" s="241"/>
      <c r="P4624" s="241"/>
      <c r="Q4624" s="241"/>
      <c r="R4624" s="241"/>
      <c r="S4624" s="241"/>
      <c r="T4624" s="242"/>
      <c r="AT4624" s="243" t="s">
        <v>272</v>
      </c>
      <c r="AU4624" s="243" t="s">
        <v>91</v>
      </c>
      <c r="AV4624" s="15" t="s">
        <v>91</v>
      </c>
      <c r="AW4624" s="15" t="s">
        <v>38</v>
      </c>
      <c r="AX4624" s="15" t="s">
        <v>82</v>
      </c>
      <c r="AY4624" s="243" t="s">
        <v>262</v>
      </c>
    </row>
    <row r="4625" spans="1:65" s="13" customFormat="1" ht="10">
      <c r="B4625" s="212"/>
      <c r="C4625" s="213"/>
      <c r="D4625" s="208" t="s">
        <v>272</v>
      </c>
      <c r="E4625" s="214" t="s">
        <v>44</v>
      </c>
      <c r="F4625" s="215" t="s">
        <v>870</v>
      </c>
      <c r="G4625" s="213"/>
      <c r="H4625" s="214" t="s">
        <v>44</v>
      </c>
      <c r="I4625" s="216"/>
      <c r="J4625" s="213"/>
      <c r="K4625" s="213"/>
      <c r="L4625" s="217"/>
      <c r="M4625" s="218"/>
      <c r="N4625" s="219"/>
      <c r="O4625" s="219"/>
      <c r="P4625" s="219"/>
      <c r="Q4625" s="219"/>
      <c r="R4625" s="219"/>
      <c r="S4625" s="219"/>
      <c r="T4625" s="220"/>
      <c r="AT4625" s="221" t="s">
        <v>272</v>
      </c>
      <c r="AU4625" s="221" t="s">
        <v>91</v>
      </c>
      <c r="AV4625" s="13" t="s">
        <v>89</v>
      </c>
      <c r="AW4625" s="13" t="s">
        <v>38</v>
      </c>
      <c r="AX4625" s="13" t="s">
        <v>82</v>
      </c>
      <c r="AY4625" s="221" t="s">
        <v>262</v>
      </c>
    </row>
    <row r="4626" spans="1:65" s="15" customFormat="1" ht="10">
      <c r="B4626" s="233"/>
      <c r="C4626" s="234"/>
      <c r="D4626" s="208" t="s">
        <v>272</v>
      </c>
      <c r="E4626" s="235" t="s">
        <v>44</v>
      </c>
      <c r="F4626" s="236" t="s">
        <v>871</v>
      </c>
      <c r="G4626" s="234"/>
      <c r="H4626" s="237">
        <v>73.8</v>
      </c>
      <c r="I4626" s="238"/>
      <c r="J4626" s="234"/>
      <c r="K4626" s="234"/>
      <c r="L4626" s="239"/>
      <c r="M4626" s="240"/>
      <c r="N4626" s="241"/>
      <c r="O4626" s="241"/>
      <c r="P4626" s="241"/>
      <c r="Q4626" s="241"/>
      <c r="R4626" s="241"/>
      <c r="S4626" s="241"/>
      <c r="T4626" s="242"/>
      <c r="AT4626" s="243" t="s">
        <v>272</v>
      </c>
      <c r="AU4626" s="243" t="s">
        <v>91</v>
      </c>
      <c r="AV4626" s="15" t="s">
        <v>91</v>
      </c>
      <c r="AW4626" s="15" t="s">
        <v>38</v>
      </c>
      <c r="AX4626" s="15" t="s">
        <v>82</v>
      </c>
      <c r="AY4626" s="243" t="s">
        <v>262</v>
      </c>
    </row>
    <row r="4627" spans="1:65" s="13" customFormat="1" ht="10">
      <c r="B4627" s="212"/>
      <c r="C4627" s="213"/>
      <c r="D4627" s="208" t="s">
        <v>272</v>
      </c>
      <c r="E4627" s="214" t="s">
        <v>44</v>
      </c>
      <c r="F4627" s="215" t="s">
        <v>886</v>
      </c>
      <c r="G4627" s="213"/>
      <c r="H4627" s="214" t="s">
        <v>44</v>
      </c>
      <c r="I4627" s="216"/>
      <c r="J4627" s="213"/>
      <c r="K4627" s="213"/>
      <c r="L4627" s="217"/>
      <c r="M4627" s="218"/>
      <c r="N4627" s="219"/>
      <c r="O4627" s="219"/>
      <c r="P4627" s="219"/>
      <c r="Q4627" s="219"/>
      <c r="R4627" s="219"/>
      <c r="S4627" s="219"/>
      <c r="T4627" s="220"/>
      <c r="AT4627" s="221" t="s">
        <v>272</v>
      </c>
      <c r="AU4627" s="221" t="s">
        <v>91</v>
      </c>
      <c r="AV4627" s="13" t="s">
        <v>89</v>
      </c>
      <c r="AW4627" s="13" t="s">
        <v>38</v>
      </c>
      <c r="AX4627" s="13" t="s">
        <v>82</v>
      </c>
      <c r="AY4627" s="221" t="s">
        <v>262</v>
      </c>
    </row>
    <row r="4628" spans="1:65" s="15" customFormat="1" ht="10">
      <c r="B4628" s="233"/>
      <c r="C4628" s="234"/>
      <c r="D4628" s="208" t="s">
        <v>272</v>
      </c>
      <c r="E4628" s="235" t="s">
        <v>44</v>
      </c>
      <c r="F4628" s="236" t="s">
        <v>768</v>
      </c>
      <c r="G4628" s="234"/>
      <c r="H4628" s="237">
        <v>3.8</v>
      </c>
      <c r="I4628" s="238"/>
      <c r="J4628" s="234"/>
      <c r="K4628" s="234"/>
      <c r="L4628" s="239"/>
      <c r="M4628" s="240"/>
      <c r="N4628" s="241"/>
      <c r="O4628" s="241"/>
      <c r="P4628" s="241"/>
      <c r="Q4628" s="241"/>
      <c r="R4628" s="241"/>
      <c r="S4628" s="241"/>
      <c r="T4628" s="242"/>
      <c r="AT4628" s="243" t="s">
        <v>272</v>
      </c>
      <c r="AU4628" s="243" t="s">
        <v>91</v>
      </c>
      <c r="AV4628" s="15" t="s">
        <v>91</v>
      </c>
      <c r="AW4628" s="15" t="s">
        <v>38</v>
      </c>
      <c r="AX4628" s="15" t="s">
        <v>82</v>
      </c>
      <c r="AY4628" s="243" t="s">
        <v>262</v>
      </c>
    </row>
    <row r="4629" spans="1:65" s="14" customFormat="1" ht="10">
      <c r="B4629" s="222"/>
      <c r="C4629" s="223"/>
      <c r="D4629" s="208" t="s">
        <v>272</v>
      </c>
      <c r="E4629" s="224" t="s">
        <v>44</v>
      </c>
      <c r="F4629" s="225" t="s">
        <v>284</v>
      </c>
      <c r="G4629" s="223"/>
      <c r="H4629" s="226">
        <v>117.1</v>
      </c>
      <c r="I4629" s="227"/>
      <c r="J4629" s="223"/>
      <c r="K4629" s="223"/>
      <c r="L4629" s="228"/>
      <c r="M4629" s="229"/>
      <c r="N4629" s="230"/>
      <c r="O4629" s="230"/>
      <c r="P4629" s="230"/>
      <c r="Q4629" s="230"/>
      <c r="R4629" s="230"/>
      <c r="S4629" s="230"/>
      <c r="T4629" s="231"/>
      <c r="AT4629" s="232" t="s">
        <v>272</v>
      </c>
      <c r="AU4629" s="232" t="s">
        <v>91</v>
      </c>
      <c r="AV4629" s="14" t="s">
        <v>97</v>
      </c>
      <c r="AW4629" s="14" t="s">
        <v>38</v>
      </c>
      <c r="AX4629" s="14" t="s">
        <v>82</v>
      </c>
      <c r="AY4629" s="232" t="s">
        <v>262</v>
      </c>
    </row>
    <row r="4630" spans="1:65" s="16" customFormat="1" ht="10">
      <c r="B4630" s="244"/>
      <c r="C4630" s="245"/>
      <c r="D4630" s="208" t="s">
        <v>272</v>
      </c>
      <c r="E4630" s="246" t="s">
        <v>44</v>
      </c>
      <c r="F4630" s="247" t="s">
        <v>291</v>
      </c>
      <c r="G4630" s="245"/>
      <c r="H4630" s="248">
        <v>468.60000000000008</v>
      </c>
      <c r="I4630" s="249"/>
      <c r="J4630" s="245"/>
      <c r="K4630" s="245"/>
      <c r="L4630" s="250"/>
      <c r="M4630" s="251"/>
      <c r="N4630" s="252"/>
      <c r="O4630" s="252"/>
      <c r="P4630" s="252"/>
      <c r="Q4630" s="252"/>
      <c r="R4630" s="252"/>
      <c r="S4630" s="252"/>
      <c r="T4630" s="253"/>
      <c r="AT4630" s="254" t="s">
        <v>272</v>
      </c>
      <c r="AU4630" s="254" t="s">
        <v>91</v>
      </c>
      <c r="AV4630" s="16" t="s">
        <v>104</v>
      </c>
      <c r="AW4630" s="16" t="s">
        <v>38</v>
      </c>
      <c r="AX4630" s="16" t="s">
        <v>89</v>
      </c>
      <c r="AY4630" s="254" t="s">
        <v>262</v>
      </c>
    </row>
    <row r="4631" spans="1:65" s="2" customFormat="1" ht="21.75" customHeight="1">
      <c r="A4631" s="37"/>
      <c r="B4631" s="38"/>
      <c r="C4631" s="195" t="s">
        <v>2314</v>
      </c>
      <c r="D4631" s="195" t="s">
        <v>264</v>
      </c>
      <c r="E4631" s="196" t="s">
        <v>2315</v>
      </c>
      <c r="F4631" s="197" t="s">
        <v>2316</v>
      </c>
      <c r="G4631" s="198" t="s">
        <v>590</v>
      </c>
      <c r="H4631" s="199">
        <v>38.4</v>
      </c>
      <c r="I4631" s="200"/>
      <c r="J4631" s="201">
        <f>ROUND(I4631*H4631,2)</f>
        <v>0</v>
      </c>
      <c r="K4631" s="197" t="s">
        <v>268</v>
      </c>
      <c r="L4631" s="42"/>
      <c r="M4631" s="202" t="s">
        <v>44</v>
      </c>
      <c r="N4631" s="203" t="s">
        <v>53</v>
      </c>
      <c r="O4631" s="67"/>
      <c r="P4631" s="204">
        <f>O4631*H4631</f>
        <v>0</v>
      </c>
      <c r="Q4631" s="204">
        <v>6.6299999999999996E-3</v>
      </c>
      <c r="R4631" s="204">
        <f>Q4631*H4631</f>
        <v>0.25459199999999998</v>
      </c>
      <c r="S4631" s="204">
        <v>0</v>
      </c>
      <c r="T4631" s="205">
        <f>S4631*H4631</f>
        <v>0</v>
      </c>
      <c r="U4631" s="37"/>
      <c r="V4631" s="37"/>
      <c r="W4631" s="37"/>
      <c r="X4631" s="37"/>
      <c r="Y4631" s="37"/>
      <c r="Z4631" s="37"/>
      <c r="AA4631" s="37"/>
      <c r="AB4631" s="37"/>
      <c r="AC4631" s="37"/>
      <c r="AD4631" s="37"/>
      <c r="AE4631" s="37"/>
      <c r="AR4631" s="206" t="s">
        <v>442</v>
      </c>
      <c r="AT4631" s="206" t="s">
        <v>264</v>
      </c>
      <c r="AU4631" s="206" t="s">
        <v>91</v>
      </c>
      <c r="AY4631" s="19" t="s">
        <v>262</v>
      </c>
      <c r="BE4631" s="207">
        <f>IF(N4631="základní",J4631,0)</f>
        <v>0</v>
      </c>
      <c r="BF4631" s="207">
        <f>IF(N4631="snížená",J4631,0)</f>
        <v>0</v>
      </c>
      <c r="BG4631" s="207">
        <f>IF(N4631="zákl. přenesená",J4631,0)</f>
        <v>0</v>
      </c>
      <c r="BH4631" s="207">
        <f>IF(N4631="sníž. přenesená",J4631,0)</f>
        <v>0</v>
      </c>
      <c r="BI4631" s="207">
        <f>IF(N4631="nulová",J4631,0)</f>
        <v>0</v>
      </c>
      <c r="BJ4631" s="19" t="s">
        <v>89</v>
      </c>
      <c r="BK4631" s="207">
        <f>ROUND(I4631*H4631,2)</f>
        <v>0</v>
      </c>
      <c r="BL4631" s="19" t="s">
        <v>442</v>
      </c>
      <c r="BM4631" s="206" t="s">
        <v>2317</v>
      </c>
    </row>
    <row r="4632" spans="1:65" s="2" customFormat="1" ht="81">
      <c r="A4632" s="37"/>
      <c r="B4632" s="38"/>
      <c r="C4632" s="39"/>
      <c r="D4632" s="208" t="s">
        <v>270</v>
      </c>
      <c r="E4632" s="39"/>
      <c r="F4632" s="209" t="s">
        <v>2308</v>
      </c>
      <c r="G4632" s="39"/>
      <c r="H4632" s="39"/>
      <c r="I4632" s="118"/>
      <c r="J4632" s="39"/>
      <c r="K4632" s="39"/>
      <c r="L4632" s="42"/>
      <c r="M4632" s="210"/>
      <c r="N4632" s="211"/>
      <c r="O4632" s="67"/>
      <c r="P4632" s="67"/>
      <c r="Q4632" s="67"/>
      <c r="R4632" s="67"/>
      <c r="S4632" s="67"/>
      <c r="T4632" s="68"/>
      <c r="U4632" s="37"/>
      <c r="V4632" s="37"/>
      <c r="W4632" s="37"/>
      <c r="X4632" s="37"/>
      <c r="Y4632" s="37"/>
      <c r="Z4632" s="37"/>
      <c r="AA4632" s="37"/>
      <c r="AB4632" s="37"/>
      <c r="AC4632" s="37"/>
      <c r="AD4632" s="37"/>
      <c r="AE4632" s="37"/>
      <c r="AT4632" s="19" t="s">
        <v>270</v>
      </c>
      <c r="AU4632" s="19" t="s">
        <v>91</v>
      </c>
    </row>
    <row r="4633" spans="1:65" s="13" customFormat="1" ht="10">
      <c r="B4633" s="212"/>
      <c r="C4633" s="213"/>
      <c r="D4633" s="208" t="s">
        <v>272</v>
      </c>
      <c r="E4633" s="214" t="s">
        <v>44</v>
      </c>
      <c r="F4633" s="215" t="s">
        <v>2309</v>
      </c>
      <c r="G4633" s="213"/>
      <c r="H4633" s="214" t="s">
        <v>44</v>
      </c>
      <c r="I4633" s="216"/>
      <c r="J4633" s="213"/>
      <c r="K4633" s="213"/>
      <c r="L4633" s="217"/>
      <c r="M4633" s="218"/>
      <c r="N4633" s="219"/>
      <c r="O4633" s="219"/>
      <c r="P4633" s="219"/>
      <c r="Q4633" s="219"/>
      <c r="R4633" s="219"/>
      <c r="S4633" s="219"/>
      <c r="T4633" s="220"/>
      <c r="AT4633" s="221" t="s">
        <v>272</v>
      </c>
      <c r="AU4633" s="221" t="s">
        <v>91</v>
      </c>
      <c r="AV4633" s="13" t="s">
        <v>89</v>
      </c>
      <c r="AW4633" s="13" t="s">
        <v>38</v>
      </c>
      <c r="AX4633" s="13" t="s">
        <v>82</v>
      </c>
      <c r="AY4633" s="221" t="s">
        <v>262</v>
      </c>
    </row>
    <row r="4634" spans="1:65" s="13" customFormat="1" ht="10">
      <c r="B4634" s="212"/>
      <c r="C4634" s="213"/>
      <c r="D4634" s="208" t="s">
        <v>272</v>
      </c>
      <c r="E4634" s="214" t="s">
        <v>44</v>
      </c>
      <c r="F4634" s="215" t="s">
        <v>2310</v>
      </c>
      <c r="G4634" s="213"/>
      <c r="H4634" s="214" t="s">
        <v>44</v>
      </c>
      <c r="I4634" s="216"/>
      <c r="J4634" s="213"/>
      <c r="K4634" s="213"/>
      <c r="L4634" s="217"/>
      <c r="M4634" s="218"/>
      <c r="N4634" s="219"/>
      <c r="O4634" s="219"/>
      <c r="P4634" s="219"/>
      <c r="Q4634" s="219"/>
      <c r="R4634" s="219"/>
      <c r="S4634" s="219"/>
      <c r="T4634" s="220"/>
      <c r="AT4634" s="221" t="s">
        <v>272</v>
      </c>
      <c r="AU4634" s="221" t="s">
        <v>91</v>
      </c>
      <c r="AV4634" s="13" t="s">
        <v>89</v>
      </c>
      <c r="AW4634" s="13" t="s">
        <v>38</v>
      </c>
      <c r="AX4634" s="13" t="s">
        <v>82</v>
      </c>
      <c r="AY4634" s="221" t="s">
        <v>262</v>
      </c>
    </row>
    <row r="4635" spans="1:65" s="13" customFormat="1" ht="10">
      <c r="B4635" s="212"/>
      <c r="C4635" s="213"/>
      <c r="D4635" s="208" t="s">
        <v>272</v>
      </c>
      <c r="E4635" s="214" t="s">
        <v>44</v>
      </c>
      <c r="F4635" s="215" t="s">
        <v>755</v>
      </c>
      <c r="G4635" s="213"/>
      <c r="H4635" s="214" t="s">
        <v>44</v>
      </c>
      <c r="I4635" s="216"/>
      <c r="J4635" s="213"/>
      <c r="K4635" s="213"/>
      <c r="L4635" s="217"/>
      <c r="M4635" s="218"/>
      <c r="N4635" s="219"/>
      <c r="O4635" s="219"/>
      <c r="P4635" s="219"/>
      <c r="Q4635" s="219"/>
      <c r="R4635" s="219"/>
      <c r="S4635" s="219"/>
      <c r="T4635" s="220"/>
      <c r="AT4635" s="221" t="s">
        <v>272</v>
      </c>
      <c r="AU4635" s="221" t="s">
        <v>91</v>
      </c>
      <c r="AV4635" s="13" t="s">
        <v>89</v>
      </c>
      <c r="AW4635" s="13" t="s">
        <v>38</v>
      </c>
      <c r="AX4635" s="13" t="s">
        <v>82</v>
      </c>
      <c r="AY4635" s="221" t="s">
        <v>262</v>
      </c>
    </row>
    <row r="4636" spans="1:65" s="15" customFormat="1" ht="10">
      <c r="B4636" s="233"/>
      <c r="C4636" s="234"/>
      <c r="D4636" s="208" t="s">
        <v>272</v>
      </c>
      <c r="E4636" s="235" t="s">
        <v>44</v>
      </c>
      <c r="F4636" s="236" t="s">
        <v>2318</v>
      </c>
      <c r="G4636" s="234"/>
      <c r="H4636" s="237">
        <v>9.6</v>
      </c>
      <c r="I4636" s="238"/>
      <c r="J4636" s="234"/>
      <c r="K4636" s="234"/>
      <c r="L4636" s="239"/>
      <c r="M4636" s="240"/>
      <c r="N4636" s="241"/>
      <c r="O4636" s="241"/>
      <c r="P4636" s="241"/>
      <c r="Q4636" s="241"/>
      <c r="R4636" s="241"/>
      <c r="S4636" s="241"/>
      <c r="T4636" s="242"/>
      <c r="AT4636" s="243" t="s">
        <v>272</v>
      </c>
      <c r="AU4636" s="243" t="s">
        <v>91</v>
      </c>
      <c r="AV4636" s="15" t="s">
        <v>91</v>
      </c>
      <c r="AW4636" s="15" t="s">
        <v>38</v>
      </c>
      <c r="AX4636" s="15" t="s">
        <v>82</v>
      </c>
      <c r="AY4636" s="243" t="s">
        <v>262</v>
      </c>
    </row>
    <row r="4637" spans="1:65" s="14" customFormat="1" ht="10">
      <c r="B4637" s="222"/>
      <c r="C4637" s="223"/>
      <c r="D4637" s="208" t="s">
        <v>272</v>
      </c>
      <c r="E4637" s="224" t="s">
        <v>44</v>
      </c>
      <c r="F4637" s="225" t="s">
        <v>284</v>
      </c>
      <c r="G4637" s="223"/>
      <c r="H4637" s="226">
        <v>9.6</v>
      </c>
      <c r="I4637" s="227"/>
      <c r="J4637" s="223"/>
      <c r="K4637" s="223"/>
      <c r="L4637" s="228"/>
      <c r="M4637" s="229"/>
      <c r="N4637" s="230"/>
      <c r="O4637" s="230"/>
      <c r="P4637" s="230"/>
      <c r="Q4637" s="230"/>
      <c r="R4637" s="230"/>
      <c r="S4637" s="230"/>
      <c r="T4637" s="231"/>
      <c r="AT4637" s="232" t="s">
        <v>272</v>
      </c>
      <c r="AU4637" s="232" t="s">
        <v>91</v>
      </c>
      <c r="AV4637" s="14" t="s">
        <v>97</v>
      </c>
      <c r="AW4637" s="14" t="s">
        <v>38</v>
      </c>
      <c r="AX4637" s="14" t="s">
        <v>82</v>
      </c>
      <c r="AY4637" s="232" t="s">
        <v>262</v>
      </c>
    </row>
    <row r="4638" spans="1:65" s="13" customFormat="1" ht="10">
      <c r="B4638" s="212"/>
      <c r="C4638" s="213"/>
      <c r="D4638" s="208" t="s">
        <v>272</v>
      </c>
      <c r="E4638" s="214" t="s">
        <v>44</v>
      </c>
      <c r="F4638" s="215" t="s">
        <v>1248</v>
      </c>
      <c r="G4638" s="213"/>
      <c r="H4638" s="214" t="s">
        <v>44</v>
      </c>
      <c r="I4638" s="216"/>
      <c r="J4638" s="213"/>
      <c r="K4638" s="213"/>
      <c r="L4638" s="217"/>
      <c r="M4638" s="218"/>
      <c r="N4638" s="219"/>
      <c r="O4638" s="219"/>
      <c r="P4638" s="219"/>
      <c r="Q4638" s="219"/>
      <c r="R4638" s="219"/>
      <c r="S4638" s="219"/>
      <c r="T4638" s="220"/>
      <c r="AT4638" s="221" t="s">
        <v>272</v>
      </c>
      <c r="AU4638" s="221" t="s">
        <v>91</v>
      </c>
      <c r="AV4638" s="13" t="s">
        <v>89</v>
      </c>
      <c r="AW4638" s="13" t="s">
        <v>38</v>
      </c>
      <c r="AX4638" s="13" t="s">
        <v>82</v>
      </c>
      <c r="AY4638" s="221" t="s">
        <v>262</v>
      </c>
    </row>
    <row r="4639" spans="1:65" s="13" customFormat="1" ht="10">
      <c r="B4639" s="212"/>
      <c r="C4639" s="213"/>
      <c r="D4639" s="208" t="s">
        <v>272</v>
      </c>
      <c r="E4639" s="214" t="s">
        <v>44</v>
      </c>
      <c r="F4639" s="215" t="s">
        <v>799</v>
      </c>
      <c r="G4639" s="213"/>
      <c r="H4639" s="214" t="s">
        <v>44</v>
      </c>
      <c r="I4639" s="216"/>
      <c r="J4639" s="213"/>
      <c r="K4639" s="213"/>
      <c r="L4639" s="217"/>
      <c r="M4639" s="218"/>
      <c r="N4639" s="219"/>
      <c r="O4639" s="219"/>
      <c r="P4639" s="219"/>
      <c r="Q4639" s="219"/>
      <c r="R4639" s="219"/>
      <c r="S4639" s="219"/>
      <c r="T4639" s="220"/>
      <c r="AT4639" s="221" t="s">
        <v>272</v>
      </c>
      <c r="AU4639" s="221" t="s">
        <v>91</v>
      </c>
      <c r="AV4639" s="13" t="s">
        <v>89</v>
      </c>
      <c r="AW4639" s="13" t="s">
        <v>38</v>
      </c>
      <c r="AX4639" s="13" t="s">
        <v>82</v>
      </c>
      <c r="AY4639" s="221" t="s">
        <v>262</v>
      </c>
    </row>
    <row r="4640" spans="1:65" s="15" customFormat="1" ht="10">
      <c r="B4640" s="233"/>
      <c r="C4640" s="234"/>
      <c r="D4640" s="208" t="s">
        <v>272</v>
      </c>
      <c r="E4640" s="235" t="s">
        <v>44</v>
      </c>
      <c r="F4640" s="236" t="s">
        <v>2318</v>
      </c>
      <c r="G4640" s="234"/>
      <c r="H4640" s="237">
        <v>9.6</v>
      </c>
      <c r="I4640" s="238"/>
      <c r="J4640" s="234"/>
      <c r="K4640" s="234"/>
      <c r="L4640" s="239"/>
      <c r="M4640" s="240"/>
      <c r="N4640" s="241"/>
      <c r="O4640" s="241"/>
      <c r="P4640" s="241"/>
      <c r="Q4640" s="241"/>
      <c r="R4640" s="241"/>
      <c r="S4640" s="241"/>
      <c r="T4640" s="242"/>
      <c r="AT4640" s="243" t="s">
        <v>272</v>
      </c>
      <c r="AU4640" s="243" t="s">
        <v>91</v>
      </c>
      <c r="AV4640" s="15" t="s">
        <v>91</v>
      </c>
      <c r="AW4640" s="15" t="s">
        <v>38</v>
      </c>
      <c r="AX4640" s="15" t="s">
        <v>82</v>
      </c>
      <c r="AY4640" s="243" t="s">
        <v>262</v>
      </c>
    </row>
    <row r="4641" spans="1:65" s="14" customFormat="1" ht="10">
      <c r="B4641" s="222"/>
      <c r="C4641" s="223"/>
      <c r="D4641" s="208" t="s">
        <v>272</v>
      </c>
      <c r="E4641" s="224" t="s">
        <v>44</v>
      </c>
      <c r="F4641" s="225" t="s">
        <v>284</v>
      </c>
      <c r="G4641" s="223"/>
      <c r="H4641" s="226">
        <v>9.6</v>
      </c>
      <c r="I4641" s="227"/>
      <c r="J4641" s="223"/>
      <c r="K4641" s="223"/>
      <c r="L4641" s="228"/>
      <c r="M4641" s="229"/>
      <c r="N4641" s="230"/>
      <c r="O4641" s="230"/>
      <c r="P4641" s="230"/>
      <c r="Q4641" s="230"/>
      <c r="R4641" s="230"/>
      <c r="S4641" s="230"/>
      <c r="T4641" s="231"/>
      <c r="AT4641" s="232" t="s">
        <v>272</v>
      </c>
      <c r="AU4641" s="232" t="s">
        <v>91</v>
      </c>
      <c r="AV4641" s="14" t="s">
        <v>97</v>
      </c>
      <c r="AW4641" s="14" t="s">
        <v>38</v>
      </c>
      <c r="AX4641" s="14" t="s">
        <v>82</v>
      </c>
      <c r="AY4641" s="232" t="s">
        <v>262</v>
      </c>
    </row>
    <row r="4642" spans="1:65" s="13" customFormat="1" ht="10">
      <c r="B4642" s="212"/>
      <c r="C4642" s="213"/>
      <c r="D4642" s="208" t="s">
        <v>272</v>
      </c>
      <c r="E4642" s="214" t="s">
        <v>44</v>
      </c>
      <c r="F4642" s="215" t="s">
        <v>2312</v>
      </c>
      <c r="G4642" s="213"/>
      <c r="H4642" s="214" t="s">
        <v>44</v>
      </c>
      <c r="I4642" s="216"/>
      <c r="J4642" s="213"/>
      <c r="K4642" s="213"/>
      <c r="L4642" s="217"/>
      <c r="M4642" s="218"/>
      <c r="N4642" s="219"/>
      <c r="O4642" s="219"/>
      <c r="P4642" s="219"/>
      <c r="Q4642" s="219"/>
      <c r="R4642" s="219"/>
      <c r="S4642" s="219"/>
      <c r="T4642" s="220"/>
      <c r="AT4642" s="221" t="s">
        <v>272</v>
      </c>
      <c r="AU4642" s="221" t="s">
        <v>91</v>
      </c>
      <c r="AV4642" s="13" t="s">
        <v>89</v>
      </c>
      <c r="AW4642" s="13" t="s">
        <v>38</v>
      </c>
      <c r="AX4642" s="13" t="s">
        <v>82</v>
      </c>
      <c r="AY4642" s="221" t="s">
        <v>262</v>
      </c>
    </row>
    <row r="4643" spans="1:65" s="13" customFormat="1" ht="10">
      <c r="B4643" s="212"/>
      <c r="C4643" s="213"/>
      <c r="D4643" s="208" t="s">
        <v>272</v>
      </c>
      <c r="E4643" s="214" t="s">
        <v>44</v>
      </c>
      <c r="F4643" s="215" t="s">
        <v>844</v>
      </c>
      <c r="G4643" s="213"/>
      <c r="H4643" s="214" t="s">
        <v>44</v>
      </c>
      <c r="I4643" s="216"/>
      <c r="J4643" s="213"/>
      <c r="K4643" s="213"/>
      <c r="L4643" s="217"/>
      <c r="M4643" s="218"/>
      <c r="N4643" s="219"/>
      <c r="O4643" s="219"/>
      <c r="P4643" s="219"/>
      <c r="Q4643" s="219"/>
      <c r="R4643" s="219"/>
      <c r="S4643" s="219"/>
      <c r="T4643" s="220"/>
      <c r="AT4643" s="221" t="s">
        <v>272</v>
      </c>
      <c r="AU4643" s="221" t="s">
        <v>91</v>
      </c>
      <c r="AV4643" s="13" t="s">
        <v>89</v>
      </c>
      <c r="AW4643" s="13" t="s">
        <v>38</v>
      </c>
      <c r="AX4643" s="13" t="s">
        <v>82</v>
      </c>
      <c r="AY4643" s="221" t="s">
        <v>262</v>
      </c>
    </row>
    <row r="4644" spans="1:65" s="15" customFormat="1" ht="10">
      <c r="B4644" s="233"/>
      <c r="C4644" s="234"/>
      <c r="D4644" s="208" t="s">
        <v>272</v>
      </c>
      <c r="E4644" s="235" t="s">
        <v>44</v>
      </c>
      <c r="F4644" s="236" t="s">
        <v>2318</v>
      </c>
      <c r="G4644" s="234"/>
      <c r="H4644" s="237">
        <v>9.6</v>
      </c>
      <c r="I4644" s="238"/>
      <c r="J4644" s="234"/>
      <c r="K4644" s="234"/>
      <c r="L4644" s="239"/>
      <c r="M4644" s="240"/>
      <c r="N4644" s="241"/>
      <c r="O4644" s="241"/>
      <c r="P4644" s="241"/>
      <c r="Q4644" s="241"/>
      <c r="R4644" s="241"/>
      <c r="S4644" s="241"/>
      <c r="T4644" s="242"/>
      <c r="AT4644" s="243" t="s">
        <v>272</v>
      </c>
      <c r="AU4644" s="243" t="s">
        <v>91</v>
      </c>
      <c r="AV4644" s="15" t="s">
        <v>91</v>
      </c>
      <c r="AW4644" s="15" t="s">
        <v>38</v>
      </c>
      <c r="AX4644" s="15" t="s">
        <v>82</v>
      </c>
      <c r="AY4644" s="243" t="s">
        <v>262</v>
      </c>
    </row>
    <row r="4645" spans="1:65" s="14" customFormat="1" ht="10">
      <c r="B4645" s="222"/>
      <c r="C4645" s="223"/>
      <c r="D4645" s="208" t="s">
        <v>272</v>
      </c>
      <c r="E4645" s="224" t="s">
        <v>44</v>
      </c>
      <c r="F4645" s="225" t="s">
        <v>284</v>
      </c>
      <c r="G4645" s="223"/>
      <c r="H4645" s="226">
        <v>9.6</v>
      </c>
      <c r="I4645" s="227"/>
      <c r="J4645" s="223"/>
      <c r="K4645" s="223"/>
      <c r="L4645" s="228"/>
      <c r="M4645" s="229"/>
      <c r="N4645" s="230"/>
      <c r="O4645" s="230"/>
      <c r="P4645" s="230"/>
      <c r="Q4645" s="230"/>
      <c r="R4645" s="230"/>
      <c r="S4645" s="230"/>
      <c r="T4645" s="231"/>
      <c r="AT4645" s="232" t="s">
        <v>272</v>
      </c>
      <c r="AU4645" s="232" t="s">
        <v>91</v>
      </c>
      <c r="AV4645" s="14" t="s">
        <v>97</v>
      </c>
      <c r="AW4645" s="14" t="s">
        <v>38</v>
      </c>
      <c r="AX4645" s="14" t="s">
        <v>82</v>
      </c>
      <c r="AY4645" s="232" t="s">
        <v>262</v>
      </c>
    </row>
    <row r="4646" spans="1:65" s="13" customFormat="1" ht="10">
      <c r="B4646" s="212"/>
      <c r="C4646" s="213"/>
      <c r="D4646" s="208" t="s">
        <v>272</v>
      </c>
      <c r="E4646" s="214" t="s">
        <v>44</v>
      </c>
      <c r="F4646" s="215" t="s">
        <v>2313</v>
      </c>
      <c r="G4646" s="213"/>
      <c r="H4646" s="214" t="s">
        <v>44</v>
      </c>
      <c r="I4646" s="216"/>
      <c r="J4646" s="213"/>
      <c r="K4646" s="213"/>
      <c r="L4646" s="217"/>
      <c r="M4646" s="218"/>
      <c r="N4646" s="219"/>
      <c r="O4646" s="219"/>
      <c r="P4646" s="219"/>
      <c r="Q4646" s="219"/>
      <c r="R4646" s="219"/>
      <c r="S4646" s="219"/>
      <c r="T4646" s="220"/>
      <c r="AT4646" s="221" t="s">
        <v>272</v>
      </c>
      <c r="AU4646" s="221" t="s">
        <v>91</v>
      </c>
      <c r="AV4646" s="13" t="s">
        <v>89</v>
      </c>
      <c r="AW4646" s="13" t="s">
        <v>38</v>
      </c>
      <c r="AX4646" s="13" t="s">
        <v>82</v>
      </c>
      <c r="AY4646" s="221" t="s">
        <v>262</v>
      </c>
    </row>
    <row r="4647" spans="1:65" s="13" customFormat="1" ht="10">
      <c r="B4647" s="212"/>
      <c r="C4647" s="213"/>
      <c r="D4647" s="208" t="s">
        <v>272</v>
      </c>
      <c r="E4647" s="214" t="s">
        <v>44</v>
      </c>
      <c r="F4647" s="215" t="s">
        <v>868</v>
      </c>
      <c r="G4647" s="213"/>
      <c r="H4647" s="214" t="s">
        <v>44</v>
      </c>
      <c r="I4647" s="216"/>
      <c r="J4647" s="213"/>
      <c r="K4647" s="213"/>
      <c r="L4647" s="217"/>
      <c r="M4647" s="218"/>
      <c r="N4647" s="219"/>
      <c r="O4647" s="219"/>
      <c r="P4647" s="219"/>
      <c r="Q4647" s="219"/>
      <c r="R4647" s="219"/>
      <c r="S4647" s="219"/>
      <c r="T4647" s="220"/>
      <c r="AT4647" s="221" t="s">
        <v>272</v>
      </c>
      <c r="AU4647" s="221" t="s">
        <v>91</v>
      </c>
      <c r="AV4647" s="13" t="s">
        <v>89</v>
      </c>
      <c r="AW4647" s="13" t="s">
        <v>38</v>
      </c>
      <c r="AX4647" s="13" t="s">
        <v>82</v>
      </c>
      <c r="AY4647" s="221" t="s">
        <v>262</v>
      </c>
    </row>
    <row r="4648" spans="1:65" s="15" customFormat="1" ht="10">
      <c r="B4648" s="233"/>
      <c r="C4648" s="234"/>
      <c r="D4648" s="208" t="s">
        <v>272</v>
      </c>
      <c r="E4648" s="235" t="s">
        <v>44</v>
      </c>
      <c r="F4648" s="236" t="s">
        <v>2318</v>
      </c>
      <c r="G4648" s="234"/>
      <c r="H4648" s="237">
        <v>9.6</v>
      </c>
      <c r="I4648" s="238"/>
      <c r="J4648" s="234"/>
      <c r="K4648" s="234"/>
      <c r="L4648" s="239"/>
      <c r="M4648" s="240"/>
      <c r="N4648" s="241"/>
      <c r="O4648" s="241"/>
      <c r="P4648" s="241"/>
      <c r="Q4648" s="241"/>
      <c r="R4648" s="241"/>
      <c r="S4648" s="241"/>
      <c r="T4648" s="242"/>
      <c r="AT4648" s="243" t="s">
        <v>272</v>
      </c>
      <c r="AU4648" s="243" t="s">
        <v>91</v>
      </c>
      <c r="AV4648" s="15" t="s">
        <v>91</v>
      </c>
      <c r="AW4648" s="15" t="s">
        <v>38</v>
      </c>
      <c r="AX4648" s="15" t="s">
        <v>82</v>
      </c>
      <c r="AY4648" s="243" t="s">
        <v>262</v>
      </c>
    </row>
    <row r="4649" spans="1:65" s="14" customFormat="1" ht="10">
      <c r="B4649" s="222"/>
      <c r="C4649" s="223"/>
      <c r="D4649" s="208" t="s">
        <v>272</v>
      </c>
      <c r="E4649" s="224" t="s">
        <v>44</v>
      </c>
      <c r="F4649" s="225" t="s">
        <v>284</v>
      </c>
      <c r="G4649" s="223"/>
      <c r="H4649" s="226">
        <v>9.6</v>
      </c>
      <c r="I4649" s="227"/>
      <c r="J4649" s="223"/>
      <c r="K4649" s="223"/>
      <c r="L4649" s="228"/>
      <c r="M4649" s="229"/>
      <c r="N4649" s="230"/>
      <c r="O4649" s="230"/>
      <c r="P4649" s="230"/>
      <c r="Q4649" s="230"/>
      <c r="R4649" s="230"/>
      <c r="S4649" s="230"/>
      <c r="T4649" s="231"/>
      <c r="AT4649" s="232" t="s">
        <v>272</v>
      </c>
      <c r="AU4649" s="232" t="s">
        <v>91</v>
      </c>
      <c r="AV4649" s="14" t="s">
        <v>97</v>
      </c>
      <c r="AW4649" s="14" t="s">
        <v>38</v>
      </c>
      <c r="AX4649" s="14" t="s">
        <v>82</v>
      </c>
      <c r="AY4649" s="232" t="s">
        <v>262</v>
      </c>
    </row>
    <row r="4650" spans="1:65" s="16" customFormat="1" ht="10">
      <c r="B4650" s="244"/>
      <c r="C4650" s="245"/>
      <c r="D4650" s="208" t="s">
        <v>272</v>
      </c>
      <c r="E4650" s="246" t="s">
        <v>44</v>
      </c>
      <c r="F4650" s="247" t="s">
        <v>291</v>
      </c>
      <c r="G4650" s="245"/>
      <c r="H4650" s="248">
        <v>38.4</v>
      </c>
      <c r="I4650" s="249"/>
      <c r="J4650" s="245"/>
      <c r="K4650" s="245"/>
      <c r="L4650" s="250"/>
      <c r="M4650" s="251"/>
      <c r="N4650" s="252"/>
      <c r="O4650" s="252"/>
      <c r="P4650" s="252"/>
      <c r="Q4650" s="252"/>
      <c r="R4650" s="252"/>
      <c r="S4650" s="252"/>
      <c r="T4650" s="253"/>
      <c r="AT4650" s="254" t="s">
        <v>272</v>
      </c>
      <c r="AU4650" s="254" t="s">
        <v>91</v>
      </c>
      <c r="AV4650" s="16" t="s">
        <v>104</v>
      </c>
      <c r="AW4650" s="16" t="s">
        <v>38</v>
      </c>
      <c r="AX4650" s="16" t="s">
        <v>89</v>
      </c>
      <c r="AY4650" s="254" t="s">
        <v>262</v>
      </c>
    </row>
    <row r="4651" spans="1:65" s="2" customFormat="1" ht="21.75" customHeight="1">
      <c r="A4651" s="37"/>
      <c r="B4651" s="38"/>
      <c r="C4651" s="195" t="s">
        <v>2319</v>
      </c>
      <c r="D4651" s="195" t="s">
        <v>264</v>
      </c>
      <c r="E4651" s="196" t="s">
        <v>2320</v>
      </c>
      <c r="F4651" s="197" t="s">
        <v>2321</v>
      </c>
      <c r="G4651" s="198" t="s">
        <v>590</v>
      </c>
      <c r="H4651" s="199">
        <v>38.4</v>
      </c>
      <c r="I4651" s="200"/>
      <c r="J4651" s="201">
        <f>ROUND(I4651*H4651,2)</f>
        <v>0</v>
      </c>
      <c r="K4651" s="197" t="s">
        <v>268</v>
      </c>
      <c r="L4651" s="42"/>
      <c r="M4651" s="202" t="s">
        <v>44</v>
      </c>
      <c r="N4651" s="203" t="s">
        <v>53</v>
      </c>
      <c r="O4651" s="67"/>
      <c r="P4651" s="204">
        <f>O4651*H4651</f>
        <v>0</v>
      </c>
      <c r="Q4651" s="204">
        <v>1.0000000000000001E-5</v>
      </c>
      <c r="R4651" s="204">
        <f>Q4651*H4651</f>
        <v>3.8400000000000001E-4</v>
      </c>
      <c r="S4651" s="204">
        <v>0</v>
      </c>
      <c r="T4651" s="205">
        <f>S4651*H4651</f>
        <v>0</v>
      </c>
      <c r="U4651" s="37"/>
      <c r="V4651" s="37"/>
      <c r="W4651" s="37"/>
      <c r="X4651" s="37"/>
      <c r="Y4651" s="37"/>
      <c r="Z4651" s="37"/>
      <c r="AA4651" s="37"/>
      <c r="AB4651" s="37"/>
      <c r="AC4651" s="37"/>
      <c r="AD4651" s="37"/>
      <c r="AE4651" s="37"/>
      <c r="AR4651" s="206" t="s">
        <v>442</v>
      </c>
      <c r="AT4651" s="206" t="s">
        <v>264</v>
      </c>
      <c r="AU4651" s="206" t="s">
        <v>91</v>
      </c>
      <c r="AY4651" s="19" t="s">
        <v>262</v>
      </c>
      <c r="BE4651" s="207">
        <f>IF(N4651="základní",J4651,0)</f>
        <v>0</v>
      </c>
      <c r="BF4651" s="207">
        <f>IF(N4651="snížená",J4651,0)</f>
        <v>0</v>
      </c>
      <c r="BG4651" s="207">
        <f>IF(N4651="zákl. přenesená",J4651,0)</f>
        <v>0</v>
      </c>
      <c r="BH4651" s="207">
        <f>IF(N4651="sníž. přenesená",J4651,0)</f>
        <v>0</v>
      </c>
      <c r="BI4651" s="207">
        <f>IF(N4651="nulová",J4651,0)</f>
        <v>0</v>
      </c>
      <c r="BJ4651" s="19" t="s">
        <v>89</v>
      </c>
      <c r="BK4651" s="207">
        <f>ROUND(I4651*H4651,2)</f>
        <v>0</v>
      </c>
      <c r="BL4651" s="19" t="s">
        <v>442</v>
      </c>
      <c r="BM4651" s="206" t="s">
        <v>2322</v>
      </c>
    </row>
    <row r="4652" spans="1:65" s="2" customFormat="1" ht="81">
      <c r="A4652" s="37"/>
      <c r="B4652" s="38"/>
      <c r="C4652" s="39"/>
      <c r="D4652" s="208" t="s">
        <v>270</v>
      </c>
      <c r="E4652" s="39"/>
      <c r="F4652" s="209" t="s">
        <v>2308</v>
      </c>
      <c r="G4652" s="39"/>
      <c r="H4652" s="39"/>
      <c r="I4652" s="118"/>
      <c r="J4652" s="39"/>
      <c r="K4652" s="39"/>
      <c r="L4652" s="42"/>
      <c r="M4652" s="210"/>
      <c r="N4652" s="211"/>
      <c r="O4652" s="67"/>
      <c r="P4652" s="67"/>
      <c r="Q4652" s="67"/>
      <c r="R4652" s="67"/>
      <c r="S4652" s="67"/>
      <c r="T4652" s="68"/>
      <c r="U4652" s="37"/>
      <c r="V4652" s="37"/>
      <c r="W4652" s="37"/>
      <c r="X4652" s="37"/>
      <c r="Y4652" s="37"/>
      <c r="Z4652" s="37"/>
      <c r="AA4652" s="37"/>
      <c r="AB4652" s="37"/>
      <c r="AC4652" s="37"/>
      <c r="AD4652" s="37"/>
      <c r="AE4652" s="37"/>
      <c r="AT4652" s="19" t="s">
        <v>270</v>
      </c>
      <c r="AU4652" s="19" t="s">
        <v>91</v>
      </c>
    </row>
    <row r="4653" spans="1:65" s="13" customFormat="1" ht="10">
      <c r="B4653" s="212"/>
      <c r="C4653" s="213"/>
      <c r="D4653" s="208" t="s">
        <v>272</v>
      </c>
      <c r="E4653" s="214" t="s">
        <v>44</v>
      </c>
      <c r="F4653" s="215" t="s">
        <v>2309</v>
      </c>
      <c r="G4653" s="213"/>
      <c r="H4653" s="214" t="s">
        <v>44</v>
      </c>
      <c r="I4653" s="216"/>
      <c r="J4653" s="213"/>
      <c r="K4653" s="213"/>
      <c r="L4653" s="217"/>
      <c r="M4653" s="218"/>
      <c r="N4653" s="219"/>
      <c r="O4653" s="219"/>
      <c r="P4653" s="219"/>
      <c r="Q4653" s="219"/>
      <c r="R4653" s="219"/>
      <c r="S4653" s="219"/>
      <c r="T4653" s="220"/>
      <c r="AT4653" s="221" t="s">
        <v>272</v>
      </c>
      <c r="AU4653" s="221" t="s">
        <v>91</v>
      </c>
      <c r="AV4653" s="13" t="s">
        <v>89</v>
      </c>
      <c r="AW4653" s="13" t="s">
        <v>38</v>
      </c>
      <c r="AX4653" s="13" t="s">
        <v>82</v>
      </c>
      <c r="AY4653" s="221" t="s">
        <v>262</v>
      </c>
    </row>
    <row r="4654" spans="1:65" s="13" customFormat="1" ht="10">
      <c r="B4654" s="212"/>
      <c r="C4654" s="213"/>
      <c r="D4654" s="208" t="s">
        <v>272</v>
      </c>
      <c r="E4654" s="214" t="s">
        <v>44</v>
      </c>
      <c r="F4654" s="215" t="s">
        <v>2310</v>
      </c>
      <c r="G4654" s="213"/>
      <c r="H4654" s="214" t="s">
        <v>44</v>
      </c>
      <c r="I4654" s="216"/>
      <c r="J4654" s="213"/>
      <c r="K4654" s="213"/>
      <c r="L4654" s="217"/>
      <c r="M4654" s="218"/>
      <c r="N4654" s="219"/>
      <c r="O4654" s="219"/>
      <c r="P4654" s="219"/>
      <c r="Q4654" s="219"/>
      <c r="R4654" s="219"/>
      <c r="S4654" s="219"/>
      <c r="T4654" s="220"/>
      <c r="AT4654" s="221" t="s">
        <v>272</v>
      </c>
      <c r="AU4654" s="221" t="s">
        <v>91</v>
      </c>
      <c r="AV4654" s="13" t="s">
        <v>89</v>
      </c>
      <c r="AW4654" s="13" t="s">
        <v>38</v>
      </c>
      <c r="AX4654" s="13" t="s">
        <v>82</v>
      </c>
      <c r="AY4654" s="221" t="s">
        <v>262</v>
      </c>
    </row>
    <row r="4655" spans="1:65" s="13" customFormat="1" ht="10">
      <c r="B4655" s="212"/>
      <c r="C4655" s="213"/>
      <c r="D4655" s="208" t="s">
        <v>272</v>
      </c>
      <c r="E4655" s="214" t="s">
        <v>44</v>
      </c>
      <c r="F4655" s="215" t="s">
        <v>755</v>
      </c>
      <c r="G4655" s="213"/>
      <c r="H4655" s="214" t="s">
        <v>44</v>
      </c>
      <c r="I4655" s="216"/>
      <c r="J4655" s="213"/>
      <c r="K4655" s="213"/>
      <c r="L4655" s="217"/>
      <c r="M4655" s="218"/>
      <c r="N4655" s="219"/>
      <c r="O4655" s="219"/>
      <c r="P4655" s="219"/>
      <c r="Q4655" s="219"/>
      <c r="R4655" s="219"/>
      <c r="S4655" s="219"/>
      <c r="T4655" s="220"/>
      <c r="AT4655" s="221" t="s">
        <v>272</v>
      </c>
      <c r="AU4655" s="221" t="s">
        <v>91</v>
      </c>
      <c r="AV4655" s="13" t="s">
        <v>89</v>
      </c>
      <c r="AW4655" s="13" t="s">
        <v>38</v>
      </c>
      <c r="AX4655" s="13" t="s">
        <v>82</v>
      </c>
      <c r="AY4655" s="221" t="s">
        <v>262</v>
      </c>
    </row>
    <row r="4656" spans="1:65" s="15" customFormat="1" ht="10">
      <c r="B4656" s="233"/>
      <c r="C4656" s="234"/>
      <c r="D4656" s="208" t="s">
        <v>272</v>
      </c>
      <c r="E4656" s="235" t="s">
        <v>44</v>
      </c>
      <c r="F4656" s="236" t="s">
        <v>2318</v>
      </c>
      <c r="G4656" s="234"/>
      <c r="H4656" s="237">
        <v>9.6</v>
      </c>
      <c r="I4656" s="238"/>
      <c r="J4656" s="234"/>
      <c r="K4656" s="234"/>
      <c r="L4656" s="239"/>
      <c r="M4656" s="240"/>
      <c r="N4656" s="241"/>
      <c r="O4656" s="241"/>
      <c r="P4656" s="241"/>
      <c r="Q4656" s="241"/>
      <c r="R4656" s="241"/>
      <c r="S4656" s="241"/>
      <c r="T4656" s="242"/>
      <c r="AT4656" s="243" t="s">
        <v>272</v>
      </c>
      <c r="AU4656" s="243" t="s">
        <v>91</v>
      </c>
      <c r="AV4656" s="15" t="s">
        <v>91</v>
      </c>
      <c r="AW4656" s="15" t="s">
        <v>38</v>
      </c>
      <c r="AX4656" s="15" t="s">
        <v>82</v>
      </c>
      <c r="AY4656" s="243" t="s">
        <v>262</v>
      </c>
    </row>
    <row r="4657" spans="1:65" s="14" customFormat="1" ht="10">
      <c r="B4657" s="222"/>
      <c r="C4657" s="223"/>
      <c r="D4657" s="208" t="s">
        <v>272</v>
      </c>
      <c r="E4657" s="224" t="s">
        <v>44</v>
      </c>
      <c r="F4657" s="225" t="s">
        <v>284</v>
      </c>
      <c r="G4657" s="223"/>
      <c r="H4657" s="226">
        <v>9.6</v>
      </c>
      <c r="I4657" s="227"/>
      <c r="J4657" s="223"/>
      <c r="K4657" s="223"/>
      <c r="L4657" s="228"/>
      <c r="M4657" s="229"/>
      <c r="N4657" s="230"/>
      <c r="O4657" s="230"/>
      <c r="P4657" s="230"/>
      <c r="Q4657" s="230"/>
      <c r="R4657" s="230"/>
      <c r="S4657" s="230"/>
      <c r="T4657" s="231"/>
      <c r="AT4657" s="232" t="s">
        <v>272</v>
      </c>
      <c r="AU4657" s="232" t="s">
        <v>91</v>
      </c>
      <c r="AV4657" s="14" t="s">
        <v>97</v>
      </c>
      <c r="AW4657" s="14" t="s">
        <v>38</v>
      </c>
      <c r="AX4657" s="14" t="s">
        <v>82</v>
      </c>
      <c r="AY4657" s="232" t="s">
        <v>262</v>
      </c>
    </row>
    <row r="4658" spans="1:65" s="13" customFormat="1" ht="10">
      <c r="B4658" s="212"/>
      <c r="C4658" s="213"/>
      <c r="D4658" s="208" t="s">
        <v>272</v>
      </c>
      <c r="E4658" s="214" t="s">
        <v>44</v>
      </c>
      <c r="F4658" s="215" t="s">
        <v>1248</v>
      </c>
      <c r="G4658" s="213"/>
      <c r="H4658" s="214" t="s">
        <v>44</v>
      </c>
      <c r="I4658" s="216"/>
      <c r="J4658" s="213"/>
      <c r="K4658" s="213"/>
      <c r="L4658" s="217"/>
      <c r="M4658" s="218"/>
      <c r="N4658" s="219"/>
      <c r="O4658" s="219"/>
      <c r="P4658" s="219"/>
      <c r="Q4658" s="219"/>
      <c r="R4658" s="219"/>
      <c r="S4658" s="219"/>
      <c r="T4658" s="220"/>
      <c r="AT4658" s="221" t="s">
        <v>272</v>
      </c>
      <c r="AU4658" s="221" t="s">
        <v>91</v>
      </c>
      <c r="AV4658" s="13" t="s">
        <v>89</v>
      </c>
      <c r="AW4658" s="13" t="s">
        <v>38</v>
      </c>
      <c r="AX4658" s="13" t="s">
        <v>82</v>
      </c>
      <c r="AY4658" s="221" t="s">
        <v>262</v>
      </c>
    </row>
    <row r="4659" spans="1:65" s="13" customFormat="1" ht="10">
      <c r="B4659" s="212"/>
      <c r="C4659" s="213"/>
      <c r="D4659" s="208" t="s">
        <v>272</v>
      </c>
      <c r="E4659" s="214" t="s">
        <v>44</v>
      </c>
      <c r="F4659" s="215" t="s">
        <v>799</v>
      </c>
      <c r="G4659" s="213"/>
      <c r="H4659" s="214" t="s">
        <v>44</v>
      </c>
      <c r="I4659" s="216"/>
      <c r="J4659" s="213"/>
      <c r="K4659" s="213"/>
      <c r="L4659" s="217"/>
      <c r="M4659" s="218"/>
      <c r="N4659" s="219"/>
      <c r="O4659" s="219"/>
      <c r="P4659" s="219"/>
      <c r="Q4659" s="219"/>
      <c r="R4659" s="219"/>
      <c r="S4659" s="219"/>
      <c r="T4659" s="220"/>
      <c r="AT4659" s="221" t="s">
        <v>272</v>
      </c>
      <c r="AU4659" s="221" t="s">
        <v>91</v>
      </c>
      <c r="AV4659" s="13" t="s">
        <v>89</v>
      </c>
      <c r="AW4659" s="13" t="s">
        <v>38</v>
      </c>
      <c r="AX4659" s="13" t="s">
        <v>82</v>
      </c>
      <c r="AY4659" s="221" t="s">
        <v>262</v>
      </c>
    </row>
    <row r="4660" spans="1:65" s="15" customFormat="1" ht="10">
      <c r="B4660" s="233"/>
      <c r="C4660" s="234"/>
      <c r="D4660" s="208" t="s">
        <v>272</v>
      </c>
      <c r="E4660" s="235" t="s">
        <v>44</v>
      </c>
      <c r="F4660" s="236" t="s">
        <v>2318</v>
      </c>
      <c r="G4660" s="234"/>
      <c r="H4660" s="237">
        <v>9.6</v>
      </c>
      <c r="I4660" s="238"/>
      <c r="J4660" s="234"/>
      <c r="K4660" s="234"/>
      <c r="L4660" s="239"/>
      <c r="M4660" s="240"/>
      <c r="N4660" s="241"/>
      <c r="O4660" s="241"/>
      <c r="P4660" s="241"/>
      <c r="Q4660" s="241"/>
      <c r="R4660" s="241"/>
      <c r="S4660" s="241"/>
      <c r="T4660" s="242"/>
      <c r="AT4660" s="243" t="s">
        <v>272</v>
      </c>
      <c r="AU4660" s="243" t="s">
        <v>91</v>
      </c>
      <c r="AV4660" s="15" t="s">
        <v>91</v>
      </c>
      <c r="AW4660" s="15" t="s">
        <v>38</v>
      </c>
      <c r="AX4660" s="15" t="s">
        <v>82</v>
      </c>
      <c r="AY4660" s="243" t="s">
        <v>262</v>
      </c>
    </row>
    <row r="4661" spans="1:65" s="14" customFormat="1" ht="10">
      <c r="B4661" s="222"/>
      <c r="C4661" s="223"/>
      <c r="D4661" s="208" t="s">
        <v>272</v>
      </c>
      <c r="E4661" s="224" t="s">
        <v>44</v>
      </c>
      <c r="F4661" s="225" t="s">
        <v>284</v>
      </c>
      <c r="G4661" s="223"/>
      <c r="H4661" s="226">
        <v>9.6</v>
      </c>
      <c r="I4661" s="227"/>
      <c r="J4661" s="223"/>
      <c r="K4661" s="223"/>
      <c r="L4661" s="228"/>
      <c r="M4661" s="229"/>
      <c r="N4661" s="230"/>
      <c r="O4661" s="230"/>
      <c r="P4661" s="230"/>
      <c r="Q4661" s="230"/>
      <c r="R4661" s="230"/>
      <c r="S4661" s="230"/>
      <c r="T4661" s="231"/>
      <c r="AT4661" s="232" t="s">
        <v>272</v>
      </c>
      <c r="AU4661" s="232" t="s">
        <v>91</v>
      </c>
      <c r="AV4661" s="14" t="s">
        <v>97</v>
      </c>
      <c r="AW4661" s="14" t="s">
        <v>38</v>
      </c>
      <c r="AX4661" s="14" t="s">
        <v>82</v>
      </c>
      <c r="AY4661" s="232" t="s">
        <v>262</v>
      </c>
    </row>
    <row r="4662" spans="1:65" s="13" customFormat="1" ht="10">
      <c r="B4662" s="212"/>
      <c r="C4662" s="213"/>
      <c r="D4662" s="208" t="s">
        <v>272</v>
      </c>
      <c r="E4662" s="214" t="s">
        <v>44</v>
      </c>
      <c r="F4662" s="215" t="s">
        <v>2312</v>
      </c>
      <c r="G4662" s="213"/>
      <c r="H4662" s="214" t="s">
        <v>44</v>
      </c>
      <c r="I4662" s="216"/>
      <c r="J4662" s="213"/>
      <c r="K4662" s="213"/>
      <c r="L4662" s="217"/>
      <c r="M4662" s="218"/>
      <c r="N4662" s="219"/>
      <c r="O4662" s="219"/>
      <c r="P4662" s="219"/>
      <c r="Q4662" s="219"/>
      <c r="R4662" s="219"/>
      <c r="S4662" s="219"/>
      <c r="T4662" s="220"/>
      <c r="AT4662" s="221" t="s">
        <v>272</v>
      </c>
      <c r="AU4662" s="221" t="s">
        <v>91</v>
      </c>
      <c r="AV4662" s="13" t="s">
        <v>89</v>
      </c>
      <c r="AW4662" s="13" t="s">
        <v>38</v>
      </c>
      <c r="AX4662" s="13" t="s">
        <v>82</v>
      </c>
      <c r="AY4662" s="221" t="s">
        <v>262</v>
      </c>
    </row>
    <row r="4663" spans="1:65" s="13" customFormat="1" ht="10">
      <c r="B4663" s="212"/>
      <c r="C4663" s="213"/>
      <c r="D4663" s="208" t="s">
        <v>272</v>
      </c>
      <c r="E4663" s="214" t="s">
        <v>44</v>
      </c>
      <c r="F4663" s="215" t="s">
        <v>844</v>
      </c>
      <c r="G4663" s="213"/>
      <c r="H4663" s="214" t="s">
        <v>44</v>
      </c>
      <c r="I4663" s="216"/>
      <c r="J4663" s="213"/>
      <c r="K4663" s="213"/>
      <c r="L4663" s="217"/>
      <c r="M4663" s="218"/>
      <c r="N4663" s="219"/>
      <c r="O4663" s="219"/>
      <c r="P4663" s="219"/>
      <c r="Q4663" s="219"/>
      <c r="R4663" s="219"/>
      <c r="S4663" s="219"/>
      <c r="T4663" s="220"/>
      <c r="AT4663" s="221" t="s">
        <v>272</v>
      </c>
      <c r="AU4663" s="221" t="s">
        <v>91</v>
      </c>
      <c r="AV4663" s="13" t="s">
        <v>89</v>
      </c>
      <c r="AW4663" s="13" t="s">
        <v>38</v>
      </c>
      <c r="AX4663" s="13" t="s">
        <v>82</v>
      </c>
      <c r="AY4663" s="221" t="s">
        <v>262</v>
      </c>
    </row>
    <row r="4664" spans="1:65" s="15" customFormat="1" ht="10">
      <c r="B4664" s="233"/>
      <c r="C4664" s="234"/>
      <c r="D4664" s="208" t="s">
        <v>272</v>
      </c>
      <c r="E4664" s="235" t="s">
        <v>44</v>
      </c>
      <c r="F4664" s="236" t="s">
        <v>2318</v>
      </c>
      <c r="G4664" s="234"/>
      <c r="H4664" s="237">
        <v>9.6</v>
      </c>
      <c r="I4664" s="238"/>
      <c r="J4664" s="234"/>
      <c r="K4664" s="234"/>
      <c r="L4664" s="239"/>
      <c r="M4664" s="240"/>
      <c r="N4664" s="241"/>
      <c r="O4664" s="241"/>
      <c r="P4664" s="241"/>
      <c r="Q4664" s="241"/>
      <c r="R4664" s="241"/>
      <c r="S4664" s="241"/>
      <c r="T4664" s="242"/>
      <c r="AT4664" s="243" t="s">
        <v>272</v>
      </c>
      <c r="AU4664" s="243" t="s">
        <v>91</v>
      </c>
      <c r="AV4664" s="15" t="s">
        <v>91</v>
      </c>
      <c r="AW4664" s="15" t="s">
        <v>38</v>
      </c>
      <c r="AX4664" s="15" t="s">
        <v>82</v>
      </c>
      <c r="AY4664" s="243" t="s">
        <v>262</v>
      </c>
    </row>
    <row r="4665" spans="1:65" s="14" customFormat="1" ht="10">
      <c r="B4665" s="222"/>
      <c r="C4665" s="223"/>
      <c r="D4665" s="208" t="s">
        <v>272</v>
      </c>
      <c r="E4665" s="224" t="s">
        <v>44</v>
      </c>
      <c r="F4665" s="225" t="s">
        <v>284</v>
      </c>
      <c r="G4665" s="223"/>
      <c r="H4665" s="226">
        <v>9.6</v>
      </c>
      <c r="I4665" s="227"/>
      <c r="J4665" s="223"/>
      <c r="K4665" s="223"/>
      <c r="L4665" s="228"/>
      <c r="M4665" s="229"/>
      <c r="N4665" s="230"/>
      <c r="O4665" s="230"/>
      <c r="P4665" s="230"/>
      <c r="Q4665" s="230"/>
      <c r="R4665" s="230"/>
      <c r="S4665" s="230"/>
      <c r="T4665" s="231"/>
      <c r="AT4665" s="232" t="s">
        <v>272</v>
      </c>
      <c r="AU4665" s="232" t="s">
        <v>91</v>
      </c>
      <c r="AV4665" s="14" t="s">
        <v>97</v>
      </c>
      <c r="AW4665" s="14" t="s">
        <v>38</v>
      </c>
      <c r="AX4665" s="14" t="s">
        <v>82</v>
      </c>
      <c r="AY4665" s="232" t="s">
        <v>262</v>
      </c>
    </row>
    <row r="4666" spans="1:65" s="13" customFormat="1" ht="10">
      <c r="B4666" s="212"/>
      <c r="C4666" s="213"/>
      <c r="D4666" s="208" t="s">
        <v>272</v>
      </c>
      <c r="E4666" s="214" t="s">
        <v>44</v>
      </c>
      <c r="F4666" s="215" t="s">
        <v>2313</v>
      </c>
      <c r="G4666" s="213"/>
      <c r="H4666" s="214" t="s">
        <v>44</v>
      </c>
      <c r="I4666" s="216"/>
      <c r="J4666" s="213"/>
      <c r="K4666" s="213"/>
      <c r="L4666" s="217"/>
      <c r="M4666" s="218"/>
      <c r="N4666" s="219"/>
      <c r="O4666" s="219"/>
      <c r="P4666" s="219"/>
      <c r="Q4666" s="219"/>
      <c r="R4666" s="219"/>
      <c r="S4666" s="219"/>
      <c r="T4666" s="220"/>
      <c r="AT4666" s="221" t="s">
        <v>272</v>
      </c>
      <c r="AU4666" s="221" t="s">
        <v>91</v>
      </c>
      <c r="AV4666" s="13" t="s">
        <v>89</v>
      </c>
      <c r="AW4666" s="13" t="s">
        <v>38</v>
      </c>
      <c r="AX4666" s="13" t="s">
        <v>82</v>
      </c>
      <c r="AY4666" s="221" t="s">
        <v>262</v>
      </c>
    </row>
    <row r="4667" spans="1:65" s="13" customFormat="1" ht="10">
      <c r="B4667" s="212"/>
      <c r="C4667" s="213"/>
      <c r="D4667" s="208" t="s">
        <v>272</v>
      </c>
      <c r="E4667" s="214" t="s">
        <v>44</v>
      </c>
      <c r="F4667" s="215" t="s">
        <v>868</v>
      </c>
      <c r="G4667" s="213"/>
      <c r="H4667" s="214" t="s">
        <v>44</v>
      </c>
      <c r="I4667" s="216"/>
      <c r="J4667" s="213"/>
      <c r="K4667" s="213"/>
      <c r="L4667" s="217"/>
      <c r="M4667" s="218"/>
      <c r="N4667" s="219"/>
      <c r="O4667" s="219"/>
      <c r="P4667" s="219"/>
      <c r="Q4667" s="219"/>
      <c r="R4667" s="219"/>
      <c r="S4667" s="219"/>
      <c r="T4667" s="220"/>
      <c r="AT4667" s="221" t="s">
        <v>272</v>
      </c>
      <c r="AU4667" s="221" t="s">
        <v>91</v>
      </c>
      <c r="AV4667" s="13" t="s">
        <v>89</v>
      </c>
      <c r="AW4667" s="13" t="s">
        <v>38</v>
      </c>
      <c r="AX4667" s="13" t="s">
        <v>82</v>
      </c>
      <c r="AY4667" s="221" t="s">
        <v>262</v>
      </c>
    </row>
    <row r="4668" spans="1:65" s="15" customFormat="1" ht="10">
      <c r="B4668" s="233"/>
      <c r="C4668" s="234"/>
      <c r="D4668" s="208" t="s">
        <v>272</v>
      </c>
      <c r="E4668" s="235" t="s">
        <v>44</v>
      </c>
      <c r="F4668" s="236" t="s">
        <v>2318</v>
      </c>
      <c r="G4668" s="234"/>
      <c r="H4668" s="237">
        <v>9.6</v>
      </c>
      <c r="I4668" s="238"/>
      <c r="J4668" s="234"/>
      <c r="K4668" s="234"/>
      <c r="L4668" s="239"/>
      <c r="M4668" s="240"/>
      <c r="N4668" s="241"/>
      <c r="O4668" s="241"/>
      <c r="P4668" s="241"/>
      <c r="Q4668" s="241"/>
      <c r="R4668" s="241"/>
      <c r="S4668" s="241"/>
      <c r="T4668" s="242"/>
      <c r="AT4668" s="243" t="s">
        <v>272</v>
      </c>
      <c r="AU4668" s="243" t="s">
        <v>91</v>
      </c>
      <c r="AV4668" s="15" t="s">
        <v>91</v>
      </c>
      <c r="AW4668" s="15" t="s">
        <v>38</v>
      </c>
      <c r="AX4668" s="15" t="s">
        <v>82</v>
      </c>
      <c r="AY4668" s="243" t="s">
        <v>262</v>
      </c>
    </row>
    <row r="4669" spans="1:65" s="14" customFormat="1" ht="10">
      <c r="B4669" s="222"/>
      <c r="C4669" s="223"/>
      <c r="D4669" s="208" t="s">
        <v>272</v>
      </c>
      <c r="E4669" s="224" t="s">
        <v>44</v>
      </c>
      <c r="F4669" s="225" t="s">
        <v>284</v>
      </c>
      <c r="G4669" s="223"/>
      <c r="H4669" s="226">
        <v>9.6</v>
      </c>
      <c r="I4669" s="227"/>
      <c r="J4669" s="223"/>
      <c r="K4669" s="223"/>
      <c r="L4669" s="228"/>
      <c r="M4669" s="229"/>
      <c r="N4669" s="230"/>
      <c r="O4669" s="230"/>
      <c r="P4669" s="230"/>
      <c r="Q4669" s="230"/>
      <c r="R4669" s="230"/>
      <c r="S4669" s="230"/>
      <c r="T4669" s="231"/>
      <c r="AT4669" s="232" t="s">
        <v>272</v>
      </c>
      <c r="AU4669" s="232" t="s">
        <v>91</v>
      </c>
      <c r="AV4669" s="14" t="s">
        <v>97</v>
      </c>
      <c r="AW4669" s="14" t="s">
        <v>38</v>
      </c>
      <c r="AX4669" s="14" t="s">
        <v>82</v>
      </c>
      <c r="AY4669" s="232" t="s">
        <v>262</v>
      </c>
    </row>
    <row r="4670" spans="1:65" s="16" customFormat="1" ht="10">
      <c r="B4670" s="244"/>
      <c r="C4670" s="245"/>
      <c r="D4670" s="208" t="s">
        <v>272</v>
      </c>
      <c r="E4670" s="246" t="s">
        <v>44</v>
      </c>
      <c r="F4670" s="247" t="s">
        <v>291</v>
      </c>
      <c r="G4670" s="245"/>
      <c r="H4670" s="248">
        <v>38.4</v>
      </c>
      <c r="I4670" s="249"/>
      <c r="J4670" s="245"/>
      <c r="K4670" s="245"/>
      <c r="L4670" s="250"/>
      <c r="M4670" s="251"/>
      <c r="N4670" s="252"/>
      <c r="O4670" s="252"/>
      <c r="P4670" s="252"/>
      <c r="Q4670" s="252"/>
      <c r="R4670" s="252"/>
      <c r="S4670" s="252"/>
      <c r="T4670" s="253"/>
      <c r="AT4670" s="254" t="s">
        <v>272</v>
      </c>
      <c r="AU4670" s="254" t="s">
        <v>91</v>
      </c>
      <c r="AV4670" s="16" t="s">
        <v>104</v>
      </c>
      <c r="AW4670" s="16" t="s">
        <v>38</v>
      </c>
      <c r="AX4670" s="16" t="s">
        <v>89</v>
      </c>
      <c r="AY4670" s="254" t="s">
        <v>262</v>
      </c>
    </row>
    <row r="4671" spans="1:65" s="2" customFormat="1" ht="16.5" customHeight="1">
      <c r="A4671" s="37"/>
      <c r="B4671" s="38"/>
      <c r="C4671" s="195" t="s">
        <v>2323</v>
      </c>
      <c r="D4671" s="195" t="s">
        <v>264</v>
      </c>
      <c r="E4671" s="196" t="s">
        <v>2324</v>
      </c>
      <c r="F4671" s="197" t="s">
        <v>2325</v>
      </c>
      <c r="G4671" s="198" t="s">
        <v>342</v>
      </c>
      <c r="H4671" s="199">
        <v>468.6</v>
      </c>
      <c r="I4671" s="200"/>
      <c r="J4671" s="201">
        <f>ROUND(I4671*H4671,2)</f>
        <v>0</v>
      </c>
      <c r="K4671" s="197" t="s">
        <v>268</v>
      </c>
      <c r="L4671" s="42"/>
      <c r="M4671" s="202" t="s">
        <v>44</v>
      </c>
      <c r="N4671" s="203" t="s">
        <v>53</v>
      </c>
      <c r="O4671" s="67"/>
      <c r="P4671" s="204">
        <f>O4671*H4671</f>
        <v>0</v>
      </c>
      <c r="Q4671" s="204">
        <v>1E-4</v>
      </c>
      <c r="R4671" s="204">
        <f>Q4671*H4671</f>
        <v>4.6860000000000006E-2</v>
      </c>
      <c r="S4671" s="204">
        <v>0</v>
      </c>
      <c r="T4671" s="205">
        <f>S4671*H4671</f>
        <v>0</v>
      </c>
      <c r="U4671" s="37"/>
      <c r="V4671" s="37"/>
      <c r="W4671" s="37"/>
      <c r="X4671" s="37"/>
      <c r="Y4671" s="37"/>
      <c r="Z4671" s="37"/>
      <c r="AA4671" s="37"/>
      <c r="AB4671" s="37"/>
      <c r="AC4671" s="37"/>
      <c r="AD4671" s="37"/>
      <c r="AE4671" s="37"/>
      <c r="AR4671" s="206" t="s">
        <v>442</v>
      </c>
      <c r="AT4671" s="206" t="s">
        <v>264</v>
      </c>
      <c r="AU4671" s="206" t="s">
        <v>91</v>
      </c>
      <c r="AY4671" s="19" t="s">
        <v>262</v>
      </c>
      <c r="BE4671" s="207">
        <f>IF(N4671="základní",J4671,0)</f>
        <v>0</v>
      </c>
      <c r="BF4671" s="207">
        <f>IF(N4671="snížená",J4671,0)</f>
        <v>0</v>
      </c>
      <c r="BG4671" s="207">
        <f>IF(N4671="zákl. přenesená",J4671,0)</f>
        <v>0</v>
      </c>
      <c r="BH4671" s="207">
        <f>IF(N4671="sníž. přenesená",J4671,0)</f>
        <v>0</v>
      </c>
      <c r="BI4671" s="207">
        <f>IF(N4671="nulová",J4671,0)</f>
        <v>0</v>
      </c>
      <c r="BJ4671" s="19" t="s">
        <v>89</v>
      </c>
      <c r="BK4671" s="207">
        <f>ROUND(I4671*H4671,2)</f>
        <v>0</v>
      </c>
      <c r="BL4671" s="19" t="s">
        <v>442</v>
      </c>
      <c r="BM4671" s="206" t="s">
        <v>2326</v>
      </c>
    </row>
    <row r="4672" spans="1:65" s="2" customFormat="1" ht="81">
      <c r="A4672" s="37"/>
      <c r="B4672" s="38"/>
      <c r="C4672" s="39"/>
      <c r="D4672" s="208" t="s">
        <v>270</v>
      </c>
      <c r="E4672" s="39"/>
      <c r="F4672" s="209" t="s">
        <v>2308</v>
      </c>
      <c r="G4672" s="39"/>
      <c r="H4672" s="39"/>
      <c r="I4672" s="118"/>
      <c r="J4672" s="39"/>
      <c r="K4672" s="39"/>
      <c r="L4672" s="42"/>
      <c r="M4672" s="210"/>
      <c r="N4672" s="211"/>
      <c r="O4672" s="67"/>
      <c r="P4672" s="67"/>
      <c r="Q4672" s="67"/>
      <c r="R4672" s="67"/>
      <c r="S4672" s="67"/>
      <c r="T4672" s="68"/>
      <c r="U4672" s="37"/>
      <c r="V4672" s="37"/>
      <c r="W4672" s="37"/>
      <c r="X4672" s="37"/>
      <c r="Y4672" s="37"/>
      <c r="Z4672" s="37"/>
      <c r="AA4672" s="37"/>
      <c r="AB4672" s="37"/>
      <c r="AC4672" s="37"/>
      <c r="AD4672" s="37"/>
      <c r="AE4672" s="37"/>
      <c r="AT4672" s="19" t="s">
        <v>270</v>
      </c>
      <c r="AU4672" s="19" t="s">
        <v>91</v>
      </c>
    </row>
    <row r="4673" spans="2:51" s="13" customFormat="1" ht="10">
      <c r="B4673" s="212"/>
      <c r="C4673" s="213"/>
      <c r="D4673" s="208" t="s">
        <v>272</v>
      </c>
      <c r="E4673" s="214" t="s">
        <v>44</v>
      </c>
      <c r="F4673" s="215" t="s">
        <v>2309</v>
      </c>
      <c r="G4673" s="213"/>
      <c r="H4673" s="214" t="s">
        <v>44</v>
      </c>
      <c r="I4673" s="216"/>
      <c r="J4673" s="213"/>
      <c r="K4673" s="213"/>
      <c r="L4673" s="217"/>
      <c r="M4673" s="218"/>
      <c r="N4673" s="219"/>
      <c r="O4673" s="219"/>
      <c r="P4673" s="219"/>
      <c r="Q4673" s="219"/>
      <c r="R4673" s="219"/>
      <c r="S4673" s="219"/>
      <c r="T4673" s="220"/>
      <c r="AT4673" s="221" t="s">
        <v>272</v>
      </c>
      <c r="AU4673" s="221" t="s">
        <v>91</v>
      </c>
      <c r="AV4673" s="13" t="s">
        <v>89</v>
      </c>
      <c r="AW4673" s="13" t="s">
        <v>38</v>
      </c>
      <c r="AX4673" s="13" t="s">
        <v>82</v>
      </c>
      <c r="AY4673" s="221" t="s">
        <v>262</v>
      </c>
    </row>
    <row r="4674" spans="2:51" s="13" customFormat="1" ht="10">
      <c r="B4674" s="212"/>
      <c r="C4674" s="213"/>
      <c r="D4674" s="208" t="s">
        <v>272</v>
      </c>
      <c r="E4674" s="214" t="s">
        <v>44</v>
      </c>
      <c r="F4674" s="215" t="s">
        <v>2310</v>
      </c>
      <c r="G4674" s="213"/>
      <c r="H4674" s="214" t="s">
        <v>44</v>
      </c>
      <c r="I4674" s="216"/>
      <c r="J4674" s="213"/>
      <c r="K4674" s="213"/>
      <c r="L4674" s="217"/>
      <c r="M4674" s="218"/>
      <c r="N4674" s="219"/>
      <c r="O4674" s="219"/>
      <c r="P4674" s="219"/>
      <c r="Q4674" s="219"/>
      <c r="R4674" s="219"/>
      <c r="S4674" s="219"/>
      <c r="T4674" s="220"/>
      <c r="AT4674" s="221" t="s">
        <v>272</v>
      </c>
      <c r="AU4674" s="221" t="s">
        <v>91</v>
      </c>
      <c r="AV4674" s="13" t="s">
        <v>89</v>
      </c>
      <c r="AW4674" s="13" t="s">
        <v>38</v>
      </c>
      <c r="AX4674" s="13" t="s">
        <v>82</v>
      </c>
      <c r="AY4674" s="221" t="s">
        <v>262</v>
      </c>
    </row>
    <row r="4675" spans="2:51" s="13" customFormat="1" ht="10">
      <c r="B4675" s="212"/>
      <c r="C4675" s="213"/>
      <c r="D4675" s="208" t="s">
        <v>272</v>
      </c>
      <c r="E4675" s="214" t="s">
        <v>44</v>
      </c>
      <c r="F4675" s="215" t="s">
        <v>755</v>
      </c>
      <c r="G4675" s="213"/>
      <c r="H4675" s="214" t="s">
        <v>44</v>
      </c>
      <c r="I4675" s="216"/>
      <c r="J4675" s="213"/>
      <c r="K4675" s="213"/>
      <c r="L4675" s="217"/>
      <c r="M4675" s="218"/>
      <c r="N4675" s="219"/>
      <c r="O4675" s="219"/>
      <c r="P4675" s="219"/>
      <c r="Q4675" s="219"/>
      <c r="R4675" s="219"/>
      <c r="S4675" s="219"/>
      <c r="T4675" s="220"/>
      <c r="AT4675" s="221" t="s">
        <v>272</v>
      </c>
      <c r="AU4675" s="221" t="s">
        <v>91</v>
      </c>
      <c r="AV4675" s="13" t="s">
        <v>89</v>
      </c>
      <c r="AW4675" s="13" t="s">
        <v>38</v>
      </c>
      <c r="AX4675" s="13" t="s">
        <v>82</v>
      </c>
      <c r="AY4675" s="221" t="s">
        <v>262</v>
      </c>
    </row>
    <row r="4676" spans="2:51" s="15" customFormat="1" ht="10">
      <c r="B4676" s="233"/>
      <c r="C4676" s="234"/>
      <c r="D4676" s="208" t="s">
        <v>272</v>
      </c>
      <c r="E4676" s="235" t="s">
        <v>44</v>
      </c>
      <c r="F4676" s="236" t="s">
        <v>2311</v>
      </c>
      <c r="G4676" s="234"/>
      <c r="H4676" s="237">
        <v>39.5</v>
      </c>
      <c r="I4676" s="238"/>
      <c r="J4676" s="234"/>
      <c r="K4676" s="234"/>
      <c r="L4676" s="239"/>
      <c r="M4676" s="240"/>
      <c r="N4676" s="241"/>
      <c r="O4676" s="241"/>
      <c r="P4676" s="241"/>
      <c r="Q4676" s="241"/>
      <c r="R4676" s="241"/>
      <c r="S4676" s="241"/>
      <c r="T4676" s="242"/>
      <c r="AT4676" s="243" t="s">
        <v>272</v>
      </c>
      <c r="AU4676" s="243" t="s">
        <v>91</v>
      </c>
      <c r="AV4676" s="15" t="s">
        <v>91</v>
      </c>
      <c r="AW4676" s="15" t="s">
        <v>38</v>
      </c>
      <c r="AX4676" s="15" t="s">
        <v>82</v>
      </c>
      <c r="AY4676" s="243" t="s">
        <v>262</v>
      </c>
    </row>
    <row r="4677" spans="2:51" s="13" customFormat="1" ht="10">
      <c r="B4677" s="212"/>
      <c r="C4677" s="213"/>
      <c r="D4677" s="208" t="s">
        <v>272</v>
      </c>
      <c r="E4677" s="214" t="s">
        <v>44</v>
      </c>
      <c r="F4677" s="215" t="s">
        <v>759</v>
      </c>
      <c r="G4677" s="213"/>
      <c r="H4677" s="214" t="s">
        <v>44</v>
      </c>
      <c r="I4677" s="216"/>
      <c r="J4677" s="213"/>
      <c r="K4677" s="213"/>
      <c r="L4677" s="217"/>
      <c r="M4677" s="218"/>
      <c r="N4677" s="219"/>
      <c r="O4677" s="219"/>
      <c r="P4677" s="219"/>
      <c r="Q4677" s="219"/>
      <c r="R4677" s="219"/>
      <c r="S4677" s="219"/>
      <c r="T4677" s="220"/>
      <c r="AT4677" s="221" t="s">
        <v>272</v>
      </c>
      <c r="AU4677" s="221" t="s">
        <v>91</v>
      </c>
      <c r="AV4677" s="13" t="s">
        <v>89</v>
      </c>
      <c r="AW4677" s="13" t="s">
        <v>38</v>
      </c>
      <c r="AX4677" s="13" t="s">
        <v>82</v>
      </c>
      <c r="AY4677" s="221" t="s">
        <v>262</v>
      </c>
    </row>
    <row r="4678" spans="2:51" s="15" customFormat="1" ht="10">
      <c r="B4678" s="233"/>
      <c r="C4678" s="234"/>
      <c r="D4678" s="208" t="s">
        <v>272</v>
      </c>
      <c r="E4678" s="235" t="s">
        <v>44</v>
      </c>
      <c r="F4678" s="236" t="s">
        <v>760</v>
      </c>
      <c r="G4678" s="234"/>
      <c r="H4678" s="237">
        <v>60.1</v>
      </c>
      <c r="I4678" s="238"/>
      <c r="J4678" s="234"/>
      <c r="K4678" s="234"/>
      <c r="L4678" s="239"/>
      <c r="M4678" s="240"/>
      <c r="N4678" s="241"/>
      <c r="O4678" s="241"/>
      <c r="P4678" s="241"/>
      <c r="Q4678" s="241"/>
      <c r="R4678" s="241"/>
      <c r="S4678" s="241"/>
      <c r="T4678" s="242"/>
      <c r="AT4678" s="243" t="s">
        <v>272</v>
      </c>
      <c r="AU4678" s="243" t="s">
        <v>91</v>
      </c>
      <c r="AV4678" s="15" t="s">
        <v>91</v>
      </c>
      <c r="AW4678" s="15" t="s">
        <v>38</v>
      </c>
      <c r="AX4678" s="15" t="s">
        <v>82</v>
      </c>
      <c r="AY4678" s="243" t="s">
        <v>262</v>
      </c>
    </row>
    <row r="4679" spans="2:51" s="13" customFormat="1" ht="10">
      <c r="B4679" s="212"/>
      <c r="C4679" s="213"/>
      <c r="D4679" s="208" t="s">
        <v>272</v>
      </c>
      <c r="E4679" s="214" t="s">
        <v>44</v>
      </c>
      <c r="F4679" s="215" t="s">
        <v>767</v>
      </c>
      <c r="G4679" s="213"/>
      <c r="H4679" s="214" t="s">
        <v>44</v>
      </c>
      <c r="I4679" s="216"/>
      <c r="J4679" s="213"/>
      <c r="K4679" s="213"/>
      <c r="L4679" s="217"/>
      <c r="M4679" s="218"/>
      <c r="N4679" s="219"/>
      <c r="O4679" s="219"/>
      <c r="P4679" s="219"/>
      <c r="Q4679" s="219"/>
      <c r="R4679" s="219"/>
      <c r="S4679" s="219"/>
      <c r="T4679" s="220"/>
      <c r="AT4679" s="221" t="s">
        <v>272</v>
      </c>
      <c r="AU4679" s="221" t="s">
        <v>91</v>
      </c>
      <c r="AV4679" s="13" t="s">
        <v>89</v>
      </c>
      <c r="AW4679" s="13" t="s">
        <v>38</v>
      </c>
      <c r="AX4679" s="13" t="s">
        <v>82</v>
      </c>
      <c r="AY4679" s="221" t="s">
        <v>262</v>
      </c>
    </row>
    <row r="4680" spans="2:51" s="15" customFormat="1" ht="10">
      <c r="B4680" s="233"/>
      <c r="C4680" s="234"/>
      <c r="D4680" s="208" t="s">
        <v>272</v>
      </c>
      <c r="E4680" s="235" t="s">
        <v>44</v>
      </c>
      <c r="F4680" s="236" t="s">
        <v>768</v>
      </c>
      <c r="G4680" s="234"/>
      <c r="H4680" s="237">
        <v>3.8</v>
      </c>
      <c r="I4680" s="238"/>
      <c r="J4680" s="234"/>
      <c r="K4680" s="234"/>
      <c r="L4680" s="239"/>
      <c r="M4680" s="240"/>
      <c r="N4680" s="241"/>
      <c r="O4680" s="241"/>
      <c r="P4680" s="241"/>
      <c r="Q4680" s="241"/>
      <c r="R4680" s="241"/>
      <c r="S4680" s="241"/>
      <c r="T4680" s="242"/>
      <c r="AT4680" s="243" t="s">
        <v>272</v>
      </c>
      <c r="AU4680" s="243" t="s">
        <v>91</v>
      </c>
      <c r="AV4680" s="15" t="s">
        <v>91</v>
      </c>
      <c r="AW4680" s="15" t="s">
        <v>38</v>
      </c>
      <c r="AX4680" s="15" t="s">
        <v>82</v>
      </c>
      <c r="AY4680" s="243" t="s">
        <v>262</v>
      </c>
    </row>
    <row r="4681" spans="2:51" s="13" customFormat="1" ht="10">
      <c r="B4681" s="212"/>
      <c r="C4681" s="213"/>
      <c r="D4681" s="208" t="s">
        <v>272</v>
      </c>
      <c r="E4681" s="214" t="s">
        <v>44</v>
      </c>
      <c r="F4681" s="215" t="s">
        <v>769</v>
      </c>
      <c r="G4681" s="213"/>
      <c r="H4681" s="214" t="s">
        <v>44</v>
      </c>
      <c r="I4681" s="216"/>
      <c r="J4681" s="213"/>
      <c r="K4681" s="213"/>
      <c r="L4681" s="217"/>
      <c r="M4681" s="218"/>
      <c r="N4681" s="219"/>
      <c r="O4681" s="219"/>
      <c r="P4681" s="219"/>
      <c r="Q4681" s="219"/>
      <c r="R4681" s="219"/>
      <c r="S4681" s="219"/>
      <c r="T4681" s="220"/>
      <c r="AT4681" s="221" t="s">
        <v>272</v>
      </c>
      <c r="AU4681" s="221" t="s">
        <v>91</v>
      </c>
      <c r="AV4681" s="13" t="s">
        <v>89</v>
      </c>
      <c r="AW4681" s="13" t="s">
        <v>38</v>
      </c>
      <c r="AX4681" s="13" t="s">
        <v>82</v>
      </c>
      <c r="AY4681" s="221" t="s">
        <v>262</v>
      </c>
    </row>
    <row r="4682" spans="2:51" s="15" customFormat="1" ht="10">
      <c r="B4682" s="233"/>
      <c r="C4682" s="234"/>
      <c r="D4682" s="208" t="s">
        <v>272</v>
      </c>
      <c r="E4682" s="235" t="s">
        <v>44</v>
      </c>
      <c r="F4682" s="236" t="s">
        <v>347</v>
      </c>
      <c r="G4682" s="234"/>
      <c r="H4682" s="237">
        <v>7</v>
      </c>
      <c r="I4682" s="238"/>
      <c r="J4682" s="234"/>
      <c r="K4682" s="234"/>
      <c r="L4682" s="239"/>
      <c r="M4682" s="240"/>
      <c r="N4682" s="241"/>
      <c r="O4682" s="241"/>
      <c r="P4682" s="241"/>
      <c r="Q4682" s="241"/>
      <c r="R4682" s="241"/>
      <c r="S4682" s="241"/>
      <c r="T4682" s="242"/>
      <c r="AT4682" s="243" t="s">
        <v>272</v>
      </c>
      <c r="AU4682" s="243" t="s">
        <v>91</v>
      </c>
      <c r="AV4682" s="15" t="s">
        <v>91</v>
      </c>
      <c r="AW4682" s="15" t="s">
        <v>38</v>
      </c>
      <c r="AX4682" s="15" t="s">
        <v>82</v>
      </c>
      <c r="AY4682" s="243" t="s">
        <v>262</v>
      </c>
    </row>
    <row r="4683" spans="2:51" s="13" customFormat="1" ht="10">
      <c r="B4683" s="212"/>
      <c r="C4683" s="213"/>
      <c r="D4683" s="208" t="s">
        <v>272</v>
      </c>
      <c r="E4683" s="214" t="s">
        <v>44</v>
      </c>
      <c r="F4683" s="215" t="s">
        <v>795</v>
      </c>
      <c r="G4683" s="213"/>
      <c r="H4683" s="214" t="s">
        <v>44</v>
      </c>
      <c r="I4683" s="216"/>
      <c r="J4683" s="213"/>
      <c r="K4683" s="213"/>
      <c r="L4683" s="217"/>
      <c r="M4683" s="218"/>
      <c r="N4683" s="219"/>
      <c r="O4683" s="219"/>
      <c r="P4683" s="219"/>
      <c r="Q4683" s="219"/>
      <c r="R4683" s="219"/>
      <c r="S4683" s="219"/>
      <c r="T4683" s="220"/>
      <c r="AT4683" s="221" t="s">
        <v>272</v>
      </c>
      <c r="AU4683" s="221" t="s">
        <v>91</v>
      </c>
      <c r="AV4683" s="13" t="s">
        <v>89</v>
      </c>
      <c r="AW4683" s="13" t="s">
        <v>38</v>
      </c>
      <c r="AX4683" s="13" t="s">
        <v>82</v>
      </c>
      <c r="AY4683" s="221" t="s">
        <v>262</v>
      </c>
    </row>
    <row r="4684" spans="2:51" s="15" customFormat="1" ht="10">
      <c r="B4684" s="233"/>
      <c r="C4684" s="234"/>
      <c r="D4684" s="208" t="s">
        <v>272</v>
      </c>
      <c r="E4684" s="235" t="s">
        <v>44</v>
      </c>
      <c r="F4684" s="236" t="s">
        <v>796</v>
      </c>
      <c r="G4684" s="234"/>
      <c r="H4684" s="237">
        <v>7.7</v>
      </c>
      <c r="I4684" s="238"/>
      <c r="J4684" s="234"/>
      <c r="K4684" s="234"/>
      <c r="L4684" s="239"/>
      <c r="M4684" s="240"/>
      <c r="N4684" s="241"/>
      <c r="O4684" s="241"/>
      <c r="P4684" s="241"/>
      <c r="Q4684" s="241"/>
      <c r="R4684" s="241"/>
      <c r="S4684" s="241"/>
      <c r="T4684" s="242"/>
      <c r="AT4684" s="243" t="s">
        <v>272</v>
      </c>
      <c r="AU4684" s="243" t="s">
        <v>91</v>
      </c>
      <c r="AV4684" s="15" t="s">
        <v>91</v>
      </c>
      <c r="AW4684" s="15" t="s">
        <v>38</v>
      </c>
      <c r="AX4684" s="15" t="s">
        <v>82</v>
      </c>
      <c r="AY4684" s="243" t="s">
        <v>262</v>
      </c>
    </row>
    <row r="4685" spans="2:51" s="14" customFormat="1" ht="10">
      <c r="B4685" s="222"/>
      <c r="C4685" s="223"/>
      <c r="D4685" s="208" t="s">
        <v>272</v>
      </c>
      <c r="E4685" s="224" t="s">
        <v>44</v>
      </c>
      <c r="F4685" s="225" t="s">
        <v>284</v>
      </c>
      <c r="G4685" s="223"/>
      <c r="H4685" s="226">
        <v>118.1</v>
      </c>
      <c r="I4685" s="227"/>
      <c r="J4685" s="223"/>
      <c r="K4685" s="223"/>
      <c r="L4685" s="228"/>
      <c r="M4685" s="229"/>
      <c r="N4685" s="230"/>
      <c r="O4685" s="230"/>
      <c r="P4685" s="230"/>
      <c r="Q4685" s="230"/>
      <c r="R4685" s="230"/>
      <c r="S4685" s="230"/>
      <c r="T4685" s="231"/>
      <c r="AT4685" s="232" t="s">
        <v>272</v>
      </c>
      <c r="AU4685" s="232" t="s">
        <v>91</v>
      </c>
      <c r="AV4685" s="14" t="s">
        <v>97</v>
      </c>
      <c r="AW4685" s="14" t="s">
        <v>38</v>
      </c>
      <c r="AX4685" s="14" t="s">
        <v>82</v>
      </c>
      <c r="AY4685" s="232" t="s">
        <v>262</v>
      </c>
    </row>
    <row r="4686" spans="2:51" s="13" customFormat="1" ht="10">
      <c r="B4686" s="212"/>
      <c r="C4686" s="213"/>
      <c r="D4686" s="208" t="s">
        <v>272</v>
      </c>
      <c r="E4686" s="214" t="s">
        <v>44</v>
      </c>
      <c r="F4686" s="215" t="s">
        <v>1248</v>
      </c>
      <c r="G4686" s="213"/>
      <c r="H4686" s="214" t="s">
        <v>44</v>
      </c>
      <c r="I4686" s="216"/>
      <c r="J4686" s="213"/>
      <c r="K4686" s="213"/>
      <c r="L4686" s="217"/>
      <c r="M4686" s="218"/>
      <c r="N4686" s="219"/>
      <c r="O4686" s="219"/>
      <c r="P4686" s="219"/>
      <c r="Q4686" s="219"/>
      <c r="R4686" s="219"/>
      <c r="S4686" s="219"/>
      <c r="T4686" s="220"/>
      <c r="AT4686" s="221" t="s">
        <v>272</v>
      </c>
      <c r="AU4686" s="221" t="s">
        <v>91</v>
      </c>
      <c r="AV4686" s="13" t="s">
        <v>89</v>
      </c>
      <c r="AW4686" s="13" t="s">
        <v>38</v>
      </c>
      <c r="AX4686" s="13" t="s">
        <v>82</v>
      </c>
      <c r="AY4686" s="221" t="s">
        <v>262</v>
      </c>
    </row>
    <row r="4687" spans="2:51" s="13" customFormat="1" ht="10">
      <c r="B4687" s="212"/>
      <c r="C4687" s="213"/>
      <c r="D4687" s="208" t="s">
        <v>272</v>
      </c>
      <c r="E4687" s="214" t="s">
        <v>44</v>
      </c>
      <c r="F4687" s="215" t="s">
        <v>799</v>
      </c>
      <c r="G4687" s="213"/>
      <c r="H4687" s="214" t="s">
        <v>44</v>
      </c>
      <c r="I4687" s="216"/>
      <c r="J4687" s="213"/>
      <c r="K4687" s="213"/>
      <c r="L4687" s="217"/>
      <c r="M4687" s="218"/>
      <c r="N4687" s="219"/>
      <c r="O4687" s="219"/>
      <c r="P4687" s="219"/>
      <c r="Q4687" s="219"/>
      <c r="R4687" s="219"/>
      <c r="S4687" s="219"/>
      <c r="T4687" s="220"/>
      <c r="AT4687" s="221" t="s">
        <v>272</v>
      </c>
      <c r="AU4687" s="221" t="s">
        <v>91</v>
      </c>
      <c r="AV4687" s="13" t="s">
        <v>89</v>
      </c>
      <c r="AW4687" s="13" t="s">
        <v>38</v>
      </c>
      <c r="AX4687" s="13" t="s">
        <v>82</v>
      </c>
      <c r="AY4687" s="221" t="s">
        <v>262</v>
      </c>
    </row>
    <row r="4688" spans="2:51" s="15" customFormat="1" ht="10">
      <c r="B4688" s="233"/>
      <c r="C4688" s="234"/>
      <c r="D4688" s="208" t="s">
        <v>272</v>
      </c>
      <c r="E4688" s="235" t="s">
        <v>44</v>
      </c>
      <c r="F4688" s="236" t="s">
        <v>2311</v>
      </c>
      <c r="G4688" s="234"/>
      <c r="H4688" s="237">
        <v>39.5</v>
      </c>
      <c r="I4688" s="238"/>
      <c r="J4688" s="234"/>
      <c r="K4688" s="234"/>
      <c r="L4688" s="239"/>
      <c r="M4688" s="240"/>
      <c r="N4688" s="241"/>
      <c r="O4688" s="241"/>
      <c r="P4688" s="241"/>
      <c r="Q4688" s="241"/>
      <c r="R4688" s="241"/>
      <c r="S4688" s="241"/>
      <c r="T4688" s="242"/>
      <c r="AT4688" s="243" t="s">
        <v>272</v>
      </c>
      <c r="AU4688" s="243" t="s">
        <v>91</v>
      </c>
      <c r="AV4688" s="15" t="s">
        <v>91</v>
      </c>
      <c r="AW4688" s="15" t="s">
        <v>38</v>
      </c>
      <c r="AX4688" s="15" t="s">
        <v>82</v>
      </c>
      <c r="AY4688" s="243" t="s">
        <v>262</v>
      </c>
    </row>
    <row r="4689" spans="2:51" s="13" customFormat="1" ht="10">
      <c r="B4689" s="212"/>
      <c r="C4689" s="213"/>
      <c r="D4689" s="208" t="s">
        <v>272</v>
      </c>
      <c r="E4689" s="214" t="s">
        <v>44</v>
      </c>
      <c r="F4689" s="215" t="s">
        <v>808</v>
      </c>
      <c r="G4689" s="213"/>
      <c r="H4689" s="214" t="s">
        <v>44</v>
      </c>
      <c r="I4689" s="216"/>
      <c r="J4689" s="213"/>
      <c r="K4689" s="213"/>
      <c r="L4689" s="217"/>
      <c r="M4689" s="218"/>
      <c r="N4689" s="219"/>
      <c r="O4689" s="219"/>
      <c r="P4689" s="219"/>
      <c r="Q4689" s="219"/>
      <c r="R4689" s="219"/>
      <c r="S4689" s="219"/>
      <c r="T4689" s="220"/>
      <c r="AT4689" s="221" t="s">
        <v>272</v>
      </c>
      <c r="AU4689" s="221" t="s">
        <v>91</v>
      </c>
      <c r="AV4689" s="13" t="s">
        <v>89</v>
      </c>
      <c r="AW4689" s="13" t="s">
        <v>38</v>
      </c>
      <c r="AX4689" s="13" t="s">
        <v>82</v>
      </c>
      <c r="AY4689" s="221" t="s">
        <v>262</v>
      </c>
    </row>
    <row r="4690" spans="2:51" s="15" customFormat="1" ht="10">
      <c r="B4690" s="233"/>
      <c r="C4690" s="234"/>
      <c r="D4690" s="208" t="s">
        <v>272</v>
      </c>
      <c r="E4690" s="235" t="s">
        <v>44</v>
      </c>
      <c r="F4690" s="236" t="s">
        <v>809</v>
      </c>
      <c r="G4690" s="234"/>
      <c r="H4690" s="237">
        <v>73.400000000000006</v>
      </c>
      <c r="I4690" s="238"/>
      <c r="J4690" s="234"/>
      <c r="K4690" s="234"/>
      <c r="L4690" s="239"/>
      <c r="M4690" s="240"/>
      <c r="N4690" s="241"/>
      <c r="O4690" s="241"/>
      <c r="P4690" s="241"/>
      <c r="Q4690" s="241"/>
      <c r="R4690" s="241"/>
      <c r="S4690" s="241"/>
      <c r="T4690" s="242"/>
      <c r="AT4690" s="243" t="s">
        <v>272</v>
      </c>
      <c r="AU4690" s="243" t="s">
        <v>91</v>
      </c>
      <c r="AV4690" s="15" t="s">
        <v>91</v>
      </c>
      <c r="AW4690" s="15" t="s">
        <v>38</v>
      </c>
      <c r="AX4690" s="15" t="s">
        <v>82</v>
      </c>
      <c r="AY4690" s="243" t="s">
        <v>262</v>
      </c>
    </row>
    <row r="4691" spans="2:51" s="13" customFormat="1" ht="10">
      <c r="B4691" s="212"/>
      <c r="C4691" s="213"/>
      <c r="D4691" s="208" t="s">
        <v>272</v>
      </c>
      <c r="E4691" s="214" t="s">
        <v>44</v>
      </c>
      <c r="F4691" s="215" t="s">
        <v>834</v>
      </c>
      <c r="G4691" s="213"/>
      <c r="H4691" s="214" t="s">
        <v>44</v>
      </c>
      <c r="I4691" s="216"/>
      <c r="J4691" s="213"/>
      <c r="K4691" s="213"/>
      <c r="L4691" s="217"/>
      <c r="M4691" s="218"/>
      <c r="N4691" s="219"/>
      <c r="O4691" s="219"/>
      <c r="P4691" s="219"/>
      <c r="Q4691" s="219"/>
      <c r="R4691" s="219"/>
      <c r="S4691" s="219"/>
      <c r="T4691" s="220"/>
      <c r="AT4691" s="221" t="s">
        <v>272</v>
      </c>
      <c r="AU4691" s="221" t="s">
        <v>91</v>
      </c>
      <c r="AV4691" s="13" t="s">
        <v>89</v>
      </c>
      <c r="AW4691" s="13" t="s">
        <v>38</v>
      </c>
      <c r="AX4691" s="13" t="s">
        <v>82</v>
      </c>
      <c r="AY4691" s="221" t="s">
        <v>262</v>
      </c>
    </row>
    <row r="4692" spans="2:51" s="15" customFormat="1" ht="10">
      <c r="B4692" s="233"/>
      <c r="C4692" s="234"/>
      <c r="D4692" s="208" t="s">
        <v>272</v>
      </c>
      <c r="E4692" s="235" t="s">
        <v>44</v>
      </c>
      <c r="F4692" s="236" t="s">
        <v>768</v>
      </c>
      <c r="G4692" s="234"/>
      <c r="H4692" s="237">
        <v>3.8</v>
      </c>
      <c r="I4692" s="238"/>
      <c r="J4692" s="234"/>
      <c r="K4692" s="234"/>
      <c r="L4692" s="239"/>
      <c r="M4692" s="240"/>
      <c r="N4692" s="241"/>
      <c r="O4692" s="241"/>
      <c r="P4692" s="241"/>
      <c r="Q4692" s="241"/>
      <c r="R4692" s="241"/>
      <c r="S4692" s="241"/>
      <c r="T4692" s="242"/>
      <c r="AT4692" s="243" t="s">
        <v>272</v>
      </c>
      <c r="AU4692" s="243" t="s">
        <v>91</v>
      </c>
      <c r="AV4692" s="15" t="s">
        <v>91</v>
      </c>
      <c r="AW4692" s="15" t="s">
        <v>38</v>
      </c>
      <c r="AX4692" s="15" t="s">
        <v>82</v>
      </c>
      <c r="AY4692" s="243" t="s">
        <v>262</v>
      </c>
    </row>
    <row r="4693" spans="2:51" s="14" customFormat="1" ht="10">
      <c r="B4693" s="222"/>
      <c r="C4693" s="223"/>
      <c r="D4693" s="208" t="s">
        <v>272</v>
      </c>
      <c r="E4693" s="224" t="s">
        <v>44</v>
      </c>
      <c r="F4693" s="225" t="s">
        <v>284</v>
      </c>
      <c r="G4693" s="223"/>
      <c r="H4693" s="226">
        <v>116.7</v>
      </c>
      <c r="I4693" s="227"/>
      <c r="J4693" s="223"/>
      <c r="K4693" s="223"/>
      <c r="L4693" s="228"/>
      <c r="M4693" s="229"/>
      <c r="N4693" s="230"/>
      <c r="O4693" s="230"/>
      <c r="P4693" s="230"/>
      <c r="Q4693" s="230"/>
      <c r="R4693" s="230"/>
      <c r="S4693" s="230"/>
      <c r="T4693" s="231"/>
      <c r="AT4693" s="232" t="s">
        <v>272</v>
      </c>
      <c r="AU4693" s="232" t="s">
        <v>91</v>
      </c>
      <c r="AV4693" s="14" t="s">
        <v>97</v>
      </c>
      <c r="AW4693" s="14" t="s">
        <v>38</v>
      </c>
      <c r="AX4693" s="14" t="s">
        <v>82</v>
      </c>
      <c r="AY4693" s="232" t="s">
        <v>262</v>
      </c>
    </row>
    <row r="4694" spans="2:51" s="13" customFormat="1" ht="10">
      <c r="B4694" s="212"/>
      <c r="C4694" s="213"/>
      <c r="D4694" s="208" t="s">
        <v>272</v>
      </c>
      <c r="E4694" s="214" t="s">
        <v>44</v>
      </c>
      <c r="F4694" s="215" t="s">
        <v>2312</v>
      </c>
      <c r="G4694" s="213"/>
      <c r="H4694" s="214" t="s">
        <v>44</v>
      </c>
      <c r="I4694" s="216"/>
      <c r="J4694" s="213"/>
      <c r="K4694" s="213"/>
      <c r="L4694" s="217"/>
      <c r="M4694" s="218"/>
      <c r="N4694" s="219"/>
      <c r="O4694" s="219"/>
      <c r="P4694" s="219"/>
      <c r="Q4694" s="219"/>
      <c r="R4694" s="219"/>
      <c r="S4694" s="219"/>
      <c r="T4694" s="220"/>
      <c r="AT4694" s="221" t="s">
        <v>272</v>
      </c>
      <c r="AU4694" s="221" t="s">
        <v>91</v>
      </c>
      <c r="AV4694" s="13" t="s">
        <v>89</v>
      </c>
      <c r="AW4694" s="13" t="s">
        <v>38</v>
      </c>
      <c r="AX4694" s="13" t="s">
        <v>82</v>
      </c>
      <c r="AY4694" s="221" t="s">
        <v>262</v>
      </c>
    </row>
    <row r="4695" spans="2:51" s="13" customFormat="1" ht="10">
      <c r="B4695" s="212"/>
      <c r="C4695" s="213"/>
      <c r="D4695" s="208" t="s">
        <v>272</v>
      </c>
      <c r="E4695" s="214" t="s">
        <v>44</v>
      </c>
      <c r="F4695" s="215" t="s">
        <v>844</v>
      </c>
      <c r="G4695" s="213"/>
      <c r="H4695" s="214" t="s">
        <v>44</v>
      </c>
      <c r="I4695" s="216"/>
      <c r="J4695" s="213"/>
      <c r="K4695" s="213"/>
      <c r="L4695" s="217"/>
      <c r="M4695" s="218"/>
      <c r="N4695" s="219"/>
      <c r="O4695" s="219"/>
      <c r="P4695" s="219"/>
      <c r="Q4695" s="219"/>
      <c r="R4695" s="219"/>
      <c r="S4695" s="219"/>
      <c r="T4695" s="220"/>
      <c r="AT4695" s="221" t="s">
        <v>272</v>
      </c>
      <c r="AU4695" s="221" t="s">
        <v>91</v>
      </c>
      <c r="AV4695" s="13" t="s">
        <v>89</v>
      </c>
      <c r="AW4695" s="13" t="s">
        <v>38</v>
      </c>
      <c r="AX4695" s="13" t="s">
        <v>82</v>
      </c>
      <c r="AY4695" s="221" t="s">
        <v>262</v>
      </c>
    </row>
    <row r="4696" spans="2:51" s="15" customFormat="1" ht="10">
      <c r="B4696" s="233"/>
      <c r="C4696" s="234"/>
      <c r="D4696" s="208" t="s">
        <v>272</v>
      </c>
      <c r="E4696" s="235" t="s">
        <v>44</v>
      </c>
      <c r="F4696" s="236" t="s">
        <v>2311</v>
      </c>
      <c r="G4696" s="234"/>
      <c r="H4696" s="237">
        <v>39.5</v>
      </c>
      <c r="I4696" s="238"/>
      <c r="J4696" s="234"/>
      <c r="K4696" s="234"/>
      <c r="L4696" s="239"/>
      <c r="M4696" s="240"/>
      <c r="N4696" s="241"/>
      <c r="O4696" s="241"/>
      <c r="P4696" s="241"/>
      <c r="Q4696" s="241"/>
      <c r="R4696" s="241"/>
      <c r="S4696" s="241"/>
      <c r="T4696" s="242"/>
      <c r="AT4696" s="243" t="s">
        <v>272</v>
      </c>
      <c r="AU4696" s="243" t="s">
        <v>91</v>
      </c>
      <c r="AV4696" s="15" t="s">
        <v>91</v>
      </c>
      <c r="AW4696" s="15" t="s">
        <v>38</v>
      </c>
      <c r="AX4696" s="15" t="s">
        <v>82</v>
      </c>
      <c r="AY4696" s="243" t="s">
        <v>262</v>
      </c>
    </row>
    <row r="4697" spans="2:51" s="13" customFormat="1" ht="10">
      <c r="B4697" s="212"/>
      <c r="C4697" s="213"/>
      <c r="D4697" s="208" t="s">
        <v>272</v>
      </c>
      <c r="E4697" s="214" t="s">
        <v>44</v>
      </c>
      <c r="F4697" s="215" t="s">
        <v>847</v>
      </c>
      <c r="G4697" s="213"/>
      <c r="H4697" s="214" t="s">
        <v>44</v>
      </c>
      <c r="I4697" s="216"/>
      <c r="J4697" s="213"/>
      <c r="K4697" s="213"/>
      <c r="L4697" s="217"/>
      <c r="M4697" s="218"/>
      <c r="N4697" s="219"/>
      <c r="O4697" s="219"/>
      <c r="P4697" s="219"/>
      <c r="Q4697" s="219"/>
      <c r="R4697" s="219"/>
      <c r="S4697" s="219"/>
      <c r="T4697" s="220"/>
      <c r="AT4697" s="221" t="s">
        <v>272</v>
      </c>
      <c r="AU4697" s="221" t="s">
        <v>91</v>
      </c>
      <c r="AV4697" s="13" t="s">
        <v>89</v>
      </c>
      <c r="AW4697" s="13" t="s">
        <v>38</v>
      </c>
      <c r="AX4697" s="13" t="s">
        <v>82</v>
      </c>
      <c r="AY4697" s="221" t="s">
        <v>262</v>
      </c>
    </row>
    <row r="4698" spans="2:51" s="15" customFormat="1" ht="10">
      <c r="B4698" s="233"/>
      <c r="C4698" s="234"/>
      <c r="D4698" s="208" t="s">
        <v>272</v>
      </c>
      <c r="E4698" s="235" t="s">
        <v>44</v>
      </c>
      <c r="F4698" s="236" t="s">
        <v>809</v>
      </c>
      <c r="G4698" s="234"/>
      <c r="H4698" s="237">
        <v>73.400000000000006</v>
      </c>
      <c r="I4698" s="238"/>
      <c r="J4698" s="234"/>
      <c r="K4698" s="234"/>
      <c r="L4698" s="239"/>
      <c r="M4698" s="240"/>
      <c r="N4698" s="241"/>
      <c r="O4698" s="241"/>
      <c r="P4698" s="241"/>
      <c r="Q4698" s="241"/>
      <c r="R4698" s="241"/>
      <c r="S4698" s="241"/>
      <c r="T4698" s="242"/>
      <c r="AT4698" s="243" t="s">
        <v>272</v>
      </c>
      <c r="AU4698" s="243" t="s">
        <v>91</v>
      </c>
      <c r="AV4698" s="15" t="s">
        <v>91</v>
      </c>
      <c r="AW4698" s="15" t="s">
        <v>38</v>
      </c>
      <c r="AX4698" s="15" t="s">
        <v>82</v>
      </c>
      <c r="AY4698" s="243" t="s">
        <v>262</v>
      </c>
    </row>
    <row r="4699" spans="2:51" s="13" customFormat="1" ht="10">
      <c r="B4699" s="212"/>
      <c r="C4699" s="213"/>
      <c r="D4699" s="208" t="s">
        <v>272</v>
      </c>
      <c r="E4699" s="214" t="s">
        <v>44</v>
      </c>
      <c r="F4699" s="215" t="s">
        <v>861</v>
      </c>
      <c r="G4699" s="213"/>
      <c r="H4699" s="214" t="s">
        <v>44</v>
      </c>
      <c r="I4699" s="216"/>
      <c r="J4699" s="213"/>
      <c r="K4699" s="213"/>
      <c r="L4699" s="217"/>
      <c r="M4699" s="218"/>
      <c r="N4699" s="219"/>
      <c r="O4699" s="219"/>
      <c r="P4699" s="219"/>
      <c r="Q4699" s="219"/>
      <c r="R4699" s="219"/>
      <c r="S4699" s="219"/>
      <c r="T4699" s="220"/>
      <c r="AT4699" s="221" t="s">
        <v>272</v>
      </c>
      <c r="AU4699" s="221" t="s">
        <v>91</v>
      </c>
      <c r="AV4699" s="13" t="s">
        <v>89</v>
      </c>
      <c r="AW4699" s="13" t="s">
        <v>38</v>
      </c>
      <c r="AX4699" s="13" t="s">
        <v>82</v>
      </c>
      <c r="AY4699" s="221" t="s">
        <v>262</v>
      </c>
    </row>
    <row r="4700" spans="2:51" s="15" customFormat="1" ht="10">
      <c r="B4700" s="233"/>
      <c r="C4700" s="234"/>
      <c r="D4700" s="208" t="s">
        <v>272</v>
      </c>
      <c r="E4700" s="235" t="s">
        <v>44</v>
      </c>
      <c r="F4700" s="236" t="s">
        <v>768</v>
      </c>
      <c r="G4700" s="234"/>
      <c r="H4700" s="237">
        <v>3.8</v>
      </c>
      <c r="I4700" s="238"/>
      <c r="J4700" s="234"/>
      <c r="K4700" s="234"/>
      <c r="L4700" s="239"/>
      <c r="M4700" s="240"/>
      <c r="N4700" s="241"/>
      <c r="O4700" s="241"/>
      <c r="P4700" s="241"/>
      <c r="Q4700" s="241"/>
      <c r="R4700" s="241"/>
      <c r="S4700" s="241"/>
      <c r="T4700" s="242"/>
      <c r="AT4700" s="243" t="s">
        <v>272</v>
      </c>
      <c r="AU4700" s="243" t="s">
        <v>91</v>
      </c>
      <c r="AV4700" s="15" t="s">
        <v>91</v>
      </c>
      <c r="AW4700" s="15" t="s">
        <v>38</v>
      </c>
      <c r="AX4700" s="15" t="s">
        <v>82</v>
      </c>
      <c r="AY4700" s="243" t="s">
        <v>262</v>
      </c>
    </row>
    <row r="4701" spans="2:51" s="14" customFormat="1" ht="10">
      <c r="B4701" s="222"/>
      <c r="C4701" s="223"/>
      <c r="D4701" s="208" t="s">
        <v>272</v>
      </c>
      <c r="E4701" s="224" t="s">
        <v>44</v>
      </c>
      <c r="F4701" s="225" t="s">
        <v>284</v>
      </c>
      <c r="G4701" s="223"/>
      <c r="H4701" s="226">
        <v>116.7</v>
      </c>
      <c r="I4701" s="227"/>
      <c r="J4701" s="223"/>
      <c r="K4701" s="223"/>
      <c r="L4701" s="228"/>
      <c r="M4701" s="229"/>
      <c r="N4701" s="230"/>
      <c r="O4701" s="230"/>
      <c r="P4701" s="230"/>
      <c r="Q4701" s="230"/>
      <c r="R4701" s="230"/>
      <c r="S4701" s="230"/>
      <c r="T4701" s="231"/>
      <c r="AT4701" s="232" t="s">
        <v>272</v>
      </c>
      <c r="AU4701" s="232" t="s">
        <v>91</v>
      </c>
      <c r="AV4701" s="14" t="s">
        <v>97</v>
      </c>
      <c r="AW4701" s="14" t="s">
        <v>38</v>
      </c>
      <c r="AX4701" s="14" t="s">
        <v>82</v>
      </c>
      <c r="AY4701" s="232" t="s">
        <v>262</v>
      </c>
    </row>
    <row r="4702" spans="2:51" s="13" customFormat="1" ht="10">
      <c r="B4702" s="212"/>
      <c r="C4702" s="213"/>
      <c r="D4702" s="208" t="s">
        <v>272</v>
      </c>
      <c r="E4702" s="214" t="s">
        <v>44</v>
      </c>
      <c r="F4702" s="215" t="s">
        <v>2313</v>
      </c>
      <c r="G4702" s="213"/>
      <c r="H4702" s="214" t="s">
        <v>44</v>
      </c>
      <c r="I4702" s="216"/>
      <c r="J4702" s="213"/>
      <c r="K4702" s="213"/>
      <c r="L4702" s="217"/>
      <c r="M4702" s="218"/>
      <c r="N4702" s="219"/>
      <c r="O4702" s="219"/>
      <c r="P4702" s="219"/>
      <c r="Q4702" s="219"/>
      <c r="R4702" s="219"/>
      <c r="S4702" s="219"/>
      <c r="T4702" s="220"/>
      <c r="AT4702" s="221" t="s">
        <v>272</v>
      </c>
      <c r="AU4702" s="221" t="s">
        <v>91</v>
      </c>
      <c r="AV4702" s="13" t="s">
        <v>89</v>
      </c>
      <c r="AW4702" s="13" t="s">
        <v>38</v>
      </c>
      <c r="AX4702" s="13" t="s">
        <v>82</v>
      </c>
      <c r="AY4702" s="221" t="s">
        <v>262</v>
      </c>
    </row>
    <row r="4703" spans="2:51" s="13" customFormat="1" ht="10">
      <c r="B4703" s="212"/>
      <c r="C4703" s="213"/>
      <c r="D4703" s="208" t="s">
        <v>272</v>
      </c>
      <c r="E4703" s="214" t="s">
        <v>44</v>
      </c>
      <c r="F4703" s="215" t="s">
        <v>868</v>
      </c>
      <c r="G4703" s="213"/>
      <c r="H4703" s="214" t="s">
        <v>44</v>
      </c>
      <c r="I4703" s="216"/>
      <c r="J4703" s="213"/>
      <c r="K4703" s="213"/>
      <c r="L4703" s="217"/>
      <c r="M4703" s="218"/>
      <c r="N4703" s="219"/>
      <c r="O4703" s="219"/>
      <c r="P4703" s="219"/>
      <c r="Q4703" s="219"/>
      <c r="R4703" s="219"/>
      <c r="S4703" s="219"/>
      <c r="T4703" s="220"/>
      <c r="AT4703" s="221" t="s">
        <v>272</v>
      </c>
      <c r="AU4703" s="221" t="s">
        <v>91</v>
      </c>
      <c r="AV4703" s="13" t="s">
        <v>89</v>
      </c>
      <c r="AW4703" s="13" t="s">
        <v>38</v>
      </c>
      <c r="AX4703" s="13" t="s">
        <v>82</v>
      </c>
      <c r="AY4703" s="221" t="s">
        <v>262</v>
      </c>
    </row>
    <row r="4704" spans="2:51" s="15" customFormat="1" ht="10">
      <c r="B4704" s="233"/>
      <c r="C4704" s="234"/>
      <c r="D4704" s="208" t="s">
        <v>272</v>
      </c>
      <c r="E4704" s="235" t="s">
        <v>44</v>
      </c>
      <c r="F4704" s="236" t="s">
        <v>2311</v>
      </c>
      <c r="G4704" s="234"/>
      <c r="H4704" s="237">
        <v>39.5</v>
      </c>
      <c r="I4704" s="238"/>
      <c r="J4704" s="234"/>
      <c r="K4704" s="234"/>
      <c r="L4704" s="239"/>
      <c r="M4704" s="240"/>
      <c r="N4704" s="241"/>
      <c r="O4704" s="241"/>
      <c r="P4704" s="241"/>
      <c r="Q4704" s="241"/>
      <c r="R4704" s="241"/>
      <c r="S4704" s="241"/>
      <c r="T4704" s="242"/>
      <c r="AT4704" s="243" t="s">
        <v>272</v>
      </c>
      <c r="AU4704" s="243" t="s">
        <v>91</v>
      </c>
      <c r="AV4704" s="15" t="s">
        <v>91</v>
      </c>
      <c r="AW4704" s="15" t="s">
        <v>38</v>
      </c>
      <c r="AX4704" s="15" t="s">
        <v>82</v>
      </c>
      <c r="AY4704" s="243" t="s">
        <v>262</v>
      </c>
    </row>
    <row r="4705" spans="1:65" s="13" customFormat="1" ht="10">
      <c r="B4705" s="212"/>
      <c r="C4705" s="213"/>
      <c r="D4705" s="208" t="s">
        <v>272</v>
      </c>
      <c r="E4705" s="214" t="s">
        <v>44</v>
      </c>
      <c r="F4705" s="215" t="s">
        <v>870</v>
      </c>
      <c r="G4705" s="213"/>
      <c r="H4705" s="214" t="s">
        <v>44</v>
      </c>
      <c r="I4705" s="216"/>
      <c r="J4705" s="213"/>
      <c r="K4705" s="213"/>
      <c r="L4705" s="217"/>
      <c r="M4705" s="218"/>
      <c r="N4705" s="219"/>
      <c r="O4705" s="219"/>
      <c r="P4705" s="219"/>
      <c r="Q4705" s="219"/>
      <c r="R4705" s="219"/>
      <c r="S4705" s="219"/>
      <c r="T4705" s="220"/>
      <c r="AT4705" s="221" t="s">
        <v>272</v>
      </c>
      <c r="AU4705" s="221" t="s">
        <v>91</v>
      </c>
      <c r="AV4705" s="13" t="s">
        <v>89</v>
      </c>
      <c r="AW4705" s="13" t="s">
        <v>38</v>
      </c>
      <c r="AX4705" s="13" t="s">
        <v>82</v>
      </c>
      <c r="AY4705" s="221" t="s">
        <v>262</v>
      </c>
    </row>
    <row r="4706" spans="1:65" s="15" customFormat="1" ht="10">
      <c r="B4706" s="233"/>
      <c r="C4706" s="234"/>
      <c r="D4706" s="208" t="s">
        <v>272</v>
      </c>
      <c r="E4706" s="235" t="s">
        <v>44</v>
      </c>
      <c r="F4706" s="236" t="s">
        <v>871</v>
      </c>
      <c r="G4706" s="234"/>
      <c r="H4706" s="237">
        <v>73.8</v>
      </c>
      <c r="I4706" s="238"/>
      <c r="J4706" s="234"/>
      <c r="K4706" s="234"/>
      <c r="L4706" s="239"/>
      <c r="M4706" s="240"/>
      <c r="N4706" s="241"/>
      <c r="O4706" s="241"/>
      <c r="P4706" s="241"/>
      <c r="Q4706" s="241"/>
      <c r="R4706" s="241"/>
      <c r="S4706" s="241"/>
      <c r="T4706" s="242"/>
      <c r="AT4706" s="243" t="s">
        <v>272</v>
      </c>
      <c r="AU4706" s="243" t="s">
        <v>91</v>
      </c>
      <c r="AV4706" s="15" t="s">
        <v>91</v>
      </c>
      <c r="AW4706" s="15" t="s">
        <v>38</v>
      </c>
      <c r="AX4706" s="15" t="s">
        <v>82</v>
      </c>
      <c r="AY4706" s="243" t="s">
        <v>262</v>
      </c>
    </row>
    <row r="4707" spans="1:65" s="13" customFormat="1" ht="10">
      <c r="B4707" s="212"/>
      <c r="C4707" s="213"/>
      <c r="D4707" s="208" t="s">
        <v>272</v>
      </c>
      <c r="E4707" s="214" t="s">
        <v>44</v>
      </c>
      <c r="F4707" s="215" t="s">
        <v>886</v>
      </c>
      <c r="G4707" s="213"/>
      <c r="H4707" s="214" t="s">
        <v>44</v>
      </c>
      <c r="I4707" s="216"/>
      <c r="J4707" s="213"/>
      <c r="K4707" s="213"/>
      <c r="L4707" s="217"/>
      <c r="M4707" s="218"/>
      <c r="N4707" s="219"/>
      <c r="O4707" s="219"/>
      <c r="P4707" s="219"/>
      <c r="Q4707" s="219"/>
      <c r="R4707" s="219"/>
      <c r="S4707" s="219"/>
      <c r="T4707" s="220"/>
      <c r="AT4707" s="221" t="s">
        <v>272</v>
      </c>
      <c r="AU4707" s="221" t="s">
        <v>91</v>
      </c>
      <c r="AV4707" s="13" t="s">
        <v>89</v>
      </c>
      <c r="AW4707" s="13" t="s">
        <v>38</v>
      </c>
      <c r="AX4707" s="13" t="s">
        <v>82</v>
      </c>
      <c r="AY4707" s="221" t="s">
        <v>262</v>
      </c>
    </row>
    <row r="4708" spans="1:65" s="15" customFormat="1" ht="10">
      <c r="B4708" s="233"/>
      <c r="C4708" s="234"/>
      <c r="D4708" s="208" t="s">
        <v>272</v>
      </c>
      <c r="E4708" s="235" t="s">
        <v>44</v>
      </c>
      <c r="F4708" s="236" t="s">
        <v>768</v>
      </c>
      <c r="G4708" s="234"/>
      <c r="H4708" s="237">
        <v>3.8</v>
      </c>
      <c r="I4708" s="238"/>
      <c r="J4708" s="234"/>
      <c r="K4708" s="234"/>
      <c r="L4708" s="239"/>
      <c r="M4708" s="240"/>
      <c r="N4708" s="241"/>
      <c r="O4708" s="241"/>
      <c r="P4708" s="241"/>
      <c r="Q4708" s="241"/>
      <c r="R4708" s="241"/>
      <c r="S4708" s="241"/>
      <c r="T4708" s="242"/>
      <c r="AT4708" s="243" t="s">
        <v>272</v>
      </c>
      <c r="AU4708" s="243" t="s">
        <v>91</v>
      </c>
      <c r="AV4708" s="15" t="s">
        <v>91</v>
      </c>
      <c r="AW4708" s="15" t="s">
        <v>38</v>
      </c>
      <c r="AX4708" s="15" t="s">
        <v>82</v>
      </c>
      <c r="AY4708" s="243" t="s">
        <v>262</v>
      </c>
    </row>
    <row r="4709" spans="1:65" s="14" customFormat="1" ht="10">
      <c r="B4709" s="222"/>
      <c r="C4709" s="223"/>
      <c r="D4709" s="208" t="s">
        <v>272</v>
      </c>
      <c r="E4709" s="224" t="s">
        <v>44</v>
      </c>
      <c r="F4709" s="225" t="s">
        <v>284</v>
      </c>
      <c r="G4709" s="223"/>
      <c r="H4709" s="226">
        <v>117.1</v>
      </c>
      <c r="I4709" s="227"/>
      <c r="J4709" s="223"/>
      <c r="K4709" s="223"/>
      <c r="L4709" s="228"/>
      <c r="M4709" s="229"/>
      <c r="N4709" s="230"/>
      <c r="O4709" s="230"/>
      <c r="P4709" s="230"/>
      <c r="Q4709" s="230"/>
      <c r="R4709" s="230"/>
      <c r="S4709" s="230"/>
      <c r="T4709" s="231"/>
      <c r="AT4709" s="232" t="s">
        <v>272</v>
      </c>
      <c r="AU4709" s="232" t="s">
        <v>91</v>
      </c>
      <c r="AV4709" s="14" t="s">
        <v>97</v>
      </c>
      <c r="AW4709" s="14" t="s">
        <v>38</v>
      </c>
      <c r="AX4709" s="14" t="s">
        <v>82</v>
      </c>
      <c r="AY4709" s="232" t="s">
        <v>262</v>
      </c>
    </row>
    <row r="4710" spans="1:65" s="16" customFormat="1" ht="10">
      <c r="B4710" s="244"/>
      <c r="C4710" s="245"/>
      <c r="D4710" s="208" t="s">
        <v>272</v>
      </c>
      <c r="E4710" s="246" t="s">
        <v>44</v>
      </c>
      <c r="F4710" s="247" t="s">
        <v>291</v>
      </c>
      <c r="G4710" s="245"/>
      <c r="H4710" s="248">
        <v>468.60000000000008</v>
      </c>
      <c r="I4710" s="249"/>
      <c r="J4710" s="245"/>
      <c r="K4710" s="245"/>
      <c r="L4710" s="250"/>
      <c r="M4710" s="251"/>
      <c r="N4710" s="252"/>
      <c r="O4710" s="252"/>
      <c r="P4710" s="252"/>
      <c r="Q4710" s="252"/>
      <c r="R4710" s="252"/>
      <c r="S4710" s="252"/>
      <c r="T4710" s="253"/>
      <c r="AT4710" s="254" t="s">
        <v>272</v>
      </c>
      <c r="AU4710" s="254" t="s">
        <v>91</v>
      </c>
      <c r="AV4710" s="16" t="s">
        <v>104</v>
      </c>
      <c r="AW4710" s="16" t="s">
        <v>38</v>
      </c>
      <c r="AX4710" s="16" t="s">
        <v>89</v>
      </c>
      <c r="AY4710" s="254" t="s">
        <v>262</v>
      </c>
    </row>
    <row r="4711" spans="1:65" s="2" customFormat="1" ht="16.5" customHeight="1">
      <c r="A4711" s="37"/>
      <c r="B4711" s="38"/>
      <c r="C4711" s="195" t="s">
        <v>2327</v>
      </c>
      <c r="D4711" s="195" t="s">
        <v>264</v>
      </c>
      <c r="E4711" s="196" t="s">
        <v>2328</v>
      </c>
      <c r="F4711" s="197" t="s">
        <v>2329</v>
      </c>
      <c r="G4711" s="198" t="s">
        <v>342</v>
      </c>
      <c r="H4711" s="199">
        <v>468.6</v>
      </c>
      <c r="I4711" s="200"/>
      <c r="J4711" s="201">
        <f>ROUND(I4711*H4711,2)</f>
        <v>0</v>
      </c>
      <c r="K4711" s="197" t="s">
        <v>268</v>
      </c>
      <c r="L4711" s="42"/>
      <c r="M4711" s="202" t="s">
        <v>44</v>
      </c>
      <c r="N4711" s="203" t="s">
        <v>53</v>
      </c>
      <c r="O4711" s="67"/>
      <c r="P4711" s="204">
        <f>O4711*H4711</f>
        <v>0</v>
      </c>
      <c r="Q4711" s="204">
        <v>6.9999999999999999E-4</v>
      </c>
      <c r="R4711" s="204">
        <f>Q4711*H4711</f>
        <v>0.32802000000000003</v>
      </c>
      <c r="S4711" s="204">
        <v>0</v>
      </c>
      <c r="T4711" s="205">
        <f>S4711*H4711</f>
        <v>0</v>
      </c>
      <c r="U4711" s="37"/>
      <c r="V4711" s="37"/>
      <c r="W4711" s="37"/>
      <c r="X4711" s="37"/>
      <c r="Y4711" s="37"/>
      <c r="Z4711" s="37"/>
      <c r="AA4711" s="37"/>
      <c r="AB4711" s="37"/>
      <c r="AC4711" s="37"/>
      <c r="AD4711" s="37"/>
      <c r="AE4711" s="37"/>
      <c r="AR4711" s="206" t="s">
        <v>442</v>
      </c>
      <c r="AT4711" s="206" t="s">
        <v>264</v>
      </c>
      <c r="AU4711" s="206" t="s">
        <v>91</v>
      </c>
      <c r="AY4711" s="19" t="s">
        <v>262</v>
      </c>
      <c r="BE4711" s="207">
        <f>IF(N4711="základní",J4711,0)</f>
        <v>0</v>
      </c>
      <c r="BF4711" s="207">
        <f>IF(N4711="snížená",J4711,0)</f>
        <v>0</v>
      </c>
      <c r="BG4711" s="207">
        <f>IF(N4711="zákl. přenesená",J4711,0)</f>
        <v>0</v>
      </c>
      <c r="BH4711" s="207">
        <f>IF(N4711="sníž. přenesená",J4711,0)</f>
        <v>0</v>
      </c>
      <c r="BI4711" s="207">
        <f>IF(N4711="nulová",J4711,0)</f>
        <v>0</v>
      </c>
      <c r="BJ4711" s="19" t="s">
        <v>89</v>
      </c>
      <c r="BK4711" s="207">
        <f>ROUND(I4711*H4711,2)</f>
        <v>0</v>
      </c>
      <c r="BL4711" s="19" t="s">
        <v>442</v>
      </c>
      <c r="BM4711" s="206" t="s">
        <v>2330</v>
      </c>
    </row>
    <row r="4712" spans="1:65" s="2" customFormat="1" ht="81">
      <c r="A4712" s="37"/>
      <c r="B4712" s="38"/>
      <c r="C4712" s="39"/>
      <c r="D4712" s="208" t="s">
        <v>270</v>
      </c>
      <c r="E4712" s="39"/>
      <c r="F4712" s="209" t="s">
        <v>2308</v>
      </c>
      <c r="G4712" s="39"/>
      <c r="H4712" s="39"/>
      <c r="I4712" s="118"/>
      <c r="J4712" s="39"/>
      <c r="K4712" s="39"/>
      <c r="L4712" s="42"/>
      <c r="M4712" s="210"/>
      <c r="N4712" s="211"/>
      <c r="O4712" s="67"/>
      <c r="P4712" s="67"/>
      <c r="Q4712" s="67"/>
      <c r="R4712" s="67"/>
      <c r="S4712" s="67"/>
      <c r="T4712" s="68"/>
      <c r="U4712" s="37"/>
      <c r="V4712" s="37"/>
      <c r="W4712" s="37"/>
      <c r="X4712" s="37"/>
      <c r="Y4712" s="37"/>
      <c r="Z4712" s="37"/>
      <c r="AA4712" s="37"/>
      <c r="AB4712" s="37"/>
      <c r="AC4712" s="37"/>
      <c r="AD4712" s="37"/>
      <c r="AE4712" s="37"/>
      <c r="AT4712" s="19" t="s">
        <v>270</v>
      </c>
      <c r="AU4712" s="19" t="s">
        <v>91</v>
      </c>
    </row>
    <row r="4713" spans="1:65" s="13" customFormat="1" ht="10">
      <c r="B4713" s="212"/>
      <c r="C4713" s="213"/>
      <c r="D4713" s="208" t="s">
        <v>272</v>
      </c>
      <c r="E4713" s="214" t="s">
        <v>44</v>
      </c>
      <c r="F4713" s="215" t="s">
        <v>2309</v>
      </c>
      <c r="G4713" s="213"/>
      <c r="H4713" s="214" t="s">
        <v>44</v>
      </c>
      <c r="I4713" s="216"/>
      <c r="J4713" s="213"/>
      <c r="K4713" s="213"/>
      <c r="L4713" s="217"/>
      <c r="M4713" s="218"/>
      <c r="N4713" s="219"/>
      <c r="O4713" s="219"/>
      <c r="P4713" s="219"/>
      <c r="Q4713" s="219"/>
      <c r="R4713" s="219"/>
      <c r="S4713" s="219"/>
      <c r="T4713" s="220"/>
      <c r="AT4713" s="221" t="s">
        <v>272</v>
      </c>
      <c r="AU4713" s="221" t="s">
        <v>91</v>
      </c>
      <c r="AV4713" s="13" t="s">
        <v>89</v>
      </c>
      <c r="AW4713" s="13" t="s">
        <v>38</v>
      </c>
      <c r="AX4713" s="13" t="s">
        <v>82</v>
      </c>
      <c r="AY4713" s="221" t="s">
        <v>262</v>
      </c>
    </row>
    <row r="4714" spans="1:65" s="13" customFormat="1" ht="10">
      <c r="B4714" s="212"/>
      <c r="C4714" s="213"/>
      <c r="D4714" s="208" t="s">
        <v>272</v>
      </c>
      <c r="E4714" s="214" t="s">
        <v>44</v>
      </c>
      <c r="F4714" s="215" t="s">
        <v>2310</v>
      </c>
      <c r="G4714" s="213"/>
      <c r="H4714" s="214" t="s">
        <v>44</v>
      </c>
      <c r="I4714" s="216"/>
      <c r="J4714" s="213"/>
      <c r="K4714" s="213"/>
      <c r="L4714" s="217"/>
      <c r="M4714" s="218"/>
      <c r="N4714" s="219"/>
      <c r="O4714" s="219"/>
      <c r="P4714" s="219"/>
      <c r="Q4714" s="219"/>
      <c r="R4714" s="219"/>
      <c r="S4714" s="219"/>
      <c r="T4714" s="220"/>
      <c r="AT4714" s="221" t="s">
        <v>272</v>
      </c>
      <c r="AU4714" s="221" t="s">
        <v>91</v>
      </c>
      <c r="AV4714" s="13" t="s">
        <v>89</v>
      </c>
      <c r="AW4714" s="13" t="s">
        <v>38</v>
      </c>
      <c r="AX4714" s="13" t="s">
        <v>82</v>
      </c>
      <c r="AY4714" s="221" t="s">
        <v>262</v>
      </c>
    </row>
    <row r="4715" spans="1:65" s="13" customFormat="1" ht="10">
      <c r="B4715" s="212"/>
      <c r="C4715" s="213"/>
      <c r="D4715" s="208" t="s">
        <v>272</v>
      </c>
      <c r="E4715" s="214" t="s">
        <v>44</v>
      </c>
      <c r="F4715" s="215" t="s">
        <v>755</v>
      </c>
      <c r="G4715" s="213"/>
      <c r="H4715" s="214" t="s">
        <v>44</v>
      </c>
      <c r="I4715" s="216"/>
      <c r="J4715" s="213"/>
      <c r="K4715" s="213"/>
      <c r="L4715" s="217"/>
      <c r="M4715" s="218"/>
      <c r="N4715" s="219"/>
      <c r="O4715" s="219"/>
      <c r="P4715" s="219"/>
      <c r="Q4715" s="219"/>
      <c r="R4715" s="219"/>
      <c r="S4715" s="219"/>
      <c r="T4715" s="220"/>
      <c r="AT4715" s="221" t="s">
        <v>272</v>
      </c>
      <c r="AU4715" s="221" t="s">
        <v>91</v>
      </c>
      <c r="AV4715" s="13" t="s">
        <v>89</v>
      </c>
      <c r="AW4715" s="13" t="s">
        <v>38</v>
      </c>
      <c r="AX4715" s="13" t="s">
        <v>82</v>
      </c>
      <c r="AY4715" s="221" t="s">
        <v>262</v>
      </c>
    </row>
    <row r="4716" spans="1:65" s="15" customFormat="1" ht="10">
      <c r="B4716" s="233"/>
      <c r="C4716" s="234"/>
      <c r="D4716" s="208" t="s">
        <v>272</v>
      </c>
      <c r="E4716" s="235" t="s">
        <v>44</v>
      </c>
      <c r="F4716" s="236" t="s">
        <v>2311</v>
      </c>
      <c r="G4716" s="234"/>
      <c r="H4716" s="237">
        <v>39.5</v>
      </c>
      <c r="I4716" s="238"/>
      <c r="J4716" s="234"/>
      <c r="K4716" s="234"/>
      <c r="L4716" s="239"/>
      <c r="M4716" s="240"/>
      <c r="N4716" s="241"/>
      <c r="O4716" s="241"/>
      <c r="P4716" s="241"/>
      <c r="Q4716" s="241"/>
      <c r="R4716" s="241"/>
      <c r="S4716" s="241"/>
      <c r="T4716" s="242"/>
      <c r="AT4716" s="243" t="s">
        <v>272</v>
      </c>
      <c r="AU4716" s="243" t="s">
        <v>91</v>
      </c>
      <c r="AV4716" s="15" t="s">
        <v>91</v>
      </c>
      <c r="AW4716" s="15" t="s">
        <v>38</v>
      </c>
      <c r="AX4716" s="15" t="s">
        <v>82</v>
      </c>
      <c r="AY4716" s="243" t="s">
        <v>262</v>
      </c>
    </row>
    <row r="4717" spans="1:65" s="13" customFormat="1" ht="10">
      <c r="B4717" s="212"/>
      <c r="C4717" s="213"/>
      <c r="D4717" s="208" t="s">
        <v>272</v>
      </c>
      <c r="E4717" s="214" t="s">
        <v>44</v>
      </c>
      <c r="F4717" s="215" t="s">
        <v>759</v>
      </c>
      <c r="G4717" s="213"/>
      <c r="H4717" s="214" t="s">
        <v>44</v>
      </c>
      <c r="I4717" s="216"/>
      <c r="J4717" s="213"/>
      <c r="K4717" s="213"/>
      <c r="L4717" s="217"/>
      <c r="M4717" s="218"/>
      <c r="N4717" s="219"/>
      <c r="O4717" s="219"/>
      <c r="P4717" s="219"/>
      <c r="Q4717" s="219"/>
      <c r="R4717" s="219"/>
      <c r="S4717" s="219"/>
      <c r="T4717" s="220"/>
      <c r="AT4717" s="221" t="s">
        <v>272</v>
      </c>
      <c r="AU4717" s="221" t="s">
        <v>91</v>
      </c>
      <c r="AV4717" s="13" t="s">
        <v>89</v>
      </c>
      <c r="AW4717" s="13" t="s">
        <v>38</v>
      </c>
      <c r="AX4717" s="13" t="s">
        <v>82</v>
      </c>
      <c r="AY4717" s="221" t="s">
        <v>262</v>
      </c>
    </row>
    <row r="4718" spans="1:65" s="15" customFormat="1" ht="10">
      <c r="B4718" s="233"/>
      <c r="C4718" s="234"/>
      <c r="D4718" s="208" t="s">
        <v>272</v>
      </c>
      <c r="E4718" s="235" t="s">
        <v>44</v>
      </c>
      <c r="F4718" s="236" t="s">
        <v>760</v>
      </c>
      <c r="G4718" s="234"/>
      <c r="H4718" s="237">
        <v>60.1</v>
      </c>
      <c r="I4718" s="238"/>
      <c r="J4718" s="234"/>
      <c r="K4718" s="234"/>
      <c r="L4718" s="239"/>
      <c r="M4718" s="240"/>
      <c r="N4718" s="241"/>
      <c r="O4718" s="241"/>
      <c r="P4718" s="241"/>
      <c r="Q4718" s="241"/>
      <c r="R4718" s="241"/>
      <c r="S4718" s="241"/>
      <c r="T4718" s="242"/>
      <c r="AT4718" s="243" t="s">
        <v>272</v>
      </c>
      <c r="AU4718" s="243" t="s">
        <v>91</v>
      </c>
      <c r="AV4718" s="15" t="s">
        <v>91</v>
      </c>
      <c r="AW4718" s="15" t="s">
        <v>38</v>
      </c>
      <c r="AX4718" s="15" t="s">
        <v>82</v>
      </c>
      <c r="AY4718" s="243" t="s">
        <v>262</v>
      </c>
    </row>
    <row r="4719" spans="1:65" s="13" customFormat="1" ht="10">
      <c r="B4719" s="212"/>
      <c r="C4719" s="213"/>
      <c r="D4719" s="208" t="s">
        <v>272</v>
      </c>
      <c r="E4719" s="214" t="s">
        <v>44</v>
      </c>
      <c r="F4719" s="215" t="s">
        <v>767</v>
      </c>
      <c r="G4719" s="213"/>
      <c r="H4719" s="214" t="s">
        <v>44</v>
      </c>
      <c r="I4719" s="216"/>
      <c r="J4719" s="213"/>
      <c r="K4719" s="213"/>
      <c r="L4719" s="217"/>
      <c r="M4719" s="218"/>
      <c r="N4719" s="219"/>
      <c r="O4719" s="219"/>
      <c r="P4719" s="219"/>
      <c r="Q4719" s="219"/>
      <c r="R4719" s="219"/>
      <c r="S4719" s="219"/>
      <c r="T4719" s="220"/>
      <c r="AT4719" s="221" t="s">
        <v>272</v>
      </c>
      <c r="AU4719" s="221" t="s">
        <v>91</v>
      </c>
      <c r="AV4719" s="13" t="s">
        <v>89</v>
      </c>
      <c r="AW4719" s="13" t="s">
        <v>38</v>
      </c>
      <c r="AX4719" s="13" t="s">
        <v>82</v>
      </c>
      <c r="AY4719" s="221" t="s">
        <v>262</v>
      </c>
    </row>
    <row r="4720" spans="1:65" s="15" customFormat="1" ht="10">
      <c r="B4720" s="233"/>
      <c r="C4720" s="234"/>
      <c r="D4720" s="208" t="s">
        <v>272</v>
      </c>
      <c r="E4720" s="235" t="s">
        <v>44</v>
      </c>
      <c r="F4720" s="236" t="s">
        <v>768</v>
      </c>
      <c r="G4720" s="234"/>
      <c r="H4720" s="237">
        <v>3.8</v>
      </c>
      <c r="I4720" s="238"/>
      <c r="J4720" s="234"/>
      <c r="K4720" s="234"/>
      <c r="L4720" s="239"/>
      <c r="M4720" s="240"/>
      <c r="N4720" s="241"/>
      <c r="O4720" s="241"/>
      <c r="P4720" s="241"/>
      <c r="Q4720" s="241"/>
      <c r="R4720" s="241"/>
      <c r="S4720" s="241"/>
      <c r="T4720" s="242"/>
      <c r="AT4720" s="243" t="s">
        <v>272</v>
      </c>
      <c r="AU4720" s="243" t="s">
        <v>91</v>
      </c>
      <c r="AV4720" s="15" t="s">
        <v>91</v>
      </c>
      <c r="AW4720" s="15" t="s">
        <v>38</v>
      </c>
      <c r="AX4720" s="15" t="s">
        <v>82</v>
      </c>
      <c r="AY4720" s="243" t="s">
        <v>262</v>
      </c>
    </row>
    <row r="4721" spans="2:51" s="13" customFormat="1" ht="10">
      <c r="B4721" s="212"/>
      <c r="C4721" s="213"/>
      <c r="D4721" s="208" t="s">
        <v>272</v>
      </c>
      <c r="E4721" s="214" t="s">
        <v>44</v>
      </c>
      <c r="F4721" s="215" t="s">
        <v>769</v>
      </c>
      <c r="G4721" s="213"/>
      <c r="H4721" s="214" t="s">
        <v>44</v>
      </c>
      <c r="I4721" s="216"/>
      <c r="J4721" s="213"/>
      <c r="K4721" s="213"/>
      <c r="L4721" s="217"/>
      <c r="M4721" s="218"/>
      <c r="N4721" s="219"/>
      <c r="O4721" s="219"/>
      <c r="P4721" s="219"/>
      <c r="Q4721" s="219"/>
      <c r="R4721" s="219"/>
      <c r="S4721" s="219"/>
      <c r="T4721" s="220"/>
      <c r="AT4721" s="221" t="s">
        <v>272</v>
      </c>
      <c r="AU4721" s="221" t="s">
        <v>91</v>
      </c>
      <c r="AV4721" s="13" t="s">
        <v>89</v>
      </c>
      <c r="AW4721" s="13" t="s">
        <v>38</v>
      </c>
      <c r="AX4721" s="13" t="s">
        <v>82</v>
      </c>
      <c r="AY4721" s="221" t="s">
        <v>262</v>
      </c>
    </row>
    <row r="4722" spans="2:51" s="15" customFormat="1" ht="10">
      <c r="B4722" s="233"/>
      <c r="C4722" s="234"/>
      <c r="D4722" s="208" t="s">
        <v>272</v>
      </c>
      <c r="E4722" s="235" t="s">
        <v>44</v>
      </c>
      <c r="F4722" s="236" t="s">
        <v>347</v>
      </c>
      <c r="G4722" s="234"/>
      <c r="H4722" s="237">
        <v>7</v>
      </c>
      <c r="I4722" s="238"/>
      <c r="J4722" s="234"/>
      <c r="K4722" s="234"/>
      <c r="L4722" s="239"/>
      <c r="M4722" s="240"/>
      <c r="N4722" s="241"/>
      <c r="O4722" s="241"/>
      <c r="P4722" s="241"/>
      <c r="Q4722" s="241"/>
      <c r="R4722" s="241"/>
      <c r="S4722" s="241"/>
      <c r="T4722" s="242"/>
      <c r="AT4722" s="243" t="s">
        <v>272</v>
      </c>
      <c r="AU4722" s="243" t="s">
        <v>91</v>
      </c>
      <c r="AV4722" s="15" t="s">
        <v>91</v>
      </c>
      <c r="AW4722" s="15" t="s">
        <v>38</v>
      </c>
      <c r="AX4722" s="15" t="s">
        <v>82</v>
      </c>
      <c r="AY4722" s="243" t="s">
        <v>262</v>
      </c>
    </row>
    <row r="4723" spans="2:51" s="13" customFormat="1" ht="10">
      <c r="B4723" s="212"/>
      <c r="C4723" s="213"/>
      <c r="D4723" s="208" t="s">
        <v>272</v>
      </c>
      <c r="E4723" s="214" t="s">
        <v>44</v>
      </c>
      <c r="F4723" s="215" t="s">
        <v>795</v>
      </c>
      <c r="G4723" s="213"/>
      <c r="H4723" s="214" t="s">
        <v>44</v>
      </c>
      <c r="I4723" s="216"/>
      <c r="J4723" s="213"/>
      <c r="K4723" s="213"/>
      <c r="L4723" s="217"/>
      <c r="M4723" s="218"/>
      <c r="N4723" s="219"/>
      <c r="O4723" s="219"/>
      <c r="P4723" s="219"/>
      <c r="Q4723" s="219"/>
      <c r="R4723" s="219"/>
      <c r="S4723" s="219"/>
      <c r="T4723" s="220"/>
      <c r="AT4723" s="221" t="s">
        <v>272</v>
      </c>
      <c r="AU4723" s="221" t="s">
        <v>91</v>
      </c>
      <c r="AV4723" s="13" t="s">
        <v>89</v>
      </c>
      <c r="AW4723" s="13" t="s">
        <v>38</v>
      </c>
      <c r="AX4723" s="13" t="s">
        <v>82</v>
      </c>
      <c r="AY4723" s="221" t="s">
        <v>262</v>
      </c>
    </row>
    <row r="4724" spans="2:51" s="15" customFormat="1" ht="10">
      <c r="B4724" s="233"/>
      <c r="C4724" s="234"/>
      <c r="D4724" s="208" t="s">
        <v>272</v>
      </c>
      <c r="E4724" s="235" t="s">
        <v>44</v>
      </c>
      <c r="F4724" s="236" t="s">
        <v>796</v>
      </c>
      <c r="G4724" s="234"/>
      <c r="H4724" s="237">
        <v>7.7</v>
      </c>
      <c r="I4724" s="238"/>
      <c r="J4724" s="234"/>
      <c r="K4724" s="234"/>
      <c r="L4724" s="239"/>
      <c r="M4724" s="240"/>
      <c r="N4724" s="241"/>
      <c r="O4724" s="241"/>
      <c r="P4724" s="241"/>
      <c r="Q4724" s="241"/>
      <c r="R4724" s="241"/>
      <c r="S4724" s="241"/>
      <c r="T4724" s="242"/>
      <c r="AT4724" s="243" t="s">
        <v>272</v>
      </c>
      <c r="AU4724" s="243" t="s">
        <v>91</v>
      </c>
      <c r="AV4724" s="15" t="s">
        <v>91</v>
      </c>
      <c r="AW4724" s="15" t="s">
        <v>38</v>
      </c>
      <c r="AX4724" s="15" t="s">
        <v>82</v>
      </c>
      <c r="AY4724" s="243" t="s">
        <v>262</v>
      </c>
    </row>
    <row r="4725" spans="2:51" s="14" customFormat="1" ht="10">
      <c r="B4725" s="222"/>
      <c r="C4725" s="223"/>
      <c r="D4725" s="208" t="s">
        <v>272</v>
      </c>
      <c r="E4725" s="224" t="s">
        <v>44</v>
      </c>
      <c r="F4725" s="225" t="s">
        <v>284</v>
      </c>
      <c r="G4725" s="223"/>
      <c r="H4725" s="226">
        <v>118.1</v>
      </c>
      <c r="I4725" s="227"/>
      <c r="J4725" s="223"/>
      <c r="K4725" s="223"/>
      <c r="L4725" s="228"/>
      <c r="M4725" s="229"/>
      <c r="N4725" s="230"/>
      <c r="O4725" s="230"/>
      <c r="P4725" s="230"/>
      <c r="Q4725" s="230"/>
      <c r="R4725" s="230"/>
      <c r="S4725" s="230"/>
      <c r="T4725" s="231"/>
      <c r="AT4725" s="232" t="s">
        <v>272</v>
      </c>
      <c r="AU4725" s="232" t="s">
        <v>91</v>
      </c>
      <c r="AV4725" s="14" t="s">
        <v>97</v>
      </c>
      <c r="AW4725" s="14" t="s">
        <v>38</v>
      </c>
      <c r="AX4725" s="14" t="s">
        <v>82</v>
      </c>
      <c r="AY4725" s="232" t="s">
        <v>262</v>
      </c>
    </row>
    <row r="4726" spans="2:51" s="13" customFormat="1" ht="10">
      <c r="B4726" s="212"/>
      <c r="C4726" s="213"/>
      <c r="D4726" s="208" t="s">
        <v>272</v>
      </c>
      <c r="E4726" s="214" t="s">
        <v>44</v>
      </c>
      <c r="F4726" s="215" t="s">
        <v>1248</v>
      </c>
      <c r="G4726" s="213"/>
      <c r="H4726" s="214" t="s">
        <v>44</v>
      </c>
      <c r="I4726" s="216"/>
      <c r="J4726" s="213"/>
      <c r="K4726" s="213"/>
      <c r="L4726" s="217"/>
      <c r="M4726" s="218"/>
      <c r="N4726" s="219"/>
      <c r="O4726" s="219"/>
      <c r="P4726" s="219"/>
      <c r="Q4726" s="219"/>
      <c r="R4726" s="219"/>
      <c r="S4726" s="219"/>
      <c r="T4726" s="220"/>
      <c r="AT4726" s="221" t="s">
        <v>272</v>
      </c>
      <c r="AU4726" s="221" t="s">
        <v>91</v>
      </c>
      <c r="AV4726" s="13" t="s">
        <v>89</v>
      </c>
      <c r="AW4726" s="13" t="s">
        <v>38</v>
      </c>
      <c r="AX4726" s="13" t="s">
        <v>82</v>
      </c>
      <c r="AY4726" s="221" t="s">
        <v>262</v>
      </c>
    </row>
    <row r="4727" spans="2:51" s="13" customFormat="1" ht="10">
      <c r="B4727" s="212"/>
      <c r="C4727" s="213"/>
      <c r="D4727" s="208" t="s">
        <v>272</v>
      </c>
      <c r="E4727" s="214" t="s">
        <v>44</v>
      </c>
      <c r="F4727" s="215" t="s">
        <v>799</v>
      </c>
      <c r="G4727" s="213"/>
      <c r="H4727" s="214" t="s">
        <v>44</v>
      </c>
      <c r="I4727" s="216"/>
      <c r="J4727" s="213"/>
      <c r="K4727" s="213"/>
      <c r="L4727" s="217"/>
      <c r="M4727" s="218"/>
      <c r="N4727" s="219"/>
      <c r="O4727" s="219"/>
      <c r="P4727" s="219"/>
      <c r="Q4727" s="219"/>
      <c r="R4727" s="219"/>
      <c r="S4727" s="219"/>
      <c r="T4727" s="220"/>
      <c r="AT4727" s="221" t="s">
        <v>272</v>
      </c>
      <c r="AU4727" s="221" t="s">
        <v>91</v>
      </c>
      <c r="AV4727" s="13" t="s">
        <v>89</v>
      </c>
      <c r="AW4727" s="13" t="s">
        <v>38</v>
      </c>
      <c r="AX4727" s="13" t="s">
        <v>82</v>
      </c>
      <c r="AY4727" s="221" t="s">
        <v>262</v>
      </c>
    </row>
    <row r="4728" spans="2:51" s="15" customFormat="1" ht="10">
      <c r="B4728" s="233"/>
      <c r="C4728" s="234"/>
      <c r="D4728" s="208" t="s">
        <v>272</v>
      </c>
      <c r="E4728" s="235" t="s">
        <v>44</v>
      </c>
      <c r="F4728" s="236" t="s">
        <v>2311</v>
      </c>
      <c r="G4728" s="234"/>
      <c r="H4728" s="237">
        <v>39.5</v>
      </c>
      <c r="I4728" s="238"/>
      <c r="J4728" s="234"/>
      <c r="K4728" s="234"/>
      <c r="L4728" s="239"/>
      <c r="M4728" s="240"/>
      <c r="N4728" s="241"/>
      <c r="O4728" s="241"/>
      <c r="P4728" s="241"/>
      <c r="Q4728" s="241"/>
      <c r="R4728" s="241"/>
      <c r="S4728" s="241"/>
      <c r="T4728" s="242"/>
      <c r="AT4728" s="243" t="s">
        <v>272</v>
      </c>
      <c r="AU4728" s="243" t="s">
        <v>91</v>
      </c>
      <c r="AV4728" s="15" t="s">
        <v>91</v>
      </c>
      <c r="AW4728" s="15" t="s">
        <v>38</v>
      </c>
      <c r="AX4728" s="15" t="s">
        <v>82</v>
      </c>
      <c r="AY4728" s="243" t="s">
        <v>262</v>
      </c>
    </row>
    <row r="4729" spans="2:51" s="13" customFormat="1" ht="10">
      <c r="B4729" s="212"/>
      <c r="C4729" s="213"/>
      <c r="D4729" s="208" t="s">
        <v>272</v>
      </c>
      <c r="E4729" s="214" t="s">
        <v>44</v>
      </c>
      <c r="F4729" s="215" t="s">
        <v>808</v>
      </c>
      <c r="G4729" s="213"/>
      <c r="H4729" s="214" t="s">
        <v>44</v>
      </c>
      <c r="I4729" s="216"/>
      <c r="J4729" s="213"/>
      <c r="K4729" s="213"/>
      <c r="L4729" s="217"/>
      <c r="M4729" s="218"/>
      <c r="N4729" s="219"/>
      <c r="O4729" s="219"/>
      <c r="P4729" s="219"/>
      <c r="Q4729" s="219"/>
      <c r="R4729" s="219"/>
      <c r="S4729" s="219"/>
      <c r="T4729" s="220"/>
      <c r="AT4729" s="221" t="s">
        <v>272</v>
      </c>
      <c r="AU4729" s="221" t="s">
        <v>91</v>
      </c>
      <c r="AV4729" s="13" t="s">
        <v>89</v>
      </c>
      <c r="AW4729" s="13" t="s">
        <v>38</v>
      </c>
      <c r="AX4729" s="13" t="s">
        <v>82</v>
      </c>
      <c r="AY4729" s="221" t="s">
        <v>262</v>
      </c>
    </row>
    <row r="4730" spans="2:51" s="15" customFormat="1" ht="10">
      <c r="B4730" s="233"/>
      <c r="C4730" s="234"/>
      <c r="D4730" s="208" t="s">
        <v>272</v>
      </c>
      <c r="E4730" s="235" t="s">
        <v>44</v>
      </c>
      <c r="F4730" s="236" t="s">
        <v>809</v>
      </c>
      <c r="G4730" s="234"/>
      <c r="H4730" s="237">
        <v>73.400000000000006</v>
      </c>
      <c r="I4730" s="238"/>
      <c r="J4730" s="234"/>
      <c r="K4730" s="234"/>
      <c r="L4730" s="239"/>
      <c r="M4730" s="240"/>
      <c r="N4730" s="241"/>
      <c r="O4730" s="241"/>
      <c r="P4730" s="241"/>
      <c r="Q4730" s="241"/>
      <c r="R4730" s="241"/>
      <c r="S4730" s="241"/>
      <c r="T4730" s="242"/>
      <c r="AT4730" s="243" t="s">
        <v>272</v>
      </c>
      <c r="AU4730" s="243" t="s">
        <v>91</v>
      </c>
      <c r="AV4730" s="15" t="s">
        <v>91</v>
      </c>
      <c r="AW4730" s="15" t="s">
        <v>38</v>
      </c>
      <c r="AX4730" s="15" t="s">
        <v>82</v>
      </c>
      <c r="AY4730" s="243" t="s">
        <v>262</v>
      </c>
    </row>
    <row r="4731" spans="2:51" s="13" customFormat="1" ht="10">
      <c r="B4731" s="212"/>
      <c r="C4731" s="213"/>
      <c r="D4731" s="208" t="s">
        <v>272</v>
      </c>
      <c r="E4731" s="214" t="s">
        <v>44</v>
      </c>
      <c r="F4731" s="215" t="s">
        <v>834</v>
      </c>
      <c r="G4731" s="213"/>
      <c r="H4731" s="214" t="s">
        <v>44</v>
      </c>
      <c r="I4731" s="216"/>
      <c r="J4731" s="213"/>
      <c r="K4731" s="213"/>
      <c r="L4731" s="217"/>
      <c r="M4731" s="218"/>
      <c r="N4731" s="219"/>
      <c r="O4731" s="219"/>
      <c r="P4731" s="219"/>
      <c r="Q4731" s="219"/>
      <c r="R4731" s="219"/>
      <c r="S4731" s="219"/>
      <c r="T4731" s="220"/>
      <c r="AT4731" s="221" t="s">
        <v>272</v>
      </c>
      <c r="AU4731" s="221" t="s">
        <v>91</v>
      </c>
      <c r="AV4731" s="13" t="s">
        <v>89</v>
      </c>
      <c r="AW4731" s="13" t="s">
        <v>38</v>
      </c>
      <c r="AX4731" s="13" t="s">
        <v>82</v>
      </c>
      <c r="AY4731" s="221" t="s">
        <v>262</v>
      </c>
    </row>
    <row r="4732" spans="2:51" s="15" customFormat="1" ht="10">
      <c r="B4732" s="233"/>
      <c r="C4732" s="234"/>
      <c r="D4732" s="208" t="s">
        <v>272</v>
      </c>
      <c r="E4732" s="235" t="s">
        <v>44</v>
      </c>
      <c r="F4732" s="236" t="s">
        <v>768</v>
      </c>
      <c r="G4732" s="234"/>
      <c r="H4732" s="237">
        <v>3.8</v>
      </c>
      <c r="I4732" s="238"/>
      <c r="J4732" s="234"/>
      <c r="K4732" s="234"/>
      <c r="L4732" s="239"/>
      <c r="M4732" s="240"/>
      <c r="N4732" s="241"/>
      <c r="O4732" s="241"/>
      <c r="P4732" s="241"/>
      <c r="Q4732" s="241"/>
      <c r="R4732" s="241"/>
      <c r="S4732" s="241"/>
      <c r="T4732" s="242"/>
      <c r="AT4732" s="243" t="s">
        <v>272</v>
      </c>
      <c r="AU4732" s="243" t="s">
        <v>91</v>
      </c>
      <c r="AV4732" s="15" t="s">
        <v>91</v>
      </c>
      <c r="AW4732" s="15" t="s">
        <v>38</v>
      </c>
      <c r="AX4732" s="15" t="s">
        <v>82</v>
      </c>
      <c r="AY4732" s="243" t="s">
        <v>262</v>
      </c>
    </row>
    <row r="4733" spans="2:51" s="14" customFormat="1" ht="10">
      <c r="B4733" s="222"/>
      <c r="C4733" s="223"/>
      <c r="D4733" s="208" t="s">
        <v>272</v>
      </c>
      <c r="E4733" s="224" t="s">
        <v>44</v>
      </c>
      <c r="F4733" s="225" t="s">
        <v>284</v>
      </c>
      <c r="G4733" s="223"/>
      <c r="H4733" s="226">
        <v>116.7</v>
      </c>
      <c r="I4733" s="227"/>
      <c r="J4733" s="223"/>
      <c r="K4733" s="223"/>
      <c r="L4733" s="228"/>
      <c r="M4733" s="229"/>
      <c r="N4733" s="230"/>
      <c r="O4733" s="230"/>
      <c r="P4733" s="230"/>
      <c r="Q4733" s="230"/>
      <c r="R4733" s="230"/>
      <c r="S4733" s="230"/>
      <c r="T4733" s="231"/>
      <c r="AT4733" s="232" t="s">
        <v>272</v>
      </c>
      <c r="AU4733" s="232" t="s">
        <v>91</v>
      </c>
      <c r="AV4733" s="14" t="s">
        <v>97</v>
      </c>
      <c r="AW4733" s="14" t="s">
        <v>38</v>
      </c>
      <c r="AX4733" s="14" t="s">
        <v>82</v>
      </c>
      <c r="AY4733" s="232" t="s">
        <v>262</v>
      </c>
    </row>
    <row r="4734" spans="2:51" s="13" customFormat="1" ht="10">
      <c r="B4734" s="212"/>
      <c r="C4734" s="213"/>
      <c r="D4734" s="208" t="s">
        <v>272</v>
      </c>
      <c r="E4734" s="214" t="s">
        <v>44</v>
      </c>
      <c r="F4734" s="215" t="s">
        <v>2312</v>
      </c>
      <c r="G4734" s="213"/>
      <c r="H4734" s="214" t="s">
        <v>44</v>
      </c>
      <c r="I4734" s="216"/>
      <c r="J4734" s="213"/>
      <c r="K4734" s="213"/>
      <c r="L4734" s="217"/>
      <c r="M4734" s="218"/>
      <c r="N4734" s="219"/>
      <c r="O4734" s="219"/>
      <c r="P4734" s="219"/>
      <c r="Q4734" s="219"/>
      <c r="R4734" s="219"/>
      <c r="S4734" s="219"/>
      <c r="T4734" s="220"/>
      <c r="AT4734" s="221" t="s">
        <v>272</v>
      </c>
      <c r="AU4734" s="221" t="s">
        <v>91</v>
      </c>
      <c r="AV4734" s="13" t="s">
        <v>89</v>
      </c>
      <c r="AW4734" s="13" t="s">
        <v>38</v>
      </c>
      <c r="AX4734" s="13" t="s">
        <v>82</v>
      </c>
      <c r="AY4734" s="221" t="s">
        <v>262</v>
      </c>
    </row>
    <row r="4735" spans="2:51" s="13" customFormat="1" ht="10">
      <c r="B4735" s="212"/>
      <c r="C4735" s="213"/>
      <c r="D4735" s="208" t="s">
        <v>272</v>
      </c>
      <c r="E4735" s="214" t="s">
        <v>44</v>
      </c>
      <c r="F4735" s="215" t="s">
        <v>844</v>
      </c>
      <c r="G4735" s="213"/>
      <c r="H4735" s="214" t="s">
        <v>44</v>
      </c>
      <c r="I4735" s="216"/>
      <c r="J4735" s="213"/>
      <c r="K4735" s="213"/>
      <c r="L4735" s="217"/>
      <c r="M4735" s="218"/>
      <c r="N4735" s="219"/>
      <c r="O4735" s="219"/>
      <c r="P4735" s="219"/>
      <c r="Q4735" s="219"/>
      <c r="R4735" s="219"/>
      <c r="S4735" s="219"/>
      <c r="T4735" s="220"/>
      <c r="AT4735" s="221" t="s">
        <v>272</v>
      </c>
      <c r="AU4735" s="221" t="s">
        <v>91</v>
      </c>
      <c r="AV4735" s="13" t="s">
        <v>89</v>
      </c>
      <c r="AW4735" s="13" t="s">
        <v>38</v>
      </c>
      <c r="AX4735" s="13" t="s">
        <v>82</v>
      </c>
      <c r="AY4735" s="221" t="s">
        <v>262</v>
      </c>
    </row>
    <row r="4736" spans="2:51" s="15" customFormat="1" ht="10">
      <c r="B4736" s="233"/>
      <c r="C4736" s="234"/>
      <c r="D4736" s="208" t="s">
        <v>272</v>
      </c>
      <c r="E4736" s="235" t="s">
        <v>44</v>
      </c>
      <c r="F4736" s="236" t="s">
        <v>2311</v>
      </c>
      <c r="G4736" s="234"/>
      <c r="H4736" s="237">
        <v>39.5</v>
      </c>
      <c r="I4736" s="238"/>
      <c r="J4736" s="234"/>
      <c r="K4736" s="234"/>
      <c r="L4736" s="239"/>
      <c r="M4736" s="240"/>
      <c r="N4736" s="241"/>
      <c r="O4736" s="241"/>
      <c r="P4736" s="241"/>
      <c r="Q4736" s="241"/>
      <c r="R4736" s="241"/>
      <c r="S4736" s="241"/>
      <c r="T4736" s="242"/>
      <c r="AT4736" s="243" t="s">
        <v>272</v>
      </c>
      <c r="AU4736" s="243" t="s">
        <v>91</v>
      </c>
      <c r="AV4736" s="15" t="s">
        <v>91</v>
      </c>
      <c r="AW4736" s="15" t="s">
        <v>38</v>
      </c>
      <c r="AX4736" s="15" t="s">
        <v>82</v>
      </c>
      <c r="AY4736" s="243" t="s">
        <v>262</v>
      </c>
    </row>
    <row r="4737" spans="1:65" s="13" customFormat="1" ht="10">
      <c r="B4737" s="212"/>
      <c r="C4737" s="213"/>
      <c r="D4737" s="208" t="s">
        <v>272</v>
      </c>
      <c r="E4737" s="214" t="s">
        <v>44</v>
      </c>
      <c r="F4737" s="215" t="s">
        <v>847</v>
      </c>
      <c r="G4737" s="213"/>
      <c r="H4737" s="214" t="s">
        <v>44</v>
      </c>
      <c r="I4737" s="216"/>
      <c r="J4737" s="213"/>
      <c r="K4737" s="213"/>
      <c r="L4737" s="217"/>
      <c r="M4737" s="218"/>
      <c r="N4737" s="219"/>
      <c r="O4737" s="219"/>
      <c r="P4737" s="219"/>
      <c r="Q4737" s="219"/>
      <c r="R4737" s="219"/>
      <c r="S4737" s="219"/>
      <c r="T4737" s="220"/>
      <c r="AT4737" s="221" t="s">
        <v>272</v>
      </c>
      <c r="AU4737" s="221" t="s">
        <v>91</v>
      </c>
      <c r="AV4737" s="13" t="s">
        <v>89</v>
      </c>
      <c r="AW4737" s="13" t="s">
        <v>38</v>
      </c>
      <c r="AX4737" s="13" t="s">
        <v>82</v>
      </c>
      <c r="AY4737" s="221" t="s">
        <v>262</v>
      </c>
    </row>
    <row r="4738" spans="1:65" s="15" customFormat="1" ht="10">
      <c r="B4738" s="233"/>
      <c r="C4738" s="234"/>
      <c r="D4738" s="208" t="s">
        <v>272</v>
      </c>
      <c r="E4738" s="235" t="s">
        <v>44</v>
      </c>
      <c r="F4738" s="236" t="s">
        <v>809</v>
      </c>
      <c r="G4738" s="234"/>
      <c r="H4738" s="237">
        <v>73.400000000000006</v>
      </c>
      <c r="I4738" s="238"/>
      <c r="J4738" s="234"/>
      <c r="K4738" s="234"/>
      <c r="L4738" s="239"/>
      <c r="M4738" s="240"/>
      <c r="N4738" s="241"/>
      <c r="O4738" s="241"/>
      <c r="P4738" s="241"/>
      <c r="Q4738" s="241"/>
      <c r="R4738" s="241"/>
      <c r="S4738" s="241"/>
      <c r="T4738" s="242"/>
      <c r="AT4738" s="243" t="s">
        <v>272</v>
      </c>
      <c r="AU4738" s="243" t="s">
        <v>91</v>
      </c>
      <c r="AV4738" s="15" t="s">
        <v>91</v>
      </c>
      <c r="AW4738" s="15" t="s">
        <v>38</v>
      </c>
      <c r="AX4738" s="15" t="s">
        <v>82</v>
      </c>
      <c r="AY4738" s="243" t="s">
        <v>262</v>
      </c>
    </row>
    <row r="4739" spans="1:65" s="13" customFormat="1" ht="10">
      <c r="B4739" s="212"/>
      <c r="C4739" s="213"/>
      <c r="D4739" s="208" t="s">
        <v>272</v>
      </c>
      <c r="E4739" s="214" t="s">
        <v>44</v>
      </c>
      <c r="F4739" s="215" t="s">
        <v>861</v>
      </c>
      <c r="G4739" s="213"/>
      <c r="H4739" s="214" t="s">
        <v>44</v>
      </c>
      <c r="I4739" s="216"/>
      <c r="J4739" s="213"/>
      <c r="K4739" s="213"/>
      <c r="L4739" s="217"/>
      <c r="M4739" s="218"/>
      <c r="N4739" s="219"/>
      <c r="O4739" s="219"/>
      <c r="P4739" s="219"/>
      <c r="Q4739" s="219"/>
      <c r="R4739" s="219"/>
      <c r="S4739" s="219"/>
      <c r="T4739" s="220"/>
      <c r="AT4739" s="221" t="s">
        <v>272</v>
      </c>
      <c r="AU4739" s="221" t="s">
        <v>91</v>
      </c>
      <c r="AV4739" s="13" t="s">
        <v>89</v>
      </c>
      <c r="AW4739" s="13" t="s">
        <v>38</v>
      </c>
      <c r="AX4739" s="13" t="s">
        <v>82</v>
      </c>
      <c r="AY4739" s="221" t="s">
        <v>262</v>
      </c>
    </row>
    <row r="4740" spans="1:65" s="15" customFormat="1" ht="10">
      <c r="B4740" s="233"/>
      <c r="C4740" s="234"/>
      <c r="D4740" s="208" t="s">
        <v>272</v>
      </c>
      <c r="E4740" s="235" t="s">
        <v>44</v>
      </c>
      <c r="F4740" s="236" t="s">
        <v>768</v>
      </c>
      <c r="G4740" s="234"/>
      <c r="H4740" s="237">
        <v>3.8</v>
      </c>
      <c r="I4740" s="238"/>
      <c r="J4740" s="234"/>
      <c r="K4740" s="234"/>
      <c r="L4740" s="239"/>
      <c r="M4740" s="240"/>
      <c r="N4740" s="241"/>
      <c r="O4740" s="241"/>
      <c r="P4740" s="241"/>
      <c r="Q4740" s="241"/>
      <c r="R4740" s="241"/>
      <c r="S4740" s="241"/>
      <c r="T4740" s="242"/>
      <c r="AT4740" s="243" t="s">
        <v>272</v>
      </c>
      <c r="AU4740" s="243" t="s">
        <v>91</v>
      </c>
      <c r="AV4740" s="15" t="s">
        <v>91</v>
      </c>
      <c r="AW4740" s="15" t="s">
        <v>38</v>
      </c>
      <c r="AX4740" s="15" t="s">
        <v>82</v>
      </c>
      <c r="AY4740" s="243" t="s">
        <v>262</v>
      </c>
    </row>
    <row r="4741" spans="1:65" s="14" customFormat="1" ht="10">
      <c r="B4741" s="222"/>
      <c r="C4741" s="223"/>
      <c r="D4741" s="208" t="s">
        <v>272</v>
      </c>
      <c r="E4741" s="224" t="s">
        <v>44</v>
      </c>
      <c r="F4741" s="225" t="s">
        <v>284</v>
      </c>
      <c r="G4741" s="223"/>
      <c r="H4741" s="226">
        <v>116.7</v>
      </c>
      <c r="I4741" s="227"/>
      <c r="J4741" s="223"/>
      <c r="K4741" s="223"/>
      <c r="L4741" s="228"/>
      <c r="M4741" s="229"/>
      <c r="N4741" s="230"/>
      <c r="O4741" s="230"/>
      <c r="P4741" s="230"/>
      <c r="Q4741" s="230"/>
      <c r="R4741" s="230"/>
      <c r="S4741" s="230"/>
      <c r="T4741" s="231"/>
      <c r="AT4741" s="232" t="s">
        <v>272</v>
      </c>
      <c r="AU4741" s="232" t="s">
        <v>91</v>
      </c>
      <c r="AV4741" s="14" t="s">
        <v>97</v>
      </c>
      <c r="AW4741" s="14" t="s">
        <v>38</v>
      </c>
      <c r="AX4741" s="14" t="s">
        <v>82</v>
      </c>
      <c r="AY4741" s="232" t="s">
        <v>262</v>
      </c>
    </row>
    <row r="4742" spans="1:65" s="13" customFormat="1" ht="10">
      <c r="B4742" s="212"/>
      <c r="C4742" s="213"/>
      <c r="D4742" s="208" t="s">
        <v>272</v>
      </c>
      <c r="E4742" s="214" t="s">
        <v>44</v>
      </c>
      <c r="F4742" s="215" t="s">
        <v>2313</v>
      </c>
      <c r="G4742" s="213"/>
      <c r="H4742" s="214" t="s">
        <v>44</v>
      </c>
      <c r="I4742" s="216"/>
      <c r="J4742" s="213"/>
      <c r="K4742" s="213"/>
      <c r="L4742" s="217"/>
      <c r="M4742" s="218"/>
      <c r="N4742" s="219"/>
      <c r="O4742" s="219"/>
      <c r="P4742" s="219"/>
      <c r="Q4742" s="219"/>
      <c r="R4742" s="219"/>
      <c r="S4742" s="219"/>
      <c r="T4742" s="220"/>
      <c r="AT4742" s="221" t="s">
        <v>272</v>
      </c>
      <c r="AU4742" s="221" t="s">
        <v>91</v>
      </c>
      <c r="AV4742" s="13" t="s">
        <v>89</v>
      </c>
      <c r="AW4742" s="13" t="s">
        <v>38</v>
      </c>
      <c r="AX4742" s="13" t="s">
        <v>82</v>
      </c>
      <c r="AY4742" s="221" t="s">
        <v>262</v>
      </c>
    </row>
    <row r="4743" spans="1:65" s="13" customFormat="1" ht="10">
      <c r="B4743" s="212"/>
      <c r="C4743" s="213"/>
      <c r="D4743" s="208" t="s">
        <v>272</v>
      </c>
      <c r="E4743" s="214" t="s">
        <v>44</v>
      </c>
      <c r="F4743" s="215" t="s">
        <v>868</v>
      </c>
      <c r="G4743" s="213"/>
      <c r="H4743" s="214" t="s">
        <v>44</v>
      </c>
      <c r="I4743" s="216"/>
      <c r="J4743" s="213"/>
      <c r="K4743" s="213"/>
      <c r="L4743" s="217"/>
      <c r="M4743" s="218"/>
      <c r="N4743" s="219"/>
      <c r="O4743" s="219"/>
      <c r="P4743" s="219"/>
      <c r="Q4743" s="219"/>
      <c r="R4743" s="219"/>
      <c r="S4743" s="219"/>
      <c r="T4743" s="220"/>
      <c r="AT4743" s="221" t="s">
        <v>272</v>
      </c>
      <c r="AU4743" s="221" t="s">
        <v>91</v>
      </c>
      <c r="AV4743" s="13" t="s">
        <v>89</v>
      </c>
      <c r="AW4743" s="13" t="s">
        <v>38</v>
      </c>
      <c r="AX4743" s="13" t="s">
        <v>82</v>
      </c>
      <c r="AY4743" s="221" t="s">
        <v>262</v>
      </c>
    </row>
    <row r="4744" spans="1:65" s="15" customFormat="1" ht="10">
      <c r="B4744" s="233"/>
      <c r="C4744" s="234"/>
      <c r="D4744" s="208" t="s">
        <v>272</v>
      </c>
      <c r="E4744" s="235" t="s">
        <v>44</v>
      </c>
      <c r="F4744" s="236" t="s">
        <v>2311</v>
      </c>
      <c r="G4744" s="234"/>
      <c r="H4744" s="237">
        <v>39.5</v>
      </c>
      <c r="I4744" s="238"/>
      <c r="J4744" s="234"/>
      <c r="K4744" s="234"/>
      <c r="L4744" s="239"/>
      <c r="M4744" s="240"/>
      <c r="N4744" s="241"/>
      <c r="O4744" s="241"/>
      <c r="P4744" s="241"/>
      <c r="Q4744" s="241"/>
      <c r="R4744" s="241"/>
      <c r="S4744" s="241"/>
      <c r="T4744" s="242"/>
      <c r="AT4744" s="243" t="s">
        <v>272</v>
      </c>
      <c r="AU4744" s="243" t="s">
        <v>91</v>
      </c>
      <c r="AV4744" s="15" t="s">
        <v>91</v>
      </c>
      <c r="AW4744" s="15" t="s">
        <v>38</v>
      </c>
      <c r="AX4744" s="15" t="s">
        <v>82</v>
      </c>
      <c r="AY4744" s="243" t="s">
        <v>262</v>
      </c>
    </row>
    <row r="4745" spans="1:65" s="13" customFormat="1" ht="10">
      <c r="B4745" s="212"/>
      <c r="C4745" s="213"/>
      <c r="D4745" s="208" t="s">
        <v>272</v>
      </c>
      <c r="E4745" s="214" t="s">
        <v>44</v>
      </c>
      <c r="F4745" s="215" t="s">
        <v>870</v>
      </c>
      <c r="G4745" s="213"/>
      <c r="H4745" s="214" t="s">
        <v>44</v>
      </c>
      <c r="I4745" s="216"/>
      <c r="J4745" s="213"/>
      <c r="K4745" s="213"/>
      <c r="L4745" s="217"/>
      <c r="M4745" s="218"/>
      <c r="N4745" s="219"/>
      <c r="O4745" s="219"/>
      <c r="P4745" s="219"/>
      <c r="Q4745" s="219"/>
      <c r="R4745" s="219"/>
      <c r="S4745" s="219"/>
      <c r="T4745" s="220"/>
      <c r="AT4745" s="221" t="s">
        <v>272</v>
      </c>
      <c r="AU4745" s="221" t="s">
        <v>91</v>
      </c>
      <c r="AV4745" s="13" t="s">
        <v>89</v>
      </c>
      <c r="AW4745" s="13" t="s">
        <v>38</v>
      </c>
      <c r="AX4745" s="13" t="s">
        <v>82</v>
      </c>
      <c r="AY4745" s="221" t="s">
        <v>262</v>
      </c>
    </row>
    <row r="4746" spans="1:65" s="15" customFormat="1" ht="10">
      <c r="B4746" s="233"/>
      <c r="C4746" s="234"/>
      <c r="D4746" s="208" t="s">
        <v>272</v>
      </c>
      <c r="E4746" s="235" t="s">
        <v>44</v>
      </c>
      <c r="F4746" s="236" t="s">
        <v>871</v>
      </c>
      <c r="G4746" s="234"/>
      <c r="H4746" s="237">
        <v>73.8</v>
      </c>
      <c r="I4746" s="238"/>
      <c r="J4746" s="234"/>
      <c r="K4746" s="234"/>
      <c r="L4746" s="239"/>
      <c r="M4746" s="240"/>
      <c r="N4746" s="241"/>
      <c r="O4746" s="241"/>
      <c r="P4746" s="241"/>
      <c r="Q4746" s="241"/>
      <c r="R4746" s="241"/>
      <c r="S4746" s="241"/>
      <c r="T4746" s="242"/>
      <c r="AT4746" s="243" t="s">
        <v>272</v>
      </c>
      <c r="AU4746" s="243" t="s">
        <v>91</v>
      </c>
      <c r="AV4746" s="15" t="s">
        <v>91</v>
      </c>
      <c r="AW4746" s="15" t="s">
        <v>38</v>
      </c>
      <c r="AX4746" s="15" t="s">
        <v>82</v>
      </c>
      <c r="AY4746" s="243" t="s">
        <v>262</v>
      </c>
    </row>
    <row r="4747" spans="1:65" s="13" customFormat="1" ht="10">
      <c r="B4747" s="212"/>
      <c r="C4747" s="213"/>
      <c r="D4747" s="208" t="s">
        <v>272</v>
      </c>
      <c r="E4747" s="214" t="s">
        <v>44</v>
      </c>
      <c r="F4747" s="215" t="s">
        <v>886</v>
      </c>
      <c r="G4747" s="213"/>
      <c r="H4747" s="214" t="s">
        <v>44</v>
      </c>
      <c r="I4747" s="216"/>
      <c r="J4747" s="213"/>
      <c r="K4747" s="213"/>
      <c r="L4747" s="217"/>
      <c r="M4747" s="218"/>
      <c r="N4747" s="219"/>
      <c r="O4747" s="219"/>
      <c r="P4747" s="219"/>
      <c r="Q4747" s="219"/>
      <c r="R4747" s="219"/>
      <c r="S4747" s="219"/>
      <c r="T4747" s="220"/>
      <c r="AT4747" s="221" t="s">
        <v>272</v>
      </c>
      <c r="AU4747" s="221" t="s">
        <v>91</v>
      </c>
      <c r="AV4747" s="13" t="s">
        <v>89</v>
      </c>
      <c r="AW4747" s="13" t="s">
        <v>38</v>
      </c>
      <c r="AX4747" s="13" t="s">
        <v>82</v>
      </c>
      <c r="AY4747" s="221" t="s">
        <v>262</v>
      </c>
    </row>
    <row r="4748" spans="1:65" s="15" customFormat="1" ht="10">
      <c r="B4748" s="233"/>
      <c r="C4748" s="234"/>
      <c r="D4748" s="208" t="s">
        <v>272</v>
      </c>
      <c r="E4748" s="235" t="s">
        <v>44</v>
      </c>
      <c r="F4748" s="236" t="s">
        <v>768</v>
      </c>
      <c r="G4748" s="234"/>
      <c r="H4748" s="237">
        <v>3.8</v>
      </c>
      <c r="I4748" s="238"/>
      <c r="J4748" s="234"/>
      <c r="K4748" s="234"/>
      <c r="L4748" s="239"/>
      <c r="M4748" s="240"/>
      <c r="N4748" s="241"/>
      <c r="O4748" s="241"/>
      <c r="P4748" s="241"/>
      <c r="Q4748" s="241"/>
      <c r="R4748" s="241"/>
      <c r="S4748" s="241"/>
      <c r="T4748" s="242"/>
      <c r="AT4748" s="243" t="s">
        <v>272</v>
      </c>
      <c r="AU4748" s="243" t="s">
        <v>91</v>
      </c>
      <c r="AV4748" s="15" t="s">
        <v>91</v>
      </c>
      <c r="AW4748" s="15" t="s">
        <v>38</v>
      </c>
      <c r="AX4748" s="15" t="s">
        <v>82</v>
      </c>
      <c r="AY4748" s="243" t="s">
        <v>262</v>
      </c>
    </row>
    <row r="4749" spans="1:65" s="14" customFormat="1" ht="10">
      <c r="B4749" s="222"/>
      <c r="C4749" s="223"/>
      <c r="D4749" s="208" t="s">
        <v>272</v>
      </c>
      <c r="E4749" s="224" t="s">
        <v>44</v>
      </c>
      <c r="F4749" s="225" t="s">
        <v>284</v>
      </c>
      <c r="G4749" s="223"/>
      <c r="H4749" s="226">
        <v>117.1</v>
      </c>
      <c r="I4749" s="227"/>
      <c r="J4749" s="223"/>
      <c r="K4749" s="223"/>
      <c r="L4749" s="228"/>
      <c r="M4749" s="229"/>
      <c r="N4749" s="230"/>
      <c r="O4749" s="230"/>
      <c r="P4749" s="230"/>
      <c r="Q4749" s="230"/>
      <c r="R4749" s="230"/>
      <c r="S4749" s="230"/>
      <c r="T4749" s="231"/>
      <c r="AT4749" s="232" t="s">
        <v>272</v>
      </c>
      <c r="AU4749" s="232" t="s">
        <v>91</v>
      </c>
      <c r="AV4749" s="14" t="s">
        <v>97</v>
      </c>
      <c r="AW4749" s="14" t="s">
        <v>38</v>
      </c>
      <c r="AX4749" s="14" t="s">
        <v>82</v>
      </c>
      <c r="AY4749" s="232" t="s">
        <v>262</v>
      </c>
    </row>
    <row r="4750" spans="1:65" s="16" customFormat="1" ht="10">
      <c r="B4750" s="244"/>
      <c r="C4750" s="245"/>
      <c r="D4750" s="208" t="s">
        <v>272</v>
      </c>
      <c r="E4750" s="246" t="s">
        <v>44</v>
      </c>
      <c r="F4750" s="247" t="s">
        <v>291</v>
      </c>
      <c r="G4750" s="245"/>
      <c r="H4750" s="248">
        <v>468.60000000000008</v>
      </c>
      <c r="I4750" s="249"/>
      <c r="J4750" s="245"/>
      <c r="K4750" s="245"/>
      <c r="L4750" s="250"/>
      <c r="M4750" s="251"/>
      <c r="N4750" s="252"/>
      <c r="O4750" s="252"/>
      <c r="P4750" s="252"/>
      <c r="Q4750" s="252"/>
      <c r="R4750" s="252"/>
      <c r="S4750" s="252"/>
      <c r="T4750" s="253"/>
      <c r="AT4750" s="254" t="s">
        <v>272</v>
      </c>
      <c r="AU4750" s="254" t="s">
        <v>91</v>
      </c>
      <c r="AV4750" s="16" t="s">
        <v>104</v>
      </c>
      <c r="AW4750" s="16" t="s">
        <v>38</v>
      </c>
      <c r="AX4750" s="16" t="s">
        <v>89</v>
      </c>
      <c r="AY4750" s="254" t="s">
        <v>262</v>
      </c>
    </row>
    <row r="4751" spans="1:65" s="2" customFormat="1" ht="21.75" customHeight="1">
      <c r="A4751" s="37"/>
      <c r="B4751" s="38"/>
      <c r="C4751" s="195" t="s">
        <v>2331</v>
      </c>
      <c r="D4751" s="195" t="s">
        <v>264</v>
      </c>
      <c r="E4751" s="196" t="s">
        <v>2332</v>
      </c>
      <c r="F4751" s="197" t="s">
        <v>2333</v>
      </c>
      <c r="G4751" s="198" t="s">
        <v>342</v>
      </c>
      <c r="H4751" s="199">
        <v>16.32</v>
      </c>
      <c r="I4751" s="200"/>
      <c r="J4751" s="201">
        <f>ROUND(I4751*H4751,2)</f>
        <v>0</v>
      </c>
      <c r="K4751" s="197" t="s">
        <v>268</v>
      </c>
      <c r="L4751" s="42"/>
      <c r="M4751" s="202" t="s">
        <v>44</v>
      </c>
      <c r="N4751" s="203" t="s">
        <v>53</v>
      </c>
      <c r="O4751" s="67"/>
      <c r="P4751" s="204">
        <f>O4751*H4751</f>
        <v>0</v>
      </c>
      <c r="Q4751" s="204">
        <v>1.221E-2</v>
      </c>
      <c r="R4751" s="204">
        <f>Q4751*H4751</f>
        <v>0.19926720000000001</v>
      </c>
      <c r="S4751" s="204">
        <v>0</v>
      </c>
      <c r="T4751" s="205">
        <f>S4751*H4751</f>
        <v>0</v>
      </c>
      <c r="U4751" s="37"/>
      <c r="V4751" s="37"/>
      <c r="W4751" s="37"/>
      <c r="X4751" s="37"/>
      <c r="Y4751" s="37"/>
      <c r="Z4751" s="37"/>
      <c r="AA4751" s="37"/>
      <c r="AB4751" s="37"/>
      <c r="AC4751" s="37"/>
      <c r="AD4751" s="37"/>
      <c r="AE4751" s="37"/>
      <c r="AR4751" s="206" t="s">
        <v>442</v>
      </c>
      <c r="AT4751" s="206" t="s">
        <v>264</v>
      </c>
      <c r="AU4751" s="206" t="s">
        <v>91</v>
      </c>
      <c r="AY4751" s="19" t="s">
        <v>262</v>
      </c>
      <c r="BE4751" s="207">
        <f>IF(N4751="základní",J4751,0)</f>
        <v>0</v>
      </c>
      <c r="BF4751" s="207">
        <f>IF(N4751="snížená",J4751,0)</f>
        <v>0</v>
      </c>
      <c r="BG4751" s="207">
        <f>IF(N4751="zákl. přenesená",J4751,0)</f>
        <v>0</v>
      </c>
      <c r="BH4751" s="207">
        <f>IF(N4751="sníž. přenesená",J4751,0)</f>
        <v>0</v>
      </c>
      <c r="BI4751" s="207">
        <f>IF(N4751="nulová",J4751,0)</f>
        <v>0</v>
      </c>
      <c r="BJ4751" s="19" t="s">
        <v>89</v>
      </c>
      <c r="BK4751" s="207">
        <f>ROUND(I4751*H4751,2)</f>
        <v>0</v>
      </c>
      <c r="BL4751" s="19" t="s">
        <v>442</v>
      </c>
      <c r="BM4751" s="206" t="s">
        <v>2334</v>
      </c>
    </row>
    <row r="4752" spans="1:65" s="2" customFormat="1" ht="81">
      <c r="A4752" s="37"/>
      <c r="B4752" s="38"/>
      <c r="C4752" s="39"/>
      <c r="D4752" s="208" t="s">
        <v>270</v>
      </c>
      <c r="E4752" s="39"/>
      <c r="F4752" s="209" t="s">
        <v>2335</v>
      </c>
      <c r="G4752" s="39"/>
      <c r="H4752" s="39"/>
      <c r="I4752" s="118"/>
      <c r="J4752" s="39"/>
      <c r="K4752" s="39"/>
      <c r="L4752" s="42"/>
      <c r="M4752" s="210"/>
      <c r="N4752" s="211"/>
      <c r="O4752" s="67"/>
      <c r="P4752" s="67"/>
      <c r="Q4752" s="67"/>
      <c r="R4752" s="67"/>
      <c r="S4752" s="67"/>
      <c r="T4752" s="68"/>
      <c r="U4752" s="37"/>
      <c r="V4752" s="37"/>
      <c r="W4752" s="37"/>
      <c r="X4752" s="37"/>
      <c r="Y4752" s="37"/>
      <c r="Z4752" s="37"/>
      <c r="AA4752" s="37"/>
      <c r="AB4752" s="37"/>
      <c r="AC4752" s="37"/>
      <c r="AD4752" s="37"/>
      <c r="AE4752" s="37"/>
      <c r="AT4752" s="19" t="s">
        <v>270</v>
      </c>
      <c r="AU4752" s="19" t="s">
        <v>91</v>
      </c>
    </row>
    <row r="4753" spans="1:65" s="13" customFormat="1" ht="10">
      <c r="B4753" s="212"/>
      <c r="C4753" s="213"/>
      <c r="D4753" s="208" t="s">
        <v>272</v>
      </c>
      <c r="E4753" s="214" t="s">
        <v>44</v>
      </c>
      <c r="F4753" s="215" t="s">
        <v>2336</v>
      </c>
      <c r="G4753" s="213"/>
      <c r="H4753" s="214" t="s">
        <v>44</v>
      </c>
      <c r="I4753" s="216"/>
      <c r="J4753" s="213"/>
      <c r="K4753" s="213"/>
      <c r="L4753" s="217"/>
      <c r="M4753" s="218"/>
      <c r="N4753" s="219"/>
      <c r="O4753" s="219"/>
      <c r="P4753" s="219"/>
      <c r="Q4753" s="219"/>
      <c r="R4753" s="219"/>
      <c r="S4753" s="219"/>
      <c r="T4753" s="220"/>
      <c r="AT4753" s="221" t="s">
        <v>272</v>
      </c>
      <c r="AU4753" s="221" t="s">
        <v>91</v>
      </c>
      <c r="AV4753" s="13" t="s">
        <v>89</v>
      </c>
      <c r="AW4753" s="13" t="s">
        <v>38</v>
      </c>
      <c r="AX4753" s="13" t="s">
        <v>82</v>
      </c>
      <c r="AY4753" s="221" t="s">
        <v>262</v>
      </c>
    </row>
    <row r="4754" spans="1:65" s="15" customFormat="1" ht="10">
      <c r="B4754" s="233"/>
      <c r="C4754" s="234"/>
      <c r="D4754" s="208" t="s">
        <v>272</v>
      </c>
      <c r="E4754" s="235" t="s">
        <v>44</v>
      </c>
      <c r="F4754" s="236" t="s">
        <v>2337</v>
      </c>
      <c r="G4754" s="234"/>
      <c r="H4754" s="237">
        <v>7.2</v>
      </c>
      <c r="I4754" s="238"/>
      <c r="J4754" s="234"/>
      <c r="K4754" s="234"/>
      <c r="L4754" s="239"/>
      <c r="M4754" s="240"/>
      <c r="N4754" s="241"/>
      <c r="O4754" s="241"/>
      <c r="P4754" s="241"/>
      <c r="Q4754" s="241"/>
      <c r="R4754" s="241"/>
      <c r="S4754" s="241"/>
      <c r="T4754" s="242"/>
      <c r="AT4754" s="243" t="s">
        <v>272</v>
      </c>
      <c r="AU4754" s="243" t="s">
        <v>91</v>
      </c>
      <c r="AV4754" s="15" t="s">
        <v>91</v>
      </c>
      <c r="AW4754" s="15" t="s">
        <v>38</v>
      </c>
      <c r="AX4754" s="15" t="s">
        <v>82</v>
      </c>
      <c r="AY4754" s="243" t="s">
        <v>262</v>
      </c>
    </row>
    <row r="4755" spans="1:65" s="15" customFormat="1" ht="10">
      <c r="B4755" s="233"/>
      <c r="C4755" s="234"/>
      <c r="D4755" s="208" t="s">
        <v>272</v>
      </c>
      <c r="E4755" s="235" t="s">
        <v>44</v>
      </c>
      <c r="F4755" s="236" t="s">
        <v>2338</v>
      </c>
      <c r="G4755" s="234"/>
      <c r="H4755" s="237">
        <v>9.1199999999999992</v>
      </c>
      <c r="I4755" s="238"/>
      <c r="J4755" s="234"/>
      <c r="K4755" s="234"/>
      <c r="L4755" s="239"/>
      <c r="M4755" s="240"/>
      <c r="N4755" s="241"/>
      <c r="O4755" s="241"/>
      <c r="P4755" s="241"/>
      <c r="Q4755" s="241"/>
      <c r="R4755" s="241"/>
      <c r="S4755" s="241"/>
      <c r="T4755" s="242"/>
      <c r="AT4755" s="243" t="s">
        <v>272</v>
      </c>
      <c r="AU4755" s="243" t="s">
        <v>91</v>
      </c>
      <c r="AV4755" s="15" t="s">
        <v>91</v>
      </c>
      <c r="AW4755" s="15" t="s">
        <v>38</v>
      </c>
      <c r="AX4755" s="15" t="s">
        <v>82</v>
      </c>
      <c r="AY4755" s="243" t="s">
        <v>262</v>
      </c>
    </row>
    <row r="4756" spans="1:65" s="16" customFormat="1" ht="10">
      <c r="B4756" s="244"/>
      <c r="C4756" s="245"/>
      <c r="D4756" s="208" t="s">
        <v>272</v>
      </c>
      <c r="E4756" s="246" t="s">
        <v>44</v>
      </c>
      <c r="F4756" s="247" t="s">
        <v>291</v>
      </c>
      <c r="G4756" s="245"/>
      <c r="H4756" s="248">
        <v>16.32</v>
      </c>
      <c r="I4756" s="249"/>
      <c r="J4756" s="245"/>
      <c r="K4756" s="245"/>
      <c r="L4756" s="250"/>
      <c r="M4756" s="251"/>
      <c r="N4756" s="252"/>
      <c r="O4756" s="252"/>
      <c r="P4756" s="252"/>
      <c r="Q4756" s="252"/>
      <c r="R4756" s="252"/>
      <c r="S4756" s="252"/>
      <c r="T4756" s="253"/>
      <c r="AT4756" s="254" t="s">
        <v>272</v>
      </c>
      <c r="AU4756" s="254" t="s">
        <v>91</v>
      </c>
      <c r="AV4756" s="16" t="s">
        <v>104</v>
      </c>
      <c r="AW4756" s="16" t="s">
        <v>38</v>
      </c>
      <c r="AX4756" s="16" t="s">
        <v>89</v>
      </c>
      <c r="AY4756" s="254" t="s">
        <v>262</v>
      </c>
    </row>
    <row r="4757" spans="1:65" s="2" customFormat="1" ht="21.75" customHeight="1">
      <c r="A4757" s="37"/>
      <c r="B4757" s="38"/>
      <c r="C4757" s="195" t="s">
        <v>2339</v>
      </c>
      <c r="D4757" s="195" t="s">
        <v>264</v>
      </c>
      <c r="E4757" s="196" t="s">
        <v>2340</v>
      </c>
      <c r="F4757" s="197" t="s">
        <v>2341</v>
      </c>
      <c r="G4757" s="198" t="s">
        <v>518</v>
      </c>
      <c r="H4757" s="199">
        <v>18</v>
      </c>
      <c r="I4757" s="200"/>
      <c r="J4757" s="201">
        <f>ROUND(I4757*H4757,2)</f>
        <v>0</v>
      </c>
      <c r="K4757" s="197" t="s">
        <v>268</v>
      </c>
      <c r="L4757" s="42"/>
      <c r="M4757" s="202" t="s">
        <v>44</v>
      </c>
      <c r="N4757" s="203" t="s">
        <v>53</v>
      </c>
      <c r="O4757" s="67"/>
      <c r="P4757" s="204">
        <f>O4757*H4757</f>
        <v>0</v>
      </c>
      <c r="Q4757" s="204">
        <v>6.9999999999999994E-5</v>
      </c>
      <c r="R4757" s="204">
        <f>Q4757*H4757</f>
        <v>1.2599999999999998E-3</v>
      </c>
      <c r="S4757" s="204">
        <v>0</v>
      </c>
      <c r="T4757" s="205">
        <f>S4757*H4757</f>
        <v>0</v>
      </c>
      <c r="U4757" s="37"/>
      <c r="V4757" s="37"/>
      <c r="W4757" s="37"/>
      <c r="X4757" s="37"/>
      <c r="Y4757" s="37"/>
      <c r="Z4757" s="37"/>
      <c r="AA4757" s="37"/>
      <c r="AB4757" s="37"/>
      <c r="AC4757" s="37"/>
      <c r="AD4757" s="37"/>
      <c r="AE4757" s="37"/>
      <c r="AR4757" s="206" t="s">
        <v>442</v>
      </c>
      <c r="AT4757" s="206" t="s">
        <v>264</v>
      </c>
      <c r="AU4757" s="206" t="s">
        <v>91</v>
      </c>
      <c r="AY4757" s="19" t="s">
        <v>262</v>
      </c>
      <c r="BE4757" s="207">
        <f>IF(N4757="základní",J4757,0)</f>
        <v>0</v>
      </c>
      <c r="BF4757" s="207">
        <f>IF(N4757="snížená",J4757,0)</f>
        <v>0</v>
      </c>
      <c r="BG4757" s="207">
        <f>IF(N4757="zákl. přenesená",J4757,0)</f>
        <v>0</v>
      </c>
      <c r="BH4757" s="207">
        <f>IF(N4757="sníž. přenesená",J4757,0)</f>
        <v>0</v>
      </c>
      <c r="BI4757" s="207">
        <f>IF(N4757="nulová",J4757,0)</f>
        <v>0</v>
      </c>
      <c r="BJ4757" s="19" t="s">
        <v>89</v>
      </c>
      <c r="BK4757" s="207">
        <f>ROUND(I4757*H4757,2)</f>
        <v>0</v>
      </c>
      <c r="BL4757" s="19" t="s">
        <v>442</v>
      </c>
      <c r="BM4757" s="206" t="s">
        <v>2342</v>
      </c>
    </row>
    <row r="4758" spans="1:65" s="2" customFormat="1" ht="63">
      <c r="A4758" s="37"/>
      <c r="B4758" s="38"/>
      <c r="C4758" s="39"/>
      <c r="D4758" s="208" t="s">
        <v>270</v>
      </c>
      <c r="E4758" s="39"/>
      <c r="F4758" s="209" t="s">
        <v>2343</v>
      </c>
      <c r="G4758" s="39"/>
      <c r="H4758" s="39"/>
      <c r="I4758" s="118"/>
      <c r="J4758" s="39"/>
      <c r="K4758" s="39"/>
      <c r="L4758" s="42"/>
      <c r="M4758" s="210"/>
      <c r="N4758" s="211"/>
      <c r="O4758" s="67"/>
      <c r="P4758" s="67"/>
      <c r="Q4758" s="67"/>
      <c r="R4758" s="67"/>
      <c r="S4758" s="67"/>
      <c r="T4758" s="68"/>
      <c r="U4758" s="37"/>
      <c r="V4758" s="37"/>
      <c r="W4758" s="37"/>
      <c r="X4758" s="37"/>
      <c r="Y4758" s="37"/>
      <c r="Z4758" s="37"/>
      <c r="AA4758" s="37"/>
      <c r="AB4758" s="37"/>
      <c r="AC4758" s="37"/>
      <c r="AD4758" s="37"/>
      <c r="AE4758" s="37"/>
      <c r="AT4758" s="19" t="s">
        <v>270</v>
      </c>
      <c r="AU4758" s="19" t="s">
        <v>91</v>
      </c>
    </row>
    <row r="4759" spans="1:65" s="2" customFormat="1" ht="18">
      <c r="A4759" s="37"/>
      <c r="B4759" s="38"/>
      <c r="C4759" s="39"/>
      <c r="D4759" s="208" t="s">
        <v>421</v>
      </c>
      <c r="E4759" s="39"/>
      <c r="F4759" s="209" t="s">
        <v>2344</v>
      </c>
      <c r="G4759" s="39"/>
      <c r="H4759" s="39"/>
      <c r="I4759" s="118"/>
      <c r="J4759" s="39"/>
      <c r="K4759" s="39"/>
      <c r="L4759" s="42"/>
      <c r="M4759" s="210"/>
      <c r="N4759" s="211"/>
      <c r="O4759" s="67"/>
      <c r="P4759" s="67"/>
      <c r="Q4759" s="67"/>
      <c r="R4759" s="67"/>
      <c r="S4759" s="67"/>
      <c r="T4759" s="68"/>
      <c r="U4759" s="37"/>
      <c r="V4759" s="37"/>
      <c r="W4759" s="37"/>
      <c r="X4759" s="37"/>
      <c r="Y4759" s="37"/>
      <c r="Z4759" s="37"/>
      <c r="AA4759" s="37"/>
      <c r="AB4759" s="37"/>
      <c r="AC4759" s="37"/>
      <c r="AD4759" s="37"/>
      <c r="AE4759" s="37"/>
      <c r="AT4759" s="19" t="s">
        <v>421</v>
      </c>
      <c r="AU4759" s="19" t="s">
        <v>91</v>
      </c>
    </row>
    <row r="4760" spans="1:65" s="13" customFormat="1" ht="10">
      <c r="B4760" s="212"/>
      <c r="C4760" s="213"/>
      <c r="D4760" s="208" t="s">
        <v>272</v>
      </c>
      <c r="E4760" s="214" t="s">
        <v>44</v>
      </c>
      <c r="F4760" s="215" t="s">
        <v>2345</v>
      </c>
      <c r="G4760" s="213"/>
      <c r="H4760" s="214" t="s">
        <v>44</v>
      </c>
      <c r="I4760" s="216"/>
      <c r="J4760" s="213"/>
      <c r="K4760" s="213"/>
      <c r="L4760" s="217"/>
      <c r="M4760" s="218"/>
      <c r="N4760" s="219"/>
      <c r="O4760" s="219"/>
      <c r="P4760" s="219"/>
      <c r="Q4760" s="219"/>
      <c r="R4760" s="219"/>
      <c r="S4760" s="219"/>
      <c r="T4760" s="220"/>
      <c r="AT4760" s="221" t="s">
        <v>272</v>
      </c>
      <c r="AU4760" s="221" t="s">
        <v>91</v>
      </c>
      <c r="AV4760" s="13" t="s">
        <v>89</v>
      </c>
      <c r="AW4760" s="13" t="s">
        <v>38</v>
      </c>
      <c r="AX4760" s="13" t="s">
        <v>82</v>
      </c>
      <c r="AY4760" s="221" t="s">
        <v>262</v>
      </c>
    </row>
    <row r="4761" spans="1:65" s="13" customFormat="1" ht="20">
      <c r="B4761" s="212"/>
      <c r="C4761" s="213"/>
      <c r="D4761" s="208" t="s">
        <v>272</v>
      </c>
      <c r="E4761" s="214" t="s">
        <v>44</v>
      </c>
      <c r="F4761" s="215" t="s">
        <v>2346</v>
      </c>
      <c r="G4761" s="213"/>
      <c r="H4761" s="214" t="s">
        <v>44</v>
      </c>
      <c r="I4761" s="216"/>
      <c r="J4761" s="213"/>
      <c r="K4761" s="213"/>
      <c r="L4761" s="217"/>
      <c r="M4761" s="218"/>
      <c r="N4761" s="219"/>
      <c r="O4761" s="219"/>
      <c r="P4761" s="219"/>
      <c r="Q4761" s="219"/>
      <c r="R4761" s="219"/>
      <c r="S4761" s="219"/>
      <c r="T4761" s="220"/>
      <c r="AT4761" s="221" t="s">
        <v>272</v>
      </c>
      <c r="AU4761" s="221" t="s">
        <v>91</v>
      </c>
      <c r="AV4761" s="13" t="s">
        <v>89</v>
      </c>
      <c r="AW4761" s="13" t="s">
        <v>38</v>
      </c>
      <c r="AX4761" s="13" t="s">
        <v>82</v>
      </c>
      <c r="AY4761" s="221" t="s">
        <v>262</v>
      </c>
    </row>
    <row r="4762" spans="1:65" s="13" customFormat="1" ht="50">
      <c r="B4762" s="212"/>
      <c r="C4762" s="213"/>
      <c r="D4762" s="208" t="s">
        <v>272</v>
      </c>
      <c r="E4762" s="214" t="s">
        <v>44</v>
      </c>
      <c r="F4762" s="215" t="s">
        <v>2347</v>
      </c>
      <c r="G4762" s="213"/>
      <c r="H4762" s="214" t="s">
        <v>44</v>
      </c>
      <c r="I4762" s="216"/>
      <c r="J4762" s="213"/>
      <c r="K4762" s="213"/>
      <c r="L4762" s="217"/>
      <c r="M4762" s="218"/>
      <c r="N4762" s="219"/>
      <c r="O4762" s="219"/>
      <c r="P4762" s="219"/>
      <c r="Q4762" s="219"/>
      <c r="R4762" s="219"/>
      <c r="S4762" s="219"/>
      <c r="T4762" s="220"/>
      <c r="AT4762" s="221" t="s">
        <v>272</v>
      </c>
      <c r="AU4762" s="221" t="s">
        <v>91</v>
      </c>
      <c r="AV4762" s="13" t="s">
        <v>89</v>
      </c>
      <c r="AW4762" s="13" t="s">
        <v>38</v>
      </c>
      <c r="AX4762" s="13" t="s">
        <v>82</v>
      </c>
      <c r="AY4762" s="221" t="s">
        <v>262</v>
      </c>
    </row>
    <row r="4763" spans="1:65" s="13" customFormat="1" ht="10">
      <c r="B4763" s="212"/>
      <c r="C4763" s="213"/>
      <c r="D4763" s="208" t="s">
        <v>272</v>
      </c>
      <c r="E4763" s="214" t="s">
        <v>44</v>
      </c>
      <c r="F4763" s="215" t="s">
        <v>2348</v>
      </c>
      <c r="G4763" s="213"/>
      <c r="H4763" s="214" t="s">
        <v>44</v>
      </c>
      <c r="I4763" s="216"/>
      <c r="J4763" s="213"/>
      <c r="K4763" s="213"/>
      <c r="L4763" s="217"/>
      <c r="M4763" s="218"/>
      <c r="N4763" s="219"/>
      <c r="O4763" s="219"/>
      <c r="P4763" s="219"/>
      <c r="Q4763" s="219"/>
      <c r="R4763" s="219"/>
      <c r="S4763" s="219"/>
      <c r="T4763" s="220"/>
      <c r="AT4763" s="221" t="s">
        <v>272</v>
      </c>
      <c r="AU4763" s="221" t="s">
        <v>91</v>
      </c>
      <c r="AV4763" s="13" t="s">
        <v>89</v>
      </c>
      <c r="AW4763" s="13" t="s">
        <v>38</v>
      </c>
      <c r="AX4763" s="13" t="s">
        <v>82</v>
      </c>
      <c r="AY4763" s="221" t="s">
        <v>262</v>
      </c>
    </row>
    <row r="4764" spans="1:65" s="13" customFormat="1" ht="10">
      <c r="B4764" s="212"/>
      <c r="C4764" s="213"/>
      <c r="D4764" s="208" t="s">
        <v>272</v>
      </c>
      <c r="E4764" s="214" t="s">
        <v>44</v>
      </c>
      <c r="F4764" s="215" t="s">
        <v>2349</v>
      </c>
      <c r="G4764" s="213"/>
      <c r="H4764" s="214" t="s">
        <v>44</v>
      </c>
      <c r="I4764" s="216"/>
      <c r="J4764" s="213"/>
      <c r="K4764" s="213"/>
      <c r="L4764" s="217"/>
      <c r="M4764" s="218"/>
      <c r="N4764" s="219"/>
      <c r="O4764" s="219"/>
      <c r="P4764" s="219"/>
      <c r="Q4764" s="219"/>
      <c r="R4764" s="219"/>
      <c r="S4764" s="219"/>
      <c r="T4764" s="220"/>
      <c r="AT4764" s="221" t="s">
        <v>272</v>
      </c>
      <c r="AU4764" s="221" t="s">
        <v>91</v>
      </c>
      <c r="AV4764" s="13" t="s">
        <v>89</v>
      </c>
      <c r="AW4764" s="13" t="s">
        <v>38</v>
      </c>
      <c r="AX4764" s="13" t="s">
        <v>82</v>
      </c>
      <c r="AY4764" s="221" t="s">
        <v>262</v>
      </c>
    </row>
    <row r="4765" spans="1:65" s="13" customFormat="1" ht="10">
      <c r="B4765" s="212"/>
      <c r="C4765" s="213"/>
      <c r="D4765" s="208" t="s">
        <v>272</v>
      </c>
      <c r="E4765" s="214" t="s">
        <v>44</v>
      </c>
      <c r="F4765" s="215" t="s">
        <v>2350</v>
      </c>
      <c r="G4765" s="213"/>
      <c r="H4765" s="214" t="s">
        <v>44</v>
      </c>
      <c r="I4765" s="216"/>
      <c r="J4765" s="213"/>
      <c r="K4765" s="213"/>
      <c r="L4765" s="217"/>
      <c r="M4765" s="218"/>
      <c r="N4765" s="219"/>
      <c r="O4765" s="219"/>
      <c r="P4765" s="219"/>
      <c r="Q4765" s="219"/>
      <c r="R4765" s="219"/>
      <c r="S4765" s="219"/>
      <c r="T4765" s="220"/>
      <c r="AT4765" s="221" t="s">
        <v>272</v>
      </c>
      <c r="AU4765" s="221" t="s">
        <v>91</v>
      </c>
      <c r="AV4765" s="13" t="s">
        <v>89</v>
      </c>
      <c r="AW4765" s="13" t="s">
        <v>38</v>
      </c>
      <c r="AX4765" s="13" t="s">
        <v>82</v>
      </c>
      <c r="AY4765" s="221" t="s">
        <v>262</v>
      </c>
    </row>
    <row r="4766" spans="1:65" s="15" customFormat="1" ht="10">
      <c r="B4766" s="233"/>
      <c r="C4766" s="234"/>
      <c r="D4766" s="208" t="s">
        <v>272</v>
      </c>
      <c r="E4766" s="235" t="s">
        <v>44</v>
      </c>
      <c r="F4766" s="236" t="s">
        <v>463</v>
      </c>
      <c r="G4766" s="234"/>
      <c r="H4766" s="237">
        <v>18</v>
      </c>
      <c r="I4766" s="238"/>
      <c r="J4766" s="234"/>
      <c r="K4766" s="234"/>
      <c r="L4766" s="239"/>
      <c r="M4766" s="240"/>
      <c r="N4766" s="241"/>
      <c r="O4766" s="241"/>
      <c r="P4766" s="241"/>
      <c r="Q4766" s="241"/>
      <c r="R4766" s="241"/>
      <c r="S4766" s="241"/>
      <c r="T4766" s="242"/>
      <c r="AT4766" s="243" t="s">
        <v>272</v>
      </c>
      <c r="AU4766" s="243" t="s">
        <v>91</v>
      </c>
      <c r="AV4766" s="15" t="s">
        <v>91</v>
      </c>
      <c r="AW4766" s="15" t="s">
        <v>38</v>
      </c>
      <c r="AX4766" s="15" t="s">
        <v>82</v>
      </c>
      <c r="AY4766" s="243" t="s">
        <v>262</v>
      </c>
    </row>
    <row r="4767" spans="1:65" s="16" customFormat="1" ht="10">
      <c r="B4767" s="244"/>
      <c r="C4767" s="245"/>
      <c r="D4767" s="208" t="s">
        <v>272</v>
      </c>
      <c r="E4767" s="246" t="s">
        <v>44</v>
      </c>
      <c r="F4767" s="247" t="s">
        <v>291</v>
      </c>
      <c r="G4767" s="245"/>
      <c r="H4767" s="248">
        <v>18</v>
      </c>
      <c r="I4767" s="249"/>
      <c r="J4767" s="245"/>
      <c r="K4767" s="245"/>
      <c r="L4767" s="250"/>
      <c r="M4767" s="251"/>
      <c r="N4767" s="252"/>
      <c r="O4767" s="252"/>
      <c r="P4767" s="252"/>
      <c r="Q4767" s="252"/>
      <c r="R4767" s="252"/>
      <c r="S4767" s="252"/>
      <c r="T4767" s="253"/>
      <c r="AT4767" s="254" t="s">
        <v>272</v>
      </c>
      <c r="AU4767" s="254" t="s">
        <v>91</v>
      </c>
      <c r="AV4767" s="16" t="s">
        <v>104</v>
      </c>
      <c r="AW4767" s="16" t="s">
        <v>38</v>
      </c>
      <c r="AX4767" s="16" t="s">
        <v>89</v>
      </c>
      <c r="AY4767" s="254" t="s">
        <v>262</v>
      </c>
    </row>
    <row r="4768" spans="1:65" s="2" customFormat="1" ht="16.5" customHeight="1">
      <c r="A4768" s="37"/>
      <c r="B4768" s="38"/>
      <c r="C4768" s="255" t="s">
        <v>2351</v>
      </c>
      <c r="D4768" s="255" t="s">
        <v>633</v>
      </c>
      <c r="E4768" s="256" t="s">
        <v>2352</v>
      </c>
      <c r="F4768" s="257" t="s">
        <v>2353</v>
      </c>
      <c r="G4768" s="258" t="s">
        <v>518</v>
      </c>
      <c r="H4768" s="259">
        <v>18</v>
      </c>
      <c r="I4768" s="260"/>
      <c r="J4768" s="261">
        <f>ROUND(I4768*H4768,2)</f>
        <v>0</v>
      </c>
      <c r="K4768" s="257" t="s">
        <v>268</v>
      </c>
      <c r="L4768" s="262"/>
      <c r="M4768" s="263" t="s">
        <v>44</v>
      </c>
      <c r="N4768" s="264" t="s">
        <v>53</v>
      </c>
      <c r="O4768" s="67"/>
      <c r="P4768" s="204">
        <f>O4768*H4768</f>
        <v>0</v>
      </c>
      <c r="Q4768" s="204">
        <v>3.0000000000000001E-3</v>
      </c>
      <c r="R4768" s="204">
        <f>Q4768*H4768</f>
        <v>5.3999999999999999E-2</v>
      </c>
      <c r="S4768" s="204">
        <v>0</v>
      </c>
      <c r="T4768" s="205">
        <f>S4768*H4768</f>
        <v>0</v>
      </c>
      <c r="U4768" s="37"/>
      <c r="V4768" s="37"/>
      <c r="W4768" s="37"/>
      <c r="X4768" s="37"/>
      <c r="Y4768" s="37"/>
      <c r="Z4768" s="37"/>
      <c r="AA4768" s="37"/>
      <c r="AB4768" s="37"/>
      <c r="AC4768" s="37"/>
      <c r="AD4768" s="37"/>
      <c r="AE4768" s="37"/>
      <c r="AR4768" s="206" t="s">
        <v>619</v>
      </c>
      <c r="AT4768" s="206" t="s">
        <v>633</v>
      </c>
      <c r="AU4768" s="206" t="s">
        <v>91</v>
      </c>
      <c r="AY4768" s="19" t="s">
        <v>262</v>
      </c>
      <c r="BE4768" s="207">
        <f>IF(N4768="základní",J4768,0)</f>
        <v>0</v>
      </c>
      <c r="BF4768" s="207">
        <f>IF(N4768="snížená",J4768,0)</f>
        <v>0</v>
      </c>
      <c r="BG4768" s="207">
        <f>IF(N4768="zákl. přenesená",J4768,0)</f>
        <v>0</v>
      </c>
      <c r="BH4768" s="207">
        <f>IF(N4768="sníž. přenesená",J4768,0)</f>
        <v>0</v>
      </c>
      <c r="BI4768" s="207">
        <f>IF(N4768="nulová",J4768,0)</f>
        <v>0</v>
      </c>
      <c r="BJ4768" s="19" t="s">
        <v>89</v>
      </c>
      <c r="BK4768" s="207">
        <f>ROUND(I4768*H4768,2)</f>
        <v>0</v>
      </c>
      <c r="BL4768" s="19" t="s">
        <v>442</v>
      </c>
      <c r="BM4768" s="206" t="s">
        <v>2354</v>
      </c>
    </row>
    <row r="4769" spans="1:65" s="2" customFormat="1" ht="18">
      <c r="A4769" s="37"/>
      <c r="B4769" s="38"/>
      <c r="C4769" s="39"/>
      <c r="D4769" s="208" t="s">
        <v>421</v>
      </c>
      <c r="E4769" s="39"/>
      <c r="F4769" s="209" t="s">
        <v>2344</v>
      </c>
      <c r="G4769" s="39"/>
      <c r="H4769" s="39"/>
      <c r="I4769" s="118"/>
      <c r="J4769" s="39"/>
      <c r="K4769" s="39"/>
      <c r="L4769" s="42"/>
      <c r="M4769" s="210"/>
      <c r="N4769" s="211"/>
      <c r="O4769" s="67"/>
      <c r="P4769" s="67"/>
      <c r="Q4769" s="67"/>
      <c r="R4769" s="67"/>
      <c r="S4769" s="67"/>
      <c r="T4769" s="68"/>
      <c r="U4769" s="37"/>
      <c r="V4769" s="37"/>
      <c r="W4769" s="37"/>
      <c r="X4769" s="37"/>
      <c r="Y4769" s="37"/>
      <c r="Z4769" s="37"/>
      <c r="AA4769" s="37"/>
      <c r="AB4769" s="37"/>
      <c r="AC4769" s="37"/>
      <c r="AD4769" s="37"/>
      <c r="AE4769" s="37"/>
      <c r="AT4769" s="19" t="s">
        <v>421</v>
      </c>
      <c r="AU4769" s="19" t="s">
        <v>91</v>
      </c>
    </row>
    <row r="4770" spans="1:65" s="13" customFormat="1" ht="10">
      <c r="B4770" s="212"/>
      <c r="C4770" s="213"/>
      <c r="D4770" s="208" t="s">
        <v>272</v>
      </c>
      <c r="E4770" s="214" t="s">
        <v>44</v>
      </c>
      <c r="F4770" s="215" t="s">
        <v>2345</v>
      </c>
      <c r="G4770" s="213"/>
      <c r="H4770" s="214" t="s">
        <v>44</v>
      </c>
      <c r="I4770" s="216"/>
      <c r="J4770" s="213"/>
      <c r="K4770" s="213"/>
      <c r="L4770" s="217"/>
      <c r="M4770" s="218"/>
      <c r="N4770" s="219"/>
      <c r="O4770" s="219"/>
      <c r="P4770" s="219"/>
      <c r="Q4770" s="219"/>
      <c r="R4770" s="219"/>
      <c r="S4770" s="219"/>
      <c r="T4770" s="220"/>
      <c r="AT4770" s="221" t="s">
        <v>272</v>
      </c>
      <c r="AU4770" s="221" t="s">
        <v>91</v>
      </c>
      <c r="AV4770" s="13" t="s">
        <v>89</v>
      </c>
      <c r="AW4770" s="13" t="s">
        <v>38</v>
      </c>
      <c r="AX4770" s="13" t="s">
        <v>82</v>
      </c>
      <c r="AY4770" s="221" t="s">
        <v>262</v>
      </c>
    </row>
    <row r="4771" spans="1:65" s="13" customFormat="1" ht="20">
      <c r="B4771" s="212"/>
      <c r="C4771" s="213"/>
      <c r="D4771" s="208" t="s">
        <v>272</v>
      </c>
      <c r="E4771" s="214" t="s">
        <v>44</v>
      </c>
      <c r="F4771" s="215" t="s">
        <v>2346</v>
      </c>
      <c r="G4771" s="213"/>
      <c r="H4771" s="214" t="s">
        <v>44</v>
      </c>
      <c r="I4771" s="216"/>
      <c r="J4771" s="213"/>
      <c r="K4771" s="213"/>
      <c r="L4771" s="217"/>
      <c r="M4771" s="218"/>
      <c r="N4771" s="219"/>
      <c r="O4771" s="219"/>
      <c r="P4771" s="219"/>
      <c r="Q4771" s="219"/>
      <c r="R4771" s="219"/>
      <c r="S4771" s="219"/>
      <c r="T4771" s="220"/>
      <c r="AT4771" s="221" t="s">
        <v>272</v>
      </c>
      <c r="AU4771" s="221" t="s">
        <v>91</v>
      </c>
      <c r="AV4771" s="13" t="s">
        <v>89</v>
      </c>
      <c r="AW4771" s="13" t="s">
        <v>38</v>
      </c>
      <c r="AX4771" s="13" t="s">
        <v>82</v>
      </c>
      <c r="AY4771" s="221" t="s">
        <v>262</v>
      </c>
    </row>
    <row r="4772" spans="1:65" s="13" customFormat="1" ht="50">
      <c r="B4772" s="212"/>
      <c r="C4772" s="213"/>
      <c r="D4772" s="208" t="s">
        <v>272</v>
      </c>
      <c r="E4772" s="214" t="s">
        <v>44</v>
      </c>
      <c r="F4772" s="215" t="s">
        <v>2347</v>
      </c>
      <c r="G4772" s="213"/>
      <c r="H4772" s="214" t="s">
        <v>44</v>
      </c>
      <c r="I4772" s="216"/>
      <c r="J4772" s="213"/>
      <c r="K4772" s="213"/>
      <c r="L4772" s="217"/>
      <c r="M4772" s="218"/>
      <c r="N4772" s="219"/>
      <c r="O4772" s="219"/>
      <c r="P4772" s="219"/>
      <c r="Q4772" s="219"/>
      <c r="R4772" s="219"/>
      <c r="S4772" s="219"/>
      <c r="T4772" s="220"/>
      <c r="AT4772" s="221" t="s">
        <v>272</v>
      </c>
      <c r="AU4772" s="221" t="s">
        <v>91</v>
      </c>
      <c r="AV4772" s="13" t="s">
        <v>89</v>
      </c>
      <c r="AW4772" s="13" t="s">
        <v>38</v>
      </c>
      <c r="AX4772" s="13" t="s">
        <v>82</v>
      </c>
      <c r="AY4772" s="221" t="s">
        <v>262</v>
      </c>
    </row>
    <row r="4773" spans="1:65" s="13" customFormat="1" ht="10">
      <c r="B4773" s="212"/>
      <c r="C4773" s="213"/>
      <c r="D4773" s="208" t="s">
        <v>272</v>
      </c>
      <c r="E4773" s="214" t="s">
        <v>44</v>
      </c>
      <c r="F4773" s="215" t="s">
        <v>2348</v>
      </c>
      <c r="G4773" s="213"/>
      <c r="H4773" s="214" t="s">
        <v>44</v>
      </c>
      <c r="I4773" s="216"/>
      <c r="J4773" s="213"/>
      <c r="K4773" s="213"/>
      <c r="L4773" s="217"/>
      <c r="M4773" s="218"/>
      <c r="N4773" s="219"/>
      <c r="O4773" s="219"/>
      <c r="P4773" s="219"/>
      <c r="Q4773" s="219"/>
      <c r="R4773" s="219"/>
      <c r="S4773" s="219"/>
      <c r="T4773" s="220"/>
      <c r="AT4773" s="221" t="s">
        <v>272</v>
      </c>
      <c r="AU4773" s="221" t="s">
        <v>91</v>
      </c>
      <c r="AV4773" s="13" t="s">
        <v>89</v>
      </c>
      <c r="AW4773" s="13" t="s">
        <v>38</v>
      </c>
      <c r="AX4773" s="13" t="s">
        <v>82</v>
      </c>
      <c r="AY4773" s="221" t="s">
        <v>262</v>
      </c>
    </row>
    <row r="4774" spans="1:65" s="13" customFormat="1" ht="10">
      <c r="B4774" s="212"/>
      <c r="C4774" s="213"/>
      <c r="D4774" s="208" t="s">
        <v>272</v>
      </c>
      <c r="E4774" s="214" t="s">
        <v>44</v>
      </c>
      <c r="F4774" s="215" t="s">
        <v>2349</v>
      </c>
      <c r="G4774" s="213"/>
      <c r="H4774" s="214" t="s">
        <v>44</v>
      </c>
      <c r="I4774" s="216"/>
      <c r="J4774" s="213"/>
      <c r="K4774" s="213"/>
      <c r="L4774" s="217"/>
      <c r="M4774" s="218"/>
      <c r="N4774" s="219"/>
      <c r="O4774" s="219"/>
      <c r="P4774" s="219"/>
      <c r="Q4774" s="219"/>
      <c r="R4774" s="219"/>
      <c r="S4774" s="219"/>
      <c r="T4774" s="220"/>
      <c r="AT4774" s="221" t="s">
        <v>272</v>
      </c>
      <c r="AU4774" s="221" t="s">
        <v>91</v>
      </c>
      <c r="AV4774" s="13" t="s">
        <v>89</v>
      </c>
      <c r="AW4774" s="13" t="s">
        <v>38</v>
      </c>
      <c r="AX4774" s="13" t="s">
        <v>82</v>
      </c>
      <c r="AY4774" s="221" t="s">
        <v>262</v>
      </c>
    </row>
    <row r="4775" spans="1:65" s="13" customFormat="1" ht="10">
      <c r="B4775" s="212"/>
      <c r="C4775" s="213"/>
      <c r="D4775" s="208" t="s">
        <v>272</v>
      </c>
      <c r="E4775" s="214" t="s">
        <v>44</v>
      </c>
      <c r="F4775" s="215" t="s">
        <v>2350</v>
      </c>
      <c r="G4775" s="213"/>
      <c r="H4775" s="214" t="s">
        <v>44</v>
      </c>
      <c r="I4775" s="216"/>
      <c r="J4775" s="213"/>
      <c r="K4775" s="213"/>
      <c r="L4775" s="217"/>
      <c r="M4775" s="218"/>
      <c r="N4775" s="219"/>
      <c r="O4775" s="219"/>
      <c r="P4775" s="219"/>
      <c r="Q4775" s="219"/>
      <c r="R4775" s="219"/>
      <c r="S4775" s="219"/>
      <c r="T4775" s="220"/>
      <c r="AT4775" s="221" t="s">
        <v>272</v>
      </c>
      <c r="AU4775" s="221" t="s">
        <v>91</v>
      </c>
      <c r="AV4775" s="13" t="s">
        <v>89</v>
      </c>
      <c r="AW4775" s="13" t="s">
        <v>38</v>
      </c>
      <c r="AX4775" s="13" t="s">
        <v>82</v>
      </c>
      <c r="AY4775" s="221" t="s">
        <v>262</v>
      </c>
    </row>
    <row r="4776" spans="1:65" s="15" customFormat="1" ht="10">
      <c r="B4776" s="233"/>
      <c r="C4776" s="234"/>
      <c r="D4776" s="208" t="s">
        <v>272</v>
      </c>
      <c r="E4776" s="235" t="s">
        <v>44</v>
      </c>
      <c r="F4776" s="236" t="s">
        <v>463</v>
      </c>
      <c r="G4776" s="234"/>
      <c r="H4776" s="237">
        <v>18</v>
      </c>
      <c r="I4776" s="238"/>
      <c r="J4776" s="234"/>
      <c r="K4776" s="234"/>
      <c r="L4776" s="239"/>
      <c r="M4776" s="240"/>
      <c r="N4776" s="241"/>
      <c r="O4776" s="241"/>
      <c r="P4776" s="241"/>
      <c r="Q4776" s="241"/>
      <c r="R4776" s="241"/>
      <c r="S4776" s="241"/>
      <c r="T4776" s="242"/>
      <c r="AT4776" s="243" t="s">
        <v>272</v>
      </c>
      <c r="AU4776" s="243" t="s">
        <v>91</v>
      </c>
      <c r="AV4776" s="15" t="s">
        <v>91</v>
      </c>
      <c r="AW4776" s="15" t="s">
        <v>38</v>
      </c>
      <c r="AX4776" s="15" t="s">
        <v>82</v>
      </c>
      <c r="AY4776" s="243" t="s">
        <v>262</v>
      </c>
    </row>
    <row r="4777" spans="1:65" s="16" customFormat="1" ht="10">
      <c r="B4777" s="244"/>
      <c r="C4777" s="245"/>
      <c r="D4777" s="208" t="s">
        <v>272</v>
      </c>
      <c r="E4777" s="246" t="s">
        <v>44</v>
      </c>
      <c r="F4777" s="247" t="s">
        <v>291</v>
      </c>
      <c r="G4777" s="245"/>
      <c r="H4777" s="248">
        <v>18</v>
      </c>
      <c r="I4777" s="249"/>
      <c r="J4777" s="245"/>
      <c r="K4777" s="245"/>
      <c r="L4777" s="250"/>
      <c r="M4777" s="251"/>
      <c r="N4777" s="252"/>
      <c r="O4777" s="252"/>
      <c r="P4777" s="252"/>
      <c r="Q4777" s="252"/>
      <c r="R4777" s="252"/>
      <c r="S4777" s="252"/>
      <c r="T4777" s="253"/>
      <c r="AT4777" s="254" t="s">
        <v>272</v>
      </c>
      <c r="AU4777" s="254" t="s">
        <v>91</v>
      </c>
      <c r="AV4777" s="16" t="s">
        <v>104</v>
      </c>
      <c r="AW4777" s="16" t="s">
        <v>38</v>
      </c>
      <c r="AX4777" s="16" t="s">
        <v>89</v>
      </c>
      <c r="AY4777" s="254" t="s">
        <v>262</v>
      </c>
    </row>
    <row r="4778" spans="1:65" s="2" customFormat="1" ht="21.75" customHeight="1">
      <c r="A4778" s="37"/>
      <c r="B4778" s="38"/>
      <c r="C4778" s="195" t="s">
        <v>1070</v>
      </c>
      <c r="D4778" s="195" t="s">
        <v>264</v>
      </c>
      <c r="E4778" s="196" t="s">
        <v>2355</v>
      </c>
      <c r="F4778" s="197" t="s">
        <v>2356</v>
      </c>
      <c r="G4778" s="198" t="s">
        <v>518</v>
      </c>
      <c r="H4778" s="199">
        <v>16</v>
      </c>
      <c r="I4778" s="200"/>
      <c r="J4778" s="201">
        <f>ROUND(I4778*H4778,2)</f>
        <v>0</v>
      </c>
      <c r="K4778" s="197" t="s">
        <v>268</v>
      </c>
      <c r="L4778" s="42"/>
      <c r="M4778" s="202" t="s">
        <v>44</v>
      </c>
      <c r="N4778" s="203" t="s">
        <v>53</v>
      </c>
      <c r="O4778" s="67"/>
      <c r="P4778" s="204">
        <f>O4778*H4778</f>
        <v>0</v>
      </c>
      <c r="Q4778" s="204">
        <v>6.9999999999999994E-5</v>
      </c>
      <c r="R4778" s="204">
        <f>Q4778*H4778</f>
        <v>1.1199999999999999E-3</v>
      </c>
      <c r="S4778" s="204">
        <v>0</v>
      </c>
      <c r="T4778" s="205">
        <f>S4778*H4778</f>
        <v>0</v>
      </c>
      <c r="U4778" s="37"/>
      <c r="V4778" s="37"/>
      <c r="W4778" s="37"/>
      <c r="X4778" s="37"/>
      <c r="Y4778" s="37"/>
      <c r="Z4778" s="37"/>
      <c r="AA4778" s="37"/>
      <c r="AB4778" s="37"/>
      <c r="AC4778" s="37"/>
      <c r="AD4778" s="37"/>
      <c r="AE4778" s="37"/>
      <c r="AR4778" s="206" t="s">
        <v>442</v>
      </c>
      <c r="AT4778" s="206" t="s">
        <v>264</v>
      </c>
      <c r="AU4778" s="206" t="s">
        <v>91</v>
      </c>
      <c r="AY4778" s="19" t="s">
        <v>262</v>
      </c>
      <c r="BE4778" s="207">
        <f>IF(N4778="základní",J4778,0)</f>
        <v>0</v>
      </c>
      <c r="BF4778" s="207">
        <f>IF(N4778="snížená",J4778,0)</f>
        <v>0</v>
      </c>
      <c r="BG4778" s="207">
        <f>IF(N4778="zákl. přenesená",J4778,0)</f>
        <v>0</v>
      </c>
      <c r="BH4778" s="207">
        <f>IF(N4778="sníž. přenesená",J4778,0)</f>
        <v>0</v>
      </c>
      <c r="BI4778" s="207">
        <f>IF(N4778="nulová",J4778,0)</f>
        <v>0</v>
      </c>
      <c r="BJ4778" s="19" t="s">
        <v>89</v>
      </c>
      <c r="BK4778" s="207">
        <f>ROUND(I4778*H4778,2)</f>
        <v>0</v>
      </c>
      <c r="BL4778" s="19" t="s">
        <v>442</v>
      </c>
      <c r="BM4778" s="206" t="s">
        <v>2357</v>
      </c>
    </row>
    <row r="4779" spans="1:65" s="2" customFormat="1" ht="63">
      <c r="A4779" s="37"/>
      <c r="B4779" s="38"/>
      <c r="C4779" s="39"/>
      <c r="D4779" s="208" t="s">
        <v>270</v>
      </c>
      <c r="E4779" s="39"/>
      <c r="F4779" s="209" t="s">
        <v>2343</v>
      </c>
      <c r="G4779" s="39"/>
      <c r="H4779" s="39"/>
      <c r="I4779" s="118"/>
      <c r="J4779" s="39"/>
      <c r="K4779" s="39"/>
      <c r="L4779" s="42"/>
      <c r="M4779" s="210"/>
      <c r="N4779" s="211"/>
      <c r="O4779" s="67"/>
      <c r="P4779" s="67"/>
      <c r="Q4779" s="67"/>
      <c r="R4779" s="67"/>
      <c r="S4779" s="67"/>
      <c r="T4779" s="68"/>
      <c r="U4779" s="37"/>
      <c r="V4779" s="37"/>
      <c r="W4779" s="37"/>
      <c r="X4779" s="37"/>
      <c r="Y4779" s="37"/>
      <c r="Z4779" s="37"/>
      <c r="AA4779" s="37"/>
      <c r="AB4779" s="37"/>
      <c r="AC4779" s="37"/>
      <c r="AD4779" s="37"/>
      <c r="AE4779" s="37"/>
      <c r="AT4779" s="19" t="s">
        <v>270</v>
      </c>
      <c r="AU4779" s="19" t="s">
        <v>91</v>
      </c>
    </row>
    <row r="4780" spans="1:65" s="2" customFormat="1" ht="18">
      <c r="A4780" s="37"/>
      <c r="B4780" s="38"/>
      <c r="C4780" s="39"/>
      <c r="D4780" s="208" t="s">
        <v>421</v>
      </c>
      <c r="E4780" s="39"/>
      <c r="F4780" s="209" t="s">
        <v>2358</v>
      </c>
      <c r="G4780" s="39"/>
      <c r="H4780" s="39"/>
      <c r="I4780" s="118"/>
      <c r="J4780" s="39"/>
      <c r="K4780" s="39"/>
      <c r="L4780" s="42"/>
      <c r="M4780" s="210"/>
      <c r="N4780" s="211"/>
      <c r="O4780" s="67"/>
      <c r="P4780" s="67"/>
      <c r="Q4780" s="67"/>
      <c r="R4780" s="67"/>
      <c r="S4780" s="67"/>
      <c r="T4780" s="68"/>
      <c r="U4780" s="37"/>
      <c r="V4780" s="37"/>
      <c r="W4780" s="37"/>
      <c r="X4780" s="37"/>
      <c r="Y4780" s="37"/>
      <c r="Z4780" s="37"/>
      <c r="AA4780" s="37"/>
      <c r="AB4780" s="37"/>
      <c r="AC4780" s="37"/>
      <c r="AD4780" s="37"/>
      <c r="AE4780" s="37"/>
      <c r="AT4780" s="19" t="s">
        <v>421</v>
      </c>
      <c r="AU4780" s="19" t="s">
        <v>91</v>
      </c>
    </row>
    <row r="4781" spans="1:65" s="13" customFormat="1" ht="10">
      <c r="B4781" s="212"/>
      <c r="C4781" s="213"/>
      <c r="D4781" s="208" t="s">
        <v>272</v>
      </c>
      <c r="E4781" s="214" t="s">
        <v>44</v>
      </c>
      <c r="F4781" s="215" t="s">
        <v>2345</v>
      </c>
      <c r="G4781" s="213"/>
      <c r="H4781" s="214" t="s">
        <v>44</v>
      </c>
      <c r="I4781" s="216"/>
      <c r="J4781" s="213"/>
      <c r="K4781" s="213"/>
      <c r="L4781" s="217"/>
      <c r="M4781" s="218"/>
      <c r="N4781" s="219"/>
      <c r="O4781" s="219"/>
      <c r="P4781" s="219"/>
      <c r="Q4781" s="219"/>
      <c r="R4781" s="219"/>
      <c r="S4781" s="219"/>
      <c r="T4781" s="220"/>
      <c r="AT4781" s="221" t="s">
        <v>272</v>
      </c>
      <c r="AU4781" s="221" t="s">
        <v>91</v>
      </c>
      <c r="AV4781" s="13" t="s">
        <v>89</v>
      </c>
      <c r="AW4781" s="13" t="s">
        <v>38</v>
      </c>
      <c r="AX4781" s="13" t="s">
        <v>82</v>
      </c>
      <c r="AY4781" s="221" t="s">
        <v>262</v>
      </c>
    </row>
    <row r="4782" spans="1:65" s="13" customFormat="1" ht="20">
      <c r="B4782" s="212"/>
      <c r="C4782" s="213"/>
      <c r="D4782" s="208" t="s">
        <v>272</v>
      </c>
      <c r="E4782" s="214" t="s">
        <v>44</v>
      </c>
      <c r="F4782" s="215" t="s">
        <v>2346</v>
      </c>
      <c r="G4782" s="213"/>
      <c r="H4782" s="214" t="s">
        <v>44</v>
      </c>
      <c r="I4782" s="216"/>
      <c r="J4782" s="213"/>
      <c r="K4782" s="213"/>
      <c r="L4782" s="217"/>
      <c r="M4782" s="218"/>
      <c r="N4782" s="219"/>
      <c r="O4782" s="219"/>
      <c r="P4782" s="219"/>
      <c r="Q4782" s="219"/>
      <c r="R4782" s="219"/>
      <c r="S4782" s="219"/>
      <c r="T4782" s="220"/>
      <c r="AT4782" s="221" t="s">
        <v>272</v>
      </c>
      <c r="AU4782" s="221" t="s">
        <v>91</v>
      </c>
      <c r="AV4782" s="13" t="s">
        <v>89</v>
      </c>
      <c r="AW4782" s="13" t="s">
        <v>38</v>
      </c>
      <c r="AX4782" s="13" t="s">
        <v>82</v>
      </c>
      <c r="AY4782" s="221" t="s">
        <v>262</v>
      </c>
    </row>
    <row r="4783" spans="1:65" s="13" customFormat="1" ht="50">
      <c r="B4783" s="212"/>
      <c r="C4783" s="213"/>
      <c r="D4783" s="208" t="s">
        <v>272</v>
      </c>
      <c r="E4783" s="214" t="s">
        <v>44</v>
      </c>
      <c r="F4783" s="215" t="s">
        <v>2347</v>
      </c>
      <c r="G4783" s="213"/>
      <c r="H4783" s="214" t="s">
        <v>44</v>
      </c>
      <c r="I4783" s="216"/>
      <c r="J4783" s="213"/>
      <c r="K4783" s="213"/>
      <c r="L4783" s="217"/>
      <c r="M4783" s="218"/>
      <c r="N4783" s="219"/>
      <c r="O4783" s="219"/>
      <c r="P4783" s="219"/>
      <c r="Q4783" s="219"/>
      <c r="R4783" s="219"/>
      <c r="S4783" s="219"/>
      <c r="T4783" s="220"/>
      <c r="AT4783" s="221" t="s">
        <v>272</v>
      </c>
      <c r="AU4783" s="221" t="s">
        <v>91</v>
      </c>
      <c r="AV4783" s="13" t="s">
        <v>89</v>
      </c>
      <c r="AW4783" s="13" t="s">
        <v>38</v>
      </c>
      <c r="AX4783" s="13" t="s">
        <v>82</v>
      </c>
      <c r="AY4783" s="221" t="s">
        <v>262</v>
      </c>
    </row>
    <row r="4784" spans="1:65" s="13" customFormat="1" ht="10">
      <c r="B4784" s="212"/>
      <c r="C4784" s="213"/>
      <c r="D4784" s="208" t="s">
        <v>272</v>
      </c>
      <c r="E4784" s="214" t="s">
        <v>44</v>
      </c>
      <c r="F4784" s="215" t="s">
        <v>2348</v>
      </c>
      <c r="G4784" s="213"/>
      <c r="H4784" s="214" t="s">
        <v>44</v>
      </c>
      <c r="I4784" s="216"/>
      <c r="J4784" s="213"/>
      <c r="K4784" s="213"/>
      <c r="L4784" s="217"/>
      <c r="M4784" s="218"/>
      <c r="N4784" s="219"/>
      <c r="O4784" s="219"/>
      <c r="P4784" s="219"/>
      <c r="Q4784" s="219"/>
      <c r="R4784" s="219"/>
      <c r="S4784" s="219"/>
      <c r="T4784" s="220"/>
      <c r="AT4784" s="221" t="s">
        <v>272</v>
      </c>
      <c r="AU4784" s="221" t="s">
        <v>91</v>
      </c>
      <c r="AV4784" s="13" t="s">
        <v>89</v>
      </c>
      <c r="AW4784" s="13" t="s">
        <v>38</v>
      </c>
      <c r="AX4784" s="13" t="s">
        <v>82</v>
      </c>
      <c r="AY4784" s="221" t="s">
        <v>262</v>
      </c>
    </row>
    <row r="4785" spans="1:65" s="15" customFormat="1" ht="10">
      <c r="B4785" s="233"/>
      <c r="C4785" s="234"/>
      <c r="D4785" s="208" t="s">
        <v>272</v>
      </c>
      <c r="E4785" s="235" t="s">
        <v>44</v>
      </c>
      <c r="F4785" s="236" t="s">
        <v>89</v>
      </c>
      <c r="G4785" s="234"/>
      <c r="H4785" s="237">
        <v>1</v>
      </c>
      <c r="I4785" s="238"/>
      <c r="J4785" s="234"/>
      <c r="K4785" s="234"/>
      <c r="L4785" s="239"/>
      <c r="M4785" s="240"/>
      <c r="N4785" s="241"/>
      <c r="O4785" s="241"/>
      <c r="P4785" s="241"/>
      <c r="Q4785" s="241"/>
      <c r="R4785" s="241"/>
      <c r="S4785" s="241"/>
      <c r="T4785" s="242"/>
      <c r="AT4785" s="243" t="s">
        <v>272</v>
      </c>
      <c r="AU4785" s="243" t="s">
        <v>91</v>
      </c>
      <c r="AV4785" s="15" t="s">
        <v>91</v>
      </c>
      <c r="AW4785" s="15" t="s">
        <v>38</v>
      </c>
      <c r="AX4785" s="15" t="s">
        <v>82</v>
      </c>
      <c r="AY4785" s="243" t="s">
        <v>262</v>
      </c>
    </row>
    <row r="4786" spans="1:65" s="13" customFormat="1" ht="10">
      <c r="B4786" s="212"/>
      <c r="C4786" s="213"/>
      <c r="D4786" s="208" t="s">
        <v>272</v>
      </c>
      <c r="E4786" s="214" t="s">
        <v>44</v>
      </c>
      <c r="F4786" s="215" t="s">
        <v>2349</v>
      </c>
      <c r="G4786" s="213"/>
      <c r="H4786" s="214" t="s">
        <v>44</v>
      </c>
      <c r="I4786" s="216"/>
      <c r="J4786" s="213"/>
      <c r="K4786" s="213"/>
      <c r="L4786" s="217"/>
      <c r="M4786" s="218"/>
      <c r="N4786" s="219"/>
      <c r="O4786" s="219"/>
      <c r="P4786" s="219"/>
      <c r="Q4786" s="219"/>
      <c r="R4786" s="219"/>
      <c r="S4786" s="219"/>
      <c r="T4786" s="220"/>
      <c r="AT4786" s="221" t="s">
        <v>272</v>
      </c>
      <c r="AU4786" s="221" t="s">
        <v>91</v>
      </c>
      <c r="AV4786" s="13" t="s">
        <v>89</v>
      </c>
      <c r="AW4786" s="13" t="s">
        <v>38</v>
      </c>
      <c r="AX4786" s="13" t="s">
        <v>82</v>
      </c>
      <c r="AY4786" s="221" t="s">
        <v>262</v>
      </c>
    </row>
    <row r="4787" spans="1:65" s="15" customFormat="1" ht="10">
      <c r="B4787" s="233"/>
      <c r="C4787" s="234"/>
      <c r="D4787" s="208" t="s">
        <v>272</v>
      </c>
      <c r="E4787" s="235" t="s">
        <v>44</v>
      </c>
      <c r="F4787" s="236" t="s">
        <v>416</v>
      </c>
      <c r="G4787" s="234"/>
      <c r="H4787" s="237">
        <v>14</v>
      </c>
      <c r="I4787" s="238"/>
      <c r="J4787" s="234"/>
      <c r="K4787" s="234"/>
      <c r="L4787" s="239"/>
      <c r="M4787" s="240"/>
      <c r="N4787" s="241"/>
      <c r="O4787" s="241"/>
      <c r="P4787" s="241"/>
      <c r="Q4787" s="241"/>
      <c r="R4787" s="241"/>
      <c r="S4787" s="241"/>
      <c r="T4787" s="242"/>
      <c r="AT4787" s="243" t="s">
        <v>272</v>
      </c>
      <c r="AU4787" s="243" t="s">
        <v>91</v>
      </c>
      <c r="AV4787" s="15" t="s">
        <v>91</v>
      </c>
      <c r="AW4787" s="15" t="s">
        <v>38</v>
      </c>
      <c r="AX4787" s="15" t="s">
        <v>82</v>
      </c>
      <c r="AY4787" s="243" t="s">
        <v>262</v>
      </c>
    </row>
    <row r="4788" spans="1:65" s="13" customFormat="1" ht="10">
      <c r="B4788" s="212"/>
      <c r="C4788" s="213"/>
      <c r="D4788" s="208" t="s">
        <v>272</v>
      </c>
      <c r="E4788" s="214" t="s">
        <v>44</v>
      </c>
      <c r="F4788" s="215" t="s">
        <v>2350</v>
      </c>
      <c r="G4788" s="213"/>
      <c r="H4788" s="214" t="s">
        <v>44</v>
      </c>
      <c r="I4788" s="216"/>
      <c r="J4788" s="213"/>
      <c r="K4788" s="213"/>
      <c r="L4788" s="217"/>
      <c r="M4788" s="218"/>
      <c r="N4788" s="219"/>
      <c r="O4788" s="219"/>
      <c r="P4788" s="219"/>
      <c r="Q4788" s="219"/>
      <c r="R4788" s="219"/>
      <c r="S4788" s="219"/>
      <c r="T4788" s="220"/>
      <c r="AT4788" s="221" t="s">
        <v>272</v>
      </c>
      <c r="AU4788" s="221" t="s">
        <v>91</v>
      </c>
      <c r="AV4788" s="13" t="s">
        <v>89</v>
      </c>
      <c r="AW4788" s="13" t="s">
        <v>38</v>
      </c>
      <c r="AX4788" s="13" t="s">
        <v>82</v>
      </c>
      <c r="AY4788" s="221" t="s">
        <v>262</v>
      </c>
    </row>
    <row r="4789" spans="1:65" s="13" customFormat="1" ht="10">
      <c r="B4789" s="212"/>
      <c r="C4789" s="213"/>
      <c r="D4789" s="208" t="s">
        <v>272</v>
      </c>
      <c r="E4789" s="214" t="s">
        <v>44</v>
      </c>
      <c r="F4789" s="215" t="s">
        <v>2359</v>
      </c>
      <c r="G4789" s="213"/>
      <c r="H4789" s="214" t="s">
        <v>44</v>
      </c>
      <c r="I4789" s="216"/>
      <c r="J4789" s="213"/>
      <c r="K4789" s="213"/>
      <c r="L4789" s="217"/>
      <c r="M4789" s="218"/>
      <c r="N4789" s="219"/>
      <c r="O4789" s="219"/>
      <c r="P4789" s="219"/>
      <c r="Q4789" s="219"/>
      <c r="R4789" s="219"/>
      <c r="S4789" s="219"/>
      <c r="T4789" s="220"/>
      <c r="AT4789" s="221" t="s">
        <v>272</v>
      </c>
      <c r="AU4789" s="221" t="s">
        <v>91</v>
      </c>
      <c r="AV4789" s="13" t="s">
        <v>89</v>
      </c>
      <c r="AW4789" s="13" t="s">
        <v>38</v>
      </c>
      <c r="AX4789" s="13" t="s">
        <v>82</v>
      </c>
      <c r="AY4789" s="221" t="s">
        <v>262</v>
      </c>
    </row>
    <row r="4790" spans="1:65" s="13" customFormat="1" ht="30">
      <c r="B4790" s="212"/>
      <c r="C4790" s="213"/>
      <c r="D4790" s="208" t="s">
        <v>272</v>
      </c>
      <c r="E4790" s="214" t="s">
        <v>44</v>
      </c>
      <c r="F4790" s="215" t="s">
        <v>2360</v>
      </c>
      <c r="G4790" s="213"/>
      <c r="H4790" s="214" t="s">
        <v>44</v>
      </c>
      <c r="I4790" s="216"/>
      <c r="J4790" s="213"/>
      <c r="K4790" s="213"/>
      <c r="L4790" s="217"/>
      <c r="M4790" s="218"/>
      <c r="N4790" s="219"/>
      <c r="O4790" s="219"/>
      <c r="P4790" s="219"/>
      <c r="Q4790" s="219"/>
      <c r="R4790" s="219"/>
      <c r="S4790" s="219"/>
      <c r="T4790" s="220"/>
      <c r="AT4790" s="221" t="s">
        <v>272</v>
      </c>
      <c r="AU4790" s="221" t="s">
        <v>91</v>
      </c>
      <c r="AV4790" s="13" t="s">
        <v>89</v>
      </c>
      <c r="AW4790" s="13" t="s">
        <v>38</v>
      </c>
      <c r="AX4790" s="13" t="s">
        <v>82</v>
      </c>
      <c r="AY4790" s="221" t="s">
        <v>262</v>
      </c>
    </row>
    <row r="4791" spans="1:65" s="13" customFormat="1" ht="10">
      <c r="B4791" s="212"/>
      <c r="C4791" s="213"/>
      <c r="D4791" s="208" t="s">
        <v>272</v>
      </c>
      <c r="E4791" s="214" t="s">
        <v>44</v>
      </c>
      <c r="F4791" s="215" t="s">
        <v>2361</v>
      </c>
      <c r="G4791" s="213"/>
      <c r="H4791" s="214" t="s">
        <v>44</v>
      </c>
      <c r="I4791" s="216"/>
      <c r="J4791" s="213"/>
      <c r="K4791" s="213"/>
      <c r="L4791" s="217"/>
      <c r="M4791" s="218"/>
      <c r="N4791" s="219"/>
      <c r="O4791" s="219"/>
      <c r="P4791" s="219"/>
      <c r="Q4791" s="219"/>
      <c r="R4791" s="219"/>
      <c r="S4791" s="219"/>
      <c r="T4791" s="220"/>
      <c r="AT4791" s="221" t="s">
        <v>272</v>
      </c>
      <c r="AU4791" s="221" t="s">
        <v>91</v>
      </c>
      <c r="AV4791" s="13" t="s">
        <v>89</v>
      </c>
      <c r="AW4791" s="13" t="s">
        <v>38</v>
      </c>
      <c r="AX4791" s="13" t="s">
        <v>82</v>
      </c>
      <c r="AY4791" s="221" t="s">
        <v>262</v>
      </c>
    </row>
    <row r="4792" spans="1:65" s="13" customFormat="1" ht="10">
      <c r="B4792" s="212"/>
      <c r="C4792" s="213"/>
      <c r="D4792" s="208" t="s">
        <v>272</v>
      </c>
      <c r="E4792" s="214" t="s">
        <v>44</v>
      </c>
      <c r="F4792" s="215" t="s">
        <v>2362</v>
      </c>
      <c r="G4792" s="213"/>
      <c r="H4792" s="214" t="s">
        <v>44</v>
      </c>
      <c r="I4792" s="216"/>
      <c r="J4792" s="213"/>
      <c r="K4792" s="213"/>
      <c r="L4792" s="217"/>
      <c r="M4792" s="218"/>
      <c r="N4792" s="219"/>
      <c r="O4792" s="219"/>
      <c r="P4792" s="219"/>
      <c r="Q4792" s="219"/>
      <c r="R4792" s="219"/>
      <c r="S4792" s="219"/>
      <c r="T4792" s="220"/>
      <c r="AT4792" s="221" t="s">
        <v>272</v>
      </c>
      <c r="AU4792" s="221" t="s">
        <v>91</v>
      </c>
      <c r="AV4792" s="13" t="s">
        <v>89</v>
      </c>
      <c r="AW4792" s="13" t="s">
        <v>38</v>
      </c>
      <c r="AX4792" s="13" t="s">
        <v>82</v>
      </c>
      <c r="AY4792" s="221" t="s">
        <v>262</v>
      </c>
    </row>
    <row r="4793" spans="1:65" s="13" customFormat="1" ht="10">
      <c r="B4793" s="212"/>
      <c r="C4793" s="213"/>
      <c r="D4793" s="208" t="s">
        <v>272</v>
      </c>
      <c r="E4793" s="214" t="s">
        <v>44</v>
      </c>
      <c r="F4793" s="215" t="s">
        <v>2348</v>
      </c>
      <c r="G4793" s="213"/>
      <c r="H4793" s="214" t="s">
        <v>44</v>
      </c>
      <c r="I4793" s="216"/>
      <c r="J4793" s="213"/>
      <c r="K4793" s="213"/>
      <c r="L4793" s="217"/>
      <c r="M4793" s="218"/>
      <c r="N4793" s="219"/>
      <c r="O4793" s="219"/>
      <c r="P4793" s="219"/>
      <c r="Q4793" s="219"/>
      <c r="R4793" s="219"/>
      <c r="S4793" s="219"/>
      <c r="T4793" s="220"/>
      <c r="AT4793" s="221" t="s">
        <v>272</v>
      </c>
      <c r="AU4793" s="221" t="s">
        <v>91</v>
      </c>
      <c r="AV4793" s="13" t="s">
        <v>89</v>
      </c>
      <c r="AW4793" s="13" t="s">
        <v>38</v>
      </c>
      <c r="AX4793" s="13" t="s">
        <v>82</v>
      </c>
      <c r="AY4793" s="221" t="s">
        <v>262</v>
      </c>
    </row>
    <row r="4794" spans="1:65" s="15" customFormat="1" ht="10">
      <c r="B4794" s="233"/>
      <c r="C4794" s="234"/>
      <c r="D4794" s="208" t="s">
        <v>272</v>
      </c>
      <c r="E4794" s="235" t="s">
        <v>44</v>
      </c>
      <c r="F4794" s="236" t="s">
        <v>89</v>
      </c>
      <c r="G4794" s="234"/>
      <c r="H4794" s="237">
        <v>1</v>
      </c>
      <c r="I4794" s="238"/>
      <c r="J4794" s="234"/>
      <c r="K4794" s="234"/>
      <c r="L4794" s="239"/>
      <c r="M4794" s="240"/>
      <c r="N4794" s="241"/>
      <c r="O4794" s="241"/>
      <c r="P4794" s="241"/>
      <c r="Q4794" s="241"/>
      <c r="R4794" s="241"/>
      <c r="S4794" s="241"/>
      <c r="T4794" s="242"/>
      <c r="AT4794" s="243" t="s">
        <v>272</v>
      </c>
      <c r="AU4794" s="243" t="s">
        <v>91</v>
      </c>
      <c r="AV4794" s="15" t="s">
        <v>91</v>
      </c>
      <c r="AW4794" s="15" t="s">
        <v>38</v>
      </c>
      <c r="AX4794" s="15" t="s">
        <v>82</v>
      </c>
      <c r="AY4794" s="243" t="s">
        <v>262</v>
      </c>
    </row>
    <row r="4795" spans="1:65" s="13" customFormat="1" ht="10">
      <c r="B4795" s="212"/>
      <c r="C4795" s="213"/>
      <c r="D4795" s="208" t="s">
        <v>272</v>
      </c>
      <c r="E4795" s="214" t="s">
        <v>44</v>
      </c>
      <c r="F4795" s="215" t="s">
        <v>2363</v>
      </c>
      <c r="G4795" s="213"/>
      <c r="H4795" s="214" t="s">
        <v>44</v>
      </c>
      <c r="I4795" s="216"/>
      <c r="J4795" s="213"/>
      <c r="K4795" s="213"/>
      <c r="L4795" s="217"/>
      <c r="M4795" s="218"/>
      <c r="N4795" s="219"/>
      <c r="O4795" s="219"/>
      <c r="P4795" s="219"/>
      <c r="Q4795" s="219"/>
      <c r="R4795" s="219"/>
      <c r="S4795" s="219"/>
      <c r="T4795" s="220"/>
      <c r="AT4795" s="221" t="s">
        <v>272</v>
      </c>
      <c r="AU4795" s="221" t="s">
        <v>91</v>
      </c>
      <c r="AV4795" s="13" t="s">
        <v>89</v>
      </c>
      <c r="AW4795" s="13" t="s">
        <v>38</v>
      </c>
      <c r="AX4795" s="13" t="s">
        <v>82</v>
      </c>
      <c r="AY4795" s="221" t="s">
        <v>262</v>
      </c>
    </row>
    <row r="4796" spans="1:65" s="16" customFormat="1" ht="10">
      <c r="B4796" s="244"/>
      <c r="C4796" s="245"/>
      <c r="D4796" s="208" t="s">
        <v>272</v>
      </c>
      <c r="E4796" s="246" t="s">
        <v>44</v>
      </c>
      <c r="F4796" s="247" t="s">
        <v>291</v>
      </c>
      <c r="G4796" s="245"/>
      <c r="H4796" s="248">
        <v>16</v>
      </c>
      <c r="I4796" s="249"/>
      <c r="J4796" s="245"/>
      <c r="K4796" s="245"/>
      <c r="L4796" s="250"/>
      <c r="M4796" s="251"/>
      <c r="N4796" s="252"/>
      <c r="O4796" s="252"/>
      <c r="P4796" s="252"/>
      <c r="Q4796" s="252"/>
      <c r="R4796" s="252"/>
      <c r="S4796" s="252"/>
      <c r="T4796" s="253"/>
      <c r="AT4796" s="254" t="s">
        <v>272</v>
      </c>
      <c r="AU4796" s="254" t="s">
        <v>91</v>
      </c>
      <c r="AV4796" s="16" t="s">
        <v>104</v>
      </c>
      <c r="AW4796" s="16" t="s">
        <v>38</v>
      </c>
      <c r="AX4796" s="16" t="s">
        <v>89</v>
      </c>
      <c r="AY4796" s="254" t="s">
        <v>262</v>
      </c>
    </row>
    <row r="4797" spans="1:65" s="2" customFormat="1" ht="16.5" customHeight="1">
      <c r="A4797" s="37"/>
      <c r="B4797" s="38"/>
      <c r="C4797" s="255" t="s">
        <v>2364</v>
      </c>
      <c r="D4797" s="255" t="s">
        <v>633</v>
      </c>
      <c r="E4797" s="256" t="s">
        <v>2365</v>
      </c>
      <c r="F4797" s="257" t="s">
        <v>2366</v>
      </c>
      <c r="G4797" s="258" t="s">
        <v>518</v>
      </c>
      <c r="H4797" s="259">
        <v>16</v>
      </c>
      <c r="I4797" s="260"/>
      <c r="J4797" s="261">
        <f>ROUND(I4797*H4797,2)</f>
        <v>0</v>
      </c>
      <c r="K4797" s="257" t="s">
        <v>268</v>
      </c>
      <c r="L4797" s="262"/>
      <c r="M4797" s="263" t="s">
        <v>44</v>
      </c>
      <c r="N4797" s="264" t="s">
        <v>53</v>
      </c>
      <c r="O4797" s="67"/>
      <c r="P4797" s="204">
        <f>O4797*H4797</f>
        <v>0</v>
      </c>
      <c r="Q4797" s="204">
        <v>8.9999999999999993E-3</v>
      </c>
      <c r="R4797" s="204">
        <f>Q4797*H4797</f>
        <v>0.14399999999999999</v>
      </c>
      <c r="S4797" s="204">
        <v>0</v>
      </c>
      <c r="T4797" s="205">
        <f>S4797*H4797</f>
        <v>0</v>
      </c>
      <c r="U4797" s="37"/>
      <c r="V4797" s="37"/>
      <c r="W4797" s="37"/>
      <c r="X4797" s="37"/>
      <c r="Y4797" s="37"/>
      <c r="Z4797" s="37"/>
      <c r="AA4797" s="37"/>
      <c r="AB4797" s="37"/>
      <c r="AC4797" s="37"/>
      <c r="AD4797" s="37"/>
      <c r="AE4797" s="37"/>
      <c r="AR4797" s="206" t="s">
        <v>619</v>
      </c>
      <c r="AT4797" s="206" t="s">
        <v>633</v>
      </c>
      <c r="AU4797" s="206" t="s">
        <v>91</v>
      </c>
      <c r="AY4797" s="19" t="s">
        <v>262</v>
      </c>
      <c r="BE4797" s="207">
        <f>IF(N4797="základní",J4797,0)</f>
        <v>0</v>
      </c>
      <c r="BF4797" s="207">
        <f>IF(N4797="snížená",J4797,0)</f>
        <v>0</v>
      </c>
      <c r="BG4797" s="207">
        <f>IF(N4797="zákl. přenesená",J4797,0)</f>
        <v>0</v>
      </c>
      <c r="BH4797" s="207">
        <f>IF(N4797="sníž. přenesená",J4797,0)</f>
        <v>0</v>
      </c>
      <c r="BI4797" s="207">
        <f>IF(N4797="nulová",J4797,0)</f>
        <v>0</v>
      </c>
      <c r="BJ4797" s="19" t="s">
        <v>89</v>
      </c>
      <c r="BK4797" s="207">
        <f>ROUND(I4797*H4797,2)</f>
        <v>0</v>
      </c>
      <c r="BL4797" s="19" t="s">
        <v>442</v>
      </c>
      <c r="BM4797" s="206" t="s">
        <v>2367</v>
      </c>
    </row>
    <row r="4798" spans="1:65" s="2" customFormat="1" ht="18">
      <c r="A4798" s="37"/>
      <c r="B4798" s="38"/>
      <c r="C4798" s="39"/>
      <c r="D4798" s="208" t="s">
        <v>421</v>
      </c>
      <c r="E4798" s="39"/>
      <c r="F4798" s="209" t="s">
        <v>2358</v>
      </c>
      <c r="G4798" s="39"/>
      <c r="H4798" s="39"/>
      <c r="I4798" s="118"/>
      <c r="J4798" s="39"/>
      <c r="K4798" s="39"/>
      <c r="L4798" s="42"/>
      <c r="M4798" s="210"/>
      <c r="N4798" s="211"/>
      <c r="O4798" s="67"/>
      <c r="P4798" s="67"/>
      <c r="Q4798" s="67"/>
      <c r="R4798" s="67"/>
      <c r="S4798" s="67"/>
      <c r="T4798" s="68"/>
      <c r="U4798" s="37"/>
      <c r="V4798" s="37"/>
      <c r="W4798" s="37"/>
      <c r="X4798" s="37"/>
      <c r="Y4798" s="37"/>
      <c r="Z4798" s="37"/>
      <c r="AA4798" s="37"/>
      <c r="AB4798" s="37"/>
      <c r="AC4798" s="37"/>
      <c r="AD4798" s="37"/>
      <c r="AE4798" s="37"/>
      <c r="AT4798" s="19" t="s">
        <v>421</v>
      </c>
      <c r="AU4798" s="19" t="s">
        <v>91</v>
      </c>
    </row>
    <row r="4799" spans="1:65" s="13" customFormat="1" ht="10">
      <c r="B4799" s="212"/>
      <c r="C4799" s="213"/>
      <c r="D4799" s="208" t="s">
        <v>272</v>
      </c>
      <c r="E4799" s="214" t="s">
        <v>44</v>
      </c>
      <c r="F4799" s="215" t="s">
        <v>2345</v>
      </c>
      <c r="G4799" s="213"/>
      <c r="H4799" s="214" t="s">
        <v>44</v>
      </c>
      <c r="I4799" s="216"/>
      <c r="J4799" s="213"/>
      <c r="K4799" s="213"/>
      <c r="L4799" s="217"/>
      <c r="M4799" s="218"/>
      <c r="N4799" s="219"/>
      <c r="O4799" s="219"/>
      <c r="P4799" s="219"/>
      <c r="Q4799" s="219"/>
      <c r="R4799" s="219"/>
      <c r="S4799" s="219"/>
      <c r="T4799" s="220"/>
      <c r="AT4799" s="221" t="s">
        <v>272</v>
      </c>
      <c r="AU4799" s="221" t="s">
        <v>91</v>
      </c>
      <c r="AV4799" s="13" t="s">
        <v>89</v>
      </c>
      <c r="AW4799" s="13" t="s">
        <v>38</v>
      </c>
      <c r="AX4799" s="13" t="s">
        <v>82</v>
      </c>
      <c r="AY4799" s="221" t="s">
        <v>262</v>
      </c>
    </row>
    <row r="4800" spans="1:65" s="13" customFormat="1" ht="20">
      <c r="B4800" s="212"/>
      <c r="C4800" s="213"/>
      <c r="D4800" s="208" t="s">
        <v>272</v>
      </c>
      <c r="E4800" s="214" t="s">
        <v>44</v>
      </c>
      <c r="F4800" s="215" t="s">
        <v>2346</v>
      </c>
      <c r="G4800" s="213"/>
      <c r="H4800" s="214" t="s">
        <v>44</v>
      </c>
      <c r="I4800" s="216"/>
      <c r="J4800" s="213"/>
      <c r="K4800" s="213"/>
      <c r="L4800" s="217"/>
      <c r="M4800" s="218"/>
      <c r="N4800" s="219"/>
      <c r="O4800" s="219"/>
      <c r="P4800" s="219"/>
      <c r="Q4800" s="219"/>
      <c r="R4800" s="219"/>
      <c r="S4800" s="219"/>
      <c r="T4800" s="220"/>
      <c r="AT4800" s="221" t="s">
        <v>272</v>
      </c>
      <c r="AU4800" s="221" t="s">
        <v>91</v>
      </c>
      <c r="AV4800" s="13" t="s">
        <v>89</v>
      </c>
      <c r="AW4800" s="13" t="s">
        <v>38</v>
      </c>
      <c r="AX4800" s="13" t="s">
        <v>82</v>
      </c>
      <c r="AY4800" s="221" t="s">
        <v>262</v>
      </c>
    </row>
    <row r="4801" spans="1:65" s="13" customFormat="1" ht="50">
      <c r="B4801" s="212"/>
      <c r="C4801" s="213"/>
      <c r="D4801" s="208" t="s">
        <v>272</v>
      </c>
      <c r="E4801" s="214" t="s">
        <v>44</v>
      </c>
      <c r="F4801" s="215" t="s">
        <v>2347</v>
      </c>
      <c r="G4801" s="213"/>
      <c r="H4801" s="214" t="s">
        <v>44</v>
      </c>
      <c r="I4801" s="216"/>
      <c r="J4801" s="213"/>
      <c r="K4801" s="213"/>
      <c r="L4801" s="217"/>
      <c r="M4801" s="218"/>
      <c r="N4801" s="219"/>
      <c r="O4801" s="219"/>
      <c r="P4801" s="219"/>
      <c r="Q4801" s="219"/>
      <c r="R4801" s="219"/>
      <c r="S4801" s="219"/>
      <c r="T4801" s="220"/>
      <c r="AT4801" s="221" t="s">
        <v>272</v>
      </c>
      <c r="AU4801" s="221" t="s">
        <v>91</v>
      </c>
      <c r="AV4801" s="13" t="s">
        <v>89</v>
      </c>
      <c r="AW4801" s="13" t="s">
        <v>38</v>
      </c>
      <c r="AX4801" s="13" t="s">
        <v>82</v>
      </c>
      <c r="AY4801" s="221" t="s">
        <v>262</v>
      </c>
    </row>
    <row r="4802" spans="1:65" s="13" customFormat="1" ht="10">
      <c r="B4802" s="212"/>
      <c r="C4802" s="213"/>
      <c r="D4802" s="208" t="s">
        <v>272</v>
      </c>
      <c r="E4802" s="214" t="s">
        <v>44</v>
      </c>
      <c r="F4802" s="215" t="s">
        <v>2348</v>
      </c>
      <c r="G4802" s="213"/>
      <c r="H4802" s="214" t="s">
        <v>44</v>
      </c>
      <c r="I4802" s="216"/>
      <c r="J4802" s="213"/>
      <c r="K4802" s="213"/>
      <c r="L4802" s="217"/>
      <c r="M4802" s="218"/>
      <c r="N4802" s="219"/>
      <c r="O4802" s="219"/>
      <c r="P4802" s="219"/>
      <c r="Q4802" s="219"/>
      <c r="R4802" s="219"/>
      <c r="S4802" s="219"/>
      <c r="T4802" s="220"/>
      <c r="AT4802" s="221" t="s">
        <v>272</v>
      </c>
      <c r="AU4802" s="221" t="s">
        <v>91</v>
      </c>
      <c r="AV4802" s="13" t="s">
        <v>89</v>
      </c>
      <c r="AW4802" s="13" t="s">
        <v>38</v>
      </c>
      <c r="AX4802" s="13" t="s">
        <v>82</v>
      </c>
      <c r="AY4802" s="221" t="s">
        <v>262</v>
      </c>
    </row>
    <row r="4803" spans="1:65" s="15" customFormat="1" ht="10">
      <c r="B4803" s="233"/>
      <c r="C4803" s="234"/>
      <c r="D4803" s="208" t="s">
        <v>272</v>
      </c>
      <c r="E4803" s="235" t="s">
        <v>44</v>
      </c>
      <c r="F4803" s="236" t="s">
        <v>89</v>
      </c>
      <c r="G4803" s="234"/>
      <c r="H4803" s="237">
        <v>1</v>
      </c>
      <c r="I4803" s="238"/>
      <c r="J4803" s="234"/>
      <c r="K4803" s="234"/>
      <c r="L4803" s="239"/>
      <c r="M4803" s="240"/>
      <c r="N4803" s="241"/>
      <c r="O4803" s="241"/>
      <c r="P4803" s="241"/>
      <c r="Q4803" s="241"/>
      <c r="R4803" s="241"/>
      <c r="S4803" s="241"/>
      <c r="T4803" s="242"/>
      <c r="AT4803" s="243" t="s">
        <v>272</v>
      </c>
      <c r="AU4803" s="243" t="s">
        <v>91</v>
      </c>
      <c r="AV4803" s="15" t="s">
        <v>91</v>
      </c>
      <c r="AW4803" s="15" t="s">
        <v>38</v>
      </c>
      <c r="AX4803" s="15" t="s">
        <v>82</v>
      </c>
      <c r="AY4803" s="243" t="s">
        <v>262</v>
      </c>
    </row>
    <row r="4804" spans="1:65" s="13" customFormat="1" ht="10">
      <c r="B4804" s="212"/>
      <c r="C4804" s="213"/>
      <c r="D4804" s="208" t="s">
        <v>272</v>
      </c>
      <c r="E4804" s="214" t="s">
        <v>44</v>
      </c>
      <c r="F4804" s="215" t="s">
        <v>2349</v>
      </c>
      <c r="G4804" s="213"/>
      <c r="H4804" s="214" t="s">
        <v>44</v>
      </c>
      <c r="I4804" s="216"/>
      <c r="J4804" s="213"/>
      <c r="K4804" s="213"/>
      <c r="L4804" s="217"/>
      <c r="M4804" s="218"/>
      <c r="N4804" s="219"/>
      <c r="O4804" s="219"/>
      <c r="P4804" s="219"/>
      <c r="Q4804" s="219"/>
      <c r="R4804" s="219"/>
      <c r="S4804" s="219"/>
      <c r="T4804" s="220"/>
      <c r="AT4804" s="221" t="s">
        <v>272</v>
      </c>
      <c r="AU4804" s="221" t="s">
        <v>91</v>
      </c>
      <c r="AV4804" s="13" t="s">
        <v>89</v>
      </c>
      <c r="AW4804" s="13" t="s">
        <v>38</v>
      </c>
      <c r="AX4804" s="13" t="s">
        <v>82</v>
      </c>
      <c r="AY4804" s="221" t="s">
        <v>262</v>
      </c>
    </row>
    <row r="4805" spans="1:65" s="15" customFormat="1" ht="10">
      <c r="B4805" s="233"/>
      <c r="C4805" s="234"/>
      <c r="D4805" s="208" t="s">
        <v>272</v>
      </c>
      <c r="E4805" s="235" t="s">
        <v>44</v>
      </c>
      <c r="F4805" s="236" t="s">
        <v>416</v>
      </c>
      <c r="G4805" s="234"/>
      <c r="H4805" s="237">
        <v>14</v>
      </c>
      <c r="I4805" s="238"/>
      <c r="J4805" s="234"/>
      <c r="K4805" s="234"/>
      <c r="L4805" s="239"/>
      <c r="M4805" s="240"/>
      <c r="N4805" s="241"/>
      <c r="O4805" s="241"/>
      <c r="P4805" s="241"/>
      <c r="Q4805" s="241"/>
      <c r="R4805" s="241"/>
      <c r="S4805" s="241"/>
      <c r="T4805" s="242"/>
      <c r="AT4805" s="243" t="s">
        <v>272</v>
      </c>
      <c r="AU4805" s="243" t="s">
        <v>91</v>
      </c>
      <c r="AV4805" s="15" t="s">
        <v>91</v>
      </c>
      <c r="AW4805" s="15" t="s">
        <v>38</v>
      </c>
      <c r="AX4805" s="15" t="s">
        <v>82</v>
      </c>
      <c r="AY4805" s="243" t="s">
        <v>262</v>
      </c>
    </row>
    <row r="4806" spans="1:65" s="13" customFormat="1" ht="10">
      <c r="B4806" s="212"/>
      <c r="C4806" s="213"/>
      <c r="D4806" s="208" t="s">
        <v>272</v>
      </c>
      <c r="E4806" s="214" t="s">
        <v>44</v>
      </c>
      <c r="F4806" s="215" t="s">
        <v>2350</v>
      </c>
      <c r="G4806" s="213"/>
      <c r="H4806" s="214" t="s">
        <v>44</v>
      </c>
      <c r="I4806" s="216"/>
      <c r="J4806" s="213"/>
      <c r="K4806" s="213"/>
      <c r="L4806" s="217"/>
      <c r="M4806" s="218"/>
      <c r="N4806" s="219"/>
      <c r="O4806" s="219"/>
      <c r="P4806" s="219"/>
      <c r="Q4806" s="219"/>
      <c r="R4806" s="219"/>
      <c r="S4806" s="219"/>
      <c r="T4806" s="220"/>
      <c r="AT4806" s="221" t="s">
        <v>272</v>
      </c>
      <c r="AU4806" s="221" t="s">
        <v>91</v>
      </c>
      <c r="AV4806" s="13" t="s">
        <v>89</v>
      </c>
      <c r="AW4806" s="13" t="s">
        <v>38</v>
      </c>
      <c r="AX4806" s="13" t="s">
        <v>82</v>
      </c>
      <c r="AY4806" s="221" t="s">
        <v>262</v>
      </c>
    </row>
    <row r="4807" spans="1:65" s="13" customFormat="1" ht="10">
      <c r="B4807" s="212"/>
      <c r="C4807" s="213"/>
      <c r="D4807" s="208" t="s">
        <v>272</v>
      </c>
      <c r="E4807" s="214" t="s">
        <v>44</v>
      </c>
      <c r="F4807" s="215" t="s">
        <v>2359</v>
      </c>
      <c r="G4807" s="213"/>
      <c r="H4807" s="214" t="s">
        <v>44</v>
      </c>
      <c r="I4807" s="216"/>
      <c r="J4807" s="213"/>
      <c r="K4807" s="213"/>
      <c r="L4807" s="217"/>
      <c r="M4807" s="218"/>
      <c r="N4807" s="219"/>
      <c r="O4807" s="219"/>
      <c r="P4807" s="219"/>
      <c r="Q4807" s="219"/>
      <c r="R4807" s="219"/>
      <c r="S4807" s="219"/>
      <c r="T4807" s="220"/>
      <c r="AT4807" s="221" t="s">
        <v>272</v>
      </c>
      <c r="AU4807" s="221" t="s">
        <v>91</v>
      </c>
      <c r="AV4807" s="13" t="s">
        <v>89</v>
      </c>
      <c r="AW4807" s="13" t="s">
        <v>38</v>
      </c>
      <c r="AX4807" s="13" t="s">
        <v>82</v>
      </c>
      <c r="AY4807" s="221" t="s">
        <v>262</v>
      </c>
    </row>
    <row r="4808" spans="1:65" s="13" customFormat="1" ht="30">
      <c r="B4808" s="212"/>
      <c r="C4808" s="213"/>
      <c r="D4808" s="208" t="s">
        <v>272</v>
      </c>
      <c r="E4808" s="214" t="s">
        <v>44</v>
      </c>
      <c r="F4808" s="215" t="s">
        <v>2360</v>
      </c>
      <c r="G4808" s="213"/>
      <c r="H4808" s="214" t="s">
        <v>44</v>
      </c>
      <c r="I4808" s="216"/>
      <c r="J4808" s="213"/>
      <c r="K4808" s="213"/>
      <c r="L4808" s="217"/>
      <c r="M4808" s="218"/>
      <c r="N4808" s="219"/>
      <c r="O4808" s="219"/>
      <c r="P4808" s="219"/>
      <c r="Q4808" s="219"/>
      <c r="R4808" s="219"/>
      <c r="S4808" s="219"/>
      <c r="T4808" s="220"/>
      <c r="AT4808" s="221" t="s">
        <v>272</v>
      </c>
      <c r="AU4808" s="221" t="s">
        <v>91</v>
      </c>
      <c r="AV4808" s="13" t="s">
        <v>89</v>
      </c>
      <c r="AW4808" s="13" t="s">
        <v>38</v>
      </c>
      <c r="AX4808" s="13" t="s">
        <v>82</v>
      </c>
      <c r="AY4808" s="221" t="s">
        <v>262</v>
      </c>
    </row>
    <row r="4809" spans="1:65" s="13" customFormat="1" ht="10">
      <c r="B4809" s="212"/>
      <c r="C4809" s="213"/>
      <c r="D4809" s="208" t="s">
        <v>272</v>
      </c>
      <c r="E4809" s="214" t="s">
        <v>44</v>
      </c>
      <c r="F4809" s="215" t="s">
        <v>2361</v>
      </c>
      <c r="G4809" s="213"/>
      <c r="H4809" s="214" t="s">
        <v>44</v>
      </c>
      <c r="I4809" s="216"/>
      <c r="J4809" s="213"/>
      <c r="K4809" s="213"/>
      <c r="L4809" s="217"/>
      <c r="M4809" s="218"/>
      <c r="N4809" s="219"/>
      <c r="O4809" s="219"/>
      <c r="P4809" s="219"/>
      <c r="Q4809" s="219"/>
      <c r="R4809" s="219"/>
      <c r="S4809" s="219"/>
      <c r="T4809" s="220"/>
      <c r="AT4809" s="221" t="s">
        <v>272</v>
      </c>
      <c r="AU4809" s="221" t="s">
        <v>91</v>
      </c>
      <c r="AV4809" s="13" t="s">
        <v>89</v>
      </c>
      <c r="AW4809" s="13" t="s">
        <v>38</v>
      </c>
      <c r="AX4809" s="13" t="s">
        <v>82</v>
      </c>
      <c r="AY4809" s="221" t="s">
        <v>262</v>
      </c>
    </row>
    <row r="4810" spans="1:65" s="13" customFormat="1" ht="10">
      <c r="B4810" s="212"/>
      <c r="C4810" s="213"/>
      <c r="D4810" s="208" t="s">
        <v>272</v>
      </c>
      <c r="E4810" s="214" t="s">
        <v>44</v>
      </c>
      <c r="F4810" s="215" t="s">
        <v>2362</v>
      </c>
      <c r="G4810" s="213"/>
      <c r="H4810" s="214" t="s">
        <v>44</v>
      </c>
      <c r="I4810" s="216"/>
      <c r="J4810" s="213"/>
      <c r="K4810" s="213"/>
      <c r="L4810" s="217"/>
      <c r="M4810" s="218"/>
      <c r="N4810" s="219"/>
      <c r="O4810" s="219"/>
      <c r="P4810" s="219"/>
      <c r="Q4810" s="219"/>
      <c r="R4810" s="219"/>
      <c r="S4810" s="219"/>
      <c r="T4810" s="220"/>
      <c r="AT4810" s="221" t="s">
        <v>272</v>
      </c>
      <c r="AU4810" s="221" t="s">
        <v>91</v>
      </c>
      <c r="AV4810" s="13" t="s">
        <v>89</v>
      </c>
      <c r="AW4810" s="13" t="s">
        <v>38</v>
      </c>
      <c r="AX4810" s="13" t="s">
        <v>82</v>
      </c>
      <c r="AY4810" s="221" t="s">
        <v>262</v>
      </c>
    </row>
    <row r="4811" spans="1:65" s="13" customFormat="1" ht="10">
      <c r="B4811" s="212"/>
      <c r="C4811" s="213"/>
      <c r="D4811" s="208" t="s">
        <v>272</v>
      </c>
      <c r="E4811" s="214" t="s">
        <v>44</v>
      </c>
      <c r="F4811" s="215" t="s">
        <v>2348</v>
      </c>
      <c r="G4811" s="213"/>
      <c r="H4811" s="214" t="s">
        <v>44</v>
      </c>
      <c r="I4811" s="216"/>
      <c r="J4811" s="213"/>
      <c r="K4811" s="213"/>
      <c r="L4811" s="217"/>
      <c r="M4811" s="218"/>
      <c r="N4811" s="219"/>
      <c r="O4811" s="219"/>
      <c r="P4811" s="219"/>
      <c r="Q4811" s="219"/>
      <c r="R4811" s="219"/>
      <c r="S4811" s="219"/>
      <c r="T4811" s="220"/>
      <c r="AT4811" s="221" t="s">
        <v>272</v>
      </c>
      <c r="AU4811" s="221" t="s">
        <v>91</v>
      </c>
      <c r="AV4811" s="13" t="s">
        <v>89</v>
      </c>
      <c r="AW4811" s="13" t="s">
        <v>38</v>
      </c>
      <c r="AX4811" s="13" t="s">
        <v>82</v>
      </c>
      <c r="AY4811" s="221" t="s">
        <v>262</v>
      </c>
    </row>
    <row r="4812" spans="1:65" s="15" customFormat="1" ht="10">
      <c r="B4812" s="233"/>
      <c r="C4812" s="234"/>
      <c r="D4812" s="208" t="s">
        <v>272</v>
      </c>
      <c r="E4812" s="235" t="s">
        <v>44</v>
      </c>
      <c r="F4812" s="236" t="s">
        <v>89</v>
      </c>
      <c r="G4812" s="234"/>
      <c r="H4812" s="237">
        <v>1</v>
      </c>
      <c r="I4812" s="238"/>
      <c r="J4812" s="234"/>
      <c r="K4812" s="234"/>
      <c r="L4812" s="239"/>
      <c r="M4812" s="240"/>
      <c r="N4812" s="241"/>
      <c r="O4812" s="241"/>
      <c r="P4812" s="241"/>
      <c r="Q4812" s="241"/>
      <c r="R4812" s="241"/>
      <c r="S4812" s="241"/>
      <c r="T4812" s="242"/>
      <c r="AT4812" s="243" t="s">
        <v>272</v>
      </c>
      <c r="AU4812" s="243" t="s">
        <v>91</v>
      </c>
      <c r="AV4812" s="15" t="s">
        <v>91</v>
      </c>
      <c r="AW4812" s="15" t="s">
        <v>38</v>
      </c>
      <c r="AX4812" s="15" t="s">
        <v>82</v>
      </c>
      <c r="AY4812" s="243" t="s">
        <v>262</v>
      </c>
    </row>
    <row r="4813" spans="1:65" s="13" customFormat="1" ht="10">
      <c r="B4813" s="212"/>
      <c r="C4813" s="213"/>
      <c r="D4813" s="208" t="s">
        <v>272</v>
      </c>
      <c r="E4813" s="214" t="s">
        <v>44</v>
      </c>
      <c r="F4813" s="215" t="s">
        <v>2363</v>
      </c>
      <c r="G4813" s="213"/>
      <c r="H4813" s="214" t="s">
        <v>44</v>
      </c>
      <c r="I4813" s="216"/>
      <c r="J4813" s="213"/>
      <c r="K4813" s="213"/>
      <c r="L4813" s="217"/>
      <c r="M4813" s="218"/>
      <c r="N4813" s="219"/>
      <c r="O4813" s="219"/>
      <c r="P4813" s="219"/>
      <c r="Q4813" s="219"/>
      <c r="R4813" s="219"/>
      <c r="S4813" s="219"/>
      <c r="T4813" s="220"/>
      <c r="AT4813" s="221" t="s">
        <v>272</v>
      </c>
      <c r="AU4813" s="221" t="s">
        <v>91</v>
      </c>
      <c r="AV4813" s="13" t="s">
        <v>89</v>
      </c>
      <c r="AW4813" s="13" t="s">
        <v>38</v>
      </c>
      <c r="AX4813" s="13" t="s">
        <v>82</v>
      </c>
      <c r="AY4813" s="221" t="s">
        <v>262</v>
      </c>
    </row>
    <row r="4814" spans="1:65" s="16" customFormat="1" ht="10">
      <c r="B4814" s="244"/>
      <c r="C4814" s="245"/>
      <c r="D4814" s="208" t="s">
        <v>272</v>
      </c>
      <c r="E4814" s="246" t="s">
        <v>44</v>
      </c>
      <c r="F4814" s="247" t="s">
        <v>291</v>
      </c>
      <c r="G4814" s="245"/>
      <c r="H4814" s="248">
        <v>16</v>
      </c>
      <c r="I4814" s="249"/>
      <c r="J4814" s="245"/>
      <c r="K4814" s="245"/>
      <c r="L4814" s="250"/>
      <c r="M4814" s="251"/>
      <c r="N4814" s="252"/>
      <c r="O4814" s="252"/>
      <c r="P4814" s="252"/>
      <c r="Q4814" s="252"/>
      <c r="R4814" s="252"/>
      <c r="S4814" s="252"/>
      <c r="T4814" s="253"/>
      <c r="AT4814" s="254" t="s">
        <v>272</v>
      </c>
      <c r="AU4814" s="254" t="s">
        <v>91</v>
      </c>
      <c r="AV4814" s="16" t="s">
        <v>104</v>
      </c>
      <c r="AW4814" s="16" t="s">
        <v>38</v>
      </c>
      <c r="AX4814" s="16" t="s">
        <v>89</v>
      </c>
      <c r="AY4814" s="254" t="s">
        <v>262</v>
      </c>
    </row>
    <row r="4815" spans="1:65" s="2" customFormat="1" ht="21.75" customHeight="1">
      <c r="A4815" s="37"/>
      <c r="B4815" s="38"/>
      <c r="C4815" s="195" t="s">
        <v>2368</v>
      </c>
      <c r="D4815" s="195" t="s">
        <v>264</v>
      </c>
      <c r="E4815" s="196" t="s">
        <v>2369</v>
      </c>
      <c r="F4815" s="197" t="s">
        <v>2370</v>
      </c>
      <c r="G4815" s="198" t="s">
        <v>518</v>
      </c>
      <c r="H4815" s="199">
        <v>1</v>
      </c>
      <c r="I4815" s="200"/>
      <c r="J4815" s="201">
        <f>ROUND(I4815*H4815,2)</f>
        <v>0</v>
      </c>
      <c r="K4815" s="197" t="s">
        <v>268</v>
      </c>
      <c r="L4815" s="42"/>
      <c r="M4815" s="202" t="s">
        <v>44</v>
      </c>
      <c r="N4815" s="203" t="s">
        <v>53</v>
      </c>
      <c r="O4815" s="67"/>
      <c r="P4815" s="204">
        <f>O4815*H4815</f>
        <v>0</v>
      </c>
      <c r="Q4815" s="204">
        <v>5.2999999999999998E-4</v>
      </c>
      <c r="R4815" s="204">
        <f>Q4815*H4815</f>
        <v>5.2999999999999998E-4</v>
      </c>
      <c r="S4815" s="204">
        <v>0</v>
      </c>
      <c r="T4815" s="205">
        <f>S4815*H4815</f>
        <v>0</v>
      </c>
      <c r="U4815" s="37"/>
      <c r="V4815" s="37"/>
      <c r="W4815" s="37"/>
      <c r="X4815" s="37"/>
      <c r="Y4815" s="37"/>
      <c r="Z4815" s="37"/>
      <c r="AA4815" s="37"/>
      <c r="AB4815" s="37"/>
      <c r="AC4815" s="37"/>
      <c r="AD4815" s="37"/>
      <c r="AE4815" s="37"/>
      <c r="AR4815" s="206" t="s">
        <v>442</v>
      </c>
      <c r="AT4815" s="206" t="s">
        <v>264</v>
      </c>
      <c r="AU4815" s="206" t="s">
        <v>91</v>
      </c>
      <c r="AY4815" s="19" t="s">
        <v>262</v>
      </c>
      <c r="BE4815" s="207">
        <f>IF(N4815="základní",J4815,0)</f>
        <v>0</v>
      </c>
      <c r="BF4815" s="207">
        <f>IF(N4815="snížená",J4815,0)</f>
        <v>0</v>
      </c>
      <c r="BG4815" s="207">
        <f>IF(N4815="zákl. přenesená",J4815,0)</f>
        <v>0</v>
      </c>
      <c r="BH4815" s="207">
        <f>IF(N4815="sníž. přenesená",J4815,0)</f>
        <v>0</v>
      </c>
      <c r="BI4815" s="207">
        <f>IF(N4815="nulová",J4815,0)</f>
        <v>0</v>
      </c>
      <c r="BJ4815" s="19" t="s">
        <v>89</v>
      </c>
      <c r="BK4815" s="207">
        <f>ROUND(I4815*H4815,2)</f>
        <v>0</v>
      </c>
      <c r="BL4815" s="19" t="s">
        <v>442</v>
      </c>
      <c r="BM4815" s="206" t="s">
        <v>2371</v>
      </c>
    </row>
    <row r="4816" spans="1:65" s="2" customFormat="1" ht="63">
      <c r="A4816" s="37"/>
      <c r="B4816" s="38"/>
      <c r="C4816" s="39"/>
      <c r="D4816" s="208" t="s">
        <v>270</v>
      </c>
      <c r="E4816" s="39"/>
      <c r="F4816" s="209" t="s">
        <v>2343</v>
      </c>
      <c r="G4816" s="39"/>
      <c r="H4816" s="39"/>
      <c r="I4816" s="118"/>
      <c r="J4816" s="39"/>
      <c r="K4816" s="39"/>
      <c r="L4816" s="42"/>
      <c r="M4816" s="210"/>
      <c r="N4816" s="211"/>
      <c r="O4816" s="67"/>
      <c r="P4816" s="67"/>
      <c r="Q4816" s="67"/>
      <c r="R4816" s="67"/>
      <c r="S4816" s="67"/>
      <c r="T4816" s="68"/>
      <c r="U4816" s="37"/>
      <c r="V4816" s="37"/>
      <c r="W4816" s="37"/>
      <c r="X4816" s="37"/>
      <c r="Y4816" s="37"/>
      <c r="Z4816" s="37"/>
      <c r="AA4816" s="37"/>
      <c r="AB4816" s="37"/>
      <c r="AC4816" s="37"/>
      <c r="AD4816" s="37"/>
      <c r="AE4816" s="37"/>
      <c r="AT4816" s="19" t="s">
        <v>270</v>
      </c>
      <c r="AU4816" s="19" t="s">
        <v>91</v>
      </c>
    </row>
    <row r="4817" spans="1:65" s="2" customFormat="1" ht="18">
      <c r="A4817" s="37"/>
      <c r="B4817" s="38"/>
      <c r="C4817" s="39"/>
      <c r="D4817" s="208" t="s">
        <v>421</v>
      </c>
      <c r="E4817" s="39"/>
      <c r="F4817" s="209" t="s">
        <v>2372</v>
      </c>
      <c r="G4817" s="39"/>
      <c r="H4817" s="39"/>
      <c r="I4817" s="118"/>
      <c r="J4817" s="39"/>
      <c r="K4817" s="39"/>
      <c r="L4817" s="42"/>
      <c r="M4817" s="210"/>
      <c r="N4817" s="211"/>
      <c r="O4817" s="67"/>
      <c r="P4817" s="67"/>
      <c r="Q4817" s="67"/>
      <c r="R4817" s="67"/>
      <c r="S4817" s="67"/>
      <c r="T4817" s="68"/>
      <c r="U4817" s="37"/>
      <c r="V4817" s="37"/>
      <c r="W4817" s="37"/>
      <c r="X4817" s="37"/>
      <c r="Y4817" s="37"/>
      <c r="Z4817" s="37"/>
      <c r="AA4817" s="37"/>
      <c r="AB4817" s="37"/>
      <c r="AC4817" s="37"/>
      <c r="AD4817" s="37"/>
      <c r="AE4817" s="37"/>
      <c r="AT4817" s="19" t="s">
        <v>421</v>
      </c>
      <c r="AU4817" s="19" t="s">
        <v>91</v>
      </c>
    </row>
    <row r="4818" spans="1:65" s="13" customFormat="1" ht="10">
      <c r="B4818" s="212"/>
      <c r="C4818" s="213"/>
      <c r="D4818" s="208" t="s">
        <v>272</v>
      </c>
      <c r="E4818" s="214" t="s">
        <v>44</v>
      </c>
      <c r="F4818" s="215" t="s">
        <v>2359</v>
      </c>
      <c r="G4818" s="213"/>
      <c r="H4818" s="214" t="s">
        <v>44</v>
      </c>
      <c r="I4818" s="216"/>
      <c r="J4818" s="213"/>
      <c r="K4818" s="213"/>
      <c r="L4818" s="217"/>
      <c r="M4818" s="218"/>
      <c r="N4818" s="219"/>
      <c r="O4818" s="219"/>
      <c r="P4818" s="219"/>
      <c r="Q4818" s="219"/>
      <c r="R4818" s="219"/>
      <c r="S4818" s="219"/>
      <c r="T4818" s="220"/>
      <c r="AT4818" s="221" t="s">
        <v>272</v>
      </c>
      <c r="AU4818" s="221" t="s">
        <v>91</v>
      </c>
      <c r="AV4818" s="13" t="s">
        <v>89</v>
      </c>
      <c r="AW4818" s="13" t="s">
        <v>38</v>
      </c>
      <c r="AX4818" s="13" t="s">
        <v>82</v>
      </c>
      <c r="AY4818" s="221" t="s">
        <v>262</v>
      </c>
    </row>
    <row r="4819" spans="1:65" s="13" customFormat="1" ht="30">
      <c r="B4819" s="212"/>
      <c r="C4819" s="213"/>
      <c r="D4819" s="208" t="s">
        <v>272</v>
      </c>
      <c r="E4819" s="214" t="s">
        <v>44</v>
      </c>
      <c r="F4819" s="215" t="s">
        <v>2360</v>
      </c>
      <c r="G4819" s="213"/>
      <c r="H4819" s="214" t="s">
        <v>44</v>
      </c>
      <c r="I4819" s="216"/>
      <c r="J4819" s="213"/>
      <c r="K4819" s="213"/>
      <c r="L4819" s="217"/>
      <c r="M4819" s="218"/>
      <c r="N4819" s="219"/>
      <c r="O4819" s="219"/>
      <c r="P4819" s="219"/>
      <c r="Q4819" s="219"/>
      <c r="R4819" s="219"/>
      <c r="S4819" s="219"/>
      <c r="T4819" s="220"/>
      <c r="AT4819" s="221" t="s">
        <v>272</v>
      </c>
      <c r="AU4819" s="221" t="s">
        <v>91</v>
      </c>
      <c r="AV4819" s="13" t="s">
        <v>89</v>
      </c>
      <c r="AW4819" s="13" t="s">
        <v>38</v>
      </c>
      <c r="AX4819" s="13" t="s">
        <v>82</v>
      </c>
      <c r="AY4819" s="221" t="s">
        <v>262</v>
      </c>
    </row>
    <row r="4820" spans="1:65" s="13" customFormat="1" ht="10">
      <c r="B4820" s="212"/>
      <c r="C4820" s="213"/>
      <c r="D4820" s="208" t="s">
        <v>272</v>
      </c>
      <c r="E4820" s="214" t="s">
        <v>44</v>
      </c>
      <c r="F4820" s="215" t="s">
        <v>2361</v>
      </c>
      <c r="G4820" s="213"/>
      <c r="H4820" s="214" t="s">
        <v>44</v>
      </c>
      <c r="I4820" s="216"/>
      <c r="J4820" s="213"/>
      <c r="K4820" s="213"/>
      <c r="L4820" s="217"/>
      <c r="M4820" s="218"/>
      <c r="N4820" s="219"/>
      <c r="O4820" s="219"/>
      <c r="P4820" s="219"/>
      <c r="Q4820" s="219"/>
      <c r="R4820" s="219"/>
      <c r="S4820" s="219"/>
      <c r="T4820" s="220"/>
      <c r="AT4820" s="221" t="s">
        <v>272</v>
      </c>
      <c r="AU4820" s="221" t="s">
        <v>91</v>
      </c>
      <c r="AV4820" s="13" t="s">
        <v>89</v>
      </c>
      <c r="AW4820" s="13" t="s">
        <v>38</v>
      </c>
      <c r="AX4820" s="13" t="s">
        <v>82</v>
      </c>
      <c r="AY4820" s="221" t="s">
        <v>262</v>
      </c>
    </row>
    <row r="4821" spans="1:65" s="13" customFormat="1" ht="10">
      <c r="B4821" s="212"/>
      <c r="C4821" s="213"/>
      <c r="D4821" s="208" t="s">
        <v>272</v>
      </c>
      <c r="E4821" s="214" t="s">
        <v>44</v>
      </c>
      <c r="F4821" s="215" t="s">
        <v>2362</v>
      </c>
      <c r="G4821" s="213"/>
      <c r="H4821" s="214" t="s">
        <v>44</v>
      </c>
      <c r="I4821" s="216"/>
      <c r="J4821" s="213"/>
      <c r="K4821" s="213"/>
      <c r="L4821" s="217"/>
      <c r="M4821" s="218"/>
      <c r="N4821" s="219"/>
      <c r="O4821" s="219"/>
      <c r="P4821" s="219"/>
      <c r="Q4821" s="219"/>
      <c r="R4821" s="219"/>
      <c r="S4821" s="219"/>
      <c r="T4821" s="220"/>
      <c r="AT4821" s="221" t="s">
        <v>272</v>
      </c>
      <c r="AU4821" s="221" t="s">
        <v>91</v>
      </c>
      <c r="AV4821" s="13" t="s">
        <v>89</v>
      </c>
      <c r="AW4821" s="13" t="s">
        <v>38</v>
      </c>
      <c r="AX4821" s="13" t="s">
        <v>82</v>
      </c>
      <c r="AY4821" s="221" t="s">
        <v>262</v>
      </c>
    </row>
    <row r="4822" spans="1:65" s="13" customFormat="1" ht="10">
      <c r="B4822" s="212"/>
      <c r="C4822" s="213"/>
      <c r="D4822" s="208" t="s">
        <v>272</v>
      </c>
      <c r="E4822" s="214" t="s">
        <v>44</v>
      </c>
      <c r="F4822" s="215" t="s">
        <v>2348</v>
      </c>
      <c r="G4822" s="213"/>
      <c r="H4822" s="214" t="s">
        <v>44</v>
      </c>
      <c r="I4822" s="216"/>
      <c r="J4822" s="213"/>
      <c r="K4822" s="213"/>
      <c r="L4822" s="217"/>
      <c r="M4822" s="218"/>
      <c r="N4822" s="219"/>
      <c r="O4822" s="219"/>
      <c r="P4822" s="219"/>
      <c r="Q4822" s="219"/>
      <c r="R4822" s="219"/>
      <c r="S4822" s="219"/>
      <c r="T4822" s="220"/>
      <c r="AT4822" s="221" t="s">
        <v>272</v>
      </c>
      <c r="AU4822" s="221" t="s">
        <v>91</v>
      </c>
      <c r="AV4822" s="13" t="s">
        <v>89</v>
      </c>
      <c r="AW4822" s="13" t="s">
        <v>38</v>
      </c>
      <c r="AX4822" s="13" t="s">
        <v>82</v>
      </c>
      <c r="AY4822" s="221" t="s">
        <v>262</v>
      </c>
    </row>
    <row r="4823" spans="1:65" s="13" customFormat="1" ht="10">
      <c r="B4823" s="212"/>
      <c r="C4823" s="213"/>
      <c r="D4823" s="208" t="s">
        <v>272</v>
      </c>
      <c r="E4823" s="214" t="s">
        <v>44</v>
      </c>
      <c r="F4823" s="215" t="s">
        <v>2363</v>
      </c>
      <c r="G4823" s="213"/>
      <c r="H4823" s="214" t="s">
        <v>44</v>
      </c>
      <c r="I4823" s="216"/>
      <c r="J4823" s="213"/>
      <c r="K4823" s="213"/>
      <c r="L4823" s="217"/>
      <c r="M4823" s="218"/>
      <c r="N4823" s="219"/>
      <c r="O4823" s="219"/>
      <c r="P4823" s="219"/>
      <c r="Q4823" s="219"/>
      <c r="R4823" s="219"/>
      <c r="S4823" s="219"/>
      <c r="T4823" s="220"/>
      <c r="AT4823" s="221" t="s">
        <v>272</v>
      </c>
      <c r="AU4823" s="221" t="s">
        <v>91</v>
      </c>
      <c r="AV4823" s="13" t="s">
        <v>89</v>
      </c>
      <c r="AW4823" s="13" t="s">
        <v>38</v>
      </c>
      <c r="AX4823" s="13" t="s">
        <v>82</v>
      </c>
      <c r="AY4823" s="221" t="s">
        <v>262</v>
      </c>
    </row>
    <row r="4824" spans="1:65" s="15" customFormat="1" ht="10">
      <c r="B4824" s="233"/>
      <c r="C4824" s="234"/>
      <c r="D4824" s="208" t="s">
        <v>272</v>
      </c>
      <c r="E4824" s="235" t="s">
        <v>44</v>
      </c>
      <c r="F4824" s="236" t="s">
        <v>89</v>
      </c>
      <c r="G4824" s="234"/>
      <c r="H4824" s="237">
        <v>1</v>
      </c>
      <c r="I4824" s="238"/>
      <c r="J4824" s="234"/>
      <c r="K4824" s="234"/>
      <c r="L4824" s="239"/>
      <c r="M4824" s="240"/>
      <c r="N4824" s="241"/>
      <c r="O4824" s="241"/>
      <c r="P4824" s="241"/>
      <c r="Q4824" s="241"/>
      <c r="R4824" s="241"/>
      <c r="S4824" s="241"/>
      <c r="T4824" s="242"/>
      <c r="AT4824" s="243" t="s">
        <v>272</v>
      </c>
      <c r="AU4824" s="243" t="s">
        <v>91</v>
      </c>
      <c r="AV4824" s="15" t="s">
        <v>91</v>
      </c>
      <c r="AW4824" s="15" t="s">
        <v>38</v>
      </c>
      <c r="AX4824" s="15" t="s">
        <v>82</v>
      </c>
      <c r="AY4824" s="243" t="s">
        <v>262</v>
      </c>
    </row>
    <row r="4825" spans="1:65" s="16" customFormat="1" ht="10">
      <c r="B4825" s="244"/>
      <c r="C4825" s="245"/>
      <c r="D4825" s="208" t="s">
        <v>272</v>
      </c>
      <c r="E4825" s="246" t="s">
        <v>44</v>
      </c>
      <c r="F4825" s="247" t="s">
        <v>291</v>
      </c>
      <c r="G4825" s="245"/>
      <c r="H4825" s="248">
        <v>1</v>
      </c>
      <c r="I4825" s="249"/>
      <c r="J4825" s="245"/>
      <c r="K4825" s="245"/>
      <c r="L4825" s="250"/>
      <c r="M4825" s="251"/>
      <c r="N4825" s="252"/>
      <c r="O4825" s="252"/>
      <c r="P4825" s="252"/>
      <c r="Q4825" s="252"/>
      <c r="R4825" s="252"/>
      <c r="S4825" s="252"/>
      <c r="T4825" s="253"/>
      <c r="AT4825" s="254" t="s">
        <v>272</v>
      </c>
      <c r="AU4825" s="254" t="s">
        <v>91</v>
      </c>
      <c r="AV4825" s="16" t="s">
        <v>104</v>
      </c>
      <c r="AW4825" s="16" t="s">
        <v>38</v>
      </c>
      <c r="AX4825" s="16" t="s">
        <v>89</v>
      </c>
      <c r="AY4825" s="254" t="s">
        <v>262</v>
      </c>
    </row>
    <row r="4826" spans="1:65" s="2" customFormat="1" ht="16.5" customHeight="1">
      <c r="A4826" s="37"/>
      <c r="B4826" s="38"/>
      <c r="C4826" s="255" t="s">
        <v>2373</v>
      </c>
      <c r="D4826" s="255" t="s">
        <v>633</v>
      </c>
      <c r="E4826" s="256" t="s">
        <v>2374</v>
      </c>
      <c r="F4826" s="257" t="s">
        <v>2375</v>
      </c>
      <c r="G4826" s="258" t="s">
        <v>518</v>
      </c>
      <c r="H4826" s="259">
        <v>1</v>
      </c>
      <c r="I4826" s="260"/>
      <c r="J4826" s="261">
        <f>ROUND(I4826*H4826,2)</f>
        <v>0</v>
      </c>
      <c r="K4826" s="257" t="s">
        <v>44</v>
      </c>
      <c r="L4826" s="262"/>
      <c r="M4826" s="263" t="s">
        <v>44</v>
      </c>
      <c r="N4826" s="264" t="s">
        <v>53</v>
      </c>
      <c r="O4826" s="67"/>
      <c r="P4826" s="204">
        <f>O4826*H4826</f>
        <v>0</v>
      </c>
      <c r="Q4826" s="204">
        <v>8.9999999999999993E-3</v>
      </c>
      <c r="R4826" s="204">
        <f>Q4826*H4826</f>
        <v>8.9999999999999993E-3</v>
      </c>
      <c r="S4826" s="204">
        <v>0</v>
      </c>
      <c r="T4826" s="205">
        <f>S4826*H4826</f>
        <v>0</v>
      </c>
      <c r="U4826" s="37"/>
      <c r="V4826" s="37"/>
      <c r="W4826" s="37"/>
      <c r="X4826" s="37"/>
      <c r="Y4826" s="37"/>
      <c r="Z4826" s="37"/>
      <c r="AA4826" s="37"/>
      <c r="AB4826" s="37"/>
      <c r="AC4826" s="37"/>
      <c r="AD4826" s="37"/>
      <c r="AE4826" s="37"/>
      <c r="AR4826" s="206" t="s">
        <v>619</v>
      </c>
      <c r="AT4826" s="206" t="s">
        <v>633</v>
      </c>
      <c r="AU4826" s="206" t="s">
        <v>91</v>
      </c>
      <c r="AY4826" s="19" t="s">
        <v>262</v>
      </c>
      <c r="BE4826" s="207">
        <f>IF(N4826="základní",J4826,0)</f>
        <v>0</v>
      </c>
      <c r="BF4826" s="207">
        <f>IF(N4826="snížená",J4826,0)</f>
        <v>0</v>
      </c>
      <c r="BG4826" s="207">
        <f>IF(N4826="zákl. přenesená",J4826,0)</f>
        <v>0</v>
      </c>
      <c r="BH4826" s="207">
        <f>IF(N4826="sníž. přenesená",J4826,0)</f>
        <v>0</v>
      </c>
      <c r="BI4826" s="207">
        <f>IF(N4826="nulová",J4826,0)</f>
        <v>0</v>
      </c>
      <c r="BJ4826" s="19" t="s">
        <v>89</v>
      </c>
      <c r="BK4826" s="207">
        <f>ROUND(I4826*H4826,2)</f>
        <v>0</v>
      </c>
      <c r="BL4826" s="19" t="s">
        <v>442</v>
      </c>
      <c r="BM4826" s="206" t="s">
        <v>2376</v>
      </c>
    </row>
    <row r="4827" spans="1:65" s="2" customFormat="1" ht="18">
      <c r="A4827" s="37"/>
      <c r="B4827" s="38"/>
      <c r="C4827" s="39"/>
      <c r="D4827" s="208" t="s">
        <v>421</v>
      </c>
      <c r="E4827" s="39"/>
      <c r="F4827" s="209" t="s">
        <v>2372</v>
      </c>
      <c r="G4827" s="39"/>
      <c r="H4827" s="39"/>
      <c r="I4827" s="118"/>
      <c r="J4827" s="39"/>
      <c r="K4827" s="39"/>
      <c r="L4827" s="42"/>
      <c r="M4827" s="210"/>
      <c r="N4827" s="211"/>
      <c r="O4827" s="67"/>
      <c r="P4827" s="67"/>
      <c r="Q4827" s="67"/>
      <c r="R4827" s="67"/>
      <c r="S4827" s="67"/>
      <c r="T4827" s="68"/>
      <c r="U4827" s="37"/>
      <c r="V4827" s="37"/>
      <c r="W4827" s="37"/>
      <c r="X4827" s="37"/>
      <c r="Y4827" s="37"/>
      <c r="Z4827" s="37"/>
      <c r="AA4827" s="37"/>
      <c r="AB4827" s="37"/>
      <c r="AC4827" s="37"/>
      <c r="AD4827" s="37"/>
      <c r="AE4827" s="37"/>
      <c r="AT4827" s="19" t="s">
        <v>421</v>
      </c>
      <c r="AU4827" s="19" t="s">
        <v>91</v>
      </c>
    </row>
    <row r="4828" spans="1:65" s="13" customFormat="1" ht="10">
      <c r="B4828" s="212"/>
      <c r="C4828" s="213"/>
      <c r="D4828" s="208" t="s">
        <v>272</v>
      </c>
      <c r="E4828" s="214" t="s">
        <v>44</v>
      </c>
      <c r="F4828" s="215" t="s">
        <v>2359</v>
      </c>
      <c r="G4828" s="213"/>
      <c r="H4828" s="214" t="s">
        <v>44</v>
      </c>
      <c r="I4828" s="216"/>
      <c r="J4828" s="213"/>
      <c r="K4828" s="213"/>
      <c r="L4828" s="217"/>
      <c r="M4828" s="218"/>
      <c r="N4828" s="219"/>
      <c r="O4828" s="219"/>
      <c r="P4828" s="219"/>
      <c r="Q4828" s="219"/>
      <c r="R4828" s="219"/>
      <c r="S4828" s="219"/>
      <c r="T4828" s="220"/>
      <c r="AT4828" s="221" t="s">
        <v>272</v>
      </c>
      <c r="AU4828" s="221" t="s">
        <v>91</v>
      </c>
      <c r="AV4828" s="13" t="s">
        <v>89</v>
      </c>
      <c r="AW4828" s="13" t="s">
        <v>38</v>
      </c>
      <c r="AX4828" s="13" t="s">
        <v>82</v>
      </c>
      <c r="AY4828" s="221" t="s">
        <v>262</v>
      </c>
    </row>
    <row r="4829" spans="1:65" s="13" customFormat="1" ht="30">
      <c r="B4829" s="212"/>
      <c r="C4829" s="213"/>
      <c r="D4829" s="208" t="s">
        <v>272</v>
      </c>
      <c r="E4829" s="214" t="s">
        <v>44</v>
      </c>
      <c r="F4829" s="215" t="s">
        <v>2360</v>
      </c>
      <c r="G4829" s="213"/>
      <c r="H4829" s="214" t="s">
        <v>44</v>
      </c>
      <c r="I4829" s="216"/>
      <c r="J4829" s="213"/>
      <c r="K4829" s="213"/>
      <c r="L4829" s="217"/>
      <c r="M4829" s="218"/>
      <c r="N4829" s="219"/>
      <c r="O4829" s="219"/>
      <c r="P4829" s="219"/>
      <c r="Q4829" s="219"/>
      <c r="R4829" s="219"/>
      <c r="S4829" s="219"/>
      <c r="T4829" s="220"/>
      <c r="AT4829" s="221" t="s">
        <v>272</v>
      </c>
      <c r="AU4829" s="221" t="s">
        <v>91</v>
      </c>
      <c r="AV4829" s="13" t="s">
        <v>89</v>
      </c>
      <c r="AW4829" s="13" t="s">
        <v>38</v>
      </c>
      <c r="AX4829" s="13" t="s">
        <v>82</v>
      </c>
      <c r="AY4829" s="221" t="s">
        <v>262</v>
      </c>
    </row>
    <row r="4830" spans="1:65" s="13" customFormat="1" ht="10">
      <c r="B4830" s="212"/>
      <c r="C4830" s="213"/>
      <c r="D4830" s="208" t="s">
        <v>272</v>
      </c>
      <c r="E4830" s="214" t="s">
        <v>44</v>
      </c>
      <c r="F4830" s="215" t="s">
        <v>2361</v>
      </c>
      <c r="G4830" s="213"/>
      <c r="H4830" s="214" t="s">
        <v>44</v>
      </c>
      <c r="I4830" s="216"/>
      <c r="J4830" s="213"/>
      <c r="K4830" s="213"/>
      <c r="L4830" s="217"/>
      <c r="M4830" s="218"/>
      <c r="N4830" s="219"/>
      <c r="O4830" s="219"/>
      <c r="P4830" s="219"/>
      <c r="Q4830" s="219"/>
      <c r="R4830" s="219"/>
      <c r="S4830" s="219"/>
      <c r="T4830" s="220"/>
      <c r="AT4830" s="221" t="s">
        <v>272</v>
      </c>
      <c r="AU4830" s="221" t="s">
        <v>91</v>
      </c>
      <c r="AV4830" s="13" t="s">
        <v>89</v>
      </c>
      <c r="AW4830" s="13" t="s">
        <v>38</v>
      </c>
      <c r="AX4830" s="13" t="s">
        <v>82</v>
      </c>
      <c r="AY4830" s="221" t="s">
        <v>262</v>
      </c>
    </row>
    <row r="4831" spans="1:65" s="13" customFormat="1" ht="10">
      <c r="B4831" s="212"/>
      <c r="C4831" s="213"/>
      <c r="D4831" s="208" t="s">
        <v>272</v>
      </c>
      <c r="E4831" s="214" t="s">
        <v>44</v>
      </c>
      <c r="F4831" s="215" t="s">
        <v>2362</v>
      </c>
      <c r="G4831" s="213"/>
      <c r="H4831" s="214" t="s">
        <v>44</v>
      </c>
      <c r="I4831" s="216"/>
      <c r="J4831" s="213"/>
      <c r="K4831" s="213"/>
      <c r="L4831" s="217"/>
      <c r="M4831" s="218"/>
      <c r="N4831" s="219"/>
      <c r="O4831" s="219"/>
      <c r="P4831" s="219"/>
      <c r="Q4831" s="219"/>
      <c r="R4831" s="219"/>
      <c r="S4831" s="219"/>
      <c r="T4831" s="220"/>
      <c r="AT4831" s="221" t="s">
        <v>272</v>
      </c>
      <c r="AU4831" s="221" t="s">
        <v>91</v>
      </c>
      <c r="AV4831" s="13" t="s">
        <v>89</v>
      </c>
      <c r="AW4831" s="13" t="s">
        <v>38</v>
      </c>
      <c r="AX4831" s="13" t="s">
        <v>82</v>
      </c>
      <c r="AY4831" s="221" t="s">
        <v>262</v>
      </c>
    </row>
    <row r="4832" spans="1:65" s="13" customFormat="1" ht="10">
      <c r="B4832" s="212"/>
      <c r="C4832" s="213"/>
      <c r="D4832" s="208" t="s">
        <v>272</v>
      </c>
      <c r="E4832" s="214" t="s">
        <v>44</v>
      </c>
      <c r="F4832" s="215" t="s">
        <v>2348</v>
      </c>
      <c r="G4832" s="213"/>
      <c r="H4832" s="214" t="s">
        <v>44</v>
      </c>
      <c r="I4832" s="216"/>
      <c r="J4832" s="213"/>
      <c r="K4832" s="213"/>
      <c r="L4832" s="217"/>
      <c r="M4832" s="218"/>
      <c r="N4832" s="219"/>
      <c r="O4832" s="219"/>
      <c r="P4832" s="219"/>
      <c r="Q4832" s="219"/>
      <c r="R4832" s="219"/>
      <c r="S4832" s="219"/>
      <c r="T4832" s="220"/>
      <c r="AT4832" s="221" t="s">
        <v>272</v>
      </c>
      <c r="AU4832" s="221" t="s">
        <v>91</v>
      </c>
      <c r="AV4832" s="13" t="s">
        <v>89</v>
      </c>
      <c r="AW4832" s="13" t="s">
        <v>38</v>
      </c>
      <c r="AX4832" s="13" t="s">
        <v>82</v>
      </c>
      <c r="AY4832" s="221" t="s">
        <v>262</v>
      </c>
    </row>
    <row r="4833" spans="1:65" s="13" customFormat="1" ht="10">
      <c r="B4833" s="212"/>
      <c r="C4833" s="213"/>
      <c r="D4833" s="208" t="s">
        <v>272</v>
      </c>
      <c r="E4833" s="214" t="s">
        <v>44</v>
      </c>
      <c r="F4833" s="215" t="s">
        <v>2363</v>
      </c>
      <c r="G4833" s="213"/>
      <c r="H4833" s="214" t="s">
        <v>44</v>
      </c>
      <c r="I4833" s="216"/>
      <c r="J4833" s="213"/>
      <c r="K4833" s="213"/>
      <c r="L4833" s="217"/>
      <c r="M4833" s="218"/>
      <c r="N4833" s="219"/>
      <c r="O4833" s="219"/>
      <c r="P4833" s="219"/>
      <c r="Q4833" s="219"/>
      <c r="R4833" s="219"/>
      <c r="S4833" s="219"/>
      <c r="T4833" s="220"/>
      <c r="AT4833" s="221" t="s">
        <v>272</v>
      </c>
      <c r="AU4833" s="221" t="s">
        <v>91</v>
      </c>
      <c r="AV4833" s="13" t="s">
        <v>89</v>
      </c>
      <c r="AW4833" s="13" t="s">
        <v>38</v>
      </c>
      <c r="AX4833" s="13" t="s">
        <v>82</v>
      </c>
      <c r="AY4833" s="221" t="s">
        <v>262</v>
      </c>
    </row>
    <row r="4834" spans="1:65" s="15" customFormat="1" ht="10">
      <c r="B4834" s="233"/>
      <c r="C4834" s="234"/>
      <c r="D4834" s="208" t="s">
        <v>272</v>
      </c>
      <c r="E4834" s="235" t="s">
        <v>44</v>
      </c>
      <c r="F4834" s="236" t="s">
        <v>89</v>
      </c>
      <c r="G4834" s="234"/>
      <c r="H4834" s="237">
        <v>1</v>
      </c>
      <c r="I4834" s="238"/>
      <c r="J4834" s="234"/>
      <c r="K4834" s="234"/>
      <c r="L4834" s="239"/>
      <c r="M4834" s="240"/>
      <c r="N4834" s="241"/>
      <c r="O4834" s="241"/>
      <c r="P4834" s="241"/>
      <c r="Q4834" s="241"/>
      <c r="R4834" s="241"/>
      <c r="S4834" s="241"/>
      <c r="T4834" s="242"/>
      <c r="AT4834" s="243" t="s">
        <v>272</v>
      </c>
      <c r="AU4834" s="243" t="s">
        <v>91</v>
      </c>
      <c r="AV4834" s="15" t="s">
        <v>91</v>
      </c>
      <c r="AW4834" s="15" t="s">
        <v>38</v>
      </c>
      <c r="AX4834" s="15" t="s">
        <v>82</v>
      </c>
      <c r="AY4834" s="243" t="s">
        <v>262</v>
      </c>
    </row>
    <row r="4835" spans="1:65" s="16" customFormat="1" ht="10">
      <c r="B4835" s="244"/>
      <c r="C4835" s="245"/>
      <c r="D4835" s="208" t="s">
        <v>272</v>
      </c>
      <c r="E4835" s="246" t="s">
        <v>44</v>
      </c>
      <c r="F4835" s="247" t="s">
        <v>291</v>
      </c>
      <c r="G4835" s="245"/>
      <c r="H4835" s="248">
        <v>1</v>
      </c>
      <c r="I4835" s="249"/>
      <c r="J4835" s="245"/>
      <c r="K4835" s="245"/>
      <c r="L4835" s="250"/>
      <c r="M4835" s="251"/>
      <c r="N4835" s="252"/>
      <c r="O4835" s="252"/>
      <c r="P4835" s="252"/>
      <c r="Q4835" s="252"/>
      <c r="R4835" s="252"/>
      <c r="S4835" s="252"/>
      <c r="T4835" s="253"/>
      <c r="AT4835" s="254" t="s">
        <v>272</v>
      </c>
      <c r="AU4835" s="254" t="s">
        <v>91</v>
      </c>
      <c r="AV4835" s="16" t="s">
        <v>104</v>
      </c>
      <c r="AW4835" s="16" t="s">
        <v>38</v>
      </c>
      <c r="AX4835" s="16" t="s">
        <v>89</v>
      </c>
      <c r="AY4835" s="254" t="s">
        <v>262</v>
      </c>
    </row>
    <row r="4836" spans="1:65" s="2" customFormat="1" ht="21.75" customHeight="1">
      <c r="A4836" s="37"/>
      <c r="B4836" s="38"/>
      <c r="C4836" s="195" t="s">
        <v>2377</v>
      </c>
      <c r="D4836" s="195" t="s">
        <v>264</v>
      </c>
      <c r="E4836" s="196" t="s">
        <v>2378</v>
      </c>
      <c r="F4836" s="197" t="s">
        <v>2379</v>
      </c>
      <c r="G4836" s="198" t="s">
        <v>518</v>
      </c>
      <c r="H4836" s="199">
        <v>16</v>
      </c>
      <c r="I4836" s="200"/>
      <c r="J4836" s="201">
        <f>ROUND(I4836*H4836,2)</f>
        <v>0</v>
      </c>
      <c r="K4836" s="197" t="s">
        <v>268</v>
      </c>
      <c r="L4836" s="42"/>
      <c r="M4836" s="202" t="s">
        <v>44</v>
      </c>
      <c r="N4836" s="203" t="s">
        <v>53</v>
      </c>
      <c r="O4836" s="67"/>
      <c r="P4836" s="204">
        <f>O4836*H4836</f>
        <v>0</v>
      </c>
      <c r="Q4836" s="204">
        <v>3.0000000000000001E-5</v>
      </c>
      <c r="R4836" s="204">
        <f>Q4836*H4836</f>
        <v>4.8000000000000001E-4</v>
      </c>
      <c r="S4836" s="204">
        <v>0</v>
      </c>
      <c r="T4836" s="205">
        <f>S4836*H4836</f>
        <v>0</v>
      </c>
      <c r="U4836" s="37"/>
      <c r="V4836" s="37"/>
      <c r="W4836" s="37"/>
      <c r="X4836" s="37"/>
      <c r="Y4836" s="37"/>
      <c r="Z4836" s="37"/>
      <c r="AA4836" s="37"/>
      <c r="AB4836" s="37"/>
      <c r="AC4836" s="37"/>
      <c r="AD4836" s="37"/>
      <c r="AE4836" s="37"/>
      <c r="AR4836" s="206" t="s">
        <v>442</v>
      </c>
      <c r="AT4836" s="206" t="s">
        <v>264</v>
      </c>
      <c r="AU4836" s="206" t="s">
        <v>91</v>
      </c>
      <c r="AY4836" s="19" t="s">
        <v>262</v>
      </c>
      <c r="BE4836" s="207">
        <f>IF(N4836="základní",J4836,0)</f>
        <v>0</v>
      </c>
      <c r="BF4836" s="207">
        <f>IF(N4836="snížená",J4836,0)</f>
        <v>0</v>
      </c>
      <c r="BG4836" s="207">
        <f>IF(N4836="zákl. přenesená",J4836,0)</f>
        <v>0</v>
      </c>
      <c r="BH4836" s="207">
        <f>IF(N4836="sníž. přenesená",J4836,0)</f>
        <v>0</v>
      </c>
      <c r="BI4836" s="207">
        <f>IF(N4836="nulová",J4836,0)</f>
        <v>0</v>
      </c>
      <c r="BJ4836" s="19" t="s">
        <v>89</v>
      </c>
      <c r="BK4836" s="207">
        <f>ROUND(I4836*H4836,2)</f>
        <v>0</v>
      </c>
      <c r="BL4836" s="19" t="s">
        <v>442</v>
      </c>
      <c r="BM4836" s="206" t="s">
        <v>2380</v>
      </c>
    </row>
    <row r="4837" spans="1:65" s="2" customFormat="1" ht="63">
      <c r="A4837" s="37"/>
      <c r="B4837" s="38"/>
      <c r="C4837" s="39"/>
      <c r="D4837" s="208" t="s">
        <v>270</v>
      </c>
      <c r="E4837" s="39"/>
      <c r="F4837" s="209" t="s">
        <v>2343</v>
      </c>
      <c r="G4837" s="39"/>
      <c r="H4837" s="39"/>
      <c r="I4837" s="118"/>
      <c r="J4837" s="39"/>
      <c r="K4837" s="39"/>
      <c r="L4837" s="42"/>
      <c r="M4837" s="210"/>
      <c r="N4837" s="211"/>
      <c r="O4837" s="67"/>
      <c r="P4837" s="67"/>
      <c r="Q4837" s="67"/>
      <c r="R4837" s="67"/>
      <c r="S4837" s="67"/>
      <c r="T4837" s="68"/>
      <c r="U4837" s="37"/>
      <c r="V4837" s="37"/>
      <c r="W4837" s="37"/>
      <c r="X4837" s="37"/>
      <c r="Y4837" s="37"/>
      <c r="Z4837" s="37"/>
      <c r="AA4837" s="37"/>
      <c r="AB4837" s="37"/>
      <c r="AC4837" s="37"/>
      <c r="AD4837" s="37"/>
      <c r="AE4837" s="37"/>
      <c r="AT4837" s="19" t="s">
        <v>270</v>
      </c>
      <c r="AU4837" s="19" t="s">
        <v>91</v>
      </c>
    </row>
    <row r="4838" spans="1:65" s="2" customFormat="1" ht="18">
      <c r="A4838" s="37"/>
      <c r="B4838" s="38"/>
      <c r="C4838" s="39"/>
      <c r="D4838" s="208" t="s">
        <v>421</v>
      </c>
      <c r="E4838" s="39"/>
      <c r="F4838" s="209" t="s">
        <v>2381</v>
      </c>
      <c r="G4838" s="39"/>
      <c r="H4838" s="39"/>
      <c r="I4838" s="118"/>
      <c r="J4838" s="39"/>
      <c r="K4838" s="39"/>
      <c r="L4838" s="42"/>
      <c r="M4838" s="210"/>
      <c r="N4838" s="211"/>
      <c r="O4838" s="67"/>
      <c r="P4838" s="67"/>
      <c r="Q4838" s="67"/>
      <c r="R4838" s="67"/>
      <c r="S4838" s="67"/>
      <c r="T4838" s="68"/>
      <c r="U4838" s="37"/>
      <c r="V4838" s="37"/>
      <c r="W4838" s="37"/>
      <c r="X4838" s="37"/>
      <c r="Y4838" s="37"/>
      <c r="Z4838" s="37"/>
      <c r="AA4838" s="37"/>
      <c r="AB4838" s="37"/>
      <c r="AC4838" s="37"/>
      <c r="AD4838" s="37"/>
      <c r="AE4838" s="37"/>
      <c r="AT4838" s="19" t="s">
        <v>421</v>
      </c>
      <c r="AU4838" s="19" t="s">
        <v>91</v>
      </c>
    </row>
    <row r="4839" spans="1:65" s="13" customFormat="1" ht="10">
      <c r="B4839" s="212"/>
      <c r="C4839" s="213"/>
      <c r="D4839" s="208" t="s">
        <v>272</v>
      </c>
      <c r="E4839" s="214" t="s">
        <v>44</v>
      </c>
      <c r="F4839" s="215" t="s">
        <v>2382</v>
      </c>
      <c r="G4839" s="213"/>
      <c r="H4839" s="214" t="s">
        <v>44</v>
      </c>
      <c r="I4839" s="216"/>
      <c r="J4839" s="213"/>
      <c r="K4839" s="213"/>
      <c r="L4839" s="217"/>
      <c r="M4839" s="218"/>
      <c r="N4839" s="219"/>
      <c r="O4839" s="219"/>
      <c r="P4839" s="219"/>
      <c r="Q4839" s="219"/>
      <c r="R4839" s="219"/>
      <c r="S4839" s="219"/>
      <c r="T4839" s="220"/>
      <c r="AT4839" s="221" t="s">
        <v>272</v>
      </c>
      <c r="AU4839" s="221" t="s">
        <v>91</v>
      </c>
      <c r="AV4839" s="13" t="s">
        <v>89</v>
      </c>
      <c r="AW4839" s="13" t="s">
        <v>38</v>
      </c>
      <c r="AX4839" s="13" t="s">
        <v>82</v>
      </c>
      <c r="AY4839" s="221" t="s">
        <v>262</v>
      </c>
    </row>
    <row r="4840" spans="1:65" s="13" customFormat="1" ht="20">
      <c r="B4840" s="212"/>
      <c r="C4840" s="213"/>
      <c r="D4840" s="208" t="s">
        <v>272</v>
      </c>
      <c r="E4840" s="214" t="s">
        <v>44</v>
      </c>
      <c r="F4840" s="215" t="s">
        <v>2383</v>
      </c>
      <c r="G4840" s="213"/>
      <c r="H4840" s="214" t="s">
        <v>44</v>
      </c>
      <c r="I4840" s="216"/>
      <c r="J4840" s="213"/>
      <c r="K4840" s="213"/>
      <c r="L4840" s="217"/>
      <c r="M4840" s="218"/>
      <c r="N4840" s="219"/>
      <c r="O4840" s="219"/>
      <c r="P4840" s="219"/>
      <c r="Q4840" s="219"/>
      <c r="R4840" s="219"/>
      <c r="S4840" s="219"/>
      <c r="T4840" s="220"/>
      <c r="AT4840" s="221" t="s">
        <v>272</v>
      </c>
      <c r="AU4840" s="221" t="s">
        <v>91</v>
      </c>
      <c r="AV4840" s="13" t="s">
        <v>89</v>
      </c>
      <c r="AW4840" s="13" t="s">
        <v>38</v>
      </c>
      <c r="AX4840" s="13" t="s">
        <v>82</v>
      </c>
      <c r="AY4840" s="221" t="s">
        <v>262</v>
      </c>
    </row>
    <row r="4841" spans="1:65" s="13" customFormat="1" ht="10">
      <c r="B4841" s="212"/>
      <c r="C4841" s="213"/>
      <c r="D4841" s="208" t="s">
        <v>272</v>
      </c>
      <c r="E4841" s="214" t="s">
        <v>44</v>
      </c>
      <c r="F4841" s="215" t="s">
        <v>2384</v>
      </c>
      <c r="G4841" s="213"/>
      <c r="H4841" s="214" t="s">
        <v>44</v>
      </c>
      <c r="I4841" s="216"/>
      <c r="J4841" s="213"/>
      <c r="K4841" s="213"/>
      <c r="L4841" s="217"/>
      <c r="M4841" s="218"/>
      <c r="N4841" s="219"/>
      <c r="O4841" s="219"/>
      <c r="P4841" s="219"/>
      <c r="Q4841" s="219"/>
      <c r="R4841" s="219"/>
      <c r="S4841" s="219"/>
      <c r="T4841" s="220"/>
      <c r="AT4841" s="221" t="s">
        <v>272</v>
      </c>
      <c r="AU4841" s="221" t="s">
        <v>91</v>
      </c>
      <c r="AV4841" s="13" t="s">
        <v>89</v>
      </c>
      <c r="AW4841" s="13" t="s">
        <v>38</v>
      </c>
      <c r="AX4841" s="13" t="s">
        <v>82</v>
      </c>
      <c r="AY4841" s="221" t="s">
        <v>262</v>
      </c>
    </row>
    <row r="4842" spans="1:65" s="15" customFormat="1" ht="10">
      <c r="B4842" s="233"/>
      <c r="C4842" s="234"/>
      <c r="D4842" s="208" t="s">
        <v>272</v>
      </c>
      <c r="E4842" s="235" t="s">
        <v>44</v>
      </c>
      <c r="F4842" s="236" t="s">
        <v>442</v>
      </c>
      <c r="G4842" s="234"/>
      <c r="H4842" s="237">
        <v>16</v>
      </c>
      <c r="I4842" s="238"/>
      <c r="J4842" s="234"/>
      <c r="K4842" s="234"/>
      <c r="L4842" s="239"/>
      <c r="M4842" s="240"/>
      <c r="N4842" s="241"/>
      <c r="O4842" s="241"/>
      <c r="P4842" s="241"/>
      <c r="Q4842" s="241"/>
      <c r="R4842" s="241"/>
      <c r="S4842" s="241"/>
      <c r="T4842" s="242"/>
      <c r="AT4842" s="243" t="s">
        <v>272</v>
      </c>
      <c r="AU4842" s="243" t="s">
        <v>91</v>
      </c>
      <c r="AV4842" s="15" t="s">
        <v>91</v>
      </c>
      <c r="AW4842" s="15" t="s">
        <v>38</v>
      </c>
      <c r="AX4842" s="15" t="s">
        <v>82</v>
      </c>
      <c r="AY4842" s="243" t="s">
        <v>262</v>
      </c>
    </row>
    <row r="4843" spans="1:65" s="13" customFormat="1" ht="10">
      <c r="B4843" s="212"/>
      <c r="C4843" s="213"/>
      <c r="D4843" s="208" t="s">
        <v>272</v>
      </c>
      <c r="E4843" s="214" t="s">
        <v>44</v>
      </c>
      <c r="F4843" s="215" t="s">
        <v>2385</v>
      </c>
      <c r="G4843" s="213"/>
      <c r="H4843" s="214" t="s">
        <v>44</v>
      </c>
      <c r="I4843" s="216"/>
      <c r="J4843" s="213"/>
      <c r="K4843" s="213"/>
      <c r="L4843" s="217"/>
      <c r="M4843" s="218"/>
      <c r="N4843" s="219"/>
      <c r="O4843" s="219"/>
      <c r="P4843" s="219"/>
      <c r="Q4843" s="219"/>
      <c r="R4843" s="219"/>
      <c r="S4843" s="219"/>
      <c r="T4843" s="220"/>
      <c r="AT4843" s="221" t="s">
        <v>272</v>
      </c>
      <c r="AU4843" s="221" t="s">
        <v>91</v>
      </c>
      <c r="AV4843" s="13" t="s">
        <v>89</v>
      </c>
      <c r="AW4843" s="13" t="s">
        <v>38</v>
      </c>
      <c r="AX4843" s="13" t="s">
        <v>82</v>
      </c>
      <c r="AY4843" s="221" t="s">
        <v>262</v>
      </c>
    </row>
    <row r="4844" spans="1:65" s="16" customFormat="1" ht="10">
      <c r="B4844" s="244"/>
      <c r="C4844" s="245"/>
      <c r="D4844" s="208" t="s">
        <v>272</v>
      </c>
      <c r="E4844" s="246" t="s">
        <v>44</v>
      </c>
      <c r="F4844" s="247" t="s">
        <v>291</v>
      </c>
      <c r="G4844" s="245"/>
      <c r="H4844" s="248">
        <v>16</v>
      </c>
      <c r="I4844" s="249"/>
      <c r="J4844" s="245"/>
      <c r="K4844" s="245"/>
      <c r="L4844" s="250"/>
      <c r="M4844" s="251"/>
      <c r="N4844" s="252"/>
      <c r="O4844" s="252"/>
      <c r="P4844" s="252"/>
      <c r="Q4844" s="252"/>
      <c r="R4844" s="252"/>
      <c r="S4844" s="252"/>
      <c r="T4844" s="253"/>
      <c r="AT4844" s="254" t="s">
        <v>272</v>
      </c>
      <c r="AU4844" s="254" t="s">
        <v>91</v>
      </c>
      <c r="AV4844" s="16" t="s">
        <v>104</v>
      </c>
      <c r="AW4844" s="16" t="s">
        <v>38</v>
      </c>
      <c r="AX4844" s="16" t="s">
        <v>89</v>
      </c>
      <c r="AY4844" s="254" t="s">
        <v>262</v>
      </c>
    </row>
    <row r="4845" spans="1:65" s="2" customFormat="1" ht="16.5" customHeight="1">
      <c r="A4845" s="37"/>
      <c r="B4845" s="38"/>
      <c r="C4845" s="255" t="s">
        <v>2386</v>
      </c>
      <c r="D4845" s="255" t="s">
        <v>633</v>
      </c>
      <c r="E4845" s="256" t="s">
        <v>2387</v>
      </c>
      <c r="F4845" s="257" t="s">
        <v>2388</v>
      </c>
      <c r="G4845" s="258" t="s">
        <v>518</v>
      </c>
      <c r="H4845" s="259">
        <v>16</v>
      </c>
      <c r="I4845" s="260"/>
      <c r="J4845" s="261">
        <f>ROUND(I4845*H4845,2)</f>
        <v>0</v>
      </c>
      <c r="K4845" s="257" t="s">
        <v>268</v>
      </c>
      <c r="L4845" s="262"/>
      <c r="M4845" s="263" t="s">
        <v>44</v>
      </c>
      <c r="N4845" s="264" t="s">
        <v>53</v>
      </c>
      <c r="O4845" s="67"/>
      <c r="P4845" s="204">
        <f>O4845*H4845</f>
        <v>0</v>
      </c>
      <c r="Q4845" s="204">
        <v>4.4999999999999997E-3</v>
      </c>
      <c r="R4845" s="204">
        <f>Q4845*H4845</f>
        <v>7.1999999999999995E-2</v>
      </c>
      <c r="S4845" s="204">
        <v>0</v>
      </c>
      <c r="T4845" s="205">
        <f>S4845*H4845</f>
        <v>0</v>
      </c>
      <c r="U4845" s="37"/>
      <c r="V4845" s="37"/>
      <c r="W4845" s="37"/>
      <c r="X4845" s="37"/>
      <c r="Y4845" s="37"/>
      <c r="Z4845" s="37"/>
      <c r="AA4845" s="37"/>
      <c r="AB4845" s="37"/>
      <c r="AC4845" s="37"/>
      <c r="AD4845" s="37"/>
      <c r="AE4845" s="37"/>
      <c r="AR4845" s="206" t="s">
        <v>619</v>
      </c>
      <c r="AT4845" s="206" t="s">
        <v>633</v>
      </c>
      <c r="AU4845" s="206" t="s">
        <v>91</v>
      </c>
      <c r="AY4845" s="19" t="s">
        <v>262</v>
      </c>
      <c r="BE4845" s="207">
        <f>IF(N4845="základní",J4845,0)</f>
        <v>0</v>
      </c>
      <c r="BF4845" s="207">
        <f>IF(N4845="snížená",J4845,0)</f>
        <v>0</v>
      </c>
      <c r="BG4845" s="207">
        <f>IF(N4845="zákl. přenesená",J4845,0)</f>
        <v>0</v>
      </c>
      <c r="BH4845" s="207">
        <f>IF(N4845="sníž. přenesená",J4845,0)</f>
        <v>0</v>
      </c>
      <c r="BI4845" s="207">
        <f>IF(N4845="nulová",J4845,0)</f>
        <v>0</v>
      </c>
      <c r="BJ4845" s="19" t="s">
        <v>89</v>
      </c>
      <c r="BK4845" s="207">
        <f>ROUND(I4845*H4845,2)</f>
        <v>0</v>
      </c>
      <c r="BL4845" s="19" t="s">
        <v>442</v>
      </c>
      <c r="BM4845" s="206" t="s">
        <v>2389</v>
      </c>
    </row>
    <row r="4846" spans="1:65" s="2" customFormat="1" ht="18">
      <c r="A4846" s="37"/>
      <c r="B4846" s="38"/>
      <c r="C4846" s="39"/>
      <c r="D4846" s="208" t="s">
        <v>421</v>
      </c>
      <c r="E4846" s="39"/>
      <c r="F4846" s="209" t="s">
        <v>2381</v>
      </c>
      <c r="G4846" s="39"/>
      <c r="H4846" s="39"/>
      <c r="I4846" s="118"/>
      <c r="J4846" s="39"/>
      <c r="K4846" s="39"/>
      <c r="L4846" s="42"/>
      <c r="M4846" s="210"/>
      <c r="N4846" s="211"/>
      <c r="O4846" s="67"/>
      <c r="P4846" s="67"/>
      <c r="Q4846" s="67"/>
      <c r="R4846" s="67"/>
      <c r="S4846" s="67"/>
      <c r="T4846" s="68"/>
      <c r="U4846" s="37"/>
      <c r="V4846" s="37"/>
      <c r="W4846" s="37"/>
      <c r="X4846" s="37"/>
      <c r="Y4846" s="37"/>
      <c r="Z4846" s="37"/>
      <c r="AA4846" s="37"/>
      <c r="AB4846" s="37"/>
      <c r="AC4846" s="37"/>
      <c r="AD4846" s="37"/>
      <c r="AE4846" s="37"/>
      <c r="AT4846" s="19" t="s">
        <v>421</v>
      </c>
      <c r="AU4846" s="19" t="s">
        <v>91</v>
      </c>
    </row>
    <row r="4847" spans="1:65" s="13" customFormat="1" ht="10">
      <c r="B4847" s="212"/>
      <c r="C4847" s="213"/>
      <c r="D4847" s="208" t="s">
        <v>272</v>
      </c>
      <c r="E4847" s="214" t="s">
        <v>44</v>
      </c>
      <c r="F4847" s="215" t="s">
        <v>2382</v>
      </c>
      <c r="G4847" s="213"/>
      <c r="H4847" s="214" t="s">
        <v>44</v>
      </c>
      <c r="I4847" s="216"/>
      <c r="J4847" s="213"/>
      <c r="K4847" s="213"/>
      <c r="L4847" s="217"/>
      <c r="M4847" s="218"/>
      <c r="N4847" s="219"/>
      <c r="O4847" s="219"/>
      <c r="P4847" s="219"/>
      <c r="Q4847" s="219"/>
      <c r="R4847" s="219"/>
      <c r="S4847" s="219"/>
      <c r="T4847" s="220"/>
      <c r="AT4847" s="221" t="s">
        <v>272</v>
      </c>
      <c r="AU4847" s="221" t="s">
        <v>91</v>
      </c>
      <c r="AV4847" s="13" t="s">
        <v>89</v>
      </c>
      <c r="AW4847" s="13" t="s">
        <v>38</v>
      </c>
      <c r="AX4847" s="13" t="s">
        <v>82</v>
      </c>
      <c r="AY4847" s="221" t="s">
        <v>262</v>
      </c>
    </row>
    <row r="4848" spans="1:65" s="13" customFormat="1" ht="20">
      <c r="B4848" s="212"/>
      <c r="C4848" s="213"/>
      <c r="D4848" s="208" t="s">
        <v>272</v>
      </c>
      <c r="E4848" s="214" t="s">
        <v>44</v>
      </c>
      <c r="F4848" s="215" t="s">
        <v>2383</v>
      </c>
      <c r="G4848" s="213"/>
      <c r="H4848" s="214" t="s">
        <v>44</v>
      </c>
      <c r="I4848" s="216"/>
      <c r="J4848" s="213"/>
      <c r="K4848" s="213"/>
      <c r="L4848" s="217"/>
      <c r="M4848" s="218"/>
      <c r="N4848" s="219"/>
      <c r="O4848" s="219"/>
      <c r="P4848" s="219"/>
      <c r="Q4848" s="219"/>
      <c r="R4848" s="219"/>
      <c r="S4848" s="219"/>
      <c r="T4848" s="220"/>
      <c r="AT4848" s="221" t="s">
        <v>272</v>
      </c>
      <c r="AU4848" s="221" t="s">
        <v>91</v>
      </c>
      <c r="AV4848" s="13" t="s">
        <v>89</v>
      </c>
      <c r="AW4848" s="13" t="s">
        <v>38</v>
      </c>
      <c r="AX4848" s="13" t="s">
        <v>82</v>
      </c>
      <c r="AY4848" s="221" t="s">
        <v>262</v>
      </c>
    </row>
    <row r="4849" spans="1:65" s="13" customFormat="1" ht="10">
      <c r="B4849" s="212"/>
      <c r="C4849" s="213"/>
      <c r="D4849" s="208" t="s">
        <v>272</v>
      </c>
      <c r="E4849" s="214" t="s">
        <v>44</v>
      </c>
      <c r="F4849" s="215" t="s">
        <v>2384</v>
      </c>
      <c r="G4849" s="213"/>
      <c r="H4849" s="214" t="s">
        <v>44</v>
      </c>
      <c r="I4849" s="216"/>
      <c r="J4849" s="213"/>
      <c r="K4849" s="213"/>
      <c r="L4849" s="217"/>
      <c r="M4849" s="218"/>
      <c r="N4849" s="219"/>
      <c r="O4849" s="219"/>
      <c r="P4849" s="219"/>
      <c r="Q4849" s="219"/>
      <c r="R4849" s="219"/>
      <c r="S4849" s="219"/>
      <c r="T4849" s="220"/>
      <c r="AT4849" s="221" t="s">
        <v>272</v>
      </c>
      <c r="AU4849" s="221" t="s">
        <v>91</v>
      </c>
      <c r="AV4849" s="13" t="s">
        <v>89</v>
      </c>
      <c r="AW4849" s="13" t="s">
        <v>38</v>
      </c>
      <c r="AX4849" s="13" t="s">
        <v>82</v>
      </c>
      <c r="AY4849" s="221" t="s">
        <v>262</v>
      </c>
    </row>
    <row r="4850" spans="1:65" s="15" customFormat="1" ht="10">
      <c r="B4850" s="233"/>
      <c r="C4850" s="234"/>
      <c r="D4850" s="208" t="s">
        <v>272</v>
      </c>
      <c r="E4850" s="235" t="s">
        <v>44</v>
      </c>
      <c r="F4850" s="236" t="s">
        <v>442</v>
      </c>
      <c r="G4850" s="234"/>
      <c r="H4850" s="237">
        <v>16</v>
      </c>
      <c r="I4850" s="238"/>
      <c r="J4850" s="234"/>
      <c r="K4850" s="234"/>
      <c r="L4850" s="239"/>
      <c r="M4850" s="240"/>
      <c r="N4850" s="241"/>
      <c r="O4850" s="241"/>
      <c r="P4850" s="241"/>
      <c r="Q4850" s="241"/>
      <c r="R4850" s="241"/>
      <c r="S4850" s="241"/>
      <c r="T4850" s="242"/>
      <c r="AT4850" s="243" t="s">
        <v>272</v>
      </c>
      <c r="AU4850" s="243" t="s">
        <v>91</v>
      </c>
      <c r="AV4850" s="15" t="s">
        <v>91</v>
      </c>
      <c r="AW4850" s="15" t="s">
        <v>38</v>
      </c>
      <c r="AX4850" s="15" t="s">
        <v>82</v>
      </c>
      <c r="AY4850" s="243" t="s">
        <v>262</v>
      </c>
    </row>
    <row r="4851" spans="1:65" s="13" customFormat="1" ht="10">
      <c r="B4851" s="212"/>
      <c r="C4851" s="213"/>
      <c r="D4851" s="208" t="s">
        <v>272</v>
      </c>
      <c r="E4851" s="214" t="s">
        <v>44</v>
      </c>
      <c r="F4851" s="215" t="s">
        <v>2385</v>
      </c>
      <c r="G4851" s="213"/>
      <c r="H4851" s="214" t="s">
        <v>44</v>
      </c>
      <c r="I4851" s="216"/>
      <c r="J4851" s="213"/>
      <c r="K4851" s="213"/>
      <c r="L4851" s="217"/>
      <c r="M4851" s="218"/>
      <c r="N4851" s="219"/>
      <c r="O4851" s="219"/>
      <c r="P4851" s="219"/>
      <c r="Q4851" s="219"/>
      <c r="R4851" s="219"/>
      <c r="S4851" s="219"/>
      <c r="T4851" s="220"/>
      <c r="AT4851" s="221" t="s">
        <v>272</v>
      </c>
      <c r="AU4851" s="221" t="s">
        <v>91</v>
      </c>
      <c r="AV4851" s="13" t="s">
        <v>89</v>
      </c>
      <c r="AW4851" s="13" t="s">
        <v>38</v>
      </c>
      <c r="AX4851" s="13" t="s">
        <v>82</v>
      </c>
      <c r="AY4851" s="221" t="s">
        <v>262</v>
      </c>
    </row>
    <row r="4852" spans="1:65" s="16" customFormat="1" ht="10">
      <c r="B4852" s="244"/>
      <c r="C4852" s="245"/>
      <c r="D4852" s="208" t="s">
        <v>272</v>
      </c>
      <c r="E4852" s="246" t="s">
        <v>44</v>
      </c>
      <c r="F4852" s="247" t="s">
        <v>291</v>
      </c>
      <c r="G4852" s="245"/>
      <c r="H4852" s="248">
        <v>16</v>
      </c>
      <c r="I4852" s="249"/>
      <c r="J4852" s="245"/>
      <c r="K4852" s="245"/>
      <c r="L4852" s="250"/>
      <c r="M4852" s="251"/>
      <c r="N4852" s="252"/>
      <c r="O4852" s="252"/>
      <c r="P4852" s="252"/>
      <c r="Q4852" s="252"/>
      <c r="R4852" s="252"/>
      <c r="S4852" s="252"/>
      <c r="T4852" s="253"/>
      <c r="AT4852" s="254" t="s">
        <v>272</v>
      </c>
      <c r="AU4852" s="254" t="s">
        <v>91</v>
      </c>
      <c r="AV4852" s="16" t="s">
        <v>104</v>
      </c>
      <c r="AW4852" s="16" t="s">
        <v>38</v>
      </c>
      <c r="AX4852" s="16" t="s">
        <v>89</v>
      </c>
      <c r="AY4852" s="254" t="s">
        <v>262</v>
      </c>
    </row>
    <row r="4853" spans="1:65" s="2" customFormat="1" ht="21.75" customHeight="1">
      <c r="A4853" s="37"/>
      <c r="B4853" s="38"/>
      <c r="C4853" s="195" t="s">
        <v>2390</v>
      </c>
      <c r="D4853" s="195" t="s">
        <v>264</v>
      </c>
      <c r="E4853" s="196" t="s">
        <v>2391</v>
      </c>
      <c r="F4853" s="197" t="s">
        <v>2392</v>
      </c>
      <c r="G4853" s="198" t="s">
        <v>518</v>
      </c>
      <c r="H4853" s="199">
        <v>4</v>
      </c>
      <c r="I4853" s="200"/>
      <c r="J4853" s="201">
        <f>ROUND(I4853*H4853,2)</f>
        <v>0</v>
      </c>
      <c r="K4853" s="197" t="s">
        <v>268</v>
      </c>
      <c r="L4853" s="42"/>
      <c r="M4853" s="202" t="s">
        <v>44</v>
      </c>
      <c r="N4853" s="203" t="s">
        <v>53</v>
      </c>
      <c r="O4853" s="67"/>
      <c r="P4853" s="204">
        <f>O4853*H4853</f>
        <v>0</v>
      </c>
      <c r="Q4853" s="204">
        <v>4.0000000000000003E-5</v>
      </c>
      <c r="R4853" s="204">
        <f>Q4853*H4853</f>
        <v>1.6000000000000001E-4</v>
      </c>
      <c r="S4853" s="204">
        <v>0</v>
      </c>
      <c r="T4853" s="205">
        <f>S4853*H4853</f>
        <v>0</v>
      </c>
      <c r="U4853" s="37"/>
      <c r="V4853" s="37"/>
      <c r="W4853" s="37"/>
      <c r="X4853" s="37"/>
      <c r="Y4853" s="37"/>
      <c r="Z4853" s="37"/>
      <c r="AA4853" s="37"/>
      <c r="AB4853" s="37"/>
      <c r="AC4853" s="37"/>
      <c r="AD4853" s="37"/>
      <c r="AE4853" s="37"/>
      <c r="AR4853" s="206" t="s">
        <v>442</v>
      </c>
      <c r="AT4853" s="206" t="s">
        <v>264</v>
      </c>
      <c r="AU4853" s="206" t="s">
        <v>91</v>
      </c>
      <c r="AY4853" s="19" t="s">
        <v>262</v>
      </c>
      <c r="BE4853" s="207">
        <f>IF(N4853="základní",J4853,0)</f>
        <v>0</v>
      </c>
      <c r="BF4853" s="207">
        <f>IF(N4853="snížená",J4853,0)</f>
        <v>0</v>
      </c>
      <c r="BG4853" s="207">
        <f>IF(N4853="zákl. přenesená",J4853,0)</f>
        <v>0</v>
      </c>
      <c r="BH4853" s="207">
        <f>IF(N4853="sníž. přenesená",J4853,0)</f>
        <v>0</v>
      </c>
      <c r="BI4853" s="207">
        <f>IF(N4853="nulová",J4853,0)</f>
        <v>0</v>
      </c>
      <c r="BJ4853" s="19" t="s">
        <v>89</v>
      </c>
      <c r="BK4853" s="207">
        <f>ROUND(I4853*H4853,2)</f>
        <v>0</v>
      </c>
      <c r="BL4853" s="19" t="s">
        <v>442</v>
      </c>
      <c r="BM4853" s="206" t="s">
        <v>2393</v>
      </c>
    </row>
    <row r="4854" spans="1:65" s="2" customFormat="1" ht="63">
      <c r="A4854" s="37"/>
      <c r="B4854" s="38"/>
      <c r="C4854" s="39"/>
      <c r="D4854" s="208" t="s">
        <v>270</v>
      </c>
      <c r="E4854" s="39"/>
      <c r="F4854" s="209" t="s">
        <v>2343</v>
      </c>
      <c r="G4854" s="39"/>
      <c r="H4854" s="39"/>
      <c r="I4854" s="118"/>
      <c r="J4854" s="39"/>
      <c r="K4854" s="39"/>
      <c r="L4854" s="42"/>
      <c r="M4854" s="210"/>
      <c r="N4854" s="211"/>
      <c r="O4854" s="67"/>
      <c r="P4854" s="67"/>
      <c r="Q4854" s="67"/>
      <c r="R4854" s="67"/>
      <c r="S4854" s="67"/>
      <c r="T4854" s="68"/>
      <c r="U4854" s="37"/>
      <c r="V4854" s="37"/>
      <c r="W4854" s="37"/>
      <c r="X4854" s="37"/>
      <c r="Y4854" s="37"/>
      <c r="Z4854" s="37"/>
      <c r="AA4854" s="37"/>
      <c r="AB4854" s="37"/>
      <c r="AC4854" s="37"/>
      <c r="AD4854" s="37"/>
      <c r="AE4854" s="37"/>
      <c r="AT4854" s="19" t="s">
        <v>270</v>
      </c>
      <c r="AU4854" s="19" t="s">
        <v>91</v>
      </c>
    </row>
    <row r="4855" spans="1:65" s="2" customFormat="1" ht="18">
      <c r="A4855" s="37"/>
      <c r="B4855" s="38"/>
      <c r="C4855" s="39"/>
      <c r="D4855" s="208" t="s">
        <v>421</v>
      </c>
      <c r="E4855" s="39"/>
      <c r="F4855" s="209" t="s">
        <v>2381</v>
      </c>
      <c r="G4855" s="39"/>
      <c r="H4855" s="39"/>
      <c r="I4855" s="118"/>
      <c r="J4855" s="39"/>
      <c r="K4855" s="39"/>
      <c r="L4855" s="42"/>
      <c r="M4855" s="210"/>
      <c r="N4855" s="211"/>
      <c r="O4855" s="67"/>
      <c r="P4855" s="67"/>
      <c r="Q4855" s="67"/>
      <c r="R4855" s="67"/>
      <c r="S4855" s="67"/>
      <c r="T4855" s="68"/>
      <c r="U4855" s="37"/>
      <c r="V4855" s="37"/>
      <c r="W4855" s="37"/>
      <c r="X4855" s="37"/>
      <c r="Y4855" s="37"/>
      <c r="Z4855" s="37"/>
      <c r="AA4855" s="37"/>
      <c r="AB4855" s="37"/>
      <c r="AC4855" s="37"/>
      <c r="AD4855" s="37"/>
      <c r="AE4855" s="37"/>
      <c r="AT4855" s="19" t="s">
        <v>421</v>
      </c>
      <c r="AU4855" s="19" t="s">
        <v>91</v>
      </c>
    </row>
    <row r="4856" spans="1:65" s="13" customFormat="1" ht="10">
      <c r="B4856" s="212"/>
      <c r="C4856" s="213"/>
      <c r="D4856" s="208" t="s">
        <v>272</v>
      </c>
      <c r="E4856" s="214" t="s">
        <v>44</v>
      </c>
      <c r="F4856" s="215" t="s">
        <v>2382</v>
      </c>
      <c r="G4856" s="213"/>
      <c r="H4856" s="214" t="s">
        <v>44</v>
      </c>
      <c r="I4856" s="216"/>
      <c r="J4856" s="213"/>
      <c r="K4856" s="213"/>
      <c r="L4856" s="217"/>
      <c r="M4856" s="218"/>
      <c r="N4856" s="219"/>
      <c r="O4856" s="219"/>
      <c r="P4856" s="219"/>
      <c r="Q4856" s="219"/>
      <c r="R4856" s="219"/>
      <c r="S4856" s="219"/>
      <c r="T4856" s="220"/>
      <c r="AT4856" s="221" t="s">
        <v>272</v>
      </c>
      <c r="AU4856" s="221" t="s">
        <v>91</v>
      </c>
      <c r="AV4856" s="13" t="s">
        <v>89</v>
      </c>
      <c r="AW4856" s="13" t="s">
        <v>38</v>
      </c>
      <c r="AX4856" s="13" t="s">
        <v>82</v>
      </c>
      <c r="AY4856" s="221" t="s">
        <v>262</v>
      </c>
    </row>
    <row r="4857" spans="1:65" s="13" customFormat="1" ht="20">
      <c r="B4857" s="212"/>
      <c r="C4857" s="213"/>
      <c r="D4857" s="208" t="s">
        <v>272</v>
      </c>
      <c r="E4857" s="214" t="s">
        <v>44</v>
      </c>
      <c r="F4857" s="215" t="s">
        <v>2383</v>
      </c>
      <c r="G4857" s="213"/>
      <c r="H4857" s="214" t="s">
        <v>44</v>
      </c>
      <c r="I4857" s="216"/>
      <c r="J4857" s="213"/>
      <c r="K4857" s="213"/>
      <c r="L4857" s="217"/>
      <c r="M4857" s="218"/>
      <c r="N4857" s="219"/>
      <c r="O4857" s="219"/>
      <c r="P4857" s="219"/>
      <c r="Q4857" s="219"/>
      <c r="R4857" s="219"/>
      <c r="S4857" s="219"/>
      <c r="T4857" s="220"/>
      <c r="AT4857" s="221" t="s">
        <v>272</v>
      </c>
      <c r="AU4857" s="221" t="s">
        <v>91</v>
      </c>
      <c r="AV4857" s="13" t="s">
        <v>89</v>
      </c>
      <c r="AW4857" s="13" t="s">
        <v>38</v>
      </c>
      <c r="AX4857" s="13" t="s">
        <v>82</v>
      </c>
      <c r="AY4857" s="221" t="s">
        <v>262</v>
      </c>
    </row>
    <row r="4858" spans="1:65" s="13" customFormat="1" ht="10">
      <c r="B4858" s="212"/>
      <c r="C4858" s="213"/>
      <c r="D4858" s="208" t="s">
        <v>272</v>
      </c>
      <c r="E4858" s="214" t="s">
        <v>44</v>
      </c>
      <c r="F4858" s="215" t="s">
        <v>2384</v>
      </c>
      <c r="G4858" s="213"/>
      <c r="H4858" s="214" t="s">
        <v>44</v>
      </c>
      <c r="I4858" s="216"/>
      <c r="J4858" s="213"/>
      <c r="K4858" s="213"/>
      <c r="L4858" s="217"/>
      <c r="M4858" s="218"/>
      <c r="N4858" s="219"/>
      <c r="O4858" s="219"/>
      <c r="P4858" s="219"/>
      <c r="Q4858" s="219"/>
      <c r="R4858" s="219"/>
      <c r="S4858" s="219"/>
      <c r="T4858" s="220"/>
      <c r="AT4858" s="221" t="s">
        <v>272</v>
      </c>
      <c r="AU4858" s="221" t="s">
        <v>91</v>
      </c>
      <c r="AV4858" s="13" t="s">
        <v>89</v>
      </c>
      <c r="AW4858" s="13" t="s">
        <v>38</v>
      </c>
      <c r="AX4858" s="13" t="s">
        <v>82</v>
      </c>
      <c r="AY4858" s="221" t="s">
        <v>262</v>
      </c>
    </row>
    <row r="4859" spans="1:65" s="13" customFormat="1" ht="10">
      <c r="B4859" s="212"/>
      <c r="C4859" s="213"/>
      <c r="D4859" s="208" t="s">
        <v>272</v>
      </c>
      <c r="E4859" s="214" t="s">
        <v>44</v>
      </c>
      <c r="F4859" s="215" t="s">
        <v>2385</v>
      </c>
      <c r="G4859" s="213"/>
      <c r="H4859" s="214" t="s">
        <v>44</v>
      </c>
      <c r="I4859" s="216"/>
      <c r="J4859" s="213"/>
      <c r="K4859" s="213"/>
      <c r="L4859" s="217"/>
      <c r="M4859" s="218"/>
      <c r="N4859" s="219"/>
      <c r="O4859" s="219"/>
      <c r="P4859" s="219"/>
      <c r="Q4859" s="219"/>
      <c r="R4859" s="219"/>
      <c r="S4859" s="219"/>
      <c r="T4859" s="220"/>
      <c r="AT4859" s="221" t="s">
        <v>272</v>
      </c>
      <c r="AU4859" s="221" t="s">
        <v>91</v>
      </c>
      <c r="AV4859" s="13" t="s">
        <v>89</v>
      </c>
      <c r="AW4859" s="13" t="s">
        <v>38</v>
      </c>
      <c r="AX4859" s="13" t="s">
        <v>82</v>
      </c>
      <c r="AY4859" s="221" t="s">
        <v>262</v>
      </c>
    </row>
    <row r="4860" spans="1:65" s="15" customFormat="1" ht="10">
      <c r="B4860" s="233"/>
      <c r="C4860" s="234"/>
      <c r="D4860" s="208" t="s">
        <v>272</v>
      </c>
      <c r="E4860" s="235" t="s">
        <v>44</v>
      </c>
      <c r="F4860" s="236" t="s">
        <v>104</v>
      </c>
      <c r="G4860" s="234"/>
      <c r="H4860" s="237">
        <v>4</v>
      </c>
      <c r="I4860" s="238"/>
      <c r="J4860" s="234"/>
      <c r="K4860" s="234"/>
      <c r="L4860" s="239"/>
      <c r="M4860" s="240"/>
      <c r="N4860" s="241"/>
      <c r="O4860" s="241"/>
      <c r="P4860" s="241"/>
      <c r="Q4860" s="241"/>
      <c r="R4860" s="241"/>
      <c r="S4860" s="241"/>
      <c r="T4860" s="242"/>
      <c r="AT4860" s="243" t="s">
        <v>272</v>
      </c>
      <c r="AU4860" s="243" t="s">
        <v>91</v>
      </c>
      <c r="AV4860" s="15" t="s">
        <v>91</v>
      </c>
      <c r="AW4860" s="15" t="s">
        <v>38</v>
      </c>
      <c r="AX4860" s="15" t="s">
        <v>82</v>
      </c>
      <c r="AY4860" s="243" t="s">
        <v>262</v>
      </c>
    </row>
    <row r="4861" spans="1:65" s="16" customFormat="1" ht="10">
      <c r="B4861" s="244"/>
      <c r="C4861" s="245"/>
      <c r="D4861" s="208" t="s">
        <v>272</v>
      </c>
      <c r="E4861" s="246" t="s">
        <v>44</v>
      </c>
      <c r="F4861" s="247" t="s">
        <v>291</v>
      </c>
      <c r="G4861" s="245"/>
      <c r="H4861" s="248">
        <v>4</v>
      </c>
      <c r="I4861" s="249"/>
      <c r="J4861" s="245"/>
      <c r="K4861" s="245"/>
      <c r="L4861" s="250"/>
      <c r="M4861" s="251"/>
      <c r="N4861" s="252"/>
      <c r="O4861" s="252"/>
      <c r="P4861" s="252"/>
      <c r="Q4861" s="252"/>
      <c r="R4861" s="252"/>
      <c r="S4861" s="252"/>
      <c r="T4861" s="253"/>
      <c r="AT4861" s="254" t="s">
        <v>272</v>
      </c>
      <c r="AU4861" s="254" t="s">
        <v>91</v>
      </c>
      <c r="AV4861" s="16" t="s">
        <v>104</v>
      </c>
      <c r="AW4861" s="16" t="s">
        <v>38</v>
      </c>
      <c r="AX4861" s="16" t="s">
        <v>89</v>
      </c>
      <c r="AY4861" s="254" t="s">
        <v>262</v>
      </c>
    </row>
    <row r="4862" spans="1:65" s="2" customFormat="1" ht="16.5" customHeight="1">
      <c r="A4862" s="37"/>
      <c r="B4862" s="38"/>
      <c r="C4862" s="255" t="s">
        <v>2394</v>
      </c>
      <c r="D4862" s="255" t="s">
        <v>633</v>
      </c>
      <c r="E4862" s="256" t="s">
        <v>2374</v>
      </c>
      <c r="F4862" s="257" t="s">
        <v>2375</v>
      </c>
      <c r="G4862" s="258" t="s">
        <v>518</v>
      </c>
      <c r="H4862" s="259">
        <v>4</v>
      </c>
      <c r="I4862" s="260"/>
      <c r="J4862" s="261">
        <f>ROUND(I4862*H4862,2)</f>
        <v>0</v>
      </c>
      <c r="K4862" s="257" t="s">
        <v>44</v>
      </c>
      <c r="L4862" s="262"/>
      <c r="M4862" s="263" t="s">
        <v>44</v>
      </c>
      <c r="N4862" s="264" t="s">
        <v>53</v>
      </c>
      <c r="O4862" s="67"/>
      <c r="P4862" s="204">
        <f>O4862*H4862</f>
        <v>0</v>
      </c>
      <c r="Q4862" s="204">
        <v>8.9999999999999993E-3</v>
      </c>
      <c r="R4862" s="204">
        <f>Q4862*H4862</f>
        <v>3.5999999999999997E-2</v>
      </c>
      <c r="S4862" s="204">
        <v>0</v>
      </c>
      <c r="T4862" s="205">
        <f>S4862*H4862</f>
        <v>0</v>
      </c>
      <c r="U4862" s="37"/>
      <c r="V4862" s="37"/>
      <c r="W4862" s="37"/>
      <c r="X4862" s="37"/>
      <c r="Y4862" s="37"/>
      <c r="Z4862" s="37"/>
      <c r="AA4862" s="37"/>
      <c r="AB4862" s="37"/>
      <c r="AC4862" s="37"/>
      <c r="AD4862" s="37"/>
      <c r="AE4862" s="37"/>
      <c r="AR4862" s="206" t="s">
        <v>619</v>
      </c>
      <c r="AT4862" s="206" t="s">
        <v>633</v>
      </c>
      <c r="AU4862" s="206" t="s">
        <v>91</v>
      </c>
      <c r="AY4862" s="19" t="s">
        <v>262</v>
      </c>
      <c r="BE4862" s="207">
        <f>IF(N4862="základní",J4862,0)</f>
        <v>0</v>
      </c>
      <c r="BF4862" s="207">
        <f>IF(N4862="snížená",J4862,0)</f>
        <v>0</v>
      </c>
      <c r="BG4862" s="207">
        <f>IF(N4862="zákl. přenesená",J4862,0)</f>
        <v>0</v>
      </c>
      <c r="BH4862" s="207">
        <f>IF(N4862="sníž. přenesená",J4862,0)</f>
        <v>0</v>
      </c>
      <c r="BI4862" s="207">
        <f>IF(N4862="nulová",J4862,0)</f>
        <v>0</v>
      </c>
      <c r="BJ4862" s="19" t="s">
        <v>89</v>
      </c>
      <c r="BK4862" s="207">
        <f>ROUND(I4862*H4862,2)</f>
        <v>0</v>
      </c>
      <c r="BL4862" s="19" t="s">
        <v>442</v>
      </c>
      <c r="BM4862" s="206" t="s">
        <v>2395</v>
      </c>
    </row>
    <row r="4863" spans="1:65" s="2" customFormat="1" ht="18">
      <c r="A4863" s="37"/>
      <c r="B4863" s="38"/>
      <c r="C4863" s="39"/>
      <c r="D4863" s="208" t="s">
        <v>421</v>
      </c>
      <c r="E4863" s="39"/>
      <c r="F4863" s="209" t="s">
        <v>2381</v>
      </c>
      <c r="G4863" s="39"/>
      <c r="H4863" s="39"/>
      <c r="I4863" s="118"/>
      <c r="J4863" s="39"/>
      <c r="K4863" s="39"/>
      <c r="L4863" s="42"/>
      <c r="M4863" s="210"/>
      <c r="N4863" s="211"/>
      <c r="O4863" s="67"/>
      <c r="P4863" s="67"/>
      <c r="Q4863" s="67"/>
      <c r="R4863" s="67"/>
      <c r="S4863" s="67"/>
      <c r="T4863" s="68"/>
      <c r="U4863" s="37"/>
      <c r="V4863" s="37"/>
      <c r="W4863" s="37"/>
      <c r="X4863" s="37"/>
      <c r="Y4863" s="37"/>
      <c r="Z4863" s="37"/>
      <c r="AA4863" s="37"/>
      <c r="AB4863" s="37"/>
      <c r="AC4863" s="37"/>
      <c r="AD4863" s="37"/>
      <c r="AE4863" s="37"/>
      <c r="AT4863" s="19" t="s">
        <v>421</v>
      </c>
      <c r="AU4863" s="19" t="s">
        <v>91</v>
      </c>
    </row>
    <row r="4864" spans="1:65" s="13" customFormat="1" ht="10">
      <c r="B4864" s="212"/>
      <c r="C4864" s="213"/>
      <c r="D4864" s="208" t="s">
        <v>272</v>
      </c>
      <c r="E4864" s="214" t="s">
        <v>44</v>
      </c>
      <c r="F4864" s="215" t="s">
        <v>2382</v>
      </c>
      <c r="G4864" s="213"/>
      <c r="H4864" s="214" t="s">
        <v>44</v>
      </c>
      <c r="I4864" s="216"/>
      <c r="J4864" s="213"/>
      <c r="K4864" s="213"/>
      <c r="L4864" s="217"/>
      <c r="M4864" s="218"/>
      <c r="N4864" s="219"/>
      <c r="O4864" s="219"/>
      <c r="P4864" s="219"/>
      <c r="Q4864" s="219"/>
      <c r="R4864" s="219"/>
      <c r="S4864" s="219"/>
      <c r="T4864" s="220"/>
      <c r="AT4864" s="221" t="s">
        <v>272</v>
      </c>
      <c r="AU4864" s="221" t="s">
        <v>91</v>
      </c>
      <c r="AV4864" s="13" t="s">
        <v>89</v>
      </c>
      <c r="AW4864" s="13" t="s">
        <v>38</v>
      </c>
      <c r="AX4864" s="13" t="s">
        <v>82</v>
      </c>
      <c r="AY4864" s="221" t="s">
        <v>262</v>
      </c>
    </row>
    <row r="4865" spans="1:65" s="13" customFormat="1" ht="20">
      <c r="B4865" s="212"/>
      <c r="C4865" s="213"/>
      <c r="D4865" s="208" t="s">
        <v>272</v>
      </c>
      <c r="E4865" s="214" t="s">
        <v>44</v>
      </c>
      <c r="F4865" s="215" t="s">
        <v>2383</v>
      </c>
      <c r="G4865" s="213"/>
      <c r="H4865" s="214" t="s">
        <v>44</v>
      </c>
      <c r="I4865" s="216"/>
      <c r="J4865" s="213"/>
      <c r="K4865" s="213"/>
      <c r="L4865" s="217"/>
      <c r="M4865" s="218"/>
      <c r="N4865" s="219"/>
      <c r="O4865" s="219"/>
      <c r="P4865" s="219"/>
      <c r="Q4865" s="219"/>
      <c r="R4865" s="219"/>
      <c r="S4865" s="219"/>
      <c r="T4865" s="220"/>
      <c r="AT4865" s="221" t="s">
        <v>272</v>
      </c>
      <c r="AU4865" s="221" t="s">
        <v>91</v>
      </c>
      <c r="AV4865" s="13" t="s">
        <v>89</v>
      </c>
      <c r="AW4865" s="13" t="s">
        <v>38</v>
      </c>
      <c r="AX4865" s="13" t="s">
        <v>82</v>
      </c>
      <c r="AY4865" s="221" t="s">
        <v>262</v>
      </c>
    </row>
    <row r="4866" spans="1:65" s="13" customFormat="1" ht="10">
      <c r="B4866" s="212"/>
      <c r="C4866" s="213"/>
      <c r="D4866" s="208" t="s">
        <v>272</v>
      </c>
      <c r="E4866" s="214" t="s">
        <v>44</v>
      </c>
      <c r="F4866" s="215" t="s">
        <v>2384</v>
      </c>
      <c r="G4866" s="213"/>
      <c r="H4866" s="214" t="s">
        <v>44</v>
      </c>
      <c r="I4866" s="216"/>
      <c r="J4866" s="213"/>
      <c r="K4866" s="213"/>
      <c r="L4866" s="217"/>
      <c r="M4866" s="218"/>
      <c r="N4866" s="219"/>
      <c r="O4866" s="219"/>
      <c r="P4866" s="219"/>
      <c r="Q4866" s="219"/>
      <c r="R4866" s="219"/>
      <c r="S4866" s="219"/>
      <c r="T4866" s="220"/>
      <c r="AT4866" s="221" t="s">
        <v>272</v>
      </c>
      <c r="AU4866" s="221" t="s">
        <v>91</v>
      </c>
      <c r="AV4866" s="13" t="s">
        <v>89</v>
      </c>
      <c r="AW4866" s="13" t="s">
        <v>38</v>
      </c>
      <c r="AX4866" s="13" t="s">
        <v>82</v>
      </c>
      <c r="AY4866" s="221" t="s">
        <v>262</v>
      </c>
    </row>
    <row r="4867" spans="1:65" s="13" customFormat="1" ht="10">
      <c r="B4867" s="212"/>
      <c r="C4867" s="213"/>
      <c r="D4867" s="208" t="s">
        <v>272</v>
      </c>
      <c r="E4867" s="214" t="s">
        <v>44</v>
      </c>
      <c r="F4867" s="215" t="s">
        <v>2385</v>
      </c>
      <c r="G4867" s="213"/>
      <c r="H4867" s="214" t="s">
        <v>44</v>
      </c>
      <c r="I4867" s="216"/>
      <c r="J4867" s="213"/>
      <c r="K4867" s="213"/>
      <c r="L4867" s="217"/>
      <c r="M4867" s="218"/>
      <c r="N4867" s="219"/>
      <c r="O4867" s="219"/>
      <c r="P4867" s="219"/>
      <c r="Q4867" s="219"/>
      <c r="R4867" s="219"/>
      <c r="S4867" s="219"/>
      <c r="T4867" s="220"/>
      <c r="AT4867" s="221" t="s">
        <v>272</v>
      </c>
      <c r="AU4867" s="221" t="s">
        <v>91</v>
      </c>
      <c r="AV4867" s="13" t="s">
        <v>89</v>
      </c>
      <c r="AW4867" s="13" t="s">
        <v>38</v>
      </c>
      <c r="AX4867" s="13" t="s">
        <v>82</v>
      </c>
      <c r="AY4867" s="221" t="s">
        <v>262</v>
      </c>
    </row>
    <row r="4868" spans="1:65" s="15" customFormat="1" ht="10">
      <c r="B4868" s="233"/>
      <c r="C4868" s="234"/>
      <c r="D4868" s="208" t="s">
        <v>272</v>
      </c>
      <c r="E4868" s="235" t="s">
        <v>44</v>
      </c>
      <c r="F4868" s="236" t="s">
        <v>104</v>
      </c>
      <c r="G4868" s="234"/>
      <c r="H4868" s="237">
        <v>4</v>
      </c>
      <c r="I4868" s="238"/>
      <c r="J4868" s="234"/>
      <c r="K4868" s="234"/>
      <c r="L4868" s="239"/>
      <c r="M4868" s="240"/>
      <c r="N4868" s="241"/>
      <c r="O4868" s="241"/>
      <c r="P4868" s="241"/>
      <c r="Q4868" s="241"/>
      <c r="R4868" s="241"/>
      <c r="S4868" s="241"/>
      <c r="T4868" s="242"/>
      <c r="AT4868" s="243" t="s">
        <v>272</v>
      </c>
      <c r="AU4868" s="243" t="s">
        <v>91</v>
      </c>
      <c r="AV4868" s="15" t="s">
        <v>91</v>
      </c>
      <c r="AW4868" s="15" t="s">
        <v>38</v>
      </c>
      <c r="AX4868" s="15" t="s">
        <v>82</v>
      </c>
      <c r="AY4868" s="243" t="s">
        <v>262</v>
      </c>
    </row>
    <row r="4869" spans="1:65" s="16" customFormat="1" ht="10">
      <c r="B4869" s="244"/>
      <c r="C4869" s="245"/>
      <c r="D4869" s="208" t="s">
        <v>272</v>
      </c>
      <c r="E4869" s="246" t="s">
        <v>44</v>
      </c>
      <c r="F4869" s="247" t="s">
        <v>291</v>
      </c>
      <c r="G4869" s="245"/>
      <c r="H4869" s="248">
        <v>4</v>
      </c>
      <c r="I4869" s="249"/>
      <c r="J4869" s="245"/>
      <c r="K4869" s="245"/>
      <c r="L4869" s="250"/>
      <c r="M4869" s="251"/>
      <c r="N4869" s="252"/>
      <c r="O4869" s="252"/>
      <c r="P4869" s="252"/>
      <c r="Q4869" s="252"/>
      <c r="R4869" s="252"/>
      <c r="S4869" s="252"/>
      <c r="T4869" s="253"/>
      <c r="AT4869" s="254" t="s">
        <v>272</v>
      </c>
      <c r="AU4869" s="254" t="s">
        <v>91</v>
      </c>
      <c r="AV4869" s="16" t="s">
        <v>104</v>
      </c>
      <c r="AW4869" s="16" t="s">
        <v>38</v>
      </c>
      <c r="AX4869" s="16" t="s">
        <v>89</v>
      </c>
      <c r="AY4869" s="254" t="s">
        <v>262</v>
      </c>
    </row>
    <row r="4870" spans="1:65" s="2" customFormat="1" ht="16.5" customHeight="1">
      <c r="A4870" s="37"/>
      <c r="B4870" s="38"/>
      <c r="C4870" s="195" t="s">
        <v>2396</v>
      </c>
      <c r="D4870" s="195" t="s">
        <v>264</v>
      </c>
      <c r="E4870" s="196" t="s">
        <v>2397</v>
      </c>
      <c r="F4870" s="197" t="s">
        <v>2398</v>
      </c>
      <c r="G4870" s="198" t="s">
        <v>518</v>
      </c>
      <c r="H4870" s="199">
        <v>12</v>
      </c>
      <c r="I4870" s="200"/>
      <c r="J4870" s="201">
        <f>ROUND(I4870*H4870,2)</f>
        <v>0</v>
      </c>
      <c r="K4870" s="197" t="s">
        <v>44</v>
      </c>
      <c r="L4870" s="42"/>
      <c r="M4870" s="202" t="s">
        <v>44</v>
      </c>
      <c r="N4870" s="203" t="s">
        <v>53</v>
      </c>
      <c r="O4870" s="67"/>
      <c r="P4870" s="204">
        <f>O4870*H4870</f>
        <v>0</v>
      </c>
      <c r="Q4870" s="204">
        <v>5.28E-3</v>
      </c>
      <c r="R4870" s="204">
        <f>Q4870*H4870</f>
        <v>6.336E-2</v>
      </c>
      <c r="S4870" s="204">
        <v>0</v>
      </c>
      <c r="T4870" s="205">
        <f>S4870*H4870</f>
        <v>0</v>
      </c>
      <c r="U4870" s="37"/>
      <c r="V4870" s="37"/>
      <c r="W4870" s="37"/>
      <c r="X4870" s="37"/>
      <c r="Y4870" s="37"/>
      <c r="Z4870" s="37"/>
      <c r="AA4870" s="37"/>
      <c r="AB4870" s="37"/>
      <c r="AC4870" s="37"/>
      <c r="AD4870" s="37"/>
      <c r="AE4870" s="37"/>
      <c r="AR4870" s="206" t="s">
        <v>442</v>
      </c>
      <c r="AT4870" s="206" t="s">
        <v>264</v>
      </c>
      <c r="AU4870" s="206" t="s">
        <v>91</v>
      </c>
      <c r="AY4870" s="19" t="s">
        <v>262</v>
      </c>
      <c r="BE4870" s="207">
        <f>IF(N4870="základní",J4870,0)</f>
        <v>0</v>
      </c>
      <c r="BF4870" s="207">
        <f>IF(N4870="snížená",J4870,0)</f>
        <v>0</v>
      </c>
      <c r="BG4870" s="207">
        <f>IF(N4870="zákl. přenesená",J4870,0)</f>
        <v>0</v>
      </c>
      <c r="BH4870" s="207">
        <f>IF(N4870="sníž. přenesená",J4870,0)</f>
        <v>0</v>
      </c>
      <c r="BI4870" s="207">
        <f>IF(N4870="nulová",J4870,0)</f>
        <v>0</v>
      </c>
      <c r="BJ4870" s="19" t="s">
        <v>89</v>
      </c>
      <c r="BK4870" s="207">
        <f>ROUND(I4870*H4870,2)</f>
        <v>0</v>
      </c>
      <c r="BL4870" s="19" t="s">
        <v>442</v>
      </c>
      <c r="BM4870" s="206" t="s">
        <v>2399</v>
      </c>
    </row>
    <row r="4871" spans="1:65" s="2" customFormat="1" ht="189">
      <c r="A4871" s="37"/>
      <c r="B4871" s="38"/>
      <c r="C4871" s="39"/>
      <c r="D4871" s="208" t="s">
        <v>270</v>
      </c>
      <c r="E4871" s="39"/>
      <c r="F4871" s="209" t="s">
        <v>2400</v>
      </c>
      <c r="G4871" s="39"/>
      <c r="H4871" s="39"/>
      <c r="I4871" s="118"/>
      <c r="J4871" s="39"/>
      <c r="K4871" s="39"/>
      <c r="L4871" s="42"/>
      <c r="M4871" s="210"/>
      <c r="N4871" s="211"/>
      <c r="O4871" s="67"/>
      <c r="P4871" s="67"/>
      <c r="Q4871" s="67"/>
      <c r="R4871" s="67"/>
      <c r="S4871" s="67"/>
      <c r="T4871" s="68"/>
      <c r="U4871" s="37"/>
      <c r="V4871" s="37"/>
      <c r="W4871" s="37"/>
      <c r="X4871" s="37"/>
      <c r="Y4871" s="37"/>
      <c r="Z4871" s="37"/>
      <c r="AA4871" s="37"/>
      <c r="AB4871" s="37"/>
      <c r="AC4871" s="37"/>
      <c r="AD4871" s="37"/>
      <c r="AE4871" s="37"/>
      <c r="AT4871" s="19" t="s">
        <v>270</v>
      </c>
      <c r="AU4871" s="19" t="s">
        <v>91</v>
      </c>
    </row>
    <row r="4872" spans="1:65" s="2" customFormat="1" ht="18">
      <c r="A4872" s="37"/>
      <c r="B4872" s="38"/>
      <c r="C4872" s="39"/>
      <c r="D4872" s="208" t="s">
        <v>421</v>
      </c>
      <c r="E4872" s="39"/>
      <c r="F4872" s="209" t="s">
        <v>2401</v>
      </c>
      <c r="G4872" s="39"/>
      <c r="H4872" s="39"/>
      <c r="I4872" s="118"/>
      <c r="J4872" s="39"/>
      <c r="K4872" s="39"/>
      <c r="L4872" s="42"/>
      <c r="M4872" s="210"/>
      <c r="N4872" s="211"/>
      <c r="O4872" s="67"/>
      <c r="P4872" s="67"/>
      <c r="Q4872" s="67"/>
      <c r="R4872" s="67"/>
      <c r="S4872" s="67"/>
      <c r="T4872" s="68"/>
      <c r="U4872" s="37"/>
      <c r="V4872" s="37"/>
      <c r="W4872" s="37"/>
      <c r="X4872" s="37"/>
      <c r="Y4872" s="37"/>
      <c r="Z4872" s="37"/>
      <c r="AA4872" s="37"/>
      <c r="AB4872" s="37"/>
      <c r="AC4872" s="37"/>
      <c r="AD4872" s="37"/>
      <c r="AE4872" s="37"/>
      <c r="AT4872" s="19" t="s">
        <v>421</v>
      </c>
      <c r="AU4872" s="19" t="s">
        <v>91</v>
      </c>
    </row>
    <row r="4873" spans="1:65" s="13" customFormat="1" ht="20">
      <c r="B4873" s="212"/>
      <c r="C4873" s="213"/>
      <c r="D4873" s="208" t="s">
        <v>272</v>
      </c>
      <c r="E4873" s="214" t="s">
        <v>44</v>
      </c>
      <c r="F4873" s="215" t="s">
        <v>2402</v>
      </c>
      <c r="G4873" s="213"/>
      <c r="H4873" s="214" t="s">
        <v>44</v>
      </c>
      <c r="I4873" s="216"/>
      <c r="J4873" s="213"/>
      <c r="K4873" s="213"/>
      <c r="L4873" s="217"/>
      <c r="M4873" s="218"/>
      <c r="N4873" s="219"/>
      <c r="O4873" s="219"/>
      <c r="P4873" s="219"/>
      <c r="Q4873" s="219"/>
      <c r="R4873" s="219"/>
      <c r="S4873" s="219"/>
      <c r="T4873" s="220"/>
      <c r="AT4873" s="221" t="s">
        <v>272</v>
      </c>
      <c r="AU4873" s="221" t="s">
        <v>91</v>
      </c>
      <c r="AV4873" s="13" t="s">
        <v>89</v>
      </c>
      <c r="AW4873" s="13" t="s">
        <v>38</v>
      </c>
      <c r="AX4873" s="13" t="s">
        <v>82</v>
      </c>
      <c r="AY4873" s="221" t="s">
        <v>262</v>
      </c>
    </row>
    <row r="4874" spans="1:65" s="13" customFormat="1" ht="30">
      <c r="B4874" s="212"/>
      <c r="C4874" s="213"/>
      <c r="D4874" s="208" t="s">
        <v>272</v>
      </c>
      <c r="E4874" s="214" t="s">
        <v>44</v>
      </c>
      <c r="F4874" s="215" t="s">
        <v>2403</v>
      </c>
      <c r="G4874" s="213"/>
      <c r="H4874" s="214" t="s">
        <v>44</v>
      </c>
      <c r="I4874" s="216"/>
      <c r="J4874" s="213"/>
      <c r="K4874" s="213"/>
      <c r="L4874" s="217"/>
      <c r="M4874" s="218"/>
      <c r="N4874" s="219"/>
      <c r="O4874" s="219"/>
      <c r="P4874" s="219"/>
      <c r="Q4874" s="219"/>
      <c r="R4874" s="219"/>
      <c r="S4874" s="219"/>
      <c r="T4874" s="220"/>
      <c r="AT4874" s="221" t="s">
        <v>272</v>
      </c>
      <c r="AU4874" s="221" t="s">
        <v>91</v>
      </c>
      <c r="AV4874" s="13" t="s">
        <v>89</v>
      </c>
      <c r="AW4874" s="13" t="s">
        <v>38</v>
      </c>
      <c r="AX4874" s="13" t="s">
        <v>82</v>
      </c>
      <c r="AY4874" s="221" t="s">
        <v>262</v>
      </c>
    </row>
    <row r="4875" spans="1:65" s="13" customFormat="1" ht="10">
      <c r="B4875" s="212"/>
      <c r="C4875" s="213"/>
      <c r="D4875" s="208" t="s">
        <v>272</v>
      </c>
      <c r="E4875" s="214" t="s">
        <v>44</v>
      </c>
      <c r="F4875" s="215" t="s">
        <v>2404</v>
      </c>
      <c r="G4875" s="213"/>
      <c r="H4875" s="214" t="s">
        <v>44</v>
      </c>
      <c r="I4875" s="216"/>
      <c r="J4875" s="213"/>
      <c r="K4875" s="213"/>
      <c r="L4875" s="217"/>
      <c r="M4875" s="218"/>
      <c r="N4875" s="219"/>
      <c r="O4875" s="219"/>
      <c r="P4875" s="219"/>
      <c r="Q4875" s="219"/>
      <c r="R4875" s="219"/>
      <c r="S4875" s="219"/>
      <c r="T4875" s="220"/>
      <c r="AT4875" s="221" t="s">
        <v>272</v>
      </c>
      <c r="AU4875" s="221" t="s">
        <v>91</v>
      </c>
      <c r="AV4875" s="13" t="s">
        <v>89</v>
      </c>
      <c r="AW4875" s="13" t="s">
        <v>38</v>
      </c>
      <c r="AX4875" s="13" t="s">
        <v>82</v>
      </c>
      <c r="AY4875" s="221" t="s">
        <v>262</v>
      </c>
    </row>
    <row r="4876" spans="1:65" s="15" customFormat="1" ht="10">
      <c r="B4876" s="233"/>
      <c r="C4876" s="234"/>
      <c r="D4876" s="208" t="s">
        <v>272</v>
      </c>
      <c r="E4876" s="235" t="s">
        <v>44</v>
      </c>
      <c r="F4876" s="236" t="s">
        <v>403</v>
      </c>
      <c r="G4876" s="234"/>
      <c r="H4876" s="237">
        <v>12</v>
      </c>
      <c r="I4876" s="238"/>
      <c r="J4876" s="234"/>
      <c r="K4876" s="234"/>
      <c r="L4876" s="239"/>
      <c r="M4876" s="240"/>
      <c r="N4876" s="241"/>
      <c r="O4876" s="241"/>
      <c r="P4876" s="241"/>
      <c r="Q4876" s="241"/>
      <c r="R4876" s="241"/>
      <c r="S4876" s="241"/>
      <c r="T4876" s="242"/>
      <c r="AT4876" s="243" t="s">
        <v>272</v>
      </c>
      <c r="AU4876" s="243" t="s">
        <v>91</v>
      </c>
      <c r="AV4876" s="15" t="s">
        <v>91</v>
      </c>
      <c r="AW4876" s="15" t="s">
        <v>38</v>
      </c>
      <c r="AX4876" s="15" t="s">
        <v>82</v>
      </c>
      <c r="AY4876" s="243" t="s">
        <v>262</v>
      </c>
    </row>
    <row r="4877" spans="1:65" s="13" customFormat="1" ht="20">
      <c r="B4877" s="212"/>
      <c r="C4877" s="213"/>
      <c r="D4877" s="208" t="s">
        <v>272</v>
      </c>
      <c r="E4877" s="214" t="s">
        <v>44</v>
      </c>
      <c r="F4877" s="215" t="s">
        <v>2405</v>
      </c>
      <c r="G4877" s="213"/>
      <c r="H4877" s="214" t="s">
        <v>44</v>
      </c>
      <c r="I4877" s="216"/>
      <c r="J4877" s="213"/>
      <c r="K4877" s="213"/>
      <c r="L4877" s="217"/>
      <c r="M4877" s="218"/>
      <c r="N4877" s="219"/>
      <c r="O4877" s="219"/>
      <c r="P4877" s="219"/>
      <c r="Q4877" s="219"/>
      <c r="R4877" s="219"/>
      <c r="S4877" s="219"/>
      <c r="T4877" s="220"/>
      <c r="AT4877" s="221" t="s">
        <v>272</v>
      </c>
      <c r="AU4877" s="221" t="s">
        <v>91</v>
      </c>
      <c r="AV4877" s="13" t="s">
        <v>89</v>
      </c>
      <c r="AW4877" s="13" t="s">
        <v>38</v>
      </c>
      <c r="AX4877" s="13" t="s">
        <v>82</v>
      </c>
      <c r="AY4877" s="221" t="s">
        <v>262</v>
      </c>
    </row>
    <row r="4878" spans="1:65" s="16" customFormat="1" ht="10">
      <c r="B4878" s="244"/>
      <c r="C4878" s="245"/>
      <c r="D4878" s="208" t="s">
        <v>272</v>
      </c>
      <c r="E4878" s="246" t="s">
        <v>44</v>
      </c>
      <c r="F4878" s="247" t="s">
        <v>291</v>
      </c>
      <c r="G4878" s="245"/>
      <c r="H4878" s="248">
        <v>12</v>
      </c>
      <c r="I4878" s="249"/>
      <c r="J4878" s="245"/>
      <c r="K4878" s="245"/>
      <c r="L4878" s="250"/>
      <c r="M4878" s="251"/>
      <c r="N4878" s="252"/>
      <c r="O4878" s="252"/>
      <c r="P4878" s="252"/>
      <c r="Q4878" s="252"/>
      <c r="R4878" s="252"/>
      <c r="S4878" s="252"/>
      <c r="T4878" s="253"/>
      <c r="AT4878" s="254" t="s">
        <v>272</v>
      </c>
      <c r="AU4878" s="254" t="s">
        <v>91</v>
      </c>
      <c r="AV4878" s="16" t="s">
        <v>104</v>
      </c>
      <c r="AW4878" s="16" t="s">
        <v>38</v>
      </c>
      <c r="AX4878" s="16" t="s">
        <v>89</v>
      </c>
      <c r="AY4878" s="254" t="s">
        <v>262</v>
      </c>
    </row>
    <row r="4879" spans="1:65" s="2" customFormat="1" ht="16.5" customHeight="1">
      <c r="A4879" s="37"/>
      <c r="B4879" s="38"/>
      <c r="C4879" s="195" t="s">
        <v>2406</v>
      </c>
      <c r="D4879" s="195" t="s">
        <v>264</v>
      </c>
      <c r="E4879" s="196" t="s">
        <v>2407</v>
      </c>
      <c r="F4879" s="197" t="s">
        <v>2408</v>
      </c>
      <c r="G4879" s="198" t="s">
        <v>342</v>
      </c>
      <c r="H4879" s="199">
        <v>63.77</v>
      </c>
      <c r="I4879" s="200"/>
      <c r="J4879" s="201">
        <f>ROUND(I4879*H4879,2)</f>
        <v>0</v>
      </c>
      <c r="K4879" s="197" t="s">
        <v>268</v>
      </c>
      <c r="L4879" s="42"/>
      <c r="M4879" s="202" t="s">
        <v>44</v>
      </c>
      <c r="N4879" s="203" t="s">
        <v>53</v>
      </c>
      <c r="O4879" s="67"/>
      <c r="P4879" s="204">
        <f>O4879*H4879</f>
        <v>0</v>
      </c>
      <c r="Q4879" s="204">
        <v>1.7090000000000001E-2</v>
      </c>
      <c r="R4879" s="204">
        <f>Q4879*H4879</f>
        <v>1.0898293000000001</v>
      </c>
      <c r="S4879" s="204">
        <v>0</v>
      </c>
      <c r="T4879" s="205">
        <f>S4879*H4879</f>
        <v>0</v>
      </c>
      <c r="U4879" s="37"/>
      <c r="V4879" s="37"/>
      <c r="W4879" s="37"/>
      <c r="X4879" s="37"/>
      <c r="Y4879" s="37"/>
      <c r="Z4879" s="37"/>
      <c r="AA4879" s="37"/>
      <c r="AB4879" s="37"/>
      <c r="AC4879" s="37"/>
      <c r="AD4879" s="37"/>
      <c r="AE4879" s="37"/>
      <c r="AR4879" s="206" t="s">
        <v>442</v>
      </c>
      <c r="AT4879" s="206" t="s">
        <v>264</v>
      </c>
      <c r="AU4879" s="206" t="s">
        <v>91</v>
      </c>
      <c r="AY4879" s="19" t="s">
        <v>262</v>
      </c>
      <c r="BE4879" s="207">
        <f>IF(N4879="základní",J4879,0)</f>
        <v>0</v>
      </c>
      <c r="BF4879" s="207">
        <f>IF(N4879="snížená",J4879,0)</f>
        <v>0</v>
      </c>
      <c r="BG4879" s="207">
        <f>IF(N4879="zákl. přenesená",J4879,0)</f>
        <v>0</v>
      </c>
      <c r="BH4879" s="207">
        <f>IF(N4879="sníž. přenesená",J4879,0)</f>
        <v>0</v>
      </c>
      <c r="BI4879" s="207">
        <f>IF(N4879="nulová",J4879,0)</f>
        <v>0</v>
      </c>
      <c r="BJ4879" s="19" t="s">
        <v>89</v>
      </c>
      <c r="BK4879" s="207">
        <f>ROUND(I4879*H4879,2)</f>
        <v>0</v>
      </c>
      <c r="BL4879" s="19" t="s">
        <v>442</v>
      </c>
      <c r="BM4879" s="206" t="s">
        <v>2409</v>
      </c>
    </row>
    <row r="4880" spans="1:65" s="2" customFormat="1" ht="45">
      <c r="A4880" s="37"/>
      <c r="B4880" s="38"/>
      <c r="C4880" s="39"/>
      <c r="D4880" s="208" t="s">
        <v>270</v>
      </c>
      <c r="E4880" s="39"/>
      <c r="F4880" s="209" t="s">
        <v>2410</v>
      </c>
      <c r="G4880" s="39"/>
      <c r="H4880" s="39"/>
      <c r="I4880" s="118"/>
      <c r="J4880" s="39"/>
      <c r="K4880" s="39"/>
      <c r="L4880" s="42"/>
      <c r="M4880" s="210"/>
      <c r="N4880" s="211"/>
      <c r="O4880" s="67"/>
      <c r="P4880" s="67"/>
      <c r="Q4880" s="67"/>
      <c r="R4880" s="67"/>
      <c r="S4880" s="67"/>
      <c r="T4880" s="68"/>
      <c r="U4880" s="37"/>
      <c r="V4880" s="37"/>
      <c r="W4880" s="37"/>
      <c r="X4880" s="37"/>
      <c r="Y4880" s="37"/>
      <c r="Z4880" s="37"/>
      <c r="AA4880" s="37"/>
      <c r="AB4880" s="37"/>
      <c r="AC4880" s="37"/>
      <c r="AD4880" s="37"/>
      <c r="AE4880" s="37"/>
      <c r="AT4880" s="19" t="s">
        <v>270</v>
      </c>
      <c r="AU4880" s="19" t="s">
        <v>91</v>
      </c>
    </row>
    <row r="4881" spans="1:51" s="2" customFormat="1" ht="18">
      <c r="A4881" s="37"/>
      <c r="B4881" s="38"/>
      <c r="C4881" s="39"/>
      <c r="D4881" s="208" t="s">
        <v>421</v>
      </c>
      <c r="E4881" s="39"/>
      <c r="F4881" s="209" t="s">
        <v>2411</v>
      </c>
      <c r="G4881" s="39"/>
      <c r="H4881" s="39"/>
      <c r="I4881" s="118"/>
      <c r="J4881" s="39"/>
      <c r="K4881" s="39"/>
      <c r="L4881" s="42"/>
      <c r="M4881" s="210"/>
      <c r="N4881" s="211"/>
      <c r="O4881" s="67"/>
      <c r="P4881" s="67"/>
      <c r="Q4881" s="67"/>
      <c r="R4881" s="67"/>
      <c r="S4881" s="67"/>
      <c r="T4881" s="68"/>
      <c r="U4881" s="37"/>
      <c r="V4881" s="37"/>
      <c r="W4881" s="37"/>
      <c r="X4881" s="37"/>
      <c r="Y4881" s="37"/>
      <c r="Z4881" s="37"/>
      <c r="AA4881" s="37"/>
      <c r="AB4881" s="37"/>
      <c r="AC4881" s="37"/>
      <c r="AD4881" s="37"/>
      <c r="AE4881" s="37"/>
      <c r="AT4881" s="19" t="s">
        <v>421</v>
      </c>
      <c r="AU4881" s="19" t="s">
        <v>91</v>
      </c>
    </row>
    <row r="4882" spans="1:51" s="13" customFormat="1" ht="10">
      <c r="B4882" s="212"/>
      <c r="C4882" s="213"/>
      <c r="D4882" s="208" t="s">
        <v>272</v>
      </c>
      <c r="E4882" s="214" t="s">
        <v>44</v>
      </c>
      <c r="F4882" s="215" t="s">
        <v>2412</v>
      </c>
      <c r="G4882" s="213"/>
      <c r="H4882" s="214" t="s">
        <v>44</v>
      </c>
      <c r="I4882" s="216"/>
      <c r="J4882" s="213"/>
      <c r="K4882" s="213"/>
      <c r="L4882" s="217"/>
      <c r="M4882" s="218"/>
      <c r="N4882" s="219"/>
      <c r="O4882" s="219"/>
      <c r="P4882" s="219"/>
      <c r="Q4882" s="219"/>
      <c r="R4882" s="219"/>
      <c r="S4882" s="219"/>
      <c r="T4882" s="220"/>
      <c r="AT4882" s="221" t="s">
        <v>272</v>
      </c>
      <c r="AU4882" s="221" t="s">
        <v>91</v>
      </c>
      <c r="AV4882" s="13" t="s">
        <v>89</v>
      </c>
      <c r="AW4882" s="13" t="s">
        <v>38</v>
      </c>
      <c r="AX4882" s="13" t="s">
        <v>82</v>
      </c>
      <c r="AY4882" s="221" t="s">
        <v>262</v>
      </c>
    </row>
    <row r="4883" spans="1:51" s="13" customFormat="1" ht="40">
      <c r="B4883" s="212"/>
      <c r="C4883" s="213"/>
      <c r="D4883" s="208" t="s">
        <v>272</v>
      </c>
      <c r="E4883" s="214" t="s">
        <v>44</v>
      </c>
      <c r="F4883" s="215" t="s">
        <v>2413</v>
      </c>
      <c r="G4883" s="213"/>
      <c r="H4883" s="214" t="s">
        <v>44</v>
      </c>
      <c r="I4883" s="216"/>
      <c r="J4883" s="213"/>
      <c r="K4883" s="213"/>
      <c r="L4883" s="217"/>
      <c r="M4883" s="218"/>
      <c r="N4883" s="219"/>
      <c r="O4883" s="219"/>
      <c r="P4883" s="219"/>
      <c r="Q4883" s="219"/>
      <c r="R4883" s="219"/>
      <c r="S4883" s="219"/>
      <c r="T4883" s="220"/>
      <c r="AT4883" s="221" t="s">
        <v>272</v>
      </c>
      <c r="AU4883" s="221" t="s">
        <v>91</v>
      </c>
      <c r="AV4883" s="13" t="s">
        <v>89</v>
      </c>
      <c r="AW4883" s="13" t="s">
        <v>38</v>
      </c>
      <c r="AX4883" s="13" t="s">
        <v>82</v>
      </c>
      <c r="AY4883" s="221" t="s">
        <v>262</v>
      </c>
    </row>
    <row r="4884" spans="1:51" s="13" customFormat="1" ht="20">
      <c r="B4884" s="212"/>
      <c r="C4884" s="213"/>
      <c r="D4884" s="208" t="s">
        <v>272</v>
      </c>
      <c r="E4884" s="214" t="s">
        <v>44</v>
      </c>
      <c r="F4884" s="215" t="s">
        <v>2414</v>
      </c>
      <c r="G4884" s="213"/>
      <c r="H4884" s="214" t="s">
        <v>44</v>
      </c>
      <c r="I4884" s="216"/>
      <c r="J4884" s="213"/>
      <c r="K4884" s="213"/>
      <c r="L4884" s="217"/>
      <c r="M4884" s="218"/>
      <c r="N4884" s="219"/>
      <c r="O4884" s="219"/>
      <c r="P4884" s="219"/>
      <c r="Q4884" s="219"/>
      <c r="R4884" s="219"/>
      <c r="S4884" s="219"/>
      <c r="T4884" s="220"/>
      <c r="AT4884" s="221" t="s">
        <v>272</v>
      </c>
      <c r="AU4884" s="221" t="s">
        <v>91</v>
      </c>
      <c r="AV4884" s="13" t="s">
        <v>89</v>
      </c>
      <c r="AW4884" s="13" t="s">
        <v>38</v>
      </c>
      <c r="AX4884" s="13" t="s">
        <v>82</v>
      </c>
      <c r="AY4884" s="221" t="s">
        <v>262</v>
      </c>
    </row>
    <row r="4885" spans="1:51" s="13" customFormat="1" ht="10">
      <c r="B4885" s="212"/>
      <c r="C4885" s="213"/>
      <c r="D4885" s="208" t="s">
        <v>272</v>
      </c>
      <c r="E4885" s="214" t="s">
        <v>44</v>
      </c>
      <c r="F4885" s="215" t="s">
        <v>1591</v>
      </c>
      <c r="G4885" s="213"/>
      <c r="H4885" s="214" t="s">
        <v>44</v>
      </c>
      <c r="I4885" s="216"/>
      <c r="J4885" s="213"/>
      <c r="K4885" s="213"/>
      <c r="L4885" s="217"/>
      <c r="M4885" s="218"/>
      <c r="N4885" s="219"/>
      <c r="O4885" s="219"/>
      <c r="P4885" s="219"/>
      <c r="Q4885" s="219"/>
      <c r="R4885" s="219"/>
      <c r="S4885" s="219"/>
      <c r="T4885" s="220"/>
      <c r="AT4885" s="221" t="s">
        <v>272</v>
      </c>
      <c r="AU4885" s="221" t="s">
        <v>91</v>
      </c>
      <c r="AV4885" s="13" t="s">
        <v>89</v>
      </c>
      <c r="AW4885" s="13" t="s">
        <v>38</v>
      </c>
      <c r="AX4885" s="13" t="s">
        <v>82</v>
      </c>
      <c r="AY4885" s="221" t="s">
        <v>262</v>
      </c>
    </row>
    <row r="4886" spans="1:51" s="13" customFormat="1" ht="20">
      <c r="B4886" s="212"/>
      <c r="C4886" s="213"/>
      <c r="D4886" s="208" t="s">
        <v>272</v>
      </c>
      <c r="E4886" s="214" t="s">
        <v>44</v>
      </c>
      <c r="F4886" s="215" t="s">
        <v>2415</v>
      </c>
      <c r="G4886" s="213"/>
      <c r="H4886" s="214" t="s">
        <v>44</v>
      </c>
      <c r="I4886" s="216"/>
      <c r="J4886" s="213"/>
      <c r="K4886" s="213"/>
      <c r="L4886" s="217"/>
      <c r="M4886" s="218"/>
      <c r="N4886" s="219"/>
      <c r="O4886" s="219"/>
      <c r="P4886" s="219"/>
      <c r="Q4886" s="219"/>
      <c r="R4886" s="219"/>
      <c r="S4886" s="219"/>
      <c r="T4886" s="220"/>
      <c r="AT4886" s="221" t="s">
        <v>272</v>
      </c>
      <c r="AU4886" s="221" t="s">
        <v>91</v>
      </c>
      <c r="AV4886" s="13" t="s">
        <v>89</v>
      </c>
      <c r="AW4886" s="13" t="s">
        <v>38</v>
      </c>
      <c r="AX4886" s="13" t="s">
        <v>82</v>
      </c>
      <c r="AY4886" s="221" t="s">
        <v>262</v>
      </c>
    </row>
    <row r="4887" spans="1:51" s="13" customFormat="1" ht="10">
      <c r="B4887" s="212"/>
      <c r="C4887" s="213"/>
      <c r="D4887" s="208" t="s">
        <v>272</v>
      </c>
      <c r="E4887" s="214" t="s">
        <v>44</v>
      </c>
      <c r="F4887" s="215" t="s">
        <v>2416</v>
      </c>
      <c r="G4887" s="213"/>
      <c r="H4887" s="214" t="s">
        <v>44</v>
      </c>
      <c r="I4887" s="216"/>
      <c r="J4887" s="213"/>
      <c r="K4887" s="213"/>
      <c r="L4887" s="217"/>
      <c r="M4887" s="218"/>
      <c r="N4887" s="219"/>
      <c r="O4887" s="219"/>
      <c r="P4887" s="219"/>
      <c r="Q4887" s="219"/>
      <c r="R4887" s="219"/>
      <c r="S4887" s="219"/>
      <c r="T4887" s="220"/>
      <c r="AT4887" s="221" t="s">
        <v>272</v>
      </c>
      <c r="AU4887" s="221" t="s">
        <v>91</v>
      </c>
      <c r="AV4887" s="13" t="s">
        <v>89</v>
      </c>
      <c r="AW4887" s="13" t="s">
        <v>38</v>
      </c>
      <c r="AX4887" s="13" t="s">
        <v>82</v>
      </c>
      <c r="AY4887" s="221" t="s">
        <v>262</v>
      </c>
    </row>
    <row r="4888" spans="1:51" s="15" customFormat="1" ht="10">
      <c r="B4888" s="233"/>
      <c r="C4888" s="234"/>
      <c r="D4888" s="208" t="s">
        <v>272</v>
      </c>
      <c r="E4888" s="235" t="s">
        <v>44</v>
      </c>
      <c r="F4888" s="236" t="s">
        <v>2417</v>
      </c>
      <c r="G4888" s="234"/>
      <c r="H4888" s="237">
        <v>1.9</v>
      </c>
      <c r="I4888" s="238"/>
      <c r="J4888" s="234"/>
      <c r="K4888" s="234"/>
      <c r="L4888" s="239"/>
      <c r="M4888" s="240"/>
      <c r="N4888" s="241"/>
      <c r="O4888" s="241"/>
      <c r="P4888" s="241"/>
      <c r="Q4888" s="241"/>
      <c r="R4888" s="241"/>
      <c r="S4888" s="241"/>
      <c r="T4888" s="242"/>
      <c r="AT4888" s="243" t="s">
        <v>272</v>
      </c>
      <c r="AU4888" s="243" t="s">
        <v>91</v>
      </c>
      <c r="AV4888" s="15" t="s">
        <v>91</v>
      </c>
      <c r="AW4888" s="15" t="s">
        <v>38</v>
      </c>
      <c r="AX4888" s="15" t="s">
        <v>82</v>
      </c>
      <c r="AY4888" s="243" t="s">
        <v>262</v>
      </c>
    </row>
    <row r="4889" spans="1:51" s="13" customFormat="1" ht="10">
      <c r="B4889" s="212"/>
      <c r="C4889" s="213"/>
      <c r="D4889" s="208" t="s">
        <v>272</v>
      </c>
      <c r="E4889" s="214" t="s">
        <v>44</v>
      </c>
      <c r="F4889" s="215" t="s">
        <v>2418</v>
      </c>
      <c r="G4889" s="213"/>
      <c r="H4889" s="214" t="s">
        <v>44</v>
      </c>
      <c r="I4889" s="216"/>
      <c r="J4889" s="213"/>
      <c r="K4889" s="213"/>
      <c r="L4889" s="217"/>
      <c r="M4889" s="218"/>
      <c r="N4889" s="219"/>
      <c r="O4889" s="219"/>
      <c r="P4889" s="219"/>
      <c r="Q4889" s="219"/>
      <c r="R4889" s="219"/>
      <c r="S4889" s="219"/>
      <c r="T4889" s="220"/>
      <c r="AT4889" s="221" t="s">
        <v>272</v>
      </c>
      <c r="AU4889" s="221" t="s">
        <v>91</v>
      </c>
      <c r="AV4889" s="13" t="s">
        <v>89</v>
      </c>
      <c r="AW4889" s="13" t="s">
        <v>38</v>
      </c>
      <c r="AX4889" s="13" t="s">
        <v>82</v>
      </c>
      <c r="AY4889" s="221" t="s">
        <v>262</v>
      </c>
    </row>
    <row r="4890" spans="1:51" s="13" customFormat="1" ht="50">
      <c r="B4890" s="212"/>
      <c r="C4890" s="213"/>
      <c r="D4890" s="208" t="s">
        <v>272</v>
      </c>
      <c r="E4890" s="214" t="s">
        <v>44</v>
      </c>
      <c r="F4890" s="215" t="s">
        <v>2419</v>
      </c>
      <c r="G4890" s="213"/>
      <c r="H4890" s="214" t="s">
        <v>44</v>
      </c>
      <c r="I4890" s="216"/>
      <c r="J4890" s="213"/>
      <c r="K4890" s="213"/>
      <c r="L4890" s="217"/>
      <c r="M4890" s="218"/>
      <c r="N4890" s="219"/>
      <c r="O4890" s="219"/>
      <c r="P4890" s="219"/>
      <c r="Q4890" s="219"/>
      <c r="R4890" s="219"/>
      <c r="S4890" s="219"/>
      <c r="T4890" s="220"/>
      <c r="AT4890" s="221" t="s">
        <v>272</v>
      </c>
      <c r="AU4890" s="221" t="s">
        <v>91</v>
      </c>
      <c r="AV4890" s="13" t="s">
        <v>89</v>
      </c>
      <c r="AW4890" s="13" t="s">
        <v>38</v>
      </c>
      <c r="AX4890" s="13" t="s">
        <v>82</v>
      </c>
      <c r="AY4890" s="221" t="s">
        <v>262</v>
      </c>
    </row>
    <row r="4891" spans="1:51" s="13" customFormat="1" ht="20">
      <c r="B4891" s="212"/>
      <c r="C4891" s="213"/>
      <c r="D4891" s="208" t="s">
        <v>272</v>
      </c>
      <c r="E4891" s="214" t="s">
        <v>44</v>
      </c>
      <c r="F4891" s="215" t="s">
        <v>2420</v>
      </c>
      <c r="G4891" s="213"/>
      <c r="H4891" s="214" t="s">
        <v>44</v>
      </c>
      <c r="I4891" s="216"/>
      <c r="J4891" s="213"/>
      <c r="K4891" s="213"/>
      <c r="L4891" s="217"/>
      <c r="M4891" s="218"/>
      <c r="N4891" s="219"/>
      <c r="O4891" s="219"/>
      <c r="P4891" s="219"/>
      <c r="Q4891" s="219"/>
      <c r="R4891" s="219"/>
      <c r="S4891" s="219"/>
      <c r="T4891" s="220"/>
      <c r="AT4891" s="221" t="s">
        <v>272</v>
      </c>
      <c r="AU4891" s="221" t="s">
        <v>91</v>
      </c>
      <c r="AV4891" s="13" t="s">
        <v>89</v>
      </c>
      <c r="AW4891" s="13" t="s">
        <v>38</v>
      </c>
      <c r="AX4891" s="13" t="s">
        <v>82</v>
      </c>
      <c r="AY4891" s="221" t="s">
        <v>262</v>
      </c>
    </row>
    <row r="4892" spans="1:51" s="13" customFormat="1" ht="10">
      <c r="B4892" s="212"/>
      <c r="C4892" s="213"/>
      <c r="D4892" s="208" t="s">
        <v>272</v>
      </c>
      <c r="E4892" s="214" t="s">
        <v>44</v>
      </c>
      <c r="F4892" s="215" t="s">
        <v>1591</v>
      </c>
      <c r="G4892" s="213"/>
      <c r="H4892" s="214" t="s">
        <v>44</v>
      </c>
      <c r="I4892" s="216"/>
      <c r="J4892" s="213"/>
      <c r="K4892" s="213"/>
      <c r="L4892" s="217"/>
      <c r="M4892" s="218"/>
      <c r="N4892" s="219"/>
      <c r="O4892" s="219"/>
      <c r="P4892" s="219"/>
      <c r="Q4892" s="219"/>
      <c r="R4892" s="219"/>
      <c r="S4892" s="219"/>
      <c r="T4892" s="220"/>
      <c r="AT4892" s="221" t="s">
        <v>272</v>
      </c>
      <c r="AU4892" s="221" t="s">
        <v>91</v>
      </c>
      <c r="AV4892" s="13" t="s">
        <v>89</v>
      </c>
      <c r="AW4892" s="13" t="s">
        <v>38</v>
      </c>
      <c r="AX4892" s="13" t="s">
        <v>82</v>
      </c>
      <c r="AY4892" s="221" t="s">
        <v>262</v>
      </c>
    </row>
    <row r="4893" spans="1:51" s="13" customFormat="1" ht="20">
      <c r="B4893" s="212"/>
      <c r="C4893" s="213"/>
      <c r="D4893" s="208" t="s">
        <v>272</v>
      </c>
      <c r="E4893" s="214" t="s">
        <v>44</v>
      </c>
      <c r="F4893" s="215" t="s">
        <v>2415</v>
      </c>
      <c r="G4893" s="213"/>
      <c r="H4893" s="214" t="s">
        <v>44</v>
      </c>
      <c r="I4893" s="216"/>
      <c r="J4893" s="213"/>
      <c r="K4893" s="213"/>
      <c r="L4893" s="217"/>
      <c r="M4893" s="218"/>
      <c r="N4893" s="219"/>
      <c r="O4893" s="219"/>
      <c r="P4893" s="219"/>
      <c r="Q4893" s="219"/>
      <c r="R4893" s="219"/>
      <c r="S4893" s="219"/>
      <c r="T4893" s="220"/>
      <c r="AT4893" s="221" t="s">
        <v>272</v>
      </c>
      <c r="AU4893" s="221" t="s">
        <v>91</v>
      </c>
      <c r="AV4893" s="13" t="s">
        <v>89</v>
      </c>
      <c r="AW4893" s="13" t="s">
        <v>38</v>
      </c>
      <c r="AX4893" s="13" t="s">
        <v>82</v>
      </c>
      <c r="AY4893" s="221" t="s">
        <v>262</v>
      </c>
    </row>
    <row r="4894" spans="1:51" s="13" customFormat="1" ht="10">
      <c r="B4894" s="212"/>
      <c r="C4894" s="213"/>
      <c r="D4894" s="208" t="s">
        <v>272</v>
      </c>
      <c r="E4894" s="214" t="s">
        <v>44</v>
      </c>
      <c r="F4894" s="215" t="s">
        <v>2416</v>
      </c>
      <c r="G4894" s="213"/>
      <c r="H4894" s="214" t="s">
        <v>44</v>
      </c>
      <c r="I4894" s="216"/>
      <c r="J4894" s="213"/>
      <c r="K4894" s="213"/>
      <c r="L4894" s="217"/>
      <c r="M4894" s="218"/>
      <c r="N4894" s="219"/>
      <c r="O4894" s="219"/>
      <c r="P4894" s="219"/>
      <c r="Q4894" s="219"/>
      <c r="R4894" s="219"/>
      <c r="S4894" s="219"/>
      <c r="T4894" s="220"/>
      <c r="AT4894" s="221" t="s">
        <v>272</v>
      </c>
      <c r="AU4894" s="221" t="s">
        <v>91</v>
      </c>
      <c r="AV4894" s="13" t="s">
        <v>89</v>
      </c>
      <c r="AW4894" s="13" t="s">
        <v>38</v>
      </c>
      <c r="AX4894" s="13" t="s">
        <v>82</v>
      </c>
      <c r="AY4894" s="221" t="s">
        <v>262</v>
      </c>
    </row>
    <row r="4895" spans="1:51" s="15" customFormat="1" ht="10">
      <c r="B4895" s="233"/>
      <c r="C4895" s="234"/>
      <c r="D4895" s="208" t="s">
        <v>272</v>
      </c>
      <c r="E4895" s="235" t="s">
        <v>44</v>
      </c>
      <c r="F4895" s="236" t="s">
        <v>2421</v>
      </c>
      <c r="G4895" s="234"/>
      <c r="H4895" s="237">
        <v>4.75</v>
      </c>
      <c r="I4895" s="238"/>
      <c r="J4895" s="234"/>
      <c r="K4895" s="234"/>
      <c r="L4895" s="239"/>
      <c r="M4895" s="240"/>
      <c r="N4895" s="241"/>
      <c r="O4895" s="241"/>
      <c r="P4895" s="241"/>
      <c r="Q4895" s="241"/>
      <c r="R4895" s="241"/>
      <c r="S4895" s="241"/>
      <c r="T4895" s="242"/>
      <c r="AT4895" s="243" t="s">
        <v>272</v>
      </c>
      <c r="AU4895" s="243" t="s">
        <v>91</v>
      </c>
      <c r="AV4895" s="15" t="s">
        <v>91</v>
      </c>
      <c r="AW4895" s="15" t="s">
        <v>38</v>
      </c>
      <c r="AX4895" s="15" t="s">
        <v>82</v>
      </c>
      <c r="AY4895" s="243" t="s">
        <v>262</v>
      </c>
    </row>
    <row r="4896" spans="1:51" s="13" customFormat="1" ht="10">
      <c r="B4896" s="212"/>
      <c r="C4896" s="213"/>
      <c r="D4896" s="208" t="s">
        <v>272</v>
      </c>
      <c r="E4896" s="214" t="s">
        <v>44</v>
      </c>
      <c r="F4896" s="215" t="s">
        <v>2422</v>
      </c>
      <c r="G4896" s="213"/>
      <c r="H4896" s="214" t="s">
        <v>44</v>
      </c>
      <c r="I4896" s="216"/>
      <c r="J4896" s="213"/>
      <c r="K4896" s="213"/>
      <c r="L4896" s="217"/>
      <c r="M4896" s="218"/>
      <c r="N4896" s="219"/>
      <c r="O4896" s="219"/>
      <c r="P4896" s="219"/>
      <c r="Q4896" s="219"/>
      <c r="R4896" s="219"/>
      <c r="S4896" s="219"/>
      <c r="T4896" s="220"/>
      <c r="AT4896" s="221" t="s">
        <v>272</v>
      </c>
      <c r="AU4896" s="221" t="s">
        <v>91</v>
      </c>
      <c r="AV4896" s="13" t="s">
        <v>89</v>
      </c>
      <c r="AW4896" s="13" t="s">
        <v>38</v>
      </c>
      <c r="AX4896" s="13" t="s">
        <v>82</v>
      </c>
      <c r="AY4896" s="221" t="s">
        <v>262</v>
      </c>
    </row>
    <row r="4897" spans="1:65" s="13" customFormat="1" ht="50">
      <c r="B4897" s="212"/>
      <c r="C4897" s="213"/>
      <c r="D4897" s="208" t="s">
        <v>272</v>
      </c>
      <c r="E4897" s="214" t="s">
        <v>44</v>
      </c>
      <c r="F4897" s="215" t="s">
        <v>2423</v>
      </c>
      <c r="G4897" s="213"/>
      <c r="H4897" s="214" t="s">
        <v>44</v>
      </c>
      <c r="I4897" s="216"/>
      <c r="J4897" s="213"/>
      <c r="K4897" s="213"/>
      <c r="L4897" s="217"/>
      <c r="M4897" s="218"/>
      <c r="N4897" s="219"/>
      <c r="O4897" s="219"/>
      <c r="P4897" s="219"/>
      <c r="Q4897" s="219"/>
      <c r="R4897" s="219"/>
      <c r="S4897" s="219"/>
      <c r="T4897" s="220"/>
      <c r="AT4897" s="221" t="s">
        <v>272</v>
      </c>
      <c r="AU4897" s="221" t="s">
        <v>91</v>
      </c>
      <c r="AV4897" s="13" t="s">
        <v>89</v>
      </c>
      <c r="AW4897" s="13" t="s">
        <v>38</v>
      </c>
      <c r="AX4897" s="13" t="s">
        <v>82</v>
      </c>
      <c r="AY4897" s="221" t="s">
        <v>262</v>
      </c>
    </row>
    <row r="4898" spans="1:65" s="13" customFormat="1" ht="20">
      <c r="B4898" s="212"/>
      <c r="C4898" s="213"/>
      <c r="D4898" s="208" t="s">
        <v>272</v>
      </c>
      <c r="E4898" s="214" t="s">
        <v>44</v>
      </c>
      <c r="F4898" s="215" t="s">
        <v>2424</v>
      </c>
      <c r="G4898" s="213"/>
      <c r="H4898" s="214" t="s">
        <v>44</v>
      </c>
      <c r="I4898" s="216"/>
      <c r="J4898" s="213"/>
      <c r="K4898" s="213"/>
      <c r="L4898" s="217"/>
      <c r="M4898" s="218"/>
      <c r="N4898" s="219"/>
      <c r="O4898" s="219"/>
      <c r="P4898" s="219"/>
      <c r="Q4898" s="219"/>
      <c r="R4898" s="219"/>
      <c r="S4898" s="219"/>
      <c r="T4898" s="220"/>
      <c r="AT4898" s="221" t="s">
        <v>272</v>
      </c>
      <c r="AU4898" s="221" t="s">
        <v>91</v>
      </c>
      <c r="AV4898" s="13" t="s">
        <v>89</v>
      </c>
      <c r="AW4898" s="13" t="s">
        <v>38</v>
      </c>
      <c r="AX4898" s="13" t="s">
        <v>82</v>
      </c>
      <c r="AY4898" s="221" t="s">
        <v>262</v>
      </c>
    </row>
    <row r="4899" spans="1:65" s="13" customFormat="1" ht="10">
      <c r="B4899" s="212"/>
      <c r="C4899" s="213"/>
      <c r="D4899" s="208" t="s">
        <v>272</v>
      </c>
      <c r="E4899" s="214" t="s">
        <v>44</v>
      </c>
      <c r="F4899" s="215" t="s">
        <v>2425</v>
      </c>
      <c r="G4899" s="213"/>
      <c r="H4899" s="214" t="s">
        <v>44</v>
      </c>
      <c r="I4899" s="216"/>
      <c r="J4899" s="213"/>
      <c r="K4899" s="213"/>
      <c r="L4899" s="217"/>
      <c r="M4899" s="218"/>
      <c r="N4899" s="219"/>
      <c r="O4899" s="219"/>
      <c r="P4899" s="219"/>
      <c r="Q4899" s="219"/>
      <c r="R4899" s="219"/>
      <c r="S4899" s="219"/>
      <c r="T4899" s="220"/>
      <c r="AT4899" s="221" t="s">
        <v>272</v>
      </c>
      <c r="AU4899" s="221" t="s">
        <v>91</v>
      </c>
      <c r="AV4899" s="13" t="s">
        <v>89</v>
      </c>
      <c r="AW4899" s="13" t="s">
        <v>38</v>
      </c>
      <c r="AX4899" s="13" t="s">
        <v>82</v>
      </c>
      <c r="AY4899" s="221" t="s">
        <v>262</v>
      </c>
    </row>
    <row r="4900" spans="1:65" s="13" customFormat="1" ht="20">
      <c r="B4900" s="212"/>
      <c r="C4900" s="213"/>
      <c r="D4900" s="208" t="s">
        <v>272</v>
      </c>
      <c r="E4900" s="214" t="s">
        <v>44</v>
      </c>
      <c r="F4900" s="215" t="s">
        <v>2415</v>
      </c>
      <c r="G4900" s="213"/>
      <c r="H4900" s="214" t="s">
        <v>44</v>
      </c>
      <c r="I4900" s="216"/>
      <c r="J4900" s="213"/>
      <c r="K4900" s="213"/>
      <c r="L4900" s="217"/>
      <c r="M4900" s="218"/>
      <c r="N4900" s="219"/>
      <c r="O4900" s="219"/>
      <c r="P4900" s="219"/>
      <c r="Q4900" s="219"/>
      <c r="R4900" s="219"/>
      <c r="S4900" s="219"/>
      <c r="T4900" s="220"/>
      <c r="AT4900" s="221" t="s">
        <v>272</v>
      </c>
      <c r="AU4900" s="221" t="s">
        <v>91</v>
      </c>
      <c r="AV4900" s="13" t="s">
        <v>89</v>
      </c>
      <c r="AW4900" s="13" t="s">
        <v>38</v>
      </c>
      <c r="AX4900" s="13" t="s">
        <v>82</v>
      </c>
      <c r="AY4900" s="221" t="s">
        <v>262</v>
      </c>
    </row>
    <row r="4901" spans="1:65" s="13" customFormat="1" ht="10">
      <c r="B4901" s="212"/>
      <c r="C4901" s="213"/>
      <c r="D4901" s="208" t="s">
        <v>272</v>
      </c>
      <c r="E4901" s="214" t="s">
        <v>44</v>
      </c>
      <c r="F4901" s="215" t="s">
        <v>2426</v>
      </c>
      <c r="G4901" s="213"/>
      <c r="H4901" s="214" t="s">
        <v>44</v>
      </c>
      <c r="I4901" s="216"/>
      <c r="J4901" s="213"/>
      <c r="K4901" s="213"/>
      <c r="L4901" s="217"/>
      <c r="M4901" s="218"/>
      <c r="N4901" s="219"/>
      <c r="O4901" s="219"/>
      <c r="P4901" s="219"/>
      <c r="Q4901" s="219"/>
      <c r="R4901" s="219"/>
      <c r="S4901" s="219"/>
      <c r="T4901" s="220"/>
      <c r="AT4901" s="221" t="s">
        <v>272</v>
      </c>
      <c r="AU4901" s="221" t="s">
        <v>91</v>
      </c>
      <c r="AV4901" s="13" t="s">
        <v>89</v>
      </c>
      <c r="AW4901" s="13" t="s">
        <v>38</v>
      </c>
      <c r="AX4901" s="13" t="s">
        <v>82</v>
      </c>
      <c r="AY4901" s="221" t="s">
        <v>262</v>
      </c>
    </row>
    <row r="4902" spans="1:65" s="15" customFormat="1" ht="10">
      <c r="B4902" s="233"/>
      <c r="C4902" s="234"/>
      <c r="D4902" s="208" t="s">
        <v>272</v>
      </c>
      <c r="E4902" s="235" t="s">
        <v>44</v>
      </c>
      <c r="F4902" s="236" t="s">
        <v>2427</v>
      </c>
      <c r="G4902" s="234"/>
      <c r="H4902" s="237">
        <v>57.12</v>
      </c>
      <c r="I4902" s="238"/>
      <c r="J4902" s="234"/>
      <c r="K4902" s="234"/>
      <c r="L4902" s="239"/>
      <c r="M4902" s="240"/>
      <c r="N4902" s="241"/>
      <c r="O4902" s="241"/>
      <c r="P4902" s="241"/>
      <c r="Q4902" s="241"/>
      <c r="R4902" s="241"/>
      <c r="S4902" s="241"/>
      <c r="T4902" s="242"/>
      <c r="AT4902" s="243" t="s">
        <v>272</v>
      </c>
      <c r="AU4902" s="243" t="s">
        <v>91</v>
      </c>
      <c r="AV4902" s="15" t="s">
        <v>91</v>
      </c>
      <c r="AW4902" s="15" t="s">
        <v>38</v>
      </c>
      <c r="AX4902" s="15" t="s">
        <v>82</v>
      </c>
      <c r="AY4902" s="243" t="s">
        <v>262</v>
      </c>
    </row>
    <row r="4903" spans="1:65" s="16" customFormat="1" ht="10">
      <c r="B4903" s="244"/>
      <c r="C4903" s="245"/>
      <c r="D4903" s="208" t="s">
        <v>272</v>
      </c>
      <c r="E4903" s="246" t="s">
        <v>44</v>
      </c>
      <c r="F4903" s="247" t="s">
        <v>291</v>
      </c>
      <c r="G4903" s="245"/>
      <c r="H4903" s="248">
        <v>63.769999999999996</v>
      </c>
      <c r="I4903" s="249"/>
      <c r="J4903" s="245"/>
      <c r="K4903" s="245"/>
      <c r="L4903" s="250"/>
      <c r="M4903" s="251"/>
      <c r="N4903" s="252"/>
      <c r="O4903" s="252"/>
      <c r="P4903" s="252"/>
      <c r="Q4903" s="252"/>
      <c r="R4903" s="252"/>
      <c r="S4903" s="252"/>
      <c r="T4903" s="253"/>
      <c r="AT4903" s="254" t="s">
        <v>272</v>
      </c>
      <c r="AU4903" s="254" t="s">
        <v>91</v>
      </c>
      <c r="AV4903" s="16" t="s">
        <v>104</v>
      </c>
      <c r="AW4903" s="16" t="s">
        <v>38</v>
      </c>
      <c r="AX4903" s="16" t="s">
        <v>89</v>
      </c>
      <c r="AY4903" s="254" t="s">
        <v>262</v>
      </c>
    </row>
    <row r="4904" spans="1:65" s="2" customFormat="1" ht="21.75" customHeight="1">
      <c r="A4904" s="37"/>
      <c r="B4904" s="38"/>
      <c r="C4904" s="195" t="s">
        <v>2428</v>
      </c>
      <c r="D4904" s="195" t="s">
        <v>264</v>
      </c>
      <c r="E4904" s="196" t="s">
        <v>2429</v>
      </c>
      <c r="F4904" s="197" t="s">
        <v>2430</v>
      </c>
      <c r="G4904" s="198" t="s">
        <v>518</v>
      </c>
      <c r="H4904" s="199">
        <v>19</v>
      </c>
      <c r="I4904" s="200"/>
      <c r="J4904" s="201">
        <f>ROUND(I4904*H4904,2)</f>
        <v>0</v>
      </c>
      <c r="K4904" s="197" t="s">
        <v>268</v>
      </c>
      <c r="L4904" s="42"/>
      <c r="M4904" s="202" t="s">
        <v>44</v>
      </c>
      <c r="N4904" s="203" t="s">
        <v>53</v>
      </c>
      <c r="O4904" s="67"/>
      <c r="P4904" s="204">
        <f>O4904*H4904</f>
        <v>0</v>
      </c>
      <c r="Q4904" s="204">
        <v>2.5729999999999999E-2</v>
      </c>
      <c r="R4904" s="204">
        <f>Q4904*H4904</f>
        <v>0.48886999999999997</v>
      </c>
      <c r="S4904" s="204">
        <v>0</v>
      </c>
      <c r="T4904" s="205">
        <f>S4904*H4904</f>
        <v>0</v>
      </c>
      <c r="U4904" s="37"/>
      <c r="V4904" s="37"/>
      <c r="W4904" s="37"/>
      <c r="X4904" s="37"/>
      <c r="Y4904" s="37"/>
      <c r="Z4904" s="37"/>
      <c r="AA4904" s="37"/>
      <c r="AB4904" s="37"/>
      <c r="AC4904" s="37"/>
      <c r="AD4904" s="37"/>
      <c r="AE4904" s="37"/>
      <c r="AR4904" s="206" t="s">
        <v>442</v>
      </c>
      <c r="AT4904" s="206" t="s">
        <v>264</v>
      </c>
      <c r="AU4904" s="206" t="s">
        <v>91</v>
      </c>
      <c r="AY4904" s="19" t="s">
        <v>262</v>
      </c>
      <c r="BE4904" s="207">
        <f>IF(N4904="základní",J4904,0)</f>
        <v>0</v>
      </c>
      <c r="BF4904" s="207">
        <f>IF(N4904="snížená",J4904,0)</f>
        <v>0</v>
      </c>
      <c r="BG4904" s="207">
        <f>IF(N4904="zákl. přenesená",J4904,0)</f>
        <v>0</v>
      </c>
      <c r="BH4904" s="207">
        <f>IF(N4904="sníž. přenesená",J4904,0)</f>
        <v>0</v>
      </c>
      <c r="BI4904" s="207">
        <f>IF(N4904="nulová",J4904,0)</f>
        <v>0</v>
      </c>
      <c r="BJ4904" s="19" t="s">
        <v>89</v>
      </c>
      <c r="BK4904" s="207">
        <f>ROUND(I4904*H4904,2)</f>
        <v>0</v>
      </c>
      <c r="BL4904" s="19" t="s">
        <v>442</v>
      </c>
      <c r="BM4904" s="206" t="s">
        <v>2431</v>
      </c>
    </row>
    <row r="4905" spans="1:65" s="2" customFormat="1" ht="45">
      <c r="A4905" s="37"/>
      <c r="B4905" s="38"/>
      <c r="C4905" s="39"/>
      <c r="D4905" s="208" t="s">
        <v>270</v>
      </c>
      <c r="E4905" s="39"/>
      <c r="F4905" s="209" t="s">
        <v>2410</v>
      </c>
      <c r="G4905" s="39"/>
      <c r="H4905" s="39"/>
      <c r="I4905" s="118"/>
      <c r="J4905" s="39"/>
      <c r="K4905" s="39"/>
      <c r="L4905" s="42"/>
      <c r="M4905" s="210"/>
      <c r="N4905" s="211"/>
      <c r="O4905" s="67"/>
      <c r="P4905" s="67"/>
      <c r="Q4905" s="67"/>
      <c r="R4905" s="67"/>
      <c r="S4905" s="67"/>
      <c r="T4905" s="68"/>
      <c r="U4905" s="37"/>
      <c r="V4905" s="37"/>
      <c r="W4905" s="37"/>
      <c r="X4905" s="37"/>
      <c r="Y4905" s="37"/>
      <c r="Z4905" s="37"/>
      <c r="AA4905" s="37"/>
      <c r="AB4905" s="37"/>
      <c r="AC4905" s="37"/>
      <c r="AD4905" s="37"/>
      <c r="AE4905" s="37"/>
      <c r="AT4905" s="19" t="s">
        <v>270</v>
      </c>
      <c r="AU4905" s="19" t="s">
        <v>91</v>
      </c>
    </row>
    <row r="4906" spans="1:65" s="2" customFormat="1" ht="18">
      <c r="A4906" s="37"/>
      <c r="B4906" s="38"/>
      <c r="C4906" s="39"/>
      <c r="D4906" s="208" t="s">
        <v>421</v>
      </c>
      <c r="E4906" s="39"/>
      <c r="F4906" s="209" t="s">
        <v>2411</v>
      </c>
      <c r="G4906" s="39"/>
      <c r="H4906" s="39"/>
      <c r="I4906" s="118"/>
      <c r="J4906" s="39"/>
      <c r="K4906" s="39"/>
      <c r="L4906" s="42"/>
      <c r="M4906" s="210"/>
      <c r="N4906" s="211"/>
      <c r="O4906" s="67"/>
      <c r="P4906" s="67"/>
      <c r="Q4906" s="67"/>
      <c r="R4906" s="67"/>
      <c r="S4906" s="67"/>
      <c r="T4906" s="68"/>
      <c r="U4906" s="37"/>
      <c r="V4906" s="37"/>
      <c r="W4906" s="37"/>
      <c r="X4906" s="37"/>
      <c r="Y4906" s="37"/>
      <c r="Z4906" s="37"/>
      <c r="AA4906" s="37"/>
      <c r="AB4906" s="37"/>
      <c r="AC4906" s="37"/>
      <c r="AD4906" s="37"/>
      <c r="AE4906" s="37"/>
      <c r="AT4906" s="19" t="s">
        <v>421</v>
      </c>
      <c r="AU4906" s="19" t="s">
        <v>91</v>
      </c>
    </row>
    <row r="4907" spans="1:65" s="13" customFormat="1" ht="10">
      <c r="B4907" s="212"/>
      <c r="C4907" s="213"/>
      <c r="D4907" s="208" t="s">
        <v>272</v>
      </c>
      <c r="E4907" s="214" t="s">
        <v>44</v>
      </c>
      <c r="F4907" s="215" t="s">
        <v>2412</v>
      </c>
      <c r="G4907" s="213"/>
      <c r="H4907" s="214" t="s">
        <v>44</v>
      </c>
      <c r="I4907" s="216"/>
      <c r="J4907" s="213"/>
      <c r="K4907" s="213"/>
      <c r="L4907" s="217"/>
      <c r="M4907" s="218"/>
      <c r="N4907" s="219"/>
      <c r="O4907" s="219"/>
      <c r="P4907" s="219"/>
      <c r="Q4907" s="219"/>
      <c r="R4907" s="219"/>
      <c r="S4907" s="219"/>
      <c r="T4907" s="220"/>
      <c r="AT4907" s="221" t="s">
        <v>272</v>
      </c>
      <c r="AU4907" s="221" t="s">
        <v>91</v>
      </c>
      <c r="AV4907" s="13" t="s">
        <v>89</v>
      </c>
      <c r="AW4907" s="13" t="s">
        <v>38</v>
      </c>
      <c r="AX4907" s="13" t="s">
        <v>82</v>
      </c>
      <c r="AY4907" s="221" t="s">
        <v>262</v>
      </c>
    </row>
    <row r="4908" spans="1:65" s="13" customFormat="1" ht="40">
      <c r="B4908" s="212"/>
      <c r="C4908" s="213"/>
      <c r="D4908" s="208" t="s">
        <v>272</v>
      </c>
      <c r="E4908" s="214" t="s">
        <v>44</v>
      </c>
      <c r="F4908" s="215" t="s">
        <v>2413</v>
      </c>
      <c r="G4908" s="213"/>
      <c r="H4908" s="214" t="s">
        <v>44</v>
      </c>
      <c r="I4908" s="216"/>
      <c r="J4908" s="213"/>
      <c r="K4908" s="213"/>
      <c r="L4908" s="217"/>
      <c r="M4908" s="218"/>
      <c r="N4908" s="219"/>
      <c r="O4908" s="219"/>
      <c r="P4908" s="219"/>
      <c r="Q4908" s="219"/>
      <c r="R4908" s="219"/>
      <c r="S4908" s="219"/>
      <c r="T4908" s="220"/>
      <c r="AT4908" s="221" t="s">
        <v>272</v>
      </c>
      <c r="AU4908" s="221" t="s">
        <v>91</v>
      </c>
      <c r="AV4908" s="13" t="s">
        <v>89</v>
      </c>
      <c r="AW4908" s="13" t="s">
        <v>38</v>
      </c>
      <c r="AX4908" s="13" t="s">
        <v>82</v>
      </c>
      <c r="AY4908" s="221" t="s">
        <v>262</v>
      </c>
    </row>
    <row r="4909" spans="1:65" s="13" customFormat="1" ht="20">
      <c r="B4909" s="212"/>
      <c r="C4909" s="213"/>
      <c r="D4909" s="208" t="s">
        <v>272</v>
      </c>
      <c r="E4909" s="214" t="s">
        <v>44</v>
      </c>
      <c r="F4909" s="215" t="s">
        <v>2414</v>
      </c>
      <c r="G4909" s="213"/>
      <c r="H4909" s="214" t="s">
        <v>44</v>
      </c>
      <c r="I4909" s="216"/>
      <c r="J4909" s="213"/>
      <c r="K4909" s="213"/>
      <c r="L4909" s="217"/>
      <c r="M4909" s="218"/>
      <c r="N4909" s="219"/>
      <c r="O4909" s="219"/>
      <c r="P4909" s="219"/>
      <c r="Q4909" s="219"/>
      <c r="R4909" s="219"/>
      <c r="S4909" s="219"/>
      <c r="T4909" s="220"/>
      <c r="AT4909" s="221" t="s">
        <v>272</v>
      </c>
      <c r="AU4909" s="221" t="s">
        <v>91</v>
      </c>
      <c r="AV4909" s="13" t="s">
        <v>89</v>
      </c>
      <c r="AW4909" s="13" t="s">
        <v>38</v>
      </c>
      <c r="AX4909" s="13" t="s">
        <v>82</v>
      </c>
      <c r="AY4909" s="221" t="s">
        <v>262</v>
      </c>
    </row>
    <row r="4910" spans="1:65" s="13" customFormat="1" ht="10">
      <c r="B4910" s="212"/>
      <c r="C4910" s="213"/>
      <c r="D4910" s="208" t="s">
        <v>272</v>
      </c>
      <c r="E4910" s="214" t="s">
        <v>44</v>
      </c>
      <c r="F4910" s="215" t="s">
        <v>1591</v>
      </c>
      <c r="G4910" s="213"/>
      <c r="H4910" s="214" t="s">
        <v>44</v>
      </c>
      <c r="I4910" s="216"/>
      <c r="J4910" s="213"/>
      <c r="K4910" s="213"/>
      <c r="L4910" s="217"/>
      <c r="M4910" s="218"/>
      <c r="N4910" s="219"/>
      <c r="O4910" s="219"/>
      <c r="P4910" s="219"/>
      <c r="Q4910" s="219"/>
      <c r="R4910" s="219"/>
      <c r="S4910" s="219"/>
      <c r="T4910" s="220"/>
      <c r="AT4910" s="221" t="s">
        <v>272</v>
      </c>
      <c r="AU4910" s="221" t="s">
        <v>91</v>
      </c>
      <c r="AV4910" s="13" t="s">
        <v>89</v>
      </c>
      <c r="AW4910" s="13" t="s">
        <v>38</v>
      </c>
      <c r="AX4910" s="13" t="s">
        <v>82</v>
      </c>
      <c r="AY4910" s="221" t="s">
        <v>262</v>
      </c>
    </row>
    <row r="4911" spans="1:65" s="13" customFormat="1" ht="20">
      <c r="B4911" s="212"/>
      <c r="C4911" s="213"/>
      <c r="D4911" s="208" t="s">
        <v>272</v>
      </c>
      <c r="E4911" s="214" t="s">
        <v>44</v>
      </c>
      <c r="F4911" s="215" t="s">
        <v>2415</v>
      </c>
      <c r="G4911" s="213"/>
      <c r="H4911" s="214" t="s">
        <v>44</v>
      </c>
      <c r="I4911" s="216"/>
      <c r="J4911" s="213"/>
      <c r="K4911" s="213"/>
      <c r="L4911" s="217"/>
      <c r="M4911" s="218"/>
      <c r="N4911" s="219"/>
      <c r="O4911" s="219"/>
      <c r="P4911" s="219"/>
      <c r="Q4911" s="219"/>
      <c r="R4911" s="219"/>
      <c r="S4911" s="219"/>
      <c r="T4911" s="220"/>
      <c r="AT4911" s="221" t="s">
        <v>272</v>
      </c>
      <c r="AU4911" s="221" t="s">
        <v>91</v>
      </c>
      <c r="AV4911" s="13" t="s">
        <v>89</v>
      </c>
      <c r="AW4911" s="13" t="s">
        <v>38</v>
      </c>
      <c r="AX4911" s="13" t="s">
        <v>82</v>
      </c>
      <c r="AY4911" s="221" t="s">
        <v>262</v>
      </c>
    </row>
    <row r="4912" spans="1:65" s="13" customFormat="1" ht="10">
      <c r="B4912" s="212"/>
      <c r="C4912" s="213"/>
      <c r="D4912" s="208" t="s">
        <v>272</v>
      </c>
      <c r="E4912" s="214" t="s">
        <v>44</v>
      </c>
      <c r="F4912" s="215" t="s">
        <v>2416</v>
      </c>
      <c r="G4912" s="213"/>
      <c r="H4912" s="214" t="s">
        <v>44</v>
      </c>
      <c r="I4912" s="216"/>
      <c r="J4912" s="213"/>
      <c r="K4912" s="213"/>
      <c r="L4912" s="217"/>
      <c r="M4912" s="218"/>
      <c r="N4912" s="219"/>
      <c r="O4912" s="219"/>
      <c r="P4912" s="219"/>
      <c r="Q4912" s="219"/>
      <c r="R4912" s="219"/>
      <c r="S4912" s="219"/>
      <c r="T4912" s="220"/>
      <c r="AT4912" s="221" t="s">
        <v>272</v>
      </c>
      <c r="AU4912" s="221" t="s">
        <v>91</v>
      </c>
      <c r="AV4912" s="13" t="s">
        <v>89</v>
      </c>
      <c r="AW4912" s="13" t="s">
        <v>38</v>
      </c>
      <c r="AX4912" s="13" t="s">
        <v>82</v>
      </c>
      <c r="AY4912" s="221" t="s">
        <v>262</v>
      </c>
    </row>
    <row r="4913" spans="2:51" s="15" customFormat="1" ht="10">
      <c r="B4913" s="233"/>
      <c r="C4913" s="234"/>
      <c r="D4913" s="208" t="s">
        <v>272</v>
      </c>
      <c r="E4913" s="235" t="s">
        <v>44</v>
      </c>
      <c r="F4913" s="236" t="s">
        <v>89</v>
      </c>
      <c r="G4913" s="234"/>
      <c r="H4913" s="237">
        <v>1</v>
      </c>
      <c r="I4913" s="238"/>
      <c r="J4913" s="234"/>
      <c r="K4913" s="234"/>
      <c r="L4913" s="239"/>
      <c r="M4913" s="240"/>
      <c r="N4913" s="241"/>
      <c r="O4913" s="241"/>
      <c r="P4913" s="241"/>
      <c r="Q4913" s="241"/>
      <c r="R4913" s="241"/>
      <c r="S4913" s="241"/>
      <c r="T4913" s="242"/>
      <c r="AT4913" s="243" t="s">
        <v>272</v>
      </c>
      <c r="AU4913" s="243" t="s">
        <v>91</v>
      </c>
      <c r="AV4913" s="15" t="s">
        <v>91</v>
      </c>
      <c r="AW4913" s="15" t="s">
        <v>38</v>
      </c>
      <c r="AX4913" s="15" t="s">
        <v>82</v>
      </c>
      <c r="AY4913" s="243" t="s">
        <v>262</v>
      </c>
    </row>
    <row r="4914" spans="2:51" s="13" customFormat="1" ht="10">
      <c r="B4914" s="212"/>
      <c r="C4914" s="213"/>
      <c r="D4914" s="208" t="s">
        <v>272</v>
      </c>
      <c r="E4914" s="214" t="s">
        <v>44</v>
      </c>
      <c r="F4914" s="215" t="s">
        <v>2418</v>
      </c>
      <c r="G4914" s="213"/>
      <c r="H4914" s="214" t="s">
        <v>44</v>
      </c>
      <c r="I4914" s="216"/>
      <c r="J4914" s="213"/>
      <c r="K4914" s="213"/>
      <c r="L4914" s="217"/>
      <c r="M4914" s="218"/>
      <c r="N4914" s="219"/>
      <c r="O4914" s="219"/>
      <c r="P4914" s="219"/>
      <c r="Q4914" s="219"/>
      <c r="R4914" s="219"/>
      <c r="S4914" s="219"/>
      <c r="T4914" s="220"/>
      <c r="AT4914" s="221" t="s">
        <v>272</v>
      </c>
      <c r="AU4914" s="221" t="s">
        <v>91</v>
      </c>
      <c r="AV4914" s="13" t="s">
        <v>89</v>
      </c>
      <c r="AW4914" s="13" t="s">
        <v>38</v>
      </c>
      <c r="AX4914" s="13" t="s">
        <v>82</v>
      </c>
      <c r="AY4914" s="221" t="s">
        <v>262</v>
      </c>
    </row>
    <row r="4915" spans="2:51" s="13" customFormat="1" ht="50">
      <c r="B4915" s="212"/>
      <c r="C4915" s="213"/>
      <c r="D4915" s="208" t="s">
        <v>272</v>
      </c>
      <c r="E4915" s="214" t="s">
        <v>44</v>
      </c>
      <c r="F4915" s="215" t="s">
        <v>2419</v>
      </c>
      <c r="G4915" s="213"/>
      <c r="H4915" s="214" t="s">
        <v>44</v>
      </c>
      <c r="I4915" s="216"/>
      <c r="J4915" s="213"/>
      <c r="K4915" s="213"/>
      <c r="L4915" s="217"/>
      <c r="M4915" s="218"/>
      <c r="N4915" s="219"/>
      <c r="O4915" s="219"/>
      <c r="P4915" s="219"/>
      <c r="Q4915" s="219"/>
      <c r="R4915" s="219"/>
      <c r="S4915" s="219"/>
      <c r="T4915" s="220"/>
      <c r="AT4915" s="221" t="s">
        <v>272</v>
      </c>
      <c r="AU4915" s="221" t="s">
        <v>91</v>
      </c>
      <c r="AV4915" s="13" t="s">
        <v>89</v>
      </c>
      <c r="AW4915" s="13" t="s">
        <v>38</v>
      </c>
      <c r="AX4915" s="13" t="s">
        <v>82</v>
      </c>
      <c r="AY4915" s="221" t="s">
        <v>262</v>
      </c>
    </row>
    <row r="4916" spans="2:51" s="13" customFormat="1" ht="10">
      <c r="B4916" s="212"/>
      <c r="C4916" s="213"/>
      <c r="D4916" s="208" t="s">
        <v>272</v>
      </c>
      <c r="E4916" s="214" t="s">
        <v>44</v>
      </c>
      <c r="F4916" s="215" t="s">
        <v>2432</v>
      </c>
      <c r="G4916" s="213"/>
      <c r="H4916" s="214" t="s">
        <v>44</v>
      </c>
      <c r="I4916" s="216"/>
      <c r="J4916" s="213"/>
      <c r="K4916" s="213"/>
      <c r="L4916" s="217"/>
      <c r="M4916" s="218"/>
      <c r="N4916" s="219"/>
      <c r="O4916" s="219"/>
      <c r="P4916" s="219"/>
      <c r="Q4916" s="219"/>
      <c r="R4916" s="219"/>
      <c r="S4916" s="219"/>
      <c r="T4916" s="220"/>
      <c r="AT4916" s="221" t="s">
        <v>272</v>
      </c>
      <c r="AU4916" s="221" t="s">
        <v>91</v>
      </c>
      <c r="AV4916" s="13" t="s">
        <v>89</v>
      </c>
      <c r="AW4916" s="13" t="s">
        <v>38</v>
      </c>
      <c r="AX4916" s="13" t="s">
        <v>82</v>
      </c>
      <c r="AY4916" s="221" t="s">
        <v>262</v>
      </c>
    </row>
    <row r="4917" spans="2:51" s="13" customFormat="1" ht="10">
      <c r="B4917" s="212"/>
      <c r="C4917" s="213"/>
      <c r="D4917" s="208" t="s">
        <v>272</v>
      </c>
      <c r="E4917" s="214" t="s">
        <v>44</v>
      </c>
      <c r="F4917" s="215" t="s">
        <v>1591</v>
      </c>
      <c r="G4917" s="213"/>
      <c r="H4917" s="214" t="s">
        <v>44</v>
      </c>
      <c r="I4917" s="216"/>
      <c r="J4917" s="213"/>
      <c r="K4917" s="213"/>
      <c r="L4917" s="217"/>
      <c r="M4917" s="218"/>
      <c r="N4917" s="219"/>
      <c r="O4917" s="219"/>
      <c r="P4917" s="219"/>
      <c r="Q4917" s="219"/>
      <c r="R4917" s="219"/>
      <c r="S4917" s="219"/>
      <c r="T4917" s="220"/>
      <c r="AT4917" s="221" t="s">
        <v>272</v>
      </c>
      <c r="AU4917" s="221" t="s">
        <v>91</v>
      </c>
      <c r="AV4917" s="13" t="s">
        <v>89</v>
      </c>
      <c r="AW4917" s="13" t="s">
        <v>38</v>
      </c>
      <c r="AX4917" s="13" t="s">
        <v>82</v>
      </c>
      <c r="AY4917" s="221" t="s">
        <v>262</v>
      </c>
    </row>
    <row r="4918" spans="2:51" s="13" customFormat="1" ht="20">
      <c r="B4918" s="212"/>
      <c r="C4918" s="213"/>
      <c r="D4918" s="208" t="s">
        <v>272</v>
      </c>
      <c r="E4918" s="214" t="s">
        <v>44</v>
      </c>
      <c r="F4918" s="215" t="s">
        <v>2415</v>
      </c>
      <c r="G4918" s="213"/>
      <c r="H4918" s="214" t="s">
        <v>44</v>
      </c>
      <c r="I4918" s="216"/>
      <c r="J4918" s="213"/>
      <c r="K4918" s="213"/>
      <c r="L4918" s="217"/>
      <c r="M4918" s="218"/>
      <c r="N4918" s="219"/>
      <c r="O4918" s="219"/>
      <c r="P4918" s="219"/>
      <c r="Q4918" s="219"/>
      <c r="R4918" s="219"/>
      <c r="S4918" s="219"/>
      <c r="T4918" s="220"/>
      <c r="AT4918" s="221" t="s">
        <v>272</v>
      </c>
      <c r="AU4918" s="221" t="s">
        <v>91</v>
      </c>
      <c r="AV4918" s="13" t="s">
        <v>89</v>
      </c>
      <c r="AW4918" s="13" t="s">
        <v>38</v>
      </c>
      <c r="AX4918" s="13" t="s">
        <v>82</v>
      </c>
      <c r="AY4918" s="221" t="s">
        <v>262</v>
      </c>
    </row>
    <row r="4919" spans="2:51" s="13" customFormat="1" ht="10">
      <c r="B4919" s="212"/>
      <c r="C4919" s="213"/>
      <c r="D4919" s="208" t="s">
        <v>272</v>
      </c>
      <c r="E4919" s="214" t="s">
        <v>44</v>
      </c>
      <c r="F4919" s="215" t="s">
        <v>2416</v>
      </c>
      <c r="G4919" s="213"/>
      <c r="H4919" s="214" t="s">
        <v>44</v>
      </c>
      <c r="I4919" s="216"/>
      <c r="J4919" s="213"/>
      <c r="K4919" s="213"/>
      <c r="L4919" s="217"/>
      <c r="M4919" s="218"/>
      <c r="N4919" s="219"/>
      <c r="O4919" s="219"/>
      <c r="P4919" s="219"/>
      <c r="Q4919" s="219"/>
      <c r="R4919" s="219"/>
      <c r="S4919" s="219"/>
      <c r="T4919" s="220"/>
      <c r="AT4919" s="221" t="s">
        <v>272</v>
      </c>
      <c r="AU4919" s="221" t="s">
        <v>91</v>
      </c>
      <c r="AV4919" s="13" t="s">
        <v>89</v>
      </c>
      <c r="AW4919" s="13" t="s">
        <v>38</v>
      </c>
      <c r="AX4919" s="13" t="s">
        <v>82</v>
      </c>
      <c r="AY4919" s="221" t="s">
        <v>262</v>
      </c>
    </row>
    <row r="4920" spans="2:51" s="15" customFormat="1" ht="10">
      <c r="B4920" s="233"/>
      <c r="C4920" s="234"/>
      <c r="D4920" s="208" t="s">
        <v>272</v>
      </c>
      <c r="E4920" s="235" t="s">
        <v>44</v>
      </c>
      <c r="F4920" s="236" t="s">
        <v>91</v>
      </c>
      <c r="G4920" s="234"/>
      <c r="H4920" s="237">
        <v>2</v>
      </c>
      <c r="I4920" s="238"/>
      <c r="J4920" s="234"/>
      <c r="K4920" s="234"/>
      <c r="L4920" s="239"/>
      <c r="M4920" s="240"/>
      <c r="N4920" s="241"/>
      <c r="O4920" s="241"/>
      <c r="P4920" s="241"/>
      <c r="Q4920" s="241"/>
      <c r="R4920" s="241"/>
      <c r="S4920" s="241"/>
      <c r="T4920" s="242"/>
      <c r="AT4920" s="243" t="s">
        <v>272</v>
      </c>
      <c r="AU4920" s="243" t="s">
        <v>91</v>
      </c>
      <c r="AV4920" s="15" t="s">
        <v>91</v>
      </c>
      <c r="AW4920" s="15" t="s">
        <v>38</v>
      </c>
      <c r="AX4920" s="15" t="s">
        <v>82</v>
      </c>
      <c r="AY4920" s="243" t="s">
        <v>262</v>
      </c>
    </row>
    <row r="4921" spans="2:51" s="13" customFormat="1" ht="10">
      <c r="B4921" s="212"/>
      <c r="C4921" s="213"/>
      <c r="D4921" s="208" t="s">
        <v>272</v>
      </c>
      <c r="E4921" s="214" t="s">
        <v>44</v>
      </c>
      <c r="F4921" s="215" t="s">
        <v>2422</v>
      </c>
      <c r="G4921" s="213"/>
      <c r="H4921" s="214" t="s">
        <v>44</v>
      </c>
      <c r="I4921" s="216"/>
      <c r="J4921" s="213"/>
      <c r="K4921" s="213"/>
      <c r="L4921" s="217"/>
      <c r="M4921" s="218"/>
      <c r="N4921" s="219"/>
      <c r="O4921" s="219"/>
      <c r="P4921" s="219"/>
      <c r="Q4921" s="219"/>
      <c r="R4921" s="219"/>
      <c r="S4921" s="219"/>
      <c r="T4921" s="220"/>
      <c r="AT4921" s="221" t="s">
        <v>272</v>
      </c>
      <c r="AU4921" s="221" t="s">
        <v>91</v>
      </c>
      <c r="AV4921" s="13" t="s">
        <v>89</v>
      </c>
      <c r="AW4921" s="13" t="s">
        <v>38</v>
      </c>
      <c r="AX4921" s="13" t="s">
        <v>82</v>
      </c>
      <c r="AY4921" s="221" t="s">
        <v>262</v>
      </c>
    </row>
    <row r="4922" spans="2:51" s="13" customFormat="1" ht="50">
      <c r="B4922" s="212"/>
      <c r="C4922" s="213"/>
      <c r="D4922" s="208" t="s">
        <v>272</v>
      </c>
      <c r="E4922" s="214" t="s">
        <v>44</v>
      </c>
      <c r="F4922" s="215" t="s">
        <v>2423</v>
      </c>
      <c r="G4922" s="213"/>
      <c r="H4922" s="214" t="s">
        <v>44</v>
      </c>
      <c r="I4922" s="216"/>
      <c r="J4922" s="213"/>
      <c r="K4922" s="213"/>
      <c r="L4922" s="217"/>
      <c r="M4922" s="218"/>
      <c r="N4922" s="219"/>
      <c r="O4922" s="219"/>
      <c r="P4922" s="219"/>
      <c r="Q4922" s="219"/>
      <c r="R4922" s="219"/>
      <c r="S4922" s="219"/>
      <c r="T4922" s="220"/>
      <c r="AT4922" s="221" t="s">
        <v>272</v>
      </c>
      <c r="AU4922" s="221" t="s">
        <v>91</v>
      </c>
      <c r="AV4922" s="13" t="s">
        <v>89</v>
      </c>
      <c r="AW4922" s="13" t="s">
        <v>38</v>
      </c>
      <c r="AX4922" s="13" t="s">
        <v>82</v>
      </c>
      <c r="AY4922" s="221" t="s">
        <v>262</v>
      </c>
    </row>
    <row r="4923" spans="2:51" s="13" customFormat="1" ht="20">
      <c r="B4923" s="212"/>
      <c r="C4923" s="213"/>
      <c r="D4923" s="208" t="s">
        <v>272</v>
      </c>
      <c r="E4923" s="214" t="s">
        <v>44</v>
      </c>
      <c r="F4923" s="215" t="s">
        <v>2424</v>
      </c>
      <c r="G4923" s="213"/>
      <c r="H4923" s="214" t="s">
        <v>44</v>
      </c>
      <c r="I4923" s="216"/>
      <c r="J4923" s="213"/>
      <c r="K4923" s="213"/>
      <c r="L4923" s="217"/>
      <c r="M4923" s="218"/>
      <c r="N4923" s="219"/>
      <c r="O4923" s="219"/>
      <c r="P4923" s="219"/>
      <c r="Q4923" s="219"/>
      <c r="R4923" s="219"/>
      <c r="S4923" s="219"/>
      <c r="T4923" s="220"/>
      <c r="AT4923" s="221" t="s">
        <v>272</v>
      </c>
      <c r="AU4923" s="221" t="s">
        <v>91</v>
      </c>
      <c r="AV4923" s="13" t="s">
        <v>89</v>
      </c>
      <c r="AW4923" s="13" t="s">
        <v>38</v>
      </c>
      <c r="AX4923" s="13" t="s">
        <v>82</v>
      </c>
      <c r="AY4923" s="221" t="s">
        <v>262</v>
      </c>
    </row>
    <row r="4924" spans="2:51" s="13" customFormat="1" ht="10">
      <c r="B4924" s="212"/>
      <c r="C4924" s="213"/>
      <c r="D4924" s="208" t="s">
        <v>272</v>
      </c>
      <c r="E4924" s="214" t="s">
        <v>44</v>
      </c>
      <c r="F4924" s="215" t="s">
        <v>2425</v>
      </c>
      <c r="G4924" s="213"/>
      <c r="H4924" s="214" t="s">
        <v>44</v>
      </c>
      <c r="I4924" s="216"/>
      <c r="J4924" s="213"/>
      <c r="K4924" s="213"/>
      <c r="L4924" s="217"/>
      <c r="M4924" s="218"/>
      <c r="N4924" s="219"/>
      <c r="O4924" s="219"/>
      <c r="P4924" s="219"/>
      <c r="Q4924" s="219"/>
      <c r="R4924" s="219"/>
      <c r="S4924" s="219"/>
      <c r="T4924" s="220"/>
      <c r="AT4924" s="221" t="s">
        <v>272</v>
      </c>
      <c r="AU4924" s="221" t="s">
        <v>91</v>
      </c>
      <c r="AV4924" s="13" t="s">
        <v>89</v>
      </c>
      <c r="AW4924" s="13" t="s">
        <v>38</v>
      </c>
      <c r="AX4924" s="13" t="s">
        <v>82</v>
      </c>
      <c r="AY4924" s="221" t="s">
        <v>262</v>
      </c>
    </row>
    <row r="4925" spans="2:51" s="13" customFormat="1" ht="10">
      <c r="B4925" s="212"/>
      <c r="C4925" s="213"/>
      <c r="D4925" s="208" t="s">
        <v>272</v>
      </c>
      <c r="E4925" s="214" t="s">
        <v>44</v>
      </c>
      <c r="F4925" s="215" t="s">
        <v>2433</v>
      </c>
      <c r="G4925" s="213"/>
      <c r="H4925" s="214" t="s">
        <v>44</v>
      </c>
      <c r="I4925" s="216"/>
      <c r="J4925" s="213"/>
      <c r="K4925" s="213"/>
      <c r="L4925" s="217"/>
      <c r="M4925" s="218"/>
      <c r="N4925" s="219"/>
      <c r="O4925" s="219"/>
      <c r="P4925" s="219"/>
      <c r="Q4925" s="219"/>
      <c r="R4925" s="219"/>
      <c r="S4925" s="219"/>
      <c r="T4925" s="220"/>
      <c r="AT4925" s="221" t="s">
        <v>272</v>
      </c>
      <c r="AU4925" s="221" t="s">
        <v>91</v>
      </c>
      <c r="AV4925" s="13" t="s">
        <v>89</v>
      </c>
      <c r="AW4925" s="13" t="s">
        <v>38</v>
      </c>
      <c r="AX4925" s="13" t="s">
        <v>82</v>
      </c>
      <c r="AY4925" s="221" t="s">
        <v>262</v>
      </c>
    </row>
    <row r="4926" spans="2:51" s="13" customFormat="1" ht="10">
      <c r="B4926" s="212"/>
      <c r="C4926" s="213"/>
      <c r="D4926" s="208" t="s">
        <v>272</v>
      </c>
      <c r="E4926" s="214" t="s">
        <v>44</v>
      </c>
      <c r="F4926" s="215" t="s">
        <v>2426</v>
      </c>
      <c r="G4926" s="213"/>
      <c r="H4926" s="214" t="s">
        <v>44</v>
      </c>
      <c r="I4926" s="216"/>
      <c r="J4926" s="213"/>
      <c r="K4926" s="213"/>
      <c r="L4926" s="217"/>
      <c r="M4926" s="218"/>
      <c r="N4926" s="219"/>
      <c r="O4926" s="219"/>
      <c r="P4926" s="219"/>
      <c r="Q4926" s="219"/>
      <c r="R4926" s="219"/>
      <c r="S4926" s="219"/>
      <c r="T4926" s="220"/>
      <c r="AT4926" s="221" t="s">
        <v>272</v>
      </c>
      <c r="AU4926" s="221" t="s">
        <v>91</v>
      </c>
      <c r="AV4926" s="13" t="s">
        <v>89</v>
      </c>
      <c r="AW4926" s="13" t="s">
        <v>38</v>
      </c>
      <c r="AX4926" s="13" t="s">
        <v>82</v>
      </c>
      <c r="AY4926" s="221" t="s">
        <v>262</v>
      </c>
    </row>
    <row r="4927" spans="2:51" s="15" customFormat="1" ht="10">
      <c r="B4927" s="233"/>
      <c r="C4927" s="234"/>
      <c r="D4927" s="208" t="s">
        <v>272</v>
      </c>
      <c r="E4927" s="235" t="s">
        <v>44</v>
      </c>
      <c r="F4927" s="236" t="s">
        <v>2434</v>
      </c>
      <c r="G4927" s="234"/>
      <c r="H4927" s="237">
        <v>16</v>
      </c>
      <c r="I4927" s="238"/>
      <c r="J4927" s="234"/>
      <c r="K4927" s="234"/>
      <c r="L4927" s="239"/>
      <c r="M4927" s="240"/>
      <c r="N4927" s="241"/>
      <c r="O4927" s="241"/>
      <c r="P4927" s="241"/>
      <c r="Q4927" s="241"/>
      <c r="R4927" s="241"/>
      <c r="S4927" s="241"/>
      <c r="T4927" s="242"/>
      <c r="AT4927" s="243" t="s">
        <v>272</v>
      </c>
      <c r="AU4927" s="243" t="s">
        <v>91</v>
      </c>
      <c r="AV4927" s="15" t="s">
        <v>91</v>
      </c>
      <c r="AW4927" s="15" t="s">
        <v>38</v>
      </c>
      <c r="AX4927" s="15" t="s">
        <v>82</v>
      </c>
      <c r="AY4927" s="243" t="s">
        <v>262</v>
      </c>
    </row>
    <row r="4928" spans="2:51" s="16" customFormat="1" ht="10">
      <c r="B4928" s="244"/>
      <c r="C4928" s="245"/>
      <c r="D4928" s="208" t="s">
        <v>272</v>
      </c>
      <c r="E4928" s="246" t="s">
        <v>44</v>
      </c>
      <c r="F4928" s="247" t="s">
        <v>291</v>
      </c>
      <c r="G4928" s="245"/>
      <c r="H4928" s="248">
        <v>19</v>
      </c>
      <c r="I4928" s="249"/>
      <c r="J4928" s="245"/>
      <c r="K4928" s="245"/>
      <c r="L4928" s="250"/>
      <c r="M4928" s="251"/>
      <c r="N4928" s="252"/>
      <c r="O4928" s="252"/>
      <c r="P4928" s="252"/>
      <c r="Q4928" s="252"/>
      <c r="R4928" s="252"/>
      <c r="S4928" s="252"/>
      <c r="T4928" s="253"/>
      <c r="AT4928" s="254" t="s">
        <v>272</v>
      </c>
      <c r="AU4928" s="254" t="s">
        <v>91</v>
      </c>
      <c r="AV4928" s="16" t="s">
        <v>104</v>
      </c>
      <c r="AW4928" s="16" t="s">
        <v>38</v>
      </c>
      <c r="AX4928" s="16" t="s">
        <v>89</v>
      </c>
      <c r="AY4928" s="254" t="s">
        <v>262</v>
      </c>
    </row>
    <row r="4929" spans="1:65" s="2" customFormat="1" ht="21.75" customHeight="1">
      <c r="A4929" s="37"/>
      <c r="B4929" s="38"/>
      <c r="C4929" s="195" t="s">
        <v>2435</v>
      </c>
      <c r="D4929" s="195" t="s">
        <v>264</v>
      </c>
      <c r="E4929" s="196" t="s">
        <v>2436</v>
      </c>
      <c r="F4929" s="197" t="s">
        <v>2437</v>
      </c>
      <c r="G4929" s="198" t="s">
        <v>342</v>
      </c>
      <c r="H4929" s="199">
        <v>1616.3</v>
      </c>
      <c r="I4929" s="200"/>
      <c r="J4929" s="201">
        <f>ROUND(I4929*H4929,2)</f>
        <v>0</v>
      </c>
      <c r="K4929" s="197" t="s">
        <v>268</v>
      </c>
      <c r="L4929" s="42"/>
      <c r="M4929" s="202" t="s">
        <v>44</v>
      </c>
      <c r="N4929" s="203" t="s">
        <v>53</v>
      </c>
      <c r="O4929" s="67"/>
      <c r="P4929" s="204">
        <f>O4929*H4929</f>
        <v>0</v>
      </c>
      <c r="Q4929" s="204">
        <v>1.17E-3</v>
      </c>
      <c r="R4929" s="204">
        <f>Q4929*H4929</f>
        <v>1.8910709999999999</v>
      </c>
      <c r="S4929" s="204">
        <v>0</v>
      </c>
      <c r="T4929" s="205">
        <f>S4929*H4929</f>
        <v>0</v>
      </c>
      <c r="U4929" s="37"/>
      <c r="V4929" s="37"/>
      <c r="W4929" s="37"/>
      <c r="X4929" s="37"/>
      <c r="Y4929" s="37"/>
      <c r="Z4929" s="37"/>
      <c r="AA4929" s="37"/>
      <c r="AB4929" s="37"/>
      <c r="AC4929" s="37"/>
      <c r="AD4929" s="37"/>
      <c r="AE4929" s="37"/>
      <c r="AR4929" s="206" t="s">
        <v>442</v>
      </c>
      <c r="AT4929" s="206" t="s">
        <v>264</v>
      </c>
      <c r="AU4929" s="206" t="s">
        <v>91</v>
      </c>
      <c r="AY4929" s="19" t="s">
        <v>262</v>
      </c>
      <c r="BE4929" s="207">
        <f>IF(N4929="základní",J4929,0)</f>
        <v>0</v>
      </c>
      <c r="BF4929" s="207">
        <f>IF(N4929="snížená",J4929,0)</f>
        <v>0</v>
      </c>
      <c r="BG4929" s="207">
        <f>IF(N4929="zákl. přenesená",J4929,0)</f>
        <v>0</v>
      </c>
      <c r="BH4929" s="207">
        <f>IF(N4929="sníž. přenesená",J4929,0)</f>
        <v>0</v>
      </c>
      <c r="BI4929" s="207">
        <f>IF(N4929="nulová",J4929,0)</f>
        <v>0</v>
      </c>
      <c r="BJ4929" s="19" t="s">
        <v>89</v>
      </c>
      <c r="BK4929" s="207">
        <f>ROUND(I4929*H4929,2)</f>
        <v>0</v>
      </c>
      <c r="BL4929" s="19" t="s">
        <v>442</v>
      </c>
      <c r="BM4929" s="206" t="s">
        <v>2438</v>
      </c>
    </row>
    <row r="4930" spans="1:65" s="2" customFormat="1" ht="45">
      <c r="A4930" s="37"/>
      <c r="B4930" s="38"/>
      <c r="C4930" s="39"/>
      <c r="D4930" s="208" t="s">
        <v>270</v>
      </c>
      <c r="E4930" s="39"/>
      <c r="F4930" s="209" t="s">
        <v>2439</v>
      </c>
      <c r="G4930" s="39"/>
      <c r="H4930" s="39"/>
      <c r="I4930" s="118"/>
      <c r="J4930" s="39"/>
      <c r="K4930" s="39"/>
      <c r="L4930" s="42"/>
      <c r="M4930" s="210"/>
      <c r="N4930" s="211"/>
      <c r="O4930" s="67"/>
      <c r="P4930" s="67"/>
      <c r="Q4930" s="67"/>
      <c r="R4930" s="67"/>
      <c r="S4930" s="67"/>
      <c r="T4930" s="68"/>
      <c r="U4930" s="37"/>
      <c r="V4930" s="37"/>
      <c r="W4930" s="37"/>
      <c r="X4930" s="37"/>
      <c r="Y4930" s="37"/>
      <c r="Z4930" s="37"/>
      <c r="AA4930" s="37"/>
      <c r="AB4930" s="37"/>
      <c r="AC4930" s="37"/>
      <c r="AD4930" s="37"/>
      <c r="AE4930" s="37"/>
      <c r="AT4930" s="19" t="s">
        <v>270</v>
      </c>
      <c r="AU4930" s="19" t="s">
        <v>91</v>
      </c>
    </row>
    <row r="4931" spans="1:65" s="13" customFormat="1" ht="10">
      <c r="B4931" s="212"/>
      <c r="C4931" s="213"/>
      <c r="D4931" s="208" t="s">
        <v>272</v>
      </c>
      <c r="E4931" s="214" t="s">
        <v>44</v>
      </c>
      <c r="F4931" s="215" t="s">
        <v>2440</v>
      </c>
      <c r="G4931" s="213"/>
      <c r="H4931" s="214" t="s">
        <v>44</v>
      </c>
      <c r="I4931" s="216"/>
      <c r="J4931" s="213"/>
      <c r="K4931" s="213"/>
      <c r="L4931" s="217"/>
      <c r="M4931" s="218"/>
      <c r="N4931" s="219"/>
      <c r="O4931" s="219"/>
      <c r="P4931" s="219"/>
      <c r="Q4931" s="219"/>
      <c r="R4931" s="219"/>
      <c r="S4931" s="219"/>
      <c r="T4931" s="220"/>
      <c r="AT4931" s="221" t="s">
        <v>272</v>
      </c>
      <c r="AU4931" s="221" t="s">
        <v>91</v>
      </c>
      <c r="AV4931" s="13" t="s">
        <v>89</v>
      </c>
      <c r="AW4931" s="13" t="s">
        <v>38</v>
      </c>
      <c r="AX4931" s="13" t="s">
        <v>82</v>
      </c>
      <c r="AY4931" s="221" t="s">
        <v>262</v>
      </c>
    </row>
    <row r="4932" spans="1:65" s="13" customFormat="1" ht="10">
      <c r="B4932" s="212"/>
      <c r="C4932" s="213"/>
      <c r="D4932" s="208" t="s">
        <v>272</v>
      </c>
      <c r="E4932" s="214" t="s">
        <v>44</v>
      </c>
      <c r="F4932" s="215" t="s">
        <v>2441</v>
      </c>
      <c r="G4932" s="213"/>
      <c r="H4932" s="214" t="s">
        <v>44</v>
      </c>
      <c r="I4932" s="216"/>
      <c r="J4932" s="213"/>
      <c r="K4932" s="213"/>
      <c r="L4932" s="217"/>
      <c r="M4932" s="218"/>
      <c r="N4932" s="219"/>
      <c r="O4932" s="219"/>
      <c r="P4932" s="219"/>
      <c r="Q4932" s="219"/>
      <c r="R4932" s="219"/>
      <c r="S4932" s="219"/>
      <c r="T4932" s="220"/>
      <c r="AT4932" s="221" t="s">
        <v>272</v>
      </c>
      <c r="AU4932" s="221" t="s">
        <v>91</v>
      </c>
      <c r="AV4932" s="13" t="s">
        <v>89</v>
      </c>
      <c r="AW4932" s="13" t="s">
        <v>38</v>
      </c>
      <c r="AX4932" s="13" t="s">
        <v>82</v>
      </c>
      <c r="AY4932" s="221" t="s">
        <v>262</v>
      </c>
    </row>
    <row r="4933" spans="1:65" s="13" customFormat="1" ht="10">
      <c r="B4933" s="212"/>
      <c r="C4933" s="213"/>
      <c r="D4933" s="208" t="s">
        <v>272</v>
      </c>
      <c r="E4933" s="214" t="s">
        <v>44</v>
      </c>
      <c r="F4933" s="215" t="s">
        <v>2442</v>
      </c>
      <c r="G4933" s="213"/>
      <c r="H4933" s="214" t="s">
        <v>44</v>
      </c>
      <c r="I4933" s="216"/>
      <c r="J4933" s="213"/>
      <c r="K4933" s="213"/>
      <c r="L4933" s="217"/>
      <c r="M4933" s="218"/>
      <c r="N4933" s="219"/>
      <c r="O4933" s="219"/>
      <c r="P4933" s="219"/>
      <c r="Q4933" s="219"/>
      <c r="R4933" s="219"/>
      <c r="S4933" s="219"/>
      <c r="T4933" s="220"/>
      <c r="AT4933" s="221" t="s">
        <v>272</v>
      </c>
      <c r="AU4933" s="221" t="s">
        <v>91</v>
      </c>
      <c r="AV4933" s="13" t="s">
        <v>89</v>
      </c>
      <c r="AW4933" s="13" t="s">
        <v>38</v>
      </c>
      <c r="AX4933" s="13" t="s">
        <v>82</v>
      </c>
      <c r="AY4933" s="221" t="s">
        <v>262</v>
      </c>
    </row>
    <row r="4934" spans="1:65" s="13" customFormat="1" ht="10">
      <c r="B4934" s="212"/>
      <c r="C4934" s="213"/>
      <c r="D4934" s="208" t="s">
        <v>272</v>
      </c>
      <c r="E4934" s="214" t="s">
        <v>44</v>
      </c>
      <c r="F4934" s="215" t="s">
        <v>2443</v>
      </c>
      <c r="G4934" s="213"/>
      <c r="H4934" s="214" t="s">
        <v>44</v>
      </c>
      <c r="I4934" s="216"/>
      <c r="J4934" s="213"/>
      <c r="K4934" s="213"/>
      <c r="L4934" s="217"/>
      <c r="M4934" s="218"/>
      <c r="N4934" s="219"/>
      <c r="O4934" s="219"/>
      <c r="P4934" s="219"/>
      <c r="Q4934" s="219"/>
      <c r="R4934" s="219"/>
      <c r="S4934" s="219"/>
      <c r="T4934" s="220"/>
      <c r="AT4934" s="221" t="s">
        <v>272</v>
      </c>
      <c r="AU4934" s="221" t="s">
        <v>91</v>
      </c>
      <c r="AV4934" s="13" t="s">
        <v>89</v>
      </c>
      <c r="AW4934" s="13" t="s">
        <v>38</v>
      </c>
      <c r="AX4934" s="13" t="s">
        <v>82</v>
      </c>
      <c r="AY4934" s="221" t="s">
        <v>262</v>
      </c>
    </row>
    <row r="4935" spans="1:65" s="13" customFormat="1" ht="10">
      <c r="B4935" s="212"/>
      <c r="C4935" s="213"/>
      <c r="D4935" s="208" t="s">
        <v>272</v>
      </c>
      <c r="E4935" s="214" t="s">
        <v>44</v>
      </c>
      <c r="F4935" s="215" t="s">
        <v>761</v>
      </c>
      <c r="G4935" s="213"/>
      <c r="H4935" s="214" t="s">
        <v>44</v>
      </c>
      <c r="I4935" s="216"/>
      <c r="J4935" s="213"/>
      <c r="K4935" s="213"/>
      <c r="L4935" s="217"/>
      <c r="M4935" s="218"/>
      <c r="N4935" s="219"/>
      <c r="O4935" s="219"/>
      <c r="P4935" s="219"/>
      <c r="Q4935" s="219"/>
      <c r="R4935" s="219"/>
      <c r="S4935" s="219"/>
      <c r="T4935" s="220"/>
      <c r="AT4935" s="221" t="s">
        <v>272</v>
      </c>
      <c r="AU4935" s="221" t="s">
        <v>91</v>
      </c>
      <c r="AV4935" s="13" t="s">
        <v>89</v>
      </c>
      <c r="AW4935" s="13" t="s">
        <v>38</v>
      </c>
      <c r="AX4935" s="13" t="s">
        <v>82</v>
      </c>
      <c r="AY4935" s="221" t="s">
        <v>262</v>
      </c>
    </row>
    <row r="4936" spans="1:65" s="15" customFormat="1" ht="10">
      <c r="B4936" s="233"/>
      <c r="C4936" s="234"/>
      <c r="D4936" s="208" t="s">
        <v>272</v>
      </c>
      <c r="E4936" s="235" t="s">
        <v>44</v>
      </c>
      <c r="F4936" s="236" t="s">
        <v>762</v>
      </c>
      <c r="G4936" s="234"/>
      <c r="H4936" s="237">
        <v>133.69999999999999</v>
      </c>
      <c r="I4936" s="238"/>
      <c r="J4936" s="234"/>
      <c r="K4936" s="234"/>
      <c r="L4936" s="239"/>
      <c r="M4936" s="240"/>
      <c r="N4936" s="241"/>
      <c r="O4936" s="241"/>
      <c r="P4936" s="241"/>
      <c r="Q4936" s="241"/>
      <c r="R4936" s="241"/>
      <c r="S4936" s="241"/>
      <c r="T4936" s="242"/>
      <c r="AT4936" s="243" t="s">
        <v>272</v>
      </c>
      <c r="AU4936" s="243" t="s">
        <v>91</v>
      </c>
      <c r="AV4936" s="15" t="s">
        <v>91</v>
      </c>
      <c r="AW4936" s="15" t="s">
        <v>38</v>
      </c>
      <c r="AX4936" s="15" t="s">
        <v>82</v>
      </c>
      <c r="AY4936" s="243" t="s">
        <v>262</v>
      </c>
    </row>
    <row r="4937" spans="1:65" s="13" customFormat="1" ht="10">
      <c r="B4937" s="212"/>
      <c r="C4937" s="213"/>
      <c r="D4937" s="208" t="s">
        <v>272</v>
      </c>
      <c r="E4937" s="214" t="s">
        <v>44</v>
      </c>
      <c r="F4937" s="215" t="s">
        <v>763</v>
      </c>
      <c r="G4937" s="213"/>
      <c r="H4937" s="214" t="s">
        <v>44</v>
      </c>
      <c r="I4937" s="216"/>
      <c r="J4937" s="213"/>
      <c r="K4937" s="213"/>
      <c r="L4937" s="217"/>
      <c r="M4937" s="218"/>
      <c r="N4937" s="219"/>
      <c r="O4937" s="219"/>
      <c r="P4937" s="219"/>
      <c r="Q4937" s="219"/>
      <c r="R4937" s="219"/>
      <c r="S4937" s="219"/>
      <c r="T4937" s="220"/>
      <c r="AT4937" s="221" t="s">
        <v>272</v>
      </c>
      <c r="AU4937" s="221" t="s">
        <v>91</v>
      </c>
      <c r="AV4937" s="13" t="s">
        <v>89</v>
      </c>
      <c r="AW4937" s="13" t="s">
        <v>38</v>
      </c>
      <c r="AX4937" s="13" t="s">
        <v>82</v>
      </c>
      <c r="AY4937" s="221" t="s">
        <v>262</v>
      </c>
    </row>
    <row r="4938" spans="1:65" s="15" customFormat="1" ht="10">
      <c r="B4938" s="233"/>
      <c r="C4938" s="234"/>
      <c r="D4938" s="208" t="s">
        <v>272</v>
      </c>
      <c r="E4938" s="235" t="s">
        <v>44</v>
      </c>
      <c r="F4938" s="236" t="s">
        <v>764</v>
      </c>
      <c r="G4938" s="234"/>
      <c r="H4938" s="237">
        <v>9.8000000000000007</v>
      </c>
      <c r="I4938" s="238"/>
      <c r="J4938" s="234"/>
      <c r="K4938" s="234"/>
      <c r="L4938" s="239"/>
      <c r="M4938" s="240"/>
      <c r="N4938" s="241"/>
      <c r="O4938" s="241"/>
      <c r="P4938" s="241"/>
      <c r="Q4938" s="241"/>
      <c r="R4938" s="241"/>
      <c r="S4938" s="241"/>
      <c r="T4938" s="242"/>
      <c r="AT4938" s="243" t="s">
        <v>272</v>
      </c>
      <c r="AU4938" s="243" t="s">
        <v>91</v>
      </c>
      <c r="AV4938" s="15" t="s">
        <v>91</v>
      </c>
      <c r="AW4938" s="15" t="s">
        <v>38</v>
      </c>
      <c r="AX4938" s="15" t="s">
        <v>82</v>
      </c>
      <c r="AY4938" s="243" t="s">
        <v>262</v>
      </c>
    </row>
    <row r="4939" spans="1:65" s="13" customFormat="1" ht="10">
      <c r="B4939" s="212"/>
      <c r="C4939" s="213"/>
      <c r="D4939" s="208" t="s">
        <v>272</v>
      </c>
      <c r="E4939" s="214" t="s">
        <v>44</v>
      </c>
      <c r="F4939" s="215" t="s">
        <v>765</v>
      </c>
      <c r="G4939" s="213"/>
      <c r="H4939" s="214" t="s">
        <v>44</v>
      </c>
      <c r="I4939" s="216"/>
      <c r="J4939" s="213"/>
      <c r="K4939" s="213"/>
      <c r="L4939" s="217"/>
      <c r="M4939" s="218"/>
      <c r="N4939" s="219"/>
      <c r="O4939" s="219"/>
      <c r="P4939" s="219"/>
      <c r="Q4939" s="219"/>
      <c r="R4939" s="219"/>
      <c r="S4939" s="219"/>
      <c r="T4939" s="220"/>
      <c r="AT4939" s="221" t="s">
        <v>272</v>
      </c>
      <c r="AU4939" s="221" t="s">
        <v>91</v>
      </c>
      <c r="AV4939" s="13" t="s">
        <v>89</v>
      </c>
      <c r="AW4939" s="13" t="s">
        <v>38</v>
      </c>
      <c r="AX4939" s="13" t="s">
        <v>82</v>
      </c>
      <c r="AY4939" s="221" t="s">
        <v>262</v>
      </c>
    </row>
    <row r="4940" spans="1:65" s="15" customFormat="1" ht="10">
      <c r="B4940" s="233"/>
      <c r="C4940" s="234"/>
      <c r="D4940" s="208" t="s">
        <v>272</v>
      </c>
      <c r="E4940" s="235" t="s">
        <v>44</v>
      </c>
      <c r="F4940" s="236" t="s">
        <v>397</v>
      </c>
      <c r="G4940" s="234"/>
      <c r="H4940" s="237">
        <v>11</v>
      </c>
      <c r="I4940" s="238"/>
      <c r="J4940" s="234"/>
      <c r="K4940" s="234"/>
      <c r="L4940" s="239"/>
      <c r="M4940" s="240"/>
      <c r="N4940" s="241"/>
      <c r="O4940" s="241"/>
      <c r="P4940" s="241"/>
      <c r="Q4940" s="241"/>
      <c r="R4940" s="241"/>
      <c r="S4940" s="241"/>
      <c r="T4940" s="242"/>
      <c r="AT4940" s="243" t="s">
        <v>272</v>
      </c>
      <c r="AU4940" s="243" t="s">
        <v>91</v>
      </c>
      <c r="AV4940" s="15" t="s">
        <v>91</v>
      </c>
      <c r="AW4940" s="15" t="s">
        <v>38</v>
      </c>
      <c r="AX4940" s="15" t="s">
        <v>82</v>
      </c>
      <c r="AY4940" s="243" t="s">
        <v>262</v>
      </c>
    </row>
    <row r="4941" spans="1:65" s="13" customFormat="1" ht="10">
      <c r="B4941" s="212"/>
      <c r="C4941" s="213"/>
      <c r="D4941" s="208" t="s">
        <v>272</v>
      </c>
      <c r="E4941" s="214" t="s">
        <v>44</v>
      </c>
      <c r="F4941" s="215" t="s">
        <v>766</v>
      </c>
      <c r="G4941" s="213"/>
      <c r="H4941" s="214" t="s">
        <v>44</v>
      </c>
      <c r="I4941" s="216"/>
      <c r="J4941" s="213"/>
      <c r="K4941" s="213"/>
      <c r="L4941" s="217"/>
      <c r="M4941" s="218"/>
      <c r="N4941" s="219"/>
      <c r="O4941" s="219"/>
      <c r="P4941" s="219"/>
      <c r="Q4941" s="219"/>
      <c r="R4941" s="219"/>
      <c r="S4941" s="219"/>
      <c r="T4941" s="220"/>
      <c r="AT4941" s="221" t="s">
        <v>272</v>
      </c>
      <c r="AU4941" s="221" t="s">
        <v>91</v>
      </c>
      <c r="AV4941" s="13" t="s">
        <v>89</v>
      </c>
      <c r="AW4941" s="13" t="s">
        <v>38</v>
      </c>
      <c r="AX4941" s="13" t="s">
        <v>82</v>
      </c>
      <c r="AY4941" s="221" t="s">
        <v>262</v>
      </c>
    </row>
    <row r="4942" spans="1:65" s="15" customFormat="1" ht="10">
      <c r="B4942" s="233"/>
      <c r="C4942" s="234"/>
      <c r="D4942" s="208" t="s">
        <v>272</v>
      </c>
      <c r="E4942" s="235" t="s">
        <v>44</v>
      </c>
      <c r="F4942" s="236" t="s">
        <v>104</v>
      </c>
      <c r="G4942" s="234"/>
      <c r="H4942" s="237">
        <v>4</v>
      </c>
      <c r="I4942" s="238"/>
      <c r="J4942" s="234"/>
      <c r="K4942" s="234"/>
      <c r="L4942" s="239"/>
      <c r="M4942" s="240"/>
      <c r="N4942" s="241"/>
      <c r="O4942" s="241"/>
      <c r="P4942" s="241"/>
      <c r="Q4942" s="241"/>
      <c r="R4942" s="241"/>
      <c r="S4942" s="241"/>
      <c r="T4942" s="242"/>
      <c r="AT4942" s="243" t="s">
        <v>272</v>
      </c>
      <c r="AU4942" s="243" t="s">
        <v>91</v>
      </c>
      <c r="AV4942" s="15" t="s">
        <v>91</v>
      </c>
      <c r="AW4942" s="15" t="s">
        <v>38</v>
      </c>
      <c r="AX4942" s="15" t="s">
        <v>82</v>
      </c>
      <c r="AY4942" s="243" t="s">
        <v>262</v>
      </c>
    </row>
    <row r="4943" spans="1:65" s="13" customFormat="1" ht="10">
      <c r="B4943" s="212"/>
      <c r="C4943" s="213"/>
      <c r="D4943" s="208" t="s">
        <v>272</v>
      </c>
      <c r="E4943" s="214" t="s">
        <v>44</v>
      </c>
      <c r="F4943" s="215" t="s">
        <v>770</v>
      </c>
      <c r="G4943" s="213"/>
      <c r="H4943" s="214" t="s">
        <v>44</v>
      </c>
      <c r="I4943" s="216"/>
      <c r="J4943" s="213"/>
      <c r="K4943" s="213"/>
      <c r="L4943" s="217"/>
      <c r="M4943" s="218"/>
      <c r="N4943" s="219"/>
      <c r="O4943" s="219"/>
      <c r="P4943" s="219"/>
      <c r="Q4943" s="219"/>
      <c r="R4943" s="219"/>
      <c r="S4943" s="219"/>
      <c r="T4943" s="220"/>
      <c r="AT4943" s="221" t="s">
        <v>272</v>
      </c>
      <c r="AU4943" s="221" t="s">
        <v>91</v>
      </c>
      <c r="AV4943" s="13" t="s">
        <v>89</v>
      </c>
      <c r="AW4943" s="13" t="s">
        <v>38</v>
      </c>
      <c r="AX4943" s="13" t="s">
        <v>82</v>
      </c>
      <c r="AY4943" s="221" t="s">
        <v>262</v>
      </c>
    </row>
    <row r="4944" spans="1:65" s="15" customFormat="1" ht="10">
      <c r="B4944" s="233"/>
      <c r="C4944" s="234"/>
      <c r="D4944" s="208" t="s">
        <v>272</v>
      </c>
      <c r="E4944" s="235" t="s">
        <v>44</v>
      </c>
      <c r="F4944" s="236" t="s">
        <v>475</v>
      </c>
      <c r="G4944" s="234"/>
      <c r="H4944" s="237">
        <v>20</v>
      </c>
      <c r="I4944" s="238"/>
      <c r="J4944" s="234"/>
      <c r="K4944" s="234"/>
      <c r="L4944" s="239"/>
      <c r="M4944" s="240"/>
      <c r="N4944" s="241"/>
      <c r="O4944" s="241"/>
      <c r="P4944" s="241"/>
      <c r="Q4944" s="241"/>
      <c r="R4944" s="241"/>
      <c r="S4944" s="241"/>
      <c r="T4944" s="242"/>
      <c r="AT4944" s="243" t="s">
        <v>272</v>
      </c>
      <c r="AU4944" s="243" t="s">
        <v>91</v>
      </c>
      <c r="AV4944" s="15" t="s">
        <v>91</v>
      </c>
      <c r="AW4944" s="15" t="s">
        <v>38</v>
      </c>
      <c r="AX4944" s="15" t="s">
        <v>82</v>
      </c>
      <c r="AY4944" s="243" t="s">
        <v>262</v>
      </c>
    </row>
    <row r="4945" spans="2:51" s="13" customFormat="1" ht="10">
      <c r="B4945" s="212"/>
      <c r="C4945" s="213"/>
      <c r="D4945" s="208" t="s">
        <v>272</v>
      </c>
      <c r="E4945" s="214" t="s">
        <v>44</v>
      </c>
      <c r="F4945" s="215" t="s">
        <v>771</v>
      </c>
      <c r="G4945" s="213"/>
      <c r="H4945" s="214" t="s">
        <v>44</v>
      </c>
      <c r="I4945" s="216"/>
      <c r="J4945" s="213"/>
      <c r="K4945" s="213"/>
      <c r="L4945" s="217"/>
      <c r="M4945" s="218"/>
      <c r="N4945" s="219"/>
      <c r="O4945" s="219"/>
      <c r="P4945" s="219"/>
      <c r="Q4945" s="219"/>
      <c r="R4945" s="219"/>
      <c r="S4945" s="219"/>
      <c r="T4945" s="220"/>
      <c r="AT4945" s="221" t="s">
        <v>272</v>
      </c>
      <c r="AU4945" s="221" t="s">
        <v>91</v>
      </c>
      <c r="AV4945" s="13" t="s">
        <v>89</v>
      </c>
      <c r="AW4945" s="13" t="s">
        <v>38</v>
      </c>
      <c r="AX4945" s="13" t="s">
        <v>82</v>
      </c>
      <c r="AY4945" s="221" t="s">
        <v>262</v>
      </c>
    </row>
    <row r="4946" spans="2:51" s="15" customFormat="1" ht="10">
      <c r="B4946" s="233"/>
      <c r="C4946" s="234"/>
      <c r="D4946" s="208" t="s">
        <v>272</v>
      </c>
      <c r="E4946" s="235" t="s">
        <v>44</v>
      </c>
      <c r="F4946" s="236" t="s">
        <v>772</v>
      </c>
      <c r="G4946" s="234"/>
      <c r="H4946" s="237">
        <v>19.8</v>
      </c>
      <c r="I4946" s="238"/>
      <c r="J4946" s="234"/>
      <c r="K4946" s="234"/>
      <c r="L4946" s="239"/>
      <c r="M4946" s="240"/>
      <c r="N4946" s="241"/>
      <c r="O4946" s="241"/>
      <c r="P4946" s="241"/>
      <c r="Q4946" s="241"/>
      <c r="R4946" s="241"/>
      <c r="S4946" s="241"/>
      <c r="T4946" s="242"/>
      <c r="AT4946" s="243" t="s">
        <v>272</v>
      </c>
      <c r="AU4946" s="243" t="s">
        <v>91</v>
      </c>
      <c r="AV4946" s="15" t="s">
        <v>91</v>
      </c>
      <c r="AW4946" s="15" t="s">
        <v>38</v>
      </c>
      <c r="AX4946" s="15" t="s">
        <v>82</v>
      </c>
      <c r="AY4946" s="243" t="s">
        <v>262</v>
      </c>
    </row>
    <row r="4947" spans="2:51" s="13" customFormat="1" ht="10">
      <c r="B4947" s="212"/>
      <c r="C4947" s="213"/>
      <c r="D4947" s="208" t="s">
        <v>272</v>
      </c>
      <c r="E4947" s="214" t="s">
        <v>44</v>
      </c>
      <c r="F4947" s="215" t="s">
        <v>773</v>
      </c>
      <c r="G4947" s="213"/>
      <c r="H4947" s="214" t="s">
        <v>44</v>
      </c>
      <c r="I4947" s="216"/>
      <c r="J4947" s="213"/>
      <c r="K4947" s="213"/>
      <c r="L4947" s="217"/>
      <c r="M4947" s="218"/>
      <c r="N4947" s="219"/>
      <c r="O4947" s="219"/>
      <c r="P4947" s="219"/>
      <c r="Q4947" s="219"/>
      <c r="R4947" s="219"/>
      <c r="S4947" s="219"/>
      <c r="T4947" s="220"/>
      <c r="AT4947" s="221" t="s">
        <v>272</v>
      </c>
      <c r="AU4947" s="221" t="s">
        <v>91</v>
      </c>
      <c r="AV4947" s="13" t="s">
        <v>89</v>
      </c>
      <c r="AW4947" s="13" t="s">
        <v>38</v>
      </c>
      <c r="AX4947" s="13" t="s">
        <v>82</v>
      </c>
      <c r="AY4947" s="221" t="s">
        <v>262</v>
      </c>
    </row>
    <row r="4948" spans="2:51" s="15" customFormat="1" ht="10">
      <c r="B4948" s="233"/>
      <c r="C4948" s="234"/>
      <c r="D4948" s="208" t="s">
        <v>272</v>
      </c>
      <c r="E4948" s="235" t="s">
        <v>44</v>
      </c>
      <c r="F4948" s="236" t="s">
        <v>774</v>
      </c>
      <c r="G4948" s="234"/>
      <c r="H4948" s="237">
        <v>49.1</v>
      </c>
      <c r="I4948" s="238"/>
      <c r="J4948" s="234"/>
      <c r="K4948" s="234"/>
      <c r="L4948" s="239"/>
      <c r="M4948" s="240"/>
      <c r="N4948" s="241"/>
      <c r="O4948" s="241"/>
      <c r="P4948" s="241"/>
      <c r="Q4948" s="241"/>
      <c r="R4948" s="241"/>
      <c r="S4948" s="241"/>
      <c r="T4948" s="242"/>
      <c r="AT4948" s="243" t="s">
        <v>272</v>
      </c>
      <c r="AU4948" s="243" t="s">
        <v>91</v>
      </c>
      <c r="AV4948" s="15" t="s">
        <v>91</v>
      </c>
      <c r="AW4948" s="15" t="s">
        <v>38</v>
      </c>
      <c r="AX4948" s="15" t="s">
        <v>82</v>
      </c>
      <c r="AY4948" s="243" t="s">
        <v>262</v>
      </c>
    </row>
    <row r="4949" spans="2:51" s="13" customFormat="1" ht="10">
      <c r="B4949" s="212"/>
      <c r="C4949" s="213"/>
      <c r="D4949" s="208" t="s">
        <v>272</v>
      </c>
      <c r="E4949" s="214" t="s">
        <v>44</v>
      </c>
      <c r="F4949" s="215" t="s">
        <v>775</v>
      </c>
      <c r="G4949" s="213"/>
      <c r="H4949" s="214" t="s">
        <v>44</v>
      </c>
      <c r="I4949" s="216"/>
      <c r="J4949" s="213"/>
      <c r="K4949" s="213"/>
      <c r="L4949" s="217"/>
      <c r="M4949" s="218"/>
      <c r="N4949" s="219"/>
      <c r="O4949" s="219"/>
      <c r="P4949" s="219"/>
      <c r="Q4949" s="219"/>
      <c r="R4949" s="219"/>
      <c r="S4949" s="219"/>
      <c r="T4949" s="220"/>
      <c r="AT4949" s="221" t="s">
        <v>272</v>
      </c>
      <c r="AU4949" s="221" t="s">
        <v>91</v>
      </c>
      <c r="AV4949" s="13" t="s">
        <v>89</v>
      </c>
      <c r="AW4949" s="13" t="s">
        <v>38</v>
      </c>
      <c r="AX4949" s="13" t="s">
        <v>82</v>
      </c>
      <c r="AY4949" s="221" t="s">
        <v>262</v>
      </c>
    </row>
    <row r="4950" spans="2:51" s="15" customFormat="1" ht="10">
      <c r="B4950" s="233"/>
      <c r="C4950" s="234"/>
      <c r="D4950" s="208" t="s">
        <v>272</v>
      </c>
      <c r="E4950" s="235" t="s">
        <v>44</v>
      </c>
      <c r="F4950" s="236" t="s">
        <v>776</v>
      </c>
      <c r="G4950" s="234"/>
      <c r="H4950" s="237">
        <v>7.4</v>
      </c>
      <c r="I4950" s="238"/>
      <c r="J4950" s="234"/>
      <c r="K4950" s="234"/>
      <c r="L4950" s="239"/>
      <c r="M4950" s="240"/>
      <c r="N4950" s="241"/>
      <c r="O4950" s="241"/>
      <c r="P4950" s="241"/>
      <c r="Q4950" s="241"/>
      <c r="R4950" s="241"/>
      <c r="S4950" s="241"/>
      <c r="T4950" s="242"/>
      <c r="AT4950" s="243" t="s">
        <v>272</v>
      </c>
      <c r="AU4950" s="243" t="s">
        <v>91</v>
      </c>
      <c r="AV4950" s="15" t="s">
        <v>91</v>
      </c>
      <c r="AW4950" s="15" t="s">
        <v>38</v>
      </c>
      <c r="AX4950" s="15" t="s">
        <v>82</v>
      </c>
      <c r="AY4950" s="243" t="s">
        <v>262</v>
      </c>
    </row>
    <row r="4951" spans="2:51" s="13" customFormat="1" ht="10">
      <c r="B4951" s="212"/>
      <c r="C4951" s="213"/>
      <c r="D4951" s="208" t="s">
        <v>272</v>
      </c>
      <c r="E4951" s="214" t="s">
        <v>44</v>
      </c>
      <c r="F4951" s="215" t="s">
        <v>777</v>
      </c>
      <c r="G4951" s="213"/>
      <c r="H4951" s="214" t="s">
        <v>44</v>
      </c>
      <c r="I4951" s="216"/>
      <c r="J4951" s="213"/>
      <c r="K4951" s="213"/>
      <c r="L4951" s="217"/>
      <c r="M4951" s="218"/>
      <c r="N4951" s="219"/>
      <c r="O4951" s="219"/>
      <c r="P4951" s="219"/>
      <c r="Q4951" s="219"/>
      <c r="R4951" s="219"/>
      <c r="S4951" s="219"/>
      <c r="T4951" s="220"/>
      <c r="AT4951" s="221" t="s">
        <v>272</v>
      </c>
      <c r="AU4951" s="221" t="s">
        <v>91</v>
      </c>
      <c r="AV4951" s="13" t="s">
        <v>89</v>
      </c>
      <c r="AW4951" s="13" t="s">
        <v>38</v>
      </c>
      <c r="AX4951" s="13" t="s">
        <v>82</v>
      </c>
      <c r="AY4951" s="221" t="s">
        <v>262</v>
      </c>
    </row>
    <row r="4952" spans="2:51" s="15" customFormat="1" ht="10">
      <c r="B4952" s="233"/>
      <c r="C4952" s="234"/>
      <c r="D4952" s="208" t="s">
        <v>272</v>
      </c>
      <c r="E4952" s="235" t="s">
        <v>44</v>
      </c>
      <c r="F4952" s="236" t="s">
        <v>778</v>
      </c>
      <c r="G4952" s="234"/>
      <c r="H4952" s="237">
        <v>3.5</v>
      </c>
      <c r="I4952" s="238"/>
      <c r="J4952" s="234"/>
      <c r="K4952" s="234"/>
      <c r="L4952" s="239"/>
      <c r="M4952" s="240"/>
      <c r="N4952" s="241"/>
      <c r="O4952" s="241"/>
      <c r="P4952" s="241"/>
      <c r="Q4952" s="241"/>
      <c r="R4952" s="241"/>
      <c r="S4952" s="241"/>
      <c r="T4952" s="242"/>
      <c r="AT4952" s="243" t="s">
        <v>272</v>
      </c>
      <c r="AU4952" s="243" t="s">
        <v>91</v>
      </c>
      <c r="AV4952" s="15" t="s">
        <v>91</v>
      </c>
      <c r="AW4952" s="15" t="s">
        <v>38</v>
      </c>
      <c r="AX4952" s="15" t="s">
        <v>82</v>
      </c>
      <c r="AY4952" s="243" t="s">
        <v>262</v>
      </c>
    </row>
    <row r="4953" spans="2:51" s="13" customFormat="1" ht="10">
      <c r="B4953" s="212"/>
      <c r="C4953" s="213"/>
      <c r="D4953" s="208" t="s">
        <v>272</v>
      </c>
      <c r="E4953" s="214" t="s">
        <v>44</v>
      </c>
      <c r="F4953" s="215" t="s">
        <v>779</v>
      </c>
      <c r="G4953" s="213"/>
      <c r="H4953" s="214" t="s">
        <v>44</v>
      </c>
      <c r="I4953" s="216"/>
      <c r="J4953" s="213"/>
      <c r="K4953" s="213"/>
      <c r="L4953" s="217"/>
      <c r="M4953" s="218"/>
      <c r="N4953" s="219"/>
      <c r="O4953" s="219"/>
      <c r="P4953" s="219"/>
      <c r="Q4953" s="219"/>
      <c r="R4953" s="219"/>
      <c r="S4953" s="219"/>
      <c r="T4953" s="220"/>
      <c r="AT4953" s="221" t="s">
        <v>272</v>
      </c>
      <c r="AU4953" s="221" t="s">
        <v>91</v>
      </c>
      <c r="AV4953" s="13" t="s">
        <v>89</v>
      </c>
      <c r="AW4953" s="13" t="s">
        <v>38</v>
      </c>
      <c r="AX4953" s="13" t="s">
        <v>82</v>
      </c>
      <c r="AY4953" s="221" t="s">
        <v>262</v>
      </c>
    </row>
    <row r="4954" spans="2:51" s="15" customFormat="1" ht="10">
      <c r="B4954" s="233"/>
      <c r="C4954" s="234"/>
      <c r="D4954" s="208" t="s">
        <v>272</v>
      </c>
      <c r="E4954" s="235" t="s">
        <v>44</v>
      </c>
      <c r="F4954" s="236" t="s">
        <v>780</v>
      </c>
      <c r="G4954" s="234"/>
      <c r="H4954" s="237">
        <v>51.8</v>
      </c>
      <c r="I4954" s="238"/>
      <c r="J4954" s="234"/>
      <c r="K4954" s="234"/>
      <c r="L4954" s="239"/>
      <c r="M4954" s="240"/>
      <c r="N4954" s="241"/>
      <c r="O4954" s="241"/>
      <c r="P4954" s="241"/>
      <c r="Q4954" s="241"/>
      <c r="R4954" s="241"/>
      <c r="S4954" s="241"/>
      <c r="T4954" s="242"/>
      <c r="AT4954" s="243" t="s">
        <v>272</v>
      </c>
      <c r="AU4954" s="243" t="s">
        <v>91</v>
      </c>
      <c r="AV4954" s="15" t="s">
        <v>91</v>
      </c>
      <c r="AW4954" s="15" t="s">
        <v>38</v>
      </c>
      <c r="AX4954" s="15" t="s">
        <v>82</v>
      </c>
      <c r="AY4954" s="243" t="s">
        <v>262</v>
      </c>
    </row>
    <row r="4955" spans="2:51" s="13" customFormat="1" ht="10">
      <c r="B4955" s="212"/>
      <c r="C4955" s="213"/>
      <c r="D4955" s="208" t="s">
        <v>272</v>
      </c>
      <c r="E4955" s="214" t="s">
        <v>44</v>
      </c>
      <c r="F4955" s="215" t="s">
        <v>781</v>
      </c>
      <c r="G4955" s="213"/>
      <c r="H4955" s="214" t="s">
        <v>44</v>
      </c>
      <c r="I4955" s="216"/>
      <c r="J4955" s="213"/>
      <c r="K4955" s="213"/>
      <c r="L4955" s="217"/>
      <c r="M4955" s="218"/>
      <c r="N4955" s="219"/>
      <c r="O4955" s="219"/>
      <c r="P4955" s="219"/>
      <c r="Q4955" s="219"/>
      <c r="R4955" s="219"/>
      <c r="S4955" s="219"/>
      <c r="T4955" s="220"/>
      <c r="AT4955" s="221" t="s">
        <v>272</v>
      </c>
      <c r="AU4955" s="221" t="s">
        <v>91</v>
      </c>
      <c r="AV4955" s="13" t="s">
        <v>89</v>
      </c>
      <c r="AW4955" s="13" t="s">
        <v>38</v>
      </c>
      <c r="AX4955" s="13" t="s">
        <v>82</v>
      </c>
      <c r="AY4955" s="221" t="s">
        <v>262</v>
      </c>
    </row>
    <row r="4956" spans="2:51" s="15" customFormat="1" ht="10">
      <c r="B4956" s="233"/>
      <c r="C4956" s="234"/>
      <c r="D4956" s="208" t="s">
        <v>272</v>
      </c>
      <c r="E4956" s="235" t="s">
        <v>44</v>
      </c>
      <c r="F4956" s="236" t="s">
        <v>782</v>
      </c>
      <c r="G4956" s="234"/>
      <c r="H4956" s="237">
        <v>8.6</v>
      </c>
      <c r="I4956" s="238"/>
      <c r="J4956" s="234"/>
      <c r="K4956" s="234"/>
      <c r="L4956" s="239"/>
      <c r="M4956" s="240"/>
      <c r="N4956" s="241"/>
      <c r="O4956" s="241"/>
      <c r="P4956" s="241"/>
      <c r="Q4956" s="241"/>
      <c r="R4956" s="241"/>
      <c r="S4956" s="241"/>
      <c r="T4956" s="242"/>
      <c r="AT4956" s="243" t="s">
        <v>272</v>
      </c>
      <c r="AU4956" s="243" t="s">
        <v>91</v>
      </c>
      <c r="AV4956" s="15" t="s">
        <v>91</v>
      </c>
      <c r="AW4956" s="15" t="s">
        <v>38</v>
      </c>
      <c r="AX4956" s="15" t="s">
        <v>82</v>
      </c>
      <c r="AY4956" s="243" t="s">
        <v>262</v>
      </c>
    </row>
    <row r="4957" spans="2:51" s="13" customFormat="1" ht="10">
      <c r="B4957" s="212"/>
      <c r="C4957" s="213"/>
      <c r="D4957" s="208" t="s">
        <v>272</v>
      </c>
      <c r="E4957" s="214" t="s">
        <v>44</v>
      </c>
      <c r="F4957" s="215" t="s">
        <v>783</v>
      </c>
      <c r="G4957" s="213"/>
      <c r="H4957" s="214" t="s">
        <v>44</v>
      </c>
      <c r="I4957" s="216"/>
      <c r="J4957" s="213"/>
      <c r="K4957" s="213"/>
      <c r="L4957" s="217"/>
      <c r="M4957" s="218"/>
      <c r="N4957" s="219"/>
      <c r="O4957" s="219"/>
      <c r="P4957" s="219"/>
      <c r="Q4957" s="219"/>
      <c r="R4957" s="219"/>
      <c r="S4957" s="219"/>
      <c r="T4957" s="220"/>
      <c r="AT4957" s="221" t="s">
        <v>272</v>
      </c>
      <c r="AU4957" s="221" t="s">
        <v>91</v>
      </c>
      <c r="AV4957" s="13" t="s">
        <v>89</v>
      </c>
      <c r="AW4957" s="13" t="s">
        <v>38</v>
      </c>
      <c r="AX4957" s="13" t="s">
        <v>82</v>
      </c>
      <c r="AY4957" s="221" t="s">
        <v>262</v>
      </c>
    </row>
    <row r="4958" spans="2:51" s="15" customFormat="1" ht="10">
      <c r="B4958" s="233"/>
      <c r="C4958" s="234"/>
      <c r="D4958" s="208" t="s">
        <v>272</v>
      </c>
      <c r="E4958" s="235" t="s">
        <v>44</v>
      </c>
      <c r="F4958" s="236" t="s">
        <v>784</v>
      </c>
      <c r="G4958" s="234"/>
      <c r="H4958" s="237">
        <v>3.2</v>
      </c>
      <c r="I4958" s="238"/>
      <c r="J4958" s="234"/>
      <c r="K4958" s="234"/>
      <c r="L4958" s="239"/>
      <c r="M4958" s="240"/>
      <c r="N4958" s="241"/>
      <c r="O4958" s="241"/>
      <c r="P4958" s="241"/>
      <c r="Q4958" s="241"/>
      <c r="R4958" s="241"/>
      <c r="S4958" s="241"/>
      <c r="T4958" s="242"/>
      <c r="AT4958" s="243" t="s">
        <v>272</v>
      </c>
      <c r="AU4958" s="243" t="s">
        <v>91</v>
      </c>
      <c r="AV4958" s="15" t="s">
        <v>91</v>
      </c>
      <c r="AW4958" s="15" t="s">
        <v>38</v>
      </c>
      <c r="AX4958" s="15" t="s">
        <v>82</v>
      </c>
      <c r="AY4958" s="243" t="s">
        <v>262</v>
      </c>
    </row>
    <row r="4959" spans="2:51" s="13" customFormat="1" ht="10">
      <c r="B4959" s="212"/>
      <c r="C4959" s="213"/>
      <c r="D4959" s="208" t="s">
        <v>272</v>
      </c>
      <c r="E4959" s="214" t="s">
        <v>44</v>
      </c>
      <c r="F4959" s="215" t="s">
        <v>785</v>
      </c>
      <c r="G4959" s="213"/>
      <c r="H4959" s="214" t="s">
        <v>44</v>
      </c>
      <c r="I4959" s="216"/>
      <c r="J4959" s="213"/>
      <c r="K4959" s="213"/>
      <c r="L4959" s="217"/>
      <c r="M4959" s="218"/>
      <c r="N4959" s="219"/>
      <c r="O4959" s="219"/>
      <c r="P4959" s="219"/>
      <c r="Q4959" s="219"/>
      <c r="R4959" s="219"/>
      <c r="S4959" s="219"/>
      <c r="T4959" s="220"/>
      <c r="AT4959" s="221" t="s">
        <v>272</v>
      </c>
      <c r="AU4959" s="221" t="s">
        <v>91</v>
      </c>
      <c r="AV4959" s="13" t="s">
        <v>89</v>
      </c>
      <c r="AW4959" s="13" t="s">
        <v>38</v>
      </c>
      <c r="AX4959" s="13" t="s">
        <v>82</v>
      </c>
      <c r="AY4959" s="221" t="s">
        <v>262</v>
      </c>
    </row>
    <row r="4960" spans="2:51" s="15" customFormat="1" ht="10">
      <c r="B4960" s="233"/>
      <c r="C4960" s="234"/>
      <c r="D4960" s="208" t="s">
        <v>272</v>
      </c>
      <c r="E4960" s="235" t="s">
        <v>44</v>
      </c>
      <c r="F4960" s="236" t="s">
        <v>786</v>
      </c>
      <c r="G4960" s="234"/>
      <c r="H4960" s="237">
        <v>8.8000000000000007</v>
      </c>
      <c r="I4960" s="238"/>
      <c r="J4960" s="234"/>
      <c r="K4960" s="234"/>
      <c r="L4960" s="239"/>
      <c r="M4960" s="240"/>
      <c r="N4960" s="241"/>
      <c r="O4960" s="241"/>
      <c r="P4960" s="241"/>
      <c r="Q4960" s="241"/>
      <c r="R4960" s="241"/>
      <c r="S4960" s="241"/>
      <c r="T4960" s="242"/>
      <c r="AT4960" s="243" t="s">
        <v>272</v>
      </c>
      <c r="AU4960" s="243" t="s">
        <v>91</v>
      </c>
      <c r="AV4960" s="15" t="s">
        <v>91</v>
      </c>
      <c r="AW4960" s="15" t="s">
        <v>38</v>
      </c>
      <c r="AX4960" s="15" t="s">
        <v>82</v>
      </c>
      <c r="AY4960" s="243" t="s">
        <v>262</v>
      </c>
    </row>
    <row r="4961" spans="2:51" s="13" customFormat="1" ht="10">
      <c r="B4961" s="212"/>
      <c r="C4961" s="213"/>
      <c r="D4961" s="208" t="s">
        <v>272</v>
      </c>
      <c r="E4961" s="214" t="s">
        <v>44</v>
      </c>
      <c r="F4961" s="215" t="s">
        <v>787</v>
      </c>
      <c r="G4961" s="213"/>
      <c r="H4961" s="214" t="s">
        <v>44</v>
      </c>
      <c r="I4961" s="216"/>
      <c r="J4961" s="213"/>
      <c r="K4961" s="213"/>
      <c r="L4961" s="217"/>
      <c r="M4961" s="218"/>
      <c r="N4961" s="219"/>
      <c r="O4961" s="219"/>
      <c r="P4961" s="219"/>
      <c r="Q4961" s="219"/>
      <c r="R4961" s="219"/>
      <c r="S4961" s="219"/>
      <c r="T4961" s="220"/>
      <c r="AT4961" s="221" t="s">
        <v>272</v>
      </c>
      <c r="AU4961" s="221" t="s">
        <v>91</v>
      </c>
      <c r="AV4961" s="13" t="s">
        <v>89</v>
      </c>
      <c r="AW4961" s="13" t="s">
        <v>38</v>
      </c>
      <c r="AX4961" s="13" t="s">
        <v>82</v>
      </c>
      <c r="AY4961" s="221" t="s">
        <v>262</v>
      </c>
    </row>
    <row r="4962" spans="2:51" s="15" customFormat="1" ht="10">
      <c r="B4962" s="233"/>
      <c r="C4962" s="234"/>
      <c r="D4962" s="208" t="s">
        <v>272</v>
      </c>
      <c r="E4962" s="235" t="s">
        <v>44</v>
      </c>
      <c r="F4962" s="236" t="s">
        <v>788</v>
      </c>
      <c r="G4962" s="234"/>
      <c r="H4962" s="237">
        <v>8.5</v>
      </c>
      <c r="I4962" s="238"/>
      <c r="J4962" s="234"/>
      <c r="K4962" s="234"/>
      <c r="L4962" s="239"/>
      <c r="M4962" s="240"/>
      <c r="N4962" s="241"/>
      <c r="O4962" s="241"/>
      <c r="P4962" s="241"/>
      <c r="Q4962" s="241"/>
      <c r="R4962" s="241"/>
      <c r="S4962" s="241"/>
      <c r="T4962" s="242"/>
      <c r="AT4962" s="243" t="s">
        <v>272</v>
      </c>
      <c r="AU4962" s="243" t="s">
        <v>91</v>
      </c>
      <c r="AV4962" s="15" t="s">
        <v>91</v>
      </c>
      <c r="AW4962" s="15" t="s">
        <v>38</v>
      </c>
      <c r="AX4962" s="15" t="s">
        <v>82</v>
      </c>
      <c r="AY4962" s="243" t="s">
        <v>262</v>
      </c>
    </row>
    <row r="4963" spans="2:51" s="13" customFormat="1" ht="10">
      <c r="B4963" s="212"/>
      <c r="C4963" s="213"/>
      <c r="D4963" s="208" t="s">
        <v>272</v>
      </c>
      <c r="E4963" s="214" t="s">
        <v>44</v>
      </c>
      <c r="F4963" s="215" t="s">
        <v>789</v>
      </c>
      <c r="G4963" s="213"/>
      <c r="H4963" s="214" t="s">
        <v>44</v>
      </c>
      <c r="I4963" s="216"/>
      <c r="J4963" s="213"/>
      <c r="K4963" s="213"/>
      <c r="L4963" s="217"/>
      <c r="M4963" s="218"/>
      <c r="N4963" s="219"/>
      <c r="O4963" s="219"/>
      <c r="P4963" s="219"/>
      <c r="Q4963" s="219"/>
      <c r="R4963" s="219"/>
      <c r="S4963" s="219"/>
      <c r="T4963" s="220"/>
      <c r="AT4963" s="221" t="s">
        <v>272</v>
      </c>
      <c r="AU4963" s="221" t="s">
        <v>91</v>
      </c>
      <c r="AV4963" s="13" t="s">
        <v>89</v>
      </c>
      <c r="AW4963" s="13" t="s">
        <v>38</v>
      </c>
      <c r="AX4963" s="13" t="s">
        <v>82</v>
      </c>
      <c r="AY4963" s="221" t="s">
        <v>262</v>
      </c>
    </row>
    <row r="4964" spans="2:51" s="15" customFormat="1" ht="10">
      <c r="B4964" s="233"/>
      <c r="C4964" s="234"/>
      <c r="D4964" s="208" t="s">
        <v>272</v>
      </c>
      <c r="E4964" s="235" t="s">
        <v>44</v>
      </c>
      <c r="F4964" s="236" t="s">
        <v>790</v>
      </c>
      <c r="G4964" s="234"/>
      <c r="H4964" s="237">
        <v>9.9</v>
      </c>
      <c r="I4964" s="238"/>
      <c r="J4964" s="234"/>
      <c r="K4964" s="234"/>
      <c r="L4964" s="239"/>
      <c r="M4964" s="240"/>
      <c r="N4964" s="241"/>
      <c r="O4964" s="241"/>
      <c r="P4964" s="241"/>
      <c r="Q4964" s="241"/>
      <c r="R4964" s="241"/>
      <c r="S4964" s="241"/>
      <c r="T4964" s="242"/>
      <c r="AT4964" s="243" t="s">
        <v>272</v>
      </c>
      <c r="AU4964" s="243" t="s">
        <v>91</v>
      </c>
      <c r="AV4964" s="15" t="s">
        <v>91</v>
      </c>
      <c r="AW4964" s="15" t="s">
        <v>38</v>
      </c>
      <c r="AX4964" s="15" t="s">
        <v>82</v>
      </c>
      <c r="AY4964" s="243" t="s">
        <v>262</v>
      </c>
    </row>
    <row r="4965" spans="2:51" s="13" customFormat="1" ht="10">
      <c r="B4965" s="212"/>
      <c r="C4965" s="213"/>
      <c r="D4965" s="208" t="s">
        <v>272</v>
      </c>
      <c r="E4965" s="214" t="s">
        <v>44</v>
      </c>
      <c r="F4965" s="215" t="s">
        <v>791</v>
      </c>
      <c r="G4965" s="213"/>
      <c r="H4965" s="214" t="s">
        <v>44</v>
      </c>
      <c r="I4965" s="216"/>
      <c r="J4965" s="213"/>
      <c r="K4965" s="213"/>
      <c r="L4965" s="217"/>
      <c r="M4965" s="218"/>
      <c r="N4965" s="219"/>
      <c r="O4965" s="219"/>
      <c r="P4965" s="219"/>
      <c r="Q4965" s="219"/>
      <c r="R4965" s="219"/>
      <c r="S4965" s="219"/>
      <c r="T4965" s="220"/>
      <c r="AT4965" s="221" t="s">
        <v>272</v>
      </c>
      <c r="AU4965" s="221" t="s">
        <v>91</v>
      </c>
      <c r="AV4965" s="13" t="s">
        <v>89</v>
      </c>
      <c r="AW4965" s="13" t="s">
        <v>38</v>
      </c>
      <c r="AX4965" s="13" t="s">
        <v>82</v>
      </c>
      <c r="AY4965" s="221" t="s">
        <v>262</v>
      </c>
    </row>
    <row r="4966" spans="2:51" s="15" customFormat="1" ht="10">
      <c r="B4966" s="233"/>
      <c r="C4966" s="234"/>
      <c r="D4966" s="208" t="s">
        <v>272</v>
      </c>
      <c r="E4966" s="235" t="s">
        <v>44</v>
      </c>
      <c r="F4966" s="236" t="s">
        <v>792</v>
      </c>
      <c r="G4966" s="234"/>
      <c r="H4966" s="237">
        <v>5.2</v>
      </c>
      <c r="I4966" s="238"/>
      <c r="J4966" s="234"/>
      <c r="K4966" s="234"/>
      <c r="L4966" s="239"/>
      <c r="M4966" s="240"/>
      <c r="N4966" s="241"/>
      <c r="O4966" s="241"/>
      <c r="P4966" s="241"/>
      <c r="Q4966" s="241"/>
      <c r="R4966" s="241"/>
      <c r="S4966" s="241"/>
      <c r="T4966" s="242"/>
      <c r="AT4966" s="243" t="s">
        <v>272</v>
      </c>
      <c r="AU4966" s="243" t="s">
        <v>91</v>
      </c>
      <c r="AV4966" s="15" t="s">
        <v>91</v>
      </c>
      <c r="AW4966" s="15" t="s">
        <v>38</v>
      </c>
      <c r="AX4966" s="15" t="s">
        <v>82</v>
      </c>
      <c r="AY4966" s="243" t="s">
        <v>262</v>
      </c>
    </row>
    <row r="4967" spans="2:51" s="13" customFormat="1" ht="10">
      <c r="B4967" s="212"/>
      <c r="C4967" s="213"/>
      <c r="D4967" s="208" t="s">
        <v>272</v>
      </c>
      <c r="E4967" s="214" t="s">
        <v>44</v>
      </c>
      <c r="F4967" s="215" t="s">
        <v>793</v>
      </c>
      <c r="G4967" s="213"/>
      <c r="H4967" s="214" t="s">
        <v>44</v>
      </c>
      <c r="I4967" s="216"/>
      <c r="J4967" s="213"/>
      <c r="K4967" s="213"/>
      <c r="L4967" s="217"/>
      <c r="M4967" s="218"/>
      <c r="N4967" s="219"/>
      <c r="O4967" s="219"/>
      <c r="P4967" s="219"/>
      <c r="Q4967" s="219"/>
      <c r="R4967" s="219"/>
      <c r="S4967" s="219"/>
      <c r="T4967" s="220"/>
      <c r="AT4967" s="221" t="s">
        <v>272</v>
      </c>
      <c r="AU4967" s="221" t="s">
        <v>91</v>
      </c>
      <c r="AV4967" s="13" t="s">
        <v>89</v>
      </c>
      <c r="AW4967" s="13" t="s">
        <v>38</v>
      </c>
      <c r="AX4967" s="13" t="s">
        <v>82</v>
      </c>
      <c r="AY4967" s="221" t="s">
        <v>262</v>
      </c>
    </row>
    <row r="4968" spans="2:51" s="15" customFormat="1" ht="10">
      <c r="B4968" s="233"/>
      <c r="C4968" s="234"/>
      <c r="D4968" s="208" t="s">
        <v>272</v>
      </c>
      <c r="E4968" s="235" t="s">
        <v>44</v>
      </c>
      <c r="F4968" s="236" t="s">
        <v>794</v>
      </c>
      <c r="G4968" s="234"/>
      <c r="H4968" s="237">
        <v>1.6</v>
      </c>
      <c r="I4968" s="238"/>
      <c r="J4968" s="234"/>
      <c r="K4968" s="234"/>
      <c r="L4968" s="239"/>
      <c r="M4968" s="240"/>
      <c r="N4968" s="241"/>
      <c r="O4968" s="241"/>
      <c r="P4968" s="241"/>
      <c r="Q4968" s="241"/>
      <c r="R4968" s="241"/>
      <c r="S4968" s="241"/>
      <c r="T4968" s="242"/>
      <c r="AT4968" s="243" t="s">
        <v>272</v>
      </c>
      <c r="AU4968" s="243" t="s">
        <v>91</v>
      </c>
      <c r="AV4968" s="15" t="s">
        <v>91</v>
      </c>
      <c r="AW4968" s="15" t="s">
        <v>38</v>
      </c>
      <c r="AX4968" s="15" t="s">
        <v>82</v>
      </c>
      <c r="AY4968" s="243" t="s">
        <v>262</v>
      </c>
    </row>
    <row r="4969" spans="2:51" s="14" customFormat="1" ht="10">
      <c r="B4969" s="222"/>
      <c r="C4969" s="223"/>
      <c r="D4969" s="208" t="s">
        <v>272</v>
      </c>
      <c r="E4969" s="224" t="s">
        <v>44</v>
      </c>
      <c r="F4969" s="225" t="s">
        <v>284</v>
      </c>
      <c r="G4969" s="223"/>
      <c r="H4969" s="226">
        <v>355.90000000000003</v>
      </c>
      <c r="I4969" s="227"/>
      <c r="J4969" s="223"/>
      <c r="K4969" s="223"/>
      <c r="L4969" s="228"/>
      <c r="M4969" s="229"/>
      <c r="N4969" s="230"/>
      <c r="O4969" s="230"/>
      <c r="P4969" s="230"/>
      <c r="Q4969" s="230"/>
      <c r="R4969" s="230"/>
      <c r="S4969" s="230"/>
      <c r="T4969" s="231"/>
      <c r="AT4969" s="232" t="s">
        <v>272</v>
      </c>
      <c r="AU4969" s="232" t="s">
        <v>91</v>
      </c>
      <c r="AV4969" s="14" t="s">
        <v>97</v>
      </c>
      <c r="AW4969" s="14" t="s">
        <v>38</v>
      </c>
      <c r="AX4969" s="14" t="s">
        <v>82</v>
      </c>
      <c r="AY4969" s="232" t="s">
        <v>262</v>
      </c>
    </row>
    <row r="4970" spans="2:51" s="13" customFormat="1" ht="10">
      <c r="B4970" s="212"/>
      <c r="C4970" s="213"/>
      <c r="D4970" s="208" t="s">
        <v>272</v>
      </c>
      <c r="E4970" s="214" t="s">
        <v>44</v>
      </c>
      <c r="F4970" s="215" t="s">
        <v>2444</v>
      </c>
      <c r="G4970" s="213"/>
      <c r="H4970" s="214" t="s">
        <v>44</v>
      </c>
      <c r="I4970" s="216"/>
      <c r="J4970" s="213"/>
      <c r="K4970" s="213"/>
      <c r="L4970" s="217"/>
      <c r="M4970" s="218"/>
      <c r="N4970" s="219"/>
      <c r="O4970" s="219"/>
      <c r="P4970" s="219"/>
      <c r="Q4970" s="219"/>
      <c r="R4970" s="219"/>
      <c r="S4970" s="219"/>
      <c r="T4970" s="220"/>
      <c r="AT4970" s="221" t="s">
        <v>272</v>
      </c>
      <c r="AU4970" s="221" t="s">
        <v>91</v>
      </c>
      <c r="AV4970" s="13" t="s">
        <v>89</v>
      </c>
      <c r="AW4970" s="13" t="s">
        <v>38</v>
      </c>
      <c r="AX4970" s="13" t="s">
        <v>82</v>
      </c>
      <c r="AY4970" s="221" t="s">
        <v>262</v>
      </c>
    </row>
    <row r="4971" spans="2:51" s="13" customFormat="1" ht="10">
      <c r="B4971" s="212"/>
      <c r="C4971" s="213"/>
      <c r="D4971" s="208" t="s">
        <v>272</v>
      </c>
      <c r="E4971" s="214" t="s">
        <v>44</v>
      </c>
      <c r="F4971" s="215" t="s">
        <v>810</v>
      </c>
      <c r="G4971" s="213"/>
      <c r="H4971" s="214" t="s">
        <v>44</v>
      </c>
      <c r="I4971" s="216"/>
      <c r="J4971" s="213"/>
      <c r="K4971" s="213"/>
      <c r="L4971" s="217"/>
      <c r="M4971" s="218"/>
      <c r="N4971" s="219"/>
      <c r="O4971" s="219"/>
      <c r="P4971" s="219"/>
      <c r="Q4971" s="219"/>
      <c r="R4971" s="219"/>
      <c r="S4971" s="219"/>
      <c r="T4971" s="220"/>
      <c r="AT4971" s="221" t="s">
        <v>272</v>
      </c>
      <c r="AU4971" s="221" t="s">
        <v>91</v>
      </c>
      <c r="AV4971" s="13" t="s">
        <v>89</v>
      </c>
      <c r="AW4971" s="13" t="s">
        <v>38</v>
      </c>
      <c r="AX4971" s="13" t="s">
        <v>82</v>
      </c>
      <c r="AY4971" s="221" t="s">
        <v>262</v>
      </c>
    </row>
    <row r="4972" spans="2:51" s="15" customFormat="1" ht="10">
      <c r="B4972" s="233"/>
      <c r="C4972" s="234"/>
      <c r="D4972" s="208" t="s">
        <v>272</v>
      </c>
      <c r="E4972" s="235" t="s">
        <v>44</v>
      </c>
      <c r="F4972" s="236" t="s">
        <v>453</v>
      </c>
      <c r="G4972" s="234"/>
      <c r="H4972" s="237">
        <v>17</v>
      </c>
      <c r="I4972" s="238"/>
      <c r="J4972" s="234"/>
      <c r="K4972" s="234"/>
      <c r="L4972" s="239"/>
      <c r="M4972" s="240"/>
      <c r="N4972" s="241"/>
      <c r="O4972" s="241"/>
      <c r="P4972" s="241"/>
      <c r="Q4972" s="241"/>
      <c r="R4972" s="241"/>
      <c r="S4972" s="241"/>
      <c r="T4972" s="242"/>
      <c r="AT4972" s="243" t="s">
        <v>272</v>
      </c>
      <c r="AU4972" s="243" t="s">
        <v>91</v>
      </c>
      <c r="AV4972" s="15" t="s">
        <v>91</v>
      </c>
      <c r="AW4972" s="15" t="s">
        <v>38</v>
      </c>
      <c r="AX4972" s="15" t="s">
        <v>82</v>
      </c>
      <c r="AY4972" s="243" t="s">
        <v>262</v>
      </c>
    </row>
    <row r="4973" spans="2:51" s="13" customFormat="1" ht="10">
      <c r="B4973" s="212"/>
      <c r="C4973" s="213"/>
      <c r="D4973" s="208" t="s">
        <v>272</v>
      </c>
      <c r="E4973" s="214" t="s">
        <v>44</v>
      </c>
      <c r="F4973" s="215" t="s">
        <v>811</v>
      </c>
      <c r="G4973" s="213"/>
      <c r="H4973" s="214" t="s">
        <v>44</v>
      </c>
      <c r="I4973" s="216"/>
      <c r="J4973" s="213"/>
      <c r="K4973" s="213"/>
      <c r="L4973" s="217"/>
      <c r="M4973" s="218"/>
      <c r="N4973" s="219"/>
      <c r="O4973" s="219"/>
      <c r="P4973" s="219"/>
      <c r="Q4973" s="219"/>
      <c r="R4973" s="219"/>
      <c r="S4973" s="219"/>
      <c r="T4973" s="220"/>
      <c r="AT4973" s="221" t="s">
        <v>272</v>
      </c>
      <c r="AU4973" s="221" t="s">
        <v>91</v>
      </c>
      <c r="AV4973" s="13" t="s">
        <v>89</v>
      </c>
      <c r="AW4973" s="13" t="s">
        <v>38</v>
      </c>
      <c r="AX4973" s="13" t="s">
        <v>82</v>
      </c>
      <c r="AY4973" s="221" t="s">
        <v>262</v>
      </c>
    </row>
    <row r="4974" spans="2:51" s="15" customFormat="1" ht="10">
      <c r="B4974" s="233"/>
      <c r="C4974" s="234"/>
      <c r="D4974" s="208" t="s">
        <v>272</v>
      </c>
      <c r="E4974" s="235" t="s">
        <v>44</v>
      </c>
      <c r="F4974" s="236" t="s">
        <v>812</v>
      </c>
      <c r="G4974" s="234"/>
      <c r="H4974" s="237">
        <v>16.5</v>
      </c>
      <c r="I4974" s="238"/>
      <c r="J4974" s="234"/>
      <c r="K4974" s="234"/>
      <c r="L4974" s="239"/>
      <c r="M4974" s="240"/>
      <c r="N4974" s="241"/>
      <c r="O4974" s="241"/>
      <c r="P4974" s="241"/>
      <c r="Q4974" s="241"/>
      <c r="R4974" s="241"/>
      <c r="S4974" s="241"/>
      <c r="T4974" s="242"/>
      <c r="AT4974" s="243" t="s">
        <v>272</v>
      </c>
      <c r="AU4974" s="243" t="s">
        <v>91</v>
      </c>
      <c r="AV4974" s="15" t="s">
        <v>91</v>
      </c>
      <c r="AW4974" s="15" t="s">
        <v>38</v>
      </c>
      <c r="AX4974" s="15" t="s">
        <v>82</v>
      </c>
      <c r="AY4974" s="243" t="s">
        <v>262</v>
      </c>
    </row>
    <row r="4975" spans="2:51" s="13" customFormat="1" ht="10">
      <c r="B4975" s="212"/>
      <c r="C4975" s="213"/>
      <c r="D4975" s="208" t="s">
        <v>272</v>
      </c>
      <c r="E4975" s="214" t="s">
        <v>44</v>
      </c>
      <c r="F4975" s="215" t="s">
        <v>813</v>
      </c>
      <c r="G4975" s="213"/>
      <c r="H4975" s="214" t="s">
        <v>44</v>
      </c>
      <c r="I4975" s="216"/>
      <c r="J4975" s="213"/>
      <c r="K4975" s="213"/>
      <c r="L4975" s="217"/>
      <c r="M4975" s="218"/>
      <c r="N4975" s="219"/>
      <c r="O4975" s="219"/>
      <c r="P4975" s="219"/>
      <c r="Q4975" s="219"/>
      <c r="R4975" s="219"/>
      <c r="S4975" s="219"/>
      <c r="T4975" s="220"/>
      <c r="AT4975" s="221" t="s">
        <v>272</v>
      </c>
      <c r="AU4975" s="221" t="s">
        <v>91</v>
      </c>
      <c r="AV4975" s="13" t="s">
        <v>89</v>
      </c>
      <c r="AW4975" s="13" t="s">
        <v>38</v>
      </c>
      <c r="AX4975" s="13" t="s">
        <v>82</v>
      </c>
      <c r="AY4975" s="221" t="s">
        <v>262</v>
      </c>
    </row>
    <row r="4976" spans="2:51" s="15" customFormat="1" ht="10">
      <c r="B4976" s="233"/>
      <c r="C4976" s="234"/>
      <c r="D4976" s="208" t="s">
        <v>272</v>
      </c>
      <c r="E4976" s="235" t="s">
        <v>44</v>
      </c>
      <c r="F4976" s="236" t="s">
        <v>814</v>
      </c>
      <c r="G4976" s="234"/>
      <c r="H4976" s="237">
        <v>23.3</v>
      </c>
      <c r="I4976" s="238"/>
      <c r="J4976" s="234"/>
      <c r="K4976" s="234"/>
      <c r="L4976" s="239"/>
      <c r="M4976" s="240"/>
      <c r="N4976" s="241"/>
      <c r="O4976" s="241"/>
      <c r="P4976" s="241"/>
      <c r="Q4976" s="241"/>
      <c r="R4976" s="241"/>
      <c r="S4976" s="241"/>
      <c r="T4976" s="242"/>
      <c r="AT4976" s="243" t="s">
        <v>272</v>
      </c>
      <c r="AU4976" s="243" t="s">
        <v>91</v>
      </c>
      <c r="AV4976" s="15" t="s">
        <v>91</v>
      </c>
      <c r="AW4976" s="15" t="s">
        <v>38</v>
      </c>
      <c r="AX4976" s="15" t="s">
        <v>82</v>
      </c>
      <c r="AY4976" s="243" t="s">
        <v>262</v>
      </c>
    </row>
    <row r="4977" spans="2:51" s="13" customFormat="1" ht="10">
      <c r="B4977" s="212"/>
      <c r="C4977" s="213"/>
      <c r="D4977" s="208" t="s">
        <v>272</v>
      </c>
      <c r="E4977" s="214" t="s">
        <v>44</v>
      </c>
      <c r="F4977" s="215" t="s">
        <v>815</v>
      </c>
      <c r="G4977" s="213"/>
      <c r="H4977" s="214" t="s">
        <v>44</v>
      </c>
      <c r="I4977" s="216"/>
      <c r="J4977" s="213"/>
      <c r="K4977" s="213"/>
      <c r="L4977" s="217"/>
      <c r="M4977" s="218"/>
      <c r="N4977" s="219"/>
      <c r="O4977" s="219"/>
      <c r="P4977" s="219"/>
      <c r="Q4977" s="219"/>
      <c r="R4977" s="219"/>
      <c r="S4977" s="219"/>
      <c r="T4977" s="220"/>
      <c r="AT4977" s="221" t="s">
        <v>272</v>
      </c>
      <c r="AU4977" s="221" t="s">
        <v>91</v>
      </c>
      <c r="AV4977" s="13" t="s">
        <v>89</v>
      </c>
      <c r="AW4977" s="13" t="s">
        <v>38</v>
      </c>
      <c r="AX4977" s="13" t="s">
        <v>82</v>
      </c>
      <c r="AY4977" s="221" t="s">
        <v>262</v>
      </c>
    </row>
    <row r="4978" spans="2:51" s="15" customFormat="1" ht="10">
      <c r="B4978" s="233"/>
      <c r="C4978" s="234"/>
      <c r="D4978" s="208" t="s">
        <v>272</v>
      </c>
      <c r="E4978" s="235" t="s">
        <v>44</v>
      </c>
      <c r="F4978" s="236" t="s">
        <v>816</v>
      </c>
      <c r="G4978" s="234"/>
      <c r="H4978" s="237">
        <v>25.5</v>
      </c>
      <c r="I4978" s="238"/>
      <c r="J4978" s="234"/>
      <c r="K4978" s="234"/>
      <c r="L4978" s="239"/>
      <c r="M4978" s="240"/>
      <c r="N4978" s="241"/>
      <c r="O4978" s="241"/>
      <c r="P4978" s="241"/>
      <c r="Q4978" s="241"/>
      <c r="R4978" s="241"/>
      <c r="S4978" s="241"/>
      <c r="T4978" s="242"/>
      <c r="AT4978" s="243" t="s">
        <v>272</v>
      </c>
      <c r="AU4978" s="243" t="s">
        <v>91</v>
      </c>
      <c r="AV4978" s="15" t="s">
        <v>91</v>
      </c>
      <c r="AW4978" s="15" t="s">
        <v>38</v>
      </c>
      <c r="AX4978" s="15" t="s">
        <v>82</v>
      </c>
      <c r="AY4978" s="243" t="s">
        <v>262</v>
      </c>
    </row>
    <row r="4979" spans="2:51" s="13" customFormat="1" ht="10">
      <c r="B4979" s="212"/>
      <c r="C4979" s="213"/>
      <c r="D4979" s="208" t="s">
        <v>272</v>
      </c>
      <c r="E4979" s="214" t="s">
        <v>44</v>
      </c>
      <c r="F4979" s="215" t="s">
        <v>817</v>
      </c>
      <c r="G4979" s="213"/>
      <c r="H4979" s="214" t="s">
        <v>44</v>
      </c>
      <c r="I4979" s="216"/>
      <c r="J4979" s="213"/>
      <c r="K4979" s="213"/>
      <c r="L4979" s="217"/>
      <c r="M4979" s="218"/>
      <c r="N4979" s="219"/>
      <c r="O4979" s="219"/>
      <c r="P4979" s="219"/>
      <c r="Q4979" s="219"/>
      <c r="R4979" s="219"/>
      <c r="S4979" s="219"/>
      <c r="T4979" s="220"/>
      <c r="AT4979" s="221" t="s">
        <v>272</v>
      </c>
      <c r="AU4979" s="221" t="s">
        <v>91</v>
      </c>
      <c r="AV4979" s="13" t="s">
        <v>89</v>
      </c>
      <c r="AW4979" s="13" t="s">
        <v>38</v>
      </c>
      <c r="AX4979" s="13" t="s">
        <v>82</v>
      </c>
      <c r="AY4979" s="221" t="s">
        <v>262</v>
      </c>
    </row>
    <row r="4980" spans="2:51" s="15" customFormat="1" ht="10">
      <c r="B4980" s="233"/>
      <c r="C4980" s="234"/>
      <c r="D4980" s="208" t="s">
        <v>272</v>
      </c>
      <c r="E4980" s="235" t="s">
        <v>44</v>
      </c>
      <c r="F4980" s="236" t="s">
        <v>818</v>
      </c>
      <c r="G4980" s="234"/>
      <c r="H4980" s="237">
        <v>17.399999999999999</v>
      </c>
      <c r="I4980" s="238"/>
      <c r="J4980" s="234"/>
      <c r="K4980" s="234"/>
      <c r="L4980" s="239"/>
      <c r="M4980" s="240"/>
      <c r="N4980" s="241"/>
      <c r="O4980" s="241"/>
      <c r="P4980" s="241"/>
      <c r="Q4980" s="241"/>
      <c r="R4980" s="241"/>
      <c r="S4980" s="241"/>
      <c r="T4980" s="242"/>
      <c r="AT4980" s="243" t="s">
        <v>272</v>
      </c>
      <c r="AU4980" s="243" t="s">
        <v>91</v>
      </c>
      <c r="AV4980" s="15" t="s">
        <v>91</v>
      </c>
      <c r="AW4980" s="15" t="s">
        <v>38</v>
      </c>
      <c r="AX4980" s="15" t="s">
        <v>82</v>
      </c>
      <c r="AY4980" s="243" t="s">
        <v>262</v>
      </c>
    </row>
    <row r="4981" spans="2:51" s="13" customFormat="1" ht="10">
      <c r="B4981" s="212"/>
      <c r="C4981" s="213"/>
      <c r="D4981" s="208" t="s">
        <v>272</v>
      </c>
      <c r="E4981" s="214" t="s">
        <v>44</v>
      </c>
      <c r="F4981" s="215" t="s">
        <v>819</v>
      </c>
      <c r="G4981" s="213"/>
      <c r="H4981" s="214" t="s">
        <v>44</v>
      </c>
      <c r="I4981" s="216"/>
      <c r="J4981" s="213"/>
      <c r="K4981" s="213"/>
      <c r="L4981" s="217"/>
      <c r="M4981" s="218"/>
      <c r="N4981" s="219"/>
      <c r="O4981" s="219"/>
      <c r="P4981" s="219"/>
      <c r="Q4981" s="219"/>
      <c r="R4981" s="219"/>
      <c r="S4981" s="219"/>
      <c r="T4981" s="220"/>
      <c r="AT4981" s="221" t="s">
        <v>272</v>
      </c>
      <c r="AU4981" s="221" t="s">
        <v>91</v>
      </c>
      <c r="AV4981" s="13" t="s">
        <v>89</v>
      </c>
      <c r="AW4981" s="13" t="s">
        <v>38</v>
      </c>
      <c r="AX4981" s="13" t="s">
        <v>82</v>
      </c>
      <c r="AY4981" s="221" t="s">
        <v>262</v>
      </c>
    </row>
    <row r="4982" spans="2:51" s="15" customFormat="1" ht="10">
      <c r="B4982" s="233"/>
      <c r="C4982" s="234"/>
      <c r="D4982" s="208" t="s">
        <v>272</v>
      </c>
      <c r="E4982" s="235" t="s">
        <v>44</v>
      </c>
      <c r="F4982" s="236" t="s">
        <v>820</v>
      </c>
      <c r="G4982" s="234"/>
      <c r="H4982" s="237">
        <v>18.2</v>
      </c>
      <c r="I4982" s="238"/>
      <c r="J4982" s="234"/>
      <c r="K4982" s="234"/>
      <c r="L4982" s="239"/>
      <c r="M4982" s="240"/>
      <c r="N4982" s="241"/>
      <c r="O4982" s="241"/>
      <c r="P4982" s="241"/>
      <c r="Q4982" s="241"/>
      <c r="R4982" s="241"/>
      <c r="S4982" s="241"/>
      <c r="T4982" s="242"/>
      <c r="AT4982" s="243" t="s">
        <v>272</v>
      </c>
      <c r="AU4982" s="243" t="s">
        <v>91</v>
      </c>
      <c r="AV4982" s="15" t="s">
        <v>91</v>
      </c>
      <c r="AW4982" s="15" t="s">
        <v>38</v>
      </c>
      <c r="AX4982" s="15" t="s">
        <v>82</v>
      </c>
      <c r="AY4982" s="243" t="s">
        <v>262</v>
      </c>
    </row>
    <row r="4983" spans="2:51" s="13" customFormat="1" ht="10">
      <c r="B4983" s="212"/>
      <c r="C4983" s="213"/>
      <c r="D4983" s="208" t="s">
        <v>272</v>
      </c>
      <c r="E4983" s="214" t="s">
        <v>44</v>
      </c>
      <c r="F4983" s="215" t="s">
        <v>821</v>
      </c>
      <c r="G4983" s="213"/>
      <c r="H4983" s="214" t="s">
        <v>44</v>
      </c>
      <c r="I4983" s="216"/>
      <c r="J4983" s="213"/>
      <c r="K4983" s="213"/>
      <c r="L4983" s="217"/>
      <c r="M4983" s="218"/>
      <c r="N4983" s="219"/>
      <c r="O4983" s="219"/>
      <c r="P4983" s="219"/>
      <c r="Q4983" s="219"/>
      <c r="R4983" s="219"/>
      <c r="S4983" s="219"/>
      <c r="T4983" s="220"/>
      <c r="AT4983" s="221" t="s">
        <v>272</v>
      </c>
      <c r="AU4983" s="221" t="s">
        <v>91</v>
      </c>
      <c r="AV4983" s="13" t="s">
        <v>89</v>
      </c>
      <c r="AW4983" s="13" t="s">
        <v>38</v>
      </c>
      <c r="AX4983" s="13" t="s">
        <v>82</v>
      </c>
      <c r="AY4983" s="221" t="s">
        <v>262</v>
      </c>
    </row>
    <row r="4984" spans="2:51" s="15" customFormat="1" ht="10">
      <c r="B4984" s="233"/>
      <c r="C4984" s="234"/>
      <c r="D4984" s="208" t="s">
        <v>272</v>
      </c>
      <c r="E4984" s="235" t="s">
        <v>44</v>
      </c>
      <c r="F4984" s="236" t="s">
        <v>822</v>
      </c>
      <c r="G4984" s="234"/>
      <c r="H4984" s="237">
        <v>26.9</v>
      </c>
      <c r="I4984" s="238"/>
      <c r="J4984" s="234"/>
      <c r="K4984" s="234"/>
      <c r="L4984" s="239"/>
      <c r="M4984" s="240"/>
      <c r="N4984" s="241"/>
      <c r="O4984" s="241"/>
      <c r="P4984" s="241"/>
      <c r="Q4984" s="241"/>
      <c r="R4984" s="241"/>
      <c r="S4984" s="241"/>
      <c r="T4984" s="242"/>
      <c r="AT4984" s="243" t="s">
        <v>272</v>
      </c>
      <c r="AU4984" s="243" t="s">
        <v>91</v>
      </c>
      <c r="AV4984" s="15" t="s">
        <v>91</v>
      </c>
      <c r="AW4984" s="15" t="s">
        <v>38</v>
      </c>
      <c r="AX4984" s="15" t="s">
        <v>82</v>
      </c>
      <c r="AY4984" s="243" t="s">
        <v>262</v>
      </c>
    </row>
    <row r="4985" spans="2:51" s="13" customFormat="1" ht="10">
      <c r="B4985" s="212"/>
      <c r="C4985" s="213"/>
      <c r="D4985" s="208" t="s">
        <v>272</v>
      </c>
      <c r="E4985" s="214" t="s">
        <v>44</v>
      </c>
      <c r="F4985" s="215" t="s">
        <v>823</v>
      </c>
      <c r="G4985" s="213"/>
      <c r="H4985" s="214" t="s">
        <v>44</v>
      </c>
      <c r="I4985" s="216"/>
      <c r="J4985" s="213"/>
      <c r="K4985" s="213"/>
      <c r="L4985" s="217"/>
      <c r="M4985" s="218"/>
      <c r="N4985" s="219"/>
      <c r="O4985" s="219"/>
      <c r="P4985" s="219"/>
      <c r="Q4985" s="219"/>
      <c r="R4985" s="219"/>
      <c r="S4985" s="219"/>
      <c r="T4985" s="220"/>
      <c r="AT4985" s="221" t="s">
        <v>272</v>
      </c>
      <c r="AU4985" s="221" t="s">
        <v>91</v>
      </c>
      <c r="AV4985" s="13" t="s">
        <v>89</v>
      </c>
      <c r="AW4985" s="13" t="s">
        <v>38</v>
      </c>
      <c r="AX4985" s="13" t="s">
        <v>82</v>
      </c>
      <c r="AY4985" s="221" t="s">
        <v>262</v>
      </c>
    </row>
    <row r="4986" spans="2:51" s="15" customFormat="1" ht="10">
      <c r="B4986" s="233"/>
      <c r="C4986" s="234"/>
      <c r="D4986" s="208" t="s">
        <v>272</v>
      </c>
      <c r="E4986" s="235" t="s">
        <v>44</v>
      </c>
      <c r="F4986" s="236" t="s">
        <v>581</v>
      </c>
      <c r="G4986" s="234"/>
      <c r="H4986" s="237">
        <v>29</v>
      </c>
      <c r="I4986" s="238"/>
      <c r="J4986" s="234"/>
      <c r="K4986" s="234"/>
      <c r="L4986" s="239"/>
      <c r="M4986" s="240"/>
      <c r="N4986" s="241"/>
      <c r="O4986" s="241"/>
      <c r="P4986" s="241"/>
      <c r="Q4986" s="241"/>
      <c r="R4986" s="241"/>
      <c r="S4986" s="241"/>
      <c r="T4986" s="242"/>
      <c r="AT4986" s="243" t="s">
        <v>272</v>
      </c>
      <c r="AU4986" s="243" t="s">
        <v>91</v>
      </c>
      <c r="AV4986" s="15" t="s">
        <v>91</v>
      </c>
      <c r="AW4986" s="15" t="s">
        <v>38</v>
      </c>
      <c r="AX4986" s="15" t="s">
        <v>82</v>
      </c>
      <c r="AY4986" s="243" t="s">
        <v>262</v>
      </c>
    </row>
    <row r="4987" spans="2:51" s="13" customFormat="1" ht="10">
      <c r="B4987" s="212"/>
      <c r="C4987" s="213"/>
      <c r="D4987" s="208" t="s">
        <v>272</v>
      </c>
      <c r="E4987" s="214" t="s">
        <v>44</v>
      </c>
      <c r="F4987" s="215" t="s">
        <v>824</v>
      </c>
      <c r="G4987" s="213"/>
      <c r="H4987" s="214" t="s">
        <v>44</v>
      </c>
      <c r="I4987" s="216"/>
      <c r="J4987" s="213"/>
      <c r="K4987" s="213"/>
      <c r="L4987" s="217"/>
      <c r="M4987" s="218"/>
      <c r="N4987" s="219"/>
      <c r="O4987" s="219"/>
      <c r="P4987" s="219"/>
      <c r="Q4987" s="219"/>
      <c r="R4987" s="219"/>
      <c r="S4987" s="219"/>
      <c r="T4987" s="220"/>
      <c r="AT4987" s="221" t="s">
        <v>272</v>
      </c>
      <c r="AU4987" s="221" t="s">
        <v>91</v>
      </c>
      <c r="AV4987" s="13" t="s">
        <v>89</v>
      </c>
      <c r="AW4987" s="13" t="s">
        <v>38</v>
      </c>
      <c r="AX4987" s="13" t="s">
        <v>82</v>
      </c>
      <c r="AY4987" s="221" t="s">
        <v>262</v>
      </c>
    </row>
    <row r="4988" spans="2:51" s="15" customFormat="1" ht="10">
      <c r="B4988" s="233"/>
      <c r="C4988" s="234"/>
      <c r="D4988" s="208" t="s">
        <v>272</v>
      </c>
      <c r="E4988" s="235" t="s">
        <v>44</v>
      </c>
      <c r="F4988" s="236" t="s">
        <v>825</v>
      </c>
      <c r="G4988" s="234"/>
      <c r="H4988" s="237">
        <v>52.7</v>
      </c>
      <c r="I4988" s="238"/>
      <c r="J4988" s="234"/>
      <c r="K4988" s="234"/>
      <c r="L4988" s="239"/>
      <c r="M4988" s="240"/>
      <c r="N4988" s="241"/>
      <c r="O4988" s="241"/>
      <c r="P4988" s="241"/>
      <c r="Q4988" s="241"/>
      <c r="R4988" s="241"/>
      <c r="S4988" s="241"/>
      <c r="T4988" s="242"/>
      <c r="AT4988" s="243" t="s">
        <v>272</v>
      </c>
      <c r="AU4988" s="243" t="s">
        <v>91</v>
      </c>
      <c r="AV4988" s="15" t="s">
        <v>91</v>
      </c>
      <c r="AW4988" s="15" t="s">
        <v>38</v>
      </c>
      <c r="AX4988" s="15" t="s">
        <v>82</v>
      </c>
      <c r="AY4988" s="243" t="s">
        <v>262</v>
      </c>
    </row>
    <row r="4989" spans="2:51" s="13" customFormat="1" ht="10">
      <c r="B4989" s="212"/>
      <c r="C4989" s="213"/>
      <c r="D4989" s="208" t="s">
        <v>272</v>
      </c>
      <c r="E4989" s="214" t="s">
        <v>44</v>
      </c>
      <c r="F4989" s="215" t="s">
        <v>826</v>
      </c>
      <c r="G4989" s="213"/>
      <c r="H4989" s="214" t="s">
        <v>44</v>
      </c>
      <c r="I4989" s="216"/>
      <c r="J4989" s="213"/>
      <c r="K4989" s="213"/>
      <c r="L4989" s="217"/>
      <c r="M4989" s="218"/>
      <c r="N4989" s="219"/>
      <c r="O4989" s="219"/>
      <c r="P4989" s="219"/>
      <c r="Q4989" s="219"/>
      <c r="R4989" s="219"/>
      <c r="S4989" s="219"/>
      <c r="T4989" s="220"/>
      <c r="AT4989" s="221" t="s">
        <v>272</v>
      </c>
      <c r="AU4989" s="221" t="s">
        <v>91</v>
      </c>
      <c r="AV4989" s="13" t="s">
        <v>89</v>
      </c>
      <c r="AW4989" s="13" t="s">
        <v>38</v>
      </c>
      <c r="AX4989" s="13" t="s">
        <v>82</v>
      </c>
      <c r="AY4989" s="221" t="s">
        <v>262</v>
      </c>
    </row>
    <row r="4990" spans="2:51" s="15" customFormat="1" ht="10">
      <c r="B4990" s="233"/>
      <c r="C4990" s="234"/>
      <c r="D4990" s="208" t="s">
        <v>272</v>
      </c>
      <c r="E4990" s="235" t="s">
        <v>44</v>
      </c>
      <c r="F4990" s="236" t="s">
        <v>827</v>
      </c>
      <c r="G4990" s="234"/>
      <c r="H4990" s="237">
        <v>27.6</v>
      </c>
      <c r="I4990" s="238"/>
      <c r="J4990" s="234"/>
      <c r="K4990" s="234"/>
      <c r="L4990" s="239"/>
      <c r="M4990" s="240"/>
      <c r="N4990" s="241"/>
      <c r="O4990" s="241"/>
      <c r="P4990" s="241"/>
      <c r="Q4990" s="241"/>
      <c r="R4990" s="241"/>
      <c r="S4990" s="241"/>
      <c r="T4990" s="242"/>
      <c r="AT4990" s="243" t="s">
        <v>272</v>
      </c>
      <c r="AU4990" s="243" t="s">
        <v>91</v>
      </c>
      <c r="AV4990" s="15" t="s">
        <v>91</v>
      </c>
      <c r="AW4990" s="15" t="s">
        <v>38</v>
      </c>
      <c r="AX4990" s="15" t="s">
        <v>82</v>
      </c>
      <c r="AY4990" s="243" t="s">
        <v>262</v>
      </c>
    </row>
    <row r="4991" spans="2:51" s="13" customFormat="1" ht="10">
      <c r="B4991" s="212"/>
      <c r="C4991" s="213"/>
      <c r="D4991" s="208" t="s">
        <v>272</v>
      </c>
      <c r="E4991" s="214" t="s">
        <v>44</v>
      </c>
      <c r="F4991" s="215" t="s">
        <v>828</v>
      </c>
      <c r="G4991" s="213"/>
      <c r="H4991" s="214" t="s">
        <v>44</v>
      </c>
      <c r="I4991" s="216"/>
      <c r="J4991" s="213"/>
      <c r="K4991" s="213"/>
      <c r="L4991" s="217"/>
      <c r="M4991" s="218"/>
      <c r="N4991" s="219"/>
      <c r="O4991" s="219"/>
      <c r="P4991" s="219"/>
      <c r="Q4991" s="219"/>
      <c r="R4991" s="219"/>
      <c r="S4991" s="219"/>
      <c r="T4991" s="220"/>
      <c r="AT4991" s="221" t="s">
        <v>272</v>
      </c>
      <c r="AU4991" s="221" t="s">
        <v>91</v>
      </c>
      <c r="AV4991" s="13" t="s">
        <v>89</v>
      </c>
      <c r="AW4991" s="13" t="s">
        <v>38</v>
      </c>
      <c r="AX4991" s="13" t="s">
        <v>82</v>
      </c>
      <c r="AY4991" s="221" t="s">
        <v>262</v>
      </c>
    </row>
    <row r="4992" spans="2:51" s="15" customFormat="1" ht="10">
      <c r="B4992" s="233"/>
      <c r="C4992" s="234"/>
      <c r="D4992" s="208" t="s">
        <v>272</v>
      </c>
      <c r="E4992" s="235" t="s">
        <v>44</v>
      </c>
      <c r="F4992" s="236" t="s">
        <v>829</v>
      </c>
      <c r="G4992" s="234"/>
      <c r="H4992" s="237">
        <v>53.4</v>
      </c>
      <c r="I4992" s="238"/>
      <c r="J4992" s="234"/>
      <c r="K4992" s="234"/>
      <c r="L4992" s="239"/>
      <c r="M4992" s="240"/>
      <c r="N4992" s="241"/>
      <c r="O4992" s="241"/>
      <c r="P4992" s="241"/>
      <c r="Q4992" s="241"/>
      <c r="R4992" s="241"/>
      <c r="S4992" s="241"/>
      <c r="T4992" s="242"/>
      <c r="AT4992" s="243" t="s">
        <v>272</v>
      </c>
      <c r="AU4992" s="243" t="s">
        <v>91</v>
      </c>
      <c r="AV4992" s="15" t="s">
        <v>91</v>
      </c>
      <c r="AW4992" s="15" t="s">
        <v>38</v>
      </c>
      <c r="AX4992" s="15" t="s">
        <v>82</v>
      </c>
      <c r="AY4992" s="243" t="s">
        <v>262</v>
      </c>
    </row>
    <row r="4993" spans="2:51" s="13" customFormat="1" ht="10">
      <c r="B4993" s="212"/>
      <c r="C4993" s="213"/>
      <c r="D4993" s="208" t="s">
        <v>272</v>
      </c>
      <c r="E4993" s="214" t="s">
        <v>44</v>
      </c>
      <c r="F4993" s="215" t="s">
        <v>830</v>
      </c>
      <c r="G4993" s="213"/>
      <c r="H4993" s="214" t="s">
        <v>44</v>
      </c>
      <c r="I4993" s="216"/>
      <c r="J4993" s="213"/>
      <c r="K4993" s="213"/>
      <c r="L4993" s="217"/>
      <c r="M4993" s="218"/>
      <c r="N4993" s="219"/>
      <c r="O4993" s="219"/>
      <c r="P4993" s="219"/>
      <c r="Q4993" s="219"/>
      <c r="R4993" s="219"/>
      <c r="S4993" s="219"/>
      <c r="T4993" s="220"/>
      <c r="AT4993" s="221" t="s">
        <v>272</v>
      </c>
      <c r="AU4993" s="221" t="s">
        <v>91</v>
      </c>
      <c r="AV4993" s="13" t="s">
        <v>89</v>
      </c>
      <c r="AW4993" s="13" t="s">
        <v>38</v>
      </c>
      <c r="AX4993" s="13" t="s">
        <v>82</v>
      </c>
      <c r="AY4993" s="221" t="s">
        <v>262</v>
      </c>
    </row>
    <row r="4994" spans="2:51" s="15" customFormat="1" ht="10">
      <c r="B4994" s="233"/>
      <c r="C4994" s="234"/>
      <c r="D4994" s="208" t="s">
        <v>272</v>
      </c>
      <c r="E4994" s="235" t="s">
        <v>44</v>
      </c>
      <c r="F4994" s="236" t="s">
        <v>831</v>
      </c>
      <c r="G4994" s="234"/>
      <c r="H4994" s="237">
        <v>28.5</v>
      </c>
      <c r="I4994" s="238"/>
      <c r="J4994" s="234"/>
      <c r="K4994" s="234"/>
      <c r="L4994" s="239"/>
      <c r="M4994" s="240"/>
      <c r="N4994" s="241"/>
      <c r="O4994" s="241"/>
      <c r="P4994" s="241"/>
      <c r="Q4994" s="241"/>
      <c r="R4994" s="241"/>
      <c r="S4994" s="241"/>
      <c r="T4994" s="242"/>
      <c r="AT4994" s="243" t="s">
        <v>272</v>
      </c>
      <c r="AU4994" s="243" t="s">
        <v>91</v>
      </c>
      <c r="AV4994" s="15" t="s">
        <v>91</v>
      </c>
      <c r="AW4994" s="15" t="s">
        <v>38</v>
      </c>
      <c r="AX4994" s="15" t="s">
        <v>82</v>
      </c>
      <c r="AY4994" s="243" t="s">
        <v>262</v>
      </c>
    </row>
    <row r="4995" spans="2:51" s="13" customFormat="1" ht="10">
      <c r="B4995" s="212"/>
      <c r="C4995" s="213"/>
      <c r="D4995" s="208" t="s">
        <v>272</v>
      </c>
      <c r="E4995" s="214" t="s">
        <v>44</v>
      </c>
      <c r="F4995" s="215" t="s">
        <v>832</v>
      </c>
      <c r="G4995" s="213"/>
      <c r="H4995" s="214" t="s">
        <v>44</v>
      </c>
      <c r="I4995" s="216"/>
      <c r="J4995" s="213"/>
      <c r="K4995" s="213"/>
      <c r="L4995" s="217"/>
      <c r="M4995" s="218"/>
      <c r="N4995" s="219"/>
      <c r="O4995" s="219"/>
      <c r="P4995" s="219"/>
      <c r="Q4995" s="219"/>
      <c r="R4995" s="219"/>
      <c r="S4995" s="219"/>
      <c r="T4995" s="220"/>
      <c r="AT4995" s="221" t="s">
        <v>272</v>
      </c>
      <c r="AU4995" s="221" t="s">
        <v>91</v>
      </c>
      <c r="AV4995" s="13" t="s">
        <v>89</v>
      </c>
      <c r="AW4995" s="13" t="s">
        <v>38</v>
      </c>
      <c r="AX4995" s="13" t="s">
        <v>82</v>
      </c>
      <c r="AY4995" s="221" t="s">
        <v>262</v>
      </c>
    </row>
    <row r="4996" spans="2:51" s="15" customFormat="1" ht="10">
      <c r="B4996" s="233"/>
      <c r="C4996" s="234"/>
      <c r="D4996" s="208" t="s">
        <v>272</v>
      </c>
      <c r="E4996" s="235" t="s">
        <v>44</v>
      </c>
      <c r="F4996" s="236" t="s">
        <v>833</v>
      </c>
      <c r="G4996" s="234"/>
      <c r="H4996" s="237">
        <v>54.8</v>
      </c>
      <c r="I4996" s="238"/>
      <c r="J4996" s="234"/>
      <c r="K4996" s="234"/>
      <c r="L4996" s="239"/>
      <c r="M4996" s="240"/>
      <c r="N4996" s="241"/>
      <c r="O4996" s="241"/>
      <c r="P4996" s="241"/>
      <c r="Q4996" s="241"/>
      <c r="R4996" s="241"/>
      <c r="S4996" s="241"/>
      <c r="T4996" s="242"/>
      <c r="AT4996" s="243" t="s">
        <v>272</v>
      </c>
      <c r="AU4996" s="243" t="s">
        <v>91</v>
      </c>
      <c r="AV4996" s="15" t="s">
        <v>91</v>
      </c>
      <c r="AW4996" s="15" t="s">
        <v>38</v>
      </c>
      <c r="AX4996" s="15" t="s">
        <v>82</v>
      </c>
      <c r="AY4996" s="243" t="s">
        <v>262</v>
      </c>
    </row>
    <row r="4997" spans="2:51" s="13" customFormat="1" ht="10">
      <c r="B4997" s="212"/>
      <c r="C4997" s="213"/>
      <c r="D4997" s="208" t="s">
        <v>272</v>
      </c>
      <c r="E4997" s="214" t="s">
        <v>44</v>
      </c>
      <c r="F4997" s="215" t="s">
        <v>835</v>
      </c>
      <c r="G4997" s="213"/>
      <c r="H4997" s="214" t="s">
        <v>44</v>
      </c>
      <c r="I4997" s="216"/>
      <c r="J4997" s="213"/>
      <c r="K4997" s="213"/>
      <c r="L4997" s="217"/>
      <c r="M4997" s="218"/>
      <c r="N4997" s="219"/>
      <c r="O4997" s="219"/>
      <c r="P4997" s="219"/>
      <c r="Q4997" s="219"/>
      <c r="R4997" s="219"/>
      <c r="S4997" s="219"/>
      <c r="T4997" s="220"/>
      <c r="AT4997" s="221" t="s">
        <v>272</v>
      </c>
      <c r="AU4997" s="221" t="s">
        <v>91</v>
      </c>
      <c r="AV4997" s="13" t="s">
        <v>89</v>
      </c>
      <c r="AW4997" s="13" t="s">
        <v>38</v>
      </c>
      <c r="AX4997" s="13" t="s">
        <v>82</v>
      </c>
      <c r="AY4997" s="221" t="s">
        <v>262</v>
      </c>
    </row>
    <row r="4998" spans="2:51" s="15" customFormat="1" ht="10">
      <c r="B4998" s="233"/>
      <c r="C4998" s="234"/>
      <c r="D4998" s="208" t="s">
        <v>272</v>
      </c>
      <c r="E4998" s="235" t="s">
        <v>44</v>
      </c>
      <c r="F4998" s="236" t="s">
        <v>836</v>
      </c>
      <c r="G4998" s="234"/>
      <c r="H4998" s="237">
        <v>10.1</v>
      </c>
      <c r="I4998" s="238"/>
      <c r="J4998" s="234"/>
      <c r="K4998" s="234"/>
      <c r="L4998" s="239"/>
      <c r="M4998" s="240"/>
      <c r="N4998" s="241"/>
      <c r="O4998" s="241"/>
      <c r="P4998" s="241"/>
      <c r="Q4998" s="241"/>
      <c r="R4998" s="241"/>
      <c r="S4998" s="241"/>
      <c r="T4998" s="242"/>
      <c r="AT4998" s="243" t="s">
        <v>272</v>
      </c>
      <c r="AU4998" s="243" t="s">
        <v>91</v>
      </c>
      <c r="AV4998" s="15" t="s">
        <v>91</v>
      </c>
      <c r="AW4998" s="15" t="s">
        <v>38</v>
      </c>
      <c r="AX4998" s="15" t="s">
        <v>82</v>
      </c>
      <c r="AY4998" s="243" t="s">
        <v>262</v>
      </c>
    </row>
    <row r="4999" spans="2:51" s="13" customFormat="1" ht="10">
      <c r="B4999" s="212"/>
      <c r="C4999" s="213"/>
      <c r="D4999" s="208" t="s">
        <v>272</v>
      </c>
      <c r="E4999" s="214" t="s">
        <v>44</v>
      </c>
      <c r="F4999" s="215" t="s">
        <v>837</v>
      </c>
      <c r="G4999" s="213"/>
      <c r="H4999" s="214" t="s">
        <v>44</v>
      </c>
      <c r="I4999" s="216"/>
      <c r="J4999" s="213"/>
      <c r="K4999" s="213"/>
      <c r="L4999" s="217"/>
      <c r="M4999" s="218"/>
      <c r="N4999" s="219"/>
      <c r="O4999" s="219"/>
      <c r="P4999" s="219"/>
      <c r="Q4999" s="219"/>
      <c r="R4999" s="219"/>
      <c r="S4999" s="219"/>
      <c r="T4999" s="220"/>
      <c r="AT4999" s="221" t="s">
        <v>272</v>
      </c>
      <c r="AU4999" s="221" t="s">
        <v>91</v>
      </c>
      <c r="AV4999" s="13" t="s">
        <v>89</v>
      </c>
      <c r="AW4999" s="13" t="s">
        <v>38</v>
      </c>
      <c r="AX4999" s="13" t="s">
        <v>82</v>
      </c>
      <c r="AY4999" s="221" t="s">
        <v>262</v>
      </c>
    </row>
    <row r="5000" spans="2:51" s="15" customFormat="1" ht="10">
      <c r="B5000" s="233"/>
      <c r="C5000" s="234"/>
      <c r="D5000" s="208" t="s">
        <v>272</v>
      </c>
      <c r="E5000" s="235" t="s">
        <v>44</v>
      </c>
      <c r="F5000" s="236" t="s">
        <v>397</v>
      </c>
      <c r="G5000" s="234"/>
      <c r="H5000" s="237">
        <v>11</v>
      </c>
      <c r="I5000" s="238"/>
      <c r="J5000" s="234"/>
      <c r="K5000" s="234"/>
      <c r="L5000" s="239"/>
      <c r="M5000" s="240"/>
      <c r="N5000" s="241"/>
      <c r="O5000" s="241"/>
      <c r="P5000" s="241"/>
      <c r="Q5000" s="241"/>
      <c r="R5000" s="241"/>
      <c r="S5000" s="241"/>
      <c r="T5000" s="242"/>
      <c r="AT5000" s="243" t="s">
        <v>272</v>
      </c>
      <c r="AU5000" s="243" t="s">
        <v>91</v>
      </c>
      <c r="AV5000" s="15" t="s">
        <v>91</v>
      </c>
      <c r="AW5000" s="15" t="s">
        <v>38</v>
      </c>
      <c r="AX5000" s="15" t="s">
        <v>82</v>
      </c>
      <c r="AY5000" s="243" t="s">
        <v>262</v>
      </c>
    </row>
    <row r="5001" spans="2:51" s="13" customFormat="1" ht="10">
      <c r="B5001" s="212"/>
      <c r="C5001" s="213"/>
      <c r="D5001" s="208" t="s">
        <v>272</v>
      </c>
      <c r="E5001" s="214" t="s">
        <v>44</v>
      </c>
      <c r="F5001" s="215" t="s">
        <v>838</v>
      </c>
      <c r="G5001" s="213"/>
      <c r="H5001" s="214" t="s">
        <v>44</v>
      </c>
      <c r="I5001" s="216"/>
      <c r="J5001" s="213"/>
      <c r="K5001" s="213"/>
      <c r="L5001" s="217"/>
      <c r="M5001" s="218"/>
      <c r="N5001" s="219"/>
      <c r="O5001" s="219"/>
      <c r="P5001" s="219"/>
      <c r="Q5001" s="219"/>
      <c r="R5001" s="219"/>
      <c r="S5001" s="219"/>
      <c r="T5001" s="220"/>
      <c r="AT5001" s="221" t="s">
        <v>272</v>
      </c>
      <c r="AU5001" s="221" t="s">
        <v>91</v>
      </c>
      <c r="AV5001" s="13" t="s">
        <v>89</v>
      </c>
      <c r="AW5001" s="13" t="s">
        <v>38</v>
      </c>
      <c r="AX5001" s="13" t="s">
        <v>82</v>
      </c>
      <c r="AY5001" s="221" t="s">
        <v>262</v>
      </c>
    </row>
    <row r="5002" spans="2:51" s="15" customFormat="1" ht="10">
      <c r="B5002" s="233"/>
      <c r="C5002" s="234"/>
      <c r="D5002" s="208" t="s">
        <v>272</v>
      </c>
      <c r="E5002" s="235" t="s">
        <v>44</v>
      </c>
      <c r="F5002" s="236" t="s">
        <v>839</v>
      </c>
      <c r="G5002" s="234"/>
      <c r="H5002" s="237">
        <v>3.1</v>
      </c>
      <c r="I5002" s="238"/>
      <c r="J5002" s="234"/>
      <c r="K5002" s="234"/>
      <c r="L5002" s="239"/>
      <c r="M5002" s="240"/>
      <c r="N5002" s="241"/>
      <c r="O5002" s="241"/>
      <c r="P5002" s="241"/>
      <c r="Q5002" s="241"/>
      <c r="R5002" s="241"/>
      <c r="S5002" s="241"/>
      <c r="T5002" s="242"/>
      <c r="AT5002" s="243" t="s">
        <v>272</v>
      </c>
      <c r="AU5002" s="243" t="s">
        <v>91</v>
      </c>
      <c r="AV5002" s="15" t="s">
        <v>91</v>
      </c>
      <c r="AW5002" s="15" t="s">
        <v>38</v>
      </c>
      <c r="AX5002" s="15" t="s">
        <v>82</v>
      </c>
      <c r="AY5002" s="243" t="s">
        <v>262</v>
      </c>
    </row>
    <row r="5003" spans="2:51" s="13" customFormat="1" ht="10">
      <c r="B5003" s="212"/>
      <c r="C5003" s="213"/>
      <c r="D5003" s="208" t="s">
        <v>272</v>
      </c>
      <c r="E5003" s="214" t="s">
        <v>44</v>
      </c>
      <c r="F5003" s="215" t="s">
        <v>840</v>
      </c>
      <c r="G5003" s="213"/>
      <c r="H5003" s="214" t="s">
        <v>44</v>
      </c>
      <c r="I5003" s="216"/>
      <c r="J5003" s="213"/>
      <c r="K5003" s="213"/>
      <c r="L5003" s="217"/>
      <c r="M5003" s="218"/>
      <c r="N5003" s="219"/>
      <c r="O5003" s="219"/>
      <c r="P5003" s="219"/>
      <c r="Q5003" s="219"/>
      <c r="R5003" s="219"/>
      <c r="S5003" s="219"/>
      <c r="T5003" s="220"/>
      <c r="AT5003" s="221" t="s">
        <v>272</v>
      </c>
      <c r="AU5003" s="221" t="s">
        <v>91</v>
      </c>
      <c r="AV5003" s="13" t="s">
        <v>89</v>
      </c>
      <c r="AW5003" s="13" t="s">
        <v>38</v>
      </c>
      <c r="AX5003" s="13" t="s">
        <v>82</v>
      </c>
      <c r="AY5003" s="221" t="s">
        <v>262</v>
      </c>
    </row>
    <row r="5004" spans="2:51" s="15" customFormat="1" ht="10">
      <c r="B5004" s="233"/>
      <c r="C5004" s="234"/>
      <c r="D5004" s="208" t="s">
        <v>272</v>
      </c>
      <c r="E5004" s="235" t="s">
        <v>44</v>
      </c>
      <c r="F5004" s="236" t="s">
        <v>841</v>
      </c>
      <c r="G5004" s="234"/>
      <c r="H5004" s="237">
        <v>4.8</v>
      </c>
      <c r="I5004" s="238"/>
      <c r="J5004" s="234"/>
      <c r="K5004" s="234"/>
      <c r="L5004" s="239"/>
      <c r="M5004" s="240"/>
      <c r="N5004" s="241"/>
      <c r="O5004" s="241"/>
      <c r="P5004" s="241"/>
      <c r="Q5004" s="241"/>
      <c r="R5004" s="241"/>
      <c r="S5004" s="241"/>
      <c r="T5004" s="242"/>
      <c r="AT5004" s="243" t="s">
        <v>272</v>
      </c>
      <c r="AU5004" s="243" t="s">
        <v>91</v>
      </c>
      <c r="AV5004" s="15" t="s">
        <v>91</v>
      </c>
      <c r="AW5004" s="15" t="s">
        <v>38</v>
      </c>
      <c r="AX5004" s="15" t="s">
        <v>82</v>
      </c>
      <c r="AY5004" s="243" t="s">
        <v>262</v>
      </c>
    </row>
    <row r="5005" spans="2:51" s="13" customFormat="1" ht="10">
      <c r="B5005" s="212"/>
      <c r="C5005" s="213"/>
      <c r="D5005" s="208" t="s">
        <v>272</v>
      </c>
      <c r="E5005" s="214" t="s">
        <v>44</v>
      </c>
      <c r="F5005" s="215" t="s">
        <v>842</v>
      </c>
      <c r="G5005" s="213"/>
      <c r="H5005" s="214" t="s">
        <v>44</v>
      </c>
      <c r="I5005" s="216"/>
      <c r="J5005" s="213"/>
      <c r="K5005" s="213"/>
      <c r="L5005" s="217"/>
      <c r="M5005" s="218"/>
      <c r="N5005" s="219"/>
      <c r="O5005" s="219"/>
      <c r="P5005" s="219"/>
      <c r="Q5005" s="219"/>
      <c r="R5005" s="219"/>
      <c r="S5005" s="219"/>
      <c r="T5005" s="220"/>
      <c r="AT5005" s="221" t="s">
        <v>272</v>
      </c>
      <c r="AU5005" s="221" t="s">
        <v>91</v>
      </c>
      <c r="AV5005" s="13" t="s">
        <v>89</v>
      </c>
      <c r="AW5005" s="13" t="s">
        <v>38</v>
      </c>
      <c r="AX5005" s="13" t="s">
        <v>82</v>
      </c>
      <c r="AY5005" s="221" t="s">
        <v>262</v>
      </c>
    </row>
    <row r="5006" spans="2:51" s="15" customFormat="1" ht="10">
      <c r="B5006" s="233"/>
      <c r="C5006" s="234"/>
      <c r="D5006" s="208" t="s">
        <v>272</v>
      </c>
      <c r="E5006" s="235" t="s">
        <v>44</v>
      </c>
      <c r="F5006" s="236" t="s">
        <v>768</v>
      </c>
      <c r="G5006" s="234"/>
      <c r="H5006" s="237">
        <v>3.8</v>
      </c>
      <c r="I5006" s="238"/>
      <c r="J5006" s="234"/>
      <c r="K5006" s="234"/>
      <c r="L5006" s="239"/>
      <c r="M5006" s="240"/>
      <c r="N5006" s="241"/>
      <c r="O5006" s="241"/>
      <c r="P5006" s="241"/>
      <c r="Q5006" s="241"/>
      <c r="R5006" s="241"/>
      <c r="S5006" s="241"/>
      <c r="T5006" s="242"/>
      <c r="AT5006" s="243" t="s">
        <v>272</v>
      </c>
      <c r="AU5006" s="243" t="s">
        <v>91</v>
      </c>
      <c r="AV5006" s="15" t="s">
        <v>91</v>
      </c>
      <c r="AW5006" s="15" t="s">
        <v>38</v>
      </c>
      <c r="AX5006" s="15" t="s">
        <v>82</v>
      </c>
      <c r="AY5006" s="243" t="s">
        <v>262</v>
      </c>
    </row>
    <row r="5007" spans="2:51" s="14" customFormat="1" ht="10">
      <c r="B5007" s="222"/>
      <c r="C5007" s="223"/>
      <c r="D5007" s="208" t="s">
        <v>272</v>
      </c>
      <c r="E5007" s="224" t="s">
        <v>44</v>
      </c>
      <c r="F5007" s="225" t="s">
        <v>284</v>
      </c>
      <c r="G5007" s="223"/>
      <c r="H5007" s="226">
        <v>423.60000000000008</v>
      </c>
      <c r="I5007" s="227"/>
      <c r="J5007" s="223"/>
      <c r="K5007" s="223"/>
      <c r="L5007" s="228"/>
      <c r="M5007" s="229"/>
      <c r="N5007" s="230"/>
      <c r="O5007" s="230"/>
      <c r="P5007" s="230"/>
      <c r="Q5007" s="230"/>
      <c r="R5007" s="230"/>
      <c r="S5007" s="230"/>
      <c r="T5007" s="231"/>
      <c r="AT5007" s="232" t="s">
        <v>272</v>
      </c>
      <c r="AU5007" s="232" t="s">
        <v>91</v>
      </c>
      <c r="AV5007" s="14" t="s">
        <v>97</v>
      </c>
      <c r="AW5007" s="14" t="s">
        <v>38</v>
      </c>
      <c r="AX5007" s="14" t="s">
        <v>82</v>
      </c>
      <c r="AY5007" s="232" t="s">
        <v>262</v>
      </c>
    </row>
    <row r="5008" spans="2:51" s="13" customFormat="1" ht="10">
      <c r="B5008" s="212"/>
      <c r="C5008" s="213"/>
      <c r="D5008" s="208" t="s">
        <v>272</v>
      </c>
      <c r="E5008" s="214" t="s">
        <v>44</v>
      </c>
      <c r="F5008" s="215" t="s">
        <v>2445</v>
      </c>
      <c r="G5008" s="213"/>
      <c r="H5008" s="214" t="s">
        <v>44</v>
      </c>
      <c r="I5008" s="216"/>
      <c r="J5008" s="213"/>
      <c r="K5008" s="213"/>
      <c r="L5008" s="217"/>
      <c r="M5008" s="218"/>
      <c r="N5008" s="219"/>
      <c r="O5008" s="219"/>
      <c r="P5008" s="219"/>
      <c r="Q5008" s="219"/>
      <c r="R5008" s="219"/>
      <c r="S5008" s="219"/>
      <c r="T5008" s="220"/>
      <c r="AT5008" s="221" t="s">
        <v>272</v>
      </c>
      <c r="AU5008" s="221" t="s">
        <v>91</v>
      </c>
      <c r="AV5008" s="13" t="s">
        <v>89</v>
      </c>
      <c r="AW5008" s="13" t="s">
        <v>38</v>
      </c>
      <c r="AX5008" s="13" t="s">
        <v>82</v>
      </c>
      <c r="AY5008" s="221" t="s">
        <v>262</v>
      </c>
    </row>
    <row r="5009" spans="2:51" s="13" customFormat="1" ht="10">
      <c r="B5009" s="212"/>
      <c r="C5009" s="213"/>
      <c r="D5009" s="208" t="s">
        <v>272</v>
      </c>
      <c r="E5009" s="214" t="s">
        <v>44</v>
      </c>
      <c r="F5009" s="215" t="s">
        <v>848</v>
      </c>
      <c r="G5009" s="213"/>
      <c r="H5009" s="214" t="s">
        <v>44</v>
      </c>
      <c r="I5009" s="216"/>
      <c r="J5009" s="213"/>
      <c r="K5009" s="213"/>
      <c r="L5009" s="217"/>
      <c r="M5009" s="218"/>
      <c r="N5009" s="219"/>
      <c r="O5009" s="219"/>
      <c r="P5009" s="219"/>
      <c r="Q5009" s="219"/>
      <c r="R5009" s="219"/>
      <c r="S5009" s="219"/>
      <c r="T5009" s="220"/>
      <c r="AT5009" s="221" t="s">
        <v>272</v>
      </c>
      <c r="AU5009" s="221" t="s">
        <v>91</v>
      </c>
      <c r="AV5009" s="13" t="s">
        <v>89</v>
      </c>
      <c r="AW5009" s="13" t="s">
        <v>38</v>
      </c>
      <c r="AX5009" s="13" t="s">
        <v>82</v>
      </c>
      <c r="AY5009" s="221" t="s">
        <v>262</v>
      </c>
    </row>
    <row r="5010" spans="2:51" s="15" customFormat="1" ht="10">
      <c r="B5010" s="233"/>
      <c r="C5010" s="234"/>
      <c r="D5010" s="208" t="s">
        <v>272</v>
      </c>
      <c r="E5010" s="235" t="s">
        <v>44</v>
      </c>
      <c r="F5010" s="236" t="s">
        <v>453</v>
      </c>
      <c r="G5010" s="234"/>
      <c r="H5010" s="237">
        <v>17</v>
      </c>
      <c r="I5010" s="238"/>
      <c r="J5010" s="234"/>
      <c r="K5010" s="234"/>
      <c r="L5010" s="239"/>
      <c r="M5010" s="240"/>
      <c r="N5010" s="241"/>
      <c r="O5010" s="241"/>
      <c r="P5010" s="241"/>
      <c r="Q5010" s="241"/>
      <c r="R5010" s="241"/>
      <c r="S5010" s="241"/>
      <c r="T5010" s="242"/>
      <c r="AT5010" s="243" t="s">
        <v>272</v>
      </c>
      <c r="AU5010" s="243" t="s">
        <v>91</v>
      </c>
      <c r="AV5010" s="15" t="s">
        <v>91</v>
      </c>
      <c r="AW5010" s="15" t="s">
        <v>38</v>
      </c>
      <c r="AX5010" s="15" t="s">
        <v>82</v>
      </c>
      <c r="AY5010" s="243" t="s">
        <v>262</v>
      </c>
    </row>
    <row r="5011" spans="2:51" s="13" customFormat="1" ht="10">
      <c r="B5011" s="212"/>
      <c r="C5011" s="213"/>
      <c r="D5011" s="208" t="s">
        <v>272</v>
      </c>
      <c r="E5011" s="214" t="s">
        <v>44</v>
      </c>
      <c r="F5011" s="215" t="s">
        <v>849</v>
      </c>
      <c r="G5011" s="213"/>
      <c r="H5011" s="214" t="s">
        <v>44</v>
      </c>
      <c r="I5011" s="216"/>
      <c r="J5011" s="213"/>
      <c r="K5011" s="213"/>
      <c r="L5011" s="217"/>
      <c r="M5011" s="218"/>
      <c r="N5011" s="219"/>
      <c r="O5011" s="219"/>
      <c r="P5011" s="219"/>
      <c r="Q5011" s="219"/>
      <c r="R5011" s="219"/>
      <c r="S5011" s="219"/>
      <c r="T5011" s="220"/>
      <c r="AT5011" s="221" t="s">
        <v>272</v>
      </c>
      <c r="AU5011" s="221" t="s">
        <v>91</v>
      </c>
      <c r="AV5011" s="13" t="s">
        <v>89</v>
      </c>
      <c r="AW5011" s="13" t="s">
        <v>38</v>
      </c>
      <c r="AX5011" s="13" t="s">
        <v>82</v>
      </c>
      <c r="AY5011" s="221" t="s">
        <v>262</v>
      </c>
    </row>
    <row r="5012" spans="2:51" s="15" customFormat="1" ht="10">
      <c r="B5012" s="233"/>
      <c r="C5012" s="234"/>
      <c r="D5012" s="208" t="s">
        <v>272</v>
      </c>
      <c r="E5012" s="235" t="s">
        <v>44</v>
      </c>
      <c r="F5012" s="236" t="s">
        <v>812</v>
      </c>
      <c r="G5012" s="234"/>
      <c r="H5012" s="237">
        <v>16.5</v>
      </c>
      <c r="I5012" s="238"/>
      <c r="J5012" s="234"/>
      <c r="K5012" s="234"/>
      <c r="L5012" s="239"/>
      <c r="M5012" s="240"/>
      <c r="N5012" s="241"/>
      <c r="O5012" s="241"/>
      <c r="P5012" s="241"/>
      <c r="Q5012" s="241"/>
      <c r="R5012" s="241"/>
      <c r="S5012" s="241"/>
      <c r="T5012" s="242"/>
      <c r="AT5012" s="243" t="s">
        <v>272</v>
      </c>
      <c r="AU5012" s="243" t="s">
        <v>91</v>
      </c>
      <c r="AV5012" s="15" t="s">
        <v>91</v>
      </c>
      <c r="AW5012" s="15" t="s">
        <v>38</v>
      </c>
      <c r="AX5012" s="15" t="s">
        <v>82</v>
      </c>
      <c r="AY5012" s="243" t="s">
        <v>262</v>
      </c>
    </row>
    <row r="5013" spans="2:51" s="13" customFormat="1" ht="10">
      <c r="B5013" s="212"/>
      <c r="C5013" s="213"/>
      <c r="D5013" s="208" t="s">
        <v>272</v>
      </c>
      <c r="E5013" s="214" t="s">
        <v>44</v>
      </c>
      <c r="F5013" s="215" t="s">
        <v>850</v>
      </c>
      <c r="G5013" s="213"/>
      <c r="H5013" s="214" t="s">
        <v>44</v>
      </c>
      <c r="I5013" s="216"/>
      <c r="J5013" s="213"/>
      <c r="K5013" s="213"/>
      <c r="L5013" s="217"/>
      <c r="M5013" s="218"/>
      <c r="N5013" s="219"/>
      <c r="O5013" s="219"/>
      <c r="P5013" s="219"/>
      <c r="Q5013" s="219"/>
      <c r="R5013" s="219"/>
      <c r="S5013" s="219"/>
      <c r="T5013" s="220"/>
      <c r="AT5013" s="221" t="s">
        <v>272</v>
      </c>
      <c r="AU5013" s="221" t="s">
        <v>91</v>
      </c>
      <c r="AV5013" s="13" t="s">
        <v>89</v>
      </c>
      <c r="AW5013" s="13" t="s">
        <v>38</v>
      </c>
      <c r="AX5013" s="13" t="s">
        <v>82</v>
      </c>
      <c r="AY5013" s="221" t="s">
        <v>262</v>
      </c>
    </row>
    <row r="5014" spans="2:51" s="15" customFormat="1" ht="10">
      <c r="B5014" s="233"/>
      <c r="C5014" s="234"/>
      <c r="D5014" s="208" t="s">
        <v>272</v>
      </c>
      <c r="E5014" s="235" t="s">
        <v>44</v>
      </c>
      <c r="F5014" s="236" t="s">
        <v>814</v>
      </c>
      <c r="G5014" s="234"/>
      <c r="H5014" s="237">
        <v>23.3</v>
      </c>
      <c r="I5014" s="238"/>
      <c r="J5014" s="234"/>
      <c r="K5014" s="234"/>
      <c r="L5014" s="239"/>
      <c r="M5014" s="240"/>
      <c r="N5014" s="241"/>
      <c r="O5014" s="241"/>
      <c r="P5014" s="241"/>
      <c r="Q5014" s="241"/>
      <c r="R5014" s="241"/>
      <c r="S5014" s="241"/>
      <c r="T5014" s="242"/>
      <c r="AT5014" s="243" t="s">
        <v>272</v>
      </c>
      <c r="AU5014" s="243" t="s">
        <v>91</v>
      </c>
      <c r="AV5014" s="15" t="s">
        <v>91</v>
      </c>
      <c r="AW5014" s="15" t="s">
        <v>38</v>
      </c>
      <c r="AX5014" s="15" t="s">
        <v>82</v>
      </c>
      <c r="AY5014" s="243" t="s">
        <v>262</v>
      </c>
    </row>
    <row r="5015" spans="2:51" s="13" customFormat="1" ht="10">
      <c r="B5015" s="212"/>
      <c r="C5015" s="213"/>
      <c r="D5015" s="208" t="s">
        <v>272</v>
      </c>
      <c r="E5015" s="214" t="s">
        <v>44</v>
      </c>
      <c r="F5015" s="215" t="s">
        <v>851</v>
      </c>
      <c r="G5015" s="213"/>
      <c r="H5015" s="214" t="s">
        <v>44</v>
      </c>
      <c r="I5015" s="216"/>
      <c r="J5015" s="213"/>
      <c r="K5015" s="213"/>
      <c r="L5015" s="217"/>
      <c r="M5015" s="218"/>
      <c r="N5015" s="219"/>
      <c r="O5015" s="219"/>
      <c r="P5015" s="219"/>
      <c r="Q5015" s="219"/>
      <c r="R5015" s="219"/>
      <c r="S5015" s="219"/>
      <c r="T5015" s="220"/>
      <c r="AT5015" s="221" t="s">
        <v>272</v>
      </c>
      <c r="AU5015" s="221" t="s">
        <v>91</v>
      </c>
      <c r="AV5015" s="13" t="s">
        <v>89</v>
      </c>
      <c r="AW5015" s="13" t="s">
        <v>38</v>
      </c>
      <c r="AX5015" s="13" t="s">
        <v>82</v>
      </c>
      <c r="AY5015" s="221" t="s">
        <v>262</v>
      </c>
    </row>
    <row r="5016" spans="2:51" s="15" customFormat="1" ht="10">
      <c r="B5016" s="233"/>
      <c r="C5016" s="234"/>
      <c r="D5016" s="208" t="s">
        <v>272</v>
      </c>
      <c r="E5016" s="235" t="s">
        <v>44</v>
      </c>
      <c r="F5016" s="236" t="s">
        <v>816</v>
      </c>
      <c r="G5016" s="234"/>
      <c r="H5016" s="237">
        <v>25.5</v>
      </c>
      <c r="I5016" s="238"/>
      <c r="J5016" s="234"/>
      <c r="K5016" s="234"/>
      <c r="L5016" s="239"/>
      <c r="M5016" s="240"/>
      <c r="N5016" s="241"/>
      <c r="O5016" s="241"/>
      <c r="P5016" s="241"/>
      <c r="Q5016" s="241"/>
      <c r="R5016" s="241"/>
      <c r="S5016" s="241"/>
      <c r="T5016" s="242"/>
      <c r="AT5016" s="243" t="s">
        <v>272</v>
      </c>
      <c r="AU5016" s="243" t="s">
        <v>91</v>
      </c>
      <c r="AV5016" s="15" t="s">
        <v>91</v>
      </c>
      <c r="AW5016" s="15" t="s">
        <v>38</v>
      </c>
      <c r="AX5016" s="15" t="s">
        <v>82</v>
      </c>
      <c r="AY5016" s="243" t="s">
        <v>262</v>
      </c>
    </row>
    <row r="5017" spans="2:51" s="13" customFormat="1" ht="10">
      <c r="B5017" s="212"/>
      <c r="C5017" s="213"/>
      <c r="D5017" s="208" t="s">
        <v>272</v>
      </c>
      <c r="E5017" s="214" t="s">
        <v>44</v>
      </c>
      <c r="F5017" s="215" t="s">
        <v>852</v>
      </c>
      <c r="G5017" s="213"/>
      <c r="H5017" s="214" t="s">
        <v>44</v>
      </c>
      <c r="I5017" s="216"/>
      <c r="J5017" s="213"/>
      <c r="K5017" s="213"/>
      <c r="L5017" s="217"/>
      <c r="M5017" s="218"/>
      <c r="N5017" s="219"/>
      <c r="O5017" s="219"/>
      <c r="P5017" s="219"/>
      <c r="Q5017" s="219"/>
      <c r="R5017" s="219"/>
      <c r="S5017" s="219"/>
      <c r="T5017" s="220"/>
      <c r="AT5017" s="221" t="s">
        <v>272</v>
      </c>
      <c r="AU5017" s="221" t="s">
        <v>91</v>
      </c>
      <c r="AV5017" s="13" t="s">
        <v>89</v>
      </c>
      <c r="AW5017" s="13" t="s">
        <v>38</v>
      </c>
      <c r="AX5017" s="13" t="s">
        <v>82</v>
      </c>
      <c r="AY5017" s="221" t="s">
        <v>262</v>
      </c>
    </row>
    <row r="5018" spans="2:51" s="15" customFormat="1" ht="10">
      <c r="B5018" s="233"/>
      <c r="C5018" s="234"/>
      <c r="D5018" s="208" t="s">
        <v>272</v>
      </c>
      <c r="E5018" s="235" t="s">
        <v>44</v>
      </c>
      <c r="F5018" s="236" t="s">
        <v>818</v>
      </c>
      <c r="G5018" s="234"/>
      <c r="H5018" s="237">
        <v>17.399999999999999</v>
      </c>
      <c r="I5018" s="238"/>
      <c r="J5018" s="234"/>
      <c r="K5018" s="234"/>
      <c r="L5018" s="239"/>
      <c r="M5018" s="240"/>
      <c r="N5018" s="241"/>
      <c r="O5018" s="241"/>
      <c r="P5018" s="241"/>
      <c r="Q5018" s="241"/>
      <c r="R5018" s="241"/>
      <c r="S5018" s="241"/>
      <c r="T5018" s="242"/>
      <c r="AT5018" s="243" t="s">
        <v>272</v>
      </c>
      <c r="AU5018" s="243" t="s">
        <v>91</v>
      </c>
      <c r="AV5018" s="15" t="s">
        <v>91</v>
      </c>
      <c r="AW5018" s="15" t="s">
        <v>38</v>
      </c>
      <c r="AX5018" s="15" t="s">
        <v>82</v>
      </c>
      <c r="AY5018" s="243" t="s">
        <v>262</v>
      </c>
    </row>
    <row r="5019" spans="2:51" s="13" customFormat="1" ht="10">
      <c r="B5019" s="212"/>
      <c r="C5019" s="213"/>
      <c r="D5019" s="208" t="s">
        <v>272</v>
      </c>
      <c r="E5019" s="214" t="s">
        <v>44</v>
      </c>
      <c r="F5019" s="215" t="s">
        <v>853</v>
      </c>
      <c r="G5019" s="213"/>
      <c r="H5019" s="214" t="s">
        <v>44</v>
      </c>
      <c r="I5019" s="216"/>
      <c r="J5019" s="213"/>
      <c r="K5019" s="213"/>
      <c r="L5019" s="217"/>
      <c r="M5019" s="218"/>
      <c r="N5019" s="219"/>
      <c r="O5019" s="219"/>
      <c r="P5019" s="219"/>
      <c r="Q5019" s="219"/>
      <c r="R5019" s="219"/>
      <c r="S5019" s="219"/>
      <c r="T5019" s="220"/>
      <c r="AT5019" s="221" t="s">
        <v>272</v>
      </c>
      <c r="AU5019" s="221" t="s">
        <v>91</v>
      </c>
      <c r="AV5019" s="13" t="s">
        <v>89</v>
      </c>
      <c r="AW5019" s="13" t="s">
        <v>38</v>
      </c>
      <c r="AX5019" s="13" t="s">
        <v>82</v>
      </c>
      <c r="AY5019" s="221" t="s">
        <v>262</v>
      </c>
    </row>
    <row r="5020" spans="2:51" s="15" customFormat="1" ht="10">
      <c r="B5020" s="233"/>
      <c r="C5020" s="234"/>
      <c r="D5020" s="208" t="s">
        <v>272</v>
      </c>
      <c r="E5020" s="235" t="s">
        <v>44</v>
      </c>
      <c r="F5020" s="236" t="s">
        <v>820</v>
      </c>
      <c r="G5020" s="234"/>
      <c r="H5020" s="237">
        <v>18.2</v>
      </c>
      <c r="I5020" s="238"/>
      <c r="J5020" s="234"/>
      <c r="K5020" s="234"/>
      <c r="L5020" s="239"/>
      <c r="M5020" s="240"/>
      <c r="N5020" s="241"/>
      <c r="O5020" s="241"/>
      <c r="P5020" s="241"/>
      <c r="Q5020" s="241"/>
      <c r="R5020" s="241"/>
      <c r="S5020" s="241"/>
      <c r="T5020" s="242"/>
      <c r="AT5020" s="243" t="s">
        <v>272</v>
      </c>
      <c r="AU5020" s="243" t="s">
        <v>91</v>
      </c>
      <c r="AV5020" s="15" t="s">
        <v>91</v>
      </c>
      <c r="AW5020" s="15" t="s">
        <v>38</v>
      </c>
      <c r="AX5020" s="15" t="s">
        <v>82</v>
      </c>
      <c r="AY5020" s="243" t="s">
        <v>262</v>
      </c>
    </row>
    <row r="5021" spans="2:51" s="13" customFormat="1" ht="10">
      <c r="B5021" s="212"/>
      <c r="C5021" s="213"/>
      <c r="D5021" s="208" t="s">
        <v>272</v>
      </c>
      <c r="E5021" s="214" t="s">
        <v>44</v>
      </c>
      <c r="F5021" s="215" t="s">
        <v>854</v>
      </c>
      <c r="G5021" s="213"/>
      <c r="H5021" s="214" t="s">
        <v>44</v>
      </c>
      <c r="I5021" s="216"/>
      <c r="J5021" s="213"/>
      <c r="K5021" s="213"/>
      <c r="L5021" s="217"/>
      <c r="M5021" s="218"/>
      <c r="N5021" s="219"/>
      <c r="O5021" s="219"/>
      <c r="P5021" s="219"/>
      <c r="Q5021" s="219"/>
      <c r="R5021" s="219"/>
      <c r="S5021" s="219"/>
      <c r="T5021" s="220"/>
      <c r="AT5021" s="221" t="s">
        <v>272</v>
      </c>
      <c r="AU5021" s="221" t="s">
        <v>91</v>
      </c>
      <c r="AV5021" s="13" t="s">
        <v>89</v>
      </c>
      <c r="AW5021" s="13" t="s">
        <v>38</v>
      </c>
      <c r="AX5021" s="13" t="s">
        <v>82</v>
      </c>
      <c r="AY5021" s="221" t="s">
        <v>262</v>
      </c>
    </row>
    <row r="5022" spans="2:51" s="15" customFormat="1" ht="10">
      <c r="B5022" s="233"/>
      <c r="C5022" s="234"/>
      <c r="D5022" s="208" t="s">
        <v>272</v>
      </c>
      <c r="E5022" s="235" t="s">
        <v>44</v>
      </c>
      <c r="F5022" s="236" t="s">
        <v>822</v>
      </c>
      <c r="G5022" s="234"/>
      <c r="H5022" s="237">
        <v>26.9</v>
      </c>
      <c r="I5022" s="238"/>
      <c r="J5022" s="234"/>
      <c r="K5022" s="234"/>
      <c r="L5022" s="239"/>
      <c r="M5022" s="240"/>
      <c r="N5022" s="241"/>
      <c r="O5022" s="241"/>
      <c r="P5022" s="241"/>
      <c r="Q5022" s="241"/>
      <c r="R5022" s="241"/>
      <c r="S5022" s="241"/>
      <c r="T5022" s="242"/>
      <c r="AT5022" s="243" t="s">
        <v>272</v>
      </c>
      <c r="AU5022" s="243" t="s">
        <v>91</v>
      </c>
      <c r="AV5022" s="15" t="s">
        <v>91</v>
      </c>
      <c r="AW5022" s="15" t="s">
        <v>38</v>
      </c>
      <c r="AX5022" s="15" t="s">
        <v>82</v>
      </c>
      <c r="AY5022" s="243" t="s">
        <v>262</v>
      </c>
    </row>
    <row r="5023" spans="2:51" s="13" customFormat="1" ht="10">
      <c r="B5023" s="212"/>
      <c r="C5023" s="213"/>
      <c r="D5023" s="208" t="s">
        <v>272</v>
      </c>
      <c r="E5023" s="214" t="s">
        <v>44</v>
      </c>
      <c r="F5023" s="215" t="s">
        <v>855</v>
      </c>
      <c r="G5023" s="213"/>
      <c r="H5023" s="214" t="s">
        <v>44</v>
      </c>
      <c r="I5023" s="216"/>
      <c r="J5023" s="213"/>
      <c r="K5023" s="213"/>
      <c r="L5023" s="217"/>
      <c r="M5023" s="218"/>
      <c r="N5023" s="219"/>
      <c r="O5023" s="219"/>
      <c r="P5023" s="219"/>
      <c r="Q5023" s="219"/>
      <c r="R5023" s="219"/>
      <c r="S5023" s="219"/>
      <c r="T5023" s="220"/>
      <c r="AT5023" s="221" t="s">
        <v>272</v>
      </c>
      <c r="AU5023" s="221" t="s">
        <v>91</v>
      </c>
      <c r="AV5023" s="13" t="s">
        <v>89</v>
      </c>
      <c r="AW5023" s="13" t="s">
        <v>38</v>
      </c>
      <c r="AX5023" s="13" t="s">
        <v>82</v>
      </c>
      <c r="AY5023" s="221" t="s">
        <v>262</v>
      </c>
    </row>
    <row r="5024" spans="2:51" s="15" customFormat="1" ht="10">
      <c r="B5024" s="233"/>
      <c r="C5024" s="234"/>
      <c r="D5024" s="208" t="s">
        <v>272</v>
      </c>
      <c r="E5024" s="235" t="s">
        <v>44</v>
      </c>
      <c r="F5024" s="236" t="s">
        <v>581</v>
      </c>
      <c r="G5024" s="234"/>
      <c r="H5024" s="237">
        <v>29</v>
      </c>
      <c r="I5024" s="238"/>
      <c r="J5024" s="234"/>
      <c r="K5024" s="234"/>
      <c r="L5024" s="239"/>
      <c r="M5024" s="240"/>
      <c r="N5024" s="241"/>
      <c r="O5024" s="241"/>
      <c r="P5024" s="241"/>
      <c r="Q5024" s="241"/>
      <c r="R5024" s="241"/>
      <c r="S5024" s="241"/>
      <c r="T5024" s="242"/>
      <c r="AT5024" s="243" t="s">
        <v>272</v>
      </c>
      <c r="AU5024" s="243" t="s">
        <v>91</v>
      </c>
      <c r="AV5024" s="15" t="s">
        <v>91</v>
      </c>
      <c r="AW5024" s="15" t="s">
        <v>38</v>
      </c>
      <c r="AX5024" s="15" t="s">
        <v>82</v>
      </c>
      <c r="AY5024" s="243" t="s">
        <v>262</v>
      </c>
    </row>
    <row r="5025" spans="2:51" s="13" customFormat="1" ht="10">
      <c r="B5025" s="212"/>
      <c r="C5025" s="213"/>
      <c r="D5025" s="208" t="s">
        <v>272</v>
      </c>
      <c r="E5025" s="214" t="s">
        <v>44</v>
      </c>
      <c r="F5025" s="215" t="s">
        <v>856</v>
      </c>
      <c r="G5025" s="213"/>
      <c r="H5025" s="214" t="s">
        <v>44</v>
      </c>
      <c r="I5025" s="216"/>
      <c r="J5025" s="213"/>
      <c r="K5025" s="213"/>
      <c r="L5025" s="217"/>
      <c r="M5025" s="218"/>
      <c r="N5025" s="219"/>
      <c r="O5025" s="219"/>
      <c r="P5025" s="219"/>
      <c r="Q5025" s="219"/>
      <c r="R5025" s="219"/>
      <c r="S5025" s="219"/>
      <c r="T5025" s="220"/>
      <c r="AT5025" s="221" t="s">
        <v>272</v>
      </c>
      <c r="AU5025" s="221" t="s">
        <v>91</v>
      </c>
      <c r="AV5025" s="13" t="s">
        <v>89</v>
      </c>
      <c r="AW5025" s="13" t="s">
        <v>38</v>
      </c>
      <c r="AX5025" s="13" t="s">
        <v>82</v>
      </c>
      <c r="AY5025" s="221" t="s">
        <v>262</v>
      </c>
    </row>
    <row r="5026" spans="2:51" s="15" customFormat="1" ht="10">
      <c r="B5026" s="233"/>
      <c r="C5026" s="234"/>
      <c r="D5026" s="208" t="s">
        <v>272</v>
      </c>
      <c r="E5026" s="235" t="s">
        <v>44</v>
      </c>
      <c r="F5026" s="236" t="s">
        <v>825</v>
      </c>
      <c r="G5026" s="234"/>
      <c r="H5026" s="237">
        <v>52.7</v>
      </c>
      <c r="I5026" s="238"/>
      <c r="J5026" s="234"/>
      <c r="K5026" s="234"/>
      <c r="L5026" s="239"/>
      <c r="M5026" s="240"/>
      <c r="N5026" s="241"/>
      <c r="O5026" s="241"/>
      <c r="P5026" s="241"/>
      <c r="Q5026" s="241"/>
      <c r="R5026" s="241"/>
      <c r="S5026" s="241"/>
      <c r="T5026" s="242"/>
      <c r="AT5026" s="243" t="s">
        <v>272</v>
      </c>
      <c r="AU5026" s="243" t="s">
        <v>91</v>
      </c>
      <c r="AV5026" s="15" t="s">
        <v>91</v>
      </c>
      <c r="AW5026" s="15" t="s">
        <v>38</v>
      </c>
      <c r="AX5026" s="15" t="s">
        <v>82</v>
      </c>
      <c r="AY5026" s="243" t="s">
        <v>262</v>
      </c>
    </row>
    <row r="5027" spans="2:51" s="13" customFormat="1" ht="10">
      <c r="B5027" s="212"/>
      <c r="C5027" s="213"/>
      <c r="D5027" s="208" t="s">
        <v>272</v>
      </c>
      <c r="E5027" s="214" t="s">
        <v>44</v>
      </c>
      <c r="F5027" s="215" t="s">
        <v>857</v>
      </c>
      <c r="G5027" s="213"/>
      <c r="H5027" s="214" t="s">
        <v>44</v>
      </c>
      <c r="I5027" s="216"/>
      <c r="J5027" s="213"/>
      <c r="K5027" s="213"/>
      <c r="L5027" s="217"/>
      <c r="M5027" s="218"/>
      <c r="N5027" s="219"/>
      <c r="O5027" s="219"/>
      <c r="P5027" s="219"/>
      <c r="Q5027" s="219"/>
      <c r="R5027" s="219"/>
      <c r="S5027" s="219"/>
      <c r="T5027" s="220"/>
      <c r="AT5027" s="221" t="s">
        <v>272</v>
      </c>
      <c r="AU5027" s="221" t="s">
        <v>91</v>
      </c>
      <c r="AV5027" s="13" t="s">
        <v>89</v>
      </c>
      <c r="AW5027" s="13" t="s">
        <v>38</v>
      </c>
      <c r="AX5027" s="13" t="s">
        <v>82</v>
      </c>
      <c r="AY5027" s="221" t="s">
        <v>262</v>
      </c>
    </row>
    <row r="5028" spans="2:51" s="15" customFormat="1" ht="10">
      <c r="B5028" s="233"/>
      <c r="C5028" s="234"/>
      <c r="D5028" s="208" t="s">
        <v>272</v>
      </c>
      <c r="E5028" s="235" t="s">
        <v>44</v>
      </c>
      <c r="F5028" s="236" t="s">
        <v>827</v>
      </c>
      <c r="G5028" s="234"/>
      <c r="H5028" s="237">
        <v>27.6</v>
      </c>
      <c r="I5028" s="238"/>
      <c r="J5028" s="234"/>
      <c r="K5028" s="234"/>
      <c r="L5028" s="239"/>
      <c r="M5028" s="240"/>
      <c r="N5028" s="241"/>
      <c r="O5028" s="241"/>
      <c r="P5028" s="241"/>
      <c r="Q5028" s="241"/>
      <c r="R5028" s="241"/>
      <c r="S5028" s="241"/>
      <c r="T5028" s="242"/>
      <c r="AT5028" s="243" t="s">
        <v>272</v>
      </c>
      <c r="AU5028" s="243" t="s">
        <v>91</v>
      </c>
      <c r="AV5028" s="15" t="s">
        <v>91</v>
      </c>
      <c r="AW5028" s="15" t="s">
        <v>38</v>
      </c>
      <c r="AX5028" s="15" t="s">
        <v>82</v>
      </c>
      <c r="AY5028" s="243" t="s">
        <v>262</v>
      </c>
    </row>
    <row r="5029" spans="2:51" s="13" customFormat="1" ht="10">
      <c r="B5029" s="212"/>
      <c r="C5029" s="213"/>
      <c r="D5029" s="208" t="s">
        <v>272</v>
      </c>
      <c r="E5029" s="214" t="s">
        <v>44</v>
      </c>
      <c r="F5029" s="215" t="s">
        <v>858</v>
      </c>
      <c r="G5029" s="213"/>
      <c r="H5029" s="214" t="s">
        <v>44</v>
      </c>
      <c r="I5029" s="216"/>
      <c r="J5029" s="213"/>
      <c r="K5029" s="213"/>
      <c r="L5029" s="217"/>
      <c r="M5029" s="218"/>
      <c r="N5029" s="219"/>
      <c r="O5029" s="219"/>
      <c r="P5029" s="219"/>
      <c r="Q5029" s="219"/>
      <c r="R5029" s="219"/>
      <c r="S5029" s="219"/>
      <c r="T5029" s="220"/>
      <c r="AT5029" s="221" t="s">
        <v>272</v>
      </c>
      <c r="AU5029" s="221" t="s">
        <v>91</v>
      </c>
      <c r="AV5029" s="13" t="s">
        <v>89</v>
      </c>
      <c r="AW5029" s="13" t="s">
        <v>38</v>
      </c>
      <c r="AX5029" s="13" t="s">
        <v>82</v>
      </c>
      <c r="AY5029" s="221" t="s">
        <v>262</v>
      </c>
    </row>
    <row r="5030" spans="2:51" s="15" customFormat="1" ht="10">
      <c r="B5030" s="233"/>
      <c r="C5030" s="234"/>
      <c r="D5030" s="208" t="s">
        <v>272</v>
      </c>
      <c r="E5030" s="235" t="s">
        <v>44</v>
      </c>
      <c r="F5030" s="236" t="s">
        <v>829</v>
      </c>
      <c r="G5030" s="234"/>
      <c r="H5030" s="237">
        <v>53.4</v>
      </c>
      <c r="I5030" s="238"/>
      <c r="J5030" s="234"/>
      <c r="K5030" s="234"/>
      <c r="L5030" s="239"/>
      <c r="M5030" s="240"/>
      <c r="N5030" s="241"/>
      <c r="O5030" s="241"/>
      <c r="P5030" s="241"/>
      <c r="Q5030" s="241"/>
      <c r="R5030" s="241"/>
      <c r="S5030" s="241"/>
      <c r="T5030" s="242"/>
      <c r="AT5030" s="243" t="s">
        <v>272</v>
      </c>
      <c r="AU5030" s="243" t="s">
        <v>91</v>
      </c>
      <c r="AV5030" s="15" t="s">
        <v>91</v>
      </c>
      <c r="AW5030" s="15" t="s">
        <v>38</v>
      </c>
      <c r="AX5030" s="15" t="s">
        <v>82</v>
      </c>
      <c r="AY5030" s="243" t="s">
        <v>262</v>
      </c>
    </row>
    <row r="5031" spans="2:51" s="13" customFormat="1" ht="10">
      <c r="B5031" s="212"/>
      <c r="C5031" s="213"/>
      <c r="D5031" s="208" t="s">
        <v>272</v>
      </c>
      <c r="E5031" s="214" t="s">
        <v>44</v>
      </c>
      <c r="F5031" s="215" t="s">
        <v>859</v>
      </c>
      <c r="G5031" s="213"/>
      <c r="H5031" s="214" t="s">
        <v>44</v>
      </c>
      <c r="I5031" s="216"/>
      <c r="J5031" s="213"/>
      <c r="K5031" s="213"/>
      <c r="L5031" s="217"/>
      <c r="M5031" s="218"/>
      <c r="N5031" s="219"/>
      <c r="O5031" s="219"/>
      <c r="P5031" s="219"/>
      <c r="Q5031" s="219"/>
      <c r="R5031" s="219"/>
      <c r="S5031" s="219"/>
      <c r="T5031" s="220"/>
      <c r="AT5031" s="221" t="s">
        <v>272</v>
      </c>
      <c r="AU5031" s="221" t="s">
        <v>91</v>
      </c>
      <c r="AV5031" s="13" t="s">
        <v>89</v>
      </c>
      <c r="AW5031" s="13" t="s">
        <v>38</v>
      </c>
      <c r="AX5031" s="13" t="s">
        <v>82</v>
      </c>
      <c r="AY5031" s="221" t="s">
        <v>262</v>
      </c>
    </row>
    <row r="5032" spans="2:51" s="15" customFormat="1" ht="10">
      <c r="B5032" s="233"/>
      <c r="C5032" s="234"/>
      <c r="D5032" s="208" t="s">
        <v>272</v>
      </c>
      <c r="E5032" s="235" t="s">
        <v>44</v>
      </c>
      <c r="F5032" s="236" t="s">
        <v>831</v>
      </c>
      <c r="G5032" s="234"/>
      <c r="H5032" s="237">
        <v>28.5</v>
      </c>
      <c r="I5032" s="238"/>
      <c r="J5032" s="234"/>
      <c r="K5032" s="234"/>
      <c r="L5032" s="239"/>
      <c r="M5032" s="240"/>
      <c r="N5032" s="241"/>
      <c r="O5032" s="241"/>
      <c r="P5032" s="241"/>
      <c r="Q5032" s="241"/>
      <c r="R5032" s="241"/>
      <c r="S5032" s="241"/>
      <c r="T5032" s="242"/>
      <c r="AT5032" s="243" t="s">
        <v>272</v>
      </c>
      <c r="AU5032" s="243" t="s">
        <v>91</v>
      </c>
      <c r="AV5032" s="15" t="s">
        <v>91</v>
      </c>
      <c r="AW5032" s="15" t="s">
        <v>38</v>
      </c>
      <c r="AX5032" s="15" t="s">
        <v>82</v>
      </c>
      <c r="AY5032" s="243" t="s">
        <v>262</v>
      </c>
    </row>
    <row r="5033" spans="2:51" s="13" customFormat="1" ht="10">
      <c r="B5033" s="212"/>
      <c r="C5033" s="213"/>
      <c r="D5033" s="208" t="s">
        <v>272</v>
      </c>
      <c r="E5033" s="214" t="s">
        <v>44</v>
      </c>
      <c r="F5033" s="215" t="s">
        <v>860</v>
      </c>
      <c r="G5033" s="213"/>
      <c r="H5033" s="214" t="s">
        <v>44</v>
      </c>
      <c r="I5033" s="216"/>
      <c r="J5033" s="213"/>
      <c r="K5033" s="213"/>
      <c r="L5033" s="217"/>
      <c r="M5033" s="218"/>
      <c r="N5033" s="219"/>
      <c r="O5033" s="219"/>
      <c r="P5033" s="219"/>
      <c r="Q5033" s="219"/>
      <c r="R5033" s="219"/>
      <c r="S5033" s="219"/>
      <c r="T5033" s="220"/>
      <c r="AT5033" s="221" t="s">
        <v>272</v>
      </c>
      <c r="AU5033" s="221" t="s">
        <v>91</v>
      </c>
      <c r="AV5033" s="13" t="s">
        <v>89</v>
      </c>
      <c r="AW5033" s="13" t="s">
        <v>38</v>
      </c>
      <c r="AX5033" s="13" t="s">
        <v>82</v>
      </c>
      <c r="AY5033" s="221" t="s">
        <v>262</v>
      </c>
    </row>
    <row r="5034" spans="2:51" s="15" customFormat="1" ht="10">
      <c r="B5034" s="233"/>
      <c r="C5034" s="234"/>
      <c r="D5034" s="208" t="s">
        <v>272</v>
      </c>
      <c r="E5034" s="235" t="s">
        <v>44</v>
      </c>
      <c r="F5034" s="236" t="s">
        <v>833</v>
      </c>
      <c r="G5034" s="234"/>
      <c r="H5034" s="237">
        <v>54.8</v>
      </c>
      <c r="I5034" s="238"/>
      <c r="J5034" s="234"/>
      <c r="K5034" s="234"/>
      <c r="L5034" s="239"/>
      <c r="M5034" s="240"/>
      <c r="N5034" s="241"/>
      <c r="O5034" s="241"/>
      <c r="P5034" s="241"/>
      <c r="Q5034" s="241"/>
      <c r="R5034" s="241"/>
      <c r="S5034" s="241"/>
      <c r="T5034" s="242"/>
      <c r="AT5034" s="243" t="s">
        <v>272</v>
      </c>
      <c r="AU5034" s="243" t="s">
        <v>91</v>
      </c>
      <c r="AV5034" s="15" t="s">
        <v>91</v>
      </c>
      <c r="AW5034" s="15" t="s">
        <v>38</v>
      </c>
      <c r="AX5034" s="15" t="s">
        <v>82</v>
      </c>
      <c r="AY5034" s="243" t="s">
        <v>262</v>
      </c>
    </row>
    <row r="5035" spans="2:51" s="13" customFormat="1" ht="10">
      <c r="B5035" s="212"/>
      <c r="C5035" s="213"/>
      <c r="D5035" s="208" t="s">
        <v>272</v>
      </c>
      <c r="E5035" s="214" t="s">
        <v>44</v>
      </c>
      <c r="F5035" s="215" t="s">
        <v>862</v>
      </c>
      <c r="G5035" s="213"/>
      <c r="H5035" s="214" t="s">
        <v>44</v>
      </c>
      <c r="I5035" s="216"/>
      <c r="J5035" s="213"/>
      <c r="K5035" s="213"/>
      <c r="L5035" s="217"/>
      <c r="M5035" s="218"/>
      <c r="N5035" s="219"/>
      <c r="O5035" s="219"/>
      <c r="P5035" s="219"/>
      <c r="Q5035" s="219"/>
      <c r="R5035" s="219"/>
      <c r="S5035" s="219"/>
      <c r="T5035" s="220"/>
      <c r="AT5035" s="221" t="s">
        <v>272</v>
      </c>
      <c r="AU5035" s="221" t="s">
        <v>91</v>
      </c>
      <c r="AV5035" s="13" t="s">
        <v>89</v>
      </c>
      <c r="AW5035" s="13" t="s">
        <v>38</v>
      </c>
      <c r="AX5035" s="13" t="s">
        <v>82</v>
      </c>
      <c r="AY5035" s="221" t="s">
        <v>262</v>
      </c>
    </row>
    <row r="5036" spans="2:51" s="15" customFormat="1" ht="10">
      <c r="B5036" s="233"/>
      <c r="C5036" s="234"/>
      <c r="D5036" s="208" t="s">
        <v>272</v>
      </c>
      <c r="E5036" s="235" t="s">
        <v>44</v>
      </c>
      <c r="F5036" s="236" t="s">
        <v>836</v>
      </c>
      <c r="G5036" s="234"/>
      <c r="H5036" s="237">
        <v>10.1</v>
      </c>
      <c r="I5036" s="238"/>
      <c r="J5036" s="234"/>
      <c r="K5036" s="234"/>
      <c r="L5036" s="239"/>
      <c r="M5036" s="240"/>
      <c r="N5036" s="241"/>
      <c r="O5036" s="241"/>
      <c r="P5036" s="241"/>
      <c r="Q5036" s="241"/>
      <c r="R5036" s="241"/>
      <c r="S5036" s="241"/>
      <c r="T5036" s="242"/>
      <c r="AT5036" s="243" t="s">
        <v>272</v>
      </c>
      <c r="AU5036" s="243" t="s">
        <v>91</v>
      </c>
      <c r="AV5036" s="15" t="s">
        <v>91</v>
      </c>
      <c r="AW5036" s="15" t="s">
        <v>38</v>
      </c>
      <c r="AX5036" s="15" t="s">
        <v>82</v>
      </c>
      <c r="AY5036" s="243" t="s">
        <v>262</v>
      </c>
    </row>
    <row r="5037" spans="2:51" s="13" customFormat="1" ht="10">
      <c r="B5037" s="212"/>
      <c r="C5037" s="213"/>
      <c r="D5037" s="208" t="s">
        <v>272</v>
      </c>
      <c r="E5037" s="214" t="s">
        <v>44</v>
      </c>
      <c r="F5037" s="215" t="s">
        <v>863</v>
      </c>
      <c r="G5037" s="213"/>
      <c r="H5037" s="214" t="s">
        <v>44</v>
      </c>
      <c r="I5037" s="216"/>
      <c r="J5037" s="213"/>
      <c r="K5037" s="213"/>
      <c r="L5037" s="217"/>
      <c r="M5037" s="218"/>
      <c r="N5037" s="219"/>
      <c r="O5037" s="219"/>
      <c r="P5037" s="219"/>
      <c r="Q5037" s="219"/>
      <c r="R5037" s="219"/>
      <c r="S5037" s="219"/>
      <c r="T5037" s="220"/>
      <c r="AT5037" s="221" t="s">
        <v>272</v>
      </c>
      <c r="AU5037" s="221" t="s">
        <v>91</v>
      </c>
      <c r="AV5037" s="13" t="s">
        <v>89</v>
      </c>
      <c r="AW5037" s="13" t="s">
        <v>38</v>
      </c>
      <c r="AX5037" s="13" t="s">
        <v>82</v>
      </c>
      <c r="AY5037" s="221" t="s">
        <v>262</v>
      </c>
    </row>
    <row r="5038" spans="2:51" s="15" customFormat="1" ht="10">
      <c r="B5038" s="233"/>
      <c r="C5038" s="234"/>
      <c r="D5038" s="208" t="s">
        <v>272</v>
      </c>
      <c r="E5038" s="235" t="s">
        <v>44</v>
      </c>
      <c r="F5038" s="236" t="s">
        <v>397</v>
      </c>
      <c r="G5038" s="234"/>
      <c r="H5038" s="237">
        <v>11</v>
      </c>
      <c r="I5038" s="238"/>
      <c r="J5038" s="234"/>
      <c r="K5038" s="234"/>
      <c r="L5038" s="239"/>
      <c r="M5038" s="240"/>
      <c r="N5038" s="241"/>
      <c r="O5038" s="241"/>
      <c r="P5038" s="241"/>
      <c r="Q5038" s="241"/>
      <c r="R5038" s="241"/>
      <c r="S5038" s="241"/>
      <c r="T5038" s="242"/>
      <c r="AT5038" s="243" t="s">
        <v>272</v>
      </c>
      <c r="AU5038" s="243" t="s">
        <v>91</v>
      </c>
      <c r="AV5038" s="15" t="s">
        <v>91</v>
      </c>
      <c r="AW5038" s="15" t="s">
        <v>38</v>
      </c>
      <c r="AX5038" s="15" t="s">
        <v>82</v>
      </c>
      <c r="AY5038" s="243" t="s">
        <v>262</v>
      </c>
    </row>
    <row r="5039" spans="2:51" s="13" customFormat="1" ht="10">
      <c r="B5039" s="212"/>
      <c r="C5039" s="213"/>
      <c r="D5039" s="208" t="s">
        <v>272</v>
      </c>
      <c r="E5039" s="214" t="s">
        <v>44</v>
      </c>
      <c r="F5039" s="215" t="s">
        <v>864</v>
      </c>
      <c r="G5039" s="213"/>
      <c r="H5039" s="214" t="s">
        <v>44</v>
      </c>
      <c r="I5039" s="216"/>
      <c r="J5039" s="213"/>
      <c r="K5039" s="213"/>
      <c r="L5039" s="217"/>
      <c r="M5039" s="218"/>
      <c r="N5039" s="219"/>
      <c r="O5039" s="219"/>
      <c r="P5039" s="219"/>
      <c r="Q5039" s="219"/>
      <c r="R5039" s="219"/>
      <c r="S5039" s="219"/>
      <c r="T5039" s="220"/>
      <c r="AT5039" s="221" t="s">
        <v>272</v>
      </c>
      <c r="AU5039" s="221" t="s">
        <v>91</v>
      </c>
      <c r="AV5039" s="13" t="s">
        <v>89</v>
      </c>
      <c r="AW5039" s="13" t="s">
        <v>38</v>
      </c>
      <c r="AX5039" s="13" t="s">
        <v>82</v>
      </c>
      <c r="AY5039" s="221" t="s">
        <v>262</v>
      </c>
    </row>
    <row r="5040" spans="2:51" s="15" customFormat="1" ht="10">
      <c r="B5040" s="233"/>
      <c r="C5040" s="234"/>
      <c r="D5040" s="208" t="s">
        <v>272</v>
      </c>
      <c r="E5040" s="235" t="s">
        <v>44</v>
      </c>
      <c r="F5040" s="236" t="s">
        <v>839</v>
      </c>
      <c r="G5040" s="234"/>
      <c r="H5040" s="237">
        <v>3.1</v>
      </c>
      <c r="I5040" s="238"/>
      <c r="J5040" s="234"/>
      <c r="K5040" s="234"/>
      <c r="L5040" s="239"/>
      <c r="M5040" s="240"/>
      <c r="N5040" s="241"/>
      <c r="O5040" s="241"/>
      <c r="P5040" s="241"/>
      <c r="Q5040" s="241"/>
      <c r="R5040" s="241"/>
      <c r="S5040" s="241"/>
      <c r="T5040" s="242"/>
      <c r="AT5040" s="243" t="s">
        <v>272</v>
      </c>
      <c r="AU5040" s="243" t="s">
        <v>91</v>
      </c>
      <c r="AV5040" s="15" t="s">
        <v>91</v>
      </c>
      <c r="AW5040" s="15" t="s">
        <v>38</v>
      </c>
      <c r="AX5040" s="15" t="s">
        <v>82</v>
      </c>
      <c r="AY5040" s="243" t="s">
        <v>262</v>
      </c>
    </row>
    <row r="5041" spans="2:51" s="13" customFormat="1" ht="10">
      <c r="B5041" s="212"/>
      <c r="C5041" s="213"/>
      <c r="D5041" s="208" t="s">
        <v>272</v>
      </c>
      <c r="E5041" s="214" t="s">
        <v>44</v>
      </c>
      <c r="F5041" s="215" t="s">
        <v>865</v>
      </c>
      <c r="G5041" s="213"/>
      <c r="H5041" s="214" t="s">
        <v>44</v>
      </c>
      <c r="I5041" s="216"/>
      <c r="J5041" s="213"/>
      <c r="K5041" s="213"/>
      <c r="L5041" s="217"/>
      <c r="M5041" s="218"/>
      <c r="N5041" s="219"/>
      <c r="O5041" s="219"/>
      <c r="P5041" s="219"/>
      <c r="Q5041" s="219"/>
      <c r="R5041" s="219"/>
      <c r="S5041" s="219"/>
      <c r="T5041" s="220"/>
      <c r="AT5041" s="221" t="s">
        <v>272</v>
      </c>
      <c r="AU5041" s="221" t="s">
        <v>91</v>
      </c>
      <c r="AV5041" s="13" t="s">
        <v>89</v>
      </c>
      <c r="AW5041" s="13" t="s">
        <v>38</v>
      </c>
      <c r="AX5041" s="13" t="s">
        <v>82</v>
      </c>
      <c r="AY5041" s="221" t="s">
        <v>262</v>
      </c>
    </row>
    <row r="5042" spans="2:51" s="15" customFormat="1" ht="10">
      <c r="B5042" s="233"/>
      <c r="C5042" s="234"/>
      <c r="D5042" s="208" t="s">
        <v>272</v>
      </c>
      <c r="E5042" s="235" t="s">
        <v>44</v>
      </c>
      <c r="F5042" s="236" t="s">
        <v>841</v>
      </c>
      <c r="G5042" s="234"/>
      <c r="H5042" s="237">
        <v>4.8</v>
      </c>
      <c r="I5042" s="238"/>
      <c r="J5042" s="234"/>
      <c r="K5042" s="234"/>
      <c r="L5042" s="239"/>
      <c r="M5042" s="240"/>
      <c r="N5042" s="241"/>
      <c r="O5042" s="241"/>
      <c r="P5042" s="241"/>
      <c r="Q5042" s="241"/>
      <c r="R5042" s="241"/>
      <c r="S5042" s="241"/>
      <c r="T5042" s="242"/>
      <c r="AT5042" s="243" t="s">
        <v>272</v>
      </c>
      <c r="AU5042" s="243" t="s">
        <v>91</v>
      </c>
      <c r="AV5042" s="15" t="s">
        <v>91</v>
      </c>
      <c r="AW5042" s="15" t="s">
        <v>38</v>
      </c>
      <c r="AX5042" s="15" t="s">
        <v>82</v>
      </c>
      <c r="AY5042" s="243" t="s">
        <v>262</v>
      </c>
    </row>
    <row r="5043" spans="2:51" s="13" customFormat="1" ht="10">
      <c r="B5043" s="212"/>
      <c r="C5043" s="213"/>
      <c r="D5043" s="208" t="s">
        <v>272</v>
      </c>
      <c r="E5043" s="214" t="s">
        <v>44</v>
      </c>
      <c r="F5043" s="215" t="s">
        <v>866</v>
      </c>
      <c r="G5043" s="213"/>
      <c r="H5043" s="214" t="s">
        <v>44</v>
      </c>
      <c r="I5043" s="216"/>
      <c r="J5043" s="213"/>
      <c r="K5043" s="213"/>
      <c r="L5043" s="217"/>
      <c r="M5043" s="218"/>
      <c r="N5043" s="219"/>
      <c r="O5043" s="219"/>
      <c r="P5043" s="219"/>
      <c r="Q5043" s="219"/>
      <c r="R5043" s="219"/>
      <c r="S5043" s="219"/>
      <c r="T5043" s="220"/>
      <c r="AT5043" s="221" t="s">
        <v>272</v>
      </c>
      <c r="AU5043" s="221" t="s">
        <v>91</v>
      </c>
      <c r="AV5043" s="13" t="s">
        <v>89</v>
      </c>
      <c r="AW5043" s="13" t="s">
        <v>38</v>
      </c>
      <c r="AX5043" s="13" t="s">
        <v>82</v>
      </c>
      <c r="AY5043" s="221" t="s">
        <v>262</v>
      </c>
    </row>
    <row r="5044" spans="2:51" s="15" customFormat="1" ht="10">
      <c r="B5044" s="233"/>
      <c r="C5044" s="234"/>
      <c r="D5044" s="208" t="s">
        <v>272</v>
      </c>
      <c r="E5044" s="235" t="s">
        <v>44</v>
      </c>
      <c r="F5044" s="236" t="s">
        <v>768</v>
      </c>
      <c r="G5044" s="234"/>
      <c r="H5044" s="237">
        <v>3.8</v>
      </c>
      <c r="I5044" s="238"/>
      <c r="J5044" s="234"/>
      <c r="K5044" s="234"/>
      <c r="L5044" s="239"/>
      <c r="M5044" s="240"/>
      <c r="N5044" s="241"/>
      <c r="O5044" s="241"/>
      <c r="P5044" s="241"/>
      <c r="Q5044" s="241"/>
      <c r="R5044" s="241"/>
      <c r="S5044" s="241"/>
      <c r="T5044" s="242"/>
      <c r="AT5044" s="243" t="s">
        <v>272</v>
      </c>
      <c r="AU5044" s="243" t="s">
        <v>91</v>
      </c>
      <c r="AV5044" s="15" t="s">
        <v>91</v>
      </c>
      <c r="AW5044" s="15" t="s">
        <v>38</v>
      </c>
      <c r="AX5044" s="15" t="s">
        <v>82</v>
      </c>
      <c r="AY5044" s="243" t="s">
        <v>262</v>
      </c>
    </row>
    <row r="5045" spans="2:51" s="14" customFormat="1" ht="10">
      <c r="B5045" s="222"/>
      <c r="C5045" s="223"/>
      <c r="D5045" s="208" t="s">
        <v>272</v>
      </c>
      <c r="E5045" s="224" t="s">
        <v>44</v>
      </c>
      <c r="F5045" s="225" t="s">
        <v>284</v>
      </c>
      <c r="G5045" s="223"/>
      <c r="H5045" s="226">
        <v>423.60000000000008</v>
      </c>
      <c r="I5045" s="227"/>
      <c r="J5045" s="223"/>
      <c r="K5045" s="223"/>
      <c r="L5045" s="228"/>
      <c r="M5045" s="229"/>
      <c r="N5045" s="230"/>
      <c r="O5045" s="230"/>
      <c r="P5045" s="230"/>
      <c r="Q5045" s="230"/>
      <c r="R5045" s="230"/>
      <c r="S5045" s="230"/>
      <c r="T5045" s="231"/>
      <c r="AT5045" s="232" t="s">
        <v>272</v>
      </c>
      <c r="AU5045" s="232" t="s">
        <v>91</v>
      </c>
      <c r="AV5045" s="14" t="s">
        <v>97</v>
      </c>
      <c r="AW5045" s="14" t="s">
        <v>38</v>
      </c>
      <c r="AX5045" s="14" t="s">
        <v>82</v>
      </c>
      <c r="AY5045" s="232" t="s">
        <v>262</v>
      </c>
    </row>
    <row r="5046" spans="2:51" s="13" customFormat="1" ht="10">
      <c r="B5046" s="212"/>
      <c r="C5046" s="213"/>
      <c r="D5046" s="208" t="s">
        <v>272</v>
      </c>
      <c r="E5046" s="214" t="s">
        <v>44</v>
      </c>
      <c r="F5046" s="215" t="s">
        <v>2446</v>
      </c>
      <c r="G5046" s="213"/>
      <c r="H5046" s="214" t="s">
        <v>44</v>
      </c>
      <c r="I5046" s="216"/>
      <c r="J5046" s="213"/>
      <c r="K5046" s="213"/>
      <c r="L5046" s="217"/>
      <c r="M5046" s="218"/>
      <c r="N5046" s="219"/>
      <c r="O5046" s="219"/>
      <c r="P5046" s="219"/>
      <c r="Q5046" s="219"/>
      <c r="R5046" s="219"/>
      <c r="S5046" s="219"/>
      <c r="T5046" s="220"/>
      <c r="AT5046" s="221" t="s">
        <v>272</v>
      </c>
      <c r="AU5046" s="221" t="s">
        <v>91</v>
      </c>
      <c r="AV5046" s="13" t="s">
        <v>89</v>
      </c>
      <c r="AW5046" s="13" t="s">
        <v>38</v>
      </c>
      <c r="AX5046" s="13" t="s">
        <v>82</v>
      </c>
      <c r="AY5046" s="221" t="s">
        <v>262</v>
      </c>
    </row>
    <row r="5047" spans="2:51" s="13" customFormat="1" ht="10">
      <c r="B5047" s="212"/>
      <c r="C5047" s="213"/>
      <c r="D5047" s="208" t="s">
        <v>272</v>
      </c>
      <c r="E5047" s="214" t="s">
        <v>44</v>
      </c>
      <c r="F5047" s="215" t="s">
        <v>872</v>
      </c>
      <c r="G5047" s="213"/>
      <c r="H5047" s="214" t="s">
        <v>44</v>
      </c>
      <c r="I5047" s="216"/>
      <c r="J5047" s="213"/>
      <c r="K5047" s="213"/>
      <c r="L5047" s="217"/>
      <c r="M5047" s="218"/>
      <c r="N5047" s="219"/>
      <c r="O5047" s="219"/>
      <c r="P5047" s="219"/>
      <c r="Q5047" s="219"/>
      <c r="R5047" s="219"/>
      <c r="S5047" s="219"/>
      <c r="T5047" s="220"/>
      <c r="AT5047" s="221" t="s">
        <v>272</v>
      </c>
      <c r="AU5047" s="221" t="s">
        <v>91</v>
      </c>
      <c r="AV5047" s="13" t="s">
        <v>89</v>
      </c>
      <c r="AW5047" s="13" t="s">
        <v>38</v>
      </c>
      <c r="AX5047" s="13" t="s">
        <v>82</v>
      </c>
      <c r="AY5047" s="221" t="s">
        <v>262</v>
      </c>
    </row>
    <row r="5048" spans="2:51" s="15" customFormat="1" ht="10">
      <c r="B5048" s="233"/>
      <c r="C5048" s="234"/>
      <c r="D5048" s="208" t="s">
        <v>272</v>
      </c>
      <c r="E5048" s="235" t="s">
        <v>44</v>
      </c>
      <c r="F5048" s="236" t="s">
        <v>873</v>
      </c>
      <c r="G5048" s="234"/>
      <c r="H5048" s="237">
        <v>6.7</v>
      </c>
      <c r="I5048" s="238"/>
      <c r="J5048" s="234"/>
      <c r="K5048" s="234"/>
      <c r="L5048" s="239"/>
      <c r="M5048" s="240"/>
      <c r="N5048" s="241"/>
      <c r="O5048" s="241"/>
      <c r="P5048" s="241"/>
      <c r="Q5048" s="241"/>
      <c r="R5048" s="241"/>
      <c r="S5048" s="241"/>
      <c r="T5048" s="242"/>
      <c r="AT5048" s="243" t="s">
        <v>272</v>
      </c>
      <c r="AU5048" s="243" t="s">
        <v>91</v>
      </c>
      <c r="AV5048" s="15" t="s">
        <v>91</v>
      </c>
      <c r="AW5048" s="15" t="s">
        <v>38</v>
      </c>
      <c r="AX5048" s="15" t="s">
        <v>82</v>
      </c>
      <c r="AY5048" s="243" t="s">
        <v>262</v>
      </c>
    </row>
    <row r="5049" spans="2:51" s="13" customFormat="1" ht="10">
      <c r="B5049" s="212"/>
      <c r="C5049" s="213"/>
      <c r="D5049" s="208" t="s">
        <v>272</v>
      </c>
      <c r="E5049" s="214" t="s">
        <v>44</v>
      </c>
      <c r="F5049" s="215" t="s">
        <v>874</v>
      </c>
      <c r="G5049" s="213"/>
      <c r="H5049" s="214" t="s">
        <v>44</v>
      </c>
      <c r="I5049" s="216"/>
      <c r="J5049" s="213"/>
      <c r="K5049" s="213"/>
      <c r="L5049" s="217"/>
      <c r="M5049" s="218"/>
      <c r="N5049" s="219"/>
      <c r="O5049" s="219"/>
      <c r="P5049" s="219"/>
      <c r="Q5049" s="219"/>
      <c r="R5049" s="219"/>
      <c r="S5049" s="219"/>
      <c r="T5049" s="220"/>
      <c r="AT5049" s="221" t="s">
        <v>272</v>
      </c>
      <c r="AU5049" s="221" t="s">
        <v>91</v>
      </c>
      <c r="AV5049" s="13" t="s">
        <v>89</v>
      </c>
      <c r="AW5049" s="13" t="s">
        <v>38</v>
      </c>
      <c r="AX5049" s="13" t="s">
        <v>82</v>
      </c>
      <c r="AY5049" s="221" t="s">
        <v>262</v>
      </c>
    </row>
    <row r="5050" spans="2:51" s="15" customFormat="1" ht="10">
      <c r="B5050" s="233"/>
      <c r="C5050" s="234"/>
      <c r="D5050" s="208" t="s">
        <v>272</v>
      </c>
      <c r="E5050" s="235" t="s">
        <v>44</v>
      </c>
      <c r="F5050" s="236" t="s">
        <v>812</v>
      </c>
      <c r="G5050" s="234"/>
      <c r="H5050" s="237">
        <v>16.5</v>
      </c>
      <c r="I5050" s="238"/>
      <c r="J5050" s="234"/>
      <c r="K5050" s="234"/>
      <c r="L5050" s="239"/>
      <c r="M5050" s="240"/>
      <c r="N5050" s="241"/>
      <c r="O5050" s="241"/>
      <c r="P5050" s="241"/>
      <c r="Q5050" s="241"/>
      <c r="R5050" s="241"/>
      <c r="S5050" s="241"/>
      <c r="T5050" s="242"/>
      <c r="AT5050" s="243" t="s">
        <v>272</v>
      </c>
      <c r="AU5050" s="243" t="s">
        <v>91</v>
      </c>
      <c r="AV5050" s="15" t="s">
        <v>91</v>
      </c>
      <c r="AW5050" s="15" t="s">
        <v>38</v>
      </c>
      <c r="AX5050" s="15" t="s">
        <v>82</v>
      </c>
      <c r="AY5050" s="243" t="s">
        <v>262</v>
      </c>
    </row>
    <row r="5051" spans="2:51" s="13" customFormat="1" ht="10">
      <c r="B5051" s="212"/>
      <c r="C5051" s="213"/>
      <c r="D5051" s="208" t="s">
        <v>272</v>
      </c>
      <c r="E5051" s="214" t="s">
        <v>44</v>
      </c>
      <c r="F5051" s="215" t="s">
        <v>875</v>
      </c>
      <c r="G5051" s="213"/>
      <c r="H5051" s="214" t="s">
        <v>44</v>
      </c>
      <c r="I5051" s="216"/>
      <c r="J5051" s="213"/>
      <c r="K5051" s="213"/>
      <c r="L5051" s="217"/>
      <c r="M5051" s="218"/>
      <c r="N5051" s="219"/>
      <c r="O5051" s="219"/>
      <c r="P5051" s="219"/>
      <c r="Q5051" s="219"/>
      <c r="R5051" s="219"/>
      <c r="S5051" s="219"/>
      <c r="T5051" s="220"/>
      <c r="AT5051" s="221" t="s">
        <v>272</v>
      </c>
      <c r="AU5051" s="221" t="s">
        <v>91</v>
      </c>
      <c r="AV5051" s="13" t="s">
        <v>89</v>
      </c>
      <c r="AW5051" s="13" t="s">
        <v>38</v>
      </c>
      <c r="AX5051" s="13" t="s">
        <v>82</v>
      </c>
      <c r="AY5051" s="221" t="s">
        <v>262</v>
      </c>
    </row>
    <row r="5052" spans="2:51" s="15" customFormat="1" ht="10">
      <c r="B5052" s="233"/>
      <c r="C5052" s="234"/>
      <c r="D5052" s="208" t="s">
        <v>272</v>
      </c>
      <c r="E5052" s="235" t="s">
        <v>44</v>
      </c>
      <c r="F5052" s="236" t="s">
        <v>814</v>
      </c>
      <c r="G5052" s="234"/>
      <c r="H5052" s="237">
        <v>23.3</v>
      </c>
      <c r="I5052" s="238"/>
      <c r="J5052" s="234"/>
      <c r="K5052" s="234"/>
      <c r="L5052" s="239"/>
      <c r="M5052" s="240"/>
      <c r="N5052" s="241"/>
      <c r="O5052" s="241"/>
      <c r="P5052" s="241"/>
      <c r="Q5052" s="241"/>
      <c r="R5052" s="241"/>
      <c r="S5052" s="241"/>
      <c r="T5052" s="242"/>
      <c r="AT5052" s="243" t="s">
        <v>272</v>
      </c>
      <c r="AU5052" s="243" t="s">
        <v>91</v>
      </c>
      <c r="AV5052" s="15" t="s">
        <v>91</v>
      </c>
      <c r="AW5052" s="15" t="s">
        <v>38</v>
      </c>
      <c r="AX5052" s="15" t="s">
        <v>82</v>
      </c>
      <c r="AY5052" s="243" t="s">
        <v>262</v>
      </c>
    </row>
    <row r="5053" spans="2:51" s="13" customFormat="1" ht="10">
      <c r="B5053" s="212"/>
      <c r="C5053" s="213"/>
      <c r="D5053" s="208" t="s">
        <v>272</v>
      </c>
      <c r="E5053" s="214" t="s">
        <v>44</v>
      </c>
      <c r="F5053" s="215" t="s">
        <v>876</v>
      </c>
      <c r="G5053" s="213"/>
      <c r="H5053" s="214" t="s">
        <v>44</v>
      </c>
      <c r="I5053" s="216"/>
      <c r="J5053" s="213"/>
      <c r="K5053" s="213"/>
      <c r="L5053" s="217"/>
      <c r="M5053" s="218"/>
      <c r="N5053" s="219"/>
      <c r="O5053" s="219"/>
      <c r="P5053" s="219"/>
      <c r="Q5053" s="219"/>
      <c r="R5053" s="219"/>
      <c r="S5053" s="219"/>
      <c r="T5053" s="220"/>
      <c r="AT5053" s="221" t="s">
        <v>272</v>
      </c>
      <c r="AU5053" s="221" t="s">
        <v>91</v>
      </c>
      <c r="AV5053" s="13" t="s">
        <v>89</v>
      </c>
      <c r="AW5053" s="13" t="s">
        <v>38</v>
      </c>
      <c r="AX5053" s="13" t="s">
        <v>82</v>
      </c>
      <c r="AY5053" s="221" t="s">
        <v>262</v>
      </c>
    </row>
    <row r="5054" spans="2:51" s="15" customFormat="1" ht="10">
      <c r="B5054" s="233"/>
      <c r="C5054" s="234"/>
      <c r="D5054" s="208" t="s">
        <v>272</v>
      </c>
      <c r="E5054" s="235" t="s">
        <v>44</v>
      </c>
      <c r="F5054" s="236" t="s">
        <v>816</v>
      </c>
      <c r="G5054" s="234"/>
      <c r="H5054" s="237">
        <v>25.5</v>
      </c>
      <c r="I5054" s="238"/>
      <c r="J5054" s="234"/>
      <c r="K5054" s="234"/>
      <c r="L5054" s="239"/>
      <c r="M5054" s="240"/>
      <c r="N5054" s="241"/>
      <c r="O5054" s="241"/>
      <c r="P5054" s="241"/>
      <c r="Q5054" s="241"/>
      <c r="R5054" s="241"/>
      <c r="S5054" s="241"/>
      <c r="T5054" s="242"/>
      <c r="AT5054" s="243" t="s">
        <v>272</v>
      </c>
      <c r="AU5054" s="243" t="s">
        <v>91</v>
      </c>
      <c r="AV5054" s="15" t="s">
        <v>91</v>
      </c>
      <c r="AW5054" s="15" t="s">
        <v>38</v>
      </c>
      <c r="AX5054" s="15" t="s">
        <v>82</v>
      </c>
      <c r="AY5054" s="243" t="s">
        <v>262</v>
      </c>
    </row>
    <row r="5055" spans="2:51" s="13" customFormat="1" ht="10">
      <c r="B5055" s="212"/>
      <c r="C5055" s="213"/>
      <c r="D5055" s="208" t="s">
        <v>272</v>
      </c>
      <c r="E5055" s="214" t="s">
        <v>44</v>
      </c>
      <c r="F5055" s="215" t="s">
        <v>877</v>
      </c>
      <c r="G5055" s="213"/>
      <c r="H5055" s="214" t="s">
        <v>44</v>
      </c>
      <c r="I5055" s="216"/>
      <c r="J5055" s="213"/>
      <c r="K5055" s="213"/>
      <c r="L5055" s="217"/>
      <c r="M5055" s="218"/>
      <c r="N5055" s="219"/>
      <c r="O5055" s="219"/>
      <c r="P5055" s="219"/>
      <c r="Q5055" s="219"/>
      <c r="R5055" s="219"/>
      <c r="S5055" s="219"/>
      <c r="T5055" s="220"/>
      <c r="AT5055" s="221" t="s">
        <v>272</v>
      </c>
      <c r="AU5055" s="221" t="s">
        <v>91</v>
      </c>
      <c r="AV5055" s="13" t="s">
        <v>89</v>
      </c>
      <c r="AW5055" s="13" t="s">
        <v>38</v>
      </c>
      <c r="AX5055" s="13" t="s">
        <v>82</v>
      </c>
      <c r="AY5055" s="221" t="s">
        <v>262</v>
      </c>
    </row>
    <row r="5056" spans="2:51" s="15" customFormat="1" ht="10">
      <c r="B5056" s="233"/>
      <c r="C5056" s="234"/>
      <c r="D5056" s="208" t="s">
        <v>272</v>
      </c>
      <c r="E5056" s="235" t="s">
        <v>44</v>
      </c>
      <c r="F5056" s="236" t="s">
        <v>818</v>
      </c>
      <c r="G5056" s="234"/>
      <c r="H5056" s="237">
        <v>17.399999999999999</v>
      </c>
      <c r="I5056" s="238"/>
      <c r="J5056" s="234"/>
      <c r="K5056" s="234"/>
      <c r="L5056" s="239"/>
      <c r="M5056" s="240"/>
      <c r="N5056" s="241"/>
      <c r="O5056" s="241"/>
      <c r="P5056" s="241"/>
      <c r="Q5056" s="241"/>
      <c r="R5056" s="241"/>
      <c r="S5056" s="241"/>
      <c r="T5056" s="242"/>
      <c r="AT5056" s="243" t="s">
        <v>272</v>
      </c>
      <c r="AU5056" s="243" t="s">
        <v>91</v>
      </c>
      <c r="AV5056" s="15" t="s">
        <v>91</v>
      </c>
      <c r="AW5056" s="15" t="s">
        <v>38</v>
      </c>
      <c r="AX5056" s="15" t="s">
        <v>82</v>
      </c>
      <c r="AY5056" s="243" t="s">
        <v>262</v>
      </c>
    </row>
    <row r="5057" spans="2:51" s="13" customFormat="1" ht="10">
      <c r="B5057" s="212"/>
      <c r="C5057" s="213"/>
      <c r="D5057" s="208" t="s">
        <v>272</v>
      </c>
      <c r="E5057" s="214" t="s">
        <v>44</v>
      </c>
      <c r="F5057" s="215" t="s">
        <v>878</v>
      </c>
      <c r="G5057" s="213"/>
      <c r="H5057" s="214" t="s">
        <v>44</v>
      </c>
      <c r="I5057" s="216"/>
      <c r="J5057" s="213"/>
      <c r="K5057" s="213"/>
      <c r="L5057" s="217"/>
      <c r="M5057" s="218"/>
      <c r="N5057" s="219"/>
      <c r="O5057" s="219"/>
      <c r="P5057" s="219"/>
      <c r="Q5057" s="219"/>
      <c r="R5057" s="219"/>
      <c r="S5057" s="219"/>
      <c r="T5057" s="220"/>
      <c r="AT5057" s="221" t="s">
        <v>272</v>
      </c>
      <c r="AU5057" s="221" t="s">
        <v>91</v>
      </c>
      <c r="AV5057" s="13" t="s">
        <v>89</v>
      </c>
      <c r="AW5057" s="13" t="s">
        <v>38</v>
      </c>
      <c r="AX5057" s="13" t="s">
        <v>82</v>
      </c>
      <c r="AY5057" s="221" t="s">
        <v>262</v>
      </c>
    </row>
    <row r="5058" spans="2:51" s="15" customFormat="1" ht="10">
      <c r="B5058" s="233"/>
      <c r="C5058" s="234"/>
      <c r="D5058" s="208" t="s">
        <v>272</v>
      </c>
      <c r="E5058" s="235" t="s">
        <v>44</v>
      </c>
      <c r="F5058" s="236" t="s">
        <v>820</v>
      </c>
      <c r="G5058" s="234"/>
      <c r="H5058" s="237">
        <v>18.2</v>
      </c>
      <c r="I5058" s="238"/>
      <c r="J5058" s="234"/>
      <c r="K5058" s="234"/>
      <c r="L5058" s="239"/>
      <c r="M5058" s="240"/>
      <c r="N5058" s="241"/>
      <c r="O5058" s="241"/>
      <c r="P5058" s="241"/>
      <c r="Q5058" s="241"/>
      <c r="R5058" s="241"/>
      <c r="S5058" s="241"/>
      <c r="T5058" s="242"/>
      <c r="AT5058" s="243" t="s">
        <v>272</v>
      </c>
      <c r="AU5058" s="243" t="s">
        <v>91</v>
      </c>
      <c r="AV5058" s="15" t="s">
        <v>91</v>
      </c>
      <c r="AW5058" s="15" t="s">
        <v>38</v>
      </c>
      <c r="AX5058" s="15" t="s">
        <v>82</v>
      </c>
      <c r="AY5058" s="243" t="s">
        <v>262</v>
      </c>
    </row>
    <row r="5059" spans="2:51" s="13" customFormat="1" ht="10">
      <c r="B5059" s="212"/>
      <c r="C5059" s="213"/>
      <c r="D5059" s="208" t="s">
        <v>272</v>
      </c>
      <c r="E5059" s="214" t="s">
        <v>44</v>
      </c>
      <c r="F5059" s="215" t="s">
        <v>879</v>
      </c>
      <c r="G5059" s="213"/>
      <c r="H5059" s="214" t="s">
        <v>44</v>
      </c>
      <c r="I5059" s="216"/>
      <c r="J5059" s="213"/>
      <c r="K5059" s="213"/>
      <c r="L5059" s="217"/>
      <c r="M5059" s="218"/>
      <c r="N5059" s="219"/>
      <c r="O5059" s="219"/>
      <c r="P5059" s="219"/>
      <c r="Q5059" s="219"/>
      <c r="R5059" s="219"/>
      <c r="S5059" s="219"/>
      <c r="T5059" s="220"/>
      <c r="AT5059" s="221" t="s">
        <v>272</v>
      </c>
      <c r="AU5059" s="221" t="s">
        <v>91</v>
      </c>
      <c r="AV5059" s="13" t="s">
        <v>89</v>
      </c>
      <c r="AW5059" s="13" t="s">
        <v>38</v>
      </c>
      <c r="AX5059" s="13" t="s">
        <v>82</v>
      </c>
      <c r="AY5059" s="221" t="s">
        <v>262</v>
      </c>
    </row>
    <row r="5060" spans="2:51" s="15" customFormat="1" ht="10">
      <c r="B5060" s="233"/>
      <c r="C5060" s="234"/>
      <c r="D5060" s="208" t="s">
        <v>272</v>
      </c>
      <c r="E5060" s="235" t="s">
        <v>44</v>
      </c>
      <c r="F5060" s="236" t="s">
        <v>822</v>
      </c>
      <c r="G5060" s="234"/>
      <c r="H5060" s="237">
        <v>26.9</v>
      </c>
      <c r="I5060" s="238"/>
      <c r="J5060" s="234"/>
      <c r="K5060" s="234"/>
      <c r="L5060" s="239"/>
      <c r="M5060" s="240"/>
      <c r="N5060" s="241"/>
      <c r="O5060" s="241"/>
      <c r="P5060" s="241"/>
      <c r="Q5060" s="241"/>
      <c r="R5060" s="241"/>
      <c r="S5060" s="241"/>
      <c r="T5060" s="242"/>
      <c r="AT5060" s="243" t="s">
        <v>272</v>
      </c>
      <c r="AU5060" s="243" t="s">
        <v>91</v>
      </c>
      <c r="AV5060" s="15" t="s">
        <v>91</v>
      </c>
      <c r="AW5060" s="15" t="s">
        <v>38</v>
      </c>
      <c r="AX5060" s="15" t="s">
        <v>82</v>
      </c>
      <c r="AY5060" s="243" t="s">
        <v>262</v>
      </c>
    </row>
    <row r="5061" spans="2:51" s="13" customFormat="1" ht="10">
      <c r="B5061" s="212"/>
      <c r="C5061" s="213"/>
      <c r="D5061" s="208" t="s">
        <v>272</v>
      </c>
      <c r="E5061" s="214" t="s">
        <v>44</v>
      </c>
      <c r="F5061" s="215" t="s">
        <v>880</v>
      </c>
      <c r="G5061" s="213"/>
      <c r="H5061" s="214" t="s">
        <v>44</v>
      </c>
      <c r="I5061" s="216"/>
      <c r="J5061" s="213"/>
      <c r="K5061" s="213"/>
      <c r="L5061" s="217"/>
      <c r="M5061" s="218"/>
      <c r="N5061" s="219"/>
      <c r="O5061" s="219"/>
      <c r="P5061" s="219"/>
      <c r="Q5061" s="219"/>
      <c r="R5061" s="219"/>
      <c r="S5061" s="219"/>
      <c r="T5061" s="220"/>
      <c r="AT5061" s="221" t="s">
        <v>272</v>
      </c>
      <c r="AU5061" s="221" t="s">
        <v>91</v>
      </c>
      <c r="AV5061" s="13" t="s">
        <v>89</v>
      </c>
      <c r="AW5061" s="13" t="s">
        <v>38</v>
      </c>
      <c r="AX5061" s="13" t="s">
        <v>82</v>
      </c>
      <c r="AY5061" s="221" t="s">
        <v>262</v>
      </c>
    </row>
    <row r="5062" spans="2:51" s="15" customFormat="1" ht="10">
      <c r="B5062" s="233"/>
      <c r="C5062" s="234"/>
      <c r="D5062" s="208" t="s">
        <v>272</v>
      </c>
      <c r="E5062" s="235" t="s">
        <v>44</v>
      </c>
      <c r="F5062" s="236" t="s">
        <v>581</v>
      </c>
      <c r="G5062" s="234"/>
      <c r="H5062" s="237">
        <v>29</v>
      </c>
      <c r="I5062" s="238"/>
      <c r="J5062" s="234"/>
      <c r="K5062" s="234"/>
      <c r="L5062" s="239"/>
      <c r="M5062" s="240"/>
      <c r="N5062" s="241"/>
      <c r="O5062" s="241"/>
      <c r="P5062" s="241"/>
      <c r="Q5062" s="241"/>
      <c r="R5062" s="241"/>
      <c r="S5062" s="241"/>
      <c r="T5062" s="242"/>
      <c r="AT5062" s="243" t="s">
        <v>272</v>
      </c>
      <c r="AU5062" s="243" t="s">
        <v>91</v>
      </c>
      <c r="AV5062" s="15" t="s">
        <v>91</v>
      </c>
      <c r="AW5062" s="15" t="s">
        <v>38</v>
      </c>
      <c r="AX5062" s="15" t="s">
        <v>82</v>
      </c>
      <c r="AY5062" s="243" t="s">
        <v>262</v>
      </c>
    </row>
    <row r="5063" spans="2:51" s="13" customFormat="1" ht="10">
      <c r="B5063" s="212"/>
      <c r="C5063" s="213"/>
      <c r="D5063" s="208" t="s">
        <v>272</v>
      </c>
      <c r="E5063" s="214" t="s">
        <v>44</v>
      </c>
      <c r="F5063" s="215" t="s">
        <v>881</v>
      </c>
      <c r="G5063" s="213"/>
      <c r="H5063" s="214" t="s">
        <v>44</v>
      </c>
      <c r="I5063" s="216"/>
      <c r="J5063" s="213"/>
      <c r="K5063" s="213"/>
      <c r="L5063" s="217"/>
      <c r="M5063" s="218"/>
      <c r="N5063" s="219"/>
      <c r="O5063" s="219"/>
      <c r="P5063" s="219"/>
      <c r="Q5063" s="219"/>
      <c r="R5063" s="219"/>
      <c r="S5063" s="219"/>
      <c r="T5063" s="220"/>
      <c r="AT5063" s="221" t="s">
        <v>272</v>
      </c>
      <c r="AU5063" s="221" t="s">
        <v>91</v>
      </c>
      <c r="AV5063" s="13" t="s">
        <v>89</v>
      </c>
      <c r="AW5063" s="13" t="s">
        <v>38</v>
      </c>
      <c r="AX5063" s="13" t="s">
        <v>82</v>
      </c>
      <c r="AY5063" s="221" t="s">
        <v>262</v>
      </c>
    </row>
    <row r="5064" spans="2:51" s="15" customFormat="1" ht="10">
      <c r="B5064" s="233"/>
      <c r="C5064" s="234"/>
      <c r="D5064" s="208" t="s">
        <v>272</v>
      </c>
      <c r="E5064" s="235" t="s">
        <v>44</v>
      </c>
      <c r="F5064" s="236" t="s">
        <v>825</v>
      </c>
      <c r="G5064" s="234"/>
      <c r="H5064" s="237">
        <v>52.7</v>
      </c>
      <c r="I5064" s="238"/>
      <c r="J5064" s="234"/>
      <c r="K5064" s="234"/>
      <c r="L5064" s="239"/>
      <c r="M5064" s="240"/>
      <c r="N5064" s="241"/>
      <c r="O5064" s="241"/>
      <c r="P5064" s="241"/>
      <c r="Q5064" s="241"/>
      <c r="R5064" s="241"/>
      <c r="S5064" s="241"/>
      <c r="T5064" s="242"/>
      <c r="AT5064" s="243" t="s">
        <v>272</v>
      </c>
      <c r="AU5064" s="243" t="s">
        <v>91</v>
      </c>
      <c r="AV5064" s="15" t="s">
        <v>91</v>
      </c>
      <c r="AW5064" s="15" t="s">
        <v>38</v>
      </c>
      <c r="AX5064" s="15" t="s">
        <v>82</v>
      </c>
      <c r="AY5064" s="243" t="s">
        <v>262</v>
      </c>
    </row>
    <row r="5065" spans="2:51" s="13" customFormat="1" ht="10">
      <c r="B5065" s="212"/>
      <c r="C5065" s="213"/>
      <c r="D5065" s="208" t="s">
        <v>272</v>
      </c>
      <c r="E5065" s="214" t="s">
        <v>44</v>
      </c>
      <c r="F5065" s="215" t="s">
        <v>882</v>
      </c>
      <c r="G5065" s="213"/>
      <c r="H5065" s="214" t="s">
        <v>44</v>
      </c>
      <c r="I5065" s="216"/>
      <c r="J5065" s="213"/>
      <c r="K5065" s="213"/>
      <c r="L5065" s="217"/>
      <c r="M5065" s="218"/>
      <c r="N5065" s="219"/>
      <c r="O5065" s="219"/>
      <c r="P5065" s="219"/>
      <c r="Q5065" s="219"/>
      <c r="R5065" s="219"/>
      <c r="S5065" s="219"/>
      <c r="T5065" s="220"/>
      <c r="AT5065" s="221" t="s">
        <v>272</v>
      </c>
      <c r="AU5065" s="221" t="s">
        <v>91</v>
      </c>
      <c r="AV5065" s="13" t="s">
        <v>89</v>
      </c>
      <c r="AW5065" s="13" t="s">
        <v>38</v>
      </c>
      <c r="AX5065" s="13" t="s">
        <v>82</v>
      </c>
      <c r="AY5065" s="221" t="s">
        <v>262</v>
      </c>
    </row>
    <row r="5066" spans="2:51" s="15" customFormat="1" ht="10">
      <c r="B5066" s="233"/>
      <c r="C5066" s="234"/>
      <c r="D5066" s="208" t="s">
        <v>272</v>
      </c>
      <c r="E5066" s="235" t="s">
        <v>44</v>
      </c>
      <c r="F5066" s="236" t="s">
        <v>827</v>
      </c>
      <c r="G5066" s="234"/>
      <c r="H5066" s="237">
        <v>27.6</v>
      </c>
      <c r="I5066" s="238"/>
      <c r="J5066" s="234"/>
      <c r="K5066" s="234"/>
      <c r="L5066" s="239"/>
      <c r="M5066" s="240"/>
      <c r="N5066" s="241"/>
      <c r="O5066" s="241"/>
      <c r="P5066" s="241"/>
      <c r="Q5066" s="241"/>
      <c r="R5066" s="241"/>
      <c r="S5066" s="241"/>
      <c r="T5066" s="242"/>
      <c r="AT5066" s="243" t="s">
        <v>272</v>
      </c>
      <c r="AU5066" s="243" t="s">
        <v>91</v>
      </c>
      <c r="AV5066" s="15" t="s">
        <v>91</v>
      </c>
      <c r="AW5066" s="15" t="s">
        <v>38</v>
      </c>
      <c r="AX5066" s="15" t="s">
        <v>82</v>
      </c>
      <c r="AY5066" s="243" t="s">
        <v>262</v>
      </c>
    </row>
    <row r="5067" spans="2:51" s="13" customFormat="1" ht="10">
      <c r="B5067" s="212"/>
      <c r="C5067" s="213"/>
      <c r="D5067" s="208" t="s">
        <v>272</v>
      </c>
      <c r="E5067" s="214" t="s">
        <v>44</v>
      </c>
      <c r="F5067" s="215" t="s">
        <v>883</v>
      </c>
      <c r="G5067" s="213"/>
      <c r="H5067" s="214" t="s">
        <v>44</v>
      </c>
      <c r="I5067" s="216"/>
      <c r="J5067" s="213"/>
      <c r="K5067" s="213"/>
      <c r="L5067" s="217"/>
      <c r="M5067" s="218"/>
      <c r="N5067" s="219"/>
      <c r="O5067" s="219"/>
      <c r="P5067" s="219"/>
      <c r="Q5067" s="219"/>
      <c r="R5067" s="219"/>
      <c r="S5067" s="219"/>
      <c r="T5067" s="220"/>
      <c r="AT5067" s="221" t="s">
        <v>272</v>
      </c>
      <c r="AU5067" s="221" t="s">
        <v>91</v>
      </c>
      <c r="AV5067" s="13" t="s">
        <v>89</v>
      </c>
      <c r="AW5067" s="13" t="s">
        <v>38</v>
      </c>
      <c r="AX5067" s="13" t="s">
        <v>82</v>
      </c>
      <c r="AY5067" s="221" t="s">
        <v>262</v>
      </c>
    </row>
    <row r="5068" spans="2:51" s="15" customFormat="1" ht="10">
      <c r="B5068" s="233"/>
      <c r="C5068" s="234"/>
      <c r="D5068" s="208" t="s">
        <v>272</v>
      </c>
      <c r="E5068" s="235" t="s">
        <v>44</v>
      </c>
      <c r="F5068" s="236" t="s">
        <v>829</v>
      </c>
      <c r="G5068" s="234"/>
      <c r="H5068" s="237">
        <v>53.4</v>
      </c>
      <c r="I5068" s="238"/>
      <c r="J5068" s="234"/>
      <c r="K5068" s="234"/>
      <c r="L5068" s="239"/>
      <c r="M5068" s="240"/>
      <c r="N5068" s="241"/>
      <c r="O5068" s="241"/>
      <c r="P5068" s="241"/>
      <c r="Q5068" s="241"/>
      <c r="R5068" s="241"/>
      <c r="S5068" s="241"/>
      <c r="T5068" s="242"/>
      <c r="AT5068" s="243" t="s">
        <v>272</v>
      </c>
      <c r="AU5068" s="243" t="s">
        <v>91</v>
      </c>
      <c r="AV5068" s="15" t="s">
        <v>91</v>
      </c>
      <c r="AW5068" s="15" t="s">
        <v>38</v>
      </c>
      <c r="AX5068" s="15" t="s">
        <v>82</v>
      </c>
      <c r="AY5068" s="243" t="s">
        <v>262</v>
      </c>
    </row>
    <row r="5069" spans="2:51" s="13" customFormat="1" ht="10">
      <c r="B5069" s="212"/>
      <c r="C5069" s="213"/>
      <c r="D5069" s="208" t="s">
        <v>272</v>
      </c>
      <c r="E5069" s="214" t="s">
        <v>44</v>
      </c>
      <c r="F5069" s="215" t="s">
        <v>884</v>
      </c>
      <c r="G5069" s="213"/>
      <c r="H5069" s="214" t="s">
        <v>44</v>
      </c>
      <c r="I5069" s="216"/>
      <c r="J5069" s="213"/>
      <c r="K5069" s="213"/>
      <c r="L5069" s="217"/>
      <c r="M5069" s="218"/>
      <c r="N5069" s="219"/>
      <c r="O5069" s="219"/>
      <c r="P5069" s="219"/>
      <c r="Q5069" s="219"/>
      <c r="R5069" s="219"/>
      <c r="S5069" s="219"/>
      <c r="T5069" s="220"/>
      <c r="AT5069" s="221" t="s">
        <v>272</v>
      </c>
      <c r="AU5069" s="221" t="s">
        <v>91</v>
      </c>
      <c r="AV5069" s="13" t="s">
        <v>89</v>
      </c>
      <c r="AW5069" s="13" t="s">
        <v>38</v>
      </c>
      <c r="AX5069" s="13" t="s">
        <v>82</v>
      </c>
      <c r="AY5069" s="221" t="s">
        <v>262</v>
      </c>
    </row>
    <row r="5070" spans="2:51" s="15" customFormat="1" ht="10">
      <c r="B5070" s="233"/>
      <c r="C5070" s="234"/>
      <c r="D5070" s="208" t="s">
        <v>272</v>
      </c>
      <c r="E5070" s="235" t="s">
        <v>44</v>
      </c>
      <c r="F5070" s="236" t="s">
        <v>831</v>
      </c>
      <c r="G5070" s="234"/>
      <c r="H5070" s="237">
        <v>28.5</v>
      </c>
      <c r="I5070" s="238"/>
      <c r="J5070" s="234"/>
      <c r="K5070" s="234"/>
      <c r="L5070" s="239"/>
      <c r="M5070" s="240"/>
      <c r="N5070" s="241"/>
      <c r="O5070" s="241"/>
      <c r="P5070" s="241"/>
      <c r="Q5070" s="241"/>
      <c r="R5070" s="241"/>
      <c r="S5070" s="241"/>
      <c r="T5070" s="242"/>
      <c r="AT5070" s="243" t="s">
        <v>272</v>
      </c>
      <c r="AU5070" s="243" t="s">
        <v>91</v>
      </c>
      <c r="AV5070" s="15" t="s">
        <v>91</v>
      </c>
      <c r="AW5070" s="15" t="s">
        <v>38</v>
      </c>
      <c r="AX5070" s="15" t="s">
        <v>82</v>
      </c>
      <c r="AY5070" s="243" t="s">
        <v>262</v>
      </c>
    </row>
    <row r="5071" spans="2:51" s="13" customFormat="1" ht="10">
      <c r="B5071" s="212"/>
      <c r="C5071" s="213"/>
      <c r="D5071" s="208" t="s">
        <v>272</v>
      </c>
      <c r="E5071" s="214" t="s">
        <v>44</v>
      </c>
      <c r="F5071" s="215" t="s">
        <v>885</v>
      </c>
      <c r="G5071" s="213"/>
      <c r="H5071" s="214" t="s">
        <v>44</v>
      </c>
      <c r="I5071" s="216"/>
      <c r="J5071" s="213"/>
      <c r="K5071" s="213"/>
      <c r="L5071" s="217"/>
      <c r="M5071" s="218"/>
      <c r="N5071" s="219"/>
      <c r="O5071" s="219"/>
      <c r="P5071" s="219"/>
      <c r="Q5071" s="219"/>
      <c r="R5071" s="219"/>
      <c r="S5071" s="219"/>
      <c r="T5071" s="220"/>
      <c r="AT5071" s="221" t="s">
        <v>272</v>
      </c>
      <c r="AU5071" s="221" t="s">
        <v>91</v>
      </c>
      <c r="AV5071" s="13" t="s">
        <v>89</v>
      </c>
      <c r="AW5071" s="13" t="s">
        <v>38</v>
      </c>
      <c r="AX5071" s="13" t="s">
        <v>82</v>
      </c>
      <c r="AY5071" s="221" t="s">
        <v>262</v>
      </c>
    </row>
    <row r="5072" spans="2:51" s="15" customFormat="1" ht="10">
      <c r="B5072" s="233"/>
      <c r="C5072" s="234"/>
      <c r="D5072" s="208" t="s">
        <v>272</v>
      </c>
      <c r="E5072" s="235" t="s">
        <v>44</v>
      </c>
      <c r="F5072" s="236" t="s">
        <v>833</v>
      </c>
      <c r="G5072" s="234"/>
      <c r="H5072" s="237">
        <v>54.8</v>
      </c>
      <c r="I5072" s="238"/>
      <c r="J5072" s="234"/>
      <c r="K5072" s="234"/>
      <c r="L5072" s="239"/>
      <c r="M5072" s="240"/>
      <c r="N5072" s="241"/>
      <c r="O5072" s="241"/>
      <c r="P5072" s="241"/>
      <c r="Q5072" s="241"/>
      <c r="R5072" s="241"/>
      <c r="S5072" s="241"/>
      <c r="T5072" s="242"/>
      <c r="AT5072" s="243" t="s">
        <v>272</v>
      </c>
      <c r="AU5072" s="243" t="s">
        <v>91</v>
      </c>
      <c r="AV5072" s="15" t="s">
        <v>91</v>
      </c>
      <c r="AW5072" s="15" t="s">
        <v>4</v>
      </c>
      <c r="AX5072" s="15" t="s">
        <v>82</v>
      </c>
      <c r="AY5072" s="243" t="s">
        <v>262</v>
      </c>
    </row>
    <row r="5073" spans="1:65" s="13" customFormat="1" ht="10">
      <c r="B5073" s="212"/>
      <c r="C5073" s="213"/>
      <c r="D5073" s="208" t="s">
        <v>272</v>
      </c>
      <c r="E5073" s="214" t="s">
        <v>44</v>
      </c>
      <c r="F5073" s="215" t="s">
        <v>887</v>
      </c>
      <c r="G5073" s="213"/>
      <c r="H5073" s="214" t="s">
        <v>44</v>
      </c>
      <c r="I5073" s="216"/>
      <c r="J5073" s="213"/>
      <c r="K5073" s="213"/>
      <c r="L5073" s="217"/>
      <c r="M5073" s="218"/>
      <c r="N5073" s="219"/>
      <c r="O5073" s="219"/>
      <c r="P5073" s="219"/>
      <c r="Q5073" s="219"/>
      <c r="R5073" s="219"/>
      <c r="S5073" s="219"/>
      <c r="T5073" s="220"/>
      <c r="AT5073" s="221" t="s">
        <v>272</v>
      </c>
      <c r="AU5073" s="221" t="s">
        <v>91</v>
      </c>
      <c r="AV5073" s="13" t="s">
        <v>89</v>
      </c>
      <c r="AW5073" s="13" t="s">
        <v>38</v>
      </c>
      <c r="AX5073" s="13" t="s">
        <v>82</v>
      </c>
      <c r="AY5073" s="221" t="s">
        <v>262</v>
      </c>
    </row>
    <row r="5074" spans="1:65" s="15" customFormat="1" ht="10">
      <c r="B5074" s="233"/>
      <c r="C5074" s="234"/>
      <c r="D5074" s="208" t="s">
        <v>272</v>
      </c>
      <c r="E5074" s="235" t="s">
        <v>44</v>
      </c>
      <c r="F5074" s="236" t="s">
        <v>836</v>
      </c>
      <c r="G5074" s="234"/>
      <c r="H5074" s="237">
        <v>10.1</v>
      </c>
      <c r="I5074" s="238"/>
      <c r="J5074" s="234"/>
      <c r="K5074" s="234"/>
      <c r="L5074" s="239"/>
      <c r="M5074" s="240"/>
      <c r="N5074" s="241"/>
      <c r="O5074" s="241"/>
      <c r="P5074" s="241"/>
      <c r="Q5074" s="241"/>
      <c r="R5074" s="241"/>
      <c r="S5074" s="241"/>
      <c r="T5074" s="242"/>
      <c r="AT5074" s="243" t="s">
        <v>272</v>
      </c>
      <c r="AU5074" s="243" t="s">
        <v>91</v>
      </c>
      <c r="AV5074" s="15" t="s">
        <v>91</v>
      </c>
      <c r="AW5074" s="15" t="s">
        <v>38</v>
      </c>
      <c r="AX5074" s="15" t="s">
        <v>82</v>
      </c>
      <c r="AY5074" s="243" t="s">
        <v>262</v>
      </c>
    </row>
    <row r="5075" spans="1:65" s="13" customFormat="1" ht="10">
      <c r="B5075" s="212"/>
      <c r="C5075" s="213"/>
      <c r="D5075" s="208" t="s">
        <v>272</v>
      </c>
      <c r="E5075" s="214" t="s">
        <v>44</v>
      </c>
      <c r="F5075" s="215" t="s">
        <v>888</v>
      </c>
      <c r="G5075" s="213"/>
      <c r="H5075" s="214" t="s">
        <v>44</v>
      </c>
      <c r="I5075" s="216"/>
      <c r="J5075" s="213"/>
      <c r="K5075" s="213"/>
      <c r="L5075" s="217"/>
      <c r="M5075" s="218"/>
      <c r="N5075" s="219"/>
      <c r="O5075" s="219"/>
      <c r="P5075" s="219"/>
      <c r="Q5075" s="219"/>
      <c r="R5075" s="219"/>
      <c r="S5075" s="219"/>
      <c r="T5075" s="220"/>
      <c r="AT5075" s="221" t="s">
        <v>272</v>
      </c>
      <c r="AU5075" s="221" t="s">
        <v>91</v>
      </c>
      <c r="AV5075" s="13" t="s">
        <v>89</v>
      </c>
      <c r="AW5075" s="13" t="s">
        <v>38</v>
      </c>
      <c r="AX5075" s="13" t="s">
        <v>82</v>
      </c>
      <c r="AY5075" s="221" t="s">
        <v>262</v>
      </c>
    </row>
    <row r="5076" spans="1:65" s="15" customFormat="1" ht="10">
      <c r="B5076" s="233"/>
      <c r="C5076" s="234"/>
      <c r="D5076" s="208" t="s">
        <v>272</v>
      </c>
      <c r="E5076" s="235" t="s">
        <v>44</v>
      </c>
      <c r="F5076" s="236" t="s">
        <v>397</v>
      </c>
      <c r="G5076" s="234"/>
      <c r="H5076" s="237">
        <v>11</v>
      </c>
      <c r="I5076" s="238"/>
      <c r="J5076" s="234"/>
      <c r="K5076" s="234"/>
      <c r="L5076" s="239"/>
      <c r="M5076" s="240"/>
      <c r="N5076" s="241"/>
      <c r="O5076" s="241"/>
      <c r="P5076" s="241"/>
      <c r="Q5076" s="241"/>
      <c r="R5076" s="241"/>
      <c r="S5076" s="241"/>
      <c r="T5076" s="242"/>
      <c r="AT5076" s="243" t="s">
        <v>272</v>
      </c>
      <c r="AU5076" s="243" t="s">
        <v>91</v>
      </c>
      <c r="AV5076" s="15" t="s">
        <v>91</v>
      </c>
      <c r="AW5076" s="15" t="s">
        <v>38</v>
      </c>
      <c r="AX5076" s="15" t="s">
        <v>82</v>
      </c>
      <c r="AY5076" s="243" t="s">
        <v>262</v>
      </c>
    </row>
    <row r="5077" spans="1:65" s="13" customFormat="1" ht="10">
      <c r="B5077" s="212"/>
      <c r="C5077" s="213"/>
      <c r="D5077" s="208" t="s">
        <v>272</v>
      </c>
      <c r="E5077" s="214" t="s">
        <v>44</v>
      </c>
      <c r="F5077" s="215" t="s">
        <v>889</v>
      </c>
      <c r="G5077" s="213"/>
      <c r="H5077" s="214" t="s">
        <v>44</v>
      </c>
      <c r="I5077" s="216"/>
      <c r="J5077" s="213"/>
      <c r="K5077" s="213"/>
      <c r="L5077" s="217"/>
      <c r="M5077" s="218"/>
      <c r="N5077" s="219"/>
      <c r="O5077" s="219"/>
      <c r="P5077" s="219"/>
      <c r="Q5077" s="219"/>
      <c r="R5077" s="219"/>
      <c r="S5077" s="219"/>
      <c r="T5077" s="220"/>
      <c r="AT5077" s="221" t="s">
        <v>272</v>
      </c>
      <c r="AU5077" s="221" t="s">
        <v>91</v>
      </c>
      <c r="AV5077" s="13" t="s">
        <v>89</v>
      </c>
      <c r="AW5077" s="13" t="s">
        <v>38</v>
      </c>
      <c r="AX5077" s="13" t="s">
        <v>82</v>
      </c>
      <c r="AY5077" s="221" t="s">
        <v>262</v>
      </c>
    </row>
    <row r="5078" spans="1:65" s="15" customFormat="1" ht="10">
      <c r="B5078" s="233"/>
      <c r="C5078" s="234"/>
      <c r="D5078" s="208" t="s">
        <v>272</v>
      </c>
      <c r="E5078" s="235" t="s">
        <v>44</v>
      </c>
      <c r="F5078" s="236" t="s">
        <v>839</v>
      </c>
      <c r="G5078" s="234"/>
      <c r="H5078" s="237">
        <v>3.1</v>
      </c>
      <c r="I5078" s="238"/>
      <c r="J5078" s="234"/>
      <c r="K5078" s="234"/>
      <c r="L5078" s="239"/>
      <c r="M5078" s="240"/>
      <c r="N5078" s="241"/>
      <c r="O5078" s="241"/>
      <c r="P5078" s="241"/>
      <c r="Q5078" s="241"/>
      <c r="R5078" s="241"/>
      <c r="S5078" s="241"/>
      <c r="T5078" s="242"/>
      <c r="AT5078" s="243" t="s">
        <v>272</v>
      </c>
      <c r="AU5078" s="243" t="s">
        <v>91</v>
      </c>
      <c r="AV5078" s="15" t="s">
        <v>91</v>
      </c>
      <c r="AW5078" s="15" t="s">
        <v>38</v>
      </c>
      <c r="AX5078" s="15" t="s">
        <v>82</v>
      </c>
      <c r="AY5078" s="243" t="s">
        <v>262</v>
      </c>
    </row>
    <row r="5079" spans="1:65" s="13" customFormat="1" ht="10">
      <c r="B5079" s="212"/>
      <c r="C5079" s="213"/>
      <c r="D5079" s="208" t="s">
        <v>272</v>
      </c>
      <c r="E5079" s="214" t="s">
        <v>44</v>
      </c>
      <c r="F5079" s="215" t="s">
        <v>890</v>
      </c>
      <c r="G5079" s="213"/>
      <c r="H5079" s="214" t="s">
        <v>44</v>
      </c>
      <c r="I5079" s="216"/>
      <c r="J5079" s="213"/>
      <c r="K5079" s="213"/>
      <c r="L5079" s="217"/>
      <c r="M5079" s="218"/>
      <c r="N5079" s="219"/>
      <c r="O5079" s="219"/>
      <c r="P5079" s="219"/>
      <c r="Q5079" s="219"/>
      <c r="R5079" s="219"/>
      <c r="S5079" s="219"/>
      <c r="T5079" s="220"/>
      <c r="AT5079" s="221" t="s">
        <v>272</v>
      </c>
      <c r="AU5079" s="221" t="s">
        <v>91</v>
      </c>
      <c r="AV5079" s="13" t="s">
        <v>89</v>
      </c>
      <c r="AW5079" s="13" t="s">
        <v>38</v>
      </c>
      <c r="AX5079" s="13" t="s">
        <v>82</v>
      </c>
      <c r="AY5079" s="221" t="s">
        <v>262</v>
      </c>
    </row>
    <row r="5080" spans="1:65" s="15" customFormat="1" ht="10">
      <c r="B5080" s="233"/>
      <c r="C5080" s="234"/>
      <c r="D5080" s="208" t="s">
        <v>272</v>
      </c>
      <c r="E5080" s="235" t="s">
        <v>44</v>
      </c>
      <c r="F5080" s="236" t="s">
        <v>841</v>
      </c>
      <c r="G5080" s="234"/>
      <c r="H5080" s="237">
        <v>4.8</v>
      </c>
      <c r="I5080" s="238"/>
      <c r="J5080" s="234"/>
      <c r="K5080" s="234"/>
      <c r="L5080" s="239"/>
      <c r="M5080" s="240"/>
      <c r="N5080" s="241"/>
      <c r="O5080" s="241"/>
      <c r="P5080" s="241"/>
      <c r="Q5080" s="241"/>
      <c r="R5080" s="241"/>
      <c r="S5080" s="241"/>
      <c r="T5080" s="242"/>
      <c r="AT5080" s="243" t="s">
        <v>272</v>
      </c>
      <c r="AU5080" s="243" t="s">
        <v>91</v>
      </c>
      <c r="AV5080" s="15" t="s">
        <v>91</v>
      </c>
      <c r="AW5080" s="15" t="s">
        <v>38</v>
      </c>
      <c r="AX5080" s="15" t="s">
        <v>82</v>
      </c>
      <c r="AY5080" s="243" t="s">
        <v>262</v>
      </c>
    </row>
    <row r="5081" spans="1:65" s="13" customFormat="1" ht="10">
      <c r="B5081" s="212"/>
      <c r="C5081" s="213"/>
      <c r="D5081" s="208" t="s">
        <v>272</v>
      </c>
      <c r="E5081" s="214" t="s">
        <v>44</v>
      </c>
      <c r="F5081" s="215" t="s">
        <v>891</v>
      </c>
      <c r="G5081" s="213"/>
      <c r="H5081" s="214" t="s">
        <v>44</v>
      </c>
      <c r="I5081" s="216"/>
      <c r="J5081" s="213"/>
      <c r="K5081" s="213"/>
      <c r="L5081" s="217"/>
      <c r="M5081" s="218"/>
      <c r="N5081" s="219"/>
      <c r="O5081" s="219"/>
      <c r="P5081" s="219"/>
      <c r="Q5081" s="219"/>
      <c r="R5081" s="219"/>
      <c r="S5081" s="219"/>
      <c r="T5081" s="220"/>
      <c r="AT5081" s="221" t="s">
        <v>272</v>
      </c>
      <c r="AU5081" s="221" t="s">
        <v>91</v>
      </c>
      <c r="AV5081" s="13" t="s">
        <v>89</v>
      </c>
      <c r="AW5081" s="13" t="s">
        <v>38</v>
      </c>
      <c r="AX5081" s="13" t="s">
        <v>82</v>
      </c>
      <c r="AY5081" s="221" t="s">
        <v>262</v>
      </c>
    </row>
    <row r="5082" spans="1:65" s="15" customFormat="1" ht="10">
      <c r="B5082" s="233"/>
      <c r="C5082" s="234"/>
      <c r="D5082" s="208" t="s">
        <v>272</v>
      </c>
      <c r="E5082" s="235" t="s">
        <v>44</v>
      </c>
      <c r="F5082" s="236" t="s">
        <v>892</v>
      </c>
      <c r="G5082" s="234"/>
      <c r="H5082" s="237">
        <v>3.7</v>
      </c>
      <c r="I5082" s="238"/>
      <c r="J5082" s="234"/>
      <c r="K5082" s="234"/>
      <c r="L5082" s="239"/>
      <c r="M5082" s="240"/>
      <c r="N5082" s="241"/>
      <c r="O5082" s="241"/>
      <c r="P5082" s="241"/>
      <c r="Q5082" s="241"/>
      <c r="R5082" s="241"/>
      <c r="S5082" s="241"/>
      <c r="T5082" s="242"/>
      <c r="AT5082" s="243" t="s">
        <v>272</v>
      </c>
      <c r="AU5082" s="243" t="s">
        <v>91</v>
      </c>
      <c r="AV5082" s="15" t="s">
        <v>91</v>
      </c>
      <c r="AW5082" s="15" t="s">
        <v>38</v>
      </c>
      <c r="AX5082" s="15" t="s">
        <v>82</v>
      </c>
      <c r="AY5082" s="243" t="s">
        <v>262</v>
      </c>
    </row>
    <row r="5083" spans="1:65" s="14" customFormat="1" ht="10">
      <c r="B5083" s="222"/>
      <c r="C5083" s="223"/>
      <c r="D5083" s="208" t="s">
        <v>272</v>
      </c>
      <c r="E5083" s="224" t="s">
        <v>44</v>
      </c>
      <c r="F5083" s="225" t="s">
        <v>284</v>
      </c>
      <c r="G5083" s="223"/>
      <c r="H5083" s="226">
        <v>413.20000000000005</v>
      </c>
      <c r="I5083" s="227"/>
      <c r="J5083" s="223"/>
      <c r="K5083" s="223"/>
      <c r="L5083" s="228"/>
      <c r="M5083" s="229"/>
      <c r="N5083" s="230"/>
      <c r="O5083" s="230"/>
      <c r="P5083" s="230"/>
      <c r="Q5083" s="230"/>
      <c r="R5083" s="230"/>
      <c r="S5083" s="230"/>
      <c r="T5083" s="231"/>
      <c r="AT5083" s="232" t="s">
        <v>272</v>
      </c>
      <c r="AU5083" s="232" t="s">
        <v>91</v>
      </c>
      <c r="AV5083" s="14" t="s">
        <v>97</v>
      </c>
      <c r="AW5083" s="14" t="s">
        <v>38</v>
      </c>
      <c r="AX5083" s="14" t="s">
        <v>82</v>
      </c>
      <c r="AY5083" s="232" t="s">
        <v>262</v>
      </c>
    </row>
    <row r="5084" spans="1:65" s="16" customFormat="1" ht="10">
      <c r="B5084" s="244"/>
      <c r="C5084" s="245"/>
      <c r="D5084" s="208" t="s">
        <v>272</v>
      </c>
      <c r="E5084" s="246" t="s">
        <v>44</v>
      </c>
      <c r="F5084" s="247" t="s">
        <v>291</v>
      </c>
      <c r="G5084" s="245"/>
      <c r="H5084" s="248">
        <v>1616.2999999999997</v>
      </c>
      <c r="I5084" s="249"/>
      <c r="J5084" s="245"/>
      <c r="K5084" s="245"/>
      <c r="L5084" s="250"/>
      <c r="M5084" s="251"/>
      <c r="N5084" s="252"/>
      <c r="O5084" s="252"/>
      <c r="P5084" s="252"/>
      <c r="Q5084" s="252"/>
      <c r="R5084" s="252"/>
      <c r="S5084" s="252"/>
      <c r="T5084" s="253"/>
      <c r="AT5084" s="254" t="s">
        <v>272</v>
      </c>
      <c r="AU5084" s="254" t="s">
        <v>91</v>
      </c>
      <c r="AV5084" s="16" t="s">
        <v>104</v>
      </c>
      <c r="AW5084" s="16" t="s">
        <v>38</v>
      </c>
      <c r="AX5084" s="16" t="s">
        <v>89</v>
      </c>
      <c r="AY5084" s="254" t="s">
        <v>262</v>
      </c>
    </row>
    <row r="5085" spans="1:65" s="2" customFormat="1" ht="16.5" customHeight="1">
      <c r="A5085" s="37"/>
      <c r="B5085" s="38"/>
      <c r="C5085" s="255" t="s">
        <v>2447</v>
      </c>
      <c r="D5085" s="255" t="s">
        <v>633</v>
      </c>
      <c r="E5085" s="256" t="s">
        <v>2448</v>
      </c>
      <c r="F5085" s="257" t="s">
        <v>2449</v>
      </c>
      <c r="G5085" s="258" t="s">
        <v>342</v>
      </c>
      <c r="H5085" s="259">
        <v>1546.23</v>
      </c>
      <c r="I5085" s="260"/>
      <c r="J5085" s="261">
        <f>ROUND(I5085*H5085,2)</f>
        <v>0</v>
      </c>
      <c r="K5085" s="257" t="s">
        <v>268</v>
      </c>
      <c r="L5085" s="262"/>
      <c r="M5085" s="263" t="s">
        <v>44</v>
      </c>
      <c r="N5085" s="264" t="s">
        <v>53</v>
      </c>
      <c r="O5085" s="67"/>
      <c r="P5085" s="204">
        <f>O5085*H5085</f>
        <v>0</v>
      </c>
      <c r="Q5085" s="204">
        <v>1.73E-3</v>
      </c>
      <c r="R5085" s="204">
        <f>Q5085*H5085</f>
        <v>2.6749779</v>
      </c>
      <c r="S5085" s="204">
        <v>0</v>
      </c>
      <c r="T5085" s="205">
        <f>S5085*H5085</f>
        <v>0</v>
      </c>
      <c r="U5085" s="37"/>
      <c r="V5085" s="37"/>
      <c r="W5085" s="37"/>
      <c r="X5085" s="37"/>
      <c r="Y5085" s="37"/>
      <c r="Z5085" s="37"/>
      <c r="AA5085" s="37"/>
      <c r="AB5085" s="37"/>
      <c r="AC5085" s="37"/>
      <c r="AD5085" s="37"/>
      <c r="AE5085" s="37"/>
      <c r="AR5085" s="206" t="s">
        <v>619</v>
      </c>
      <c r="AT5085" s="206" t="s">
        <v>633</v>
      </c>
      <c r="AU5085" s="206" t="s">
        <v>91</v>
      </c>
      <c r="AY5085" s="19" t="s">
        <v>262</v>
      </c>
      <c r="BE5085" s="207">
        <f>IF(N5085="základní",J5085,0)</f>
        <v>0</v>
      </c>
      <c r="BF5085" s="207">
        <f>IF(N5085="snížená",J5085,0)</f>
        <v>0</v>
      </c>
      <c r="BG5085" s="207">
        <f>IF(N5085="zákl. přenesená",J5085,0)</f>
        <v>0</v>
      </c>
      <c r="BH5085" s="207">
        <f>IF(N5085="sníž. přenesená",J5085,0)</f>
        <v>0</v>
      </c>
      <c r="BI5085" s="207">
        <f>IF(N5085="nulová",J5085,0)</f>
        <v>0</v>
      </c>
      <c r="BJ5085" s="19" t="s">
        <v>89</v>
      </c>
      <c r="BK5085" s="207">
        <f>ROUND(I5085*H5085,2)</f>
        <v>0</v>
      </c>
      <c r="BL5085" s="19" t="s">
        <v>442</v>
      </c>
      <c r="BM5085" s="206" t="s">
        <v>2450</v>
      </c>
    </row>
    <row r="5086" spans="1:65" s="13" customFormat="1" ht="10">
      <c r="B5086" s="212"/>
      <c r="C5086" s="213"/>
      <c r="D5086" s="208" t="s">
        <v>272</v>
      </c>
      <c r="E5086" s="214" t="s">
        <v>44</v>
      </c>
      <c r="F5086" s="215" t="s">
        <v>2440</v>
      </c>
      <c r="G5086" s="213"/>
      <c r="H5086" s="214" t="s">
        <v>44</v>
      </c>
      <c r="I5086" s="216"/>
      <c r="J5086" s="213"/>
      <c r="K5086" s="213"/>
      <c r="L5086" s="217"/>
      <c r="M5086" s="218"/>
      <c r="N5086" s="219"/>
      <c r="O5086" s="219"/>
      <c r="P5086" s="219"/>
      <c r="Q5086" s="219"/>
      <c r="R5086" s="219"/>
      <c r="S5086" s="219"/>
      <c r="T5086" s="220"/>
      <c r="AT5086" s="221" t="s">
        <v>272</v>
      </c>
      <c r="AU5086" s="221" t="s">
        <v>91</v>
      </c>
      <c r="AV5086" s="13" t="s">
        <v>89</v>
      </c>
      <c r="AW5086" s="13" t="s">
        <v>38</v>
      </c>
      <c r="AX5086" s="13" t="s">
        <v>82</v>
      </c>
      <c r="AY5086" s="221" t="s">
        <v>262</v>
      </c>
    </row>
    <row r="5087" spans="1:65" s="13" customFormat="1" ht="10">
      <c r="B5087" s="212"/>
      <c r="C5087" s="213"/>
      <c r="D5087" s="208" t="s">
        <v>272</v>
      </c>
      <c r="E5087" s="214" t="s">
        <v>44</v>
      </c>
      <c r="F5087" s="215" t="s">
        <v>2441</v>
      </c>
      <c r="G5087" s="213"/>
      <c r="H5087" s="214" t="s">
        <v>44</v>
      </c>
      <c r="I5087" s="216"/>
      <c r="J5087" s="213"/>
      <c r="K5087" s="213"/>
      <c r="L5087" s="217"/>
      <c r="M5087" s="218"/>
      <c r="N5087" s="219"/>
      <c r="O5087" s="219"/>
      <c r="P5087" s="219"/>
      <c r="Q5087" s="219"/>
      <c r="R5087" s="219"/>
      <c r="S5087" s="219"/>
      <c r="T5087" s="220"/>
      <c r="AT5087" s="221" t="s">
        <v>272</v>
      </c>
      <c r="AU5087" s="221" t="s">
        <v>91</v>
      </c>
      <c r="AV5087" s="13" t="s">
        <v>89</v>
      </c>
      <c r="AW5087" s="13" t="s">
        <v>38</v>
      </c>
      <c r="AX5087" s="13" t="s">
        <v>82</v>
      </c>
      <c r="AY5087" s="221" t="s">
        <v>262</v>
      </c>
    </row>
    <row r="5088" spans="1:65" s="13" customFormat="1" ht="10">
      <c r="B5088" s="212"/>
      <c r="C5088" s="213"/>
      <c r="D5088" s="208" t="s">
        <v>272</v>
      </c>
      <c r="E5088" s="214" t="s">
        <v>44</v>
      </c>
      <c r="F5088" s="215" t="s">
        <v>2442</v>
      </c>
      <c r="G5088" s="213"/>
      <c r="H5088" s="214" t="s">
        <v>44</v>
      </c>
      <c r="I5088" s="216"/>
      <c r="J5088" s="213"/>
      <c r="K5088" s="213"/>
      <c r="L5088" s="217"/>
      <c r="M5088" s="218"/>
      <c r="N5088" s="219"/>
      <c r="O5088" s="219"/>
      <c r="P5088" s="219"/>
      <c r="Q5088" s="219"/>
      <c r="R5088" s="219"/>
      <c r="S5088" s="219"/>
      <c r="T5088" s="220"/>
      <c r="AT5088" s="221" t="s">
        <v>272</v>
      </c>
      <c r="AU5088" s="221" t="s">
        <v>91</v>
      </c>
      <c r="AV5088" s="13" t="s">
        <v>89</v>
      </c>
      <c r="AW5088" s="13" t="s">
        <v>38</v>
      </c>
      <c r="AX5088" s="13" t="s">
        <v>82</v>
      </c>
      <c r="AY5088" s="221" t="s">
        <v>262</v>
      </c>
    </row>
    <row r="5089" spans="2:51" s="13" customFormat="1" ht="10">
      <c r="B5089" s="212"/>
      <c r="C5089" s="213"/>
      <c r="D5089" s="208" t="s">
        <v>272</v>
      </c>
      <c r="E5089" s="214" t="s">
        <v>44</v>
      </c>
      <c r="F5089" s="215" t="s">
        <v>2443</v>
      </c>
      <c r="G5089" s="213"/>
      <c r="H5089" s="214" t="s">
        <v>44</v>
      </c>
      <c r="I5089" s="216"/>
      <c r="J5089" s="213"/>
      <c r="K5089" s="213"/>
      <c r="L5089" s="217"/>
      <c r="M5089" s="218"/>
      <c r="N5089" s="219"/>
      <c r="O5089" s="219"/>
      <c r="P5089" s="219"/>
      <c r="Q5089" s="219"/>
      <c r="R5089" s="219"/>
      <c r="S5089" s="219"/>
      <c r="T5089" s="220"/>
      <c r="AT5089" s="221" t="s">
        <v>272</v>
      </c>
      <c r="AU5089" s="221" t="s">
        <v>91</v>
      </c>
      <c r="AV5089" s="13" t="s">
        <v>89</v>
      </c>
      <c r="AW5089" s="13" t="s">
        <v>38</v>
      </c>
      <c r="AX5089" s="13" t="s">
        <v>82</v>
      </c>
      <c r="AY5089" s="221" t="s">
        <v>262</v>
      </c>
    </row>
    <row r="5090" spans="2:51" s="13" customFormat="1" ht="10">
      <c r="B5090" s="212"/>
      <c r="C5090" s="213"/>
      <c r="D5090" s="208" t="s">
        <v>272</v>
      </c>
      <c r="E5090" s="214" t="s">
        <v>44</v>
      </c>
      <c r="F5090" s="215" t="s">
        <v>761</v>
      </c>
      <c r="G5090" s="213"/>
      <c r="H5090" s="214" t="s">
        <v>44</v>
      </c>
      <c r="I5090" s="216"/>
      <c r="J5090" s="213"/>
      <c r="K5090" s="213"/>
      <c r="L5090" s="217"/>
      <c r="M5090" s="218"/>
      <c r="N5090" s="219"/>
      <c r="O5090" s="219"/>
      <c r="P5090" s="219"/>
      <c r="Q5090" s="219"/>
      <c r="R5090" s="219"/>
      <c r="S5090" s="219"/>
      <c r="T5090" s="220"/>
      <c r="AT5090" s="221" t="s">
        <v>272</v>
      </c>
      <c r="AU5090" s="221" t="s">
        <v>91</v>
      </c>
      <c r="AV5090" s="13" t="s">
        <v>89</v>
      </c>
      <c r="AW5090" s="13" t="s">
        <v>38</v>
      </c>
      <c r="AX5090" s="13" t="s">
        <v>82</v>
      </c>
      <c r="AY5090" s="221" t="s">
        <v>262</v>
      </c>
    </row>
    <row r="5091" spans="2:51" s="15" customFormat="1" ht="10">
      <c r="B5091" s="233"/>
      <c r="C5091" s="234"/>
      <c r="D5091" s="208" t="s">
        <v>272</v>
      </c>
      <c r="E5091" s="235" t="s">
        <v>44</v>
      </c>
      <c r="F5091" s="236" t="s">
        <v>762</v>
      </c>
      <c r="G5091" s="234"/>
      <c r="H5091" s="237">
        <v>133.69999999999999</v>
      </c>
      <c r="I5091" s="238"/>
      <c r="J5091" s="234"/>
      <c r="K5091" s="234"/>
      <c r="L5091" s="239"/>
      <c r="M5091" s="240"/>
      <c r="N5091" s="241"/>
      <c r="O5091" s="241"/>
      <c r="P5091" s="241"/>
      <c r="Q5091" s="241"/>
      <c r="R5091" s="241"/>
      <c r="S5091" s="241"/>
      <c r="T5091" s="242"/>
      <c r="AT5091" s="243" t="s">
        <v>272</v>
      </c>
      <c r="AU5091" s="243" t="s">
        <v>91</v>
      </c>
      <c r="AV5091" s="15" t="s">
        <v>91</v>
      </c>
      <c r="AW5091" s="15" t="s">
        <v>38</v>
      </c>
      <c r="AX5091" s="15" t="s">
        <v>82</v>
      </c>
      <c r="AY5091" s="243" t="s">
        <v>262</v>
      </c>
    </row>
    <row r="5092" spans="2:51" s="13" customFormat="1" ht="10">
      <c r="B5092" s="212"/>
      <c r="C5092" s="213"/>
      <c r="D5092" s="208" t="s">
        <v>272</v>
      </c>
      <c r="E5092" s="214" t="s">
        <v>44</v>
      </c>
      <c r="F5092" s="215" t="s">
        <v>770</v>
      </c>
      <c r="G5092" s="213"/>
      <c r="H5092" s="214" t="s">
        <v>44</v>
      </c>
      <c r="I5092" s="216"/>
      <c r="J5092" s="213"/>
      <c r="K5092" s="213"/>
      <c r="L5092" s="217"/>
      <c r="M5092" s="218"/>
      <c r="N5092" s="219"/>
      <c r="O5092" s="219"/>
      <c r="P5092" s="219"/>
      <c r="Q5092" s="219"/>
      <c r="R5092" s="219"/>
      <c r="S5092" s="219"/>
      <c r="T5092" s="220"/>
      <c r="AT5092" s="221" t="s">
        <v>272</v>
      </c>
      <c r="AU5092" s="221" t="s">
        <v>91</v>
      </c>
      <c r="AV5092" s="13" t="s">
        <v>89</v>
      </c>
      <c r="AW5092" s="13" t="s">
        <v>38</v>
      </c>
      <c r="AX5092" s="13" t="s">
        <v>82</v>
      </c>
      <c r="AY5092" s="221" t="s">
        <v>262</v>
      </c>
    </row>
    <row r="5093" spans="2:51" s="15" customFormat="1" ht="10">
      <c r="B5093" s="233"/>
      <c r="C5093" s="234"/>
      <c r="D5093" s="208" t="s">
        <v>272</v>
      </c>
      <c r="E5093" s="235" t="s">
        <v>44</v>
      </c>
      <c r="F5093" s="236" t="s">
        <v>475</v>
      </c>
      <c r="G5093" s="234"/>
      <c r="H5093" s="237">
        <v>20</v>
      </c>
      <c r="I5093" s="238"/>
      <c r="J5093" s="234"/>
      <c r="K5093" s="234"/>
      <c r="L5093" s="239"/>
      <c r="M5093" s="240"/>
      <c r="N5093" s="241"/>
      <c r="O5093" s="241"/>
      <c r="P5093" s="241"/>
      <c r="Q5093" s="241"/>
      <c r="R5093" s="241"/>
      <c r="S5093" s="241"/>
      <c r="T5093" s="242"/>
      <c r="AT5093" s="243" t="s">
        <v>272</v>
      </c>
      <c r="AU5093" s="243" t="s">
        <v>91</v>
      </c>
      <c r="AV5093" s="15" t="s">
        <v>91</v>
      </c>
      <c r="AW5093" s="15" t="s">
        <v>38</v>
      </c>
      <c r="AX5093" s="15" t="s">
        <v>82</v>
      </c>
      <c r="AY5093" s="243" t="s">
        <v>262</v>
      </c>
    </row>
    <row r="5094" spans="2:51" s="13" customFormat="1" ht="10">
      <c r="B5094" s="212"/>
      <c r="C5094" s="213"/>
      <c r="D5094" s="208" t="s">
        <v>272</v>
      </c>
      <c r="E5094" s="214" t="s">
        <v>44</v>
      </c>
      <c r="F5094" s="215" t="s">
        <v>771</v>
      </c>
      <c r="G5094" s="213"/>
      <c r="H5094" s="214" t="s">
        <v>44</v>
      </c>
      <c r="I5094" s="216"/>
      <c r="J5094" s="213"/>
      <c r="K5094" s="213"/>
      <c r="L5094" s="217"/>
      <c r="M5094" s="218"/>
      <c r="N5094" s="219"/>
      <c r="O5094" s="219"/>
      <c r="P5094" s="219"/>
      <c r="Q5094" s="219"/>
      <c r="R5094" s="219"/>
      <c r="S5094" s="219"/>
      <c r="T5094" s="220"/>
      <c r="AT5094" s="221" t="s">
        <v>272</v>
      </c>
      <c r="AU5094" s="221" t="s">
        <v>91</v>
      </c>
      <c r="AV5094" s="13" t="s">
        <v>89</v>
      </c>
      <c r="AW5094" s="13" t="s">
        <v>38</v>
      </c>
      <c r="AX5094" s="13" t="s">
        <v>82</v>
      </c>
      <c r="AY5094" s="221" t="s">
        <v>262</v>
      </c>
    </row>
    <row r="5095" spans="2:51" s="15" customFormat="1" ht="10">
      <c r="B5095" s="233"/>
      <c r="C5095" s="234"/>
      <c r="D5095" s="208" t="s">
        <v>272</v>
      </c>
      <c r="E5095" s="235" t="s">
        <v>44</v>
      </c>
      <c r="F5095" s="236" t="s">
        <v>772</v>
      </c>
      <c r="G5095" s="234"/>
      <c r="H5095" s="237">
        <v>19.8</v>
      </c>
      <c r="I5095" s="238"/>
      <c r="J5095" s="234"/>
      <c r="K5095" s="234"/>
      <c r="L5095" s="239"/>
      <c r="M5095" s="240"/>
      <c r="N5095" s="241"/>
      <c r="O5095" s="241"/>
      <c r="P5095" s="241"/>
      <c r="Q5095" s="241"/>
      <c r="R5095" s="241"/>
      <c r="S5095" s="241"/>
      <c r="T5095" s="242"/>
      <c r="AT5095" s="243" t="s">
        <v>272</v>
      </c>
      <c r="AU5095" s="243" t="s">
        <v>91</v>
      </c>
      <c r="AV5095" s="15" t="s">
        <v>91</v>
      </c>
      <c r="AW5095" s="15" t="s">
        <v>38</v>
      </c>
      <c r="AX5095" s="15" t="s">
        <v>82</v>
      </c>
      <c r="AY5095" s="243" t="s">
        <v>262</v>
      </c>
    </row>
    <row r="5096" spans="2:51" s="13" customFormat="1" ht="10">
      <c r="B5096" s="212"/>
      <c r="C5096" s="213"/>
      <c r="D5096" s="208" t="s">
        <v>272</v>
      </c>
      <c r="E5096" s="214" t="s">
        <v>44</v>
      </c>
      <c r="F5096" s="215" t="s">
        <v>773</v>
      </c>
      <c r="G5096" s="213"/>
      <c r="H5096" s="214" t="s">
        <v>44</v>
      </c>
      <c r="I5096" s="216"/>
      <c r="J5096" s="213"/>
      <c r="K5096" s="213"/>
      <c r="L5096" s="217"/>
      <c r="M5096" s="218"/>
      <c r="N5096" s="219"/>
      <c r="O5096" s="219"/>
      <c r="P5096" s="219"/>
      <c r="Q5096" s="219"/>
      <c r="R5096" s="219"/>
      <c r="S5096" s="219"/>
      <c r="T5096" s="220"/>
      <c r="AT5096" s="221" t="s">
        <v>272</v>
      </c>
      <c r="AU5096" s="221" t="s">
        <v>91</v>
      </c>
      <c r="AV5096" s="13" t="s">
        <v>89</v>
      </c>
      <c r="AW5096" s="13" t="s">
        <v>38</v>
      </c>
      <c r="AX5096" s="13" t="s">
        <v>82</v>
      </c>
      <c r="AY5096" s="221" t="s">
        <v>262</v>
      </c>
    </row>
    <row r="5097" spans="2:51" s="15" customFormat="1" ht="10">
      <c r="B5097" s="233"/>
      <c r="C5097" s="234"/>
      <c r="D5097" s="208" t="s">
        <v>272</v>
      </c>
      <c r="E5097" s="235" t="s">
        <v>44</v>
      </c>
      <c r="F5097" s="236" t="s">
        <v>774</v>
      </c>
      <c r="G5097" s="234"/>
      <c r="H5097" s="237">
        <v>49.1</v>
      </c>
      <c r="I5097" s="238"/>
      <c r="J5097" s="234"/>
      <c r="K5097" s="234"/>
      <c r="L5097" s="239"/>
      <c r="M5097" s="240"/>
      <c r="N5097" s="241"/>
      <c r="O5097" s="241"/>
      <c r="P5097" s="241"/>
      <c r="Q5097" s="241"/>
      <c r="R5097" s="241"/>
      <c r="S5097" s="241"/>
      <c r="T5097" s="242"/>
      <c r="AT5097" s="243" t="s">
        <v>272</v>
      </c>
      <c r="AU5097" s="243" t="s">
        <v>91</v>
      </c>
      <c r="AV5097" s="15" t="s">
        <v>91</v>
      </c>
      <c r="AW5097" s="15" t="s">
        <v>38</v>
      </c>
      <c r="AX5097" s="15" t="s">
        <v>82</v>
      </c>
      <c r="AY5097" s="243" t="s">
        <v>262</v>
      </c>
    </row>
    <row r="5098" spans="2:51" s="13" customFormat="1" ht="10">
      <c r="B5098" s="212"/>
      <c r="C5098" s="213"/>
      <c r="D5098" s="208" t="s">
        <v>272</v>
      </c>
      <c r="E5098" s="214" t="s">
        <v>44</v>
      </c>
      <c r="F5098" s="215" t="s">
        <v>775</v>
      </c>
      <c r="G5098" s="213"/>
      <c r="H5098" s="214" t="s">
        <v>44</v>
      </c>
      <c r="I5098" s="216"/>
      <c r="J5098" s="213"/>
      <c r="K5098" s="213"/>
      <c r="L5098" s="217"/>
      <c r="M5098" s="218"/>
      <c r="N5098" s="219"/>
      <c r="O5098" s="219"/>
      <c r="P5098" s="219"/>
      <c r="Q5098" s="219"/>
      <c r="R5098" s="219"/>
      <c r="S5098" s="219"/>
      <c r="T5098" s="220"/>
      <c r="AT5098" s="221" t="s">
        <v>272</v>
      </c>
      <c r="AU5098" s="221" t="s">
        <v>91</v>
      </c>
      <c r="AV5098" s="13" t="s">
        <v>89</v>
      </c>
      <c r="AW5098" s="13" t="s">
        <v>38</v>
      </c>
      <c r="AX5098" s="13" t="s">
        <v>82</v>
      </c>
      <c r="AY5098" s="221" t="s">
        <v>262</v>
      </c>
    </row>
    <row r="5099" spans="2:51" s="15" customFormat="1" ht="10">
      <c r="B5099" s="233"/>
      <c r="C5099" s="234"/>
      <c r="D5099" s="208" t="s">
        <v>272</v>
      </c>
      <c r="E5099" s="235" t="s">
        <v>44</v>
      </c>
      <c r="F5099" s="236" t="s">
        <v>776</v>
      </c>
      <c r="G5099" s="234"/>
      <c r="H5099" s="237">
        <v>7.4</v>
      </c>
      <c r="I5099" s="238"/>
      <c r="J5099" s="234"/>
      <c r="K5099" s="234"/>
      <c r="L5099" s="239"/>
      <c r="M5099" s="240"/>
      <c r="N5099" s="241"/>
      <c r="O5099" s="241"/>
      <c r="P5099" s="241"/>
      <c r="Q5099" s="241"/>
      <c r="R5099" s="241"/>
      <c r="S5099" s="241"/>
      <c r="T5099" s="242"/>
      <c r="AT5099" s="243" t="s">
        <v>272</v>
      </c>
      <c r="AU5099" s="243" t="s">
        <v>91</v>
      </c>
      <c r="AV5099" s="15" t="s">
        <v>91</v>
      </c>
      <c r="AW5099" s="15" t="s">
        <v>38</v>
      </c>
      <c r="AX5099" s="15" t="s">
        <v>82</v>
      </c>
      <c r="AY5099" s="243" t="s">
        <v>262</v>
      </c>
    </row>
    <row r="5100" spans="2:51" s="13" customFormat="1" ht="10">
      <c r="B5100" s="212"/>
      <c r="C5100" s="213"/>
      <c r="D5100" s="208" t="s">
        <v>272</v>
      </c>
      <c r="E5100" s="214" t="s">
        <v>44</v>
      </c>
      <c r="F5100" s="215" t="s">
        <v>779</v>
      </c>
      <c r="G5100" s="213"/>
      <c r="H5100" s="214" t="s">
        <v>44</v>
      </c>
      <c r="I5100" s="216"/>
      <c r="J5100" s="213"/>
      <c r="K5100" s="213"/>
      <c r="L5100" s="217"/>
      <c r="M5100" s="218"/>
      <c r="N5100" s="219"/>
      <c r="O5100" s="219"/>
      <c r="P5100" s="219"/>
      <c r="Q5100" s="219"/>
      <c r="R5100" s="219"/>
      <c r="S5100" s="219"/>
      <c r="T5100" s="220"/>
      <c r="AT5100" s="221" t="s">
        <v>272</v>
      </c>
      <c r="AU5100" s="221" t="s">
        <v>91</v>
      </c>
      <c r="AV5100" s="13" t="s">
        <v>89</v>
      </c>
      <c r="AW5100" s="13" t="s">
        <v>38</v>
      </c>
      <c r="AX5100" s="13" t="s">
        <v>82</v>
      </c>
      <c r="AY5100" s="221" t="s">
        <v>262</v>
      </c>
    </row>
    <row r="5101" spans="2:51" s="15" customFormat="1" ht="10">
      <c r="B5101" s="233"/>
      <c r="C5101" s="234"/>
      <c r="D5101" s="208" t="s">
        <v>272</v>
      </c>
      <c r="E5101" s="235" t="s">
        <v>44</v>
      </c>
      <c r="F5101" s="236" t="s">
        <v>780</v>
      </c>
      <c r="G5101" s="234"/>
      <c r="H5101" s="237">
        <v>51.8</v>
      </c>
      <c r="I5101" s="238"/>
      <c r="J5101" s="234"/>
      <c r="K5101" s="234"/>
      <c r="L5101" s="239"/>
      <c r="M5101" s="240"/>
      <c r="N5101" s="241"/>
      <c r="O5101" s="241"/>
      <c r="P5101" s="241"/>
      <c r="Q5101" s="241"/>
      <c r="R5101" s="241"/>
      <c r="S5101" s="241"/>
      <c r="T5101" s="242"/>
      <c r="AT5101" s="243" t="s">
        <v>272</v>
      </c>
      <c r="AU5101" s="243" t="s">
        <v>91</v>
      </c>
      <c r="AV5101" s="15" t="s">
        <v>91</v>
      </c>
      <c r="AW5101" s="15" t="s">
        <v>38</v>
      </c>
      <c r="AX5101" s="15" t="s">
        <v>82</v>
      </c>
      <c r="AY5101" s="243" t="s">
        <v>262</v>
      </c>
    </row>
    <row r="5102" spans="2:51" s="13" customFormat="1" ht="10">
      <c r="B5102" s="212"/>
      <c r="C5102" s="213"/>
      <c r="D5102" s="208" t="s">
        <v>272</v>
      </c>
      <c r="E5102" s="214" t="s">
        <v>44</v>
      </c>
      <c r="F5102" s="215" t="s">
        <v>781</v>
      </c>
      <c r="G5102" s="213"/>
      <c r="H5102" s="214" t="s">
        <v>44</v>
      </c>
      <c r="I5102" s="216"/>
      <c r="J5102" s="213"/>
      <c r="K5102" s="213"/>
      <c r="L5102" s="217"/>
      <c r="M5102" s="218"/>
      <c r="N5102" s="219"/>
      <c r="O5102" s="219"/>
      <c r="P5102" s="219"/>
      <c r="Q5102" s="219"/>
      <c r="R5102" s="219"/>
      <c r="S5102" s="219"/>
      <c r="T5102" s="220"/>
      <c r="AT5102" s="221" t="s">
        <v>272</v>
      </c>
      <c r="AU5102" s="221" t="s">
        <v>91</v>
      </c>
      <c r="AV5102" s="13" t="s">
        <v>89</v>
      </c>
      <c r="AW5102" s="13" t="s">
        <v>38</v>
      </c>
      <c r="AX5102" s="13" t="s">
        <v>82</v>
      </c>
      <c r="AY5102" s="221" t="s">
        <v>262</v>
      </c>
    </row>
    <row r="5103" spans="2:51" s="15" customFormat="1" ht="10">
      <c r="B5103" s="233"/>
      <c r="C5103" s="234"/>
      <c r="D5103" s="208" t="s">
        <v>272</v>
      </c>
      <c r="E5103" s="235" t="s">
        <v>44</v>
      </c>
      <c r="F5103" s="236" t="s">
        <v>782</v>
      </c>
      <c r="G5103" s="234"/>
      <c r="H5103" s="237">
        <v>8.6</v>
      </c>
      <c r="I5103" s="238"/>
      <c r="J5103" s="234"/>
      <c r="K5103" s="234"/>
      <c r="L5103" s="239"/>
      <c r="M5103" s="240"/>
      <c r="N5103" s="241"/>
      <c r="O5103" s="241"/>
      <c r="P5103" s="241"/>
      <c r="Q5103" s="241"/>
      <c r="R5103" s="241"/>
      <c r="S5103" s="241"/>
      <c r="T5103" s="242"/>
      <c r="AT5103" s="243" t="s">
        <v>272</v>
      </c>
      <c r="AU5103" s="243" t="s">
        <v>91</v>
      </c>
      <c r="AV5103" s="15" t="s">
        <v>91</v>
      </c>
      <c r="AW5103" s="15" t="s">
        <v>38</v>
      </c>
      <c r="AX5103" s="15" t="s">
        <v>82</v>
      </c>
      <c r="AY5103" s="243" t="s">
        <v>262</v>
      </c>
    </row>
    <row r="5104" spans="2:51" s="13" customFormat="1" ht="10">
      <c r="B5104" s="212"/>
      <c r="C5104" s="213"/>
      <c r="D5104" s="208" t="s">
        <v>272</v>
      </c>
      <c r="E5104" s="214" t="s">
        <v>44</v>
      </c>
      <c r="F5104" s="215" t="s">
        <v>785</v>
      </c>
      <c r="G5104" s="213"/>
      <c r="H5104" s="214" t="s">
        <v>44</v>
      </c>
      <c r="I5104" s="216"/>
      <c r="J5104" s="213"/>
      <c r="K5104" s="213"/>
      <c r="L5104" s="217"/>
      <c r="M5104" s="218"/>
      <c r="N5104" s="219"/>
      <c r="O5104" s="219"/>
      <c r="P5104" s="219"/>
      <c r="Q5104" s="219"/>
      <c r="R5104" s="219"/>
      <c r="S5104" s="219"/>
      <c r="T5104" s="220"/>
      <c r="AT5104" s="221" t="s">
        <v>272</v>
      </c>
      <c r="AU5104" s="221" t="s">
        <v>91</v>
      </c>
      <c r="AV5104" s="13" t="s">
        <v>89</v>
      </c>
      <c r="AW5104" s="13" t="s">
        <v>38</v>
      </c>
      <c r="AX5104" s="13" t="s">
        <v>82</v>
      </c>
      <c r="AY5104" s="221" t="s">
        <v>262</v>
      </c>
    </row>
    <row r="5105" spans="2:51" s="15" customFormat="1" ht="10">
      <c r="B5105" s="233"/>
      <c r="C5105" s="234"/>
      <c r="D5105" s="208" t="s">
        <v>272</v>
      </c>
      <c r="E5105" s="235" t="s">
        <v>44</v>
      </c>
      <c r="F5105" s="236" t="s">
        <v>786</v>
      </c>
      <c r="G5105" s="234"/>
      <c r="H5105" s="237">
        <v>8.8000000000000007</v>
      </c>
      <c r="I5105" s="238"/>
      <c r="J5105" s="234"/>
      <c r="K5105" s="234"/>
      <c r="L5105" s="239"/>
      <c r="M5105" s="240"/>
      <c r="N5105" s="241"/>
      <c r="O5105" s="241"/>
      <c r="P5105" s="241"/>
      <c r="Q5105" s="241"/>
      <c r="R5105" s="241"/>
      <c r="S5105" s="241"/>
      <c r="T5105" s="242"/>
      <c r="AT5105" s="243" t="s">
        <v>272</v>
      </c>
      <c r="AU5105" s="243" t="s">
        <v>91</v>
      </c>
      <c r="AV5105" s="15" t="s">
        <v>91</v>
      </c>
      <c r="AW5105" s="15" t="s">
        <v>38</v>
      </c>
      <c r="AX5105" s="15" t="s">
        <v>82</v>
      </c>
      <c r="AY5105" s="243" t="s">
        <v>262</v>
      </c>
    </row>
    <row r="5106" spans="2:51" s="14" customFormat="1" ht="10">
      <c r="B5106" s="222"/>
      <c r="C5106" s="223"/>
      <c r="D5106" s="208" t="s">
        <v>272</v>
      </c>
      <c r="E5106" s="224" t="s">
        <v>44</v>
      </c>
      <c r="F5106" s="225" t="s">
        <v>284</v>
      </c>
      <c r="G5106" s="223"/>
      <c r="H5106" s="226">
        <v>299.20000000000005</v>
      </c>
      <c r="I5106" s="227"/>
      <c r="J5106" s="223"/>
      <c r="K5106" s="223"/>
      <c r="L5106" s="228"/>
      <c r="M5106" s="229"/>
      <c r="N5106" s="230"/>
      <c r="O5106" s="230"/>
      <c r="P5106" s="230"/>
      <c r="Q5106" s="230"/>
      <c r="R5106" s="230"/>
      <c r="S5106" s="230"/>
      <c r="T5106" s="231"/>
      <c r="AT5106" s="232" t="s">
        <v>272</v>
      </c>
      <c r="AU5106" s="232" t="s">
        <v>91</v>
      </c>
      <c r="AV5106" s="14" t="s">
        <v>97</v>
      </c>
      <c r="AW5106" s="14" t="s">
        <v>38</v>
      </c>
      <c r="AX5106" s="14" t="s">
        <v>82</v>
      </c>
      <c r="AY5106" s="232" t="s">
        <v>262</v>
      </c>
    </row>
    <row r="5107" spans="2:51" s="13" customFormat="1" ht="10">
      <c r="B5107" s="212"/>
      <c r="C5107" s="213"/>
      <c r="D5107" s="208" t="s">
        <v>272</v>
      </c>
      <c r="E5107" s="214" t="s">
        <v>44</v>
      </c>
      <c r="F5107" s="215" t="s">
        <v>2444</v>
      </c>
      <c r="G5107" s="213"/>
      <c r="H5107" s="214" t="s">
        <v>44</v>
      </c>
      <c r="I5107" s="216"/>
      <c r="J5107" s="213"/>
      <c r="K5107" s="213"/>
      <c r="L5107" s="217"/>
      <c r="M5107" s="218"/>
      <c r="N5107" s="219"/>
      <c r="O5107" s="219"/>
      <c r="P5107" s="219"/>
      <c r="Q5107" s="219"/>
      <c r="R5107" s="219"/>
      <c r="S5107" s="219"/>
      <c r="T5107" s="220"/>
      <c r="AT5107" s="221" t="s">
        <v>272</v>
      </c>
      <c r="AU5107" s="221" t="s">
        <v>91</v>
      </c>
      <c r="AV5107" s="13" t="s">
        <v>89</v>
      </c>
      <c r="AW5107" s="13" t="s">
        <v>38</v>
      </c>
      <c r="AX5107" s="13" t="s">
        <v>82</v>
      </c>
      <c r="AY5107" s="221" t="s">
        <v>262</v>
      </c>
    </row>
    <row r="5108" spans="2:51" s="13" customFormat="1" ht="10">
      <c r="B5108" s="212"/>
      <c r="C5108" s="213"/>
      <c r="D5108" s="208" t="s">
        <v>272</v>
      </c>
      <c r="E5108" s="214" t="s">
        <v>44</v>
      </c>
      <c r="F5108" s="215" t="s">
        <v>810</v>
      </c>
      <c r="G5108" s="213"/>
      <c r="H5108" s="214" t="s">
        <v>44</v>
      </c>
      <c r="I5108" s="216"/>
      <c r="J5108" s="213"/>
      <c r="K5108" s="213"/>
      <c r="L5108" s="217"/>
      <c r="M5108" s="218"/>
      <c r="N5108" s="219"/>
      <c r="O5108" s="219"/>
      <c r="P5108" s="219"/>
      <c r="Q5108" s="219"/>
      <c r="R5108" s="219"/>
      <c r="S5108" s="219"/>
      <c r="T5108" s="220"/>
      <c r="AT5108" s="221" t="s">
        <v>272</v>
      </c>
      <c r="AU5108" s="221" t="s">
        <v>91</v>
      </c>
      <c r="AV5108" s="13" t="s">
        <v>89</v>
      </c>
      <c r="AW5108" s="13" t="s">
        <v>38</v>
      </c>
      <c r="AX5108" s="13" t="s">
        <v>82</v>
      </c>
      <c r="AY5108" s="221" t="s">
        <v>262</v>
      </c>
    </row>
    <row r="5109" spans="2:51" s="15" customFormat="1" ht="10">
      <c r="B5109" s="233"/>
      <c r="C5109" s="234"/>
      <c r="D5109" s="208" t="s">
        <v>272</v>
      </c>
      <c r="E5109" s="235" t="s">
        <v>44</v>
      </c>
      <c r="F5109" s="236" t="s">
        <v>453</v>
      </c>
      <c r="G5109" s="234"/>
      <c r="H5109" s="237">
        <v>17</v>
      </c>
      <c r="I5109" s="238"/>
      <c r="J5109" s="234"/>
      <c r="K5109" s="234"/>
      <c r="L5109" s="239"/>
      <c r="M5109" s="240"/>
      <c r="N5109" s="241"/>
      <c r="O5109" s="241"/>
      <c r="P5109" s="241"/>
      <c r="Q5109" s="241"/>
      <c r="R5109" s="241"/>
      <c r="S5109" s="241"/>
      <c r="T5109" s="242"/>
      <c r="AT5109" s="243" t="s">
        <v>272</v>
      </c>
      <c r="AU5109" s="243" t="s">
        <v>91</v>
      </c>
      <c r="AV5109" s="15" t="s">
        <v>91</v>
      </c>
      <c r="AW5109" s="15" t="s">
        <v>38</v>
      </c>
      <c r="AX5109" s="15" t="s">
        <v>82</v>
      </c>
      <c r="AY5109" s="243" t="s">
        <v>262</v>
      </c>
    </row>
    <row r="5110" spans="2:51" s="13" customFormat="1" ht="10">
      <c r="B5110" s="212"/>
      <c r="C5110" s="213"/>
      <c r="D5110" s="208" t="s">
        <v>272</v>
      </c>
      <c r="E5110" s="214" t="s">
        <v>44</v>
      </c>
      <c r="F5110" s="215" t="s">
        <v>811</v>
      </c>
      <c r="G5110" s="213"/>
      <c r="H5110" s="214" t="s">
        <v>44</v>
      </c>
      <c r="I5110" s="216"/>
      <c r="J5110" s="213"/>
      <c r="K5110" s="213"/>
      <c r="L5110" s="217"/>
      <c r="M5110" s="218"/>
      <c r="N5110" s="219"/>
      <c r="O5110" s="219"/>
      <c r="P5110" s="219"/>
      <c r="Q5110" s="219"/>
      <c r="R5110" s="219"/>
      <c r="S5110" s="219"/>
      <c r="T5110" s="220"/>
      <c r="AT5110" s="221" t="s">
        <v>272</v>
      </c>
      <c r="AU5110" s="221" t="s">
        <v>91</v>
      </c>
      <c r="AV5110" s="13" t="s">
        <v>89</v>
      </c>
      <c r="AW5110" s="13" t="s">
        <v>38</v>
      </c>
      <c r="AX5110" s="13" t="s">
        <v>82</v>
      </c>
      <c r="AY5110" s="221" t="s">
        <v>262</v>
      </c>
    </row>
    <row r="5111" spans="2:51" s="15" customFormat="1" ht="10">
      <c r="B5111" s="233"/>
      <c r="C5111" s="234"/>
      <c r="D5111" s="208" t="s">
        <v>272</v>
      </c>
      <c r="E5111" s="235" t="s">
        <v>44</v>
      </c>
      <c r="F5111" s="236" t="s">
        <v>812</v>
      </c>
      <c r="G5111" s="234"/>
      <c r="H5111" s="237">
        <v>16.5</v>
      </c>
      <c r="I5111" s="238"/>
      <c r="J5111" s="234"/>
      <c r="K5111" s="234"/>
      <c r="L5111" s="239"/>
      <c r="M5111" s="240"/>
      <c r="N5111" s="241"/>
      <c r="O5111" s="241"/>
      <c r="P5111" s="241"/>
      <c r="Q5111" s="241"/>
      <c r="R5111" s="241"/>
      <c r="S5111" s="241"/>
      <c r="T5111" s="242"/>
      <c r="AT5111" s="243" t="s">
        <v>272</v>
      </c>
      <c r="AU5111" s="243" t="s">
        <v>91</v>
      </c>
      <c r="AV5111" s="15" t="s">
        <v>91</v>
      </c>
      <c r="AW5111" s="15" t="s">
        <v>38</v>
      </c>
      <c r="AX5111" s="15" t="s">
        <v>82</v>
      </c>
      <c r="AY5111" s="243" t="s">
        <v>262</v>
      </c>
    </row>
    <row r="5112" spans="2:51" s="13" customFormat="1" ht="10">
      <c r="B5112" s="212"/>
      <c r="C5112" s="213"/>
      <c r="D5112" s="208" t="s">
        <v>272</v>
      </c>
      <c r="E5112" s="214" t="s">
        <v>44</v>
      </c>
      <c r="F5112" s="215" t="s">
        <v>813</v>
      </c>
      <c r="G5112" s="213"/>
      <c r="H5112" s="214" t="s">
        <v>44</v>
      </c>
      <c r="I5112" s="216"/>
      <c r="J5112" s="213"/>
      <c r="K5112" s="213"/>
      <c r="L5112" s="217"/>
      <c r="M5112" s="218"/>
      <c r="N5112" s="219"/>
      <c r="O5112" s="219"/>
      <c r="P5112" s="219"/>
      <c r="Q5112" s="219"/>
      <c r="R5112" s="219"/>
      <c r="S5112" s="219"/>
      <c r="T5112" s="220"/>
      <c r="AT5112" s="221" t="s">
        <v>272</v>
      </c>
      <c r="AU5112" s="221" t="s">
        <v>91</v>
      </c>
      <c r="AV5112" s="13" t="s">
        <v>89</v>
      </c>
      <c r="AW5112" s="13" t="s">
        <v>38</v>
      </c>
      <c r="AX5112" s="13" t="s">
        <v>82</v>
      </c>
      <c r="AY5112" s="221" t="s">
        <v>262</v>
      </c>
    </row>
    <row r="5113" spans="2:51" s="15" customFormat="1" ht="10">
      <c r="B5113" s="233"/>
      <c r="C5113" s="234"/>
      <c r="D5113" s="208" t="s">
        <v>272</v>
      </c>
      <c r="E5113" s="235" t="s">
        <v>44</v>
      </c>
      <c r="F5113" s="236" t="s">
        <v>814</v>
      </c>
      <c r="G5113" s="234"/>
      <c r="H5113" s="237">
        <v>23.3</v>
      </c>
      <c r="I5113" s="238"/>
      <c r="J5113" s="234"/>
      <c r="K5113" s="234"/>
      <c r="L5113" s="239"/>
      <c r="M5113" s="240"/>
      <c r="N5113" s="241"/>
      <c r="O5113" s="241"/>
      <c r="P5113" s="241"/>
      <c r="Q5113" s="241"/>
      <c r="R5113" s="241"/>
      <c r="S5113" s="241"/>
      <c r="T5113" s="242"/>
      <c r="AT5113" s="243" t="s">
        <v>272</v>
      </c>
      <c r="AU5113" s="243" t="s">
        <v>91</v>
      </c>
      <c r="AV5113" s="15" t="s">
        <v>91</v>
      </c>
      <c r="AW5113" s="15" t="s">
        <v>38</v>
      </c>
      <c r="AX5113" s="15" t="s">
        <v>82</v>
      </c>
      <c r="AY5113" s="243" t="s">
        <v>262</v>
      </c>
    </row>
    <row r="5114" spans="2:51" s="13" customFormat="1" ht="10">
      <c r="B5114" s="212"/>
      <c r="C5114" s="213"/>
      <c r="D5114" s="208" t="s">
        <v>272</v>
      </c>
      <c r="E5114" s="214" t="s">
        <v>44</v>
      </c>
      <c r="F5114" s="215" t="s">
        <v>815</v>
      </c>
      <c r="G5114" s="213"/>
      <c r="H5114" s="214" t="s">
        <v>44</v>
      </c>
      <c r="I5114" s="216"/>
      <c r="J5114" s="213"/>
      <c r="K5114" s="213"/>
      <c r="L5114" s="217"/>
      <c r="M5114" s="218"/>
      <c r="N5114" s="219"/>
      <c r="O5114" s="219"/>
      <c r="P5114" s="219"/>
      <c r="Q5114" s="219"/>
      <c r="R5114" s="219"/>
      <c r="S5114" s="219"/>
      <c r="T5114" s="220"/>
      <c r="AT5114" s="221" t="s">
        <v>272</v>
      </c>
      <c r="AU5114" s="221" t="s">
        <v>91</v>
      </c>
      <c r="AV5114" s="13" t="s">
        <v>89</v>
      </c>
      <c r="AW5114" s="13" t="s">
        <v>38</v>
      </c>
      <c r="AX5114" s="13" t="s">
        <v>82</v>
      </c>
      <c r="AY5114" s="221" t="s">
        <v>262</v>
      </c>
    </row>
    <row r="5115" spans="2:51" s="15" customFormat="1" ht="10">
      <c r="B5115" s="233"/>
      <c r="C5115" s="234"/>
      <c r="D5115" s="208" t="s">
        <v>272</v>
      </c>
      <c r="E5115" s="235" t="s">
        <v>44</v>
      </c>
      <c r="F5115" s="236" t="s">
        <v>816</v>
      </c>
      <c r="G5115" s="234"/>
      <c r="H5115" s="237">
        <v>25.5</v>
      </c>
      <c r="I5115" s="238"/>
      <c r="J5115" s="234"/>
      <c r="K5115" s="234"/>
      <c r="L5115" s="239"/>
      <c r="M5115" s="240"/>
      <c r="N5115" s="241"/>
      <c r="O5115" s="241"/>
      <c r="P5115" s="241"/>
      <c r="Q5115" s="241"/>
      <c r="R5115" s="241"/>
      <c r="S5115" s="241"/>
      <c r="T5115" s="242"/>
      <c r="AT5115" s="243" t="s">
        <v>272</v>
      </c>
      <c r="AU5115" s="243" t="s">
        <v>91</v>
      </c>
      <c r="AV5115" s="15" t="s">
        <v>91</v>
      </c>
      <c r="AW5115" s="15" t="s">
        <v>38</v>
      </c>
      <c r="AX5115" s="15" t="s">
        <v>82</v>
      </c>
      <c r="AY5115" s="243" t="s">
        <v>262</v>
      </c>
    </row>
    <row r="5116" spans="2:51" s="13" customFormat="1" ht="10">
      <c r="B5116" s="212"/>
      <c r="C5116" s="213"/>
      <c r="D5116" s="208" t="s">
        <v>272</v>
      </c>
      <c r="E5116" s="214" t="s">
        <v>44</v>
      </c>
      <c r="F5116" s="215" t="s">
        <v>817</v>
      </c>
      <c r="G5116" s="213"/>
      <c r="H5116" s="214" t="s">
        <v>44</v>
      </c>
      <c r="I5116" s="216"/>
      <c r="J5116" s="213"/>
      <c r="K5116" s="213"/>
      <c r="L5116" s="217"/>
      <c r="M5116" s="218"/>
      <c r="N5116" s="219"/>
      <c r="O5116" s="219"/>
      <c r="P5116" s="219"/>
      <c r="Q5116" s="219"/>
      <c r="R5116" s="219"/>
      <c r="S5116" s="219"/>
      <c r="T5116" s="220"/>
      <c r="AT5116" s="221" t="s">
        <v>272</v>
      </c>
      <c r="AU5116" s="221" t="s">
        <v>91</v>
      </c>
      <c r="AV5116" s="13" t="s">
        <v>89</v>
      </c>
      <c r="AW5116" s="13" t="s">
        <v>38</v>
      </c>
      <c r="AX5116" s="13" t="s">
        <v>82</v>
      </c>
      <c r="AY5116" s="221" t="s">
        <v>262</v>
      </c>
    </row>
    <row r="5117" spans="2:51" s="15" customFormat="1" ht="10">
      <c r="B5117" s="233"/>
      <c r="C5117" s="234"/>
      <c r="D5117" s="208" t="s">
        <v>272</v>
      </c>
      <c r="E5117" s="235" t="s">
        <v>44</v>
      </c>
      <c r="F5117" s="236" t="s">
        <v>818</v>
      </c>
      <c r="G5117" s="234"/>
      <c r="H5117" s="237">
        <v>17.399999999999999</v>
      </c>
      <c r="I5117" s="238"/>
      <c r="J5117" s="234"/>
      <c r="K5117" s="234"/>
      <c r="L5117" s="239"/>
      <c r="M5117" s="240"/>
      <c r="N5117" s="241"/>
      <c r="O5117" s="241"/>
      <c r="P5117" s="241"/>
      <c r="Q5117" s="241"/>
      <c r="R5117" s="241"/>
      <c r="S5117" s="241"/>
      <c r="T5117" s="242"/>
      <c r="AT5117" s="243" t="s">
        <v>272</v>
      </c>
      <c r="AU5117" s="243" t="s">
        <v>91</v>
      </c>
      <c r="AV5117" s="15" t="s">
        <v>91</v>
      </c>
      <c r="AW5117" s="15" t="s">
        <v>38</v>
      </c>
      <c r="AX5117" s="15" t="s">
        <v>82</v>
      </c>
      <c r="AY5117" s="243" t="s">
        <v>262</v>
      </c>
    </row>
    <row r="5118" spans="2:51" s="13" customFormat="1" ht="10">
      <c r="B5118" s="212"/>
      <c r="C5118" s="213"/>
      <c r="D5118" s="208" t="s">
        <v>272</v>
      </c>
      <c r="E5118" s="214" t="s">
        <v>44</v>
      </c>
      <c r="F5118" s="215" t="s">
        <v>819</v>
      </c>
      <c r="G5118" s="213"/>
      <c r="H5118" s="214" t="s">
        <v>44</v>
      </c>
      <c r="I5118" s="216"/>
      <c r="J5118" s="213"/>
      <c r="K5118" s="213"/>
      <c r="L5118" s="217"/>
      <c r="M5118" s="218"/>
      <c r="N5118" s="219"/>
      <c r="O5118" s="219"/>
      <c r="P5118" s="219"/>
      <c r="Q5118" s="219"/>
      <c r="R5118" s="219"/>
      <c r="S5118" s="219"/>
      <c r="T5118" s="220"/>
      <c r="AT5118" s="221" t="s">
        <v>272</v>
      </c>
      <c r="AU5118" s="221" t="s">
        <v>91</v>
      </c>
      <c r="AV5118" s="13" t="s">
        <v>89</v>
      </c>
      <c r="AW5118" s="13" t="s">
        <v>38</v>
      </c>
      <c r="AX5118" s="13" t="s">
        <v>82</v>
      </c>
      <c r="AY5118" s="221" t="s">
        <v>262</v>
      </c>
    </row>
    <row r="5119" spans="2:51" s="15" customFormat="1" ht="10">
      <c r="B5119" s="233"/>
      <c r="C5119" s="234"/>
      <c r="D5119" s="208" t="s">
        <v>272</v>
      </c>
      <c r="E5119" s="235" t="s">
        <v>44</v>
      </c>
      <c r="F5119" s="236" t="s">
        <v>820</v>
      </c>
      <c r="G5119" s="234"/>
      <c r="H5119" s="237">
        <v>18.2</v>
      </c>
      <c r="I5119" s="238"/>
      <c r="J5119" s="234"/>
      <c r="K5119" s="234"/>
      <c r="L5119" s="239"/>
      <c r="M5119" s="240"/>
      <c r="N5119" s="241"/>
      <c r="O5119" s="241"/>
      <c r="P5119" s="241"/>
      <c r="Q5119" s="241"/>
      <c r="R5119" s="241"/>
      <c r="S5119" s="241"/>
      <c r="T5119" s="242"/>
      <c r="AT5119" s="243" t="s">
        <v>272</v>
      </c>
      <c r="AU5119" s="243" t="s">
        <v>91</v>
      </c>
      <c r="AV5119" s="15" t="s">
        <v>91</v>
      </c>
      <c r="AW5119" s="15" t="s">
        <v>38</v>
      </c>
      <c r="AX5119" s="15" t="s">
        <v>82</v>
      </c>
      <c r="AY5119" s="243" t="s">
        <v>262</v>
      </c>
    </row>
    <row r="5120" spans="2:51" s="13" customFormat="1" ht="10">
      <c r="B5120" s="212"/>
      <c r="C5120" s="213"/>
      <c r="D5120" s="208" t="s">
        <v>272</v>
      </c>
      <c r="E5120" s="214" t="s">
        <v>44</v>
      </c>
      <c r="F5120" s="215" t="s">
        <v>821</v>
      </c>
      <c r="G5120" s="213"/>
      <c r="H5120" s="214" t="s">
        <v>44</v>
      </c>
      <c r="I5120" s="216"/>
      <c r="J5120" s="213"/>
      <c r="K5120" s="213"/>
      <c r="L5120" s="217"/>
      <c r="M5120" s="218"/>
      <c r="N5120" s="219"/>
      <c r="O5120" s="219"/>
      <c r="P5120" s="219"/>
      <c r="Q5120" s="219"/>
      <c r="R5120" s="219"/>
      <c r="S5120" s="219"/>
      <c r="T5120" s="220"/>
      <c r="AT5120" s="221" t="s">
        <v>272</v>
      </c>
      <c r="AU5120" s="221" t="s">
        <v>91</v>
      </c>
      <c r="AV5120" s="13" t="s">
        <v>89</v>
      </c>
      <c r="AW5120" s="13" t="s">
        <v>38</v>
      </c>
      <c r="AX5120" s="13" t="s">
        <v>82</v>
      </c>
      <c r="AY5120" s="221" t="s">
        <v>262</v>
      </c>
    </row>
    <row r="5121" spans="2:51" s="15" customFormat="1" ht="10">
      <c r="B5121" s="233"/>
      <c r="C5121" s="234"/>
      <c r="D5121" s="208" t="s">
        <v>272</v>
      </c>
      <c r="E5121" s="235" t="s">
        <v>44</v>
      </c>
      <c r="F5121" s="236" t="s">
        <v>822</v>
      </c>
      <c r="G5121" s="234"/>
      <c r="H5121" s="237">
        <v>26.9</v>
      </c>
      <c r="I5121" s="238"/>
      <c r="J5121" s="234"/>
      <c r="K5121" s="234"/>
      <c r="L5121" s="239"/>
      <c r="M5121" s="240"/>
      <c r="N5121" s="241"/>
      <c r="O5121" s="241"/>
      <c r="P5121" s="241"/>
      <c r="Q5121" s="241"/>
      <c r="R5121" s="241"/>
      <c r="S5121" s="241"/>
      <c r="T5121" s="242"/>
      <c r="AT5121" s="243" t="s">
        <v>272</v>
      </c>
      <c r="AU5121" s="243" t="s">
        <v>91</v>
      </c>
      <c r="AV5121" s="15" t="s">
        <v>91</v>
      </c>
      <c r="AW5121" s="15" t="s">
        <v>38</v>
      </c>
      <c r="AX5121" s="15" t="s">
        <v>82</v>
      </c>
      <c r="AY5121" s="243" t="s">
        <v>262</v>
      </c>
    </row>
    <row r="5122" spans="2:51" s="13" customFormat="1" ht="10">
      <c r="B5122" s="212"/>
      <c r="C5122" s="213"/>
      <c r="D5122" s="208" t="s">
        <v>272</v>
      </c>
      <c r="E5122" s="214" t="s">
        <v>44</v>
      </c>
      <c r="F5122" s="215" t="s">
        <v>823</v>
      </c>
      <c r="G5122" s="213"/>
      <c r="H5122" s="214" t="s">
        <v>44</v>
      </c>
      <c r="I5122" s="216"/>
      <c r="J5122" s="213"/>
      <c r="K5122" s="213"/>
      <c r="L5122" s="217"/>
      <c r="M5122" s="218"/>
      <c r="N5122" s="219"/>
      <c r="O5122" s="219"/>
      <c r="P5122" s="219"/>
      <c r="Q5122" s="219"/>
      <c r="R5122" s="219"/>
      <c r="S5122" s="219"/>
      <c r="T5122" s="220"/>
      <c r="AT5122" s="221" t="s">
        <v>272</v>
      </c>
      <c r="AU5122" s="221" t="s">
        <v>91</v>
      </c>
      <c r="AV5122" s="13" t="s">
        <v>89</v>
      </c>
      <c r="AW5122" s="13" t="s">
        <v>38</v>
      </c>
      <c r="AX5122" s="13" t="s">
        <v>82</v>
      </c>
      <c r="AY5122" s="221" t="s">
        <v>262</v>
      </c>
    </row>
    <row r="5123" spans="2:51" s="15" customFormat="1" ht="10">
      <c r="B5123" s="233"/>
      <c r="C5123" s="234"/>
      <c r="D5123" s="208" t="s">
        <v>272</v>
      </c>
      <c r="E5123" s="235" t="s">
        <v>44</v>
      </c>
      <c r="F5123" s="236" t="s">
        <v>581</v>
      </c>
      <c r="G5123" s="234"/>
      <c r="H5123" s="237">
        <v>29</v>
      </c>
      <c r="I5123" s="238"/>
      <c r="J5123" s="234"/>
      <c r="K5123" s="234"/>
      <c r="L5123" s="239"/>
      <c r="M5123" s="240"/>
      <c r="N5123" s="241"/>
      <c r="O5123" s="241"/>
      <c r="P5123" s="241"/>
      <c r="Q5123" s="241"/>
      <c r="R5123" s="241"/>
      <c r="S5123" s="241"/>
      <c r="T5123" s="242"/>
      <c r="AT5123" s="243" t="s">
        <v>272</v>
      </c>
      <c r="AU5123" s="243" t="s">
        <v>91</v>
      </c>
      <c r="AV5123" s="15" t="s">
        <v>91</v>
      </c>
      <c r="AW5123" s="15" t="s">
        <v>38</v>
      </c>
      <c r="AX5123" s="15" t="s">
        <v>82</v>
      </c>
      <c r="AY5123" s="243" t="s">
        <v>262</v>
      </c>
    </row>
    <row r="5124" spans="2:51" s="13" customFormat="1" ht="10">
      <c r="B5124" s="212"/>
      <c r="C5124" s="213"/>
      <c r="D5124" s="208" t="s">
        <v>272</v>
      </c>
      <c r="E5124" s="214" t="s">
        <v>44</v>
      </c>
      <c r="F5124" s="215" t="s">
        <v>824</v>
      </c>
      <c r="G5124" s="213"/>
      <c r="H5124" s="214" t="s">
        <v>44</v>
      </c>
      <c r="I5124" s="216"/>
      <c r="J5124" s="213"/>
      <c r="K5124" s="213"/>
      <c r="L5124" s="217"/>
      <c r="M5124" s="218"/>
      <c r="N5124" s="219"/>
      <c r="O5124" s="219"/>
      <c r="P5124" s="219"/>
      <c r="Q5124" s="219"/>
      <c r="R5124" s="219"/>
      <c r="S5124" s="219"/>
      <c r="T5124" s="220"/>
      <c r="AT5124" s="221" t="s">
        <v>272</v>
      </c>
      <c r="AU5124" s="221" t="s">
        <v>91</v>
      </c>
      <c r="AV5124" s="13" t="s">
        <v>89</v>
      </c>
      <c r="AW5124" s="13" t="s">
        <v>38</v>
      </c>
      <c r="AX5124" s="13" t="s">
        <v>82</v>
      </c>
      <c r="AY5124" s="221" t="s">
        <v>262</v>
      </c>
    </row>
    <row r="5125" spans="2:51" s="15" customFormat="1" ht="10">
      <c r="B5125" s="233"/>
      <c r="C5125" s="234"/>
      <c r="D5125" s="208" t="s">
        <v>272</v>
      </c>
      <c r="E5125" s="235" t="s">
        <v>44</v>
      </c>
      <c r="F5125" s="236" t="s">
        <v>825</v>
      </c>
      <c r="G5125" s="234"/>
      <c r="H5125" s="237">
        <v>52.7</v>
      </c>
      <c r="I5125" s="238"/>
      <c r="J5125" s="234"/>
      <c r="K5125" s="234"/>
      <c r="L5125" s="239"/>
      <c r="M5125" s="240"/>
      <c r="N5125" s="241"/>
      <c r="O5125" s="241"/>
      <c r="P5125" s="241"/>
      <c r="Q5125" s="241"/>
      <c r="R5125" s="241"/>
      <c r="S5125" s="241"/>
      <c r="T5125" s="242"/>
      <c r="AT5125" s="243" t="s">
        <v>272</v>
      </c>
      <c r="AU5125" s="243" t="s">
        <v>91</v>
      </c>
      <c r="AV5125" s="15" t="s">
        <v>91</v>
      </c>
      <c r="AW5125" s="15" t="s">
        <v>38</v>
      </c>
      <c r="AX5125" s="15" t="s">
        <v>82</v>
      </c>
      <c r="AY5125" s="243" t="s">
        <v>262</v>
      </c>
    </row>
    <row r="5126" spans="2:51" s="13" customFormat="1" ht="10">
      <c r="B5126" s="212"/>
      <c r="C5126" s="213"/>
      <c r="D5126" s="208" t="s">
        <v>272</v>
      </c>
      <c r="E5126" s="214" t="s">
        <v>44</v>
      </c>
      <c r="F5126" s="215" t="s">
        <v>826</v>
      </c>
      <c r="G5126" s="213"/>
      <c r="H5126" s="214" t="s">
        <v>44</v>
      </c>
      <c r="I5126" s="216"/>
      <c r="J5126" s="213"/>
      <c r="K5126" s="213"/>
      <c r="L5126" s="217"/>
      <c r="M5126" s="218"/>
      <c r="N5126" s="219"/>
      <c r="O5126" s="219"/>
      <c r="P5126" s="219"/>
      <c r="Q5126" s="219"/>
      <c r="R5126" s="219"/>
      <c r="S5126" s="219"/>
      <c r="T5126" s="220"/>
      <c r="AT5126" s="221" t="s">
        <v>272</v>
      </c>
      <c r="AU5126" s="221" t="s">
        <v>91</v>
      </c>
      <c r="AV5126" s="13" t="s">
        <v>89</v>
      </c>
      <c r="AW5126" s="13" t="s">
        <v>38</v>
      </c>
      <c r="AX5126" s="13" t="s">
        <v>82</v>
      </c>
      <c r="AY5126" s="221" t="s">
        <v>262</v>
      </c>
    </row>
    <row r="5127" spans="2:51" s="15" customFormat="1" ht="10">
      <c r="B5127" s="233"/>
      <c r="C5127" s="234"/>
      <c r="D5127" s="208" t="s">
        <v>272</v>
      </c>
      <c r="E5127" s="235" t="s">
        <v>44</v>
      </c>
      <c r="F5127" s="236" t="s">
        <v>827</v>
      </c>
      <c r="G5127" s="234"/>
      <c r="H5127" s="237">
        <v>27.6</v>
      </c>
      <c r="I5127" s="238"/>
      <c r="J5127" s="234"/>
      <c r="K5127" s="234"/>
      <c r="L5127" s="239"/>
      <c r="M5127" s="240"/>
      <c r="N5127" s="241"/>
      <c r="O5127" s="241"/>
      <c r="P5127" s="241"/>
      <c r="Q5127" s="241"/>
      <c r="R5127" s="241"/>
      <c r="S5127" s="241"/>
      <c r="T5127" s="242"/>
      <c r="AT5127" s="243" t="s">
        <v>272</v>
      </c>
      <c r="AU5127" s="243" t="s">
        <v>91</v>
      </c>
      <c r="AV5127" s="15" t="s">
        <v>91</v>
      </c>
      <c r="AW5127" s="15" t="s">
        <v>38</v>
      </c>
      <c r="AX5127" s="15" t="s">
        <v>82</v>
      </c>
      <c r="AY5127" s="243" t="s">
        <v>262</v>
      </c>
    </row>
    <row r="5128" spans="2:51" s="13" customFormat="1" ht="10">
      <c r="B5128" s="212"/>
      <c r="C5128" s="213"/>
      <c r="D5128" s="208" t="s">
        <v>272</v>
      </c>
      <c r="E5128" s="214" t="s">
        <v>44</v>
      </c>
      <c r="F5128" s="215" t="s">
        <v>828</v>
      </c>
      <c r="G5128" s="213"/>
      <c r="H5128" s="214" t="s">
        <v>44</v>
      </c>
      <c r="I5128" s="216"/>
      <c r="J5128" s="213"/>
      <c r="K5128" s="213"/>
      <c r="L5128" s="217"/>
      <c r="M5128" s="218"/>
      <c r="N5128" s="219"/>
      <c r="O5128" s="219"/>
      <c r="P5128" s="219"/>
      <c r="Q5128" s="219"/>
      <c r="R5128" s="219"/>
      <c r="S5128" s="219"/>
      <c r="T5128" s="220"/>
      <c r="AT5128" s="221" t="s">
        <v>272</v>
      </c>
      <c r="AU5128" s="221" t="s">
        <v>91</v>
      </c>
      <c r="AV5128" s="13" t="s">
        <v>89</v>
      </c>
      <c r="AW5128" s="13" t="s">
        <v>38</v>
      </c>
      <c r="AX5128" s="13" t="s">
        <v>82</v>
      </c>
      <c r="AY5128" s="221" t="s">
        <v>262</v>
      </c>
    </row>
    <row r="5129" spans="2:51" s="15" customFormat="1" ht="10">
      <c r="B5129" s="233"/>
      <c r="C5129" s="234"/>
      <c r="D5129" s="208" t="s">
        <v>272</v>
      </c>
      <c r="E5129" s="235" t="s">
        <v>44</v>
      </c>
      <c r="F5129" s="236" t="s">
        <v>829</v>
      </c>
      <c r="G5129" s="234"/>
      <c r="H5129" s="237">
        <v>53.4</v>
      </c>
      <c r="I5129" s="238"/>
      <c r="J5129" s="234"/>
      <c r="K5129" s="234"/>
      <c r="L5129" s="239"/>
      <c r="M5129" s="240"/>
      <c r="N5129" s="241"/>
      <c r="O5129" s="241"/>
      <c r="P5129" s="241"/>
      <c r="Q5129" s="241"/>
      <c r="R5129" s="241"/>
      <c r="S5129" s="241"/>
      <c r="T5129" s="242"/>
      <c r="AT5129" s="243" t="s">
        <v>272</v>
      </c>
      <c r="AU5129" s="243" t="s">
        <v>91</v>
      </c>
      <c r="AV5129" s="15" t="s">
        <v>91</v>
      </c>
      <c r="AW5129" s="15" t="s">
        <v>38</v>
      </c>
      <c r="AX5129" s="15" t="s">
        <v>82</v>
      </c>
      <c r="AY5129" s="243" t="s">
        <v>262</v>
      </c>
    </row>
    <row r="5130" spans="2:51" s="13" customFormat="1" ht="10">
      <c r="B5130" s="212"/>
      <c r="C5130" s="213"/>
      <c r="D5130" s="208" t="s">
        <v>272</v>
      </c>
      <c r="E5130" s="214" t="s">
        <v>44</v>
      </c>
      <c r="F5130" s="215" t="s">
        <v>830</v>
      </c>
      <c r="G5130" s="213"/>
      <c r="H5130" s="214" t="s">
        <v>44</v>
      </c>
      <c r="I5130" s="216"/>
      <c r="J5130" s="213"/>
      <c r="K5130" s="213"/>
      <c r="L5130" s="217"/>
      <c r="M5130" s="218"/>
      <c r="N5130" s="219"/>
      <c r="O5130" s="219"/>
      <c r="P5130" s="219"/>
      <c r="Q5130" s="219"/>
      <c r="R5130" s="219"/>
      <c r="S5130" s="219"/>
      <c r="T5130" s="220"/>
      <c r="AT5130" s="221" t="s">
        <v>272</v>
      </c>
      <c r="AU5130" s="221" t="s">
        <v>91</v>
      </c>
      <c r="AV5130" s="13" t="s">
        <v>89</v>
      </c>
      <c r="AW5130" s="13" t="s">
        <v>38</v>
      </c>
      <c r="AX5130" s="13" t="s">
        <v>82</v>
      </c>
      <c r="AY5130" s="221" t="s">
        <v>262</v>
      </c>
    </row>
    <row r="5131" spans="2:51" s="15" customFormat="1" ht="10">
      <c r="B5131" s="233"/>
      <c r="C5131" s="234"/>
      <c r="D5131" s="208" t="s">
        <v>272</v>
      </c>
      <c r="E5131" s="235" t="s">
        <v>44</v>
      </c>
      <c r="F5131" s="236" t="s">
        <v>831</v>
      </c>
      <c r="G5131" s="234"/>
      <c r="H5131" s="237">
        <v>28.5</v>
      </c>
      <c r="I5131" s="238"/>
      <c r="J5131" s="234"/>
      <c r="K5131" s="234"/>
      <c r="L5131" s="239"/>
      <c r="M5131" s="240"/>
      <c r="N5131" s="241"/>
      <c r="O5131" s="241"/>
      <c r="P5131" s="241"/>
      <c r="Q5131" s="241"/>
      <c r="R5131" s="241"/>
      <c r="S5131" s="241"/>
      <c r="T5131" s="242"/>
      <c r="AT5131" s="243" t="s">
        <v>272</v>
      </c>
      <c r="AU5131" s="243" t="s">
        <v>91</v>
      </c>
      <c r="AV5131" s="15" t="s">
        <v>91</v>
      </c>
      <c r="AW5131" s="15" t="s">
        <v>38</v>
      </c>
      <c r="AX5131" s="15" t="s">
        <v>82</v>
      </c>
      <c r="AY5131" s="243" t="s">
        <v>262</v>
      </c>
    </row>
    <row r="5132" spans="2:51" s="13" customFormat="1" ht="10">
      <c r="B5132" s="212"/>
      <c r="C5132" s="213"/>
      <c r="D5132" s="208" t="s">
        <v>272</v>
      </c>
      <c r="E5132" s="214" t="s">
        <v>44</v>
      </c>
      <c r="F5132" s="215" t="s">
        <v>832</v>
      </c>
      <c r="G5132" s="213"/>
      <c r="H5132" s="214" t="s">
        <v>44</v>
      </c>
      <c r="I5132" s="216"/>
      <c r="J5132" s="213"/>
      <c r="K5132" s="213"/>
      <c r="L5132" s="217"/>
      <c r="M5132" s="218"/>
      <c r="N5132" s="219"/>
      <c r="O5132" s="219"/>
      <c r="P5132" s="219"/>
      <c r="Q5132" s="219"/>
      <c r="R5132" s="219"/>
      <c r="S5132" s="219"/>
      <c r="T5132" s="220"/>
      <c r="AT5132" s="221" t="s">
        <v>272</v>
      </c>
      <c r="AU5132" s="221" t="s">
        <v>91</v>
      </c>
      <c r="AV5132" s="13" t="s">
        <v>89</v>
      </c>
      <c r="AW5132" s="13" t="s">
        <v>38</v>
      </c>
      <c r="AX5132" s="13" t="s">
        <v>82</v>
      </c>
      <c r="AY5132" s="221" t="s">
        <v>262</v>
      </c>
    </row>
    <row r="5133" spans="2:51" s="15" customFormat="1" ht="10">
      <c r="B5133" s="233"/>
      <c r="C5133" s="234"/>
      <c r="D5133" s="208" t="s">
        <v>272</v>
      </c>
      <c r="E5133" s="235" t="s">
        <v>44</v>
      </c>
      <c r="F5133" s="236" t="s">
        <v>833</v>
      </c>
      <c r="G5133" s="234"/>
      <c r="H5133" s="237">
        <v>54.8</v>
      </c>
      <c r="I5133" s="238"/>
      <c r="J5133" s="234"/>
      <c r="K5133" s="234"/>
      <c r="L5133" s="239"/>
      <c r="M5133" s="240"/>
      <c r="N5133" s="241"/>
      <c r="O5133" s="241"/>
      <c r="P5133" s="241"/>
      <c r="Q5133" s="241"/>
      <c r="R5133" s="241"/>
      <c r="S5133" s="241"/>
      <c r="T5133" s="242"/>
      <c r="AT5133" s="243" t="s">
        <v>272</v>
      </c>
      <c r="AU5133" s="243" t="s">
        <v>91</v>
      </c>
      <c r="AV5133" s="15" t="s">
        <v>91</v>
      </c>
      <c r="AW5133" s="15" t="s">
        <v>38</v>
      </c>
      <c r="AX5133" s="15" t="s">
        <v>82</v>
      </c>
      <c r="AY5133" s="243" t="s">
        <v>262</v>
      </c>
    </row>
    <row r="5134" spans="2:51" s="13" customFormat="1" ht="10">
      <c r="B5134" s="212"/>
      <c r="C5134" s="213"/>
      <c r="D5134" s="208" t="s">
        <v>272</v>
      </c>
      <c r="E5134" s="214" t="s">
        <v>44</v>
      </c>
      <c r="F5134" s="215" t="s">
        <v>842</v>
      </c>
      <c r="G5134" s="213"/>
      <c r="H5134" s="214" t="s">
        <v>44</v>
      </c>
      <c r="I5134" s="216"/>
      <c r="J5134" s="213"/>
      <c r="K5134" s="213"/>
      <c r="L5134" s="217"/>
      <c r="M5134" s="218"/>
      <c r="N5134" s="219"/>
      <c r="O5134" s="219"/>
      <c r="P5134" s="219"/>
      <c r="Q5134" s="219"/>
      <c r="R5134" s="219"/>
      <c r="S5134" s="219"/>
      <c r="T5134" s="220"/>
      <c r="AT5134" s="221" t="s">
        <v>272</v>
      </c>
      <c r="AU5134" s="221" t="s">
        <v>91</v>
      </c>
      <c r="AV5134" s="13" t="s">
        <v>89</v>
      </c>
      <c r="AW5134" s="13" t="s">
        <v>38</v>
      </c>
      <c r="AX5134" s="13" t="s">
        <v>82</v>
      </c>
      <c r="AY5134" s="221" t="s">
        <v>262</v>
      </c>
    </row>
    <row r="5135" spans="2:51" s="15" customFormat="1" ht="10">
      <c r="B5135" s="233"/>
      <c r="C5135" s="234"/>
      <c r="D5135" s="208" t="s">
        <v>272</v>
      </c>
      <c r="E5135" s="235" t="s">
        <v>44</v>
      </c>
      <c r="F5135" s="236" t="s">
        <v>768</v>
      </c>
      <c r="G5135" s="234"/>
      <c r="H5135" s="237">
        <v>3.8</v>
      </c>
      <c r="I5135" s="238"/>
      <c r="J5135" s="234"/>
      <c r="K5135" s="234"/>
      <c r="L5135" s="239"/>
      <c r="M5135" s="240"/>
      <c r="N5135" s="241"/>
      <c r="O5135" s="241"/>
      <c r="P5135" s="241"/>
      <c r="Q5135" s="241"/>
      <c r="R5135" s="241"/>
      <c r="S5135" s="241"/>
      <c r="T5135" s="242"/>
      <c r="AT5135" s="243" t="s">
        <v>272</v>
      </c>
      <c r="AU5135" s="243" t="s">
        <v>91</v>
      </c>
      <c r="AV5135" s="15" t="s">
        <v>91</v>
      </c>
      <c r="AW5135" s="15" t="s">
        <v>38</v>
      </c>
      <c r="AX5135" s="15" t="s">
        <v>82</v>
      </c>
      <c r="AY5135" s="243" t="s">
        <v>262</v>
      </c>
    </row>
    <row r="5136" spans="2:51" s="14" customFormat="1" ht="10">
      <c r="B5136" s="222"/>
      <c r="C5136" s="223"/>
      <c r="D5136" s="208" t="s">
        <v>272</v>
      </c>
      <c r="E5136" s="224" t="s">
        <v>44</v>
      </c>
      <c r="F5136" s="225" t="s">
        <v>284</v>
      </c>
      <c r="G5136" s="223"/>
      <c r="H5136" s="226">
        <v>394.6</v>
      </c>
      <c r="I5136" s="227"/>
      <c r="J5136" s="223"/>
      <c r="K5136" s="223"/>
      <c r="L5136" s="228"/>
      <c r="M5136" s="229"/>
      <c r="N5136" s="230"/>
      <c r="O5136" s="230"/>
      <c r="P5136" s="230"/>
      <c r="Q5136" s="230"/>
      <c r="R5136" s="230"/>
      <c r="S5136" s="230"/>
      <c r="T5136" s="231"/>
      <c r="AT5136" s="232" t="s">
        <v>272</v>
      </c>
      <c r="AU5136" s="232" t="s">
        <v>91</v>
      </c>
      <c r="AV5136" s="14" t="s">
        <v>97</v>
      </c>
      <c r="AW5136" s="14" t="s">
        <v>38</v>
      </c>
      <c r="AX5136" s="14" t="s">
        <v>82</v>
      </c>
      <c r="AY5136" s="232" t="s">
        <v>262</v>
      </c>
    </row>
    <row r="5137" spans="2:51" s="13" customFormat="1" ht="10">
      <c r="B5137" s="212"/>
      <c r="C5137" s="213"/>
      <c r="D5137" s="208" t="s">
        <v>272</v>
      </c>
      <c r="E5137" s="214" t="s">
        <v>44</v>
      </c>
      <c r="F5137" s="215" t="s">
        <v>2445</v>
      </c>
      <c r="G5137" s="213"/>
      <c r="H5137" s="214" t="s">
        <v>44</v>
      </c>
      <c r="I5137" s="216"/>
      <c r="J5137" s="213"/>
      <c r="K5137" s="213"/>
      <c r="L5137" s="217"/>
      <c r="M5137" s="218"/>
      <c r="N5137" s="219"/>
      <c r="O5137" s="219"/>
      <c r="P5137" s="219"/>
      <c r="Q5137" s="219"/>
      <c r="R5137" s="219"/>
      <c r="S5137" s="219"/>
      <c r="T5137" s="220"/>
      <c r="AT5137" s="221" t="s">
        <v>272</v>
      </c>
      <c r="AU5137" s="221" t="s">
        <v>91</v>
      </c>
      <c r="AV5137" s="13" t="s">
        <v>89</v>
      </c>
      <c r="AW5137" s="13" t="s">
        <v>38</v>
      </c>
      <c r="AX5137" s="13" t="s">
        <v>82</v>
      </c>
      <c r="AY5137" s="221" t="s">
        <v>262</v>
      </c>
    </row>
    <row r="5138" spans="2:51" s="13" customFormat="1" ht="10">
      <c r="B5138" s="212"/>
      <c r="C5138" s="213"/>
      <c r="D5138" s="208" t="s">
        <v>272</v>
      </c>
      <c r="E5138" s="214" t="s">
        <v>44</v>
      </c>
      <c r="F5138" s="215" t="s">
        <v>848</v>
      </c>
      <c r="G5138" s="213"/>
      <c r="H5138" s="214" t="s">
        <v>44</v>
      </c>
      <c r="I5138" s="216"/>
      <c r="J5138" s="213"/>
      <c r="K5138" s="213"/>
      <c r="L5138" s="217"/>
      <c r="M5138" s="218"/>
      <c r="N5138" s="219"/>
      <c r="O5138" s="219"/>
      <c r="P5138" s="219"/>
      <c r="Q5138" s="219"/>
      <c r="R5138" s="219"/>
      <c r="S5138" s="219"/>
      <c r="T5138" s="220"/>
      <c r="AT5138" s="221" t="s">
        <v>272</v>
      </c>
      <c r="AU5138" s="221" t="s">
        <v>91</v>
      </c>
      <c r="AV5138" s="13" t="s">
        <v>89</v>
      </c>
      <c r="AW5138" s="13" t="s">
        <v>38</v>
      </c>
      <c r="AX5138" s="13" t="s">
        <v>82</v>
      </c>
      <c r="AY5138" s="221" t="s">
        <v>262</v>
      </c>
    </row>
    <row r="5139" spans="2:51" s="15" customFormat="1" ht="10">
      <c r="B5139" s="233"/>
      <c r="C5139" s="234"/>
      <c r="D5139" s="208" t="s">
        <v>272</v>
      </c>
      <c r="E5139" s="235" t="s">
        <v>44</v>
      </c>
      <c r="F5139" s="236" t="s">
        <v>453</v>
      </c>
      <c r="G5139" s="234"/>
      <c r="H5139" s="237">
        <v>17</v>
      </c>
      <c r="I5139" s="238"/>
      <c r="J5139" s="234"/>
      <c r="K5139" s="234"/>
      <c r="L5139" s="239"/>
      <c r="M5139" s="240"/>
      <c r="N5139" s="241"/>
      <c r="O5139" s="241"/>
      <c r="P5139" s="241"/>
      <c r="Q5139" s="241"/>
      <c r="R5139" s="241"/>
      <c r="S5139" s="241"/>
      <c r="T5139" s="242"/>
      <c r="AT5139" s="243" t="s">
        <v>272</v>
      </c>
      <c r="AU5139" s="243" t="s">
        <v>91</v>
      </c>
      <c r="AV5139" s="15" t="s">
        <v>91</v>
      </c>
      <c r="AW5139" s="15" t="s">
        <v>38</v>
      </c>
      <c r="AX5139" s="15" t="s">
        <v>82</v>
      </c>
      <c r="AY5139" s="243" t="s">
        <v>262</v>
      </c>
    </row>
    <row r="5140" spans="2:51" s="13" customFormat="1" ht="10">
      <c r="B5140" s="212"/>
      <c r="C5140" s="213"/>
      <c r="D5140" s="208" t="s">
        <v>272</v>
      </c>
      <c r="E5140" s="214" t="s">
        <v>44</v>
      </c>
      <c r="F5140" s="215" t="s">
        <v>849</v>
      </c>
      <c r="G5140" s="213"/>
      <c r="H5140" s="214" t="s">
        <v>44</v>
      </c>
      <c r="I5140" s="216"/>
      <c r="J5140" s="213"/>
      <c r="K5140" s="213"/>
      <c r="L5140" s="217"/>
      <c r="M5140" s="218"/>
      <c r="N5140" s="219"/>
      <c r="O5140" s="219"/>
      <c r="P5140" s="219"/>
      <c r="Q5140" s="219"/>
      <c r="R5140" s="219"/>
      <c r="S5140" s="219"/>
      <c r="T5140" s="220"/>
      <c r="AT5140" s="221" t="s">
        <v>272</v>
      </c>
      <c r="AU5140" s="221" t="s">
        <v>91</v>
      </c>
      <c r="AV5140" s="13" t="s">
        <v>89</v>
      </c>
      <c r="AW5140" s="13" t="s">
        <v>38</v>
      </c>
      <c r="AX5140" s="13" t="s">
        <v>82</v>
      </c>
      <c r="AY5140" s="221" t="s">
        <v>262</v>
      </c>
    </row>
    <row r="5141" spans="2:51" s="15" customFormat="1" ht="10">
      <c r="B5141" s="233"/>
      <c r="C5141" s="234"/>
      <c r="D5141" s="208" t="s">
        <v>272</v>
      </c>
      <c r="E5141" s="235" t="s">
        <v>44</v>
      </c>
      <c r="F5141" s="236" t="s">
        <v>812</v>
      </c>
      <c r="G5141" s="234"/>
      <c r="H5141" s="237">
        <v>16.5</v>
      </c>
      <c r="I5141" s="238"/>
      <c r="J5141" s="234"/>
      <c r="K5141" s="234"/>
      <c r="L5141" s="239"/>
      <c r="M5141" s="240"/>
      <c r="N5141" s="241"/>
      <c r="O5141" s="241"/>
      <c r="P5141" s="241"/>
      <c r="Q5141" s="241"/>
      <c r="R5141" s="241"/>
      <c r="S5141" s="241"/>
      <c r="T5141" s="242"/>
      <c r="AT5141" s="243" t="s">
        <v>272</v>
      </c>
      <c r="AU5141" s="243" t="s">
        <v>91</v>
      </c>
      <c r="AV5141" s="15" t="s">
        <v>91</v>
      </c>
      <c r="AW5141" s="15" t="s">
        <v>38</v>
      </c>
      <c r="AX5141" s="15" t="s">
        <v>82</v>
      </c>
      <c r="AY5141" s="243" t="s">
        <v>262</v>
      </c>
    </row>
    <row r="5142" spans="2:51" s="13" customFormat="1" ht="10">
      <c r="B5142" s="212"/>
      <c r="C5142" s="213"/>
      <c r="D5142" s="208" t="s">
        <v>272</v>
      </c>
      <c r="E5142" s="214" t="s">
        <v>44</v>
      </c>
      <c r="F5142" s="215" t="s">
        <v>850</v>
      </c>
      <c r="G5142" s="213"/>
      <c r="H5142" s="214" t="s">
        <v>44</v>
      </c>
      <c r="I5142" s="216"/>
      <c r="J5142" s="213"/>
      <c r="K5142" s="213"/>
      <c r="L5142" s="217"/>
      <c r="M5142" s="218"/>
      <c r="N5142" s="219"/>
      <c r="O5142" s="219"/>
      <c r="P5142" s="219"/>
      <c r="Q5142" s="219"/>
      <c r="R5142" s="219"/>
      <c r="S5142" s="219"/>
      <c r="T5142" s="220"/>
      <c r="AT5142" s="221" t="s">
        <v>272</v>
      </c>
      <c r="AU5142" s="221" t="s">
        <v>91</v>
      </c>
      <c r="AV5142" s="13" t="s">
        <v>89</v>
      </c>
      <c r="AW5142" s="13" t="s">
        <v>38</v>
      </c>
      <c r="AX5142" s="13" t="s">
        <v>82</v>
      </c>
      <c r="AY5142" s="221" t="s">
        <v>262</v>
      </c>
    </row>
    <row r="5143" spans="2:51" s="15" customFormat="1" ht="10">
      <c r="B5143" s="233"/>
      <c r="C5143" s="234"/>
      <c r="D5143" s="208" t="s">
        <v>272</v>
      </c>
      <c r="E5143" s="235" t="s">
        <v>44</v>
      </c>
      <c r="F5143" s="236" t="s">
        <v>814</v>
      </c>
      <c r="G5143" s="234"/>
      <c r="H5143" s="237">
        <v>23.3</v>
      </c>
      <c r="I5143" s="238"/>
      <c r="J5143" s="234"/>
      <c r="K5143" s="234"/>
      <c r="L5143" s="239"/>
      <c r="M5143" s="240"/>
      <c r="N5143" s="241"/>
      <c r="O5143" s="241"/>
      <c r="P5143" s="241"/>
      <c r="Q5143" s="241"/>
      <c r="R5143" s="241"/>
      <c r="S5143" s="241"/>
      <c r="T5143" s="242"/>
      <c r="AT5143" s="243" t="s">
        <v>272</v>
      </c>
      <c r="AU5143" s="243" t="s">
        <v>91</v>
      </c>
      <c r="AV5143" s="15" t="s">
        <v>91</v>
      </c>
      <c r="AW5143" s="15" t="s">
        <v>38</v>
      </c>
      <c r="AX5143" s="15" t="s">
        <v>82</v>
      </c>
      <c r="AY5143" s="243" t="s">
        <v>262</v>
      </c>
    </row>
    <row r="5144" spans="2:51" s="13" customFormat="1" ht="10">
      <c r="B5144" s="212"/>
      <c r="C5144" s="213"/>
      <c r="D5144" s="208" t="s">
        <v>272</v>
      </c>
      <c r="E5144" s="214" t="s">
        <v>44</v>
      </c>
      <c r="F5144" s="215" t="s">
        <v>851</v>
      </c>
      <c r="G5144" s="213"/>
      <c r="H5144" s="214" t="s">
        <v>44</v>
      </c>
      <c r="I5144" s="216"/>
      <c r="J5144" s="213"/>
      <c r="K5144" s="213"/>
      <c r="L5144" s="217"/>
      <c r="M5144" s="218"/>
      <c r="N5144" s="219"/>
      <c r="O5144" s="219"/>
      <c r="P5144" s="219"/>
      <c r="Q5144" s="219"/>
      <c r="R5144" s="219"/>
      <c r="S5144" s="219"/>
      <c r="T5144" s="220"/>
      <c r="AT5144" s="221" t="s">
        <v>272</v>
      </c>
      <c r="AU5144" s="221" t="s">
        <v>91</v>
      </c>
      <c r="AV5144" s="13" t="s">
        <v>89</v>
      </c>
      <c r="AW5144" s="13" t="s">
        <v>38</v>
      </c>
      <c r="AX5144" s="13" t="s">
        <v>82</v>
      </c>
      <c r="AY5144" s="221" t="s">
        <v>262</v>
      </c>
    </row>
    <row r="5145" spans="2:51" s="15" customFormat="1" ht="10">
      <c r="B5145" s="233"/>
      <c r="C5145" s="234"/>
      <c r="D5145" s="208" t="s">
        <v>272</v>
      </c>
      <c r="E5145" s="235" t="s">
        <v>44</v>
      </c>
      <c r="F5145" s="236" t="s">
        <v>816</v>
      </c>
      <c r="G5145" s="234"/>
      <c r="H5145" s="237">
        <v>25.5</v>
      </c>
      <c r="I5145" s="238"/>
      <c r="J5145" s="234"/>
      <c r="K5145" s="234"/>
      <c r="L5145" s="239"/>
      <c r="M5145" s="240"/>
      <c r="N5145" s="241"/>
      <c r="O5145" s="241"/>
      <c r="P5145" s="241"/>
      <c r="Q5145" s="241"/>
      <c r="R5145" s="241"/>
      <c r="S5145" s="241"/>
      <c r="T5145" s="242"/>
      <c r="AT5145" s="243" t="s">
        <v>272</v>
      </c>
      <c r="AU5145" s="243" t="s">
        <v>91</v>
      </c>
      <c r="AV5145" s="15" t="s">
        <v>91</v>
      </c>
      <c r="AW5145" s="15" t="s">
        <v>38</v>
      </c>
      <c r="AX5145" s="15" t="s">
        <v>82</v>
      </c>
      <c r="AY5145" s="243" t="s">
        <v>262</v>
      </c>
    </row>
    <row r="5146" spans="2:51" s="13" customFormat="1" ht="10">
      <c r="B5146" s="212"/>
      <c r="C5146" s="213"/>
      <c r="D5146" s="208" t="s">
        <v>272</v>
      </c>
      <c r="E5146" s="214" t="s">
        <v>44</v>
      </c>
      <c r="F5146" s="215" t="s">
        <v>852</v>
      </c>
      <c r="G5146" s="213"/>
      <c r="H5146" s="214" t="s">
        <v>44</v>
      </c>
      <c r="I5146" s="216"/>
      <c r="J5146" s="213"/>
      <c r="K5146" s="213"/>
      <c r="L5146" s="217"/>
      <c r="M5146" s="218"/>
      <c r="N5146" s="219"/>
      <c r="O5146" s="219"/>
      <c r="P5146" s="219"/>
      <c r="Q5146" s="219"/>
      <c r="R5146" s="219"/>
      <c r="S5146" s="219"/>
      <c r="T5146" s="220"/>
      <c r="AT5146" s="221" t="s">
        <v>272</v>
      </c>
      <c r="AU5146" s="221" t="s">
        <v>91</v>
      </c>
      <c r="AV5146" s="13" t="s">
        <v>89</v>
      </c>
      <c r="AW5146" s="13" t="s">
        <v>38</v>
      </c>
      <c r="AX5146" s="13" t="s">
        <v>82</v>
      </c>
      <c r="AY5146" s="221" t="s">
        <v>262</v>
      </c>
    </row>
    <row r="5147" spans="2:51" s="15" customFormat="1" ht="10">
      <c r="B5147" s="233"/>
      <c r="C5147" s="234"/>
      <c r="D5147" s="208" t="s">
        <v>272</v>
      </c>
      <c r="E5147" s="235" t="s">
        <v>44</v>
      </c>
      <c r="F5147" s="236" t="s">
        <v>818</v>
      </c>
      <c r="G5147" s="234"/>
      <c r="H5147" s="237">
        <v>17.399999999999999</v>
      </c>
      <c r="I5147" s="238"/>
      <c r="J5147" s="234"/>
      <c r="K5147" s="234"/>
      <c r="L5147" s="239"/>
      <c r="M5147" s="240"/>
      <c r="N5147" s="241"/>
      <c r="O5147" s="241"/>
      <c r="P5147" s="241"/>
      <c r="Q5147" s="241"/>
      <c r="R5147" s="241"/>
      <c r="S5147" s="241"/>
      <c r="T5147" s="242"/>
      <c r="AT5147" s="243" t="s">
        <v>272</v>
      </c>
      <c r="AU5147" s="243" t="s">
        <v>91</v>
      </c>
      <c r="AV5147" s="15" t="s">
        <v>91</v>
      </c>
      <c r="AW5147" s="15" t="s">
        <v>38</v>
      </c>
      <c r="AX5147" s="15" t="s">
        <v>82</v>
      </c>
      <c r="AY5147" s="243" t="s">
        <v>262</v>
      </c>
    </row>
    <row r="5148" spans="2:51" s="13" customFormat="1" ht="10">
      <c r="B5148" s="212"/>
      <c r="C5148" s="213"/>
      <c r="D5148" s="208" t="s">
        <v>272</v>
      </c>
      <c r="E5148" s="214" t="s">
        <v>44</v>
      </c>
      <c r="F5148" s="215" t="s">
        <v>853</v>
      </c>
      <c r="G5148" s="213"/>
      <c r="H5148" s="214" t="s">
        <v>44</v>
      </c>
      <c r="I5148" s="216"/>
      <c r="J5148" s="213"/>
      <c r="K5148" s="213"/>
      <c r="L5148" s="217"/>
      <c r="M5148" s="218"/>
      <c r="N5148" s="219"/>
      <c r="O5148" s="219"/>
      <c r="P5148" s="219"/>
      <c r="Q5148" s="219"/>
      <c r="R5148" s="219"/>
      <c r="S5148" s="219"/>
      <c r="T5148" s="220"/>
      <c r="AT5148" s="221" t="s">
        <v>272</v>
      </c>
      <c r="AU5148" s="221" t="s">
        <v>91</v>
      </c>
      <c r="AV5148" s="13" t="s">
        <v>89</v>
      </c>
      <c r="AW5148" s="13" t="s">
        <v>38</v>
      </c>
      <c r="AX5148" s="13" t="s">
        <v>82</v>
      </c>
      <c r="AY5148" s="221" t="s">
        <v>262</v>
      </c>
    </row>
    <row r="5149" spans="2:51" s="15" customFormat="1" ht="10">
      <c r="B5149" s="233"/>
      <c r="C5149" s="234"/>
      <c r="D5149" s="208" t="s">
        <v>272</v>
      </c>
      <c r="E5149" s="235" t="s">
        <v>44</v>
      </c>
      <c r="F5149" s="236" t="s">
        <v>820</v>
      </c>
      <c r="G5149" s="234"/>
      <c r="H5149" s="237">
        <v>18.2</v>
      </c>
      <c r="I5149" s="238"/>
      <c r="J5149" s="234"/>
      <c r="K5149" s="234"/>
      <c r="L5149" s="239"/>
      <c r="M5149" s="240"/>
      <c r="N5149" s="241"/>
      <c r="O5149" s="241"/>
      <c r="P5149" s="241"/>
      <c r="Q5149" s="241"/>
      <c r="R5149" s="241"/>
      <c r="S5149" s="241"/>
      <c r="T5149" s="242"/>
      <c r="AT5149" s="243" t="s">
        <v>272</v>
      </c>
      <c r="AU5149" s="243" t="s">
        <v>91</v>
      </c>
      <c r="AV5149" s="15" t="s">
        <v>91</v>
      </c>
      <c r="AW5149" s="15" t="s">
        <v>38</v>
      </c>
      <c r="AX5149" s="15" t="s">
        <v>82</v>
      </c>
      <c r="AY5149" s="243" t="s">
        <v>262</v>
      </c>
    </row>
    <row r="5150" spans="2:51" s="13" customFormat="1" ht="10">
      <c r="B5150" s="212"/>
      <c r="C5150" s="213"/>
      <c r="D5150" s="208" t="s">
        <v>272</v>
      </c>
      <c r="E5150" s="214" t="s">
        <v>44</v>
      </c>
      <c r="F5150" s="215" t="s">
        <v>854</v>
      </c>
      <c r="G5150" s="213"/>
      <c r="H5150" s="214" t="s">
        <v>44</v>
      </c>
      <c r="I5150" s="216"/>
      <c r="J5150" s="213"/>
      <c r="K5150" s="213"/>
      <c r="L5150" s="217"/>
      <c r="M5150" s="218"/>
      <c r="N5150" s="219"/>
      <c r="O5150" s="219"/>
      <c r="P5150" s="219"/>
      <c r="Q5150" s="219"/>
      <c r="R5150" s="219"/>
      <c r="S5150" s="219"/>
      <c r="T5150" s="220"/>
      <c r="AT5150" s="221" t="s">
        <v>272</v>
      </c>
      <c r="AU5150" s="221" t="s">
        <v>91</v>
      </c>
      <c r="AV5150" s="13" t="s">
        <v>89</v>
      </c>
      <c r="AW5150" s="13" t="s">
        <v>38</v>
      </c>
      <c r="AX5150" s="13" t="s">
        <v>82</v>
      </c>
      <c r="AY5150" s="221" t="s">
        <v>262</v>
      </c>
    </row>
    <row r="5151" spans="2:51" s="15" customFormat="1" ht="10">
      <c r="B5151" s="233"/>
      <c r="C5151" s="234"/>
      <c r="D5151" s="208" t="s">
        <v>272</v>
      </c>
      <c r="E5151" s="235" t="s">
        <v>44</v>
      </c>
      <c r="F5151" s="236" t="s">
        <v>822</v>
      </c>
      <c r="G5151" s="234"/>
      <c r="H5151" s="237">
        <v>26.9</v>
      </c>
      <c r="I5151" s="238"/>
      <c r="J5151" s="234"/>
      <c r="K5151" s="234"/>
      <c r="L5151" s="239"/>
      <c r="M5151" s="240"/>
      <c r="N5151" s="241"/>
      <c r="O5151" s="241"/>
      <c r="P5151" s="241"/>
      <c r="Q5151" s="241"/>
      <c r="R5151" s="241"/>
      <c r="S5151" s="241"/>
      <c r="T5151" s="242"/>
      <c r="AT5151" s="243" t="s">
        <v>272</v>
      </c>
      <c r="AU5151" s="243" t="s">
        <v>91</v>
      </c>
      <c r="AV5151" s="15" t="s">
        <v>91</v>
      </c>
      <c r="AW5151" s="15" t="s">
        <v>38</v>
      </c>
      <c r="AX5151" s="15" t="s">
        <v>82</v>
      </c>
      <c r="AY5151" s="243" t="s">
        <v>262</v>
      </c>
    </row>
    <row r="5152" spans="2:51" s="13" customFormat="1" ht="10">
      <c r="B5152" s="212"/>
      <c r="C5152" s="213"/>
      <c r="D5152" s="208" t="s">
        <v>272</v>
      </c>
      <c r="E5152" s="214" t="s">
        <v>44</v>
      </c>
      <c r="F5152" s="215" t="s">
        <v>855</v>
      </c>
      <c r="G5152" s="213"/>
      <c r="H5152" s="214" t="s">
        <v>44</v>
      </c>
      <c r="I5152" s="216"/>
      <c r="J5152" s="213"/>
      <c r="K5152" s="213"/>
      <c r="L5152" s="217"/>
      <c r="M5152" s="218"/>
      <c r="N5152" s="219"/>
      <c r="O5152" s="219"/>
      <c r="P5152" s="219"/>
      <c r="Q5152" s="219"/>
      <c r="R5152" s="219"/>
      <c r="S5152" s="219"/>
      <c r="T5152" s="220"/>
      <c r="AT5152" s="221" t="s">
        <v>272</v>
      </c>
      <c r="AU5152" s="221" t="s">
        <v>91</v>
      </c>
      <c r="AV5152" s="13" t="s">
        <v>89</v>
      </c>
      <c r="AW5152" s="13" t="s">
        <v>38</v>
      </c>
      <c r="AX5152" s="13" t="s">
        <v>82</v>
      </c>
      <c r="AY5152" s="221" t="s">
        <v>262</v>
      </c>
    </row>
    <row r="5153" spans="2:51" s="15" customFormat="1" ht="10">
      <c r="B5153" s="233"/>
      <c r="C5153" s="234"/>
      <c r="D5153" s="208" t="s">
        <v>272</v>
      </c>
      <c r="E5153" s="235" t="s">
        <v>44</v>
      </c>
      <c r="F5153" s="236" t="s">
        <v>581</v>
      </c>
      <c r="G5153" s="234"/>
      <c r="H5153" s="237">
        <v>29</v>
      </c>
      <c r="I5153" s="238"/>
      <c r="J5153" s="234"/>
      <c r="K5153" s="234"/>
      <c r="L5153" s="239"/>
      <c r="M5153" s="240"/>
      <c r="N5153" s="241"/>
      <c r="O5153" s="241"/>
      <c r="P5153" s="241"/>
      <c r="Q5153" s="241"/>
      <c r="R5153" s="241"/>
      <c r="S5153" s="241"/>
      <c r="T5153" s="242"/>
      <c r="AT5153" s="243" t="s">
        <v>272</v>
      </c>
      <c r="AU5153" s="243" t="s">
        <v>91</v>
      </c>
      <c r="AV5153" s="15" t="s">
        <v>91</v>
      </c>
      <c r="AW5153" s="15" t="s">
        <v>38</v>
      </c>
      <c r="AX5153" s="15" t="s">
        <v>82</v>
      </c>
      <c r="AY5153" s="243" t="s">
        <v>262</v>
      </c>
    </row>
    <row r="5154" spans="2:51" s="13" customFormat="1" ht="10">
      <c r="B5154" s="212"/>
      <c r="C5154" s="213"/>
      <c r="D5154" s="208" t="s">
        <v>272</v>
      </c>
      <c r="E5154" s="214" t="s">
        <v>44</v>
      </c>
      <c r="F5154" s="215" t="s">
        <v>856</v>
      </c>
      <c r="G5154" s="213"/>
      <c r="H5154" s="214" t="s">
        <v>44</v>
      </c>
      <c r="I5154" s="216"/>
      <c r="J5154" s="213"/>
      <c r="K5154" s="213"/>
      <c r="L5154" s="217"/>
      <c r="M5154" s="218"/>
      <c r="N5154" s="219"/>
      <c r="O5154" s="219"/>
      <c r="P5154" s="219"/>
      <c r="Q5154" s="219"/>
      <c r="R5154" s="219"/>
      <c r="S5154" s="219"/>
      <c r="T5154" s="220"/>
      <c r="AT5154" s="221" t="s">
        <v>272</v>
      </c>
      <c r="AU5154" s="221" t="s">
        <v>91</v>
      </c>
      <c r="AV5154" s="13" t="s">
        <v>89</v>
      </c>
      <c r="AW5154" s="13" t="s">
        <v>38</v>
      </c>
      <c r="AX5154" s="13" t="s">
        <v>82</v>
      </c>
      <c r="AY5154" s="221" t="s">
        <v>262</v>
      </c>
    </row>
    <row r="5155" spans="2:51" s="15" customFormat="1" ht="10">
      <c r="B5155" s="233"/>
      <c r="C5155" s="234"/>
      <c r="D5155" s="208" t="s">
        <v>272</v>
      </c>
      <c r="E5155" s="235" t="s">
        <v>44</v>
      </c>
      <c r="F5155" s="236" t="s">
        <v>825</v>
      </c>
      <c r="G5155" s="234"/>
      <c r="H5155" s="237">
        <v>52.7</v>
      </c>
      <c r="I5155" s="238"/>
      <c r="J5155" s="234"/>
      <c r="K5155" s="234"/>
      <c r="L5155" s="239"/>
      <c r="M5155" s="240"/>
      <c r="N5155" s="241"/>
      <c r="O5155" s="241"/>
      <c r="P5155" s="241"/>
      <c r="Q5155" s="241"/>
      <c r="R5155" s="241"/>
      <c r="S5155" s="241"/>
      <c r="T5155" s="242"/>
      <c r="AT5155" s="243" t="s">
        <v>272</v>
      </c>
      <c r="AU5155" s="243" t="s">
        <v>91</v>
      </c>
      <c r="AV5155" s="15" t="s">
        <v>91</v>
      </c>
      <c r="AW5155" s="15" t="s">
        <v>38</v>
      </c>
      <c r="AX5155" s="15" t="s">
        <v>82</v>
      </c>
      <c r="AY5155" s="243" t="s">
        <v>262</v>
      </c>
    </row>
    <row r="5156" spans="2:51" s="13" customFormat="1" ht="10">
      <c r="B5156" s="212"/>
      <c r="C5156" s="213"/>
      <c r="D5156" s="208" t="s">
        <v>272</v>
      </c>
      <c r="E5156" s="214" t="s">
        <v>44</v>
      </c>
      <c r="F5156" s="215" t="s">
        <v>857</v>
      </c>
      <c r="G5156" s="213"/>
      <c r="H5156" s="214" t="s">
        <v>44</v>
      </c>
      <c r="I5156" s="216"/>
      <c r="J5156" s="213"/>
      <c r="K5156" s="213"/>
      <c r="L5156" s="217"/>
      <c r="M5156" s="218"/>
      <c r="N5156" s="219"/>
      <c r="O5156" s="219"/>
      <c r="P5156" s="219"/>
      <c r="Q5156" s="219"/>
      <c r="R5156" s="219"/>
      <c r="S5156" s="219"/>
      <c r="T5156" s="220"/>
      <c r="AT5156" s="221" t="s">
        <v>272</v>
      </c>
      <c r="AU5156" s="221" t="s">
        <v>91</v>
      </c>
      <c r="AV5156" s="13" t="s">
        <v>89</v>
      </c>
      <c r="AW5156" s="13" t="s">
        <v>38</v>
      </c>
      <c r="AX5156" s="13" t="s">
        <v>82</v>
      </c>
      <c r="AY5156" s="221" t="s">
        <v>262</v>
      </c>
    </row>
    <row r="5157" spans="2:51" s="15" customFormat="1" ht="10">
      <c r="B5157" s="233"/>
      <c r="C5157" s="234"/>
      <c r="D5157" s="208" t="s">
        <v>272</v>
      </c>
      <c r="E5157" s="235" t="s">
        <v>44</v>
      </c>
      <c r="F5157" s="236" t="s">
        <v>827</v>
      </c>
      <c r="G5157" s="234"/>
      <c r="H5157" s="237">
        <v>27.6</v>
      </c>
      <c r="I5157" s="238"/>
      <c r="J5157" s="234"/>
      <c r="K5157" s="234"/>
      <c r="L5157" s="239"/>
      <c r="M5157" s="240"/>
      <c r="N5157" s="241"/>
      <c r="O5157" s="241"/>
      <c r="P5157" s="241"/>
      <c r="Q5157" s="241"/>
      <c r="R5157" s="241"/>
      <c r="S5157" s="241"/>
      <c r="T5157" s="242"/>
      <c r="AT5157" s="243" t="s">
        <v>272</v>
      </c>
      <c r="AU5157" s="243" t="s">
        <v>91</v>
      </c>
      <c r="AV5157" s="15" t="s">
        <v>91</v>
      </c>
      <c r="AW5157" s="15" t="s">
        <v>38</v>
      </c>
      <c r="AX5157" s="15" t="s">
        <v>82</v>
      </c>
      <c r="AY5157" s="243" t="s">
        <v>262</v>
      </c>
    </row>
    <row r="5158" spans="2:51" s="13" customFormat="1" ht="10">
      <c r="B5158" s="212"/>
      <c r="C5158" s="213"/>
      <c r="D5158" s="208" t="s">
        <v>272</v>
      </c>
      <c r="E5158" s="214" t="s">
        <v>44</v>
      </c>
      <c r="F5158" s="215" t="s">
        <v>858</v>
      </c>
      <c r="G5158" s="213"/>
      <c r="H5158" s="214" t="s">
        <v>44</v>
      </c>
      <c r="I5158" s="216"/>
      <c r="J5158" s="213"/>
      <c r="K5158" s="213"/>
      <c r="L5158" s="217"/>
      <c r="M5158" s="218"/>
      <c r="N5158" s="219"/>
      <c r="O5158" s="219"/>
      <c r="P5158" s="219"/>
      <c r="Q5158" s="219"/>
      <c r="R5158" s="219"/>
      <c r="S5158" s="219"/>
      <c r="T5158" s="220"/>
      <c r="AT5158" s="221" t="s">
        <v>272</v>
      </c>
      <c r="AU5158" s="221" t="s">
        <v>91</v>
      </c>
      <c r="AV5158" s="13" t="s">
        <v>89</v>
      </c>
      <c r="AW5158" s="13" t="s">
        <v>38</v>
      </c>
      <c r="AX5158" s="13" t="s">
        <v>82</v>
      </c>
      <c r="AY5158" s="221" t="s">
        <v>262</v>
      </c>
    </row>
    <row r="5159" spans="2:51" s="15" customFormat="1" ht="10">
      <c r="B5159" s="233"/>
      <c r="C5159" s="234"/>
      <c r="D5159" s="208" t="s">
        <v>272</v>
      </c>
      <c r="E5159" s="235" t="s">
        <v>44</v>
      </c>
      <c r="F5159" s="236" t="s">
        <v>829</v>
      </c>
      <c r="G5159" s="234"/>
      <c r="H5159" s="237">
        <v>53.4</v>
      </c>
      <c r="I5159" s="238"/>
      <c r="J5159" s="234"/>
      <c r="K5159" s="234"/>
      <c r="L5159" s="239"/>
      <c r="M5159" s="240"/>
      <c r="N5159" s="241"/>
      <c r="O5159" s="241"/>
      <c r="P5159" s="241"/>
      <c r="Q5159" s="241"/>
      <c r="R5159" s="241"/>
      <c r="S5159" s="241"/>
      <c r="T5159" s="242"/>
      <c r="AT5159" s="243" t="s">
        <v>272</v>
      </c>
      <c r="AU5159" s="243" t="s">
        <v>91</v>
      </c>
      <c r="AV5159" s="15" t="s">
        <v>91</v>
      </c>
      <c r="AW5159" s="15" t="s">
        <v>38</v>
      </c>
      <c r="AX5159" s="15" t="s">
        <v>82</v>
      </c>
      <c r="AY5159" s="243" t="s">
        <v>262</v>
      </c>
    </row>
    <row r="5160" spans="2:51" s="13" customFormat="1" ht="10">
      <c r="B5160" s="212"/>
      <c r="C5160" s="213"/>
      <c r="D5160" s="208" t="s">
        <v>272</v>
      </c>
      <c r="E5160" s="214" t="s">
        <v>44</v>
      </c>
      <c r="F5160" s="215" t="s">
        <v>859</v>
      </c>
      <c r="G5160" s="213"/>
      <c r="H5160" s="214" t="s">
        <v>44</v>
      </c>
      <c r="I5160" s="216"/>
      <c r="J5160" s="213"/>
      <c r="K5160" s="213"/>
      <c r="L5160" s="217"/>
      <c r="M5160" s="218"/>
      <c r="N5160" s="219"/>
      <c r="O5160" s="219"/>
      <c r="P5160" s="219"/>
      <c r="Q5160" s="219"/>
      <c r="R5160" s="219"/>
      <c r="S5160" s="219"/>
      <c r="T5160" s="220"/>
      <c r="AT5160" s="221" t="s">
        <v>272</v>
      </c>
      <c r="AU5160" s="221" t="s">
        <v>91</v>
      </c>
      <c r="AV5160" s="13" t="s">
        <v>89</v>
      </c>
      <c r="AW5160" s="13" t="s">
        <v>38</v>
      </c>
      <c r="AX5160" s="13" t="s">
        <v>82</v>
      </c>
      <c r="AY5160" s="221" t="s">
        <v>262</v>
      </c>
    </row>
    <row r="5161" spans="2:51" s="15" customFormat="1" ht="10">
      <c r="B5161" s="233"/>
      <c r="C5161" s="234"/>
      <c r="D5161" s="208" t="s">
        <v>272</v>
      </c>
      <c r="E5161" s="235" t="s">
        <v>44</v>
      </c>
      <c r="F5161" s="236" t="s">
        <v>831</v>
      </c>
      <c r="G5161" s="234"/>
      <c r="H5161" s="237">
        <v>28.5</v>
      </c>
      <c r="I5161" s="238"/>
      <c r="J5161" s="234"/>
      <c r="K5161" s="234"/>
      <c r="L5161" s="239"/>
      <c r="M5161" s="240"/>
      <c r="N5161" s="241"/>
      <c r="O5161" s="241"/>
      <c r="P5161" s="241"/>
      <c r="Q5161" s="241"/>
      <c r="R5161" s="241"/>
      <c r="S5161" s="241"/>
      <c r="T5161" s="242"/>
      <c r="AT5161" s="243" t="s">
        <v>272</v>
      </c>
      <c r="AU5161" s="243" t="s">
        <v>91</v>
      </c>
      <c r="AV5161" s="15" t="s">
        <v>91</v>
      </c>
      <c r="AW5161" s="15" t="s">
        <v>38</v>
      </c>
      <c r="AX5161" s="15" t="s">
        <v>82</v>
      </c>
      <c r="AY5161" s="243" t="s">
        <v>262</v>
      </c>
    </row>
    <row r="5162" spans="2:51" s="13" customFormat="1" ht="10">
      <c r="B5162" s="212"/>
      <c r="C5162" s="213"/>
      <c r="D5162" s="208" t="s">
        <v>272</v>
      </c>
      <c r="E5162" s="214" t="s">
        <v>44</v>
      </c>
      <c r="F5162" s="215" t="s">
        <v>860</v>
      </c>
      <c r="G5162" s="213"/>
      <c r="H5162" s="214" t="s">
        <v>44</v>
      </c>
      <c r="I5162" s="216"/>
      <c r="J5162" s="213"/>
      <c r="K5162" s="213"/>
      <c r="L5162" s="217"/>
      <c r="M5162" s="218"/>
      <c r="N5162" s="219"/>
      <c r="O5162" s="219"/>
      <c r="P5162" s="219"/>
      <c r="Q5162" s="219"/>
      <c r="R5162" s="219"/>
      <c r="S5162" s="219"/>
      <c r="T5162" s="220"/>
      <c r="AT5162" s="221" t="s">
        <v>272</v>
      </c>
      <c r="AU5162" s="221" t="s">
        <v>91</v>
      </c>
      <c r="AV5162" s="13" t="s">
        <v>89</v>
      </c>
      <c r="AW5162" s="13" t="s">
        <v>38</v>
      </c>
      <c r="AX5162" s="13" t="s">
        <v>82</v>
      </c>
      <c r="AY5162" s="221" t="s">
        <v>262</v>
      </c>
    </row>
    <row r="5163" spans="2:51" s="15" customFormat="1" ht="10">
      <c r="B5163" s="233"/>
      <c r="C5163" s="234"/>
      <c r="D5163" s="208" t="s">
        <v>272</v>
      </c>
      <c r="E5163" s="235" t="s">
        <v>44</v>
      </c>
      <c r="F5163" s="236" t="s">
        <v>833</v>
      </c>
      <c r="G5163" s="234"/>
      <c r="H5163" s="237">
        <v>54.8</v>
      </c>
      <c r="I5163" s="238"/>
      <c r="J5163" s="234"/>
      <c r="K5163" s="234"/>
      <c r="L5163" s="239"/>
      <c r="M5163" s="240"/>
      <c r="N5163" s="241"/>
      <c r="O5163" s="241"/>
      <c r="P5163" s="241"/>
      <c r="Q5163" s="241"/>
      <c r="R5163" s="241"/>
      <c r="S5163" s="241"/>
      <c r="T5163" s="242"/>
      <c r="AT5163" s="243" t="s">
        <v>272</v>
      </c>
      <c r="AU5163" s="243" t="s">
        <v>91</v>
      </c>
      <c r="AV5163" s="15" t="s">
        <v>91</v>
      </c>
      <c r="AW5163" s="15" t="s">
        <v>38</v>
      </c>
      <c r="AX5163" s="15" t="s">
        <v>82</v>
      </c>
      <c r="AY5163" s="243" t="s">
        <v>262</v>
      </c>
    </row>
    <row r="5164" spans="2:51" s="13" customFormat="1" ht="10">
      <c r="B5164" s="212"/>
      <c r="C5164" s="213"/>
      <c r="D5164" s="208" t="s">
        <v>272</v>
      </c>
      <c r="E5164" s="214" t="s">
        <v>44</v>
      </c>
      <c r="F5164" s="215" t="s">
        <v>866</v>
      </c>
      <c r="G5164" s="213"/>
      <c r="H5164" s="214" t="s">
        <v>44</v>
      </c>
      <c r="I5164" s="216"/>
      <c r="J5164" s="213"/>
      <c r="K5164" s="213"/>
      <c r="L5164" s="217"/>
      <c r="M5164" s="218"/>
      <c r="N5164" s="219"/>
      <c r="O5164" s="219"/>
      <c r="P5164" s="219"/>
      <c r="Q5164" s="219"/>
      <c r="R5164" s="219"/>
      <c r="S5164" s="219"/>
      <c r="T5164" s="220"/>
      <c r="AT5164" s="221" t="s">
        <v>272</v>
      </c>
      <c r="AU5164" s="221" t="s">
        <v>91</v>
      </c>
      <c r="AV5164" s="13" t="s">
        <v>89</v>
      </c>
      <c r="AW5164" s="13" t="s">
        <v>38</v>
      </c>
      <c r="AX5164" s="13" t="s">
        <v>82</v>
      </c>
      <c r="AY5164" s="221" t="s">
        <v>262</v>
      </c>
    </row>
    <row r="5165" spans="2:51" s="15" customFormat="1" ht="10">
      <c r="B5165" s="233"/>
      <c r="C5165" s="234"/>
      <c r="D5165" s="208" t="s">
        <v>272</v>
      </c>
      <c r="E5165" s="235" t="s">
        <v>44</v>
      </c>
      <c r="F5165" s="236" t="s">
        <v>768</v>
      </c>
      <c r="G5165" s="234"/>
      <c r="H5165" s="237">
        <v>3.8</v>
      </c>
      <c r="I5165" s="238"/>
      <c r="J5165" s="234"/>
      <c r="K5165" s="234"/>
      <c r="L5165" s="239"/>
      <c r="M5165" s="240"/>
      <c r="N5165" s="241"/>
      <c r="O5165" s="241"/>
      <c r="P5165" s="241"/>
      <c r="Q5165" s="241"/>
      <c r="R5165" s="241"/>
      <c r="S5165" s="241"/>
      <c r="T5165" s="242"/>
      <c r="AT5165" s="243" t="s">
        <v>272</v>
      </c>
      <c r="AU5165" s="243" t="s">
        <v>91</v>
      </c>
      <c r="AV5165" s="15" t="s">
        <v>91</v>
      </c>
      <c r="AW5165" s="15" t="s">
        <v>38</v>
      </c>
      <c r="AX5165" s="15" t="s">
        <v>82</v>
      </c>
      <c r="AY5165" s="243" t="s">
        <v>262</v>
      </c>
    </row>
    <row r="5166" spans="2:51" s="14" customFormat="1" ht="10">
      <c r="B5166" s="222"/>
      <c r="C5166" s="223"/>
      <c r="D5166" s="208" t="s">
        <v>272</v>
      </c>
      <c r="E5166" s="224" t="s">
        <v>44</v>
      </c>
      <c r="F5166" s="225" t="s">
        <v>284</v>
      </c>
      <c r="G5166" s="223"/>
      <c r="H5166" s="226">
        <v>394.6</v>
      </c>
      <c r="I5166" s="227"/>
      <c r="J5166" s="223"/>
      <c r="K5166" s="223"/>
      <c r="L5166" s="228"/>
      <c r="M5166" s="229"/>
      <c r="N5166" s="230"/>
      <c r="O5166" s="230"/>
      <c r="P5166" s="230"/>
      <c r="Q5166" s="230"/>
      <c r="R5166" s="230"/>
      <c r="S5166" s="230"/>
      <c r="T5166" s="231"/>
      <c r="AT5166" s="232" t="s">
        <v>272</v>
      </c>
      <c r="AU5166" s="232" t="s">
        <v>91</v>
      </c>
      <c r="AV5166" s="14" t="s">
        <v>97</v>
      </c>
      <c r="AW5166" s="14" t="s">
        <v>38</v>
      </c>
      <c r="AX5166" s="14" t="s">
        <v>82</v>
      </c>
      <c r="AY5166" s="232" t="s">
        <v>262</v>
      </c>
    </row>
    <row r="5167" spans="2:51" s="13" customFormat="1" ht="10">
      <c r="B5167" s="212"/>
      <c r="C5167" s="213"/>
      <c r="D5167" s="208" t="s">
        <v>272</v>
      </c>
      <c r="E5167" s="214" t="s">
        <v>44</v>
      </c>
      <c r="F5167" s="215" t="s">
        <v>2446</v>
      </c>
      <c r="G5167" s="213"/>
      <c r="H5167" s="214" t="s">
        <v>44</v>
      </c>
      <c r="I5167" s="216"/>
      <c r="J5167" s="213"/>
      <c r="K5167" s="213"/>
      <c r="L5167" s="217"/>
      <c r="M5167" s="218"/>
      <c r="N5167" s="219"/>
      <c r="O5167" s="219"/>
      <c r="P5167" s="219"/>
      <c r="Q5167" s="219"/>
      <c r="R5167" s="219"/>
      <c r="S5167" s="219"/>
      <c r="T5167" s="220"/>
      <c r="AT5167" s="221" t="s">
        <v>272</v>
      </c>
      <c r="AU5167" s="221" t="s">
        <v>91</v>
      </c>
      <c r="AV5167" s="13" t="s">
        <v>89</v>
      </c>
      <c r="AW5167" s="13" t="s">
        <v>38</v>
      </c>
      <c r="AX5167" s="13" t="s">
        <v>82</v>
      </c>
      <c r="AY5167" s="221" t="s">
        <v>262</v>
      </c>
    </row>
    <row r="5168" spans="2:51" s="13" customFormat="1" ht="10">
      <c r="B5168" s="212"/>
      <c r="C5168" s="213"/>
      <c r="D5168" s="208" t="s">
        <v>272</v>
      </c>
      <c r="E5168" s="214" t="s">
        <v>44</v>
      </c>
      <c r="F5168" s="215" t="s">
        <v>872</v>
      </c>
      <c r="G5168" s="213"/>
      <c r="H5168" s="214" t="s">
        <v>44</v>
      </c>
      <c r="I5168" s="216"/>
      <c r="J5168" s="213"/>
      <c r="K5168" s="213"/>
      <c r="L5168" s="217"/>
      <c r="M5168" s="218"/>
      <c r="N5168" s="219"/>
      <c r="O5168" s="219"/>
      <c r="P5168" s="219"/>
      <c r="Q5168" s="219"/>
      <c r="R5168" s="219"/>
      <c r="S5168" s="219"/>
      <c r="T5168" s="220"/>
      <c r="AT5168" s="221" t="s">
        <v>272</v>
      </c>
      <c r="AU5168" s="221" t="s">
        <v>91</v>
      </c>
      <c r="AV5168" s="13" t="s">
        <v>89</v>
      </c>
      <c r="AW5168" s="13" t="s">
        <v>38</v>
      </c>
      <c r="AX5168" s="13" t="s">
        <v>82</v>
      </c>
      <c r="AY5168" s="221" t="s">
        <v>262</v>
      </c>
    </row>
    <row r="5169" spans="2:51" s="15" customFormat="1" ht="10">
      <c r="B5169" s="233"/>
      <c r="C5169" s="234"/>
      <c r="D5169" s="208" t="s">
        <v>272</v>
      </c>
      <c r="E5169" s="235" t="s">
        <v>44</v>
      </c>
      <c r="F5169" s="236" t="s">
        <v>873</v>
      </c>
      <c r="G5169" s="234"/>
      <c r="H5169" s="237">
        <v>6.7</v>
      </c>
      <c r="I5169" s="238"/>
      <c r="J5169" s="234"/>
      <c r="K5169" s="234"/>
      <c r="L5169" s="239"/>
      <c r="M5169" s="240"/>
      <c r="N5169" s="241"/>
      <c r="O5169" s="241"/>
      <c r="P5169" s="241"/>
      <c r="Q5169" s="241"/>
      <c r="R5169" s="241"/>
      <c r="S5169" s="241"/>
      <c r="T5169" s="242"/>
      <c r="AT5169" s="243" t="s">
        <v>272</v>
      </c>
      <c r="AU5169" s="243" t="s">
        <v>91</v>
      </c>
      <c r="AV5169" s="15" t="s">
        <v>91</v>
      </c>
      <c r="AW5169" s="15" t="s">
        <v>38</v>
      </c>
      <c r="AX5169" s="15" t="s">
        <v>82</v>
      </c>
      <c r="AY5169" s="243" t="s">
        <v>262</v>
      </c>
    </row>
    <row r="5170" spans="2:51" s="13" customFormat="1" ht="10">
      <c r="B5170" s="212"/>
      <c r="C5170" s="213"/>
      <c r="D5170" s="208" t="s">
        <v>272</v>
      </c>
      <c r="E5170" s="214" t="s">
        <v>44</v>
      </c>
      <c r="F5170" s="215" t="s">
        <v>874</v>
      </c>
      <c r="G5170" s="213"/>
      <c r="H5170" s="214" t="s">
        <v>44</v>
      </c>
      <c r="I5170" s="216"/>
      <c r="J5170" s="213"/>
      <c r="K5170" s="213"/>
      <c r="L5170" s="217"/>
      <c r="M5170" s="218"/>
      <c r="N5170" s="219"/>
      <c r="O5170" s="219"/>
      <c r="P5170" s="219"/>
      <c r="Q5170" s="219"/>
      <c r="R5170" s="219"/>
      <c r="S5170" s="219"/>
      <c r="T5170" s="220"/>
      <c r="AT5170" s="221" t="s">
        <v>272</v>
      </c>
      <c r="AU5170" s="221" t="s">
        <v>91</v>
      </c>
      <c r="AV5170" s="13" t="s">
        <v>89</v>
      </c>
      <c r="AW5170" s="13" t="s">
        <v>38</v>
      </c>
      <c r="AX5170" s="13" t="s">
        <v>82</v>
      </c>
      <c r="AY5170" s="221" t="s">
        <v>262</v>
      </c>
    </row>
    <row r="5171" spans="2:51" s="15" customFormat="1" ht="10">
      <c r="B5171" s="233"/>
      <c r="C5171" s="234"/>
      <c r="D5171" s="208" t="s">
        <v>272</v>
      </c>
      <c r="E5171" s="235" t="s">
        <v>44</v>
      </c>
      <c r="F5171" s="236" t="s">
        <v>812</v>
      </c>
      <c r="G5171" s="234"/>
      <c r="H5171" s="237">
        <v>16.5</v>
      </c>
      <c r="I5171" s="238"/>
      <c r="J5171" s="234"/>
      <c r="K5171" s="234"/>
      <c r="L5171" s="239"/>
      <c r="M5171" s="240"/>
      <c r="N5171" s="241"/>
      <c r="O5171" s="241"/>
      <c r="P5171" s="241"/>
      <c r="Q5171" s="241"/>
      <c r="R5171" s="241"/>
      <c r="S5171" s="241"/>
      <c r="T5171" s="242"/>
      <c r="AT5171" s="243" t="s">
        <v>272</v>
      </c>
      <c r="AU5171" s="243" t="s">
        <v>91</v>
      </c>
      <c r="AV5171" s="15" t="s">
        <v>91</v>
      </c>
      <c r="AW5171" s="15" t="s">
        <v>38</v>
      </c>
      <c r="AX5171" s="15" t="s">
        <v>82</v>
      </c>
      <c r="AY5171" s="243" t="s">
        <v>262</v>
      </c>
    </row>
    <row r="5172" spans="2:51" s="13" customFormat="1" ht="10">
      <c r="B5172" s="212"/>
      <c r="C5172" s="213"/>
      <c r="D5172" s="208" t="s">
        <v>272</v>
      </c>
      <c r="E5172" s="214" t="s">
        <v>44</v>
      </c>
      <c r="F5172" s="215" t="s">
        <v>875</v>
      </c>
      <c r="G5172" s="213"/>
      <c r="H5172" s="214" t="s">
        <v>44</v>
      </c>
      <c r="I5172" s="216"/>
      <c r="J5172" s="213"/>
      <c r="K5172" s="213"/>
      <c r="L5172" s="217"/>
      <c r="M5172" s="218"/>
      <c r="N5172" s="219"/>
      <c r="O5172" s="219"/>
      <c r="P5172" s="219"/>
      <c r="Q5172" s="219"/>
      <c r="R5172" s="219"/>
      <c r="S5172" s="219"/>
      <c r="T5172" s="220"/>
      <c r="AT5172" s="221" t="s">
        <v>272</v>
      </c>
      <c r="AU5172" s="221" t="s">
        <v>91</v>
      </c>
      <c r="AV5172" s="13" t="s">
        <v>89</v>
      </c>
      <c r="AW5172" s="13" t="s">
        <v>38</v>
      </c>
      <c r="AX5172" s="13" t="s">
        <v>82</v>
      </c>
      <c r="AY5172" s="221" t="s">
        <v>262</v>
      </c>
    </row>
    <row r="5173" spans="2:51" s="15" customFormat="1" ht="10">
      <c r="B5173" s="233"/>
      <c r="C5173" s="234"/>
      <c r="D5173" s="208" t="s">
        <v>272</v>
      </c>
      <c r="E5173" s="235" t="s">
        <v>44</v>
      </c>
      <c r="F5173" s="236" t="s">
        <v>814</v>
      </c>
      <c r="G5173" s="234"/>
      <c r="H5173" s="237">
        <v>23.3</v>
      </c>
      <c r="I5173" s="238"/>
      <c r="J5173" s="234"/>
      <c r="K5173" s="234"/>
      <c r="L5173" s="239"/>
      <c r="M5173" s="240"/>
      <c r="N5173" s="241"/>
      <c r="O5173" s="241"/>
      <c r="P5173" s="241"/>
      <c r="Q5173" s="241"/>
      <c r="R5173" s="241"/>
      <c r="S5173" s="241"/>
      <c r="T5173" s="242"/>
      <c r="AT5173" s="243" t="s">
        <v>272</v>
      </c>
      <c r="AU5173" s="243" t="s">
        <v>91</v>
      </c>
      <c r="AV5173" s="15" t="s">
        <v>91</v>
      </c>
      <c r="AW5173" s="15" t="s">
        <v>38</v>
      </c>
      <c r="AX5173" s="15" t="s">
        <v>82</v>
      </c>
      <c r="AY5173" s="243" t="s">
        <v>262</v>
      </c>
    </row>
    <row r="5174" spans="2:51" s="13" customFormat="1" ht="10">
      <c r="B5174" s="212"/>
      <c r="C5174" s="213"/>
      <c r="D5174" s="208" t="s">
        <v>272</v>
      </c>
      <c r="E5174" s="214" t="s">
        <v>44</v>
      </c>
      <c r="F5174" s="215" t="s">
        <v>876</v>
      </c>
      <c r="G5174" s="213"/>
      <c r="H5174" s="214" t="s">
        <v>44</v>
      </c>
      <c r="I5174" s="216"/>
      <c r="J5174" s="213"/>
      <c r="K5174" s="213"/>
      <c r="L5174" s="217"/>
      <c r="M5174" s="218"/>
      <c r="N5174" s="219"/>
      <c r="O5174" s="219"/>
      <c r="P5174" s="219"/>
      <c r="Q5174" s="219"/>
      <c r="R5174" s="219"/>
      <c r="S5174" s="219"/>
      <c r="T5174" s="220"/>
      <c r="AT5174" s="221" t="s">
        <v>272</v>
      </c>
      <c r="AU5174" s="221" t="s">
        <v>91</v>
      </c>
      <c r="AV5174" s="13" t="s">
        <v>89</v>
      </c>
      <c r="AW5174" s="13" t="s">
        <v>38</v>
      </c>
      <c r="AX5174" s="13" t="s">
        <v>82</v>
      </c>
      <c r="AY5174" s="221" t="s">
        <v>262</v>
      </c>
    </row>
    <row r="5175" spans="2:51" s="15" customFormat="1" ht="10">
      <c r="B5175" s="233"/>
      <c r="C5175" s="234"/>
      <c r="D5175" s="208" t="s">
        <v>272</v>
      </c>
      <c r="E5175" s="235" t="s">
        <v>44</v>
      </c>
      <c r="F5175" s="236" t="s">
        <v>816</v>
      </c>
      <c r="G5175" s="234"/>
      <c r="H5175" s="237">
        <v>25.5</v>
      </c>
      <c r="I5175" s="238"/>
      <c r="J5175" s="234"/>
      <c r="K5175" s="234"/>
      <c r="L5175" s="239"/>
      <c r="M5175" s="240"/>
      <c r="N5175" s="241"/>
      <c r="O5175" s="241"/>
      <c r="P5175" s="241"/>
      <c r="Q5175" s="241"/>
      <c r="R5175" s="241"/>
      <c r="S5175" s="241"/>
      <c r="T5175" s="242"/>
      <c r="AT5175" s="243" t="s">
        <v>272</v>
      </c>
      <c r="AU5175" s="243" t="s">
        <v>91</v>
      </c>
      <c r="AV5175" s="15" t="s">
        <v>91</v>
      </c>
      <c r="AW5175" s="15" t="s">
        <v>38</v>
      </c>
      <c r="AX5175" s="15" t="s">
        <v>82</v>
      </c>
      <c r="AY5175" s="243" t="s">
        <v>262</v>
      </c>
    </row>
    <row r="5176" spans="2:51" s="13" customFormat="1" ht="10">
      <c r="B5176" s="212"/>
      <c r="C5176" s="213"/>
      <c r="D5176" s="208" t="s">
        <v>272</v>
      </c>
      <c r="E5176" s="214" t="s">
        <v>44</v>
      </c>
      <c r="F5176" s="215" t="s">
        <v>877</v>
      </c>
      <c r="G5176" s="213"/>
      <c r="H5176" s="214" t="s">
        <v>44</v>
      </c>
      <c r="I5176" s="216"/>
      <c r="J5176" s="213"/>
      <c r="K5176" s="213"/>
      <c r="L5176" s="217"/>
      <c r="M5176" s="218"/>
      <c r="N5176" s="219"/>
      <c r="O5176" s="219"/>
      <c r="P5176" s="219"/>
      <c r="Q5176" s="219"/>
      <c r="R5176" s="219"/>
      <c r="S5176" s="219"/>
      <c r="T5176" s="220"/>
      <c r="AT5176" s="221" t="s">
        <v>272</v>
      </c>
      <c r="AU5176" s="221" t="s">
        <v>91</v>
      </c>
      <c r="AV5176" s="13" t="s">
        <v>89</v>
      </c>
      <c r="AW5176" s="13" t="s">
        <v>38</v>
      </c>
      <c r="AX5176" s="13" t="s">
        <v>82</v>
      </c>
      <c r="AY5176" s="221" t="s">
        <v>262</v>
      </c>
    </row>
    <row r="5177" spans="2:51" s="15" customFormat="1" ht="10">
      <c r="B5177" s="233"/>
      <c r="C5177" s="234"/>
      <c r="D5177" s="208" t="s">
        <v>272</v>
      </c>
      <c r="E5177" s="235" t="s">
        <v>44</v>
      </c>
      <c r="F5177" s="236" t="s">
        <v>818</v>
      </c>
      <c r="G5177" s="234"/>
      <c r="H5177" s="237">
        <v>17.399999999999999</v>
      </c>
      <c r="I5177" s="238"/>
      <c r="J5177" s="234"/>
      <c r="K5177" s="234"/>
      <c r="L5177" s="239"/>
      <c r="M5177" s="240"/>
      <c r="N5177" s="241"/>
      <c r="O5177" s="241"/>
      <c r="P5177" s="241"/>
      <c r="Q5177" s="241"/>
      <c r="R5177" s="241"/>
      <c r="S5177" s="241"/>
      <c r="T5177" s="242"/>
      <c r="AT5177" s="243" t="s">
        <v>272</v>
      </c>
      <c r="AU5177" s="243" t="s">
        <v>91</v>
      </c>
      <c r="AV5177" s="15" t="s">
        <v>91</v>
      </c>
      <c r="AW5177" s="15" t="s">
        <v>38</v>
      </c>
      <c r="AX5177" s="15" t="s">
        <v>82</v>
      </c>
      <c r="AY5177" s="243" t="s">
        <v>262</v>
      </c>
    </row>
    <row r="5178" spans="2:51" s="13" customFormat="1" ht="10">
      <c r="B5178" s="212"/>
      <c r="C5178" s="213"/>
      <c r="D5178" s="208" t="s">
        <v>272</v>
      </c>
      <c r="E5178" s="214" t="s">
        <v>44</v>
      </c>
      <c r="F5178" s="215" t="s">
        <v>878</v>
      </c>
      <c r="G5178" s="213"/>
      <c r="H5178" s="214" t="s">
        <v>44</v>
      </c>
      <c r="I5178" s="216"/>
      <c r="J5178" s="213"/>
      <c r="K5178" s="213"/>
      <c r="L5178" s="217"/>
      <c r="M5178" s="218"/>
      <c r="N5178" s="219"/>
      <c r="O5178" s="219"/>
      <c r="P5178" s="219"/>
      <c r="Q5178" s="219"/>
      <c r="R5178" s="219"/>
      <c r="S5178" s="219"/>
      <c r="T5178" s="220"/>
      <c r="AT5178" s="221" t="s">
        <v>272</v>
      </c>
      <c r="AU5178" s="221" t="s">
        <v>91</v>
      </c>
      <c r="AV5178" s="13" t="s">
        <v>89</v>
      </c>
      <c r="AW5178" s="13" t="s">
        <v>38</v>
      </c>
      <c r="AX5178" s="13" t="s">
        <v>82</v>
      </c>
      <c r="AY5178" s="221" t="s">
        <v>262</v>
      </c>
    </row>
    <row r="5179" spans="2:51" s="15" customFormat="1" ht="10">
      <c r="B5179" s="233"/>
      <c r="C5179" s="234"/>
      <c r="D5179" s="208" t="s">
        <v>272</v>
      </c>
      <c r="E5179" s="235" t="s">
        <v>44</v>
      </c>
      <c r="F5179" s="236" t="s">
        <v>820</v>
      </c>
      <c r="G5179" s="234"/>
      <c r="H5179" s="237">
        <v>18.2</v>
      </c>
      <c r="I5179" s="238"/>
      <c r="J5179" s="234"/>
      <c r="K5179" s="234"/>
      <c r="L5179" s="239"/>
      <c r="M5179" s="240"/>
      <c r="N5179" s="241"/>
      <c r="O5179" s="241"/>
      <c r="P5179" s="241"/>
      <c r="Q5179" s="241"/>
      <c r="R5179" s="241"/>
      <c r="S5179" s="241"/>
      <c r="T5179" s="242"/>
      <c r="AT5179" s="243" t="s">
        <v>272</v>
      </c>
      <c r="AU5179" s="243" t="s">
        <v>91</v>
      </c>
      <c r="AV5179" s="15" t="s">
        <v>91</v>
      </c>
      <c r="AW5179" s="15" t="s">
        <v>38</v>
      </c>
      <c r="AX5179" s="15" t="s">
        <v>82</v>
      </c>
      <c r="AY5179" s="243" t="s">
        <v>262</v>
      </c>
    </row>
    <row r="5180" spans="2:51" s="13" customFormat="1" ht="10">
      <c r="B5180" s="212"/>
      <c r="C5180" s="213"/>
      <c r="D5180" s="208" t="s">
        <v>272</v>
      </c>
      <c r="E5180" s="214" t="s">
        <v>44</v>
      </c>
      <c r="F5180" s="215" t="s">
        <v>879</v>
      </c>
      <c r="G5180" s="213"/>
      <c r="H5180" s="214" t="s">
        <v>44</v>
      </c>
      <c r="I5180" s="216"/>
      <c r="J5180" s="213"/>
      <c r="K5180" s="213"/>
      <c r="L5180" s="217"/>
      <c r="M5180" s="218"/>
      <c r="N5180" s="219"/>
      <c r="O5180" s="219"/>
      <c r="P5180" s="219"/>
      <c r="Q5180" s="219"/>
      <c r="R5180" s="219"/>
      <c r="S5180" s="219"/>
      <c r="T5180" s="220"/>
      <c r="AT5180" s="221" t="s">
        <v>272</v>
      </c>
      <c r="AU5180" s="221" t="s">
        <v>91</v>
      </c>
      <c r="AV5180" s="13" t="s">
        <v>89</v>
      </c>
      <c r="AW5180" s="13" t="s">
        <v>38</v>
      </c>
      <c r="AX5180" s="13" t="s">
        <v>82</v>
      </c>
      <c r="AY5180" s="221" t="s">
        <v>262</v>
      </c>
    </row>
    <row r="5181" spans="2:51" s="15" customFormat="1" ht="10">
      <c r="B5181" s="233"/>
      <c r="C5181" s="234"/>
      <c r="D5181" s="208" t="s">
        <v>272</v>
      </c>
      <c r="E5181" s="235" t="s">
        <v>44</v>
      </c>
      <c r="F5181" s="236" t="s">
        <v>822</v>
      </c>
      <c r="G5181" s="234"/>
      <c r="H5181" s="237">
        <v>26.9</v>
      </c>
      <c r="I5181" s="238"/>
      <c r="J5181" s="234"/>
      <c r="K5181" s="234"/>
      <c r="L5181" s="239"/>
      <c r="M5181" s="240"/>
      <c r="N5181" s="241"/>
      <c r="O5181" s="241"/>
      <c r="P5181" s="241"/>
      <c r="Q5181" s="241"/>
      <c r="R5181" s="241"/>
      <c r="S5181" s="241"/>
      <c r="T5181" s="242"/>
      <c r="AT5181" s="243" t="s">
        <v>272</v>
      </c>
      <c r="AU5181" s="243" t="s">
        <v>91</v>
      </c>
      <c r="AV5181" s="15" t="s">
        <v>91</v>
      </c>
      <c r="AW5181" s="15" t="s">
        <v>38</v>
      </c>
      <c r="AX5181" s="15" t="s">
        <v>82</v>
      </c>
      <c r="AY5181" s="243" t="s">
        <v>262</v>
      </c>
    </row>
    <row r="5182" spans="2:51" s="13" customFormat="1" ht="10">
      <c r="B5182" s="212"/>
      <c r="C5182" s="213"/>
      <c r="D5182" s="208" t="s">
        <v>272</v>
      </c>
      <c r="E5182" s="214" t="s">
        <v>44</v>
      </c>
      <c r="F5182" s="215" t="s">
        <v>880</v>
      </c>
      <c r="G5182" s="213"/>
      <c r="H5182" s="214" t="s">
        <v>44</v>
      </c>
      <c r="I5182" s="216"/>
      <c r="J5182" s="213"/>
      <c r="K5182" s="213"/>
      <c r="L5182" s="217"/>
      <c r="M5182" s="218"/>
      <c r="N5182" s="219"/>
      <c r="O5182" s="219"/>
      <c r="P5182" s="219"/>
      <c r="Q5182" s="219"/>
      <c r="R5182" s="219"/>
      <c r="S5182" s="219"/>
      <c r="T5182" s="220"/>
      <c r="AT5182" s="221" t="s">
        <v>272</v>
      </c>
      <c r="AU5182" s="221" t="s">
        <v>91</v>
      </c>
      <c r="AV5182" s="13" t="s">
        <v>89</v>
      </c>
      <c r="AW5182" s="13" t="s">
        <v>38</v>
      </c>
      <c r="AX5182" s="13" t="s">
        <v>82</v>
      </c>
      <c r="AY5182" s="221" t="s">
        <v>262</v>
      </c>
    </row>
    <row r="5183" spans="2:51" s="15" customFormat="1" ht="10">
      <c r="B5183" s="233"/>
      <c r="C5183" s="234"/>
      <c r="D5183" s="208" t="s">
        <v>272</v>
      </c>
      <c r="E5183" s="235" t="s">
        <v>44</v>
      </c>
      <c r="F5183" s="236" t="s">
        <v>581</v>
      </c>
      <c r="G5183" s="234"/>
      <c r="H5183" s="237">
        <v>29</v>
      </c>
      <c r="I5183" s="238"/>
      <c r="J5183" s="234"/>
      <c r="K5183" s="234"/>
      <c r="L5183" s="239"/>
      <c r="M5183" s="240"/>
      <c r="N5183" s="241"/>
      <c r="O5183" s="241"/>
      <c r="P5183" s="241"/>
      <c r="Q5183" s="241"/>
      <c r="R5183" s="241"/>
      <c r="S5183" s="241"/>
      <c r="T5183" s="242"/>
      <c r="AT5183" s="243" t="s">
        <v>272</v>
      </c>
      <c r="AU5183" s="243" t="s">
        <v>91</v>
      </c>
      <c r="AV5183" s="15" t="s">
        <v>91</v>
      </c>
      <c r="AW5183" s="15" t="s">
        <v>38</v>
      </c>
      <c r="AX5183" s="15" t="s">
        <v>82</v>
      </c>
      <c r="AY5183" s="243" t="s">
        <v>262</v>
      </c>
    </row>
    <row r="5184" spans="2:51" s="13" customFormat="1" ht="10">
      <c r="B5184" s="212"/>
      <c r="C5184" s="213"/>
      <c r="D5184" s="208" t="s">
        <v>272</v>
      </c>
      <c r="E5184" s="214" t="s">
        <v>44</v>
      </c>
      <c r="F5184" s="215" t="s">
        <v>881</v>
      </c>
      <c r="G5184" s="213"/>
      <c r="H5184" s="214" t="s">
        <v>44</v>
      </c>
      <c r="I5184" s="216"/>
      <c r="J5184" s="213"/>
      <c r="K5184" s="213"/>
      <c r="L5184" s="217"/>
      <c r="M5184" s="218"/>
      <c r="N5184" s="219"/>
      <c r="O5184" s="219"/>
      <c r="P5184" s="219"/>
      <c r="Q5184" s="219"/>
      <c r="R5184" s="219"/>
      <c r="S5184" s="219"/>
      <c r="T5184" s="220"/>
      <c r="AT5184" s="221" t="s">
        <v>272</v>
      </c>
      <c r="AU5184" s="221" t="s">
        <v>91</v>
      </c>
      <c r="AV5184" s="13" t="s">
        <v>89</v>
      </c>
      <c r="AW5184" s="13" t="s">
        <v>38</v>
      </c>
      <c r="AX5184" s="13" t="s">
        <v>82</v>
      </c>
      <c r="AY5184" s="221" t="s">
        <v>262</v>
      </c>
    </row>
    <row r="5185" spans="1:65" s="15" customFormat="1" ht="10">
      <c r="B5185" s="233"/>
      <c r="C5185" s="234"/>
      <c r="D5185" s="208" t="s">
        <v>272</v>
      </c>
      <c r="E5185" s="235" t="s">
        <v>44</v>
      </c>
      <c r="F5185" s="236" t="s">
        <v>825</v>
      </c>
      <c r="G5185" s="234"/>
      <c r="H5185" s="237">
        <v>52.7</v>
      </c>
      <c r="I5185" s="238"/>
      <c r="J5185" s="234"/>
      <c r="K5185" s="234"/>
      <c r="L5185" s="239"/>
      <c r="M5185" s="240"/>
      <c r="N5185" s="241"/>
      <c r="O5185" s="241"/>
      <c r="P5185" s="241"/>
      <c r="Q5185" s="241"/>
      <c r="R5185" s="241"/>
      <c r="S5185" s="241"/>
      <c r="T5185" s="242"/>
      <c r="AT5185" s="243" t="s">
        <v>272</v>
      </c>
      <c r="AU5185" s="243" t="s">
        <v>91</v>
      </c>
      <c r="AV5185" s="15" t="s">
        <v>91</v>
      </c>
      <c r="AW5185" s="15" t="s">
        <v>38</v>
      </c>
      <c r="AX5185" s="15" t="s">
        <v>82</v>
      </c>
      <c r="AY5185" s="243" t="s">
        <v>262</v>
      </c>
    </row>
    <row r="5186" spans="1:65" s="13" customFormat="1" ht="10">
      <c r="B5186" s="212"/>
      <c r="C5186" s="213"/>
      <c r="D5186" s="208" t="s">
        <v>272</v>
      </c>
      <c r="E5186" s="214" t="s">
        <v>44</v>
      </c>
      <c r="F5186" s="215" t="s">
        <v>882</v>
      </c>
      <c r="G5186" s="213"/>
      <c r="H5186" s="214" t="s">
        <v>44</v>
      </c>
      <c r="I5186" s="216"/>
      <c r="J5186" s="213"/>
      <c r="K5186" s="213"/>
      <c r="L5186" s="217"/>
      <c r="M5186" s="218"/>
      <c r="N5186" s="219"/>
      <c r="O5186" s="219"/>
      <c r="P5186" s="219"/>
      <c r="Q5186" s="219"/>
      <c r="R5186" s="219"/>
      <c r="S5186" s="219"/>
      <c r="T5186" s="220"/>
      <c r="AT5186" s="221" t="s">
        <v>272</v>
      </c>
      <c r="AU5186" s="221" t="s">
        <v>91</v>
      </c>
      <c r="AV5186" s="13" t="s">
        <v>89</v>
      </c>
      <c r="AW5186" s="13" t="s">
        <v>38</v>
      </c>
      <c r="AX5186" s="13" t="s">
        <v>82</v>
      </c>
      <c r="AY5186" s="221" t="s">
        <v>262</v>
      </c>
    </row>
    <row r="5187" spans="1:65" s="15" customFormat="1" ht="10">
      <c r="B5187" s="233"/>
      <c r="C5187" s="234"/>
      <c r="D5187" s="208" t="s">
        <v>272</v>
      </c>
      <c r="E5187" s="235" t="s">
        <v>44</v>
      </c>
      <c r="F5187" s="236" t="s">
        <v>827</v>
      </c>
      <c r="G5187" s="234"/>
      <c r="H5187" s="237">
        <v>27.6</v>
      </c>
      <c r="I5187" s="238"/>
      <c r="J5187" s="234"/>
      <c r="K5187" s="234"/>
      <c r="L5187" s="239"/>
      <c r="M5187" s="240"/>
      <c r="N5187" s="241"/>
      <c r="O5187" s="241"/>
      <c r="P5187" s="241"/>
      <c r="Q5187" s="241"/>
      <c r="R5187" s="241"/>
      <c r="S5187" s="241"/>
      <c r="T5187" s="242"/>
      <c r="AT5187" s="243" t="s">
        <v>272</v>
      </c>
      <c r="AU5187" s="243" t="s">
        <v>91</v>
      </c>
      <c r="AV5187" s="15" t="s">
        <v>91</v>
      </c>
      <c r="AW5187" s="15" t="s">
        <v>38</v>
      </c>
      <c r="AX5187" s="15" t="s">
        <v>82</v>
      </c>
      <c r="AY5187" s="243" t="s">
        <v>262</v>
      </c>
    </row>
    <row r="5188" spans="1:65" s="13" customFormat="1" ht="10">
      <c r="B5188" s="212"/>
      <c r="C5188" s="213"/>
      <c r="D5188" s="208" t="s">
        <v>272</v>
      </c>
      <c r="E5188" s="214" t="s">
        <v>44</v>
      </c>
      <c r="F5188" s="215" t="s">
        <v>883</v>
      </c>
      <c r="G5188" s="213"/>
      <c r="H5188" s="214" t="s">
        <v>44</v>
      </c>
      <c r="I5188" s="216"/>
      <c r="J5188" s="213"/>
      <c r="K5188" s="213"/>
      <c r="L5188" s="217"/>
      <c r="M5188" s="218"/>
      <c r="N5188" s="219"/>
      <c r="O5188" s="219"/>
      <c r="P5188" s="219"/>
      <c r="Q5188" s="219"/>
      <c r="R5188" s="219"/>
      <c r="S5188" s="219"/>
      <c r="T5188" s="220"/>
      <c r="AT5188" s="221" t="s">
        <v>272</v>
      </c>
      <c r="AU5188" s="221" t="s">
        <v>91</v>
      </c>
      <c r="AV5188" s="13" t="s">
        <v>89</v>
      </c>
      <c r="AW5188" s="13" t="s">
        <v>38</v>
      </c>
      <c r="AX5188" s="13" t="s">
        <v>82</v>
      </c>
      <c r="AY5188" s="221" t="s">
        <v>262</v>
      </c>
    </row>
    <row r="5189" spans="1:65" s="15" customFormat="1" ht="10">
      <c r="B5189" s="233"/>
      <c r="C5189" s="234"/>
      <c r="D5189" s="208" t="s">
        <v>272</v>
      </c>
      <c r="E5189" s="235" t="s">
        <v>44</v>
      </c>
      <c r="F5189" s="236" t="s">
        <v>829</v>
      </c>
      <c r="G5189" s="234"/>
      <c r="H5189" s="237">
        <v>53.4</v>
      </c>
      <c r="I5189" s="238"/>
      <c r="J5189" s="234"/>
      <c r="K5189" s="234"/>
      <c r="L5189" s="239"/>
      <c r="M5189" s="240"/>
      <c r="N5189" s="241"/>
      <c r="O5189" s="241"/>
      <c r="P5189" s="241"/>
      <c r="Q5189" s="241"/>
      <c r="R5189" s="241"/>
      <c r="S5189" s="241"/>
      <c r="T5189" s="242"/>
      <c r="AT5189" s="243" t="s">
        <v>272</v>
      </c>
      <c r="AU5189" s="243" t="s">
        <v>91</v>
      </c>
      <c r="AV5189" s="15" t="s">
        <v>91</v>
      </c>
      <c r="AW5189" s="15" t="s">
        <v>38</v>
      </c>
      <c r="AX5189" s="15" t="s">
        <v>82</v>
      </c>
      <c r="AY5189" s="243" t="s">
        <v>262</v>
      </c>
    </row>
    <row r="5190" spans="1:65" s="13" customFormat="1" ht="10">
      <c r="B5190" s="212"/>
      <c r="C5190" s="213"/>
      <c r="D5190" s="208" t="s">
        <v>272</v>
      </c>
      <c r="E5190" s="214" t="s">
        <v>44</v>
      </c>
      <c r="F5190" s="215" t="s">
        <v>884</v>
      </c>
      <c r="G5190" s="213"/>
      <c r="H5190" s="214" t="s">
        <v>44</v>
      </c>
      <c r="I5190" s="216"/>
      <c r="J5190" s="213"/>
      <c r="K5190" s="213"/>
      <c r="L5190" s="217"/>
      <c r="M5190" s="218"/>
      <c r="N5190" s="219"/>
      <c r="O5190" s="219"/>
      <c r="P5190" s="219"/>
      <c r="Q5190" s="219"/>
      <c r="R5190" s="219"/>
      <c r="S5190" s="219"/>
      <c r="T5190" s="220"/>
      <c r="AT5190" s="221" t="s">
        <v>272</v>
      </c>
      <c r="AU5190" s="221" t="s">
        <v>91</v>
      </c>
      <c r="AV5190" s="13" t="s">
        <v>89</v>
      </c>
      <c r="AW5190" s="13" t="s">
        <v>38</v>
      </c>
      <c r="AX5190" s="13" t="s">
        <v>82</v>
      </c>
      <c r="AY5190" s="221" t="s">
        <v>262</v>
      </c>
    </row>
    <row r="5191" spans="1:65" s="15" customFormat="1" ht="10">
      <c r="B5191" s="233"/>
      <c r="C5191" s="234"/>
      <c r="D5191" s="208" t="s">
        <v>272</v>
      </c>
      <c r="E5191" s="235" t="s">
        <v>44</v>
      </c>
      <c r="F5191" s="236" t="s">
        <v>831</v>
      </c>
      <c r="G5191" s="234"/>
      <c r="H5191" s="237">
        <v>28.5</v>
      </c>
      <c r="I5191" s="238"/>
      <c r="J5191" s="234"/>
      <c r="K5191" s="234"/>
      <c r="L5191" s="239"/>
      <c r="M5191" s="240"/>
      <c r="N5191" s="241"/>
      <c r="O5191" s="241"/>
      <c r="P5191" s="241"/>
      <c r="Q5191" s="241"/>
      <c r="R5191" s="241"/>
      <c r="S5191" s="241"/>
      <c r="T5191" s="242"/>
      <c r="AT5191" s="243" t="s">
        <v>272</v>
      </c>
      <c r="AU5191" s="243" t="s">
        <v>91</v>
      </c>
      <c r="AV5191" s="15" t="s">
        <v>91</v>
      </c>
      <c r="AW5191" s="15" t="s">
        <v>38</v>
      </c>
      <c r="AX5191" s="15" t="s">
        <v>82</v>
      </c>
      <c r="AY5191" s="243" t="s">
        <v>262</v>
      </c>
    </row>
    <row r="5192" spans="1:65" s="13" customFormat="1" ht="10">
      <c r="B5192" s="212"/>
      <c r="C5192" s="213"/>
      <c r="D5192" s="208" t="s">
        <v>272</v>
      </c>
      <c r="E5192" s="214" t="s">
        <v>44</v>
      </c>
      <c r="F5192" s="215" t="s">
        <v>885</v>
      </c>
      <c r="G5192" s="213"/>
      <c r="H5192" s="214" t="s">
        <v>44</v>
      </c>
      <c r="I5192" s="216"/>
      <c r="J5192" s="213"/>
      <c r="K5192" s="213"/>
      <c r="L5192" s="217"/>
      <c r="M5192" s="218"/>
      <c r="N5192" s="219"/>
      <c r="O5192" s="219"/>
      <c r="P5192" s="219"/>
      <c r="Q5192" s="219"/>
      <c r="R5192" s="219"/>
      <c r="S5192" s="219"/>
      <c r="T5192" s="220"/>
      <c r="AT5192" s="221" t="s">
        <v>272</v>
      </c>
      <c r="AU5192" s="221" t="s">
        <v>91</v>
      </c>
      <c r="AV5192" s="13" t="s">
        <v>89</v>
      </c>
      <c r="AW5192" s="13" t="s">
        <v>38</v>
      </c>
      <c r="AX5192" s="13" t="s">
        <v>82</v>
      </c>
      <c r="AY5192" s="221" t="s">
        <v>262</v>
      </c>
    </row>
    <row r="5193" spans="1:65" s="15" customFormat="1" ht="10">
      <c r="B5193" s="233"/>
      <c r="C5193" s="234"/>
      <c r="D5193" s="208" t="s">
        <v>272</v>
      </c>
      <c r="E5193" s="235" t="s">
        <v>44</v>
      </c>
      <c r="F5193" s="236" t="s">
        <v>833</v>
      </c>
      <c r="G5193" s="234"/>
      <c r="H5193" s="237">
        <v>54.8</v>
      </c>
      <c r="I5193" s="238"/>
      <c r="J5193" s="234"/>
      <c r="K5193" s="234"/>
      <c r="L5193" s="239"/>
      <c r="M5193" s="240"/>
      <c r="N5193" s="241"/>
      <c r="O5193" s="241"/>
      <c r="P5193" s="241"/>
      <c r="Q5193" s="241"/>
      <c r="R5193" s="241"/>
      <c r="S5193" s="241"/>
      <c r="T5193" s="242"/>
      <c r="AT5193" s="243" t="s">
        <v>272</v>
      </c>
      <c r="AU5193" s="243" t="s">
        <v>91</v>
      </c>
      <c r="AV5193" s="15" t="s">
        <v>91</v>
      </c>
      <c r="AW5193" s="15" t="s">
        <v>4</v>
      </c>
      <c r="AX5193" s="15" t="s">
        <v>82</v>
      </c>
      <c r="AY5193" s="243" t="s">
        <v>262</v>
      </c>
    </row>
    <row r="5194" spans="1:65" s="13" customFormat="1" ht="10">
      <c r="B5194" s="212"/>
      <c r="C5194" s="213"/>
      <c r="D5194" s="208" t="s">
        <v>272</v>
      </c>
      <c r="E5194" s="214" t="s">
        <v>44</v>
      </c>
      <c r="F5194" s="215" t="s">
        <v>891</v>
      </c>
      <c r="G5194" s="213"/>
      <c r="H5194" s="214" t="s">
        <v>44</v>
      </c>
      <c r="I5194" s="216"/>
      <c r="J5194" s="213"/>
      <c r="K5194" s="213"/>
      <c r="L5194" s="217"/>
      <c r="M5194" s="218"/>
      <c r="N5194" s="219"/>
      <c r="O5194" s="219"/>
      <c r="P5194" s="219"/>
      <c r="Q5194" s="219"/>
      <c r="R5194" s="219"/>
      <c r="S5194" s="219"/>
      <c r="T5194" s="220"/>
      <c r="AT5194" s="221" t="s">
        <v>272</v>
      </c>
      <c r="AU5194" s="221" t="s">
        <v>91</v>
      </c>
      <c r="AV5194" s="13" t="s">
        <v>89</v>
      </c>
      <c r="AW5194" s="13" t="s">
        <v>38</v>
      </c>
      <c r="AX5194" s="13" t="s">
        <v>82</v>
      </c>
      <c r="AY5194" s="221" t="s">
        <v>262</v>
      </c>
    </row>
    <row r="5195" spans="1:65" s="15" customFormat="1" ht="10">
      <c r="B5195" s="233"/>
      <c r="C5195" s="234"/>
      <c r="D5195" s="208" t="s">
        <v>272</v>
      </c>
      <c r="E5195" s="235" t="s">
        <v>44</v>
      </c>
      <c r="F5195" s="236" t="s">
        <v>892</v>
      </c>
      <c r="G5195" s="234"/>
      <c r="H5195" s="237">
        <v>3.7</v>
      </c>
      <c r="I5195" s="238"/>
      <c r="J5195" s="234"/>
      <c r="K5195" s="234"/>
      <c r="L5195" s="239"/>
      <c r="M5195" s="240"/>
      <c r="N5195" s="241"/>
      <c r="O5195" s="241"/>
      <c r="P5195" s="241"/>
      <c r="Q5195" s="241"/>
      <c r="R5195" s="241"/>
      <c r="S5195" s="241"/>
      <c r="T5195" s="242"/>
      <c r="AT5195" s="243" t="s">
        <v>272</v>
      </c>
      <c r="AU5195" s="243" t="s">
        <v>91</v>
      </c>
      <c r="AV5195" s="15" t="s">
        <v>91</v>
      </c>
      <c r="AW5195" s="15" t="s">
        <v>38</v>
      </c>
      <c r="AX5195" s="15" t="s">
        <v>82</v>
      </c>
      <c r="AY5195" s="243" t="s">
        <v>262</v>
      </c>
    </row>
    <row r="5196" spans="1:65" s="14" customFormat="1" ht="10">
      <c r="B5196" s="222"/>
      <c r="C5196" s="223"/>
      <c r="D5196" s="208" t="s">
        <v>272</v>
      </c>
      <c r="E5196" s="224" t="s">
        <v>44</v>
      </c>
      <c r="F5196" s="225" t="s">
        <v>284</v>
      </c>
      <c r="G5196" s="223"/>
      <c r="H5196" s="226">
        <v>384.2</v>
      </c>
      <c r="I5196" s="227"/>
      <c r="J5196" s="223"/>
      <c r="K5196" s="223"/>
      <c r="L5196" s="228"/>
      <c r="M5196" s="229"/>
      <c r="N5196" s="230"/>
      <c r="O5196" s="230"/>
      <c r="P5196" s="230"/>
      <c r="Q5196" s="230"/>
      <c r="R5196" s="230"/>
      <c r="S5196" s="230"/>
      <c r="T5196" s="231"/>
      <c r="AT5196" s="232" t="s">
        <v>272</v>
      </c>
      <c r="AU5196" s="232" t="s">
        <v>91</v>
      </c>
      <c r="AV5196" s="14" t="s">
        <v>97</v>
      </c>
      <c r="AW5196" s="14" t="s">
        <v>38</v>
      </c>
      <c r="AX5196" s="14" t="s">
        <v>82</v>
      </c>
      <c r="AY5196" s="232" t="s">
        <v>262</v>
      </c>
    </row>
    <row r="5197" spans="1:65" s="16" customFormat="1" ht="10">
      <c r="B5197" s="244"/>
      <c r="C5197" s="245"/>
      <c r="D5197" s="208" t="s">
        <v>272</v>
      </c>
      <c r="E5197" s="246" t="s">
        <v>44</v>
      </c>
      <c r="F5197" s="247" t="s">
        <v>291</v>
      </c>
      <c r="G5197" s="245"/>
      <c r="H5197" s="248">
        <v>1472.6000000000001</v>
      </c>
      <c r="I5197" s="249"/>
      <c r="J5197" s="245"/>
      <c r="K5197" s="245"/>
      <c r="L5197" s="250"/>
      <c r="M5197" s="251"/>
      <c r="N5197" s="252"/>
      <c r="O5197" s="252"/>
      <c r="P5197" s="252"/>
      <c r="Q5197" s="252"/>
      <c r="R5197" s="252"/>
      <c r="S5197" s="252"/>
      <c r="T5197" s="253"/>
      <c r="AT5197" s="254" t="s">
        <v>272</v>
      </c>
      <c r="AU5197" s="254" t="s">
        <v>91</v>
      </c>
      <c r="AV5197" s="16" t="s">
        <v>104</v>
      </c>
      <c r="AW5197" s="16" t="s">
        <v>38</v>
      </c>
      <c r="AX5197" s="16" t="s">
        <v>89</v>
      </c>
      <c r="AY5197" s="254" t="s">
        <v>262</v>
      </c>
    </row>
    <row r="5198" spans="1:65" s="15" customFormat="1" ht="10">
      <c r="B5198" s="233"/>
      <c r="C5198" s="234"/>
      <c r="D5198" s="208" t="s">
        <v>272</v>
      </c>
      <c r="E5198" s="234"/>
      <c r="F5198" s="236" t="s">
        <v>2451</v>
      </c>
      <c r="G5198" s="234"/>
      <c r="H5198" s="237">
        <v>1546.23</v>
      </c>
      <c r="I5198" s="238"/>
      <c r="J5198" s="234"/>
      <c r="K5198" s="234"/>
      <c r="L5198" s="239"/>
      <c r="M5198" s="240"/>
      <c r="N5198" s="241"/>
      <c r="O5198" s="241"/>
      <c r="P5198" s="241"/>
      <c r="Q5198" s="241"/>
      <c r="R5198" s="241"/>
      <c r="S5198" s="241"/>
      <c r="T5198" s="242"/>
      <c r="AT5198" s="243" t="s">
        <v>272</v>
      </c>
      <c r="AU5198" s="243" t="s">
        <v>91</v>
      </c>
      <c r="AV5198" s="15" t="s">
        <v>91</v>
      </c>
      <c r="AW5198" s="15" t="s">
        <v>4</v>
      </c>
      <c r="AX5198" s="15" t="s">
        <v>89</v>
      </c>
      <c r="AY5198" s="243" t="s">
        <v>262</v>
      </c>
    </row>
    <row r="5199" spans="1:65" s="2" customFormat="1" ht="16.5" customHeight="1">
      <c r="A5199" s="37"/>
      <c r="B5199" s="38"/>
      <c r="C5199" s="255" t="s">
        <v>2452</v>
      </c>
      <c r="D5199" s="255" t="s">
        <v>633</v>
      </c>
      <c r="E5199" s="256" t="s">
        <v>2453</v>
      </c>
      <c r="F5199" s="257" t="s">
        <v>2454</v>
      </c>
      <c r="G5199" s="258" t="s">
        <v>342</v>
      </c>
      <c r="H5199" s="259">
        <v>150.88499999999999</v>
      </c>
      <c r="I5199" s="260"/>
      <c r="J5199" s="261">
        <f>ROUND(I5199*H5199,2)</f>
        <v>0</v>
      </c>
      <c r="K5199" s="257" t="s">
        <v>44</v>
      </c>
      <c r="L5199" s="262"/>
      <c r="M5199" s="263" t="s">
        <v>44</v>
      </c>
      <c r="N5199" s="264" t="s">
        <v>53</v>
      </c>
      <c r="O5199" s="67"/>
      <c r="P5199" s="204">
        <f>O5199*H5199</f>
        <v>0</v>
      </c>
      <c r="Q5199" s="204">
        <v>1.73E-3</v>
      </c>
      <c r="R5199" s="204">
        <f>Q5199*H5199</f>
        <v>0.26103104999999999</v>
      </c>
      <c r="S5199" s="204">
        <v>0</v>
      </c>
      <c r="T5199" s="205">
        <f>S5199*H5199</f>
        <v>0</v>
      </c>
      <c r="U5199" s="37"/>
      <c r="V5199" s="37"/>
      <c r="W5199" s="37"/>
      <c r="X5199" s="37"/>
      <c r="Y5199" s="37"/>
      <c r="Z5199" s="37"/>
      <c r="AA5199" s="37"/>
      <c r="AB5199" s="37"/>
      <c r="AC5199" s="37"/>
      <c r="AD5199" s="37"/>
      <c r="AE5199" s="37"/>
      <c r="AR5199" s="206" t="s">
        <v>619</v>
      </c>
      <c r="AT5199" s="206" t="s">
        <v>633</v>
      </c>
      <c r="AU5199" s="206" t="s">
        <v>91</v>
      </c>
      <c r="AY5199" s="19" t="s">
        <v>262</v>
      </c>
      <c r="BE5199" s="207">
        <f>IF(N5199="základní",J5199,0)</f>
        <v>0</v>
      </c>
      <c r="BF5199" s="207">
        <f>IF(N5199="snížená",J5199,0)</f>
        <v>0</v>
      </c>
      <c r="BG5199" s="207">
        <f>IF(N5199="zákl. přenesená",J5199,0)</f>
        <v>0</v>
      </c>
      <c r="BH5199" s="207">
        <f>IF(N5199="sníž. přenesená",J5199,0)</f>
        <v>0</v>
      </c>
      <c r="BI5199" s="207">
        <f>IF(N5199="nulová",J5199,0)</f>
        <v>0</v>
      </c>
      <c r="BJ5199" s="19" t="s">
        <v>89</v>
      </c>
      <c r="BK5199" s="207">
        <f>ROUND(I5199*H5199,2)</f>
        <v>0</v>
      </c>
      <c r="BL5199" s="19" t="s">
        <v>442</v>
      </c>
      <c r="BM5199" s="206" t="s">
        <v>2455</v>
      </c>
    </row>
    <row r="5200" spans="1:65" s="13" customFormat="1" ht="10">
      <c r="B5200" s="212"/>
      <c r="C5200" s="213"/>
      <c r="D5200" s="208" t="s">
        <v>272</v>
      </c>
      <c r="E5200" s="214" t="s">
        <v>44</v>
      </c>
      <c r="F5200" s="215" t="s">
        <v>2440</v>
      </c>
      <c r="G5200" s="213"/>
      <c r="H5200" s="214" t="s">
        <v>44</v>
      </c>
      <c r="I5200" s="216"/>
      <c r="J5200" s="213"/>
      <c r="K5200" s="213"/>
      <c r="L5200" s="217"/>
      <c r="M5200" s="218"/>
      <c r="N5200" s="219"/>
      <c r="O5200" s="219"/>
      <c r="P5200" s="219"/>
      <c r="Q5200" s="219"/>
      <c r="R5200" s="219"/>
      <c r="S5200" s="219"/>
      <c r="T5200" s="220"/>
      <c r="AT5200" s="221" t="s">
        <v>272</v>
      </c>
      <c r="AU5200" s="221" t="s">
        <v>91</v>
      </c>
      <c r="AV5200" s="13" t="s">
        <v>89</v>
      </c>
      <c r="AW5200" s="13" t="s">
        <v>38</v>
      </c>
      <c r="AX5200" s="13" t="s">
        <v>82</v>
      </c>
      <c r="AY5200" s="221" t="s">
        <v>262</v>
      </c>
    </row>
    <row r="5201" spans="2:51" s="13" customFormat="1" ht="10">
      <c r="B5201" s="212"/>
      <c r="C5201" s="213"/>
      <c r="D5201" s="208" t="s">
        <v>272</v>
      </c>
      <c r="E5201" s="214" t="s">
        <v>44</v>
      </c>
      <c r="F5201" s="215" t="s">
        <v>2441</v>
      </c>
      <c r="G5201" s="213"/>
      <c r="H5201" s="214" t="s">
        <v>44</v>
      </c>
      <c r="I5201" s="216"/>
      <c r="J5201" s="213"/>
      <c r="K5201" s="213"/>
      <c r="L5201" s="217"/>
      <c r="M5201" s="218"/>
      <c r="N5201" s="219"/>
      <c r="O5201" s="219"/>
      <c r="P5201" s="219"/>
      <c r="Q5201" s="219"/>
      <c r="R5201" s="219"/>
      <c r="S5201" s="219"/>
      <c r="T5201" s="220"/>
      <c r="AT5201" s="221" t="s">
        <v>272</v>
      </c>
      <c r="AU5201" s="221" t="s">
        <v>91</v>
      </c>
      <c r="AV5201" s="13" t="s">
        <v>89</v>
      </c>
      <c r="AW5201" s="13" t="s">
        <v>38</v>
      </c>
      <c r="AX5201" s="13" t="s">
        <v>82</v>
      </c>
      <c r="AY5201" s="221" t="s">
        <v>262</v>
      </c>
    </row>
    <row r="5202" spans="2:51" s="13" customFormat="1" ht="10">
      <c r="B5202" s="212"/>
      <c r="C5202" s="213"/>
      <c r="D5202" s="208" t="s">
        <v>272</v>
      </c>
      <c r="E5202" s="214" t="s">
        <v>44</v>
      </c>
      <c r="F5202" s="215" t="s">
        <v>2442</v>
      </c>
      <c r="G5202" s="213"/>
      <c r="H5202" s="214" t="s">
        <v>44</v>
      </c>
      <c r="I5202" s="216"/>
      <c r="J5202" s="213"/>
      <c r="K5202" s="213"/>
      <c r="L5202" s="217"/>
      <c r="M5202" s="218"/>
      <c r="N5202" s="219"/>
      <c r="O5202" s="219"/>
      <c r="P5202" s="219"/>
      <c r="Q5202" s="219"/>
      <c r="R5202" s="219"/>
      <c r="S5202" s="219"/>
      <c r="T5202" s="220"/>
      <c r="AT5202" s="221" t="s">
        <v>272</v>
      </c>
      <c r="AU5202" s="221" t="s">
        <v>91</v>
      </c>
      <c r="AV5202" s="13" t="s">
        <v>89</v>
      </c>
      <c r="AW5202" s="13" t="s">
        <v>38</v>
      </c>
      <c r="AX5202" s="13" t="s">
        <v>82</v>
      </c>
      <c r="AY5202" s="221" t="s">
        <v>262</v>
      </c>
    </row>
    <row r="5203" spans="2:51" s="13" customFormat="1" ht="10">
      <c r="B5203" s="212"/>
      <c r="C5203" s="213"/>
      <c r="D5203" s="208" t="s">
        <v>272</v>
      </c>
      <c r="E5203" s="214" t="s">
        <v>44</v>
      </c>
      <c r="F5203" s="215" t="s">
        <v>2443</v>
      </c>
      <c r="G5203" s="213"/>
      <c r="H5203" s="214" t="s">
        <v>44</v>
      </c>
      <c r="I5203" s="216"/>
      <c r="J5203" s="213"/>
      <c r="K5203" s="213"/>
      <c r="L5203" s="217"/>
      <c r="M5203" s="218"/>
      <c r="N5203" s="219"/>
      <c r="O5203" s="219"/>
      <c r="P5203" s="219"/>
      <c r="Q5203" s="219"/>
      <c r="R5203" s="219"/>
      <c r="S5203" s="219"/>
      <c r="T5203" s="220"/>
      <c r="AT5203" s="221" t="s">
        <v>272</v>
      </c>
      <c r="AU5203" s="221" t="s">
        <v>91</v>
      </c>
      <c r="AV5203" s="13" t="s">
        <v>89</v>
      </c>
      <c r="AW5203" s="13" t="s">
        <v>38</v>
      </c>
      <c r="AX5203" s="13" t="s">
        <v>82</v>
      </c>
      <c r="AY5203" s="221" t="s">
        <v>262</v>
      </c>
    </row>
    <row r="5204" spans="2:51" s="13" customFormat="1" ht="10">
      <c r="B5204" s="212"/>
      <c r="C5204" s="213"/>
      <c r="D5204" s="208" t="s">
        <v>272</v>
      </c>
      <c r="E5204" s="214" t="s">
        <v>44</v>
      </c>
      <c r="F5204" s="215" t="s">
        <v>763</v>
      </c>
      <c r="G5204" s="213"/>
      <c r="H5204" s="214" t="s">
        <v>44</v>
      </c>
      <c r="I5204" s="216"/>
      <c r="J5204" s="213"/>
      <c r="K5204" s="213"/>
      <c r="L5204" s="217"/>
      <c r="M5204" s="218"/>
      <c r="N5204" s="219"/>
      <c r="O5204" s="219"/>
      <c r="P5204" s="219"/>
      <c r="Q5204" s="219"/>
      <c r="R5204" s="219"/>
      <c r="S5204" s="219"/>
      <c r="T5204" s="220"/>
      <c r="AT5204" s="221" t="s">
        <v>272</v>
      </c>
      <c r="AU5204" s="221" t="s">
        <v>91</v>
      </c>
      <c r="AV5204" s="13" t="s">
        <v>89</v>
      </c>
      <c r="AW5204" s="13" t="s">
        <v>38</v>
      </c>
      <c r="AX5204" s="13" t="s">
        <v>82</v>
      </c>
      <c r="AY5204" s="221" t="s">
        <v>262</v>
      </c>
    </row>
    <row r="5205" spans="2:51" s="15" customFormat="1" ht="10">
      <c r="B5205" s="233"/>
      <c r="C5205" s="234"/>
      <c r="D5205" s="208" t="s">
        <v>272</v>
      </c>
      <c r="E5205" s="235" t="s">
        <v>44</v>
      </c>
      <c r="F5205" s="236" t="s">
        <v>764</v>
      </c>
      <c r="G5205" s="234"/>
      <c r="H5205" s="237">
        <v>9.8000000000000007</v>
      </c>
      <c r="I5205" s="238"/>
      <c r="J5205" s="234"/>
      <c r="K5205" s="234"/>
      <c r="L5205" s="239"/>
      <c r="M5205" s="240"/>
      <c r="N5205" s="241"/>
      <c r="O5205" s="241"/>
      <c r="P5205" s="241"/>
      <c r="Q5205" s="241"/>
      <c r="R5205" s="241"/>
      <c r="S5205" s="241"/>
      <c r="T5205" s="242"/>
      <c r="AT5205" s="243" t="s">
        <v>272</v>
      </c>
      <c r="AU5205" s="243" t="s">
        <v>91</v>
      </c>
      <c r="AV5205" s="15" t="s">
        <v>91</v>
      </c>
      <c r="AW5205" s="15" t="s">
        <v>38</v>
      </c>
      <c r="AX5205" s="15" t="s">
        <v>82</v>
      </c>
      <c r="AY5205" s="243" t="s">
        <v>262</v>
      </c>
    </row>
    <row r="5206" spans="2:51" s="13" customFormat="1" ht="10">
      <c r="B5206" s="212"/>
      <c r="C5206" s="213"/>
      <c r="D5206" s="208" t="s">
        <v>272</v>
      </c>
      <c r="E5206" s="214" t="s">
        <v>44</v>
      </c>
      <c r="F5206" s="215" t="s">
        <v>765</v>
      </c>
      <c r="G5206" s="213"/>
      <c r="H5206" s="214" t="s">
        <v>44</v>
      </c>
      <c r="I5206" s="216"/>
      <c r="J5206" s="213"/>
      <c r="K5206" s="213"/>
      <c r="L5206" s="217"/>
      <c r="M5206" s="218"/>
      <c r="N5206" s="219"/>
      <c r="O5206" s="219"/>
      <c r="P5206" s="219"/>
      <c r="Q5206" s="219"/>
      <c r="R5206" s="219"/>
      <c r="S5206" s="219"/>
      <c r="T5206" s="220"/>
      <c r="AT5206" s="221" t="s">
        <v>272</v>
      </c>
      <c r="AU5206" s="221" t="s">
        <v>91</v>
      </c>
      <c r="AV5206" s="13" t="s">
        <v>89</v>
      </c>
      <c r="AW5206" s="13" t="s">
        <v>38</v>
      </c>
      <c r="AX5206" s="13" t="s">
        <v>82</v>
      </c>
      <c r="AY5206" s="221" t="s">
        <v>262</v>
      </c>
    </row>
    <row r="5207" spans="2:51" s="15" customFormat="1" ht="10">
      <c r="B5207" s="233"/>
      <c r="C5207" s="234"/>
      <c r="D5207" s="208" t="s">
        <v>272</v>
      </c>
      <c r="E5207" s="235" t="s">
        <v>44</v>
      </c>
      <c r="F5207" s="236" t="s">
        <v>397</v>
      </c>
      <c r="G5207" s="234"/>
      <c r="H5207" s="237">
        <v>11</v>
      </c>
      <c r="I5207" s="238"/>
      <c r="J5207" s="234"/>
      <c r="K5207" s="234"/>
      <c r="L5207" s="239"/>
      <c r="M5207" s="240"/>
      <c r="N5207" s="241"/>
      <c r="O5207" s="241"/>
      <c r="P5207" s="241"/>
      <c r="Q5207" s="241"/>
      <c r="R5207" s="241"/>
      <c r="S5207" s="241"/>
      <c r="T5207" s="242"/>
      <c r="AT5207" s="243" t="s">
        <v>272</v>
      </c>
      <c r="AU5207" s="243" t="s">
        <v>91</v>
      </c>
      <c r="AV5207" s="15" t="s">
        <v>91</v>
      </c>
      <c r="AW5207" s="15" t="s">
        <v>38</v>
      </c>
      <c r="AX5207" s="15" t="s">
        <v>82</v>
      </c>
      <c r="AY5207" s="243" t="s">
        <v>262</v>
      </c>
    </row>
    <row r="5208" spans="2:51" s="13" customFormat="1" ht="10">
      <c r="B5208" s="212"/>
      <c r="C5208" s="213"/>
      <c r="D5208" s="208" t="s">
        <v>272</v>
      </c>
      <c r="E5208" s="214" t="s">
        <v>44</v>
      </c>
      <c r="F5208" s="215" t="s">
        <v>766</v>
      </c>
      <c r="G5208" s="213"/>
      <c r="H5208" s="214" t="s">
        <v>44</v>
      </c>
      <c r="I5208" s="216"/>
      <c r="J5208" s="213"/>
      <c r="K5208" s="213"/>
      <c r="L5208" s="217"/>
      <c r="M5208" s="218"/>
      <c r="N5208" s="219"/>
      <c r="O5208" s="219"/>
      <c r="P5208" s="219"/>
      <c r="Q5208" s="219"/>
      <c r="R5208" s="219"/>
      <c r="S5208" s="219"/>
      <c r="T5208" s="220"/>
      <c r="AT5208" s="221" t="s">
        <v>272</v>
      </c>
      <c r="AU5208" s="221" t="s">
        <v>91</v>
      </c>
      <c r="AV5208" s="13" t="s">
        <v>89</v>
      </c>
      <c r="AW5208" s="13" t="s">
        <v>38</v>
      </c>
      <c r="AX5208" s="13" t="s">
        <v>82</v>
      </c>
      <c r="AY5208" s="221" t="s">
        <v>262</v>
      </c>
    </row>
    <row r="5209" spans="2:51" s="15" customFormat="1" ht="10">
      <c r="B5209" s="233"/>
      <c r="C5209" s="234"/>
      <c r="D5209" s="208" t="s">
        <v>272</v>
      </c>
      <c r="E5209" s="235" t="s">
        <v>44</v>
      </c>
      <c r="F5209" s="236" t="s">
        <v>104</v>
      </c>
      <c r="G5209" s="234"/>
      <c r="H5209" s="237">
        <v>4</v>
      </c>
      <c r="I5209" s="238"/>
      <c r="J5209" s="234"/>
      <c r="K5209" s="234"/>
      <c r="L5209" s="239"/>
      <c r="M5209" s="240"/>
      <c r="N5209" s="241"/>
      <c r="O5209" s="241"/>
      <c r="P5209" s="241"/>
      <c r="Q5209" s="241"/>
      <c r="R5209" s="241"/>
      <c r="S5209" s="241"/>
      <c r="T5209" s="242"/>
      <c r="AT5209" s="243" t="s">
        <v>272</v>
      </c>
      <c r="AU5209" s="243" t="s">
        <v>91</v>
      </c>
      <c r="AV5209" s="15" t="s">
        <v>91</v>
      </c>
      <c r="AW5209" s="15" t="s">
        <v>38</v>
      </c>
      <c r="AX5209" s="15" t="s">
        <v>82</v>
      </c>
      <c r="AY5209" s="243" t="s">
        <v>262</v>
      </c>
    </row>
    <row r="5210" spans="2:51" s="13" customFormat="1" ht="10">
      <c r="B5210" s="212"/>
      <c r="C5210" s="213"/>
      <c r="D5210" s="208" t="s">
        <v>272</v>
      </c>
      <c r="E5210" s="214" t="s">
        <v>44</v>
      </c>
      <c r="F5210" s="215" t="s">
        <v>777</v>
      </c>
      <c r="G5210" s="213"/>
      <c r="H5210" s="214" t="s">
        <v>44</v>
      </c>
      <c r="I5210" s="216"/>
      <c r="J5210" s="213"/>
      <c r="K5210" s="213"/>
      <c r="L5210" s="217"/>
      <c r="M5210" s="218"/>
      <c r="N5210" s="219"/>
      <c r="O5210" s="219"/>
      <c r="P5210" s="219"/>
      <c r="Q5210" s="219"/>
      <c r="R5210" s="219"/>
      <c r="S5210" s="219"/>
      <c r="T5210" s="220"/>
      <c r="AT5210" s="221" t="s">
        <v>272</v>
      </c>
      <c r="AU5210" s="221" t="s">
        <v>91</v>
      </c>
      <c r="AV5210" s="13" t="s">
        <v>89</v>
      </c>
      <c r="AW5210" s="13" t="s">
        <v>38</v>
      </c>
      <c r="AX5210" s="13" t="s">
        <v>82</v>
      </c>
      <c r="AY5210" s="221" t="s">
        <v>262</v>
      </c>
    </row>
    <row r="5211" spans="2:51" s="15" customFormat="1" ht="10">
      <c r="B5211" s="233"/>
      <c r="C5211" s="234"/>
      <c r="D5211" s="208" t="s">
        <v>272</v>
      </c>
      <c r="E5211" s="235" t="s">
        <v>44</v>
      </c>
      <c r="F5211" s="236" t="s">
        <v>778</v>
      </c>
      <c r="G5211" s="234"/>
      <c r="H5211" s="237">
        <v>3.5</v>
      </c>
      <c r="I5211" s="238"/>
      <c r="J5211" s="234"/>
      <c r="K5211" s="234"/>
      <c r="L5211" s="239"/>
      <c r="M5211" s="240"/>
      <c r="N5211" s="241"/>
      <c r="O5211" s="241"/>
      <c r="P5211" s="241"/>
      <c r="Q5211" s="241"/>
      <c r="R5211" s="241"/>
      <c r="S5211" s="241"/>
      <c r="T5211" s="242"/>
      <c r="AT5211" s="243" t="s">
        <v>272</v>
      </c>
      <c r="AU5211" s="243" t="s">
        <v>91</v>
      </c>
      <c r="AV5211" s="15" t="s">
        <v>91</v>
      </c>
      <c r="AW5211" s="15" t="s">
        <v>38</v>
      </c>
      <c r="AX5211" s="15" t="s">
        <v>82</v>
      </c>
      <c r="AY5211" s="243" t="s">
        <v>262</v>
      </c>
    </row>
    <row r="5212" spans="2:51" s="13" customFormat="1" ht="10">
      <c r="B5212" s="212"/>
      <c r="C5212" s="213"/>
      <c r="D5212" s="208" t="s">
        <v>272</v>
      </c>
      <c r="E5212" s="214" t="s">
        <v>44</v>
      </c>
      <c r="F5212" s="215" t="s">
        <v>783</v>
      </c>
      <c r="G5212" s="213"/>
      <c r="H5212" s="214" t="s">
        <v>44</v>
      </c>
      <c r="I5212" s="216"/>
      <c r="J5212" s="213"/>
      <c r="K5212" s="213"/>
      <c r="L5212" s="217"/>
      <c r="M5212" s="218"/>
      <c r="N5212" s="219"/>
      <c r="O5212" s="219"/>
      <c r="P5212" s="219"/>
      <c r="Q5212" s="219"/>
      <c r="R5212" s="219"/>
      <c r="S5212" s="219"/>
      <c r="T5212" s="220"/>
      <c r="AT5212" s="221" t="s">
        <v>272</v>
      </c>
      <c r="AU5212" s="221" t="s">
        <v>91</v>
      </c>
      <c r="AV5212" s="13" t="s">
        <v>89</v>
      </c>
      <c r="AW5212" s="13" t="s">
        <v>38</v>
      </c>
      <c r="AX5212" s="13" t="s">
        <v>82</v>
      </c>
      <c r="AY5212" s="221" t="s">
        <v>262</v>
      </c>
    </row>
    <row r="5213" spans="2:51" s="15" customFormat="1" ht="10">
      <c r="B5213" s="233"/>
      <c r="C5213" s="234"/>
      <c r="D5213" s="208" t="s">
        <v>272</v>
      </c>
      <c r="E5213" s="235" t="s">
        <v>44</v>
      </c>
      <c r="F5213" s="236" t="s">
        <v>784</v>
      </c>
      <c r="G5213" s="234"/>
      <c r="H5213" s="237">
        <v>3.2</v>
      </c>
      <c r="I5213" s="238"/>
      <c r="J5213" s="234"/>
      <c r="K5213" s="234"/>
      <c r="L5213" s="239"/>
      <c r="M5213" s="240"/>
      <c r="N5213" s="241"/>
      <c r="O5213" s="241"/>
      <c r="P5213" s="241"/>
      <c r="Q5213" s="241"/>
      <c r="R5213" s="241"/>
      <c r="S5213" s="241"/>
      <c r="T5213" s="242"/>
      <c r="AT5213" s="243" t="s">
        <v>272</v>
      </c>
      <c r="AU5213" s="243" t="s">
        <v>91</v>
      </c>
      <c r="AV5213" s="15" t="s">
        <v>91</v>
      </c>
      <c r="AW5213" s="15" t="s">
        <v>38</v>
      </c>
      <c r="AX5213" s="15" t="s">
        <v>82</v>
      </c>
      <c r="AY5213" s="243" t="s">
        <v>262</v>
      </c>
    </row>
    <row r="5214" spans="2:51" s="13" customFormat="1" ht="10">
      <c r="B5214" s="212"/>
      <c r="C5214" s="213"/>
      <c r="D5214" s="208" t="s">
        <v>272</v>
      </c>
      <c r="E5214" s="214" t="s">
        <v>44</v>
      </c>
      <c r="F5214" s="215" t="s">
        <v>787</v>
      </c>
      <c r="G5214" s="213"/>
      <c r="H5214" s="214" t="s">
        <v>44</v>
      </c>
      <c r="I5214" s="216"/>
      <c r="J5214" s="213"/>
      <c r="K5214" s="213"/>
      <c r="L5214" s="217"/>
      <c r="M5214" s="218"/>
      <c r="N5214" s="219"/>
      <c r="O5214" s="219"/>
      <c r="P5214" s="219"/>
      <c r="Q5214" s="219"/>
      <c r="R5214" s="219"/>
      <c r="S5214" s="219"/>
      <c r="T5214" s="220"/>
      <c r="AT5214" s="221" t="s">
        <v>272</v>
      </c>
      <c r="AU5214" s="221" t="s">
        <v>91</v>
      </c>
      <c r="AV5214" s="13" t="s">
        <v>89</v>
      </c>
      <c r="AW5214" s="13" t="s">
        <v>38</v>
      </c>
      <c r="AX5214" s="13" t="s">
        <v>82</v>
      </c>
      <c r="AY5214" s="221" t="s">
        <v>262</v>
      </c>
    </row>
    <row r="5215" spans="2:51" s="15" customFormat="1" ht="10">
      <c r="B5215" s="233"/>
      <c r="C5215" s="234"/>
      <c r="D5215" s="208" t="s">
        <v>272</v>
      </c>
      <c r="E5215" s="235" t="s">
        <v>44</v>
      </c>
      <c r="F5215" s="236" t="s">
        <v>788</v>
      </c>
      <c r="G5215" s="234"/>
      <c r="H5215" s="237">
        <v>8.5</v>
      </c>
      <c r="I5215" s="238"/>
      <c r="J5215" s="234"/>
      <c r="K5215" s="234"/>
      <c r="L5215" s="239"/>
      <c r="M5215" s="240"/>
      <c r="N5215" s="241"/>
      <c r="O5215" s="241"/>
      <c r="P5215" s="241"/>
      <c r="Q5215" s="241"/>
      <c r="R5215" s="241"/>
      <c r="S5215" s="241"/>
      <c r="T5215" s="242"/>
      <c r="AT5215" s="243" t="s">
        <v>272</v>
      </c>
      <c r="AU5215" s="243" t="s">
        <v>91</v>
      </c>
      <c r="AV5215" s="15" t="s">
        <v>91</v>
      </c>
      <c r="AW5215" s="15" t="s">
        <v>38</v>
      </c>
      <c r="AX5215" s="15" t="s">
        <v>82</v>
      </c>
      <c r="AY5215" s="243" t="s">
        <v>262</v>
      </c>
    </row>
    <row r="5216" spans="2:51" s="13" customFormat="1" ht="10">
      <c r="B5216" s="212"/>
      <c r="C5216" s="213"/>
      <c r="D5216" s="208" t="s">
        <v>272</v>
      </c>
      <c r="E5216" s="214" t="s">
        <v>44</v>
      </c>
      <c r="F5216" s="215" t="s">
        <v>789</v>
      </c>
      <c r="G5216" s="213"/>
      <c r="H5216" s="214" t="s">
        <v>44</v>
      </c>
      <c r="I5216" s="216"/>
      <c r="J5216" s="213"/>
      <c r="K5216" s="213"/>
      <c r="L5216" s="217"/>
      <c r="M5216" s="218"/>
      <c r="N5216" s="219"/>
      <c r="O5216" s="219"/>
      <c r="P5216" s="219"/>
      <c r="Q5216" s="219"/>
      <c r="R5216" s="219"/>
      <c r="S5216" s="219"/>
      <c r="T5216" s="220"/>
      <c r="AT5216" s="221" t="s">
        <v>272</v>
      </c>
      <c r="AU5216" s="221" t="s">
        <v>91</v>
      </c>
      <c r="AV5216" s="13" t="s">
        <v>89</v>
      </c>
      <c r="AW5216" s="13" t="s">
        <v>38</v>
      </c>
      <c r="AX5216" s="13" t="s">
        <v>82</v>
      </c>
      <c r="AY5216" s="221" t="s">
        <v>262</v>
      </c>
    </row>
    <row r="5217" spans="2:51" s="15" customFormat="1" ht="10">
      <c r="B5217" s="233"/>
      <c r="C5217" s="234"/>
      <c r="D5217" s="208" t="s">
        <v>272</v>
      </c>
      <c r="E5217" s="235" t="s">
        <v>44</v>
      </c>
      <c r="F5217" s="236" t="s">
        <v>790</v>
      </c>
      <c r="G5217" s="234"/>
      <c r="H5217" s="237">
        <v>9.9</v>
      </c>
      <c r="I5217" s="238"/>
      <c r="J5217" s="234"/>
      <c r="K5217" s="234"/>
      <c r="L5217" s="239"/>
      <c r="M5217" s="240"/>
      <c r="N5217" s="241"/>
      <c r="O5217" s="241"/>
      <c r="P5217" s="241"/>
      <c r="Q5217" s="241"/>
      <c r="R5217" s="241"/>
      <c r="S5217" s="241"/>
      <c r="T5217" s="242"/>
      <c r="AT5217" s="243" t="s">
        <v>272</v>
      </c>
      <c r="AU5217" s="243" t="s">
        <v>91</v>
      </c>
      <c r="AV5217" s="15" t="s">
        <v>91</v>
      </c>
      <c r="AW5217" s="15" t="s">
        <v>38</v>
      </c>
      <c r="AX5217" s="15" t="s">
        <v>82</v>
      </c>
      <c r="AY5217" s="243" t="s">
        <v>262</v>
      </c>
    </row>
    <row r="5218" spans="2:51" s="13" customFormat="1" ht="10">
      <c r="B5218" s="212"/>
      <c r="C5218" s="213"/>
      <c r="D5218" s="208" t="s">
        <v>272</v>
      </c>
      <c r="E5218" s="214" t="s">
        <v>44</v>
      </c>
      <c r="F5218" s="215" t="s">
        <v>791</v>
      </c>
      <c r="G5218" s="213"/>
      <c r="H5218" s="214" t="s">
        <v>44</v>
      </c>
      <c r="I5218" s="216"/>
      <c r="J5218" s="213"/>
      <c r="K5218" s="213"/>
      <c r="L5218" s="217"/>
      <c r="M5218" s="218"/>
      <c r="N5218" s="219"/>
      <c r="O5218" s="219"/>
      <c r="P5218" s="219"/>
      <c r="Q5218" s="219"/>
      <c r="R5218" s="219"/>
      <c r="S5218" s="219"/>
      <c r="T5218" s="220"/>
      <c r="AT5218" s="221" t="s">
        <v>272</v>
      </c>
      <c r="AU5218" s="221" t="s">
        <v>91</v>
      </c>
      <c r="AV5218" s="13" t="s">
        <v>89</v>
      </c>
      <c r="AW5218" s="13" t="s">
        <v>38</v>
      </c>
      <c r="AX5218" s="13" t="s">
        <v>82</v>
      </c>
      <c r="AY5218" s="221" t="s">
        <v>262</v>
      </c>
    </row>
    <row r="5219" spans="2:51" s="15" customFormat="1" ht="10">
      <c r="B5219" s="233"/>
      <c r="C5219" s="234"/>
      <c r="D5219" s="208" t="s">
        <v>272</v>
      </c>
      <c r="E5219" s="235" t="s">
        <v>44</v>
      </c>
      <c r="F5219" s="236" t="s">
        <v>792</v>
      </c>
      <c r="G5219" s="234"/>
      <c r="H5219" s="237">
        <v>5.2</v>
      </c>
      <c r="I5219" s="238"/>
      <c r="J5219" s="234"/>
      <c r="K5219" s="234"/>
      <c r="L5219" s="239"/>
      <c r="M5219" s="240"/>
      <c r="N5219" s="241"/>
      <c r="O5219" s="241"/>
      <c r="P5219" s="241"/>
      <c r="Q5219" s="241"/>
      <c r="R5219" s="241"/>
      <c r="S5219" s="241"/>
      <c r="T5219" s="242"/>
      <c r="AT5219" s="243" t="s">
        <v>272</v>
      </c>
      <c r="AU5219" s="243" t="s">
        <v>91</v>
      </c>
      <c r="AV5219" s="15" t="s">
        <v>91</v>
      </c>
      <c r="AW5219" s="15" t="s">
        <v>38</v>
      </c>
      <c r="AX5219" s="15" t="s">
        <v>82</v>
      </c>
      <c r="AY5219" s="243" t="s">
        <v>262</v>
      </c>
    </row>
    <row r="5220" spans="2:51" s="13" customFormat="1" ht="10">
      <c r="B5220" s="212"/>
      <c r="C5220" s="213"/>
      <c r="D5220" s="208" t="s">
        <v>272</v>
      </c>
      <c r="E5220" s="214" t="s">
        <v>44</v>
      </c>
      <c r="F5220" s="215" t="s">
        <v>793</v>
      </c>
      <c r="G5220" s="213"/>
      <c r="H5220" s="214" t="s">
        <v>44</v>
      </c>
      <c r="I5220" s="216"/>
      <c r="J5220" s="213"/>
      <c r="K5220" s="213"/>
      <c r="L5220" s="217"/>
      <c r="M5220" s="218"/>
      <c r="N5220" s="219"/>
      <c r="O5220" s="219"/>
      <c r="P5220" s="219"/>
      <c r="Q5220" s="219"/>
      <c r="R5220" s="219"/>
      <c r="S5220" s="219"/>
      <c r="T5220" s="220"/>
      <c r="AT5220" s="221" t="s">
        <v>272</v>
      </c>
      <c r="AU5220" s="221" t="s">
        <v>91</v>
      </c>
      <c r="AV5220" s="13" t="s">
        <v>89</v>
      </c>
      <c r="AW5220" s="13" t="s">
        <v>38</v>
      </c>
      <c r="AX5220" s="13" t="s">
        <v>82</v>
      </c>
      <c r="AY5220" s="221" t="s">
        <v>262</v>
      </c>
    </row>
    <row r="5221" spans="2:51" s="15" customFormat="1" ht="10">
      <c r="B5221" s="233"/>
      <c r="C5221" s="234"/>
      <c r="D5221" s="208" t="s">
        <v>272</v>
      </c>
      <c r="E5221" s="235" t="s">
        <v>44</v>
      </c>
      <c r="F5221" s="236" t="s">
        <v>794</v>
      </c>
      <c r="G5221" s="234"/>
      <c r="H5221" s="237">
        <v>1.6</v>
      </c>
      <c r="I5221" s="238"/>
      <c r="J5221" s="234"/>
      <c r="K5221" s="234"/>
      <c r="L5221" s="239"/>
      <c r="M5221" s="240"/>
      <c r="N5221" s="241"/>
      <c r="O5221" s="241"/>
      <c r="P5221" s="241"/>
      <c r="Q5221" s="241"/>
      <c r="R5221" s="241"/>
      <c r="S5221" s="241"/>
      <c r="T5221" s="242"/>
      <c r="AT5221" s="243" t="s">
        <v>272</v>
      </c>
      <c r="AU5221" s="243" t="s">
        <v>91</v>
      </c>
      <c r="AV5221" s="15" t="s">
        <v>91</v>
      </c>
      <c r="AW5221" s="15" t="s">
        <v>38</v>
      </c>
      <c r="AX5221" s="15" t="s">
        <v>82</v>
      </c>
      <c r="AY5221" s="243" t="s">
        <v>262</v>
      </c>
    </row>
    <row r="5222" spans="2:51" s="14" customFormat="1" ht="10">
      <c r="B5222" s="222"/>
      <c r="C5222" s="223"/>
      <c r="D5222" s="208" t="s">
        <v>272</v>
      </c>
      <c r="E5222" s="224" t="s">
        <v>44</v>
      </c>
      <c r="F5222" s="225" t="s">
        <v>284</v>
      </c>
      <c r="G5222" s="223"/>
      <c r="H5222" s="226">
        <v>56.7</v>
      </c>
      <c r="I5222" s="227"/>
      <c r="J5222" s="223"/>
      <c r="K5222" s="223"/>
      <c r="L5222" s="228"/>
      <c r="M5222" s="229"/>
      <c r="N5222" s="230"/>
      <c r="O5222" s="230"/>
      <c r="P5222" s="230"/>
      <c r="Q5222" s="230"/>
      <c r="R5222" s="230"/>
      <c r="S5222" s="230"/>
      <c r="T5222" s="231"/>
      <c r="AT5222" s="232" t="s">
        <v>272</v>
      </c>
      <c r="AU5222" s="232" t="s">
        <v>91</v>
      </c>
      <c r="AV5222" s="14" t="s">
        <v>97</v>
      </c>
      <c r="AW5222" s="14" t="s">
        <v>38</v>
      </c>
      <c r="AX5222" s="14" t="s">
        <v>82</v>
      </c>
      <c r="AY5222" s="232" t="s">
        <v>262</v>
      </c>
    </row>
    <row r="5223" spans="2:51" s="13" customFormat="1" ht="10">
      <c r="B5223" s="212"/>
      <c r="C5223" s="213"/>
      <c r="D5223" s="208" t="s">
        <v>272</v>
      </c>
      <c r="E5223" s="214" t="s">
        <v>44</v>
      </c>
      <c r="F5223" s="215" t="s">
        <v>2444</v>
      </c>
      <c r="G5223" s="213"/>
      <c r="H5223" s="214" t="s">
        <v>44</v>
      </c>
      <c r="I5223" s="216"/>
      <c r="J5223" s="213"/>
      <c r="K5223" s="213"/>
      <c r="L5223" s="217"/>
      <c r="M5223" s="218"/>
      <c r="N5223" s="219"/>
      <c r="O5223" s="219"/>
      <c r="P5223" s="219"/>
      <c r="Q5223" s="219"/>
      <c r="R5223" s="219"/>
      <c r="S5223" s="219"/>
      <c r="T5223" s="220"/>
      <c r="AT5223" s="221" t="s">
        <v>272</v>
      </c>
      <c r="AU5223" s="221" t="s">
        <v>91</v>
      </c>
      <c r="AV5223" s="13" t="s">
        <v>89</v>
      </c>
      <c r="AW5223" s="13" t="s">
        <v>38</v>
      </c>
      <c r="AX5223" s="13" t="s">
        <v>82</v>
      </c>
      <c r="AY5223" s="221" t="s">
        <v>262</v>
      </c>
    </row>
    <row r="5224" spans="2:51" s="13" customFormat="1" ht="10">
      <c r="B5224" s="212"/>
      <c r="C5224" s="213"/>
      <c r="D5224" s="208" t="s">
        <v>272</v>
      </c>
      <c r="E5224" s="214" t="s">
        <v>44</v>
      </c>
      <c r="F5224" s="215" t="s">
        <v>835</v>
      </c>
      <c r="G5224" s="213"/>
      <c r="H5224" s="214" t="s">
        <v>44</v>
      </c>
      <c r="I5224" s="216"/>
      <c r="J5224" s="213"/>
      <c r="K5224" s="213"/>
      <c r="L5224" s="217"/>
      <c r="M5224" s="218"/>
      <c r="N5224" s="219"/>
      <c r="O5224" s="219"/>
      <c r="P5224" s="219"/>
      <c r="Q5224" s="219"/>
      <c r="R5224" s="219"/>
      <c r="S5224" s="219"/>
      <c r="T5224" s="220"/>
      <c r="AT5224" s="221" t="s">
        <v>272</v>
      </c>
      <c r="AU5224" s="221" t="s">
        <v>91</v>
      </c>
      <c r="AV5224" s="13" t="s">
        <v>89</v>
      </c>
      <c r="AW5224" s="13" t="s">
        <v>38</v>
      </c>
      <c r="AX5224" s="13" t="s">
        <v>82</v>
      </c>
      <c r="AY5224" s="221" t="s">
        <v>262</v>
      </c>
    </row>
    <row r="5225" spans="2:51" s="15" customFormat="1" ht="10">
      <c r="B5225" s="233"/>
      <c r="C5225" s="234"/>
      <c r="D5225" s="208" t="s">
        <v>272</v>
      </c>
      <c r="E5225" s="235" t="s">
        <v>44</v>
      </c>
      <c r="F5225" s="236" t="s">
        <v>836</v>
      </c>
      <c r="G5225" s="234"/>
      <c r="H5225" s="237">
        <v>10.1</v>
      </c>
      <c r="I5225" s="238"/>
      <c r="J5225" s="234"/>
      <c r="K5225" s="234"/>
      <c r="L5225" s="239"/>
      <c r="M5225" s="240"/>
      <c r="N5225" s="241"/>
      <c r="O5225" s="241"/>
      <c r="P5225" s="241"/>
      <c r="Q5225" s="241"/>
      <c r="R5225" s="241"/>
      <c r="S5225" s="241"/>
      <c r="T5225" s="242"/>
      <c r="AT5225" s="243" t="s">
        <v>272</v>
      </c>
      <c r="AU5225" s="243" t="s">
        <v>91</v>
      </c>
      <c r="AV5225" s="15" t="s">
        <v>91</v>
      </c>
      <c r="AW5225" s="15" t="s">
        <v>38</v>
      </c>
      <c r="AX5225" s="15" t="s">
        <v>82</v>
      </c>
      <c r="AY5225" s="243" t="s">
        <v>262</v>
      </c>
    </row>
    <row r="5226" spans="2:51" s="13" customFormat="1" ht="10">
      <c r="B5226" s="212"/>
      <c r="C5226" s="213"/>
      <c r="D5226" s="208" t="s">
        <v>272</v>
      </c>
      <c r="E5226" s="214" t="s">
        <v>44</v>
      </c>
      <c r="F5226" s="215" t="s">
        <v>837</v>
      </c>
      <c r="G5226" s="213"/>
      <c r="H5226" s="214" t="s">
        <v>44</v>
      </c>
      <c r="I5226" s="216"/>
      <c r="J5226" s="213"/>
      <c r="K5226" s="213"/>
      <c r="L5226" s="217"/>
      <c r="M5226" s="218"/>
      <c r="N5226" s="219"/>
      <c r="O5226" s="219"/>
      <c r="P5226" s="219"/>
      <c r="Q5226" s="219"/>
      <c r="R5226" s="219"/>
      <c r="S5226" s="219"/>
      <c r="T5226" s="220"/>
      <c r="AT5226" s="221" t="s">
        <v>272</v>
      </c>
      <c r="AU5226" s="221" t="s">
        <v>91</v>
      </c>
      <c r="AV5226" s="13" t="s">
        <v>89</v>
      </c>
      <c r="AW5226" s="13" t="s">
        <v>38</v>
      </c>
      <c r="AX5226" s="13" t="s">
        <v>82</v>
      </c>
      <c r="AY5226" s="221" t="s">
        <v>262</v>
      </c>
    </row>
    <row r="5227" spans="2:51" s="15" customFormat="1" ht="10">
      <c r="B5227" s="233"/>
      <c r="C5227" s="234"/>
      <c r="D5227" s="208" t="s">
        <v>272</v>
      </c>
      <c r="E5227" s="235" t="s">
        <v>44</v>
      </c>
      <c r="F5227" s="236" t="s">
        <v>397</v>
      </c>
      <c r="G5227" s="234"/>
      <c r="H5227" s="237">
        <v>11</v>
      </c>
      <c r="I5227" s="238"/>
      <c r="J5227" s="234"/>
      <c r="K5227" s="234"/>
      <c r="L5227" s="239"/>
      <c r="M5227" s="240"/>
      <c r="N5227" s="241"/>
      <c r="O5227" s="241"/>
      <c r="P5227" s="241"/>
      <c r="Q5227" s="241"/>
      <c r="R5227" s="241"/>
      <c r="S5227" s="241"/>
      <c r="T5227" s="242"/>
      <c r="AT5227" s="243" t="s">
        <v>272</v>
      </c>
      <c r="AU5227" s="243" t="s">
        <v>91</v>
      </c>
      <c r="AV5227" s="15" t="s">
        <v>91</v>
      </c>
      <c r="AW5227" s="15" t="s">
        <v>38</v>
      </c>
      <c r="AX5227" s="15" t="s">
        <v>82</v>
      </c>
      <c r="AY5227" s="243" t="s">
        <v>262</v>
      </c>
    </row>
    <row r="5228" spans="2:51" s="13" customFormat="1" ht="10">
      <c r="B5228" s="212"/>
      <c r="C5228" s="213"/>
      <c r="D5228" s="208" t="s">
        <v>272</v>
      </c>
      <c r="E5228" s="214" t="s">
        <v>44</v>
      </c>
      <c r="F5228" s="215" t="s">
        <v>838</v>
      </c>
      <c r="G5228" s="213"/>
      <c r="H5228" s="214" t="s">
        <v>44</v>
      </c>
      <c r="I5228" s="216"/>
      <c r="J5228" s="213"/>
      <c r="K5228" s="213"/>
      <c r="L5228" s="217"/>
      <c r="M5228" s="218"/>
      <c r="N5228" s="219"/>
      <c r="O5228" s="219"/>
      <c r="P5228" s="219"/>
      <c r="Q5228" s="219"/>
      <c r="R5228" s="219"/>
      <c r="S5228" s="219"/>
      <c r="T5228" s="220"/>
      <c r="AT5228" s="221" t="s">
        <v>272</v>
      </c>
      <c r="AU5228" s="221" t="s">
        <v>91</v>
      </c>
      <c r="AV5228" s="13" t="s">
        <v>89</v>
      </c>
      <c r="AW5228" s="13" t="s">
        <v>38</v>
      </c>
      <c r="AX5228" s="13" t="s">
        <v>82</v>
      </c>
      <c r="AY5228" s="221" t="s">
        <v>262</v>
      </c>
    </row>
    <row r="5229" spans="2:51" s="15" customFormat="1" ht="10">
      <c r="B5229" s="233"/>
      <c r="C5229" s="234"/>
      <c r="D5229" s="208" t="s">
        <v>272</v>
      </c>
      <c r="E5229" s="235" t="s">
        <v>44</v>
      </c>
      <c r="F5229" s="236" t="s">
        <v>839</v>
      </c>
      <c r="G5229" s="234"/>
      <c r="H5229" s="237">
        <v>3.1</v>
      </c>
      <c r="I5229" s="238"/>
      <c r="J5229" s="234"/>
      <c r="K5229" s="234"/>
      <c r="L5229" s="239"/>
      <c r="M5229" s="240"/>
      <c r="N5229" s="241"/>
      <c r="O5229" s="241"/>
      <c r="P5229" s="241"/>
      <c r="Q5229" s="241"/>
      <c r="R5229" s="241"/>
      <c r="S5229" s="241"/>
      <c r="T5229" s="242"/>
      <c r="AT5229" s="243" t="s">
        <v>272</v>
      </c>
      <c r="AU5229" s="243" t="s">
        <v>91</v>
      </c>
      <c r="AV5229" s="15" t="s">
        <v>91</v>
      </c>
      <c r="AW5229" s="15" t="s">
        <v>38</v>
      </c>
      <c r="AX5229" s="15" t="s">
        <v>82</v>
      </c>
      <c r="AY5229" s="243" t="s">
        <v>262</v>
      </c>
    </row>
    <row r="5230" spans="2:51" s="13" customFormat="1" ht="10">
      <c r="B5230" s="212"/>
      <c r="C5230" s="213"/>
      <c r="D5230" s="208" t="s">
        <v>272</v>
      </c>
      <c r="E5230" s="214" t="s">
        <v>44</v>
      </c>
      <c r="F5230" s="215" t="s">
        <v>840</v>
      </c>
      <c r="G5230" s="213"/>
      <c r="H5230" s="214" t="s">
        <v>44</v>
      </c>
      <c r="I5230" s="216"/>
      <c r="J5230" s="213"/>
      <c r="K5230" s="213"/>
      <c r="L5230" s="217"/>
      <c r="M5230" s="218"/>
      <c r="N5230" s="219"/>
      <c r="O5230" s="219"/>
      <c r="P5230" s="219"/>
      <c r="Q5230" s="219"/>
      <c r="R5230" s="219"/>
      <c r="S5230" s="219"/>
      <c r="T5230" s="220"/>
      <c r="AT5230" s="221" t="s">
        <v>272</v>
      </c>
      <c r="AU5230" s="221" t="s">
        <v>91</v>
      </c>
      <c r="AV5230" s="13" t="s">
        <v>89</v>
      </c>
      <c r="AW5230" s="13" t="s">
        <v>38</v>
      </c>
      <c r="AX5230" s="13" t="s">
        <v>82</v>
      </c>
      <c r="AY5230" s="221" t="s">
        <v>262</v>
      </c>
    </row>
    <row r="5231" spans="2:51" s="15" customFormat="1" ht="10">
      <c r="B5231" s="233"/>
      <c r="C5231" s="234"/>
      <c r="D5231" s="208" t="s">
        <v>272</v>
      </c>
      <c r="E5231" s="235" t="s">
        <v>44</v>
      </c>
      <c r="F5231" s="236" t="s">
        <v>841</v>
      </c>
      <c r="G5231" s="234"/>
      <c r="H5231" s="237">
        <v>4.8</v>
      </c>
      <c r="I5231" s="238"/>
      <c r="J5231" s="234"/>
      <c r="K5231" s="234"/>
      <c r="L5231" s="239"/>
      <c r="M5231" s="240"/>
      <c r="N5231" s="241"/>
      <c r="O5231" s="241"/>
      <c r="P5231" s="241"/>
      <c r="Q5231" s="241"/>
      <c r="R5231" s="241"/>
      <c r="S5231" s="241"/>
      <c r="T5231" s="242"/>
      <c r="AT5231" s="243" t="s">
        <v>272</v>
      </c>
      <c r="AU5231" s="243" t="s">
        <v>91</v>
      </c>
      <c r="AV5231" s="15" t="s">
        <v>91</v>
      </c>
      <c r="AW5231" s="15" t="s">
        <v>38</v>
      </c>
      <c r="AX5231" s="15" t="s">
        <v>82</v>
      </c>
      <c r="AY5231" s="243" t="s">
        <v>262</v>
      </c>
    </row>
    <row r="5232" spans="2:51" s="14" customFormat="1" ht="10">
      <c r="B5232" s="222"/>
      <c r="C5232" s="223"/>
      <c r="D5232" s="208" t="s">
        <v>272</v>
      </c>
      <c r="E5232" s="224" t="s">
        <v>44</v>
      </c>
      <c r="F5232" s="225" t="s">
        <v>284</v>
      </c>
      <c r="G5232" s="223"/>
      <c r="H5232" s="226">
        <v>29.000000000000004</v>
      </c>
      <c r="I5232" s="227"/>
      <c r="J5232" s="223"/>
      <c r="K5232" s="223"/>
      <c r="L5232" s="228"/>
      <c r="M5232" s="229"/>
      <c r="N5232" s="230"/>
      <c r="O5232" s="230"/>
      <c r="P5232" s="230"/>
      <c r="Q5232" s="230"/>
      <c r="R5232" s="230"/>
      <c r="S5232" s="230"/>
      <c r="T5232" s="231"/>
      <c r="AT5232" s="232" t="s">
        <v>272</v>
      </c>
      <c r="AU5232" s="232" t="s">
        <v>91</v>
      </c>
      <c r="AV5232" s="14" t="s">
        <v>97</v>
      </c>
      <c r="AW5232" s="14" t="s">
        <v>38</v>
      </c>
      <c r="AX5232" s="14" t="s">
        <v>82</v>
      </c>
      <c r="AY5232" s="232" t="s">
        <v>262</v>
      </c>
    </row>
    <row r="5233" spans="2:51" s="13" customFormat="1" ht="10">
      <c r="B5233" s="212"/>
      <c r="C5233" s="213"/>
      <c r="D5233" s="208" t="s">
        <v>272</v>
      </c>
      <c r="E5233" s="214" t="s">
        <v>44</v>
      </c>
      <c r="F5233" s="215" t="s">
        <v>2445</v>
      </c>
      <c r="G5233" s="213"/>
      <c r="H5233" s="214" t="s">
        <v>44</v>
      </c>
      <c r="I5233" s="216"/>
      <c r="J5233" s="213"/>
      <c r="K5233" s="213"/>
      <c r="L5233" s="217"/>
      <c r="M5233" s="218"/>
      <c r="N5233" s="219"/>
      <c r="O5233" s="219"/>
      <c r="P5233" s="219"/>
      <c r="Q5233" s="219"/>
      <c r="R5233" s="219"/>
      <c r="S5233" s="219"/>
      <c r="T5233" s="220"/>
      <c r="AT5233" s="221" t="s">
        <v>272</v>
      </c>
      <c r="AU5233" s="221" t="s">
        <v>91</v>
      </c>
      <c r="AV5233" s="13" t="s">
        <v>89</v>
      </c>
      <c r="AW5233" s="13" t="s">
        <v>38</v>
      </c>
      <c r="AX5233" s="13" t="s">
        <v>82</v>
      </c>
      <c r="AY5233" s="221" t="s">
        <v>262</v>
      </c>
    </row>
    <row r="5234" spans="2:51" s="13" customFormat="1" ht="10">
      <c r="B5234" s="212"/>
      <c r="C5234" s="213"/>
      <c r="D5234" s="208" t="s">
        <v>272</v>
      </c>
      <c r="E5234" s="214" t="s">
        <v>44</v>
      </c>
      <c r="F5234" s="215" t="s">
        <v>862</v>
      </c>
      <c r="G5234" s="213"/>
      <c r="H5234" s="214" t="s">
        <v>44</v>
      </c>
      <c r="I5234" s="216"/>
      <c r="J5234" s="213"/>
      <c r="K5234" s="213"/>
      <c r="L5234" s="217"/>
      <c r="M5234" s="218"/>
      <c r="N5234" s="219"/>
      <c r="O5234" s="219"/>
      <c r="P5234" s="219"/>
      <c r="Q5234" s="219"/>
      <c r="R5234" s="219"/>
      <c r="S5234" s="219"/>
      <c r="T5234" s="220"/>
      <c r="AT5234" s="221" t="s">
        <v>272</v>
      </c>
      <c r="AU5234" s="221" t="s">
        <v>91</v>
      </c>
      <c r="AV5234" s="13" t="s">
        <v>89</v>
      </c>
      <c r="AW5234" s="13" t="s">
        <v>38</v>
      </c>
      <c r="AX5234" s="13" t="s">
        <v>82</v>
      </c>
      <c r="AY5234" s="221" t="s">
        <v>262</v>
      </c>
    </row>
    <row r="5235" spans="2:51" s="15" customFormat="1" ht="10">
      <c r="B5235" s="233"/>
      <c r="C5235" s="234"/>
      <c r="D5235" s="208" t="s">
        <v>272</v>
      </c>
      <c r="E5235" s="235" t="s">
        <v>44</v>
      </c>
      <c r="F5235" s="236" t="s">
        <v>836</v>
      </c>
      <c r="G5235" s="234"/>
      <c r="H5235" s="237">
        <v>10.1</v>
      </c>
      <c r="I5235" s="238"/>
      <c r="J5235" s="234"/>
      <c r="K5235" s="234"/>
      <c r="L5235" s="239"/>
      <c r="M5235" s="240"/>
      <c r="N5235" s="241"/>
      <c r="O5235" s="241"/>
      <c r="P5235" s="241"/>
      <c r="Q5235" s="241"/>
      <c r="R5235" s="241"/>
      <c r="S5235" s="241"/>
      <c r="T5235" s="242"/>
      <c r="AT5235" s="243" t="s">
        <v>272</v>
      </c>
      <c r="AU5235" s="243" t="s">
        <v>91</v>
      </c>
      <c r="AV5235" s="15" t="s">
        <v>91</v>
      </c>
      <c r="AW5235" s="15" t="s">
        <v>38</v>
      </c>
      <c r="AX5235" s="15" t="s">
        <v>82</v>
      </c>
      <c r="AY5235" s="243" t="s">
        <v>262</v>
      </c>
    </row>
    <row r="5236" spans="2:51" s="13" customFormat="1" ht="10">
      <c r="B5236" s="212"/>
      <c r="C5236" s="213"/>
      <c r="D5236" s="208" t="s">
        <v>272</v>
      </c>
      <c r="E5236" s="214" t="s">
        <v>44</v>
      </c>
      <c r="F5236" s="215" t="s">
        <v>863</v>
      </c>
      <c r="G5236" s="213"/>
      <c r="H5236" s="214" t="s">
        <v>44</v>
      </c>
      <c r="I5236" s="216"/>
      <c r="J5236" s="213"/>
      <c r="K5236" s="213"/>
      <c r="L5236" s="217"/>
      <c r="M5236" s="218"/>
      <c r="N5236" s="219"/>
      <c r="O5236" s="219"/>
      <c r="P5236" s="219"/>
      <c r="Q5236" s="219"/>
      <c r="R5236" s="219"/>
      <c r="S5236" s="219"/>
      <c r="T5236" s="220"/>
      <c r="AT5236" s="221" t="s">
        <v>272</v>
      </c>
      <c r="AU5236" s="221" t="s">
        <v>91</v>
      </c>
      <c r="AV5236" s="13" t="s">
        <v>89</v>
      </c>
      <c r="AW5236" s="13" t="s">
        <v>38</v>
      </c>
      <c r="AX5236" s="13" t="s">
        <v>82</v>
      </c>
      <c r="AY5236" s="221" t="s">
        <v>262</v>
      </c>
    </row>
    <row r="5237" spans="2:51" s="15" customFormat="1" ht="10">
      <c r="B5237" s="233"/>
      <c r="C5237" s="234"/>
      <c r="D5237" s="208" t="s">
        <v>272</v>
      </c>
      <c r="E5237" s="235" t="s">
        <v>44</v>
      </c>
      <c r="F5237" s="236" t="s">
        <v>397</v>
      </c>
      <c r="G5237" s="234"/>
      <c r="H5237" s="237">
        <v>11</v>
      </c>
      <c r="I5237" s="238"/>
      <c r="J5237" s="234"/>
      <c r="K5237" s="234"/>
      <c r="L5237" s="239"/>
      <c r="M5237" s="240"/>
      <c r="N5237" s="241"/>
      <c r="O5237" s="241"/>
      <c r="P5237" s="241"/>
      <c r="Q5237" s="241"/>
      <c r="R5237" s="241"/>
      <c r="S5237" s="241"/>
      <c r="T5237" s="242"/>
      <c r="AT5237" s="243" t="s">
        <v>272</v>
      </c>
      <c r="AU5237" s="243" t="s">
        <v>91</v>
      </c>
      <c r="AV5237" s="15" t="s">
        <v>91</v>
      </c>
      <c r="AW5237" s="15" t="s">
        <v>38</v>
      </c>
      <c r="AX5237" s="15" t="s">
        <v>82</v>
      </c>
      <c r="AY5237" s="243" t="s">
        <v>262</v>
      </c>
    </row>
    <row r="5238" spans="2:51" s="13" customFormat="1" ht="10">
      <c r="B5238" s="212"/>
      <c r="C5238" s="213"/>
      <c r="D5238" s="208" t="s">
        <v>272</v>
      </c>
      <c r="E5238" s="214" t="s">
        <v>44</v>
      </c>
      <c r="F5238" s="215" t="s">
        <v>864</v>
      </c>
      <c r="G5238" s="213"/>
      <c r="H5238" s="214" t="s">
        <v>44</v>
      </c>
      <c r="I5238" s="216"/>
      <c r="J5238" s="213"/>
      <c r="K5238" s="213"/>
      <c r="L5238" s="217"/>
      <c r="M5238" s="218"/>
      <c r="N5238" s="219"/>
      <c r="O5238" s="219"/>
      <c r="P5238" s="219"/>
      <c r="Q5238" s="219"/>
      <c r="R5238" s="219"/>
      <c r="S5238" s="219"/>
      <c r="T5238" s="220"/>
      <c r="AT5238" s="221" t="s">
        <v>272</v>
      </c>
      <c r="AU5238" s="221" t="s">
        <v>91</v>
      </c>
      <c r="AV5238" s="13" t="s">
        <v>89</v>
      </c>
      <c r="AW5238" s="13" t="s">
        <v>38</v>
      </c>
      <c r="AX5238" s="13" t="s">
        <v>82</v>
      </c>
      <c r="AY5238" s="221" t="s">
        <v>262</v>
      </c>
    </row>
    <row r="5239" spans="2:51" s="15" customFormat="1" ht="10">
      <c r="B5239" s="233"/>
      <c r="C5239" s="234"/>
      <c r="D5239" s="208" t="s">
        <v>272</v>
      </c>
      <c r="E5239" s="235" t="s">
        <v>44</v>
      </c>
      <c r="F5239" s="236" t="s">
        <v>839</v>
      </c>
      <c r="G5239" s="234"/>
      <c r="H5239" s="237">
        <v>3.1</v>
      </c>
      <c r="I5239" s="238"/>
      <c r="J5239" s="234"/>
      <c r="K5239" s="234"/>
      <c r="L5239" s="239"/>
      <c r="M5239" s="240"/>
      <c r="N5239" s="241"/>
      <c r="O5239" s="241"/>
      <c r="P5239" s="241"/>
      <c r="Q5239" s="241"/>
      <c r="R5239" s="241"/>
      <c r="S5239" s="241"/>
      <c r="T5239" s="242"/>
      <c r="AT5239" s="243" t="s">
        <v>272</v>
      </c>
      <c r="AU5239" s="243" t="s">
        <v>91</v>
      </c>
      <c r="AV5239" s="15" t="s">
        <v>91</v>
      </c>
      <c r="AW5239" s="15" t="s">
        <v>38</v>
      </c>
      <c r="AX5239" s="15" t="s">
        <v>82</v>
      </c>
      <c r="AY5239" s="243" t="s">
        <v>262</v>
      </c>
    </row>
    <row r="5240" spans="2:51" s="13" customFormat="1" ht="10">
      <c r="B5240" s="212"/>
      <c r="C5240" s="213"/>
      <c r="D5240" s="208" t="s">
        <v>272</v>
      </c>
      <c r="E5240" s="214" t="s">
        <v>44</v>
      </c>
      <c r="F5240" s="215" t="s">
        <v>865</v>
      </c>
      <c r="G5240" s="213"/>
      <c r="H5240" s="214" t="s">
        <v>44</v>
      </c>
      <c r="I5240" s="216"/>
      <c r="J5240" s="213"/>
      <c r="K5240" s="213"/>
      <c r="L5240" s="217"/>
      <c r="M5240" s="218"/>
      <c r="N5240" s="219"/>
      <c r="O5240" s="219"/>
      <c r="P5240" s="219"/>
      <c r="Q5240" s="219"/>
      <c r="R5240" s="219"/>
      <c r="S5240" s="219"/>
      <c r="T5240" s="220"/>
      <c r="AT5240" s="221" t="s">
        <v>272</v>
      </c>
      <c r="AU5240" s="221" t="s">
        <v>91</v>
      </c>
      <c r="AV5240" s="13" t="s">
        <v>89</v>
      </c>
      <c r="AW5240" s="13" t="s">
        <v>38</v>
      </c>
      <c r="AX5240" s="13" t="s">
        <v>82</v>
      </c>
      <c r="AY5240" s="221" t="s">
        <v>262</v>
      </c>
    </row>
    <row r="5241" spans="2:51" s="15" customFormat="1" ht="10">
      <c r="B5241" s="233"/>
      <c r="C5241" s="234"/>
      <c r="D5241" s="208" t="s">
        <v>272</v>
      </c>
      <c r="E5241" s="235" t="s">
        <v>44</v>
      </c>
      <c r="F5241" s="236" t="s">
        <v>841</v>
      </c>
      <c r="G5241" s="234"/>
      <c r="H5241" s="237">
        <v>4.8</v>
      </c>
      <c r="I5241" s="238"/>
      <c r="J5241" s="234"/>
      <c r="K5241" s="234"/>
      <c r="L5241" s="239"/>
      <c r="M5241" s="240"/>
      <c r="N5241" s="241"/>
      <c r="O5241" s="241"/>
      <c r="P5241" s="241"/>
      <c r="Q5241" s="241"/>
      <c r="R5241" s="241"/>
      <c r="S5241" s="241"/>
      <c r="T5241" s="242"/>
      <c r="AT5241" s="243" t="s">
        <v>272</v>
      </c>
      <c r="AU5241" s="243" t="s">
        <v>91</v>
      </c>
      <c r="AV5241" s="15" t="s">
        <v>91</v>
      </c>
      <c r="AW5241" s="15" t="s">
        <v>38</v>
      </c>
      <c r="AX5241" s="15" t="s">
        <v>82</v>
      </c>
      <c r="AY5241" s="243" t="s">
        <v>262</v>
      </c>
    </row>
    <row r="5242" spans="2:51" s="14" customFormat="1" ht="10">
      <c r="B5242" s="222"/>
      <c r="C5242" s="223"/>
      <c r="D5242" s="208" t="s">
        <v>272</v>
      </c>
      <c r="E5242" s="224" t="s">
        <v>44</v>
      </c>
      <c r="F5242" s="225" t="s">
        <v>284</v>
      </c>
      <c r="G5242" s="223"/>
      <c r="H5242" s="226">
        <v>29.000000000000004</v>
      </c>
      <c r="I5242" s="227"/>
      <c r="J5242" s="223"/>
      <c r="K5242" s="223"/>
      <c r="L5242" s="228"/>
      <c r="M5242" s="229"/>
      <c r="N5242" s="230"/>
      <c r="O5242" s="230"/>
      <c r="P5242" s="230"/>
      <c r="Q5242" s="230"/>
      <c r="R5242" s="230"/>
      <c r="S5242" s="230"/>
      <c r="T5242" s="231"/>
      <c r="AT5242" s="232" t="s">
        <v>272</v>
      </c>
      <c r="AU5242" s="232" t="s">
        <v>91</v>
      </c>
      <c r="AV5242" s="14" t="s">
        <v>97</v>
      </c>
      <c r="AW5242" s="14" t="s">
        <v>38</v>
      </c>
      <c r="AX5242" s="14" t="s">
        <v>82</v>
      </c>
      <c r="AY5242" s="232" t="s">
        <v>262</v>
      </c>
    </row>
    <row r="5243" spans="2:51" s="13" customFormat="1" ht="10">
      <c r="B5243" s="212"/>
      <c r="C5243" s="213"/>
      <c r="D5243" s="208" t="s">
        <v>272</v>
      </c>
      <c r="E5243" s="214" t="s">
        <v>44</v>
      </c>
      <c r="F5243" s="215" t="s">
        <v>2446</v>
      </c>
      <c r="G5243" s="213"/>
      <c r="H5243" s="214" t="s">
        <v>44</v>
      </c>
      <c r="I5243" s="216"/>
      <c r="J5243" s="213"/>
      <c r="K5243" s="213"/>
      <c r="L5243" s="217"/>
      <c r="M5243" s="218"/>
      <c r="N5243" s="219"/>
      <c r="O5243" s="219"/>
      <c r="P5243" s="219"/>
      <c r="Q5243" s="219"/>
      <c r="R5243" s="219"/>
      <c r="S5243" s="219"/>
      <c r="T5243" s="220"/>
      <c r="AT5243" s="221" t="s">
        <v>272</v>
      </c>
      <c r="AU5243" s="221" t="s">
        <v>91</v>
      </c>
      <c r="AV5243" s="13" t="s">
        <v>89</v>
      </c>
      <c r="AW5243" s="13" t="s">
        <v>38</v>
      </c>
      <c r="AX5243" s="13" t="s">
        <v>82</v>
      </c>
      <c r="AY5243" s="221" t="s">
        <v>262</v>
      </c>
    </row>
    <row r="5244" spans="2:51" s="13" customFormat="1" ht="10">
      <c r="B5244" s="212"/>
      <c r="C5244" s="213"/>
      <c r="D5244" s="208" t="s">
        <v>272</v>
      </c>
      <c r="E5244" s="214" t="s">
        <v>44</v>
      </c>
      <c r="F5244" s="215" t="s">
        <v>887</v>
      </c>
      <c r="G5244" s="213"/>
      <c r="H5244" s="214" t="s">
        <v>44</v>
      </c>
      <c r="I5244" s="216"/>
      <c r="J5244" s="213"/>
      <c r="K5244" s="213"/>
      <c r="L5244" s="217"/>
      <c r="M5244" s="218"/>
      <c r="N5244" s="219"/>
      <c r="O5244" s="219"/>
      <c r="P5244" s="219"/>
      <c r="Q5244" s="219"/>
      <c r="R5244" s="219"/>
      <c r="S5244" s="219"/>
      <c r="T5244" s="220"/>
      <c r="AT5244" s="221" t="s">
        <v>272</v>
      </c>
      <c r="AU5244" s="221" t="s">
        <v>91</v>
      </c>
      <c r="AV5244" s="13" t="s">
        <v>89</v>
      </c>
      <c r="AW5244" s="13" t="s">
        <v>38</v>
      </c>
      <c r="AX5244" s="13" t="s">
        <v>82</v>
      </c>
      <c r="AY5244" s="221" t="s">
        <v>262</v>
      </c>
    </row>
    <row r="5245" spans="2:51" s="15" customFormat="1" ht="10">
      <c r="B5245" s="233"/>
      <c r="C5245" s="234"/>
      <c r="D5245" s="208" t="s">
        <v>272</v>
      </c>
      <c r="E5245" s="235" t="s">
        <v>44</v>
      </c>
      <c r="F5245" s="236" t="s">
        <v>836</v>
      </c>
      <c r="G5245" s="234"/>
      <c r="H5245" s="237">
        <v>10.1</v>
      </c>
      <c r="I5245" s="238"/>
      <c r="J5245" s="234"/>
      <c r="K5245" s="234"/>
      <c r="L5245" s="239"/>
      <c r="M5245" s="240"/>
      <c r="N5245" s="241"/>
      <c r="O5245" s="241"/>
      <c r="P5245" s="241"/>
      <c r="Q5245" s="241"/>
      <c r="R5245" s="241"/>
      <c r="S5245" s="241"/>
      <c r="T5245" s="242"/>
      <c r="AT5245" s="243" t="s">
        <v>272</v>
      </c>
      <c r="AU5245" s="243" t="s">
        <v>91</v>
      </c>
      <c r="AV5245" s="15" t="s">
        <v>91</v>
      </c>
      <c r="AW5245" s="15" t="s">
        <v>38</v>
      </c>
      <c r="AX5245" s="15" t="s">
        <v>82</v>
      </c>
      <c r="AY5245" s="243" t="s">
        <v>262</v>
      </c>
    </row>
    <row r="5246" spans="2:51" s="13" customFormat="1" ht="10">
      <c r="B5246" s="212"/>
      <c r="C5246" s="213"/>
      <c r="D5246" s="208" t="s">
        <v>272</v>
      </c>
      <c r="E5246" s="214" t="s">
        <v>44</v>
      </c>
      <c r="F5246" s="215" t="s">
        <v>888</v>
      </c>
      <c r="G5246" s="213"/>
      <c r="H5246" s="214" t="s">
        <v>44</v>
      </c>
      <c r="I5246" s="216"/>
      <c r="J5246" s="213"/>
      <c r="K5246" s="213"/>
      <c r="L5246" s="217"/>
      <c r="M5246" s="218"/>
      <c r="N5246" s="219"/>
      <c r="O5246" s="219"/>
      <c r="P5246" s="219"/>
      <c r="Q5246" s="219"/>
      <c r="R5246" s="219"/>
      <c r="S5246" s="219"/>
      <c r="T5246" s="220"/>
      <c r="AT5246" s="221" t="s">
        <v>272</v>
      </c>
      <c r="AU5246" s="221" t="s">
        <v>91</v>
      </c>
      <c r="AV5246" s="13" t="s">
        <v>89</v>
      </c>
      <c r="AW5246" s="13" t="s">
        <v>38</v>
      </c>
      <c r="AX5246" s="13" t="s">
        <v>82</v>
      </c>
      <c r="AY5246" s="221" t="s">
        <v>262</v>
      </c>
    </row>
    <row r="5247" spans="2:51" s="15" customFormat="1" ht="10">
      <c r="B5247" s="233"/>
      <c r="C5247" s="234"/>
      <c r="D5247" s="208" t="s">
        <v>272</v>
      </c>
      <c r="E5247" s="235" t="s">
        <v>44</v>
      </c>
      <c r="F5247" s="236" t="s">
        <v>397</v>
      </c>
      <c r="G5247" s="234"/>
      <c r="H5247" s="237">
        <v>11</v>
      </c>
      <c r="I5247" s="238"/>
      <c r="J5247" s="234"/>
      <c r="K5247" s="234"/>
      <c r="L5247" s="239"/>
      <c r="M5247" s="240"/>
      <c r="N5247" s="241"/>
      <c r="O5247" s="241"/>
      <c r="P5247" s="241"/>
      <c r="Q5247" s="241"/>
      <c r="R5247" s="241"/>
      <c r="S5247" s="241"/>
      <c r="T5247" s="242"/>
      <c r="AT5247" s="243" t="s">
        <v>272</v>
      </c>
      <c r="AU5247" s="243" t="s">
        <v>91</v>
      </c>
      <c r="AV5247" s="15" t="s">
        <v>91</v>
      </c>
      <c r="AW5247" s="15" t="s">
        <v>38</v>
      </c>
      <c r="AX5247" s="15" t="s">
        <v>82</v>
      </c>
      <c r="AY5247" s="243" t="s">
        <v>262</v>
      </c>
    </row>
    <row r="5248" spans="2:51" s="13" customFormat="1" ht="10">
      <c r="B5248" s="212"/>
      <c r="C5248" s="213"/>
      <c r="D5248" s="208" t="s">
        <v>272</v>
      </c>
      <c r="E5248" s="214" t="s">
        <v>44</v>
      </c>
      <c r="F5248" s="215" t="s">
        <v>889</v>
      </c>
      <c r="G5248" s="213"/>
      <c r="H5248" s="214" t="s">
        <v>44</v>
      </c>
      <c r="I5248" s="216"/>
      <c r="J5248" s="213"/>
      <c r="K5248" s="213"/>
      <c r="L5248" s="217"/>
      <c r="M5248" s="218"/>
      <c r="N5248" s="219"/>
      <c r="O5248" s="219"/>
      <c r="P5248" s="219"/>
      <c r="Q5248" s="219"/>
      <c r="R5248" s="219"/>
      <c r="S5248" s="219"/>
      <c r="T5248" s="220"/>
      <c r="AT5248" s="221" t="s">
        <v>272</v>
      </c>
      <c r="AU5248" s="221" t="s">
        <v>91</v>
      </c>
      <c r="AV5248" s="13" t="s">
        <v>89</v>
      </c>
      <c r="AW5248" s="13" t="s">
        <v>38</v>
      </c>
      <c r="AX5248" s="13" t="s">
        <v>82</v>
      </c>
      <c r="AY5248" s="221" t="s">
        <v>262</v>
      </c>
    </row>
    <row r="5249" spans="1:65" s="15" customFormat="1" ht="10">
      <c r="B5249" s="233"/>
      <c r="C5249" s="234"/>
      <c r="D5249" s="208" t="s">
        <v>272</v>
      </c>
      <c r="E5249" s="235" t="s">
        <v>44</v>
      </c>
      <c r="F5249" s="236" t="s">
        <v>839</v>
      </c>
      <c r="G5249" s="234"/>
      <c r="H5249" s="237">
        <v>3.1</v>
      </c>
      <c r="I5249" s="238"/>
      <c r="J5249" s="234"/>
      <c r="K5249" s="234"/>
      <c r="L5249" s="239"/>
      <c r="M5249" s="240"/>
      <c r="N5249" s="241"/>
      <c r="O5249" s="241"/>
      <c r="P5249" s="241"/>
      <c r="Q5249" s="241"/>
      <c r="R5249" s="241"/>
      <c r="S5249" s="241"/>
      <c r="T5249" s="242"/>
      <c r="AT5249" s="243" t="s">
        <v>272</v>
      </c>
      <c r="AU5249" s="243" t="s">
        <v>91</v>
      </c>
      <c r="AV5249" s="15" t="s">
        <v>91</v>
      </c>
      <c r="AW5249" s="15" t="s">
        <v>38</v>
      </c>
      <c r="AX5249" s="15" t="s">
        <v>82</v>
      </c>
      <c r="AY5249" s="243" t="s">
        <v>262</v>
      </c>
    </row>
    <row r="5250" spans="1:65" s="13" customFormat="1" ht="10">
      <c r="B5250" s="212"/>
      <c r="C5250" s="213"/>
      <c r="D5250" s="208" t="s">
        <v>272</v>
      </c>
      <c r="E5250" s="214" t="s">
        <v>44</v>
      </c>
      <c r="F5250" s="215" t="s">
        <v>890</v>
      </c>
      <c r="G5250" s="213"/>
      <c r="H5250" s="214" t="s">
        <v>44</v>
      </c>
      <c r="I5250" s="216"/>
      <c r="J5250" s="213"/>
      <c r="K5250" s="213"/>
      <c r="L5250" s="217"/>
      <c r="M5250" s="218"/>
      <c r="N5250" s="219"/>
      <c r="O5250" s="219"/>
      <c r="P5250" s="219"/>
      <c r="Q5250" s="219"/>
      <c r="R5250" s="219"/>
      <c r="S5250" s="219"/>
      <c r="T5250" s="220"/>
      <c r="AT5250" s="221" t="s">
        <v>272</v>
      </c>
      <c r="AU5250" s="221" t="s">
        <v>91</v>
      </c>
      <c r="AV5250" s="13" t="s">
        <v>89</v>
      </c>
      <c r="AW5250" s="13" t="s">
        <v>38</v>
      </c>
      <c r="AX5250" s="13" t="s">
        <v>82</v>
      </c>
      <c r="AY5250" s="221" t="s">
        <v>262</v>
      </c>
    </row>
    <row r="5251" spans="1:65" s="15" customFormat="1" ht="10">
      <c r="B5251" s="233"/>
      <c r="C5251" s="234"/>
      <c r="D5251" s="208" t="s">
        <v>272</v>
      </c>
      <c r="E5251" s="235" t="s">
        <v>44</v>
      </c>
      <c r="F5251" s="236" t="s">
        <v>841</v>
      </c>
      <c r="G5251" s="234"/>
      <c r="H5251" s="237">
        <v>4.8</v>
      </c>
      <c r="I5251" s="238"/>
      <c r="J5251" s="234"/>
      <c r="K5251" s="234"/>
      <c r="L5251" s="239"/>
      <c r="M5251" s="240"/>
      <c r="N5251" s="241"/>
      <c r="O5251" s="241"/>
      <c r="P5251" s="241"/>
      <c r="Q5251" s="241"/>
      <c r="R5251" s="241"/>
      <c r="S5251" s="241"/>
      <c r="T5251" s="242"/>
      <c r="AT5251" s="243" t="s">
        <v>272</v>
      </c>
      <c r="AU5251" s="243" t="s">
        <v>91</v>
      </c>
      <c r="AV5251" s="15" t="s">
        <v>91</v>
      </c>
      <c r="AW5251" s="15" t="s">
        <v>38</v>
      </c>
      <c r="AX5251" s="15" t="s">
        <v>82</v>
      </c>
      <c r="AY5251" s="243" t="s">
        <v>262</v>
      </c>
    </row>
    <row r="5252" spans="1:65" s="14" customFormat="1" ht="10">
      <c r="B5252" s="222"/>
      <c r="C5252" s="223"/>
      <c r="D5252" s="208" t="s">
        <v>272</v>
      </c>
      <c r="E5252" s="224" t="s">
        <v>44</v>
      </c>
      <c r="F5252" s="225" t="s">
        <v>284</v>
      </c>
      <c r="G5252" s="223"/>
      <c r="H5252" s="226">
        <v>29.000000000000004</v>
      </c>
      <c r="I5252" s="227"/>
      <c r="J5252" s="223"/>
      <c r="K5252" s="223"/>
      <c r="L5252" s="228"/>
      <c r="M5252" s="229"/>
      <c r="N5252" s="230"/>
      <c r="O5252" s="230"/>
      <c r="P5252" s="230"/>
      <c r="Q5252" s="230"/>
      <c r="R5252" s="230"/>
      <c r="S5252" s="230"/>
      <c r="T5252" s="231"/>
      <c r="AT5252" s="232" t="s">
        <v>272</v>
      </c>
      <c r="AU5252" s="232" t="s">
        <v>91</v>
      </c>
      <c r="AV5252" s="14" t="s">
        <v>97</v>
      </c>
      <c r="AW5252" s="14" t="s">
        <v>38</v>
      </c>
      <c r="AX5252" s="14" t="s">
        <v>82</v>
      </c>
      <c r="AY5252" s="232" t="s">
        <v>262</v>
      </c>
    </row>
    <row r="5253" spans="1:65" s="16" customFormat="1" ht="10">
      <c r="B5253" s="244"/>
      <c r="C5253" s="245"/>
      <c r="D5253" s="208" t="s">
        <v>272</v>
      </c>
      <c r="E5253" s="246" t="s">
        <v>44</v>
      </c>
      <c r="F5253" s="247" t="s">
        <v>291</v>
      </c>
      <c r="G5253" s="245"/>
      <c r="H5253" s="248">
        <v>143.69999999999996</v>
      </c>
      <c r="I5253" s="249"/>
      <c r="J5253" s="245"/>
      <c r="K5253" s="245"/>
      <c r="L5253" s="250"/>
      <c r="M5253" s="251"/>
      <c r="N5253" s="252"/>
      <c r="O5253" s="252"/>
      <c r="P5253" s="252"/>
      <c r="Q5253" s="252"/>
      <c r="R5253" s="252"/>
      <c r="S5253" s="252"/>
      <c r="T5253" s="253"/>
      <c r="AT5253" s="254" t="s">
        <v>272</v>
      </c>
      <c r="AU5253" s="254" t="s">
        <v>91</v>
      </c>
      <c r="AV5253" s="16" t="s">
        <v>104</v>
      </c>
      <c r="AW5253" s="16" t="s">
        <v>38</v>
      </c>
      <c r="AX5253" s="16" t="s">
        <v>89</v>
      </c>
      <c r="AY5253" s="254" t="s">
        <v>262</v>
      </c>
    </row>
    <row r="5254" spans="1:65" s="15" customFormat="1" ht="10">
      <c r="B5254" s="233"/>
      <c r="C5254" s="234"/>
      <c r="D5254" s="208" t="s">
        <v>272</v>
      </c>
      <c r="E5254" s="234"/>
      <c r="F5254" s="236" t="s">
        <v>2456</v>
      </c>
      <c r="G5254" s="234"/>
      <c r="H5254" s="237">
        <v>150.88499999999999</v>
      </c>
      <c r="I5254" s="238"/>
      <c r="J5254" s="234"/>
      <c r="K5254" s="234"/>
      <c r="L5254" s="239"/>
      <c r="M5254" s="240"/>
      <c r="N5254" s="241"/>
      <c r="O5254" s="241"/>
      <c r="P5254" s="241"/>
      <c r="Q5254" s="241"/>
      <c r="R5254" s="241"/>
      <c r="S5254" s="241"/>
      <c r="T5254" s="242"/>
      <c r="AT5254" s="243" t="s">
        <v>272</v>
      </c>
      <c r="AU5254" s="243" t="s">
        <v>91</v>
      </c>
      <c r="AV5254" s="15" t="s">
        <v>91</v>
      </c>
      <c r="AW5254" s="15" t="s">
        <v>4</v>
      </c>
      <c r="AX5254" s="15" t="s">
        <v>89</v>
      </c>
      <c r="AY5254" s="243" t="s">
        <v>262</v>
      </c>
    </row>
    <row r="5255" spans="1:65" s="2" customFormat="1" ht="16.5" customHeight="1">
      <c r="A5255" s="37"/>
      <c r="B5255" s="38"/>
      <c r="C5255" s="195" t="s">
        <v>2457</v>
      </c>
      <c r="D5255" s="195" t="s">
        <v>264</v>
      </c>
      <c r="E5255" s="196" t="s">
        <v>2458</v>
      </c>
      <c r="F5255" s="197" t="s">
        <v>2459</v>
      </c>
      <c r="G5255" s="198" t="s">
        <v>590</v>
      </c>
      <c r="H5255" s="199">
        <v>1413.8</v>
      </c>
      <c r="I5255" s="200"/>
      <c r="J5255" s="201">
        <f>ROUND(I5255*H5255,2)</f>
        <v>0</v>
      </c>
      <c r="K5255" s="197" t="s">
        <v>268</v>
      </c>
      <c r="L5255" s="42"/>
      <c r="M5255" s="202" t="s">
        <v>44</v>
      </c>
      <c r="N5255" s="203" t="s">
        <v>53</v>
      </c>
      <c r="O5255" s="67"/>
      <c r="P5255" s="204">
        <f>O5255*H5255</f>
        <v>0</v>
      </c>
      <c r="Q5255" s="204">
        <v>2.0000000000000001E-4</v>
      </c>
      <c r="R5255" s="204">
        <f>Q5255*H5255</f>
        <v>0.28276000000000001</v>
      </c>
      <c r="S5255" s="204">
        <v>0</v>
      </c>
      <c r="T5255" s="205">
        <f>S5255*H5255</f>
        <v>0</v>
      </c>
      <c r="U5255" s="37"/>
      <c r="V5255" s="37"/>
      <c r="W5255" s="37"/>
      <c r="X5255" s="37"/>
      <c r="Y5255" s="37"/>
      <c r="Z5255" s="37"/>
      <c r="AA5255" s="37"/>
      <c r="AB5255" s="37"/>
      <c r="AC5255" s="37"/>
      <c r="AD5255" s="37"/>
      <c r="AE5255" s="37"/>
      <c r="AR5255" s="206" t="s">
        <v>442</v>
      </c>
      <c r="AT5255" s="206" t="s">
        <v>264</v>
      </c>
      <c r="AU5255" s="206" t="s">
        <v>91</v>
      </c>
      <c r="AY5255" s="19" t="s">
        <v>262</v>
      </c>
      <c r="BE5255" s="207">
        <f>IF(N5255="základní",J5255,0)</f>
        <v>0</v>
      </c>
      <c r="BF5255" s="207">
        <f>IF(N5255="snížená",J5255,0)</f>
        <v>0</v>
      </c>
      <c r="BG5255" s="207">
        <f>IF(N5255="zákl. přenesená",J5255,0)</f>
        <v>0</v>
      </c>
      <c r="BH5255" s="207">
        <f>IF(N5255="sníž. přenesená",J5255,0)</f>
        <v>0</v>
      </c>
      <c r="BI5255" s="207">
        <f>IF(N5255="nulová",J5255,0)</f>
        <v>0</v>
      </c>
      <c r="BJ5255" s="19" t="s">
        <v>89</v>
      </c>
      <c r="BK5255" s="207">
        <f>ROUND(I5255*H5255,2)</f>
        <v>0</v>
      </c>
      <c r="BL5255" s="19" t="s">
        <v>442</v>
      </c>
      <c r="BM5255" s="206" t="s">
        <v>2460</v>
      </c>
    </row>
    <row r="5256" spans="1:65" s="2" customFormat="1" ht="45">
      <c r="A5256" s="37"/>
      <c r="B5256" s="38"/>
      <c r="C5256" s="39"/>
      <c r="D5256" s="208" t="s">
        <v>270</v>
      </c>
      <c r="E5256" s="39"/>
      <c r="F5256" s="209" t="s">
        <v>2439</v>
      </c>
      <c r="G5256" s="39"/>
      <c r="H5256" s="39"/>
      <c r="I5256" s="118"/>
      <c r="J5256" s="39"/>
      <c r="K5256" s="39"/>
      <c r="L5256" s="42"/>
      <c r="M5256" s="210"/>
      <c r="N5256" s="211"/>
      <c r="O5256" s="67"/>
      <c r="P5256" s="67"/>
      <c r="Q5256" s="67"/>
      <c r="R5256" s="67"/>
      <c r="S5256" s="67"/>
      <c r="T5256" s="68"/>
      <c r="U5256" s="37"/>
      <c r="V5256" s="37"/>
      <c r="W5256" s="37"/>
      <c r="X5256" s="37"/>
      <c r="Y5256" s="37"/>
      <c r="Z5256" s="37"/>
      <c r="AA5256" s="37"/>
      <c r="AB5256" s="37"/>
      <c r="AC5256" s="37"/>
      <c r="AD5256" s="37"/>
      <c r="AE5256" s="37"/>
      <c r="AT5256" s="19" t="s">
        <v>270</v>
      </c>
      <c r="AU5256" s="19" t="s">
        <v>91</v>
      </c>
    </row>
    <row r="5257" spans="1:65" s="13" customFormat="1" ht="10">
      <c r="B5257" s="212"/>
      <c r="C5257" s="213"/>
      <c r="D5257" s="208" t="s">
        <v>272</v>
      </c>
      <c r="E5257" s="214" t="s">
        <v>44</v>
      </c>
      <c r="F5257" s="215" t="s">
        <v>2440</v>
      </c>
      <c r="G5257" s="213"/>
      <c r="H5257" s="214" t="s">
        <v>44</v>
      </c>
      <c r="I5257" s="216"/>
      <c r="J5257" s="213"/>
      <c r="K5257" s="213"/>
      <c r="L5257" s="217"/>
      <c r="M5257" s="218"/>
      <c r="N5257" s="219"/>
      <c r="O5257" s="219"/>
      <c r="P5257" s="219"/>
      <c r="Q5257" s="219"/>
      <c r="R5257" s="219"/>
      <c r="S5257" s="219"/>
      <c r="T5257" s="220"/>
      <c r="AT5257" s="221" t="s">
        <v>272</v>
      </c>
      <c r="AU5257" s="221" t="s">
        <v>91</v>
      </c>
      <c r="AV5257" s="13" t="s">
        <v>89</v>
      </c>
      <c r="AW5257" s="13" t="s">
        <v>38</v>
      </c>
      <c r="AX5257" s="13" t="s">
        <v>82</v>
      </c>
      <c r="AY5257" s="221" t="s">
        <v>262</v>
      </c>
    </row>
    <row r="5258" spans="1:65" s="13" customFormat="1" ht="10">
      <c r="B5258" s="212"/>
      <c r="C5258" s="213"/>
      <c r="D5258" s="208" t="s">
        <v>272</v>
      </c>
      <c r="E5258" s="214" t="s">
        <v>44</v>
      </c>
      <c r="F5258" s="215" t="s">
        <v>2441</v>
      </c>
      <c r="G5258" s="213"/>
      <c r="H5258" s="214" t="s">
        <v>44</v>
      </c>
      <c r="I5258" s="216"/>
      <c r="J5258" s="213"/>
      <c r="K5258" s="213"/>
      <c r="L5258" s="217"/>
      <c r="M5258" s="218"/>
      <c r="N5258" s="219"/>
      <c r="O5258" s="219"/>
      <c r="P5258" s="219"/>
      <c r="Q5258" s="219"/>
      <c r="R5258" s="219"/>
      <c r="S5258" s="219"/>
      <c r="T5258" s="220"/>
      <c r="AT5258" s="221" t="s">
        <v>272</v>
      </c>
      <c r="AU5258" s="221" t="s">
        <v>91</v>
      </c>
      <c r="AV5258" s="13" t="s">
        <v>89</v>
      </c>
      <c r="AW5258" s="13" t="s">
        <v>38</v>
      </c>
      <c r="AX5258" s="13" t="s">
        <v>82</v>
      </c>
      <c r="AY5258" s="221" t="s">
        <v>262</v>
      </c>
    </row>
    <row r="5259" spans="1:65" s="13" customFormat="1" ht="10">
      <c r="B5259" s="212"/>
      <c r="C5259" s="213"/>
      <c r="D5259" s="208" t="s">
        <v>272</v>
      </c>
      <c r="E5259" s="214" t="s">
        <v>44</v>
      </c>
      <c r="F5259" s="215" t="s">
        <v>2442</v>
      </c>
      <c r="G5259" s="213"/>
      <c r="H5259" s="214" t="s">
        <v>44</v>
      </c>
      <c r="I5259" s="216"/>
      <c r="J5259" s="213"/>
      <c r="K5259" s="213"/>
      <c r="L5259" s="217"/>
      <c r="M5259" s="218"/>
      <c r="N5259" s="219"/>
      <c r="O5259" s="219"/>
      <c r="P5259" s="219"/>
      <c r="Q5259" s="219"/>
      <c r="R5259" s="219"/>
      <c r="S5259" s="219"/>
      <c r="T5259" s="220"/>
      <c r="AT5259" s="221" t="s">
        <v>272</v>
      </c>
      <c r="AU5259" s="221" t="s">
        <v>91</v>
      </c>
      <c r="AV5259" s="13" t="s">
        <v>89</v>
      </c>
      <c r="AW5259" s="13" t="s">
        <v>38</v>
      </c>
      <c r="AX5259" s="13" t="s">
        <v>82</v>
      </c>
      <c r="AY5259" s="221" t="s">
        <v>262</v>
      </c>
    </row>
    <row r="5260" spans="1:65" s="13" customFormat="1" ht="10">
      <c r="B5260" s="212"/>
      <c r="C5260" s="213"/>
      <c r="D5260" s="208" t="s">
        <v>272</v>
      </c>
      <c r="E5260" s="214" t="s">
        <v>44</v>
      </c>
      <c r="F5260" s="215" t="s">
        <v>2461</v>
      </c>
      <c r="G5260" s="213"/>
      <c r="H5260" s="214" t="s">
        <v>44</v>
      </c>
      <c r="I5260" s="216"/>
      <c r="J5260" s="213"/>
      <c r="K5260" s="213"/>
      <c r="L5260" s="217"/>
      <c r="M5260" s="218"/>
      <c r="N5260" s="219"/>
      <c r="O5260" s="219"/>
      <c r="P5260" s="219"/>
      <c r="Q5260" s="219"/>
      <c r="R5260" s="219"/>
      <c r="S5260" s="219"/>
      <c r="T5260" s="220"/>
      <c r="AT5260" s="221" t="s">
        <v>272</v>
      </c>
      <c r="AU5260" s="221" t="s">
        <v>91</v>
      </c>
      <c r="AV5260" s="13" t="s">
        <v>89</v>
      </c>
      <c r="AW5260" s="13" t="s">
        <v>38</v>
      </c>
      <c r="AX5260" s="13" t="s">
        <v>82</v>
      </c>
      <c r="AY5260" s="221" t="s">
        <v>262</v>
      </c>
    </row>
    <row r="5261" spans="1:65" s="13" customFormat="1" ht="10">
      <c r="B5261" s="212"/>
      <c r="C5261" s="213"/>
      <c r="D5261" s="208" t="s">
        <v>272</v>
      </c>
      <c r="E5261" s="214" t="s">
        <v>44</v>
      </c>
      <c r="F5261" s="215" t="s">
        <v>1219</v>
      </c>
      <c r="G5261" s="213"/>
      <c r="H5261" s="214" t="s">
        <v>44</v>
      </c>
      <c r="I5261" s="216"/>
      <c r="J5261" s="213"/>
      <c r="K5261" s="213"/>
      <c r="L5261" s="217"/>
      <c r="M5261" s="218"/>
      <c r="N5261" s="219"/>
      <c r="O5261" s="219"/>
      <c r="P5261" s="219"/>
      <c r="Q5261" s="219"/>
      <c r="R5261" s="219"/>
      <c r="S5261" s="219"/>
      <c r="T5261" s="220"/>
      <c r="AT5261" s="221" t="s">
        <v>272</v>
      </c>
      <c r="AU5261" s="221" t="s">
        <v>91</v>
      </c>
      <c r="AV5261" s="13" t="s">
        <v>89</v>
      </c>
      <c r="AW5261" s="13" t="s">
        <v>38</v>
      </c>
      <c r="AX5261" s="13" t="s">
        <v>82</v>
      </c>
      <c r="AY5261" s="221" t="s">
        <v>262</v>
      </c>
    </row>
    <row r="5262" spans="1:65" s="13" customFormat="1" ht="10">
      <c r="B5262" s="212"/>
      <c r="C5262" s="213"/>
      <c r="D5262" s="208" t="s">
        <v>272</v>
      </c>
      <c r="E5262" s="214" t="s">
        <v>44</v>
      </c>
      <c r="F5262" s="215" t="s">
        <v>761</v>
      </c>
      <c r="G5262" s="213"/>
      <c r="H5262" s="214" t="s">
        <v>44</v>
      </c>
      <c r="I5262" s="216"/>
      <c r="J5262" s="213"/>
      <c r="K5262" s="213"/>
      <c r="L5262" s="217"/>
      <c r="M5262" s="218"/>
      <c r="N5262" s="219"/>
      <c r="O5262" s="219"/>
      <c r="P5262" s="219"/>
      <c r="Q5262" s="219"/>
      <c r="R5262" s="219"/>
      <c r="S5262" s="219"/>
      <c r="T5262" s="220"/>
      <c r="AT5262" s="221" t="s">
        <v>272</v>
      </c>
      <c r="AU5262" s="221" t="s">
        <v>91</v>
      </c>
      <c r="AV5262" s="13" t="s">
        <v>89</v>
      </c>
      <c r="AW5262" s="13" t="s">
        <v>38</v>
      </c>
      <c r="AX5262" s="13" t="s">
        <v>82</v>
      </c>
      <c r="AY5262" s="221" t="s">
        <v>262</v>
      </c>
    </row>
    <row r="5263" spans="1:65" s="15" customFormat="1" ht="10">
      <c r="B5263" s="233"/>
      <c r="C5263" s="234"/>
      <c r="D5263" s="208" t="s">
        <v>272</v>
      </c>
      <c r="E5263" s="235" t="s">
        <v>44</v>
      </c>
      <c r="F5263" s="236" t="s">
        <v>1224</v>
      </c>
      <c r="G5263" s="234"/>
      <c r="H5263" s="237">
        <v>48.8</v>
      </c>
      <c r="I5263" s="238"/>
      <c r="J5263" s="234"/>
      <c r="K5263" s="234"/>
      <c r="L5263" s="239"/>
      <c r="M5263" s="240"/>
      <c r="N5263" s="241"/>
      <c r="O5263" s="241"/>
      <c r="P5263" s="241"/>
      <c r="Q5263" s="241"/>
      <c r="R5263" s="241"/>
      <c r="S5263" s="241"/>
      <c r="T5263" s="242"/>
      <c r="AT5263" s="243" t="s">
        <v>272</v>
      </c>
      <c r="AU5263" s="243" t="s">
        <v>91</v>
      </c>
      <c r="AV5263" s="15" t="s">
        <v>91</v>
      </c>
      <c r="AW5263" s="15" t="s">
        <v>38</v>
      </c>
      <c r="AX5263" s="15" t="s">
        <v>82</v>
      </c>
      <c r="AY5263" s="243" t="s">
        <v>262</v>
      </c>
    </row>
    <row r="5264" spans="1:65" s="15" customFormat="1" ht="10">
      <c r="B5264" s="233"/>
      <c r="C5264" s="234"/>
      <c r="D5264" s="208" t="s">
        <v>272</v>
      </c>
      <c r="E5264" s="235" t="s">
        <v>44</v>
      </c>
      <c r="F5264" s="236" t="s">
        <v>1225</v>
      </c>
      <c r="G5264" s="234"/>
      <c r="H5264" s="237">
        <v>5.6</v>
      </c>
      <c r="I5264" s="238"/>
      <c r="J5264" s="234"/>
      <c r="K5264" s="234"/>
      <c r="L5264" s="239"/>
      <c r="M5264" s="240"/>
      <c r="N5264" s="241"/>
      <c r="O5264" s="241"/>
      <c r="P5264" s="241"/>
      <c r="Q5264" s="241"/>
      <c r="R5264" s="241"/>
      <c r="S5264" s="241"/>
      <c r="T5264" s="242"/>
      <c r="AT5264" s="243" t="s">
        <v>272</v>
      </c>
      <c r="AU5264" s="243" t="s">
        <v>91</v>
      </c>
      <c r="AV5264" s="15" t="s">
        <v>91</v>
      </c>
      <c r="AW5264" s="15" t="s">
        <v>38</v>
      </c>
      <c r="AX5264" s="15" t="s">
        <v>82</v>
      </c>
      <c r="AY5264" s="243" t="s">
        <v>262</v>
      </c>
    </row>
    <row r="5265" spans="2:51" s="13" customFormat="1" ht="10">
      <c r="B5265" s="212"/>
      <c r="C5265" s="213"/>
      <c r="D5265" s="208" t="s">
        <v>272</v>
      </c>
      <c r="E5265" s="214" t="s">
        <v>44</v>
      </c>
      <c r="F5265" s="215" t="s">
        <v>763</v>
      </c>
      <c r="G5265" s="213"/>
      <c r="H5265" s="214" t="s">
        <v>44</v>
      </c>
      <c r="I5265" s="216"/>
      <c r="J5265" s="213"/>
      <c r="K5265" s="213"/>
      <c r="L5265" s="217"/>
      <c r="M5265" s="218"/>
      <c r="N5265" s="219"/>
      <c r="O5265" s="219"/>
      <c r="P5265" s="219"/>
      <c r="Q5265" s="219"/>
      <c r="R5265" s="219"/>
      <c r="S5265" s="219"/>
      <c r="T5265" s="220"/>
      <c r="AT5265" s="221" t="s">
        <v>272</v>
      </c>
      <c r="AU5265" s="221" t="s">
        <v>91</v>
      </c>
      <c r="AV5265" s="13" t="s">
        <v>89</v>
      </c>
      <c r="AW5265" s="13" t="s">
        <v>38</v>
      </c>
      <c r="AX5265" s="13" t="s">
        <v>82</v>
      </c>
      <c r="AY5265" s="221" t="s">
        <v>262</v>
      </c>
    </row>
    <row r="5266" spans="2:51" s="15" customFormat="1" ht="10">
      <c r="B5266" s="233"/>
      <c r="C5266" s="234"/>
      <c r="D5266" s="208" t="s">
        <v>272</v>
      </c>
      <c r="E5266" s="235" t="s">
        <v>44</v>
      </c>
      <c r="F5266" s="236" t="s">
        <v>1226</v>
      </c>
      <c r="G5266" s="234"/>
      <c r="H5266" s="237">
        <v>11.4</v>
      </c>
      <c r="I5266" s="238"/>
      <c r="J5266" s="234"/>
      <c r="K5266" s="234"/>
      <c r="L5266" s="239"/>
      <c r="M5266" s="240"/>
      <c r="N5266" s="241"/>
      <c r="O5266" s="241"/>
      <c r="P5266" s="241"/>
      <c r="Q5266" s="241"/>
      <c r="R5266" s="241"/>
      <c r="S5266" s="241"/>
      <c r="T5266" s="242"/>
      <c r="AT5266" s="243" t="s">
        <v>272</v>
      </c>
      <c r="AU5266" s="243" t="s">
        <v>91</v>
      </c>
      <c r="AV5266" s="15" t="s">
        <v>91</v>
      </c>
      <c r="AW5266" s="15" t="s">
        <v>38</v>
      </c>
      <c r="AX5266" s="15" t="s">
        <v>82</v>
      </c>
      <c r="AY5266" s="243" t="s">
        <v>262</v>
      </c>
    </row>
    <row r="5267" spans="2:51" s="13" customFormat="1" ht="10">
      <c r="B5267" s="212"/>
      <c r="C5267" s="213"/>
      <c r="D5267" s="208" t="s">
        <v>272</v>
      </c>
      <c r="E5267" s="214" t="s">
        <v>44</v>
      </c>
      <c r="F5267" s="215" t="s">
        <v>765</v>
      </c>
      <c r="G5267" s="213"/>
      <c r="H5267" s="214" t="s">
        <v>44</v>
      </c>
      <c r="I5267" s="216"/>
      <c r="J5267" s="213"/>
      <c r="K5267" s="213"/>
      <c r="L5267" s="217"/>
      <c r="M5267" s="218"/>
      <c r="N5267" s="219"/>
      <c r="O5267" s="219"/>
      <c r="P5267" s="219"/>
      <c r="Q5267" s="219"/>
      <c r="R5267" s="219"/>
      <c r="S5267" s="219"/>
      <c r="T5267" s="220"/>
      <c r="AT5267" s="221" t="s">
        <v>272</v>
      </c>
      <c r="AU5267" s="221" t="s">
        <v>91</v>
      </c>
      <c r="AV5267" s="13" t="s">
        <v>89</v>
      </c>
      <c r="AW5267" s="13" t="s">
        <v>38</v>
      </c>
      <c r="AX5267" s="13" t="s">
        <v>82</v>
      </c>
      <c r="AY5267" s="221" t="s">
        <v>262</v>
      </c>
    </row>
    <row r="5268" spans="2:51" s="15" customFormat="1" ht="10">
      <c r="B5268" s="233"/>
      <c r="C5268" s="234"/>
      <c r="D5268" s="208" t="s">
        <v>272</v>
      </c>
      <c r="E5268" s="235" t="s">
        <v>44</v>
      </c>
      <c r="F5268" s="236" t="s">
        <v>1227</v>
      </c>
      <c r="G5268" s="234"/>
      <c r="H5268" s="237">
        <v>13.2</v>
      </c>
      <c r="I5268" s="238"/>
      <c r="J5268" s="234"/>
      <c r="K5268" s="234"/>
      <c r="L5268" s="239"/>
      <c r="M5268" s="240"/>
      <c r="N5268" s="241"/>
      <c r="O5268" s="241"/>
      <c r="P5268" s="241"/>
      <c r="Q5268" s="241"/>
      <c r="R5268" s="241"/>
      <c r="S5268" s="241"/>
      <c r="T5268" s="242"/>
      <c r="AT5268" s="243" t="s">
        <v>272</v>
      </c>
      <c r="AU5268" s="243" t="s">
        <v>91</v>
      </c>
      <c r="AV5268" s="15" t="s">
        <v>91</v>
      </c>
      <c r="AW5268" s="15" t="s">
        <v>38</v>
      </c>
      <c r="AX5268" s="15" t="s">
        <v>82</v>
      </c>
      <c r="AY5268" s="243" t="s">
        <v>262</v>
      </c>
    </row>
    <row r="5269" spans="2:51" s="15" customFormat="1" ht="10">
      <c r="B5269" s="233"/>
      <c r="C5269" s="234"/>
      <c r="D5269" s="208" t="s">
        <v>272</v>
      </c>
      <c r="E5269" s="235" t="s">
        <v>44</v>
      </c>
      <c r="F5269" s="236" t="s">
        <v>1228</v>
      </c>
      <c r="G5269" s="234"/>
      <c r="H5269" s="237">
        <v>7.6</v>
      </c>
      <c r="I5269" s="238"/>
      <c r="J5269" s="234"/>
      <c r="K5269" s="234"/>
      <c r="L5269" s="239"/>
      <c r="M5269" s="240"/>
      <c r="N5269" s="241"/>
      <c r="O5269" s="241"/>
      <c r="P5269" s="241"/>
      <c r="Q5269" s="241"/>
      <c r="R5269" s="241"/>
      <c r="S5269" s="241"/>
      <c r="T5269" s="242"/>
      <c r="AT5269" s="243" t="s">
        <v>272</v>
      </c>
      <c r="AU5269" s="243" t="s">
        <v>91</v>
      </c>
      <c r="AV5269" s="15" t="s">
        <v>91</v>
      </c>
      <c r="AW5269" s="15" t="s">
        <v>38</v>
      </c>
      <c r="AX5269" s="15" t="s">
        <v>82</v>
      </c>
      <c r="AY5269" s="243" t="s">
        <v>262</v>
      </c>
    </row>
    <row r="5270" spans="2:51" s="13" customFormat="1" ht="10">
      <c r="B5270" s="212"/>
      <c r="C5270" s="213"/>
      <c r="D5270" s="208" t="s">
        <v>272</v>
      </c>
      <c r="E5270" s="214" t="s">
        <v>44</v>
      </c>
      <c r="F5270" s="215" t="s">
        <v>766</v>
      </c>
      <c r="G5270" s="213"/>
      <c r="H5270" s="214" t="s">
        <v>44</v>
      </c>
      <c r="I5270" s="216"/>
      <c r="J5270" s="213"/>
      <c r="K5270" s="213"/>
      <c r="L5270" s="217"/>
      <c r="M5270" s="218"/>
      <c r="N5270" s="219"/>
      <c r="O5270" s="219"/>
      <c r="P5270" s="219"/>
      <c r="Q5270" s="219"/>
      <c r="R5270" s="219"/>
      <c r="S5270" s="219"/>
      <c r="T5270" s="220"/>
      <c r="AT5270" s="221" t="s">
        <v>272</v>
      </c>
      <c r="AU5270" s="221" t="s">
        <v>91</v>
      </c>
      <c r="AV5270" s="13" t="s">
        <v>89</v>
      </c>
      <c r="AW5270" s="13" t="s">
        <v>38</v>
      </c>
      <c r="AX5270" s="13" t="s">
        <v>82</v>
      </c>
      <c r="AY5270" s="221" t="s">
        <v>262</v>
      </c>
    </row>
    <row r="5271" spans="2:51" s="15" customFormat="1" ht="10">
      <c r="B5271" s="233"/>
      <c r="C5271" s="234"/>
      <c r="D5271" s="208" t="s">
        <v>272</v>
      </c>
      <c r="E5271" s="235" t="s">
        <v>44</v>
      </c>
      <c r="F5271" s="236" t="s">
        <v>1229</v>
      </c>
      <c r="G5271" s="234"/>
      <c r="H5271" s="237">
        <v>9.1999999999999993</v>
      </c>
      <c r="I5271" s="238"/>
      <c r="J5271" s="234"/>
      <c r="K5271" s="234"/>
      <c r="L5271" s="239"/>
      <c r="M5271" s="240"/>
      <c r="N5271" s="241"/>
      <c r="O5271" s="241"/>
      <c r="P5271" s="241"/>
      <c r="Q5271" s="241"/>
      <c r="R5271" s="241"/>
      <c r="S5271" s="241"/>
      <c r="T5271" s="242"/>
      <c r="AT5271" s="243" t="s">
        <v>272</v>
      </c>
      <c r="AU5271" s="243" t="s">
        <v>91</v>
      </c>
      <c r="AV5271" s="15" t="s">
        <v>91</v>
      </c>
      <c r="AW5271" s="15" t="s">
        <v>38</v>
      </c>
      <c r="AX5271" s="15" t="s">
        <v>82</v>
      </c>
      <c r="AY5271" s="243" t="s">
        <v>262</v>
      </c>
    </row>
    <row r="5272" spans="2:51" s="13" customFormat="1" ht="10">
      <c r="B5272" s="212"/>
      <c r="C5272" s="213"/>
      <c r="D5272" s="208" t="s">
        <v>272</v>
      </c>
      <c r="E5272" s="214" t="s">
        <v>44</v>
      </c>
      <c r="F5272" s="215" t="s">
        <v>769</v>
      </c>
      <c r="G5272" s="213"/>
      <c r="H5272" s="214" t="s">
        <v>44</v>
      </c>
      <c r="I5272" s="216"/>
      <c r="J5272" s="213"/>
      <c r="K5272" s="213"/>
      <c r="L5272" s="217"/>
      <c r="M5272" s="218"/>
      <c r="N5272" s="219"/>
      <c r="O5272" s="219"/>
      <c r="P5272" s="219"/>
      <c r="Q5272" s="219"/>
      <c r="R5272" s="219"/>
      <c r="S5272" s="219"/>
      <c r="T5272" s="220"/>
      <c r="AT5272" s="221" t="s">
        <v>272</v>
      </c>
      <c r="AU5272" s="221" t="s">
        <v>91</v>
      </c>
      <c r="AV5272" s="13" t="s">
        <v>89</v>
      </c>
      <c r="AW5272" s="13" t="s">
        <v>38</v>
      </c>
      <c r="AX5272" s="13" t="s">
        <v>82</v>
      </c>
      <c r="AY5272" s="221" t="s">
        <v>262</v>
      </c>
    </row>
    <row r="5273" spans="2:51" s="15" customFormat="1" ht="10">
      <c r="B5273" s="233"/>
      <c r="C5273" s="234"/>
      <c r="D5273" s="208" t="s">
        <v>272</v>
      </c>
      <c r="E5273" s="235" t="s">
        <v>44</v>
      </c>
      <c r="F5273" s="236" t="s">
        <v>1232</v>
      </c>
      <c r="G5273" s="234"/>
      <c r="H5273" s="237">
        <v>10.9</v>
      </c>
      <c r="I5273" s="238"/>
      <c r="J5273" s="234"/>
      <c r="K5273" s="234"/>
      <c r="L5273" s="239"/>
      <c r="M5273" s="240"/>
      <c r="N5273" s="241"/>
      <c r="O5273" s="241"/>
      <c r="P5273" s="241"/>
      <c r="Q5273" s="241"/>
      <c r="R5273" s="241"/>
      <c r="S5273" s="241"/>
      <c r="T5273" s="242"/>
      <c r="AT5273" s="243" t="s">
        <v>272</v>
      </c>
      <c r="AU5273" s="243" t="s">
        <v>91</v>
      </c>
      <c r="AV5273" s="15" t="s">
        <v>91</v>
      </c>
      <c r="AW5273" s="15" t="s">
        <v>38</v>
      </c>
      <c r="AX5273" s="15" t="s">
        <v>82</v>
      </c>
      <c r="AY5273" s="243" t="s">
        <v>262</v>
      </c>
    </row>
    <row r="5274" spans="2:51" s="13" customFormat="1" ht="10">
      <c r="B5274" s="212"/>
      <c r="C5274" s="213"/>
      <c r="D5274" s="208" t="s">
        <v>272</v>
      </c>
      <c r="E5274" s="214" t="s">
        <v>44</v>
      </c>
      <c r="F5274" s="215" t="s">
        <v>770</v>
      </c>
      <c r="G5274" s="213"/>
      <c r="H5274" s="214" t="s">
        <v>44</v>
      </c>
      <c r="I5274" s="216"/>
      <c r="J5274" s="213"/>
      <c r="K5274" s="213"/>
      <c r="L5274" s="217"/>
      <c r="M5274" s="218"/>
      <c r="N5274" s="219"/>
      <c r="O5274" s="219"/>
      <c r="P5274" s="219"/>
      <c r="Q5274" s="219"/>
      <c r="R5274" s="219"/>
      <c r="S5274" s="219"/>
      <c r="T5274" s="220"/>
      <c r="AT5274" s="221" t="s">
        <v>272</v>
      </c>
      <c r="AU5274" s="221" t="s">
        <v>91</v>
      </c>
      <c r="AV5274" s="13" t="s">
        <v>89</v>
      </c>
      <c r="AW5274" s="13" t="s">
        <v>38</v>
      </c>
      <c r="AX5274" s="13" t="s">
        <v>82</v>
      </c>
      <c r="AY5274" s="221" t="s">
        <v>262</v>
      </c>
    </row>
    <row r="5275" spans="2:51" s="15" customFormat="1" ht="10">
      <c r="B5275" s="233"/>
      <c r="C5275" s="234"/>
      <c r="D5275" s="208" t="s">
        <v>272</v>
      </c>
      <c r="E5275" s="235" t="s">
        <v>44</v>
      </c>
      <c r="F5275" s="236" t="s">
        <v>1233</v>
      </c>
      <c r="G5275" s="234"/>
      <c r="H5275" s="237">
        <v>18</v>
      </c>
      <c r="I5275" s="238"/>
      <c r="J5275" s="234"/>
      <c r="K5275" s="234"/>
      <c r="L5275" s="239"/>
      <c r="M5275" s="240"/>
      <c r="N5275" s="241"/>
      <c r="O5275" s="241"/>
      <c r="P5275" s="241"/>
      <c r="Q5275" s="241"/>
      <c r="R5275" s="241"/>
      <c r="S5275" s="241"/>
      <c r="T5275" s="242"/>
      <c r="AT5275" s="243" t="s">
        <v>272</v>
      </c>
      <c r="AU5275" s="243" t="s">
        <v>91</v>
      </c>
      <c r="AV5275" s="15" t="s">
        <v>91</v>
      </c>
      <c r="AW5275" s="15" t="s">
        <v>38</v>
      </c>
      <c r="AX5275" s="15" t="s">
        <v>82</v>
      </c>
      <c r="AY5275" s="243" t="s">
        <v>262</v>
      </c>
    </row>
    <row r="5276" spans="2:51" s="13" customFormat="1" ht="10">
      <c r="B5276" s="212"/>
      <c r="C5276" s="213"/>
      <c r="D5276" s="208" t="s">
        <v>272</v>
      </c>
      <c r="E5276" s="214" t="s">
        <v>44</v>
      </c>
      <c r="F5276" s="215" t="s">
        <v>771</v>
      </c>
      <c r="G5276" s="213"/>
      <c r="H5276" s="214" t="s">
        <v>44</v>
      </c>
      <c r="I5276" s="216"/>
      <c r="J5276" s="213"/>
      <c r="K5276" s="213"/>
      <c r="L5276" s="217"/>
      <c r="M5276" s="218"/>
      <c r="N5276" s="219"/>
      <c r="O5276" s="219"/>
      <c r="P5276" s="219"/>
      <c r="Q5276" s="219"/>
      <c r="R5276" s="219"/>
      <c r="S5276" s="219"/>
      <c r="T5276" s="220"/>
      <c r="AT5276" s="221" t="s">
        <v>272</v>
      </c>
      <c r="AU5276" s="221" t="s">
        <v>91</v>
      </c>
      <c r="AV5276" s="13" t="s">
        <v>89</v>
      </c>
      <c r="AW5276" s="13" t="s">
        <v>38</v>
      </c>
      <c r="AX5276" s="13" t="s">
        <v>82</v>
      </c>
      <c r="AY5276" s="221" t="s">
        <v>262</v>
      </c>
    </row>
    <row r="5277" spans="2:51" s="15" customFormat="1" ht="10">
      <c r="B5277" s="233"/>
      <c r="C5277" s="234"/>
      <c r="D5277" s="208" t="s">
        <v>272</v>
      </c>
      <c r="E5277" s="235" t="s">
        <v>44</v>
      </c>
      <c r="F5277" s="236" t="s">
        <v>1233</v>
      </c>
      <c r="G5277" s="234"/>
      <c r="H5277" s="237">
        <v>18</v>
      </c>
      <c r="I5277" s="238"/>
      <c r="J5277" s="234"/>
      <c r="K5277" s="234"/>
      <c r="L5277" s="239"/>
      <c r="M5277" s="240"/>
      <c r="N5277" s="241"/>
      <c r="O5277" s="241"/>
      <c r="P5277" s="241"/>
      <c r="Q5277" s="241"/>
      <c r="R5277" s="241"/>
      <c r="S5277" s="241"/>
      <c r="T5277" s="242"/>
      <c r="AT5277" s="243" t="s">
        <v>272</v>
      </c>
      <c r="AU5277" s="243" t="s">
        <v>91</v>
      </c>
      <c r="AV5277" s="15" t="s">
        <v>91</v>
      </c>
      <c r="AW5277" s="15" t="s">
        <v>38</v>
      </c>
      <c r="AX5277" s="15" t="s">
        <v>82</v>
      </c>
      <c r="AY5277" s="243" t="s">
        <v>262</v>
      </c>
    </row>
    <row r="5278" spans="2:51" s="13" customFormat="1" ht="10">
      <c r="B5278" s="212"/>
      <c r="C5278" s="213"/>
      <c r="D5278" s="208" t="s">
        <v>272</v>
      </c>
      <c r="E5278" s="214" t="s">
        <v>44</v>
      </c>
      <c r="F5278" s="215" t="s">
        <v>773</v>
      </c>
      <c r="G5278" s="213"/>
      <c r="H5278" s="214" t="s">
        <v>44</v>
      </c>
      <c r="I5278" s="216"/>
      <c r="J5278" s="213"/>
      <c r="K5278" s="213"/>
      <c r="L5278" s="217"/>
      <c r="M5278" s="218"/>
      <c r="N5278" s="219"/>
      <c r="O5278" s="219"/>
      <c r="P5278" s="219"/>
      <c r="Q5278" s="219"/>
      <c r="R5278" s="219"/>
      <c r="S5278" s="219"/>
      <c r="T5278" s="220"/>
      <c r="AT5278" s="221" t="s">
        <v>272</v>
      </c>
      <c r="AU5278" s="221" t="s">
        <v>91</v>
      </c>
      <c r="AV5278" s="13" t="s">
        <v>89</v>
      </c>
      <c r="AW5278" s="13" t="s">
        <v>38</v>
      </c>
      <c r="AX5278" s="13" t="s">
        <v>82</v>
      </c>
      <c r="AY5278" s="221" t="s">
        <v>262</v>
      </c>
    </row>
    <row r="5279" spans="2:51" s="15" customFormat="1" ht="10">
      <c r="B5279" s="233"/>
      <c r="C5279" s="234"/>
      <c r="D5279" s="208" t="s">
        <v>272</v>
      </c>
      <c r="E5279" s="235" t="s">
        <v>44</v>
      </c>
      <c r="F5279" s="236" t="s">
        <v>1234</v>
      </c>
      <c r="G5279" s="234"/>
      <c r="H5279" s="237">
        <v>42.8</v>
      </c>
      <c r="I5279" s="238"/>
      <c r="J5279" s="234"/>
      <c r="K5279" s="234"/>
      <c r="L5279" s="239"/>
      <c r="M5279" s="240"/>
      <c r="N5279" s="241"/>
      <c r="O5279" s="241"/>
      <c r="P5279" s="241"/>
      <c r="Q5279" s="241"/>
      <c r="R5279" s="241"/>
      <c r="S5279" s="241"/>
      <c r="T5279" s="242"/>
      <c r="AT5279" s="243" t="s">
        <v>272</v>
      </c>
      <c r="AU5279" s="243" t="s">
        <v>91</v>
      </c>
      <c r="AV5279" s="15" t="s">
        <v>91</v>
      </c>
      <c r="AW5279" s="15" t="s">
        <v>38</v>
      </c>
      <c r="AX5279" s="15" t="s">
        <v>82</v>
      </c>
      <c r="AY5279" s="243" t="s">
        <v>262</v>
      </c>
    </row>
    <row r="5280" spans="2:51" s="13" customFormat="1" ht="10">
      <c r="B5280" s="212"/>
      <c r="C5280" s="213"/>
      <c r="D5280" s="208" t="s">
        <v>272</v>
      </c>
      <c r="E5280" s="214" t="s">
        <v>44</v>
      </c>
      <c r="F5280" s="215" t="s">
        <v>775</v>
      </c>
      <c r="G5280" s="213"/>
      <c r="H5280" s="214" t="s">
        <v>44</v>
      </c>
      <c r="I5280" s="216"/>
      <c r="J5280" s="213"/>
      <c r="K5280" s="213"/>
      <c r="L5280" s="217"/>
      <c r="M5280" s="218"/>
      <c r="N5280" s="219"/>
      <c r="O5280" s="219"/>
      <c r="P5280" s="219"/>
      <c r="Q5280" s="219"/>
      <c r="R5280" s="219"/>
      <c r="S5280" s="219"/>
      <c r="T5280" s="220"/>
      <c r="AT5280" s="221" t="s">
        <v>272</v>
      </c>
      <c r="AU5280" s="221" t="s">
        <v>91</v>
      </c>
      <c r="AV5280" s="13" t="s">
        <v>89</v>
      </c>
      <c r="AW5280" s="13" t="s">
        <v>38</v>
      </c>
      <c r="AX5280" s="13" t="s">
        <v>82</v>
      </c>
      <c r="AY5280" s="221" t="s">
        <v>262</v>
      </c>
    </row>
    <row r="5281" spans="2:51" s="15" customFormat="1" ht="10">
      <c r="B5281" s="233"/>
      <c r="C5281" s="234"/>
      <c r="D5281" s="208" t="s">
        <v>272</v>
      </c>
      <c r="E5281" s="235" t="s">
        <v>44</v>
      </c>
      <c r="F5281" s="236" t="s">
        <v>1235</v>
      </c>
      <c r="G5281" s="234"/>
      <c r="H5281" s="237">
        <v>11</v>
      </c>
      <c r="I5281" s="238"/>
      <c r="J5281" s="234"/>
      <c r="K5281" s="234"/>
      <c r="L5281" s="239"/>
      <c r="M5281" s="240"/>
      <c r="N5281" s="241"/>
      <c r="O5281" s="241"/>
      <c r="P5281" s="241"/>
      <c r="Q5281" s="241"/>
      <c r="R5281" s="241"/>
      <c r="S5281" s="241"/>
      <c r="T5281" s="242"/>
      <c r="AT5281" s="243" t="s">
        <v>272</v>
      </c>
      <c r="AU5281" s="243" t="s">
        <v>91</v>
      </c>
      <c r="AV5281" s="15" t="s">
        <v>91</v>
      </c>
      <c r="AW5281" s="15" t="s">
        <v>38</v>
      </c>
      <c r="AX5281" s="15" t="s">
        <v>82</v>
      </c>
      <c r="AY5281" s="243" t="s">
        <v>262</v>
      </c>
    </row>
    <row r="5282" spans="2:51" s="13" customFormat="1" ht="10">
      <c r="B5282" s="212"/>
      <c r="C5282" s="213"/>
      <c r="D5282" s="208" t="s">
        <v>272</v>
      </c>
      <c r="E5282" s="214" t="s">
        <v>44</v>
      </c>
      <c r="F5282" s="215" t="s">
        <v>777</v>
      </c>
      <c r="G5282" s="213"/>
      <c r="H5282" s="214" t="s">
        <v>44</v>
      </c>
      <c r="I5282" s="216"/>
      <c r="J5282" s="213"/>
      <c r="K5282" s="213"/>
      <c r="L5282" s="217"/>
      <c r="M5282" s="218"/>
      <c r="N5282" s="219"/>
      <c r="O5282" s="219"/>
      <c r="P5282" s="219"/>
      <c r="Q5282" s="219"/>
      <c r="R5282" s="219"/>
      <c r="S5282" s="219"/>
      <c r="T5282" s="220"/>
      <c r="AT5282" s="221" t="s">
        <v>272</v>
      </c>
      <c r="AU5282" s="221" t="s">
        <v>91</v>
      </c>
      <c r="AV5282" s="13" t="s">
        <v>89</v>
      </c>
      <c r="AW5282" s="13" t="s">
        <v>38</v>
      </c>
      <c r="AX5282" s="13" t="s">
        <v>82</v>
      </c>
      <c r="AY5282" s="221" t="s">
        <v>262</v>
      </c>
    </row>
    <row r="5283" spans="2:51" s="15" customFormat="1" ht="10">
      <c r="B5283" s="233"/>
      <c r="C5283" s="234"/>
      <c r="D5283" s="208" t="s">
        <v>272</v>
      </c>
      <c r="E5283" s="235" t="s">
        <v>44</v>
      </c>
      <c r="F5283" s="236" t="s">
        <v>1236</v>
      </c>
      <c r="G5283" s="234"/>
      <c r="H5283" s="237">
        <v>11.2</v>
      </c>
      <c r="I5283" s="238"/>
      <c r="J5283" s="234"/>
      <c r="K5283" s="234"/>
      <c r="L5283" s="239"/>
      <c r="M5283" s="240"/>
      <c r="N5283" s="241"/>
      <c r="O5283" s="241"/>
      <c r="P5283" s="241"/>
      <c r="Q5283" s="241"/>
      <c r="R5283" s="241"/>
      <c r="S5283" s="241"/>
      <c r="T5283" s="242"/>
      <c r="AT5283" s="243" t="s">
        <v>272</v>
      </c>
      <c r="AU5283" s="243" t="s">
        <v>91</v>
      </c>
      <c r="AV5283" s="15" t="s">
        <v>91</v>
      </c>
      <c r="AW5283" s="15" t="s">
        <v>38</v>
      </c>
      <c r="AX5283" s="15" t="s">
        <v>82</v>
      </c>
      <c r="AY5283" s="243" t="s">
        <v>262</v>
      </c>
    </row>
    <row r="5284" spans="2:51" s="13" customFormat="1" ht="10">
      <c r="B5284" s="212"/>
      <c r="C5284" s="213"/>
      <c r="D5284" s="208" t="s">
        <v>272</v>
      </c>
      <c r="E5284" s="214" t="s">
        <v>44</v>
      </c>
      <c r="F5284" s="215" t="s">
        <v>1237</v>
      </c>
      <c r="G5284" s="213"/>
      <c r="H5284" s="214" t="s">
        <v>44</v>
      </c>
      <c r="I5284" s="216"/>
      <c r="J5284" s="213"/>
      <c r="K5284" s="213"/>
      <c r="L5284" s="217"/>
      <c r="M5284" s="218"/>
      <c r="N5284" s="219"/>
      <c r="O5284" s="219"/>
      <c r="P5284" s="219"/>
      <c r="Q5284" s="219"/>
      <c r="R5284" s="219"/>
      <c r="S5284" s="219"/>
      <c r="T5284" s="220"/>
      <c r="AT5284" s="221" t="s">
        <v>272</v>
      </c>
      <c r="AU5284" s="221" t="s">
        <v>91</v>
      </c>
      <c r="AV5284" s="13" t="s">
        <v>89</v>
      </c>
      <c r="AW5284" s="13" t="s">
        <v>38</v>
      </c>
      <c r="AX5284" s="13" t="s">
        <v>82</v>
      </c>
      <c r="AY5284" s="221" t="s">
        <v>262</v>
      </c>
    </row>
    <row r="5285" spans="2:51" s="15" customFormat="1" ht="10">
      <c r="B5285" s="233"/>
      <c r="C5285" s="234"/>
      <c r="D5285" s="208" t="s">
        <v>272</v>
      </c>
      <c r="E5285" s="235" t="s">
        <v>44</v>
      </c>
      <c r="F5285" s="236" t="s">
        <v>1238</v>
      </c>
      <c r="G5285" s="234"/>
      <c r="H5285" s="237">
        <v>39.799999999999997</v>
      </c>
      <c r="I5285" s="238"/>
      <c r="J5285" s="234"/>
      <c r="K5285" s="234"/>
      <c r="L5285" s="239"/>
      <c r="M5285" s="240"/>
      <c r="N5285" s="241"/>
      <c r="O5285" s="241"/>
      <c r="P5285" s="241"/>
      <c r="Q5285" s="241"/>
      <c r="R5285" s="241"/>
      <c r="S5285" s="241"/>
      <c r="T5285" s="242"/>
      <c r="AT5285" s="243" t="s">
        <v>272</v>
      </c>
      <c r="AU5285" s="243" t="s">
        <v>91</v>
      </c>
      <c r="AV5285" s="15" t="s">
        <v>91</v>
      </c>
      <c r="AW5285" s="15" t="s">
        <v>38</v>
      </c>
      <c r="AX5285" s="15" t="s">
        <v>82</v>
      </c>
      <c r="AY5285" s="243" t="s">
        <v>262</v>
      </c>
    </row>
    <row r="5286" spans="2:51" s="13" customFormat="1" ht="10">
      <c r="B5286" s="212"/>
      <c r="C5286" s="213"/>
      <c r="D5286" s="208" t="s">
        <v>272</v>
      </c>
      <c r="E5286" s="214" t="s">
        <v>44</v>
      </c>
      <c r="F5286" s="215" t="s">
        <v>781</v>
      </c>
      <c r="G5286" s="213"/>
      <c r="H5286" s="214" t="s">
        <v>44</v>
      </c>
      <c r="I5286" s="216"/>
      <c r="J5286" s="213"/>
      <c r="K5286" s="213"/>
      <c r="L5286" s="217"/>
      <c r="M5286" s="218"/>
      <c r="N5286" s="219"/>
      <c r="O5286" s="219"/>
      <c r="P5286" s="219"/>
      <c r="Q5286" s="219"/>
      <c r="R5286" s="219"/>
      <c r="S5286" s="219"/>
      <c r="T5286" s="220"/>
      <c r="AT5286" s="221" t="s">
        <v>272</v>
      </c>
      <c r="AU5286" s="221" t="s">
        <v>91</v>
      </c>
      <c r="AV5286" s="13" t="s">
        <v>89</v>
      </c>
      <c r="AW5286" s="13" t="s">
        <v>38</v>
      </c>
      <c r="AX5286" s="13" t="s">
        <v>82</v>
      </c>
      <c r="AY5286" s="221" t="s">
        <v>262</v>
      </c>
    </row>
    <row r="5287" spans="2:51" s="15" customFormat="1" ht="10">
      <c r="B5287" s="233"/>
      <c r="C5287" s="234"/>
      <c r="D5287" s="208" t="s">
        <v>272</v>
      </c>
      <c r="E5287" s="235" t="s">
        <v>44</v>
      </c>
      <c r="F5287" s="236" t="s">
        <v>1239</v>
      </c>
      <c r="G5287" s="234"/>
      <c r="H5287" s="237">
        <v>16.600000000000001</v>
      </c>
      <c r="I5287" s="238"/>
      <c r="J5287" s="234"/>
      <c r="K5287" s="234"/>
      <c r="L5287" s="239"/>
      <c r="M5287" s="240"/>
      <c r="N5287" s="241"/>
      <c r="O5287" s="241"/>
      <c r="P5287" s="241"/>
      <c r="Q5287" s="241"/>
      <c r="R5287" s="241"/>
      <c r="S5287" s="241"/>
      <c r="T5287" s="242"/>
      <c r="AT5287" s="243" t="s">
        <v>272</v>
      </c>
      <c r="AU5287" s="243" t="s">
        <v>91</v>
      </c>
      <c r="AV5287" s="15" t="s">
        <v>91</v>
      </c>
      <c r="AW5287" s="15" t="s">
        <v>38</v>
      </c>
      <c r="AX5287" s="15" t="s">
        <v>82</v>
      </c>
      <c r="AY5287" s="243" t="s">
        <v>262</v>
      </c>
    </row>
    <row r="5288" spans="2:51" s="13" customFormat="1" ht="10">
      <c r="B5288" s="212"/>
      <c r="C5288" s="213"/>
      <c r="D5288" s="208" t="s">
        <v>272</v>
      </c>
      <c r="E5288" s="214" t="s">
        <v>44</v>
      </c>
      <c r="F5288" s="215" t="s">
        <v>783</v>
      </c>
      <c r="G5288" s="213"/>
      <c r="H5288" s="214" t="s">
        <v>44</v>
      </c>
      <c r="I5288" s="216"/>
      <c r="J5288" s="213"/>
      <c r="K5288" s="213"/>
      <c r="L5288" s="217"/>
      <c r="M5288" s="218"/>
      <c r="N5288" s="219"/>
      <c r="O5288" s="219"/>
      <c r="P5288" s="219"/>
      <c r="Q5288" s="219"/>
      <c r="R5288" s="219"/>
      <c r="S5288" s="219"/>
      <c r="T5288" s="220"/>
      <c r="AT5288" s="221" t="s">
        <v>272</v>
      </c>
      <c r="AU5288" s="221" t="s">
        <v>91</v>
      </c>
      <c r="AV5288" s="13" t="s">
        <v>89</v>
      </c>
      <c r="AW5288" s="13" t="s">
        <v>38</v>
      </c>
      <c r="AX5288" s="13" t="s">
        <v>82</v>
      </c>
      <c r="AY5288" s="221" t="s">
        <v>262</v>
      </c>
    </row>
    <row r="5289" spans="2:51" s="15" customFormat="1" ht="10">
      <c r="B5289" s="233"/>
      <c r="C5289" s="234"/>
      <c r="D5289" s="208" t="s">
        <v>272</v>
      </c>
      <c r="E5289" s="235" t="s">
        <v>44</v>
      </c>
      <c r="F5289" s="236" t="s">
        <v>1240</v>
      </c>
      <c r="G5289" s="234"/>
      <c r="H5289" s="237">
        <v>7.2</v>
      </c>
      <c r="I5289" s="238"/>
      <c r="J5289" s="234"/>
      <c r="K5289" s="234"/>
      <c r="L5289" s="239"/>
      <c r="M5289" s="240"/>
      <c r="N5289" s="241"/>
      <c r="O5289" s="241"/>
      <c r="P5289" s="241"/>
      <c r="Q5289" s="241"/>
      <c r="R5289" s="241"/>
      <c r="S5289" s="241"/>
      <c r="T5289" s="242"/>
      <c r="AT5289" s="243" t="s">
        <v>272</v>
      </c>
      <c r="AU5289" s="243" t="s">
        <v>91</v>
      </c>
      <c r="AV5289" s="15" t="s">
        <v>91</v>
      </c>
      <c r="AW5289" s="15" t="s">
        <v>38</v>
      </c>
      <c r="AX5289" s="15" t="s">
        <v>82</v>
      </c>
      <c r="AY5289" s="243" t="s">
        <v>262</v>
      </c>
    </row>
    <row r="5290" spans="2:51" s="13" customFormat="1" ht="10">
      <c r="B5290" s="212"/>
      <c r="C5290" s="213"/>
      <c r="D5290" s="208" t="s">
        <v>272</v>
      </c>
      <c r="E5290" s="214" t="s">
        <v>44</v>
      </c>
      <c r="F5290" s="215" t="s">
        <v>785</v>
      </c>
      <c r="G5290" s="213"/>
      <c r="H5290" s="214" t="s">
        <v>44</v>
      </c>
      <c r="I5290" s="216"/>
      <c r="J5290" s="213"/>
      <c r="K5290" s="213"/>
      <c r="L5290" s="217"/>
      <c r="M5290" s="218"/>
      <c r="N5290" s="219"/>
      <c r="O5290" s="219"/>
      <c r="P5290" s="219"/>
      <c r="Q5290" s="219"/>
      <c r="R5290" s="219"/>
      <c r="S5290" s="219"/>
      <c r="T5290" s="220"/>
      <c r="AT5290" s="221" t="s">
        <v>272</v>
      </c>
      <c r="AU5290" s="221" t="s">
        <v>91</v>
      </c>
      <c r="AV5290" s="13" t="s">
        <v>89</v>
      </c>
      <c r="AW5290" s="13" t="s">
        <v>38</v>
      </c>
      <c r="AX5290" s="13" t="s">
        <v>82</v>
      </c>
      <c r="AY5290" s="221" t="s">
        <v>262</v>
      </c>
    </row>
    <row r="5291" spans="2:51" s="15" customFormat="1" ht="10">
      <c r="B5291" s="233"/>
      <c r="C5291" s="234"/>
      <c r="D5291" s="208" t="s">
        <v>272</v>
      </c>
      <c r="E5291" s="235" t="s">
        <v>44</v>
      </c>
      <c r="F5291" s="236" t="s">
        <v>1241</v>
      </c>
      <c r="G5291" s="234"/>
      <c r="H5291" s="237">
        <v>13.4</v>
      </c>
      <c r="I5291" s="238"/>
      <c r="J5291" s="234"/>
      <c r="K5291" s="234"/>
      <c r="L5291" s="239"/>
      <c r="M5291" s="240"/>
      <c r="N5291" s="241"/>
      <c r="O5291" s="241"/>
      <c r="P5291" s="241"/>
      <c r="Q5291" s="241"/>
      <c r="R5291" s="241"/>
      <c r="S5291" s="241"/>
      <c r="T5291" s="242"/>
      <c r="AT5291" s="243" t="s">
        <v>272</v>
      </c>
      <c r="AU5291" s="243" t="s">
        <v>91</v>
      </c>
      <c r="AV5291" s="15" t="s">
        <v>91</v>
      </c>
      <c r="AW5291" s="15" t="s">
        <v>38</v>
      </c>
      <c r="AX5291" s="15" t="s">
        <v>82</v>
      </c>
      <c r="AY5291" s="243" t="s">
        <v>262</v>
      </c>
    </row>
    <row r="5292" spans="2:51" s="13" customFormat="1" ht="10">
      <c r="B5292" s="212"/>
      <c r="C5292" s="213"/>
      <c r="D5292" s="208" t="s">
        <v>272</v>
      </c>
      <c r="E5292" s="214" t="s">
        <v>44</v>
      </c>
      <c r="F5292" s="215" t="s">
        <v>787</v>
      </c>
      <c r="G5292" s="213"/>
      <c r="H5292" s="214" t="s">
        <v>44</v>
      </c>
      <c r="I5292" s="216"/>
      <c r="J5292" s="213"/>
      <c r="K5292" s="213"/>
      <c r="L5292" s="217"/>
      <c r="M5292" s="218"/>
      <c r="N5292" s="219"/>
      <c r="O5292" s="219"/>
      <c r="P5292" s="219"/>
      <c r="Q5292" s="219"/>
      <c r="R5292" s="219"/>
      <c r="S5292" s="219"/>
      <c r="T5292" s="220"/>
      <c r="AT5292" s="221" t="s">
        <v>272</v>
      </c>
      <c r="AU5292" s="221" t="s">
        <v>91</v>
      </c>
      <c r="AV5292" s="13" t="s">
        <v>89</v>
      </c>
      <c r="AW5292" s="13" t="s">
        <v>38</v>
      </c>
      <c r="AX5292" s="13" t="s">
        <v>82</v>
      </c>
      <c r="AY5292" s="221" t="s">
        <v>262</v>
      </c>
    </row>
    <row r="5293" spans="2:51" s="15" customFormat="1" ht="10">
      <c r="B5293" s="233"/>
      <c r="C5293" s="234"/>
      <c r="D5293" s="208" t="s">
        <v>272</v>
      </c>
      <c r="E5293" s="235" t="s">
        <v>44</v>
      </c>
      <c r="F5293" s="236" t="s">
        <v>1242</v>
      </c>
      <c r="G5293" s="234"/>
      <c r="H5293" s="237">
        <v>18.399999999999999</v>
      </c>
      <c r="I5293" s="238"/>
      <c r="J5293" s="234"/>
      <c r="K5293" s="234"/>
      <c r="L5293" s="239"/>
      <c r="M5293" s="240"/>
      <c r="N5293" s="241"/>
      <c r="O5293" s="241"/>
      <c r="P5293" s="241"/>
      <c r="Q5293" s="241"/>
      <c r="R5293" s="241"/>
      <c r="S5293" s="241"/>
      <c r="T5293" s="242"/>
      <c r="AT5293" s="243" t="s">
        <v>272</v>
      </c>
      <c r="AU5293" s="243" t="s">
        <v>91</v>
      </c>
      <c r="AV5293" s="15" t="s">
        <v>91</v>
      </c>
      <c r="AW5293" s="15" t="s">
        <v>38</v>
      </c>
      <c r="AX5293" s="15" t="s">
        <v>82</v>
      </c>
      <c r="AY5293" s="243" t="s">
        <v>262</v>
      </c>
    </row>
    <row r="5294" spans="2:51" s="13" customFormat="1" ht="10">
      <c r="B5294" s="212"/>
      <c r="C5294" s="213"/>
      <c r="D5294" s="208" t="s">
        <v>272</v>
      </c>
      <c r="E5294" s="214" t="s">
        <v>44</v>
      </c>
      <c r="F5294" s="215" t="s">
        <v>789</v>
      </c>
      <c r="G5294" s="213"/>
      <c r="H5294" s="214" t="s">
        <v>44</v>
      </c>
      <c r="I5294" s="216"/>
      <c r="J5294" s="213"/>
      <c r="K5294" s="213"/>
      <c r="L5294" s="217"/>
      <c r="M5294" s="218"/>
      <c r="N5294" s="219"/>
      <c r="O5294" s="219"/>
      <c r="P5294" s="219"/>
      <c r="Q5294" s="219"/>
      <c r="R5294" s="219"/>
      <c r="S5294" s="219"/>
      <c r="T5294" s="220"/>
      <c r="AT5294" s="221" t="s">
        <v>272</v>
      </c>
      <c r="AU5294" s="221" t="s">
        <v>91</v>
      </c>
      <c r="AV5294" s="13" t="s">
        <v>89</v>
      </c>
      <c r="AW5294" s="13" t="s">
        <v>38</v>
      </c>
      <c r="AX5294" s="13" t="s">
        <v>82</v>
      </c>
      <c r="AY5294" s="221" t="s">
        <v>262</v>
      </c>
    </row>
    <row r="5295" spans="2:51" s="15" customFormat="1" ht="10">
      <c r="B5295" s="233"/>
      <c r="C5295" s="234"/>
      <c r="D5295" s="208" t="s">
        <v>272</v>
      </c>
      <c r="E5295" s="235" t="s">
        <v>44</v>
      </c>
      <c r="F5295" s="236" t="s">
        <v>1243</v>
      </c>
      <c r="G5295" s="234"/>
      <c r="H5295" s="237">
        <v>20.6</v>
      </c>
      <c r="I5295" s="238"/>
      <c r="J5295" s="234"/>
      <c r="K5295" s="234"/>
      <c r="L5295" s="239"/>
      <c r="M5295" s="240"/>
      <c r="N5295" s="241"/>
      <c r="O5295" s="241"/>
      <c r="P5295" s="241"/>
      <c r="Q5295" s="241"/>
      <c r="R5295" s="241"/>
      <c r="S5295" s="241"/>
      <c r="T5295" s="242"/>
      <c r="AT5295" s="243" t="s">
        <v>272</v>
      </c>
      <c r="AU5295" s="243" t="s">
        <v>91</v>
      </c>
      <c r="AV5295" s="15" t="s">
        <v>91</v>
      </c>
      <c r="AW5295" s="15" t="s">
        <v>38</v>
      </c>
      <c r="AX5295" s="15" t="s">
        <v>82</v>
      </c>
      <c r="AY5295" s="243" t="s">
        <v>262</v>
      </c>
    </row>
    <row r="5296" spans="2:51" s="13" customFormat="1" ht="10">
      <c r="B5296" s="212"/>
      <c r="C5296" s="213"/>
      <c r="D5296" s="208" t="s">
        <v>272</v>
      </c>
      <c r="E5296" s="214" t="s">
        <v>44</v>
      </c>
      <c r="F5296" s="215" t="s">
        <v>791</v>
      </c>
      <c r="G5296" s="213"/>
      <c r="H5296" s="214" t="s">
        <v>44</v>
      </c>
      <c r="I5296" s="216"/>
      <c r="J5296" s="213"/>
      <c r="K5296" s="213"/>
      <c r="L5296" s="217"/>
      <c r="M5296" s="218"/>
      <c r="N5296" s="219"/>
      <c r="O5296" s="219"/>
      <c r="P5296" s="219"/>
      <c r="Q5296" s="219"/>
      <c r="R5296" s="219"/>
      <c r="S5296" s="219"/>
      <c r="T5296" s="220"/>
      <c r="AT5296" s="221" t="s">
        <v>272</v>
      </c>
      <c r="AU5296" s="221" t="s">
        <v>91</v>
      </c>
      <c r="AV5296" s="13" t="s">
        <v>89</v>
      </c>
      <c r="AW5296" s="13" t="s">
        <v>38</v>
      </c>
      <c r="AX5296" s="13" t="s">
        <v>82</v>
      </c>
      <c r="AY5296" s="221" t="s">
        <v>262</v>
      </c>
    </row>
    <row r="5297" spans="2:51" s="15" customFormat="1" ht="10">
      <c r="B5297" s="233"/>
      <c r="C5297" s="234"/>
      <c r="D5297" s="208" t="s">
        <v>272</v>
      </c>
      <c r="E5297" s="235" t="s">
        <v>44</v>
      </c>
      <c r="F5297" s="236" t="s">
        <v>1244</v>
      </c>
      <c r="G5297" s="234"/>
      <c r="H5297" s="237">
        <v>9.1999999999999993</v>
      </c>
      <c r="I5297" s="238"/>
      <c r="J5297" s="234"/>
      <c r="K5297" s="234"/>
      <c r="L5297" s="239"/>
      <c r="M5297" s="240"/>
      <c r="N5297" s="241"/>
      <c r="O5297" s="241"/>
      <c r="P5297" s="241"/>
      <c r="Q5297" s="241"/>
      <c r="R5297" s="241"/>
      <c r="S5297" s="241"/>
      <c r="T5297" s="242"/>
      <c r="AT5297" s="243" t="s">
        <v>272</v>
      </c>
      <c r="AU5297" s="243" t="s">
        <v>91</v>
      </c>
      <c r="AV5297" s="15" t="s">
        <v>91</v>
      </c>
      <c r="AW5297" s="15" t="s">
        <v>38</v>
      </c>
      <c r="AX5297" s="15" t="s">
        <v>82</v>
      </c>
      <c r="AY5297" s="243" t="s">
        <v>262</v>
      </c>
    </row>
    <row r="5298" spans="2:51" s="13" customFormat="1" ht="10">
      <c r="B5298" s="212"/>
      <c r="C5298" s="213"/>
      <c r="D5298" s="208" t="s">
        <v>272</v>
      </c>
      <c r="E5298" s="214" t="s">
        <v>44</v>
      </c>
      <c r="F5298" s="215" t="s">
        <v>1245</v>
      </c>
      <c r="G5298" s="213"/>
      <c r="H5298" s="214" t="s">
        <v>44</v>
      </c>
      <c r="I5298" s="216"/>
      <c r="J5298" s="213"/>
      <c r="K5298" s="213"/>
      <c r="L5298" s="217"/>
      <c r="M5298" s="218"/>
      <c r="N5298" s="219"/>
      <c r="O5298" s="219"/>
      <c r="P5298" s="219"/>
      <c r="Q5298" s="219"/>
      <c r="R5298" s="219"/>
      <c r="S5298" s="219"/>
      <c r="T5298" s="220"/>
      <c r="AT5298" s="221" t="s">
        <v>272</v>
      </c>
      <c r="AU5298" s="221" t="s">
        <v>91</v>
      </c>
      <c r="AV5298" s="13" t="s">
        <v>89</v>
      </c>
      <c r="AW5298" s="13" t="s">
        <v>38</v>
      </c>
      <c r="AX5298" s="13" t="s">
        <v>82</v>
      </c>
      <c r="AY5298" s="221" t="s">
        <v>262</v>
      </c>
    </row>
    <row r="5299" spans="2:51" s="15" customFormat="1" ht="10">
      <c r="B5299" s="233"/>
      <c r="C5299" s="234"/>
      <c r="D5299" s="208" t="s">
        <v>272</v>
      </c>
      <c r="E5299" s="235" t="s">
        <v>44</v>
      </c>
      <c r="F5299" s="236" t="s">
        <v>1246</v>
      </c>
      <c r="G5299" s="234"/>
      <c r="H5299" s="237">
        <v>5.8</v>
      </c>
      <c r="I5299" s="238"/>
      <c r="J5299" s="234"/>
      <c r="K5299" s="234"/>
      <c r="L5299" s="239"/>
      <c r="M5299" s="240"/>
      <c r="N5299" s="241"/>
      <c r="O5299" s="241"/>
      <c r="P5299" s="241"/>
      <c r="Q5299" s="241"/>
      <c r="R5299" s="241"/>
      <c r="S5299" s="241"/>
      <c r="T5299" s="242"/>
      <c r="AT5299" s="243" t="s">
        <v>272</v>
      </c>
      <c r="AU5299" s="243" t="s">
        <v>91</v>
      </c>
      <c r="AV5299" s="15" t="s">
        <v>91</v>
      </c>
      <c r="AW5299" s="15" t="s">
        <v>38</v>
      </c>
      <c r="AX5299" s="15" t="s">
        <v>82</v>
      </c>
      <c r="AY5299" s="243" t="s">
        <v>262</v>
      </c>
    </row>
    <row r="5300" spans="2:51" s="14" customFormat="1" ht="10">
      <c r="B5300" s="222"/>
      <c r="C5300" s="223"/>
      <c r="D5300" s="208" t="s">
        <v>272</v>
      </c>
      <c r="E5300" s="224" t="s">
        <v>44</v>
      </c>
      <c r="F5300" s="225" t="s">
        <v>284</v>
      </c>
      <c r="G5300" s="223"/>
      <c r="H5300" s="226">
        <v>338.7</v>
      </c>
      <c r="I5300" s="227"/>
      <c r="J5300" s="223"/>
      <c r="K5300" s="223"/>
      <c r="L5300" s="228"/>
      <c r="M5300" s="229"/>
      <c r="N5300" s="230"/>
      <c r="O5300" s="230"/>
      <c r="P5300" s="230"/>
      <c r="Q5300" s="230"/>
      <c r="R5300" s="230"/>
      <c r="S5300" s="230"/>
      <c r="T5300" s="231"/>
      <c r="AT5300" s="232" t="s">
        <v>272</v>
      </c>
      <c r="AU5300" s="232" t="s">
        <v>91</v>
      </c>
      <c r="AV5300" s="14" t="s">
        <v>97</v>
      </c>
      <c r="AW5300" s="14" t="s">
        <v>38</v>
      </c>
      <c r="AX5300" s="14" t="s">
        <v>82</v>
      </c>
      <c r="AY5300" s="232" t="s">
        <v>262</v>
      </c>
    </row>
    <row r="5301" spans="2:51" s="13" customFormat="1" ht="10">
      <c r="B5301" s="212"/>
      <c r="C5301" s="213"/>
      <c r="D5301" s="208" t="s">
        <v>272</v>
      </c>
      <c r="E5301" s="214" t="s">
        <v>44</v>
      </c>
      <c r="F5301" s="215" t="s">
        <v>1248</v>
      </c>
      <c r="G5301" s="213"/>
      <c r="H5301" s="214" t="s">
        <v>44</v>
      </c>
      <c r="I5301" s="216"/>
      <c r="J5301" s="213"/>
      <c r="K5301" s="213"/>
      <c r="L5301" s="217"/>
      <c r="M5301" s="218"/>
      <c r="N5301" s="219"/>
      <c r="O5301" s="219"/>
      <c r="P5301" s="219"/>
      <c r="Q5301" s="219"/>
      <c r="R5301" s="219"/>
      <c r="S5301" s="219"/>
      <c r="T5301" s="220"/>
      <c r="AT5301" s="221" t="s">
        <v>272</v>
      </c>
      <c r="AU5301" s="221" t="s">
        <v>91</v>
      </c>
      <c r="AV5301" s="13" t="s">
        <v>89</v>
      </c>
      <c r="AW5301" s="13" t="s">
        <v>38</v>
      </c>
      <c r="AX5301" s="13" t="s">
        <v>82</v>
      </c>
      <c r="AY5301" s="221" t="s">
        <v>262</v>
      </c>
    </row>
    <row r="5302" spans="2:51" s="13" customFormat="1" ht="10">
      <c r="B5302" s="212"/>
      <c r="C5302" s="213"/>
      <c r="D5302" s="208" t="s">
        <v>272</v>
      </c>
      <c r="E5302" s="214" t="s">
        <v>44</v>
      </c>
      <c r="F5302" s="215" t="s">
        <v>810</v>
      </c>
      <c r="G5302" s="213"/>
      <c r="H5302" s="214" t="s">
        <v>44</v>
      </c>
      <c r="I5302" s="216"/>
      <c r="J5302" s="213"/>
      <c r="K5302" s="213"/>
      <c r="L5302" s="217"/>
      <c r="M5302" s="218"/>
      <c r="N5302" s="219"/>
      <c r="O5302" s="219"/>
      <c r="P5302" s="219"/>
      <c r="Q5302" s="219"/>
      <c r="R5302" s="219"/>
      <c r="S5302" s="219"/>
      <c r="T5302" s="220"/>
      <c r="AT5302" s="221" t="s">
        <v>272</v>
      </c>
      <c r="AU5302" s="221" t="s">
        <v>91</v>
      </c>
      <c r="AV5302" s="13" t="s">
        <v>89</v>
      </c>
      <c r="AW5302" s="13" t="s">
        <v>38</v>
      </c>
      <c r="AX5302" s="13" t="s">
        <v>82</v>
      </c>
      <c r="AY5302" s="221" t="s">
        <v>262</v>
      </c>
    </row>
    <row r="5303" spans="2:51" s="15" customFormat="1" ht="10">
      <c r="B5303" s="233"/>
      <c r="C5303" s="234"/>
      <c r="D5303" s="208" t="s">
        <v>272</v>
      </c>
      <c r="E5303" s="235" t="s">
        <v>44</v>
      </c>
      <c r="F5303" s="236" t="s">
        <v>1252</v>
      </c>
      <c r="G5303" s="234"/>
      <c r="H5303" s="237">
        <v>16.600000000000001</v>
      </c>
      <c r="I5303" s="238"/>
      <c r="J5303" s="234"/>
      <c r="K5303" s="234"/>
      <c r="L5303" s="239"/>
      <c r="M5303" s="240"/>
      <c r="N5303" s="241"/>
      <c r="O5303" s="241"/>
      <c r="P5303" s="241"/>
      <c r="Q5303" s="241"/>
      <c r="R5303" s="241"/>
      <c r="S5303" s="241"/>
      <c r="T5303" s="242"/>
      <c r="AT5303" s="243" t="s">
        <v>272</v>
      </c>
      <c r="AU5303" s="243" t="s">
        <v>91</v>
      </c>
      <c r="AV5303" s="15" t="s">
        <v>91</v>
      </c>
      <c r="AW5303" s="15" t="s">
        <v>38</v>
      </c>
      <c r="AX5303" s="15" t="s">
        <v>82</v>
      </c>
      <c r="AY5303" s="243" t="s">
        <v>262</v>
      </c>
    </row>
    <row r="5304" spans="2:51" s="13" customFormat="1" ht="10">
      <c r="B5304" s="212"/>
      <c r="C5304" s="213"/>
      <c r="D5304" s="208" t="s">
        <v>272</v>
      </c>
      <c r="E5304" s="214" t="s">
        <v>44</v>
      </c>
      <c r="F5304" s="215" t="s">
        <v>811</v>
      </c>
      <c r="G5304" s="213"/>
      <c r="H5304" s="214" t="s">
        <v>44</v>
      </c>
      <c r="I5304" s="216"/>
      <c r="J5304" s="213"/>
      <c r="K5304" s="213"/>
      <c r="L5304" s="217"/>
      <c r="M5304" s="218"/>
      <c r="N5304" s="219"/>
      <c r="O5304" s="219"/>
      <c r="P5304" s="219"/>
      <c r="Q5304" s="219"/>
      <c r="R5304" s="219"/>
      <c r="S5304" s="219"/>
      <c r="T5304" s="220"/>
      <c r="AT5304" s="221" t="s">
        <v>272</v>
      </c>
      <c r="AU5304" s="221" t="s">
        <v>91</v>
      </c>
      <c r="AV5304" s="13" t="s">
        <v>89</v>
      </c>
      <c r="AW5304" s="13" t="s">
        <v>38</v>
      </c>
      <c r="AX5304" s="13" t="s">
        <v>82</v>
      </c>
      <c r="AY5304" s="221" t="s">
        <v>262</v>
      </c>
    </row>
    <row r="5305" spans="2:51" s="15" customFormat="1" ht="10">
      <c r="B5305" s="233"/>
      <c r="C5305" s="234"/>
      <c r="D5305" s="208" t="s">
        <v>272</v>
      </c>
      <c r="E5305" s="235" t="s">
        <v>44</v>
      </c>
      <c r="F5305" s="236" t="s">
        <v>1253</v>
      </c>
      <c r="G5305" s="234"/>
      <c r="H5305" s="237">
        <v>16.8</v>
      </c>
      <c r="I5305" s="238"/>
      <c r="J5305" s="234"/>
      <c r="K5305" s="234"/>
      <c r="L5305" s="239"/>
      <c r="M5305" s="240"/>
      <c r="N5305" s="241"/>
      <c r="O5305" s="241"/>
      <c r="P5305" s="241"/>
      <c r="Q5305" s="241"/>
      <c r="R5305" s="241"/>
      <c r="S5305" s="241"/>
      <c r="T5305" s="242"/>
      <c r="AT5305" s="243" t="s">
        <v>272</v>
      </c>
      <c r="AU5305" s="243" t="s">
        <v>91</v>
      </c>
      <c r="AV5305" s="15" t="s">
        <v>91</v>
      </c>
      <c r="AW5305" s="15" t="s">
        <v>38</v>
      </c>
      <c r="AX5305" s="15" t="s">
        <v>82</v>
      </c>
      <c r="AY5305" s="243" t="s">
        <v>262</v>
      </c>
    </row>
    <row r="5306" spans="2:51" s="13" customFormat="1" ht="10">
      <c r="B5306" s="212"/>
      <c r="C5306" s="213"/>
      <c r="D5306" s="208" t="s">
        <v>272</v>
      </c>
      <c r="E5306" s="214" t="s">
        <v>44</v>
      </c>
      <c r="F5306" s="215" t="s">
        <v>813</v>
      </c>
      <c r="G5306" s="213"/>
      <c r="H5306" s="214" t="s">
        <v>44</v>
      </c>
      <c r="I5306" s="216"/>
      <c r="J5306" s="213"/>
      <c r="K5306" s="213"/>
      <c r="L5306" s="217"/>
      <c r="M5306" s="218"/>
      <c r="N5306" s="219"/>
      <c r="O5306" s="219"/>
      <c r="P5306" s="219"/>
      <c r="Q5306" s="219"/>
      <c r="R5306" s="219"/>
      <c r="S5306" s="219"/>
      <c r="T5306" s="220"/>
      <c r="AT5306" s="221" t="s">
        <v>272</v>
      </c>
      <c r="AU5306" s="221" t="s">
        <v>91</v>
      </c>
      <c r="AV5306" s="13" t="s">
        <v>89</v>
      </c>
      <c r="AW5306" s="13" t="s">
        <v>38</v>
      </c>
      <c r="AX5306" s="13" t="s">
        <v>82</v>
      </c>
      <c r="AY5306" s="221" t="s">
        <v>262</v>
      </c>
    </row>
    <row r="5307" spans="2:51" s="15" customFormat="1" ht="10">
      <c r="B5307" s="233"/>
      <c r="C5307" s="234"/>
      <c r="D5307" s="208" t="s">
        <v>272</v>
      </c>
      <c r="E5307" s="235" t="s">
        <v>44</v>
      </c>
      <c r="F5307" s="236" t="s">
        <v>1254</v>
      </c>
      <c r="G5307" s="234"/>
      <c r="H5307" s="237">
        <v>20.399999999999999</v>
      </c>
      <c r="I5307" s="238"/>
      <c r="J5307" s="234"/>
      <c r="K5307" s="234"/>
      <c r="L5307" s="239"/>
      <c r="M5307" s="240"/>
      <c r="N5307" s="241"/>
      <c r="O5307" s="241"/>
      <c r="P5307" s="241"/>
      <c r="Q5307" s="241"/>
      <c r="R5307" s="241"/>
      <c r="S5307" s="241"/>
      <c r="T5307" s="242"/>
      <c r="AT5307" s="243" t="s">
        <v>272</v>
      </c>
      <c r="AU5307" s="243" t="s">
        <v>91</v>
      </c>
      <c r="AV5307" s="15" t="s">
        <v>91</v>
      </c>
      <c r="AW5307" s="15" t="s">
        <v>38</v>
      </c>
      <c r="AX5307" s="15" t="s">
        <v>82</v>
      </c>
      <c r="AY5307" s="243" t="s">
        <v>262</v>
      </c>
    </row>
    <row r="5308" spans="2:51" s="13" customFormat="1" ht="10">
      <c r="B5308" s="212"/>
      <c r="C5308" s="213"/>
      <c r="D5308" s="208" t="s">
        <v>272</v>
      </c>
      <c r="E5308" s="214" t="s">
        <v>44</v>
      </c>
      <c r="F5308" s="215" t="s">
        <v>815</v>
      </c>
      <c r="G5308" s="213"/>
      <c r="H5308" s="214" t="s">
        <v>44</v>
      </c>
      <c r="I5308" s="216"/>
      <c r="J5308" s="213"/>
      <c r="K5308" s="213"/>
      <c r="L5308" s="217"/>
      <c r="M5308" s="218"/>
      <c r="N5308" s="219"/>
      <c r="O5308" s="219"/>
      <c r="P5308" s="219"/>
      <c r="Q5308" s="219"/>
      <c r="R5308" s="219"/>
      <c r="S5308" s="219"/>
      <c r="T5308" s="220"/>
      <c r="AT5308" s="221" t="s">
        <v>272</v>
      </c>
      <c r="AU5308" s="221" t="s">
        <v>91</v>
      </c>
      <c r="AV5308" s="13" t="s">
        <v>89</v>
      </c>
      <c r="AW5308" s="13" t="s">
        <v>38</v>
      </c>
      <c r="AX5308" s="13" t="s">
        <v>82</v>
      </c>
      <c r="AY5308" s="221" t="s">
        <v>262</v>
      </c>
    </row>
    <row r="5309" spans="2:51" s="15" customFormat="1" ht="10">
      <c r="B5309" s="233"/>
      <c r="C5309" s="234"/>
      <c r="D5309" s="208" t="s">
        <v>272</v>
      </c>
      <c r="E5309" s="235" t="s">
        <v>44</v>
      </c>
      <c r="F5309" s="236" t="s">
        <v>1255</v>
      </c>
      <c r="G5309" s="234"/>
      <c r="H5309" s="237">
        <v>21.4</v>
      </c>
      <c r="I5309" s="238"/>
      <c r="J5309" s="234"/>
      <c r="K5309" s="234"/>
      <c r="L5309" s="239"/>
      <c r="M5309" s="240"/>
      <c r="N5309" s="241"/>
      <c r="O5309" s="241"/>
      <c r="P5309" s="241"/>
      <c r="Q5309" s="241"/>
      <c r="R5309" s="241"/>
      <c r="S5309" s="241"/>
      <c r="T5309" s="242"/>
      <c r="AT5309" s="243" t="s">
        <v>272</v>
      </c>
      <c r="AU5309" s="243" t="s">
        <v>91</v>
      </c>
      <c r="AV5309" s="15" t="s">
        <v>91</v>
      </c>
      <c r="AW5309" s="15" t="s">
        <v>38</v>
      </c>
      <c r="AX5309" s="15" t="s">
        <v>82</v>
      </c>
      <c r="AY5309" s="243" t="s">
        <v>262</v>
      </c>
    </row>
    <row r="5310" spans="2:51" s="13" customFormat="1" ht="10">
      <c r="B5310" s="212"/>
      <c r="C5310" s="213"/>
      <c r="D5310" s="208" t="s">
        <v>272</v>
      </c>
      <c r="E5310" s="214" t="s">
        <v>44</v>
      </c>
      <c r="F5310" s="215" t="s">
        <v>817</v>
      </c>
      <c r="G5310" s="213"/>
      <c r="H5310" s="214" t="s">
        <v>44</v>
      </c>
      <c r="I5310" s="216"/>
      <c r="J5310" s="213"/>
      <c r="K5310" s="213"/>
      <c r="L5310" s="217"/>
      <c r="M5310" s="218"/>
      <c r="N5310" s="219"/>
      <c r="O5310" s="219"/>
      <c r="P5310" s="219"/>
      <c r="Q5310" s="219"/>
      <c r="R5310" s="219"/>
      <c r="S5310" s="219"/>
      <c r="T5310" s="220"/>
      <c r="AT5310" s="221" t="s">
        <v>272</v>
      </c>
      <c r="AU5310" s="221" t="s">
        <v>91</v>
      </c>
      <c r="AV5310" s="13" t="s">
        <v>89</v>
      </c>
      <c r="AW5310" s="13" t="s">
        <v>38</v>
      </c>
      <c r="AX5310" s="13" t="s">
        <v>82</v>
      </c>
      <c r="AY5310" s="221" t="s">
        <v>262</v>
      </c>
    </row>
    <row r="5311" spans="2:51" s="15" customFormat="1" ht="10">
      <c r="B5311" s="233"/>
      <c r="C5311" s="234"/>
      <c r="D5311" s="208" t="s">
        <v>272</v>
      </c>
      <c r="E5311" s="235" t="s">
        <v>44</v>
      </c>
      <c r="F5311" s="236" t="s">
        <v>1253</v>
      </c>
      <c r="G5311" s="234"/>
      <c r="H5311" s="237">
        <v>16.8</v>
      </c>
      <c r="I5311" s="238"/>
      <c r="J5311" s="234"/>
      <c r="K5311" s="234"/>
      <c r="L5311" s="239"/>
      <c r="M5311" s="240"/>
      <c r="N5311" s="241"/>
      <c r="O5311" s="241"/>
      <c r="P5311" s="241"/>
      <c r="Q5311" s="241"/>
      <c r="R5311" s="241"/>
      <c r="S5311" s="241"/>
      <c r="T5311" s="242"/>
      <c r="AT5311" s="243" t="s">
        <v>272</v>
      </c>
      <c r="AU5311" s="243" t="s">
        <v>91</v>
      </c>
      <c r="AV5311" s="15" t="s">
        <v>91</v>
      </c>
      <c r="AW5311" s="15" t="s">
        <v>38</v>
      </c>
      <c r="AX5311" s="15" t="s">
        <v>82</v>
      </c>
      <c r="AY5311" s="243" t="s">
        <v>262</v>
      </c>
    </row>
    <row r="5312" spans="2:51" s="13" customFormat="1" ht="10">
      <c r="B5312" s="212"/>
      <c r="C5312" s="213"/>
      <c r="D5312" s="208" t="s">
        <v>272</v>
      </c>
      <c r="E5312" s="214" t="s">
        <v>44</v>
      </c>
      <c r="F5312" s="215" t="s">
        <v>819</v>
      </c>
      <c r="G5312" s="213"/>
      <c r="H5312" s="214" t="s">
        <v>44</v>
      </c>
      <c r="I5312" s="216"/>
      <c r="J5312" s="213"/>
      <c r="K5312" s="213"/>
      <c r="L5312" s="217"/>
      <c r="M5312" s="218"/>
      <c r="N5312" s="219"/>
      <c r="O5312" s="219"/>
      <c r="P5312" s="219"/>
      <c r="Q5312" s="219"/>
      <c r="R5312" s="219"/>
      <c r="S5312" s="219"/>
      <c r="T5312" s="220"/>
      <c r="AT5312" s="221" t="s">
        <v>272</v>
      </c>
      <c r="AU5312" s="221" t="s">
        <v>91</v>
      </c>
      <c r="AV5312" s="13" t="s">
        <v>89</v>
      </c>
      <c r="AW5312" s="13" t="s">
        <v>38</v>
      </c>
      <c r="AX5312" s="13" t="s">
        <v>82</v>
      </c>
      <c r="AY5312" s="221" t="s">
        <v>262</v>
      </c>
    </row>
    <row r="5313" spans="2:51" s="15" customFormat="1" ht="10">
      <c r="B5313" s="233"/>
      <c r="C5313" s="234"/>
      <c r="D5313" s="208" t="s">
        <v>272</v>
      </c>
      <c r="E5313" s="235" t="s">
        <v>44</v>
      </c>
      <c r="F5313" s="236" t="s">
        <v>1256</v>
      </c>
      <c r="G5313" s="234"/>
      <c r="H5313" s="237">
        <v>17.3</v>
      </c>
      <c r="I5313" s="238"/>
      <c r="J5313" s="234"/>
      <c r="K5313" s="234"/>
      <c r="L5313" s="239"/>
      <c r="M5313" s="240"/>
      <c r="N5313" s="241"/>
      <c r="O5313" s="241"/>
      <c r="P5313" s="241"/>
      <c r="Q5313" s="241"/>
      <c r="R5313" s="241"/>
      <c r="S5313" s="241"/>
      <c r="T5313" s="242"/>
      <c r="AT5313" s="243" t="s">
        <v>272</v>
      </c>
      <c r="AU5313" s="243" t="s">
        <v>91</v>
      </c>
      <c r="AV5313" s="15" t="s">
        <v>91</v>
      </c>
      <c r="AW5313" s="15" t="s">
        <v>38</v>
      </c>
      <c r="AX5313" s="15" t="s">
        <v>82</v>
      </c>
      <c r="AY5313" s="243" t="s">
        <v>262</v>
      </c>
    </row>
    <row r="5314" spans="2:51" s="13" customFormat="1" ht="10">
      <c r="B5314" s="212"/>
      <c r="C5314" s="213"/>
      <c r="D5314" s="208" t="s">
        <v>272</v>
      </c>
      <c r="E5314" s="214" t="s">
        <v>44</v>
      </c>
      <c r="F5314" s="215" t="s">
        <v>821</v>
      </c>
      <c r="G5314" s="213"/>
      <c r="H5314" s="214" t="s">
        <v>44</v>
      </c>
      <c r="I5314" s="216"/>
      <c r="J5314" s="213"/>
      <c r="K5314" s="213"/>
      <c r="L5314" s="217"/>
      <c r="M5314" s="218"/>
      <c r="N5314" s="219"/>
      <c r="O5314" s="219"/>
      <c r="P5314" s="219"/>
      <c r="Q5314" s="219"/>
      <c r="R5314" s="219"/>
      <c r="S5314" s="219"/>
      <c r="T5314" s="220"/>
      <c r="AT5314" s="221" t="s">
        <v>272</v>
      </c>
      <c r="AU5314" s="221" t="s">
        <v>91</v>
      </c>
      <c r="AV5314" s="13" t="s">
        <v>89</v>
      </c>
      <c r="AW5314" s="13" t="s">
        <v>38</v>
      </c>
      <c r="AX5314" s="13" t="s">
        <v>82</v>
      </c>
      <c r="AY5314" s="221" t="s">
        <v>262</v>
      </c>
    </row>
    <row r="5315" spans="2:51" s="15" customFormat="1" ht="10">
      <c r="B5315" s="233"/>
      <c r="C5315" s="234"/>
      <c r="D5315" s="208" t="s">
        <v>272</v>
      </c>
      <c r="E5315" s="235" t="s">
        <v>44</v>
      </c>
      <c r="F5315" s="236" t="s">
        <v>1257</v>
      </c>
      <c r="G5315" s="234"/>
      <c r="H5315" s="237">
        <v>21.8</v>
      </c>
      <c r="I5315" s="238"/>
      <c r="J5315" s="234"/>
      <c r="K5315" s="234"/>
      <c r="L5315" s="239"/>
      <c r="M5315" s="240"/>
      <c r="N5315" s="241"/>
      <c r="O5315" s="241"/>
      <c r="P5315" s="241"/>
      <c r="Q5315" s="241"/>
      <c r="R5315" s="241"/>
      <c r="S5315" s="241"/>
      <c r="T5315" s="242"/>
      <c r="AT5315" s="243" t="s">
        <v>272</v>
      </c>
      <c r="AU5315" s="243" t="s">
        <v>91</v>
      </c>
      <c r="AV5315" s="15" t="s">
        <v>91</v>
      </c>
      <c r="AW5315" s="15" t="s">
        <v>38</v>
      </c>
      <c r="AX5315" s="15" t="s">
        <v>82</v>
      </c>
      <c r="AY5315" s="243" t="s">
        <v>262</v>
      </c>
    </row>
    <row r="5316" spans="2:51" s="13" customFormat="1" ht="10">
      <c r="B5316" s="212"/>
      <c r="C5316" s="213"/>
      <c r="D5316" s="208" t="s">
        <v>272</v>
      </c>
      <c r="E5316" s="214" t="s">
        <v>44</v>
      </c>
      <c r="F5316" s="215" t="s">
        <v>823</v>
      </c>
      <c r="G5316" s="213"/>
      <c r="H5316" s="214" t="s">
        <v>44</v>
      </c>
      <c r="I5316" s="216"/>
      <c r="J5316" s="213"/>
      <c r="K5316" s="213"/>
      <c r="L5316" s="217"/>
      <c r="M5316" s="218"/>
      <c r="N5316" s="219"/>
      <c r="O5316" s="219"/>
      <c r="P5316" s="219"/>
      <c r="Q5316" s="219"/>
      <c r="R5316" s="219"/>
      <c r="S5316" s="219"/>
      <c r="T5316" s="220"/>
      <c r="AT5316" s="221" t="s">
        <v>272</v>
      </c>
      <c r="AU5316" s="221" t="s">
        <v>91</v>
      </c>
      <c r="AV5316" s="13" t="s">
        <v>89</v>
      </c>
      <c r="AW5316" s="13" t="s">
        <v>38</v>
      </c>
      <c r="AX5316" s="13" t="s">
        <v>82</v>
      </c>
      <c r="AY5316" s="221" t="s">
        <v>262</v>
      </c>
    </row>
    <row r="5317" spans="2:51" s="15" customFormat="1" ht="10">
      <c r="B5317" s="233"/>
      <c r="C5317" s="234"/>
      <c r="D5317" s="208" t="s">
        <v>272</v>
      </c>
      <c r="E5317" s="235" t="s">
        <v>44</v>
      </c>
      <c r="F5317" s="236" t="s">
        <v>1258</v>
      </c>
      <c r="G5317" s="234"/>
      <c r="H5317" s="237">
        <v>23.2</v>
      </c>
      <c r="I5317" s="238"/>
      <c r="J5317" s="234"/>
      <c r="K5317" s="234"/>
      <c r="L5317" s="239"/>
      <c r="M5317" s="240"/>
      <c r="N5317" s="241"/>
      <c r="O5317" s="241"/>
      <c r="P5317" s="241"/>
      <c r="Q5317" s="241"/>
      <c r="R5317" s="241"/>
      <c r="S5317" s="241"/>
      <c r="T5317" s="242"/>
      <c r="AT5317" s="243" t="s">
        <v>272</v>
      </c>
      <c r="AU5317" s="243" t="s">
        <v>91</v>
      </c>
      <c r="AV5317" s="15" t="s">
        <v>91</v>
      </c>
      <c r="AW5317" s="15" t="s">
        <v>38</v>
      </c>
      <c r="AX5317" s="15" t="s">
        <v>82</v>
      </c>
      <c r="AY5317" s="243" t="s">
        <v>262</v>
      </c>
    </row>
    <row r="5318" spans="2:51" s="13" customFormat="1" ht="10">
      <c r="B5318" s="212"/>
      <c r="C5318" s="213"/>
      <c r="D5318" s="208" t="s">
        <v>272</v>
      </c>
      <c r="E5318" s="214" t="s">
        <v>44</v>
      </c>
      <c r="F5318" s="215" t="s">
        <v>824</v>
      </c>
      <c r="G5318" s="213"/>
      <c r="H5318" s="214" t="s">
        <v>44</v>
      </c>
      <c r="I5318" s="216"/>
      <c r="J5318" s="213"/>
      <c r="K5318" s="213"/>
      <c r="L5318" s="217"/>
      <c r="M5318" s="218"/>
      <c r="N5318" s="219"/>
      <c r="O5318" s="219"/>
      <c r="P5318" s="219"/>
      <c r="Q5318" s="219"/>
      <c r="R5318" s="219"/>
      <c r="S5318" s="219"/>
      <c r="T5318" s="220"/>
      <c r="AT5318" s="221" t="s">
        <v>272</v>
      </c>
      <c r="AU5318" s="221" t="s">
        <v>91</v>
      </c>
      <c r="AV5318" s="13" t="s">
        <v>89</v>
      </c>
      <c r="AW5318" s="13" t="s">
        <v>38</v>
      </c>
      <c r="AX5318" s="13" t="s">
        <v>82</v>
      </c>
      <c r="AY5318" s="221" t="s">
        <v>262</v>
      </c>
    </row>
    <row r="5319" spans="2:51" s="15" customFormat="1" ht="10">
      <c r="B5319" s="233"/>
      <c r="C5319" s="234"/>
      <c r="D5319" s="208" t="s">
        <v>272</v>
      </c>
      <c r="E5319" s="235" t="s">
        <v>44</v>
      </c>
      <c r="F5319" s="236" t="s">
        <v>1259</v>
      </c>
      <c r="G5319" s="234"/>
      <c r="H5319" s="237">
        <v>31.4</v>
      </c>
      <c r="I5319" s="238"/>
      <c r="J5319" s="234"/>
      <c r="K5319" s="234"/>
      <c r="L5319" s="239"/>
      <c r="M5319" s="240"/>
      <c r="N5319" s="241"/>
      <c r="O5319" s="241"/>
      <c r="P5319" s="241"/>
      <c r="Q5319" s="241"/>
      <c r="R5319" s="241"/>
      <c r="S5319" s="241"/>
      <c r="T5319" s="242"/>
      <c r="AT5319" s="243" t="s">
        <v>272</v>
      </c>
      <c r="AU5319" s="243" t="s">
        <v>91</v>
      </c>
      <c r="AV5319" s="15" t="s">
        <v>91</v>
      </c>
      <c r="AW5319" s="15" t="s">
        <v>38</v>
      </c>
      <c r="AX5319" s="15" t="s">
        <v>82</v>
      </c>
      <c r="AY5319" s="243" t="s">
        <v>262</v>
      </c>
    </row>
    <row r="5320" spans="2:51" s="13" customFormat="1" ht="10">
      <c r="B5320" s="212"/>
      <c r="C5320" s="213"/>
      <c r="D5320" s="208" t="s">
        <v>272</v>
      </c>
      <c r="E5320" s="214" t="s">
        <v>44</v>
      </c>
      <c r="F5320" s="215" t="s">
        <v>826</v>
      </c>
      <c r="G5320" s="213"/>
      <c r="H5320" s="214" t="s">
        <v>44</v>
      </c>
      <c r="I5320" s="216"/>
      <c r="J5320" s="213"/>
      <c r="K5320" s="213"/>
      <c r="L5320" s="217"/>
      <c r="M5320" s="218"/>
      <c r="N5320" s="219"/>
      <c r="O5320" s="219"/>
      <c r="P5320" s="219"/>
      <c r="Q5320" s="219"/>
      <c r="R5320" s="219"/>
      <c r="S5320" s="219"/>
      <c r="T5320" s="220"/>
      <c r="AT5320" s="221" t="s">
        <v>272</v>
      </c>
      <c r="AU5320" s="221" t="s">
        <v>91</v>
      </c>
      <c r="AV5320" s="13" t="s">
        <v>89</v>
      </c>
      <c r="AW5320" s="13" t="s">
        <v>38</v>
      </c>
      <c r="AX5320" s="13" t="s">
        <v>82</v>
      </c>
      <c r="AY5320" s="221" t="s">
        <v>262</v>
      </c>
    </row>
    <row r="5321" spans="2:51" s="15" customFormat="1" ht="10">
      <c r="B5321" s="233"/>
      <c r="C5321" s="234"/>
      <c r="D5321" s="208" t="s">
        <v>272</v>
      </c>
      <c r="E5321" s="235" t="s">
        <v>44</v>
      </c>
      <c r="F5321" s="236" t="s">
        <v>1260</v>
      </c>
      <c r="G5321" s="234"/>
      <c r="H5321" s="237">
        <v>22.6</v>
      </c>
      <c r="I5321" s="238"/>
      <c r="J5321" s="234"/>
      <c r="K5321" s="234"/>
      <c r="L5321" s="239"/>
      <c r="M5321" s="240"/>
      <c r="N5321" s="241"/>
      <c r="O5321" s="241"/>
      <c r="P5321" s="241"/>
      <c r="Q5321" s="241"/>
      <c r="R5321" s="241"/>
      <c r="S5321" s="241"/>
      <c r="T5321" s="242"/>
      <c r="AT5321" s="243" t="s">
        <v>272</v>
      </c>
      <c r="AU5321" s="243" t="s">
        <v>91</v>
      </c>
      <c r="AV5321" s="15" t="s">
        <v>91</v>
      </c>
      <c r="AW5321" s="15" t="s">
        <v>38</v>
      </c>
      <c r="AX5321" s="15" t="s">
        <v>82</v>
      </c>
      <c r="AY5321" s="243" t="s">
        <v>262</v>
      </c>
    </row>
    <row r="5322" spans="2:51" s="13" customFormat="1" ht="10">
      <c r="B5322" s="212"/>
      <c r="C5322" s="213"/>
      <c r="D5322" s="208" t="s">
        <v>272</v>
      </c>
      <c r="E5322" s="214" t="s">
        <v>44</v>
      </c>
      <c r="F5322" s="215" t="s">
        <v>828</v>
      </c>
      <c r="G5322" s="213"/>
      <c r="H5322" s="214" t="s">
        <v>44</v>
      </c>
      <c r="I5322" s="216"/>
      <c r="J5322" s="213"/>
      <c r="K5322" s="213"/>
      <c r="L5322" s="217"/>
      <c r="M5322" s="218"/>
      <c r="N5322" s="219"/>
      <c r="O5322" s="219"/>
      <c r="P5322" s="219"/>
      <c r="Q5322" s="219"/>
      <c r="R5322" s="219"/>
      <c r="S5322" s="219"/>
      <c r="T5322" s="220"/>
      <c r="AT5322" s="221" t="s">
        <v>272</v>
      </c>
      <c r="AU5322" s="221" t="s">
        <v>91</v>
      </c>
      <c r="AV5322" s="13" t="s">
        <v>89</v>
      </c>
      <c r="AW5322" s="13" t="s">
        <v>38</v>
      </c>
      <c r="AX5322" s="13" t="s">
        <v>82</v>
      </c>
      <c r="AY5322" s="221" t="s">
        <v>262</v>
      </c>
    </row>
    <row r="5323" spans="2:51" s="15" customFormat="1" ht="10">
      <c r="B5323" s="233"/>
      <c r="C5323" s="234"/>
      <c r="D5323" s="208" t="s">
        <v>272</v>
      </c>
      <c r="E5323" s="235" t="s">
        <v>44</v>
      </c>
      <c r="F5323" s="236" t="s">
        <v>1261</v>
      </c>
      <c r="G5323" s="234"/>
      <c r="H5323" s="237">
        <v>32.4</v>
      </c>
      <c r="I5323" s="238"/>
      <c r="J5323" s="234"/>
      <c r="K5323" s="234"/>
      <c r="L5323" s="239"/>
      <c r="M5323" s="240"/>
      <c r="N5323" s="241"/>
      <c r="O5323" s="241"/>
      <c r="P5323" s="241"/>
      <c r="Q5323" s="241"/>
      <c r="R5323" s="241"/>
      <c r="S5323" s="241"/>
      <c r="T5323" s="242"/>
      <c r="AT5323" s="243" t="s">
        <v>272</v>
      </c>
      <c r="AU5323" s="243" t="s">
        <v>91</v>
      </c>
      <c r="AV5323" s="15" t="s">
        <v>91</v>
      </c>
      <c r="AW5323" s="15" t="s">
        <v>38</v>
      </c>
      <c r="AX5323" s="15" t="s">
        <v>82</v>
      </c>
      <c r="AY5323" s="243" t="s">
        <v>262</v>
      </c>
    </row>
    <row r="5324" spans="2:51" s="13" customFormat="1" ht="10">
      <c r="B5324" s="212"/>
      <c r="C5324" s="213"/>
      <c r="D5324" s="208" t="s">
        <v>272</v>
      </c>
      <c r="E5324" s="214" t="s">
        <v>44</v>
      </c>
      <c r="F5324" s="215" t="s">
        <v>830</v>
      </c>
      <c r="G5324" s="213"/>
      <c r="H5324" s="214" t="s">
        <v>44</v>
      </c>
      <c r="I5324" s="216"/>
      <c r="J5324" s="213"/>
      <c r="K5324" s="213"/>
      <c r="L5324" s="217"/>
      <c r="M5324" s="218"/>
      <c r="N5324" s="219"/>
      <c r="O5324" s="219"/>
      <c r="P5324" s="219"/>
      <c r="Q5324" s="219"/>
      <c r="R5324" s="219"/>
      <c r="S5324" s="219"/>
      <c r="T5324" s="220"/>
      <c r="AT5324" s="221" t="s">
        <v>272</v>
      </c>
      <c r="AU5324" s="221" t="s">
        <v>91</v>
      </c>
      <c r="AV5324" s="13" t="s">
        <v>89</v>
      </c>
      <c r="AW5324" s="13" t="s">
        <v>38</v>
      </c>
      <c r="AX5324" s="13" t="s">
        <v>82</v>
      </c>
      <c r="AY5324" s="221" t="s">
        <v>262</v>
      </c>
    </row>
    <row r="5325" spans="2:51" s="15" customFormat="1" ht="10">
      <c r="B5325" s="233"/>
      <c r="C5325" s="234"/>
      <c r="D5325" s="208" t="s">
        <v>272</v>
      </c>
      <c r="E5325" s="235" t="s">
        <v>44</v>
      </c>
      <c r="F5325" s="236" t="s">
        <v>1258</v>
      </c>
      <c r="G5325" s="234"/>
      <c r="H5325" s="237">
        <v>23.2</v>
      </c>
      <c r="I5325" s="238"/>
      <c r="J5325" s="234"/>
      <c r="K5325" s="234"/>
      <c r="L5325" s="239"/>
      <c r="M5325" s="240"/>
      <c r="N5325" s="241"/>
      <c r="O5325" s="241"/>
      <c r="P5325" s="241"/>
      <c r="Q5325" s="241"/>
      <c r="R5325" s="241"/>
      <c r="S5325" s="241"/>
      <c r="T5325" s="242"/>
      <c r="AT5325" s="243" t="s">
        <v>272</v>
      </c>
      <c r="AU5325" s="243" t="s">
        <v>91</v>
      </c>
      <c r="AV5325" s="15" t="s">
        <v>91</v>
      </c>
      <c r="AW5325" s="15" t="s">
        <v>38</v>
      </c>
      <c r="AX5325" s="15" t="s">
        <v>82</v>
      </c>
      <c r="AY5325" s="243" t="s">
        <v>262</v>
      </c>
    </row>
    <row r="5326" spans="2:51" s="13" customFormat="1" ht="10">
      <c r="B5326" s="212"/>
      <c r="C5326" s="213"/>
      <c r="D5326" s="208" t="s">
        <v>272</v>
      </c>
      <c r="E5326" s="214" t="s">
        <v>44</v>
      </c>
      <c r="F5326" s="215" t="s">
        <v>832</v>
      </c>
      <c r="G5326" s="213"/>
      <c r="H5326" s="214" t="s">
        <v>44</v>
      </c>
      <c r="I5326" s="216"/>
      <c r="J5326" s="213"/>
      <c r="K5326" s="213"/>
      <c r="L5326" s="217"/>
      <c r="M5326" s="218"/>
      <c r="N5326" s="219"/>
      <c r="O5326" s="219"/>
      <c r="P5326" s="219"/>
      <c r="Q5326" s="219"/>
      <c r="R5326" s="219"/>
      <c r="S5326" s="219"/>
      <c r="T5326" s="220"/>
      <c r="AT5326" s="221" t="s">
        <v>272</v>
      </c>
      <c r="AU5326" s="221" t="s">
        <v>91</v>
      </c>
      <c r="AV5326" s="13" t="s">
        <v>89</v>
      </c>
      <c r="AW5326" s="13" t="s">
        <v>38</v>
      </c>
      <c r="AX5326" s="13" t="s">
        <v>82</v>
      </c>
      <c r="AY5326" s="221" t="s">
        <v>262</v>
      </c>
    </row>
    <row r="5327" spans="2:51" s="15" customFormat="1" ht="10">
      <c r="B5327" s="233"/>
      <c r="C5327" s="234"/>
      <c r="D5327" s="208" t="s">
        <v>272</v>
      </c>
      <c r="E5327" s="235" t="s">
        <v>44</v>
      </c>
      <c r="F5327" s="236" t="s">
        <v>1262</v>
      </c>
      <c r="G5327" s="234"/>
      <c r="H5327" s="237">
        <v>32.200000000000003</v>
      </c>
      <c r="I5327" s="238"/>
      <c r="J5327" s="234"/>
      <c r="K5327" s="234"/>
      <c r="L5327" s="239"/>
      <c r="M5327" s="240"/>
      <c r="N5327" s="241"/>
      <c r="O5327" s="241"/>
      <c r="P5327" s="241"/>
      <c r="Q5327" s="241"/>
      <c r="R5327" s="241"/>
      <c r="S5327" s="241"/>
      <c r="T5327" s="242"/>
      <c r="AT5327" s="243" t="s">
        <v>272</v>
      </c>
      <c r="AU5327" s="243" t="s">
        <v>91</v>
      </c>
      <c r="AV5327" s="15" t="s">
        <v>91</v>
      </c>
      <c r="AW5327" s="15" t="s">
        <v>38</v>
      </c>
      <c r="AX5327" s="15" t="s">
        <v>82</v>
      </c>
      <c r="AY5327" s="243" t="s">
        <v>262</v>
      </c>
    </row>
    <row r="5328" spans="2:51" s="13" customFormat="1" ht="10">
      <c r="B5328" s="212"/>
      <c r="C5328" s="213"/>
      <c r="D5328" s="208" t="s">
        <v>272</v>
      </c>
      <c r="E5328" s="214" t="s">
        <v>44</v>
      </c>
      <c r="F5328" s="215" t="s">
        <v>835</v>
      </c>
      <c r="G5328" s="213"/>
      <c r="H5328" s="214" t="s">
        <v>44</v>
      </c>
      <c r="I5328" s="216"/>
      <c r="J5328" s="213"/>
      <c r="K5328" s="213"/>
      <c r="L5328" s="217"/>
      <c r="M5328" s="218"/>
      <c r="N5328" s="219"/>
      <c r="O5328" s="219"/>
      <c r="P5328" s="219"/>
      <c r="Q5328" s="219"/>
      <c r="R5328" s="219"/>
      <c r="S5328" s="219"/>
      <c r="T5328" s="220"/>
      <c r="AT5328" s="221" t="s">
        <v>272</v>
      </c>
      <c r="AU5328" s="221" t="s">
        <v>91</v>
      </c>
      <c r="AV5328" s="13" t="s">
        <v>89</v>
      </c>
      <c r="AW5328" s="13" t="s">
        <v>38</v>
      </c>
      <c r="AX5328" s="13" t="s">
        <v>82</v>
      </c>
      <c r="AY5328" s="221" t="s">
        <v>262</v>
      </c>
    </row>
    <row r="5329" spans="2:51" s="15" customFormat="1" ht="10">
      <c r="B5329" s="233"/>
      <c r="C5329" s="234"/>
      <c r="D5329" s="208" t="s">
        <v>272</v>
      </c>
      <c r="E5329" s="235" t="s">
        <v>44</v>
      </c>
      <c r="F5329" s="236" t="s">
        <v>1264</v>
      </c>
      <c r="G5329" s="234"/>
      <c r="H5329" s="237">
        <v>19</v>
      </c>
      <c r="I5329" s="238"/>
      <c r="J5329" s="234"/>
      <c r="K5329" s="234"/>
      <c r="L5329" s="239"/>
      <c r="M5329" s="240"/>
      <c r="N5329" s="241"/>
      <c r="O5329" s="241"/>
      <c r="P5329" s="241"/>
      <c r="Q5329" s="241"/>
      <c r="R5329" s="241"/>
      <c r="S5329" s="241"/>
      <c r="T5329" s="242"/>
      <c r="AT5329" s="243" t="s">
        <v>272</v>
      </c>
      <c r="AU5329" s="243" t="s">
        <v>91</v>
      </c>
      <c r="AV5329" s="15" t="s">
        <v>91</v>
      </c>
      <c r="AW5329" s="15" t="s">
        <v>38</v>
      </c>
      <c r="AX5329" s="15" t="s">
        <v>82</v>
      </c>
      <c r="AY5329" s="243" t="s">
        <v>262</v>
      </c>
    </row>
    <row r="5330" spans="2:51" s="13" customFormat="1" ht="10">
      <c r="B5330" s="212"/>
      <c r="C5330" s="213"/>
      <c r="D5330" s="208" t="s">
        <v>272</v>
      </c>
      <c r="E5330" s="214" t="s">
        <v>44</v>
      </c>
      <c r="F5330" s="215" t="s">
        <v>837</v>
      </c>
      <c r="G5330" s="213"/>
      <c r="H5330" s="214" t="s">
        <v>44</v>
      </c>
      <c r="I5330" s="216"/>
      <c r="J5330" s="213"/>
      <c r="K5330" s="213"/>
      <c r="L5330" s="217"/>
      <c r="M5330" s="218"/>
      <c r="N5330" s="219"/>
      <c r="O5330" s="219"/>
      <c r="P5330" s="219"/>
      <c r="Q5330" s="219"/>
      <c r="R5330" s="219"/>
      <c r="S5330" s="219"/>
      <c r="T5330" s="220"/>
      <c r="AT5330" s="221" t="s">
        <v>272</v>
      </c>
      <c r="AU5330" s="221" t="s">
        <v>91</v>
      </c>
      <c r="AV5330" s="13" t="s">
        <v>89</v>
      </c>
      <c r="AW5330" s="13" t="s">
        <v>38</v>
      </c>
      <c r="AX5330" s="13" t="s">
        <v>82</v>
      </c>
      <c r="AY5330" s="221" t="s">
        <v>262</v>
      </c>
    </row>
    <row r="5331" spans="2:51" s="15" customFormat="1" ht="10">
      <c r="B5331" s="233"/>
      <c r="C5331" s="234"/>
      <c r="D5331" s="208" t="s">
        <v>272</v>
      </c>
      <c r="E5331" s="235" t="s">
        <v>44</v>
      </c>
      <c r="F5331" s="236" t="s">
        <v>1265</v>
      </c>
      <c r="G5331" s="234"/>
      <c r="H5331" s="237">
        <v>20.9</v>
      </c>
      <c r="I5331" s="238"/>
      <c r="J5331" s="234"/>
      <c r="K5331" s="234"/>
      <c r="L5331" s="239"/>
      <c r="M5331" s="240"/>
      <c r="N5331" s="241"/>
      <c r="O5331" s="241"/>
      <c r="P5331" s="241"/>
      <c r="Q5331" s="241"/>
      <c r="R5331" s="241"/>
      <c r="S5331" s="241"/>
      <c r="T5331" s="242"/>
      <c r="AT5331" s="243" t="s">
        <v>272</v>
      </c>
      <c r="AU5331" s="243" t="s">
        <v>91</v>
      </c>
      <c r="AV5331" s="15" t="s">
        <v>91</v>
      </c>
      <c r="AW5331" s="15" t="s">
        <v>38</v>
      </c>
      <c r="AX5331" s="15" t="s">
        <v>82</v>
      </c>
      <c r="AY5331" s="243" t="s">
        <v>262</v>
      </c>
    </row>
    <row r="5332" spans="2:51" s="13" customFormat="1" ht="10">
      <c r="B5332" s="212"/>
      <c r="C5332" s="213"/>
      <c r="D5332" s="208" t="s">
        <v>272</v>
      </c>
      <c r="E5332" s="214" t="s">
        <v>44</v>
      </c>
      <c r="F5332" s="215" t="s">
        <v>838</v>
      </c>
      <c r="G5332" s="213"/>
      <c r="H5332" s="214" t="s">
        <v>44</v>
      </c>
      <c r="I5332" s="216"/>
      <c r="J5332" s="213"/>
      <c r="K5332" s="213"/>
      <c r="L5332" s="217"/>
      <c r="M5332" s="218"/>
      <c r="N5332" s="219"/>
      <c r="O5332" s="219"/>
      <c r="P5332" s="219"/>
      <c r="Q5332" s="219"/>
      <c r="R5332" s="219"/>
      <c r="S5332" s="219"/>
      <c r="T5332" s="220"/>
      <c r="AT5332" s="221" t="s">
        <v>272</v>
      </c>
      <c r="AU5332" s="221" t="s">
        <v>91</v>
      </c>
      <c r="AV5332" s="13" t="s">
        <v>89</v>
      </c>
      <c r="AW5332" s="13" t="s">
        <v>38</v>
      </c>
      <c r="AX5332" s="13" t="s">
        <v>82</v>
      </c>
      <c r="AY5332" s="221" t="s">
        <v>262</v>
      </c>
    </row>
    <row r="5333" spans="2:51" s="15" customFormat="1" ht="10">
      <c r="B5333" s="233"/>
      <c r="C5333" s="234"/>
      <c r="D5333" s="208" t="s">
        <v>272</v>
      </c>
      <c r="E5333" s="235" t="s">
        <v>44</v>
      </c>
      <c r="F5333" s="236" t="s">
        <v>1240</v>
      </c>
      <c r="G5333" s="234"/>
      <c r="H5333" s="237">
        <v>7.2</v>
      </c>
      <c r="I5333" s="238"/>
      <c r="J5333" s="234"/>
      <c r="K5333" s="234"/>
      <c r="L5333" s="239"/>
      <c r="M5333" s="240"/>
      <c r="N5333" s="241"/>
      <c r="O5333" s="241"/>
      <c r="P5333" s="241"/>
      <c r="Q5333" s="241"/>
      <c r="R5333" s="241"/>
      <c r="S5333" s="241"/>
      <c r="T5333" s="242"/>
      <c r="AT5333" s="243" t="s">
        <v>272</v>
      </c>
      <c r="AU5333" s="243" t="s">
        <v>91</v>
      </c>
      <c r="AV5333" s="15" t="s">
        <v>91</v>
      </c>
      <c r="AW5333" s="15" t="s">
        <v>38</v>
      </c>
      <c r="AX5333" s="15" t="s">
        <v>82</v>
      </c>
      <c r="AY5333" s="243" t="s">
        <v>262</v>
      </c>
    </row>
    <row r="5334" spans="2:51" s="13" customFormat="1" ht="10">
      <c r="B5334" s="212"/>
      <c r="C5334" s="213"/>
      <c r="D5334" s="208" t="s">
        <v>272</v>
      </c>
      <c r="E5334" s="214" t="s">
        <v>44</v>
      </c>
      <c r="F5334" s="215" t="s">
        <v>840</v>
      </c>
      <c r="G5334" s="213"/>
      <c r="H5334" s="214" t="s">
        <v>44</v>
      </c>
      <c r="I5334" s="216"/>
      <c r="J5334" s="213"/>
      <c r="K5334" s="213"/>
      <c r="L5334" s="217"/>
      <c r="M5334" s="218"/>
      <c r="N5334" s="219"/>
      <c r="O5334" s="219"/>
      <c r="P5334" s="219"/>
      <c r="Q5334" s="219"/>
      <c r="R5334" s="219"/>
      <c r="S5334" s="219"/>
      <c r="T5334" s="220"/>
      <c r="AT5334" s="221" t="s">
        <v>272</v>
      </c>
      <c r="AU5334" s="221" t="s">
        <v>91</v>
      </c>
      <c r="AV5334" s="13" t="s">
        <v>89</v>
      </c>
      <c r="AW5334" s="13" t="s">
        <v>38</v>
      </c>
      <c r="AX5334" s="13" t="s">
        <v>82</v>
      </c>
      <c r="AY5334" s="221" t="s">
        <v>262</v>
      </c>
    </row>
    <row r="5335" spans="2:51" s="15" customFormat="1" ht="10">
      <c r="B5335" s="233"/>
      <c r="C5335" s="234"/>
      <c r="D5335" s="208" t="s">
        <v>272</v>
      </c>
      <c r="E5335" s="235" t="s">
        <v>44</v>
      </c>
      <c r="F5335" s="236" t="s">
        <v>1229</v>
      </c>
      <c r="G5335" s="234"/>
      <c r="H5335" s="237">
        <v>9.1999999999999993</v>
      </c>
      <c r="I5335" s="238"/>
      <c r="J5335" s="234"/>
      <c r="K5335" s="234"/>
      <c r="L5335" s="239"/>
      <c r="M5335" s="240"/>
      <c r="N5335" s="241"/>
      <c r="O5335" s="241"/>
      <c r="P5335" s="241"/>
      <c r="Q5335" s="241"/>
      <c r="R5335" s="241"/>
      <c r="S5335" s="241"/>
      <c r="T5335" s="242"/>
      <c r="AT5335" s="243" t="s">
        <v>272</v>
      </c>
      <c r="AU5335" s="243" t="s">
        <v>91</v>
      </c>
      <c r="AV5335" s="15" t="s">
        <v>91</v>
      </c>
      <c r="AW5335" s="15" t="s">
        <v>38</v>
      </c>
      <c r="AX5335" s="15" t="s">
        <v>82</v>
      </c>
      <c r="AY5335" s="243" t="s">
        <v>262</v>
      </c>
    </row>
    <row r="5336" spans="2:51" s="13" customFormat="1" ht="10">
      <c r="B5336" s="212"/>
      <c r="C5336" s="213"/>
      <c r="D5336" s="208" t="s">
        <v>272</v>
      </c>
      <c r="E5336" s="214" t="s">
        <v>44</v>
      </c>
      <c r="F5336" s="215" t="s">
        <v>842</v>
      </c>
      <c r="G5336" s="213"/>
      <c r="H5336" s="214" t="s">
        <v>44</v>
      </c>
      <c r="I5336" s="216"/>
      <c r="J5336" s="213"/>
      <c r="K5336" s="213"/>
      <c r="L5336" s="217"/>
      <c r="M5336" s="218"/>
      <c r="N5336" s="219"/>
      <c r="O5336" s="219"/>
      <c r="P5336" s="219"/>
      <c r="Q5336" s="219"/>
      <c r="R5336" s="219"/>
      <c r="S5336" s="219"/>
      <c r="T5336" s="220"/>
      <c r="AT5336" s="221" t="s">
        <v>272</v>
      </c>
      <c r="AU5336" s="221" t="s">
        <v>91</v>
      </c>
      <c r="AV5336" s="13" t="s">
        <v>89</v>
      </c>
      <c r="AW5336" s="13" t="s">
        <v>38</v>
      </c>
      <c r="AX5336" s="13" t="s">
        <v>82</v>
      </c>
      <c r="AY5336" s="221" t="s">
        <v>262</v>
      </c>
    </row>
    <row r="5337" spans="2:51" s="15" customFormat="1" ht="10">
      <c r="B5337" s="233"/>
      <c r="C5337" s="234"/>
      <c r="D5337" s="208" t="s">
        <v>272</v>
      </c>
      <c r="E5337" s="235" t="s">
        <v>44</v>
      </c>
      <c r="F5337" s="236" t="s">
        <v>1266</v>
      </c>
      <c r="G5337" s="234"/>
      <c r="H5337" s="237">
        <v>7.7</v>
      </c>
      <c r="I5337" s="238"/>
      <c r="J5337" s="234"/>
      <c r="K5337" s="234"/>
      <c r="L5337" s="239"/>
      <c r="M5337" s="240"/>
      <c r="N5337" s="241"/>
      <c r="O5337" s="241"/>
      <c r="P5337" s="241"/>
      <c r="Q5337" s="241"/>
      <c r="R5337" s="241"/>
      <c r="S5337" s="241"/>
      <c r="T5337" s="242"/>
      <c r="AT5337" s="243" t="s">
        <v>272</v>
      </c>
      <c r="AU5337" s="243" t="s">
        <v>91</v>
      </c>
      <c r="AV5337" s="15" t="s">
        <v>91</v>
      </c>
      <c r="AW5337" s="15" t="s">
        <v>38</v>
      </c>
      <c r="AX5337" s="15" t="s">
        <v>82</v>
      </c>
      <c r="AY5337" s="243" t="s">
        <v>262</v>
      </c>
    </row>
    <row r="5338" spans="2:51" s="14" customFormat="1" ht="10">
      <c r="B5338" s="222"/>
      <c r="C5338" s="223"/>
      <c r="D5338" s="208" t="s">
        <v>272</v>
      </c>
      <c r="E5338" s="224" t="s">
        <v>44</v>
      </c>
      <c r="F5338" s="225" t="s">
        <v>284</v>
      </c>
      <c r="G5338" s="223"/>
      <c r="H5338" s="226">
        <v>360.09999999999991</v>
      </c>
      <c r="I5338" s="227"/>
      <c r="J5338" s="223"/>
      <c r="K5338" s="223"/>
      <c r="L5338" s="228"/>
      <c r="M5338" s="229"/>
      <c r="N5338" s="230"/>
      <c r="O5338" s="230"/>
      <c r="P5338" s="230"/>
      <c r="Q5338" s="230"/>
      <c r="R5338" s="230"/>
      <c r="S5338" s="230"/>
      <c r="T5338" s="231"/>
      <c r="AT5338" s="232" t="s">
        <v>272</v>
      </c>
      <c r="AU5338" s="232" t="s">
        <v>91</v>
      </c>
      <c r="AV5338" s="14" t="s">
        <v>97</v>
      </c>
      <c r="AW5338" s="14" t="s">
        <v>38</v>
      </c>
      <c r="AX5338" s="14" t="s">
        <v>82</v>
      </c>
      <c r="AY5338" s="232" t="s">
        <v>262</v>
      </c>
    </row>
    <row r="5339" spans="2:51" s="13" customFormat="1" ht="10">
      <c r="B5339" s="212"/>
      <c r="C5339" s="213"/>
      <c r="D5339" s="208" t="s">
        <v>272</v>
      </c>
      <c r="E5339" s="214" t="s">
        <v>44</v>
      </c>
      <c r="F5339" s="215" t="s">
        <v>575</v>
      </c>
      <c r="G5339" s="213"/>
      <c r="H5339" s="214" t="s">
        <v>44</v>
      </c>
      <c r="I5339" s="216"/>
      <c r="J5339" s="213"/>
      <c r="K5339" s="213"/>
      <c r="L5339" s="217"/>
      <c r="M5339" s="218"/>
      <c r="N5339" s="219"/>
      <c r="O5339" s="219"/>
      <c r="P5339" s="219"/>
      <c r="Q5339" s="219"/>
      <c r="R5339" s="219"/>
      <c r="S5339" s="219"/>
      <c r="T5339" s="220"/>
      <c r="AT5339" s="221" t="s">
        <v>272</v>
      </c>
      <c r="AU5339" s="221" t="s">
        <v>91</v>
      </c>
      <c r="AV5339" s="13" t="s">
        <v>89</v>
      </c>
      <c r="AW5339" s="13" t="s">
        <v>38</v>
      </c>
      <c r="AX5339" s="13" t="s">
        <v>82</v>
      </c>
      <c r="AY5339" s="221" t="s">
        <v>262</v>
      </c>
    </row>
    <row r="5340" spans="2:51" s="13" customFormat="1" ht="10">
      <c r="B5340" s="212"/>
      <c r="C5340" s="213"/>
      <c r="D5340" s="208" t="s">
        <v>272</v>
      </c>
      <c r="E5340" s="214" t="s">
        <v>44</v>
      </c>
      <c r="F5340" s="215" t="s">
        <v>848</v>
      </c>
      <c r="G5340" s="213"/>
      <c r="H5340" s="214" t="s">
        <v>44</v>
      </c>
      <c r="I5340" s="216"/>
      <c r="J5340" s="213"/>
      <c r="K5340" s="213"/>
      <c r="L5340" s="217"/>
      <c r="M5340" s="218"/>
      <c r="N5340" s="219"/>
      <c r="O5340" s="219"/>
      <c r="P5340" s="219"/>
      <c r="Q5340" s="219"/>
      <c r="R5340" s="219"/>
      <c r="S5340" s="219"/>
      <c r="T5340" s="220"/>
      <c r="AT5340" s="221" t="s">
        <v>272</v>
      </c>
      <c r="AU5340" s="221" t="s">
        <v>91</v>
      </c>
      <c r="AV5340" s="13" t="s">
        <v>89</v>
      </c>
      <c r="AW5340" s="13" t="s">
        <v>38</v>
      </c>
      <c r="AX5340" s="13" t="s">
        <v>82</v>
      </c>
      <c r="AY5340" s="221" t="s">
        <v>262</v>
      </c>
    </row>
    <row r="5341" spans="2:51" s="15" customFormat="1" ht="10">
      <c r="B5341" s="233"/>
      <c r="C5341" s="234"/>
      <c r="D5341" s="208" t="s">
        <v>272</v>
      </c>
      <c r="E5341" s="235" t="s">
        <v>44</v>
      </c>
      <c r="F5341" s="236" t="s">
        <v>1252</v>
      </c>
      <c r="G5341" s="234"/>
      <c r="H5341" s="237">
        <v>16.600000000000001</v>
      </c>
      <c r="I5341" s="238"/>
      <c r="J5341" s="234"/>
      <c r="K5341" s="234"/>
      <c r="L5341" s="239"/>
      <c r="M5341" s="240"/>
      <c r="N5341" s="241"/>
      <c r="O5341" s="241"/>
      <c r="P5341" s="241"/>
      <c r="Q5341" s="241"/>
      <c r="R5341" s="241"/>
      <c r="S5341" s="241"/>
      <c r="T5341" s="242"/>
      <c r="AT5341" s="243" t="s">
        <v>272</v>
      </c>
      <c r="AU5341" s="243" t="s">
        <v>91</v>
      </c>
      <c r="AV5341" s="15" t="s">
        <v>91</v>
      </c>
      <c r="AW5341" s="15" t="s">
        <v>38</v>
      </c>
      <c r="AX5341" s="15" t="s">
        <v>82</v>
      </c>
      <c r="AY5341" s="243" t="s">
        <v>262</v>
      </c>
    </row>
    <row r="5342" spans="2:51" s="13" customFormat="1" ht="10">
      <c r="B5342" s="212"/>
      <c r="C5342" s="213"/>
      <c r="D5342" s="208" t="s">
        <v>272</v>
      </c>
      <c r="E5342" s="214" t="s">
        <v>44</v>
      </c>
      <c r="F5342" s="215" t="s">
        <v>849</v>
      </c>
      <c r="G5342" s="213"/>
      <c r="H5342" s="214" t="s">
        <v>44</v>
      </c>
      <c r="I5342" s="216"/>
      <c r="J5342" s="213"/>
      <c r="K5342" s="213"/>
      <c r="L5342" s="217"/>
      <c r="M5342" s="218"/>
      <c r="N5342" s="219"/>
      <c r="O5342" s="219"/>
      <c r="P5342" s="219"/>
      <c r="Q5342" s="219"/>
      <c r="R5342" s="219"/>
      <c r="S5342" s="219"/>
      <c r="T5342" s="220"/>
      <c r="AT5342" s="221" t="s">
        <v>272</v>
      </c>
      <c r="AU5342" s="221" t="s">
        <v>91</v>
      </c>
      <c r="AV5342" s="13" t="s">
        <v>89</v>
      </c>
      <c r="AW5342" s="13" t="s">
        <v>38</v>
      </c>
      <c r="AX5342" s="13" t="s">
        <v>82</v>
      </c>
      <c r="AY5342" s="221" t="s">
        <v>262</v>
      </c>
    </row>
    <row r="5343" spans="2:51" s="15" customFormat="1" ht="10">
      <c r="B5343" s="233"/>
      <c r="C5343" s="234"/>
      <c r="D5343" s="208" t="s">
        <v>272</v>
      </c>
      <c r="E5343" s="235" t="s">
        <v>44</v>
      </c>
      <c r="F5343" s="236" t="s">
        <v>1253</v>
      </c>
      <c r="G5343" s="234"/>
      <c r="H5343" s="237">
        <v>16.8</v>
      </c>
      <c r="I5343" s="238"/>
      <c r="J5343" s="234"/>
      <c r="K5343" s="234"/>
      <c r="L5343" s="239"/>
      <c r="M5343" s="240"/>
      <c r="N5343" s="241"/>
      <c r="O5343" s="241"/>
      <c r="P5343" s="241"/>
      <c r="Q5343" s="241"/>
      <c r="R5343" s="241"/>
      <c r="S5343" s="241"/>
      <c r="T5343" s="242"/>
      <c r="AT5343" s="243" t="s">
        <v>272</v>
      </c>
      <c r="AU5343" s="243" t="s">
        <v>91</v>
      </c>
      <c r="AV5343" s="15" t="s">
        <v>91</v>
      </c>
      <c r="AW5343" s="15" t="s">
        <v>38</v>
      </c>
      <c r="AX5343" s="15" t="s">
        <v>82</v>
      </c>
      <c r="AY5343" s="243" t="s">
        <v>262</v>
      </c>
    </row>
    <row r="5344" spans="2:51" s="13" customFormat="1" ht="10">
      <c r="B5344" s="212"/>
      <c r="C5344" s="213"/>
      <c r="D5344" s="208" t="s">
        <v>272</v>
      </c>
      <c r="E5344" s="214" t="s">
        <v>44</v>
      </c>
      <c r="F5344" s="215" t="s">
        <v>850</v>
      </c>
      <c r="G5344" s="213"/>
      <c r="H5344" s="214" t="s">
        <v>44</v>
      </c>
      <c r="I5344" s="216"/>
      <c r="J5344" s="213"/>
      <c r="K5344" s="213"/>
      <c r="L5344" s="217"/>
      <c r="M5344" s="218"/>
      <c r="N5344" s="219"/>
      <c r="O5344" s="219"/>
      <c r="P5344" s="219"/>
      <c r="Q5344" s="219"/>
      <c r="R5344" s="219"/>
      <c r="S5344" s="219"/>
      <c r="T5344" s="220"/>
      <c r="AT5344" s="221" t="s">
        <v>272</v>
      </c>
      <c r="AU5344" s="221" t="s">
        <v>91</v>
      </c>
      <c r="AV5344" s="13" t="s">
        <v>89</v>
      </c>
      <c r="AW5344" s="13" t="s">
        <v>38</v>
      </c>
      <c r="AX5344" s="13" t="s">
        <v>82</v>
      </c>
      <c r="AY5344" s="221" t="s">
        <v>262</v>
      </c>
    </row>
    <row r="5345" spans="2:51" s="15" customFormat="1" ht="10">
      <c r="B5345" s="233"/>
      <c r="C5345" s="234"/>
      <c r="D5345" s="208" t="s">
        <v>272</v>
      </c>
      <c r="E5345" s="235" t="s">
        <v>44</v>
      </c>
      <c r="F5345" s="236" t="s">
        <v>1254</v>
      </c>
      <c r="G5345" s="234"/>
      <c r="H5345" s="237">
        <v>20.399999999999999</v>
      </c>
      <c r="I5345" s="238"/>
      <c r="J5345" s="234"/>
      <c r="K5345" s="234"/>
      <c r="L5345" s="239"/>
      <c r="M5345" s="240"/>
      <c r="N5345" s="241"/>
      <c r="O5345" s="241"/>
      <c r="P5345" s="241"/>
      <c r="Q5345" s="241"/>
      <c r="R5345" s="241"/>
      <c r="S5345" s="241"/>
      <c r="T5345" s="242"/>
      <c r="AT5345" s="243" t="s">
        <v>272</v>
      </c>
      <c r="AU5345" s="243" t="s">
        <v>91</v>
      </c>
      <c r="AV5345" s="15" t="s">
        <v>91</v>
      </c>
      <c r="AW5345" s="15" t="s">
        <v>38</v>
      </c>
      <c r="AX5345" s="15" t="s">
        <v>82</v>
      </c>
      <c r="AY5345" s="243" t="s">
        <v>262</v>
      </c>
    </row>
    <row r="5346" spans="2:51" s="13" customFormat="1" ht="10">
      <c r="B5346" s="212"/>
      <c r="C5346" s="213"/>
      <c r="D5346" s="208" t="s">
        <v>272</v>
      </c>
      <c r="E5346" s="214" t="s">
        <v>44</v>
      </c>
      <c r="F5346" s="215" t="s">
        <v>851</v>
      </c>
      <c r="G5346" s="213"/>
      <c r="H5346" s="214" t="s">
        <v>44</v>
      </c>
      <c r="I5346" s="216"/>
      <c r="J5346" s="213"/>
      <c r="K5346" s="213"/>
      <c r="L5346" s="217"/>
      <c r="M5346" s="218"/>
      <c r="N5346" s="219"/>
      <c r="O5346" s="219"/>
      <c r="P5346" s="219"/>
      <c r="Q5346" s="219"/>
      <c r="R5346" s="219"/>
      <c r="S5346" s="219"/>
      <c r="T5346" s="220"/>
      <c r="AT5346" s="221" t="s">
        <v>272</v>
      </c>
      <c r="AU5346" s="221" t="s">
        <v>91</v>
      </c>
      <c r="AV5346" s="13" t="s">
        <v>89</v>
      </c>
      <c r="AW5346" s="13" t="s">
        <v>38</v>
      </c>
      <c r="AX5346" s="13" t="s">
        <v>82</v>
      </c>
      <c r="AY5346" s="221" t="s">
        <v>262</v>
      </c>
    </row>
    <row r="5347" spans="2:51" s="15" customFormat="1" ht="10">
      <c r="B5347" s="233"/>
      <c r="C5347" s="234"/>
      <c r="D5347" s="208" t="s">
        <v>272</v>
      </c>
      <c r="E5347" s="235" t="s">
        <v>44</v>
      </c>
      <c r="F5347" s="236" t="s">
        <v>1255</v>
      </c>
      <c r="G5347" s="234"/>
      <c r="H5347" s="237">
        <v>21.4</v>
      </c>
      <c r="I5347" s="238"/>
      <c r="J5347" s="234"/>
      <c r="K5347" s="234"/>
      <c r="L5347" s="239"/>
      <c r="M5347" s="240"/>
      <c r="N5347" s="241"/>
      <c r="O5347" s="241"/>
      <c r="P5347" s="241"/>
      <c r="Q5347" s="241"/>
      <c r="R5347" s="241"/>
      <c r="S5347" s="241"/>
      <c r="T5347" s="242"/>
      <c r="AT5347" s="243" t="s">
        <v>272</v>
      </c>
      <c r="AU5347" s="243" t="s">
        <v>91</v>
      </c>
      <c r="AV5347" s="15" t="s">
        <v>91</v>
      </c>
      <c r="AW5347" s="15" t="s">
        <v>38</v>
      </c>
      <c r="AX5347" s="15" t="s">
        <v>82</v>
      </c>
      <c r="AY5347" s="243" t="s">
        <v>262</v>
      </c>
    </row>
    <row r="5348" spans="2:51" s="13" customFormat="1" ht="10">
      <c r="B5348" s="212"/>
      <c r="C5348" s="213"/>
      <c r="D5348" s="208" t="s">
        <v>272</v>
      </c>
      <c r="E5348" s="214" t="s">
        <v>44</v>
      </c>
      <c r="F5348" s="215" t="s">
        <v>852</v>
      </c>
      <c r="G5348" s="213"/>
      <c r="H5348" s="214" t="s">
        <v>44</v>
      </c>
      <c r="I5348" s="216"/>
      <c r="J5348" s="213"/>
      <c r="K5348" s="213"/>
      <c r="L5348" s="217"/>
      <c r="M5348" s="218"/>
      <c r="N5348" s="219"/>
      <c r="O5348" s="219"/>
      <c r="P5348" s="219"/>
      <c r="Q5348" s="219"/>
      <c r="R5348" s="219"/>
      <c r="S5348" s="219"/>
      <c r="T5348" s="220"/>
      <c r="AT5348" s="221" t="s">
        <v>272</v>
      </c>
      <c r="AU5348" s="221" t="s">
        <v>91</v>
      </c>
      <c r="AV5348" s="13" t="s">
        <v>89</v>
      </c>
      <c r="AW5348" s="13" t="s">
        <v>38</v>
      </c>
      <c r="AX5348" s="13" t="s">
        <v>82</v>
      </c>
      <c r="AY5348" s="221" t="s">
        <v>262</v>
      </c>
    </row>
    <row r="5349" spans="2:51" s="15" customFormat="1" ht="10">
      <c r="B5349" s="233"/>
      <c r="C5349" s="234"/>
      <c r="D5349" s="208" t="s">
        <v>272</v>
      </c>
      <c r="E5349" s="235" t="s">
        <v>44</v>
      </c>
      <c r="F5349" s="236" t="s">
        <v>1253</v>
      </c>
      <c r="G5349" s="234"/>
      <c r="H5349" s="237">
        <v>16.8</v>
      </c>
      <c r="I5349" s="238"/>
      <c r="J5349" s="234"/>
      <c r="K5349" s="234"/>
      <c r="L5349" s="239"/>
      <c r="M5349" s="240"/>
      <c r="N5349" s="241"/>
      <c r="O5349" s="241"/>
      <c r="P5349" s="241"/>
      <c r="Q5349" s="241"/>
      <c r="R5349" s="241"/>
      <c r="S5349" s="241"/>
      <c r="T5349" s="242"/>
      <c r="AT5349" s="243" t="s">
        <v>272</v>
      </c>
      <c r="AU5349" s="243" t="s">
        <v>91</v>
      </c>
      <c r="AV5349" s="15" t="s">
        <v>91</v>
      </c>
      <c r="AW5349" s="15" t="s">
        <v>38</v>
      </c>
      <c r="AX5349" s="15" t="s">
        <v>82</v>
      </c>
      <c r="AY5349" s="243" t="s">
        <v>262</v>
      </c>
    </row>
    <row r="5350" spans="2:51" s="13" customFormat="1" ht="10">
      <c r="B5350" s="212"/>
      <c r="C5350" s="213"/>
      <c r="D5350" s="208" t="s">
        <v>272</v>
      </c>
      <c r="E5350" s="214" t="s">
        <v>44</v>
      </c>
      <c r="F5350" s="215" t="s">
        <v>853</v>
      </c>
      <c r="G5350" s="213"/>
      <c r="H5350" s="214" t="s">
        <v>44</v>
      </c>
      <c r="I5350" s="216"/>
      <c r="J5350" s="213"/>
      <c r="K5350" s="213"/>
      <c r="L5350" s="217"/>
      <c r="M5350" s="218"/>
      <c r="N5350" s="219"/>
      <c r="O5350" s="219"/>
      <c r="P5350" s="219"/>
      <c r="Q5350" s="219"/>
      <c r="R5350" s="219"/>
      <c r="S5350" s="219"/>
      <c r="T5350" s="220"/>
      <c r="AT5350" s="221" t="s">
        <v>272</v>
      </c>
      <c r="AU5350" s="221" t="s">
        <v>91</v>
      </c>
      <c r="AV5350" s="13" t="s">
        <v>89</v>
      </c>
      <c r="AW5350" s="13" t="s">
        <v>38</v>
      </c>
      <c r="AX5350" s="13" t="s">
        <v>82</v>
      </c>
      <c r="AY5350" s="221" t="s">
        <v>262</v>
      </c>
    </row>
    <row r="5351" spans="2:51" s="15" customFormat="1" ht="10">
      <c r="B5351" s="233"/>
      <c r="C5351" s="234"/>
      <c r="D5351" s="208" t="s">
        <v>272</v>
      </c>
      <c r="E5351" s="235" t="s">
        <v>44</v>
      </c>
      <c r="F5351" s="236" t="s">
        <v>1256</v>
      </c>
      <c r="G5351" s="234"/>
      <c r="H5351" s="237">
        <v>17.3</v>
      </c>
      <c r="I5351" s="238"/>
      <c r="J5351" s="234"/>
      <c r="K5351" s="234"/>
      <c r="L5351" s="239"/>
      <c r="M5351" s="240"/>
      <c r="N5351" s="241"/>
      <c r="O5351" s="241"/>
      <c r="P5351" s="241"/>
      <c r="Q5351" s="241"/>
      <c r="R5351" s="241"/>
      <c r="S5351" s="241"/>
      <c r="T5351" s="242"/>
      <c r="AT5351" s="243" t="s">
        <v>272</v>
      </c>
      <c r="AU5351" s="243" t="s">
        <v>91</v>
      </c>
      <c r="AV5351" s="15" t="s">
        <v>91</v>
      </c>
      <c r="AW5351" s="15" t="s">
        <v>38</v>
      </c>
      <c r="AX5351" s="15" t="s">
        <v>82</v>
      </c>
      <c r="AY5351" s="243" t="s">
        <v>262</v>
      </c>
    </row>
    <row r="5352" spans="2:51" s="13" customFormat="1" ht="10">
      <c r="B5352" s="212"/>
      <c r="C5352" s="213"/>
      <c r="D5352" s="208" t="s">
        <v>272</v>
      </c>
      <c r="E5352" s="214" t="s">
        <v>44</v>
      </c>
      <c r="F5352" s="215" t="s">
        <v>854</v>
      </c>
      <c r="G5352" s="213"/>
      <c r="H5352" s="214" t="s">
        <v>44</v>
      </c>
      <c r="I5352" s="216"/>
      <c r="J5352" s="213"/>
      <c r="K5352" s="213"/>
      <c r="L5352" s="217"/>
      <c r="M5352" s="218"/>
      <c r="N5352" s="219"/>
      <c r="O5352" s="219"/>
      <c r="P5352" s="219"/>
      <c r="Q5352" s="219"/>
      <c r="R5352" s="219"/>
      <c r="S5352" s="219"/>
      <c r="T5352" s="220"/>
      <c r="AT5352" s="221" t="s">
        <v>272</v>
      </c>
      <c r="AU5352" s="221" t="s">
        <v>91</v>
      </c>
      <c r="AV5352" s="13" t="s">
        <v>89</v>
      </c>
      <c r="AW5352" s="13" t="s">
        <v>38</v>
      </c>
      <c r="AX5352" s="13" t="s">
        <v>82</v>
      </c>
      <c r="AY5352" s="221" t="s">
        <v>262</v>
      </c>
    </row>
    <row r="5353" spans="2:51" s="15" customFormat="1" ht="10">
      <c r="B5353" s="233"/>
      <c r="C5353" s="234"/>
      <c r="D5353" s="208" t="s">
        <v>272</v>
      </c>
      <c r="E5353" s="235" t="s">
        <v>44</v>
      </c>
      <c r="F5353" s="236" t="s">
        <v>1257</v>
      </c>
      <c r="G5353" s="234"/>
      <c r="H5353" s="237">
        <v>21.8</v>
      </c>
      <c r="I5353" s="238"/>
      <c r="J5353" s="234"/>
      <c r="K5353" s="234"/>
      <c r="L5353" s="239"/>
      <c r="M5353" s="240"/>
      <c r="N5353" s="241"/>
      <c r="O5353" s="241"/>
      <c r="P5353" s="241"/>
      <c r="Q5353" s="241"/>
      <c r="R5353" s="241"/>
      <c r="S5353" s="241"/>
      <c r="T5353" s="242"/>
      <c r="AT5353" s="243" t="s">
        <v>272</v>
      </c>
      <c r="AU5353" s="243" t="s">
        <v>91</v>
      </c>
      <c r="AV5353" s="15" t="s">
        <v>91</v>
      </c>
      <c r="AW5353" s="15" t="s">
        <v>38</v>
      </c>
      <c r="AX5353" s="15" t="s">
        <v>82</v>
      </c>
      <c r="AY5353" s="243" t="s">
        <v>262</v>
      </c>
    </row>
    <row r="5354" spans="2:51" s="13" customFormat="1" ht="10">
      <c r="B5354" s="212"/>
      <c r="C5354" s="213"/>
      <c r="D5354" s="208" t="s">
        <v>272</v>
      </c>
      <c r="E5354" s="214" t="s">
        <v>44</v>
      </c>
      <c r="F5354" s="215" t="s">
        <v>855</v>
      </c>
      <c r="G5354" s="213"/>
      <c r="H5354" s="214" t="s">
        <v>44</v>
      </c>
      <c r="I5354" s="216"/>
      <c r="J5354" s="213"/>
      <c r="K5354" s="213"/>
      <c r="L5354" s="217"/>
      <c r="M5354" s="218"/>
      <c r="N5354" s="219"/>
      <c r="O5354" s="219"/>
      <c r="P5354" s="219"/>
      <c r="Q5354" s="219"/>
      <c r="R5354" s="219"/>
      <c r="S5354" s="219"/>
      <c r="T5354" s="220"/>
      <c r="AT5354" s="221" t="s">
        <v>272</v>
      </c>
      <c r="AU5354" s="221" t="s">
        <v>91</v>
      </c>
      <c r="AV5354" s="13" t="s">
        <v>89</v>
      </c>
      <c r="AW5354" s="13" t="s">
        <v>38</v>
      </c>
      <c r="AX5354" s="13" t="s">
        <v>82</v>
      </c>
      <c r="AY5354" s="221" t="s">
        <v>262</v>
      </c>
    </row>
    <row r="5355" spans="2:51" s="15" customFormat="1" ht="10">
      <c r="B5355" s="233"/>
      <c r="C5355" s="234"/>
      <c r="D5355" s="208" t="s">
        <v>272</v>
      </c>
      <c r="E5355" s="235" t="s">
        <v>44</v>
      </c>
      <c r="F5355" s="236" t="s">
        <v>1258</v>
      </c>
      <c r="G5355" s="234"/>
      <c r="H5355" s="237">
        <v>23.2</v>
      </c>
      <c r="I5355" s="238"/>
      <c r="J5355" s="234"/>
      <c r="K5355" s="234"/>
      <c r="L5355" s="239"/>
      <c r="M5355" s="240"/>
      <c r="N5355" s="241"/>
      <c r="O5355" s="241"/>
      <c r="P5355" s="241"/>
      <c r="Q5355" s="241"/>
      <c r="R5355" s="241"/>
      <c r="S5355" s="241"/>
      <c r="T5355" s="242"/>
      <c r="AT5355" s="243" t="s">
        <v>272</v>
      </c>
      <c r="AU5355" s="243" t="s">
        <v>91</v>
      </c>
      <c r="AV5355" s="15" t="s">
        <v>91</v>
      </c>
      <c r="AW5355" s="15" t="s">
        <v>38</v>
      </c>
      <c r="AX5355" s="15" t="s">
        <v>82</v>
      </c>
      <c r="AY5355" s="243" t="s">
        <v>262</v>
      </c>
    </row>
    <row r="5356" spans="2:51" s="13" customFormat="1" ht="10">
      <c r="B5356" s="212"/>
      <c r="C5356" s="213"/>
      <c r="D5356" s="208" t="s">
        <v>272</v>
      </c>
      <c r="E5356" s="214" t="s">
        <v>44</v>
      </c>
      <c r="F5356" s="215" t="s">
        <v>856</v>
      </c>
      <c r="G5356" s="213"/>
      <c r="H5356" s="214" t="s">
        <v>44</v>
      </c>
      <c r="I5356" s="216"/>
      <c r="J5356" s="213"/>
      <c r="K5356" s="213"/>
      <c r="L5356" s="217"/>
      <c r="M5356" s="218"/>
      <c r="N5356" s="219"/>
      <c r="O5356" s="219"/>
      <c r="P5356" s="219"/>
      <c r="Q5356" s="219"/>
      <c r="R5356" s="219"/>
      <c r="S5356" s="219"/>
      <c r="T5356" s="220"/>
      <c r="AT5356" s="221" t="s">
        <v>272</v>
      </c>
      <c r="AU5356" s="221" t="s">
        <v>91</v>
      </c>
      <c r="AV5356" s="13" t="s">
        <v>89</v>
      </c>
      <c r="AW5356" s="13" t="s">
        <v>38</v>
      </c>
      <c r="AX5356" s="13" t="s">
        <v>82</v>
      </c>
      <c r="AY5356" s="221" t="s">
        <v>262</v>
      </c>
    </row>
    <row r="5357" spans="2:51" s="15" customFormat="1" ht="10">
      <c r="B5357" s="233"/>
      <c r="C5357" s="234"/>
      <c r="D5357" s="208" t="s">
        <v>272</v>
      </c>
      <c r="E5357" s="235" t="s">
        <v>44</v>
      </c>
      <c r="F5357" s="236" t="s">
        <v>1259</v>
      </c>
      <c r="G5357" s="234"/>
      <c r="H5357" s="237">
        <v>31.4</v>
      </c>
      <c r="I5357" s="238"/>
      <c r="J5357" s="234"/>
      <c r="K5357" s="234"/>
      <c r="L5357" s="239"/>
      <c r="M5357" s="240"/>
      <c r="N5357" s="241"/>
      <c r="O5357" s="241"/>
      <c r="P5357" s="241"/>
      <c r="Q5357" s="241"/>
      <c r="R5357" s="241"/>
      <c r="S5357" s="241"/>
      <c r="T5357" s="242"/>
      <c r="AT5357" s="243" t="s">
        <v>272</v>
      </c>
      <c r="AU5357" s="243" t="s">
        <v>91</v>
      </c>
      <c r="AV5357" s="15" t="s">
        <v>91</v>
      </c>
      <c r="AW5357" s="15" t="s">
        <v>38</v>
      </c>
      <c r="AX5357" s="15" t="s">
        <v>82</v>
      </c>
      <c r="AY5357" s="243" t="s">
        <v>262</v>
      </c>
    </row>
    <row r="5358" spans="2:51" s="13" customFormat="1" ht="10">
      <c r="B5358" s="212"/>
      <c r="C5358" s="213"/>
      <c r="D5358" s="208" t="s">
        <v>272</v>
      </c>
      <c r="E5358" s="214" t="s">
        <v>44</v>
      </c>
      <c r="F5358" s="215" t="s">
        <v>857</v>
      </c>
      <c r="G5358" s="213"/>
      <c r="H5358" s="214" t="s">
        <v>44</v>
      </c>
      <c r="I5358" s="216"/>
      <c r="J5358" s="213"/>
      <c r="K5358" s="213"/>
      <c r="L5358" s="217"/>
      <c r="M5358" s="218"/>
      <c r="N5358" s="219"/>
      <c r="O5358" s="219"/>
      <c r="P5358" s="219"/>
      <c r="Q5358" s="219"/>
      <c r="R5358" s="219"/>
      <c r="S5358" s="219"/>
      <c r="T5358" s="220"/>
      <c r="AT5358" s="221" t="s">
        <v>272</v>
      </c>
      <c r="AU5358" s="221" t="s">
        <v>91</v>
      </c>
      <c r="AV5358" s="13" t="s">
        <v>89</v>
      </c>
      <c r="AW5358" s="13" t="s">
        <v>38</v>
      </c>
      <c r="AX5358" s="13" t="s">
        <v>82</v>
      </c>
      <c r="AY5358" s="221" t="s">
        <v>262</v>
      </c>
    </row>
    <row r="5359" spans="2:51" s="15" customFormat="1" ht="10">
      <c r="B5359" s="233"/>
      <c r="C5359" s="234"/>
      <c r="D5359" s="208" t="s">
        <v>272</v>
      </c>
      <c r="E5359" s="235" t="s">
        <v>44</v>
      </c>
      <c r="F5359" s="236" t="s">
        <v>1260</v>
      </c>
      <c r="G5359" s="234"/>
      <c r="H5359" s="237">
        <v>22.6</v>
      </c>
      <c r="I5359" s="238"/>
      <c r="J5359" s="234"/>
      <c r="K5359" s="234"/>
      <c r="L5359" s="239"/>
      <c r="M5359" s="240"/>
      <c r="N5359" s="241"/>
      <c r="O5359" s="241"/>
      <c r="P5359" s="241"/>
      <c r="Q5359" s="241"/>
      <c r="R5359" s="241"/>
      <c r="S5359" s="241"/>
      <c r="T5359" s="242"/>
      <c r="AT5359" s="243" t="s">
        <v>272</v>
      </c>
      <c r="AU5359" s="243" t="s">
        <v>91</v>
      </c>
      <c r="AV5359" s="15" t="s">
        <v>91</v>
      </c>
      <c r="AW5359" s="15" t="s">
        <v>38</v>
      </c>
      <c r="AX5359" s="15" t="s">
        <v>82</v>
      </c>
      <c r="AY5359" s="243" t="s">
        <v>262</v>
      </c>
    </row>
    <row r="5360" spans="2:51" s="13" customFormat="1" ht="10">
      <c r="B5360" s="212"/>
      <c r="C5360" s="213"/>
      <c r="D5360" s="208" t="s">
        <v>272</v>
      </c>
      <c r="E5360" s="214" t="s">
        <v>44</v>
      </c>
      <c r="F5360" s="215" t="s">
        <v>858</v>
      </c>
      <c r="G5360" s="213"/>
      <c r="H5360" s="214" t="s">
        <v>44</v>
      </c>
      <c r="I5360" s="216"/>
      <c r="J5360" s="213"/>
      <c r="K5360" s="213"/>
      <c r="L5360" s="217"/>
      <c r="M5360" s="218"/>
      <c r="N5360" s="219"/>
      <c r="O5360" s="219"/>
      <c r="P5360" s="219"/>
      <c r="Q5360" s="219"/>
      <c r="R5360" s="219"/>
      <c r="S5360" s="219"/>
      <c r="T5360" s="220"/>
      <c r="AT5360" s="221" t="s">
        <v>272</v>
      </c>
      <c r="AU5360" s="221" t="s">
        <v>91</v>
      </c>
      <c r="AV5360" s="13" t="s">
        <v>89</v>
      </c>
      <c r="AW5360" s="13" t="s">
        <v>38</v>
      </c>
      <c r="AX5360" s="13" t="s">
        <v>82</v>
      </c>
      <c r="AY5360" s="221" t="s">
        <v>262</v>
      </c>
    </row>
    <row r="5361" spans="2:51" s="15" customFormat="1" ht="10">
      <c r="B5361" s="233"/>
      <c r="C5361" s="234"/>
      <c r="D5361" s="208" t="s">
        <v>272</v>
      </c>
      <c r="E5361" s="235" t="s">
        <v>44</v>
      </c>
      <c r="F5361" s="236" t="s">
        <v>1261</v>
      </c>
      <c r="G5361" s="234"/>
      <c r="H5361" s="237">
        <v>32.4</v>
      </c>
      <c r="I5361" s="238"/>
      <c r="J5361" s="234"/>
      <c r="K5361" s="234"/>
      <c r="L5361" s="239"/>
      <c r="M5361" s="240"/>
      <c r="N5361" s="241"/>
      <c r="O5361" s="241"/>
      <c r="P5361" s="241"/>
      <c r="Q5361" s="241"/>
      <c r="R5361" s="241"/>
      <c r="S5361" s="241"/>
      <c r="T5361" s="242"/>
      <c r="AT5361" s="243" t="s">
        <v>272</v>
      </c>
      <c r="AU5361" s="243" t="s">
        <v>91</v>
      </c>
      <c r="AV5361" s="15" t="s">
        <v>91</v>
      </c>
      <c r="AW5361" s="15" t="s">
        <v>38</v>
      </c>
      <c r="AX5361" s="15" t="s">
        <v>82</v>
      </c>
      <c r="AY5361" s="243" t="s">
        <v>262</v>
      </c>
    </row>
    <row r="5362" spans="2:51" s="13" customFormat="1" ht="10">
      <c r="B5362" s="212"/>
      <c r="C5362" s="213"/>
      <c r="D5362" s="208" t="s">
        <v>272</v>
      </c>
      <c r="E5362" s="214" t="s">
        <v>44</v>
      </c>
      <c r="F5362" s="215" t="s">
        <v>859</v>
      </c>
      <c r="G5362" s="213"/>
      <c r="H5362" s="214" t="s">
        <v>44</v>
      </c>
      <c r="I5362" s="216"/>
      <c r="J5362" s="213"/>
      <c r="K5362" s="213"/>
      <c r="L5362" s="217"/>
      <c r="M5362" s="218"/>
      <c r="N5362" s="219"/>
      <c r="O5362" s="219"/>
      <c r="P5362" s="219"/>
      <c r="Q5362" s="219"/>
      <c r="R5362" s="219"/>
      <c r="S5362" s="219"/>
      <c r="T5362" s="220"/>
      <c r="AT5362" s="221" t="s">
        <v>272</v>
      </c>
      <c r="AU5362" s="221" t="s">
        <v>91</v>
      </c>
      <c r="AV5362" s="13" t="s">
        <v>89</v>
      </c>
      <c r="AW5362" s="13" t="s">
        <v>38</v>
      </c>
      <c r="AX5362" s="13" t="s">
        <v>82</v>
      </c>
      <c r="AY5362" s="221" t="s">
        <v>262</v>
      </c>
    </row>
    <row r="5363" spans="2:51" s="15" customFormat="1" ht="10">
      <c r="B5363" s="233"/>
      <c r="C5363" s="234"/>
      <c r="D5363" s="208" t="s">
        <v>272</v>
      </c>
      <c r="E5363" s="235" t="s">
        <v>44</v>
      </c>
      <c r="F5363" s="236" t="s">
        <v>1258</v>
      </c>
      <c r="G5363" s="234"/>
      <c r="H5363" s="237">
        <v>23.2</v>
      </c>
      <c r="I5363" s="238"/>
      <c r="J5363" s="234"/>
      <c r="K5363" s="234"/>
      <c r="L5363" s="239"/>
      <c r="M5363" s="240"/>
      <c r="N5363" s="241"/>
      <c r="O5363" s="241"/>
      <c r="P5363" s="241"/>
      <c r="Q5363" s="241"/>
      <c r="R5363" s="241"/>
      <c r="S5363" s="241"/>
      <c r="T5363" s="242"/>
      <c r="AT5363" s="243" t="s">
        <v>272</v>
      </c>
      <c r="AU5363" s="243" t="s">
        <v>91</v>
      </c>
      <c r="AV5363" s="15" t="s">
        <v>91</v>
      </c>
      <c r="AW5363" s="15" t="s">
        <v>38</v>
      </c>
      <c r="AX5363" s="15" t="s">
        <v>82</v>
      </c>
      <c r="AY5363" s="243" t="s">
        <v>262</v>
      </c>
    </row>
    <row r="5364" spans="2:51" s="13" customFormat="1" ht="10">
      <c r="B5364" s="212"/>
      <c r="C5364" s="213"/>
      <c r="D5364" s="208" t="s">
        <v>272</v>
      </c>
      <c r="E5364" s="214" t="s">
        <v>44</v>
      </c>
      <c r="F5364" s="215" t="s">
        <v>860</v>
      </c>
      <c r="G5364" s="213"/>
      <c r="H5364" s="214" t="s">
        <v>44</v>
      </c>
      <c r="I5364" s="216"/>
      <c r="J5364" s="213"/>
      <c r="K5364" s="213"/>
      <c r="L5364" s="217"/>
      <c r="M5364" s="218"/>
      <c r="N5364" s="219"/>
      <c r="O5364" s="219"/>
      <c r="P5364" s="219"/>
      <c r="Q5364" s="219"/>
      <c r="R5364" s="219"/>
      <c r="S5364" s="219"/>
      <c r="T5364" s="220"/>
      <c r="AT5364" s="221" t="s">
        <v>272</v>
      </c>
      <c r="AU5364" s="221" t="s">
        <v>91</v>
      </c>
      <c r="AV5364" s="13" t="s">
        <v>89</v>
      </c>
      <c r="AW5364" s="13" t="s">
        <v>38</v>
      </c>
      <c r="AX5364" s="13" t="s">
        <v>82</v>
      </c>
      <c r="AY5364" s="221" t="s">
        <v>262</v>
      </c>
    </row>
    <row r="5365" spans="2:51" s="15" customFormat="1" ht="10">
      <c r="B5365" s="233"/>
      <c r="C5365" s="234"/>
      <c r="D5365" s="208" t="s">
        <v>272</v>
      </c>
      <c r="E5365" s="235" t="s">
        <v>44</v>
      </c>
      <c r="F5365" s="236" t="s">
        <v>1262</v>
      </c>
      <c r="G5365" s="234"/>
      <c r="H5365" s="237">
        <v>32.200000000000003</v>
      </c>
      <c r="I5365" s="238"/>
      <c r="J5365" s="234"/>
      <c r="K5365" s="234"/>
      <c r="L5365" s="239"/>
      <c r="M5365" s="240"/>
      <c r="N5365" s="241"/>
      <c r="O5365" s="241"/>
      <c r="P5365" s="241"/>
      <c r="Q5365" s="241"/>
      <c r="R5365" s="241"/>
      <c r="S5365" s="241"/>
      <c r="T5365" s="242"/>
      <c r="AT5365" s="243" t="s">
        <v>272</v>
      </c>
      <c r="AU5365" s="243" t="s">
        <v>91</v>
      </c>
      <c r="AV5365" s="15" t="s">
        <v>91</v>
      </c>
      <c r="AW5365" s="15" t="s">
        <v>38</v>
      </c>
      <c r="AX5365" s="15" t="s">
        <v>82</v>
      </c>
      <c r="AY5365" s="243" t="s">
        <v>262</v>
      </c>
    </row>
    <row r="5366" spans="2:51" s="13" customFormat="1" ht="10">
      <c r="B5366" s="212"/>
      <c r="C5366" s="213"/>
      <c r="D5366" s="208" t="s">
        <v>272</v>
      </c>
      <c r="E5366" s="214" t="s">
        <v>44</v>
      </c>
      <c r="F5366" s="215" t="s">
        <v>862</v>
      </c>
      <c r="G5366" s="213"/>
      <c r="H5366" s="214" t="s">
        <v>44</v>
      </c>
      <c r="I5366" s="216"/>
      <c r="J5366" s="213"/>
      <c r="K5366" s="213"/>
      <c r="L5366" s="217"/>
      <c r="M5366" s="218"/>
      <c r="N5366" s="219"/>
      <c r="O5366" s="219"/>
      <c r="P5366" s="219"/>
      <c r="Q5366" s="219"/>
      <c r="R5366" s="219"/>
      <c r="S5366" s="219"/>
      <c r="T5366" s="220"/>
      <c r="AT5366" s="221" t="s">
        <v>272</v>
      </c>
      <c r="AU5366" s="221" t="s">
        <v>91</v>
      </c>
      <c r="AV5366" s="13" t="s">
        <v>89</v>
      </c>
      <c r="AW5366" s="13" t="s">
        <v>38</v>
      </c>
      <c r="AX5366" s="13" t="s">
        <v>82</v>
      </c>
      <c r="AY5366" s="221" t="s">
        <v>262</v>
      </c>
    </row>
    <row r="5367" spans="2:51" s="15" customFormat="1" ht="10">
      <c r="B5367" s="233"/>
      <c r="C5367" s="234"/>
      <c r="D5367" s="208" t="s">
        <v>272</v>
      </c>
      <c r="E5367" s="235" t="s">
        <v>44</v>
      </c>
      <c r="F5367" s="236" t="s">
        <v>1264</v>
      </c>
      <c r="G5367" s="234"/>
      <c r="H5367" s="237">
        <v>19</v>
      </c>
      <c r="I5367" s="238"/>
      <c r="J5367" s="234"/>
      <c r="K5367" s="234"/>
      <c r="L5367" s="239"/>
      <c r="M5367" s="240"/>
      <c r="N5367" s="241"/>
      <c r="O5367" s="241"/>
      <c r="P5367" s="241"/>
      <c r="Q5367" s="241"/>
      <c r="R5367" s="241"/>
      <c r="S5367" s="241"/>
      <c r="T5367" s="242"/>
      <c r="AT5367" s="243" t="s">
        <v>272</v>
      </c>
      <c r="AU5367" s="243" t="s">
        <v>91</v>
      </c>
      <c r="AV5367" s="15" t="s">
        <v>91</v>
      </c>
      <c r="AW5367" s="15" t="s">
        <v>38</v>
      </c>
      <c r="AX5367" s="15" t="s">
        <v>82</v>
      </c>
      <c r="AY5367" s="243" t="s">
        <v>262</v>
      </c>
    </row>
    <row r="5368" spans="2:51" s="13" customFormat="1" ht="10">
      <c r="B5368" s="212"/>
      <c r="C5368" s="213"/>
      <c r="D5368" s="208" t="s">
        <v>272</v>
      </c>
      <c r="E5368" s="214" t="s">
        <v>44</v>
      </c>
      <c r="F5368" s="215" t="s">
        <v>863</v>
      </c>
      <c r="G5368" s="213"/>
      <c r="H5368" s="214" t="s">
        <v>44</v>
      </c>
      <c r="I5368" s="216"/>
      <c r="J5368" s="213"/>
      <c r="K5368" s="213"/>
      <c r="L5368" s="217"/>
      <c r="M5368" s="218"/>
      <c r="N5368" s="219"/>
      <c r="O5368" s="219"/>
      <c r="P5368" s="219"/>
      <c r="Q5368" s="219"/>
      <c r="R5368" s="219"/>
      <c r="S5368" s="219"/>
      <c r="T5368" s="220"/>
      <c r="AT5368" s="221" t="s">
        <v>272</v>
      </c>
      <c r="AU5368" s="221" t="s">
        <v>91</v>
      </c>
      <c r="AV5368" s="13" t="s">
        <v>89</v>
      </c>
      <c r="AW5368" s="13" t="s">
        <v>38</v>
      </c>
      <c r="AX5368" s="13" t="s">
        <v>82</v>
      </c>
      <c r="AY5368" s="221" t="s">
        <v>262</v>
      </c>
    </row>
    <row r="5369" spans="2:51" s="15" customFormat="1" ht="10">
      <c r="B5369" s="233"/>
      <c r="C5369" s="234"/>
      <c r="D5369" s="208" t="s">
        <v>272</v>
      </c>
      <c r="E5369" s="235" t="s">
        <v>44</v>
      </c>
      <c r="F5369" s="236" t="s">
        <v>1265</v>
      </c>
      <c r="G5369" s="234"/>
      <c r="H5369" s="237">
        <v>20.9</v>
      </c>
      <c r="I5369" s="238"/>
      <c r="J5369" s="234"/>
      <c r="K5369" s="234"/>
      <c r="L5369" s="239"/>
      <c r="M5369" s="240"/>
      <c r="N5369" s="241"/>
      <c r="O5369" s="241"/>
      <c r="P5369" s="241"/>
      <c r="Q5369" s="241"/>
      <c r="R5369" s="241"/>
      <c r="S5369" s="241"/>
      <c r="T5369" s="242"/>
      <c r="AT5369" s="243" t="s">
        <v>272</v>
      </c>
      <c r="AU5369" s="243" t="s">
        <v>91</v>
      </c>
      <c r="AV5369" s="15" t="s">
        <v>91</v>
      </c>
      <c r="AW5369" s="15" t="s">
        <v>38</v>
      </c>
      <c r="AX5369" s="15" t="s">
        <v>82</v>
      </c>
      <c r="AY5369" s="243" t="s">
        <v>262</v>
      </c>
    </row>
    <row r="5370" spans="2:51" s="13" customFormat="1" ht="10">
      <c r="B5370" s="212"/>
      <c r="C5370" s="213"/>
      <c r="D5370" s="208" t="s">
        <v>272</v>
      </c>
      <c r="E5370" s="214" t="s">
        <v>44</v>
      </c>
      <c r="F5370" s="215" t="s">
        <v>864</v>
      </c>
      <c r="G5370" s="213"/>
      <c r="H5370" s="214" t="s">
        <v>44</v>
      </c>
      <c r="I5370" s="216"/>
      <c r="J5370" s="213"/>
      <c r="K5370" s="213"/>
      <c r="L5370" s="217"/>
      <c r="M5370" s="218"/>
      <c r="N5370" s="219"/>
      <c r="O5370" s="219"/>
      <c r="P5370" s="219"/>
      <c r="Q5370" s="219"/>
      <c r="R5370" s="219"/>
      <c r="S5370" s="219"/>
      <c r="T5370" s="220"/>
      <c r="AT5370" s="221" t="s">
        <v>272</v>
      </c>
      <c r="AU5370" s="221" t="s">
        <v>91</v>
      </c>
      <c r="AV5370" s="13" t="s">
        <v>89</v>
      </c>
      <c r="AW5370" s="13" t="s">
        <v>38</v>
      </c>
      <c r="AX5370" s="13" t="s">
        <v>82</v>
      </c>
      <c r="AY5370" s="221" t="s">
        <v>262</v>
      </c>
    </row>
    <row r="5371" spans="2:51" s="15" customFormat="1" ht="10">
      <c r="B5371" s="233"/>
      <c r="C5371" s="234"/>
      <c r="D5371" s="208" t="s">
        <v>272</v>
      </c>
      <c r="E5371" s="235" t="s">
        <v>44</v>
      </c>
      <c r="F5371" s="236" t="s">
        <v>1240</v>
      </c>
      <c r="G5371" s="234"/>
      <c r="H5371" s="237">
        <v>7.2</v>
      </c>
      <c r="I5371" s="238"/>
      <c r="J5371" s="234"/>
      <c r="K5371" s="234"/>
      <c r="L5371" s="239"/>
      <c r="M5371" s="240"/>
      <c r="N5371" s="241"/>
      <c r="O5371" s="241"/>
      <c r="P5371" s="241"/>
      <c r="Q5371" s="241"/>
      <c r="R5371" s="241"/>
      <c r="S5371" s="241"/>
      <c r="T5371" s="242"/>
      <c r="AT5371" s="243" t="s">
        <v>272</v>
      </c>
      <c r="AU5371" s="243" t="s">
        <v>91</v>
      </c>
      <c r="AV5371" s="15" t="s">
        <v>91</v>
      </c>
      <c r="AW5371" s="15" t="s">
        <v>38</v>
      </c>
      <c r="AX5371" s="15" t="s">
        <v>82</v>
      </c>
      <c r="AY5371" s="243" t="s">
        <v>262</v>
      </c>
    </row>
    <row r="5372" spans="2:51" s="13" customFormat="1" ht="10">
      <c r="B5372" s="212"/>
      <c r="C5372" s="213"/>
      <c r="D5372" s="208" t="s">
        <v>272</v>
      </c>
      <c r="E5372" s="214" t="s">
        <v>44</v>
      </c>
      <c r="F5372" s="215" t="s">
        <v>865</v>
      </c>
      <c r="G5372" s="213"/>
      <c r="H5372" s="214" t="s">
        <v>44</v>
      </c>
      <c r="I5372" s="216"/>
      <c r="J5372" s="213"/>
      <c r="K5372" s="213"/>
      <c r="L5372" s="217"/>
      <c r="M5372" s="218"/>
      <c r="N5372" s="219"/>
      <c r="O5372" s="219"/>
      <c r="P5372" s="219"/>
      <c r="Q5372" s="219"/>
      <c r="R5372" s="219"/>
      <c r="S5372" s="219"/>
      <c r="T5372" s="220"/>
      <c r="AT5372" s="221" t="s">
        <v>272</v>
      </c>
      <c r="AU5372" s="221" t="s">
        <v>91</v>
      </c>
      <c r="AV5372" s="13" t="s">
        <v>89</v>
      </c>
      <c r="AW5372" s="13" t="s">
        <v>38</v>
      </c>
      <c r="AX5372" s="13" t="s">
        <v>82</v>
      </c>
      <c r="AY5372" s="221" t="s">
        <v>262</v>
      </c>
    </row>
    <row r="5373" spans="2:51" s="15" customFormat="1" ht="10">
      <c r="B5373" s="233"/>
      <c r="C5373" s="234"/>
      <c r="D5373" s="208" t="s">
        <v>272</v>
      </c>
      <c r="E5373" s="235" t="s">
        <v>44</v>
      </c>
      <c r="F5373" s="236" t="s">
        <v>1229</v>
      </c>
      <c r="G5373" s="234"/>
      <c r="H5373" s="237">
        <v>9.1999999999999993</v>
      </c>
      <c r="I5373" s="238"/>
      <c r="J5373" s="234"/>
      <c r="K5373" s="234"/>
      <c r="L5373" s="239"/>
      <c r="M5373" s="240"/>
      <c r="N5373" s="241"/>
      <c r="O5373" s="241"/>
      <c r="P5373" s="241"/>
      <c r="Q5373" s="241"/>
      <c r="R5373" s="241"/>
      <c r="S5373" s="241"/>
      <c r="T5373" s="242"/>
      <c r="AT5373" s="243" t="s">
        <v>272</v>
      </c>
      <c r="AU5373" s="243" t="s">
        <v>91</v>
      </c>
      <c r="AV5373" s="15" t="s">
        <v>91</v>
      </c>
      <c r="AW5373" s="15" t="s">
        <v>38</v>
      </c>
      <c r="AX5373" s="15" t="s">
        <v>82</v>
      </c>
      <c r="AY5373" s="243" t="s">
        <v>262</v>
      </c>
    </row>
    <row r="5374" spans="2:51" s="13" customFormat="1" ht="10">
      <c r="B5374" s="212"/>
      <c r="C5374" s="213"/>
      <c r="D5374" s="208" t="s">
        <v>272</v>
      </c>
      <c r="E5374" s="214" t="s">
        <v>44</v>
      </c>
      <c r="F5374" s="215" t="s">
        <v>866</v>
      </c>
      <c r="G5374" s="213"/>
      <c r="H5374" s="214" t="s">
        <v>44</v>
      </c>
      <c r="I5374" s="216"/>
      <c r="J5374" s="213"/>
      <c r="K5374" s="213"/>
      <c r="L5374" s="217"/>
      <c r="M5374" s="218"/>
      <c r="N5374" s="219"/>
      <c r="O5374" s="219"/>
      <c r="P5374" s="219"/>
      <c r="Q5374" s="219"/>
      <c r="R5374" s="219"/>
      <c r="S5374" s="219"/>
      <c r="T5374" s="220"/>
      <c r="AT5374" s="221" t="s">
        <v>272</v>
      </c>
      <c r="AU5374" s="221" t="s">
        <v>91</v>
      </c>
      <c r="AV5374" s="13" t="s">
        <v>89</v>
      </c>
      <c r="AW5374" s="13" t="s">
        <v>38</v>
      </c>
      <c r="AX5374" s="13" t="s">
        <v>82</v>
      </c>
      <c r="AY5374" s="221" t="s">
        <v>262</v>
      </c>
    </row>
    <row r="5375" spans="2:51" s="15" customFormat="1" ht="10">
      <c r="B5375" s="233"/>
      <c r="C5375" s="234"/>
      <c r="D5375" s="208" t="s">
        <v>272</v>
      </c>
      <c r="E5375" s="235" t="s">
        <v>44</v>
      </c>
      <c r="F5375" s="236" t="s">
        <v>1266</v>
      </c>
      <c r="G5375" s="234"/>
      <c r="H5375" s="237">
        <v>7.7</v>
      </c>
      <c r="I5375" s="238"/>
      <c r="J5375" s="234"/>
      <c r="K5375" s="234"/>
      <c r="L5375" s="239"/>
      <c r="M5375" s="240"/>
      <c r="N5375" s="241"/>
      <c r="O5375" s="241"/>
      <c r="P5375" s="241"/>
      <c r="Q5375" s="241"/>
      <c r="R5375" s="241"/>
      <c r="S5375" s="241"/>
      <c r="T5375" s="242"/>
      <c r="AT5375" s="243" t="s">
        <v>272</v>
      </c>
      <c r="AU5375" s="243" t="s">
        <v>91</v>
      </c>
      <c r="AV5375" s="15" t="s">
        <v>91</v>
      </c>
      <c r="AW5375" s="15" t="s">
        <v>38</v>
      </c>
      <c r="AX5375" s="15" t="s">
        <v>82</v>
      </c>
      <c r="AY5375" s="243" t="s">
        <v>262</v>
      </c>
    </row>
    <row r="5376" spans="2:51" s="14" customFormat="1" ht="10">
      <c r="B5376" s="222"/>
      <c r="C5376" s="223"/>
      <c r="D5376" s="208" t="s">
        <v>272</v>
      </c>
      <c r="E5376" s="224" t="s">
        <v>44</v>
      </c>
      <c r="F5376" s="225" t="s">
        <v>284</v>
      </c>
      <c r="G5376" s="223"/>
      <c r="H5376" s="226">
        <v>360.09999999999991</v>
      </c>
      <c r="I5376" s="227"/>
      <c r="J5376" s="223"/>
      <c r="K5376" s="223"/>
      <c r="L5376" s="228"/>
      <c r="M5376" s="229"/>
      <c r="N5376" s="230"/>
      <c r="O5376" s="230"/>
      <c r="P5376" s="230"/>
      <c r="Q5376" s="230"/>
      <c r="R5376" s="230"/>
      <c r="S5376" s="230"/>
      <c r="T5376" s="231"/>
      <c r="AT5376" s="232" t="s">
        <v>272</v>
      </c>
      <c r="AU5376" s="232" t="s">
        <v>91</v>
      </c>
      <c r="AV5376" s="14" t="s">
        <v>97</v>
      </c>
      <c r="AW5376" s="14" t="s">
        <v>38</v>
      </c>
      <c r="AX5376" s="14" t="s">
        <v>82</v>
      </c>
      <c r="AY5376" s="232" t="s">
        <v>262</v>
      </c>
    </row>
    <row r="5377" spans="2:51" s="13" customFormat="1" ht="10">
      <c r="B5377" s="212"/>
      <c r="C5377" s="213"/>
      <c r="D5377" s="208" t="s">
        <v>272</v>
      </c>
      <c r="E5377" s="214" t="s">
        <v>44</v>
      </c>
      <c r="F5377" s="215" t="s">
        <v>576</v>
      </c>
      <c r="G5377" s="213"/>
      <c r="H5377" s="214" t="s">
        <v>44</v>
      </c>
      <c r="I5377" s="216"/>
      <c r="J5377" s="213"/>
      <c r="K5377" s="213"/>
      <c r="L5377" s="217"/>
      <c r="M5377" s="218"/>
      <c r="N5377" s="219"/>
      <c r="O5377" s="219"/>
      <c r="P5377" s="219"/>
      <c r="Q5377" s="219"/>
      <c r="R5377" s="219"/>
      <c r="S5377" s="219"/>
      <c r="T5377" s="220"/>
      <c r="AT5377" s="221" t="s">
        <v>272</v>
      </c>
      <c r="AU5377" s="221" t="s">
        <v>91</v>
      </c>
      <c r="AV5377" s="13" t="s">
        <v>89</v>
      </c>
      <c r="AW5377" s="13" t="s">
        <v>38</v>
      </c>
      <c r="AX5377" s="13" t="s">
        <v>82</v>
      </c>
      <c r="AY5377" s="221" t="s">
        <v>262</v>
      </c>
    </row>
    <row r="5378" spans="2:51" s="13" customFormat="1" ht="10">
      <c r="B5378" s="212"/>
      <c r="C5378" s="213"/>
      <c r="D5378" s="208" t="s">
        <v>272</v>
      </c>
      <c r="E5378" s="214" t="s">
        <v>44</v>
      </c>
      <c r="F5378" s="215" t="s">
        <v>872</v>
      </c>
      <c r="G5378" s="213"/>
      <c r="H5378" s="214" t="s">
        <v>44</v>
      </c>
      <c r="I5378" s="216"/>
      <c r="J5378" s="213"/>
      <c r="K5378" s="213"/>
      <c r="L5378" s="217"/>
      <c r="M5378" s="218"/>
      <c r="N5378" s="219"/>
      <c r="O5378" s="219"/>
      <c r="P5378" s="219"/>
      <c r="Q5378" s="219"/>
      <c r="R5378" s="219"/>
      <c r="S5378" s="219"/>
      <c r="T5378" s="220"/>
      <c r="AT5378" s="221" t="s">
        <v>272</v>
      </c>
      <c r="AU5378" s="221" t="s">
        <v>91</v>
      </c>
      <c r="AV5378" s="13" t="s">
        <v>89</v>
      </c>
      <c r="AW5378" s="13" t="s">
        <v>38</v>
      </c>
      <c r="AX5378" s="13" t="s">
        <v>82</v>
      </c>
      <c r="AY5378" s="221" t="s">
        <v>262</v>
      </c>
    </row>
    <row r="5379" spans="2:51" s="15" customFormat="1" ht="10">
      <c r="B5379" s="233"/>
      <c r="C5379" s="234"/>
      <c r="D5379" s="208" t="s">
        <v>272</v>
      </c>
      <c r="E5379" s="235" t="s">
        <v>44</v>
      </c>
      <c r="F5379" s="236" t="s">
        <v>1268</v>
      </c>
      <c r="G5379" s="234"/>
      <c r="H5379" s="237">
        <v>11.4</v>
      </c>
      <c r="I5379" s="238"/>
      <c r="J5379" s="234"/>
      <c r="K5379" s="234"/>
      <c r="L5379" s="239"/>
      <c r="M5379" s="240"/>
      <c r="N5379" s="241"/>
      <c r="O5379" s="241"/>
      <c r="P5379" s="241"/>
      <c r="Q5379" s="241"/>
      <c r="R5379" s="241"/>
      <c r="S5379" s="241"/>
      <c r="T5379" s="242"/>
      <c r="AT5379" s="243" t="s">
        <v>272</v>
      </c>
      <c r="AU5379" s="243" t="s">
        <v>91</v>
      </c>
      <c r="AV5379" s="15" t="s">
        <v>91</v>
      </c>
      <c r="AW5379" s="15" t="s">
        <v>38</v>
      </c>
      <c r="AX5379" s="15" t="s">
        <v>82</v>
      </c>
      <c r="AY5379" s="243" t="s">
        <v>262</v>
      </c>
    </row>
    <row r="5380" spans="2:51" s="13" customFormat="1" ht="10">
      <c r="B5380" s="212"/>
      <c r="C5380" s="213"/>
      <c r="D5380" s="208" t="s">
        <v>272</v>
      </c>
      <c r="E5380" s="214" t="s">
        <v>44</v>
      </c>
      <c r="F5380" s="215" t="s">
        <v>874</v>
      </c>
      <c r="G5380" s="213"/>
      <c r="H5380" s="214" t="s">
        <v>44</v>
      </c>
      <c r="I5380" s="216"/>
      <c r="J5380" s="213"/>
      <c r="K5380" s="213"/>
      <c r="L5380" s="217"/>
      <c r="M5380" s="218"/>
      <c r="N5380" s="219"/>
      <c r="O5380" s="219"/>
      <c r="P5380" s="219"/>
      <c r="Q5380" s="219"/>
      <c r="R5380" s="219"/>
      <c r="S5380" s="219"/>
      <c r="T5380" s="220"/>
      <c r="AT5380" s="221" t="s">
        <v>272</v>
      </c>
      <c r="AU5380" s="221" t="s">
        <v>91</v>
      </c>
      <c r="AV5380" s="13" t="s">
        <v>89</v>
      </c>
      <c r="AW5380" s="13" t="s">
        <v>38</v>
      </c>
      <c r="AX5380" s="13" t="s">
        <v>82</v>
      </c>
      <c r="AY5380" s="221" t="s">
        <v>262</v>
      </c>
    </row>
    <row r="5381" spans="2:51" s="15" customFormat="1" ht="10">
      <c r="B5381" s="233"/>
      <c r="C5381" s="234"/>
      <c r="D5381" s="208" t="s">
        <v>272</v>
      </c>
      <c r="E5381" s="235" t="s">
        <v>44</v>
      </c>
      <c r="F5381" s="236" t="s">
        <v>1253</v>
      </c>
      <c r="G5381" s="234"/>
      <c r="H5381" s="237">
        <v>16.8</v>
      </c>
      <c r="I5381" s="238"/>
      <c r="J5381" s="234"/>
      <c r="K5381" s="234"/>
      <c r="L5381" s="239"/>
      <c r="M5381" s="240"/>
      <c r="N5381" s="241"/>
      <c r="O5381" s="241"/>
      <c r="P5381" s="241"/>
      <c r="Q5381" s="241"/>
      <c r="R5381" s="241"/>
      <c r="S5381" s="241"/>
      <c r="T5381" s="242"/>
      <c r="AT5381" s="243" t="s">
        <v>272</v>
      </c>
      <c r="AU5381" s="243" t="s">
        <v>91</v>
      </c>
      <c r="AV5381" s="15" t="s">
        <v>91</v>
      </c>
      <c r="AW5381" s="15" t="s">
        <v>38</v>
      </c>
      <c r="AX5381" s="15" t="s">
        <v>82</v>
      </c>
      <c r="AY5381" s="243" t="s">
        <v>262</v>
      </c>
    </row>
    <row r="5382" spans="2:51" s="13" customFormat="1" ht="10">
      <c r="B5382" s="212"/>
      <c r="C5382" s="213"/>
      <c r="D5382" s="208" t="s">
        <v>272</v>
      </c>
      <c r="E5382" s="214" t="s">
        <v>44</v>
      </c>
      <c r="F5382" s="215" t="s">
        <v>875</v>
      </c>
      <c r="G5382" s="213"/>
      <c r="H5382" s="214" t="s">
        <v>44</v>
      </c>
      <c r="I5382" s="216"/>
      <c r="J5382" s="213"/>
      <c r="K5382" s="213"/>
      <c r="L5382" s="217"/>
      <c r="M5382" s="218"/>
      <c r="N5382" s="219"/>
      <c r="O5382" s="219"/>
      <c r="P5382" s="219"/>
      <c r="Q5382" s="219"/>
      <c r="R5382" s="219"/>
      <c r="S5382" s="219"/>
      <c r="T5382" s="220"/>
      <c r="AT5382" s="221" t="s">
        <v>272</v>
      </c>
      <c r="AU5382" s="221" t="s">
        <v>91</v>
      </c>
      <c r="AV5382" s="13" t="s">
        <v>89</v>
      </c>
      <c r="AW5382" s="13" t="s">
        <v>38</v>
      </c>
      <c r="AX5382" s="13" t="s">
        <v>82</v>
      </c>
      <c r="AY5382" s="221" t="s">
        <v>262</v>
      </c>
    </row>
    <row r="5383" spans="2:51" s="15" customFormat="1" ht="10">
      <c r="B5383" s="233"/>
      <c r="C5383" s="234"/>
      <c r="D5383" s="208" t="s">
        <v>272</v>
      </c>
      <c r="E5383" s="235" t="s">
        <v>44</v>
      </c>
      <c r="F5383" s="236" t="s">
        <v>1254</v>
      </c>
      <c r="G5383" s="234"/>
      <c r="H5383" s="237">
        <v>20.399999999999999</v>
      </c>
      <c r="I5383" s="238"/>
      <c r="J5383" s="234"/>
      <c r="K5383" s="234"/>
      <c r="L5383" s="239"/>
      <c r="M5383" s="240"/>
      <c r="N5383" s="241"/>
      <c r="O5383" s="241"/>
      <c r="P5383" s="241"/>
      <c r="Q5383" s="241"/>
      <c r="R5383" s="241"/>
      <c r="S5383" s="241"/>
      <c r="T5383" s="242"/>
      <c r="AT5383" s="243" t="s">
        <v>272</v>
      </c>
      <c r="AU5383" s="243" t="s">
        <v>91</v>
      </c>
      <c r="AV5383" s="15" t="s">
        <v>91</v>
      </c>
      <c r="AW5383" s="15" t="s">
        <v>38</v>
      </c>
      <c r="AX5383" s="15" t="s">
        <v>82</v>
      </c>
      <c r="AY5383" s="243" t="s">
        <v>262</v>
      </c>
    </row>
    <row r="5384" spans="2:51" s="13" customFormat="1" ht="10">
      <c r="B5384" s="212"/>
      <c r="C5384" s="213"/>
      <c r="D5384" s="208" t="s">
        <v>272</v>
      </c>
      <c r="E5384" s="214" t="s">
        <v>44</v>
      </c>
      <c r="F5384" s="215" t="s">
        <v>876</v>
      </c>
      <c r="G5384" s="213"/>
      <c r="H5384" s="214" t="s">
        <v>44</v>
      </c>
      <c r="I5384" s="216"/>
      <c r="J5384" s="213"/>
      <c r="K5384" s="213"/>
      <c r="L5384" s="217"/>
      <c r="M5384" s="218"/>
      <c r="N5384" s="219"/>
      <c r="O5384" s="219"/>
      <c r="P5384" s="219"/>
      <c r="Q5384" s="219"/>
      <c r="R5384" s="219"/>
      <c r="S5384" s="219"/>
      <c r="T5384" s="220"/>
      <c r="AT5384" s="221" t="s">
        <v>272</v>
      </c>
      <c r="AU5384" s="221" t="s">
        <v>91</v>
      </c>
      <c r="AV5384" s="13" t="s">
        <v>89</v>
      </c>
      <c r="AW5384" s="13" t="s">
        <v>38</v>
      </c>
      <c r="AX5384" s="13" t="s">
        <v>82</v>
      </c>
      <c r="AY5384" s="221" t="s">
        <v>262</v>
      </c>
    </row>
    <row r="5385" spans="2:51" s="15" customFormat="1" ht="10">
      <c r="B5385" s="233"/>
      <c r="C5385" s="234"/>
      <c r="D5385" s="208" t="s">
        <v>272</v>
      </c>
      <c r="E5385" s="235" t="s">
        <v>44</v>
      </c>
      <c r="F5385" s="236" t="s">
        <v>1255</v>
      </c>
      <c r="G5385" s="234"/>
      <c r="H5385" s="237">
        <v>21.4</v>
      </c>
      <c r="I5385" s="238"/>
      <c r="J5385" s="234"/>
      <c r="K5385" s="234"/>
      <c r="L5385" s="239"/>
      <c r="M5385" s="240"/>
      <c r="N5385" s="241"/>
      <c r="O5385" s="241"/>
      <c r="P5385" s="241"/>
      <c r="Q5385" s="241"/>
      <c r="R5385" s="241"/>
      <c r="S5385" s="241"/>
      <c r="T5385" s="242"/>
      <c r="AT5385" s="243" t="s">
        <v>272</v>
      </c>
      <c r="AU5385" s="243" t="s">
        <v>91</v>
      </c>
      <c r="AV5385" s="15" t="s">
        <v>91</v>
      </c>
      <c r="AW5385" s="15" t="s">
        <v>38</v>
      </c>
      <c r="AX5385" s="15" t="s">
        <v>82</v>
      </c>
      <c r="AY5385" s="243" t="s">
        <v>262</v>
      </c>
    </row>
    <row r="5386" spans="2:51" s="13" customFormat="1" ht="10">
      <c r="B5386" s="212"/>
      <c r="C5386" s="213"/>
      <c r="D5386" s="208" t="s">
        <v>272</v>
      </c>
      <c r="E5386" s="214" t="s">
        <v>44</v>
      </c>
      <c r="F5386" s="215" t="s">
        <v>877</v>
      </c>
      <c r="G5386" s="213"/>
      <c r="H5386" s="214" t="s">
        <v>44</v>
      </c>
      <c r="I5386" s="216"/>
      <c r="J5386" s="213"/>
      <c r="K5386" s="213"/>
      <c r="L5386" s="217"/>
      <c r="M5386" s="218"/>
      <c r="N5386" s="219"/>
      <c r="O5386" s="219"/>
      <c r="P5386" s="219"/>
      <c r="Q5386" s="219"/>
      <c r="R5386" s="219"/>
      <c r="S5386" s="219"/>
      <c r="T5386" s="220"/>
      <c r="AT5386" s="221" t="s">
        <v>272</v>
      </c>
      <c r="AU5386" s="221" t="s">
        <v>91</v>
      </c>
      <c r="AV5386" s="13" t="s">
        <v>89</v>
      </c>
      <c r="AW5386" s="13" t="s">
        <v>38</v>
      </c>
      <c r="AX5386" s="13" t="s">
        <v>82</v>
      </c>
      <c r="AY5386" s="221" t="s">
        <v>262</v>
      </c>
    </row>
    <row r="5387" spans="2:51" s="15" customFormat="1" ht="10">
      <c r="B5387" s="233"/>
      <c r="C5387" s="234"/>
      <c r="D5387" s="208" t="s">
        <v>272</v>
      </c>
      <c r="E5387" s="235" t="s">
        <v>44</v>
      </c>
      <c r="F5387" s="236" t="s">
        <v>1253</v>
      </c>
      <c r="G5387" s="234"/>
      <c r="H5387" s="237">
        <v>16.8</v>
      </c>
      <c r="I5387" s="238"/>
      <c r="J5387" s="234"/>
      <c r="K5387" s="234"/>
      <c r="L5387" s="239"/>
      <c r="M5387" s="240"/>
      <c r="N5387" s="241"/>
      <c r="O5387" s="241"/>
      <c r="P5387" s="241"/>
      <c r="Q5387" s="241"/>
      <c r="R5387" s="241"/>
      <c r="S5387" s="241"/>
      <c r="T5387" s="242"/>
      <c r="AT5387" s="243" t="s">
        <v>272</v>
      </c>
      <c r="AU5387" s="243" t="s">
        <v>91</v>
      </c>
      <c r="AV5387" s="15" t="s">
        <v>91</v>
      </c>
      <c r="AW5387" s="15" t="s">
        <v>38</v>
      </c>
      <c r="AX5387" s="15" t="s">
        <v>82</v>
      </c>
      <c r="AY5387" s="243" t="s">
        <v>262</v>
      </c>
    </row>
    <row r="5388" spans="2:51" s="13" customFormat="1" ht="10">
      <c r="B5388" s="212"/>
      <c r="C5388" s="213"/>
      <c r="D5388" s="208" t="s">
        <v>272</v>
      </c>
      <c r="E5388" s="214" t="s">
        <v>44</v>
      </c>
      <c r="F5388" s="215" t="s">
        <v>878</v>
      </c>
      <c r="G5388" s="213"/>
      <c r="H5388" s="214" t="s">
        <v>44</v>
      </c>
      <c r="I5388" s="216"/>
      <c r="J5388" s="213"/>
      <c r="K5388" s="213"/>
      <c r="L5388" s="217"/>
      <c r="M5388" s="218"/>
      <c r="N5388" s="219"/>
      <c r="O5388" s="219"/>
      <c r="P5388" s="219"/>
      <c r="Q5388" s="219"/>
      <c r="R5388" s="219"/>
      <c r="S5388" s="219"/>
      <c r="T5388" s="220"/>
      <c r="AT5388" s="221" t="s">
        <v>272</v>
      </c>
      <c r="AU5388" s="221" t="s">
        <v>91</v>
      </c>
      <c r="AV5388" s="13" t="s">
        <v>89</v>
      </c>
      <c r="AW5388" s="13" t="s">
        <v>38</v>
      </c>
      <c r="AX5388" s="13" t="s">
        <v>82</v>
      </c>
      <c r="AY5388" s="221" t="s">
        <v>262</v>
      </c>
    </row>
    <row r="5389" spans="2:51" s="15" customFormat="1" ht="10">
      <c r="B5389" s="233"/>
      <c r="C5389" s="234"/>
      <c r="D5389" s="208" t="s">
        <v>272</v>
      </c>
      <c r="E5389" s="235" t="s">
        <v>44</v>
      </c>
      <c r="F5389" s="236" t="s">
        <v>1256</v>
      </c>
      <c r="G5389" s="234"/>
      <c r="H5389" s="237">
        <v>17.3</v>
      </c>
      <c r="I5389" s="238"/>
      <c r="J5389" s="234"/>
      <c r="K5389" s="234"/>
      <c r="L5389" s="239"/>
      <c r="M5389" s="240"/>
      <c r="N5389" s="241"/>
      <c r="O5389" s="241"/>
      <c r="P5389" s="241"/>
      <c r="Q5389" s="241"/>
      <c r="R5389" s="241"/>
      <c r="S5389" s="241"/>
      <c r="T5389" s="242"/>
      <c r="AT5389" s="243" t="s">
        <v>272</v>
      </c>
      <c r="AU5389" s="243" t="s">
        <v>91</v>
      </c>
      <c r="AV5389" s="15" t="s">
        <v>91</v>
      </c>
      <c r="AW5389" s="15" t="s">
        <v>38</v>
      </c>
      <c r="AX5389" s="15" t="s">
        <v>82</v>
      </c>
      <c r="AY5389" s="243" t="s">
        <v>262</v>
      </c>
    </row>
    <row r="5390" spans="2:51" s="13" customFormat="1" ht="10">
      <c r="B5390" s="212"/>
      <c r="C5390" s="213"/>
      <c r="D5390" s="208" t="s">
        <v>272</v>
      </c>
      <c r="E5390" s="214" t="s">
        <v>44</v>
      </c>
      <c r="F5390" s="215" t="s">
        <v>879</v>
      </c>
      <c r="G5390" s="213"/>
      <c r="H5390" s="214" t="s">
        <v>44</v>
      </c>
      <c r="I5390" s="216"/>
      <c r="J5390" s="213"/>
      <c r="K5390" s="213"/>
      <c r="L5390" s="217"/>
      <c r="M5390" s="218"/>
      <c r="N5390" s="219"/>
      <c r="O5390" s="219"/>
      <c r="P5390" s="219"/>
      <c r="Q5390" s="219"/>
      <c r="R5390" s="219"/>
      <c r="S5390" s="219"/>
      <c r="T5390" s="220"/>
      <c r="AT5390" s="221" t="s">
        <v>272</v>
      </c>
      <c r="AU5390" s="221" t="s">
        <v>91</v>
      </c>
      <c r="AV5390" s="13" t="s">
        <v>89</v>
      </c>
      <c r="AW5390" s="13" t="s">
        <v>38</v>
      </c>
      <c r="AX5390" s="13" t="s">
        <v>82</v>
      </c>
      <c r="AY5390" s="221" t="s">
        <v>262</v>
      </c>
    </row>
    <row r="5391" spans="2:51" s="15" customFormat="1" ht="10">
      <c r="B5391" s="233"/>
      <c r="C5391" s="234"/>
      <c r="D5391" s="208" t="s">
        <v>272</v>
      </c>
      <c r="E5391" s="235" t="s">
        <v>44</v>
      </c>
      <c r="F5391" s="236" t="s">
        <v>1257</v>
      </c>
      <c r="G5391" s="234"/>
      <c r="H5391" s="237">
        <v>21.8</v>
      </c>
      <c r="I5391" s="238"/>
      <c r="J5391" s="234"/>
      <c r="K5391" s="234"/>
      <c r="L5391" s="239"/>
      <c r="M5391" s="240"/>
      <c r="N5391" s="241"/>
      <c r="O5391" s="241"/>
      <c r="P5391" s="241"/>
      <c r="Q5391" s="241"/>
      <c r="R5391" s="241"/>
      <c r="S5391" s="241"/>
      <c r="T5391" s="242"/>
      <c r="AT5391" s="243" t="s">
        <v>272</v>
      </c>
      <c r="AU5391" s="243" t="s">
        <v>91</v>
      </c>
      <c r="AV5391" s="15" t="s">
        <v>91</v>
      </c>
      <c r="AW5391" s="15" t="s">
        <v>38</v>
      </c>
      <c r="AX5391" s="15" t="s">
        <v>82</v>
      </c>
      <c r="AY5391" s="243" t="s">
        <v>262</v>
      </c>
    </row>
    <row r="5392" spans="2:51" s="13" customFormat="1" ht="10">
      <c r="B5392" s="212"/>
      <c r="C5392" s="213"/>
      <c r="D5392" s="208" t="s">
        <v>272</v>
      </c>
      <c r="E5392" s="214" t="s">
        <v>44</v>
      </c>
      <c r="F5392" s="215" t="s">
        <v>880</v>
      </c>
      <c r="G5392" s="213"/>
      <c r="H5392" s="214" t="s">
        <v>44</v>
      </c>
      <c r="I5392" s="216"/>
      <c r="J5392" s="213"/>
      <c r="K5392" s="213"/>
      <c r="L5392" s="217"/>
      <c r="M5392" s="218"/>
      <c r="N5392" s="219"/>
      <c r="O5392" s="219"/>
      <c r="P5392" s="219"/>
      <c r="Q5392" s="219"/>
      <c r="R5392" s="219"/>
      <c r="S5392" s="219"/>
      <c r="T5392" s="220"/>
      <c r="AT5392" s="221" t="s">
        <v>272</v>
      </c>
      <c r="AU5392" s="221" t="s">
        <v>91</v>
      </c>
      <c r="AV5392" s="13" t="s">
        <v>89</v>
      </c>
      <c r="AW5392" s="13" t="s">
        <v>38</v>
      </c>
      <c r="AX5392" s="13" t="s">
        <v>82</v>
      </c>
      <c r="AY5392" s="221" t="s">
        <v>262</v>
      </c>
    </row>
    <row r="5393" spans="2:51" s="15" customFormat="1" ht="10">
      <c r="B5393" s="233"/>
      <c r="C5393" s="234"/>
      <c r="D5393" s="208" t="s">
        <v>272</v>
      </c>
      <c r="E5393" s="235" t="s">
        <v>44</v>
      </c>
      <c r="F5393" s="236" t="s">
        <v>1258</v>
      </c>
      <c r="G5393" s="234"/>
      <c r="H5393" s="237">
        <v>23.2</v>
      </c>
      <c r="I5393" s="238"/>
      <c r="J5393" s="234"/>
      <c r="K5393" s="234"/>
      <c r="L5393" s="239"/>
      <c r="M5393" s="240"/>
      <c r="N5393" s="241"/>
      <c r="O5393" s="241"/>
      <c r="P5393" s="241"/>
      <c r="Q5393" s="241"/>
      <c r="R5393" s="241"/>
      <c r="S5393" s="241"/>
      <c r="T5393" s="242"/>
      <c r="AT5393" s="243" t="s">
        <v>272</v>
      </c>
      <c r="AU5393" s="243" t="s">
        <v>91</v>
      </c>
      <c r="AV5393" s="15" t="s">
        <v>91</v>
      </c>
      <c r="AW5393" s="15" t="s">
        <v>38</v>
      </c>
      <c r="AX5393" s="15" t="s">
        <v>82</v>
      </c>
      <c r="AY5393" s="243" t="s">
        <v>262</v>
      </c>
    </row>
    <row r="5394" spans="2:51" s="13" customFormat="1" ht="10">
      <c r="B5394" s="212"/>
      <c r="C5394" s="213"/>
      <c r="D5394" s="208" t="s">
        <v>272</v>
      </c>
      <c r="E5394" s="214" t="s">
        <v>44</v>
      </c>
      <c r="F5394" s="215" t="s">
        <v>881</v>
      </c>
      <c r="G5394" s="213"/>
      <c r="H5394" s="214" t="s">
        <v>44</v>
      </c>
      <c r="I5394" s="216"/>
      <c r="J5394" s="213"/>
      <c r="K5394" s="213"/>
      <c r="L5394" s="217"/>
      <c r="M5394" s="218"/>
      <c r="N5394" s="219"/>
      <c r="O5394" s="219"/>
      <c r="P5394" s="219"/>
      <c r="Q5394" s="219"/>
      <c r="R5394" s="219"/>
      <c r="S5394" s="219"/>
      <c r="T5394" s="220"/>
      <c r="AT5394" s="221" t="s">
        <v>272</v>
      </c>
      <c r="AU5394" s="221" t="s">
        <v>91</v>
      </c>
      <c r="AV5394" s="13" t="s">
        <v>89</v>
      </c>
      <c r="AW5394" s="13" t="s">
        <v>38</v>
      </c>
      <c r="AX5394" s="13" t="s">
        <v>82</v>
      </c>
      <c r="AY5394" s="221" t="s">
        <v>262</v>
      </c>
    </row>
    <row r="5395" spans="2:51" s="15" customFormat="1" ht="10">
      <c r="B5395" s="233"/>
      <c r="C5395" s="234"/>
      <c r="D5395" s="208" t="s">
        <v>272</v>
      </c>
      <c r="E5395" s="235" t="s">
        <v>44</v>
      </c>
      <c r="F5395" s="236" t="s">
        <v>1259</v>
      </c>
      <c r="G5395" s="234"/>
      <c r="H5395" s="237">
        <v>31.4</v>
      </c>
      <c r="I5395" s="238"/>
      <c r="J5395" s="234"/>
      <c r="K5395" s="234"/>
      <c r="L5395" s="239"/>
      <c r="M5395" s="240"/>
      <c r="N5395" s="241"/>
      <c r="O5395" s="241"/>
      <c r="P5395" s="241"/>
      <c r="Q5395" s="241"/>
      <c r="R5395" s="241"/>
      <c r="S5395" s="241"/>
      <c r="T5395" s="242"/>
      <c r="AT5395" s="243" t="s">
        <v>272</v>
      </c>
      <c r="AU5395" s="243" t="s">
        <v>91</v>
      </c>
      <c r="AV5395" s="15" t="s">
        <v>91</v>
      </c>
      <c r="AW5395" s="15" t="s">
        <v>38</v>
      </c>
      <c r="AX5395" s="15" t="s">
        <v>82</v>
      </c>
      <c r="AY5395" s="243" t="s">
        <v>262</v>
      </c>
    </row>
    <row r="5396" spans="2:51" s="13" customFormat="1" ht="10">
      <c r="B5396" s="212"/>
      <c r="C5396" s="213"/>
      <c r="D5396" s="208" t="s">
        <v>272</v>
      </c>
      <c r="E5396" s="214" t="s">
        <v>44</v>
      </c>
      <c r="F5396" s="215" t="s">
        <v>882</v>
      </c>
      <c r="G5396" s="213"/>
      <c r="H5396" s="214" t="s">
        <v>44</v>
      </c>
      <c r="I5396" s="216"/>
      <c r="J5396" s="213"/>
      <c r="K5396" s="213"/>
      <c r="L5396" s="217"/>
      <c r="M5396" s="218"/>
      <c r="N5396" s="219"/>
      <c r="O5396" s="219"/>
      <c r="P5396" s="219"/>
      <c r="Q5396" s="219"/>
      <c r="R5396" s="219"/>
      <c r="S5396" s="219"/>
      <c r="T5396" s="220"/>
      <c r="AT5396" s="221" t="s">
        <v>272</v>
      </c>
      <c r="AU5396" s="221" t="s">
        <v>91</v>
      </c>
      <c r="AV5396" s="13" t="s">
        <v>89</v>
      </c>
      <c r="AW5396" s="13" t="s">
        <v>38</v>
      </c>
      <c r="AX5396" s="13" t="s">
        <v>82</v>
      </c>
      <c r="AY5396" s="221" t="s">
        <v>262</v>
      </c>
    </row>
    <row r="5397" spans="2:51" s="15" customFormat="1" ht="10">
      <c r="B5397" s="233"/>
      <c r="C5397" s="234"/>
      <c r="D5397" s="208" t="s">
        <v>272</v>
      </c>
      <c r="E5397" s="235" t="s">
        <v>44</v>
      </c>
      <c r="F5397" s="236" t="s">
        <v>1260</v>
      </c>
      <c r="G5397" s="234"/>
      <c r="H5397" s="237">
        <v>22.6</v>
      </c>
      <c r="I5397" s="238"/>
      <c r="J5397" s="234"/>
      <c r="K5397" s="234"/>
      <c r="L5397" s="239"/>
      <c r="M5397" s="240"/>
      <c r="N5397" s="241"/>
      <c r="O5397" s="241"/>
      <c r="P5397" s="241"/>
      <c r="Q5397" s="241"/>
      <c r="R5397" s="241"/>
      <c r="S5397" s="241"/>
      <c r="T5397" s="242"/>
      <c r="AT5397" s="243" t="s">
        <v>272</v>
      </c>
      <c r="AU5397" s="243" t="s">
        <v>91</v>
      </c>
      <c r="AV5397" s="15" t="s">
        <v>91</v>
      </c>
      <c r="AW5397" s="15" t="s">
        <v>38</v>
      </c>
      <c r="AX5397" s="15" t="s">
        <v>82</v>
      </c>
      <c r="AY5397" s="243" t="s">
        <v>262</v>
      </c>
    </row>
    <row r="5398" spans="2:51" s="13" customFormat="1" ht="10">
      <c r="B5398" s="212"/>
      <c r="C5398" s="213"/>
      <c r="D5398" s="208" t="s">
        <v>272</v>
      </c>
      <c r="E5398" s="214" t="s">
        <v>44</v>
      </c>
      <c r="F5398" s="215" t="s">
        <v>883</v>
      </c>
      <c r="G5398" s="213"/>
      <c r="H5398" s="214" t="s">
        <v>44</v>
      </c>
      <c r="I5398" s="216"/>
      <c r="J5398" s="213"/>
      <c r="K5398" s="213"/>
      <c r="L5398" s="217"/>
      <c r="M5398" s="218"/>
      <c r="N5398" s="219"/>
      <c r="O5398" s="219"/>
      <c r="P5398" s="219"/>
      <c r="Q5398" s="219"/>
      <c r="R5398" s="219"/>
      <c r="S5398" s="219"/>
      <c r="T5398" s="220"/>
      <c r="AT5398" s="221" t="s">
        <v>272</v>
      </c>
      <c r="AU5398" s="221" t="s">
        <v>91</v>
      </c>
      <c r="AV5398" s="13" t="s">
        <v>89</v>
      </c>
      <c r="AW5398" s="13" t="s">
        <v>38</v>
      </c>
      <c r="AX5398" s="13" t="s">
        <v>82</v>
      </c>
      <c r="AY5398" s="221" t="s">
        <v>262</v>
      </c>
    </row>
    <row r="5399" spans="2:51" s="15" customFormat="1" ht="10">
      <c r="B5399" s="233"/>
      <c r="C5399" s="234"/>
      <c r="D5399" s="208" t="s">
        <v>272</v>
      </c>
      <c r="E5399" s="235" t="s">
        <v>44</v>
      </c>
      <c r="F5399" s="236" t="s">
        <v>1261</v>
      </c>
      <c r="G5399" s="234"/>
      <c r="H5399" s="237">
        <v>32.4</v>
      </c>
      <c r="I5399" s="238"/>
      <c r="J5399" s="234"/>
      <c r="K5399" s="234"/>
      <c r="L5399" s="239"/>
      <c r="M5399" s="240"/>
      <c r="N5399" s="241"/>
      <c r="O5399" s="241"/>
      <c r="P5399" s="241"/>
      <c r="Q5399" s="241"/>
      <c r="R5399" s="241"/>
      <c r="S5399" s="241"/>
      <c r="T5399" s="242"/>
      <c r="AT5399" s="243" t="s">
        <v>272</v>
      </c>
      <c r="AU5399" s="243" t="s">
        <v>91</v>
      </c>
      <c r="AV5399" s="15" t="s">
        <v>91</v>
      </c>
      <c r="AW5399" s="15" t="s">
        <v>38</v>
      </c>
      <c r="AX5399" s="15" t="s">
        <v>82</v>
      </c>
      <c r="AY5399" s="243" t="s">
        <v>262</v>
      </c>
    </row>
    <row r="5400" spans="2:51" s="13" customFormat="1" ht="10">
      <c r="B5400" s="212"/>
      <c r="C5400" s="213"/>
      <c r="D5400" s="208" t="s">
        <v>272</v>
      </c>
      <c r="E5400" s="214" t="s">
        <v>44</v>
      </c>
      <c r="F5400" s="215" t="s">
        <v>884</v>
      </c>
      <c r="G5400" s="213"/>
      <c r="H5400" s="214" t="s">
        <v>44</v>
      </c>
      <c r="I5400" s="216"/>
      <c r="J5400" s="213"/>
      <c r="K5400" s="213"/>
      <c r="L5400" s="217"/>
      <c r="M5400" s="218"/>
      <c r="N5400" s="219"/>
      <c r="O5400" s="219"/>
      <c r="P5400" s="219"/>
      <c r="Q5400" s="219"/>
      <c r="R5400" s="219"/>
      <c r="S5400" s="219"/>
      <c r="T5400" s="220"/>
      <c r="AT5400" s="221" t="s">
        <v>272</v>
      </c>
      <c r="AU5400" s="221" t="s">
        <v>91</v>
      </c>
      <c r="AV5400" s="13" t="s">
        <v>89</v>
      </c>
      <c r="AW5400" s="13" t="s">
        <v>38</v>
      </c>
      <c r="AX5400" s="13" t="s">
        <v>82</v>
      </c>
      <c r="AY5400" s="221" t="s">
        <v>262</v>
      </c>
    </row>
    <row r="5401" spans="2:51" s="15" customFormat="1" ht="10">
      <c r="B5401" s="233"/>
      <c r="C5401" s="234"/>
      <c r="D5401" s="208" t="s">
        <v>272</v>
      </c>
      <c r="E5401" s="235" t="s">
        <v>44</v>
      </c>
      <c r="F5401" s="236" t="s">
        <v>1258</v>
      </c>
      <c r="G5401" s="234"/>
      <c r="H5401" s="237">
        <v>23.2</v>
      </c>
      <c r="I5401" s="238"/>
      <c r="J5401" s="234"/>
      <c r="K5401" s="234"/>
      <c r="L5401" s="239"/>
      <c r="M5401" s="240"/>
      <c r="N5401" s="241"/>
      <c r="O5401" s="241"/>
      <c r="P5401" s="241"/>
      <c r="Q5401" s="241"/>
      <c r="R5401" s="241"/>
      <c r="S5401" s="241"/>
      <c r="T5401" s="242"/>
      <c r="AT5401" s="243" t="s">
        <v>272</v>
      </c>
      <c r="AU5401" s="243" t="s">
        <v>91</v>
      </c>
      <c r="AV5401" s="15" t="s">
        <v>91</v>
      </c>
      <c r="AW5401" s="15" t="s">
        <v>38</v>
      </c>
      <c r="AX5401" s="15" t="s">
        <v>82</v>
      </c>
      <c r="AY5401" s="243" t="s">
        <v>262</v>
      </c>
    </row>
    <row r="5402" spans="2:51" s="13" customFormat="1" ht="10">
      <c r="B5402" s="212"/>
      <c r="C5402" s="213"/>
      <c r="D5402" s="208" t="s">
        <v>272</v>
      </c>
      <c r="E5402" s="214" t="s">
        <v>44</v>
      </c>
      <c r="F5402" s="215" t="s">
        <v>885</v>
      </c>
      <c r="G5402" s="213"/>
      <c r="H5402" s="214" t="s">
        <v>44</v>
      </c>
      <c r="I5402" s="216"/>
      <c r="J5402" s="213"/>
      <c r="K5402" s="213"/>
      <c r="L5402" s="217"/>
      <c r="M5402" s="218"/>
      <c r="N5402" s="219"/>
      <c r="O5402" s="219"/>
      <c r="P5402" s="219"/>
      <c r="Q5402" s="219"/>
      <c r="R5402" s="219"/>
      <c r="S5402" s="219"/>
      <c r="T5402" s="220"/>
      <c r="AT5402" s="221" t="s">
        <v>272</v>
      </c>
      <c r="AU5402" s="221" t="s">
        <v>91</v>
      </c>
      <c r="AV5402" s="13" t="s">
        <v>89</v>
      </c>
      <c r="AW5402" s="13" t="s">
        <v>38</v>
      </c>
      <c r="AX5402" s="13" t="s">
        <v>82</v>
      </c>
      <c r="AY5402" s="221" t="s">
        <v>262</v>
      </c>
    </row>
    <row r="5403" spans="2:51" s="15" customFormat="1" ht="10">
      <c r="B5403" s="233"/>
      <c r="C5403" s="234"/>
      <c r="D5403" s="208" t="s">
        <v>272</v>
      </c>
      <c r="E5403" s="235" t="s">
        <v>44</v>
      </c>
      <c r="F5403" s="236" t="s">
        <v>1262</v>
      </c>
      <c r="G5403" s="234"/>
      <c r="H5403" s="237">
        <v>32.200000000000003</v>
      </c>
      <c r="I5403" s="238"/>
      <c r="J5403" s="234"/>
      <c r="K5403" s="234"/>
      <c r="L5403" s="239"/>
      <c r="M5403" s="240"/>
      <c r="N5403" s="241"/>
      <c r="O5403" s="241"/>
      <c r="P5403" s="241"/>
      <c r="Q5403" s="241"/>
      <c r="R5403" s="241"/>
      <c r="S5403" s="241"/>
      <c r="T5403" s="242"/>
      <c r="AT5403" s="243" t="s">
        <v>272</v>
      </c>
      <c r="AU5403" s="243" t="s">
        <v>91</v>
      </c>
      <c r="AV5403" s="15" t="s">
        <v>91</v>
      </c>
      <c r="AW5403" s="15" t="s">
        <v>38</v>
      </c>
      <c r="AX5403" s="15" t="s">
        <v>82</v>
      </c>
      <c r="AY5403" s="243" t="s">
        <v>262</v>
      </c>
    </row>
    <row r="5404" spans="2:51" s="13" customFormat="1" ht="10">
      <c r="B5404" s="212"/>
      <c r="C5404" s="213"/>
      <c r="D5404" s="208" t="s">
        <v>272</v>
      </c>
      <c r="E5404" s="214" t="s">
        <v>44</v>
      </c>
      <c r="F5404" s="215" t="s">
        <v>887</v>
      </c>
      <c r="G5404" s="213"/>
      <c r="H5404" s="214" t="s">
        <v>44</v>
      </c>
      <c r="I5404" s="216"/>
      <c r="J5404" s="213"/>
      <c r="K5404" s="213"/>
      <c r="L5404" s="217"/>
      <c r="M5404" s="218"/>
      <c r="N5404" s="219"/>
      <c r="O5404" s="219"/>
      <c r="P5404" s="219"/>
      <c r="Q5404" s="219"/>
      <c r="R5404" s="219"/>
      <c r="S5404" s="219"/>
      <c r="T5404" s="220"/>
      <c r="AT5404" s="221" t="s">
        <v>272</v>
      </c>
      <c r="AU5404" s="221" t="s">
        <v>91</v>
      </c>
      <c r="AV5404" s="13" t="s">
        <v>89</v>
      </c>
      <c r="AW5404" s="13" t="s">
        <v>38</v>
      </c>
      <c r="AX5404" s="13" t="s">
        <v>82</v>
      </c>
      <c r="AY5404" s="221" t="s">
        <v>262</v>
      </c>
    </row>
    <row r="5405" spans="2:51" s="15" customFormat="1" ht="10">
      <c r="B5405" s="233"/>
      <c r="C5405" s="234"/>
      <c r="D5405" s="208" t="s">
        <v>272</v>
      </c>
      <c r="E5405" s="235" t="s">
        <v>44</v>
      </c>
      <c r="F5405" s="236" t="s">
        <v>1264</v>
      </c>
      <c r="G5405" s="234"/>
      <c r="H5405" s="237">
        <v>19</v>
      </c>
      <c r="I5405" s="238"/>
      <c r="J5405" s="234"/>
      <c r="K5405" s="234"/>
      <c r="L5405" s="239"/>
      <c r="M5405" s="240"/>
      <c r="N5405" s="241"/>
      <c r="O5405" s="241"/>
      <c r="P5405" s="241"/>
      <c r="Q5405" s="241"/>
      <c r="R5405" s="241"/>
      <c r="S5405" s="241"/>
      <c r="T5405" s="242"/>
      <c r="AT5405" s="243" t="s">
        <v>272</v>
      </c>
      <c r="AU5405" s="243" t="s">
        <v>91</v>
      </c>
      <c r="AV5405" s="15" t="s">
        <v>91</v>
      </c>
      <c r="AW5405" s="15" t="s">
        <v>38</v>
      </c>
      <c r="AX5405" s="15" t="s">
        <v>82</v>
      </c>
      <c r="AY5405" s="243" t="s">
        <v>262</v>
      </c>
    </row>
    <row r="5406" spans="2:51" s="13" customFormat="1" ht="10">
      <c r="B5406" s="212"/>
      <c r="C5406" s="213"/>
      <c r="D5406" s="208" t="s">
        <v>272</v>
      </c>
      <c r="E5406" s="214" t="s">
        <v>44</v>
      </c>
      <c r="F5406" s="215" t="s">
        <v>888</v>
      </c>
      <c r="G5406" s="213"/>
      <c r="H5406" s="214" t="s">
        <v>44</v>
      </c>
      <c r="I5406" s="216"/>
      <c r="J5406" s="213"/>
      <c r="K5406" s="213"/>
      <c r="L5406" s="217"/>
      <c r="M5406" s="218"/>
      <c r="N5406" s="219"/>
      <c r="O5406" s="219"/>
      <c r="P5406" s="219"/>
      <c r="Q5406" s="219"/>
      <c r="R5406" s="219"/>
      <c r="S5406" s="219"/>
      <c r="T5406" s="220"/>
      <c r="AT5406" s="221" t="s">
        <v>272</v>
      </c>
      <c r="AU5406" s="221" t="s">
        <v>91</v>
      </c>
      <c r="AV5406" s="13" t="s">
        <v>89</v>
      </c>
      <c r="AW5406" s="13" t="s">
        <v>38</v>
      </c>
      <c r="AX5406" s="13" t="s">
        <v>82</v>
      </c>
      <c r="AY5406" s="221" t="s">
        <v>262</v>
      </c>
    </row>
    <row r="5407" spans="2:51" s="15" customFormat="1" ht="10">
      <c r="B5407" s="233"/>
      <c r="C5407" s="234"/>
      <c r="D5407" s="208" t="s">
        <v>272</v>
      </c>
      <c r="E5407" s="235" t="s">
        <v>44</v>
      </c>
      <c r="F5407" s="236" t="s">
        <v>1265</v>
      </c>
      <c r="G5407" s="234"/>
      <c r="H5407" s="237">
        <v>20.9</v>
      </c>
      <c r="I5407" s="238"/>
      <c r="J5407" s="234"/>
      <c r="K5407" s="234"/>
      <c r="L5407" s="239"/>
      <c r="M5407" s="240"/>
      <c r="N5407" s="241"/>
      <c r="O5407" s="241"/>
      <c r="P5407" s="241"/>
      <c r="Q5407" s="241"/>
      <c r="R5407" s="241"/>
      <c r="S5407" s="241"/>
      <c r="T5407" s="242"/>
      <c r="AT5407" s="243" t="s">
        <v>272</v>
      </c>
      <c r="AU5407" s="243" t="s">
        <v>91</v>
      </c>
      <c r="AV5407" s="15" t="s">
        <v>91</v>
      </c>
      <c r="AW5407" s="15" t="s">
        <v>38</v>
      </c>
      <c r="AX5407" s="15" t="s">
        <v>82</v>
      </c>
      <c r="AY5407" s="243" t="s">
        <v>262</v>
      </c>
    </row>
    <row r="5408" spans="2:51" s="13" customFormat="1" ht="10">
      <c r="B5408" s="212"/>
      <c r="C5408" s="213"/>
      <c r="D5408" s="208" t="s">
        <v>272</v>
      </c>
      <c r="E5408" s="214" t="s">
        <v>44</v>
      </c>
      <c r="F5408" s="215" t="s">
        <v>889</v>
      </c>
      <c r="G5408" s="213"/>
      <c r="H5408" s="214" t="s">
        <v>44</v>
      </c>
      <c r="I5408" s="216"/>
      <c r="J5408" s="213"/>
      <c r="K5408" s="213"/>
      <c r="L5408" s="217"/>
      <c r="M5408" s="218"/>
      <c r="N5408" s="219"/>
      <c r="O5408" s="219"/>
      <c r="P5408" s="219"/>
      <c r="Q5408" s="219"/>
      <c r="R5408" s="219"/>
      <c r="S5408" s="219"/>
      <c r="T5408" s="220"/>
      <c r="AT5408" s="221" t="s">
        <v>272</v>
      </c>
      <c r="AU5408" s="221" t="s">
        <v>91</v>
      </c>
      <c r="AV5408" s="13" t="s">
        <v>89</v>
      </c>
      <c r="AW5408" s="13" t="s">
        <v>38</v>
      </c>
      <c r="AX5408" s="13" t="s">
        <v>82</v>
      </c>
      <c r="AY5408" s="221" t="s">
        <v>262</v>
      </c>
    </row>
    <row r="5409" spans="1:65" s="15" customFormat="1" ht="10">
      <c r="B5409" s="233"/>
      <c r="C5409" s="234"/>
      <c r="D5409" s="208" t="s">
        <v>272</v>
      </c>
      <c r="E5409" s="235" t="s">
        <v>44</v>
      </c>
      <c r="F5409" s="236" t="s">
        <v>1240</v>
      </c>
      <c r="G5409" s="234"/>
      <c r="H5409" s="237">
        <v>7.2</v>
      </c>
      <c r="I5409" s="238"/>
      <c r="J5409" s="234"/>
      <c r="K5409" s="234"/>
      <c r="L5409" s="239"/>
      <c r="M5409" s="240"/>
      <c r="N5409" s="241"/>
      <c r="O5409" s="241"/>
      <c r="P5409" s="241"/>
      <c r="Q5409" s="241"/>
      <c r="R5409" s="241"/>
      <c r="S5409" s="241"/>
      <c r="T5409" s="242"/>
      <c r="AT5409" s="243" t="s">
        <v>272</v>
      </c>
      <c r="AU5409" s="243" t="s">
        <v>91</v>
      </c>
      <c r="AV5409" s="15" t="s">
        <v>91</v>
      </c>
      <c r="AW5409" s="15" t="s">
        <v>38</v>
      </c>
      <c r="AX5409" s="15" t="s">
        <v>82</v>
      </c>
      <c r="AY5409" s="243" t="s">
        <v>262</v>
      </c>
    </row>
    <row r="5410" spans="1:65" s="13" customFormat="1" ht="10">
      <c r="B5410" s="212"/>
      <c r="C5410" s="213"/>
      <c r="D5410" s="208" t="s">
        <v>272</v>
      </c>
      <c r="E5410" s="214" t="s">
        <v>44</v>
      </c>
      <c r="F5410" s="215" t="s">
        <v>890</v>
      </c>
      <c r="G5410" s="213"/>
      <c r="H5410" s="214" t="s">
        <v>44</v>
      </c>
      <c r="I5410" s="216"/>
      <c r="J5410" s="213"/>
      <c r="K5410" s="213"/>
      <c r="L5410" s="217"/>
      <c r="M5410" s="218"/>
      <c r="N5410" s="219"/>
      <c r="O5410" s="219"/>
      <c r="P5410" s="219"/>
      <c r="Q5410" s="219"/>
      <c r="R5410" s="219"/>
      <c r="S5410" s="219"/>
      <c r="T5410" s="220"/>
      <c r="AT5410" s="221" t="s">
        <v>272</v>
      </c>
      <c r="AU5410" s="221" t="s">
        <v>91</v>
      </c>
      <c r="AV5410" s="13" t="s">
        <v>89</v>
      </c>
      <c r="AW5410" s="13" t="s">
        <v>38</v>
      </c>
      <c r="AX5410" s="13" t="s">
        <v>82</v>
      </c>
      <c r="AY5410" s="221" t="s">
        <v>262</v>
      </c>
    </row>
    <row r="5411" spans="1:65" s="15" customFormat="1" ht="10">
      <c r="B5411" s="233"/>
      <c r="C5411" s="234"/>
      <c r="D5411" s="208" t="s">
        <v>272</v>
      </c>
      <c r="E5411" s="235" t="s">
        <v>44</v>
      </c>
      <c r="F5411" s="236" t="s">
        <v>1229</v>
      </c>
      <c r="G5411" s="234"/>
      <c r="H5411" s="237">
        <v>9.1999999999999993</v>
      </c>
      <c r="I5411" s="238"/>
      <c r="J5411" s="234"/>
      <c r="K5411" s="234"/>
      <c r="L5411" s="239"/>
      <c r="M5411" s="240"/>
      <c r="N5411" s="241"/>
      <c r="O5411" s="241"/>
      <c r="P5411" s="241"/>
      <c r="Q5411" s="241"/>
      <c r="R5411" s="241"/>
      <c r="S5411" s="241"/>
      <c r="T5411" s="242"/>
      <c r="AT5411" s="243" t="s">
        <v>272</v>
      </c>
      <c r="AU5411" s="243" t="s">
        <v>91</v>
      </c>
      <c r="AV5411" s="15" t="s">
        <v>91</v>
      </c>
      <c r="AW5411" s="15" t="s">
        <v>38</v>
      </c>
      <c r="AX5411" s="15" t="s">
        <v>82</v>
      </c>
      <c r="AY5411" s="243" t="s">
        <v>262</v>
      </c>
    </row>
    <row r="5412" spans="1:65" s="13" customFormat="1" ht="10">
      <c r="B5412" s="212"/>
      <c r="C5412" s="213"/>
      <c r="D5412" s="208" t="s">
        <v>272</v>
      </c>
      <c r="E5412" s="214" t="s">
        <v>44</v>
      </c>
      <c r="F5412" s="215" t="s">
        <v>891</v>
      </c>
      <c r="G5412" s="213"/>
      <c r="H5412" s="214" t="s">
        <v>44</v>
      </c>
      <c r="I5412" s="216"/>
      <c r="J5412" s="213"/>
      <c r="K5412" s="213"/>
      <c r="L5412" s="217"/>
      <c r="M5412" s="218"/>
      <c r="N5412" s="219"/>
      <c r="O5412" s="219"/>
      <c r="P5412" s="219"/>
      <c r="Q5412" s="219"/>
      <c r="R5412" s="219"/>
      <c r="S5412" s="219"/>
      <c r="T5412" s="220"/>
      <c r="AT5412" s="221" t="s">
        <v>272</v>
      </c>
      <c r="AU5412" s="221" t="s">
        <v>91</v>
      </c>
      <c r="AV5412" s="13" t="s">
        <v>89</v>
      </c>
      <c r="AW5412" s="13" t="s">
        <v>38</v>
      </c>
      <c r="AX5412" s="13" t="s">
        <v>82</v>
      </c>
      <c r="AY5412" s="221" t="s">
        <v>262</v>
      </c>
    </row>
    <row r="5413" spans="1:65" s="15" customFormat="1" ht="10">
      <c r="B5413" s="233"/>
      <c r="C5413" s="234"/>
      <c r="D5413" s="208" t="s">
        <v>272</v>
      </c>
      <c r="E5413" s="235" t="s">
        <v>44</v>
      </c>
      <c r="F5413" s="236" t="s">
        <v>1266</v>
      </c>
      <c r="G5413" s="234"/>
      <c r="H5413" s="237">
        <v>7.7</v>
      </c>
      <c r="I5413" s="238"/>
      <c r="J5413" s="234"/>
      <c r="K5413" s="234"/>
      <c r="L5413" s="239"/>
      <c r="M5413" s="240"/>
      <c r="N5413" s="241"/>
      <c r="O5413" s="241"/>
      <c r="P5413" s="241"/>
      <c r="Q5413" s="241"/>
      <c r="R5413" s="241"/>
      <c r="S5413" s="241"/>
      <c r="T5413" s="242"/>
      <c r="AT5413" s="243" t="s">
        <v>272</v>
      </c>
      <c r="AU5413" s="243" t="s">
        <v>91</v>
      </c>
      <c r="AV5413" s="15" t="s">
        <v>91</v>
      </c>
      <c r="AW5413" s="15" t="s">
        <v>38</v>
      </c>
      <c r="AX5413" s="15" t="s">
        <v>82</v>
      </c>
      <c r="AY5413" s="243" t="s">
        <v>262</v>
      </c>
    </row>
    <row r="5414" spans="1:65" s="14" customFormat="1" ht="10">
      <c r="B5414" s="222"/>
      <c r="C5414" s="223"/>
      <c r="D5414" s="208" t="s">
        <v>272</v>
      </c>
      <c r="E5414" s="224" t="s">
        <v>44</v>
      </c>
      <c r="F5414" s="225" t="s">
        <v>284</v>
      </c>
      <c r="G5414" s="223"/>
      <c r="H5414" s="226">
        <v>354.89999999999992</v>
      </c>
      <c r="I5414" s="227"/>
      <c r="J5414" s="223"/>
      <c r="K5414" s="223"/>
      <c r="L5414" s="228"/>
      <c r="M5414" s="229"/>
      <c r="N5414" s="230"/>
      <c r="O5414" s="230"/>
      <c r="P5414" s="230"/>
      <c r="Q5414" s="230"/>
      <c r="R5414" s="230"/>
      <c r="S5414" s="230"/>
      <c r="T5414" s="231"/>
      <c r="AT5414" s="232" t="s">
        <v>272</v>
      </c>
      <c r="AU5414" s="232" t="s">
        <v>91</v>
      </c>
      <c r="AV5414" s="14" t="s">
        <v>97</v>
      </c>
      <c r="AW5414" s="14" t="s">
        <v>38</v>
      </c>
      <c r="AX5414" s="14" t="s">
        <v>82</v>
      </c>
      <c r="AY5414" s="232" t="s">
        <v>262</v>
      </c>
    </row>
    <row r="5415" spans="1:65" s="16" customFormat="1" ht="10">
      <c r="B5415" s="244"/>
      <c r="C5415" s="245"/>
      <c r="D5415" s="208" t="s">
        <v>272</v>
      </c>
      <c r="E5415" s="246" t="s">
        <v>44</v>
      </c>
      <c r="F5415" s="247" t="s">
        <v>291</v>
      </c>
      <c r="G5415" s="245"/>
      <c r="H5415" s="248">
        <v>1413.8000000000009</v>
      </c>
      <c r="I5415" s="249"/>
      <c r="J5415" s="245"/>
      <c r="K5415" s="245"/>
      <c r="L5415" s="250"/>
      <c r="M5415" s="251"/>
      <c r="N5415" s="252"/>
      <c r="O5415" s="252"/>
      <c r="P5415" s="252"/>
      <c r="Q5415" s="252"/>
      <c r="R5415" s="252"/>
      <c r="S5415" s="252"/>
      <c r="T5415" s="253"/>
      <c r="AT5415" s="254" t="s">
        <v>272</v>
      </c>
      <c r="AU5415" s="254" t="s">
        <v>91</v>
      </c>
      <c r="AV5415" s="16" t="s">
        <v>104</v>
      </c>
      <c r="AW5415" s="16" t="s">
        <v>38</v>
      </c>
      <c r="AX5415" s="16" t="s">
        <v>89</v>
      </c>
      <c r="AY5415" s="254" t="s">
        <v>262</v>
      </c>
    </row>
    <row r="5416" spans="1:65" s="2" customFormat="1" ht="33" customHeight="1">
      <c r="A5416" s="37"/>
      <c r="B5416" s="38"/>
      <c r="C5416" s="195" t="s">
        <v>2462</v>
      </c>
      <c r="D5416" s="195" t="s">
        <v>264</v>
      </c>
      <c r="E5416" s="196" t="s">
        <v>2463</v>
      </c>
      <c r="F5416" s="197" t="s">
        <v>2464</v>
      </c>
      <c r="G5416" s="198" t="s">
        <v>406</v>
      </c>
      <c r="H5416" s="199">
        <v>86.727000000000004</v>
      </c>
      <c r="I5416" s="200"/>
      <c r="J5416" s="201">
        <f>ROUND(I5416*H5416,2)</f>
        <v>0</v>
      </c>
      <c r="K5416" s="197" t="s">
        <v>268</v>
      </c>
      <c r="L5416" s="42"/>
      <c r="M5416" s="202" t="s">
        <v>44</v>
      </c>
      <c r="N5416" s="203" t="s">
        <v>53</v>
      </c>
      <c r="O5416" s="67"/>
      <c r="P5416" s="204">
        <f>O5416*H5416</f>
        <v>0</v>
      </c>
      <c r="Q5416" s="204">
        <v>0</v>
      </c>
      <c r="R5416" s="204">
        <f>Q5416*H5416</f>
        <v>0</v>
      </c>
      <c r="S5416" s="204">
        <v>0</v>
      </c>
      <c r="T5416" s="205">
        <f>S5416*H5416</f>
        <v>0</v>
      </c>
      <c r="U5416" s="37"/>
      <c r="V5416" s="37"/>
      <c r="W5416" s="37"/>
      <c r="X5416" s="37"/>
      <c r="Y5416" s="37"/>
      <c r="Z5416" s="37"/>
      <c r="AA5416" s="37"/>
      <c r="AB5416" s="37"/>
      <c r="AC5416" s="37"/>
      <c r="AD5416" s="37"/>
      <c r="AE5416" s="37"/>
      <c r="AR5416" s="206" t="s">
        <v>442</v>
      </c>
      <c r="AT5416" s="206" t="s">
        <v>264</v>
      </c>
      <c r="AU5416" s="206" t="s">
        <v>91</v>
      </c>
      <c r="AY5416" s="19" t="s">
        <v>262</v>
      </c>
      <c r="BE5416" s="207">
        <f>IF(N5416="základní",J5416,0)</f>
        <v>0</v>
      </c>
      <c r="BF5416" s="207">
        <f>IF(N5416="snížená",J5416,0)</f>
        <v>0</v>
      </c>
      <c r="BG5416" s="207">
        <f>IF(N5416="zákl. přenesená",J5416,0)</f>
        <v>0</v>
      </c>
      <c r="BH5416" s="207">
        <f>IF(N5416="sníž. přenesená",J5416,0)</f>
        <v>0</v>
      </c>
      <c r="BI5416" s="207">
        <f>IF(N5416="nulová",J5416,0)</f>
        <v>0</v>
      </c>
      <c r="BJ5416" s="19" t="s">
        <v>89</v>
      </c>
      <c r="BK5416" s="207">
        <f>ROUND(I5416*H5416,2)</f>
        <v>0</v>
      </c>
      <c r="BL5416" s="19" t="s">
        <v>442</v>
      </c>
      <c r="BM5416" s="206" t="s">
        <v>2465</v>
      </c>
    </row>
    <row r="5417" spans="1:65" s="2" customFormat="1" ht="72">
      <c r="A5417" s="37"/>
      <c r="B5417" s="38"/>
      <c r="C5417" s="39"/>
      <c r="D5417" s="208" t="s">
        <v>270</v>
      </c>
      <c r="E5417" s="39"/>
      <c r="F5417" s="209" t="s">
        <v>2466</v>
      </c>
      <c r="G5417" s="39"/>
      <c r="H5417" s="39"/>
      <c r="I5417" s="118"/>
      <c r="J5417" s="39"/>
      <c r="K5417" s="39"/>
      <c r="L5417" s="42"/>
      <c r="M5417" s="210"/>
      <c r="N5417" s="211"/>
      <c r="O5417" s="67"/>
      <c r="P5417" s="67"/>
      <c r="Q5417" s="67"/>
      <c r="R5417" s="67"/>
      <c r="S5417" s="67"/>
      <c r="T5417" s="68"/>
      <c r="U5417" s="37"/>
      <c r="V5417" s="37"/>
      <c r="W5417" s="37"/>
      <c r="X5417" s="37"/>
      <c r="Y5417" s="37"/>
      <c r="Z5417" s="37"/>
      <c r="AA5417" s="37"/>
      <c r="AB5417" s="37"/>
      <c r="AC5417" s="37"/>
      <c r="AD5417" s="37"/>
      <c r="AE5417" s="37"/>
      <c r="AT5417" s="19" t="s">
        <v>270</v>
      </c>
      <c r="AU5417" s="19" t="s">
        <v>91</v>
      </c>
    </row>
    <row r="5418" spans="1:65" s="12" customFormat="1" ht="22.75" customHeight="1">
      <c r="B5418" s="179"/>
      <c r="C5418" s="180"/>
      <c r="D5418" s="181" t="s">
        <v>81</v>
      </c>
      <c r="E5418" s="193" t="s">
        <v>2467</v>
      </c>
      <c r="F5418" s="193" t="s">
        <v>2468</v>
      </c>
      <c r="G5418" s="180"/>
      <c r="H5418" s="180"/>
      <c r="I5418" s="183"/>
      <c r="J5418" s="194">
        <f>BK5418</f>
        <v>0</v>
      </c>
      <c r="K5418" s="180"/>
      <c r="L5418" s="185"/>
      <c r="M5418" s="186"/>
      <c r="N5418" s="187"/>
      <c r="O5418" s="187"/>
      <c r="P5418" s="188">
        <f>SUM(P5419:P5489)</f>
        <v>0</v>
      </c>
      <c r="Q5418" s="187"/>
      <c r="R5418" s="188">
        <f>SUM(R5419:R5489)</f>
        <v>2.1455354</v>
      </c>
      <c r="S5418" s="187"/>
      <c r="T5418" s="189">
        <f>SUM(T5419:T5489)</f>
        <v>0</v>
      </c>
      <c r="AR5418" s="190" t="s">
        <v>91</v>
      </c>
      <c r="AT5418" s="191" t="s">
        <v>81</v>
      </c>
      <c r="AU5418" s="191" t="s">
        <v>89</v>
      </c>
      <c r="AY5418" s="190" t="s">
        <v>262</v>
      </c>
      <c r="BK5418" s="192">
        <f>SUM(BK5419:BK5489)</f>
        <v>0</v>
      </c>
    </row>
    <row r="5419" spans="1:65" s="2" customFormat="1" ht="16.5" customHeight="1">
      <c r="A5419" s="37"/>
      <c r="B5419" s="38"/>
      <c r="C5419" s="195" t="s">
        <v>2469</v>
      </c>
      <c r="D5419" s="195" t="s">
        <v>264</v>
      </c>
      <c r="E5419" s="196" t="s">
        <v>2470</v>
      </c>
      <c r="F5419" s="197" t="s">
        <v>2471</v>
      </c>
      <c r="G5419" s="198" t="s">
        <v>590</v>
      </c>
      <c r="H5419" s="199">
        <v>37.5</v>
      </c>
      <c r="I5419" s="200"/>
      <c r="J5419" s="201">
        <f>ROUND(I5419*H5419,2)</f>
        <v>0</v>
      </c>
      <c r="K5419" s="197" t="s">
        <v>268</v>
      </c>
      <c r="L5419" s="42"/>
      <c r="M5419" s="202" t="s">
        <v>44</v>
      </c>
      <c r="N5419" s="203" t="s">
        <v>53</v>
      </c>
      <c r="O5419" s="67"/>
      <c r="P5419" s="204">
        <f>O5419*H5419</f>
        <v>0</v>
      </c>
      <c r="Q5419" s="204">
        <v>1.31E-3</v>
      </c>
      <c r="R5419" s="204">
        <f>Q5419*H5419</f>
        <v>4.9125000000000002E-2</v>
      </c>
      <c r="S5419" s="204">
        <v>0</v>
      </c>
      <c r="T5419" s="205">
        <f>S5419*H5419</f>
        <v>0</v>
      </c>
      <c r="U5419" s="37"/>
      <c r="V5419" s="37"/>
      <c r="W5419" s="37"/>
      <c r="X5419" s="37"/>
      <c r="Y5419" s="37"/>
      <c r="Z5419" s="37"/>
      <c r="AA5419" s="37"/>
      <c r="AB5419" s="37"/>
      <c r="AC5419" s="37"/>
      <c r="AD5419" s="37"/>
      <c r="AE5419" s="37"/>
      <c r="AR5419" s="206" t="s">
        <v>442</v>
      </c>
      <c r="AT5419" s="206" t="s">
        <v>264</v>
      </c>
      <c r="AU5419" s="206" t="s">
        <v>91</v>
      </c>
      <c r="AY5419" s="19" t="s">
        <v>262</v>
      </c>
      <c r="BE5419" s="207">
        <f>IF(N5419="základní",J5419,0)</f>
        <v>0</v>
      </c>
      <c r="BF5419" s="207">
        <f>IF(N5419="snížená",J5419,0)</f>
        <v>0</v>
      </c>
      <c r="BG5419" s="207">
        <f>IF(N5419="zákl. přenesená",J5419,0)</f>
        <v>0</v>
      </c>
      <c r="BH5419" s="207">
        <f>IF(N5419="sníž. přenesená",J5419,0)</f>
        <v>0</v>
      </c>
      <c r="BI5419" s="207">
        <f>IF(N5419="nulová",J5419,0)</f>
        <v>0</v>
      </c>
      <c r="BJ5419" s="19" t="s">
        <v>89</v>
      </c>
      <c r="BK5419" s="207">
        <f>ROUND(I5419*H5419,2)</f>
        <v>0</v>
      </c>
      <c r="BL5419" s="19" t="s">
        <v>442</v>
      </c>
      <c r="BM5419" s="206" t="s">
        <v>2472</v>
      </c>
    </row>
    <row r="5420" spans="1:65" s="2" customFormat="1" ht="18">
      <c r="A5420" s="37"/>
      <c r="B5420" s="38"/>
      <c r="C5420" s="39"/>
      <c r="D5420" s="208" t="s">
        <v>421</v>
      </c>
      <c r="E5420" s="39"/>
      <c r="F5420" s="209" t="s">
        <v>2473</v>
      </c>
      <c r="G5420" s="39"/>
      <c r="H5420" s="39"/>
      <c r="I5420" s="118"/>
      <c r="J5420" s="39"/>
      <c r="K5420" s="39"/>
      <c r="L5420" s="42"/>
      <c r="M5420" s="210"/>
      <c r="N5420" s="211"/>
      <c r="O5420" s="67"/>
      <c r="P5420" s="67"/>
      <c r="Q5420" s="67"/>
      <c r="R5420" s="67"/>
      <c r="S5420" s="67"/>
      <c r="T5420" s="68"/>
      <c r="U5420" s="37"/>
      <c r="V5420" s="37"/>
      <c r="W5420" s="37"/>
      <c r="X5420" s="37"/>
      <c r="Y5420" s="37"/>
      <c r="Z5420" s="37"/>
      <c r="AA5420" s="37"/>
      <c r="AB5420" s="37"/>
      <c r="AC5420" s="37"/>
      <c r="AD5420" s="37"/>
      <c r="AE5420" s="37"/>
      <c r="AT5420" s="19" t="s">
        <v>421</v>
      </c>
      <c r="AU5420" s="19" t="s">
        <v>91</v>
      </c>
    </row>
    <row r="5421" spans="1:65" s="13" customFormat="1" ht="10">
      <c r="B5421" s="212"/>
      <c r="C5421" s="213"/>
      <c r="D5421" s="208" t="s">
        <v>272</v>
      </c>
      <c r="E5421" s="214" t="s">
        <v>44</v>
      </c>
      <c r="F5421" s="215" t="s">
        <v>2053</v>
      </c>
      <c r="G5421" s="213"/>
      <c r="H5421" s="214" t="s">
        <v>44</v>
      </c>
      <c r="I5421" s="216"/>
      <c r="J5421" s="213"/>
      <c r="K5421" s="213"/>
      <c r="L5421" s="217"/>
      <c r="M5421" s="218"/>
      <c r="N5421" s="219"/>
      <c r="O5421" s="219"/>
      <c r="P5421" s="219"/>
      <c r="Q5421" s="219"/>
      <c r="R5421" s="219"/>
      <c r="S5421" s="219"/>
      <c r="T5421" s="220"/>
      <c r="AT5421" s="221" t="s">
        <v>272</v>
      </c>
      <c r="AU5421" s="221" t="s">
        <v>91</v>
      </c>
      <c r="AV5421" s="13" t="s">
        <v>89</v>
      </c>
      <c r="AW5421" s="13" t="s">
        <v>38</v>
      </c>
      <c r="AX5421" s="13" t="s">
        <v>82</v>
      </c>
      <c r="AY5421" s="221" t="s">
        <v>262</v>
      </c>
    </row>
    <row r="5422" spans="1:65" s="13" customFormat="1" ht="30">
      <c r="B5422" s="212"/>
      <c r="C5422" s="213"/>
      <c r="D5422" s="208" t="s">
        <v>272</v>
      </c>
      <c r="E5422" s="214" t="s">
        <v>44</v>
      </c>
      <c r="F5422" s="215" t="s">
        <v>2474</v>
      </c>
      <c r="G5422" s="213"/>
      <c r="H5422" s="214" t="s">
        <v>44</v>
      </c>
      <c r="I5422" s="216"/>
      <c r="J5422" s="213"/>
      <c r="K5422" s="213"/>
      <c r="L5422" s="217"/>
      <c r="M5422" s="218"/>
      <c r="N5422" s="219"/>
      <c r="O5422" s="219"/>
      <c r="P5422" s="219"/>
      <c r="Q5422" s="219"/>
      <c r="R5422" s="219"/>
      <c r="S5422" s="219"/>
      <c r="T5422" s="220"/>
      <c r="AT5422" s="221" t="s">
        <v>272</v>
      </c>
      <c r="AU5422" s="221" t="s">
        <v>91</v>
      </c>
      <c r="AV5422" s="13" t="s">
        <v>89</v>
      </c>
      <c r="AW5422" s="13" t="s">
        <v>38</v>
      </c>
      <c r="AX5422" s="13" t="s">
        <v>82</v>
      </c>
      <c r="AY5422" s="221" t="s">
        <v>262</v>
      </c>
    </row>
    <row r="5423" spans="1:65" s="13" customFormat="1" ht="10">
      <c r="B5423" s="212"/>
      <c r="C5423" s="213"/>
      <c r="D5423" s="208" t="s">
        <v>272</v>
      </c>
      <c r="E5423" s="214" t="s">
        <v>44</v>
      </c>
      <c r="F5423" s="215" t="s">
        <v>2475</v>
      </c>
      <c r="G5423" s="213"/>
      <c r="H5423" s="214" t="s">
        <v>44</v>
      </c>
      <c r="I5423" s="216"/>
      <c r="J5423" s="213"/>
      <c r="K5423" s="213"/>
      <c r="L5423" s="217"/>
      <c r="M5423" s="218"/>
      <c r="N5423" s="219"/>
      <c r="O5423" s="219"/>
      <c r="P5423" s="219"/>
      <c r="Q5423" s="219"/>
      <c r="R5423" s="219"/>
      <c r="S5423" s="219"/>
      <c r="T5423" s="220"/>
      <c r="AT5423" s="221" t="s">
        <v>272</v>
      </c>
      <c r="AU5423" s="221" t="s">
        <v>91</v>
      </c>
      <c r="AV5423" s="13" t="s">
        <v>89</v>
      </c>
      <c r="AW5423" s="13" t="s">
        <v>38</v>
      </c>
      <c r="AX5423" s="13" t="s">
        <v>82</v>
      </c>
      <c r="AY5423" s="221" t="s">
        <v>262</v>
      </c>
    </row>
    <row r="5424" spans="1:65" s="15" customFormat="1" ht="10">
      <c r="B5424" s="233"/>
      <c r="C5424" s="234"/>
      <c r="D5424" s="208" t="s">
        <v>272</v>
      </c>
      <c r="E5424" s="235" t="s">
        <v>44</v>
      </c>
      <c r="F5424" s="236" t="s">
        <v>2476</v>
      </c>
      <c r="G5424" s="234"/>
      <c r="H5424" s="237">
        <v>37.5</v>
      </c>
      <c r="I5424" s="238"/>
      <c r="J5424" s="234"/>
      <c r="K5424" s="234"/>
      <c r="L5424" s="239"/>
      <c r="M5424" s="240"/>
      <c r="N5424" s="241"/>
      <c r="O5424" s="241"/>
      <c r="P5424" s="241"/>
      <c r="Q5424" s="241"/>
      <c r="R5424" s="241"/>
      <c r="S5424" s="241"/>
      <c r="T5424" s="242"/>
      <c r="AT5424" s="243" t="s">
        <v>272</v>
      </c>
      <c r="AU5424" s="243" t="s">
        <v>91</v>
      </c>
      <c r="AV5424" s="15" t="s">
        <v>91</v>
      </c>
      <c r="AW5424" s="15" t="s">
        <v>38</v>
      </c>
      <c r="AX5424" s="15" t="s">
        <v>89</v>
      </c>
      <c r="AY5424" s="243" t="s">
        <v>262</v>
      </c>
    </row>
    <row r="5425" spans="1:65" s="2" customFormat="1" ht="21.75" customHeight="1">
      <c r="A5425" s="37"/>
      <c r="B5425" s="38"/>
      <c r="C5425" s="195" t="s">
        <v>2477</v>
      </c>
      <c r="D5425" s="195" t="s">
        <v>264</v>
      </c>
      <c r="E5425" s="196" t="s">
        <v>2478</v>
      </c>
      <c r="F5425" s="197" t="s">
        <v>2479</v>
      </c>
      <c r="G5425" s="198" t="s">
        <v>590</v>
      </c>
      <c r="H5425" s="199">
        <v>13.5</v>
      </c>
      <c r="I5425" s="200"/>
      <c r="J5425" s="201">
        <f>ROUND(I5425*H5425,2)</f>
        <v>0</v>
      </c>
      <c r="K5425" s="197" t="s">
        <v>268</v>
      </c>
      <c r="L5425" s="42"/>
      <c r="M5425" s="202" t="s">
        <v>44</v>
      </c>
      <c r="N5425" s="203" t="s">
        <v>53</v>
      </c>
      <c r="O5425" s="67"/>
      <c r="P5425" s="204">
        <f>O5425*H5425</f>
        <v>0</v>
      </c>
      <c r="Q5425" s="204">
        <v>4.2500000000000003E-3</v>
      </c>
      <c r="R5425" s="204">
        <f>Q5425*H5425</f>
        <v>5.7375000000000002E-2</v>
      </c>
      <c r="S5425" s="204">
        <v>0</v>
      </c>
      <c r="T5425" s="205">
        <f>S5425*H5425</f>
        <v>0</v>
      </c>
      <c r="U5425" s="37"/>
      <c r="V5425" s="37"/>
      <c r="W5425" s="37"/>
      <c r="X5425" s="37"/>
      <c r="Y5425" s="37"/>
      <c r="Z5425" s="37"/>
      <c r="AA5425" s="37"/>
      <c r="AB5425" s="37"/>
      <c r="AC5425" s="37"/>
      <c r="AD5425" s="37"/>
      <c r="AE5425" s="37"/>
      <c r="AR5425" s="206" t="s">
        <v>442</v>
      </c>
      <c r="AT5425" s="206" t="s">
        <v>264</v>
      </c>
      <c r="AU5425" s="206" t="s">
        <v>91</v>
      </c>
      <c r="AY5425" s="19" t="s">
        <v>262</v>
      </c>
      <c r="BE5425" s="207">
        <f>IF(N5425="základní",J5425,0)</f>
        <v>0</v>
      </c>
      <c r="BF5425" s="207">
        <f>IF(N5425="snížená",J5425,0)</f>
        <v>0</v>
      </c>
      <c r="BG5425" s="207">
        <f>IF(N5425="zákl. přenesená",J5425,0)</f>
        <v>0</v>
      </c>
      <c r="BH5425" s="207">
        <f>IF(N5425="sníž. přenesená",J5425,0)</f>
        <v>0</v>
      </c>
      <c r="BI5425" s="207">
        <f>IF(N5425="nulová",J5425,0)</f>
        <v>0</v>
      </c>
      <c r="BJ5425" s="19" t="s">
        <v>89</v>
      </c>
      <c r="BK5425" s="207">
        <f>ROUND(I5425*H5425,2)</f>
        <v>0</v>
      </c>
      <c r="BL5425" s="19" t="s">
        <v>442</v>
      </c>
      <c r="BM5425" s="206" t="s">
        <v>2480</v>
      </c>
    </row>
    <row r="5426" spans="1:65" s="2" customFormat="1" ht="18">
      <c r="A5426" s="37"/>
      <c r="B5426" s="38"/>
      <c r="C5426" s="39"/>
      <c r="D5426" s="208" t="s">
        <v>421</v>
      </c>
      <c r="E5426" s="39"/>
      <c r="F5426" s="209" t="s">
        <v>2481</v>
      </c>
      <c r="G5426" s="39"/>
      <c r="H5426" s="39"/>
      <c r="I5426" s="118"/>
      <c r="J5426" s="39"/>
      <c r="K5426" s="39"/>
      <c r="L5426" s="42"/>
      <c r="M5426" s="210"/>
      <c r="N5426" s="211"/>
      <c r="O5426" s="67"/>
      <c r="P5426" s="67"/>
      <c r="Q5426" s="67"/>
      <c r="R5426" s="67"/>
      <c r="S5426" s="67"/>
      <c r="T5426" s="68"/>
      <c r="U5426" s="37"/>
      <c r="V5426" s="37"/>
      <c r="W5426" s="37"/>
      <c r="X5426" s="37"/>
      <c r="Y5426" s="37"/>
      <c r="Z5426" s="37"/>
      <c r="AA5426" s="37"/>
      <c r="AB5426" s="37"/>
      <c r="AC5426" s="37"/>
      <c r="AD5426" s="37"/>
      <c r="AE5426" s="37"/>
      <c r="AT5426" s="19" t="s">
        <v>421</v>
      </c>
      <c r="AU5426" s="19" t="s">
        <v>91</v>
      </c>
    </row>
    <row r="5427" spans="1:65" s="13" customFormat="1" ht="10">
      <c r="B5427" s="212"/>
      <c r="C5427" s="213"/>
      <c r="D5427" s="208" t="s">
        <v>272</v>
      </c>
      <c r="E5427" s="214" t="s">
        <v>44</v>
      </c>
      <c r="F5427" s="215" t="s">
        <v>2051</v>
      </c>
      <c r="G5427" s="213"/>
      <c r="H5427" s="214" t="s">
        <v>44</v>
      </c>
      <c r="I5427" s="216"/>
      <c r="J5427" s="213"/>
      <c r="K5427" s="213"/>
      <c r="L5427" s="217"/>
      <c r="M5427" s="218"/>
      <c r="N5427" s="219"/>
      <c r="O5427" s="219"/>
      <c r="P5427" s="219"/>
      <c r="Q5427" s="219"/>
      <c r="R5427" s="219"/>
      <c r="S5427" s="219"/>
      <c r="T5427" s="220"/>
      <c r="AT5427" s="221" t="s">
        <v>272</v>
      </c>
      <c r="AU5427" s="221" t="s">
        <v>91</v>
      </c>
      <c r="AV5427" s="13" t="s">
        <v>89</v>
      </c>
      <c r="AW5427" s="13" t="s">
        <v>38</v>
      </c>
      <c r="AX5427" s="13" t="s">
        <v>82</v>
      </c>
      <c r="AY5427" s="221" t="s">
        <v>262</v>
      </c>
    </row>
    <row r="5428" spans="1:65" s="13" customFormat="1" ht="40">
      <c r="B5428" s="212"/>
      <c r="C5428" s="213"/>
      <c r="D5428" s="208" t="s">
        <v>272</v>
      </c>
      <c r="E5428" s="214" t="s">
        <v>44</v>
      </c>
      <c r="F5428" s="215" t="s">
        <v>2482</v>
      </c>
      <c r="G5428" s="213"/>
      <c r="H5428" s="214" t="s">
        <v>44</v>
      </c>
      <c r="I5428" s="216"/>
      <c r="J5428" s="213"/>
      <c r="K5428" s="213"/>
      <c r="L5428" s="217"/>
      <c r="M5428" s="218"/>
      <c r="N5428" s="219"/>
      <c r="O5428" s="219"/>
      <c r="P5428" s="219"/>
      <c r="Q5428" s="219"/>
      <c r="R5428" s="219"/>
      <c r="S5428" s="219"/>
      <c r="T5428" s="220"/>
      <c r="AT5428" s="221" t="s">
        <v>272</v>
      </c>
      <c r="AU5428" s="221" t="s">
        <v>91</v>
      </c>
      <c r="AV5428" s="13" t="s">
        <v>89</v>
      </c>
      <c r="AW5428" s="13" t="s">
        <v>38</v>
      </c>
      <c r="AX5428" s="13" t="s">
        <v>82</v>
      </c>
      <c r="AY5428" s="221" t="s">
        <v>262</v>
      </c>
    </row>
    <row r="5429" spans="1:65" s="13" customFormat="1" ht="10">
      <c r="B5429" s="212"/>
      <c r="C5429" s="213"/>
      <c r="D5429" s="208" t="s">
        <v>272</v>
      </c>
      <c r="E5429" s="214" t="s">
        <v>44</v>
      </c>
      <c r="F5429" s="215" t="s">
        <v>2483</v>
      </c>
      <c r="G5429" s="213"/>
      <c r="H5429" s="214" t="s">
        <v>44</v>
      </c>
      <c r="I5429" s="216"/>
      <c r="J5429" s="213"/>
      <c r="K5429" s="213"/>
      <c r="L5429" s="217"/>
      <c r="M5429" s="218"/>
      <c r="N5429" s="219"/>
      <c r="O5429" s="219"/>
      <c r="P5429" s="219"/>
      <c r="Q5429" s="219"/>
      <c r="R5429" s="219"/>
      <c r="S5429" s="219"/>
      <c r="T5429" s="220"/>
      <c r="AT5429" s="221" t="s">
        <v>272</v>
      </c>
      <c r="AU5429" s="221" t="s">
        <v>91</v>
      </c>
      <c r="AV5429" s="13" t="s">
        <v>89</v>
      </c>
      <c r="AW5429" s="13" t="s">
        <v>38</v>
      </c>
      <c r="AX5429" s="13" t="s">
        <v>82</v>
      </c>
      <c r="AY5429" s="221" t="s">
        <v>262</v>
      </c>
    </row>
    <row r="5430" spans="1:65" s="15" customFormat="1" ht="10">
      <c r="B5430" s="233"/>
      <c r="C5430" s="234"/>
      <c r="D5430" s="208" t="s">
        <v>272</v>
      </c>
      <c r="E5430" s="235" t="s">
        <v>44</v>
      </c>
      <c r="F5430" s="236" t="s">
        <v>2484</v>
      </c>
      <c r="G5430" s="234"/>
      <c r="H5430" s="237">
        <v>13.5</v>
      </c>
      <c r="I5430" s="238"/>
      <c r="J5430" s="234"/>
      <c r="K5430" s="234"/>
      <c r="L5430" s="239"/>
      <c r="M5430" s="240"/>
      <c r="N5430" s="241"/>
      <c r="O5430" s="241"/>
      <c r="P5430" s="241"/>
      <c r="Q5430" s="241"/>
      <c r="R5430" s="241"/>
      <c r="S5430" s="241"/>
      <c r="T5430" s="242"/>
      <c r="AT5430" s="243" t="s">
        <v>272</v>
      </c>
      <c r="AU5430" s="243" t="s">
        <v>91</v>
      </c>
      <c r="AV5430" s="15" t="s">
        <v>91</v>
      </c>
      <c r="AW5430" s="15" t="s">
        <v>38</v>
      </c>
      <c r="AX5430" s="15" t="s">
        <v>89</v>
      </c>
      <c r="AY5430" s="243" t="s">
        <v>262</v>
      </c>
    </row>
    <row r="5431" spans="1:65" s="2" customFormat="1" ht="21.75" customHeight="1">
      <c r="A5431" s="37"/>
      <c r="B5431" s="38"/>
      <c r="C5431" s="195" t="s">
        <v>2485</v>
      </c>
      <c r="D5431" s="195" t="s">
        <v>264</v>
      </c>
      <c r="E5431" s="196" t="s">
        <v>2486</v>
      </c>
      <c r="F5431" s="197" t="s">
        <v>2487</v>
      </c>
      <c r="G5431" s="198" t="s">
        <v>590</v>
      </c>
      <c r="H5431" s="199">
        <v>29</v>
      </c>
      <c r="I5431" s="200"/>
      <c r="J5431" s="201">
        <f>ROUND(I5431*H5431,2)</f>
        <v>0</v>
      </c>
      <c r="K5431" s="197" t="s">
        <v>268</v>
      </c>
      <c r="L5431" s="42"/>
      <c r="M5431" s="202" t="s">
        <v>44</v>
      </c>
      <c r="N5431" s="203" t="s">
        <v>53</v>
      </c>
      <c r="O5431" s="67"/>
      <c r="P5431" s="204">
        <f>O5431*H5431</f>
        <v>0</v>
      </c>
      <c r="Q5431" s="204">
        <v>5.6499999999999996E-3</v>
      </c>
      <c r="R5431" s="204">
        <f>Q5431*H5431</f>
        <v>0.16385</v>
      </c>
      <c r="S5431" s="204">
        <v>0</v>
      </c>
      <c r="T5431" s="205">
        <f>S5431*H5431</f>
        <v>0</v>
      </c>
      <c r="U5431" s="37"/>
      <c r="V5431" s="37"/>
      <c r="W5431" s="37"/>
      <c r="X5431" s="37"/>
      <c r="Y5431" s="37"/>
      <c r="Z5431" s="37"/>
      <c r="AA5431" s="37"/>
      <c r="AB5431" s="37"/>
      <c r="AC5431" s="37"/>
      <c r="AD5431" s="37"/>
      <c r="AE5431" s="37"/>
      <c r="AR5431" s="206" t="s">
        <v>442</v>
      </c>
      <c r="AT5431" s="206" t="s">
        <v>264</v>
      </c>
      <c r="AU5431" s="206" t="s">
        <v>91</v>
      </c>
      <c r="AY5431" s="19" t="s">
        <v>262</v>
      </c>
      <c r="BE5431" s="207">
        <f>IF(N5431="základní",J5431,0)</f>
        <v>0</v>
      </c>
      <c r="BF5431" s="207">
        <f>IF(N5431="snížená",J5431,0)</f>
        <v>0</v>
      </c>
      <c r="BG5431" s="207">
        <f>IF(N5431="zákl. přenesená",J5431,0)</f>
        <v>0</v>
      </c>
      <c r="BH5431" s="207">
        <f>IF(N5431="sníž. přenesená",J5431,0)</f>
        <v>0</v>
      </c>
      <c r="BI5431" s="207">
        <f>IF(N5431="nulová",J5431,0)</f>
        <v>0</v>
      </c>
      <c r="BJ5431" s="19" t="s">
        <v>89</v>
      </c>
      <c r="BK5431" s="207">
        <f>ROUND(I5431*H5431,2)</f>
        <v>0</v>
      </c>
      <c r="BL5431" s="19" t="s">
        <v>442</v>
      </c>
      <c r="BM5431" s="206" t="s">
        <v>2488</v>
      </c>
    </row>
    <row r="5432" spans="1:65" s="2" customFormat="1" ht="18">
      <c r="A5432" s="37"/>
      <c r="B5432" s="38"/>
      <c r="C5432" s="39"/>
      <c r="D5432" s="208" t="s">
        <v>421</v>
      </c>
      <c r="E5432" s="39"/>
      <c r="F5432" s="209" t="s">
        <v>2489</v>
      </c>
      <c r="G5432" s="39"/>
      <c r="H5432" s="39"/>
      <c r="I5432" s="118"/>
      <c r="J5432" s="39"/>
      <c r="K5432" s="39"/>
      <c r="L5432" s="42"/>
      <c r="M5432" s="210"/>
      <c r="N5432" s="211"/>
      <c r="O5432" s="67"/>
      <c r="P5432" s="67"/>
      <c r="Q5432" s="67"/>
      <c r="R5432" s="67"/>
      <c r="S5432" s="67"/>
      <c r="T5432" s="68"/>
      <c r="U5432" s="37"/>
      <c r="V5432" s="37"/>
      <c r="W5432" s="37"/>
      <c r="X5432" s="37"/>
      <c r="Y5432" s="37"/>
      <c r="Z5432" s="37"/>
      <c r="AA5432" s="37"/>
      <c r="AB5432" s="37"/>
      <c r="AC5432" s="37"/>
      <c r="AD5432" s="37"/>
      <c r="AE5432" s="37"/>
      <c r="AT5432" s="19" t="s">
        <v>421</v>
      </c>
      <c r="AU5432" s="19" t="s">
        <v>91</v>
      </c>
    </row>
    <row r="5433" spans="1:65" s="13" customFormat="1" ht="10">
      <c r="B5433" s="212"/>
      <c r="C5433" s="213"/>
      <c r="D5433" s="208" t="s">
        <v>272</v>
      </c>
      <c r="E5433" s="214" t="s">
        <v>44</v>
      </c>
      <c r="F5433" s="215" t="s">
        <v>2047</v>
      </c>
      <c r="G5433" s="213"/>
      <c r="H5433" s="214" t="s">
        <v>44</v>
      </c>
      <c r="I5433" s="216"/>
      <c r="J5433" s="213"/>
      <c r="K5433" s="213"/>
      <c r="L5433" s="217"/>
      <c r="M5433" s="218"/>
      <c r="N5433" s="219"/>
      <c r="O5433" s="219"/>
      <c r="P5433" s="219"/>
      <c r="Q5433" s="219"/>
      <c r="R5433" s="219"/>
      <c r="S5433" s="219"/>
      <c r="T5433" s="220"/>
      <c r="AT5433" s="221" t="s">
        <v>272</v>
      </c>
      <c r="AU5433" s="221" t="s">
        <v>91</v>
      </c>
      <c r="AV5433" s="13" t="s">
        <v>89</v>
      </c>
      <c r="AW5433" s="13" t="s">
        <v>38</v>
      </c>
      <c r="AX5433" s="13" t="s">
        <v>82</v>
      </c>
      <c r="AY5433" s="221" t="s">
        <v>262</v>
      </c>
    </row>
    <row r="5434" spans="1:65" s="13" customFormat="1" ht="30">
      <c r="B5434" s="212"/>
      <c r="C5434" s="213"/>
      <c r="D5434" s="208" t="s">
        <v>272</v>
      </c>
      <c r="E5434" s="214" t="s">
        <v>44</v>
      </c>
      <c r="F5434" s="215" t="s">
        <v>2490</v>
      </c>
      <c r="G5434" s="213"/>
      <c r="H5434" s="214" t="s">
        <v>44</v>
      </c>
      <c r="I5434" s="216"/>
      <c r="J5434" s="213"/>
      <c r="K5434" s="213"/>
      <c r="L5434" s="217"/>
      <c r="M5434" s="218"/>
      <c r="N5434" s="219"/>
      <c r="O5434" s="219"/>
      <c r="P5434" s="219"/>
      <c r="Q5434" s="219"/>
      <c r="R5434" s="219"/>
      <c r="S5434" s="219"/>
      <c r="T5434" s="220"/>
      <c r="AT5434" s="221" t="s">
        <v>272</v>
      </c>
      <c r="AU5434" s="221" t="s">
        <v>91</v>
      </c>
      <c r="AV5434" s="13" t="s">
        <v>89</v>
      </c>
      <c r="AW5434" s="13" t="s">
        <v>38</v>
      </c>
      <c r="AX5434" s="13" t="s">
        <v>82</v>
      </c>
      <c r="AY5434" s="221" t="s">
        <v>262</v>
      </c>
    </row>
    <row r="5435" spans="1:65" s="13" customFormat="1" ht="10">
      <c r="B5435" s="212"/>
      <c r="C5435" s="213"/>
      <c r="D5435" s="208" t="s">
        <v>272</v>
      </c>
      <c r="E5435" s="214" t="s">
        <v>44</v>
      </c>
      <c r="F5435" s="215" t="s">
        <v>2491</v>
      </c>
      <c r="G5435" s="213"/>
      <c r="H5435" s="214" t="s">
        <v>44</v>
      </c>
      <c r="I5435" s="216"/>
      <c r="J5435" s="213"/>
      <c r="K5435" s="213"/>
      <c r="L5435" s="217"/>
      <c r="M5435" s="218"/>
      <c r="N5435" s="219"/>
      <c r="O5435" s="219"/>
      <c r="P5435" s="219"/>
      <c r="Q5435" s="219"/>
      <c r="R5435" s="219"/>
      <c r="S5435" s="219"/>
      <c r="T5435" s="220"/>
      <c r="AT5435" s="221" t="s">
        <v>272</v>
      </c>
      <c r="AU5435" s="221" t="s">
        <v>91</v>
      </c>
      <c r="AV5435" s="13" t="s">
        <v>89</v>
      </c>
      <c r="AW5435" s="13" t="s">
        <v>38</v>
      </c>
      <c r="AX5435" s="13" t="s">
        <v>82</v>
      </c>
      <c r="AY5435" s="221" t="s">
        <v>262</v>
      </c>
    </row>
    <row r="5436" spans="1:65" s="15" customFormat="1" ht="10">
      <c r="B5436" s="233"/>
      <c r="C5436" s="234"/>
      <c r="D5436" s="208" t="s">
        <v>272</v>
      </c>
      <c r="E5436" s="235" t="s">
        <v>44</v>
      </c>
      <c r="F5436" s="236" t="s">
        <v>581</v>
      </c>
      <c r="G5436" s="234"/>
      <c r="H5436" s="237">
        <v>29</v>
      </c>
      <c r="I5436" s="238"/>
      <c r="J5436" s="234"/>
      <c r="K5436" s="234"/>
      <c r="L5436" s="239"/>
      <c r="M5436" s="240"/>
      <c r="N5436" s="241"/>
      <c r="O5436" s="241"/>
      <c r="P5436" s="241"/>
      <c r="Q5436" s="241"/>
      <c r="R5436" s="241"/>
      <c r="S5436" s="241"/>
      <c r="T5436" s="242"/>
      <c r="AT5436" s="243" t="s">
        <v>272</v>
      </c>
      <c r="AU5436" s="243" t="s">
        <v>91</v>
      </c>
      <c r="AV5436" s="15" t="s">
        <v>91</v>
      </c>
      <c r="AW5436" s="15" t="s">
        <v>38</v>
      </c>
      <c r="AX5436" s="15" t="s">
        <v>89</v>
      </c>
      <c r="AY5436" s="243" t="s">
        <v>262</v>
      </c>
    </row>
    <row r="5437" spans="1:65" s="2" customFormat="1" ht="21.75" customHeight="1">
      <c r="A5437" s="37"/>
      <c r="B5437" s="38"/>
      <c r="C5437" s="195" t="s">
        <v>2492</v>
      </c>
      <c r="D5437" s="195" t="s">
        <v>264</v>
      </c>
      <c r="E5437" s="196" t="s">
        <v>2493</v>
      </c>
      <c r="F5437" s="197" t="s">
        <v>2494</v>
      </c>
      <c r="G5437" s="198" t="s">
        <v>590</v>
      </c>
      <c r="H5437" s="199">
        <v>68</v>
      </c>
      <c r="I5437" s="200"/>
      <c r="J5437" s="201">
        <f>ROUND(I5437*H5437,2)</f>
        <v>0</v>
      </c>
      <c r="K5437" s="197" t="s">
        <v>268</v>
      </c>
      <c r="L5437" s="42"/>
      <c r="M5437" s="202" t="s">
        <v>44</v>
      </c>
      <c r="N5437" s="203" t="s">
        <v>53</v>
      </c>
      <c r="O5437" s="67"/>
      <c r="P5437" s="204">
        <f>O5437*H5437</f>
        <v>0</v>
      </c>
      <c r="Q5437" s="204">
        <v>7.1199999999999996E-3</v>
      </c>
      <c r="R5437" s="204">
        <f>Q5437*H5437</f>
        <v>0.48415999999999998</v>
      </c>
      <c r="S5437" s="204">
        <v>0</v>
      </c>
      <c r="T5437" s="205">
        <f>S5437*H5437</f>
        <v>0</v>
      </c>
      <c r="U5437" s="37"/>
      <c r="V5437" s="37"/>
      <c r="W5437" s="37"/>
      <c r="X5437" s="37"/>
      <c r="Y5437" s="37"/>
      <c r="Z5437" s="37"/>
      <c r="AA5437" s="37"/>
      <c r="AB5437" s="37"/>
      <c r="AC5437" s="37"/>
      <c r="AD5437" s="37"/>
      <c r="AE5437" s="37"/>
      <c r="AR5437" s="206" t="s">
        <v>442</v>
      </c>
      <c r="AT5437" s="206" t="s">
        <v>264</v>
      </c>
      <c r="AU5437" s="206" t="s">
        <v>91</v>
      </c>
      <c r="AY5437" s="19" t="s">
        <v>262</v>
      </c>
      <c r="BE5437" s="207">
        <f>IF(N5437="základní",J5437,0)</f>
        <v>0</v>
      </c>
      <c r="BF5437" s="207">
        <f>IF(N5437="snížená",J5437,0)</f>
        <v>0</v>
      </c>
      <c r="BG5437" s="207">
        <f>IF(N5437="zákl. přenesená",J5437,0)</f>
        <v>0</v>
      </c>
      <c r="BH5437" s="207">
        <f>IF(N5437="sníž. přenesená",J5437,0)</f>
        <v>0</v>
      </c>
      <c r="BI5437" s="207">
        <f>IF(N5437="nulová",J5437,0)</f>
        <v>0</v>
      </c>
      <c r="BJ5437" s="19" t="s">
        <v>89</v>
      </c>
      <c r="BK5437" s="207">
        <f>ROUND(I5437*H5437,2)</f>
        <v>0</v>
      </c>
      <c r="BL5437" s="19" t="s">
        <v>442</v>
      </c>
      <c r="BM5437" s="206" t="s">
        <v>2495</v>
      </c>
    </row>
    <row r="5438" spans="1:65" s="2" customFormat="1" ht="18">
      <c r="A5438" s="37"/>
      <c r="B5438" s="38"/>
      <c r="C5438" s="39"/>
      <c r="D5438" s="208" t="s">
        <v>421</v>
      </c>
      <c r="E5438" s="39"/>
      <c r="F5438" s="209" t="s">
        <v>2496</v>
      </c>
      <c r="G5438" s="39"/>
      <c r="H5438" s="39"/>
      <c r="I5438" s="118"/>
      <c r="J5438" s="39"/>
      <c r="K5438" s="39"/>
      <c r="L5438" s="42"/>
      <c r="M5438" s="210"/>
      <c r="N5438" s="211"/>
      <c r="O5438" s="67"/>
      <c r="P5438" s="67"/>
      <c r="Q5438" s="67"/>
      <c r="R5438" s="67"/>
      <c r="S5438" s="67"/>
      <c r="T5438" s="68"/>
      <c r="U5438" s="37"/>
      <c r="V5438" s="37"/>
      <c r="W5438" s="37"/>
      <c r="X5438" s="37"/>
      <c r="Y5438" s="37"/>
      <c r="Z5438" s="37"/>
      <c r="AA5438" s="37"/>
      <c r="AB5438" s="37"/>
      <c r="AC5438" s="37"/>
      <c r="AD5438" s="37"/>
      <c r="AE5438" s="37"/>
      <c r="AT5438" s="19" t="s">
        <v>421</v>
      </c>
      <c r="AU5438" s="19" t="s">
        <v>91</v>
      </c>
    </row>
    <row r="5439" spans="1:65" s="13" customFormat="1" ht="10">
      <c r="B5439" s="212"/>
      <c r="C5439" s="213"/>
      <c r="D5439" s="208" t="s">
        <v>272</v>
      </c>
      <c r="E5439" s="214" t="s">
        <v>44</v>
      </c>
      <c r="F5439" s="215" t="s">
        <v>2043</v>
      </c>
      <c r="G5439" s="213"/>
      <c r="H5439" s="214" t="s">
        <v>44</v>
      </c>
      <c r="I5439" s="216"/>
      <c r="J5439" s="213"/>
      <c r="K5439" s="213"/>
      <c r="L5439" s="217"/>
      <c r="M5439" s="218"/>
      <c r="N5439" s="219"/>
      <c r="O5439" s="219"/>
      <c r="P5439" s="219"/>
      <c r="Q5439" s="219"/>
      <c r="R5439" s="219"/>
      <c r="S5439" s="219"/>
      <c r="T5439" s="220"/>
      <c r="AT5439" s="221" t="s">
        <v>272</v>
      </c>
      <c r="AU5439" s="221" t="s">
        <v>91</v>
      </c>
      <c r="AV5439" s="13" t="s">
        <v>89</v>
      </c>
      <c r="AW5439" s="13" t="s">
        <v>38</v>
      </c>
      <c r="AX5439" s="13" t="s">
        <v>82</v>
      </c>
      <c r="AY5439" s="221" t="s">
        <v>262</v>
      </c>
    </row>
    <row r="5440" spans="1:65" s="13" customFormat="1" ht="30">
      <c r="B5440" s="212"/>
      <c r="C5440" s="213"/>
      <c r="D5440" s="208" t="s">
        <v>272</v>
      </c>
      <c r="E5440" s="214" t="s">
        <v>44</v>
      </c>
      <c r="F5440" s="215" t="s">
        <v>2497</v>
      </c>
      <c r="G5440" s="213"/>
      <c r="H5440" s="214" t="s">
        <v>44</v>
      </c>
      <c r="I5440" s="216"/>
      <c r="J5440" s="213"/>
      <c r="K5440" s="213"/>
      <c r="L5440" s="217"/>
      <c r="M5440" s="218"/>
      <c r="N5440" s="219"/>
      <c r="O5440" s="219"/>
      <c r="P5440" s="219"/>
      <c r="Q5440" s="219"/>
      <c r="R5440" s="219"/>
      <c r="S5440" s="219"/>
      <c r="T5440" s="220"/>
      <c r="AT5440" s="221" t="s">
        <v>272</v>
      </c>
      <c r="AU5440" s="221" t="s">
        <v>91</v>
      </c>
      <c r="AV5440" s="13" t="s">
        <v>89</v>
      </c>
      <c r="AW5440" s="13" t="s">
        <v>38</v>
      </c>
      <c r="AX5440" s="13" t="s">
        <v>82</v>
      </c>
      <c r="AY5440" s="221" t="s">
        <v>262</v>
      </c>
    </row>
    <row r="5441" spans="1:65" s="13" customFormat="1" ht="10">
      <c r="B5441" s="212"/>
      <c r="C5441" s="213"/>
      <c r="D5441" s="208" t="s">
        <v>272</v>
      </c>
      <c r="E5441" s="214" t="s">
        <v>44</v>
      </c>
      <c r="F5441" s="215" t="s">
        <v>2498</v>
      </c>
      <c r="G5441" s="213"/>
      <c r="H5441" s="214" t="s">
        <v>44</v>
      </c>
      <c r="I5441" s="216"/>
      <c r="J5441" s="213"/>
      <c r="K5441" s="213"/>
      <c r="L5441" s="217"/>
      <c r="M5441" s="218"/>
      <c r="N5441" s="219"/>
      <c r="O5441" s="219"/>
      <c r="P5441" s="219"/>
      <c r="Q5441" s="219"/>
      <c r="R5441" s="219"/>
      <c r="S5441" s="219"/>
      <c r="T5441" s="220"/>
      <c r="AT5441" s="221" t="s">
        <v>272</v>
      </c>
      <c r="AU5441" s="221" t="s">
        <v>91</v>
      </c>
      <c r="AV5441" s="13" t="s">
        <v>89</v>
      </c>
      <c r="AW5441" s="13" t="s">
        <v>38</v>
      </c>
      <c r="AX5441" s="13" t="s">
        <v>82</v>
      </c>
      <c r="AY5441" s="221" t="s">
        <v>262</v>
      </c>
    </row>
    <row r="5442" spans="1:65" s="15" customFormat="1" ht="10">
      <c r="B5442" s="233"/>
      <c r="C5442" s="234"/>
      <c r="D5442" s="208" t="s">
        <v>272</v>
      </c>
      <c r="E5442" s="235" t="s">
        <v>44</v>
      </c>
      <c r="F5442" s="236" t="s">
        <v>8</v>
      </c>
      <c r="G5442" s="234"/>
      <c r="H5442" s="237">
        <v>15</v>
      </c>
      <c r="I5442" s="238"/>
      <c r="J5442" s="234"/>
      <c r="K5442" s="234"/>
      <c r="L5442" s="239"/>
      <c r="M5442" s="240"/>
      <c r="N5442" s="241"/>
      <c r="O5442" s="241"/>
      <c r="P5442" s="241"/>
      <c r="Q5442" s="241"/>
      <c r="R5442" s="241"/>
      <c r="S5442" s="241"/>
      <c r="T5442" s="242"/>
      <c r="AT5442" s="243" t="s">
        <v>272</v>
      </c>
      <c r="AU5442" s="243" t="s">
        <v>91</v>
      </c>
      <c r="AV5442" s="15" t="s">
        <v>91</v>
      </c>
      <c r="AW5442" s="15" t="s">
        <v>38</v>
      </c>
      <c r="AX5442" s="15" t="s">
        <v>82</v>
      </c>
      <c r="AY5442" s="243" t="s">
        <v>262</v>
      </c>
    </row>
    <row r="5443" spans="1:65" s="13" customFormat="1" ht="10">
      <c r="B5443" s="212"/>
      <c r="C5443" s="213"/>
      <c r="D5443" s="208" t="s">
        <v>272</v>
      </c>
      <c r="E5443" s="214" t="s">
        <v>44</v>
      </c>
      <c r="F5443" s="215" t="s">
        <v>2049</v>
      </c>
      <c r="G5443" s="213"/>
      <c r="H5443" s="214" t="s">
        <v>44</v>
      </c>
      <c r="I5443" s="216"/>
      <c r="J5443" s="213"/>
      <c r="K5443" s="213"/>
      <c r="L5443" s="217"/>
      <c r="M5443" s="218"/>
      <c r="N5443" s="219"/>
      <c r="O5443" s="219"/>
      <c r="P5443" s="219"/>
      <c r="Q5443" s="219"/>
      <c r="R5443" s="219"/>
      <c r="S5443" s="219"/>
      <c r="T5443" s="220"/>
      <c r="AT5443" s="221" t="s">
        <v>272</v>
      </c>
      <c r="AU5443" s="221" t="s">
        <v>91</v>
      </c>
      <c r="AV5443" s="13" t="s">
        <v>89</v>
      </c>
      <c r="AW5443" s="13" t="s">
        <v>38</v>
      </c>
      <c r="AX5443" s="13" t="s">
        <v>82</v>
      </c>
      <c r="AY5443" s="221" t="s">
        <v>262</v>
      </c>
    </row>
    <row r="5444" spans="1:65" s="13" customFormat="1" ht="30">
      <c r="B5444" s="212"/>
      <c r="C5444" s="213"/>
      <c r="D5444" s="208" t="s">
        <v>272</v>
      </c>
      <c r="E5444" s="214" t="s">
        <v>44</v>
      </c>
      <c r="F5444" s="215" t="s">
        <v>2499</v>
      </c>
      <c r="G5444" s="213"/>
      <c r="H5444" s="214" t="s">
        <v>44</v>
      </c>
      <c r="I5444" s="216"/>
      <c r="J5444" s="213"/>
      <c r="K5444" s="213"/>
      <c r="L5444" s="217"/>
      <c r="M5444" s="218"/>
      <c r="N5444" s="219"/>
      <c r="O5444" s="219"/>
      <c r="P5444" s="219"/>
      <c r="Q5444" s="219"/>
      <c r="R5444" s="219"/>
      <c r="S5444" s="219"/>
      <c r="T5444" s="220"/>
      <c r="AT5444" s="221" t="s">
        <v>272</v>
      </c>
      <c r="AU5444" s="221" t="s">
        <v>91</v>
      </c>
      <c r="AV5444" s="13" t="s">
        <v>89</v>
      </c>
      <c r="AW5444" s="13" t="s">
        <v>38</v>
      </c>
      <c r="AX5444" s="13" t="s">
        <v>82</v>
      </c>
      <c r="AY5444" s="221" t="s">
        <v>262</v>
      </c>
    </row>
    <row r="5445" spans="1:65" s="13" customFormat="1" ht="10">
      <c r="B5445" s="212"/>
      <c r="C5445" s="213"/>
      <c r="D5445" s="208" t="s">
        <v>272</v>
      </c>
      <c r="E5445" s="214" t="s">
        <v>44</v>
      </c>
      <c r="F5445" s="215" t="s">
        <v>2500</v>
      </c>
      <c r="G5445" s="213"/>
      <c r="H5445" s="214" t="s">
        <v>44</v>
      </c>
      <c r="I5445" s="216"/>
      <c r="J5445" s="213"/>
      <c r="K5445" s="213"/>
      <c r="L5445" s="217"/>
      <c r="M5445" s="218"/>
      <c r="N5445" s="219"/>
      <c r="O5445" s="219"/>
      <c r="P5445" s="219"/>
      <c r="Q5445" s="219"/>
      <c r="R5445" s="219"/>
      <c r="S5445" s="219"/>
      <c r="T5445" s="220"/>
      <c r="AT5445" s="221" t="s">
        <v>272</v>
      </c>
      <c r="AU5445" s="221" t="s">
        <v>91</v>
      </c>
      <c r="AV5445" s="13" t="s">
        <v>89</v>
      </c>
      <c r="AW5445" s="13" t="s">
        <v>38</v>
      </c>
      <c r="AX5445" s="13" t="s">
        <v>82</v>
      </c>
      <c r="AY5445" s="221" t="s">
        <v>262</v>
      </c>
    </row>
    <row r="5446" spans="1:65" s="15" customFormat="1" ht="10">
      <c r="B5446" s="233"/>
      <c r="C5446" s="234"/>
      <c r="D5446" s="208" t="s">
        <v>272</v>
      </c>
      <c r="E5446" s="235" t="s">
        <v>44</v>
      </c>
      <c r="F5446" s="236" t="s">
        <v>960</v>
      </c>
      <c r="G5446" s="234"/>
      <c r="H5446" s="237">
        <v>53</v>
      </c>
      <c r="I5446" s="238"/>
      <c r="J5446" s="234"/>
      <c r="K5446" s="234"/>
      <c r="L5446" s="239"/>
      <c r="M5446" s="240"/>
      <c r="N5446" s="241"/>
      <c r="O5446" s="241"/>
      <c r="P5446" s="241"/>
      <c r="Q5446" s="241"/>
      <c r="R5446" s="241"/>
      <c r="S5446" s="241"/>
      <c r="T5446" s="242"/>
      <c r="AT5446" s="243" t="s">
        <v>272</v>
      </c>
      <c r="AU5446" s="243" t="s">
        <v>91</v>
      </c>
      <c r="AV5446" s="15" t="s">
        <v>91</v>
      </c>
      <c r="AW5446" s="15" t="s">
        <v>38</v>
      </c>
      <c r="AX5446" s="15" t="s">
        <v>82</v>
      </c>
      <c r="AY5446" s="243" t="s">
        <v>262</v>
      </c>
    </row>
    <row r="5447" spans="1:65" s="16" customFormat="1" ht="10">
      <c r="B5447" s="244"/>
      <c r="C5447" s="245"/>
      <c r="D5447" s="208" t="s">
        <v>272</v>
      </c>
      <c r="E5447" s="246" t="s">
        <v>44</v>
      </c>
      <c r="F5447" s="247" t="s">
        <v>291</v>
      </c>
      <c r="G5447" s="245"/>
      <c r="H5447" s="248">
        <v>68</v>
      </c>
      <c r="I5447" s="249"/>
      <c r="J5447" s="245"/>
      <c r="K5447" s="245"/>
      <c r="L5447" s="250"/>
      <c r="M5447" s="251"/>
      <c r="N5447" s="252"/>
      <c r="O5447" s="252"/>
      <c r="P5447" s="252"/>
      <c r="Q5447" s="252"/>
      <c r="R5447" s="252"/>
      <c r="S5447" s="252"/>
      <c r="T5447" s="253"/>
      <c r="AT5447" s="254" t="s">
        <v>272</v>
      </c>
      <c r="AU5447" s="254" t="s">
        <v>91</v>
      </c>
      <c r="AV5447" s="16" t="s">
        <v>104</v>
      </c>
      <c r="AW5447" s="16" t="s">
        <v>38</v>
      </c>
      <c r="AX5447" s="16" t="s">
        <v>89</v>
      </c>
      <c r="AY5447" s="254" t="s">
        <v>262</v>
      </c>
    </row>
    <row r="5448" spans="1:65" s="2" customFormat="1" ht="21.75" customHeight="1">
      <c r="A5448" s="37"/>
      <c r="B5448" s="38"/>
      <c r="C5448" s="195" t="s">
        <v>2501</v>
      </c>
      <c r="D5448" s="195" t="s">
        <v>264</v>
      </c>
      <c r="E5448" s="196" t="s">
        <v>2502</v>
      </c>
      <c r="F5448" s="197" t="s">
        <v>2503</v>
      </c>
      <c r="G5448" s="198" t="s">
        <v>590</v>
      </c>
      <c r="H5448" s="199">
        <v>101</v>
      </c>
      <c r="I5448" s="200"/>
      <c r="J5448" s="201">
        <f>ROUND(I5448*H5448,2)</f>
        <v>0</v>
      </c>
      <c r="K5448" s="197" t="s">
        <v>268</v>
      </c>
      <c r="L5448" s="42"/>
      <c r="M5448" s="202" t="s">
        <v>44</v>
      </c>
      <c r="N5448" s="203" t="s">
        <v>53</v>
      </c>
      <c r="O5448" s="67"/>
      <c r="P5448" s="204">
        <f>O5448*H5448</f>
        <v>0</v>
      </c>
      <c r="Q5448" s="204">
        <v>7.9699999999999997E-3</v>
      </c>
      <c r="R5448" s="204">
        <f>Q5448*H5448</f>
        <v>0.80496999999999996</v>
      </c>
      <c r="S5448" s="204">
        <v>0</v>
      </c>
      <c r="T5448" s="205">
        <f>S5448*H5448</f>
        <v>0</v>
      </c>
      <c r="U5448" s="37"/>
      <c r="V5448" s="37"/>
      <c r="W5448" s="37"/>
      <c r="X5448" s="37"/>
      <c r="Y5448" s="37"/>
      <c r="Z5448" s="37"/>
      <c r="AA5448" s="37"/>
      <c r="AB5448" s="37"/>
      <c r="AC5448" s="37"/>
      <c r="AD5448" s="37"/>
      <c r="AE5448" s="37"/>
      <c r="AR5448" s="206" t="s">
        <v>442</v>
      </c>
      <c r="AT5448" s="206" t="s">
        <v>264</v>
      </c>
      <c r="AU5448" s="206" t="s">
        <v>91</v>
      </c>
      <c r="AY5448" s="19" t="s">
        <v>262</v>
      </c>
      <c r="BE5448" s="207">
        <f>IF(N5448="základní",J5448,0)</f>
        <v>0</v>
      </c>
      <c r="BF5448" s="207">
        <f>IF(N5448="snížená",J5448,0)</f>
        <v>0</v>
      </c>
      <c r="BG5448" s="207">
        <f>IF(N5448="zákl. přenesená",J5448,0)</f>
        <v>0</v>
      </c>
      <c r="BH5448" s="207">
        <f>IF(N5448="sníž. přenesená",J5448,0)</f>
        <v>0</v>
      </c>
      <c r="BI5448" s="207">
        <f>IF(N5448="nulová",J5448,0)</f>
        <v>0</v>
      </c>
      <c r="BJ5448" s="19" t="s">
        <v>89</v>
      </c>
      <c r="BK5448" s="207">
        <f>ROUND(I5448*H5448,2)</f>
        <v>0</v>
      </c>
      <c r="BL5448" s="19" t="s">
        <v>442</v>
      </c>
      <c r="BM5448" s="206" t="s">
        <v>2504</v>
      </c>
    </row>
    <row r="5449" spans="1:65" s="2" customFormat="1" ht="18">
      <c r="A5449" s="37"/>
      <c r="B5449" s="38"/>
      <c r="C5449" s="39"/>
      <c r="D5449" s="208" t="s">
        <v>421</v>
      </c>
      <c r="E5449" s="39"/>
      <c r="F5449" s="209" t="s">
        <v>2505</v>
      </c>
      <c r="G5449" s="39"/>
      <c r="H5449" s="39"/>
      <c r="I5449" s="118"/>
      <c r="J5449" s="39"/>
      <c r="K5449" s="39"/>
      <c r="L5449" s="42"/>
      <c r="M5449" s="210"/>
      <c r="N5449" s="211"/>
      <c r="O5449" s="67"/>
      <c r="P5449" s="67"/>
      <c r="Q5449" s="67"/>
      <c r="R5449" s="67"/>
      <c r="S5449" s="67"/>
      <c r="T5449" s="68"/>
      <c r="U5449" s="37"/>
      <c r="V5449" s="37"/>
      <c r="W5449" s="37"/>
      <c r="X5449" s="37"/>
      <c r="Y5449" s="37"/>
      <c r="Z5449" s="37"/>
      <c r="AA5449" s="37"/>
      <c r="AB5449" s="37"/>
      <c r="AC5449" s="37"/>
      <c r="AD5449" s="37"/>
      <c r="AE5449" s="37"/>
      <c r="AT5449" s="19" t="s">
        <v>421</v>
      </c>
      <c r="AU5449" s="19" t="s">
        <v>91</v>
      </c>
    </row>
    <row r="5450" spans="1:65" s="13" customFormat="1" ht="10">
      <c r="B5450" s="212"/>
      <c r="C5450" s="213"/>
      <c r="D5450" s="208" t="s">
        <v>272</v>
      </c>
      <c r="E5450" s="214" t="s">
        <v>44</v>
      </c>
      <c r="F5450" s="215" t="s">
        <v>2045</v>
      </c>
      <c r="G5450" s="213"/>
      <c r="H5450" s="214" t="s">
        <v>44</v>
      </c>
      <c r="I5450" s="216"/>
      <c r="J5450" s="213"/>
      <c r="K5450" s="213"/>
      <c r="L5450" s="217"/>
      <c r="M5450" s="218"/>
      <c r="N5450" s="219"/>
      <c r="O5450" s="219"/>
      <c r="P5450" s="219"/>
      <c r="Q5450" s="219"/>
      <c r="R5450" s="219"/>
      <c r="S5450" s="219"/>
      <c r="T5450" s="220"/>
      <c r="AT5450" s="221" t="s">
        <v>272</v>
      </c>
      <c r="AU5450" s="221" t="s">
        <v>91</v>
      </c>
      <c r="AV5450" s="13" t="s">
        <v>89</v>
      </c>
      <c r="AW5450" s="13" t="s">
        <v>38</v>
      </c>
      <c r="AX5450" s="13" t="s">
        <v>82</v>
      </c>
      <c r="AY5450" s="221" t="s">
        <v>262</v>
      </c>
    </row>
    <row r="5451" spans="1:65" s="13" customFormat="1" ht="30">
      <c r="B5451" s="212"/>
      <c r="C5451" s="213"/>
      <c r="D5451" s="208" t="s">
        <v>272</v>
      </c>
      <c r="E5451" s="214" t="s">
        <v>44</v>
      </c>
      <c r="F5451" s="215" t="s">
        <v>2506</v>
      </c>
      <c r="G5451" s="213"/>
      <c r="H5451" s="214" t="s">
        <v>44</v>
      </c>
      <c r="I5451" s="216"/>
      <c r="J5451" s="213"/>
      <c r="K5451" s="213"/>
      <c r="L5451" s="217"/>
      <c r="M5451" s="218"/>
      <c r="N5451" s="219"/>
      <c r="O5451" s="219"/>
      <c r="P5451" s="219"/>
      <c r="Q5451" s="219"/>
      <c r="R5451" s="219"/>
      <c r="S5451" s="219"/>
      <c r="T5451" s="220"/>
      <c r="AT5451" s="221" t="s">
        <v>272</v>
      </c>
      <c r="AU5451" s="221" t="s">
        <v>91</v>
      </c>
      <c r="AV5451" s="13" t="s">
        <v>89</v>
      </c>
      <c r="AW5451" s="13" t="s">
        <v>38</v>
      </c>
      <c r="AX5451" s="13" t="s">
        <v>82</v>
      </c>
      <c r="AY5451" s="221" t="s">
        <v>262</v>
      </c>
    </row>
    <row r="5452" spans="1:65" s="13" customFormat="1" ht="10">
      <c r="B5452" s="212"/>
      <c r="C5452" s="213"/>
      <c r="D5452" s="208" t="s">
        <v>272</v>
      </c>
      <c r="E5452" s="214" t="s">
        <v>44</v>
      </c>
      <c r="F5452" s="215" t="s">
        <v>2507</v>
      </c>
      <c r="G5452" s="213"/>
      <c r="H5452" s="214" t="s">
        <v>44</v>
      </c>
      <c r="I5452" s="216"/>
      <c r="J5452" s="213"/>
      <c r="K5452" s="213"/>
      <c r="L5452" s="217"/>
      <c r="M5452" s="218"/>
      <c r="N5452" s="219"/>
      <c r="O5452" s="219"/>
      <c r="P5452" s="219"/>
      <c r="Q5452" s="219"/>
      <c r="R5452" s="219"/>
      <c r="S5452" s="219"/>
      <c r="T5452" s="220"/>
      <c r="AT5452" s="221" t="s">
        <v>272</v>
      </c>
      <c r="AU5452" s="221" t="s">
        <v>91</v>
      </c>
      <c r="AV5452" s="13" t="s">
        <v>89</v>
      </c>
      <c r="AW5452" s="13" t="s">
        <v>38</v>
      </c>
      <c r="AX5452" s="13" t="s">
        <v>82</v>
      </c>
      <c r="AY5452" s="221" t="s">
        <v>262</v>
      </c>
    </row>
    <row r="5453" spans="1:65" s="15" customFormat="1" ht="10">
      <c r="B5453" s="233"/>
      <c r="C5453" s="234"/>
      <c r="D5453" s="208" t="s">
        <v>272</v>
      </c>
      <c r="E5453" s="235" t="s">
        <v>44</v>
      </c>
      <c r="F5453" s="236" t="s">
        <v>1396</v>
      </c>
      <c r="G5453" s="234"/>
      <c r="H5453" s="237">
        <v>101</v>
      </c>
      <c r="I5453" s="238"/>
      <c r="J5453" s="234"/>
      <c r="K5453" s="234"/>
      <c r="L5453" s="239"/>
      <c r="M5453" s="240"/>
      <c r="N5453" s="241"/>
      <c r="O5453" s="241"/>
      <c r="P5453" s="241"/>
      <c r="Q5453" s="241"/>
      <c r="R5453" s="241"/>
      <c r="S5453" s="241"/>
      <c r="T5453" s="242"/>
      <c r="AT5453" s="243" t="s">
        <v>272</v>
      </c>
      <c r="AU5453" s="243" t="s">
        <v>91</v>
      </c>
      <c r="AV5453" s="15" t="s">
        <v>91</v>
      </c>
      <c r="AW5453" s="15" t="s">
        <v>38</v>
      </c>
      <c r="AX5453" s="15" t="s">
        <v>89</v>
      </c>
      <c r="AY5453" s="243" t="s">
        <v>262</v>
      </c>
    </row>
    <row r="5454" spans="1:65" s="2" customFormat="1" ht="21.75" customHeight="1">
      <c r="A5454" s="37"/>
      <c r="B5454" s="38"/>
      <c r="C5454" s="195" t="s">
        <v>2508</v>
      </c>
      <c r="D5454" s="195" t="s">
        <v>264</v>
      </c>
      <c r="E5454" s="196" t="s">
        <v>2509</v>
      </c>
      <c r="F5454" s="197" t="s">
        <v>2510</v>
      </c>
      <c r="G5454" s="198" t="s">
        <v>342</v>
      </c>
      <c r="H5454" s="199">
        <v>15.84</v>
      </c>
      <c r="I5454" s="200"/>
      <c r="J5454" s="201">
        <f>ROUND(I5454*H5454,2)</f>
        <v>0</v>
      </c>
      <c r="K5454" s="197" t="s">
        <v>268</v>
      </c>
      <c r="L5454" s="42"/>
      <c r="M5454" s="202" t="s">
        <v>44</v>
      </c>
      <c r="N5454" s="203" t="s">
        <v>53</v>
      </c>
      <c r="O5454" s="67"/>
      <c r="P5454" s="204">
        <f>O5454*H5454</f>
        <v>0</v>
      </c>
      <c r="Q5454" s="204">
        <v>9.7599999999999996E-3</v>
      </c>
      <c r="R5454" s="204">
        <f>Q5454*H5454</f>
        <v>0.1545984</v>
      </c>
      <c r="S5454" s="204">
        <v>0</v>
      </c>
      <c r="T5454" s="205">
        <f>S5454*H5454</f>
        <v>0</v>
      </c>
      <c r="U5454" s="37"/>
      <c r="V5454" s="37"/>
      <c r="W5454" s="37"/>
      <c r="X5454" s="37"/>
      <c r="Y5454" s="37"/>
      <c r="Z5454" s="37"/>
      <c r="AA5454" s="37"/>
      <c r="AB5454" s="37"/>
      <c r="AC5454" s="37"/>
      <c r="AD5454" s="37"/>
      <c r="AE5454" s="37"/>
      <c r="AR5454" s="206" t="s">
        <v>442</v>
      </c>
      <c r="AT5454" s="206" t="s">
        <v>264</v>
      </c>
      <c r="AU5454" s="206" t="s">
        <v>91</v>
      </c>
      <c r="AY5454" s="19" t="s">
        <v>262</v>
      </c>
      <c r="BE5454" s="207">
        <f>IF(N5454="základní",J5454,0)</f>
        <v>0</v>
      </c>
      <c r="BF5454" s="207">
        <f>IF(N5454="snížená",J5454,0)</f>
        <v>0</v>
      </c>
      <c r="BG5454" s="207">
        <f>IF(N5454="zákl. přenesená",J5454,0)</f>
        <v>0</v>
      </c>
      <c r="BH5454" s="207">
        <f>IF(N5454="sníž. přenesená",J5454,0)</f>
        <v>0</v>
      </c>
      <c r="BI5454" s="207">
        <f>IF(N5454="nulová",J5454,0)</f>
        <v>0</v>
      </c>
      <c r="BJ5454" s="19" t="s">
        <v>89</v>
      </c>
      <c r="BK5454" s="207">
        <f>ROUND(I5454*H5454,2)</f>
        <v>0</v>
      </c>
      <c r="BL5454" s="19" t="s">
        <v>442</v>
      </c>
      <c r="BM5454" s="206" t="s">
        <v>2511</v>
      </c>
    </row>
    <row r="5455" spans="1:65" s="2" customFormat="1" ht="18">
      <c r="A5455" s="37"/>
      <c r="B5455" s="38"/>
      <c r="C5455" s="39"/>
      <c r="D5455" s="208" t="s">
        <v>421</v>
      </c>
      <c r="E5455" s="39"/>
      <c r="F5455" s="209" t="s">
        <v>2512</v>
      </c>
      <c r="G5455" s="39"/>
      <c r="H5455" s="39"/>
      <c r="I5455" s="118"/>
      <c r="J5455" s="39"/>
      <c r="K5455" s="39"/>
      <c r="L5455" s="42"/>
      <c r="M5455" s="210"/>
      <c r="N5455" s="211"/>
      <c r="O5455" s="67"/>
      <c r="P5455" s="67"/>
      <c r="Q5455" s="67"/>
      <c r="R5455" s="67"/>
      <c r="S5455" s="67"/>
      <c r="T5455" s="68"/>
      <c r="U5455" s="37"/>
      <c r="V5455" s="37"/>
      <c r="W5455" s="37"/>
      <c r="X5455" s="37"/>
      <c r="Y5455" s="37"/>
      <c r="Z5455" s="37"/>
      <c r="AA5455" s="37"/>
      <c r="AB5455" s="37"/>
      <c r="AC5455" s="37"/>
      <c r="AD5455" s="37"/>
      <c r="AE5455" s="37"/>
      <c r="AT5455" s="19" t="s">
        <v>421</v>
      </c>
      <c r="AU5455" s="19" t="s">
        <v>91</v>
      </c>
    </row>
    <row r="5456" spans="1:65" s="13" customFormat="1" ht="10">
      <c r="B5456" s="212"/>
      <c r="C5456" s="213"/>
      <c r="D5456" s="208" t="s">
        <v>272</v>
      </c>
      <c r="E5456" s="214" t="s">
        <v>44</v>
      </c>
      <c r="F5456" s="215" t="s">
        <v>2055</v>
      </c>
      <c r="G5456" s="213"/>
      <c r="H5456" s="214" t="s">
        <v>44</v>
      </c>
      <c r="I5456" s="216"/>
      <c r="J5456" s="213"/>
      <c r="K5456" s="213"/>
      <c r="L5456" s="217"/>
      <c r="M5456" s="218"/>
      <c r="N5456" s="219"/>
      <c r="O5456" s="219"/>
      <c r="P5456" s="219"/>
      <c r="Q5456" s="219"/>
      <c r="R5456" s="219"/>
      <c r="S5456" s="219"/>
      <c r="T5456" s="220"/>
      <c r="AT5456" s="221" t="s">
        <v>272</v>
      </c>
      <c r="AU5456" s="221" t="s">
        <v>91</v>
      </c>
      <c r="AV5456" s="13" t="s">
        <v>89</v>
      </c>
      <c r="AW5456" s="13" t="s">
        <v>38</v>
      </c>
      <c r="AX5456" s="13" t="s">
        <v>82</v>
      </c>
      <c r="AY5456" s="221" t="s">
        <v>262</v>
      </c>
    </row>
    <row r="5457" spans="1:65" s="13" customFormat="1" ht="30">
      <c r="B5457" s="212"/>
      <c r="C5457" s="213"/>
      <c r="D5457" s="208" t="s">
        <v>272</v>
      </c>
      <c r="E5457" s="214" t="s">
        <v>44</v>
      </c>
      <c r="F5457" s="215" t="s">
        <v>2513</v>
      </c>
      <c r="G5457" s="213"/>
      <c r="H5457" s="214" t="s">
        <v>44</v>
      </c>
      <c r="I5457" s="216"/>
      <c r="J5457" s="213"/>
      <c r="K5457" s="213"/>
      <c r="L5457" s="217"/>
      <c r="M5457" s="218"/>
      <c r="N5457" s="219"/>
      <c r="O5457" s="219"/>
      <c r="P5457" s="219"/>
      <c r="Q5457" s="219"/>
      <c r="R5457" s="219"/>
      <c r="S5457" s="219"/>
      <c r="T5457" s="220"/>
      <c r="AT5457" s="221" t="s">
        <v>272</v>
      </c>
      <c r="AU5457" s="221" t="s">
        <v>91</v>
      </c>
      <c r="AV5457" s="13" t="s">
        <v>89</v>
      </c>
      <c r="AW5457" s="13" t="s">
        <v>38</v>
      </c>
      <c r="AX5457" s="13" t="s">
        <v>82</v>
      </c>
      <c r="AY5457" s="221" t="s">
        <v>262</v>
      </c>
    </row>
    <row r="5458" spans="1:65" s="13" customFormat="1" ht="10">
      <c r="B5458" s="212"/>
      <c r="C5458" s="213"/>
      <c r="D5458" s="208" t="s">
        <v>272</v>
      </c>
      <c r="E5458" s="214" t="s">
        <v>44</v>
      </c>
      <c r="F5458" s="215" t="s">
        <v>2514</v>
      </c>
      <c r="G5458" s="213"/>
      <c r="H5458" s="214" t="s">
        <v>44</v>
      </c>
      <c r="I5458" s="216"/>
      <c r="J5458" s="213"/>
      <c r="K5458" s="213"/>
      <c r="L5458" s="217"/>
      <c r="M5458" s="218"/>
      <c r="N5458" s="219"/>
      <c r="O5458" s="219"/>
      <c r="P5458" s="219"/>
      <c r="Q5458" s="219"/>
      <c r="R5458" s="219"/>
      <c r="S5458" s="219"/>
      <c r="T5458" s="220"/>
      <c r="AT5458" s="221" t="s">
        <v>272</v>
      </c>
      <c r="AU5458" s="221" t="s">
        <v>91</v>
      </c>
      <c r="AV5458" s="13" t="s">
        <v>89</v>
      </c>
      <c r="AW5458" s="13" t="s">
        <v>38</v>
      </c>
      <c r="AX5458" s="13" t="s">
        <v>82</v>
      </c>
      <c r="AY5458" s="221" t="s">
        <v>262</v>
      </c>
    </row>
    <row r="5459" spans="1:65" s="15" customFormat="1" ht="10">
      <c r="B5459" s="233"/>
      <c r="C5459" s="234"/>
      <c r="D5459" s="208" t="s">
        <v>272</v>
      </c>
      <c r="E5459" s="235" t="s">
        <v>44</v>
      </c>
      <c r="F5459" s="236" t="s">
        <v>2515</v>
      </c>
      <c r="G5459" s="234"/>
      <c r="H5459" s="237">
        <v>13.5</v>
      </c>
      <c r="I5459" s="238"/>
      <c r="J5459" s="234"/>
      <c r="K5459" s="234"/>
      <c r="L5459" s="239"/>
      <c r="M5459" s="240"/>
      <c r="N5459" s="241"/>
      <c r="O5459" s="241"/>
      <c r="P5459" s="241"/>
      <c r="Q5459" s="241"/>
      <c r="R5459" s="241"/>
      <c r="S5459" s="241"/>
      <c r="T5459" s="242"/>
      <c r="AT5459" s="243" t="s">
        <v>272</v>
      </c>
      <c r="AU5459" s="243" t="s">
        <v>91</v>
      </c>
      <c r="AV5459" s="15" t="s">
        <v>91</v>
      </c>
      <c r="AW5459" s="15" t="s">
        <v>38</v>
      </c>
      <c r="AX5459" s="15" t="s">
        <v>82</v>
      </c>
      <c r="AY5459" s="243" t="s">
        <v>262</v>
      </c>
    </row>
    <row r="5460" spans="1:65" s="13" customFormat="1" ht="10">
      <c r="B5460" s="212"/>
      <c r="C5460" s="213"/>
      <c r="D5460" s="208" t="s">
        <v>272</v>
      </c>
      <c r="E5460" s="214" t="s">
        <v>44</v>
      </c>
      <c r="F5460" s="215" t="s">
        <v>2057</v>
      </c>
      <c r="G5460" s="213"/>
      <c r="H5460" s="214" t="s">
        <v>44</v>
      </c>
      <c r="I5460" s="216"/>
      <c r="J5460" s="213"/>
      <c r="K5460" s="213"/>
      <c r="L5460" s="217"/>
      <c r="M5460" s="218"/>
      <c r="N5460" s="219"/>
      <c r="O5460" s="219"/>
      <c r="P5460" s="219"/>
      <c r="Q5460" s="219"/>
      <c r="R5460" s="219"/>
      <c r="S5460" s="219"/>
      <c r="T5460" s="220"/>
      <c r="AT5460" s="221" t="s">
        <v>272</v>
      </c>
      <c r="AU5460" s="221" t="s">
        <v>91</v>
      </c>
      <c r="AV5460" s="13" t="s">
        <v>89</v>
      </c>
      <c r="AW5460" s="13" t="s">
        <v>38</v>
      </c>
      <c r="AX5460" s="13" t="s">
        <v>82</v>
      </c>
      <c r="AY5460" s="221" t="s">
        <v>262</v>
      </c>
    </row>
    <row r="5461" spans="1:65" s="13" customFormat="1" ht="40">
      <c r="B5461" s="212"/>
      <c r="C5461" s="213"/>
      <c r="D5461" s="208" t="s">
        <v>272</v>
      </c>
      <c r="E5461" s="214" t="s">
        <v>44</v>
      </c>
      <c r="F5461" s="215" t="s">
        <v>2482</v>
      </c>
      <c r="G5461" s="213"/>
      <c r="H5461" s="214" t="s">
        <v>44</v>
      </c>
      <c r="I5461" s="216"/>
      <c r="J5461" s="213"/>
      <c r="K5461" s="213"/>
      <c r="L5461" s="217"/>
      <c r="M5461" s="218"/>
      <c r="N5461" s="219"/>
      <c r="O5461" s="219"/>
      <c r="P5461" s="219"/>
      <c r="Q5461" s="219"/>
      <c r="R5461" s="219"/>
      <c r="S5461" s="219"/>
      <c r="T5461" s="220"/>
      <c r="AT5461" s="221" t="s">
        <v>272</v>
      </c>
      <c r="AU5461" s="221" t="s">
        <v>91</v>
      </c>
      <c r="AV5461" s="13" t="s">
        <v>89</v>
      </c>
      <c r="AW5461" s="13" t="s">
        <v>38</v>
      </c>
      <c r="AX5461" s="13" t="s">
        <v>82</v>
      </c>
      <c r="AY5461" s="221" t="s">
        <v>262</v>
      </c>
    </row>
    <row r="5462" spans="1:65" s="13" customFormat="1" ht="10">
      <c r="B5462" s="212"/>
      <c r="C5462" s="213"/>
      <c r="D5462" s="208" t="s">
        <v>272</v>
      </c>
      <c r="E5462" s="214" t="s">
        <v>44</v>
      </c>
      <c r="F5462" s="215" t="s">
        <v>2514</v>
      </c>
      <c r="G5462" s="213"/>
      <c r="H5462" s="214" t="s">
        <v>44</v>
      </c>
      <c r="I5462" s="216"/>
      <c r="J5462" s="213"/>
      <c r="K5462" s="213"/>
      <c r="L5462" s="217"/>
      <c r="M5462" s="218"/>
      <c r="N5462" s="219"/>
      <c r="O5462" s="219"/>
      <c r="P5462" s="219"/>
      <c r="Q5462" s="219"/>
      <c r="R5462" s="219"/>
      <c r="S5462" s="219"/>
      <c r="T5462" s="220"/>
      <c r="AT5462" s="221" t="s">
        <v>272</v>
      </c>
      <c r="AU5462" s="221" t="s">
        <v>91</v>
      </c>
      <c r="AV5462" s="13" t="s">
        <v>89</v>
      </c>
      <c r="AW5462" s="13" t="s">
        <v>38</v>
      </c>
      <c r="AX5462" s="13" t="s">
        <v>82</v>
      </c>
      <c r="AY5462" s="221" t="s">
        <v>262</v>
      </c>
    </row>
    <row r="5463" spans="1:65" s="15" customFormat="1" ht="10">
      <c r="B5463" s="233"/>
      <c r="C5463" s="234"/>
      <c r="D5463" s="208" t="s">
        <v>272</v>
      </c>
      <c r="E5463" s="235" t="s">
        <v>44</v>
      </c>
      <c r="F5463" s="236" t="s">
        <v>2516</v>
      </c>
      <c r="G5463" s="234"/>
      <c r="H5463" s="237">
        <v>2.34</v>
      </c>
      <c r="I5463" s="238"/>
      <c r="J5463" s="234"/>
      <c r="K5463" s="234"/>
      <c r="L5463" s="239"/>
      <c r="M5463" s="240"/>
      <c r="N5463" s="241"/>
      <c r="O5463" s="241"/>
      <c r="P5463" s="241"/>
      <c r="Q5463" s="241"/>
      <c r="R5463" s="241"/>
      <c r="S5463" s="241"/>
      <c r="T5463" s="242"/>
      <c r="AT5463" s="243" t="s">
        <v>272</v>
      </c>
      <c r="AU5463" s="243" t="s">
        <v>91</v>
      </c>
      <c r="AV5463" s="15" t="s">
        <v>91</v>
      </c>
      <c r="AW5463" s="15" t="s">
        <v>38</v>
      </c>
      <c r="AX5463" s="15" t="s">
        <v>82</v>
      </c>
      <c r="AY5463" s="243" t="s">
        <v>262</v>
      </c>
    </row>
    <row r="5464" spans="1:65" s="16" customFormat="1" ht="10">
      <c r="B5464" s="244"/>
      <c r="C5464" s="245"/>
      <c r="D5464" s="208" t="s">
        <v>272</v>
      </c>
      <c r="E5464" s="246" t="s">
        <v>44</v>
      </c>
      <c r="F5464" s="247" t="s">
        <v>291</v>
      </c>
      <c r="G5464" s="245"/>
      <c r="H5464" s="248">
        <v>15.84</v>
      </c>
      <c r="I5464" s="249"/>
      <c r="J5464" s="245"/>
      <c r="K5464" s="245"/>
      <c r="L5464" s="250"/>
      <c r="M5464" s="251"/>
      <c r="N5464" s="252"/>
      <c r="O5464" s="252"/>
      <c r="P5464" s="252"/>
      <c r="Q5464" s="252"/>
      <c r="R5464" s="252"/>
      <c r="S5464" s="252"/>
      <c r="T5464" s="253"/>
      <c r="AT5464" s="254" t="s">
        <v>272</v>
      </c>
      <c r="AU5464" s="254" t="s">
        <v>91</v>
      </c>
      <c r="AV5464" s="16" t="s">
        <v>104</v>
      </c>
      <c r="AW5464" s="16" t="s">
        <v>38</v>
      </c>
      <c r="AX5464" s="16" t="s">
        <v>89</v>
      </c>
      <c r="AY5464" s="254" t="s">
        <v>262</v>
      </c>
    </row>
    <row r="5465" spans="1:65" s="2" customFormat="1" ht="21.75" customHeight="1">
      <c r="A5465" s="37"/>
      <c r="B5465" s="38"/>
      <c r="C5465" s="195" t="s">
        <v>2517</v>
      </c>
      <c r="D5465" s="195" t="s">
        <v>264</v>
      </c>
      <c r="E5465" s="196" t="s">
        <v>2518</v>
      </c>
      <c r="F5465" s="197" t="s">
        <v>2519</v>
      </c>
      <c r="G5465" s="198" t="s">
        <v>518</v>
      </c>
      <c r="H5465" s="199">
        <v>2</v>
      </c>
      <c r="I5465" s="200"/>
      <c r="J5465" s="201">
        <f>ROUND(I5465*H5465,2)</f>
        <v>0</v>
      </c>
      <c r="K5465" s="197" t="s">
        <v>268</v>
      </c>
      <c r="L5465" s="42"/>
      <c r="M5465" s="202" t="s">
        <v>44</v>
      </c>
      <c r="N5465" s="203" t="s">
        <v>53</v>
      </c>
      <c r="O5465" s="67"/>
      <c r="P5465" s="204">
        <f>O5465*H5465</f>
        <v>0</v>
      </c>
      <c r="Q5465" s="204">
        <v>0</v>
      </c>
      <c r="R5465" s="204">
        <f>Q5465*H5465</f>
        <v>0</v>
      </c>
      <c r="S5465" s="204">
        <v>0</v>
      </c>
      <c r="T5465" s="205">
        <f>S5465*H5465</f>
        <v>0</v>
      </c>
      <c r="U5465" s="37"/>
      <c r="V5465" s="37"/>
      <c r="W5465" s="37"/>
      <c r="X5465" s="37"/>
      <c r="Y5465" s="37"/>
      <c r="Z5465" s="37"/>
      <c r="AA5465" s="37"/>
      <c r="AB5465" s="37"/>
      <c r="AC5465" s="37"/>
      <c r="AD5465" s="37"/>
      <c r="AE5465" s="37"/>
      <c r="AR5465" s="206" t="s">
        <v>442</v>
      </c>
      <c r="AT5465" s="206" t="s">
        <v>264</v>
      </c>
      <c r="AU5465" s="206" t="s">
        <v>91</v>
      </c>
      <c r="AY5465" s="19" t="s">
        <v>262</v>
      </c>
      <c r="BE5465" s="207">
        <f>IF(N5465="základní",J5465,0)</f>
        <v>0</v>
      </c>
      <c r="BF5465" s="207">
        <f>IF(N5465="snížená",J5465,0)</f>
        <v>0</v>
      </c>
      <c r="BG5465" s="207">
        <f>IF(N5465="zákl. přenesená",J5465,0)</f>
        <v>0</v>
      </c>
      <c r="BH5465" s="207">
        <f>IF(N5465="sníž. přenesená",J5465,0)</f>
        <v>0</v>
      </c>
      <c r="BI5465" s="207">
        <f>IF(N5465="nulová",J5465,0)</f>
        <v>0</v>
      </c>
      <c r="BJ5465" s="19" t="s">
        <v>89</v>
      </c>
      <c r="BK5465" s="207">
        <f>ROUND(I5465*H5465,2)</f>
        <v>0</v>
      </c>
      <c r="BL5465" s="19" t="s">
        <v>442</v>
      </c>
      <c r="BM5465" s="206" t="s">
        <v>2520</v>
      </c>
    </row>
    <row r="5466" spans="1:65" s="2" customFormat="1" ht="18">
      <c r="A5466" s="37"/>
      <c r="B5466" s="38"/>
      <c r="C5466" s="39"/>
      <c r="D5466" s="208" t="s">
        <v>421</v>
      </c>
      <c r="E5466" s="39"/>
      <c r="F5466" s="209" t="s">
        <v>2481</v>
      </c>
      <c r="G5466" s="39"/>
      <c r="H5466" s="39"/>
      <c r="I5466" s="118"/>
      <c r="J5466" s="39"/>
      <c r="K5466" s="39"/>
      <c r="L5466" s="42"/>
      <c r="M5466" s="210"/>
      <c r="N5466" s="211"/>
      <c r="O5466" s="67"/>
      <c r="P5466" s="67"/>
      <c r="Q5466" s="67"/>
      <c r="R5466" s="67"/>
      <c r="S5466" s="67"/>
      <c r="T5466" s="68"/>
      <c r="U5466" s="37"/>
      <c r="V5466" s="37"/>
      <c r="W5466" s="37"/>
      <c r="X5466" s="37"/>
      <c r="Y5466" s="37"/>
      <c r="Z5466" s="37"/>
      <c r="AA5466" s="37"/>
      <c r="AB5466" s="37"/>
      <c r="AC5466" s="37"/>
      <c r="AD5466" s="37"/>
      <c r="AE5466" s="37"/>
      <c r="AT5466" s="19" t="s">
        <v>421</v>
      </c>
      <c r="AU5466" s="19" t="s">
        <v>91</v>
      </c>
    </row>
    <row r="5467" spans="1:65" s="15" customFormat="1" ht="10">
      <c r="B5467" s="233"/>
      <c r="C5467" s="234"/>
      <c r="D5467" s="208" t="s">
        <v>272</v>
      </c>
      <c r="E5467" s="235" t="s">
        <v>44</v>
      </c>
      <c r="F5467" s="236" t="s">
        <v>91</v>
      </c>
      <c r="G5467" s="234"/>
      <c r="H5467" s="237">
        <v>2</v>
      </c>
      <c r="I5467" s="238"/>
      <c r="J5467" s="234"/>
      <c r="K5467" s="234"/>
      <c r="L5467" s="239"/>
      <c r="M5467" s="240"/>
      <c r="N5467" s="241"/>
      <c r="O5467" s="241"/>
      <c r="P5467" s="241"/>
      <c r="Q5467" s="241"/>
      <c r="R5467" s="241"/>
      <c r="S5467" s="241"/>
      <c r="T5467" s="242"/>
      <c r="AT5467" s="243" t="s">
        <v>272</v>
      </c>
      <c r="AU5467" s="243" t="s">
        <v>91</v>
      </c>
      <c r="AV5467" s="15" t="s">
        <v>91</v>
      </c>
      <c r="AW5467" s="15" t="s">
        <v>38</v>
      </c>
      <c r="AX5467" s="15" t="s">
        <v>89</v>
      </c>
      <c r="AY5467" s="243" t="s">
        <v>262</v>
      </c>
    </row>
    <row r="5468" spans="1:65" s="2" customFormat="1" ht="21.75" customHeight="1">
      <c r="A5468" s="37"/>
      <c r="B5468" s="38"/>
      <c r="C5468" s="195" t="s">
        <v>2521</v>
      </c>
      <c r="D5468" s="195" t="s">
        <v>264</v>
      </c>
      <c r="E5468" s="196" t="s">
        <v>2522</v>
      </c>
      <c r="F5468" s="197" t="s">
        <v>2523</v>
      </c>
      <c r="G5468" s="198" t="s">
        <v>518</v>
      </c>
      <c r="H5468" s="199">
        <v>23</v>
      </c>
      <c r="I5468" s="200"/>
      <c r="J5468" s="201">
        <f>ROUND(I5468*H5468,2)</f>
        <v>0</v>
      </c>
      <c r="K5468" s="197" t="s">
        <v>268</v>
      </c>
      <c r="L5468" s="42"/>
      <c r="M5468" s="202" t="s">
        <v>44</v>
      </c>
      <c r="N5468" s="203" t="s">
        <v>53</v>
      </c>
      <c r="O5468" s="67"/>
      <c r="P5468" s="204">
        <f>O5468*H5468</f>
        <v>0</v>
      </c>
      <c r="Q5468" s="204">
        <v>0</v>
      </c>
      <c r="R5468" s="204">
        <f>Q5468*H5468</f>
        <v>0</v>
      </c>
      <c r="S5468" s="204">
        <v>0</v>
      </c>
      <c r="T5468" s="205">
        <f>S5468*H5468</f>
        <v>0</v>
      </c>
      <c r="U5468" s="37"/>
      <c r="V5468" s="37"/>
      <c r="W5468" s="37"/>
      <c r="X5468" s="37"/>
      <c r="Y5468" s="37"/>
      <c r="Z5468" s="37"/>
      <c r="AA5468" s="37"/>
      <c r="AB5468" s="37"/>
      <c r="AC5468" s="37"/>
      <c r="AD5468" s="37"/>
      <c r="AE5468" s="37"/>
      <c r="AR5468" s="206" t="s">
        <v>442</v>
      </c>
      <c r="AT5468" s="206" t="s">
        <v>264</v>
      </c>
      <c r="AU5468" s="206" t="s">
        <v>91</v>
      </c>
      <c r="AY5468" s="19" t="s">
        <v>262</v>
      </c>
      <c r="BE5468" s="207">
        <f>IF(N5468="základní",J5468,0)</f>
        <v>0</v>
      </c>
      <c r="BF5468" s="207">
        <f>IF(N5468="snížená",J5468,0)</f>
        <v>0</v>
      </c>
      <c r="BG5468" s="207">
        <f>IF(N5468="zákl. přenesená",J5468,0)</f>
        <v>0</v>
      </c>
      <c r="BH5468" s="207">
        <f>IF(N5468="sníž. přenesená",J5468,0)</f>
        <v>0</v>
      </c>
      <c r="BI5468" s="207">
        <f>IF(N5468="nulová",J5468,0)</f>
        <v>0</v>
      </c>
      <c r="BJ5468" s="19" t="s">
        <v>89</v>
      </c>
      <c r="BK5468" s="207">
        <f>ROUND(I5468*H5468,2)</f>
        <v>0</v>
      </c>
      <c r="BL5468" s="19" t="s">
        <v>442</v>
      </c>
      <c r="BM5468" s="206" t="s">
        <v>2524</v>
      </c>
    </row>
    <row r="5469" spans="1:65" s="2" customFormat="1" ht="18">
      <c r="A5469" s="37"/>
      <c r="B5469" s="38"/>
      <c r="C5469" s="39"/>
      <c r="D5469" s="208" t="s">
        <v>421</v>
      </c>
      <c r="E5469" s="39"/>
      <c r="F5469" s="209" t="s">
        <v>2525</v>
      </c>
      <c r="G5469" s="39"/>
      <c r="H5469" s="39"/>
      <c r="I5469" s="118"/>
      <c r="J5469" s="39"/>
      <c r="K5469" s="39"/>
      <c r="L5469" s="42"/>
      <c r="M5469" s="210"/>
      <c r="N5469" s="211"/>
      <c r="O5469" s="67"/>
      <c r="P5469" s="67"/>
      <c r="Q5469" s="67"/>
      <c r="R5469" s="67"/>
      <c r="S5469" s="67"/>
      <c r="T5469" s="68"/>
      <c r="U5469" s="37"/>
      <c r="V5469" s="37"/>
      <c r="W5469" s="37"/>
      <c r="X5469" s="37"/>
      <c r="Y5469" s="37"/>
      <c r="Z5469" s="37"/>
      <c r="AA5469" s="37"/>
      <c r="AB5469" s="37"/>
      <c r="AC5469" s="37"/>
      <c r="AD5469" s="37"/>
      <c r="AE5469" s="37"/>
      <c r="AT5469" s="19" t="s">
        <v>421</v>
      </c>
      <c r="AU5469" s="19" t="s">
        <v>91</v>
      </c>
    </row>
    <row r="5470" spans="1:65" s="15" customFormat="1" ht="10">
      <c r="B5470" s="233"/>
      <c r="C5470" s="234"/>
      <c r="D5470" s="208" t="s">
        <v>272</v>
      </c>
      <c r="E5470" s="235" t="s">
        <v>44</v>
      </c>
      <c r="F5470" s="236" t="s">
        <v>410</v>
      </c>
      <c r="G5470" s="234"/>
      <c r="H5470" s="237">
        <v>13</v>
      </c>
      <c r="I5470" s="238"/>
      <c r="J5470" s="234"/>
      <c r="K5470" s="234"/>
      <c r="L5470" s="239"/>
      <c r="M5470" s="240"/>
      <c r="N5470" s="241"/>
      <c r="O5470" s="241"/>
      <c r="P5470" s="241"/>
      <c r="Q5470" s="241"/>
      <c r="R5470" s="241"/>
      <c r="S5470" s="241"/>
      <c r="T5470" s="242"/>
      <c r="AT5470" s="243" t="s">
        <v>272</v>
      </c>
      <c r="AU5470" s="243" t="s">
        <v>91</v>
      </c>
      <c r="AV5470" s="15" t="s">
        <v>91</v>
      </c>
      <c r="AW5470" s="15" t="s">
        <v>38</v>
      </c>
      <c r="AX5470" s="15" t="s">
        <v>82</v>
      </c>
      <c r="AY5470" s="243" t="s">
        <v>262</v>
      </c>
    </row>
    <row r="5471" spans="1:65" s="15" customFormat="1" ht="10">
      <c r="B5471" s="233"/>
      <c r="C5471" s="234"/>
      <c r="D5471" s="208" t="s">
        <v>272</v>
      </c>
      <c r="E5471" s="235" t="s">
        <v>44</v>
      </c>
      <c r="F5471" s="236" t="s">
        <v>339</v>
      </c>
      <c r="G5471" s="234"/>
      <c r="H5471" s="237">
        <v>6</v>
      </c>
      <c r="I5471" s="238"/>
      <c r="J5471" s="234"/>
      <c r="K5471" s="234"/>
      <c r="L5471" s="239"/>
      <c r="M5471" s="240"/>
      <c r="N5471" s="241"/>
      <c r="O5471" s="241"/>
      <c r="P5471" s="241"/>
      <c r="Q5471" s="241"/>
      <c r="R5471" s="241"/>
      <c r="S5471" s="241"/>
      <c r="T5471" s="242"/>
      <c r="AT5471" s="243" t="s">
        <v>272</v>
      </c>
      <c r="AU5471" s="243" t="s">
        <v>91</v>
      </c>
      <c r="AV5471" s="15" t="s">
        <v>91</v>
      </c>
      <c r="AW5471" s="15" t="s">
        <v>38</v>
      </c>
      <c r="AX5471" s="15" t="s">
        <v>82</v>
      </c>
      <c r="AY5471" s="243" t="s">
        <v>262</v>
      </c>
    </row>
    <row r="5472" spans="1:65" s="15" customFormat="1" ht="10">
      <c r="B5472" s="233"/>
      <c r="C5472" s="234"/>
      <c r="D5472" s="208" t="s">
        <v>272</v>
      </c>
      <c r="E5472" s="235" t="s">
        <v>44</v>
      </c>
      <c r="F5472" s="236" t="s">
        <v>104</v>
      </c>
      <c r="G5472" s="234"/>
      <c r="H5472" s="237">
        <v>4</v>
      </c>
      <c r="I5472" s="238"/>
      <c r="J5472" s="234"/>
      <c r="K5472" s="234"/>
      <c r="L5472" s="239"/>
      <c r="M5472" s="240"/>
      <c r="N5472" s="241"/>
      <c r="O5472" s="241"/>
      <c r="P5472" s="241"/>
      <c r="Q5472" s="241"/>
      <c r="R5472" s="241"/>
      <c r="S5472" s="241"/>
      <c r="T5472" s="242"/>
      <c r="AT5472" s="243" t="s">
        <v>272</v>
      </c>
      <c r="AU5472" s="243" t="s">
        <v>91</v>
      </c>
      <c r="AV5472" s="15" t="s">
        <v>91</v>
      </c>
      <c r="AW5472" s="15" t="s">
        <v>38</v>
      </c>
      <c r="AX5472" s="15" t="s">
        <v>82</v>
      </c>
      <c r="AY5472" s="243" t="s">
        <v>262</v>
      </c>
    </row>
    <row r="5473" spans="1:65" s="16" customFormat="1" ht="10">
      <c r="B5473" s="244"/>
      <c r="C5473" s="245"/>
      <c r="D5473" s="208" t="s">
        <v>272</v>
      </c>
      <c r="E5473" s="246" t="s">
        <v>44</v>
      </c>
      <c r="F5473" s="247" t="s">
        <v>291</v>
      </c>
      <c r="G5473" s="245"/>
      <c r="H5473" s="248">
        <v>23</v>
      </c>
      <c r="I5473" s="249"/>
      <c r="J5473" s="245"/>
      <c r="K5473" s="245"/>
      <c r="L5473" s="250"/>
      <c r="M5473" s="251"/>
      <c r="N5473" s="252"/>
      <c r="O5473" s="252"/>
      <c r="P5473" s="252"/>
      <c r="Q5473" s="252"/>
      <c r="R5473" s="252"/>
      <c r="S5473" s="252"/>
      <c r="T5473" s="253"/>
      <c r="AT5473" s="254" t="s">
        <v>272</v>
      </c>
      <c r="AU5473" s="254" t="s">
        <v>91</v>
      </c>
      <c r="AV5473" s="16" t="s">
        <v>104</v>
      </c>
      <c r="AW5473" s="16" t="s">
        <v>38</v>
      </c>
      <c r="AX5473" s="16" t="s">
        <v>89</v>
      </c>
      <c r="AY5473" s="254" t="s">
        <v>262</v>
      </c>
    </row>
    <row r="5474" spans="1:65" s="2" customFormat="1" ht="21.75" customHeight="1">
      <c r="A5474" s="37"/>
      <c r="B5474" s="38"/>
      <c r="C5474" s="195" t="s">
        <v>2526</v>
      </c>
      <c r="D5474" s="195" t="s">
        <v>264</v>
      </c>
      <c r="E5474" s="196" t="s">
        <v>2527</v>
      </c>
      <c r="F5474" s="197" t="s">
        <v>2528</v>
      </c>
      <c r="G5474" s="198" t="s">
        <v>590</v>
      </c>
      <c r="H5474" s="199">
        <v>194.35</v>
      </c>
      <c r="I5474" s="200"/>
      <c r="J5474" s="201">
        <f>ROUND(I5474*H5474,2)</f>
        <v>0</v>
      </c>
      <c r="K5474" s="197" t="s">
        <v>268</v>
      </c>
      <c r="L5474" s="42"/>
      <c r="M5474" s="202" t="s">
        <v>44</v>
      </c>
      <c r="N5474" s="203" t="s">
        <v>53</v>
      </c>
      <c r="O5474" s="67"/>
      <c r="P5474" s="204">
        <f>O5474*H5474</f>
        <v>0</v>
      </c>
      <c r="Q5474" s="204">
        <v>2.2200000000000002E-3</v>
      </c>
      <c r="R5474" s="204">
        <f>Q5474*H5474</f>
        <v>0.43145700000000003</v>
      </c>
      <c r="S5474" s="204">
        <v>0</v>
      </c>
      <c r="T5474" s="205">
        <f>S5474*H5474</f>
        <v>0</v>
      </c>
      <c r="U5474" s="37"/>
      <c r="V5474" s="37"/>
      <c r="W5474" s="37"/>
      <c r="X5474" s="37"/>
      <c r="Y5474" s="37"/>
      <c r="Z5474" s="37"/>
      <c r="AA5474" s="37"/>
      <c r="AB5474" s="37"/>
      <c r="AC5474" s="37"/>
      <c r="AD5474" s="37"/>
      <c r="AE5474" s="37"/>
      <c r="AR5474" s="206" t="s">
        <v>442</v>
      </c>
      <c r="AT5474" s="206" t="s">
        <v>264</v>
      </c>
      <c r="AU5474" s="206" t="s">
        <v>91</v>
      </c>
      <c r="AY5474" s="19" t="s">
        <v>262</v>
      </c>
      <c r="BE5474" s="207">
        <f>IF(N5474="základní",J5474,0)</f>
        <v>0</v>
      </c>
      <c r="BF5474" s="207">
        <f>IF(N5474="snížená",J5474,0)</f>
        <v>0</v>
      </c>
      <c r="BG5474" s="207">
        <f>IF(N5474="zákl. přenesená",J5474,0)</f>
        <v>0</v>
      </c>
      <c r="BH5474" s="207">
        <f>IF(N5474="sníž. přenesená",J5474,0)</f>
        <v>0</v>
      </c>
      <c r="BI5474" s="207">
        <f>IF(N5474="nulová",J5474,0)</f>
        <v>0</v>
      </c>
      <c r="BJ5474" s="19" t="s">
        <v>89</v>
      </c>
      <c r="BK5474" s="207">
        <f>ROUND(I5474*H5474,2)</f>
        <v>0</v>
      </c>
      <c r="BL5474" s="19" t="s">
        <v>442</v>
      </c>
      <c r="BM5474" s="206" t="s">
        <v>2529</v>
      </c>
    </row>
    <row r="5475" spans="1:65" s="13" customFormat="1" ht="10">
      <c r="B5475" s="212"/>
      <c r="C5475" s="213"/>
      <c r="D5475" s="208" t="s">
        <v>272</v>
      </c>
      <c r="E5475" s="214" t="s">
        <v>44</v>
      </c>
      <c r="F5475" s="215" t="s">
        <v>2530</v>
      </c>
      <c r="G5475" s="213"/>
      <c r="H5475" s="214" t="s">
        <v>44</v>
      </c>
      <c r="I5475" s="216"/>
      <c r="J5475" s="213"/>
      <c r="K5475" s="213"/>
      <c r="L5475" s="217"/>
      <c r="M5475" s="218"/>
      <c r="N5475" s="219"/>
      <c r="O5475" s="219"/>
      <c r="P5475" s="219"/>
      <c r="Q5475" s="219"/>
      <c r="R5475" s="219"/>
      <c r="S5475" s="219"/>
      <c r="T5475" s="220"/>
      <c r="AT5475" s="221" t="s">
        <v>272</v>
      </c>
      <c r="AU5475" s="221" t="s">
        <v>91</v>
      </c>
      <c r="AV5475" s="13" t="s">
        <v>89</v>
      </c>
      <c r="AW5475" s="13" t="s">
        <v>38</v>
      </c>
      <c r="AX5475" s="13" t="s">
        <v>82</v>
      </c>
      <c r="AY5475" s="221" t="s">
        <v>262</v>
      </c>
    </row>
    <row r="5476" spans="1:65" s="15" customFormat="1" ht="10">
      <c r="B5476" s="233"/>
      <c r="C5476" s="234"/>
      <c r="D5476" s="208" t="s">
        <v>272</v>
      </c>
      <c r="E5476" s="235" t="s">
        <v>44</v>
      </c>
      <c r="F5476" s="236" t="s">
        <v>2531</v>
      </c>
      <c r="G5476" s="234"/>
      <c r="H5476" s="237">
        <v>71.099999999999994</v>
      </c>
      <c r="I5476" s="238"/>
      <c r="J5476" s="234"/>
      <c r="K5476" s="234"/>
      <c r="L5476" s="239"/>
      <c r="M5476" s="240"/>
      <c r="N5476" s="241"/>
      <c r="O5476" s="241"/>
      <c r="P5476" s="241"/>
      <c r="Q5476" s="241"/>
      <c r="R5476" s="241"/>
      <c r="S5476" s="241"/>
      <c r="T5476" s="242"/>
      <c r="AT5476" s="243" t="s">
        <v>272</v>
      </c>
      <c r="AU5476" s="243" t="s">
        <v>91</v>
      </c>
      <c r="AV5476" s="15" t="s">
        <v>91</v>
      </c>
      <c r="AW5476" s="15" t="s">
        <v>38</v>
      </c>
      <c r="AX5476" s="15" t="s">
        <v>82</v>
      </c>
      <c r="AY5476" s="243" t="s">
        <v>262</v>
      </c>
    </row>
    <row r="5477" spans="1:65" s="15" customFormat="1" ht="10">
      <c r="B5477" s="233"/>
      <c r="C5477" s="234"/>
      <c r="D5477" s="208" t="s">
        <v>272</v>
      </c>
      <c r="E5477" s="235" t="s">
        <v>44</v>
      </c>
      <c r="F5477" s="236" t="s">
        <v>2532</v>
      </c>
      <c r="G5477" s="234"/>
      <c r="H5477" s="237">
        <v>88.4</v>
      </c>
      <c r="I5477" s="238"/>
      <c r="J5477" s="234"/>
      <c r="K5477" s="234"/>
      <c r="L5477" s="239"/>
      <c r="M5477" s="240"/>
      <c r="N5477" s="241"/>
      <c r="O5477" s="241"/>
      <c r="P5477" s="241"/>
      <c r="Q5477" s="241"/>
      <c r="R5477" s="241"/>
      <c r="S5477" s="241"/>
      <c r="T5477" s="242"/>
      <c r="AT5477" s="243" t="s">
        <v>272</v>
      </c>
      <c r="AU5477" s="243" t="s">
        <v>91</v>
      </c>
      <c r="AV5477" s="15" t="s">
        <v>91</v>
      </c>
      <c r="AW5477" s="15" t="s">
        <v>38</v>
      </c>
      <c r="AX5477" s="15" t="s">
        <v>82</v>
      </c>
      <c r="AY5477" s="243" t="s">
        <v>262</v>
      </c>
    </row>
    <row r="5478" spans="1:65" s="15" customFormat="1" ht="10">
      <c r="B5478" s="233"/>
      <c r="C5478" s="234"/>
      <c r="D5478" s="208" t="s">
        <v>272</v>
      </c>
      <c r="E5478" s="235" t="s">
        <v>44</v>
      </c>
      <c r="F5478" s="236" t="s">
        <v>2533</v>
      </c>
      <c r="G5478" s="234"/>
      <c r="H5478" s="237">
        <v>27.2</v>
      </c>
      <c r="I5478" s="238"/>
      <c r="J5478" s="234"/>
      <c r="K5478" s="234"/>
      <c r="L5478" s="239"/>
      <c r="M5478" s="240"/>
      <c r="N5478" s="241"/>
      <c r="O5478" s="241"/>
      <c r="P5478" s="241"/>
      <c r="Q5478" s="241"/>
      <c r="R5478" s="241"/>
      <c r="S5478" s="241"/>
      <c r="T5478" s="242"/>
      <c r="AT5478" s="243" t="s">
        <v>272</v>
      </c>
      <c r="AU5478" s="243" t="s">
        <v>91</v>
      </c>
      <c r="AV5478" s="15" t="s">
        <v>91</v>
      </c>
      <c r="AW5478" s="15" t="s">
        <v>38</v>
      </c>
      <c r="AX5478" s="15" t="s">
        <v>82</v>
      </c>
      <c r="AY5478" s="243" t="s">
        <v>262</v>
      </c>
    </row>
    <row r="5479" spans="1:65" s="15" customFormat="1" ht="10">
      <c r="B5479" s="233"/>
      <c r="C5479" s="234"/>
      <c r="D5479" s="208" t="s">
        <v>272</v>
      </c>
      <c r="E5479" s="235" t="s">
        <v>44</v>
      </c>
      <c r="F5479" s="236" t="s">
        <v>2534</v>
      </c>
      <c r="G5479" s="234"/>
      <c r="H5479" s="237">
        <v>7.65</v>
      </c>
      <c r="I5479" s="238"/>
      <c r="J5479" s="234"/>
      <c r="K5479" s="234"/>
      <c r="L5479" s="239"/>
      <c r="M5479" s="240"/>
      <c r="N5479" s="241"/>
      <c r="O5479" s="241"/>
      <c r="P5479" s="241"/>
      <c r="Q5479" s="241"/>
      <c r="R5479" s="241"/>
      <c r="S5479" s="241"/>
      <c r="T5479" s="242"/>
      <c r="AT5479" s="243" t="s">
        <v>272</v>
      </c>
      <c r="AU5479" s="243" t="s">
        <v>91</v>
      </c>
      <c r="AV5479" s="15" t="s">
        <v>91</v>
      </c>
      <c r="AW5479" s="15" t="s">
        <v>38</v>
      </c>
      <c r="AX5479" s="15" t="s">
        <v>82</v>
      </c>
      <c r="AY5479" s="243" t="s">
        <v>262</v>
      </c>
    </row>
    <row r="5480" spans="1:65" s="16" customFormat="1" ht="10">
      <c r="B5480" s="244"/>
      <c r="C5480" s="245"/>
      <c r="D5480" s="208" t="s">
        <v>272</v>
      </c>
      <c r="E5480" s="246" t="s">
        <v>44</v>
      </c>
      <c r="F5480" s="247" t="s">
        <v>291</v>
      </c>
      <c r="G5480" s="245"/>
      <c r="H5480" s="248">
        <v>194.35</v>
      </c>
      <c r="I5480" s="249"/>
      <c r="J5480" s="245"/>
      <c r="K5480" s="245"/>
      <c r="L5480" s="250"/>
      <c r="M5480" s="251"/>
      <c r="N5480" s="252"/>
      <c r="O5480" s="252"/>
      <c r="P5480" s="252"/>
      <c r="Q5480" s="252"/>
      <c r="R5480" s="252"/>
      <c r="S5480" s="252"/>
      <c r="T5480" s="253"/>
      <c r="AT5480" s="254" t="s">
        <v>272</v>
      </c>
      <c r="AU5480" s="254" t="s">
        <v>91</v>
      </c>
      <c r="AV5480" s="16" t="s">
        <v>104</v>
      </c>
      <c r="AW5480" s="16" t="s">
        <v>38</v>
      </c>
      <c r="AX5480" s="16" t="s">
        <v>89</v>
      </c>
      <c r="AY5480" s="254" t="s">
        <v>262</v>
      </c>
    </row>
    <row r="5481" spans="1:65" s="2" customFormat="1" ht="21.75" customHeight="1">
      <c r="A5481" s="37"/>
      <c r="B5481" s="38"/>
      <c r="C5481" s="195" t="s">
        <v>2535</v>
      </c>
      <c r="D5481" s="195" t="s">
        <v>264</v>
      </c>
      <c r="E5481" s="196" t="s">
        <v>2536</v>
      </c>
      <c r="F5481" s="197" t="s">
        <v>2537</v>
      </c>
      <c r="G5481" s="198" t="s">
        <v>518</v>
      </c>
      <c r="H5481" s="199">
        <v>120</v>
      </c>
      <c r="I5481" s="200"/>
      <c r="J5481" s="201">
        <f>ROUND(I5481*H5481,2)</f>
        <v>0</v>
      </c>
      <c r="K5481" s="197" t="s">
        <v>268</v>
      </c>
      <c r="L5481" s="42"/>
      <c r="M5481" s="202" t="s">
        <v>44</v>
      </c>
      <c r="N5481" s="203" t="s">
        <v>53</v>
      </c>
      <c r="O5481" s="67"/>
      <c r="P5481" s="204">
        <f>O5481*H5481</f>
        <v>0</v>
      </c>
      <c r="Q5481" s="204">
        <v>0</v>
      </c>
      <c r="R5481" s="204">
        <f>Q5481*H5481</f>
        <v>0</v>
      </c>
      <c r="S5481" s="204">
        <v>0</v>
      </c>
      <c r="T5481" s="205">
        <f>S5481*H5481</f>
        <v>0</v>
      </c>
      <c r="U5481" s="37"/>
      <c r="V5481" s="37"/>
      <c r="W5481" s="37"/>
      <c r="X5481" s="37"/>
      <c r="Y5481" s="37"/>
      <c r="Z5481" s="37"/>
      <c r="AA5481" s="37"/>
      <c r="AB5481" s="37"/>
      <c r="AC5481" s="37"/>
      <c r="AD5481" s="37"/>
      <c r="AE5481" s="37"/>
      <c r="AR5481" s="206" t="s">
        <v>442</v>
      </c>
      <c r="AT5481" s="206" t="s">
        <v>264</v>
      </c>
      <c r="AU5481" s="206" t="s">
        <v>91</v>
      </c>
      <c r="AY5481" s="19" t="s">
        <v>262</v>
      </c>
      <c r="BE5481" s="207">
        <f>IF(N5481="základní",J5481,0)</f>
        <v>0</v>
      </c>
      <c r="BF5481" s="207">
        <f>IF(N5481="snížená",J5481,0)</f>
        <v>0</v>
      </c>
      <c r="BG5481" s="207">
        <f>IF(N5481="zákl. přenesená",J5481,0)</f>
        <v>0</v>
      </c>
      <c r="BH5481" s="207">
        <f>IF(N5481="sníž. přenesená",J5481,0)</f>
        <v>0</v>
      </c>
      <c r="BI5481" s="207">
        <f>IF(N5481="nulová",J5481,0)</f>
        <v>0</v>
      </c>
      <c r="BJ5481" s="19" t="s">
        <v>89</v>
      </c>
      <c r="BK5481" s="207">
        <f>ROUND(I5481*H5481,2)</f>
        <v>0</v>
      </c>
      <c r="BL5481" s="19" t="s">
        <v>442</v>
      </c>
      <c r="BM5481" s="206" t="s">
        <v>2538</v>
      </c>
    </row>
    <row r="5482" spans="1:65" s="13" customFormat="1" ht="10">
      <c r="B5482" s="212"/>
      <c r="C5482" s="213"/>
      <c r="D5482" s="208" t="s">
        <v>272</v>
      </c>
      <c r="E5482" s="214" t="s">
        <v>44</v>
      </c>
      <c r="F5482" s="215" t="s">
        <v>2530</v>
      </c>
      <c r="G5482" s="213"/>
      <c r="H5482" s="214" t="s">
        <v>44</v>
      </c>
      <c r="I5482" s="216"/>
      <c r="J5482" s="213"/>
      <c r="K5482" s="213"/>
      <c r="L5482" s="217"/>
      <c r="M5482" s="218"/>
      <c r="N5482" s="219"/>
      <c r="O5482" s="219"/>
      <c r="P5482" s="219"/>
      <c r="Q5482" s="219"/>
      <c r="R5482" s="219"/>
      <c r="S5482" s="219"/>
      <c r="T5482" s="220"/>
      <c r="AT5482" s="221" t="s">
        <v>272</v>
      </c>
      <c r="AU5482" s="221" t="s">
        <v>91</v>
      </c>
      <c r="AV5482" s="13" t="s">
        <v>89</v>
      </c>
      <c r="AW5482" s="13" t="s">
        <v>38</v>
      </c>
      <c r="AX5482" s="13" t="s">
        <v>82</v>
      </c>
      <c r="AY5482" s="221" t="s">
        <v>262</v>
      </c>
    </row>
    <row r="5483" spans="1:65" s="15" customFormat="1" ht="10">
      <c r="B5483" s="233"/>
      <c r="C5483" s="234"/>
      <c r="D5483" s="208" t="s">
        <v>272</v>
      </c>
      <c r="E5483" s="235" t="s">
        <v>44</v>
      </c>
      <c r="F5483" s="236" t="s">
        <v>2539</v>
      </c>
      <c r="G5483" s="234"/>
      <c r="H5483" s="237">
        <v>18</v>
      </c>
      <c r="I5483" s="238"/>
      <c r="J5483" s="234"/>
      <c r="K5483" s="234"/>
      <c r="L5483" s="239"/>
      <c r="M5483" s="240"/>
      <c r="N5483" s="241"/>
      <c r="O5483" s="241"/>
      <c r="P5483" s="241"/>
      <c r="Q5483" s="241"/>
      <c r="R5483" s="241"/>
      <c r="S5483" s="241"/>
      <c r="T5483" s="242"/>
      <c r="AT5483" s="243" t="s">
        <v>272</v>
      </c>
      <c r="AU5483" s="243" t="s">
        <v>91</v>
      </c>
      <c r="AV5483" s="15" t="s">
        <v>91</v>
      </c>
      <c r="AW5483" s="15" t="s">
        <v>38</v>
      </c>
      <c r="AX5483" s="15" t="s">
        <v>82</v>
      </c>
      <c r="AY5483" s="243" t="s">
        <v>262</v>
      </c>
    </row>
    <row r="5484" spans="1:65" s="15" customFormat="1" ht="10">
      <c r="B5484" s="233"/>
      <c r="C5484" s="234"/>
      <c r="D5484" s="208" t="s">
        <v>272</v>
      </c>
      <c r="E5484" s="235" t="s">
        <v>44</v>
      </c>
      <c r="F5484" s="236" t="s">
        <v>2540</v>
      </c>
      <c r="G5484" s="234"/>
      <c r="H5484" s="237">
        <v>52</v>
      </c>
      <c r="I5484" s="238"/>
      <c r="J5484" s="234"/>
      <c r="K5484" s="234"/>
      <c r="L5484" s="239"/>
      <c r="M5484" s="240"/>
      <c r="N5484" s="241"/>
      <c r="O5484" s="241"/>
      <c r="P5484" s="241"/>
      <c r="Q5484" s="241"/>
      <c r="R5484" s="241"/>
      <c r="S5484" s="241"/>
      <c r="T5484" s="242"/>
      <c r="AT5484" s="243" t="s">
        <v>272</v>
      </c>
      <c r="AU5484" s="243" t="s">
        <v>91</v>
      </c>
      <c r="AV5484" s="15" t="s">
        <v>91</v>
      </c>
      <c r="AW5484" s="15" t="s">
        <v>38</v>
      </c>
      <c r="AX5484" s="15" t="s">
        <v>82</v>
      </c>
      <c r="AY5484" s="243" t="s">
        <v>262</v>
      </c>
    </row>
    <row r="5485" spans="1:65" s="15" customFormat="1" ht="10">
      <c r="B5485" s="233"/>
      <c r="C5485" s="234"/>
      <c r="D5485" s="208" t="s">
        <v>272</v>
      </c>
      <c r="E5485" s="235" t="s">
        <v>44</v>
      </c>
      <c r="F5485" s="236" t="s">
        <v>2541</v>
      </c>
      <c r="G5485" s="234"/>
      <c r="H5485" s="237">
        <v>32</v>
      </c>
      <c r="I5485" s="238"/>
      <c r="J5485" s="234"/>
      <c r="K5485" s="234"/>
      <c r="L5485" s="239"/>
      <c r="M5485" s="240"/>
      <c r="N5485" s="241"/>
      <c r="O5485" s="241"/>
      <c r="P5485" s="241"/>
      <c r="Q5485" s="241"/>
      <c r="R5485" s="241"/>
      <c r="S5485" s="241"/>
      <c r="T5485" s="242"/>
      <c r="AT5485" s="243" t="s">
        <v>272</v>
      </c>
      <c r="AU5485" s="243" t="s">
        <v>91</v>
      </c>
      <c r="AV5485" s="15" t="s">
        <v>91</v>
      </c>
      <c r="AW5485" s="15" t="s">
        <v>38</v>
      </c>
      <c r="AX5485" s="15" t="s">
        <v>82</v>
      </c>
      <c r="AY5485" s="243" t="s">
        <v>262</v>
      </c>
    </row>
    <row r="5486" spans="1:65" s="15" customFormat="1" ht="10">
      <c r="B5486" s="233"/>
      <c r="C5486" s="234"/>
      <c r="D5486" s="208" t="s">
        <v>272</v>
      </c>
      <c r="E5486" s="235" t="s">
        <v>44</v>
      </c>
      <c r="F5486" s="236" t="s">
        <v>2539</v>
      </c>
      <c r="G5486" s="234"/>
      <c r="H5486" s="237">
        <v>18</v>
      </c>
      <c r="I5486" s="238"/>
      <c r="J5486" s="234"/>
      <c r="K5486" s="234"/>
      <c r="L5486" s="239"/>
      <c r="M5486" s="240"/>
      <c r="N5486" s="241"/>
      <c r="O5486" s="241"/>
      <c r="P5486" s="241"/>
      <c r="Q5486" s="241"/>
      <c r="R5486" s="241"/>
      <c r="S5486" s="241"/>
      <c r="T5486" s="242"/>
      <c r="AT5486" s="243" t="s">
        <v>272</v>
      </c>
      <c r="AU5486" s="243" t="s">
        <v>91</v>
      </c>
      <c r="AV5486" s="15" t="s">
        <v>91</v>
      </c>
      <c r="AW5486" s="15" t="s">
        <v>38</v>
      </c>
      <c r="AX5486" s="15" t="s">
        <v>82</v>
      </c>
      <c r="AY5486" s="243" t="s">
        <v>262</v>
      </c>
    </row>
    <row r="5487" spans="1:65" s="16" customFormat="1" ht="10">
      <c r="B5487" s="244"/>
      <c r="C5487" s="245"/>
      <c r="D5487" s="208" t="s">
        <v>272</v>
      </c>
      <c r="E5487" s="246" t="s">
        <v>44</v>
      </c>
      <c r="F5487" s="247" t="s">
        <v>291</v>
      </c>
      <c r="G5487" s="245"/>
      <c r="H5487" s="248">
        <v>120</v>
      </c>
      <c r="I5487" s="249"/>
      <c r="J5487" s="245"/>
      <c r="K5487" s="245"/>
      <c r="L5487" s="250"/>
      <c r="M5487" s="251"/>
      <c r="N5487" s="252"/>
      <c r="O5487" s="252"/>
      <c r="P5487" s="252"/>
      <c r="Q5487" s="252"/>
      <c r="R5487" s="252"/>
      <c r="S5487" s="252"/>
      <c r="T5487" s="253"/>
      <c r="AT5487" s="254" t="s">
        <v>272</v>
      </c>
      <c r="AU5487" s="254" t="s">
        <v>91</v>
      </c>
      <c r="AV5487" s="16" t="s">
        <v>104</v>
      </c>
      <c r="AW5487" s="16" t="s">
        <v>38</v>
      </c>
      <c r="AX5487" s="16" t="s">
        <v>89</v>
      </c>
      <c r="AY5487" s="254" t="s">
        <v>262</v>
      </c>
    </row>
    <row r="5488" spans="1:65" s="2" customFormat="1" ht="21.75" customHeight="1">
      <c r="A5488" s="37"/>
      <c r="B5488" s="38"/>
      <c r="C5488" s="195" t="s">
        <v>2542</v>
      </c>
      <c r="D5488" s="195" t="s">
        <v>264</v>
      </c>
      <c r="E5488" s="196" t="s">
        <v>2543</v>
      </c>
      <c r="F5488" s="197" t="s">
        <v>2544</v>
      </c>
      <c r="G5488" s="198" t="s">
        <v>406</v>
      </c>
      <c r="H5488" s="199">
        <v>2.1459999999999999</v>
      </c>
      <c r="I5488" s="200"/>
      <c r="J5488" s="201">
        <f>ROUND(I5488*H5488,2)</f>
        <v>0</v>
      </c>
      <c r="K5488" s="197" t="s">
        <v>268</v>
      </c>
      <c r="L5488" s="42"/>
      <c r="M5488" s="202" t="s">
        <v>44</v>
      </c>
      <c r="N5488" s="203" t="s">
        <v>53</v>
      </c>
      <c r="O5488" s="67"/>
      <c r="P5488" s="204">
        <f>O5488*H5488</f>
        <v>0</v>
      </c>
      <c r="Q5488" s="204">
        <v>0</v>
      </c>
      <c r="R5488" s="204">
        <f>Q5488*H5488</f>
        <v>0</v>
      </c>
      <c r="S5488" s="204">
        <v>0</v>
      </c>
      <c r="T5488" s="205">
        <f>S5488*H5488</f>
        <v>0</v>
      </c>
      <c r="U5488" s="37"/>
      <c r="V5488" s="37"/>
      <c r="W5488" s="37"/>
      <c r="X5488" s="37"/>
      <c r="Y5488" s="37"/>
      <c r="Z5488" s="37"/>
      <c r="AA5488" s="37"/>
      <c r="AB5488" s="37"/>
      <c r="AC5488" s="37"/>
      <c r="AD5488" s="37"/>
      <c r="AE5488" s="37"/>
      <c r="AR5488" s="206" t="s">
        <v>442</v>
      </c>
      <c r="AT5488" s="206" t="s">
        <v>264</v>
      </c>
      <c r="AU5488" s="206" t="s">
        <v>91</v>
      </c>
      <c r="AY5488" s="19" t="s">
        <v>262</v>
      </c>
      <c r="BE5488" s="207">
        <f>IF(N5488="základní",J5488,0)</f>
        <v>0</v>
      </c>
      <c r="BF5488" s="207">
        <f>IF(N5488="snížená",J5488,0)</f>
        <v>0</v>
      </c>
      <c r="BG5488" s="207">
        <f>IF(N5488="zákl. přenesená",J5488,0)</f>
        <v>0</v>
      </c>
      <c r="BH5488" s="207">
        <f>IF(N5488="sníž. přenesená",J5488,0)</f>
        <v>0</v>
      </c>
      <c r="BI5488" s="207">
        <f>IF(N5488="nulová",J5488,0)</f>
        <v>0</v>
      </c>
      <c r="BJ5488" s="19" t="s">
        <v>89</v>
      </c>
      <c r="BK5488" s="207">
        <f>ROUND(I5488*H5488,2)</f>
        <v>0</v>
      </c>
      <c r="BL5488" s="19" t="s">
        <v>442</v>
      </c>
      <c r="BM5488" s="206" t="s">
        <v>2545</v>
      </c>
    </row>
    <row r="5489" spans="1:65" s="2" customFormat="1" ht="72">
      <c r="A5489" s="37"/>
      <c r="B5489" s="38"/>
      <c r="C5489" s="39"/>
      <c r="D5489" s="208" t="s">
        <v>270</v>
      </c>
      <c r="E5489" s="39"/>
      <c r="F5489" s="209" t="s">
        <v>2546</v>
      </c>
      <c r="G5489" s="39"/>
      <c r="H5489" s="39"/>
      <c r="I5489" s="118"/>
      <c r="J5489" s="39"/>
      <c r="K5489" s="39"/>
      <c r="L5489" s="42"/>
      <c r="M5489" s="210"/>
      <c r="N5489" s="211"/>
      <c r="O5489" s="67"/>
      <c r="P5489" s="67"/>
      <c r="Q5489" s="67"/>
      <c r="R5489" s="67"/>
      <c r="S5489" s="67"/>
      <c r="T5489" s="68"/>
      <c r="U5489" s="37"/>
      <c r="V5489" s="37"/>
      <c r="W5489" s="37"/>
      <c r="X5489" s="37"/>
      <c r="Y5489" s="37"/>
      <c r="Z5489" s="37"/>
      <c r="AA5489" s="37"/>
      <c r="AB5489" s="37"/>
      <c r="AC5489" s="37"/>
      <c r="AD5489" s="37"/>
      <c r="AE5489" s="37"/>
      <c r="AT5489" s="19" t="s">
        <v>270</v>
      </c>
      <c r="AU5489" s="19" t="s">
        <v>91</v>
      </c>
    </row>
    <row r="5490" spans="1:65" s="12" customFormat="1" ht="22.75" customHeight="1">
      <c r="B5490" s="179"/>
      <c r="C5490" s="180"/>
      <c r="D5490" s="181" t="s">
        <v>81</v>
      </c>
      <c r="E5490" s="193" t="s">
        <v>2547</v>
      </c>
      <c r="F5490" s="193" t="s">
        <v>2548</v>
      </c>
      <c r="G5490" s="180"/>
      <c r="H5490" s="180"/>
      <c r="I5490" s="183"/>
      <c r="J5490" s="194">
        <f>BK5490</f>
        <v>0</v>
      </c>
      <c r="K5490" s="180"/>
      <c r="L5490" s="185"/>
      <c r="M5490" s="186"/>
      <c r="N5490" s="187"/>
      <c r="O5490" s="187"/>
      <c r="P5490" s="188">
        <f>SUM(P5491:P6040)</f>
        <v>0</v>
      </c>
      <c r="Q5490" s="187"/>
      <c r="R5490" s="188">
        <f>SUM(R5491:R6040)</f>
        <v>11.198222639999999</v>
      </c>
      <c r="S5490" s="187"/>
      <c r="T5490" s="189">
        <f>SUM(T5491:T6040)</f>
        <v>0</v>
      </c>
      <c r="AR5490" s="190" t="s">
        <v>91</v>
      </c>
      <c r="AT5490" s="191" t="s">
        <v>81</v>
      </c>
      <c r="AU5490" s="191" t="s">
        <v>89</v>
      </c>
      <c r="AY5490" s="190" t="s">
        <v>262</v>
      </c>
      <c r="BK5490" s="192">
        <f>SUM(BK5491:BK6040)</f>
        <v>0</v>
      </c>
    </row>
    <row r="5491" spans="1:65" s="2" customFormat="1" ht="16.5" customHeight="1">
      <c r="A5491" s="37"/>
      <c r="B5491" s="38"/>
      <c r="C5491" s="195" t="s">
        <v>2549</v>
      </c>
      <c r="D5491" s="195" t="s">
        <v>264</v>
      </c>
      <c r="E5491" s="196" t="s">
        <v>2550</v>
      </c>
      <c r="F5491" s="197" t="s">
        <v>2551</v>
      </c>
      <c r="G5491" s="198" t="s">
        <v>590</v>
      </c>
      <c r="H5491" s="199">
        <v>8.4499999999999993</v>
      </c>
      <c r="I5491" s="200"/>
      <c r="J5491" s="201">
        <f>ROUND(I5491*H5491,2)</f>
        <v>0</v>
      </c>
      <c r="K5491" s="197" t="s">
        <v>268</v>
      </c>
      <c r="L5491" s="42"/>
      <c r="M5491" s="202" t="s">
        <v>44</v>
      </c>
      <c r="N5491" s="203" t="s">
        <v>53</v>
      </c>
      <c r="O5491" s="67"/>
      <c r="P5491" s="204">
        <f>O5491*H5491</f>
        <v>0</v>
      </c>
      <c r="Q5491" s="204">
        <v>0</v>
      </c>
      <c r="R5491" s="204">
        <f>Q5491*H5491</f>
        <v>0</v>
      </c>
      <c r="S5491" s="204">
        <v>0</v>
      </c>
      <c r="T5491" s="205">
        <f>S5491*H5491</f>
        <v>0</v>
      </c>
      <c r="U5491" s="37"/>
      <c r="V5491" s="37"/>
      <c r="W5491" s="37"/>
      <c r="X5491" s="37"/>
      <c r="Y5491" s="37"/>
      <c r="Z5491" s="37"/>
      <c r="AA5491" s="37"/>
      <c r="AB5491" s="37"/>
      <c r="AC5491" s="37"/>
      <c r="AD5491" s="37"/>
      <c r="AE5491" s="37"/>
      <c r="AR5491" s="206" t="s">
        <v>442</v>
      </c>
      <c r="AT5491" s="206" t="s">
        <v>264</v>
      </c>
      <c r="AU5491" s="206" t="s">
        <v>91</v>
      </c>
      <c r="AY5491" s="19" t="s">
        <v>262</v>
      </c>
      <c r="BE5491" s="207">
        <f>IF(N5491="základní",J5491,0)</f>
        <v>0</v>
      </c>
      <c r="BF5491" s="207">
        <f>IF(N5491="snížená",J5491,0)</f>
        <v>0</v>
      </c>
      <c r="BG5491" s="207">
        <f>IF(N5491="zákl. přenesená",J5491,0)</f>
        <v>0</v>
      </c>
      <c r="BH5491" s="207">
        <f>IF(N5491="sníž. přenesená",J5491,0)</f>
        <v>0</v>
      </c>
      <c r="BI5491" s="207">
        <f>IF(N5491="nulová",J5491,0)</f>
        <v>0</v>
      </c>
      <c r="BJ5491" s="19" t="s">
        <v>89</v>
      </c>
      <c r="BK5491" s="207">
        <f>ROUND(I5491*H5491,2)</f>
        <v>0</v>
      </c>
      <c r="BL5491" s="19" t="s">
        <v>442</v>
      </c>
      <c r="BM5491" s="206" t="s">
        <v>2552</v>
      </c>
    </row>
    <row r="5492" spans="1:65" s="2" customFormat="1" ht="36">
      <c r="A5492" s="37"/>
      <c r="B5492" s="38"/>
      <c r="C5492" s="39"/>
      <c r="D5492" s="208" t="s">
        <v>270</v>
      </c>
      <c r="E5492" s="39"/>
      <c r="F5492" s="209" t="s">
        <v>2553</v>
      </c>
      <c r="G5492" s="39"/>
      <c r="H5492" s="39"/>
      <c r="I5492" s="118"/>
      <c r="J5492" s="39"/>
      <c r="K5492" s="39"/>
      <c r="L5492" s="42"/>
      <c r="M5492" s="210"/>
      <c r="N5492" s="211"/>
      <c r="O5492" s="67"/>
      <c r="P5492" s="67"/>
      <c r="Q5492" s="67"/>
      <c r="R5492" s="67"/>
      <c r="S5492" s="67"/>
      <c r="T5492" s="68"/>
      <c r="U5492" s="37"/>
      <c r="V5492" s="37"/>
      <c r="W5492" s="37"/>
      <c r="X5492" s="37"/>
      <c r="Y5492" s="37"/>
      <c r="Z5492" s="37"/>
      <c r="AA5492" s="37"/>
      <c r="AB5492" s="37"/>
      <c r="AC5492" s="37"/>
      <c r="AD5492" s="37"/>
      <c r="AE5492" s="37"/>
      <c r="AT5492" s="19" t="s">
        <v>270</v>
      </c>
      <c r="AU5492" s="19" t="s">
        <v>91</v>
      </c>
    </row>
    <row r="5493" spans="1:65" s="2" customFormat="1" ht="18">
      <c r="A5493" s="37"/>
      <c r="B5493" s="38"/>
      <c r="C5493" s="39"/>
      <c r="D5493" s="208" t="s">
        <v>421</v>
      </c>
      <c r="E5493" s="39"/>
      <c r="F5493" s="209" t="s">
        <v>2554</v>
      </c>
      <c r="G5493" s="39"/>
      <c r="H5493" s="39"/>
      <c r="I5493" s="118"/>
      <c r="J5493" s="39"/>
      <c r="K5493" s="39"/>
      <c r="L5493" s="42"/>
      <c r="M5493" s="210"/>
      <c r="N5493" s="211"/>
      <c r="O5493" s="67"/>
      <c r="P5493" s="67"/>
      <c r="Q5493" s="67"/>
      <c r="R5493" s="67"/>
      <c r="S5493" s="67"/>
      <c r="T5493" s="68"/>
      <c r="U5493" s="37"/>
      <c r="V5493" s="37"/>
      <c r="W5493" s="37"/>
      <c r="X5493" s="37"/>
      <c r="Y5493" s="37"/>
      <c r="Z5493" s="37"/>
      <c r="AA5493" s="37"/>
      <c r="AB5493" s="37"/>
      <c r="AC5493" s="37"/>
      <c r="AD5493" s="37"/>
      <c r="AE5493" s="37"/>
      <c r="AT5493" s="19" t="s">
        <v>421</v>
      </c>
      <c r="AU5493" s="19" t="s">
        <v>91</v>
      </c>
    </row>
    <row r="5494" spans="1:65" s="13" customFormat="1" ht="10">
      <c r="B5494" s="212"/>
      <c r="C5494" s="213"/>
      <c r="D5494" s="208" t="s">
        <v>272</v>
      </c>
      <c r="E5494" s="214" t="s">
        <v>44</v>
      </c>
      <c r="F5494" s="215" t="s">
        <v>2555</v>
      </c>
      <c r="G5494" s="213"/>
      <c r="H5494" s="214" t="s">
        <v>44</v>
      </c>
      <c r="I5494" s="216"/>
      <c r="J5494" s="213"/>
      <c r="K5494" s="213"/>
      <c r="L5494" s="217"/>
      <c r="M5494" s="218"/>
      <c r="N5494" s="219"/>
      <c r="O5494" s="219"/>
      <c r="P5494" s="219"/>
      <c r="Q5494" s="219"/>
      <c r="R5494" s="219"/>
      <c r="S5494" s="219"/>
      <c r="T5494" s="220"/>
      <c r="AT5494" s="221" t="s">
        <v>272</v>
      </c>
      <c r="AU5494" s="221" t="s">
        <v>91</v>
      </c>
      <c r="AV5494" s="13" t="s">
        <v>89</v>
      </c>
      <c r="AW5494" s="13" t="s">
        <v>38</v>
      </c>
      <c r="AX5494" s="13" t="s">
        <v>82</v>
      </c>
      <c r="AY5494" s="221" t="s">
        <v>262</v>
      </c>
    </row>
    <row r="5495" spans="1:65" s="13" customFormat="1" ht="30">
      <c r="B5495" s="212"/>
      <c r="C5495" s="213"/>
      <c r="D5495" s="208" t="s">
        <v>272</v>
      </c>
      <c r="E5495" s="214" t="s">
        <v>44</v>
      </c>
      <c r="F5495" s="215" t="s">
        <v>2556</v>
      </c>
      <c r="G5495" s="213"/>
      <c r="H5495" s="214" t="s">
        <v>44</v>
      </c>
      <c r="I5495" s="216"/>
      <c r="J5495" s="213"/>
      <c r="K5495" s="213"/>
      <c r="L5495" s="217"/>
      <c r="M5495" s="218"/>
      <c r="N5495" s="219"/>
      <c r="O5495" s="219"/>
      <c r="P5495" s="219"/>
      <c r="Q5495" s="219"/>
      <c r="R5495" s="219"/>
      <c r="S5495" s="219"/>
      <c r="T5495" s="220"/>
      <c r="AT5495" s="221" t="s">
        <v>272</v>
      </c>
      <c r="AU5495" s="221" t="s">
        <v>91</v>
      </c>
      <c r="AV5495" s="13" t="s">
        <v>89</v>
      </c>
      <c r="AW5495" s="13" t="s">
        <v>38</v>
      </c>
      <c r="AX5495" s="13" t="s">
        <v>82</v>
      </c>
      <c r="AY5495" s="221" t="s">
        <v>262</v>
      </c>
    </row>
    <row r="5496" spans="1:65" s="13" customFormat="1" ht="10">
      <c r="B5496" s="212"/>
      <c r="C5496" s="213"/>
      <c r="D5496" s="208" t="s">
        <v>272</v>
      </c>
      <c r="E5496" s="214" t="s">
        <v>44</v>
      </c>
      <c r="F5496" s="215" t="s">
        <v>2557</v>
      </c>
      <c r="G5496" s="213"/>
      <c r="H5496" s="214" t="s">
        <v>44</v>
      </c>
      <c r="I5496" s="216"/>
      <c r="J5496" s="213"/>
      <c r="K5496" s="213"/>
      <c r="L5496" s="217"/>
      <c r="M5496" s="218"/>
      <c r="N5496" s="219"/>
      <c r="O5496" s="219"/>
      <c r="P5496" s="219"/>
      <c r="Q5496" s="219"/>
      <c r="R5496" s="219"/>
      <c r="S5496" s="219"/>
      <c r="T5496" s="220"/>
      <c r="AT5496" s="221" t="s">
        <v>272</v>
      </c>
      <c r="AU5496" s="221" t="s">
        <v>91</v>
      </c>
      <c r="AV5496" s="13" t="s">
        <v>89</v>
      </c>
      <c r="AW5496" s="13" t="s">
        <v>38</v>
      </c>
      <c r="AX5496" s="13" t="s">
        <v>82</v>
      </c>
      <c r="AY5496" s="221" t="s">
        <v>262</v>
      </c>
    </row>
    <row r="5497" spans="1:65" s="13" customFormat="1" ht="10">
      <c r="B5497" s="212"/>
      <c r="C5497" s="213"/>
      <c r="D5497" s="208" t="s">
        <v>272</v>
      </c>
      <c r="E5497" s="214" t="s">
        <v>44</v>
      </c>
      <c r="F5497" s="215" t="s">
        <v>1591</v>
      </c>
      <c r="G5497" s="213"/>
      <c r="H5497" s="214" t="s">
        <v>44</v>
      </c>
      <c r="I5497" s="216"/>
      <c r="J5497" s="213"/>
      <c r="K5497" s="213"/>
      <c r="L5497" s="217"/>
      <c r="M5497" s="218"/>
      <c r="N5497" s="219"/>
      <c r="O5497" s="219"/>
      <c r="P5497" s="219"/>
      <c r="Q5497" s="219"/>
      <c r="R5497" s="219"/>
      <c r="S5497" s="219"/>
      <c r="T5497" s="220"/>
      <c r="AT5497" s="221" t="s">
        <v>272</v>
      </c>
      <c r="AU5497" s="221" t="s">
        <v>91</v>
      </c>
      <c r="AV5497" s="13" t="s">
        <v>89</v>
      </c>
      <c r="AW5497" s="13" t="s">
        <v>38</v>
      </c>
      <c r="AX5497" s="13" t="s">
        <v>82</v>
      </c>
      <c r="AY5497" s="221" t="s">
        <v>262</v>
      </c>
    </row>
    <row r="5498" spans="1:65" s="13" customFormat="1" ht="20">
      <c r="B5498" s="212"/>
      <c r="C5498" s="213"/>
      <c r="D5498" s="208" t="s">
        <v>272</v>
      </c>
      <c r="E5498" s="214" t="s">
        <v>44</v>
      </c>
      <c r="F5498" s="215" t="s">
        <v>2558</v>
      </c>
      <c r="G5498" s="213"/>
      <c r="H5498" s="214" t="s">
        <v>44</v>
      </c>
      <c r="I5498" s="216"/>
      <c r="J5498" s="213"/>
      <c r="K5498" s="213"/>
      <c r="L5498" s="217"/>
      <c r="M5498" s="218"/>
      <c r="N5498" s="219"/>
      <c r="O5498" s="219"/>
      <c r="P5498" s="219"/>
      <c r="Q5498" s="219"/>
      <c r="R5498" s="219"/>
      <c r="S5498" s="219"/>
      <c r="T5498" s="220"/>
      <c r="AT5498" s="221" t="s">
        <v>272</v>
      </c>
      <c r="AU5498" s="221" t="s">
        <v>91</v>
      </c>
      <c r="AV5498" s="13" t="s">
        <v>89</v>
      </c>
      <c r="AW5498" s="13" t="s">
        <v>38</v>
      </c>
      <c r="AX5498" s="13" t="s">
        <v>82</v>
      </c>
      <c r="AY5498" s="221" t="s">
        <v>262</v>
      </c>
    </row>
    <row r="5499" spans="1:65" s="13" customFormat="1" ht="20">
      <c r="B5499" s="212"/>
      <c r="C5499" s="213"/>
      <c r="D5499" s="208" t="s">
        <v>272</v>
      </c>
      <c r="E5499" s="214" t="s">
        <v>44</v>
      </c>
      <c r="F5499" s="215" t="s">
        <v>2559</v>
      </c>
      <c r="G5499" s="213"/>
      <c r="H5499" s="214" t="s">
        <v>44</v>
      </c>
      <c r="I5499" s="216"/>
      <c r="J5499" s="213"/>
      <c r="K5499" s="213"/>
      <c r="L5499" s="217"/>
      <c r="M5499" s="218"/>
      <c r="N5499" s="219"/>
      <c r="O5499" s="219"/>
      <c r="P5499" s="219"/>
      <c r="Q5499" s="219"/>
      <c r="R5499" s="219"/>
      <c r="S5499" s="219"/>
      <c r="T5499" s="220"/>
      <c r="AT5499" s="221" t="s">
        <v>272</v>
      </c>
      <c r="AU5499" s="221" t="s">
        <v>91</v>
      </c>
      <c r="AV5499" s="13" t="s">
        <v>89</v>
      </c>
      <c r="AW5499" s="13" t="s">
        <v>38</v>
      </c>
      <c r="AX5499" s="13" t="s">
        <v>82</v>
      </c>
      <c r="AY5499" s="221" t="s">
        <v>262</v>
      </c>
    </row>
    <row r="5500" spans="1:65" s="13" customFormat="1" ht="10">
      <c r="B5500" s="212"/>
      <c r="C5500" s="213"/>
      <c r="D5500" s="208" t="s">
        <v>272</v>
      </c>
      <c r="E5500" s="214" t="s">
        <v>44</v>
      </c>
      <c r="F5500" s="215" t="s">
        <v>2560</v>
      </c>
      <c r="G5500" s="213"/>
      <c r="H5500" s="214" t="s">
        <v>44</v>
      </c>
      <c r="I5500" s="216"/>
      <c r="J5500" s="213"/>
      <c r="K5500" s="213"/>
      <c r="L5500" s="217"/>
      <c r="M5500" s="218"/>
      <c r="N5500" s="219"/>
      <c r="O5500" s="219"/>
      <c r="P5500" s="219"/>
      <c r="Q5500" s="219"/>
      <c r="R5500" s="219"/>
      <c r="S5500" s="219"/>
      <c r="T5500" s="220"/>
      <c r="AT5500" s="221" t="s">
        <v>272</v>
      </c>
      <c r="AU5500" s="221" t="s">
        <v>91</v>
      </c>
      <c r="AV5500" s="13" t="s">
        <v>89</v>
      </c>
      <c r="AW5500" s="13" t="s">
        <v>38</v>
      </c>
      <c r="AX5500" s="13" t="s">
        <v>82</v>
      </c>
      <c r="AY5500" s="221" t="s">
        <v>262</v>
      </c>
    </row>
    <row r="5501" spans="1:65" s="15" customFormat="1" ht="10">
      <c r="B5501" s="233"/>
      <c r="C5501" s="234"/>
      <c r="D5501" s="208" t="s">
        <v>272</v>
      </c>
      <c r="E5501" s="235" t="s">
        <v>44</v>
      </c>
      <c r="F5501" s="236" t="s">
        <v>2561</v>
      </c>
      <c r="G5501" s="234"/>
      <c r="H5501" s="237">
        <v>3.25</v>
      </c>
      <c r="I5501" s="238"/>
      <c r="J5501" s="234"/>
      <c r="K5501" s="234"/>
      <c r="L5501" s="239"/>
      <c r="M5501" s="240"/>
      <c r="N5501" s="241"/>
      <c r="O5501" s="241"/>
      <c r="P5501" s="241"/>
      <c r="Q5501" s="241"/>
      <c r="R5501" s="241"/>
      <c r="S5501" s="241"/>
      <c r="T5501" s="242"/>
      <c r="AT5501" s="243" t="s">
        <v>272</v>
      </c>
      <c r="AU5501" s="243" t="s">
        <v>91</v>
      </c>
      <c r="AV5501" s="15" t="s">
        <v>91</v>
      </c>
      <c r="AW5501" s="15" t="s">
        <v>38</v>
      </c>
      <c r="AX5501" s="15" t="s">
        <v>82</v>
      </c>
      <c r="AY5501" s="243" t="s">
        <v>262</v>
      </c>
    </row>
    <row r="5502" spans="1:65" s="13" customFormat="1" ht="10">
      <c r="B5502" s="212"/>
      <c r="C5502" s="213"/>
      <c r="D5502" s="208" t="s">
        <v>272</v>
      </c>
      <c r="E5502" s="214" t="s">
        <v>44</v>
      </c>
      <c r="F5502" s="215" t="s">
        <v>2562</v>
      </c>
      <c r="G5502" s="213"/>
      <c r="H5502" s="214" t="s">
        <v>44</v>
      </c>
      <c r="I5502" s="216"/>
      <c r="J5502" s="213"/>
      <c r="K5502" s="213"/>
      <c r="L5502" s="217"/>
      <c r="M5502" s="218"/>
      <c r="N5502" s="219"/>
      <c r="O5502" s="219"/>
      <c r="P5502" s="219"/>
      <c r="Q5502" s="219"/>
      <c r="R5502" s="219"/>
      <c r="S5502" s="219"/>
      <c r="T5502" s="220"/>
      <c r="AT5502" s="221" t="s">
        <v>272</v>
      </c>
      <c r="AU5502" s="221" t="s">
        <v>91</v>
      </c>
      <c r="AV5502" s="13" t="s">
        <v>89</v>
      </c>
      <c r="AW5502" s="13" t="s">
        <v>38</v>
      </c>
      <c r="AX5502" s="13" t="s">
        <v>82</v>
      </c>
      <c r="AY5502" s="221" t="s">
        <v>262</v>
      </c>
    </row>
    <row r="5503" spans="1:65" s="13" customFormat="1" ht="30">
      <c r="B5503" s="212"/>
      <c r="C5503" s="213"/>
      <c r="D5503" s="208" t="s">
        <v>272</v>
      </c>
      <c r="E5503" s="214" t="s">
        <v>44</v>
      </c>
      <c r="F5503" s="215" t="s">
        <v>2556</v>
      </c>
      <c r="G5503" s="213"/>
      <c r="H5503" s="214" t="s">
        <v>44</v>
      </c>
      <c r="I5503" s="216"/>
      <c r="J5503" s="213"/>
      <c r="K5503" s="213"/>
      <c r="L5503" s="217"/>
      <c r="M5503" s="218"/>
      <c r="N5503" s="219"/>
      <c r="O5503" s="219"/>
      <c r="P5503" s="219"/>
      <c r="Q5503" s="219"/>
      <c r="R5503" s="219"/>
      <c r="S5503" s="219"/>
      <c r="T5503" s="220"/>
      <c r="AT5503" s="221" t="s">
        <v>272</v>
      </c>
      <c r="AU5503" s="221" t="s">
        <v>91</v>
      </c>
      <c r="AV5503" s="13" t="s">
        <v>89</v>
      </c>
      <c r="AW5503" s="13" t="s">
        <v>38</v>
      </c>
      <c r="AX5503" s="13" t="s">
        <v>82</v>
      </c>
      <c r="AY5503" s="221" t="s">
        <v>262</v>
      </c>
    </row>
    <row r="5504" spans="1:65" s="13" customFormat="1" ht="10">
      <c r="B5504" s="212"/>
      <c r="C5504" s="213"/>
      <c r="D5504" s="208" t="s">
        <v>272</v>
      </c>
      <c r="E5504" s="214" t="s">
        <v>44</v>
      </c>
      <c r="F5504" s="215" t="s">
        <v>2563</v>
      </c>
      <c r="G5504" s="213"/>
      <c r="H5504" s="214" t="s">
        <v>44</v>
      </c>
      <c r="I5504" s="216"/>
      <c r="J5504" s="213"/>
      <c r="K5504" s="213"/>
      <c r="L5504" s="217"/>
      <c r="M5504" s="218"/>
      <c r="N5504" s="219"/>
      <c r="O5504" s="219"/>
      <c r="P5504" s="219"/>
      <c r="Q5504" s="219"/>
      <c r="R5504" s="219"/>
      <c r="S5504" s="219"/>
      <c r="T5504" s="220"/>
      <c r="AT5504" s="221" t="s">
        <v>272</v>
      </c>
      <c r="AU5504" s="221" t="s">
        <v>91</v>
      </c>
      <c r="AV5504" s="13" t="s">
        <v>89</v>
      </c>
      <c r="AW5504" s="13" t="s">
        <v>38</v>
      </c>
      <c r="AX5504" s="13" t="s">
        <v>82</v>
      </c>
      <c r="AY5504" s="221" t="s">
        <v>262</v>
      </c>
    </row>
    <row r="5505" spans="1:65" s="13" customFormat="1" ht="10">
      <c r="B5505" s="212"/>
      <c r="C5505" s="213"/>
      <c r="D5505" s="208" t="s">
        <v>272</v>
      </c>
      <c r="E5505" s="214" t="s">
        <v>44</v>
      </c>
      <c r="F5505" s="215" t="s">
        <v>1591</v>
      </c>
      <c r="G5505" s="213"/>
      <c r="H5505" s="214" t="s">
        <v>44</v>
      </c>
      <c r="I5505" s="216"/>
      <c r="J5505" s="213"/>
      <c r="K5505" s="213"/>
      <c r="L5505" s="217"/>
      <c r="M5505" s="218"/>
      <c r="N5505" s="219"/>
      <c r="O5505" s="219"/>
      <c r="P5505" s="219"/>
      <c r="Q5505" s="219"/>
      <c r="R5505" s="219"/>
      <c r="S5505" s="219"/>
      <c r="T5505" s="220"/>
      <c r="AT5505" s="221" t="s">
        <v>272</v>
      </c>
      <c r="AU5505" s="221" t="s">
        <v>91</v>
      </c>
      <c r="AV5505" s="13" t="s">
        <v>89</v>
      </c>
      <c r="AW5505" s="13" t="s">
        <v>38</v>
      </c>
      <c r="AX5505" s="13" t="s">
        <v>82</v>
      </c>
      <c r="AY5505" s="221" t="s">
        <v>262</v>
      </c>
    </row>
    <row r="5506" spans="1:65" s="13" customFormat="1" ht="20">
      <c r="B5506" s="212"/>
      <c r="C5506" s="213"/>
      <c r="D5506" s="208" t="s">
        <v>272</v>
      </c>
      <c r="E5506" s="214" t="s">
        <v>44</v>
      </c>
      <c r="F5506" s="215" t="s">
        <v>2558</v>
      </c>
      <c r="G5506" s="213"/>
      <c r="H5506" s="214" t="s">
        <v>44</v>
      </c>
      <c r="I5506" s="216"/>
      <c r="J5506" s="213"/>
      <c r="K5506" s="213"/>
      <c r="L5506" s="217"/>
      <c r="M5506" s="218"/>
      <c r="N5506" s="219"/>
      <c r="O5506" s="219"/>
      <c r="P5506" s="219"/>
      <c r="Q5506" s="219"/>
      <c r="R5506" s="219"/>
      <c r="S5506" s="219"/>
      <c r="T5506" s="220"/>
      <c r="AT5506" s="221" t="s">
        <v>272</v>
      </c>
      <c r="AU5506" s="221" t="s">
        <v>91</v>
      </c>
      <c r="AV5506" s="13" t="s">
        <v>89</v>
      </c>
      <c r="AW5506" s="13" t="s">
        <v>38</v>
      </c>
      <c r="AX5506" s="13" t="s">
        <v>82</v>
      </c>
      <c r="AY5506" s="221" t="s">
        <v>262</v>
      </c>
    </row>
    <row r="5507" spans="1:65" s="13" customFormat="1" ht="20">
      <c r="B5507" s="212"/>
      <c r="C5507" s="213"/>
      <c r="D5507" s="208" t="s">
        <v>272</v>
      </c>
      <c r="E5507" s="214" t="s">
        <v>44</v>
      </c>
      <c r="F5507" s="215" t="s">
        <v>2559</v>
      </c>
      <c r="G5507" s="213"/>
      <c r="H5507" s="214" t="s">
        <v>44</v>
      </c>
      <c r="I5507" s="216"/>
      <c r="J5507" s="213"/>
      <c r="K5507" s="213"/>
      <c r="L5507" s="217"/>
      <c r="M5507" s="218"/>
      <c r="N5507" s="219"/>
      <c r="O5507" s="219"/>
      <c r="P5507" s="219"/>
      <c r="Q5507" s="219"/>
      <c r="R5507" s="219"/>
      <c r="S5507" s="219"/>
      <c r="T5507" s="220"/>
      <c r="AT5507" s="221" t="s">
        <v>272</v>
      </c>
      <c r="AU5507" s="221" t="s">
        <v>91</v>
      </c>
      <c r="AV5507" s="13" t="s">
        <v>89</v>
      </c>
      <c r="AW5507" s="13" t="s">
        <v>38</v>
      </c>
      <c r="AX5507" s="13" t="s">
        <v>82</v>
      </c>
      <c r="AY5507" s="221" t="s">
        <v>262</v>
      </c>
    </row>
    <row r="5508" spans="1:65" s="13" customFormat="1" ht="10">
      <c r="B5508" s="212"/>
      <c r="C5508" s="213"/>
      <c r="D5508" s="208" t="s">
        <v>272</v>
      </c>
      <c r="E5508" s="214" t="s">
        <v>44</v>
      </c>
      <c r="F5508" s="215" t="s">
        <v>2560</v>
      </c>
      <c r="G5508" s="213"/>
      <c r="H5508" s="214" t="s">
        <v>44</v>
      </c>
      <c r="I5508" s="216"/>
      <c r="J5508" s="213"/>
      <c r="K5508" s="213"/>
      <c r="L5508" s="217"/>
      <c r="M5508" s="218"/>
      <c r="N5508" s="219"/>
      <c r="O5508" s="219"/>
      <c r="P5508" s="219"/>
      <c r="Q5508" s="219"/>
      <c r="R5508" s="219"/>
      <c r="S5508" s="219"/>
      <c r="T5508" s="220"/>
      <c r="AT5508" s="221" t="s">
        <v>272</v>
      </c>
      <c r="AU5508" s="221" t="s">
        <v>91</v>
      </c>
      <c r="AV5508" s="13" t="s">
        <v>89</v>
      </c>
      <c r="AW5508" s="13" t="s">
        <v>38</v>
      </c>
      <c r="AX5508" s="13" t="s">
        <v>82</v>
      </c>
      <c r="AY5508" s="221" t="s">
        <v>262</v>
      </c>
    </row>
    <row r="5509" spans="1:65" s="15" customFormat="1" ht="10">
      <c r="B5509" s="233"/>
      <c r="C5509" s="234"/>
      <c r="D5509" s="208" t="s">
        <v>272</v>
      </c>
      <c r="E5509" s="235" t="s">
        <v>44</v>
      </c>
      <c r="F5509" s="236" t="s">
        <v>839</v>
      </c>
      <c r="G5509" s="234"/>
      <c r="H5509" s="237">
        <v>3.1</v>
      </c>
      <c r="I5509" s="238"/>
      <c r="J5509" s="234"/>
      <c r="K5509" s="234"/>
      <c r="L5509" s="239"/>
      <c r="M5509" s="240"/>
      <c r="N5509" s="241"/>
      <c r="O5509" s="241"/>
      <c r="P5509" s="241"/>
      <c r="Q5509" s="241"/>
      <c r="R5509" s="241"/>
      <c r="S5509" s="241"/>
      <c r="T5509" s="242"/>
      <c r="AT5509" s="243" t="s">
        <v>272</v>
      </c>
      <c r="AU5509" s="243" t="s">
        <v>91</v>
      </c>
      <c r="AV5509" s="15" t="s">
        <v>91</v>
      </c>
      <c r="AW5509" s="15" t="s">
        <v>38</v>
      </c>
      <c r="AX5509" s="15" t="s">
        <v>82</v>
      </c>
      <c r="AY5509" s="243" t="s">
        <v>262</v>
      </c>
    </row>
    <row r="5510" spans="1:65" s="13" customFormat="1" ht="10">
      <c r="B5510" s="212"/>
      <c r="C5510" s="213"/>
      <c r="D5510" s="208" t="s">
        <v>272</v>
      </c>
      <c r="E5510" s="214" t="s">
        <v>44</v>
      </c>
      <c r="F5510" s="215" t="s">
        <v>2564</v>
      </c>
      <c r="G5510" s="213"/>
      <c r="H5510" s="214" t="s">
        <v>44</v>
      </c>
      <c r="I5510" s="216"/>
      <c r="J5510" s="213"/>
      <c r="K5510" s="213"/>
      <c r="L5510" s="217"/>
      <c r="M5510" s="218"/>
      <c r="N5510" s="219"/>
      <c r="O5510" s="219"/>
      <c r="P5510" s="219"/>
      <c r="Q5510" s="219"/>
      <c r="R5510" s="219"/>
      <c r="S5510" s="219"/>
      <c r="T5510" s="220"/>
      <c r="AT5510" s="221" t="s">
        <v>272</v>
      </c>
      <c r="AU5510" s="221" t="s">
        <v>91</v>
      </c>
      <c r="AV5510" s="13" t="s">
        <v>89</v>
      </c>
      <c r="AW5510" s="13" t="s">
        <v>38</v>
      </c>
      <c r="AX5510" s="13" t="s">
        <v>82</v>
      </c>
      <c r="AY5510" s="221" t="s">
        <v>262</v>
      </c>
    </row>
    <row r="5511" spans="1:65" s="13" customFormat="1" ht="30">
      <c r="B5511" s="212"/>
      <c r="C5511" s="213"/>
      <c r="D5511" s="208" t="s">
        <v>272</v>
      </c>
      <c r="E5511" s="214" t="s">
        <v>44</v>
      </c>
      <c r="F5511" s="215" t="s">
        <v>2565</v>
      </c>
      <c r="G5511" s="213"/>
      <c r="H5511" s="214" t="s">
        <v>44</v>
      </c>
      <c r="I5511" s="216"/>
      <c r="J5511" s="213"/>
      <c r="K5511" s="213"/>
      <c r="L5511" s="217"/>
      <c r="M5511" s="218"/>
      <c r="N5511" s="219"/>
      <c r="O5511" s="219"/>
      <c r="P5511" s="219"/>
      <c r="Q5511" s="219"/>
      <c r="R5511" s="219"/>
      <c r="S5511" s="219"/>
      <c r="T5511" s="220"/>
      <c r="AT5511" s="221" t="s">
        <v>272</v>
      </c>
      <c r="AU5511" s="221" t="s">
        <v>91</v>
      </c>
      <c r="AV5511" s="13" t="s">
        <v>89</v>
      </c>
      <c r="AW5511" s="13" t="s">
        <v>38</v>
      </c>
      <c r="AX5511" s="13" t="s">
        <v>82</v>
      </c>
      <c r="AY5511" s="221" t="s">
        <v>262</v>
      </c>
    </row>
    <row r="5512" spans="1:65" s="13" customFormat="1" ht="10">
      <c r="B5512" s="212"/>
      <c r="C5512" s="213"/>
      <c r="D5512" s="208" t="s">
        <v>272</v>
      </c>
      <c r="E5512" s="214" t="s">
        <v>44</v>
      </c>
      <c r="F5512" s="215" t="s">
        <v>2566</v>
      </c>
      <c r="G5512" s="213"/>
      <c r="H5512" s="214" t="s">
        <v>44</v>
      </c>
      <c r="I5512" s="216"/>
      <c r="J5512" s="213"/>
      <c r="K5512" s="213"/>
      <c r="L5512" s="217"/>
      <c r="M5512" s="218"/>
      <c r="N5512" s="219"/>
      <c r="O5512" s="219"/>
      <c r="P5512" s="219"/>
      <c r="Q5512" s="219"/>
      <c r="R5512" s="219"/>
      <c r="S5512" s="219"/>
      <c r="T5512" s="220"/>
      <c r="AT5512" s="221" t="s">
        <v>272</v>
      </c>
      <c r="AU5512" s="221" t="s">
        <v>91</v>
      </c>
      <c r="AV5512" s="13" t="s">
        <v>89</v>
      </c>
      <c r="AW5512" s="13" t="s">
        <v>38</v>
      </c>
      <c r="AX5512" s="13" t="s">
        <v>82</v>
      </c>
      <c r="AY5512" s="221" t="s">
        <v>262</v>
      </c>
    </row>
    <row r="5513" spans="1:65" s="13" customFormat="1" ht="10">
      <c r="B5513" s="212"/>
      <c r="C5513" s="213"/>
      <c r="D5513" s="208" t="s">
        <v>272</v>
      </c>
      <c r="E5513" s="214" t="s">
        <v>44</v>
      </c>
      <c r="F5513" s="215" t="s">
        <v>2567</v>
      </c>
      <c r="G5513" s="213"/>
      <c r="H5513" s="214" t="s">
        <v>44</v>
      </c>
      <c r="I5513" s="216"/>
      <c r="J5513" s="213"/>
      <c r="K5513" s="213"/>
      <c r="L5513" s="217"/>
      <c r="M5513" s="218"/>
      <c r="N5513" s="219"/>
      <c r="O5513" s="219"/>
      <c r="P5513" s="219"/>
      <c r="Q5513" s="219"/>
      <c r="R5513" s="219"/>
      <c r="S5513" s="219"/>
      <c r="T5513" s="220"/>
      <c r="AT5513" s="221" t="s">
        <v>272</v>
      </c>
      <c r="AU5513" s="221" t="s">
        <v>91</v>
      </c>
      <c r="AV5513" s="13" t="s">
        <v>89</v>
      </c>
      <c r="AW5513" s="13" t="s">
        <v>38</v>
      </c>
      <c r="AX5513" s="13" t="s">
        <v>82</v>
      </c>
      <c r="AY5513" s="221" t="s">
        <v>262</v>
      </c>
    </row>
    <row r="5514" spans="1:65" s="13" customFormat="1" ht="20">
      <c r="B5514" s="212"/>
      <c r="C5514" s="213"/>
      <c r="D5514" s="208" t="s">
        <v>272</v>
      </c>
      <c r="E5514" s="214" t="s">
        <v>44</v>
      </c>
      <c r="F5514" s="215" t="s">
        <v>2568</v>
      </c>
      <c r="G5514" s="213"/>
      <c r="H5514" s="214" t="s">
        <v>44</v>
      </c>
      <c r="I5514" s="216"/>
      <c r="J5514" s="213"/>
      <c r="K5514" s="213"/>
      <c r="L5514" s="217"/>
      <c r="M5514" s="218"/>
      <c r="N5514" s="219"/>
      <c r="O5514" s="219"/>
      <c r="P5514" s="219"/>
      <c r="Q5514" s="219"/>
      <c r="R5514" s="219"/>
      <c r="S5514" s="219"/>
      <c r="T5514" s="220"/>
      <c r="AT5514" s="221" t="s">
        <v>272</v>
      </c>
      <c r="AU5514" s="221" t="s">
        <v>91</v>
      </c>
      <c r="AV5514" s="13" t="s">
        <v>89</v>
      </c>
      <c r="AW5514" s="13" t="s">
        <v>38</v>
      </c>
      <c r="AX5514" s="13" t="s">
        <v>82</v>
      </c>
      <c r="AY5514" s="221" t="s">
        <v>262</v>
      </c>
    </row>
    <row r="5515" spans="1:65" s="13" customFormat="1" ht="20">
      <c r="B5515" s="212"/>
      <c r="C5515" s="213"/>
      <c r="D5515" s="208" t="s">
        <v>272</v>
      </c>
      <c r="E5515" s="214" t="s">
        <v>44</v>
      </c>
      <c r="F5515" s="215" t="s">
        <v>2559</v>
      </c>
      <c r="G5515" s="213"/>
      <c r="H5515" s="214" t="s">
        <v>44</v>
      </c>
      <c r="I5515" s="216"/>
      <c r="J5515" s="213"/>
      <c r="K5515" s="213"/>
      <c r="L5515" s="217"/>
      <c r="M5515" s="218"/>
      <c r="N5515" s="219"/>
      <c r="O5515" s="219"/>
      <c r="P5515" s="219"/>
      <c r="Q5515" s="219"/>
      <c r="R5515" s="219"/>
      <c r="S5515" s="219"/>
      <c r="T5515" s="220"/>
      <c r="AT5515" s="221" t="s">
        <v>272</v>
      </c>
      <c r="AU5515" s="221" t="s">
        <v>91</v>
      </c>
      <c r="AV5515" s="13" t="s">
        <v>89</v>
      </c>
      <c r="AW5515" s="13" t="s">
        <v>38</v>
      </c>
      <c r="AX5515" s="13" t="s">
        <v>82</v>
      </c>
      <c r="AY5515" s="221" t="s">
        <v>262</v>
      </c>
    </row>
    <row r="5516" spans="1:65" s="15" customFormat="1" ht="10">
      <c r="B5516" s="233"/>
      <c r="C5516" s="234"/>
      <c r="D5516" s="208" t="s">
        <v>272</v>
      </c>
      <c r="E5516" s="235" t="s">
        <v>44</v>
      </c>
      <c r="F5516" s="236" t="s">
        <v>2569</v>
      </c>
      <c r="G5516" s="234"/>
      <c r="H5516" s="237">
        <v>2.1</v>
      </c>
      <c r="I5516" s="238"/>
      <c r="J5516" s="234"/>
      <c r="K5516" s="234"/>
      <c r="L5516" s="239"/>
      <c r="M5516" s="240"/>
      <c r="N5516" s="241"/>
      <c r="O5516" s="241"/>
      <c r="P5516" s="241"/>
      <c r="Q5516" s="241"/>
      <c r="R5516" s="241"/>
      <c r="S5516" s="241"/>
      <c r="T5516" s="242"/>
      <c r="AT5516" s="243" t="s">
        <v>272</v>
      </c>
      <c r="AU5516" s="243" t="s">
        <v>91</v>
      </c>
      <c r="AV5516" s="15" t="s">
        <v>91</v>
      </c>
      <c r="AW5516" s="15" t="s">
        <v>38</v>
      </c>
      <c r="AX5516" s="15" t="s">
        <v>82</v>
      </c>
      <c r="AY5516" s="243" t="s">
        <v>262</v>
      </c>
    </row>
    <row r="5517" spans="1:65" s="16" customFormat="1" ht="10">
      <c r="B5517" s="244"/>
      <c r="C5517" s="245"/>
      <c r="D5517" s="208" t="s">
        <v>272</v>
      </c>
      <c r="E5517" s="246" t="s">
        <v>44</v>
      </c>
      <c r="F5517" s="247" t="s">
        <v>291</v>
      </c>
      <c r="G5517" s="245"/>
      <c r="H5517" s="248">
        <v>8.4499999999999993</v>
      </c>
      <c r="I5517" s="249"/>
      <c r="J5517" s="245"/>
      <c r="K5517" s="245"/>
      <c r="L5517" s="250"/>
      <c r="M5517" s="251"/>
      <c r="N5517" s="252"/>
      <c r="O5517" s="252"/>
      <c r="P5517" s="252"/>
      <c r="Q5517" s="252"/>
      <c r="R5517" s="252"/>
      <c r="S5517" s="252"/>
      <c r="T5517" s="253"/>
      <c r="AT5517" s="254" t="s">
        <v>272</v>
      </c>
      <c r="AU5517" s="254" t="s">
        <v>91</v>
      </c>
      <c r="AV5517" s="16" t="s">
        <v>104</v>
      </c>
      <c r="AW5517" s="16" t="s">
        <v>38</v>
      </c>
      <c r="AX5517" s="16" t="s">
        <v>89</v>
      </c>
      <c r="AY5517" s="254" t="s">
        <v>262</v>
      </c>
    </row>
    <row r="5518" spans="1:65" s="2" customFormat="1" ht="16.5" customHeight="1">
      <c r="A5518" s="37"/>
      <c r="B5518" s="38"/>
      <c r="C5518" s="255" t="s">
        <v>2570</v>
      </c>
      <c r="D5518" s="255" t="s">
        <v>633</v>
      </c>
      <c r="E5518" s="256" t="s">
        <v>2571</v>
      </c>
      <c r="F5518" s="257" t="s">
        <v>2572</v>
      </c>
      <c r="G5518" s="258" t="s">
        <v>590</v>
      </c>
      <c r="H5518" s="259">
        <v>3.25</v>
      </c>
      <c r="I5518" s="260"/>
      <c r="J5518" s="261">
        <f>ROUND(I5518*H5518,2)</f>
        <v>0</v>
      </c>
      <c r="K5518" s="257" t="s">
        <v>44</v>
      </c>
      <c r="L5518" s="262"/>
      <c r="M5518" s="263" t="s">
        <v>44</v>
      </c>
      <c r="N5518" s="264" t="s">
        <v>53</v>
      </c>
      <c r="O5518" s="67"/>
      <c r="P5518" s="204">
        <f>O5518*H5518</f>
        <v>0</v>
      </c>
      <c r="Q5518" s="204">
        <v>2.4599999999999999E-3</v>
      </c>
      <c r="R5518" s="204">
        <f>Q5518*H5518</f>
        <v>7.9950000000000004E-3</v>
      </c>
      <c r="S5518" s="204">
        <v>0</v>
      </c>
      <c r="T5518" s="205">
        <f>S5518*H5518</f>
        <v>0</v>
      </c>
      <c r="U5518" s="37"/>
      <c r="V5518" s="37"/>
      <c r="W5518" s="37"/>
      <c r="X5518" s="37"/>
      <c r="Y5518" s="37"/>
      <c r="Z5518" s="37"/>
      <c r="AA5518" s="37"/>
      <c r="AB5518" s="37"/>
      <c r="AC5518" s="37"/>
      <c r="AD5518" s="37"/>
      <c r="AE5518" s="37"/>
      <c r="AR5518" s="206" t="s">
        <v>619</v>
      </c>
      <c r="AT5518" s="206" t="s">
        <v>633</v>
      </c>
      <c r="AU5518" s="206" t="s">
        <v>91</v>
      </c>
      <c r="AY5518" s="19" t="s">
        <v>262</v>
      </c>
      <c r="BE5518" s="207">
        <f>IF(N5518="základní",J5518,0)</f>
        <v>0</v>
      </c>
      <c r="BF5518" s="207">
        <f>IF(N5518="snížená",J5518,0)</f>
        <v>0</v>
      </c>
      <c r="BG5518" s="207">
        <f>IF(N5518="zákl. přenesená",J5518,0)</f>
        <v>0</v>
      </c>
      <c r="BH5518" s="207">
        <f>IF(N5518="sníž. přenesená",J5518,0)</f>
        <v>0</v>
      </c>
      <c r="BI5518" s="207">
        <f>IF(N5518="nulová",J5518,0)</f>
        <v>0</v>
      </c>
      <c r="BJ5518" s="19" t="s">
        <v>89</v>
      </c>
      <c r="BK5518" s="207">
        <f>ROUND(I5518*H5518,2)</f>
        <v>0</v>
      </c>
      <c r="BL5518" s="19" t="s">
        <v>442</v>
      </c>
      <c r="BM5518" s="206" t="s">
        <v>2573</v>
      </c>
    </row>
    <row r="5519" spans="1:65" s="2" customFormat="1" ht="36">
      <c r="A5519" s="37"/>
      <c r="B5519" s="38"/>
      <c r="C5519" s="39"/>
      <c r="D5519" s="208" t="s">
        <v>421</v>
      </c>
      <c r="E5519" s="39"/>
      <c r="F5519" s="209" t="s">
        <v>2574</v>
      </c>
      <c r="G5519" s="39"/>
      <c r="H5519" s="39"/>
      <c r="I5519" s="118"/>
      <c r="J5519" s="39"/>
      <c r="K5519" s="39"/>
      <c r="L5519" s="42"/>
      <c r="M5519" s="210"/>
      <c r="N5519" s="211"/>
      <c r="O5519" s="67"/>
      <c r="P5519" s="67"/>
      <c r="Q5519" s="67"/>
      <c r="R5519" s="67"/>
      <c r="S5519" s="67"/>
      <c r="T5519" s="68"/>
      <c r="U5519" s="37"/>
      <c r="V5519" s="37"/>
      <c r="W5519" s="37"/>
      <c r="X5519" s="37"/>
      <c r="Y5519" s="37"/>
      <c r="Z5519" s="37"/>
      <c r="AA5519" s="37"/>
      <c r="AB5519" s="37"/>
      <c r="AC5519" s="37"/>
      <c r="AD5519" s="37"/>
      <c r="AE5519" s="37"/>
      <c r="AT5519" s="19" t="s">
        <v>421</v>
      </c>
      <c r="AU5519" s="19" t="s">
        <v>91</v>
      </c>
    </row>
    <row r="5520" spans="1:65" s="13" customFormat="1" ht="10">
      <c r="B5520" s="212"/>
      <c r="C5520" s="213"/>
      <c r="D5520" s="208" t="s">
        <v>272</v>
      </c>
      <c r="E5520" s="214" t="s">
        <v>44</v>
      </c>
      <c r="F5520" s="215" t="s">
        <v>2555</v>
      </c>
      <c r="G5520" s="213"/>
      <c r="H5520" s="214" t="s">
        <v>44</v>
      </c>
      <c r="I5520" s="216"/>
      <c r="J5520" s="213"/>
      <c r="K5520" s="213"/>
      <c r="L5520" s="217"/>
      <c r="M5520" s="218"/>
      <c r="N5520" s="219"/>
      <c r="O5520" s="219"/>
      <c r="P5520" s="219"/>
      <c r="Q5520" s="219"/>
      <c r="R5520" s="219"/>
      <c r="S5520" s="219"/>
      <c r="T5520" s="220"/>
      <c r="AT5520" s="221" t="s">
        <v>272</v>
      </c>
      <c r="AU5520" s="221" t="s">
        <v>91</v>
      </c>
      <c r="AV5520" s="13" t="s">
        <v>89</v>
      </c>
      <c r="AW5520" s="13" t="s">
        <v>38</v>
      </c>
      <c r="AX5520" s="13" t="s">
        <v>82</v>
      </c>
      <c r="AY5520" s="221" t="s">
        <v>262</v>
      </c>
    </row>
    <row r="5521" spans="1:65" s="13" customFormat="1" ht="30">
      <c r="B5521" s="212"/>
      <c r="C5521" s="213"/>
      <c r="D5521" s="208" t="s">
        <v>272</v>
      </c>
      <c r="E5521" s="214" t="s">
        <v>44</v>
      </c>
      <c r="F5521" s="215" t="s">
        <v>2556</v>
      </c>
      <c r="G5521" s="213"/>
      <c r="H5521" s="214" t="s">
        <v>44</v>
      </c>
      <c r="I5521" s="216"/>
      <c r="J5521" s="213"/>
      <c r="K5521" s="213"/>
      <c r="L5521" s="217"/>
      <c r="M5521" s="218"/>
      <c r="N5521" s="219"/>
      <c r="O5521" s="219"/>
      <c r="P5521" s="219"/>
      <c r="Q5521" s="219"/>
      <c r="R5521" s="219"/>
      <c r="S5521" s="219"/>
      <c r="T5521" s="220"/>
      <c r="AT5521" s="221" t="s">
        <v>272</v>
      </c>
      <c r="AU5521" s="221" t="s">
        <v>91</v>
      </c>
      <c r="AV5521" s="13" t="s">
        <v>89</v>
      </c>
      <c r="AW5521" s="13" t="s">
        <v>38</v>
      </c>
      <c r="AX5521" s="13" t="s">
        <v>82</v>
      </c>
      <c r="AY5521" s="221" t="s">
        <v>262</v>
      </c>
    </row>
    <row r="5522" spans="1:65" s="13" customFormat="1" ht="10">
      <c r="B5522" s="212"/>
      <c r="C5522" s="213"/>
      <c r="D5522" s="208" t="s">
        <v>272</v>
      </c>
      <c r="E5522" s="214" t="s">
        <v>44</v>
      </c>
      <c r="F5522" s="215" t="s">
        <v>2557</v>
      </c>
      <c r="G5522" s="213"/>
      <c r="H5522" s="214" t="s">
        <v>44</v>
      </c>
      <c r="I5522" s="216"/>
      <c r="J5522" s="213"/>
      <c r="K5522" s="213"/>
      <c r="L5522" s="217"/>
      <c r="M5522" s="218"/>
      <c r="N5522" s="219"/>
      <c r="O5522" s="219"/>
      <c r="P5522" s="219"/>
      <c r="Q5522" s="219"/>
      <c r="R5522" s="219"/>
      <c r="S5522" s="219"/>
      <c r="T5522" s="220"/>
      <c r="AT5522" s="221" t="s">
        <v>272</v>
      </c>
      <c r="AU5522" s="221" t="s">
        <v>91</v>
      </c>
      <c r="AV5522" s="13" t="s">
        <v>89</v>
      </c>
      <c r="AW5522" s="13" t="s">
        <v>38</v>
      </c>
      <c r="AX5522" s="13" t="s">
        <v>82</v>
      </c>
      <c r="AY5522" s="221" t="s">
        <v>262</v>
      </c>
    </row>
    <row r="5523" spans="1:65" s="13" customFormat="1" ht="10">
      <c r="B5523" s="212"/>
      <c r="C5523" s="213"/>
      <c r="D5523" s="208" t="s">
        <v>272</v>
      </c>
      <c r="E5523" s="214" t="s">
        <v>44</v>
      </c>
      <c r="F5523" s="215" t="s">
        <v>1591</v>
      </c>
      <c r="G5523" s="213"/>
      <c r="H5523" s="214" t="s">
        <v>44</v>
      </c>
      <c r="I5523" s="216"/>
      <c r="J5523" s="213"/>
      <c r="K5523" s="213"/>
      <c r="L5523" s="217"/>
      <c r="M5523" s="218"/>
      <c r="N5523" s="219"/>
      <c r="O5523" s="219"/>
      <c r="P5523" s="219"/>
      <c r="Q5523" s="219"/>
      <c r="R5523" s="219"/>
      <c r="S5523" s="219"/>
      <c r="T5523" s="220"/>
      <c r="AT5523" s="221" t="s">
        <v>272</v>
      </c>
      <c r="AU5523" s="221" t="s">
        <v>91</v>
      </c>
      <c r="AV5523" s="13" t="s">
        <v>89</v>
      </c>
      <c r="AW5523" s="13" t="s">
        <v>38</v>
      </c>
      <c r="AX5523" s="13" t="s">
        <v>82</v>
      </c>
      <c r="AY5523" s="221" t="s">
        <v>262</v>
      </c>
    </row>
    <row r="5524" spans="1:65" s="13" customFormat="1" ht="20">
      <c r="B5524" s="212"/>
      <c r="C5524" s="213"/>
      <c r="D5524" s="208" t="s">
        <v>272</v>
      </c>
      <c r="E5524" s="214" t="s">
        <v>44</v>
      </c>
      <c r="F5524" s="215" t="s">
        <v>2558</v>
      </c>
      <c r="G5524" s="213"/>
      <c r="H5524" s="214" t="s">
        <v>44</v>
      </c>
      <c r="I5524" s="216"/>
      <c r="J5524" s="213"/>
      <c r="K5524" s="213"/>
      <c r="L5524" s="217"/>
      <c r="M5524" s="218"/>
      <c r="N5524" s="219"/>
      <c r="O5524" s="219"/>
      <c r="P5524" s="219"/>
      <c r="Q5524" s="219"/>
      <c r="R5524" s="219"/>
      <c r="S5524" s="219"/>
      <c r="T5524" s="220"/>
      <c r="AT5524" s="221" t="s">
        <v>272</v>
      </c>
      <c r="AU5524" s="221" t="s">
        <v>91</v>
      </c>
      <c r="AV5524" s="13" t="s">
        <v>89</v>
      </c>
      <c r="AW5524" s="13" t="s">
        <v>38</v>
      </c>
      <c r="AX5524" s="13" t="s">
        <v>82</v>
      </c>
      <c r="AY5524" s="221" t="s">
        <v>262</v>
      </c>
    </row>
    <row r="5525" spans="1:65" s="13" customFormat="1" ht="20">
      <c r="B5525" s="212"/>
      <c r="C5525" s="213"/>
      <c r="D5525" s="208" t="s">
        <v>272</v>
      </c>
      <c r="E5525" s="214" t="s">
        <v>44</v>
      </c>
      <c r="F5525" s="215" t="s">
        <v>2559</v>
      </c>
      <c r="G5525" s="213"/>
      <c r="H5525" s="214" t="s">
        <v>44</v>
      </c>
      <c r="I5525" s="216"/>
      <c r="J5525" s="213"/>
      <c r="K5525" s="213"/>
      <c r="L5525" s="217"/>
      <c r="M5525" s="218"/>
      <c r="N5525" s="219"/>
      <c r="O5525" s="219"/>
      <c r="P5525" s="219"/>
      <c r="Q5525" s="219"/>
      <c r="R5525" s="219"/>
      <c r="S5525" s="219"/>
      <c r="T5525" s="220"/>
      <c r="AT5525" s="221" t="s">
        <v>272</v>
      </c>
      <c r="AU5525" s="221" t="s">
        <v>91</v>
      </c>
      <c r="AV5525" s="13" t="s">
        <v>89</v>
      </c>
      <c r="AW5525" s="13" t="s">
        <v>38</v>
      </c>
      <c r="AX5525" s="13" t="s">
        <v>82</v>
      </c>
      <c r="AY5525" s="221" t="s">
        <v>262</v>
      </c>
    </row>
    <row r="5526" spans="1:65" s="13" customFormat="1" ht="10">
      <c r="B5526" s="212"/>
      <c r="C5526" s="213"/>
      <c r="D5526" s="208" t="s">
        <v>272</v>
      </c>
      <c r="E5526" s="214" t="s">
        <v>44</v>
      </c>
      <c r="F5526" s="215" t="s">
        <v>2560</v>
      </c>
      <c r="G5526" s="213"/>
      <c r="H5526" s="214" t="s">
        <v>44</v>
      </c>
      <c r="I5526" s="216"/>
      <c r="J5526" s="213"/>
      <c r="K5526" s="213"/>
      <c r="L5526" s="217"/>
      <c r="M5526" s="218"/>
      <c r="N5526" s="219"/>
      <c r="O5526" s="219"/>
      <c r="P5526" s="219"/>
      <c r="Q5526" s="219"/>
      <c r="R5526" s="219"/>
      <c r="S5526" s="219"/>
      <c r="T5526" s="220"/>
      <c r="AT5526" s="221" t="s">
        <v>272</v>
      </c>
      <c r="AU5526" s="221" t="s">
        <v>91</v>
      </c>
      <c r="AV5526" s="13" t="s">
        <v>89</v>
      </c>
      <c r="AW5526" s="13" t="s">
        <v>38</v>
      </c>
      <c r="AX5526" s="13" t="s">
        <v>82</v>
      </c>
      <c r="AY5526" s="221" t="s">
        <v>262</v>
      </c>
    </row>
    <row r="5527" spans="1:65" s="15" customFormat="1" ht="10">
      <c r="B5527" s="233"/>
      <c r="C5527" s="234"/>
      <c r="D5527" s="208" t="s">
        <v>272</v>
      </c>
      <c r="E5527" s="235" t="s">
        <v>44</v>
      </c>
      <c r="F5527" s="236" t="s">
        <v>2561</v>
      </c>
      <c r="G5527" s="234"/>
      <c r="H5527" s="237">
        <v>3.25</v>
      </c>
      <c r="I5527" s="238"/>
      <c r="J5527" s="234"/>
      <c r="K5527" s="234"/>
      <c r="L5527" s="239"/>
      <c r="M5527" s="240"/>
      <c r="N5527" s="241"/>
      <c r="O5527" s="241"/>
      <c r="P5527" s="241"/>
      <c r="Q5527" s="241"/>
      <c r="R5527" s="241"/>
      <c r="S5527" s="241"/>
      <c r="T5527" s="242"/>
      <c r="AT5527" s="243" t="s">
        <v>272</v>
      </c>
      <c r="AU5527" s="243" t="s">
        <v>91</v>
      </c>
      <c r="AV5527" s="15" t="s">
        <v>91</v>
      </c>
      <c r="AW5527" s="15" t="s">
        <v>38</v>
      </c>
      <c r="AX5527" s="15" t="s">
        <v>82</v>
      </c>
      <c r="AY5527" s="243" t="s">
        <v>262</v>
      </c>
    </row>
    <row r="5528" spans="1:65" s="16" customFormat="1" ht="10">
      <c r="B5528" s="244"/>
      <c r="C5528" s="245"/>
      <c r="D5528" s="208" t="s">
        <v>272</v>
      </c>
      <c r="E5528" s="246" t="s">
        <v>44</v>
      </c>
      <c r="F5528" s="247" t="s">
        <v>291</v>
      </c>
      <c r="G5528" s="245"/>
      <c r="H5528" s="248">
        <v>3.25</v>
      </c>
      <c r="I5528" s="249"/>
      <c r="J5528" s="245"/>
      <c r="K5528" s="245"/>
      <c r="L5528" s="250"/>
      <c r="M5528" s="251"/>
      <c r="N5528" s="252"/>
      <c r="O5528" s="252"/>
      <c r="P5528" s="252"/>
      <c r="Q5528" s="252"/>
      <c r="R5528" s="252"/>
      <c r="S5528" s="252"/>
      <c r="T5528" s="253"/>
      <c r="AT5528" s="254" t="s">
        <v>272</v>
      </c>
      <c r="AU5528" s="254" t="s">
        <v>91</v>
      </c>
      <c r="AV5528" s="16" t="s">
        <v>104</v>
      </c>
      <c r="AW5528" s="16" t="s">
        <v>38</v>
      </c>
      <c r="AX5528" s="16" t="s">
        <v>89</v>
      </c>
      <c r="AY5528" s="254" t="s">
        <v>262</v>
      </c>
    </row>
    <row r="5529" spans="1:65" s="2" customFormat="1" ht="16.5" customHeight="1">
      <c r="A5529" s="37"/>
      <c r="B5529" s="38"/>
      <c r="C5529" s="255" t="s">
        <v>2575</v>
      </c>
      <c r="D5529" s="255" t="s">
        <v>633</v>
      </c>
      <c r="E5529" s="256" t="s">
        <v>2571</v>
      </c>
      <c r="F5529" s="257" t="s">
        <v>2572</v>
      </c>
      <c r="G5529" s="258" t="s">
        <v>590</v>
      </c>
      <c r="H5529" s="259">
        <v>3.1</v>
      </c>
      <c r="I5529" s="260"/>
      <c r="J5529" s="261">
        <f>ROUND(I5529*H5529,2)</f>
        <v>0</v>
      </c>
      <c r="K5529" s="257" t="s">
        <v>44</v>
      </c>
      <c r="L5529" s="262"/>
      <c r="M5529" s="263" t="s">
        <v>44</v>
      </c>
      <c r="N5529" s="264" t="s">
        <v>53</v>
      </c>
      <c r="O5529" s="67"/>
      <c r="P5529" s="204">
        <f>O5529*H5529</f>
        <v>0</v>
      </c>
      <c r="Q5529" s="204">
        <v>2.4599999999999999E-3</v>
      </c>
      <c r="R5529" s="204">
        <f>Q5529*H5529</f>
        <v>7.626E-3</v>
      </c>
      <c r="S5529" s="204">
        <v>0</v>
      </c>
      <c r="T5529" s="205">
        <f>S5529*H5529</f>
        <v>0</v>
      </c>
      <c r="U5529" s="37"/>
      <c r="V5529" s="37"/>
      <c r="W5529" s="37"/>
      <c r="X5529" s="37"/>
      <c r="Y5529" s="37"/>
      <c r="Z5529" s="37"/>
      <c r="AA5529" s="37"/>
      <c r="AB5529" s="37"/>
      <c r="AC5529" s="37"/>
      <c r="AD5529" s="37"/>
      <c r="AE5529" s="37"/>
      <c r="AR5529" s="206" t="s">
        <v>619</v>
      </c>
      <c r="AT5529" s="206" t="s">
        <v>633</v>
      </c>
      <c r="AU5529" s="206" t="s">
        <v>91</v>
      </c>
      <c r="AY5529" s="19" t="s">
        <v>262</v>
      </c>
      <c r="BE5529" s="207">
        <f>IF(N5529="základní",J5529,0)</f>
        <v>0</v>
      </c>
      <c r="BF5529" s="207">
        <f>IF(N5529="snížená",J5529,0)</f>
        <v>0</v>
      </c>
      <c r="BG5529" s="207">
        <f>IF(N5529="zákl. přenesená",J5529,0)</f>
        <v>0</v>
      </c>
      <c r="BH5529" s="207">
        <f>IF(N5529="sníž. přenesená",J5529,0)</f>
        <v>0</v>
      </c>
      <c r="BI5529" s="207">
        <f>IF(N5529="nulová",J5529,0)</f>
        <v>0</v>
      </c>
      <c r="BJ5529" s="19" t="s">
        <v>89</v>
      </c>
      <c r="BK5529" s="207">
        <f>ROUND(I5529*H5529,2)</f>
        <v>0</v>
      </c>
      <c r="BL5529" s="19" t="s">
        <v>442</v>
      </c>
      <c r="BM5529" s="206" t="s">
        <v>2576</v>
      </c>
    </row>
    <row r="5530" spans="1:65" s="2" customFormat="1" ht="36">
      <c r="A5530" s="37"/>
      <c r="B5530" s="38"/>
      <c r="C5530" s="39"/>
      <c r="D5530" s="208" t="s">
        <v>421</v>
      </c>
      <c r="E5530" s="39"/>
      <c r="F5530" s="209" t="s">
        <v>2577</v>
      </c>
      <c r="G5530" s="39"/>
      <c r="H5530" s="39"/>
      <c r="I5530" s="118"/>
      <c r="J5530" s="39"/>
      <c r="K5530" s="39"/>
      <c r="L5530" s="42"/>
      <c r="M5530" s="210"/>
      <c r="N5530" s="211"/>
      <c r="O5530" s="67"/>
      <c r="P5530" s="67"/>
      <c r="Q5530" s="67"/>
      <c r="R5530" s="67"/>
      <c r="S5530" s="67"/>
      <c r="T5530" s="68"/>
      <c r="U5530" s="37"/>
      <c r="V5530" s="37"/>
      <c r="W5530" s="37"/>
      <c r="X5530" s="37"/>
      <c r="Y5530" s="37"/>
      <c r="Z5530" s="37"/>
      <c r="AA5530" s="37"/>
      <c r="AB5530" s="37"/>
      <c r="AC5530" s="37"/>
      <c r="AD5530" s="37"/>
      <c r="AE5530" s="37"/>
      <c r="AT5530" s="19" t="s">
        <v>421</v>
      </c>
      <c r="AU5530" s="19" t="s">
        <v>91</v>
      </c>
    </row>
    <row r="5531" spans="1:65" s="13" customFormat="1" ht="10">
      <c r="B5531" s="212"/>
      <c r="C5531" s="213"/>
      <c r="D5531" s="208" t="s">
        <v>272</v>
      </c>
      <c r="E5531" s="214" t="s">
        <v>44</v>
      </c>
      <c r="F5531" s="215" t="s">
        <v>2562</v>
      </c>
      <c r="G5531" s="213"/>
      <c r="H5531" s="214" t="s">
        <v>44</v>
      </c>
      <c r="I5531" s="216"/>
      <c r="J5531" s="213"/>
      <c r="K5531" s="213"/>
      <c r="L5531" s="217"/>
      <c r="M5531" s="218"/>
      <c r="N5531" s="219"/>
      <c r="O5531" s="219"/>
      <c r="P5531" s="219"/>
      <c r="Q5531" s="219"/>
      <c r="R5531" s="219"/>
      <c r="S5531" s="219"/>
      <c r="T5531" s="220"/>
      <c r="AT5531" s="221" t="s">
        <v>272</v>
      </c>
      <c r="AU5531" s="221" t="s">
        <v>91</v>
      </c>
      <c r="AV5531" s="13" t="s">
        <v>89</v>
      </c>
      <c r="AW5531" s="13" t="s">
        <v>38</v>
      </c>
      <c r="AX5531" s="13" t="s">
        <v>82</v>
      </c>
      <c r="AY5531" s="221" t="s">
        <v>262</v>
      </c>
    </row>
    <row r="5532" spans="1:65" s="13" customFormat="1" ht="30">
      <c r="B5532" s="212"/>
      <c r="C5532" s="213"/>
      <c r="D5532" s="208" t="s">
        <v>272</v>
      </c>
      <c r="E5532" s="214" t="s">
        <v>44</v>
      </c>
      <c r="F5532" s="215" t="s">
        <v>2556</v>
      </c>
      <c r="G5532" s="213"/>
      <c r="H5532" s="214" t="s">
        <v>44</v>
      </c>
      <c r="I5532" s="216"/>
      <c r="J5532" s="213"/>
      <c r="K5532" s="213"/>
      <c r="L5532" s="217"/>
      <c r="M5532" s="218"/>
      <c r="N5532" s="219"/>
      <c r="O5532" s="219"/>
      <c r="P5532" s="219"/>
      <c r="Q5532" s="219"/>
      <c r="R5532" s="219"/>
      <c r="S5532" s="219"/>
      <c r="T5532" s="220"/>
      <c r="AT5532" s="221" t="s">
        <v>272</v>
      </c>
      <c r="AU5532" s="221" t="s">
        <v>91</v>
      </c>
      <c r="AV5532" s="13" t="s">
        <v>89</v>
      </c>
      <c r="AW5532" s="13" t="s">
        <v>38</v>
      </c>
      <c r="AX5532" s="13" t="s">
        <v>82</v>
      </c>
      <c r="AY5532" s="221" t="s">
        <v>262</v>
      </c>
    </row>
    <row r="5533" spans="1:65" s="13" customFormat="1" ht="10">
      <c r="B5533" s="212"/>
      <c r="C5533" s="213"/>
      <c r="D5533" s="208" t="s">
        <v>272</v>
      </c>
      <c r="E5533" s="214" t="s">
        <v>44</v>
      </c>
      <c r="F5533" s="215" t="s">
        <v>2563</v>
      </c>
      <c r="G5533" s="213"/>
      <c r="H5533" s="214" t="s">
        <v>44</v>
      </c>
      <c r="I5533" s="216"/>
      <c r="J5533" s="213"/>
      <c r="K5533" s="213"/>
      <c r="L5533" s="217"/>
      <c r="M5533" s="218"/>
      <c r="N5533" s="219"/>
      <c r="O5533" s="219"/>
      <c r="P5533" s="219"/>
      <c r="Q5533" s="219"/>
      <c r="R5533" s="219"/>
      <c r="S5533" s="219"/>
      <c r="T5533" s="220"/>
      <c r="AT5533" s="221" t="s">
        <v>272</v>
      </c>
      <c r="AU5533" s="221" t="s">
        <v>91</v>
      </c>
      <c r="AV5533" s="13" t="s">
        <v>89</v>
      </c>
      <c r="AW5533" s="13" t="s">
        <v>38</v>
      </c>
      <c r="AX5533" s="13" t="s">
        <v>82</v>
      </c>
      <c r="AY5533" s="221" t="s">
        <v>262</v>
      </c>
    </row>
    <row r="5534" spans="1:65" s="13" customFormat="1" ht="10">
      <c r="B5534" s="212"/>
      <c r="C5534" s="213"/>
      <c r="D5534" s="208" t="s">
        <v>272</v>
      </c>
      <c r="E5534" s="214" t="s">
        <v>44</v>
      </c>
      <c r="F5534" s="215" t="s">
        <v>1591</v>
      </c>
      <c r="G5534" s="213"/>
      <c r="H5534" s="214" t="s">
        <v>44</v>
      </c>
      <c r="I5534" s="216"/>
      <c r="J5534" s="213"/>
      <c r="K5534" s="213"/>
      <c r="L5534" s="217"/>
      <c r="M5534" s="218"/>
      <c r="N5534" s="219"/>
      <c r="O5534" s="219"/>
      <c r="P5534" s="219"/>
      <c r="Q5534" s="219"/>
      <c r="R5534" s="219"/>
      <c r="S5534" s="219"/>
      <c r="T5534" s="220"/>
      <c r="AT5534" s="221" t="s">
        <v>272</v>
      </c>
      <c r="AU5534" s="221" t="s">
        <v>91</v>
      </c>
      <c r="AV5534" s="13" t="s">
        <v>89</v>
      </c>
      <c r="AW5534" s="13" t="s">
        <v>38</v>
      </c>
      <c r="AX5534" s="13" t="s">
        <v>82</v>
      </c>
      <c r="AY5534" s="221" t="s">
        <v>262</v>
      </c>
    </row>
    <row r="5535" spans="1:65" s="13" customFormat="1" ht="20">
      <c r="B5535" s="212"/>
      <c r="C5535" s="213"/>
      <c r="D5535" s="208" t="s">
        <v>272</v>
      </c>
      <c r="E5535" s="214" t="s">
        <v>44</v>
      </c>
      <c r="F5535" s="215" t="s">
        <v>2558</v>
      </c>
      <c r="G5535" s="213"/>
      <c r="H5535" s="214" t="s">
        <v>44</v>
      </c>
      <c r="I5535" s="216"/>
      <c r="J5535" s="213"/>
      <c r="K5535" s="213"/>
      <c r="L5535" s="217"/>
      <c r="M5535" s="218"/>
      <c r="N5535" s="219"/>
      <c r="O5535" s="219"/>
      <c r="P5535" s="219"/>
      <c r="Q5535" s="219"/>
      <c r="R5535" s="219"/>
      <c r="S5535" s="219"/>
      <c r="T5535" s="220"/>
      <c r="AT5535" s="221" t="s">
        <v>272</v>
      </c>
      <c r="AU5535" s="221" t="s">
        <v>91</v>
      </c>
      <c r="AV5535" s="13" t="s">
        <v>89</v>
      </c>
      <c r="AW5535" s="13" t="s">
        <v>38</v>
      </c>
      <c r="AX5535" s="13" t="s">
        <v>82</v>
      </c>
      <c r="AY5535" s="221" t="s">
        <v>262</v>
      </c>
    </row>
    <row r="5536" spans="1:65" s="13" customFormat="1" ht="20">
      <c r="B5536" s="212"/>
      <c r="C5536" s="213"/>
      <c r="D5536" s="208" t="s">
        <v>272</v>
      </c>
      <c r="E5536" s="214" t="s">
        <v>44</v>
      </c>
      <c r="F5536" s="215" t="s">
        <v>2559</v>
      </c>
      <c r="G5536" s="213"/>
      <c r="H5536" s="214" t="s">
        <v>44</v>
      </c>
      <c r="I5536" s="216"/>
      <c r="J5536" s="213"/>
      <c r="K5536" s="213"/>
      <c r="L5536" s="217"/>
      <c r="M5536" s="218"/>
      <c r="N5536" s="219"/>
      <c r="O5536" s="219"/>
      <c r="P5536" s="219"/>
      <c r="Q5536" s="219"/>
      <c r="R5536" s="219"/>
      <c r="S5536" s="219"/>
      <c r="T5536" s="220"/>
      <c r="AT5536" s="221" t="s">
        <v>272</v>
      </c>
      <c r="AU5536" s="221" t="s">
        <v>91</v>
      </c>
      <c r="AV5536" s="13" t="s">
        <v>89</v>
      </c>
      <c r="AW5536" s="13" t="s">
        <v>38</v>
      </c>
      <c r="AX5536" s="13" t="s">
        <v>82</v>
      </c>
      <c r="AY5536" s="221" t="s">
        <v>262</v>
      </c>
    </row>
    <row r="5537" spans="1:65" s="13" customFormat="1" ht="10">
      <c r="B5537" s="212"/>
      <c r="C5537" s="213"/>
      <c r="D5537" s="208" t="s">
        <v>272</v>
      </c>
      <c r="E5537" s="214" t="s">
        <v>44</v>
      </c>
      <c r="F5537" s="215" t="s">
        <v>2560</v>
      </c>
      <c r="G5537" s="213"/>
      <c r="H5537" s="214" t="s">
        <v>44</v>
      </c>
      <c r="I5537" s="216"/>
      <c r="J5537" s="213"/>
      <c r="K5537" s="213"/>
      <c r="L5537" s="217"/>
      <c r="M5537" s="218"/>
      <c r="N5537" s="219"/>
      <c r="O5537" s="219"/>
      <c r="P5537" s="219"/>
      <c r="Q5537" s="219"/>
      <c r="R5537" s="219"/>
      <c r="S5537" s="219"/>
      <c r="T5537" s="220"/>
      <c r="AT5537" s="221" t="s">
        <v>272</v>
      </c>
      <c r="AU5537" s="221" t="s">
        <v>91</v>
      </c>
      <c r="AV5537" s="13" t="s">
        <v>89</v>
      </c>
      <c r="AW5537" s="13" t="s">
        <v>38</v>
      </c>
      <c r="AX5537" s="13" t="s">
        <v>82</v>
      </c>
      <c r="AY5537" s="221" t="s">
        <v>262</v>
      </c>
    </row>
    <row r="5538" spans="1:65" s="15" customFormat="1" ht="10">
      <c r="B5538" s="233"/>
      <c r="C5538" s="234"/>
      <c r="D5538" s="208" t="s">
        <v>272</v>
      </c>
      <c r="E5538" s="235" t="s">
        <v>44</v>
      </c>
      <c r="F5538" s="236" t="s">
        <v>839</v>
      </c>
      <c r="G5538" s="234"/>
      <c r="H5538" s="237">
        <v>3.1</v>
      </c>
      <c r="I5538" s="238"/>
      <c r="J5538" s="234"/>
      <c r="K5538" s="234"/>
      <c r="L5538" s="239"/>
      <c r="M5538" s="240"/>
      <c r="N5538" s="241"/>
      <c r="O5538" s="241"/>
      <c r="P5538" s="241"/>
      <c r="Q5538" s="241"/>
      <c r="R5538" s="241"/>
      <c r="S5538" s="241"/>
      <c r="T5538" s="242"/>
      <c r="AT5538" s="243" t="s">
        <v>272</v>
      </c>
      <c r="AU5538" s="243" t="s">
        <v>91</v>
      </c>
      <c r="AV5538" s="15" t="s">
        <v>91</v>
      </c>
      <c r="AW5538" s="15" t="s">
        <v>38</v>
      </c>
      <c r="AX5538" s="15" t="s">
        <v>82</v>
      </c>
      <c r="AY5538" s="243" t="s">
        <v>262</v>
      </c>
    </row>
    <row r="5539" spans="1:65" s="16" customFormat="1" ht="10">
      <c r="B5539" s="244"/>
      <c r="C5539" s="245"/>
      <c r="D5539" s="208" t="s">
        <v>272</v>
      </c>
      <c r="E5539" s="246" t="s">
        <v>44</v>
      </c>
      <c r="F5539" s="247" t="s">
        <v>291</v>
      </c>
      <c r="G5539" s="245"/>
      <c r="H5539" s="248">
        <v>3.1</v>
      </c>
      <c r="I5539" s="249"/>
      <c r="J5539" s="245"/>
      <c r="K5539" s="245"/>
      <c r="L5539" s="250"/>
      <c r="M5539" s="251"/>
      <c r="N5539" s="252"/>
      <c r="O5539" s="252"/>
      <c r="P5539" s="252"/>
      <c r="Q5539" s="252"/>
      <c r="R5539" s="252"/>
      <c r="S5539" s="252"/>
      <c r="T5539" s="253"/>
      <c r="AT5539" s="254" t="s">
        <v>272</v>
      </c>
      <c r="AU5539" s="254" t="s">
        <v>91</v>
      </c>
      <c r="AV5539" s="16" t="s">
        <v>104</v>
      </c>
      <c r="AW5539" s="16" t="s">
        <v>38</v>
      </c>
      <c r="AX5539" s="16" t="s">
        <v>89</v>
      </c>
      <c r="AY5539" s="254" t="s">
        <v>262</v>
      </c>
    </row>
    <row r="5540" spans="1:65" s="2" customFormat="1" ht="16.5" customHeight="1">
      <c r="A5540" s="37"/>
      <c r="B5540" s="38"/>
      <c r="C5540" s="255" t="s">
        <v>2578</v>
      </c>
      <c r="D5540" s="255" t="s">
        <v>633</v>
      </c>
      <c r="E5540" s="256" t="s">
        <v>2571</v>
      </c>
      <c r="F5540" s="257" t="s">
        <v>2572</v>
      </c>
      <c r="G5540" s="258" t="s">
        <v>590</v>
      </c>
      <c r="H5540" s="259">
        <v>2.1</v>
      </c>
      <c r="I5540" s="260"/>
      <c r="J5540" s="261">
        <f>ROUND(I5540*H5540,2)</f>
        <v>0</v>
      </c>
      <c r="K5540" s="257" t="s">
        <v>44</v>
      </c>
      <c r="L5540" s="262"/>
      <c r="M5540" s="263" t="s">
        <v>44</v>
      </c>
      <c r="N5540" s="264" t="s">
        <v>53</v>
      </c>
      <c r="O5540" s="67"/>
      <c r="P5540" s="204">
        <f>O5540*H5540</f>
        <v>0</v>
      </c>
      <c r="Q5540" s="204">
        <v>2.4599999999999999E-3</v>
      </c>
      <c r="R5540" s="204">
        <f>Q5540*H5540</f>
        <v>5.1660000000000005E-3</v>
      </c>
      <c r="S5540" s="204">
        <v>0</v>
      </c>
      <c r="T5540" s="205">
        <f>S5540*H5540</f>
        <v>0</v>
      </c>
      <c r="U5540" s="37"/>
      <c r="V5540" s="37"/>
      <c r="W5540" s="37"/>
      <c r="X5540" s="37"/>
      <c r="Y5540" s="37"/>
      <c r="Z5540" s="37"/>
      <c r="AA5540" s="37"/>
      <c r="AB5540" s="37"/>
      <c r="AC5540" s="37"/>
      <c r="AD5540" s="37"/>
      <c r="AE5540" s="37"/>
      <c r="AR5540" s="206" t="s">
        <v>619</v>
      </c>
      <c r="AT5540" s="206" t="s">
        <v>633</v>
      </c>
      <c r="AU5540" s="206" t="s">
        <v>91</v>
      </c>
      <c r="AY5540" s="19" t="s">
        <v>262</v>
      </c>
      <c r="BE5540" s="207">
        <f>IF(N5540="základní",J5540,0)</f>
        <v>0</v>
      </c>
      <c r="BF5540" s="207">
        <f>IF(N5540="snížená",J5540,0)</f>
        <v>0</v>
      </c>
      <c r="BG5540" s="207">
        <f>IF(N5540="zákl. přenesená",J5540,0)</f>
        <v>0</v>
      </c>
      <c r="BH5540" s="207">
        <f>IF(N5540="sníž. přenesená",J5540,0)</f>
        <v>0</v>
      </c>
      <c r="BI5540" s="207">
        <f>IF(N5540="nulová",J5540,0)</f>
        <v>0</v>
      </c>
      <c r="BJ5540" s="19" t="s">
        <v>89</v>
      </c>
      <c r="BK5540" s="207">
        <f>ROUND(I5540*H5540,2)</f>
        <v>0</v>
      </c>
      <c r="BL5540" s="19" t="s">
        <v>442</v>
      </c>
      <c r="BM5540" s="206" t="s">
        <v>2579</v>
      </c>
    </row>
    <row r="5541" spans="1:65" s="2" customFormat="1" ht="36">
      <c r="A5541" s="37"/>
      <c r="B5541" s="38"/>
      <c r="C5541" s="39"/>
      <c r="D5541" s="208" t="s">
        <v>421</v>
      </c>
      <c r="E5541" s="39"/>
      <c r="F5541" s="209" t="s">
        <v>2580</v>
      </c>
      <c r="G5541" s="39"/>
      <c r="H5541" s="39"/>
      <c r="I5541" s="118"/>
      <c r="J5541" s="39"/>
      <c r="K5541" s="39"/>
      <c r="L5541" s="42"/>
      <c r="M5541" s="210"/>
      <c r="N5541" s="211"/>
      <c r="O5541" s="67"/>
      <c r="P5541" s="67"/>
      <c r="Q5541" s="67"/>
      <c r="R5541" s="67"/>
      <c r="S5541" s="67"/>
      <c r="T5541" s="68"/>
      <c r="U5541" s="37"/>
      <c r="V5541" s="37"/>
      <c r="W5541" s="37"/>
      <c r="X5541" s="37"/>
      <c r="Y5541" s="37"/>
      <c r="Z5541" s="37"/>
      <c r="AA5541" s="37"/>
      <c r="AB5541" s="37"/>
      <c r="AC5541" s="37"/>
      <c r="AD5541" s="37"/>
      <c r="AE5541" s="37"/>
      <c r="AT5541" s="19" t="s">
        <v>421</v>
      </c>
      <c r="AU5541" s="19" t="s">
        <v>91</v>
      </c>
    </row>
    <row r="5542" spans="1:65" s="13" customFormat="1" ht="10">
      <c r="B5542" s="212"/>
      <c r="C5542" s="213"/>
      <c r="D5542" s="208" t="s">
        <v>272</v>
      </c>
      <c r="E5542" s="214" t="s">
        <v>44</v>
      </c>
      <c r="F5542" s="215" t="s">
        <v>2564</v>
      </c>
      <c r="G5542" s="213"/>
      <c r="H5542" s="214" t="s">
        <v>44</v>
      </c>
      <c r="I5542" s="216"/>
      <c r="J5542" s="213"/>
      <c r="K5542" s="213"/>
      <c r="L5542" s="217"/>
      <c r="M5542" s="218"/>
      <c r="N5542" s="219"/>
      <c r="O5542" s="219"/>
      <c r="P5542" s="219"/>
      <c r="Q5542" s="219"/>
      <c r="R5542" s="219"/>
      <c r="S5542" s="219"/>
      <c r="T5542" s="220"/>
      <c r="AT5542" s="221" t="s">
        <v>272</v>
      </c>
      <c r="AU5542" s="221" t="s">
        <v>91</v>
      </c>
      <c r="AV5542" s="13" t="s">
        <v>89</v>
      </c>
      <c r="AW5542" s="13" t="s">
        <v>38</v>
      </c>
      <c r="AX5542" s="13" t="s">
        <v>82</v>
      </c>
      <c r="AY5542" s="221" t="s">
        <v>262</v>
      </c>
    </row>
    <row r="5543" spans="1:65" s="13" customFormat="1" ht="30">
      <c r="B5543" s="212"/>
      <c r="C5543" s="213"/>
      <c r="D5543" s="208" t="s">
        <v>272</v>
      </c>
      <c r="E5543" s="214" t="s">
        <v>44</v>
      </c>
      <c r="F5543" s="215" t="s">
        <v>2565</v>
      </c>
      <c r="G5543" s="213"/>
      <c r="H5543" s="214" t="s">
        <v>44</v>
      </c>
      <c r="I5543" s="216"/>
      <c r="J5543" s="213"/>
      <c r="K5543" s="213"/>
      <c r="L5543" s="217"/>
      <c r="M5543" s="218"/>
      <c r="N5543" s="219"/>
      <c r="O5543" s="219"/>
      <c r="P5543" s="219"/>
      <c r="Q5543" s="219"/>
      <c r="R5543" s="219"/>
      <c r="S5543" s="219"/>
      <c r="T5543" s="220"/>
      <c r="AT5543" s="221" t="s">
        <v>272</v>
      </c>
      <c r="AU5543" s="221" t="s">
        <v>91</v>
      </c>
      <c r="AV5543" s="13" t="s">
        <v>89</v>
      </c>
      <c r="AW5543" s="13" t="s">
        <v>38</v>
      </c>
      <c r="AX5543" s="13" t="s">
        <v>82</v>
      </c>
      <c r="AY5543" s="221" t="s">
        <v>262</v>
      </c>
    </row>
    <row r="5544" spans="1:65" s="13" customFormat="1" ht="10">
      <c r="B5544" s="212"/>
      <c r="C5544" s="213"/>
      <c r="D5544" s="208" t="s">
        <v>272</v>
      </c>
      <c r="E5544" s="214" t="s">
        <v>44</v>
      </c>
      <c r="F5544" s="215" t="s">
        <v>2566</v>
      </c>
      <c r="G5544" s="213"/>
      <c r="H5544" s="214" t="s">
        <v>44</v>
      </c>
      <c r="I5544" s="216"/>
      <c r="J5544" s="213"/>
      <c r="K5544" s="213"/>
      <c r="L5544" s="217"/>
      <c r="M5544" s="218"/>
      <c r="N5544" s="219"/>
      <c r="O5544" s="219"/>
      <c r="P5544" s="219"/>
      <c r="Q5544" s="219"/>
      <c r="R5544" s="219"/>
      <c r="S5544" s="219"/>
      <c r="T5544" s="220"/>
      <c r="AT5544" s="221" t="s">
        <v>272</v>
      </c>
      <c r="AU5544" s="221" t="s">
        <v>91</v>
      </c>
      <c r="AV5544" s="13" t="s">
        <v>89</v>
      </c>
      <c r="AW5544" s="13" t="s">
        <v>38</v>
      </c>
      <c r="AX5544" s="13" t="s">
        <v>82</v>
      </c>
      <c r="AY5544" s="221" t="s">
        <v>262</v>
      </c>
    </row>
    <row r="5545" spans="1:65" s="13" customFormat="1" ht="10">
      <c r="B5545" s="212"/>
      <c r="C5545" s="213"/>
      <c r="D5545" s="208" t="s">
        <v>272</v>
      </c>
      <c r="E5545" s="214" t="s">
        <v>44</v>
      </c>
      <c r="F5545" s="215" t="s">
        <v>2567</v>
      </c>
      <c r="G5545" s="213"/>
      <c r="H5545" s="214" t="s">
        <v>44</v>
      </c>
      <c r="I5545" s="216"/>
      <c r="J5545" s="213"/>
      <c r="K5545" s="213"/>
      <c r="L5545" s="217"/>
      <c r="M5545" s="218"/>
      <c r="N5545" s="219"/>
      <c r="O5545" s="219"/>
      <c r="P5545" s="219"/>
      <c r="Q5545" s="219"/>
      <c r="R5545" s="219"/>
      <c r="S5545" s="219"/>
      <c r="T5545" s="220"/>
      <c r="AT5545" s="221" t="s">
        <v>272</v>
      </c>
      <c r="AU5545" s="221" t="s">
        <v>91</v>
      </c>
      <c r="AV5545" s="13" t="s">
        <v>89</v>
      </c>
      <c r="AW5545" s="13" t="s">
        <v>38</v>
      </c>
      <c r="AX5545" s="13" t="s">
        <v>82</v>
      </c>
      <c r="AY5545" s="221" t="s">
        <v>262</v>
      </c>
    </row>
    <row r="5546" spans="1:65" s="13" customFormat="1" ht="20">
      <c r="B5546" s="212"/>
      <c r="C5546" s="213"/>
      <c r="D5546" s="208" t="s">
        <v>272</v>
      </c>
      <c r="E5546" s="214" t="s">
        <v>44</v>
      </c>
      <c r="F5546" s="215" t="s">
        <v>2568</v>
      </c>
      <c r="G5546" s="213"/>
      <c r="H5546" s="214" t="s">
        <v>44</v>
      </c>
      <c r="I5546" s="216"/>
      <c r="J5546" s="213"/>
      <c r="K5546" s="213"/>
      <c r="L5546" s="217"/>
      <c r="M5546" s="218"/>
      <c r="N5546" s="219"/>
      <c r="O5546" s="219"/>
      <c r="P5546" s="219"/>
      <c r="Q5546" s="219"/>
      <c r="R5546" s="219"/>
      <c r="S5546" s="219"/>
      <c r="T5546" s="220"/>
      <c r="AT5546" s="221" t="s">
        <v>272</v>
      </c>
      <c r="AU5546" s="221" t="s">
        <v>91</v>
      </c>
      <c r="AV5546" s="13" t="s">
        <v>89</v>
      </c>
      <c r="AW5546" s="13" t="s">
        <v>38</v>
      </c>
      <c r="AX5546" s="13" t="s">
        <v>82</v>
      </c>
      <c r="AY5546" s="221" t="s">
        <v>262</v>
      </c>
    </row>
    <row r="5547" spans="1:65" s="13" customFormat="1" ht="20">
      <c r="B5547" s="212"/>
      <c r="C5547" s="213"/>
      <c r="D5547" s="208" t="s">
        <v>272</v>
      </c>
      <c r="E5547" s="214" t="s">
        <v>44</v>
      </c>
      <c r="F5547" s="215" t="s">
        <v>2559</v>
      </c>
      <c r="G5547" s="213"/>
      <c r="H5547" s="214" t="s">
        <v>44</v>
      </c>
      <c r="I5547" s="216"/>
      <c r="J5547" s="213"/>
      <c r="K5547" s="213"/>
      <c r="L5547" s="217"/>
      <c r="M5547" s="218"/>
      <c r="N5547" s="219"/>
      <c r="O5547" s="219"/>
      <c r="P5547" s="219"/>
      <c r="Q5547" s="219"/>
      <c r="R5547" s="219"/>
      <c r="S5547" s="219"/>
      <c r="T5547" s="220"/>
      <c r="AT5547" s="221" t="s">
        <v>272</v>
      </c>
      <c r="AU5547" s="221" t="s">
        <v>91</v>
      </c>
      <c r="AV5547" s="13" t="s">
        <v>89</v>
      </c>
      <c r="AW5547" s="13" t="s">
        <v>38</v>
      </c>
      <c r="AX5547" s="13" t="s">
        <v>82</v>
      </c>
      <c r="AY5547" s="221" t="s">
        <v>262</v>
      </c>
    </row>
    <row r="5548" spans="1:65" s="15" customFormat="1" ht="10">
      <c r="B5548" s="233"/>
      <c r="C5548" s="234"/>
      <c r="D5548" s="208" t="s">
        <v>272</v>
      </c>
      <c r="E5548" s="235" t="s">
        <v>44</v>
      </c>
      <c r="F5548" s="236" t="s">
        <v>2569</v>
      </c>
      <c r="G5548" s="234"/>
      <c r="H5548" s="237">
        <v>2.1</v>
      </c>
      <c r="I5548" s="238"/>
      <c r="J5548" s="234"/>
      <c r="K5548" s="234"/>
      <c r="L5548" s="239"/>
      <c r="M5548" s="240"/>
      <c r="N5548" s="241"/>
      <c r="O5548" s="241"/>
      <c r="P5548" s="241"/>
      <c r="Q5548" s="241"/>
      <c r="R5548" s="241"/>
      <c r="S5548" s="241"/>
      <c r="T5548" s="242"/>
      <c r="AT5548" s="243" t="s">
        <v>272</v>
      </c>
      <c r="AU5548" s="243" t="s">
        <v>91</v>
      </c>
      <c r="AV5548" s="15" t="s">
        <v>91</v>
      </c>
      <c r="AW5548" s="15" t="s">
        <v>38</v>
      </c>
      <c r="AX5548" s="15" t="s">
        <v>82</v>
      </c>
      <c r="AY5548" s="243" t="s">
        <v>262</v>
      </c>
    </row>
    <row r="5549" spans="1:65" s="16" customFormat="1" ht="10">
      <c r="B5549" s="244"/>
      <c r="C5549" s="245"/>
      <c r="D5549" s="208" t="s">
        <v>272</v>
      </c>
      <c r="E5549" s="246" t="s">
        <v>44</v>
      </c>
      <c r="F5549" s="247" t="s">
        <v>291</v>
      </c>
      <c r="G5549" s="245"/>
      <c r="H5549" s="248">
        <v>2.1</v>
      </c>
      <c r="I5549" s="249"/>
      <c r="J5549" s="245"/>
      <c r="K5549" s="245"/>
      <c r="L5549" s="250"/>
      <c r="M5549" s="251"/>
      <c r="N5549" s="252"/>
      <c r="O5549" s="252"/>
      <c r="P5549" s="252"/>
      <c r="Q5549" s="252"/>
      <c r="R5549" s="252"/>
      <c r="S5549" s="252"/>
      <c r="T5549" s="253"/>
      <c r="AT5549" s="254" t="s">
        <v>272</v>
      </c>
      <c r="AU5549" s="254" t="s">
        <v>91</v>
      </c>
      <c r="AV5549" s="16" t="s">
        <v>104</v>
      </c>
      <c r="AW5549" s="16" t="s">
        <v>38</v>
      </c>
      <c r="AX5549" s="16" t="s">
        <v>89</v>
      </c>
      <c r="AY5549" s="254" t="s">
        <v>262</v>
      </c>
    </row>
    <row r="5550" spans="1:65" s="2" customFormat="1" ht="16.5" customHeight="1">
      <c r="A5550" s="37"/>
      <c r="B5550" s="38"/>
      <c r="C5550" s="195" t="s">
        <v>2581</v>
      </c>
      <c r="D5550" s="195" t="s">
        <v>264</v>
      </c>
      <c r="E5550" s="196" t="s">
        <v>2582</v>
      </c>
      <c r="F5550" s="197" t="s">
        <v>2583</v>
      </c>
      <c r="G5550" s="198" t="s">
        <v>342</v>
      </c>
      <c r="H5550" s="199">
        <v>150.33799999999999</v>
      </c>
      <c r="I5550" s="200"/>
      <c r="J5550" s="201">
        <f>ROUND(I5550*H5550,2)</f>
        <v>0</v>
      </c>
      <c r="K5550" s="197" t="s">
        <v>268</v>
      </c>
      <c r="L5550" s="42"/>
      <c r="M5550" s="202" t="s">
        <v>44</v>
      </c>
      <c r="N5550" s="203" t="s">
        <v>53</v>
      </c>
      <c r="O5550" s="67"/>
      <c r="P5550" s="204">
        <f>O5550*H5550</f>
        <v>0</v>
      </c>
      <c r="Q5550" s="204">
        <v>2.7E-4</v>
      </c>
      <c r="R5550" s="204">
        <f>Q5550*H5550</f>
        <v>4.0591259999999997E-2</v>
      </c>
      <c r="S5550" s="204">
        <v>0</v>
      </c>
      <c r="T5550" s="205">
        <f>S5550*H5550</f>
        <v>0</v>
      </c>
      <c r="U5550" s="37"/>
      <c r="V5550" s="37"/>
      <c r="W5550" s="37"/>
      <c r="X5550" s="37"/>
      <c r="Y5550" s="37"/>
      <c r="Z5550" s="37"/>
      <c r="AA5550" s="37"/>
      <c r="AB5550" s="37"/>
      <c r="AC5550" s="37"/>
      <c r="AD5550" s="37"/>
      <c r="AE5550" s="37"/>
      <c r="AR5550" s="206" t="s">
        <v>442</v>
      </c>
      <c r="AT5550" s="206" t="s">
        <v>264</v>
      </c>
      <c r="AU5550" s="206" t="s">
        <v>91</v>
      </c>
      <c r="AY5550" s="19" t="s">
        <v>262</v>
      </c>
      <c r="BE5550" s="207">
        <f>IF(N5550="základní",J5550,0)</f>
        <v>0</v>
      </c>
      <c r="BF5550" s="207">
        <f>IF(N5550="snížená",J5550,0)</f>
        <v>0</v>
      </c>
      <c r="BG5550" s="207">
        <f>IF(N5550="zákl. přenesená",J5550,0)</f>
        <v>0</v>
      </c>
      <c r="BH5550" s="207">
        <f>IF(N5550="sníž. přenesená",J5550,0)</f>
        <v>0</v>
      </c>
      <c r="BI5550" s="207">
        <f>IF(N5550="nulová",J5550,0)</f>
        <v>0</v>
      </c>
      <c r="BJ5550" s="19" t="s">
        <v>89</v>
      </c>
      <c r="BK5550" s="207">
        <f>ROUND(I5550*H5550,2)</f>
        <v>0</v>
      </c>
      <c r="BL5550" s="19" t="s">
        <v>442</v>
      </c>
      <c r="BM5550" s="206" t="s">
        <v>2584</v>
      </c>
    </row>
    <row r="5551" spans="1:65" s="2" customFormat="1" ht="72">
      <c r="A5551" s="37"/>
      <c r="B5551" s="38"/>
      <c r="C5551" s="39"/>
      <c r="D5551" s="208" t="s">
        <v>270</v>
      </c>
      <c r="E5551" s="39"/>
      <c r="F5551" s="209" t="s">
        <v>2585</v>
      </c>
      <c r="G5551" s="39"/>
      <c r="H5551" s="39"/>
      <c r="I5551" s="118"/>
      <c r="J5551" s="39"/>
      <c r="K5551" s="39"/>
      <c r="L5551" s="42"/>
      <c r="M5551" s="210"/>
      <c r="N5551" s="211"/>
      <c r="O5551" s="67"/>
      <c r="P5551" s="67"/>
      <c r="Q5551" s="67"/>
      <c r="R5551" s="67"/>
      <c r="S5551" s="67"/>
      <c r="T5551" s="68"/>
      <c r="U5551" s="37"/>
      <c r="V5551" s="37"/>
      <c r="W5551" s="37"/>
      <c r="X5551" s="37"/>
      <c r="Y5551" s="37"/>
      <c r="Z5551" s="37"/>
      <c r="AA5551" s="37"/>
      <c r="AB5551" s="37"/>
      <c r="AC5551" s="37"/>
      <c r="AD5551" s="37"/>
      <c r="AE5551" s="37"/>
      <c r="AT5551" s="19" t="s">
        <v>270</v>
      </c>
      <c r="AU5551" s="19" t="s">
        <v>91</v>
      </c>
    </row>
    <row r="5552" spans="1:65" s="2" customFormat="1" ht="18">
      <c r="A5552" s="37"/>
      <c r="B5552" s="38"/>
      <c r="C5552" s="39"/>
      <c r="D5552" s="208" t="s">
        <v>421</v>
      </c>
      <c r="E5552" s="39"/>
      <c r="F5552" s="209" t="s">
        <v>2586</v>
      </c>
      <c r="G5552" s="39"/>
      <c r="H5552" s="39"/>
      <c r="I5552" s="118"/>
      <c r="J5552" s="39"/>
      <c r="K5552" s="39"/>
      <c r="L5552" s="42"/>
      <c r="M5552" s="210"/>
      <c r="N5552" s="211"/>
      <c r="O5552" s="67"/>
      <c r="P5552" s="67"/>
      <c r="Q5552" s="67"/>
      <c r="R5552" s="67"/>
      <c r="S5552" s="67"/>
      <c r="T5552" s="68"/>
      <c r="U5552" s="37"/>
      <c r="V5552" s="37"/>
      <c r="W5552" s="37"/>
      <c r="X5552" s="37"/>
      <c r="Y5552" s="37"/>
      <c r="Z5552" s="37"/>
      <c r="AA5552" s="37"/>
      <c r="AB5552" s="37"/>
      <c r="AC5552" s="37"/>
      <c r="AD5552" s="37"/>
      <c r="AE5552" s="37"/>
      <c r="AT5552" s="19" t="s">
        <v>421</v>
      </c>
      <c r="AU5552" s="19" t="s">
        <v>91</v>
      </c>
    </row>
    <row r="5553" spans="2:51" s="13" customFormat="1" ht="10">
      <c r="B5553" s="212"/>
      <c r="C5553" s="213"/>
      <c r="D5553" s="208" t="s">
        <v>272</v>
      </c>
      <c r="E5553" s="214" t="s">
        <v>44</v>
      </c>
      <c r="F5553" s="215" t="s">
        <v>2587</v>
      </c>
      <c r="G5553" s="213"/>
      <c r="H5553" s="214" t="s">
        <v>44</v>
      </c>
      <c r="I5553" s="216"/>
      <c r="J5553" s="213"/>
      <c r="K5553" s="213"/>
      <c r="L5553" s="217"/>
      <c r="M5553" s="218"/>
      <c r="N5553" s="219"/>
      <c r="O5553" s="219"/>
      <c r="P5553" s="219"/>
      <c r="Q5553" s="219"/>
      <c r="R5553" s="219"/>
      <c r="S5553" s="219"/>
      <c r="T5553" s="220"/>
      <c r="AT5553" s="221" t="s">
        <v>272</v>
      </c>
      <c r="AU5553" s="221" t="s">
        <v>91</v>
      </c>
      <c r="AV5553" s="13" t="s">
        <v>89</v>
      </c>
      <c r="AW5553" s="13" t="s">
        <v>38</v>
      </c>
      <c r="AX5553" s="13" t="s">
        <v>82</v>
      </c>
      <c r="AY5553" s="221" t="s">
        <v>262</v>
      </c>
    </row>
    <row r="5554" spans="2:51" s="13" customFormat="1" ht="10">
      <c r="B5554" s="212"/>
      <c r="C5554" s="213"/>
      <c r="D5554" s="208" t="s">
        <v>272</v>
      </c>
      <c r="E5554" s="214" t="s">
        <v>44</v>
      </c>
      <c r="F5554" s="215" t="s">
        <v>2588</v>
      </c>
      <c r="G5554" s="213"/>
      <c r="H5554" s="214" t="s">
        <v>44</v>
      </c>
      <c r="I5554" s="216"/>
      <c r="J5554" s="213"/>
      <c r="K5554" s="213"/>
      <c r="L5554" s="217"/>
      <c r="M5554" s="218"/>
      <c r="N5554" s="219"/>
      <c r="O5554" s="219"/>
      <c r="P5554" s="219"/>
      <c r="Q5554" s="219"/>
      <c r="R5554" s="219"/>
      <c r="S5554" s="219"/>
      <c r="T5554" s="220"/>
      <c r="AT5554" s="221" t="s">
        <v>272</v>
      </c>
      <c r="AU5554" s="221" t="s">
        <v>91</v>
      </c>
      <c r="AV5554" s="13" t="s">
        <v>89</v>
      </c>
      <c r="AW5554" s="13" t="s">
        <v>38</v>
      </c>
      <c r="AX5554" s="13" t="s">
        <v>82</v>
      </c>
      <c r="AY5554" s="221" t="s">
        <v>262</v>
      </c>
    </row>
    <row r="5555" spans="2:51" s="15" customFormat="1" ht="10">
      <c r="B5555" s="233"/>
      <c r="C5555" s="234"/>
      <c r="D5555" s="208" t="s">
        <v>272</v>
      </c>
      <c r="E5555" s="235" t="s">
        <v>44</v>
      </c>
      <c r="F5555" s="236" t="s">
        <v>2589</v>
      </c>
      <c r="G5555" s="234"/>
      <c r="H5555" s="237">
        <v>15.3</v>
      </c>
      <c r="I5555" s="238"/>
      <c r="J5555" s="234"/>
      <c r="K5555" s="234"/>
      <c r="L5555" s="239"/>
      <c r="M5555" s="240"/>
      <c r="N5555" s="241"/>
      <c r="O5555" s="241"/>
      <c r="P5555" s="241"/>
      <c r="Q5555" s="241"/>
      <c r="R5555" s="241"/>
      <c r="S5555" s="241"/>
      <c r="T5555" s="242"/>
      <c r="AT5555" s="243" t="s">
        <v>272</v>
      </c>
      <c r="AU5555" s="243" t="s">
        <v>91</v>
      </c>
      <c r="AV5555" s="15" t="s">
        <v>91</v>
      </c>
      <c r="AW5555" s="15" t="s">
        <v>38</v>
      </c>
      <c r="AX5555" s="15" t="s">
        <v>82</v>
      </c>
      <c r="AY5555" s="243" t="s">
        <v>262</v>
      </c>
    </row>
    <row r="5556" spans="2:51" s="13" customFormat="1" ht="30">
      <c r="B5556" s="212"/>
      <c r="C5556" s="213"/>
      <c r="D5556" s="208" t="s">
        <v>272</v>
      </c>
      <c r="E5556" s="214" t="s">
        <v>44</v>
      </c>
      <c r="F5556" s="215" t="s">
        <v>2590</v>
      </c>
      <c r="G5556" s="213"/>
      <c r="H5556" s="214" t="s">
        <v>44</v>
      </c>
      <c r="I5556" s="216"/>
      <c r="J5556" s="213"/>
      <c r="K5556" s="213"/>
      <c r="L5556" s="217"/>
      <c r="M5556" s="218"/>
      <c r="N5556" s="219"/>
      <c r="O5556" s="219"/>
      <c r="P5556" s="219"/>
      <c r="Q5556" s="219"/>
      <c r="R5556" s="219"/>
      <c r="S5556" s="219"/>
      <c r="T5556" s="220"/>
      <c r="AT5556" s="221" t="s">
        <v>272</v>
      </c>
      <c r="AU5556" s="221" t="s">
        <v>91</v>
      </c>
      <c r="AV5556" s="13" t="s">
        <v>89</v>
      </c>
      <c r="AW5556" s="13" t="s">
        <v>38</v>
      </c>
      <c r="AX5556" s="13" t="s">
        <v>82</v>
      </c>
      <c r="AY5556" s="221" t="s">
        <v>262</v>
      </c>
    </row>
    <row r="5557" spans="2:51" s="13" customFormat="1" ht="50">
      <c r="B5557" s="212"/>
      <c r="C5557" s="213"/>
      <c r="D5557" s="208" t="s">
        <v>272</v>
      </c>
      <c r="E5557" s="214" t="s">
        <v>44</v>
      </c>
      <c r="F5557" s="215" t="s">
        <v>2591</v>
      </c>
      <c r="G5557" s="213"/>
      <c r="H5557" s="214" t="s">
        <v>44</v>
      </c>
      <c r="I5557" s="216"/>
      <c r="J5557" s="213"/>
      <c r="K5557" s="213"/>
      <c r="L5557" s="217"/>
      <c r="M5557" s="218"/>
      <c r="N5557" s="219"/>
      <c r="O5557" s="219"/>
      <c r="P5557" s="219"/>
      <c r="Q5557" s="219"/>
      <c r="R5557" s="219"/>
      <c r="S5557" s="219"/>
      <c r="T5557" s="220"/>
      <c r="AT5557" s="221" t="s">
        <v>272</v>
      </c>
      <c r="AU5557" s="221" t="s">
        <v>91</v>
      </c>
      <c r="AV5557" s="13" t="s">
        <v>89</v>
      </c>
      <c r="AW5557" s="13" t="s">
        <v>38</v>
      </c>
      <c r="AX5557" s="13" t="s">
        <v>82</v>
      </c>
      <c r="AY5557" s="221" t="s">
        <v>262</v>
      </c>
    </row>
    <row r="5558" spans="2:51" s="13" customFormat="1" ht="10">
      <c r="B5558" s="212"/>
      <c r="C5558" s="213"/>
      <c r="D5558" s="208" t="s">
        <v>272</v>
      </c>
      <c r="E5558" s="214" t="s">
        <v>44</v>
      </c>
      <c r="F5558" s="215" t="s">
        <v>2592</v>
      </c>
      <c r="G5558" s="213"/>
      <c r="H5558" s="214" t="s">
        <v>44</v>
      </c>
      <c r="I5558" s="216"/>
      <c r="J5558" s="213"/>
      <c r="K5558" s="213"/>
      <c r="L5558" s="217"/>
      <c r="M5558" s="218"/>
      <c r="N5558" s="219"/>
      <c r="O5558" s="219"/>
      <c r="P5558" s="219"/>
      <c r="Q5558" s="219"/>
      <c r="R5558" s="219"/>
      <c r="S5558" s="219"/>
      <c r="T5558" s="220"/>
      <c r="AT5558" s="221" t="s">
        <v>272</v>
      </c>
      <c r="AU5558" s="221" t="s">
        <v>91</v>
      </c>
      <c r="AV5558" s="13" t="s">
        <v>89</v>
      </c>
      <c r="AW5558" s="13" t="s">
        <v>38</v>
      </c>
      <c r="AX5558" s="13" t="s">
        <v>82</v>
      </c>
      <c r="AY5558" s="221" t="s">
        <v>262</v>
      </c>
    </row>
    <row r="5559" spans="2:51" s="13" customFormat="1" ht="10">
      <c r="B5559" s="212"/>
      <c r="C5559" s="213"/>
      <c r="D5559" s="208" t="s">
        <v>272</v>
      </c>
      <c r="E5559" s="214" t="s">
        <v>44</v>
      </c>
      <c r="F5559" s="215" t="s">
        <v>2593</v>
      </c>
      <c r="G5559" s="213"/>
      <c r="H5559" s="214" t="s">
        <v>44</v>
      </c>
      <c r="I5559" s="216"/>
      <c r="J5559" s="213"/>
      <c r="K5559" s="213"/>
      <c r="L5559" s="217"/>
      <c r="M5559" s="218"/>
      <c r="N5559" s="219"/>
      <c r="O5559" s="219"/>
      <c r="P5559" s="219"/>
      <c r="Q5559" s="219"/>
      <c r="R5559" s="219"/>
      <c r="S5559" s="219"/>
      <c r="T5559" s="220"/>
      <c r="AT5559" s="221" t="s">
        <v>272</v>
      </c>
      <c r="AU5559" s="221" t="s">
        <v>91</v>
      </c>
      <c r="AV5559" s="13" t="s">
        <v>89</v>
      </c>
      <c r="AW5559" s="13" t="s">
        <v>38</v>
      </c>
      <c r="AX5559" s="13" t="s">
        <v>82</v>
      </c>
      <c r="AY5559" s="221" t="s">
        <v>262</v>
      </c>
    </row>
    <row r="5560" spans="2:51" s="13" customFormat="1" ht="10">
      <c r="B5560" s="212"/>
      <c r="C5560" s="213"/>
      <c r="D5560" s="208" t="s">
        <v>272</v>
      </c>
      <c r="E5560" s="214" t="s">
        <v>44</v>
      </c>
      <c r="F5560" s="215" t="s">
        <v>2588</v>
      </c>
      <c r="G5560" s="213"/>
      <c r="H5560" s="214" t="s">
        <v>44</v>
      </c>
      <c r="I5560" s="216"/>
      <c r="J5560" s="213"/>
      <c r="K5560" s="213"/>
      <c r="L5560" s="217"/>
      <c r="M5560" s="218"/>
      <c r="N5560" s="219"/>
      <c r="O5560" s="219"/>
      <c r="P5560" s="219"/>
      <c r="Q5560" s="219"/>
      <c r="R5560" s="219"/>
      <c r="S5560" s="219"/>
      <c r="T5560" s="220"/>
      <c r="AT5560" s="221" t="s">
        <v>272</v>
      </c>
      <c r="AU5560" s="221" t="s">
        <v>91</v>
      </c>
      <c r="AV5560" s="13" t="s">
        <v>89</v>
      </c>
      <c r="AW5560" s="13" t="s">
        <v>38</v>
      </c>
      <c r="AX5560" s="13" t="s">
        <v>82</v>
      </c>
      <c r="AY5560" s="221" t="s">
        <v>262</v>
      </c>
    </row>
    <row r="5561" spans="2:51" s="15" customFormat="1" ht="10">
      <c r="B5561" s="233"/>
      <c r="C5561" s="234"/>
      <c r="D5561" s="208" t="s">
        <v>272</v>
      </c>
      <c r="E5561" s="235" t="s">
        <v>44</v>
      </c>
      <c r="F5561" s="236" t="s">
        <v>2594</v>
      </c>
      <c r="G5561" s="234"/>
      <c r="H5561" s="237">
        <v>86.7</v>
      </c>
      <c r="I5561" s="238"/>
      <c r="J5561" s="234"/>
      <c r="K5561" s="234"/>
      <c r="L5561" s="239"/>
      <c r="M5561" s="240"/>
      <c r="N5561" s="241"/>
      <c r="O5561" s="241"/>
      <c r="P5561" s="241"/>
      <c r="Q5561" s="241"/>
      <c r="R5561" s="241"/>
      <c r="S5561" s="241"/>
      <c r="T5561" s="242"/>
      <c r="AT5561" s="243" t="s">
        <v>272</v>
      </c>
      <c r="AU5561" s="243" t="s">
        <v>91</v>
      </c>
      <c r="AV5561" s="15" t="s">
        <v>91</v>
      </c>
      <c r="AW5561" s="15" t="s">
        <v>38</v>
      </c>
      <c r="AX5561" s="15" t="s">
        <v>82</v>
      </c>
      <c r="AY5561" s="243" t="s">
        <v>262</v>
      </c>
    </row>
    <row r="5562" spans="2:51" s="13" customFormat="1" ht="30">
      <c r="B5562" s="212"/>
      <c r="C5562" s="213"/>
      <c r="D5562" s="208" t="s">
        <v>272</v>
      </c>
      <c r="E5562" s="214" t="s">
        <v>44</v>
      </c>
      <c r="F5562" s="215" t="s">
        <v>2590</v>
      </c>
      <c r="G5562" s="213"/>
      <c r="H5562" s="214" t="s">
        <v>44</v>
      </c>
      <c r="I5562" s="216"/>
      <c r="J5562" s="213"/>
      <c r="K5562" s="213"/>
      <c r="L5562" s="217"/>
      <c r="M5562" s="218"/>
      <c r="N5562" s="219"/>
      <c r="O5562" s="219"/>
      <c r="P5562" s="219"/>
      <c r="Q5562" s="219"/>
      <c r="R5562" s="219"/>
      <c r="S5562" s="219"/>
      <c r="T5562" s="220"/>
      <c r="AT5562" s="221" t="s">
        <v>272</v>
      </c>
      <c r="AU5562" s="221" t="s">
        <v>91</v>
      </c>
      <c r="AV5562" s="13" t="s">
        <v>89</v>
      </c>
      <c r="AW5562" s="13" t="s">
        <v>38</v>
      </c>
      <c r="AX5562" s="13" t="s">
        <v>82</v>
      </c>
      <c r="AY5562" s="221" t="s">
        <v>262</v>
      </c>
    </row>
    <row r="5563" spans="2:51" s="13" customFormat="1" ht="40">
      <c r="B5563" s="212"/>
      <c r="C5563" s="213"/>
      <c r="D5563" s="208" t="s">
        <v>272</v>
      </c>
      <c r="E5563" s="214" t="s">
        <v>44</v>
      </c>
      <c r="F5563" s="215" t="s">
        <v>2595</v>
      </c>
      <c r="G5563" s="213"/>
      <c r="H5563" s="214" t="s">
        <v>44</v>
      </c>
      <c r="I5563" s="216"/>
      <c r="J5563" s="213"/>
      <c r="K5563" s="213"/>
      <c r="L5563" s="217"/>
      <c r="M5563" s="218"/>
      <c r="N5563" s="219"/>
      <c r="O5563" s="219"/>
      <c r="P5563" s="219"/>
      <c r="Q5563" s="219"/>
      <c r="R5563" s="219"/>
      <c r="S5563" s="219"/>
      <c r="T5563" s="220"/>
      <c r="AT5563" s="221" t="s">
        <v>272</v>
      </c>
      <c r="AU5563" s="221" t="s">
        <v>91</v>
      </c>
      <c r="AV5563" s="13" t="s">
        <v>89</v>
      </c>
      <c r="AW5563" s="13" t="s">
        <v>38</v>
      </c>
      <c r="AX5563" s="13" t="s">
        <v>82</v>
      </c>
      <c r="AY5563" s="221" t="s">
        <v>262</v>
      </c>
    </row>
    <row r="5564" spans="2:51" s="13" customFormat="1" ht="10">
      <c r="B5564" s="212"/>
      <c r="C5564" s="213"/>
      <c r="D5564" s="208" t="s">
        <v>272</v>
      </c>
      <c r="E5564" s="214" t="s">
        <v>44</v>
      </c>
      <c r="F5564" s="215" t="s">
        <v>2592</v>
      </c>
      <c r="G5564" s="213"/>
      <c r="H5564" s="214" t="s">
        <v>44</v>
      </c>
      <c r="I5564" s="216"/>
      <c r="J5564" s="213"/>
      <c r="K5564" s="213"/>
      <c r="L5564" s="217"/>
      <c r="M5564" s="218"/>
      <c r="N5564" s="219"/>
      <c r="O5564" s="219"/>
      <c r="P5564" s="219"/>
      <c r="Q5564" s="219"/>
      <c r="R5564" s="219"/>
      <c r="S5564" s="219"/>
      <c r="T5564" s="220"/>
      <c r="AT5564" s="221" t="s">
        <v>272</v>
      </c>
      <c r="AU5564" s="221" t="s">
        <v>91</v>
      </c>
      <c r="AV5564" s="13" t="s">
        <v>89</v>
      </c>
      <c r="AW5564" s="13" t="s">
        <v>38</v>
      </c>
      <c r="AX5564" s="13" t="s">
        <v>82</v>
      </c>
      <c r="AY5564" s="221" t="s">
        <v>262</v>
      </c>
    </row>
    <row r="5565" spans="2:51" s="13" customFormat="1" ht="10">
      <c r="B5565" s="212"/>
      <c r="C5565" s="213"/>
      <c r="D5565" s="208" t="s">
        <v>272</v>
      </c>
      <c r="E5565" s="214" t="s">
        <v>44</v>
      </c>
      <c r="F5565" s="215" t="s">
        <v>2596</v>
      </c>
      <c r="G5565" s="213"/>
      <c r="H5565" s="214" t="s">
        <v>44</v>
      </c>
      <c r="I5565" s="216"/>
      <c r="J5565" s="213"/>
      <c r="K5565" s="213"/>
      <c r="L5565" s="217"/>
      <c r="M5565" s="218"/>
      <c r="N5565" s="219"/>
      <c r="O5565" s="219"/>
      <c r="P5565" s="219"/>
      <c r="Q5565" s="219"/>
      <c r="R5565" s="219"/>
      <c r="S5565" s="219"/>
      <c r="T5565" s="220"/>
      <c r="AT5565" s="221" t="s">
        <v>272</v>
      </c>
      <c r="AU5565" s="221" t="s">
        <v>91</v>
      </c>
      <c r="AV5565" s="13" t="s">
        <v>89</v>
      </c>
      <c r="AW5565" s="13" t="s">
        <v>38</v>
      </c>
      <c r="AX5565" s="13" t="s">
        <v>82</v>
      </c>
      <c r="AY5565" s="221" t="s">
        <v>262</v>
      </c>
    </row>
    <row r="5566" spans="2:51" s="13" customFormat="1" ht="10">
      <c r="B5566" s="212"/>
      <c r="C5566" s="213"/>
      <c r="D5566" s="208" t="s">
        <v>272</v>
      </c>
      <c r="E5566" s="214" t="s">
        <v>44</v>
      </c>
      <c r="F5566" s="215" t="s">
        <v>2597</v>
      </c>
      <c r="G5566" s="213"/>
      <c r="H5566" s="214" t="s">
        <v>44</v>
      </c>
      <c r="I5566" s="216"/>
      <c r="J5566" s="213"/>
      <c r="K5566" s="213"/>
      <c r="L5566" s="217"/>
      <c r="M5566" s="218"/>
      <c r="N5566" s="219"/>
      <c r="O5566" s="219"/>
      <c r="P5566" s="219"/>
      <c r="Q5566" s="219"/>
      <c r="R5566" s="219"/>
      <c r="S5566" s="219"/>
      <c r="T5566" s="220"/>
      <c r="AT5566" s="221" t="s">
        <v>272</v>
      </c>
      <c r="AU5566" s="221" t="s">
        <v>91</v>
      </c>
      <c r="AV5566" s="13" t="s">
        <v>89</v>
      </c>
      <c r="AW5566" s="13" t="s">
        <v>38</v>
      </c>
      <c r="AX5566" s="13" t="s">
        <v>82</v>
      </c>
      <c r="AY5566" s="221" t="s">
        <v>262</v>
      </c>
    </row>
    <row r="5567" spans="2:51" s="15" customFormat="1" ht="10">
      <c r="B5567" s="233"/>
      <c r="C5567" s="234"/>
      <c r="D5567" s="208" t="s">
        <v>272</v>
      </c>
      <c r="E5567" s="235" t="s">
        <v>44</v>
      </c>
      <c r="F5567" s="236" t="s">
        <v>2598</v>
      </c>
      <c r="G5567" s="234"/>
      <c r="H5567" s="237">
        <v>7.65</v>
      </c>
      <c r="I5567" s="238"/>
      <c r="J5567" s="234"/>
      <c r="K5567" s="234"/>
      <c r="L5567" s="239"/>
      <c r="M5567" s="240"/>
      <c r="N5567" s="241"/>
      <c r="O5567" s="241"/>
      <c r="P5567" s="241"/>
      <c r="Q5567" s="241"/>
      <c r="R5567" s="241"/>
      <c r="S5567" s="241"/>
      <c r="T5567" s="242"/>
      <c r="AT5567" s="243" t="s">
        <v>272</v>
      </c>
      <c r="AU5567" s="243" t="s">
        <v>91</v>
      </c>
      <c r="AV5567" s="15" t="s">
        <v>91</v>
      </c>
      <c r="AW5567" s="15" t="s">
        <v>38</v>
      </c>
      <c r="AX5567" s="15" t="s">
        <v>82</v>
      </c>
      <c r="AY5567" s="243" t="s">
        <v>262</v>
      </c>
    </row>
    <row r="5568" spans="2:51" s="13" customFormat="1" ht="20">
      <c r="B5568" s="212"/>
      <c r="C5568" s="213"/>
      <c r="D5568" s="208" t="s">
        <v>272</v>
      </c>
      <c r="E5568" s="214" t="s">
        <v>44</v>
      </c>
      <c r="F5568" s="215" t="s">
        <v>2599</v>
      </c>
      <c r="G5568" s="213"/>
      <c r="H5568" s="214" t="s">
        <v>44</v>
      </c>
      <c r="I5568" s="216"/>
      <c r="J5568" s="213"/>
      <c r="K5568" s="213"/>
      <c r="L5568" s="217"/>
      <c r="M5568" s="218"/>
      <c r="N5568" s="219"/>
      <c r="O5568" s="219"/>
      <c r="P5568" s="219"/>
      <c r="Q5568" s="219"/>
      <c r="R5568" s="219"/>
      <c r="S5568" s="219"/>
      <c r="T5568" s="220"/>
      <c r="AT5568" s="221" t="s">
        <v>272</v>
      </c>
      <c r="AU5568" s="221" t="s">
        <v>91</v>
      </c>
      <c r="AV5568" s="13" t="s">
        <v>89</v>
      </c>
      <c r="AW5568" s="13" t="s">
        <v>38</v>
      </c>
      <c r="AX5568" s="13" t="s">
        <v>82</v>
      </c>
      <c r="AY5568" s="221" t="s">
        <v>262</v>
      </c>
    </row>
    <row r="5569" spans="2:51" s="13" customFormat="1" ht="40">
      <c r="B5569" s="212"/>
      <c r="C5569" s="213"/>
      <c r="D5569" s="208" t="s">
        <v>272</v>
      </c>
      <c r="E5569" s="214" t="s">
        <v>44</v>
      </c>
      <c r="F5569" s="215" t="s">
        <v>2595</v>
      </c>
      <c r="G5569" s="213"/>
      <c r="H5569" s="214" t="s">
        <v>44</v>
      </c>
      <c r="I5569" s="216"/>
      <c r="J5569" s="213"/>
      <c r="K5569" s="213"/>
      <c r="L5569" s="217"/>
      <c r="M5569" s="218"/>
      <c r="N5569" s="219"/>
      <c r="O5569" s="219"/>
      <c r="P5569" s="219"/>
      <c r="Q5569" s="219"/>
      <c r="R5569" s="219"/>
      <c r="S5569" s="219"/>
      <c r="T5569" s="220"/>
      <c r="AT5569" s="221" t="s">
        <v>272</v>
      </c>
      <c r="AU5569" s="221" t="s">
        <v>91</v>
      </c>
      <c r="AV5569" s="13" t="s">
        <v>89</v>
      </c>
      <c r="AW5569" s="13" t="s">
        <v>38</v>
      </c>
      <c r="AX5569" s="13" t="s">
        <v>82</v>
      </c>
      <c r="AY5569" s="221" t="s">
        <v>262</v>
      </c>
    </row>
    <row r="5570" spans="2:51" s="13" customFormat="1" ht="10">
      <c r="B5570" s="212"/>
      <c r="C5570" s="213"/>
      <c r="D5570" s="208" t="s">
        <v>272</v>
      </c>
      <c r="E5570" s="214" t="s">
        <v>44</v>
      </c>
      <c r="F5570" s="215" t="s">
        <v>2592</v>
      </c>
      <c r="G5570" s="213"/>
      <c r="H5570" s="214" t="s">
        <v>44</v>
      </c>
      <c r="I5570" s="216"/>
      <c r="J5570" s="213"/>
      <c r="K5570" s="213"/>
      <c r="L5570" s="217"/>
      <c r="M5570" s="218"/>
      <c r="N5570" s="219"/>
      <c r="O5570" s="219"/>
      <c r="P5570" s="219"/>
      <c r="Q5570" s="219"/>
      <c r="R5570" s="219"/>
      <c r="S5570" s="219"/>
      <c r="T5570" s="220"/>
      <c r="AT5570" s="221" t="s">
        <v>272</v>
      </c>
      <c r="AU5570" s="221" t="s">
        <v>91</v>
      </c>
      <c r="AV5570" s="13" t="s">
        <v>89</v>
      </c>
      <c r="AW5570" s="13" t="s">
        <v>38</v>
      </c>
      <c r="AX5570" s="13" t="s">
        <v>82</v>
      </c>
      <c r="AY5570" s="221" t="s">
        <v>262</v>
      </c>
    </row>
    <row r="5571" spans="2:51" s="13" customFormat="1" ht="10">
      <c r="B5571" s="212"/>
      <c r="C5571" s="213"/>
      <c r="D5571" s="208" t="s">
        <v>272</v>
      </c>
      <c r="E5571" s="214" t="s">
        <v>44</v>
      </c>
      <c r="F5571" s="215" t="s">
        <v>2600</v>
      </c>
      <c r="G5571" s="213"/>
      <c r="H5571" s="214" t="s">
        <v>44</v>
      </c>
      <c r="I5571" s="216"/>
      <c r="J5571" s="213"/>
      <c r="K5571" s="213"/>
      <c r="L5571" s="217"/>
      <c r="M5571" s="218"/>
      <c r="N5571" s="219"/>
      <c r="O5571" s="219"/>
      <c r="P5571" s="219"/>
      <c r="Q5571" s="219"/>
      <c r="R5571" s="219"/>
      <c r="S5571" s="219"/>
      <c r="T5571" s="220"/>
      <c r="AT5571" s="221" t="s">
        <v>272</v>
      </c>
      <c r="AU5571" s="221" t="s">
        <v>91</v>
      </c>
      <c r="AV5571" s="13" t="s">
        <v>89</v>
      </c>
      <c r="AW5571" s="13" t="s">
        <v>38</v>
      </c>
      <c r="AX5571" s="13" t="s">
        <v>82</v>
      </c>
      <c r="AY5571" s="221" t="s">
        <v>262</v>
      </c>
    </row>
    <row r="5572" spans="2:51" s="13" customFormat="1" ht="10">
      <c r="B5572" s="212"/>
      <c r="C5572" s="213"/>
      <c r="D5572" s="208" t="s">
        <v>272</v>
      </c>
      <c r="E5572" s="214" t="s">
        <v>44</v>
      </c>
      <c r="F5572" s="215" t="s">
        <v>2601</v>
      </c>
      <c r="G5572" s="213"/>
      <c r="H5572" s="214" t="s">
        <v>44</v>
      </c>
      <c r="I5572" s="216"/>
      <c r="J5572" s="213"/>
      <c r="K5572" s="213"/>
      <c r="L5572" s="217"/>
      <c r="M5572" s="218"/>
      <c r="N5572" s="219"/>
      <c r="O5572" s="219"/>
      <c r="P5572" s="219"/>
      <c r="Q5572" s="219"/>
      <c r="R5572" s="219"/>
      <c r="S5572" s="219"/>
      <c r="T5572" s="220"/>
      <c r="AT5572" s="221" t="s">
        <v>272</v>
      </c>
      <c r="AU5572" s="221" t="s">
        <v>91</v>
      </c>
      <c r="AV5572" s="13" t="s">
        <v>89</v>
      </c>
      <c r="AW5572" s="13" t="s">
        <v>38</v>
      </c>
      <c r="AX5572" s="13" t="s">
        <v>82</v>
      </c>
      <c r="AY5572" s="221" t="s">
        <v>262</v>
      </c>
    </row>
    <row r="5573" spans="2:51" s="15" customFormat="1" ht="10">
      <c r="B5573" s="233"/>
      <c r="C5573" s="234"/>
      <c r="D5573" s="208" t="s">
        <v>272</v>
      </c>
      <c r="E5573" s="235" t="s">
        <v>44</v>
      </c>
      <c r="F5573" s="236" t="s">
        <v>2602</v>
      </c>
      <c r="G5573" s="234"/>
      <c r="H5573" s="237">
        <v>1.2749999999999999</v>
      </c>
      <c r="I5573" s="238"/>
      <c r="J5573" s="234"/>
      <c r="K5573" s="234"/>
      <c r="L5573" s="239"/>
      <c r="M5573" s="240"/>
      <c r="N5573" s="241"/>
      <c r="O5573" s="241"/>
      <c r="P5573" s="241"/>
      <c r="Q5573" s="241"/>
      <c r="R5573" s="241"/>
      <c r="S5573" s="241"/>
      <c r="T5573" s="242"/>
      <c r="AT5573" s="243" t="s">
        <v>272</v>
      </c>
      <c r="AU5573" s="243" t="s">
        <v>91</v>
      </c>
      <c r="AV5573" s="15" t="s">
        <v>91</v>
      </c>
      <c r="AW5573" s="15" t="s">
        <v>38</v>
      </c>
      <c r="AX5573" s="15" t="s">
        <v>82</v>
      </c>
      <c r="AY5573" s="243" t="s">
        <v>262</v>
      </c>
    </row>
    <row r="5574" spans="2:51" s="13" customFormat="1" ht="20">
      <c r="B5574" s="212"/>
      <c r="C5574" s="213"/>
      <c r="D5574" s="208" t="s">
        <v>272</v>
      </c>
      <c r="E5574" s="214" t="s">
        <v>44</v>
      </c>
      <c r="F5574" s="215" t="s">
        <v>2603</v>
      </c>
      <c r="G5574" s="213"/>
      <c r="H5574" s="214" t="s">
        <v>44</v>
      </c>
      <c r="I5574" s="216"/>
      <c r="J5574" s="213"/>
      <c r="K5574" s="213"/>
      <c r="L5574" s="217"/>
      <c r="M5574" s="218"/>
      <c r="N5574" s="219"/>
      <c r="O5574" s="219"/>
      <c r="P5574" s="219"/>
      <c r="Q5574" s="219"/>
      <c r="R5574" s="219"/>
      <c r="S5574" s="219"/>
      <c r="T5574" s="220"/>
      <c r="AT5574" s="221" t="s">
        <v>272</v>
      </c>
      <c r="AU5574" s="221" t="s">
        <v>91</v>
      </c>
      <c r="AV5574" s="13" t="s">
        <v>89</v>
      </c>
      <c r="AW5574" s="13" t="s">
        <v>38</v>
      </c>
      <c r="AX5574" s="13" t="s">
        <v>82</v>
      </c>
      <c r="AY5574" s="221" t="s">
        <v>262</v>
      </c>
    </row>
    <row r="5575" spans="2:51" s="13" customFormat="1" ht="40">
      <c r="B5575" s="212"/>
      <c r="C5575" s="213"/>
      <c r="D5575" s="208" t="s">
        <v>272</v>
      </c>
      <c r="E5575" s="214" t="s">
        <v>44</v>
      </c>
      <c r="F5575" s="215" t="s">
        <v>2595</v>
      </c>
      <c r="G5575" s="213"/>
      <c r="H5575" s="214" t="s">
        <v>44</v>
      </c>
      <c r="I5575" s="216"/>
      <c r="J5575" s="213"/>
      <c r="K5575" s="213"/>
      <c r="L5575" s="217"/>
      <c r="M5575" s="218"/>
      <c r="N5575" s="219"/>
      <c r="O5575" s="219"/>
      <c r="P5575" s="219"/>
      <c r="Q5575" s="219"/>
      <c r="R5575" s="219"/>
      <c r="S5575" s="219"/>
      <c r="T5575" s="220"/>
      <c r="AT5575" s="221" t="s">
        <v>272</v>
      </c>
      <c r="AU5575" s="221" t="s">
        <v>91</v>
      </c>
      <c r="AV5575" s="13" t="s">
        <v>89</v>
      </c>
      <c r="AW5575" s="13" t="s">
        <v>38</v>
      </c>
      <c r="AX5575" s="13" t="s">
        <v>82</v>
      </c>
      <c r="AY5575" s="221" t="s">
        <v>262</v>
      </c>
    </row>
    <row r="5576" spans="2:51" s="13" customFormat="1" ht="10">
      <c r="B5576" s="212"/>
      <c r="C5576" s="213"/>
      <c r="D5576" s="208" t="s">
        <v>272</v>
      </c>
      <c r="E5576" s="214" t="s">
        <v>44</v>
      </c>
      <c r="F5576" s="215" t="s">
        <v>2592</v>
      </c>
      <c r="G5576" s="213"/>
      <c r="H5576" s="214" t="s">
        <v>44</v>
      </c>
      <c r="I5576" s="216"/>
      <c r="J5576" s="213"/>
      <c r="K5576" s="213"/>
      <c r="L5576" s="217"/>
      <c r="M5576" s="218"/>
      <c r="N5576" s="219"/>
      <c r="O5576" s="219"/>
      <c r="P5576" s="219"/>
      <c r="Q5576" s="219"/>
      <c r="R5576" s="219"/>
      <c r="S5576" s="219"/>
      <c r="T5576" s="220"/>
      <c r="AT5576" s="221" t="s">
        <v>272</v>
      </c>
      <c r="AU5576" s="221" t="s">
        <v>91</v>
      </c>
      <c r="AV5576" s="13" t="s">
        <v>89</v>
      </c>
      <c r="AW5576" s="13" t="s">
        <v>38</v>
      </c>
      <c r="AX5576" s="13" t="s">
        <v>82</v>
      </c>
      <c r="AY5576" s="221" t="s">
        <v>262</v>
      </c>
    </row>
    <row r="5577" spans="2:51" s="13" customFormat="1" ht="10">
      <c r="B5577" s="212"/>
      <c r="C5577" s="213"/>
      <c r="D5577" s="208" t="s">
        <v>272</v>
      </c>
      <c r="E5577" s="214" t="s">
        <v>44</v>
      </c>
      <c r="F5577" s="215" t="s">
        <v>2604</v>
      </c>
      <c r="G5577" s="213"/>
      <c r="H5577" s="214" t="s">
        <v>44</v>
      </c>
      <c r="I5577" s="216"/>
      <c r="J5577" s="213"/>
      <c r="K5577" s="213"/>
      <c r="L5577" s="217"/>
      <c r="M5577" s="218"/>
      <c r="N5577" s="219"/>
      <c r="O5577" s="219"/>
      <c r="P5577" s="219"/>
      <c r="Q5577" s="219"/>
      <c r="R5577" s="219"/>
      <c r="S5577" s="219"/>
      <c r="T5577" s="220"/>
      <c r="AT5577" s="221" t="s">
        <v>272</v>
      </c>
      <c r="AU5577" s="221" t="s">
        <v>91</v>
      </c>
      <c r="AV5577" s="13" t="s">
        <v>89</v>
      </c>
      <c r="AW5577" s="13" t="s">
        <v>38</v>
      </c>
      <c r="AX5577" s="13" t="s">
        <v>82</v>
      </c>
      <c r="AY5577" s="221" t="s">
        <v>262</v>
      </c>
    </row>
    <row r="5578" spans="2:51" s="13" customFormat="1" ht="10">
      <c r="B5578" s="212"/>
      <c r="C5578" s="213"/>
      <c r="D5578" s="208" t="s">
        <v>272</v>
      </c>
      <c r="E5578" s="214" t="s">
        <v>44</v>
      </c>
      <c r="F5578" s="215" t="s">
        <v>2588</v>
      </c>
      <c r="G5578" s="213"/>
      <c r="H5578" s="214" t="s">
        <v>44</v>
      </c>
      <c r="I5578" s="216"/>
      <c r="J5578" s="213"/>
      <c r="K5578" s="213"/>
      <c r="L5578" s="217"/>
      <c r="M5578" s="218"/>
      <c r="N5578" s="219"/>
      <c r="O5578" s="219"/>
      <c r="P5578" s="219"/>
      <c r="Q5578" s="219"/>
      <c r="R5578" s="219"/>
      <c r="S5578" s="219"/>
      <c r="T5578" s="220"/>
      <c r="AT5578" s="221" t="s">
        <v>272</v>
      </c>
      <c r="AU5578" s="221" t="s">
        <v>91</v>
      </c>
      <c r="AV5578" s="13" t="s">
        <v>89</v>
      </c>
      <c r="AW5578" s="13" t="s">
        <v>38</v>
      </c>
      <c r="AX5578" s="13" t="s">
        <v>82</v>
      </c>
      <c r="AY5578" s="221" t="s">
        <v>262</v>
      </c>
    </row>
    <row r="5579" spans="2:51" s="15" customFormat="1" ht="10">
      <c r="B5579" s="233"/>
      <c r="C5579" s="234"/>
      <c r="D5579" s="208" t="s">
        <v>272</v>
      </c>
      <c r="E5579" s="235" t="s">
        <v>44</v>
      </c>
      <c r="F5579" s="236" t="s">
        <v>2589</v>
      </c>
      <c r="G5579" s="234"/>
      <c r="H5579" s="237">
        <v>15.3</v>
      </c>
      <c r="I5579" s="238"/>
      <c r="J5579" s="234"/>
      <c r="K5579" s="234"/>
      <c r="L5579" s="239"/>
      <c r="M5579" s="240"/>
      <c r="N5579" s="241"/>
      <c r="O5579" s="241"/>
      <c r="P5579" s="241"/>
      <c r="Q5579" s="241"/>
      <c r="R5579" s="241"/>
      <c r="S5579" s="241"/>
      <c r="T5579" s="242"/>
      <c r="AT5579" s="243" t="s">
        <v>272</v>
      </c>
      <c r="AU5579" s="243" t="s">
        <v>91</v>
      </c>
      <c r="AV5579" s="15" t="s">
        <v>91</v>
      </c>
      <c r="AW5579" s="15" t="s">
        <v>38</v>
      </c>
      <c r="AX5579" s="15" t="s">
        <v>82</v>
      </c>
      <c r="AY5579" s="243" t="s">
        <v>262</v>
      </c>
    </row>
    <row r="5580" spans="2:51" s="13" customFormat="1" ht="40">
      <c r="B5580" s="212"/>
      <c r="C5580" s="213"/>
      <c r="D5580" s="208" t="s">
        <v>272</v>
      </c>
      <c r="E5580" s="214" t="s">
        <v>44</v>
      </c>
      <c r="F5580" s="215" t="s">
        <v>2605</v>
      </c>
      <c r="G5580" s="213"/>
      <c r="H5580" s="214" t="s">
        <v>44</v>
      </c>
      <c r="I5580" s="216"/>
      <c r="J5580" s="213"/>
      <c r="K5580" s="213"/>
      <c r="L5580" s="217"/>
      <c r="M5580" s="218"/>
      <c r="N5580" s="219"/>
      <c r="O5580" s="219"/>
      <c r="P5580" s="219"/>
      <c r="Q5580" s="219"/>
      <c r="R5580" s="219"/>
      <c r="S5580" s="219"/>
      <c r="T5580" s="220"/>
      <c r="AT5580" s="221" t="s">
        <v>272</v>
      </c>
      <c r="AU5580" s="221" t="s">
        <v>91</v>
      </c>
      <c r="AV5580" s="13" t="s">
        <v>89</v>
      </c>
      <c r="AW5580" s="13" t="s">
        <v>38</v>
      </c>
      <c r="AX5580" s="13" t="s">
        <v>82</v>
      </c>
      <c r="AY5580" s="221" t="s">
        <v>262</v>
      </c>
    </row>
    <row r="5581" spans="2:51" s="13" customFormat="1" ht="50">
      <c r="B5581" s="212"/>
      <c r="C5581" s="213"/>
      <c r="D5581" s="208" t="s">
        <v>272</v>
      </c>
      <c r="E5581" s="214" t="s">
        <v>44</v>
      </c>
      <c r="F5581" s="215" t="s">
        <v>2606</v>
      </c>
      <c r="G5581" s="213"/>
      <c r="H5581" s="214" t="s">
        <v>44</v>
      </c>
      <c r="I5581" s="216"/>
      <c r="J5581" s="213"/>
      <c r="K5581" s="213"/>
      <c r="L5581" s="217"/>
      <c r="M5581" s="218"/>
      <c r="N5581" s="219"/>
      <c r="O5581" s="219"/>
      <c r="P5581" s="219"/>
      <c r="Q5581" s="219"/>
      <c r="R5581" s="219"/>
      <c r="S5581" s="219"/>
      <c r="T5581" s="220"/>
      <c r="AT5581" s="221" t="s">
        <v>272</v>
      </c>
      <c r="AU5581" s="221" t="s">
        <v>91</v>
      </c>
      <c r="AV5581" s="13" t="s">
        <v>89</v>
      </c>
      <c r="AW5581" s="13" t="s">
        <v>38</v>
      </c>
      <c r="AX5581" s="13" t="s">
        <v>82</v>
      </c>
      <c r="AY5581" s="221" t="s">
        <v>262</v>
      </c>
    </row>
    <row r="5582" spans="2:51" s="13" customFormat="1" ht="10">
      <c r="B5582" s="212"/>
      <c r="C5582" s="213"/>
      <c r="D5582" s="208" t="s">
        <v>272</v>
      </c>
      <c r="E5582" s="214" t="s">
        <v>44</v>
      </c>
      <c r="F5582" s="215" t="s">
        <v>2592</v>
      </c>
      <c r="G5582" s="213"/>
      <c r="H5582" s="214" t="s">
        <v>44</v>
      </c>
      <c r="I5582" s="216"/>
      <c r="J5582" s="213"/>
      <c r="K5582" s="213"/>
      <c r="L5582" s="217"/>
      <c r="M5582" s="218"/>
      <c r="N5582" s="219"/>
      <c r="O5582" s="219"/>
      <c r="P5582" s="219"/>
      <c r="Q5582" s="219"/>
      <c r="R5582" s="219"/>
      <c r="S5582" s="219"/>
      <c r="T5582" s="220"/>
      <c r="AT5582" s="221" t="s">
        <v>272</v>
      </c>
      <c r="AU5582" s="221" t="s">
        <v>91</v>
      </c>
      <c r="AV5582" s="13" t="s">
        <v>89</v>
      </c>
      <c r="AW5582" s="13" t="s">
        <v>38</v>
      </c>
      <c r="AX5582" s="13" t="s">
        <v>82</v>
      </c>
      <c r="AY5582" s="221" t="s">
        <v>262</v>
      </c>
    </row>
    <row r="5583" spans="2:51" s="13" customFormat="1" ht="10">
      <c r="B5583" s="212"/>
      <c r="C5583" s="213"/>
      <c r="D5583" s="208" t="s">
        <v>272</v>
      </c>
      <c r="E5583" s="214" t="s">
        <v>44</v>
      </c>
      <c r="F5583" s="215" t="s">
        <v>2607</v>
      </c>
      <c r="G5583" s="213"/>
      <c r="H5583" s="214" t="s">
        <v>44</v>
      </c>
      <c r="I5583" s="216"/>
      <c r="J5583" s="213"/>
      <c r="K5583" s="213"/>
      <c r="L5583" s="217"/>
      <c r="M5583" s="218"/>
      <c r="N5583" s="219"/>
      <c r="O5583" s="219"/>
      <c r="P5583" s="219"/>
      <c r="Q5583" s="219"/>
      <c r="R5583" s="219"/>
      <c r="S5583" s="219"/>
      <c r="T5583" s="220"/>
      <c r="AT5583" s="221" t="s">
        <v>272</v>
      </c>
      <c r="AU5583" s="221" t="s">
        <v>91</v>
      </c>
      <c r="AV5583" s="13" t="s">
        <v>89</v>
      </c>
      <c r="AW5583" s="13" t="s">
        <v>38</v>
      </c>
      <c r="AX5583" s="13" t="s">
        <v>82</v>
      </c>
      <c r="AY5583" s="221" t="s">
        <v>262</v>
      </c>
    </row>
    <row r="5584" spans="2:51" s="13" customFormat="1" ht="10">
      <c r="B5584" s="212"/>
      <c r="C5584" s="213"/>
      <c r="D5584" s="208" t="s">
        <v>272</v>
      </c>
      <c r="E5584" s="214" t="s">
        <v>44</v>
      </c>
      <c r="F5584" s="215" t="s">
        <v>2608</v>
      </c>
      <c r="G5584" s="213"/>
      <c r="H5584" s="214" t="s">
        <v>44</v>
      </c>
      <c r="I5584" s="216"/>
      <c r="J5584" s="213"/>
      <c r="K5584" s="213"/>
      <c r="L5584" s="217"/>
      <c r="M5584" s="218"/>
      <c r="N5584" s="219"/>
      <c r="O5584" s="219"/>
      <c r="P5584" s="219"/>
      <c r="Q5584" s="219"/>
      <c r="R5584" s="219"/>
      <c r="S5584" s="219"/>
      <c r="T5584" s="220"/>
      <c r="AT5584" s="221" t="s">
        <v>272</v>
      </c>
      <c r="AU5584" s="221" t="s">
        <v>91</v>
      </c>
      <c r="AV5584" s="13" t="s">
        <v>89</v>
      </c>
      <c r="AW5584" s="13" t="s">
        <v>38</v>
      </c>
      <c r="AX5584" s="13" t="s">
        <v>82</v>
      </c>
      <c r="AY5584" s="221" t="s">
        <v>262</v>
      </c>
    </row>
    <row r="5585" spans="2:51" s="15" customFormat="1" ht="10">
      <c r="B5585" s="233"/>
      <c r="C5585" s="234"/>
      <c r="D5585" s="208" t="s">
        <v>272</v>
      </c>
      <c r="E5585" s="235" t="s">
        <v>44</v>
      </c>
      <c r="F5585" s="236" t="s">
        <v>2609</v>
      </c>
      <c r="G5585" s="234"/>
      <c r="H5585" s="237">
        <v>15.3</v>
      </c>
      <c r="I5585" s="238"/>
      <c r="J5585" s="234"/>
      <c r="K5585" s="234"/>
      <c r="L5585" s="239"/>
      <c r="M5585" s="240"/>
      <c r="N5585" s="241"/>
      <c r="O5585" s="241"/>
      <c r="P5585" s="241"/>
      <c r="Q5585" s="241"/>
      <c r="R5585" s="241"/>
      <c r="S5585" s="241"/>
      <c r="T5585" s="242"/>
      <c r="AT5585" s="243" t="s">
        <v>272</v>
      </c>
      <c r="AU5585" s="243" t="s">
        <v>91</v>
      </c>
      <c r="AV5585" s="15" t="s">
        <v>91</v>
      </c>
      <c r="AW5585" s="15" t="s">
        <v>38</v>
      </c>
      <c r="AX5585" s="15" t="s">
        <v>82</v>
      </c>
      <c r="AY5585" s="243" t="s">
        <v>262</v>
      </c>
    </row>
    <row r="5586" spans="2:51" s="13" customFormat="1" ht="30">
      <c r="B5586" s="212"/>
      <c r="C5586" s="213"/>
      <c r="D5586" s="208" t="s">
        <v>272</v>
      </c>
      <c r="E5586" s="214" t="s">
        <v>44</v>
      </c>
      <c r="F5586" s="215" t="s">
        <v>2610</v>
      </c>
      <c r="G5586" s="213"/>
      <c r="H5586" s="214" t="s">
        <v>44</v>
      </c>
      <c r="I5586" s="216"/>
      <c r="J5586" s="213"/>
      <c r="K5586" s="213"/>
      <c r="L5586" s="217"/>
      <c r="M5586" s="218"/>
      <c r="N5586" s="219"/>
      <c r="O5586" s="219"/>
      <c r="P5586" s="219"/>
      <c r="Q5586" s="219"/>
      <c r="R5586" s="219"/>
      <c r="S5586" s="219"/>
      <c r="T5586" s="220"/>
      <c r="AT5586" s="221" t="s">
        <v>272</v>
      </c>
      <c r="AU5586" s="221" t="s">
        <v>91</v>
      </c>
      <c r="AV5586" s="13" t="s">
        <v>89</v>
      </c>
      <c r="AW5586" s="13" t="s">
        <v>38</v>
      </c>
      <c r="AX5586" s="13" t="s">
        <v>82</v>
      </c>
      <c r="AY5586" s="221" t="s">
        <v>262</v>
      </c>
    </row>
    <row r="5587" spans="2:51" s="13" customFormat="1" ht="50">
      <c r="B5587" s="212"/>
      <c r="C5587" s="213"/>
      <c r="D5587" s="208" t="s">
        <v>272</v>
      </c>
      <c r="E5587" s="214" t="s">
        <v>44</v>
      </c>
      <c r="F5587" s="215" t="s">
        <v>2611</v>
      </c>
      <c r="G5587" s="213"/>
      <c r="H5587" s="214" t="s">
        <v>44</v>
      </c>
      <c r="I5587" s="216"/>
      <c r="J5587" s="213"/>
      <c r="K5587" s="213"/>
      <c r="L5587" s="217"/>
      <c r="M5587" s="218"/>
      <c r="N5587" s="219"/>
      <c r="O5587" s="219"/>
      <c r="P5587" s="219"/>
      <c r="Q5587" s="219"/>
      <c r="R5587" s="219"/>
      <c r="S5587" s="219"/>
      <c r="T5587" s="220"/>
      <c r="AT5587" s="221" t="s">
        <v>272</v>
      </c>
      <c r="AU5587" s="221" t="s">
        <v>91</v>
      </c>
      <c r="AV5587" s="13" t="s">
        <v>89</v>
      </c>
      <c r="AW5587" s="13" t="s">
        <v>38</v>
      </c>
      <c r="AX5587" s="13" t="s">
        <v>82</v>
      </c>
      <c r="AY5587" s="221" t="s">
        <v>262</v>
      </c>
    </row>
    <row r="5588" spans="2:51" s="13" customFormat="1" ht="10">
      <c r="B5588" s="212"/>
      <c r="C5588" s="213"/>
      <c r="D5588" s="208" t="s">
        <v>272</v>
      </c>
      <c r="E5588" s="214" t="s">
        <v>44</v>
      </c>
      <c r="F5588" s="215" t="s">
        <v>2592</v>
      </c>
      <c r="G5588" s="213"/>
      <c r="H5588" s="214" t="s">
        <v>44</v>
      </c>
      <c r="I5588" s="216"/>
      <c r="J5588" s="213"/>
      <c r="K5588" s="213"/>
      <c r="L5588" s="217"/>
      <c r="M5588" s="218"/>
      <c r="N5588" s="219"/>
      <c r="O5588" s="219"/>
      <c r="P5588" s="219"/>
      <c r="Q5588" s="219"/>
      <c r="R5588" s="219"/>
      <c r="S5588" s="219"/>
      <c r="T5588" s="220"/>
      <c r="AT5588" s="221" t="s">
        <v>272</v>
      </c>
      <c r="AU5588" s="221" t="s">
        <v>91</v>
      </c>
      <c r="AV5588" s="13" t="s">
        <v>89</v>
      </c>
      <c r="AW5588" s="13" t="s">
        <v>38</v>
      </c>
      <c r="AX5588" s="13" t="s">
        <v>82</v>
      </c>
      <c r="AY5588" s="221" t="s">
        <v>262</v>
      </c>
    </row>
    <row r="5589" spans="2:51" s="13" customFormat="1" ht="10">
      <c r="B5589" s="212"/>
      <c r="C5589" s="213"/>
      <c r="D5589" s="208" t="s">
        <v>272</v>
      </c>
      <c r="E5589" s="214" t="s">
        <v>44</v>
      </c>
      <c r="F5589" s="215" t="s">
        <v>2612</v>
      </c>
      <c r="G5589" s="213"/>
      <c r="H5589" s="214" t="s">
        <v>44</v>
      </c>
      <c r="I5589" s="216"/>
      <c r="J5589" s="213"/>
      <c r="K5589" s="213"/>
      <c r="L5589" s="217"/>
      <c r="M5589" s="218"/>
      <c r="N5589" s="219"/>
      <c r="O5589" s="219"/>
      <c r="P5589" s="219"/>
      <c r="Q5589" s="219"/>
      <c r="R5589" s="219"/>
      <c r="S5589" s="219"/>
      <c r="T5589" s="220"/>
      <c r="AT5589" s="221" t="s">
        <v>272</v>
      </c>
      <c r="AU5589" s="221" t="s">
        <v>91</v>
      </c>
      <c r="AV5589" s="13" t="s">
        <v>89</v>
      </c>
      <c r="AW5589" s="13" t="s">
        <v>38</v>
      </c>
      <c r="AX5589" s="13" t="s">
        <v>82</v>
      </c>
      <c r="AY5589" s="221" t="s">
        <v>262</v>
      </c>
    </row>
    <row r="5590" spans="2:51" s="13" customFormat="1" ht="10">
      <c r="B5590" s="212"/>
      <c r="C5590" s="213"/>
      <c r="D5590" s="208" t="s">
        <v>272</v>
      </c>
      <c r="E5590" s="214" t="s">
        <v>44</v>
      </c>
      <c r="F5590" s="215" t="s">
        <v>2613</v>
      </c>
      <c r="G5590" s="213"/>
      <c r="H5590" s="214" t="s">
        <v>44</v>
      </c>
      <c r="I5590" s="216"/>
      <c r="J5590" s="213"/>
      <c r="K5590" s="213"/>
      <c r="L5590" s="217"/>
      <c r="M5590" s="218"/>
      <c r="N5590" s="219"/>
      <c r="O5590" s="219"/>
      <c r="P5590" s="219"/>
      <c r="Q5590" s="219"/>
      <c r="R5590" s="219"/>
      <c r="S5590" s="219"/>
      <c r="T5590" s="220"/>
      <c r="AT5590" s="221" t="s">
        <v>272</v>
      </c>
      <c r="AU5590" s="221" t="s">
        <v>91</v>
      </c>
      <c r="AV5590" s="13" t="s">
        <v>89</v>
      </c>
      <c r="AW5590" s="13" t="s">
        <v>38</v>
      </c>
      <c r="AX5590" s="13" t="s">
        <v>82</v>
      </c>
      <c r="AY5590" s="221" t="s">
        <v>262</v>
      </c>
    </row>
    <row r="5591" spans="2:51" s="15" customFormat="1" ht="10">
      <c r="B5591" s="233"/>
      <c r="C5591" s="234"/>
      <c r="D5591" s="208" t="s">
        <v>272</v>
      </c>
      <c r="E5591" s="235" t="s">
        <v>44</v>
      </c>
      <c r="F5591" s="236" t="s">
        <v>2614</v>
      </c>
      <c r="G5591" s="234"/>
      <c r="H5591" s="237">
        <v>3.7130000000000001</v>
      </c>
      <c r="I5591" s="238"/>
      <c r="J5591" s="234"/>
      <c r="K5591" s="234"/>
      <c r="L5591" s="239"/>
      <c r="M5591" s="240"/>
      <c r="N5591" s="241"/>
      <c r="O5591" s="241"/>
      <c r="P5591" s="241"/>
      <c r="Q5591" s="241"/>
      <c r="R5591" s="241"/>
      <c r="S5591" s="241"/>
      <c r="T5591" s="242"/>
      <c r="AT5591" s="243" t="s">
        <v>272</v>
      </c>
      <c r="AU5591" s="243" t="s">
        <v>91</v>
      </c>
      <c r="AV5591" s="15" t="s">
        <v>91</v>
      </c>
      <c r="AW5591" s="15" t="s">
        <v>38</v>
      </c>
      <c r="AX5591" s="15" t="s">
        <v>82</v>
      </c>
      <c r="AY5591" s="243" t="s">
        <v>262</v>
      </c>
    </row>
    <row r="5592" spans="2:51" s="13" customFormat="1" ht="20">
      <c r="B5592" s="212"/>
      <c r="C5592" s="213"/>
      <c r="D5592" s="208" t="s">
        <v>272</v>
      </c>
      <c r="E5592" s="214" t="s">
        <v>44</v>
      </c>
      <c r="F5592" s="215" t="s">
        <v>2615</v>
      </c>
      <c r="G5592" s="213"/>
      <c r="H5592" s="214" t="s">
        <v>44</v>
      </c>
      <c r="I5592" s="216"/>
      <c r="J5592" s="213"/>
      <c r="K5592" s="213"/>
      <c r="L5592" s="217"/>
      <c r="M5592" s="218"/>
      <c r="N5592" s="219"/>
      <c r="O5592" s="219"/>
      <c r="P5592" s="219"/>
      <c r="Q5592" s="219"/>
      <c r="R5592" s="219"/>
      <c r="S5592" s="219"/>
      <c r="T5592" s="220"/>
      <c r="AT5592" s="221" t="s">
        <v>272</v>
      </c>
      <c r="AU5592" s="221" t="s">
        <v>91</v>
      </c>
      <c r="AV5592" s="13" t="s">
        <v>89</v>
      </c>
      <c r="AW5592" s="13" t="s">
        <v>38</v>
      </c>
      <c r="AX5592" s="13" t="s">
        <v>82</v>
      </c>
      <c r="AY5592" s="221" t="s">
        <v>262</v>
      </c>
    </row>
    <row r="5593" spans="2:51" s="13" customFormat="1" ht="40">
      <c r="B5593" s="212"/>
      <c r="C5593" s="213"/>
      <c r="D5593" s="208" t="s">
        <v>272</v>
      </c>
      <c r="E5593" s="214" t="s">
        <v>44</v>
      </c>
      <c r="F5593" s="215" t="s">
        <v>2616</v>
      </c>
      <c r="G5593" s="213"/>
      <c r="H5593" s="214" t="s">
        <v>44</v>
      </c>
      <c r="I5593" s="216"/>
      <c r="J5593" s="213"/>
      <c r="K5593" s="213"/>
      <c r="L5593" s="217"/>
      <c r="M5593" s="218"/>
      <c r="N5593" s="219"/>
      <c r="O5593" s="219"/>
      <c r="P5593" s="219"/>
      <c r="Q5593" s="219"/>
      <c r="R5593" s="219"/>
      <c r="S5593" s="219"/>
      <c r="T5593" s="220"/>
      <c r="AT5593" s="221" t="s">
        <v>272</v>
      </c>
      <c r="AU5593" s="221" t="s">
        <v>91</v>
      </c>
      <c r="AV5593" s="13" t="s">
        <v>89</v>
      </c>
      <c r="AW5593" s="13" t="s">
        <v>38</v>
      </c>
      <c r="AX5593" s="13" t="s">
        <v>82</v>
      </c>
      <c r="AY5593" s="221" t="s">
        <v>262</v>
      </c>
    </row>
    <row r="5594" spans="2:51" s="13" customFormat="1" ht="10">
      <c r="B5594" s="212"/>
      <c r="C5594" s="213"/>
      <c r="D5594" s="208" t="s">
        <v>272</v>
      </c>
      <c r="E5594" s="214" t="s">
        <v>44</v>
      </c>
      <c r="F5594" s="215" t="s">
        <v>2592</v>
      </c>
      <c r="G5594" s="213"/>
      <c r="H5594" s="214" t="s">
        <v>44</v>
      </c>
      <c r="I5594" s="216"/>
      <c r="J5594" s="213"/>
      <c r="K5594" s="213"/>
      <c r="L5594" s="217"/>
      <c r="M5594" s="218"/>
      <c r="N5594" s="219"/>
      <c r="O5594" s="219"/>
      <c r="P5594" s="219"/>
      <c r="Q5594" s="219"/>
      <c r="R5594" s="219"/>
      <c r="S5594" s="219"/>
      <c r="T5594" s="220"/>
      <c r="AT5594" s="221" t="s">
        <v>272</v>
      </c>
      <c r="AU5594" s="221" t="s">
        <v>91</v>
      </c>
      <c r="AV5594" s="13" t="s">
        <v>89</v>
      </c>
      <c r="AW5594" s="13" t="s">
        <v>38</v>
      </c>
      <c r="AX5594" s="13" t="s">
        <v>82</v>
      </c>
      <c r="AY5594" s="221" t="s">
        <v>262</v>
      </c>
    </row>
    <row r="5595" spans="2:51" s="13" customFormat="1" ht="10">
      <c r="B5595" s="212"/>
      <c r="C5595" s="213"/>
      <c r="D5595" s="208" t="s">
        <v>272</v>
      </c>
      <c r="E5595" s="214" t="s">
        <v>44</v>
      </c>
      <c r="F5595" s="215" t="s">
        <v>2617</v>
      </c>
      <c r="G5595" s="213"/>
      <c r="H5595" s="214" t="s">
        <v>44</v>
      </c>
      <c r="I5595" s="216"/>
      <c r="J5595" s="213"/>
      <c r="K5595" s="213"/>
      <c r="L5595" s="217"/>
      <c r="M5595" s="218"/>
      <c r="N5595" s="219"/>
      <c r="O5595" s="219"/>
      <c r="P5595" s="219"/>
      <c r="Q5595" s="219"/>
      <c r="R5595" s="219"/>
      <c r="S5595" s="219"/>
      <c r="T5595" s="220"/>
      <c r="AT5595" s="221" t="s">
        <v>272</v>
      </c>
      <c r="AU5595" s="221" t="s">
        <v>91</v>
      </c>
      <c r="AV5595" s="13" t="s">
        <v>89</v>
      </c>
      <c r="AW5595" s="13" t="s">
        <v>38</v>
      </c>
      <c r="AX5595" s="13" t="s">
        <v>82</v>
      </c>
      <c r="AY5595" s="221" t="s">
        <v>262</v>
      </c>
    </row>
    <row r="5596" spans="2:51" s="13" customFormat="1" ht="10">
      <c r="B5596" s="212"/>
      <c r="C5596" s="213"/>
      <c r="D5596" s="208" t="s">
        <v>272</v>
      </c>
      <c r="E5596" s="214" t="s">
        <v>44</v>
      </c>
      <c r="F5596" s="215" t="s">
        <v>2618</v>
      </c>
      <c r="G5596" s="213"/>
      <c r="H5596" s="214" t="s">
        <v>44</v>
      </c>
      <c r="I5596" s="216"/>
      <c r="J5596" s="213"/>
      <c r="K5596" s="213"/>
      <c r="L5596" s="217"/>
      <c r="M5596" s="218"/>
      <c r="N5596" s="219"/>
      <c r="O5596" s="219"/>
      <c r="P5596" s="219"/>
      <c r="Q5596" s="219"/>
      <c r="R5596" s="219"/>
      <c r="S5596" s="219"/>
      <c r="T5596" s="220"/>
      <c r="AT5596" s="221" t="s">
        <v>272</v>
      </c>
      <c r="AU5596" s="221" t="s">
        <v>91</v>
      </c>
      <c r="AV5596" s="13" t="s">
        <v>89</v>
      </c>
      <c r="AW5596" s="13" t="s">
        <v>38</v>
      </c>
      <c r="AX5596" s="13" t="s">
        <v>82</v>
      </c>
      <c r="AY5596" s="221" t="s">
        <v>262</v>
      </c>
    </row>
    <row r="5597" spans="2:51" s="15" customFormat="1" ht="10">
      <c r="B5597" s="233"/>
      <c r="C5597" s="234"/>
      <c r="D5597" s="208" t="s">
        <v>272</v>
      </c>
      <c r="E5597" s="235" t="s">
        <v>44</v>
      </c>
      <c r="F5597" s="236" t="s">
        <v>2619</v>
      </c>
      <c r="G5597" s="234"/>
      <c r="H5597" s="237">
        <v>5.0999999999999996</v>
      </c>
      <c r="I5597" s="238"/>
      <c r="J5597" s="234"/>
      <c r="K5597" s="234"/>
      <c r="L5597" s="239"/>
      <c r="M5597" s="240"/>
      <c r="N5597" s="241"/>
      <c r="O5597" s="241"/>
      <c r="P5597" s="241"/>
      <c r="Q5597" s="241"/>
      <c r="R5597" s="241"/>
      <c r="S5597" s="241"/>
      <c r="T5597" s="242"/>
      <c r="AT5597" s="243" t="s">
        <v>272</v>
      </c>
      <c r="AU5597" s="243" t="s">
        <v>91</v>
      </c>
      <c r="AV5597" s="15" t="s">
        <v>91</v>
      </c>
      <c r="AW5597" s="15" t="s">
        <v>38</v>
      </c>
      <c r="AX5597" s="15" t="s">
        <v>82</v>
      </c>
      <c r="AY5597" s="243" t="s">
        <v>262</v>
      </c>
    </row>
    <row r="5598" spans="2:51" s="13" customFormat="1" ht="40">
      <c r="B5598" s="212"/>
      <c r="C5598" s="213"/>
      <c r="D5598" s="208" t="s">
        <v>272</v>
      </c>
      <c r="E5598" s="214" t="s">
        <v>44</v>
      </c>
      <c r="F5598" s="215" t="s">
        <v>2620</v>
      </c>
      <c r="G5598" s="213"/>
      <c r="H5598" s="214" t="s">
        <v>44</v>
      </c>
      <c r="I5598" s="216"/>
      <c r="J5598" s="213"/>
      <c r="K5598" s="213"/>
      <c r="L5598" s="217"/>
      <c r="M5598" s="218"/>
      <c r="N5598" s="219"/>
      <c r="O5598" s="219"/>
      <c r="P5598" s="219"/>
      <c r="Q5598" s="219"/>
      <c r="R5598" s="219"/>
      <c r="S5598" s="219"/>
      <c r="T5598" s="220"/>
      <c r="AT5598" s="221" t="s">
        <v>272</v>
      </c>
      <c r="AU5598" s="221" t="s">
        <v>91</v>
      </c>
      <c r="AV5598" s="13" t="s">
        <v>89</v>
      </c>
      <c r="AW5598" s="13" t="s">
        <v>38</v>
      </c>
      <c r="AX5598" s="13" t="s">
        <v>82</v>
      </c>
      <c r="AY5598" s="221" t="s">
        <v>262</v>
      </c>
    </row>
    <row r="5599" spans="2:51" s="13" customFormat="1" ht="40">
      <c r="B5599" s="212"/>
      <c r="C5599" s="213"/>
      <c r="D5599" s="208" t="s">
        <v>272</v>
      </c>
      <c r="E5599" s="214" t="s">
        <v>44</v>
      </c>
      <c r="F5599" s="215" t="s">
        <v>2616</v>
      </c>
      <c r="G5599" s="213"/>
      <c r="H5599" s="214" t="s">
        <v>44</v>
      </c>
      <c r="I5599" s="216"/>
      <c r="J5599" s="213"/>
      <c r="K5599" s="213"/>
      <c r="L5599" s="217"/>
      <c r="M5599" s="218"/>
      <c r="N5599" s="219"/>
      <c r="O5599" s="219"/>
      <c r="P5599" s="219"/>
      <c r="Q5599" s="219"/>
      <c r="R5599" s="219"/>
      <c r="S5599" s="219"/>
      <c r="T5599" s="220"/>
      <c r="AT5599" s="221" t="s">
        <v>272</v>
      </c>
      <c r="AU5599" s="221" t="s">
        <v>91</v>
      </c>
      <c r="AV5599" s="13" t="s">
        <v>89</v>
      </c>
      <c r="AW5599" s="13" t="s">
        <v>38</v>
      </c>
      <c r="AX5599" s="13" t="s">
        <v>82</v>
      </c>
      <c r="AY5599" s="221" t="s">
        <v>262</v>
      </c>
    </row>
    <row r="5600" spans="2:51" s="13" customFormat="1" ht="10">
      <c r="B5600" s="212"/>
      <c r="C5600" s="213"/>
      <c r="D5600" s="208" t="s">
        <v>272</v>
      </c>
      <c r="E5600" s="214" t="s">
        <v>44</v>
      </c>
      <c r="F5600" s="215" t="s">
        <v>2592</v>
      </c>
      <c r="G5600" s="213"/>
      <c r="H5600" s="214" t="s">
        <v>44</v>
      </c>
      <c r="I5600" s="216"/>
      <c r="J5600" s="213"/>
      <c r="K5600" s="213"/>
      <c r="L5600" s="217"/>
      <c r="M5600" s="218"/>
      <c r="N5600" s="219"/>
      <c r="O5600" s="219"/>
      <c r="P5600" s="219"/>
      <c r="Q5600" s="219"/>
      <c r="R5600" s="219"/>
      <c r="S5600" s="219"/>
      <c r="T5600" s="220"/>
      <c r="AT5600" s="221" t="s">
        <v>272</v>
      </c>
      <c r="AU5600" s="221" t="s">
        <v>91</v>
      </c>
      <c r="AV5600" s="13" t="s">
        <v>89</v>
      </c>
      <c r="AW5600" s="13" t="s">
        <v>38</v>
      </c>
      <c r="AX5600" s="13" t="s">
        <v>82</v>
      </c>
      <c r="AY5600" s="221" t="s">
        <v>262</v>
      </c>
    </row>
    <row r="5601" spans="1:65" s="16" customFormat="1" ht="10">
      <c r="B5601" s="244"/>
      <c r="C5601" s="245"/>
      <c r="D5601" s="208" t="s">
        <v>272</v>
      </c>
      <c r="E5601" s="246" t="s">
        <v>44</v>
      </c>
      <c r="F5601" s="247" t="s">
        <v>291</v>
      </c>
      <c r="G5601" s="245"/>
      <c r="H5601" s="248">
        <v>150.33799999999999</v>
      </c>
      <c r="I5601" s="249"/>
      <c r="J5601" s="245"/>
      <c r="K5601" s="245"/>
      <c r="L5601" s="250"/>
      <c r="M5601" s="251"/>
      <c r="N5601" s="252"/>
      <c r="O5601" s="252"/>
      <c r="P5601" s="252"/>
      <c r="Q5601" s="252"/>
      <c r="R5601" s="252"/>
      <c r="S5601" s="252"/>
      <c r="T5601" s="253"/>
      <c r="AT5601" s="254" t="s">
        <v>272</v>
      </c>
      <c r="AU5601" s="254" t="s">
        <v>91</v>
      </c>
      <c r="AV5601" s="16" t="s">
        <v>104</v>
      </c>
      <c r="AW5601" s="16" t="s">
        <v>38</v>
      </c>
      <c r="AX5601" s="16" t="s">
        <v>89</v>
      </c>
      <c r="AY5601" s="254" t="s">
        <v>262</v>
      </c>
    </row>
    <row r="5602" spans="1:65" s="2" customFormat="1" ht="16.5" customHeight="1">
      <c r="A5602" s="37"/>
      <c r="B5602" s="38"/>
      <c r="C5602" s="255" t="s">
        <v>2621</v>
      </c>
      <c r="D5602" s="255" t="s">
        <v>633</v>
      </c>
      <c r="E5602" s="256" t="s">
        <v>2622</v>
      </c>
      <c r="F5602" s="257" t="s">
        <v>2623</v>
      </c>
      <c r="G5602" s="258" t="s">
        <v>342</v>
      </c>
      <c r="H5602" s="259">
        <v>15.3</v>
      </c>
      <c r="I5602" s="260"/>
      <c r="J5602" s="261">
        <f>ROUND(I5602*H5602,2)</f>
        <v>0</v>
      </c>
      <c r="K5602" s="257" t="s">
        <v>268</v>
      </c>
      <c r="L5602" s="262"/>
      <c r="M5602" s="263" t="s">
        <v>44</v>
      </c>
      <c r="N5602" s="264" t="s">
        <v>53</v>
      </c>
      <c r="O5602" s="67"/>
      <c r="P5602" s="204">
        <f>O5602*H5602</f>
        <v>0</v>
      </c>
      <c r="Q5602" s="204">
        <v>3.056E-2</v>
      </c>
      <c r="R5602" s="204">
        <f>Q5602*H5602</f>
        <v>0.46756800000000004</v>
      </c>
      <c r="S5602" s="204">
        <v>0</v>
      </c>
      <c r="T5602" s="205">
        <f>S5602*H5602</f>
        <v>0</v>
      </c>
      <c r="U5602" s="37"/>
      <c r="V5602" s="37"/>
      <c r="W5602" s="37"/>
      <c r="X5602" s="37"/>
      <c r="Y5602" s="37"/>
      <c r="Z5602" s="37"/>
      <c r="AA5602" s="37"/>
      <c r="AB5602" s="37"/>
      <c r="AC5602" s="37"/>
      <c r="AD5602" s="37"/>
      <c r="AE5602" s="37"/>
      <c r="AR5602" s="206" t="s">
        <v>619</v>
      </c>
      <c r="AT5602" s="206" t="s">
        <v>633</v>
      </c>
      <c r="AU5602" s="206" t="s">
        <v>91</v>
      </c>
      <c r="AY5602" s="19" t="s">
        <v>262</v>
      </c>
      <c r="BE5602" s="207">
        <f>IF(N5602="základní",J5602,0)</f>
        <v>0</v>
      </c>
      <c r="BF5602" s="207">
        <f>IF(N5602="snížená",J5602,0)</f>
        <v>0</v>
      </c>
      <c r="BG5602" s="207">
        <f>IF(N5602="zákl. přenesená",J5602,0)</f>
        <v>0</v>
      </c>
      <c r="BH5602" s="207">
        <f>IF(N5602="sníž. přenesená",J5602,0)</f>
        <v>0</v>
      </c>
      <c r="BI5602" s="207">
        <f>IF(N5602="nulová",J5602,0)</f>
        <v>0</v>
      </c>
      <c r="BJ5602" s="19" t="s">
        <v>89</v>
      </c>
      <c r="BK5602" s="207">
        <f>ROUND(I5602*H5602,2)</f>
        <v>0</v>
      </c>
      <c r="BL5602" s="19" t="s">
        <v>442</v>
      </c>
      <c r="BM5602" s="206" t="s">
        <v>2624</v>
      </c>
    </row>
    <row r="5603" spans="1:65" s="2" customFormat="1" ht="36">
      <c r="A5603" s="37"/>
      <c r="B5603" s="38"/>
      <c r="C5603" s="39"/>
      <c r="D5603" s="208" t="s">
        <v>421</v>
      </c>
      <c r="E5603" s="39"/>
      <c r="F5603" s="209" t="s">
        <v>2625</v>
      </c>
      <c r="G5603" s="39"/>
      <c r="H5603" s="39"/>
      <c r="I5603" s="118"/>
      <c r="J5603" s="39"/>
      <c r="K5603" s="39"/>
      <c r="L5603" s="42"/>
      <c r="M5603" s="210"/>
      <c r="N5603" s="211"/>
      <c r="O5603" s="67"/>
      <c r="P5603" s="67"/>
      <c r="Q5603" s="67"/>
      <c r="R5603" s="67"/>
      <c r="S5603" s="67"/>
      <c r="T5603" s="68"/>
      <c r="U5603" s="37"/>
      <c r="V5603" s="37"/>
      <c r="W5603" s="37"/>
      <c r="X5603" s="37"/>
      <c r="Y5603" s="37"/>
      <c r="Z5603" s="37"/>
      <c r="AA5603" s="37"/>
      <c r="AB5603" s="37"/>
      <c r="AC5603" s="37"/>
      <c r="AD5603" s="37"/>
      <c r="AE5603" s="37"/>
      <c r="AT5603" s="19" t="s">
        <v>421</v>
      </c>
      <c r="AU5603" s="19" t="s">
        <v>91</v>
      </c>
    </row>
    <row r="5604" spans="1:65" s="13" customFormat="1" ht="10">
      <c r="B5604" s="212"/>
      <c r="C5604" s="213"/>
      <c r="D5604" s="208" t="s">
        <v>272</v>
      </c>
      <c r="E5604" s="214" t="s">
        <v>44</v>
      </c>
      <c r="F5604" s="215" t="s">
        <v>2587</v>
      </c>
      <c r="G5604" s="213"/>
      <c r="H5604" s="214" t="s">
        <v>44</v>
      </c>
      <c r="I5604" s="216"/>
      <c r="J5604" s="213"/>
      <c r="K5604" s="213"/>
      <c r="L5604" s="217"/>
      <c r="M5604" s="218"/>
      <c r="N5604" s="219"/>
      <c r="O5604" s="219"/>
      <c r="P5604" s="219"/>
      <c r="Q5604" s="219"/>
      <c r="R5604" s="219"/>
      <c r="S5604" s="219"/>
      <c r="T5604" s="220"/>
      <c r="AT5604" s="221" t="s">
        <v>272</v>
      </c>
      <c r="AU5604" s="221" t="s">
        <v>91</v>
      </c>
      <c r="AV5604" s="13" t="s">
        <v>89</v>
      </c>
      <c r="AW5604" s="13" t="s">
        <v>38</v>
      </c>
      <c r="AX5604" s="13" t="s">
        <v>82</v>
      </c>
      <c r="AY5604" s="221" t="s">
        <v>262</v>
      </c>
    </row>
    <row r="5605" spans="1:65" s="13" customFormat="1" ht="10">
      <c r="B5605" s="212"/>
      <c r="C5605" s="213"/>
      <c r="D5605" s="208" t="s">
        <v>272</v>
      </c>
      <c r="E5605" s="214" t="s">
        <v>44</v>
      </c>
      <c r="F5605" s="215" t="s">
        <v>2588</v>
      </c>
      <c r="G5605" s="213"/>
      <c r="H5605" s="214" t="s">
        <v>44</v>
      </c>
      <c r="I5605" s="216"/>
      <c r="J5605" s="213"/>
      <c r="K5605" s="213"/>
      <c r="L5605" s="217"/>
      <c r="M5605" s="218"/>
      <c r="N5605" s="219"/>
      <c r="O5605" s="219"/>
      <c r="P5605" s="219"/>
      <c r="Q5605" s="219"/>
      <c r="R5605" s="219"/>
      <c r="S5605" s="219"/>
      <c r="T5605" s="220"/>
      <c r="AT5605" s="221" t="s">
        <v>272</v>
      </c>
      <c r="AU5605" s="221" t="s">
        <v>91</v>
      </c>
      <c r="AV5605" s="13" t="s">
        <v>89</v>
      </c>
      <c r="AW5605" s="13" t="s">
        <v>38</v>
      </c>
      <c r="AX5605" s="13" t="s">
        <v>82</v>
      </c>
      <c r="AY5605" s="221" t="s">
        <v>262</v>
      </c>
    </row>
    <row r="5606" spans="1:65" s="15" customFormat="1" ht="10">
      <c r="B5606" s="233"/>
      <c r="C5606" s="234"/>
      <c r="D5606" s="208" t="s">
        <v>272</v>
      </c>
      <c r="E5606" s="235" t="s">
        <v>44</v>
      </c>
      <c r="F5606" s="236" t="s">
        <v>2589</v>
      </c>
      <c r="G5606" s="234"/>
      <c r="H5606" s="237">
        <v>15.3</v>
      </c>
      <c r="I5606" s="238"/>
      <c r="J5606" s="234"/>
      <c r="K5606" s="234"/>
      <c r="L5606" s="239"/>
      <c r="M5606" s="240"/>
      <c r="N5606" s="241"/>
      <c r="O5606" s="241"/>
      <c r="P5606" s="241"/>
      <c r="Q5606" s="241"/>
      <c r="R5606" s="241"/>
      <c r="S5606" s="241"/>
      <c r="T5606" s="242"/>
      <c r="AT5606" s="243" t="s">
        <v>272</v>
      </c>
      <c r="AU5606" s="243" t="s">
        <v>91</v>
      </c>
      <c r="AV5606" s="15" t="s">
        <v>91</v>
      </c>
      <c r="AW5606" s="15" t="s">
        <v>38</v>
      </c>
      <c r="AX5606" s="15" t="s">
        <v>82</v>
      </c>
      <c r="AY5606" s="243" t="s">
        <v>262</v>
      </c>
    </row>
    <row r="5607" spans="1:65" s="13" customFormat="1" ht="30">
      <c r="B5607" s="212"/>
      <c r="C5607" s="213"/>
      <c r="D5607" s="208" t="s">
        <v>272</v>
      </c>
      <c r="E5607" s="214" t="s">
        <v>44</v>
      </c>
      <c r="F5607" s="215" t="s">
        <v>2590</v>
      </c>
      <c r="G5607" s="213"/>
      <c r="H5607" s="214" t="s">
        <v>44</v>
      </c>
      <c r="I5607" s="216"/>
      <c r="J5607" s="213"/>
      <c r="K5607" s="213"/>
      <c r="L5607" s="217"/>
      <c r="M5607" s="218"/>
      <c r="N5607" s="219"/>
      <c r="O5607" s="219"/>
      <c r="P5607" s="219"/>
      <c r="Q5607" s="219"/>
      <c r="R5607" s="219"/>
      <c r="S5607" s="219"/>
      <c r="T5607" s="220"/>
      <c r="AT5607" s="221" t="s">
        <v>272</v>
      </c>
      <c r="AU5607" s="221" t="s">
        <v>91</v>
      </c>
      <c r="AV5607" s="13" t="s">
        <v>89</v>
      </c>
      <c r="AW5607" s="13" t="s">
        <v>38</v>
      </c>
      <c r="AX5607" s="13" t="s">
        <v>82</v>
      </c>
      <c r="AY5607" s="221" t="s">
        <v>262</v>
      </c>
    </row>
    <row r="5608" spans="1:65" s="13" customFormat="1" ht="50">
      <c r="B5608" s="212"/>
      <c r="C5608" s="213"/>
      <c r="D5608" s="208" t="s">
        <v>272</v>
      </c>
      <c r="E5608" s="214" t="s">
        <v>44</v>
      </c>
      <c r="F5608" s="215" t="s">
        <v>2591</v>
      </c>
      <c r="G5608" s="213"/>
      <c r="H5608" s="214" t="s">
        <v>44</v>
      </c>
      <c r="I5608" s="216"/>
      <c r="J5608" s="213"/>
      <c r="K5608" s="213"/>
      <c r="L5608" s="217"/>
      <c r="M5608" s="218"/>
      <c r="N5608" s="219"/>
      <c r="O5608" s="219"/>
      <c r="P5608" s="219"/>
      <c r="Q5608" s="219"/>
      <c r="R5608" s="219"/>
      <c r="S5608" s="219"/>
      <c r="T5608" s="220"/>
      <c r="AT5608" s="221" t="s">
        <v>272</v>
      </c>
      <c r="AU5608" s="221" t="s">
        <v>91</v>
      </c>
      <c r="AV5608" s="13" t="s">
        <v>89</v>
      </c>
      <c r="AW5608" s="13" t="s">
        <v>38</v>
      </c>
      <c r="AX5608" s="13" t="s">
        <v>82</v>
      </c>
      <c r="AY5608" s="221" t="s">
        <v>262</v>
      </c>
    </row>
    <row r="5609" spans="1:65" s="13" customFormat="1" ht="10">
      <c r="B5609" s="212"/>
      <c r="C5609" s="213"/>
      <c r="D5609" s="208" t="s">
        <v>272</v>
      </c>
      <c r="E5609" s="214" t="s">
        <v>44</v>
      </c>
      <c r="F5609" s="215" t="s">
        <v>2592</v>
      </c>
      <c r="G5609" s="213"/>
      <c r="H5609" s="214" t="s">
        <v>44</v>
      </c>
      <c r="I5609" s="216"/>
      <c r="J5609" s="213"/>
      <c r="K5609" s="213"/>
      <c r="L5609" s="217"/>
      <c r="M5609" s="218"/>
      <c r="N5609" s="219"/>
      <c r="O5609" s="219"/>
      <c r="P5609" s="219"/>
      <c r="Q5609" s="219"/>
      <c r="R5609" s="219"/>
      <c r="S5609" s="219"/>
      <c r="T5609" s="220"/>
      <c r="AT5609" s="221" t="s">
        <v>272</v>
      </c>
      <c r="AU5609" s="221" t="s">
        <v>91</v>
      </c>
      <c r="AV5609" s="13" t="s">
        <v>89</v>
      </c>
      <c r="AW5609" s="13" t="s">
        <v>38</v>
      </c>
      <c r="AX5609" s="13" t="s">
        <v>82</v>
      </c>
      <c r="AY5609" s="221" t="s">
        <v>262</v>
      </c>
    </row>
    <row r="5610" spans="1:65" s="16" customFormat="1" ht="10">
      <c r="B5610" s="244"/>
      <c r="C5610" s="245"/>
      <c r="D5610" s="208" t="s">
        <v>272</v>
      </c>
      <c r="E5610" s="246" t="s">
        <v>44</v>
      </c>
      <c r="F5610" s="247" t="s">
        <v>291</v>
      </c>
      <c r="G5610" s="245"/>
      <c r="H5610" s="248">
        <v>15.3</v>
      </c>
      <c r="I5610" s="249"/>
      <c r="J5610" s="245"/>
      <c r="K5610" s="245"/>
      <c r="L5610" s="250"/>
      <c r="M5610" s="251"/>
      <c r="N5610" s="252"/>
      <c r="O5610" s="252"/>
      <c r="P5610" s="252"/>
      <c r="Q5610" s="252"/>
      <c r="R5610" s="252"/>
      <c r="S5610" s="252"/>
      <c r="T5610" s="253"/>
      <c r="AT5610" s="254" t="s">
        <v>272</v>
      </c>
      <c r="AU5610" s="254" t="s">
        <v>91</v>
      </c>
      <c r="AV5610" s="16" t="s">
        <v>104</v>
      </c>
      <c r="AW5610" s="16" t="s">
        <v>38</v>
      </c>
      <c r="AX5610" s="16" t="s">
        <v>89</v>
      </c>
      <c r="AY5610" s="254" t="s">
        <v>262</v>
      </c>
    </row>
    <row r="5611" spans="1:65" s="2" customFormat="1" ht="16.5" customHeight="1">
      <c r="A5611" s="37"/>
      <c r="B5611" s="38"/>
      <c r="C5611" s="255" t="s">
        <v>2626</v>
      </c>
      <c r="D5611" s="255" t="s">
        <v>633</v>
      </c>
      <c r="E5611" s="256" t="s">
        <v>2622</v>
      </c>
      <c r="F5611" s="257" t="s">
        <v>2623</v>
      </c>
      <c r="G5611" s="258" t="s">
        <v>342</v>
      </c>
      <c r="H5611" s="259">
        <v>86.7</v>
      </c>
      <c r="I5611" s="260"/>
      <c r="J5611" s="261">
        <f>ROUND(I5611*H5611,2)</f>
        <v>0</v>
      </c>
      <c r="K5611" s="257" t="s">
        <v>268</v>
      </c>
      <c r="L5611" s="262"/>
      <c r="M5611" s="263" t="s">
        <v>44</v>
      </c>
      <c r="N5611" s="264" t="s">
        <v>53</v>
      </c>
      <c r="O5611" s="67"/>
      <c r="P5611" s="204">
        <f>O5611*H5611</f>
        <v>0</v>
      </c>
      <c r="Q5611" s="204">
        <v>3.056E-2</v>
      </c>
      <c r="R5611" s="204">
        <f>Q5611*H5611</f>
        <v>2.6495519999999999</v>
      </c>
      <c r="S5611" s="204">
        <v>0</v>
      </c>
      <c r="T5611" s="205">
        <f>S5611*H5611</f>
        <v>0</v>
      </c>
      <c r="U5611" s="37"/>
      <c r="V5611" s="37"/>
      <c r="W5611" s="37"/>
      <c r="X5611" s="37"/>
      <c r="Y5611" s="37"/>
      <c r="Z5611" s="37"/>
      <c r="AA5611" s="37"/>
      <c r="AB5611" s="37"/>
      <c r="AC5611" s="37"/>
      <c r="AD5611" s="37"/>
      <c r="AE5611" s="37"/>
      <c r="AR5611" s="206" t="s">
        <v>619</v>
      </c>
      <c r="AT5611" s="206" t="s">
        <v>633</v>
      </c>
      <c r="AU5611" s="206" t="s">
        <v>91</v>
      </c>
      <c r="AY5611" s="19" t="s">
        <v>262</v>
      </c>
      <c r="BE5611" s="207">
        <f>IF(N5611="základní",J5611,0)</f>
        <v>0</v>
      </c>
      <c r="BF5611" s="207">
        <f>IF(N5611="snížená",J5611,0)</f>
        <v>0</v>
      </c>
      <c r="BG5611" s="207">
        <f>IF(N5611="zákl. přenesená",J5611,0)</f>
        <v>0</v>
      </c>
      <c r="BH5611" s="207">
        <f>IF(N5611="sníž. přenesená",J5611,0)</f>
        <v>0</v>
      </c>
      <c r="BI5611" s="207">
        <f>IF(N5611="nulová",J5611,0)</f>
        <v>0</v>
      </c>
      <c r="BJ5611" s="19" t="s">
        <v>89</v>
      </c>
      <c r="BK5611" s="207">
        <f>ROUND(I5611*H5611,2)</f>
        <v>0</v>
      </c>
      <c r="BL5611" s="19" t="s">
        <v>442</v>
      </c>
      <c r="BM5611" s="206" t="s">
        <v>2627</v>
      </c>
    </row>
    <row r="5612" spans="1:65" s="2" customFormat="1" ht="36">
      <c r="A5612" s="37"/>
      <c r="B5612" s="38"/>
      <c r="C5612" s="39"/>
      <c r="D5612" s="208" t="s">
        <v>421</v>
      </c>
      <c r="E5612" s="39"/>
      <c r="F5612" s="209" t="s">
        <v>2628</v>
      </c>
      <c r="G5612" s="39"/>
      <c r="H5612" s="39"/>
      <c r="I5612" s="118"/>
      <c r="J5612" s="39"/>
      <c r="K5612" s="39"/>
      <c r="L5612" s="42"/>
      <c r="M5612" s="210"/>
      <c r="N5612" s="211"/>
      <c r="O5612" s="67"/>
      <c r="P5612" s="67"/>
      <c r="Q5612" s="67"/>
      <c r="R5612" s="67"/>
      <c r="S5612" s="67"/>
      <c r="T5612" s="68"/>
      <c r="U5612" s="37"/>
      <c r="V5612" s="37"/>
      <c r="W5612" s="37"/>
      <c r="X5612" s="37"/>
      <c r="Y5612" s="37"/>
      <c r="Z5612" s="37"/>
      <c r="AA5612" s="37"/>
      <c r="AB5612" s="37"/>
      <c r="AC5612" s="37"/>
      <c r="AD5612" s="37"/>
      <c r="AE5612" s="37"/>
      <c r="AT5612" s="19" t="s">
        <v>421</v>
      </c>
      <c r="AU5612" s="19" t="s">
        <v>91</v>
      </c>
    </row>
    <row r="5613" spans="1:65" s="13" customFormat="1" ht="10">
      <c r="B5613" s="212"/>
      <c r="C5613" s="213"/>
      <c r="D5613" s="208" t="s">
        <v>272</v>
      </c>
      <c r="E5613" s="214" t="s">
        <v>44</v>
      </c>
      <c r="F5613" s="215" t="s">
        <v>2593</v>
      </c>
      <c r="G5613" s="213"/>
      <c r="H5613" s="214" t="s">
        <v>44</v>
      </c>
      <c r="I5613" s="216"/>
      <c r="J5613" s="213"/>
      <c r="K5613" s="213"/>
      <c r="L5613" s="217"/>
      <c r="M5613" s="218"/>
      <c r="N5613" s="219"/>
      <c r="O5613" s="219"/>
      <c r="P5613" s="219"/>
      <c r="Q5613" s="219"/>
      <c r="R5613" s="219"/>
      <c r="S5613" s="219"/>
      <c r="T5613" s="220"/>
      <c r="AT5613" s="221" t="s">
        <v>272</v>
      </c>
      <c r="AU5613" s="221" t="s">
        <v>91</v>
      </c>
      <c r="AV5613" s="13" t="s">
        <v>89</v>
      </c>
      <c r="AW5613" s="13" t="s">
        <v>38</v>
      </c>
      <c r="AX5613" s="13" t="s">
        <v>82</v>
      </c>
      <c r="AY5613" s="221" t="s">
        <v>262</v>
      </c>
    </row>
    <row r="5614" spans="1:65" s="13" customFormat="1" ht="10">
      <c r="B5614" s="212"/>
      <c r="C5614" s="213"/>
      <c r="D5614" s="208" t="s">
        <v>272</v>
      </c>
      <c r="E5614" s="214" t="s">
        <v>44</v>
      </c>
      <c r="F5614" s="215" t="s">
        <v>2588</v>
      </c>
      <c r="G5614" s="213"/>
      <c r="H5614" s="214" t="s">
        <v>44</v>
      </c>
      <c r="I5614" s="216"/>
      <c r="J5614" s="213"/>
      <c r="K5614" s="213"/>
      <c r="L5614" s="217"/>
      <c r="M5614" s="218"/>
      <c r="N5614" s="219"/>
      <c r="O5614" s="219"/>
      <c r="P5614" s="219"/>
      <c r="Q5614" s="219"/>
      <c r="R5614" s="219"/>
      <c r="S5614" s="219"/>
      <c r="T5614" s="220"/>
      <c r="AT5614" s="221" t="s">
        <v>272</v>
      </c>
      <c r="AU5614" s="221" t="s">
        <v>91</v>
      </c>
      <c r="AV5614" s="13" t="s">
        <v>89</v>
      </c>
      <c r="AW5614" s="13" t="s">
        <v>38</v>
      </c>
      <c r="AX5614" s="13" t="s">
        <v>82</v>
      </c>
      <c r="AY5614" s="221" t="s">
        <v>262</v>
      </c>
    </row>
    <row r="5615" spans="1:65" s="15" customFormat="1" ht="10">
      <c r="B5615" s="233"/>
      <c r="C5615" s="234"/>
      <c r="D5615" s="208" t="s">
        <v>272</v>
      </c>
      <c r="E5615" s="235" t="s">
        <v>44</v>
      </c>
      <c r="F5615" s="236" t="s">
        <v>2594</v>
      </c>
      <c r="G5615" s="234"/>
      <c r="H5615" s="237">
        <v>86.7</v>
      </c>
      <c r="I5615" s="238"/>
      <c r="J5615" s="234"/>
      <c r="K5615" s="234"/>
      <c r="L5615" s="239"/>
      <c r="M5615" s="240"/>
      <c r="N5615" s="241"/>
      <c r="O5615" s="241"/>
      <c r="P5615" s="241"/>
      <c r="Q5615" s="241"/>
      <c r="R5615" s="241"/>
      <c r="S5615" s="241"/>
      <c r="T5615" s="242"/>
      <c r="AT5615" s="243" t="s">
        <v>272</v>
      </c>
      <c r="AU5615" s="243" t="s">
        <v>91</v>
      </c>
      <c r="AV5615" s="15" t="s">
        <v>91</v>
      </c>
      <c r="AW5615" s="15" t="s">
        <v>38</v>
      </c>
      <c r="AX5615" s="15" t="s">
        <v>82</v>
      </c>
      <c r="AY5615" s="243" t="s">
        <v>262</v>
      </c>
    </row>
    <row r="5616" spans="1:65" s="13" customFormat="1" ht="30">
      <c r="B5616" s="212"/>
      <c r="C5616" s="213"/>
      <c r="D5616" s="208" t="s">
        <v>272</v>
      </c>
      <c r="E5616" s="214" t="s">
        <v>44</v>
      </c>
      <c r="F5616" s="215" t="s">
        <v>2590</v>
      </c>
      <c r="G5616" s="213"/>
      <c r="H5616" s="214" t="s">
        <v>44</v>
      </c>
      <c r="I5616" s="216"/>
      <c r="J5616" s="213"/>
      <c r="K5616" s="213"/>
      <c r="L5616" s="217"/>
      <c r="M5616" s="218"/>
      <c r="N5616" s="219"/>
      <c r="O5616" s="219"/>
      <c r="P5616" s="219"/>
      <c r="Q5616" s="219"/>
      <c r="R5616" s="219"/>
      <c r="S5616" s="219"/>
      <c r="T5616" s="220"/>
      <c r="AT5616" s="221" t="s">
        <v>272</v>
      </c>
      <c r="AU5616" s="221" t="s">
        <v>91</v>
      </c>
      <c r="AV5616" s="13" t="s">
        <v>89</v>
      </c>
      <c r="AW5616" s="13" t="s">
        <v>38</v>
      </c>
      <c r="AX5616" s="13" t="s">
        <v>82</v>
      </c>
      <c r="AY5616" s="221" t="s">
        <v>262</v>
      </c>
    </row>
    <row r="5617" spans="1:65" s="13" customFormat="1" ht="40">
      <c r="B5617" s="212"/>
      <c r="C5617" s="213"/>
      <c r="D5617" s="208" t="s">
        <v>272</v>
      </c>
      <c r="E5617" s="214" t="s">
        <v>44</v>
      </c>
      <c r="F5617" s="215" t="s">
        <v>2595</v>
      </c>
      <c r="G5617" s="213"/>
      <c r="H5617" s="214" t="s">
        <v>44</v>
      </c>
      <c r="I5617" s="216"/>
      <c r="J5617" s="213"/>
      <c r="K5617" s="213"/>
      <c r="L5617" s="217"/>
      <c r="M5617" s="218"/>
      <c r="N5617" s="219"/>
      <c r="O5617" s="219"/>
      <c r="P5617" s="219"/>
      <c r="Q5617" s="219"/>
      <c r="R5617" s="219"/>
      <c r="S5617" s="219"/>
      <c r="T5617" s="220"/>
      <c r="AT5617" s="221" t="s">
        <v>272</v>
      </c>
      <c r="AU5617" s="221" t="s">
        <v>91</v>
      </c>
      <c r="AV5617" s="13" t="s">
        <v>89</v>
      </c>
      <c r="AW5617" s="13" t="s">
        <v>38</v>
      </c>
      <c r="AX5617" s="13" t="s">
        <v>82</v>
      </c>
      <c r="AY5617" s="221" t="s">
        <v>262</v>
      </c>
    </row>
    <row r="5618" spans="1:65" s="13" customFormat="1" ht="10">
      <c r="B5618" s="212"/>
      <c r="C5618" s="213"/>
      <c r="D5618" s="208" t="s">
        <v>272</v>
      </c>
      <c r="E5618" s="214" t="s">
        <v>44</v>
      </c>
      <c r="F5618" s="215" t="s">
        <v>2592</v>
      </c>
      <c r="G5618" s="213"/>
      <c r="H5618" s="214" t="s">
        <v>44</v>
      </c>
      <c r="I5618" s="216"/>
      <c r="J5618" s="213"/>
      <c r="K5618" s="213"/>
      <c r="L5618" s="217"/>
      <c r="M5618" s="218"/>
      <c r="N5618" s="219"/>
      <c r="O5618" s="219"/>
      <c r="P5618" s="219"/>
      <c r="Q5618" s="219"/>
      <c r="R5618" s="219"/>
      <c r="S5618" s="219"/>
      <c r="T5618" s="220"/>
      <c r="AT5618" s="221" t="s">
        <v>272</v>
      </c>
      <c r="AU5618" s="221" t="s">
        <v>91</v>
      </c>
      <c r="AV5618" s="13" t="s">
        <v>89</v>
      </c>
      <c r="AW5618" s="13" t="s">
        <v>38</v>
      </c>
      <c r="AX5618" s="13" t="s">
        <v>82</v>
      </c>
      <c r="AY5618" s="221" t="s">
        <v>262</v>
      </c>
    </row>
    <row r="5619" spans="1:65" s="16" customFormat="1" ht="10">
      <c r="B5619" s="244"/>
      <c r="C5619" s="245"/>
      <c r="D5619" s="208" t="s">
        <v>272</v>
      </c>
      <c r="E5619" s="246" t="s">
        <v>44</v>
      </c>
      <c r="F5619" s="247" t="s">
        <v>291</v>
      </c>
      <c r="G5619" s="245"/>
      <c r="H5619" s="248">
        <v>86.7</v>
      </c>
      <c r="I5619" s="249"/>
      <c r="J5619" s="245"/>
      <c r="K5619" s="245"/>
      <c r="L5619" s="250"/>
      <c r="M5619" s="251"/>
      <c r="N5619" s="252"/>
      <c r="O5619" s="252"/>
      <c r="P5619" s="252"/>
      <c r="Q5619" s="252"/>
      <c r="R5619" s="252"/>
      <c r="S5619" s="252"/>
      <c r="T5619" s="253"/>
      <c r="AT5619" s="254" t="s">
        <v>272</v>
      </c>
      <c r="AU5619" s="254" t="s">
        <v>91</v>
      </c>
      <c r="AV5619" s="16" t="s">
        <v>104</v>
      </c>
      <c r="AW5619" s="16" t="s">
        <v>38</v>
      </c>
      <c r="AX5619" s="16" t="s">
        <v>89</v>
      </c>
      <c r="AY5619" s="254" t="s">
        <v>262</v>
      </c>
    </row>
    <row r="5620" spans="1:65" s="2" customFormat="1" ht="16.5" customHeight="1">
      <c r="A5620" s="37"/>
      <c r="B5620" s="38"/>
      <c r="C5620" s="255" t="s">
        <v>2629</v>
      </c>
      <c r="D5620" s="255" t="s">
        <v>633</v>
      </c>
      <c r="E5620" s="256" t="s">
        <v>2622</v>
      </c>
      <c r="F5620" s="257" t="s">
        <v>2623</v>
      </c>
      <c r="G5620" s="258" t="s">
        <v>342</v>
      </c>
      <c r="H5620" s="259">
        <v>7.65</v>
      </c>
      <c r="I5620" s="260"/>
      <c r="J5620" s="261">
        <f>ROUND(I5620*H5620,2)</f>
        <v>0</v>
      </c>
      <c r="K5620" s="257" t="s">
        <v>268</v>
      </c>
      <c r="L5620" s="262"/>
      <c r="M5620" s="263" t="s">
        <v>44</v>
      </c>
      <c r="N5620" s="264" t="s">
        <v>53</v>
      </c>
      <c r="O5620" s="67"/>
      <c r="P5620" s="204">
        <f>O5620*H5620</f>
        <v>0</v>
      </c>
      <c r="Q5620" s="204">
        <v>3.056E-2</v>
      </c>
      <c r="R5620" s="204">
        <f>Q5620*H5620</f>
        <v>0.23378400000000002</v>
      </c>
      <c r="S5620" s="204">
        <v>0</v>
      </c>
      <c r="T5620" s="205">
        <f>S5620*H5620</f>
        <v>0</v>
      </c>
      <c r="U5620" s="37"/>
      <c r="V5620" s="37"/>
      <c r="W5620" s="37"/>
      <c r="X5620" s="37"/>
      <c r="Y5620" s="37"/>
      <c r="Z5620" s="37"/>
      <c r="AA5620" s="37"/>
      <c r="AB5620" s="37"/>
      <c r="AC5620" s="37"/>
      <c r="AD5620" s="37"/>
      <c r="AE5620" s="37"/>
      <c r="AR5620" s="206" t="s">
        <v>619</v>
      </c>
      <c r="AT5620" s="206" t="s">
        <v>633</v>
      </c>
      <c r="AU5620" s="206" t="s">
        <v>91</v>
      </c>
      <c r="AY5620" s="19" t="s">
        <v>262</v>
      </c>
      <c r="BE5620" s="207">
        <f>IF(N5620="základní",J5620,0)</f>
        <v>0</v>
      </c>
      <c r="BF5620" s="207">
        <f>IF(N5620="snížená",J5620,0)</f>
        <v>0</v>
      </c>
      <c r="BG5620" s="207">
        <f>IF(N5620="zákl. přenesená",J5620,0)</f>
        <v>0</v>
      </c>
      <c r="BH5620" s="207">
        <f>IF(N5620="sníž. přenesená",J5620,0)</f>
        <v>0</v>
      </c>
      <c r="BI5620" s="207">
        <f>IF(N5620="nulová",J5620,0)</f>
        <v>0</v>
      </c>
      <c r="BJ5620" s="19" t="s">
        <v>89</v>
      </c>
      <c r="BK5620" s="207">
        <f>ROUND(I5620*H5620,2)</f>
        <v>0</v>
      </c>
      <c r="BL5620" s="19" t="s">
        <v>442</v>
      </c>
      <c r="BM5620" s="206" t="s">
        <v>2630</v>
      </c>
    </row>
    <row r="5621" spans="1:65" s="2" customFormat="1" ht="36">
      <c r="A5621" s="37"/>
      <c r="B5621" s="38"/>
      <c r="C5621" s="39"/>
      <c r="D5621" s="208" t="s">
        <v>421</v>
      </c>
      <c r="E5621" s="39"/>
      <c r="F5621" s="209" t="s">
        <v>2631</v>
      </c>
      <c r="G5621" s="39"/>
      <c r="H5621" s="39"/>
      <c r="I5621" s="118"/>
      <c r="J5621" s="39"/>
      <c r="K5621" s="39"/>
      <c r="L5621" s="42"/>
      <c r="M5621" s="210"/>
      <c r="N5621" s="211"/>
      <c r="O5621" s="67"/>
      <c r="P5621" s="67"/>
      <c r="Q5621" s="67"/>
      <c r="R5621" s="67"/>
      <c r="S5621" s="67"/>
      <c r="T5621" s="68"/>
      <c r="U5621" s="37"/>
      <c r="V5621" s="37"/>
      <c r="W5621" s="37"/>
      <c r="X5621" s="37"/>
      <c r="Y5621" s="37"/>
      <c r="Z5621" s="37"/>
      <c r="AA5621" s="37"/>
      <c r="AB5621" s="37"/>
      <c r="AC5621" s="37"/>
      <c r="AD5621" s="37"/>
      <c r="AE5621" s="37"/>
      <c r="AT5621" s="19" t="s">
        <v>421</v>
      </c>
      <c r="AU5621" s="19" t="s">
        <v>91</v>
      </c>
    </row>
    <row r="5622" spans="1:65" s="13" customFormat="1" ht="10">
      <c r="B5622" s="212"/>
      <c r="C5622" s="213"/>
      <c r="D5622" s="208" t="s">
        <v>272</v>
      </c>
      <c r="E5622" s="214" t="s">
        <v>44</v>
      </c>
      <c r="F5622" s="215" t="s">
        <v>2596</v>
      </c>
      <c r="G5622" s="213"/>
      <c r="H5622" s="214" t="s">
        <v>44</v>
      </c>
      <c r="I5622" s="216"/>
      <c r="J5622" s="213"/>
      <c r="K5622" s="213"/>
      <c r="L5622" s="217"/>
      <c r="M5622" s="218"/>
      <c r="N5622" s="219"/>
      <c r="O5622" s="219"/>
      <c r="P5622" s="219"/>
      <c r="Q5622" s="219"/>
      <c r="R5622" s="219"/>
      <c r="S5622" s="219"/>
      <c r="T5622" s="220"/>
      <c r="AT5622" s="221" t="s">
        <v>272</v>
      </c>
      <c r="AU5622" s="221" t="s">
        <v>91</v>
      </c>
      <c r="AV5622" s="13" t="s">
        <v>89</v>
      </c>
      <c r="AW5622" s="13" t="s">
        <v>38</v>
      </c>
      <c r="AX5622" s="13" t="s">
        <v>82</v>
      </c>
      <c r="AY5622" s="221" t="s">
        <v>262</v>
      </c>
    </row>
    <row r="5623" spans="1:65" s="13" customFormat="1" ht="10">
      <c r="B5623" s="212"/>
      <c r="C5623" s="213"/>
      <c r="D5623" s="208" t="s">
        <v>272</v>
      </c>
      <c r="E5623" s="214" t="s">
        <v>44</v>
      </c>
      <c r="F5623" s="215" t="s">
        <v>2597</v>
      </c>
      <c r="G5623" s="213"/>
      <c r="H5623" s="214" t="s">
        <v>44</v>
      </c>
      <c r="I5623" s="216"/>
      <c r="J5623" s="213"/>
      <c r="K5623" s="213"/>
      <c r="L5623" s="217"/>
      <c r="M5623" s="218"/>
      <c r="N5623" s="219"/>
      <c r="O5623" s="219"/>
      <c r="P5623" s="219"/>
      <c r="Q5623" s="219"/>
      <c r="R5623" s="219"/>
      <c r="S5623" s="219"/>
      <c r="T5623" s="220"/>
      <c r="AT5623" s="221" t="s">
        <v>272</v>
      </c>
      <c r="AU5623" s="221" t="s">
        <v>91</v>
      </c>
      <c r="AV5623" s="13" t="s">
        <v>89</v>
      </c>
      <c r="AW5623" s="13" t="s">
        <v>38</v>
      </c>
      <c r="AX5623" s="13" t="s">
        <v>82</v>
      </c>
      <c r="AY5623" s="221" t="s">
        <v>262</v>
      </c>
    </row>
    <row r="5624" spans="1:65" s="15" customFormat="1" ht="10">
      <c r="B5624" s="233"/>
      <c r="C5624" s="234"/>
      <c r="D5624" s="208" t="s">
        <v>272</v>
      </c>
      <c r="E5624" s="235" t="s">
        <v>44</v>
      </c>
      <c r="F5624" s="236" t="s">
        <v>2598</v>
      </c>
      <c r="G5624" s="234"/>
      <c r="H5624" s="237">
        <v>7.65</v>
      </c>
      <c r="I5624" s="238"/>
      <c r="J5624" s="234"/>
      <c r="K5624" s="234"/>
      <c r="L5624" s="239"/>
      <c r="M5624" s="240"/>
      <c r="N5624" s="241"/>
      <c r="O5624" s="241"/>
      <c r="P5624" s="241"/>
      <c r="Q5624" s="241"/>
      <c r="R5624" s="241"/>
      <c r="S5624" s="241"/>
      <c r="T5624" s="242"/>
      <c r="AT5624" s="243" t="s">
        <v>272</v>
      </c>
      <c r="AU5624" s="243" t="s">
        <v>91</v>
      </c>
      <c r="AV5624" s="15" t="s">
        <v>91</v>
      </c>
      <c r="AW5624" s="15" t="s">
        <v>38</v>
      </c>
      <c r="AX5624" s="15" t="s">
        <v>82</v>
      </c>
      <c r="AY5624" s="243" t="s">
        <v>262</v>
      </c>
    </row>
    <row r="5625" spans="1:65" s="13" customFormat="1" ht="20">
      <c r="B5625" s="212"/>
      <c r="C5625" s="213"/>
      <c r="D5625" s="208" t="s">
        <v>272</v>
      </c>
      <c r="E5625" s="214" t="s">
        <v>44</v>
      </c>
      <c r="F5625" s="215" t="s">
        <v>2599</v>
      </c>
      <c r="G5625" s="213"/>
      <c r="H5625" s="214" t="s">
        <v>44</v>
      </c>
      <c r="I5625" s="216"/>
      <c r="J5625" s="213"/>
      <c r="K5625" s="213"/>
      <c r="L5625" s="217"/>
      <c r="M5625" s="218"/>
      <c r="N5625" s="219"/>
      <c r="O5625" s="219"/>
      <c r="P5625" s="219"/>
      <c r="Q5625" s="219"/>
      <c r="R5625" s="219"/>
      <c r="S5625" s="219"/>
      <c r="T5625" s="220"/>
      <c r="AT5625" s="221" t="s">
        <v>272</v>
      </c>
      <c r="AU5625" s="221" t="s">
        <v>91</v>
      </c>
      <c r="AV5625" s="13" t="s">
        <v>89</v>
      </c>
      <c r="AW5625" s="13" t="s">
        <v>38</v>
      </c>
      <c r="AX5625" s="13" t="s">
        <v>82</v>
      </c>
      <c r="AY5625" s="221" t="s">
        <v>262</v>
      </c>
    </row>
    <row r="5626" spans="1:65" s="13" customFormat="1" ht="40">
      <c r="B5626" s="212"/>
      <c r="C5626" s="213"/>
      <c r="D5626" s="208" t="s">
        <v>272</v>
      </c>
      <c r="E5626" s="214" t="s">
        <v>44</v>
      </c>
      <c r="F5626" s="215" t="s">
        <v>2595</v>
      </c>
      <c r="G5626" s="213"/>
      <c r="H5626" s="214" t="s">
        <v>44</v>
      </c>
      <c r="I5626" s="216"/>
      <c r="J5626" s="213"/>
      <c r="K5626" s="213"/>
      <c r="L5626" s="217"/>
      <c r="M5626" s="218"/>
      <c r="N5626" s="219"/>
      <c r="O5626" s="219"/>
      <c r="P5626" s="219"/>
      <c r="Q5626" s="219"/>
      <c r="R5626" s="219"/>
      <c r="S5626" s="219"/>
      <c r="T5626" s="220"/>
      <c r="AT5626" s="221" t="s">
        <v>272</v>
      </c>
      <c r="AU5626" s="221" t="s">
        <v>91</v>
      </c>
      <c r="AV5626" s="13" t="s">
        <v>89</v>
      </c>
      <c r="AW5626" s="13" t="s">
        <v>38</v>
      </c>
      <c r="AX5626" s="13" t="s">
        <v>82</v>
      </c>
      <c r="AY5626" s="221" t="s">
        <v>262</v>
      </c>
    </row>
    <row r="5627" spans="1:65" s="13" customFormat="1" ht="10">
      <c r="B5627" s="212"/>
      <c r="C5627" s="213"/>
      <c r="D5627" s="208" t="s">
        <v>272</v>
      </c>
      <c r="E5627" s="214" t="s">
        <v>44</v>
      </c>
      <c r="F5627" s="215" t="s">
        <v>2592</v>
      </c>
      <c r="G5627" s="213"/>
      <c r="H5627" s="214" t="s">
        <v>44</v>
      </c>
      <c r="I5627" s="216"/>
      <c r="J5627" s="213"/>
      <c r="K5627" s="213"/>
      <c r="L5627" s="217"/>
      <c r="M5627" s="218"/>
      <c r="N5627" s="219"/>
      <c r="O5627" s="219"/>
      <c r="P5627" s="219"/>
      <c r="Q5627" s="219"/>
      <c r="R5627" s="219"/>
      <c r="S5627" s="219"/>
      <c r="T5627" s="220"/>
      <c r="AT5627" s="221" t="s">
        <v>272</v>
      </c>
      <c r="AU5627" s="221" t="s">
        <v>91</v>
      </c>
      <c r="AV5627" s="13" t="s">
        <v>89</v>
      </c>
      <c r="AW5627" s="13" t="s">
        <v>38</v>
      </c>
      <c r="AX5627" s="13" t="s">
        <v>82</v>
      </c>
      <c r="AY5627" s="221" t="s">
        <v>262</v>
      </c>
    </row>
    <row r="5628" spans="1:65" s="16" customFormat="1" ht="10">
      <c r="B5628" s="244"/>
      <c r="C5628" s="245"/>
      <c r="D5628" s="208" t="s">
        <v>272</v>
      </c>
      <c r="E5628" s="246" t="s">
        <v>44</v>
      </c>
      <c r="F5628" s="247" t="s">
        <v>291</v>
      </c>
      <c r="G5628" s="245"/>
      <c r="H5628" s="248">
        <v>7.65</v>
      </c>
      <c r="I5628" s="249"/>
      <c r="J5628" s="245"/>
      <c r="K5628" s="245"/>
      <c r="L5628" s="250"/>
      <c r="M5628" s="251"/>
      <c r="N5628" s="252"/>
      <c r="O5628" s="252"/>
      <c r="P5628" s="252"/>
      <c r="Q5628" s="252"/>
      <c r="R5628" s="252"/>
      <c r="S5628" s="252"/>
      <c r="T5628" s="253"/>
      <c r="AT5628" s="254" t="s">
        <v>272</v>
      </c>
      <c r="AU5628" s="254" t="s">
        <v>91</v>
      </c>
      <c r="AV5628" s="16" t="s">
        <v>104</v>
      </c>
      <c r="AW5628" s="16" t="s">
        <v>38</v>
      </c>
      <c r="AX5628" s="16" t="s">
        <v>89</v>
      </c>
      <c r="AY5628" s="254" t="s">
        <v>262</v>
      </c>
    </row>
    <row r="5629" spans="1:65" s="2" customFormat="1" ht="16.5" customHeight="1">
      <c r="A5629" s="37"/>
      <c r="B5629" s="38"/>
      <c r="C5629" s="255" t="s">
        <v>2632</v>
      </c>
      <c r="D5629" s="255" t="s">
        <v>633</v>
      </c>
      <c r="E5629" s="256" t="s">
        <v>2622</v>
      </c>
      <c r="F5629" s="257" t="s">
        <v>2623</v>
      </c>
      <c r="G5629" s="258" t="s">
        <v>342</v>
      </c>
      <c r="H5629" s="259">
        <v>1.2749999999999999</v>
      </c>
      <c r="I5629" s="260"/>
      <c r="J5629" s="261">
        <f>ROUND(I5629*H5629,2)</f>
        <v>0</v>
      </c>
      <c r="K5629" s="257" t="s">
        <v>268</v>
      </c>
      <c r="L5629" s="262"/>
      <c r="M5629" s="263" t="s">
        <v>44</v>
      </c>
      <c r="N5629" s="264" t="s">
        <v>53</v>
      </c>
      <c r="O5629" s="67"/>
      <c r="P5629" s="204">
        <f>O5629*H5629</f>
        <v>0</v>
      </c>
      <c r="Q5629" s="204">
        <v>3.056E-2</v>
      </c>
      <c r="R5629" s="204">
        <f>Q5629*H5629</f>
        <v>3.8963999999999999E-2</v>
      </c>
      <c r="S5629" s="204">
        <v>0</v>
      </c>
      <c r="T5629" s="205">
        <f>S5629*H5629</f>
        <v>0</v>
      </c>
      <c r="U5629" s="37"/>
      <c r="V5629" s="37"/>
      <c r="W5629" s="37"/>
      <c r="X5629" s="37"/>
      <c r="Y5629" s="37"/>
      <c r="Z5629" s="37"/>
      <c r="AA5629" s="37"/>
      <c r="AB5629" s="37"/>
      <c r="AC5629" s="37"/>
      <c r="AD5629" s="37"/>
      <c r="AE5629" s="37"/>
      <c r="AR5629" s="206" t="s">
        <v>619</v>
      </c>
      <c r="AT5629" s="206" t="s">
        <v>633</v>
      </c>
      <c r="AU5629" s="206" t="s">
        <v>91</v>
      </c>
      <c r="AY5629" s="19" t="s">
        <v>262</v>
      </c>
      <c r="BE5629" s="207">
        <f>IF(N5629="základní",J5629,0)</f>
        <v>0</v>
      </c>
      <c r="BF5629" s="207">
        <f>IF(N5629="snížená",J5629,0)</f>
        <v>0</v>
      </c>
      <c r="BG5629" s="207">
        <f>IF(N5629="zákl. přenesená",J5629,0)</f>
        <v>0</v>
      </c>
      <c r="BH5629" s="207">
        <f>IF(N5629="sníž. přenesená",J5629,0)</f>
        <v>0</v>
      </c>
      <c r="BI5629" s="207">
        <f>IF(N5629="nulová",J5629,0)</f>
        <v>0</v>
      </c>
      <c r="BJ5629" s="19" t="s">
        <v>89</v>
      </c>
      <c r="BK5629" s="207">
        <f>ROUND(I5629*H5629,2)</f>
        <v>0</v>
      </c>
      <c r="BL5629" s="19" t="s">
        <v>442</v>
      </c>
      <c r="BM5629" s="206" t="s">
        <v>2633</v>
      </c>
    </row>
    <row r="5630" spans="1:65" s="2" customFormat="1" ht="36">
      <c r="A5630" s="37"/>
      <c r="B5630" s="38"/>
      <c r="C5630" s="39"/>
      <c r="D5630" s="208" t="s">
        <v>421</v>
      </c>
      <c r="E5630" s="39"/>
      <c r="F5630" s="209" t="s">
        <v>2634</v>
      </c>
      <c r="G5630" s="39"/>
      <c r="H5630" s="39"/>
      <c r="I5630" s="118"/>
      <c r="J5630" s="39"/>
      <c r="K5630" s="39"/>
      <c r="L5630" s="42"/>
      <c r="M5630" s="210"/>
      <c r="N5630" s="211"/>
      <c r="O5630" s="67"/>
      <c r="P5630" s="67"/>
      <c r="Q5630" s="67"/>
      <c r="R5630" s="67"/>
      <c r="S5630" s="67"/>
      <c r="T5630" s="68"/>
      <c r="U5630" s="37"/>
      <c r="V5630" s="37"/>
      <c r="W5630" s="37"/>
      <c r="X5630" s="37"/>
      <c r="Y5630" s="37"/>
      <c r="Z5630" s="37"/>
      <c r="AA5630" s="37"/>
      <c r="AB5630" s="37"/>
      <c r="AC5630" s="37"/>
      <c r="AD5630" s="37"/>
      <c r="AE5630" s="37"/>
      <c r="AT5630" s="19" t="s">
        <v>421</v>
      </c>
      <c r="AU5630" s="19" t="s">
        <v>91</v>
      </c>
    </row>
    <row r="5631" spans="1:65" s="13" customFormat="1" ht="10">
      <c r="B5631" s="212"/>
      <c r="C5631" s="213"/>
      <c r="D5631" s="208" t="s">
        <v>272</v>
      </c>
      <c r="E5631" s="214" t="s">
        <v>44</v>
      </c>
      <c r="F5631" s="215" t="s">
        <v>2600</v>
      </c>
      <c r="G5631" s="213"/>
      <c r="H5631" s="214" t="s">
        <v>44</v>
      </c>
      <c r="I5631" s="216"/>
      <c r="J5631" s="213"/>
      <c r="K5631" s="213"/>
      <c r="L5631" s="217"/>
      <c r="M5631" s="218"/>
      <c r="N5631" s="219"/>
      <c r="O5631" s="219"/>
      <c r="P5631" s="219"/>
      <c r="Q5631" s="219"/>
      <c r="R5631" s="219"/>
      <c r="S5631" s="219"/>
      <c r="T5631" s="220"/>
      <c r="AT5631" s="221" t="s">
        <v>272</v>
      </c>
      <c r="AU5631" s="221" t="s">
        <v>91</v>
      </c>
      <c r="AV5631" s="13" t="s">
        <v>89</v>
      </c>
      <c r="AW5631" s="13" t="s">
        <v>38</v>
      </c>
      <c r="AX5631" s="13" t="s">
        <v>82</v>
      </c>
      <c r="AY5631" s="221" t="s">
        <v>262</v>
      </c>
    </row>
    <row r="5632" spans="1:65" s="13" customFormat="1" ht="10">
      <c r="B5632" s="212"/>
      <c r="C5632" s="213"/>
      <c r="D5632" s="208" t="s">
        <v>272</v>
      </c>
      <c r="E5632" s="214" t="s">
        <v>44</v>
      </c>
      <c r="F5632" s="215" t="s">
        <v>2601</v>
      </c>
      <c r="G5632" s="213"/>
      <c r="H5632" s="214" t="s">
        <v>44</v>
      </c>
      <c r="I5632" s="216"/>
      <c r="J5632" s="213"/>
      <c r="K5632" s="213"/>
      <c r="L5632" s="217"/>
      <c r="M5632" s="218"/>
      <c r="N5632" s="219"/>
      <c r="O5632" s="219"/>
      <c r="P5632" s="219"/>
      <c r="Q5632" s="219"/>
      <c r="R5632" s="219"/>
      <c r="S5632" s="219"/>
      <c r="T5632" s="220"/>
      <c r="AT5632" s="221" t="s">
        <v>272</v>
      </c>
      <c r="AU5632" s="221" t="s">
        <v>91</v>
      </c>
      <c r="AV5632" s="13" t="s">
        <v>89</v>
      </c>
      <c r="AW5632" s="13" t="s">
        <v>38</v>
      </c>
      <c r="AX5632" s="13" t="s">
        <v>82</v>
      </c>
      <c r="AY5632" s="221" t="s">
        <v>262</v>
      </c>
    </row>
    <row r="5633" spans="1:65" s="15" customFormat="1" ht="10">
      <c r="B5633" s="233"/>
      <c r="C5633" s="234"/>
      <c r="D5633" s="208" t="s">
        <v>272</v>
      </c>
      <c r="E5633" s="235" t="s">
        <v>44</v>
      </c>
      <c r="F5633" s="236" t="s">
        <v>2602</v>
      </c>
      <c r="G5633" s="234"/>
      <c r="H5633" s="237">
        <v>1.2749999999999999</v>
      </c>
      <c r="I5633" s="238"/>
      <c r="J5633" s="234"/>
      <c r="K5633" s="234"/>
      <c r="L5633" s="239"/>
      <c r="M5633" s="240"/>
      <c r="N5633" s="241"/>
      <c r="O5633" s="241"/>
      <c r="P5633" s="241"/>
      <c r="Q5633" s="241"/>
      <c r="R5633" s="241"/>
      <c r="S5633" s="241"/>
      <c r="T5633" s="242"/>
      <c r="AT5633" s="243" t="s">
        <v>272</v>
      </c>
      <c r="AU5633" s="243" t="s">
        <v>91</v>
      </c>
      <c r="AV5633" s="15" t="s">
        <v>91</v>
      </c>
      <c r="AW5633" s="15" t="s">
        <v>38</v>
      </c>
      <c r="AX5633" s="15" t="s">
        <v>82</v>
      </c>
      <c r="AY5633" s="243" t="s">
        <v>262</v>
      </c>
    </row>
    <row r="5634" spans="1:65" s="13" customFormat="1" ht="20">
      <c r="B5634" s="212"/>
      <c r="C5634" s="213"/>
      <c r="D5634" s="208" t="s">
        <v>272</v>
      </c>
      <c r="E5634" s="214" t="s">
        <v>44</v>
      </c>
      <c r="F5634" s="215" t="s">
        <v>2603</v>
      </c>
      <c r="G5634" s="213"/>
      <c r="H5634" s="214" t="s">
        <v>44</v>
      </c>
      <c r="I5634" s="216"/>
      <c r="J5634" s="213"/>
      <c r="K5634" s="213"/>
      <c r="L5634" s="217"/>
      <c r="M5634" s="218"/>
      <c r="N5634" s="219"/>
      <c r="O5634" s="219"/>
      <c r="P5634" s="219"/>
      <c r="Q5634" s="219"/>
      <c r="R5634" s="219"/>
      <c r="S5634" s="219"/>
      <c r="T5634" s="220"/>
      <c r="AT5634" s="221" t="s">
        <v>272</v>
      </c>
      <c r="AU5634" s="221" t="s">
        <v>91</v>
      </c>
      <c r="AV5634" s="13" t="s">
        <v>89</v>
      </c>
      <c r="AW5634" s="13" t="s">
        <v>38</v>
      </c>
      <c r="AX5634" s="13" t="s">
        <v>82</v>
      </c>
      <c r="AY5634" s="221" t="s">
        <v>262</v>
      </c>
    </row>
    <row r="5635" spans="1:65" s="13" customFormat="1" ht="40">
      <c r="B5635" s="212"/>
      <c r="C5635" s="213"/>
      <c r="D5635" s="208" t="s">
        <v>272</v>
      </c>
      <c r="E5635" s="214" t="s">
        <v>44</v>
      </c>
      <c r="F5635" s="215" t="s">
        <v>2595</v>
      </c>
      <c r="G5635" s="213"/>
      <c r="H5635" s="214" t="s">
        <v>44</v>
      </c>
      <c r="I5635" s="216"/>
      <c r="J5635" s="213"/>
      <c r="K5635" s="213"/>
      <c r="L5635" s="217"/>
      <c r="M5635" s="218"/>
      <c r="N5635" s="219"/>
      <c r="O5635" s="219"/>
      <c r="P5635" s="219"/>
      <c r="Q5635" s="219"/>
      <c r="R5635" s="219"/>
      <c r="S5635" s="219"/>
      <c r="T5635" s="220"/>
      <c r="AT5635" s="221" t="s">
        <v>272</v>
      </c>
      <c r="AU5635" s="221" t="s">
        <v>91</v>
      </c>
      <c r="AV5635" s="13" t="s">
        <v>89</v>
      </c>
      <c r="AW5635" s="13" t="s">
        <v>38</v>
      </c>
      <c r="AX5635" s="13" t="s">
        <v>82</v>
      </c>
      <c r="AY5635" s="221" t="s">
        <v>262</v>
      </c>
    </row>
    <row r="5636" spans="1:65" s="13" customFormat="1" ht="10">
      <c r="B5636" s="212"/>
      <c r="C5636" s="213"/>
      <c r="D5636" s="208" t="s">
        <v>272</v>
      </c>
      <c r="E5636" s="214" t="s">
        <v>44</v>
      </c>
      <c r="F5636" s="215" t="s">
        <v>2592</v>
      </c>
      <c r="G5636" s="213"/>
      <c r="H5636" s="214" t="s">
        <v>44</v>
      </c>
      <c r="I5636" s="216"/>
      <c r="J5636" s="213"/>
      <c r="K5636" s="213"/>
      <c r="L5636" s="217"/>
      <c r="M5636" s="218"/>
      <c r="N5636" s="219"/>
      <c r="O5636" s="219"/>
      <c r="P5636" s="219"/>
      <c r="Q5636" s="219"/>
      <c r="R5636" s="219"/>
      <c r="S5636" s="219"/>
      <c r="T5636" s="220"/>
      <c r="AT5636" s="221" t="s">
        <v>272</v>
      </c>
      <c r="AU5636" s="221" t="s">
        <v>91</v>
      </c>
      <c r="AV5636" s="13" t="s">
        <v>89</v>
      </c>
      <c r="AW5636" s="13" t="s">
        <v>38</v>
      </c>
      <c r="AX5636" s="13" t="s">
        <v>82</v>
      </c>
      <c r="AY5636" s="221" t="s">
        <v>262</v>
      </c>
    </row>
    <row r="5637" spans="1:65" s="16" customFormat="1" ht="10">
      <c r="B5637" s="244"/>
      <c r="C5637" s="245"/>
      <c r="D5637" s="208" t="s">
        <v>272</v>
      </c>
      <c r="E5637" s="246" t="s">
        <v>44</v>
      </c>
      <c r="F5637" s="247" t="s">
        <v>291</v>
      </c>
      <c r="G5637" s="245"/>
      <c r="H5637" s="248">
        <v>1.2749999999999999</v>
      </c>
      <c r="I5637" s="249"/>
      <c r="J5637" s="245"/>
      <c r="K5637" s="245"/>
      <c r="L5637" s="250"/>
      <c r="M5637" s="251"/>
      <c r="N5637" s="252"/>
      <c r="O5637" s="252"/>
      <c r="P5637" s="252"/>
      <c r="Q5637" s="252"/>
      <c r="R5637" s="252"/>
      <c r="S5637" s="252"/>
      <c r="T5637" s="253"/>
      <c r="AT5637" s="254" t="s">
        <v>272</v>
      </c>
      <c r="AU5637" s="254" t="s">
        <v>91</v>
      </c>
      <c r="AV5637" s="16" t="s">
        <v>104</v>
      </c>
      <c r="AW5637" s="16" t="s">
        <v>38</v>
      </c>
      <c r="AX5637" s="16" t="s">
        <v>89</v>
      </c>
      <c r="AY5637" s="254" t="s">
        <v>262</v>
      </c>
    </row>
    <row r="5638" spans="1:65" s="2" customFormat="1" ht="16.5" customHeight="1">
      <c r="A5638" s="37"/>
      <c r="B5638" s="38"/>
      <c r="C5638" s="255" t="s">
        <v>2635</v>
      </c>
      <c r="D5638" s="255" t="s">
        <v>633</v>
      </c>
      <c r="E5638" s="256" t="s">
        <v>2622</v>
      </c>
      <c r="F5638" s="257" t="s">
        <v>2623</v>
      </c>
      <c r="G5638" s="258" t="s">
        <v>342</v>
      </c>
      <c r="H5638" s="259">
        <v>15.3</v>
      </c>
      <c r="I5638" s="260"/>
      <c r="J5638" s="261">
        <f>ROUND(I5638*H5638,2)</f>
        <v>0</v>
      </c>
      <c r="K5638" s="257" t="s">
        <v>268</v>
      </c>
      <c r="L5638" s="262"/>
      <c r="M5638" s="263" t="s">
        <v>44</v>
      </c>
      <c r="N5638" s="264" t="s">
        <v>53</v>
      </c>
      <c r="O5638" s="67"/>
      <c r="P5638" s="204">
        <f>O5638*H5638</f>
        <v>0</v>
      </c>
      <c r="Q5638" s="204">
        <v>3.056E-2</v>
      </c>
      <c r="R5638" s="204">
        <f>Q5638*H5638</f>
        <v>0.46756800000000004</v>
      </c>
      <c r="S5638" s="204">
        <v>0</v>
      </c>
      <c r="T5638" s="205">
        <f>S5638*H5638</f>
        <v>0</v>
      </c>
      <c r="U5638" s="37"/>
      <c r="V5638" s="37"/>
      <c r="W5638" s="37"/>
      <c r="X5638" s="37"/>
      <c r="Y5638" s="37"/>
      <c r="Z5638" s="37"/>
      <c r="AA5638" s="37"/>
      <c r="AB5638" s="37"/>
      <c r="AC5638" s="37"/>
      <c r="AD5638" s="37"/>
      <c r="AE5638" s="37"/>
      <c r="AR5638" s="206" t="s">
        <v>619</v>
      </c>
      <c r="AT5638" s="206" t="s">
        <v>633</v>
      </c>
      <c r="AU5638" s="206" t="s">
        <v>91</v>
      </c>
      <c r="AY5638" s="19" t="s">
        <v>262</v>
      </c>
      <c r="BE5638" s="207">
        <f>IF(N5638="základní",J5638,0)</f>
        <v>0</v>
      </c>
      <c r="BF5638" s="207">
        <f>IF(N5638="snížená",J5638,0)</f>
        <v>0</v>
      </c>
      <c r="BG5638" s="207">
        <f>IF(N5638="zákl. přenesená",J5638,0)</f>
        <v>0</v>
      </c>
      <c r="BH5638" s="207">
        <f>IF(N5638="sníž. přenesená",J5638,0)</f>
        <v>0</v>
      </c>
      <c r="BI5638" s="207">
        <f>IF(N5638="nulová",J5638,0)</f>
        <v>0</v>
      </c>
      <c r="BJ5638" s="19" t="s">
        <v>89</v>
      </c>
      <c r="BK5638" s="207">
        <f>ROUND(I5638*H5638,2)</f>
        <v>0</v>
      </c>
      <c r="BL5638" s="19" t="s">
        <v>442</v>
      </c>
      <c r="BM5638" s="206" t="s">
        <v>2636</v>
      </c>
    </row>
    <row r="5639" spans="1:65" s="2" customFormat="1" ht="36">
      <c r="A5639" s="37"/>
      <c r="B5639" s="38"/>
      <c r="C5639" s="39"/>
      <c r="D5639" s="208" t="s">
        <v>421</v>
      </c>
      <c r="E5639" s="39"/>
      <c r="F5639" s="209" t="s">
        <v>2637</v>
      </c>
      <c r="G5639" s="39"/>
      <c r="H5639" s="39"/>
      <c r="I5639" s="118"/>
      <c r="J5639" s="39"/>
      <c r="K5639" s="39"/>
      <c r="L5639" s="42"/>
      <c r="M5639" s="210"/>
      <c r="N5639" s="211"/>
      <c r="O5639" s="67"/>
      <c r="P5639" s="67"/>
      <c r="Q5639" s="67"/>
      <c r="R5639" s="67"/>
      <c r="S5639" s="67"/>
      <c r="T5639" s="68"/>
      <c r="U5639" s="37"/>
      <c r="V5639" s="37"/>
      <c r="W5639" s="37"/>
      <c r="X5639" s="37"/>
      <c r="Y5639" s="37"/>
      <c r="Z5639" s="37"/>
      <c r="AA5639" s="37"/>
      <c r="AB5639" s="37"/>
      <c r="AC5639" s="37"/>
      <c r="AD5639" s="37"/>
      <c r="AE5639" s="37"/>
      <c r="AT5639" s="19" t="s">
        <v>421</v>
      </c>
      <c r="AU5639" s="19" t="s">
        <v>91</v>
      </c>
    </row>
    <row r="5640" spans="1:65" s="13" customFormat="1" ht="10">
      <c r="B5640" s="212"/>
      <c r="C5640" s="213"/>
      <c r="D5640" s="208" t="s">
        <v>272</v>
      </c>
      <c r="E5640" s="214" t="s">
        <v>44</v>
      </c>
      <c r="F5640" s="215" t="s">
        <v>2604</v>
      </c>
      <c r="G5640" s="213"/>
      <c r="H5640" s="214" t="s">
        <v>44</v>
      </c>
      <c r="I5640" s="216"/>
      <c r="J5640" s="213"/>
      <c r="K5640" s="213"/>
      <c r="L5640" s="217"/>
      <c r="M5640" s="218"/>
      <c r="N5640" s="219"/>
      <c r="O5640" s="219"/>
      <c r="P5640" s="219"/>
      <c r="Q5640" s="219"/>
      <c r="R5640" s="219"/>
      <c r="S5640" s="219"/>
      <c r="T5640" s="220"/>
      <c r="AT5640" s="221" t="s">
        <v>272</v>
      </c>
      <c r="AU5640" s="221" t="s">
        <v>91</v>
      </c>
      <c r="AV5640" s="13" t="s">
        <v>89</v>
      </c>
      <c r="AW5640" s="13" t="s">
        <v>38</v>
      </c>
      <c r="AX5640" s="13" t="s">
        <v>82</v>
      </c>
      <c r="AY5640" s="221" t="s">
        <v>262</v>
      </c>
    </row>
    <row r="5641" spans="1:65" s="13" customFormat="1" ht="10">
      <c r="B5641" s="212"/>
      <c r="C5641" s="213"/>
      <c r="D5641" s="208" t="s">
        <v>272</v>
      </c>
      <c r="E5641" s="214" t="s">
        <v>44</v>
      </c>
      <c r="F5641" s="215" t="s">
        <v>2588</v>
      </c>
      <c r="G5641" s="213"/>
      <c r="H5641" s="214" t="s">
        <v>44</v>
      </c>
      <c r="I5641" s="216"/>
      <c r="J5641" s="213"/>
      <c r="K5641" s="213"/>
      <c r="L5641" s="217"/>
      <c r="M5641" s="218"/>
      <c r="N5641" s="219"/>
      <c r="O5641" s="219"/>
      <c r="P5641" s="219"/>
      <c r="Q5641" s="219"/>
      <c r="R5641" s="219"/>
      <c r="S5641" s="219"/>
      <c r="T5641" s="220"/>
      <c r="AT5641" s="221" t="s">
        <v>272</v>
      </c>
      <c r="AU5641" s="221" t="s">
        <v>91</v>
      </c>
      <c r="AV5641" s="13" t="s">
        <v>89</v>
      </c>
      <c r="AW5641" s="13" t="s">
        <v>38</v>
      </c>
      <c r="AX5641" s="13" t="s">
        <v>82</v>
      </c>
      <c r="AY5641" s="221" t="s">
        <v>262</v>
      </c>
    </row>
    <row r="5642" spans="1:65" s="15" customFormat="1" ht="10">
      <c r="B5642" s="233"/>
      <c r="C5642" s="234"/>
      <c r="D5642" s="208" t="s">
        <v>272</v>
      </c>
      <c r="E5642" s="235" t="s">
        <v>44</v>
      </c>
      <c r="F5642" s="236" t="s">
        <v>2589</v>
      </c>
      <c r="G5642" s="234"/>
      <c r="H5642" s="237">
        <v>15.3</v>
      </c>
      <c r="I5642" s="238"/>
      <c r="J5642" s="234"/>
      <c r="K5642" s="234"/>
      <c r="L5642" s="239"/>
      <c r="M5642" s="240"/>
      <c r="N5642" s="241"/>
      <c r="O5642" s="241"/>
      <c r="P5642" s="241"/>
      <c r="Q5642" s="241"/>
      <c r="R5642" s="241"/>
      <c r="S5642" s="241"/>
      <c r="T5642" s="242"/>
      <c r="AT5642" s="243" t="s">
        <v>272</v>
      </c>
      <c r="AU5642" s="243" t="s">
        <v>91</v>
      </c>
      <c r="AV5642" s="15" t="s">
        <v>91</v>
      </c>
      <c r="AW5642" s="15" t="s">
        <v>38</v>
      </c>
      <c r="AX5642" s="15" t="s">
        <v>82</v>
      </c>
      <c r="AY5642" s="243" t="s">
        <v>262</v>
      </c>
    </row>
    <row r="5643" spans="1:65" s="13" customFormat="1" ht="40">
      <c r="B5643" s="212"/>
      <c r="C5643" s="213"/>
      <c r="D5643" s="208" t="s">
        <v>272</v>
      </c>
      <c r="E5643" s="214" t="s">
        <v>44</v>
      </c>
      <c r="F5643" s="215" t="s">
        <v>2605</v>
      </c>
      <c r="G5643" s="213"/>
      <c r="H5643" s="214" t="s">
        <v>44</v>
      </c>
      <c r="I5643" s="216"/>
      <c r="J5643" s="213"/>
      <c r="K5643" s="213"/>
      <c r="L5643" s="217"/>
      <c r="M5643" s="218"/>
      <c r="N5643" s="219"/>
      <c r="O5643" s="219"/>
      <c r="P5643" s="219"/>
      <c r="Q5643" s="219"/>
      <c r="R5643" s="219"/>
      <c r="S5643" s="219"/>
      <c r="T5643" s="220"/>
      <c r="AT5643" s="221" t="s">
        <v>272</v>
      </c>
      <c r="AU5643" s="221" t="s">
        <v>91</v>
      </c>
      <c r="AV5643" s="13" t="s">
        <v>89</v>
      </c>
      <c r="AW5643" s="13" t="s">
        <v>38</v>
      </c>
      <c r="AX5643" s="13" t="s">
        <v>82</v>
      </c>
      <c r="AY5643" s="221" t="s">
        <v>262</v>
      </c>
    </row>
    <row r="5644" spans="1:65" s="13" customFormat="1" ht="50">
      <c r="B5644" s="212"/>
      <c r="C5644" s="213"/>
      <c r="D5644" s="208" t="s">
        <v>272</v>
      </c>
      <c r="E5644" s="214" t="s">
        <v>44</v>
      </c>
      <c r="F5644" s="215" t="s">
        <v>2606</v>
      </c>
      <c r="G5644" s="213"/>
      <c r="H5644" s="214" t="s">
        <v>44</v>
      </c>
      <c r="I5644" s="216"/>
      <c r="J5644" s="213"/>
      <c r="K5644" s="213"/>
      <c r="L5644" s="217"/>
      <c r="M5644" s="218"/>
      <c r="N5644" s="219"/>
      <c r="O5644" s="219"/>
      <c r="P5644" s="219"/>
      <c r="Q5644" s="219"/>
      <c r="R5644" s="219"/>
      <c r="S5644" s="219"/>
      <c r="T5644" s="220"/>
      <c r="AT5644" s="221" t="s">
        <v>272</v>
      </c>
      <c r="AU5644" s="221" t="s">
        <v>91</v>
      </c>
      <c r="AV5644" s="13" t="s">
        <v>89</v>
      </c>
      <c r="AW5644" s="13" t="s">
        <v>38</v>
      </c>
      <c r="AX5644" s="13" t="s">
        <v>82</v>
      </c>
      <c r="AY5644" s="221" t="s">
        <v>262</v>
      </c>
    </row>
    <row r="5645" spans="1:65" s="13" customFormat="1" ht="10">
      <c r="B5645" s="212"/>
      <c r="C5645" s="213"/>
      <c r="D5645" s="208" t="s">
        <v>272</v>
      </c>
      <c r="E5645" s="214" t="s">
        <v>44</v>
      </c>
      <c r="F5645" s="215" t="s">
        <v>2592</v>
      </c>
      <c r="G5645" s="213"/>
      <c r="H5645" s="214" t="s">
        <v>44</v>
      </c>
      <c r="I5645" s="216"/>
      <c r="J5645" s="213"/>
      <c r="K5645" s="213"/>
      <c r="L5645" s="217"/>
      <c r="M5645" s="218"/>
      <c r="N5645" s="219"/>
      <c r="O5645" s="219"/>
      <c r="P5645" s="219"/>
      <c r="Q5645" s="219"/>
      <c r="R5645" s="219"/>
      <c r="S5645" s="219"/>
      <c r="T5645" s="220"/>
      <c r="AT5645" s="221" t="s">
        <v>272</v>
      </c>
      <c r="AU5645" s="221" t="s">
        <v>91</v>
      </c>
      <c r="AV5645" s="13" t="s">
        <v>89</v>
      </c>
      <c r="AW5645" s="13" t="s">
        <v>38</v>
      </c>
      <c r="AX5645" s="13" t="s">
        <v>82</v>
      </c>
      <c r="AY5645" s="221" t="s">
        <v>262</v>
      </c>
    </row>
    <row r="5646" spans="1:65" s="16" customFormat="1" ht="10">
      <c r="B5646" s="244"/>
      <c r="C5646" s="245"/>
      <c r="D5646" s="208" t="s">
        <v>272</v>
      </c>
      <c r="E5646" s="246" t="s">
        <v>44</v>
      </c>
      <c r="F5646" s="247" t="s">
        <v>291</v>
      </c>
      <c r="G5646" s="245"/>
      <c r="H5646" s="248">
        <v>15.3</v>
      </c>
      <c r="I5646" s="249"/>
      <c r="J5646" s="245"/>
      <c r="K5646" s="245"/>
      <c r="L5646" s="250"/>
      <c r="M5646" s="251"/>
      <c r="N5646" s="252"/>
      <c r="O5646" s="252"/>
      <c r="P5646" s="252"/>
      <c r="Q5646" s="252"/>
      <c r="R5646" s="252"/>
      <c r="S5646" s="252"/>
      <c r="T5646" s="253"/>
      <c r="AT5646" s="254" t="s">
        <v>272</v>
      </c>
      <c r="AU5646" s="254" t="s">
        <v>91</v>
      </c>
      <c r="AV5646" s="16" t="s">
        <v>104</v>
      </c>
      <c r="AW5646" s="16" t="s">
        <v>38</v>
      </c>
      <c r="AX5646" s="16" t="s">
        <v>89</v>
      </c>
      <c r="AY5646" s="254" t="s">
        <v>262</v>
      </c>
    </row>
    <row r="5647" spans="1:65" s="2" customFormat="1" ht="16.5" customHeight="1">
      <c r="A5647" s="37"/>
      <c r="B5647" s="38"/>
      <c r="C5647" s="255" t="s">
        <v>2638</v>
      </c>
      <c r="D5647" s="255" t="s">
        <v>633</v>
      </c>
      <c r="E5647" s="256" t="s">
        <v>2622</v>
      </c>
      <c r="F5647" s="257" t="s">
        <v>2623</v>
      </c>
      <c r="G5647" s="258" t="s">
        <v>342</v>
      </c>
      <c r="H5647" s="259">
        <v>15.3</v>
      </c>
      <c r="I5647" s="260"/>
      <c r="J5647" s="261">
        <f>ROUND(I5647*H5647,2)</f>
        <v>0</v>
      </c>
      <c r="K5647" s="257" t="s">
        <v>268</v>
      </c>
      <c r="L5647" s="262"/>
      <c r="M5647" s="263" t="s">
        <v>44</v>
      </c>
      <c r="N5647" s="264" t="s">
        <v>53</v>
      </c>
      <c r="O5647" s="67"/>
      <c r="P5647" s="204">
        <f>O5647*H5647</f>
        <v>0</v>
      </c>
      <c r="Q5647" s="204">
        <v>3.056E-2</v>
      </c>
      <c r="R5647" s="204">
        <f>Q5647*H5647</f>
        <v>0.46756800000000004</v>
      </c>
      <c r="S5647" s="204">
        <v>0</v>
      </c>
      <c r="T5647" s="205">
        <f>S5647*H5647</f>
        <v>0</v>
      </c>
      <c r="U5647" s="37"/>
      <c r="V5647" s="37"/>
      <c r="W5647" s="37"/>
      <c r="X5647" s="37"/>
      <c r="Y5647" s="37"/>
      <c r="Z5647" s="37"/>
      <c r="AA5647" s="37"/>
      <c r="AB5647" s="37"/>
      <c r="AC5647" s="37"/>
      <c r="AD5647" s="37"/>
      <c r="AE5647" s="37"/>
      <c r="AR5647" s="206" t="s">
        <v>619</v>
      </c>
      <c r="AT5647" s="206" t="s">
        <v>633</v>
      </c>
      <c r="AU5647" s="206" t="s">
        <v>91</v>
      </c>
      <c r="AY5647" s="19" t="s">
        <v>262</v>
      </c>
      <c r="BE5647" s="207">
        <f>IF(N5647="základní",J5647,0)</f>
        <v>0</v>
      </c>
      <c r="BF5647" s="207">
        <f>IF(N5647="snížená",J5647,0)</f>
        <v>0</v>
      </c>
      <c r="BG5647" s="207">
        <f>IF(N5647="zákl. přenesená",J5647,0)</f>
        <v>0</v>
      </c>
      <c r="BH5647" s="207">
        <f>IF(N5647="sníž. přenesená",J5647,0)</f>
        <v>0</v>
      </c>
      <c r="BI5647" s="207">
        <f>IF(N5647="nulová",J5647,0)</f>
        <v>0</v>
      </c>
      <c r="BJ5647" s="19" t="s">
        <v>89</v>
      </c>
      <c r="BK5647" s="207">
        <f>ROUND(I5647*H5647,2)</f>
        <v>0</v>
      </c>
      <c r="BL5647" s="19" t="s">
        <v>442</v>
      </c>
      <c r="BM5647" s="206" t="s">
        <v>2639</v>
      </c>
    </row>
    <row r="5648" spans="1:65" s="2" customFormat="1" ht="36">
      <c r="A5648" s="37"/>
      <c r="B5648" s="38"/>
      <c r="C5648" s="39"/>
      <c r="D5648" s="208" t="s">
        <v>421</v>
      </c>
      <c r="E5648" s="39"/>
      <c r="F5648" s="209" t="s">
        <v>2640</v>
      </c>
      <c r="G5648" s="39"/>
      <c r="H5648" s="39"/>
      <c r="I5648" s="118"/>
      <c r="J5648" s="39"/>
      <c r="K5648" s="39"/>
      <c r="L5648" s="42"/>
      <c r="M5648" s="210"/>
      <c r="N5648" s="211"/>
      <c r="O5648" s="67"/>
      <c r="P5648" s="67"/>
      <c r="Q5648" s="67"/>
      <c r="R5648" s="67"/>
      <c r="S5648" s="67"/>
      <c r="T5648" s="68"/>
      <c r="U5648" s="37"/>
      <c r="V5648" s="37"/>
      <c r="W5648" s="37"/>
      <c r="X5648" s="37"/>
      <c r="Y5648" s="37"/>
      <c r="Z5648" s="37"/>
      <c r="AA5648" s="37"/>
      <c r="AB5648" s="37"/>
      <c r="AC5648" s="37"/>
      <c r="AD5648" s="37"/>
      <c r="AE5648" s="37"/>
      <c r="AT5648" s="19" t="s">
        <v>421</v>
      </c>
      <c r="AU5648" s="19" t="s">
        <v>91</v>
      </c>
    </row>
    <row r="5649" spans="1:65" s="13" customFormat="1" ht="10">
      <c r="B5649" s="212"/>
      <c r="C5649" s="213"/>
      <c r="D5649" s="208" t="s">
        <v>272</v>
      </c>
      <c r="E5649" s="214" t="s">
        <v>44</v>
      </c>
      <c r="F5649" s="215" t="s">
        <v>2607</v>
      </c>
      <c r="G5649" s="213"/>
      <c r="H5649" s="214" t="s">
        <v>44</v>
      </c>
      <c r="I5649" s="216"/>
      <c r="J5649" s="213"/>
      <c r="K5649" s="213"/>
      <c r="L5649" s="217"/>
      <c r="M5649" s="218"/>
      <c r="N5649" s="219"/>
      <c r="O5649" s="219"/>
      <c r="P5649" s="219"/>
      <c r="Q5649" s="219"/>
      <c r="R5649" s="219"/>
      <c r="S5649" s="219"/>
      <c r="T5649" s="220"/>
      <c r="AT5649" s="221" t="s">
        <v>272</v>
      </c>
      <c r="AU5649" s="221" t="s">
        <v>91</v>
      </c>
      <c r="AV5649" s="13" t="s">
        <v>89</v>
      </c>
      <c r="AW5649" s="13" t="s">
        <v>38</v>
      </c>
      <c r="AX5649" s="13" t="s">
        <v>82</v>
      </c>
      <c r="AY5649" s="221" t="s">
        <v>262</v>
      </c>
    </row>
    <row r="5650" spans="1:65" s="13" customFormat="1" ht="10">
      <c r="B5650" s="212"/>
      <c r="C5650" s="213"/>
      <c r="D5650" s="208" t="s">
        <v>272</v>
      </c>
      <c r="E5650" s="214" t="s">
        <v>44</v>
      </c>
      <c r="F5650" s="215" t="s">
        <v>2608</v>
      </c>
      <c r="G5650" s="213"/>
      <c r="H5650" s="214" t="s">
        <v>44</v>
      </c>
      <c r="I5650" s="216"/>
      <c r="J5650" s="213"/>
      <c r="K5650" s="213"/>
      <c r="L5650" s="217"/>
      <c r="M5650" s="218"/>
      <c r="N5650" s="219"/>
      <c r="O5650" s="219"/>
      <c r="P5650" s="219"/>
      <c r="Q5650" s="219"/>
      <c r="R5650" s="219"/>
      <c r="S5650" s="219"/>
      <c r="T5650" s="220"/>
      <c r="AT5650" s="221" t="s">
        <v>272</v>
      </c>
      <c r="AU5650" s="221" t="s">
        <v>91</v>
      </c>
      <c r="AV5650" s="13" t="s">
        <v>89</v>
      </c>
      <c r="AW5650" s="13" t="s">
        <v>38</v>
      </c>
      <c r="AX5650" s="13" t="s">
        <v>82</v>
      </c>
      <c r="AY5650" s="221" t="s">
        <v>262</v>
      </c>
    </row>
    <row r="5651" spans="1:65" s="15" customFormat="1" ht="10">
      <c r="B5651" s="233"/>
      <c r="C5651" s="234"/>
      <c r="D5651" s="208" t="s">
        <v>272</v>
      </c>
      <c r="E5651" s="235" t="s">
        <v>44</v>
      </c>
      <c r="F5651" s="236" t="s">
        <v>2609</v>
      </c>
      <c r="G5651" s="234"/>
      <c r="H5651" s="237">
        <v>15.3</v>
      </c>
      <c r="I5651" s="238"/>
      <c r="J5651" s="234"/>
      <c r="K5651" s="234"/>
      <c r="L5651" s="239"/>
      <c r="M5651" s="240"/>
      <c r="N5651" s="241"/>
      <c r="O5651" s="241"/>
      <c r="P5651" s="241"/>
      <c r="Q5651" s="241"/>
      <c r="R5651" s="241"/>
      <c r="S5651" s="241"/>
      <c r="T5651" s="242"/>
      <c r="AT5651" s="243" t="s">
        <v>272</v>
      </c>
      <c r="AU5651" s="243" t="s">
        <v>91</v>
      </c>
      <c r="AV5651" s="15" t="s">
        <v>91</v>
      </c>
      <c r="AW5651" s="15" t="s">
        <v>38</v>
      </c>
      <c r="AX5651" s="15" t="s">
        <v>82</v>
      </c>
      <c r="AY5651" s="243" t="s">
        <v>262</v>
      </c>
    </row>
    <row r="5652" spans="1:65" s="13" customFormat="1" ht="30">
      <c r="B5652" s="212"/>
      <c r="C5652" s="213"/>
      <c r="D5652" s="208" t="s">
        <v>272</v>
      </c>
      <c r="E5652" s="214" t="s">
        <v>44</v>
      </c>
      <c r="F5652" s="215" t="s">
        <v>2610</v>
      </c>
      <c r="G5652" s="213"/>
      <c r="H5652" s="214" t="s">
        <v>44</v>
      </c>
      <c r="I5652" s="216"/>
      <c r="J5652" s="213"/>
      <c r="K5652" s="213"/>
      <c r="L5652" s="217"/>
      <c r="M5652" s="218"/>
      <c r="N5652" s="219"/>
      <c r="O5652" s="219"/>
      <c r="P5652" s="219"/>
      <c r="Q5652" s="219"/>
      <c r="R5652" s="219"/>
      <c r="S5652" s="219"/>
      <c r="T5652" s="220"/>
      <c r="AT5652" s="221" t="s">
        <v>272</v>
      </c>
      <c r="AU5652" s="221" t="s">
        <v>91</v>
      </c>
      <c r="AV5652" s="13" t="s">
        <v>89</v>
      </c>
      <c r="AW5652" s="13" t="s">
        <v>38</v>
      </c>
      <c r="AX5652" s="13" t="s">
        <v>82</v>
      </c>
      <c r="AY5652" s="221" t="s">
        <v>262</v>
      </c>
    </row>
    <row r="5653" spans="1:65" s="13" customFormat="1" ht="50">
      <c r="B5653" s="212"/>
      <c r="C5653" s="213"/>
      <c r="D5653" s="208" t="s">
        <v>272</v>
      </c>
      <c r="E5653" s="214" t="s">
        <v>44</v>
      </c>
      <c r="F5653" s="215" t="s">
        <v>2611</v>
      </c>
      <c r="G5653" s="213"/>
      <c r="H5653" s="214" t="s">
        <v>44</v>
      </c>
      <c r="I5653" s="216"/>
      <c r="J5653" s="213"/>
      <c r="K5653" s="213"/>
      <c r="L5653" s="217"/>
      <c r="M5653" s="218"/>
      <c r="N5653" s="219"/>
      <c r="O5653" s="219"/>
      <c r="P5653" s="219"/>
      <c r="Q5653" s="219"/>
      <c r="R5653" s="219"/>
      <c r="S5653" s="219"/>
      <c r="T5653" s="220"/>
      <c r="AT5653" s="221" t="s">
        <v>272</v>
      </c>
      <c r="AU5653" s="221" t="s">
        <v>91</v>
      </c>
      <c r="AV5653" s="13" t="s">
        <v>89</v>
      </c>
      <c r="AW5653" s="13" t="s">
        <v>38</v>
      </c>
      <c r="AX5653" s="13" t="s">
        <v>82</v>
      </c>
      <c r="AY5653" s="221" t="s">
        <v>262</v>
      </c>
    </row>
    <row r="5654" spans="1:65" s="13" customFormat="1" ht="10">
      <c r="B5654" s="212"/>
      <c r="C5654" s="213"/>
      <c r="D5654" s="208" t="s">
        <v>272</v>
      </c>
      <c r="E5654" s="214" t="s">
        <v>44</v>
      </c>
      <c r="F5654" s="215" t="s">
        <v>2592</v>
      </c>
      <c r="G5654" s="213"/>
      <c r="H5654" s="214" t="s">
        <v>44</v>
      </c>
      <c r="I5654" s="216"/>
      <c r="J5654" s="213"/>
      <c r="K5654" s="213"/>
      <c r="L5654" s="217"/>
      <c r="M5654" s="218"/>
      <c r="N5654" s="219"/>
      <c r="O5654" s="219"/>
      <c r="P5654" s="219"/>
      <c r="Q5654" s="219"/>
      <c r="R5654" s="219"/>
      <c r="S5654" s="219"/>
      <c r="T5654" s="220"/>
      <c r="AT5654" s="221" t="s">
        <v>272</v>
      </c>
      <c r="AU5654" s="221" t="s">
        <v>91</v>
      </c>
      <c r="AV5654" s="13" t="s">
        <v>89</v>
      </c>
      <c r="AW5654" s="13" t="s">
        <v>38</v>
      </c>
      <c r="AX5654" s="13" t="s">
        <v>82</v>
      </c>
      <c r="AY5654" s="221" t="s">
        <v>262</v>
      </c>
    </row>
    <row r="5655" spans="1:65" s="16" customFormat="1" ht="10">
      <c r="B5655" s="244"/>
      <c r="C5655" s="245"/>
      <c r="D5655" s="208" t="s">
        <v>272</v>
      </c>
      <c r="E5655" s="246" t="s">
        <v>44</v>
      </c>
      <c r="F5655" s="247" t="s">
        <v>291</v>
      </c>
      <c r="G5655" s="245"/>
      <c r="H5655" s="248">
        <v>15.3</v>
      </c>
      <c r="I5655" s="249"/>
      <c r="J5655" s="245"/>
      <c r="K5655" s="245"/>
      <c r="L5655" s="250"/>
      <c r="M5655" s="251"/>
      <c r="N5655" s="252"/>
      <c r="O5655" s="252"/>
      <c r="P5655" s="252"/>
      <c r="Q5655" s="252"/>
      <c r="R5655" s="252"/>
      <c r="S5655" s="252"/>
      <c r="T5655" s="253"/>
      <c r="AT5655" s="254" t="s">
        <v>272</v>
      </c>
      <c r="AU5655" s="254" t="s">
        <v>91</v>
      </c>
      <c r="AV5655" s="16" t="s">
        <v>104</v>
      </c>
      <c r="AW5655" s="16" t="s">
        <v>38</v>
      </c>
      <c r="AX5655" s="16" t="s">
        <v>89</v>
      </c>
      <c r="AY5655" s="254" t="s">
        <v>262</v>
      </c>
    </row>
    <row r="5656" spans="1:65" s="2" customFormat="1" ht="16.5" customHeight="1">
      <c r="A5656" s="37"/>
      <c r="B5656" s="38"/>
      <c r="C5656" s="255" t="s">
        <v>2641</v>
      </c>
      <c r="D5656" s="255" t="s">
        <v>633</v>
      </c>
      <c r="E5656" s="256" t="s">
        <v>2622</v>
      </c>
      <c r="F5656" s="257" t="s">
        <v>2623</v>
      </c>
      <c r="G5656" s="258" t="s">
        <v>342</v>
      </c>
      <c r="H5656" s="259">
        <v>3.7130000000000001</v>
      </c>
      <c r="I5656" s="260"/>
      <c r="J5656" s="261">
        <f>ROUND(I5656*H5656,2)</f>
        <v>0</v>
      </c>
      <c r="K5656" s="257" t="s">
        <v>268</v>
      </c>
      <c r="L5656" s="262"/>
      <c r="M5656" s="263" t="s">
        <v>44</v>
      </c>
      <c r="N5656" s="264" t="s">
        <v>53</v>
      </c>
      <c r="O5656" s="67"/>
      <c r="P5656" s="204">
        <f>O5656*H5656</f>
        <v>0</v>
      </c>
      <c r="Q5656" s="204">
        <v>3.056E-2</v>
      </c>
      <c r="R5656" s="204">
        <f>Q5656*H5656</f>
        <v>0.11346928000000001</v>
      </c>
      <c r="S5656" s="204">
        <v>0</v>
      </c>
      <c r="T5656" s="205">
        <f>S5656*H5656</f>
        <v>0</v>
      </c>
      <c r="U5656" s="37"/>
      <c r="V5656" s="37"/>
      <c r="W5656" s="37"/>
      <c r="X5656" s="37"/>
      <c r="Y5656" s="37"/>
      <c r="Z5656" s="37"/>
      <c r="AA5656" s="37"/>
      <c r="AB5656" s="37"/>
      <c r="AC5656" s="37"/>
      <c r="AD5656" s="37"/>
      <c r="AE5656" s="37"/>
      <c r="AR5656" s="206" t="s">
        <v>619</v>
      </c>
      <c r="AT5656" s="206" t="s">
        <v>633</v>
      </c>
      <c r="AU5656" s="206" t="s">
        <v>91</v>
      </c>
      <c r="AY5656" s="19" t="s">
        <v>262</v>
      </c>
      <c r="BE5656" s="207">
        <f>IF(N5656="základní",J5656,0)</f>
        <v>0</v>
      </c>
      <c r="BF5656" s="207">
        <f>IF(N5656="snížená",J5656,0)</f>
        <v>0</v>
      </c>
      <c r="BG5656" s="207">
        <f>IF(N5656="zákl. přenesená",J5656,0)</f>
        <v>0</v>
      </c>
      <c r="BH5656" s="207">
        <f>IF(N5656="sníž. přenesená",J5656,0)</f>
        <v>0</v>
      </c>
      <c r="BI5656" s="207">
        <f>IF(N5656="nulová",J5656,0)</f>
        <v>0</v>
      </c>
      <c r="BJ5656" s="19" t="s">
        <v>89</v>
      </c>
      <c r="BK5656" s="207">
        <f>ROUND(I5656*H5656,2)</f>
        <v>0</v>
      </c>
      <c r="BL5656" s="19" t="s">
        <v>442</v>
      </c>
      <c r="BM5656" s="206" t="s">
        <v>2642</v>
      </c>
    </row>
    <row r="5657" spans="1:65" s="2" customFormat="1" ht="36">
      <c r="A5657" s="37"/>
      <c r="B5657" s="38"/>
      <c r="C5657" s="39"/>
      <c r="D5657" s="208" t="s">
        <v>421</v>
      </c>
      <c r="E5657" s="39"/>
      <c r="F5657" s="209" t="s">
        <v>2643</v>
      </c>
      <c r="G5657" s="39"/>
      <c r="H5657" s="39"/>
      <c r="I5657" s="118"/>
      <c r="J5657" s="39"/>
      <c r="K5657" s="39"/>
      <c r="L5657" s="42"/>
      <c r="M5657" s="210"/>
      <c r="N5657" s="211"/>
      <c r="O5657" s="67"/>
      <c r="P5657" s="67"/>
      <c r="Q5657" s="67"/>
      <c r="R5657" s="67"/>
      <c r="S5657" s="67"/>
      <c r="T5657" s="68"/>
      <c r="U5657" s="37"/>
      <c r="V5657" s="37"/>
      <c r="W5657" s="37"/>
      <c r="X5657" s="37"/>
      <c r="Y5657" s="37"/>
      <c r="Z5657" s="37"/>
      <c r="AA5657" s="37"/>
      <c r="AB5657" s="37"/>
      <c r="AC5657" s="37"/>
      <c r="AD5657" s="37"/>
      <c r="AE5657" s="37"/>
      <c r="AT5657" s="19" t="s">
        <v>421</v>
      </c>
      <c r="AU5657" s="19" t="s">
        <v>91</v>
      </c>
    </row>
    <row r="5658" spans="1:65" s="13" customFormat="1" ht="10">
      <c r="B5658" s="212"/>
      <c r="C5658" s="213"/>
      <c r="D5658" s="208" t="s">
        <v>272</v>
      </c>
      <c r="E5658" s="214" t="s">
        <v>44</v>
      </c>
      <c r="F5658" s="215" t="s">
        <v>2612</v>
      </c>
      <c r="G5658" s="213"/>
      <c r="H5658" s="214" t="s">
        <v>44</v>
      </c>
      <c r="I5658" s="216"/>
      <c r="J5658" s="213"/>
      <c r="K5658" s="213"/>
      <c r="L5658" s="217"/>
      <c r="M5658" s="218"/>
      <c r="N5658" s="219"/>
      <c r="O5658" s="219"/>
      <c r="P5658" s="219"/>
      <c r="Q5658" s="219"/>
      <c r="R5658" s="219"/>
      <c r="S5658" s="219"/>
      <c r="T5658" s="220"/>
      <c r="AT5658" s="221" t="s">
        <v>272</v>
      </c>
      <c r="AU5658" s="221" t="s">
        <v>91</v>
      </c>
      <c r="AV5658" s="13" t="s">
        <v>89</v>
      </c>
      <c r="AW5658" s="13" t="s">
        <v>38</v>
      </c>
      <c r="AX5658" s="13" t="s">
        <v>82</v>
      </c>
      <c r="AY5658" s="221" t="s">
        <v>262</v>
      </c>
    </row>
    <row r="5659" spans="1:65" s="13" customFormat="1" ht="10">
      <c r="B5659" s="212"/>
      <c r="C5659" s="213"/>
      <c r="D5659" s="208" t="s">
        <v>272</v>
      </c>
      <c r="E5659" s="214" t="s">
        <v>44</v>
      </c>
      <c r="F5659" s="215" t="s">
        <v>2613</v>
      </c>
      <c r="G5659" s="213"/>
      <c r="H5659" s="214" t="s">
        <v>44</v>
      </c>
      <c r="I5659" s="216"/>
      <c r="J5659" s="213"/>
      <c r="K5659" s="213"/>
      <c r="L5659" s="217"/>
      <c r="M5659" s="218"/>
      <c r="N5659" s="219"/>
      <c r="O5659" s="219"/>
      <c r="P5659" s="219"/>
      <c r="Q5659" s="219"/>
      <c r="R5659" s="219"/>
      <c r="S5659" s="219"/>
      <c r="T5659" s="220"/>
      <c r="AT5659" s="221" t="s">
        <v>272</v>
      </c>
      <c r="AU5659" s="221" t="s">
        <v>91</v>
      </c>
      <c r="AV5659" s="13" t="s">
        <v>89</v>
      </c>
      <c r="AW5659" s="13" t="s">
        <v>38</v>
      </c>
      <c r="AX5659" s="13" t="s">
        <v>82</v>
      </c>
      <c r="AY5659" s="221" t="s">
        <v>262</v>
      </c>
    </row>
    <row r="5660" spans="1:65" s="15" customFormat="1" ht="10">
      <c r="B5660" s="233"/>
      <c r="C5660" s="234"/>
      <c r="D5660" s="208" t="s">
        <v>272</v>
      </c>
      <c r="E5660" s="235" t="s">
        <v>44</v>
      </c>
      <c r="F5660" s="236" t="s">
        <v>2614</v>
      </c>
      <c r="G5660" s="234"/>
      <c r="H5660" s="237">
        <v>3.7130000000000001</v>
      </c>
      <c r="I5660" s="238"/>
      <c r="J5660" s="234"/>
      <c r="K5660" s="234"/>
      <c r="L5660" s="239"/>
      <c r="M5660" s="240"/>
      <c r="N5660" s="241"/>
      <c r="O5660" s="241"/>
      <c r="P5660" s="241"/>
      <c r="Q5660" s="241"/>
      <c r="R5660" s="241"/>
      <c r="S5660" s="241"/>
      <c r="T5660" s="242"/>
      <c r="AT5660" s="243" t="s">
        <v>272</v>
      </c>
      <c r="AU5660" s="243" t="s">
        <v>91</v>
      </c>
      <c r="AV5660" s="15" t="s">
        <v>91</v>
      </c>
      <c r="AW5660" s="15" t="s">
        <v>38</v>
      </c>
      <c r="AX5660" s="15" t="s">
        <v>82</v>
      </c>
      <c r="AY5660" s="243" t="s">
        <v>262</v>
      </c>
    </row>
    <row r="5661" spans="1:65" s="13" customFormat="1" ht="20">
      <c r="B5661" s="212"/>
      <c r="C5661" s="213"/>
      <c r="D5661" s="208" t="s">
        <v>272</v>
      </c>
      <c r="E5661" s="214" t="s">
        <v>44</v>
      </c>
      <c r="F5661" s="215" t="s">
        <v>2615</v>
      </c>
      <c r="G5661" s="213"/>
      <c r="H5661" s="214" t="s">
        <v>44</v>
      </c>
      <c r="I5661" s="216"/>
      <c r="J5661" s="213"/>
      <c r="K5661" s="213"/>
      <c r="L5661" s="217"/>
      <c r="M5661" s="218"/>
      <c r="N5661" s="219"/>
      <c r="O5661" s="219"/>
      <c r="P5661" s="219"/>
      <c r="Q5661" s="219"/>
      <c r="R5661" s="219"/>
      <c r="S5661" s="219"/>
      <c r="T5661" s="220"/>
      <c r="AT5661" s="221" t="s">
        <v>272</v>
      </c>
      <c r="AU5661" s="221" t="s">
        <v>91</v>
      </c>
      <c r="AV5661" s="13" t="s">
        <v>89</v>
      </c>
      <c r="AW5661" s="13" t="s">
        <v>38</v>
      </c>
      <c r="AX5661" s="13" t="s">
        <v>82</v>
      </c>
      <c r="AY5661" s="221" t="s">
        <v>262</v>
      </c>
    </row>
    <row r="5662" spans="1:65" s="13" customFormat="1" ht="40">
      <c r="B5662" s="212"/>
      <c r="C5662" s="213"/>
      <c r="D5662" s="208" t="s">
        <v>272</v>
      </c>
      <c r="E5662" s="214" t="s">
        <v>44</v>
      </c>
      <c r="F5662" s="215" t="s">
        <v>2616</v>
      </c>
      <c r="G5662" s="213"/>
      <c r="H5662" s="214" t="s">
        <v>44</v>
      </c>
      <c r="I5662" s="216"/>
      <c r="J5662" s="213"/>
      <c r="K5662" s="213"/>
      <c r="L5662" s="217"/>
      <c r="M5662" s="218"/>
      <c r="N5662" s="219"/>
      <c r="O5662" s="219"/>
      <c r="P5662" s="219"/>
      <c r="Q5662" s="219"/>
      <c r="R5662" s="219"/>
      <c r="S5662" s="219"/>
      <c r="T5662" s="220"/>
      <c r="AT5662" s="221" t="s">
        <v>272</v>
      </c>
      <c r="AU5662" s="221" t="s">
        <v>91</v>
      </c>
      <c r="AV5662" s="13" t="s">
        <v>89</v>
      </c>
      <c r="AW5662" s="13" t="s">
        <v>38</v>
      </c>
      <c r="AX5662" s="13" t="s">
        <v>82</v>
      </c>
      <c r="AY5662" s="221" t="s">
        <v>262</v>
      </c>
    </row>
    <row r="5663" spans="1:65" s="13" customFormat="1" ht="10">
      <c r="B5663" s="212"/>
      <c r="C5663" s="213"/>
      <c r="D5663" s="208" t="s">
        <v>272</v>
      </c>
      <c r="E5663" s="214" t="s">
        <v>44</v>
      </c>
      <c r="F5663" s="215" t="s">
        <v>2592</v>
      </c>
      <c r="G5663" s="213"/>
      <c r="H5663" s="214" t="s">
        <v>44</v>
      </c>
      <c r="I5663" s="216"/>
      <c r="J5663" s="213"/>
      <c r="K5663" s="213"/>
      <c r="L5663" s="217"/>
      <c r="M5663" s="218"/>
      <c r="N5663" s="219"/>
      <c r="O5663" s="219"/>
      <c r="P5663" s="219"/>
      <c r="Q5663" s="219"/>
      <c r="R5663" s="219"/>
      <c r="S5663" s="219"/>
      <c r="T5663" s="220"/>
      <c r="AT5663" s="221" t="s">
        <v>272</v>
      </c>
      <c r="AU5663" s="221" t="s">
        <v>91</v>
      </c>
      <c r="AV5663" s="13" t="s">
        <v>89</v>
      </c>
      <c r="AW5663" s="13" t="s">
        <v>38</v>
      </c>
      <c r="AX5663" s="13" t="s">
        <v>82</v>
      </c>
      <c r="AY5663" s="221" t="s">
        <v>262</v>
      </c>
    </row>
    <row r="5664" spans="1:65" s="16" customFormat="1" ht="10">
      <c r="B5664" s="244"/>
      <c r="C5664" s="245"/>
      <c r="D5664" s="208" t="s">
        <v>272</v>
      </c>
      <c r="E5664" s="246" t="s">
        <v>44</v>
      </c>
      <c r="F5664" s="247" t="s">
        <v>291</v>
      </c>
      <c r="G5664" s="245"/>
      <c r="H5664" s="248">
        <v>3.7130000000000001</v>
      </c>
      <c r="I5664" s="249"/>
      <c r="J5664" s="245"/>
      <c r="K5664" s="245"/>
      <c r="L5664" s="250"/>
      <c r="M5664" s="251"/>
      <c r="N5664" s="252"/>
      <c r="O5664" s="252"/>
      <c r="P5664" s="252"/>
      <c r="Q5664" s="252"/>
      <c r="R5664" s="252"/>
      <c r="S5664" s="252"/>
      <c r="T5664" s="253"/>
      <c r="AT5664" s="254" t="s">
        <v>272</v>
      </c>
      <c r="AU5664" s="254" t="s">
        <v>91</v>
      </c>
      <c r="AV5664" s="16" t="s">
        <v>104</v>
      </c>
      <c r="AW5664" s="16" t="s">
        <v>38</v>
      </c>
      <c r="AX5664" s="16" t="s">
        <v>89</v>
      </c>
      <c r="AY5664" s="254" t="s">
        <v>262</v>
      </c>
    </row>
    <row r="5665" spans="1:65" s="2" customFormat="1" ht="16.5" customHeight="1">
      <c r="A5665" s="37"/>
      <c r="B5665" s="38"/>
      <c r="C5665" s="255" t="s">
        <v>2644</v>
      </c>
      <c r="D5665" s="255" t="s">
        <v>633</v>
      </c>
      <c r="E5665" s="256" t="s">
        <v>2622</v>
      </c>
      <c r="F5665" s="257" t="s">
        <v>2623</v>
      </c>
      <c r="G5665" s="258" t="s">
        <v>342</v>
      </c>
      <c r="H5665" s="259">
        <v>5.0999999999999996</v>
      </c>
      <c r="I5665" s="260"/>
      <c r="J5665" s="261">
        <f>ROUND(I5665*H5665,2)</f>
        <v>0</v>
      </c>
      <c r="K5665" s="257" t="s">
        <v>268</v>
      </c>
      <c r="L5665" s="262"/>
      <c r="M5665" s="263" t="s">
        <v>44</v>
      </c>
      <c r="N5665" s="264" t="s">
        <v>53</v>
      </c>
      <c r="O5665" s="67"/>
      <c r="P5665" s="204">
        <f>O5665*H5665</f>
        <v>0</v>
      </c>
      <c r="Q5665" s="204">
        <v>3.056E-2</v>
      </c>
      <c r="R5665" s="204">
        <f>Q5665*H5665</f>
        <v>0.15585599999999999</v>
      </c>
      <c r="S5665" s="204">
        <v>0</v>
      </c>
      <c r="T5665" s="205">
        <f>S5665*H5665</f>
        <v>0</v>
      </c>
      <c r="U5665" s="37"/>
      <c r="V5665" s="37"/>
      <c r="W5665" s="37"/>
      <c r="X5665" s="37"/>
      <c r="Y5665" s="37"/>
      <c r="Z5665" s="37"/>
      <c r="AA5665" s="37"/>
      <c r="AB5665" s="37"/>
      <c r="AC5665" s="37"/>
      <c r="AD5665" s="37"/>
      <c r="AE5665" s="37"/>
      <c r="AR5665" s="206" t="s">
        <v>619</v>
      </c>
      <c r="AT5665" s="206" t="s">
        <v>633</v>
      </c>
      <c r="AU5665" s="206" t="s">
        <v>91</v>
      </c>
      <c r="AY5665" s="19" t="s">
        <v>262</v>
      </c>
      <c r="BE5665" s="207">
        <f>IF(N5665="základní",J5665,0)</f>
        <v>0</v>
      </c>
      <c r="BF5665" s="207">
        <f>IF(N5665="snížená",J5665,0)</f>
        <v>0</v>
      </c>
      <c r="BG5665" s="207">
        <f>IF(N5665="zákl. přenesená",J5665,0)</f>
        <v>0</v>
      </c>
      <c r="BH5665" s="207">
        <f>IF(N5665="sníž. přenesená",J5665,0)</f>
        <v>0</v>
      </c>
      <c r="BI5665" s="207">
        <f>IF(N5665="nulová",J5665,0)</f>
        <v>0</v>
      </c>
      <c r="BJ5665" s="19" t="s">
        <v>89</v>
      </c>
      <c r="BK5665" s="207">
        <f>ROUND(I5665*H5665,2)</f>
        <v>0</v>
      </c>
      <c r="BL5665" s="19" t="s">
        <v>442</v>
      </c>
      <c r="BM5665" s="206" t="s">
        <v>2645</v>
      </c>
    </row>
    <row r="5666" spans="1:65" s="2" customFormat="1" ht="36">
      <c r="A5666" s="37"/>
      <c r="B5666" s="38"/>
      <c r="C5666" s="39"/>
      <c r="D5666" s="208" t="s">
        <v>421</v>
      </c>
      <c r="E5666" s="39"/>
      <c r="F5666" s="209" t="s">
        <v>2646</v>
      </c>
      <c r="G5666" s="39"/>
      <c r="H5666" s="39"/>
      <c r="I5666" s="118"/>
      <c r="J5666" s="39"/>
      <c r="K5666" s="39"/>
      <c r="L5666" s="42"/>
      <c r="M5666" s="210"/>
      <c r="N5666" s="211"/>
      <c r="O5666" s="67"/>
      <c r="P5666" s="67"/>
      <c r="Q5666" s="67"/>
      <c r="R5666" s="67"/>
      <c r="S5666" s="67"/>
      <c r="T5666" s="68"/>
      <c r="U5666" s="37"/>
      <c r="V5666" s="37"/>
      <c r="W5666" s="37"/>
      <c r="X5666" s="37"/>
      <c r="Y5666" s="37"/>
      <c r="Z5666" s="37"/>
      <c r="AA5666" s="37"/>
      <c r="AB5666" s="37"/>
      <c r="AC5666" s="37"/>
      <c r="AD5666" s="37"/>
      <c r="AE5666" s="37"/>
      <c r="AT5666" s="19" t="s">
        <v>421</v>
      </c>
      <c r="AU5666" s="19" t="s">
        <v>91</v>
      </c>
    </row>
    <row r="5667" spans="1:65" s="13" customFormat="1" ht="10">
      <c r="B5667" s="212"/>
      <c r="C5667" s="213"/>
      <c r="D5667" s="208" t="s">
        <v>272</v>
      </c>
      <c r="E5667" s="214" t="s">
        <v>44</v>
      </c>
      <c r="F5667" s="215" t="s">
        <v>2617</v>
      </c>
      <c r="G5667" s="213"/>
      <c r="H5667" s="214" t="s">
        <v>44</v>
      </c>
      <c r="I5667" s="216"/>
      <c r="J5667" s="213"/>
      <c r="K5667" s="213"/>
      <c r="L5667" s="217"/>
      <c r="M5667" s="218"/>
      <c r="N5667" s="219"/>
      <c r="O5667" s="219"/>
      <c r="P5667" s="219"/>
      <c r="Q5667" s="219"/>
      <c r="R5667" s="219"/>
      <c r="S5667" s="219"/>
      <c r="T5667" s="220"/>
      <c r="AT5667" s="221" t="s">
        <v>272</v>
      </c>
      <c r="AU5667" s="221" t="s">
        <v>91</v>
      </c>
      <c r="AV5667" s="13" t="s">
        <v>89</v>
      </c>
      <c r="AW5667" s="13" t="s">
        <v>38</v>
      </c>
      <c r="AX5667" s="13" t="s">
        <v>82</v>
      </c>
      <c r="AY5667" s="221" t="s">
        <v>262</v>
      </c>
    </row>
    <row r="5668" spans="1:65" s="13" customFormat="1" ht="10">
      <c r="B5668" s="212"/>
      <c r="C5668" s="213"/>
      <c r="D5668" s="208" t="s">
        <v>272</v>
      </c>
      <c r="E5668" s="214" t="s">
        <v>44</v>
      </c>
      <c r="F5668" s="215" t="s">
        <v>2618</v>
      </c>
      <c r="G5668" s="213"/>
      <c r="H5668" s="214" t="s">
        <v>44</v>
      </c>
      <c r="I5668" s="216"/>
      <c r="J5668" s="213"/>
      <c r="K5668" s="213"/>
      <c r="L5668" s="217"/>
      <c r="M5668" s="218"/>
      <c r="N5668" s="219"/>
      <c r="O5668" s="219"/>
      <c r="P5668" s="219"/>
      <c r="Q5668" s="219"/>
      <c r="R5668" s="219"/>
      <c r="S5668" s="219"/>
      <c r="T5668" s="220"/>
      <c r="AT5668" s="221" t="s">
        <v>272</v>
      </c>
      <c r="AU5668" s="221" t="s">
        <v>91</v>
      </c>
      <c r="AV5668" s="13" t="s">
        <v>89</v>
      </c>
      <c r="AW5668" s="13" t="s">
        <v>38</v>
      </c>
      <c r="AX5668" s="13" t="s">
        <v>82</v>
      </c>
      <c r="AY5668" s="221" t="s">
        <v>262</v>
      </c>
    </row>
    <row r="5669" spans="1:65" s="15" customFormat="1" ht="10">
      <c r="B5669" s="233"/>
      <c r="C5669" s="234"/>
      <c r="D5669" s="208" t="s">
        <v>272</v>
      </c>
      <c r="E5669" s="235" t="s">
        <v>44</v>
      </c>
      <c r="F5669" s="236" t="s">
        <v>2619</v>
      </c>
      <c r="G5669" s="234"/>
      <c r="H5669" s="237">
        <v>5.0999999999999996</v>
      </c>
      <c r="I5669" s="238"/>
      <c r="J5669" s="234"/>
      <c r="K5669" s="234"/>
      <c r="L5669" s="239"/>
      <c r="M5669" s="240"/>
      <c r="N5669" s="241"/>
      <c r="O5669" s="241"/>
      <c r="P5669" s="241"/>
      <c r="Q5669" s="241"/>
      <c r="R5669" s="241"/>
      <c r="S5669" s="241"/>
      <c r="T5669" s="242"/>
      <c r="AT5669" s="243" t="s">
        <v>272</v>
      </c>
      <c r="AU5669" s="243" t="s">
        <v>91</v>
      </c>
      <c r="AV5669" s="15" t="s">
        <v>91</v>
      </c>
      <c r="AW5669" s="15" t="s">
        <v>38</v>
      </c>
      <c r="AX5669" s="15" t="s">
        <v>82</v>
      </c>
      <c r="AY5669" s="243" t="s">
        <v>262</v>
      </c>
    </row>
    <row r="5670" spans="1:65" s="13" customFormat="1" ht="40">
      <c r="B5670" s="212"/>
      <c r="C5670" s="213"/>
      <c r="D5670" s="208" t="s">
        <v>272</v>
      </c>
      <c r="E5670" s="214" t="s">
        <v>44</v>
      </c>
      <c r="F5670" s="215" t="s">
        <v>2620</v>
      </c>
      <c r="G5670" s="213"/>
      <c r="H5670" s="214" t="s">
        <v>44</v>
      </c>
      <c r="I5670" s="216"/>
      <c r="J5670" s="213"/>
      <c r="K5670" s="213"/>
      <c r="L5670" s="217"/>
      <c r="M5670" s="218"/>
      <c r="N5670" s="219"/>
      <c r="O5670" s="219"/>
      <c r="P5670" s="219"/>
      <c r="Q5670" s="219"/>
      <c r="R5670" s="219"/>
      <c r="S5670" s="219"/>
      <c r="T5670" s="220"/>
      <c r="AT5670" s="221" t="s">
        <v>272</v>
      </c>
      <c r="AU5670" s="221" t="s">
        <v>91</v>
      </c>
      <c r="AV5670" s="13" t="s">
        <v>89</v>
      </c>
      <c r="AW5670" s="13" t="s">
        <v>38</v>
      </c>
      <c r="AX5670" s="13" t="s">
        <v>82</v>
      </c>
      <c r="AY5670" s="221" t="s">
        <v>262</v>
      </c>
    </row>
    <row r="5671" spans="1:65" s="13" customFormat="1" ht="40">
      <c r="B5671" s="212"/>
      <c r="C5671" s="213"/>
      <c r="D5671" s="208" t="s">
        <v>272</v>
      </c>
      <c r="E5671" s="214" t="s">
        <v>44</v>
      </c>
      <c r="F5671" s="215" t="s">
        <v>2616</v>
      </c>
      <c r="G5671" s="213"/>
      <c r="H5671" s="214" t="s">
        <v>44</v>
      </c>
      <c r="I5671" s="216"/>
      <c r="J5671" s="213"/>
      <c r="K5671" s="213"/>
      <c r="L5671" s="217"/>
      <c r="M5671" s="218"/>
      <c r="N5671" s="219"/>
      <c r="O5671" s="219"/>
      <c r="P5671" s="219"/>
      <c r="Q5671" s="219"/>
      <c r="R5671" s="219"/>
      <c r="S5671" s="219"/>
      <c r="T5671" s="220"/>
      <c r="AT5671" s="221" t="s">
        <v>272</v>
      </c>
      <c r="AU5671" s="221" t="s">
        <v>91</v>
      </c>
      <c r="AV5671" s="13" t="s">
        <v>89</v>
      </c>
      <c r="AW5671" s="13" t="s">
        <v>38</v>
      </c>
      <c r="AX5671" s="13" t="s">
        <v>82</v>
      </c>
      <c r="AY5671" s="221" t="s">
        <v>262</v>
      </c>
    </row>
    <row r="5672" spans="1:65" s="13" customFormat="1" ht="10">
      <c r="B5672" s="212"/>
      <c r="C5672" s="213"/>
      <c r="D5672" s="208" t="s">
        <v>272</v>
      </c>
      <c r="E5672" s="214" t="s">
        <v>44</v>
      </c>
      <c r="F5672" s="215" t="s">
        <v>2592</v>
      </c>
      <c r="G5672" s="213"/>
      <c r="H5672" s="214" t="s">
        <v>44</v>
      </c>
      <c r="I5672" s="216"/>
      <c r="J5672" s="213"/>
      <c r="K5672" s="213"/>
      <c r="L5672" s="217"/>
      <c r="M5672" s="218"/>
      <c r="N5672" s="219"/>
      <c r="O5672" s="219"/>
      <c r="P5672" s="219"/>
      <c r="Q5672" s="219"/>
      <c r="R5672" s="219"/>
      <c r="S5672" s="219"/>
      <c r="T5672" s="220"/>
      <c r="AT5672" s="221" t="s">
        <v>272</v>
      </c>
      <c r="AU5672" s="221" t="s">
        <v>91</v>
      </c>
      <c r="AV5672" s="13" t="s">
        <v>89</v>
      </c>
      <c r="AW5672" s="13" t="s">
        <v>38</v>
      </c>
      <c r="AX5672" s="13" t="s">
        <v>82</v>
      </c>
      <c r="AY5672" s="221" t="s">
        <v>262</v>
      </c>
    </row>
    <row r="5673" spans="1:65" s="16" customFormat="1" ht="10">
      <c r="B5673" s="244"/>
      <c r="C5673" s="245"/>
      <c r="D5673" s="208" t="s">
        <v>272</v>
      </c>
      <c r="E5673" s="246" t="s">
        <v>44</v>
      </c>
      <c r="F5673" s="247" t="s">
        <v>291</v>
      </c>
      <c r="G5673" s="245"/>
      <c r="H5673" s="248">
        <v>5.0999999999999996</v>
      </c>
      <c r="I5673" s="249"/>
      <c r="J5673" s="245"/>
      <c r="K5673" s="245"/>
      <c r="L5673" s="250"/>
      <c r="M5673" s="251"/>
      <c r="N5673" s="252"/>
      <c r="O5673" s="252"/>
      <c r="P5673" s="252"/>
      <c r="Q5673" s="252"/>
      <c r="R5673" s="252"/>
      <c r="S5673" s="252"/>
      <c r="T5673" s="253"/>
      <c r="AT5673" s="254" t="s">
        <v>272</v>
      </c>
      <c r="AU5673" s="254" t="s">
        <v>91</v>
      </c>
      <c r="AV5673" s="16" t="s">
        <v>104</v>
      </c>
      <c r="AW5673" s="16" t="s">
        <v>38</v>
      </c>
      <c r="AX5673" s="16" t="s">
        <v>89</v>
      </c>
      <c r="AY5673" s="254" t="s">
        <v>262</v>
      </c>
    </row>
    <row r="5674" spans="1:65" s="2" customFormat="1" ht="16.5" customHeight="1">
      <c r="A5674" s="37"/>
      <c r="B5674" s="38"/>
      <c r="C5674" s="255" t="s">
        <v>2647</v>
      </c>
      <c r="D5674" s="255" t="s">
        <v>633</v>
      </c>
      <c r="E5674" s="256" t="s">
        <v>2648</v>
      </c>
      <c r="F5674" s="257" t="s">
        <v>2649</v>
      </c>
      <c r="G5674" s="258" t="s">
        <v>590</v>
      </c>
      <c r="H5674" s="259">
        <v>35.145000000000003</v>
      </c>
      <c r="I5674" s="260"/>
      <c r="J5674" s="261">
        <f>ROUND(I5674*H5674,2)</f>
        <v>0</v>
      </c>
      <c r="K5674" s="257" t="s">
        <v>44</v>
      </c>
      <c r="L5674" s="262"/>
      <c r="M5674" s="263" t="s">
        <v>44</v>
      </c>
      <c r="N5674" s="264" t="s">
        <v>53</v>
      </c>
      <c r="O5674" s="67"/>
      <c r="P5674" s="204">
        <f>O5674*H5674</f>
        <v>0</v>
      </c>
      <c r="Q5674" s="204">
        <v>9.6000000000000002E-4</v>
      </c>
      <c r="R5674" s="204">
        <f>Q5674*H5674</f>
        <v>3.3739200000000004E-2</v>
      </c>
      <c r="S5674" s="204">
        <v>0</v>
      </c>
      <c r="T5674" s="205">
        <f>S5674*H5674</f>
        <v>0</v>
      </c>
      <c r="U5674" s="37"/>
      <c r="V5674" s="37"/>
      <c r="W5674" s="37"/>
      <c r="X5674" s="37"/>
      <c r="Y5674" s="37"/>
      <c r="Z5674" s="37"/>
      <c r="AA5674" s="37"/>
      <c r="AB5674" s="37"/>
      <c r="AC5674" s="37"/>
      <c r="AD5674" s="37"/>
      <c r="AE5674" s="37"/>
      <c r="AR5674" s="206" t="s">
        <v>619</v>
      </c>
      <c r="AT5674" s="206" t="s">
        <v>633</v>
      </c>
      <c r="AU5674" s="206" t="s">
        <v>91</v>
      </c>
      <c r="AY5674" s="19" t="s">
        <v>262</v>
      </c>
      <c r="BE5674" s="207">
        <f>IF(N5674="základní",J5674,0)</f>
        <v>0</v>
      </c>
      <c r="BF5674" s="207">
        <f>IF(N5674="snížená",J5674,0)</f>
        <v>0</v>
      </c>
      <c r="BG5674" s="207">
        <f>IF(N5674="zákl. přenesená",J5674,0)</f>
        <v>0</v>
      </c>
      <c r="BH5674" s="207">
        <f>IF(N5674="sníž. přenesená",J5674,0)</f>
        <v>0</v>
      </c>
      <c r="BI5674" s="207">
        <f>IF(N5674="nulová",J5674,0)</f>
        <v>0</v>
      </c>
      <c r="BJ5674" s="19" t="s">
        <v>89</v>
      </c>
      <c r="BK5674" s="207">
        <f>ROUND(I5674*H5674,2)</f>
        <v>0</v>
      </c>
      <c r="BL5674" s="19" t="s">
        <v>442</v>
      </c>
      <c r="BM5674" s="206" t="s">
        <v>2650</v>
      </c>
    </row>
    <row r="5675" spans="1:65" s="2" customFormat="1" ht="18">
      <c r="A5675" s="37"/>
      <c r="B5675" s="38"/>
      <c r="C5675" s="39"/>
      <c r="D5675" s="208" t="s">
        <v>421</v>
      </c>
      <c r="E5675" s="39"/>
      <c r="F5675" s="209" t="s">
        <v>2651</v>
      </c>
      <c r="G5675" s="39"/>
      <c r="H5675" s="39"/>
      <c r="I5675" s="118"/>
      <c r="J5675" s="39"/>
      <c r="K5675" s="39"/>
      <c r="L5675" s="42"/>
      <c r="M5675" s="210"/>
      <c r="N5675" s="211"/>
      <c r="O5675" s="67"/>
      <c r="P5675" s="67"/>
      <c r="Q5675" s="67"/>
      <c r="R5675" s="67"/>
      <c r="S5675" s="67"/>
      <c r="T5675" s="68"/>
      <c r="U5675" s="37"/>
      <c r="V5675" s="37"/>
      <c r="W5675" s="37"/>
      <c r="X5675" s="37"/>
      <c r="Y5675" s="37"/>
      <c r="Z5675" s="37"/>
      <c r="AA5675" s="37"/>
      <c r="AB5675" s="37"/>
      <c r="AC5675" s="37"/>
      <c r="AD5675" s="37"/>
      <c r="AE5675" s="37"/>
      <c r="AT5675" s="19" t="s">
        <v>421</v>
      </c>
      <c r="AU5675" s="19" t="s">
        <v>91</v>
      </c>
    </row>
    <row r="5676" spans="1:65" s="13" customFormat="1" ht="10">
      <c r="B5676" s="212"/>
      <c r="C5676" s="213"/>
      <c r="D5676" s="208" t="s">
        <v>272</v>
      </c>
      <c r="E5676" s="214" t="s">
        <v>44</v>
      </c>
      <c r="F5676" s="215" t="s">
        <v>2607</v>
      </c>
      <c r="G5676" s="213"/>
      <c r="H5676" s="214" t="s">
        <v>44</v>
      </c>
      <c r="I5676" s="216"/>
      <c r="J5676" s="213"/>
      <c r="K5676" s="213"/>
      <c r="L5676" s="217"/>
      <c r="M5676" s="218"/>
      <c r="N5676" s="219"/>
      <c r="O5676" s="219"/>
      <c r="P5676" s="219"/>
      <c r="Q5676" s="219"/>
      <c r="R5676" s="219"/>
      <c r="S5676" s="219"/>
      <c r="T5676" s="220"/>
      <c r="AT5676" s="221" t="s">
        <v>272</v>
      </c>
      <c r="AU5676" s="221" t="s">
        <v>91</v>
      </c>
      <c r="AV5676" s="13" t="s">
        <v>89</v>
      </c>
      <c r="AW5676" s="13" t="s">
        <v>38</v>
      </c>
      <c r="AX5676" s="13" t="s">
        <v>82</v>
      </c>
      <c r="AY5676" s="221" t="s">
        <v>262</v>
      </c>
    </row>
    <row r="5677" spans="1:65" s="13" customFormat="1" ht="10">
      <c r="B5677" s="212"/>
      <c r="C5677" s="213"/>
      <c r="D5677" s="208" t="s">
        <v>272</v>
      </c>
      <c r="E5677" s="214" t="s">
        <v>44</v>
      </c>
      <c r="F5677" s="215" t="s">
        <v>2608</v>
      </c>
      <c r="G5677" s="213"/>
      <c r="H5677" s="214" t="s">
        <v>44</v>
      </c>
      <c r="I5677" s="216"/>
      <c r="J5677" s="213"/>
      <c r="K5677" s="213"/>
      <c r="L5677" s="217"/>
      <c r="M5677" s="218"/>
      <c r="N5677" s="219"/>
      <c r="O5677" s="219"/>
      <c r="P5677" s="219"/>
      <c r="Q5677" s="219"/>
      <c r="R5677" s="219"/>
      <c r="S5677" s="219"/>
      <c r="T5677" s="220"/>
      <c r="AT5677" s="221" t="s">
        <v>272</v>
      </c>
      <c r="AU5677" s="221" t="s">
        <v>91</v>
      </c>
      <c r="AV5677" s="13" t="s">
        <v>89</v>
      </c>
      <c r="AW5677" s="13" t="s">
        <v>38</v>
      </c>
      <c r="AX5677" s="13" t="s">
        <v>82</v>
      </c>
      <c r="AY5677" s="221" t="s">
        <v>262</v>
      </c>
    </row>
    <row r="5678" spans="1:65" s="15" customFormat="1" ht="10">
      <c r="B5678" s="233"/>
      <c r="C5678" s="234"/>
      <c r="D5678" s="208" t="s">
        <v>272</v>
      </c>
      <c r="E5678" s="235" t="s">
        <v>44</v>
      </c>
      <c r="F5678" s="236" t="s">
        <v>2652</v>
      </c>
      <c r="G5678" s="234"/>
      <c r="H5678" s="237">
        <v>20.399999999999999</v>
      </c>
      <c r="I5678" s="238"/>
      <c r="J5678" s="234"/>
      <c r="K5678" s="234"/>
      <c r="L5678" s="239"/>
      <c r="M5678" s="240"/>
      <c r="N5678" s="241"/>
      <c r="O5678" s="241"/>
      <c r="P5678" s="241"/>
      <c r="Q5678" s="241"/>
      <c r="R5678" s="241"/>
      <c r="S5678" s="241"/>
      <c r="T5678" s="242"/>
      <c r="AT5678" s="243" t="s">
        <v>272</v>
      </c>
      <c r="AU5678" s="243" t="s">
        <v>91</v>
      </c>
      <c r="AV5678" s="15" t="s">
        <v>91</v>
      </c>
      <c r="AW5678" s="15" t="s">
        <v>38</v>
      </c>
      <c r="AX5678" s="15" t="s">
        <v>82</v>
      </c>
      <c r="AY5678" s="243" t="s">
        <v>262</v>
      </c>
    </row>
    <row r="5679" spans="1:65" s="13" customFormat="1" ht="30">
      <c r="B5679" s="212"/>
      <c r="C5679" s="213"/>
      <c r="D5679" s="208" t="s">
        <v>272</v>
      </c>
      <c r="E5679" s="214" t="s">
        <v>44</v>
      </c>
      <c r="F5679" s="215" t="s">
        <v>2610</v>
      </c>
      <c r="G5679" s="213"/>
      <c r="H5679" s="214" t="s">
        <v>44</v>
      </c>
      <c r="I5679" s="216"/>
      <c r="J5679" s="213"/>
      <c r="K5679" s="213"/>
      <c r="L5679" s="217"/>
      <c r="M5679" s="218"/>
      <c r="N5679" s="219"/>
      <c r="O5679" s="219"/>
      <c r="P5679" s="219"/>
      <c r="Q5679" s="219"/>
      <c r="R5679" s="219"/>
      <c r="S5679" s="219"/>
      <c r="T5679" s="220"/>
      <c r="AT5679" s="221" t="s">
        <v>272</v>
      </c>
      <c r="AU5679" s="221" t="s">
        <v>91</v>
      </c>
      <c r="AV5679" s="13" t="s">
        <v>89</v>
      </c>
      <c r="AW5679" s="13" t="s">
        <v>38</v>
      </c>
      <c r="AX5679" s="13" t="s">
        <v>82</v>
      </c>
      <c r="AY5679" s="221" t="s">
        <v>262</v>
      </c>
    </row>
    <row r="5680" spans="1:65" s="13" customFormat="1" ht="50">
      <c r="B5680" s="212"/>
      <c r="C5680" s="213"/>
      <c r="D5680" s="208" t="s">
        <v>272</v>
      </c>
      <c r="E5680" s="214" t="s">
        <v>44</v>
      </c>
      <c r="F5680" s="215" t="s">
        <v>2611</v>
      </c>
      <c r="G5680" s="213"/>
      <c r="H5680" s="214" t="s">
        <v>44</v>
      </c>
      <c r="I5680" s="216"/>
      <c r="J5680" s="213"/>
      <c r="K5680" s="213"/>
      <c r="L5680" s="217"/>
      <c r="M5680" s="218"/>
      <c r="N5680" s="219"/>
      <c r="O5680" s="219"/>
      <c r="P5680" s="219"/>
      <c r="Q5680" s="219"/>
      <c r="R5680" s="219"/>
      <c r="S5680" s="219"/>
      <c r="T5680" s="220"/>
      <c r="AT5680" s="221" t="s">
        <v>272</v>
      </c>
      <c r="AU5680" s="221" t="s">
        <v>91</v>
      </c>
      <c r="AV5680" s="13" t="s">
        <v>89</v>
      </c>
      <c r="AW5680" s="13" t="s">
        <v>38</v>
      </c>
      <c r="AX5680" s="13" t="s">
        <v>82</v>
      </c>
      <c r="AY5680" s="221" t="s">
        <v>262</v>
      </c>
    </row>
    <row r="5681" spans="1:65" s="13" customFormat="1" ht="10">
      <c r="B5681" s="212"/>
      <c r="C5681" s="213"/>
      <c r="D5681" s="208" t="s">
        <v>272</v>
      </c>
      <c r="E5681" s="214" t="s">
        <v>44</v>
      </c>
      <c r="F5681" s="215" t="s">
        <v>2592</v>
      </c>
      <c r="G5681" s="213"/>
      <c r="H5681" s="214" t="s">
        <v>44</v>
      </c>
      <c r="I5681" s="216"/>
      <c r="J5681" s="213"/>
      <c r="K5681" s="213"/>
      <c r="L5681" s="217"/>
      <c r="M5681" s="218"/>
      <c r="N5681" s="219"/>
      <c r="O5681" s="219"/>
      <c r="P5681" s="219"/>
      <c r="Q5681" s="219"/>
      <c r="R5681" s="219"/>
      <c r="S5681" s="219"/>
      <c r="T5681" s="220"/>
      <c r="AT5681" s="221" t="s">
        <v>272</v>
      </c>
      <c r="AU5681" s="221" t="s">
        <v>91</v>
      </c>
      <c r="AV5681" s="13" t="s">
        <v>89</v>
      </c>
      <c r="AW5681" s="13" t="s">
        <v>38</v>
      </c>
      <c r="AX5681" s="13" t="s">
        <v>82</v>
      </c>
      <c r="AY5681" s="221" t="s">
        <v>262</v>
      </c>
    </row>
    <row r="5682" spans="1:65" s="13" customFormat="1" ht="10">
      <c r="B5682" s="212"/>
      <c r="C5682" s="213"/>
      <c r="D5682" s="208" t="s">
        <v>272</v>
      </c>
      <c r="E5682" s="214" t="s">
        <v>44</v>
      </c>
      <c r="F5682" s="215" t="s">
        <v>2612</v>
      </c>
      <c r="G5682" s="213"/>
      <c r="H5682" s="214" t="s">
        <v>44</v>
      </c>
      <c r="I5682" s="216"/>
      <c r="J5682" s="213"/>
      <c r="K5682" s="213"/>
      <c r="L5682" s="217"/>
      <c r="M5682" s="218"/>
      <c r="N5682" s="219"/>
      <c r="O5682" s="219"/>
      <c r="P5682" s="219"/>
      <c r="Q5682" s="219"/>
      <c r="R5682" s="219"/>
      <c r="S5682" s="219"/>
      <c r="T5682" s="220"/>
      <c r="AT5682" s="221" t="s">
        <v>272</v>
      </c>
      <c r="AU5682" s="221" t="s">
        <v>91</v>
      </c>
      <c r="AV5682" s="13" t="s">
        <v>89</v>
      </c>
      <c r="AW5682" s="13" t="s">
        <v>38</v>
      </c>
      <c r="AX5682" s="13" t="s">
        <v>82</v>
      </c>
      <c r="AY5682" s="221" t="s">
        <v>262</v>
      </c>
    </row>
    <row r="5683" spans="1:65" s="13" customFormat="1" ht="10">
      <c r="B5683" s="212"/>
      <c r="C5683" s="213"/>
      <c r="D5683" s="208" t="s">
        <v>272</v>
      </c>
      <c r="E5683" s="214" t="s">
        <v>44</v>
      </c>
      <c r="F5683" s="215" t="s">
        <v>2613</v>
      </c>
      <c r="G5683" s="213"/>
      <c r="H5683" s="214" t="s">
        <v>44</v>
      </c>
      <c r="I5683" s="216"/>
      <c r="J5683" s="213"/>
      <c r="K5683" s="213"/>
      <c r="L5683" s="217"/>
      <c r="M5683" s="218"/>
      <c r="N5683" s="219"/>
      <c r="O5683" s="219"/>
      <c r="P5683" s="219"/>
      <c r="Q5683" s="219"/>
      <c r="R5683" s="219"/>
      <c r="S5683" s="219"/>
      <c r="T5683" s="220"/>
      <c r="AT5683" s="221" t="s">
        <v>272</v>
      </c>
      <c r="AU5683" s="221" t="s">
        <v>91</v>
      </c>
      <c r="AV5683" s="13" t="s">
        <v>89</v>
      </c>
      <c r="AW5683" s="13" t="s">
        <v>38</v>
      </c>
      <c r="AX5683" s="13" t="s">
        <v>82</v>
      </c>
      <c r="AY5683" s="221" t="s">
        <v>262</v>
      </c>
    </row>
    <row r="5684" spans="1:65" s="15" customFormat="1" ht="10">
      <c r="B5684" s="233"/>
      <c r="C5684" s="234"/>
      <c r="D5684" s="208" t="s">
        <v>272</v>
      </c>
      <c r="E5684" s="235" t="s">
        <v>44</v>
      </c>
      <c r="F5684" s="236" t="s">
        <v>2653</v>
      </c>
      <c r="G5684" s="234"/>
      <c r="H5684" s="237">
        <v>4.95</v>
      </c>
      <c r="I5684" s="238"/>
      <c r="J5684" s="234"/>
      <c r="K5684" s="234"/>
      <c r="L5684" s="239"/>
      <c r="M5684" s="240"/>
      <c r="N5684" s="241"/>
      <c r="O5684" s="241"/>
      <c r="P5684" s="241"/>
      <c r="Q5684" s="241"/>
      <c r="R5684" s="241"/>
      <c r="S5684" s="241"/>
      <c r="T5684" s="242"/>
      <c r="AT5684" s="243" t="s">
        <v>272</v>
      </c>
      <c r="AU5684" s="243" t="s">
        <v>91</v>
      </c>
      <c r="AV5684" s="15" t="s">
        <v>91</v>
      </c>
      <c r="AW5684" s="15" t="s">
        <v>38</v>
      </c>
      <c r="AX5684" s="15" t="s">
        <v>82</v>
      </c>
      <c r="AY5684" s="243" t="s">
        <v>262</v>
      </c>
    </row>
    <row r="5685" spans="1:65" s="13" customFormat="1" ht="20">
      <c r="B5685" s="212"/>
      <c r="C5685" s="213"/>
      <c r="D5685" s="208" t="s">
        <v>272</v>
      </c>
      <c r="E5685" s="214" t="s">
        <v>44</v>
      </c>
      <c r="F5685" s="215" t="s">
        <v>2615</v>
      </c>
      <c r="G5685" s="213"/>
      <c r="H5685" s="214" t="s">
        <v>44</v>
      </c>
      <c r="I5685" s="216"/>
      <c r="J5685" s="213"/>
      <c r="K5685" s="213"/>
      <c r="L5685" s="217"/>
      <c r="M5685" s="218"/>
      <c r="N5685" s="219"/>
      <c r="O5685" s="219"/>
      <c r="P5685" s="219"/>
      <c r="Q5685" s="219"/>
      <c r="R5685" s="219"/>
      <c r="S5685" s="219"/>
      <c r="T5685" s="220"/>
      <c r="AT5685" s="221" t="s">
        <v>272</v>
      </c>
      <c r="AU5685" s="221" t="s">
        <v>91</v>
      </c>
      <c r="AV5685" s="13" t="s">
        <v>89</v>
      </c>
      <c r="AW5685" s="13" t="s">
        <v>38</v>
      </c>
      <c r="AX5685" s="13" t="s">
        <v>82</v>
      </c>
      <c r="AY5685" s="221" t="s">
        <v>262</v>
      </c>
    </row>
    <row r="5686" spans="1:65" s="13" customFormat="1" ht="40">
      <c r="B5686" s="212"/>
      <c r="C5686" s="213"/>
      <c r="D5686" s="208" t="s">
        <v>272</v>
      </c>
      <c r="E5686" s="214" t="s">
        <v>44</v>
      </c>
      <c r="F5686" s="215" t="s">
        <v>2616</v>
      </c>
      <c r="G5686" s="213"/>
      <c r="H5686" s="214" t="s">
        <v>44</v>
      </c>
      <c r="I5686" s="216"/>
      <c r="J5686" s="213"/>
      <c r="K5686" s="213"/>
      <c r="L5686" s="217"/>
      <c r="M5686" s="218"/>
      <c r="N5686" s="219"/>
      <c r="O5686" s="219"/>
      <c r="P5686" s="219"/>
      <c r="Q5686" s="219"/>
      <c r="R5686" s="219"/>
      <c r="S5686" s="219"/>
      <c r="T5686" s="220"/>
      <c r="AT5686" s="221" t="s">
        <v>272</v>
      </c>
      <c r="AU5686" s="221" t="s">
        <v>91</v>
      </c>
      <c r="AV5686" s="13" t="s">
        <v>89</v>
      </c>
      <c r="AW5686" s="13" t="s">
        <v>38</v>
      </c>
      <c r="AX5686" s="13" t="s">
        <v>82</v>
      </c>
      <c r="AY5686" s="221" t="s">
        <v>262</v>
      </c>
    </row>
    <row r="5687" spans="1:65" s="13" customFormat="1" ht="10">
      <c r="B5687" s="212"/>
      <c r="C5687" s="213"/>
      <c r="D5687" s="208" t="s">
        <v>272</v>
      </c>
      <c r="E5687" s="214" t="s">
        <v>44</v>
      </c>
      <c r="F5687" s="215" t="s">
        <v>2592</v>
      </c>
      <c r="G5687" s="213"/>
      <c r="H5687" s="214" t="s">
        <v>44</v>
      </c>
      <c r="I5687" s="216"/>
      <c r="J5687" s="213"/>
      <c r="K5687" s="213"/>
      <c r="L5687" s="217"/>
      <c r="M5687" s="218"/>
      <c r="N5687" s="219"/>
      <c r="O5687" s="219"/>
      <c r="P5687" s="219"/>
      <c r="Q5687" s="219"/>
      <c r="R5687" s="219"/>
      <c r="S5687" s="219"/>
      <c r="T5687" s="220"/>
      <c r="AT5687" s="221" t="s">
        <v>272</v>
      </c>
      <c r="AU5687" s="221" t="s">
        <v>91</v>
      </c>
      <c r="AV5687" s="13" t="s">
        <v>89</v>
      </c>
      <c r="AW5687" s="13" t="s">
        <v>38</v>
      </c>
      <c r="AX5687" s="13" t="s">
        <v>82</v>
      </c>
      <c r="AY5687" s="221" t="s">
        <v>262</v>
      </c>
    </row>
    <row r="5688" spans="1:65" s="13" customFormat="1" ht="10">
      <c r="B5688" s="212"/>
      <c r="C5688" s="213"/>
      <c r="D5688" s="208" t="s">
        <v>272</v>
      </c>
      <c r="E5688" s="214" t="s">
        <v>44</v>
      </c>
      <c r="F5688" s="215" t="s">
        <v>2617</v>
      </c>
      <c r="G5688" s="213"/>
      <c r="H5688" s="214" t="s">
        <v>44</v>
      </c>
      <c r="I5688" s="216"/>
      <c r="J5688" s="213"/>
      <c r="K5688" s="213"/>
      <c r="L5688" s="217"/>
      <c r="M5688" s="218"/>
      <c r="N5688" s="219"/>
      <c r="O5688" s="219"/>
      <c r="P5688" s="219"/>
      <c r="Q5688" s="219"/>
      <c r="R5688" s="219"/>
      <c r="S5688" s="219"/>
      <c r="T5688" s="220"/>
      <c r="AT5688" s="221" t="s">
        <v>272</v>
      </c>
      <c r="AU5688" s="221" t="s">
        <v>91</v>
      </c>
      <c r="AV5688" s="13" t="s">
        <v>89</v>
      </c>
      <c r="AW5688" s="13" t="s">
        <v>38</v>
      </c>
      <c r="AX5688" s="13" t="s">
        <v>82</v>
      </c>
      <c r="AY5688" s="221" t="s">
        <v>262</v>
      </c>
    </row>
    <row r="5689" spans="1:65" s="13" customFormat="1" ht="10">
      <c r="B5689" s="212"/>
      <c r="C5689" s="213"/>
      <c r="D5689" s="208" t="s">
        <v>272</v>
      </c>
      <c r="E5689" s="214" t="s">
        <v>44</v>
      </c>
      <c r="F5689" s="215" t="s">
        <v>2618</v>
      </c>
      <c r="G5689" s="213"/>
      <c r="H5689" s="214" t="s">
        <v>44</v>
      </c>
      <c r="I5689" s="216"/>
      <c r="J5689" s="213"/>
      <c r="K5689" s="213"/>
      <c r="L5689" s="217"/>
      <c r="M5689" s="218"/>
      <c r="N5689" s="219"/>
      <c r="O5689" s="219"/>
      <c r="P5689" s="219"/>
      <c r="Q5689" s="219"/>
      <c r="R5689" s="219"/>
      <c r="S5689" s="219"/>
      <c r="T5689" s="220"/>
      <c r="AT5689" s="221" t="s">
        <v>272</v>
      </c>
      <c r="AU5689" s="221" t="s">
        <v>91</v>
      </c>
      <c r="AV5689" s="13" t="s">
        <v>89</v>
      </c>
      <c r="AW5689" s="13" t="s">
        <v>38</v>
      </c>
      <c r="AX5689" s="13" t="s">
        <v>82</v>
      </c>
      <c r="AY5689" s="221" t="s">
        <v>262</v>
      </c>
    </row>
    <row r="5690" spans="1:65" s="15" customFormat="1" ht="10">
      <c r="B5690" s="233"/>
      <c r="C5690" s="234"/>
      <c r="D5690" s="208" t="s">
        <v>272</v>
      </c>
      <c r="E5690" s="235" t="s">
        <v>44</v>
      </c>
      <c r="F5690" s="236" t="s">
        <v>2654</v>
      </c>
      <c r="G5690" s="234"/>
      <c r="H5690" s="237">
        <v>6.6</v>
      </c>
      <c r="I5690" s="238"/>
      <c r="J5690" s="234"/>
      <c r="K5690" s="234"/>
      <c r="L5690" s="239"/>
      <c r="M5690" s="240"/>
      <c r="N5690" s="241"/>
      <c r="O5690" s="241"/>
      <c r="P5690" s="241"/>
      <c r="Q5690" s="241"/>
      <c r="R5690" s="241"/>
      <c r="S5690" s="241"/>
      <c r="T5690" s="242"/>
      <c r="AT5690" s="243" t="s">
        <v>272</v>
      </c>
      <c r="AU5690" s="243" t="s">
        <v>91</v>
      </c>
      <c r="AV5690" s="15" t="s">
        <v>91</v>
      </c>
      <c r="AW5690" s="15" t="s">
        <v>38</v>
      </c>
      <c r="AX5690" s="15" t="s">
        <v>82</v>
      </c>
      <c r="AY5690" s="243" t="s">
        <v>262</v>
      </c>
    </row>
    <row r="5691" spans="1:65" s="13" customFormat="1" ht="40">
      <c r="B5691" s="212"/>
      <c r="C5691" s="213"/>
      <c r="D5691" s="208" t="s">
        <v>272</v>
      </c>
      <c r="E5691" s="214" t="s">
        <v>44</v>
      </c>
      <c r="F5691" s="215" t="s">
        <v>2620</v>
      </c>
      <c r="G5691" s="213"/>
      <c r="H5691" s="214" t="s">
        <v>44</v>
      </c>
      <c r="I5691" s="216"/>
      <c r="J5691" s="213"/>
      <c r="K5691" s="213"/>
      <c r="L5691" s="217"/>
      <c r="M5691" s="218"/>
      <c r="N5691" s="219"/>
      <c r="O5691" s="219"/>
      <c r="P5691" s="219"/>
      <c r="Q5691" s="219"/>
      <c r="R5691" s="219"/>
      <c r="S5691" s="219"/>
      <c r="T5691" s="220"/>
      <c r="AT5691" s="221" t="s">
        <v>272</v>
      </c>
      <c r="AU5691" s="221" t="s">
        <v>91</v>
      </c>
      <c r="AV5691" s="13" t="s">
        <v>89</v>
      </c>
      <c r="AW5691" s="13" t="s">
        <v>38</v>
      </c>
      <c r="AX5691" s="13" t="s">
        <v>82</v>
      </c>
      <c r="AY5691" s="221" t="s">
        <v>262</v>
      </c>
    </row>
    <row r="5692" spans="1:65" s="13" customFormat="1" ht="40">
      <c r="B5692" s="212"/>
      <c r="C5692" s="213"/>
      <c r="D5692" s="208" t="s">
        <v>272</v>
      </c>
      <c r="E5692" s="214" t="s">
        <v>44</v>
      </c>
      <c r="F5692" s="215" t="s">
        <v>2616</v>
      </c>
      <c r="G5692" s="213"/>
      <c r="H5692" s="214" t="s">
        <v>44</v>
      </c>
      <c r="I5692" s="216"/>
      <c r="J5692" s="213"/>
      <c r="K5692" s="213"/>
      <c r="L5692" s="217"/>
      <c r="M5692" s="218"/>
      <c r="N5692" s="219"/>
      <c r="O5692" s="219"/>
      <c r="P5692" s="219"/>
      <c r="Q5692" s="219"/>
      <c r="R5692" s="219"/>
      <c r="S5692" s="219"/>
      <c r="T5692" s="220"/>
      <c r="AT5692" s="221" t="s">
        <v>272</v>
      </c>
      <c r="AU5692" s="221" t="s">
        <v>91</v>
      </c>
      <c r="AV5692" s="13" t="s">
        <v>89</v>
      </c>
      <c r="AW5692" s="13" t="s">
        <v>38</v>
      </c>
      <c r="AX5692" s="13" t="s">
        <v>82</v>
      </c>
      <c r="AY5692" s="221" t="s">
        <v>262</v>
      </c>
    </row>
    <row r="5693" spans="1:65" s="13" customFormat="1" ht="10">
      <c r="B5693" s="212"/>
      <c r="C5693" s="213"/>
      <c r="D5693" s="208" t="s">
        <v>272</v>
      </c>
      <c r="E5693" s="214" t="s">
        <v>44</v>
      </c>
      <c r="F5693" s="215" t="s">
        <v>2592</v>
      </c>
      <c r="G5693" s="213"/>
      <c r="H5693" s="214" t="s">
        <v>44</v>
      </c>
      <c r="I5693" s="216"/>
      <c r="J5693" s="213"/>
      <c r="K5693" s="213"/>
      <c r="L5693" s="217"/>
      <c r="M5693" s="218"/>
      <c r="N5693" s="219"/>
      <c r="O5693" s="219"/>
      <c r="P5693" s="219"/>
      <c r="Q5693" s="219"/>
      <c r="R5693" s="219"/>
      <c r="S5693" s="219"/>
      <c r="T5693" s="220"/>
      <c r="AT5693" s="221" t="s">
        <v>272</v>
      </c>
      <c r="AU5693" s="221" t="s">
        <v>91</v>
      </c>
      <c r="AV5693" s="13" t="s">
        <v>89</v>
      </c>
      <c r="AW5693" s="13" t="s">
        <v>38</v>
      </c>
      <c r="AX5693" s="13" t="s">
        <v>82</v>
      </c>
      <c r="AY5693" s="221" t="s">
        <v>262</v>
      </c>
    </row>
    <row r="5694" spans="1:65" s="16" customFormat="1" ht="10">
      <c r="B5694" s="244"/>
      <c r="C5694" s="245"/>
      <c r="D5694" s="208" t="s">
        <v>272</v>
      </c>
      <c r="E5694" s="246" t="s">
        <v>44</v>
      </c>
      <c r="F5694" s="247" t="s">
        <v>291</v>
      </c>
      <c r="G5694" s="245"/>
      <c r="H5694" s="248">
        <v>31.949999999999996</v>
      </c>
      <c r="I5694" s="249"/>
      <c r="J5694" s="245"/>
      <c r="K5694" s="245"/>
      <c r="L5694" s="250"/>
      <c r="M5694" s="251"/>
      <c r="N5694" s="252"/>
      <c r="O5694" s="252"/>
      <c r="P5694" s="252"/>
      <c r="Q5694" s="252"/>
      <c r="R5694" s="252"/>
      <c r="S5694" s="252"/>
      <c r="T5694" s="253"/>
      <c r="AT5694" s="254" t="s">
        <v>272</v>
      </c>
      <c r="AU5694" s="254" t="s">
        <v>91</v>
      </c>
      <c r="AV5694" s="16" t="s">
        <v>104</v>
      </c>
      <c r="AW5694" s="16" t="s">
        <v>38</v>
      </c>
      <c r="AX5694" s="16" t="s">
        <v>89</v>
      </c>
      <c r="AY5694" s="254" t="s">
        <v>262</v>
      </c>
    </row>
    <row r="5695" spans="1:65" s="15" customFormat="1" ht="10">
      <c r="B5695" s="233"/>
      <c r="C5695" s="234"/>
      <c r="D5695" s="208" t="s">
        <v>272</v>
      </c>
      <c r="E5695" s="234"/>
      <c r="F5695" s="236" t="s">
        <v>2655</v>
      </c>
      <c r="G5695" s="234"/>
      <c r="H5695" s="237">
        <v>35.145000000000003</v>
      </c>
      <c r="I5695" s="238"/>
      <c r="J5695" s="234"/>
      <c r="K5695" s="234"/>
      <c r="L5695" s="239"/>
      <c r="M5695" s="240"/>
      <c r="N5695" s="241"/>
      <c r="O5695" s="241"/>
      <c r="P5695" s="241"/>
      <c r="Q5695" s="241"/>
      <c r="R5695" s="241"/>
      <c r="S5695" s="241"/>
      <c r="T5695" s="242"/>
      <c r="AT5695" s="243" t="s">
        <v>272</v>
      </c>
      <c r="AU5695" s="243" t="s">
        <v>91</v>
      </c>
      <c r="AV5695" s="15" t="s">
        <v>91</v>
      </c>
      <c r="AW5695" s="15" t="s">
        <v>4</v>
      </c>
      <c r="AX5695" s="15" t="s">
        <v>89</v>
      </c>
      <c r="AY5695" s="243" t="s">
        <v>262</v>
      </c>
    </row>
    <row r="5696" spans="1:65" s="2" customFormat="1" ht="16.5" customHeight="1">
      <c r="A5696" s="37"/>
      <c r="B5696" s="38"/>
      <c r="C5696" s="195" t="s">
        <v>2656</v>
      </c>
      <c r="D5696" s="195" t="s">
        <v>264</v>
      </c>
      <c r="E5696" s="196" t="s">
        <v>2657</v>
      </c>
      <c r="F5696" s="197" t="s">
        <v>2658</v>
      </c>
      <c r="G5696" s="198" t="s">
        <v>342</v>
      </c>
      <c r="H5696" s="199">
        <v>132.79</v>
      </c>
      <c r="I5696" s="200"/>
      <c r="J5696" s="201">
        <f>ROUND(I5696*H5696,2)</f>
        <v>0</v>
      </c>
      <c r="K5696" s="197" t="s">
        <v>268</v>
      </c>
      <c r="L5696" s="42"/>
      <c r="M5696" s="202" t="s">
        <v>44</v>
      </c>
      <c r="N5696" s="203" t="s">
        <v>53</v>
      </c>
      <c r="O5696" s="67"/>
      <c r="P5696" s="204">
        <f>O5696*H5696</f>
        <v>0</v>
      </c>
      <c r="Q5696" s="204">
        <v>2.5999999999999998E-4</v>
      </c>
      <c r="R5696" s="204">
        <f>Q5696*H5696</f>
        <v>3.4525399999999998E-2</v>
      </c>
      <c r="S5696" s="204">
        <v>0</v>
      </c>
      <c r="T5696" s="205">
        <f>S5696*H5696</f>
        <v>0</v>
      </c>
      <c r="U5696" s="37"/>
      <c r="V5696" s="37"/>
      <c r="W5696" s="37"/>
      <c r="X5696" s="37"/>
      <c r="Y5696" s="37"/>
      <c r="Z5696" s="37"/>
      <c r="AA5696" s="37"/>
      <c r="AB5696" s="37"/>
      <c r="AC5696" s="37"/>
      <c r="AD5696" s="37"/>
      <c r="AE5696" s="37"/>
      <c r="AR5696" s="206" t="s">
        <v>442</v>
      </c>
      <c r="AT5696" s="206" t="s">
        <v>264</v>
      </c>
      <c r="AU5696" s="206" t="s">
        <v>91</v>
      </c>
      <c r="AY5696" s="19" t="s">
        <v>262</v>
      </c>
      <c r="BE5696" s="207">
        <f>IF(N5696="základní",J5696,0)</f>
        <v>0</v>
      </c>
      <c r="BF5696" s="207">
        <f>IF(N5696="snížená",J5696,0)</f>
        <v>0</v>
      </c>
      <c r="BG5696" s="207">
        <f>IF(N5696="zákl. přenesená",J5696,0)</f>
        <v>0</v>
      </c>
      <c r="BH5696" s="207">
        <f>IF(N5696="sníž. přenesená",J5696,0)</f>
        <v>0</v>
      </c>
      <c r="BI5696" s="207">
        <f>IF(N5696="nulová",J5696,0)</f>
        <v>0</v>
      </c>
      <c r="BJ5696" s="19" t="s">
        <v>89</v>
      </c>
      <c r="BK5696" s="207">
        <f>ROUND(I5696*H5696,2)</f>
        <v>0</v>
      </c>
      <c r="BL5696" s="19" t="s">
        <v>442</v>
      </c>
      <c r="BM5696" s="206" t="s">
        <v>2659</v>
      </c>
    </row>
    <row r="5697" spans="1:51" s="2" customFormat="1" ht="72">
      <c r="A5697" s="37"/>
      <c r="B5697" s="38"/>
      <c r="C5697" s="39"/>
      <c r="D5697" s="208" t="s">
        <v>270</v>
      </c>
      <c r="E5697" s="39"/>
      <c r="F5697" s="209" t="s">
        <v>2585</v>
      </c>
      <c r="G5697" s="39"/>
      <c r="H5697" s="39"/>
      <c r="I5697" s="118"/>
      <c r="J5697" s="39"/>
      <c r="K5697" s="39"/>
      <c r="L5697" s="42"/>
      <c r="M5697" s="210"/>
      <c r="N5697" s="211"/>
      <c r="O5697" s="67"/>
      <c r="P5697" s="67"/>
      <c r="Q5697" s="67"/>
      <c r="R5697" s="67"/>
      <c r="S5697" s="67"/>
      <c r="T5697" s="68"/>
      <c r="U5697" s="37"/>
      <c r="V5697" s="37"/>
      <c r="W5697" s="37"/>
      <c r="X5697" s="37"/>
      <c r="Y5697" s="37"/>
      <c r="Z5697" s="37"/>
      <c r="AA5697" s="37"/>
      <c r="AB5697" s="37"/>
      <c r="AC5697" s="37"/>
      <c r="AD5697" s="37"/>
      <c r="AE5697" s="37"/>
      <c r="AT5697" s="19" t="s">
        <v>270</v>
      </c>
      <c r="AU5697" s="19" t="s">
        <v>91</v>
      </c>
    </row>
    <row r="5698" spans="1:51" s="2" customFormat="1" ht="18">
      <c r="A5698" s="37"/>
      <c r="B5698" s="38"/>
      <c r="C5698" s="39"/>
      <c r="D5698" s="208" t="s">
        <v>421</v>
      </c>
      <c r="E5698" s="39"/>
      <c r="F5698" s="209" t="s">
        <v>2660</v>
      </c>
      <c r="G5698" s="39"/>
      <c r="H5698" s="39"/>
      <c r="I5698" s="118"/>
      <c r="J5698" s="39"/>
      <c r="K5698" s="39"/>
      <c r="L5698" s="42"/>
      <c r="M5698" s="210"/>
      <c r="N5698" s="211"/>
      <c r="O5698" s="67"/>
      <c r="P5698" s="67"/>
      <c r="Q5698" s="67"/>
      <c r="R5698" s="67"/>
      <c r="S5698" s="67"/>
      <c r="T5698" s="68"/>
      <c r="U5698" s="37"/>
      <c r="V5698" s="37"/>
      <c r="W5698" s="37"/>
      <c r="X5698" s="37"/>
      <c r="Y5698" s="37"/>
      <c r="Z5698" s="37"/>
      <c r="AA5698" s="37"/>
      <c r="AB5698" s="37"/>
      <c r="AC5698" s="37"/>
      <c r="AD5698" s="37"/>
      <c r="AE5698" s="37"/>
      <c r="AT5698" s="19" t="s">
        <v>421</v>
      </c>
      <c r="AU5698" s="19" t="s">
        <v>91</v>
      </c>
    </row>
    <row r="5699" spans="1:51" s="13" customFormat="1" ht="10">
      <c r="B5699" s="212"/>
      <c r="C5699" s="213"/>
      <c r="D5699" s="208" t="s">
        <v>272</v>
      </c>
      <c r="E5699" s="214" t="s">
        <v>44</v>
      </c>
      <c r="F5699" s="215" t="s">
        <v>2661</v>
      </c>
      <c r="G5699" s="213"/>
      <c r="H5699" s="214" t="s">
        <v>44</v>
      </c>
      <c r="I5699" s="216"/>
      <c r="J5699" s="213"/>
      <c r="K5699" s="213"/>
      <c r="L5699" s="217"/>
      <c r="M5699" s="218"/>
      <c r="N5699" s="219"/>
      <c r="O5699" s="219"/>
      <c r="P5699" s="219"/>
      <c r="Q5699" s="219"/>
      <c r="R5699" s="219"/>
      <c r="S5699" s="219"/>
      <c r="T5699" s="220"/>
      <c r="AT5699" s="221" t="s">
        <v>272</v>
      </c>
      <c r="AU5699" s="221" t="s">
        <v>91</v>
      </c>
      <c r="AV5699" s="13" t="s">
        <v>89</v>
      </c>
      <c r="AW5699" s="13" t="s">
        <v>38</v>
      </c>
      <c r="AX5699" s="13" t="s">
        <v>82</v>
      </c>
      <c r="AY5699" s="221" t="s">
        <v>262</v>
      </c>
    </row>
    <row r="5700" spans="1:51" s="13" customFormat="1" ht="10">
      <c r="B5700" s="212"/>
      <c r="C5700" s="213"/>
      <c r="D5700" s="208" t="s">
        <v>272</v>
      </c>
      <c r="E5700" s="214" t="s">
        <v>44</v>
      </c>
      <c r="F5700" s="215" t="s">
        <v>2662</v>
      </c>
      <c r="G5700" s="213"/>
      <c r="H5700" s="214" t="s">
        <v>44</v>
      </c>
      <c r="I5700" s="216"/>
      <c r="J5700" s="213"/>
      <c r="K5700" s="213"/>
      <c r="L5700" s="217"/>
      <c r="M5700" s="218"/>
      <c r="N5700" s="219"/>
      <c r="O5700" s="219"/>
      <c r="P5700" s="219"/>
      <c r="Q5700" s="219"/>
      <c r="R5700" s="219"/>
      <c r="S5700" s="219"/>
      <c r="T5700" s="220"/>
      <c r="AT5700" s="221" t="s">
        <v>272</v>
      </c>
      <c r="AU5700" s="221" t="s">
        <v>91</v>
      </c>
      <c r="AV5700" s="13" t="s">
        <v>89</v>
      </c>
      <c r="AW5700" s="13" t="s">
        <v>38</v>
      </c>
      <c r="AX5700" s="13" t="s">
        <v>82</v>
      </c>
      <c r="AY5700" s="221" t="s">
        <v>262</v>
      </c>
    </row>
    <row r="5701" spans="1:51" s="15" customFormat="1" ht="10">
      <c r="B5701" s="233"/>
      <c r="C5701" s="234"/>
      <c r="D5701" s="208" t="s">
        <v>272</v>
      </c>
      <c r="E5701" s="235" t="s">
        <v>44</v>
      </c>
      <c r="F5701" s="236" t="s">
        <v>2663</v>
      </c>
      <c r="G5701" s="234"/>
      <c r="H5701" s="237">
        <v>78.209999999999994</v>
      </c>
      <c r="I5701" s="238"/>
      <c r="J5701" s="234"/>
      <c r="K5701" s="234"/>
      <c r="L5701" s="239"/>
      <c r="M5701" s="240"/>
      <c r="N5701" s="241"/>
      <c r="O5701" s="241"/>
      <c r="P5701" s="241"/>
      <c r="Q5701" s="241"/>
      <c r="R5701" s="241"/>
      <c r="S5701" s="241"/>
      <c r="T5701" s="242"/>
      <c r="AT5701" s="243" t="s">
        <v>272</v>
      </c>
      <c r="AU5701" s="243" t="s">
        <v>91</v>
      </c>
      <c r="AV5701" s="15" t="s">
        <v>91</v>
      </c>
      <c r="AW5701" s="15" t="s">
        <v>38</v>
      </c>
      <c r="AX5701" s="15" t="s">
        <v>82</v>
      </c>
      <c r="AY5701" s="243" t="s">
        <v>262</v>
      </c>
    </row>
    <row r="5702" spans="1:51" s="13" customFormat="1" ht="30">
      <c r="B5702" s="212"/>
      <c r="C5702" s="213"/>
      <c r="D5702" s="208" t="s">
        <v>272</v>
      </c>
      <c r="E5702" s="214" t="s">
        <v>44</v>
      </c>
      <c r="F5702" s="215" t="s">
        <v>2664</v>
      </c>
      <c r="G5702" s="213"/>
      <c r="H5702" s="214" t="s">
        <v>44</v>
      </c>
      <c r="I5702" s="216"/>
      <c r="J5702" s="213"/>
      <c r="K5702" s="213"/>
      <c r="L5702" s="217"/>
      <c r="M5702" s="218"/>
      <c r="N5702" s="219"/>
      <c r="O5702" s="219"/>
      <c r="P5702" s="219"/>
      <c r="Q5702" s="219"/>
      <c r="R5702" s="219"/>
      <c r="S5702" s="219"/>
      <c r="T5702" s="220"/>
      <c r="AT5702" s="221" t="s">
        <v>272</v>
      </c>
      <c r="AU5702" s="221" t="s">
        <v>91</v>
      </c>
      <c r="AV5702" s="13" t="s">
        <v>89</v>
      </c>
      <c r="AW5702" s="13" t="s">
        <v>38</v>
      </c>
      <c r="AX5702" s="13" t="s">
        <v>82</v>
      </c>
      <c r="AY5702" s="221" t="s">
        <v>262</v>
      </c>
    </row>
    <row r="5703" spans="1:51" s="13" customFormat="1" ht="40">
      <c r="B5703" s="212"/>
      <c r="C5703" s="213"/>
      <c r="D5703" s="208" t="s">
        <v>272</v>
      </c>
      <c r="E5703" s="214" t="s">
        <v>44</v>
      </c>
      <c r="F5703" s="215" t="s">
        <v>2595</v>
      </c>
      <c r="G5703" s="213"/>
      <c r="H5703" s="214" t="s">
        <v>44</v>
      </c>
      <c r="I5703" s="216"/>
      <c r="J5703" s="213"/>
      <c r="K5703" s="213"/>
      <c r="L5703" s="217"/>
      <c r="M5703" s="218"/>
      <c r="N5703" s="219"/>
      <c r="O5703" s="219"/>
      <c r="P5703" s="219"/>
      <c r="Q5703" s="219"/>
      <c r="R5703" s="219"/>
      <c r="S5703" s="219"/>
      <c r="T5703" s="220"/>
      <c r="AT5703" s="221" t="s">
        <v>272</v>
      </c>
      <c r="AU5703" s="221" t="s">
        <v>91</v>
      </c>
      <c r="AV5703" s="13" t="s">
        <v>89</v>
      </c>
      <c r="AW5703" s="13" t="s">
        <v>38</v>
      </c>
      <c r="AX5703" s="13" t="s">
        <v>82</v>
      </c>
      <c r="AY5703" s="221" t="s">
        <v>262</v>
      </c>
    </row>
    <row r="5704" spans="1:51" s="13" customFormat="1" ht="10">
      <c r="B5704" s="212"/>
      <c r="C5704" s="213"/>
      <c r="D5704" s="208" t="s">
        <v>272</v>
      </c>
      <c r="E5704" s="214" t="s">
        <v>44</v>
      </c>
      <c r="F5704" s="215" t="s">
        <v>2592</v>
      </c>
      <c r="G5704" s="213"/>
      <c r="H5704" s="214" t="s">
        <v>44</v>
      </c>
      <c r="I5704" s="216"/>
      <c r="J5704" s="213"/>
      <c r="K5704" s="213"/>
      <c r="L5704" s="217"/>
      <c r="M5704" s="218"/>
      <c r="N5704" s="219"/>
      <c r="O5704" s="219"/>
      <c r="P5704" s="219"/>
      <c r="Q5704" s="219"/>
      <c r="R5704" s="219"/>
      <c r="S5704" s="219"/>
      <c r="T5704" s="220"/>
      <c r="AT5704" s="221" t="s">
        <v>272</v>
      </c>
      <c r="AU5704" s="221" t="s">
        <v>91</v>
      </c>
      <c r="AV5704" s="13" t="s">
        <v>89</v>
      </c>
      <c r="AW5704" s="13" t="s">
        <v>38</v>
      </c>
      <c r="AX5704" s="13" t="s">
        <v>82</v>
      </c>
      <c r="AY5704" s="221" t="s">
        <v>262</v>
      </c>
    </row>
    <row r="5705" spans="1:51" s="13" customFormat="1" ht="10">
      <c r="B5705" s="212"/>
      <c r="C5705" s="213"/>
      <c r="D5705" s="208" t="s">
        <v>272</v>
      </c>
      <c r="E5705" s="214" t="s">
        <v>44</v>
      </c>
      <c r="F5705" s="215" t="s">
        <v>2665</v>
      </c>
      <c r="G5705" s="213"/>
      <c r="H5705" s="214" t="s">
        <v>44</v>
      </c>
      <c r="I5705" s="216"/>
      <c r="J5705" s="213"/>
      <c r="K5705" s="213"/>
      <c r="L5705" s="217"/>
      <c r="M5705" s="218"/>
      <c r="N5705" s="219"/>
      <c r="O5705" s="219"/>
      <c r="P5705" s="219"/>
      <c r="Q5705" s="219"/>
      <c r="R5705" s="219"/>
      <c r="S5705" s="219"/>
      <c r="T5705" s="220"/>
      <c r="AT5705" s="221" t="s">
        <v>272</v>
      </c>
      <c r="AU5705" s="221" t="s">
        <v>91</v>
      </c>
      <c r="AV5705" s="13" t="s">
        <v>89</v>
      </c>
      <c r="AW5705" s="13" t="s">
        <v>38</v>
      </c>
      <c r="AX5705" s="13" t="s">
        <v>82</v>
      </c>
      <c r="AY5705" s="221" t="s">
        <v>262</v>
      </c>
    </row>
    <row r="5706" spans="1:51" s="13" customFormat="1" ht="10">
      <c r="B5706" s="212"/>
      <c r="C5706" s="213"/>
      <c r="D5706" s="208" t="s">
        <v>272</v>
      </c>
      <c r="E5706" s="214" t="s">
        <v>44</v>
      </c>
      <c r="F5706" s="215" t="s">
        <v>2666</v>
      </c>
      <c r="G5706" s="213"/>
      <c r="H5706" s="214" t="s">
        <v>44</v>
      </c>
      <c r="I5706" s="216"/>
      <c r="J5706" s="213"/>
      <c r="K5706" s="213"/>
      <c r="L5706" s="217"/>
      <c r="M5706" s="218"/>
      <c r="N5706" s="219"/>
      <c r="O5706" s="219"/>
      <c r="P5706" s="219"/>
      <c r="Q5706" s="219"/>
      <c r="R5706" s="219"/>
      <c r="S5706" s="219"/>
      <c r="T5706" s="220"/>
      <c r="AT5706" s="221" t="s">
        <v>272</v>
      </c>
      <c r="AU5706" s="221" t="s">
        <v>91</v>
      </c>
      <c r="AV5706" s="13" t="s">
        <v>89</v>
      </c>
      <c r="AW5706" s="13" t="s">
        <v>38</v>
      </c>
      <c r="AX5706" s="13" t="s">
        <v>82</v>
      </c>
      <c r="AY5706" s="221" t="s">
        <v>262</v>
      </c>
    </row>
    <row r="5707" spans="1:51" s="15" customFormat="1" ht="10">
      <c r="B5707" s="233"/>
      <c r="C5707" s="234"/>
      <c r="D5707" s="208" t="s">
        <v>272</v>
      </c>
      <c r="E5707" s="235" t="s">
        <v>44</v>
      </c>
      <c r="F5707" s="236" t="s">
        <v>2667</v>
      </c>
      <c r="G5707" s="234"/>
      <c r="H5707" s="237">
        <v>37.92</v>
      </c>
      <c r="I5707" s="238"/>
      <c r="J5707" s="234"/>
      <c r="K5707" s="234"/>
      <c r="L5707" s="239"/>
      <c r="M5707" s="240"/>
      <c r="N5707" s="241"/>
      <c r="O5707" s="241"/>
      <c r="P5707" s="241"/>
      <c r="Q5707" s="241"/>
      <c r="R5707" s="241"/>
      <c r="S5707" s="241"/>
      <c r="T5707" s="242"/>
      <c r="AT5707" s="243" t="s">
        <v>272</v>
      </c>
      <c r="AU5707" s="243" t="s">
        <v>91</v>
      </c>
      <c r="AV5707" s="15" t="s">
        <v>91</v>
      </c>
      <c r="AW5707" s="15" t="s">
        <v>38</v>
      </c>
      <c r="AX5707" s="15" t="s">
        <v>82</v>
      </c>
      <c r="AY5707" s="243" t="s">
        <v>262</v>
      </c>
    </row>
    <row r="5708" spans="1:51" s="13" customFormat="1" ht="30">
      <c r="B5708" s="212"/>
      <c r="C5708" s="213"/>
      <c r="D5708" s="208" t="s">
        <v>272</v>
      </c>
      <c r="E5708" s="214" t="s">
        <v>44</v>
      </c>
      <c r="F5708" s="215" t="s">
        <v>2668</v>
      </c>
      <c r="G5708" s="213"/>
      <c r="H5708" s="214" t="s">
        <v>44</v>
      </c>
      <c r="I5708" s="216"/>
      <c r="J5708" s="213"/>
      <c r="K5708" s="213"/>
      <c r="L5708" s="217"/>
      <c r="M5708" s="218"/>
      <c r="N5708" s="219"/>
      <c r="O5708" s="219"/>
      <c r="P5708" s="219"/>
      <c r="Q5708" s="219"/>
      <c r="R5708" s="219"/>
      <c r="S5708" s="219"/>
      <c r="T5708" s="220"/>
      <c r="AT5708" s="221" t="s">
        <v>272</v>
      </c>
      <c r="AU5708" s="221" t="s">
        <v>91</v>
      </c>
      <c r="AV5708" s="13" t="s">
        <v>89</v>
      </c>
      <c r="AW5708" s="13" t="s">
        <v>38</v>
      </c>
      <c r="AX5708" s="13" t="s">
        <v>82</v>
      </c>
      <c r="AY5708" s="221" t="s">
        <v>262</v>
      </c>
    </row>
    <row r="5709" spans="1:51" s="13" customFormat="1" ht="40">
      <c r="B5709" s="212"/>
      <c r="C5709" s="213"/>
      <c r="D5709" s="208" t="s">
        <v>272</v>
      </c>
      <c r="E5709" s="214" t="s">
        <v>44</v>
      </c>
      <c r="F5709" s="215" t="s">
        <v>2595</v>
      </c>
      <c r="G5709" s="213"/>
      <c r="H5709" s="214" t="s">
        <v>44</v>
      </c>
      <c r="I5709" s="216"/>
      <c r="J5709" s="213"/>
      <c r="K5709" s="213"/>
      <c r="L5709" s="217"/>
      <c r="M5709" s="218"/>
      <c r="N5709" s="219"/>
      <c r="O5709" s="219"/>
      <c r="P5709" s="219"/>
      <c r="Q5709" s="219"/>
      <c r="R5709" s="219"/>
      <c r="S5709" s="219"/>
      <c r="T5709" s="220"/>
      <c r="AT5709" s="221" t="s">
        <v>272</v>
      </c>
      <c r="AU5709" s="221" t="s">
        <v>91</v>
      </c>
      <c r="AV5709" s="13" t="s">
        <v>89</v>
      </c>
      <c r="AW5709" s="13" t="s">
        <v>38</v>
      </c>
      <c r="AX5709" s="13" t="s">
        <v>82</v>
      </c>
      <c r="AY5709" s="221" t="s">
        <v>262</v>
      </c>
    </row>
    <row r="5710" spans="1:51" s="13" customFormat="1" ht="10">
      <c r="B5710" s="212"/>
      <c r="C5710" s="213"/>
      <c r="D5710" s="208" t="s">
        <v>272</v>
      </c>
      <c r="E5710" s="214" t="s">
        <v>44</v>
      </c>
      <c r="F5710" s="215" t="s">
        <v>2592</v>
      </c>
      <c r="G5710" s="213"/>
      <c r="H5710" s="214" t="s">
        <v>44</v>
      </c>
      <c r="I5710" s="216"/>
      <c r="J5710" s="213"/>
      <c r="K5710" s="213"/>
      <c r="L5710" s="217"/>
      <c r="M5710" s="218"/>
      <c r="N5710" s="219"/>
      <c r="O5710" s="219"/>
      <c r="P5710" s="219"/>
      <c r="Q5710" s="219"/>
      <c r="R5710" s="219"/>
      <c r="S5710" s="219"/>
      <c r="T5710" s="220"/>
      <c r="AT5710" s="221" t="s">
        <v>272</v>
      </c>
      <c r="AU5710" s="221" t="s">
        <v>91</v>
      </c>
      <c r="AV5710" s="13" t="s">
        <v>89</v>
      </c>
      <c r="AW5710" s="13" t="s">
        <v>38</v>
      </c>
      <c r="AX5710" s="13" t="s">
        <v>82</v>
      </c>
      <c r="AY5710" s="221" t="s">
        <v>262</v>
      </c>
    </row>
    <row r="5711" spans="1:51" s="13" customFormat="1" ht="10">
      <c r="B5711" s="212"/>
      <c r="C5711" s="213"/>
      <c r="D5711" s="208" t="s">
        <v>272</v>
      </c>
      <c r="E5711" s="214" t="s">
        <v>44</v>
      </c>
      <c r="F5711" s="215" t="s">
        <v>2669</v>
      </c>
      <c r="G5711" s="213"/>
      <c r="H5711" s="214" t="s">
        <v>44</v>
      </c>
      <c r="I5711" s="216"/>
      <c r="J5711" s="213"/>
      <c r="K5711" s="213"/>
      <c r="L5711" s="217"/>
      <c r="M5711" s="218"/>
      <c r="N5711" s="219"/>
      <c r="O5711" s="219"/>
      <c r="P5711" s="219"/>
      <c r="Q5711" s="219"/>
      <c r="R5711" s="219"/>
      <c r="S5711" s="219"/>
      <c r="T5711" s="220"/>
      <c r="AT5711" s="221" t="s">
        <v>272</v>
      </c>
      <c r="AU5711" s="221" t="s">
        <v>91</v>
      </c>
      <c r="AV5711" s="13" t="s">
        <v>89</v>
      </c>
      <c r="AW5711" s="13" t="s">
        <v>38</v>
      </c>
      <c r="AX5711" s="13" t="s">
        <v>82</v>
      </c>
      <c r="AY5711" s="221" t="s">
        <v>262</v>
      </c>
    </row>
    <row r="5712" spans="1:51" s="13" customFormat="1" ht="10">
      <c r="B5712" s="212"/>
      <c r="C5712" s="213"/>
      <c r="D5712" s="208" t="s">
        <v>272</v>
      </c>
      <c r="E5712" s="214" t="s">
        <v>44</v>
      </c>
      <c r="F5712" s="215" t="s">
        <v>2670</v>
      </c>
      <c r="G5712" s="213"/>
      <c r="H5712" s="214" t="s">
        <v>44</v>
      </c>
      <c r="I5712" s="216"/>
      <c r="J5712" s="213"/>
      <c r="K5712" s="213"/>
      <c r="L5712" s="217"/>
      <c r="M5712" s="218"/>
      <c r="N5712" s="219"/>
      <c r="O5712" s="219"/>
      <c r="P5712" s="219"/>
      <c r="Q5712" s="219"/>
      <c r="R5712" s="219"/>
      <c r="S5712" s="219"/>
      <c r="T5712" s="220"/>
      <c r="AT5712" s="221" t="s">
        <v>272</v>
      </c>
      <c r="AU5712" s="221" t="s">
        <v>91</v>
      </c>
      <c r="AV5712" s="13" t="s">
        <v>89</v>
      </c>
      <c r="AW5712" s="13" t="s">
        <v>38</v>
      </c>
      <c r="AX5712" s="13" t="s">
        <v>82</v>
      </c>
      <c r="AY5712" s="221" t="s">
        <v>262</v>
      </c>
    </row>
    <row r="5713" spans="1:65" s="15" customFormat="1" ht="10">
      <c r="B5713" s="233"/>
      <c r="C5713" s="234"/>
      <c r="D5713" s="208" t="s">
        <v>272</v>
      </c>
      <c r="E5713" s="235" t="s">
        <v>44</v>
      </c>
      <c r="F5713" s="236" t="s">
        <v>2671</v>
      </c>
      <c r="G5713" s="234"/>
      <c r="H5713" s="237">
        <v>11.22</v>
      </c>
      <c r="I5713" s="238"/>
      <c r="J5713" s="234"/>
      <c r="K5713" s="234"/>
      <c r="L5713" s="239"/>
      <c r="M5713" s="240"/>
      <c r="N5713" s="241"/>
      <c r="O5713" s="241"/>
      <c r="P5713" s="241"/>
      <c r="Q5713" s="241"/>
      <c r="R5713" s="241"/>
      <c r="S5713" s="241"/>
      <c r="T5713" s="242"/>
      <c r="AT5713" s="243" t="s">
        <v>272</v>
      </c>
      <c r="AU5713" s="243" t="s">
        <v>91</v>
      </c>
      <c r="AV5713" s="15" t="s">
        <v>91</v>
      </c>
      <c r="AW5713" s="15" t="s">
        <v>38</v>
      </c>
      <c r="AX5713" s="15" t="s">
        <v>82</v>
      </c>
      <c r="AY5713" s="243" t="s">
        <v>262</v>
      </c>
    </row>
    <row r="5714" spans="1:65" s="13" customFormat="1" ht="30">
      <c r="B5714" s="212"/>
      <c r="C5714" s="213"/>
      <c r="D5714" s="208" t="s">
        <v>272</v>
      </c>
      <c r="E5714" s="214" t="s">
        <v>44</v>
      </c>
      <c r="F5714" s="215" t="s">
        <v>2672</v>
      </c>
      <c r="G5714" s="213"/>
      <c r="H5714" s="214" t="s">
        <v>44</v>
      </c>
      <c r="I5714" s="216"/>
      <c r="J5714" s="213"/>
      <c r="K5714" s="213"/>
      <c r="L5714" s="217"/>
      <c r="M5714" s="218"/>
      <c r="N5714" s="219"/>
      <c r="O5714" s="219"/>
      <c r="P5714" s="219"/>
      <c r="Q5714" s="219"/>
      <c r="R5714" s="219"/>
      <c r="S5714" s="219"/>
      <c r="T5714" s="220"/>
      <c r="AT5714" s="221" t="s">
        <v>272</v>
      </c>
      <c r="AU5714" s="221" t="s">
        <v>91</v>
      </c>
      <c r="AV5714" s="13" t="s">
        <v>89</v>
      </c>
      <c r="AW5714" s="13" t="s">
        <v>38</v>
      </c>
      <c r="AX5714" s="13" t="s">
        <v>82</v>
      </c>
      <c r="AY5714" s="221" t="s">
        <v>262</v>
      </c>
    </row>
    <row r="5715" spans="1:65" s="13" customFormat="1" ht="40">
      <c r="B5715" s="212"/>
      <c r="C5715" s="213"/>
      <c r="D5715" s="208" t="s">
        <v>272</v>
      </c>
      <c r="E5715" s="214" t="s">
        <v>44</v>
      </c>
      <c r="F5715" s="215" t="s">
        <v>2595</v>
      </c>
      <c r="G5715" s="213"/>
      <c r="H5715" s="214" t="s">
        <v>44</v>
      </c>
      <c r="I5715" s="216"/>
      <c r="J5715" s="213"/>
      <c r="K5715" s="213"/>
      <c r="L5715" s="217"/>
      <c r="M5715" s="218"/>
      <c r="N5715" s="219"/>
      <c r="O5715" s="219"/>
      <c r="P5715" s="219"/>
      <c r="Q5715" s="219"/>
      <c r="R5715" s="219"/>
      <c r="S5715" s="219"/>
      <c r="T5715" s="220"/>
      <c r="AT5715" s="221" t="s">
        <v>272</v>
      </c>
      <c r="AU5715" s="221" t="s">
        <v>91</v>
      </c>
      <c r="AV5715" s="13" t="s">
        <v>89</v>
      </c>
      <c r="AW5715" s="13" t="s">
        <v>38</v>
      </c>
      <c r="AX5715" s="13" t="s">
        <v>82</v>
      </c>
      <c r="AY5715" s="221" t="s">
        <v>262</v>
      </c>
    </row>
    <row r="5716" spans="1:65" s="13" customFormat="1" ht="10">
      <c r="B5716" s="212"/>
      <c r="C5716" s="213"/>
      <c r="D5716" s="208" t="s">
        <v>272</v>
      </c>
      <c r="E5716" s="214" t="s">
        <v>44</v>
      </c>
      <c r="F5716" s="215" t="s">
        <v>2592</v>
      </c>
      <c r="G5716" s="213"/>
      <c r="H5716" s="214" t="s">
        <v>44</v>
      </c>
      <c r="I5716" s="216"/>
      <c r="J5716" s="213"/>
      <c r="K5716" s="213"/>
      <c r="L5716" s="217"/>
      <c r="M5716" s="218"/>
      <c r="N5716" s="219"/>
      <c r="O5716" s="219"/>
      <c r="P5716" s="219"/>
      <c r="Q5716" s="219"/>
      <c r="R5716" s="219"/>
      <c r="S5716" s="219"/>
      <c r="T5716" s="220"/>
      <c r="AT5716" s="221" t="s">
        <v>272</v>
      </c>
      <c r="AU5716" s="221" t="s">
        <v>91</v>
      </c>
      <c r="AV5716" s="13" t="s">
        <v>89</v>
      </c>
      <c r="AW5716" s="13" t="s">
        <v>38</v>
      </c>
      <c r="AX5716" s="13" t="s">
        <v>82</v>
      </c>
      <c r="AY5716" s="221" t="s">
        <v>262</v>
      </c>
    </row>
    <row r="5717" spans="1:65" s="13" customFormat="1" ht="10">
      <c r="B5717" s="212"/>
      <c r="C5717" s="213"/>
      <c r="D5717" s="208" t="s">
        <v>272</v>
      </c>
      <c r="E5717" s="214" t="s">
        <v>44</v>
      </c>
      <c r="F5717" s="215" t="s">
        <v>2673</v>
      </c>
      <c r="G5717" s="213"/>
      <c r="H5717" s="214" t="s">
        <v>44</v>
      </c>
      <c r="I5717" s="216"/>
      <c r="J5717" s="213"/>
      <c r="K5717" s="213"/>
      <c r="L5717" s="217"/>
      <c r="M5717" s="218"/>
      <c r="N5717" s="219"/>
      <c r="O5717" s="219"/>
      <c r="P5717" s="219"/>
      <c r="Q5717" s="219"/>
      <c r="R5717" s="219"/>
      <c r="S5717" s="219"/>
      <c r="T5717" s="220"/>
      <c r="AT5717" s="221" t="s">
        <v>272</v>
      </c>
      <c r="AU5717" s="221" t="s">
        <v>91</v>
      </c>
      <c r="AV5717" s="13" t="s">
        <v>89</v>
      </c>
      <c r="AW5717" s="13" t="s">
        <v>38</v>
      </c>
      <c r="AX5717" s="13" t="s">
        <v>82</v>
      </c>
      <c r="AY5717" s="221" t="s">
        <v>262</v>
      </c>
    </row>
    <row r="5718" spans="1:65" s="13" customFormat="1" ht="10">
      <c r="B5718" s="212"/>
      <c r="C5718" s="213"/>
      <c r="D5718" s="208" t="s">
        <v>272</v>
      </c>
      <c r="E5718" s="214" t="s">
        <v>44</v>
      </c>
      <c r="F5718" s="215" t="s">
        <v>2674</v>
      </c>
      <c r="G5718" s="213"/>
      <c r="H5718" s="214" t="s">
        <v>44</v>
      </c>
      <c r="I5718" s="216"/>
      <c r="J5718" s="213"/>
      <c r="K5718" s="213"/>
      <c r="L5718" s="217"/>
      <c r="M5718" s="218"/>
      <c r="N5718" s="219"/>
      <c r="O5718" s="219"/>
      <c r="P5718" s="219"/>
      <c r="Q5718" s="219"/>
      <c r="R5718" s="219"/>
      <c r="S5718" s="219"/>
      <c r="T5718" s="220"/>
      <c r="AT5718" s="221" t="s">
        <v>272</v>
      </c>
      <c r="AU5718" s="221" t="s">
        <v>91</v>
      </c>
      <c r="AV5718" s="13" t="s">
        <v>89</v>
      </c>
      <c r="AW5718" s="13" t="s">
        <v>38</v>
      </c>
      <c r="AX5718" s="13" t="s">
        <v>82</v>
      </c>
      <c r="AY5718" s="221" t="s">
        <v>262</v>
      </c>
    </row>
    <row r="5719" spans="1:65" s="15" customFormat="1" ht="10">
      <c r="B5719" s="233"/>
      <c r="C5719" s="234"/>
      <c r="D5719" s="208" t="s">
        <v>272</v>
      </c>
      <c r="E5719" s="235" t="s">
        <v>44</v>
      </c>
      <c r="F5719" s="236" t="s">
        <v>2675</v>
      </c>
      <c r="G5719" s="234"/>
      <c r="H5719" s="237">
        <v>5.44</v>
      </c>
      <c r="I5719" s="238"/>
      <c r="J5719" s="234"/>
      <c r="K5719" s="234"/>
      <c r="L5719" s="239"/>
      <c r="M5719" s="240"/>
      <c r="N5719" s="241"/>
      <c r="O5719" s="241"/>
      <c r="P5719" s="241"/>
      <c r="Q5719" s="241"/>
      <c r="R5719" s="241"/>
      <c r="S5719" s="241"/>
      <c r="T5719" s="242"/>
      <c r="AT5719" s="243" t="s">
        <v>272</v>
      </c>
      <c r="AU5719" s="243" t="s">
        <v>91</v>
      </c>
      <c r="AV5719" s="15" t="s">
        <v>91</v>
      </c>
      <c r="AW5719" s="15" t="s">
        <v>38</v>
      </c>
      <c r="AX5719" s="15" t="s">
        <v>82</v>
      </c>
      <c r="AY5719" s="243" t="s">
        <v>262</v>
      </c>
    </row>
    <row r="5720" spans="1:65" s="13" customFormat="1" ht="30">
      <c r="B5720" s="212"/>
      <c r="C5720" s="213"/>
      <c r="D5720" s="208" t="s">
        <v>272</v>
      </c>
      <c r="E5720" s="214" t="s">
        <v>44</v>
      </c>
      <c r="F5720" s="215" t="s">
        <v>2676</v>
      </c>
      <c r="G5720" s="213"/>
      <c r="H5720" s="214" t="s">
        <v>44</v>
      </c>
      <c r="I5720" s="216"/>
      <c r="J5720" s="213"/>
      <c r="K5720" s="213"/>
      <c r="L5720" s="217"/>
      <c r="M5720" s="218"/>
      <c r="N5720" s="219"/>
      <c r="O5720" s="219"/>
      <c r="P5720" s="219"/>
      <c r="Q5720" s="219"/>
      <c r="R5720" s="219"/>
      <c r="S5720" s="219"/>
      <c r="T5720" s="220"/>
      <c r="AT5720" s="221" t="s">
        <v>272</v>
      </c>
      <c r="AU5720" s="221" t="s">
        <v>91</v>
      </c>
      <c r="AV5720" s="13" t="s">
        <v>89</v>
      </c>
      <c r="AW5720" s="13" t="s">
        <v>38</v>
      </c>
      <c r="AX5720" s="13" t="s">
        <v>82</v>
      </c>
      <c r="AY5720" s="221" t="s">
        <v>262</v>
      </c>
    </row>
    <row r="5721" spans="1:65" s="13" customFormat="1" ht="40">
      <c r="B5721" s="212"/>
      <c r="C5721" s="213"/>
      <c r="D5721" s="208" t="s">
        <v>272</v>
      </c>
      <c r="E5721" s="214" t="s">
        <v>44</v>
      </c>
      <c r="F5721" s="215" t="s">
        <v>2595</v>
      </c>
      <c r="G5721" s="213"/>
      <c r="H5721" s="214" t="s">
        <v>44</v>
      </c>
      <c r="I5721" s="216"/>
      <c r="J5721" s="213"/>
      <c r="K5721" s="213"/>
      <c r="L5721" s="217"/>
      <c r="M5721" s="218"/>
      <c r="N5721" s="219"/>
      <c r="O5721" s="219"/>
      <c r="P5721" s="219"/>
      <c r="Q5721" s="219"/>
      <c r="R5721" s="219"/>
      <c r="S5721" s="219"/>
      <c r="T5721" s="220"/>
      <c r="AT5721" s="221" t="s">
        <v>272</v>
      </c>
      <c r="AU5721" s="221" t="s">
        <v>91</v>
      </c>
      <c r="AV5721" s="13" t="s">
        <v>89</v>
      </c>
      <c r="AW5721" s="13" t="s">
        <v>38</v>
      </c>
      <c r="AX5721" s="13" t="s">
        <v>82</v>
      </c>
      <c r="AY5721" s="221" t="s">
        <v>262</v>
      </c>
    </row>
    <row r="5722" spans="1:65" s="13" customFormat="1" ht="10">
      <c r="B5722" s="212"/>
      <c r="C5722" s="213"/>
      <c r="D5722" s="208" t="s">
        <v>272</v>
      </c>
      <c r="E5722" s="214" t="s">
        <v>44</v>
      </c>
      <c r="F5722" s="215" t="s">
        <v>2592</v>
      </c>
      <c r="G5722" s="213"/>
      <c r="H5722" s="214" t="s">
        <v>44</v>
      </c>
      <c r="I5722" s="216"/>
      <c r="J5722" s="213"/>
      <c r="K5722" s="213"/>
      <c r="L5722" s="217"/>
      <c r="M5722" s="218"/>
      <c r="N5722" s="219"/>
      <c r="O5722" s="219"/>
      <c r="P5722" s="219"/>
      <c r="Q5722" s="219"/>
      <c r="R5722" s="219"/>
      <c r="S5722" s="219"/>
      <c r="T5722" s="220"/>
      <c r="AT5722" s="221" t="s">
        <v>272</v>
      </c>
      <c r="AU5722" s="221" t="s">
        <v>91</v>
      </c>
      <c r="AV5722" s="13" t="s">
        <v>89</v>
      </c>
      <c r="AW5722" s="13" t="s">
        <v>38</v>
      </c>
      <c r="AX5722" s="13" t="s">
        <v>82</v>
      </c>
      <c r="AY5722" s="221" t="s">
        <v>262</v>
      </c>
    </row>
    <row r="5723" spans="1:65" s="16" customFormat="1" ht="10">
      <c r="B5723" s="244"/>
      <c r="C5723" s="245"/>
      <c r="D5723" s="208" t="s">
        <v>272</v>
      </c>
      <c r="E5723" s="246" t="s">
        <v>44</v>
      </c>
      <c r="F5723" s="247" t="s">
        <v>291</v>
      </c>
      <c r="G5723" s="245"/>
      <c r="H5723" s="248">
        <v>132.79</v>
      </c>
      <c r="I5723" s="249"/>
      <c r="J5723" s="245"/>
      <c r="K5723" s="245"/>
      <c r="L5723" s="250"/>
      <c r="M5723" s="251"/>
      <c r="N5723" s="252"/>
      <c r="O5723" s="252"/>
      <c r="P5723" s="252"/>
      <c r="Q5723" s="252"/>
      <c r="R5723" s="252"/>
      <c r="S5723" s="252"/>
      <c r="T5723" s="253"/>
      <c r="AT5723" s="254" t="s">
        <v>272</v>
      </c>
      <c r="AU5723" s="254" t="s">
        <v>91</v>
      </c>
      <c r="AV5723" s="16" t="s">
        <v>104</v>
      </c>
      <c r="AW5723" s="16" t="s">
        <v>38</v>
      </c>
      <c r="AX5723" s="16" t="s">
        <v>89</v>
      </c>
      <c r="AY5723" s="254" t="s">
        <v>262</v>
      </c>
    </row>
    <row r="5724" spans="1:65" s="2" customFormat="1" ht="16.5" customHeight="1">
      <c r="A5724" s="37"/>
      <c r="B5724" s="38"/>
      <c r="C5724" s="255" t="s">
        <v>2677</v>
      </c>
      <c r="D5724" s="255" t="s">
        <v>633</v>
      </c>
      <c r="E5724" s="256" t="s">
        <v>2678</v>
      </c>
      <c r="F5724" s="257" t="s">
        <v>2679</v>
      </c>
      <c r="G5724" s="258" t="s">
        <v>342</v>
      </c>
      <c r="H5724" s="259">
        <v>78.209999999999994</v>
      </c>
      <c r="I5724" s="260"/>
      <c r="J5724" s="261">
        <f>ROUND(I5724*H5724,2)</f>
        <v>0</v>
      </c>
      <c r="K5724" s="257" t="s">
        <v>268</v>
      </c>
      <c r="L5724" s="262"/>
      <c r="M5724" s="263" t="s">
        <v>44</v>
      </c>
      <c r="N5724" s="264" t="s">
        <v>53</v>
      </c>
      <c r="O5724" s="67"/>
      <c r="P5724" s="204">
        <f>O5724*H5724</f>
        <v>0</v>
      </c>
      <c r="Q5724" s="204">
        <v>2.87E-2</v>
      </c>
      <c r="R5724" s="204">
        <f>Q5724*H5724</f>
        <v>2.2446269999999999</v>
      </c>
      <c r="S5724" s="204">
        <v>0</v>
      </c>
      <c r="T5724" s="205">
        <f>S5724*H5724</f>
        <v>0</v>
      </c>
      <c r="U5724" s="37"/>
      <c r="V5724" s="37"/>
      <c r="W5724" s="37"/>
      <c r="X5724" s="37"/>
      <c r="Y5724" s="37"/>
      <c r="Z5724" s="37"/>
      <c r="AA5724" s="37"/>
      <c r="AB5724" s="37"/>
      <c r="AC5724" s="37"/>
      <c r="AD5724" s="37"/>
      <c r="AE5724" s="37"/>
      <c r="AR5724" s="206" t="s">
        <v>619</v>
      </c>
      <c r="AT5724" s="206" t="s">
        <v>633</v>
      </c>
      <c r="AU5724" s="206" t="s">
        <v>91</v>
      </c>
      <c r="AY5724" s="19" t="s">
        <v>262</v>
      </c>
      <c r="BE5724" s="207">
        <f>IF(N5724="základní",J5724,0)</f>
        <v>0</v>
      </c>
      <c r="BF5724" s="207">
        <f>IF(N5724="snížená",J5724,0)</f>
        <v>0</v>
      </c>
      <c r="BG5724" s="207">
        <f>IF(N5724="zákl. přenesená",J5724,0)</f>
        <v>0</v>
      </c>
      <c r="BH5724" s="207">
        <f>IF(N5724="sníž. přenesená",J5724,0)</f>
        <v>0</v>
      </c>
      <c r="BI5724" s="207">
        <f>IF(N5724="nulová",J5724,0)</f>
        <v>0</v>
      </c>
      <c r="BJ5724" s="19" t="s">
        <v>89</v>
      </c>
      <c r="BK5724" s="207">
        <f>ROUND(I5724*H5724,2)</f>
        <v>0</v>
      </c>
      <c r="BL5724" s="19" t="s">
        <v>442</v>
      </c>
      <c r="BM5724" s="206" t="s">
        <v>2680</v>
      </c>
    </row>
    <row r="5725" spans="1:65" s="2" customFormat="1" ht="36">
      <c r="A5725" s="37"/>
      <c r="B5725" s="38"/>
      <c r="C5725" s="39"/>
      <c r="D5725" s="208" t="s">
        <v>421</v>
      </c>
      <c r="E5725" s="39"/>
      <c r="F5725" s="209" t="s">
        <v>2681</v>
      </c>
      <c r="G5725" s="39"/>
      <c r="H5725" s="39"/>
      <c r="I5725" s="118"/>
      <c r="J5725" s="39"/>
      <c r="K5725" s="39"/>
      <c r="L5725" s="42"/>
      <c r="M5725" s="210"/>
      <c r="N5725" s="211"/>
      <c r="O5725" s="67"/>
      <c r="P5725" s="67"/>
      <c r="Q5725" s="67"/>
      <c r="R5725" s="67"/>
      <c r="S5725" s="67"/>
      <c r="T5725" s="68"/>
      <c r="U5725" s="37"/>
      <c r="V5725" s="37"/>
      <c r="W5725" s="37"/>
      <c r="X5725" s="37"/>
      <c r="Y5725" s="37"/>
      <c r="Z5725" s="37"/>
      <c r="AA5725" s="37"/>
      <c r="AB5725" s="37"/>
      <c r="AC5725" s="37"/>
      <c r="AD5725" s="37"/>
      <c r="AE5725" s="37"/>
      <c r="AT5725" s="19" t="s">
        <v>421</v>
      </c>
      <c r="AU5725" s="19" t="s">
        <v>91</v>
      </c>
    </row>
    <row r="5726" spans="1:65" s="13" customFormat="1" ht="10">
      <c r="B5726" s="212"/>
      <c r="C5726" s="213"/>
      <c r="D5726" s="208" t="s">
        <v>272</v>
      </c>
      <c r="E5726" s="214" t="s">
        <v>44</v>
      </c>
      <c r="F5726" s="215" t="s">
        <v>2661</v>
      </c>
      <c r="G5726" s="213"/>
      <c r="H5726" s="214" t="s">
        <v>44</v>
      </c>
      <c r="I5726" s="216"/>
      <c r="J5726" s="213"/>
      <c r="K5726" s="213"/>
      <c r="L5726" s="217"/>
      <c r="M5726" s="218"/>
      <c r="N5726" s="219"/>
      <c r="O5726" s="219"/>
      <c r="P5726" s="219"/>
      <c r="Q5726" s="219"/>
      <c r="R5726" s="219"/>
      <c r="S5726" s="219"/>
      <c r="T5726" s="220"/>
      <c r="AT5726" s="221" t="s">
        <v>272</v>
      </c>
      <c r="AU5726" s="221" t="s">
        <v>91</v>
      </c>
      <c r="AV5726" s="13" t="s">
        <v>89</v>
      </c>
      <c r="AW5726" s="13" t="s">
        <v>38</v>
      </c>
      <c r="AX5726" s="13" t="s">
        <v>82</v>
      </c>
      <c r="AY5726" s="221" t="s">
        <v>262</v>
      </c>
    </row>
    <row r="5727" spans="1:65" s="13" customFormat="1" ht="10">
      <c r="B5727" s="212"/>
      <c r="C5727" s="213"/>
      <c r="D5727" s="208" t="s">
        <v>272</v>
      </c>
      <c r="E5727" s="214" t="s">
        <v>44</v>
      </c>
      <c r="F5727" s="215" t="s">
        <v>2662</v>
      </c>
      <c r="G5727" s="213"/>
      <c r="H5727" s="214" t="s">
        <v>44</v>
      </c>
      <c r="I5727" s="216"/>
      <c r="J5727" s="213"/>
      <c r="K5727" s="213"/>
      <c r="L5727" s="217"/>
      <c r="M5727" s="218"/>
      <c r="N5727" s="219"/>
      <c r="O5727" s="219"/>
      <c r="P5727" s="219"/>
      <c r="Q5727" s="219"/>
      <c r="R5727" s="219"/>
      <c r="S5727" s="219"/>
      <c r="T5727" s="220"/>
      <c r="AT5727" s="221" t="s">
        <v>272</v>
      </c>
      <c r="AU5727" s="221" t="s">
        <v>91</v>
      </c>
      <c r="AV5727" s="13" t="s">
        <v>89</v>
      </c>
      <c r="AW5727" s="13" t="s">
        <v>38</v>
      </c>
      <c r="AX5727" s="13" t="s">
        <v>82</v>
      </c>
      <c r="AY5727" s="221" t="s">
        <v>262</v>
      </c>
    </row>
    <row r="5728" spans="1:65" s="15" customFormat="1" ht="10">
      <c r="B5728" s="233"/>
      <c r="C5728" s="234"/>
      <c r="D5728" s="208" t="s">
        <v>272</v>
      </c>
      <c r="E5728" s="235" t="s">
        <v>44</v>
      </c>
      <c r="F5728" s="236" t="s">
        <v>2663</v>
      </c>
      <c r="G5728" s="234"/>
      <c r="H5728" s="237">
        <v>78.209999999999994</v>
      </c>
      <c r="I5728" s="238"/>
      <c r="J5728" s="234"/>
      <c r="K5728" s="234"/>
      <c r="L5728" s="239"/>
      <c r="M5728" s="240"/>
      <c r="N5728" s="241"/>
      <c r="O5728" s="241"/>
      <c r="P5728" s="241"/>
      <c r="Q5728" s="241"/>
      <c r="R5728" s="241"/>
      <c r="S5728" s="241"/>
      <c r="T5728" s="242"/>
      <c r="AT5728" s="243" t="s">
        <v>272</v>
      </c>
      <c r="AU5728" s="243" t="s">
        <v>91</v>
      </c>
      <c r="AV5728" s="15" t="s">
        <v>91</v>
      </c>
      <c r="AW5728" s="15" t="s">
        <v>38</v>
      </c>
      <c r="AX5728" s="15" t="s">
        <v>82</v>
      </c>
      <c r="AY5728" s="243" t="s">
        <v>262</v>
      </c>
    </row>
    <row r="5729" spans="1:65" s="13" customFormat="1" ht="30">
      <c r="B5729" s="212"/>
      <c r="C5729" s="213"/>
      <c r="D5729" s="208" t="s">
        <v>272</v>
      </c>
      <c r="E5729" s="214" t="s">
        <v>44</v>
      </c>
      <c r="F5729" s="215" t="s">
        <v>2664</v>
      </c>
      <c r="G5729" s="213"/>
      <c r="H5729" s="214" t="s">
        <v>44</v>
      </c>
      <c r="I5729" s="216"/>
      <c r="J5729" s="213"/>
      <c r="K5729" s="213"/>
      <c r="L5729" s="217"/>
      <c r="M5729" s="218"/>
      <c r="N5729" s="219"/>
      <c r="O5729" s="219"/>
      <c r="P5729" s="219"/>
      <c r="Q5729" s="219"/>
      <c r="R5729" s="219"/>
      <c r="S5729" s="219"/>
      <c r="T5729" s="220"/>
      <c r="AT5729" s="221" t="s">
        <v>272</v>
      </c>
      <c r="AU5729" s="221" t="s">
        <v>91</v>
      </c>
      <c r="AV5729" s="13" t="s">
        <v>89</v>
      </c>
      <c r="AW5729" s="13" t="s">
        <v>38</v>
      </c>
      <c r="AX5729" s="13" t="s">
        <v>82</v>
      </c>
      <c r="AY5729" s="221" t="s">
        <v>262</v>
      </c>
    </row>
    <row r="5730" spans="1:65" s="13" customFormat="1" ht="40">
      <c r="B5730" s="212"/>
      <c r="C5730" s="213"/>
      <c r="D5730" s="208" t="s">
        <v>272</v>
      </c>
      <c r="E5730" s="214" t="s">
        <v>44</v>
      </c>
      <c r="F5730" s="215" t="s">
        <v>2595</v>
      </c>
      <c r="G5730" s="213"/>
      <c r="H5730" s="214" t="s">
        <v>44</v>
      </c>
      <c r="I5730" s="216"/>
      <c r="J5730" s="213"/>
      <c r="K5730" s="213"/>
      <c r="L5730" s="217"/>
      <c r="M5730" s="218"/>
      <c r="N5730" s="219"/>
      <c r="O5730" s="219"/>
      <c r="P5730" s="219"/>
      <c r="Q5730" s="219"/>
      <c r="R5730" s="219"/>
      <c r="S5730" s="219"/>
      <c r="T5730" s="220"/>
      <c r="AT5730" s="221" t="s">
        <v>272</v>
      </c>
      <c r="AU5730" s="221" t="s">
        <v>91</v>
      </c>
      <c r="AV5730" s="13" t="s">
        <v>89</v>
      </c>
      <c r="AW5730" s="13" t="s">
        <v>38</v>
      </c>
      <c r="AX5730" s="13" t="s">
        <v>82</v>
      </c>
      <c r="AY5730" s="221" t="s">
        <v>262</v>
      </c>
    </row>
    <row r="5731" spans="1:65" s="13" customFormat="1" ht="10">
      <c r="B5731" s="212"/>
      <c r="C5731" s="213"/>
      <c r="D5731" s="208" t="s">
        <v>272</v>
      </c>
      <c r="E5731" s="214" t="s">
        <v>44</v>
      </c>
      <c r="F5731" s="215" t="s">
        <v>2592</v>
      </c>
      <c r="G5731" s="213"/>
      <c r="H5731" s="214" t="s">
        <v>44</v>
      </c>
      <c r="I5731" s="216"/>
      <c r="J5731" s="213"/>
      <c r="K5731" s="213"/>
      <c r="L5731" s="217"/>
      <c r="M5731" s="218"/>
      <c r="N5731" s="219"/>
      <c r="O5731" s="219"/>
      <c r="P5731" s="219"/>
      <c r="Q5731" s="219"/>
      <c r="R5731" s="219"/>
      <c r="S5731" s="219"/>
      <c r="T5731" s="220"/>
      <c r="AT5731" s="221" t="s">
        <v>272</v>
      </c>
      <c r="AU5731" s="221" t="s">
        <v>91</v>
      </c>
      <c r="AV5731" s="13" t="s">
        <v>89</v>
      </c>
      <c r="AW5731" s="13" t="s">
        <v>38</v>
      </c>
      <c r="AX5731" s="13" t="s">
        <v>82</v>
      </c>
      <c r="AY5731" s="221" t="s">
        <v>262</v>
      </c>
    </row>
    <row r="5732" spans="1:65" s="16" customFormat="1" ht="10">
      <c r="B5732" s="244"/>
      <c r="C5732" s="245"/>
      <c r="D5732" s="208" t="s">
        <v>272</v>
      </c>
      <c r="E5732" s="246" t="s">
        <v>44</v>
      </c>
      <c r="F5732" s="247" t="s">
        <v>291</v>
      </c>
      <c r="G5732" s="245"/>
      <c r="H5732" s="248">
        <v>78.209999999999994</v>
      </c>
      <c r="I5732" s="249"/>
      <c r="J5732" s="245"/>
      <c r="K5732" s="245"/>
      <c r="L5732" s="250"/>
      <c r="M5732" s="251"/>
      <c r="N5732" s="252"/>
      <c r="O5732" s="252"/>
      <c r="P5732" s="252"/>
      <c r="Q5732" s="252"/>
      <c r="R5732" s="252"/>
      <c r="S5732" s="252"/>
      <c r="T5732" s="253"/>
      <c r="AT5732" s="254" t="s">
        <v>272</v>
      </c>
      <c r="AU5732" s="254" t="s">
        <v>91</v>
      </c>
      <c r="AV5732" s="16" t="s">
        <v>104</v>
      </c>
      <c r="AW5732" s="16" t="s">
        <v>38</v>
      </c>
      <c r="AX5732" s="16" t="s">
        <v>89</v>
      </c>
      <c r="AY5732" s="254" t="s">
        <v>262</v>
      </c>
    </row>
    <row r="5733" spans="1:65" s="2" customFormat="1" ht="16.5" customHeight="1">
      <c r="A5733" s="37"/>
      <c r="B5733" s="38"/>
      <c r="C5733" s="255" t="s">
        <v>2682</v>
      </c>
      <c r="D5733" s="255" t="s">
        <v>633</v>
      </c>
      <c r="E5733" s="256" t="s">
        <v>2678</v>
      </c>
      <c r="F5733" s="257" t="s">
        <v>2679</v>
      </c>
      <c r="G5733" s="258" t="s">
        <v>342</v>
      </c>
      <c r="H5733" s="259">
        <v>37.92</v>
      </c>
      <c r="I5733" s="260"/>
      <c r="J5733" s="261">
        <f>ROUND(I5733*H5733,2)</f>
        <v>0</v>
      </c>
      <c r="K5733" s="257" t="s">
        <v>268</v>
      </c>
      <c r="L5733" s="262"/>
      <c r="M5733" s="263" t="s">
        <v>44</v>
      </c>
      <c r="N5733" s="264" t="s">
        <v>53</v>
      </c>
      <c r="O5733" s="67"/>
      <c r="P5733" s="204">
        <f>O5733*H5733</f>
        <v>0</v>
      </c>
      <c r="Q5733" s="204">
        <v>2.87E-2</v>
      </c>
      <c r="R5733" s="204">
        <f>Q5733*H5733</f>
        <v>1.0883039999999999</v>
      </c>
      <c r="S5733" s="204">
        <v>0</v>
      </c>
      <c r="T5733" s="205">
        <f>S5733*H5733</f>
        <v>0</v>
      </c>
      <c r="U5733" s="37"/>
      <c r="V5733" s="37"/>
      <c r="W5733" s="37"/>
      <c r="X5733" s="37"/>
      <c r="Y5733" s="37"/>
      <c r="Z5733" s="37"/>
      <c r="AA5733" s="37"/>
      <c r="AB5733" s="37"/>
      <c r="AC5733" s="37"/>
      <c r="AD5733" s="37"/>
      <c r="AE5733" s="37"/>
      <c r="AR5733" s="206" t="s">
        <v>619</v>
      </c>
      <c r="AT5733" s="206" t="s">
        <v>633</v>
      </c>
      <c r="AU5733" s="206" t="s">
        <v>91</v>
      </c>
      <c r="AY5733" s="19" t="s">
        <v>262</v>
      </c>
      <c r="BE5733" s="207">
        <f>IF(N5733="základní",J5733,0)</f>
        <v>0</v>
      </c>
      <c r="BF5733" s="207">
        <f>IF(N5733="snížená",J5733,0)</f>
        <v>0</v>
      </c>
      <c r="BG5733" s="207">
        <f>IF(N5733="zákl. přenesená",J5733,0)</f>
        <v>0</v>
      </c>
      <c r="BH5733" s="207">
        <f>IF(N5733="sníž. přenesená",J5733,0)</f>
        <v>0</v>
      </c>
      <c r="BI5733" s="207">
        <f>IF(N5733="nulová",J5733,0)</f>
        <v>0</v>
      </c>
      <c r="BJ5733" s="19" t="s">
        <v>89</v>
      </c>
      <c r="BK5733" s="207">
        <f>ROUND(I5733*H5733,2)</f>
        <v>0</v>
      </c>
      <c r="BL5733" s="19" t="s">
        <v>442</v>
      </c>
      <c r="BM5733" s="206" t="s">
        <v>2683</v>
      </c>
    </row>
    <row r="5734" spans="1:65" s="2" customFormat="1" ht="36">
      <c r="A5734" s="37"/>
      <c r="B5734" s="38"/>
      <c r="C5734" s="39"/>
      <c r="D5734" s="208" t="s">
        <v>421</v>
      </c>
      <c r="E5734" s="39"/>
      <c r="F5734" s="209" t="s">
        <v>2684</v>
      </c>
      <c r="G5734" s="39"/>
      <c r="H5734" s="39"/>
      <c r="I5734" s="118"/>
      <c r="J5734" s="39"/>
      <c r="K5734" s="39"/>
      <c r="L5734" s="42"/>
      <c r="M5734" s="210"/>
      <c r="N5734" s="211"/>
      <c r="O5734" s="67"/>
      <c r="P5734" s="67"/>
      <c r="Q5734" s="67"/>
      <c r="R5734" s="67"/>
      <c r="S5734" s="67"/>
      <c r="T5734" s="68"/>
      <c r="U5734" s="37"/>
      <c r="V5734" s="37"/>
      <c r="W5734" s="37"/>
      <c r="X5734" s="37"/>
      <c r="Y5734" s="37"/>
      <c r="Z5734" s="37"/>
      <c r="AA5734" s="37"/>
      <c r="AB5734" s="37"/>
      <c r="AC5734" s="37"/>
      <c r="AD5734" s="37"/>
      <c r="AE5734" s="37"/>
      <c r="AT5734" s="19" t="s">
        <v>421</v>
      </c>
      <c r="AU5734" s="19" t="s">
        <v>91</v>
      </c>
    </row>
    <row r="5735" spans="1:65" s="13" customFormat="1" ht="10">
      <c r="B5735" s="212"/>
      <c r="C5735" s="213"/>
      <c r="D5735" s="208" t="s">
        <v>272</v>
      </c>
      <c r="E5735" s="214" t="s">
        <v>44</v>
      </c>
      <c r="F5735" s="215" t="s">
        <v>2665</v>
      </c>
      <c r="G5735" s="213"/>
      <c r="H5735" s="214" t="s">
        <v>44</v>
      </c>
      <c r="I5735" s="216"/>
      <c r="J5735" s="213"/>
      <c r="K5735" s="213"/>
      <c r="L5735" s="217"/>
      <c r="M5735" s="218"/>
      <c r="N5735" s="219"/>
      <c r="O5735" s="219"/>
      <c r="P5735" s="219"/>
      <c r="Q5735" s="219"/>
      <c r="R5735" s="219"/>
      <c r="S5735" s="219"/>
      <c r="T5735" s="220"/>
      <c r="AT5735" s="221" t="s">
        <v>272</v>
      </c>
      <c r="AU5735" s="221" t="s">
        <v>91</v>
      </c>
      <c r="AV5735" s="13" t="s">
        <v>89</v>
      </c>
      <c r="AW5735" s="13" t="s">
        <v>38</v>
      </c>
      <c r="AX5735" s="13" t="s">
        <v>82</v>
      </c>
      <c r="AY5735" s="221" t="s">
        <v>262</v>
      </c>
    </row>
    <row r="5736" spans="1:65" s="13" customFormat="1" ht="10">
      <c r="B5736" s="212"/>
      <c r="C5736" s="213"/>
      <c r="D5736" s="208" t="s">
        <v>272</v>
      </c>
      <c r="E5736" s="214" t="s">
        <v>44</v>
      </c>
      <c r="F5736" s="215" t="s">
        <v>2666</v>
      </c>
      <c r="G5736" s="213"/>
      <c r="H5736" s="214" t="s">
        <v>44</v>
      </c>
      <c r="I5736" s="216"/>
      <c r="J5736" s="213"/>
      <c r="K5736" s="213"/>
      <c r="L5736" s="217"/>
      <c r="M5736" s="218"/>
      <c r="N5736" s="219"/>
      <c r="O5736" s="219"/>
      <c r="P5736" s="219"/>
      <c r="Q5736" s="219"/>
      <c r="R5736" s="219"/>
      <c r="S5736" s="219"/>
      <c r="T5736" s="220"/>
      <c r="AT5736" s="221" t="s">
        <v>272</v>
      </c>
      <c r="AU5736" s="221" t="s">
        <v>91</v>
      </c>
      <c r="AV5736" s="13" t="s">
        <v>89</v>
      </c>
      <c r="AW5736" s="13" t="s">
        <v>38</v>
      </c>
      <c r="AX5736" s="13" t="s">
        <v>82</v>
      </c>
      <c r="AY5736" s="221" t="s">
        <v>262</v>
      </c>
    </row>
    <row r="5737" spans="1:65" s="15" customFormat="1" ht="10">
      <c r="B5737" s="233"/>
      <c r="C5737" s="234"/>
      <c r="D5737" s="208" t="s">
        <v>272</v>
      </c>
      <c r="E5737" s="235" t="s">
        <v>44</v>
      </c>
      <c r="F5737" s="236" t="s">
        <v>2667</v>
      </c>
      <c r="G5737" s="234"/>
      <c r="H5737" s="237">
        <v>37.92</v>
      </c>
      <c r="I5737" s="238"/>
      <c r="J5737" s="234"/>
      <c r="K5737" s="234"/>
      <c r="L5737" s="239"/>
      <c r="M5737" s="240"/>
      <c r="N5737" s="241"/>
      <c r="O5737" s="241"/>
      <c r="P5737" s="241"/>
      <c r="Q5737" s="241"/>
      <c r="R5737" s="241"/>
      <c r="S5737" s="241"/>
      <c r="T5737" s="242"/>
      <c r="AT5737" s="243" t="s">
        <v>272</v>
      </c>
      <c r="AU5737" s="243" t="s">
        <v>91</v>
      </c>
      <c r="AV5737" s="15" t="s">
        <v>91</v>
      </c>
      <c r="AW5737" s="15" t="s">
        <v>38</v>
      </c>
      <c r="AX5737" s="15" t="s">
        <v>82</v>
      </c>
      <c r="AY5737" s="243" t="s">
        <v>262</v>
      </c>
    </row>
    <row r="5738" spans="1:65" s="13" customFormat="1" ht="30">
      <c r="B5738" s="212"/>
      <c r="C5738" s="213"/>
      <c r="D5738" s="208" t="s">
        <v>272</v>
      </c>
      <c r="E5738" s="214" t="s">
        <v>44</v>
      </c>
      <c r="F5738" s="215" t="s">
        <v>2668</v>
      </c>
      <c r="G5738" s="213"/>
      <c r="H5738" s="214" t="s">
        <v>44</v>
      </c>
      <c r="I5738" s="216"/>
      <c r="J5738" s="213"/>
      <c r="K5738" s="213"/>
      <c r="L5738" s="217"/>
      <c r="M5738" s="218"/>
      <c r="N5738" s="219"/>
      <c r="O5738" s="219"/>
      <c r="P5738" s="219"/>
      <c r="Q5738" s="219"/>
      <c r="R5738" s="219"/>
      <c r="S5738" s="219"/>
      <c r="T5738" s="220"/>
      <c r="AT5738" s="221" t="s">
        <v>272</v>
      </c>
      <c r="AU5738" s="221" t="s">
        <v>91</v>
      </c>
      <c r="AV5738" s="13" t="s">
        <v>89</v>
      </c>
      <c r="AW5738" s="13" t="s">
        <v>38</v>
      </c>
      <c r="AX5738" s="13" t="s">
        <v>82</v>
      </c>
      <c r="AY5738" s="221" t="s">
        <v>262</v>
      </c>
    </row>
    <row r="5739" spans="1:65" s="13" customFormat="1" ht="40">
      <c r="B5739" s="212"/>
      <c r="C5739" s="213"/>
      <c r="D5739" s="208" t="s">
        <v>272</v>
      </c>
      <c r="E5739" s="214" t="s">
        <v>44</v>
      </c>
      <c r="F5739" s="215" t="s">
        <v>2595</v>
      </c>
      <c r="G5739" s="213"/>
      <c r="H5739" s="214" t="s">
        <v>44</v>
      </c>
      <c r="I5739" s="216"/>
      <c r="J5739" s="213"/>
      <c r="K5739" s="213"/>
      <c r="L5739" s="217"/>
      <c r="M5739" s="218"/>
      <c r="N5739" s="219"/>
      <c r="O5739" s="219"/>
      <c r="P5739" s="219"/>
      <c r="Q5739" s="219"/>
      <c r="R5739" s="219"/>
      <c r="S5739" s="219"/>
      <c r="T5739" s="220"/>
      <c r="AT5739" s="221" t="s">
        <v>272</v>
      </c>
      <c r="AU5739" s="221" t="s">
        <v>91</v>
      </c>
      <c r="AV5739" s="13" t="s">
        <v>89</v>
      </c>
      <c r="AW5739" s="13" t="s">
        <v>38</v>
      </c>
      <c r="AX5739" s="13" t="s">
        <v>82</v>
      </c>
      <c r="AY5739" s="221" t="s">
        <v>262</v>
      </c>
    </row>
    <row r="5740" spans="1:65" s="13" customFormat="1" ht="10">
      <c r="B5740" s="212"/>
      <c r="C5740" s="213"/>
      <c r="D5740" s="208" t="s">
        <v>272</v>
      </c>
      <c r="E5740" s="214" t="s">
        <v>44</v>
      </c>
      <c r="F5740" s="215" t="s">
        <v>2592</v>
      </c>
      <c r="G5740" s="213"/>
      <c r="H5740" s="214" t="s">
        <v>44</v>
      </c>
      <c r="I5740" s="216"/>
      <c r="J5740" s="213"/>
      <c r="K5740" s="213"/>
      <c r="L5740" s="217"/>
      <c r="M5740" s="218"/>
      <c r="N5740" s="219"/>
      <c r="O5740" s="219"/>
      <c r="P5740" s="219"/>
      <c r="Q5740" s="219"/>
      <c r="R5740" s="219"/>
      <c r="S5740" s="219"/>
      <c r="T5740" s="220"/>
      <c r="AT5740" s="221" t="s">
        <v>272</v>
      </c>
      <c r="AU5740" s="221" t="s">
        <v>91</v>
      </c>
      <c r="AV5740" s="13" t="s">
        <v>89</v>
      </c>
      <c r="AW5740" s="13" t="s">
        <v>38</v>
      </c>
      <c r="AX5740" s="13" t="s">
        <v>82</v>
      </c>
      <c r="AY5740" s="221" t="s">
        <v>262</v>
      </c>
    </row>
    <row r="5741" spans="1:65" s="16" customFormat="1" ht="10">
      <c r="B5741" s="244"/>
      <c r="C5741" s="245"/>
      <c r="D5741" s="208" t="s">
        <v>272</v>
      </c>
      <c r="E5741" s="246" t="s">
        <v>44</v>
      </c>
      <c r="F5741" s="247" t="s">
        <v>291</v>
      </c>
      <c r="G5741" s="245"/>
      <c r="H5741" s="248">
        <v>37.92</v>
      </c>
      <c r="I5741" s="249"/>
      <c r="J5741" s="245"/>
      <c r="K5741" s="245"/>
      <c r="L5741" s="250"/>
      <c r="M5741" s="251"/>
      <c r="N5741" s="252"/>
      <c r="O5741" s="252"/>
      <c r="P5741" s="252"/>
      <c r="Q5741" s="252"/>
      <c r="R5741" s="252"/>
      <c r="S5741" s="252"/>
      <c r="T5741" s="253"/>
      <c r="AT5741" s="254" t="s">
        <v>272</v>
      </c>
      <c r="AU5741" s="254" t="s">
        <v>91</v>
      </c>
      <c r="AV5741" s="16" t="s">
        <v>104</v>
      </c>
      <c r="AW5741" s="16" t="s">
        <v>38</v>
      </c>
      <c r="AX5741" s="16" t="s">
        <v>89</v>
      </c>
      <c r="AY5741" s="254" t="s">
        <v>262</v>
      </c>
    </row>
    <row r="5742" spans="1:65" s="2" customFormat="1" ht="16.5" customHeight="1">
      <c r="A5742" s="37"/>
      <c r="B5742" s="38"/>
      <c r="C5742" s="255" t="s">
        <v>2685</v>
      </c>
      <c r="D5742" s="255" t="s">
        <v>633</v>
      </c>
      <c r="E5742" s="256" t="s">
        <v>2678</v>
      </c>
      <c r="F5742" s="257" t="s">
        <v>2679</v>
      </c>
      <c r="G5742" s="258" t="s">
        <v>342</v>
      </c>
      <c r="H5742" s="259">
        <v>11.22</v>
      </c>
      <c r="I5742" s="260"/>
      <c r="J5742" s="261">
        <f>ROUND(I5742*H5742,2)</f>
        <v>0</v>
      </c>
      <c r="K5742" s="257" t="s">
        <v>268</v>
      </c>
      <c r="L5742" s="262"/>
      <c r="M5742" s="263" t="s">
        <v>44</v>
      </c>
      <c r="N5742" s="264" t="s">
        <v>53</v>
      </c>
      <c r="O5742" s="67"/>
      <c r="P5742" s="204">
        <f>O5742*H5742</f>
        <v>0</v>
      </c>
      <c r="Q5742" s="204">
        <v>2.87E-2</v>
      </c>
      <c r="R5742" s="204">
        <f>Q5742*H5742</f>
        <v>0.32201400000000002</v>
      </c>
      <c r="S5742" s="204">
        <v>0</v>
      </c>
      <c r="T5742" s="205">
        <f>S5742*H5742</f>
        <v>0</v>
      </c>
      <c r="U5742" s="37"/>
      <c r="V5742" s="37"/>
      <c r="W5742" s="37"/>
      <c r="X5742" s="37"/>
      <c r="Y5742" s="37"/>
      <c r="Z5742" s="37"/>
      <c r="AA5742" s="37"/>
      <c r="AB5742" s="37"/>
      <c r="AC5742" s="37"/>
      <c r="AD5742" s="37"/>
      <c r="AE5742" s="37"/>
      <c r="AR5742" s="206" t="s">
        <v>619</v>
      </c>
      <c r="AT5742" s="206" t="s">
        <v>633</v>
      </c>
      <c r="AU5742" s="206" t="s">
        <v>91</v>
      </c>
      <c r="AY5742" s="19" t="s">
        <v>262</v>
      </c>
      <c r="BE5742" s="207">
        <f>IF(N5742="základní",J5742,0)</f>
        <v>0</v>
      </c>
      <c r="BF5742" s="207">
        <f>IF(N5742="snížená",J5742,0)</f>
        <v>0</v>
      </c>
      <c r="BG5742" s="207">
        <f>IF(N5742="zákl. přenesená",J5742,0)</f>
        <v>0</v>
      </c>
      <c r="BH5742" s="207">
        <f>IF(N5742="sníž. přenesená",J5742,0)</f>
        <v>0</v>
      </c>
      <c r="BI5742" s="207">
        <f>IF(N5742="nulová",J5742,0)</f>
        <v>0</v>
      </c>
      <c r="BJ5742" s="19" t="s">
        <v>89</v>
      </c>
      <c r="BK5742" s="207">
        <f>ROUND(I5742*H5742,2)</f>
        <v>0</v>
      </c>
      <c r="BL5742" s="19" t="s">
        <v>442</v>
      </c>
      <c r="BM5742" s="206" t="s">
        <v>2686</v>
      </c>
    </row>
    <row r="5743" spans="1:65" s="2" customFormat="1" ht="36">
      <c r="A5743" s="37"/>
      <c r="B5743" s="38"/>
      <c r="C5743" s="39"/>
      <c r="D5743" s="208" t="s">
        <v>421</v>
      </c>
      <c r="E5743" s="39"/>
      <c r="F5743" s="209" t="s">
        <v>2687</v>
      </c>
      <c r="G5743" s="39"/>
      <c r="H5743" s="39"/>
      <c r="I5743" s="118"/>
      <c r="J5743" s="39"/>
      <c r="K5743" s="39"/>
      <c r="L5743" s="42"/>
      <c r="M5743" s="210"/>
      <c r="N5743" s="211"/>
      <c r="O5743" s="67"/>
      <c r="P5743" s="67"/>
      <c r="Q5743" s="67"/>
      <c r="R5743" s="67"/>
      <c r="S5743" s="67"/>
      <c r="T5743" s="68"/>
      <c r="U5743" s="37"/>
      <c r="V5743" s="37"/>
      <c r="W5743" s="37"/>
      <c r="X5743" s="37"/>
      <c r="Y5743" s="37"/>
      <c r="Z5743" s="37"/>
      <c r="AA5743" s="37"/>
      <c r="AB5743" s="37"/>
      <c r="AC5743" s="37"/>
      <c r="AD5743" s="37"/>
      <c r="AE5743" s="37"/>
      <c r="AT5743" s="19" t="s">
        <v>421</v>
      </c>
      <c r="AU5743" s="19" t="s">
        <v>91</v>
      </c>
    </row>
    <row r="5744" spans="1:65" s="13" customFormat="1" ht="10">
      <c r="B5744" s="212"/>
      <c r="C5744" s="213"/>
      <c r="D5744" s="208" t="s">
        <v>272</v>
      </c>
      <c r="E5744" s="214" t="s">
        <v>44</v>
      </c>
      <c r="F5744" s="215" t="s">
        <v>2669</v>
      </c>
      <c r="G5744" s="213"/>
      <c r="H5744" s="214" t="s">
        <v>44</v>
      </c>
      <c r="I5744" s="216"/>
      <c r="J5744" s="213"/>
      <c r="K5744" s="213"/>
      <c r="L5744" s="217"/>
      <c r="M5744" s="218"/>
      <c r="N5744" s="219"/>
      <c r="O5744" s="219"/>
      <c r="P5744" s="219"/>
      <c r="Q5744" s="219"/>
      <c r="R5744" s="219"/>
      <c r="S5744" s="219"/>
      <c r="T5744" s="220"/>
      <c r="AT5744" s="221" t="s">
        <v>272</v>
      </c>
      <c r="AU5744" s="221" t="s">
        <v>91</v>
      </c>
      <c r="AV5744" s="13" t="s">
        <v>89</v>
      </c>
      <c r="AW5744" s="13" t="s">
        <v>38</v>
      </c>
      <c r="AX5744" s="13" t="s">
        <v>82</v>
      </c>
      <c r="AY5744" s="221" t="s">
        <v>262</v>
      </c>
    </row>
    <row r="5745" spans="1:65" s="13" customFormat="1" ht="10">
      <c r="B5745" s="212"/>
      <c r="C5745" s="213"/>
      <c r="D5745" s="208" t="s">
        <v>272</v>
      </c>
      <c r="E5745" s="214" t="s">
        <v>44</v>
      </c>
      <c r="F5745" s="215" t="s">
        <v>2670</v>
      </c>
      <c r="G5745" s="213"/>
      <c r="H5745" s="214" t="s">
        <v>44</v>
      </c>
      <c r="I5745" s="216"/>
      <c r="J5745" s="213"/>
      <c r="K5745" s="213"/>
      <c r="L5745" s="217"/>
      <c r="M5745" s="218"/>
      <c r="N5745" s="219"/>
      <c r="O5745" s="219"/>
      <c r="P5745" s="219"/>
      <c r="Q5745" s="219"/>
      <c r="R5745" s="219"/>
      <c r="S5745" s="219"/>
      <c r="T5745" s="220"/>
      <c r="AT5745" s="221" t="s">
        <v>272</v>
      </c>
      <c r="AU5745" s="221" t="s">
        <v>91</v>
      </c>
      <c r="AV5745" s="13" t="s">
        <v>89</v>
      </c>
      <c r="AW5745" s="13" t="s">
        <v>38</v>
      </c>
      <c r="AX5745" s="13" t="s">
        <v>82</v>
      </c>
      <c r="AY5745" s="221" t="s">
        <v>262</v>
      </c>
    </row>
    <row r="5746" spans="1:65" s="15" customFormat="1" ht="10">
      <c r="B5746" s="233"/>
      <c r="C5746" s="234"/>
      <c r="D5746" s="208" t="s">
        <v>272</v>
      </c>
      <c r="E5746" s="235" t="s">
        <v>44</v>
      </c>
      <c r="F5746" s="236" t="s">
        <v>2671</v>
      </c>
      <c r="G5746" s="234"/>
      <c r="H5746" s="237">
        <v>11.22</v>
      </c>
      <c r="I5746" s="238"/>
      <c r="J5746" s="234"/>
      <c r="K5746" s="234"/>
      <c r="L5746" s="239"/>
      <c r="M5746" s="240"/>
      <c r="N5746" s="241"/>
      <c r="O5746" s="241"/>
      <c r="P5746" s="241"/>
      <c r="Q5746" s="241"/>
      <c r="R5746" s="241"/>
      <c r="S5746" s="241"/>
      <c r="T5746" s="242"/>
      <c r="AT5746" s="243" t="s">
        <v>272</v>
      </c>
      <c r="AU5746" s="243" t="s">
        <v>91</v>
      </c>
      <c r="AV5746" s="15" t="s">
        <v>91</v>
      </c>
      <c r="AW5746" s="15" t="s">
        <v>38</v>
      </c>
      <c r="AX5746" s="15" t="s">
        <v>82</v>
      </c>
      <c r="AY5746" s="243" t="s">
        <v>262</v>
      </c>
    </row>
    <row r="5747" spans="1:65" s="13" customFormat="1" ht="30">
      <c r="B5747" s="212"/>
      <c r="C5747" s="213"/>
      <c r="D5747" s="208" t="s">
        <v>272</v>
      </c>
      <c r="E5747" s="214" t="s">
        <v>44</v>
      </c>
      <c r="F5747" s="215" t="s">
        <v>2672</v>
      </c>
      <c r="G5747" s="213"/>
      <c r="H5747" s="214" t="s">
        <v>44</v>
      </c>
      <c r="I5747" s="216"/>
      <c r="J5747" s="213"/>
      <c r="K5747" s="213"/>
      <c r="L5747" s="217"/>
      <c r="M5747" s="218"/>
      <c r="N5747" s="219"/>
      <c r="O5747" s="219"/>
      <c r="P5747" s="219"/>
      <c r="Q5747" s="219"/>
      <c r="R5747" s="219"/>
      <c r="S5747" s="219"/>
      <c r="T5747" s="220"/>
      <c r="AT5747" s="221" t="s">
        <v>272</v>
      </c>
      <c r="AU5747" s="221" t="s">
        <v>91</v>
      </c>
      <c r="AV5747" s="13" t="s">
        <v>89</v>
      </c>
      <c r="AW5747" s="13" t="s">
        <v>38</v>
      </c>
      <c r="AX5747" s="13" t="s">
        <v>82</v>
      </c>
      <c r="AY5747" s="221" t="s">
        <v>262</v>
      </c>
    </row>
    <row r="5748" spans="1:65" s="13" customFormat="1" ht="40">
      <c r="B5748" s="212"/>
      <c r="C5748" s="213"/>
      <c r="D5748" s="208" t="s">
        <v>272</v>
      </c>
      <c r="E5748" s="214" t="s">
        <v>44</v>
      </c>
      <c r="F5748" s="215" t="s">
        <v>2595</v>
      </c>
      <c r="G5748" s="213"/>
      <c r="H5748" s="214" t="s">
        <v>44</v>
      </c>
      <c r="I5748" s="216"/>
      <c r="J5748" s="213"/>
      <c r="K5748" s="213"/>
      <c r="L5748" s="217"/>
      <c r="M5748" s="218"/>
      <c r="N5748" s="219"/>
      <c r="O5748" s="219"/>
      <c r="P5748" s="219"/>
      <c r="Q5748" s="219"/>
      <c r="R5748" s="219"/>
      <c r="S5748" s="219"/>
      <c r="T5748" s="220"/>
      <c r="AT5748" s="221" t="s">
        <v>272</v>
      </c>
      <c r="AU5748" s="221" t="s">
        <v>91</v>
      </c>
      <c r="AV5748" s="13" t="s">
        <v>89</v>
      </c>
      <c r="AW5748" s="13" t="s">
        <v>38</v>
      </c>
      <c r="AX5748" s="13" t="s">
        <v>82</v>
      </c>
      <c r="AY5748" s="221" t="s">
        <v>262</v>
      </c>
    </row>
    <row r="5749" spans="1:65" s="13" customFormat="1" ht="10">
      <c r="B5749" s="212"/>
      <c r="C5749" s="213"/>
      <c r="D5749" s="208" t="s">
        <v>272</v>
      </c>
      <c r="E5749" s="214" t="s">
        <v>44</v>
      </c>
      <c r="F5749" s="215" t="s">
        <v>2592</v>
      </c>
      <c r="G5749" s="213"/>
      <c r="H5749" s="214" t="s">
        <v>44</v>
      </c>
      <c r="I5749" s="216"/>
      <c r="J5749" s="213"/>
      <c r="K5749" s="213"/>
      <c r="L5749" s="217"/>
      <c r="M5749" s="218"/>
      <c r="N5749" s="219"/>
      <c r="O5749" s="219"/>
      <c r="P5749" s="219"/>
      <c r="Q5749" s="219"/>
      <c r="R5749" s="219"/>
      <c r="S5749" s="219"/>
      <c r="T5749" s="220"/>
      <c r="AT5749" s="221" t="s">
        <v>272</v>
      </c>
      <c r="AU5749" s="221" t="s">
        <v>91</v>
      </c>
      <c r="AV5749" s="13" t="s">
        <v>89</v>
      </c>
      <c r="AW5749" s="13" t="s">
        <v>38</v>
      </c>
      <c r="AX5749" s="13" t="s">
        <v>82</v>
      </c>
      <c r="AY5749" s="221" t="s">
        <v>262</v>
      </c>
    </row>
    <row r="5750" spans="1:65" s="16" customFormat="1" ht="10">
      <c r="B5750" s="244"/>
      <c r="C5750" s="245"/>
      <c r="D5750" s="208" t="s">
        <v>272</v>
      </c>
      <c r="E5750" s="246" t="s">
        <v>44</v>
      </c>
      <c r="F5750" s="247" t="s">
        <v>291</v>
      </c>
      <c r="G5750" s="245"/>
      <c r="H5750" s="248">
        <v>11.22</v>
      </c>
      <c r="I5750" s="249"/>
      <c r="J5750" s="245"/>
      <c r="K5750" s="245"/>
      <c r="L5750" s="250"/>
      <c r="M5750" s="251"/>
      <c r="N5750" s="252"/>
      <c r="O5750" s="252"/>
      <c r="P5750" s="252"/>
      <c r="Q5750" s="252"/>
      <c r="R5750" s="252"/>
      <c r="S5750" s="252"/>
      <c r="T5750" s="253"/>
      <c r="AT5750" s="254" t="s">
        <v>272</v>
      </c>
      <c r="AU5750" s="254" t="s">
        <v>91</v>
      </c>
      <c r="AV5750" s="16" t="s">
        <v>104</v>
      </c>
      <c r="AW5750" s="16" t="s">
        <v>38</v>
      </c>
      <c r="AX5750" s="16" t="s">
        <v>89</v>
      </c>
      <c r="AY5750" s="254" t="s">
        <v>262</v>
      </c>
    </row>
    <row r="5751" spans="1:65" s="2" customFormat="1" ht="16.5" customHeight="1">
      <c r="A5751" s="37"/>
      <c r="B5751" s="38"/>
      <c r="C5751" s="255" t="s">
        <v>2688</v>
      </c>
      <c r="D5751" s="255" t="s">
        <v>633</v>
      </c>
      <c r="E5751" s="256" t="s">
        <v>2678</v>
      </c>
      <c r="F5751" s="257" t="s">
        <v>2679</v>
      </c>
      <c r="G5751" s="258" t="s">
        <v>342</v>
      </c>
      <c r="H5751" s="259">
        <v>5.44</v>
      </c>
      <c r="I5751" s="260"/>
      <c r="J5751" s="261">
        <f>ROUND(I5751*H5751,2)</f>
        <v>0</v>
      </c>
      <c r="K5751" s="257" t="s">
        <v>268</v>
      </c>
      <c r="L5751" s="262"/>
      <c r="M5751" s="263" t="s">
        <v>44</v>
      </c>
      <c r="N5751" s="264" t="s">
        <v>53</v>
      </c>
      <c r="O5751" s="67"/>
      <c r="P5751" s="204">
        <f>O5751*H5751</f>
        <v>0</v>
      </c>
      <c r="Q5751" s="204">
        <v>2.87E-2</v>
      </c>
      <c r="R5751" s="204">
        <f>Q5751*H5751</f>
        <v>0.15612800000000002</v>
      </c>
      <c r="S5751" s="204">
        <v>0</v>
      </c>
      <c r="T5751" s="205">
        <f>S5751*H5751</f>
        <v>0</v>
      </c>
      <c r="U5751" s="37"/>
      <c r="V5751" s="37"/>
      <c r="W5751" s="37"/>
      <c r="X5751" s="37"/>
      <c r="Y5751" s="37"/>
      <c r="Z5751" s="37"/>
      <c r="AA5751" s="37"/>
      <c r="AB5751" s="37"/>
      <c r="AC5751" s="37"/>
      <c r="AD5751" s="37"/>
      <c r="AE5751" s="37"/>
      <c r="AR5751" s="206" t="s">
        <v>619</v>
      </c>
      <c r="AT5751" s="206" t="s">
        <v>633</v>
      </c>
      <c r="AU5751" s="206" t="s">
        <v>91</v>
      </c>
      <c r="AY5751" s="19" t="s">
        <v>262</v>
      </c>
      <c r="BE5751" s="207">
        <f>IF(N5751="základní",J5751,0)</f>
        <v>0</v>
      </c>
      <c r="BF5751" s="207">
        <f>IF(N5751="snížená",J5751,0)</f>
        <v>0</v>
      </c>
      <c r="BG5751" s="207">
        <f>IF(N5751="zákl. přenesená",J5751,0)</f>
        <v>0</v>
      </c>
      <c r="BH5751" s="207">
        <f>IF(N5751="sníž. přenesená",J5751,0)</f>
        <v>0</v>
      </c>
      <c r="BI5751" s="207">
        <f>IF(N5751="nulová",J5751,0)</f>
        <v>0</v>
      </c>
      <c r="BJ5751" s="19" t="s">
        <v>89</v>
      </c>
      <c r="BK5751" s="207">
        <f>ROUND(I5751*H5751,2)</f>
        <v>0</v>
      </c>
      <c r="BL5751" s="19" t="s">
        <v>442</v>
      </c>
      <c r="BM5751" s="206" t="s">
        <v>2689</v>
      </c>
    </row>
    <row r="5752" spans="1:65" s="2" customFormat="1" ht="36">
      <c r="A5752" s="37"/>
      <c r="B5752" s="38"/>
      <c r="C5752" s="39"/>
      <c r="D5752" s="208" t="s">
        <v>421</v>
      </c>
      <c r="E5752" s="39"/>
      <c r="F5752" s="209" t="s">
        <v>2690</v>
      </c>
      <c r="G5752" s="39"/>
      <c r="H5752" s="39"/>
      <c r="I5752" s="118"/>
      <c r="J5752" s="39"/>
      <c r="K5752" s="39"/>
      <c r="L5752" s="42"/>
      <c r="M5752" s="210"/>
      <c r="N5752" s="211"/>
      <c r="O5752" s="67"/>
      <c r="P5752" s="67"/>
      <c r="Q5752" s="67"/>
      <c r="R5752" s="67"/>
      <c r="S5752" s="67"/>
      <c r="T5752" s="68"/>
      <c r="U5752" s="37"/>
      <c r="V5752" s="37"/>
      <c r="W5752" s="37"/>
      <c r="X5752" s="37"/>
      <c r="Y5752" s="37"/>
      <c r="Z5752" s="37"/>
      <c r="AA5752" s="37"/>
      <c r="AB5752" s="37"/>
      <c r="AC5752" s="37"/>
      <c r="AD5752" s="37"/>
      <c r="AE5752" s="37"/>
      <c r="AT5752" s="19" t="s">
        <v>421</v>
      </c>
      <c r="AU5752" s="19" t="s">
        <v>91</v>
      </c>
    </row>
    <row r="5753" spans="1:65" s="13" customFormat="1" ht="10">
      <c r="B5753" s="212"/>
      <c r="C5753" s="213"/>
      <c r="D5753" s="208" t="s">
        <v>272</v>
      </c>
      <c r="E5753" s="214" t="s">
        <v>44</v>
      </c>
      <c r="F5753" s="215" t="s">
        <v>2673</v>
      </c>
      <c r="G5753" s="213"/>
      <c r="H5753" s="214" t="s">
        <v>44</v>
      </c>
      <c r="I5753" s="216"/>
      <c r="J5753" s="213"/>
      <c r="K5753" s="213"/>
      <c r="L5753" s="217"/>
      <c r="M5753" s="218"/>
      <c r="N5753" s="219"/>
      <c r="O5753" s="219"/>
      <c r="P5753" s="219"/>
      <c r="Q5753" s="219"/>
      <c r="R5753" s="219"/>
      <c r="S5753" s="219"/>
      <c r="T5753" s="220"/>
      <c r="AT5753" s="221" t="s">
        <v>272</v>
      </c>
      <c r="AU5753" s="221" t="s">
        <v>91</v>
      </c>
      <c r="AV5753" s="13" t="s">
        <v>89</v>
      </c>
      <c r="AW5753" s="13" t="s">
        <v>38</v>
      </c>
      <c r="AX5753" s="13" t="s">
        <v>82</v>
      </c>
      <c r="AY5753" s="221" t="s">
        <v>262</v>
      </c>
    </row>
    <row r="5754" spans="1:65" s="13" customFormat="1" ht="10">
      <c r="B5754" s="212"/>
      <c r="C5754" s="213"/>
      <c r="D5754" s="208" t="s">
        <v>272</v>
      </c>
      <c r="E5754" s="214" t="s">
        <v>44</v>
      </c>
      <c r="F5754" s="215" t="s">
        <v>2674</v>
      </c>
      <c r="G5754" s="213"/>
      <c r="H5754" s="214" t="s">
        <v>44</v>
      </c>
      <c r="I5754" s="216"/>
      <c r="J5754" s="213"/>
      <c r="K5754" s="213"/>
      <c r="L5754" s="217"/>
      <c r="M5754" s="218"/>
      <c r="N5754" s="219"/>
      <c r="O5754" s="219"/>
      <c r="P5754" s="219"/>
      <c r="Q5754" s="219"/>
      <c r="R5754" s="219"/>
      <c r="S5754" s="219"/>
      <c r="T5754" s="220"/>
      <c r="AT5754" s="221" t="s">
        <v>272</v>
      </c>
      <c r="AU5754" s="221" t="s">
        <v>91</v>
      </c>
      <c r="AV5754" s="13" t="s">
        <v>89</v>
      </c>
      <c r="AW5754" s="13" t="s">
        <v>38</v>
      </c>
      <c r="AX5754" s="13" t="s">
        <v>82</v>
      </c>
      <c r="AY5754" s="221" t="s">
        <v>262</v>
      </c>
    </row>
    <row r="5755" spans="1:65" s="15" customFormat="1" ht="10">
      <c r="B5755" s="233"/>
      <c r="C5755" s="234"/>
      <c r="D5755" s="208" t="s">
        <v>272</v>
      </c>
      <c r="E5755" s="235" t="s">
        <v>44</v>
      </c>
      <c r="F5755" s="236" t="s">
        <v>2675</v>
      </c>
      <c r="G5755" s="234"/>
      <c r="H5755" s="237">
        <v>5.44</v>
      </c>
      <c r="I5755" s="238"/>
      <c r="J5755" s="234"/>
      <c r="K5755" s="234"/>
      <c r="L5755" s="239"/>
      <c r="M5755" s="240"/>
      <c r="N5755" s="241"/>
      <c r="O5755" s="241"/>
      <c r="P5755" s="241"/>
      <c r="Q5755" s="241"/>
      <c r="R5755" s="241"/>
      <c r="S5755" s="241"/>
      <c r="T5755" s="242"/>
      <c r="AT5755" s="243" t="s">
        <v>272</v>
      </c>
      <c r="AU5755" s="243" t="s">
        <v>91</v>
      </c>
      <c r="AV5755" s="15" t="s">
        <v>91</v>
      </c>
      <c r="AW5755" s="15" t="s">
        <v>38</v>
      </c>
      <c r="AX5755" s="15" t="s">
        <v>82</v>
      </c>
      <c r="AY5755" s="243" t="s">
        <v>262</v>
      </c>
    </row>
    <row r="5756" spans="1:65" s="13" customFormat="1" ht="30">
      <c r="B5756" s="212"/>
      <c r="C5756" s="213"/>
      <c r="D5756" s="208" t="s">
        <v>272</v>
      </c>
      <c r="E5756" s="214" t="s">
        <v>44</v>
      </c>
      <c r="F5756" s="215" t="s">
        <v>2676</v>
      </c>
      <c r="G5756" s="213"/>
      <c r="H5756" s="214" t="s">
        <v>44</v>
      </c>
      <c r="I5756" s="216"/>
      <c r="J5756" s="213"/>
      <c r="K5756" s="213"/>
      <c r="L5756" s="217"/>
      <c r="M5756" s="218"/>
      <c r="N5756" s="219"/>
      <c r="O5756" s="219"/>
      <c r="P5756" s="219"/>
      <c r="Q5756" s="219"/>
      <c r="R5756" s="219"/>
      <c r="S5756" s="219"/>
      <c r="T5756" s="220"/>
      <c r="AT5756" s="221" t="s">
        <v>272</v>
      </c>
      <c r="AU5756" s="221" t="s">
        <v>91</v>
      </c>
      <c r="AV5756" s="13" t="s">
        <v>89</v>
      </c>
      <c r="AW5756" s="13" t="s">
        <v>38</v>
      </c>
      <c r="AX5756" s="13" t="s">
        <v>82</v>
      </c>
      <c r="AY5756" s="221" t="s">
        <v>262</v>
      </c>
    </row>
    <row r="5757" spans="1:65" s="13" customFormat="1" ht="40">
      <c r="B5757" s="212"/>
      <c r="C5757" s="213"/>
      <c r="D5757" s="208" t="s">
        <v>272</v>
      </c>
      <c r="E5757" s="214" t="s">
        <v>44</v>
      </c>
      <c r="F5757" s="215" t="s">
        <v>2595</v>
      </c>
      <c r="G5757" s="213"/>
      <c r="H5757" s="214" t="s">
        <v>44</v>
      </c>
      <c r="I5757" s="216"/>
      <c r="J5757" s="213"/>
      <c r="K5757" s="213"/>
      <c r="L5757" s="217"/>
      <c r="M5757" s="218"/>
      <c r="N5757" s="219"/>
      <c r="O5757" s="219"/>
      <c r="P5757" s="219"/>
      <c r="Q5757" s="219"/>
      <c r="R5757" s="219"/>
      <c r="S5757" s="219"/>
      <c r="T5757" s="220"/>
      <c r="AT5757" s="221" t="s">
        <v>272</v>
      </c>
      <c r="AU5757" s="221" t="s">
        <v>91</v>
      </c>
      <c r="AV5757" s="13" t="s">
        <v>89</v>
      </c>
      <c r="AW5757" s="13" t="s">
        <v>38</v>
      </c>
      <c r="AX5757" s="13" t="s">
        <v>82</v>
      </c>
      <c r="AY5757" s="221" t="s">
        <v>262</v>
      </c>
    </row>
    <row r="5758" spans="1:65" s="13" customFormat="1" ht="10">
      <c r="B5758" s="212"/>
      <c r="C5758" s="213"/>
      <c r="D5758" s="208" t="s">
        <v>272</v>
      </c>
      <c r="E5758" s="214" t="s">
        <v>44</v>
      </c>
      <c r="F5758" s="215" t="s">
        <v>2592</v>
      </c>
      <c r="G5758" s="213"/>
      <c r="H5758" s="214" t="s">
        <v>44</v>
      </c>
      <c r="I5758" s="216"/>
      <c r="J5758" s="213"/>
      <c r="K5758" s="213"/>
      <c r="L5758" s="217"/>
      <c r="M5758" s="218"/>
      <c r="N5758" s="219"/>
      <c r="O5758" s="219"/>
      <c r="P5758" s="219"/>
      <c r="Q5758" s="219"/>
      <c r="R5758" s="219"/>
      <c r="S5758" s="219"/>
      <c r="T5758" s="220"/>
      <c r="AT5758" s="221" t="s">
        <v>272</v>
      </c>
      <c r="AU5758" s="221" t="s">
        <v>91</v>
      </c>
      <c r="AV5758" s="13" t="s">
        <v>89</v>
      </c>
      <c r="AW5758" s="13" t="s">
        <v>38</v>
      </c>
      <c r="AX5758" s="13" t="s">
        <v>82</v>
      </c>
      <c r="AY5758" s="221" t="s">
        <v>262</v>
      </c>
    </row>
    <row r="5759" spans="1:65" s="16" customFormat="1" ht="10">
      <c r="B5759" s="244"/>
      <c r="C5759" s="245"/>
      <c r="D5759" s="208" t="s">
        <v>272</v>
      </c>
      <c r="E5759" s="246" t="s">
        <v>44</v>
      </c>
      <c r="F5759" s="247" t="s">
        <v>291</v>
      </c>
      <c r="G5759" s="245"/>
      <c r="H5759" s="248">
        <v>5.44</v>
      </c>
      <c r="I5759" s="249"/>
      <c r="J5759" s="245"/>
      <c r="K5759" s="245"/>
      <c r="L5759" s="250"/>
      <c r="M5759" s="251"/>
      <c r="N5759" s="252"/>
      <c r="O5759" s="252"/>
      <c r="P5759" s="252"/>
      <c r="Q5759" s="252"/>
      <c r="R5759" s="252"/>
      <c r="S5759" s="252"/>
      <c r="T5759" s="253"/>
      <c r="AT5759" s="254" t="s">
        <v>272</v>
      </c>
      <c r="AU5759" s="254" t="s">
        <v>91</v>
      </c>
      <c r="AV5759" s="16" t="s">
        <v>104</v>
      </c>
      <c r="AW5759" s="16" t="s">
        <v>38</v>
      </c>
      <c r="AX5759" s="16" t="s">
        <v>89</v>
      </c>
      <c r="AY5759" s="254" t="s">
        <v>262</v>
      </c>
    </row>
    <row r="5760" spans="1:65" s="2" customFormat="1" ht="21.75" customHeight="1">
      <c r="A5760" s="37"/>
      <c r="B5760" s="38"/>
      <c r="C5760" s="195" t="s">
        <v>2691</v>
      </c>
      <c r="D5760" s="195" t="s">
        <v>264</v>
      </c>
      <c r="E5760" s="196" t="s">
        <v>2692</v>
      </c>
      <c r="F5760" s="197" t="s">
        <v>2693</v>
      </c>
      <c r="G5760" s="198" t="s">
        <v>518</v>
      </c>
      <c r="H5760" s="199">
        <v>38</v>
      </c>
      <c r="I5760" s="200"/>
      <c r="J5760" s="201">
        <f>ROUND(I5760*H5760,2)</f>
        <v>0</v>
      </c>
      <c r="K5760" s="197" t="s">
        <v>268</v>
      </c>
      <c r="L5760" s="42"/>
      <c r="M5760" s="202" t="s">
        <v>44</v>
      </c>
      <c r="N5760" s="203" t="s">
        <v>53</v>
      </c>
      <c r="O5760" s="67"/>
      <c r="P5760" s="204">
        <f>O5760*H5760</f>
        <v>0</v>
      </c>
      <c r="Q5760" s="204">
        <v>0</v>
      </c>
      <c r="R5760" s="204">
        <f>Q5760*H5760</f>
        <v>0</v>
      </c>
      <c r="S5760" s="204">
        <v>0</v>
      </c>
      <c r="T5760" s="205">
        <f>S5760*H5760</f>
        <v>0</v>
      </c>
      <c r="U5760" s="37"/>
      <c r="V5760" s="37"/>
      <c r="W5760" s="37"/>
      <c r="X5760" s="37"/>
      <c r="Y5760" s="37"/>
      <c r="Z5760" s="37"/>
      <c r="AA5760" s="37"/>
      <c r="AB5760" s="37"/>
      <c r="AC5760" s="37"/>
      <c r="AD5760" s="37"/>
      <c r="AE5760" s="37"/>
      <c r="AR5760" s="206" t="s">
        <v>442</v>
      </c>
      <c r="AT5760" s="206" t="s">
        <v>264</v>
      </c>
      <c r="AU5760" s="206" t="s">
        <v>91</v>
      </c>
      <c r="AY5760" s="19" t="s">
        <v>262</v>
      </c>
      <c r="BE5760" s="207">
        <f>IF(N5760="základní",J5760,0)</f>
        <v>0</v>
      </c>
      <c r="BF5760" s="207">
        <f>IF(N5760="snížená",J5760,0)</f>
        <v>0</v>
      </c>
      <c r="BG5760" s="207">
        <f>IF(N5760="zákl. přenesená",J5760,0)</f>
        <v>0</v>
      </c>
      <c r="BH5760" s="207">
        <f>IF(N5760="sníž. přenesená",J5760,0)</f>
        <v>0</v>
      </c>
      <c r="BI5760" s="207">
        <f>IF(N5760="nulová",J5760,0)</f>
        <v>0</v>
      </c>
      <c r="BJ5760" s="19" t="s">
        <v>89</v>
      </c>
      <c r="BK5760" s="207">
        <f>ROUND(I5760*H5760,2)</f>
        <v>0</v>
      </c>
      <c r="BL5760" s="19" t="s">
        <v>442</v>
      </c>
      <c r="BM5760" s="206" t="s">
        <v>2694</v>
      </c>
    </row>
    <row r="5761" spans="1:51" s="2" customFormat="1" ht="81">
      <c r="A5761" s="37"/>
      <c r="B5761" s="38"/>
      <c r="C5761" s="39"/>
      <c r="D5761" s="208" t="s">
        <v>270</v>
      </c>
      <c r="E5761" s="39"/>
      <c r="F5761" s="209" t="s">
        <v>2695</v>
      </c>
      <c r="G5761" s="39"/>
      <c r="H5761" s="39"/>
      <c r="I5761" s="118"/>
      <c r="J5761" s="39"/>
      <c r="K5761" s="39"/>
      <c r="L5761" s="42"/>
      <c r="M5761" s="210"/>
      <c r="N5761" s="211"/>
      <c r="O5761" s="67"/>
      <c r="P5761" s="67"/>
      <c r="Q5761" s="67"/>
      <c r="R5761" s="67"/>
      <c r="S5761" s="67"/>
      <c r="T5761" s="68"/>
      <c r="U5761" s="37"/>
      <c r="V5761" s="37"/>
      <c r="W5761" s="37"/>
      <c r="X5761" s="37"/>
      <c r="Y5761" s="37"/>
      <c r="Z5761" s="37"/>
      <c r="AA5761" s="37"/>
      <c r="AB5761" s="37"/>
      <c r="AC5761" s="37"/>
      <c r="AD5761" s="37"/>
      <c r="AE5761" s="37"/>
      <c r="AT5761" s="19" t="s">
        <v>270</v>
      </c>
      <c r="AU5761" s="19" t="s">
        <v>91</v>
      </c>
    </row>
    <row r="5762" spans="1:51" s="2" customFormat="1" ht="18">
      <c r="A5762" s="37"/>
      <c r="B5762" s="38"/>
      <c r="C5762" s="39"/>
      <c r="D5762" s="208" t="s">
        <v>421</v>
      </c>
      <c r="E5762" s="39"/>
      <c r="F5762" s="209" t="s">
        <v>2696</v>
      </c>
      <c r="G5762" s="39"/>
      <c r="H5762" s="39"/>
      <c r="I5762" s="118"/>
      <c r="J5762" s="39"/>
      <c r="K5762" s="39"/>
      <c r="L5762" s="42"/>
      <c r="M5762" s="210"/>
      <c r="N5762" s="211"/>
      <c r="O5762" s="67"/>
      <c r="P5762" s="67"/>
      <c r="Q5762" s="67"/>
      <c r="R5762" s="67"/>
      <c r="S5762" s="67"/>
      <c r="T5762" s="68"/>
      <c r="U5762" s="37"/>
      <c r="V5762" s="37"/>
      <c r="W5762" s="37"/>
      <c r="X5762" s="37"/>
      <c r="Y5762" s="37"/>
      <c r="Z5762" s="37"/>
      <c r="AA5762" s="37"/>
      <c r="AB5762" s="37"/>
      <c r="AC5762" s="37"/>
      <c r="AD5762" s="37"/>
      <c r="AE5762" s="37"/>
      <c r="AT5762" s="19" t="s">
        <v>421</v>
      </c>
      <c r="AU5762" s="19" t="s">
        <v>91</v>
      </c>
    </row>
    <row r="5763" spans="1:51" s="13" customFormat="1" ht="10">
      <c r="B5763" s="212"/>
      <c r="C5763" s="213"/>
      <c r="D5763" s="208" t="s">
        <v>272</v>
      </c>
      <c r="E5763" s="214" t="s">
        <v>44</v>
      </c>
      <c r="F5763" s="215" t="s">
        <v>1305</v>
      </c>
      <c r="G5763" s="213"/>
      <c r="H5763" s="214" t="s">
        <v>44</v>
      </c>
      <c r="I5763" s="216"/>
      <c r="J5763" s="213"/>
      <c r="K5763" s="213"/>
      <c r="L5763" s="217"/>
      <c r="M5763" s="218"/>
      <c r="N5763" s="219"/>
      <c r="O5763" s="219"/>
      <c r="P5763" s="219"/>
      <c r="Q5763" s="219"/>
      <c r="R5763" s="219"/>
      <c r="S5763" s="219"/>
      <c r="T5763" s="220"/>
      <c r="AT5763" s="221" t="s">
        <v>272</v>
      </c>
      <c r="AU5763" s="221" t="s">
        <v>91</v>
      </c>
      <c r="AV5763" s="13" t="s">
        <v>89</v>
      </c>
      <c r="AW5763" s="13" t="s">
        <v>38</v>
      </c>
      <c r="AX5763" s="13" t="s">
        <v>82</v>
      </c>
      <c r="AY5763" s="221" t="s">
        <v>262</v>
      </c>
    </row>
    <row r="5764" spans="1:51" s="13" customFormat="1" ht="10">
      <c r="B5764" s="212"/>
      <c r="C5764" s="213"/>
      <c r="D5764" s="208" t="s">
        <v>272</v>
      </c>
      <c r="E5764" s="214" t="s">
        <v>44</v>
      </c>
      <c r="F5764" s="215" t="s">
        <v>1306</v>
      </c>
      <c r="G5764" s="213"/>
      <c r="H5764" s="214" t="s">
        <v>44</v>
      </c>
      <c r="I5764" s="216"/>
      <c r="J5764" s="213"/>
      <c r="K5764" s="213"/>
      <c r="L5764" s="217"/>
      <c r="M5764" s="218"/>
      <c r="N5764" s="219"/>
      <c r="O5764" s="219"/>
      <c r="P5764" s="219"/>
      <c r="Q5764" s="219"/>
      <c r="R5764" s="219"/>
      <c r="S5764" s="219"/>
      <c r="T5764" s="220"/>
      <c r="AT5764" s="221" t="s">
        <v>272</v>
      </c>
      <c r="AU5764" s="221" t="s">
        <v>91</v>
      </c>
      <c r="AV5764" s="13" t="s">
        <v>89</v>
      </c>
      <c r="AW5764" s="13" t="s">
        <v>38</v>
      </c>
      <c r="AX5764" s="13" t="s">
        <v>82</v>
      </c>
      <c r="AY5764" s="221" t="s">
        <v>262</v>
      </c>
    </row>
    <row r="5765" spans="1:51" s="13" customFormat="1" ht="10">
      <c r="B5765" s="212"/>
      <c r="C5765" s="213"/>
      <c r="D5765" s="208" t="s">
        <v>272</v>
      </c>
      <c r="E5765" s="214" t="s">
        <v>44</v>
      </c>
      <c r="F5765" s="215" t="s">
        <v>421</v>
      </c>
      <c r="G5765" s="213"/>
      <c r="H5765" s="214" t="s">
        <v>44</v>
      </c>
      <c r="I5765" s="216"/>
      <c r="J5765" s="213"/>
      <c r="K5765" s="213"/>
      <c r="L5765" s="217"/>
      <c r="M5765" s="218"/>
      <c r="N5765" s="219"/>
      <c r="O5765" s="219"/>
      <c r="P5765" s="219"/>
      <c r="Q5765" s="219"/>
      <c r="R5765" s="219"/>
      <c r="S5765" s="219"/>
      <c r="T5765" s="220"/>
      <c r="AT5765" s="221" t="s">
        <v>272</v>
      </c>
      <c r="AU5765" s="221" t="s">
        <v>91</v>
      </c>
      <c r="AV5765" s="13" t="s">
        <v>89</v>
      </c>
      <c r="AW5765" s="13" t="s">
        <v>38</v>
      </c>
      <c r="AX5765" s="13" t="s">
        <v>82</v>
      </c>
      <c r="AY5765" s="221" t="s">
        <v>262</v>
      </c>
    </row>
    <row r="5766" spans="1:51" s="15" customFormat="1" ht="10">
      <c r="B5766" s="233"/>
      <c r="C5766" s="234"/>
      <c r="D5766" s="208" t="s">
        <v>272</v>
      </c>
      <c r="E5766" s="235" t="s">
        <v>44</v>
      </c>
      <c r="F5766" s="236" t="s">
        <v>89</v>
      </c>
      <c r="G5766" s="234"/>
      <c r="H5766" s="237">
        <v>1</v>
      </c>
      <c r="I5766" s="238"/>
      <c r="J5766" s="234"/>
      <c r="K5766" s="234"/>
      <c r="L5766" s="239"/>
      <c r="M5766" s="240"/>
      <c r="N5766" s="241"/>
      <c r="O5766" s="241"/>
      <c r="P5766" s="241"/>
      <c r="Q5766" s="241"/>
      <c r="R5766" s="241"/>
      <c r="S5766" s="241"/>
      <c r="T5766" s="242"/>
      <c r="AT5766" s="243" t="s">
        <v>272</v>
      </c>
      <c r="AU5766" s="243" t="s">
        <v>91</v>
      </c>
      <c r="AV5766" s="15" t="s">
        <v>91</v>
      </c>
      <c r="AW5766" s="15" t="s">
        <v>38</v>
      </c>
      <c r="AX5766" s="15" t="s">
        <v>82</v>
      </c>
      <c r="AY5766" s="243" t="s">
        <v>262</v>
      </c>
    </row>
    <row r="5767" spans="1:51" s="13" customFormat="1" ht="10">
      <c r="B5767" s="212"/>
      <c r="C5767" s="213"/>
      <c r="D5767" s="208" t="s">
        <v>272</v>
      </c>
      <c r="E5767" s="214" t="s">
        <v>44</v>
      </c>
      <c r="F5767" s="215" t="s">
        <v>1307</v>
      </c>
      <c r="G5767" s="213"/>
      <c r="H5767" s="214" t="s">
        <v>44</v>
      </c>
      <c r="I5767" s="216"/>
      <c r="J5767" s="213"/>
      <c r="K5767" s="213"/>
      <c r="L5767" s="217"/>
      <c r="M5767" s="218"/>
      <c r="N5767" s="219"/>
      <c r="O5767" s="219"/>
      <c r="P5767" s="219"/>
      <c r="Q5767" s="219"/>
      <c r="R5767" s="219"/>
      <c r="S5767" s="219"/>
      <c r="T5767" s="220"/>
      <c r="AT5767" s="221" t="s">
        <v>272</v>
      </c>
      <c r="AU5767" s="221" t="s">
        <v>91</v>
      </c>
      <c r="AV5767" s="13" t="s">
        <v>89</v>
      </c>
      <c r="AW5767" s="13" t="s">
        <v>38</v>
      </c>
      <c r="AX5767" s="13" t="s">
        <v>82</v>
      </c>
      <c r="AY5767" s="221" t="s">
        <v>262</v>
      </c>
    </row>
    <row r="5768" spans="1:51" s="13" customFormat="1" ht="30">
      <c r="B5768" s="212"/>
      <c r="C5768" s="213"/>
      <c r="D5768" s="208" t="s">
        <v>272</v>
      </c>
      <c r="E5768" s="214" t="s">
        <v>44</v>
      </c>
      <c r="F5768" s="215" t="s">
        <v>1303</v>
      </c>
      <c r="G5768" s="213"/>
      <c r="H5768" s="214" t="s">
        <v>44</v>
      </c>
      <c r="I5768" s="216"/>
      <c r="J5768" s="213"/>
      <c r="K5768" s="213"/>
      <c r="L5768" s="217"/>
      <c r="M5768" s="218"/>
      <c r="N5768" s="219"/>
      <c r="O5768" s="219"/>
      <c r="P5768" s="219"/>
      <c r="Q5768" s="219"/>
      <c r="R5768" s="219"/>
      <c r="S5768" s="219"/>
      <c r="T5768" s="220"/>
      <c r="AT5768" s="221" t="s">
        <v>272</v>
      </c>
      <c r="AU5768" s="221" t="s">
        <v>91</v>
      </c>
      <c r="AV5768" s="13" t="s">
        <v>89</v>
      </c>
      <c r="AW5768" s="13" t="s">
        <v>38</v>
      </c>
      <c r="AX5768" s="13" t="s">
        <v>82</v>
      </c>
      <c r="AY5768" s="221" t="s">
        <v>262</v>
      </c>
    </row>
    <row r="5769" spans="1:51" s="13" customFormat="1" ht="20">
      <c r="B5769" s="212"/>
      <c r="C5769" s="213"/>
      <c r="D5769" s="208" t="s">
        <v>272</v>
      </c>
      <c r="E5769" s="214" t="s">
        <v>44</v>
      </c>
      <c r="F5769" s="215" t="s">
        <v>1304</v>
      </c>
      <c r="G5769" s="213"/>
      <c r="H5769" s="214" t="s">
        <v>44</v>
      </c>
      <c r="I5769" s="216"/>
      <c r="J5769" s="213"/>
      <c r="K5769" s="213"/>
      <c r="L5769" s="217"/>
      <c r="M5769" s="218"/>
      <c r="N5769" s="219"/>
      <c r="O5769" s="219"/>
      <c r="P5769" s="219"/>
      <c r="Q5769" s="219"/>
      <c r="R5769" s="219"/>
      <c r="S5769" s="219"/>
      <c r="T5769" s="220"/>
      <c r="AT5769" s="221" t="s">
        <v>272</v>
      </c>
      <c r="AU5769" s="221" t="s">
        <v>91</v>
      </c>
      <c r="AV5769" s="13" t="s">
        <v>89</v>
      </c>
      <c r="AW5769" s="13" t="s">
        <v>38</v>
      </c>
      <c r="AX5769" s="13" t="s">
        <v>82</v>
      </c>
      <c r="AY5769" s="221" t="s">
        <v>262</v>
      </c>
    </row>
    <row r="5770" spans="1:51" s="13" customFormat="1" ht="10">
      <c r="B5770" s="212"/>
      <c r="C5770" s="213"/>
      <c r="D5770" s="208" t="s">
        <v>272</v>
      </c>
      <c r="E5770" s="214" t="s">
        <v>44</v>
      </c>
      <c r="F5770" s="215" t="s">
        <v>1311</v>
      </c>
      <c r="G5770" s="213"/>
      <c r="H5770" s="214" t="s">
        <v>44</v>
      </c>
      <c r="I5770" s="216"/>
      <c r="J5770" s="213"/>
      <c r="K5770" s="213"/>
      <c r="L5770" s="217"/>
      <c r="M5770" s="218"/>
      <c r="N5770" s="219"/>
      <c r="O5770" s="219"/>
      <c r="P5770" s="219"/>
      <c r="Q5770" s="219"/>
      <c r="R5770" s="219"/>
      <c r="S5770" s="219"/>
      <c r="T5770" s="220"/>
      <c r="AT5770" s="221" t="s">
        <v>272</v>
      </c>
      <c r="AU5770" s="221" t="s">
        <v>91</v>
      </c>
      <c r="AV5770" s="13" t="s">
        <v>89</v>
      </c>
      <c r="AW5770" s="13" t="s">
        <v>38</v>
      </c>
      <c r="AX5770" s="13" t="s">
        <v>82</v>
      </c>
      <c r="AY5770" s="221" t="s">
        <v>262</v>
      </c>
    </row>
    <row r="5771" spans="1:51" s="13" customFormat="1" ht="10">
      <c r="B5771" s="212"/>
      <c r="C5771" s="213"/>
      <c r="D5771" s="208" t="s">
        <v>272</v>
      </c>
      <c r="E5771" s="214" t="s">
        <v>44</v>
      </c>
      <c r="F5771" s="215" t="s">
        <v>1306</v>
      </c>
      <c r="G5771" s="213"/>
      <c r="H5771" s="214" t="s">
        <v>44</v>
      </c>
      <c r="I5771" s="216"/>
      <c r="J5771" s="213"/>
      <c r="K5771" s="213"/>
      <c r="L5771" s="217"/>
      <c r="M5771" s="218"/>
      <c r="N5771" s="219"/>
      <c r="O5771" s="219"/>
      <c r="P5771" s="219"/>
      <c r="Q5771" s="219"/>
      <c r="R5771" s="219"/>
      <c r="S5771" s="219"/>
      <c r="T5771" s="220"/>
      <c r="AT5771" s="221" t="s">
        <v>272</v>
      </c>
      <c r="AU5771" s="221" t="s">
        <v>91</v>
      </c>
      <c r="AV5771" s="13" t="s">
        <v>89</v>
      </c>
      <c r="AW5771" s="13" t="s">
        <v>38</v>
      </c>
      <c r="AX5771" s="13" t="s">
        <v>82</v>
      </c>
      <c r="AY5771" s="221" t="s">
        <v>262</v>
      </c>
    </row>
    <row r="5772" spans="1:51" s="13" customFormat="1" ht="30">
      <c r="B5772" s="212"/>
      <c r="C5772" s="213"/>
      <c r="D5772" s="208" t="s">
        <v>272</v>
      </c>
      <c r="E5772" s="214" t="s">
        <v>44</v>
      </c>
      <c r="F5772" s="215" t="s">
        <v>1312</v>
      </c>
      <c r="G5772" s="213"/>
      <c r="H5772" s="214" t="s">
        <v>44</v>
      </c>
      <c r="I5772" s="216"/>
      <c r="J5772" s="213"/>
      <c r="K5772" s="213"/>
      <c r="L5772" s="217"/>
      <c r="M5772" s="218"/>
      <c r="N5772" s="219"/>
      <c r="O5772" s="219"/>
      <c r="P5772" s="219"/>
      <c r="Q5772" s="219"/>
      <c r="R5772" s="219"/>
      <c r="S5772" s="219"/>
      <c r="T5772" s="220"/>
      <c r="AT5772" s="221" t="s">
        <v>272</v>
      </c>
      <c r="AU5772" s="221" t="s">
        <v>91</v>
      </c>
      <c r="AV5772" s="13" t="s">
        <v>89</v>
      </c>
      <c r="AW5772" s="13" t="s">
        <v>38</v>
      </c>
      <c r="AX5772" s="13" t="s">
        <v>82</v>
      </c>
      <c r="AY5772" s="221" t="s">
        <v>262</v>
      </c>
    </row>
    <row r="5773" spans="1:51" s="15" customFormat="1" ht="10">
      <c r="B5773" s="233"/>
      <c r="C5773" s="234"/>
      <c r="D5773" s="208" t="s">
        <v>272</v>
      </c>
      <c r="E5773" s="235" t="s">
        <v>44</v>
      </c>
      <c r="F5773" s="236" t="s">
        <v>1313</v>
      </c>
      <c r="G5773" s="234"/>
      <c r="H5773" s="237">
        <v>5</v>
      </c>
      <c r="I5773" s="238"/>
      <c r="J5773" s="234"/>
      <c r="K5773" s="234"/>
      <c r="L5773" s="239"/>
      <c r="M5773" s="240"/>
      <c r="N5773" s="241"/>
      <c r="O5773" s="241"/>
      <c r="P5773" s="241"/>
      <c r="Q5773" s="241"/>
      <c r="R5773" s="241"/>
      <c r="S5773" s="241"/>
      <c r="T5773" s="242"/>
      <c r="AT5773" s="243" t="s">
        <v>272</v>
      </c>
      <c r="AU5773" s="243" t="s">
        <v>91</v>
      </c>
      <c r="AV5773" s="15" t="s">
        <v>91</v>
      </c>
      <c r="AW5773" s="15" t="s">
        <v>38</v>
      </c>
      <c r="AX5773" s="15" t="s">
        <v>82</v>
      </c>
      <c r="AY5773" s="243" t="s">
        <v>262</v>
      </c>
    </row>
    <row r="5774" spans="1:51" s="13" customFormat="1" ht="10">
      <c r="B5774" s="212"/>
      <c r="C5774" s="213"/>
      <c r="D5774" s="208" t="s">
        <v>272</v>
      </c>
      <c r="E5774" s="214" t="s">
        <v>44</v>
      </c>
      <c r="F5774" s="215" t="s">
        <v>1314</v>
      </c>
      <c r="G5774" s="213"/>
      <c r="H5774" s="214" t="s">
        <v>44</v>
      </c>
      <c r="I5774" s="216"/>
      <c r="J5774" s="213"/>
      <c r="K5774" s="213"/>
      <c r="L5774" s="217"/>
      <c r="M5774" s="218"/>
      <c r="N5774" s="219"/>
      <c r="O5774" s="219"/>
      <c r="P5774" s="219"/>
      <c r="Q5774" s="219"/>
      <c r="R5774" s="219"/>
      <c r="S5774" s="219"/>
      <c r="T5774" s="220"/>
      <c r="AT5774" s="221" t="s">
        <v>272</v>
      </c>
      <c r="AU5774" s="221" t="s">
        <v>91</v>
      </c>
      <c r="AV5774" s="13" t="s">
        <v>89</v>
      </c>
      <c r="AW5774" s="13" t="s">
        <v>38</v>
      </c>
      <c r="AX5774" s="13" t="s">
        <v>82</v>
      </c>
      <c r="AY5774" s="221" t="s">
        <v>262</v>
      </c>
    </row>
    <row r="5775" spans="1:51" s="13" customFormat="1" ht="10">
      <c r="B5775" s="212"/>
      <c r="C5775" s="213"/>
      <c r="D5775" s="208" t="s">
        <v>272</v>
      </c>
      <c r="E5775" s="214" t="s">
        <v>44</v>
      </c>
      <c r="F5775" s="215" t="s">
        <v>1315</v>
      </c>
      <c r="G5775" s="213"/>
      <c r="H5775" s="214" t="s">
        <v>44</v>
      </c>
      <c r="I5775" s="216"/>
      <c r="J5775" s="213"/>
      <c r="K5775" s="213"/>
      <c r="L5775" s="217"/>
      <c r="M5775" s="218"/>
      <c r="N5775" s="219"/>
      <c r="O5775" s="219"/>
      <c r="P5775" s="219"/>
      <c r="Q5775" s="219"/>
      <c r="R5775" s="219"/>
      <c r="S5775" s="219"/>
      <c r="T5775" s="220"/>
      <c r="AT5775" s="221" t="s">
        <v>272</v>
      </c>
      <c r="AU5775" s="221" t="s">
        <v>91</v>
      </c>
      <c r="AV5775" s="13" t="s">
        <v>89</v>
      </c>
      <c r="AW5775" s="13" t="s">
        <v>38</v>
      </c>
      <c r="AX5775" s="13" t="s">
        <v>82</v>
      </c>
      <c r="AY5775" s="221" t="s">
        <v>262</v>
      </c>
    </row>
    <row r="5776" spans="1:51" s="13" customFormat="1" ht="10">
      <c r="B5776" s="212"/>
      <c r="C5776" s="213"/>
      <c r="D5776" s="208" t="s">
        <v>272</v>
      </c>
      <c r="E5776" s="214" t="s">
        <v>44</v>
      </c>
      <c r="F5776" s="215" t="s">
        <v>1316</v>
      </c>
      <c r="G5776" s="213"/>
      <c r="H5776" s="214" t="s">
        <v>44</v>
      </c>
      <c r="I5776" s="216"/>
      <c r="J5776" s="213"/>
      <c r="K5776" s="213"/>
      <c r="L5776" s="217"/>
      <c r="M5776" s="218"/>
      <c r="N5776" s="219"/>
      <c r="O5776" s="219"/>
      <c r="P5776" s="219"/>
      <c r="Q5776" s="219"/>
      <c r="R5776" s="219"/>
      <c r="S5776" s="219"/>
      <c r="T5776" s="220"/>
      <c r="AT5776" s="221" t="s">
        <v>272</v>
      </c>
      <c r="AU5776" s="221" t="s">
        <v>91</v>
      </c>
      <c r="AV5776" s="13" t="s">
        <v>89</v>
      </c>
      <c r="AW5776" s="13" t="s">
        <v>38</v>
      </c>
      <c r="AX5776" s="13" t="s">
        <v>82</v>
      </c>
      <c r="AY5776" s="221" t="s">
        <v>262</v>
      </c>
    </row>
    <row r="5777" spans="2:51" s="13" customFormat="1" ht="10">
      <c r="B5777" s="212"/>
      <c r="C5777" s="213"/>
      <c r="D5777" s="208" t="s">
        <v>272</v>
      </c>
      <c r="E5777" s="214" t="s">
        <v>44</v>
      </c>
      <c r="F5777" s="215" t="s">
        <v>1317</v>
      </c>
      <c r="G5777" s="213"/>
      <c r="H5777" s="214" t="s">
        <v>44</v>
      </c>
      <c r="I5777" s="216"/>
      <c r="J5777" s="213"/>
      <c r="K5777" s="213"/>
      <c r="L5777" s="217"/>
      <c r="M5777" s="218"/>
      <c r="N5777" s="219"/>
      <c r="O5777" s="219"/>
      <c r="P5777" s="219"/>
      <c r="Q5777" s="219"/>
      <c r="R5777" s="219"/>
      <c r="S5777" s="219"/>
      <c r="T5777" s="220"/>
      <c r="AT5777" s="221" t="s">
        <v>272</v>
      </c>
      <c r="AU5777" s="221" t="s">
        <v>91</v>
      </c>
      <c r="AV5777" s="13" t="s">
        <v>89</v>
      </c>
      <c r="AW5777" s="13" t="s">
        <v>38</v>
      </c>
      <c r="AX5777" s="13" t="s">
        <v>82</v>
      </c>
      <c r="AY5777" s="221" t="s">
        <v>262</v>
      </c>
    </row>
    <row r="5778" spans="2:51" s="13" customFormat="1" ht="10">
      <c r="B5778" s="212"/>
      <c r="C5778" s="213"/>
      <c r="D5778" s="208" t="s">
        <v>272</v>
      </c>
      <c r="E5778" s="214" t="s">
        <v>44</v>
      </c>
      <c r="F5778" s="215" t="s">
        <v>1306</v>
      </c>
      <c r="G5778" s="213"/>
      <c r="H5778" s="214" t="s">
        <v>44</v>
      </c>
      <c r="I5778" s="216"/>
      <c r="J5778" s="213"/>
      <c r="K5778" s="213"/>
      <c r="L5778" s="217"/>
      <c r="M5778" s="218"/>
      <c r="N5778" s="219"/>
      <c r="O5778" s="219"/>
      <c r="P5778" s="219"/>
      <c r="Q5778" s="219"/>
      <c r="R5778" s="219"/>
      <c r="S5778" s="219"/>
      <c r="T5778" s="220"/>
      <c r="AT5778" s="221" t="s">
        <v>272</v>
      </c>
      <c r="AU5778" s="221" t="s">
        <v>91</v>
      </c>
      <c r="AV5778" s="13" t="s">
        <v>89</v>
      </c>
      <c r="AW5778" s="13" t="s">
        <v>38</v>
      </c>
      <c r="AX5778" s="13" t="s">
        <v>82</v>
      </c>
      <c r="AY5778" s="221" t="s">
        <v>262</v>
      </c>
    </row>
    <row r="5779" spans="2:51" s="13" customFormat="1" ht="10">
      <c r="B5779" s="212"/>
      <c r="C5779" s="213"/>
      <c r="D5779" s="208" t="s">
        <v>272</v>
      </c>
      <c r="E5779" s="214" t="s">
        <v>44</v>
      </c>
      <c r="F5779" s="215" t="s">
        <v>1318</v>
      </c>
      <c r="G5779" s="213"/>
      <c r="H5779" s="214" t="s">
        <v>44</v>
      </c>
      <c r="I5779" s="216"/>
      <c r="J5779" s="213"/>
      <c r="K5779" s="213"/>
      <c r="L5779" s="217"/>
      <c r="M5779" s="218"/>
      <c r="N5779" s="219"/>
      <c r="O5779" s="219"/>
      <c r="P5779" s="219"/>
      <c r="Q5779" s="219"/>
      <c r="R5779" s="219"/>
      <c r="S5779" s="219"/>
      <c r="T5779" s="220"/>
      <c r="AT5779" s="221" t="s">
        <v>272</v>
      </c>
      <c r="AU5779" s="221" t="s">
        <v>91</v>
      </c>
      <c r="AV5779" s="13" t="s">
        <v>89</v>
      </c>
      <c r="AW5779" s="13" t="s">
        <v>38</v>
      </c>
      <c r="AX5779" s="13" t="s">
        <v>82</v>
      </c>
      <c r="AY5779" s="221" t="s">
        <v>262</v>
      </c>
    </row>
    <row r="5780" spans="2:51" s="15" customFormat="1" ht="10">
      <c r="B5780" s="233"/>
      <c r="C5780" s="234"/>
      <c r="D5780" s="208" t="s">
        <v>272</v>
      </c>
      <c r="E5780" s="235" t="s">
        <v>44</v>
      </c>
      <c r="F5780" s="236" t="s">
        <v>1319</v>
      </c>
      <c r="G5780" s="234"/>
      <c r="H5780" s="237">
        <v>2</v>
      </c>
      <c r="I5780" s="238"/>
      <c r="J5780" s="234"/>
      <c r="K5780" s="234"/>
      <c r="L5780" s="239"/>
      <c r="M5780" s="240"/>
      <c r="N5780" s="241"/>
      <c r="O5780" s="241"/>
      <c r="P5780" s="241"/>
      <c r="Q5780" s="241"/>
      <c r="R5780" s="241"/>
      <c r="S5780" s="241"/>
      <c r="T5780" s="242"/>
      <c r="AT5780" s="243" t="s">
        <v>272</v>
      </c>
      <c r="AU5780" s="243" t="s">
        <v>91</v>
      </c>
      <c r="AV5780" s="15" t="s">
        <v>91</v>
      </c>
      <c r="AW5780" s="15" t="s">
        <v>38</v>
      </c>
      <c r="AX5780" s="15" t="s">
        <v>82</v>
      </c>
      <c r="AY5780" s="243" t="s">
        <v>262</v>
      </c>
    </row>
    <row r="5781" spans="2:51" s="13" customFormat="1" ht="10">
      <c r="B5781" s="212"/>
      <c r="C5781" s="213"/>
      <c r="D5781" s="208" t="s">
        <v>272</v>
      </c>
      <c r="E5781" s="214" t="s">
        <v>44</v>
      </c>
      <c r="F5781" s="215" t="s">
        <v>1320</v>
      </c>
      <c r="G5781" s="213"/>
      <c r="H5781" s="214" t="s">
        <v>44</v>
      </c>
      <c r="I5781" s="216"/>
      <c r="J5781" s="213"/>
      <c r="K5781" s="213"/>
      <c r="L5781" s="217"/>
      <c r="M5781" s="218"/>
      <c r="N5781" s="219"/>
      <c r="O5781" s="219"/>
      <c r="P5781" s="219"/>
      <c r="Q5781" s="219"/>
      <c r="R5781" s="219"/>
      <c r="S5781" s="219"/>
      <c r="T5781" s="220"/>
      <c r="AT5781" s="221" t="s">
        <v>272</v>
      </c>
      <c r="AU5781" s="221" t="s">
        <v>91</v>
      </c>
      <c r="AV5781" s="13" t="s">
        <v>89</v>
      </c>
      <c r="AW5781" s="13" t="s">
        <v>38</v>
      </c>
      <c r="AX5781" s="13" t="s">
        <v>82</v>
      </c>
      <c r="AY5781" s="221" t="s">
        <v>262</v>
      </c>
    </row>
    <row r="5782" spans="2:51" s="13" customFormat="1" ht="10">
      <c r="B5782" s="212"/>
      <c r="C5782" s="213"/>
      <c r="D5782" s="208" t="s">
        <v>272</v>
      </c>
      <c r="E5782" s="214" t="s">
        <v>44</v>
      </c>
      <c r="F5782" s="215" t="s">
        <v>1321</v>
      </c>
      <c r="G5782" s="213"/>
      <c r="H5782" s="214" t="s">
        <v>44</v>
      </c>
      <c r="I5782" s="216"/>
      <c r="J5782" s="213"/>
      <c r="K5782" s="213"/>
      <c r="L5782" s="217"/>
      <c r="M5782" s="218"/>
      <c r="N5782" s="219"/>
      <c r="O5782" s="219"/>
      <c r="P5782" s="219"/>
      <c r="Q5782" s="219"/>
      <c r="R5782" s="219"/>
      <c r="S5782" s="219"/>
      <c r="T5782" s="220"/>
      <c r="AT5782" s="221" t="s">
        <v>272</v>
      </c>
      <c r="AU5782" s="221" t="s">
        <v>91</v>
      </c>
      <c r="AV5782" s="13" t="s">
        <v>89</v>
      </c>
      <c r="AW5782" s="13" t="s">
        <v>38</v>
      </c>
      <c r="AX5782" s="13" t="s">
        <v>82</v>
      </c>
      <c r="AY5782" s="221" t="s">
        <v>262</v>
      </c>
    </row>
    <row r="5783" spans="2:51" s="13" customFormat="1" ht="20">
      <c r="B5783" s="212"/>
      <c r="C5783" s="213"/>
      <c r="D5783" s="208" t="s">
        <v>272</v>
      </c>
      <c r="E5783" s="214" t="s">
        <v>44</v>
      </c>
      <c r="F5783" s="215" t="s">
        <v>1304</v>
      </c>
      <c r="G5783" s="213"/>
      <c r="H5783" s="214" t="s">
        <v>44</v>
      </c>
      <c r="I5783" s="216"/>
      <c r="J5783" s="213"/>
      <c r="K5783" s="213"/>
      <c r="L5783" s="217"/>
      <c r="M5783" s="218"/>
      <c r="N5783" s="219"/>
      <c r="O5783" s="219"/>
      <c r="P5783" s="219"/>
      <c r="Q5783" s="219"/>
      <c r="R5783" s="219"/>
      <c r="S5783" s="219"/>
      <c r="T5783" s="220"/>
      <c r="AT5783" s="221" t="s">
        <v>272</v>
      </c>
      <c r="AU5783" s="221" t="s">
        <v>91</v>
      </c>
      <c r="AV5783" s="13" t="s">
        <v>89</v>
      </c>
      <c r="AW5783" s="13" t="s">
        <v>38</v>
      </c>
      <c r="AX5783" s="13" t="s">
        <v>82</v>
      </c>
      <c r="AY5783" s="221" t="s">
        <v>262</v>
      </c>
    </row>
    <row r="5784" spans="2:51" s="13" customFormat="1" ht="10">
      <c r="B5784" s="212"/>
      <c r="C5784" s="213"/>
      <c r="D5784" s="208" t="s">
        <v>272</v>
      </c>
      <c r="E5784" s="214" t="s">
        <v>44</v>
      </c>
      <c r="F5784" s="215" t="s">
        <v>1322</v>
      </c>
      <c r="G5784" s="213"/>
      <c r="H5784" s="214" t="s">
        <v>44</v>
      </c>
      <c r="I5784" s="216"/>
      <c r="J5784" s="213"/>
      <c r="K5784" s="213"/>
      <c r="L5784" s="217"/>
      <c r="M5784" s="218"/>
      <c r="N5784" s="219"/>
      <c r="O5784" s="219"/>
      <c r="P5784" s="219"/>
      <c r="Q5784" s="219"/>
      <c r="R5784" s="219"/>
      <c r="S5784" s="219"/>
      <c r="T5784" s="220"/>
      <c r="AT5784" s="221" t="s">
        <v>272</v>
      </c>
      <c r="AU5784" s="221" t="s">
        <v>91</v>
      </c>
      <c r="AV5784" s="13" t="s">
        <v>89</v>
      </c>
      <c r="AW5784" s="13" t="s">
        <v>38</v>
      </c>
      <c r="AX5784" s="13" t="s">
        <v>82</v>
      </c>
      <c r="AY5784" s="221" t="s">
        <v>262</v>
      </c>
    </row>
    <row r="5785" spans="2:51" s="13" customFormat="1" ht="10">
      <c r="B5785" s="212"/>
      <c r="C5785" s="213"/>
      <c r="D5785" s="208" t="s">
        <v>272</v>
      </c>
      <c r="E5785" s="214" t="s">
        <v>44</v>
      </c>
      <c r="F5785" s="215" t="s">
        <v>1323</v>
      </c>
      <c r="G5785" s="213"/>
      <c r="H5785" s="214" t="s">
        <v>44</v>
      </c>
      <c r="I5785" s="216"/>
      <c r="J5785" s="213"/>
      <c r="K5785" s="213"/>
      <c r="L5785" s="217"/>
      <c r="M5785" s="218"/>
      <c r="N5785" s="219"/>
      <c r="O5785" s="219"/>
      <c r="P5785" s="219"/>
      <c r="Q5785" s="219"/>
      <c r="R5785" s="219"/>
      <c r="S5785" s="219"/>
      <c r="T5785" s="220"/>
      <c r="AT5785" s="221" t="s">
        <v>272</v>
      </c>
      <c r="AU5785" s="221" t="s">
        <v>91</v>
      </c>
      <c r="AV5785" s="13" t="s">
        <v>89</v>
      </c>
      <c r="AW5785" s="13" t="s">
        <v>38</v>
      </c>
      <c r="AX5785" s="13" t="s">
        <v>82</v>
      </c>
      <c r="AY5785" s="221" t="s">
        <v>262</v>
      </c>
    </row>
    <row r="5786" spans="2:51" s="13" customFormat="1" ht="10">
      <c r="B5786" s="212"/>
      <c r="C5786" s="213"/>
      <c r="D5786" s="208" t="s">
        <v>272</v>
      </c>
      <c r="E5786" s="214" t="s">
        <v>44</v>
      </c>
      <c r="F5786" s="215" t="s">
        <v>1318</v>
      </c>
      <c r="G5786" s="213"/>
      <c r="H5786" s="214" t="s">
        <v>44</v>
      </c>
      <c r="I5786" s="216"/>
      <c r="J5786" s="213"/>
      <c r="K5786" s="213"/>
      <c r="L5786" s="217"/>
      <c r="M5786" s="218"/>
      <c r="N5786" s="219"/>
      <c r="O5786" s="219"/>
      <c r="P5786" s="219"/>
      <c r="Q5786" s="219"/>
      <c r="R5786" s="219"/>
      <c r="S5786" s="219"/>
      <c r="T5786" s="220"/>
      <c r="AT5786" s="221" t="s">
        <v>272</v>
      </c>
      <c r="AU5786" s="221" t="s">
        <v>91</v>
      </c>
      <c r="AV5786" s="13" t="s">
        <v>89</v>
      </c>
      <c r="AW5786" s="13" t="s">
        <v>38</v>
      </c>
      <c r="AX5786" s="13" t="s">
        <v>82</v>
      </c>
      <c r="AY5786" s="221" t="s">
        <v>262</v>
      </c>
    </row>
    <row r="5787" spans="2:51" s="15" customFormat="1" ht="10">
      <c r="B5787" s="233"/>
      <c r="C5787" s="234"/>
      <c r="D5787" s="208" t="s">
        <v>272</v>
      </c>
      <c r="E5787" s="235" t="s">
        <v>44</v>
      </c>
      <c r="F5787" s="236" t="s">
        <v>1324</v>
      </c>
      <c r="G5787" s="234"/>
      <c r="H5787" s="237">
        <v>15</v>
      </c>
      <c r="I5787" s="238"/>
      <c r="J5787" s="234"/>
      <c r="K5787" s="234"/>
      <c r="L5787" s="239"/>
      <c r="M5787" s="240"/>
      <c r="N5787" s="241"/>
      <c r="O5787" s="241"/>
      <c r="P5787" s="241"/>
      <c r="Q5787" s="241"/>
      <c r="R5787" s="241"/>
      <c r="S5787" s="241"/>
      <c r="T5787" s="242"/>
      <c r="AT5787" s="243" t="s">
        <v>272</v>
      </c>
      <c r="AU5787" s="243" t="s">
        <v>91</v>
      </c>
      <c r="AV5787" s="15" t="s">
        <v>91</v>
      </c>
      <c r="AW5787" s="15" t="s">
        <v>38</v>
      </c>
      <c r="AX5787" s="15" t="s">
        <v>82</v>
      </c>
      <c r="AY5787" s="243" t="s">
        <v>262</v>
      </c>
    </row>
    <row r="5788" spans="2:51" s="13" customFormat="1" ht="10">
      <c r="B5788" s="212"/>
      <c r="C5788" s="213"/>
      <c r="D5788" s="208" t="s">
        <v>272</v>
      </c>
      <c r="E5788" s="214" t="s">
        <v>44</v>
      </c>
      <c r="F5788" s="215" t="s">
        <v>1325</v>
      </c>
      <c r="G5788" s="213"/>
      <c r="H5788" s="214" t="s">
        <v>44</v>
      </c>
      <c r="I5788" s="216"/>
      <c r="J5788" s="213"/>
      <c r="K5788" s="213"/>
      <c r="L5788" s="217"/>
      <c r="M5788" s="218"/>
      <c r="N5788" s="219"/>
      <c r="O5788" s="219"/>
      <c r="P5788" s="219"/>
      <c r="Q5788" s="219"/>
      <c r="R5788" s="219"/>
      <c r="S5788" s="219"/>
      <c r="T5788" s="220"/>
      <c r="AT5788" s="221" t="s">
        <v>272</v>
      </c>
      <c r="AU5788" s="221" t="s">
        <v>91</v>
      </c>
      <c r="AV5788" s="13" t="s">
        <v>89</v>
      </c>
      <c r="AW5788" s="13" t="s">
        <v>38</v>
      </c>
      <c r="AX5788" s="13" t="s">
        <v>82</v>
      </c>
      <c r="AY5788" s="221" t="s">
        <v>262</v>
      </c>
    </row>
    <row r="5789" spans="2:51" s="13" customFormat="1" ht="10">
      <c r="B5789" s="212"/>
      <c r="C5789" s="213"/>
      <c r="D5789" s="208" t="s">
        <v>272</v>
      </c>
      <c r="E5789" s="214" t="s">
        <v>44</v>
      </c>
      <c r="F5789" s="215" t="s">
        <v>1321</v>
      </c>
      <c r="G5789" s="213"/>
      <c r="H5789" s="214" t="s">
        <v>44</v>
      </c>
      <c r="I5789" s="216"/>
      <c r="J5789" s="213"/>
      <c r="K5789" s="213"/>
      <c r="L5789" s="217"/>
      <c r="M5789" s="218"/>
      <c r="N5789" s="219"/>
      <c r="O5789" s="219"/>
      <c r="P5789" s="219"/>
      <c r="Q5789" s="219"/>
      <c r="R5789" s="219"/>
      <c r="S5789" s="219"/>
      <c r="T5789" s="220"/>
      <c r="AT5789" s="221" t="s">
        <v>272</v>
      </c>
      <c r="AU5789" s="221" t="s">
        <v>91</v>
      </c>
      <c r="AV5789" s="13" t="s">
        <v>89</v>
      </c>
      <c r="AW5789" s="13" t="s">
        <v>38</v>
      </c>
      <c r="AX5789" s="13" t="s">
        <v>82</v>
      </c>
      <c r="AY5789" s="221" t="s">
        <v>262</v>
      </c>
    </row>
    <row r="5790" spans="2:51" s="13" customFormat="1" ht="20">
      <c r="B5790" s="212"/>
      <c r="C5790" s="213"/>
      <c r="D5790" s="208" t="s">
        <v>272</v>
      </c>
      <c r="E5790" s="214" t="s">
        <v>44</v>
      </c>
      <c r="F5790" s="215" t="s">
        <v>1304</v>
      </c>
      <c r="G5790" s="213"/>
      <c r="H5790" s="214" t="s">
        <v>44</v>
      </c>
      <c r="I5790" s="216"/>
      <c r="J5790" s="213"/>
      <c r="K5790" s="213"/>
      <c r="L5790" s="217"/>
      <c r="M5790" s="218"/>
      <c r="N5790" s="219"/>
      <c r="O5790" s="219"/>
      <c r="P5790" s="219"/>
      <c r="Q5790" s="219"/>
      <c r="R5790" s="219"/>
      <c r="S5790" s="219"/>
      <c r="T5790" s="220"/>
      <c r="AT5790" s="221" t="s">
        <v>272</v>
      </c>
      <c r="AU5790" s="221" t="s">
        <v>91</v>
      </c>
      <c r="AV5790" s="13" t="s">
        <v>89</v>
      </c>
      <c r="AW5790" s="13" t="s">
        <v>38</v>
      </c>
      <c r="AX5790" s="13" t="s">
        <v>82</v>
      </c>
      <c r="AY5790" s="221" t="s">
        <v>262</v>
      </c>
    </row>
    <row r="5791" spans="2:51" s="13" customFormat="1" ht="10">
      <c r="B5791" s="212"/>
      <c r="C5791" s="213"/>
      <c r="D5791" s="208" t="s">
        <v>272</v>
      </c>
      <c r="E5791" s="214" t="s">
        <v>44</v>
      </c>
      <c r="F5791" s="215" t="s">
        <v>1326</v>
      </c>
      <c r="G5791" s="213"/>
      <c r="H5791" s="214" t="s">
        <v>44</v>
      </c>
      <c r="I5791" s="216"/>
      <c r="J5791" s="213"/>
      <c r="K5791" s="213"/>
      <c r="L5791" s="217"/>
      <c r="M5791" s="218"/>
      <c r="N5791" s="219"/>
      <c r="O5791" s="219"/>
      <c r="P5791" s="219"/>
      <c r="Q5791" s="219"/>
      <c r="R5791" s="219"/>
      <c r="S5791" s="219"/>
      <c r="T5791" s="220"/>
      <c r="AT5791" s="221" t="s">
        <v>272</v>
      </c>
      <c r="AU5791" s="221" t="s">
        <v>91</v>
      </c>
      <c r="AV5791" s="13" t="s">
        <v>89</v>
      </c>
      <c r="AW5791" s="13" t="s">
        <v>38</v>
      </c>
      <c r="AX5791" s="13" t="s">
        <v>82</v>
      </c>
      <c r="AY5791" s="221" t="s">
        <v>262</v>
      </c>
    </row>
    <row r="5792" spans="2:51" s="13" customFormat="1" ht="10">
      <c r="B5792" s="212"/>
      <c r="C5792" s="213"/>
      <c r="D5792" s="208" t="s">
        <v>272</v>
      </c>
      <c r="E5792" s="214" t="s">
        <v>44</v>
      </c>
      <c r="F5792" s="215" t="s">
        <v>1323</v>
      </c>
      <c r="G5792" s="213"/>
      <c r="H5792" s="214" t="s">
        <v>44</v>
      </c>
      <c r="I5792" s="216"/>
      <c r="J5792" s="213"/>
      <c r="K5792" s="213"/>
      <c r="L5792" s="217"/>
      <c r="M5792" s="218"/>
      <c r="N5792" s="219"/>
      <c r="O5792" s="219"/>
      <c r="P5792" s="219"/>
      <c r="Q5792" s="219"/>
      <c r="R5792" s="219"/>
      <c r="S5792" s="219"/>
      <c r="T5792" s="220"/>
      <c r="AT5792" s="221" t="s">
        <v>272</v>
      </c>
      <c r="AU5792" s="221" t="s">
        <v>91</v>
      </c>
      <c r="AV5792" s="13" t="s">
        <v>89</v>
      </c>
      <c r="AW5792" s="13" t="s">
        <v>38</v>
      </c>
      <c r="AX5792" s="13" t="s">
        <v>82</v>
      </c>
      <c r="AY5792" s="221" t="s">
        <v>262</v>
      </c>
    </row>
    <row r="5793" spans="1:65" s="13" customFormat="1" ht="10">
      <c r="B5793" s="212"/>
      <c r="C5793" s="213"/>
      <c r="D5793" s="208" t="s">
        <v>272</v>
      </c>
      <c r="E5793" s="214" t="s">
        <v>44</v>
      </c>
      <c r="F5793" s="215" t="s">
        <v>1318</v>
      </c>
      <c r="G5793" s="213"/>
      <c r="H5793" s="214" t="s">
        <v>44</v>
      </c>
      <c r="I5793" s="216"/>
      <c r="J5793" s="213"/>
      <c r="K5793" s="213"/>
      <c r="L5793" s="217"/>
      <c r="M5793" s="218"/>
      <c r="N5793" s="219"/>
      <c r="O5793" s="219"/>
      <c r="P5793" s="219"/>
      <c r="Q5793" s="219"/>
      <c r="R5793" s="219"/>
      <c r="S5793" s="219"/>
      <c r="T5793" s="220"/>
      <c r="AT5793" s="221" t="s">
        <v>272</v>
      </c>
      <c r="AU5793" s="221" t="s">
        <v>91</v>
      </c>
      <c r="AV5793" s="13" t="s">
        <v>89</v>
      </c>
      <c r="AW5793" s="13" t="s">
        <v>38</v>
      </c>
      <c r="AX5793" s="13" t="s">
        <v>82</v>
      </c>
      <c r="AY5793" s="221" t="s">
        <v>262</v>
      </c>
    </row>
    <row r="5794" spans="1:65" s="15" customFormat="1" ht="10">
      <c r="B5794" s="233"/>
      <c r="C5794" s="234"/>
      <c r="D5794" s="208" t="s">
        <v>272</v>
      </c>
      <c r="E5794" s="235" t="s">
        <v>44</v>
      </c>
      <c r="F5794" s="236" t="s">
        <v>1327</v>
      </c>
      <c r="G5794" s="234"/>
      <c r="H5794" s="237">
        <v>15</v>
      </c>
      <c r="I5794" s="238"/>
      <c r="J5794" s="234"/>
      <c r="K5794" s="234"/>
      <c r="L5794" s="239"/>
      <c r="M5794" s="240"/>
      <c r="N5794" s="241"/>
      <c r="O5794" s="241"/>
      <c r="P5794" s="241"/>
      <c r="Q5794" s="241"/>
      <c r="R5794" s="241"/>
      <c r="S5794" s="241"/>
      <c r="T5794" s="242"/>
      <c r="AT5794" s="243" t="s">
        <v>272</v>
      </c>
      <c r="AU5794" s="243" t="s">
        <v>91</v>
      </c>
      <c r="AV5794" s="15" t="s">
        <v>91</v>
      </c>
      <c r="AW5794" s="15" t="s">
        <v>38</v>
      </c>
      <c r="AX5794" s="15" t="s">
        <v>82</v>
      </c>
      <c r="AY5794" s="243" t="s">
        <v>262</v>
      </c>
    </row>
    <row r="5795" spans="1:65" s="13" customFormat="1" ht="10">
      <c r="B5795" s="212"/>
      <c r="C5795" s="213"/>
      <c r="D5795" s="208" t="s">
        <v>272</v>
      </c>
      <c r="E5795" s="214" t="s">
        <v>44</v>
      </c>
      <c r="F5795" s="215" t="s">
        <v>1328</v>
      </c>
      <c r="G5795" s="213"/>
      <c r="H5795" s="214" t="s">
        <v>44</v>
      </c>
      <c r="I5795" s="216"/>
      <c r="J5795" s="213"/>
      <c r="K5795" s="213"/>
      <c r="L5795" s="217"/>
      <c r="M5795" s="218"/>
      <c r="N5795" s="219"/>
      <c r="O5795" s="219"/>
      <c r="P5795" s="219"/>
      <c r="Q5795" s="219"/>
      <c r="R5795" s="219"/>
      <c r="S5795" s="219"/>
      <c r="T5795" s="220"/>
      <c r="AT5795" s="221" t="s">
        <v>272</v>
      </c>
      <c r="AU5795" s="221" t="s">
        <v>91</v>
      </c>
      <c r="AV5795" s="13" t="s">
        <v>89</v>
      </c>
      <c r="AW5795" s="13" t="s">
        <v>38</v>
      </c>
      <c r="AX5795" s="13" t="s">
        <v>82</v>
      </c>
      <c r="AY5795" s="221" t="s">
        <v>262</v>
      </c>
    </row>
    <row r="5796" spans="1:65" s="13" customFormat="1" ht="10">
      <c r="B5796" s="212"/>
      <c r="C5796" s="213"/>
      <c r="D5796" s="208" t="s">
        <v>272</v>
      </c>
      <c r="E5796" s="214" t="s">
        <v>44</v>
      </c>
      <c r="F5796" s="215" t="s">
        <v>1321</v>
      </c>
      <c r="G5796" s="213"/>
      <c r="H5796" s="214" t="s">
        <v>44</v>
      </c>
      <c r="I5796" s="216"/>
      <c r="J5796" s="213"/>
      <c r="K5796" s="213"/>
      <c r="L5796" s="217"/>
      <c r="M5796" s="218"/>
      <c r="N5796" s="219"/>
      <c r="O5796" s="219"/>
      <c r="P5796" s="219"/>
      <c r="Q5796" s="219"/>
      <c r="R5796" s="219"/>
      <c r="S5796" s="219"/>
      <c r="T5796" s="220"/>
      <c r="AT5796" s="221" t="s">
        <v>272</v>
      </c>
      <c r="AU5796" s="221" t="s">
        <v>91</v>
      </c>
      <c r="AV5796" s="13" t="s">
        <v>89</v>
      </c>
      <c r="AW5796" s="13" t="s">
        <v>38</v>
      </c>
      <c r="AX5796" s="13" t="s">
        <v>82</v>
      </c>
      <c r="AY5796" s="221" t="s">
        <v>262</v>
      </c>
    </row>
    <row r="5797" spans="1:65" s="13" customFormat="1" ht="20">
      <c r="B5797" s="212"/>
      <c r="C5797" s="213"/>
      <c r="D5797" s="208" t="s">
        <v>272</v>
      </c>
      <c r="E5797" s="214" t="s">
        <v>44</v>
      </c>
      <c r="F5797" s="215" t="s">
        <v>1304</v>
      </c>
      <c r="G5797" s="213"/>
      <c r="H5797" s="214" t="s">
        <v>44</v>
      </c>
      <c r="I5797" s="216"/>
      <c r="J5797" s="213"/>
      <c r="K5797" s="213"/>
      <c r="L5797" s="217"/>
      <c r="M5797" s="218"/>
      <c r="N5797" s="219"/>
      <c r="O5797" s="219"/>
      <c r="P5797" s="219"/>
      <c r="Q5797" s="219"/>
      <c r="R5797" s="219"/>
      <c r="S5797" s="219"/>
      <c r="T5797" s="220"/>
      <c r="AT5797" s="221" t="s">
        <v>272</v>
      </c>
      <c r="AU5797" s="221" t="s">
        <v>91</v>
      </c>
      <c r="AV5797" s="13" t="s">
        <v>89</v>
      </c>
      <c r="AW5797" s="13" t="s">
        <v>38</v>
      </c>
      <c r="AX5797" s="13" t="s">
        <v>82</v>
      </c>
      <c r="AY5797" s="221" t="s">
        <v>262</v>
      </c>
    </row>
    <row r="5798" spans="1:65" s="16" customFormat="1" ht="10">
      <c r="B5798" s="244"/>
      <c r="C5798" s="245"/>
      <c r="D5798" s="208" t="s">
        <v>272</v>
      </c>
      <c r="E5798" s="246" t="s">
        <v>44</v>
      </c>
      <c r="F5798" s="247" t="s">
        <v>291</v>
      </c>
      <c r="G5798" s="245"/>
      <c r="H5798" s="248">
        <v>38</v>
      </c>
      <c r="I5798" s="249"/>
      <c r="J5798" s="245"/>
      <c r="K5798" s="245"/>
      <c r="L5798" s="250"/>
      <c r="M5798" s="251"/>
      <c r="N5798" s="252"/>
      <c r="O5798" s="252"/>
      <c r="P5798" s="252"/>
      <c r="Q5798" s="252"/>
      <c r="R5798" s="252"/>
      <c r="S5798" s="252"/>
      <c r="T5798" s="253"/>
      <c r="AT5798" s="254" t="s">
        <v>272</v>
      </c>
      <c r="AU5798" s="254" t="s">
        <v>91</v>
      </c>
      <c r="AV5798" s="16" t="s">
        <v>104</v>
      </c>
      <c r="AW5798" s="16" t="s">
        <v>38</v>
      </c>
      <c r="AX5798" s="16" t="s">
        <v>89</v>
      </c>
      <c r="AY5798" s="254" t="s">
        <v>262</v>
      </c>
    </row>
    <row r="5799" spans="1:65" s="2" customFormat="1" ht="16.5" customHeight="1">
      <c r="A5799" s="37"/>
      <c r="B5799" s="38"/>
      <c r="C5799" s="255" t="s">
        <v>2697</v>
      </c>
      <c r="D5799" s="255" t="s">
        <v>633</v>
      </c>
      <c r="E5799" s="256" t="s">
        <v>2698</v>
      </c>
      <c r="F5799" s="257" t="s">
        <v>2699</v>
      </c>
      <c r="G5799" s="258" t="s">
        <v>518</v>
      </c>
      <c r="H5799" s="259">
        <v>15</v>
      </c>
      <c r="I5799" s="260"/>
      <c r="J5799" s="261">
        <f>ROUND(I5799*H5799,2)</f>
        <v>0</v>
      </c>
      <c r="K5799" s="257" t="s">
        <v>268</v>
      </c>
      <c r="L5799" s="262"/>
      <c r="M5799" s="263" t="s">
        <v>44</v>
      </c>
      <c r="N5799" s="264" t="s">
        <v>53</v>
      </c>
      <c r="O5799" s="67"/>
      <c r="P5799" s="204">
        <f>O5799*H5799</f>
        <v>0</v>
      </c>
      <c r="Q5799" s="204">
        <v>1.7500000000000002E-2</v>
      </c>
      <c r="R5799" s="204">
        <f>Q5799*H5799</f>
        <v>0.26250000000000001</v>
      </c>
      <c r="S5799" s="204">
        <v>0</v>
      </c>
      <c r="T5799" s="205">
        <f>S5799*H5799</f>
        <v>0</v>
      </c>
      <c r="U5799" s="37"/>
      <c r="V5799" s="37"/>
      <c r="W5799" s="37"/>
      <c r="X5799" s="37"/>
      <c r="Y5799" s="37"/>
      <c r="Z5799" s="37"/>
      <c r="AA5799" s="37"/>
      <c r="AB5799" s="37"/>
      <c r="AC5799" s="37"/>
      <c r="AD5799" s="37"/>
      <c r="AE5799" s="37"/>
      <c r="AR5799" s="206" t="s">
        <v>619</v>
      </c>
      <c r="AT5799" s="206" t="s">
        <v>633</v>
      </c>
      <c r="AU5799" s="206" t="s">
        <v>91</v>
      </c>
      <c r="AY5799" s="19" t="s">
        <v>262</v>
      </c>
      <c r="BE5799" s="207">
        <f>IF(N5799="základní",J5799,0)</f>
        <v>0</v>
      </c>
      <c r="BF5799" s="207">
        <f>IF(N5799="snížená",J5799,0)</f>
        <v>0</v>
      </c>
      <c r="BG5799" s="207">
        <f>IF(N5799="zákl. přenesená",J5799,0)</f>
        <v>0</v>
      </c>
      <c r="BH5799" s="207">
        <f>IF(N5799="sníž. přenesená",J5799,0)</f>
        <v>0</v>
      </c>
      <c r="BI5799" s="207">
        <f>IF(N5799="nulová",J5799,0)</f>
        <v>0</v>
      </c>
      <c r="BJ5799" s="19" t="s">
        <v>89</v>
      </c>
      <c r="BK5799" s="207">
        <f>ROUND(I5799*H5799,2)</f>
        <v>0</v>
      </c>
      <c r="BL5799" s="19" t="s">
        <v>442</v>
      </c>
      <c r="BM5799" s="206" t="s">
        <v>2700</v>
      </c>
    </row>
    <row r="5800" spans="1:65" s="2" customFormat="1" ht="36">
      <c r="A5800" s="37"/>
      <c r="B5800" s="38"/>
      <c r="C5800" s="39"/>
      <c r="D5800" s="208" t="s">
        <v>421</v>
      </c>
      <c r="E5800" s="39"/>
      <c r="F5800" s="209" t="s">
        <v>2701</v>
      </c>
      <c r="G5800" s="39"/>
      <c r="H5800" s="39"/>
      <c r="I5800" s="118"/>
      <c r="J5800" s="39"/>
      <c r="K5800" s="39"/>
      <c r="L5800" s="42"/>
      <c r="M5800" s="210"/>
      <c r="N5800" s="211"/>
      <c r="O5800" s="67"/>
      <c r="P5800" s="67"/>
      <c r="Q5800" s="67"/>
      <c r="R5800" s="67"/>
      <c r="S5800" s="67"/>
      <c r="T5800" s="68"/>
      <c r="U5800" s="37"/>
      <c r="V5800" s="37"/>
      <c r="W5800" s="37"/>
      <c r="X5800" s="37"/>
      <c r="Y5800" s="37"/>
      <c r="Z5800" s="37"/>
      <c r="AA5800" s="37"/>
      <c r="AB5800" s="37"/>
      <c r="AC5800" s="37"/>
      <c r="AD5800" s="37"/>
      <c r="AE5800" s="37"/>
      <c r="AT5800" s="19" t="s">
        <v>421</v>
      </c>
      <c r="AU5800" s="19" t="s">
        <v>91</v>
      </c>
    </row>
    <row r="5801" spans="1:65" s="13" customFormat="1" ht="10">
      <c r="B5801" s="212"/>
      <c r="C5801" s="213"/>
      <c r="D5801" s="208" t="s">
        <v>272</v>
      </c>
      <c r="E5801" s="214" t="s">
        <v>44</v>
      </c>
      <c r="F5801" s="215" t="s">
        <v>1322</v>
      </c>
      <c r="G5801" s="213"/>
      <c r="H5801" s="214" t="s">
        <v>44</v>
      </c>
      <c r="I5801" s="216"/>
      <c r="J5801" s="213"/>
      <c r="K5801" s="213"/>
      <c r="L5801" s="217"/>
      <c r="M5801" s="218"/>
      <c r="N5801" s="219"/>
      <c r="O5801" s="219"/>
      <c r="P5801" s="219"/>
      <c r="Q5801" s="219"/>
      <c r="R5801" s="219"/>
      <c r="S5801" s="219"/>
      <c r="T5801" s="220"/>
      <c r="AT5801" s="221" t="s">
        <v>272</v>
      </c>
      <c r="AU5801" s="221" t="s">
        <v>91</v>
      </c>
      <c r="AV5801" s="13" t="s">
        <v>89</v>
      </c>
      <c r="AW5801" s="13" t="s">
        <v>38</v>
      </c>
      <c r="AX5801" s="13" t="s">
        <v>82</v>
      </c>
      <c r="AY5801" s="221" t="s">
        <v>262</v>
      </c>
    </row>
    <row r="5802" spans="1:65" s="13" customFormat="1" ht="10">
      <c r="B5802" s="212"/>
      <c r="C5802" s="213"/>
      <c r="D5802" s="208" t="s">
        <v>272</v>
      </c>
      <c r="E5802" s="214" t="s">
        <v>44</v>
      </c>
      <c r="F5802" s="215" t="s">
        <v>1323</v>
      </c>
      <c r="G5802" s="213"/>
      <c r="H5802" s="214" t="s">
        <v>44</v>
      </c>
      <c r="I5802" s="216"/>
      <c r="J5802" s="213"/>
      <c r="K5802" s="213"/>
      <c r="L5802" s="217"/>
      <c r="M5802" s="218"/>
      <c r="N5802" s="219"/>
      <c r="O5802" s="219"/>
      <c r="P5802" s="219"/>
      <c r="Q5802" s="219"/>
      <c r="R5802" s="219"/>
      <c r="S5802" s="219"/>
      <c r="T5802" s="220"/>
      <c r="AT5802" s="221" t="s">
        <v>272</v>
      </c>
      <c r="AU5802" s="221" t="s">
        <v>91</v>
      </c>
      <c r="AV5802" s="13" t="s">
        <v>89</v>
      </c>
      <c r="AW5802" s="13" t="s">
        <v>38</v>
      </c>
      <c r="AX5802" s="13" t="s">
        <v>82</v>
      </c>
      <c r="AY5802" s="221" t="s">
        <v>262</v>
      </c>
    </row>
    <row r="5803" spans="1:65" s="13" customFormat="1" ht="10">
      <c r="B5803" s="212"/>
      <c r="C5803" s="213"/>
      <c r="D5803" s="208" t="s">
        <v>272</v>
      </c>
      <c r="E5803" s="214" t="s">
        <v>44</v>
      </c>
      <c r="F5803" s="215" t="s">
        <v>1318</v>
      </c>
      <c r="G5803" s="213"/>
      <c r="H5803" s="214" t="s">
        <v>44</v>
      </c>
      <c r="I5803" s="216"/>
      <c r="J5803" s="213"/>
      <c r="K5803" s="213"/>
      <c r="L5803" s="217"/>
      <c r="M5803" s="218"/>
      <c r="N5803" s="219"/>
      <c r="O5803" s="219"/>
      <c r="P5803" s="219"/>
      <c r="Q5803" s="219"/>
      <c r="R5803" s="219"/>
      <c r="S5803" s="219"/>
      <c r="T5803" s="220"/>
      <c r="AT5803" s="221" t="s">
        <v>272</v>
      </c>
      <c r="AU5803" s="221" t="s">
        <v>91</v>
      </c>
      <c r="AV5803" s="13" t="s">
        <v>89</v>
      </c>
      <c r="AW5803" s="13" t="s">
        <v>38</v>
      </c>
      <c r="AX5803" s="13" t="s">
        <v>82</v>
      </c>
      <c r="AY5803" s="221" t="s">
        <v>262</v>
      </c>
    </row>
    <row r="5804" spans="1:65" s="15" customFormat="1" ht="10">
      <c r="B5804" s="233"/>
      <c r="C5804" s="234"/>
      <c r="D5804" s="208" t="s">
        <v>272</v>
      </c>
      <c r="E5804" s="235" t="s">
        <v>44</v>
      </c>
      <c r="F5804" s="236" t="s">
        <v>1324</v>
      </c>
      <c r="G5804" s="234"/>
      <c r="H5804" s="237">
        <v>15</v>
      </c>
      <c r="I5804" s="238"/>
      <c r="J5804" s="234"/>
      <c r="K5804" s="234"/>
      <c r="L5804" s="239"/>
      <c r="M5804" s="240"/>
      <c r="N5804" s="241"/>
      <c r="O5804" s="241"/>
      <c r="P5804" s="241"/>
      <c r="Q5804" s="241"/>
      <c r="R5804" s="241"/>
      <c r="S5804" s="241"/>
      <c r="T5804" s="242"/>
      <c r="AT5804" s="243" t="s">
        <v>272</v>
      </c>
      <c r="AU5804" s="243" t="s">
        <v>91</v>
      </c>
      <c r="AV5804" s="15" t="s">
        <v>91</v>
      </c>
      <c r="AW5804" s="15" t="s">
        <v>38</v>
      </c>
      <c r="AX5804" s="15" t="s">
        <v>82</v>
      </c>
      <c r="AY5804" s="243" t="s">
        <v>262</v>
      </c>
    </row>
    <row r="5805" spans="1:65" s="13" customFormat="1" ht="10">
      <c r="B5805" s="212"/>
      <c r="C5805" s="213"/>
      <c r="D5805" s="208" t="s">
        <v>272</v>
      </c>
      <c r="E5805" s="214" t="s">
        <v>44</v>
      </c>
      <c r="F5805" s="215" t="s">
        <v>1325</v>
      </c>
      <c r="G5805" s="213"/>
      <c r="H5805" s="214" t="s">
        <v>44</v>
      </c>
      <c r="I5805" s="216"/>
      <c r="J5805" s="213"/>
      <c r="K5805" s="213"/>
      <c r="L5805" s="217"/>
      <c r="M5805" s="218"/>
      <c r="N5805" s="219"/>
      <c r="O5805" s="219"/>
      <c r="P5805" s="219"/>
      <c r="Q5805" s="219"/>
      <c r="R5805" s="219"/>
      <c r="S5805" s="219"/>
      <c r="T5805" s="220"/>
      <c r="AT5805" s="221" t="s">
        <v>272</v>
      </c>
      <c r="AU5805" s="221" t="s">
        <v>91</v>
      </c>
      <c r="AV5805" s="13" t="s">
        <v>89</v>
      </c>
      <c r="AW5805" s="13" t="s">
        <v>38</v>
      </c>
      <c r="AX5805" s="13" t="s">
        <v>82</v>
      </c>
      <c r="AY5805" s="221" t="s">
        <v>262</v>
      </c>
    </row>
    <row r="5806" spans="1:65" s="13" customFormat="1" ht="10">
      <c r="B5806" s="212"/>
      <c r="C5806" s="213"/>
      <c r="D5806" s="208" t="s">
        <v>272</v>
      </c>
      <c r="E5806" s="214" t="s">
        <v>44</v>
      </c>
      <c r="F5806" s="215" t="s">
        <v>1321</v>
      </c>
      <c r="G5806" s="213"/>
      <c r="H5806" s="214" t="s">
        <v>44</v>
      </c>
      <c r="I5806" s="216"/>
      <c r="J5806" s="213"/>
      <c r="K5806" s="213"/>
      <c r="L5806" s="217"/>
      <c r="M5806" s="218"/>
      <c r="N5806" s="219"/>
      <c r="O5806" s="219"/>
      <c r="P5806" s="219"/>
      <c r="Q5806" s="219"/>
      <c r="R5806" s="219"/>
      <c r="S5806" s="219"/>
      <c r="T5806" s="220"/>
      <c r="AT5806" s="221" t="s">
        <v>272</v>
      </c>
      <c r="AU5806" s="221" t="s">
        <v>91</v>
      </c>
      <c r="AV5806" s="13" t="s">
        <v>89</v>
      </c>
      <c r="AW5806" s="13" t="s">
        <v>38</v>
      </c>
      <c r="AX5806" s="13" t="s">
        <v>82</v>
      </c>
      <c r="AY5806" s="221" t="s">
        <v>262</v>
      </c>
    </row>
    <row r="5807" spans="1:65" s="13" customFormat="1" ht="20">
      <c r="B5807" s="212"/>
      <c r="C5807" s="213"/>
      <c r="D5807" s="208" t="s">
        <v>272</v>
      </c>
      <c r="E5807" s="214" t="s">
        <v>44</v>
      </c>
      <c r="F5807" s="215" t="s">
        <v>1304</v>
      </c>
      <c r="G5807" s="213"/>
      <c r="H5807" s="214" t="s">
        <v>44</v>
      </c>
      <c r="I5807" s="216"/>
      <c r="J5807" s="213"/>
      <c r="K5807" s="213"/>
      <c r="L5807" s="217"/>
      <c r="M5807" s="218"/>
      <c r="N5807" s="219"/>
      <c r="O5807" s="219"/>
      <c r="P5807" s="219"/>
      <c r="Q5807" s="219"/>
      <c r="R5807" s="219"/>
      <c r="S5807" s="219"/>
      <c r="T5807" s="220"/>
      <c r="AT5807" s="221" t="s">
        <v>272</v>
      </c>
      <c r="AU5807" s="221" t="s">
        <v>91</v>
      </c>
      <c r="AV5807" s="13" t="s">
        <v>89</v>
      </c>
      <c r="AW5807" s="13" t="s">
        <v>38</v>
      </c>
      <c r="AX5807" s="13" t="s">
        <v>82</v>
      </c>
      <c r="AY5807" s="221" t="s">
        <v>262</v>
      </c>
    </row>
    <row r="5808" spans="1:65" s="16" customFormat="1" ht="10">
      <c r="B5808" s="244"/>
      <c r="C5808" s="245"/>
      <c r="D5808" s="208" t="s">
        <v>272</v>
      </c>
      <c r="E5808" s="246" t="s">
        <v>44</v>
      </c>
      <c r="F5808" s="247" t="s">
        <v>291</v>
      </c>
      <c r="G5808" s="245"/>
      <c r="H5808" s="248">
        <v>15</v>
      </c>
      <c r="I5808" s="249"/>
      <c r="J5808" s="245"/>
      <c r="K5808" s="245"/>
      <c r="L5808" s="250"/>
      <c r="M5808" s="251"/>
      <c r="N5808" s="252"/>
      <c r="O5808" s="252"/>
      <c r="P5808" s="252"/>
      <c r="Q5808" s="252"/>
      <c r="R5808" s="252"/>
      <c r="S5808" s="252"/>
      <c r="T5808" s="253"/>
      <c r="AT5808" s="254" t="s">
        <v>272</v>
      </c>
      <c r="AU5808" s="254" t="s">
        <v>91</v>
      </c>
      <c r="AV5808" s="16" t="s">
        <v>104</v>
      </c>
      <c r="AW5808" s="16" t="s">
        <v>38</v>
      </c>
      <c r="AX5808" s="16" t="s">
        <v>89</v>
      </c>
      <c r="AY5808" s="254" t="s">
        <v>262</v>
      </c>
    </row>
    <row r="5809" spans="1:65" s="2" customFormat="1" ht="16.5" customHeight="1">
      <c r="A5809" s="37"/>
      <c r="B5809" s="38"/>
      <c r="C5809" s="255" t="s">
        <v>2702</v>
      </c>
      <c r="D5809" s="255" t="s">
        <v>633</v>
      </c>
      <c r="E5809" s="256" t="s">
        <v>2698</v>
      </c>
      <c r="F5809" s="257" t="s">
        <v>2699</v>
      </c>
      <c r="G5809" s="258" t="s">
        <v>518</v>
      </c>
      <c r="H5809" s="259">
        <v>15</v>
      </c>
      <c r="I5809" s="260"/>
      <c r="J5809" s="261">
        <f>ROUND(I5809*H5809,2)</f>
        <v>0</v>
      </c>
      <c r="K5809" s="257" t="s">
        <v>268</v>
      </c>
      <c r="L5809" s="262"/>
      <c r="M5809" s="263" t="s">
        <v>44</v>
      </c>
      <c r="N5809" s="264" t="s">
        <v>53</v>
      </c>
      <c r="O5809" s="67"/>
      <c r="P5809" s="204">
        <f>O5809*H5809</f>
        <v>0</v>
      </c>
      <c r="Q5809" s="204">
        <v>1.7500000000000002E-2</v>
      </c>
      <c r="R5809" s="204">
        <f>Q5809*H5809</f>
        <v>0.26250000000000001</v>
      </c>
      <c r="S5809" s="204">
        <v>0</v>
      </c>
      <c r="T5809" s="205">
        <f>S5809*H5809</f>
        <v>0</v>
      </c>
      <c r="U5809" s="37"/>
      <c r="V5809" s="37"/>
      <c r="W5809" s="37"/>
      <c r="X5809" s="37"/>
      <c r="Y5809" s="37"/>
      <c r="Z5809" s="37"/>
      <c r="AA5809" s="37"/>
      <c r="AB5809" s="37"/>
      <c r="AC5809" s="37"/>
      <c r="AD5809" s="37"/>
      <c r="AE5809" s="37"/>
      <c r="AR5809" s="206" t="s">
        <v>619</v>
      </c>
      <c r="AT5809" s="206" t="s">
        <v>633</v>
      </c>
      <c r="AU5809" s="206" t="s">
        <v>91</v>
      </c>
      <c r="AY5809" s="19" t="s">
        <v>262</v>
      </c>
      <c r="BE5809" s="207">
        <f>IF(N5809="základní",J5809,0)</f>
        <v>0</v>
      </c>
      <c r="BF5809" s="207">
        <f>IF(N5809="snížená",J5809,0)</f>
        <v>0</v>
      </c>
      <c r="BG5809" s="207">
        <f>IF(N5809="zákl. přenesená",J5809,0)</f>
        <v>0</v>
      </c>
      <c r="BH5809" s="207">
        <f>IF(N5809="sníž. přenesená",J5809,0)</f>
        <v>0</v>
      </c>
      <c r="BI5809" s="207">
        <f>IF(N5809="nulová",J5809,0)</f>
        <v>0</v>
      </c>
      <c r="BJ5809" s="19" t="s">
        <v>89</v>
      </c>
      <c r="BK5809" s="207">
        <f>ROUND(I5809*H5809,2)</f>
        <v>0</v>
      </c>
      <c r="BL5809" s="19" t="s">
        <v>442</v>
      </c>
      <c r="BM5809" s="206" t="s">
        <v>2703</v>
      </c>
    </row>
    <row r="5810" spans="1:65" s="2" customFormat="1" ht="36">
      <c r="A5810" s="37"/>
      <c r="B5810" s="38"/>
      <c r="C5810" s="39"/>
      <c r="D5810" s="208" t="s">
        <v>421</v>
      </c>
      <c r="E5810" s="39"/>
      <c r="F5810" s="209" t="s">
        <v>2704</v>
      </c>
      <c r="G5810" s="39"/>
      <c r="H5810" s="39"/>
      <c r="I5810" s="118"/>
      <c r="J5810" s="39"/>
      <c r="K5810" s="39"/>
      <c r="L5810" s="42"/>
      <c r="M5810" s="210"/>
      <c r="N5810" s="211"/>
      <c r="O5810" s="67"/>
      <c r="P5810" s="67"/>
      <c r="Q5810" s="67"/>
      <c r="R5810" s="67"/>
      <c r="S5810" s="67"/>
      <c r="T5810" s="68"/>
      <c r="U5810" s="37"/>
      <c r="V5810" s="37"/>
      <c r="W5810" s="37"/>
      <c r="X5810" s="37"/>
      <c r="Y5810" s="37"/>
      <c r="Z5810" s="37"/>
      <c r="AA5810" s="37"/>
      <c r="AB5810" s="37"/>
      <c r="AC5810" s="37"/>
      <c r="AD5810" s="37"/>
      <c r="AE5810" s="37"/>
      <c r="AT5810" s="19" t="s">
        <v>421</v>
      </c>
      <c r="AU5810" s="19" t="s">
        <v>91</v>
      </c>
    </row>
    <row r="5811" spans="1:65" s="13" customFormat="1" ht="10">
      <c r="B5811" s="212"/>
      <c r="C5811" s="213"/>
      <c r="D5811" s="208" t="s">
        <v>272</v>
      </c>
      <c r="E5811" s="214" t="s">
        <v>44</v>
      </c>
      <c r="F5811" s="215" t="s">
        <v>1326</v>
      </c>
      <c r="G5811" s="213"/>
      <c r="H5811" s="214" t="s">
        <v>44</v>
      </c>
      <c r="I5811" s="216"/>
      <c r="J5811" s="213"/>
      <c r="K5811" s="213"/>
      <c r="L5811" s="217"/>
      <c r="M5811" s="218"/>
      <c r="N5811" s="219"/>
      <c r="O5811" s="219"/>
      <c r="P5811" s="219"/>
      <c r="Q5811" s="219"/>
      <c r="R5811" s="219"/>
      <c r="S5811" s="219"/>
      <c r="T5811" s="220"/>
      <c r="AT5811" s="221" t="s">
        <v>272</v>
      </c>
      <c r="AU5811" s="221" t="s">
        <v>91</v>
      </c>
      <c r="AV5811" s="13" t="s">
        <v>89</v>
      </c>
      <c r="AW5811" s="13" t="s">
        <v>38</v>
      </c>
      <c r="AX5811" s="13" t="s">
        <v>82</v>
      </c>
      <c r="AY5811" s="221" t="s">
        <v>262</v>
      </c>
    </row>
    <row r="5812" spans="1:65" s="13" customFormat="1" ht="10">
      <c r="B5812" s="212"/>
      <c r="C5812" s="213"/>
      <c r="D5812" s="208" t="s">
        <v>272</v>
      </c>
      <c r="E5812" s="214" t="s">
        <v>44</v>
      </c>
      <c r="F5812" s="215" t="s">
        <v>1323</v>
      </c>
      <c r="G5812" s="213"/>
      <c r="H5812" s="214" t="s">
        <v>44</v>
      </c>
      <c r="I5812" s="216"/>
      <c r="J5812" s="213"/>
      <c r="K5812" s="213"/>
      <c r="L5812" s="217"/>
      <c r="M5812" s="218"/>
      <c r="N5812" s="219"/>
      <c r="O5812" s="219"/>
      <c r="P5812" s="219"/>
      <c r="Q5812" s="219"/>
      <c r="R5812" s="219"/>
      <c r="S5812" s="219"/>
      <c r="T5812" s="220"/>
      <c r="AT5812" s="221" t="s">
        <v>272</v>
      </c>
      <c r="AU5812" s="221" t="s">
        <v>91</v>
      </c>
      <c r="AV5812" s="13" t="s">
        <v>89</v>
      </c>
      <c r="AW5812" s="13" t="s">
        <v>38</v>
      </c>
      <c r="AX5812" s="13" t="s">
        <v>82</v>
      </c>
      <c r="AY5812" s="221" t="s">
        <v>262</v>
      </c>
    </row>
    <row r="5813" spans="1:65" s="13" customFormat="1" ht="10">
      <c r="B5813" s="212"/>
      <c r="C5813" s="213"/>
      <c r="D5813" s="208" t="s">
        <v>272</v>
      </c>
      <c r="E5813" s="214" t="s">
        <v>44</v>
      </c>
      <c r="F5813" s="215" t="s">
        <v>1318</v>
      </c>
      <c r="G5813" s="213"/>
      <c r="H5813" s="214" t="s">
        <v>44</v>
      </c>
      <c r="I5813" s="216"/>
      <c r="J5813" s="213"/>
      <c r="K5813" s="213"/>
      <c r="L5813" s="217"/>
      <c r="M5813" s="218"/>
      <c r="N5813" s="219"/>
      <c r="O5813" s="219"/>
      <c r="P5813" s="219"/>
      <c r="Q5813" s="219"/>
      <c r="R5813" s="219"/>
      <c r="S5813" s="219"/>
      <c r="T5813" s="220"/>
      <c r="AT5813" s="221" t="s">
        <v>272</v>
      </c>
      <c r="AU5813" s="221" t="s">
        <v>91</v>
      </c>
      <c r="AV5813" s="13" t="s">
        <v>89</v>
      </c>
      <c r="AW5813" s="13" t="s">
        <v>38</v>
      </c>
      <c r="AX5813" s="13" t="s">
        <v>82</v>
      </c>
      <c r="AY5813" s="221" t="s">
        <v>262</v>
      </c>
    </row>
    <row r="5814" spans="1:65" s="15" customFormat="1" ht="10">
      <c r="B5814" s="233"/>
      <c r="C5814" s="234"/>
      <c r="D5814" s="208" t="s">
        <v>272</v>
      </c>
      <c r="E5814" s="235" t="s">
        <v>44</v>
      </c>
      <c r="F5814" s="236" t="s">
        <v>1327</v>
      </c>
      <c r="G5814" s="234"/>
      <c r="H5814" s="237">
        <v>15</v>
      </c>
      <c r="I5814" s="238"/>
      <c r="J5814" s="234"/>
      <c r="K5814" s="234"/>
      <c r="L5814" s="239"/>
      <c r="M5814" s="240"/>
      <c r="N5814" s="241"/>
      <c r="O5814" s="241"/>
      <c r="P5814" s="241"/>
      <c r="Q5814" s="241"/>
      <c r="R5814" s="241"/>
      <c r="S5814" s="241"/>
      <c r="T5814" s="242"/>
      <c r="AT5814" s="243" t="s">
        <v>272</v>
      </c>
      <c r="AU5814" s="243" t="s">
        <v>91</v>
      </c>
      <c r="AV5814" s="15" t="s">
        <v>91</v>
      </c>
      <c r="AW5814" s="15" t="s">
        <v>38</v>
      </c>
      <c r="AX5814" s="15" t="s">
        <v>82</v>
      </c>
      <c r="AY5814" s="243" t="s">
        <v>262</v>
      </c>
    </row>
    <row r="5815" spans="1:65" s="13" customFormat="1" ht="10">
      <c r="B5815" s="212"/>
      <c r="C5815" s="213"/>
      <c r="D5815" s="208" t="s">
        <v>272</v>
      </c>
      <c r="E5815" s="214" t="s">
        <v>44</v>
      </c>
      <c r="F5815" s="215" t="s">
        <v>1328</v>
      </c>
      <c r="G5815" s="213"/>
      <c r="H5815" s="214" t="s">
        <v>44</v>
      </c>
      <c r="I5815" s="216"/>
      <c r="J5815" s="213"/>
      <c r="K5815" s="213"/>
      <c r="L5815" s="217"/>
      <c r="M5815" s="218"/>
      <c r="N5815" s="219"/>
      <c r="O5815" s="219"/>
      <c r="P5815" s="219"/>
      <c r="Q5815" s="219"/>
      <c r="R5815" s="219"/>
      <c r="S5815" s="219"/>
      <c r="T5815" s="220"/>
      <c r="AT5815" s="221" t="s">
        <v>272</v>
      </c>
      <c r="AU5815" s="221" t="s">
        <v>91</v>
      </c>
      <c r="AV5815" s="13" t="s">
        <v>89</v>
      </c>
      <c r="AW5815" s="13" t="s">
        <v>38</v>
      </c>
      <c r="AX5815" s="13" t="s">
        <v>82</v>
      </c>
      <c r="AY5815" s="221" t="s">
        <v>262</v>
      </c>
    </row>
    <row r="5816" spans="1:65" s="13" customFormat="1" ht="10">
      <c r="B5816" s="212"/>
      <c r="C5816" s="213"/>
      <c r="D5816" s="208" t="s">
        <v>272</v>
      </c>
      <c r="E5816" s="214" t="s">
        <v>44</v>
      </c>
      <c r="F5816" s="215" t="s">
        <v>1321</v>
      </c>
      <c r="G5816" s="213"/>
      <c r="H5816" s="214" t="s">
        <v>44</v>
      </c>
      <c r="I5816" s="216"/>
      <c r="J5816" s="213"/>
      <c r="K5816" s="213"/>
      <c r="L5816" s="217"/>
      <c r="M5816" s="218"/>
      <c r="N5816" s="219"/>
      <c r="O5816" s="219"/>
      <c r="P5816" s="219"/>
      <c r="Q5816" s="219"/>
      <c r="R5816" s="219"/>
      <c r="S5816" s="219"/>
      <c r="T5816" s="220"/>
      <c r="AT5816" s="221" t="s">
        <v>272</v>
      </c>
      <c r="AU5816" s="221" t="s">
        <v>91</v>
      </c>
      <c r="AV5816" s="13" t="s">
        <v>89</v>
      </c>
      <c r="AW5816" s="13" t="s">
        <v>38</v>
      </c>
      <c r="AX5816" s="13" t="s">
        <v>82</v>
      </c>
      <c r="AY5816" s="221" t="s">
        <v>262</v>
      </c>
    </row>
    <row r="5817" spans="1:65" s="13" customFormat="1" ht="20">
      <c r="B5817" s="212"/>
      <c r="C5817" s="213"/>
      <c r="D5817" s="208" t="s">
        <v>272</v>
      </c>
      <c r="E5817" s="214" t="s">
        <v>44</v>
      </c>
      <c r="F5817" s="215" t="s">
        <v>1304</v>
      </c>
      <c r="G5817" s="213"/>
      <c r="H5817" s="214" t="s">
        <v>44</v>
      </c>
      <c r="I5817" s="216"/>
      <c r="J5817" s="213"/>
      <c r="K5817" s="213"/>
      <c r="L5817" s="217"/>
      <c r="M5817" s="218"/>
      <c r="N5817" s="219"/>
      <c r="O5817" s="219"/>
      <c r="P5817" s="219"/>
      <c r="Q5817" s="219"/>
      <c r="R5817" s="219"/>
      <c r="S5817" s="219"/>
      <c r="T5817" s="220"/>
      <c r="AT5817" s="221" t="s">
        <v>272</v>
      </c>
      <c r="AU5817" s="221" t="s">
        <v>91</v>
      </c>
      <c r="AV5817" s="13" t="s">
        <v>89</v>
      </c>
      <c r="AW5817" s="13" t="s">
        <v>38</v>
      </c>
      <c r="AX5817" s="13" t="s">
        <v>82</v>
      </c>
      <c r="AY5817" s="221" t="s">
        <v>262</v>
      </c>
    </row>
    <row r="5818" spans="1:65" s="16" customFormat="1" ht="10">
      <c r="B5818" s="244"/>
      <c r="C5818" s="245"/>
      <c r="D5818" s="208" t="s">
        <v>272</v>
      </c>
      <c r="E5818" s="246" t="s">
        <v>44</v>
      </c>
      <c r="F5818" s="247" t="s">
        <v>291</v>
      </c>
      <c r="G5818" s="245"/>
      <c r="H5818" s="248">
        <v>15</v>
      </c>
      <c r="I5818" s="249"/>
      <c r="J5818" s="245"/>
      <c r="K5818" s="245"/>
      <c r="L5818" s="250"/>
      <c r="M5818" s="251"/>
      <c r="N5818" s="252"/>
      <c r="O5818" s="252"/>
      <c r="P5818" s="252"/>
      <c r="Q5818" s="252"/>
      <c r="R5818" s="252"/>
      <c r="S5818" s="252"/>
      <c r="T5818" s="253"/>
      <c r="AT5818" s="254" t="s">
        <v>272</v>
      </c>
      <c r="AU5818" s="254" t="s">
        <v>91</v>
      </c>
      <c r="AV5818" s="16" t="s">
        <v>104</v>
      </c>
      <c r="AW5818" s="16" t="s">
        <v>38</v>
      </c>
      <c r="AX5818" s="16" t="s">
        <v>89</v>
      </c>
      <c r="AY5818" s="254" t="s">
        <v>262</v>
      </c>
    </row>
    <row r="5819" spans="1:65" s="2" customFormat="1" ht="16.5" customHeight="1">
      <c r="A5819" s="37"/>
      <c r="B5819" s="38"/>
      <c r="C5819" s="255" t="s">
        <v>2705</v>
      </c>
      <c r="D5819" s="255" t="s">
        <v>633</v>
      </c>
      <c r="E5819" s="256" t="s">
        <v>2706</v>
      </c>
      <c r="F5819" s="257" t="s">
        <v>2707</v>
      </c>
      <c r="G5819" s="258" t="s">
        <v>518</v>
      </c>
      <c r="H5819" s="259">
        <v>1</v>
      </c>
      <c r="I5819" s="260"/>
      <c r="J5819" s="261">
        <f>ROUND(I5819*H5819,2)</f>
        <v>0</v>
      </c>
      <c r="K5819" s="257" t="s">
        <v>268</v>
      </c>
      <c r="L5819" s="262"/>
      <c r="M5819" s="263" t="s">
        <v>44</v>
      </c>
      <c r="N5819" s="264" t="s">
        <v>53</v>
      </c>
      <c r="O5819" s="67"/>
      <c r="P5819" s="204">
        <f>O5819*H5819</f>
        <v>0</v>
      </c>
      <c r="Q5819" s="204">
        <v>1.95E-2</v>
      </c>
      <c r="R5819" s="204">
        <f>Q5819*H5819</f>
        <v>1.95E-2</v>
      </c>
      <c r="S5819" s="204">
        <v>0</v>
      </c>
      <c r="T5819" s="205">
        <f>S5819*H5819</f>
        <v>0</v>
      </c>
      <c r="U5819" s="37"/>
      <c r="V5819" s="37"/>
      <c r="W5819" s="37"/>
      <c r="X5819" s="37"/>
      <c r="Y5819" s="37"/>
      <c r="Z5819" s="37"/>
      <c r="AA5819" s="37"/>
      <c r="AB5819" s="37"/>
      <c r="AC5819" s="37"/>
      <c r="AD5819" s="37"/>
      <c r="AE5819" s="37"/>
      <c r="AR5819" s="206" t="s">
        <v>619</v>
      </c>
      <c r="AT5819" s="206" t="s">
        <v>633</v>
      </c>
      <c r="AU5819" s="206" t="s">
        <v>91</v>
      </c>
      <c r="AY5819" s="19" t="s">
        <v>262</v>
      </c>
      <c r="BE5819" s="207">
        <f>IF(N5819="základní",J5819,0)</f>
        <v>0</v>
      </c>
      <c r="BF5819" s="207">
        <f>IF(N5819="snížená",J5819,0)</f>
        <v>0</v>
      </c>
      <c r="BG5819" s="207">
        <f>IF(N5819="zákl. přenesená",J5819,0)</f>
        <v>0</v>
      </c>
      <c r="BH5819" s="207">
        <f>IF(N5819="sníž. přenesená",J5819,0)</f>
        <v>0</v>
      </c>
      <c r="BI5819" s="207">
        <f>IF(N5819="nulová",J5819,0)</f>
        <v>0</v>
      </c>
      <c r="BJ5819" s="19" t="s">
        <v>89</v>
      </c>
      <c r="BK5819" s="207">
        <f>ROUND(I5819*H5819,2)</f>
        <v>0</v>
      </c>
      <c r="BL5819" s="19" t="s">
        <v>442</v>
      </c>
      <c r="BM5819" s="206" t="s">
        <v>2708</v>
      </c>
    </row>
    <row r="5820" spans="1:65" s="2" customFormat="1" ht="36">
      <c r="A5820" s="37"/>
      <c r="B5820" s="38"/>
      <c r="C5820" s="39"/>
      <c r="D5820" s="208" t="s">
        <v>421</v>
      </c>
      <c r="E5820" s="39"/>
      <c r="F5820" s="209" t="s">
        <v>2709</v>
      </c>
      <c r="G5820" s="39"/>
      <c r="H5820" s="39"/>
      <c r="I5820" s="118"/>
      <c r="J5820" s="39"/>
      <c r="K5820" s="39"/>
      <c r="L5820" s="42"/>
      <c r="M5820" s="210"/>
      <c r="N5820" s="211"/>
      <c r="O5820" s="67"/>
      <c r="P5820" s="67"/>
      <c r="Q5820" s="67"/>
      <c r="R5820" s="67"/>
      <c r="S5820" s="67"/>
      <c r="T5820" s="68"/>
      <c r="U5820" s="37"/>
      <c r="V5820" s="37"/>
      <c r="W5820" s="37"/>
      <c r="X5820" s="37"/>
      <c r="Y5820" s="37"/>
      <c r="Z5820" s="37"/>
      <c r="AA5820" s="37"/>
      <c r="AB5820" s="37"/>
      <c r="AC5820" s="37"/>
      <c r="AD5820" s="37"/>
      <c r="AE5820" s="37"/>
      <c r="AT5820" s="19" t="s">
        <v>421</v>
      </c>
      <c r="AU5820" s="19" t="s">
        <v>91</v>
      </c>
    </row>
    <row r="5821" spans="1:65" s="13" customFormat="1" ht="10">
      <c r="B5821" s="212"/>
      <c r="C5821" s="213"/>
      <c r="D5821" s="208" t="s">
        <v>272</v>
      </c>
      <c r="E5821" s="214" t="s">
        <v>44</v>
      </c>
      <c r="F5821" s="215" t="s">
        <v>1305</v>
      </c>
      <c r="G5821" s="213"/>
      <c r="H5821" s="214" t="s">
        <v>44</v>
      </c>
      <c r="I5821" s="216"/>
      <c r="J5821" s="213"/>
      <c r="K5821" s="213"/>
      <c r="L5821" s="217"/>
      <c r="M5821" s="218"/>
      <c r="N5821" s="219"/>
      <c r="O5821" s="219"/>
      <c r="P5821" s="219"/>
      <c r="Q5821" s="219"/>
      <c r="R5821" s="219"/>
      <c r="S5821" s="219"/>
      <c r="T5821" s="220"/>
      <c r="AT5821" s="221" t="s">
        <v>272</v>
      </c>
      <c r="AU5821" s="221" t="s">
        <v>91</v>
      </c>
      <c r="AV5821" s="13" t="s">
        <v>89</v>
      </c>
      <c r="AW5821" s="13" t="s">
        <v>38</v>
      </c>
      <c r="AX5821" s="13" t="s">
        <v>82</v>
      </c>
      <c r="AY5821" s="221" t="s">
        <v>262</v>
      </c>
    </row>
    <row r="5822" spans="1:65" s="13" customFormat="1" ht="10">
      <c r="B5822" s="212"/>
      <c r="C5822" s="213"/>
      <c r="D5822" s="208" t="s">
        <v>272</v>
      </c>
      <c r="E5822" s="214" t="s">
        <v>44</v>
      </c>
      <c r="F5822" s="215" t="s">
        <v>1306</v>
      </c>
      <c r="G5822" s="213"/>
      <c r="H5822" s="214" t="s">
        <v>44</v>
      </c>
      <c r="I5822" s="216"/>
      <c r="J5822" s="213"/>
      <c r="K5822" s="213"/>
      <c r="L5822" s="217"/>
      <c r="M5822" s="218"/>
      <c r="N5822" s="219"/>
      <c r="O5822" s="219"/>
      <c r="P5822" s="219"/>
      <c r="Q5822" s="219"/>
      <c r="R5822" s="219"/>
      <c r="S5822" s="219"/>
      <c r="T5822" s="220"/>
      <c r="AT5822" s="221" t="s">
        <v>272</v>
      </c>
      <c r="AU5822" s="221" t="s">
        <v>91</v>
      </c>
      <c r="AV5822" s="13" t="s">
        <v>89</v>
      </c>
      <c r="AW5822" s="13" t="s">
        <v>38</v>
      </c>
      <c r="AX5822" s="13" t="s">
        <v>82</v>
      </c>
      <c r="AY5822" s="221" t="s">
        <v>262</v>
      </c>
    </row>
    <row r="5823" spans="1:65" s="13" customFormat="1" ht="10">
      <c r="B5823" s="212"/>
      <c r="C5823" s="213"/>
      <c r="D5823" s="208" t="s">
        <v>272</v>
      </c>
      <c r="E5823" s="214" t="s">
        <v>44</v>
      </c>
      <c r="F5823" s="215" t="s">
        <v>421</v>
      </c>
      <c r="G5823" s="213"/>
      <c r="H5823" s="214" t="s">
        <v>44</v>
      </c>
      <c r="I5823" s="216"/>
      <c r="J5823" s="213"/>
      <c r="K5823" s="213"/>
      <c r="L5823" s="217"/>
      <c r="M5823" s="218"/>
      <c r="N5823" s="219"/>
      <c r="O5823" s="219"/>
      <c r="P5823" s="219"/>
      <c r="Q5823" s="219"/>
      <c r="R5823" s="219"/>
      <c r="S5823" s="219"/>
      <c r="T5823" s="220"/>
      <c r="AT5823" s="221" t="s">
        <v>272</v>
      </c>
      <c r="AU5823" s="221" t="s">
        <v>91</v>
      </c>
      <c r="AV5823" s="13" t="s">
        <v>89</v>
      </c>
      <c r="AW5823" s="13" t="s">
        <v>38</v>
      </c>
      <c r="AX5823" s="13" t="s">
        <v>82</v>
      </c>
      <c r="AY5823" s="221" t="s">
        <v>262</v>
      </c>
    </row>
    <row r="5824" spans="1:65" s="15" customFormat="1" ht="10">
      <c r="B5824" s="233"/>
      <c r="C5824" s="234"/>
      <c r="D5824" s="208" t="s">
        <v>272</v>
      </c>
      <c r="E5824" s="235" t="s">
        <v>44</v>
      </c>
      <c r="F5824" s="236" t="s">
        <v>89</v>
      </c>
      <c r="G5824" s="234"/>
      <c r="H5824" s="237">
        <v>1</v>
      </c>
      <c r="I5824" s="238"/>
      <c r="J5824" s="234"/>
      <c r="K5824" s="234"/>
      <c r="L5824" s="239"/>
      <c r="M5824" s="240"/>
      <c r="N5824" s="241"/>
      <c r="O5824" s="241"/>
      <c r="P5824" s="241"/>
      <c r="Q5824" s="241"/>
      <c r="R5824" s="241"/>
      <c r="S5824" s="241"/>
      <c r="T5824" s="242"/>
      <c r="AT5824" s="243" t="s">
        <v>272</v>
      </c>
      <c r="AU5824" s="243" t="s">
        <v>91</v>
      </c>
      <c r="AV5824" s="15" t="s">
        <v>91</v>
      </c>
      <c r="AW5824" s="15" t="s">
        <v>38</v>
      </c>
      <c r="AX5824" s="15" t="s">
        <v>82</v>
      </c>
      <c r="AY5824" s="243" t="s">
        <v>262</v>
      </c>
    </row>
    <row r="5825" spans="1:65" s="13" customFormat="1" ht="10">
      <c r="B5825" s="212"/>
      <c r="C5825" s="213"/>
      <c r="D5825" s="208" t="s">
        <v>272</v>
      </c>
      <c r="E5825" s="214" t="s">
        <v>44</v>
      </c>
      <c r="F5825" s="215" t="s">
        <v>1307</v>
      </c>
      <c r="G5825" s="213"/>
      <c r="H5825" s="214" t="s">
        <v>44</v>
      </c>
      <c r="I5825" s="216"/>
      <c r="J5825" s="213"/>
      <c r="K5825" s="213"/>
      <c r="L5825" s="217"/>
      <c r="M5825" s="218"/>
      <c r="N5825" s="219"/>
      <c r="O5825" s="219"/>
      <c r="P5825" s="219"/>
      <c r="Q5825" s="219"/>
      <c r="R5825" s="219"/>
      <c r="S5825" s="219"/>
      <c r="T5825" s="220"/>
      <c r="AT5825" s="221" t="s">
        <v>272</v>
      </c>
      <c r="AU5825" s="221" t="s">
        <v>91</v>
      </c>
      <c r="AV5825" s="13" t="s">
        <v>89</v>
      </c>
      <c r="AW5825" s="13" t="s">
        <v>38</v>
      </c>
      <c r="AX5825" s="13" t="s">
        <v>82</v>
      </c>
      <c r="AY5825" s="221" t="s">
        <v>262</v>
      </c>
    </row>
    <row r="5826" spans="1:65" s="13" customFormat="1" ht="30">
      <c r="B5826" s="212"/>
      <c r="C5826" s="213"/>
      <c r="D5826" s="208" t="s">
        <v>272</v>
      </c>
      <c r="E5826" s="214" t="s">
        <v>44</v>
      </c>
      <c r="F5826" s="215" t="s">
        <v>1303</v>
      </c>
      <c r="G5826" s="213"/>
      <c r="H5826" s="214" t="s">
        <v>44</v>
      </c>
      <c r="I5826" s="216"/>
      <c r="J5826" s="213"/>
      <c r="K5826" s="213"/>
      <c r="L5826" s="217"/>
      <c r="M5826" s="218"/>
      <c r="N5826" s="219"/>
      <c r="O5826" s="219"/>
      <c r="P5826" s="219"/>
      <c r="Q5826" s="219"/>
      <c r="R5826" s="219"/>
      <c r="S5826" s="219"/>
      <c r="T5826" s="220"/>
      <c r="AT5826" s="221" t="s">
        <v>272</v>
      </c>
      <c r="AU5826" s="221" t="s">
        <v>91</v>
      </c>
      <c r="AV5826" s="13" t="s">
        <v>89</v>
      </c>
      <c r="AW5826" s="13" t="s">
        <v>38</v>
      </c>
      <c r="AX5826" s="13" t="s">
        <v>82</v>
      </c>
      <c r="AY5826" s="221" t="s">
        <v>262</v>
      </c>
    </row>
    <row r="5827" spans="1:65" s="13" customFormat="1" ht="20">
      <c r="B5827" s="212"/>
      <c r="C5827" s="213"/>
      <c r="D5827" s="208" t="s">
        <v>272</v>
      </c>
      <c r="E5827" s="214" t="s">
        <v>44</v>
      </c>
      <c r="F5827" s="215" t="s">
        <v>1304</v>
      </c>
      <c r="G5827" s="213"/>
      <c r="H5827" s="214" t="s">
        <v>44</v>
      </c>
      <c r="I5827" s="216"/>
      <c r="J5827" s="213"/>
      <c r="K5827" s="213"/>
      <c r="L5827" s="217"/>
      <c r="M5827" s="218"/>
      <c r="N5827" s="219"/>
      <c r="O5827" s="219"/>
      <c r="P5827" s="219"/>
      <c r="Q5827" s="219"/>
      <c r="R5827" s="219"/>
      <c r="S5827" s="219"/>
      <c r="T5827" s="220"/>
      <c r="AT5827" s="221" t="s">
        <v>272</v>
      </c>
      <c r="AU5827" s="221" t="s">
        <v>91</v>
      </c>
      <c r="AV5827" s="13" t="s">
        <v>89</v>
      </c>
      <c r="AW5827" s="13" t="s">
        <v>38</v>
      </c>
      <c r="AX5827" s="13" t="s">
        <v>82</v>
      </c>
      <c r="AY5827" s="221" t="s">
        <v>262</v>
      </c>
    </row>
    <row r="5828" spans="1:65" s="16" customFormat="1" ht="10">
      <c r="B5828" s="244"/>
      <c r="C5828" s="245"/>
      <c r="D5828" s="208" t="s">
        <v>272</v>
      </c>
      <c r="E5828" s="246" t="s">
        <v>44</v>
      </c>
      <c r="F5828" s="247" t="s">
        <v>291</v>
      </c>
      <c r="G5828" s="245"/>
      <c r="H5828" s="248">
        <v>1</v>
      </c>
      <c r="I5828" s="249"/>
      <c r="J5828" s="245"/>
      <c r="K5828" s="245"/>
      <c r="L5828" s="250"/>
      <c r="M5828" s="251"/>
      <c r="N5828" s="252"/>
      <c r="O5828" s="252"/>
      <c r="P5828" s="252"/>
      <c r="Q5828" s="252"/>
      <c r="R5828" s="252"/>
      <c r="S5828" s="252"/>
      <c r="T5828" s="253"/>
      <c r="AT5828" s="254" t="s">
        <v>272</v>
      </c>
      <c r="AU5828" s="254" t="s">
        <v>91</v>
      </c>
      <c r="AV5828" s="16" t="s">
        <v>104</v>
      </c>
      <c r="AW5828" s="16" t="s">
        <v>38</v>
      </c>
      <c r="AX5828" s="16" t="s">
        <v>89</v>
      </c>
      <c r="AY5828" s="254" t="s">
        <v>262</v>
      </c>
    </row>
    <row r="5829" spans="1:65" s="2" customFormat="1" ht="16.5" customHeight="1">
      <c r="A5829" s="37"/>
      <c r="B5829" s="38"/>
      <c r="C5829" s="255" t="s">
        <v>2710</v>
      </c>
      <c r="D5829" s="255" t="s">
        <v>633</v>
      </c>
      <c r="E5829" s="256" t="s">
        <v>2711</v>
      </c>
      <c r="F5829" s="257" t="s">
        <v>2707</v>
      </c>
      <c r="G5829" s="258" t="s">
        <v>518</v>
      </c>
      <c r="H5829" s="259">
        <v>5</v>
      </c>
      <c r="I5829" s="260"/>
      <c r="J5829" s="261">
        <f>ROUND(I5829*H5829,2)</f>
        <v>0</v>
      </c>
      <c r="K5829" s="257" t="s">
        <v>44</v>
      </c>
      <c r="L5829" s="262"/>
      <c r="M5829" s="263" t="s">
        <v>44</v>
      </c>
      <c r="N5829" s="264" t="s">
        <v>53</v>
      </c>
      <c r="O5829" s="67"/>
      <c r="P5829" s="204">
        <f>O5829*H5829</f>
        <v>0</v>
      </c>
      <c r="Q5829" s="204">
        <v>1.95E-2</v>
      </c>
      <c r="R5829" s="204">
        <f>Q5829*H5829</f>
        <v>9.7500000000000003E-2</v>
      </c>
      <c r="S5829" s="204">
        <v>0</v>
      </c>
      <c r="T5829" s="205">
        <f>S5829*H5829</f>
        <v>0</v>
      </c>
      <c r="U5829" s="37"/>
      <c r="V5829" s="37"/>
      <c r="W5829" s="37"/>
      <c r="X5829" s="37"/>
      <c r="Y5829" s="37"/>
      <c r="Z5829" s="37"/>
      <c r="AA5829" s="37"/>
      <c r="AB5829" s="37"/>
      <c r="AC5829" s="37"/>
      <c r="AD5829" s="37"/>
      <c r="AE5829" s="37"/>
      <c r="AR5829" s="206" t="s">
        <v>619</v>
      </c>
      <c r="AT5829" s="206" t="s">
        <v>633</v>
      </c>
      <c r="AU5829" s="206" t="s">
        <v>91</v>
      </c>
      <c r="AY5829" s="19" t="s">
        <v>262</v>
      </c>
      <c r="BE5829" s="207">
        <f>IF(N5829="základní",J5829,0)</f>
        <v>0</v>
      </c>
      <c r="BF5829" s="207">
        <f>IF(N5829="snížená",J5829,0)</f>
        <v>0</v>
      </c>
      <c r="BG5829" s="207">
        <f>IF(N5829="zákl. přenesená",J5829,0)</f>
        <v>0</v>
      </c>
      <c r="BH5829" s="207">
        <f>IF(N5829="sníž. přenesená",J5829,0)</f>
        <v>0</v>
      </c>
      <c r="BI5829" s="207">
        <f>IF(N5829="nulová",J5829,0)</f>
        <v>0</v>
      </c>
      <c r="BJ5829" s="19" t="s">
        <v>89</v>
      </c>
      <c r="BK5829" s="207">
        <f>ROUND(I5829*H5829,2)</f>
        <v>0</v>
      </c>
      <c r="BL5829" s="19" t="s">
        <v>442</v>
      </c>
      <c r="BM5829" s="206" t="s">
        <v>2712</v>
      </c>
    </row>
    <row r="5830" spans="1:65" s="2" customFormat="1" ht="36">
      <c r="A5830" s="37"/>
      <c r="B5830" s="38"/>
      <c r="C5830" s="39"/>
      <c r="D5830" s="208" t="s">
        <v>421</v>
      </c>
      <c r="E5830" s="39"/>
      <c r="F5830" s="209" t="s">
        <v>2713</v>
      </c>
      <c r="G5830" s="39"/>
      <c r="H5830" s="39"/>
      <c r="I5830" s="118"/>
      <c r="J5830" s="39"/>
      <c r="K5830" s="39"/>
      <c r="L5830" s="42"/>
      <c r="M5830" s="210"/>
      <c r="N5830" s="211"/>
      <c r="O5830" s="67"/>
      <c r="P5830" s="67"/>
      <c r="Q5830" s="67"/>
      <c r="R5830" s="67"/>
      <c r="S5830" s="67"/>
      <c r="T5830" s="68"/>
      <c r="U5830" s="37"/>
      <c r="V5830" s="37"/>
      <c r="W5830" s="37"/>
      <c r="X5830" s="37"/>
      <c r="Y5830" s="37"/>
      <c r="Z5830" s="37"/>
      <c r="AA5830" s="37"/>
      <c r="AB5830" s="37"/>
      <c r="AC5830" s="37"/>
      <c r="AD5830" s="37"/>
      <c r="AE5830" s="37"/>
      <c r="AT5830" s="19" t="s">
        <v>421</v>
      </c>
      <c r="AU5830" s="19" t="s">
        <v>91</v>
      </c>
    </row>
    <row r="5831" spans="1:65" s="13" customFormat="1" ht="10">
      <c r="B5831" s="212"/>
      <c r="C5831" s="213"/>
      <c r="D5831" s="208" t="s">
        <v>272</v>
      </c>
      <c r="E5831" s="214" t="s">
        <v>44</v>
      </c>
      <c r="F5831" s="215" t="s">
        <v>1311</v>
      </c>
      <c r="G5831" s="213"/>
      <c r="H5831" s="214" t="s">
        <v>44</v>
      </c>
      <c r="I5831" s="216"/>
      <c r="J5831" s="213"/>
      <c r="K5831" s="213"/>
      <c r="L5831" s="217"/>
      <c r="M5831" s="218"/>
      <c r="N5831" s="219"/>
      <c r="O5831" s="219"/>
      <c r="P5831" s="219"/>
      <c r="Q5831" s="219"/>
      <c r="R5831" s="219"/>
      <c r="S5831" s="219"/>
      <c r="T5831" s="220"/>
      <c r="AT5831" s="221" t="s">
        <v>272</v>
      </c>
      <c r="AU5831" s="221" t="s">
        <v>91</v>
      </c>
      <c r="AV5831" s="13" t="s">
        <v>89</v>
      </c>
      <c r="AW5831" s="13" t="s">
        <v>38</v>
      </c>
      <c r="AX5831" s="13" t="s">
        <v>82</v>
      </c>
      <c r="AY5831" s="221" t="s">
        <v>262</v>
      </c>
    </row>
    <row r="5832" spans="1:65" s="13" customFormat="1" ht="10">
      <c r="B5832" s="212"/>
      <c r="C5832" s="213"/>
      <c r="D5832" s="208" t="s">
        <v>272</v>
      </c>
      <c r="E5832" s="214" t="s">
        <v>44</v>
      </c>
      <c r="F5832" s="215" t="s">
        <v>1306</v>
      </c>
      <c r="G5832" s="213"/>
      <c r="H5832" s="214" t="s">
        <v>44</v>
      </c>
      <c r="I5832" s="216"/>
      <c r="J5832" s="213"/>
      <c r="K5832" s="213"/>
      <c r="L5832" s="217"/>
      <c r="M5832" s="218"/>
      <c r="N5832" s="219"/>
      <c r="O5832" s="219"/>
      <c r="P5832" s="219"/>
      <c r="Q5832" s="219"/>
      <c r="R5832" s="219"/>
      <c r="S5832" s="219"/>
      <c r="T5832" s="220"/>
      <c r="AT5832" s="221" t="s">
        <v>272</v>
      </c>
      <c r="AU5832" s="221" t="s">
        <v>91</v>
      </c>
      <c r="AV5832" s="13" t="s">
        <v>89</v>
      </c>
      <c r="AW5832" s="13" t="s">
        <v>38</v>
      </c>
      <c r="AX5832" s="13" t="s">
        <v>82</v>
      </c>
      <c r="AY5832" s="221" t="s">
        <v>262</v>
      </c>
    </row>
    <row r="5833" spans="1:65" s="13" customFormat="1" ht="30">
      <c r="B5833" s="212"/>
      <c r="C5833" s="213"/>
      <c r="D5833" s="208" t="s">
        <v>272</v>
      </c>
      <c r="E5833" s="214" t="s">
        <v>44</v>
      </c>
      <c r="F5833" s="215" t="s">
        <v>1312</v>
      </c>
      <c r="G5833" s="213"/>
      <c r="H5833" s="214" t="s">
        <v>44</v>
      </c>
      <c r="I5833" s="216"/>
      <c r="J5833" s="213"/>
      <c r="K5833" s="213"/>
      <c r="L5833" s="217"/>
      <c r="M5833" s="218"/>
      <c r="N5833" s="219"/>
      <c r="O5833" s="219"/>
      <c r="P5833" s="219"/>
      <c r="Q5833" s="219"/>
      <c r="R5833" s="219"/>
      <c r="S5833" s="219"/>
      <c r="T5833" s="220"/>
      <c r="AT5833" s="221" t="s">
        <v>272</v>
      </c>
      <c r="AU5833" s="221" t="s">
        <v>91</v>
      </c>
      <c r="AV5833" s="13" t="s">
        <v>89</v>
      </c>
      <c r="AW5833" s="13" t="s">
        <v>38</v>
      </c>
      <c r="AX5833" s="13" t="s">
        <v>82</v>
      </c>
      <c r="AY5833" s="221" t="s">
        <v>262</v>
      </c>
    </row>
    <row r="5834" spans="1:65" s="15" customFormat="1" ht="10">
      <c r="B5834" s="233"/>
      <c r="C5834" s="234"/>
      <c r="D5834" s="208" t="s">
        <v>272</v>
      </c>
      <c r="E5834" s="235" t="s">
        <v>44</v>
      </c>
      <c r="F5834" s="236" t="s">
        <v>1313</v>
      </c>
      <c r="G5834" s="234"/>
      <c r="H5834" s="237">
        <v>5</v>
      </c>
      <c r="I5834" s="238"/>
      <c r="J5834" s="234"/>
      <c r="K5834" s="234"/>
      <c r="L5834" s="239"/>
      <c r="M5834" s="240"/>
      <c r="N5834" s="241"/>
      <c r="O5834" s="241"/>
      <c r="P5834" s="241"/>
      <c r="Q5834" s="241"/>
      <c r="R5834" s="241"/>
      <c r="S5834" s="241"/>
      <c r="T5834" s="242"/>
      <c r="AT5834" s="243" t="s">
        <v>272</v>
      </c>
      <c r="AU5834" s="243" t="s">
        <v>91</v>
      </c>
      <c r="AV5834" s="15" t="s">
        <v>91</v>
      </c>
      <c r="AW5834" s="15" t="s">
        <v>38</v>
      </c>
      <c r="AX5834" s="15" t="s">
        <v>82</v>
      </c>
      <c r="AY5834" s="243" t="s">
        <v>262</v>
      </c>
    </row>
    <row r="5835" spans="1:65" s="13" customFormat="1" ht="10">
      <c r="B5835" s="212"/>
      <c r="C5835" s="213"/>
      <c r="D5835" s="208" t="s">
        <v>272</v>
      </c>
      <c r="E5835" s="214" t="s">
        <v>44</v>
      </c>
      <c r="F5835" s="215" t="s">
        <v>1314</v>
      </c>
      <c r="G5835" s="213"/>
      <c r="H5835" s="214" t="s">
        <v>44</v>
      </c>
      <c r="I5835" s="216"/>
      <c r="J5835" s="213"/>
      <c r="K5835" s="213"/>
      <c r="L5835" s="217"/>
      <c r="M5835" s="218"/>
      <c r="N5835" s="219"/>
      <c r="O5835" s="219"/>
      <c r="P5835" s="219"/>
      <c r="Q5835" s="219"/>
      <c r="R5835" s="219"/>
      <c r="S5835" s="219"/>
      <c r="T5835" s="220"/>
      <c r="AT5835" s="221" t="s">
        <v>272</v>
      </c>
      <c r="AU5835" s="221" t="s">
        <v>91</v>
      </c>
      <c r="AV5835" s="13" t="s">
        <v>89</v>
      </c>
      <c r="AW5835" s="13" t="s">
        <v>38</v>
      </c>
      <c r="AX5835" s="13" t="s">
        <v>82</v>
      </c>
      <c r="AY5835" s="221" t="s">
        <v>262</v>
      </c>
    </row>
    <row r="5836" spans="1:65" s="13" customFormat="1" ht="10">
      <c r="B5836" s="212"/>
      <c r="C5836" s="213"/>
      <c r="D5836" s="208" t="s">
        <v>272</v>
      </c>
      <c r="E5836" s="214" t="s">
        <v>44</v>
      </c>
      <c r="F5836" s="215" t="s">
        <v>1315</v>
      </c>
      <c r="G5836" s="213"/>
      <c r="H5836" s="214" t="s">
        <v>44</v>
      </c>
      <c r="I5836" s="216"/>
      <c r="J5836" s="213"/>
      <c r="K5836" s="213"/>
      <c r="L5836" s="217"/>
      <c r="M5836" s="218"/>
      <c r="N5836" s="219"/>
      <c r="O5836" s="219"/>
      <c r="P5836" s="219"/>
      <c r="Q5836" s="219"/>
      <c r="R5836" s="219"/>
      <c r="S5836" s="219"/>
      <c r="T5836" s="220"/>
      <c r="AT5836" s="221" t="s">
        <v>272</v>
      </c>
      <c r="AU5836" s="221" t="s">
        <v>91</v>
      </c>
      <c r="AV5836" s="13" t="s">
        <v>89</v>
      </c>
      <c r="AW5836" s="13" t="s">
        <v>38</v>
      </c>
      <c r="AX5836" s="13" t="s">
        <v>82</v>
      </c>
      <c r="AY5836" s="221" t="s">
        <v>262</v>
      </c>
    </row>
    <row r="5837" spans="1:65" s="13" customFormat="1" ht="10">
      <c r="B5837" s="212"/>
      <c r="C5837" s="213"/>
      <c r="D5837" s="208" t="s">
        <v>272</v>
      </c>
      <c r="E5837" s="214" t="s">
        <v>44</v>
      </c>
      <c r="F5837" s="215" t="s">
        <v>1316</v>
      </c>
      <c r="G5837" s="213"/>
      <c r="H5837" s="214" t="s">
        <v>44</v>
      </c>
      <c r="I5837" s="216"/>
      <c r="J5837" s="213"/>
      <c r="K5837" s="213"/>
      <c r="L5837" s="217"/>
      <c r="M5837" s="218"/>
      <c r="N5837" s="219"/>
      <c r="O5837" s="219"/>
      <c r="P5837" s="219"/>
      <c r="Q5837" s="219"/>
      <c r="R5837" s="219"/>
      <c r="S5837" s="219"/>
      <c r="T5837" s="220"/>
      <c r="AT5837" s="221" t="s">
        <v>272</v>
      </c>
      <c r="AU5837" s="221" t="s">
        <v>91</v>
      </c>
      <c r="AV5837" s="13" t="s">
        <v>89</v>
      </c>
      <c r="AW5837" s="13" t="s">
        <v>38</v>
      </c>
      <c r="AX5837" s="13" t="s">
        <v>82</v>
      </c>
      <c r="AY5837" s="221" t="s">
        <v>262</v>
      </c>
    </row>
    <row r="5838" spans="1:65" s="16" customFormat="1" ht="10">
      <c r="B5838" s="244"/>
      <c r="C5838" s="245"/>
      <c r="D5838" s="208" t="s">
        <v>272</v>
      </c>
      <c r="E5838" s="246" t="s">
        <v>44</v>
      </c>
      <c r="F5838" s="247" t="s">
        <v>291</v>
      </c>
      <c r="G5838" s="245"/>
      <c r="H5838" s="248">
        <v>5</v>
      </c>
      <c r="I5838" s="249"/>
      <c r="J5838" s="245"/>
      <c r="K5838" s="245"/>
      <c r="L5838" s="250"/>
      <c r="M5838" s="251"/>
      <c r="N5838" s="252"/>
      <c r="O5838" s="252"/>
      <c r="P5838" s="252"/>
      <c r="Q5838" s="252"/>
      <c r="R5838" s="252"/>
      <c r="S5838" s="252"/>
      <c r="T5838" s="253"/>
      <c r="AT5838" s="254" t="s">
        <v>272</v>
      </c>
      <c r="AU5838" s="254" t="s">
        <v>91</v>
      </c>
      <c r="AV5838" s="16" t="s">
        <v>104</v>
      </c>
      <c r="AW5838" s="16" t="s">
        <v>38</v>
      </c>
      <c r="AX5838" s="16" t="s">
        <v>89</v>
      </c>
      <c r="AY5838" s="254" t="s">
        <v>262</v>
      </c>
    </row>
    <row r="5839" spans="1:65" s="2" customFormat="1" ht="16.5" customHeight="1">
      <c r="A5839" s="37"/>
      <c r="B5839" s="38"/>
      <c r="C5839" s="255" t="s">
        <v>2714</v>
      </c>
      <c r="D5839" s="255" t="s">
        <v>633</v>
      </c>
      <c r="E5839" s="256" t="s">
        <v>2706</v>
      </c>
      <c r="F5839" s="257" t="s">
        <v>2707</v>
      </c>
      <c r="G5839" s="258" t="s">
        <v>518</v>
      </c>
      <c r="H5839" s="259">
        <v>2</v>
      </c>
      <c r="I5839" s="260"/>
      <c r="J5839" s="261">
        <f>ROUND(I5839*H5839,2)</f>
        <v>0</v>
      </c>
      <c r="K5839" s="257" t="s">
        <v>268</v>
      </c>
      <c r="L5839" s="262"/>
      <c r="M5839" s="263" t="s">
        <v>44</v>
      </c>
      <c r="N5839" s="264" t="s">
        <v>53</v>
      </c>
      <c r="O5839" s="67"/>
      <c r="P5839" s="204">
        <f>O5839*H5839</f>
        <v>0</v>
      </c>
      <c r="Q5839" s="204">
        <v>1.95E-2</v>
      </c>
      <c r="R5839" s="204">
        <f>Q5839*H5839</f>
        <v>3.9E-2</v>
      </c>
      <c r="S5839" s="204">
        <v>0</v>
      </c>
      <c r="T5839" s="205">
        <f>S5839*H5839</f>
        <v>0</v>
      </c>
      <c r="U5839" s="37"/>
      <c r="V5839" s="37"/>
      <c r="W5839" s="37"/>
      <c r="X5839" s="37"/>
      <c r="Y5839" s="37"/>
      <c r="Z5839" s="37"/>
      <c r="AA5839" s="37"/>
      <c r="AB5839" s="37"/>
      <c r="AC5839" s="37"/>
      <c r="AD5839" s="37"/>
      <c r="AE5839" s="37"/>
      <c r="AR5839" s="206" t="s">
        <v>619</v>
      </c>
      <c r="AT5839" s="206" t="s">
        <v>633</v>
      </c>
      <c r="AU5839" s="206" t="s">
        <v>91</v>
      </c>
      <c r="AY5839" s="19" t="s">
        <v>262</v>
      </c>
      <c r="BE5839" s="207">
        <f>IF(N5839="základní",J5839,0)</f>
        <v>0</v>
      </c>
      <c r="BF5839" s="207">
        <f>IF(N5839="snížená",J5839,0)</f>
        <v>0</v>
      </c>
      <c r="BG5839" s="207">
        <f>IF(N5839="zákl. přenesená",J5839,0)</f>
        <v>0</v>
      </c>
      <c r="BH5839" s="207">
        <f>IF(N5839="sníž. přenesená",J5839,0)</f>
        <v>0</v>
      </c>
      <c r="BI5839" s="207">
        <f>IF(N5839="nulová",J5839,0)</f>
        <v>0</v>
      </c>
      <c r="BJ5839" s="19" t="s">
        <v>89</v>
      </c>
      <c r="BK5839" s="207">
        <f>ROUND(I5839*H5839,2)</f>
        <v>0</v>
      </c>
      <c r="BL5839" s="19" t="s">
        <v>442</v>
      </c>
      <c r="BM5839" s="206" t="s">
        <v>2715</v>
      </c>
    </row>
    <row r="5840" spans="1:65" s="2" customFormat="1" ht="36">
      <c r="A5840" s="37"/>
      <c r="B5840" s="38"/>
      <c r="C5840" s="39"/>
      <c r="D5840" s="208" t="s">
        <v>421</v>
      </c>
      <c r="E5840" s="39"/>
      <c r="F5840" s="209" t="s">
        <v>2716</v>
      </c>
      <c r="G5840" s="39"/>
      <c r="H5840" s="39"/>
      <c r="I5840" s="118"/>
      <c r="J5840" s="39"/>
      <c r="K5840" s="39"/>
      <c r="L5840" s="42"/>
      <c r="M5840" s="210"/>
      <c r="N5840" s="211"/>
      <c r="O5840" s="67"/>
      <c r="P5840" s="67"/>
      <c r="Q5840" s="67"/>
      <c r="R5840" s="67"/>
      <c r="S5840" s="67"/>
      <c r="T5840" s="68"/>
      <c r="U5840" s="37"/>
      <c r="V5840" s="37"/>
      <c r="W5840" s="37"/>
      <c r="X5840" s="37"/>
      <c r="Y5840" s="37"/>
      <c r="Z5840" s="37"/>
      <c r="AA5840" s="37"/>
      <c r="AB5840" s="37"/>
      <c r="AC5840" s="37"/>
      <c r="AD5840" s="37"/>
      <c r="AE5840" s="37"/>
      <c r="AT5840" s="19" t="s">
        <v>421</v>
      </c>
      <c r="AU5840" s="19" t="s">
        <v>91</v>
      </c>
    </row>
    <row r="5841" spans="1:65" s="13" customFormat="1" ht="10">
      <c r="B5841" s="212"/>
      <c r="C5841" s="213"/>
      <c r="D5841" s="208" t="s">
        <v>272</v>
      </c>
      <c r="E5841" s="214" t="s">
        <v>44</v>
      </c>
      <c r="F5841" s="215" t="s">
        <v>1317</v>
      </c>
      <c r="G5841" s="213"/>
      <c r="H5841" s="214" t="s">
        <v>44</v>
      </c>
      <c r="I5841" s="216"/>
      <c r="J5841" s="213"/>
      <c r="K5841" s="213"/>
      <c r="L5841" s="217"/>
      <c r="M5841" s="218"/>
      <c r="N5841" s="219"/>
      <c r="O5841" s="219"/>
      <c r="P5841" s="219"/>
      <c r="Q5841" s="219"/>
      <c r="R5841" s="219"/>
      <c r="S5841" s="219"/>
      <c r="T5841" s="220"/>
      <c r="AT5841" s="221" t="s">
        <v>272</v>
      </c>
      <c r="AU5841" s="221" t="s">
        <v>91</v>
      </c>
      <c r="AV5841" s="13" t="s">
        <v>89</v>
      </c>
      <c r="AW5841" s="13" t="s">
        <v>38</v>
      </c>
      <c r="AX5841" s="13" t="s">
        <v>82</v>
      </c>
      <c r="AY5841" s="221" t="s">
        <v>262</v>
      </c>
    </row>
    <row r="5842" spans="1:65" s="13" customFormat="1" ht="10">
      <c r="B5842" s="212"/>
      <c r="C5842" s="213"/>
      <c r="D5842" s="208" t="s">
        <v>272</v>
      </c>
      <c r="E5842" s="214" t="s">
        <v>44</v>
      </c>
      <c r="F5842" s="215" t="s">
        <v>1306</v>
      </c>
      <c r="G5842" s="213"/>
      <c r="H5842" s="214" t="s">
        <v>44</v>
      </c>
      <c r="I5842" s="216"/>
      <c r="J5842" s="213"/>
      <c r="K5842" s="213"/>
      <c r="L5842" s="217"/>
      <c r="M5842" s="218"/>
      <c r="N5842" s="219"/>
      <c r="O5842" s="219"/>
      <c r="P5842" s="219"/>
      <c r="Q5842" s="219"/>
      <c r="R5842" s="219"/>
      <c r="S5842" s="219"/>
      <c r="T5842" s="220"/>
      <c r="AT5842" s="221" t="s">
        <v>272</v>
      </c>
      <c r="AU5842" s="221" t="s">
        <v>91</v>
      </c>
      <c r="AV5842" s="13" t="s">
        <v>89</v>
      </c>
      <c r="AW5842" s="13" t="s">
        <v>38</v>
      </c>
      <c r="AX5842" s="13" t="s">
        <v>82</v>
      </c>
      <c r="AY5842" s="221" t="s">
        <v>262</v>
      </c>
    </row>
    <row r="5843" spans="1:65" s="13" customFormat="1" ht="10">
      <c r="B5843" s="212"/>
      <c r="C5843" s="213"/>
      <c r="D5843" s="208" t="s">
        <v>272</v>
      </c>
      <c r="E5843" s="214" t="s">
        <v>44</v>
      </c>
      <c r="F5843" s="215" t="s">
        <v>1318</v>
      </c>
      <c r="G5843" s="213"/>
      <c r="H5843" s="214" t="s">
        <v>44</v>
      </c>
      <c r="I5843" s="216"/>
      <c r="J5843" s="213"/>
      <c r="K5843" s="213"/>
      <c r="L5843" s="217"/>
      <c r="M5843" s="218"/>
      <c r="N5843" s="219"/>
      <c r="O5843" s="219"/>
      <c r="P5843" s="219"/>
      <c r="Q5843" s="219"/>
      <c r="R5843" s="219"/>
      <c r="S5843" s="219"/>
      <c r="T5843" s="220"/>
      <c r="AT5843" s="221" t="s">
        <v>272</v>
      </c>
      <c r="AU5843" s="221" t="s">
        <v>91</v>
      </c>
      <c r="AV5843" s="13" t="s">
        <v>89</v>
      </c>
      <c r="AW5843" s="13" t="s">
        <v>38</v>
      </c>
      <c r="AX5843" s="13" t="s">
        <v>82</v>
      </c>
      <c r="AY5843" s="221" t="s">
        <v>262</v>
      </c>
    </row>
    <row r="5844" spans="1:65" s="15" customFormat="1" ht="10">
      <c r="B5844" s="233"/>
      <c r="C5844" s="234"/>
      <c r="D5844" s="208" t="s">
        <v>272</v>
      </c>
      <c r="E5844" s="235" t="s">
        <v>44</v>
      </c>
      <c r="F5844" s="236" t="s">
        <v>1319</v>
      </c>
      <c r="G5844" s="234"/>
      <c r="H5844" s="237">
        <v>2</v>
      </c>
      <c r="I5844" s="238"/>
      <c r="J5844" s="234"/>
      <c r="K5844" s="234"/>
      <c r="L5844" s="239"/>
      <c r="M5844" s="240"/>
      <c r="N5844" s="241"/>
      <c r="O5844" s="241"/>
      <c r="P5844" s="241"/>
      <c r="Q5844" s="241"/>
      <c r="R5844" s="241"/>
      <c r="S5844" s="241"/>
      <c r="T5844" s="242"/>
      <c r="AT5844" s="243" t="s">
        <v>272</v>
      </c>
      <c r="AU5844" s="243" t="s">
        <v>91</v>
      </c>
      <c r="AV5844" s="15" t="s">
        <v>91</v>
      </c>
      <c r="AW5844" s="15" t="s">
        <v>38</v>
      </c>
      <c r="AX5844" s="15" t="s">
        <v>82</v>
      </c>
      <c r="AY5844" s="243" t="s">
        <v>262</v>
      </c>
    </row>
    <row r="5845" spans="1:65" s="13" customFormat="1" ht="10">
      <c r="B5845" s="212"/>
      <c r="C5845" s="213"/>
      <c r="D5845" s="208" t="s">
        <v>272</v>
      </c>
      <c r="E5845" s="214" t="s">
        <v>44</v>
      </c>
      <c r="F5845" s="215" t="s">
        <v>1320</v>
      </c>
      <c r="G5845" s="213"/>
      <c r="H5845" s="214" t="s">
        <v>44</v>
      </c>
      <c r="I5845" s="216"/>
      <c r="J5845" s="213"/>
      <c r="K5845" s="213"/>
      <c r="L5845" s="217"/>
      <c r="M5845" s="218"/>
      <c r="N5845" s="219"/>
      <c r="O5845" s="219"/>
      <c r="P5845" s="219"/>
      <c r="Q5845" s="219"/>
      <c r="R5845" s="219"/>
      <c r="S5845" s="219"/>
      <c r="T5845" s="220"/>
      <c r="AT5845" s="221" t="s">
        <v>272</v>
      </c>
      <c r="AU5845" s="221" t="s">
        <v>91</v>
      </c>
      <c r="AV5845" s="13" t="s">
        <v>89</v>
      </c>
      <c r="AW5845" s="13" t="s">
        <v>38</v>
      </c>
      <c r="AX5845" s="13" t="s">
        <v>82</v>
      </c>
      <c r="AY5845" s="221" t="s">
        <v>262</v>
      </c>
    </row>
    <row r="5846" spans="1:65" s="13" customFormat="1" ht="10">
      <c r="B5846" s="212"/>
      <c r="C5846" s="213"/>
      <c r="D5846" s="208" t="s">
        <v>272</v>
      </c>
      <c r="E5846" s="214" t="s">
        <v>44</v>
      </c>
      <c r="F5846" s="215" t="s">
        <v>1321</v>
      </c>
      <c r="G5846" s="213"/>
      <c r="H5846" s="214" t="s">
        <v>44</v>
      </c>
      <c r="I5846" s="216"/>
      <c r="J5846" s="213"/>
      <c r="K5846" s="213"/>
      <c r="L5846" s="217"/>
      <c r="M5846" s="218"/>
      <c r="N5846" s="219"/>
      <c r="O5846" s="219"/>
      <c r="P5846" s="219"/>
      <c r="Q5846" s="219"/>
      <c r="R5846" s="219"/>
      <c r="S5846" s="219"/>
      <c r="T5846" s="220"/>
      <c r="AT5846" s="221" t="s">
        <v>272</v>
      </c>
      <c r="AU5846" s="221" t="s">
        <v>91</v>
      </c>
      <c r="AV5846" s="13" t="s">
        <v>89</v>
      </c>
      <c r="AW5846" s="13" t="s">
        <v>38</v>
      </c>
      <c r="AX5846" s="13" t="s">
        <v>82</v>
      </c>
      <c r="AY5846" s="221" t="s">
        <v>262</v>
      </c>
    </row>
    <row r="5847" spans="1:65" s="13" customFormat="1" ht="20">
      <c r="B5847" s="212"/>
      <c r="C5847" s="213"/>
      <c r="D5847" s="208" t="s">
        <v>272</v>
      </c>
      <c r="E5847" s="214" t="s">
        <v>44</v>
      </c>
      <c r="F5847" s="215" t="s">
        <v>1304</v>
      </c>
      <c r="G5847" s="213"/>
      <c r="H5847" s="214" t="s">
        <v>44</v>
      </c>
      <c r="I5847" s="216"/>
      <c r="J5847" s="213"/>
      <c r="K5847" s="213"/>
      <c r="L5847" s="217"/>
      <c r="M5847" s="218"/>
      <c r="N5847" s="219"/>
      <c r="O5847" s="219"/>
      <c r="P5847" s="219"/>
      <c r="Q5847" s="219"/>
      <c r="R5847" s="219"/>
      <c r="S5847" s="219"/>
      <c r="T5847" s="220"/>
      <c r="AT5847" s="221" t="s">
        <v>272</v>
      </c>
      <c r="AU5847" s="221" t="s">
        <v>91</v>
      </c>
      <c r="AV5847" s="13" t="s">
        <v>89</v>
      </c>
      <c r="AW5847" s="13" t="s">
        <v>38</v>
      </c>
      <c r="AX5847" s="13" t="s">
        <v>82</v>
      </c>
      <c r="AY5847" s="221" t="s">
        <v>262</v>
      </c>
    </row>
    <row r="5848" spans="1:65" s="16" customFormat="1" ht="10">
      <c r="B5848" s="244"/>
      <c r="C5848" s="245"/>
      <c r="D5848" s="208" t="s">
        <v>272</v>
      </c>
      <c r="E5848" s="246" t="s">
        <v>44</v>
      </c>
      <c r="F5848" s="247" t="s">
        <v>291</v>
      </c>
      <c r="G5848" s="245"/>
      <c r="H5848" s="248">
        <v>2</v>
      </c>
      <c r="I5848" s="249"/>
      <c r="J5848" s="245"/>
      <c r="K5848" s="245"/>
      <c r="L5848" s="250"/>
      <c r="M5848" s="251"/>
      <c r="N5848" s="252"/>
      <c r="O5848" s="252"/>
      <c r="P5848" s="252"/>
      <c r="Q5848" s="252"/>
      <c r="R5848" s="252"/>
      <c r="S5848" s="252"/>
      <c r="T5848" s="253"/>
      <c r="AT5848" s="254" t="s">
        <v>272</v>
      </c>
      <c r="AU5848" s="254" t="s">
        <v>91</v>
      </c>
      <c r="AV5848" s="16" t="s">
        <v>104</v>
      </c>
      <c r="AW5848" s="16" t="s">
        <v>38</v>
      </c>
      <c r="AX5848" s="16" t="s">
        <v>89</v>
      </c>
      <c r="AY5848" s="254" t="s">
        <v>262</v>
      </c>
    </row>
    <row r="5849" spans="1:65" s="2" customFormat="1" ht="21.75" customHeight="1">
      <c r="A5849" s="37"/>
      <c r="B5849" s="38"/>
      <c r="C5849" s="195" t="s">
        <v>2717</v>
      </c>
      <c r="D5849" s="195" t="s">
        <v>264</v>
      </c>
      <c r="E5849" s="196" t="s">
        <v>2718</v>
      </c>
      <c r="F5849" s="197" t="s">
        <v>2719</v>
      </c>
      <c r="G5849" s="198" t="s">
        <v>518</v>
      </c>
      <c r="H5849" s="199">
        <v>48</v>
      </c>
      <c r="I5849" s="200"/>
      <c r="J5849" s="201">
        <f>ROUND(I5849*H5849,2)</f>
        <v>0</v>
      </c>
      <c r="K5849" s="197" t="s">
        <v>268</v>
      </c>
      <c r="L5849" s="42"/>
      <c r="M5849" s="202" t="s">
        <v>44</v>
      </c>
      <c r="N5849" s="203" t="s">
        <v>53</v>
      </c>
      <c r="O5849" s="67"/>
      <c r="P5849" s="204">
        <f>O5849*H5849</f>
        <v>0</v>
      </c>
      <c r="Q5849" s="204">
        <v>0</v>
      </c>
      <c r="R5849" s="204">
        <f>Q5849*H5849</f>
        <v>0</v>
      </c>
      <c r="S5849" s="204">
        <v>0</v>
      </c>
      <c r="T5849" s="205">
        <f>S5849*H5849</f>
        <v>0</v>
      </c>
      <c r="U5849" s="37"/>
      <c r="V5849" s="37"/>
      <c r="W5849" s="37"/>
      <c r="X5849" s="37"/>
      <c r="Y5849" s="37"/>
      <c r="Z5849" s="37"/>
      <c r="AA5849" s="37"/>
      <c r="AB5849" s="37"/>
      <c r="AC5849" s="37"/>
      <c r="AD5849" s="37"/>
      <c r="AE5849" s="37"/>
      <c r="AR5849" s="206" t="s">
        <v>442</v>
      </c>
      <c r="AT5849" s="206" t="s">
        <v>264</v>
      </c>
      <c r="AU5849" s="206" t="s">
        <v>91</v>
      </c>
      <c r="AY5849" s="19" t="s">
        <v>262</v>
      </c>
      <c r="BE5849" s="207">
        <f>IF(N5849="základní",J5849,0)</f>
        <v>0</v>
      </c>
      <c r="BF5849" s="207">
        <f>IF(N5849="snížená",J5849,0)</f>
        <v>0</v>
      </c>
      <c r="BG5849" s="207">
        <f>IF(N5849="zákl. přenesená",J5849,0)</f>
        <v>0</v>
      </c>
      <c r="BH5849" s="207">
        <f>IF(N5849="sníž. přenesená",J5849,0)</f>
        <v>0</v>
      </c>
      <c r="BI5849" s="207">
        <f>IF(N5849="nulová",J5849,0)</f>
        <v>0</v>
      </c>
      <c r="BJ5849" s="19" t="s">
        <v>89</v>
      </c>
      <c r="BK5849" s="207">
        <f>ROUND(I5849*H5849,2)</f>
        <v>0</v>
      </c>
      <c r="BL5849" s="19" t="s">
        <v>442</v>
      </c>
      <c r="BM5849" s="206" t="s">
        <v>2720</v>
      </c>
    </row>
    <row r="5850" spans="1:65" s="2" customFormat="1" ht="81">
      <c r="A5850" s="37"/>
      <c r="B5850" s="38"/>
      <c r="C5850" s="39"/>
      <c r="D5850" s="208" t="s">
        <v>270</v>
      </c>
      <c r="E5850" s="39"/>
      <c r="F5850" s="209" t="s">
        <v>2695</v>
      </c>
      <c r="G5850" s="39"/>
      <c r="H5850" s="39"/>
      <c r="I5850" s="118"/>
      <c r="J5850" s="39"/>
      <c r="K5850" s="39"/>
      <c r="L5850" s="42"/>
      <c r="M5850" s="210"/>
      <c r="N5850" s="211"/>
      <c r="O5850" s="67"/>
      <c r="P5850" s="67"/>
      <c r="Q5850" s="67"/>
      <c r="R5850" s="67"/>
      <c r="S5850" s="67"/>
      <c r="T5850" s="68"/>
      <c r="U5850" s="37"/>
      <c r="V5850" s="37"/>
      <c r="W5850" s="37"/>
      <c r="X5850" s="37"/>
      <c r="Y5850" s="37"/>
      <c r="Z5850" s="37"/>
      <c r="AA5850" s="37"/>
      <c r="AB5850" s="37"/>
      <c r="AC5850" s="37"/>
      <c r="AD5850" s="37"/>
      <c r="AE5850" s="37"/>
      <c r="AT5850" s="19" t="s">
        <v>270</v>
      </c>
      <c r="AU5850" s="19" t="s">
        <v>91</v>
      </c>
    </row>
    <row r="5851" spans="1:65" s="2" customFormat="1" ht="18">
      <c r="A5851" s="37"/>
      <c r="B5851" s="38"/>
      <c r="C5851" s="39"/>
      <c r="D5851" s="208" t="s">
        <v>421</v>
      </c>
      <c r="E5851" s="39"/>
      <c r="F5851" s="209" t="s">
        <v>1351</v>
      </c>
      <c r="G5851" s="39"/>
      <c r="H5851" s="39"/>
      <c r="I5851" s="118"/>
      <c r="J5851" s="39"/>
      <c r="K5851" s="39"/>
      <c r="L5851" s="42"/>
      <c r="M5851" s="210"/>
      <c r="N5851" s="211"/>
      <c r="O5851" s="67"/>
      <c r="P5851" s="67"/>
      <c r="Q5851" s="67"/>
      <c r="R5851" s="67"/>
      <c r="S5851" s="67"/>
      <c r="T5851" s="68"/>
      <c r="U5851" s="37"/>
      <c r="V5851" s="37"/>
      <c r="W5851" s="37"/>
      <c r="X5851" s="37"/>
      <c r="Y5851" s="37"/>
      <c r="Z5851" s="37"/>
      <c r="AA5851" s="37"/>
      <c r="AB5851" s="37"/>
      <c r="AC5851" s="37"/>
      <c r="AD5851" s="37"/>
      <c r="AE5851" s="37"/>
      <c r="AT5851" s="19" t="s">
        <v>421</v>
      </c>
      <c r="AU5851" s="19" t="s">
        <v>91</v>
      </c>
    </row>
    <row r="5852" spans="1:65" s="13" customFormat="1" ht="10">
      <c r="B5852" s="212"/>
      <c r="C5852" s="213"/>
      <c r="D5852" s="208" t="s">
        <v>272</v>
      </c>
      <c r="E5852" s="214" t="s">
        <v>44</v>
      </c>
      <c r="F5852" s="215" t="s">
        <v>1299</v>
      </c>
      <c r="G5852" s="213"/>
      <c r="H5852" s="214" t="s">
        <v>44</v>
      </c>
      <c r="I5852" s="216"/>
      <c r="J5852" s="213"/>
      <c r="K5852" s="213"/>
      <c r="L5852" s="217"/>
      <c r="M5852" s="218"/>
      <c r="N5852" s="219"/>
      <c r="O5852" s="219"/>
      <c r="P5852" s="219"/>
      <c r="Q5852" s="219"/>
      <c r="R5852" s="219"/>
      <c r="S5852" s="219"/>
      <c r="T5852" s="220"/>
      <c r="AT5852" s="221" t="s">
        <v>272</v>
      </c>
      <c r="AU5852" s="221" t="s">
        <v>91</v>
      </c>
      <c r="AV5852" s="13" t="s">
        <v>89</v>
      </c>
      <c r="AW5852" s="13" t="s">
        <v>38</v>
      </c>
      <c r="AX5852" s="13" t="s">
        <v>82</v>
      </c>
      <c r="AY5852" s="221" t="s">
        <v>262</v>
      </c>
    </row>
    <row r="5853" spans="1:65" s="13" customFormat="1" ht="10">
      <c r="B5853" s="212"/>
      <c r="C5853" s="213"/>
      <c r="D5853" s="208" t="s">
        <v>272</v>
      </c>
      <c r="E5853" s="214" t="s">
        <v>44</v>
      </c>
      <c r="F5853" s="215" t="s">
        <v>1300</v>
      </c>
      <c r="G5853" s="213"/>
      <c r="H5853" s="214" t="s">
        <v>44</v>
      </c>
      <c r="I5853" s="216"/>
      <c r="J5853" s="213"/>
      <c r="K5853" s="213"/>
      <c r="L5853" s="217"/>
      <c r="M5853" s="218"/>
      <c r="N5853" s="219"/>
      <c r="O5853" s="219"/>
      <c r="P5853" s="219"/>
      <c r="Q5853" s="219"/>
      <c r="R5853" s="219"/>
      <c r="S5853" s="219"/>
      <c r="T5853" s="220"/>
      <c r="AT5853" s="221" t="s">
        <v>272</v>
      </c>
      <c r="AU5853" s="221" t="s">
        <v>91</v>
      </c>
      <c r="AV5853" s="13" t="s">
        <v>89</v>
      </c>
      <c r="AW5853" s="13" t="s">
        <v>38</v>
      </c>
      <c r="AX5853" s="13" t="s">
        <v>82</v>
      </c>
      <c r="AY5853" s="221" t="s">
        <v>262</v>
      </c>
    </row>
    <row r="5854" spans="1:65" s="13" customFormat="1" ht="10">
      <c r="B5854" s="212"/>
      <c r="C5854" s="213"/>
      <c r="D5854" s="208" t="s">
        <v>272</v>
      </c>
      <c r="E5854" s="214" t="s">
        <v>44</v>
      </c>
      <c r="F5854" s="215" t="s">
        <v>1301</v>
      </c>
      <c r="G5854" s="213"/>
      <c r="H5854" s="214" t="s">
        <v>44</v>
      </c>
      <c r="I5854" s="216"/>
      <c r="J5854" s="213"/>
      <c r="K5854" s="213"/>
      <c r="L5854" s="217"/>
      <c r="M5854" s="218"/>
      <c r="N5854" s="219"/>
      <c r="O5854" s="219"/>
      <c r="P5854" s="219"/>
      <c r="Q5854" s="219"/>
      <c r="R5854" s="219"/>
      <c r="S5854" s="219"/>
      <c r="T5854" s="220"/>
      <c r="AT5854" s="221" t="s">
        <v>272</v>
      </c>
      <c r="AU5854" s="221" t="s">
        <v>91</v>
      </c>
      <c r="AV5854" s="13" t="s">
        <v>89</v>
      </c>
      <c r="AW5854" s="13" t="s">
        <v>38</v>
      </c>
      <c r="AX5854" s="13" t="s">
        <v>82</v>
      </c>
      <c r="AY5854" s="221" t="s">
        <v>262</v>
      </c>
    </row>
    <row r="5855" spans="1:65" s="15" customFormat="1" ht="10">
      <c r="B5855" s="233"/>
      <c r="C5855" s="234"/>
      <c r="D5855" s="208" t="s">
        <v>272</v>
      </c>
      <c r="E5855" s="235" t="s">
        <v>44</v>
      </c>
      <c r="F5855" s="236" t="s">
        <v>89</v>
      </c>
      <c r="G5855" s="234"/>
      <c r="H5855" s="237">
        <v>1</v>
      </c>
      <c r="I5855" s="238"/>
      <c r="J5855" s="234"/>
      <c r="K5855" s="234"/>
      <c r="L5855" s="239"/>
      <c r="M5855" s="240"/>
      <c r="N5855" s="241"/>
      <c r="O5855" s="241"/>
      <c r="P5855" s="241"/>
      <c r="Q5855" s="241"/>
      <c r="R5855" s="241"/>
      <c r="S5855" s="241"/>
      <c r="T5855" s="242"/>
      <c r="AT5855" s="243" t="s">
        <v>272</v>
      </c>
      <c r="AU5855" s="243" t="s">
        <v>91</v>
      </c>
      <c r="AV5855" s="15" t="s">
        <v>91</v>
      </c>
      <c r="AW5855" s="15" t="s">
        <v>38</v>
      </c>
      <c r="AX5855" s="15" t="s">
        <v>82</v>
      </c>
      <c r="AY5855" s="243" t="s">
        <v>262</v>
      </c>
    </row>
    <row r="5856" spans="1:65" s="13" customFormat="1" ht="20">
      <c r="B5856" s="212"/>
      <c r="C5856" s="213"/>
      <c r="D5856" s="208" t="s">
        <v>272</v>
      </c>
      <c r="E5856" s="214" t="s">
        <v>44</v>
      </c>
      <c r="F5856" s="215" t="s">
        <v>2721</v>
      </c>
      <c r="G5856" s="213"/>
      <c r="H5856" s="214" t="s">
        <v>44</v>
      </c>
      <c r="I5856" s="216"/>
      <c r="J5856" s="213"/>
      <c r="K5856" s="213"/>
      <c r="L5856" s="217"/>
      <c r="M5856" s="218"/>
      <c r="N5856" s="219"/>
      <c r="O5856" s="219"/>
      <c r="P5856" s="219"/>
      <c r="Q5856" s="219"/>
      <c r="R5856" s="219"/>
      <c r="S5856" s="219"/>
      <c r="T5856" s="220"/>
      <c r="AT5856" s="221" t="s">
        <v>272</v>
      </c>
      <c r="AU5856" s="221" t="s">
        <v>91</v>
      </c>
      <c r="AV5856" s="13" t="s">
        <v>89</v>
      </c>
      <c r="AW5856" s="13" t="s">
        <v>38</v>
      </c>
      <c r="AX5856" s="13" t="s">
        <v>82</v>
      </c>
      <c r="AY5856" s="221" t="s">
        <v>262</v>
      </c>
    </row>
    <row r="5857" spans="2:51" s="13" customFormat="1" ht="30">
      <c r="B5857" s="212"/>
      <c r="C5857" s="213"/>
      <c r="D5857" s="208" t="s">
        <v>272</v>
      </c>
      <c r="E5857" s="214" t="s">
        <v>44</v>
      </c>
      <c r="F5857" s="215" t="s">
        <v>1303</v>
      </c>
      <c r="G5857" s="213"/>
      <c r="H5857" s="214" t="s">
        <v>44</v>
      </c>
      <c r="I5857" s="216"/>
      <c r="J5857" s="213"/>
      <c r="K5857" s="213"/>
      <c r="L5857" s="217"/>
      <c r="M5857" s="218"/>
      <c r="N5857" s="219"/>
      <c r="O5857" s="219"/>
      <c r="P5857" s="219"/>
      <c r="Q5857" s="219"/>
      <c r="R5857" s="219"/>
      <c r="S5857" s="219"/>
      <c r="T5857" s="220"/>
      <c r="AT5857" s="221" t="s">
        <v>272</v>
      </c>
      <c r="AU5857" s="221" t="s">
        <v>91</v>
      </c>
      <c r="AV5857" s="13" t="s">
        <v>89</v>
      </c>
      <c r="AW5857" s="13" t="s">
        <v>38</v>
      </c>
      <c r="AX5857" s="13" t="s">
        <v>82</v>
      </c>
      <c r="AY5857" s="221" t="s">
        <v>262</v>
      </c>
    </row>
    <row r="5858" spans="2:51" s="13" customFormat="1" ht="20">
      <c r="B5858" s="212"/>
      <c r="C5858" s="213"/>
      <c r="D5858" s="208" t="s">
        <v>272</v>
      </c>
      <c r="E5858" s="214" t="s">
        <v>44</v>
      </c>
      <c r="F5858" s="215" t="s">
        <v>1304</v>
      </c>
      <c r="G5858" s="213"/>
      <c r="H5858" s="214" t="s">
        <v>44</v>
      </c>
      <c r="I5858" s="216"/>
      <c r="J5858" s="213"/>
      <c r="K5858" s="213"/>
      <c r="L5858" s="217"/>
      <c r="M5858" s="218"/>
      <c r="N5858" s="219"/>
      <c r="O5858" s="219"/>
      <c r="P5858" s="219"/>
      <c r="Q5858" s="219"/>
      <c r="R5858" s="219"/>
      <c r="S5858" s="219"/>
      <c r="T5858" s="220"/>
      <c r="AT5858" s="221" t="s">
        <v>272</v>
      </c>
      <c r="AU5858" s="221" t="s">
        <v>91</v>
      </c>
      <c r="AV5858" s="13" t="s">
        <v>89</v>
      </c>
      <c r="AW5858" s="13" t="s">
        <v>38</v>
      </c>
      <c r="AX5858" s="13" t="s">
        <v>82</v>
      </c>
      <c r="AY5858" s="221" t="s">
        <v>262</v>
      </c>
    </row>
    <row r="5859" spans="2:51" s="13" customFormat="1" ht="10">
      <c r="B5859" s="212"/>
      <c r="C5859" s="213"/>
      <c r="D5859" s="208" t="s">
        <v>272</v>
      </c>
      <c r="E5859" s="214" t="s">
        <v>44</v>
      </c>
      <c r="F5859" s="215" t="s">
        <v>1308</v>
      </c>
      <c r="G5859" s="213"/>
      <c r="H5859" s="214" t="s">
        <v>44</v>
      </c>
      <c r="I5859" s="216"/>
      <c r="J5859" s="213"/>
      <c r="K5859" s="213"/>
      <c r="L5859" s="217"/>
      <c r="M5859" s="218"/>
      <c r="N5859" s="219"/>
      <c r="O5859" s="219"/>
      <c r="P5859" s="219"/>
      <c r="Q5859" s="219"/>
      <c r="R5859" s="219"/>
      <c r="S5859" s="219"/>
      <c r="T5859" s="220"/>
      <c r="AT5859" s="221" t="s">
        <v>272</v>
      </c>
      <c r="AU5859" s="221" t="s">
        <v>91</v>
      </c>
      <c r="AV5859" s="13" t="s">
        <v>89</v>
      </c>
      <c r="AW5859" s="13" t="s">
        <v>38</v>
      </c>
      <c r="AX5859" s="13" t="s">
        <v>82</v>
      </c>
      <c r="AY5859" s="221" t="s">
        <v>262</v>
      </c>
    </row>
    <row r="5860" spans="2:51" s="13" customFormat="1" ht="10">
      <c r="B5860" s="212"/>
      <c r="C5860" s="213"/>
      <c r="D5860" s="208" t="s">
        <v>272</v>
      </c>
      <c r="E5860" s="214" t="s">
        <v>44</v>
      </c>
      <c r="F5860" s="215" t="s">
        <v>1300</v>
      </c>
      <c r="G5860" s="213"/>
      <c r="H5860" s="214" t="s">
        <v>44</v>
      </c>
      <c r="I5860" s="216"/>
      <c r="J5860" s="213"/>
      <c r="K5860" s="213"/>
      <c r="L5860" s="217"/>
      <c r="M5860" s="218"/>
      <c r="N5860" s="219"/>
      <c r="O5860" s="219"/>
      <c r="P5860" s="219"/>
      <c r="Q5860" s="219"/>
      <c r="R5860" s="219"/>
      <c r="S5860" s="219"/>
      <c r="T5860" s="220"/>
      <c r="AT5860" s="221" t="s">
        <v>272</v>
      </c>
      <c r="AU5860" s="221" t="s">
        <v>91</v>
      </c>
      <c r="AV5860" s="13" t="s">
        <v>89</v>
      </c>
      <c r="AW5860" s="13" t="s">
        <v>38</v>
      </c>
      <c r="AX5860" s="13" t="s">
        <v>82</v>
      </c>
      <c r="AY5860" s="221" t="s">
        <v>262</v>
      </c>
    </row>
    <row r="5861" spans="2:51" s="13" customFormat="1" ht="10">
      <c r="B5861" s="212"/>
      <c r="C5861" s="213"/>
      <c r="D5861" s="208" t="s">
        <v>272</v>
      </c>
      <c r="E5861" s="214" t="s">
        <v>44</v>
      </c>
      <c r="F5861" s="215" t="s">
        <v>421</v>
      </c>
      <c r="G5861" s="213"/>
      <c r="H5861" s="214" t="s">
        <v>44</v>
      </c>
      <c r="I5861" s="216"/>
      <c r="J5861" s="213"/>
      <c r="K5861" s="213"/>
      <c r="L5861" s="217"/>
      <c r="M5861" s="218"/>
      <c r="N5861" s="219"/>
      <c r="O5861" s="219"/>
      <c r="P5861" s="219"/>
      <c r="Q5861" s="219"/>
      <c r="R5861" s="219"/>
      <c r="S5861" s="219"/>
      <c r="T5861" s="220"/>
      <c r="AT5861" s="221" t="s">
        <v>272</v>
      </c>
      <c r="AU5861" s="221" t="s">
        <v>91</v>
      </c>
      <c r="AV5861" s="13" t="s">
        <v>89</v>
      </c>
      <c r="AW5861" s="13" t="s">
        <v>38</v>
      </c>
      <c r="AX5861" s="13" t="s">
        <v>82</v>
      </c>
      <c r="AY5861" s="221" t="s">
        <v>262</v>
      </c>
    </row>
    <row r="5862" spans="2:51" s="15" customFormat="1" ht="10">
      <c r="B5862" s="233"/>
      <c r="C5862" s="234"/>
      <c r="D5862" s="208" t="s">
        <v>272</v>
      </c>
      <c r="E5862" s="235" t="s">
        <v>44</v>
      </c>
      <c r="F5862" s="236" t="s">
        <v>351</v>
      </c>
      <c r="G5862" s="234"/>
      <c r="H5862" s="237">
        <v>8</v>
      </c>
      <c r="I5862" s="238"/>
      <c r="J5862" s="234"/>
      <c r="K5862" s="234"/>
      <c r="L5862" s="239"/>
      <c r="M5862" s="240"/>
      <c r="N5862" s="241"/>
      <c r="O5862" s="241"/>
      <c r="P5862" s="241"/>
      <c r="Q5862" s="241"/>
      <c r="R5862" s="241"/>
      <c r="S5862" s="241"/>
      <c r="T5862" s="242"/>
      <c r="AT5862" s="243" t="s">
        <v>272</v>
      </c>
      <c r="AU5862" s="243" t="s">
        <v>91</v>
      </c>
      <c r="AV5862" s="15" t="s">
        <v>91</v>
      </c>
      <c r="AW5862" s="15" t="s">
        <v>38</v>
      </c>
      <c r="AX5862" s="15" t="s">
        <v>82</v>
      </c>
      <c r="AY5862" s="243" t="s">
        <v>262</v>
      </c>
    </row>
    <row r="5863" spans="2:51" s="13" customFormat="1" ht="30">
      <c r="B5863" s="212"/>
      <c r="C5863" s="213"/>
      <c r="D5863" s="208" t="s">
        <v>272</v>
      </c>
      <c r="E5863" s="214" t="s">
        <v>44</v>
      </c>
      <c r="F5863" s="215" t="s">
        <v>1309</v>
      </c>
      <c r="G5863" s="213"/>
      <c r="H5863" s="214" t="s">
        <v>44</v>
      </c>
      <c r="I5863" s="216"/>
      <c r="J5863" s="213"/>
      <c r="K5863" s="213"/>
      <c r="L5863" s="217"/>
      <c r="M5863" s="218"/>
      <c r="N5863" s="219"/>
      <c r="O5863" s="219"/>
      <c r="P5863" s="219"/>
      <c r="Q5863" s="219"/>
      <c r="R5863" s="219"/>
      <c r="S5863" s="219"/>
      <c r="T5863" s="220"/>
      <c r="AT5863" s="221" t="s">
        <v>272</v>
      </c>
      <c r="AU5863" s="221" t="s">
        <v>91</v>
      </c>
      <c r="AV5863" s="13" t="s">
        <v>89</v>
      </c>
      <c r="AW5863" s="13" t="s">
        <v>38</v>
      </c>
      <c r="AX5863" s="13" t="s">
        <v>82</v>
      </c>
      <c r="AY5863" s="221" t="s">
        <v>262</v>
      </c>
    </row>
    <row r="5864" spans="2:51" s="13" customFormat="1" ht="30">
      <c r="B5864" s="212"/>
      <c r="C5864" s="213"/>
      <c r="D5864" s="208" t="s">
        <v>272</v>
      </c>
      <c r="E5864" s="214" t="s">
        <v>44</v>
      </c>
      <c r="F5864" s="215" t="s">
        <v>1303</v>
      </c>
      <c r="G5864" s="213"/>
      <c r="H5864" s="214" t="s">
        <v>44</v>
      </c>
      <c r="I5864" s="216"/>
      <c r="J5864" s="213"/>
      <c r="K5864" s="213"/>
      <c r="L5864" s="217"/>
      <c r="M5864" s="218"/>
      <c r="N5864" s="219"/>
      <c r="O5864" s="219"/>
      <c r="P5864" s="219"/>
      <c r="Q5864" s="219"/>
      <c r="R5864" s="219"/>
      <c r="S5864" s="219"/>
      <c r="T5864" s="220"/>
      <c r="AT5864" s="221" t="s">
        <v>272</v>
      </c>
      <c r="AU5864" s="221" t="s">
        <v>91</v>
      </c>
      <c r="AV5864" s="13" t="s">
        <v>89</v>
      </c>
      <c r="AW5864" s="13" t="s">
        <v>38</v>
      </c>
      <c r="AX5864" s="13" t="s">
        <v>82</v>
      </c>
      <c r="AY5864" s="221" t="s">
        <v>262</v>
      </c>
    </row>
    <row r="5865" spans="2:51" s="13" customFormat="1" ht="20">
      <c r="B5865" s="212"/>
      <c r="C5865" s="213"/>
      <c r="D5865" s="208" t="s">
        <v>272</v>
      </c>
      <c r="E5865" s="214" t="s">
        <v>44</v>
      </c>
      <c r="F5865" s="215" t="s">
        <v>1310</v>
      </c>
      <c r="G5865" s="213"/>
      <c r="H5865" s="214" t="s">
        <v>44</v>
      </c>
      <c r="I5865" s="216"/>
      <c r="J5865" s="213"/>
      <c r="K5865" s="213"/>
      <c r="L5865" s="217"/>
      <c r="M5865" s="218"/>
      <c r="N5865" s="219"/>
      <c r="O5865" s="219"/>
      <c r="P5865" s="219"/>
      <c r="Q5865" s="219"/>
      <c r="R5865" s="219"/>
      <c r="S5865" s="219"/>
      <c r="T5865" s="220"/>
      <c r="AT5865" s="221" t="s">
        <v>272</v>
      </c>
      <c r="AU5865" s="221" t="s">
        <v>91</v>
      </c>
      <c r="AV5865" s="13" t="s">
        <v>89</v>
      </c>
      <c r="AW5865" s="13" t="s">
        <v>38</v>
      </c>
      <c r="AX5865" s="13" t="s">
        <v>82</v>
      </c>
      <c r="AY5865" s="221" t="s">
        <v>262</v>
      </c>
    </row>
    <row r="5866" spans="2:51" s="13" customFormat="1" ht="10">
      <c r="B5866" s="212"/>
      <c r="C5866" s="213"/>
      <c r="D5866" s="208" t="s">
        <v>272</v>
      </c>
      <c r="E5866" s="214" t="s">
        <v>44</v>
      </c>
      <c r="F5866" s="215" t="s">
        <v>1329</v>
      </c>
      <c r="G5866" s="213"/>
      <c r="H5866" s="214" t="s">
        <v>44</v>
      </c>
      <c r="I5866" s="216"/>
      <c r="J5866" s="213"/>
      <c r="K5866" s="213"/>
      <c r="L5866" s="217"/>
      <c r="M5866" s="218"/>
      <c r="N5866" s="219"/>
      <c r="O5866" s="219"/>
      <c r="P5866" s="219"/>
      <c r="Q5866" s="219"/>
      <c r="R5866" s="219"/>
      <c r="S5866" s="219"/>
      <c r="T5866" s="220"/>
      <c r="AT5866" s="221" t="s">
        <v>272</v>
      </c>
      <c r="AU5866" s="221" t="s">
        <v>91</v>
      </c>
      <c r="AV5866" s="13" t="s">
        <v>89</v>
      </c>
      <c r="AW5866" s="13" t="s">
        <v>38</v>
      </c>
      <c r="AX5866" s="13" t="s">
        <v>82</v>
      </c>
      <c r="AY5866" s="221" t="s">
        <v>262</v>
      </c>
    </row>
    <row r="5867" spans="2:51" s="13" customFormat="1" ht="10">
      <c r="B5867" s="212"/>
      <c r="C5867" s="213"/>
      <c r="D5867" s="208" t="s">
        <v>272</v>
      </c>
      <c r="E5867" s="214" t="s">
        <v>44</v>
      </c>
      <c r="F5867" s="215" t="s">
        <v>1300</v>
      </c>
      <c r="G5867" s="213"/>
      <c r="H5867" s="214" t="s">
        <v>44</v>
      </c>
      <c r="I5867" s="216"/>
      <c r="J5867" s="213"/>
      <c r="K5867" s="213"/>
      <c r="L5867" s="217"/>
      <c r="M5867" s="218"/>
      <c r="N5867" s="219"/>
      <c r="O5867" s="219"/>
      <c r="P5867" s="219"/>
      <c r="Q5867" s="219"/>
      <c r="R5867" s="219"/>
      <c r="S5867" s="219"/>
      <c r="T5867" s="220"/>
      <c r="AT5867" s="221" t="s">
        <v>272</v>
      </c>
      <c r="AU5867" s="221" t="s">
        <v>91</v>
      </c>
      <c r="AV5867" s="13" t="s">
        <v>89</v>
      </c>
      <c r="AW5867" s="13" t="s">
        <v>38</v>
      </c>
      <c r="AX5867" s="13" t="s">
        <v>82</v>
      </c>
      <c r="AY5867" s="221" t="s">
        <v>262</v>
      </c>
    </row>
    <row r="5868" spans="2:51" s="13" customFormat="1" ht="10">
      <c r="B5868" s="212"/>
      <c r="C5868" s="213"/>
      <c r="D5868" s="208" t="s">
        <v>272</v>
      </c>
      <c r="E5868" s="214" t="s">
        <v>44</v>
      </c>
      <c r="F5868" s="215" t="s">
        <v>1318</v>
      </c>
      <c r="G5868" s="213"/>
      <c r="H5868" s="214" t="s">
        <v>44</v>
      </c>
      <c r="I5868" s="216"/>
      <c r="J5868" s="213"/>
      <c r="K5868" s="213"/>
      <c r="L5868" s="217"/>
      <c r="M5868" s="218"/>
      <c r="N5868" s="219"/>
      <c r="O5868" s="219"/>
      <c r="P5868" s="219"/>
      <c r="Q5868" s="219"/>
      <c r="R5868" s="219"/>
      <c r="S5868" s="219"/>
      <c r="T5868" s="220"/>
      <c r="AT5868" s="221" t="s">
        <v>272</v>
      </c>
      <c r="AU5868" s="221" t="s">
        <v>91</v>
      </c>
      <c r="AV5868" s="13" t="s">
        <v>89</v>
      </c>
      <c r="AW5868" s="13" t="s">
        <v>38</v>
      </c>
      <c r="AX5868" s="13" t="s">
        <v>82</v>
      </c>
      <c r="AY5868" s="221" t="s">
        <v>262</v>
      </c>
    </row>
    <row r="5869" spans="2:51" s="15" customFormat="1" ht="10">
      <c r="B5869" s="233"/>
      <c r="C5869" s="234"/>
      <c r="D5869" s="208" t="s">
        <v>272</v>
      </c>
      <c r="E5869" s="235" t="s">
        <v>44</v>
      </c>
      <c r="F5869" s="236" t="s">
        <v>1330</v>
      </c>
      <c r="G5869" s="234"/>
      <c r="H5869" s="237">
        <v>39</v>
      </c>
      <c r="I5869" s="238"/>
      <c r="J5869" s="234"/>
      <c r="K5869" s="234"/>
      <c r="L5869" s="239"/>
      <c r="M5869" s="240"/>
      <c r="N5869" s="241"/>
      <c r="O5869" s="241"/>
      <c r="P5869" s="241"/>
      <c r="Q5869" s="241"/>
      <c r="R5869" s="241"/>
      <c r="S5869" s="241"/>
      <c r="T5869" s="242"/>
      <c r="AT5869" s="243" t="s">
        <v>272</v>
      </c>
      <c r="AU5869" s="243" t="s">
        <v>91</v>
      </c>
      <c r="AV5869" s="15" t="s">
        <v>91</v>
      </c>
      <c r="AW5869" s="15" t="s">
        <v>38</v>
      </c>
      <c r="AX5869" s="15" t="s">
        <v>82</v>
      </c>
      <c r="AY5869" s="243" t="s">
        <v>262</v>
      </c>
    </row>
    <row r="5870" spans="2:51" s="13" customFormat="1" ht="10">
      <c r="B5870" s="212"/>
      <c r="C5870" s="213"/>
      <c r="D5870" s="208" t="s">
        <v>272</v>
      </c>
      <c r="E5870" s="214" t="s">
        <v>44</v>
      </c>
      <c r="F5870" s="215" t="s">
        <v>1331</v>
      </c>
      <c r="G5870" s="213"/>
      <c r="H5870" s="214" t="s">
        <v>44</v>
      </c>
      <c r="I5870" s="216"/>
      <c r="J5870" s="213"/>
      <c r="K5870" s="213"/>
      <c r="L5870" s="217"/>
      <c r="M5870" s="218"/>
      <c r="N5870" s="219"/>
      <c r="O5870" s="219"/>
      <c r="P5870" s="219"/>
      <c r="Q5870" s="219"/>
      <c r="R5870" s="219"/>
      <c r="S5870" s="219"/>
      <c r="T5870" s="220"/>
      <c r="AT5870" s="221" t="s">
        <v>272</v>
      </c>
      <c r="AU5870" s="221" t="s">
        <v>91</v>
      </c>
      <c r="AV5870" s="13" t="s">
        <v>89</v>
      </c>
      <c r="AW5870" s="13" t="s">
        <v>38</v>
      </c>
      <c r="AX5870" s="13" t="s">
        <v>82</v>
      </c>
      <c r="AY5870" s="221" t="s">
        <v>262</v>
      </c>
    </row>
    <row r="5871" spans="2:51" s="13" customFormat="1" ht="30">
      <c r="B5871" s="212"/>
      <c r="C5871" s="213"/>
      <c r="D5871" s="208" t="s">
        <v>272</v>
      </c>
      <c r="E5871" s="214" t="s">
        <v>44</v>
      </c>
      <c r="F5871" s="215" t="s">
        <v>1303</v>
      </c>
      <c r="G5871" s="213"/>
      <c r="H5871" s="214" t="s">
        <v>44</v>
      </c>
      <c r="I5871" s="216"/>
      <c r="J5871" s="213"/>
      <c r="K5871" s="213"/>
      <c r="L5871" s="217"/>
      <c r="M5871" s="218"/>
      <c r="N5871" s="219"/>
      <c r="O5871" s="219"/>
      <c r="P5871" s="219"/>
      <c r="Q5871" s="219"/>
      <c r="R5871" s="219"/>
      <c r="S5871" s="219"/>
      <c r="T5871" s="220"/>
      <c r="AT5871" s="221" t="s">
        <v>272</v>
      </c>
      <c r="AU5871" s="221" t="s">
        <v>91</v>
      </c>
      <c r="AV5871" s="13" t="s">
        <v>89</v>
      </c>
      <c r="AW5871" s="13" t="s">
        <v>38</v>
      </c>
      <c r="AX5871" s="13" t="s">
        <v>82</v>
      </c>
      <c r="AY5871" s="221" t="s">
        <v>262</v>
      </c>
    </row>
    <row r="5872" spans="2:51" s="13" customFormat="1" ht="10">
      <c r="B5872" s="212"/>
      <c r="C5872" s="213"/>
      <c r="D5872" s="208" t="s">
        <v>272</v>
      </c>
      <c r="E5872" s="214" t="s">
        <v>44</v>
      </c>
      <c r="F5872" s="215" t="s">
        <v>1316</v>
      </c>
      <c r="G5872" s="213"/>
      <c r="H5872" s="214" t="s">
        <v>44</v>
      </c>
      <c r="I5872" s="216"/>
      <c r="J5872" s="213"/>
      <c r="K5872" s="213"/>
      <c r="L5872" s="217"/>
      <c r="M5872" s="218"/>
      <c r="N5872" s="219"/>
      <c r="O5872" s="219"/>
      <c r="P5872" s="219"/>
      <c r="Q5872" s="219"/>
      <c r="R5872" s="219"/>
      <c r="S5872" s="219"/>
      <c r="T5872" s="220"/>
      <c r="AT5872" s="221" t="s">
        <v>272</v>
      </c>
      <c r="AU5872" s="221" t="s">
        <v>91</v>
      </c>
      <c r="AV5872" s="13" t="s">
        <v>89</v>
      </c>
      <c r="AW5872" s="13" t="s">
        <v>38</v>
      </c>
      <c r="AX5872" s="13" t="s">
        <v>82</v>
      </c>
      <c r="AY5872" s="221" t="s">
        <v>262</v>
      </c>
    </row>
    <row r="5873" spans="1:65" s="16" customFormat="1" ht="10">
      <c r="B5873" s="244"/>
      <c r="C5873" s="245"/>
      <c r="D5873" s="208" t="s">
        <v>272</v>
      </c>
      <c r="E5873" s="246" t="s">
        <v>44</v>
      </c>
      <c r="F5873" s="247" t="s">
        <v>291</v>
      </c>
      <c r="G5873" s="245"/>
      <c r="H5873" s="248">
        <v>48</v>
      </c>
      <c r="I5873" s="249"/>
      <c r="J5873" s="245"/>
      <c r="K5873" s="245"/>
      <c r="L5873" s="250"/>
      <c r="M5873" s="251"/>
      <c r="N5873" s="252"/>
      <c r="O5873" s="252"/>
      <c r="P5873" s="252"/>
      <c r="Q5873" s="252"/>
      <c r="R5873" s="252"/>
      <c r="S5873" s="252"/>
      <c r="T5873" s="253"/>
      <c r="AT5873" s="254" t="s">
        <v>272</v>
      </c>
      <c r="AU5873" s="254" t="s">
        <v>91</v>
      </c>
      <c r="AV5873" s="16" t="s">
        <v>104</v>
      </c>
      <c r="AW5873" s="16" t="s">
        <v>38</v>
      </c>
      <c r="AX5873" s="16" t="s">
        <v>89</v>
      </c>
      <c r="AY5873" s="254" t="s">
        <v>262</v>
      </c>
    </row>
    <row r="5874" spans="1:65" s="2" customFormat="1" ht="16.5" customHeight="1">
      <c r="A5874" s="37"/>
      <c r="B5874" s="38"/>
      <c r="C5874" s="255" t="s">
        <v>2722</v>
      </c>
      <c r="D5874" s="255" t="s">
        <v>633</v>
      </c>
      <c r="E5874" s="256" t="s">
        <v>2723</v>
      </c>
      <c r="F5874" s="257" t="s">
        <v>2724</v>
      </c>
      <c r="G5874" s="258" t="s">
        <v>518</v>
      </c>
      <c r="H5874" s="259">
        <v>1</v>
      </c>
      <c r="I5874" s="260"/>
      <c r="J5874" s="261">
        <f>ROUND(I5874*H5874,2)</f>
        <v>0</v>
      </c>
      <c r="K5874" s="257" t="s">
        <v>44</v>
      </c>
      <c r="L5874" s="262"/>
      <c r="M5874" s="263" t="s">
        <v>44</v>
      </c>
      <c r="N5874" s="264" t="s">
        <v>53</v>
      </c>
      <c r="O5874" s="67"/>
      <c r="P5874" s="204">
        <f>O5874*H5874</f>
        <v>0</v>
      </c>
      <c r="Q5874" s="204">
        <v>2.0500000000000001E-2</v>
      </c>
      <c r="R5874" s="204">
        <f>Q5874*H5874</f>
        <v>2.0500000000000001E-2</v>
      </c>
      <c r="S5874" s="204">
        <v>0</v>
      </c>
      <c r="T5874" s="205">
        <f>S5874*H5874</f>
        <v>0</v>
      </c>
      <c r="U5874" s="37"/>
      <c r="V5874" s="37"/>
      <c r="W5874" s="37"/>
      <c r="X5874" s="37"/>
      <c r="Y5874" s="37"/>
      <c r="Z5874" s="37"/>
      <c r="AA5874" s="37"/>
      <c r="AB5874" s="37"/>
      <c r="AC5874" s="37"/>
      <c r="AD5874" s="37"/>
      <c r="AE5874" s="37"/>
      <c r="AR5874" s="206" t="s">
        <v>619</v>
      </c>
      <c r="AT5874" s="206" t="s">
        <v>633</v>
      </c>
      <c r="AU5874" s="206" t="s">
        <v>91</v>
      </c>
      <c r="AY5874" s="19" t="s">
        <v>262</v>
      </c>
      <c r="BE5874" s="207">
        <f>IF(N5874="základní",J5874,0)</f>
        <v>0</v>
      </c>
      <c r="BF5874" s="207">
        <f>IF(N5874="snížená",J5874,0)</f>
        <v>0</v>
      </c>
      <c r="BG5874" s="207">
        <f>IF(N5874="zákl. přenesená",J5874,0)</f>
        <v>0</v>
      </c>
      <c r="BH5874" s="207">
        <f>IF(N5874="sníž. přenesená",J5874,0)</f>
        <v>0</v>
      </c>
      <c r="BI5874" s="207">
        <f>IF(N5874="nulová",J5874,0)</f>
        <v>0</v>
      </c>
      <c r="BJ5874" s="19" t="s">
        <v>89</v>
      </c>
      <c r="BK5874" s="207">
        <f>ROUND(I5874*H5874,2)</f>
        <v>0</v>
      </c>
      <c r="BL5874" s="19" t="s">
        <v>442</v>
      </c>
      <c r="BM5874" s="206" t="s">
        <v>2725</v>
      </c>
    </row>
    <row r="5875" spans="1:65" s="2" customFormat="1" ht="36">
      <c r="A5875" s="37"/>
      <c r="B5875" s="38"/>
      <c r="C5875" s="39"/>
      <c r="D5875" s="208" t="s">
        <v>421</v>
      </c>
      <c r="E5875" s="39"/>
      <c r="F5875" s="209" t="s">
        <v>2726</v>
      </c>
      <c r="G5875" s="39"/>
      <c r="H5875" s="39"/>
      <c r="I5875" s="118"/>
      <c r="J5875" s="39"/>
      <c r="K5875" s="39"/>
      <c r="L5875" s="42"/>
      <c r="M5875" s="210"/>
      <c r="N5875" s="211"/>
      <c r="O5875" s="67"/>
      <c r="P5875" s="67"/>
      <c r="Q5875" s="67"/>
      <c r="R5875" s="67"/>
      <c r="S5875" s="67"/>
      <c r="T5875" s="68"/>
      <c r="U5875" s="37"/>
      <c r="V5875" s="37"/>
      <c r="W5875" s="37"/>
      <c r="X5875" s="37"/>
      <c r="Y5875" s="37"/>
      <c r="Z5875" s="37"/>
      <c r="AA5875" s="37"/>
      <c r="AB5875" s="37"/>
      <c r="AC5875" s="37"/>
      <c r="AD5875" s="37"/>
      <c r="AE5875" s="37"/>
      <c r="AT5875" s="19" t="s">
        <v>421</v>
      </c>
      <c r="AU5875" s="19" t="s">
        <v>91</v>
      </c>
    </row>
    <row r="5876" spans="1:65" s="13" customFormat="1" ht="10">
      <c r="B5876" s="212"/>
      <c r="C5876" s="213"/>
      <c r="D5876" s="208" t="s">
        <v>272</v>
      </c>
      <c r="E5876" s="214" t="s">
        <v>44</v>
      </c>
      <c r="F5876" s="215" t="s">
        <v>1299</v>
      </c>
      <c r="G5876" s="213"/>
      <c r="H5876" s="214" t="s">
        <v>44</v>
      </c>
      <c r="I5876" s="216"/>
      <c r="J5876" s="213"/>
      <c r="K5876" s="213"/>
      <c r="L5876" s="217"/>
      <c r="M5876" s="218"/>
      <c r="N5876" s="219"/>
      <c r="O5876" s="219"/>
      <c r="P5876" s="219"/>
      <c r="Q5876" s="219"/>
      <c r="R5876" s="219"/>
      <c r="S5876" s="219"/>
      <c r="T5876" s="220"/>
      <c r="AT5876" s="221" t="s">
        <v>272</v>
      </c>
      <c r="AU5876" s="221" t="s">
        <v>91</v>
      </c>
      <c r="AV5876" s="13" t="s">
        <v>89</v>
      </c>
      <c r="AW5876" s="13" t="s">
        <v>38</v>
      </c>
      <c r="AX5876" s="13" t="s">
        <v>82</v>
      </c>
      <c r="AY5876" s="221" t="s">
        <v>262</v>
      </c>
    </row>
    <row r="5877" spans="1:65" s="13" customFormat="1" ht="10">
      <c r="B5877" s="212"/>
      <c r="C5877" s="213"/>
      <c r="D5877" s="208" t="s">
        <v>272</v>
      </c>
      <c r="E5877" s="214" t="s">
        <v>44</v>
      </c>
      <c r="F5877" s="215" t="s">
        <v>1300</v>
      </c>
      <c r="G5877" s="213"/>
      <c r="H5877" s="214" t="s">
        <v>44</v>
      </c>
      <c r="I5877" s="216"/>
      <c r="J5877" s="213"/>
      <c r="K5877" s="213"/>
      <c r="L5877" s="217"/>
      <c r="M5877" s="218"/>
      <c r="N5877" s="219"/>
      <c r="O5877" s="219"/>
      <c r="P5877" s="219"/>
      <c r="Q5877" s="219"/>
      <c r="R5877" s="219"/>
      <c r="S5877" s="219"/>
      <c r="T5877" s="220"/>
      <c r="AT5877" s="221" t="s">
        <v>272</v>
      </c>
      <c r="AU5877" s="221" t="s">
        <v>91</v>
      </c>
      <c r="AV5877" s="13" t="s">
        <v>89</v>
      </c>
      <c r="AW5877" s="13" t="s">
        <v>38</v>
      </c>
      <c r="AX5877" s="13" t="s">
        <v>82</v>
      </c>
      <c r="AY5877" s="221" t="s">
        <v>262</v>
      </c>
    </row>
    <row r="5878" spans="1:65" s="13" customFormat="1" ht="10">
      <c r="B5878" s="212"/>
      <c r="C5878" s="213"/>
      <c r="D5878" s="208" t="s">
        <v>272</v>
      </c>
      <c r="E5878" s="214" t="s">
        <v>44</v>
      </c>
      <c r="F5878" s="215" t="s">
        <v>1301</v>
      </c>
      <c r="G5878" s="213"/>
      <c r="H5878" s="214" t="s">
        <v>44</v>
      </c>
      <c r="I5878" s="216"/>
      <c r="J5878" s="213"/>
      <c r="K5878" s="213"/>
      <c r="L5878" s="217"/>
      <c r="M5878" s="218"/>
      <c r="N5878" s="219"/>
      <c r="O5878" s="219"/>
      <c r="P5878" s="219"/>
      <c r="Q5878" s="219"/>
      <c r="R5878" s="219"/>
      <c r="S5878" s="219"/>
      <c r="T5878" s="220"/>
      <c r="AT5878" s="221" t="s">
        <v>272</v>
      </c>
      <c r="AU5878" s="221" t="s">
        <v>91</v>
      </c>
      <c r="AV5878" s="13" t="s">
        <v>89</v>
      </c>
      <c r="AW5878" s="13" t="s">
        <v>38</v>
      </c>
      <c r="AX5878" s="13" t="s">
        <v>82</v>
      </c>
      <c r="AY5878" s="221" t="s">
        <v>262</v>
      </c>
    </row>
    <row r="5879" spans="1:65" s="15" customFormat="1" ht="10">
      <c r="B5879" s="233"/>
      <c r="C5879" s="234"/>
      <c r="D5879" s="208" t="s">
        <v>272</v>
      </c>
      <c r="E5879" s="235" t="s">
        <v>44</v>
      </c>
      <c r="F5879" s="236" t="s">
        <v>89</v>
      </c>
      <c r="G5879" s="234"/>
      <c r="H5879" s="237">
        <v>1</v>
      </c>
      <c r="I5879" s="238"/>
      <c r="J5879" s="234"/>
      <c r="K5879" s="234"/>
      <c r="L5879" s="239"/>
      <c r="M5879" s="240"/>
      <c r="N5879" s="241"/>
      <c r="O5879" s="241"/>
      <c r="P5879" s="241"/>
      <c r="Q5879" s="241"/>
      <c r="R5879" s="241"/>
      <c r="S5879" s="241"/>
      <c r="T5879" s="242"/>
      <c r="AT5879" s="243" t="s">
        <v>272</v>
      </c>
      <c r="AU5879" s="243" t="s">
        <v>91</v>
      </c>
      <c r="AV5879" s="15" t="s">
        <v>91</v>
      </c>
      <c r="AW5879" s="15" t="s">
        <v>38</v>
      </c>
      <c r="AX5879" s="15" t="s">
        <v>82</v>
      </c>
      <c r="AY5879" s="243" t="s">
        <v>262</v>
      </c>
    </row>
    <row r="5880" spans="1:65" s="13" customFormat="1" ht="10">
      <c r="B5880" s="212"/>
      <c r="C5880" s="213"/>
      <c r="D5880" s="208" t="s">
        <v>272</v>
      </c>
      <c r="E5880" s="214" t="s">
        <v>44</v>
      </c>
      <c r="F5880" s="215" t="s">
        <v>1302</v>
      </c>
      <c r="G5880" s="213"/>
      <c r="H5880" s="214" t="s">
        <v>44</v>
      </c>
      <c r="I5880" s="216"/>
      <c r="J5880" s="213"/>
      <c r="K5880" s="213"/>
      <c r="L5880" s="217"/>
      <c r="M5880" s="218"/>
      <c r="N5880" s="219"/>
      <c r="O5880" s="219"/>
      <c r="P5880" s="219"/>
      <c r="Q5880" s="219"/>
      <c r="R5880" s="219"/>
      <c r="S5880" s="219"/>
      <c r="T5880" s="220"/>
      <c r="AT5880" s="221" t="s">
        <v>272</v>
      </c>
      <c r="AU5880" s="221" t="s">
        <v>91</v>
      </c>
      <c r="AV5880" s="13" t="s">
        <v>89</v>
      </c>
      <c r="AW5880" s="13" t="s">
        <v>38</v>
      </c>
      <c r="AX5880" s="13" t="s">
        <v>82</v>
      </c>
      <c r="AY5880" s="221" t="s">
        <v>262</v>
      </c>
    </row>
    <row r="5881" spans="1:65" s="13" customFormat="1" ht="30">
      <c r="B5881" s="212"/>
      <c r="C5881" s="213"/>
      <c r="D5881" s="208" t="s">
        <v>272</v>
      </c>
      <c r="E5881" s="214" t="s">
        <v>44</v>
      </c>
      <c r="F5881" s="215" t="s">
        <v>1303</v>
      </c>
      <c r="G5881" s="213"/>
      <c r="H5881" s="214" t="s">
        <v>44</v>
      </c>
      <c r="I5881" s="216"/>
      <c r="J5881" s="213"/>
      <c r="K5881" s="213"/>
      <c r="L5881" s="217"/>
      <c r="M5881" s="218"/>
      <c r="N5881" s="219"/>
      <c r="O5881" s="219"/>
      <c r="P5881" s="219"/>
      <c r="Q5881" s="219"/>
      <c r="R5881" s="219"/>
      <c r="S5881" s="219"/>
      <c r="T5881" s="220"/>
      <c r="AT5881" s="221" t="s">
        <v>272</v>
      </c>
      <c r="AU5881" s="221" t="s">
        <v>91</v>
      </c>
      <c r="AV5881" s="13" t="s">
        <v>89</v>
      </c>
      <c r="AW5881" s="13" t="s">
        <v>38</v>
      </c>
      <c r="AX5881" s="13" t="s">
        <v>82</v>
      </c>
      <c r="AY5881" s="221" t="s">
        <v>262</v>
      </c>
    </row>
    <row r="5882" spans="1:65" s="13" customFormat="1" ht="20">
      <c r="B5882" s="212"/>
      <c r="C5882" s="213"/>
      <c r="D5882" s="208" t="s">
        <v>272</v>
      </c>
      <c r="E5882" s="214" t="s">
        <v>44</v>
      </c>
      <c r="F5882" s="215" t="s">
        <v>1304</v>
      </c>
      <c r="G5882" s="213"/>
      <c r="H5882" s="214" t="s">
        <v>44</v>
      </c>
      <c r="I5882" s="216"/>
      <c r="J5882" s="213"/>
      <c r="K5882" s="213"/>
      <c r="L5882" s="217"/>
      <c r="M5882" s="218"/>
      <c r="N5882" s="219"/>
      <c r="O5882" s="219"/>
      <c r="P5882" s="219"/>
      <c r="Q5882" s="219"/>
      <c r="R5882" s="219"/>
      <c r="S5882" s="219"/>
      <c r="T5882" s="220"/>
      <c r="AT5882" s="221" t="s">
        <v>272</v>
      </c>
      <c r="AU5882" s="221" t="s">
        <v>91</v>
      </c>
      <c r="AV5882" s="13" t="s">
        <v>89</v>
      </c>
      <c r="AW5882" s="13" t="s">
        <v>38</v>
      </c>
      <c r="AX5882" s="13" t="s">
        <v>82</v>
      </c>
      <c r="AY5882" s="221" t="s">
        <v>262</v>
      </c>
    </row>
    <row r="5883" spans="1:65" s="16" customFormat="1" ht="10">
      <c r="B5883" s="244"/>
      <c r="C5883" s="245"/>
      <c r="D5883" s="208" t="s">
        <v>272</v>
      </c>
      <c r="E5883" s="246" t="s">
        <v>44</v>
      </c>
      <c r="F5883" s="247" t="s">
        <v>291</v>
      </c>
      <c r="G5883" s="245"/>
      <c r="H5883" s="248">
        <v>1</v>
      </c>
      <c r="I5883" s="249"/>
      <c r="J5883" s="245"/>
      <c r="K5883" s="245"/>
      <c r="L5883" s="250"/>
      <c r="M5883" s="251"/>
      <c r="N5883" s="252"/>
      <c r="O5883" s="252"/>
      <c r="P5883" s="252"/>
      <c r="Q5883" s="252"/>
      <c r="R5883" s="252"/>
      <c r="S5883" s="252"/>
      <c r="T5883" s="253"/>
      <c r="AT5883" s="254" t="s">
        <v>272</v>
      </c>
      <c r="AU5883" s="254" t="s">
        <v>91</v>
      </c>
      <c r="AV5883" s="16" t="s">
        <v>104</v>
      </c>
      <c r="AW5883" s="16" t="s">
        <v>38</v>
      </c>
      <c r="AX5883" s="16" t="s">
        <v>89</v>
      </c>
      <c r="AY5883" s="254" t="s">
        <v>262</v>
      </c>
    </row>
    <row r="5884" spans="1:65" s="2" customFormat="1" ht="21.75" customHeight="1">
      <c r="A5884" s="37"/>
      <c r="B5884" s="38"/>
      <c r="C5884" s="255" t="s">
        <v>2727</v>
      </c>
      <c r="D5884" s="255" t="s">
        <v>633</v>
      </c>
      <c r="E5884" s="256" t="s">
        <v>2728</v>
      </c>
      <c r="F5884" s="257" t="s">
        <v>2729</v>
      </c>
      <c r="G5884" s="258" t="s">
        <v>518</v>
      </c>
      <c r="H5884" s="259">
        <v>8</v>
      </c>
      <c r="I5884" s="260"/>
      <c r="J5884" s="261">
        <f>ROUND(I5884*H5884,2)</f>
        <v>0</v>
      </c>
      <c r="K5884" s="257" t="s">
        <v>44</v>
      </c>
      <c r="L5884" s="262"/>
      <c r="M5884" s="263" t="s">
        <v>44</v>
      </c>
      <c r="N5884" s="264" t="s">
        <v>53</v>
      </c>
      <c r="O5884" s="67"/>
      <c r="P5884" s="204">
        <f>O5884*H5884</f>
        <v>0</v>
      </c>
      <c r="Q5884" s="204">
        <v>2.2499999999999999E-2</v>
      </c>
      <c r="R5884" s="204">
        <f>Q5884*H5884</f>
        <v>0.18</v>
      </c>
      <c r="S5884" s="204">
        <v>0</v>
      </c>
      <c r="T5884" s="205">
        <f>S5884*H5884</f>
        <v>0</v>
      </c>
      <c r="U5884" s="37"/>
      <c r="V5884" s="37"/>
      <c r="W5884" s="37"/>
      <c r="X5884" s="37"/>
      <c r="Y5884" s="37"/>
      <c r="Z5884" s="37"/>
      <c r="AA5884" s="37"/>
      <c r="AB5884" s="37"/>
      <c r="AC5884" s="37"/>
      <c r="AD5884" s="37"/>
      <c r="AE5884" s="37"/>
      <c r="AR5884" s="206" t="s">
        <v>619</v>
      </c>
      <c r="AT5884" s="206" t="s">
        <v>633</v>
      </c>
      <c r="AU5884" s="206" t="s">
        <v>91</v>
      </c>
      <c r="AY5884" s="19" t="s">
        <v>262</v>
      </c>
      <c r="BE5884" s="207">
        <f>IF(N5884="základní",J5884,0)</f>
        <v>0</v>
      </c>
      <c r="BF5884" s="207">
        <f>IF(N5884="snížená",J5884,0)</f>
        <v>0</v>
      </c>
      <c r="BG5884" s="207">
        <f>IF(N5884="zákl. přenesená",J5884,0)</f>
        <v>0</v>
      </c>
      <c r="BH5884" s="207">
        <f>IF(N5884="sníž. přenesená",J5884,0)</f>
        <v>0</v>
      </c>
      <c r="BI5884" s="207">
        <f>IF(N5884="nulová",J5884,0)</f>
        <v>0</v>
      </c>
      <c r="BJ5884" s="19" t="s">
        <v>89</v>
      </c>
      <c r="BK5884" s="207">
        <f>ROUND(I5884*H5884,2)</f>
        <v>0</v>
      </c>
      <c r="BL5884" s="19" t="s">
        <v>442</v>
      </c>
      <c r="BM5884" s="206" t="s">
        <v>2730</v>
      </c>
    </row>
    <row r="5885" spans="1:65" s="2" customFormat="1" ht="36">
      <c r="A5885" s="37"/>
      <c r="B5885" s="38"/>
      <c r="C5885" s="39"/>
      <c r="D5885" s="208" t="s">
        <v>421</v>
      </c>
      <c r="E5885" s="39"/>
      <c r="F5885" s="209" t="s">
        <v>2731</v>
      </c>
      <c r="G5885" s="39"/>
      <c r="H5885" s="39"/>
      <c r="I5885" s="118"/>
      <c r="J5885" s="39"/>
      <c r="K5885" s="39"/>
      <c r="L5885" s="42"/>
      <c r="M5885" s="210"/>
      <c r="N5885" s="211"/>
      <c r="O5885" s="67"/>
      <c r="P5885" s="67"/>
      <c r="Q5885" s="67"/>
      <c r="R5885" s="67"/>
      <c r="S5885" s="67"/>
      <c r="T5885" s="68"/>
      <c r="U5885" s="37"/>
      <c r="V5885" s="37"/>
      <c r="W5885" s="37"/>
      <c r="X5885" s="37"/>
      <c r="Y5885" s="37"/>
      <c r="Z5885" s="37"/>
      <c r="AA5885" s="37"/>
      <c r="AB5885" s="37"/>
      <c r="AC5885" s="37"/>
      <c r="AD5885" s="37"/>
      <c r="AE5885" s="37"/>
      <c r="AT5885" s="19" t="s">
        <v>421</v>
      </c>
      <c r="AU5885" s="19" t="s">
        <v>91</v>
      </c>
    </row>
    <row r="5886" spans="1:65" s="13" customFormat="1" ht="10">
      <c r="B5886" s="212"/>
      <c r="C5886" s="213"/>
      <c r="D5886" s="208" t="s">
        <v>272</v>
      </c>
      <c r="E5886" s="214" t="s">
        <v>44</v>
      </c>
      <c r="F5886" s="215" t="s">
        <v>1308</v>
      </c>
      <c r="G5886" s="213"/>
      <c r="H5886" s="214" t="s">
        <v>44</v>
      </c>
      <c r="I5886" s="216"/>
      <c r="J5886" s="213"/>
      <c r="K5886" s="213"/>
      <c r="L5886" s="217"/>
      <c r="M5886" s="218"/>
      <c r="N5886" s="219"/>
      <c r="O5886" s="219"/>
      <c r="P5886" s="219"/>
      <c r="Q5886" s="219"/>
      <c r="R5886" s="219"/>
      <c r="S5886" s="219"/>
      <c r="T5886" s="220"/>
      <c r="AT5886" s="221" t="s">
        <v>272</v>
      </c>
      <c r="AU5886" s="221" t="s">
        <v>91</v>
      </c>
      <c r="AV5886" s="13" t="s">
        <v>89</v>
      </c>
      <c r="AW5886" s="13" t="s">
        <v>38</v>
      </c>
      <c r="AX5886" s="13" t="s">
        <v>82</v>
      </c>
      <c r="AY5886" s="221" t="s">
        <v>262</v>
      </c>
    </row>
    <row r="5887" spans="1:65" s="13" customFormat="1" ht="10">
      <c r="B5887" s="212"/>
      <c r="C5887" s="213"/>
      <c r="D5887" s="208" t="s">
        <v>272</v>
      </c>
      <c r="E5887" s="214" t="s">
        <v>44</v>
      </c>
      <c r="F5887" s="215" t="s">
        <v>1300</v>
      </c>
      <c r="G5887" s="213"/>
      <c r="H5887" s="214" t="s">
        <v>44</v>
      </c>
      <c r="I5887" s="216"/>
      <c r="J5887" s="213"/>
      <c r="K5887" s="213"/>
      <c r="L5887" s="217"/>
      <c r="M5887" s="218"/>
      <c r="N5887" s="219"/>
      <c r="O5887" s="219"/>
      <c r="P5887" s="219"/>
      <c r="Q5887" s="219"/>
      <c r="R5887" s="219"/>
      <c r="S5887" s="219"/>
      <c r="T5887" s="220"/>
      <c r="AT5887" s="221" t="s">
        <v>272</v>
      </c>
      <c r="AU5887" s="221" t="s">
        <v>91</v>
      </c>
      <c r="AV5887" s="13" t="s">
        <v>89</v>
      </c>
      <c r="AW5887" s="13" t="s">
        <v>38</v>
      </c>
      <c r="AX5887" s="13" t="s">
        <v>82</v>
      </c>
      <c r="AY5887" s="221" t="s">
        <v>262</v>
      </c>
    </row>
    <row r="5888" spans="1:65" s="13" customFormat="1" ht="10">
      <c r="B5888" s="212"/>
      <c r="C5888" s="213"/>
      <c r="D5888" s="208" t="s">
        <v>272</v>
      </c>
      <c r="E5888" s="214" t="s">
        <v>44</v>
      </c>
      <c r="F5888" s="215" t="s">
        <v>421</v>
      </c>
      <c r="G5888" s="213"/>
      <c r="H5888" s="214" t="s">
        <v>44</v>
      </c>
      <c r="I5888" s="216"/>
      <c r="J5888" s="213"/>
      <c r="K5888" s="213"/>
      <c r="L5888" s="217"/>
      <c r="M5888" s="218"/>
      <c r="N5888" s="219"/>
      <c r="O5888" s="219"/>
      <c r="P5888" s="219"/>
      <c r="Q5888" s="219"/>
      <c r="R5888" s="219"/>
      <c r="S5888" s="219"/>
      <c r="T5888" s="220"/>
      <c r="AT5888" s="221" t="s">
        <v>272</v>
      </c>
      <c r="AU5888" s="221" t="s">
        <v>91</v>
      </c>
      <c r="AV5888" s="13" t="s">
        <v>89</v>
      </c>
      <c r="AW5888" s="13" t="s">
        <v>38</v>
      </c>
      <c r="AX5888" s="13" t="s">
        <v>82</v>
      </c>
      <c r="AY5888" s="221" t="s">
        <v>262</v>
      </c>
    </row>
    <row r="5889" spans="1:65" s="15" customFormat="1" ht="10">
      <c r="B5889" s="233"/>
      <c r="C5889" s="234"/>
      <c r="D5889" s="208" t="s">
        <v>272</v>
      </c>
      <c r="E5889" s="235" t="s">
        <v>44</v>
      </c>
      <c r="F5889" s="236" t="s">
        <v>351</v>
      </c>
      <c r="G5889" s="234"/>
      <c r="H5889" s="237">
        <v>8</v>
      </c>
      <c r="I5889" s="238"/>
      <c r="J5889" s="234"/>
      <c r="K5889" s="234"/>
      <c r="L5889" s="239"/>
      <c r="M5889" s="240"/>
      <c r="N5889" s="241"/>
      <c r="O5889" s="241"/>
      <c r="P5889" s="241"/>
      <c r="Q5889" s="241"/>
      <c r="R5889" s="241"/>
      <c r="S5889" s="241"/>
      <c r="T5889" s="242"/>
      <c r="AT5889" s="243" t="s">
        <v>272</v>
      </c>
      <c r="AU5889" s="243" t="s">
        <v>91</v>
      </c>
      <c r="AV5889" s="15" t="s">
        <v>91</v>
      </c>
      <c r="AW5889" s="15" t="s">
        <v>38</v>
      </c>
      <c r="AX5889" s="15" t="s">
        <v>82</v>
      </c>
      <c r="AY5889" s="243" t="s">
        <v>262</v>
      </c>
    </row>
    <row r="5890" spans="1:65" s="13" customFormat="1" ht="30">
      <c r="B5890" s="212"/>
      <c r="C5890" s="213"/>
      <c r="D5890" s="208" t="s">
        <v>272</v>
      </c>
      <c r="E5890" s="214" t="s">
        <v>44</v>
      </c>
      <c r="F5890" s="215" t="s">
        <v>1309</v>
      </c>
      <c r="G5890" s="213"/>
      <c r="H5890" s="214" t="s">
        <v>44</v>
      </c>
      <c r="I5890" s="216"/>
      <c r="J5890" s="213"/>
      <c r="K5890" s="213"/>
      <c r="L5890" s="217"/>
      <c r="M5890" s="218"/>
      <c r="N5890" s="219"/>
      <c r="O5890" s="219"/>
      <c r="P5890" s="219"/>
      <c r="Q5890" s="219"/>
      <c r="R5890" s="219"/>
      <c r="S5890" s="219"/>
      <c r="T5890" s="220"/>
      <c r="AT5890" s="221" t="s">
        <v>272</v>
      </c>
      <c r="AU5890" s="221" t="s">
        <v>91</v>
      </c>
      <c r="AV5890" s="13" t="s">
        <v>89</v>
      </c>
      <c r="AW5890" s="13" t="s">
        <v>38</v>
      </c>
      <c r="AX5890" s="13" t="s">
        <v>82</v>
      </c>
      <c r="AY5890" s="221" t="s">
        <v>262</v>
      </c>
    </row>
    <row r="5891" spans="1:65" s="13" customFormat="1" ht="30">
      <c r="B5891" s="212"/>
      <c r="C5891" s="213"/>
      <c r="D5891" s="208" t="s">
        <v>272</v>
      </c>
      <c r="E5891" s="214" t="s">
        <v>44</v>
      </c>
      <c r="F5891" s="215" t="s">
        <v>1303</v>
      </c>
      <c r="G5891" s="213"/>
      <c r="H5891" s="214" t="s">
        <v>44</v>
      </c>
      <c r="I5891" s="216"/>
      <c r="J5891" s="213"/>
      <c r="K5891" s="213"/>
      <c r="L5891" s="217"/>
      <c r="M5891" s="218"/>
      <c r="N5891" s="219"/>
      <c r="O5891" s="219"/>
      <c r="P5891" s="219"/>
      <c r="Q5891" s="219"/>
      <c r="R5891" s="219"/>
      <c r="S5891" s="219"/>
      <c r="T5891" s="220"/>
      <c r="AT5891" s="221" t="s">
        <v>272</v>
      </c>
      <c r="AU5891" s="221" t="s">
        <v>91</v>
      </c>
      <c r="AV5891" s="13" t="s">
        <v>89</v>
      </c>
      <c r="AW5891" s="13" t="s">
        <v>38</v>
      </c>
      <c r="AX5891" s="13" t="s">
        <v>82</v>
      </c>
      <c r="AY5891" s="221" t="s">
        <v>262</v>
      </c>
    </row>
    <row r="5892" spans="1:65" s="13" customFormat="1" ht="20">
      <c r="B5892" s="212"/>
      <c r="C5892" s="213"/>
      <c r="D5892" s="208" t="s">
        <v>272</v>
      </c>
      <c r="E5892" s="214" t="s">
        <v>44</v>
      </c>
      <c r="F5892" s="215" t="s">
        <v>1310</v>
      </c>
      <c r="G5892" s="213"/>
      <c r="H5892" s="214" t="s">
        <v>44</v>
      </c>
      <c r="I5892" s="216"/>
      <c r="J5892" s="213"/>
      <c r="K5892" s="213"/>
      <c r="L5892" s="217"/>
      <c r="M5892" s="218"/>
      <c r="N5892" s="219"/>
      <c r="O5892" s="219"/>
      <c r="P5892" s="219"/>
      <c r="Q5892" s="219"/>
      <c r="R5892" s="219"/>
      <c r="S5892" s="219"/>
      <c r="T5892" s="220"/>
      <c r="AT5892" s="221" t="s">
        <v>272</v>
      </c>
      <c r="AU5892" s="221" t="s">
        <v>91</v>
      </c>
      <c r="AV5892" s="13" t="s">
        <v>89</v>
      </c>
      <c r="AW5892" s="13" t="s">
        <v>38</v>
      </c>
      <c r="AX5892" s="13" t="s">
        <v>82</v>
      </c>
      <c r="AY5892" s="221" t="s">
        <v>262</v>
      </c>
    </row>
    <row r="5893" spans="1:65" s="16" customFormat="1" ht="10">
      <c r="B5893" s="244"/>
      <c r="C5893" s="245"/>
      <c r="D5893" s="208" t="s">
        <v>272</v>
      </c>
      <c r="E5893" s="246" t="s">
        <v>44</v>
      </c>
      <c r="F5893" s="247" t="s">
        <v>291</v>
      </c>
      <c r="G5893" s="245"/>
      <c r="H5893" s="248">
        <v>8</v>
      </c>
      <c r="I5893" s="249"/>
      <c r="J5893" s="245"/>
      <c r="K5893" s="245"/>
      <c r="L5893" s="250"/>
      <c r="M5893" s="251"/>
      <c r="N5893" s="252"/>
      <c r="O5893" s="252"/>
      <c r="P5893" s="252"/>
      <c r="Q5893" s="252"/>
      <c r="R5893" s="252"/>
      <c r="S5893" s="252"/>
      <c r="T5893" s="253"/>
      <c r="AT5893" s="254" t="s">
        <v>272</v>
      </c>
      <c r="AU5893" s="254" t="s">
        <v>91</v>
      </c>
      <c r="AV5893" s="16" t="s">
        <v>104</v>
      </c>
      <c r="AW5893" s="16" t="s">
        <v>38</v>
      </c>
      <c r="AX5893" s="16" t="s">
        <v>89</v>
      </c>
      <c r="AY5893" s="254" t="s">
        <v>262</v>
      </c>
    </row>
    <row r="5894" spans="1:65" s="2" customFormat="1" ht="16.5" customHeight="1">
      <c r="A5894" s="37"/>
      <c r="B5894" s="38"/>
      <c r="C5894" s="255" t="s">
        <v>2732</v>
      </c>
      <c r="D5894" s="255" t="s">
        <v>633</v>
      </c>
      <c r="E5894" s="256" t="s">
        <v>2733</v>
      </c>
      <c r="F5894" s="257" t="s">
        <v>2734</v>
      </c>
      <c r="G5894" s="258" t="s">
        <v>518</v>
      </c>
      <c r="H5894" s="259">
        <v>39</v>
      </c>
      <c r="I5894" s="260"/>
      <c r="J5894" s="261">
        <f>ROUND(I5894*H5894,2)</f>
        <v>0</v>
      </c>
      <c r="K5894" s="257" t="s">
        <v>268</v>
      </c>
      <c r="L5894" s="262"/>
      <c r="M5894" s="263" t="s">
        <v>44</v>
      </c>
      <c r="N5894" s="264" t="s">
        <v>53</v>
      </c>
      <c r="O5894" s="67"/>
      <c r="P5894" s="204">
        <f>O5894*H5894</f>
        <v>0</v>
      </c>
      <c r="Q5894" s="204">
        <v>2.2499999999999999E-2</v>
      </c>
      <c r="R5894" s="204">
        <f>Q5894*H5894</f>
        <v>0.87749999999999995</v>
      </c>
      <c r="S5894" s="204">
        <v>0</v>
      </c>
      <c r="T5894" s="205">
        <f>S5894*H5894</f>
        <v>0</v>
      </c>
      <c r="U5894" s="37"/>
      <c r="V5894" s="37"/>
      <c r="W5894" s="37"/>
      <c r="X5894" s="37"/>
      <c r="Y5894" s="37"/>
      <c r="Z5894" s="37"/>
      <c r="AA5894" s="37"/>
      <c r="AB5894" s="37"/>
      <c r="AC5894" s="37"/>
      <c r="AD5894" s="37"/>
      <c r="AE5894" s="37"/>
      <c r="AR5894" s="206" t="s">
        <v>619</v>
      </c>
      <c r="AT5894" s="206" t="s">
        <v>633</v>
      </c>
      <c r="AU5894" s="206" t="s">
        <v>91</v>
      </c>
      <c r="AY5894" s="19" t="s">
        <v>262</v>
      </c>
      <c r="BE5894" s="207">
        <f>IF(N5894="základní",J5894,0)</f>
        <v>0</v>
      </c>
      <c r="BF5894" s="207">
        <f>IF(N5894="snížená",J5894,0)</f>
        <v>0</v>
      </c>
      <c r="BG5894" s="207">
        <f>IF(N5894="zákl. přenesená",J5894,0)</f>
        <v>0</v>
      </c>
      <c r="BH5894" s="207">
        <f>IF(N5894="sníž. přenesená",J5894,0)</f>
        <v>0</v>
      </c>
      <c r="BI5894" s="207">
        <f>IF(N5894="nulová",J5894,0)</f>
        <v>0</v>
      </c>
      <c r="BJ5894" s="19" t="s">
        <v>89</v>
      </c>
      <c r="BK5894" s="207">
        <f>ROUND(I5894*H5894,2)</f>
        <v>0</v>
      </c>
      <c r="BL5894" s="19" t="s">
        <v>442</v>
      </c>
      <c r="BM5894" s="206" t="s">
        <v>2735</v>
      </c>
    </row>
    <row r="5895" spans="1:65" s="2" customFormat="1" ht="36">
      <c r="A5895" s="37"/>
      <c r="B5895" s="38"/>
      <c r="C5895" s="39"/>
      <c r="D5895" s="208" t="s">
        <v>421</v>
      </c>
      <c r="E5895" s="39"/>
      <c r="F5895" s="209" t="s">
        <v>2736</v>
      </c>
      <c r="G5895" s="39"/>
      <c r="H5895" s="39"/>
      <c r="I5895" s="118"/>
      <c r="J5895" s="39"/>
      <c r="K5895" s="39"/>
      <c r="L5895" s="42"/>
      <c r="M5895" s="210"/>
      <c r="N5895" s="211"/>
      <c r="O5895" s="67"/>
      <c r="P5895" s="67"/>
      <c r="Q5895" s="67"/>
      <c r="R5895" s="67"/>
      <c r="S5895" s="67"/>
      <c r="T5895" s="68"/>
      <c r="U5895" s="37"/>
      <c r="V5895" s="37"/>
      <c r="W5895" s="37"/>
      <c r="X5895" s="37"/>
      <c r="Y5895" s="37"/>
      <c r="Z5895" s="37"/>
      <c r="AA5895" s="37"/>
      <c r="AB5895" s="37"/>
      <c r="AC5895" s="37"/>
      <c r="AD5895" s="37"/>
      <c r="AE5895" s="37"/>
      <c r="AT5895" s="19" t="s">
        <v>421</v>
      </c>
      <c r="AU5895" s="19" t="s">
        <v>91</v>
      </c>
    </row>
    <row r="5896" spans="1:65" s="13" customFormat="1" ht="10">
      <c r="B5896" s="212"/>
      <c r="C5896" s="213"/>
      <c r="D5896" s="208" t="s">
        <v>272</v>
      </c>
      <c r="E5896" s="214" t="s">
        <v>44</v>
      </c>
      <c r="F5896" s="215" t="s">
        <v>1329</v>
      </c>
      <c r="G5896" s="213"/>
      <c r="H5896" s="214" t="s">
        <v>44</v>
      </c>
      <c r="I5896" s="216"/>
      <c r="J5896" s="213"/>
      <c r="K5896" s="213"/>
      <c r="L5896" s="217"/>
      <c r="M5896" s="218"/>
      <c r="N5896" s="219"/>
      <c r="O5896" s="219"/>
      <c r="P5896" s="219"/>
      <c r="Q5896" s="219"/>
      <c r="R5896" s="219"/>
      <c r="S5896" s="219"/>
      <c r="T5896" s="220"/>
      <c r="AT5896" s="221" t="s">
        <v>272</v>
      </c>
      <c r="AU5896" s="221" t="s">
        <v>91</v>
      </c>
      <c r="AV5896" s="13" t="s">
        <v>89</v>
      </c>
      <c r="AW5896" s="13" t="s">
        <v>38</v>
      </c>
      <c r="AX5896" s="13" t="s">
        <v>82</v>
      </c>
      <c r="AY5896" s="221" t="s">
        <v>262</v>
      </c>
    </row>
    <row r="5897" spans="1:65" s="13" customFormat="1" ht="10">
      <c r="B5897" s="212"/>
      <c r="C5897" s="213"/>
      <c r="D5897" s="208" t="s">
        <v>272</v>
      </c>
      <c r="E5897" s="214" t="s">
        <v>44</v>
      </c>
      <c r="F5897" s="215" t="s">
        <v>1300</v>
      </c>
      <c r="G5897" s="213"/>
      <c r="H5897" s="214" t="s">
        <v>44</v>
      </c>
      <c r="I5897" s="216"/>
      <c r="J5897" s="213"/>
      <c r="K5897" s="213"/>
      <c r="L5897" s="217"/>
      <c r="M5897" s="218"/>
      <c r="N5897" s="219"/>
      <c r="O5897" s="219"/>
      <c r="P5897" s="219"/>
      <c r="Q5897" s="219"/>
      <c r="R5897" s="219"/>
      <c r="S5897" s="219"/>
      <c r="T5897" s="220"/>
      <c r="AT5897" s="221" t="s">
        <v>272</v>
      </c>
      <c r="AU5897" s="221" t="s">
        <v>91</v>
      </c>
      <c r="AV5897" s="13" t="s">
        <v>89</v>
      </c>
      <c r="AW5897" s="13" t="s">
        <v>38</v>
      </c>
      <c r="AX5897" s="13" t="s">
        <v>82</v>
      </c>
      <c r="AY5897" s="221" t="s">
        <v>262</v>
      </c>
    </row>
    <row r="5898" spans="1:65" s="13" customFormat="1" ht="10">
      <c r="B5898" s="212"/>
      <c r="C5898" s="213"/>
      <c r="D5898" s="208" t="s">
        <v>272</v>
      </c>
      <c r="E5898" s="214" t="s">
        <v>44</v>
      </c>
      <c r="F5898" s="215" t="s">
        <v>1318</v>
      </c>
      <c r="G5898" s="213"/>
      <c r="H5898" s="214" t="s">
        <v>44</v>
      </c>
      <c r="I5898" s="216"/>
      <c r="J5898" s="213"/>
      <c r="K5898" s="213"/>
      <c r="L5898" s="217"/>
      <c r="M5898" s="218"/>
      <c r="N5898" s="219"/>
      <c r="O5898" s="219"/>
      <c r="P5898" s="219"/>
      <c r="Q5898" s="219"/>
      <c r="R5898" s="219"/>
      <c r="S5898" s="219"/>
      <c r="T5898" s="220"/>
      <c r="AT5898" s="221" t="s">
        <v>272</v>
      </c>
      <c r="AU5898" s="221" t="s">
        <v>91</v>
      </c>
      <c r="AV5898" s="13" t="s">
        <v>89</v>
      </c>
      <c r="AW5898" s="13" t="s">
        <v>38</v>
      </c>
      <c r="AX5898" s="13" t="s">
        <v>82</v>
      </c>
      <c r="AY5898" s="221" t="s">
        <v>262</v>
      </c>
    </row>
    <row r="5899" spans="1:65" s="15" customFormat="1" ht="10">
      <c r="B5899" s="233"/>
      <c r="C5899" s="234"/>
      <c r="D5899" s="208" t="s">
        <v>272</v>
      </c>
      <c r="E5899" s="235" t="s">
        <v>44</v>
      </c>
      <c r="F5899" s="236" t="s">
        <v>1330</v>
      </c>
      <c r="G5899" s="234"/>
      <c r="H5899" s="237">
        <v>39</v>
      </c>
      <c r="I5899" s="238"/>
      <c r="J5899" s="234"/>
      <c r="K5899" s="234"/>
      <c r="L5899" s="239"/>
      <c r="M5899" s="240"/>
      <c r="N5899" s="241"/>
      <c r="O5899" s="241"/>
      <c r="P5899" s="241"/>
      <c r="Q5899" s="241"/>
      <c r="R5899" s="241"/>
      <c r="S5899" s="241"/>
      <c r="T5899" s="242"/>
      <c r="AT5899" s="243" t="s">
        <v>272</v>
      </c>
      <c r="AU5899" s="243" t="s">
        <v>91</v>
      </c>
      <c r="AV5899" s="15" t="s">
        <v>91</v>
      </c>
      <c r="AW5899" s="15" t="s">
        <v>38</v>
      </c>
      <c r="AX5899" s="15" t="s">
        <v>82</v>
      </c>
      <c r="AY5899" s="243" t="s">
        <v>262</v>
      </c>
    </row>
    <row r="5900" spans="1:65" s="13" customFormat="1" ht="10">
      <c r="B5900" s="212"/>
      <c r="C5900" s="213"/>
      <c r="D5900" s="208" t="s">
        <v>272</v>
      </c>
      <c r="E5900" s="214" t="s">
        <v>44</v>
      </c>
      <c r="F5900" s="215" t="s">
        <v>1331</v>
      </c>
      <c r="G5900" s="213"/>
      <c r="H5900" s="214" t="s">
        <v>44</v>
      </c>
      <c r="I5900" s="216"/>
      <c r="J5900" s="213"/>
      <c r="K5900" s="213"/>
      <c r="L5900" s="217"/>
      <c r="M5900" s="218"/>
      <c r="N5900" s="219"/>
      <c r="O5900" s="219"/>
      <c r="P5900" s="219"/>
      <c r="Q5900" s="219"/>
      <c r="R5900" s="219"/>
      <c r="S5900" s="219"/>
      <c r="T5900" s="220"/>
      <c r="AT5900" s="221" t="s">
        <v>272</v>
      </c>
      <c r="AU5900" s="221" t="s">
        <v>91</v>
      </c>
      <c r="AV5900" s="13" t="s">
        <v>89</v>
      </c>
      <c r="AW5900" s="13" t="s">
        <v>38</v>
      </c>
      <c r="AX5900" s="13" t="s">
        <v>82</v>
      </c>
      <c r="AY5900" s="221" t="s">
        <v>262</v>
      </c>
    </row>
    <row r="5901" spans="1:65" s="13" customFormat="1" ht="30">
      <c r="B5901" s="212"/>
      <c r="C5901" s="213"/>
      <c r="D5901" s="208" t="s">
        <v>272</v>
      </c>
      <c r="E5901" s="214" t="s">
        <v>44</v>
      </c>
      <c r="F5901" s="215" t="s">
        <v>1303</v>
      </c>
      <c r="G5901" s="213"/>
      <c r="H5901" s="214" t="s">
        <v>44</v>
      </c>
      <c r="I5901" s="216"/>
      <c r="J5901" s="213"/>
      <c r="K5901" s="213"/>
      <c r="L5901" s="217"/>
      <c r="M5901" s="218"/>
      <c r="N5901" s="219"/>
      <c r="O5901" s="219"/>
      <c r="P5901" s="219"/>
      <c r="Q5901" s="219"/>
      <c r="R5901" s="219"/>
      <c r="S5901" s="219"/>
      <c r="T5901" s="220"/>
      <c r="AT5901" s="221" t="s">
        <v>272</v>
      </c>
      <c r="AU5901" s="221" t="s">
        <v>91</v>
      </c>
      <c r="AV5901" s="13" t="s">
        <v>89</v>
      </c>
      <c r="AW5901" s="13" t="s">
        <v>38</v>
      </c>
      <c r="AX5901" s="13" t="s">
        <v>82</v>
      </c>
      <c r="AY5901" s="221" t="s">
        <v>262</v>
      </c>
    </row>
    <row r="5902" spans="1:65" s="13" customFormat="1" ht="10">
      <c r="B5902" s="212"/>
      <c r="C5902" s="213"/>
      <c r="D5902" s="208" t="s">
        <v>272</v>
      </c>
      <c r="E5902" s="214" t="s">
        <v>44</v>
      </c>
      <c r="F5902" s="215" t="s">
        <v>1316</v>
      </c>
      <c r="G5902" s="213"/>
      <c r="H5902" s="214" t="s">
        <v>44</v>
      </c>
      <c r="I5902" s="216"/>
      <c r="J5902" s="213"/>
      <c r="K5902" s="213"/>
      <c r="L5902" s="217"/>
      <c r="M5902" s="218"/>
      <c r="N5902" s="219"/>
      <c r="O5902" s="219"/>
      <c r="P5902" s="219"/>
      <c r="Q5902" s="219"/>
      <c r="R5902" s="219"/>
      <c r="S5902" s="219"/>
      <c r="T5902" s="220"/>
      <c r="AT5902" s="221" t="s">
        <v>272</v>
      </c>
      <c r="AU5902" s="221" t="s">
        <v>91</v>
      </c>
      <c r="AV5902" s="13" t="s">
        <v>89</v>
      </c>
      <c r="AW5902" s="13" t="s">
        <v>38</v>
      </c>
      <c r="AX5902" s="13" t="s">
        <v>82</v>
      </c>
      <c r="AY5902" s="221" t="s">
        <v>262</v>
      </c>
    </row>
    <row r="5903" spans="1:65" s="16" customFormat="1" ht="10">
      <c r="B5903" s="244"/>
      <c r="C5903" s="245"/>
      <c r="D5903" s="208" t="s">
        <v>272</v>
      </c>
      <c r="E5903" s="246" t="s">
        <v>44</v>
      </c>
      <c r="F5903" s="247" t="s">
        <v>291</v>
      </c>
      <c r="G5903" s="245"/>
      <c r="H5903" s="248">
        <v>39</v>
      </c>
      <c r="I5903" s="249"/>
      <c r="J5903" s="245"/>
      <c r="K5903" s="245"/>
      <c r="L5903" s="250"/>
      <c r="M5903" s="251"/>
      <c r="N5903" s="252"/>
      <c r="O5903" s="252"/>
      <c r="P5903" s="252"/>
      <c r="Q5903" s="252"/>
      <c r="R5903" s="252"/>
      <c r="S5903" s="252"/>
      <c r="T5903" s="253"/>
      <c r="AT5903" s="254" t="s">
        <v>272</v>
      </c>
      <c r="AU5903" s="254" t="s">
        <v>91</v>
      </c>
      <c r="AV5903" s="16" t="s">
        <v>104</v>
      </c>
      <c r="AW5903" s="16" t="s">
        <v>38</v>
      </c>
      <c r="AX5903" s="16" t="s">
        <v>89</v>
      </c>
      <c r="AY5903" s="254" t="s">
        <v>262</v>
      </c>
    </row>
    <row r="5904" spans="1:65" s="2" customFormat="1" ht="21.75" customHeight="1">
      <c r="A5904" s="37"/>
      <c r="B5904" s="38"/>
      <c r="C5904" s="195" t="s">
        <v>2737</v>
      </c>
      <c r="D5904" s="195" t="s">
        <v>264</v>
      </c>
      <c r="E5904" s="196" t="s">
        <v>2738</v>
      </c>
      <c r="F5904" s="197" t="s">
        <v>2739</v>
      </c>
      <c r="G5904" s="198" t="s">
        <v>518</v>
      </c>
      <c r="H5904" s="199">
        <v>3</v>
      </c>
      <c r="I5904" s="200"/>
      <c r="J5904" s="201">
        <f>ROUND(I5904*H5904,2)</f>
        <v>0</v>
      </c>
      <c r="K5904" s="197" t="s">
        <v>268</v>
      </c>
      <c r="L5904" s="42"/>
      <c r="M5904" s="202" t="s">
        <v>44</v>
      </c>
      <c r="N5904" s="203" t="s">
        <v>53</v>
      </c>
      <c r="O5904" s="67"/>
      <c r="P5904" s="204">
        <f>O5904*H5904</f>
        <v>0</v>
      </c>
      <c r="Q5904" s="204">
        <v>0</v>
      </c>
      <c r="R5904" s="204">
        <f>Q5904*H5904</f>
        <v>0</v>
      </c>
      <c r="S5904" s="204">
        <v>0</v>
      </c>
      <c r="T5904" s="205">
        <f>S5904*H5904</f>
        <v>0</v>
      </c>
      <c r="U5904" s="37"/>
      <c r="V5904" s="37"/>
      <c r="W5904" s="37"/>
      <c r="X5904" s="37"/>
      <c r="Y5904" s="37"/>
      <c r="Z5904" s="37"/>
      <c r="AA5904" s="37"/>
      <c r="AB5904" s="37"/>
      <c r="AC5904" s="37"/>
      <c r="AD5904" s="37"/>
      <c r="AE5904" s="37"/>
      <c r="AR5904" s="206" t="s">
        <v>442</v>
      </c>
      <c r="AT5904" s="206" t="s">
        <v>264</v>
      </c>
      <c r="AU5904" s="206" t="s">
        <v>91</v>
      </c>
      <c r="AY5904" s="19" t="s">
        <v>262</v>
      </c>
      <c r="BE5904" s="207">
        <f>IF(N5904="základní",J5904,0)</f>
        <v>0</v>
      </c>
      <c r="BF5904" s="207">
        <f>IF(N5904="snížená",J5904,0)</f>
        <v>0</v>
      </c>
      <c r="BG5904" s="207">
        <f>IF(N5904="zákl. přenesená",J5904,0)</f>
        <v>0</v>
      </c>
      <c r="BH5904" s="207">
        <f>IF(N5904="sníž. přenesená",J5904,0)</f>
        <v>0</v>
      </c>
      <c r="BI5904" s="207">
        <f>IF(N5904="nulová",J5904,0)</f>
        <v>0</v>
      </c>
      <c r="BJ5904" s="19" t="s">
        <v>89</v>
      </c>
      <c r="BK5904" s="207">
        <f>ROUND(I5904*H5904,2)</f>
        <v>0</v>
      </c>
      <c r="BL5904" s="19" t="s">
        <v>442</v>
      </c>
      <c r="BM5904" s="206" t="s">
        <v>2740</v>
      </c>
    </row>
    <row r="5905" spans="1:65" s="2" customFormat="1" ht="81">
      <c r="A5905" s="37"/>
      <c r="B5905" s="38"/>
      <c r="C5905" s="39"/>
      <c r="D5905" s="208" t="s">
        <v>270</v>
      </c>
      <c r="E5905" s="39"/>
      <c r="F5905" s="209" t="s">
        <v>2695</v>
      </c>
      <c r="G5905" s="39"/>
      <c r="H5905" s="39"/>
      <c r="I5905" s="118"/>
      <c r="J5905" s="39"/>
      <c r="K5905" s="39"/>
      <c r="L5905" s="42"/>
      <c r="M5905" s="210"/>
      <c r="N5905" s="211"/>
      <c r="O5905" s="67"/>
      <c r="P5905" s="67"/>
      <c r="Q5905" s="67"/>
      <c r="R5905" s="67"/>
      <c r="S5905" s="67"/>
      <c r="T5905" s="68"/>
      <c r="U5905" s="37"/>
      <c r="V5905" s="37"/>
      <c r="W5905" s="37"/>
      <c r="X5905" s="37"/>
      <c r="Y5905" s="37"/>
      <c r="Z5905" s="37"/>
      <c r="AA5905" s="37"/>
      <c r="AB5905" s="37"/>
      <c r="AC5905" s="37"/>
      <c r="AD5905" s="37"/>
      <c r="AE5905" s="37"/>
      <c r="AT5905" s="19" t="s">
        <v>270</v>
      </c>
      <c r="AU5905" s="19" t="s">
        <v>91</v>
      </c>
    </row>
    <row r="5906" spans="1:65" s="2" customFormat="1" ht="18">
      <c r="A5906" s="37"/>
      <c r="B5906" s="38"/>
      <c r="C5906" s="39"/>
      <c r="D5906" s="208" t="s">
        <v>421</v>
      </c>
      <c r="E5906" s="39"/>
      <c r="F5906" s="209" t="s">
        <v>1384</v>
      </c>
      <c r="G5906" s="39"/>
      <c r="H5906" s="39"/>
      <c r="I5906" s="118"/>
      <c r="J5906" s="39"/>
      <c r="K5906" s="39"/>
      <c r="L5906" s="42"/>
      <c r="M5906" s="210"/>
      <c r="N5906" s="211"/>
      <c r="O5906" s="67"/>
      <c r="P5906" s="67"/>
      <c r="Q5906" s="67"/>
      <c r="R5906" s="67"/>
      <c r="S5906" s="67"/>
      <c r="T5906" s="68"/>
      <c r="U5906" s="37"/>
      <c r="V5906" s="37"/>
      <c r="W5906" s="37"/>
      <c r="X5906" s="37"/>
      <c r="Y5906" s="37"/>
      <c r="Z5906" s="37"/>
      <c r="AA5906" s="37"/>
      <c r="AB5906" s="37"/>
      <c r="AC5906" s="37"/>
      <c r="AD5906" s="37"/>
      <c r="AE5906" s="37"/>
      <c r="AT5906" s="19" t="s">
        <v>421</v>
      </c>
      <c r="AU5906" s="19" t="s">
        <v>91</v>
      </c>
    </row>
    <row r="5907" spans="1:65" s="13" customFormat="1" ht="10">
      <c r="B5907" s="212"/>
      <c r="C5907" s="213"/>
      <c r="D5907" s="208" t="s">
        <v>272</v>
      </c>
      <c r="E5907" s="214" t="s">
        <v>44</v>
      </c>
      <c r="F5907" s="215" t="s">
        <v>1374</v>
      </c>
      <c r="G5907" s="213"/>
      <c r="H5907" s="214" t="s">
        <v>44</v>
      </c>
      <c r="I5907" s="216"/>
      <c r="J5907" s="213"/>
      <c r="K5907" s="213"/>
      <c r="L5907" s="217"/>
      <c r="M5907" s="218"/>
      <c r="N5907" s="219"/>
      <c r="O5907" s="219"/>
      <c r="P5907" s="219"/>
      <c r="Q5907" s="219"/>
      <c r="R5907" s="219"/>
      <c r="S5907" s="219"/>
      <c r="T5907" s="220"/>
      <c r="AT5907" s="221" t="s">
        <v>272</v>
      </c>
      <c r="AU5907" s="221" t="s">
        <v>91</v>
      </c>
      <c r="AV5907" s="13" t="s">
        <v>89</v>
      </c>
      <c r="AW5907" s="13" t="s">
        <v>38</v>
      </c>
      <c r="AX5907" s="13" t="s">
        <v>82</v>
      </c>
      <c r="AY5907" s="221" t="s">
        <v>262</v>
      </c>
    </row>
    <row r="5908" spans="1:65" s="13" customFormat="1" ht="10">
      <c r="B5908" s="212"/>
      <c r="C5908" s="213"/>
      <c r="D5908" s="208" t="s">
        <v>272</v>
      </c>
      <c r="E5908" s="214" t="s">
        <v>44</v>
      </c>
      <c r="F5908" s="215" t="s">
        <v>1375</v>
      </c>
      <c r="G5908" s="213"/>
      <c r="H5908" s="214" t="s">
        <v>44</v>
      </c>
      <c r="I5908" s="216"/>
      <c r="J5908" s="213"/>
      <c r="K5908" s="213"/>
      <c r="L5908" s="217"/>
      <c r="M5908" s="218"/>
      <c r="N5908" s="219"/>
      <c r="O5908" s="219"/>
      <c r="P5908" s="219"/>
      <c r="Q5908" s="219"/>
      <c r="R5908" s="219"/>
      <c r="S5908" s="219"/>
      <c r="T5908" s="220"/>
      <c r="AT5908" s="221" t="s">
        <v>272</v>
      </c>
      <c r="AU5908" s="221" t="s">
        <v>91</v>
      </c>
      <c r="AV5908" s="13" t="s">
        <v>89</v>
      </c>
      <c r="AW5908" s="13" t="s">
        <v>38</v>
      </c>
      <c r="AX5908" s="13" t="s">
        <v>82</v>
      </c>
      <c r="AY5908" s="221" t="s">
        <v>262</v>
      </c>
    </row>
    <row r="5909" spans="1:65" s="13" customFormat="1" ht="10">
      <c r="B5909" s="212"/>
      <c r="C5909" s="213"/>
      <c r="D5909" s="208" t="s">
        <v>272</v>
      </c>
      <c r="E5909" s="214" t="s">
        <v>44</v>
      </c>
      <c r="F5909" s="215" t="s">
        <v>421</v>
      </c>
      <c r="G5909" s="213"/>
      <c r="H5909" s="214" t="s">
        <v>44</v>
      </c>
      <c r="I5909" s="216"/>
      <c r="J5909" s="213"/>
      <c r="K5909" s="213"/>
      <c r="L5909" s="217"/>
      <c r="M5909" s="218"/>
      <c r="N5909" s="219"/>
      <c r="O5909" s="219"/>
      <c r="P5909" s="219"/>
      <c r="Q5909" s="219"/>
      <c r="R5909" s="219"/>
      <c r="S5909" s="219"/>
      <c r="T5909" s="220"/>
      <c r="AT5909" s="221" t="s">
        <v>272</v>
      </c>
      <c r="AU5909" s="221" t="s">
        <v>91</v>
      </c>
      <c r="AV5909" s="13" t="s">
        <v>89</v>
      </c>
      <c r="AW5909" s="13" t="s">
        <v>38</v>
      </c>
      <c r="AX5909" s="13" t="s">
        <v>82</v>
      </c>
      <c r="AY5909" s="221" t="s">
        <v>262</v>
      </c>
    </row>
    <row r="5910" spans="1:65" s="15" customFormat="1" ht="10">
      <c r="B5910" s="233"/>
      <c r="C5910" s="234"/>
      <c r="D5910" s="208" t="s">
        <v>272</v>
      </c>
      <c r="E5910" s="235" t="s">
        <v>44</v>
      </c>
      <c r="F5910" s="236" t="s">
        <v>97</v>
      </c>
      <c r="G5910" s="234"/>
      <c r="H5910" s="237">
        <v>3</v>
      </c>
      <c r="I5910" s="238"/>
      <c r="J5910" s="234"/>
      <c r="K5910" s="234"/>
      <c r="L5910" s="239"/>
      <c r="M5910" s="240"/>
      <c r="N5910" s="241"/>
      <c r="O5910" s="241"/>
      <c r="P5910" s="241"/>
      <c r="Q5910" s="241"/>
      <c r="R5910" s="241"/>
      <c r="S5910" s="241"/>
      <c r="T5910" s="242"/>
      <c r="AT5910" s="243" t="s">
        <v>272</v>
      </c>
      <c r="AU5910" s="243" t="s">
        <v>91</v>
      </c>
      <c r="AV5910" s="15" t="s">
        <v>91</v>
      </c>
      <c r="AW5910" s="15" t="s">
        <v>38</v>
      </c>
      <c r="AX5910" s="15" t="s">
        <v>82</v>
      </c>
      <c r="AY5910" s="243" t="s">
        <v>262</v>
      </c>
    </row>
    <row r="5911" spans="1:65" s="13" customFormat="1" ht="10">
      <c r="B5911" s="212"/>
      <c r="C5911" s="213"/>
      <c r="D5911" s="208" t="s">
        <v>272</v>
      </c>
      <c r="E5911" s="214" t="s">
        <v>44</v>
      </c>
      <c r="F5911" s="215" t="s">
        <v>1320</v>
      </c>
      <c r="G5911" s="213"/>
      <c r="H5911" s="214" t="s">
        <v>44</v>
      </c>
      <c r="I5911" s="216"/>
      <c r="J5911" s="213"/>
      <c r="K5911" s="213"/>
      <c r="L5911" s="217"/>
      <c r="M5911" s="218"/>
      <c r="N5911" s="219"/>
      <c r="O5911" s="219"/>
      <c r="P5911" s="219"/>
      <c r="Q5911" s="219"/>
      <c r="R5911" s="219"/>
      <c r="S5911" s="219"/>
      <c r="T5911" s="220"/>
      <c r="AT5911" s="221" t="s">
        <v>272</v>
      </c>
      <c r="AU5911" s="221" t="s">
        <v>91</v>
      </c>
      <c r="AV5911" s="13" t="s">
        <v>89</v>
      </c>
      <c r="AW5911" s="13" t="s">
        <v>38</v>
      </c>
      <c r="AX5911" s="13" t="s">
        <v>82</v>
      </c>
      <c r="AY5911" s="221" t="s">
        <v>262</v>
      </c>
    </row>
    <row r="5912" spans="1:65" s="13" customFormat="1" ht="10">
      <c r="B5912" s="212"/>
      <c r="C5912" s="213"/>
      <c r="D5912" s="208" t="s">
        <v>272</v>
      </c>
      <c r="E5912" s="214" t="s">
        <v>44</v>
      </c>
      <c r="F5912" s="215" t="s">
        <v>1385</v>
      </c>
      <c r="G5912" s="213"/>
      <c r="H5912" s="214" t="s">
        <v>44</v>
      </c>
      <c r="I5912" s="216"/>
      <c r="J5912" s="213"/>
      <c r="K5912" s="213"/>
      <c r="L5912" s="217"/>
      <c r="M5912" s="218"/>
      <c r="N5912" s="219"/>
      <c r="O5912" s="219"/>
      <c r="P5912" s="219"/>
      <c r="Q5912" s="219"/>
      <c r="R5912" s="219"/>
      <c r="S5912" s="219"/>
      <c r="T5912" s="220"/>
      <c r="AT5912" s="221" t="s">
        <v>272</v>
      </c>
      <c r="AU5912" s="221" t="s">
        <v>91</v>
      </c>
      <c r="AV5912" s="13" t="s">
        <v>89</v>
      </c>
      <c r="AW5912" s="13" t="s">
        <v>38</v>
      </c>
      <c r="AX5912" s="13" t="s">
        <v>82</v>
      </c>
      <c r="AY5912" s="221" t="s">
        <v>262</v>
      </c>
    </row>
    <row r="5913" spans="1:65" s="13" customFormat="1" ht="10">
      <c r="B5913" s="212"/>
      <c r="C5913" s="213"/>
      <c r="D5913" s="208" t="s">
        <v>272</v>
      </c>
      <c r="E5913" s="214" t="s">
        <v>44</v>
      </c>
      <c r="F5913" s="215" t="s">
        <v>1368</v>
      </c>
      <c r="G5913" s="213"/>
      <c r="H5913" s="214" t="s">
        <v>44</v>
      </c>
      <c r="I5913" s="216"/>
      <c r="J5913" s="213"/>
      <c r="K5913" s="213"/>
      <c r="L5913" s="217"/>
      <c r="M5913" s="218"/>
      <c r="N5913" s="219"/>
      <c r="O5913" s="219"/>
      <c r="P5913" s="219"/>
      <c r="Q5913" s="219"/>
      <c r="R5913" s="219"/>
      <c r="S5913" s="219"/>
      <c r="T5913" s="220"/>
      <c r="AT5913" s="221" t="s">
        <v>272</v>
      </c>
      <c r="AU5913" s="221" t="s">
        <v>91</v>
      </c>
      <c r="AV5913" s="13" t="s">
        <v>89</v>
      </c>
      <c r="AW5913" s="13" t="s">
        <v>38</v>
      </c>
      <c r="AX5913" s="13" t="s">
        <v>82</v>
      </c>
      <c r="AY5913" s="221" t="s">
        <v>262</v>
      </c>
    </row>
    <row r="5914" spans="1:65" s="16" customFormat="1" ht="10">
      <c r="B5914" s="244"/>
      <c r="C5914" s="245"/>
      <c r="D5914" s="208" t="s">
        <v>272</v>
      </c>
      <c r="E5914" s="246" t="s">
        <v>44</v>
      </c>
      <c r="F5914" s="247" t="s">
        <v>291</v>
      </c>
      <c r="G5914" s="245"/>
      <c r="H5914" s="248">
        <v>3</v>
      </c>
      <c r="I5914" s="249"/>
      <c r="J5914" s="245"/>
      <c r="K5914" s="245"/>
      <c r="L5914" s="250"/>
      <c r="M5914" s="251"/>
      <c r="N5914" s="252"/>
      <c r="O5914" s="252"/>
      <c r="P5914" s="252"/>
      <c r="Q5914" s="252"/>
      <c r="R5914" s="252"/>
      <c r="S5914" s="252"/>
      <c r="T5914" s="253"/>
      <c r="AT5914" s="254" t="s">
        <v>272</v>
      </c>
      <c r="AU5914" s="254" t="s">
        <v>91</v>
      </c>
      <c r="AV5914" s="16" t="s">
        <v>104</v>
      </c>
      <c r="AW5914" s="16" t="s">
        <v>38</v>
      </c>
      <c r="AX5914" s="16" t="s">
        <v>89</v>
      </c>
      <c r="AY5914" s="254" t="s">
        <v>262</v>
      </c>
    </row>
    <row r="5915" spans="1:65" s="2" customFormat="1" ht="16.5" customHeight="1">
      <c r="A5915" s="37"/>
      <c r="B5915" s="38"/>
      <c r="C5915" s="255" t="s">
        <v>2741</v>
      </c>
      <c r="D5915" s="255" t="s">
        <v>633</v>
      </c>
      <c r="E5915" s="256" t="s">
        <v>2742</v>
      </c>
      <c r="F5915" s="257" t="s">
        <v>2743</v>
      </c>
      <c r="G5915" s="258" t="s">
        <v>518</v>
      </c>
      <c r="H5915" s="259">
        <v>3</v>
      </c>
      <c r="I5915" s="260"/>
      <c r="J5915" s="261">
        <f>ROUND(I5915*H5915,2)</f>
        <v>0</v>
      </c>
      <c r="K5915" s="257" t="s">
        <v>268</v>
      </c>
      <c r="L5915" s="262"/>
      <c r="M5915" s="263" t="s">
        <v>44</v>
      </c>
      <c r="N5915" s="264" t="s">
        <v>53</v>
      </c>
      <c r="O5915" s="67"/>
      <c r="P5915" s="204">
        <f>O5915*H5915</f>
        <v>0</v>
      </c>
      <c r="Q5915" s="204">
        <v>1.95E-2</v>
      </c>
      <c r="R5915" s="204">
        <f>Q5915*H5915</f>
        <v>5.8499999999999996E-2</v>
      </c>
      <c r="S5915" s="204">
        <v>0</v>
      </c>
      <c r="T5915" s="205">
        <f>S5915*H5915</f>
        <v>0</v>
      </c>
      <c r="U5915" s="37"/>
      <c r="V5915" s="37"/>
      <c r="W5915" s="37"/>
      <c r="X5915" s="37"/>
      <c r="Y5915" s="37"/>
      <c r="Z5915" s="37"/>
      <c r="AA5915" s="37"/>
      <c r="AB5915" s="37"/>
      <c r="AC5915" s="37"/>
      <c r="AD5915" s="37"/>
      <c r="AE5915" s="37"/>
      <c r="AR5915" s="206" t="s">
        <v>619</v>
      </c>
      <c r="AT5915" s="206" t="s">
        <v>633</v>
      </c>
      <c r="AU5915" s="206" t="s">
        <v>91</v>
      </c>
      <c r="AY5915" s="19" t="s">
        <v>262</v>
      </c>
      <c r="BE5915" s="207">
        <f>IF(N5915="základní",J5915,0)</f>
        <v>0</v>
      </c>
      <c r="BF5915" s="207">
        <f>IF(N5915="snížená",J5915,0)</f>
        <v>0</v>
      </c>
      <c r="BG5915" s="207">
        <f>IF(N5915="zákl. přenesená",J5915,0)</f>
        <v>0</v>
      </c>
      <c r="BH5915" s="207">
        <f>IF(N5915="sníž. přenesená",J5915,0)</f>
        <v>0</v>
      </c>
      <c r="BI5915" s="207">
        <f>IF(N5915="nulová",J5915,0)</f>
        <v>0</v>
      </c>
      <c r="BJ5915" s="19" t="s">
        <v>89</v>
      </c>
      <c r="BK5915" s="207">
        <f>ROUND(I5915*H5915,2)</f>
        <v>0</v>
      </c>
      <c r="BL5915" s="19" t="s">
        <v>442</v>
      </c>
      <c r="BM5915" s="206" t="s">
        <v>2744</v>
      </c>
    </row>
    <row r="5916" spans="1:65" s="2" customFormat="1" ht="36">
      <c r="A5916" s="37"/>
      <c r="B5916" s="38"/>
      <c r="C5916" s="39"/>
      <c r="D5916" s="208" t="s">
        <v>421</v>
      </c>
      <c r="E5916" s="39"/>
      <c r="F5916" s="209" t="s">
        <v>2745</v>
      </c>
      <c r="G5916" s="39"/>
      <c r="H5916" s="39"/>
      <c r="I5916" s="118"/>
      <c r="J5916" s="39"/>
      <c r="K5916" s="39"/>
      <c r="L5916" s="42"/>
      <c r="M5916" s="210"/>
      <c r="N5916" s="211"/>
      <c r="O5916" s="67"/>
      <c r="P5916" s="67"/>
      <c r="Q5916" s="67"/>
      <c r="R5916" s="67"/>
      <c r="S5916" s="67"/>
      <c r="T5916" s="68"/>
      <c r="U5916" s="37"/>
      <c r="V5916" s="37"/>
      <c r="W5916" s="37"/>
      <c r="X5916" s="37"/>
      <c r="Y5916" s="37"/>
      <c r="Z5916" s="37"/>
      <c r="AA5916" s="37"/>
      <c r="AB5916" s="37"/>
      <c r="AC5916" s="37"/>
      <c r="AD5916" s="37"/>
      <c r="AE5916" s="37"/>
      <c r="AT5916" s="19" t="s">
        <v>421</v>
      </c>
      <c r="AU5916" s="19" t="s">
        <v>91</v>
      </c>
    </row>
    <row r="5917" spans="1:65" s="13" customFormat="1" ht="10">
      <c r="B5917" s="212"/>
      <c r="C5917" s="213"/>
      <c r="D5917" s="208" t="s">
        <v>272</v>
      </c>
      <c r="E5917" s="214" t="s">
        <v>44</v>
      </c>
      <c r="F5917" s="215" t="s">
        <v>1374</v>
      </c>
      <c r="G5917" s="213"/>
      <c r="H5917" s="214" t="s">
        <v>44</v>
      </c>
      <c r="I5917" s="216"/>
      <c r="J5917" s="213"/>
      <c r="K5917" s="213"/>
      <c r="L5917" s="217"/>
      <c r="M5917" s="218"/>
      <c r="N5917" s="219"/>
      <c r="O5917" s="219"/>
      <c r="P5917" s="219"/>
      <c r="Q5917" s="219"/>
      <c r="R5917" s="219"/>
      <c r="S5917" s="219"/>
      <c r="T5917" s="220"/>
      <c r="AT5917" s="221" t="s">
        <v>272</v>
      </c>
      <c r="AU5917" s="221" t="s">
        <v>91</v>
      </c>
      <c r="AV5917" s="13" t="s">
        <v>89</v>
      </c>
      <c r="AW5917" s="13" t="s">
        <v>38</v>
      </c>
      <c r="AX5917" s="13" t="s">
        <v>82</v>
      </c>
      <c r="AY5917" s="221" t="s">
        <v>262</v>
      </c>
    </row>
    <row r="5918" spans="1:65" s="13" customFormat="1" ht="10">
      <c r="B5918" s="212"/>
      <c r="C5918" s="213"/>
      <c r="D5918" s="208" t="s">
        <v>272</v>
      </c>
      <c r="E5918" s="214" t="s">
        <v>44</v>
      </c>
      <c r="F5918" s="215" t="s">
        <v>1375</v>
      </c>
      <c r="G5918" s="213"/>
      <c r="H5918" s="214" t="s">
        <v>44</v>
      </c>
      <c r="I5918" s="216"/>
      <c r="J5918" s="213"/>
      <c r="K5918" s="213"/>
      <c r="L5918" s="217"/>
      <c r="M5918" s="218"/>
      <c r="N5918" s="219"/>
      <c r="O5918" s="219"/>
      <c r="P5918" s="219"/>
      <c r="Q5918" s="219"/>
      <c r="R5918" s="219"/>
      <c r="S5918" s="219"/>
      <c r="T5918" s="220"/>
      <c r="AT5918" s="221" t="s">
        <v>272</v>
      </c>
      <c r="AU5918" s="221" t="s">
        <v>91</v>
      </c>
      <c r="AV5918" s="13" t="s">
        <v>89</v>
      </c>
      <c r="AW5918" s="13" t="s">
        <v>38</v>
      </c>
      <c r="AX5918" s="13" t="s">
        <v>82</v>
      </c>
      <c r="AY5918" s="221" t="s">
        <v>262</v>
      </c>
    </row>
    <row r="5919" spans="1:65" s="13" customFormat="1" ht="10">
      <c r="B5919" s="212"/>
      <c r="C5919" s="213"/>
      <c r="D5919" s="208" t="s">
        <v>272</v>
      </c>
      <c r="E5919" s="214" t="s">
        <v>44</v>
      </c>
      <c r="F5919" s="215" t="s">
        <v>421</v>
      </c>
      <c r="G5919" s="213"/>
      <c r="H5919" s="214" t="s">
        <v>44</v>
      </c>
      <c r="I5919" s="216"/>
      <c r="J5919" s="213"/>
      <c r="K5919" s="213"/>
      <c r="L5919" s="217"/>
      <c r="M5919" s="218"/>
      <c r="N5919" s="219"/>
      <c r="O5919" s="219"/>
      <c r="P5919" s="219"/>
      <c r="Q5919" s="219"/>
      <c r="R5919" s="219"/>
      <c r="S5919" s="219"/>
      <c r="T5919" s="220"/>
      <c r="AT5919" s="221" t="s">
        <v>272</v>
      </c>
      <c r="AU5919" s="221" t="s">
        <v>91</v>
      </c>
      <c r="AV5919" s="13" t="s">
        <v>89</v>
      </c>
      <c r="AW5919" s="13" t="s">
        <v>38</v>
      </c>
      <c r="AX5919" s="13" t="s">
        <v>82</v>
      </c>
      <c r="AY5919" s="221" t="s">
        <v>262</v>
      </c>
    </row>
    <row r="5920" spans="1:65" s="15" customFormat="1" ht="10">
      <c r="B5920" s="233"/>
      <c r="C5920" s="234"/>
      <c r="D5920" s="208" t="s">
        <v>272</v>
      </c>
      <c r="E5920" s="235" t="s">
        <v>44</v>
      </c>
      <c r="F5920" s="236" t="s">
        <v>97</v>
      </c>
      <c r="G5920" s="234"/>
      <c r="H5920" s="237">
        <v>3</v>
      </c>
      <c r="I5920" s="238"/>
      <c r="J5920" s="234"/>
      <c r="K5920" s="234"/>
      <c r="L5920" s="239"/>
      <c r="M5920" s="240"/>
      <c r="N5920" s="241"/>
      <c r="O5920" s="241"/>
      <c r="P5920" s="241"/>
      <c r="Q5920" s="241"/>
      <c r="R5920" s="241"/>
      <c r="S5920" s="241"/>
      <c r="T5920" s="242"/>
      <c r="AT5920" s="243" t="s">
        <v>272</v>
      </c>
      <c r="AU5920" s="243" t="s">
        <v>91</v>
      </c>
      <c r="AV5920" s="15" t="s">
        <v>91</v>
      </c>
      <c r="AW5920" s="15" t="s">
        <v>38</v>
      </c>
      <c r="AX5920" s="15" t="s">
        <v>82</v>
      </c>
      <c r="AY5920" s="243" t="s">
        <v>262</v>
      </c>
    </row>
    <row r="5921" spans="1:65" s="13" customFormat="1" ht="10">
      <c r="B5921" s="212"/>
      <c r="C5921" s="213"/>
      <c r="D5921" s="208" t="s">
        <v>272</v>
      </c>
      <c r="E5921" s="214" t="s">
        <v>44</v>
      </c>
      <c r="F5921" s="215" t="s">
        <v>1320</v>
      </c>
      <c r="G5921" s="213"/>
      <c r="H5921" s="214" t="s">
        <v>44</v>
      </c>
      <c r="I5921" s="216"/>
      <c r="J5921" s="213"/>
      <c r="K5921" s="213"/>
      <c r="L5921" s="217"/>
      <c r="M5921" s="218"/>
      <c r="N5921" s="219"/>
      <c r="O5921" s="219"/>
      <c r="P5921" s="219"/>
      <c r="Q5921" s="219"/>
      <c r="R5921" s="219"/>
      <c r="S5921" s="219"/>
      <c r="T5921" s="220"/>
      <c r="AT5921" s="221" t="s">
        <v>272</v>
      </c>
      <c r="AU5921" s="221" t="s">
        <v>91</v>
      </c>
      <c r="AV5921" s="13" t="s">
        <v>89</v>
      </c>
      <c r="AW5921" s="13" t="s">
        <v>38</v>
      </c>
      <c r="AX5921" s="13" t="s">
        <v>82</v>
      </c>
      <c r="AY5921" s="221" t="s">
        <v>262</v>
      </c>
    </row>
    <row r="5922" spans="1:65" s="13" customFormat="1" ht="10">
      <c r="B5922" s="212"/>
      <c r="C5922" s="213"/>
      <c r="D5922" s="208" t="s">
        <v>272</v>
      </c>
      <c r="E5922" s="214" t="s">
        <v>44</v>
      </c>
      <c r="F5922" s="215" t="s">
        <v>1385</v>
      </c>
      <c r="G5922" s="213"/>
      <c r="H5922" s="214" t="s">
        <v>44</v>
      </c>
      <c r="I5922" s="216"/>
      <c r="J5922" s="213"/>
      <c r="K5922" s="213"/>
      <c r="L5922" s="217"/>
      <c r="M5922" s="218"/>
      <c r="N5922" s="219"/>
      <c r="O5922" s="219"/>
      <c r="P5922" s="219"/>
      <c r="Q5922" s="219"/>
      <c r="R5922" s="219"/>
      <c r="S5922" s="219"/>
      <c r="T5922" s="220"/>
      <c r="AT5922" s="221" t="s">
        <v>272</v>
      </c>
      <c r="AU5922" s="221" t="s">
        <v>91</v>
      </c>
      <c r="AV5922" s="13" t="s">
        <v>89</v>
      </c>
      <c r="AW5922" s="13" t="s">
        <v>38</v>
      </c>
      <c r="AX5922" s="13" t="s">
        <v>82</v>
      </c>
      <c r="AY5922" s="221" t="s">
        <v>262</v>
      </c>
    </row>
    <row r="5923" spans="1:65" s="13" customFormat="1" ht="10">
      <c r="B5923" s="212"/>
      <c r="C5923" s="213"/>
      <c r="D5923" s="208" t="s">
        <v>272</v>
      </c>
      <c r="E5923" s="214" t="s">
        <v>44</v>
      </c>
      <c r="F5923" s="215" t="s">
        <v>1368</v>
      </c>
      <c r="G5923" s="213"/>
      <c r="H5923" s="214" t="s">
        <v>44</v>
      </c>
      <c r="I5923" s="216"/>
      <c r="J5923" s="213"/>
      <c r="K5923" s="213"/>
      <c r="L5923" s="217"/>
      <c r="M5923" s="218"/>
      <c r="N5923" s="219"/>
      <c r="O5923" s="219"/>
      <c r="P5923" s="219"/>
      <c r="Q5923" s="219"/>
      <c r="R5923" s="219"/>
      <c r="S5923" s="219"/>
      <c r="T5923" s="220"/>
      <c r="AT5923" s="221" t="s">
        <v>272</v>
      </c>
      <c r="AU5923" s="221" t="s">
        <v>91</v>
      </c>
      <c r="AV5923" s="13" t="s">
        <v>89</v>
      </c>
      <c r="AW5923" s="13" t="s">
        <v>38</v>
      </c>
      <c r="AX5923" s="13" t="s">
        <v>82</v>
      </c>
      <c r="AY5923" s="221" t="s">
        <v>262</v>
      </c>
    </row>
    <row r="5924" spans="1:65" s="16" customFormat="1" ht="10">
      <c r="B5924" s="244"/>
      <c r="C5924" s="245"/>
      <c r="D5924" s="208" t="s">
        <v>272</v>
      </c>
      <c r="E5924" s="246" t="s">
        <v>44</v>
      </c>
      <c r="F5924" s="247" t="s">
        <v>291</v>
      </c>
      <c r="G5924" s="245"/>
      <c r="H5924" s="248">
        <v>3</v>
      </c>
      <c r="I5924" s="249"/>
      <c r="J5924" s="245"/>
      <c r="K5924" s="245"/>
      <c r="L5924" s="250"/>
      <c r="M5924" s="251"/>
      <c r="N5924" s="252"/>
      <c r="O5924" s="252"/>
      <c r="P5924" s="252"/>
      <c r="Q5924" s="252"/>
      <c r="R5924" s="252"/>
      <c r="S5924" s="252"/>
      <c r="T5924" s="253"/>
      <c r="AT5924" s="254" t="s">
        <v>272</v>
      </c>
      <c r="AU5924" s="254" t="s">
        <v>91</v>
      </c>
      <c r="AV5924" s="16" t="s">
        <v>104</v>
      </c>
      <c r="AW5924" s="16" t="s">
        <v>38</v>
      </c>
      <c r="AX5924" s="16" t="s">
        <v>89</v>
      </c>
      <c r="AY5924" s="254" t="s">
        <v>262</v>
      </c>
    </row>
    <row r="5925" spans="1:65" s="2" customFormat="1" ht="21.75" customHeight="1">
      <c r="A5925" s="37"/>
      <c r="B5925" s="38"/>
      <c r="C5925" s="195" t="s">
        <v>2746</v>
      </c>
      <c r="D5925" s="195" t="s">
        <v>264</v>
      </c>
      <c r="E5925" s="196" t="s">
        <v>2747</v>
      </c>
      <c r="F5925" s="197" t="s">
        <v>2748</v>
      </c>
      <c r="G5925" s="198" t="s">
        <v>518</v>
      </c>
      <c r="H5925" s="199">
        <v>11</v>
      </c>
      <c r="I5925" s="200"/>
      <c r="J5925" s="201">
        <f>ROUND(I5925*H5925,2)</f>
        <v>0</v>
      </c>
      <c r="K5925" s="197" t="s">
        <v>268</v>
      </c>
      <c r="L5925" s="42"/>
      <c r="M5925" s="202" t="s">
        <v>44</v>
      </c>
      <c r="N5925" s="203" t="s">
        <v>53</v>
      </c>
      <c r="O5925" s="67"/>
      <c r="P5925" s="204">
        <f>O5925*H5925</f>
        <v>0</v>
      </c>
      <c r="Q5925" s="204">
        <v>0</v>
      </c>
      <c r="R5925" s="204">
        <f>Q5925*H5925</f>
        <v>0</v>
      </c>
      <c r="S5925" s="204">
        <v>0</v>
      </c>
      <c r="T5925" s="205">
        <f>S5925*H5925</f>
        <v>0</v>
      </c>
      <c r="U5925" s="37"/>
      <c r="V5925" s="37"/>
      <c r="W5925" s="37"/>
      <c r="X5925" s="37"/>
      <c r="Y5925" s="37"/>
      <c r="Z5925" s="37"/>
      <c r="AA5925" s="37"/>
      <c r="AB5925" s="37"/>
      <c r="AC5925" s="37"/>
      <c r="AD5925" s="37"/>
      <c r="AE5925" s="37"/>
      <c r="AR5925" s="206" t="s">
        <v>442</v>
      </c>
      <c r="AT5925" s="206" t="s">
        <v>264</v>
      </c>
      <c r="AU5925" s="206" t="s">
        <v>91</v>
      </c>
      <c r="AY5925" s="19" t="s">
        <v>262</v>
      </c>
      <c r="BE5925" s="207">
        <f>IF(N5925="základní",J5925,0)</f>
        <v>0</v>
      </c>
      <c r="BF5925" s="207">
        <f>IF(N5925="snížená",J5925,0)</f>
        <v>0</v>
      </c>
      <c r="BG5925" s="207">
        <f>IF(N5925="zákl. přenesená",J5925,0)</f>
        <v>0</v>
      </c>
      <c r="BH5925" s="207">
        <f>IF(N5925="sníž. přenesená",J5925,0)</f>
        <v>0</v>
      </c>
      <c r="BI5925" s="207">
        <f>IF(N5925="nulová",J5925,0)</f>
        <v>0</v>
      </c>
      <c r="BJ5925" s="19" t="s">
        <v>89</v>
      </c>
      <c r="BK5925" s="207">
        <f>ROUND(I5925*H5925,2)</f>
        <v>0</v>
      </c>
      <c r="BL5925" s="19" t="s">
        <v>442</v>
      </c>
      <c r="BM5925" s="206" t="s">
        <v>2749</v>
      </c>
    </row>
    <row r="5926" spans="1:65" s="2" customFormat="1" ht="81">
      <c r="A5926" s="37"/>
      <c r="B5926" s="38"/>
      <c r="C5926" s="39"/>
      <c r="D5926" s="208" t="s">
        <v>270</v>
      </c>
      <c r="E5926" s="39"/>
      <c r="F5926" s="209" t="s">
        <v>2695</v>
      </c>
      <c r="G5926" s="39"/>
      <c r="H5926" s="39"/>
      <c r="I5926" s="118"/>
      <c r="J5926" s="39"/>
      <c r="K5926" s="39"/>
      <c r="L5926" s="42"/>
      <c r="M5926" s="210"/>
      <c r="N5926" s="211"/>
      <c r="O5926" s="67"/>
      <c r="P5926" s="67"/>
      <c r="Q5926" s="67"/>
      <c r="R5926" s="67"/>
      <c r="S5926" s="67"/>
      <c r="T5926" s="68"/>
      <c r="U5926" s="37"/>
      <c r="V5926" s="37"/>
      <c r="W5926" s="37"/>
      <c r="X5926" s="37"/>
      <c r="Y5926" s="37"/>
      <c r="Z5926" s="37"/>
      <c r="AA5926" s="37"/>
      <c r="AB5926" s="37"/>
      <c r="AC5926" s="37"/>
      <c r="AD5926" s="37"/>
      <c r="AE5926" s="37"/>
      <c r="AT5926" s="19" t="s">
        <v>270</v>
      </c>
      <c r="AU5926" s="19" t="s">
        <v>91</v>
      </c>
    </row>
    <row r="5927" spans="1:65" s="2" customFormat="1" ht="18">
      <c r="A5927" s="37"/>
      <c r="B5927" s="38"/>
      <c r="C5927" s="39"/>
      <c r="D5927" s="208" t="s">
        <v>421</v>
      </c>
      <c r="E5927" s="39"/>
      <c r="F5927" s="209" t="s">
        <v>2750</v>
      </c>
      <c r="G5927" s="39"/>
      <c r="H5927" s="39"/>
      <c r="I5927" s="118"/>
      <c r="J5927" s="39"/>
      <c r="K5927" s="39"/>
      <c r="L5927" s="42"/>
      <c r="M5927" s="210"/>
      <c r="N5927" s="211"/>
      <c r="O5927" s="67"/>
      <c r="P5927" s="67"/>
      <c r="Q5927" s="67"/>
      <c r="R5927" s="67"/>
      <c r="S5927" s="67"/>
      <c r="T5927" s="68"/>
      <c r="U5927" s="37"/>
      <c r="V5927" s="37"/>
      <c r="W5927" s="37"/>
      <c r="X5927" s="37"/>
      <c r="Y5927" s="37"/>
      <c r="Z5927" s="37"/>
      <c r="AA5927" s="37"/>
      <c r="AB5927" s="37"/>
      <c r="AC5927" s="37"/>
      <c r="AD5927" s="37"/>
      <c r="AE5927" s="37"/>
      <c r="AT5927" s="19" t="s">
        <v>421</v>
      </c>
      <c r="AU5927" s="19" t="s">
        <v>91</v>
      </c>
    </row>
    <row r="5928" spans="1:65" s="13" customFormat="1" ht="10">
      <c r="B5928" s="212"/>
      <c r="C5928" s="213"/>
      <c r="D5928" s="208" t="s">
        <v>272</v>
      </c>
      <c r="E5928" s="214" t="s">
        <v>44</v>
      </c>
      <c r="F5928" s="215" t="s">
        <v>1361</v>
      </c>
      <c r="G5928" s="213"/>
      <c r="H5928" s="214" t="s">
        <v>44</v>
      </c>
      <c r="I5928" s="216"/>
      <c r="J5928" s="213"/>
      <c r="K5928" s="213"/>
      <c r="L5928" s="217"/>
      <c r="M5928" s="218"/>
      <c r="N5928" s="219"/>
      <c r="O5928" s="219"/>
      <c r="P5928" s="219"/>
      <c r="Q5928" s="219"/>
      <c r="R5928" s="219"/>
      <c r="S5928" s="219"/>
      <c r="T5928" s="220"/>
      <c r="AT5928" s="221" t="s">
        <v>272</v>
      </c>
      <c r="AU5928" s="221" t="s">
        <v>91</v>
      </c>
      <c r="AV5928" s="13" t="s">
        <v>89</v>
      </c>
      <c r="AW5928" s="13" t="s">
        <v>38</v>
      </c>
      <c r="AX5928" s="13" t="s">
        <v>82</v>
      </c>
      <c r="AY5928" s="221" t="s">
        <v>262</v>
      </c>
    </row>
    <row r="5929" spans="1:65" s="13" customFormat="1" ht="10">
      <c r="B5929" s="212"/>
      <c r="C5929" s="213"/>
      <c r="D5929" s="208" t="s">
        <v>272</v>
      </c>
      <c r="E5929" s="214" t="s">
        <v>44</v>
      </c>
      <c r="F5929" s="215" t="s">
        <v>1370</v>
      </c>
      <c r="G5929" s="213"/>
      <c r="H5929" s="214" t="s">
        <v>44</v>
      </c>
      <c r="I5929" s="216"/>
      <c r="J5929" s="213"/>
      <c r="K5929" s="213"/>
      <c r="L5929" s="217"/>
      <c r="M5929" s="218"/>
      <c r="N5929" s="219"/>
      <c r="O5929" s="219"/>
      <c r="P5929" s="219"/>
      <c r="Q5929" s="219"/>
      <c r="R5929" s="219"/>
      <c r="S5929" s="219"/>
      <c r="T5929" s="220"/>
      <c r="AT5929" s="221" t="s">
        <v>272</v>
      </c>
      <c r="AU5929" s="221" t="s">
        <v>91</v>
      </c>
      <c r="AV5929" s="13" t="s">
        <v>89</v>
      </c>
      <c r="AW5929" s="13" t="s">
        <v>38</v>
      </c>
      <c r="AX5929" s="13" t="s">
        <v>82</v>
      </c>
      <c r="AY5929" s="221" t="s">
        <v>262</v>
      </c>
    </row>
    <row r="5930" spans="1:65" s="13" customFormat="1" ht="10">
      <c r="B5930" s="212"/>
      <c r="C5930" s="213"/>
      <c r="D5930" s="208" t="s">
        <v>272</v>
      </c>
      <c r="E5930" s="214" t="s">
        <v>44</v>
      </c>
      <c r="F5930" s="215" t="s">
        <v>1301</v>
      </c>
      <c r="G5930" s="213"/>
      <c r="H5930" s="214" t="s">
        <v>44</v>
      </c>
      <c r="I5930" s="216"/>
      <c r="J5930" s="213"/>
      <c r="K5930" s="213"/>
      <c r="L5930" s="217"/>
      <c r="M5930" s="218"/>
      <c r="N5930" s="219"/>
      <c r="O5930" s="219"/>
      <c r="P5930" s="219"/>
      <c r="Q5930" s="219"/>
      <c r="R5930" s="219"/>
      <c r="S5930" s="219"/>
      <c r="T5930" s="220"/>
      <c r="AT5930" s="221" t="s">
        <v>272</v>
      </c>
      <c r="AU5930" s="221" t="s">
        <v>91</v>
      </c>
      <c r="AV5930" s="13" t="s">
        <v>89</v>
      </c>
      <c r="AW5930" s="13" t="s">
        <v>38</v>
      </c>
      <c r="AX5930" s="13" t="s">
        <v>82</v>
      </c>
      <c r="AY5930" s="221" t="s">
        <v>262</v>
      </c>
    </row>
    <row r="5931" spans="1:65" s="15" customFormat="1" ht="10">
      <c r="B5931" s="233"/>
      <c r="C5931" s="234"/>
      <c r="D5931" s="208" t="s">
        <v>272</v>
      </c>
      <c r="E5931" s="235" t="s">
        <v>44</v>
      </c>
      <c r="F5931" s="236" t="s">
        <v>89</v>
      </c>
      <c r="G5931" s="234"/>
      <c r="H5931" s="237">
        <v>1</v>
      </c>
      <c r="I5931" s="238"/>
      <c r="J5931" s="234"/>
      <c r="K5931" s="234"/>
      <c r="L5931" s="239"/>
      <c r="M5931" s="240"/>
      <c r="N5931" s="241"/>
      <c r="O5931" s="241"/>
      <c r="P5931" s="241"/>
      <c r="Q5931" s="241"/>
      <c r="R5931" s="241"/>
      <c r="S5931" s="241"/>
      <c r="T5931" s="242"/>
      <c r="AT5931" s="243" t="s">
        <v>272</v>
      </c>
      <c r="AU5931" s="243" t="s">
        <v>91</v>
      </c>
      <c r="AV5931" s="15" t="s">
        <v>91</v>
      </c>
      <c r="AW5931" s="15" t="s">
        <v>38</v>
      </c>
      <c r="AX5931" s="15" t="s">
        <v>82</v>
      </c>
      <c r="AY5931" s="243" t="s">
        <v>262</v>
      </c>
    </row>
    <row r="5932" spans="1:65" s="13" customFormat="1" ht="30">
      <c r="B5932" s="212"/>
      <c r="C5932" s="213"/>
      <c r="D5932" s="208" t="s">
        <v>272</v>
      </c>
      <c r="E5932" s="214" t="s">
        <v>44</v>
      </c>
      <c r="F5932" s="215" t="s">
        <v>1362</v>
      </c>
      <c r="G5932" s="213"/>
      <c r="H5932" s="214" t="s">
        <v>44</v>
      </c>
      <c r="I5932" s="216"/>
      <c r="J5932" s="213"/>
      <c r="K5932" s="213"/>
      <c r="L5932" s="217"/>
      <c r="M5932" s="218"/>
      <c r="N5932" s="219"/>
      <c r="O5932" s="219"/>
      <c r="P5932" s="219"/>
      <c r="Q5932" s="219"/>
      <c r="R5932" s="219"/>
      <c r="S5932" s="219"/>
      <c r="T5932" s="220"/>
      <c r="AT5932" s="221" t="s">
        <v>272</v>
      </c>
      <c r="AU5932" s="221" t="s">
        <v>91</v>
      </c>
      <c r="AV5932" s="13" t="s">
        <v>89</v>
      </c>
      <c r="AW5932" s="13" t="s">
        <v>38</v>
      </c>
      <c r="AX5932" s="13" t="s">
        <v>82</v>
      </c>
      <c r="AY5932" s="221" t="s">
        <v>262</v>
      </c>
    </row>
    <row r="5933" spans="1:65" s="13" customFormat="1" ht="30">
      <c r="B5933" s="212"/>
      <c r="C5933" s="213"/>
      <c r="D5933" s="208" t="s">
        <v>272</v>
      </c>
      <c r="E5933" s="214" t="s">
        <v>44</v>
      </c>
      <c r="F5933" s="215" t="s">
        <v>1303</v>
      </c>
      <c r="G5933" s="213"/>
      <c r="H5933" s="214" t="s">
        <v>44</v>
      </c>
      <c r="I5933" s="216"/>
      <c r="J5933" s="213"/>
      <c r="K5933" s="213"/>
      <c r="L5933" s="217"/>
      <c r="M5933" s="218"/>
      <c r="N5933" s="219"/>
      <c r="O5933" s="219"/>
      <c r="P5933" s="219"/>
      <c r="Q5933" s="219"/>
      <c r="R5933" s="219"/>
      <c r="S5933" s="219"/>
      <c r="T5933" s="220"/>
      <c r="AT5933" s="221" t="s">
        <v>272</v>
      </c>
      <c r="AU5933" s="221" t="s">
        <v>91</v>
      </c>
      <c r="AV5933" s="13" t="s">
        <v>89</v>
      </c>
      <c r="AW5933" s="13" t="s">
        <v>38</v>
      </c>
      <c r="AX5933" s="13" t="s">
        <v>82</v>
      </c>
      <c r="AY5933" s="221" t="s">
        <v>262</v>
      </c>
    </row>
    <row r="5934" spans="1:65" s="13" customFormat="1" ht="10">
      <c r="B5934" s="212"/>
      <c r="C5934" s="213"/>
      <c r="D5934" s="208" t="s">
        <v>272</v>
      </c>
      <c r="E5934" s="214" t="s">
        <v>44</v>
      </c>
      <c r="F5934" s="215" t="s">
        <v>1360</v>
      </c>
      <c r="G5934" s="213"/>
      <c r="H5934" s="214" t="s">
        <v>44</v>
      </c>
      <c r="I5934" s="216"/>
      <c r="J5934" s="213"/>
      <c r="K5934" s="213"/>
      <c r="L5934" s="217"/>
      <c r="M5934" s="218"/>
      <c r="N5934" s="219"/>
      <c r="O5934" s="219"/>
      <c r="P5934" s="219"/>
      <c r="Q5934" s="219"/>
      <c r="R5934" s="219"/>
      <c r="S5934" s="219"/>
      <c r="T5934" s="220"/>
      <c r="AT5934" s="221" t="s">
        <v>272</v>
      </c>
      <c r="AU5934" s="221" t="s">
        <v>91</v>
      </c>
      <c r="AV5934" s="13" t="s">
        <v>89</v>
      </c>
      <c r="AW5934" s="13" t="s">
        <v>38</v>
      </c>
      <c r="AX5934" s="13" t="s">
        <v>82</v>
      </c>
      <c r="AY5934" s="221" t="s">
        <v>262</v>
      </c>
    </row>
    <row r="5935" spans="1:65" s="13" customFormat="1" ht="10">
      <c r="B5935" s="212"/>
      <c r="C5935" s="213"/>
      <c r="D5935" s="208" t="s">
        <v>272</v>
      </c>
      <c r="E5935" s="214" t="s">
        <v>44</v>
      </c>
      <c r="F5935" s="215" t="s">
        <v>1364</v>
      </c>
      <c r="G5935" s="213"/>
      <c r="H5935" s="214" t="s">
        <v>44</v>
      </c>
      <c r="I5935" s="216"/>
      <c r="J5935" s="213"/>
      <c r="K5935" s="213"/>
      <c r="L5935" s="217"/>
      <c r="M5935" s="218"/>
      <c r="N5935" s="219"/>
      <c r="O5935" s="219"/>
      <c r="P5935" s="219"/>
      <c r="Q5935" s="219"/>
      <c r="R5935" s="219"/>
      <c r="S5935" s="219"/>
      <c r="T5935" s="220"/>
      <c r="AT5935" s="221" t="s">
        <v>272</v>
      </c>
      <c r="AU5935" s="221" t="s">
        <v>91</v>
      </c>
      <c r="AV5935" s="13" t="s">
        <v>89</v>
      </c>
      <c r="AW5935" s="13" t="s">
        <v>38</v>
      </c>
      <c r="AX5935" s="13" t="s">
        <v>82</v>
      </c>
      <c r="AY5935" s="221" t="s">
        <v>262</v>
      </c>
    </row>
    <row r="5936" spans="1:65" s="13" customFormat="1" ht="10">
      <c r="B5936" s="212"/>
      <c r="C5936" s="213"/>
      <c r="D5936" s="208" t="s">
        <v>272</v>
      </c>
      <c r="E5936" s="214" t="s">
        <v>44</v>
      </c>
      <c r="F5936" s="215" t="s">
        <v>1365</v>
      </c>
      <c r="G5936" s="213"/>
      <c r="H5936" s="214" t="s">
        <v>44</v>
      </c>
      <c r="I5936" s="216"/>
      <c r="J5936" s="213"/>
      <c r="K5936" s="213"/>
      <c r="L5936" s="217"/>
      <c r="M5936" s="218"/>
      <c r="N5936" s="219"/>
      <c r="O5936" s="219"/>
      <c r="P5936" s="219"/>
      <c r="Q5936" s="219"/>
      <c r="R5936" s="219"/>
      <c r="S5936" s="219"/>
      <c r="T5936" s="220"/>
      <c r="AT5936" s="221" t="s">
        <v>272</v>
      </c>
      <c r="AU5936" s="221" t="s">
        <v>91</v>
      </c>
      <c r="AV5936" s="13" t="s">
        <v>89</v>
      </c>
      <c r="AW5936" s="13" t="s">
        <v>38</v>
      </c>
      <c r="AX5936" s="13" t="s">
        <v>82</v>
      </c>
      <c r="AY5936" s="221" t="s">
        <v>262</v>
      </c>
    </row>
    <row r="5937" spans="1:65" s="13" customFormat="1" ht="10">
      <c r="B5937" s="212"/>
      <c r="C5937" s="213"/>
      <c r="D5937" s="208" t="s">
        <v>272</v>
      </c>
      <c r="E5937" s="214" t="s">
        <v>44</v>
      </c>
      <c r="F5937" s="215" t="s">
        <v>421</v>
      </c>
      <c r="G5937" s="213"/>
      <c r="H5937" s="214" t="s">
        <v>44</v>
      </c>
      <c r="I5937" s="216"/>
      <c r="J5937" s="213"/>
      <c r="K5937" s="213"/>
      <c r="L5937" s="217"/>
      <c r="M5937" s="218"/>
      <c r="N5937" s="219"/>
      <c r="O5937" s="219"/>
      <c r="P5937" s="219"/>
      <c r="Q5937" s="219"/>
      <c r="R5937" s="219"/>
      <c r="S5937" s="219"/>
      <c r="T5937" s="220"/>
      <c r="AT5937" s="221" t="s">
        <v>272</v>
      </c>
      <c r="AU5937" s="221" t="s">
        <v>91</v>
      </c>
      <c r="AV5937" s="13" t="s">
        <v>89</v>
      </c>
      <c r="AW5937" s="13" t="s">
        <v>38</v>
      </c>
      <c r="AX5937" s="13" t="s">
        <v>82</v>
      </c>
      <c r="AY5937" s="221" t="s">
        <v>262</v>
      </c>
    </row>
    <row r="5938" spans="1:65" s="15" customFormat="1" ht="10">
      <c r="B5938" s="233"/>
      <c r="C5938" s="234"/>
      <c r="D5938" s="208" t="s">
        <v>272</v>
      </c>
      <c r="E5938" s="235" t="s">
        <v>44</v>
      </c>
      <c r="F5938" s="236" t="s">
        <v>104</v>
      </c>
      <c r="G5938" s="234"/>
      <c r="H5938" s="237">
        <v>4</v>
      </c>
      <c r="I5938" s="238"/>
      <c r="J5938" s="234"/>
      <c r="K5938" s="234"/>
      <c r="L5938" s="239"/>
      <c r="M5938" s="240"/>
      <c r="N5938" s="241"/>
      <c r="O5938" s="241"/>
      <c r="P5938" s="241"/>
      <c r="Q5938" s="241"/>
      <c r="R5938" s="241"/>
      <c r="S5938" s="241"/>
      <c r="T5938" s="242"/>
      <c r="AT5938" s="243" t="s">
        <v>272</v>
      </c>
      <c r="AU5938" s="243" t="s">
        <v>91</v>
      </c>
      <c r="AV5938" s="15" t="s">
        <v>91</v>
      </c>
      <c r="AW5938" s="15" t="s">
        <v>38</v>
      </c>
      <c r="AX5938" s="15" t="s">
        <v>82</v>
      </c>
      <c r="AY5938" s="243" t="s">
        <v>262</v>
      </c>
    </row>
    <row r="5939" spans="1:65" s="13" customFormat="1" ht="10">
      <c r="B5939" s="212"/>
      <c r="C5939" s="213"/>
      <c r="D5939" s="208" t="s">
        <v>272</v>
      </c>
      <c r="E5939" s="214" t="s">
        <v>44</v>
      </c>
      <c r="F5939" s="215" t="s">
        <v>1366</v>
      </c>
      <c r="G5939" s="213"/>
      <c r="H5939" s="214" t="s">
        <v>44</v>
      </c>
      <c r="I5939" s="216"/>
      <c r="J5939" s="213"/>
      <c r="K5939" s="213"/>
      <c r="L5939" s="217"/>
      <c r="M5939" s="218"/>
      <c r="N5939" s="219"/>
      <c r="O5939" s="219"/>
      <c r="P5939" s="219"/>
      <c r="Q5939" s="219"/>
      <c r="R5939" s="219"/>
      <c r="S5939" s="219"/>
      <c r="T5939" s="220"/>
      <c r="AT5939" s="221" t="s">
        <v>272</v>
      </c>
      <c r="AU5939" s="221" t="s">
        <v>91</v>
      </c>
      <c r="AV5939" s="13" t="s">
        <v>89</v>
      </c>
      <c r="AW5939" s="13" t="s">
        <v>38</v>
      </c>
      <c r="AX5939" s="13" t="s">
        <v>82</v>
      </c>
      <c r="AY5939" s="221" t="s">
        <v>262</v>
      </c>
    </row>
    <row r="5940" spans="1:65" s="13" customFormat="1" ht="30">
      <c r="B5940" s="212"/>
      <c r="C5940" s="213"/>
      <c r="D5940" s="208" t="s">
        <v>272</v>
      </c>
      <c r="E5940" s="214" t="s">
        <v>44</v>
      </c>
      <c r="F5940" s="215" t="s">
        <v>1367</v>
      </c>
      <c r="G5940" s="213"/>
      <c r="H5940" s="214" t="s">
        <v>44</v>
      </c>
      <c r="I5940" s="216"/>
      <c r="J5940" s="213"/>
      <c r="K5940" s="213"/>
      <c r="L5940" s="217"/>
      <c r="M5940" s="218"/>
      <c r="N5940" s="219"/>
      <c r="O5940" s="219"/>
      <c r="P5940" s="219"/>
      <c r="Q5940" s="219"/>
      <c r="R5940" s="219"/>
      <c r="S5940" s="219"/>
      <c r="T5940" s="220"/>
      <c r="AT5940" s="221" t="s">
        <v>272</v>
      </c>
      <c r="AU5940" s="221" t="s">
        <v>91</v>
      </c>
      <c r="AV5940" s="13" t="s">
        <v>89</v>
      </c>
      <c r="AW5940" s="13" t="s">
        <v>38</v>
      </c>
      <c r="AX5940" s="13" t="s">
        <v>82</v>
      </c>
      <c r="AY5940" s="221" t="s">
        <v>262</v>
      </c>
    </row>
    <row r="5941" spans="1:65" s="13" customFormat="1" ht="10">
      <c r="B5941" s="212"/>
      <c r="C5941" s="213"/>
      <c r="D5941" s="208" t="s">
        <v>272</v>
      </c>
      <c r="E5941" s="214" t="s">
        <v>44</v>
      </c>
      <c r="F5941" s="215" t="s">
        <v>1368</v>
      </c>
      <c r="G5941" s="213"/>
      <c r="H5941" s="214" t="s">
        <v>44</v>
      </c>
      <c r="I5941" s="216"/>
      <c r="J5941" s="213"/>
      <c r="K5941" s="213"/>
      <c r="L5941" s="217"/>
      <c r="M5941" s="218"/>
      <c r="N5941" s="219"/>
      <c r="O5941" s="219"/>
      <c r="P5941" s="219"/>
      <c r="Q5941" s="219"/>
      <c r="R5941" s="219"/>
      <c r="S5941" s="219"/>
      <c r="T5941" s="220"/>
      <c r="AT5941" s="221" t="s">
        <v>272</v>
      </c>
      <c r="AU5941" s="221" t="s">
        <v>91</v>
      </c>
      <c r="AV5941" s="13" t="s">
        <v>89</v>
      </c>
      <c r="AW5941" s="13" t="s">
        <v>38</v>
      </c>
      <c r="AX5941" s="13" t="s">
        <v>82</v>
      </c>
      <c r="AY5941" s="221" t="s">
        <v>262</v>
      </c>
    </row>
    <row r="5942" spans="1:65" s="13" customFormat="1" ht="10">
      <c r="B5942" s="212"/>
      <c r="C5942" s="213"/>
      <c r="D5942" s="208" t="s">
        <v>272</v>
      </c>
      <c r="E5942" s="214" t="s">
        <v>44</v>
      </c>
      <c r="F5942" s="215" t="s">
        <v>1369</v>
      </c>
      <c r="G5942" s="213"/>
      <c r="H5942" s="214" t="s">
        <v>44</v>
      </c>
      <c r="I5942" s="216"/>
      <c r="J5942" s="213"/>
      <c r="K5942" s="213"/>
      <c r="L5942" s="217"/>
      <c r="M5942" s="218"/>
      <c r="N5942" s="219"/>
      <c r="O5942" s="219"/>
      <c r="P5942" s="219"/>
      <c r="Q5942" s="219"/>
      <c r="R5942" s="219"/>
      <c r="S5942" s="219"/>
      <c r="T5942" s="220"/>
      <c r="AT5942" s="221" t="s">
        <v>272</v>
      </c>
      <c r="AU5942" s="221" t="s">
        <v>91</v>
      </c>
      <c r="AV5942" s="13" t="s">
        <v>89</v>
      </c>
      <c r="AW5942" s="13" t="s">
        <v>38</v>
      </c>
      <c r="AX5942" s="13" t="s">
        <v>82</v>
      </c>
      <c r="AY5942" s="221" t="s">
        <v>262</v>
      </c>
    </row>
    <row r="5943" spans="1:65" s="13" customFormat="1" ht="10">
      <c r="B5943" s="212"/>
      <c r="C5943" s="213"/>
      <c r="D5943" s="208" t="s">
        <v>272</v>
      </c>
      <c r="E5943" s="214" t="s">
        <v>44</v>
      </c>
      <c r="F5943" s="215" t="s">
        <v>1370</v>
      </c>
      <c r="G5943" s="213"/>
      <c r="H5943" s="214" t="s">
        <v>44</v>
      </c>
      <c r="I5943" s="216"/>
      <c r="J5943" s="213"/>
      <c r="K5943" s="213"/>
      <c r="L5943" s="217"/>
      <c r="M5943" s="218"/>
      <c r="N5943" s="219"/>
      <c r="O5943" s="219"/>
      <c r="P5943" s="219"/>
      <c r="Q5943" s="219"/>
      <c r="R5943" s="219"/>
      <c r="S5943" s="219"/>
      <c r="T5943" s="220"/>
      <c r="AT5943" s="221" t="s">
        <v>272</v>
      </c>
      <c r="AU5943" s="221" t="s">
        <v>91</v>
      </c>
      <c r="AV5943" s="13" t="s">
        <v>89</v>
      </c>
      <c r="AW5943" s="13" t="s">
        <v>38</v>
      </c>
      <c r="AX5943" s="13" t="s">
        <v>82</v>
      </c>
      <c r="AY5943" s="221" t="s">
        <v>262</v>
      </c>
    </row>
    <row r="5944" spans="1:65" s="13" customFormat="1" ht="10">
      <c r="B5944" s="212"/>
      <c r="C5944" s="213"/>
      <c r="D5944" s="208" t="s">
        <v>272</v>
      </c>
      <c r="E5944" s="214" t="s">
        <v>44</v>
      </c>
      <c r="F5944" s="215" t="s">
        <v>1318</v>
      </c>
      <c r="G5944" s="213"/>
      <c r="H5944" s="214" t="s">
        <v>44</v>
      </c>
      <c r="I5944" s="216"/>
      <c r="J5944" s="213"/>
      <c r="K5944" s="213"/>
      <c r="L5944" s="217"/>
      <c r="M5944" s="218"/>
      <c r="N5944" s="219"/>
      <c r="O5944" s="219"/>
      <c r="P5944" s="219"/>
      <c r="Q5944" s="219"/>
      <c r="R5944" s="219"/>
      <c r="S5944" s="219"/>
      <c r="T5944" s="220"/>
      <c r="AT5944" s="221" t="s">
        <v>272</v>
      </c>
      <c r="AU5944" s="221" t="s">
        <v>91</v>
      </c>
      <c r="AV5944" s="13" t="s">
        <v>89</v>
      </c>
      <c r="AW5944" s="13" t="s">
        <v>38</v>
      </c>
      <c r="AX5944" s="13" t="s">
        <v>82</v>
      </c>
      <c r="AY5944" s="221" t="s">
        <v>262</v>
      </c>
    </row>
    <row r="5945" spans="1:65" s="15" customFormat="1" ht="10">
      <c r="B5945" s="233"/>
      <c r="C5945" s="234"/>
      <c r="D5945" s="208" t="s">
        <v>272</v>
      </c>
      <c r="E5945" s="235" t="s">
        <v>44</v>
      </c>
      <c r="F5945" s="236" t="s">
        <v>1371</v>
      </c>
      <c r="G5945" s="234"/>
      <c r="H5945" s="237">
        <v>6</v>
      </c>
      <c r="I5945" s="238"/>
      <c r="J5945" s="234"/>
      <c r="K5945" s="234"/>
      <c r="L5945" s="239"/>
      <c r="M5945" s="240"/>
      <c r="N5945" s="241"/>
      <c r="O5945" s="241"/>
      <c r="P5945" s="241"/>
      <c r="Q5945" s="241"/>
      <c r="R5945" s="241"/>
      <c r="S5945" s="241"/>
      <c r="T5945" s="242"/>
      <c r="AT5945" s="243" t="s">
        <v>272</v>
      </c>
      <c r="AU5945" s="243" t="s">
        <v>91</v>
      </c>
      <c r="AV5945" s="15" t="s">
        <v>91</v>
      </c>
      <c r="AW5945" s="15" t="s">
        <v>38</v>
      </c>
      <c r="AX5945" s="15" t="s">
        <v>82</v>
      </c>
      <c r="AY5945" s="243" t="s">
        <v>262</v>
      </c>
    </row>
    <row r="5946" spans="1:65" s="13" customFormat="1" ht="10">
      <c r="B5946" s="212"/>
      <c r="C5946" s="213"/>
      <c r="D5946" s="208" t="s">
        <v>272</v>
      </c>
      <c r="E5946" s="214" t="s">
        <v>44</v>
      </c>
      <c r="F5946" s="215" t="s">
        <v>1366</v>
      </c>
      <c r="G5946" s="213"/>
      <c r="H5946" s="214" t="s">
        <v>44</v>
      </c>
      <c r="I5946" s="216"/>
      <c r="J5946" s="213"/>
      <c r="K5946" s="213"/>
      <c r="L5946" s="217"/>
      <c r="M5946" s="218"/>
      <c r="N5946" s="219"/>
      <c r="O5946" s="219"/>
      <c r="P5946" s="219"/>
      <c r="Q5946" s="219"/>
      <c r="R5946" s="219"/>
      <c r="S5946" s="219"/>
      <c r="T5946" s="220"/>
      <c r="AT5946" s="221" t="s">
        <v>272</v>
      </c>
      <c r="AU5946" s="221" t="s">
        <v>91</v>
      </c>
      <c r="AV5946" s="13" t="s">
        <v>89</v>
      </c>
      <c r="AW5946" s="13" t="s">
        <v>38</v>
      </c>
      <c r="AX5946" s="13" t="s">
        <v>82</v>
      </c>
      <c r="AY5946" s="221" t="s">
        <v>262</v>
      </c>
    </row>
    <row r="5947" spans="1:65" s="13" customFormat="1" ht="30">
      <c r="B5947" s="212"/>
      <c r="C5947" s="213"/>
      <c r="D5947" s="208" t="s">
        <v>272</v>
      </c>
      <c r="E5947" s="214" t="s">
        <v>44</v>
      </c>
      <c r="F5947" s="215" t="s">
        <v>1367</v>
      </c>
      <c r="G5947" s="213"/>
      <c r="H5947" s="214" t="s">
        <v>44</v>
      </c>
      <c r="I5947" s="216"/>
      <c r="J5947" s="213"/>
      <c r="K5947" s="213"/>
      <c r="L5947" s="217"/>
      <c r="M5947" s="218"/>
      <c r="N5947" s="219"/>
      <c r="O5947" s="219"/>
      <c r="P5947" s="219"/>
      <c r="Q5947" s="219"/>
      <c r="R5947" s="219"/>
      <c r="S5947" s="219"/>
      <c r="T5947" s="220"/>
      <c r="AT5947" s="221" t="s">
        <v>272</v>
      </c>
      <c r="AU5947" s="221" t="s">
        <v>91</v>
      </c>
      <c r="AV5947" s="13" t="s">
        <v>89</v>
      </c>
      <c r="AW5947" s="13" t="s">
        <v>38</v>
      </c>
      <c r="AX5947" s="13" t="s">
        <v>82</v>
      </c>
      <c r="AY5947" s="221" t="s">
        <v>262</v>
      </c>
    </row>
    <row r="5948" spans="1:65" s="13" customFormat="1" ht="10">
      <c r="B5948" s="212"/>
      <c r="C5948" s="213"/>
      <c r="D5948" s="208" t="s">
        <v>272</v>
      </c>
      <c r="E5948" s="214" t="s">
        <v>44</v>
      </c>
      <c r="F5948" s="215" t="s">
        <v>1373</v>
      </c>
      <c r="G5948" s="213"/>
      <c r="H5948" s="214" t="s">
        <v>44</v>
      </c>
      <c r="I5948" s="216"/>
      <c r="J5948" s="213"/>
      <c r="K5948" s="213"/>
      <c r="L5948" s="217"/>
      <c r="M5948" s="218"/>
      <c r="N5948" s="219"/>
      <c r="O5948" s="219"/>
      <c r="P5948" s="219"/>
      <c r="Q5948" s="219"/>
      <c r="R5948" s="219"/>
      <c r="S5948" s="219"/>
      <c r="T5948" s="220"/>
      <c r="AT5948" s="221" t="s">
        <v>272</v>
      </c>
      <c r="AU5948" s="221" t="s">
        <v>91</v>
      </c>
      <c r="AV5948" s="13" t="s">
        <v>89</v>
      </c>
      <c r="AW5948" s="13" t="s">
        <v>38</v>
      </c>
      <c r="AX5948" s="13" t="s">
        <v>82</v>
      </c>
      <c r="AY5948" s="221" t="s">
        <v>262</v>
      </c>
    </row>
    <row r="5949" spans="1:65" s="16" customFormat="1" ht="10">
      <c r="B5949" s="244"/>
      <c r="C5949" s="245"/>
      <c r="D5949" s="208" t="s">
        <v>272</v>
      </c>
      <c r="E5949" s="246" t="s">
        <v>44</v>
      </c>
      <c r="F5949" s="247" t="s">
        <v>291</v>
      </c>
      <c r="G5949" s="245"/>
      <c r="H5949" s="248">
        <v>11</v>
      </c>
      <c r="I5949" s="249"/>
      <c r="J5949" s="245"/>
      <c r="K5949" s="245"/>
      <c r="L5949" s="250"/>
      <c r="M5949" s="251"/>
      <c r="N5949" s="252"/>
      <c r="O5949" s="252"/>
      <c r="P5949" s="252"/>
      <c r="Q5949" s="252"/>
      <c r="R5949" s="252"/>
      <c r="S5949" s="252"/>
      <c r="T5949" s="253"/>
      <c r="AT5949" s="254" t="s">
        <v>272</v>
      </c>
      <c r="AU5949" s="254" t="s">
        <v>91</v>
      </c>
      <c r="AV5949" s="16" t="s">
        <v>104</v>
      </c>
      <c r="AW5949" s="16" t="s">
        <v>38</v>
      </c>
      <c r="AX5949" s="16" t="s">
        <v>89</v>
      </c>
      <c r="AY5949" s="254" t="s">
        <v>262</v>
      </c>
    </row>
    <row r="5950" spans="1:65" s="2" customFormat="1" ht="16.5" customHeight="1">
      <c r="A5950" s="37"/>
      <c r="B5950" s="38"/>
      <c r="C5950" s="255" t="s">
        <v>2751</v>
      </c>
      <c r="D5950" s="255" t="s">
        <v>633</v>
      </c>
      <c r="E5950" s="256" t="s">
        <v>2752</v>
      </c>
      <c r="F5950" s="257" t="s">
        <v>2753</v>
      </c>
      <c r="G5950" s="258" t="s">
        <v>518</v>
      </c>
      <c r="H5950" s="259">
        <v>1</v>
      </c>
      <c r="I5950" s="260"/>
      <c r="J5950" s="261">
        <f>ROUND(I5950*H5950,2)</f>
        <v>0</v>
      </c>
      <c r="K5950" s="257" t="s">
        <v>44</v>
      </c>
      <c r="L5950" s="262"/>
      <c r="M5950" s="263" t="s">
        <v>44</v>
      </c>
      <c r="N5950" s="264" t="s">
        <v>53</v>
      </c>
      <c r="O5950" s="67"/>
      <c r="P5950" s="204">
        <f>O5950*H5950</f>
        <v>0</v>
      </c>
      <c r="Q5950" s="204">
        <v>4.2999999999999997E-2</v>
      </c>
      <c r="R5950" s="204">
        <f>Q5950*H5950</f>
        <v>4.2999999999999997E-2</v>
      </c>
      <c r="S5950" s="204">
        <v>0</v>
      </c>
      <c r="T5950" s="205">
        <f>S5950*H5950</f>
        <v>0</v>
      </c>
      <c r="U5950" s="37"/>
      <c r="V5950" s="37"/>
      <c r="W5950" s="37"/>
      <c r="X5950" s="37"/>
      <c r="Y5950" s="37"/>
      <c r="Z5950" s="37"/>
      <c r="AA5950" s="37"/>
      <c r="AB5950" s="37"/>
      <c r="AC5950" s="37"/>
      <c r="AD5950" s="37"/>
      <c r="AE5950" s="37"/>
      <c r="AR5950" s="206" t="s">
        <v>619</v>
      </c>
      <c r="AT5950" s="206" t="s">
        <v>633</v>
      </c>
      <c r="AU5950" s="206" t="s">
        <v>91</v>
      </c>
      <c r="AY5950" s="19" t="s">
        <v>262</v>
      </c>
      <c r="BE5950" s="207">
        <f>IF(N5950="základní",J5950,0)</f>
        <v>0</v>
      </c>
      <c r="BF5950" s="207">
        <f>IF(N5950="snížená",J5950,0)</f>
        <v>0</v>
      </c>
      <c r="BG5950" s="207">
        <f>IF(N5950="zákl. přenesená",J5950,0)</f>
        <v>0</v>
      </c>
      <c r="BH5950" s="207">
        <f>IF(N5950="sníž. přenesená",J5950,0)</f>
        <v>0</v>
      </c>
      <c r="BI5950" s="207">
        <f>IF(N5950="nulová",J5950,0)</f>
        <v>0</v>
      </c>
      <c r="BJ5950" s="19" t="s">
        <v>89</v>
      </c>
      <c r="BK5950" s="207">
        <f>ROUND(I5950*H5950,2)</f>
        <v>0</v>
      </c>
      <c r="BL5950" s="19" t="s">
        <v>442</v>
      </c>
      <c r="BM5950" s="206" t="s">
        <v>2754</v>
      </c>
    </row>
    <row r="5951" spans="1:65" s="2" customFormat="1" ht="36">
      <c r="A5951" s="37"/>
      <c r="B5951" s="38"/>
      <c r="C5951" s="39"/>
      <c r="D5951" s="208" t="s">
        <v>421</v>
      </c>
      <c r="E5951" s="39"/>
      <c r="F5951" s="209" t="s">
        <v>2755</v>
      </c>
      <c r="G5951" s="39"/>
      <c r="H5951" s="39"/>
      <c r="I5951" s="118"/>
      <c r="J5951" s="39"/>
      <c r="K5951" s="39"/>
      <c r="L5951" s="42"/>
      <c r="M5951" s="210"/>
      <c r="N5951" s="211"/>
      <c r="O5951" s="67"/>
      <c r="P5951" s="67"/>
      <c r="Q5951" s="67"/>
      <c r="R5951" s="67"/>
      <c r="S5951" s="67"/>
      <c r="T5951" s="68"/>
      <c r="U5951" s="37"/>
      <c r="V5951" s="37"/>
      <c r="W5951" s="37"/>
      <c r="X5951" s="37"/>
      <c r="Y5951" s="37"/>
      <c r="Z5951" s="37"/>
      <c r="AA5951" s="37"/>
      <c r="AB5951" s="37"/>
      <c r="AC5951" s="37"/>
      <c r="AD5951" s="37"/>
      <c r="AE5951" s="37"/>
      <c r="AT5951" s="19" t="s">
        <v>421</v>
      </c>
      <c r="AU5951" s="19" t="s">
        <v>91</v>
      </c>
    </row>
    <row r="5952" spans="1:65" s="13" customFormat="1" ht="10">
      <c r="B5952" s="212"/>
      <c r="C5952" s="213"/>
      <c r="D5952" s="208" t="s">
        <v>272</v>
      </c>
      <c r="E5952" s="214" t="s">
        <v>44</v>
      </c>
      <c r="F5952" s="215" t="s">
        <v>1361</v>
      </c>
      <c r="G5952" s="213"/>
      <c r="H5952" s="214" t="s">
        <v>44</v>
      </c>
      <c r="I5952" s="216"/>
      <c r="J5952" s="213"/>
      <c r="K5952" s="213"/>
      <c r="L5952" s="217"/>
      <c r="M5952" s="218"/>
      <c r="N5952" s="219"/>
      <c r="O5952" s="219"/>
      <c r="P5952" s="219"/>
      <c r="Q5952" s="219"/>
      <c r="R5952" s="219"/>
      <c r="S5952" s="219"/>
      <c r="T5952" s="220"/>
      <c r="AT5952" s="221" t="s">
        <v>272</v>
      </c>
      <c r="AU5952" s="221" t="s">
        <v>91</v>
      </c>
      <c r="AV5952" s="13" t="s">
        <v>89</v>
      </c>
      <c r="AW5952" s="13" t="s">
        <v>38</v>
      </c>
      <c r="AX5952" s="13" t="s">
        <v>82</v>
      </c>
      <c r="AY5952" s="221" t="s">
        <v>262</v>
      </c>
    </row>
    <row r="5953" spans="1:65" s="13" customFormat="1" ht="10">
      <c r="B5953" s="212"/>
      <c r="C5953" s="213"/>
      <c r="D5953" s="208" t="s">
        <v>272</v>
      </c>
      <c r="E5953" s="214" t="s">
        <v>44</v>
      </c>
      <c r="F5953" s="215" t="s">
        <v>1370</v>
      </c>
      <c r="G5953" s="213"/>
      <c r="H5953" s="214" t="s">
        <v>44</v>
      </c>
      <c r="I5953" s="216"/>
      <c r="J5953" s="213"/>
      <c r="K5953" s="213"/>
      <c r="L5953" s="217"/>
      <c r="M5953" s="218"/>
      <c r="N5953" s="219"/>
      <c r="O5953" s="219"/>
      <c r="P5953" s="219"/>
      <c r="Q5953" s="219"/>
      <c r="R5953" s="219"/>
      <c r="S5953" s="219"/>
      <c r="T5953" s="220"/>
      <c r="AT5953" s="221" t="s">
        <v>272</v>
      </c>
      <c r="AU5953" s="221" t="s">
        <v>91</v>
      </c>
      <c r="AV5953" s="13" t="s">
        <v>89</v>
      </c>
      <c r="AW5953" s="13" t="s">
        <v>38</v>
      </c>
      <c r="AX5953" s="13" t="s">
        <v>82</v>
      </c>
      <c r="AY5953" s="221" t="s">
        <v>262</v>
      </c>
    </row>
    <row r="5954" spans="1:65" s="13" customFormat="1" ht="10">
      <c r="B5954" s="212"/>
      <c r="C5954" s="213"/>
      <c r="D5954" s="208" t="s">
        <v>272</v>
      </c>
      <c r="E5954" s="214" t="s">
        <v>44</v>
      </c>
      <c r="F5954" s="215" t="s">
        <v>1301</v>
      </c>
      <c r="G5954" s="213"/>
      <c r="H5954" s="214" t="s">
        <v>44</v>
      </c>
      <c r="I5954" s="216"/>
      <c r="J5954" s="213"/>
      <c r="K5954" s="213"/>
      <c r="L5954" s="217"/>
      <c r="M5954" s="218"/>
      <c r="N5954" s="219"/>
      <c r="O5954" s="219"/>
      <c r="P5954" s="219"/>
      <c r="Q5954" s="219"/>
      <c r="R5954" s="219"/>
      <c r="S5954" s="219"/>
      <c r="T5954" s="220"/>
      <c r="AT5954" s="221" t="s">
        <v>272</v>
      </c>
      <c r="AU5954" s="221" t="s">
        <v>91</v>
      </c>
      <c r="AV5954" s="13" t="s">
        <v>89</v>
      </c>
      <c r="AW5954" s="13" t="s">
        <v>38</v>
      </c>
      <c r="AX5954" s="13" t="s">
        <v>82</v>
      </c>
      <c r="AY5954" s="221" t="s">
        <v>262</v>
      </c>
    </row>
    <row r="5955" spans="1:65" s="15" customFormat="1" ht="10">
      <c r="B5955" s="233"/>
      <c r="C5955" s="234"/>
      <c r="D5955" s="208" t="s">
        <v>272</v>
      </c>
      <c r="E5955" s="235" t="s">
        <v>44</v>
      </c>
      <c r="F5955" s="236" t="s">
        <v>89</v>
      </c>
      <c r="G5955" s="234"/>
      <c r="H5955" s="237">
        <v>1</v>
      </c>
      <c r="I5955" s="238"/>
      <c r="J5955" s="234"/>
      <c r="K5955" s="234"/>
      <c r="L5955" s="239"/>
      <c r="M5955" s="240"/>
      <c r="N5955" s="241"/>
      <c r="O5955" s="241"/>
      <c r="P5955" s="241"/>
      <c r="Q5955" s="241"/>
      <c r="R5955" s="241"/>
      <c r="S5955" s="241"/>
      <c r="T5955" s="242"/>
      <c r="AT5955" s="243" t="s">
        <v>272</v>
      </c>
      <c r="AU5955" s="243" t="s">
        <v>91</v>
      </c>
      <c r="AV5955" s="15" t="s">
        <v>91</v>
      </c>
      <c r="AW5955" s="15" t="s">
        <v>38</v>
      </c>
      <c r="AX5955" s="15" t="s">
        <v>82</v>
      </c>
      <c r="AY5955" s="243" t="s">
        <v>262</v>
      </c>
    </row>
    <row r="5956" spans="1:65" s="13" customFormat="1" ht="30">
      <c r="B5956" s="212"/>
      <c r="C5956" s="213"/>
      <c r="D5956" s="208" t="s">
        <v>272</v>
      </c>
      <c r="E5956" s="214" t="s">
        <v>44</v>
      </c>
      <c r="F5956" s="215" t="s">
        <v>1362</v>
      </c>
      <c r="G5956" s="213"/>
      <c r="H5956" s="214" t="s">
        <v>44</v>
      </c>
      <c r="I5956" s="216"/>
      <c r="J5956" s="213"/>
      <c r="K5956" s="213"/>
      <c r="L5956" s="217"/>
      <c r="M5956" s="218"/>
      <c r="N5956" s="219"/>
      <c r="O5956" s="219"/>
      <c r="P5956" s="219"/>
      <c r="Q5956" s="219"/>
      <c r="R5956" s="219"/>
      <c r="S5956" s="219"/>
      <c r="T5956" s="220"/>
      <c r="AT5956" s="221" t="s">
        <v>272</v>
      </c>
      <c r="AU5956" s="221" t="s">
        <v>91</v>
      </c>
      <c r="AV5956" s="13" t="s">
        <v>89</v>
      </c>
      <c r="AW5956" s="13" t="s">
        <v>38</v>
      </c>
      <c r="AX5956" s="13" t="s">
        <v>82</v>
      </c>
      <c r="AY5956" s="221" t="s">
        <v>262</v>
      </c>
    </row>
    <row r="5957" spans="1:65" s="13" customFormat="1" ht="30">
      <c r="B5957" s="212"/>
      <c r="C5957" s="213"/>
      <c r="D5957" s="208" t="s">
        <v>272</v>
      </c>
      <c r="E5957" s="214" t="s">
        <v>44</v>
      </c>
      <c r="F5957" s="215" t="s">
        <v>1303</v>
      </c>
      <c r="G5957" s="213"/>
      <c r="H5957" s="214" t="s">
        <v>44</v>
      </c>
      <c r="I5957" s="216"/>
      <c r="J5957" s="213"/>
      <c r="K5957" s="213"/>
      <c r="L5957" s="217"/>
      <c r="M5957" s="218"/>
      <c r="N5957" s="219"/>
      <c r="O5957" s="219"/>
      <c r="P5957" s="219"/>
      <c r="Q5957" s="219"/>
      <c r="R5957" s="219"/>
      <c r="S5957" s="219"/>
      <c r="T5957" s="220"/>
      <c r="AT5957" s="221" t="s">
        <v>272</v>
      </c>
      <c r="AU5957" s="221" t="s">
        <v>91</v>
      </c>
      <c r="AV5957" s="13" t="s">
        <v>89</v>
      </c>
      <c r="AW5957" s="13" t="s">
        <v>38</v>
      </c>
      <c r="AX5957" s="13" t="s">
        <v>82</v>
      </c>
      <c r="AY5957" s="221" t="s">
        <v>262</v>
      </c>
    </row>
    <row r="5958" spans="1:65" s="13" customFormat="1" ht="10">
      <c r="B5958" s="212"/>
      <c r="C5958" s="213"/>
      <c r="D5958" s="208" t="s">
        <v>272</v>
      </c>
      <c r="E5958" s="214" t="s">
        <v>44</v>
      </c>
      <c r="F5958" s="215" t="s">
        <v>1360</v>
      </c>
      <c r="G5958" s="213"/>
      <c r="H5958" s="214" t="s">
        <v>44</v>
      </c>
      <c r="I5958" s="216"/>
      <c r="J5958" s="213"/>
      <c r="K5958" s="213"/>
      <c r="L5958" s="217"/>
      <c r="M5958" s="218"/>
      <c r="N5958" s="219"/>
      <c r="O5958" s="219"/>
      <c r="P5958" s="219"/>
      <c r="Q5958" s="219"/>
      <c r="R5958" s="219"/>
      <c r="S5958" s="219"/>
      <c r="T5958" s="220"/>
      <c r="AT5958" s="221" t="s">
        <v>272</v>
      </c>
      <c r="AU5958" s="221" t="s">
        <v>91</v>
      </c>
      <c r="AV5958" s="13" t="s">
        <v>89</v>
      </c>
      <c r="AW5958" s="13" t="s">
        <v>38</v>
      </c>
      <c r="AX5958" s="13" t="s">
        <v>82</v>
      </c>
      <c r="AY5958" s="221" t="s">
        <v>262</v>
      </c>
    </row>
    <row r="5959" spans="1:65" s="16" customFormat="1" ht="10">
      <c r="B5959" s="244"/>
      <c r="C5959" s="245"/>
      <c r="D5959" s="208" t="s">
        <v>272</v>
      </c>
      <c r="E5959" s="246" t="s">
        <v>44</v>
      </c>
      <c r="F5959" s="247" t="s">
        <v>291</v>
      </c>
      <c r="G5959" s="245"/>
      <c r="H5959" s="248">
        <v>1</v>
      </c>
      <c r="I5959" s="249"/>
      <c r="J5959" s="245"/>
      <c r="K5959" s="245"/>
      <c r="L5959" s="250"/>
      <c r="M5959" s="251"/>
      <c r="N5959" s="252"/>
      <c r="O5959" s="252"/>
      <c r="P5959" s="252"/>
      <c r="Q5959" s="252"/>
      <c r="R5959" s="252"/>
      <c r="S5959" s="252"/>
      <c r="T5959" s="253"/>
      <c r="AT5959" s="254" t="s">
        <v>272</v>
      </c>
      <c r="AU5959" s="254" t="s">
        <v>91</v>
      </c>
      <c r="AV5959" s="16" t="s">
        <v>104</v>
      </c>
      <c r="AW5959" s="16" t="s">
        <v>38</v>
      </c>
      <c r="AX5959" s="16" t="s">
        <v>89</v>
      </c>
      <c r="AY5959" s="254" t="s">
        <v>262</v>
      </c>
    </row>
    <row r="5960" spans="1:65" s="2" customFormat="1" ht="16.5" customHeight="1">
      <c r="A5960" s="37"/>
      <c r="B5960" s="38"/>
      <c r="C5960" s="255" t="s">
        <v>2756</v>
      </c>
      <c r="D5960" s="255" t="s">
        <v>633</v>
      </c>
      <c r="E5960" s="256" t="s">
        <v>2752</v>
      </c>
      <c r="F5960" s="257" t="s">
        <v>2753</v>
      </c>
      <c r="G5960" s="258" t="s">
        <v>518</v>
      </c>
      <c r="H5960" s="259">
        <v>4</v>
      </c>
      <c r="I5960" s="260"/>
      <c r="J5960" s="261">
        <f>ROUND(I5960*H5960,2)</f>
        <v>0</v>
      </c>
      <c r="K5960" s="257" t="s">
        <v>44</v>
      </c>
      <c r="L5960" s="262"/>
      <c r="M5960" s="263" t="s">
        <v>44</v>
      </c>
      <c r="N5960" s="264" t="s">
        <v>53</v>
      </c>
      <c r="O5960" s="67"/>
      <c r="P5960" s="204">
        <f>O5960*H5960</f>
        <v>0</v>
      </c>
      <c r="Q5960" s="204">
        <v>4.2999999999999997E-2</v>
      </c>
      <c r="R5960" s="204">
        <f>Q5960*H5960</f>
        <v>0.17199999999999999</v>
      </c>
      <c r="S5960" s="204">
        <v>0</v>
      </c>
      <c r="T5960" s="205">
        <f>S5960*H5960</f>
        <v>0</v>
      </c>
      <c r="U5960" s="37"/>
      <c r="V5960" s="37"/>
      <c r="W5960" s="37"/>
      <c r="X5960" s="37"/>
      <c r="Y5960" s="37"/>
      <c r="Z5960" s="37"/>
      <c r="AA5960" s="37"/>
      <c r="AB5960" s="37"/>
      <c r="AC5960" s="37"/>
      <c r="AD5960" s="37"/>
      <c r="AE5960" s="37"/>
      <c r="AR5960" s="206" t="s">
        <v>619</v>
      </c>
      <c r="AT5960" s="206" t="s">
        <v>633</v>
      </c>
      <c r="AU5960" s="206" t="s">
        <v>91</v>
      </c>
      <c r="AY5960" s="19" t="s">
        <v>262</v>
      </c>
      <c r="BE5960" s="207">
        <f>IF(N5960="základní",J5960,0)</f>
        <v>0</v>
      </c>
      <c r="BF5960" s="207">
        <f>IF(N5960="snížená",J5960,0)</f>
        <v>0</v>
      </c>
      <c r="BG5960" s="207">
        <f>IF(N5960="zákl. přenesená",J5960,0)</f>
        <v>0</v>
      </c>
      <c r="BH5960" s="207">
        <f>IF(N5960="sníž. přenesená",J5960,0)</f>
        <v>0</v>
      </c>
      <c r="BI5960" s="207">
        <f>IF(N5960="nulová",J5960,0)</f>
        <v>0</v>
      </c>
      <c r="BJ5960" s="19" t="s">
        <v>89</v>
      </c>
      <c r="BK5960" s="207">
        <f>ROUND(I5960*H5960,2)</f>
        <v>0</v>
      </c>
      <c r="BL5960" s="19" t="s">
        <v>442</v>
      </c>
      <c r="BM5960" s="206" t="s">
        <v>2757</v>
      </c>
    </row>
    <row r="5961" spans="1:65" s="2" customFormat="1" ht="36">
      <c r="A5961" s="37"/>
      <c r="B5961" s="38"/>
      <c r="C5961" s="39"/>
      <c r="D5961" s="208" t="s">
        <v>421</v>
      </c>
      <c r="E5961" s="39"/>
      <c r="F5961" s="209" t="s">
        <v>2758</v>
      </c>
      <c r="G5961" s="39"/>
      <c r="H5961" s="39"/>
      <c r="I5961" s="118"/>
      <c r="J5961" s="39"/>
      <c r="K5961" s="39"/>
      <c r="L5961" s="42"/>
      <c r="M5961" s="210"/>
      <c r="N5961" s="211"/>
      <c r="O5961" s="67"/>
      <c r="P5961" s="67"/>
      <c r="Q5961" s="67"/>
      <c r="R5961" s="67"/>
      <c r="S5961" s="67"/>
      <c r="T5961" s="68"/>
      <c r="U5961" s="37"/>
      <c r="V5961" s="37"/>
      <c r="W5961" s="37"/>
      <c r="X5961" s="37"/>
      <c r="Y5961" s="37"/>
      <c r="Z5961" s="37"/>
      <c r="AA5961" s="37"/>
      <c r="AB5961" s="37"/>
      <c r="AC5961" s="37"/>
      <c r="AD5961" s="37"/>
      <c r="AE5961" s="37"/>
      <c r="AT5961" s="19" t="s">
        <v>421</v>
      </c>
      <c r="AU5961" s="19" t="s">
        <v>91</v>
      </c>
    </row>
    <row r="5962" spans="1:65" s="13" customFormat="1" ht="10">
      <c r="B5962" s="212"/>
      <c r="C5962" s="213"/>
      <c r="D5962" s="208" t="s">
        <v>272</v>
      </c>
      <c r="E5962" s="214" t="s">
        <v>44</v>
      </c>
      <c r="F5962" s="215" t="s">
        <v>1364</v>
      </c>
      <c r="G5962" s="213"/>
      <c r="H5962" s="214" t="s">
        <v>44</v>
      </c>
      <c r="I5962" s="216"/>
      <c r="J5962" s="213"/>
      <c r="K5962" s="213"/>
      <c r="L5962" s="217"/>
      <c r="M5962" s="218"/>
      <c r="N5962" s="219"/>
      <c r="O5962" s="219"/>
      <c r="P5962" s="219"/>
      <c r="Q5962" s="219"/>
      <c r="R5962" s="219"/>
      <c r="S5962" s="219"/>
      <c r="T5962" s="220"/>
      <c r="AT5962" s="221" t="s">
        <v>272</v>
      </c>
      <c r="AU5962" s="221" t="s">
        <v>91</v>
      </c>
      <c r="AV5962" s="13" t="s">
        <v>89</v>
      </c>
      <c r="AW5962" s="13" t="s">
        <v>38</v>
      </c>
      <c r="AX5962" s="13" t="s">
        <v>82</v>
      </c>
      <c r="AY5962" s="221" t="s">
        <v>262</v>
      </c>
    </row>
    <row r="5963" spans="1:65" s="13" customFormat="1" ht="10">
      <c r="B5963" s="212"/>
      <c r="C5963" s="213"/>
      <c r="D5963" s="208" t="s">
        <v>272</v>
      </c>
      <c r="E5963" s="214" t="s">
        <v>44</v>
      </c>
      <c r="F5963" s="215" t="s">
        <v>1365</v>
      </c>
      <c r="G5963" s="213"/>
      <c r="H5963" s="214" t="s">
        <v>44</v>
      </c>
      <c r="I5963" s="216"/>
      <c r="J5963" s="213"/>
      <c r="K5963" s="213"/>
      <c r="L5963" s="217"/>
      <c r="M5963" s="218"/>
      <c r="N5963" s="219"/>
      <c r="O5963" s="219"/>
      <c r="P5963" s="219"/>
      <c r="Q5963" s="219"/>
      <c r="R5963" s="219"/>
      <c r="S5963" s="219"/>
      <c r="T5963" s="220"/>
      <c r="AT5963" s="221" t="s">
        <v>272</v>
      </c>
      <c r="AU5963" s="221" t="s">
        <v>91</v>
      </c>
      <c r="AV5963" s="13" t="s">
        <v>89</v>
      </c>
      <c r="AW5963" s="13" t="s">
        <v>38</v>
      </c>
      <c r="AX5963" s="13" t="s">
        <v>82</v>
      </c>
      <c r="AY5963" s="221" t="s">
        <v>262</v>
      </c>
    </row>
    <row r="5964" spans="1:65" s="13" customFormat="1" ht="10">
      <c r="B5964" s="212"/>
      <c r="C5964" s="213"/>
      <c r="D5964" s="208" t="s">
        <v>272</v>
      </c>
      <c r="E5964" s="214" t="s">
        <v>44</v>
      </c>
      <c r="F5964" s="215" t="s">
        <v>421</v>
      </c>
      <c r="G5964" s="213"/>
      <c r="H5964" s="214" t="s">
        <v>44</v>
      </c>
      <c r="I5964" s="216"/>
      <c r="J5964" s="213"/>
      <c r="K5964" s="213"/>
      <c r="L5964" s="217"/>
      <c r="M5964" s="218"/>
      <c r="N5964" s="219"/>
      <c r="O5964" s="219"/>
      <c r="P5964" s="219"/>
      <c r="Q5964" s="219"/>
      <c r="R5964" s="219"/>
      <c r="S5964" s="219"/>
      <c r="T5964" s="220"/>
      <c r="AT5964" s="221" t="s">
        <v>272</v>
      </c>
      <c r="AU5964" s="221" t="s">
        <v>91</v>
      </c>
      <c r="AV5964" s="13" t="s">
        <v>89</v>
      </c>
      <c r="AW5964" s="13" t="s">
        <v>38</v>
      </c>
      <c r="AX5964" s="13" t="s">
        <v>82</v>
      </c>
      <c r="AY5964" s="221" t="s">
        <v>262</v>
      </c>
    </row>
    <row r="5965" spans="1:65" s="15" customFormat="1" ht="10">
      <c r="B5965" s="233"/>
      <c r="C5965" s="234"/>
      <c r="D5965" s="208" t="s">
        <v>272</v>
      </c>
      <c r="E5965" s="235" t="s">
        <v>44</v>
      </c>
      <c r="F5965" s="236" t="s">
        <v>104</v>
      </c>
      <c r="G5965" s="234"/>
      <c r="H5965" s="237">
        <v>4</v>
      </c>
      <c r="I5965" s="238"/>
      <c r="J5965" s="234"/>
      <c r="K5965" s="234"/>
      <c r="L5965" s="239"/>
      <c r="M5965" s="240"/>
      <c r="N5965" s="241"/>
      <c r="O5965" s="241"/>
      <c r="P5965" s="241"/>
      <c r="Q5965" s="241"/>
      <c r="R5965" s="241"/>
      <c r="S5965" s="241"/>
      <c r="T5965" s="242"/>
      <c r="AT5965" s="243" t="s">
        <v>272</v>
      </c>
      <c r="AU5965" s="243" t="s">
        <v>91</v>
      </c>
      <c r="AV5965" s="15" t="s">
        <v>91</v>
      </c>
      <c r="AW5965" s="15" t="s">
        <v>38</v>
      </c>
      <c r="AX5965" s="15" t="s">
        <v>82</v>
      </c>
      <c r="AY5965" s="243" t="s">
        <v>262</v>
      </c>
    </row>
    <row r="5966" spans="1:65" s="13" customFormat="1" ht="10">
      <c r="B5966" s="212"/>
      <c r="C5966" s="213"/>
      <c r="D5966" s="208" t="s">
        <v>272</v>
      </c>
      <c r="E5966" s="214" t="s">
        <v>44</v>
      </c>
      <c r="F5966" s="215" t="s">
        <v>1366</v>
      </c>
      <c r="G5966" s="213"/>
      <c r="H5966" s="214" t="s">
        <v>44</v>
      </c>
      <c r="I5966" s="216"/>
      <c r="J5966" s="213"/>
      <c r="K5966" s="213"/>
      <c r="L5966" s="217"/>
      <c r="M5966" s="218"/>
      <c r="N5966" s="219"/>
      <c r="O5966" s="219"/>
      <c r="P5966" s="219"/>
      <c r="Q5966" s="219"/>
      <c r="R5966" s="219"/>
      <c r="S5966" s="219"/>
      <c r="T5966" s="220"/>
      <c r="AT5966" s="221" t="s">
        <v>272</v>
      </c>
      <c r="AU5966" s="221" t="s">
        <v>91</v>
      </c>
      <c r="AV5966" s="13" t="s">
        <v>89</v>
      </c>
      <c r="AW5966" s="13" t="s">
        <v>38</v>
      </c>
      <c r="AX5966" s="13" t="s">
        <v>82</v>
      </c>
      <c r="AY5966" s="221" t="s">
        <v>262</v>
      </c>
    </row>
    <row r="5967" spans="1:65" s="13" customFormat="1" ht="30">
      <c r="B5967" s="212"/>
      <c r="C5967" s="213"/>
      <c r="D5967" s="208" t="s">
        <v>272</v>
      </c>
      <c r="E5967" s="214" t="s">
        <v>44</v>
      </c>
      <c r="F5967" s="215" t="s">
        <v>1367</v>
      </c>
      <c r="G5967" s="213"/>
      <c r="H5967" s="214" t="s">
        <v>44</v>
      </c>
      <c r="I5967" s="216"/>
      <c r="J5967" s="213"/>
      <c r="K5967" s="213"/>
      <c r="L5967" s="217"/>
      <c r="M5967" s="218"/>
      <c r="N5967" s="219"/>
      <c r="O5967" s="219"/>
      <c r="P5967" s="219"/>
      <c r="Q5967" s="219"/>
      <c r="R5967" s="219"/>
      <c r="S5967" s="219"/>
      <c r="T5967" s="220"/>
      <c r="AT5967" s="221" t="s">
        <v>272</v>
      </c>
      <c r="AU5967" s="221" t="s">
        <v>91</v>
      </c>
      <c r="AV5967" s="13" t="s">
        <v>89</v>
      </c>
      <c r="AW5967" s="13" t="s">
        <v>38</v>
      </c>
      <c r="AX5967" s="13" t="s">
        <v>82</v>
      </c>
      <c r="AY5967" s="221" t="s">
        <v>262</v>
      </c>
    </row>
    <row r="5968" spans="1:65" s="13" customFormat="1" ht="10">
      <c r="B5968" s="212"/>
      <c r="C5968" s="213"/>
      <c r="D5968" s="208" t="s">
        <v>272</v>
      </c>
      <c r="E5968" s="214" t="s">
        <v>44</v>
      </c>
      <c r="F5968" s="215" t="s">
        <v>1368</v>
      </c>
      <c r="G5968" s="213"/>
      <c r="H5968" s="214" t="s">
        <v>44</v>
      </c>
      <c r="I5968" s="216"/>
      <c r="J5968" s="213"/>
      <c r="K5968" s="213"/>
      <c r="L5968" s="217"/>
      <c r="M5968" s="218"/>
      <c r="N5968" s="219"/>
      <c r="O5968" s="219"/>
      <c r="P5968" s="219"/>
      <c r="Q5968" s="219"/>
      <c r="R5968" s="219"/>
      <c r="S5968" s="219"/>
      <c r="T5968" s="220"/>
      <c r="AT5968" s="221" t="s">
        <v>272</v>
      </c>
      <c r="AU5968" s="221" t="s">
        <v>91</v>
      </c>
      <c r="AV5968" s="13" t="s">
        <v>89</v>
      </c>
      <c r="AW5968" s="13" t="s">
        <v>38</v>
      </c>
      <c r="AX5968" s="13" t="s">
        <v>82</v>
      </c>
      <c r="AY5968" s="221" t="s">
        <v>262</v>
      </c>
    </row>
    <row r="5969" spans="1:65" s="16" customFormat="1" ht="10">
      <c r="B5969" s="244"/>
      <c r="C5969" s="245"/>
      <c r="D5969" s="208" t="s">
        <v>272</v>
      </c>
      <c r="E5969" s="246" t="s">
        <v>44</v>
      </c>
      <c r="F5969" s="247" t="s">
        <v>291</v>
      </c>
      <c r="G5969" s="245"/>
      <c r="H5969" s="248">
        <v>4</v>
      </c>
      <c r="I5969" s="249"/>
      <c r="J5969" s="245"/>
      <c r="K5969" s="245"/>
      <c r="L5969" s="250"/>
      <c r="M5969" s="251"/>
      <c r="N5969" s="252"/>
      <c r="O5969" s="252"/>
      <c r="P5969" s="252"/>
      <c r="Q5969" s="252"/>
      <c r="R5969" s="252"/>
      <c r="S5969" s="252"/>
      <c r="T5969" s="253"/>
      <c r="AT5969" s="254" t="s">
        <v>272</v>
      </c>
      <c r="AU5969" s="254" t="s">
        <v>91</v>
      </c>
      <c r="AV5969" s="16" t="s">
        <v>104</v>
      </c>
      <c r="AW5969" s="16" t="s">
        <v>38</v>
      </c>
      <c r="AX5969" s="16" t="s">
        <v>89</v>
      </c>
      <c r="AY5969" s="254" t="s">
        <v>262</v>
      </c>
    </row>
    <row r="5970" spans="1:65" s="2" customFormat="1" ht="16.5" customHeight="1">
      <c r="A5970" s="37"/>
      <c r="B5970" s="38"/>
      <c r="C5970" s="255" t="s">
        <v>2759</v>
      </c>
      <c r="D5970" s="255" t="s">
        <v>633</v>
      </c>
      <c r="E5970" s="256" t="s">
        <v>2752</v>
      </c>
      <c r="F5970" s="257" t="s">
        <v>2753</v>
      </c>
      <c r="G5970" s="258" t="s">
        <v>518</v>
      </c>
      <c r="H5970" s="259">
        <v>6</v>
      </c>
      <c r="I5970" s="260"/>
      <c r="J5970" s="261">
        <f>ROUND(I5970*H5970,2)</f>
        <v>0</v>
      </c>
      <c r="K5970" s="257" t="s">
        <v>44</v>
      </c>
      <c r="L5970" s="262"/>
      <c r="M5970" s="263" t="s">
        <v>44</v>
      </c>
      <c r="N5970" s="264" t="s">
        <v>53</v>
      </c>
      <c r="O5970" s="67"/>
      <c r="P5970" s="204">
        <f>O5970*H5970</f>
        <v>0</v>
      </c>
      <c r="Q5970" s="204">
        <v>4.2999999999999997E-2</v>
      </c>
      <c r="R5970" s="204">
        <f>Q5970*H5970</f>
        <v>0.25800000000000001</v>
      </c>
      <c r="S5970" s="204">
        <v>0</v>
      </c>
      <c r="T5970" s="205">
        <f>S5970*H5970</f>
        <v>0</v>
      </c>
      <c r="U5970" s="37"/>
      <c r="V5970" s="37"/>
      <c r="W5970" s="37"/>
      <c r="X5970" s="37"/>
      <c r="Y5970" s="37"/>
      <c r="Z5970" s="37"/>
      <c r="AA5970" s="37"/>
      <c r="AB5970" s="37"/>
      <c r="AC5970" s="37"/>
      <c r="AD5970" s="37"/>
      <c r="AE5970" s="37"/>
      <c r="AR5970" s="206" t="s">
        <v>619</v>
      </c>
      <c r="AT5970" s="206" t="s">
        <v>633</v>
      </c>
      <c r="AU5970" s="206" t="s">
        <v>91</v>
      </c>
      <c r="AY5970" s="19" t="s">
        <v>262</v>
      </c>
      <c r="BE5970" s="207">
        <f>IF(N5970="základní",J5970,0)</f>
        <v>0</v>
      </c>
      <c r="BF5970" s="207">
        <f>IF(N5970="snížená",J5970,0)</f>
        <v>0</v>
      </c>
      <c r="BG5970" s="207">
        <f>IF(N5970="zákl. přenesená",J5970,0)</f>
        <v>0</v>
      </c>
      <c r="BH5970" s="207">
        <f>IF(N5970="sníž. přenesená",J5970,0)</f>
        <v>0</v>
      </c>
      <c r="BI5970" s="207">
        <f>IF(N5970="nulová",J5970,0)</f>
        <v>0</v>
      </c>
      <c r="BJ5970" s="19" t="s">
        <v>89</v>
      </c>
      <c r="BK5970" s="207">
        <f>ROUND(I5970*H5970,2)</f>
        <v>0</v>
      </c>
      <c r="BL5970" s="19" t="s">
        <v>442</v>
      </c>
      <c r="BM5970" s="206" t="s">
        <v>2760</v>
      </c>
    </row>
    <row r="5971" spans="1:65" s="2" customFormat="1" ht="36">
      <c r="A5971" s="37"/>
      <c r="B5971" s="38"/>
      <c r="C5971" s="39"/>
      <c r="D5971" s="208" t="s">
        <v>421</v>
      </c>
      <c r="E5971" s="39"/>
      <c r="F5971" s="209" t="s">
        <v>2761</v>
      </c>
      <c r="G5971" s="39"/>
      <c r="H5971" s="39"/>
      <c r="I5971" s="118"/>
      <c r="J5971" s="39"/>
      <c r="K5971" s="39"/>
      <c r="L5971" s="42"/>
      <c r="M5971" s="210"/>
      <c r="N5971" s="211"/>
      <c r="O5971" s="67"/>
      <c r="P5971" s="67"/>
      <c r="Q5971" s="67"/>
      <c r="R5971" s="67"/>
      <c r="S5971" s="67"/>
      <c r="T5971" s="68"/>
      <c r="U5971" s="37"/>
      <c r="V5971" s="37"/>
      <c r="W5971" s="37"/>
      <c r="X5971" s="37"/>
      <c r="Y5971" s="37"/>
      <c r="Z5971" s="37"/>
      <c r="AA5971" s="37"/>
      <c r="AB5971" s="37"/>
      <c r="AC5971" s="37"/>
      <c r="AD5971" s="37"/>
      <c r="AE5971" s="37"/>
      <c r="AT5971" s="19" t="s">
        <v>421</v>
      </c>
      <c r="AU5971" s="19" t="s">
        <v>91</v>
      </c>
    </row>
    <row r="5972" spans="1:65" s="13" customFormat="1" ht="10">
      <c r="B5972" s="212"/>
      <c r="C5972" s="213"/>
      <c r="D5972" s="208" t="s">
        <v>272</v>
      </c>
      <c r="E5972" s="214" t="s">
        <v>44</v>
      </c>
      <c r="F5972" s="215" t="s">
        <v>1369</v>
      </c>
      <c r="G5972" s="213"/>
      <c r="H5972" s="214" t="s">
        <v>44</v>
      </c>
      <c r="I5972" s="216"/>
      <c r="J5972" s="213"/>
      <c r="K5972" s="213"/>
      <c r="L5972" s="217"/>
      <c r="M5972" s="218"/>
      <c r="N5972" s="219"/>
      <c r="O5972" s="219"/>
      <c r="P5972" s="219"/>
      <c r="Q5972" s="219"/>
      <c r="R5972" s="219"/>
      <c r="S5972" s="219"/>
      <c r="T5972" s="220"/>
      <c r="AT5972" s="221" t="s">
        <v>272</v>
      </c>
      <c r="AU5972" s="221" t="s">
        <v>91</v>
      </c>
      <c r="AV5972" s="13" t="s">
        <v>89</v>
      </c>
      <c r="AW5972" s="13" t="s">
        <v>38</v>
      </c>
      <c r="AX5972" s="13" t="s">
        <v>82</v>
      </c>
      <c r="AY5972" s="221" t="s">
        <v>262</v>
      </c>
    </row>
    <row r="5973" spans="1:65" s="13" customFormat="1" ht="10">
      <c r="B5973" s="212"/>
      <c r="C5973" s="213"/>
      <c r="D5973" s="208" t="s">
        <v>272</v>
      </c>
      <c r="E5973" s="214" t="s">
        <v>44</v>
      </c>
      <c r="F5973" s="215" t="s">
        <v>1370</v>
      </c>
      <c r="G5973" s="213"/>
      <c r="H5973" s="214" t="s">
        <v>44</v>
      </c>
      <c r="I5973" s="216"/>
      <c r="J5973" s="213"/>
      <c r="K5973" s="213"/>
      <c r="L5973" s="217"/>
      <c r="M5973" s="218"/>
      <c r="N5973" s="219"/>
      <c r="O5973" s="219"/>
      <c r="P5973" s="219"/>
      <c r="Q5973" s="219"/>
      <c r="R5973" s="219"/>
      <c r="S5973" s="219"/>
      <c r="T5973" s="220"/>
      <c r="AT5973" s="221" t="s">
        <v>272</v>
      </c>
      <c r="AU5973" s="221" t="s">
        <v>91</v>
      </c>
      <c r="AV5973" s="13" t="s">
        <v>89</v>
      </c>
      <c r="AW5973" s="13" t="s">
        <v>38</v>
      </c>
      <c r="AX5973" s="13" t="s">
        <v>82</v>
      </c>
      <c r="AY5973" s="221" t="s">
        <v>262</v>
      </c>
    </row>
    <row r="5974" spans="1:65" s="13" customFormat="1" ht="10">
      <c r="B5974" s="212"/>
      <c r="C5974" s="213"/>
      <c r="D5974" s="208" t="s">
        <v>272</v>
      </c>
      <c r="E5974" s="214" t="s">
        <v>44</v>
      </c>
      <c r="F5974" s="215" t="s">
        <v>1318</v>
      </c>
      <c r="G5974" s="213"/>
      <c r="H5974" s="214" t="s">
        <v>44</v>
      </c>
      <c r="I5974" s="216"/>
      <c r="J5974" s="213"/>
      <c r="K5974" s="213"/>
      <c r="L5974" s="217"/>
      <c r="M5974" s="218"/>
      <c r="N5974" s="219"/>
      <c r="O5974" s="219"/>
      <c r="P5974" s="219"/>
      <c r="Q5974" s="219"/>
      <c r="R5974" s="219"/>
      <c r="S5974" s="219"/>
      <c r="T5974" s="220"/>
      <c r="AT5974" s="221" t="s">
        <v>272</v>
      </c>
      <c r="AU5974" s="221" t="s">
        <v>91</v>
      </c>
      <c r="AV5974" s="13" t="s">
        <v>89</v>
      </c>
      <c r="AW5974" s="13" t="s">
        <v>38</v>
      </c>
      <c r="AX5974" s="13" t="s">
        <v>82</v>
      </c>
      <c r="AY5974" s="221" t="s">
        <v>262</v>
      </c>
    </row>
    <row r="5975" spans="1:65" s="15" customFormat="1" ht="10">
      <c r="B5975" s="233"/>
      <c r="C5975" s="234"/>
      <c r="D5975" s="208" t="s">
        <v>272</v>
      </c>
      <c r="E5975" s="235" t="s">
        <v>44</v>
      </c>
      <c r="F5975" s="236" t="s">
        <v>1371</v>
      </c>
      <c r="G5975" s="234"/>
      <c r="H5975" s="237">
        <v>6</v>
      </c>
      <c r="I5975" s="238"/>
      <c r="J5975" s="234"/>
      <c r="K5975" s="234"/>
      <c r="L5975" s="239"/>
      <c r="M5975" s="240"/>
      <c r="N5975" s="241"/>
      <c r="O5975" s="241"/>
      <c r="P5975" s="241"/>
      <c r="Q5975" s="241"/>
      <c r="R5975" s="241"/>
      <c r="S5975" s="241"/>
      <c r="T5975" s="242"/>
      <c r="AT5975" s="243" t="s">
        <v>272</v>
      </c>
      <c r="AU5975" s="243" t="s">
        <v>91</v>
      </c>
      <c r="AV5975" s="15" t="s">
        <v>91</v>
      </c>
      <c r="AW5975" s="15" t="s">
        <v>38</v>
      </c>
      <c r="AX5975" s="15" t="s">
        <v>82</v>
      </c>
      <c r="AY5975" s="243" t="s">
        <v>262</v>
      </c>
    </row>
    <row r="5976" spans="1:65" s="13" customFormat="1" ht="10">
      <c r="B5976" s="212"/>
      <c r="C5976" s="213"/>
      <c r="D5976" s="208" t="s">
        <v>272</v>
      </c>
      <c r="E5976" s="214" t="s">
        <v>44</v>
      </c>
      <c r="F5976" s="215" t="s">
        <v>1366</v>
      </c>
      <c r="G5976" s="213"/>
      <c r="H5976" s="214" t="s">
        <v>44</v>
      </c>
      <c r="I5976" s="216"/>
      <c r="J5976" s="213"/>
      <c r="K5976" s="213"/>
      <c r="L5976" s="217"/>
      <c r="M5976" s="218"/>
      <c r="N5976" s="219"/>
      <c r="O5976" s="219"/>
      <c r="P5976" s="219"/>
      <c r="Q5976" s="219"/>
      <c r="R5976" s="219"/>
      <c r="S5976" s="219"/>
      <c r="T5976" s="220"/>
      <c r="AT5976" s="221" t="s">
        <v>272</v>
      </c>
      <c r="AU5976" s="221" t="s">
        <v>91</v>
      </c>
      <c r="AV5976" s="13" t="s">
        <v>89</v>
      </c>
      <c r="AW5976" s="13" t="s">
        <v>38</v>
      </c>
      <c r="AX5976" s="13" t="s">
        <v>82</v>
      </c>
      <c r="AY5976" s="221" t="s">
        <v>262</v>
      </c>
    </row>
    <row r="5977" spans="1:65" s="13" customFormat="1" ht="30">
      <c r="B5977" s="212"/>
      <c r="C5977" s="213"/>
      <c r="D5977" s="208" t="s">
        <v>272</v>
      </c>
      <c r="E5977" s="214" t="s">
        <v>44</v>
      </c>
      <c r="F5977" s="215" t="s">
        <v>1367</v>
      </c>
      <c r="G5977" s="213"/>
      <c r="H5977" s="214" t="s">
        <v>44</v>
      </c>
      <c r="I5977" s="216"/>
      <c r="J5977" s="213"/>
      <c r="K5977" s="213"/>
      <c r="L5977" s="217"/>
      <c r="M5977" s="218"/>
      <c r="N5977" s="219"/>
      <c r="O5977" s="219"/>
      <c r="P5977" s="219"/>
      <c r="Q5977" s="219"/>
      <c r="R5977" s="219"/>
      <c r="S5977" s="219"/>
      <c r="T5977" s="220"/>
      <c r="AT5977" s="221" t="s">
        <v>272</v>
      </c>
      <c r="AU5977" s="221" t="s">
        <v>91</v>
      </c>
      <c r="AV5977" s="13" t="s">
        <v>89</v>
      </c>
      <c r="AW5977" s="13" t="s">
        <v>38</v>
      </c>
      <c r="AX5977" s="13" t="s">
        <v>82</v>
      </c>
      <c r="AY5977" s="221" t="s">
        <v>262</v>
      </c>
    </row>
    <row r="5978" spans="1:65" s="13" customFormat="1" ht="10">
      <c r="B5978" s="212"/>
      <c r="C5978" s="213"/>
      <c r="D5978" s="208" t="s">
        <v>272</v>
      </c>
      <c r="E5978" s="214" t="s">
        <v>44</v>
      </c>
      <c r="F5978" s="215" t="s">
        <v>1373</v>
      </c>
      <c r="G5978" s="213"/>
      <c r="H5978" s="214" t="s">
        <v>44</v>
      </c>
      <c r="I5978" s="216"/>
      <c r="J5978" s="213"/>
      <c r="K5978" s="213"/>
      <c r="L5978" s="217"/>
      <c r="M5978" s="218"/>
      <c r="N5978" s="219"/>
      <c r="O5978" s="219"/>
      <c r="P5978" s="219"/>
      <c r="Q5978" s="219"/>
      <c r="R5978" s="219"/>
      <c r="S5978" s="219"/>
      <c r="T5978" s="220"/>
      <c r="AT5978" s="221" t="s">
        <v>272</v>
      </c>
      <c r="AU5978" s="221" t="s">
        <v>91</v>
      </c>
      <c r="AV5978" s="13" t="s">
        <v>89</v>
      </c>
      <c r="AW5978" s="13" t="s">
        <v>38</v>
      </c>
      <c r="AX5978" s="13" t="s">
        <v>82</v>
      </c>
      <c r="AY5978" s="221" t="s">
        <v>262</v>
      </c>
    </row>
    <row r="5979" spans="1:65" s="16" customFormat="1" ht="10">
      <c r="B5979" s="244"/>
      <c r="C5979" s="245"/>
      <c r="D5979" s="208" t="s">
        <v>272</v>
      </c>
      <c r="E5979" s="246" t="s">
        <v>44</v>
      </c>
      <c r="F5979" s="247" t="s">
        <v>291</v>
      </c>
      <c r="G5979" s="245"/>
      <c r="H5979" s="248">
        <v>6</v>
      </c>
      <c r="I5979" s="249"/>
      <c r="J5979" s="245"/>
      <c r="K5979" s="245"/>
      <c r="L5979" s="250"/>
      <c r="M5979" s="251"/>
      <c r="N5979" s="252"/>
      <c r="O5979" s="252"/>
      <c r="P5979" s="252"/>
      <c r="Q5979" s="252"/>
      <c r="R5979" s="252"/>
      <c r="S5979" s="252"/>
      <c r="T5979" s="253"/>
      <c r="AT5979" s="254" t="s">
        <v>272</v>
      </c>
      <c r="AU5979" s="254" t="s">
        <v>91</v>
      </c>
      <c r="AV5979" s="16" t="s">
        <v>104</v>
      </c>
      <c r="AW5979" s="16" t="s">
        <v>38</v>
      </c>
      <c r="AX5979" s="16" t="s">
        <v>89</v>
      </c>
      <c r="AY5979" s="254" t="s">
        <v>262</v>
      </c>
    </row>
    <row r="5980" spans="1:65" s="2" customFormat="1" ht="21.75" customHeight="1">
      <c r="A5980" s="37"/>
      <c r="B5980" s="38"/>
      <c r="C5980" s="195" t="s">
        <v>2762</v>
      </c>
      <c r="D5980" s="195" t="s">
        <v>264</v>
      </c>
      <c r="E5980" s="196" t="s">
        <v>2763</v>
      </c>
      <c r="F5980" s="197" t="s">
        <v>2764</v>
      </c>
      <c r="G5980" s="198" t="s">
        <v>518</v>
      </c>
      <c r="H5980" s="199">
        <v>1</v>
      </c>
      <c r="I5980" s="200"/>
      <c r="J5980" s="201">
        <f>ROUND(I5980*H5980,2)</f>
        <v>0</v>
      </c>
      <c r="K5980" s="197" t="s">
        <v>268</v>
      </c>
      <c r="L5980" s="42"/>
      <c r="M5980" s="202" t="s">
        <v>44</v>
      </c>
      <c r="N5980" s="203" t="s">
        <v>53</v>
      </c>
      <c r="O5980" s="67"/>
      <c r="P5980" s="204">
        <f>O5980*H5980</f>
        <v>0</v>
      </c>
      <c r="Q5980" s="204">
        <v>0</v>
      </c>
      <c r="R5980" s="204">
        <f>Q5980*H5980</f>
        <v>0</v>
      </c>
      <c r="S5980" s="204">
        <v>0</v>
      </c>
      <c r="T5980" s="205">
        <f>S5980*H5980</f>
        <v>0</v>
      </c>
      <c r="U5980" s="37"/>
      <c r="V5980" s="37"/>
      <c r="W5980" s="37"/>
      <c r="X5980" s="37"/>
      <c r="Y5980" s="37"/>
      <c r="Z5980" s="37"/>
      <c r="AA5980" s="37"/>
      <c r="AB5980" s="37"/>
      <c r="AC5980" s="37"/>
      <c r="AD5980" s="37"/>
      <c r="AE5980" s="37"/>
      <c r="AR5980" s="206" t="s">
        <v>442</v>
      </c>
      <c r="AT5980" s="206" t="s">
        <v>264</v>
      </c>
      <c r="AU5980" s="206" t="s">
        <v>91</v>
      </c>
      <c r="AY5980" s="19" t="s">
        <v>262</v>
      </c>
      <c r="BE5980" s="207">
        <f>IF(N5980="základní",J5980,0)</f>
        <v>0</v>
      </c>
      <c r="BF5980" s="207">
        <f>IF(N5980="snížená",J5980,0)</f>
        <v>0</v>
      </c>
      <c r="BG5980" s="207">
        <f>IF(N5980="zákl. přenesená",J5980,0)</f>
        <v>0</v>
      </c>
      <c r="BH5980" s="207">
        <f>IF(N5980="sníž. přenesená",J5980,0)</f>
        <v>0</v>
      </c>
      <c r="BI5980" s="207">
        <f>IF(N5980="nulová",J5980,0)</f>
        <v>0</v>
      </c>
      <c r="BJ5980" s="19" t="s">
        <v>89</v>
      </c>
      <c r="BK5980" s="207">
        <f>ROUND(I5980*H5980,2)</f>
        <v>0</v>
      </c>
      <c r="BL5980" s="19" t="s">
        <v>442</v>
      </c>
      <c r="BM5980" s="206" t="s">
        <v>2765</v>
      </c>
    </row>
    <row r="5981" spans="1:65" s="2" customFormat="1" ht="81">
      <c r="A5981" s="37"/>
      <c r="B5981" s="38"/>
      <c r="C5981" s="39"/>
      <c r="D5981" s="208" t="s">
        <v>270</v>
      </c>
      <c r="E5981" s="39"/>
      <c r="F5981" s="209" t="s">
        <v>2695</v>
      </c>
      <c r="G5981" s="39"/>
      <c r="H5981" s="39"/>
      <c r="I5981" s="118"/>
      <c r="J5981" s="39"/>
      <c r="K5981" s="39"/>
      <c r="L5981" s="42"/>
      <c r="M5981" s="210"/>
      <c r="N5981" s="211"/>
      <c r="O5981" s="67"/>
      <c r="P5981" s="67"/>
      <c r="Q5981" s="67"/>
      <c r="R5981" s="67"/>
      <c r="S5981" s="67"/>
      <c r="T5981" s="68"/>
      <c r="U5981" s="37"/>
      <c r="V5981" s="37"/>
      <c r="W5981" s="37"/>
      <c r="X5981" s="37"/>
      <c r="Y5981" s="37"/>
      <c r="Z5981" s="37"/>
      <c r="AA5981" s="37"/>
      <c r="AB5981" s="37"/>
      <c r="AC5981" s="37"/>
      <c r="AD5981" s="37"/>
      <c r="AE5981" s="37"/>
      <c r="AT5981" s="19" t="s">
        <v>270</v>
      </c>
      <c r="AU5981" s="19" t="s">
        <v>91</v>
      </c>
    </row>
    <row r="5982" spans="1:65" s="2" customFormat="1" ht="18">
      <c r="A5982" s="37"/>
      <c r="B5982" s="38"/>
      <c r="C5982" s="39"/>
      <c r="D5982" s="208" t="s">
        <v>421</v>
      </c>
      <c r="E5982" s="39"/>
      <c r="F5982" s="209" t="s">
        <v>1400</v>
      </c>
      <c r="G5982" s="39"/>
      <c r="H5982" s="39"/>
      <c r="I5982" s="118"/>
      <c r="J5982" s="39"/>
      <c r="K5982" s="39"/>
      <c r="L5982" s="42"/>
      <c r="M5982" s="210"/>
      <c r="N5982" s="211"/>
      <c r="O5982" s="67"/>
      <c r="P5982" s="67"/>
      <c r="Q5982" s="67"/>
      <c r="R5982" s="67"/>
      <c r="S5982" s="67"/>
      <c r="T5982" s="68"/>
      <c r="U5982" s="37"/>
      <c r="V5982" s="37"/>
      <c r="W5982" s="37"/>
      <c r="X5982" s="37"/>
      <c r="Y5982" s="37"/>
      <c r="Z5982" s="37"/>
      <c r="AA5982" s="37"/>
      <c r="AB5982" s="37"/>
      <c r="AC5982" s="37"/>
      <c r="AD5982" s="37"/>
      <c r="AE5982" s="37"/>
      <c r="AT5982" s="19" t="s">
        <v>421</v>
      </c>
      <c r="AU5982" s="19" t="s">
        <v>91</v>
      </c>
    </row>
    <row r="5983" spans="1:65" s="13" customFormat="1" ht="10">
      <c r="B5983" s="212"/>
      <c r="C5983" s="213"/>
      <c r="D5983" s="208" t="s">
        <v>272</v>
      </c>
      <c r="E5983" s="214" t="s">
        <v>44</v>
      </c>
      <c r="F5983" s="215" t="s">
        <v>1401</v>
      </c>
      <c r="G5983" s="213"/>
      <c r="H5983" s="214" t="s">
        <v>44</v>
      </c>
      <c r="I5983" s="216"/>
      <c r="J5983" s="213"/>
      <c r="K5983" s="213"/>
      <c r="L5983" s="217"/>
      <c r="M5983" s="218"/>
      <c r="N5983" s="219"/>
      <c r="O5983" s="219"/>
      <c r="P5983" s="219"/>
      <c r="Q5983" s="219"/>
      <c r="R5983" s="219"/>
      <c r="S5983" s="219"/>
      <c r="T5983" s="220"/>
      <c r="AT5983" s="221" t="s">
        <v>272</v>
      </c>
      <c r="AU5983" s="221" t="s">
        <v>91</v>
      </c>
      <c r="AV5983" s="13" t="s">
        <v>89</v>
      </c>
      <c r="AW5983" s="13" t="s">
        <v>38</v>
      </c>
      <c r="AX5983" s="13" t="s">
        <v>82</v>
      </c>
      <c r="AY5983" s="221" t="s">
        <v>262</v>
      </c>
    </row>
    <row r="5984" spans="1:65" s="13" customFormat="1" ht="10">
      <c r="B5984" s="212"/>
      <c r="C5984" s="213"/>
      <c r="D5984" s="208" t="s">
        <v>272</v>
      </c>
      <c r="E5984" s="214" t="s">
        <v>44</v>
      </c>
      <c r="F5984" s="215" t="s">
        <v>1402</v>
      </c>
      <c r="G5984" s="213"/>
      <c r="H5984" s="214" t="s">
        <v>44</v>
      </c>
      <c r="I5984" s="216"/>
      <c r="J5984" s="213"/>
      <c r="K5984" s="213"/>
      <c r="L5984" s="217"/>
      <c r="M5984" s="218"/>
      <c r="N5984" s="219"/>
      <c r="O5984" s="219"/>
      <c r="P5984" s="219"/>
      <c r="Q5984" s="219"/>
      <c r="R5984" s="219"/>
      <c r="S5984" s="219"/>
      <c r="T5984" s="220"/>
      <c r="AT5984" s="221" t="s">
        <v>272</v>
      </c>
      <c r="AU5984" s="221" t="s">
        <v>91</v>
      </c>
      <c r="AV5984" s="13" t="s">
        <v>89</v>
      </c>
      <c r="AW5984" s="13" t="s">
        <v>38</v>
      </c>
      <c r="AX5984" s="13" t="s">
        <v>82</v>
      </c>
      <c r="AY5984" s="221" t="s">
        <v>262</v>
      </c>
    </row>
    <row r="5985" spans="1:65" s="13" customFormat="1" ht="10">
      <c r="B5985" s="212"/>
      <c r="C5985" s="213"/>
      <c r="D5985" s="208" t="s">
        <v>272</v>
      </c>
      <c r="E5985" s="214" t="s">
        <v>44</v>
      </c>
      <c r="F5985" s="215" t="s">
        <v>1403</v>
      </c>
      <c r="G5985" s="213"/>
      <c r="H5985" s="214" t="s">
        <v>44</v>
      </c>
      <c r="I5985" s="216"/>
      <c r="J5985" s="213"/>
      <c r="K5985" s="213"/>
      <c r="L5985" s="217"/>
      <c r="M5985" s="218"/>
      <c r="N5985" s="219"/>
      <c r="O5985" s="219"/>
      <c r="P5985" s="219"/>
      <c r="Q5985" s="219"/>
      <c r="R5985" s="219"/>
      <c r="S5985" s="219"/>
      <c r="T5985" s="220"/>
      <c r="AT5985" s="221" t="s">
        <v>272</v>
      </c>
      <c r="AU5985" s="221" t="s">
        <v>91</v>
      </c>
      <c r="AV5985" s="13" t="s">
        <v>89</v>
      </c>
      <c r="AW5985" s="13" t="s">
        <v>38</v>
      </c>
      <c r="AX5985" s="13" t="s">
        <v>82</v>
      </c>
      <c r="AY5985" s="221" t="s">
        <v>262</v>
      </c>
    </row>
    <row r="5986" spans="1:65" s="15" customFormat="1" ht="10">
      <c r="B5986" s="233"/>
      <c r="C5986" s="234"/>
      <c r="D5986" s="208" t="s">
        <v>272</v>
      </c>
      <c r="E5986" s="235" t="s">
        <v>44</v>
      </c>
      <c r="F5986" s="236" t="s">
        <v>89</v>
      </c>
      <c r="G5986" s="234"/>
      <c r="H5986" s="237">
        <v>1</v>
      </c>
      <c r="I5986" s="238"/>
      <c r="J5986" s="234"/>
      <c r="K5986" s="234"/>
      <c r="L5986" s="239"/>
      <c r="M5986" s="240"/>
      <c r="N5986" s="241"/>
      <c r="O5986" s="241"/>
      <c r="P5986" s="241"/>
      <c r="Q5986" s="241"/>
      <c r="R5986" s="241"/>
      <c r="S5986" s="241"/>
      <c r="T5986" s="242"/>
      <c r="AT5986" s="243" t="s">
        <v>272</v>
      </c>
      <c r="AU5986" s="243" t="s">
        <v>91</v>
      </c>
      <c r="AV5986" s="15" t="s">
        <v>91</v>
      </c>
      <c r="AW5986" s="15" t="s">
        <v>38</v>
      </c>
      <c r="AX5986" s="15" t="s">
        <v>82</v>
      </c>
      <c r="AY5986" s="243" t="s">
        <v>262</v>
      </c>
    </row>
    <row r="5987" spans="1:65" s="13" customFormat="1" ht="20">
      <c r="B5987" s="212"/>
      <c r="C5987" s="213"/>
      <c r="D5987" s="208" t="s">
        <v>272</v>
      </c>
      <c r="E5987" s="214" t="s">
        <v>44</v>
      </c>
      <c r="F5987" s="215" t="s">
        <v>1404</v>
      </c>
      <c r="G5987" s="213"/>
      <c r="H5987" s="214" t="s">
        <v>44</v>
      </c>
      <c r="I5987" s="216"/>
      <c r="J5987" s="213"/>
      <c r="K5987" s="213"/>
      <c r="L5987" s="217"/>
      <c r="M5987" s="218"/>
      <c r="N5987" s="219"/>
      <c r="O5987" s="219"/>
      <c r="P5987" s="219"/>
      <c r="Q5987" s="219"/>
      <c r="R5987" s="219"/>
      <c r="S5987" s="219"/>
      <c r="T5987" s="220"/>
      <c r="AT5987" s="221" t="s">
        <v>272</v>
      </c>
      <c r="AU5987" s="221" t="s">
        <v>91</v>
      </c>
      <c r="AV5987" s="13" t="s">
        <v>89</v>
      </c>
      <c r="AW5987" s="13" t="s">
        <v>38</v>
      </c>
      <c r="AX5987" s="13" t="s">
        <v>82</v>
      </c>
      <c r="AY5987" s="221" t="s">
        <v>262</v>
      </c>
    </row>
    <row r="5988" spans="1:65" s="13" customFormat="1" ht="30">
      <c r="B5988" s="212"/>
      <c r="C5988" s="213"/>
      <c r="D5988" s="208" t="s">
        <v>272</v>
      </c>
      <c r="E5988" s="214" t="s">
        <v>44</v>
      </c>
      <c r="F5988" s="215" t="s">
        <v>1303</v>
      </c>
      <c r="G5988" s="213"/>
      <c r="H5988" s="214" t="s">
        <v>44</v>
      </c>
      <c r="I5988" s="216"/>
      <c r="J5988" s="213"/>
      <c r="K5988" s="213"/>
      <c r="L5988" s="217"/>
      <c r="M5988" s="218"/>
      <c r="N5988" s="219"/>
      <c r="O5988" s="219"/>
      <c r="P5988" s="219"/>
      <c r="Q5988" s="219"/>
      <c r="R5988" s="219"/>
      <c r="S5988" s="219"/>
      <c r="T5988" s="220"/>
      <c r="AT5988" s="221" t="s">
        <v>272</v>
      </c>
      <c r="AU5988" s="221" t="s">
        <v>91</v>
      </c>
      <c r="AV5988" s="13" t="s">
        <v>89</v>
      </c>
      <c r="AW5988" s="13" t="s">
        <v>38</v>
      </c>
      <c r="AX5988" s="13" t="s">
        <v>82</v>
      </c>
      <c r="AY5988" s="221" t="s">
        <v>262</v>
      </c>
    </row>
    <row r="5989" spans="1:65" s="13" customFormat="1" ht="10">
      <c r="B5989" s="212"/>
      <c r="C5989" s="213"/>
      <c r="D5989" s="208" t="s">
        <v>272</v>
      </c>
      <c r="E5989" s="214" t="s">
        <v>44</v>
      </c>
      <c r="F5989" s="215" t="s">
        <v>1360</v>
      </c>
      <c r="G5989" s="213"/>
      <c r="H5989" s="214" t="s">
        <v>44</v>
      </c>
      <c r="I5989" s="216"/>
      <c r="J5989" s="213"/>
      <c r="K5989" s="213"/>
      <c r="L5989" s="217"/>
      <c r="M5989" s="218"/>
      <c r="N5989" s="219"/>
      <c r="O5989" s="219"/>
      <c r="P5989" s="219"/>
      <c r="Q5989" s="219"/>
      <c r="R5989" s="219"/>
      <c r="S5989" s="219"/>
      <c r="T5989" s="220"/>
      <c r="AT5989" s="221" t="s">
        <v>272</v>
      </c>
      <c r="AU5989" s="221" t="s">
        <v>91</v>
      </c>
      <c r="AV5989" s="13" t="s">
        <v>89</v>
      </c>
      <c r="AW5989" s="13" t="s">
        <v>38</v>
      </c>
      <c r="AX5989" s="13" t="s">
        <v>82</v>
      </c>
      <c r="AY5989" s="221" t="s">
        <v>262</v>
      </c>
    </row>
    <row r="5990" spans="1:65" s="16" customFormat="1" ht="10">
      <c r="B5990" s="244"/>
      <c r="C5990" s="245"/>
      <c r="D5990" s="208" t="s">
        <v>272</v>
      </c>
      <c r="E5990" s="246" t="s">
        <v>44</v>
      </c>
      <c r="F5990" s="247" t="s">
        <v>291</v>
      </c>
      <c r="G5990" s="245"/>
      <c r="H5990" s="248">
        <v>1</v>
      </c>
      <c r="I5990" s="249"/>
      <c r="J5990" s="245"/>
      <c r="K5990" s="245"/>
      <c r="L5990" s="250"/>
      <c r="M5990" s="251"/>
      <c r="N5990" s="252"/>
      <c r="O5990" s="252"/>
      <c r="P5990" s="252"/>
      <c r="Q5990" s="252"/>
      <c r="R5990" s="252"/>
      <c r="S5990" s="252"/>
      <c r="T5990" s="253"/>
      <c r="AT5990" s="254" t="s">
        <v>272</v>
      </c>
      <c r="AU5990" s="254" t="s">
        <v>91</v>
      </c>
      <c r="AV5990" s="16" t="s">
        <v>104</v>
      </c>
      <c r="AW5990" s="16" t="s">
        <v>38</v>
      </c>
      <c r="AX5990" s="16" t="s">
        <v>89</v>
      </c>
      <c r="AY5990" s="254" t="s">
        <v>262</v>
      </c>
    </row>
    <row r="5991" spans="1:65" s="2" customFormat="1" ht="16.5" customHeight="1">
      <c r="A5991" s="37"/>
      <c r="B5991" s="38"/>
      <c r="C5991" s="255" t="s">
        <v>2766</v>
      </c>
      <c r="D5991" s="255" t="s">
        <v>633</v>
      </c>
      <c r="E5991" s="256" t="s">
        <v>2767</v>
      </c>
      <c r="F5991" s="257" t="s">
        <v>2768</v>
      </c>
      <c r="G5991" s="258" t="s">
        <v>518</v>
      </c>
      <c r="H5991" s="259">
        <v>1</v>
      </c>
      <c r="I5991" s="260"/>
      <c r="J5991" s="261">
        <f>ROUND(I5991*H5991,2)</f>
        <v>0</v>
      </c>
      <c r="K5991" s="257" t="s">
        <v>44</v>
      </c>
      <c r="L5991" s="262"/>
      <c r="M5991" s="263" t="s">
        <v>44</v>
      </c>
      <c r="N5991" s="264" t="s">
        <v>53</v>
      </c>
      <c r="O5991" s="67"/>
      <c r="P5991" s="204">
        <f>O5991*H5991</f>
        <v>0</v>
      </c>
      <c r="Q5991" s="204">
        <v>0.04</v>
      </c>
      <c r="R5991" s="204">
        <f>Q5991*H5991</f>
        <v>0.04</v>
      </c>
      <c r="S5991" s="204">
        <v>0</v>
      </c>
      <c r="T5991" s="205">
        <f>S5991*H5991</f>
        <v>0</v>
      </c>
      <c r="U5991" s="37"/>
      <c r="V5991" s="37"/>
      <c r="W5991" s="37"/>
      <c r="X5991" s="37"/>
      <c r="Y5991" s="37"/>
      <c r="Z5991" s="37"/>
      <c r="AA5991" s="37"/>
      <c r="AB5991" s="37"/>
      <c r="AC5991" s="37"/>
      <c r="AD5991" s="37"/>
      <c r="AE5991" s="37"/>
      <c r="AR5991" s="206" t="s">
        <v>619</v>
      </c>
      <c r="AT5991" s="206" t="s">
        <v>633</v>
      </c>
      <c r="AU5991" s="206" t="s">
        <v>91</v>
      </c>
      <c r="AY5991" s="19" t="s">
        <v>262</v>
      </c>
      <c r="BE5991" s="207">
        <f>IF(N5991="základní",J5991,0)</f>
        <v>0</v>
      </c>
      <c r="BF5991" s="207">
        <f>IF(N5991="snížená",J5991,0)</f>
        <v>0</v>
      </c>
      <c r="BG5991" s="207">
        <f>IF(N5991="zákl. přenesená",J5991,0)</f>
        <v>0</v>
      </c>
      <c r="BH5991" s="207">
        <f>IF(N5991="sníž. přenesená",J5991,0)</f>
        <v>0</v>
      </c>
      <c r="BI5991" s="207">
        <f>IF(N5991="nulová",J5991,0)</f>
        <v>0</v>
      </c>
      <c r="BJ5991" s="19" t="s">
        <v>89</v>
      </c>
      <c r="BK5991" s="207">
        <f>ROUND(I5991*H5991,2)</f>
        <v>0</v>
      </c>
      <c r="BL5991" s="19" t="s">
        <v>442</v>
      </c>
      <c r="BM5991" s="206" t="s">
        <v>2769</v>
      </c>
    </row>
    <row r="5992" spans="1:65" s="2" customFormat="1" ht="36">
      <c r="A5992" s="37"/>
      <c r="B5992" s="38"/>
      <c r="C5992" s="39"/>
      <c r="D5992" s="208" t="s">
        <v>421</v>
      </c>
      <c r="E5992" s="39"/>
      <c r="F5992" s="209" t="s">
        <v>2770</v>
      </c>
      <c r="G5992" s="39"/>
      <c r="H5992" s="39"/>
      <c r="I5992" s="118"/>
      <c r="J5992" s="39"/>
      <c r="K5992" s="39"/>
      <c r="L5992" s="42"/>
      <c r="M5992" s="210"/>
      <c r="N5992" s="211"/>
      <c r="O5992" s="67"/>
      <c r="P5992" s="67"/>
      <c r="Q5992" s="67"/>
      <c r="R5992" s="67"/>
      <c r="S5992" s="67"/>
      <c r="T5992" s="68"/>
      <c r="U5992" s="37"/>
      <c r="V5992" s="37"/>
      <c r="W5992" s="37"/>
      <c r="X5992" s="37"/>
      <c r="Y5992" s="37"/>
      <c r="Z5992" s="37"/>
      <c r="AA5992" s="37"/>
      <c r="AB5992" s="37"/>
      <c r="AC5992" s="37"/>
      <c r="AD5992" s="37"/>
      <c r="AE5992" s="37"/>
      <c r="AT5992" s="19" t="s">
        <v>421</v>
      </c>
      <c r="AU5992" s="19" t="s">
        <v>91</v>
      </c>
    </row>
    <row r="5993" spans="1:65" s="13" customFormat="1" ht="10">
      <c r="B5993" s="212"/>
      <c r="C5993" s="213"/>
      <c r="D5993" s="208" t="s">
        <v>272</v>
      </c>
      <c r="E5993" s="214" t="s">
        <v>44</v>
      </c>
      <c r="F5993" s="215" t="s">
        <v>1401</v>
      </c>
      <c r="G5993" s="213"/>
      <c r="H5993" s="214" t="s">
        <v>44</v>
      </c>
      <c r="I5993" s="216"/>
      <c r="J5993" s="213"/>
      <c r="K5993" s="213"/>
      <c r="L5993" s="217"/>
      <c r="M5993" s="218"/>
      <c r="N5993" s="219"/>
      <c r="O5993" s="219"/>
      <c r="P5993" s="219"/>
      <c r="Q5993" s="219"/>
      <c r="R5993" s="219"/>
      <c r="S5993" s="219"/>
      <c r="T5993" s="220"/>
      <c r="AT5993" s="221" t="s">
        <v>272</v>
      </c>
      <c r="AU5993" s="221" t="s">
        <v>91</v>
      </c>
      <c r="AV5993" s="13" t="s">
        <v>89</v>
      </c>
      <c r="AW5993" s="13" t="s">
        <v>38</v>
      </c>
      <c r="AX5993" s="13" t="s">
        <v>82</v>
      </c>
      <c r="AY5993" s="221" t="s">
        <v>262</v>
      </c>
    </row>
    <row r="5994" spans="1:65" s="13" customFormat="1" ht="10">
      <c r="B5994" s="212"/>
      <c r="C5994" s="213"/>
      <c r="D5994" s="208" t="s">
        <v>272</v>
      </c>
      <c r="E5994" s="214" t="s">
        <v>44</v>
      </c>
      <c r="F5994" s="215" t="s">
        <v>2771</v>
      </c>
      <c r="G5994" s="213"/>
      <c r="H5994" s="214" t="s">
        <v>44</v>
      </c>
      <c r="I5994" s="216"/>
      <c r="J5994" s="213"/>
      <c r="K5994" s="213"/>
      <c r="L5994" s="217"/>
      <c r="M5994" s="218"/>
      <c r="N5994" s="219"/>
      <c r="O5994" s="219"/>
      <c r="P5994" s="219"/>
      <c r="Q5994" s="219"/>
      <c r="R5994" s="219"/>
      <c r="S5994" s="219"/>
      <c r="T5994" s="220"/>
      <c r="AT5994" s="221" t="s">
        <v>272</v>
      </c>
      <c r="AU5994" s="221" t="s">
        <v>91</v>
      </c>
      <c r="AV5994" s="13" t="s">
        <v>89</v>
      </c>
      <c r="AW5994" s="13" t="s">
        <v>38</v>
      </c>
      <c r="AX5994" s="13" t="s">
        <v>82</v>
      </c>
      <c r="AY5994" s="221" t="s">
        <v>262</v>
      </c>
    </row>
    <row r="5995" spans="1:65" s="13" customFormat="1" ht="10">
      <c r="B5995" s="212"/>
      <c r="C5995" s="213"/>
      <c r="D5995" s="208" t="s">
        <v>272</v>
      </c>
      <c r="E5995" s="214" t="s">
        <v>44</v>
      </c>
      <c r="F5995" s="215" t="s">
        <v>1403</v>
      </c>
      <c r="G5995" s="213"/>
      <c r="H5995" s="214" t="s">
        <v>44</v>
      </c>
      <c r="I5995" s="216"/>
      <c r="J5995" s="213"/>
      <c r="K5995" s="213"/>
      <c r="L5995" s="217"/>
      <c r="M5995" s="218"/>
      <c r="N5995" s="219"/>
      <c r="O5995" s="219"/>
      <c r="P5995" s="219"/>
      <c r="Q5995" s="219"/>
      <c r="R5995" s="219"/>
      <c r="S5995" s="219"/>
      <c r="T5995" s="220"/>
      <c r="AT5995" s="221" t="s">
        <v>272</v>
      </c>
      <c r="AU5995" s="221" t="s">
        <v>91</v>
      </c>
      <c r="AV5995" s="13" t="s">
        <v>89</v>
      </c>
      <c r="AW5995" s="13" t="s">
        <v>38</v>
      </c>
      <c r="AX5995" s="13" t="s">
        <v>82</v>
      </c>
      <c r="AY5995" s="221" t="s">
        <v>262</v>
      </c>
    </row>
    <row r="5996" spans="1:65" s="15" customFormat="1" ht="10">
      <c r="B5996" s="233"/>
      <c r="C5996" s="234"/>
      <c r="D5996" s="208" t="s">
        <v>272</v>
      </c>
      <c r="E5996" s="235" t="s">
        <v>44</v>
      </c>
      <c r="F5996" s="236" t="s">
        <v>89</v>
      </c>
      <c r="G5996" s="234"/>
      <c r="H5996" s="237">
        <v>1</v>
      </c>
      <c r="I5996" s="238"/>
      <c r="J5996" s="234"/>
      <c r="K5996" s="234"/>
      <c r="L5996" s="239"/>
      <c r="M5996" s="240"/>
      <c r="N5996" s="241"/>
      <c r="O5996" s="241"/>
      <c r="P5996" s="241"/>
      <c r="Q5996" s="241"/>
      <c r="R5996" s="241"/>
      <c r="S5996" s="241"/>
      <c r="T5996" s="242"/>
      <c r="AT5996" s="243" t="s">
        <v>272</v>
      </c>
      <c r="AU5996" s="243" t="s">
        <v>91</v>
      </c>
      <c r="AV5996" s="15" t="s">
        <v>91</v>
      </c>
      <c r="AW5996" s="15" t="s">
        <v>38</v>
      </c>
      <c r="AX5996" s="15" t="s">
        <v>82</v>
      </c>
      <c r="AY5996" s="243" t="s">
        <v>262</v>
      </c>
    </row>
    <row r="5997" spans="1:65" s="13" customFormat="1" ht="20">
      <c r="B5997" s="212"/>
      <c r="C5997" s="213"/>
      <c r="D5997" s="208" t="s">
        <v>272</v>
      </c>
      <c r="E5997" s="214" t="s">
        <v>44</v>
      </c>
      <c r="F5997" s="215" t="s">
        <v>1404</v>
      </c>
      <c r="G5997" s="213"/>
      <c r="H5997" s="214" t="s">
        <v>44</v>
      </c>
      <c r="I5997" s="216"/>
      <c r="J5997" s="213"/>
      <c r="K5997" s="213"/>
      <c r="L5997" s="217"/>
      <c r="M5997" s="218"/>
      <c r="N5997" s="219"/>
      <c r="O5997" s="219"/>
      <c r="P5997" s="219"/>
      <c r="Q5997" s="219"/>
      <c r="R5997" s="219"/>
      <c r="S5997" s="219"/>
      <c r="T5997" s="220"/>
      <c r="AT5997" s="221" t="s">
        <v>272</v>
      </c>
      <c r="AU5997" s="221" t="s">
        <v>91</v>
      </c>
      <c r="AV5997" s="13" t="s">
        <v>89</v>
      </c>
      <c r="AW5997" s="13" t="s">
        <v>38</v>
      </c>
      <c r="AX5997" s="13" t="s">
        <v>82</v>
      </c>
      <c r="AY5997" s="221" t="s">
        <v>262</v>
      </c>
    </row>
    <row r="5998" spans="1:65" s="13" customFormat="1" ht="30">
      <c r="B5998" s="212"/>
      <c r="C5998" s="213"/>
      <c r="D5998" s="208" t="s">
        <v>272</v>
      </c>
      <c r="E5998" s="214" t="s">
        <v>44</v>
      </c>
      <c r="F5998" s="215" t="s">
        <v>1303</v>
      </c>
      <c r="G5998" s="213"/>
      <c r="H5998" s="214" t="s">
        <v>44</v>
      </c>
      <c r="I5998" s="216"/>
      <c r="J5998" s="213"/>
      <c r="K5998" s="213"/>
      <c r="L5998" s="217"/>
      <c r="M5998" s="218"/>
      <c r="N5998" s="219"/>
      <c r="O5998" s="219"/>
      <c r="P5998" s="219"/>
      <c r="Q5998" s="219"/>
      <c r="R5998" s="219"/>
      <c r="S5998" s="219"/>
      <c r="T5998" s="220"/>
      <c r="AT5998" s="221" t="s">
        <v>272</v>
      </c>
      <c r="AU5998" s="221" t="s">
        <v>91</v>
      </c>
      <c r="AV5998" s="13" t="s">
        <v>89</v>
      </c>
      <c r="AW5998" s="13" t="s">
        <v>38</v>
      </c>
      <c r="AX5998" s="13" t="s">
        <v>82</v>
      </c>
      <c r="AY5998" s="221" t="s">
        <v>262</v>
      </c>
    </row>
    <row r="5999" spans="1:65" s="13" customFormat="1" ht="10">
      <c r="B5999" s="212"/>
      <c r="C5999" s="213"/>
      <c r="D5999" s="208" t="s">
        <v>272</v>
      </c>
      <c r="E5999" s="214" t="s">
        <v>44</v>
      </c>
      <c r="F5999" s="215" t="s">
        <v>1360</v>
      </c>
      <c r="G5999" s="213"/>
      <c r="H5999" s="214" t="s">
        <v>44</v>
      </c>
      <c r="I5999" s="216"/>
      <c r="J5999" s="213"/>
      <c r="K5999" s="213"/>
      <c r="L5999" s="217"/>
      <c r="M5999" s="218"/>
      <c r="N5999" s="219"/>
      <c r="O5999" s="219"/>
      <c r="P5999" s="219"/>
      <c r="Q5999" s="219"/>
      <c r="R5999" s="219"/>
      <c r="S5999" s="219"/>
      <c r="T5999" s="220"/>
      <c r="AT5999" s="221" t="s">
        <v>272</v>
      </c>
      <c r="AU5999" s="221" t="s">
        <v>91</v>
      </c>
      <c r="AV5999" s="13" t="s">
        <v>89</v>
      </c>
      <c r="AW5999" s="13" t="s">
        <v>38</v>
      </c>
      <c r="AX5999" s="13" t="s">
        <v>82</v>
      </c>
      <c r="AY5999" s="221" t="s">
        <v>262</v>
      </c>
    </row>
    <row r="6000" spans="1:65" s="16" customFormat="1" ht="10">
      <c r="B6000" s="244"/>
      <c r="C6000" s="245"/>
      <c r="D6000" s="208" t="s">
        <v>272</v>
      </c>
      <c r="E6000" s="246" t="s">
        <v>44</v>
      </c>
      <c r="F6000" s="247" t="s">
        <v>291</v>
      </c>
      <c r="G6000" s="245"/>
      <c r="H6000" s="248">
        <v>1</v>
      </c>
      <c r="I6000" s="249"/>
      <c r="J6000" s="245"/>
      <c r="K6000" s="245"/>
      <c r="L6000" s="250"/>
      <c r="M6000" s="251"/>
      <c r="N6000" s="252"/>
      <c r="O6000" s="252"/>
      <c r="P6000" s="252"/>
      <c r="Q6000" s="252"/>
      <c r="R6000" s="252"/>
      <c r="S6000" s="252"/>
      <c r="T6000" s="253"/>
      <c r="AT6000" s="254" t="s">
        <v>272</v>
      </c>
      <c r="AU6000" s="254" t="s">
        <v>91</v>
      </c>
      <c r="AV6000" s="16" t="s">
        <v>104</v>
      </c>
      <c r="AW6000" s="16" t="s">
        <v>38</v>
      </c>
      <c r="AX6000" s="16" t="s">
        <v>89</v>
      </c>
      <c r="AY6000" s="254" t="s">
        <v>262</v>
      </c>
    </row>
    <row r="6001" spans="1:65" s="2" customFormat="1" ht="16.5" customHeight="1">
      <c r="A6001" s="37"/>
      <c r="B6001" s="38"/>
      <c r="C6001" s="195" t="s">
        <v>2772</v>
      </c>
      <c r="D6001" s="195" t="s">
        <v>264</v>
      </c>
      <c r="E6001" s="196" t="s">
        <v>2773</v>
      </c>
      <c r="F6001" s="197" t="s">
        <v>2774</v>
      </c>
      <c r="G6001" s="198" t="s">
        <v>590</v>
      </c>
      <c r="H6001" s="199">
        <v>194.35</v>
      </c>
      <c r="I6001" s="200"/>
      <c r="J6001" s="201">
        <f>ROUND(I6001*H6001,2)</f>
        <v>0</v>
      </c>
      <c r="K6001" s="197" t="s">
        <v>44</v>
      </c>
      <c r="L6001" s="42"/>
      <c r="M6001" s="202" t="s">
        <v>44</v>
      </c>
      <c r="N6001" s="203" t="s">
        <v>53</v>
      </c>
      <c r="O6001" s="67"/>
      <c r="P6001" s="204">
        <f>O6001*H6001</f>
        <v>0</v>
      </c>
      <c r="Q6001" s="204">
        <v>0</v>
      </c>
      <c r="R6001" s="204">
        <f>Q6001*H6001</f>
        <v>0</v>
      </c>
      <c r="S6001" s="204">
        <v>0</v>
      </c>
      <c r="T6001" s="205">
        <f>S6001*H6001</f>
        <v>0</v>
      </c>
      <c r="U6001" s="37"/>
      <c r="V6001" s="37"/>
      <c r="W6001" s="37"/>
      <c r="X6001" s="37"/>
      <c r="Y6001" s="37"/>
      <c r="Z6001" s="37"/>
      <c r="AA6001" s="37"/>
      <c r="AB6001" s="37"/>
      <c r="AC6001" s="37"/>
      <c r="AD6001" s="37"/>
      <c r="AE6001" s="37"/>
      <c r="AR6001" s="206" t="s">
        <v>442</v>
      </c>
      <c r="AT6001" s="206" t="s">
        <v>264</v>
      </c>
      <c r="AU6001" s="206" t="s">
        <v>91</v>
      </c>
      <c r="AY6001" s="19" t="s">
        <v>262</v>
      </c>
      <c r="BE6001" s="207">
        <f>IF(N6001="základní",J6001,0)</f>
        <v>0</v>
      </c>
      <c r="BF6001" s="207">
        <f>IF(N6001="snížená",J6001,0)</f>
        <v>0</v>
      </c>
      <c r="BG6001" s="207">
        <f>IF(N6001="zákl. přenesená",J6001,0)</f>
        <v>0</v>
      </c>
      <c r="BH6001" s="207">
        <f>IF(N6001="sníž. přenesená",J6001,0)</f>
        <v>0</v>
      </c>
      <c r="BI6001" s="207">
        <f>IF(N6001="nulová",J6001,0)</f>
        <v>0</v>
      </c>
      <c r="BJ6001" s="19" t="s">
        <v>89</v>
      </c>
      <c r="BK6001" s="207">
        <f>ROUND(I6001*H6001,2)</f>
        <v>0</v>
      </c>
      <c r="BL6001" s="19" t="s">
        <v>442</v>
      </c>
      <c r="BM6001" s="206" t="s">
        <v>2775</v>
      </c>
    </row>
    <row r="6002" spans="1:65" s="2" customFormat="1" ht="54">
      <c r="A6002" s="37"/>
      <c r="B6002" s="38"/>
      <c r="C6002" s="39"/>
      <c r="D6002" s="208" t="s">
        <v>270</v>
      </c>
      <c r="E6002" s="39"/>
      <c r="F6002" s="209" t="s">
        <v>2776</v>
      </c>
      <c r="G6002" s="39"/>
      <c r="H6002" s="39"/>
      <c r="I6002" s="118"/>
      <c r="J6002" s="39"/>
      <c r="K6002" s="39"/>
      <c r="L6002" s="42"/>
      <c r="M6002" s="210"/>
      <c r="N6002" s="211"/>
      <c r="O6002" s="67"/>
      <c r="P6002" s="67"/>
      <c r="Q6002" s="67"/>
      <c r="R6002" s="67"/>
      <c r="S6002" s="67"/>
      <c r="T6002" s="68"/>
      <c r="U6002" s="37"/>
      <c r="V6002" s="37"/>
      <c r="W6002" s="37"/>
      <c r="X6002" s="37"/>
      <c r="Y6002" s="37"/>
      <c r="Z6002" s="37"/>
      <c r="AA6002" s="37"/>
      <c r="AB6002" s="37"/>
      <c r="AC6002" s="37"/>
      <c r="AD6002" s="37"/>
      <c r="AE6002" s="37"/>
      <c r="AT6002" s="19" t="s">
        <v>270</v>
      </c>
      <c r="AU6002" s="19" t="s">
        <v>91</v>
      </c>
    </row>
    <row r="6003" spans="1:65" s="2" customFormat="1" ht="18">
      <c r="A6003" s="37"/>
      <c r="B6003" s="38"/>
      <c r="C6003" s="39"/>
      <c r="D6003" s="208" t="s">
        <v>421</v>
      </c>
      <c r="E6003" s="39"/>
      <c r="F6003" s="209" t="s">
        <v>2777</v>
      </c>
      <c r="G6003" s="39"/>
      <c r="H6003" s="39"/>
      <c r="I6003" s="118"/>
      <c r="J6003" s="39"/>
      <c r="K6003" s="39"/>
      <c r="L6003" s="42"/>
      <c r="M6003" s="210"/>
      <c r="N6003" s="211"/>
      <c r="O6003" s="67"/>
      <c r="P6003" s="67"/>
      <c r="Q6003" s="67"/>
      <c r="R6003" s="67"/>
      <c r="S6003" s="67"/>
      <c r="T6003" s="68"/>
      <c r="U6003" s="37"/>
      <c r="V6003" s="37"/>
      <c r="W6003" s="37"/>
      <c r="X6003" s="37"/>
      <c r="Y6003" s="37"/>
      <c r="Z6003" s="37"/>
      <c r="AA6003" s="37"/>
      <c r="AB6003" s="37"/>
      <c r="AC6003" s="37"/>
      <c r="AD6003" s="37"/>
      <c r="AE6003" s="37"/>
      <c r="AT6003" s="19" t="s">
        <v>421</v>
      </c>
      <c r="AU6003" s="19" t="s">
        <v>91</v>
      </c>
    </row>
    <row r="6004" spans="1:65" s="13" customFormat="1" ht="10">
      <c r="B6004" s="212"/>
      <c r="C6004" s="213"/>
      <c r="D6004" s="208" t="s">
        <v>272</v>
      </c>
      <c r="E6004" s="214" t="s">
        <v>44</v>
      </c>
      <c r="F6004" s="215" t="s">
        <v>2778</v>
      </c>
      <c r="G6004" s="213"/>
      <c r="H6004" s="214" t="s">
        <v>44</v>
      </c>
      <c r="I6004" s="216"/>
      <c r="J6004" s="213"/>
      <c r="K6004" s="213"/>
      <c r="L6004" s="217"/>
      <c r="M6004" s="218"/>
      <c r="N6004" s="219"/>
      <c r="O6004" s="219"/>
      <c r="P6004" s="219"/>
      <c r="Q6004" s="219"/>
      <c r="R6004" s="219"/>
      <c r="S6004" s="219"/>
      <c r="T6004" s="220"/>
      <c r="AT6004" s="221" t="s">
        <v>272</v>
      </c>
      <c r="AU6004" s="221" t="s">
        <v>91</v>
      </c>
      <c r="AV6004" s="13" t="s">
        <v>89</v>
      </c>
      <c r="AW6004" s="13" t="s">
        <v>38</v>
      </c>
      <c r="AX6004" s="13" t="s">
        <v>82</v>
      </c>
      <c r="AY6004" s="221" t="s">
        <v>262</v>
      </c>
    </row>
    <row r="6005" spans="1:65" s="13" customFormat="1" ht="30">
      <c r="B6005" s="212"/>
      <c r="C6005" s="213"/>
      <c r="D6005" s="208" t="s">
        <v>272</v>
      </c>
      <c r="E6005" s="214" t="s">
        <v>44</v>
      </c>
      <c r="F6005" s="215" t="s">
        <v>2779</v>
      </c>
      <c r="G6005" s="213"/>
      <c r="H6005" s="214" t="s">
        <v>44</v>
      </c>
      <c r="I6005" s="216"/>
      <c r="J6005" s="213"/>
      <c r="K6005" s="213"/>
      <c r="L6005" s="217"/>
      <c r="M6005" s="218"/>
      <c r="N6005" s="219"/>
      <c r="O6005" s="219"/>
      <c r="P6005" s="219"/>
      <c r="Q6005" s="219"/>
      <c r="R6005" s="219"/>
      <c r="S6005" s="219"/>
      <c r="T6005" s="220"/>
      <c r="AT6005" s="221" t="s">
        <v>272</v>
      </c>
      <c r="AU6005" s="221" t="s">
        <v>91</v>
      </c>
      <c r="AV6005" s="13" t="s">
        <v>89</v>
      </c>
      <c r="AW6005" s="13" t="s">
        <v>38</v>
      </c>
      <c r="AX6005" s="13" t="s">
        <v>82</v>
      </c>
      <c r="AY6005" s="221" t="s">
        <v>262</v>
      </c>
    </row>
    <row r="6006" spans="1:65" s="13" customFormat="1" ht="40">
      <c r="B6006" s="212"/>
      <c r="C6006" s="213"/>
      <c r="D6006" s="208" t="s">
        <v>272</v>
      </c>
      <c r="E6006" s="214" t="s">
        <v>44</v>
      </c>
      <c r="F6006" s="215" t="s">
        <v>2780</v>
      </c>
      <c r="G6006" s="213"/>
      <c r="H6006" s="214" t="s">
        <v>44</v>
      </c>
      <c r="I6006" s="216"/>
      <c r="J6006" s="213"/>
      <c r="K6006" s="213"/>
      <c r="L6006" s="217"/>
      <c r="M6006" s="218"/>
      <c r="N6006" s="219"/>
      <c r="O6006" s="219"/>
      <c r="P6006" s="219"/>
      <c r="Q6006" s="219"/>
      <c r="R6006" s="219"/>
      <c r="S6006" s="219"/>
      <c r="T6006" s="220"/>
      <c r="AT6006" s="221" t="s">
        <v>272</v>
      </c>
      <c r="AU6006" s="221" t="s">
        <v>91</v>
      </c>
      <c r="AV6006" s="13" t="s">
        <v>89</v>
      </c>
      <c r="AW6006" s="13" t="s">
        <v>38</v>
      </c>
      <c r="AX6006" s="13" t="s">
        <v>82</v>
      </c>
      <c r="AY6006" s="221" t="s">
        <v>262</v>
      </c>
    </row>
    <row r="6007" spans="1:65" s="13" customFormat="1" ht="40">
      <c r="B6007" s="212"/>
      <c r="C6007" s="213"/>
      <c r="D6007" s="208" t="s">
        <v>272</v>
      </c>
      <c r="E6007" s="214" t="s">
        <v>44</v>
      </c>
      <c r="F6007" s="215" t="s">
        <v>2781</v>
      </c>
      <c r="G6007" s="213"/>
      <c r="H6007" s="214" t="s">
        <v>44</v>
      </c>
      <c r="I6007" s="216"/>
      <c r="J6007" s="213"/>
      <c r="K6007" s="213"/>
      <c r="L6007" s="217"/>
      <c r="M6007" s="218"/>
      <c r="N6007" s="219"/>
      <c r="O6007" s="219"/>
      <c r="P6007" s="219"/>
      <c r="Q6007" s="219"/>
      <c r="R6007" s="219"/>
      <c r="S6007" s="219"/>
      <c r="T6007" s="220"/>
      <c r="AT6007" s="221" t="s">
        <v>272</v>
      </c>
      <c r="AU6007" s="221" t="s">
        <v>91</v>
      </c>
      <c r="AV6007" s="13" t="s">
        <v>89</v>
      </c>
      <c r="AW6007" s="13" t="s">
        <v>38</v>
      </c>
      <c r="AX6007" s="13" t="s">
        <v>82</v>
      </c>
      <c r="AY6007" s="221" t="s">
        <v>262</v>
      </c>
    </row>
    <row r="6008" spans="1:65" s="13" customFormat="1" ht="10">
      <c r="B6008" s="212"/>
      <c r="C6008" s="213"/>
      <c r="D6008" s="208" t="s">
        <v>272</v>
      </c>
      <c r="E6008" s="214" t="s">
        <v>44</v>
      </c>
      <c r="F6008" s="215" t="s">
        <v>2782</v>
      </c>
      <c r="G6008" s="213"/>
      <c r="H6008" s="214" t="s">
        <v>44</v>
      </c>
      <c r="I6008" s="216"/>
      <c r="J6008" s="213"/>
      <c r="K6008" s="213"/>
      <c r="L6008" s="217"/>
      <c r="M6008" s="218"/>
      <c r="N6008" s="219"/>
      <c r="O6008" s="219"/>
      <c r="P6008" s="219"/>
      <c r="Q6008" s="219"/>
      <c r="R6008" s="219"/>
      <c r="S6008" s="219"/>
      <c r="T6008" s="220"/>
      <c r="AT6008" s="221" t="s">
        <v>272</v>
      </c>
      <c r="AU6008" s="221" t="s">
        <v>91</v>
      </c>
      <c r="AV6008" s="13" t="s">
        <v>89</v>
      </c>
      <c r="AW6008" s="13" t="s">
        <v>38</v>
      </c>
      <c r="AX6008" s="13" t="s">
        <v>82</v>
      </c>
      <c r="AY6008" s="221" t="s">
        <v>262</v>
      </c>
    </row>
    <row r="6009" spans="1:65" s="15" customFormat="1" ht="10">
      <c r="B6009" s="233"/>
      <c r="C6009" s="234"/>
      <c r="D6009" s="208" t="s">
        <v>272</v>
      </c>
      <c r="E6009" s="235" t="s">
        <v>44</v>
      </c>
      <c r="F6009" s="236" t="s">
        <v>2531</v>
      </c>
      <c r="G6009" s="234"/>
      <c r="H6009" s="237">
        <v>71.099999999999994</v>
      </c>
      <c r="I6009" s="238"/>
      <c r="J6009" s="234"/>
      <c r="K6009" s="234"/>
      <c r="L6009" s="239"/>
      <c r="M6009" s="240"/>
      <c r="N6009" s="241"/>
      <c r="O6009" s="241"/>
      <c r="P6009" s="241"/>
      <c r="Q6009" s="241"/>
      <c r="R6009" s="241"/>
      <c r="S6009" s="241"/>
      <c r="T6009" s="242"/>
      <c r="AT6009" s="243" t="s">
        <v>272</v>
      </c>
      <c r="AU6009" s="243" t="s">
        <v>91</v>
      </c>
      <c r="AV6009" s="15" t="s">
        <v>91</v>
      </c>
      <c r="AW6009" s="15" t="s">
        <v>38</v>
      </c>
      <c r="AX6009" s="15" t="s">
        <v>82</v>
      </c>
      <c r="AY6009" s="243" t="s">
        <v>262</v>
      </c>
    </row>
    <row r="6010" spans="1:65" s="15" customFormat="1" ht="10">
      <c r="B6010" s="233"/>
      <c r="C6010" s="234"/>
      <c r="D6010" s="208" t="s">
        <v>272</v>
      </c>
      <c r="E6010" s="235" t="s">
        <v>44</v>
      </c>
      <c r="F6010" s="236" t="s">
        <v>2532</v>
      </c>
      <c r="G6010" s="234"/>
      <c r="H6010" s="237">
        <v>88.4</v>
      </c>
      <c r="I6010" s="238"/>
      <c r="J6010" s="234"/>
      <c r="K6010" s="234"/>
      <c r="L6010" s="239"/>
      <c r="M6010" s="240"/>
      <c r="N6010" s="241"/>
      <c r="O6010" s="241"/>
      <c r="P6010" s="241"/>
      <c r="Q6010" s="241"/>
      <c r="R6010" s="241"/>
      <c r="S6010" s="241"/>
      <c r="T6010" s="242"/>
      <c r="AT6010" s="243" t="s">
        <v>272</v>
      </c>
      <c r="AU6010" s="243" t="s">
        <v>91</v>
      </c>
      <c r="AV6010" s="15" t="s">
        <v>91</v>
      </c>
      <c r="AW6010" s="15" t="s">
        <v>38</v>
      </c>
      <c r="AX6010" s="15" t="s">
        <v>82</v>
      </c>
      <c r="AY6010" s="243" t="s">
        <v>262</v>
      </c>
    </row>
    <row r="6011" spans="1:65" s="15" customFormat="1" ht="10">
      <c r="B6011" s="233"/>
      <c r="C6011" s="234"/>
      <c r="D6011" s="208" t="s">
        <v>272</v>
      </c>
      <c r="E6011" s="235" t="s">
        <v>44</v>
      </c>
      <c r="F6011" s="236" t="s">
        <v>2533</v>
      </c>
      <c r="G6011" s="234"/>
      <c r="H6011" s="237">
        <v>27.2</v>
      </c>
      <c r="I6011" s="238"/>
      <c r="J6011" s="234"/>
      <c r="K6011" s="234"/>
      <c r="L6011" s="239"/>
      <c r="M6011" s="240"/>
      <c r="N6011" s="241"/>
      <c r="O6011" s="241"/>
      <c r="P6011" s="241"/>
      <c r="Q6011" s="241"/>
      <c r="R6011" s="241"/>
      <c r="S6011" s="241"/>
      <c r="T6011" s="242"/>
      <c r="AT6011" s="243" t="s">
        <v>272</v>
      </c>
      <c r="AU6011" s="243" t="s">
        <v>91</v>
      </c>
      <c r="AV6011" s="15" t="s">
        <v>91</v>
      </c>
      <c r="AW6011" s="15" t="s">
        <v>38</v>
      </c>
      <c r="AX6011" s="15" t="s">
        <v>82</v>
      </c>
      <c r="AY6011" s="243" t="s">
        <v>262</v>
      </c>
    </row>
    <row r="6012" spans="1:65" s="15" customFormat="1" ht="10">
      <c r="B6012" s="233"/>
      <c r="C6012" s="234"/>
      <c r="D6012" s="208" t="s">
        <v>272</v>
      </c>
      <c r="E6012" s="235" t="s">
        <v>44</v>
      </c>
      <c r="F6012" s="236" t="s">
        <v>2534</v>
      </c>
      <c r="G6012" s="234"/>
      <c r="H6012" s="237">
        <v>7.65</v>
      </c>
      <c r="I6012" s="238"/>
      <c r="J6012" s="234"/>
      <c r="K6012" s="234"/>
      <c r="L6012" s="239"/>
      <c r="M6012" s="240"/>
      <c r="N6012" s="241"/>
      <c r="O6012" s="241"/>
      <c r="P6012" s="241"/>
      <c r="Q6012" s="241"/>
      <c r="R6012" s="241"/>
      <c r="S6012" s="241"/>
      <c r="T6012" s="242"/>
      <c r="AT6012" s="243" t="s">
        <v>272</v>
      </c>
      <c r="AU6012" s="243" t="s">
        <v>91</v>
      </c>
      <c r="AV6012" s="15" t="s">
        <v>91</v>
      </c>
      <c r="AW6012" s="15" t="s">
        <v>38</v>
      </c>
      <c r="AX6012" s="15" t="s">
        <v>82</v>
      </c>
      <c r="AY6012" s="243" t="s">
        <v>262</v>
      </c>
    </row>
    <row r="6013" spans="1:65" s="16" customFormat="1" ht="10">
      <c r="B6013" s="244"/>
      <c r="C6013" s="245"/>
      <c r="D6013" s="208" t="s">
        <v>272</v>
      </c>
      <c r="E6013" s="246" t="s">
        <v>44</v>
      </c>
      <c r="F6013" s="247" t="s">
        <v>291</v>
      </c>
      <c r="G6013" s="245"/>
      <c r="H6013" s="248">
        <v>194.35</v>
      </c>
      <c r="I6013" s="249"/>
      <c r="J6013" s="245"/>
      <c r="K6013" s="245"/>
      <c r="L6013" s="250"/>
      <c r="M6013" s="251"/>
      <c r="N6013" s="252"/>
      <c r="O6013" s="252"/>
      <c r="P6013" s="252"/>
      <c r="Q6013" s="252"/>
      <c r="R6013" s="252"/>
      <c r="S6013" s="252"/>
      <c r="T6013" s="253"/>
      <c r="AT6013" s="254" t="s">
        <v>272</v>
      </c>
      <c r="AU6013" s="254" t="s">
        <v>91</v>
      </c>
      <c r="AV6013" s="16" t="s">
        <v>104</v>
      </c>
      <c r="AW6013" s="16" t="s">
        <v>38</v>
      </c>
      <c r="AX6013" s="16" t="s">
        <v>89</v>
      </c>
      <c r="AY6013" s="254" t="s">
        <v>262</v>
      </c>
    </row>
    <row r="6014" spans="1:65" s="2" customFormat="1" ht="16.5" customHeight="1">
      <c r="A6014" s="37"/>
      <c r="B6014" s="38"/>
      <c r="C6014" s="255" t="s">
        <v>2783</v>
      </c>
      <c r="D6014" s="255" t="s">
        <v>633</v>
      </c>
      <c r="E6014" s="256" t="s">
        <v>2784</v>
      </c>
      <c r="F6014" s="257" t="s">
        <v>2785</v>
      </c>
      <c r="G6014" s="258" t="s">
        <v>590</v>
      </c>
      <c r="H6014" s="259">
        <v>213.785</v>
      </c>
      <c r="I6014" s="260"/>
      <c r="J6014" s="261">
        <f>ROUND(I6014*H6014,2)</f>
        <v>0</v>
      </c>
      <c r="K6014" s="257" t="s">
        <v>268</v>
      </c>
      <c r="L6014" s="262"/>
      <c r="M6014" s="263" t="s">
        <v>44</v>
      </c>
      <c r="N6014" s="264" t="s">
        <v>53</v>
      </c>
      <c r="O6014" s="67"/>
      <c r="P6014" s="204">
        <f>O6014*H6014</f>
        <v>0</v>
      </c>
      <c r="Q6014" s="204">
        <v>1.5E-3</v>
      </c>
      <c r="R6014" s="204">
        <f>Q6014*H6014</f>
        <v>0.3206775</v>
      </c>
      <c r="S6014" s="204">
        <v>0</v>
      </c>
      <c r="T6014" s="205">
        <f>S6014*H6014</f>
        <v>0</v>
      </c>
      <c r="U6014" s="37"/>
      <c r="V6014" s="37"/>
      <c r="W6014" s="37"/>
      <c r="X6014" s="37"/>
      <c r="Y6014" s="37"/>
      <c r="Z6014" s="37"/>
      <c r="AA6014" s="37"/>
      <c r="AB6014" s="37"/>
      <c r="AC6014" s="37"/>
      <c r="AD6014" s="37"/>
      <c r="AE6014" s="37"/>
      <c r="AR6014" s="206" t="s">
        <v>619</v>
      </c>
      <c r="AT6014" s="206" t="s">
        <v>633</v>
      </c>
      <c r="AU6014" s="206" t="s">
        <v>91</v>
      </c>
      <c r="AY6014" s="19" t="s">
        <v>262</v>
      </c>
      <c r="BE6014" s="207">
        <f>IF(N6014="základní",J6014,0)</f>
        <v>0</v>
      </c>
      <c r="BF6014" s="207">
        <f>IF(N6014="snížená",J6014,0)</f>
        <v>0</v>
      </c>
      <c r="BG6014" s="207">
        <f>IF(N6014="zákl. přenesená",J6014,0)</f>
        <v>0</v>
      </c>
      <c r="BH6014" s="207">
        <f>IF(N6014="sníž. přenesená",J6014,0)</f>
        <v>0</v>
      </c>
      <c r="BI6014" s="207">
        <f>IF(N6014="nulová",J6014,0)</f>
        <v>0</v>
      </c>
      <c r="BJ6014" s="19" t="s">
        <v>89</v>
      </c>
      <c r="BK6014" s="207">
        <f>ROUND(I6014*H6014,2)</f>
        <v>0</v>
      </c>
      <c r="BL6014" s="19" t="s">
        <v>442</v>
      </c>
      <c r="BM6014" s="206" t="s">
        <v>2786</v>
      </c>
    </row>
    <row r="6015" spans="1:65" s="2" customFormat="1" ht="18">
      <c r="A6015" s="37"/>
      <c r="B6015" s="38"/>
      <c r="C6015" s="39"/>
      <c r="D6015" s="208" t="s">
        <v>421</v>
      </c>
      <c r="E6015" s="39"/>
      <c r="F6015" s="209" t="s">
        <v>2777</v>
      </c>
      <c r="G6015" s="39"/>
      <c r="H6015" s="39"/>
      <c r="I6015" s="118"/>
      <c r="J6015" s="39"/>
      <c r="K6015" s="39"/>
      <c r="L6015" s="42"/>
      <c r="M6015" s="210"/>
      <c r="N6015" s="211"/>
      <c r="O6015" s="67"/>
      <c r="P6015" s="67"/>
      <c r="Q6015" s="67"/>
      <c r="R6015" s="67"/>
      <c r="S6015" s="67"/>
      <c r="T6015" s="68"/>
      <c r="U6015" s="37"/>
      <c r="V6015" s="37"/>
      <c r="W6015" s="37"/>
      <c r="X6015" s="37"/>
      <c r="Y6015" s="37"/>
      <c r="Z6015" s="37"/>
      <c r="AA6015" s="37"/>
      <c r="AB6015" s="37"/>
      <c r="AC6015" s="37"/>
      <c r="AD6015" s="37"/>
      <c r="AE6015" s="37"/>
      <c r="AT6015" s="19" t="s">
        <v>421</v>
      </c>
      <c r="AU6015" s="19" t="s">
        <v>91</v>
      </c>
    </row>
    <row r="6016" spans="1:65" s="13" customFormat="1" ht="10">
      <c r="B6016" s="212"/>
      <c r="C6016" s="213"/>
      <c r="D6016" s="208" t="s">
        <v>272</v>
      </c>
      <c r="E6016" s="214" t="s">
        <v>44</v>
      </c>
      <c r="F6016" s="215" t="s">
        <v>2778</v>
      </c>
      <c r="G6016" s="213"/>
      <c r="H6016" s="214" t="s">
        <v>44</v>
      </c>
      <c r="I6016" s="216"/>
      <c r="J6016" s="213"/>
      <c r="K6016" s="213"/>
      <c r="L6016" s="217"/>
      <c r="M6016" s="218"/>
      <c r="N6016" s="219"/>
      <c r="O6016" s="219"/>
      <c r="P6016" s="219"/>
      <c r="Q6016" s="219"/>
      <c r="R6016" s="219"/>
      <c r="S6016" s="219"/>
      <c r="T6016" s="220"/>
      <c r="AT6016" s="221" t="s">
        <v>272</v>
      </c>
      <c r="AU6016" s="221" t="s">
        <v>91</v>
      </c>
      <c r="AV6016" s="13" t="s">
        <v>89</v>
      </c>
      <c r="AW6016" s="13" t="s">
        <v>38</v>
      </c>
      <c r="AX6016" s="13" t="s">
        <v>82</v>
      </c>
      <c r="AY6016" s="221" t="s">
        <v>262</v>
      </c>
    </row>
    <row r="6017" spans="1:65" s="13" customFormat="1" ht="30">
      <c r="B6017" s="212"/>
      <c r="C6017" s="213"/>
      <c r="D6017" s="208" t="s">
        <v>272</v>
      </c>
      <c r="E6017" s="214" t="s">
        <v>44</v>
      </c>
      <c r="F6017" s="215" t="s">
        <v>2779</v>
      </c>
      <c r="G6017" s="213"/>
      <c r="H6017" s="214" t="s">
        <v>44</v>
      </c>
      <c r="I6017" s="216"/>
      <c r="J6017" s="213"/>
      <c r="K6017" s="213"/>
      <c r="L6017" s="217"/>
      <c r="M6017" s="218"/>
      <c r="N6017" s="219"/>
      <c r="O6017" s="219"/>
      <c r="P6017" s="219"/>
      <c r="Q6017" s="219"/>
      <c r="R6017" s="219"/>
      <c r="S6017" s="219"/>
      <c r="T6017" s="220"/>
      <c r="AT6017" s="221" t="s">
        <v>272</v>
      </c>
      <c r="AU6017" s="221" t="s">
        <v>91</v>
      </c>
      <c r="AV6017" s="13" t="s">
        <v>89</v>
      </c>
      <c r="AW6017" s="13" t="s">
        <v>38</v>
      </c>
      <c r="AX6017" s="13" t="s">
        <v>82</v>
      </c>
      <c r="AY6017" s="221" t="s">
        <v>262</v>
      </c>
    </row>
    <row r="6018" spans="1:65" s="13" customFormat="1" ht="40">
      <c r="B6018" s="212"/>
      <c r="C6018" s="213"/>
      <c r="D6018" s="208" t="s">
        <v>272</v>
      </c>
      <c r="E6018" s="214" t="s">
        <v>44</v>
      </c>
      <c r="F6018" s="215" t="s">
        <v>2780</v>
      </c>
      <c r="G6018" s="213"/>
      <c r="H6018" s="214" t="s">
        <v>44</v>
      </c>
      <c r="I6018" s="216"/>
      <c r="J6018" s="213"/>
      <c r="K6018" s="213"/>
      <c r="L6018" s="217"/>
      <c r="M6018" s="218"/>
      <c r="N6018" s="219"/>
      <c r="O6018" s="219"/>
      <c r="P6018" s="219"/>
      <c r="Q6018" s="219"/>
      <c r="R6018" s="219"/>
      <c r="S6018" s="219"/>
      <c r="T6018" s="220"/>
      <c r="AT6018" s="221" t="s">
        <v>272</v>
      </c>
      <c r="AU6018" s="221" t="s">
        <v>91</v>
      </c>
      <c r="AV6018" s="13" t="s">
        <v>89</v>
      </c>
      <c r="AW6018" s="13" t="s">
        <v>38</v>
      </c>
      <c r="AX6018" s="13" t="s">
        <v>82</v>
      </c>
      <c r="AY6018" s="221" t="s">
        <v>262</v>
      </c>
    </row>
    <row r="6019" spans="1:65" s="13" customFormat="1" ht="40">
      <c r="B6019" s="212"/>
      <c r="C6019" s="213"/>
      <c r="D6019" s="208" t="s">
        <v>272</v>
      </c>
      <c r="E6019" s="214" t="s">
        <v>44</v>
      </c>
      <c r="F6019" s="215" t="s">
        <v>2781</v>
      </c>
      <c r="G6019" s="213"/>
      <c r="H6019" s="214" t="s">
        <v>44</v>
      </c>
      <c r="I6019" s="216"/>
      <c r="J6019" s="213"/>
      <c r="K6019" s="213"/>
      <c r="L6019" s="217"/>
      <c r="M6019" s="218"/>
      <c r="N6019" s="219"/>
      <c r="O6019" s="219"/>
      <c r="P6019" s="219"/>
      <c r="Q6019" s="219"/>
      <c r="R6019" s="219"/>
      <c r="S6019" s="219"/>
      <c r="T6019" s="220"/>
      <c r="AT6019" s="221" t="s">
        <v>272</v>
      </c>
      <c r="AU6019" s="221" t="s">
        <v>91</v>
      </c>
      <c r="AV6019" s="13" t="s">
        <v>89</v>
      </c>
      <c r="AW6019" s="13" t="s">
        <v>38</v>
      </c>
      <c r="AX6019" s="13" t="s">
        <v>82</v>
      </c>
      <c r="AY6019" s="221" t="s">
        <v>262</v>
      </c>
    </row>
    <row r="6020" spans="1:65" s="13" customFormat="1" ht="10">
      <c r="B6020" s="212"/>
      <c r="C6020" s="213"/>
      <c r="D6020" s="208" t="s">
        <v>272</v>
      </c>
      <c r="E6020" s="214" t="s">
        <v>44</v>
      </c>
      <c r="F6020" s="215" t="s">
        <v>2782</v>
      </c>
      <c r="G6020" s="213"/>
      <c r="H6020" s="214" t="s">
        <v>44</v>
      </c>
      <c r="I6020" s="216"/>
      <c r="J6020" s="213"/>
      <c r="K6020" s="213"/>
      <c r="L6020" s="217"/>
      <c r="M6020" s="218"/>
      <c r="N6020" s="219"/>
      <c r="O6020" s="219"/>
      <c r="P6020" s="219"/>
      <c r="Q6020" s="219"/>
      <c r="R6020" s="219"/>
      <c r="S6020" s="219"/>
      <c r="T6020" s="220"/>
      <c r="AT6020" s="221" t="s">
        <v>272</v>
      </c>
      <c r="AU6020" s="221" t="s">
        <v>91</v>
      </c>
      <c r="AV6020" s="13" t="s">
        <v>89</v>
      </c>
      <c r="AW6020" s="13" t="s">
        <v>38</v>
      </c>
      <c r="AX6020" s="13" t="s">
        <v>82</v>
      </c>
      <c r="AY6020" s="221" t="s">
        <v>262</v>
      </c>
    </row>
    <row r="6021" spans="1:65" s="15" customFormat="1" ht="10">
      <c r="B6021" s="233"/>
      <c r="C6021" s="234"/>
      <c r="D6021" s="208" t="s">
        <v>272</v>
      </c>
      <c r="E6021" s="235" t="s">
        <v>44</v>
      </c>
      <c r="F6021" s="236" t="s">
        <v>2531</v>
      </c>
      <c r="G6021" s="234"/>
      <c r="H6021" s="237">
        <v>71.099999999999994</v>
      </c>
      <c r="I6021" s="238"/>
      <c r="J6021" s="234"/>
      <c r="K6021" s="234"/>
      <c r="L6021" s="239"/>
      <c r="M6021" s="240"/>
      <c r="N6021" s="241"/>
      <c r="O6021" s="241"/>
      <c r="P6021" s="241"/>
      <c r="Q6021" s="241"/>
      <c r="R6021" s="241"/>
      <c r="S6021" s="241"/>
      <c r="T6021" s="242"/>
      <c r="AT6021" s="243" t="s">
        <v>272</v>
      </c>
      <c r="AU6021" s="243" t="s">
        <v>91</v>
      </c>
      <c r="AV6021" s="15" t="s">
        <v>91</v>
      </c>
      <c r="AW6021" s="15" t="s">
        <v>38</v>
      </c>
      <c r="AX6021" s="15" t="s">
        <v>82</v>
      </c>
      <c r="AY6021" s="243" t="s">
        <v>262</v>
      </c>
    </row>
    <row r="6022" spans="1:65" s="15" customFormat="1" ht="10">
      <c r="B6022" s="233"/>
      <c r="C6022" s="234"/>
      <c r="D6022" s="208" t="s">
        <v>272</v>
      </c>
      <c r="E6022" s="235" t="s">
        <v>44</v>
      </c>
      <c r="F6022" s="236" t="s">
        <v>2532</v>
      </c>
      <c r="G6022" s="234"/>
      <c r="H6022" s="237">
        <v>88.4</v>
      </c>
      <c r="I6022" s="238"/>
      <c r="J6022" s="234"/>
      <c r="K6022" s="234"/>
      <c r="L6022" s="239"/>
      <c r="M6022" s="240"/>
      <c r="N6022" s="241"/>
      <c r="O6022" s="241"/>
      <c r="P6022" s="241"/>
      <c r="Q6022" s="241"/>
      <c r="R6022" s="241"/>
      <c r="S6022" s="241"/>
      <c r="T6022" s="242"/>
      <c r="AT6022" s="243" t="s">
        <v>272</v>
      </c>
      <c r="AU6022" s="243" t="s">
        <v>91</v>
      </c>
      <c r="AV6022" s="15" t="s">
        <v>91</v>
      </c>
      <c r="AW6022" s="15" t="s">
        <v>38</v>
      </c>
      <c r="AX6022" s="15" t="s">
        <v>82</v>
      </c>
      <c r="AY6022" s="243" t="s">
        <v>262</v>
      </c>
    </row>
    <row r="6023" spans="1:65" s="15" customFormat="1" ht="10">
      <c r="B6023" s="233"/>
      <c r="C6023" s="234"/>
      <c r="D6023" s="208" t="s">
        <v>272</v>
      </c>
      <c r="E6023" s="235" t="s">
        <v>44</v>
      </c>
      <c r="F6023" s="236" t="s">
        <v>2533</v>
      </c>
      <c r="G6023" s="234"/>
      <c r="H6023" s="237">
        <v>27.2</v>
      </c>
      <c r="I6023" s="238"/>
      <c r="J6023" s="234"/>
      <c r="K6023" s="234"/>
      <c r="L6023" s="239"/>
      <c r="M6023" s="240"/>
      <c r="N6023" s="241"/>
      <c r="O6023" s="241"/>
      <c r="P6023" s="241"/>
      <c r="Q6023" s="241"/>
      <c r="R6023" s="241"/>
      <c r="S6023" s="241"/>
      <c r="T6023" s="242"/>
      <c r="AT6023" s="243" t="s">
        <v>272</v>
      </c>
      <c r="AU6023" s="243" t="s">
        <v>91</v>
      </c>
      <c r="AV6023" s="15" t="s">
        <v>91</v>
      </c>
      <c r="AW6023" s="15" t="s">
        <v>38</v>
      </c>
      <c r="AX6023" s="15" t="s">
        <v>82</v>
      </c>
      <c r="AY6023" s="243" t="s">
        <v>262</v>
      </c>
    </row>
    <row r="6024" spans="1:65" s="15" customFormat="1" ht="10">
      <c r="B6024" s="233"/>
      <c r="C6024" s="234"/>
      <c r="D6024" s="208" t="s">
        <v>272</v>
      </c>
      <c r="E6024" s="235" t="s">
        <v>44</v>
      </c>
      <c r="F6024" s="236" t="s">
        <v>2534</v>
      </c>
      <c r="G6024" s="234"/>
      <c r="H6024" s="237">
        <v>7.65</v>
      </c>
      <c r="I6024" s="238"/>
      <c r="J6024" s="234"/>
      <c r="K6024" s="234"/>
      <c r="L6024" s="239"/>
      <c r="M6024" s="240"/>
      <c r="N6024" s="241"/>
      <c r="O6024" s="241"/>
      <c r="P6024" s="241"/>
      <c r="Q6024" s="241"/>
      <c r="R6024" s="241"/>
      <c r="S6024" s="241"/>
      <c r="T6024" s="242"/>
      <c r="AT6024" s="243" t="s">
        <v>272</v>
      </c>
      <c r="AU6024" s="243" t="s">
        <v>91</v>
      </c>
      <c r="AV6024" s="15" t="s">
        <v>91</v>
      </c>
      <c r="AW6024" s="15" t="s">
        <v>38</v>
      </c>
      <c r="AX6024" s="15" t="s">
        <v>82</v>
      </c>
      <c r="AY6024" s="243" t="s">
        <v>262</v>
      </c>
    </row>
    <row r="6025" spans="1:65" s="16" customFormat="1" ht="10">
      <c r="B6025" s="244"/>
      <c r="C6025" s="245"/>
      <c r="D6025" s="208" t="s">
        <v>272</v>
      </c>
      <c r="E6025" s="246" t="s">
        <v>44</v>
      </c>
      <c r="F6025" s="247" t="s">
        <v>291</v>
      </c>
      <c r="G6025" s="245"/>
      <c r="H6025" s="248">
        <v>194.35</v>
      </c>
      <c r="I6025" s="249"/>
      <c r="J6025" s="245"/>
      <c r="K6025" s="245"/>
      <c r="L6025" s="250"/>
      <c r="M6025" s="251"/>
      <c r="N6025" s="252"/>
      <c r="O6025" s="252"/>
      <c r="P6025" s="252"/>
      <c r="Q6025" s="252"/>
      <c r="R6025" s="252"/>
      <c r="S6025" s="252"/>
      <c r="T6025" s="253"/>
      <c r="AT6025" s="254" t="s">
        <v>272</v>
      </c>
      <c r="AU6025" s="254" t="s">
        <v>91</v>
      </c>
      <c r="AV6025" s="16" t="s">
        <v>104</v>
      </c>
      <c r="AW6025" s="16" t="s">
        <v>38</v>
      </c>
      <c r="AX6025" s="16" t="s">
        <v>89</v>
      </c>
      <c r="AY6025" s="254" t="s">
        <v>262</v>
      </c>
    </row>
    <row r="6026" spans="1:65" s="15" customFormat="1" ht="10">
      <c r="B6026" s="233"/>
      <c r="C6026" s="234"/>
      <c r="D6026" s="208" t="s">
        <v>272</v>
      </c>
      <c r="E6026" s="234"/>
      <c r="F6026" s="236" t="s">
        <v>2787</v>
      </c>
      <c r="G6026" s="234"/>
      <c r="H6026" s="237">
        <v>213.785</v>
      </c>
      <c r="I6026" s="238"/>
      <c r="J6026" s="234"/>
      <c r="K6026" s="234"/>
      <c r="L6026" s="239"/>
      <c r="M6026" s="240"/>
      <c r="N6026" s="241"/>
      <c r="O6026" s="241"/>
      <c r="P6026" s="241"/>
      <c r="Q6026" s="241"/>
      <c r="R6026" s="241"/>
      <c r="S6026" s="241"/>
      <c r="T6026" s="242"/>
      <c r="AT6026" s="243" t="s">
        <v>272</v>
      </c>
      <c r="AU6026" s="243" t="s">
        <v>91</v>
      </c>
      <c r="AV6026" s="15" t="s">
        <v>91</v>
      </c>
      <c r="AW6026" s="15" t="s">
        <v>4</v>
      </c>
      <c r="AX6026" s="15" t="s">
        <v>89</v>
      </c>
      <c r="AY6026" s="243" t="s">
        <v>262</v>
      </c>
    </row>
    <row r="6027" spans="1:65" s="2" customFormat="1" ht="16.5" customHeight="1">
      <c r="A6027" s="37"/>
      <c r="B6027" s="38"/>
      <c r="C6027" s="255" t="s">
        <v>2788</v>
      </c>
      <c r="D6027" s="255" t="s">
        <v>633</v>
      </c>
      <c r="E6027" s="256" t="s">
        <v>2789</v>
      </c>
      <c r="F6027" s="257" t="s">
        <v>2790</v>
      </c>
      <c r="G6027" s="258" t="s">
        <v>2791</v>
      </c>
      <c r="H6027" s="259">
        <v>60</v>
      </c>
      <c r="I6027" s="260"/>
      <c r="J6027" s="261">
        <f>ROUND(I6027*H6027,2)</f>
        <v>0</v>
      </c>
      <c r="K6027" s="257" t="s">
        <v>268</v>
      </c>
      <c r="L6027" s="262"/>
      <c r="M6027" s="263" t="s">
        <v>44</v>
      </c>
      <c r="N6027" s="264" t="s">
        <v>53</v>
      </c>
      <c r="O6027" s="67"/>
      <c r="P6027" s="204">
        <f>O6027*H6027</f>
        <v>0</v>
      </c>
      <c r="Q6027" s="204">
        <v>2.0000000000000001E-4</v>
      </c>
      <c r="R6027" s="204">
        <f>Q6027*H6027</f>
        <v>1.2E-2</v>
      </c>
      <c r="S6027" s="204">
        <v>0</v>
      </c>
      <c r="T6027" s="205">
        <f>S6027*H6027</f>
        <v>0</v>
      </c>
      <c r="U6027" s="37"/>
      <c r="V6027" s="37"/>
      <c r="W6027" s="37"/>
      <c r="X6027" s="37"/>
      <c r="Y6027" s="37"/>
      <c r="Z6027" s="37"/>
      <c r="AA6027" s="37"/>
      <c r="AB6027" s="37"/>
      <c r="AC6027" s="37"/>
      <c r="AD6027" s="37"/>
      <c r="AE6027" s="37"/>
      <c r="AR6027" s="206" t="s">
        <v>619</v>
      </c>
      <c r="AT6027" s="206" t="s">
        <v>633</v>
      </c>
      <c r="AU6027" s="206" t="s">
        <v>91</v>
      </c>
      <c r="AY6027" s="19" t="s">
        <v>262</v>
      </c>
      <c r="BE6027" s="207">
        <f>IF(N6027="základní",J6027,0)</f>
        <v>0</v>
      </c>
      <c r="BF6027" s="207">
        <f>IF(N6027="snížená",J6027,0)</f>
        <v>0</v>
      </c>
      <c r="BG6027" s="207">
        <f>IF(N6027="zákl. přenesená",J6027,0)</f>
        <v>0</v>
      </c>
      <c r="BH6027" s="207">
        <f>IF(N6027="sníž. přenesená",J6027,0)</f>
        <v>0</v>
      </c>
      <c r="BI6027" s="207">
        <f>IF(N6027="nulová",J6027,0)</f>
        <v>0</v>
      </c>
      <c r="BJ6027" s="19" t="s">
        <v>89</v>
      </c>
      <c r="BK6027" s="207">
        <f>ROUND(I6027*H6027,2)</f>
        <v>0</v>
      </c>
      <c r="BL6027" s="19" t="s">
        <v>442</v>
      </c>
      <c r="BM6027" s="206" t="s">
        <v>2792</v>
      </c>
    </row>
    <row r="6028" spans="1:65" s="2" customFormat="1" ht="18">
      <c r="A6028" s="37"/>
      <c r="B6028" s="38"/>
      <c r="C6028" s="39"/>
      <c r="D6028" s="208" t="s">
        <v>421</v>
      </c>
      <c r="E6028" s="39"/>
      <c r="F6028" s="209" t="s">
        <v>2777</v>
      </c>
      <c r="G6028" s="39"/>
      <c r="H6028" s="39"/>
      <c r="I6028" s="118"/>
      <c r="J6028" s="39"/>
      <c r="K6028" s="39"/>
      <c r="L6028" s="42"/>
      <c r="M6028" s="210"/>
      <c r="N6028" s="211"/>
      <c r="O6028" s="67"/>
      <c r="P6028" s="67"/>
      <c r="Q6028" s="67"/>
      <c r="R6028" s="67"/>
      <c r="S6028" s="67"/>
      <c r="T6028" s="68"/>
      <c r="U6028" s="37"/>
      <c r="V6028" s="37"/>
      <c r="W6028" s="37"/>
      <c r="X6028" s="37"/>
      <c r="Y6028" s="37"/>
      <c r="Z6028" s="37"/>
      <c r="AA6028" s="37"/>
      <c r="AB6028" s="37"/>
      <c r="AC6028" s="37"/>
      <c r="AD6028" s="37"/>
      <c r="AE6028" s="37"/>
      <c r="AT6028" s="19" t="s">
        <v>421</v>
      </c>
      <c r="AU6028" s="19" t="s">
        <v>91</v>
      </c>
    </row>
    <row r="6029" spans="1:65" s="13" customFormat="1" ht="10">
      <c r="B6029" s="212"/>
      <c r="C6029" s="213"/>
      <c r="D6029" s="208" t="s">
        <v>272</v>
      </c>
      <c r="E6029" s="214" t="s">
        <v>44</v>
      </c>
      <c r="F6029" s="215" t="s">
        <v>2778</v>
      </c>
      <c r="G6029" s="213"/>
      <c r="H6029" s="214" t="s">
        <v>44</v>
      </c>
      <c r="I6029" s="216"/>
      <c r="J6029" s="213"/>
      <c r="K6029" s="213"/>
      <c r="L6029" s="217"/>
      <c r="M6029" s="218"/>
      <c r="N6029" s="219"/>
      <c r="O6029" s="219"/>
      <c r="P6029" s="219"/>
      <c r="Q6029" s="219"/>
      <c r="R6029" s="219"/>
      <c r="S6029" s="219"/>
      <c r="T6029" s="220"/>
      <c r="AT6029" s="221" t="s">
        <v>272</v>
      </c>
      <c r="AU6029" s="221" t="s">
        <v>91</v>
      </c>
      <c r="AV6029" s="13" t="s">
        <v>89</v>
      </c>
      <c r="AW6029" s="13" t="s">
        <v>38</v>
      </c>
      <c r="AX6029" s="13" t="s">
        <v>82</v>
      </c>
      <c r="AY6029" s="221" t="s">
        <v>262</v>
      </c>
    </row>
    <row r="6030" spans="1:65" s="13" customFormat="1" ht="30">
      <c r="B6030" s="212"/>
      <c r="C6030" s="213"/>
      <c r="D6030" s="208" t="s">
        <v>272</v>
      </c>
      <c r="E6030" s="214" t="s">
        <v>44</v>
      </c>
      <c r="F6030" s="215" t="s">
        <v>2779</v>
      </c>
      <c r="G6030" s="213"/>
      <c r="H6030" s="214" t="s">
        <v>44</v>
      </c>
      <c r="I6030" s="216"/>
      <c r="J6030" s="213"/>
      <c r="K6030" s="213"/>
      <c r="L6030" s="217"/>
      <c r="M6030" s="218"/>
      <c r="N6030" s="219"/>
      <c r="O6030" s="219"/>
      <c r="P6030" s="219"/>
      <c r="Q6030" s="219"/>
      <c r="R6030" s="219"/>
      <c r="S6030" s="219"/>
      <c r="T6030" s="220"/>
      <c r="AT6030" s="221" t="s">
        <v>272</v>
      </c>
      <c r="AU6030" s="221" t="s">
        <v>91</v>
      </c>
      <c r="AV6030" s="13" t="s">
        <v>89</v>
      </c>
      <c r="AW6030" s="13" t="s">
        <v>38</v>
      </c>
      <c r="AX6030" s="13" t="s">
        <v>82</v>
      </c>
      <c r="AY6030" s="221" t="s">
        <v>262</v>
      </c>
    </row>
    <row r="6031" spans="1:65" s="13" customFormat="1" ht="40">
      <c r="B6031" s="212"/>
      <c r="C6031" s="213"/>
      <c r="D6031" s="208" t="s">
        <v>272</v>
      </c>
      <c r="E6031" s="214" t="s">
        <v>44</v>
      </c>
      <c r="F6031" s="215" t="s">
        <v>2780</v>
      </c>
      <c r="G6031" s="213"/>
      <c r="H6031" s="214" t="s">
        <v>44</v>
      </c>
      <c r="I6031" s="216"/>
      <c r="J6031" s="213"/>
      <c r="K6031" s="213"/>
      <c r="L6031" s="217"/>
      <c r="M6031" s="218"/>
      <c r="N6031" s="219"/>
      <c r="O6031" s="219"/>
      <c r="P6031" s="219"/>
      <c r="Q6031" s="219"/>
      <c r="R6031" s="219"/>
      <c r="S6031" s="219"/>
      <c r="T6031" s="220"/>
      <c r="AT6031" s="221" t="s">
        <v>272</v>
      </c>
      <c r="AU6031" s="221" t="s">
        <v>91</v>
      </c>
      <c r="AV6031" s="13" t="s">
        <v>89</v>
      </c>
      <c r="AW6031" s="13" t="s">
        <v>38</v>
      </c>
      <c r="AX6031" s="13" t="s">
        <v>82</v>
      </c>
      <c r="AY6031" s="221" t="s">
        <v>262</v>
      </c>
    </row>
    <row r="6032" spans="1:65" s="13" customFormat="1" ht="40">
      <c r="B6032" s="212"/>
      <c r="C6032" s="213"/>
      <c r="D6032" s="208" t="s">
        <v>272</v>
      </c>
      <c r="E6032" s="214" t="s">
        <v>44</v>
      </c>
      <c r="F6032" s="215" t="s">
        <v>2781</v>
      </c>
      <c r="G6032" s="213"/>
      <c r="H6032" s="214" t="s">
        <v>44</v>
      </c>
      <c r="I6032" s="216"/>
      <c r="J6032" s="213"/>
      <c r="K6032" s="213"/>
      <c r="L6032" s="217"/>
      <c r="M6032" s="218"/>
      <c r="N6032" s="219"/>
      <c r="O6032" s="219"/>
      <c r="P6032" s="219"/>
      <c r="Q6032" s="219"/>
      <c r="R6032" s="219"/>
      <c r="S6032" s="219"/>
      <c r="T6032" s="220"/>
      <c r="AT6032" s="221" t="s">
        <v>272</v>
      </c>
      <c r="AU6032" s="221" t="s">
        <v>91</v>
      </c>
      <c r="AV6032" s="13" t="s">
        <v>89</v>
      </c>
      <c r="AW6032" s="13" t="s">
        <v>38</v>
      </c>
      <c r="AX6032" s="13" t="s">
        <v>82</v>
      </c>
      <c r="AY6032" s="221" t="s">
        <v>262</v>
      </c>
    </row>
    <row r="6033" spans="1:65" s="13" customFormat="1" ht="10">
      <c r="B6033" s="212"/>
      <c r="C6033" s="213"/>
      <c r="D6033" s="208" t="s">
        <v>272</v>
      </c>
      <c r="E6033" s="214" t="s">
        <v>44</v>
      </c>
      <c r="F6033" s="215" t="s">
        <v>2782</v>
      </c>
      <c r="G6033" s="213"/>
      <c r="H6033" s="214" t="s">
        <v>44</v>
      </c>
      <c r="I6033" s="216"/>
      <c r="J6033" s="213"/>
      <c r="K6033" s="213"/>
      <c r="L6033" s="217"/>
      <c r="M6033" s="218"/>
      <c r="N6033" s="219"/>
      <c r="O6033" s="219"/>
      <c r="P6033" s="219"/>
      <c r="Q6033" s="219"/>
      <c r="R6033" s="219"/>
      <c r="S6033" s="219"/>
      <c r="T6033" s="220"/>
      <c r="AT6033" s="221" t="s">
        <v>272</v>
      </c>
      <c r="AU6033" s="221" t="s">
        <v>91</v>
      </c>
      <c r="AV6033" s="13" t="s">
        <v>89</v>
      </c>
      <c r="AW6033" s="13" t="s">
        <v>38</v>
      </c>
      <c r="AX6033" s="13" t="s">
        <v>82</v>
      </c>
      <c r="AY6033" s="221" t="s">
        <v>262</v>
      </c>
    </row>
    <row r="6034" spans="1:65" s="15" customFormat="1" ht="10">
      <c r="B6034" s="233"/>
      <c r="C6034" s="234"/>
      <c r="D6034" s="208" t="s">
        <v>272</v>
      </c>
      <c r="E6034" s="235" t="s">
        <v>44</v>
      </c>
      <c r="F6034" s="236" t="s">
        <v>377</v>
      </c>
      <c r="G6034" s="234"/>
      <c r="H6034" s="237">
        <v>9</v>
      </c>
      <c r="I6034" s="238"/>
      <c r="J6034" s="234"/>
      <c r="K6034" s="234"/>
      <c r="L6034" s="239"/>
      <c r="M6034" s="240"/>
      <c r="N6034" s="241"/>
      <c r="O6034" s="241"/>
      <c r="P6034" s="241"/>
      <c r="Q6034" s="241"/>
      <c r="R6034" s="241"/>
      <c r="S6034" s="241"/>
      <c r="T6034" s="242"/>
      <c r="AT6034" s="243" t="s">
        <v>272</v>
      </c>
      <c r="AU6034" s="243" t="s">
        <v>91</v>
      </c>
      <c r="AV6034" s="15" t="s">
        <v>91</v>
      </c>
      <c r="AW6034" s="15" t="s">
        <v>38</v>
      </c>
      <c r="AX6034" s="15" t="s">
        <v>82</v>
      </c>
      <c r="AY6034" s="243" t="s">
        <v>262</v>
      </c>
    </row>
    <row r="6035" spans="1:65" s="15" customFormat="1" ht="10">
      <c r="B6035" s="233"/>
      <c r="C6035" s="234"/>
      <c r="D6035" s="208" t="s">
        <v>272</v>
      </c>
      <c r="E6035" s="235" t="s">
        <v>44</v>
      </c>
      <c r="F6035" s="236" t="s">
        <v>529</v>
      </c>
      <c r="G6035" s="234"/>
      <c r="H6035" s="237">
        <v>26</v>
      </c>
      <c r="I6035" s="238"/>
      <c r="J6035" s="234"/>
      <c r="K6035" s="234"/>
      <c r="L6035" s="239"/>
      <c r="M6035" s="240"/>
      <c r="N6035" s="241"/>
      <c r="O6035" s="241"/>
      <c r="P6035" s="241"/>
      <c r="Q6035" s="241"/>
      <c r="R6035" s="241"/>
      <c r="S6035" s="241"/>
      <c r="T6035" s="242"/>
      <c r="AT6035" s="243" t="s">
        <v>272</v>
      </c>
      <c r="AU6035" s="243" t="s">
        <v>91</v>
      </c>
      <c r="AV6035" s="15" t="s">
        <v>91</v>
      </c>
      <c r="AW6035" s="15" t="s">
        <v>38</v>
      </c>
      <c r="AX6035" s="15" t="s">
        <v>82</v>
      </c>
      <c r="AY6035" s="243" t="s">
        <v>262</v>
      </c>
    </row>
    <row r="6036" spans="1:65" s="15" customFormat="1" ht="10">
      <c r="B6036" s="233"/>
      <c r="C6036" s="234"/>
      <c r="D6036" s="208" t="s">
        <v>272</v>
      </c>
      <c r="E6036" s="235" t="s">
        <v>44</v>
      </c>
      <c r="F6036" s="236" t="s">
        <v>442</v>
      </c>
      <c r="G6036" s="234"/>
      <c r="H6036" s="237">
        <v>16</v>
      </c>
      <c r="I6036" s="238"/>
      <c r="J6036" s="234"/>
      <c r="K6036" s="234"/>
      <c r="L6036" s="239"/>
      <c r="M6036" s="240"/>
      <c r="N6036" s="241"/>
      <c r="O6036" s="241"/>
      <c r="P6036" s="241"/>
      <c r="Q6036" s="241"/>
      <c r="R6036" s="241"/>
      <c r="S6036" s="241"/>
      <c r="T6036" s="242"/>
      <c r="AT6036" s="243" t="s">
        <v>272</v>
      </c>
      <c r="AU6036" s="243" t="s">
        <v>91</v>
      </c>
      <c r="AV6036" s="15" t="s">
        <v>91</v>
      </c>
      <c r="AW6036" s="15" t="s">
        <v>38</v>
      </c>
      <c r="AX6036" s="15" t="s">
        <v>82</v>
      </c>
      <c r="AY6036" s="243" t="s">
        <v>262</v>
      </c>
    </row>
    <row r="6037" spans="1:65" s="15" customFormat="1" ht="10">
      <c r="B6037" s="233"/>
      <c r="C6037" s="234"/>
      <c r="D6037" s="208" t="s">
        <v>272</v>
      </c>
      <c r="E6037" s="235" t="s">
        <v>44</v>
      </c>
      <c r="F6037" s="236" t="s">
        <v>377</v>
      </c>
      <c r="G6037" s="234"/>
      <c r="H6037" s="237">
        <v>9</v>
      </c>
      <c r="I6037" s="238"/>
      <c r="J6037" s="234"/>
      <c r="K6037" s="234"/>
      <c r="L6037" s="239"/>
      <c r="M6037" s="240"/>
      <c r="N6037" s="241"/>
      <c r="O6037" s="241"/>
      <c r="P6037" s="241"/>
      <c r="Q6037" s="241"/>
      <c r="R6037" s="241"/>
      <c r="S6037" s="241"/>
      <c r="T6037" s="242"/>
      <c r="AT6037" s="243" t="s">
        <v>272</v>
      </c>
      <c r="AU6037" s="243" t="s">
        <v>91</v>
      </c>
      <c r="AV6037" s="15" t="s">
        <v>91</v>
      </c>
      <c r="AW6037" s="15" t="s">
        <v>38</v>
      </c>
      <c r="AX6037" s="15" t="s">
        <v>82</v>
      </c>
      <c r="AY6037" s="243" t="s">
        <v>262</v>
      </c>
    </row>
    <row r="6038" spans="1:65" s="16" customFormat="1" ht="10">
      <c r="B6038" s="244"/>
      <c r="C6038" s="245"/>
      <c r="D6038" s="208" t="s">
        <v>272</v>
      </c>
      <c r="E6038" s="246" t="s">
        <v>44</v>
      </c>
      <c r="F6038" s="247" t="s">
        <v>291</v>
      </c>
      <c r="G6038" s="245"/>
      <c r="H6038" s="248">
        <v>60</v>
      </c>
      <c r="I6038" s="249"/>
      <c r="J6038" s="245"/>
      <c r="K6038" s="245"/>
      <c r="L6038" s="250"/>
      <c r="M6038" s="251"/>
      <c r="N6038" s="252"/>
      <c r="O6038" s="252"/>
      <c r="P6038" s="252"/>
      <c r="Q6038" s="252"/>
      <c r="R6038" s="252"/>
      <c r="S6038" s="252"/>
      <c r="T6038" s="253"/>
      <c r="AT6038" s="254" t="s">
        <v>272</v>
      </c>
      <c r="AU6038" s="254" t="s">
        <v>91</v>
      </c>
      <c r="AV6038" s="16" t="s">
        <v>104</v>
      </c>
      <c r="AW6038" s="16" t="s">
        <v>38</v>
      </c>
      <c r="AX6038" s="16" t="s">
        <v>89</v>
      </c>
      <c r="AY6038" s="254" t="s">
        <v>262</v>
      </c>
    </row>
    <row r="6039" spans="1:65" s="2" customFormat="1" ht="21.75" customHeight="1">
      <c r="A6039" s="37"/>
      <c r="B6039" s="38"/>
      <c r="C6039" s="195" t="s">
        <v>2793</v>
      </c>
      <c r="D6039" s="195" t="s">
        <v>264</v>
      </c>
      <c r="E6039" s="196" t="s">
        <v>2794</v>
      </c>
      <c r="F6039" s="197" t="s">
        <v>2795</v>
      </c>
      <c r="G6039" s="198" t="s">
        <v>406</v>
      </c>
      <c r="H6039" s="199">
        <v>11.198</v>
      </c>
      <c r="I6039" s="200"/>
      <c r="J6039" s="201">
        <f>ROUND(I6039*H6039,2)</f>
        <v>0</v>
      </c>
      <c r="K6039" s="197" t="s">
        <v>268</v>
      </c>
      <c r="L6039" s="42"/>
      <c r="M6039" s="202" t="s">
        <v>44</v>
      </c>
      <c r="N6039" s="203" t="s">
        <v>53</v>
      </c>
      <c r="O6039" s="67"/>
      <c r="P6039" s="204">
        <f>O6039*H6039</f>
        <v>0</v>
      </c>
      <c r="Q6039" s="204">
        <v>0</v>
      </c>
      <c r="R6039" s="204">
        <f>Q6039*H6039</f>
        <v>0</v>
      </c>
      <c r="S6039" s="204">
        <v>0</v>
      </c>
      <c r="T6039" s="205">
        <f>S6039*H6039</f>
        <v>0</v>
      </c>
      <c r="U6039" s="37"/>
      <c r="V6039" s="37"/>
      <c r="W6039" s="37"/>
      <c r="X6039" s="37"/>
      <c r="Y6039" s="37"/>
      <c r="Z6039" s="37"/>
      <c r="AA6039" s="37"/>
      <c r="AB6039" s="37"/>
      <c r="AC6039" s="37"/>
      <c r="AD6039" s="37"/>
      <c r="AE6039" s="37"/>
      <c r="AR6039" s="206" t="s">
        <v>442</v>
      </c>
      <c r="AT6039" s="206" t="s">
        <v>264</v>
      </c>
      <c r="AU6039" s="206" t="s">
        <v>91</v>
      </c>
      <c r="AY6039" s="19" t="s">
        <v>262</v>
      </c>
      <c r="BE6039" s="207">
        <f>IF(N6039="základní",J6039,0)</f>
        <v>0</v>
      </c>
      <c r="BF6039" s="207">
        <f>IF(N6039="snížená",J6039,0)</f>
        <v>0</v>
      </c>
      <c r="BG6039" s="207">
        <f>IF(N6039="zákl. přenesená",J6039,0)</f>
        <v>0</v>
      </c>
      <c r="BH6039" s="207">
        <f>IF(N6039="sníž. přenesená",J6039,0)</f>
        <v>0</v>
      </c>
      <c r="BI6039" s="207">
        <f>IF(N6039="nulová",J6039,0)</f>
        <v>0</v>
      </c>
      <c r="BJ6039" s="19" t="s">
        <v>89</v>
      </c>
      <c r="BK6039" s="207">
        <f>ROUND(I6039*H6039,2)</f>
        <v>0</v>
      </c>
      <c r="BL6039" s="19" t="s">
        <v>442</v>
      </c>
      <c r="BM6039" s="206" t="s">
        <v>2796</v>
      </c>
    </row>
    <row r="6040" spans="1:65" s="2" customFormat="1" ht="72">
      <c r="A6040" s="37"/>
      <c r="B6040" s="38"/>
      <c r="C6040" s="39"/>
      <c r="D6040" s="208" t="s">
        <v>270</v>
      </c>
      <c r="E6040" s="39"/>
      <c r="F6040" s="209" t="s">
        <v>2797</v>
      </c>
      <c r="G6040" s="39"/>
      <c r="H6040" s="39"/>
      <c r="I6040" s="118"/>
      <c r="J6040" s="39"/>
      <c r="K6040" s="39"/>
      <c r="L6040" s="42"/>
      <c r="M6040" s="210"/>
      <c r="N6040" s="211"/>
      <c r="O6040" s="67"/>
      <c r="P6040" s="67"/>
      <c r="Q6040" s="67"/>
      <c r="R6040" s="67"/>
      <c r="S6040" s="67"/>
      <c r="T6040" s="68"/>
      <c r="U6040" s="37"/>
      <c r="V6040" s="37"/>
      <c r="W6040" s="37"/>
      <c r="X6040" s="37"/>
      <c r="Y6040" s="37"/>
      <c r="Z6040" s="37"/>
      <c r="AA6040" s="37"/>
      <c r="AB6040" s="37"/>
      <c r="AC6040" s="37"/>
      <c r="AD6040" s="37"/>
      <c r="AE6040" s="37"/>
      <c r="AT6040" s="19" t="s">
        <v>270</v>
      </c>
      <c r="AU6040" s="19" t="s">
        <v>91</v>
      </c>
    </row>
    <row r="6041" spans="1:65" s="12" customFormat="1" ht="22.75" customHeight="1">
      <c r="B6041" s="179"/>
      <c r="C6041" s="180"/>
      <c r="D6041" s="181" t="s">
        <v>81</v>
      </c>
      <c r="E6041" s="193" t="s">
        <v>2798</v>
      </c>
      <c r="F6041" s="193" t="s">
        <v>2799</v>
      </c>
      <c r="G6041" s="180"/>
      <c r="H6041" s="180"/>
      <c r="I6041" s="183"/>
      <c r="J6041" s="194">
        <f>BK6041</f>
        <v>0</v>
      </c>
      <c r="K6041" s="180"/>
      <c r="L6041" s="185"/>
      <c r="M6041" s="186"/>
      <c r="N6041" s="187"/>
      <c r="O6041" s="187"/>
      <c r="P6041" s="188">
        <f>SUM(P6042:P7231)</f>
        <v>0</v>
      </c>
      <c r="Q6041" s="187"/>
      <c r="R6041" s="188">
        <f>SUM(R6042:R7231)</f>
        <v>129.64915022000008</v>
      </c>
      <c r="S6041" s="187"/>
      <c r="T6041" s="189">
        <f>SUM(T6042:T7231)</f>
        <v>0</v>
      </c>
      <c r="AR6041" s="190" t="s">
        <v>91</v>
      </c>
      <c r="AT6041" s="191" t="s">
        <v>81</v>
      </c>
      <c r="AU6041" s="191" t="s">
        <v>89</v>
      </c>
      <c r="AY6041" s="190" t="s">
        <v>262</v>
      </c>
      <c r="BK6041" s="192">
        <f>SUM(BK6042:BK7231)</f>
        <v>0</v>
      </c>
    </row>
    <row r="6042" spans="1:65" s="2" customFormat="1" ht="16.5" customHeight="1">
      <c r="A6042" s="37"/>
      <c r="B6042" s="38"/>
      <c r="C6042" s="195" t="s">
        <v>2800</v>
      </c>
      <c r="D6042" s="195" t="s">
        <v>264</v>
      </c>
      <c r="E6042" s="196" t="s">
        <v>2801</v>
      </c>
      <c r="F6042" s="197" t="s">
        <v>2802</v>
      </c>
      <c r="G6042" s="198" t="s">
        <v>590</v>
      </c>
      <c r="H6042" s="199">
        <v>145.15</v>
      </c>
      <c r="I6042" s="200"/>
      <c r="J6042" s="201">
        <f>ROUND(I6042*H6042,2)</f>
        <v>0</v>
      </c>
      <c r="K6042" s="197" t="s">
        <v>268</v>
      </c>
      <c r="L6042" s="42"/>
      <c r="M6042" s="202" t="s">
        <v>44</v>
      </c>
      <c r="N6042" s="203" t="s">
        <v>53</v>
      </c>
      <c r="O6042" s="67"/>
      <c r="P6042" s="204">
        <f>O6042*H6042</f>
        <v>0</v>
      </c>
      <c r="Q6042" s="204">
        <v>6.0000000000000002E-5</v>
      </c>
      <c r="R6042" s="204">
        <f>Q6042*H6042</f>
        <v>8.7089999999999997E-3</v>
      </c>
      <c r="S6042" s="204">
        <v>0</v>
      </c>
      <c r="T6042" s="205">
        <f>S6042*H6042</f>
        <v>0</v>
      </c>
      <c r="U6042" s="37"/>
      <c r="V6042" s="37"/>
      <c r="W6042" s="37"/>
      <c r="X6042" s="37"/>
      <c r="Y6042" s="37"/>
      <c r="Z6042" s="37"/>
      <c r="AA6042" s="37"/>
      <c r="AB6042" s="37"/>
      <c r="AC6042" s="37"/>
      <c r="AD6042" s="37"/>
      <c r="AE6042" s="37"/>
      <c r="AR6042" s="206" t="s">
        <v>442</v>
      </c>
      <c r="AT6042" s="206" t="s">
        <v>264</v>
      </c>
      <c r="AU6042" s="206" t="s">
        <v>91</v>
      </c>
      <c r="AY6042" s="19" t="s">
        <v>262</v>
      </c>
      <c r="BE6042" s="207">
        <f>IF(N6042="základní",J6042,0)</f>
        <v>0</v>
      </c>
      <c r="BF6042" s="207">
        <f>IF(N6042="snížená",J6042,0)</f>
        <v>0</v>
      </c>
      <c r="BG6042" s="207">
        <f>IF(N6042="zákl. přenesená",J6042,0)</f>
        <v>0</v>
      </c>
      <c r="BH6042" s="207">
        <f>IF(N6042="sníž. přenesená",J6042,0)</f>
        <v>0</v>
      </c>
      <c r="BI6042" s="207">
        <f>IF(N6042="nulová",J6042,0)</f>
        <v>0</v>
      </c>
      <c r="BJ6042" s="19" t="s">
        <v>89</v>
      </c>
      <c r="BK6042" s="207">
        <f>ROUND(I6042*H6042,2)</f>
        <v>0</v>
      </c>
      <c r="BL6042" s="19" t="s">
        <v>442</v>
      </c>
      <c r="BM6042" s="206" t="s">
        <v>2803</v>
      </c>
    </row>
    <row r="6043" spans="1:65" s="2" customFormat="1" ht="90">
      <c r="A6043" s="37"/>
      <c r="B6043" s="38"/>
      <c r="C6043" s="39"/>
      <c r="D6043" s="208" t="s">
        <v>270</v>
      </c>
      <c r="E6043" s="39"/>
      <c r="F6043" s="209" t="s">
        <v>2804</v>
      </c>
      <c r="G6043" s="39"/>
      <c r="H6043" s="39"/>
      <c r="I6043" s="118"/>
      <c r="J6043" s="39"/>
      <c r="K6043" s="39"/>
      <c r="L6043" s="42"/>
      <c r="M6043" s="210"/>
      <c r="N6043" s="211"/>
      <c r="O6043" s="67"/>
      <c r="P6043" s="67"/>
      <c r="Q6043" s="67"/>
      <c r="R6043" s="67"/>
      <c r="S6043" s="67"/>
      <c r="T6043" s="68"/>
      <c r="U6043" s="37"/>
      <c r="V6043" s="37"/>
      <c r="W6043" s="37"/>
      <c r="X6043" s="37"/>
      <c r="Y6043" s="37"/>
      <c r="Z6043" s="37"/>
      <c r="AA6043" s="37"/>
      <c r="AB6043" s="37"/>
      <c r="AC6043" s="37"/>
      <c r="AD6043" s="37"/>
      <c r="AE6043" s="37"/>
      <c r="AT6043" s="19" t="s">
        <v>270</v>
      </c>
      <c r="AU6043" s="19" t="s">
        <v>91</v>
      </c>
    </row>
    <row r="6044" spans="1:65" s="2" customFormat="1" ht="18">
      <c r="A6044" s="37"/>
      <c r="B6044" s="38"/>
      <c r="C6044" s="39"/>
      <c r="D6044" s="208" t="s">
        <v>421</v>
      </c>
      <c r="E6044" s="39"/>
      <c r="F6044" s="209" t="s">
        <v>2805</v>
      </c>
      <c r="G6044" s="39"/>
      <c r="H6044" s="39"/>
      <c r="I6044" s="118"/>
      <c r="J6044" s="39"/>
      <c r="K6044" s="39"/>
      <c r="L6044" s="42"/>
      <c r="M6044" s="210"/>
      <c r="N6044" s="211"/>
      <c r="O6044" s="67"/>
      <c r="P6044" s="67"/>
      <c r="Q6044" s="67"/>
      <c r="R6044" s="67"/>
      <c r="S6044" s="67"/>
      <c r="T6044" s="68"/>
      <c r="U6044" s="37"/>
      <c r="V6044" s="37"/>
      <c r="W6044" s="37"/>
      <c r="X6044" s="37"/>
      <c r="Y6044" s="37"/>
      <c r="Z6044" s="37"/>
      <c r="AA6044" s="37"/>
      <c r="AB6044" s="37"/>
      <c r="AC6044" s="37"/>
      <c r="AD6044" s="37"/>
      <c r="AE6044" s="37"/>
      <c r="AT6044" s="19" t="s">
        <v>421</v>
      </c>
      <c r="AU6044" s="19" t="s">
        <v>91</v>
      </c>
    </row>
    <row r="6045" spans="1:65" s="13" customFormat="1" ht="10">
      <c r="B6045" s="212"/>
      <c r="C6045" s="213"/>
      <c r="D6045" s="208" t="s">
        <v>272</v>
      </c>
      <c r="E6045" s="214" t="s">
        <v>44</v>
      </c>
      <c r="F6045" s="215" t="s">
        <v>2806</v>
      </c>
      <c r="G6045" s="213"/>
      <c r="H6045" s="214" t="s">
        <v>44</v>
      </c>
      <c r="I6045" s="216"/>
      <c r="J6045" s="213"/>
      <c r="K6045" s="213"/>
      <c r="L6045" s="217"/>
      <c r="M6045" s="218"/>
      <c r="N6045" s="219"/>
      <c r="O6045" s="219"/>
      <c r="P6045" s="219"/>
      <c r="Q6045" s="219"/>
      <c r="R6045" s="219"/>
      <c r="S6045" s="219"/>
      <c r="T6045" s="220"/>
      <c r="AT6045" s="221" t="s">
        <v>272</v>
      </c>
      <c r="AU6045" s="221" t="s">
        <v>91</v>
      </c>
      <c r="AV6045" s="13" t="s">
        <v>89</v>
      </c>
      <c r="AW6045" s="13" t="s">
        <v>38</v>
      </c>
      <c r="AX6045" s="13" t="s">
        <v>82</v>
      </c>
      <c r="AY6045" s="221" t="s">
        <v>262</v>
      </c>
    </row>
    <row r="6046" spans="1:65" s="13" customFormat="1" ht="30">
      <c r="B6046" s="212"/>
      <c r="C6046" s="213"/>
      <c r="D6046" s="208" t="s">
        <v>272</v>
      </c>
      <c r="E6046" s="214" t="s">
        <v>44</v>
      </c>
      <c r="F6046" s="215" t="s">
        <v>2807</v>
      </c>
      <c r="G6046" s="213"/>
      <c r="H6046" s="214" t="s">
        <v>44</v>
      </c>
      <c r="I6046" s="216"/>
      <c r="J6046" s="213"/>
      <c r="K6046" s="213"/>
      <c r="L6046" s="217"/>
      <c r="M6046" s="218"/>
      <c r="N6046" s="219"/>
      <c r="O6046" s="219"/>
      <c r="P6046" s="219"/>
      <c r="Q6046" s="219"/>
      <c r="R6046" s="219"/>
      <c r="S6046" s="219"/>
      <c r="T6046" s="220"/>
      <c r="AT6046" s="221" t="s">
        <v>272</v>
      </c>
      <c r="AU6046" s="221" t="s">
        <v>91</v>
      </c>
      <c r="AV6046" s="13" t="s">
        <v>89</v>
      </c>
      <c r="AW6046" s="13" t="s">
        <v>38</v>
      </c>
      <c r="AX6046" s="13" t="s">
        <v>82</v>
      </c>
      <c r="AY6046" s="221" t="s">
        <v>262</v>
      </c>
    </row>
    <row r="6047" spans="1:65" s="13" customFormat="1" ht="10">
      <c r="B6047" s="212"/>
      <c r="C6047" s="213"/>
      <c r="D6047" s="208" t="s">
        <v>272</v>
      </c>
      <c r="E6047" s="214" t="s">
        <v>44</v>
      </c>
      <c r="F6047" s="215" t="s">
        <v>2808</v>
      </c>
      <c r="G6047" s="213"/>
      <c r="H6047" s="214" t="s">
        <v>44</v>
      </c>
      <c r="I6047" s="216"/>
      <c r="J6047" s="213"/>
      <c r="K6047" s="213"/>
      <c r="L6047" s="217"/>
      <c r="M6047" s="218"/>
      <c r="N6047" s="219"/>
      <c r="O6047" s="219"/>
      <c r="P6047" s="219"/>
      <c r="Q6047" s="219"/>
      <c r="R6047" s="219"/>
      <c r="S6047" s="219"/>
      <c r="T6047" s="220"/>
      <c r="AT6047" s="221" t="s">
        <v>272</v>
      </c>
      <c r="AU6047" s="221" t="s">
        <v>91</v>
      </c>
      <c r="AV6047" s="13" t="s">
        <v>89</v>
      </c>
      <c r="AW6047" s="13" t="s">
        <v>38</v>
      </c>
      <c r="AX6047" s="13" t="s">
        <v>82</v>
      </c>
      <c r="AY6047" s="221" t="s">
        <v>262</v>
      </c>
    </row>
    <row r="6048" spans="1:65" s="13" customFormat="1" ht="10">
      <c r="B6048" s="212"/>
      <c r="C6048" s="213"/>
      <c r="D6048" s="208" t="s">
        <v>272</v>
      </c>
      <c r="E6048" s="214" t="s">
        <v>44</v>
      </c>
      <c r="F6048" s="215" t="s">
        <v>1591</v>
      </c>
      <c r="G6048" s="213"/>
      <c r="H6048" s="214" t="s">
        <v>44</v>
      </c>
      <c r="I6048" s="216"/>
      <c r="J6048" s="213"/>
      <c r="K6048" s="213"/>
      <c r="L6048" s="217"/>
      <c r="M6048" s="218"/>
      <c r="N6048" s="219"/>
      <c r="O6048" s="219"/>
      <c r="P6048" s="219"/>
      <c r="Q6048" s="219"/>
      <c r="R6048" s="219"/>
      <c r="S6048" s="219"/>
      <c r="T6048" s="220"/>
      <c r="AT6048" s="221" t="s">
        <v>272</v>
      </c>
      <c r="AU6048" s="221" t="s">
        <v>91</v>
      </c>
      <c r="AV6048" s="13" t="s">
        <v>89</v>
      </c>
      <c r="AW6048" s="13" t="s">
        <v>38</v>
      </c>
      <c r="AX6048" s="13" t="s">
        <v>82</v>
      </c>
      <c r="AY6048" s="221" t="s">
        <v>262</v>
      </c>
    </row>
    <row r="6049" spans="2:51" s="13" customFormat="1" ht="20">
      <c r="B6049" s="212"/>
      <c r="C6049" s="213"/>
      <c r="D6049" s="208" t="s">
        <v>272</v>
      </c>
      <c r="E6049" s="214" t="s">
        <v>44</v>
      </c>
      <c r="F6049" s="215" t="s">
        <v>2558</v>
      </c>
      <c r="G6049" s="213"/>
      <c r="H6049" s="214" t="s">
        <v>44</v>
      </c>
      <c r="I6049" s="216"/>
      <c r="J6049" s="213"/>
      <c r="K6049" s="213"/>
      <c r="L6049" s="217"/>
      <c r="M6049" s="218"/>
      <c r="N6049" s="219"/>
      <c r="O6049" s="219"/>
      <c r="P6049" s="219"/>
      <c r="Q6049" s="219"/>
      <c r="R6049" s="219"/>
      <c r="S6049" s="219"/>
      <c r="T6049" s="220"/>
      <c r="AT6049" s="221" t="s">
        <v>272</v>
      </c>
      <c r="AU6049" s="221" t="s">
        <v>91</v>
      </c>
      <c r="AV6049" s="13" t="s">
        <v>89</v>
      </c>
      <c r="AW6049" s="13" t="s">
        <v>38</v>
      </c>
      <c r="AX6049" s="13" t="s">
        <v>82</v>
      </c>
      <c r="AY6049" s="221" t="s">
        <v>262</v>
      </c>
    </row>
    <row r="6050" spans="2:51" s="13" customFormat="1" ht="10">
      <c r="B6050" s="212"/>
      <c r="C6050" s="213"/>
      <c r="D6050" s="208" t="s">
        <v>272</v>
      </c>
      <c r="E6050" s="214" t="s">
        <v>44</v>
      </c>
      <c r="F6050" s="215" t="s">
        <v>2809</v>
      </c>
      <c r="G6050" s="213"/>
      <c r="H6050" s="214" t="s">
        <v>44</v>
      </c>
      <c r="I6050" s="216"/>
      <c r="J6050" s="213"/>
      <c r="K6050" s="213"/>
      <c r="L6050" s="217"/>
      <c r="M6050" s="218"/>
      <c r="N6050" s="219"/>
      <c r="O6050" s="219"/>
      <c r="P6050" s="219"/>
      <c r="Q6050" s="219"/>
      <c r="R6050" s="219"/>
      <c r="S6050" s="219"/>
      <c r="T6050" s="220"/>
      <c r="AT6050" s="221" t="s">
        <v>272</v>
      </c>
      <c r="AU6050" s="221" t="s">
        <v>91</v>
      </c>
      <c r="AV6050" s="13" t="s">
        <v>89</v>
      </c>
      <c r="AW6050" s="13" t="s">
        <v>38</v>
      </c>
      <c r="AX6050" s="13" t="s">
        <v>82</v>
      </c>
      <c r="AY6050" s="221" t="s">
        <v>262</v>
      </c>
    </row>
    <row r="6051" spans="2:51" s="13" customFormat="1" ht="10">
      <c r="B6051" s="212"/>
      <c r="C6051" s="213"/>
      <c r="D6051" s="208" t="s">
        <v>272</v>
      </c>
      <c r="E6051" s="214" t="s">
        <v>44</v>
      </c>
      <c r="F6051" s="215" t="s">
        <v>2810</v>
      </c>
      <c r="G6051" s="213"/>
      <c r="H6051" s="214" t="s">
        <v>44</v>
      </c>
      <c r="I6051" s="216"/>
      <c r="J6051" s="213"/>
      <c r="K6051" s="213"/>
      <c r="L6051" s="217"/>
      <c r="M6051" s="218"/>
      <c r="N6051" s="219"/>
      <c r="O6051" s="219"/>
      <c r="P6051" s="219"/>
      <c r="Q6051" s="219"/>
      <c r="R6051" s="219"/>
      <c r="S6051" s="219"/>
      <c r="T6051" s="220"/>
      <c r="AT6051" s="221" t="s">
        <v>272</v>
      </c>
      <c r="AU6051" s="221" t="s">
        <v>91</v>
      </c>
      <c r="AV6051" s="13" t="s">
        <v>89</v>
      </c>
      <c r="AW6051" s="13" t="s">
        <v>38</v>
      </c>
      <c r="AX6051" s="13" t="s">
        <v>82</v>
      </c>
      <c r="AY6051" s="221" t="s">
        <v>262</v>
      </c>
    </row>
    <row r="6052" spans="2:51" s="15" customFormat="1" ht="10">
      <c r="B6052" s="233"/>
      <c r="C6052" s="234"/>
      <c r="D6052" s="208" t="s">
        <v>272</v>
      </c>
      <c r="E6052" s="235" t="s">
        <v>44</v>
      </c>
      <c r="F6052" s="236" t="s">
        <v>2811</v>
      </c>
      <c r="G6052" s="234"/>
      <c r="H6052" s="237">
        <v>15.1</v>
      </c>
      <c r="I6052" s="238"/>
      <c r="J6052" s="234"/>
      <c r="K6052" s="234"/>
      <c r="L6052" s="239"/>
      <c r="M6052" s="240"/>
      <c r="N6052" s="241"/>
      <c r="O6052" s="241"/>
      <c r="P6052" s="241"/>
      <c r="Q6052" s="241"/>
      <c r="R6052" s="241"/>
      <c r="S6052" s="241"/>
      <c r="T6052" s="242"/>
      <c r="AT6052" s="243" t="s">
        <v>272</v>
      </c>
      <c r="AU6052" s="243" t="s">
        <v>91</v>
      </c>
      <c r="AV6052" s="15" t="s">
        <v>91</v>
      </c>
      <c r="AW6052" s="15" t="s">
        <v>38</v>
      </c>
      <c r="AX6052" s="15" t="s">
        <v>82</v>
      </c>
      <c r="AY6052" s="243" t="s">
        <v>262</v>
      </c>
    </row>
    <row r="6053" spans="2:51" s="13" customFormat="1" ht="10">
      <c r="B6053" s="212"/>
      <c r="C6053" s="213"/>
      <c r="D6053" s="208" t="s">
        <v>272</v>
      </c>
      <c r="E6053" s="214" t="s">
        <v>44</v>
      </c>
      <c r="F6053" s="215" t="s">
        <v>2812</v>
      </c>
      <c r="G6053" s="213"/>
      <c r="H6053" s="214" t="s">
        <v>44</v>
      </c>
      <c r="I6053" s="216"/>
      <c r="J6053" s="213"/>
      <c r="K6053" s="213"/>
      <c r="L6053" s="217"/>
      <c r="M6053" s="218"/>
      <c r="N6053" s="219"/>
      <c r="O6053" s="219"/>
      <c r="P6053" s="219"/>
      <c r="Q6053" s="219"/>
      <c r="R6053" s="219"/>
      <c r="S6053" s="219"/>
      <c r="T6053" s="220"/>
      <c r="AT6053" s="221" t="s">
        <v>272</v>
      </c>
      <c r="AU6053" s="221" t="s">
        <v>91</v>
      </c>
      <c r="AV6053" s="13" t="s">
        <v>89</v>
      </c>
      <c r="AW6053" s="13" t="s">
        <v>38</v>
      </c>
      <c r="AX6053" s="13" t="s">
        <v>82</v>
      </c>
      <c r="AY6053" s="221" t="s">
        <v>262</v>
      </c>
    </row>
    <row r="6054" spans="2:51" s="13" customFormat="1" ht="30">
      <c r="B6054" s="212"/>
      <c r="C6054" s="213"/>
      <c r="D6054" s="208" t="s">
        <v>272</v>
      </c>
      <c r="E6054" s="214" t="s">
        <v>44</v>
      </c>
      <c r="F6054" s="215" t="s">
        <v>2807</v>
      </c>
      <c r="G6054" s="213"/>
      <c r="H6054" s="214" t="s">
        <v>44</v>
      </c>
      <c r="I6054" s="216"/>
      <c r="J6054" s="213"/>
      <c r="K6054" s="213"/>
      <c r="L6054" s="217"/>
      <c r="M6054" s="218"/>
      <c r="N6054" s="219"/>
      <c r="O6054" s="219"/>
      <c r="P6054" s="219"/>
      <c r="Q6054" s="219"/>
      <c r="R6054" s="219"/>
      <c r="S6054" s="219"/>
      <c r="T6054" s="220"/>
      <c r="AT6054" s="221" t="s">
        <v>272</v>
      </c>
      <c r="AU6054" s="221" t="s">
        <v>91</v>
      </c>
      <c r="AV6054" s="13" t="s">
        <v>89</v>
      </c>
      <c r="AW6054" s="13" t="s">
        <v>38</v>
      </c>
      <c r="AX6054" s="13" t="s">
        <v>82</v>
      </c>
      <c r="AY6054" s="221" t="s">
        <v>262</v>
      </c>
    </row>
    <row r="6055" spans="2:51" s="13" customFormat="1" ht="10">
      <c r="B6055" s="212"/>
      <c r="C6055" s="213"/>
      <c r="D6055" s="208" t="s">
        <v>272</v>
      </c>
      <c r="E6055" s="214" t="s">
        <v>44</v>
      </c>
      <c r="F6055" s="215" t="s">
        <v>2813</v>
      </c>
      <c r="G6055" s="213"/>
      <c r="H6055" s="214" t="s">
        <v>44</v>
      </c>
      <c r="I6055" s="216"/>
      <c r="J6055" s="213"/>
      <c r="K6055" s="213"/>
      <c r="L6055" s="217"/>
      <c r="M6055" s="218"/>
      <c r="N6055" s="219"/>
      <c r="O6055" s="219"/>
      <c r="P6055" s="219"/>
      <c r="Q6055" s="219"/>
      <c r="R6055" s="219"/>
      <c r="S6055" s="219"/>
      <c r="T6055" s="220"/>
      <c r="AT6055" s="221" t="s">
        <v>272</v>
      </c>
      <c r="AU6055" s="221" t="s">
        <v>91</v>
      </c>
      <c r="AV6055" s="13" t="s">
        <v>89</v>
      </c>
      <c r="AW6055" s="13" t="s">
        <v>38</v>
      </c>
      <c r="AX6055" s="13" t="s">
        <v>82</v>
      </c>
      <c r="AY6055" s="221" t="s">
        <v>262</v>
      </c>
    </row>
    <row r="6056" spans="2:51" s="13" customFormat="1" ht="10">
      <c r="B6056" s="212"/>
      <c r="C6056" s="213"/>
      <c r="D6056" s="208" t="s">
        <v>272</v>
      </c>
      <c r="E6056" s="214" t="s">
        <v>44</v>
      </c>
      <c r="F6056" s="215" t="s">
        <v>1591</v>
      </c>
      <c r="G6056" s="213"/>
      <c r="H6056" s="214" t="s">
        <v>44</v>
      </c>
      <c r="I6056" s="216"/>
      <c r="J6056" s="213"/>
      <c r="K6056" s="213"/>
      <c r="L6056" s="217"/>
      <c r="M6056" s="218"/>
      <c r="N6056" s="219"/>
      <c r="O6056" s="219"/>
      <c r="P6056" s="219"/>
      <c r="Q6056" s="219"/>
      <c r="R6056" s="219"/>
      <c r="S6056" s="219"/>
      <c r="T6056" s="220"/>
      <c r="AT6056" s="221" t="s">
        <v>272</v>
      </c>
      <c r="AU6056" s="221" t="s">
        <v>91</v>
      </c>
      <c r="AV6056" s="13" t="s">
        <v>89</v>
      </c>
      <c r="AW6056" s="13" t="s">
        <v>38</v>
      </c>
      <c r="AX6056" s="13" t="s">
        <v>82</v>
      </c>
      <c r="AY6056" s="221" t="s">
        <v>262</v>
      </c>
    </row>
    <row r="6057" spans="2:51" s="13" customFormat="1" ht="20">
      <c r="B6057" s="212"/>
      <c r="C6057" s="213"/>
      <c r="D6057" s="208" t="s">
        <v>272</v>
      </c>
      <c r="E6057" s="214" t="s">
        <v>44</v>
      </c>
      <c r="F6057" s="215" t="s">
        <v>2558</v>
      </c>
      <c r="G6057" s="213"/>
      <c r="H6057" s="214" t="s">
        <v>44</v>
      </c>
      <c r="I6057" s="216"/>
      <c r="J6057" s="213"/>
      <c r="K6057" s="213"/>
      <c r="L6057" s="217"/>
      <c r="M6057" s="218"/>
      <c r="N6057" s="219"/>
      <c r="O6057" s="219"/>
      <c r="P6057" s="219"/>
      <c r="Q6057" s="219"/>
      <c r="R6057" s="219"/>
      <c r="S6057" s="219"/>
      <c r="T6057" s="220"/>
      <c r="AT6057" s="221" t="s">
        <v>272</v>
      </c>
      <c r="AU6057" s="221" t="s">
        <v>91</v>
      </c>
      <c r="AV6057" s="13" t="s">
        <v>89</v>
      </c>
      <c r="AW6057" s="13" t="s">
        <v>38</v>
      </c>
      <c r="AX6057" s="13" t="s">
        <v>82</v>
      </c>
      <c r="AY6057" s="221" t="s">
        <v>262</v>
      </c>
    </row>
    <row r="6058" spans="2:51" s="13" customFormat="1" ht="10">
      <c r="B6058" s="212"/>
      <c r="C6058" s="213"/>
      <c r="D6058" s="208" t="s">
        <v>272</v>
      </c>
      <c r="E6058" s="214" t="s">
        <v>44</v>
      </c>
      <c r="F6058" s="215" t="s">
        <v>2809</v>
      </c>
      <c r="G6058" s="213"/>
      <c r="H6058" s="214" t="s">
        <v>44</v>
      </c>
      <c r="I6058" s="216"/>
      <c r="J6058" s="213"/>
      <c r="K6058" s="213"/>
      <c r="L6058" s="217"/>
      <c r="M6058" s="218"/>
      <c r="N6058" s="219"/>
      <c r="O6058" s="219"/>
      <c r="P6058" s="219"/>
      <c r="Q6058" s="219"/>
      <c r="R6058" s="219"/>
      <c r="S6058" s="219"/>
      <c r="T6058" s="220"/>
      <c r="AT6058" s="221" t="s">
        <v>272</v>
      </c>
      <c r="AU6058" s="221" t="s">
        <v>91</v>
      </c>
      <c r="AV6058" s="13" t="s">
        <v>89</v>
      </c>
      <c r="AW6058" s="13" t="s">
        <v>38</v>
      </c>
      <c r="AX6058" s="13" t="s">
        <v>82</v>
      </c>
      <c r="AY6058" s="221" t="s">
        <v>262</v>
      </c>
    </row>
    <row r="6059" spans="2:51" s="13" customFormat="1" ht="10">
      <c r="B6059" s="212"/>
      <c r="C6059" s="213"/>
      <c r="D6059" s="208" t="s">
        <v>272</v>
      </c>
      <c r="E6059" s="214" t="s">
        <v>44</v>
      </c>
      <c r="F6059" s="215" t="s">
        <v>2814</v>
      </c>
      <c r="G6059" s="213"/>
      <c r="H6059" s="214" t="s">
        <v>44</v>
      </c>
      <c r="I6059" s="216"/>
      <c r="J6059" s="213"/>
      <c r="K6059" s="213"/>
      <c r="L6059" s="217"/>
      <c r="M6059" s="218"/>
      <c r="N6059" s="219"/>
      <c r="O6059" s="219"/>
      <c r="P6059" s="219"/>
      <c r="Q6059" s="219"/>
      <c r="R6059" s="219"/>
      <c r="S6059" s="219"/>
      <c r="T6059" s="220"/>
      <c r="AT6059" s="221" t="s">
        <v>272</v>
      </c>
      <c r="AU6059" s="221" t="s">
        <v>91</v>
      </c>
      <c r="AV6059" s="13" t="s">
        <v>89</v>
      </c>
      <c r="AW6059" s="13" t="s">
        <v>38</v>
      </c>
      <c r="AX6059" s="13" t="s">
        <v>82</v>
      </c>
      <c r="AY6059" s="221" t="s">
        <v>262</v>
      </c>
    </row>
    <row r="6060" spans="2:51" s="15" customFormat="1" ht="10">
      <c r="B6060" s="233"/>
      <c r="C6060" s="234"/>
      <c r="D6060" s="208" t="s">
        <v>272</v>
      </c>
      <c r="E6060" s="235" t="s">
        <v>44</v>
      </c>
      <c r="F6060" s="236" t="s">
        <v>2815</v>
      </c>
      <c r="G6060" s="234"/>
      <c r="H6060" s="237">
        <v>31.8</v>
      </c>
      <c r="I6060" s="238"/>
      <c r="J6060" s="234"/>
      <c r="K6060" s="234"/>
      <c r="L6060" s="239"/>
      <c r="M6060" s="240"/>
      <c r="N6060" s="241"/>
      <c r="O6060" s="241"/>
      <c r="P6060" s="241"/>
      <c r="Q6060" s="241"/>
      <c r="R6060" s="241"/>
      <c r="S6060" s="241"/>
      <c r="T6060" s="242"/>
      <c r="AT6060" s="243" t="s">
        <v>272</v>
      </c>
      <c r="AU6060" s="243" t="s">
        <v>91</v>
      </c>
      <c r="AV6060" s="15" t="s">
        <v>91</v>
      </c>
      <c r="AW6060" s="15" t="s">
        <v>38</v>
      </c>
      <c r="AX6060" s="15" t="s">
        <v>82</v>
      </c>
      <c r="AY6060" s="243" t="s">
        <v>262</v>
      </c>
    </row>
    <row r="6061" spans="2:51" s="13" customFormat="1" ht="10">
      <c r="B6061" s="212"/>
      <c r="C6061" s="213"/>
      <c r="D6061" s="208" t="s">
        <v>272</v>
      </c>
      <c r="E6061" s="214" t="s">
        <v>44</v>
      </c>
      <c r="F6061" s="215" t="s">
        <v>2816</v>
      </c>
      <c r="G6061" s="213"/>
      <c r="H6061" s="214" t="s">
        <v>44</v>
      </c>
      <c r="I6061" s="216"/>
      <c r="J6061" s="213"/>
      <c r="K6061" s="213"/>
      <c r="L6061" s="217"/>
      <c r="M6061" s="218"/>
      <c r="N6061" s="219"/>
      <c r="O6061" s="219"/>
      <c r="P6061" s="219"/>
      <c r="Q6061" s="219"/>
      <c r="R6061" s="219"/>
      <c r="S6061" s="219"/>
      <c r="T6061" s="220"/>
      <c r="AT6061" s="221" t="s">
        <v>272</v>
      </c>
      <c r="AU6061" s="221" t="s">
        <v>91</v>
      </c>
      <c r="AV6061" s="13" t="s">
        <v>89</v>
      </c>
      <c r="AW6061" s="13" t="s">
        <v>38</v>
      </c>
      <c r="AX6061" s="13" t="s">
        <v>82</v>
      </c>
      <c r="AY6061" s="221" t="s">
        <v>262</v>
      </c>
    </row>
    <row r="6062" spans="2:51" s="13" customFormat="1" ht="30">
      <c r="B6062" s="212"/>
      <c r="C6062" s="213"/>
      <c r="D6062" s="208" t="s">
        <v>272</v>
      </c>
      <c r="E6062" s="214" t="s">
        <v>44</v>
      </c>
      <c r="F6062" s="215" t="s">
        <v>2807</v>
      </c>
      <c r="G6062" s="213"/>
      <c r="H6062" s="214" t="s">
        <v>44</v>
      </c>
      <c r="I6062" s="216"/>
      <c r="J6062" s="213"/>
      <c r="K6062" s="213"/>
      <c r="L6062" s="217"/>
      <c r="M6062" s="218"/>
      <c r="N6062" s="219"/>
      <c r="O6062" s="219"/>
      <c r="P6062" s="219"/>
      <c r="Q6062" s="219"/>
      <c r="R6062" s="219"/>
      <c r="S6062" s="219"/>
      <c r="T6062" s="220"/>
      <c r="AT6062" s="221" t="s">
        <v>272</v>
      </c>
      <c r="AU6062" s="221" t="s">
        <v>91</v>
      </c>
      <c r="AV6062" s="13" t="s">
        <v>89</v>
      </c>
      <c r="AW6062" s="13" t="s">
        <v>38</v>
      </c>
      <c r="AX6062" s="13" t="s">
        <v>82</v>
      </c>
      <c r="AY6062" s="221" t="s">
        <v>262</v>
      </c>
    </row>
    <row r="6063" spans="2:51" s="13" customFormat="1" ht="10">
      <c r="B6063" s="212"/>
      <c r="C6063" s="213"/>
      <c r="D6063" s="208" t="s">
        <v>272</v>
      </c>
      <c r="E6063" s="214" t="s">
        <v>44</v>
      </c>
      <c r="F6063" s="215" t="s">
        <v>2817</v>
      </c>
      <c r="G6063" s="213"/>
      <c r="H6063" s="214" t="s">
        <v>44</v>
      </c>
      <c r="I6063" s="216"/>
      <c r="J6063" s="213"/>
      <c r="K6063" s="213"/>
      <c r="L6063" s="217"/>
      <c r="M6063" s="218"/>
      <c r="N6063" s="219"/>
      <c r="O6063" s="219"/>
      <c r="P6063" s="219"/>
      <c r="Q6063" s="219"/>
      <c r="R6063" s="219"/>
      <c r="S6063" s="219"/>
      <c r="T6063" s="220"/>
      <c r="AT6063" s="221" t="s">
        <v>272</v>
      </c>
      <c r="AU6063" s="221" t="s">
        <v>91</v>
      </c>
      <c r="AV6063" s="13" t="s">
        <v>89</v>
      </c>
      <c r="AW6063" s="13" t="s">
        <v>38</v>
      </c>
      <c r="AX6063" s="13" t="s">
        <v>82</v>
      </c>
      <c r="AY6063" s="221" t="s">
        <v>262</v>
      </c>
    </row>
    <row r="6064" spans="2:51" s="13" customFormat="1" ht="10">
      <c r="B6064" s="212"/>
      <c r="C6064" s="213"/>
      <c r="D6064" s="208" t="s">
        <v>272</v>
      </c>
      <c r="E6064" s="214" t="s">
        <v>44</v>
      </c>
      <c r="F6064" s="215" t="s">
        <v>2567</v>
      </c>
      <c r="G6064" s="213"/>
      <c r="H6064" s="214" t="s">
        <v>44</v>
      </c>
      <c r="I6064" s="216"/>
      <c r="J6064" s="213"/>
      <c r="K6064" s="213"/>
      <c r="L6064" s="217"/>
      <c r="M6064" s="218"/>
      <c r="N6064" s="219"/>
      <c r="O6064" s="219"/>
      <c r="P6064" s="219"/>
      <c r="Q6064" s="219"/>
      <c r="R6064" s="219"/>
      <c r="S6064" s="219"/>
      <c r="T6064" s="220"/>
      <c r="AT6064" s="221" t="s">
        <v>272</v>
      </c>
      <c r="AU6064" s="221" t="s">
        <v>91</v>
      </c>
      <c r="AV6064" s="13" t="s">
        <v>89</v>
      </c>
      <c r="AW6064" s="13" t="s">
        <v>38</v>
      </c>
      <c r="AX6064" s="13" t="s">
        <v>82</v>
      </c>
      <c r="AY6064" s="221" t="s">
        <v>262</v>
      </c>
    </row>
    <row r="6065" spans="2:51" s="13" customFormat="1" ht="20">
      <c r="B6065" s="212"/>
      <c r="C6065" s="213"/>
      <c r="D6065" s="208" t="s">
        <v>272</v>
      </c>
      <c r="E6065" s="214" t="s">
        <v>44</v>
      </c>
      <c r="F6065" s="215" t="s">
        <v>2558</v>
      </c>
      <c r="G6065" s="213"/>
      <c r="H6065" s="214" t="s">
        <v>44</v>
      </c>
      <c r="I6065" s="216"/>
      <c r="J6065" s="213"/>
      <c r="K6065" s="213"/>
      <c r="L6065" s="217"/>
      <c r="M6065" s="218"/>
      <c r="N6065" s="219"/>
      <c r="O6065" s="219"/>
      <c r="P6065" s="219"/>
      <c r="Q6065" s="219"/>
      <c r="R6065" s="219"/>
      <c r="S6065" s="219"/>
      <c r="T6065" s="220"/>
      <c r="AT6065" s="221" t="s">
        <v>272</v>
      </c>
      <c r="AU6065" s="221" t="s">
        <v>91</v>
      </c>
      <c r="AV6065" s="13" t="s">
        <v>89</v>
      </c>
      <c r="AW6065" s="13" t="s">
        <v>38</v>
      </c>
      <c r="AX6065" s="13" t="s">
        <v>82</v>
      </c>
      <c r="AY6065" s="221" t="s">
        <v>262</v>
      </c>
    </row>
    <row r="6066" spans="2:51" s="13" customFormat="1" ht="10">
      <c r="B6066" s="212"/>
      <c r="C6066" s="213"/>
      <c r="D6066" s="208" t="s">
        <v>272</v>
      </c>
      <c r="E6066" s="214" t="s">
        <v>44</v>
      </c>
      <c r="F6066" s="215" t="s">
        <v>2809</v>
      </c>
      <c r="G6066" s="213"/>
      <c r="H6066" s="214" t="s">
        <v>44</v>
      </c>
      <c r="I6066" s="216"/>
      <c r="J6066" s="213"/>
      <c r="K6066" s="213"/>
      <c r="L6066" s="217"/>
      <c r="M6066" s="218"/>
      <c r="N6066" s="219"/>
      <c r="O6066" s="219"/>
      <c r="P6066" s="219"/>
      <c r="Q6066" s="219"/>
      <c r="R6066" s="219"/>
      <c r="S6066" s="219"/>
      <c r="T6066" s="220"/>
      <c r="AT6066" s="221" t="s">
        <v>272</v>
      </c>
      <c r="AU6066" s="221" t="s">
        <v>91</v>
      </c>
      <c r="AV6066" s="13" t="s">
        <v>89</v>
      </c>
      <c r="AW6066" s="13" t="s">
        <v>38</v>
      </c>
      <c r="AX6066" s="13" t="s">
        <v>82</v>
      </c>
      <c r="AY6066" s="221" t="s">
        <v>262</v>
      </c>
    </row>
    <row r="6067" spans="2:51" s="13" customFormat="1" ht="10">
      <c r="B6067" s="212"/>
      <c r="C6067" s="213"/>
      <c r="D6067" s="208" t="s">
        <v>272</v>
      </c>
      <c r="E6067" s="214" t="s">
        <v>44</v>
      </c>
      <c r="F6067" s="215" t="s">
        <v>2818</v>
      </c>
      <c r="G6067" s="213"/>
      <c r="H6067" s="214" t="s">
        <v>44</v>
      </c>
      <c r="I6067" s="216"/>
      <c r="J6067" s="213"/>
      <c r="K6067" s="213"/>
      <c r="L6067" s="217"/>
      <c r="M6067" s="218"/>
      <c r="N6067" s="219"/>
      <c r="O6067" s="219"/>
      <c r="P6067" s="219"/>
      <c r="Q6067" s="219"/>
      <c r="R6067" s="219"/>
      <c r="S6067" s="219"/>
      <c r="T6067" s="220"/>
      <c r="AT6067" s="221" t="s">
        <v>272</v>
      </c>
      <c r="AU6067" s="221" t="s">
        <v>91</v>
      </c>
      <c r="AV6067" s="13" t="s">
        <v>89</v>
      </c>
      <c r="AW6067" s="13" t="s">
        <v>38</v>
      </c>
      <c r="AX6067" s="13" t="s">
        <v>82</v>
      </c>
      <c r="AY6067" s="221" t="s">
        <v>262</v>
      </c>
    </row>
    <row r="6068" spans="2:51" s="13" customFormat="1" ht="10">
      <c r="B6068" s="212"/>
      <c r="C6068" s="213"/>
      <c r="D6068" s="208" t="s">
        <v>272</v>
      </c>
      <c r="E6068" s="214" t="s">
        <v>44</v>
      </c>
      <c r="F6068" s="215" t="s">
        <v>2819</v>
      </c>
      <c r="G6068" s="213"/>
      <c r="H6068" s="214" t="s">
        <v>44</v>
      </c>
      <c r="I6068" s="216"/>
      <c r="J6068" s="213"/>
      <c r="K6068" s="213"/>
      <c r="L6068" s="217"/>
      <c r="M6068" s="218"/>
      <c r="N6068" s="219"/>
      <c r="O6068" s="219"/>
      <c r="P6068" s="219"/>
      <c r="Q6068" s="219"/>
      <c r="R6068" s="219"/>
      <c r="S6068" s="219"/>
      <c r="T6068" s="220"/>
      <c r="AT6068" s="221" t="s">
        <v>272</v>
      </c>
      <c r="AU6068" s="221" t="s">
        <v>91</v>
      </c>
      <c r="AV6068" s="13" t="s">
        <v>89</v>
      </c>
      <c r="AW6068" s="13" t="s">
        <v>38</v>
      </c>
      <c r="AX6068" s="13" t="s">
        <v>82</v>
      </c>
      <c r="AY6068" s="221" t="s">
        <v>262</v>
      </c>
    </row>
    <row r="6069" spans="2:51" s="15" customFormat="1" ht="10">
      <c r="B6069" s="233"/>
      <c r="C6069" s="234"/>
      <c r="D6069" s="208" t="s">
        <v>272</v>
      </c>
      <c r="E6069" s="235" t="s">
        <v>44</v>
      </c>
      <c r="F6069" s="236" t="s">
        <v>2820</v>
      </c>
      <c r="G6069" s="234"/>
      <c r="H6069" s="237">
        <v>34.4</v>
      </c>
      <c r="I6069" s="238"/>
      <c r="J6069" s="234"/>
      <c r="K6069" s="234"/>
      <c r="L6069" s="239"/>
      <c r="M6069" s="240"/>
      <c r="N6069" s="241"/>
      <c r="O6069" s="241"/>
      <c r="P6069" s="241"/>
      <c r="Q6069" s="241"/>
      <c r="R6069" s="241"/>
      <c r="S6069" s="241"/>
      <c r="T6069" s="242"/>
      <c r="AT6069" s="243" t="s">
        <v>272</v>
      </c>
      <c r="AU6069" s="243" t="s">
        <v>91</v>
      </c>
      <c r="AV6069" s="15" t="s">
        <v>91</v>
      </c>
      <c r="AW6069" s="15" t="s">
        <v>38</v>
      </c>
      <c r="AX6069" s="15" t="s">
        <v>82</v>
      </c>
      <c r="AY6069" s="243" t="s">
        <v>262</v>
      </c>
    </row>
    <row r="6070" spans="2:51" s="13" customFormat="1" ht="10">
      <c r="B6070" s="212"/>
      <c r="C6070" s="213"/>
      <c r="D6070" s="208" t="s">
        <v>272</v>
      </c>
      <c r="E6070" s="214" t="s">
        <v>44</v>
      </c>
      <c r="F6070" s="215" t="s">
        <v>2821</v>
      </c>
      <c r="G6070" s="213"/>
      <c r="H6070" s="214" t="s">
        <v>44</v>
      </c>
      <c r="I6070" s="216"/>
      <c r="J6070" s="213"/>
      <c r="K6070" s="213"/>
      <c r="L6070" s="217"/>
      <c r="M6070" s="218"/>
      <c r="N6070" s="219"/>
      <c r="O6070" s="219"/>
      <c r="P6070" s="219"/>
      <c r="Q6070" s="219"/>
      <c r="R6070" s="219"/>
      <c r="S6070" s="219"/>
      <c r="T6070" s="220"/>
      <c r="AT6070" s="221" t="s">
        <v>272</v>
      </c>
      <c r="AU6070" s="221" t="s">
        <v>91</v>
      </c>
      <c r="AV6070" s="13" t="s">
        <v>89</v>
      </c>
      <c r="AW6070" s="13" t="s">
        <v>38</v>
      </c>
      <c r="AX6070" s="13" t="s">
        <v>82</v>
      </c>
      <c r="AY6070" s="221" t="s">
        <v>262</v>
      </c>
    </row>
    <row r="6071" spans="2:51" s="13" customFormat="1" ht="30">
      <c r="B6071" s="212"/>
      <c r="C6071" s="213"/>
      <c r="D6071" s="208" t="s">
        <v>272</v>
      </c>
      <c r="E6071" s="214" t="s">
        <v>44</v>
      </c>
      <c r="F6071" s="215" t="s">
        <v>2822</v>
      </c>
      <c r="G6071" s="213"/>
      <c r="H6071" s="214" t="s">
        <v>44</v>
      </c>
      <c r="I6071" s="216"/>
      <c r="J6071" s="213"/>
      <c r="K6071" s="213"/>
      <c r="L6071" s="217"/>
      <c r="M6071" s="218"/>
      <c r="N6071" s="219"/>
      <c r="O6071" s="219"/>
      <c r="P6071" s="219"/>
      <c r="Q6071" s="219"/>
      <c r="R6071" s="219"/>
      <c r="S6071" s="219"/>
      <c r="T6071" s="220"/>
      <c r="AT6071" s="221" t="s">
        <v>272</v>
      </c>
      <c r="AU6071" s="221" t="s">
        <v>91</v>
      </c>
      <c r="AV6071" s="13" t="s">
        <v>89</v>
      </c>
      <c r="AW6071" s="13" t="s">
        <v>38</v>
      </c>
      <c r="AX6071" s="13" t="s">
        <v>82</v>
      </c>
      <c r="AY6071" s="221" t="s">
        <v>262</v>
      </c>
    </row>
    <row r="6072" spans="2:51" s="13" customFormat="1" ht="10">
      <c r="B6072" s="212"/>
      <c r="C6072" s="213"/>
      <c r="D6072" s="208" t="s">
        <v>272</v>
      </c>
      <c r="E6072" s="214" t="s">
        <v>44</v>
      </c>
      <c r="F6072" s="215" t="s">
        <v>2823</v>
      </c>
      <c r="G6072" s="213"/>
      <c r="H6072" s="214" t="s">
        <v>44</v>
      </c>
      <c r="I6072" s="216"/>
      <c r="J6072" s="213"/>
      <c r="K6072" s="213"/>
      <c r="L6072" s="217"/>
      <c r="M6072" s="218"/>
      <c r="N6072" s="219"/>
      <c r="O6072" s="219"/>
      <c r="P6072" s="219"/>
      <c r="Q6072" s="219"/>
      <c r="R6072" s="219"/>
      <c r="S6072" s="219"/>
      <c r="T6072" s="220"/>
      <c r="AT6072" s="221" t="s">
        <v>272</v>
      </c>
      <c r="AU6072" s="221" t="s">
        <v>91</v>
      </c>
      <c r="AV6072" s="13" t="s">
        <v>89</v>
      </c>
      <c r="AW6072" s="13" t="s">
        <v>38</v>
      </c>
      <c r="AX6072" s="13" t="s">
        <v>82</v>
      </c>
      <c r="AY6072" s="221" t="s">
        <v>262</v>
      </c>
    </row>
    <row r="6073" spans="2:51" s="13" customFormat="1" ht="10">
      <c r="B6073" s="212"/>
      <c r="C6073" s="213"/>
      <c r="D6073" s="208" t="s">
        <v>272</v>
      </c>
      <c r="E6073" s="214" t="s">
        <v>44</v>
      </c>
      <c r="F6073" s="215" t="s">
        <v>2824</v>
      </c>
      <c r="G6073" s="213"/>
      <c r="H6073" s="214" t="s">
        <v>44</v>
      </c>
      <c r="I6073" s="216"/>
      <c r="J6073" s="213"/>
      <c r="K6073" s="213"/>
      <c r="L6073" s="217"/>
      <c r="M6073" s="218"/>
      <c r="N6073" s="219"/>
      <c r="O6073" s="219"/>
      <c r="P6073" s="219"/>
      <c r="Q6073" s="219"/>
      <c r="R6073" s="219"/>
      <c r="S6073" s="219"/>
      <c r="T6073" s="220"/>
      <c r="AT6073" s="221" t="s">
        <v>272</v>
      </c>
      <c r="AU6073" s="221" t="s">
        <v>91</v>
      </c>
      <c r="AV6073" s="13" t="s">
        <v>89</v>
      </c>
      <c r="AW6073" s="13" t="s">
        <v>38</v>
      </c>
      <c r="AX6073" s="13" t="s">
        <v>82</v>
      </c>
      <c r="AY6073" s="221" t="s">
        <v>262</v>
      </c>
    </row>
    <row r="6074" spans="2:51" s="13" customFormat="1" ht="20">
      <c r="B6074" s="212"/>
      <c r="C6074" s="213"/>
      <c r="D6074" s="208" t="s">
        <v>272</v>
      </c>
      <c r="E6074" s="214" t="s">
        <v>44</v>
      </c>
      <c r="F6074" s="215" t="s">
        <v>2558</v>
      </c>
      <c r="G6074" s="213"/>
      <c r="H6074" s="214" t="s">
        <v>44</v>
      </c>
      <c r="I6074" s="216"/>
      <c r="J6074" s="213"/>
      <c r="K6074" s="213"/>
      <c r="L6074" s="217"/>
      <c r="M6074" s="218"/>
      <c r="N6074" s="219"/>
      <c r="O6074" s="219"/>
      <c r="P6074" s="219"/>
      <c r="Q6074" s="219"/>
      <c r="R6074" s="219"/>
      <c r="S6074" s="219"/>
      <c r="T6074" s="220"/>
      <c r="AT6074" s="221" t="s">
        <v>272</v>
      </c>
      <c r="AU6074" s="221" t="s">
        <v>91</v>
      </c>
      <c r="AV6074" s="13" t="s">
        <v>89</v>
      </c>
      <c r="AW6074" s="13" t="s">
        <v>38</v>
      </c>
      <c r="AX6074" s="13" t="s">
        <v>82</v>
      </c>
      <c r="AY6074" s="221" t="s">
        <v>262</v>
      </c>
    </row>
    <row r="6075" spans="2:51" s="13" customFormat="1" ht="10">
      <c r="B6075" s="212"/>
      <c r="C6075" s="213"/>
      <c r="D6075" s="208" t="s">
        <v>272</v>
      </c>
      <c r="E6075" s="214" t="s">
        <v>44</v>
      </c>
      <c r="F6075" s="215" t="s">
        <v>2809</v>
      </c>
      <c r="G6075" s="213"/>
      <c r="H6075" s="214" t="s">
        <v>44</v>
      </c>
      <c r="I6075" s="216"/>
      <c r="J6075" s="213"/>
      <c r="K6075" s="213"/>
      <c r="L6075" s="217"/>
      <c r="M6075" s="218"/>
      <c r="N6075" s="219"/>
      <c r="O6075" s="219"/>
      <c r="P6075" s="219"/>
      <c r="Q6075" s="219"/>
      <c r="R6075" s="219"/>
      <c r="S6075" s="219"/>
      <c r="T6075" s="220"/>
      <c r="AT6075" s="221" t="s">
        <v>272</v>
      </c>
      <c r="AU6075" s="221" t="s">
        <v>91</v>
      </c>
      <c r="AV6075" s="13" t="s">
        <v>89</v>
      </c>
      <c r="AW6075" s="13" t="s">
        <v>38</v>
      </c>
      <c r="AX6075" s="13" t="s">
        <v>82</v>
      </c>
      <c r="AY6075" s="221" t="s">
        <v>262</v>
      </c>
    </row>
    <row r="6076" spans="2:51" s="13" customFormat="1" ht="10">
      <c r="B6076" s="212"/>
      <c r="C6076" s="213"/>
      <c r="D6076" s="208" t="s">
        <v>272</v>
      </c>
      <c r="E6076" s="214" t="s">
        <v>44</v>
      </c>
      <c r="F6076" s="215" t="s">
        <v>2825</v>
      </c>
      <c r="G6076" s="213"/>
      <c r="H6076" s="214" t="s">
        <v>44</v>
      </c>
      <c r="I6076" s="216"/>
      <c r="J6076" s="213"/>
      <c r="K6076" s="213"/>
      <c r="L6076" s="217"/>
      <c r="M6076" s="218"/>
      <c r="N6076" s="219"/>
      <c r="O6076" s="219"/>
      <c r="P6076" s="219"/>
      <c r="Q6076" s="219"/>
      <c r="R6076" s="219"/>
      <c r="S6076" s="219"/>
      <c r="T6076" s="220"/>
      <c r="AT6076" s="221" t="s">
        <v>272</v>
      </c>
      <c r="AU6076" s="221" t="s">
        <v>91</v>
      </c>
      <c r="AV6076" s="13" t="s">
        <v>89</v>
      </c>
      <c r="AW6076" s="13" t="s">
        <v>38</v>
      </c>
      <c r="AX6076" s="13" t="s">
        <v>82</v>
      </c>
      <c r="AY6076" s="221" t="s">
        <v>262</v>
      </c>
    </row>
    <row r="6077" spans="2:51" s="13" customFormat="1" ht="10">
      <c r="B6077" s="212"/>
      <c r="C6077" s="213"/>
      <c r="D6077" s="208" t="s">
        <v>272</v>
      </c>
      <c r="E6077" s="214" t="s">
        <v>44</v>
      </c>
      <c r="F6077" s="215" t="s">
        <v>2826</v>
      </c>
      <c r="G6077" s="213"/>
      <c r="H6077" s="214" t="s">
        <v>44</v>
      </c>
      <c r="I6077" s="216"/>
      <c r="J6077" s="213"/>
      <c r="K6077" s="213"/>
      <c r="L6077" s="217"/>
      <c r="M6077" s="218"/>
      <c r="N6077" s="219"/>
      <c r="O6077" s="219"/>
      <c r="P6077" s="219"/>
      <c r="Q6077" s="219"/>
      <c r="R6077" s="219"/>
      <c r="S6077" s="219"/>
      <c r="T6077" s="220"/>
      <c r="AT6077" s="221" t="s">
        <v>272</v>
      </c>
      <c r="AU6077" s="221" t="s">
        <v>91</v>
      </c>
      <c r="AV6077" s="13" t="s">
        <v>89</v>
      </c>
      <c r="AW6077" s="13" t="s">
        <v>38</v>
      </c>
      <c r="AX6077" s="13" t="s">
        <v>82</v>
      </c>
      <c r="AY6077" s="221" t="s">
        <v>262</v>
      </c>
    </row>
    <row r="6078" spans="2:51" s="15" customFormat="1" ht="10">
      <c r="B6078" s="233"/>
      <c r="C6078" s="234"/>
      <c r="D6078" s="208" t="s">
        <v>272</v>
      </c>
      <c r="E6078" s="235" t="s">
        <v>44</v>
      </c>
      <c r="F6078" s="236" t="s">
        <v>2827</v>
      </c>
      <c r="G6078" s="234"/>
      <c r="H6078" s="237">
        <v>10.35</v>
      </c>
      <c r="I6078" s="238"/>
      <c r="J6078" s="234"/>
      <c r="K6078" s="234"/>
      <c r="L6078" s="239"/>
      <c r="M6078" s="240"/>
      <c r="N6078" s="241"/>
      <c r="O6078" s="241"/>
      <c r="P6078" s="241"/>
      <c r="Q6078" s="241"/>
      <c r="R6078" s="241"/>
      <c r="S6078" s="241"/>
      <c r="T6078" s="242"/>
      <c r="AT6078" s="243" t="s">
        <v>272</v>
      </c>
      <c r="AU6078" s="243" t="s">
        <v>91</v>
      </c>
      <c r="AV6078" s="15" t="s">
        <v>91</v>
      </c>
      <c r="AW6078" s="15" t="s">
        <v>38</v>
      </c>
      <c r="AX6078" s="15" t="s">
        <v>82</v>
      </c>
      <c r="AY6078" s="243" t="s">
        <v>262</v>
      </c>
    </row>
    <row r="6079" spans="2:51" s="13" customFormat="1" ht="10">
      <c r="B6079" s="212"/>
      <c r="C6079" s="213"/>
      <c r="D6079" s="208" t="s">
        <v>272</v>
      </c>
      <c r="E6079" s="214" t="s">
        <v>44</v>
      </c>
      <c r="F6079" s="215" t="s">
        <v>2828</v>
      </c>
      <c r="G6079" s="213"/>
      <c r="H6079" s="214" t="s">
        <v>44</v>
      </c>
      <c r="I6079" s="216"/>
      <c r="J6079" s="213"/>
      <c r="K6079" s="213"/>
      <c r="L6079" s="217"/>
      <c r="M6079" s="218"/>
      <c r="N6079" s="219"/>
      <c r="O6079" s="219"/>
      <c r="P6079" s="219"/>
      <c r="Q6079" s="219"/>
      <c r="R6079" s="219"/>
      <c r="S6079" s="219"/>
      <c r="T6079" s="220"/>
      <c r="AT6079" s="221" t="s">
        <v>272</v>
      </c>
      <c r="AU6079" s="221" t="s">
        <v>91</v>
      </c>
      <c r="AV6079" s="13" t="s">
        <v>89</v>
      </c>
      <c r="AW6079" s="13" t="s">
        <v>38</v>
      </c>
      <c r="AX6079" s="13" t="s">
        <v>82</v>
      </c>
      <c r="AY6079" s="221" t="s">
        <v>262</v>
      </c>
    </row>
    <row r="6080" spans="2:51" s="13" customFormat="1" ht="30">
      <c r="B6080" s="212"/>
      <c r="C6080" s="213"/>
      <c r="D6080" s="208" t="s">
        <v>272</v>
      </c>
      <c r="E6080" s="214" t="s">
        <v>44</v>
      </c>
      <c r="F6080" s="215" t="s">
        <v>2829</v>
      </c>
      <c r="G6080" s="213"/>
      <c r="H6080" s="214" t="s">
        <v>44</v>
      </c>
      <c r="I6080" s="216"/>
      <c r="J6080" s="213"/>
      <c r="K6080" s="213"/>
      <c r="L6080" s="217"/>
      <c r="M6080" s="218"/>
      <c r="N6080" s="219"/>
      <c r="O6080" s="219"/>
      <c r="P6080" s="219"/>
      <c r="Q6080" s="219"/>
      <c r="R6080" s="219"/>
      <c r="S6080" s="219"/>
      <c r="T6080" s="220"/>
      <c r="AT6080" s="221" t="s">
        <v>272</v>
      </c>
      <c r="AU6080" s="221" t="s">
        <v>91</v>
      </c>
      <c r="AV6080" s="13" t="s">
        <v>89</v>
      </c>
      <c r="AW6080" s="13" t="s">
        <v>38</v>
      </c>
      <c r="AX6080" s="13" t="s">
        <v>82</v>
      </c>
      <c r="AY6080" s="221" t="s">
        <v>262</v>
      </c>
    </row>
    <row r="6081" spans="2:51" s="13" customFormat="1" ht="10">
      <c r="B6081" s="212"/>
      <c r="C6081" s="213"/>
      <c r="D6081" s="208" t="s">
        <v>272</v>
      </c>
      <c r="E6081" s="214" t="s">
        <v>44</v>
      </c>
      <c r="F6081" s="215" t="s">
        <v>2830</v>
      </c>
      <c r="G6081" s="213"/>
      <c r="H6081" s="214" t="s">
        <v>44</v>
      </c>
      <c r="I6081" s="216"/>
      <c r="J6081" s="213"/>
      <c r="K6081" s="213"/>
      <c r="L6081" s="217"/>
      <c r="M6081" s="218"/>
      <c r="N6081" s="219"/>
      <c r="O6081" s="219"/>
      <c r="P6081" s="219"/>
      <c r="Q6081" s="219"/>
      <c r="R6081" s="219"/>
      <c r="S6081" s="219"/>
      <c r="T6081" s="220"/>
      <c r="AT6081" s="221" t="s">
        <v>272</v>
      </c>
      <c r="AU6081" s="221" t="s">
        <v>91</v>
      </c>
      <c r="AV6081" s="13" t="s">
        <v>89</v>
      </c>
      <c r="AW6081" s="13" t="s">
        <v>38</v>
      </c>
      <c r="AX6081" s="13" t="s">
        <v>82</v>
      </c>
      <c r="AY6081" s="221" t="s">
        <v>262</v>
      </c>
    </row>
    <row r="6082" spans="2:51" s="13" customFormat="1" ht="10">
      <c r="B6082" s="212"/>
      <c r="C6082" s="213"/>
      <c r="D6082" s="208" t="s">
        <v>272</v>
      </c>
      <c r="E6082" s="214" t="s">
        <v>44</v>
      </c>
      <c r="F6082" s="215" t="s">
        <v>1591</v>
      </c>
      <c r="G6082" s="213"/>
      <c r="H6082" s="214" t="s">
        <v>44</v>
      </c>
      <c r="I6082" s="216"/>
      <c r="J6082" s="213"/>
      <c r="K6082" s="213"/>
      <c r="L6082" s="217"/>
      <c r="M6082" s="218"/>
      <c r="N6082" s="219"/>
      <c r="O6082" s="219"/>
      <c r="P6082" s="219"/>
      <c r="Q6082" s="219"/>
      <c r="R6082" s="219"/>
      <c r="S6082" s="219"/>
      <c r="T6082" s="220"/>
      <c r="AT6082" s="221" t="s">
        <v>272</v>
      </c>
      <c r="AU6082" s="221" t="s">
        <v>91</v>
      </c>
      <c r="AV6082" s="13" t="s">
        <v>89</v>
      </c>
      <c r="AW6082" s="13" t="s">
        <v>38</v>
      </c>
      <c r="AX6082" s="13" t="s">
        <v>82</v>
      </c>
      <c r="AY6082" s="221" t="s">
        <v>262</v>
      </c>
    </row>
    <row r="6083" spans="2:51" s="13" customFormat="1" ht="20">
      <c r="B6083" s="212"/>
      <c r="C6083" s="213"/>
      <c r="D6083" s="208" t="s">
        <v>272</v>
      </c>
      <c r="E6083" s="214" t="s">
        <v>44</v>
      </c>
      <c r="F6083" s="215" t="s">
        <v>2558</v>
      </c>
      <c r="G6083" s="213"/>
      <c r="H6083" s="214" t="s">
        <v>44</v>
      </c>
      <c r="I6083" s="216"/>
      <c r="J6083" s="213"/>
      <c r="K6083" s="213"/>
      <c r="L6083" s="217"/>
      <c r="M6083" s="218"/>
      <c r="N6083" s="219"/>
      <c r="O6083" s="219"/>
      <c r="P6083" s="219"/>
      <c r="Q6083" s="219"/>
      <c r="R6083" s="219"/>
      <c r="S6083" s="219"/>
      <c r="T6083" s="220"/>
      <c r="AT6083" s="221" t="s">
        <v>272</v>
      </c>
      <c r="AU6083" s="221" t="s">
        <v>91</v>
      </c>
      <c r="AV6083" s="13" t="s">
        <v>89</v>
      </c>
      <c r="AW6083" s="13" t="s">
        <v>38</v>
      </c>
      <c r="AX6083" s="13" t="s">
        <v>82</v>
      </c>
      <c r="AY6083" s="221" t="s">
        <v>262</v>
      </c>
    </row>
    <row r="6084" spans="2:51" s="13" customFormat="1" ht="10">
      <c r="B6084" s="212"/>
      <c r="C6084" s="213"/>
      <c r="D6084" s="208" t="s">
        <v>272</v>
      </c>
      <c r="E6084" s="214" t="s">
        <v>44</v>
      </c>
      <c r="F6084" s="215" t="s">
        <v>2831</v>
      </c>
      <c r="G6084" s="213"/>
      <c r="H6084" s="214" t="s">
        <v>44</v>
      </c>
      <c r="I6084" s="216"/>
      <c r="J6084" s="213"/>
      <c r="K6084" s="213"/>
      <c r="L6084" s="217"/>
      <c r="M6084" s="218"/>
      <c r="N6084" s="219"/>
      <c r="O6084" s="219"/>
      <c r="P6084" s="219"/>
      <c r="Q6084" s="219"/>
      <c r="R6084" s="219"/>
      <c r="S6084" s="219"/>
      <c r="T6084" s="220"/>
      <c r="AT6084" s="221" t="s">
        <v>272</v>
      </c>
      <c r="AU6084" s="221" t="s">
        <v>91</v>
      </c>
      <c r="AV6084" s="13" t="s">
        <v>89</v>
      </c>
      <c r="AW6084" s="13" t="s">
        <v>38</v>
      </c>
      <c r="AX6084" s="13" t="s">
        <v>82</v>
      </c>
      <c r="AY6084" s="221" t="s">
        <v>262</v>
      </c>
    </row>
    <row r="6085" spans="2:51" s="13" customFormat="1" ht="10">
      <c r="B6085" s="212"/>
      <c r="C6085" s="213"/>
      <c r="D6085" s="208" t="s">
        <v>272</v>
      </c>
      <c r="E6085" s="214" t="s">
        <v>44</v>
      </c>
      <c r="F6085" s="215" t="s">
        <v>2832</v>
      </c>
      <c r="G6085" s="213"/>
      <c r="H6085" s="214" t="s">
        <v>44</v>
      </c>
      <c r="I6085" s="216"/>
      <c r="J6085" s="213"/>
      <c r="K6085" s="213"/>
      <c r="L6085" s="217"/>
      <c r="M6085" s="218"/>
      <c r="N6085" s="219"/>
      <c r="O6085" s="219"/>
      <c r="P6085" s="219"/>
      <c r="Q6085" s="219"/>
      <c r="R6085" s="219"/>
      <c r="S6085" s="219"/>
      <c r="T6085" s="220"/>
      <c r="AT6085" s="221" t="s">
        <v>272</v>
      </c>
      <c r="AU6085" s="221" t="s">
        <v>91</v>
      </c>
      <c r="AV6085" s="13" t="s">
        <v>89</v>
      </c>
      <c r="AW6085" s="13" t="s">
        <v>38</v>
      </c>
      <c r="AX6085" s="13" t="s">
        <v>82</v>
      </c>
      <c r="AY6085" s="221" t="s">
        <v>262</v>
      </c>
    </row>
    <row r="6086" spans="2:51" s="15" customFormat="1" ht="10">
      <c r="B6086" s="233"/>
      <c r="C6086" s="234"/>
      <c r="D6086" s="208" t="s">
        <v>272</v>
      </c>
      <c r="E6086" s="235" t="s">
        <v>44</v>
      </c>
      <c r="F6086" s="236" t="s">
        <v>2833</v>
      </c>
      <c r="G6086" s="234"/>
      <c r="H6086" s="237">
        <v>4.7</v>
      </c>
      <c r="I6086" s="238"/>
      <c r="J6086" s="234"/>
      <c r="K6086" s="234"/>
      <c r="L6086" s="239"/>
      <c r="M6086" s="240"/>
      <c r="N6086" s="241"/>
      <c r="O6086" s="241"/>
      <c r="P6086" s="241"/>
      <c r="Q6086" s="241"/>
      <c r="R6086" s="241"/>
      <c r="S6086" s="241"/>
      <c r="T6086" s="242"/>
      <c r="AT6086" s="243" t="s">
        <v>272</v>
      </c>
      <c r="AU6086" s="243" t="s">
        <v>91</v>
      </c>
      <c r="AV6086" s="15" t="s">
        <v>91</v>
      </c>
      <c r="AW6086" s="15" t="s">
        <v>38</v>
      </c>
      <c r="AX6086" s="15" t="s">
        <v>82</v>
      </c>
      <c r="AY6086" s="243" t="s">
        <v>262</v>
      </c>
    </row>
    <row r="6087" spans="2:51" s="13" customFormat="1" ht="10">
      <c r="B6087" s="212"/>
      <c r="C6087" s="213"/>
      <c r="D6087" s="208" t="s">
        <v>272</v>
      </c>
      <c r="E6087" s="214" t="s">
        <v>44</v>
      </c>
      <c r="F6087" s="215" t="s">
        <v>2834</v>
      </c>
      <c r="G6087" s="213"/>
      <c r="H6087" s="214" t="s">
        <v>44</v>
      </c>
      <c r="I6087" s="216"/>
      <c r="J6087" s="213"/>
      <c r="K6087" s="213"/>
      <c r="L6087" s="217"/>
      <c r="M6087" s="218"/>
      <c r="N6087" s="219"/>
      <c r="O6087" s="219"/>
      <c r="P6087" s="219"/>
      <c r="Q6087" s="219"/>
      <c r="R6087" s="219"/>
      <c r="S6087" s="219"/>
      <c r="T6087" s="220"/>
      <c r="AT6087" s="221" t="s">
        <v>272</v>
      </c>
      <c r="AU6087" s="221" t="s">
        <v>91</v>
      </c>
      <c r="AV6087" s="13" t="s">
        <v>89</v>
      </c>
      <c r="AW6087" s="13" t="s">
        <v>38</v>
      </c>
      <c r="AX6087" s="13" t="s">
        <v>82</v>
      </c>
      <c r="AY6087" s="221" t="s">
        <v>262</v>
      </c>
    </row>
    <row r="6088" spans="2:51" s="13" customFormat="1" ht="30">
      <c r="B6088" s="212"/>
      <c r="C6088" s="213"/>
      <c r="D6088" s="208" t="s">
        <v>272</v>
      </c>
      <c r="E6088" s="214" t="s">
        <v>44</v>
      </c>
      <c r="F6088" s="215" t="s">
        <v>2835</v>
      </c>
      <c r="G6088" s="213"/>
      <c r="H6088" s="214" t="s">
        <v>44</v>
      </c>
      <c r="I6088" s="216"/>
      <c r="J6088" s="213"/>
      <c r="K6088" s="213"/>
      <c r="L6088" s="217"/>
      <c r="M6088" s="218"/>
      <c r="N6088" s="219"/>
      <c r="O6088" s="219"/>
      <c r="P6088" s="219"/>
      <c r="Q6088" s="219"/>
      <c r="R6088" s="219"/>
      <c r="S6088" s="219"/>
      <c r="T6088" s="220"/>
      <c r="AT6088" s="221" t="s">
        <v>272</v>
      </c>
      <c r="AU6088" s="221" t="s">
        <v>91</v>
      </c>
      <c r="AV6088" s="13" t="s">
        <v>89</v>
      </c>
      <c r="AW6088" s="13" t="s">
        <v>38</v>
      </c>
      <c r="AX6088" s="13" t="s">
        <v>82</v>
      </c>
      <c r="AY6088" s="221" t="s">
        <v>262</v>
      </c>
    </row>
    <row r="6089" spans="2:51" s="13" customFormat="1" ht="10">
      <c r="B6089" s="212"/>
      <c r="C6089" s="213"/>
      <c r="D6089" s="208" t="s">
        <v>272</v>
      </c>
      <c r="E6089" s="214" t="s">
        <v>44</v>
      </c>
      <c r="F6089" s="215" t="s">
        <v>2830</v>
      </c>
      <c r="G6089" s="213"/>
      <c r="H6089" s="214" t="s">
        <v>44</v>
      </c>
      <c r="I6089" s="216"/>
      <c r="J6089" s="213"/>
      <c r="K6089" s="213"/>
      <c r="L6089" s="217"/>
      <c r="M6089" s="218"/>
      <c r="N6089" s="219"/>
      <c r="O6089" s="219"/>
      <c r="P6089" s="219"/>
      <c r="Q6089" s="219"/>
      <c r="R6089" s="219"/>
      <c r="S6089" s="219"/>
      <c r="T6089" s="220"/>
      <c r="AT6089" s="221" t="s">
        <v>272</v>
      </c>
      <c r="AU6089" s="221" t="s">
        <v>91</v>
      </c>
      <c r="AV6089" s="13" t="s">
        <v>89</v>
      </c>
      <c r="AW6089" s="13" t="s">
        <v>38</v>
      </c>
      <c r="AX6089" s="13" t="s">
        <v>82</v>
      </c>
      <c r="AY6089" s="221" t="s">
        <v>262</v>
      </c>
    </row>
    <row r="6090" spans="2:51" s="13" customFormat="1" ht="10">
      <c r="B6090" s="212"/>
      <c r="C6090" s="213"/>
      <c r="D6090" s="208" t="s">
        <v>272</v>
      </c>
      <c r="E6090" s="214" t="s">
        <v>44</v>
      </c>
      <c r="F6090" s="215" t="s">
        <v>2824</v>
      </c>
      <c r="G6090" s="213"/>
      <c r="H6090" s="214" t="s">
        <v>44</v>
      </c>
      <c r="I6090" s="216"/>
      <c r="J6090" s="213"/>
      <c r="K6090" s="213"/>
      <c r="L6090" s="217"/>
      <c r="M6090" s="218"/>
      <c r="N6090" s="219"/>
      <c r="O6090" s="219"/>
      <c r="P6090" s="219"/>
      <c r="Q6090" s="219"/>
      <c r="R6090" s="219"/>
      <c r="S6090" s="219"/>
      <c r="T6090" s="220"/>
      <c r="AT6090" s="221" t="s">
        <v>272</v>
      </c>
      <c r="AU6090" s="221" t="s">
        <v>91</v>
      </c>
      <c r="AV6090" s="13" t="s">
        <v>89</v>
      </c>
      <c r="AW6090" s="13" t="s">
        <v>38</v>
      </c>
      <c r="AX6090" s="13" t="s">
        <v>82</v>
      </c>
      <c r="AY6090" s="221" t="s">
        <v>262</v>
      </c>
    </row>
    <row r="6091" spans="2:51" s="13" customFormat="1" ht="20">
      <c r="B6091" s="212"/>
      <c r="C6091" s="213"/>
      <c r="D6091" s="208" t="s">
        <v>272</v>
      </c>
      <c r="E6091" s="214" t="s">
        <v>44</v>
      </c>
      <c r="F6091" s="215" t="s">
        <v>2558</v>
      </c>
      <c r="G6091" s="213"/>
      <c r="H6091" s="214" t="s">
        <v>44</v>
      </c>
      <c r="I6091" s="216"/>
      <c r="J6091" s="213"/>
      <c r="K6091" s="213"/>
      <c r="L6091" s="217"/>
      <c r="M6091" s="218"/>
      <c r="N6091" s="219"/>
      <c r="O6091" s="219"/>
      <c r="P6091" s="219"/>
      <c r="Q6091" s="219"/>
      <c r="R6091" s="219"/>
      <c r="S6091" s="219"/>
      <c r="T6091" s="220"/>
      <c r="AT6091" s="221" t="s">
        <v>272</v>
      </c>
      <c r="AU6091" s="221" t="s">
        <v>91</v>
      </c>
      <c r="AV6091" s="13" t="s">
        <v>89</v>
      </c>
      <c r="AW6091" s="13" t="s">
        <v>38</v>
      </c>
      <c r="AX6091" s="13" t="s">
        <v>82</v>
      </c>
      <c r="AY6091" s="221" t="s">
        <v>262</v>
      </c>
    </row>
    <row r="6092" spans="2:51" s="13" customFormat="1" ht="10">
      <c r="B6092" s="212"/>
      <c r="C6092" s="213"/>
      <c r="D6092" s="208" t="s">
        <v>272</v>
      </c>
      <c r="E6092" s="214" t="s">
        <v>44</v>
      </c>
      <c r="F6092" s="215" t="s">
        <v>2831</v>
      </c>
      <c r="G6092" s="213"/>
      <c r="H6092" s="214" t="s">
        <v>44</v>
      </c>
      <c r="I6092" s="216"/>
      <c r="J6092" s="213"/>
      <c r="K6092" s="213"/>
      <c r="L6092" s="217"/>
      <c r="M6092" s="218"/>
      <c r="N6092" s="219"/>
      <c r="O6092" s="219"/>
      <c r="P6092" s="219"/>
      <c r="Q6092" s="219"/>
      <c r="R6092" s="219"/>
      <c r="S6092" s="219"/>
      <c r="T6092" s="220"/>
      <c r="AT6092" s="221" t="s">
        <v>272</v>
      </c>
      <c r="AU6092" s="221" t="s">
        <v>91</v>
      </c>
      <c r="AV6092" s="13" t="s">
        <v>89</v>
      </c>
      <c r="AW6092" s="13" t="s">
        <v>38</v>
      </c>
      <c r="AX6092" s="13" t="s">
        <v>82</v>
      </c>
      <c r="AY6092" s="221" t="s">
        <v>262</v>
      </c>
    </row>
    <row r="6093" spans="2:51" s="13" customFormat="1" ht="10">
      <c r="B6093" s="212"/>
      <c r="C6093" s="213"/>
      <c r="D6093" s="208" t="s">
        <v>272</v>
      </c>
      <c r="E6093" s="214" t="s">
        <v>44</v>
      </c>
      <c r="F6093" s="215" t="s">
        <v>2836</v>
      </c>
      <c r="G6093" s="213"/>
      <c r="H6093" s="214" t="s">
        <v>44</v>
      </c>
      <c r="I6093" s="216"/>
      <c r="J6093" s="213"/>
      <c r="K6093" s="213"/>
      <c r="L6093" s="217"/>
      <c r="M6093" s="218"/>
      <c r="N6093" s="219"/>
      <c r="O6093" s="219"/>
      <c r="P6093" s="219"/>
      <c r="Q6093" s="219"/>
      <c r="R6093" s="219"/>
      <c r="S6093" s="219"/>
      <c r="T6093" s="220"/>
      <c r="AT6093" s="221" t="s">
        <v>272</v>
      </c>
      <c r="AU6093" s="221" t="s">
        <v>91</v>
      </c>
      <c r="AV6093" s="13" t="s">
        <v>89</v>
      </c>
      <c r="AW6093" s="13" t="s">
        <v>38</v>
      </c>
      <c r="AX6093" s="13" t="s">
        <v>82</v>
      </c>
      <c r="AY6093" s="221" t="s">
        <v>262</v>
      </c>
    </row>
    <row r="6094" spans="2:51" s="13" customFormat="1" ht="10">
      <c r="B6094" s="212"/>
      <c r="C6094" s="213"/>
      <c r="D6094" s="208" t="s">
        <v>272</v>
      </c>
      <c r="E6094" s="214" t="s">
        <v>44</v>
      </c>
      <c r="F6094" s="215" t="s">
        <v>2837</v>
      </c>
      <c r="G6094" s="213"/>
      <c r="H6094" s="214" t="s">
        <v>44</v>
      </c>
      <c r="I6094" s="216"/>
      <c r="J6094" s="213"/>
      <c r="K6094" s="213"/>
      <c r="L6094" s="217"/>
      <c r="M6094" s="218"/>
      <c r="N6094" s="219"/>
      <c r="O6094" s="219"/>
      <c r="P6094" s="219"/>
      <c r="Q6094" s="219"/>
      <c r="R6094" s="219"/>
      <c r="S6094" s="219"/>
      <c r="T6094" s="220"/>
      <c r="AT6094" s="221" t="s">
        <v>272</v>
      </c>
      <c r="AU6094" s="221" t="s">
        <v>91</v>
      </c>
      <c r="AV6094" s="13" t="s">
        <v>89</v>
      </c>
      <c r="AW6094" s="13" t="s">
        <v>38</v>
      </c>
      <c r="AX6094" s="13" t="s">
        <v>82</v>
      </c>
      <c r="AY6094" s="221" t="s">
        <v>262</v>
      </c>
    </row>
    <row r="6095" spans="2:51" s="15" customFormat="1" ht="10">
      <c r="B6095" s="233"/>
      <c r="C6095" s="234"/>
      <c r="D6095" s="208" t="s">
        <v>272</v>
      </c>
      <c r="E6095" s="235" t="s">
        <v>44</v>
      </c>
      <c r="F6095" s="236" t="s">
        <v>2838</v>
      </c>
      <c r="G6095" s="234"/>
      <c r="H6095" s="237">
        <v>14.1</v>
      </c>
      <c r="I6095" s="238"/>
      <c r="J6095" s="234"/>
      <c r="K6095" s="234"/>
      <c r="L6095" s="239"/>
      <c r="M6095" s="240"/>
      <c r="N6095" s="241"/>
      <c r="O6095" s="241"/>
      <c r="P6095" s="241"/>
      <c r="Q6095" s="241"/>
      <c r="R6095" s="241"/>
      <c r="S6095" s="241"/>
      <c r="T6095" s="242"/>
      <c r="AT6095" s="243" t="s">
        <v>272</v>
      </c>
      <c r="AU6095" s="243" t="s">
        <v>91</v>
      </c>
      <c r="AV6095" s="15" t="s">
        <v>91</v>
      </c>
      <c r="AW6095" s="15" t="s">
        <v>38</v>
      </c>
      <c r="AX6095" s="15" t="s">
        <v>82</v>
      </c>
      <c r="AY6095" s="243" t="s">
        <v>262</v>
      </c>
    </row>
    <row r="6096" spans="2:51" s="13" customFormat="1" ht="10">
      <c r="B6096" s="212"/>
      <c r="C6096" s="213"/>
      <c r="D6096" s="208" t="s">
        <v>272</v>
      </c>
      <c r="E6096" s="214" t="s">
        <v>44</v>
      </c>
      <c r="F6096" s="215" t="s">
        <v>2839</v>
      </c>
      <c r="G6096" s="213"/>
      <c r="H6096" s="214" t="s">
        <v>44</v>
      </c>
      <c r="I6096" s="216"/>
      <c r="J6096" s="213"/>
      <c r="K6096" s="213"/>
      <c r="L6096" s="217"/>
      <c r="M6096" s="218"/>
      <c r="N6096" s="219"/>
      <c r="O6096" s="219"/>
      <c r="P6096" s="219"/>
      <c r="Q6096" s="219"/>
      <c r="R6096" s="219"/>
      <c r="S6096" s="219"/>
      <c r="T6096" s="220"/>
      <c r="AT6096" s="221" t="s">
        <v>272</v>
      </c>
      <c r="AU6096" s="221" t="s">
        <v>91</v>
      </c>
      <c r="AV6096" s="13" t="s">
        <v>89</v>
      </c>
      <c r="AW6096" s="13" t="s">
        <v>38</v>
      </c>
      <c r="AX6096" s="13" t="s">
        <v>82</v>
      </c>
      <c r="AY6096" s="221" t="s">
        <v>262</v>
      </c>
    </row>
    <row r="6097" spans="2:51" s="13" customFormat="1" ht="30">
      <c r="B6097" s="212"/>
      <c r="C6097" s="213"/>
      <c r="D6097" s="208" t="s">
        <v>272</v>
      </c>
      <c r="E6097" s="214" t="s">
        <v>44</v>
      </c>
      <c r="F6097" s="215" t="s">
        <v>2835</v>
      </c>
      <c r="G6097" s="213"/>
      <c r="H6097" s="214" t="s">
        <v>44</v>
      </c>
      <c r="I6097" s="216"/>
      <c r="J6097" s="213"/>
      <c r="K6097" s="213"/>
      <c r="L6097" s="217"/>
      <c r="M6097" s="218"/>
      <c r="N6097" s="219"/>
      <c r="O6097" s="219"/>
      <c r="P6097" s="219"/>
      <c r="Q6097" s="219"/>
      <c r="R6097" s="219"/>
      <c r="S6097" s="219"/>
      <c r="T6097" s="220"/>
      <c r="AT6097" s="221" t="s">
        <v>272</v>
      </c>
      <c r="AU6097" s="221" t="s">
        <v>91</v>
      </c>
      <c r="AV6097" s="13" t="s">
        <v>89</v>
      </c>
      <c r="AW6097" s="13" t="s">
        <v>38</v>
      </c>
      <c r="AX6097" s="13" t="s">
        <v>82</v>
      </c>
      <c r="AY6097" s="221" t="s">
        <v>262</v>
      </c>
    </row>
    <row r="6098" spans="2:51" s="13" customFormat="1" ht="10">
      <c r="B6098" s="212"/>
      <c r="C6098" s="213"/>
      <c r="D6098" s="208" t="s">
        <v>272</v>
      </c>
      <c r="E6098" s="214" t="s">
        <v>44</v>
      </c>
      <c r="F6098" s="215" t="s">
        <v>2840</v>
      </c>
      <c r="G6098" s="213"/>
      <c r="H6098" s="214" t="s">
        <v>44</v>
      </c>
      <c r="I6098" s="216"/>
      <c r="J6098" s="213"/>
      <c r="K6098" s="213"/>
      <c r="L6098" s="217"/>
      <c r="M6098" s="218"/>
      <c r="N6098" s="219"/>
      <c r="O6098" s="219"/>
      <c r="P6098" s="219"/>
      <c r="Q6098" s="219"/>
      <c r="R6098" s="219"/>
      <c r="S6098" s="219"/>
      <c r="T6098" s="220"/>
      <c r="AT6098" s="221" t="s">
        <v>272</v>
      </c>
      <c r="AU6098" s="221" t="s">
        <v>91</v>
      </c>
      <c r="AV6098" s="13" t="s">
        <v>89</v>
      </c>
      <c r="AW6098" s="13" t="s">
        <v>38</v>
      </c>
      <c r="AX6098" s="13" t="s">
        <v>82</v>
      </c>
      <c r="AY6098" s="221" t="s">
        <v>262</v>
      </c>
    </row>
    <row r="6099" spans="2:51" s="13" customFormat="1" ht="10">
      <c r="B6099" s="212"/>
      <c r="C6099" s="213"/>
      <c r="D6099" s="208" t="s">
        <v>272</v>
      </c>
      <c r="E6099" s="214" t="s">
        <v>44</v>
      </c>
      <c r="F6099" s="215" t="s">
        <v>1591</v>
      </c>
      <c r="G6099" s="213"/>
      <c r="H6099" s="214" t="s">
        <v>44</v>
      </c>
      <c r="I6099" s="216"/>
      <c r="J6099" s="213"/>
      <c r="K6099" s="213"/>
      <c r="L6099" s="217"/>
      <c r="M6099" s="218"/>
      <c r="N6099" s="219"/>
      <c r="O6099" s="219"/>
      <c r="P6099" s="219"/>
      <c r="Q6099" s="219"/>
      <c r="R6099" s="219"/>
      <c r="S6099" s="219"/>
      <c r="T6099" s="220"/>
      <c r="AT6099" s="221" t="s">
        <v>272</v>
      </c>
      <c r="AU6099" s="221" t="s">
        <v>91</v>
      </c>
      <c r="AV6099" s="13" t="s">
        <v>89</v>
      </c>
      <c r="AW6099" s="13" t="s">
        <v>38</v>
      </c>
      <c r="AX6099" s="13" t="s">
        <v>82</v>
      </c>
      <c r="AY6099" s="221" t="s">
        <v>262</v>
      </c>
    </row>
    <row r="6100" spans="2:51" s="13" customFormat="1" ht="20">
      <c r="B6100" s="212"/>
      <c r="C6100" s="213"/>
      <c r="D6100" s="208" t="s">
        <v>272</v>
      </c>
      <c r="E6100" s="214" t="s">
        <v>44</v>
      </c>
      <c r="F6100" s="215" t="s">
        <v>2558</v>
      </c>
      <c r="G6100" s="213"/>
      <c r="H6100" s="214" t="s">
        <v>44</v>
      </c>
      <c r="I6100" s="216"/>
      <c r="J6100" s="213"/>
      <c r="K6100" s="213"/>
      <c r="L6100" s="217"/>
      <c r="M6100" s="218"/>
      <c r="N6100" s="219"/>
      <c r="O6100" s="219"/>
      <c r="P6100" s="219"/>
      <c r="Q6100" s="219"/>
      <c r="R6100" s="219"/>
      <c r="S6100" s="219"/>
      <c r="T6100" s="220"/>
      <c r="AT6100" s="221" t="s">
        <v>272</v>
      </c>
      <c r="AU6100" s="221" t="s">
        <v>91</v>
      </c>
      <c r="AV6100" s="13" t="s">
        <v>89</v>
      </c>
      <c r="AW6100" s="13" t="s">
        <v>38</v>
      </c>
      <c r="AX6100" s="13" t="s">
        <v>82</v>
      </c>
      <c r="AY6100" s="221" t="s">
        <v>262</v>
      </c>
    </row>
    <row r="6101" spans="2:51" s="13" customFormat="1" ht="10">
      <c r="B6101" s="212"/>
      <c r="C6101" s="213"/>
      <c r="D6101" s="208" t="s">
        <v>272</v>
      </c>
      <c r="E6101" s="214" t="s">
        <v>44</v>
      </c>
      <c r="F6101" s="215" t="s">
        <v>2831</v>
      </c>
      <c r="G6101" s="213"/>
      <c r="H6101" s="214" t="s">
        <v>44</v>
      </c>
      <c r="I6101" s="216"/>
      <c r="J6101" s="213"/>
      <c r="K6101" s="213"/>
      <c r="L6101" s="217"/>
      <c r="M6101" s="218"/>
      <c r="N6101" s="219"/>
      <c r="O6101" s="219"/>
      <c r="P6101" s="219"/>
      <c r="Q6101" s="219"/>
      <c r="R6101" s="219"/>
      <c r="S6101" s="219"/>
      <c r="T6101" s="220"/>
      <c r="AT6101" s="221" t="s">
        <v>272</v>
      </c>
      <c r="AU6101" s="221" t="s">
        <v>91</v>
      </c>
      <c r="AV6101" s="13" t="s">
        <v>89</v>
      </c>
      <c r="AW6101" s="13" t="s">
        <v>38</v>
      </c>
      <c r="AX6101" s="13" t="s">
        <v>82</v>
      </c>
      <c r="AY6101" s="221" t="s">
        <v>262</v>
      </c>
    </row>
    <row r="6102" spans="2:51" s="13" customFormat="1" ht="10">
      <c r="B6102" s="212"/>
      <c r="C6102" s="213"/>
      <c r="D6102" s="208" t="s">
        <v>272</v>
      </c>
      <c r="E6102" s="214" t="s">
        <v>44</v>
      </c>
      <c r="F6102" s="215" t="s">
        <v>2841</v>
      </c>
      <c r="G6102" s="213"/>
      <c r="H6102" s="214" t="s">
        <v>44</v>
      </c>
      <c r="I6102" s="216"/>
      <c r="J6102" s="213"/>
      <c r="K6102" s="213"/>
      <c r="L6102" s="217"/>
      <c r="M6102" s="218"/>
      <c r="N6102" s="219"/>
      <c r="O6102" s="219"/>
      <c r="P6102" s="219"/>
      <c r="Q6102" s="219"/>
      <c r="R6102" s="219"/>
      <c r="S6102" s="219"/>
      <c r="T6102" s="220"/>
      <c r="AT6102" s="221" t="s">
        <v>272</v>
      </c>
      <c r="AU6102" s="221" t="s">
        <v>91</v>
      </c>
      <c r="AV6102" s="13" t="s">
        <v>89</v>
      </c>
      <c r="AW6102" s="13" t="s">
        <v>38</v>
      </c>
      <c r="AX6102" s="13" t="s">
        <v>82</v>
      </c>
      <c r="AY6102" s="221" t="s">
        <v>262</v>
      </c>
    </row>
    <row r="6103" spans="2:51" s="15" customFormat="1" ht="10">
      <c r="B6103" s="233"/>
      <c r="C6103" s="234"/>
      <c r="D6103" s="208" t="s">
        <v>272</v>
      </c>
      <c r="E6103" s="235" t="s">
        <v>44</v>
      </c>
      <c r="F6103" s="236" t="s">
        <v>2842</v>
      </c>
      <c r="G6103" s="234"/>
      <c r="H6103" s="237">
        <v>22.6</v>
      </c>
      <c r="I6103" s="238"/>
      <c r="J6103" s="234"/>
      <c r="K6103" s="234"/>
      <c r="L6103" s="239"/>
      <c r="M6103" s="240"/>
      <c r="N6103" s="241"/>
      <c r="O6103" s="241"/>
      <c r="P6103" s="241"/>
      <c r="Q6103" s="241"/>
      <c r="R6103" s="241"/>
      <c r="S6103" s="241"/>
      <c r="T6103" s="242"/>
      <c r="AT6103" s="243" t="s">
        <v>272</v>
      </c>
      <c r="AU6103" s="243" t="s">
        <v>91</v>
      </c>
      <c r="AV6103" s="15" t="s">
        <v>91</v>
      </c>
      <c r="AW6103" s="15" t="s">
        <v>38</v>
      </c>
      <c r="AX6103" s="15" t="s">
        <v>82</v>
      </c>
      <c r="AY6103" s="243" t="s">
        <v>262</v>
      </c>
    </row>
    <row r="6104" spans="2:51" s="13" customFormat="1" ht="10">
      <c r="B6104" s="212"/>
      <c r="C6104" s="213"/>
      <c r="D6104" s="208" t="s">
        <v>272</v>
      </c>
      <c r="E6104" s="214" t="s">
        <v>44</v>
      </c>
      <c r="F6104" s="215" t="s">
        <v>2843</v>
      </c>
      <c r="G6104" s="213"/>
      <c r="H6104" s="214" t="s">
        <v>44</v>
      </c>
      <c r="I6104" s="216"/>
      <c r="J6104" s="213"/>
      <c r="K6104" s="213"/>
      <c r="L6104" s="217"/>
      <c r="M6104" s="218"/>
      <c r="N6104" s="219"/>
      <c r="O6104" s="219"/>
      <c r="P6104" s="219"/>
      <c r="Q6104" s="219"/>
      <c r="R6104" s="219"/>
      <c r="S6104" s="219"/>
      <c r="T6104" s="220"/>
      <c r="AT6104" s="221" t="s">
        <v>272</v>
      </c>
      <c r="AU6104" s="221" t="s">
        <v>91</v>
      </c>
      <c r="AV6104" s="13" t="s">
        <v>89</v>
      </c>
      <c r="AW6104" s="13" t="s">
        <v>38</v>
      </c>
      <c r="AX6104" s="13" t="s">
        <v>82</v>
      </c>
      <c r="AY6104" s="221" t="s">
        <v>262</v>
      </c>
    </row>
    <row r="6105" spans="2:51" s="13" customFormat="1" ht="30">
      <c r="B6105" s="212"/>
      <c r="C6105" s="213"/>
      <c r="D6105" s="208" t="s">
        <v>272</v>
      </c>
      <c r="E6105" s="214" t="s">
        <v>44</v>
      </c>
      <c r="F6105" s="215" t="s">
        <v>2835</v>
      </c>
      <c r="G6105" s="213"/>
      <c r="H6105" s="214" t="s">
        <v>44</v>
      </c>
      <c r="I6105" s="216"/>
      <c r="J6105" s="213"/>
      <c r="K6105" s="213"/>
      <c r="L6105" s="217"/>
      <c r="M6105" s="218"/>
      <c r="N6105" s="219"/>
      <c r="O6105" s="219"/>
      <c r="P6105" s="219"/>
      <c r="Q6105" s="219"/>
      <c r="R6105" s="219"/>
      <c r="S6105" s="219"/>
      <c r="T6105" s="220"/>
      <c r="AT6105" s="221" t="s">
        <v>272</v>
      </c>
      <c r="AU6105" s="221" t="s">
        <v>91</v>
      </c>
      <c r="AV6105" s="13" t="s">
        <v>89</v>
      </c>
      <c r="AW6105" s="13" t="s">
        <v>38</v>
      </c>
      <c r="AX6105" s="13" t="s">
        <v>82</v>
      </c>
      <c r="AY6105" s="221" t="s">
        <v>262</v>
      </c>
    </row>
    <row r="6106" spans="2:51" s="13" customFormat="1" ht="10">
      <c r="B6106" s="212"/>
      <c r="C6106" s="213"/>
      <c r="D6106" s="208" t="s">
        <v>272</v>
      </c>
      <c r="E6106" s="214" t="s">
        <v>44</v>
      </c>
      <c r="F6106" s="215" t="s">
        <v>2844</v>
      </c>
      <c r="G6106" s="213"/>
      <c r="H6106" s="214" t="s">
        <v>44</v>
      </c>
      <c r="I6106" s="216"/>
      <c r="J6106" s="213"/>
      <c r="K6106" s="213"/>
      <c r="L6106" s="217"/>
      <c r="M6106" s="218"/>
      <c r="N6106" s="219"/>
      <c r="O6106" s="219"/>
      <c r="P6106" s="219"/>
      <c r="Q6106" s="219"/>
      <c r="R6106" s="219"/>
      <c r="S6106" s="219"/>
      <c r="T6106" s="220"/>
      <c r="AT6106" s="221" t="s">
        <v>272</v>
      </c>
      <c r="AU6106" s="221" t="s">
        <v>91</v>
      </c>
      <c r="AV6106" s="13" t="s">
        <v>89</v>
      </c>
      <c r="AW6106" s="13" t="s">
        <v>38</v>
      </c>
      <c r="AX6106" s="13" t="s">
        <v>82</v>
      </c>
      <c r="AY6106" s="221" t="s">
        <v>262</v>
      </c>
    </row>
    <row r="6107" spans="2:51" s="13" customFormat="1" ht="10">
      <c r="B6107" s="212"/>
      <c r="C6107" s="213"/>
      <c r="D6107" s="208" t="s">
        <v>272</v>
      </c>
      <c r="E6107" s="214" t="s">
        <v>44</v>
      </c>
      <c r="F6107" s="215" t="s">
        <v>2567</v>
      </c>
      <c r="G6107" s="213"/>
      <c r="H6107" s="214" t="s">
        <v>44</v>
      </c>
      <c r="I6107" s="216"/>
      <c r="J6107" s="213"/>
      <c r="K6107" s="213"/>
      <c r="L6107" s="217"/>
      <c r="M6107" s="218"/>
      <c r="N6107" s="219"/>
      <c r="O6107" s="219"/>
      <c r="P6107" s="219"/>
      <c r="Q6107" s="219"/>
      <c r="R6107" s="219"/>
      <c r="S6107" s="219"/>
      <c r="T6107" s="220"/>
      <c r="AT6107" s="221" t="s">
        <v>272</v>
      </c>
      <c r="AU6107" s="221" t="s">
        <v>91</v>
      </c>
      <c r="AV6107" s="13" t="s">
        <v>89</v>
      </c>
      <c r="AW6107" s="13" t="s">
        <v>38</v>
      </c>
      <c r="AX6107" s="13" t="s">
        <v>82</v>
      </c>
      <c r="AY6107" s="221" t="s">
        <v>262</v>
      </c>
    </row>
    <row r="6108" spans="2:51" s="13" customFormat="1" ht="20">
      <c r="B6108" s="212"/>
      <c r="C6108" s="213"/>
      <c r="D6108" s="208" t="s">
        <v>272</v>
      </c>
      <c r="E6108" s="214" t="s">
        <v>44</v>
      </c>
      <c r="F6108" s="215" t="s">
        <v>2558</v>
      </c>
      <c r="G6108" s="213"/>
      <c r="H6108" s="214" t="s">
        <v>44</v>
      </c>
      <c r="I6108" s="216"/>
      <c r="J6108" s="213"/>
      <c r="K6108" s="213"/>
      <c r="L6108" s="217"/>
      <c r="M6108" s="218"/>
      <c r="N6108" s="219"/>
      <c r="O6108" s="219"/>
      <c r="P6108" s="219"/>
      <c r="Q6108" s="219"/>
      <c r="R6108" s="219"/>
      <c r="S6108" s="219"/>
      <c r="T6108" s="220"/>
      <c r="AT6108" s="221" t="s">
        <v>272</v>
      </c>
      <c r="AU6108" s="221" t="s">
        <v>91</v>
      </c>
      <c r="AV6108" s="13" t="s">
        <v>89</v>
      </c>
      <c r="AW6108" s="13" t="s">
        <v>38</v>
      </c>
      <c r="AX6108" s="13" t="s">
        <v>82</v>
      </c>
      <c r="AY6108" s="221" t="s">
        <v>262</v>
      </c>
    </row>
    <row r="6109" spans="2:51" s="13" customFormat="1" ht="10">
      <c r="B6109" s="212"/>
      <c r="C6109" s="213"/>
      <c r="D6109" s="208" t="s">
        <v>272</v>
      </c>
      <c r="E6109" s="214" t="s">
        <v>44</v>
      </c>
      <c r="F6109" s="215" t="s">
        <v>2831</v>
      </c>
      <c r="G6109" s="213"/>
      <c r="H6109" s="214" t="s">
        <v>44</v>
      </c>
      <c r="I6109" s="216"/>
      <c r="J6109" s="213"/>
      <c r="K6109" s="213"/>
      <c r="L6109" s="217"/>
      <c r="M6109" s="218"/>
      <c r="N6109" s="219"/>
      <c r="O6109" s="219"/>
      <c r="P6109" s="219"/>
      <c r="Q6109" s="219"/>
      <c r="R6109" s="219"/>
      <c r="S6109" s="219"/>
      <c r="T6109" s="220"/>
      <c r="AT6109" s="221" t="s">
        <v>272</v>
      </c>
      <c r="AU6109" s="221" t="s">
        <v>91</v>
      </c>
      <c r="AV6109" s="13" t="s">
        <v>89</v>
      </c>
      <c r="AW6109" s="13" t="s">
        <v>38</v>
      </c>
      <c r="AX6109" s="13" t="s">
        <v>82</v>
      </c>
      <c r="AY6109" s="221" t="s">
        <v>262</v>
      </c>
    </row>
    <row r="6110" spans="2:51" s="13" customFormat="1" ht="10">
      <c r="B6110" s="212"/>
      <c r="C6110" s="213"/>
      <c r="D6110" s="208" t="s">
        <v>272</v>
      </c>
      <c r="E6110" s="214" t="s">
        <v>44</v>
      </c>
      <c r="F6110" s="215" t="s">
        <v>2845</v>
      </c>
      <c r="G6110" s="213"/>
      <c r="H6110" s="214" t="s">
        <v>44</v>
      </c>
      <c r="I6110" s="216"/>
      <c r="J6110" s="213"/>
      <c r="K6110" s="213"/>
      <c r="L6110" s="217"/>
      <c r="M6110" s="218"/>
      <c r="N6110" s="219"/>
      <c r="O6110" s="219"/>
      <c r="P6110" s="219"/>
      <c r="Q6110" s="219"/>
      <c r="R6110" s="219"/>
      <c r="S6110" s="219"/>
      <c r="T6110" s="220"/>
      <c r="AT6110" s="221" t="s">
        <v>272</v>
      </c>
      <c r="AU6110" s="221" t="s">
        <v>91</v>
      </c>
      <c r="AV6110" s="13" t="s">
        <v>89</v>
      </c>
      <c r="AW6110" s="13" t="s">
        <v>38</v>
      </c>
      <c r="AX6110" s="13" t="s">
        <v>82</v>
      </c>
      <c r="AY6110" s="221" t="s">
        <v>262</v>
      </c>
    </row>
    <row r="6111" spans="2:51" s="13" customFormat="1" ht="10">
      <c r="B6111" s="212"/>
      <c r="C6111" s="213"/>
      <c r="D6111" s="208" t="s">
        <v>272</v>
      </c>
      <c r="E6111" s="214" t="s">
        <v>44</v>
      </c>
      <c r="F6111" s="215" t="s">
        <v>2846</v>
      </c>
      <c r="G6111" s="213"/>
      <c r="H6111" s="214" t="s">
        <v>44</v>
      </c>
      <c r="I6111" s="216"/>
      <c r="J6111" s="213"/>
      <c r="K6111" s="213"/>
      <c r="L6111" s="217"/>
      <c r="M6111" s="218"/>
      <c r="N6111" s="219"/>
      <c r="O6111" s="219"/>
      <c r="P6111" s="219"/>
      <c r="Q6111" s="219"/>
      <c r="R6111" s="219"/>
      <c r="S6111" s="219"/>
      <c r="T6111" s="220"/>
      <c r="AT6111" s="221" t="s">
        <v>272</v>
      </c>
      <c r="AU6111" s="221" t="s">
        <v>91</v>
      </c>
      <c r="AV6111" s="13" t="s">
        <v>89</v>
      </c>
      <c r="AW6111" s="13" t="s">
        <v>38</v>
      </c>
      <c r="AX6111" s="13" t="s">
        <v>82</v>
      </c>
      <c r="AY6111" s="221" t="s">
        <v>262</v>
      </c>
    </row>
    <row r="6112" spans="2:51" s="15" customFormat="1" ht="10">
      <c r="B6112" s="233"/>
      <c r="C6112" s="234"/>
      <c r="D6112" s="208" t="s">
        <v>272</v>
      </c>
      <c r="E6112" s="235" t="s">
        <v>44</v>
      </c>
      <c r="F6112" s="236" t="s">
        <v>2847</v>
      </c>
      <c r="G6112" s="234"/>
      <c r="H6112" s="237">
        <v>9.8000000000000007</v>
      </c>
      <c r="I6112" s="238"/>
      <c r="J6112" s="234"/>
      <c r="K6112" s="234"/>
      <c r="L6112" s="239"/>
      <c r="M6112" s="240"/>
      <c r="N6112" s="241"/>
      <c r="O6112" s="241"/>
      <c r="P6112" s="241"/>
      <c r="Q6112" s="241"/>
      <c r="R6112" s="241"/>
      <c r="S6112" s="241"/>
      <c r="T6112" s="242"/>
      <c r="AT6112" s="243" t="s">
        <v>272</v>
      </c>
      <c r="AU6112" s="243" t="s">
        <v>91</v>
      </c>
      <c r="AV6112" s="15" t="s">
        <v>91</v>
      </c>
      <c r="AW6112" s="15" t="s">
        <v>38</v>
      </c>
      <c r="AX6112" s="15" t="s">
        <v>82</v>
      </c>
      <c r="AY6112" s="243" t="s">
        <v>262</v>
      </c>
    </row>
    <row r="6113" spans="1:65" s="13" customFormat="1" ht="10">
      <c r="B6113" s="212"/>
      <c r="C6113" s="213"/>
      <c r="D6113" s="208" t="s">
        <v>272</v>
      </c>
      <c r="E6113" s="214" t="s">
        <v>44</v>
      </c>
      <c r="F6113" s="215" t="s">
        <v>2848</v>
      </c>
      <c r="G6113" s="213"/>
      <c r="H6113" s="214" t="s">
        <v>44</v>
      </c>
      <c r="I6113" s="216"/>
      <c r="J6113" s="213"/>
      <c r="K6113" s="213"/>
      <c r="L6113" s="217"/>
      <c r="M6113" s="218"/>
      <c r="N6113" s="219"/>
      <c r="O6113" s="219"/>
      <c r="P6113" s="219"/>
      <c r="Q6113" s="219"/>
      <c r="R6113" s="219"/>
      <c r="S6113" s="219"/>
      <c r="T6113" s="220"/>
      <c r="AT6113" s="221" t="s">
        <v>272</v>
      </c>
      <c r="AU6113" s="221" t="s">
        <v>91</v>
      </c>
      <c r="AV6113" s="13" t="s">
        <v>89</v>
      </c>
      <c r="AW6113" s="13" t="s">
        <v>38</v>
      </c>
      <c r="AX6113" s="13" t="s">
        <v>82</v>
      </c>
      <c r="AY6113" s="221" t="s">
        <v>262</v>
      </c>
    </row>
    <row r="6114" spans="1:65" s="13" customFormat="1" ht="30">
      <c r="B6114" s="212"/>
      <c r="C6114" s="213"/>
      <c r="D6114" s="208" t="s">
        <v>272</v>
      </c>
      <c r="E6114" s="214" t="s">
        <v>44</v>
      </c>
      <c r="F6114" s="215" t="s">
        <v>2849</v>
      </c>
      <c r="G6114" s="213"/>
      <c r="H6114" s="214" t="s">
        <v>44</v>
      </c>
      <c r="I6114" s="216"/>
      <c r="J6114" s="213"/>
      <c r="K6114" s="213"/>
      <c r="L6114" s="217"/>
      <c r="M6114" s="218"/>
      <c r="N6114" s="219"/>
      <c r="O6114" s="219"/>
      <c r="P6114" s="219"/>
      <c r="Q6114" s="219"/>
      <c r="R6114" s="219"/>
      <c r="S6114" s="219"/>
      <c r="T6114" s="220"/>
      <c r="AT6114" s="221" t="s">
        <v>272</v>
      </c>
      <c r="AU6114" s="221" t="s">
        <v>91</v>
      </c>
      <c r="AV6114" s="13" t="s">
        <v>89</v>
      </c>
      <c r="AW6114" s="13" t="s">
        <v>38</v>
      </c>
      <c r="AX6114" s="13" t="s">
        <v>82</v>
      </c>
      <c r="AY6114" s="221" t="s">
        <v>262</v>
      </c>
    </row>
    <row r="6115" spans="1:65" s="13" customFormat="1" ht="10">
      <c r="B6115" s="212"/>
      <c r="C6115" s="213"/>
      <c r="D6115" s="208" t="s">
        <v>272</v>
      </c>
      <c r="E6115" s="214" t="s">
        <v>44</v>
      </c>
      <c r="F6115" s="215" t="s">
        <v>2850</v>
      </c>
      <c r="G6115" s="213"/>
      <c r="H6115" s="214" t="s">
        <v>44</v>
      </c>
      <c r="I6115" s="216"/>
      <c r="J6115" s="213"/>
      <c r="K6115" s="213"/>
      <c r="L6115" s="217"/>
      <c r="M6115" s="218"/>
      <c r="N6115" s="219"/>
      <c r="O6115" s="219"/>
      <c r="P6115" s="219"/>
      <c r="Q6115" s="219"/>
      <c r="R6115" s="219"/>
      <c r="S6115" s="219"/>
      <c r="T6115" s="220"/>
      <c r="AT6115" s="221" t="s">
        <v>272</v>
      </c>
      <c r="AU6115" s="221" t="s">
        <v>91</v>
      </c>
      <c r="AV6115" s="13" t="s">
        <v>89</v>
      </c>
      <c r="AW6115" s="13" t="s">
        <v>38</v>
      </c>
      <c r="AX6115" s="13" t="s">
        <v>82</v>
      </c>
      <c r="AY6115" s="221" t="s">
        <v>262</v>
      </c>
    </row>
    <row r="6116" spans="1:65" s="13" customFormat="1" ht="10">
      <c r="B6116" s="212"/>
      <c r="C6116" s="213"/>
      <c r="D6116" s="208" t="s">
        <v>272</v>
      </c>
      <c r="E6116" s="214" t="s">
        <v>44</v>
      </c>
      <c r="F6116" s="215" t="s">
        <v>1591</v>
      </c>
      <c r="G6116" s="213"/>
      <c r="H6116" s="214" t="s">
        <v>44</v>
      </c>
      <c r="I6116" s="216"/>
      <c r="J6116" s="213"/>
      <c r="K6116" s="213"/>
      <c r="L6116" s="217"/>
      <c r="M6116" s="218"/>
      <c r="N6116" s="219"/>
      <c r="O6116" s="219"/>
      <c r="P6116" s="219"/>
      <c r="Q6116" s="219"/>
      <c r="R6116" s="219"/>
      <c r="S6116" s="219"/>
      <c r="T6116" s="220"/>
      <c r="AT6116" s="221" t="s">
        <v>272</v>
      </c>
      <c r="AU6116" s="221" t="s">
        <v>91</v>
      </c>
      <c r="AV6116" s="13" t="s">
        <v>89</v>
      </c>
      <c r="AW6116" s="13" t="s">
        <v>38</v>
      </c>
      <c r="AX6116" s="13" t="s">
        <v>82</v>
      </c>
      <c r="AY6116" s="221" t="s">
        <v>262</v>
      </c>
    </row>
    <row r="6117" spans="1:65" s="13" customFormat="1" ht="20">
      <c r="B6117" s="212"/>
      <c r="C6117" s="213"/>
      <c r="D6117" s="208" t="s">
        <v>272</v>
      </c>
      <c r="E6117" s="214" t="s">
        <v>44</v>
      </c>
      <c r="F6117" s="215" t="s">
        <v>2558</v>
      </c>
      <c r="G6117" s="213"/>
      <c r="H6117" s="214" t="s">
        <v>44</v>
      </c>
      <c r="I6117" s="216"/>
      <c r="J6117" s="213"/>
      <c r="K6117" s="213"/>
      <c r="L6117" s="217"/>
      <c r="M6117" s="218"/>
      <c r="N6117" s="219"/>
      <c r="O6117" s="219"/>
      <c r="P6117" s="219"/>
      <c r="Q6117" s="219"/>
      <c r="R6117" s="219"/>
      <c r="S6117" s="219"/>
      <c r="T6117" s="220"/>
      <c r="AT6117" s="221" t="s">
        <v>272</v>
      </c>
      <c r="AU6117" s="221" t="s">
        <v>91</v>
      </c>
      <c r="AV6117" s="13" t="s">
        <v>89</v>
      </c>
      <c r="AW6117" s="13" t="s">
        <v>38</v>
      </c>
      <c r="AX6117" s="13" t="s">
        <v>82</v>
      </c>
      <c r="AY6117" s="221" t="s">
        <v>262</v>
      </c>
    </row>
    <row r="6118" spans="1:65" s="13" customFormat="1" ht="10">
      <c r="B6118" s="212"/>
      <c r="C6118" s="213"/>
      <c r="D6118" s="208" t="s">
        <v>272</v>
      </c>
      <c r="E6118" s="214" t="s">
        <v>44</v>
      </c>
      <c r="F6118" s="215" t="s">
        <v>2851</v>
      </c>
      <c r="G6118" s="213"/>
      <c r="H6118" s="214" t="s">
        <v>44</v>
      </c>
      <c r="I6118" s="216"/>
      <c r="J6118" s="213"/>
      <c r="K6118" s="213"/>
      <c r="L6118" s="217"/>
      <c r="M6118" s="218"/>
      <c r="N6118" s="219"/>
      <c r="O6118" s="219"/>
      <c r="P6118" s="219"/>
      <c r="Q6118" s="219"/>
      <c r="R6118" s="219"/>
      <c r="S6118" s="219"/>
      <c r="T6118" s="220"/>
      <c r="AT6118" s="221" t="s">
        <v>272</v>
      </c>
      <c r="AU6118" s="221" t="s">
        <v>91</v>
      </c>
      <c r="AV6118" s="13" t="s">
        <v>89</v>
      </c>
      <c r="AW6118" s="13" t="s">
        <v>38</v>
      </c>
      <c r="AX6118" s="13" t="s">
        <v>82</v>
      </c>
      <c r="AY6118" s="221" t="s">
        <v>262</v>
      </c>
    </row>
    <row r="6119" spans="1:65" s="13" customFormat="1" ht="10">
      <c r="B6119" s="212"/>
      <c r="C6119" s="213"/>
      <c r="D6119" s="208" t="s">
        <v>272</v>
      </c>
      <c r="E6119" s="214" t="s">
        <v>44</v>
      </c>
      <c r="F6119" s="215" t="s">
        <v>2852</v>
      </c>
      <c r="G6119" s="213"/>
      <c r="H6119" s="214" t="s">
        <v>44</v>
      </c>
      <c r="I6119" s="216"/>
      <c r="J6119" s="213"/>
      <c r="K6119" s="213"/>
      <c r="L6119" s="217"/>
      <c r="M6119" s="218"/>
      <c r="N6119" s="219"/>
      <c r="O6119" s="219"/>
      <c r="P6119" s="219"/>
      <c r="Q6119" s="219"/>
      <c r="R6119" s="219"/>
      <c r="S6119" s="219"/>
      <c r="T6119" s="220"/>
      <c r="AT6119" s="221" t="s">
        <v>272</v>
      </c>
      <c r="AU6119" s="221" t="s">
        <v>91</v>
      </c>
      <c r="AV6119" s="13" t="s">
        <v>89</v>
      </c>
      <c r="AW6119" s="13" t="s">
        <v>38</v>
      </c>
      <c r="AX6119" s="13" t="s">
        <v>82</v>
      </c>
      <c r="AY6119" s="221" t="s">
        <v>262</v>
      </c>
    </row>
    <row r="6120" spans="1:65" s="15" customFormat="1" ht="10">
      <c r="B6120" s="233"/>
      <c r="C6120" s="234"/>
      <c r="D6120" s="208" t="s">
        <v>272</v>
      </c>
      <c r="E6120" s="235" t="s">
        <v>44</v>
      </c>
      <c r="F6120" s="236" t="s">
        <v>2853</v>
      </c>
      <c r="G6120" s="234"/>
      <c r="H6120" s="237">
        <v>2.2999999999999998</v>
      </c>
      <c r="I6120" s="238"/>
      <c r="J6120" s="234"/>
      <c r="K6120" s="234"/>
      <c r="L6120" s="239"/>
      <c r="M6120" s="240"/>
      <c r="N6120" s="241"/>
      <c r="O6120" s="241"/>
      <c r="P6120" s="241"/>
      <c r="Q6120" s="241"/>
      <c r="R6120" s="241"/>
      <c r="S6120" s="241"/>
      <c r="T6120" s="242"/>
      <c r="AT6120" s="243" t="s">
        <v>272</v>
      </c>
      <c r="AU6120" s="243" t="s">
        <v>91</v>
      </c>
      <c r="AV6120" s="15" t="s">
        <v>91</v>
      </c>
      <c r="AW6120" s="15" t="s">
        <v>38</v>
      </c>
      <c r="AX6120" s="15" t="s">
        <v>82</v>
      </c>
      <c r="AY6120" s="243" t="s">
        <v>262</v>
      </c>
    </row>
    <row r="6121" spans="1:65" s="16" customFormat="1" ht="10">
      <c r="B6121" s="244"/>
      <c r="C6121" s="245"/>
      <c r="D6121" s="208" t="s">
        <v>272</v>
      </c>
      <c r="E6121" s="246" t="s">
        <v>44</v>
      </c>
      <c r="F6121" s="247" t="s">
        <v>291</v>
      </c>
      <c r="G6121" s="245"/>
      <c r="H6121" s="248">
        <v>145.15</v>
      </c>
      <c r="I6121" s="249"/>
      <c r="J6121" s="245"/>
      <c r="K6121" s="245"/>
      <c r="L6121" s="250"/>
      <c r="M6121" s="251"/>
      <c r="N6121" s="252"/>
      <c r="O6121" s="252"/>
      <c r="P6121" s="252"/>
      <c r="Q6121" s="252"/>
      <c r="R6121" s="252"/>
      <c r="S6121" s="252"/>
      <c r="T6121" s="253"/>
      <c r="AT6121" s="254" t="s">
        <v>272</v>
      </c>
      <c r="AU6121" s="254" t="s">
        <v>91</v>
      </c>
      <c r="AV6121" s="16" t="s">
        <v>104</v>
      </c>
      <c r="AW6121" s="16" t="s">
        <v>38</v>
      </c>
      <c r="AX6121" s="16" t="s">
        <v>89</v>
      </c>
      <c r="AY6121" s="254" t="s">
        <v>262</v>
      </c>
    </row>
    <row r="6122" spans="1:65" s="2" customFormat="1" ht="16.5" customHeight="1">
      <c r="A6122" s="37"/>
      <c r="B6122" s="38"/>
      <c r="C6122" s="255" t="s">
        <v>2854</v>
      </c>
      <c r="D6122" s="255" t="s">
        <v>633</v>
      </c>
      <c r="E6122" s="256" t="s">
        <v>2855</v>
      </c>
      <c r="F6122" s="257" t="s">
        <v>2856</v>
      </c>
      <c r="G6122" s="258" t="s">
        <v>590</v>
      </c>
      <c r="H6122" s="259">
        <v>15.1</v>
      </c>
      <c r="I6122" s="260"/>
      <c r="J6122" s="261">
        <f>ROUND(I6122*H6122,2)</f>
        <v>0</v>
      </c>
      <c r="K6122" s="257" t="s">
        <v>44</v>
      </c>
      <c r="L6122" s="262"/>
      <c r="M6122" s="263" t="s">
        <v>44</v>
      </c>
      <c r="N6122" s="264" t="s">
        <v>53</v>
      </c>
      <c r="O6122" s="67"/>
      <c r="P6122" s="204">
        <f>O6122*H6122</f>
        <v>0</v>
      </c>
      <c r="Q6122" s="204">
        <v>1.119E-2</v>
      </c>
      <c r="R6122" s="204">
        <f>Q6122*H6122</f>
        <v>0.16896900000000001</v>
      </c>
      <c r="S6122" s="204">
        <v>0</v>
      </c>
      <c r="T6122" s="205">
        <f>S6122*H6122</f>
        <v>0</v>
      </c>
      <c r="U6122" s="37"/>
      <c r="V6122" s="37"/>
      <c r="W6122" s="37"/>
      <c r="X6122" s="37"/>
      <c r="Y6122" s="37"/>
      <c r="Z6122" s="37"/>
      <c r="AA6122" s="37"/>
      <c r="AB6122" s="37"/>
      <c r="AC6122" s="37"/>
      <c r="AD6122" s="37"/>
      <c r="AE6122" s="37"/>
      <c r="AR6122" s="206" t="s">
        <v>619</v>
      </c>
      <c r="AT6122" s="206" t="s">
        <v>633</v>
      </c>
      <c r="AU6122" s="206" t="s">
        <v>91</v>
      </c>
      <c r="AY6122" s="19" t="s">
        <v>262</v>
      </c>
      <c r="BE6122" s="207">
        <f>IF(N6122="základní",J6122,0)</f>
        <v>0</v>
      </c>
      <c r="BF6122" s="207">
        <f>IF(N6122="snížená",J6122,0)</f>
        <v>0</v>
      </c>
      <c r="BG6122" s="207">
        <f>IF(N6122="zákl. přenesená",J6122,0)</f>
        <v>0</v>
      </c>
      <c r="BH6122" s="207">
        <f>IF(N6122="sníž. přenesená",J6122,0)</f>
        <v>0</v>
      </c>
      <c r="BI6122" s="207">
        <f>IF(N6122="nulová",J6122,0)</f>
        <v>0</v>
      </c>
      <c r="BJ6122" s="19" t="s">
        <v>89</v>
      </c>
      <c r="BK6122" s="207">
        <f>ROUND(I6122*H6122,2)</f>
        <v>0</v>
      </c>
      <c r="BL6122" s="19" t="s">
        <v>442</v>
      </c>
      <c r="BM6122" s="206" t="s">
        <v>2857</v>
      </c>
    </row>
    <row r="6123" spans="1:65" s="2" customFormat="1" ht="45">
      <c r="A6123" s="37"/>
      <c r="B6123" s="38"/>
      <c r="C6123" s="39"/>
      <c r="D6123" s="208" t="s">
        <v>421</v>
      </c>
      <c r="E6123" s="39"/>
      <c r="F6123" s="209" t="s">
        <v>2858</v>
      </c>
      <c r="G6123" s="39"/>
      <c r="H6123" s="39"/>
      <c r="I6123" s="118"/>
      <c r="J6123" s="39"/>
      <c r="K6123" s="39"/>
      <c r="L6123" s="42"/>
      <c r="M6123" s="210"/>
      <c r="N6123" s="211"/>
      <c r="O6123" s="67"/>
      <c r="P6123" s="67"/>
      <c r="Q6123" s="67"/>
      <c r="R6123" s="67"/>
      <c r="S6123" s="67"/>
      <c r="T6123" s="68"/>
      <c r="U6123" s="37"/>
      <c r="V6123" s="37"/>
      <c r="W6123" s="37"/>
      <c r="X6123" s="37"/>
      <c r="Y6123" s="37"/>
      <c r="Z6123" s="37"/>
      <c r="AA6123" s="37"/>
      <c r="AB6123" s="37"/>
      <c r="AC6123" s="37"/>
      <c r="AD6123" s="37"/>
      <c r="AE6123" s="37"/>
      <c r="AT6123" s="19" t="s">
        <v>421</v>
      </c>
      <c r="AU6123" s="19" t="s">
        <v>91</v>
      </c>
    </row>
    <row r="6124" spans="1:65" s="13" customFormat="1" ht="10">
      <c r="B6124" s="212"/>
      <c r="C6124" s="213"/>
      <c r="D6124" s="208" t="s">
        <v>272</v>
      </c>
      <c r="E6124" s="214" t="s">
        <v>44</v>
      </c>
      <c r="F6124" s="215" t="s">
        <v>2806</v>
      </c>
      <c r="G6124" s="213"/>
      <c r="H6124" s="214" t="s">
        <v>44</v>
      </c>
      <c r="I6124" s="216"/>
      <c r="J6124" s="213"/>
      <c r="K6124" s="213"/>
      <c r="L6124" s="217"/>
      <c r="M6124" s="218"/>
      <c r="N6124" s="219"/>
      <c r="O6124" s="219"/>
      <c r="P6124" s="219"/>
      <c r="Q6124" s="219"/>
      <c r="R6124" s="219"/>
      <c r="S6124" s="219"/>
      <c r="T6124" s="220"/>
      <c r="AT6124" s="221" t="s">
        <v>272</v>
      </c>
      <c r="AU6124" s="221" t="s">
        <v>91</v>
      </c>
      <c r="AV6124" s="13" t="s">
        <v>89</v>
      </c>
      <c r="AW6124" s="13" t="s">
        <v>38</v>
      </c>
      <c r="AX6124" s="13" t="s">
        <v>82</v>
      </c>
      <c r="AY6124" s="221" t="s">
        <v>262</v>
      </c>
    </row>
    <row r="6125" spans="1:65" s="13" customFormat="1" ht="30">
      <c r="B6125" s="212"/>
      <c r="C6125" s="213"/>
      <c r="D6125" s="208" t="s">
        <v>272</v>
      </c>
      <c r="E6125" s="214" t="s">
        <v>44</v>
      </c>
      <c r="F6125" s="215" t="s">
        <v>2807</v>
      </c>
      <c r="G6125" s="213"/>
      <c r="H6125" s="214" t="s">
        <v>44</v>
      </c>
      <c r="I6125" s="216"/>
      <c r="J6125" s="213"/>
      <c r="K6125" s="213"/>
      <c r="L6125" s="217"/>
      <c r="M6125" s="218"/>
      <c r="N6125" s="219"/>
      <c r="O6125" s="219"/>
      <c r="P6125" s="219"/>
      <c r="Q6125" s="219"/>
      <c r="R6125" s="219"/>
      <c r="S6125" s="219"/>
      <c r="T6125" s="220"/>
      <c r="AT6125" s="221" t="s">
        <v>272</v>
      </c>
      <c r="AU6125" s="221" t="s">
        <v>91</v>
      </c>
      <c r="AV6125" s="13" t="s">
        <v>89</v>
      </c>
      <c r="AW6125" s="13" t="s">
        <v>38</v>
      </c>
      <c r="AX6125" s="13" t="s">
        <v>82</v>
      </c>
      <c r="AY6125" s="221" t="s">
        <v>262</v>
      </c>
    </row>
    <row r="6126" spans="1:65" s="13" customFormat="1" ht="10">
      <c r="B6126" s="212"/>
      <c r="C6126" s="213"/>
      <c r="D6126" s="208" t="s">
        <v>272</v>
      </c>
      <c r="E6126" s="214" t="s">
        <v>44</v>
      </c>
      <c r="F6126" s="215" t="s">
        <v>2808</v>
      </c>
      <c r="G6126" s="213"/>
      <c r="H6126" s="214" t="s">
        <v>44</v>
      </c>
      <c r="I6126" s="216"/>
      <c r="J6126" s="213"/>
      <c r="K6126" s="213"/>
      <c r="L6126" s="217"/>
      <c r="M6126" s="218"/>
      <c r="N6126" s="219"/>
      <c r="O6126" s="219"/>
      <c r="P6126" s="219"/>
      <c r="Q6126" s="219"/>
      <c r="R6126" s="219"/>
      <c r="S6126" s="219"/>
      <c r="T6126" s="220"/>
      <c r="AT6126" s="221" t="s">
        <v>272</v>
      </c>
      <c r="AU6126" s="221" t="s">
        <v>91</v>
      </c>
      <c r="AV6126" s="13" t="s">
        <v>89</v>
      </c>
      <c r="AW6126" s="13" t="s">
        <v>38</v>
      </c>
      <c r="AX6126" s="13" t="s">
        <v>82</v>
      </c>
      <c r="AY6126" s="221" t="s">
        <v>262</v>
      </c>
    </row>
    <row r="6127" spans="1:65" s="13" customFormat="1" ht="10">
      <c r="B6127" s="212"/>
      <c r="C6127" s="213"/>
      <c r="D6127" s="208" t="s">
        <v>272</v>
      </c>
      <c r="E6127" s="214" t="s">
        <v>44</v>
      </c>
      <c r="F6127" s="215" t="s">
        <v>1591</v>
      </c>
      <c r="G6127" s="213"/>
      <c r="H6127" s="214" t="s">
        <v>44</v>
      </c>
      <c r="I6127" s="216"/>
      <c r="J6127" s="213"/>
      <c r="K6127" s="213"/>
      <c r="L6127" s="217"/>
      <c r="M6127" s="218"/>
      <c r="N6127" s="219"/>
      <c r="O6127" s="219"/>
      <c r="P6127" s="219"/>
      <c r="Q6127" s="219"/>
      <c r="R6127" s="219"/>
      <c r="S6127" s="219"/>
      <c r="T6127" s="220"/>
      <c r="AT6127" s="221" t="s">
        <v>272</v>
      </c>
      <c r="AU6127" s="221" t="s">
        <v>91</v>
      </c>
      <c r="AV6127" s="13" t="s">
        <v>89</v>
      </c>
      <c r="AW6127" s="13" t="s">
        <v>38</v>
      </c>
      <c r="AX6127" s="13" t="s">
        <v>82</v>
      </c>
      <c r="AY6127" s="221" t="s">
        <v>262</v>
      </c>
    </row>
    <row r="6128" spans="1:65" s="13" customFormat="1" ht="20">
      <c r="B6128" s="212"/>
      <c r="C6128" s="213"/>
      <c r="D6128" s="208" t="s">
        <v>272</v>
      </c>
      <c r="E6128" s="214" t="s">
        <v>44</v>
      </c>
      <c r="F6128" s="215" t="s">
        <v>2558</v>
      </c>
      <c r="G6128" s="213"/>
      <c r="H6128" s="214" t="s">
        <v>44</v>
      </c>
      <c r="I6128" s="216"/>
      <c r="J6128" s="213"/>
      <c r="K6128" s="213"/>
      <c r="L6128" s="217"/>
      <c r="M6128" s="218"/>
      <c r="N6128" s="219"/>
      <c r="O6128" s="219"/>
      <c r="P6128" s="219"/>
      <c r="Q6128" s="219"/>
      <c r="R6128" s="219"/>
      <c r="S6128" s="219"/>
      <c r="T6128" s="220"/>
      <c r="AT6128" s="221" t="s">
        <v>272</v>
      </c>
      <c r="AU6128" s="221" t="s">
        <v>91</v>
      </c>
      <c r="AV6128" s="13" t="s">
        <v>89</v>
      </c>
      <c r="AW6128" s="13" t="s">
        <v>38</v>
      </c>
      <c r="AX6128" s="13" t="s">
        <v>82</v>
      </c>
      <c r="AY6128" s="221" t="s">
        <v>262</v>
      </c>
    </row>
    <row r="6129" spans="1:65" s="13" customFormat="1" ht="10">
      <c r="B6129" s="212"/>
      <c r="C6129" s="213"/>
      <c r="D6129" s="208" t="s">
        <v>272</v>
      </c>
      <c r="E6129" s="214" t="s">
        <v>44</v>
      </c>
      <c r="F6129" s="215" t="s">
        <v>2809</v>
      </c>
      <c r="G6129" s="213"/>
      <c r="H6129" s="214" t="s">
        <v>44</v>
      </c>
      <c r="I6129" s="216"/>
      <c r="J6129" s="213"/>
      <c r="K6129" s="213"/>
      <c r="L6129" s="217"/>
      <c r="M6129" s="218"/>
      <c r="N6129" s="219"/>
      <c r="O6129" s="219"/>
      <c r="P6129" s="219"/>
      <c r="Q6129" s="219"/>
      <c r="R6129" s="219"/>
      <c r="S6129" s="219"/>
      <c r="T6129" s="220"/>
      <c r="AT6129" s="221" t="s">
        <v>272</v>
      </c>
      <c r="AU6129" s="221" t="s">
        <v>91</v>
      </c>
      <c r="AV6129" s="13" t="s">
        <v>89</v>
      </c>
      <c r="AW6129" s="13" t="s">
        <v>38</v>
      </c>
      <c r="AX6129" s="13" t="s">
        <v>82</v>
      </c>
      <c r="AY6129" s="221" t="s">
        <v>262</v>
      </c>
    </row>
    <row r="6130" spans="1:65" s="13" customFormat="1" ht="10">
      <c r="B6130" s="212"/>
      <c r="C6130" s="213"/>
      <c r="D6130" s="208" t="s">
        <v>272</v>
      </c>
      <c r="E6130" s="214" t="s">
        <v>44</v>
      </c>
      <c r="F6130" s="215" t="s">
        <v>2810</v>
      </c>
      <c r="G6130" s="213"/>
      <c r="H6130" s="214" t="s">
        <v>44</v>
      </c>
      <c r="I6130" s="216"/>
      <c r="J6130" s="213"/>
      <c r="K6130" s="213"/>
      <c r="L6130" s="217"/>
      <c r="M6130" s="218"/>
      <c r="N6130" s="219"/>
      <c r="O6130" s="219"/>
      <c r="P6130" s="219"/>
      <c r="Q6130" s="219"/>
      <c r="R6130" s="219"/>
      <c r="S6130" s="219"/>
      <c r="T6130" s="220"/>
      <c r="AT6130" s="221" t="s">
        <v>272</v>
      </c>
      <c r="AU6130" s="221" t="s">
        <v>91</v>
      </c>
      <c r="AV6130" s="13" t="s">
        <v>89</v>
      </c>
      <c r="AW6130" s="13" t="s">
        <v>38</v>
      </c>
      <c r="AX6130" s="13" t="s">
        <v>82</v>
      </c>
      <c r="AY6130" s="221" t="s">
        <v>262</v>
      </c>
    </row>
    <row r="6131" spans="1:65" s="15" customFormat="1" ht="10">
      <c r="B6131" s="233"/>
      <c r="C6131" s="234"/>
      <c r="D6131" s="208" t="s">
        <v>272</v>
      </c>
      <c r="E6131" s="235" t="s">
        <v>44</v>
      </c>
      <c r="F6131" s="236" t="s">
        <v>2811</v>
      </c>
      <c r="G6131" s="234"/>
      <c r="H6131" s="237">
        <v>15.1</v>
      </c>
      <c r="I6131" s="238"/>
      <c r="J6131" s="234"/>
      <c r="K6131" s="234"/>
      <c r="L6131" s="239"/>
      <c r="M6131" s="240"/>
      <c r="N6131" s="241"/>
      <c r="O6131" s="241"/>
      <c r="P6131" s="241"/>
      <c r="Q6131" s="241"/>
      <c r="R6131" s="241"/>
      <c r="S6131" s="241"/>
      <c r="T6131" s="242"/>
      <c r="AT6131" s="243" t="s">
        <v>272</v>
      </c>
      <c r="AU6131" s="243" t="s">
        <v>91</v>
      </c>
      <c r="AV6131" s="15" t="s">
        <v>91</v>
      </c>
      <c r="AW6131" s="15" t="s">
        <v>38</v>
      </c>
      <c r="AX6131" s="15" t="s">
        <v>89</v>
      </c>
      <c r="AY6131" s="243" t="s">
        <v>262</v>
      </c>
    </row>
    <row r="6132" spans="1:65" s="2" customFormat="1" ht="16.5" customHeight="1">
      <c r="A6132" s="37"/>
      <c r="B6132" s="38"/>
      <c r="C6132" s="255" t="s">
        <v>2859</v>
      </c>
      <c r="D6132" s="255" t="s">
        <v>633</v>
      </c>
      <c r="E6132" s="256" t="s">
        <v>2855</v>
      </c>
      <c r="F6132" s="257" t="s">
        <v>2856</v>
      </c>
      <c r="G6132" s="258" t="s">
        <v>590</v>
      </c>
      <c r="H6132" s="259">
        <v>31.8</v>
      </c>
      <c r="I6132" s="260"/>
      <c r="J6132" s="261">
        <f>ROUND(I6132*H6132,2)</f>
        <v>0</v>
      </c>
      <c r="K6132" s="257" t="s">
        <v>44</v>
      </c>
      <c r="L6132" s="262"/>
      <c r="M6132" s="263" t="s">
        <v>44</v>
      </c>
      <c r="N6132" s="264" t="s">
        <v>53</v>
      </c>
      <c r="O6132" s="67"/>
      <c r="P6132" s="204">
        <f>O6132*H6132</f>
        <v>0</v>
      </c>
      <c r="Q6132" s="204">
        <v>1.119E-2</v>
      </c>
      <c r="R6132" s="204">
        <f>Q6132*H6132</f>
        <v>0.35584199999999999</v>
      </c>
      <c r="S6132" s="204">
        <v>0</v>
      </c>
      <c r="T6132" s="205">
        <f>S6132*H6132</f>
        <v>0</v>
      </c>
      <c r="U6132" s="37"/>
      <c r="V6132" s="37"/>
      <c r="W6132" s="37"/>
      <c r="X6132" s="37"/>
      <c r="Y6132" s="37"/>
      <c r="Z6132" s="37"/>
      <c r="AA6132" s="37"/>
      <c r="AB6132" s="37"/>
      <c r="AC6132" s="37"/>
      <c r="AD6132" s="37"/>
      <c r="AE6132" s="37"/>
      <c r="AR6132" s="206" t="s">
        <v>619</v>
      </c>
      <c r="AT6132" s="206" t="s">
        <v>633</v>
      </c>
      <c r="AU6132" s="206" t="s">
        <v>91</v>
      </c>
      <c r="AY6132" s="19" t="s">
        <v>262</v>
      </c>
      <c r="BE6132" s="207">
        <f>IF(N6132="základní",J6132,0)</f>
        <v>0</v>
      </c>
      <c r="BF6132" s="207">
        <f>IF(N6132="snížená",J6132,0)</f>
        <v>0</v>
      </c>
      <c r="BG6132" s="207">
        <f>IF(N6132="zákl. přenesená",J6132,0)</f>
        <v>0</v>
      </c>
      <c r="BH6132" s="207">
        <f>IF(N6132="sníž. přenesená",J6132,0)</f>
        <v>0</v>
      </c>
      <c r="BI6132" s="207">
        <f>IF(N6132="nulová",J6132,0)</f>
        <v>0</v>
      </c>
      <c r="BJ6132" s="19" t="s">
        <v>89</v>
      </c>
      <c r="BK6132" s="207">
        <f>ROUND(I6132*H6132,2)</f>
        <v>0</v>
      </c>
      <c r="BL6132" s="19" t="s">
        <v>442</v>
      </c>
      <c r="BM6132" s="206" t="s">
        <v>2860</v>
      </c>
    </row>
    <row r="6133" spans="1:65" s="2" customFormat="1" ht="45">
      <c r="A6133" s="37"/>
      <c r="B6133" s="38"/>
      <c r="C6133" s="39"/>
      <c r="D6133" s="208" t="s">
        <v>421</v>
      </c>
      <c r="E6133" s="39"/>
      <c r="F6133" s="209" t="s">
        <v>2861</v>
      </c>
      <c r="G6133" s="39"/>
      <c r="H6133" s="39"/>
      <c r="I6133" s="118"/>
      <c r="J6133" s="39"/>
      <c r="K6133" s="39"/>
      <c r="L6133" s="42"/>
      <c r="M6133" s="210"/>
      <c r="N6133" s="211"/>
      <c r="O6133" s="67"/>
      <c r="P6133" s="67"/>
      <c r="Q6133" s="67"/>
      <c r="R6133" s="67"/>
      <c r="S6133" s="67"/>
      <c r="T6133" s="68"/>
      <c r="U6133" s="37"/>
      <c r="V6133" s="37"/>
      <c r="W6133" s="37"/>
      <c r="X6133" s="37"/>
      <c r="Y6133" s="37"/>
      <c r="Z6133" s="37"/>
      <c r="AA6133" s="37"/>
      <c r="AB6133" s="37"/>
      <c r="AC6133" s="37"/>
      <c r="AD6133" s="37"/>
      <c r="AE6133" s="37"/>
      <c r="AT6133" s="19" t="s">
        <v>421</v>
      </c>
      <c r="AU6133" s="19" t="s">
        <v>91</v>
      </c>
    </row>
    <row r="6134" spans="1:65" s="13" customFormat="1" ht="10">
      <c r="B6134" s="212"/>
      <c r="C6134" s="213"/>
      <c r="D6134" s="208" t="s">
        <v>272</v>
      </c>
      <c r="E6134" s="214" t="s">
        <v>44</v>
      </c>
      <c r="F6134" s="215" t="s">
        <v>2812</v>
      </c>
      <c r="G6134" s="213"/>
      <c r="H6134" s="214" t="s">
        <v>44</v>
      </c>
      <c r="I6134" s="216"/>
      <c r="J6134" s="213"/>
      <c r="K6134" s="213"/>
      <c r="L6134" s="217"/>
      <c r="M6134" s="218"/>
      <c r="N6134" s="219"/>
      <c r="O6134" s="219"/>
      <c r="P6134" s="219"/>
      <c r="Q6134" s="219"/>
      <c r="R6134" s="219"/>
      <c r="S6134" s="219"/>
      <c r="T6134" s="220"/>
      <c r="AT6134" s="221" t="s">
        <v>272</v>
      </c>
      <c r="AU6134" s="221" t="s">
        <v>91</v>
      </c>
      <c r="AV6134" s="13" t="s">
        <v>89</v>
      </c>
      <c r="AW6134" s="13" t="s">
        <v>38</v>
      </c>
      <c r="AX6134" s="13" t="s">
        <v>82</v>
      </c>
      <c r="AY6134" s="221" t="s">
        <v>262</v>
      </c>
    </row>
    <row r="6135" spans="1:65" s="13" customFormat="1" ht="30">
      <c r="B6135" s="212"/>
      <c r="C6135" s="213"/>
      <c r="D6135" s="208" t="s">
        <v>272</v>
      </c>
      <c r="E6135" s="214" t="s">
        <v>44</v>
      </c>
      <c r="F6135" s="215" t="s">
        <v>2807</v>
      </c>
      <c r="G6135" s="213"/>
      <c r="H6135" s="214" t="s">
        <v>44</v>
      </c>
      <c r="I6135" s="216"/>
      <c r="J6135" s="213"/>
      <c r="K6135" s="213"/>
      <c r="L6135" s="217"/>
      <c r="M6135" s="218"/>
      <c r="N6135" s="219"/>
      <c r="O6135" s="219"/>
      <c r="P6135" s="219"/>
      <c r="Q6135" s="219"/>
      <c r="R6135" s="219"/>
      <c r="S6135" s="219"/>
      <c r="T6135" s="220"/>
      <c r="AT6135" s="221" t="s">
        <v>272</v>
      </c>
      <c r="AU6135" s="221" t="s">
        <v>91</v>
      </c>
      <c r="AV6135" s="13" t="s">
        <v>89</v>
      </c>
      <c r="AW6135" s="13" t="s">
        <v>38</v>
      </c>
      <c r="AX6135" s="13" t="s">
        <v>82</v>
      </c>
      <c r="AY6135" s="221" t="s">
        <v>262</v>
      </c>
    </row>
    <row r="6136" spans="1:65" s="13" customFormat="1" ht="10">
      <c r="B6136" s="212"/>
      <c r="C6136" s="213"/>
      <c r="D6136" s="208" t="s">
        <v>272</v>
      </c>
      <c r="E6136" s="214" t="s">
        <v>44</v>
      </c>
      <c r="F6136" s="215" t="s">
        <v>2813</v>
      </c>
      <c r="G6136" s="213"/>
      <c r="H6136" s="214" t="s">
        <v>44</v>
      </c>
      <c r="I6136" s="216"/>
      <c r="J6136" s="213"/>
      <c r="K6136" s="213"/>
      <c r="L6136" s="217"/>
      <c r="M6136" s="218"/>
      <c r="N6136" s="219"/>
      <c r="O6136" s="219"/>
      <c r="P6136" s="219"/>
      <c r="Q6136" s="219"/>
      <c r="R6136" s="219"/>
      <c r="S6136" s="219"/>
      <c r="T6136" s="220"/>
      <c r="AT6136" s="221" t="s">
        <v>272</v>
      </c>
      <c r="AU6136" s="221" t="s">
        <v>91</v>
      </c>
      <c r="AV6136" s="13" t="s">
        <v>89</v>
      </c>
      <c r="AW6136" s="13" t="s">
        <v>38</v>
      </c>
      <c r="AX6136" s="13" t="s">
        <v>82</v>
      </c>
      <c r="AY6136" s="221" t="s">
        <v>262</v>
      </c>
    </row>
    <row r="6137" spans="1:65" s="13" customFormat="1" ht="10">
      <c r="B6137" s="212"/>
      <c r="C6137" s="213"/>
      <c r="D6137" s="208" t="s">
        <v>272</v>
      </c>
      <c r="E6137" s="214" t="s">
        <v>44</v>
      </c>
      <c r="F6137" s="215" t="s">
        <v>1591</v>
      </c>
      <c r="G6137" s="213"/>
      <c r="H6137" s="214" t="s">
        <v>44</v>
      </c>
      <c r="I6137" s="216"/>
      <c r="J6137" s="213"/>
      <c r="K6137" s="213"/>
      <c r="L6137" s="217"/>
      <c r="M6137" s="218"/>
      <c r="N6137" s="219"/>
      <c r="O6137" s="219"/>
      <c r="P6137" s="219"/>
      <c r="Q6137" s="219"/>
      <c r="R6137" s="219"/>
      <c r="S6137" s="219"/>
      <c r="T6137" s="220"/>
      <c r="AT6137" s="221" t="s">
        <v>272</v>
      </c>
      <c r="AU6137" s="221" t="s">
        <v>91</v>
      </c>
      <c r="AV6137" s="13" t="s">
        <v>89</v>
      </c>
      <c r="AW6137" s="13" t="s">
        <v>38</v>
      </c>
      <c r="AX6137" s="13" t="s">
        <v>82</v>
      </c>
      <c r="AY6137" s="221" t="s">
        <v>262</v>
      </c>
    </row>
    <row r="6138" spans="1:65" s="13" customFormat="1" ht="20">
      <c r="B6138" s="212"/>
      <c r="C6138" s="213"/>
      <c r="D6138" s="208" t="s">
        <v>272</v>
      </c>
      <c r="E6138" s="214" t="s">
        <v>44</v>
      </c>
      <c r="F6138" s="215" t="s">
        <v>2558</v>
      </c>
      <c r="G6138" s="213"/>
      <c r="H6138" s="214" t="s">
        <v>44</v>
      </c>
      <c r="I6138" s="216"/>
      <c r="J6138" s="213"/>
      <c r="K6138" s="213"/>
      <c r="L6138" s="217"/>
      <c r="M6138" s="218"/>
      <c r="N6138" s="219"/>
      <c r="O6138" s="219"/>
      <c r="P6138" s="219"/>
      <c r="Q6138" s="219"/>
      <c r="R6138" s="219"/>
      <c r="S6138" s="219"/>
      <c r="T6138" s="220"/>
      <c r="AT6138" s="221" t="s">
        <v>272</v>
      </c>
      <c r="AU6138" s="221" t="s">
        <v>91</v>
      </c>
      <c r="AV6138" s="13" t="s">
        <v>89</v>
      </c>
      <c r="AW6138" s="13" t="s">
        <v>38</v>
      </c>
      <c r="AX6138" s="13" t="s">
        <v>82</v>
      </c>
      <c r="AY6138" s="221" t="s">
        <v>262</v>
      </c>
    </row>
    <row r="6139" spans="1:65" s="13" customFormat="1" ht="10">
      <c r="B6139" s="212"/>
      <c r="C6139" s="213"/>
      <c r="D6139" s="208" t="s">
        <v>272</v>
      </c>
      <c r="E6139" s="214" t="s">
        <v>44</v>
      </c>
      <c r="F6139" s="215" t="s">
        <v>2809</v>
      </c>
      <c r="G6139" s="213"/>
      <c r="H6139" s="214" t="s">
        <v>44</v>
      </c>
      <c r="I6139" s="216"/>
      <c r="J6139" s="213"/>
      <c r="K6139" s="213"/>
      <c r="L6139" s="217"/>
      <c r="M6139" s="218"/>
      <c r="N6139" s="219"/>
      <c r="O6139" s="219"/>
      <c r="P6139" s="219"/>
      <c r="Q6139" s="219"/>
      <c r="R6139" s="219"/>
      <c r="S6139" s="219"/>
      <c r="T6139" s="220"/>
      <c r="AT6139" s="221" t="s">
        <v>272</v>
      </c>
      <c r="AU6139" s="221" t="s">
        <v>91</v>
      </c>
      <c r="AV6139" s="13" t="s">
        <v>89</v>
      </c>
      <c r="AW6139" s="13" t="s">
        <v>38</v>
      </c>
      <c r="AX6139" s="13" t="s">
        <v>82</v>
      </c>
      <c r="AY6139" s="221" t="s">
        <v>262</v>
      </c>
    </row>
    <row r="6140" spans="1:65" s="13" customFormat="1" ht="10">
      <c r="B6140" s="212"/>
      <c r="C6140" s="213"/>
      <c r="D6140" s="208" t="s">
        <v>272</v>
      </c>
      <c r="E6140" s="214" t="s">
        <v>44</v>
      </c>
      <c r="F6140" s="215" t="s">
        <v>2814</v>
      </c>
      <c r="G6140" s="213"/>
      <c r="H6140" s="214" t="s">
        <v>44</v>
      </c>
      <c r="I6140" s="216"/>
      <c r="J6140" s="213"/>
      <c r="K6140" s="213"/>
      <c r="L6140" s="217"/>
      <c r="M6140" s="218"/>
      <c r="N6140" s="219"/>
      <c r="O6140" s="219"/>
      <c r="P6140" s="219"/>
      <c r="Q6140" s="219"/>
      <c r="R6140" s="219"/>
      <c r="S6140" s="219"/>
      <c r="T6140" s="220"/>
      <c r="AT6140" s="221" t="s">
        <v>272</v>
      </c>
      <c r="AU6140" s="221" t="s">
        <v>91</v>
      </c>
      <c r="AV6140" s="13" t="s">
        <v>89</v>
      </c>
      <c r="AW6140" s="13" t="s">
        <v>38</v>
      </c>
      <c r="AX6140" s="13" t="s">
        <v>82</v>
      </c>
      <c r="AY6140" s="221" t="s">
        <v>262</v>
      </c>
    </row>
    <row r="6141" spans="1:65" s="15" customFormat="1" ht="10">
      <c r="B6141" s="233"/>
      <c r="C6141" s="234"/>
      <c r="D6141" s="208" t="s">
        <v>272</v>
      </c>
      <c r="E6141" s="235" t="s">
        <v>44</v>
      </c>
      <c r="F6141" s="236" t="s">
        <v>2815</v>
      </c>
      <c r="G6141" s="234"/>
      <c r="H6141" s="237">
        <v>31.8</v>
      </c>
      <c r="I6141" s="238"/>
      <c r="J6141" s="234"/>
      <c r="K6141" s="234"/>
      <c r="L6141" s="239"/>
      <c r="M6141" s="240"/>
      <c r="N6141" s="241"/>
      <c r="O6141" s="241"/>
      <c r="P6141" s="241"/>
      <c r="Q6141" s="241"/>
      <c r="R6141" s="241"/>
      <c r="S6141" s="241"/>
      <c r="T6141" s="242"/>
      <c r="AT6141" s="243" t="s">
        <v>272</v>
      </c>
      <c r="AU6141" s="243" t="s">
        <v>91</v>
      </c>
      <c r="AV6141" s="15" t="s">
        <v>91</v>
      </c>
      <c r="AW6141" s="15" t="s">
        <v>38</v>
      </c>
      <c r="AX6141" s="15" t="s">
        <v>82</v>
      </c>
      <c r="AY6141" s="243" t="s">
        <v>262</v>
      </c>
    </row>
    <row r="6142" spans="1:65" s="16" customFormat="1" ht="10">
      <c r="B6142" s="244"/>
      <c r="C6142" s="245"/>
      <c r="D6142" s="208" t="s">
        <v>272</v>
      </c>
      <c r="E6142" s="246" t="s">
        <v>44</v>
      </c>
      <c r="F6142" s="247" t="s">
        <v>291</v>
      </c>
      <c r="G6142" s="245"/>
      <c r="H6142" s="248">
        <v>31.8</v>
      </c>
      <c r="I6142" s="249"/>
      <c r="J6142" s="245"/>
      <c r="K6142" s="245"/>
      <c r="L6142" s="250"/>
      <c r="M6142" s="251"/>
      <c r="N6142" s="252"/>
      <c r="O6142" s="252"/>
      <c r="P6142" s="252"/>
      <c r="Q6142" s="252"/>
      <c r="R6142" s="252"/>
      <c r="S6142" s="252"/>
      <c r="T6142" s="253"/>
      <c r="AT6142" s="254" t="s">
        <v>272</v>
      </c>
      <c r="AU6142" s="254" t="s">
        <v>91</v>
      </c>
      <c r="AV6142" s="16" t="s">
        <v>104</v>
      </c>
      <c r="AW6142" s="16" t="s">
        <v>38</v>
      </c>
      <c r="AX6142" s="16" t="s">
        <v>89</v>
      </c>
      <c r="AY6142" s="254" t="s">
        <v>262</v>
      </c>
    </row>
    <row r="6143" spans="1:65" s="2" customFormat="1" ht="16.5" customHeight="1">
      <c r="A6143" s="37"/>
      <c r="B6143" s="38"/>
      <c r="C6143" s="255" t="s">
        <v>2862</v>
      </c>
      <c r="D6143" s="255" t="s">
        <v>633</v>
      </c>
      <c r="E6143" s="256" t="s">
        <v>2855</v>
      </c>
      <c r="F6143" s="257" t="s">
        <v>2856</v>
      </c>
      <c r="G6143" s="258" t="s">
        <v>590</v>
      </c>
      <c r="H6143" s="259">
        <v>34.4</v>
      </c>
      <c r="I6143" s="260"/>
      <c r="J6143" s="261">
        <f>ROUND(I6143*H6143,2)</f>
        <v>0</v>
      </c>
      <c r="K6143" s="257" t="s">
        <v>44</v>
      </c>
      <c r="L6143" s="262"/>
      <c r="M6143" s="263" t="s">
        <v>44</v>
      </c>
      <c r="N6143" s="264" t="s">
        <v>53</v>
      </c>
      <c r="O6143" s="67"/>
      <c r="P6143" s="204">
        <f>O6143*H6143</f>
        <v>0</v>
      </c>
      <c r="Q6143" s="204">
        <v>1.119E-2</v>
      </c>
      <c r="R6143" s="204">
        <f>Q6143*H6143</f>
        <v>0.384936</v>
      </c>
      <c r="S6143" s="204">
        <v>0</v>
      </c>
      <c r="T6143" s="205">
        <f>S6143*H6143</f>
        <v>0</v>
      </c>
      <c r="U6143" s="37"/>
      <c r="V6143" s="37"/>
      <c r="W6143" s="37"/>
      <c r="X6143" s="37"/>
      <c r="Y6143" s="37"/>
      <c r="Z6143" s="37"/>
      <c r="AA6143" s="37"/>
      <c r="AB6143" s="37"/>
      <c r="AC6143" s="37"/>
      <c r="AD6143" s="37"/>
      <c r="AE6143" s="37"/>
      <c r="AR6143" s="206" t="s">
        <v>619</v>
      </c>
      <c r="AT6143" s="206" t="s">
        <v>633</v>
      </c>
      <c r="AU6143" s="206" t="s">
        <v>91</v>
      </c>
      <c r="AY6143" s="19" t="s">
        <v>262</v>
      </c>
      <c r="BE6143" s="207">
        <f>IF(N6143="základní",J6143,0)</f>
        <v>0</v>
      </c>
      <c r="BF6143" s="207">
        <f>IF(N6143="snížená",J6143,0)</f>
        <v>0</v>
      </c>
      <c r="BG6143" s="207">
        <f>IF(N6143="zákl. přenesená",J6143,0)</f>
        <v>0</v>
      </c>
      <c r="BH6143" s="207">
        <f>IF(N6143="sníž. přenesená",J6143,0)</f>
        <v>0</v>
      </c>
      <c r="BI6143" s="207">
        <f>IF(N6143="nulová",J6143,0)</f>
        <v>0</v>
      </c>
      <c r="BJ6143" s="19" t="s">
        <v>89</v>
      </c>
      <c r="BK6143" s="207">
        <f>ROUND(I6143*H6143,2)</f>
        <v>0</v>
      </c>
      <c r="BL6143" s="19" t="s">
        <v>442</v>
      </c>
      <c r="BM6143" s="206" t="s">
        <v>2863</v>
      </c>
    </row>
    <row r="6144" spans="1:65" s="2" customFormat="1" ht="54">
      <c r="A6144" s="37"/>
      <c r="B6144" s="38"/>
      <c r="C6144" s="39"/>
      <c r="D6144" s="208" t="s">
        <v>421</v>
      </c>
      <c r="E6144" s="39"/>
      <c r="F6144" s="209" t="s">
        <v>2864</v>
      </c>
      <c r="G6144" s="39"/>
      <c r="H6144" s="39"/>
      <c r="I6144" s="118"/>
      <c r="J6144" s="39"/>
      <c r="K6144" s="39"/>
      <c r="L6144" s="42"/>
      <c r="M6144" s="210"/>
      <c r="N6144" s="211"/>
      <c r="O6144" s="67"/>
      <c r="P6144" s="67"/>
      <c r="Q6144" s="67"/>
      <c r="R6144" s="67"/>
      <c r="S6144" s="67"/>
      <c r="T6144" s="68"/>
      <c r="U6144" s="37"/>
      <c r="V6144" s="37"/>
      <c r="W6144" s="37"/>
      <c r="X6144" s="37"/>
      <c r="Y6144" s="37"/>
      <c r="Z6144" s="37"/>
      <c r="AA6144" s="37"/>
      <c r="AB6144" s="37"/>
      <c r="AC6144" s="37"/>
      <c r="AD6144" s="37"/>
      <c r="AE6144" s="37"/>
      <c r="AT6144" s="19" t="s">
        <v>421</v>
      </c>
      <c r="AU6144" s="19" t="s">
        <v>91</v>
      </c>
    </row>
    <row r="6145" spans="1:65" s="13" customFormat="1" ht="10">
      <c r="B6145" s="212"/>
      <c r="C6145" s="213"/>
      <c r="D6145" s="208" t="s">
        <v>272</v>
      </c>
      <c r="E6145" s="214" t="s">
        <v>44</v>
      </c>
      <c r="F6145" s="215" t="s">
        <v>2816</v>
      </c>
      <c r="G6145" s="213"/>
      <c r="H6145" s="214" t="s">
        <v>44</v>
      </c>
      <c r="I6145" s="216"/>
      <c r="J6145" s="213"/>
      <c r="K6145" s="213"/>
      <c r="L6145" s="217"/>
      <c r="M6145" s="218"/>
      <c r="N6145" s="219"/>
      <c r="O6145" s="219"/>
      <c r="P6145" s="219"/>
      <c r="Q6145" s="219"/>
      <c r="R6145" s="219"/>
      <c r="S6145" s="219"/>
      <c r="T6145" s="220"/>
      <c r="AT6145" s="221" t="s">
        <v>272</v>
      </c>
      <c r="AU6145" s="221" t="s">
        <v>91</v>
      </c>
      <c r="AV6145" s="13" t="s">
        <v>89</v>
      </c>
      <c r="AW6145" s="13" t="s">
        <v>38</v>
      </c>
      <c r="AX6145" s="13" t="s">
        <v>82</v>
      </c>
      <c r="AY6145" s="221" t="s">
        <v>262</v>
      </c>
    </row>
    <row r="6146" spans="1:65" s="13" customFormat="1" ht="30">
      <c r="B6146" s="212"/>
      <c r="C6146" s="213"/>
      <c r="D6146" s="208" t="s">
        <v>272</v>
      </c>
      <c r="E6146" s="214" t="s">
        <v>44</v>
      </c>
      <c r="F6146" s="215" t="s">
        <v>2807</v>
      </c>
      <c r="G6146" s="213"/>
      <c r="H6146" s="214" t="s">
        <v>44</v>
      </c>
      <c r="I6146" s="216"/>
      <c r="J6146" s="213"/>
      <c r="K6146" s="213"/>
      <c r="L6146" s="217"/>
      <c r="M6146" s="218"/>
      <c r="N6146" s="219"/>
      <c r="O6146" s="219"/>
      <c r="P6146" s="219"/>
      <c r="Q6146" s="219"/>
      <c r="R6146" s="219"/>
      <c r="S6146" s="219"/>
      <c r="T6146" s="220"/>
      <c r="AT6146" s="221" t="s">
        <v>272</v>
      </c>
      <c r="AU6146" s="221" t="s">
        <v>91</v>
      </c>
      <c r="AV6146" s="13" t="s">
        <v>89</v>
      </c>
      <c r="AW6146" s="13" t="s">
        <v>38</v>
      </c>
      <c r="AX6146" s="13" t="s">
        <v>82</v>
      </c>
      <c r="AY6146" s="221" t="s">
        <v>262</v>
      </c>
    </row>
    <row r="6147" spans="1:65" s="13" customFormat="1" ht="10">
      <c r="B6147" s="212"/>
      <c r="C6147" s="213"/>
      <c r="D6147" s="208" t="s">
        <v>272</v>
      </c>
      <c r="E6147" s="214" t="s">
        <v>44</v>
      </c>
      <c r="F6147" s="215" t="s">
        <v>2817</v>
      </c>
      <c r="G6147" s="213"/>
      <c r="H6147" s="214" t="s">
        <v>44</v>
      </c>
      <c r="I6147" s="216"/>
      <c r="J6147" s="213"/>
      <c r="K6147" s="213"/>
      <c r="L6147" s="217"/>
      <c r="M6147" s="218"/>
      <c r="N6147" s="219"/>
      <c r="O6147" s="219"/>
      <c r="P6147" s="219"/>
      <c r="Q6147" s="219"/>
      <c r="R6147" s="219"/>
      <c r="S6147" s="219"/>
      <c r="T6147" s="220"/>
      <c r="AT6147" s="221" t="s">
        <v>272</v>
      </c>
      <c r="AU6147" s="221" t="s">
        <v>91</v>
      </c>
      <c r="AV6147" s="13" t="s">
        <v>89</v>
      </c>
      <c r="AW6147" s="13" t="s">
        <v>38</v>
      </c>
      <c r="AX6147" s="13" t="s">
        <v>82</v>
      </c>
      <c r="AY6147" s="221" t="s">
        <v>262</v>
      </c>
    </row>
    <row r="6148" spans="1:65" s="13" customFormat="1" ht="10">
      <c r="B6148" s="212"/>
      <c r="C6148" s="213"/>
      <c r="D6148" s="208" t="s">
        <v>272</v>
      </c>
      <c r="E6148" s="214" t="s">
        <v>44</v>
      </c>
      <c r="F6148" s="215" t="s">
        <v>2567</v>
      </c>
      <c r="G6148" s="213"/>
      <c r="H6148" s="214" t="s">
        <v>44</v>
      </c>
      <c r="I6148" s="216"/>
      <c r="J6148" s="213"/>
      <c r="K6148" s="213"/>
      <c r="L6148" s="217"/>
      <c r="M6148" s="218"/>
      <c r="N6148" s="219"/>
      <c r="O6148" s="219"/>
      <c r="P6148" s="219"/>
      <c r="Q6148" s="219"/>
      <c r="R6148" s="219"/>
      <c r="S6148" s="219"/>
      <c r="T6148" s="220"/>
      <c r="AT6148" s="221" t="s">
        <v>272</v>
      </c>
      <c r="AU6148" s="221" t="s">
        <v>91</v>
      </c>
      <c r="AV6148" s="13" t="s">
        <v>89</v>
      </c>
      <c r="AW6148" s="13" t="s">
        <v>38</v>
      </c>
      <c r="AX6148" s="13" t="s">
        <v>82</v>
      </c>
      <c r="AY6148" s="221" t="s">
        <v>262</v>
      </c>
    </row>
    <row r="6149" spans="1:65" s="13" customFormat="1" ht="20">
      <c r="B6149" s="212"/>
      <c r="C6149" s="213"/>
      <c r="D6149" s="208" t="s">
        <v>272</v>
      </c>
      <c r="E6149" s="214" t="s">
        <v>44</v>
      </c>
      <c r="F6149" s="215" t="s">
        <v>2558</v>
      </c>
      <c r="G6149" s="213"/>
      <c r="H6149" s="214" t="s">
        <v>44</v>
      </c>
      <c r="I6149" s="216"/>
      <c r="J6149" s="213"/>
      <c r="K6149" s="213"/>
      <c r="L6149" s="217"/>
      <c r="M6149" s="218"/>
      <c r="N6149" s="219"/>
      <c r="O6149" s="219"/>
      <c r="P6149" s="219"/>
      <c r="Q6149" s="219"/>
      <c r="R6149" s="219"/>
      <c r="S6149" s="219"/>
      <c r="T6149" s="220"/>
      <c r="AT6149" s="221" t="s">
        <v>272</v>
      </c>
      <c r="AU6149" s="221" t="s">
        <v>91</v>
      </c>
      <c r="AV6149" s="13" t="s">
        <v>89</v>
      </c>
      <c r="AW6149" s="13" t="s">
        <v>38</v>
      </c>
      <c r="AX6149" s="13" t="s">
        <v>82</v>
      </c>
      <c r="AY6149" s="221" t="s">
        <v>262</v>
      </c>
    </row>
    <row r="6150" spans="1:65" s="13" customFormat="1" ht="10">
      <c r="B6150" s="212"/>
      <c r="C6150" s="213"/>
      <c r="D6150" s="208" t="s">
        <v>272</v>
      </c>
      <c r="E6150" s="214" t="s">
        <v>44</v>
      </c>
      <c r="F6150" s="215" t="s">
        <v>2809</v>
      </c>
      <c r="G6150" s="213"/>
      <c r="H6150" s="214" t="s">
        <v>44</v>
      </c>
      <c r="I6150" s="216"/>
      <c r="J6150" s="213"/>
      <c r="K6150" s="213"/>
      <c r="L6150" s="217"/>
      <c r="M6150" s="218"/>
      <c r="N6150" s="219"/>
      <c r="O6150" s="219"/>
      <c r="P6150" s="219"/>
      <c r="Q6150" s="219"/>
      <c r="R6150" s="219"/>
      <c r="S6150" s="219"/>
      <c r="T6150" s="220"/>
      <c r="AT6150" s="221" t="s">
        <v>272</v>
      </c>
      <c r="AU6150" s="221" t="s">
        <v>91</v>
      </c>
      <c r="AV6150" s="13" t="s">
        <v>89</v>
      </c>
      <c r="AW6150" s="13" t="s">
        <v>38</v>
      </c>
      <c r="AX6150" s="13" t="s">
        <v>82</v>
      </c>
      <c r="AY6150" s="221" t="s">
        <v>262</v>
      </c>
    </row>
    <row r="6151" spans="1:65" s="13" customFormat="1" ht="10">
      <c r="B6151" s="212"/>
      <c r="C6151" s="213"/>
      <c r="D6151" s="208" t="s">
        <v>272</v>
      </c>
      <c r="E6151" s="214" t="s">
        <v>44</v>
      </c>
      <c r="F6151" s="215" t="s">
        <v>2818</v>
      </c>
      <c r="G6151" s="213"/>
      <c r="H6151" s="214" t="s">
        <v>44</v>
      </c>
      <c r="I6151" s="216"/>
      <c r="J6151" s="213"/>
      <c r="K6151" s="213"/>
      <c r="L6151" s="217"/>
      <c r="M6151" s="218"/>
      <c r="N6151" s="219"/>
      <c r="O6151" s="219"/>
      <c r="P6151" s="219"/>
      <c r="Q6151" s="219"/>
      <c r="R6151" s="219"/>
      <c r="S6151" s="219"/>
      <c r="T6151" s="220"/>
      <c r="AT6151" s="221" t="s">
        <v>272</v>
      </c>
      <c r="AU6151" s="221" t="s">
        <v>91</v>
      </c>
      <c r="AV6151" s="13" t="s">
        <v>89</v>
      </c>
      <c r="AW6151" s="13" t="s">
        <v>38</v>
      </c>
      <c r="AX6151" s="13" t="s">
        <v>82</v>
      </c>
      <c r="AY6151" s="221" t="s">
        <v>262</v>
      </c>
    </row>
    <row r="6152" spans="1:65" s="13" customFormat="1" ht="10">
      <c r="B6152" s="212"/>
      <c r="C6152" s="213"/>
      <c r="D6152" s="208" t="s">
        <v>272</v>
      </c>
      <c r="E6152" s="214" t="s">
        <v>44</v>
      </c>
      <c r="F6152" s="215" t="s">
        <v>2819</v>
      </c>
      <c r="G6152" s="213"/>
      <c r="H6152" s="214" t="s">
        <v>44</v>
      </c>
      <c r="I6152" s="216"/>
      <c r="J6152" s="213"/>
      <c r="K6152" s="213"/>
      <c r="L6152" s="217"/>
      <c r="M6152" s="218"/>
      <c r="N6152" s="219"/>
      <c r="O6152" s="219"/>
      <c r="P6152" s="219"/>
      <c r="Q6152" s="219"/>
      <c r="R6152" s="219"/>
      <c r="S6152" s="219"/>
      <c r="T6152" s="220"/>
      <c r="AT6152" s="221" t="s">
        <v>272</v>
      </c>
      <c r="AU6152" s="221" t="s">
        <v>91</v>
      </c>
      <c r="AV6152" s="13" t="s">
        <v>89</v>
      </c>
      <c r="AW6152" s="13" t="s">
        <v>38</v>
      </c>
      <c r="AX6152" s="13" t="s">
        <v>82</v>
      </c>
      <c r="AY6152" s="221" t="s">
        <v>262</v>
      </c>
    </row>
    <row r="6153" spans="1:65" s="15" customFormat="1" ht="10">
      <c r="B6153" s="233"/>
      <c r="C6153" s="234"/>
      <c r="D6153" s="208" t="s">
        <v>272</v>
      </c>
      <c r="E6153" s="235" t="s">
        <v>44</v>
      </c>
      <c r="F6153" s="236" t="s">
        <v>2820</v>
      </c>
      <c r="G6153" s="234"/>
      <c r="H6153" s="237">
        <v>34.4</v>
      </c>
      <c r="I6153" s="238"/>
      <c r="J6153" s="234"/>
      <c r="K6153" s="234"/>
      <c r="L6153" s="239"/>
      <c r="M6153" s="240"/>
      <c r="N6153" s="241"/>
      <c r="O6153" s="241"/>
      <c r="P6153" s="241"/>
      <c r="Q6153" s="241"/>
      <c r="R6153" s="241"/>
      <c r="S6153" s="241"/>
      <c r="T6153" s="242"/>
      <c r="AT6153" s="243" t="s">
        <v>272</v>
      </c>
      <c r="AU6153" s="243" t="s">
        <v>91</v>
      </c>
      <c r="AV6153" s="15" t="s">
        <v>91</v>
      </c>
      <c r="AW6153" s="15" t="s">
        <v>38</v>
      </c>
      <c r="AX6153" s="15" t="s">
        <v>82</v>
      </c>
      <c r="AY6153" s="243" t="s">
        <v>262</v>
      </c>
    </row>
    <row r="6154" spans="1:65" s="16" customFormat="1" ht="10">
      <c r="B6154" s="244"/>
      <c r="C6154" s="245"/>
      <c r="D6154" s="208" t="s">
        <v>272</v>
      </c>
      <c r="E6154" s="246" t="s">
        <v>44</v>
      </c>
      <c r="F6154" s="247" t="s">
        <v>291</v>
      </c>
      <c r="G6154" s="245"/>
      <c r="H6154" s="248">
        <v>34.4</v>
      </c>
      <c r="I6154" s="249"/>
      <c r="J6154" s="245"/>
      <c r="K6154" s="245"/>
      <c r="L6154" s="250"/>
      <c r="M6154" s="251"/>
      <c r="N6154" s="252"/>
      <c r="O6154" s="252"/>
      <c r="P6154" s="252"/>
      <c r="Q6154" s="252"/>
      <c r="R6154" s="252"/>
      <c r="S6154" s="252"/>
      <c r="T6154" s="253"/>
      <c r="AT6154" s="254" t="s">
        <v>272</v>
      </c>
      <c r="AU6154" s="254" t="s">
        <v>91</v>
      </c>
      <c r="AV6154" s="16" t="s">
        <v>104</v>
      </c>
      <c r="AW6154" s="16" t="s">
        <v>38</v>
      </c>
      <c r="AX6154" s="16" t="s">
        <v>89</v>
      </c>
      <c r="AY6154" s="254" t="s">
        <v>262</v>
      </c>
    </row>
    <row r="6155" spans="1:65" s="2" customFormat="1" ht="16.5" customHeight="1">
      <c r="A6155" s="37"/>
      <c r="B6155" s="38"/>
      <c r="C6155" s="255" t="s">
        <v>2865</v>
      </c>
      <c r="D6155" s="255" t="s">
        <v>633</v>
      </c>
      <c r="E6155" s="256" t="s">
        <v>2855</v>
      </c>
      <c r="F6155" s="257" t="s">
        <v>2856</v>
      </c>
      <c r="G6155" s="258" t="s">
        <v>590</v>
      </c>
      <c r="H6155" s="259">
        <v>10.35</v>
      </c>
      <c r="I6155" s="260"/>
      <c r="J6155" s="261">
        <f>ROUND(I6155*H6155,2)</f>
        <v>0</v>
      </c>
      <c r="K6155" s="257" t="s">
        <v>44</v>
      </c>
      <c r="L6155" s="262"/>
      <c r="M6155" s="263" t="s">
        <v>44</v>
      </c>
      <c r="N6155" s="264" t="s">
        <v>53</v>
      </c>
      <c r="O6155" s="67"/>
      <c r="P6155" s="204">
        <f>O6155*H6155</f>
        <v>0</v>
      </c>
      <c r="Q6155" s="204">
        <v>1.119E-2</v>
      </c>
      <c r="R6155" s="204">
        <f>Q6155*H6155</f>
        <v>0.1158165</v>
      </c>
      <c r="S6155" s="204">
        <v>0</v>
      </c>
      <c r="T6155" s="205">
        <f>S6155*H6155</f>
        <v>0</v>
      </c>
      <c r="U6155" s="37"/>
      <c r="V6155" s="37"/>
      <c r="W6155" s="37"/>
      <c r="X6155" s="37"/>
      <c r="Y6155" s="37"/>
      <c r="Z6155" s="37"/>
      <c r="AA6155" s="37"/>
      <c r="AB6155" s="37"/>
      <c r="AC6155" s="37"/>
      <c r="AD6155" s="37"/>
      <c r="AE6155" s="37"/>
      <c r="AR6155" s="206" t="s">
        <v>619</v>
      </c>
      <c r="AT6155" s="206" t="s">
        <v>633</v>
      </c>
      <c r="AU6155" s="206" t="s">
        <v>91</v>
      </c>
      <c r="AY6155" s="19" t="s">
        <v>262</v>
      </c>
      <c r="BE6155" s="207">
        <f>IF(N6155="základní",J6155,0)</f>
        <v>0</v>
      </c>
      <c r="BF6155" s="207">
        <f>IF(N6155="snížená",J6155,0)</f>
        <v>0</v>
      </c>
      <c r="BG6155" s="207">
        <f>IF(N6155="zákl. přenesená",J6155,0)</f>
        <v>0</v>
      </c>
      <c r="BH6155" s="207">
        <f>IF(N6155="sníž. přenesená",J6155,0)</f>
        <v>0</v>
      </c>
      <c r="BI6155" s="207">
        <f>IF(N6155="nulová",J6155,0)</f>
        <v>0</v>
      </c>
      <c r="BJ6155" s="19" t="s">
        <v>89</v>
      </c>
      <c r="BK6155" s="207">
        <f>ROUND(I6155*H6155,2)</f>
        <v>0</v>
      </c>
      <c r="BL6155" s="19" t="s">
        <v>442</v>
      </c>
      <c r="BM6155" s="206" t="s">
        <v>2866</v>
      </c>
    </row>
    <row r="6156" spans="1:65" s="2" customFormat="1" ht="54">
      <c r="A6156" s="37"/>
      <c r="B6156" s="38"/>
      <c r="C6156" s="39"/>
      <c r="D6156" s="208" t="s">
        <v>421</v>
      </c>
      <c r="E6156" s="39"/>
      <c r="F6156" s="209" t="s">
        <v>2867</v>
      </c>
      <c r="G6156" s="39"/>
      <c r="H6156" s="39"/>
      <c r="I6156" s="118"/>
      <c r="J6156" s="39"/>
      <c r="K6156" s="39"/>
      <c r="L6156" s="42"/>
      <c r="M6156" s="210"/>
      <c r="N6156" s="211"/>
      <c r="O6156" s="67"/>
      <c r="P6156" s="67"/>
      <c r="Q6156" s="67"/>
      <c r="R6156" s="67"/>
      <c r="S6156" s="67"/>
      <c r="T6156" s="68"/>
      <c r="U6156" s="37"/>
      <c r="V6156" s="37"/>
      <c r="W6156" s="37"/>
      <c r="X6156" s="37"/>
      <c r="Y6156" s="37"/>
      <c r="Z6156" s="37"/>
      <c r="AA6156" s="37"/>
      <c r="AB6156" s="37"/>
      <c r="AC6156" s="37"/>
      <c r="AD6156" s="37"/>
      <c r="AE6156" s="37"/>
      <c r="AT6156" s="19" t="s">
        <v>421</v>
      </c>
      <c r="AU6156" s="19" t="s">
        <v>91</v>
      </c>
    </row>
    <row r="6157" spans="1:65" s="13" customFormat="1" ht="10">
      <c r="B6157" s="212"/>
      <c r="C6157" s="213"/>
      <c r="D6157" s="208" t="s">
        <v>272</v>
      </c>
      <c r="E6157" s="214" t="s">
        <v>44</v>
      </c>
      <c r="F6157" s="215" t="s">
        <v>2821</v>
      </c>
      <c r="G6157" s="213"/>
      <c r="H6157" s="214" t="s">
        <v>44</v>
      </c>
      <c r="I6157" s="216"/>
      <c r="J6157" s="213"/>
      <c r="K6157" s="213"/>
      <c r="L6157" s="217"/>
      <c r="M6157" s="218"/>
      <c r="N6157" s="219"/>
      <c r="O6157" s="219"/>
      <c r="P6157" s="219"/>
      <c r="Q6157" s="219"/>
      <c r="R6157" s="219"/>
      <c r="S6157" s="219"/>
      <c r="T6157" s="220"/>
      <c r="AT6157" s="221" t="s">
        <v>272</v>
      </c>
      <c r="AU6157" s="221" t="s">
        <v>91</v>
      </c>
      <c r="AV6157" s="13" t="s">
        <v>89</v>
      </c>
      <c r="AW6157" s="13" t="s">
        <v>38</v>
      </c>
      <c r="AX6157" s="13" t="s">
        <v>82</v>
      </c>
      <c r="AY6157" s="221" t="s">
        <v>262</v>
      </c>
    </row>
    <row r="6158" spans="1:65" s="13" customFormat="1" ht="30">
      <c r="B6158" s="212"/>
      <c r="C6158" s="213"/>
      <c r="D6158" s="208" t="s">
        <v>272</v>
      </c>
      <c r="E6158" s="214" t="s">
        <v>44</v>
      </c>
      <c r="F6158" s="215" t="s">
        <v>2822</v>
      </c>
      <c r="G6158" s="213"/>
      <c r="H6158" s="214" t="s">
        <v>44</v>
      </c>
      <c r="I6158" s="216"/>
      <c r="J6158" s="213"/>
      <c r="K6158" s="213"/>
      <c r="L6158" s="217"/>
      <c r="M6158" s="218"/>
      <c r="N6158" s="219"/>
      <c r="O6158" s="219"/>
      <c r="P6158" s="219"/>
      <c r="Q6158" s="219"/>
      <c r="R6158" s="219"/>
      <c r="S6158" s="219"/>
      <c r="T6158" s="220"/>
      <c r="AT6158" s="221" t="s">
        <v>272</v>
      </c>
      <c r="AU6158" s="221" t="s">
        <v>91</v>
      </c>
      <c r="AV6158" s="13" t="s">
        <v>89</v>
      </c>
      <c r="AW6158" s="13" t="s">
        <v>38</v>
      </c>
      <c r="AX6158" s="13" t="s">
        <v>82</v>
      </c>
      <c r="AY6158" s="221" t="s">
        <v>262</v>
      </c>
    </row>
    <row r="6159" spans="1:65" s="13" customFormat="1" ht="10">
      <c r="B6159" s="212"/>
      <c r="C6159" s="213"/>
      <c r="D6159" s="208" t="s">
        <v>272</v>
      </c>
      <c r="E6159" s="214" t="s">
        <v>44</v>
      </c>
      <c r="F6159" s="215" t="s">
        <v>2823</v>
      </c>
      <c r="G6159" s="213"/>
      <c r="H6159" s="214" t="s">
        <v>44</v>
      </c>
      <c r="I6159" s="216"/>
      <c r="J6159" s="213"/>
      <c r="K6159" s="213"/>
      <c r="L6159" s="217"/>
      <c r="M6159" s="218"/>
      <c r="N6159" s="219"/>
      <c r="O6159" s="219"/>
      <c r="P6159" s="219"/>
      <c r="Q6159" s="219"/>
      <c r="R6159" s="219"/>
      <c r="S6159" s="219"/>
      <c r="T6159" s="220"/>
      <c r="AT6159" s="221" t="s">
        <v>272</v>
      </c>
      <c r="AU6159" s="221" t="s">
        <v>91</v>
      </c>
      <c r="AV6159" s="13" t="s">
        <v>89</v>
      </c>
      <c r="AW6159" s="13" t="s">
        <v>38</v>
      </c>
      <c r="AX6159" s="13" t="s">
        <v>82</v>
      </c>
      <c r="AY6159" s="221" t="s">
        <v>262</v>
      </c>
    </row>
    <row r="6160" spans="1:65" s="13" customFormat="1" ht="10">
      <c r="B6160" s="212"/>
      <c r="C6160" s="213"/>
      <c r="D6160" s="208" t="s">
        <v>272</v>
      </c>
      <c r="E6160" s="214" t="s">
        <v>44</v>
      </c>
      <c r="F6160" s="215" t="s">
        <v>2824</v>
      </c>
      <c r="G6160" s="213"/>
      <c r="H6160" s="214" t="s">
        <v>44</v>
      </c>
      <c r="I6160" s="216"/>
      <c r="J6160" s="213"/>
      <c r="K6160" s="213"/>
      <c r="L6160" s="217"/>
      <c r="M6160" s="218"/>
      <c r="N6160" s="219"/>
      <c r="O6160" s="219"/>
      <c r="P6160" s="219"/>
      <c r="Q6160" s="219"/>
      <c r="R6160" s="219"/>
      <c r="S6160" s="219"/>
      <c r="T6160" s="220"/>
      <c r="AT6160" s="221" t="s">
        <v>272</v>
      </c>
      <c r="AU6160" s="221" t="s">
        <v>91</v>
      </c>
      <c r="AV6160" s="13" t="s">
        <v>89</v>
      </c>
      <c r="AW6160" s="13" t="s">
        <v>38</v>
      </c>
      <c r="AX6160" s="13" t="s">
        <v>82</v>
      </c>
      <c r="AY6160" s="221" t="s">
        <v>262</v>
      </c>
    </row>
    <row r="6161" spans="1:65" s="13" customFormat="1" ht="20">
      <c r="B6161" s="212"/>
      <c r="C6161" s="213"/>
      <c r="D6161" s="208" t="s">
        <v>272</v>
      </c>
      <c r="E6161" s="214" t="s">
        <v>44</v>
      </c>
      <c r="F6161" s="215" t="s">
        <v>2558</v>
      </c>
      <c r="G6161" s="213"/>
      <c r="H6161" s="214" t="s">
        <v>44</v>
      </c>
      <c r="I6161" s="216"/>
      <c r="J6161" s="213"/>
      <c r="K6161" s="213"/>
      <c r="L6161" s="217"/>
      <c r="M6161" s="218"/>
      <c r="N6161" s="219"/>
      <c r="O6161" s="219"/>
      <c r="P6161" s="219"/>
      <c r="Q6161" s="219"/>
      <c r="R6161" s="219"/>
      <c r="S6161" s="219"/>
      <c r="T6161" s="220"/>
      <c r="AT6161" s="221" t="s">
        <v>272</v>
      </c>
      <c r="AU6161" s="221" t="s">
        <v>91</v>
      </c>
      <c r="AV6161" s="13" t="s">
        <v>89</v>
      </c>
      <c r="AW6161" s="13" t="s">
        <v>38</v>
      </c>
      <c r="AX6161" s="13" t="s">
        <v>82</v>
      </c>
      <c r="AY6161" s="221" t="s">
        <v>262</v>
      </c>
    </row>
    <row r="6162" spans="1:65" s="13" customFormat="1" ht="10">
      <c r="B6162" s="212"/>
      <c r="C6162" s="213"/>
      <c r="D6162" s="208" t="s">
        <v>272</v>
      </c>
      <c r="E6162" s="214" t="s">
        <v>44</v>
      </c>
      <c r="F6162" s="215" t="s">
        <v>2809</v>
      </c>
      <c r="G6162" s="213"/>
      <c r="H6162" s="214" t="s">
        <v>44</v>
      </c>
      <c r="I6162" s="216"/>
      <c r="J6162" s="213"/>
      <c r="K6162" s="213"/>
      <c r="L6162" s="217"/>
      <c r="M6162" s="218"/>
      <c r="N6162" s="219"/>
      <c r="O6162" s="219"/>
      <c r="P6162" s="219"/>
      <c r="Q6162" s="219"/>
      <c r="R6162" s="219"/>
      <c r="S6162" s="219"/>
      <c r="T6162" s="220"/>
      <c r="AT6162" s="221" t="s">
        <v>272</v>
      </c>
      <c r="AU6162" s="221" t="s">
        <v>91</v>
      </c>
      <c r="AV6162" s="13" t="s">
        <v>89</v>
      </c>
      <c r="AW6162" s="13" t="s">
        <v>38</v>
      </c>
      <c r="AX6162" s="13" t="s">
        <v>82</v>
      </c>
      <c r="AY6162" s="221" t="s">
        <v>262</v>
      </c>
    </row>
    <row r="6163" spans="1:65" s="13" customFormat="1" ht="10">
      <c r="B6163" s="212"/>
      <c r="C6163" s="213"/>
      <c r="D6163" s="208" t="s">
        <v>272</v>
      </c>
      <c r="E6163" s="214" t="s">
        <v>44</v>
      </c>
      <c r="F6163" s="215" t="s">
        <v>2825</v>
      </c>
      <c r="G6163" s="213"/>
      <c r="H6163" s="214" t="s">
        <v>44</v>
      </c>
      <c r="I6163" s="216"/>
      <c r="J6163" s="213"/>
      <c r="K6163" s="213"/>
      <c r="L6163" s="217"/>
      <c r="M6163" s="218"/>
      <c r="N6163" s="219"/>
      <c r="O6163" s="219"/>
      <c r="P6163" s="219"/>
      <c r="Q6163" s="219"/>
      <c r="R6163" s="219"/>
      <c r="S6163" s="219"/>
      <c r="T6163" s="220"/>
      <c r="AT6163" s="221" t="s">
        <v>272</v>
      </c>
      <c r="AU6163" s="221" t="s">
        <v>91</v>
      </c>
      <c r="AV6163" s="13" t="s">
        <v>89</v>
      </c>
      <c r="AW6163" s="13" t="s">
        <v>38</v>
      </c>
      <c r="AX6163" s="13" t="s">
        <v>82</v>
      </c>
      <c r="AY6163" s="221" t="s">
        <v>262</v>
      </c>
    </row>
    <row r="6164" spans="1:65" s="13" customFormat="1" ht="10">
      <c r="B6164" s="212"/>
      <c r="C6164" s="213"/>
      <c r="D6164" s="208" t="s">
        <v>272</v>
      </c>
      <c r="E6164" s="214" t="s">
        <v>44</v>
      </c>
      <c r="F6164" s="215" t="s">
        <v>2826</v>
      </c>
      <c r="G6164" s="213"/>
      <c r="H6164" s="214" t="s">
        <v>44</v>
      </c>
      <c r="I6164" s="216"/>
      <c r="J6164" s="213"/>
      <c r="K6164" s="213"/>
      <c r="L6164" s="217"/>
      <c r="M6164" s="218"/>
      <c r="N6164" s="219"/>
      <c r="O6164" s="219"/>
      <c r="P6164" s="219"/>
      <c r="Q6164" s="219"/>
      <c r="R6164" s="219"/>
      <c r="S6164" s="219"/>
      <c r="T6164" s="220"/>
      <c r="AT6164" s="221" t="s">
        <v>272</v>
      </c>
      <c r="AU6164" s="221" t="s">
        <v>91</v>
      </c>
      <c r="AV6164" s="13" t="s">
        <v>89</v>
      </c>
      <c r="AW6164" s="13" t="s">
        <v>38</v>
      </c>
      <c r="AX6164" s="13" t="s">
        <v>82</v>
      </c>
      <c r="AY6164" s="221" t="s">
        <v>262</v>
      </c>
    </row>
    <row r="6165" spans="1:65" s="15" customFormat="1" ht="10">
      <c r="B6165" s="233"/>
      <c r="C6165" s="234"/>
      <c r="D6165" s="208" t="s">
        <v>272</v>
      </c>
      <c r="E6165" s="235" t="s">
        <v>44</v>
      </c>
      <c r="F6165" s="236" t="s">
        <v>2827</v>
      </c>
      <c r="G6165" s="234"/>
      <c r="H6165" s="237">
        <v>10.35</v>
      </c>
      <c r="I6165" s="238"/>
      <c r="J6165" s="234"/>
      <c r="K6165" s="234"/>
      <c r="L6165" s="239"/>
      <c r="M6165" s="240"/>
      <c r="N6165" s="241"/>
      <c r="O6165" s="241"/>
      <c r="P6165" s="241"/>
      <c r="Q6165" s="241"/>
      <c r="R6165" s="241"/>
      <c r="S6165" s="241"/>
      <c r="T6165" s="242"/>
      <c r="AT6165" s="243" t="s">
        <v>272</v>
      </c>
      <c r="AU6165" s="243" t="s">
        <v>91</v>
      </c>
      <c r="AV6165" s="15" t="s">
        <v>91</v>
      </c>
      <c r="AW6165" s="15" t="s">
        <v>38</v>
      </c>
      <c r="AX6165" s="15" t="s">
        <v>82</v>
      </c>
      <c r="AY6165" s="243" t="s">
        <v>262</v>
      </c>
    </row>
    <row r="6166" spans="1:65" s="16" customFormat="1" ht="10">
      <c r="B6166" s="244"/>
      <c r="C6166" s="245"/>
      <c r="D6166" s="208" t="s">
        <v>272</v>
      </c>
      <c r="E6166" s="246" t="s">
        <v>44</v>
      </c>
      <c r="F6166" s="247" t="s">
        <v>291</v>
      </c>
      <c r="G6166" s="245"/>
      <c r="H6166" s="248">
        <v>10.35</v>
      </c>
      <c r="I6166" s="249"/>
      <c r="J6166" s="245"/>
      <c r="K6166" s="245"/>
      <c r="L6166" s="250"/>
      <c r="M6166" s="251"/>
      <c r="N6166" s="252"/>
      <c r="O6166" s="252"/>
      <c r="P6166" s="252"/>
      <c r="Q6166" s="252"/>
      <c r="R6166" s="252"/>
      <c r="S6166" s="252"/>
      <c r="T6166" s="253"/>
      <c r="AT6166" s="254" t="s">
        <v>272</v>
      </c>
      <c r="AU6166" s="254" t="s">
        <v>91</v>
      </c>
      <c r="AV6166" s="16" t="s">
        <v>104</v>
      </c>
      <c r="AW6166" s="16" t="s">
        <v>38</v>
      </c>
      <c r="AX6166" s="16" t="s">
        <v>89</v>
      </c>
      <c r="AY6166" s="254" t="s">
        <v>262</v>
      </c>
    </row>
    <row r="6167" spans="1:65" s="2" customFormat="1" ht="16.5" customHeight="1">
      <c r="A6167" s="37"/>
      <c r="B6167" s="38"/>
      <c r="C6167" s="255" t="s">
        <v>2868</v>
      </c>
      <c r="D6167" s="255" t="s">
        <v>633</v>
      </c>
      <c r="E6167" s="256" t="s">
        <v>2855</v>
      </c>
      <c r="F6167" s="257" t="s">
        <v>2856</v>
      </c>
      <c r="G6167" s="258" t="s">
        <v>590</v>
      </c>
      <c r="H6167" s="259">
        <v>4.7</v>
      </c>
      <c r="I6167" s="260"/>
      <c r="J6167" s="261">
        <f>ROUND(I6167*H6167,2)</f>
        <v>0</v>
      </c>
      <c r="K6167" s="257" t="s">
        <v>44</v>
      </c>
      <c r="L6167" s="262"/>
      <c r="M6167" s="263" t="s">
        <v>44</v>
      </c>
      <c r="N6167" s="264" t="s">
        <v>53</v>
      </c>
      <c r="O6167" s="67"/>
      <c r="P6167" s="204">
        <f>O6167*H6167</f>
        <v>0</v>
      </c>
      <c r="Q6167" s="204">
        <v>1.119E-2</v>
      </c>
      <c r="R6167" s="204">
        <f>Q6167*H6167</f>
        <v>5.2593000000000001E-2</v>
      </c>
      <c r="S6167" s="204">
        <v>0</v>
      </c>
      <c r="T6167" s="205">
        <f>S6167*H6167</f>
        <v>0</v>
      </c>
      <c r="U6167" s="37"/>
      <c r="V6167" s="37"/>
      <c r="W6167" s="37"/>
      <c r="X6167" s="37"/>
      <c r="Y6167" s="37"/>
      <c r="Z6167" s="37"/>
      <c r="AA6167" s="37"/>
      <c r="AB6167" s="37"/>
      <c r="AC6167" s="37"/>
      <c r="AD6167" s="37"/>
      <c r="AE6167" s="37"/>
      <c r="AR6167" s="206" t="s">
        <v>619</v>
      </c>
      <c r="AT6167" s="206" t="s">
        <v>633</v>
      </c>
      <c r="AU6167" s="206" t="s">
        <v>91</v>
      </c>
      <c r="AY6167" s="19" t="s">
        <v>262</v>
      </c>
      <c r="BE6167" s="207">
        <f>IF(N6167="základní",J6167,0)</f>
        <v>0</v>
      </c>
      <c r="BF6167" s="207">
        <f>IF(N6167="snížená",J6167,0)</f>
        <v>0</v>
      </c>
      <c r="BG6167" s="207">
        <f>IF(N6167="zákl. přenesená",J6167,0)</f>
        <v>0</v>
      </c>
      <c r="BH6167" s="207">
        <f>IF(N6167="sníž. přenesená",J6167,0)</f>
        <v>0</v>
      </c>
      <c r="BI6167" s="207">
        <f>IF(N6167="nulová",J6167,0)</f>
        <v>0</v>
      </c>
      <c r="BJ6167" s="19" t="s">
        <v>89</v>
      </c>
      <c r="BK6167" s="207">
        <f>ROUND(I6167*H6167,2)</f>
        <v>0</v>
      </c>
      <c r="BL6167" s="19" t="s">
        <v>442</v>
      </c>
      <c r="BM6167" s="206" t="s">
        <v>2869</v>
      </c>
    </row>
    <row r="6168" spans="1:65" s="2" customFormat="1" ht="45">
      <c r="A6168" s="37"/>
      <c r="B6168" s="38"/>
      <c r="C6168" s="39"/>
      <c r="D6168" s="208" t="s">
        <v>421</v>
      </c>
      <c r="E6168" s="39"/>
      <c r="F6168" s="209" t="s">
        <v>2870</v>
      </c>
      <c r="G6168" s="39"/>
      <c r="H6168" s="39"/>
      <c r="I6168" s="118"/>
      <c r="J6168" s="39"/>
      <c r="K6168" s="39"/>
      <c r="L6168" s="42"/>
      <c r="M6168" s="210"/>
      <c r="N6168" s="211"/>
      <c r="O6168" s="67"/>
      <c r="P6168" s="67"/>
      <c r="Q6168" s="67"/>
      <c r="R6168" s="67"/>
      <c r="S6168" s="67"/>
      <c r="T6168" s="68"/>
      <c r="U6168" s="37"/>
      <c r="V6168" s="37"/>
      <c r="W6168" s="37"/>
      <c r="X6168" s="37"/>
      <c r="Y6168" s="37"/>
      <c r="Z6168" s="37"/>
      <c r="AA6168" s="37"/>
      <c r="AB6168" s="37"/>
      <c r="AC6168" s="37"/>
      <c r="AD6168" s="37"/>
      <c r="AE6168" s="37"/>
      <c r="AT6168" s="19" t="s">
        <v>421</v>
      </c>
      <c r="AU6168" s="19" t="s">
        <v>91</v>
      </c>
    </row>
    <row r="6169" spans="1:65" s="13" customFormat="1" ht="10">
      <c r="B6169" s="212"/>
      <c r="C6169" s="213"/>
      <c r="D6169" s="208" t="s">
        <v>272</v>
      </c>
      <c r="E6169" s="214" t="s">
        <v>44</v>
      </c>
      <c r="F6169" s="215" t="s">
        <v>2828</v>
      </c>
      <c r="G6169" s="213"/>
      <c r="H6169" s="214" t="s">
        <v>44</v>
      </c>
      <c r="I6169" s="216"/>
      <c r="J6169" s="213"/>
      <c r="K6169" s="213"/>
      <c r="L6169" s="217"/>
      <c r="M6169" s="218"/>
      <c r="N6169" s="219"/>
      <c r="O6169" s="219"/>
      <c r="P6169" s="219"/>
      <c r="Q6169" s="219"/>
      <c r="R6169" s="219"/>
      <c r="S6169" s="219"/>
      <c r="T6169" s="220"/>
      <c r="AT6169" s="221" t="s">
        <v>272</v>
      </c>
      <c r="AU6169" s="221" t="s">
        <v>91</v>
      </c>
      <c r="AV6169" s="13" t="s">
        <v>89</v>
      </c>
      <c r="AW6169" s="13" t="s">
        <v>38</v>
      </c>
      <c r="AX6169" s="13" t="s">
        <v>82</v>
      </c>
      <c r="AY6169" s="221" t="s">
        <v>262</v>
      </c>
    </row>
    <row r="6170" spans="1:65" s="13" customFormat="1" ht="30">
      <c r="B6170" s="212"/>
      <c r="C6170" s="213"/>
      <c r="D6170" s="208" t="s">
        <v>272</v>
      </c>
      <c r="E6170" s="214" t="s">
        <v>44</v>
      </c>
      <c r="F6170" s="215" t="s">
        <v>2829</v>
      </c>
      <c r="G6170" s="213"/>
      <c r="H6170" s="214" t="s">
        <v>44</v>
      </c>
      <c r="I6170" s="216"/>
      <c r="J6170" s="213"/>
      <c r="K6170" s="213"/>
      <c r="L6170" s="217"/>
      <c r="M6170" s="218"/>
      <c r="N6170" s="219"/>
      <c r="O6170" s="219"/>
      <c r="P6170" s="219"/>
      <c r="Q6170" s="219"/>
      <c r="R6170" s="219"/>
      <c r="S6170" s="219"/>
      <c r="T6170" s="220"/>
      <c r="AT6170" s="221" t="s">
        <v>272</v>
      </c>
      <c r="AU6170" s="221" t="s">
        <v>91</v>
      </c>
      <c r="AV6170" s="13" t="s">
        <v>89</v>
      </c>
      <c r="AW6170" s="13" t="s">
        <v>38</v>
      </c>
      <c r="AX6170" s="13" t="s">
        <v>82</v>
      </c>
      <c r="AY6170" s="221" t="s">
        <v>262</v>
      </c>
    </row>
    <row r="6171" spans="1:65" s="13" customFormat="1" ht="10">
      <c r="B6171" s="212"/>
      <c r="C6171" s="213"/>
      <c r="D6171" s="208" t="s">
        <v>272</v>
      </c>
      <c r="E6171" s="214" t="s">
        <v>44</v>
      </c>
      <c r="F6171" s="215" t="s">
        <v>2830</v>
      </c>
      <c r="G6171" s="213"/>
      <c r="H6171" s="214" t="s">
        <v>44</v>
      </c>
      <c r="I6171" s="216"/>
      <c r="J6171" s="213"/>
      <c r="K6171" s="213"/>
      <c r="L6171" s="217"/>
      <c r="M6171" s="218"/>
      <c r="N6171" s="219"/>
      <c r="O6171" s="219"/>
      <c r="P6171" s="219"/>
      <c r="Q6171" s="219"/>
      <c r="R6171" s="219"/>
      <c r="S6171" s="219"/>
      <c r="T6171" s="220"/>
      <c r="AT6171" s="221" t="s">
        <v>272</v>
      </c>
      <c r="AU6171" s="221" t="s">
        <v>91</v>
      </c>
      <c r="AV6171" s="13" t="s">
        <v>89</v>
      </c>
      <c r="AW6171" s="13" t="s">
        <v>38</v>
      </c>
      <c r="AX6171" s="13" t="s">
        <v>82</v>
      </c>
      <c r="AY6171" s="221" t="s">
        <v>262</v>
      </c>
    </row>
    <row r="6172" spans="1:65" s="13" customFormat="1" ht="10">
      <c r="B6172" s="212"/>
      <c r="C6172" s="213"/>
      <c r="D6172" s="208" t="s">
        <v>272</v>
      </c>
      <c r="E6172" s="214" t="s">
        <v>44</v>
      </c>
      <c r="F6172" s="215" t="s">
        <v>1591</v>
      </c>
      <c r="G6172" s="213"/>
      <c r="H6172" s="214" t="s">
        <v>44</v>
      </c>
      <c r="I6172" s="216"/>
      <c r="J6172" s="213"/>
      <c r="K6172" s="213"/>
      <c r="L6172" s="217"/>
      <c r="M6172" s="218"/>
      <c r="N6172" s="219"/>
      <c r="O6172" s="219"/>
      <c r="P6172" s="219"/>
      <c r="Q6172" s="219"/>
      <c r="R6172" s="219"/>
      <c r="S6172" s="219"/>
      <c r="T6172" s="220"/>
      <c r="AT6172" s="221" t="s">
        <v>272</v>
      </c>
      <c r="AU6172" s="221" t="s">
        <v>91</v>
      </c>
      <c r="AV6172" s="13" t="s">
        <v>89</v>
      </c>
      <c r="AW6172" s="13" t="s">
        <v>38</v>
      </c>
      <c r="AX6172" s="13" t="s">
        <v>82</v>
      </c>
      <c r="AY6172" s="221" t="s">
        <v>262</v>
      </c>
    </row>
    <row r="6173" spans="1:65" s="13" customFormat="1" ht="20">
      <c r="B6173" s="212"/>
      <c r="C6173" s="213"/>
      <c r="D6173" s="208" t="s">
        <v>272</v>
      </c>
      <c r="E6173" s="214" t="s">
        <v>44</v>
      </c>
      <c r="F6173" s="215" t="s">
        <v>2558</v>
      </c>
      <c r="G6173" s="213"/>
      <c r="H6173" s="214" t="s">
        <v>44</v>
      </c>
      <c r="I6173" s="216"/>
      <c r="J6173" s="213"/>
      <c r="K6173" s="213"/>
      <c r="L6173" s="217"/>
      <c r="M6173" s="218"/>
      <c r="N6173" s="219"/>
      <c r="O6173" s="219"/>
      <c r="P6173" s="219"/>
      <c r="Q6173" s="219"/>
      <c r="R6173" s="219"/>
      <c r="S6173" s="219"/>
      <c r="T6173" s="220"/>
      <c r="AT6173" s="221" t="s">
        <v>272</v>
      </c>
      <c r="AU6173" s="221" t="s">
        <v>91</v>
      </c>
      <c r="AV6173" s="13" t="s">
        <v>89</v>
      </c>
      <c r="AW6173" s="13" t="s">
        <v>38</v>
      </c>
      <c r="AX6173" s="13" t="s">
        <v>82</v>
      </c>
      <c r="AY6173" s="221" t="s">
        <v>262</v>
      </c>
    </row>
    <row r="6174" spans="1:65" s="13" customFormat="1" ht="10">
      <c r="B6174" s="212"/>
      <c r="C6174" s="213"/>
      <c r="D6174" s="208" t="s">
        <v>272</v>
      </c>
      <c r="E6174" s="214" t="s">
        <v>44</v>
      </c>
      <c r="F6174" s="215" t="s">
        <v>2831</v>
      </c>
      <c r="G6174" s="213"/>
      <c r="H6174" s="214" t="s">
        <v>44</v>
      </c>
      <c r="I6174" s="216"/>
      <c r="J6174" s="213"/>
      <c r="K6174" s="213"/>
      <c r="L6174" s="217"/>
      <c r="M6174" s="218"/>
      <c r="N6174" s="219"/>
      <c r="O6174" s="219"/>
      <c r="P6174" s="219"/>
      <c r="Q6174" s="219"/>
      <c r="R6174" s="219"/>
      <c r="S6174" s="219"/>
      <c r="T6174" s="220"/>
      <c r="AT6174" s="221" t="s">
        <v>272</v>
      </c>
      <c r="AU6174" s="221" t="s">
        <v>91</v>
      </c>
      <c r="AV6174" s="13" t="s">
        <v>89</v>
      </c>
      <c r="AW6174" s="13" t="s">
        <v>38</v>
      </c>
      <c r="AX6174" s="13" t="s">
        <v>82</v>
      </c>
      <c r="AY6174" s="221" t="s">
        <v>262</v>
      </c>
    </row>
    <row r="6175" spans="1:65" s="13" customFormat="1" ht="10">
      <c r="B6175" s="212"/>
      <c r="C6175" s="213"/>
      <c r="D6175" s="208" t="s">
        <v>272</v>
      </c>
      <c r="E6175" s="214" t="s">
        <v>44</v>
      </c>
      <c r="F6175" s="215" t="s">
        <v>2832</v>
      </c>
      <c r="G6175" s="213"/>
      <c r="H6175" s="214" t="s">
        <v>44</v>
      </c>
      <c r="I6175" s="216"/>
      <c r="J6175" s="213"/>
      <c r="K6175" s="213"/>
      <c r="L6175" s="217"/>
      <c r="M6175" s="218"/>
      <c r="N6175" s="219"/>
      <c r="O6175" s="219"/>
      <c r="P6175" s="219"/>
      <c r="Q6175" s="219"/>
      <c r="R6175" s="219"/>
      <c r="S6175" s="219"/>
      <c r="T6175" s="220"/>
      <c r="AT6175" s="221" t="s">
        <v>272</v>
      </c>
      <c r="AU6175" s="221" t="s">
        <v>91</v>
      </c>
      <c r="AV6175" s="13" t="s">
        <v>89</v>
      </c>
      <c r="AW6175" s="13" t="s">
        <v>38</v>
      </c>
      <c r="AX6175" s="13" t="s">
        <v>82</v>
      </c>
      <c r="AY6175" s="221" t="s">
        <v>262</v>
      </c>
    </row>
    <row r="6176" spans="1:65" s="15" customFormat="1" ht="10">
      <c r="B6176" s="233"/>
      <c r="C6176" s="234"/>
      <c r="D6176" s="208" t="s">
        <v>272</v>
      </c>
      <c r="E6176" s="235" t="s">
        <v>44</v>
      </c>
      <c r="F6176" s="236" t="s">
        <v>2833</v>
      </c>
      <c r="G6176" s="234"/>
      <c r="H6176" s="237">
        <v>4.7</v>
      </c>
      <c r="I6176" s="238"/>
      <c r="J6176" s="234"/>
      <c r="K6176" s="234"/>
      <c r="L6176" s="239"/>
      <c r="M6176" s="240"/>
      <c r="N6176" s="241"/>
      <c r="O6176" s="241"/>
      <c r="P6176" s="241"/>
      <c r="Q6176" s="241"/>
      <c r="R6176" s="241"/>
      <c r="S6176" s="241"/>
      <c r="T6176" s="242"/>
      <c r="AT6176" s="243" t="s">
        <v>272</v>
      </c>
      <c r="AU6176" s="243" t="s">
        <v>91</v>
      </c>
      <c r="AV6176" s="15" t="s">
        <v>91</v>
      </c>
      <c r="AW6176" s="15" t="s">
        <v>38</v>
      </c>
      <c r="AX6176" s="15" t="s">
        <v>82</v>
      </c>
      <c r="AY6176" s="243" t="s">
        <v>262</v>
      </c>
    </row>
    <row r="6177" spans="1:65" s="16" customFormat="1" ht="10">
      <c r="B6177" s="244"/>
      <c r="C6177" s="245"/>
      <c r="D6177" s="208" t="s">
        <v>272</v>
      </c>
      <c r="E6177" s="246" t="s">
        <v>44</v>
      </c>
      <c r="F6177" s="247" t="s">
        <v>291</v>
      </c>
      <c r="G6177" s="245"/>
      <c r="H6177" s="248">
        <v>4.7</v>
      </c>
      <c r="I6177" s="249"/>
      <c r="J6177" s="245"/>
      <c r="K6177" s="245"/>
      <c r="L6177" s="250"/>
      <c r="M6177" s="251"/>
      <c r="N6177" s="252"/>
      <c r="O6177" s="252"/>
      <c r="P6177" s="252"/>
      <c r="Q6177" s="252"/>
      <c r="R6177" s="252"/>
      <c r="S6177" s="252"/>
      <c r="T6177" s="253"/>
      <c r="AT6177" s="254" t="s">
        <v>272</v>
      </c>
      <c r="AU6177" s="254" t="s">
        <v>91</v>
      </c>
      <c r="AV6177" s="16" t="s">
        <v>104</v>
      </c>
      <c r="AW6177" s="16" t="s">
        <v>38</v>
      </c>
      <c r="AX6177" s="16" t="s">
        <v>89</v>
      </c>
      <c r="AY6177" s="254" t="s">
        <v>262</v>
      </c>
    </row>
    <row r="6178" spans="1:65" s="2" customFormat="1" ht="16.5" customHeight="1">
      <c r="A6178" s="37"/>
      <c r="B6178" s="38"/>
      <c r="C6178" s="255" t="s">
        <v>2871</v>
      </c>
      <c r="D6178" s="255" t="s">
        <v>633</v>
      </c>
      <c r="E6178" s="256" t="s">
        <v>2855</v>
      </c>
      <c r="F6178" s="257" t="s">
        <v>2856</v>
      </c>
      <c r="G6178" s="258" t="s">
        <v>590</v>
      </c>
      <c r="H6178" s="259">
        <v>14.1</v>
      </c>
      <c r="I6178" s="260"/>
      <c r="J6178" s="261">
        <f>ROUND(I6178*H6178,2)</f>
        <v>0</v>
      </c>
      <c r="K6178" s="257" t="s">
        <v>44</v>
      </c>
      <c r="L6178" s="262"/>
      <c r="M6178" s="263" t="s">
        <v>44</v>
      </c>
      <c r="N6178" s="264" t="s">
        <v>53</v>
      </c>
      <c r="O6178" s="67"/>
      <c r="P6178" s="204">
        <f>O6178*H6178</f>
        <v>0</v>
      </c>
      <c r="Q6178" s="204">
        <v>1.119E-2</v>
      </c>
      <c r="R6178" s="204">
        <f>Q6178*H6178</f>
        <v>0.157779</v>
      </c>
      <c r="S6178" s="204">
        <v>0</v>
      </c>
      <c r="T6178" s="205">
        <f>S6178*H6178</f>
        <v>0</v>
      </c>
      <c r="U6178" s="37"/>
      <c r="V6178" s="37"/>
      <c r="W6178" s="37"/>
      <c r="X6178" s="37"/>
      <c r="Y6178" s="37"/>
      <c r="Z6178" s="37"/>
      <c r="AA6178" s="37"/>
      <c r="AB6178" s="37"/>
      <c r="AC6178" s="37"/>
      <c r="AD6178" s="37"/>
      <c r="AE6178" s="37"/>
      <c r="AR6178" s="206" t="s">
        <v>619</v>
      </c>
      <c r="AT6178" s="206" t="s">
        <v>633</v>
      </c>
      <c r="AU6178" s="206" t="s">
        <v>91</v>
      </c>
      <c r="AY6178" s="19" t="s">
        <v>262</v>
      </c>
      <c r="BE6178" s="207">
        <f>IF(N6178="základní",J6178,0)</f>
        <v>0</v>
      </c>
      <c r="BF6178" s="207">
        <f>IF(N6178="snížená",J6178,0)</f>
        <v>0</v>
      </c>
      <c r="BG6178" s="207">
        <f>IF(N6178="zákl. přenesená",J6178,0)</f>
        <v>0</v>
      </c>
      <c r="BH6178" s="207">
        <f>IF(N6178="sníž. přenesená",J6178,0)</f>
        <v>0</v>
      </c>
      <c r="BI6178" s="207">
        <f>IF(N6178="nulová",J6178,0)</f>
        <v>0</v>
      </c>
      <c r="BJ6178" s="19" t="s">
        <v>89</v>
      </c>
      <c r="BK6178" s="207">
        <f>ROUND(I6178*H6178,2)</f>
        <v>0</v>
      </c>
      <c r="BL6178" s="19" t="s">
        <v>442</v>
      </c>
      <c r="BM6178" s="206" t="s">
        <v>2872</v>
      </c>
    </row>
    <row r="6179" spans="1:65" s="2" customFormat="1" ht="54">
      <c r="A6179" s="37"/>
      <c r="B6179" s="38"/>
      <c r="C6179" s="39"/>
      <c r="D6179" s="208" t="s">
        <v>421</v>
      </c>
      <c r="E6179" s="39"/>
      <c r="F6179" s="209" t="s">
        <v>2873</v>
      </c>
      <c r="G6179" s="39"/>
      <c r="H6179" s="39"/>
      <c r="I6179" s="118"/>
      <c r="J6179" s="39"/>
      <c r="K6179" s="39"/>
      <c r="L6179" s="42"/>
      <c r="M6179" s="210"/>
      <c r="N6179" s="211"/>
      <c r="O6179" s="67"/>
      <c r="P6179" s="67"/>
      <c r="Q6179" s="67"/>
      <c r="R6179" s="67"/>
      <c r="S6179" s="67"/>
      <c r="T6179" s="68"/>
      <c r="U6179" s="37"/>
      <c r="V6179" s="37"/>
      <c r="W6179" s="37"/>
      <c r="X6179" s="37"/>
      <c r="Y6179" s="37"/>
      <c r="Z6179" s="37"/>
      <c r="AA6179" s="37"/>
      <c r="AB6179" s="37"/>
      <c r="AC6179" s="37"/>
      <c r="AD6179" s="37"/>
      <c r="AE6179" s="37"/>
      <c r="AT6179" s="19" t="s">
        <v>421</v>
      </c>
      <c r="AU6179" s="19" t="s">
        <v>91</v>
      </c>
    </row>
    <row r="6180" spans="1:65" s="13" customFormat="1" ht="10">
      <c r="B6180" s="212"/>
      <c r="C6180" s="213"/>
      <c r="D6180" s="208" t="s">
        <v>272</v>
      </c>
      <c r="E6180" s="214" t="s">
        <v>44</v>
      </c>
      <c r="F6180" s="215" t="s">
        <v>2834</v>
      </c>
      <c r="G6180" s="213"/>
      <c r="H6180" s="214" t="s">
        <v>44</v>
      </c>
      <c r="I6180" s="216"/>
      <c r="J6180" s="213"/>
      <c r="K6180" s="213"/>
      <c r="L6180" s="217"/>
      <c r="M6180" s="218"/>
      <c r="N6180" s="219"/>
      <c r="O6180" s="219"/>
      <c r="P6180" s="219"/>
      <c r="Q6180" s="219"/>
      <c r="R6180" s="219"/>
      <c r="S6180" s="219"/>
      <c r="T6180" s="220"/>
      <c r="AT6180" s="221" t="s">
        <v>272</v>
      </c>
      <c r="AU6180" s="221" t="s">
        <v>91</v>
      </c>
      <c r="AV6180" s="13" t="s">
        <v>89</v>
      </c>
      <c r="AW6180" s="13" t="s">
        <v>38</v>
      </c>
      <c r="AX6180" s="13" t="s">
        <v>82</v>
      </c>
      <c r="AY6180" s="221" t="s">
        <v>262</v>
      </c>
    </row>
    <row r="6181" spans="1:65" s="13" customFormat="1" ht="30">
      <c r="B6181" s="212"/>
      <c r="C6181" s="213"/>
      <c r="D6181" s="208" t="s">
        <v>272</v>
      </c>
      <c r="E6181" s="214" t="s">
        <v>44</v>
      </c>
      <c r="F6181" s="215" t="s">
        <v>2835</v>
      </c>
      <c r="G6181" s="213"/>
      <c r="H6181" s="214" t="s">
        <v>44</v>
      </c>
      <c r="I6181" s="216"/>
      <c r="J6181" s="213"/>
      <c r="K6181" s="213"/>
      <c r="L6181" s="217"/>
      <c r="M6181" s="218"/>
      <c r="N6181" s="219"/>
      <c r="O6181" s="219"/>
      <c r="P6181" s="219"/>
      <c r="Q6181" s="219"/>
      <c r="R6181" s="219"/>
      <c r="S6181" s="219"/>
      <c r="T6181" s="220"/>
      <c r="AT6181" s="221" t="s">
        <v>272</v>
      </c>
      <c r="AU6181" s="221" t="s">
        <v>91</v>
      </c>
      <c r="AV6181" s="13" t="s">
        <v>89</v>
      </c>
      <c r="AW6181" s="13" t="s">
        <v>38</v>
      </c>
      <c r="AX6181" s="13" t="s">
        <v>82</v>
      </c>
      <c r="AY6181" s="221" t="s">
        <v>262</v>
      </c>
    </row>
    <row r="6182" spans="1:65" s="13" customFormat="1" ht="10">
      <c r="B6182" s="212"/>
      <c r="C6182" s="213"/>
      <c r="D6182" s="208" t="s">
        <v>272</v>
      </c>
      <c r="E6182" s="214" t="s">
        <v>44</v>
      </c>
      <c r="F6182" s="215" t="s">
        <v>2830</v>
      </c>
      <c r="G6182" s="213"/>
      <c r="H6182" s="214" t="s">
        <v>44</v>
      </c>
      <c r="I6182" s="216"/>
      <c r="J6182" s="213"/>
      <c r="K6182" s="213"/>
      <c r="L6182" s="217"/>
      <c r="M6182" s="218"/>
      <c r="N6182" s="219"/>
      <c r="O6182" s="219"/>
      <c r="P6182" s="219"/>
      <c r="Q6182" s="219"/>
      <c r="R6182" s="219"/>
      <c r="S6182" s="219"/>
      <c r="T6182" s="220"/>
      <c r="AT6182" s="221" t="s">
        <v>272</v>
      </c>
      <c r="AU6182" s="221" t="s">
        <v>91</v>
      </c>
      <c r="AV6182" s="13" t="s">
        <v>89</v>
      </c>
      <c r="AW6182" s="13" t="s">
        <v>38</v>
      </c>
      <c r="AX6182" s="13" t="s">
        <v>82</v>
      </c>
      <c r="AY6182" s="221" t="s">
        <v>262</v>
      </c>
    </row>
    <row r="6183" spans="1:65" s="13" customFormat="1" ht="10">
      <c r="B6183" s="212"/>
      <c r="C6183" s="213"/>
      <c r="D6183" s="208" t="s">
        <v>272</v>
      </c>
      <c r="E6183" s="214" t="s">
        <v>44</v>
      </c>
      <c r="F6183" s="215" t="s">
        <v>2824</v>
      </c>
      <c r="G6183" s="213"/>
      <c r="H6183" s="214" t="s">
        <v>44</v>
      </c>
      <c r="I6183" s="216"/>
      <c r="J6183" s="213"/>
      <c r="K6183" s="213"/>
      <c r="L6183" s="217"/>
      <c r="M6183" s="218"/>
      <c r="N6183" s="219"/>
      <c r="O6183" s="219"/>
      <c r="P6183" s="219"/>
      <c r="Q6183" s="219"/>
      <c r="R6183" s="219"/>
      <c r="S6183" s="219"/>
      <c r="T6183" s="220"/>
      <c r="AT6183" s="221" t="s">
        <v>272</v>
      </c>
      <c r="AU6183" s="221" t="s">
        <v>91</v>
      </c>
      <c r="AV6183" s="13" t="s">
        <v>89</v>
      </c>
      <c r="AW6183" s="13" t="s">
        <v>38</v>
      </c>
      <c r="AX6183" s="13" t="s">
        <v>82</v>
      </c>
      <c r="AY6183" s="221" t="s">
        <v>262</v>
      </c>
    </row>
    <row r="6184" spans="1:65" s="13" customFormat="1" ht="20">
      <c r="B6184" s="212"/>
      <c r="C6184" s="213"/>
      <c r="D6184" s="208" t="s">
        <v>272</v>
      </c>
      <c r="E6184" s="214" t="s">
        <v>44</v>
      </c>
      <c r="F6184" s="215" t="s">
        <v>2558</v>
      </c>
      <c r="G6184" s="213"/>
      <c r="H6184" s="214" t="s">
        <v>44</v>
      </c>
      <c r="I6184" s="216"/>
      <c r="J6184" s="213"/>
      <c r="K6184" s="213"/>
      <c r="L6184" s="217"/>
      <c r="M6184" s="218"/>
      <c r="N6184" s="219"/>
      <c r="O6184" s="219"/>
      <c r="P6184" s="219"/>
      <c r="Q6184" s="219"/>
      <c r="R6184" s="219"/>
      <c r="S6184" s="219"/>
      <c r="T6184" s="220"/>
      <c r="AT6184" s="221" t="s">
        <v>272</v>
      </c>
      <c r="AU6184" s="221" t="s">
        <v>91</v>
      </c>
      <c r="AV6184" s="13" t="s">
        <v>89</v>
      </c>
      <c r="AW6184" s="13" t="s">
        <v>38</v>
      </c>
      <c r="AX6184" s="13" t="s">
        <v>82</v>
      </c>
      <c r="AY6184" s="221" t="s">
        <v>262</v>
      </c>
    </row>
    <row r="6185" spans="1:65" s="13" customFormat="1" ht="10">
      <c r="B6185" s="212"/>
      <c r="C6185" s="213"/>
      <c r="D6185" s="208" t="s">
        <v>272</v>
      </c>
      <c r="E6185" s="214" t="s">
        <v>44</v>
      </c>
      <c r="F6185" s="215" t="s">
        <v>2831</v>
      </c>
      <c r="G6185" s="213"/>
      <c r="H6185" s="214" t="s">
        <v>44</v>
      </c>
      <c r="I6185" s="216"/>
      <c r="J6185" s="213"/>
      <c r="K6185" s="213"/>
      <c r="L6185" s="217"/>
      <c r="M6185" s="218"/>
      <c r="N6185" s="219"/>
      <c r="O6185" s="219"/>
      <c r="P6185" s="219"/>
      <c r="Q6185" s="219"/>
      <c r="R6185" s="219"/>
      <c r="S6185" s="219"/>
      <c r="T6185" s="220"/>
      <c r="AT6185" s="221" t="s">
        <v>272</v>
      </c>
      <c r="AU6185" s="221" t="s">
        <v>91</v>
      </c>
      <c r="AV6185" s="13" t="s">
        <v>89</v>
      </c>
      <c r="AW6185" s="13" t="s">
        <v>38</v>
      </c>
      <c r="AX6185" s="13" t="s">
        <v>82</v>
      </c>
      <c r="AY6185" s="221" t="s">
        <v>262</v>
      </c>
    </row>
    <row r="6186" spans="1:65" s="13" customFormat="1" ht="10">
      <c r="B6186" s="212"/>
      <c r="C6186" s="213"/>
      <c r="D6186" s="208" t="s">
        <v>272</v>
      </c>
      <c r="E6186" s="214" t="s">
        <v>44</v>
      </c>
      <c r="F6186" s="215" t="s">
        <v>2836</v>
      </c>
      <c r="G6186" s="213"/>
      <c r="H6186" s="214" t="s">
        <v>44</v>
      </c>
      <c r="I6186" s="216"/>
      <c r="J6186" s="213"/>
      <c r="K6186" s="213"/>
      <c r="L6186" s="217"/>
      <c r="M6186" s="218"/>
      <c r="N6186" s="219"/>
      <c r="O6186" s="219"/>
      <c r="P6186" s="219"/>
      <c r="Q6186" s="219"/>
      <c r="R6186" s="219"/>
      <c r="S6186" s="219"/>
      <c r="T6186" s="220"/>
      <c r="AT6186" s="221" t="s">
        <v>272</v>
      </c>
      <c r="AU6186" s="221" t="s">
        <v>91</v>
      </c>
      <c r="AV6186" s="13" t="s">
        <v>89</v>
      </c>
      <c r="AW6186" s="13" t="s">
        <v>38</v>
      </c>
      <c r="AX6186" s="13" t="s">
        <v>82</v>
      </c>
      <c r="AY6186" s="221" t="s">
        <v>262</v>
      </c>
    </row>
    <row r="6187" spans="1:65" s="13" customFormat="1" ht="10">
      <c r="B6187" s="212"/>
      <c r="C6187" s="213"/>
      <c r="D6187" s="208" t="s">
        <v>272</v>
      </c>
      <c r="E6187" s="214" t="s">
        <v>44</v>
      </c>
      <c r="F6187" s="215" t="s">
        <v>2837</v>
      </c>
      <c r="G6187" s="213"/>
      <c r="H6187" s="214" t="s">
        <v>44</v>
      </c>
      <c r="I6187" s="216"/>
      <c r="J6187" s="213"/>
      <c r="K6187" s="213"/>
      <c r="L6187" s="217"/>
      <c r="M6187" s="218"/>
      <c r="N6187" s="219"/>
      <c r="O6187" s="219"/>
      <c r="P6187" s="219"/>
      <c r="Q6187" s="219"/>
      <c r="R6187" s="219"/>
      <c r="S6187" s="219"/>
      <c r="T6187" s="220"/>
      <c r="AT6187" s="221" t="s">
        <v>272</v>
      </c>
      <c r="AU6187" s="221" t="s">
        <v>91</v>
      </c>
      <c r="AV6187" s="13" t="s">
        <v>89</v>
      </c>
      <c r="AW6187" s="13" t="s">
        <v>38</v>
      </c>
      <c r="AX6187" s="13" t="s">
        <v>82</v>
      </c>
      <c r="AY6187" s="221" t="s">
        <v>262</v>
      </c>
    </row>
    <row r="6188" spans="1:65" s="15" customFormat="1" ht="10">
      <c r="B6188" s="233"/>
      <c r="C6188" s="234"/>
      <c r="D6188" s="208" t="s">
        <v>272</v>
      </c>
      <c r="E6188" s="235" t="s">
        <v>44</v>
      </c>
      <c r="F6188" s="236" t="s">
        <v>2838</v>
      </c>
      <c r="G6188" s="234"/>
      <c r="H6188" s="237">
        <v>14.1</v>
      </c>
      <c r="I6188" s="238"/>
      <c r="J6188" s="234"/>
      <c r="K6188" s="234"/>
      <c r="L6188" s="239"/>
      <c r="M6188" s="240"/>
      <c r="N6188" s="241"/>
      <c r="O6188" s="241"/>
      <c r="P6188" s="241"/>
      <c r="Q6188" s="241"/>
      <c r="R6188" s="241"/>
      <c r="S6188" s="241"/>
      <c r="T6188" s="242"/>
      <c r="AT6188" s="243" t="s">
        <v>272</v>
      </c>
      <c r="AU6188" s="243" t="s">
        <v>91</v>
      </c>
      <c r="AV6188" s="15" t="s">
        <v>91</v>
      </c>
      <c r="AW6188" s="15" t="s">
        <v>38</v>
      </c>
      <c r="AX6188" s="15" t="s">
        <v>82</v>
      </c>
      <c r="AY6188" s="243" t="s">
        <v>262</v>
      </c>
    </row>
    <row r="6189" spans="1:65" s="16" customFormat="1" ht="10">
      <c r="B6189" s="244"/>
      <c r="C6189" s="245"/>
      <c r="D6189" s="208" t="s">
        <v>272</v>
      </c>
      <c r="E6189" s="246" t="s">
        <v>44</v>
      </c>
      <c r="F6189" s="247" t="s">
        <v>291</v>
      </c>
      <c r="G6189" s="245"/>
      <c r="H6189" s="248">
        <v>14.1</v>
      </c>
      <c r="I6189" s="249"/>
      <c r="J6189" s="245"/>
      <c r="K6189" s="245"/>
      <c r="L6189" s="250"/>
      <c r="M6189" s="251"/>
      <c r="N6189" s="252"/>
      <c r="O6189" s="252"/>
      <c r="P6189" s="252"/>
      <c r="Q6189" s="252"/>
      <c r="R6189" s="252"/>
      <c r="S6189" s="252"/>
      <c r="T6189" s="253"/>
      <c r="AT6189" s="254" t="s">
        <v>272</v>
      </c>
      <c r="AU6189" s="254" t="s">
        <v>91</v>
      </c>
      <c r="AV6189" s="16" t="s">
        <v>104</v>
      </c>
      <c r="AW6189" s="16" t="s">
        <v>38</v>
      </c>
      <c r="AX6189" s="16" t="s">
        <v>89</v>
      </c>
      <c r="AY6189" s="254" t="s">
        <v>262</v>
      </c>
    </row>
    <row r="6190" spans="1:65" s="2" customFormat="1" ht="16.5" customHeight="1">
      <c r="A6190" s="37"/>
      <c r="B6190" s="38"/>
      <c r="C6190" s="255" t="s">
        <v>2874</v>
      </c>
      <c r="D6190" s="255" t="s">
        <v>633</v>
      </c>
      <c r="E6190" s="256" t="s">
        <v>2855</v>
      </c>
      <c r="F6190" s="257" t="s">
        <v>2856</v>
      </c>
      <c r="G6190" s="258" t="s">
        <v>590</v>
      </c>
      <c r="H6190" s="259">
        <v>22.6</v>
      </c>
      <c r="I6190" s="260"/>
      <c r="J6190" s="261">
        <f>ROUND(I6190*H6190,2)</f>
        <v>0</v>
      </c>
      <c r="K6190" s="257" t="s">
        <v>44</v>
      </c>
      <c r="L6190" s="262"/>
      <c r="M6190" s="263" t="s">
        <v>44</v>
      </c>
      <c r="N6190" s="264" t="s">
        <v>53</v>
      </c>
      <c r="O6190" s="67"/>
      <c r="P6190" s="204">
        <f>O6190*H6190</f>
        <v>0</v>
      </c>
      <c r="Q6190" s="204">
        <v>1.119E-2</v>
      </c>
      <c r="R6190" s="204">
        <f>Q6190*H6190</f>
        <v>0.25289400000000001</v>
      </c>
      <c r="S6190" s="204">
        <v>0</v>
      </c>
      <c r="T6190" s="205">
        <f>S6190*H6190</f>
        <v>0</v>
      </c>
      <c r="U6190" s="37"/>
      <c r="V6190" s="37"/>
      <c r="W6190" s="37"/>
      <c r="X6190" s="37"/>
      <c r="Y6190" s="37"/>
      <c r="Z6190" s="37"/>
      <c r="AA6190" s="37"/>
      <c r="AB6190" s="37"/>
      <c r="AC6190" s="37"/>
      <c r="AD6190" s="37"/>
      <c r="AE6190" s="37"/>
      <c r="AR6190" s="206" t="s">
        <v>619</v>
      </c>
      <c r="AT6190" s="206" t="s">
        <v>633</v>
      </c>
      <c r="AU6190" s="206" t="s">
        <v>91</v>
      </c>
      <c r="AY6190" s="19" t="s">
        <v>262</v>
      </c>
      <c r="BE6190" s="207">
        <f>IF(N6190="základní",J6190,0)</f>
        <v>0</v>
      </c>
      <c r="BF6190" s="207">
        <f>IF(N6190="snížená",J6190,0)</f>
        <v>0</v>
      </c>
      <c r="BG6190" s="207">
        <f>IF(N6190="zákl. přenesená",J6190,0)</f>
        <v>0</v>
      </c>
      <c r="BH6190" s="207">
        <f>IF(N6190="sníž. přenesená",J6190,0)</f>
        <v>0</v>
      </c>
      <c r="BI6190" s="207">
        <f>IF(N6190="nulová",J6190,0)</f>
        <v>0</v>
      </c>
      <c r="BJ6190" s="19" t="s">
        <v>89</v>
      </c>
      <c r="BK6190" s="207">
        <f>ROUND(I6190*H6190,2)</f>
        <v>0</v>
      </c>
      <c r="BL6190" s="19" t="s">
        <v>442</v>
      </c>
      <c r="BM6190" s="206" t="s">
        <v>2875</v>
      </c>
    </row>
    <row r="6191" spans="1:65" s="2" customFormat="1" ht="45">
      <c r="A6191" s="37"/>
      <c r="B6191" s="38"/>
      <c r="C6191" s="39"/>
      <c r="D6191" s="208" t="s">
        <v>421</v>
      </c>
      <c r="E6191" s="39"/>
      <c r="F6191" s="209" t="s">
        <v>2876</v>
      </c>
      <c r="G6191" s="39"/>
      <c r="H6191" s="39"/>
      <c r="I6191" s="118"/>
      <c r="J6191" s="39"/>
      <c r="K6191" s="39"/>
      <c r="L6191" s="42"/>
      <c r="M6191" s="210"/>
      <c r="N6191" s="211"/>
      <c r="O6191" s="67"/>
      <c r="P6191" s="67"/>
      <c r="Q6191" s="67"/>
      <c r="R6191" s="67"/>
      <c r="S6191" s="67"/>
      <c r="T6191" s="68"/>
      <c r="U6191" s="37"/>
      <c r="V6191" s="37"/>
      <c r="W6191" s="37"/>
      <c r="X6191" s="37"/>
      <c r="Y6191" s="37"/>
      <c r="Z6191" s="37"/>
      <c r="AA6191" s="37"/>
      <c r="AB6191" s="37"/>
      <c r="AC6191" s="37"/>
      <c r="AD6191" s="37"/>
      <c r="AE6191" s="37"/>
      <c r="AT6191" s="19" t="s">
        <v>421</v>
      </c>
      <c r="AU6191" s="19" t="s">
        <v>91</v>
      </c>
    </row>
    <row r="6192" spans="1:65" s="13" customFormat="1" ht="10">
      <c r="B6192" s="212"/>
      <c r="C6192" s="213"/>
      <c r="D6192" s="208" t="s">
        <v>272</v>
      </c>
      <c r="E6192" s="214" t="s">
        <v>44</v>
      </c>
      <c r="F6192" s="215" t="s">
        <v>2839</v>
      </c>
      <c r="G6192" s="213"/>
      <c r="H6192" s="214" t="s">
        <v>44</v>
      </c>
      <c r="I6192" s="216"/>
      <c r="J6192" s="213"/>
      <c r="K6192" s="213"/>
      <c r="L6192" s="217"/>
      <c r="M6192" s="218"/>
      <c r="N6192" s="219"/>
      <c r="O6192" s="219"/>
      <c r="P6192" s="219"/>
      <c r="Q6192" s="219"/>
      <c r="R6192" s="219"/>
      <c r="S6192" s="219"/>
      <c r="T6192" s="220"/>
      <c r="AT6192" s="221" t="s">
        <v>272</v>
      </c>
      <c r="AU6192" s="221" t="s">
        <v>91</v>
      </c>
      <c r="AV6192" s="13" t="s">
        <v>89</v>
      </c>
      <c r="AW6192" s="13" t="s">
        <v>38</v>
      </c>
      <c r="AX6192" s="13" t="s">
        <v>82</v>
      </c>
      <c r="AY6192" s="221" t="s">
        <v>262</v>
      </c>
    </row>
    <row r="6193" spans="1:65" s="13" customFormat="1" ht="30">
      <c r="B6193" s="212"/>
      <c r="C6193" s="213"/>
      <c r="D6193" s="208" t="s">
        <v>272</v>
      </c>
      <c r="E6193" s="214" t="s">
        <v>44</v>
      </c>
      <c r="F6193" s="215" t="s">
        <v>2835</v>
      </c>
      <c r="G6193" s="213"/>
      <c r="H6193" s="214" t="s">
        <v>44</v>
      </c>
      <c r="I6193" s="216"/>
      <c r="J6193" s="213"/>
      <c r="K6193" s="213"/>
      <c r="L6193" s="217"/>
      <c r="M6193" s="218"/>
      <c r="N6193" s="219"/>
      <c r="O6193" s="219"/>
      <c r="P6193" s="219"/>
      <c r="Q6193" s="219"/>
      <c r="R6193" s="219"/>
      <c r="S6193" s="219"/>
      <c r="T6193" s="220"/>
      <c r="AT6193" s="221" t="s">
        <v>272</v>
      </c>
      <c r="AU6193" s="221" t="s">
        <v>91</v>
      </c>
      <c r="AV6193" s="13" t="s">
        <v>89</v>
      </c>
      <c r="AW6193" s="13" t="s">
        <v>38</v>
      </c>
      <c r="AX6193" s="13" t="s">
        <v>82</v>
      </c>
      <c r="AY6193" s="221" t="s">
        <v>262</v>
      </c>
    </row>
    <row r="6194" spans="1:65" s="13" customFormat="1" ht="10">
      <c r="B6194" s="212"/>
      <c r="C6194" s="213"/>
      <c r="D6194" s="208" t="s">
        <v>272</v>
      </c>
      <c r="E6194" s="214" t="s">
        <v>44</v>
      </c>
      <c r="F6194" s="215" t="s">
        <v>2840</v>
      </c>
      <c r="G6194" s="213"/>
      <c r="H6194" s="214" t="s">
        <v>44</v>
      </c>
      <c r="I6194" s="216"/>
      <c r="J6194" s="213"/>
      <c r="K6194" s="213"/>
      <c r="L6194" s="217"/>
      <c r="M6194" s="218"/>
      <c r="N6194" s="219"/>
      <c r="O6194" s="219"/>
      <c r="P6194" s="219"/>
      <c r="Q6194" s="219"/>
      <c r="R6194" s="219"/>
      <c r="S6194" s="219"/>
      <c r="T6194" s="220"/>
      <c r="AT6194" s="221" t="s">
        <v>272</v>
      </c>
      <c r="AU6194" s="221" t="s">
        <v>91</v>
      </c>
      <c r="AV6194" s="13" t="s">
        <v>89</v>
      </c>
      <c r="AW6194" s="13" t="s">
        <v>38</v>
      </c>
      <c r="AX6194" s="13" t="s">
        <v>82</v>
      </c>
      <c r="AY6194" s="221" t="s">
        <v>262</v>
      </c>
    </row>
    <row r="6195" spans="1:65" s="13" customFormat="1" ht="10">
      <c r="B6195" s="212"/>
      <c r="C6195" s="213"/>
      <c r="D6195" s="208" t="s">
        <v>272</v>
      </c>
      <c r="E6195" s="214" t="s">
        <v>44</v>
      </c>
      <c r="F6195" s="215" t="s">
        <v>1591</v>
      </c>
      <c r="G6195" s="213"/>
      <c r="H6195" s="214" t="s">
        <v>44</v>
      </c>
      <c r="I6195" s="216"/>
      <c r="J6195" s="213"/>
      <c r="K6195" s="213"/>
      <c r="L6195" s="217"/>
      <c r="M6195" s="218"/>
      <c r="N6195" s="219"/>
      <c r="O6195" s="219"/>
      <c r="P6195" s="219"/>
      <c r="Q6195" s="219"/>
      <c r="R6195" s="219"/>
      <c r="S6195" s="219"/>
      <c r="T6195" s="220"/>
      <c r="AT6195" s="221" t="s">
        <v>272</v>
      </c>
      <c r="AU6195" s="221" t="s">
        <v>91</v>
      </c>
      <c r="AV6195" s="13" t="s">
        <v>89</v>
      </c>
      <c r="AW6195" s="13" t="s">
        <v>38</v>
      </c>
      <c r="AX6195" s="13" t="s">
        <v>82</v>
      </c>
      <c r="AY6195" s="221" t="s">
        <v>262</v>
      </c>
    </row>
    <row r="6196" spans="1:65" s="13" customFormat="1" ht="20">
      <c r="B6196" s="212"/>
      <c r="C6196" s="213"/>
      <c r="D6196" s="208" t="s">
        <v>272</v>
      </c>
      <c r="E6196" s="214" t="s">
        <v>44</v>
      </c>
      <c r="F6196" s="215" t="s">
        <v>2558</v>
      </c>
      <c r="G6196" s="213"/>
      <c r="H6196" s="214" t="s">
        <v>44</v>
      </c>
      <c r="I6196" s="216"/>
      <c r="J6196" s="213"/>
      <c r="K6196" s="213"/>
      <c r="L6196" s="217"/>
      <c r="M6196" s="218"/>
      <c r="N6196" s="219"/>
      <c r="O6196" s="219"/>
      <c r="P6196" s="219"/>
      <c r="Q6196" s="219"/>
      <c r="R6196" s="219"/>
      <c r="S6196" s="219"/>
      <c r="T6196" s="220"/>
      <c r="AT6196" s="221" t="s">
        <v>272</v>
      </c>
      <c r="AU6196" s="221" t="s">
        <v>91</v>
      </c>
      <c r="AV6196" s="13" t="s">
        <v>89</v>
      </c>
      <c r="AW6196" s="13" t="s">
        <v>38</v>
      </c>
      <c r="AX6196" s="13" t="s">
        <v>82</v>
      </c>
      <c r="AY6196" s="221" t="s">
        <v>262</v>
      </c>
    </row>
    <row r="6197" spans="1:65" s="13" customFormat="1" ht="10">
      <c r="B6197" s="212"/>
      <c r="C6197" s="213"/>
      <c r="D6197" s="208" t="s">
        <v>272</v>
      </c>
      <c r="E6197" s="214" t="s">
        <v>44</v>
      </c>
      <c r="F6197" s="215" t="s">
        <v>2831</v>
      </c>
      <c r="G6197" s="213"/>
      <c r="H6197" s="214" t="s">
        <v>44</v>
      </c>
      <c r="I6197" s="216"/>
      <c r="J6197" s="213"/>
      <c r="K6197" s="213"/>
      <c r="L6197" s="217"/>
      <c r="M6197" s="218"/>
      <c r="N6197" s="219"/>
      <c r="O6197" s="219"/>
      <c r="P6197" s="219"/>
      <c r="Q6197" s="219"/>
      <c r="R6197" s="219"/>
      <c r="S6197" s="219"/>
      <c r="T6197" s="220"/>
      <c r="AT6197" s="221" t="s">
        <v>272</v>
      </c>
      <c r="AU6197" s="221" t="s">
        <v>91</v>
      </c>
      <c r="AV6197" s="13" t="s">
        <v>89</v>
      </c>
      <c r="AW6197" s="13" t="s">
        <v>38</v>
      </c>
      <c r="AX6197" s="13" t="s">
        <v>82</v>
      </c>
      <c r="AY6197" s="221" t="s">
        <v>262</v>
      </c>
    </row>
    <row r="6198" spans="1:65" s="13" customFormat="1" ht="10">
      <c r="B6198" s="212"/>
      <c r="C6198" s="213"/>
      <c r="D6198" s="208" t="s">
        <v>272</v>
      </c>
      <c r="E6198" s="214" t="s">
        <v>44</v>
      </c>
      <c r="F6198" s="215" t="s">
        <v>2841</v>
      </c>
      <c r="G6198" s="213"/>
      <c r="H6198" s="214" t="s">
        <v>44</v>
      </c>
      <c r="I6198" s="216"/>
      <c r="J6198" s="213"/>
      <c r="K6198" s="213"/>
      <c r="L6198" s="217"/>
      <c r="M6198" s="218"/>
      <c r="N6198" s="219"/>
      <c r="O6198" s="219"/>
      <c r="P6198" s="219"/>
      <c r="Q6198" s="219"/>
      <c r="R6198" s="219"/>
      <c r="S6198" s="219"/>
      <c r="T6198" s="220"/>
      <c r="AT6198" s="221" t="s">
        <v>272</v>
      </c>
      <c r="AU6198" s="221" t="s">
        <v>91</v>
      </c>
      <c r="AV6198" s="13" t="s">
        <v>89</v>
      </c>
      <c r="AW6198" s="13" t="s">
        <v>38</v>
      </c>
      <c r="AX6198" s="13" t="s">
        <v>82</v>
      </c>
      <c r="AY6198" s="221" t="s">
        <v>262</v>
      </c>
    </row>
    <row r="6199" spans="1:65" s="15" customFormat="1" ht="10">
      <c r="B6199" s="233"/>
      <c r="C6199" s="234"/>
      <c r="D6199" s="208" t="s">
        <v>272</v>
      </c>
      <c r="E6199" s="235" t="s">
        <v>44</v>
      </c>
      <c r="F6199" s="236" t="s">
        <v>2842</v>
      </c>
      <c r="G6199" s="234"/>
      <c r="H6199" s="237">
        <v>22.6</v>
      </c>
      <c r="I6199" s="238"/>
      <c r="J6199" s="234"/>
      <c r="K6199" s="234"/>
      <c r="L6199" s="239"/>
      <c r="M6199" s="240"/>
      <c r="N6199" s="241"/>
      <c r="O6199" s="241"/>
      <c r="P6199" s="241"/>
      <c r="Q6199" s="241"/>
      <c r="R6199" s="241"/>
      <c r="S6199" s="241"/>
      <c r="T6199" s="242"/>
      <c r="AT6199" s="243" t="s">
        <v>272</v>
      </c>
      <c r="AU6199" s="243" t="s">
        <v>91</v>
      </c>
      <c r="AV6199" s="15" t="s">
        <v>91</v>
      </c>
      <c r="AW6199" s="15" t="s">
        <v>38</v>
      </c>
      <c r="AX6199" s="15" t="s">
        <v>82</v>
      </c>
      <c r="AY6199" s="243" t="s">
        <v>262</v>
      </c>
    </row>
    <row r="6200" spans="1:65" s="16" customFormat="1" ht="10">
      <c r="B6200" s="244"/>
      <c r="C6200" s="245"/>
      <c r="D6200" s="208" t="s">
        <v>272</v>
      </c>
      <c r="E6200" s="246" t="s">
        <v>44</v>
      </c>
      <c r="F6200" s="247" t="s">
        <v>291</v>
      </c>
      <c r="G6200" s="245"/>
      <c r="H6200" s="248">
        <v>22.6</v>
      </c>
      <c r="I6200" s="249"/>
      <c r="J6200" s="245"/>
      <c r="K6200" s="245"/>
      <c r="L6200" s="250"/>
      <c r="M6200" s="251"/>
      <c r="N6200" s="252"/>
      <c r="O6200" s="252"/>
      <c r="P6200" s="252"/>
      <c r="Q6200" s="252"/>
      <c r="R6200" s="252"/>
      <c r="S6200" s="252"/>
      <c r="T6200" s="253"/>
      <c r="AT6200" s="254" t="s">
        <v>272</v>
      </c>
      <c r="AU6200" s="254" t="s">
        <v>91</v>
      </c>
      <c r="AV6200" s="16" t="s">
        <v>104</v>
      </c>
      <c r="AW6200" s="16" t="s">
        <v>38</v>
      </c>
      <c r="AX6200" s="16" t="s">
        <v>89</v>
      </c>
      <c r="AY6200" s="254" t="s">
        <v>262</v>
      </c>
    </row>
    <row r="6201" spans="1:65" s="2" customFormat="1" ht="16.5" customHeight="1">
      <c r="A6201" s="37"/>
      <c r="B6201" s="38"/>
      <c r="C6201" s="255" t="s">
        <v>2877</v>
      </c>
      <c r="D6201" s="255" t="s">
        <v>633</v>
      </c>
      <c r="E6201" s="256" t="s">
        <v>2855</v>
      </c>
      <c r="F6201" s="257" t="s">
        <v>2856</v>
      </c>
      <c r="G6201" s="258" t="s">
        <v>590</v>
      </c>
      <c r="H6201" s="259">
        <v>9.8000000000000007</v>
      </c>
      <c r="I6201" s="260"/>
      <c r="J6201" s="261">
        <f>ROUND(I6201*H6201,2)</f>
        <v>0</v>
      </c>
      <c r="K6201" s="257" t="s">
        <v>44</v>
      </c>
      <c r="L6201" s="262"/>
      <c r="M6201" s="263" t="s">
        <v>44</v>
      </c>
      <c r="N6201" s="264" t="s">
        <v>53</v>
      </c>
      <c r="O6201" s="67"/>
      <c r="P6201" s="204">
        <f>O6201*H6201</f>
        <v>0</v>
      </c>
      <c r="Q6201" s="204">
        <v>1.119E-2</v>
      </c>
      <c r="R6201" s="204">
        <f>Q6201*H6201</f>
        <v>0.10966200000000001</v>
      </c>
      <c r="S6201" s="204">
        <v>0</v>
      </c>
      <c r="T6201" s="205">
        <f>S6201*H6201</f>
        <v>0</v>
      </c>
      <c r="U6201" s="37"/>
      <c r="V6201" s="37"/>
      <c r="W6201" s="37"/>
      <c r="X6201" s="37"/>
      <c r="Y6201" s="37"/>
      <c r="Z6201" s="37"/>
      <c r="AA6201" s="37"/>
      <c r="AB6201" s="37"/>
      <c r="AC6201" s="37"/>
      <c r="AD6201" s="37"/>
      <c r="AE6201" s="37"/>
      <c r="AR6201" s="206" t="s">
        <v>619</v>
      </c>
      <c r="AT6201" s="206" t="s">
        <v>633</v>
      </c>
      <c r="AU6201" s="206" t="s">
        <v>91</v>
      </c>
      <c r="AY6201" s="19" t="s">
        <v>262</v>
      </c>
      <c r="BE6201" s="207">
        <f>IF(N6201="základní",J6201,0)</f>
        <v>0</v>
      </c>
      <c r="BF6201" s="207">
        <f>IF(N6201="snížená",J6201,0)</f>
        <v>0</v>
      </c>
      <c r="BG6201" s="207">
        <f>IF(N6201="zákl. přenesená",J6201,0)</f>
        <v>0</v>
      </c>
      <c r="BH6201" s="207">
        <f>IF(N6201="sníž. přenesená",J6201,0)</f>
        <v>0</v>
      </c>
      <c r="BI6201" s="207">
        <f>IF(N6201="nulová",J6201,0)</f>
        <v>0</v>
      </c>
      <c r="BJ6201" s="19" t="s">
        <v>89</v>
      </c>
      <c r="BK6201" s="207">
        <f>ROUND(I6201*H6201,2)</f>
        <v>0</v>
      </c>
      <c r="BL6201" s="19" t="s">
        <v>442</v>
      </c>
      <c r="BM6201" s="206" t="s">
        <v>2878</v>
      </c>
    </row>
    <row r="6202" spans="1:65" s="2" customFormat="1" ht="54">
      <c r="A6202" s="37"/>
      <c r="B6202" s="38"/>
      <c r="C6202" s="39"/>
      <c r="D6202" s="208" t="s">
        <v>421</v>
      </c>
      <c r="E6202" s="39"/>
      <c r="F6202" s="209" t="s">
        <v>2879</v>
      </c>
      <c r="G6202" s="39"/>
      <c r="H6202" s="39"/>
      <c r="I6202" s="118"/>
      <c r="J6202" s="39"/>
      <c r="K6202" s="39"/>
      <c r="L6202" s="42"/>
      <c r="M6202" s="210"/>
      <c r="N6202" s="211"/>
      <c r="O6202" s="67"/>
      <c r="P6202" s="67"/>
      <c r="Q6202" s="67"/>
      <c r="R6202" s="67"/>
      <c r="S6202" s="67"/>
      <c r="T6202" s="68"/>
      <c r="U6202" s="37"/>
      <c r="V6202" s="37"/>
      <c r="W6202" s="37"/>
      <c r="X6202" s="37"/>
      <c r="Y6202" s="37"/>
      <c r="Z6202" s="37"/>
      <c r="AA6202" s="37"/>
      <c r="AB6202" s="37"/>
      <c r="AC6202" s="37"/>
      <c r="AD6202" s="37"/>
      <c r="AE6202" s="37"/>
      <c r="AT6202" s="19" t="s">
        <v>421</v>
      </c>
      <c r="AU6202" s="19" t="s">
        <v>91</v>
      </c>
    </row>
    <row r="6203" spans="1:65" s="13" customFormat="1" ht="10">
      <c r="B6203" s="212"/>
      <c r="C6203" s="213"/>
      <c r="D6203" s="208" t="s">
        <v>272</v>
      </c>
      <c r="E6203" s="214" t="s">
        <v>44</v>
      </c>
      <c r="F6203" s="215" t="s">
        <v>2843</v>
      </c>
      <c r="G6203" s="213"/>
      <c r="H6203" s="214" t="s">
        <v>44</v>
      </c>
      <c r="I6203" s="216"/>
      <c r="J6203" s="213"/>
      <c r="K6203" s="213"/>
      <c r="L6203" s="217"/>
      <c r="M6203" s="218"/>
      <c r="N6203" s="219"/>
      <c r="O6203" s="219"/>
      <c r="P6203" s="219"/>
      <c r="Q6203" s="219"/>
      <c r="R6203" s="219"/>
      <c r="S6203" s="219"/>
      <c r="T6203" s="220"/>
      <c r="AT6203" s="221" t="s">
        <v>272</v>
      </c>
      <c r="AU6203" s="221" t="s">
        <v>91</v>
      </c>
      <c r="AV6203" s="13" t="s">
        <v>89</v>
      </c>
      <c r="AW6203" s="13" t="s">
        <v>38</v>
      </c>
      <c r="AX6203" s="13" t="s">
        <v>82</v>
      </c>
      <c r="AY6203" s="221" t="s">
        <v>262</v>
      </c>
    </row>
    <row r="6204" spans="1:65" s="13" customFormat="1" ht="30">
      <c r="B6204" s="212"/>
      <c r="C6204" s="213"/>
      <c r="D6204" s="208" t="s">
        <v>272</v>
      </c>
      <c r="E6204" s="214" t="s">
        <v>44</v>
      </c>
      <c r="F6204" s="215" t="s">
        <v>2835</v>
      </c>
      <c r="G6204" s="213"/>
      <c r="H6204" s="214" t="s">
        <v>44</v>
      </c>
      <c r="I6204" s="216"/>
      <c r="J6204" s="213"/>
      <c r="K6204" s="213"/>
      <c r="L6204" s="217"/>
      <c r="M6204" s="218"/>
      <c r="N6204" s="219"/>
      <c r="O6204" s="219"/>
      <c r="P6204" s="219"/>
      <c r="Q6204" s="219"/>
      <c r="R6204" s="219"/>
      <c r="S6204" s="219"/>
      <c r="T6204" s="220"/>
      <c r="AT6204" s="221" t="s">
        <v>272</v>
      </c>
      <c r="AU6204" s="221" t="s">
        <v>91</v>
      </c>
      <c r="AV6204" s="13" t="s">
        <v>89</v>
      </c>
      <c r="AW6204" s="13" t="s">
        <v>38</v>
      </c>
      <c r="AX6204" s="13" t="s">
        <v>82</v>
      </c>
      <c r="AY6204" s="221" t="s">
        <v>262</v>
      </c>
    </row>
    <row r="6205" spans="1:65" s="13" customFormat="1" ht="10">
      <c r="B6205" s="212"/>
      <c r="C6205" s="213"/>
      <c r="D6205" s="208" t="s">
        <v>272</v>
      </c>
      <c r="E6205" s="214" t="s">
        <v>44</v>
      </c>
      <c r="F6205" s="215" t="s">
        <v>2844</v>
      </c>
      <c r="G6205" s="213"/>
      <c r="H6205" s="214" t="s">
        <v>44</v>
      </c>
      <c r="I6205" s="216"/>
      <c r="J6205" s="213"/>
      <c r="K6205" s="213"/>
      <c r="L6205" s="217"/>
      <c r="M6205" s="218"/>
      <c r="N6205" s="219"/>
      <c r="O6205" s="219"/>
      <c r="P6205" s="219"/>
      <c r="Q6205" s="219"/>
      <c r="R6205" s="219"/>
      <c r="S6205" s="219"/>
      <c r="T6205" s="220"/>
      <c r="AT6205" s="221" t="s">
        <v>272</v>
      </c>
      <c r="AU6205" s="221" t="s">
        <v>91</v>
      </c>
      <c r="AV6205" s="13" t="s">
        <v>89</v>
      </c>
      <c r="AW6205" s="13" t="s">
        <v>38</v>
      </c>
      <c r="AX6205" s="13" t="s">
        <v>82</v>
      </c>
      <c r="AY6205" s="221" t="s">
        <v>262</v>
      </c>
    </row>
    <row r="6206" spans="1:65" s="13" customFormat="1" ht="10">
      <c r="B6206" s="212"/>
      <c r="C6206" s="213"/>
      <c r="D6206" s="208" t="s">
        <v>272</v>
      </c>
      <c r="E6206" s="214" t="s">
        <v>44</v>
      </c>
      <c r="F6206" s="215" t="s">
        <v>2567</v>
      </c>
      <c r="G6206" s="213"/>
      <c r="H6206" s="214" t="s">
        <v>44</v>
      </c>
      <c r="I6206" s="216"/>
      <c r="J6206" s="213"/>
      <c r="K6206" s="213"/>
      <c r="L6206" s="217"/>
      <c r="M6206" s="218"/>
      <c r="N6206" s="219"/>
      <c r="O6206" s="219"/>
      <c r="P6206" s="219"/>
      <c r="Q6206" s="219"/>
      <c r="R6206" s="219"/>
      <c r="S6206" s="219"/>
      <c r="T6206" s="220"/>
      <c r="AT6206" s="221" t="s">
        <v>272</v>
      </c>
      <c r="AU6206" s="221" t="s">
        <v>91</v>
      </c>
      <c r="AV6206" s="13" t="s">
        <v>89</v>
      </c>
      <c r="AW6206" s="13" t="s">
        <v>38</v>
      </c>
      <c r="AX6206" s="13" t="s">
        <v>82</v>
      </c>
      <c r="AY6206" s="221" t="s">
        <v>262</v>
      </c>
    </row>
    <row r="6207" spans="1:65" s="13" customFormat="1" ht="20">
      <c r="B6207" s="212"/>
      <c r="C6207" s="213"/>
      <c r="D6207" s="208" t="s">
        <v>272</v>
      </c>
      <c r="E6207" s="214" t="s">
        <v>44</v>
      </c>
      <c r="F6207" s="215" t="s">
        <v>2558</v>
      </c>
      <c r="G6207" s="213"/>
      <c r="H6207" s="214" t="s">
        <v>44</v>
      </c>
      <c r="I6207" s="216"/>
      <c r="J6207" s="213"/>
      <c r="K6207" s="213"/>
      <c r="L6207" s="217"/>
      <c r="M6207" s="218"/>
      <c r="N6207" s="219"/>
      <c r="O6207" s="219"/>
      <c r="P6207" s="219"/>
      <c r="Q6207" s="219"/>
      <c r="R6207" s="219"/>
      <c r="S6207" s="219"/>
      <c r="T6207" s="220"/>
      <c r="AT6207" s="221" t="s">
        <v>272</v>
      </c>
      <c r="AU6207" s="221" t="s">
        <v>91</v>
      </c>
      <c r="AV6207" s="13" t="s">
        <v>89</v>
      </c>
      <c r="AW6207" s="13" t="s">
        <v>38</v>
      </c>
      <c r="AX6207" s="13" t="s">
        <v>82</v>
      </c>
      <c r="AY6207" s="221" t="s">
        <v>262</v>
      </c>
    </row>
    <row r="6208" spans="1:65" s="13" customFormat="1" ht="10">
      <c r="B6208" s="212"/>
      <c r="C6208" s="213"/>
      <c r="D6208" s="208" t="s">
        <v>272</v>
      </c>
      <c r="E6208" s="214" t="s">
        <v>44</v>
      </c>
      <c r="F6208" s="215" t="s">
        <v>2831</v>
      </c>
      <c r="G6208" s="213"/>
      <c r="H6208" s="214" t="s">
        <v>44</v>
      </c>
      <c r="I6208" s="216"/>
      <c r="J6208" s="213"/>
      <c r="K6208" s="213"/>
      <c r="L6208" s="217"/>
      <c r="M6208" s="218"/>
      <c r="N6208" s="219"/>
      <c r="O6208" s="219"/>
      <c r="P6208" s="219"/>
      <c r="Q6208" s="219"/>
      <c r="R6208" s="219"/>
      <c r="S6208" s="219"/>
      <c r="T6208" s="220"/>
      <c r="AT6208" s="221" t="s">
        <v>272</v>
      </c>
      <c r="AU6208" s="221" t="s">
        <v>91</v>
      </c>
      <c r="AV6208" s="13" t="s">
        <v>89</v>
      </c>
      <c r="AW6208" s="13" t="s">
        <v>38</v>
      </c>
      <c r="AX6208" s="13" t="s">
        <v>82</v>
      </c>
      <c r="AY6208" s="221" t="s">
        <v>262</v>
      </c>
    </row>
    <row r="6209" spans="1:65" s="13" customFormat="1" ht="10">
      <c r="B6209" s="212"/>
      <c r="C6209" s="213"/>
      <c r="D6209" s="208" t="s">
        <v>272</v>
      </c>
      <c r="E6209" s="214" t="s">
        <v>44</v>
      </c>
      <c r="F6209" s="215" t="s">
        <v>2845</v>
      </c>
      <c r="G6209" s="213"/>
      <c r="H6209" s="214" t="s">
        <v>44</v>
      </c>
      <c r="I6209" s="216"/>
      <c r="J6209" s="213"/>
      <c r="K6209" s="213"/>
      <c r="L6209" s="217"/>
      <c r="M6209" s="218"/>
      <c r="N6209" s="219"/>
      <c r="O6209" s="219"/>
      <c r="P6209" s="219"/>
      <c r="Q6209" s="219"/>
      <c r="R6209" s="219"/>
      <c r="S6209" s="219"/>
      <c r="T6209" s="220"/>
      <c r="AT6209" s="221" t="s">
        <v>272</v>
      </c>
      <c r="AU6209" s="221" t="s">
        <v>91</v>
      </c>
      <c r="AV6209" s="13" t="s">
        <v>89</v>
      </c>
      <c r="AW6209" s="13" t="s">
        <v>38</v>
      </c>
      <c r="AX6209" s="13" t="s">
        <v>82</v>
      </c>
      <c r="AY6209" s="221" t="s">
        <v>262</v>
      </c>
    </row>
    <row r="6210" spans="1:65" s="13" customFormat="1" ht="10">
      <c r="B6210" s="212"/>
      <c r="C6210" s="213"/>
      <c r="D6210" s="208" t="s">
        <v>272</v>
      </c>
      <c r="E6210" s="214" t="s">
        <v>44</v>
      </c>
      <c r="F6210" s="215" t="s">
        <v>2846</v>
      </c>
      <c r="G6210" s="213"/>
      <c r="H6210" s="214" t="s">
        <v>44</v>
      </c>
      <c r="I6210" s="216"/>
      <c r="J6210" s="213"/>
      <c r="K6210" s="213"/>
      <c r="L6210" s="217"/>
      <c r="M6210" s="218"/>
      <c r="N6210" s="219"/>
      <c r="O6210" s="219"/>
      <c r="P6210" s="219"/>
      <c r="Q6210" s="219"/>
      <c r="R6210" s="219"/>
      <c r="S6210" s="219"/>
      <c r="T6210" s="220"/>
      <c r="AT6210" s="221" t="s">
        <v>272</v>
      </c>
      <c r="AU6210" s="221" t="s">
        <v>91</v>
      </c>
      <c r="AV6210" s="13" t="s">
        <v>89</v>
      </c>
      <c r="AW6210" s="13" t="s">
        <v>38</v>
      </c>
      <c r="AX6210" s="13" t="s">
        <v>82</v>
      </c>
      <c r="AY6210" s="221" t="s">
        <v>262</v>
      </c>
    </row>
    <row r="6211" spans="1:65" s="15" customFormat="1" ht="10">
      <c r="B6211" s="233"/>
      <c r="C6211" s="234"/>
      <c r="D6211" s="208" t="s">
        <v>272</v>
      </c>
      <c r="E6211" s="235" t="s">
        <v>44</v>
      </c>
      <c r="F6211" s="236" t="s">
        <v>2847</v>
      </c>
      <c r="G6211" s="234"/>
      <c r="H6211" s="237">
        <v>9.8000000000000007</v>
      </c>
      <c r="I6211" s="238"/>
      <c r="J6211" s="234"/>
      <c r="K6211" s="234"/>
      <c r="L6211" s="239"/>
      <c r="M6211" s="240"/>
      <c r="N6211" s="241"/>
      <c r="O6211" s="241"/>
      <c r="P6211" s="241"/>
      <c r="Q6211" s="241"/>
      <c r="R6211" s="241"/>
      <c r="S6211" s="241"/>
      <c r="T6211" s="242"/>
      <c r="AT6211" s="243" t="s">
        <v>272</v>
      </c>
      <c r="AU6211" s="243" t="s">
        <v>91</v>
      </c>
      <c r="AV6211" s="15" t="s">
        <v>91</v>
      </c>
      <c r="AW6211" s="15" t="s">
        <v>38</v>
      </c>
      <c r="AX6211" s="15" t="s">
        <v>82</v>
      </c>
      <c r="AY6211" s="243" t="s">
        <v>262</v>
      </c>
    </row>
    <row r="6212" spans="1:65" s="16" customFormat="1" ht="10">
      <c r="B6212" s="244"/>
      <c r="C6212" s="245"/>
      <c r="D6212" s="208" t="s">
        <v>272</v>
      </c>
      <c r="E6212" s="246" t="s">
        <v>44</v>
      </c>
      <c r="F6212" s="247" t="s">
        <v>291</v>
      </c>
      <c r="G6212" s="245"/>
      <c r="H6212" s="248">
        <v>9.8000000000000007</v>
      </c>
      <c r="I6212" s="249"/>
      <c r="J6212" s="245"/>
      <c r="K6212" s="245"/>
      <c r="L6212" s="250"/>
      <c r="M6212" s="251"/>
      <c r="N6212" s="252"/>
      <c r="O6212" s="252"/>
      <c r="P6212" s="252"/>
      <c r="Q6212" s="252"/>
      <c r="R6212" s="252"/>
      <c r="S6212" s="252"/>
      <c r="T6212" s="253"/>
      <c r="AT6212" s="254" t="s">
        <v>272</v>
      </c>
      <c r="AU6212" s="254" t="s">
        <v>91</v>
      </c>
      <c r="AV6212" s="16" t="s">
        <v>104</v>
      </c>
      <c r="AW6212" s="16" t="s">
        <v>38</v>
      </c>
      <c r="AX6212" s="16" t="s">
        <v>89</v>
      </c>
      <c r="AY6212" s="254" t="s">
        <v>262</v>
      </c>
    </row>
    <row r="6213" spans="1:65" s="2" customFormat="1" ht="16.5" customHeight="1">
      <c r="A6213" s="37"/>
      <c r="B6213" s="38"/>
      <c r="C6213" s="255" t="s">
        <v>2880</v>
      </c>
      <c r="D6213" s="255" t="s">
        <v>633</v>
      </c>
      <c r="E6213" s="256" t="s">
        <v>2855</v>
      </c>
      <c r="F6213" s="257" t="s">
        <v>2856</v>
      </c>
      <c r="G6213" s="258" t="s">
        <v>590</v>
      </c>
      <c r="H6213" s="259">
        <v>2.2999999999999998</v>
      </c>
      <c r="I6213" s="260"/>
      <c r="J6213" s="261">
        <f>ROUND(I6213*H6213,2)</f>
        <v>0</v>
      </c>
      <c r="K6213" s="257" t="s">
        <v>44</v>
      </c>
      <c r="L6213" s="262"/>
      <c r="M6213" s="263" t="s">
        <v>44</v>
      </c>
      <c r="N6213" s="264" t="s">
        <v>53</v>
      </c>
      <c r="O6213" s="67"/>
      <c r="P6213" s="204">
        <f>O6213*H6213</f>
        <v>0</v>
      </c>
      <c r="Q6213" s="204">
        <v>1.119E-2</v>
      </c>
      <c r="R6213" s="204">
        <f>Q6213*H6213</f>
        <v>2.5736999999999999E-2</v>
      </c>
      <c r="S6213" s="204">
        <v>0</v>
      </c>
      <c r="T6213" s="205">
        <f>S6213*H6213</f>
        <v>0</v>
      </c>
      <c r="U6213" s="37"/>
      <c r="V6213" s="37"/>
      <c r="W6213" s="37"/>
      <c r="X6213" s="37"/>
      <c r="Y6213" s="37"/>
      <c r="Z6213" s="37"/>
      <c r="AA6213" s="37"/>
      <c r="AB6213" s="37"/>
      <c r="AC6213" s="37"/>
      <c r="AD6213" s="37"/>
      <c r="AE6213" s="37"/>
      <c r="AR6213" s="206" t="s">
        <v>619</v>
      </c>
      <c r="AT6213" s="206" t="s">
        <v>633</v>
      </c>
      <c r="AU6213" s="206" t="s">
        <v>91</v>
      </c>
      <c r="AY6213" s="19" t="s">
        <v>262</v>
      </c>
      <c r="BE6213" s="207">
        <f>IF(N6213="základní",J6213,0)</f>
        <v>0</v>
      </c>
      <c r="BF6213" s="207">
        <f>IF(N6213="snížená",J6213,0)</f>
        <v>0</v>
      </c>
      <c r="BG6213" s="207">
        <f>IF(N6213="zákl. přenesená",J6213,0)</f>
        <v>0</v>
      </c>
      <c r="BH6213" s="207">
        <f>IF(N6213="sníž. přenesená",J6213,0)</f>
        <v>0</v>
      </c>
      <c r="BI6213" s="207">
        <f>IF(N6213="nulová",J6213,0)</f>
        <v>0</v>
      </c>
      <c r="BJ6213" s="19" t="s">
        <v>89</v>
      </c>
      <c r="BK6213" s="207">
        <f>ROUND(I6213*H6213,2)</f>
        <v>0</v>
      </c>
      <c r="BL6213" s="19" t="s">
        <v>442</v>
      </c>
      <c r="BM6213" s="206" t="s">
        <v>2881</v>
      </c>
    </row>
    <row r="6214" spans="1:65" s="2" customFormat="1" ht="45">
      <c r="A6214" s="37"/>
      <c r="B6214" s="38"/>
      <c r="C6214" s="39"/>
      <c r="D6214" s="208" t="s">
        <v>421</v>
      </c>
      <c r="E6214" s="39"/>
      <c r="F6214" s="209" t="s">
        <v>2882</v>
      </c>
      <c r="G6214" s="39"/>
      <c r="H6214" s="39"/>
      <c r="I6214" s="118"/>
      <c r="J6214" s="39"/>
      <c r="K6214" s="39"/>
      <c r="L6214" s="42"/>
      <c r="M6214" s="210"/>
      <c r="N6214" s="211"/>
      <c r="O6214" s="67"/>
      <c r="P6214" s="67"/>
      <c r="Q6214" s="67"/>
      <c r="R6214" s="67"/>
      <c r="S6214" s="67"/>
      <c r="T6214" s="68"/>
      <c r="U6214" s="37"/>
      <c r="V6214" s="37"/>
      <c r="W6214" s="37"/>
      <c r="X6214" s="37"/>
      <c r="Y6214" s="37"/>
      <c r="Z6214" s="37"/>
      <c r="AA6214" s="37"/>
      <c r="AB6214" s="37"/>
      <c r="AC6214" s="37"/>
      <c r="AD6214" s="37"/>
      <c r="AE6214" s="37"/>
      <c r="AT6214" s="19" t="s">
        <v>421</v>
      </c>
      <c r="AU6214" s="19" t="s">
        <v>91</v>
      </c>
    </row>
    <row r="6215" spans="1:65" s="13" customFormat="1" ht="10">
      <c r="B6215" s="212"/>
      <c r="C6215" s="213"/>
      <c r="D6215" s="208" t="s">
        <v>272</v>
      </c>
      <c r="E6215" s="214" t="s">
        <v>44</v>
      </c>
      <c r="F6215" s="215" t="s">
        <v>2848</v>
      </c>
      <c r="G6215" s="213"/>
      <c r="H6215" s="214" t="s">
        <v>44</v>
      </c>
      <c r="I6215" s="216"/>
      <c r="J6215" s="213"/>
      <c r="K6215" s="213"/>
      <c r="L6215" s="217"/>
      <c r="M6215" s="218"/>
      <c r="N6215" s="219"/>
      <c r="O6215" s="219"/>
      <c r="P6215" s="219"/>
      <c r="Q6215" s="219"/>
      <c r="R6215" s="219"/>
      <c r="S6215" s="219"/>
      <c r="T6215" s="220"/>
      <c r="AT6215" s="221" t="s">
        <v>272</v>
      </c>
      <c r="AU6215" s="221" t="s">
        <v>91</v>
      </c>
      <c r="AV6215" s="13" t="s">
        <v>89</v>
      </c>
      <c r="AW6215" s="13" t="s">
        <v>38</v>
      </c>
      <c r="AX6215" s="13" t="s">
        <v>82</v>
      </c>
      <c r="AY6215" s="221" t="s">
        <v>262</v>
      </c>
    </row>
    <row r="6216" spans="1:65" s="13" customFormat="1" ht="30">
      <c r="B6216" s="212"/>
      <c r="C6216" s="213"/>
      <c r="D6216" s="208" t="s">
        <v>272</v>
      </c>
      <c r="E6216" s="214" t="s">
        <v>44</v>
      </c>
      <c r="F6216" s="215" t="s">
        <v>2849</v>
      </c>
      <c r="G6216" s="213"/>
      <c r="H6216" s="214" t="s">
        <v>44</v>
      </c>
      <c r="I6216" s="216"/>
      <c r="J6216" s="213"/>
      <c r="K6216" s="213"/>
      <c r="L6216" s="217"/>
      <c r="M6216" s="218"/>
      <c r="N6216" s="219"/>
      <c r="O6216" s="219"/>
      <c r="P6216" s="219"/>
      <c r="Q6216" s="219"/>
      <c r="R6216" s="219"/>
      <c r="S6216" s="219"/>
      <c r="T6216" s="220"/>
      <c r="AT6216" s="221" t="s">
        <v>272</v>
      </c>
      <c r="AU6216" s="221" t="s">
        <v>91</v>
      </c>
      <c r="AV6216" s="13" t="s">
        <v>89</v>
      </c>
      <c r="AW6216" s="13" t="s">
        <v>38</v>
      </c>
      <c r="AX6216" s="13" t="s">
        <v>82</v>
      </c>
      <c r="AY6216" s="221" t="s">
        <v>262</v>
      </c>
    </row>
    <row r="6217" spans="1:65" s="13" customFormat="1" ht="10">
      <c r="B6217" s="212"/>
      <c r="C6217" s="213"/>
      <c r="D6217" s="208" t="s">
        <v>272</v>
      </c>
      <c r="E6217" s="214" t="s">
        <v>44</v>
      </c>
      <c r="F6217" s="215" t="s">
        <v>2850</v>
      </c>
      <c r="G6217" s="213"/>
      <c r="H6217" s="214" t="s">
        <v>44</v>
      </c>
      <c r="I6217" s="216"/>
      <c r="J6217" s="213"/>
      <c r="K6217" s="213"/>
      <c r="L6217" s="217"/>
      <c r="M6217" s="218"/>
      <c r="N6217" s="219"/>
      <c r="O6217" s="219"/>
      <c r="P6217" s="219"/>
      <c r="Q6217" s="219"/>
      <c r="R6217" s="219"/>
      <c r="S6217" s="219"/>
      <c r="T6217" s="220"/>
      <c r="AT6217" s="221" t="s">
        <v>272</v>
      </c>
      <c r="AU6217" s="221" t="s">
        <v>91</v>
      </c>
      <c r="AV6217" s="13" t="s">
        <v>89</v>
      </c>
      <c r="AW6217" s="13" t="s">
        <v>38</v>
      </c>
      <c r="AX6217" s="13" t="s">
        <v>82</v>
      </c>
      <c r="AY6217" s="221" t="s">
        <v>262</v>
      </c>
    </row>
    <row r="6218" spans="1:65" s="13" customFormat="1" ht="10">
      <c r="B6218" s="212"/>
      <c r="C6218" s="213"/>
      <c r="D6218" s="208" t="s">
        <v>272</v>
      </c>
      <c r="E6218" s="214" t="s">
        <v>44</v>
      </c>
      <c r="F6218" s="215" t="s">
        <v>1591</v>
      </c>
      <c r="G6218" s="213"/>
      <c r="H6218" s="214" t="s">
        <v>44</v>
      </c>
      <c r="I6218" s="216"/>
      <c r="J6218" s="213"/>
      <c r="K6218" s="213"/>
      <c r="L6218" s="217"/>
      <c r="M6218" s="218"/>
      <c r="N6218" s="219"/>
      <c r="O6218" s="219"/>
      <c r="P6218" s="219"/>
      <c r="Q6218" s="219"/>
      <c r="R6218" s="219"/>
      <c r="S6218" s="219"/>
      <c r="T6218" s="220"/>
      <c r="AT6218" s="221" t="s">
        <v>272</v>
      </c>
      <c r="AU6218" s="221" t="s">
        <v>91</v>
      </c>
      <c r="AV6218" s="13" t="s">
        <v>89</v>
      </c>
      <c r="AW6218" s="13" t="s">
        <v>38</v>
      </c>
      <c r="AX6218" s="13" t="s">
        <v>82</v>
      </c>
      <c r="AY6218" s="221" t="s">
        <v>262</v>
      </c>
    </row>
    <row r="6219" spans="1:65" s="13" customFormat="1" ht="20">
      <c r="B6219" s="212"/>
      <c r="C6219" s="213"/>
      <c r="D6219" s="208" t="s">
        <v>272</v>
      </c>
      <c r="E6219" s="214" t="s">
        <v>44</v>
      </c>
      <c r="F6219" s="215" t="s">
        <v>2558</v>
      </c>
      <c r="G6219" s="213"/>
      <c r="H6219" s="214" t="s">
        <v>44</v>
      </c>
      <c r="I6219" s="216"/>
      <c r="J6219" s="213"/>
      <c r="K6219" s="213"/>
      <c r="L6219" s="217"/>
      <c r="M6219" s="218"/>
      <c r="N6219" s="219"/>
      <c r="O6219" s="219"/>
      <c r="P6219" s="219"/>
      <c r="Q6219" s="219"/>
      <c r="R6219" s="219"/>
      <c r="S6219" s="219"/>
      <c r="T6219" s="220"/>
      <c r="AT6219" s="221" t="s">
        <v>272</v>
      </c>
      <c r="AU6219" s="221" t="s">
        <v>91</v>
      </c>
      <c r="AV6219" s="13" t="s">
        <v>89</v>
      </c>
      <c r="AW6219" s="13" t="s">
        <v>38</v>
      </c>
      <c r="AX6219" s="13" t="s">
        <v>82</v>
      </c>
      <c r="AY6219" s="221" t="s">
        <v>262</v>
      </c>
    </row>
    <row r="6220" spans="1:65" s="13" customFormat="1" ht="10">
      <c r="B6220" s="212"/>
      <c r="C6220" s="213"/>
      <c r="D6220" s="208" t="s">
        <v>272</v>
      </c>
      <c r="E6220" s="214" t="s">
        <v>44</v>
      </c>
      <c r="F6220" s="215" t="s">
        <v>2851</v>
      </c>
      <c r="G6220" s="213"/>
      <c r="H6220" s="214" t="s">
        <v>44</v>
      </c>
      <c r="I6220" s="216"/>
      <c r="J6220" s="213"/>
      <c r="K6220" s="213"/>
      <c r="L6220" s="217"/>
      <c r="M6220" s="218"/>
      <c r="N6220" s="219"/>
      <c r="O6220" s="219"/>
      <c r="P6220" s="219"/>
      <c r="Q6220" s="219"/>
      <c r="R6220" s="219"/>
      <c r="S6220" s="219"/>
      <c r="T6220" s="220"/>
      <c r="AT6220" s="221" t="s">
        <v>272</v>
      </c>
      <c r="AU6220" s="221" t="s">
        <v>91</v>
      </c>
      <c r="AV6220" s="13" t="s">
        <v>89</v>
      </c>
      <c r="AW6220" s="13" t="s">
        <v>38</v>
      </c>
      <c r="AX6220" s="13" t="s">
        <v>82</v>
      </c>
      <c r="AY6220" s="221" t="s">
        <v>262</v>
      </c>
    </row>
    <row r="6221" spans="1:65" s="13" customFormat="1" ht="10">
      <c r="B6221" s="212"/>
      <c r="C6221" s="213"/>
      <c r="D6221" s="208" t="s">
        <v>272</v>
      </c>
      <c r="E6221" s="214" t="s">
        <v>44</v>
      </c>
      <c r="F6221" s="215" t="s">
        <v>2852</v>
      </c>
      <c r="G6221" s="213"/>
      <c r="H6221" s="214" t="s">
        <v>44</v>
      </c>
      <c r="I6221" s="216"/>
      <c r="J6221" s="213"/>
      <c r="K6221" s="213"/>
      <c r="L6221" s="217"/>
      <c r="M6221" s="218"/>
      <c r="N6221" s="219"/>
      <c r="O6221" s="219"/>
      <c r="P6221" s="219"/>
      <c r="Q6221" s="219"/>
      <c r="R6221" s="219"/>
      <c r="S6221" s="219"/>
      <c r="T6221" s="220"/>
      <c r="AT6221" s="221" t="s">
        <v>272</v>
      </c>
      <c r="AU6221" s="221" t="s">
        <v>91</v>
      </c>
      <c r="AV6221" s="13" t="s">
        <v>89</v>
      </c>
      <c r="AW6221" s="13" t="s">
        <v>38</v>
      </c>
      <c r="AX6221" s="13" t="s">
        <v>82</v>
      </c>
      <c r="AY6221" s="221" t="s">
        <v>262</v>
      </c>
    </row>
    <row r="6222" spans="1:65" s="15" customFormat="1" ht="10">
      <c r="B6222" s="233"/>
      <c r="C6222" s="234"/>
      <c r="D6222" s="208" t="s">
        <v>272</v>
      </c>
      <c r="E6222" s="235" t="s">
        <v>44</v>
      </c>
      <c r="F6222" s="236" t="s">
        <v>2853</v>
      </c>
      <c r="G6222" s="234"/>
      <c r="H6222" s="237">
        <v>2.2999999999999998</v>
      </c>
      <c r="I6222" s="238"/>
      <c r="J6222" s="234"/>
      <c r="K6222" s="234"/>
      <c r="L6222" s="239"/>
      <c r="M6222" s="240"/>
      <c r="N6222" s="241"/>
      <c r="O6222" s="241"/>
      <c r="P6222" s="241"/>
      <c r="Q6222" s="241"/>
      <c r="R6222" s="241"/>
      <c r="S6222" s="241"/>
      <c r="T6222" s="242"/>
      <c r="AT6222" s="243" t="s">
        <v>272</v>
      </c>
      <c r="AU6222" s="243" t="s">
        <v>91</v>
      </c>
      <c r="AV6222" s="15" t="s">
        <v>91</v>
      </c>
      <c r="AW6222" s="15" t="s">
        <v>38</v>
      </c>
      <c r="AX6222" s="15" t="s">
        <v>82</v>
      </c>
      <c r="AY6222" s="243" t="s">
        <v>262</v>
      </c>
    </row>
    <row r="6223" spans="1:65" s="16" customFormat="1" ht="10">
      <c r="B6223" s="244"/>
      <c r="C6223" s="245"/>
      <c r="D6223" s="208" t="s">
        <v>272</v>
      </c>
      <c r="E6223" s="246" t="s">
        <v>44</v>
      </c>
      <c r="F6223" s="247" t="s">
        <v>291</v>
      </c>
      <c r="G6223" s="245"/>
      <c r="H6223" s="248">
        <v>2.2999999999999998</v>
      </c>
      <c r="I6223" s="249"/>
      <c r="J6223" s="245"/>
      <c r="K6223" s="245"/>
      <c r="L6223" s="250"/>
      <c r="M6223" s="251"/>
      <c r="N6223" s="252"/>
      <c r="O6223" s="252"/>
      <c r="P6223" s="252"/>
      <c r="Q6223" s="252"/>
      <c r="R6223" s="252"/>
      <c r="S6223" s="252"/>
      <c r="T6223" s="253"/>
      <c r="AT6223" s="254" t="s">
        <v>272</v>
      </c>
      <c r="AU6223" s="254" t="s">
        <v>91</v>
      </c>
      <c r="AV6223" s="16" t="s">
        <v>104</v>
      </c>
      <c r="AW6223" s="16" t="s">
        <v>38</v>
      </c>
      <c r="AX6223" s="16" t="s">
        <v>89</v>
      </c>
      <c r="AY6223" s="254" t="s">
        <v>262</v>
      </c>
    </row>
    <row r="6224" spans="1:65" s="2" customFormat="1" ht="16.5" customHeight="1">
      <c r="A6224" s="37"/>
      <c r="B6224" s="38"/>
      <c r="C6224" s="195" t="s">
        <v>2883</v>
      </c>
      <c r="D6224" s="195" t="s">
        <v>264</v>
      </c>
      <c r="E6224" s="196" t="s">
        <v>2884</v>
      </c>
      <c r="F6224" s="197" t="s">
        <v>2885</v>
      </c>
      <c r="G6224" s="198" t="s">
        <v>590</v>
      </c>
      <c r="H6224" s="199">
        <v>145.15</v>
      </c>
      <c r="I6224" s="200"/>
      <c r="J6224" s="201">
        <f>ROUND(I6224*H6224,2)</f>
        <v>0</v>
      </c>
      <c r="K6224" s="197" t="s">
        <v>268</v>
      </c>
      <c r="L6224" s="42"/>
      <c r="M6224" s="202" t="s">
        <v>44</v>
      </c>
      <c r="N6224" s="203" t="s">
        <v>53</v>
      </c>
      <c r="O6224" s="67"/>
      <c r="P6224" s="204">
        <f>O6224*H6224</f>
        <v>0</v>
      </c>
      <c r="Q6224" s="204">
        <v>1.7000000000000001E-4</v>
      </c>
      <c r="R6224" s="204">
        <f>Q6224*H6224</f>
        <v>2.4675500000000003E-2</v>
      </c>
      <c r="S6224" s="204">
        <v>0</v>
      </c>
      <c r="T6224" s="205">
        <f>S6224*H6224</f>
        <v>0</v>
      </c>
      <c r="U6224" s="37"/>
      <c r="V6224" s="37"/>
      <c r="W6224" s="37"/>
      <c r="X6224" s="37"/>
      <c r="Y6224" s="37"/>
      <c r="Z6224" s="37"/>
      <c r="AA6224" s="37"/>
      <c r="AB6224" s="37"/>
      <c r="AC6224" s="37"/>
      <c r="AD6224" s="37"/>
      <c r="AE6224" s="37"/>
      <c r="AR6224" s="206" t="s">
        <v>442</v>
      </c>
      <c r="AT6224" s="206" t="s">
        <v>264</v>
      </c>
      <c r="AU6224" s="206" t="s">
        <v>91</v>
      </c>
      <c r="AY6224" s="19" t="s">
        <v>262</v>
      </c>
      <c r="BE6224" s="207">
        <f>IF(N6224="základní",J6224,0)</f>
        <v>0</v>
      </c>
      <c r="BF6224" s="207">
        <f>IF(N6224="snížená",J6224,0)</f>
        <v>0</v>
      </c>
      <c r="BG6224" s="207">
        <f>IF(N6224="zákl. přenesená",J6224,0)</f>
        <v>0</v>
      </c>
      <c r="BH6224" s="207">
        <f>IF(N6224="sníž. přenesená",J6224,0)</f>
        <v>0</v>
      </c>
      <c r="BI6224" s="207">
        <f>IF(N6224="nulová",J6224,0)</f>
        <v>0</v>
      </c>
      <c r="BJ6224" s="19" t="s">
        <v>89</v>
      </c>
      <c r="BK6224" s="207">
        <f>ROUND(I6224*H6224,2)</f>
        <v>0</v>
      </c>
      <c r="BL6224" s="19" t="s">
        <v>442</v>
      </c>
      <c r="BM6224" s="206" t="s">
        <v>2886</v>
      </c>
    </row>
    <row r="6225" spans="1:51" s="2" customFormat="1" ht="90">
      <c r="A6225" s="37"/>
      <c r="B6225" s="38"/>
      <c r="C6225" s="39"/>
      <c r="D6225" s="208" t="s">
        <v>270</v>
      </c>
      <c r="E6225" s="39"/>
      <c r="F6225" s="209" t="s">
        <v>2804</v>
      </c>
      <c r="G6225" s="39"/>
      <c r="H6225" s="39"/>
      <c r="I6225" s="118"/>
      <c r="J6225" s="39"/>
      <c r="K6225" s="39"/>
      <c r="L6225" s="42"/>
      <c r="M6225" s="210"/>
      <c r="N6225" s="211"/>
      <c r="O6225" s="67"/>
      <c r="P6225" s="67"/>
      <c r="Q6225" s="67"/>
      <c r="R6225" s="67"/>
      <c r="S6225" s="67"/>
      <c r="T6225" s="68"/>
      <c r="U6225" s="37"/>
      <c r="V6225" s="37"/>
      <c r="W6225" s="37"/>
      <c r="X6225" s="37"/>
      <c r="Y6225" s="37"/>
      <c r="Z6225" s="37"/>
      <c r="AA6225" s="37"/>
      <c r="AB6225" s="37"/>
      <c r="AC6225" s="37"/>
      <c r="AD6225" s="37"/>
      <c r="AE6225" s="37"/>
      <c r="AT6225" s="19" t="s">
        <v>270</v>
      </c>
      <c r="AU6225" s="19" t="s">
        <v>91</v>
      </c>
    </row>
    <row r="6226" spans="1:51" s="2" customFormat="1" ht="18">
      <c r="A6226" s="37"/>
      <c r="B6226" s="38"/>
      <c r="C6226" s="39"/>
      <c r="D6226" s="208" t="s">
        <v>421</v>
      </c>
      <c r="E6226" s="39"/>
      <c r="F6226" s="209" t="s">
        <v>2805</v>
      </c>
      <c r="G6226" s="39"/>
      <c r="H6226" s="39"/>
      <c r="I6226" s="118"/>
      <c r="J6226" s="39"/>
      <c r="K6226" s="39"/>
      <c r="L6226" s="42"/>
      <c r="M6226" s="210"/>
      <c r="N6226" s="211"/>
      <c r="O6226" s="67"/>
      <c r="P6226" s="67"/>
      <c r="Q6226" s="67"/>
      <c r="R6226" s="67"/>
      <c r="S6226" s="67"/>
      <c r="T6226" s="68"/>
      <c r="U6226" s="37"/>
      <c r="V6226" s="37"/>
      <c r="W6226" s="37"/>
      <c r="X6226" s="37"/>
      <c r="Y6226" s="37"/>
      <c r="Z6226" s="37"/>
      <c r="AA6226" s="37"/>
      <c r="AB6226" s="37"/>
      <c r="AC6226" s="37"/>
      <c r="AD6226" s="37"/>
      <c r="AE6226" s="37"/>
      <c r="AT6226" s="19" t="s">
        <v>421</v>
      </c>
      <c r="AU6226" s="19" t="s">
        <v>91</v>
      </c>
    </row>
    <row r="6227" spans="1:51" s="13" customFormat="1" ht="10">
      <c r="B6227" s="212"/>
      <c r="C6227" s="213"/>
      <c r="D6227" s="208" t="s">
        <v>272</v>
      </c>
      <c r="E6227" s="214" t="s">
        <v>44</v>
      </c>
      <c r="F6227" s="215" t="s">
        <v>2806</v>
      </c>
      <c r="G6227" s="213"/>
      <c r="H6227" s="214" t="s">
        <v>44</v>
      </c>
      <c r="I6227" s="216"/>
      <c r="J6227" s="213"/>
      <c r="K6227" s="213"/>
      <c r="L6227" s="217"/>
      <c r="M6227" s="218"/>
      <c r="N6227" s="219"/>
      <c r="O6227" s="219"/>
      <c r="P6227" s="219"/>
      <c r="Q6227" s="219"/>
      <c r="R6227" s="219"/>
      <c r="S6227" s="219"/>
      <c r="T6227" s="220"/>
      <c r="AT6227" s="221" t="s">
        <v>272</v>
      </c>
      <c r="AU6227" s="221" t="s">
        <v>91</v>
      </c>
      <c r="AV6227" s="13" t="s">
        <v>89</v>
      </c>
      <c r="AW6227" s="13" t="s">
        <v>38</v>
      </c>
      <c r="AX6227" s="13" t="s">
        <v>82</v>
      </c>
      <c r="AY6227" s="221" t="s">
        <v>262</v>
      </c>
    </row>
    <row r="6228" spans="1:51" s="13" customFormat="1" ht="30">
      <c r="B6228" s="212"/>
      <c r="C6228" s="213"/>
      <c r="D6228" s="208" t="s">
        <v>272</v>
      </c>
      <c r="E6228" s="214" t="s">
        <v>44</v>
      </c>
      <c r="F6228" s="215" t="s">
        <v>2807</v>
      </c>
      <c r="G6228" s="213"/>
      <c r="H6228" s="214" t="s">
        <v>44</v>
      </c>
      <c r="I6228" s="216"/>
      <c r="J6228" s="213"/>
      <c r="K6228" s="213"/>
      <c r="L6228" s="217"/>
      <c r="M6228" s="218"/>
      <c r="N6228" s="219"/>
      <c r="O6228" s="219"/>
      <c r="P6228" s="219"/>
      <c r="Q6228" s="219"/>
      <c r="R6228" s="219"/>
      <c r="S6228" s="219"/>
      <c r="T6228" s="220"/>
      <c r="AT6228" s="221" t="s">
        <v>272</v>
      </c>
      <c r="AU6228" s="221" t="s">
        <v>91</v>
      </c>
      <c r="AV6228" s="13" t="s">
        <v>89</v>
      </c>
      <c r="AW6228" s="13" t="s">
        <v>38</v>
      </c>
      <c r="AX6228" s="13" t="s">
        <v>82</v>
      </c>
      <c r="AY6228" s="221" t="s">
        <v>262</v>
      </c>
    </row>
    <row r="6229" spans="1:51" s="13" customFormat="1" ht="10">
      <c r="B6229" s="212"/>
      <c r="C6229" s="213"/>
      <c r="D6229" s="208" t="s">
        <v>272</v>
      </c>
      <c r="E6229" s="214" t="s">
        <v>44</v>
      </c>
      <c r="F6229" s="215" t="s">
        <v>2808</v>
      </c>
      <c r="G6229" s="213"/>
      <c r="H6229" s="214" t="s">
        <v>44</v>
      </c>
      <c r="I6229" s="216"/>
      <c r="J6229" s="213"/>
      <c r="K6229" s="213"/>
      <c r="L6229" s="217"/>
      <c r="M6229" s="218"/>
      <c r="N6229" s="219"/>
      <c r="O6229" s="219"/>
      <c r="P6229" s="219"/>
      <c r="Q6229" s="219"/>
      <c r="R6229" s="219"/>
      <c r="S6229" s="219"/>
      <c r="T6229" s="220"/>
      <c r="AT6229" s="221" t="s">
        <v>272</v>
      </c>
      <c r="AU6229" s="221" t="s">
        <v>91</v>
      </c>
      <c r="AV6229" s="13" t="s">
        <v>89</v>
      </c>
      <c r="AW6229" s="13" t="s">
        <v>38</v>
      </c>
      <c r="AX6229" s="13" t="s">
        <v>82</v>
      </c>
      <c r="AY6229" s="221" t="s">
        <v>262</v>
      </c>
    </row>
    <row r="6230" spans="1:51" s="13" customFormat="1" ht="10">
      <c r="B6230" s="212"/>
      <c r="C6230" s="213"/>
      <c r="D6230" s="208" t="s">
        <v>272</v>
      </c>
      <c r="E6230" s="214" t="s">
        <v>44</v>
      </c>
      <c r="F6230" s="215" t="s">
        <v>1591</v>
      </c>
      <c r="G6230" s="213"/>
      <c r="H6230" s="214" t="s">
        <v>44</v>
      </c>
      <c r="I6230" s="216"/>
      <c r="J6230" s="213"/>
      <c r="K6230" s="213"/>
      <c r="L6230" s="217"/>
      <c r="M6230" s="218"/>
      <c r="N6230" s="219"/>
      <c r="O6230" s="219"/>
      <c r="P6230" s="219"/>
      <c r="Q6230" s="219"/>
      <c r="R6230" s="219"/>
      <c r="S6230" s="219"/>
      <c r="T6230" s="220"/>
      <c r="AT6230" s="221" t="s">
        <v>272</v>
      </c>
      <c r="AU6230" s="221" t="s">
        <v>91</v>
      </c>
      <c r="AV6230" s="13" t="s">
        <v>89</v>
      </c>
      <c r="AW6230" s="13" t="s">
        <v>38</v>
      </c>
      <c r="AX6230" s="13" t="s">
        <v>82</v>
      </c>
      <c r="AY6230" s="221" t="s">
        <v>262</v>
      </c>
    </row>
    <row r="6231" spans="1:51" s="13" customFormat="1" ht="20">
      <c r="B6231" s="212"/>
      <c r="C6231" s="213"/>
      <c r="D6231" s="208" t="s">
        <v>272</v>
      </c>
      <c r="E6231" s="214" t="s">
        <v>44</v>
      </c>
      <c r="F6231" s="215" t="s">
        <v>2558</v>
      </c>
      <c r="G6231" s="213"/>
      <c r="H6231" s="214" t="s">
        <v>44</v>
      </c>
      <c r="I6231" s="216"/>
      <c r="J6231" s="213"/>
      <c r="K6231" s="213"/>
      <c r="L6231" s="217"/>
      <c r="M6231" s="218"/>
      <c r="N6231" s="219"/>
      <c r="O6231" s="219"/>
      <c r="P6231" s="219"/>
      <c r="Q6231" s="219"/>
      <c r="R6231" s="219"/>
      <c r="S6231" s="219"/>
      <c r="T6231" s="220"/>
      <c r="AT6231" s="221" t="s">
        <v>272</v>
      </c>
      <c r="AU6231" s="221" t="s">
        <v>91</v>
      </c>
      <c r="AV6231" s="13" t="s">
        <v>89</v>
      </c>
      <c r="AW6231" s="13" t="s">
        <v>38</v>
      </c>
      <c r="AX6231" s="13" t="s">
        <v>82</v>
      </c>
      <c r="AY6231" s="221" t="s">
        <v>262</v>
      </c>
    </row>
    <row r="6232" spans="1:51" s="13" customFormat="1" ht="10">
      <c r="B6232" s="212"/>
      <c r="C6232" s="213"/>
      <c r="D6232" s="208" t="s">
        <v>272</v>
      </c>
      <c r="E6232" s="214" t="s">
        <v>44</v>
      </c>
      <c r="F6232" s="215" t="s">
        <v>2809</v>
      </c>
      <c r="G6232" s="213"/>
      <c r="H6232" s="214" t="s">
        <v>44</v>
      </c>
      <c r="I6232" s="216"/>
      <c r="J6232" s="213"/>
      <c r="K6232" s="213"/>
      <c r="L6232" s="217"/>
      <c r="M6232" s="218"/>
      <c r="N6232" s="219"/>
      <c r="O6232" s="219"/>
      <c r="P6232" s="219"/>
      <c r="Q6232" s="219"/>
      <c r="R6232" s="219"/>
      <c r="S6232" s="219"/>
      <c r="T6232" s="220"/>
      <c r="AT6232" s="221" t="s">
        <v>272</v>
      </c>
      <c r="AU6232" s="221" t="s">
        <v>91</v>
      </c>
      <c r="AV6232" s="13" t="s">
        <v>89</v>
      </c>
      <c r="AW6232" s="13" t="s">
        <v>38</v>
      </c>
      <c r="AX6232" s="13" t="s">
        <v>82</v>
      </c>
      <c r="AY6232" s="221" t="s">
        <v>262</v>
      </c>
    </row>
    <row r="6233" spans="1:51" s="13" customFormat="1" ht="10">
      <c r="B6233" s="212"/>
      <c r="C6233" s="213"/>
      <c r="D6233" s="208" t="s">
        <v>272</v>
      </c>
      <c r="E6233" s="214" t="s">
        <v>44</v>
      </c>
      <c r="F6233" s="215" t="s">
        <v>2810</v>
      </c>
      <c r="G6233" s="213"/>
      <c r="H6233" s="214" t="s">
        <v>44</v>
      </c>
      <c r="I6233" s="216"/>
      <c r="J6233" s="213"/>
      <c r="K6233" s="213"/>
      <c r="L6233" s="217"/>
      <c r="M6233" s="218"/>
      <c r="N6233" s="219"/>
      <c r="O6233" s="219"/>
      <c r="P6233" s="219"/>
      <c r="Q6233" s="219"/>
      <c r="R6233" s="219"/>
      <c r="S6233" s="219"/>
      <c r="T6233" s="220"/>
      <c r="AT6233" s="221" t="s">
        <v>272</v>
      </c>
      <c r="AU6233" s="221" t="s">
        <v>91</v>
      </c>
      <c r="AV6233" s="13" t="s">
        <v>89</v>
      </c>
      <c r="AW6233" s="13" t="s">
        <v>38</v>
      </c>
      <c r="AX6233" s="13" t="s">
        <v>82</v>
      </c>
      <c r="AY6233" s="221" t="s">
        <v>262</v>
      </c>
    </row>
    <row r="6234" spans="1:51" s="15" customFormat="1" ht="10">
      <c r="B6234" s="233"/>
      <c r="C6234" s="234"/>
      <c r="D6234" s="208" t="s">
        <v>272</v>
      </c>
      <c r="E6234" s="235" t="s">
        <v>44</v>
      </c>
      <c r="F6234" s="236" t="s">
        <v>2811</v>
      </c>
      <c r="G6234" s="234"/>
      <c r="H6234" s="237">
        <v>15.1</v>
      </c>
      <c r="I6234" s="238"/>
      <c r="J6234" s="234"/>
      <c r="K6234" s="234"/>
      <c r="L6234" s="239"/>
      <c r="M6234" s="240"/>
      <c r="N6234" s="241"/>
      <c r="O6234" s="241"/>
      <c r="P6234" s="241"/>
      <c r="Q6234" s="241"/>
      <c r="R6234" s="241"/>
      <c r="S6234" s="241"/>
      <c r="T6234" s="242"/>
      <c r="AT6234" s="243" t="s">
        <v>272</v>
      </c>
      <c r="AU6234" s="243" t="s">
        <v>91</v>
      </c>
      <c r="AV6234" s="15" t="s">
        <v>91</v>
      </c>
      <c r="AW6234" s="15" t="s">
        <v>38</v>
      </c>
      <c r="AX6234" s="15" t="s">
        <v>82</v>
      </c>
      <c r="AY6234" s="243" t="s">
        <v>262</v>
      </c>
    </row>
    <row r="6235" spans="1:51" s="13" customFormat="1" ht="10">
      <c r="B6235" s="212"/>
      <c r="C6235" s="213"/>
      <c r="D6235" s="208" t="s">
        <v>272</v>
      </c>
      <c r="E6235" s="214" t="s">
        <v>44</v>
      </c>
      <c r="F6235" s="215" t="s">
        <v>2812</v>
      </c>
      <c r="G6235" s="213"/>
      <c r="H6235" s="214" t="s">
        <v>44</v>
      </c>
      <c r="I6235" s="216"/>
      <c r="J6235" s="213"/>
      <c r="K6235" s="213"/>
      <c r="L6235" s="217"/>
      <c r="M6235" s="218"/>
      <c r="N6235" s="219"/>
      <c r="O6235" s="219"/>
      <c r="P6235" s="219"/>
      <c r="Q6235" s="219"/>
      <c r="R6235" s="219"/>
      <c r="S6235" s="219"/>
      <c r="T6235" s="220"/>
      <c r="AT6235" s="221" t="s">
        <v>272</v>
      </c>
      <c r="AU6235" s="221" t="s">
        <v>91</v>
      </c>
      <c r="AV6235" s="13" t="s">
        <v>89</v>
      </c>
      <c r="AW6235" s="13" t="s">
        <v>38</v>
      </c>
      <c r="AX6235" s="13" t="s">
        <v>82</v>
      </c>
      <c r="AY6235" s="221" t="s">
        <v>262</v>
      </c>
    </row>
    <row r="6236" spans="1:51" s="13" customFormat="1" ht="30">
      <c r="B6236" s="212"/>
      <c r="C6236" s="213"/>
      <c r="D6236" s="208" t="s">
        <v>272</v>
      </c>
      <c r="E6236" s="214" t="s">
        <v>44</v>
      </c>
      <c r="F6236" s="215" t="s">
        <v>2807</v>
      </c>
      <c r="G6236" s="213"/>
      <c r="H6236" s="214" t="s">
        <v>44</v>
      </c>
      <c r="I6236" s="216"/>
      <c r="J6236" s="213"/>
      <c r="K6236" s="213"/>
      <c r="L6236" s="217"/>
      <c r="M6236" s="218"/>
      <c r="N6236" s="219"/>
      <c r="O6236" s="219"/>
      <c r="P6236" s="219"/>
      <c r="Q6236" s="219"/>
      <c r="R6236" s="219"/>
      <c r="S6236" s="219"/>
      <c r="T6236" s="220"/>
      <c r="AT6236" s="221" t="s">
        <v>272</v>
      </c>
      <c r="AU6236" s="221" t="s">
        <v>91</v>
      </c>
      <c r="AV6236" s="13" t="s">
        <v>89</v>
      </c>
      <c r="AW6236" s="13" t="s">
        <v>38</v>
      </c>
      <c r="AX6236" s="13" t="s">
        <v>82</v>
      </c>
      <c r="AY6236" s="221" t="s">
        <v>262</v>
      </c>
    </row>
    <row r="6237" spans="1:51" s="13" customFormat="1" ht="10">
      <c r="B6237" s="212"/>
      <c r="C6237" s="213"/>
      <c r="D6237" s="208" t="s">
        <v>272</v>
      </c>
      <c r="E6237" s="214" t="s">
        <v>44</v>
      </c>
      <c r="F6237" s="215" t="s">
        <v>2813</v>
      </c>
      <c r="G6237" s="213"/>
      <c r="H6237" s="214" t="s">
        <v>44</v>
      </c>
      <c r="I6237" s="216"/>
      <c r="J6237" s="213"/>
      <c r="K6237" s="213"/>
      <c r="L6237" s="217"/>
      <c r="M6237" s="218"/>
      <c r="N6237" s="219"/>
      <c r="O6237" s="219"/>
      <c r="P6237" s="219"/>
      <c r="Q6237" s="219"/>
      <c r="R6237" s="219"/>
      <c r="S6237" s="219"/>
      <c r="T6237" s="220"/>
      <c r="AT6237" s="221" t="s">
        <v>272</v>
      </c>
      <c r="AU6237" s="221" t="s">
        <v>91</v>
      </c>
      <c r="AV6237" s="13" t="s">
        <v>89</v>
      </c>
      <c r="AW6237" s="13" t="s">
        <v>38</v>
      </c>
      <c r="AX6237" s="13" t="s">
        <v>82</v>
      </c>
      <c r="AY6237" s="221" t="s">
        <v>262</v>
      </c>
    </row>
    <row r="6238" spans="1:51" s="13" customFormat="1" ht="10">
      <c r="B6238" s="212"/>
      <c r="C6238" s="213"/>
      <c r="D6238" s="208" t="s">
        <v>272</v>
      </c>
      <c r="E6238" s="214" t="s">
        <v>44</v>
      </c>
      <c r="F6238" s="215" t="s">
        <v>1591</v>
      </c>
      <c r="G6238" s="213"/>
      <c r="H6238" s="214" t="s">
        <v>44</v>
      </c>
      <c r="I6238" s="216"/>
      <c r="J6238" s="213"/>
      <c r="K6238" s="213"/>
      <c r="L6238" s="217"/>
      <c r="M6238" s="218"/>
      <c r="N6238" s="219"/>
      <c r="O6238" s="219"/>
      <c r="P6238" s="219"/>
      <c r="Q6238" s="219"/>
      <c r="R6238" s="219"/>
      <c r="S6238" s="219"/>
      <c r="T6238" s="220"/>
      <c r="AT6238" s="221" t="s">
        <v>272</v>
      </c>
      <c r="AU6238" s="221" t="s">
        <v>91</v>
      </c>
      <c r="AV6238" s="13" t="s">
        <v>89</v>
      </c>
      <c r="AW6238" s="13" t="s">
        <v>38</v>
      </c>
      <c r="AX6238" s="13" t="s">
        <v>82</v>
      </c>
      <c r="AY6238" s="221" t="s">
        <v>262</v>
      </c>
    </row>
    <row r="6239" spans="1:51" s="13" customFormat="1" ht="20">
      <c r="B6239" s="212"/>
      <c r="C6239" s="213"/>
      <c r="D6239" s="208" t="s">
        <v>272</v>
      </c>
      <c r="E6239" s="214" t="s">
        <v>44</v>
      </c>
      <c r="F6239" s="215" t="s">
        <v>2558</v>
      </c>
      <c r="G6239" s="213"/>
      <c r="H6239" s="214" t="s">
        <v>44</v>
      </c>
      <c r="I6239" s="216"/>
      <c r="J6239" s="213"/>
      <c r="K6239" s="213"/>
      <c r="L6239" s="217"/>
      <c r="M6239" s="218"/>
      <c r="N6239" s="219"/>
      <c r="O6239" s="219"/>
      <c r="P6239" s="219"/>
      <c r="Q6239" s="219"/>
      <c r="R6239" s="219"/>
      <c r="S6239" s="219"/>
      <c r="T6239" s="220"/>
      <c r="AT6239" s="221" t="s">
        <v>272</v>
      </c>
      <c r="AU6239" s="221" t="s">
        <v>91</v>
      </c>
      <c r="AV6239" s="13" t="s">
        <v>89</v>
      </c>
      <c r="AW6239" s="13" t="s">
        <v>38</v>
      </c>
      <c r="AX6239" s="13" t="s">
        <v>82</v>
      </c>
      <c r="AY6239" s="221" t="s">
        <v>262</v>
      </c>
    </row>
    <row r="6240" spans="1:51" s="13" customFormat="1" ht="10">
      <c r="B6240" s="212"/>
      <c r="C6240" s="213"/>
      <c r="D6240" s="208" t="s">
        <v>272</v>
      </c>
      <c r="E6240" s="214" t="s">
        <v>44</v>
      </c>
      <c r="F6240" s="215" t="s">
        <v>2809</v>
      </c>
      <c r="G6240" s="213"/>
      <c r="H6240" s="214" t="s">
        <v>44</v>
      </c>
      <c r="I6240" s="216"/>
      <c r="J6240" s="213"/>
      <c r="K6240" s="213"/>
      <c r="L6240" s="217"/>
      <c r="M6240" s="218"/>
      <c r="N6240" s="219"/>
      <c r="O6240" s="219"/>
      <c r="P6240" s="219"/>
      <c r="Q6240" s="219"/>
      <c r="R6240" s="219"/>
      <c r="S6240" s="219"/>
      <c r="T6240" s="220"/>
      <c r="AT6240" s="221" t="s">
        <v>272</v>
      </c>
      <c r="AU6240" s="221" t="s">
        <v>91</v>
      </c>
      <c r="AV6240" s="13" t="s">
        <v>89</v>
      </c>
      <c r="AW6240" s="13" t="s">
        <v>38</v>
      </c>
      <c r="AX6240" s="13" t="s">
        <v>82</v>
      </c>
      <c r="AY6240" s="221" t="s">
        <v>262</v>
      </c>
    </row>
    <row r="6241" spans="2:51" s="13" customFormat="1" ht="10">
      <c r="B6241" s="212"/>
      <c r="C6241" s="213"/>
      <c r="D6241" s="208" t="s">
        <v>272</v>
      </c>
      <c r="E6241" s="214" t="s">
        <v>44</v>
      </c>
      <c r="F6241" s="215" t="s">
        <v>2814</v>
      </c>
      <c r="G6241" s="213"/>
      <c r="H6241" s="214" t="s">
        <v>44</v>
      </c>
      <c r="I6241" s="216"/>
      <c r="J6241" s="213"/>
      <c r="K6241" s="213"/>
      <c r="L6241" s="217"/>
      <c r="M6241" s="218"/>
      <c r="N6241" s="219"/>
      <c r="O6241" s="219"/>
      <c r="P6241" s="219"/>
      <c r="Q6241" s="219"/>
      <c r="R6241" s="219"/>
      <c r="S6241" s="219"/>
      <c r="T6241" s="220"/>
      <c r="AT6241" s="221" t="s">
        <v>272</v>
      </c>
      <c r="AU6241" s="221" t="s">
        <v>91</v>
      </c>
      <c r="AV6241" s="13" t="s">
        <v>89</v>
      </c>
      <c r="AW6241" s="13" t="s">
        <v>38</v>
      </c>
      <c r="AX6241" s="13" t="s">
        <v>82</v>
      </c>
      <c r="AY6241" s="221" t="s">
        <v>262</v>
      </c>
    </row>
    <row r="6242" spans="2:51" s="15" customFormat="1" ht="10">
      <c r="B6242" s="233"/>
      <c r="C6242" s="234"/>
      <c r="D6242" s="208" t="s">
        <v>272</v>
      </c>
      <c r="E6242" s="235" t="s">
        <v>44</v>
      </c>
      <c r="F6242" s="236" t="s">
        <v>2815</v>
      </c>
      <c r="G6242" s="234"/>
      <c r="H6242" s="237">
        <v>31.8</v>
      </c>
      <c r="I6242" s="238"/>
      <c r="J6242" s="234"/>
      <c r="K6242" s="234"/>
      <c r="L6242" s="239"/>
      <c r="M6242" s="240"/>
      <c r="N6242" s="241"/>
      <c r="O6242" s="241"/>
      <c r="P6242" s="241"/>
      <c r="Q6242" s="241"/>
      <c r="R6242" s="241"/>
      <c r="S6242" s="241"/>
      <c r="T6242" s="242"/>
      <c r="AT6242" s="243" t="s">
        <v>272</v>
      </c>
      <c r="AU6242" s="243" t="s">
        <v>91</v>
      </c>
      <c r="AV6242" s="15" t="s">
        <v>91</v>
      </c>
      <c r="AW6242" s="15" t="s">
        <v>38</v>
      </c>
      <c r="AX6242" s="15" t="s">
        <v>82</v>
      </c>
      <c r="AY6242" s="243" t="s">
        <v>262</v>
      </c>
    </row>
    <row r="6243" spans="2:51" s="13" customFormat="1" ht="10">
      <c r="B6243" s="212"/>
      <c r="C6243" s="213"/>
      <c r="D6243" s="208" t="s">
        <v>272</v>
      </c>
      <c r="E6243" s="214" t="s">
        <v>44</v>
      </c>
      <c r="F6243" s="215" t="s">
        <v>2816</v>
      </c>
      <c r="G6243" s="213"/>
      <c r="H6243" s="214" t="s">
        <v>44</v>
      </c>
      <c r="I6243" s="216"/>
      <c r="J6243" s="213"/>
      <c r="K6243" s="213"/>
      <c r="L6243" s="217"/>
      <c r="M6243" s="218"/>
      <c r="N6243" s="219"/>
      <c r="O6243" s="219"/>
      <c r="P6243" s="219"/>
      <c r="Q6243" s="219"/>
      <c r="R6243" s="219"/>
      <c r="S6243" s="219"/>
      <c r="T6243" s="220"/>
      <c r="AT6243" s="221" t="s">
        <v>272</v>
      </c>
      <c r="AU6243" s="221" t="s">
        <v>91</v>
      </c>
      <c r="AV6243" s="13" t="s">
        <v>89</v>
      </c>
      <c r="AW6243" s="13" t="s">
        <v>38</v>
      </c>
      <c r="AX6243" s="13" t="s">
        <v>82</v>
      </c>
      <c r="AY6243" s="221" t="s">
        <v>262</v>
      </c>
    </row>
    <row r="6244" spans="2:51" s="13" customFormat="1" ht="30">
      <c r="B6244" s="212"/>
      <c r="C6244" s="213"/>
      <c r="D6244" s="208" t="s">
        <v>272</v>
      </c>
      <c r="E6244" s="214" t="s">
        <v>44</v>
      </c>
      <c r="F6244" s="215" t="s">
        <v>2807</v>
      </c>
      <c r="G6244" s="213"/>
      <c r="H6244" s="214" t="s">
        <v>44</v>
      </c>
      <c r="I6244" s="216"/>
      <c r="J6244" s="213"/>
      <c r="K6244" s="213"/>
      <c r="L6244" s="217"/>
      <c r="M6244" s="218"/>
      <c r="N6244" s="219"/>
      <c r="O6244" s="219"/>
      <c r="P6244" s="219"/>
      <c r="Q6244" s="219"/>
      <c r="R6244" s="219"/>
      <c r="S6244" s="219"/>
      <c r="T6244" s="220"/>
      <c r="AT6244" s="221" t="s">
        <v>272</v>
      </c>
      <c r="AU6244" s="221" t="s">
        <v>91</v>
      </c>
      <c r="AV6244" s="13" t="s">
        <v>89</v>
      </c>
      <c r="AW6244" s="13" t="s">
        <v>38</v>
      </c>
      <c r="AX6244" s="13" t="s">
        <v>82</v>
      </c>
      <c r="AY6244" s="221" t="s">
        <v>262</v>
      </c>
    </row>
    <row r="6245" spans="2:51" s="13" customFormat="1" ht="10">
      <c r="B6245" s="212"/>
      <c r="C6245" s="213"/>
      <c r="D6245" s="208" t="s">
        <v>272</v>
      </c>
      <c r="E6245" s="214" t="s">
        <v>44</v>
      </c>
      <c r="F6245" s="215" t="s">
        <v>2817</v>
      </c>
      <c r="G6245" s="213"/>
      <c r="H6245" s="214" t="s">
        <v>44</v>
      </c>
      <c r="I6245" s="216"/>
      <c r="J6245" s="213"/>
      <c r="K6245" s="213"/>
      <c r="L6245" s="217"/>
      <c r="M6245" s="218"/>
      <c r="N6245" s="219"/>
      <c r="O6245" s="219"/>
      <c r="P6245" s="219"/>
      <c r="Q6245" s="219"/>
      <c r="R6245" s="219"/>
      <c r="S6245" s="219"/>
      <c r="T6245" s="220"/>
      <c r="AT6245" s="221" t="s">
        <v>272</v>
      </c>
      <c r="AU6245" s="221" t="s">
        <v>91</v>
      </c>
      <c r="AV6245" s="13" t="s">
        <v>89</v>
      </c>
      <c r="AW6245" s="13" t="s">
        <v>38</v>
      </c>
      <c r="AX6245" s="13" t="s">
        <v>82</v>
      </c>
      <c r="AY6245" s="221" t="s">
        <v>262</v>
      </c>
    </row>
    <row r="6246" spans="2:51" s="13" customFormat="1" ht="10">
      <c r="B6246" s="212"/>
      <c r="C6246" s="213"/>
      <c r="D6246" s="208" t="s">
        <v>272</v>
      </c>
      <c r="E6246" s="214" t="s">
        <v>44</v>
      </c>
      <c r="F6246" s="215" t="s">
        <v>2567</v>
      </c>
      <c r="G6246" s="213"/>
      <c r="H6246" s="214" t="s">
        <v>44</v>
      </c>
      <c r="I6246" s="216"/>
      <c r="J6246" s="213"/>
      <c r="K6246" s="213"/>
      <c r="L6246" s="217"/>
      <c r="M6246" s="218"/>
      <c r="N6246" s="219"/>
      <c r="O6246" s="219"/>
      <c r="P6246" s="219"/>
      <c r="Q6246" s="219"/>
      <c r="R6246" s="219"/>
      <c r="S6246" s="219"/>
      <c r="T6246" s="220"/>
      <c r="AT6246" s="221" t="s">
        <v>272</v>
      </c>
      <c r="AU6246" s="221" t="s">
        <v>91</v>
      </c>
      <c r="AV6246" s="13" t="s">
        <v>89</v>
      </c>
      <c r="AW6246" s="13" t="s">
        <v>38</v>
      </c>
      <c r="AX6246" s="13" t="s">
        <v>82</v>
      </c>
      <c r="AY6246" s="221" t="s">
        <v>262</v>
      </c>
    </row>
    <row r="6247" spans="2:51" s="13" customFormat="1" ht="20">
      <c r="B6247" s="212"/>
      <c r="C6247" s="213"/>
      <c r="D6247" s="208" t="s">
        <v>272</v>
      </c>
      <c r="E6247" s="214" t="s">
        <v>44</v>
      </c>
      <c r="F6247" s="215" t="s">
        <v>2558</v>
      </c>
      <c r="G6247" s="213"/>
      <c r="H6247" s="214" t="s">
        <v>44</v>
      </c>
      <c r="I6247" s="216"/>
      <c r="J6247" s="213"/>
      <c r="K6247" s="213"/>
      <c r="L6247" s="217"/>
      <c r="M6247" s="218"/>
      <c r="N6247" s="219"/>
      <c r="O6247" s="219"/>
      <c r="P6247" s="219"/>
      <c r="Q6247" s="219"/>
      <c r="R6247" s="219"/>
      <c r="S6247" s="219"/>
      <c r="T6247" s="220"/>
      <c r="AT6247" s="221" t="s">
        <v>272</v>
      </c>
      <c r="AU6247" s="221" t="s">
        <v>91</v>
      </c>
      <c r="AV6247" s="13" t="s">
        <v>89</v>
      </c>
      <c r="AW6247" s="13" t="s">
        <v>38</v>
      </c>
      <c r="AX6247" s="13" t="s">
        <v>82</v>
      </c>
      <c r="AY6247" s="221" t="s">
        <v>262</v>
      </c>
    </row>
    <row r="6248" spans="2:51" s="13" customFormat="1" ht="10">
      <c r="B6248" s="212"/>
      <c r="C6248" s="213"/>
      <c r="D6248" s="208" t="s">
        <v>272</v>
      </c>
      <c r="E6248" s="214" t="s">
        <v>44</v>
      </c>
      <c r="F6248" s="215" t="s">
        <v>2809</v>
      </c>
      <c r="G6248" s="213"/>
      <c r="H6248" s="214" t="s">
        <v>44</v>
      </c>
      <c r="I6248" s="216"/>
      <c r="J6248" s="213"/>
      <c r="K6248" s="213"/>
      <c r="L6248" s="217"/>
      <c r="M6248" s="218"/>
      <c r="N6248" s="219"/>
      <c r="O6248" s="219"/>
      <c r="P6248" s="219"/>
      <c r="Q6248" s="219"/>
      <c r="R6248" s="219"/>
      <c r="S6248" s="219"/>
      <c r="T6248" s="220"/>
      <c r="AT6248" s="221" t="s">
        <v>272</v>
      </c>
      <c r="AU6248" s="221" t="s">
        <v>91</v>
      </c>
      <c r="AV6248" s="13" t="s">
        <v>89</v>
      </c>
      <c r="AW6248" s="13" t="s">
        <v>38</v>
      </c>
      <c r="AX6248" s="13" t="s">
        <v>82</v>
      </c>
      <c r="AY6248" s="221" t="s">
        <v>262</v>
      </c>
    </row>
    <row r="6249" spans="2:51" s="13" customFormat="1" ht="10">
      <c r="B6249" s="212"/>
      <c r="C6249" s="213"/>
      <c r="D6249" s="208" t="s">
        <v>272</v>
      </c>
      <c r="E6249" s="214" t="s">
        <v>44</v>
      </c>
      <c r="F6249" s="215" t="s">
        <v>2818</v>
      </c>
      <c r="G6249" s="213"/>
      <c r="H6249" s="214" t="s">
        <v>44</v>
      </c>
      <c r="I6249" s="216"/>
      <c r="J6249" s="213"/>
      <c r="K6249" s="213"/>
      <c r="L6249" s="217"/>
      <c r="M6249" s="218"/>
      <c r="N6249" s="219"/>
      <c r="O6249" s="219"/>
      <c r="P6249" s="219"/>
      <c r="Q6249" s="219"/>
      <c r="R6249" s="219"/>
      <c r="S6249" s="219"/>
      <c r="T6249" s="220"/>
      <c r="AT6249" s="221" t="s">
        <v>272</v>
      </c>
      <c r="AU6249" s="221" t="s">
        <v>91</v>
      </c>
      <c r="AV6249" s="13" t="s">
        <v>89</v>
      </c>
      <c r="AW6249" s="13" t="s">
        <v>38</v>
      </c>
      <c r="AX6249" s="13" t="s">
        <v>82</v>
      </c>
      <c r="AY6249" s="221" t="s">
        <v>262</v>
      </c>
    </row>
    <row r="6250" spans="2:51" s="13" customFormat="1" ht="10">
      <c r="B6250" s="212"/>
      <c r="C6250" s="213"/>
      <c r="D6250" s="208" t="s">
        <v>272</v>
      </c>
      <c r="E6250" s="214" t="s">
        <v>44</v>
      </c>
      <c r="F6250" s="215" t="s">
        <v>2818</v>
      </c>
      <c r="G6250" s="213"/>
      <c r="H6250" s="214" t="s">
        <v>44</v>
      </c>
      <c r="I6250" s="216"/>
      <c r="J6250" s="213"/>
      <c r="K6250" s="213"/>
      <c r="L6250" s="217"/>
      <c r="M6250" s="218"/>
      <c r="N6250" s="219"/>
      <c r="O6250" s="219"/>
      <c r="P6250" s="219"/>
      <c r="Q6250" s="219"/>
      <c r="R6250" s="219"/>
      <c r="S6250" s="219"/>
      <c r="T6250" s="220"/>
      <c r="AT6250" s="221" t="s">
        <v>272</v>
      </c>
      <c r="AU6250" s="221" t="s">
        <v>91</v>
      </c>
      <c r="AV6250" s="13" t="s">
        <v>89</v>
      </c>
      <c r="AW6250" s="13" t="s">
        <v>38</v>
      </c>
      <c r="AX6250" s="13" t="s">
        <v>82</v>
      </c>
      <c r="AY6250" s="221" t="s">
        <v>262</v>
      </c>
    </row>
    <row r="6251" spans="2:51" s="13" customFormat="1" ht="10">
      <c r="B6251" s="212"/>
      <c r="C6251" s="213"/>
      <c r="D6251" s="208" t="s">
        <v>272</v>
      </c>
      <c r="E6251" s="214" t="s">
        <v>44</v>
      </c>
      <c r="F6251" s="215" t="s">
        <v>2819</v>
      </c>
      <c r="G6251" s="213"/>
      <c r="H6251" s="214" t="s">
        <v>44</v>
      </c>
      <c r="I6251" s="216"/>
      <c r="J6251" s="213"/>
      <c r="K6251" s="213"/>
      <c r="L6251" s="217"/>
      <c r="M6251" s="218"/>
      <c r="N6251" s="219"/>
      <c r="O6251" s="219"/>
      <c r="P6251" s="219"/>
      <c r="Q6251" s="219"/>
      <c r="R6251" s="219"/>
      <c r="S6251" s="219"/>
      <c r="T6251" s="220"/>
      <c r="AT6251" s="221" t="s">
        <v>272</v>
      </c>
      <c r="AU6251" s="221" t="s">
        <v>91</v>
      </c>
      <c r="AV6251" s="13" t="s">
        <v>89</v>
      </c>
      <c r="AW6251" s="13" t="s">
        <v>38</v>
      </c>
      <c r="AX6251" s="13" t="s">
        <v>82</v>
      </c>
      <c r="AY6251" s="221" t="s">
        <v>262</v>
      </c>
    </row>
    <row r="6252" spans="2:51" s="13" customFormat="1" ht="10">
      <c r="B6252" s="212"/>
      <c r="C6252" s="213"/>
      <c r="D6252" s="208" t="s">
        <v>272</v>
      </c>
      <c r="E6252" s="214" t="s">
        <v>44</v>
      </c>
      <c r="F6252" s="215" t="s">
        <v>2819</v>
      </c>
      <c r="G6252" s="213"/>
      <c r="H6252" s="214" t="s">
        <v>44</v>
      </c>
      <c r="I6252" s="216"/>
      <c r="J6252" s="213"/>
      <c r="K6252" s="213"/>
      <c r="L6252" s="217"/>
      <c r="M6252" s="218"/>
      <c r="N6252" s="219"/>
      <c r="O6252" s="219"/>
      <c r="P6252" s="219"/>
      <c r="Q6252" s="219"/>
      <c r="R6252" s="219"/>
      <c r="S6252" s="219"/>
      <c r="T6252" s="220"/>
      <c r="AT6252" s="221" t="s">
        <v>272</v>
      </c>
      <c r="AU6252" s="221" t="s">
        <v>91</v>
      </c>
      <c r="AV6252" s="13" t="s">
        <v>89</v>
      </c>
      <c r="AW6252" s="13" t="s">
        <v>38</v>
      </c>
      <c r="AX6252" s="13" t="s">
        <v>82</v>
      </c>
      <c r="AY6252" s="221" t="s">
        <v>262</v>
      </c>
    </row>
    <row r="6253" spans="2:51" s="15" customFormat="1" ht="10">
      <c r="B6253" s="233"/>
      <c r="C6253" s="234"/>
      <c r="D6253" s="208" t="s">
        <v>272</v>
      </c>
      <c r="E6253" s="235" t="s">
        <v>44</v>
      </c>
      <c r="F6253" s="236" t="s">
        <v>2820</v>
      </c>
      <c r="G6253" s="234"/>
      <c r="H6253" s="237">
        <v>34.4</v>
      </c>
      <c r="I6253" s="238"/>
      <c r="J6253" s="234"/>
      <c r="K6253" s="234"/>
      <c r="L6253" s="239"/>
      <c r="M6253" s="240"/>
      <c r="N6253" s="241"/>
      <c r="O6253" s="241"/>
      <c r="P6253" s="241"/>
      <c r="Q6253" s="241"/>
      <c r="R6253" s="241"/>
      <c r="S6253" s="241"/>
      <c r="T6253" s="242"/>
      <c r="AT6253" s="243" t="s">
        <v>272</v>
      </c>
      <c r="AU6253" s="243" t="s">
        <v>91</v>
      </c>
      <c r="AV6253" s="15" t="s">
        <v>91</v>
      </c>
      <c r="AW6253" s="15" t="s">
        <v>38</v>
      </c>
      <c r="AX6253" s="15" t="s">
        <v>82</v>
      </c>
      <c r="AY6253" s="243" t="s">
        <v>262</v>
      </c>
    </row>
    <row r="6254" spans="2:51" s="13" customFormat="1" ht="10">
      <c r="B6254" s="212"/>
      <c r="C6254" s="213"/>
      <c r="D6254" s="208" t="s">
        <v>272</v>
      </c>
      <c r="E6254" s="214" t="s">
        <v>44</v>
      </c>
      <c r="F6254" s="215" t="s">
        <v>2821</v>
      </c>
      <c r="G6254" s="213"/>
      <c r="H6254" s="214" t="s">
        <v>44</v>
      </c>
      <c r="I6254" s="216"/>
      <c r="J6254" s="213"/>
      <c r="K6254" s="213"/>
      <c r="L6254" s="217"/>
      <c r="M6254" s="218"/>
      <c r="N6254" s="219"/>
      <c r="O6254" s="219"/>
      <c r="P6254" s="219"/>
      <c r="Q6254" s="219"/>
      <c r="R6254" s="219"/>
      <c r="S6254" s="219"/>
      <c r="T6254" s="220"/>
      <c r="AT6254" s="221" t="s">
        <v>272</v>
      </c>
      <c r="AU6254" s="221" t="s">
        <v>91</v>
      </c>
      <c r="AV6254" s="13" t="s">
        <v>89</v>
      </c>
      <c r="AW6254" s="13" t="s">
        <v>38</v>
      </c>
      <c r="AX6254" s="13" t="s">
        <v>82</v>
      </c>
      <c r="AY6254" s="221" t="s">
        <v>262</v>
      </c>
    </row>
    <row r="6255" spans="2:51" s="13" customFormat="1" ht="30">
      <c r="B6255" s="212"/>
      <c r="C6255" s="213"/>
      <c r="D6255" s="208" t="s">
        <v>272</v>
      </c>
      <c r="E6255" s="214" t="s">
        <v>44</v>
      </c>
      <c r="F6255" s="215" t="s">
        <v>2822</v>
      </c>
      <c r="G6255" s="213"/>
      <c r="H6255" s="214" t="s">
        <v>44</v>
      </c>
      <c r="I6255" s="216"/>
      <c r="J6255" s="213"/>
      <c r="K6255" s="213"/>
      <c r="L6255" s="217"/>
      <c r="M6255" s="218"/>
      <c r="N6255" s="219"/>
      <c r="O6255" s="219"/>
      <c r="P6255" s="219"/>
      <c r="Q6255" s="219"/>
      <c r="R6255" s="219"/>
      <c r="S6255" s="219"/>
      <c r="T6255" s="220"/>
      <c r="AT6255" s="221" t="s">
        <v>272</v>
      </c>
      <c r="AU6255" s="221" t="s">
        <v>91</v>
      </c>
      <c r="AV6255" s="13" t="s">
        <v>89</v>
      </c>
      <c r="AW6255" s="13" t="s">
        <v>38</v>
      </c>
      <c r="AX6255" s="13" t="s">
        <v>82</v>
      </c>
      <c r="AY6255" s="221" t="s">
        <v>262</v>
      </c>
    </row>
    <row r="6256" spans="2:51" s="13" customFormat="1" ht="10">
      <c r="B6256" s="212"/>
      <c r="C6256" s="213"/>
      <c r="D6256" s="208" t="s">
        <v>272</v>
      </c>
      <c r="E6256" s="214" t="s">
        <v>44</v>
      </c>
      <c r="F6256" s="215" t="s">
        <v>2823</v>
      </c>
      <c r="G6256" s="213"/>
      <c r="H6256" s="214" t="s">
        <v>44</v>
      </c>
      <c r="I6256" s="216"/>
      <c r="J6256" s="213"/>
      <c r="K6256" s="213"/>
      <c r="L6256" s="217"/>
      <c r="M6256" s="218"/>
      <c r="N6256" s="219"/>
      <c r="O6256" s="219"/>
      <c r="P6256" s="219"/>
      <c r="Q6256" s="219"/>
      <c r="R6256" s="219"/>
      <c r="S6256" s="219"/>
      <c r="T6256" s="220"/>
      <c r="AT6256" s="221" t="s">
        <v>272</v>
      </c>
      <c r="AU6256" s="221" t="s">
        <v>91</v>
      </c>
      <c r="AV6256" s="13" t="s">
        <v>89</v>
      </c>
      <c r="AW6256" s="13" t="s">
        <v>38</v>
      </c>
      <c r="AX6256" s="13" t="s">
        <v>82</v>
      </c>
      <c r="AY6256" s="221" t="s">
        <v>262</v>
      </c>
    </row>
    <row r="6257" spans="2:51" s="13" customFormat="1" ht="10">
      <c r="B6257" s="212"/>
      <c r="C6257" s="213"/>
      <c r="D6257" s="208" t="s">
        <v>272</v>
      </c>
      <c r="E6257" s="214" t="s">
        <v>44</v>
      </c>
      <c r="F6257" s="215" t="s">
        <v>2824</v>
      </c>
      <c r="G6257" s="213"/>
      <c r="H6257" s="214" t="s">
        <v>44</v>
      </c>
      <c r="I6257" s="216"/>
      <c r="J6257" s="213"/>
      <c r="K6257" s="213"/>
      <c r="L6257" s="217"/>
      <c r="M6257" s="218"/>
      <c r="N6257" s="219"/>
      <c r="O6257" s="219"/>
      <c r="P6257" s="219"/>
      <c r="Q6257" s="219"/>
      <c r="R6257" s="219"/>
      <c r="S6257" s="219"/>
      <c r="T6257" s="220"/>
      <c r="AT6257" s="221" t="s">
        <v>272</v>
      </c>
      <c r="AU6257" s="221" t="s">
        <v>91</v>
      </c>
      <c r="AV6257" s="13" t="s">
        <v>89</v>
      </c>
      <c r="AW6257" s="13" t="s">
        <v>38</v>
      </c>
      <c r="AX6257" s="13" t="s">
        <v>82</v>
      </c>
      <c r="AY6257" s="221" t="s">
        <v>262</v>
      </c>
    </row>
    <row r="6258" spans="2:51" s="13" customFormat="1" ht="20">
      <c r="B6258" s="212"/>
      <c r="C6258" s="213"/>
      <c r="D6258" s="208" t="s">
        <v>272</v>
      </c>
      <c r="E6258" s="214" t="s">
        <v>44</v>
      </c>
      <c r="F6258" s="215" t="s">
        <v>2558</v>
      </c>
      <c r="G6258" s="213"/>
      <c r="H6258" s="214" t="s">
        <v>44</v>
      </c>
      <c r="I6258" s="216"/>
      <c r="J6258" s="213"/>
      <c r="K6258" s="213"/>
      <c r="L6258" s="217"/>
      <c r="M6258" s="218"/>
      <c r="N6258" s="219"/>
      <c r="O6258" s="219"/>
      <c r="P6258" s="219"/>
      <c r="Q6258" s="219"/>
      <c r="R6258" s="219"/>
      <c r="S6258" s="219"/>
      <c r="T6258" s="220"/>
      <c r="AT6258" s="221" t="s">
        <v>272</v>
      </c>
      <c r="AU6258" s="221" t="s">
        <v>91</v>
      </c>
      <c r="AV6258" s="13" t="s">
        <v>89</v>
      </c>
      <c r="AW6258" s="13" t="s">
        <v>38</v>
      </c>
      <c r="AX6258" s="13" t="s">
        <v>82</v>
      </c>
      <c r="AY6258" s="221" t="s">
        <v>262</v>
      </c>
    </row>
    <row r="6259" spans="2:51" s="13" customFormat="1" ht="10">
      <c r="B6259" s="212"/>
      <c r="C6259" s="213"/>
      <c r="D6259" s="208" t="s">
        <v>272</v>
      </c>
      <c r="E6259" s="214" t="s">
        <v>44</v>
      </c>
      <c r="F6259" s="215" t="s">
        <v>2809</v>
      </c>
      <c r="G6259" s="213"/>
      <c r="H6259" s="214" t="s">
        <v>44</v>
      </c>
      <c r="I6259" s="216"/>
      <c r="J6259" s="213"/>
      <c r="K6259" s="213"/>
      <c r="L6259" s="217"/>
      <c r="M6259" s="218"/>
      <c r="N6259" s="219"/>
      <c r="O6259" s="219"/>
      <c r="P6259" s="219"/>
      <c r="Q6259" s="219"/>
      <c r="R6259" s="219"/>
      <c r="S6259" s="219"/>
      <c r="T6259" s="220"/>
      <c r="AT6259" s="221" t="s">
        <v>272</v>
      </c>
      <c r="AU6259" s="221" t="s">
        <v>91</v>
      </c>
      <c r="AV6259" s="13" t="s">
        <v>89</v>
      </c>
      <c r="AW6259" s="13" t="s">
        <v>38</v>
      </c>
      <c r="AX6259" s="13" t="s">
        <v>82</v>
      </c>
      <c r="AY6259" s="221" t="s">
        <v>262</v>
      </c>
    </row>
    <row r="6260" spans="2:51" s="13" customFormat="1" ht="10">
      <c r="B6260" s="212"/>
      <c r="C6260" s="213"/>
      <c r="D6260" s="208" t="s">
        <v>272</v>
      </c>
      <c r="E6260" s="214" t="s">
        <v>44</v>
      </c>
      <c r="F6260" s="215" t="s">
        <v>2825</v>
      </c>
      <c r="G6260" s="213"/>
      <c r="H6260" s="214" t="s">
        <v>44</v>
      </c>
      <c r="I6260" s="216"/>
      <c r="J6260" s="213"/>
      <c r="K6260" s="213"/>
      <c r="L6260" s="217"/>
      <c r="M6260" s="218"/>
      <c r="N6260" s="219"/>
      <c r="O6260" s="219"/>
      <c r="P6260" s="219"/>
      <c r="Q6260" s="219"/>
      <c r="R6260" s="219"/>
      <c r="S6260" s="219"/>
      <c r="T6260" s="220"/>
      <c r="AT6260" s="221" t="s">
        <v>272</v>
      </c>
      <c r="AU6260" s="221" t="s">
        <v>91</v>
      </c>
      <c r="AV6260" s="13" t="s">
        <v>89</v>
      </c>
      <c r="AW6260" s="13" t="s">
        <v>38</v>
      </c>
      <c r="AX6260" s="13" t="s">
        <v>82</v>
      </c>
      <c r="AY6260" s="221" t="s">
        <v>262</v>
      </c>
    </row>
    <row r="6261" spans="2:51" s="13" customFormat="1" ht="10">
      <c r="B6261" s="212"/>
      <c r="C6261" s="213"/>
      <c r="D6261" s="208" t="s">
        <v>272</v>
      </c>
      <c r="E6261" s="214" t="s">
        <v>44</v>
      </c>
      <c r="F6261" s="215" t="s">
        <v>2826</v>
      </c>
      <c r="G6261" s="213"/>
      <c r="H6261" s="214" t="s">
        <v>44</v>
      </c>
      <c r="I6261" s="216"/>
      <c r="J6261" s="213"/>
      <c r="K6261" s="213"/>
      <c r="L6261" s="217"/>
      <c r="M6261" s="218"/>
      <c r="N6261" s="219"/>
      <c r="O6261" s="219"/>
      <c r="P6261" s="219"/>
      <c r="Q6261" s="219"/>
      <c r="R6261" s="219"/>
      <c r="S6261" s="219"/>
      <c r="T6261" s="220"/>
      <c r="AT6261" s="221" t="s">
        <v>272</v>
      </c>
      <c r="AU6261" s="221" t="s">
        <v>91</v>
      </c>
      <c r="AV6261" s="13" t="s">
        <v>89</v>
      </c>
      <c r="AW6261" s="13" t="s">
        <v>38</v>
      </c>
      <c r="AX6261" s="13" t="s">
        <v>82</v>
      </c>
      <c r="AY6261" s="221" t="s">
        <v>262</v>
      </c>
    </row>
    <row r="6262" spans="2:51" s="15" customFormat="1" ht="10">
      <c r="B6262" s="233"/>
      <c r="C6262" s="234"/>
      <c r="D6262" s="208" t="s">
        <v>272</v>
      </c>
      <c r="E6262" s="235" t="s">
        <v>44</v>
      </c>
      <c r="F6262" s="236" t="s">
        <v>2827</v>
      </c>
      <c r="G6262" s="234"/>
      <c r="H6262" s="237">
        <v>10.35</v>
      </c>
      <c r="I6262" s="238"/>
      <c r="J6262" s="234"/>
      <c r="K6262" s="234"/>
      <c r="L6262" s="239"/>
      <c r="M6262" s="240"/>
      <c r="N6262" s="241"/>
      <c r="O6262" s="241"/>
      <c r="P6262" s="241"/>
      <c r="Q6262" s="241"/>
      <c r="R6262" s="241"/>
      <c r="S6262" s="241"/>
      <c r="T6262" s="242"/>
      <c r="AT6262" s="243" t="s">
        <v>272</v>
      </c>
      <c r="AU6262" s="243" t="s">
        <v>91</v>
      </c>
      <c r="AV6262" s="15" t="s">
        <v>91</v>
      </c>
      <c r="AW6262" s="15" t="s">
        <v>38</v>
      </c>
      <c r="AX6262" s="15" t="s">
        <v>82</v>
      </c>
      <c r="AY6262" s="243" t="s">
        <v>262</v>
      </c>
    </row>
    <row r="6263" spans="2:51" s="13" customFormat="1" ht="10">
      <c r="B6263" s="212"/>
      <c r="C6263" s="213"/>
      <c r="D6263" s="208" t="s">
        <v>272</v>
      </c>
      <c r="E6263" s="214" t="s">
        <v>44</v>
      </c>
      <c r="F6263" s="215" t="s">
        <v>2828</v>
      </c>
      <c r="G6263" s="213"/>
      <c r="H6263" s="214" t="s">
        <v>44</v>
      </c>
      <c r="I6263" s="216"/>
      <c r="J6263" s="213"/>
      <c r="K6263" s="213"/>
      <c r="L6263" s="217"/>
      <c r="M6263" s="218"/>
      <c r="N6263" s="219"/>
      <c r="O6263" s="219"/>
      <c r="P6263" s="219"/>
      <c r="Q6263" s="219"/>
      <c r="R6263" s="219"/>
      <c r="S6263" s="219"/>
      <c r="T6263" s="220"/>
      <c r="AT6263" s="221" t="s">
        <v>272</v>
      </c>
      <c r="AU6263" s="221" t="s">
        <v>91</v>
      </c>
      <c r="AV6263" s="13" t="s">
        <v>89</v>
      </c>
      <c r="AW6263" s="13" t="s">
        <v>38</v>
      </c>
      <c r="AX6263" s="13" t="s">
        <v>82</v>
      </c>
      <c r="AY6263" s="221" t="s">
        <v>262</v>
      </c>
    </row>
    <row r="6264" spans="2:51" s="13" customFormat="1" ht="30">
      <c r="B6264" s="212"/>
      <c r="C6264" s="213"/>
      <c r="D6264" s="208" t="s">
        <v>272</v>
      </c>
      <c r="E6264" s="214" t="s">
        <v>44</v>
      </c>
      <c r="F6264" s="215" t="s">
        <v>2829</v>
      </c>
      <c r="G6264" s="213"/>
      <c r="H6264" s="214" t="s">
        <v>44</v>
      </c>
      <c r="I6264" s="216"/>
      <c r="J6264" s="213"/>
      <c r="K6264" s="213"/>
      <c r="L6264" s="217"/>
      <c r="M6264" s="218"/>
      <c r="N6264" s="219"/>
      <c r="O6264" s="219"/>
      <c r="P6264" s="219"/>
      <c r="Q6264" s="219"/>
      <c r="R6264" s="219"/>
      <c r="S6264" s="219"/>
      <c r="T6264" s="220"/>
      <c r="AT6264" s="221" t="s">
        <v>272</v>
      </c>
      <c r="AU6264" s="221" t="s">
        <v>91</v>
      </c>
      <c r="AV6264" s="13" t="s">
        <v>89</v>
      </c>
      <c r="AW6264" s="13" t="s">
        <v>38</v>
      </c>
      <c r="AX6264" s="13" t="s">
        <v>82</v>
      </c>
      <c r="AY6264" s="221" t="s">
        <v>262</v>
      </c>
    </row>
    <row r="6265" spans="2:51" s="13" customFormat="1" ht="10">
      <c r="B6265" s="212"/>
      <c r="C6265" s="213"/>
      <c r="D6265" s="208" t="s">
        <v>272</v>
      </c>
      <c r="E6265" s="214" t="s">
        <v>44</v>
      </c>
      <c r="F6265" s="215" t="s">
        <v>2830</v>
      </c>
      <c r="G6265" s="213"/>
      <c r="H6265" s="214" t="s">
        <v>44</v>
      </c>
      <c r="I6265" s="216"/>
      <c r="J6265" s="213"/>
      <c r="K6265" s="213"/>
      <c r="L6265" s="217"/>
      <c r="M6265" s="218"/>
      <c r="N6265" s="219"/>
      <c r="O6265" s="219"/>
      <c r="P6265" s="219"/>
      <c r="Q6265" s="219"/>
      <c r="R6265" s="219"/>
      <c r="S6265" s="219"/>
      <c r="T6265" s="220"/>
      <c r="AT6265" s="221" t="s">
        <v>272</v>
      </c>
      <c r="AU6265" s="221" t="s">
        <v>91</v>
      </c>
      <c r="AV6265" s="13" t="s">
        <v>89</v>
      </c>
      <c r="AW6265" s="13" t="s">
        <v>38</v>
      </c>
      <c r="AX6265" s="13" t="s">
        <v>82</v>
      </c>
      <c r="AY6265" s="221" t="s">
        <v>262</v>
      </c>
    </row>
    <row r="6266" spans="2:51" s="13" customFormat="1" ht="10">
      <c r="B6266" s="212"/>
      <c r="C6266" s="213"/>
      <c r="D6266" s="208" t="s">
        <v>272</v>
      </c>
      <c r="E6266" s="214" t="s">
        <v>44</v>
      </c>
      <c r="F6266" s="215" t="s">
        <v>1591</v>
      </c>
      <c r="G6266" s="213"/>
      <c r="H6266" s="214" t="s">
        <v>44</v>
      </c>
      <c r="I6266" s="216"/>
      <c r="J6266" s="213"/>
      <c r="K6266" s="213"/>
      <c r="L6266" s="217"/>
      <c r="M6266" s="218"/>
      <c r="N6266" s="219"/>
      <c r="O6266" s="219"/>
      <c r="P6266" s="219"/>
      <c r="Q6266" s="219"/>
      <c r="R6266" s="219"/>
      <c r="S6266" s="219"/>
      <c r="T6266" s="220"/>
      <c r="AT6266" s="221" t="s">
        <v>272</v>
      </c>
      <c r="AU6266" s="221" t="s">
        <v>91</v>
      </c>
      <c r="AV6266" s="13" t="s">
        <v>89</v>
      </c>
      <c r="AW6266" s="13" t="s">
        <v>38</v>
      </c>
      <c r="AX6266" s="13" t="s">
        <v>82</v>
      </c>
      <c r="AY6266" s="221" t="s">
        <v>262</v>
      </c>
    </row>
    <row r="6267" spans="2:51" s="13" customFormat="1" ht="20">
      <c r="B6267" s="212"/>
      <c r="C6267" s="213"/>
      <c r="D6267" s="208" t="s">
        <v>272</v>
      </c>
      <c r="E6267" s="214" t="s">
        <v>44</v>
      </c>
      <c r="F6267" s="215" t="s">
        <v>2558</v>
      </c>
      <c r="G6267" s="213"/>
      <c r="H6267" s="214" t="s">
        <v>44</v>
      </c>
      <c r="I6267" s="216"/>
      <c r="J6267" s="213"/>
      <c r="K6267" s="213"/>
      <c r="L6267" s="217"/>
      <c r="M6267" s="218"/>
      <c r="N6267" s="219"/>
      <c r="O6267" s="219"/>
      <c r="P6267" s="219"/>
      <c r="Q6267" s="219"/>
      <c r="R6267" s="219"/>
      <c r="S6267" s="219"/>
      <c r="T6267" s="220"/>
      <c r="AT6267" s="221" t="s">
        <v>272</v>
      </c>
      <c r="AU6267" s="221" t="s">
        <v>91</v>
      </c>
      <c r="AV6267" s="13" t="s">
        <v>89</v>
      </c>
      <c r="AW6267" s="13" t="s">
        <v>38</v>
      </c>
      <c r="AX6267" s="13" t="s">
        <v>82</v>
      </c>
      <c r="AY6267" s="221" t="s">
        <v>262</v>
      </c>
    </row>
    <row r="6268" spans="2:51" s="13" customFormat="1" ht="10">
      <c r="B6268" s="212"/>
      <c r="C6268" s="213"/>
      <c r="D6268" s="208" t="s">
        <v>272</v>
      </c>
      <c r="E6268" s="214" t="s">
        <v>44</v>
      </c>
      <c r="F6268" s="215" t="s">
        <v>2831</v>
      </c>
      <c r="G6268" s="213"/>
      <c r="H6268" s="214" t="s">
        <v>44</v>
      </c>
      <c r="I6268" s="216"/>
      <c r="J6268" s="213"/>
      <c r="K6268" s="213"/>
      <c r="L6268" s="217"/>
      <c r="M6268" s="218"/>
      <c r="N6268" s="219"/>
      <c r="O6268" s="219"/>
      <c r="P6268" s="219"/>
      <c r="Q6268" s="219"/>
      <c r="R6268" s="219"/>
      <c r="S6268" s="219"/>
      <c r="T6268" s="220"/>
      <c r="AT6268" s="221" t="s">
        <v>272</v>
      </c>
      <c r="AU6268" s="221" t="s">
        <v>91</v>
      </c>
      <c r="AV6268" s="13" t="s">
        <v>89</v>
      </c>
      <c r="AW6268" s="13" t="s">
        <v>38</v>
      </c>
      <c r="AX6268" s="13" t="s">
        <v>82</v>
      </c>
      <c r="AY6268" s="221" t="s">
        <v>262</v>
      </c>
    </row>
    <row r="6269" spans="2:51" s="13" customFormat="1" ht="10">
      <c r="B6269" s="212"/>
      <c r="C6269" s="213"/>
      <c r="D6269" s="208" t="s">
        <v>272</v>
      </c>
      <c r="E6269" s="214" t="s">
        <v>44</v>
      </c>
      <c r="F6269" s="215" t="s">
        <v>2832</v>
      </c>
      <c r="G6269" s="213"/>
      <c r="H6269" s="214" t="s">
        <v>44</v>
      </c>
      <c r="I6269" s="216"/>
      <c r="J6269" s="213"/>
      <c r="K6269" s="213"/>
      <c r="L6269" s="217"/>
      <c r="M6269" s="218"/>
      <c r="N6269" s="219"/>
      <c r="O6269" s="219"/>
      <c r="P6269" s="219"/>
      <c r="Q6269" s="219"/>
      <c r="R6269" s="219"/>
      <c r="S6269" s="219"/>
      <c r="T6269" s="220"/>
      <c r="AT6269" s="221" t="s">
        <v>272</v>
      </c>
      <c r="AU6269" s="221" t="s">
        <v>91</v>
      </c>
      <c r="AV6269" s="13" t="s">
        <v>89</v>
      </c>
      <c r="AW6269" s="13" t="s">
        <v>38</v>
      </c>
      <c r="AX6269" s="13" t="s">
        <v>82</v>
      </c>
      <c r="AY6269" s="221" t="s">
        <v>262</v>
      </c>
    </row>
    <row r="6270" spans="2:51" s="15" customFormat="1" ht="10">
      <c r="B6270" s="233"/>
      <c r="C6270" s="234"/>
      <c r="D6270" s="208" t="s">
        <v>272</v>
      </c>
      <c r="E6270" s="235" t="s">
        <v>44</v>
      </c>
      <c r="F6270" s="236" t="s">
        <v>2833</v>
      </c>
      <c r="G6270" s="234"/>
      <c r="H6270" s="237">
        <v>4.7</v>
      </c>
      <c r="I6270" s="238"/>
      <c r="J6270" s="234"/>
      <c r="K6270" s="234"/>
      <c r="L6270" s="239"/>
      <c r="M6270" s="240"/>
      <c r="N6270" s="241"/>
      <c r="O6270" s="241"/>
      <c r="P6270" s="241"/>
      <c r="Q6270" s="241"/>
      <c r="R6270" s="241"/>
      <c r="S6270" s="241"/>
      <c r="T6270" s="242"/>
      <c r="AT6270" s="243" t="s">
        <v>272</v>
      </c>
      <c r="AU6270" s="243" t="s">
        <v>91</v>
      </c>
      <c r="AV6270" s="15" t="s">
        <v>91</v>
      </c>
      <c r="AW6270" s="15" t="s">
        <v>38</v>
      </c>
      <c r="AX6270" s="15" t="s">
        <v>82</v>
      </c>
      <c r="AY6270" s="243" t="s">
        <v>262</v>
      </c>
    </row>
    <row r="6271" spans="2:51" s="13" customFormat="1" ht="10">
      <c r="B6271" s="212"/>
      <c r="C6271" s="213"/>
      <c r="D6271" s="208" t="s">
        <v>272</v>
      </c>
      <c r="E6271" s="214" t="s">
        <v>44</v>
      </c>
      <c r="F6271" s="215" t="s">
        <v>2834</v>
      </c>
      <c r="G6271" s="213"/>
      <c r="H6271" s="214" t="s">
        <v>44</v>
      </c>
      <c r="I6271" s="216"/>
      <c r="J6271" s="213"/>
      <c r="K6271" s="213"/>
      <c r="L6271" s="217"/>
      <c r="M6271" s="218"/>
      <c r="N6271" s="219"/>
      <c r="O6271" s="219"/>
      <c r="P6271" s="219"/>
      <c r="Q6271" s="219"/>
      <c r="R6271" s="219"/>
      <c r="S6271" s="219"/>
      <c r="T6271" s="220"/>
      <c r="AT6271" s="221" t="s">
        <v>272</v>
      </c>
      <c r="AU6271" s="221" t="s">
        <v>91</v>
      </c>
      <c r="AV6271" s="13" t="s">
        <v>89</v>
      </c>
      <c r="AW6271" s="13" t="s">
        <v>38</v>
      </c>
      <c r="AX6271" s="13" t="s">
        <v>82</v>
      </c>
      <c r="AY6271" s="221" t="s">
        <v>262</v>
      </c>
    </row>
    <row r="6272" spans="2:51" s="13" customFormat="1" ht="30">
      <c r="B6272" s="212"/>
      <c r="C6272" s="213"/>
      <c r="D6272" s="208" t="s">
        <v>272</v>
      </c>
      <c r="E6272" s="214" t="s">
        <v>44</v>
      </c>
      <c r="F6272" s="215" t="s">
        <v>2835</v>
      </c>
      <c r="G6272" s="213"/>
      <c r="H6272" s="214" t="s">
        <v>44</v>
      </c>
      <c r="I6272" s="216"/>
      <c r="J6272" s="213"/>
      <c r="K6272" s="213"/>
      <c r="L6272" s="217"/>
      <c r="M6272" s="218"/>
      <c r="N6272" s="219"/>
      <c r="O6272" s="219"/>
      <c r="P6272" s="219"/>
      <c r="Q6272" s="219"/>
      <c r="R6272" s="219"/>
      <c r="S6272" s="219"/>
      <c r="T6272" s="220"/>
      <c r="AT6272" s="221" t="s">
        <v>272</v>
      </c>
      <c r="AU6272" s="221" t="s">
        <v>91</v>
      </c>
      <c r="AV6272" s="13" t="s">
        <v>89</v>
      </c>
      <c r="AW6272" s="13" t="s">
        <v>38</v>
      </c>
      <c r="AX6272" s="13" t="s">
        <v>82</v>
      </c>
      <c r="AY6272" s="221" t="s">
        <v>262</v>
      </c>
    </row>
    <row r="6273" spans="2:51" s="13" customFormat="1" ht="10">
      <c r="B6273" s="212"/>
      <c r="C6273" s="213"/>
      <c r="D6273" s="208" t="s">
        <v>272</v>
      </c>
      <c r="E6273" s="214" t="s">
        <v>44</v>
      </c>
      <c r="F6273" s="215" t="s">
        <v>2830</v>
      </c>
      <c r="G6273" s="213"/>
      <c r="H6273" s="214" t="s">
        <v>44</v>
      </c>
      <c r="I6273" s="216"/>
      <c r="J6273" s="213"/>
      <c r="K6273" s="213"/>
      <c r="L6273" s="217"/>
      <c r="M6273" s="218"/>
      <c r="N6273" s="219"/>
      <c r="O6273" s="219"/>
      <c r="P6273" s="219"/>
      <c r="Q6273" s="219"/>
      <c r="R6273" s="219"/>
      <c r="S6273" s="219"/>
      <c r="T6273" s="220"/>
      <c r="AT6273" s="221" t="s">
        <v>272</v>
      </c>
      <c r="AU6273" s="221" t="s">
        <v>91</v>
      </c>
      <c r="AV6273" s="13" t="s">
        <v>89</v>
      </c>
      <c r="AW6273" s="13" t="s">
        <v>38</v>
      </c>
      <c r="AX6273" s="13" t="s">
        <v>82</v>
      </c>
      <c r="AY6273" s="221" t="s">
        <v>262</v>
      </c>
    </row>
    <row r="6274" spans="2:51" s="13" customFormat="1" ht="10">
      <c r="B6274" s="212"/>
      <c r="C6274" s="213"/>
      <c r="D6274" s="208" t="s">
        <v>272</v>
      </c>
      <c r="E6274" s="214" t="s">
        <v>44</v>
      </c>
      <c r="F6274" s="215" t="s">
        <v>2824</v>
      </c>
      <c r="G6274" s="213"/>
      <c r="H6274" s="214" t="s">
        <v>44</v>
      </c>
      <c r="I6274" s="216"/>
      <c r="J6274" s="213"/>
      <c r="K6274" s="213"/>
      <c r="L6274" s="217"/>
      <c r="M6274" s="218"/>
      <c r="N6274" s="219"/>
      <c r="O6274" s="219"/>
      <c r="P6274" s="219"/>
      <c r="Q6274" s="219"/>
      <c r="R6274" s="219"/>
      <c r="S6274" s="219"/>
      <c r="T6274" s="220"/>
      <c r="AT6274" s="221" t="s">
        <v>272</v>
      </c>
      <c r="AU6274" s="221" t="s">
        <v>91</v>
      </c>
      <c r="AV6274" s="13" t="s">
        <v>89</v>
      </c>
      <c r="AW6274" s="13" t="s">
        <v>38</v>
      </c>
      <c r="AX6274" s="13" t="s">
        <v>82</v>
      </c>
      <c r="AY6274" s="221" t="s">
        <v>262</v>
      </c>
    </row>
    <row r="6275" spans="2:51" s="13" customFormat="1" ht="20">
      <c r="B6275" s="212"/>
      <c r="C6275" s="213"/>
      <c r="D6275" s="208" t="s">
        <v>272</v>
      </c>
      <c r="E6275" s="214" t="s">
        <v>44</v>
      </c>
      <c r="F6275" s="215" t="s">
        <v>2558</v>
      </c>
      <c r="G6275" s="213"/>
      <c r="H6275" s="214" t="s">
        <v>44</v>
      </c>
      <c r="I6275" s="216"/>
      <c r="J6275" s="213"/>
      <c r="K6275" s="213"/>
      <c r="L6275" s="217"/>
      <c r="M6275" s="218"/>
      <c r="N6275" s="219"/>
      <c r="O6275" s="219"/>
      <c r="P6275" s="219"/>
      <c r="Q6275" s="219"/>
      <c r="R6275" s="219"/>
      <c r="S6275" s="219"/>
      <c r="T6275" s="220"/>
      <c r="AT6275" s="221" t="s">
        <v>272</v>
      </c>
      <c r="AU6275" s="221" t="s">
        <v>91</v>
      </c>
      <c r="AV6275" s="13" t="s">
        <v>89</v>
      </c>
      <c r="AW6275" s="13" t="s">
        <v>38</v>
      </c>
      <c r="AX6275" s="13" t="s">
        <v>82</v>
      </c>
      <c r="AY6275" s="221" t="s">
        <v>262</v>
      </c>
    </row>
    <row r="6276" spans="2:51" s="13" customFormat="1" ht="10">
      <c r="B6276" s="212"/>
      <c r="C6276" s="213"/>
      <c r="D6276" s="208" t="s">
        <v>272</v>
      </c>
      <c r="E6276" s="214" t="s">
        <v>44</v>
      </c>
      <c r="F6276" s="215" t="s">
        <v>2831</v>
      </c>
      <c r="G6276" s="213"/>
      <c r="H6276" s="214" t="s">
        <v>44</v>
      </c>
      <c r="I6276" s="216"/>
      <c r="J6276" s="213"/>
      <c r="K6276" s="213"/>
      <c r="L6276" s="217"/>
      <c r="M6276" s="218"/>
      <c r="N6276" s="219"/>
      <c r="O6276" s="219"/>
      <c r="P6276" s="219"/>
      <c r="Q6276" s="219"/>
      <c r="R6276" s="219"/>
      <c r="S6276" s="219"/>
      <c r="T6276" s="220"/>
      <c r="AT6276" s="221" t="s">
        <v>272</v>
      </c>
      <c r="AU6276" s="221" t="s">
        <v>91</v>
      </c>
      <c r="AV6276" s="13" t="s">
        <v>89</v>
      </c>
      <c r="AW6276" s="13" t="s">
        <v>38</v>
      </c>
      <c r="AX6276" s="13" t="s">
        <v>82</v>
      </c>
      <c r="AY6276" s="221" t="s">
        <v>262</v>
      </c>
    </row>
    <row r="6277" spans="2:51" s="13" customFormat="1" ht="10">
      <c r="B6277" s="212"/>
      <c r="C6277" s="213"/>
      <c r="D6277" s="208" t="s">
        <v>272</v>
      </c>
      <c r="E6277" s="214" t="s">
        <v>44</v>
      </c>
      <c r="F6277" s="215" t="s">
        <v>2836</v>
      </c>
      <c r="G6277" s="213"/>
      <c r="H6277" s="214" t="s">
        <v>44</v>
      </c>
      <c r="I6277" s="216"/>
      <c r="J6277" s="213"/>
      <c r="K6277" s="213"/>
      <c r="L6277" s="217"/>
      <c r="M6277" s="218"/>
      <c r="N6277" s="219"/>
      <c r="O6277" s="219"/>
      <c r="P6277" s="219"/>
      <c r="Q6277" s="219"/>
      <c r="R6277" s="219"/>
      <c r="S6277" s="219"/>
      <c r="T6277" s="220"/>
      <c r="AT6277" s="221" t="s">
        <v>272</v>
      </c>
      <c r="AU6277" s="221" t="s">
        <v>91</v>
      </c>
      <c r="AV6277" s="13" t="s">
        <v>89</v>
      </c>
      <c r="AW6277" s="13" t="s">
        <v>38</v>
      </c>
      <c r="AX6277" s="13" t="s">
        <v>82</v>
      </c>
      <c r="AY6277" s="221" t="s">
        <v>262</v>
      </c>
    </row>
    <row r="6278" spans="2:51" s="13" customFormat="1" ht="10">
      <c r="B6278" s="212"/>
      <c r="C6278" s="213"/>
      <c r="D6278" s="208" t="s">
        <v>272</v>
      </c>
      <c r="E6278" s="214" t="s">
        <v>44</v>
      </c>
      <c r="F6278" s="215" t="s">
        <v>2837</v>
      </c>
      <c r="G6278" s="213"/>
      <c r="H6278" s="214" t="s">
        <v>44</v>
      </c>
      <c r="I6278" s="216"/>
      <c r="J6278" s="213"/>
      <c r="K6278" s="213"/>
      <c r="L6278" s="217"/>
      <c r="M6278" s="218"/>
      <c r="N6278" s="219"/>
      <c r="O6278" s="219"/>
      <c r="P6278" s="219"/>
      <c r="Q6278" s="219"/>
      <c r="R6278" s="219"/>
      <c r="S6278" s="219"/>
      <c r="T6278" s="220"/>
      <c r="AT6278" s="221" t="s">
        <v>272</v>
      </c>
      <c r="AU6278" s="221" t="s">
        <v>91</v>
      </c>
      <c r="AV6278" s="13" t="s">
        <v>89</v>
      </c>
      <c r="AW6278" s="13" t="s">
        <v>38</v>
      </c>
      <c r="AX6278" s="13" t="s">
        <v>82</v>
      </c>
      <c r="AY6278" s="221" t="s">
        <v>262</v>
      </c>
    </row>
    <row r="6279" spans="2:51" s="15" customFormat="1" ht="10">
      <c r="B6279" s="233"/>
      <c r="C6279" s="234"/>
      <c r="D6279" s="208" t="s">
        <v>272</v>
      </c>
      <c r="E6279" s="235" t="s">
        <v>44</v>
      </c>
      <c r="F6279" s="236" t="s">
        <v>2838</v>
      </c>
      <c r="G6279" s="234"/>
      <c r="H6279" s="237">
        <v>14.1</v>
      </c>
      <c r="I6279" s="238"/>
      <c r="J6279" s="234"/>
      <c r="K6279" s="234"/>
      <c r="L6279" s="239"/>
      <c r="M6279" s="240"/>
      <c r="N6279" s="241"/>
      <c r="O6279" s="241"/>
      <c r="P6279" s="241"/>
      <c r="Q6279" s="241"/>
      <c r="R6279" s="241"/>
      <c r="S6279" s="241"/>
      <c r="T6279" s="242"/>
      <c r="AT6279" s="243" t="s">
        <v>272</v>
      </c>
      <c r="AU6279" s="243" t="s">
        <v>91</v>
      </c>
      <c r="AV6279" s="15" t="s">
        <v>91</v>
      </c>
      <c r="AW6279" s="15" t="s">
        <v>38</v>
      </c>
      <c r="AX6279" s="15" t="s">
        <v>82</v>
      </c>
      <c r="AY6279" s="243" t="s">
        <v>262</v>
      </c>
    </row>
    <row r="6280" spans="2:51" s="13" customFormat="1" ht="10">
      <c r="B6280" s="212"/>
      <c r="C6280" s="213"/>
      <c r="D6280" s="208" t="s">
        <v>272</v>
      </c>
      <c r="E6280" s="214" t="s">
        <v>44</v>
      </c>
      <c r="F6280" s="215" t="s">
        <v>2839</v>
      </c>
      <c r="G6280" s="213"/>
      <c r="H6280" s="214" t="s">
        <v>44</v>
      </c>
      <c r="I6280" s="216"/>
      <c r="J6280" s="213"/>
      <c r="K6280" s="213"/>
      <c r="L6280" s="217"/>
      <c r="M6280" s="218"/>
      <c r="N6280" s="219"/>
      <c r="O6280" s="219"/>
      <c r="P6280" s="219"/>
      <c r="Q6280" s="219"/>
      <c r="R6280" s="219"/>
      <c r="S6280" s="219"/>
      <c r="T6280" s="220"/>
      <c r="AT6280" s="221" t="s">
        <v>272</v>
      </c>
      <c r="AU6280" s="221" t="s">
        <v>91</v>
      </c>
      <c r="AV6280" s="13" t="s">
        <v>89</v>
      </c>
      <c r="AW6280" s="13" t="s">
        <v>38</v>
      </c>
      <c r="AX6280" s="13" t="s">
        <v>82</v>
      </c>
      <c r="AY6280" s="221" t="s">
        <v>262</v>
      </c>
    </row>
    <row r="6281" spans="2:51" s="13" customFormat="1" ht="30">
      <c r="B6281" s="212"/>
      <c r="C6281" s="213"/>
      <c r="D6281" s="208" t="s">
        <v>272</v>
      </c>
      <c r="E6281" s="214" t="s">
        <v>44</v>
      </c>
      <c r="F6281" s="215" t="s">
        <v>2835</v>
      </c>
      <c r="G6281" s="213"/>
      <c r="H6281" s="214" t="s">
        <v>44</v>
      </c>
      <c r="I6281" s="216"/>
      <c r="J6281" s="213"/>
      <c r="K6281" s="213"/>
      <c r="L6281" s="217"/>
      <c r="M6281" s="218"/>
      <c r="N6281" s="219"/>
      <c r="O6281" s="219"/>
      <c r="P6281" s="219"/>
      <c r="Q6281" s="219"/>
      <c r="R6281" s="219"/>
      <c r="S6281" s="219"/>
      <c r="T6281" s="220"/>
      <c r="AT6281" s="221" t="s">
        <v>272</v>
      </c>
      <c r="AU6281" s="221" t="s">
        <v>91</v>
      </c>
      <c r="AV6281" s="13" t="s">
        <v>89</v>
      </c>
      <c r="AW6281" s="13" t="s">
        <v>38</v>
      </c>
      <c r="AX6281" s="13" t="s">
        <v>82</v>
      </c>
      <c r="AY6281" s="221" t="s">
        <v>262</v>
      </c>
    </row>
    <row r="6282" spans="2:51" s="13" customFormat="1" ht="10">
      <c r="B6282" s="212"/>
      <c r="C6282" s="213"/>
      <c r="D6282" s="208" t="s">
        <v>272</v>
      </c>
      <c r="E6282" s="214" t="s">
        <v>44</v>
      </c>
      <c r="F6282" s="215" t="s">
        <v>2840</v>
      </c>
      <c r="G6282" s="213"/>
      <c r="H6282" s="214" t="s">
        <v>44</v>
      </c>
      <c r="I6282" s="216"/>
      <c r="J6282" s="213"/>
      <c r="K6282" s="213"/>
      <c r="L6282" s="217"/>
      <c r="M6282" s="218"/>
      <c r="N6282" s="219"/>
      <c r="O6282" s="219"/>
      <c r="P6282" s="219"/>
      <c r="Q6282" s="219"/>
      <c r="R6282" s="219"/>
      <c r="S6282" s="219"/>
      <c r="T6282" s="220"/>
      <c r="AT6282" s="221" t="s">
        <v>272</v>
      </c>
      <c r="AU6282" s="221" t="s">
        <v>91</v>
      </c>
      <c r="AV6282" s="13" t="s">
        <v>89</v>
      </c>
      <c r="AW6282" s="13" t="s">
        <v>38</v>
      </c>
      <c r="AX6282" s="13" t="s">
        <v>82</v>
      </c>
      <c r="AY6282" s="221" t="s">
        <v>262</v>
      </c>
    </row>
    <row r="6283" spans="2:51" s="13" customFormat="1" ht="10">
      <c r="B6283" s="212"/>
      <c r="C6283" s="213"/>
      <c r="D6283" s="208" t="s">
        <v>272</v>
      </c>
      <c r="E6283" s="214" t="s">
        <v>44</v>
      </c>
      <c r="F6283" s="215" t="s">
        <v>1591</v>
      </c>
      <c r="G6283" s="213"/>
      <c r="H6283" s="214" t="s">
        <v>44</v>
      </c>
      <c r="I6283" s="216"/>
      <c r="J6283" s="213"/>
      <c r="K6283" s="213"/>
      <c r="L6283" s="217"/>
      <c r="M6283" s="218"/>
      <c r="N6283" s="219"/>
      <c r="O6283" s="219"/>
      <c r="P6283" s="219"/>
      <c r="Q6283" s="219"/>
      <c r="R6283" s="219"/>
      <c r="S6283" s="219"/>
      <c r="T6283" s="220"/>
      <c r="AT6283" s="221" t="s">
        <v>272</v>
      </c>
      <c r="AU6283" s="221" t="s">
        <v>91</v>
      </c>
      <c r="AV6283" s="13" t="s">
        <v>89</v>
      </c>
      <c r="AW6283" s="13" t="s">
        <v>38</v>
      </c>
      <c r="AX6283" s="13" t="s">
        <v>82</v>
      </c>
      <c r="AY6283" s="221" t="s">
        <v>262</v>
      </c>
    </row>
    <row r="6284" spans="2:51" s="13" customFormat="1" ht="20">
      <c r="B6284" s="212"/>
      <c r="C6284" s="213"/>
      <c r="D6284" s="208" t="s">
        <v>272</v>
      </c>
      <c r="E6284" s="214" t="s">
        <v>44</v>
      </c>
      <c r="F6284" s="215" t="s">
        <v>2558</v>
      </c>
      <c r="G6284" s="213"/>
      <c r="H6284" s="214" t="s">
        <v>44</v>
      </c>
      <c r="I6284" s="216"/>
      <c r="J6284" s="213"/>
      <c r="K6284" s="213"/>
      <c r="L6284" s="217"/>
      <c r="M6284" s="218"/>
      <c r="N6284" s="219"/>
      <c r="O6284" s="219"/>
      <c r="P6284" s="219"/>
      <c r="Q6284" s="219"/>
      <c r="R6284" s="219"/>
      <c r="S6284" s="219"/>
      <c r="T6284" s="220"/>
      <c r="AT6284" s="221" t="s">
        <v>272</v>
      </c>
      <c r="AU6284" s="221" t="s">
        <v>91</v>
      </c>
      <c r="AV6284" s="13" t="s">
        <v>89</v>
      </c>
      <c r="AW6284" s="13" t="s">
        <v>38</v>
      </c>
      <c r="AX6284" s="13" t="s">
        <v>82</v>
      </c>
      <c r="AY6284" s="221" t="s">
        <v>262</v>
      </c>
    </row>
    <row r="6285" spans="2:51" s="13" customFormat="1" ht="10">
      <c r="B6285" s="212"/>
      <c r="C6285" s="213"/>
      <c r="D6285" s="208" t="s">
        <v>272</v>
      </c>
      <c r="E6285" s="214" t="s">
        <v>44</v>
      </c>
      <c r="F6285" s="215" t="s">
        <v>2831</v>
      </c>
      <c r="G6285" s="213"/>
      <c r="H6285" s="214" t="s">
        <v>44</v>
      </c>
      <c r="I6285" s="216"/>
      <c r="J6285" s="213"/>
      <c r="K6285" s="213"/>
      <c r="L6285" s="217"/>
      <c r="M6285" s="218"/>
      <c r="N6285" s="219"/>
      <c r="O6285" s="219"/>
      <c r="P6285" s="219"/>
      <c r="Q6285" s="219"/>
      <c r="R6285" s="219"/>
      <c r="S6285" s="219"/>
      <c r="T6285" s="220"/>
      <c r="AT6285" s="221" t="s">
        <v>272</v>
      </c>
      <c r="AU6285" s="221" t="s">
        <v>91</v>
      </c>
      <c r="AV6285" s="13" t="s">
        <v>89</v>
      </c>
      <c r="AW6285" s="13" t="s">
        <v>38</v>
      </c>
      <c r="AX6285" s="13" t="s">
        <v>82</v>
      </c>
      <c r="AY6285" s="221" t="s">
        <v>262</v>
      </c>
    </row>
    <row r="6286" spans="2:51" s="13" customFormat="1" ht="10">
      <c r="B6286" s="212"/>
      <c r="C6286" s="213"/>
      <c r="D6286" s="208" t="s">
        <v>272</v>
      </c>
      <c r="E6286" s="214" t="s">
        <v>44</v>
      </c>
      <c r="F6286" s="215" t="s">
        <v>2841</v>
      </c>
      <c r="G6286" s="213"/>
      <c r="H6286" s="214" t="s">
        <v>44</v>
      </c>
      <c r="I6286" s="216"/>
      <c r="J6286" s="213"/>
      <c r="K6286" s="213"/>
      <c r="L6286" s="217"/>
      <c r="M6286" s="218"/>
      <c r="N6286" s="219"/>
      <c r="O6286" s="219"/>
      <c r="P6286" s="219"/>
      <c r="Q6286" s="219"/>
      <c r="R6286" s="219"/>
      <c r="S6286" s="219"/>
      <c r="T6286" s="220"/>
      <c r="AT6286" s="221" t="s">
        <v>272</v>
      </c>
      <c r="AU6286" s="221" t="s">
        <v>91</v>
      </c>
      <c r="AV6286" s="13" t="s">
        <v>89</v>
      </c>
      <c r="AW6286" s="13" t="s">
        <v>38</v>
      </c>
      <c r="AX6286" s="13" t="s">
        <v>82</v>
      </c>
      <c r="AY6286" s="221" t="s">
        <v>262</v>
      </c>
    </row>
    <row r="6287" spans="2:51" s="15" customFormat="1" ht="10">
      <c r="B6287" s="233"/>
      <c r="C6287" s="234"/>
      <c r="D6287" s="208" t="s">
        <v>272</v>
      </c>
      <c r="E6287" s="235" t="s">
        <v>44</v>
      </c>
      <c r="F6287" s="236" t="s">
        <v>2842</v>
      </c>
      <c r="G6287" s="234"/>
      <c r="H6287" s="237">
        <v>22.6</v>
      </c>
      <c r="I6287" s="238"/>
      <c r="J6287" s="234"/>
      <c r="K6287" s="234"/>
      <c r="L6287" s="239"/>
      <c r="M6287" s="240"/>
      <c r="N6287" s="241"/>
      <c r="O6287" s="241"/>
      <c r="P6287" s="241"/>
      <c r="Q6287" s="241"/>
      <c r="R6287" s="241"/>
      <c r="S6287" s="241"/>
      <c r="T6287" s="242"/>
      <c r="AT6287" s="243" t="s">
        <v>272</v>
      </c>
      <c r="AU6287" s="243" t="s">
        <v>91</v>
      </c>
      <c r="AV6287" s="15" t="s">
        <v>91</v>
      </c>
      <c r="AW6287" s="15" t="s">
        <v>38</v>
      </c>
      <c r="AX6287" s="15" t="s">
        <v>82</v>
      </c>
      <c r="AY6287" s="243" t="s">
        <v>262</v>
      </c>
    </row>
    <row r="6288" spans="2:51" s="13" customFormat="1" ht="10">
      <c r="B6288" s="212"/>
      <c r="C6288" s="213"/>
      <c r="D6288" s="208" t="s">
        <v>272</v>
      </c>
      <c r="E6288" s="214" t="s">
        <v>44</v>
      </c>
      <c r="F6288" s="215" t="s">
        <v>2843</v>
      </c>
      <c r="G6288" s="213"/>
      <c r="H6288" s="214" t="s">
        <v>44</v>
      </c>
      <c r="I6288" s="216"/>
      <c r="J6288" s="213"/>
      <c r="K6288" s="213"/>
      <c r="L6288" s="217"/>
      <c r="M6288" s="218"/>
      <c r="N6288" s="219"/>
      <c r="O6288" s="219"/>
      <c r="P6288" s="219"/>
      <c r="Q6288" s="219"/>
      <c r="R6288" s="219"/>
      <c r="S6288" s="219"/>
      <c r="T6288" s="220"/>
      <c r="AT6288" s="221" t="s">
        <v>272</v>
      </c>
      <c r="AU6288" s="221" t="s">
        <v>91</v>
      </c>
      <c r="AV6288" s="13" t="s">
        <v>89</v>
      </c>
      <c r="AW6288" s="13" t="s">
        <v>38</v>
      </c>
      <c r="AX6288" s="13" t="s">
        <v>82</v>
      </c>
      <c r="AY6288" s="221" t="s">
        <v>262</v>
      </c>
    </row>
    <row r="6289" spans="2:51" s="13" customFormat="1" ht="30">
      <c r="B6289" s="212"/>
      <c r="C6289" s="213"/>
      <c r="D6289" s="208" t="s">
        <v>272</v>
      </c>
      <c r="E6289" s="214" t="s">
        <v>44</v>
      </c>
      <c r="F6289" s="215" t="s">
        <v>2835</v>
      </c>
      <c r="G6289" s="213"/>
      <c r="H6289" s="214" t="s">
        <v>44</v>
      </c>
      <c r="I6289" s="216"/>
      <c r="J6289" s="213"/>
      <c r="K6289" s="213"/>
      <c r="L6289" s="217"/>
      <c r="M6289" s="218"/>
      <c r="N6289" s="219"/>
      <c r="O6289" s="219"/>
      <c r="P6289" s="219"/>
      <c r="Q6289" s="219"/>
      <c r="R6289" s="219"/>
      <c r="S6289" s="219"/>
      <c r="T6289" s="220"/>
      <c r="AT6289" s="221" t="s">
        <v>272</v>
      </c>
      <c r="AU6289" s="221" t="s">
        <v>91</v>
      </c>
      <c r="AV6289" s="13" t="s">
        <v>89</v>
      </c>
      <c r="AW6289" s="13" t="s">
        <v>38</v>
      </c>
      <c r="AX6289" s="13" t="s">
        <v>82</v>
      </c>
      <c r="AY6289" s="221" t="s">
        <v>262</v>
      </c>
    </row>
    <row r="6290" spans="2:51" s="13" customFormat="1" ht="10">
      <c r="B6290" s="212"/>
      <c r="C6290" s="213"/>
      <c r="D6290" s="208" t="s">
        <v>272</v>
      </c>
      <c r="E6290" s="214" t="s">
        <v>44</v>
      </c>
      <c r="F6290" s="215" t="s">
        <v>2844</v>
      </c>
      <c r="G6290" s="213"/>
      <c r="H6290" s="214" t="s">
        <v>44</v>
      </c>
      <c r="I6290" s="216"/>
      <c r="J6290" s="213"/>
      <c r="K6290" s="213"/>
      <c r="L6290" s="217"/>
      <c r="M6290" s="218"/>
      <c r="N6290" s="219"/>
      <c r="O6290" s="219"/>
      <c r="P6290" s="219"/>
      <c r="Q6290" s="219"/>
      <c r="R6290" s="219"/>
      <c r="S6290" s="219"/>
      <c r="T6290" s="220"/>
      <c r="AT6290" s="221" t="s">
        <v>272</v>
      </c>
      <c r="AU6290" s="221" t="s">
        <v>91</v>
      </c>
      <c r="AV6290" s="13" t="s">
        <v>89</v>
      </c>
      <c r="AW6290" s="13" t="s">
        <v>38</v>
      </c>
      <c r="AX6290" s="13" t="s">
        <v>82</v>
      </c>
      <c r="AY6290" s="221" t="s">
        <v>262</v>
      </c>
    </row>
    <row r="6291" spans="2:51" s="13" customFormat="1" ht="10">
      <c r="B6291" s="212"/>
      <c r="C6291" s="213"/>
      <c r="D6291" s="208" t="s">
        <v>272</v>
      </c>
      <c r="E6291" s="214" t="s">
        <v>44</v>
      </c>
      <c r="F6291" s="215" t="s">
        <v>2567</v>
      </c>
      <c r="G6291" s="213"/>
      <c r="H6291" s="214" t="s">
        <v>44</v>
      </c>
      <c r="I6291" s="216"/>
      <c r="J6291" s="213"/>
      <c r="K6291" s="213"/>
      <c r="L6291" s="217"/>
      <c r="M6291" s="218"/>
      <c r="N6291" s="219"/>
      <c r="O6291" s="219"/>
      <c r="P6291" s="219"/>
      <c r="Q6291" s="219"/>
      <c r="R6291" s="219"/>
      <c r="S6291" s="219"/>
      <c r="T6291" s="220"/>
      <c r="AT6291" s="221" t="s">
        <v>272</v>
      </c>
      <c r="AU6291" s="221" t="s">
        <v>91</v>
      </c>
      <c r="AV6291" s="13" t="s">
        <v>89</v>
      </c>
      <c r="AW6291" s="13" t="s">
        <v>38</v>
      </c>
      <c r="AX6291" s="13" t="s">
        <v>82</v>
      </c>
      <c r="AY6291" s="221" t="s">
        <v>262</v>
      </c>
    </row>
    <row r="6292" spans="2:51" s="13" customFormat="1" ht="20">
      <c r="B6292" s="212"/>
      <c r="C6292" s="213"/>
      <c r="D6292" s="208" t="s">
        <v>272</v>
      </c>
      <c r="E6292" s="214" t="s">
        <v>44</v>
      </c>
      <c r="F6292" s="215" t="s">
        <v>2558</v>
      </c>
      <c r="G6292" s="213"/>
      <c r="H6292" s="214" t="s">
        <v>44</v>
      </c>
      <c r="I6292" s="216"/>
      <c r="J6292" s="213"/>
      <c r="K6292" s="213"/>
      <c r="L6292" s="217"/>
      <c r="M6292" s="218"/>
      <c r="N6292" s="219"/>
      <c r="O6292" s="219"/>
      <c r="P6292" s="219"/>
      <c r="Q6292" s="219"/>
      <c r="R6292" s="219"/>
      <c r="S6292" s="219"/>
      <c r="T6292" s="220"/>
      <c r="AT6292" s="221" t="s">
        <v>272</v>
      </c>
      <c r="AU6292" s="221" t="s">
        <v>91</v>
      </c>
      <c r="AV6292" s="13" t="s">
        <v>89</v>
      </c>
      <c r="AW6292" s="13" t="s">
        <v>38</v>
      </c>
      <c r="AX6292" s="13" t="s">
        <v>82</v>
      </c>
      <c r="AY6292" s="221" t="s">
        <v>262</v>
      </c>
    </row>
    <row r="6293" spans="2:51" s="13" customFormat="1" ht="10">
      <c r="B6293" s="212"/>
      <c r="C6293" s="213"/>
      <c r="D6293" s="208" t="s">
        <v>272</v>
      </c>
      <c r="E6293" s="214" t="s">
        <v>44</v>
      </c>
      <c r="F6293" s="215" t="s">
        <v>2831</v>
      </c>
      <c r="G6293" s="213"/>
      <c r="H6293" s="214" t="s">
        <v>44</v>
      </c>
      <c r="I6293" s="216"/>
      <c r="J6293" s="213"/>
      <c r="K6293" s="213"/>
      <c r="L6293" s="217"/>
      <c r="M6293" s="218"/>
      <c r="N6293" s="219"/>
      <c r="O6293" s="219"/>
      <c r="P6293" s="219"/>
      <c r="Q6293" s="219"/>
      <c r="R6293" s="219"/>
      <c r="S6293" s="219"/>
      <c r="T6293" s="220"/>
      <c r="AT6293" s="221" t="s">
        <v>272</v>
      </c>
      <c r="AU6293" s="221" t="s">
        <v>91</v>
      </c>
      <c r="AV6293" s="13" t="s">
        <v>89</v>
      </c>
      <c r="AW6293" s="13" t="s">
        <v>38</v>
      </c>
      <c r="AX6293" s="13" t="s">
        <v>82</v>
      </c>
      <c r="AY6293" s="221" t="s">
        <v>262</v>
      </c>
    </row>
    <row r="6294" spans="2:51" s="13" customFormat="1" ht="10">
      <c r="B6294" s="212"/>
      <c r="C6294" s="213"/>
      <c r="D6294" s="208" t="s">
        <v>272</v>
      </c>
      <c r="E6294" s="214" t="s">
        <v>44</v>
      </c>
      <c r="F6294" s="215" t="s">
        <v>2845</v>
      </c>
      <c r="G6294" s="213"/>
      <c r="H6294" s="214" t="s">
        <v>44</v>
      </c>
      <c r="I6294" s="216"/>
      <c r="J6294" s="213"/>
      <c r="K6294" s="213"/>
      <c r="L6294" s="217"/>
      <c r="M6294" s="218"/>
      <c r="N6294" s="219"/>
      <c r="O6294" s="219"/>
      <c r="P6294" s="219"/>
      <c r="Q6294" s="219"/>
      <c r="R6294" s="219"/>
      <c r="S6294" s="219"/>
      <c r="T6294" s="220"/>
      <c r="AT6294" s="221" t="s">
        <v>272</v>
      </c>
      <c r="AU6294" s="221" t="s">
        <v>91</v>
      </c>
      <c r="AV6294" s="13" t="s">
        <v>89</v>
      </c>
      <c r="AW6294" s="13" t="s">
        <v>38</v>
      </c>
      <c r="AX6294" s="13" t="s">
        <v>82</v>
      </c>
      <c r="AY6294" s="221" t="s">
        <v>262</v>
      </c>
    </row>
    <row r="6295" spans="2:51" s="13" customFormat="1" ht="10">
      <c r="B6295" s="212"/>
      <c r="C6295" s="213"/>
      <c r="D6295" s="208" t="s">
        <v>272</v>
      </c>
      <c r="E6295" s="214" t="s">
        <v>44</v>
      </c>
      <c r="F6295" s="215" t="s">
        <v>2846</v>
      </c>
      <c r="G6295" s="213"/>
      <c r="H6295" s="214" t="s">
        <v>44</v>
      </c>
      <c r="I6295" s="216"/>
      <c r="J6295" s="213"/>
      <c r="K6295" s="213"/>
      <c r="L6295" s="217"/>
      <c r="M6295" s="218"/>
      <c r="N6295" s="219"/>
      <c r="O6295" s="219"/>
      <c r="P6295" s="219"/>
      <c r="Q6295" s="219"/>
      <c r="R6295" s="219"/>
      <c r="S6295" s="219"/>
      <c r="T6295" s="220"/>
      <c r="AT6295" s="221" t="s">
        <v>272</v>
      </c>
      <c r="AU6295" s="221" t="s">
        <v>91</v>
      </c>
      <c r="AV6295" s="13" t="s">
        <v>89</v>
      </c>
      <c r="AW6295" s="13" t="s">
        <v>38</v>
      </c>
      <c r="AX6295" s="13" t="s">
        <v>82</v>
      </c>
      <c r="AY6295" s="221" t="s">
        <v>262</v>
      </c>
    </row>
    <row r="6296" spans="2:51" s="15" customFormat="1" ht="10">
      <c r="B6296" s="233"/>
      <c r="C6296" s="234"/>
      <c r="D6296" s="208" t="s">
        <v>272</v>
      </c>
      <c r="E6296" s="235" t="s">
        <v>44</v>
      </c>
      <c r="F6296" s="236" t="s">
        <v>2847</v>
      </c>
      <c r="G6296" s="234"/>
      <c r="H6296" s="237">
        <v>9.8000000000000007</v>
      </c>
      <c r="I6296" s="238"/>
      <c r="J6296" s="234"/>
      <c r="K6296" s="234"/>
      <c r="L6296" s="239"/>
      <c r="M6296" s="240"/>
      <c r="N6296" s="241"/>
      <c r="O6296" s="241"/>
      <c r="P6296" s="241"/>
      <c r="Q6296" s="241"/>
      <c r="R6296" s="241"/>
      <c r="S6296" s="241"/>
      <c r="T6296" s="242"/>
      <c r="AT6296" s="243" t="s">
        <v>272</v>
      </c>
      <c r="AU6296" s="243" t="s">
        <v>91</v>
      </c>
      <c r="AV6296" s="15" t="s">
        <v>91</v>
      </c>
      <c r="AW6296" s="15" t="s">
        <v>38</v>
      </c>
      <c r="AX6296" s="15" t="s">
        <v>82</v>
      </c>
      <c r="AY6296" s="243" t="s">
        <v>262</v>
      </c>
    </row>
    <row r="6297" spans="2:51" s="13" customFormat="1" ht="10">
      <c r="B6297" s="212"/>
      <c r="C6297" s="213"/>
      <c r="D6297" s="208" t="s">
        <v>272</v>
      </c>
      <c r="E6297" s="214" t="s">
        <v>44</v>
      </c>
      <c r="F6297" s="215" t="s">
        <v>2848</v>
      </c>
      <c r="G6297" s="213"/>
      <c r="H6297" s="214" t="s">
        <v>44</v>
      </c>
      <c r="I6297" s="216"/>
      <c r="J6297" s="213"/>
      <c r="K6297" s="213"/>
      <c r="L6297" s="217"/>
      <c r="M6297" s="218"/>
      <c r="N6297" s="219"/>
      <c r="O6297" s="219"/>
      <c r="P6297" s="219"/>
      <c r="Q6297" s="219"/>
      <c r="R6297" s="219"/>
      <c r="S6297" s="219"/>
      <c r="T6297" s="220"/>
      <c r="AT6297" s="221" t="s">
        <v>272</v>
      </c>
      <c r="AU6297" s="221" t="s">
        <v>91</v>
      </c>
      <c r="AV6297" s="13" t="s">
        <v>89</v>
      </c>
      <c r="AW6297" s="13" t="s">
        <v>38</v>
      </c>
      <c r="AX6297" s="13" t="s">
        <v>82</v>
      </c>
      <c r="AY6297" s="221" t="s">
        <v>262</v>
      </c>
    </row>
    <row r="6298" spans="2:51" s="13" customFormat="1" ht="30">
      <c r="B6298" s="212"/>
      <c r="C6298" s="213"/>
      <c r="D6298" s="208" t="s">
        <v>272</v>
      </c>
      <c r="E6298" s="214" t="s">
        <v>44</v>
      </c>
      <c r="F6298" s="215" t="s">
        <v>2849</v>
      </c>
      <c r="G6298" s="213"/>
      <c r="H6298" s="214" t="s">
        <v>44</v>
      </c>
      <c r="I6298" s="216"/>
      <c r="J6298" s="213"/>
      <c r="K6298" s="213"/>
      <c r="L6298" s="217"/>
      <c r="M6298" s="218"/>
      <c r="N6298" s="219"/>
      <c r="O6298" s="219"/>
      <c r="P6298" s="219"/>
      <c r="Q6298" s="219"/>
      <c r="R6298" s="219"/>
      <c r="S6298" s="219"/>
      <c r="T6298" s="220"/>
      <c r="AT6298" s="221" t="s">
        <v>272</v>
      </c>
      <c r="AU6298" s="221" t="s">
        <v>91</v>
      </c>
      <c r="AV6298" s="13" t="s">
        <v>89</v>
      </c>
      <c r="AW6298" s="13" t="s">
        <v>38</v>
      </c>
      <c r="AX6298" s="13" t="s">
        <v>82</v>
      </c>
      <c r="AY6298" s="221" t="s">
        <v>262</v>
      </c>
    </row>
    <row r="6299" spans="2:51" s="13" customFormat="1" ht="10">
      <c r="B6299" s="212"/>
      <c r="C6299" s="213"/>
      <c r="D6299" s="208" t="s">
        <v>272</v>
      </c>
      <c r="E6299" s="214" t="s">
        <v>44</v>
      </c>
      <c r="F6299" s="215" t="s">
        <v>2850</v>
      </c>
      <c r="G6299" s="213"/>
      <c r="H6299" s="214" t="s">
        <v>44</v>
      </c>
      <c r="I6299" s="216"/>
      <c r="J6299" s="213"/>
      <c r="K6299" s="213"/>
      <c r="L6299" s="217"/>
      <c r="M6299" s="218"/>
      <c r="N6299" s="219"/>
      <c r="O6299" s="219"/>
      <c r="P6299" s="219"/>
      <c r="Q6299" s="219"/>
      <c r="R6299" s="219"/>
      <c r="S6299" s="219"/>
      <c r="T6299" s="220"/>
      <c r="AT6299" s="221" t="s">
        <v>272</v>
      </c>
      <c r="AU6299" s="221" t="s">
        <v>91</v>
      </c>
      <c r="AV6299" s="13" t="s">
        <v>89</v>
      </c>
      <c r="AW6299" s="13" t="s">
        <v>38</v>
      </c>
      <c r="AX6299" s="13" t="s">
        <v>82</v>
      </c>
      <c r="AY6299" s="221" t="s">
        <v>262</v>
      </c>
    </row>
    <row r="6300" spans="2:51" s="13" customFormat="1" ht="10">
      <c r="B6300" s="212"/>
      <c r="C6300" s="213"/>
      <c r="D6300" s="208" t="s">
        <v>272</v>
      </c>
      <c r="E6300" s="214" t="s">
        <v>44</v>
      </c>
      <c r="F6300" s="215" t="s">
        <v>1591</v>
      </c>
      <c r="G6300" s="213"/>
      <c r="H6300" s="214" t="s">
        <v>44</v>
      </c>
      <c r="I6300" s="216"/>
      <c r="J6300" s="213"/>
      <c r="K6300" s="213"/>
      <c r="L6300" s="217"/>
      <c r="M6300" s="218"/>
      <c r="N6300" s="219"/>
      <c r="O6300" s="219"/>
      <c r="P6300" s="219"/>
      <c r="Q6300" s="219"/>
      <c r="R6300" s="219"/>
      <c r="S6300" s="219"/>
      <c r="T6300" s="220"/>
      <c r="AT6300" s="221" t="s">
        <v>272</v>
      </c>
      <c r="AU6300" s="221" t="s">
        <v>91</v>
      </c>
      <c r="AV6300" s="13" t="s">
        <v>89</v>
      </c>
      <c r="AW6300" s="13" t="s">
        <v>38</v>
      </c>
      <c r="AX6300" s="13" t="s">
        <v>82</v>
      </c>
      <c r="AY6300" s="221" t="s">
        <v>262</v>
      </c>
    </row>
    <row r="6301" spans="2:51" s="13" customFormat="1" ht="20">
      <c r="B6301" s="212"/>
      <c r="C6301" s="213"/>
      <c r="D6301" s="208" t="s">
        <v>272</v>
      </c>
      <c r="E6301" s="214" t="s">
        <v>44</v>
      </c>
      <c r="F6301" s="215" t="s">
        <v>2558</v>
      </c>
      <c r="G6301" s="213"/>
      <c r="H6301" s="214" t="s">
        <v>44</v>
      </c>
      <c r="I6301" s="216"/>
      <c r="J6301" s="213"/>
      <c r="K6301" s="213"/>
      <c r="L6301" s="217"/>
      <c r="M6301" s="218"/>
      <c r="N6301" s="219"/>
      <c r="O6301" s="219"/>
      <c r="P6301" s="219"/>
      <c r="Q6301" s="219"/>
      <c r="R6301" s="219"/>
      <c r="S6301" s="219"/>
      <c r="T6301" s="220"/>
      <c r="AT6301" s="221" t="s">
        <v>272</v>
      </c>
      <c r="AU6301" s="221" t="s">
        <v>91</v>
      </c>
      <c r="AV6301" s="13" t="s">
        <v>89</v>
      </c>
      <c r="AW6301" s="13" t="s">
        <v>38</v>
      </c>
      <c r="AX6301" s="13" t="s">
        <v>82</v>
      </c>
      <c r="AY6301" s="221" t="s">
        <v>262</v>
      </c>
    </row>
    <row r="6302" spans="2:51" s="13" customFormat="1" ht="10">
      <c r="B6302" s="212"/>
      <c r="C6302" s="213"/>
      <c r="D6302" s="208" t="s">
        <v>272</v>
      </c>
      <c r="E6302" s="214" t="s">
        <v>44</v>
      </c>
      <c r="F6302" s="215" t="s">
        <v>2851</v>
      </c>
      <c r="G6302" s="213"/>
      <c r="H6302" s="214" t="s">
        <v>44</v>
      </c>
      <c r="I6302" s="216"/>
      <c r="J6302" s="213"/>
      <c r="K6302" s="213"/>
      <c r="L6302" s="217"/>
      <c r="M6302" s="218"/>
      <c r="N6302" s="219"/>
      <c r="O6302" s="219"/>
      <c r="P6302" s="219"/>
      <c r="Q6302" s="219"/>
      <c r="R6302" s="219"/>
      <c r="S6302" s="219"/>
      <c r="T6302" s="220"/>
      <c r="AT6302" s="221" t="s">
        <v>272</v>
      </c>
      <c r="AU6302" s="221" t="s">
        <v>91</v>
      </c>
      <c r="AV6302" s="13" t="s">
        <v>89</v>
      </c>
      <c r="AW6302" s="13" t="s">
        <v>38</v>
      </c>
      <c r="AX6302" s="13" t="s">
        <v>82</v>
      </c>
      <c r="AY6302" s="221" t="s">
        <v>262</v>
      </c>
    </row>
    <row r="6303" spans="2:51" s="13" customFormat="1" ht="10">
      <c r="B6303" s="212"/>
      <c r="C6303" s="213"/>
      <c r="D6303" s="208" t="s">
        <v>272</v>
      </c>
      <c r="E6303" s="214" t="s">
        <v>44</v>
      </c>
      <c r="F6303" s="215" t="s">
        <v>2852</v>
      </c>
      <c r="G6303" s="213"/>
      <c r="H6303" s="214" t="s">
        <v>44</v>
      </c>
      <c r="I6303" s="216"/>
      <c r="J6303" s="213"/>
      <c r="K6303" s="213"/>
      <c r="L6303" s="217"/>
      <c r="M6303" s="218"/>
      <c r="N6303" s="219"/>
      <c r="O6303" s="219"/>
      <c r="P6303" s="219"/>
      <c r="Q6303" s="219"/>
      <c r="R6303" s="219"/>
      <c r="S6303" s="219"/>
      <c r="T6303" s="220"/>
      <c r="AT6303" s="221" t="s">
        <v>272</v>
      </c>
      <c r="AU6303" s="221" t="s">
        <v>91</v>
      </c>
      <c r="AV6303" s="13" t="s">
        <v>89</v>
      </c>
      <c r="AW6303" s="13" t="s">
        <v>38</v>
      </c>
      <c r="AX6303" s="13" t="s">
        <v>82</v>
      </c>
      <c r="AY6303" s="221" t="s">
        <v>262</v>
      </c>
    </row>
    <row r="6304" spans="2:51" s="15" customFormat="1" ht="10">
      <c r="B6304" s="233"/>
      <c r="C6304" s="234"/>
      <c r="D6304" s="208" t="s">
        <v>272</v>
      </c>
      <c r="E6304" s="235" t="s">
        <v>44</v>
      </c>
      <c r="F6304" s="236" t="s">
        <v>2853</v>
      </c>
      <c r="G6304" s="234"/>
      <c r="H6304" s="237">
        <v>2.2999999999999998</v>
      </c>
      <c r="I6304" s="238"/>
      <c r="J6304" s="234"/>
      <c r="K6304" s="234"/>
      <c r="L6304" s="239"/>
      <c r="M6304" s="240"/>
      <c r="N6304" s="241"/>
      <c r="O6304" s="241"/>
      <c r="P6304" s="241"/>
      <c r="Q6304" s="241"/>
      <c r="R6304" s="241"/>
      <c r="S6304" s="241"/>
      <c r="T6304" s="242"/>
      <c r="AT6304" s="243" t="s">
        <v>272</v>
      </c>
      <c r="AU6304" s="243" t="s">
        <v>91</v>
      </c>
      <c r="AV6304" s="15" t="s">
        <v>91</v>
      </c>
      <c r="AW6304" s="15" t="s">
        <v>38</v>
      </c>
      <c r="AX6304" s="15" t="s">
        <v>82</v>
      </c>
      <c r="AY6304" s="243" t="s">
        <v>262</v>
      </c>
    </row>
    <row r="6305" spans="1:65" s="16" customFormat="1" ht="10">
      <c r="B6305" s="244"/>
      <c r="C6305" s="245"/>
      <c r="D6305" s="208" t="s">
        <v>272</v>
      </c>
      <c r="E6305" s="246" t="s">
        <v>44</v>
      </c>
      <c r="F6305" s="247" t="s">
        <v>291</v>
      </c>
      <c r="G6305" s="245"/>
      <c r="H6305" s="248">
        <v>145.15</v>
      </c>
      <c r="I6305" s="249"/>
      <c r="J6305" s="245"/>
      <c r="K6305" s="245"/>
      <c r="L6305" s="250"/>
      <c r="M6305" s="251"/>
      <c r="N6305" s="252"/>
      <c r="O6305" s="252"/>
      <c r="P6305" s="252"/>
      <c r="Q6305" s="252"/>
      <c r="R6305" s="252"/>
      <c r="S6305" s="252"/>
      <c r="T6305" s="253"/>
      <c r="AT6305" s="254" t="s">
        <v>272</v>
      </c>
      <c r="AU6305" s="254" t="s">
        <v>91</v>
      </c>
      <c r="AV6305" s="16" t="s">
        <v>104</v>
      </c>
      <c r="AW6305" s="16" t="s">
        <v>38</v>
      </c>
      <c r="AX6305" s="16" t="s">
        <v>89</v>
      </c>
      <c r="AY6305" s="254" t="s">
        <v>262</v>
      </c>
    </row>
    <row r="6306" spans="1:65" s="2" customFormat="1" ht="16.5" customHeight="1">
      <c r="A6306" s="37"/>
      <c r="B6306" s="38"/>
      <c r="C6306" s="255" t="s">
        <v>2887</v>
      </c>
      <c r="D6306" s="255" t="s">
        <v>633</v>
      </c>
      <c r="E6306" s="256" t="s">
        <v>2888</v>
      </c>
      <c r="F6306" s="257" t="s">
        <v>2889</v>
      </c>
      <c r="G6306" s="258" t="s">
        <v>590</v>
      </c>
      <c r="H6306" s="259">
        <v>15.1</v>
      </c>
      <c r="I6306" s="260"/>
      <c r="J6306" s="261">
        <f>ROUND(I6306*H6306,2)</f>
        <v>0</v>
      </c>
      <c r="K6306" s="257" t="s">
        <v>44</v>
      </c>
      <c r="L6306" s="262"/>
      <c r="M6306" s="263" t="s">
        <v>44</v>
      </c>
      <c r="N6306" s="264" t="s">
        <v>53</v>
      </c>
      <c r="O6306" s="67"/>
      <c r="P6306" s="204">
        <f>O6306*H6306</f>
        <v>0</v>
      </c>
      <c r="Q6306" s="204">
        <v>0.65</v>
      </c>
      <c r="R6306" s="204">
        <f>Q6306*H6306</f>
        <v>9.8149999999999995</v>
      </c>
      <c r="S6306" s="204">
        <v>0</v>
      </c>
      <c r="T6306" s="205">
        <f>S6306*H6306</f>
        <v>0</v>
      </c>
      <c r="U6306" s="37"/>
      <c r="V6306" s="37"/>
      <c r="W6306" s="37"/>
      <c r="X6306" s="37"/>
      <c r="Y6306" s="37"/>
      <c r="Z6306" s="37"/>
      <c r="AA6306" s="37"/>
      <c r="AB6306" s="37"/>
      <c r="AC6306" s="37"/>
      <c r="AD6306" s="37"/>
      <c r="AE6306" s="37"/>
      <c r="AR6306" s="206" t="s">
        <v>619</v>
      </c>
      <c r="AT6306" s="206" t="s">
        <v>633</v>
      </c>
      <c r="AU6306" s="206" t="s">
        <v>91</v>
      </c>
      <c r="AY6306" s="19" t="s">
        <v>262</v>
      </c>
      <c r="BE6306" s="207">
        <f>IF(N6306="základní",J6306,0)</f>
        <v>0</v>
      </c>
      <c r="BF6306" s="207">
        <f>IF(N6306="snížená",J6306,0)</f>
        <v>0</v>
      </c>
      <c r="BG6306" s="207">
        <f>IF(N6306="zákl. přenesená",J6306,0)</f>
        <v>0</v>
      </c>
      <c r="BH6306" s="207">
        <f>IF(N6306="sníž. přenesená",J6306,0)</f>
        <v>0</v>
      </c>
      <c r="BI6306" s="207">
        <f>IF(N6306="nulová",J6306,0)</f>
        <v>0</v>
      </c>
      <c r="BJ6306" s="19" t="s">
        <v>89</v>
      </c>
      <c r="BK6306" s="207">
        <f>ROUND(I6306*H6306,2)</f>
        <v>0</v>
      </c>
      <c r="BL6306" s="19" t="s">
        <v>442</v>
      </c>
      <c r="BM6306" s="206" t="s">
        <v>2890</v>
      </c>
    </row>
    <row r="6307" spans="1:65" s="2" customFormat="1" ht="36">
      <c r="A6307" s="37"/>
      <c r="B6307" s="38"/>
      <c r="C6307" s="39"/>
      <c r="D6307" s="208" t="s">
        <v>421</v>
      </c>
      <c r="E6307" s="39"/>
      <c r="F6307" s="209" t="s">
        <v>2891</v>
      </c>
      <c r="G6307" s="39"/>
      <c r="H6307" s="39"/>
      <c r="I6307" s="118"/>
      <c r="J6307" s="39"/>
      <c r="K6307" s="39"/>
      <c r="L6307" s="42"/>
      <c r="M6307" s="210"/>
      <c r="N6307" s="211"/>
      <c r="O6307" s="67"/>
      <c r="P6307" s="67"/>
      <c r="Q6307" s="67"/>
      <c r="R6307" s="67"/>
      <c r="S6307" s="67"/>
      <c r="T6307" s="68"/>
      <c r="U6307" s="37"/>
      <c r="V6307" s="37"/>
      <c r="W6307" s="37"/>
      <c r="X6307" s="37"/>
      <c r="Y6307" s="37"/>
      <c r="Z6307" s="37"/>
      <c r="AA6307" s="37"/>
      <c r="AB6307" s="37"/>
      <c r="AC6307" s="37"/>
      <c r="AD6307" s="37"/>
      <c r="AE6307" s="37"/>
      <c r="AT6307" s="19" t="s">
        <v>421</v>
      </c>
      <c r="AU6307" s="19" t="s">
        <v>91</v>
      </c>
    </row>
    <row r="6308" spans="1:65" s="13" customFormat="1" ht="10">
      <c r="B6308" s="212"/>
      <c r="C6308" s="213"/>
      <c r="D6308" s="208" t="s">
        <v>272</v>
      </c>
      <c r="E6308" s="214" t="s">
        <v>44</v>
      </c>
      <c r="F6308" s="215" t="s">
        <v>2806</v>
      </c>
      <c r="G6308" s="213"/>
      <c r="H6308" s="214" t="s">
        <v>44</v>
      </c>
      <c r="I6308" s="216"/>
      <c r="J6308" s="213"/>
      <c r="K6308" s="213"/>
      <c r="L6308" s="217"/>
      <c r="M6308" s="218"/>
      <c r="N6308" s="219"/>
      <c r="O6308" s="219"/>
      <c r="P6308" s="219"/>
      <c r="Q6308" s="219"/>
      <c r="R6308" s="219"/>
      <c r="S6308" s="219"/>
      <c r="T6308" s="220"/>
      <c r="AT6308" s="221" t="s">
        <v>272</v>
      </c>
      <c r="AU6308" s="221" t="s">
        <v>91</v>
      </c>
      <c r="AV6308" s="13" t="s">
        <v>89</v>
      </c>
      <c r="AW6308" s="13" t="s">
        <v>38</v>
      </c>
      <c r="AX6308" s="13" t="s">
        <v>82</v>
      </c>
      <c r="AY6308" s="221" t="s">
        <v>262</v>
      </c>
    </row>
    <row r="6309" spans="1:65" s="13" customFormat="1" ht="30">
      <c r="B6309" s="212"/>
      <c r="C6309" s="213"/>
      <c r="D6309" s="208" t="s">
        <v>272</v>
      </c>
      <c r="E6309" s="214" t="s">
        <v>44</v>
      </c>
      <c r="F6309" s="215" t="s">
        <v>2807</v>
      </c>
      <c r="G6309" s="213"/>
      <c r="H6309" s="214" t="s">
        <v>44</v>
      </c>
      <c r="I6309" s="216"/>
      <c r="J6309" s="213"/>
      <c r="K6309" s="213"/>
      <c r="L6309" s="217"/>
      <c r="M6309" s="218"/>
      <c r="N6309" s="219"/>
      <c r="O6309" s="219"/>
      <c r="P6309" s="219"/>
      <c r="Q6309" s="219"/>
      <c r="R6309" s="219"/>
      <c r="S6309" s="219"/>
      <c r="T6309" s="220"/>
      <c r="AT6309" s="221" t="s">
        <v>272</v>
      </c>
      <c r="AU6309" s="221" t="s">
        <v>91</v>
      </c>
      <c r="AV6309" s="13" t="s">
        <v>89</v>
      </c>
      <c r="AW6309" s="13" t="s">
        <v>38</v>
      </c>
      <c r="AX6309" s="13" t="s">
        <v>82</v>
      </c>
      <c r="AY6309" s="221" t="s">
        <v>262</v>
      </c>
    </row>
    <row r="6310" spans="1:65" s="13" customFormat="1" ht="10">
      <c r="B6310" s="212"/>
      <c r="C6310" s="213"/>
      <c r="D6310" s="208" t="s">
        <v>272</v>
      </c>
      <c r="E6310" s="214" t="s">
        <v>44</v>
      </c>
      <c r="F6310" s="215" t="s">
        <v>2808</v>
      </c>
      <c r="G6310" s="213"/>
      <c r="H6310" s="214" t="s">
        <v>44</v>
      </c>
      <c r="I6310" s="216"/>
      <c r="J6310" s="213"/>
      <c r="K6310" s="213"/>
      <c r="L6310" s="217"/>
      <c r="M6310" s="218"/>
      <c r="N6310" s="219"/>
      <c r="O6310" s="219"/>
      <c r="P6310" s="219"/>
      <c r="Q6310" s="219"/>
      <c r="R6310" s="219"/>
      <c r="S6310" s="219"/>
      <c r="T6310" s="220"/>
      <c r="AT6310" s="221" t="s">
        <v>272</v>
      </c>
      <c r="AU6310" s="221" t="s">
        <v>91</v>
      </c>
      <c r="AV6310" s="13" t="s">
        <v>89</v>
      </c>
      <c r="AW6310" s="13" t="s">
        <v>38</v>
      </c>
      <c r="AX6310" s="13" t="s">
        <v>82</v>
      </c>
      <c r="AY6310" s="221" t="s">
        <v>262</v>
      </c>
    </row>
    <row r="6311" spans="1:65" s="13" customFormat="1" ht="10">
      <c r="B6311" s="212"/>
      <c r="C6311" s="213"/>
      <c r="D6311" s="208" t="s">
        <v>272</v>
      </c>
      <c r="E6311" s="214" t="s">
        <v>44</v>
      </c>
      <c r="F6311" s="215" t="s">
        <v>1591</v>
      </c>
      <c r="G6311" s="213"/>
      <c r="H6311" s="214" t="s">
        <v>44</v>
      </c>
      <c r="I6311" s="216"/>
      <c r="J6311" s="213"/>
      <c r="K6311" s="213"/>
      <c r="L6311" s="217"/>
      <c r="M6311" s="218"/>
      <c r="N6311" s="219"/>
      <c r="O6311" s="219"/>
      <c r="P6311" s="219"/>
      <c r="Q6311" s="219"/>
      <c r="R6311" s="219"/>
      <c r="S6311" s="219"/>
      <c r="T6311" s="220"/>
      <c r="AT6311" s="221" t="s">
        <v>272</v>
      </c>
      <c r="AU6311" s="221" t="s">
        <v>91</v>
      </c>
      <c r="AV6311" s="13" t="s">
        <v>89</v>
      </c>
      <c r="AW6311" s="13" t="s">
        <v>38</v>
      </c>
      <c r="AX6311" s="13" t="s">
        <v>82</v>
      </c>
      <c r="AY6311" s="221" t="s">
        <v>262</v>
      </c>
    </row>
    <row r="6312" spans="1:65" s="13" customFormat="1" ht="20">
      <c r="B6312" s="212"/>
      <c r="C6312" s="213"/>
      <c r="D6312" s="208" t="s">
        <v>272</v>
      </c>
      <c r="E6312" s="214" t="s">
        <v>44</v>
      </c>
      <c r="F6312" s="215" t="s">
        <v>2558</v>
      </c>
      <c r="G6312" s="213"/>
      <c r="H6312" s="214" t="s">
        <v>44</v>
      </c>
      <c r="I6312" s="216"/>
      <c r="J6312" s="213"/>
      <c r="K6312" s="213"/>
      <c r="L6312" s="217"/>
      <c r="M6312" s="218"/>
      <c r="N6312" s="219"/>
      <c r="O6312" s="219"/>
      <c r="P6312" s="219"/>
      <c r="Q6312" s="219"/>
      <c r="R6312" s="219"/>
      <c r="S6312" s="219"/>
      <c r="T6312" s="220"/>
      <c r="AT6312" s="221" t="s">
        <v>272</v>
      </c>
      <c r="AU6312" s="221" t="s">
        <v>91</v>
      </c>
      <c r="AV6312" s="13" t="s">
        <v>89</v>
      </c>
      <c r="AW6312" s="13" t="s">
        <v>38</v>
      </c>
      <c r="AX6312" s="13" t="s">
        <v>82</v>
      </c>
      <c r="AY6312" s="221" t="s">
        <v>262</v>
      </c>
    </row>
    <row r="6313" spans="1:65" s="13" customFormat="1" ht="10">
      <c r="B6313" s="212"/>
      <c r="C6313" s="213"/>
      <c r="D6313" s="208" t="s">
        <v>272</v>
      </c>
      <c r="E6313" s="214" t="s">
        <v>44</v>
      </c>
      <c r="F6313" s="215" t="s">
        <v>2809</v>
      </c>
      <c r="G6313" s="213"/>
      <c r="H6313" s="214" t="s">
        <v>44</v>
      </c>
      <c r="I6313" s="216"/>
      <c r="J6313" s="213"/>
      <c r="K6313" s="213"/>
      <c r="L6313" s="217"/>
      <c r="M6313" s="218"/>
      <c r="N6313" s="219"/>
      <c r="O6313" s="219"/>
      <c r="P6313" s="219"/>
      <c r="Q6313" s="219"/>
      <c r="R6313" s="219"/>
      <c r="S6313" s="219"/>
      <c r="T6313" s="220"/>
      <c r="AT6313" s="221" t="s">
        <v>272</v>
      </c>
      <c r="AU6313" s="221" t="s">
        <v>91</v>
      </c>
      <c r="AV6313" s="13" t="s">
        <v>89</v>
      </c>
      <c r="AW6313" s="13" t="s">
        <v>38</v>
      </c>
      <c r="AX6313" s="13" t="s">
        <v>82</v>
      </c>
      <c r="AY6313" s="221" t="s">
        <v>262</v>
      </c>
    </row>
    <row r="6314" spans="1:65" s="13" customFormat="1" ht="10">
      <c r="B6314" s="212"/>
      <c r="C6314" s="213"/>
      <c r="D6314" s="208" t="s">
        <v>272</v>
      </c>
      <c r="E6314" s="214" t="s">
        <v>44</v>
      </c>
      <c r="F6314" s="215" t="s">
        <v>2810</v>
      </c>
      <c r="G6314" s="213"/>
      <c r="H6314" s="214" t="s">
        <v>44</v>
      </c>
      <c r="I6314" s="216"/>
      <c r="J6314" s="213"/>
      <c r="K6314" s="213"/>
      <c r="L6314" s="217"/>
      <c r="M6314" s="218"/>
      <c r="N6314" s="219"/>
      <c r="O6314" s="219"/>
      <c r="P6314" s="219"/>
      <c r="Q6314" s="219"/>
      <c r="R6314" s="219"/>
      <c r="S6314" s="219"/>
      <c r="T6314" s="220"/>
      <c r="AT6314" s="221" t="s">
        <v>272</v>
      </c>
      <c r="AU6314" s="221" t="s">
        <v>91</v>
      </c>
      <c r="AV6314" s="13" t="s">
        <v>89</v>
      </c>
      <c r="AW6314" s="13" t="s">
        <v>38</v>
      </c>
      <c r="AX6314" s="13" t="s">
        <v>82</v>
      </c>
      <c r="AY6314" s="221" t="s">
        <v>262</v>
      </c>
    </row>
    <row r="6315" spans="1:65" s="15" customFormat="1" ht="10">
      <c r="B6315" s="233"/>
      <c r="C6315" s="234"/>
      <c r="D6315" s="208" t="s">
        <v>272</v>
      </c>
      <c r="E6315" s="235" t="s">
        <v>44</v>
      </c>
      <c r="F6315" s="236" t="s">
        <v>2811</v>
      </c>
      <c r="G6315" s="234"/>
      <c r="H6315" s="237">
        <v>15.1</v>
      </c>
      <c r="I6315" s="238"/>
      <c r="J6315" s="234"/>
      <c r="K6315" s="234"/>
      <c r="L6315" s="239"/>
      <c r="M6315" s="240"/>
      <c r="N6315" s="241"/>
      <c r="O6315" s="241"/>
      <c r="P6315" s="241"/>
      <c r="Q6315" s="241"/>
      <c r="R6315" s="241"/>
      <c r="S6315" s="241"/>
      <c r="T6315" s="242"/>
      <c r="AT6315" s="243" t="s">
        <v>272</v>
      </c>
      <c r="AU6315" s="243" t="s">
        <v>91</v>
      </c>
      <c r="AV6315" s="15" t="s">
        <v>91</v>
      </c>
      <c r="AW6315" s="15" t="s">
        <v>38</v>
      </c>
      <c r="AX6315" s="15" t="s">
        <v>89</v>
      </c>
      <c r="AY6315" s="243" t="s">
        <v>262</v>
      </c>
    </row>
    <row r="6316" spans="1:65" s="2" customFormat="1" ht="16.5" customHeight="1">
      <c r="A6316" s="37"/>
      <c r="B6316" s="38"/>
      <c r="C6316" s="255" t="s">
        <v>2892</v>
      </c>
      <c r="D6316" s="255" t="s">
        <v>633</v>
      </c>
      <c r="E6316" s="256" t="s">
        <v>2888</v>
      </c>
      <c r="F6316" s="257" t="s">
        <v>2889</v>
      </c>
      <c r="G6316" s="258" t="s">
        <v>590</v>
      </c>
      <c r="H6316" s="259">
        <v>31.8</v>
      </c>
      <c r="I6316" s="260"/>
      <c r="J6316" s="261">
        <f>ROUND(I6316*H6316,2)</f>
        <v>0</v>
      </c>
      <c r="K6316" s="257" t="s">
        <v>44</v>
      </c>
      <c r="L6316" s="262"/>
      <c r="M6316" s="263" t="s">
        <v>44</v>
      </c>
      <c r="N6316" s="264" t="s">
        <v>53</v>
      </c>
      <c r="O6316" s="67"/>
      <c r="P6316" s="204">
        <f>O6316*H6316</f>
        <v>0</v>
      </c>
      <c r="Q6316" s="204">
        <v>0.65</v>
      </c>
      <c r="R6316" s="204">
        <f>Q6316*H6316</f>
        <v>20.67</v>
      </c>
      <c r="S6316" s="204">
        <v>0</v>
      </c>
      <c r="T6316" s="205">
        <f>S6316*H6316</f>
        <v>0</v>
      </c>
      <c r="U6316" s="37"/>
      <c r="V6316" s="37"/>
      <c r="W6316" s="37"/>
      <c r="X6316" s="37"/>
      <c r="Y6316" s="37"/>
      <c r="Z6316" s="37"/>
      <c r="AA6316" s="37"/>
      <c r="AB6316" s="37"/>
      <c r="AC6316" s="37"/>
      <c r="AD6316" s="37"/>
      <c r="AE6316" s="37"/>
      <c r="AR6316" s="206" t="s">
        <v>619</v>
      </c>
      <c r="AT6316" s="206" t="s">
        <v>633</v>
      </c>
      <c r="AU6316" s="206" t="s">
        <v>91</v>
      </c>
      <c r="AY6316" s="19" t="s">
        <v>262</v>
      </c>
      <c r="BE6316" s="207">
        <f>IF(N6316="základní",J6316,0)</f>
        <v>0</v>
      </c>
      <c r="BF6316" s="207">
        <f>IF(N6316="snížená",J6316,0)</f>
        <v>0</v>
      </c>
      <c r="BG6316" s="207">
        <f>IF(N6316="zákl. přenesená",J6316,0)</f>
        <v>0</v>
      </c>
      <c r="BH6316" s="207">
        <f>IF(N6316="sníž. přenesená",J6316,0)</f>
        <v>0</v>
      </c>
      <c r="BI6316" s="207">
        <f>IF(N6316="nulová",J6316,0)</f>
        <v>0</v>
      </c>
      <c r="BJ6316" s="19" t="s">
        <v>89</v>
      </c>
      <c r="BK6316" s="207">
        <f>ROUND(I6316*H6316,2)</f>
        <v>0</v>
      </c>
      <c r="BL6316" s="19" t="s">
        <v>442</v>
      </c>
      <c r="BM6316" s="206" t="s">
        <v>2893</v>
      </c>
    </row>
    <row r="6317" spans="1:65" s="2" customFormat="1" ht="36">
      <c r="A6317" s="37"/>
      <c r="B6317" s="38"/>
      <c r="C6317" s="39"/>
      <c r="D6317" s="208" t="s">
        <v>421</v>
      </c>
      <c r="E6317" s="39"/>
      <c r="F6317" s="209" t="s">
        <v>2894</v>
      </c>
      <c r="G6317" s="39"/>
      <c r="H6317" s="39"/>
      <c r="I6317" s="118"/>
      <c r="J6317" s="39"/>
      <c r="K6317" s="39"/>
      <c r="L6317" s="42"/>
      <c r="M6317" s="210"/>
      <c r="N6317" s="211"/>
      <c r="O6317" s="67"/>
      <c r="P6317" s="67"/>
      <c r="Q6317" s="67"/>
      <c r="R6317" s="67"/>
      <c r="S6317" s="67"/>
      <c r="T6317" s="68"/>
      <c r="U6317" s="37"/>
      <c r="V6317" s="37"/>
      <c r="W6317" s="37"/>
      <c r="X6317" s="37"/>
      <c r="Y6317" s="37"/>
      <c r="Z6317" s="37"/>
      <c r="AA6317" s="37"/>
      <c r="AB6317" s="37"/>
      <c r="AC6317" s="37"/>
      <c r="AD6317" s="37"/>
      <c r="AE6317" s="37"/>
      <c r="AT6317" s="19" t="s">
        <v>421</v>
      </c>
      <c r="AU6317" s="19" t="s">
        <v>91</v>
      </c>
    </row>
    <row r="6318" spans="1:65" s="13" customFormat="1" ht="10">
      <c r="B6318" s="212"/>
      <c r="C6318" s="213"/>
      <c r="D6318" s="208" t="s">
        <v>272</v>
      </c>
      <c r="E6318" s="214" t="s">
        <v>44</v>
      </c>
      <c r="F6318" s="215" t="s">
        <v>2812</v>
      </c>
      <c r="G6318" s="213"/>
      <c r="H6318" s="214" t="s">
        <v>44</v>
      </c>
      <c r="I6318" s="216"/>
      <c r="J6318" s="213"/>
      <c r="K6318" s="213"/>
      <c r="L6318" s="217"/>
      <c r="M6318" s="218"/>
      <c r="N6318" s="219"/>
      <c r="O6318" s="219"/>
      <c r="P6318" s="219"/>
      <c r="Q6318" s="219"/>
      <c r="R6318" s="219"/>
      <c r="S6318" s="219"/>
      <c r="T6318" s="220"/>
      <c r="AT6318" s="221" t="s">
        <v>272</v>
      </c>
      <c r="AU6318" s="221" t="s">
        <v>91</v>
      </c>
      <c r="AV6318" s="13" t="s">
        <v>89</v>
      </c>
      <c r="AW6318" s="13" t="s">
        <v>38</v>
      </c>
      <c r="AX6318" s="13" t="s">
        <v>82</v>
      </c>
      <c r="AY6318" s="221" t="s">
        <v>262</v>
      </c>
    </row>
    <row r="6319" spans="1:65" s="13" customFormat="1" ht="30">
      <c r="B6319" s="212"/>
      <c r="C6319" s="213"/>
      <c r="D6319" s="208" t="s">
        <v>272</v>
      </c>
      <c r="E6319" s="214" t="s">
        <v>44</v>
      </c>
      <c r="F6319" s="215" t="s">
        <v>2807</v>
      </c>
      <c r="G6319" s="213"/>
      <c r="H6319" s="214" t="s">
        <v>44</v>
      </c>
      <c r="I6319" s="216"/>
      <c r="J6319" s="213"/>
      <c r="K6319" s="213"/>
      <c r="L6319" s="217"/>
      <c r="M6319" s="218"/>
      <c r="N6319" s="219"/>
      <c r="O6319" s="219"/>
      <c r="P6319" s="219"/>
      <c r="Q6319" s="219"/>
      <c r="R6319" s="219"/>
      <c r="S6319" s="219"/>
      <c r="T6319" s="220"/>
      <c r="AT6319" s="221" t="s">
        <v>272</v>
      </c>
      <c r="AU6319" s="221" t="s">
        <v>91</v>
      </c>
      <c r="AV6319" s="13" t="s">
        <v>89</v>
      </c>
      <c r="AW6319" s="13" t="s">
        <v>38</v>
      </c>
      <c r="AX6319" s="13" t="s">
        <v>82</v>
      </c>
      <c r="AY6319" s="221" t="s">
        <v>262</v>
      </c>
    </row>
    <row r="6320" spans="1:65" s="13" customFormat="1" ht="10">
      <c r="B6320" s="212"/>
      <c r="C6320" s="213"/>
      <c r="D6320" s="208" t="s">
        <v>272</v>
      </c>
      <c r="E6320" s="214" t="s">
        <v>44</v>
      </c>
      <c r="F6320" s="215" t="s">
        <v>2813</v>
      </c>
      <c r="G6320" s="213"/>
      <c r="H6320" s="214" t="s">
        <v>44</v>
      </c>
      <c r="I6320" s="216"/>
      <c r="J6320" s="213"/>
      <c r="K6320" s="213"/>
      <c r="L6320" s="217"/>
      <c r="M6320" s="218"/>
      <c r="N6320" s="219"/>
      <c r="O6320" s="219"/>
      <c r="P6320" s="219"/>
      <c r="Q6320" s="219"/>
      <c r="R6320" s="219"/>
      <c r="S6320" s="219"/>
      <c r="T6320" s="220"/>
      <c r="AT6320" s="221" t="s">
        <v>272</v>
      </c>
      <c r="AU6320" s="221" t="s">
        <v>91</v>
      </c>
      <c r="AV6320" s="13" t="s">
        <v>89</v>
      </c>
      <c r="AW6320" s="13" t="s">
        <v>38</v>
      </c>
      <c r="AX6320" s="13" t="s">
        <v>82</v>
      </c>
      <c r="AY6320" s="221" t="s">
        <v>262</v>
      </c>
    </row>
    <row r="6321" spans="1:65" s="13" customFormat="1" ht="10">
      <c r="B6321" s="212"/>
      <c r="C6321" s="213"/>
      <c r="D6321" s="208" t="s">
        <v>272</v>
      </c>
      <c r="E6321" s="214" t="s">
        <v>44</v>
      </c>
      <c r="F6321" s="215" t="s">
        <v>1591</v>
      </c>
      <c r="G6321" s="213"/>
      <c r="H6321" s="214" t="s">
        <v>44</v>
      </c>
      <c r="I6321" s="216"/>
      <c r="J6321" s="213"/>
      <c r="K6321" s="213"/>
      <c r="L6321" s="217"/>
      <c r="M6321" s="218"/>
      <c r="N6321" s="219"/>
      <c r="O6321" s="219"/>
      <c r="P6321" s="219"/>
      <c r="Q6321" s="219"/>
      <c r="R6321" s="219"/>
      <c r="S6321" s="219"/>
      <c r="T6321" s="220"/>
      <c r="AT6321" s="221" t="s">
        <v>272</v>
      </c>
      <c r="AU6321" s="221" t="s">
        <v>91</v>
      </c>
      <c r="AV6321" s="13" t="s">
        <v>89</v>
      </c>
      <c r="AW6321" s="13" t="s">
        <v>38</v>
      </c>
      <c r="AX6321" s="13" t="s">
        <v>82</v>
      </c>
      <c r="AY6321" s="221" t="s">
        <v>262</v>
      </c>
    </row>
    <row r="6322" spans="1:65" s="13" customFormat="1" ht="20">
      <c r="B6322" s="212"/>
      <c r="C6322" s="213"/>
      <c r="D6322" s="208" t="s">
        <v>272</v>
      </c>
      <c r="E6322" s="214" t="s">
        <v>44</v>
      </c>
      <c r="F6322" s="215" t="s">
        <v>2558</v>
      </c>
      <c r="G6322" s="213"/>
      <c r="H6322" s="214" t="s">
        <v>44</v>
      </c>
      <c r="I6322" s="216"/>
      <c r="J6322" s="213"/>
      <c r="K6322" s="213"/>
      <c r="L6322" s="217"/>
      <c r="M6322" s="218"/>
      <c r="N6322" s="219"/>
      <c r="O6322" s="219"/>
      <c r="P6322" s="219"/>
      <c r="Q6322" s="219"/>
      <c r="R6322" s="219"/>
      <c r="S6322" s="219"/>
      <c r="T6322" s="220"/>
      <c r="AT6322" s="221" t="s">
        <v>272</v>
      </c>
      <c r="AU6322" s="221" t="s">
        <v>91</v>
      </c>
      <c r="AV6322" s="13" t="s">
        <v>89</v>
      </c>
      <c r="AW6322" s="13" t="s">
        <v>38</v>
      </c>
      <c r="AX6322" s="13" t="s">
        <v>82</v>
      </c>
      <c r="AY6322" s="221" t="s">
        <v>262</v>
      </c>
    </row>
    <row r="6323" spans="1:65" s="13" customFormat="1" ht="10">
      <c r="B6323" s="212"/>
      <c r="C6323" s="213"/>
      <c r="D6323" s="208" t="s">
        <v>272</v>
      </c>
      <c r="E6323" s="214" t="s">
        <v>44</v>
      </c>
      <c r="F6323" s="215" t="s">
        <v>2809</v>
      </c>
      <c r="G6323" s="213"/>
      <c r="H6323" s="214" t="s">
        <v>44</v>
      </c>
      <c r="I6323" s="216"/>
      <c r="J6323" s="213"/>
      <c r="K6323" s="213"/>
      <c r="L6323" s="217"/>
      <c r="M6323" s="218"/>
      <c r="N6323" s="219"/>
      <c r="O6323" s="219"/>
      <c r="P6323" s="219"/>
      <c r="Q6323" s="219"/>
      <c r="R6323" s="219"/>
      <c r="S6323" s="219"/>
      <c r="T6323" s="220"/>
      <c r="AT6323" s="221" t="s">
        <v>272</v>
      </c>
      <c r="AU6323" s="221" t="s">
        <v>91</v>
      </c>
      <c r="AV6323" s="13" t="s">
        <v>89</v>
      </c>
      <c r="AW6323" s="13" t="s">
        <v>38</v>
      </c>
      <c r="AX6323" s="13" t="s">
        <v>82</v>
      </c>
      <c r="AY6323" s="221" t="s">
        <v>262</v>
      </c>
    </row>
    <row r="6324" spans="1:65" s="13" customFormat="1" ht="10">
      <c r="B6324" s="212"/>
      <c r="C6324" s="213"/>
      <c r="D6324" s="208" t="s">
        <v>272</v>
      </c>
      <c r="E6324" s="214" t="s">
        <v>44</v>
      </c>
      <c r="F6324" s="215" t="s">
        <v>2814</v>
      </c>
      <c r="G6324" s="213"/>
      <c r="H6324" s="214" t="s">
        <v>44</v>
      </c>
      <c r="I6324" s="216"/>
      <c r="J6324" s="213"/>
      <c r="K6324" s="213"/>
      <c r="L6324" s="217"/>
      <c r="M6324" s="218"/>
      <c r="N6324" s="219"/>
      <c r="O6324" s="219"/>
      <c r="P6324" s="219"/>
      <c r="Q6324" s="219"/>
      <c r="R6324" s="219"/>
      <c r="S6324" s="219"/>
      <c r="T6324" s="220"/>
      <c r="AT6324" s="221" t="s">
        <v>272</v>
      </c>
      <c r="AU6324" s="221" t="s">
        <v>91</v>
      </c>
      <c r="AV6324" s="13" t="s">
        <v>89</v>
      </c>
      <c r="AW6324" s="13" t="s">
        <v>38</v>
      </c>
      <c r="AX6324" s="13" t="s">
        <v>82</v>
      </c>
      <c r="AY6324" s="221" t="s">
        <v>262</v>
      </c>
    </row>
    <row r="6325" spans="1:65" s="15" customFormat="1" ht="10">
      <c r="B6325" s="233"/>
      <c r="C6325" s="234"/>
      <c r="D6325" s="208" t="s">
        <v>272</v>
      </c>
      <c r="E6325" s="235" t="s">
        <v>44</v>
      </c>
      <c r="F6325" s="236" t="s">
        <v>2815</v>
      </c>
      <c r="G6325" s="234"/>
      <c r="H6325" s="237">
        <v>31.8</v>
      </c>
      <c r="I6325" s="238"/>
      <c r="J6325" s="234"/>
      <c r="K6325" s="234"/>
      <c r="L6325" s="239"/>
      <c r="M6325" s="240"/>
      <c r="N6325" s="241"/>
      <c r="O6325" s="241"/>
      <c r="P6325" s="241"/>
      <c r="Q6325" s="241"/>
      <c r="R6325" s="241"/>
      <c r="S6325" s="241"/>
      <c r="T6325" s="242"/>
      <c r="AT6325" s="243" t="s">
        <v>272</v>
      </c>
      <c r="AU6325" s="243" t="s">
        <v>91</v>
      </c>
      <c r="AV6325" s="15" t="s">
        <v>91</v>
      </c>
      <c r="AW6325" s="15" t="s">
        <v>38</v>
      </c>
      <c r="AX6325" s="15" t="s">
        <v>82</v>
      </c>
      <c r="AY6325" s="243" t="s">
        <v>262</v>
      </c>
    </row>
    <row r="6326" spans="1:65" s="16" customFormat="1" ht="10">
      <c r="B6326" s="244"/>
      <c r="C6326" s="245"/>
      <c r="D6326" s="208" t="s">
        <v>272</v>
      </c>
      <c r="E6326" s="246" t="s">
        <v>44</v>
      </c>
      <c r="F6326" s="247" t="s">
        <v>291</v>
      </c>
      <c r="G6326" s="245"/>
      <c r="H6326" s="248">
        <v>31.8</v>
      </c>
      <c r="I6326" s="249"/>
      <c r="J6326" s="245"/>
      <c r="K6326" s="245"/>
      <c r="L6326" s="250"/>
      <c r="M6326" s="251"/>
      <c r="N6326" s="252"/>
      <c r="O6326" s="252"/>
      <c r="P6326" s="252"/>
      <c r="Q6326" s="252"/>
      <c r="R6326" s="252"/>
      <c r="S6326" s="252"/>
      <c r="T6326" s="253"/>
      <c r="AT6326" s="254" t="s">
        <v>272</v>
      </c>
      <c r="AU6326" s="254" t="s">
        <v>91</v>
      </c>
      <c r="AV6326" s="16" t="s">
        <v>104</v>
      </c>
      <c r="AW6326" s="16" t="s">
        <v>38</v>
      </c>
      <c r="AX6326" s="16" t="s">
        <v>89</v>
      </c>
      <c r="AY6326" s="254" t="s">
        <v>262</v>
      </c>
    </row>
    <row r="6327" spans="1:65" s="2" customFormat="1" ht="16.5" customHeight="1">
      <c r="A6327" s="37"/>
      <c r="B6327" s="38"/>
      <c r="C6327" s="255" t="s">
        <v>2895</v>
      </c>
      <c r="D6327" s="255" t="s">
        <v>633</v>
      </c>
      <c r="E6327" s="256" t="s">
        <v>2888</v>
      </c>
      <c r="F6327" s="257" t="s">
        <v>2889</v>
      </c>
      <c r="G6327" s="258" t="s">
        <v>590</v>
      </c>
      <c r="H6327" s="259">
        <v>34.4</v>
      </c>
      <c r="I6327" s="260"/>
      <c r="J6327" s="261">
        <f>ROUND(I6327*H6327,2)</f>
        <v>0</v>
      </c>
      <c r="K6327" s="257" t="s">
        <v>44</v>
      </c>
      <c r="L6327" s="262"/>
      <c r="M6327" s="263" t="s">
        <v>44</v>
      </c>
      <c r="N6327" s="264" t="s">
        <v>53</v>
      </c>
      <c r="O6327" s="67"/>
      <c r="P6327" s="204">
        <f>O6327*H6327</f>
        <v>0</v>
      </c>
      <c r="Q6327" s="204">
        <v>0.65</v>
      </c>
      <c r="R6327" s="204">
        <f>Q6327*H6327</f>
        <v>22.36</v>
      </c>
      <c r="S6327" s="204">
        <v>0</v>
      </c>
      <c r="T6327" s="205">
        <f>S6327*H6327</f>
        <v>0</v>
      </c>
      <c r="U6327" s="37"/>
      <c r="V6327" s="37"/>
      <c r="W6327" s="37"/>
      <c r="X6327" s="37"/>
      <c r="Y6327" s="37"/>
      <c r="Z6327" s="37"/>
      <c r="AA6327" s="37"/>
      <c r="AB6327" s="37"/>
      <c r="AC6327" s="37"/>
      <c r="AD6327" s="37"/>
      <c r="AE6327" s="37"/>
      <c r="AR6327" s="206" t="s">
        <v>619</v>
      </c>
      <c r="AT6327" s="206" t="s">
        <v>633</v>
      </c>
      <c r="AU6327" s="206" t="s">
        <v>91</v>
      </c>
      <c r="AY6327" s="19" t="s">
        <v>262</v>
      </c>
      <c r="BE6327" s="207">
        <f>IF(N6327="základní",J6327,0)</f>
        <v>0</v>
      </c>
      <c r="BF6327" s="207">
        <f>IF(N6327="snížená",J6327,0)</f>
        <v>0</v>
      </c>
      <c r="BG6327" s="207">
        <f>IF(N6327="zákl. přenesená",J6327,0)</f>
        <v>0</v>
      </c>
      <c r="BH6327" s="207">
        <f>IF(N6327="sníž. přenesená",J6327,0)</f>
        <v>0</v>
      </c>
      <c r="BI6327" s="207">
        <f>IF(N6327="nulová",J6327,0)</f>
        <v>0</v>
      </c>
      <c r="BJ6327" s="19" t="s">
        <v>89</v>
      </c>
      <c r="BK6327" s="207">
        <f>ROUND(I6327*H6327,2)</f>
        <v>0</v>
      </c>
      <c r="BL6327" s="19" t="s">
        <v>442</v>
      </c>
      <c r="BM6327" s="206" t="s">
        <v>2896</v>
      </c>
    </row>
    <row r="6328" spans="1:65" s="2" customFormat="1" ht="36">
      <c r="A6328" s="37"/>
      <c r="B6328" s="38"/>
      <c r="C6328" s="39"/>
      <c r="D6328" s="208" t="s">
        <v>421</v>
      </c>
      <c r="E6328" s="39"/>
      <c r="F6328" s="209" t="s">
        <v>2897</v>
      </c>
      <c r="G6328" s="39"/>
      <c r="H6328" s="39"/>
      <c r="I6328" s="118"/>
      <c r="J6328" s="39"/>
      <c r="K6328" s="39"/>
      <c r="L6328" s="42"/>
      <c r="M6328" s="210"/>
      <c r="N6328" s="211"/>
      <c r="O6328" s="67"/>
      <c r="P6328" s="67"/>
      <c r="Q6328" s="67"/>
      <c r="R6328" s="67"/>
      <c r="S6328" s="67"/>
      <c r="T6328" s="68"/>
      <c r="U6328" s="37"/>
      <c r="V6328" s="37"/>
      <c r="W6328" s="37"/>
      <c r="X6328" s="37"/>
      <c r="Y6328" s="37"/>
      <c r="Z6328" s="37"/>
      <c r="AA6328" s="37"/>
      <c r="AB6328" s="37"/>
      <c r="AC6328" s="37"/>
      <c r="AD6328" s="37"/>
      <c r="AE6328" s="37"/>
      <c r="AT6328" s="19" t="s">
        <v>421</v>
      </c>
      <c r="AU6328" s="19" t="s">
        <v>91</v>
      </c>
    </row>
    <row r="6329" spans="1:65" s="13" customFormat="1" ht="10">
      <c r="B6329" s="212"/>
      <c r="C6329" s="213"/>
      <c r="D6329" s="208" t="s">
        <v>272</v>
      </c>
      <c r="E6329" s="214" t="s">
        <v>44</v>
      </c>
      <c r="F6329" s="215" t="s">
        <v>2816</v>
      </c>
      <c r="G6329" s="213"/>
      <c r="H6329" s="214" t="s">
        <v>44</v>
      </c>
      <c r="I6329" s="216"/>
      <c r="J6329" s="213"/>
      <c r="K6329" s="213"/>
      <c r="L6329" s="217"/>
      <c r="M6329" s="218"/>
      <c r="N6329" s="219"/>
      <c r="O6329" s="219"/>
      <c r="P6329" s="219"/>
      <c r="Q6329" s="219"/>
      <c r="R6329" s="219"/>
      <c r="S6329" s="219"/>
      <c r="T6329" s="220"/>
      <c r="AT6329" s="221" t="s">
        <v>272</v>
      </c>
      <c r="AU6329" s="221" t="s">
        <v>91</v>
      </c>
      <c r="AV6329" s="13" t="s">
        <v>89</v>
      </c>
      <c r="AW6329" s="13" t="s">
        <v>38</v>
      </c>
      <c r="AX6329" s="13" t="s">
        <v>82</v>
      </c>
      <c r="AY6329" s="221" t="s">
        <v>262</v>
      </c>
    </row>
    <row r="6330" spans="1:65" s="13" customFormat="1" ht="30">
      <c r="B6330" s="212"/>
      <c r="C6330" s="213"/>
      <c r="D6330" s="208" t="s">
        <v>272</v>
      </c>
      <c r="E6330" s="214" t="s">
        <v>44</v>
      </c>
      <c r="F6330" s="215" t="s">
        <v>2807</v>
      </c>
      <c r="G6330" s="213"/>
      <c r="H6330" s="214" t="s">
        <v>44</v>
      </c>
      <c r="I6330" s="216"/>
      <c r="J6330" s="213"/>
      <c r="K6330" s="213"/>
      <c r="L6330" s="217"/>
      <c r="M6330" s="218"/>
      <c r="N6330" s="219"/>
      <c r="O6330" s="219"/>
      <c r="P6330" s="219"/>
      <c r="Q6330" s="219"/>
      <c r="R6330" s="219"/>
      <c r="S6330" s="219"/>
      <c r="T6330" s="220"/>
      <c r="AT6330" s="221" t="s">
        <v>272</v>
      </c>
      <c r="AU6330" s="221" t="s">
        <v>91</v>
      </c>
      <c r="AV6330" s="13" t="s">
        <v>89</v>
      </c>
      <c r="AW6330" s="13" t="s">
        <v>38</v>
      </c>
      <c r="AX6330" s="13" t="s">
        <v>82</v>
      </c>
      <c r="AY6330" s="221" t="s">
        <v>262</v>
      </c>
    </row>
    <row r="6331" spans="1:65" s="13" customFormat="1" ht="10">
      <c r="B6331" s="212"/>
      <c r="C6331" s="213"/>
      <c r="D6331" s="208" t="s">
        <v>272</v>
      </c>
      <c r="E6331" s="214" t="s">
        <v>44</v>
      </c>
      <c r="F6331" s="215" t="s">
        <v>2817</v>
      </c>
      <c r="G6331" s="213"/>
      <c r="H6331" s="214" t="s">
        <v>44</v>
      </c>
      <c r="I6331" s="216"/>
      <c r="J6331" s="213"/>
      <c r="K6331" s="213"/>
      <c r="L6331" s="217"/>
      <c r="M6331" s="218"/>
      <c r="N6331" s="219"/>
      <c r="O6331" s="219"/>
      <c r="P6331" s="219"/>
      <c r="Q6331" s="219"/>
      <c r="R6331" s="219"/>
      <c r="S6331" s="219"/>
      <c r="T6331" s="220"/>
      <c r="AT6331" s="221" t="s">
        <v>272</v>
      </c>
      <c r="AU6331" s="221" t="s">
        <v>91</v>
      </c>
      <c r="AV6331" s="13" t="s">
        <v>89</v>
      </c>
      <c r="AW6331" s="13" t="s">
        <v>38</v>
      </c>
      <c r="AX6331" s="13" t="s">
        <v>82</v>
      </c>
      <c r="AY6331" s="221" t="s">
        <v>262</v>
      </c>
    </row>
    <row r="6332" spans="1:65" s="13" customFormat="1" ht="10">
      <c r="B6332" s="212"/>
      <c r="C6332" s="213"/>
      <c r="D6332" s="208" t="s">
        <v>272</v>
      </c>
      <c r="E6332" s="214" t="s">
        <v>44</v>
      </c>
      <c r="F6332" s="215" t="s">
        <v>2567</v>
      </c>
      <c r="G6332" s="213"/>
      <c r="H6332" s="214" t="s">
        <v>44</v>
      </c>
      <c r="I6332" s="216"/>
      <c r="J6332" s="213"/>
      <c r="K6332" s="213"/>
      <c r="L6332" s="217"/>
      <c r="M6332" s="218"/>
      <c r="N6332" s="219"/>
      <c r="O6332" s="219"/>
      <c r="P6332" s="219"/>
      <c r="Q6332" s="219"/>
      <c r="R6332" s="219"/>
      <c r="S6332" s="219"/>
      <c r="T6332" s="220"/>
      <c r="AT6332" s="221" t="s">
        <v>272</v>
      </c>
      <c r="AU6332" s="221" t="s">
        <v>91</v>
      </c>
      <c r="AV6332" s="13" t="s">
        <v>89</v>
      </c>
      <c r="AW6332" s="13" t="s">
        <v>38</v>
      </c>
      <c r="AX6332" s="13" t="s">
        <v>82</v>
      </c>
      <c r="AY6332" s="221" t="s">
        <v>262</v>
      </c>
    </row>
    <row r="6333" spans="1:65" s="13" customFormat="1" ht="20">
      <c r="B6333" s="212"/>
      <c r="C6333" s="213"/>
      <c r="D6333" s="208" t="s">
        <v>272</v>
      </c>
      <c r="E6333" s="214" t="s">
        <v>44</v>
      </c>
      <c r="F6333" s="215" t="s">
        <v>2558</v>
      </c>
      <c r="G6333" s="213"/>
      <c r="H6333" s="214" t="s">
        <v>44</v>
      </c>
      <c r="I6333" s="216"/>
      <c r="J6333" s="213"/>
      <c r="K6333" s="213"/>
      <c r="L6333" s="217"/>
      <c r="M6333" s="218"/>
      <c r="N6333" s="219"/>
      <c r="O6333" s="219"/>
      <c r="P6333" s="219"/>
      <c r="Q6333" s="219"/>
      <c r="R6333" s="219"/>
      <c r="S6333" s="219"/>
      <c r="T6333" s="220"/>
      <c r="AT6333" s="221" t="s">
        <v>272</v>
      </c>
      <c r="AU6333" s="221" t="s">
        <v>91</v>
      </c>
      <c r="AV6333" s="13" t="s">
        <v>89</v>
      </c>
      <c r="AW6333" s="13" t="s">
        <v>38</v>
      </c>
      <c r="AX6333" s="13" t="s">
        <v>82</v>
      </c>
      <c r="AY6333" s="221" t="s">
        <v>262</v>
      </c>
    </row>
    <row r="6334" spans="1:65" s="13" customFormat="1" ht="10">
      <c r="B6334" s="212"/>
      <c r="C6334" s="213"/>
      <c r="D6334" s="208" t="s">
        <v>272</v>
      </c>
      <c r="E6334" s="214" t="s">
        <v>44</v>
      </c>
      <c r="F6334" s="215" t="s">
        <v>2809</v>
      </c>
      <c r="G6334" s="213"/>
      <c r="H6334" s="214" t="s">
        <v>44</v>
      </c>
      <c r="I6334" s="216"/>
      <c r="J6334" s="213"/>
      <c r="K6334" s="213"/>
      <c r="L6334" s="217"/>
      <c r="M6334" s="218"/>
      <c r="N6334" s="219"/>
      <c r="O6334" s="219"/>
      <c r="P6334" s="219"/>
      <c r="Q6334" s="219"/>
      <c r="R6334" s="219"/>
      <c r="S6334" s="219"/>
      <c r="T6334" s="220"/>
      <c r="AT6334" s="221" t="s">
        <v>272</v>
      </c>
      <c r="AU6334" s="221" t="s">
        <v>91</v>
      </c>
      <c r="AV6334" s="13" t="s">
        <v>89</v>
      </c>
      <c r="AW6334" s="13" t="s">
        <v>38</v>
      </c>
      <c r="AX6334" s="13" t="s">
        <v>82</v>
      </c>
      <c r="AY6334" s="221" t="s">
        <v>262</v>
      </c>
    </row>
    <row r="6335" spans="1:65" s="13" customFormat="1" ht="10">
      <c r="B6335" s="212"/>
      <c r="C6335" s="213"/>
      <c r="D6335" s="208" t="s">
        <v>272</v>
      </c>
      <c r="E6335" s="214" t="s">
        <v>44</v>
      </c>
      <c r="F6335" s="215" t="s">
        <v>2818</v>
      </c>
      <c r="G6335" s="213"/>
      <c r="H6335" s="214" t="s">
        <v>44</v>
      </c>
      <c r="I6335" s="216"/>
      <c r="J6335" s="213"/>
      <c r="K6335" s="213"/>
      <c r="L6335" s="217"/>
      <c r="M6335" s="218"/>
      <c r="N6335" s="219"/>
      <c r="O6335" s="219"/>
      <c r="P6335" s="219"/>
      <c r="Q6335" s="219"/>
      <c r="R6335" s="219"/>
      <c r="S6335" s="219"/>
      <c r="T6335" s="220"/>
      <c r="AT6335" s="221" t="s">
        <v>272</v>
      </c>
      <c r="AU6335" s="221" t="s">
        <v>91</v>
      </c>
      <c r="AV6335" s="13" t="s">
        <v>89</v>
      </c>
      <c r="AW6335" s="13" t="s">
        <v>38</v>
      </c>
      <c r="AX6335" s="13" t="s">
        <v>82</v>
      </c>
      <c r="AY6335" s="221" t="s">
        <v>262</v>
      </c>
    </row>
    <row r="6336" spans="1:65" s="13" customFormat="1" ht="10">
      <c r="B6336" s="212"/>
      <c r="C6336" s="213"/>
      <c r="D6336" s="208" t="s">
        <v>272</v>
      </c>
      <c r="E6336" s="214" t="s">
        <v>44</v>
      </c>
      <c r="F6336" s="215" t="s">
        <v>2819</v>
      </c>
      <c r="G6336" s="213"/>
      <c r="H6336" s="214" t="s">
        <v>44</v>
      </c>
      <c r="I6336" s="216"/>
      <c r="J6336" s="213"/>
      <c r="K6336" s="213"/>
      <c r="L6336" s="217"/>
      <c r="M6336" s="218"/>
      <c r="N6336" s="219"/>
      <c r="O6336" s="219"/>
      <c r="P6336" s="219"/>
      <c r="Q6336" s="219"/>
      <c r="R6336" s="219"/>
      <c r="S6336" s="219"/>
      <c r="T6336" s="220"/>
      <c r="AT6336" s="221" t="s">
        <v>272</v>
      </c>
      <c r="AU6336" s="221" t="s">
        <v>91</v>
      </c>
      <c r="AV6336" s="13" t="s">
        <v>89</v>
      </c>
      <c r="AW6336" s="13" t="s">
        <v>38</v>
      </c>
      <c r="AX6336" s="13" t="s">
        <v>82</v>
      </c>
      <c r="AY6336" s="221" t="s">
        <v>262</v>
      </c>
    </row>
    <row r="6337" spans="1:65" s="15" customFormat="1" ht="10">
      <c r="B6337" s="233"/>
      <c r="C6337" s="234"/>
      <c r="D6337" s="208" t="s">
        <v>272</v>
      </c>
      <c r="E6337" s="235" t="s">
        <v>44</v>
      </c>
      <c r="F6337" s="236" t="s">
        <v>2820</v>
      </c>
      <c r="G6337" s="234"/>
      <c r="H6337" s="237">
        <v>34.4</v>
      </c>
      <c r="I6337" s="238"/>
      <c r="J6337" s="234"/>
      <c r="K6337" s="234"/>
      <c r="L6337" s="239"/>
      <c r="M6337" s="240"/>
      <c r="N6337" s="241"/>
      <c r="O6337" s="241"/>
      <c r="P6337" s="241"/>
      <c r="Q6337" s="241"/>
      <c r="R6337" s="241"/>
      <c r="S6337" s="241"/>
      <c r="T6337" s="242"/>
      <c r="AT6337" s="243" t="s">
        <v>272</v>
      </c>
      <c r="AU6337" s="243" t="s">
        <v>91</v>
      </c>
      <c r="AV6337" s="15" t="s">
        <v>91</v>
      </c>
      <c r="AW6337" s="15" t="s">
        <v>38</v>
      </c>
      <c r="AX6337" s="15" t="s">
        <v>82</v>
      </c>
      <c r="AY6337" s="243" t="s">
        <v>262</v>
      </c>
    </row>
    <row r="6338" spans="1:65" s="16" customFormat="1" ht="10">
      <c r="B6338" s="244"/>
      <c r="C6338" s="245"/>
      <c r="D6338" s="208" t="s">
        <v>272</v>
      </c>
      <c r="E6338" s="246" t="s">
        <v>44</v>
      </c>
      <c r="F6338" s="247" t="s">
        <v>291</v>
      </c>
      <c r="G6338" s="245"/>
      <c r="H6338" s="248">
        <v>34.4</v>
      </c>
      <c r="I6338" s="249"/>
      <c r="J6338" s="245"/>
      <c r="K6338" s="245"/>
      <c r="L6338" s="250"/>
      <c r="M6338" s="251"/>
      <c r="N6338" s="252"/>
      <c r="O6338" s="252"/>
      <c r="P6338" s="252"/>
      <c r="Q6338" s="252"/>
      <c r="R6338" s="252"/>
      <c r="S6338" s="252"/>
      <c r="T6338" s="253"/>
      <c r="AT6338" s="254" t="s">
        <v>272</v>
      </c>
      <c r="AU6338" s="254" t="s">
        <v>91</v>
      </c>
      <c r="AV6338" s="16" t="s">
        <v>104</v>
      </c>
      <c r="AW6338" s="16" t="s">
        <v>38</v>
      </c>
      <c r="AX6338" s="16" t="s">
        <v>89</v>
      </c>
      <c r="AY6338" s="254" t="s">
        <v>262</v>
      </c>
    </row>
    <row r="6339" spans="1:65" s="2" customFormat="1" ht="16.5" customHeight="1">
      <c r="A6339" s="37"/>
      <c r="B6339" s="38"/>
      <c r="C6339" s="255" t="s">
        <v>2898</v>
      </c>
      <c r="D6339" s="255" t="s">
        <v>633</v>
      </c>
      <c r="E6339" s="256" t="s">
        <v>2888</v>
      </c>
      <c r="F6339" s="257" t="s">
        <v>2889</v>
      </c>
      <c r="G6339" s="258" t="s">
        <v>590</v>
      </c>
      <c r="H6339" s="259">
        <v>10.35</v>
      </c>
      <c r="I6339" s="260"/>
      <c r="J6339" s="261">
        <f>ROUND(I6339*H6339,2)</f>
        <v>0</v>
      </c>
      <c r="K6339" s="257" t="s">
        <v>44</v>
      </c>
      <c r="L6339" s="262"/>
      <c r="M6339" s="263" t="s">
        <v>44</v>
      </c>
      <c r="N6339" s="264" t="s">
        <v>53</v>
      </c>
      <c r="O6339" s="67"/>
      <c r="P6339" s="204">
        <f>O6339*H6339</f>
        <v>0</v>
      </c>
      <c r="Q6339" s="204">
        <v>0.65</v>
      </c>
      <c r="R6339" s="204">
        <f>Q6339*H6339</f>
        <v>6.7275</v>
      </c>
      <c r="S6339" s="204">
        <v>0</v>
      </c>
      <c r="T6339" s="205">
        <f>S6339*H6339</f>
        <v>0</v>
      </c>
      <c r="U6339" s="37"/>
      <c r="V6339" s="37"/>
      <c r="W6339" s="37"/>
      <c r="X6339" s="37"/>
      <c r="Y6339" s="37"/>
      <c r="Z6339" s="37"/>
      <c r="AA6339" s="37"/>
      <c r="AB6339" s="37"/>
      <c r="AC6339" s="37"/>
      <c r="AD6339" s="37"/>
      <c r="AE6339" s="37"/>
      <c r="AR6339" s="206" t="s">
        <v>619</v>
      </c>
      <c r="AT6339" s="206" t="s">
        <v>633</v>
      </c>
      <c r="AU6339" s="206" t="s">
        <v>91</v>
      </c>
      <c r="AY6339" s="19" t="s">
        <v>262</v>
      </c>
      <c r="BE6339" s="207">
        <f>IF(N6339="základní",J6339,0)</f>
        <v>0</v>
      </c>
      <c r="BF6339" s="207">
        <f>IF(N6339="snížená",J6339,0)</f>
        <v>0</v>
      </c>
      <c r="BG6339" s="207">
        <f>IF(N6339="zákl. přenesená",J6339,0)</f>
        <v>0</v>
      </c>
      <c r="BH6339" s="207">
        <f>IF(N6339="sníž. přenesená",J6339,0)</f>
        <v>0</v>
      </c>
      <c r="BI6339" s="207">
        <f>IF(N6339="nulová",J6339,0)</f>
        <v>0</v>
      </c>
      <c r="BJ6339" s="19" t="s">
        <v>89</v>
      </c>
      <c r="BK6339" s="207">
        <f>ROUND(I6339*H6339,2)</f>
        <v>0</v>
      </c>
      <c r="BL6339" s="19" t="s">
        <v>442</v>
      </c>
      <c r="BM6339" s="206" t="s">
        <v>2899</v>
      </c>
    </row>
    <row r="6340" spans="1:65" s="2" customFormat="1" ht="36">
      <c r="A6340" s="37"/>
      <c r="B6340" s="38"/>
      <c r="C6340" s="39"/>
      <c r="D6340" s="208" t="s">
        <v>421</v>
      </c>
      <c r="E6340" s="39"/>
      <c r="F6340" s="209" t="s">
        <v>2900</v>
      </c>
      <c r="G6340" s="39"/>
      <c r="H6340" s="39"/>
      <c r="I6340" s="118"/>
      <c r="J6340" s="39"/>
      <c r="K6340" s="39"/>
      <c r="L6340" s="42"/>
      <c r="M6340" s="210"/>
      <c r="N6340" s="211"/>
      <c r="O6340" s="67"/>
      <c r="P6340" s="67"/>
      <c r="Q6340" s="67"/>
      <c r="R6340" s="67"/>
      <c r="S6340" s="67"/>
      <c r="T6340" s="68"/>
      <c r="U6340" s="37"/>
      <c r="V6340" s="37"/>
      <c r="W6340" s="37"/>
      <c r="X6340" s="37"/>
      <c r="Y6340" s="37"/>
      <c r="Z6340" s="37"/>
      <c r="AA6340" s="37"/>
      <c r="AB6340" s="37"/>
      <c r="AC6340" s="37"/>
      <c r="AD6340" s="37"/>
      <c r="AE6340" s="37"/>
      <c r="AT6340" s="19" t="s">
        <v>421</v>
      </c>
      <c r="AU6340" s="19" t="s">
        <v>91</v>
      </c>
    </row>
    <row r="6341" spans="1:65" s="13" customFormat="1" ht="10">
      <c r="B6341" s="212"/>
      <c r="C6341" s="213"/>
      <c r="D6341" s="208" t="s">
        <v>272</v>
      </c>
      <c r="E6341" s="214" t="s">
        <v>44</v>
      </c>
      <c r="F6341" s="215" t="s">
        <v>2821</v>
      </c>
      <c r="G6341" s="213"/>
      <c r="H6341" s="214" t="s">
        <v>44</v>
      </c>
      <c r="I6341" s="216"/>
      <c r="J6341" s="213"/>
      <c r="K6341" s="213"/>
      <c r="L6341" s="217"/>
      <c r="M6341" s="218"/>
      <c r="N6341" s="219"/>
      <c r="O6341" s="219"/>
      <c r="P6341" s="219"/>
      <c r="Q6341" s="219"/>
      <c r="R6341" s="219"/>
      <c r="S6341" s="219"/>
      <c r="T6341" s="220"/>
      <c r="AT6341" s="221" t="s">
        <v>272</v>
      </c>
      <c r="AU6341" s="221" t="s">
        <v>91</v>
      </c>
      <c r="AV6341" s="13" t="s">
        <v>89</v>
      </c>
      <c r="AW6341" s="13" t="s">
        <v>38</v>
      </c>
      <c r="AX6341" s="13" t="s">
        <v>82</v>
      </c>
      <c r="AY6341" s="221" t="s">
        <v>262</v>
      </c>
    </row>
    <row r="6342" spans="1:65" s="13" customFormat="1" ht="30">
      <c r="B6342" s="212"/>
      <c r="C6342" s="213"/>
      <c r="D6342" s="208" t="s">
        <v>272</v>
      </c>
      <c r="E6342" s="214" t="s">
        <v>44</v>
      </c>
      <c r="F6342" s="215" t="s">
        <v>2822</v>
      </c>
      <c r="G6342" s="213"/>
      <c r="H6342" s="214" t="s">
        <v>44</v>
      </c>
      <c r="I6342" s="216"/>
      <c r="J6342" s="213"/>
      <c r="K6342" s="213"/>
      <c r="L6342" s="217"/>
      <c r="M6342" s="218"/>
      <c r="N6342" s="219"/>
      <c r="O6342" s="219"/>
      <c r="P6342" s="219"/>
      <c r="Q6342" s="219"/>
      <c r="R6342" s="219"/>
      <c r="S6342" s="219"/>
      <c r="T6342" s="220"/>
      <c r="AT6342" s="221" t="s">
        <v>272</v>
      </c>
      <c r="AU6342" s="221" t="s">
        <v>91</v>
      </c>
      <c r="AV6342" s="13" t="s">
        <v>89</v>
      </c>
      <c r="AW6342" s="13" t="s">
        <v>38</v>
      </c>
      <c r="AX6342" s="13" t="s">
        <v>82</v>
      </c>
      <c r="AY6342" s="221" t="s">
        <v>262</v>
      </c>
    </row>
    <row r="6343" spans="1:65" s="13" customFormat="1" ht="10">
      <c r="B6343" s="212"/>
      <c r="C6343" s="213"/>
      <c r="D6343" s="208" t="s">
        <v>272</v>
      </c>
      <c r="E6343" s="214" t="s">
        <v>44</v>
      </c>
      <c r="F6343" s="215" t="s">
        <v>2823</v>
      </c>
      <c r="G6343" s="213"/>
      <c r="H6343" s="214" t="s">
        <v>44</v>
      </c>
      <c r="I6343" s="216"/>
      <c r="J6343" s="213"/>
      <c r="K6343" s="213"/>
      <c r="L6343" s="217"/>
      <c r="M6343" s="218"/>
      <c r="N6343" s="219"/>
      <c r="O6343" s="219"/>
      <c r="P6343" s="219"/>
      <c r="Q6343" s="219"/>
      <c r="R6343" s="219"/>
      <c r="S6343" s="219"/>
      <c r="T6343" s="220"/>
      <c r="AT6343" s="221" t="s">
        <v>272</v>
      </c>
      <c r="AU6343" s="221" t="s">
        <v>91</v>
      </c>
      <c r="AV6343" s="13" t="s">
        <v>89</v>
      </c>
      <c r="AW6343" s="13" t="s">
        <v>38</v>
      </c>
      <c r="AX6343" s="13" t="s">
        <v>82</v>
      </c>
      <c r="AY6343" s="221" t="s">
        <v>262</v>
      </c>
    </row>
    <row r="6344" spans="1:65" s="13" customFormat="1" ht="10">
      <c r="B6344" s="212"/>
      <c r="C6344" s="213"/>
      <c r="D6344" s="208" t="s">
        <v>272</v>
      </c>
      <c r="E6344" s="214" t="s">
        <v>44</v>
      </c>
      <c r="F6344" s="215" t="s">
        <v>2824</v>
      </c>
      <c r="G6344" s="213"/>
      <c r="H6344" s="214" t="s">
        <v>44</v>
      </c>
      <c r="I6344" s="216"/>
      <c r="J6344" s="213"/>
      <c r="K6344" s="213"/>
      <c r="L6344" s="217"/>
      <c r="M6344" s="218"/>
      <c r="N6344" s="219"/>
      <c r="O6344" s="219"/>
      <c r="P6344" s="219"/>
      <c r="Q6344" s="219"/>
      <c r="R6344" s="219"/>
      <c r="S6344" s="219"/>
      <c r="T6344" s="220"/>
      <c r="AT6344" s="221" t="s">
        <v>272</v>
      </c>
      <c r="AU6344" s="221" t="s">
        <v>91</v>
      </c>
      <c r="AV6344" s="13" t="s">
        <v>89</v>
      </c>
      <c r="AW6344" s="13" t="s">
        <v>38</v>
      </c>
      <c r="AX6344" s="13" t="s">
        <v>82</v>
      </c>
      <c r="AY6344" s="221" t="s">
        <v>262</v>
      </c>
    </row>
    <row r="6345" spans="1:65" s="13" customFormat="1" ht="20">
      <c r="B6345" s="212"/>
      <c r="C6345" s="213"/>
      <c r="D6345" s="208" t="s">
        <v>272</v>
      </c>
      <c r="E6345" s="214" t="s">
        <v>44</v>
      </c>
      <c r="F6345" s="215" t="s">
        <v>2558</v>
      </c>
      <c r="G6345" s="213"/>
      <c r="H6345" s="214" t="s">
        <v>44</v>
      </c>
      <c r="I6345" s="216"/>
      <c r="J6345" s="213"/>
      <c r="K6345" s="213"/>
      <c r="L6345" s="217"/>
      <c r="M6345" s="218"/>
      <c r="N6345" s="219"/>
      <c r="O6345" s="219"/>
      <c r="P6345" s="219"/>
      <c r="Q6345" s="219"/>
      <c r="R6345" s="219"/>
      <c r="S6345" s="219"/>
      <c r="T6345" s="220"/>
      <c r="AT6345" s="221" t="s">
        <v>272</v>
      </c>
      <c r="AU6345" s="221" t="s">
        <v>91</v>
      </c>
      <c r="AV6345" s="13" t="s">
        <v>89</v>
      </c>
      <c r="AW6345" s="13" t="s">
        <v>38</v>
      </c>
      <c r="AX6345" s="13" t="s">
        <v>82</v>
      </c>
      <c r="AY6345" s="221" t="s">
        <v>262</v>
      </c>
    </row>
    <row r="6346" spans="1:65" s="13" customFormat="1" ht="10">
      <c r="B6346" s="212"/>
      <c r="C6346" s="213"/>
      <c r="D6346" s="208" t="s">
        <v>272</v>
      </c>
      <c r="E6346" s="214" t="s">
        <v>44</v>
      </c>
      <c r="F6346" s="215" t="s">
        <v>2809</v>
      </c>
      <c r="G6346" s="213"/>
      <c r="H6346" s="214" t="s">
        <v>44</v>
      </c>
      <c r="I6346" s="216"/>
      <c r="J6346" s="213"/>
      <c r="K6346" s="213"/>
      <c r="L6346" s="217"/>
      <c r="M6346" s="218"/>
      <c r="N6346" s="219"/>
      <c r="O6346" s="219"/>
      <c r="P6346" s="219"/>
      <c r="Q6346" s="219"/>
      <c r="R6346" s="219"/>
      <c r="S6346" s="219"/>
      <c r="T6346" s="220"/>
      <c r="AT6346" s="221" t="s">
        <v>272</v>
      </c>
      <c r="AU6346" s="221" t="s">
        <v>91</v>
      </c>
      <c r="AV6346" s="13" t="s">
        <v>89</v>
      </c>
      <c r="AW6346" s="13" t="s">
        <v>38</v>
      </c>
      <c r="AX6346" s="13" t="s">
        <v>82</v>
      </c>
      <c r="AY6346" s="221" t="s">
        <v>262</v>
      </c>
    </row>
    <row r="6347" spans="1:65" s="13" customFormat="1" ht="10">
      <c r="B6347" s="212"/>
      <c r="C6347" s="213"/>
      <c r="D6347" s="208" t="s">
        <v>272</v>
      </c>
      <c r="E6347" s="214" t="s">
        <v>44</v>
      </c>
      <c r="F6347" s="215" t="s">
        <v>2825</v>
      </c>
      <c r="G6347" s="213"/>
      <c r="H6347" s="214" t="s">
        <v>44</v>
      </c>
      <c r="I6347" s="216"/>
      <c r="J6347" s="213"/>
      <c r="K6347" s="213"/>
      <c r="L6347" s="217"/>
      <c r="M6347" s="218"/>
      <c r="N6347" s="219"/>
      <c r="O6347" s="219"/>
      <c r="P6347" s="219"/>
      <c r="Q6347" s="219"/>
      <c r="R6347" s="219"/>
      <c r="S6347" s="219"/>
      <c r="T6347" s="220"/>
      <c r="AT6347" s="221" t="s">
        <v>272</v>
      </c>
      <c r="AU6347" s="221" t="s">
        <v>91</v>
      </c>
      <c r="AV6347" s="13" t="s">
        <v>89</v>
      </c>
      <c r="AW6347" s="13" t="s">
        <v>38</v>
      </c>
      <c r="AX6347" s="13" t="s">
        <v>82</v>
      </c>
      <c r="AY6347" s="221" t="s">
        <v>262</v>
      </c>
    </row>
    <row r="6348" spans="1:65" s="13" customFormat="1" ht="10">
      <c r="B6348" s="212"/>
      <c r="C6348" s="213"/>
      <c r="D6348" s="208" t="s">
        <v>272</v>
      </c>
      <c r="E6348" s="214" t="s">
        <v>44</v>
      </c>
      <c r="F6348" s="215" t="s">
        <v>2826</v>
      </c>
      <c r="G6348" s="213"/>
      <c r="H6348" s="214" t="s">
        <v>44</v>
      </c>
      <c r="I6348" s="216"/>
      <c r="J6348" s="213"/>
      <c r="K6348" s="213"/>
      <c r="L6348" s="217"/>
      <c r="M6348" s="218"/>
      <c r="N6348" s="219"/>
      <c r="O6348" s="219"/>
      <c r="P6348" s="219"/>
      <c r="Q6348" s="219"/>
      <c r="R6348" s="219"/>
      <c r="S6348" s="219"/>
      <c r="T6348" s="220"/>
      <c r="AT6348" s="221" t="s">
        <v>272</v>
      </c>
      <c r="AU6348" s="221" t="s">
        <v>91</v>
      </c>
      <c r="AV6348" s="13" t="s">
        <v>89</v>
      </c>
      <c r="AW6348" s="13" t="s">
        <v>38</v>
      </c>
      <c r="AX6348" s="13" t="s">
        <v>82</v>
      </c>
      <c r="AY6348" s="221" t="s">
        <v>262</v>
      </c>
    </row>
    <row r="6349" spans="1:65" s="15" customFormat="1" ht="10">
      <c r="B6349" s="233"/>
      <c r="C6349" s="234"/>
      <c r="D6349" s="208" t="s">
        <v>272</v>
      </c>
      <c r="E6349" s="235" t="s">
        <v>44</v>
      </c>
      <c r="F6349" s="236" t="s">
        <v>2827</v>
      </c>
      <c r="G6349" s="234"/>
      <c r="H6349" s="237">
        <v>10.35</v>
      </c>
      <c r="I6349" s="238"/>
      <c r="J6349" s="234"/>
      <c r="K6349" s="234"/>
      <c r="L6349" s="239"/>
      <c r="M6349" s="240"/>
      <c r="N6349" s="241"/>
      <c r="O6349" s="241"/>
      <c r="P6349" s="241"/>
      <c r="Q6349" s="241"/>
      <c r="R6349" s="241"/>
      <c r="S6349" s="241"/>
      <c r="T6349" s="242"/>
      <c r="AT6349" s="243" t="s">
        <v>272</v>
      </c>
      <c r="AU6349" s="243" t="s">
        <v>91</v>
      </c>
      <c r="AV6349" s="15" t="s">
        <v>91</v>
      </c>
      <c r="AW6349" s="15" t="s">
        <v>38</v>
      </c>
      <c r="AX6349" s="15" t="s">
        <v>82</v>
      </c>
      <c r="AY6349" s="243" t="s">
        <v>262</v>
      </c>
    </row>
    <row r="6350" spans="1:65" s="16" customFormat="1" ht="10">
      <c r="B6350" s="244"/>
      <c r="C6350" s="245"/>
      <c r="D6350" s="208" t="s">
        <v>272</v>
      </c>
      <c r="E6350" s="246" t="s">
        <v>44</v>
      </c>
      <c r="F6350" s="247" t="s">
        <v>291</v>
      </c>
      <c r="G6350" s="245"/>
      <c r="H6350" s="248">
        <v>10.35</v>
      </c>
      <c r="I6350" s="249"/>
      <c r="J6350" s="245"/>
      <c r="K6350" s="245"/>
      <c r="L6350" s="250"/>
      <c r="M6350" s="251"/>
      <c r="N6350" s="252"/>
      <c r="O6350" s="252"/>
      <c r="P6350" s="252"/>
      <c r="Q6350" s="252"/>
      <c r="R6350" s="252"/>
      <c r="S6350" s="252"/>
      <c r="T6350" s="253"/>
      <c r="AT6350" s="254" t="s">
        <v>272</v>
      </c>
      <c r="AU6350" s="254" t="s">
        <v>91</v>
      </c>
      <c r="AV6350" s="16" t="s">
        <v>104</v>
      </c>
      <c r="AW6350" s="16" t="s">
        <v>38</v>
      </c>
      <c r="AX6350" s="16" t="s">
        <v>89</v>
      </c>
      <c r="AY6350" s="254" t="s">
        <v>262</v>
      </c>
    </row>
    <row r="6351" spans="1:65" s="2" customFormat="1" ht="16.5" customHeight="1">
      <c r="A6351" s="37"/>
      <c r="B6351" s="38"/>
      <c r="C6351" s="255" t="s">
        <v>2901</v>
      </c>
      <c r="D6351" s="255" t="s">
        <v>633</v>
      </c>
      <c r="E6351" s="256" t="s">
        <v>2888</v>
      </c>
      <c r="F6351" s="257" t="s">
        <v>2889</v>
      </c>
      <c r="G6351" s="258" t="s">
        <v>590</v>
      </c>
      <c r="H6351" s="259">
        <v>4.7</v>
      </c>
      <c r="I6351" s="260"/>
      <c r="J6351" s="261">
        <f>ROUND(I6351*H6351,2)</f>
        <v>0</v>
      </c>
      <c r="K6351" s="257" t="s">
        <v>44</v>
      </c>
      <c r="L6351" s="262"/>
      <c r="M6351" s="263" t="s">
        <v>44</v>
      </c>
      <c r="N6351" s="264" t="s">
        <v>53</v>
      </c>
      <c r="O6351" s="67"/>
      <c r="P6351" s="204">
        <f>O6351*H6351</f>
        <v>0</v>
      </c>
      <c r="Q6351" s="204">
        <v>0.65</v>
      </c>
      <c r="R6351" s="204">
        <f>Q6351*H6351</f>
        <v>3.0550000000000002</v>
      </c>
      <c r="S6351" s="204">
        <v>0</v>
      </c>
      <c r="T6351" s="205">
        <f>S6351*H6351</f>
        <v>0</v>
      </c>
      <c r="U6351" s="37"/>
      <c r="V6351" s="37"/>
      <c r="W6351" s="37"/>
      <c r="X6351" s="37"/>
      <c r="Y6351" s="37"/>
      <c r="Z6351" s="37"/>
      <c r="AA6351" s="37"/>
      <c r="AB6351" s="37"/>
      <c r="AC6351" s="37"/>
      <c r="AD6351" s="37"/>
      <c r="AE6351" s="37"/>
      <c r="AR6351" s="206" t="s">
        <v>619</v>
      </c>
      <c r="AT6351" s="206" t="s">
        <v>633</v>
      </c>
      <c r="AU6351" s="206" t="s">
        <v>91</v>
      </c>
      <c r="AY6351" s="19" t="s">
        <v>262</v>
      </c>
      <c r="BE6351" s="207">
        <f>IF(N6351="základní",J6351,0)</f>
        <v>0</v>
      </c>
      <c r="BF6351" s="207">
        <f>IF(N6351="snížená",J6351,0)</f>
        <v>0</v>
      </c>
      <c r="BG6351" s="207">
        <f>IF(N6351="zákl. přenesená",J6351,0)</f>
        <v>0</v>
      </c>
      <c r="BH6351" s="207">
        <f>IF(N6351="sníž. přenesená",J6351,0)</f>
        <v>0</v>
      </c>
      <c r="BI6351" s="207">
        <f>IF(N6351="nulová",J6351,0)</f>
        <v>0</v>
      </c>
      <c r="BJ6351" s="19" t="s">
        <v>89</v>
      </c>
      <c r="BK6351" s="207">
        <f>ROUND(I6351*H6351,2)</f>
        <v>0</v>
      </c>
      <c r="BL6351" s="19" t="s">
        <v>442</v>
      </c>
      <c r="BM6351" s="206" t="s">
        <v>2902</v>
      </c>
    </row>
    <row r="6352" spans="1:65" s="2" customFormat="1" ht="36">
      <c r="A6352" s="37"/>
      <c r="B6352" s="38"/>
      <c r="C6352" s="39"/>
      <c r="D6352" s="208" t="s">
        <v>421</v>
      </c>
      <c r="E6352" s="39"/>
      <c r="F6352" s="209" t="s">
        <v>2903</v>
      </c>
      <c r="G6352" s="39"/>
      <c r="H6352" s="39"/>
      <c r="I6352" s="118"/>
      <c r="J6352" s="39"/>
      <c r="K6352" s="39"/>
      <c r="L6352" s="42"/>
      <c r="M6352" s="210"/>
      <c r="N6352" s="211"/>
      <c r="O6352" s="67"/>
      <c r="P6352" s="67"/>
      <c r="Q6352" s="67"/>
      <c r="R6352" s="67"/>
      <c r="S6352" s="67"/>
      <c r="T6352" s="68"/>
      <c r="U6352" s="37"/>
      <c r="V6352" s="37"/>
      <c r="W6352" s="37"/>
      <c r="X6352" s="37"/>
      <c r="Y6352" s="37"/>
      <c r="Z6352" s="37"/>
      <c r="AA6352" s="37"/>
      <c r="AB6352" s="37"/>
      <c r="AC6352" s="37"/>
      <c r="AD6352" s="37"/>
      <c r="AE6352" s="37"/>
      <c r="AT6352" s="19" t="s">
        <v>421</v>
      </c>
      <c r="AU6352" s="19" t="s">
        <v>91</v>
      </c>
    </row>
    <row r="6353" spans="1:65" s="13" customFormat="1" ht="10">
      <c r="B6353" s="212"/>
      <c r="C6353" s="213"/>
      <c r="D6353" s="208" t="s">
        <v>272</v>
      </c>
      <c r="E6353" s="214" t="s">
        <v>44</v>
      </c>
      <c r="F6353" s="215" t="s">
        <v>2828</v>
      </c>
      <c r="G6353" s="213"/>
      <c r="H6353" s="214" t="s">
        <v>44</v>
      </c>
      <c r="I6353" s="216"/>
      <c r="J6353" s="213"/>
      <c r="K6353" s="213"/>
      <c r="L6353" s="217"/>
      <c r="M6353" s="218"/>
      <c r="N6353" s="219"/>
      <c r="O6353" s="219"/>
      <c r="P6353" s="219"/>
      <c r="Q6353" s="219"/>
      <c r="R6353" s="219"/>
      <c r="S6353" s="219"/>
      <c r="T6353" s="220"/>
      <c r="AT6353" s="221" t="s">
        <v>272</v>
      </c>
      <c r="AU6353" s="221" t="s">
        <v>91</v>
      </c>
      <c r="AV6353" s="13" t="s">
        <v>89</v>
      </c>
      <c r="AW6353" s="13" t="s">
        <v>38</v>
      </c>
      <c r="AX6353" s="13" t="s">
        <v>82</v>
      </c>
      <c r="AY6353" s="221" t="s">
        <v>262</v>
      </c>
    </row>
    <row r="6354" spans="1:65" s="13" customFormat="1" ht="30">
      <c r="B6354" s="212"/>
      <c r="C6354" s="213"/>
      <c r="D6354" s="208" t="s">
        <v>272</v>
      </c>
      <c r="E6354" s="214" t="s">
        <v>44</v>
      </c>
      <c r="F6354" s="215" t="s">
        <v>2829</v>
      </c>
      <c r="G6354" s="213"/>
      <c r="H6354" s="214" t="s">
        <v>44</v>
      </c>
      <c r="I6354" s="216"/>
      <c r="J6354" s="213"/>
      <c r="K6354" s="213"/>
      <c r="L6354" s="217"/>
      <c r="M6354" s="218"/>
      <c r="N6354" s="219"/>
      <c r="O6354" s="219"/>
      <c r="P6354" s="219"/>
      <c r="Q6354" s="219"/>
      <c r="R6354" s="219"/>
      <c r="S6354" s="219"/>
      <c r="T6354" s="220"/>
      <c r="AT6354" s="221" t="s">
        <v>272</v>
      </c>
      <c r="AU6354" s="221" t="s">
        <v>91</v>
      </c>
      <c r="AV6354" s="13" t="s">
        <v>89</v>
      </c>
      <c r="AW6354" s="13" t="s">
        <v>38</v>
      </c>
      <c r="AX6354" s="13" t="s">
        <v>82</v>
      </c>
      <c r="AY6354" s="221" t="s">
        <v>262</v>
      </c>
    </row>
    <row r="6355" spans="1:65" s="13" customFormat="1" ht="10">
      <c r="B6355" s="212"/>
      <c r="C6355" s="213"/>
      <c r="D6355" s="208" t="s">
        <v>272</v>
      </c>
      <c r="E6355" s="214" t="s">
        <v>44</v>
      </c>
      <c r="F6355" s="215" t="s">
        <v>2830</v>
      </c>
      <c r="G6355" s="213"/>
      <c r="H6355" s="214" t="s">
        <v>44</v>
      </c>
      <c r="I6355" s="216"/>
      <c r="J6355" s="213"/>
      <c r="K6355" s="213"/>
      <c r="L6355" s="217"/>
      <c r="M6355" s="218"/>
      <c r="N6355" s="219"/>
      <c r="O6355" s="219"/>
      <c r="P6355" s="219"/>
      <c r="Q6355" s="219"/>
      <c r="R6355" s="219"/>
      <c r="S6355" s="219"/>
      <c r="T6355" s="220"/>
      <c r="AT6355" s="221" t="s">
        <v>272</v>
      </c>
      <c r="AU6355" s="221" t="s">
        <v>91</v>
      </c>
      <c r="AV6355" s="13" t="s">
        <v>89</v>
      </c>
      <c r="AW6355" s="13" t="s">
        <v>38</v>
      </c>
      <c r="AX6355" s="13" t="s">
        <v>82</v>
      </c>
      <c r="AY6355" s="221" t="s">
        <v>262</v>
      </c>
    </row>
    <row r="6356" spans="1:65" s="13" customFormat="1" ht="10">
      <c r="B6356" s="212"/>
      <c r="C6356" s="213"/>
      <c r="D6356" s="208" t="s">
        <v>272</v>
      </c>
      <c r="E6356" s="214" t="s">
        <v>44</v>
      </c>
      <c r="F6356" s="215" t="s">
        <v>1591</v>
      </c>
      <c r="G6356" s="213"/>
      <c r="H6356" s="214" t="s">
        <v>44</v>
      </c>
      <c r="I6356" s="216"/>
      <c r="J6356" s="213"/>
      <c r="K6356" s="213"/>
      <c r="L6356" s="217"/>
      <c r="M6356" s="218"/>
      <c r="N6356" s="219"/>
      <c r="O6356" s="219"/>
      <c r="P6356" s="219"/>
      <c r="Q6356" s="219"/>
      <c r="R6356" s="219"/>
      <c r="S6356" s="219"/>
      <c r="T6356" s="220"/>
      <c r="AT6356" s="221" t="s">
        <v>272</v>
      </c>
      <c r="AU6356" s="221" t="s">
        <v>91</v>
      </c>
      <c r="AV6356" s="13" t="s">
        <v>89</v>
      </c>
      <c r="AW6356" s="13" t="s">
        <v>38</v>
      </c>
      <c r="AX6356" s="13" t="s">
        <v>82</v>
      </c>
      <c r="AY6356" s="221" t="s">
        <v>262</v>
      </c>
    </row>
    <row r="6357" spans="1:65" s="13" customFormat="1" ht="20">
      <c r="B6357" s="212"/>
      <c r="C6357" s="213"/>
      <c r="D6357" s="208" t="s">
        <v>272</v>
      </c>
      <c r="E6357" s="214" t="s">
        <v>44</v>
      </c>
      <c r="F6357" s="215" t="s">
        <v>2558</v>
      </c>
      <c r="G6357" s="213"/>
      <c r="H6357" s="214" t="s">
        <v>44</v>
      </c>
      <c r="I6357" s="216"/>
      <c r="J6357" s="213"/>
      <c r="K6357" s="213"/>
      <c r="L6357" s="217"/>
      <c r="M6357" s="218"/>
      <c r="N6357" s="219"/>
      <c r="O6357" s="219"/>
      <c r="P6357" s="219"/>
      <c r="Q6357" s="219"/>
      <c r="R6357" s="219"/>
      <c r="S6357" s="219"/>
      <c r="T6357" s="220"/>
      <c r="AT6357" s="221" t="s">
        <v>272</v>
      </c>
      <c r="AU6357" s="221" t="s">
        <v>91</v>
      </c>
      <c r="AV6357" s="13" t="s">
        <v>89</v>
      </c>
      <c r="AW6357" s="13" t="s">
        <v>38</v>
      </c>
      <c r="AX6357" s="13" t="s">
        <v>82</v>
      </c>
      <c r="AY6357" s="221" t="s">
        <v>262</v>
      </c>
    </row>
    <row r="6358" spans="1:65" s="13" customFormat="1" ht="10">
      <c r="B6358" s="212"/>
      <c r="C6358" s="213"/>
      <c r="D6358" s="208" t="s">
        <v>272</v>
      </c>
      <c r="E6358" s="214" t="s">
        <v>44</v>
      </c>
      <c r="F6358" s="215" t="s">
        <v>2831</v>
      </c>
      <c r="G6358" s="213"/>
      <c r="H6358" s="214" t="s">
        <v>44</v>
      </c>
      <c r="I6358" s="216"/>
      <c r="J6358" s="213"/>
      <c r="K6358" s="213"/>
      <c r="L6358" s="217"/>
      <c r="M6358" s="218"/>
      <c r="N6358" s="219"/>
      <c r="O6358" s="219"/>
      <c r="P6358" s="219"/>
      <c r="Q6358" s="219"/>
      <c r="R6358" s="219"/>
      <c r="S6358" s="219"/>
      <c r="T6358" s="220"/>
      <c r="AT6358" s="221" t="s">
        <v>272</v>
      </c>
      <c r="AU6358" s="221" t="s">
        <v>91</v>
      </c>
      <c r="AV6358" s="13" t="s">
        <v>89</v>
      </c>
      <c r="AW6358" s="13" t="s">
        <v>38</v>
      </c>
      <c r="AX6358" s="13" t="s">
        <v>82</v>
      </c>
      <c r="AY6358" s="221" t="s">
        <v>262</v>
      </c>
    </row>
    <row r="6359" spans="1:65" s="13" customFormat="1" ht="10">
      <c r="B6359" s="212"/>
      <c r="C6359" s="213"/>
      <c r="D6359" s="208" t="s">
        <v>272</v>
      </c>
      <c r="E6359" s="214" t="s">
        <v>44</v>
      </c>
      <c r="F6359" s="215" t="s">
        <v>2832</v>
      </c>
      <c r="G6359" s="213"/>
      <c r="H6359" s="214" t="s">
        <v>44</v>
      </c>
      <c r="I6359" s="216"/>
      <c r="J6359" s="213"/>
      <c r="K6359" s="213"/>
      <c r="L6359" s="217"/>
      <c r="M6359" s="218"/>
      <c r="N6359" s="219"/>
      <c r="O6359" s="219"/>
      <c r="P6359" s="219"/>
      <c r="Q6359" s="219"/>
      <c r="R6359" s="219"/>
      <c r="S6359" s="219"/>
      <c r="T6359" s="220"/>
      <c r="AT6359" s="221" t="s">
        <v>272</v>
      </c>
      <c r="AU6359" s="221" t="s">
        <v>91</v>
      </c>
      <c r="AV6359" s="13" t="s">
        <v>89</v>
      </c>
      <c r="AW6359" s="13" t="s">
        <v>38</v>
      </c>
      <c r="AX6359" s="13" t="s">
        <v>82</v>
      </c>
      <c r="AY6359" s="221" t="s">
        <v>262</v>
      </c>
    </row>
    <row r="6360" spans="1:65" s="15" customFormat="1" ht="10">
      <c r="B6360" s="233"/>
      <c r="C6360" s="234"/>
      <c r="D6360" s="208" t="s">
        <v>272</v>
      </c>
      <c r="E6360" s="235" t="s">
        <v>44</v>
      </c>
      <c r="F6360" s="236" t="s">
        <v>2833</v>
      </c>
      <c r="G6360" s="234"/>
      <c r="H6360" s="237">
        <v>4.7</v>
      </c>
      <c r="I6360" s="238"/>
      <c r="J6360" s="234"/>
      <c r="K6360" s="234"/>
      <c r="L6360" s="239"/>
      <c r="M6360" s="240"/>
      <c r="N6360" s="241"/>
      <c r="O6360" s="241"/>
      <c r="P6360" s="241"/>
      <c r="Q6360" s="241"/>
      <c r="R6360" s="241"/>
      <c r="S6360" s="241"/>
      <c r="T6360" s="242"/>
      <c r="AT6360" s="243" t="s">
        <v>272</v>
      </c>
      <c r="AU6360" s="243" t="s">
        <v>91</v>
      </c>
      <c r="AV6360" s="15" t="s">
        <v>91</v>
      </c>
      <c r="AW6360" s="15" t="s">
        <v>38</v>
      </c>
      <c r="AX6360" s="15" t="s">
        <v>82</v>
      </c>
      <c r="AY6360" s="243" t="s">
        <v>262</v>
      </c>
    </row>
    <row r="6361" spans="1:65" s="16" customFormat="1" ht="10">
      <c r="B6361" s="244"/>
      <c r="C6361" s="245"/>
      <c r="D6361" s="208" t="s">
        <v>272</v>
      </c>
      <c r="E6361" s="246" t="s">
        <v>44</v>
      </c>
      <c r="F6361" s="247" t="s">
        <v>291</v>
      </c>
      <c r="G6361" s="245"/>
      <c r="H6361" s="248">
        <v>4.7</v>
      </c>
      <c r="I6361" s="249"/>
      <c r="J6361" s="245"/>
      <c r="K6361" s="245"/>
      <c r="L6361" s="250"/>
      <c r="M6361" s="251"/>
      <c r="N6361" s="252"/>
      <c r="O6361" s="252"/>
      <c r="P6361" s="252"/>
      <c r="Q6361" s="252"/>
      <c r="R6361" s="252"/>
      <c r="S6361" s="252"/>
      <c r="T6361" s="253"/>
      <c r="AT6361" s="254" t="s">
        <v>272</v>
      </c>
      <c r="AU6361" s="254" t="s">
        <v>91</v>
      </c>
      <c r="AV6361" s="16" t="s">
        <v>104</v>
      </c>
      <c r="AW6361" s="16" t="s">
        <v>38</v>
      </c>
      <c r="AX6361" s="16" t="s">
        <v>89</v>
      </c>
      <c r="AY6361" s="254" t="s">
        <v>262</v>
      </c>
    </row>
    <row r="6362" spans="1:65" s="2" customFormat="1" ht="16.5" customHeight="1">
      <c r="A6362" s="37"/>
      <c r="B6362" s="38"/>
      <c r="C6362" s="255" t="s">
        <v>2904</v>
      </c>
      <c r="D6362" s="255" t="s">
        <v>633</v>
      </c>
      <c r="E6362" s="256" t="s">
        <v>2888</v>
      </c>
      <c r="F6362" s="257" t="s">
        <v>2889</v>
      </c>
      <c r="G6362" s="258" t="s">
        <v>590</v>
      </c>
      <c r="H6362" s="259">
        <v>14.1</v>
      </c>
      <c r="I6362" s="260"/>
      <c r="J6362" s="261">
        <f>ROUND(I6362*H6362,2)</f>
        <v>0</v>
      </c>
      <c r="K6362" s="257" t="s">
        <v>44</v>
      </c>
      <c r="L6362" s="262"/>
      <c r="M6362" s="263" t="s">
        <v>44</v>
      </c>
      <c r="N6362" s="264" t="s">
        <v>53</v>
      </c>
      <c r="O6362" s="67"/>
      <c r="P6362" s="204">
        <f>O6362*H6362</f>
        <v>0</v>
      </c>
      <c r="Q6362" s="204">
        <v>0.65</v>
      </c>
      <c r="R6362" s="204">
        <f>Q6362*H6362</f>
        <v>9.1650000000000009</v>
      </c>
      <c r="S6362" s="204">
        <v>0</v>
      </c>
      <c r="T6362" s="205">
        <f>S6362*H6362</f>
        <v>0</v>
      </c>
      <c r="U6362" s="37"/>
      <c r="V6362" s="37"/>
      <c r="W6362" s="37"/>
      <c r="X6362" s="37"/>
      <c r="Y6362" s="37"/>
      <c r="Z6362" s="37"/>
      <c r="AA6362" s="37"/>
      <c r="AB6362" s="37"/>
      <c r="AC6362" s="37"/>
      <c r="AD6362" s="37"/>
      <c r="AE6362" s="37"/>
      <c r="AR6362" s="206" t="s">
        <v>619</v>
      </c>
      <c r="AT6362" s="206" t="s">
        <v>633</v>
      </c>
      <c r="AU6362" s="206" t="s">
        <v>91</v>
      </c>
      <c r="AY6362" s="19" t="s">
        <v>262</v>
      </c>
      <c r="BE6362" s="207">
        <f>IF(N6362="základní",J6362,0)</f>
        <v>0</v>
      </c>
      <c r="BF6362" s="207">
        <f>IF(N6362="snížená",J6362,0)</f>
        <v>0</v>
      </c>
      <c r="BG6362" s="207">
        <f>IF(N6362="zákl. přenesená",J6362,0)</f>
        <v>0</v>
      </c>
      <c r="BH6362" s="207">
        <f>IF(N6362="sníž. přenesená",J6362,0)</f>
        <v>0</v>
      </c>
      <c r="BI6362" s="207">
        <f>IF(N6362="nulová",J6362,0)</f>
        <v>0</v>
      </c>
      <c r="BJ6362" s="19" t="s">
        <v>89</v>
      </c>
      <c r="BK6362" s="207">
        <f>ROUND(I6362*H6362,2)</f>
        <v>0</v>
      </c>
      <c r="BL6362" s="19" t="s">
        <v>442</v>
      </c>
      <c r="BM6362" s="206" t="s">
        <v>2905</v>
      </c>
    </row>
    <row r="6363" spans="1:65" s="2" customFormat="1" ht="36">
      <c r="A6363" s="37"/>
      <c r="B6363" s="38"/>
      <c r="C6363" s="39"/>
      <c r="D6363" s="208" t="s">
        <v>421</v>
      </c>
      <c r="E6363" s="39"/>
      <c r="F6363" s="209" t="s">
        <v>2906</v>
      </c>
      <c r="G6363" s="39"/>
      <c r="H6363" s="39"/>
      <c r="I6363" s="118"/>
      <c r="J6363" s="39"/>
      <c r="K6363" s="39"/>
      <c r="L6363" s="42"/>
      <c r="M6363" s="210"/>
      <c r="N6363" s="211"/>
      <c r="O6363" s="67"/>
      <c r="P6363" s="67"/>
      <c r="Q6363" s="67"/>
      <c r="R6363" s="67"/>
      <c r="S6363" s="67"/>
      <c r="T6363" s="68"/>
      <c r="U6363" s="37"/>
      <c r="V6363" s="37"/>
      <c r="W6363" s="37"/>
      <c r="X6363" s="37"/>
      <c r="Y6363" s="37"/>
      <c r="Z6363" s="37"/>
      <c r="AA6363" s="37"/>
      <c r="AB6363" s="37"/>
      <c r="AC6363" s="37"/>
      <c r="AD6363" s="37"/>
      <c r="AE6363" s="37"/>
      <c r="AT6363" s="19" t="s">
        <v>421</v>
      </c>
      <c r="AU6363" s="19" t="s">
        <v>91</v>
      </c>
    </row>
    <row r="6364" spans="1:65" s="13" customFormat="1" ht="10">
      <c r="B6364" s="212"/>
      <c r="C6364" s="213"/>
      <c r="D6364" s="208" t="s">
        <v>272</v>
      </c>
      <c r="E6364" s="214" t="s">
        <v>44</v>
      </c>
      <c r="F6364" s="215" t="s">
        <v>2834</v>
      </c>
      <c r="G6364" s="213"/>
      <c r="H6364" s="214" t="s">
        <v>44</v>
      </c>
      <c r="I6364" s="216"/>
      <c r="J6364" s="213"/>
      <c r="K6364" s="213"/>
      <c r="L6364" s="217"/>
      <c r="M6364" s="218"/>
      <c r="N6364" s="219"/>
      <c r="O6364" s="219"/>
      <c r="P6364" s="219"/>
      <c r="Q6364" s="219"/>
      <c r="R6364" s="219"/>
      <c r="S6364" s="219"/>
      <c r="T6364" s="220"/>
      <c r="AT6364" s="221" t="s">
        <v>272</v>
      </c>
      <c r="AU6364" s="221" t="s">
        <v>91</v>
      </c>
      <c r="AV6364" s="13" t="s">
        <v>89</v>
      </c>
      <c r="AW6364" s="13" t="s">
        <v>38</v>
      </c>
      <c r="AX6364" s="13" t="s">
        <v>82</v>
      </c>
      <c r="AY6364" s="221" t="s">
        <v>262</v>
      </c>
    </row>
    <row r="6365" spans="1:65" s="13" customFormat="1" ht="30">
      <c r="B6365" s="212"/>
      <c r="C6365" s="213"/>
      <c r="D6365" s="208" t="s">
        <v>272</v>
      </c>
      <c r="E6365" s="214" t="s">
        <v>44</v>
      </c>
      <c r="F6365" s="215" t="s">
        <v>2835</v>
      </c>
      <c r="G6365" s="213"/>
      <c r="H6365" s="214" t="s">
        <v>44</v>
      </c>
      <c r="I6365" s="216"/>
      <c r="J6365" s="213"/>
      <c r="K6365" s="213"/>
      <c r="L6365" s="217"/>
      <c r="M6365" s="218"/>
      <c r="N6365" s="219"/>
      <c r="O6365" s="219"/>
      <c r="P6365" s="219"/>
      <c r="Q6365" s="219"/>
      <c r="R6365" s="219"/>
      <c r="S6365" s="219"/>
      <c r="T6365" s="220"/>
      <c r="AT6365" s="221" t="s">
        <v>272</v>
      </c>
      <c r="AU6365" s="221" t="s">
        <v>91</v>
      </c>
      <c r="AV6365" s="13" t="s">
        <v>89</v>
      </c>
      <c r="AW6365" s="13" t="s">
        <v>38</v>
      </c>
      <c r="AX6365" s="13" t="s">
        <v>82</v>
      </c>
      <c r="AY6365" s="221" t="s">
        <v>262</v>
      </c>
    </row>
    <row r="6366" spans="1:65" s="13" customFormat="1" ht="10">
      <c r="B6366" s="212"/>
      <c r="C6366" s="213"/>
      <c r="D6366" s="208" t="s">
        <v>272</v>
      </c>
      <c r="E6366" s="214" t="s">
        <v>44</v>
      </c>
      <c r="F6366" s="215" t="s">
        <v>2830</v>
      </c>
      <c r="G6366" s="213"/>
      <c r="H6366" s="214" t="s">
        <v>44</v>
      </c>
      <c r="I6366" s="216"/>
      <c r="J6366" s="213"/>
      <c r="K6366" s="213"/>
      <c r="L6366" s="217"/>
      <c r="M6366" s="218"/>
      <c r="N6366" s="219"/>
      <c r="O6366" s="219"/>
      <c r="P6366" s="219"/>
      <c r="Q6366" s="219"/>
      <c r="R6366" s="219"/>
      <c r="S6366" s="219"/>
      <c r="T6366" s="220"/>
      <c r="AT6366" s="221" t="s">
        <v>272</v>
      </c>
      <c r="AU6366" s="221" t="s">
        <v>91</v>
      </c>
      <c r="AV6366" s="13" t="s">
        <v>89</v>
      </c>
      <c r="AW6366" s="13" t="s">
        <v>38</v>
      </c>
      <c r="AX6366" s="13" t="s">
        <v>82</v>
      </c>
      <c r="AY6366" s="221" t="s">
        <v>262</v>
      </c>
    </row>
    <row r="6367" spans="1:65" s="13" customFormat="1" ht="10">
      <c r="B6367" s="212"/>
      <c r="C6367" s="213"/>
      <c r="D6367" s="208" t="s">
        <v>272</v>
      </c>
      <c r="E6367" s="214" t="s">
        <v>44</v>
      </c>
      <c r="F6367" s="215" t="s">
        <v>2824</v>
      </c>
      <c r="G6367" s="213"/>
      <c r="H6367" s="214" t="s">
        <v>44</v>
      </c>
      <c r="I6367" s="216"/>
      <c r="J6367" s="213"/>
      <c r="K6367" s="213"/>
      <c r="L6367" s="217"/>
      <c r="M6367" s="218"/>
      <c r="N6367" s="219"/>
      <c r="O6367" s="219"/>
      <c r="P6367" s="219"/>
      <c r="Q6367" s="219"/>
      <c r="R6367" s="219"/>
      <c r="S6367" s="219"/>
      <c r="T6367" s="220"/>
      <c r="AT6367" s="221" t="s">
        <v>272</v>
      </c>
      <c r="AU6367" s="221" t="s">
        <v>91</v>
      </c>
      <c r="AV6367" s="13" t="s">
        <v>89</v>
      </c>
      <c r="AW6367" s="13" t="s">
        <v>38</v>
      </c>
      <c r="AX6367" s="13" t="s">
        <v>82</v>
      </c>
      <c r="AY6367" s="221" t="s">
        <v>262</v>
      </c>
    </row>
    <row r="6368" spans="1:65" s="13" customFormat="1" ht="20">
      <c r="B6368" s="212"/>
      <c r="C6368" s="213"/>
      <c r="D6368" s="208" t="s">
        <v>272</v>
      </c>
      <c r="E6368" s="214" t="s">
        <v>44</v>
      </c>
      <c r="F6368" s="215" t="s">
        <v>2558</v>
      </c>
      <c r="G6368" s="213"/>
      <c r="H6368" s="214" t="s">
        <v>44</v>
      </c>
      <c r="I6368" s="216"/>
      <c r="J6368" s="213"/>
      <c r="K6368" s="213"/>
      <c r="L6368" s="217"/>
      <c r="M6368" s="218"/>
      <c r="N6368" s="219"/>
      <c r="O6368" s="219"/>
      <c r="P6368" s="219"/>
      <c r="Q6368" s="219"/>
      <c r="R6368" s="219"/>
      <c r="S6368" s="219"/>
      <c r="T6368" s="220"/>
      <c r="AT6368" s="221" t="s">
        <v>272</v>
      </c>
      <c r="AU6368" s="221" t="s">
        <v>91</v>
      </c>
      <c r="AV6368" s="13" t="s">
        <v>89</v>
      </c>
      <c r="AW6368" s="13" t="s">
        <v>38</v>
      </c>
      <c r="AX6368" s="13" t="s">
        <v>82</v>
      </c>
      <c r="AY6368" s="221" t="s">
        <v>262</v>
      </c>
    </row>
    <row r="6369" spans="1:65" s="13" customFormat="1" ht="10">
      <c r="B6369" s="212"/>
      <c r="C6369" s="213"/>
      <c r="D6369" s="208" t="s">
        <v>272</v>
      </c>
      <c r="E6369" s="214" t="s">
        <v>44</v>
      </c>
      <c r="F6369" s="215" t="s">
        <v>2831</v>
      </c>
      <c r="G6369" s="213"/>
      <c r="H6369" s="214" t="s">
        <v>44</v>
      </c>
      <c r="I6369" s="216"/>
      <c r="J6369" s="213"/>
      <c r="K6369" s="213"/>
      <c r="L6369" s="217"/>
      <c r="M6369" s="218"/>
      <c r="N6369" s="219"/>
      <c r="O6369" s="219"/>
      <c r="P6369" s="219"/>
      <c r="Q6369" s="219"/>
      <c r="R6369" s="219"/>
      <c r="S6369" s="219"/>
      <c r="T6369" s="220"/>
      <c r="AT6369" s="221" t="s">
        <v>272</v>
      </c>
      <c r="AU6369" s="221" t="s">
        <v>91</v>
      </c>
      <c r="AV6369" s="13" t="s">
        <v>89</v>
      </c>
      <c r="AW6369" s="13" t="s">
        <v>38</v>
      </c>
      <c r="AX6369" s="13" t="s">
        <v>82</v>
      </c>
      <c r="AY6369" s="221" t="s">
        <v>262</v>
      </c>
    </row>
    <row r="6370" spans="1:65" s="13" customFormat="1" ht="10">
      <c r="B6370" s="212"/>
      <c r="C6370" s="213"/>
      <c r="D6370" s="208" t="s">
        <v>272</v>
      </c>
      <c r="E6370" s="214" t="s">
        <v>44</v>
      </c>
      <c r="F6370" s="215" t="s">
        <v>2836</v>
      </c>
      <c r="G6370" s="213"/>
      <c r="H6370" s="214" t="s">
        <v>44</v>
      </c>
      <c r="I6370" s="216"/>
      <c r="J6370" s="213"/>
      <c r="K6370" s="213"/>
      <c r="L6370" s="217"/>
      <c r="M6370" s="218"/>
      <c r="N6370" s="219"/>
      <c r="O6370" s="219"/>
      <c r="P6370" s="219"/>
      <c r="Q6370" s="219"/>
      <c r="R6370" s="219"/>
      <c r="S6370" s="219"/>
      <c r="T6370" s="220"/>
      <c r="AT6370" s="221" t="s">
        <v>272</v>
      </c>
      <c r="AU6370" s="221" t="s">
        <v>91</v>
      </c>
      <c r="AV6370" s="13" t="s">
        <v>89</v>
      </c>
      <c r="AW6370" s="13" t="s">
        <v>38</v>
      </c>
      <c r="AX6370" s="13" t="s">
        <v>82</v>
      </c>
      <c r="AY6370" s="221" t="s">
        <v>262</v>
      </c>
    </row>
    <row r="6371" spans="1:65" s="13" customFormat="1" ht="10">
      <c r="B6371" s="212"/>
      <c r="C6371" s="213"/>
      <c r="D6371" s="208" t="s">
        <v>272</v>
      </c>
      <c r="E6371" s="214" t="s">
        <v>44</v>
      </c>
      <c r="F6371" s="215" t="s">
        <v>2837</v>
      </c>
      <c r="G6371" s="213"/>
      <c r="H6371" s="214" t="s">
        <v>44</v>
      </c>
      <c r="I6371" s="216"/>
      <c r="J6371" s="213"/>
      <c r="K6371" s="213"/>
      <c r="L6371" s="217"/>
      <c r="M6371" s="218"/>
      <c r="N6371" s="219"/>
      <c r="O6371" s="219"/>
      <c r="P6371" s="219"/>
      <c r="Q6371" s="219"/>
      <c r="R6371" s="219"/>
      <c r="S6371" s="219"/>
      <c r="T6371" s="220"/>
      <c r="AT6371" s="221" t="s">
        <v>272</v>
      </c>
      <c r="AU6371" s="221" t="s">
        <v>91</v>
      </c>
      <c r="AV6371" s="13" t="s">
        <v>89</v>
      </c>
      <c r="AW6371" s="13" t="s">
        <v>38</v>
      </c>
      <c r="AX6371" s="13" t="s">
        <v>82</v>
      </c>
      <c r="AY6371" s="221" t="s">
        <v>262</v>
      </c>
    </row>
    <row r="6372" spans="1:65" s="15" customFormat="1" ht="10">
      <c r="B6372" s="233"/>
      <c r="C6372" s="234"/>
      <c r="D6372" s="208" t="s">
        <v>272</v>
      </c>
      <c r="E6372" s="235" t="s">
        <v>44</v>
      </c>
      <c r="F6372" s="236" t="s">
        <v>2838</v>
      </c>
      <c r="G6372" s="234"/>
      <c r="H6372" s="237">
        <v>14.1</v>
      </c>
      <c r="I6372" s="238"/>
      <c r="J6372" s="234"/>
      <c r="K6372" s="234"/>
      <c r="L6372" s="239"/>
      <c r="M6372" s="240"/>
      <c r="N6372" s="241"/>
      <c r="O6372" s="241"/>
      <c r="P6372" s="241"/>
      <c r="Q6372" s="241"/>
      <c r="R6372" s="241"/>
      <c r="S6372" s="241"/>
      <c r="T6372" s="242"/>
      <c r="AT6372" s="243" t="s">
        <v>272</v>
      </c>
      <c r="AU6372" s="243" t="s">
        <v>91</v>
      </c>
      <c r="AV6372" s="15" t="s">
        <v>91</v>
      </c>
      <c r="AW6372" s="15" t="s">
        <v>38</v>
      </c>
      <c r="AX6372" s="15" t="s">
        <v>82</v>
      </c>
      <c r="AY6372" s="243" t="s">
        <v>262</v>
      </c>
    </row>
    <row r="6373" spans="1:65" s="16" customFormat="1" ht="10">
      <c r="B6373" s="244"/>
      <c r="C6373" s="245"/>
      <c r="D6373" s="208" t="s">
        <v>272</v>
      </c>
      <c r="E6373" s="246" t="s">
        <v>44</v>
      </c>
      <c r="F6373" s="247" t="s">
        <v>291</v>
      </c>
      <c r="G6373" s="245"/>
      <c r="H6373" s="248">
        <v>14.1</v>
      </c>
      <c r="I6373" s="249"/>
      <c r="J6373" s="245"/>
      <c r="K6373" s="245"/>
      <c r="L6373" s="250"/>
      <c r="M6373" s="251"/>
      <c r="N6373" s="252"/>
      <c r="O6373" s="252"/>
      <c r="P6373" s="252"/>
      <c r="Q6373" s="252"/>
      <c r="R6373" s="252"/>
      <c r="S6373" s="252"/>
      <c r="T6373" s="253"/>
      <c r="AT6373" s="254" t="s">
        <v>272</v>
      </c>
      <c r="AU6373" s="254" t="s">
        <v>91</v>
      </c>
      <c r="AV6373" s="16" t="s">
        <v>104</v>
      </c>
      <c r="AW6373" s="16" t="s">
        <v>38</v>
      </c>
      <c r="AX6373" s="16" t="s">
        <v>89</v>
      </c>
      <c r="AY6373" s="254" t="s">
        <v>262</v>
      </c>
    </row>
    <row r="6374" spans="1:65" s="2" customFormat="1" ht="16.5" customHeight="1">
      <c r="A6374" s="37"/>
      <c r="B6374" s="38"/>
      <c r="C6374" s="255" t="s">
        <v>2907</v>
      </c>
      <c r="D6374" s="255" t="s">
        <v>633</v>
      </c>
      <c r="E6374" s="256" t="s">
        <v>2888</v>
      </c>
      <c r="F6374" s="257" t="s">
        <v>2889</v>
      </c>
      <c r="G6374" s="258" t="s">
        <v>590</v>
      </c>
      <c r="H6374" s="259">
        <v>22.6</v>
      </c>
      <c r="I6374" s="260"/>
      <c r="J6374" s="261">
        <f>ROUND(I6374*H6374,2)</f>
        <v>0</v>
      </c>
      <c r="K6374" s="257" t="s">
        <v>44</v>
      </c>
      <c r="L6374" s="262"/>
      <c r="M6374" s="263" t="s">
        <v>44</v>
      </c>
      <c r="N6374" s="264" t="s">
        <v>53</v>
      </c>
      <c r="O6374" s="67"/>
      <c r="P6374" s="204">
        <f>O6374*H6374</f>
        <v>0</v>
      </c>
      <c r="Q6374" s="204">
        <v>0.65</v>
      </c>
      <c r="R6374" s="204">
        <f>Q6374*H6374</f>
        <v>14.690000000000001</v>
      </c>
      <c r="S6374" s="204">
        <v>0</v>
      </c>
      <c r="T6374" s="205">
        <f>S6374*H6374</f>
        <v>0</v>
      </c>
      <c r="U6374" s="37"/>
      <c r="V6374" s="37"/>
      <c r="W6374" s="37"/>
      <c r="X6374" s="37"/>
      <c r="Y6374" s="37"/>
      <c r="Z6374" s="37"/>
      <c r="AA6374" s="37"/>
      <c r="AB6374" s="37"/>
      <c r="AC6374" s="37"/>
      <c r="AD6374" s="37"/>
      <c r="AE6374" s="37"/>
      <c r="AR6374" s="206" t="s">
        <v>619</v>
      </c>
      <c r="AT6374" s="206" t="s">
        <v>633</v>
      </c>
      <c r="AU6374" s="206" t="s">
        <v>91</v>
      </c>
      <c r="AY6374" s="19" t="s">
        <v>262</v>
      </c>
      <c r="BE6374" s="207">
        <f>IF(N6374="základní",J6374,0)</f>
        <v>0</v>
      </c>
      <c r="BF6374" s="207">
        <f>IF(N6374="snížená",J6374,0)</f>
        <v>0</v>
      </c>
      <c r="BG6374" s="207">
        <f>IF(N6374="zákl. přenesená",J6374,0)</f>
        <v>0</v>
      </c>
      <c r="BH6374" s="207">
        <f>IF(N6374="sníž. přenesená",J6374,0)</f>
        <v>0</v>
      </c>
      <c r="BI6374" s="207">
        <f>IF(N6374="nulová",J6374,0)</f>
        <v>0</v>
      </c>
      <c r="BJ6374" s="19" t="s">
        <v>89</v>
      </c>
      <c r="BK6374" s="207">
        <f>ROUND(I6374*H6374,2)</f>
        <v>0</v>
      </c>
      <c r="BL6374" s="19" t="s">
        <v>442</v>
      </c>
      <c r="BM6374" s="206" t="s">
        <v>2908</v>
      </c>
    </row>
    <row r="6375" spans="1:65" s="2" customFormat="1" ht="36">
      <c r="A6375" s="37"/>
      <c r="B6375" s="38"/>
      <c r="C6375" s="39"/>
      <c r="D6375" s="208" t="s">
        <v>421</v>
      </c>
      <c r="E6375" s="39"/>
      <c r="F6375" s="209" t="s">
        <v>2909</v>
      </c>
      <c r="G6375" s="39"/>
      <c r="H6375" s="39"/>
      <c r="I6375" s="118"/>
      <c r="J6375" s="39"/>
      <c r="K6375" s="39"/>
      <c r="L6375" s="42"/>
      <c r="M6375" s="210"/>
      <c r="N6375" s="211"/>
      <c r="O6375" s="67"/>
      <c r="P6375" s="67"/>
      <c r="Q6375" s="67"/>
      <c r="R6375" s="67"/>
      <c r="S6375" s="67"/>
      <c r="T6375" s="68"/>
      <c r="U6375" s="37"/>
      <c r="V6375" s="37"/>
      <c r="W6375" s="37"/>
      <c r="X6375" s="37"/>
      <c r="Y6375" s="37"/>
      <c r="Z6375" s="37"/>
      <c r="AA6375" s="37"/>
      <c r="AB6375" s="37"/>
      <c r="AC6375" s="37"/>
      <c r="AD6375" s="37"/>
      <c r="AE6375" s="37"/>
      <c r="AT6375" s="19" t="s">
        <v>421</v>
      </c>
      <c r="AU6375" s="19" t="s">
        <v>91</v>
      </c>
    </row>
    <row r="6376" spans="1:65" s="13" customFormat="1" ht="10">
      <c r="B6376" s="212"/>
      <c r="C6376" s="213"/>
      <c r="D6376" s="208" t="s">
        <v>272</v>
      </c>
      <c r="E6376" s="214" t="s">
        <v>44</v>
      </c>
      <c r="F6376" s="215" t="s">
        <v>2839</v>
      </c>
      <c r="G6376" s="213"/>
      <c r="H6376" s="214" t="s">
        <v>44</v>
      </c>
      <c r="I6376" s="216"/>
      <c r="J6376" s="213"/>
      <c r="K6376" s="213"/>
      <c r="L6376" s="217"/>
      <c r="M6376" s="218"/>
      <c r="N6376" s="219"/>
      <c r="O6376" s="219"/>
      <c r="P6376" s="219"/>
      <c r="Q6376" s="219"/>
      <c r="R6376" s="219"/>
      <c r="S6376" s="219"/>
      <c r="T6376" s="220"/>
      <c r="AT6376" s="221" t="s">
        <v>272</v>
      </c>
      <c r="AU6376" s="221" t="s">
        <v>91</v>
      </c>
      <c r="AV6376" s="13" t="s">
        <v>89</v>
      </c>
      <c r="AW6376" s="13" t="s">
        <v>38</v>
      </c>
      <c r="AX6376" s="13" t="s">
        <v>82</v>
      </c>
      <c r="AY6376" s="221" t="s">
        <v>262</v>
      </c>
    </row>
    <row r="6377" spans="1:65" s="13" customFormat="1" ht="30">
      <c r="B6377" s="212"/>
      <c r="C6377" s="213"/>
      <c r="D6377" s="208" t="s">
        <v>272</v>
      </c>
      <c r="E6377" s="214" t="s">
        <v>44</v>
      </c>
      <c r="F6377" s="215" t="s">
        <v>2835</v>
      </c>
      <c r="G6377" s="213"/>
      <c r="H6377" s="214" t="s">
        <v>44</v>
      </c>
      <c r="I6377" s="216"/>
      <c r="J6377" s="213"/>
      <c r="K6377" s="213"/>
      <c r="L6377" s="217"/>
      <c r="M6377" s="218"/>
      <c r="N6377" s="219"/>
      <c r="O6377" s="219"/>
      <c r="P6377" s="219"/>
      <c r="Q6377" s="219"/>
      <c r="R6377" s="219"/>
      <c r="S6377" s="219"/>
      <c r="T6377" s="220"/>
      <c r="AT6377" s="221" t="s">
        <v>272</v>
      </c>
      <c r="AU6377" s="221" t="s">
        <v>91</v>
      </c>
      <c r="AV6377" s="13" t="s">
        <v>89</v>
      </c>
      <c r="AW6377" s="13" t="s">
        <v>38</v>
      </c>
      <c r="AX6377" s="13" t="s">
        <v>82</v>
      </c>
      <c r="AY6377" s="221" t="s">
        <v>262</v>
      </c>
    </row>
    <row r="6378" spans="1:65" s="13" customFormat="1" ht="10">
      <c r="B6378" s="212"/>
      <c r="C6378" s="213"/>
      <c r="D6378" s="208" t="s">
        <v>272</v>
      </c>
      <c r="E6378" s="214" t="s">
        <v>44</v>
      </c>
      <c r="F6378" s="215" t="s">
        <v>2840</v>
      </c>
      <c r="G6378" s="213"/>
      <c r="H6378" s="214" t="s">
        <v>44</v>
      </c>
      <c r="I6378" s="216"/>
      <c r="J6378" s="213"/>
      <c r="K6378" s="213"/>
      <c r="L6378" s="217"/>
      <c r="M6378" s="218"/>
      <c r="N6378" s="219"/>
      <c r="O6378" s="219"/>
      <c r="P6378" s="219"/>
      <c r="Q6378" s="219"/>
      <c r="R6378" s="219"/>
      <c r="S6378" s="219"/>
      <c r="T6378" s="220"/>
      <c r="AT6378" s="221" t="s">
        <v>272</v>
      </c>
      <c r="AU6378" s="221" t="s">
        <v>91</v>
      </c>
      <c r="AV6378" s="13" t="s">
        <v>89</v>
      </c>
      <c r="AW6378" s="13" t="s">
        <v>38</v>
      </c>
      <c r="AX6378" s="13" t="s">
        <v>82</v>
      </c>
      <c r="AY6378" s="221" t="s">
        <v>262</v>
      </c>
    </row>
    <row r="6379" spans="1:65" s="13" customFormat="1" ht="10">
      <c r="B6379" s="212"/>
      <c r="C6379" s="213"/>
      <c r="D6379" s="208" t="s">
        <v>272</v>
      </c>
      <c r="E6379" s="214" t="s">
        <v>44</v>
      </c>
      <c r="F6379" s="215" t="s">
        <v>1591</v>
      </c>
      <c r="G6379" s="213"/>
      <c r="H6379" s="214" t="s">
        <v>44</v>
      </c>
      <c r="I6379" s="216"/>
      <c r="J6379" s="213"/>
      <c r="K6379" s="213"/>
      <c r="L6379" s="217"/>
      <c r="M6379" s="218"/>
      <c r="N6379" s="219"/>
      <c r="O6379" s="219"/>
      <c r="P6379" s="219"/>
      <c r="Q6379" s="219"/>
      <c r="R6379" s="219"/>
      <c r="S6379" s="219"/>
      <c r="T6379" s="220"/>
      <c r="AT6379" s="221" t="s">
        <v>272</v>
      </c>
      <c r="AU6379" s="221" t="s">
        <v>91</v>
      </c>
      <c r="AV6379" s="13" t="s">
        <v>89</v>
      </c>
      <c r="AW6379" s="13" t="s">
        <v>38</v>
      </c>
      <c r="AX6379" s="13" t="s">
        <v>82</v>
      </c>
      <c r="AY6379" s="221" t="s">
        <v>262</v>
      </c>
    </row>
    <row r="6380" spans="1:65" s="13" customFormat="1" ht="20">
      <c r="B6380" s="212"/>
      <c r="C6380" s="213"/>
      <c r="D6380" s="208" t="s">
        <v>272</v>
      </c>
      <c r="E6380" s="214" t="s">
        <v>44</v>
      </c>
      <c r="F6380" s="215" t="s">
        <v>2558</v>
      </c>
      <c r="G6380" s="213"/>
      <c r="H6380" s="214" t="s">
        <v>44</v>
      </c>
      <c r="I6380" s="216"/>
      <c r="J6380" s="213"/>
      <c r="K6380" s="213"/>
      <c r="L6380" s="217"/>
      <c r="M6380" s="218"/>
      <c r="N6380" s="219"/>
      <c r="O6380" s="219"/>
      <c r="P6380" s="219"/>
      <c r="Q6380" s="219"/>
      <c r="R6380" s="219"/>
      <c r="S6380" s="219"/>
      <c r="T6380" s="220"/>
      <c r="AT6380" s="221" t="s">
        <v>272</v>
      </c>
      <c r="AU6380" s="221" t="s">
        <v>91</v>
      </c>
      <c r="AV6380" s="13" t="s">
        <v>89</v>
      </c>
      <c r="AW6380" s="13" t="s">
        <v>38</v>
      </c>
      <c r="AX6380" s="13" t="s">
        <v>82</v>
      </c>
      <c r="AY6380" s="221" t="s">
        <v>262</v>
      </c>
    </row>
    <row r="6381" spans="1:65" s="13" customFormat="1" ht="10">
      <c r="B6381" s="212"/>
      <c r="C6381" s="213"/>
      <c r="D6381" s="208" t="s">
        <v>272</v>
      </c>
      <c r="E6381" s="214" t="s">
        <v>44</v>
      </c>
      <c r="F6381" s="215" t="s">
        <v>2831</v>
      </c>
      <c r="G6381" s="213"/>
      <c r="H6381" s="214" t="s">
        <v>44</v>
      </c>
      <c r="I6381" s="216"/>
      <c r="J6381" s="213"/>
      <c r="K6381" s="213"/>
      <c r="L6381" s="217"/>
      <c r="M6381" s="218"/>
      <c r="N6381" s="219"/>
      <c r="O6381" s="219"/>
      <c r="P6381" s="219"/>
      <c r="Q6381" s="219"/>
      <c r="R6381" s="219"/>
      <c r="S6381" s="219"/>
      <c r="T6381" s="220"/>
      <c r="AT6381" s="221" t="s">
        <v>272</v>
      </c>
      <c r="AU6381" s="221" t="s">
        <v>91</v>
      </c>
      <c r="AV6381" s="13" t="s">
        <v>89</v>
      </c>
      <c r="AW6381" s="13" t="s">
        <v>38</v>
      </c>
      <c r="AX6381" s="13" t="s">
        <v>82</v>
      </c>
      <c r="AY6381" s="221" t="s">
        <v>262</v>
      </c>
    </row>
    <row r="6382" spans="1:65" s="13" customFormat="1" ht="10">
      <c r="B6382" s="212"/>
      <c r="C6382" s="213"/>
      <c r="D6382" s="208" t="s">
        <v>272</v>
      </c>
      <c r="E6382" s="214" t="s">
        <v>44</v>
      </c>
      <c r="F6382" s="215" t="s">
        <v>2841</v>
      </c>
      <c r="G6382" s="213"/>
      <c r="H6382" s="214" t="s">
        <v>44</v>
      </c>
      <c r="I6382" s="216"/>
      <c r="J6382" s="213"/>
      <c r="K6382" s="213"/>
      <c r="L6382" s="217"/>
      <c r="M6382" s="218"/>
      <c r="N6382" s="219"/>
      <c r="O6382" s="219"/>
      <c r="P6382" s="219"/>
      <c r="Q6382" s="219"/>
      <c r="R6382" s="219"/>
      <c r="S6382" s="219"/>
      <c r="T6382" s="220"/>
      <c r="AT6382" s="221" t="s">
        <v>272</v>
      </c>
      <c r="AU6382" s="221" t="s">
        <v>91</v>
      </c>
      <c r="AV6382" s="13" t="s">
        <v>89</v>
      </c>
      <c r="AW6382" s="13" t="s">
        <v>38</v>
      </c>
      <c r="AX6382" s="13" t="s">
        <v>82</v>
      </c>
      <c r="AY6382" s="221" t="s">
        <v>262</v>
      </c>
    </row>
    <row r="6383" spans="1:65" s="15" customFormat="1" ht="10">
      <c r="B6383" s="233"/>
      <c r="C6383" s="234"/>
      <c r="D6383" s="208" t="s">
        <v>272</v>
      </c>
      <c r="E6383" s="235" t="s">
        <v>44</v>
      </c>
      <c r="F6383" s="236" t="s">
        <v>2842</v>
      </c>
      <c r="G6383" s="234"/>
      <c r="H6383" s="237">
        <v>22.6</v>
      </c>
      <c r="I6383" s="238"/>
      <c r="J6383" s="234"/>
      <c r="K6383" s="234"/>
      <c r="L6383" s="239"/>
      <c r="M6383" s="240"/>
      <c r="N6383" s="241"/>
      <c r="O6383" s="241"/>
      <c r="P6383" s="241"/>
      <c r="Q6383" s="241"/>
      <c r="R6383" s="241"/>
      <c r="S6383" s="241"/>
      <c r="T6383" s="242"/>
      <c r="AT6383" s="243" t="s">
        <v>272</v>
      </c>
      <c r="AU6383" s="243" t="s">
        <v>91</v>
      </c>
      <c r="AV6383" s="15" t="s">
        <v>91</v>
      </c>
      <c r="AW6383" s="15" t="s">
        <v>38</v>
      </c>
      <c r="AX6383" s="15" t="s">
        <v>82</v>
      </c>
      <c r="AY6383" s="243" t="s">
        <v>262</v>
      </c>
    </row>
    <row r="6384" spans="1:65" s="16" customFormat="1" ht="10">
      <c r="B6384" s="244"/>
      <c r="C6384" s="245"/>
      <c r="D6384" s="208" t="s">
        <v>272</v>
      </c>
      <c r="E6384" s="246" t="s">
        <v>44</v>
      </c>
      <c r="F6384" s="247" t="s">
        <v>291</v>
      </c>
      <c r="G6384" s="245"/>
      <c r="H6384" s="248">
        <v>22.6</v>
      </c>
      <c r="I6384" s="249"/>
      <c r="J6384" s="245"/>
      <c r="K6384" s="245"/>
      <c r="L6384" s="250"/>
      <c r="M6384" s="251"/>
      <c r="N6384" s="252"/>
      <c r="O6384" s="252"/>
      <c r="P6384" s="252"/>
      <c r="Q6384" s="252"/>
      <c r="R6384" s="252"/>
      <c r="S6384" s="252"/>
      <c r="T6384" s="253"/>
      <c r="AT6384" s="254" t="s">
        <v>272</v>
      </c>
      <c r="AU6384" s="254" t="s">
        <v>91</v>
      </c>
      <c r="AV6384" s="16" t="s">
        <v>104</v>
      </c>
      <c r="AW6384" s="16" t="s">
        <v>38</v>
      </c>
      <c r="AX6384" s="16" t="s">
        <v>89</v>
      </c>
      <c r="AY6384" s="254" t="s">
        <v>262</v>
      </c>
    </row>
    <row r="6385" spans="1:65" s="2" customFormat="1" ht="16.5" customHeight="1">
      <c r="A6385" s="37"/>
      <c r="B6385" s="38"/>
      <c r="C6385" s="255" t="s">
        <v>2910</v>
      </c>
      <c r="D6385" s="255" t="s">
        <v>633</v>
      </c>
      <c r="E6385" s="256" t="s">
        <v>2888</v>
      </c>
      <c r="F6385" s="257" t="s">
        <v>2889</v>
      </c>
      <c r="G6385" s="258" t="s">
        <v>590</v>
      </c>
      <c r="H6385" s="259">
        <v>9.8000000000000007</v>
      </c>
      <c r="I6385" s="260"/>
      <c r="J6385" s="261">
        <f>ROUND(I6385*H6385,2)</f>
        <v>0</v>
      </c>
      <c r="K6385" s="257" t="s">
        <v>44</v>
      </c>
      <c r="L6385" s="262"/>
      <c r="M6385" s="263" t="s">
        <v>44</v>
      </c>
      <c r="N6385" s="264" t="s">
        <v>53</v>
      </c>
      <c r="O6385" s="67"/>
      <c r="P6385" s="204">
        <f>O6385*H6385</f>
        <v>0</v>
      </c>
      <c r="Q6385" s="204">
        <v>0.65</v>
      </c>
      <c r="R6385" s="204">
        <f>Q6385*H6385</f>
        <v>6.370000000000001</v>
      </c>
      <c r="S6385" s="204">
        <v>0</v>
      </c>
      <c r="T6385" s="205">
        <f>S6385*H6385</f>
        <v>0</v>
      </c>
      <c r="U6385" s="37"/>
      <c r="V6385" s="37"/>
      <c r="W6385" s="37"/>
      <c r="X6385" s="37"/>
      <c r="Y6385" s="37"/>
      <c r="Z6385" s="37"/>
      <c r="AA6385" s="37"/>
      <c r="AB6385" s="37"/>
      <c r="AC6385" s="37"/>
      <c r="AD6385" s="37"/>
      <c r="AE6385" s="37"/>
      <c r="AR6385" s="206" t="s">
        <v>619</v>
      </c>
      <c r="AT6385" s="206" t="s">
        <v>633</v>
      </c>
      <c r="AU6385" s="206" t="s">
        <v>91</v>
      </c>
      <c r="AY6385" s="19" t="s">
        <v>262</v>
      </c>
      <c r="BE6385" s="207">
        <f>IF(N6385="základní",J6385,0)</f>
        <v>0</v>
      </c>
      <c r="BF6385" s="207">
        <f>IF(N6385="snížená",J6385,0)</f>
        <v>0</v>
      </c>
      <c r="BG6385" s="207">
        <f>IF(N6385="zákl. přenesená",J6385,0)</f>
        <v>0</v>
      </c>
      <c r="BH6385" s="207">
        <f>IF(N6385="sníž. přenesená",J6385,0)</f>
        <v>0</v>
      </c>
      <c r="BI6385" s="207">
        <f>IF(N6385="nulová",J6385,0)</f>
        <v>0</v>
      </c>
      <c r="BJ6385" s="19" t="s">
        <v>89</v>
      </c>
      <c r="BK6385" s="207">
        <f>ROUND(I6385*H6385,2)</f>
        <v>0</v>
      </c>
      <c r="BL6385" s="19" t="s">
        <v>442</v>
      </c>
      <c r="BM6385" s="206" t="s">
        <v>2911</v>
      </c>
    </row>
    <row r="6386" spans="1:65" s="2" customFormat="1" ht="36">
      <c r="A6386" s="37"/>
      <c r="B6386" s="38"/>
      <c r="C6386" s="39"/>
      <c r="D6386" s="208" t="s">
        <v>421</v>
      </c>
      <c r="E6386" s="39"/>
      <c r="F6386" s="209" t="s">
        <v>2912</v>
      </c>
      <c r="G6386" s="39"/>
      <c r="H6386" s="39"/>
      <c r="I6386" s="118"/>
      <c r="J6386" s="39"/>
      <c r="K6386" s="39"/>
      <c r="L6386" s="42"/>
      <c r="M6386" s="210"/>
      <c r="N6386" s="211"/>
      <c r="O6386" s="67"/>
      <c r="P6386" s="67"/>
      <c r="Q6386" s="67"/>
      <c r="R6386" s="67"/>
      <c r="S6386" s="67"/>
      <c r="T6386" s="68"/>
      <c r="U6386" s="37"/>
      <c r="V6386" s="37"/>
      <c r="W6386" s="37"/>
      <c r="X6386" s="37"/>
      <c r="Y6386" s="37"/>
      <c r="Z6386" s="37"/>
      <c r="AA6386" s="37"/>
      <c r="AB6386" s="37"/>
      <c r="AC6386" s="37"/>
      <c r="AD6386" s="37"/>
      <c r="AE6386" s="37"/>
      <c r="AT6386" s="19" t="s">
        <v>421</v>
      </c>
      <c r="AU6386" s="19" t="s">
        <v>91</v>
      </c>
    </row>
    <row r="6387" spans="1:65" s="13" customFormat="1" ht="10">
      <c r="B6387" s="212"/>
      <c r="C6387" s="213"/>
      <c r="D6387" s="208" t="s">
        <v>272</v>
      </c>
      <c r="E6387" s="214" t="s">
        <v>44</v>
      </c>
      <c r="F6387" s="215" t="s">
        <v>2843</v>
      </c>
      <c r="G6387" s="213"/>
      <c r="H6387" s="214" t="s">
        <v>44</v>
      </c>
      <c r="I6387" s="216"/>
      <c r="J6387" s="213"/>
      <c r="K6387" s="213"/>
      <c r="L6387" s="217"/>
      <c r="M6387" s="218"/>
      <c r="N6387" s="219"/>
      <c r="O6387" s="219"/>
      <c r="P6387" s="219"/>
      <c r="Q6387" s="219"/>
      <c r="R6387" s="219"/>
      <c r="S6387" s="219"/>
      <c r="T6387" s="220"/>
      <c r="AT6387" s="221" t="s">
        <v>272</v>
      </c>
      <c r="AU6387" s="221" t="s">
        <v>91</v>
      </c>
      <c r="AV6387" s="13" t="s">
        <v>89</v>
      </c>
      <c r="AW6387" s="13" t="s">
        <v>38</v>
      </c>
      <c r="AX6387" s="13" t="s">
        <v>82</v>
      </c>
      <c r="AY6387" s="221" t="s">
        <v>262</v>
      </c>
    </row>
    <row r="6388" spans="1:65" s="13" customFormat="1" ht="30">
      <c r="B6388" s="212"/>
      <c r="C6388" s="213"/>
      <c r="D6388" s="208" t="s">
        <v>272</v>
      </c>
      <c r="E6388" s="214" t="s">
        <v>44</v>
      </c>
      <c r="F6388" s="215" t="s">
        <v>2835</v>
      </c>
      <c r="G6388" s="213"/>
      <c r="H6388" s="214" t="s">
        <v>44</v>
      </c>
      <c r="I6388" s="216"/>
      <c r="J6388" s="213"/>
      <c r="K6388" s="213"/>
      <c r="L6388" s="217"/>
      <c r="M6388" s="218"/>
      <c r="N6388" s="219"/>
      <c r="O6388" s="219"/>
      <c r="P6388" s="219"/>
      <c r="Q6388" s="219"/>
      <c r="R6388" s="219"/>
      <c r="S6388" s="219"/>
      <c r="T6388" s="220"/>
      <c r="AT6388" s="221" t="s">
        <v>272</v>
      </c>
      <c r="AU6388" s="221" t="s">
        <v>91</v>
      </c>
      <c r="AV6388" s="13" t="s">
        <v>89</v>
      </c>
      <c r="AW6388" s="13" t="s">
        <v>38</v>
      </c>
      <c r="AX6388" s="13" t="s">
        <v>82</v>
      </c>
      <c r="AY6388" s="221" t="s">
        <v>262</v>
      </c>
    </row>
    <row r="6389" spans="1:65" s="13" customFormat="1" ht="10">
      <c r="B6389" s="212"/>
      <c r="C6389" s="213"/>
      <c r="D6389" s="208" t="s">
        <v>272</v>
      </c>
      <c r="E6389" s="214" t="s">
        <v>44</v>
      </c>
      <c r="F6389" s="215" t="s">
        <v>2844</v>
      </c>
      <c r="G6389" s="213"/>
      <c r="H6389" s="214" t="s">
        <v>44</v>
      </c>
      <c r="I6389" s="216"/>
      <c r="J6389" s="213"/>
      <c r="K6389" s="213"/>
      <c r="L6389" s="217"/>
      <c r="M6389" s="218"/>
      <c r="N6389" s="219"/>
      <c r="O6389" s="219"/>
      <c r="P6389" s="219"/>
      <c r="Q6389" s="219"/>
      <c r="R6389" s="219"/>
      <c r="S6389" s="219"/>
      <c r="T6389" s="220"/>
      <c r="AT6389" s="221" t="s">
        <v>272</v>
      </c>
      <c r="AU6389" s="221" t="s">
        <v>91</v>
      </c>
      <c r="AV6389" s="13" t="s">
        <v>89</v>
      </c>
      <c r="AW6389" s="13" t="s">
        <v>38</v>
      </c>
      <c r="AX6389" s="13" t="s">
        <v>82</v>
      </c>
      <c r="AY6389" s="221" t="s">
        <v>262</v>
      </c>
    </row>
    <row r="6390" spans="1:65" s="13" customFormat="1" ht="10">
      <c r="B6390" s="212"/>
      <c r="C6390" s="213"/>
      <c r="D6390" s="208" t="s">
        <v>272</v>
      </c>
      <c r="E6390" s="214" t="s">
        <v>44</v>
      </c>
      <c r="F6390" s="215" t="s">
        <v>2567</v>
      </c>
      <c r="G6390" s="213"/>
      <c r="H6390" s="214" t="s">
        <v>44</v>
      </c>
      <c r="I6390" s="216"/>
      <c r="J6390" s="213"/>
      <c r="K6390" s="213"/>
      <c r="L6390" s="217"/>
      <c r="M6390" s="218"/>
      <c r="N6390" s="219"/>
      <c r="O6390" s="219"/>
      <c r="P6390" s="219"/>
      <c r="Q6390" s="219"/>
      <c r="R6390" s="219"/>
      <c r="S6390" s="219"/>
      <c r="T6390" s="220"/>
      <c r="AT6390" s="221" t="s">
        <v>272</v>
      </c>
      <c r="AU6390" s="221" t="s">
        <v>91</v>
      </c>
      <c r="AV6390" s="13" t="s">
        <v>89</v>
      </c>
      <c r="AW6390" s="13" t="s">
        <v>38</v>
      </c>
      <c r="AX6390" s="13" t="s">
        <v>82</v>
      </c>
      <c r="AY6390" s="221" t="s">
        <v>262</v>
      </c>
    </row>
    <row r="6391" spans="1:65" s="13" customFormat="1" ht="20">
      <c r="B6391" s="212"/>
      <c r="C6391" s="213"/>
      <c r="D6391" s="208" t="s">
        <v>272</v>
      </c>
      <c r="E6391" s="214" t="s">
        <v>44</v>
      </c>
      <c r="F6391" s="215" t="s">
        <v>2558</v>
      </c>
      <c r="G6391" s="213"/>
      <c r="H6391" s="214" t="s">
        <v>44</v>
      </c>
      <c r="I6391" s="216"/>
      <c r="J6391" s="213"/>
      <c r="K6391" s="213"/>
      <c r="L6391" s="217"/>
      <c r="M6391" s="218"/>
      <c r="N6391" s="219"/>
      <c r="O6391" s="219"/>
      <c r="P6391" s="219"/>
      <c r="Q6391" s="219"/>
      <c r="R6391" s="219"/>
      <c r="S6391" s="219"/>
      <c r="T6391" s="220"/>
      <c r="AT6391" s="221" t="s">
        <v>272</v>
      </c>
      <c r="AU6391" s="221" t="s">
        <v>91</v>
      </c>
      <c r="AV6391" s="13" t="s">
        <v>89</v>
      </c>
      <c r="AW6391" s="13" t="s">
        <v>38</v>
      </c>
      <c r="AX6391" s="13" t="s">
        <v>82</v>
      </c>
      <c r="AY6391" s="221" t="s">
        <v>262</v>
      </c>
    </row>
    <row r="6392" spans="1:65" s="13" customFormat="1" ht="10">
      <c r="B6392" s="212"/>
      <c r="C6392" s="213"/>
      <c r="D6392" s="208" t="s">
        <v>272</v>
      </c>
      <c r="E6392" s="214" t="s">
        <v>44</v>
      </c>
      <c r="F6392" s="215" t="s">
        <v>2831</v>
      </c>
      <c r="G6392" s="213"/>
      <c r="H6392" s="214" t="s">
        <v>44</v>
      </c>
      <c r="I6392" s="216"/>
      <c r="J6392" s="213"/>
      <c r="K6392" s="213"/>
      <c r="L6392" s="217"/>
      <c r="M6392" s="218"/>
      <c r="N6392" s="219"/>
      <c r="O6392" s="219"/>
      <c r="P6392" s="219"/>
      <c r="Q6392" s="219"/>
      <c r="R6392" s="219"/>
      <c r="S6392" s="219"/>
      <c r="T6392" s="220"/>
      <c r="AT6392" s="221" t="s">
        <v>272</v>
      </c>
      <c r="AU6392" s="221" t="s">
        <v>91</v>
      </c>
      <c r="AV6392" s="13" t="s">
        <v>89</v>
      </c>
      <c r="AW6392" s="13" t="s">
        <v>38</v>
      </c>
      <c r="AX6392" s="13" t="s">
        <v>82</v>
      </c>
      <c r="AY6392" s="221" t="s">
        <v>262</v>
      </c>
    </row>
    <row r="6393" spans="1:65" s="13" customFormat="1" ht="10">
      <c r="B6393" s="212"/>
      <c r="C6393" s="213"/>
      <c r="D6393" s="208" t="s">
        <v>272</v>
      </c>
      <c r="E6393" s="214" t="s">
        <v>44</v>
      </c>
      <c r="F6393" s="215" t="s">
        <v>2845</v>
      </c>
      <c r="G6393" s="213"/>
      <c r="H6393" s="214" t="s">
        <v>44</v>
      </c>
      <c r="I6393" s="216"/>
      <c r="J6393" s="213"/>
      <c r="K6393" s="213"/>
      <c r="L6393" s="217"/>
      <c r="M6393" s="218"/>
      <c r="N6393" s="219"/>
      <c r="O6393" s="219"/>
      <c r="P6393" s="219"/>
      <c r="Q6393" s="219"/>
      <c r="R6393" s="219"/>
      <c r="S6393" s="219"/>
      <c r="T6393" s="220"/>
      <c r="AT6393" s="221" t="s">
        <v>272</v>
      </c>
      <c r="AU6393" s="221" t="s">
        <v>91</v>
      </c>
      <c r="AV6393" s="13" t="s">
        <v>89</v>
      </c>
      <c r="AW6393" s="13" t="s">
        <v>38</v>
      </c>
      <c r="AX6393" s="13" t="s">
        <v>82</v>
      </c>
      <c r="AY6393" s="221" t="s">
        <v>262</v>
      </c>
    </row>
    <row r="6394" spans="1:65" s="13" customFormat="1" ht="10">
      <c r="B6394" s="212"/>
      <c r="C6394" s="213"/>
      <c r="D6394" s="208" t="s">
        <v>272</v>
      </c>
      <c r="E6394" s="214" t="s">
        <v>44</v>
      </c>
      <c r="F6394" s="215" t="s">
        <v>2846</v>
      </c>
      <c r="G6394" s="213"/>
      <c r="H6394" s="214" t="s">
        <v>44</v>
      </c>
      <c r="I6394" s="216"/>
      <c r="J6394" s="213"/>
      <c r="K6394" s="213"/>
      <c r="L6394" s="217"/>
      <c r="M6394" s="218"/>
      <c r="N6394" s="219"/>
      <c r="O6394" s="219"/>
      <c r="P6394" s="219"/>
      <c r="Q6394" s="219"/>
      <c r="R6394" s="219"/>
      <c r="S6394" s="219"/>
      <c r="T6394" s="220"/>
      <c r="AT6394" s="221" t="s">
        <v>272</v>
      </c>
      <c r="AU6394" s="221" t="s">
        <v>91</v>
      </c>
      <c r="AV6394" s="13" t="s">
        <v>89</v>
      </c>
      <c r="AW6394" s="13" t="s">
        <v>38</v>
      </c>
      <c r="AX6394" s="13" t="s">
        <v>82</v>
      </c>
      <c r="AY6394" s="221" t="s">
        <v>262</v>
      </c>
    </row>
    <row r="6395" spans="1:65" s="15" customFormat="1" ht="10">
      <c r="B6395" s="233"/>
      <c r="C6395" s="234"/>
      <c r="D6395" s="208" t="s">
        <v>272</v>
      </c>
      <c r="E6395" s="235" t="s">
        <v>44</v>
      </c>
      <c r="F6395" s="236" t="s">
        <v>2847</v>
      </c>
      <c r="G6395" s="234"/>
      <c r="H6395" s="237">
        <v>9.8000000000000007</v>
      </c>
      <c r="I6395" s="238"/>
      <c r="J6395" s="234"/>
      <c r="K6395" s="234"/>
      <c r="L6395" s="239"/>
      <c r="M6395" s="240"/>
      <c r="N6395" s="241"/>
      <c r="O6395" s="241"/>
      <c r="P6395" s="241"/>
      <c r="Q6395" s="241"/>
      <c r="R6395" s="241"/>
      <c r="S6395" s="241"/>
      <c r="T6395" s="242"/>
      <c r="AT6395" s="243" t="s">
        <v>272</v>
      </c>
      <c r="AU6395" s="243" t="s">
        <v>91</v>
      </c>
      <c r="AV6395" s="15" t="s">
        <v>91</v>
      </c>
      <c r="AW6395" s="15" t="s">
        <v>38</v>
      </c>
      <c r="AX6395" s="15" t="s">
        <v>82</v>
      </c>
      <c r="AY6395" s="243" t="s">
        <v>262</v>
      </c>
    </row>
    <row r="6396" spans="1:65" s="16" customFormat="1" ht="10">
      <c r="B6396" s="244"/>
      <c r="C6396" s="245"/>
      <c r="D6396" s="208" t="s">
        <v>272</v>
      </c>
      <c r="E6396" s="246" t="s">
        <v>44</v>
      </c>
      <c r="F6396" s="247" t="s">
        <v>291</v>
      </c>
      <c r="G6396" s="245"/>
      <c r="H6396" s="248">
        <v>9.8000000000000007</v>
      </c>
      <c r="I6396" s="249"/>
      <c r="J6396" s="245"/>
      <c r="K6396" s="245"/>
      <c r="L6396" s="250"/>
      <c r="M6396" s="251"/>
      <c r="N6396" s="252"/>
      <c r="O6396" s="252"/>
      <c r="P6396" s="252"/>
      <c r="Q6396" s="252"/>
      <c r="R6396" s="252"/>
      <c r="S6396" s="252"/>
      <c r="T6396" s="253"/>
      <c r="AT6396" s="254" t="s">
        <v>272</v>
      </c>
      <c r="AU6396" s="254" t="s">
        <v>91</v>
      </c>
      <c r="AV6396" s="16" t="s">
        <v>104</v>
      </c>
      <c r="AW6396" s="16" t="s">
        <v>38</v>
      </c>
      <c r="AX6396" s="16" t="s">
        <v>89</v>
      </c>
      <c r="AY6396" s="254" t="s">
        <v>262</v>
      </c>
    </row>
    <row r="6397" spans="1:65" s="2" customFormat="1" ht="16.5" customHeight="1">
      <c r="A6397" s="37"/>
      <c r="B6397" s="38"/>
      <c r="C6397" s="255" t="s">
        <v>2913</v>
      </c>
      <c r="D6397" s="255" t="s">
        <v>633</v>
      </c>
      <c r="E6397" s="256" t="s">
        <v>2888</v>
      </c>
      <c r="F6397" s="257" t="s">
        <v>2889</v>
      </c>
      <c r="G6397" s="258" t="s">
        <v>590</v>
      </c>
      <c r="H6397" s="259">
        <v>2.2999999999999998</v>
      </c>
      <c r="I6397" s="260"/>
      <c r="J6397" s="261">
        <f>ROUND(I6397*H6397,2)</f>
        <v>0</v>
      </c>
      <c r="K6397" s="257" t="s">
        <v>44</v>
      </c>
      <c r="L6397" s="262"/>
      <c r="M6397" s="263" t="s">
        <v>44</v>
      </c>
      <c r="N6397" s="264" t="s">
        <v>53</v>
      </c>
      <c r="O6397" s="67"/>
      <c r="P6397" s="204">
        <f>O6397*H6397</f>
        <v>0</v>
      </c>
      <c r="Q6397" s="204">
        <v>0.65</v>
      </c>
      <c r="R6397" s="204">
        <f>Q6397*H6397</f>
        <v>1.4949999999999999</v>
      </c>
      <c r="S6397" s="204">
        <v>0</v>
      </c>
      <c r="T6397" s="205">
        <f>S6397*H6397</f>
        <v>0</v>
      </c>
      <c r="U6397" s="37"/>
      <c r="V6397" s="37"/>
      <c r="W6397" s="37"/>
      <c r="X6397" s="37"/>
      <c r="Y6397" s="37"/>
      <c r="Z6397" s="37"/>
      <c r="AA6397" s="37"/>
      <c r="AB6397" s="37"/>
      <c r="AC6397" s="37"/>
      <c r="AD6397" s="37"/>
      <c r="AE6397" s="37"/>
      <c r="AR6397" s="206" t="s">
        <v>619</v>
      </c>
      <c r="AT6397" s="206" t="s">
        <v>633</v>
      </c>
      <c r="AU6397" s="206" t="s">
        <v>91</v>
      </c>
      <c r="AY6397" s="19" t="s">
        <v>262</v>
      </c>
      <c r="BE6397" s="207">
        <f>IF(N6397="základní",J6397,0)</f>
        <v>0</v>
      </c>
      <c r="BF6397" s="207">
        <f>IF(N6397="snížená",J6397,0)</f>
        <v>0</v>
      </c>
      <c r="BG6397" s="207">
        <f>IF(N6397="zákl. přenesená",J6397,0)</f>
        <v>0</v>
      </c>
      <c r="BH6397" s="207">
        <f>IF(N6397="sníž. přenesená",J6397,0)</f>
        <v>0</v>
      </c>
      <c r="BI6397" s="207">
        <f>IF(N6397="nulová",J6397,0)</f>
        <v>0</v>
      </c>
      <c r="BJ6397" s="19" t="s">
        <v>89</v>
      </c>
      <c r="BK6397" s="207">
        <f>ROUND(I6397*H6397,2)</f>
        <v>0</v>
      </c>
      <c r="BL6397" s="19" t="s">
        <v>442</v>
      </c>
      <c r="BM6397" s="206" t="s">
        <v>2914</v>
      </c>
    </row>
    <row r="6398" spans="1:65" s="2" customFormat="1" ht="36">
      <c r="A6398" s="37"/>
      <c r="B6398" s="38"/>
      <c r="C6398" s="39"/>
      <c r="D6398" s="208" t="s">
        <v>421</v>
      </c>
      <c r="E6398" s="39"/>
      <c r="F6398" s="209" t="s">
        <v>2915</v>
      </c>
      <c r="G6398" s="39"/>
      <c r="H6398" s="39"/>
      <c r="I6398" s="118"/>
      <c r="J6398" s="39"/>
      <c r="K6398" s="39"/>
      <c r="L6398" s="42"/>
      <c r="M6398" s="210"/>
      <c r="N6398" s="211"/>
      <c r="O6398" s="67"/>
      <c r="P6398" s="67"/>
      <c r="Q6398" s="67"/>
      <c r="R6398" s="67"/>
      <c r="S6398" s="67"/>
      <c r="T6398" s="68"/>
      <c r="U6398" s="37"/>
      <c r="V6398" s="37"/>
      <c r="W6398" s="37"/>
      <c r="X6398" s="37"/>
      <c r="Y6398" s="37"/>
      <c r="Z6398" s="37"/>
      <c r="AA6398" s="37"/>
      <c r="AB6398" s="37"/>
      <c r="AC6398" s="37"/>
      <c r="AD6398" s="37"/>
      <c r="AE6398" s="37"/>
      <c r="AT6398" s="19" t="s">
        <v>421</v>
      </c>
      <c r="AU6398" s="19" t="s">
        <v>91</v>
      </c>
    </row>
    <row r="6399" spans="1:65" s="13" customFormat="1" ht="10">
      <c r="B6399" s="212"/>
      <c r="C6399" s="213"/>
      <c r="D6399" s="208" t="s">
        <v>272</v>
      </c>
      <c r="E6399" s="214" t="s">
        <v>44</v>
      </c>
      <c r="F6399" s="215" t="s">
        <v>2848</v>
      </c>
      <c r="G6399" s="213"/>
      <c r="H6399" s="214" t="s">
        <v>44</v>
      </c>
      <c r="I6399" s="216"/>
      <c r="J6399" s="213"/>
      <c r="K6399" s="213"/>
      <c r="L6399" s="217"/>
      <c r="M6399" s="218"/>
      <c r="N6399" s="219"/>
      <c r="O6399" s="219"/>
      <c r="P6399" s="219"/>
      <c r="Q6399" s="219"/>
      <c r="R6399" s="219"/>
      <c r="S6399" s="219"/>
      <c r="T6399" s="220"/>
      <c r="AT6399" s="221" t="s">
        <v>272</v>
      </c>
      <c r="AU6399" s="221" t="s">
        <v>91</v>
      </c>
      <c r="AV6399" s="13" t="s">
        <v>89</v>
      </c>
      <c r="AW6399" s="13" t="s">
        <v>38</v>
      </c>
      <c r="AX6399" s="13" t="s">
        <v>82</v>
      </c>
      <c r="AY6399" s="221" t="s">
        <v>262</v>
      </c>
    </row>
    <row r="6400" spans="1:65" s="13" customFormat="1" ht="30">
      <c r="B6400" s="212"/>
      <c r="C6400" s="213"/>
      <c r="D6400" s="208" t="s">
        <v>272</v>
      </c>
      <c r="E6400" s="214" t="s">
        <v>44</v>
      </c>
      <c r="F6400" s="215" t="s">
        <v>2849</v>
      </c>
      <c r="G6400" s="213"/>
      <c r="H6400" s="214" t="s">
        <v>44</v>
      </c>
      <c r="I6400" s="216"/>
      <c r="J6400" s="213"/>
      <c r="K6400" s="213"/>
      <c r="L6400" s="217"/>
      <c r="M6400" s="218"/>
      <c r="N6400" s="219"/>
      <c r="O6400" s="219"/>
      <c r="P6400" s="219"/>
      <c r="Q6400" s="219"/>
      <c r="R6400" s="219"/>
      <c r="S6400" s="219"/>
      <c r="T6400" s="220"/>
      <c r="AT6400" s="221" t="s">
        <v>272</v>
      </c>
      <c r="AU6400" s="221" t="s">
        <v>91</v>
      </c>
      <c r="AV6400" s="13" t="s">
        <v>89</v>
      </c>
      <c r="AW6400" s="13" t="s">
        <v>38</v>
      </c>
      <c r="AX6400" s="13" t="s">
        <v>82</v>
      </c>
      <c r="AY6400" s="221" t="s">
        <v>262</v>
      </c>
    </row>
    <row r="6401" spans="1:65" s="13" customFormat="1" ht="10">
      <c r="B6401" s="212"/>
      <c r="C6401" s="213"/>
      <c r="D6401" s="208" t="s">
        <v>272</v>
      </c>
      <c r="E6401" s="214" t="s">
        <v>44</v>
      </c>
      <c r="F6401" s="215" t="s">
        <v>2850</v>
      </c>
      <c r="G6401" s="213"/>
      <c r="H6401" s="214" t="s">
        <v>44</v>
      </c>
      <c r="I6401" s="216"/>
      <c r="J6401" s="213"/>
      <c r="K6401" s="213"/>
      <c r="L6401" s="217"/>
      <c r="M6401" s="218"/>
      <c r="N6401" s="219"/>
      <c r="O6401" s="219"/>
      <c r="P6401" s="219"/>
      <c r="Q6401" s="219"/>
      <c r="R6401" s="219"/>
      <c r="S6401" s="219"/>
      <c r="T6401" s="220"/>
      <c r="AT6401" s="221" t="s">
        <v>272</v>
      </c>
      <c r="AU6401" s="221" t="s">
        <v>91</v>
      </c>
      <c r="AV6401" s="13" t="s">
        <v>89</v>
      </c>
      <c r="AW6401" s="13" t="s">
        <v>38</v>
      </c>
      <c r="AX6401" s="13" t="s">
        <v>82</v>
      </c>
      <c r="AY6401" s="221" t="s">
        <v>262</v>
      </c>
    </row>
    <row r="6402" spans="1:65" s="13" customFormat="1" ht="10">
      <c r="B6402" s="212"/>
      <c r="C6402" s="213"/>
      <c r="D6402" s="208" t="s">
        <v>272</v>
      </c>
      <c r="E6402" s="214" t="s">
        <v>44</v>
      </c>
      <c r="F6402" s="215" t="s">
        <v>1591</v>
      </c>
      <c r="G6402" s="213"/>
      <c r="H6402" s="214" t="s">
        <v>44</v>
      </c>
      <c r="I6402" s="216"/>
      <c r="J6402" s="213"/>
      <c r="K6402" s="213"/>
      <c r="L6402" s="217"/>
      <c r="M6402" s="218"/>
      <c r="N6402" s="219"/>
      <c r="O6402" s="219"/>
      <c r="P6402" s="219"/>
      <c r="Q6402" s="219"/>
      <c r="R6402" s="219"/>
      <c r="S6402" s="219"/>
      <c r="T6402" s="220"/>
      <c r="AT6402" s="221" t="s">
        <v>272</v>
      </c>
      <c r="AU6402" s="221" t="s">
        <v>91</v>
      </c>
      <c r="AV6402" s="13" t="s">
        <v>89</v>
      </c>
      <c r="AW6402" s="13" t="s">
        <v>38</v>
      </c>
      <c r="AX6402" s="13" t="s">
        <v>82</v>
      </c>
      <c r="AY6402" s="221" t="s">
        <v>262</v>
      </c>
    </row>
    <row r="6403" spans="1:65" s="13" customFormat="1" ht="20">
      <c r="B6403" s="212"/>
      <c r="C6403" s="213"/>
      <c r="D6403" s="208" t="s">
        <v>272</v>
      </c>
      <c r="E6403" s="214" t="s">
        <v>44</v>
      </c>
      <c r="F6403" s="215" t="s">
        <v>2558</v>
      </c>
      <c r="G6403" s="213"/>
      <c r="H6403" s="214" t="s">
        <v>44</v>
      </c>
      <c r="I6403" s="216"/>
      <c r="J6403" s="213"/>
      <c r="K6403" s="213"/>
      <c r="L6403" s="217"/>
      <c r="M6403" s="218"/>
      <c r="N6403" s="219"/>
      <c r="O6403" s="219"/>
      <c r="P6403" s="219"/>
      <c r="Q6403" s="219"/>
      <c r="R6403" s="219"/>
      <c r="S6403" s="219"/>
      <c r="T6403" s="220"/>
      <c r="AT6403" s="221" t="s">
        <v>272</v>
      </c>
      <c r="AU6403" s="221" t="s">
        <v>91</v>
      </c>
      <c r="AV6403" s="13" t="s">
        <v>89</v>
      </c>
      <c r="AW6403" s="13" t="s">
        <v>38</v>
      </c>
      <c r="AX6403" s="13" t="s">
        <v>82</v>
      </c>
      <c r="AY6403" s="221" t="s">
        <v>262</v>
      </c>
    </row>
    <row r="6404" spans="1:65" s="13" customFormat="1" ht="10">
      <c r="B6404" s="212"/>
      <c r="C6404" s="213"/>
      <c r="D6404" s="208" t="s">
        <v>272</v>
      </c>
      <c r="E6404" s="214" t="s">
        <v>44</v>
      </c>
      <c r="F6404" s="215" t="s">
        <v>2851</v>
      </c>
      <c r="G6404" s="213"/>
      <c r="H6404" s="214" t="s">
        <v>44</v>
      </c>
      <c r="I6404" s="216"/>
      <c r="J6404" s="213"/>
      <c r="K6404" s="213"/>
      <c r="L6404" s="217"/>
      <c r="M6404" s="218"/>
      <c r="N6404" s="219"/>
      <c r="O6404" s="219"/>
      <c r="P6404" s="219"/>
      <c r="Q6404" s="219"/>
      <c r="R6404" s="219"/>
      <c r="S6404" s="219"/>
      <c r="T6404" s="220"/>
      <c r="AT6404" s="221" t="s">
        <v>272</v>
      </c>
      <c r="AU6404" s="221" t="s">
        <v>91</v>
      </c>
      <c r="AV6404" s="13" t="s">
        <v>89</v>
      </c>
      <c r="AW6404" s="13" t="s">
        <v>38</v>
      </c>
      <c r="AX6404" s="13" t="s">
        <v>82</v>
      </c>
      <c r="AY6404" s="221" t="s">
        <v>262</v>
      </c>
    </row>
    <row r="6405" spans="1:65" s="13" customFormat="1" ht="10">
      <c r="B6405" s="212"/>
      <c r="C6405" s="213"/>
      <c r="D6405" s="208" t="s">
        <v>272</v>
      </c>
      <c r="E6405" s="214" t="s">
        <v>44</v>
      </c>
      <c r="F6405" s="215" t="s">
        <v>2852</v>
      </c>
      <c r="G6405" s="213"/>
      <c r="H6405" s="214" t="s">
        <v>44</v>
      </c>
      <c r="I6405" s="216"/>
      <c r="J6405" s="213"/>
      <c r="K6405" s="213"/>
      <c r="L6405" s="217"/>
      <c r="M6405" s="218"/>
      <c r="N6405" s="219"/>
      <c r="O6405" s="219"/>
      <c r="P6405" s="219"/>
      <c r="Q6405" s="219"/>
      <c r="R6405" s="219"/>
      <c r="S6405" s="219"/>
      <c r="T6405" s="220"/>
      <c r="AT6405" s="221" t="s">
        <v>272</v>
      </c>
      <c r="AU6405" s="221" t="s">
        <v>91</v>
      </c>
      <c r="AV6405" s="13" t="s">
        <v>89</v>
      </c>
      <c r="AW6405" s="13" t="s">
        <v>38</v>
      </c>
      <c r="AX6405" s="13" t="s">
        <v>82</v>
      </c>
      <c r="AY6405" s="221" t="s">
        <v>262</v>
      </c>
    </row>
    <row r="6406" spans="1:65" s="15" customFormat="1" ht="10">
      <c r="B6406" s="233"/>
      <c r="C6406" s="234"/>
      <c r="D6406" s="208" t="s">
        <v>272</v>
      </c>
      <c r="E6406" s="235" t="s">
        <v>44</v>
      </c>
      <c r="F6406" s="236" t="s">
        <v>2853</v>
      </c>
      <c r="G6406" s="234"/>
      <c r="H6406" s="237">
        <v>2.2999999999999998</v>
      </c>
      <c r="I6406" s="238"/>
      <c r="J6406" s="234"/>
      <c r="K6406" s="234"/>
      <c r="L6406" s="239"/>
      <c r="M6406" s="240"/>
      <c r="N6406" s="241"/>
      <c r="O6406" s="241"/>
      <c r="P6406" s="241"/>
      <c r="Q6406" s="241"/>
      <c r="R6406" s="241"/>
      <c r="S6406" s="241"/>
      <c r="T6406" s="242"/>
      <c r="AT6406" s="243" t="s">
        <v>272</v>
      </c>
      <c r="AU6406" s="243" t="s">
        <v>91</v>
      </c>
      <c r="AV6406" s="15" t="s">
        <v>91</v>
      </c>
      <c r="AW6406" s="15" t="s">
        <v>38</v>
      </c>
      <c r="AX6406" s="15" t="s">
        <v>82</v>
      </c>
      <c r="AY6406" s="243" t="s">
        <v>262</v>
      </c>
    </row>
    <row r="6407" spans="1:65" s="16" customFormat="1" ht="10">
      <c r="B6407" s="244"/>
      <c r="C6407" s="245"/>
      <c r="D6407" s="208" t="s">
        <v>272</v>
      </c>
      <c r="E6407" s="246" t="s">
        <v>44</v>
      </c>
      <c r="F6407" s="247" t="s">
        <v>291</v>
      </c>
      <c r="G6407" s="245"/>
      <c r="H6407" s="248">
        <v>2.2999999999999998</v>
      </c>
      <c r="I6407" s="249"/>
      <c r="J6407" s="245"/>
      <c r="K6407" s="245"/>
      <c r="L6407" s="250"/>
      <c r="M6407" s="251"/>
      <c r="N6407" s="252"/>
      <c r="O6407" s="252"/>
      <c r="P6407" s="252"/>
      <c r="Q6407" s="252"/>
      <c r="R6407" s="252"/>
      <c r="S6407" s="252"/>
      <c r="T6407" s="253"/>
      <c r="AT6407" s="254" t="s">
        <v>272</v>
      </c>
      <c r="AU6407" s="254" t="s">
        <v>91</v>
      </c>
      <c r="AV6407" s="16" t="s">
        <v>104</v>
      </c>
      <c r="AW6407" s="16" t="s">
        <v>38</v>
      </c>
      <c r="AX6407" s="16" t="s">
        <v>89</v>
      </c>
      <c r="AY6407" s="254" t="s">
        <v>262</v>
      </c>
    </row>
    <row r="6408" spans="1:65" s="2" customFormat="1" ht="16.5" customHeight="1">
      <c r="A6408" s="37"/>
      <c r="B6408" s="38"/>
      <c r="C6408" s="195" t="s">
        <v>2916</v>
      </c>
      <c r="D6408" s="195" t="s">
        <v>264</v>
      </c>
      <c r="E6408" s="196" t="s">
        <v>2917</v>
      </c>
      <c r="F6408" s="197" t="s">
        <v>2918</v>
      </c>
      <c r="G6408" s="198" t="s">
        <v>518</v>
      </c>
      <c r="H6408" s="199">
        <v>1</v>
      </c>
      <c r="I6408" s="200"/>
      <c r="J6408" s="201">
        <f>ROUND(I6408*H6408,2)</f>
        <v>0</v>
      </c>
      <c r="K6408" s="197" t="s">
        <v>268</v>
      </c>
      <c r="L6408" s="42"/>
      <c r="M6408" s="202" t="s">
        <v>44</v>
      </c>
      <c r="N6408" s="203" t="s">
        <v>53</v>
      </c>
      <c r="O6408" s="67"/>
      <c r="P6408" s="204">
        <f>O6408*H6408</f>
        <v>0</v>
      </c>
      <c r="Q6408" s="204">
        <v>0</v>
      </c>
      <c r="R6408" s="204">
        <f>Q6408*H6408</f>
        <v>0</v>
      </c>
      <c r="S6408" s="204">
        <v>0</v>
      </c>
      <c r="T6408" s="205">
        <f>S6408*H6408</f>
        <v>0</v>
      </c>
      <c r="U6408" s="37"/>
      <c r="V6408" s="37"/>
      <c r="W6408" s="37"/>
      <c r="X6408" s="37"/>
      <c r="Y6408" s="37"/>
      <c r="Z6408" s="37"/>
      <c r="AA6408" s="37"/>
      <c r="AB6408" s="37"/>
      <c r="AC6408" s="37"/>
      <c r="AD6408" s="37"/>
      <c r="AE6408" s="37"/>
      <c r="AR6408" s="206" t="s">
        <v>442</v>
      </c>
      <c r="AT6408" s="206" t="s">
        <v>264</v>
      </c>
      <c r="AU6408" s="206" t="s">
        <v>91</v>
      </c>
      <c r="AY6408" s="19" t="s">
        <v>262</v>
      </c>
      <c r="BE6408" s="207">
        <f>IF(N6408="základní",J6408,0)</f>
        <v>0</v>
      </c>
      <c r="BF6408" s="207">
        <f>IF(N6408="snížená",J6408,0)</f>
        <v>0</v>
      </c>
      <c r="BG6408" s="207">
        <f>IF(N6408="zákl. přenesená",J6408,0)</f>
        <v>0</v>
      </c>
      <c r="BH6408" s="207">
        <f>IF(N6408="sníž. přenesená",J6408,0)</f>
        <v>0</v>
      </c>
      <c r="BI6408" s="207">
        <f>IF(N6408="nulová",J6408,0)</f>
        <v>0</v>
      </c>
      <c r="BJ6408" s="19" t="s">
        <v>89</v>
      </c>
      <c r="BK6408" s="207">
        <f>ROUND(I6408*H6408,2)</f>
        <v>0</v>
      </c>
      <c r="BL6408" s="19" t="s">
        <v>442</v>
      </c>
      <c r="BM6408" s="206" t="s">
        <v>2919</v>
      </c>
    </row>
    <row r="6409" spans="1:65" s="2" customFormat="1" ht="36">
      <c r="A6409" s="37"/>
      <c r="B6409" s="38"/>
      <c r="C6409" s="39"/>
      <c r="D6409" s="208" t="s">
        <v>270</v>
      </c>
      <c r="E6409" s="39"/>
      <c r="F6409" s="209" t="s">
        <v>2920</v>
      </c>
      <c r="G6409" s="39"/>
      <c r="H6409" s="39"/>
      <c r="I6409" s="118"/>
      <c r="J6409" s="39"/>
      <c r="K6409" s="39"/>
      <c r="L6409" s="42"/>
      <c r="M6409" s="210"/>
      <c r="N6409" s="211"/>
      <c r="O6409" s="67"/>
      <c r="P6409" s="67"/>
      <c r="Q6409" s="67"/>
      <c r="R6409" s="67"/>
      <c r="S6409" s="67"/>
      <c r="T6409" s="68"/>
      <c r="U6409" s="37"/>
      <c r="V6409" s="37"/>
      <c r="W6409" s="37"/>
      <c r="X6409" s="37"/>
      <c r="Y6409" s="37"/>
      <c r="Z6409" s="37"/>
      <c r="AA6409" s="37"/>
      <c r="AB6409" s="37"/>
      <c r="AC6409" s="37"/>
      <c r="AD6409" s="37"/>
      <c r="AE6409" s="37"/>
      <c r="AT6409" s="19" t="s">
        <v>270</v>
      </c>
      <c r="AU6409" s="19" t="s">
        <v>91</v>
      </c>
    </row>
    <row r="6410" spans="1:65" s="2" customFormat="1" ht="18">
      <c r="A6410" s="37"/>
      <c r="B6410" s="38"/>
      <c r="C6410" s="39"/>
      <c r="D6410" s="208" t="s">
        <v>421</v>
      </c>
      <c r="E6410" s="39"/>
      <c r="F6410" s="209" t="s">
        <v>2921</v>
      </c>
      <c r="G6410" s="39"/>
      <c r="H6410" s="39"/>
      <c r="I6410" s="118"/>
      <c r="J6410" s="39"/>
      <c r="K6410" s="39"/>
      <c r="L6410" s="42"/>
      <c r="M6410" s="210"/>
      <c r="N6410" s="211"/>
      <c r="O6410" s="67"/>
      <c r="P6410" s="67"/>
      <c r="Q6410" s="67"/>
      <c r="R6410" s="67"/>
      <c r="S6410" s="67"/>
      <c r="T6410" s="68"/>
      <c r="U6410" s="37"/>
      <c r="V6410" s="37"/>
      <c r="W6410" s="37"/>
      <c r="X6410" s="37"/>
      <c r="Y6410" s="37"/>
      <c r="Z6410" s="37"/>
      <c r="AA6410" s="37"/>
      <c r="AB6410" s="37"/>
      <c r="AC6410" s="37"/>
      <c r="AD6410" s="37"/>
      <c r="AE6410" s="37"/>
      <c r="AT6410" s="19" t="s">
        <v>421</v>
      </c>
      <c r="AU6410" s="19" t="s">
        <v>91</v>
      </c>
    </row>
    <row r="6411" spans="1:65" s="13" customFormat="1" ht="10">
      <c r="B6411" s="212"/>
      <c r="C6411" s="213"/>
      <c r="D6411" s="208" t="s">
        <v>272</v>
      </c>
      <c r="E6411" s="214" t="s">
        <v>44</v>
      </c>
      <c r="F6411" s="215" t="s">
        <v>2922</v>
      </c>
      <c r="G6411" s="213"/>
      <c r="H6411" s="214" t="s">
        <v>44</v>
      </c>
      <c r="I6411" s="216"/>
      <c r="J6411" s="213"/>
      <c r="K6411" s="213"/>
      <c r="L6411" s="217"/>
      <c r="M6411" s="218"/>
      <c r="N6411" s="219"/>
      <c r="O6411" s="219"/>
      <c r="P6411" s="219"/>
      <c r="Q6411" s="219"/>
      <c r="R6411" s="219"/>
      <c r="S6411" s="219"/>
      <c r="T6411" s="220"/>
      <c r="AT6411" s="221" t="s">
        <v>272</v>
      </c>
      <c r="AU6411" s="221" t="s">
        <v>91</v>
      </c>
      <c r="AV6411" s="13" t="s">
        <v>89</v>
      </c>
      <c r="AW6411" s="13" t="s">
        <v>38</v>
      </c>
      <c r="AX6411" s="13" t="s">
        <v>82</v>
      </c>
      <c r="AY6411" s="221" t="s">
        <v>262</v>
      </c>
    </row>
    <row r="6412" spans="1:65" s="13" customFormat="1" ht="10">
      <c r="B6412" s="212"/>
      <c r="C6412" s="213"/>
      <c r="D6412" s="208" t="s">
        <v>272</v>
      </c>
      <c r="E6412" s="214" t="s">
        <v>44</v>
      </c>
      <c r="F6412" s="215" t="s">
        <v>2923</v>
      </c>
      <c r="G6412" s="213"/>
      <c r="H6412" s="214" t="s">
        <v>44</v>
      </c>
      <c r="I6412" s="216"/>
      <c r="J6412" s="213"/>
      <c r="K6412" s="213"/>
      <c r="L6412" s="217"/>
      <c r="M6412" s="218"/>
      <c r="N6412" s="219"/>
      <c r="O6412" s="219"/>
      <c r="P6412" s="219"/>
      <c r="Q6412" s="219"/>
      <c r="R6412" s="219"/>
      <c r="S6412" s="219"/>
      <c r="T6412" s="220"/>
      <c r="AT6412" s="221" t="s">
        <v>272</v>
      </c>
      <c r="AU6412" s="221" t="s">
        <v>91</v>
      </c>
      <c r="AV6412" s="13" t="s">
        <v>89</v>
      </c>
      <c r="AW6412" s="13" t="s">
        <v>38</v>
      </c>
      <c r="AX6412" s="13" t="s">
        <v>82</v>
      </c>
      <c r="AY6412" s="221" t="s">
        <v>262</v>
      </c>
    </row>
    <row r="6413" spans="1:65" s="13" customFormat="1" ht="20">
      <c r="B6413" s="212"/>
      <c r="C6413" s="213"/>
      <c r="D6413" s="208" t="s">
        <v>272</v>
      </c>
      <c r="E6413" s="214" t="s">
        <v>44</v>
      </c>
      <c r="F6413" s="215" t="s">
        <v>2924</v>
      </c>
      <c r="G6413" s="213"/>
      <c r="H6413" s="214" t="s">
        <v>44</v>
      </c>
      <c r="I6413" s="216"/>
      <c r="J6413" s="213"/>
      <c r="K6413" s="213"/>
      <c r="L6413" s="217"/>
      <c r="M6413" s="218"/>
      <c r="N6413" s="219"/>
      <c r="O6413" s="219"/>
      <c r="P6413" s="219"/>
      <c r="Q6413" s="219"/>
      <c r="R6413" s="219"/>
      <c r="S6413" s="219"/>
      <c r="T6413" s="220"/>
      <c r="AT6413" s="221" t="s">
        <v>272</v>
      </c>
      <c r="AU6413" s="221" t="s">
        <v>91</v>
      </c>
      <c r="AV6413" s="13" t="s">
        <v>89</v>
      </c>
      <c r="AW6413" s="13" t="s">
        <v>38</v>
      </c>
      <c r="AX6413" s="13" t="s">
        <v>82</v>
      </c>
      <c r="AY6413" s="221" t="s">
        <v>262</v>
      </c>
    </row>
    <row r="6414" spans="1:65" s="15" customFormat="1" ht="10">
      <c r="B6414" s="233"/>
      <c r="C6414" s="234"/>
      <c r="D6414" s="208" t="s">
        <v>272</v>
      </c>
      <c r="E6414" s="235" t="s">
        <v>44</v>
      </c>
      <c r="F6414" s="236" t="s">
        <v>89</v>
      </c>
      <c r="G6414" s="234"/>
      <c r="H6414" s="237">
        <v>1</v>
      </c>
      <c r="I6414" s="238"/>
      <c r="J6414" s="234"/>
      <c r="K6414" s="234"/>
      <c r="L6414" s="239"/>
      <c r="M6414" s="240"/>
      <c r="N6414" s="241"/>
      <c r="O6414" s="241"/>
      <c r="P6414" s="241"/>
      <c r="Q6414" s="241"/>
      <c r="R6414" s="241"/>
      <c r="S6414" s="241"/>
      <c r="T6414" s="242"/>
      <c r="AT6414" s="243" t="s">
        <v>272</v>
      </c>
      <c r="AU6414" s="243" t="s">
        <v>91</v>
      </c>
      <c r="AV6414" s="15" t="s">
        <v>91</v>
      </c>
      <c r="AW6414" s="15" t="s">
        <v>38</v>
      </c>
      <c r="AX6414" s="15" t="s">
        <v>82</v>
      </c>
      <c r="AY6414" s="243" t="s">
        <v>262</v>
      </c>
    </row>
    <row r="6415" spans="1:65" s="13" customFormat="1" ht="20">
      <c r="B6415" s="212"/>
      <c r="C6415" s="213"/>
      <c r="D6415" s="208" t="s">
        <v>272</v>
      </c>
      <c r="E6415" s="214" t="s">
        <v>44</v>
      </c>
      <c r="F6415" s="215" t="s">
        <v>2925</v>
      </c>
      <c r="G6415" s="213"/>
      <c r="H6415" s="214" t="s">
        <v>44</v>
      </c>
      <c r="I6415" s="216"/>
      <c r="J6415" s="213"/>
      <c r="K6415" s="213"/>
      <c r="L6415" s="217"/>
      <c r="M6415" s="218"/>
      <c r="N6415" s="219"/>
      <c r="O6415" s="219"/>
      <c r="P6415" s="219"/>
      <c r="Q6415" s="219"/>
      <c r="R6415" s="219"/>
      <c r="S6415" s="219"/>
      <c r="T6415" s="220"/>
      <c r="AT6415" s="221" t="s">
        <v>272</v>
      </c>
      <c r="AU6415" s="221" t="s">
        <v>91</v>
      </c>
      <c r="AV6415" s="13" t="s">
        <v>89</v>
      </c>
      <c r="AW6415" s="13" t="s">
        <v>38</v>
      </c>
      <c r="AX6415" s="13" t="s">
        <v>82</v>
      </c>
      <c r="AY6415" s="221" t="s">
        <v>262</v>
      </c>
    </row>
    <row r="6416" spans="1:65" s="13" customFormat="1" ht="20">
      <c r="B6416" s="212"/>
      <c r="C6416" s="213"/>
      <c r="D6416" s="208" t="s">
        <v>272</v>
      </c>
      <c r="E6416" s="214" t="s">
        <v>44</v>
      </c>
      <c r="F6416" s="215" t="s">
        <v>2926</v>
      </c>
      <c r="G6416" s="213"/>
      <c r="H6416" s="214" t="s">
        <v>44</v>
      </c>
      <c r="I6416" s="216"/>
      <c r="J6416" s="213"/>
      <c r="K6416" s="213"/>
      <c r="L6416" s="217"/>
      <c r="M6416" s="218"/>
      <c r="N6416" s="219"/>
      <c r="O6416" s="219"/>
      <c r="P6416" s="219"/>
      <c r="Q6416" s="219"/>
      <c r="R6416" s="219"/>
      <c r="S6416" s="219"/>
      <c r="T6416" s="220"/>
      <c r="AT6416" s="221" t="s">
        <v>272</v>
      </c>
      <c r="AU6416" s="221" t="s">
        <v>91</v>
      </c>
      <c r="AV6416" s="13" t="s">
        <v>89</v>
      </c>
      <c r="AW6416" s="13" t="s">
        <v>38</v>
      </c>
      <c r="AX6416" s="13" t="s">
        <v>82</v>
      </c>
      <c r="AY6416" s="221" t="s">
        <v>262</v>
      </c>
    </row>
    <row r="6417" spans="1:65" s="16" customFormat="1" ht="10">
      <c r="B6417" s="244"/>
      <c r="C6417" s="245"/>
      <c r="D6417" s="208" t="s">
        <v>272</v>
      </c>
      <c r="E6417" s="246" t="s">
        <v>44</v>
      </c>
      <c r="F6417" s="247" t="s">
        <v>291</v>
      </c>
      <c r="G6417" s="245"/>
      <c r="H6417" s="248">
        <v>1</v>
      </c>
      <c r="I6417" s="249"/>
      <c r="J6417" s="245"/>
      <c r="K6417" s="245"/>
      <c r="L6417" s="250"/>
      <c r="M6417" s="251"/>
      <c r="N6417" s="252"/>
      <c r="O6417" s="252"/>
      <c r="P6417" s="252"/>
      <c r="Q6417" s="252"/>
      <c r="R6417" s="252"/>
      <c r="S6417" s="252"/>
      <c r="T6417" s="253"/>
      <c r="AT6417" s="254" t="s">
        <v>272</v>
      </c>
      <c r="AU6417" s="254" t="s">
        <v>91</v>
      </c>
      <c r="AV6417" s="16" t="s">
        <v>104</v>
      </c>
      <c r="AW6417" s="16" t="s">
        <v>38</v>
      </c>
      <c r="AX6417" s="16" t="s">
        <v>89</v>
      </c>
      <c r="AY6417" s="254" t="s">
        <v>262</v>
      </c>
    </row>
    <row r="6418" spans="1:65" s="2" customFormat="1" ht="21.75" customHeight="1">
      <c r="A6418" s="37"/>
      <c r="B6418" s="38"/>
      <c r="C6418" s="255" t="s">
        <v>2927</v>
      </c>
      <c r="D6418" s="255" t="s">
        <v>633</v>
      </c>
      <c r="E6418" s="256" t="s">
        <v>2928</v>
      </c>
      <c r="F6418" s="257" t="s">
        <v>2929</v>
      </c>
      <c r="G6418" s="258" t="s">
        <v>518</v>
      </c>
      <c r="H6418" s="259">
        <v>1</v>
      </c>
      <c r="I6418" s="260"/>
      <c r="J6418" s="261">
        <f>ROUND(I6418*H6418,2)</f>
        <v>0</v>
      </c>
      <c r="K6418" s="257" t="s">
        <v>44</v>
      </c>
      <c r="L6418" s="262"/>
      <c r="M6418" s="263" t="s">
        <v>44</v>
      </c>
      <c r="N6418" s="264" t="s">
        <v>53</v>
      </c>
      <c r="O6418" s="67"/>
      <c r="P6418" s="204">
        <f>O6418*H6418</f>
        <v>0</v>
      </c>
      <c r="Q6418" s="204">
        <v>2.4199999999999999E-2</v>
      </c>
      <c r="R6418" s="204">
        <f>Q6418*H6418</f>
        <v>2.4199999999999999E-2</v>
      </c>
      <c r="S6418" s="204">
        <v>0</v>
      </c>
      <c r="T6418" s="205">
        <f>S6418*H6418</f>
        <v>0</v>
      </c>
      <c r="U6418" s="37"/>
      <c r="V6418" s="37"/>
      <c r="W6418" s="37"/>
      <c r="X6418" s="37"/>
      <c r="Y6418" s="37"/>
      <c r="Z6418" s="37"/>
      <c r="AA6418" s="37"/>
      <c r="AB6418" s="37"/>
      <c r="AC6418" s="37"/>
      <c r="AD6418" s="37"/>
      <c r="AE6418" s="37"/>
      <c r="AR6418" s="206" t="s">
        <v>619</v>
      </c>
      <c r="AT6418" s="206" t="s">
        <v>633</v>
      </c>
      <c r="AU6418" s="206" t="s">
        <v>91</v>
      </c>
      <c r="AY6418" s="19" t="s">
        <v>262</v>
      </c>
      <c r="BE6418" s="207">
        <f>IF(N6418="základní",J6418,0)</f>
        <v>0</v>
      </c>
      <c r="BF6418" s="207">
        <f>IF(N6418="snížená",J6418,0)</f>
        <v>0</v>
      </c>
      <c r="BG6418" s="207">
        <f>IF(N6418="zákl. přenesená",J6418,0)</f>
        <v>0</v>
      </c>
      <c r="BH6418" s="207">
        <f>IF(N6418="sníž. přenesená",J6418,0)</f>
        <v>0</v>
      </c>
      <c r="BI6418" s="207">
        <f>IF(N6418="nulová",J6418,0)</f>
        <v>0</v>
      </c>
      <c r="BJ6418" s="19" t="s">
        <v>89</v>
      </c>
      <c r="BK6418" s="207">
        <f>ROUND(I6418*H6418,2)</f>
        <v>0</v>
      </c>
      <c r="BL6418" s="19" t="s">
        <v>442</v>
      </c>
      <c r="BM6418" s="206" t="s">
        <v>2930</v>
      </c>
    </row>
    <row r="6419" spans="1:65" s="2" customFormat="1" ht="36">
      <c r="A6419" s="37"/>
      <c r="B6419" s="38"/>
      <c r="C6419" s="39"/>
      <c r="D6419" s="208" t="s">
        <v>421</v>
      </c>
      <c r="E6419" s="39"/>
      <c r="F6419" s="209" t="s">
        <v>2931</v>
      </c>
      <c r="G6419" s="39"/>
      <c r="H6419" s="39"/>
      <c r="I6419" s="118"/>
      <c r="J6419" s="39"/>
      <c r="K6419" s="39"/>
      <c r="L6419" s="42"/>
      <c r="M6419" s="210"/>
      <c r="N6419" s="211"/>
      <c r="O6419" s="67"/>
      <c r="P6419" s="67"/>
      <c r="Q6419" s="67"/>
      <c r="R6419" s="67"/>
      <c r="S6419" s="67"/>
      <c r="T6419" s="68"/>
      <c r="U6419" s="37"/>
      <c r="V6419" s="37"/>
      <c r="W6419" s="37"/>
      <c r="X6419" s="37"/>
      <c r="Y6419" s="37"/>
      <c r="Z6419" s="37"/>
      <c r="AA6419" s="37"/>
      <c r="AB6419" s="37"/>
      <c r="AC6419" s="37"/>
      <c r="AD6419" s="37"/>
      <c r="AE6419" s="37"/>
      <c r="AT6419" s="19" t="s">
        <v>421</v>
      </c>
      <c r="AU6419" s="19" t="s">
        <v>91</v>
      </c>
    </row>
    <row r="6420" spans="1:65" s="13" customFormat="1" ht="10">
      <c r="B6420" s="212"/>
      <c r="C6420" s="213"/>
      <c r="D6420" s="208" t="s">
        <v>272</v>
      </c>
      <c r="E6420" s="214" t="s">
        <v>44</v>
      </c>
      <c r="F6420" s="215" t="s">
        <v>2922</v>
      </c>
      <c r="G6420" s="213"/>
      <c r="H6420" s="214" t="s">
        <v>44</v>
      </c>
      <c r="I6420" s="216"/>
      <c r="J6420" s="213"/>
      <c r="K6420" s="213"/>
      <c r="L6420" s="217"/>
      <c r="M6420" s="218"/>
      <c r="N6420" s="219"/>
      <c r="O6420" s="219"/>
      <c r="P6420" s="219"/>
      <c r="Q6420" s="219"/>
      <c r="R6420" s="219"/>
      <c r="S6420" s="219"/>
      <c r="T6420" s="220"/>
      <c r="AT6420" s="221" t="s">
        <v>272</v>
      </c>
      <c r="AU6420" s="221" t="s">
        <v>91</v>
      </c>
      <c r="AV6420" s="13" t="s">
        <v>89</v>
      </c>
      <c r="AW6420" s="13" t="s">
        <v>38</v>
      </c>
      <c r="AX6420" s="13" t="s">
        <v>82</v>
      </c>
      <c r="AY6420" s="221" t="s">
        <v>262</v>
      </c>
    </row>
    <row r="6421" spans="1:65" s="13" customFormat="1" ht="10">
      <c r="B6421" s="212"/>
      <c r="C6421" s="213"/>
      <c r="D6421" s="208" t="s">
        <v>272</v>
      </c>
      <c r="E6421" s="214" t="s">
        <v>44</v>
      </c>
      <c r="F6421" s="215" t="s">
        <v>2923</v>
      </c>
      <c r="G6421" s="213"/>
      <c r="H6421" s="214" t="s">
        <v>44</v>
      </c>
      <c r="I6421" s="216"/>
      <c r="J6421" s="213"/>
      <c r="K6421" s="213"/>
      <c r="L6421" s="217"/>
      <c r="M6421" s="218"/>
      <c r="N6421" s="219"/>
      <c r="O6421" s="219"/>
      <c r="P6421" s="219"/>
      <c r="Q6421" s="219"/>
      <c r="R6421" s="219"/>
      <c r="S6421" s="219"/>
      <c r="T6421" s="220"/>
      <c r="AT6421" s="221" t="s">
        <v>272</v>
      </c>
      <c r="AU6421" s="221" t="s">
        <v>91</v>
      </c>
      <c r="AV6421" s="13" t="s">
        <v>89</v>
      </c>
      <c r="AW6421" s="13" t="s">
        <v>38</v>
      </c>
      <c r="AX6421" s="13" t="s">
        <v>82</v>
      </c>
      <c r="AY6421" s="221" t="s">
        <v>262</v>
      </c>
    </row>
    <row r="6422" spans="1:65" s="13" customFormat="1" ht="20">
      <c r="B6422" s="212"/>
      <c r="C6422" s="213"/>
      <c r="D6422" s="208" t="s">
        <v>272</v>
      </c>
      <c r="E6422" s="214" t="s">
        <v>44</v>
      </c>
      <c r="F6422" s="215" t="s">
        <v>2924</v>
      </c>
      <c r="G6422" s="213"/>
      <c r="H6422" s="214" t="s">
        <v>44</v>
      </c>
      <c r="I6422" s="216"/>
      <c r="J6422" s="213"/>
      <c r="K6422" s="213"/>
      <c r="L6422" s="217"/>
      <c r="M6422" s="218"/>
      <c r="N6422" s="219"/>
      <c r="O6422" s="219"/>
      <c r="P6422" s="219"/>
      <c r="Q6422" s="219"/>
      <c r="R6422" s="219"/>
      <c r="S6422" s="219"/>
      <c r="T6422" s="220"/>
      <c r="AT6422" s="221" t="s">
        <v>272</v>
      </c>
      <c r="AU6422" s="221" t="s">
        <v>91</v>
      </c>
      <c r="AV6422" s="13" t="s">
        <v>89</v>
      </c>
      <c r="AW6422" s="13" t="s">
        <v>38</v>
      </c>
      <c r="AX6422" s="13" t="s">
        <v>82</v>
      </c>
      <c r="AY6422" s="221" t="s">
        <v>262</v>
      </c>
    </row>
    <row r="6423" spans="1:65" s="15" customFormat="1" ht="10">
      <c r="B6423" s="233"/>
      <c r="C6423" s="234"/>
      <c r="D6423" s="208" t="s">
        <v>272</v>
      </c>
      <c r="E6423" s="235" t="s">
        <v>44</v>
      </c>
      <c r="F6423" s="236" t="s">
        <v>89</v>
      </c>
      <c r="G6423" s="234"/>
      <c r="H6423" s="237">
        <v>1</v>
      </c>
      <c r="I6423" s="238"/>
      <c r="J6423" s="234"/>
      <c r="K6423" s="234"/>
      <c r="L6423" s="239"/>
      <c r="M6423" s="240"/>
      <c r="N6423" s="241"/>
      <c r="O6423" s="241"/>
      <c r="P6423" s="241"/>
      <c r="Q6423" s="241"/>
      <c r="R6423" s="241"/>
      <c r="S6423" s="241"/>
      <c r="T6423" s="242"/>
      <c r="AT6423" s="243" t="s">
        <v>272</v>
      </c>
      <c r="AU6423" s="243" t="s">
        <v>91</v>
      </c>
      <c r="AV6423" s="15" t="s">
        <v>91</v>
      </c>
      <c r="AW6423" s="15" t="s">
        <v>38</v>
      </c>
      <c r="AX6423" s="15" t="s">
        <v>82</v>
      </c>
      <c r="AY6423" s="243" t="s">
        <v>262</v>
      </c>
    </row>
    <row r="6424" spans="1:65" s="13" customFormat="1" ht="20">
      <c r="B6424" s="212"/>
      <c r="C6424" s="213"/>
      <c r="D6424" s="208" t="s">
        <v>272</v>
      </c>
      <c r="E6424" s="214" t="s">
        <v>44</v>
      </c>
      <c r="F6424" s="215" t="s">
        <v>2925</v>
      </c>
      <c r="G6424" s="213"/>
      <c r="H6424" s="214" t="s">
        <v>44</v>
      </c>
      <c r="I6424" s="216"/>
      <c r="J6424" s="213"/>
      <c r="K6424" s="213"/>
      <c r="L6424" s="217"/>
      <c r="M6424" s="218"/>
      <c r="N6424" s="219"/>
      <c r="O6424" s="219"/>
      <c r="P6424" s="219"/>
      <c r="Q6424" s="219"/>
      <c r="R6424" s="219"/>
      <c r="S6424" s="219"/>
      <c r="T6424" s="220"/>
      <c r="AT6424" s="221" t="s">
        <v>272</v>
      </c>
      <c r="AU6424" s="221" t="s">
        <v>91</v>
      </c>
      <c r="AV6424" s="13" t="s">
        <v>89</v>
      </c>
      <c r="AW6424" s="13" t="s">
        <v>38</v>
      </c>
      <c r="AX6424" s="13" t="s">
        <v>82</v>
      </c>
      <c r="AY6424" s="221" t="s">
        <v>262</v>
      </c>
    </row>
    <row r="6425" spans="1:65" s="13" customFormat="1" ht="20">
      <c r="B6425" s="212"/>
      <c r="C6425" s="213"/>
      <c r="D6425" s="208" t="s">
        <v>272</v>
      </c>
      <c r="E6425" s="214" t="s">
        <v>44</v>
      </c>
      <c r="F6425" s="215" t="s">
        <v>2926</v>
      </c>
      <c r="G6425" s="213"/>
      <c r="H6425" s="214" t="s">
        <v>44</v>
      </c>
      <c r="I6425" s="216"/>
      <c r="J6425" s="213"/>
      <c r="K6425" s="213"/>
      <c r="L6425" s="217"/>
      <c r="M6425" s="218"/>
      <c r="N6425" s="219"/>
      <c r="O6425" s="219"/>
      <c r="P6425" s="219"/>
      <c r="Q6425" s="219"/>
      <c r="R6425" s="219"/>
      <c r="S6425" s="219"/>
      <c r="T6425" s="220"/>
      <c r="AT6425" s="221" t="s">
        <v>272</v>
      </c>
      <c r="AU6425" s="221" t="s">
        <v>91</v>
      </c>
      <c r="AV6425" s="13" t="s">
        <v>89</v>
      </c>
      <c r="AW6425" s="13" t="s">
        <v>38</v>
      </c>
      <c r="AX6425" s="13" t="s">
        <v>82</v>
      </c>
      <c r="AY6425" s="221" t="s">
        <v>262</v>
      </c>
    </row>
    <row r="6426" spans="1:65" s="16" customFormat="1" ht="10">
      <c r="B6426" s="244"/>
      <c r="C6426" s="245"/>
      <c r="D6426" s="208" t="s">
        <v>272</v>
      </c>
      <c r="E6426" s="246" t="s">
        <v>44</v>
      </c>
      <c r="F6426" s="247" t="s">
        <v>291</v>
      </c>
      <c r="G6426" s="245"/>
      <c r="H6426" s="248">
        <v>1</v>
      </c>
      <c r="I6426" s="249"/>
      <c r="J6426" s="245"/>
      <c r="K6426" s="245"/>
      <c r="L6426" s="250"/>
      <c r="M6426" s="251"/>
      <c r="N6426" s="252"/>
      <c r="O6426" s="252"/>
      <c r="P6426" s="252"/>
      <c r="Q6426" s="252"/>
      <c r="R6426" s="252"/>
      <c r="S6426" s="252"/>
      <c r="T6426" s="253"/>
      <c r="AT6426" s="254" t="s">
        <v>272</v>
      </c>
      <c r="AU6426" s="254" t="s">
        <v>91</v>
      </c>
      <c r="AV6426" s="16" t="s">
        <v>104</v>
      </c>
      <c r="AW6426" s="16" t="s">
        <v>38</v>
      </c>
      <c r="AX6426" s="16" t="s">
        <v>89</v>
      </c>
      <c r="AY6426" s="254" t="s">
        <v>262</v>
      </c>
    </row>
    <row r="6427" spans="1:65" s="2" customFormat="1" ht="16.5" customHeight="1">
      <c r="A6427" s="37"/>
      <c r="B6427" s="38"/>
      <c r="C6427" s="195" t="s">
        <v>2932</v>
      </c>
      <c r="D6427" s="195" t="s">
        <v>264</v>
      </c>
      <c r="E6427" s="196" t="s">
        <v>2933</v>
      </c>
      <c r="F6427" s="197" t="s">
        <v>2934</v>
      </c>
      <c r="G6427" s="198" t="s">
        <v>518</v>
      </c>
      <c r="H6427" s="199">
        <v>1</v>
      </c>
      <c r="I6427" s="200"/>
      <c r="J6427" s="201">
        <f>ROUND(I6427*H6427,2)</f>
        <v>0</v>
      </c>
      <c r="K6427" s="197" t="s">
        <v>268</v>
      </c>
      <c r="L6427" s="42"/>
      <c r="M6427" s="202" t="s">
        <v>44</v>
      </c>
      <c r="N6427" s="203" t="s">
        <v>53</v>
      </c>
      <c r="O6427" s="67"/>
      <c r="P6427" s="204">
        <f>O6427*H6427</f>
        <v>0</v>
      </c>
      <c r="Q6427" s="204">
        <v>0</v>
      </c>
      <c r="R6427" s="204">
        <f>Q6427*H6427</f>
        <v>0</v>
      </c>
      <c r="S6427" s="204">
        <v>0</v>
      </c>
      <c r="T6427" s="205">
        <f>S6427*H6427</f>
        <v>0</v>
      </c>
      <c r="U6427" s="37"/>
      <c r="V6427" s="37"/>
      <c r="W6427" s="37"/>
      <c r="X6427" s="37"/>
      <c r="Y6427" s="37"/>
      <c r="Z6427" s="37"/>
      <c r="AA6427" s="37"/>
      <c r="AB6427" s="37"/>
      <c r="AC6427" s="37"/>
      <c r="AD6427" s="37"/>
      <c r="AE6427" s="37"/>
      <c r="AR6427" s="206" t="s">
        <v>442</v>
      </c>
      <c r="AT6427" s="206" t="s">
        <v>264</v>
      </c>
      <c r="AU6427" s="206" t="s">
        <v>91</v>
      </c>
      <c r="AY6427" s="19" t="s">
        <v>262</v>
      </c>
      <c r="BE6427" s="207">
        <f>IF(N6427="základní",J6427,0)</f>
        <v>0</v>
      </c>
      <c r="BF6427" s="207">
        <f>IF(N6427="snížená",J6427,0)</f>
        <v>0</v>
      </c>
      <c r="BG6427" s="207">
        <f>IF(N6427="zákl. přenesená",J6427,0)</f>
        <v>0</v>
      </c>
      <c r="BH6427" s="207">
        <f>IF(N6427="sníž. přenesená",J6427,0)</f>
        <v>0</v>
      </c>
      <c r="BI6427" s="207">
        <f>IF(N6427="nulová",J6427,0)</f>
        <v>0</v>
      </c>
      <c r="BJ6427" s="19" t="s">
        <v>89</v>
      </c>
      <c r="BK6427" s="207">
        <f>ROUND(I6427*H6427,2)</f>
        <v>0</v>
      </c>
      <c r="BL6427" s="19" t="s">
        <v>442</v>
      </c>
      <c r="BM6427" s="206" t="s">
        <v>2935</v>
      </c>
    </row>
    <row r="6428" spans="1:65" s="2" customFormat="1" ht="36">
      <c r="A6428" s="37"/>
      <c r="B6428" s="38"/>
      <c r="C6428" s="39"/>
      <c r="D6428" s="208" t="s">
        <v>270</v>
      </c>
      <c r="E6428" s="39"/>
      <c r="F6428" s="209" t="s">
        <v>2920</v>
      </c>
      <c r="G6428" s="39"/>
      <c r="H6428" s="39"/>
      <c r="I6428" s="118"/>
      <c r="J6428" s="39"/>
      <c r="K6428" s="39"/>
      <c r="L6428" s="42"/>
      <c r="M6428" s="210"/>
      <c r="N6428" s="211"/>
      <c r="O6428" s="67"/>
      <c r="P6428" s="67"/>
      <c r="Q6428" s="67"/>
      <c r="R6428" s="67"/>
      <c r="S6428" s="67"/>
      <c r="T6428" s="68"/>
      <c r="U6428" s="37"/>
      <c r="V6428" s="37"/>
      <c r="W6428" s="37"/>
      <c r="X6428" s="37"/>
      <c r="Y6428" s="37"/>
      <c r="Z6428" s="37"/>
      <c r="AA6428" s="37"/>
      <c r="AB6428" s="37"/>
      <c r="AC6428" s="37"/>
      <c r="AD6428" s="37"/>
      <c r="AE6428" s="37"/>
      <c r="AT6428" s="19" t="s">
        <v>270</v>
      </c>
      <c r="AU6428" s="19" t="s">
        <v>91</v>
      </c>
    </row>
    <row r="6429" spans="1:65" s="2" customFormat="1" ht="18">
      <c r="A6429" s="37"/>
      <c r="B6429" s="38"/>
      <c r="C6429" s="39"/>
      <c r="D6429" s="208" t="s">
        <v>421</v>
      </c>
      <c r="E6429" s="39"/>
      <c r="F6429" s="209" t="s">
        <v>2936</v>
      </c>
      <c r="G6429" s="39"/>
      <c r="H6429" s="39"/>
      <c r="I6429" s="118"/>
      <c r="J6429" s="39"/>
      <c r="K6429" s="39"/>
      <c r="L6429" s="42"/>
      <c r="M6429" s="210"/>
      <c r="N6429" s="211"/>
      <c r="O6429" s="67"/>
      <c r="P6429" s="67"/>
      <c r="Q6429" s="67"/>
      <c r="R6429" s="67"/>
      <c r="S6429" s="67"/>
      <c r="T6429" s="68"/>
      <c r="U6429" s="37"/>
      <c r="V6429" s="37"/>
      <c r="W6429" s="37"/>
      <c r="X6429" s="37"/>
      <c r="Y6429" s="37"/>
      <c r="Z6429" s="37"/>
      <c r="AA6429" s="37"/>
      <c r="AB6429" s="37"/>
      <c r="AC6429" s="37"/>
      <c r="AD6429" s="37"/>
      <c r="AE6429" s="37"/>
      <c r="AT6429" s="19" t="s">
        <v>421</v>
      </c>
      <c r="AU6429" s="19" t="s">
        <v>91</v>
      </c>
    </row>
    <row r="6430" spans="1:65" s="13" customFormat="1" ht="10">
      <c r="B6430" s="212"/>
      <c r="C6430" s="213"/>
      <c r="D6430" s="208" t="s">
        <v>272</v>
      </c>
      <c r="E6430" s="214" t="s">
        <v>44</v>
      </c>
      <c r="F6430" s="215" t="s">
        <v>2937</v>
      </c>
      <c r="G6430" s="213"/>
      <c r="H6430" s="214" t="s">
        <v>44</v>
      </c>
      <c r="I6430" s="216"/>
      <c r="J6430" s="213"/>
      <c r="K6430" s="213"/>
      <c r="L6430" s="217"/>
      <c r="M6430" s="218"/>
      <c r="N6430" s="219"/>
      <c r="O6430" s="219"/>
      <c r="P6430" s="219"/>
      <c r="Q6430" s="219"/>
      <c r="R6430" s="219"/>
      <c r="S6430" s="219"/>
      <c r="T6430" s="220"/>
      <c r="AT6430" s="221" t="s">
        <v>272</v>
      </c>
      <c r="AU6430" s="221" t="s">
        <v>91</v>
      </c>
      <c r="AV6430" s="13" t="s">
        <v>89</v>
      </c>
      <c r="AW6430" s="13" t="s">
        <v>38</v>
      </c>
      <c r="AX6430" s="13" t="s">
        <v>82</v>
      </c>
      <c r="AY6430" s="221" t="s">
        <v>262</v>
      </c>
    </row>
    <row r="6431" spans="1:65" s="13" customFormat="1" ht="10">
      <c r="B6431" s="212"/>
      <c r="C6431" s="213"/>
      <c r="D6431" s="208" t="s">
        <v>272</v>
      </c>
      <c r="E6431" s="214" t="s">
        <v>44</v>
      </c>
      <c r="F6431" s="215" t="s">
        <v>2938</v>
      </c>
      <c r="G6431" s="213"/>
      <c r="H6431" s="214" t="s">
        <v>44</v>
      </c>
      <c r="I6431" s="216"/>
      <c r="J6431" s="213"/>
      <c r="K6431" s="213"/>
      <c r="L6431" s="217"/>
      <c r="M6431" s="218"/>
      <c r="N6431" s="219"/>
      <c r="O6431" s="219"/>
      <c r="P6431" s="219"/>
      <c r="Q6431" s="219"/>
      <c r="R6431" s="219"/>
      <c r="S6431" s="219"/>
      <c r="T6431" s="220"/>
      <c r="AT6431" s="221" t="s">
        <v>272</v>
      </c>
      <c r="AU6431" s="221" t="s">
        <v>91</v>
      </c>
      <c r="AV6431" s="13" t="s">
        <v>89</v>
      </c>
      <c r="AW6431" s="13" t="s">
        <v>38</v>
      </c>
      <c r="AX6431" s="13" t="s">
        <v>82</v>
      </c>
      <c r="AY6431" s="221" t="s">
        <v>262</v>
      </c>
    </row>
    <row r="6432" spans="1:65" s="13" customFormat="1" ht="20">
      <c r="B6432" s="212"/>
      <c r="C6432" s="213"/>
      <c r="D6432" s="208" t="s">
        <v>272</v>
      </c>
      <c r="E6432" s="214" t="s">
        <v>44</v>
      </c>
      <c r="F6432" s="215" t="s">
        <v>2924</v>
      </c>
      <c r="G6432" s="213"/>
      <c r="H6432" s="214" t="s">
        <v>44</v>
      </c>
      <c r="I6432" s="216"/>
      <c r="J6432" s="213"/>
      <c r="K6432" s="213"/>
      <c r="L6432" s="217"/>
      <c r="M6432" s="218"/>
      <c r="N6432" s="219"/>
      <c r="O6432" s="219"/>
      <c r="P6432" s="219"/>
      <c r="Q6432" s="219"/>
      <c r="R6432" s="219"/>
      <c r="S6432" s="219"/>
      <c r="T6432" s="220"/>
      <c r="AT6432" s="221" t="s">
        <v>272</v>
      </c>
      <c r="AU6432" s="221" t="s">
        <v>91</v>
      </c>
      <c r="AV6432" s="13" t="s">
        <v>89</v>
      </c>
      <c r="AW6432" s="13" t="s">
        <v>38</v>
      </c>
      <c r="AX6432" s="13" t="s">
        <v>82</v>
      </c>
      <c r="AY6432" s="221" t="s">
        <v>262</v>
      </c>
    </row>
    <row r="6433" spans="1:65" s="15" customFormat="1" ht="10">
      <c r="B6433" s="233"/>
      <c r="C6433" s="234"/>
      <c r="D6433" s="208" t="s">
        <v>272</v>
      </c>
      <c r="E6433" s="235" t="s">
        <v>44</v>
      </c>
      <c r="F6433" s="236" t="s">
        <v>89</v>
      </c>
      <c r="G6433" s="234"/>
      <c r="H6433" s="237">
        <v>1</v>
      </c>
      <c r="I6433" s="238"/>
      <c r="J6433" s="234"/>
      <c r="K6433" s="234"/>
      <c r="L6433" s="239"/>
      <c r="M6433" s="240"/>
      <c r="N6433" s="241"/>
      <c r="O6433" s="241"/>
      <c r="P6433" s="241"/>
      <c r="Q6433" s="241"/>
      <c r="R6433" s="241"/>
      <c r="S6433" s="241"/>
      <c r="T6433" s="242"/>
      <c r="AT6433" s="243" t="s">
        <v>272</v>
      </c>
      <c r="AU6433" s="243" t="s">
        <v>91</v>
      </c>
      <c r="AV6433" s="15" t="s">
        <v>91</v>
      </c>
      <c r="AW6433" s="15" t="s">
        <v>38</v>
      </c>
      <c r="AX6433" s="15" t="s">
        <v>82</v>
      </c>
      <c r="AY6433" s="243" t="s">
        <v>262</v>
      </c>
    </row>
    <row r="6434" spans="1:65" s="13" customFormat="1" ht="10">
      <c r="B6434" s="212"/>
      <c r="C6434" s="213"/>
      <c r="D6434" s="208" t="s">
        <v>272</v>
      </c>
      <c r="E6434" s="214" t="s">
        <v>44</v>
      </c>
      <c r="F6434" s="215" t="s">
        <v>2939</v>
      </c>
      <c r="G6434" s="213"/>
      <c r="H6434" s="214" t="s">
        <v>44</v>
      </c>
      <c r="I6434" s="216"/>
      <c r="J6434" s="213"/>
      <c r="K6434" s="213"/>
      <c r="L6434" s="217"/>
      <c r="M6434" s="218"/>
      <c r="N6434" s="219"/>
      <c r="O6434" s="219"/>
      <c r="P6434" s="219"/>
      <c r="Q6434" s="219"/>
      <c r="R6434" s="219"/>
      <c r="S6434" s="219"/>
      <c r="T6434" s="220"/>
      <c r="AT6434" s="221" t="s">
        <v>272</v>
      </c>
      <c r="AU6434" s="221" t="s">
        <v>91</v>
      </c>
      <c r="AV6434" s="13" t="s">
        <v>89</v>
      </c>
      <c r="AW6434" s="13" t="s">
        <v>38</v>
      </c>
      <c r="AX6434" s="13" t="s">
        <v>82</v>
      </c>
      <c r="AY6434" s="221" t="s">
        <v>262</v>
      </c>
    </row>
    <row r="6435" spans="1:65" s="13" customFormat="1" ht="20">
      <c r="B6435" s="212"/>
      <c r="C6435" s="213"/>
      <c r="D6435" s="208" t="s">
        <v>272</v>
      </c>
      <c r="E6435" s="214" t="s">
        <v>44</v>
      </c>
      <c r="F6435" s="215" t="s">
        <v>2926</v>
      </c>
      <c r="G6435" s="213"/>
      <c r="H6435" s="214" t="s">
        <v>44</v>
      </c>
      <c r="I6435" s="216"/>
      <c r="J6435" s="213"/>
      <c r="K6435" s="213"/>
      <c r="L6435" s="217"/>
      <c r="M6435" s="218"/>
      <c r="N6435" s="219"/>
      <c r="O6435" s="219"/>
      <c r="P6435" s="219"/>
      <c r="Q6435" s="219"/>
      <c r="R6435" s="219"/>
      <c r="S6435" s="219"/>
      <c r="T6435" s="220"/>
      <c r="AT6435" s="221" t="s">
        <v>272</v>
      </c>
      <c r="AU6435" s="221" t="s">
        <v>91</v>
      </c>
      <c r="AV6435" s="13" t="s">
        <v>89</v>
      </c>
      <c r="AW6435" s="13" t="s">
        <v>38</v>
      </c>
      <c r="AX6435" s="13" t="s">
        <v>82</v>
      </c>
      <c r="AY6435" s="221" t="s">
        <v>262</v>
      </c>
    </row>
    <row r="6436" spans="1:65" s="16" customFormat="1" ht="10">
      <c r="B6436" s="244"/>
      <c r="C6436" s="245"/>
      <c r="D6436" s="208" t="s">
        <v>272</v>
      </c>
      <c r="E6436" s="246" t="s">
        <v>44</v>
      </c>
      <c r="F6436" s="247" t="s">
        <v>291</v>
      </c>
      <c r="G6436" s="245"/>
      <c r="H6436" s="248">
        <v>1</v>
      </c>
      <c r="I6436" s="249"/>
      <c r="J6436" s="245"/>
      <c r="K6436" s="245"/>
      <c r="L6436" s="250"/>
      <c r="M6436" s="251"/>
      <c r="N6436" s="252"/>
      <c r="O6436" s="252"/>
      <c r="P6436" s="252"/>
      <c r="Q6436" s="252"/>
      <c r="R6436" s="252"/>
      <c r="S6436" s="252"/>
      <c r="T6436" s="253"/>
      <c r="AT6436" s="254" t="s">
        <v>272</v>
      </c>
      <c r="AU6436" s="254" t="s">
        <v>91</v>
      </c>
      <c r="AV6436" s="16" t="s">
        <v>104</v>
      </c>
      <c r="AW6436" s="16" t="s">
        <v>38</v>
      </c>
      <c r="AX6436" s="16" t="s">
        <v>89</v>
      </c>
      <c r="AY6436" s="254" t="s">
        <v>262</v>
      </c>
    </row>
    <row r="6437" spans="1:65" s="2" customFormat="1" ht="21.75" customHeight="1">
      <c r="A6437" s="37"/>
      <c r="B6437" s="38"/>
      <c r="C6437" s="255" t="s">
        <v>2940</v>
      </c>
      <c r="D6437" s="255" t="s">
        <v>633</v>
      </c>
      <c r="E6437" s="256" t="s">
        <v>2941</v>
      </c>
      <c r="F6437" s="257" t="s">
        <v>2942</v>
      </c>
      <c r="G6437" s="258" t="s">
        <v>518</v>
      </c>
      <c r="H6437" s="259">
        <v>1</v>
      </c>
      <c r="I6437" s="260"/>
      <c r="J6437" s="261">
        <f>ROUND(I6437*H6437,2)</f>
        <v>0</v>
      </c>
      <c r="K6437" s="257" t="s">
        <v>44</v>
      </c>
      <c r="L6437" s="262"/>
      <c r="M6437" s="263" t="s">
        <v>44</v>
      </c>
      <c r="N6437" s="264" t="s">
        <v>53</v>
      </c>
      <c r="O6437" s="67"/>
      <c r="P6437" s="204">
        <f>O6437*H6437</f>
        <v>0</v>
      </c>
      <c r="Q6437" s="204">
        <v>3.9399999999999998E-2</v>
      </c>
      <c r="R6437" s="204">
        <f>Q6437*H6437</f>
        <v>3.9399999999999998E-2</v>
      </c>
      <c r="S6437" s="204">
        <v>0</v>
      </c>
      <c r="T6437" s="205">
        <f>S6437*H6437</f>
        <v>0</v>
      </c>
      <c r="U6437" s="37"/>
      <c r="V6437" s="37"/>
      <c r="W6437" s="37"/>
      <c r="X6437" s="37"/>
      <c r="Y6437" s="37"/>
      <c r="Z6437" s="37"/>
      <c r="AA6437" s="37"/>
      <c r="AB6437" s="37"/>
      <c r="AC6437" s="37"/>
      <c r="AD6437" s="37"/>
      <c r="AE6437" s="37"/>
      <c r="AR6437" s="206" t="s">
        <v>619</v>
      </c>
      <c r="AT6437" s="206" t="s">
        <v>633</v>
      </c>
      <c r="AU6437" s="206" t="s">
        <v>91</v>
      </c>
      <c r="AY6437" s="19" t="s">
        <v>262</v>
      </c>
      <c r="BE6437" s="207">
        <f>IF(N6437="základní",J6437,0)</f>
        <v>0</v>
      </c>
      <c r="BF6437" s="207">
        <f>IF(N6437="snížená",J6437,0)</f>
        <v>0</v>
      </c>
      <c r="BG6437" s="207">
        <f>IF(N6437="zákl. přenesená",J6437,0)</f>
        <v>0</v>
      </c>
      <c r="BH6437" s="207">
        <f>IF(N6437="sníž. přenesená",J6437,0)</f>
        <v>0</v>
      </c>
      <c r="BI6437" s="207">
        <f>IF(N6437="nulová",J6437,0)</f>
        <v>0</v>
      </c>
      <c r="BJ6437" s="19" t="s">
        <v>89</v>
      </c>
      <c r="BK6437" s="207">
        <f>ROUND(I6437*H6437,2)</f>
        <v>0</v>
      </c>
      <c r="BL6437" s="19" t="s">
        <v>442</v>
      </c>
      <c r="BM6437" s="206" t="s">
        <v>2943</v>
      </c>
    </row>
    <row r="6438" spans="1:65" s="2" customFormat="1" ht="36">
      <c r="A6438" s="37"/>
      <c r="B6438" s="38"/>
      <c r="C6438" s="39"/>
      <c r="D6438" s="208" t="s">
        <v>421</v>
      </c>
      <c r="E6438" s="39"/>
      <c r="F6438" s="209" t="s">
        <v>2944</v>
      </c>
      <c r="G6438" s="39"/>
      <c r="H6438" s="39"/>
      <c r="I6438" s="118"/>
      <c r="J6438" s="39"/>
      <c r="K6438" s="39"/>
      <c r="L6438" s="42"/>
      <c r="M6438" s="210"/>
      <c r="N6438" s="211"/>
      <c r="O6438" s="67"/>
      <c r="P6438" s="67"/>
      <c r="Q6438" s="67"/>
      <c r="R6438" s="67"/>
      <c r="S6438" s="67"/>
      <c r="T6438" s="68"/>
      <c r="U6438" s="37"/>
      <c r="V6438" s="37"/>
      <c r="W6438" s="37"/>
      <c r="X6438" s="37"/>
      <c r="Y6438" s="37"/>
      <c r="Z6438" s="37"/>
      <c r="AA6438" s="37"/>
      <c r="AB6438" s="37"/>
      <c r="AC6438" s="37"/>
      <c r="AD6438" s="37"/>
      <c r="AE6438" s="37"/>
      <c r="AT6438" s="19" t="s">
        <v>421</v>
      </c>
      <c r="AU6438" s="19" t="s">
        <v>91</v>
      </c>
    </row>
    <row r="6439" spans="1:65" s="13" customFormat="1" ht="10">
      <c r="B6439" s="212"/>
      <c r="C6439" s="213"/>
      <c r="D6439" s="208" t="s">
        <v>272</v>
      </c>
      <c r="E6439" s="214" t="s">
        <v>44</v>
      </c>
      <c r="F6439" s="215" t="s">
        <v>2945</v>
      </c>
      <c r="G6439" s="213"/>
      <c r="H6439" s="214" t="s">
        <v>44</v>
      </c>
      <c r="I6439" s="216"/>
      <c r="J6439" s="213"/>
      <c r="K6439" s="213"/>
      <c r="L6439" s="217"/>
      <c r="M6439" s="218"/>
      <c r="N6439" s="219"/>
      <c r="O6439" s="219"/>
      <c r="P6439" s="219"/>
      <c r="Q6439" s="219"/>
      <c r="R6439" s="219"/>
      <c r="S6439" s="219"/>
      <c r="T6439" s="220"/>
      <c r="AT6439" s="221" t="s">
        <v>272</v>
      </c>
      <c r="AU6439" s="221" t="s">
        <v>91</v>
      </c>
      <c r="AV6439" s="13" t="s">
        <v>89</v>
      </c>
      <c r="AW6439" s="13" t="s">
        <v>38</v>
      </c>
      <c r="AX6439" s="13" t="s">
        <v>82</v>
      </c>
      <c r="AY6439" s="221" t="s">
        <v>262</v>
      </c>
    </row>
    <row r="6440" spans="1:65" s="13" customFormat="1" ht="10">
      <c r="B6440" s="212"/>
      <c r="C6440" s="213"/>
      <c r="D6440" s="208" t="s">
        <v>272</v>
      </c>
      <c r="E6440" s="214" t="s">
        <v>44</v>
      </c>
      <c r="F6440" s="215" t="s">
        <v>2946</v>
      </c>
      <c r="G6440" s="213"/>
      <c r="H6440" s="214" t="s">
        <v>44</v>
      </c>
      <c r="I6440" s="216"/>
      <c r="J6440" s="213"/>
      <c r="K6440" s="213"/>
      <c r="L6440" s="217"/>
      <c r="M6440" s="218"/>
      <c r="N6440" s="219"/>
      <c r="O6440" s="219"/>
      <c r="P6440" s="219"/>
      <c r="Q6440" s="219"/>
      <c r="R6440" s="219"/>
      <c r="S6440" s="219"/>
      <c r="T6440" s="220"/>
      <c r="AT6440" s="221" t="s">
        <v>272</v>
      </c>
      <c r="AU6440" s="221" t="s">
        <v>91</v>
      </c>
      <c r="AV6440" s="13" t="s">
        <v>89</v>
      </c>
      <c r="AW6440" s="13" t="s">
        <v>38</v>
      </c>
      <c r="AX6440" s="13" t="s">
        <v>82</v>
      </c>
      <c r="AY6440" s="221" t="s">
        <v>262</v>
      </c>
    </row>
    <row r="6441" spans="1:65" s="13" customFormat="1" ht="10">
      <c r="B6441" s="212"/>
      <c r="C6441" s="213"/>
      <c r="D6441" s="208" t="s">
        <v>272</v>
      </c>
      <c r="E6441" s="214" t="s">
        <v>44</v>
      </c>
      <c r="F6441" s="215" t="s">
        <v>2937</v>
      </c>
      <c r="G6441" s="213"/>
      <c r="H6441" s="214" t="s">
        <v>44</v>
      </c>
      <c r="I6441" s="216"/>
      <c r="J6441" s="213"/>
      <c r="K6441" s="213"/>
      <c r="L6441" s="217"/>
      <c r="M6441" s="218"/>
      <c r="N6441" s="219"/>
      <c r="O6441" s="219"/>
      <c r="P6441" s="219"/>
      <c r="Q6441" s="219"/>
      <c r="R6441" s="219"/>
      <c r="S6441" s="219"/>
      <c r="T6441" s="220"/>
      <c r="AT6441" s="221" t="s">
        <v>272</v>
      </c>
      <c r="AU6441" s="221" t="s">
        <v>91</v>
      </c>
      <c r="AV6441" s="13" t="s">
        <v>89</v>
      </c>
      <c r="AW6441" s="13" t="s">
        <v>38</v>
      </c>
      <c r="AX6441" s="13" t="s">
        <v>82</v>
      </c>
      <c r="AY6441" s="221" t="s">
        <v>262</v>
      </c>
    </row>
    <row r="6442" spans="1:65" s="13" customFormat="1" ht="10">
      <c r="B6442" s="212"/>
      <c r="C6442" s="213"/>
      <c r="D6442" s="208" t="s">
        <v>272</v>
      </c>
      <c r="E6442" s="214" t="s">
        <v>44</v>
      </c>
      <c r="F6442" s="215" t="s">
        <v>2938</v>
      </c>
      <c r="G6442" s="213"/>
      <c r="H6442" s="214" t="s">
        <v>44</v>
      </c>
      <c r="I6442" s="216"/>
      <c r="J6442" s="213"/>
      <c r="K6442" s="213"/>
      <c r="L6442" s="217"/>
      <c r="M6442" s="218"/>
      <c r="N6442" s="219"/>
      <c r="O6442" s="219"/>
      <c r="P6442" s="219"/>
      <c r="Q6442" s="219"/>
      <c r="R6442" s="219"/>
      <c r="S6442" s="219"/>
      <c r="T6442" s="220"/>
      <c r="AT6442" s="221" t="s">
        <v>272</v>
      </c>
      <c r="AU6442" s="221" t="s">
        <v>91</v>
      </c>
      <c r="AV6442" s="13" t="s">
        <v>89</v>
      </c>
      <c r="AW6442" s="13" t="s">
        <v>38</v>
      </c>
      <c r="AX6442" s="13" t="s">
        <v>82</v>
      </c>
      <c r="AY6442" s="221" t="s">
        <v>262</v>
      </c>
    </row>
    <row r="6443" spans="1:65" s="13" customFormat="1" ht="20">
      <c r="B6443" s="212"/>
      <c r="C6443" s="213"/>
      <c r="D6443" s="208" t="s">
        <v>272</v>
      </c>
      <c r="E6443" s="214" t="s">
        <v>44</v>
      </c>
      <c r="F6443" s="215" t="s">
        <v>2924</v>
      </c>
      <c r="G6443" s="213"/>
      <c r="H6443" s="214" t="s">
        <v>44</v>
      </c>
      <c r="I6443" s="216"/>
      <c r="J6443" s="213"/>
      <c r="K6443" s="213"/>
      <c r="L6443" s="217"/>
      <c r="M6443" s="218"/>
      <c r="N6443" s="219"/>
      <c r="O6443" s="219"/>
      <c r="P6443" s="219"/>
      <c r="Q6443" s="219"/>
      <c r="R6443" s="219"/>
      <c r="S6443" s="219"/>
      <c r="T6443" s="220"/>
      <c r="AT6443" s="221" t="s">
        <v>272</v>
      </c>
      <c r="AU6443" s="221" t="s">
        <v>91</v>
      </c>
      <c r="AV6443" s="13" t="s">
        <v>89</v>
      </c>
      <c r="AW6443" s="13" t="s">
        <v>38</v>
      </c>
      <c r="AX6443" s="13" t="s">
        <v>82</v>
      </c>
      <c r="AY6443" s="221" t="s">
        <v>262</v>
      </c>
    </row>
    <row r="6444" spans="1:65" s="15" customFormat="1" ht="10">
      <c r="B6444" s="233"/>
      <c r="C6444" s="234"/>
      <c r="D6444" s="208" t="s">
        <v>272</v>
      </c>
      <c r="E6444" s="235" t="s">
        <v>44</v>
      </c>
      <c r="F6444" s="236" t="s">
        <v>89</v>
      </c>
      <c r="G6444" s="234"/>
      <c r="H6444" s="237">
        <v>1</v>
      </c>
      <c r="I6444" s="238"/>
      <c r="J6444" s="234"/>
      <c r="K6444" s="234"/>
      <c r="L6444" s="239"/>
      <c r="M6444" s="240"/>
      <c r="N6444" s="241"/>
      <c r="O6444" s="241"/>
      <c r="P6444" s="241"/>
      <c r="Q6444" s="241"/>
      <c r="R6444" s="241"/>
      <c r="S6444" s="241"/>
      <c r="T6444" s="242"/>
      <c r="AT6444" s="243" t="s">
        <v>272</v>
      </c>
      <c r="AU6444" s="243" t="s">
        <v>91</v>
      </c>
      <c r="AV6444" s="15" t="s">
        <v>91</v>
      </c>
      <c r="AW6444" s="15" t="s">
        <v>38</v>
      </c>
      <c r="AX6444" s="15" t="s">
        <v>82</v>
      </c>
      <c r="AY6444" s="243" t="s">
        <v>262</v>
      </c>
    </row>
    <row r="6445" spans="1:65" s="13" customFormat="1" ht="10">
      <c r="B6445" s="212"/>
      <c r="C6445" s="213"/>
      <c r="D6445" s="208" t="s">
        <v>272</v>
      </c>
      <c r="E6445" s="214" t="s">
        <v>44</v>
      </c>
      <c r="F6445" s="215" t="s">
        <v>2939</v>
      </c>
      <c r="G6445" s="213"/>
      <c r="H6445" s="214" t="s">
        <v>44</v>
      </c>
      <c r="I6445" s="216"/>
      <c r="J6445" s="213"/>
      <c r="K6445" s="213"/>
      <c r="L6445" s="217"/>
      <c r="M6445" s="218"/>
      <c r="N6445" s="219"/>
      <c r="O6445" s="219"/>
      <c r="P6445" s="219"/>
      <c r="Q6445" s="219"/>
      <c r="R6445" s="219"/>
      <c r="S6445" s="219"/>
      <c r="T6445" s="220"/>
      <c r="AT6445" s="221" t="s">
        <v>272</v>
      </c>
      <c r="AU6445" s="221" t="s">
        <v>91</v>
      </c>
      <c r="AV6445" s="13" t="s">
        <v>89</v>
      </c>
      <c r="AW6445" s="13" t="s">
        <v>38</v>
      </c>
      <c r="AX6445" s="13" t="s">
        <v>82</v>
      </c>
      <c r="AY6445" s="221" t="s">
        <v>262</v>
      </c>
    </row>
    <row r="6446" spans="1:65" s="13" customFormat="1" ht="20">
      <c r="B6446" s="212"/>
      <c r="C6446" s="213"/>
      <c r="D6446" s="208" t="s">
        <v>272</v>
      </c>
      <c r="E6446" s="214" t="s">
        <v>44</v>
      </c>
      <c r="F6446" s="215" t="s">
        <v>2926</v>
      </c>
      <c r="G6446" s="213"/>
      <c r="H6446" s="214" t="s">
        <v>44</v>
      </c>
      <c r="I6446" s="216"/>
      <c r="J6446" s="213"/>
      <c r="K6446" s="213"/>
      <c r="L6446" s="217"/>
      <c r="M6446" s="218"/>
      <c r="N6446" s="219"/>
      <c r="O6446" s="219"/>
      <c r="P6446" s="219"/>
      <c r="Q6446" s="219"/>
      <c r="R6446" s="219"/>
      <c r="S6446" s="219"/>
      <c r="T6446" s="220"/>
      <c r="AT6446" s="221" t="s">
        <v>272</v>
      </c>
      <c r="AU6446" s="221" t="s">
        <v>91</v>
      </c>
      <c r="AV6446" s="13" t="s">
        <v>89</v>
      </c>
      <c r="AW6446" s="13" t="s">
        <v>38</v>
      </c>
      <c r="AX6446" s="13" t="s">
        <v>82</v>
      </c>
      <c r="AY6446" s="221" t="s">
        <v>262</v>
      </c>
    </row>
    <row r="6447" spans="1:65" s="16" customFormat="1" ht="10">
      <c r="B6447" s="244"/>
      <c r="C6447" s="245"/>
      <c r="D6447" s="208" t="s">
        <v>272</v>
      </c>
      <c r="E6447" s="246" t="s">
        <v>44</v>
      </c>
      <c r="F6447" s="247" t="s">
        <v>291</v>
      </c>
      <c r="G6447" s="245"/>
      <c r="H6447" s="248">
        <v>1</v>
      </c>
      <c r="I6447" s="249"/>
      <c r="J6447" s="245"/>
      <c r="K6447" s="245"/>
      <c r="L6447" s="250"/>
      <c r="M6447" s="251"/>
      <c r="N6447" s="252"/>
      <c r="O6447" s="252"/>
      <c r="P6447" s="252"/>
      <c r="Q6447" s="252"/>
      <c r="R6447" s="252"/>
      <c r="S6447" s="252"/>
      <c r="T6447" s="253"/>
      <c r="AT6447" s="254" t="s">
        <v>272</v>
      </c>
      <c r="AU6447" s="254" t="s">
        <v>91</v>
      </c>
      <c r="AV6447" s="16" t="s">
        <v>104</v>
      </c>
      <c r="AW6447" s="16" t="s">
        <v>38</v>
      </c>
      <c r="AX6447" s="16" t="s">
        <v>89</v>
      </c>
      <c r="AY6447" s="254" t="s">
        <v>262</v>
      </c>
    </row>
    <row r="6448" spans="1:65" s="2" customFormat="1" ht="16.5" customHeight="1">
      <c r="A6448" s="37"/>
      <c r="B6448" s="38"/>
      <c r="C6448" s="195" t="s">
        <v>2947</v>
      </c>
      <c r="D6448" s="195" t="s">
        <v>264</v>
      </c>
      <c r="E6448" s="196" t="s">
        <v>2948</v>
      </c>
      <c r="F6448" s="197" t="s">
        <v>2949</v>
      </c>
      <c r="G6448" s="198" t="s">
        <v>342</v>
      </c>
      <c r="H6448" s="199">
        <v>22.44</v>
      </c>
      <c r="I6448" s="200"/>
      <c r="J6448" s="201">
        <f>ROUND(I6448*H6448,2)</f>
        <v>0</v>
      </c>
      <c r="K6448" s="197" t="s">
        <v>268</v>
      </c>
      <c r="L6448" s="42"/>
      <c r="M6448" s="202" t="s">
        <v>44</v>
      </c>
      <c r="N6448" s="203" t="s">
        <v>53</v>
      </c>
      <c r="O6448" s="67"/>
      <c r="P6448" s="204">
        <f>O6448*H6448</f>
        <v>0</v>
      </c>
      <c r="Q6448" s="204">
        <v>3.6000000000000002E-4</v>
      </c>
      <c r="R6448" s="204">
        <f>Q6448*H6448</f>
        <v>8.0784000000000012E-3</v>
      </c>
      <c r="S6448" s="204">
        <v>0</v>
      </c>
      <c r="T6448" s="205">
        <f>S6448*H6448</f>
        <v>0</v>
      </c>
      <c r="U6448" s="37"/>
      <c r="V6448" s="37"/>
      <c r="W6448" s="37"/>
      <c r="X6448" s="37"/>
      <c r="Y6448" s="37"/>
      <c r="Z6448" s="37"/>
      <c r="AA6448" s="37"/>
      <c r="AB6448" s="37"/>
      <c r="AC6448" s="37"/>
      <c r="AD6448" s="37"/>
      <c r="AE6448" s="37"/>
      <c r="AR6448" s="206" t="s">
        <v>442</v>
      </c>
      <c r="AT6448" s="206" t="s">
        <v>264</v>
      </c>
      <c r="AU6448" s="206" t="s">
        <v>91</v>
      </c>
      <c r="AY6448" s="19" t="s">
        <v>262</v>
      </c>
      <c r="BE6448" s="207">
        <f>IF(N6448="základní",J6448,0)</f>
        <v>0</v>
      </c>
      <c r="BF6448" s="207">
        <f>IF(N6448="snížená",J6448,0)</f>
        <v>0</v>
      </c>
      <c r="BG6448" s="207">
        <f>IF(N6448="zákl. přenesená",J6448,0)</f>
        <v>0</v>
      </c>
      <c r="BH6448" s="207">
        <f>IF(N6448="sníž. přenesená",J6448,0)</f>
        <v>0</v>
      </c>
      <c r="BI6448" s="207">
        <f>IF(N6448="nulová",J6448,0)</f>
        <v>0</v>
      </c>
      <c r="BJ6448" s="19" t="s">
        <v>89</v>
      </c>
      <c r="BK6448" s="207">
        <f>ROUND(I6448*H6448,2)</f>
        <v>0</v>
      </c>
      <c r="BL6448" s="19" t="s">
        <v>442</v>
      </c>
      <c r="BM6448" s="206" t="s">
        <v>2950</v>
      </c>
    </row>
    <row r="6449" spans="1:65" s="2" customFormat="1" ht="45">
      <c r="A6449" s="37"/>
      <c r="B6449" s="38"/>
      <c r="C6449" s="39"/>
      <c r="D6449" s="208" t="s">
        <v>270</v>
      </c>
      <c r="E6449" s="39"/>
      <c r="F6449" s="209" t="s">
        <v>2951</v>
      </c>
      <c r="G6449" s="39"/>
      <c r="H6449" s="39"/>
      <c r="I6449" s="118"/>
      <c r="J6449" s="39"/>
      <c r="K6449" s="39"/>
      <c r="L6449" s="42"/>
      <c r="M6449" s="210"/>
      <c r="N6449" s="211"/>
      <c r="O6449" s="67"/>
      <c r="P6449" s="67"/>
      <c r="Q6449" s="67"/>
      <c r="R6449" s="67"/>
      <c r="S6449" s="67"/>
      <c r="T6449" s="68"/>
      <c r="U6449" s="37"/>
      <c r="V6449" s="37"/>
      <c r="W6449" s="37"/>
      <c r="X6449" s="37"/>
      <c r="Y6449" s="37"/>
      <c r="Z6449" s="37"/>
      <c r="AA6449" s="37"/>
      <c r="AB6449" s="37"/>
      <c r="AC6449" s="37"/>
      <c r="AD6449" s="37"/>
      <c r="AE6449" s="37"/>
      <c r="AT6449" s="19" t="s">
        <v>270</v>
      </c>
      <c r="AU6449" s="19" t="s">
        <v>91</v>
      </c>
    </row>
    <row r="6450" spans="1:65" s="13" customFormat="1" ht="10">
      <c r="B6450" s="212"/>
      <c r="C6450" s="213"/>
      <c r="D6450" s="208" t="s">
        <v>272</v>
      </c>
      <c r="E6450" s="214" t="s">
        <v>44</v>
      </c>
      <c r="F6450" s="215" t="s">
        <v>2952</v>
      </c>
      <c r="G6450" s="213"/>
      <c r="H6450" s="214" t="s">
        <v>44</v>
      </c>
      <c r="I6450" s="216"/>
      <c r="J6450" s="213"/>
      <c r="K6450" s="213"/>
      <c r="L6450" s="217"/>
      <c r="M6450" s="218"/>
      <c r="N6450" s="219"/>
      <c r="O6450" s="219"/>
      <c r="P6450" s="219"/>
      <c r="Q6450" s="219"/>
      <c r="R6450" s="219"/>
      <c r="S6450" s="219"/>
      <c r="T6450" s="220"/>
      <c r="AT6450" s="221" t="s">
        <v>272</v>
      </c>
      <c r="AU6450" s="221" t="s">
        <v>91</v>
      </c>
      <c r="AV6450" s="13" t="s">
        <v>89</v>
      </c>
      <c r="AW6450" s="13" t="s">
        <v>38</v>
      </c>
      <c r="AX6450" s="13" t="s">
        <v>82</v>
      </c>
      <c r="AY6450" s="221" t="s">
        <v>262</v>
      </c>
    </row>
    <row r="6451" spans="1:65" s="13" customFormat="1" ht="10">
      <c r="B6451" s="212"/>
      <c r="C6451" s="213"/>
      <c r="D6451" s="208" t="s">
        <v>272</v>
      </c>
      <c r="E6451" s="214" t="s">
        <v>44</v>
      </c>
      <c r="F6451" s="215" t="s">
        <v>342</v>
      </c>
      <c r="G6451" s="213"/>
      <c r="H6451" s="214" t="s">
        <v>44</v>
      </c>
      <c r="I6451" s="216"/>
      <c r="J6451" s="213"/>
      <c r="K6451" s="213"/>
      <c r="L6451" s="217"/>
      <c r="M6451" s="218"/>
      <c r="N6451" s="219"/>
      <c r="O6451" s="219"/>
      <c r="P6451" s="219"/>
      <c r="Q6451" s="219"/>
      <c r="R6451" s="219"/>
      <c r="S6451" s="219"/>
      <c r="T6451" s="220"/>
      <c r="AT6451" s="221" t="s">
        <v>272</v>
      </c>
      <c r="AU6451" s="221" t="s">
        <v>91</v>
      </c>
      <c r="AV6451" s="13" t="s">
        <v>89</v>
      </c>
      <c r="AW6451" s="13" t="s">
        <v>38</v>
      </c>
      <c r="AX6451" s="13" t="s">
        <v>82</v>
      </c>
      <c r="AY6451" s="221" t="s">
        <v>262</v>
      </c>
    </row>
    <row r="6452" spans="1:65" s="15" customFormat="1" ht="10">
      <c r="B6452" s="233"/>
      <c r="C6452" s="234"/>
      <c r="D6452" s="208" t="s">
        <v>272</v>
      </c>
      <c r="E6452" s="235" t="s">
        <v>44</v>
      </c>
      <c r="F6452" s="236" t="s">
        <v>2953</v>
      </c>
      <c r="G6452" s="234"/>
      <c r="H6452" s="237">
        <v>22.44</v>
      </c>
      <c r="I6452" s="238"/>
      <c r="J6452" s="234"/>
      <c r="K6452" s="234"/>
      <c r="L6452" s="239"/>
      <c r="M6452" s="240"/>
      <c r="N6452" s="241"/>
      <c r="O6452" s="241"/>
      <c r="P6452" s="241"/>
      <c r="Q6452" s="241"/>
      <c r="R6452" s="241"/>
      <c r="S6452" s="241"/>
      <c r="T6452" s="242"/>
      <c r="AT6452" s="243" t="s">
        <v>272</v>
      </c>
      <c r="AU6452" s="243" t="s">
        <v>91</v>
      </c>
      <c r="AV6452" s="15" t="s">
        <v>91</v>
      </c>
      <c r="AW6452" s="15" t="s">
        <v>38</v>
      </c>
      <c r="AX6452" s="15" t="s">
        <v>82</v>
      </c>
      <c r="AY6452" s="243" t="s">
        <v>262</v>
      </c>
    </row>
    <row r="6453" spans="1:65" s="13" customFormat="1" ht="10">
      <c r="B6453" s="212"/>
      <c r="C6453" s="213"/>
      <c r="D6453" s="208" t="s">
        <v>272</v>
      </c>
      <c r="E6453" s="214" t="s">
        <v>44</v>
      </c>
      <c r="F6453" s="215" t="s">
        <v>2954</v>
      </c>
      <c r="G6453" s="213"/>
      <c r="H6453" s="214" t="s">
        <v>44</v>
      </c>
      <c r="I6453" s="216"/>
      <c r="J6453" s="213"/>
      <c r="K6453" s="213"/>
      <c r="L6453" s="217"/>
      <c r="M6453" s="218"/>
      <c r="N6453" s="219"/>
      <c r="O6453" s="219"/>
      <c r="P6453" s="219"/>
      <c r="Q6453" s="219"/>
      <c r="R6453" s="219"/>
      <c r="S6453" s="219"/>
      <c r="T6453" s="220"/>
      <c r="AT6453" s="221" t="s">
        <v>272</v>
      </c>
      <c r="AU6453" s="221" t="s">
        <v>91</v>
      </c>
      <c r="AV6453" s="13" t="s">
        <v>89</v>
      </c>
      <c r="AW6453" s="13" t="s">
        <v>38</v>
      </c>
      <c r="AX6453" s="13" t="s">
        <v>82</v>
      </c>
      <c r="AY6453" s="221" t="s">
        <v>262</v>
      </c>
    </row>
    <row r="6454" spans="1:65" s="13" customFormat="1" ht="20">
      <c r="B6454" s="212"/>
      <c r="C6454" s="213"/>
      <c r="D6454" s="208" t="s">
        <v>272</v>
      </c>
      <c r="E6454" s="214" t="s">
        <v>44</v>
      </c>
      <c r="F6454" s="215" t="s">
        <v>2955</v>
      </c>
      <c r="G6454" s="213"/>
      <c r="H6454" s="214" t="s">
        <v>44</v>
      </c>
      <c r="I6454" s="216"/>
      <c r="J6454" s="213"/>
      <c r="K6454" s="213"/>
      <c r="L6454" s="217"/>
      <c r="M6454" s="218"/>
      <c r="N6454" s="219"/>
      <c r="O6454" s="219"/>
      <c r="P6454" s="219"/>
      <c r="Q6454" s="219"/>
      <c r="R6454" s="219"/>
      <c r="S6454" s="219"/>
      <c r="T6454" s="220"/>
      <c r="AT6454" s="221" t="s">
        <v>272</v>
      </c>
      <c r="AU6454" s="221" t="s">
        <v>91</v>
      </c>
      <c r="AV6454" s="13" t="s">
        <v>89</v>
      </c>
      <c r="AW6454" s="13" t="s">
        <v>38</v>
      </c>
      <c r="AX6454" s="13" t="s">
        <v>82</v>
      </c>
      <c r="AY6454" s="221" t="s">
        <v>262</v>
      </c>
    </row>
    <row r="6455" spans="1:65" s="16" customFormat="1" ht="10">
      <c r="B6455" s="244"/>
      <c r="C6455" s="245"/>
      <c r="D6455" s="208" t="s">
        <v>272</v>
      </c>
      <c r="E6455" s="246" t="s">
        <v>44</v>
      </c>
      <c r="F6455" s="247" t="s">
        <v>291</v>
      </c>
      <c r="G6455" s="245"/>
      <c r="H6455" s="248">
        <v>22.44</v>
      </c>
      <c r="I6455" s="249"/>
      <c r="J6455" s="245"/>
      <c r="K6455" s="245"/>
      <c r="L6455" s="250"/>
      <c r="M6455" s="251"/>
      <c r="N6455" s="252"/>
      <c r="O6455" s="252"/>
      <c r="P6455" s="252"/>
      <c r="Q6455" s="252"/>
      <c r="R6455" s="252"/>
      <c r="S6455" s="252"/>
      <c r="T6455" s="253"/>
      <c r="AT6455" s="254" t="s">
        <v>272</v>
      </c>
      <c r="AU6455" s="254" t="s">
        <v>91</v>
      </c>
      <c r="AV6455" s="16" t="s">
        <v>104</v>
      </c>
      <c r="AW6455" s="16" t="s">
        <v>38</v>
      </c>
      <c r="AX6455" s="16" t="s">
        <v>89</v>
      </c>
      <c r="AY6455" s="254" t="s">
        <v>262</v>
      </c>
    </row>
    <row r="6456" spans="1:65" s="2" customFormat="1" ht="16.5" customHeight="1">
      <c r="A6456" s="37"/>
      <c r="B6456" s="38"/>
      <c r="C6456" s="255" t="s">
        <v>2956</v>
      </c>
      <c r="D6456" s="255" t="s">
        <v>633</v>
      </c>
      <c r="E6456" s="256" t="s">
        <v>2957</v>
      </c>
      <c r="F6456" s="257" t="s">
        <v>2958</v>
      </c>
      <c r="G6456" s="258" t="s">
        <v>342</v>
      </c>
      <c r="H6456" s="259">
        <v>24.684000000000001</v>
      </c>
      <c r="I6456" s="260"/>
      <c r="J6456" s="261">
        <f>ROUND(I6456*H6456,2)</f>
        <v>0</v>
      </c>
      <c r="K6456" s="257" t="s">
        <v>44</v>
      </c>
      <c r="L6456" s="262"/>
      <c r="M6456" s="263" t="s">
        <v>44</v>
      </c>
      <c r="N6456" s="264" t="s">
        <v>53</v>
      </c>
      <c r="O6456" s="67"/>
      <c r="P6456" s="204">
        <f>O6456*H6456</f>
        <v>0</v>
      </c>
      <c r="Q6456" s="204">
        <v>8.5800000000000008E-3</v>
      </c>
      <c r="R6456" s="204">
        <f>Q6456*H6456</f>
        <v>0.21178872000000004</v>
      </c>
      <c r="S6456" s="204">
        <v>0</v>
      </c>
      <c r="T6456" s="205">
        <f>S6456*H6456</f>
        <v>0</v>
      </c>
      <c r="U6456" s="37"/>
      <c r="V6456" s="37"/>
      <c r="W6456" s="37"/>
      <c r="X6456" s="37"/>
      <c r="Y6456" s="37"/>
      <c r="Z6456" s="37"/>
      <c r="AA6456" s="37"/>
      <c r="AB6456" s="37"/>
      <c r="AC6456" s="37"/>
      <c r="AD6456" s="37"/>
      <c r="AE6456" s="37"/>
      <c r="AR6456" s="206" t="s">
        <v>619</v>
      </c>
      <c r="AT6456" s="206" t="s">
        <v>633</v>
      </c>
      <c r="AU6456" s="206" t="s">
        <v>91</v>
      </c>
      <c r="AY6456" s="19" t="s">
        <v>262</v>
      </c>
      <c r="BE6456" s="207">
        <f>IF(N6456="základní",J6456,0)</f>
        <v>0</v>
      </c>
      <c r="BF6456" s="207">
        <f>IF(N6456="snížená",J6456,0)</f>
        <v>0</v>
      </c>
      <c r="BG6456" s="207">
        <f>IF(N6456="zákl. přenesená",J6456,0)</f>
        <v>0</v>
      </c>
      <c r="BH6456" s="207">
        <f>IF(N6456="sníž. přenesená",J6456,0)</f>
        <v>0</v>
      </c>
      <c r="BI6456" s="207">
        <f>IF(N6456="nulová",J6456,0)</f>
        <v>0</v>
      </c>
      <c r="BJ6456" s="19" t="s">
        <v>89</v>
      </c>
      <c r="BK6456" s="207">
        <f>ROUND(I6456*H6456,2)</f>
        <v>0</v>
      </c>
      <c r="BL6456" s="19" t="s">
        <v>442</v>
      </c>
      <c r="BM6456" s="206" t="s">
        <v>2959</v>
      </c>
    </row>
    <row r="6457" spans="1:65" s="13" customFormat="1" ht="10">
      <c r="B6457" s="212"/>
      <c r="C6457" s="213"/>
      <c r="D6457" s="208" t="s">
        <v>272</v>
      </c>
      <c r="E6457" s="214" t="s">
        <v>44</v>
      </c>
      <c r="F6457" s="215" t="s">
        <v>2952</v>
      </c>
      <c r="G6457" s="213"/>
      <c r="H6457" s="214" t="s">
        <v>44</v>
      </c>
      <c r="I6457" s="216"/>
      <c r="J6457" s="213"/>
      <c r="K6457" s="213"/>
      <c r="L6457" s="217"/>
      <c r="M6457" s="218"/>
      <c r="N6457" s="219"/>
      <c r="O6457" s="219"/>
      <c r="P6457" s="219"/>
      <c r="Q6457" s="219"/>
      <c r="R6457" s="219"/>
      <c r="S6457" s="219"/>
      <c r="T6457" s="220"/>
      <c r="AT6457" s="221" t="s">
        <v>272</v>
      </c>
      <c r="AU6457" s="221" t="s">
        <v>91</v>
      </c>
      <c r="AV6457" s="13" t="s">
        <v>89</v>
      </c>
      <c r="AW6457" s="13" t="s">
        <v>38</v>
      </c>
      <c r="AX6457" s="13" t="s">
        <v>82</v>
      </c>
      <c r="AY6457" s="221" t="s">
        <v>262</v>
      </c>
    </row>
    <row r="6458" spans="1:65" s="13" customFormat="1" ht="10">
      <c r="B6458" s="212"/>
      <c r="C6458" s="213"/>
      <c r="D6458" s="208" t="s">
        <v>272</v>
      </c>
      <c r="E6458" s="214" t="s">
        <v>44</v>
      </c>
      <c r="F6458" s="215" t="s">
        <v>342</v>
      </c>
      <c r="G6458" s="213"/>
      <c r="H6458" s="214" t="s">
        <v>44</v>
      </c>
      <c r="I6458" s="216"/>
      <c r="J6458" s="213"/>
      <c r="K6458" s="213"/>
      <c r="L6458" s="217"/>
      <c r="M6458" s="218"/>
      <c r="N6458" s="219"/>
      <c r="O6458" s="219"/>
      <c r="P6458" s="219"/>
      <c r="Q6458" s="219"/>
      <c r="R6458" s="219"/>
      <c r="S6458" s="219"/>
      <c r="T6458" s="220"/>
      <c r="AT6458" s="221" t="s">
        <v>272</v>
      </c>
      <c r="AU6458" s="221" t="s">
        <v>91</v>
      </c>
      <c r="AV6458" s="13" t="s">
        <v>89</v>
      </c>
      <c r="AW6458" s="13" t="s">
        <v>38</v>
      </c>
      <c r="AX6458" s="13" t="s">
        <v>82</v>
      </c>
      <c r="AY6458" s="221" t="s">
        <v>262</v>
      </c>
    </row>
    <row r="6459" spans="1:65" s="15" customFormat="1" ht="10">
      <c r="B6459" s="233"/>
      <c r="C6459" s="234"/>
      <c r="D6459" s="208" t="s">
        <v>272</v>
      </c>
      <c r="E6459" s="235" t="s">
        <v>44</v>
      </c>
      <c r="F6459" s="236" t="s">
        <v>2953</v>
      </c>
      <c r="G6459" s="234"/>
      <c r="H6459" s="237">
        <v>22.44</v>
      </c>
      <c r="I6459" s="238"/>
      <c r="J6459" s="234"/>
      <c r="K6459" s="234"/>
      <c r="L6459" s="239"/>
      <c r="M6459" s="240"/>
      <c r="N6459" s="241"/>
      <c r="O6459" s="241"/>
      <c r="P6459" s="241"/>
      <c r="Q6459" s="241"/>
      <c r="R6459" s="241"/>
      <c r="S6459" s="241"/>
      <c r="T6459" s="242"/>
      <c r="AT6459" s="243" t="s">
        <v>272</v>
      </c>
      <c r="AU6459" s="243" t="s">
        <v>91</v>
      </c>
      <c r="AV6459" s="15" t="s">
        <v>91</v>
      </c>
      <c r="AW6459" s="15" t="s">
        <v>38</v>
      </c>
      <c r="AX6459" s="15" t="s">
        <v>82</v>
      </c>
      <c r="AY6459" s="243" t="s">
        <v>262</v>
      </c>
    </row>
    <row r="6460" spans="1:65" s="13" customFormat="1" ht="10">
      <c r="B6460" s="212"/>
      <c r="C6460" s="213"/>
      <c r="D6460" s="208" t="s">
        <v>272</v>
      </c>
      <c r="E6460" s="214" t="s">
        <v>44</v>
      </c>
      <c r="F6460" s="215" t="s">
        <v>2954</v>
      </c>
      <c r="G6460" s="213"/>
      <c r="H6460" s="214" t="s">
        <v>44</v>
      </c>
      <c r="I6460" s="216"/>
      <c r="J6460" s="213"/>
      <c r="K6460" s="213"/>
      <c r="L6460" s="217"/>
      <c r="M6460" s="218"/>
      <c r="N6460" s="219"/>
      <c r="O6460" s="219"/>
      <c r="P6460" s="219"/>
      <c r="Q6460" s="219"/>
      <c r="R6460" s="219"/>
      <c r="S6460" s="219"/>
      <c r="T6460" s="220"/>
      <c r="AT6460" s="221" t="s">
        <v>272</v>
      </c>
      <c r="AU6460" s="221" t="s">
        <v>91</v>
      </c>
      <c r="AV6460" s="13" t="s">
        <v>89</v>
      </c>
      <c r="AW6460" s="13" t="s">
        <v>38</v>
      </c>
      <c r="AX6460" s="13" t="s">
        <v>82</v>
      </c>
      <c r="AY6460" s="221" t="s">
        <v>262</v>
      </c>
    </row>
    <row r="6461" spans="1:65" s="13" customFormat="1" ht="20">
      <c r="B6461" s="212"/>
      <c r="C6461" s="213"/>
      <c r="D6461" s="208" t="s">
        <v>272</v>
      </c>
      <c r="E6461" s="214" t="s">
        <v>44</v>
      </c>
      <c r="F6461" s="215" t="s">
        <v>2955</v>
      </c>
      <c r="G6461" s="213"/>
      <c r="H6461" s="214" t="s">
        <v>44</v>
      </c>
      <c r="I6461" s="216"/>
      <c r="J6461" s="213"/>
      <c r="K6461" s="213"/>
      <c r="L6461" s="217"/>
      <c r="M6461" s="218"/>
      <c r="N6461" s="219"/>
      <c r="O6461" s="219"/>
      <c r="P6461" s="219"/>
      <c r="Q6461" s="219"/>
      <c r="R6461" s="219"/>
      <c r="S6461" s="219"/>
      <c r="T6461" s="220"/>
      <c r="AT6461" s="221" t="s">
        <v>272</v>
      </c>
      <c r="AU6461" s="221" t="s">
        <v>91</v>
      </c>
      <c r="AV6461" s="13" t="s">
        <v>89</v>
      </c>
      <c r="AW6461" s="13" t="s">
        <v>38</v>
      </c>
      <c r="AX6461" s="13" t="s">
        <v>82</v>
      </c>
      <c r="AY6461" s="221" t="s">
        <v>262</v>
      </c>
    </row>
    <row r="6462" spans="1:65" s="16" customFormat="1" ht="10">
      <c r="B6462" s="244"/>
      <c r="C6462" s="245"/>
      <c r="D6462" s="208" t="s">
        <v>272</v>
      </c>
      <c r="E6462" s="246" t="s">
        <v>44</v>
      </c>
      <c r="F6462" s="247" t="s">
        <v>291</v>
      </c>
      <c r="G6462" s="245"/>
      <c r="H6462" s="248">
        <v>22.44</v>
      </c>
      <c r="I6462" s="249"/>
      <c r="J6462" s="245"/>
      <c r="K6462" s="245"/>
      <c r="L6462" s="250"/>
      <c r="M6462" s="251"/>
      <c r="N6462" s="252"/>
      <c r="O6462" s="252"/>
      <c r="P6462" s="252"/>
      <c r="Q6462" s="252"/>
      <c r="R6462" s="252"/>
      <c r="S6462" s="252"/>
      <c r="T6462" s="253"/>
      <c r="AT6462" s="254" t="s">
        <v>272</v>
      </c>
      <c r="AU6462" s="254" t="s">
        <v>91</v>
      </c>
      <c r="AV6462" s="16" t="s">
        <v>104</v>
      </c>
      <c r="AW6462" s="16" t="s">
        <v>38</v>
      </c>
      <c r="AX6462" s="16" t="s">
        <v>89</v>
      </c>
      <c r="AY6462" s="254" t="s">
        <v>262</v>
      </c>
    </row>
    <row r="6463" spans="1:65" s="15" customFormat="1" ht="10">
      <c r="B6463" s="233"/>
      <c r="C6463" s="234"/>
      <c r="D6463" s="208" t="s">
        <v>272</v>
      </c>
      <c r="E6463" s="234"/>
      <c r="F6463" s="236" t="s">
        <v>2960</v>
      </c>
      <c r="G6463" s="234"/>
      <c r="H6463" s="237">
        <v>24.684000000000001</v>
      </c>
      <c r="I6463" s="238"/>
      <c r="J6463" s="234"/>
      <c r="K6463" s="234"/>
      <c r="L6463" s="239"/>
      <c r="M6463" s="240"/>
      <c r="N6463" s="241"/>
      <c r="O6463" s="241"/>
      <c r="P6463" s="241"/>
      <c r="Q6463" s="241"/>
      <c r="R6463" s="241"/>
      <c r="S6463" s="241"/>
      <c r="T6463" s="242"/>
      <c r="AT6463" s="243" t="s">
        <v>272</v>
      </c>
      <c r="AU6463" s="243" t="s">
        <v>91</v>
      </c>
      <c r="AV6463" s="15" t="s">
        <v>91</v>
      </c>
      <c r="AW6463" s="15" t="s">
        <v>4</v>
      </c>
      <c r="AX6463" s="15" t="s">
        <v>89</v>
      </c>
      <c r="AY6463" s="243" t="s">
        <v>262</v>
      </c>
    </row>
    <row r="6464" spans="1:65" s="2" customFormat="1" ht="16.5" customHeight="1">
      <c r="A6464" s="37"/>
      <c r="B6464" s="38"/>
      <c r="C6464" s="195" t="s">
        <v>2961</v>
      </c>
      <c r="D6464" s="195" t="s">
        <v>264</v>
      </c>
      <c r="E6464" s="196" t="s">
        <v>2962</v>
      </c>
      <c r="F6464" s="197" t="s">
        <v>2963</v>
      </c>
      <c r="G6464" s="198" t="s">
        <v>342</v>
      </c>
      <c r="H6464" s="199">
        <v>22.44</v>
      </c>
      <c r="I6464" s="200"/>
      <c r="J6464" s="201">
        <f>ROUND(I6464*H6464,2)</f>
        <v>0</v>
      </c>
      <c r="K6464" s="197" t="s">
        <v>268</v>
      </c>
      <c r="L6464" s="42"/>
      <c r="M6464" s="202" t="s">
        <v>44</v>
      </c>
      <c r="N6464" s="203" t="s">
        <v>53</v>
      </c>
      <c r="O6464" s="67"/>
      <c r="P6464" s="204">
        <f>O6464*H6464</f>
        <v>0</v>
      </c>
      <c r="Q6464" s="204">
        <v>1E-4</v>
      </c>
      <c r="R6464" s="204">
        <f>Q6464*H6464</f>
        <v>2.2440000000000003E-3</v>
      </c>
      <c r="S6464" s="204">
        <v>0</v>
      </c>
      <c r="T6464" s="205">
        <f>S6464*H6464</f>
        <v>0</v>
      </c>
      <c r="U6464" s="37"/>
      <c r="V6464" s="37"/>
      <c r="W6464" s="37"/>
      <c r="X6464" s="37"/>
      <c r="Y6464" s="37"/>
      <c r="Z6464" s="37"/>
      <c r="AA6464" s="37"/>
      <c r="AB6464" s="37"/>
      <c r="AC6464" s="37"/>
      <c r="AD6464" s="37"/>
      <c r="AE6464" s="37"/>
      <c r="AR6464" s="206" t="s">
        <v>442</v>
      </c>
      <c r="AT6464" s="206" t="s">
        <v>264</v>
      </c>
      <c r="AU6464" s="206" t="s">
        <v>91</v>
      </c>
      <c r="AY6464" s="19" t="s">
        <v>262</v>
      </c>
      <c r="BE6464" s="207">
        <f>IF(N6464="základní",J6464,0)</f>
        <v>0</v>
      </c>
      <c r="BF6464" s="207">
        <f>IF(N6464="snížená",J6464,0)</f>
        <v>0</v>
      </c>
      <c r="BG6464" s="207">
        <f>IF(N6464="zákl. přenesená",J6464,0)</f>
        <v>0</v>
      </c>
      <c r="BH6464" s="207">
        <f>IF(N6464="sníž. přenesená",J6464,0)</f>
        <v>0</v>
      </c>
      <c r="BI6464" s="207">
        <f>IF(N6464="nulová",J6464,0)</f>
        <v>0</v>
      </c>
      <c r="BJ6464" s="19" t="s">
        <v>89</v>
      </c>
      <c r="BK6464" s="207">
        <f>ROUND(I6464*H6464,2)</f>
        <v>0</v>
      </c>
      <c r="BL6464" s="19" t="s">
        <v>442</v>
      </c>
      <c r="BM6464" s="206" t="s">
        <v>2964</v>
      </c>
    </row>
    <row r="6465" spans="1:65" s="2" customFormat="1" ht="45">
      <c r="A6465" s="37"/>
      <c r="B6465" s="38"/>
      <c r="C6465" s="39"/>
      <c r="D6465" s="208" t="s">
        <v>270</v>
      </c>
      <c r="E6465" s="39"/>
      <c r="F6465" s="209" t="s">
        <v>2951</v>
      </c>
      <c r="G6465" s="39"/>
      <c r="H6465" s="39"/>
      <c r="I6465" s="118"/>
      <c r="J6465" s="39"/>
      <c r="K6465" s="39"/>
      <c r="L6465" s="42"/>
      <c r="M6465" s="210"/>
      <c r="N6465" s="211"/>
      <c r="O6465" s="67"/>
      <c r="P6465" s="67"/>
      <c r="Q6465" s="67"/>
      <c r="R6465" s="67"/>
      <c r="S6465" s="67"/>
      <c r="T6465" s="68"/>
      <c r="U6465" s="37"/>
      <c r="V6465" s="37"/>
      <c r="W6465" s="37"/>
      <c r="X6465" s="37"/>
      <c r="Y6465" s="37"/>
      <c r="Z6465" s="37"/>
      <c r="AA6465" s="37"/>
      <c r="AB6465" s="37"/>
      <c r="AC6465" s="37"/>
      <c r="AD6465" s="37"/>
      <c r="AE6465" s="37"/>
      <c r="AT6465" s="19" t="s">
        <v>270</v>
      </c>
      <c r="AU6465" s="19" t="s">
        <v>91</v>
      </c>
    </row>
    <row r="6466" spans="1:65" s="13" customFormat="1" ht="10">
      <c r="B6466" s="212"/>
      <c r="C6466" s="213"/>
      <c r="D6466" s="208" t="s">
        <v>272</v>
      </c>
      <c r="E6466" s="214" t="s">
        <v>44</v>
      </c>
      <c r="F6466" s="215" t="s">
        <v>2952</v>
      </c>
      <c r="G6466" s="213"/>
      <c r="H6466" s="214" t="s">
        <v>44</v>
      </c>
      <c r="I6466" s="216"/>
      <c r="J6466" s="213"/>
      <c r="K6466" s="213"/>
      <c r="L6466" s="217"/>
      <c r="M6466" s="218"/>
      <c r="N6466" s="219"/>
      <c r="O6466" s="219"/>
      <c r="P6466" s="219"/>
      <c r="Q6466" s="219"/>
      <c r="R6466" s="219"/>
      <c r="S6466" s="219"/>
      <c r="T6466" s="220"/>
      <c r="AT6466" s="221" t="s">
        <v>272</v>
      </c>
      <c r="AU6466" s="221" t="s">
        <v>91</v>
      </c>
      <c r="AV6466" s="13" t="s">
        <v>89</v>
      </c>
      <c r="AW6466" s="13" t="s">
        <v>38</v>
      </c>
      <c r="AX6466" s="13" t="s">
        <v>82</v>
      </c>
      <c r="AY6466" s="221" t="s">
        <v>262</v>
      </c>
    </row>
    <row r="6467" spans="1:65" s="13" customFormat="1" ht="10">
      <c r="B6467" s="212"/>
      <c r="C6467" s="213"/>
      <c r="D6467" s="208" t="s">
        <v>272</v>
      </c>
      <c r="E6467" s="214" t="s">
        <v>44</v>
      </c>
      <c r="F6467" s="215" t="s">
        <v>342</v>
      </c>
      <c r="G6467" s="213"/>
      <c r="H6467" s="214" t="s">
        <v>44</v>
      </c>
      <c r="I6467" s="216"/>
      <c r="J6467" s="213"/>
      <c r="K6467" s="213"/>
      <c r="L6467" s="217"/>
      <c r="M6467" s="218"/>
      <c r="N6467" s="219"/>
      <c r="O6467" s="219"/>
      <c r="P6467" s="219"/>
      <c r="Q6467" s="219"/>
      <c r="R6467" s="219"/>
      <c r="S6467" s="219"/>
      <c r="T6467" s="220"/>
      <c r="AT6467" s="221" t="s">
        <v>272</v>
      </c>
      <c r="AU6467" s="221" t="s">
        <v>91</v>
      </c>
      <c r="AV6467" s="13" t="s">
        <v>89</v>
      </c>
      <c r="AW6467" s="13" t="s">
        <v>38</v>
      </c>
      <c r="AX6467" s="13" t="s">
        <v>82</v>
      </c>
      <c r="AY6467" s="221" t="s">
        <v>262</v>
      </c>
    </row>
    <row r="6468" spans="1:65" s="15" customFormat="1" ht="10">
      <c r="B6468" s="233"/>
      <c r="C6468" s="234"/>
      <c r="D6468" s="208" t="s">
        <v>272</v>
      </c>
      <c r="E6468" s="235" t="s">
        <v>44</v>
      </c>
      <c r="F6468" s="236" t="s">
        <v>2953</v>
      </c>
      <c r="G6468" s="234"/>
      <c r="H6468" s="237">
        <v>22.44</v>
      </c>
      <c r="I6468" s="238"/>
      <c r="J6468" s="234"/>
      <c r="K6468" s="234"/>
      <c r="L6468" s="239"/>
      <c r="M6468" s="240"/>
      <c r="N6468" s="241"/>
      <c r="O6468" s="241"/>
      <c r="P6468" s="241"/>
      <c r="Q6468" s="241"/>
      <c r="R6468" s="241"/>
      <c r="S6468" s="241"/>
      <c r="T6468" s="242"/>
      <c r="AT6468" s="243" t="s">
        <v>272</v>
      </c>
      <c r="AU6468" s="243" t="s">
        <v>91</v>
      </c>
      <c r="AV6468" s="15" t="s">
        <v>91</v>
      </c>
      <c r="AW6468" s="15" t="s">
        <v>38</v>
      </c>
      <c r="AX6468" s="15" t="s">
        <v>82</v>
      </c>
      <c r="AY6468" s="243" t="s">
        <v>262</v>
      </c>
    </row>
    <row r="6469" spans="1:65" s="13" customFormat="1" ht="10">
      <c r="B6469" s="212"/>
      <c r="C6469" s="213"/>
      <c r="D6469" s="208" t="s">
        <v>272</v>
      </c>
      <c r="E6469" s="214" t="s">
        <v>44</v>
      </c>
      <c r="F6469" s="215" t="s">
        <v>2954</v>
      </c>
      <c r="G6469" s="213"/>
      <c r="H6469" s="214" t="s">
        <v>44</v>
      </c>
      <c r="I6469" s="216"/>
      <c r="J6469" s="213"/>
      <c r="K6469" s="213"/>
      <c r="L6469" s="217"/>
      <c r="M6469" s="218"/>
      <c r="N6469" s="219"/>
      <c r="O6469" s="219"/>
      <c r="P6469" s="219"/>
      <c r="Q6469" s="219"/>
      <c r="R6469" s="219"/>
      <c r="S6469" s="219"/>
      <c r="T6469" s="220"/>
      <c r="AT6469" s="221" t="s">
        <v>272</v>
      </c>
      <c r="AU6469" s="221" t="s">
        <v>91</v>
      </c>
      <c r="AV6469" s="13" t="s">
        <v>89</v>
      </c>
      <c r="AW6469" s="13" t="s">
        <v>38</v>
      </c>
      <c r="AX6469" s="13" t="s">
        <v>82</v>
      </c>
      <c r="AY6469" s="221" t="s">
        <v>262</v>
      </c>
    </row>
    <row r="6470" spans="1:65" s="13" customFormat="1" ht="20">
      <c r="B6470" s="212"/>
      <c r="C6470" s="213"/>
      <c r="D6470" s="208" t="s">
        <v>272</v>
      </c>
      <c r="E6470" s="214" t="s">
        <v>44</v>
      </c>
      <c r="F6470" s="215" t="s">
        <v>2955</v>
      </c>
      <c r="G6470" s="213"/>
      <c r="H6470" s="214" t="s">
        <v>44</v>
      </c>
      <c r="I6470" s="216"/>
      <c r="J6470" s="213"/>
      <c r="K6470" s="213"/>
      <c r="L6470" s="217"/>
      <c r="M6470" s="218"/>
      <c r="N6470" s="219"/>
      <c r="O6470" s="219"/>
      <c r="P6470" s="219"/>
      <c r="Q6470" s="219"/>
      <c r="R6470" s="219"/>
      <c r="S6470" s="219"/>
      <c r="T6470" s="220"/>
      <c r="AT6470" s="221" t="s">
        <v>272</v>
      </c>
      <c r="AU6470" s="221" t="s">
        <v>91</v>
      </c>
      <c r="AV6470" s="13" t="s">
        <v>89</v>
      </c>
      <c r="AW6470" s="13" t="s">
        <v>38</v>
      </c>
      <c r="AX6470" s="13" t="s">
        <v>82</v>
      </c>
      <c r="AY6470" s="221" t="s">
        <v>262</v>
      </c>
    </row>
    <row r="6471" spans="1:65" s="16" customFormat="1" ht="10">
      <c r="B6471" s="244"/>
      <c r="C6471" s="245"/>
      <c r="D6471" s="208" t="s">
        <v>272</v>
      </c>
      <c r="E6471" s="246" t="s">
        <v>44</v>
      </c>
      <c r="F6471" s="247" t="s">
        <v>291</v>
      </c>
      <c r="G6471" s="245"/>
      <c r="H6471" s="248">
        <v>22.44</v>
      </c>
      <c r="I6471" s="249"/>
      <c r="J6471" s="245"/>
      <c r="K6471" s="245"/>
      <c r="L6471" s="250"/>
      <c r="M6471" s="251"/>
      <c r="N6471" s="252"/>
      <c r="O6471" s="252"/>
      <c r="P6471" s="252"/>
      <c r="Q6471" s="252"/>
      <c r="R6471" s="252"/>
      <c r="S6471" s="252"/>
      <c r="T6471" s="253"/>
      <c r="AT6471" s="254" t="s">
        <v>272</v>
      </c>
      <c r="AU6471" s="254" t="s">
        <v>91</v>
      </c>
      <c r="AV6471" s="16" t="s">
        <v>104</v>
      </c>
      <c r="AW6471" s="16" t="s">
        <v>38</v>
      </c>
      <c r="AX6471" s="16" t="s">
        <v>89</v>
      </c>
      <c r="AY6471" s="254" t="s">
        <v>262</v>
      </c>
    </row>
    <row r="6472" spans="1:65" s="2" customFormat="1" ht="21.75" customHeight="1">
      <c r="A6472" s="37"/>
      <c r="B6472" s="38"/>
      <c r="C6472" s="195" t="s">
        <v>2965</v>
      </c>
      <c r="D6472" s="195" t="s">
        <v>264</v>
      </c>
      <c r="E6472" s="196" t="s">
        <v>2966</v>
      </c>
      <c r="F6472" s="197" t="s">
        <v>2967</v>
      </c>
      <c r="G6472" s="198" t="s">
        <v>342</v>
      </c>
      <c r="H6472" s="199">
        <v>436.82499999999999</v>
      </c>
      <c r="I6472" s="200"/>
      <c r="J6472" s="201">
        <f>ROUND(I6472*H6472,2)</f>
        <v>0</v>
      </c>
      <c r="K6472" s="197" t="s">
        <v>268</v>
      </c>
      <c r="L6472" s="42"/>
      <c r="M6472" s="202" t="s">
        <v>44</v>
      </c>
      <c r="N6472" s="203" t="s">
        <v>53</v>
      </c>
      <c r="O6472" s="67"/>
      <c r="P6472" s="204">
        <f>O6472*H6472</f>
        <v>0</v>
      </c>
      <c r="Q6472" s="204">
        <v>0</v>
      </c>
      <c r="R6472" s="204">
        <f>Q6472*H6472</f>
        <v>0</v>
      </c>
      <c r="S6472" s="204">
        <v>0</v>
      </c>
      <c r="T6472" s="205">
        <f>S6472*H6472</f>
        <v>0</v>
      </c>
      <c r="U6472" s="37"/>
      <c r="V6472" s="37"/>
      <c r="W6472" s="37"/>
      <c r="X6472" s="37"/>
      <c r="Y6472" s="37"/>
      <c r="Z6472" s="37"/>
      <c r="AA6472" s="37"/>
      <c r="AB6472" s="37"/>
      <c r="AC6472" s="37"/>
      <c r="AD6472" s="37"/>
      <c r="AE6472" s="37"/>
      <c r="AR6472" s="206" t="s">
        <v>442</v>
      </c>
      <c r="AT6472" s="206" t="s">
        <v>264</v>
      </c>
      <c r="AU6472" s="206" t="s">
        <v>91</v>
      </c>
      <c r="AY6472" s="19" t="s">
        <v>262</v>
      </c>
      <c r="BE6472" s="207">
        <f>IF(N6472="základní",J6472,0)</f>
        <v>0</v>
      </c>
      <c r="BF6472" s="207">
        <f>IF(N6472="snížená",J6472,0)</f>
        <v>0</v>
      </c>
      <c r="BG6472" s="207">
        <f>IF(N6472="zákl. přenesená",J6472,0)</f>
        <v>0</v>
      </c>
      <c r="BH6472" s="207">
        <f>IF(N6472="sníž. přenesená",J6472,0)</f>
        <v>0</v>
      </c>
      <c r="BI6472" s="207">
        <f>IF(N6472="nulová",J6472,0)</f>
        <v>0</v>
      </c>
      <c r="BJ6472" s="19" t="s">
        <v>89</v>
      </c>
      <c r="BK6472" s="207">
        <f>ROUND(I6472*H6472,2)</f>
        <v>0</v>
      </c>
      <c r="BL6472" s="19" t="s">
        <v>442</v>
      </c>
      <c r="BM6472" s="206" t="s">
        <v>2968</v>
      </c>
    </row>
    <row r="6473" spans="1:65" s="2" customFormat="1" ht="63">
      <c r="A6473" s="37"/>
      <c r="B6473" s="38"/>
      <c r="C6473" s="39"/>
      <c r="D6473" s="208" t="s">
        <v>270</v>
      </c>
      <c r="E6473" s="39"/>
      <c r="F6473" s="209" t="s">
        <v>2969</v>
      </c>
      <c r="G6473" s="39"/>
      <c r="H6473" s="39"/>
      <c r="I6473" s="118"/>
      <c r="J6473" s="39"/>
      <c r="K6473" s="39"/>
      <c r="L6473" s="42"/>
      <c r="M6473" s="210"/>
      <c r="N6473" s="211"/>
      <c r="O6473" s="67"/>
      <c r="P6473" s="67"/>
      <c r="Q6473" s="67"/>
      <c r="R6473" s="67"/>
      <c r="S6473" s="67"/>
      <c r="T6473" s="68"/>
      <c r="U6473" s="37"/>
      <c r="V6473" s="37"/>
      <c r="W6473" s="37"/>
      <c r="X6473" s="37"/>
      <c r="Y6473" s="37"/>
      <c r="Z6473" s="37"/>
      <c r="AA6473" s="37"/>
      <c r="AB6473" s="37"/>
      <c r="AC6473" s="37"/>
      <c r="AD6473" s="37"/>
      <c r="AE6473" s="37"/>
      <c r="AT6473" s="19" t="s">
        <v>270</v>
      </c>
      <c r="AU6473" s="19" t="s">
        <v>91</v>
      </c>
    </row>
    <row r="6474" spans="1:65" s="2" customFormat="1" ht="18">
      <c r="A6474" s="37"/>
      <c r="B6474" s="38"/>
      <c r="C6474" s="39"/>
      <c r="D6474" s="208" t="s">
        <v>421</v>
      </c>
      <c r="E6474" s="39"/>
      <c r="F6474" s="209" t="s">
        <v>2970</v>
      </c>
      <c r="G6474" s="39"/>
      <c r="H6474" s="39"/>
      <c r="I6474" s="118"/>
      <c r="J6474" s="39"/>
      <c r="K6474" s="39"/>
      <c r="L6474" s="42"/>
      <c r="M6474" s="210"/>
      <c r="N6474" s="211"/>
      <c r="O6474" s="67"/>
      <c r="P6474" s="67"/>
      <c r="Q6474" s="67"/>
      <c r="R6474" s="67"/>
      <c r="S6474" s="67"/>
      <c r="T6474" s="68"/>
      <c r="U6474" s="37"/>
      <c r="V6474" s="37"/>
      <c r="W6474" s="37"/>
      <c r="X6474" s="37"/>
      <c r="Y6474" s="37"/>
      <c r="Z6474" s="37"/>
      <c r="AA6474" s="37"/>
      <c r="AB6474" s="37"/>
      <c r="AC6474" s="37"/>
      <c r="AD6474" s="37"/>
      <c r="AE6474" s="37"/>
      <c r="AT6474" s="19" t="s">
        <v>421</v>
      </c>
      <c r="AU6474" s="19" t="s">
        <v>91</v>
      </c>
    </row>
    <row r="6475" spans="1:65" s="13" customFormat="1" ht="10">
      <c r="B6475" s="212"/>
      <c r="C6475" s="213"/>
      <c r="D6475" s="208" t="s">
        <v>272</v>
      </c>
      <c r="E6475" s="214" t="s">
        <v>44</v>
      </c>
      <c r="F6475" s="215" t="s">
        <v>2971</v>
      </c>
      <c r="G6475" s="213"/>
      <c r="H6475" s="214" t="s">
        <v>44</v>
      </c>
      <c r="I6475" s="216"/>
      <c r="J6475" s="213"/>
      <c r="K6475" s="213"/>
      <c r="L6475" s="217"/>
      <c r="M6475" s="218"/>
      <c r="N6475" s="219"/>
      <c r="O6475" s="219"/>
      <c r="P6475" s="219"/>
      <c r="Q6475" s="219"/>
      <c r="R6475" s="219"/>
      <c r="S6475" s="219"/>
      <c r="T6475" s="220"/>
      <c r="AT6475" s="221" t="s">
        <v>272</v>
      </c>
      <c r="AU6475" s="221" t="s">
        <v>91</v>
      </c>
      <c r="AV6475" s="13" t="s">
        <v>89</v>
      </c>
      <c r="AW6475" s="13" t="s">
        <v>38</v>
      </c>
      <c r="AX6475" s="13" t="s">
        <v>82</v>
      </c>
      <c r="AY6475" s="221" t="s">
        <v>262</v>
      </c>
    </row>
    <row r="6476" spans="1:65" s="13" customFormat="1" ht="10">
      <c r="B6476" s="212"/>
      <c r="C6476" s="213"/>
      <c r="D6476" s="208" t="s">
        <v>272</v>
      </c>
      <c r="E6476" s="214" t="s">
        <v>44</v>
      </c>
      <c r="F6476" s="215" t="s">
        <v>2972</v>
      </c>
      <c r="G6476" s="213"/>
      <c r="H6476" s="214" t="s">
        <v>44</v>
      </c>
      <c r="I6476" s="216"/>
      <c r="J6476" s="213"/>
      <c r="K6476" s="213"/>
      <c r="L6476" s="217"/>
      <c r="M6476" s="218"/>
      <c r="N6476" s="219"/>
      <c r="O6476" s="219"/>
      <c r="P6476" s="219"/>
      <c r="Q6476" s="219"/>
      <c r="R6476" s="219"/>
      <c r="S6476" s="219"/>
      <c r="T6476" s="220"/>
      <c r="AT6476" s="221" t="s">
        <v>272</v>
      </c>
      <c r="AU6476" s="221" t="s">
        <v>91</v>
      </c>
      <c r="AV6476" s="13" t="s">
        <v>89</v>
      </c>
      <c r="AW6476" s="13" t="s">
        <v>38</v>
      </c>
      <c r="AX6476" s="13" t="s">
        <v>82</v>
      </c>
      <c r="AY6476" s="221" t="s">
        <v>262</v>
      </c>
    </row>
    <row r="6477" spans="1:65" s="15" customFormat="1" ht="10">
      <c r="B6477" s="233"/>
      <c r="C6477" s="234"/>
      <c r="D6477" s="208" t="s">
        <v>272</v>
      </c>
      <c r="E6477" s="235" t="s">
        <v>44</v>
      </c>
      <c r="F6477" s="236" t="s">
        <v>2973</v>
      </c>
      <c r="G6477" s="234"/>
      <c r="H6477" s="237">
        <v>44.55</v>
      </c>
      <c r="I6477" s="238"/>
      <c r="J6477" s="234"/>
      <c r="K6477" s="234"/>
      <c r="L6477" s="239"/>
      <c r="M6477" s="240"/>
      <c r="N6477" s="241"/>
      <c r="O6477" s="241"/>
      <c r="P6477" s="241"/>
      <c r="Q6477" s="241"/>
      <c r="R6477" s="241"/>
      <c r="S6477" s="241"/>
      <c r="T6477" s="242"/>
      <c r="AT6477" s="243" t="s">
        <v>272</v>
      </c>
      <c r="AU6477" s="243" t="s">
        <v>91</v>
      </c>
      <c r="AV6477" s="15" t="s">
        <v>91</v>
      </c>
      <c r="AW6477" s="15" t="s">
        <v>38</v>
      </c>
      <c r="AX6477" s="15" t="s">
        <v>82</v>
      </c>
      <c r="AY6477" s="243" t="s">
        <v>262</v>
      </c>
    </row>
    <row r="6478" spans="1:65" s="13" customFormat="1" ht="10">
      <c r="B6478" s="212"/>
      <c r="C6478" s="213"/>
      <c r="D6478" s="208" t="s">
        <v>272</v>
      </c>
      <c r="E6478" s="214" t="s">
        <v>44</v>
      </c>
      <c r="F6478" s="215" t="s">
        <v>2974</v>
      </c>
      <c r="G6478" s="213"/>
      <c r="H6478" s="214" t="s">
        <v>44</v>
      </c>
      <c r="I6478" s="216"/>
      <c r="J6478" s="213"/>
      <c r="K6478" s="213"/>
      <c r="L6478" s="217"/>
      <c r="M6478" s="218"/>
      <c r="N6478" s="219"/>
      <c r="O6478" s="219"/>
      <c r="P6478" s="219"/>
      <c r="Q6478" s="219"/>
      <c r="R6478" s="219"/>
      <c r="S6478" s="219"/>
      <c r="T6478" s="220"/>
      <c r="AT6478" s="221" t="s">
        <v>272</v>
      </c>
      <c r="AU6478" s="221" t="s">
        <v>91</v>
      </c>
      <c r="AV6478" s="13" t="s">
        <v>89</v>
      </c>
      <c r="AW6478" s="13" t="s">
        <v>38</v>
      </c>
      <c r="AX6478" s="13" t="s">
        <v>82</v>
      </c>
      <c r="AY6478" s="221" t="s">
        <v>262</v>
      </c>
    </row>
    <row r="6479" spans="1:65" s="13" customFormat="1" ht="10">
      <c r="B6479" s="212"/>
      <c r="C6479" s="213"/>
      <c r="D6479" s="208" t="s">
        <v>272</v>
      </c>
      <c r="E6479" s="214" t="s">
        <v>44</v>
      </c>
      <c r="F6479" s="215" t="s">
        <v>2975</v>
      </c>
      <c r="G6479" s="213"/>
      <c r="H6479" s="214" t="s">
        <v>44</v>
      </c>
      <c r="I6479" s="216"/>
      <c r="J6479" s="213"/>
      <c r="K6479" s="213"/>
      <c r="L6479" s="217"/>
      <c r="M6479" s="218"/>
      <c r="N6479" s="219"/>
      <c r="O6479" s="219"/>
      <c r="P6479" s="219"/>
      <c r="Q6479" s="219"/>
      <c r="R6479" s="219"/>
      <c r="S6479" s="219"/>
      <c r="T6479" s="220"/>
      <c r="AT6479" s="221" t="s">
        <v>272</v>
      </c>
      <c r="AU6479" s="221" t="s">
        <v>91</v>
      </c>
      <c r="AV6479" s="13" t="s">
        <v>89</v>
      </c>
      <c r="AW6479" s="13" t="s">
        <v>38</v>
      </c>
      <c r="AX6479" s="13" t="s">
        <v>82</v>
      </c>
      <c r="AY6479" s="221" t="s">
        <v>262</v>
      </c>
    </row>
    <row r="6480" spans="1:65" s="13" customFormat="1" ht="10">
      <c r="B6480" s="212"/>
      <c r="C6480" s="213"/>
      <c r="D6480" s="208" t="s">
        <v>272</v>
      </c>
      <c r="E6480" s="214" t="s">
        <v>44</v>
      </c>
      <c r="F6480" s="215" t="s">
        <v>2976</v>
      </c>
      <c r="G6480" s="213"/>
      <c r="H6480" s="214" t="s">
        <v>44</v>
      </c>
      <c r="I6480" s="216"/>
      <c r="J6480" s="213"/>
      <c r="K6480" s="213"/>
      <c r="L6480" s="217"/>
      <c r="M6480" s="218"/>
      <c r="N6480" s="219"/>
      <c r="O6480" s="219"/>
      <c r="P6480" s="219"/>
      <c r="Q6480" s="219"/>
      <c r="R6480" s="219"/>
      <c r="S6480" s="219"/>
      <c r="T6480" s="220"/>
      <c r="AT6480" s="221" t="s">
        <v>272</v>
      </c>
      <c r="AU6480" s="221" t="s">
        <v>91</v>
      </c>
      <c r="AV6480" s="13" t="s">
        <v>89</v>
      </c>
      <c r="AW6480" s="13" t="s">
        <v>38</v>
      </c>
      <c r="AX6480" s="13" t="s">
        <v>82</v>
      </c>
      <c r="AY6480" s="221" t="s">
        <v>262</v>
      </c>
    </row>
    <row r="6481" spans="2:51" s="13" customFormat="1" ht="10">
      <c r="B6481" s="212"/>
      <c r="C6481" s="213"/>
      <c r="D6481" s="208" t="s">
        <v>272</v>
      </c>
      <c r="E6481" s="214" t="s">
        <v>44</v>
      </c>
      <c r="F6481" s="215" t="s">
        <v>2977</v>
      </c>
      <c r="G6481" s="213"/>
      <c r="H6481" s="214" t="s">
        <v>44</v>
      </c>
      <c r="I6481" s="216"/>
      <c r="J6481" s="213"/>
      <c r="K6481" s="213"/>
      <c r="L6481" s="217"/>
      <c r="M6481" s="218"/>
      <c r="N6481" s="219"/>
      <c r="O6481" s="219"/>
      <c r="P6481" s="219"/>
      <c r="Q6481" s="219"/>
      <c r="R6481" s="219"/>
      <c r="S6481" s="219"/>
      <c r="T6481" s="220"/>
      <c r="AT6481" s="221" t="s">
        <v>272</v>
      </c>
      <c r="AU6481" s="221" t="s">
        <v>91</v>
      </c>
      <c r="AV6481" s="13" t="s">
        <v>89</v>
      </c>
      <c r="AW6481" s="13" t="s">
        <v>38</v>
      </c>
      <c r="AX6481" s="13" t="s">
        <v>82</v>
      </c>
      <c r="AY6481" s="221" t="s">
        <v>262</v>
      </c>
    </row>
    <row r="6482" spans="2:51" s="13" customFormat="1" ht="10">
      <c r="B6482" s="212"/>
      <c r="C6482" s="213"/>
      <c r="D6482" s="208" t="s">
        <v>272</v>
      </c>
      <c r="E6482" s="214" t="s">
        <v>44</v>
      </c>
      <c r="F6482" s="215" t="s">
        <v>2978</v>
      </c>
      <c r="G6482" s="213"/>
      <c r="H6482" s="214" t="s">
        <v>44</v>
      </c>
      <c r="I6482" s="216"/>
      <c r="J6482" s="213"/>
      <c r="K6482" s="213"/>
      <c r="L6482" s="217"/>
      <c r="M6482" s="218"/>
      <c r="N6482" s="219"/>
      <c r="O6482" s="219"/>
      <c r="P6482" s="219"/>
      <c r="Q6482" s="219"/>
      <c r="R6482" s="219"/>
      <c r="S6482" s="219"/>
      <c r="T6482" s="220"/>
      <c r="AT6482" s="221" t="s">
        <v>272</v>
      </c>
      <c r="AU6482" s="221" t="s">
        <v>91</v>
      </c>
      <c r="AV6482" s="13" t="s">
        <v>89</v>
      </c>
      <c r="AW6482" s="13" t="s">
        <v>38</v>
      </c>
      <c r="AX6482" s="13" t="s">
        <v>82</v>
      </c>
      <c r="AY6482" s="221" t="s">
        <v>262</v>
      </c>
    </row>
    <row r="6483" spans="2:51" s="13" customFormat="1" ht="10">
      <c r="B6483" s="212"/>
      <c r="C6483" s="213"/>
      <c r="D6483" s="208" t="s">
        <v>272</v>
      </c>
      <c r="E6483" s="214" t="s">
        <v>44</v>
      </c>
      <c r="F6483" s="215" t="s">
        <v>2979</v>
      </c>
      <c r="G6483" s="213"/>
      <c r="H6483" s="214" t="s">
        <v>44</v>
      </c>
      <c r="I6483" s="216"/>
      <c r="J6483" s="213"/>
      <c r="K6483" s="213"/>
      <c r="L6483" s="217"/>
      <c r="M6483" s="218"/>
      <c r="N6483" s="219"/>
      <c r="O6483" s="219"/>
      <c r="P6483" s="219"/>
      <c r="Q6483" s="219"/>
      <c r="R6483" s="219"/>
      <c r="S6483" s="219"/>
      <c r="T6483" s="220"/>
      <c r="AT6483" s="221" t="s">
        <v>272</v>
      </c>
      <c r="AU6483" s="221" t="s">
        <v>91</v>
      </c>
      <c r="AV6483" s="13" t="s">
        <v>89</v>
      </c>
      <c r="AW6483" s="13" t="s">
        <v>38</v>
      </c>
      <c r="AX6483" s="13" t="s">
        <v>82</v>
      </c>
      <c r="AY6483" s="221" t="s">
        <v>262</v>
      </c>
    </row>
    <row r="6484" spans="2:51" s="13" customFormat="1" ht="10">
      <c r="B6484" s="212"/>
      <c r="C6484" s="213"/>
      <c r="D6484" s="208" t="s">
        <v>272</v>
      </c>
      <c r="E6484" s="214" t="s">
        <v>44</v>
      </c>
      <c r="F6484" s="215" t="s">
        <v>2972</v>
      </c>
      <c r="G6484" s="213"/>
      <c r="H6484" s="214" t="s">
        <v>44</v>
      </c>
      <c r="I6484" s="216"/>
      <c r="J6484" s="213"/>
      <c r="K6484" s="213"/>
      <c r="L6484" s="217"/>
      <c r="M6484" s="218"/>
      <c r="N6484" s="219"/>
      <c r="O6484" s="219"/>
      <c r="P6484" s="219"/>
      <c r="Q6484" s="219"/>
      <c r="R6484" s="219"/>
      <c r="S6484" s="219"/>
      <c r="T6484" s="220"/>
      <c r="AT6484" s="221" t="s">
        <v>272</v>
      </c>
      <c r="AU6484" s="221" t="s">
        <v>91</v>
      </c>
      <c r="AV6484" s="13" t="s">
        <v>89</v>
      </c>
      <c r="AW6484" s="13" t="s">
        <v>38</v>
      </c>
      <c r="AX6484" s="13" t="s">
        <v>82</v>
      </c>
      <c r="AY6484" s="221" t="s">
        <v>262</v>
      </c>
    </row>
    <row r="6485" spans="2:51" s="15" customFormat="1" ht="10">
      <c r="B6485" s="233"/>
      <c r="C6485" s="234"/>
      <c r="D6485" s="208" t="s">
        <v>272</v>
      </c>
      <c r="E6485" s="235" t="s">
        <v>44</v>
      </c>
      <c r="F6485" s="236" t="s">
        <v>2980</v>
      </c>
      <c r="G6485" s="234"/>
      <c r="H6485" s="237">
        <v>33.109000000000002</v>
      </c>
      <c r="I6485" s="238"/>
      <c r="J6485" s="234"/>
      <c r="K6485" s="234"/>
      <c r="L6485" s="239"/>
      <c r="M6485" s="240"/>
      <c r="N6485" s="241"/>
      <c r="O6485" s="241"/>
      <c r="P6485" s="241"/>
      <c r="Q6485" s="241"/>
      <c r="R6485" s="241"/>
      <c r="S6485" s="241"/>
      <c r="T6485" s="242"/>
      <c r="AT6485" s="243" t="s">
        <v>272</v>
      </c>
      <c r="AU6485" s="243" t="s">
        <v>91</v>
      </c>
      <c r="AV6485" s="15" t="s">
        <v>91</v>
      </c>
      <c r="AW6485" s="15" t="s">
        <v>38</v>
      </c>
      <c r="AX6485" s="15" t="s">
        <v>82</v>
      </c>
      <c r="AY6485" s="243" t="s">
        <v>262</v>
      </c>
    </row>
    <row r="6486" spans="2:51" s="13" customFormat="1" ht="20">
      <c r="B6486" s="212"/>
      <c r="C6486" s="213"/>
      <c r="D6486" s="208" t="s">
        <v>272</v>
      </c>
      <c r="E6486" s="214" t="s">
        <v>44</v>
      </c>
      <c r="F6486" s="215" t="s">
        <v>2981</v>
      </c>
      <c r="G6486" s="213"/>
      <c r="H6486" s="214" t="s">
        <v>44</v>
      </c>
      <c r="I6486" s="216"/>
      <c r="J6486" s="213"/>
      <c r="K6486" s="213"/>
      <c r="L6486" s="217"/>
      <c r="M6486" s="218"/>
      <c r="N6486" s="219"/>
      <c r="O6486" s="219"/>
      <c r="P6486" s="219"/>
      <c r="Q6486" s="219"/>
      <c r="R6486" s="219"/>
      <c r="S6486" s="219"/>
      <c r="T6486" s="220"/>
      <c r="AT6486" s="221" t="s">
        <v>272</v>
      </c>
      <c r="AU6486" s="221" t="s">
        <v>91</v>
      </c>
      <c r="AV6486" s="13" t="s">
        <v>89</v>
      </c>
      <c r="AW6486" s="13" t="s">
        <v>38</v>
      </c>
      <c r="AX6486" s="13" t="s">
        <v>82</v>
      </c>
      <c r="AY6486" s="221" t="s">
        <v>262</v>
      </c>
    </row>
    <row r="6487" spans="2:51" s="13" customFormat="1" ht="10">
      <c r="B6487" s="212"/>
      <c r="C6487" s="213"/>
      <c r="D6487" s="208" t="s">
        <v>272</v>
      </c>
      <c r="E6487" s="214" t="s">
        <v>44</v>
      </c>
      <c r="F6487" s="215" t="s">
        <v>2982</v>
      </c>
      <c r="G6487" s="213"/>
      <c r="H6487" s="214" t="s">
        <v>44</v>
      </c>
      <c r="I6487" s="216"/>
      <c r="J6487" s="213"/>
      <c r="K6487" s="213"/>
      <c r="L6487" s="217"/>
      <c r="M6487" s="218"/>
      <c r="N6487" s="219"/>
      <c r="O6487" s="219"/>
      <c r="P6487" s="219"/>
      <c r="Q6487" s="219"/>
      <c r="R6487" s="219"/>
      <c r="S6487" s="219"/>
      <c r="T6487" s="220"/>
      <c r="AT6487" s="221" t="s">
        <v>272</v>
      </c>
      <c r="AU6487" s="221" t="s">
        <v>91</v>
      </c>
      <c r="AV6487" s="13" t="s">
        <v>89</v>
      </c>
      <c r="AW6487" s="13" t="s">
        <v>38</v>
      </c>
      <c r="AX6487" s="13" t="s">
        <v>82</v>
      </c>
      <c r="AY6487" s="221" t="s">
        <v>262</v>
      </c>
    </row>
    <row r="6488" spans="2:51" s="13" customFormat="1" ht="10">
      <c r="B6488" s="212"/>
      <c r="C6488" s="213"/>
      <c r="D6488" s="208" t="s">
        <v>272</v>
      </c>
      <c r="E6488" s="214" t="s">
        <v>44</v>
      </c>
      <c r="F6488" s="215" t="s">
        <v>2978</v>
      </c>
      <c r="G6488" s="213"/>
      <c r="H6488" s="214" t="s">
        <v>44</v>
      </c>
      <c r="I6488" s="216"/>
      <c r="J6488" s="213"/>
      <c r="K6488" s="213"/>
      <c r="L6488" s="217"/>
      <c r="M6488" s="218"/>
      <c r="N6488" s="219"/>
      <c r="O6488" s="219"/>
      <c r="P6488" s="219"/>
      <c r="Q6488" s="219"/>
      <c r="R6488" s="219"/>
      <c r="S6488" s="219"/>
      <c r="T6488" s="220"/>
      <c r="AT6488" s="221" t="s">
        <v>272</v>
      </c>
      <c r="AU6488" s="221" t="s">
        <v>91</v>
      </c>
      <c r="AV6488" s="13" t="s">
        <v>89</v>
      </c>
      <c r="AW6488" s="13" t="s">
        <v>38</v>
      </c>
      <c r="AX6488" s="13" t="s">
        <v>82</v>
      </c>
      <c r="AY6488" s="221" t="s">
        <v>262</v>
      </c>
    </row>
    <row r="6489" spans="2:51" s="13" customFormat="1" ht="10">
      <c r="B6489" s="212"/>
      <c r="C6489" s="213"/>
      <c r="D6489" s="208" t="s">
        <v>272</v>
      </c>
      <c r="E6489" s="214" t="s">
        <v>44</v>
      </c>
      <c r="F6489" s="215" t="s">
        <v>2983</v>
      </c>
      <c r="G6489" s="213"/>
      <c r="H6489" s="214" t="s">
        <v>44</v>
      </c>
      <c r="I6489" s="216"/>
      <c r="J6489" s="213"/>
      <c r="K6489" s="213"/>
      <c r="L6489" s="217"/>
      <c r="M6489" s="218"/>
      <c r="N6489" s="219"/>
      <c r="O6489" s="219"/>
      <c r="P6489" s="219"/>
      <c r="Q6489" s="219"/>
      <c r="R6489" s="219"/>
      <c r="S6489" s="219"/>
      <c r="T6489" s="220"/>
      <c r="AT6489" s="221" t="s">
        <v>272</v>
      </c>
      <c r="AU6489" s="221" t="s">
        <v>91</v>
      </c>
      <c r="AV6489" s="13" t="s">
        <v>89</v>
      </c>
      <c r="AW6489" s="13" t="s">
        <v>38</v>
      </c>
      <c r="AX6489" s="13" t="s">
        <v>82</v>
      </c>
      <c r="AY6489" s="221" t="s">
        <v>262</v>
      </c>
    </row>
    <row r="6490" spans="2:51" s="13" customFormat="1" ht="10">
      <c r="B6490" s="212"/>
      <c r="C6490" s="213"/>
      <c r="D6490" s="208" t="s">
        <v>272</v>
      </c>
      <c r="E6490" s="214" t="s">
        <v>44</v>
      </c>
      <c r="F6490" s="215" t="s">
        <v>2972</v>
      </c>
      <c r="G6490" s="213"/>
      <c r="H6490" s="214" t="s">
        <v>44</v>
      </c>
      <c r="I6490" s="216"/>
      <c r="J6490" s="213"/>
      <c r="K6490" s="213"/>
      <c r="L6490" s="217"/>
      <c r="M6490" s="218"/>
      <c r="N6490" s="219"/>
      <c r="O6490" s="219"/>
      <c r="P6490" s="219"/>
      <c r="Q6490" s="219"/>
      <c r="R6490" s="219"/>
      <c r="S6490" s="219"/>
      <c r="T6490" s="220"/>
      <c r="AT6490" s="221" t="s">
        <v>272</v>
      </c>
      <c r="AU6490" s="221" t="s">
        <v>91</v>
      </c>
      <c r="AV6490" s="13" t="s">
        <v>89</v>
      </c>
      <c r="AW6490" s="13" t="s">
        <v>38</v>
      </c>
      <c r="AX6490" s="13" t="s">
        <v>82</v>
      </c>
      <c r="AY6490" s="221" t="s">
        <v>262</v>
      </c>
    </row>
    <row r="6491" spans="2:51" s="15" customFormat="1" ht="10">
      <c r="B6491" s="233"/>
      <c r="C6491" s="234"/>
      <c r="D6491" s="208" t="s">
        <v>272</v>
      </c>
      <c r="E6491" s="235" t="s">
        <v>44</v>
      </c>
      <c r="F6491" s="236" t="s">
        <v>2980</v>
      </c>
      <c r="G6491" s="234"/>
      <c r="H6491" s="237">
        <v>33.109000000000002</v>
      </c>
      <c r="I6491" s="238"/>
      <c r="J6491" s="234"/>
      <c r="K6491" s="234"/>
      <c r="L6491" s="239"/>
      <c r="M6491" s="240"/>
      <c r="N6491" s="241"/>
      <c r="O6491" s="241"/>
      <c r="P6491" s="241"/>
      <c r="Q6491" s="241"/>
      <c r="R6491" s="241"/>
      <c r="S6491" s="241"/>
      <c r="T6491" s="242"/>
      <c r="AT6491" s="243" t="s">
        <v>272</v>
      </c>
      <c r="AU6491" s="243" t="s">
        <v>91</v>
      </c>
      <c r="AV6491" s="15" t="s">
        <v>91</v>
      </c>
      <c r="AW6491" s="15" t="s">
        <v>38</v>
      </c>
      <c r="AX6491" s="15" t="s">
        <v>82</v>
      </c>
      <c r="AY6491" s="243" t="s">
        <v>262</v>
      </c>
    </row>
    <row r="6492" spans="2:51" s="13" customFormat="1" ht="20">
      <c r="B6492" s="212"/>
      <c r="C6492" s="213"/>
      <c r="D6492" s="208" t="s">
        <v>272</v>
      </c>
      <c r="E6492" s="214" t="s">
        <v>44</v>
      </c>
      <c r="F6492" s="215" t="s">
        <v>2984</v>
      </c>
      <c r="G6492" s="213"/>
      <c r="H6492" s="214" t="s">
        <v>44</v>
      </c>
      <c r="I6492" s="216"/>
      <c r="J6492" s="213"/>
      <c r="K6492" s="213"/>
      <c r="L6492" s="217"/>
      <c r="M6492" s="218"/>
      <c r="N6492" s="219"/>
      <c r="O6492" s="219"/>
      <c r="P6492" s="219"/>
      <c r="Q6492" s="219"/>
      <c r="R6492" s="219"/>
      <c r="S6492" s="219"/>
      <c r="T6492" s="220"/>
      <c r="AT6492" s="221" t="s">
        <v>272</v>
      </c>
      <c r="AU6492" s="221" t="s">
        <v>91</v>
      </c>
      <c r="AV6492" s="13" t="s">
        <v>89</v>
      </c>
      <c r="AW6492" s="13" t="s">
        <v>38</v>
      </c>
      <c r="AX6492" s="13" t="s">
        <v>82</v>
      </c>
      <c r="AY6492" s="221" t="s">
        <v>262</v>
      </c>
    </row>
    <row r="6493" spans="2:51" s="13" customFormat="1" ht="10">
      <c r="B6493" s="212"/>
      <c r="C6493" s="213"/>
      <c r="D6493" s="208" t="s">
        <v>272</v>
      </c>
      <c r="E6493" s="214" t="s">
        <v>44</v>
      </c>
      <c r="F6493" s="215" t="s">
        <v>2985</v>
      </c>
      <c r="G6493" s="213"/>
      <c r="H6493" s="214" t="s">
        <v>44</v>
      </c>
      <c r="I6493" s="216"/>
      <c r="J6493" s="213"/>
      <c r="K6493" s="213"/>
      <c r="L6493" s="217"/>
      <c r="M6493" s="218"/>
      <c r="N6493" s="219"/>
      <c r="O6493" s="219"/>
      <c r="P6493" s="219"/>
      <c r="Q6493" s="219"/>
      <c r="R6493" s="219"/>
      <c r="S6493" s="219"/>
      <c r="T6493" s="220"/>
      <c r="AT6493" s="221" t="s">
        <v>272</v>
      </c>
      <c r="AU6493" s="221" t="s">
        <v>91</v>
      </c>
      <c r="AV6493" s="13" t="s">
        <v>89</v>
      </c>
      <c r="AW6493" s="13" t="s">
        <v>38</v>
      </c>
      <c r="AX6493" s="13" t="s">
        <v>82</v>
      </c>
      <c r="AY6493" s="221" t="s">
        <v>262</v>
      </c>
    </row>
    <row r="6494" spans="2:51" s="13" customFormat="1" ht="10">
      <c r="B6494" s="212"/>
      <c r="C6494" s="213"/>
      <c r="D6494" s="208" t="s">
        <v>272</v>
      </c>
      <c r="E6494" s="214" t="s">
        <v>44</v>
      </c>
      <c r="F6494" s="215" t="s">
        <v>2986</v>
      </c>
      <c r="G6494" s="213"/>
      <c r="H6494" s="214" t="s">
        <v>44</v>
      </c>
      <c r="I6494" s="216"/>
      <c r="J6494" s="213"/>
      <c r="K6494" s="213"/>
      <c r="L6494" s="217"/>
      <c r="M6494" s="218"/>
      <c r="N6494" s="219"/>
      <c r="O6494" s="219"/>
      <c r="P6494" s="219"/>
      <c r="Q6494" s="219"/>
      <c r="R6494" s="219"/>
      <c r="S6494" s="219"/>
      <c r="T6494" s="220"/>
      <c r="AT6494" s="221" t="s">
        <v>272</v>
      </c>
      <c r="AU6494" s="221" t="s">
        <v>91</v>
      </c>
      <c r="AV6494" s="13" t="s">
        <v>89</v>
      </c>
      <c r="AW6494" s="13" t="s">
        <v>38</v>
      </c>
      <c r="AX6494" s="13" t="s">
        <v>82</v>
      </c>
      <c r="AY6494" s="221" t="s">
        <v>262</v>
      </c>
    </row>
    <row r="6495" spans="2:51" s="13" customFormat="1" ht="20">
      <c r="B6495" s="212"/>
      <c r="C6495" s="213"/>
      <c r="D6495" s="208" t="s">
        <v>272</v>
      </c>
      <c r="E6495" s="214" t="s">
        <v>44</v>
      </c>
      <c r="F6495" s="215" t="s">
        <v>2987</v>
      </c>
      <c r="G6495" s="213"/>
      <c r="H6495" s="214" t="s">
        <v>44</v>
      </c>
      <c r="I6495" s="216"/>
      <c r="J6495" s="213"/>
      <c r="K6495" s="213"/>
      <c r="L6495" s="217"/>
      <c r="M6495" s="218"/>
      <c r="N6495" s="219"/>
      <c r="O6495" s="219"/>
      <c r="P6495" s="219"/>
      <c r="Q6495" s="219"/>
      <c r="R6495" s="219"/>
      <c r="S6495" s="219"/>
      <c r="T6495" s="220"/>
      <c r="AT6495" s="221" t="s">
        <v>272</v>
      </c>
      <c r="AU6495" s="221" t="s">
        <v>91</v>
      </c>
      <c r="AV6495" s="13" t="s">
        <v>89</v>
      </c>
      <c r="AW6495" s="13" t="s">
        <v>38</v>
      </c>
      <c r="AX6495" s="13" t="s">
        <v>82</v>
      </c>
      <c r="AY6495" s="221" t="s">
        <v>262</v>
      </c>
    </row>
    <row r="6496" spans="2:51" s="13" customFormat="1" ht="10">
      <c r="B6496" s="212"/>
      <c r="C6496" s="213"/>
      <c r="D6496" s="208" t="s">
        <v>272</v>
      </c>
      <c r="E6496" s="214" t="s">
        <v>44</v>
      </c>
      <c r="F6496" s="215" t="s">
        <v>2988</v>
      </c>
      <c r="G6496" s="213"/>
      <c r="H6496" s="214" t="s">
        <v>44</v>
      </c>
      <c r="I6496" s="216"/>
      <c r="J6496" s="213"/>
      <c r="K6496" s="213"/>
      <c r="L6496" s="217"/>
      <c r="M6496" s="218"/>
      <c r="N6496" s="219"/>
      <c r="O6496" s="219"/>
      <c r="P6496" s="219"/>
      <c r="Q6496" s="219"/>
      <c r="R6496" s="219"/>
      <c r="S6496" s="219"/>
      <c r="T6496" s="220"/>
      <c r="AT6496" s="221" t="s">
        <v>272</v>
      </c>
      <c r="AU6496" s="221" t="s">
        <v>91</v>
      </c>
      <c r="AV6496" s="13" t="s">
        <v>89</v>
      </c>
      <c r="AW6496" s="13" t="s">
        <v>38</v>
      </c>
      <c r="AX6496" s="13" t="s">
        <v>82</v>
      </c>
      <c r="AY6496" s="221" t="s">
        <v>262</v>
      </c>
    </row>
    <row r="6497" spans="2:51" s="13" customFormat="1" ht="10">
      <c r="B6497" s="212"/>
      <c r="C6497" s="213"/>
      <c r="D6497" s="208" t="s">
        <v>272</v>
      </c>
      <c r="E6497" s="214" t="s">
        <v>44</v>
      </c>
      <c r="F6497" s="215" t="s">
        <v>2982</v>
      </c>
      <c r="G6497" s="213"/>
      <c r="H6497" s="214" t="s">
        <v>44</v>
      </c>
      <c r="I6497" s="216"/>
      <c r="J6497" s="213"/>
      <c r="K6497" s="213"/>
      <c r="L6497" s="217"/>
      <c r="M6497" s="218"/>
      <c r="N6497" s="219"/>
      <c r="O6497" s="219"/>
      <c r="P6497" s="219"/>
      <c r="Q6497" s="219"/>
      <c r="R6497" s="219"/>
      <c r="S6497" s="219"/>
      <c r="T6497" s="220"/>
      <c r="AT6497" s="221" t="s">
        <v>272</v>
      </c>
      <c r="AU6497" s="221" t="s">
        <v>91</v>
      </c>
      <c r="AV6497" s="13" t="s">
        <v>89</v>
      </c>
      <c r="AW6497" s="13" t="s">
        <v>38</v>
      </c>
      <c r="AX6497" s="13" t="s">
        <v>82</v>
      </c>
      <c r="AY6497" s="221" t="s">
        <v>262</v>
      </c>
    </row>
    <row r="6498" spans="2:51" s="13" customFormat="1" ht="10">
      <c r="B6498" s="212"/>
      <c r="C6498" s="213"/>
      <c r="D6498" s="208" t="s">
        <v>272</v>
      </c>
      <c r="E6498" s="214" t="s">
        <v>44</v>
      </c>
      <c r="F6498" s="215" t="s">
        <v>2978</v>
      </c>
      <c r="G6498" s="213"/>
      <c r="H6498" s="214" t="s">
        <v>44</v>
      </c>
      <c r="I6498" s="216"/>
      <c r="J6498" s="213"/>
      <c r="K6498" s="213"/>
      <c r="L6498" s="217"/>
      <c r="M6498" s="218"/>
      <c r="N6498" s="219"/>
      <c r="O6498" s="219"/>
      <c r="P6498" s="219"/>
      <c r="Q6498" s="219"/>
      <c r="R6498" s="219"/>
      <c r="S6498" s="219"/>
      <c r="T6498" s="220"/>
      <c r="AT6498" s="221" t="s">
        <v>272</v>
      </c>
      <c r="AU6498" s="221" t="s">
        <v>91</v>
      </c>
      <c r="AV6498" s="13" t="s">
        <v>89</v>
      </c>
      <c r="AW6498" s="13" t="s">
        <v>38</v>
      </c>
      <c r="AX6498" s="13" t="s">
        <v>82</v>
      </c>
      <c r="AY6498" s="221" t="s">
        <v>262</v>
      </c>
    </row>
    <row r="6499" spans="2:51" s="13" customFormat="1" ht="10">
      <c r="B6499" s="212"/>
      <c r="C6499" s="213"/>
      <c r="D6499" s="208" t="s">
        <v>272</v>
      </c>
      <c r="E6499" s="214" t="s">
        <v>44</v>
      </c>
      <c r="F6499" s="215" t="s">
        <v>2989</v>
      </c>
      <c r="G6499" s="213"/>
      <c r="H6499" s="214" t="s">
        <v>44</v>
      </c>
      <c r="I6499" s="216"/>
      <c r="J6499" s="213"/>
      <c r="K6499" s="213"/>
      <c r="L6499" s="217"/>
      <c r="M6499" s="218"/>
      <c r="N6499" s="219"/>
      <c r="O6499" s="219"/>
      <c r="P6499" s="219"/>
      <c r="Q6499" s="219"/>
      <c r="R6499" s="219"/>
      <c r="S6499" s="219"/>
      <c r="T6499" s="220"/>
      <c r="AT6499" s="221" t="s">
        <v>272</v>
      </c>
      <c r="AU6499" s="221" t="s">
        <v>91</v>
      </c>
      <c r="AV6499" s="13" t="s">
        <v>89</v>
      </c>
      <c r="AW6499" s="13" t="s">
        <v>38</v>
      </c>
      <c r="AX6499" s="13" t="s">
        <v>82</v>
      </c>
      <c r="AY6499" s="221" t="s">
        <v>262</v>
      </c>
    </row>
    <row r="6500" spans="2:51" s="13" customFormat="1" ht="10">
      <c r="B6500" s="212"/>
      <c r="C6500" s="213"/>
      <c r="D6500" s="208" t="s">
        <v>272</v>
      </c>
      <c r="E6500" s="214" t="s">
        <v>44</v>
      </c>
      <c r="F6500" s="215" t="s">
        <v>2972</v>
      </c>
      <c r="G6500" s="213"/>
      <c r="H6500" s="214" t="s">
        <v>44</v>
      </c>
      <c r="I6500" s="216"/>
      <c r="J6500" s="213"/>
      <c r="K6500" s="213"/>
      <c r="L6500" s="217"/>
      <c r="M6500" s="218"/>
      <c r="N6500" s="219"/>
      <c r="O6500" s="219"/>
      <c r="P6500" s="219"/>
      <c r="Q6500" s="219"/>
      <c r="R6500" s="219"/>
      <c r="S6500" s="219"/>
      <c r="T6500" s="220"/>
      <c r="AT6500" s="221" t="s">
        <v>272</v>
      </c>
      <c r="AU6500" s="221" t="s">
        <v>91</v>
      </c>
      <c r="AV6500" s="13" t="s">
        <v>89</v>
      </c>
      <c r="AW6500" s="13" t="s">
        <v>38</v>
      </c>
      <c r="AX6500" s="13" t="s">
        <v>82</v>
      </c>
      <c r="AY6500" s="221" t="s">
        <v>262</v>
      </c>
    </row>
    <row r="6501" spans="2:51" s="15" customFormat="1" ht="10">
      <c r="B6501" s="233"/>
      <c r="C6501" s="234"/>
      <c r="D6501" s="208" t="s">
        <v>272</v>
      </c>
      <c r="E6501" s="235" t="s">
        <v>44</v>
      </c>
      <c r="F6501" s="236" t="s">
        <v>2990</v>
      </c>
      <c r="G6501" s="234"/>
      <c r="H6501" s="237">
        <v>11.036</v>
      </c>
      <c r="I6501" s="238"/>
      <c r="J6501" s="234"/>
      <c r="K6501" s="234"/>
      <c r="L6501" s="239"/>
      <c r="M6501" s="240"/>
      <c r="N6501" s="241"/>
      <c r="O6501" s="241"/>
      <c r="P6501" s="241"/>
      <c r="Q6501" s="241"/>
      <c r="R6501" s="241"/>
      <c r="S6501" s="241"/>
      <c r="T6501" s="242"/>
      <c r="AT6501" s="243" t="s">
        <v>272</v>
      </c>
      <c r="AU6501" s="243" t="s">
        <v>91</v>
      </c>
      <c r="AV6501" s="15" t="s">
        <v>91</v>
      </c>
      <c r="AW6501" s="15" t="s">
        <v>38</v>
      </c>
      <c r="AX6501" s="15" t="s">
        <v>82</v>
      </c>
      <c r="AY6501" s="243" t="s">
        <v>262</v>
      </c>
    </row>
    <row r="6502" spans="2:51" s="13" customFormat="1" ht="20">
      <c r="B6502" s="212"/>
      <c r="C6502" s="213"/>
      <c r="D6502" s="208" t="s">
        <v>272</v>
      </c>
      <c r="E6502" s="214" t="s">
        <v>44</v>
      </c>
      <c r="F6502" s="215" t="s">
        <v>2991</v>
      </c>
      <c r="G6502" s="213"/>
      <c r="H6502" s="214" t="s">
        <v>44</v>
      </c>
      <c r="I6502" s="216"/>
      <c r="J6502" s="213"/>
      <c r="K6502" s="213"/>
      <c r="L6502" s="217"/>
      <c r="M6502" s="218"/>
      <c r="N6502" s="219"/>
      <c r="O6502" s="219"/>
      <c r="P6502" s="219"/>
      <c r="Q6502" s="219"/>
      <c r="R6502" s="219"/>
      <c r="S6502" s="219"/>
      <c r="T6502" s="220"/>
      <c r="AT6502" s="221" t="s">
        <v>272</v>
      </c>
      <c r="AU6502" s="221" t="s">
        <v>91</v>
      </c>
      <c r="AV6502" s="13" t="s">
        <v>89</v>
      </c>
      <c r="AW6502" s="13" t="s">
        <v>38</v>
      </c>
      <c r="AX6502" s="13" t="s">
        <v>82</v>
      </c>
      <c r="AY6502" s="221" t="s">
        <v>262</v>
      </c>
    </row>
    <row r="6503" spans="2:51" s="13" customFormat="1" ht="10">
      <c r="B6503" s="212"/>
      <c r="C6503" s="213"/>
      <c r="D6503" s="208" t="s">
        <v>272</v>
      </c>
      <c r="E6503" s="214" t="s">
        <v>44</v>
      </c>
      <c r="F6503" s="215" t="s">
        <v>2985</v>
      </c>
      <c r="G6503" s="213"/>
      <c r="H6503" s="214" t="s">
        <v>44</v>
      </c>
      <c r="I6503" s="216"/>
      <c r="J6503" s="213"/>
      <c r="K6503" s="213"/>
      <c r="L6503" s="217"/>
      <c r="M6503" s="218"/>
      <c r="N6503" s="219"/>
      <c r="O6503" s="219"/>
      <c r="P6503" s="219"/>
      <c r="Q6503" s="219"/>
      <c r="R6503" s="219"/>
      <c r="S6503" s="219"/>
      <c r="T6503" s="220"/>
      <c r="AT6503" s="221" t="s">
        <v>272</v>
      </c>
      <c r="AU6503" s="221" t="s">
        <v>91</v>
      </c>
      <c r="AV6503" s="13" t="s">
        <v>89</v>
      </c>
      <c r="AW6503" s="13" t="s">
        <v>38</v>
      </c>
      <c r="AX6503" s="13" t="s">
        <v>82</v>
      </c>
      <c r="AY6503" s="221" t="s">
        <v>262</v>
      </c>
    </row>
    <row r="6504" spans="2:51" s="13" customFormat="1" ht="10">
      <c r="B6504" s="212"/>
      <c r="C6504" s="213"/>
      <c r="D6504" s="208" t="s">
        <v>272</v>
      </c>
      <c r="E6504" s="214" t="s">
        <v>44</v>
      </c>
      <c r="F6504" s="215" t="s">
        <v>2992</v>
      </c>
      <c r="G6504" s="213"/>
      <c r="H6504" s="214" t="s">
        <v>44</v>
      </c>
      <c r="I6504" s="216"/>
      <c r="J6504" s="213"/>
      <c r="K6504" s="213"/>
      <c r="L6504" s="217"/>
      <c r="M6504" s="218"/>
      <c r="N6504" s="219"/>
      <c r="O6504" s="219"/>
      <c r="P6504" s="219"/>
      <c r="Q6504" s="219"/>
      <c r="R6504" s="219"/>
      <c r="S6504" s="219"/>
      <c r="T6504" s="220"/>
      <c r="AT6504" s="221" t="s">
        <v>272</v>
      </c>
      <c r="AU6504" s="221" t="s">
        <v>91</v>
      </c>
      <c r="AV6504" s="13" t="s">
        <v>89</v>
      </c>
      <c r="AW6504" s="13" t="s">
        <v>38</v>
      </c>
      <c r="AX6504" s="13" t="s">
        <v>82</v>
      </c>
      <c r="AY6504" s="221" t="s">
        <v>262</v>
      </c>
    </row>
    <row r="6505" spans="2:51" s="13" customFormat="1" ht="20">
      <c r="B6505" s="212"/>
      <c r="C6505" s="213"/>
      <c r="D6505" s="208" t="s">
        <v>272</v>
      </c>
      <c r="E6505" s="214" t="s">
        <v>44</v>
      </c>
      <c r="F6505" s="215" t="s">
        <v>2987</v>
      </c>
      <c r="G6505" s="213"/>
      <c r="H6505" s="214" t="s">
        <v>44</v>
      </c>
      <c r="I6505" s="216"/>
      <c r="J6505" s="213"/>
      <c r="K6505" s="213"/>
      <c r="L6505" s="217"/>
      <c r="M6505" s="218"/>
      <c r="N6505" s="219"/>
      <c r="O6505" s="219"/>
      <c r="P6505" s="219"/>
      <c r="Q6505" s="219"/>
      <c r="R6505" s="219"/>
      <c r="S6505" s="219"/>
      <c r="T6505" s="220"/>
      <c r="AT6505" s="221" t="s">
        <v>272</v>
      </c>
      <c r="AU6505" s="221" t="s">
        <v>91</v>
      </c>
      <c r="AV6505" s="13" t="s">
        <v>89</v>
      </c>
      <c r="AW6505" s="13" t="s">
        <v>38</v>
      </c>
      <c r="AX6505" s="13" t="s">
        <v>82</v>
      </c>
      <c r="AY6505" s="221" t="s">
        <v>262</v>
      </c>
    </row>
    <row r="6506" spans="2:51" s="13" customFormat="1" ht="10">
      <c r="B6506" s="212"/>
      <c r="C6506" s="213"/>
      <c r="D6506" s="208" t="s">
        <v>272</v>
      </c>
      <c r="E6506" s="214" t="s">
        <v>44</v>
      </c>
      <c r="F6506" s="215" t="s">
        <v>2988</v>
      </c>
      <c r="G6506" s="213"/>
      <c r="H6506" s="214" t="s">
        <v>44</v>
      </c>
      <c r="I6506" s="216"/>
      <c r="J6506" s="213"/>
      <c r="K6506" s="213"/>
      <c r="L6506" s="217"/>
      <c r="M6506" s="218"/>
      <c r="N6506" s="219"/>
      <c r="O6506" s="219"/>
      <c r="P6506" s="219"/>
      <c r="Q6506" s="219"/>
      <c r="R6506" s="219"/>
      <c r="S6506" s="219"/>
      <c r="T6506" s="220"/>
      <c r="AT6506" s="221" t="s">
        <v>272</v>
      </c>
      <c r="AU6506" s="221" t="s">
        <v>91</v>
      </c>
      <c r="AV6506" s="13" t="s">
        <v>89</v>
      </c>
      <c r="AW6506" s="13" t="s">
        <v>38</v>
      </c>
      <c r="AX6506" s="13" t="s">
        <v>82</v>
      </c>
      <c r="AY6506" s="221" t="s">
        <v>262</v>
      </c>
    </row>
    <row r="6507" spans="2:51" s="13" customFormat="1" ht="10">
      <c r="B6507" s="212"/>
      <c r="C6507" s="213"/>
      <c r="D6507" s="208" t="s">
        <v>272</v>
      </c>
      <c r="E6507" s="214" t="s">
        <v>44</v>
      </c>
      <c r="F6507" s="215" t="s">
        <v>2982</v>
      </c>
      <c r="G6507" s="213"/>
      <c r="H6507" s="214" t="s">
        <v>44</v>
      </c>
      <c r="I6507" s="216"/>
      <c r="J6507" s="213"/>
      <c r="K6507" s="213"/>
      <c r="L6507" s="217"/>
      <c r="M6507" s="218"/>
      <c r="N6507" s="219"/>
      <c r="O6507" s="219"/>
      <c r="P6507" s="219"/>
      <c r="Q6507" s="219"/>
      <c r="R6507" s="219"/>
      <c r="S6507" s="219"/>
      <c r="T6507" s="220"/>
      <c r="AT6507" s="221" t="s">
        <v>272</v>
      </c>
      <c r="AU6507" s="221" t="s">
        <v>91</v>
      </c>
      <c r="AV6507" s="13" t="s">
        <v>89</v>
      </c>
      <c r="AW6507" s="13" t="s">
        <v>38</v>
      </c>
      <c r="AX6507" s="13" t="s">
        <v>82</v>
      </c>
      <c r="AY6507" s="221" t="s">
        <v>262</v>
      </c>
    </row>
    <row r="6508" spans="2:51" s="13" customFormat="1" ht="10">
      <c r="B6508" s="212"/>
      <c r="C6508" s="213"/>
      <c r="D6508" s="208" t="s">
        <v>272</v>
      </c>
      <c r="E6508" s="214" t="s">
        <v>44</v>
      </c>
      <c r="F6508" s="215" t="s">
        <v>2978</v>
      </c>
      <c r="G6508" s="213"/>
      <c r="H6508" s="214" t="s">
        <v>44</v>
      </c>
      <c r="I6508" s="216"/>
      <c r="J6508" s="213"/>
      <c r="K6508" s="213"/>
      <c r="L6508" s="217"/>
      <c r="M6508" s="218"/>
      <c r="N6508" s="219"/>
      <c r="O6508" s="219"/>
      <c r="P6508" s="219"/>
      <c r="Q6508" s="219"/>
      <c r="R6508" s="219"/>
      <c r="S6508" s="219"/>
      <c r="T6508" s="220"/>
      <c r="AT6508" s="221" t="s">
        <v>272</v>
      </c>
      <c r="AU6508" s="221" t="s">
        <v>91</v>
      </c>
      <c r="AV6508" s="13" t="s">
        <v>89</v>
      </c>
      <c r="AW6508" s="13" t="s">
        <v>38</v>
      </c>
      <c r="AX6508" s="13" t="s">
        <v>82</v>
      </c>
      <c r="AY6508" s="221" t="s">
        <v>262</v>
      </c>
    </row>
    <row r="6509" spans="2:51" s="13" customFormat="1" ht="10">
      <c r="B6509" s="212"/>
      <c r="C6509" s="213"/>
      <c r="D6509" s="208" t="s">
        <v>272</v>
      </c>
      <c r="E6509" s="214" t="s">
        <v>44</v>
      </c>
      <c r="F6509" s="215" t="s">
        <v>2982</v>
      </c>
      <c r="G6509" s="213"/>
      <c r="H6509" s="214" t="s">
        <v>44</v>
      </c>
      <c r="I6509" s="216"/>
      <c r="J6509" s="213"/>
      <c r="K6509" s="213"/>
      <c r="L6509" s="217"/>
      <c r="M6509" s="218"/>
      <c r="N6509" s="219"/>
      <c r="O6509" s="219"/>
      <c r="P6509" s="219"/>
      <c r="Q6509" s="219"/>
      <c r="R6509" s="219"/>
      <c r="S6509" s="219"/>
      <c r="T6509" s="220"/>
      <c r="AT6509" s="221" t="s">
        <v>272</v>
      </c>
      <c r="AU6509" s="221" t="s">
        <v>91</v>
      </c>
      <c r="AV6509" s="13" t="s">
        <v>89</v>
      </c>
      <c r="AW6509" s="13" t="s">
        <v>38</v>
      </c>
      <c r="AX6509" s="13" t="s">
        <v>82</v>
      </c>
      <c r="AY6509" s="221" t="s">
        <v>262</v>
      </c>
    </row>
    <row r="6510" spans="2:51" s="13" customFormat="1" ht="10">
      <c r="B6510" s="212"/>
      <c r="C6510" s="213"/>
      <c r="D6510" s="208" t="s">
        <v>272</v>
      </c>
      <c r="E6510" s="214" t="s">
        <v>44</v>
      </c>
      <c r="F6510" s="215" t="s">
        <v>2978</v>
      </c>
      <c r="G6510" s="213"/>
      <c r="H6510" s="214" t="s">
        <v>44</v>
      </c>
      <c r="I6510" s="216"/>
      <c r="J6510" s="213"/>
      <c r="K6510" s="213"/>
      <c r="L6510" s="217"/>
      <c r="M6510" s="218"/>
      <c r="N6510" s="219"/>
      <c r="O6510" s="219"/>
      <c r="P6510" s="219"/>
      <c r="Q6510" s="219"/>
      <c r="R6510" s="219"/>
      <c r="S6510" s="219"/>
      <c r="T6510" s="220"/>
      <c r="AT6510" s="221" t="s">
        <v>272</v>
      </c>
      <c r="AU6510" s="221" t="s">
        <v>91</v>
      </c>
      <c r="AV6510" s="13" t="s">
        <v>89</v>
      </c>
      <c r="AW6510" s="13" t="s">
        <v>38</v>
      </c>
      <c r="AX6510" s="13" t="s">
        <v>82</v>
      </c>
      <c r="AY6510" s="221" t="s">
        <v>262</v>
      </c>
    </row>
    <row r="6511" spans="2:51" s="13" customFormat="1" ht="10">
      <c r="B6511" s="212"/>
      <c r="C6511" s="213"/>
      <c r="D6511" s="208" t="s">
        <v>272</v>
      </c>
      <c r="E6511" s="214" t="s">
        <v>44</v>
      </c>
      <c r="F6511" s="215" t="s">
        <v>2993</v>
      </c>
      <c r="G6511" s="213"/>
      <c r="H6511" s="214" t="s">
        <v>44</v>
      </c>
      <c r="I6511" s="216"/>
      <c r="J6511" s="213"/>
      <c r="K6511" s="213"/>
      <c r="L6511" s="217"/>
      <c r="M6511" s="218"/>
      <c r="N6511" s="219"/>
      <c r="O6511" s="219"/>
      <c r="P6511" s="219"/>
      <c r="Q6511" s="219"/>
      <c r="R6511" s="219"/>
      <c r="S6511" s="219"/>
      <c r="T6511" s="220"/>
      <c r="AT6511" s="221" t="s">
        <v>272</v>
      </c>
      <c r="AU6511" s="221" t="s">
        <v>91</v>
      </c>
      <c r="AV6511" s="13" t="s">
        <v>89</v>
      </c>
      <c r="AW6511" s="13" t="s">
        <v>38</v>
      </c>
      <c r="AX6511" s="13" t="s">
        <v>82</v>
      </c>
      <c r="AY6511" s="221" t="s">
        <v>262</v>
      </c>
    </row>
    <row r="6512" spans="2:51" s="13" customFormat="1" ht="10">
      <c r="B6512" s="212"/>
      <c r="C6512" s="213"/>
      <c r="D6512" s="208" t="s">
        <v>272</v>
      </c>
      <c r="E6512" s="214" t="s">
        <v>44</v>
      </c>
      <c r="F6512" s="215" t="s">
        <v>2994</v>
      </c>
      <c r="G6512" s="213"/>
      <c r="H6512" s="214" t="s">
        <v>44</v>
      </c>
      <c r="I6512" s="216"/>
      <c r="J6512" s="213"/>
      <c r="K6512" s="213"/>
      <c r="L6512" s="217"/>
      <c r="M6512" s="218"/>
      <c r="N6512" s="219"/>
      <c r="O6512" s="219"/>
      <c r="P6512" s="219"/>
      <c r="Q6512" s="219"/>
      <c r="R6512" s="219"/>
      <c r="S6512" s="219"/>
      <c r="T6512" s="220"/>
      <c r="AT6512" s="221" t="s">
        <v>272</v>
      </c>
      <c r="AU6512" s="221" t="s">
        <v>91</v>
      </c>
      <c r="AV6512" s="13" t="s">
        <v>89</v>
      </c>
      <c r="AW6512" s="13" t="s">
        <v>38</v>
      </c>
      <c r="AX6512" s="13" t="s">
        <v>82</v>
      </c>
      <c r="AY6512" s="221" t="s">
        <v>262</v>
      </c>
    </row>
    <row r="6513" spans="2:51" s="15" customFormat="1" ht="10">
      <c r="B6513" s="233"/>
      <c r="C6513" s="234"/>
      <c r="D6513" s="208" t="s">
        <v>272</v>
      </c>
      <c r="E6513" s="235" t="s">
        <v>44</v>
      </c>
      <c r="F6513" s="236" t="s">
        <v>2995</v>
      </c>
      <c r="G6513" s="234"/>
      <c r="H6513" s="237">
        <v>133.286</v>
      </c>
      <c r="I6513" s="238"/>
      <c r="J6513" s="234"/>
      <c r="K6513" s="234"/>
      <c r="L6513" s="239"/>
      <c r="M6513" s="240"/>
      <c r="N6513" s="241"/>
      <c r="O6513" s="241"/>
      <c r="P6513" s="241"/>
      <c r="Q6513" s="241"/>
      <c r="R6513" s="241"/>
      <c r="S6513" s="241"/>
      <c r="T6513" s="242"/>
      <c r="AT6513" s="243" t="s">
        <v>272</v>
      </c>
      <c r="AU6513" s="243" t="s">
        <v>91</v>
      </c>
      <c r="AV6513" s="15" t="s">
        <v>91</v>
      </c>
      <c r="AW6513" s="15" t="s">
        <v>38</v>
      </c>
      <c r="AX6513" s="15" t="s">
        <v>82</v>
      </c>
      <c r="AY6513" s="243" t="s">
        <v>262</v>
      </c>
    </row>
    <row r="6514" spans="2:51" s="13" customFormat="1" ht="30">
      <c r="B6514" s="212"/>
      <c r="C6514" s="213"/>
      <c r="D6514" s="208" t="s">
        <v>272</v>
      </c>
      <c r="E6514" s="214" t="s">
        <v>44</v>
      </c>
      <c r="F6514" s="215" t="s">
        <v>2996</v>
      </c>
      <c r="G6514" s="213"/>
      <c r="H6514" s="214" t="s">
        <v>44</v>
      </c>
      <c r="I6514" s="216"/>
      <c r="J6514" s="213"/>
      <c r="K6514" s="213"/>
      <c r="L6514" s="217"/>
      <c r="M6514" s="218"/>
      <c r="N6514" s="219"/>
      <c r="O6514" s="219"/>
      <c r="P6514" s="219"/>
      <c r="Q6514" s="219"/>
      <c r="R6514" s="219"/>
      <c r="S6514" s="219"/>
      <c r="T6514" s="220"/>
      <c r="AT6514" s="221" t="s">
        <v>272</v>
      </c>
      <c r="AU6514" s="221" t="s">
        <v>91</v>
      </c>
      <c r="AV6514" s="13" t="s">
        <v>89</v>
      </c>
      <c r="AW6514" s="13" t="s">
        <v>38</v>
      </c>
      <c r="AX6514" s="13" t="s">
        <v>82</v>
      </c>
      <c r="AY6514" s="221" t="s">
        <v>262</v>
      </c>
    </row>
    <row r="6515" spans="2:51" s="13" customFormat="1" ht="10">
      <c r="B6515" s="212"/>
      <c r="C6515" s="213"/>
      <c r="D6515" s="208" t="s">
        <v>272</v>
      </c>
      <c r="E6515" s="214" t="s">
        <v>44</v>
      </c>
      <c r="F6515" s="215" t="s">
        <v>2997</v>
      </c>
      <c r="G6515" s="213"/>
      <c r="H6515" s="214" t="s">
        <v>44</v>
      </c>
      <c r="I6515" s="216"/>
      <c r="J6515" s="213"/>
      <c r="K6515" s="213"/>
      <c r="L6515" s="217"/>
      <c r="M6515" s="218"/>
      <c r="N6515" s="219"/>
      <c r="O6515" s="219"/>
      <c r="P6515" s="219"/>
      <c r="Q6515" s="219"/>
      <c r="R6515" s="219"/>
      <c r="S6515" s="219"/>
      <c r="T6515" s="220"/>
      <c r="AT6515" s="221" t="s">
        <v>272</v>
      </c>
      <c r="AU6515" s="221" t="s">
        <v>91</v>
      </c>
      <c r="AV6515" s="13" t="s">
        <v>89</v>
      </c>
      <c r="AW6515" s="13" t="s">
        <v>38</v>
      </c>
      <c r="AX6515" s="13" t="s">
        <v>82</v>
      </c>
      <c r="AY6515" s="221" t="s">
        <v>262</v>
      </c>
    </row>
    <row r="6516" spans="2:51" s="13" customFormat="1" ht="10">
      <c r="B6516" s="212"/>
      <c r="C6516" s="213"/>
      <c r="D6516" s="208" t="s">
        <v>272</v>
      </c>
      <c r="E6516" s="214" t="s">
        <v>44</v>
      </c>
      <c r="F6516" s="215" t="s">
        <v>2998</v>
      </c>
      <c r="G6516" s="213"/>
      <c r="H6516" s="214" t="s">
        <v>44</v>
      </c>
      <c r="I6516" s="216"/>
      <c r="J6516" s="213"/>
      <c r="K6516" s="213"/>
      <c r="L6516" s="217"/>
      <c r="M6516" s="218"/>
      <c r="N6516" s="219"/>
      <c r="O6516" s="219"/>
      <c r="P6516" s="219"/>
      <c r="Q6516" s="219"/>
      <c r="R6516" s="219"/>
      <c r="S6516" s="219"/>
      <c r="T6516" s="220"/>
      <c r="AT6516" s="221" t="s">
        <v>272</v>
      </c>
      <c r="AU6516" s="221" t="s">
        <v>91</v>
      </c>
      <c r="AV6516" s="13" t="s">
        <v>89</v>
      </c>
      <c r="AW6516" s="13" t="s">
        <v>38</v>
      </c>
      <c r="AX6516" s="13" t="s">
        <v>82</v>
      </c>
      <c r="AY6516" s="221" t="s">
        <v>262</v>
      </c>
    </row>
    <row r="6517" spans="2:51" s="13" customFormat="1" ht="10">
      <c r="B6517" s="212"/>
      <c r="C6517" s="213"/>
      <c r="D6517" s="208" t="s">
        <v>272</v>
      </c>
      <c r="E6517" s="214" t="s">
        <v>44</v>
      </c>
      <c r="F6517" s="215" t="s">
        <v>2978</v>
      </c>
      <c r="G6517" s="213"/>
      <c r="H6517" s="214" t="s">
        <v>44</v>
      </c>
      <c r="I6517" s="216"/>
      <c r="J6517" s="213"/>
      <c r="K6517" s="213"/>
      <c r="L6517" s="217"/>
      <c r="M6517" s="218"/>
      <c r="N6517" s="219"/>
      <c r="O6517" s="219"/>
      <c r="P6517" s="219"/>
      <c r="Q6517" s="219"/>
      <c r="R6517" s="219"/>
      <c r="S6517" s="219"/>
      <c r="T6517" s="220"/>
      <c r="AT6517" s="221" t="s">
        <v>272</v>
      </c>
      <c r="AU6517" s="221" t="s">
        <v>91</v>
      </c>
      <c r="AV6517" s="13" t="s">
        <v>89</v>
      </c>
      <c r="AW6517" s="13" t="s">
        <v>38</v>
      </c>
      <c r="AX6517" s="13" t="s">
        <v>82</v>
      </c>
      <c r="AY6517" s="221" t="s">
        <v>262</v>
      </c>
    </row>
    <row r="6518" spans="2:51" s="13" customFormat="1" ht="10">
      <c r="B6518" s="212"/>
      <c r="C6518" s="213"/>
      <c r="D6518" s="208" t="s">
        <v>272</v>
      </c>
      <c r="E6518" s="214" t="s">
        <v>44</v>
      </c>
      <c r="F6518" s="215" t="s">
        <v>2999</v>
      </c>
      <c r="G6518" s="213"/>
      <c r="H6518" s="214" t="s">
        <v>44</v>
      </c>
      <c r="I6518" s="216"/>
      <c r="J6518" s="213"/>
      <c r="K6518" s="213"/>
      <c r="L6518" s="217"/>
      <c r="M6518" s="218"/>
      <c r="N6518" s="219"/>
      <c r="O6518" s="219"/>
      <c r="P6518" s="219"/>
      <c r="Q6518" s="219"/>
      <c r="R6518" s="219"/>
      <c r="S6518" s="219"/>
      <c r="T6518" s="220"/>
      <c r="AT6518" s="221" t="s">
        <v>272</v>
      </c>
      <c r="AU6518" s="221" t="s">
        <v>91</v>
      </c>
      <c r="AV6518" s="13" t="s">
        <v>89</v>
      </c>
      <c r="AW6518" s="13" t="s">
        <v>38</v>
      </c>
      <c r="AX6518" s="13" t="s">
        <v>82</v>
      </c>
      <c r="AY6518" s="221" t="s">
        <v>262</v>
      </c>
    </row>
    <row r="6519" spans="2:51" s="13" customFormat="1" ht="10">
      <c r="B6519" s="212"/>
      <c r="C6519" s="213"/>
      <c r="D6519" s="208" t="s">
        <v>272</v>
      </c>
      <c r="E6519" s="214" t="s">
        <v>44</v>
      </c>
      <c r="F6519" s="215" t="s">
        <v>3000</v>
      </c>
      <c r="G6519" s="213"/>
      <c r="H6519" s="214" t="s">
        <v>44</v>
      </c>
      <c r="I6519" s="216"/>
      <c r="J6519" s="213"/>
      <c r="K6519" s="213"/>
      <c r="L6519" s="217"/>
      <c r="M6519" s="218"/>
      <c r="N6519" s="219"/>
      <c r="O6519" s="219"/>
      <c r="P6519" s="219"/>
      <c r="Q6519" s="219"/>
      <c r="R6519" s="219"/>
      <c r="S6519" s="219"/>
      <c r="T6519" s="220"/>
      <c r="AT6519" s="221" t="s">
        <v>272</v>
      </c>
      <c r="AU6519" s="221" t="s">
        <v>91</v>
      </c>
      <c r="AV6519" s="13" t="s">
        <v>89</v>
      </c>
      <c r="AW6519" s="13" t="s">
        <v>38</v>
      </c>
      <c r="AX6519" s="13" t="s">
        <v>82</v>
      </c>
      <c r="AY6519" s="221" t="s">
        <v>262</v>
      </c>
    </row>
    <row r="6520" spans="2:51" s="15" customFormat="1" ht="10">
      <c r="B6520" s="233"/>
      <c r="C6520" s="234"/>
      <c r="D6520" s="208" t="s">
        <v>272</v>
      </c>
      <c r="E6520" s="235" t="s">
        <v>44</v>
      </c>
      <c r="F6520" s="236" t="s">
        <v>3001</v>
      </c>
      <c r="G6520" s="234"/>
      <c r="H6520" s="237">
        <v>85.905000000000001</v>
      </c>
      <c r="I6520" s="238"/>
      <c r="J6520" s="234"/>
      <c r="K6520" s="234"/>
      <c r="L6520" s="239"/>
      <c r="M6520" s="240"/>
      <c r="N6520" s="241"/>
      <c r="O6520" s="241"/>
      <c r="P6520" s="241"/>
      <c r="Q6520" s="241"/>
      <c r="R6520" s="241"/>
      <c r="S6520" s="241"/>
      <c r="T6520" s="242"/>
      <c r="AT6520" s="243" t="s">
        <v>272</v>
      </c>
      <c r="AU6520" s="243" t="s">
        <v>91</v>
      </c>
      <c r="AV6520" s="15" t="s">
        <v>91</v>
      </c>
      <c r="AW6520" s="15" t="s">
        <v>38</v>
      </c>
      <c r="AX6520" s="15" t="s">
        <v>82</v>
      </c>
      <c r="AY6520" s="243" t="s">
        <v>262</v>
      </c>
    </row>
    <row r="6521" spans="2:51" s="13" customFormat="1" ht="30">
      <c r="B6521" s="212"/>
      <c r="C6521" s="213"/>
      <c r="D6521" s="208" t="s">
        <v>272</v>
      </c>
      <c r="E6521" s="214" t="s">
        <v>44</v>
      </c>
      <c r="F6521" s="215" t="s">
        <v>2996</v>
      </c>
      <c r="G6521" s="213"/>
      <c r="H6521" s="214" t="s">
        <v>44</v>
      </c>
      <c r="I6521" s="216"/>
      <c r="J6521" s="213"/>
      <c r="K6521" s="213"/>
      <c r="L6521" s="217"/>
      <c r="M6521" s="218"/>
      <c r="N6521" s="219"/>
      <c r="O6521" s="219"/>
      <c r="P6521" s="219"/>
      <c r="Q6521" s="219"/>
      <c r="R6521" s="219"/>
      <c r="S6521" s="219"/>
      <c r="T6521" s="220"/>
      <c r="AT6521" s="221" t="s">
        <v>272</v>
      </c>
      <c r="AU6521" s="221" t="s">
        <v>91</v>
      </c>
      <c r="AV6521" s="13" t="s">
        <v>89</v>
      </c>
      <c r="AW6521" s="13" t="s">
        <v>38</v>
      </c>
      <c r="AX6521" s="13" t="s">
        <v>82</v>
      </c>
      <c r="AY6521" s="221" t="s">
        <v>262</v>
      </c>
    </row>
    <row r="6522" spans="2:51" s="13" customFormat="1" ht="10">
      <c r="B6522" s="212"/>
      <c r="C6522" s="213"/>
      <c r="D6522" s="208" t="s">
        <v>272</v>
      </c>
      <c r="E6522" s="214" t="s">
        <v>44</v>
      </c>
      <c r="F6522" s="215" t="s">
        <v>3002</v>
      </c>
      <c r="G6522" s="213"/>
      <c r="H6522" s="214" t="s">
        <v>44</v>
      </c>
      <c r="I6522" s="216"/>
      <c r="J6522" s="213"/>
      <c r="K6522" s="213"/>
      <c r="L6522" s="217"/>
      <c r="M6522" s="218"/>
      <c r="N6522" s="219"/>
      <c r="O6522" s="219"/>
      <c r="P6522" s="219"/>
      <c r="Q6522" s="219"/>
      <c r="R6522" s="219"/>
      <c r="S6522" s="219"/>
      <c r="T6522" s="220"/>
      <c r="AT6522" s="221" t="s">
        <v>272</v>
      </c>
      <c r="AU6522" s="221" t="s">
        <v>91</v>
      </c>
      <c r="AV6522" s="13" t="s">
        <v>89</v>
      </c>
      <c r="AW6522" s="13" t="s">
        <v>38</v>
      </c>
      <c r="AX6522" s="13" t="s">
        <v>82</v>
      </c>
      <c r="AY6522" s="221" t="s">
        <v>262</v>
      </c>
    </row>
    <row r="6523" spans="2:51" s="13" customFormat="1" ht="10">
      <c r="B6523" s="212"/>
      <c r="C6523" s="213"/>
      <c r="D6523" s="208" t="s">
        <v>272</v>
      </c>
      <c r="E6523" s="214" t="s">
        <v>44</v>
      </c>
      <c r="F6523" s="215" t="s">
        <v>3003</v>
      </c>
      <c r="G6523" s="213"/>
      <c r="H6523" s="214" t="s">
        <v>44</v>
      </c>
      <c r="I6523" s="216"/>
      <c r="J6523" s="213"/>
      <c r="K6523" s="213"/>
      <c r="L6523" s="217"/>
      <c r="M6523" s="218"/>
      <c r="N6523" s="219"/>
      <c r="O6523" s="219"/>
      <c r="P6523" s="219"/>
      <c r="Q6523" s="219"/>
      <c r="R6523" s="219"/>
      <c r="S6523" s="219"/>
      <c r="T6523" s="220"/>
      <c r="AT6523" s="221" t="s">
        <v>272</v>
      </c>
      <c r="AU6523" s="221" t="s">
        <v>91</v>
      </c>
      <c r="AV6523" s="13" t="s">
        <v>89</v>
      </c>
      <c r="AW6523" s="13" t="s">
        <v>38</v>
      </c>
      <c r="AX6523" s="13" t="s">
        <v>82</v>
      </c>
      <c r="AY6523" s="221" t="s">
        <v>262</v>
      </c>
    </row>
    <row r="6524" spans="2:51" s="13" customFormat="1" ht="10">
      <c r="B6524" s="212"/>
      <c r="C6524" s="213"/>
      <c r="D6524" s="208" t="s">
        <v>272</v>
      </c>
      <c r="E6524" s="214" t="s">
        <v>44</v>
      </c>
      <c r="F6524" s="215" t="s">
        <v>2978</v>
      </c>
      <c r="G6524" s="213"/>
      <c r="H6524" s="214" t="s">
        <v>44</v>
      </c>
      <c r="I6524" s="216"/>
      <c r="J6524" s="213"/>
      <c r="K6524" s="213"/>
      <c r="L6524" s="217"/>
      <c r="M6524" s="218"/>
      <c r="N6524" s="219"/>
      <c r="O6524" s="219"/>
      <c r="P6524" s="219"/>
      <c r="Q6524" s="219"/>
      <c r="R6524" s="219"/>
      <c r="S6524" s="219"/>
      <c r="T6524" s="220"/>
      <c r="AT6524" s="221" t="s">
        <v>272</v>
      </c>
      <c r="AU6524" s="221" t="s">
        <v>91</v>
      </c>
      <c r="AV6524" s="13" t="s">
        <v>89</v>
      </c>
      <c r="AW6524" s="13" t="s">
        <v>38</v>
      </c>
      <c r="AX6524" s="13" t="s">
        <v>82</v>
      </c>
      <c r="AY6524" s="221" t="s">
        <v>262</v>
      </c>
    </row>
    <row r="6525" spans="2:51" s="13" customFormat="1" ht="10">
      <c r="B6525" s="212"/>
      <c r="C6525" s="213"/>
      <c r="D6525" s="208" t="s">
        <v>272</v>
      </c>
      <c r="E6525" s="214" t="s">
        <v>44</v>
      </c>
      <c r="F6525" s="215" t="s">
        <v>3004</v>
      </c>
      <c r="G6525" s="213"/>
      <c r="H6525" s="214" t="s">
        <v>44</v>
      </c>
      <c r="I6525" s="216"/>
      <c r="J6525" s="213"/>
      <c r="K6525" s="213"/>
      <c r="L6525" s="217"/>
      <c r="M6525" s="218"/>
      <c r="N6525" s="219"/>
      <c r="O6525" s="219"/>
      <c r="P6525" s="219"/>
      <c r="Q6525" s="219"/>
      <c r="R6525" s="219"/>
      <c r="S6525" s="219"/>
      <c r="T6525" s="220"/>
      <c r="AT6525" s="221" t="s">
        <v>272</v>
      </c>
      <c r="AU6525" s="221" t="s">
        <v>91</v>
      </c>
      <c r="AV6525" s="13" t="s">
        <v>89</v>
      </c>
      <c r="AW6525" s="13" t="s">
        <v>38</v>
      </c>
      <c r="AX6525" s="13" t="s">
        <v>82</v>
      </c>
      <c r="AY6525" s="221" t="s">
        <v>262</v>
      </c>
    </row>
    <row r="6526" spans="2:51" s="13" customFormat="1" ht="10">
      <c r="B6526" s="212"/>
      <c r="C6526" s="213"/>
      <c r="D6526" s="208" t="s">
        <v>272</v>
      </c>
      <c r="E6526" s="214" t="s">
        <v>44</v>
      </c>
      <c r="F6526" s="215" t="s">
        <v>3005</v>
      </c>
      <c r="G6526" s="213"/>
      <c r="H6526" s="214" t="s">
        <v>44</v>
      </c>
      <c r="I6526" s="216"/>
      <c r="J6526" s="213"/>
      <c r="K6526" s="213"/>
      <c r="L6526" s="217"/>
      <c r="M6526" s="218"/>
      <c r="N6526" s="219"/>
      <c r="O6526" s="219"/>
      <c r="P6526" s="219"/>
      <c r="Q6526" s="219"/>
      <c r="R6526" s="219"/>
      <c r="S6526" s="219"/>
      <c r="T6526" s="220"/>
      <c r="AT6526" s="221" t="s">
        <v>272</v>
      </c>
      <c r="AU6526" s="221" t="s">
        <v>91</v>
      </c>
      <c r="AV6526" s="13" t="s">
        <v>89</v>
      </c>
      <c r="AW6526" s="13" t="s">
        <v>38</v>
      </c>
      <c r="AX6526" s="13" t="s">
        <v>82</v>
      </c>
      <c r="AY6526" s="221" t="s">
        <v>262</v>
      </c>
    </row>
    <row r="6527" spans="2:51" s="15" customFormat="1" ht="10">
      <c r="B6527" s="233"/>
      <c r="C6527" s="234"/>
      <c r="D6527" s="208" t="s">
        <v>272</v>
      </c>
      <c r="E6527" s="235" t="s">
        <v>44</v>
      </c>
      <c r="F6527" s="236" t="s">
        <v>3006</v>
      </c>
      <c r="G6527" s="234"/>
      <c r="H6527" s="237">
        <v>98.91</v>
      </c>
      <c r="I6527" s="238"/>
      <c r="J6527" s="234"/>
      <c r="K6527" s="234"/>
      <c r="L6527" s="239"/>
      <c r="M6527" s="240"/>
      <c r="N6527" s="241"/>
      <c r="O6527" s="241"/>
      <c r="P6527" s="241"/>
      <c r="Q6527" s="241"/>
      <c r="R6527" s="241"/>
      <c r="S6527" s="241"/>
      <c r="T6527" s="242"/>
      <c r="AT6527" s="243" t="s">
        <v>272</v>
      </c>
      <c r="AU6527" s="243" t="s">
        <v>91</v>
      </c>
      <c r="AV6527" s="15" t="s">
        <v>91</v>
      </c>
      <c r="AW6527" s="15" t="s">
        <v>38</v>
      </c>
      <c r="AX6527" s="15" t="s">
        <v>82</v>
      </c>
      <c r="AY6527" s="243" t="s">
        <v>262</v>
      </c>
    </row>
    <row r="6528" spans="2:51" s="15" customFormat="1" ht="10">
      <c r="B6528" s="233"/>
      <c r="C6528" s="234"/>
      <c r="D6528" s="208" t="s">
        <v>272</v>
      </c>
      <c r="E6528" s="235" t="s">
        <v>44</v>
      </c>
      <c r="F6528" s="236" t="s">
        <v>3007</v>
      </c>
      <c r="G6528" s="234"/>
      <c r="H6528" s="237">
        <v>-3.08</v>
      </c>
      <c r="I6528" s="238"/>
      <c r="J6528" s="234"/>
      <c r="K6528" s="234"/>
      <c r="L6528" s="239"/>
      <c r="M6528" s="240"/>
      <c r="N6528" s="241"/>
      <c r="O6528" s="241"/>
      <c r="P6528" s="241"/>
      <c r="Q6528" s="241"/>
      <c r="R6528" s="241"/>
      <c r="S6528" s="241"/>
      <c r="T6528" s="242"/>
      <c r="AT6528" s="243" t="s">
        <v>272</v>
      </c>
      <c r="AU6528" s="243" t="s">
        <v>91</v>
      </c>
      <c r="AV6528" s="15" t="s">
        <v>91</v>
      </c>
      <c r="AW6528" s="15" t="s">
        <v>38</v>
      </c>
      <c r="AX6528" s="15" t="s">
        <v>82</v>
      </c>
      <c r="AY6528" s="243" t="s">
        <v>262</v>
      </c>
    </row>
    <row r="6529" spans="1:65" s="13" customFormat="1" ht="30">
      <c r="B6529" s="212"/>
      <c r="C6529" s="213"/>
      <c r="D6529" s="208" t="s">
        <v>272</v>
      </c>
      <c r="E6529" s="214" t="s">
        <v>44</v>
      </c>
      <c r="F6529" s="215" t="s">
        <v>2996</v>
      </c>
      <c r="G6529" s="213"/>
      <c r="H6529" s="214" t="s">
        <v>44</v>
      </c>
      <c r="I6529" s="216"/>
      <c r="J6529" s="213"/>
      <c r="K6529" s="213"/>
      <c r="L6529" s="217"/>
      <c r="M6529" s="218"/>
      <c r="N6529" s="219"/>
      <c r="O6529" s="219"/>
      <c r="P6529" s="219"/>
      <c r="Q6529" s="219"/>
      <c r="R6529" s="219"/>
      <c r="S6529" s="219"/>
      <c r="T6529" s="220"/>
      <c r="AT6529" s="221" t="s">
        <v>272</v>
      </c>
      <c r="AU6529" s="221" t="s">
        <v>91</v>
      </c>
      <c r="AV6529" s="13" t="s">
        <v>89</v>
      </c>
      <c r="AW6529" s="13" t="s">
        <v>38</v>
      </c>
      <c r="AX6529" s="13" t="s">
        <v>82</v>
      </c>
      <c r="AY6529" s="221" t="s">
        <v>262</v>
      </c>
    </row>
    <row r="6530" spans="1:65" s="13" customFormat="1" ht="10">
      <c r="B6530" s="212"/>
      <c r="C6530" s="213"/>
      <c r="D6530" s="208" t="s">
        <v>272</v>
      </c>
      <c r="E6530" s="214" t="s">
        <v>44</v>
      </c>
      <c r="F6530" s="215" t="s">
        <v>3002</v>
      </c>
      <c r="G6530" s="213"/>
      <c r="H6530" s="214" t="s">
        <v>44</v>
      </c>
      <c r="I6530" s="216"/>
      <c r="J6530" s="213"/>
      <c r="K6530" s="213"/>
      <c r="L6530" s="217"/>
      <c r="M6530" s="218"/>
      <c r="N6530" s="219"/>
      <c r="O6530" s="219"/>
      <c r="P6530" s="219"/>
      <c r="Q6530" s="219"/>
      <c r="R6530" s="219"/>
      <c r="S6530" s="219"/>
      <c r="T6530" s="220"/>
      <c r="AT6530" s="221" t="s">
        <v>272</v>
      </c>
      <c r="AU6530" s="221" t="s">
        <v>91</v>
      </c>
      <c r="AV6530" s="13" t="s">
        <v>89</v>
      </c>
      <c r="AW6530" s="13" t="s">
        <v>38</v>
      </c>
      <c r="AX6530" s="13" t="s">
        <v>82</v>
      </c>
      <c r="AY6530" s="221" t="s">
        <v>262</v>
      </c>
    </row>
    <row r="6531" spans="1:65" s="13" customFormat="1" ht="10">
      <c r="B6531" s="212"/>
      <c r="C6531" s="213"/>
      <c r="D6531" s="208" t="s">
        <v>272</v>
      </c>
      <c r="E6531" s="214" t="s">
        <v>44</v>
      </c>
      <c r="F6531" s="215" t="s">
        <v>3008</v>
      </c>
      <c r="G6531" s="213"/>
      <c r="H6531" s="214" t="s">
        <v>44</v>
      </c>
      <c r="I6531" s="216"/>
      <c r="J6531" s="213"/>
      <c r="K6531" s="213"/>
      <c r="L6531" s="217"/>
      <c r="M6531" s="218"/>
      <c r="N6531" s="219"/>
      <c r="O6531" s="219"/>
      <c r="P6531" s="219"/>
      <c r="Q6531" s="219"/>
      <c r="R6531" s="219"/>
      <c r="S6531" s="219"/>
      <c r="T6531" s="220"/>
      <c r="AT6531" s="221" t="s">
        <v>272</v>
      </c>
      <c r="AU6531" s="221" t="s">
        <v>91</v>
      </c>
      <c r="AV6531" s="13" t="s">
        <v>89</v>
      </c>
      <c r="AW6531" s="13" t="s">
        <v>38</v>
      </c>
      <c r="AX6531" s="13" t="s">
        <v>82</v>
      </c>
      <c r="AY6531" s="221" t="s">
        <v>262</v>
      </c>
    </row>
    <row r="6532" spans="1:65" s="13" customFormat="1" ht="10">
      <c r="B6532" s="212"/>
      <c r="C6532" s="213"/>
      <c r="D6532" s="208" t="s">
        <v>272</v>
      </c>
      <c r="E6532" s="214" t="s">
        <v>44</v>
      </c>
      <c r="F6532" s="215" t="s">
        <v>3003</v>
      </c>
      <c r="G6532" s="213"/>
      <c r="H6532" s="214" t="s">
        <v>44</v>
      </c>
      <c r="I6532" s="216"/>
      <c r="J6532" s="213"/>
      <c r="K6532" s="213"/>
      <c r="L6532" s="217"/>
      <c r="M6532" s="218"/>
      <c r="N6532" s="219"/>
      <c r="O6532" s="219"/>
      <c r="P6532" s="219"/>
      <c r="Q6532" s="219"/>
      <c r="R6532" s="219"/>
      <c r="S6532" s="219"/>
      <c r="T6532" s="220"/>
      <c r="AT6532" s="221" t="s">
        <v>272</v>
      </c>
      <c r="AU6532" s="221" t="s">
        <v>91</v>
      </c>
      <c r="AV6532" s="13" t="s">
        <v>89</v>
      </c>
      <c r="AW6532" s="13" t="s">
        <v>38</v>
      </c>
      <c r="AX6532" s="13" t="s">
        <v>82</v>
      </c>
      <c r="AY6532" s="221" t="s">
        <v>262</v>
      </c>
    </row>
    <row r="6533" spans="1:65" s="13" customFormat="1" ht="10">
      <c r="B6533" s="212"/>
      <c r="C6533" s="213"/>
      <c r="D6533" s="208" t="s">
        <v>272</v>
      </c>
      <c r="E6533" s="214" t="s">
        <v>44</v>
      </c>
      <c r="F6533" s="215" t="s">
        <v>2978</v>
      </c>
      <c r="G6533" s="213"/>
      <c r="H6533" s="214" t="s">
        <v>44</v>
      </c>
      <c r="I6533" s="216"/>
      <c r="J6533" s="213"/>
      <c r="K6533" s="213"/>
      <c r="L6533" s="217"/>
      <c r="M6533" s="218"/>
      <c r="N6533" s="219"/>
      <c r="O6533" s="219"/>
      <c r="P6533" s="219"/>
      <c r="Q6533" s="219"/>
      <c r="R6533" s="219"/>
      <c r="S6533" s="219"/>
      <c r="T6533" s="220"/>
      <c r="AT6533" s="221" t="s">
        <v>272</v>
      </c>
      <c r="AU6533" s="221" t="s">
        <v>91</v>
      </c>
      <c r="AV6533" s="13" t="s">
        <v>89</v>
      </c>
      <c r="AW6533" s="13" t="s">
        <v>38</v>
      </c>
      <c r="AX6533" s="13" t="s">
        <v>82</v>
      </c>
      <c r="AY6533" s="221" t="s">
        <v>262</v>
      </c>
    </row>
    <row r="6534" spans="1:65" s="16" customFormat="1" ht="10">
      <c r="B6534" s="244"/>
      <c r="C6534" s="245"/>
      <c r="D6534" s="208" t="s">
        <v>272</v>
      </c>
      <c r="E6534" s="246" t="s">
        <v>44</v>
      </c>
      <c r="F6534" s="247" t="s">
        <v>291</v>
      </c>
      <c r="G6534" s="245"/>
      <c r="H6534" s="248">
        <v>436.82499999999999</v>
      </c>
      <c r="I6534" s="249"/>
      <c r="J6534" s="245"/>
      <c r="K6534" s="245"/>
      <c r="L6534" s="250"/>
      <c r="M6534" s="251"/>
      <c r="N6534" s="252"/>
      <c r="O6534" s="252"/>
      <c r="P6534" s="252"/>
      <c r="Q6534" s="252"/>
      <c r="R6534" s="252"/>
      <c r="S6534" s="252"/>
      <c r="T6534" s="253"/>
      <c r="AT6534" s="254" t="s">
        <v>272</v>
      </c>
      <c r="AU6534" s="254" t="s">
        <v>91</v>
      </c>
      <c r="AV6534" s="16" t="s">
        <v>104</v>
      </c>
      <c r="AW6534" s="16" t="s">
        <v>38</v>
      </c>
      <c r="AX6534" s="16" t="s">
        <v>89</v>
      </c>
      <c r="AY6534" s="254" t="s">
        <v>262</v>
      </c>
    </row>
    <row r="6535" spans="1:65" s="2" customFormat="1" ht="16.5" customHeight="1">
      <c r="A6535" s="37"/>
      <c r="B6535" s="38"/>
      <c r="C6535" s="255" t="s">
        <v>3009</v>
      </c>
      <c r="D6535" s="255" t="s">
        <v>633</v>
      </c>
      <c r="E6535" s="256" t="s">
        <v>3010</v>
      </c>
      <c r="F6535" s="257" t="s">
        <v>3011</v>
      </c>
      <c r="G6535" s="258" t="s">
        <v>342</v>
      </c>
      <c r="H6535" s="259">
        <v>41.7</v>
      </c>
      <c r="I6535" s="260"/>
      <c r="J6535" s="261">
        <f>ROUND(I6535*H6535,2)</f>
        <v>0</v>
      </c>
      <c r="K6535" s="257" t="s">
        <v>44</v>
      </c>
      <c r="L6535" s="262"/>
      <c r="M6535" s="263" t="s">
        <v>44</v>
      </c>
      <c r="N6535" s="264" t="s">
        <v>53</v>
      </c>
      <c r="O6535" s="67"/>
      <c r="P6535" s="204">
        <f>O6535*H6535</f>
        <v>0</v>
      </c>
      <c r="Q6535" s="204">
        <v>2.4029999999999999E-2</v>
      </c>
      <c r="R6535" s="204">
        <f>Q6535*H6535</f>
        <v>1.002051</v>
      </c>
      <c r="S6535" s="204">
        <v>0</v>
      </c>
      <c r="T6535" s="205">
        <f>S6535*H6535</f>
        <v>0</v>
      </c>
      <c r="U6535" s="37"/>
      <c r="V6535" s="37"/>
      <c r="W6535" s="37"/>
      <c r="X6535" s="37"/>
      <c r="Y6535" s="37"/>
      <c r="Z6535" s="37"/>
      <c r="AA6535" s="37"/>
      <c r="AB6535" s="37"/>
      <c r="AC6535" s="37"/>
      <c r="AD6535" s="37"/>
      <c r="AE6535" s="37"/>
      <c r="AR6535" s="206" t="s">
        <v>619</v>
      </c>
      <c r="AT6535" s="206" t="s">
        <v>633</v>
      </c>
      <c r="AU6535" s="206" t="s">
        <v>91</v>
      </c>
      <c r="AY6535" s="19" t="s">
        <v>262</v>
      </c>
      <c r="BE6535" s="207">
        <f>IF(N6535="základní",J6535,0)</f>
        <v>0</v>
      </c>
      <c r="BF6535" s="207">
        <f>IF(N6535="snížená",J6535,0)</f>
        <v>0</v>
      </c>
      <c r="BG6535" s="207">
        <f>IF(N6535="zákl. přenesená",J6535,0)</f>
        <v>0</v>
      </c>
      <c r="BH6535" s="207">
        <f>IF(N6535="sníž. přenesená",J6535,0)</f>
        <v>0</v>
      </c>
      <c r="BI6535" s="207">
        <f>IF(N6535="nulová",J6535,0)</f>
        <v>0</v>
      </c>
      <c r="BJ6535" s="19" t="s">
        <v>89</v>
      </c>
      <c r="BK6535" s="207">
        <f>ROUND(I6535*H6535,2)</f>
        <v>0</v>
      </c>
      <c r="BL6535" s="19" t="s">
        <v>442</v>
      </c>
      <c r="BM6535" s="206" t="s">
        <v>3012</v>
      </c>
    </row>
    <row r="6536" spans="1:65" s="2" customFormat="1" ht="36">
      <c r="A6536" s="37"/>
      <c r="B6536" s="38"/>
      <c r="C6536" s="39"/>
      <c r="D6536" s="208" t="s">
        <v>421</v>
      </c>
      <c r="E6536" s="39"/>
      <c r="F6536" s="209" t="s">
        <v>3013</v>
      </c>
      <c r="G6536" s="39"/>
      <c r="H6536" s="39"/>
      <c r="I6536" s="118"/>
      <c r="J6536" s="39"/>
      <c r="K6536" s="39"/>
      <c r="L6536" s="42"/>
      <c r="M6536" s="210"/>
      <c r="N6536" s="211"/>
      <c r="O6536" s="67"/>
      <c r="P6536" s="67"/>
      <c r="Q6536" s="67"/>
      <c r="R6536" s="67"/>
      <c r="S6536" s="67"/>
      <c r="T6536" s="68"/>
      <c r="U6536" s="37"/>
      <c r="V6536" s="37"/>
      <c r="W6536" s="37"/>
      <c r="X6536" s="37"/>
      <c r="Y6536" s="37"/>
      <c r="Z6536" s="37"/>
      <c r="AA6536" s="37"/>
      <c r="AB6536" s="37"/>
      <c r="AC6536" s="37"/>
      <c r="AD6536" s="37"/>
      <c r="AE6536" s="37"/>
      <c r="AT6536" s="19" t="s">
        <v>421</v>
      </c>
      <c r="AU6536" s="19" t="s">
        <v>91</v>
      </c>
    </row>
    <row r="6537" spans="1:65" s="13" customFormat="1" ht="10">
      <c r="B6537" s="212"/>
      <c r="C6537" s="213"/>
      <c r="D6537" s="208" t="s">
        <v>272</v>
      </c>
      <c r="E6537" s="214" t="s">
        <v>44</v>
      </c>
      <c r="F6537" s="215" t="s">
        <v>2971</v>
      </c>
      <c r="G6537" s="213"/>
      <c r="H6537" s="214" t="s">
        <v>44</v>
      </c>
      <c r="I6537" s="216"/>
      <c r="J6537" s="213"/>
      <c r="K6537" s="213"/>
      <c r="L6537" s="217"/>
      <c r="M6537" s="218"/>
      <c r="N6537" s="219"/>
      <c r="O6537" s="219"/>
      <c r="P6537" s="219"/>
      <c r="Q6537" s="219"/>
      <c r="R6537" s="219"/>
      <c r="S6537" s="219"/>
      <c r="T6537" s="220"/>
      <c r="AT6537" s="221" t="s">
        <v>272</v>
      </c>
      <c r="AU6537" s="221" t="s">
        <v>91</v>
      </c>
      <c r="AV6537" s="13" t="s">
        <v>89</v>
      </c>
      <c r="AW6537" s="13" t="s">
        <v>38</v>
      </c>
      <c r="AX6537" s="13" t="s">
        <v>82</v>
      </c>
      <c r="AY6537" s="221" t="s">
        <v>262</v>
      </c>
    </row>
    <row r="6538" spans="1:65" s="13" customFormat="1" ht="10">
      <c r="B6538" s="212"/>
      <c r="C6538" s="213"/>
      <c r="D6538" s="208" t="s">
        <v>272</v>
      </c>
      <c r="E6538" s="214" t="s">
        <v>44</v>
      </c>
      <c r="F6538" s="215" t="s">
        <v>2972</v>
      </c>
      <c r="G6538" s="213"/>
      <c r="H6538" s="214" t="s">
        <v>44</v>
      </c>
      <c r="I6538" s="216"/>
      <c r="J6538" s="213"/>
      <c r="K6538" s="213"/>
      <c r="L6538" s="217"/>
      <c r="M6538" s="218"/>
      <c r="N6538" s="219"/>
      <c r="O6538" s="219"/>
      <c r="P6538" s="219"/>
      <c r="Q6538" s="219"/>
      <c r="R6538" s="219"/>
      <c r="S6538" s="219"/>
      <c r="T6538" s="220"/>
      <c r="AT6538" s="221" t="s">
        <v>272</v>
      </c>
      <c r="AU6538" s="221" t="s">
        <v>91</v>
      </c>
      <c r="AV6538" s="13" t="s">
        <v>89</v>
      </c>
      <c r="AW6538" s="13" t="s">
        <v>38</v>
      </c>
      <c r="AX6538" s="13" t="s">
        <v>82</v>
      </c>
      <c r="AY6538" s="221" t="s">
        <v>262</v>
      </c>
    </row>
    <row r="6539" spans="1:65" s="15" customFormat="1" ht="10">
      <c r="B6539" s="233"/>
      <c r="C6539" s="234"/>
      <c r="D6539" s="208" t="s">
        <v>272</v>
      </c>
      <c r="E6539" s="235" t="s">
        <v>44</v>
      </c>
      <c r="F6539" s="236" t="s">
        <v>2973</v>
      </c>
      <c r="G6539" s="234"/>
      <c r="H6539" s="237">
        <v>44.55</v>
      </c>
      <c r="I6539" s="238"/>
      <c r="J6539" s="234"/>
      <c r="K6539" s="234"/>
      <c r="L6539" s="239"/>
      <c r="M6539" s="240"/>
      <c r="N6539" s="241"/>
      <c r="O6539" s="241"/>
      <c r="P6539" s="241"/>
      <c r="Q6539" s="241"/>
      <c r="R6539" s="241"/>
      <c r="S6539" s="241"/>
      <c r="T6539" s="242"/>
      <c r="AT6539" s="243" t="s">
        <v>272</v>
      </c>
      <c r="AU6539" s="243" t="s">
        <v>91</v>
      </c>
      <c r="AV6539" s="15" t="s">
        <v>91</v>
      </c>
      <c r="AW6539" s="15" t="s">
        <v>38</v>
      </c>
      <c r="AX6539" s="15" t="s">
        <v>82</v>
      </c>
      <c r="AY6539" s="243" t="s">
        <v>262</v>
      </c>
    </row>
    <row r="6540" spans="1:65" s="15" customFormat="1" ht="10">
      <c r="B6540" s="233"/>
      <c r="C6540" s="234"/>
      <c r="D6540" s="208" t="s">
        <v>272</v>
      </c>
      <c r="E6540" s="235" t="s">
        <v>44</v>
      </c>
      <c r="F6540" s="236" t="s">
        <v>3014</v>
      </c>
      <c r="G6540" s="234"/>
      <c r="H6540" s="237">
        <v>-2.85</v>
      </c>
      <c r="I6540" s="238"/>
      <c r="J6540" s="234"/>
      <c r="K6540" s="234"/>
      <c r="L6540" s="239"/>
      <c r="M6540" s="240"/>
      <c r="N6540" s="241"/>
      <c r="O6540" s="241"/>
      <c r="P6540" s="241"/>
      <c r="Q6540" s="241"/>
      <c r="R6540" s="241"/>
      <c r="S6540" s="241"/>
      <c r="T6540" s="242"/>
      <c r="AT6540" s="243" t="s">
        <v>272</v>
      </c>
      <c r="AU6540" s="243" t="s">
        <v>91</v>
      </c>
      <c r="AV6540" s="15" t="s">
        <v>91</v>
      </c>
      <c r="AW6540" s="15" t="s">
        <v>38</v>
      </c>
      <c r="AX6540" s="15" t="s">
        <v>82</v>
      </c>
      <c r="AY6540" s="243" t="s">
        <v>262</v>
      </c>
    </row>
    <row r="6541" spans="1:65" s="13" customFormat="1" ht="10">
      <c r="B6541" s="212"/>
      <c r="C6541" s="213"/>
      <c r="D6541" s="208" t="s">
        <v>272</v>
      </c>
      <c r="E6541" s="214" t="s">
        <v>44</v>
      </c>
      <c r="F6541" s="215" t="s">
        <v>2974</v>
      </c>
      <c r="G6541" s="213"/>
      <c r="H6541" s="214" t="s">
        <v>44</v>
      </c>
      <c r="I6541" s="216"/>
      <c r="J6541" s="213"/>
      <c r="K6541" s="213"/>
      <c r="L6541" s="217"/>
      <c r="M6541" s="218"/>
      <c r="N6541" s="219"/>
      <c r="O6541" s="219"/>
      <c r="P6541" s="219"/>
      <c r="Q6541" s="219"/>
      <c r="R6541" s="219"/>
      <c r="S6541" s="219"/>
      <c r="T6541" s="220"/>
      <c r="AT6541" s="221" t="s">
        <v>272</v>
      </c>
      <c r="AU6541" s="221" t="s">
        <v>91</v>
      </c>
      <c r="AV6541" s="13" t="s">
        <v>89</v>
      </c>
      <c r="AW6541" s="13" t="s">
        <v>38</v>
      </c>
      <c r="AX6541" s="13" t="s">
        <v>82</v>
      </c>
      <c r="AY6541" s="221" t="s">
        <v>262</v>
      </c>
    </row>
    <row r="6542" spans="1:65" s="13" customFormat="1" ht="10">
      <c r="B6542" s="212"/>
      <c r="C6542" s="213"/>
      <c r="D6542" s="208" t="s">
        <v>272</v>
      </c>
      <c r="E6542" s="214" t="s">
        <v>44</v>
      </c>
      <c r="F6542" s="215" t="s">
        <v>2975</v>
      </c>
      <c r="G6542" s="213"/>
      <c r="H6542" s="214" t="s">
        <v>44</v>
      </c>
      <c r="I6542" s="216"/>
      <c r="J6542" s="213"/>
      <c r="K6542" s="213"/>
      <c r="L6542" s="217"/>
      <c r="M6542" s="218"/>
      <c r="N6542" s="219"/>
      <c r="O6542" s="219"/>
      <c r="P6542" s="219"/>
      <c r="Q6542" s="219"/>
      <c r="R6542" s="219"/>
      <c r="S6542" s="219"/>
      <c r="T6542" s="220"/>
      <c r="AT6542" s="221" t="s">
        <v>272</v>
      </c>
      <c r="AU6542" s="221" t="s">
        <v>91</v>
      </c>
      <c r="AV6542" s="13" t="s">
        <v>89</v>
      </c>
      <c r="AW6542" s="13" t="s">
        <v>38</v>
      </c>
      <c r="AX6542" s="13" t="s">
        <v>82</v>
      </c>
      <c r="AY6542" s="221" t="s">
        <v>262</v>
      </c>
    </row>
    <row r="6543" spans="1:65" s="13" customFormat="1" ht="10">
      <c r="B6543" s="212"/>
      <c r="C6543" s="213"/>
      <c r="D6543" s="208" t="s">
        <v>272</v>
      </c>
      <c r="E6543" s="214" t="s">
        <v>44</v>
      </c>
      <c r="F6543" s="215" t="s">
        <v>2976</v>
      </c>
      <c r="G6543" s="213"/>
      <c r="H6543" s="214" t="s">
        <v>44</v>
      </c>
      <c r="I6543" s="216"/>
      <c r="J6543" s="213"/>
      <c r="K6543" s="213"/>
      <c r="L6543" s="217"/>
      <c r="M6543" s="218"/>
      <c r="N6543" s="219"/>
      <c r="O6543" s="219"/>
      <c r="P6543" s="219"/>
      <c r="Q6543" s="219"/>
      <c r="R6543" s="219"/>
      <c r="S6543" s="219"/>
      <c r="T6543" s="220"/>
      <c r="AT6543" s="221" t="s">
        <v>272</v>
      </c>
      <c r="AU6543" s="221" t="s">
        <v>91</v>
      </c>
      <c r="AV6543" s="13" t="s">
        <v>89</v>
      </c>
      <c r="AW6543" s="13" t="s">
        <v>38</v>
      </c>
      <c r="AX6543" s="13" t="s">
        <v>82</v>
      </c>
      <c r="AY6543" s="221" t="s">
        <v>262</v>
      </c>
    </row>
    <row r="6544" spans="1:65" s="13" customFormat="1" ht="10">
      <c r="B6544" s="212"/>
      <c r="C6544" s="213"/>
      <c r="D6544" s="208" t="s">
        <v>272</v>
      </c>
      <c r="E6544" s="214" t="s">
        <v>44</v>
      </c>
      <c r="F6544" s="215" t="s">
        <v>2977</v>
      </c>
      <c r="G6544" s="213"/>
      <c r="H6544" s="214" t="s">
        <v>44</v>
      </c>
      <c r="I6544" s="216"/>
      <c r="J6544" s="213"/>
      <c r="K6544" s="213"/>
      <c r="L6544" s="217"/>
      <c r="M6544" s="218"/>
      <c r="N6544" s="219"/>
      <c r="O6544" s="219"/>
      <c r="P6544" s="219"/>
      <c r="Q6544" s="219"/>
      <c r="R6544" s="219"/>
      <c r="S6544" s="219"/>
      <c r="T6544" s="220"/>
      <c r="AT6544" s="221" t="s">
        <v>272</v>
      </c>
      <c r="AU6544" s="221" t="s">
        <v>91</v>
      </c>
      <c r="AV6544" s="13" t="s">
        <v>89</v>
      </c>
      <c r="AW6544" s="13" t="s">
        <v>38</v>
      </c>
      <c r="AX6544" s="13" t="s">
        <v>82</v>
      </c>
      <c r="AY6544" s="221" t="s">
        <v>262</v>
      </c>
    </row>
    <row r="6545" spans="1:65" s="13" customFormat="1" ht="10">
      <c r="B6545" s="212"/>
      <c r="C6545" s="213"/>
      <c r="D6545" s="208" t="s">
        <v>272</v>
      </c>
      <c r="E6545" s="214" t="s">
        <v>44</v>
      </c>
      <c r="F6545" s="215" t="s">
        <v>2978</v>
      </c>
      <c r="G6545" s="213"/>
      <c r="H6545" s="214" t="s">
        <v>44</v>
      </c>
      <c r="I6545" s="216"/>
      <c r="J6545" s="213"/>
      <c r="K6545" s="213"/>
      <c r="L6545" s="217"/>
      <c r="M6545" s="218"/>
      <c r="N6545" s="219"/>
      <c r="O6545" s="219"/>
      <c r="P6545" s="219"/>
      <c r="Q6545" s="219"/>
      <c r="R6545" s="219"/>
      <c r="S6545" s="219"/>
      <c r="T6545" s="220"/>
      <c r="AT6545" s="221" t="s">
        <v>272</v>
      </c>
      <c r="AU6545" s="221" t="s">
        <v>91</v>
      </c>
      <c r="AV6545" s="13" t="s">
        <v>89</v>
      </c>
      <c r="AW6545" s="13" t="s">
        <v>38</v>
      </c>
      <c r="AX6545" s="13" t="s">
        <v>82</v>
      </c>
      <c r="AY6545" s="221" t="s">
        <v>262</v>
      </c>
    </row>
    <row r="6546" spans="1:65" s="16" customFormat="1" ht="10">
      <c r="B6546" s="244"/>
      <c r="C6546" s="245"/>
      <c r="D6546" s="208" t="s">
        <v>272</v>
      </c>
      <c r="E6546" s="246" t="s">
        <v>44</v>
      </c>
      <c r="F6546" s="247" t="s">
        <v>291</v>
      </c>
      <c r="G6546" s="245"/>
      <c r="H6546" s="248">
        <v>41.699999999999996</v>
      </c>
      <c r="I6546" s="249"/>
      <c r="J6546" s="245"/>
      <c r="K6546" s="245"/>
      <c r="L6546" s="250"/>
      <c r="M6546" s="251"/>
      <c r="N6546" s="252"/>
      <c r="O6546" s="252"/>
      <c r="P6546" s="252"/>
      <c r="Q6546" s="252"/>
      <c r="R6546" s="252"/>
      <c r="S6546" s="252"/>
      <c r="T6546" s="253"/>
      <c r="AT6546" s="254" t="s">
        <v>272</v>
      </c>
      <c r="AU6546" s="254" t="s">
        <v>91</v>
      </c>
      <c r="AV6546" s="16" t="s">
        <v>104</v>
      </c>
      <c r="AW6546" s="16" t="s">
        <v>38</v>
      </c>
      <c r="AX6546" s="16" t="s">
        <v>89</v>
      </c>
      <c r="AY6546" s="254" t="s">
        <v>262</v>
      </c>
    </row>
    <row r="6547" spans="1:65" s="2" customFormat="1" ht="16.5" customHeight="1">
      <c r="A6547" s="37"/>
      <c r="B6547" s="38"/>
      <c r="C6547" s="255" t="s">
        <v>3015</v>
      </c>
      <c r="D6547" s="255" t="s">
        <v>633</v>
      </c>
      <c r="E6547" s="256" t="s">
        <v>3010</v>
      </c>
      <c r="F6547" s="257" t="s">
        <v>3011</v>
      </c>
      <c r="G6547" s="258" t="s">
        <v>342</v>
      </c>
      <c r="H6547" s="259">
        <v>33.109000000000002</v>
      </c>
      <c r="I6547" s="260"/>
      <c r="J6547" s="261">
        <f>ROUND(I6547*H6547,2)</f>
        <v>0</v>
      </c>
      <c r="K6547" s="257" t="s">
        <v>44</v>
      </c>
      <c r="L6547" s="262"/>
      <c r="M6547" s="263" t="s">
        <v>44</v>
      </c>
      <c r="N6547" s="264" t="s">
        <v>53</v>
      </c>
      <c r="O6547" s="67"/>
      <c r="P6547" s="204">
        <f>O6547*H6547</f>
        <v>0</v>
      </c>
      <c r="Q6547" s="204">
        <v>2.4029999999999999E-2</v>
      </c>
      <c r="R6547" s="204">
        <f>Q6547*H6547</f>
        <v>0.79560927000000004</v>
      </c>
      <c r="S6547" s="204">
        <v>0</v>
      </c>
      <c r="T6547" s="205">
        <f>S6547*H6547</f>
        <v>0</v>
      </c>
      <c r="U6547" s="37"/>
      <c r="V6547" s="37"/>
      <c r="W6547" s="37"/>
      <c r="X6547" s="37"/>
      <c r="Y6547" s="37"/>
      <c r="Z6547" s="37"/>
      <c r="AA6547" s="37"/>
      <c r="AB6547" s="37"/>
      <c r="AC6547" s="37"/>
      <c r="AD6547" s="37"/>
      <c r="AE6547" s="37"/>
      <c r="AR6547" s="206" t="s">
        <v>619</v>
      </c>
      <c r="AT6547" s="206" t="s">
        <v>633</v>
      </c>
      <c r="AU6547" s="206" t="s">
        <v>91</v>
      </c>
      <c r="AY6547" s="19" t="s">
        <v>262</v>
      </c>
      <c r="BE6547" s="207">
        <f>IF(N6547="základní",J6547,0)</f>
        <v>0</v>
      </c>
      <c r="BF6547" s="207">
        <f>IF(N6547="snížená",J6547,0)</f>
        <v>0</v>
      </c>
      <c r="BG6547" s="207">
        <f>IF(N6547="zákl. přenesená",J6547,0)</f>
        <v>0</v>
      </c>
      <c r="BH6547" s="207">
        <f>IF(N6547="sníž. přenesená",J6547,0)</f>
        <v>0</v>
      </c>
      <c r="BI6547" s="207">
        <f>IF(N6547="nulová",J6547,0)</f>
        <v>0</v>
      </c>
      <c r="BJ6547" s="19" t="s">
        <v>89</v>
      </c>
      <c r="BK6547" s="207">
        <f>ROUND(I6547*H6547,2)</f>
        <v>0</v>
      </c>
      <c r="BL6547" s="19" t="s">
        <v>442</v>
      </c>
      <c r="BM6547" s="206" t="s">
        <v>3016</v>
      </c>
    </row>
    <row r="6548" spans="1:65" s="2" customFormat="1" ht="36">
      <c r="A6548" s="37"/>
      <c r="B6548" s="38"/>
      <c r="C6548" s="39"/>
      <c r="D6548" s="208" t="s">
        <v>421</v>
      </c>
      <c r="E6548" s="39"/>
      <c r="F6548" s="209" t="s">
        <v>3017</v>
      </c>
      <c r="G6548" s="39"/>
      <c r="H6548" s="39"/>
      <c r="I6548" s="118"/>
      <c r="J6548" s="39"/>
      <c r="K6548" s="39"/>
      <c r="L6548" s="42"/>
      <c r="M6548" s="210"/>
      <c r="N6548" s="211"/>
      <c r="O6548" s="67"/>
      <c r="P6548" s="67"/>
      <c r="Q6548" s="67"/>
      <c r="R6548" s="67"/>
      <c r="S6548" s="67"/>
      <c r="T6548" s="68"/>
      <c r="U6548" s="37"/>
      <c r="V6548" s="37"/>
      <c r="W6548" s="37"/>
      <c r="X6548" s="37"/>
      <c r="Y6548" s="37"/>
      <c r="Z6548" s="37"/>
      <c r="AA6548" s="37"/>
      <c r="AB6548" s="37"/>
      <c r="AC6548" s="37"/>
      <c r="AD6548" s="37"/>
      <c r="AE6548" s="37"/>
      <c r="AT6548" s="19" t="s">
        <v>421</v>
      </c>
      <c r="AU6548" s="19" t="s">
        <v>91</v>
      </c>
    </row>
    <row r="6549" spans="1:65" s="13" customFormat="1" ht="10">
      <c r="B6549" s="212"/>
      <c r="C6549" s="213"/>
      <c r="D6549" s="208" t="s">
        <v>272</v>
      </c>
      <c r="E6549" s="214" t="s">
        <v>44</v>
      </c>
      <c r="F6549" s="215" t="s">
        <v>2979</v>
      </c>
      <c r="G6549" s="213"/>
      <c r="H6549" s="214" t="s">
        <v>44</v>
      </c>
      <c r="I6549" s="216"/>
      <c r="J6549" s="213"/>
      <c r="K6549" s="213"/>
      <c r="L6549" s="217"/>
      <c r="M6549" s="218"/>
      <c r="N6549" s="219"/>
      <c r="O6549" s="219"/>
      <c r="P6549" s="219"/>
      <c r="Q6549" s="219"/>
      <c r="R6549" s="219"/>
      <c r="S6549" s="219"/>
      <c r="T6549" s="220"/>
      <c r="AT6549" s="221" t="s">
        <v>272</v>
      </c>
      <c r="AU6549" s="221" t="s">
        <v>91</v>
      </c>
      <c r="AV6549" s="13" t="s">
        <v>89</v>
      </c>
      <c r="AW6549" s="13" t="s">
        <v>38</v>
      </c>
      <c r="AX6549" s="13" t="s">
        <v>82</v>
      </c>
      <c r="AY6549" s="221" t="s">
        <v>262</v>
      </c>
    </row>
    <row r="6550" spans="1:65" s="13" customFormat="1" ht="10">
      <c r="B6550" s="212"/>
      <c r="C6550" s="213"/>
      <c r="D6550" s="208" t="s">
        <v>272</v>
      </c>
      <c r="E6550" s="214" t="s">
        <v>44</v>
      </c>
      <c r="F6550" s="215" t="s">
        <v>2972</v>
      </c>
      <c r="G6550" s="213"/>
      <c r="H6550" s="214" t="s">
        <v>44</v>
      </c>
      <c r="I6550" s="216"/>
      <c r="J6550" s="213"/>
      <c r="K6550" s="213"/>
      <c r="L6550" s="217"/>
      <c r="M6550" s="218"/>
      <c r="N6550" s="219"/>
      <c r="O6550" s="219"/>
      <c r="P6550" s="219"/>
      <c r="Q6550" s="219"/>
      <c r="R6550" s="219"/>
      <c r="S6550" s="219"/>
      <c r="T6550" s="220"/>
      <c r="AT6550" s="221" t="s">
        <v>272</v>
      </c>
      <c r="AU6550" s="221" t="s">
        <v>91</v>
      </c>
      <c r="AV6550" s="13" t="s">
        <v>89</v>
      </c>
      <c r="AW6550" s="13" t="s">
        <v>38</v>
      </c>
      <c r="AX6550" s="13" t="s">
        <v>82</v>
      </c>
      <c r="AY6550" s="221" t="s">
        <v>262</v>
      </c>
    </row>
    <row r="6551" spans="1:65" s="15" customFormat="1" ht="10">
      <c r="B6551" s="233"/>
      <c r="C6551" s="234"/>
      <c r="D6551" s="208" t="s">
        <v>272</v>
      </c>
      <c r="E6551" s="235" t="s">
        <v>44</v>
      </c>
      <c r="F6551" s="236" t="s">
        <v>2980</v>
      </c>
      <c r="G6551" s="234"/>
      <c r="H6551" s="237">
        <v>33.109000000000002</v>
      </c>
      <c r="I6551" s="238"/>
      <c r="J6551" s="234"/>
      <c r="K6551" s="234"/>
      <c r="L6551" s="239"/>
      <c r="M6551" s="240"/>
      <c r="N6551" s="241"/>
      <c r="O6551" s="241"/>
      <c r="P6551" s="241"/>
      <c r="Q6551" s="241"/>
      <c r="R6551" s="241"/>
      <c r="S6551" s="241"/>
      <c r="T6551" s="242"/>
      <c r="AT6551" s="243" t="s">
        <v>272</v>
      </c>
      <c r="AU6551" s="243" t="s">
        <v>91</v>
      </c>
      <c r="AV6551" s="15" t="s">
        <v>91</v>
      </c>
      <c r="AW6551" s="15" t="s">
        <v>38</v>
      </c>
      <c r="AX6551" s="15" t="s">
        <v>82</v>
      </c>
      <c r="AY6551" s="243" t="s">
        <v>262</v>
      </c>
    </row>
    <row r="6552" spans="1:65" s="13" customFormat="1" ht="20">
      <c r="B6552" s="212"/>
      <c r="C6552" s="213"/>
      <c r="D6552" s="208" t="s">
        <v>272</v>
      </c>
      <c r="E6552" s="214" t="s">
        <v>44</v>
      </c>
      <c r="F6552" s="215" t="s">
        <v>2981</v>
      </c>
      <c r="G6552" s="213"/>
      <c r="H6552" s="214" t="s">
        <v>44</v>
      </c>
      <c r="I6552" s="216"/>
      <c r="J6552" s="213"/>
      <c r="K6552" s="213"/>
      <c r="L6552" s="217"/>
      <c r="M6552" s="218"/>
      <c r="N6552" s="219"/>
      <c r="O6552" s="219"/>
      <c r="P6552" s="219"/>
      <c r="Q6552" s="219"/>
      <c r="R6552" s="219"/>
      <c r="S6552" s="219"/>
      <c r="T6552" s="220"/>
      <c r="AT6552" s="221" t="s">
        <v>272</v>
      </c>
      <c r="AU6552" s="221" t="s">
        <v>91</v>
      </c>
      <c r="AV6552" s="13" t="s">
        <v>89</v>
      </c>
      <c r="AW6552" s="13" t="s">
        <v>38</v>
      </c>
      <c r="AX6552" s="13" t="s">
        <v>82</v>
      </c>
      <c r="AY6552" s="221" t="s">
        <v>262</v>
      </c>
    </row>
    <row r="6553" spans="1:65" s="13" customFormat="1" ht="10">
      <c r="B6553" s="212"/>
      <c r="C6553" s="213"/>
      <c r="D6553" s="208" t="s">
        <v>272</v>
      </c>
      <c r="E6553" s="214" t="s">
        <v>44</v>
      </c>
      <c r="F6553" s="215" t="s">
        <v>2982</v>
      </c>
      <c r="G6553" s="213"/>
      <c r="H6553" s="214" t="s">
        <v>44</v>
      </c>
      <c r="I6553" s="216"/>
      <c r="J6553" s="213"/>
      <c r="K6553" s="213"/>
      <c r="L6553" s="217"/>
      <c r="M6553" s="218"/>
      <c r="N6553" s="219"/>
      <c r="O6553" s="219"/>
      <c r="P6553" s="219"/>
      <c r="Q6553" s="219"/>
      <c r="R6553" s="219"/>
      <c r="S6553" s="219"/>
      <c r="T6553" s="220"/>
      <c r="AT6553" s="221" t="s">
        <v>272</v>
      </c>
      <c r="AU6553" s="221" t="s">
        <v>91</v>
      </c>
      <c r="AV6553" s="13" t="s">
        <v>89</v>
      </c>
      <c r="AW6553" s="13" t="s">
        <v>38</v>
      </c>
      <c r="AX6553" s="13" t="s">
        <v>82</v>
      </c>
      <c r="AY6553" s="221" t="s">
        <v>262</v>
      </c>
    </row>
    <row r="6554" spans="1:65" s="13" customFormat="1" ht="10">
      <c r="B6554" s="212"/>
      <c r="C6554" s="213"/>
      <c r="D6554" s="208" t="s">
        <v>272</v>
      </c>
      <c r="E6554" s="214" t="s">
        <v>44</v>
      </c>
      <c r="F6554" s="215" t="s">
        <v>2978</v>
      </c>
      <c r="G6554" s="213"/>
      <c r="H6554" s="214" t="s">
        <v>44</v>
      </c>
      <c r="I6554" s="216"/>
      <c r="J6554" s="213"/>
      <c r="K6554" s="213"/>
      <c r="L6554" s="217"/>
      <c r="M6554" s="218"/>
      <c r="N6554" s="219"/>
      <c r="O6554" s="219"/>
      <c r="P6554" s="219"/>
      <c r="Q6554" s="219"/>
      <c r="R6554" s="219"/>
      <c r="S6554" s="219"/>
      <c r="T6554" s="220"/>
      <c r="AT6554" s="221" t="s">
        <v>272</v>
      </c>
      <c r="AU6554" s="221" t="s">
        <v>91</v>
      </c>
      <c r="AV6554" s="13" t="s">
        <v>89</v>
      </c>
      <c r="AW6554" s="13" t="s">
        <v>38</v>
      </c>
      <c r="AX6554" s="13" t="s">
        <v>82</v>
      </c>
      <c r="AY6554" s="221" t="s">
        <v>262</v>
      </c>
    </row>
    <row r="6555" spans="1:65" s="16" customFormat="1" ht="10">
      <c r="B6555" s="244"/>
      <c r="C6555" s="245"/>
      <c r="D6555" s="208" t="s">
        <v>272</v>
      </c>
      <c r="E6555" s="246" t="s">
        <v>44</v>
      </c>
      <c r="F6555" s="247" t="s">
        <v>291</v>
      </c>
      <c r="G6555" s="245"/>
      <c r="H6555" s="248">
        <v>33.109000000000002</v>
      </c>
      <c r="I6555" s="249"/>
      <c r="J6555" s="245"/>
      <c r="K6555" s="245"/>
      <c r="L6555" s="250"/>
      <c r="M6555" s="251"/>
      <c r="N6555" s="252"/>
      <c r="O6555" s="252"/>
      <c r="P6555" s="252"/>
      <c r="Q6555" s="252"/>
      <c r="R6555" s="252"/>
      <c r="S6555" s="252"/>
      <c r="T6555" s="253"/>
      <c r="AT6555" s="254" t="s">
        <v>272</v>
      </c>
      <c r="AU6555" s="254" t="s">
        <v>91</v>
      </c>
      <c r="AV6555" s="16" t="s">
        <v>104</v>
      </c>
      <c r="AW6555" s="16" t="s">
        <v>38</v>
      </c>
      <c r="AX6555" s="16" t="s">
        <v>89</v>
      </c>
      <c r="AY6555" s="254" t="s">
        <v>262</v>
      </c>
    </row>
    <row r="6556" spans="1:65" s="2" customFormat="1" ht="16.5" customHeight="1">
      <c r="A6556" s="37"/>
      <c r="B6556" s="38"/>
      <c r="C6556" s="255" t="s">
        <v>3018</v>
      </c>
      <c r="D6556" s="255" t="s">
        <v>633</v>
      </c>
      <c r="E6556" s="256" t="s">
        <v>3010</v>
      </c>
      <c r="F6556" s="257" t="s">
        <v>3011</v>
      </c>
      <c r="G6556" s="258" t="s">
        <v>342</v>
      </c>
      <c r="H6556" s="259">
        <v>27.439</v>
      </c>
      <c r="I6556" s="260"/>
      <c r="J6556" s="261">
        <f>ROUND(I6556*H6556,2)</f>
        <v>0</v>
      </c>
      <c r="K6556" s="257" t="s">
        <v>44</v>
      </c>
      <c r="L6556" s="262"/>
      <c r="M6556" s="263" t="s">
        <v>44</v>
      </c>
      <c r="N6556" s="264" t="s">
        <v>53</v>
      </c>
      <c r="O6556" s="67"/>
      <c r="P6556" s="204">
        <f>O6556*H6556</f>
        <v>0</v>
      </c>
      <c r="Q6556" s="204">
        <v>2.4029999999999999E-2</v>
      </c>
      <c r="R6556" s="204">
        <f>Q6556*H6556</f>
        <v>0.65935916999999999</v>
      </c>
      <c r="S6556" s="204">
        <v>0</v>
      </c>
      <c r="T6556" s="205">
        <f>S6556*H6556</f>
        <v>0</v>
      </c>
      <c r="U6556" s="37"/>
      <c r="V6556" s="37"/>
      <c r="W6556" s="37"/>
      <c r="X6556" s="37"/>
      <c r="Y6556" s="37"/>
      <c r="Z6556" s="37"/>
      <c r="AA6556" s="37"/>
      <c r="AB6556" s="37"/>
      <c r="AC6556" s="37"/>
      <c r="AD6556" s="37"/>
      <c r="AE6556" s="37"/>
      <c r="AR6556" s="206" t="s">
        <v>619</v>
      </c>
      <c r="AT6556" s="206" t="s">
        <v>633</v>
      </c>
      <c r="AU6556" s="206" t="s">
        <v>91</v>
      </c>
      <c r="AY6556" s="19" t="s">
        <v>262</v>
      </c>
      <c r="BE6556" s="207">
        <f>IF(N6556="základní",J6556,0)</f>
        <v>0</v>
      </c>
      <c r="BF6556" s="207">
        <f>IF(N6556="snížená",J6556,0)</f>
        <v>0</v>
      </c>
      <c r="BG6556" s="207">
        <f>IF(N6556="zákl. přenesená",J6556,0)</f>
        <v>0</v>
      </c>
      <c r="BH6556" s="207">
        <f>IF(N6556="sníž. přenesená",J6556,0)</f>
        <v>0</v>
      </c>
      <c r="BI6556" s="207">
        <f>IF(N6556="nulová",J6556,0)</f>
        <v>0</v>
      </c>
      <c r="BJ6556" s="19" t="s">
        <v>89</v>
      </c>
      <c r="BK6556" s="207">
        <f>ROUND(I6556*H6556,2)</f>
        <v>0</v>
      </c>
      <c r="BL6556" s="19" t="s">
        <v>442</v>
      </c>
      <c r="BM6556" s="206" t="s">
        <v>3019</v>
      </c>
    </row>
    <row r="6557" spans="1:65" s="2" customFormat="1" ht="36">
      <c r="A6557" s="37"/>
      <c r="B6557" s="38"/>
      <c r="C6557" s="39"/>
      <c r="D6557" s="208" t="s">
        <v>421</v>
      </c>
      <c r="E6557" s="39"/>
      <c r="F6557" s="209" t="s">
        <v>3020</v>
      </c>
      <c r="G6557" s="39"/>
      <c r="H6557" s="39"/>
      <c r="I6557" s="118"/>
      <c r="J6557" s="39"/>
      <c r="K6557" s="39"/>
      <c r="L6557" s="42"/>
      <c r="M6557" s="210"/>
      <c r="N6557" s="211"/>
      <c r="O6557" s="67"/>
      <c r="P6557" s="67"/>
      <c r="Q6557" s="67"/>
      <c r="R6557" s="67"/>
      <c r="S6557" s="67"/>
      <c r="T6557" s="68"/>
      <c r="U6557" s="37"/>
      <c r="V6557" s="37"/>
      <c r="W6557" s="37"/>
      <c r="X6557" s="37"/>
      <c r="Y6557" s="37"/>
      <c r="Z6557" s="37"/>
      <c r="AA6557" s="37"/>
      <c r="AB6557" s="37"/>
      <c r="AC6557" s="37"/>
      <c r="AD6557" s="37"/>
      <c r="AE6557" s="37"/>
      <c r="AT6557" s="19" t="s">
        <v>421</v>
      </c>
      <c r="AU6557" s="19" t="s">
        <v>91</v>
      </c>
    </row>
    <row r="6558" spans="1:65" s="13" customFormat="1" ht="10">
      <c r="B6558" s="212"/>
      <c r="C6558" s="213"/>
      <c r="D6558" s="208" t="s">
        <v>272</v>
      </c>
      <c r="E6558" s="214" t="s">
        <v>44</v>
      </c>
      <c r="F6558" s="215" t="s">
        <v>2983</v>
      </c>
      <c r="G6558" s="213"/>
      <c r="H6558" s="214" t="s">
        <v>44</v>
      </c>
      <c r="I6558" s="216"/>
      <c r="J6558" s="213"/>
      <c r="K6558" s="213"/>
      <c r="L6558" s="217"/>
      <c r="M6558" s="218"/>
      <c r="N6558" s="219"/>
      <c r="O6558" s="219"/>
      <c r="P6558" s="219"/>
      <c r="Q6558" s="219"/>
      <c r="R6558" s="219"/>
      <c r="S6558" s="219"/>
      <c r="T6558" s="220"/>
      <c r="AT6558" s="221" t="s">
        <v>272</v>
      </c>
      <c r="AU6558" s="221" t="s">
        <v>91</v>
      </c>
      <c r="AV6558" s="13" t="s">
        <v>89</v>
      </c>
      <c r="AW6558" s="13" t="s">
        <v>38</v>
      </c>
      <c r="AX6558" s="13" t="s">
        <v>82</v>
      </c>
      <c r="AY6558" s="221" t="s">
        <v>262</v>
      </c>
    </row>
    <row r="6559" spans="1:65" s="13" customFormat="1" ht="10">
      <c r="B6559" s="212"/>
      <c r="C6559" s="213"/>
      <c r="D6559" s="208" t="s">
        <v>272</v>
      </c>
      <c r="E6559" s="214" t="s">
        <v>44</v>
      </c>
      <c r="F6559" s="215" t="s">
        <v>2972</v>
      </c>
      <c r="G6559" s="213"/>
      <c r="H6559" s="214" t="s">
        <v>44</v>
      </c>
      <c r="I6559" s="216"/>
      <c r="J6559" s="213"/>
      <c r="K6559" s="213"/>
      <c r="L6559" s="217"/>
      <c r="M6559" s="218"/>
      <c r="N6559" s="219"/>
      <c r="O6559" s="219"/>
      <c r="P6559" s="219"/>
      <c r="Q6559" s="219"/>
      <c r="R6559" s="219"/>
      <c r="S6559" s="219"/>
      <c r="T6559" s="220"/>
      <c r="AT6559" s="221" t="s">
        <v>272</v>
      </c>
      <c r="AU6559" s="221" t="s">
        <v>91</v>
      </c>
      <c r="AV6559" s="13" t="s">
        <v>89</v>
      </c>
      <c r="AW6559" s="13" t="s">
        <v>38</v>
      </c>
      <c r="AX6559" s="13" t="s">
        <v>82</v>
      </c>
      <c r="AY6559" s="221" t="s">
        <v>262</v>
      </c>
    </row>
    <row r="6560" spans="1:65" s="15" customFormat="1" ht="10">
      <c r="B6560" s="233"/>
      <c r="C6560" s="234"/>
      <c r="D6560" s="208" t="s">
        <v>272</v>
      </c>
      <c r="E6560" s="235" t="s">
        <v>44</v>
      </c>
      <c r="F6560" s="236" t="s">
        <v>2980</v>
      </c>
      <c r="G6560" s="234"/>
      <c r="H6560" s="237">
        <v>33.109000000000002</v>
      </c>
      <c r="I6560" s="238"/>
      <c r="J6560" s="234"/>
      <c r="K6560" s="234"/>
      <c r="L6560" s="239"/>
      <c r="M6560" s="240"/>
      <c r="N6560" s="241"/>
      <c r="O6560" s="241"/>
      <c r="P6560" s="241"/>
      <c r="Q6560" s="241"/>
      <c r="R6560" s="241"/>
      <c r="S6560" s="241"/>
      <c r="T6560" s="242"/>
      <c r="AT6560" s="243" t="s">
        <v>272</v>
      </c>
      <c r="AU6560" s="243" t="s">
        <v>91</v>
      </c>
      <c r="AV6560" s="15" t="s">
        <v>91</v>
      </c>
      <c r="AW6560" s="15" t="s">
        <v>38</v>
      </c>
      <c r="AX6560" s="15" t="s">
        <v>82</v>
      </c>
      <c r="AY6560" s="243" t="s">
        <v>262</v>
      </c>
    </row>
    <row r="6561" spans="1:65" s="15" customFormat="1" ht="10">
      <c r="B6561" s="233"/>
      <c r="C6561" s="234"/>
      <c r="D6561" s="208" t="s">
        <v>272</v>
      </c>
      <c r="E6561" s="235" t="s">
        <v>44</v>
      </c>
      <c r="F6561" s="236" t="s">
        <v>3021</v>
      </c>
      <c r="G6561" s="234"/>
      <c r="H6561" s="237">
        <v>-5.67</v>
      </c>
      <c r="I6561" s="238"/>
      <c r="J6561" s="234"/>
      <c r="K6561" s="234"/>
      <c r="L6561" s="239"/>
      <c r="M6561" s="240"/>
      <c r="N6561" s="241"/>
      <c r="O6561" s="241"/>
      <c r="P6561" s="241"/>
      <c r="Q6561" s="241"/>
      <c r="R6561" s="241"/>
      <c r="S6561" s="241"/>
      <c r="T6561" s="242"/>
      <c r="AT6561" s="243" t="s">
        <v>272</v>
      </c>
      <c r="AU6561" s="243" t="s">
        <v>91</v>
      </c>
      <c r="AV6561" s="15" t="s">
        <v>91</v>
      </c>
      <c r="AW6561" s="15" t="s">
        <v>38</v>
      </c>
      <c r="AX6561" s="15" t="s">
        <v>82</v>
      </c>
      <c r="AY6561" s="243" t="s">
        <v>262</v>
      </c>
    </row>
    <row r="6562" spans="1:65" s="13" customFormat="1" ht="20">
      <c r="B6562" s="212"/>
      <c r="C6562" s="213"/>
      <c r="D6562" s="208" t="s">
        <v>272</v>
      </c>
      <c r="E6562" s="214" t="s">
        <v>44</v>
      </c>
      <c r="F6562" s="215" t="s">
        <v>2984</v>
      </c>
      <c r="G6562" s="213"/>
      <c r="H6562" s="214" t="s">
        <v>44</v>
      </c>
      <c r="I6562" s="216"/>
      <c r="J6562" s="213"/>
      <c r="K6562" s="213"/>
      <c r="L6562" s="217"/>
      <c r="M6562" s="218"/>
      <c r="N6562" s="219"/>
      <c r="O6562" s="219"/>
      <c r="P6562" s="219"/>
      <c r="Q6562" s="219"/>
      <c r="R6562" s="219"/>
      <c r="S6562" s="219"/>
      <c r="T6562" s="220"/>
      <c r="AT6562" s="221" t="s">
        <v>272</v>
      </c>
      <c r="AU6562" s="221" t="s">
        <v>91</v>
      </c>
      <c r="AV6562" s="13" t="s">
        <v>89</v>
      </c>
      <c r="AW6562" s="13" t="s">
        <v>38</v>
      </c>
      <c r="AX6562" s="13" t="s">
        <v>82</v>
      </c>
      <c r="AY6562" s="221" t="s">
        <v>262</v>
      </c>
    </row>
    <row r="6563" spans="1:65" s="13" customFormat="1" ht="10">
      <c r="B6563" s="212"/>
      <c r="C6563" s="213"/>
      <c r="D6563" s="208" t="s">
        <v>272</v>
      </c>
      <c r="E6563" s="214" t="s">
        <v>44</v>
      </c>
      <c r="F6563" s="215" t="s">
        <v>2985</v>
      </c>
      <c r="G6563" s="213"/>
      <c r="H6563" s="214" t="s">
        <v>44</v>
      </c>
      <c r="I6563" s="216"/>
      <c r="J6563" s="213"/>
      <c r="K6563" s="213"/>
      <c r="L6563" s="217"/>
      <c r="M6563" s="218"/>
      <c r="N6563" s="219"/>
      <c r="O6563" s="219"/>
      <c r="P6563" s="219"/>
      <c r="Q6563" s="219"/>
      <c r="R6563" s="219"/>
      <c r="S6563" s="219"/>
      <c r="T6563" s="220"/>
      <c r="AT6563" s="221" t="s">
        <v>272</v>
      </c>
      <c r="AU6563" s="221" t="s">
        <v>91</v>
      </c>
      <c r="AV6563" s="13" t="s">
        <v>89</v>
      </c>
      <c r="AW6563" s="13" t="s">
        <v>38</v>
      </c>
      <c r="AX6563" s="13" t="s">
        <v>82</v>
      </c>
      <c r="AY6563" s="221" t="s">
        <v>262</v>
      </c>
    </row>
    <row r="6564" spans="1:65" s="13" customFormat="1" ht="10">
      <c r="B6564" s="212"/>
      <c r="C6564" s="213"/>
      <c r="D6564" s="208" t="s">
        <v>272</v>
      </c>
      <c r="E6564" s="214" t="s">
        <v>44</v>
      </c>
      <c r="F6564" s="215" t="s">
        <v>3022</v>
      </c>
      <c r="G6564" s="213"/>
      <c r="H6564" s="214" t="s">
        <v>44</v>
      </c>
      <c r="I6564" s="216"/>
      <c r="J6564" s="213"/>
      <c r="K6564" s="213"/>
      <c r="L6564" s="217"/>
      <c r="M6564" s="218"/>
      <c r="N6564" s="219"/>
      <c r="O6564" s="219"/>
      <c r="P6564" s="219"/>
      <c r="Q6564" s="219"/>
      <c r="R6564" s="219"/>
      <c r="S6564" s="219"/>
      <c r="T6564" s="220"/>
      <c r="AT6564" s="221" t="s">
        <v>272</v>
      </c>
      <c r="AU6564" s="221" t="s">
        <v>91</v>
      </c>
      <c r="AV6564" s="13" t="s">
        <v>89</v>
      </c>
      <c r="AW6564" s="13" t="s">
        <v>38</v>
      </c>
      <c r="AX6564" s="13" t="s">
        <v>82</v>
      </c>
      <c r="AY6564" s="221" t="s">
        <v>262</v>
      </c>
    </row>
    <row r="6565" spans="1:65" s="13" customFormat="1" ht="20">
      <c r="B6565" s="212"/>
      <c r="C6565" s="213"/>
      <c r="D6565" s="208" t="s">
        <v>272</v>
      </c>
      <c r="E6565" s="214" t="s">
        <v>44</v>
      </c>
      <c r="F6565" s="215" t="s">
        <v>2987</v>
      </c>
      <c r="G6565" s="213"/>
      <c r="H6565" s="214" t="s">
        <v>44</v>
      </c>
      <c r="I6565" s="216"/>
      <c r="J6565" s="213"/>
      <c r="K6565" s="213"/>
      <c r="L6565" s="217"/>
      <c r="M6565" s="218"/>
      <c r="N6565" s="219"/>
      <c r="O6565" s="219"/>
      <c r="P6565" s="219"/>
      <c r="Q6565" s="219"/>
      <c r="R6565" s="219"/>
      <c r="S6565" s="219"/>
      <c r="T6565" s="220"/>
      <c r="AT6565" s="221" t="s">
        <v>272</v>
      </c>
      <c r="AU6565" s="221" t="s">
        <v>91</v>
      </c>
      <c r="AV6565" s="13" t="s">
        <v>89</v>
      </c>
      <c r="AW6565" s="13" t="s">
        <v>38</v>
      </c>
      <c r="AX6565" s="13" t="s">
        <v>82</v>
      </c>
      <c r="AY6565" s="221" t="s">
        <v>262</v>
      </c>
    </row>
    <row r="6566" spans="1:65" s="13" customFormat="1" ht="10">
      <c r="B6566" s="212"/>
      <c r="C6566" s="213"/>
      <c r="D6566" s="208" t="s">
        <v>272</v>
      </c>
      <c r="E6566" s="214" t="s">
        <v>44</v>
      </c>
      <c r="F6566" s="215" t="s">
        <v>2988</v>
      </c>
      <c r="G6566" s="213"/>
      <c r="H6566" s="214" t="s">
        <v>44</v>
      </c>
      <c r="I6566" s="216"/>
      <c r="J6566" s="213"/>
      <c r="K6566" s="213"/>
      <c r="L6566" s="217"/>
      <c r="M6566" s="218"/>
      <c r="N6566" s="219"/>
      <c r="O6566" s="219"/>
      <c r="P6566" s="219"/>
      <c r="Q6566" s="219"/>
      <c r="R6566" s="219"/>
      <c r="S6566" s="219"/>
      <c r="T6566" s="220"/>
      <c r="AT6566" s="221" t="s">
        <v>272</v>
      </c>
      <c r="AU6566" s="221" t="s">
        <v>91</v>
      </c>
      <c r="AV6566" s="13" t="s">
        <v>89</v>
      </c>
      <c r="AW6566" s="13" t="s">
        <v>38</v>
      </c>
      <c r="AX6566" s="13" t="s">
        <v>82</v>
      </c>
      <c r="AY6566" s="221" t="s">
        <v>262</v>
      </c>
    </row>
    <row r="6567" spans="1:65" s="13" customFormat="1" ht="10">
      <c r="B6567" s="212"/>
      <c r="C6567" s="213"/>
      <c r="D6567" s="208" t="s">
        <v>272</v>
      </c>
      <c r="E6567" s="214" t="s">
        <v>44</v>
      </c>
      <c r="F6567" s="215" t="s">
        <v>2982</v>
      </c>
      <c r="G6567" s="213"/>
      <c r="H6567" s="214" t="s">
        <v>44</v>
      </c>
      <c r="I6567" s="216"/>
      <c r="J6567" s="213"/>
      <c r="K6567" s="213"/>
      <c r="L6567" s="217"/>
      <c r="M6567" s="218"/>
      <c r="N6567" s="219"/>
      <c r="O6567" s="219"/>
      <c r="P6567" s="219"/>
      <c r="Q6567" s="219"/>
      <c r="R6567" s="219"/>
      <c r="S6567" s="219"/>
      <c r="T6567" s="220"/>
      <c r="AT6567" s="221" t="s">
        <v>272</v>
      </c>
      <c r="AU6567" s="221" t="s">
        <v>91</v>
      </c>
      <c r="AV6567" s="13" t="s">
        <v>89</v>
      </c>
      <c r="AW6567" s="13" t="s">
        <v>38</v>
      </c>
      <c r="AX6567" s="13" t="s">
        <v>82</v>
      </c>
      <c r="AY6567" s="221" t="s">
        <v>262</v>
      </c>
    </row>
    <row r="6568" spans="1:65" s="13" customFormat="1" ht="10">
      <c r="B6568" s="212"/>
      <c r="C6568" s="213"/>
      <c r="D6568" s="208" t="s">
        <v>272</v>
      </c>
      <c r="E6568" s="214" t="s">
        <v>44</v>
      </c>
      <c r="F6568" s="215" t="s">
        <v>2978</v>
      </c>
      <c r="G6568" s="213"/>
      <c r="H6568" s="214" t="s">
        <v>44</v>
      </c>
      <c r="I6568" s="216"/>
      <c r="J6568" s="213"/>
      <c r="K6568" s="213"/>
      <c r="L6568" s="217"/>
      <c r="M6568" s="218"/>
      <c r="N6568" s="219"/>
      <c r="O6568" s="219"/>
      <c r="P6568" s="219"/>
      <c r="Q6568" s="219"/>
      <c r="R6568" s="219"/>
      <c r="S6568" s="219"/>
      <c r="T6568" s="220"/>
      <c r="AT6568" s="221" t="s">
        <v>272</v>
      </c>
      <c r="AU6568" s="221" t="s">
        <v>91</v>
      </c>
      <c r="AV6568" s="13" t="s">
        <v>89</v>
      </c>
      <c r="AW6568" s="13" t="s">
        <v>38</v>
      </c>
      <c r="AX6568" s="13" t="s">
        <v>82</v>
      </c>
      <c r="AY6568" s="221" t="s">
        <v>262</v>
      </c>
    </row>
    <row r="6569" spans="1:65" s="16" customFormat="1" ht="10">
      <c r="B6569" s="244"/>
      <c r="C6569" s="245"/>
      <c r="D6569" s="208" t="s">
        <v>272</v>
      </c>
      <c r="E6569" s="246" t="s">
        <v>44</v>
      </c>
      <c r="F6569" s="247" t="s">
        <v>291</v>
      </c>
      <c r="G6569" s="245"/>
      <c r="H6569" s="248">
        <v>27.439</v>
      </c>
      <c r="I6569" s="249"/>
      <c r="J6569" s="245"/>
      <c r="K6569" s="245"/>
      <c r="L6569" s="250"/>
      <c r="M6569" s="251"/>
      <c r="N6569" s="252"/>
      <c r="O6569" s="252"/>
      <c r="P6569" s="252"/>
      <c r="Q6569" s="252"/>
      <c r="R6569" s="252"/>
      <c r="S6569" s="252"/>
      <c r="T6569" s="253"/>
      <c r="AT6569" s="254" t="s">
        <v>272</v>
      </c>
      <c r="AU6569" s="254" t="s">
        <v>91</v>
      </c>
      <c r="AV6569" s="16" t="s">
        <v>104</v>
      </c>
      <c r="AW6569" s="16" t="s">
        <v>38</v>
      </c>
      <c r="AX6569" s="16" t="s">
        <v>89</v>
      </c>
      <c r="AY6569" s="254" t="s">
        <v>262</v>
      </c>
    </row>
    <row r="6570" spans="1:65" s="2" customFormat="1" ht="16.5" customHeight="1">
      <c r="A6570" s="37"/>
      <c r="B6570" s="38"/>
      <c r="C6570" s="255" t="s">
        <v>3023</v>
      </c>
      <c r="D6570" s="255" t="s">
        <v>633</v>
      </c>
      <c r="E6570" s="256" t="s">
        <v>3010</v>
      </c>
      <c r="F6570" s="257" t="s">
        <v>3011</v>
      </c>
      <c r="G6570" s="258" t="s">
        <v>342</v>
      </c>
      <c r="H6570" s="259">
        <v>9.1460000000000008</v>
      </c>
      <c r="I6570" s="260"/>
      <c r="J6570" s="261">
        <f>ROUND(I6570*H6570,2)</f>
        <v>0</v>
      </c>
      <c r="K6570" s="257" t="s">
        <v>44</v>
      </c>
      <c r="L6570" s="262"/>
      <c r="M6570" s="263" t="s">
        <v>44</v>
      </c>
      <c r="N6570" s="264" t="s">
        <v>53</v>
      </c>
      <c r="O6570" s="67"/>
      <c r="P6570" s="204">
        <f>O6570*H6570</f>
        <v>0</v>
      </c>
      <c r="Q6570" s="204">
        <v>2.4029999999999999E-2</v>
      </c>
      <c r="R6570" s="204">
        <f>Q6570*H6570</f>
        <v>0.21977838000000002</v>
      </c>
      <c r="S6570" s="204">
        <v>0</v>
      </c>
      <c r="T6570" s="205">
        <f>S6570*H6570</f>
        <v>0</v>
      </c>
      <c r="U6570" s="37"/>
      <c r="V6570" s="37"/>
      <c r="W6570" s="37"/>
      <c r="X6570" s="37"/>
      <c r="Y6570" s="37"/>
      <c r="Z6570" s="37"/>
      <c r="AA6570" s="37"/>
      <c r="AB6570" s="37"/>
      <c r="AC6570" s="37"/>
      <c r="AD6570" s="37"/>
      <c r="AE6570" s="37"/>
      <c r="AR6570" s="206" t="s">
        <v>619</v>
      </c>
      <c r="AT6570" s="206" t="s">
        <v>633</v>
      </c>
      <c r="AU6570" s="206" t="s">
        <v>91</v>
      </c>
      <c r="AY6570" s="19" t="s">
        <v>262</v>
      </c>
      <c r="BE6570" s="207">
        <f>IF(N6570="základní",J6570,0)</f>
        <v>0</v>
      </c>
      <c r="BF6570" s="207">
        <f>IF(N6570="snížená",J6570,0)</f>
        <v>0</v>
      </c>
      <c r="BG6570" s="207">
        <f>IF(N6570="zákl. přenesená",J6570,0)</f>
        <v>0</v>
      </c>
      <c r="BH6570" s="207">
        <f>IF(N6570="sníž. přenesená",J6570,0)</f>
        <v>0</v>
      </c>
      <c r="BI6570" s="207">
        <f>IF(N6570="nulová",J6570,0)</f>
        <v>0</v>
      </c>
      <c r="BJ6570" s="19" t="s">
        <v>89</v>
      </c>
      <c r="BK6570" s="207">
        <f>ROUND(I6570*H6570,2)</f>
        <v>0</v>
      </c>
      <c r="BL6570" s="19" t="s">
        <v>442</v>
      </c>
      <c r="BM6570" s="206" t="s">
        <v>3024</v>
      </c>
    </row>
    <row r="6571" spans="1:65" s="2" customFormat="1" ht="36">
      <c r="A6571" s="37"/>
      <c r="B6571" s="38"/>
      <c r="C6571" s="39"/>
      <c r="D6571" s="208" t="s">
        <v>421</v>
      </c>
      <c r="E6571" s="39"/>
      <c r="F6571" s="209" t="s">
        <v>3025</v>
      </c>
      <c r="G6571" s="39"/>
      <c r="H6571" s="39"/>
      <c r="I6571" s="118"/>
      <c r="J6571" s="39"/>
      <c r="K6571" s="39"/>
      <c r="L6571" s="42"/>
      <c r="M6571" s="210"/>
      <c r="N6571" s="211"/>
      <c r="O6571" s="67"/>
      <c r="P6571" s="67"/>
      <c r="Q6571" s="67"/>
      <c r="R6571" s="67"/>
      <c r="S6571" s="67"/>
      <c r="T6571" s="68"/>
      <c r="U6571" s="37"/>
      <c r="V6571" s="37"/>
      <c r="W6571" s="37"/>
      <c r="X6571" s="37"/>
      <c r="Y6571" s="37"/>
      <c r="Z6571" s="37"/>
      <c r="AA6571" s="37"/>
      <c r="AB6571" s="37"/>
      <c r="AC6571" s="37"/>
      <c r="AD6571" s="37"/>
      <c r="AE6571" s="37"/>
      <c r="AT6571" s="19" t="s">
        <v>421</v>
      </c>
      <c r="AU6571" s="19" t="s">
        <v>91</v>
      </c>
    </row>
    <row r="6572" spans="1:65" s="13" customFormat="1" ht="10">
      <c r="B6572" s="212"/>
      <c r="C6572" s="213"/>
      <c r="D6572" s="208" t="s">
        <v>272</v>
      </c>
      <c r="E6572" s="214" t="s">
        <v>44</v>
      </c>
      <c r="F6572" s="215" t="s">
        <v>2989</v>
      </c>
      <c r="G6572" s="213"/>
      <c r="H6572" s="214" t="s">
        <v>44</v>
      </c>
      <c r="I6572" s="216"/>
      <c r="J6572" s="213"/>
      <c r="K6572" s="213"/>
      <c r="L6572" s="217"/>
      <c r="M6572" s="218"/>
      <c r="N6572" s="219"/>
      <c r="O6572" s="219"/>
      <c r="P6572" s="219"/>
      <c r="Q6572" s="219"/>
      <c r="R6572" s="219"/>
      <c r="S6572" s="219"/>
      <c r="T6572" s="220"/>
      <c r="AT6572" s="221" t="s">
        <v>272</v>
      </c>
      <c r="AU6572" s="221" t="s">
        <v>91</v>
      </c>
      <c r="AV6572" s="13" t="s">
        <v>89</v>
      </c>
      <c r="AW6572" s="13" t="s">
        <v>38</v>
      </c>
      <c r="AX6572" s="13" t="s">
        <v>82</v>
      </c>
      <c r="AY6572" s="221" t="s">
        <v>262</v>
      </c>
    </row>
    <row r="6573" spans="1:65" s="13" customFormat="1" ht="10">
      <c r="B6573" s="212"/>
      <c r="C6573" s="213"/>
      <c r="D6573" s="208" t="s">
        <v>272</v>
      </c>
      <c r="E6573" s="214" t="s">
        <v>44</v>
      </c>
      <c r="F6573" s="215" t="s">
        <v>2972</v>
      </c>
      <c r="G6573" s="213"/>
      <c r="H6573" s="214" t="s">
        <v>44</v>
      </c>
      <c r="I6573" s="216"/>
      <c r="J6573" s="213"/>
      <c r="K6573" s="213"/>
      <c r="L6573" s="217"/>
      <c r="M6573" s="218"/>
      <c r="N6573" s="219"/>
      <c r="O6573" s="219"/>
      <c r="P6573" s="219"/>
      <c r="Q6573" s="219"/>
      <c r="R6573" s="219"/>
      <c r="S6573" s="219"/>
      <c r="T6573" s="220"/>
      <c r="AT6573" s="221" t="s">
        <v>272</v>
      </c>
      <c r="AU6573" s="221" t="s">
        <v>91</v>
      </c>
      <c r="AV6573" s="13" t="s">
        <v>89</v>
      </c>
      <c r="AW6573" s="13" t="s">
        <v>38</v>
      </c>
      <c r="AX6573" s="13" t="s">
        <v>82</v>
      </c>
      <c r="AY6573" s="221" t="s">
        <v>262</v>
      </c>
    </row>
    <row r="6574" spans="1:65" s="15" customFormat="1" ht="10">
      <c r="B6574" s="233"/>
      <c r="C6574" s="234"/>
      <c r="D6574" s="208" t="s">
        <v>272</v>
      </c>
      <c r="E6574" s="235" t="s">
        <v>44</v>
      </c>
      <c r="F6574" s="236" t="s">
        <v>2990</v>
      </c>
      <c r="G6574" s="234"/>
      <c r="H6574" s="237">
        <v>11.036</v>
      </c>
      <c r="I6574" s="238"/>
      <c r="J6574" s="234"/>
      <c r="K6574" s="234"/>
      <c r="L6574" s="239"/>
      <c r="M6574" s="240"/>
      <c r="N6574" s="241"/>
      <c r="O6574" s="241"/>
      <c r="P6574" s="241"/>
      <c r="Q6574" s="241"/>
      <c r="R6574" s="241"/>
      <c r="S6574" s="241"/>
      <c r="T6574" s="242"/>
      <c r="AT6574" s="243" t="s">
        <v>272</v>
      </c>
      <c r="AU6574" s="243" t="s">
        <v>91</v>
      </c>
      <c r="AV6574" s="15" t="s">
        <v>91</v>
      </c>
      <c r="AW6574" s="15" t="s">
        <v>38</v>
      </c>
      <c r="AX6574" s="15" t="s">
        <v>82</v>
      </c>
      <c r="AY6574" s="243" t="s">
        <v>262</v>
      </c>
    </row>
    <row r="6575" spans="1:65" s="15" customFormat="1" ht="10">
      <c r="B6575" s="233"/>
      <c r="C6575" s="234"/>
      <c r="D6575" s="208" t="s">
        <v>272</v>
      </c>
      <c r="E6575" s="235" t="s">
        <v>44</v>
      </c>
      <c r="F6575" s="236" t="s">
        <v>3026</v>
      </c>
      <c r="G6575" s="234"/>
      <c r="H6575" s="237">
        <v>-1.89</v>
      </c>
      <c r="I6575" s="238"/>
      <c r="J6575" s="234"/>
      <c r="K6575" s="234"/>
      <c r="L6575" s="239"/>
      <c r="M6575" s="240"/>
      <c r="N6575" s="241"/>
      <c r="O6575" s="241"/>
      <c r="P6575" s="241"/>
      <c r="Q6575" s="241"/>
      <c r="R6575" s="241"/>
      <c r="S6575" s="241"/>
      <c r="T6575" s="242"/>
      <c r="AT6575" s="243" t="s">
        <v>272</v>
      </c>
      <c r="AU6575" s="243" t="s">
        <v>91</v>
      </c>
      <c r="AV6575" s="15" t="s">
        <v>91</v>
      </c>
      <c r="AW6575" s="15" t="s">
        <v>38</v>
      </c>
      <c r="AX6575" s="15" t="s">
        <v>82</v>
      </c>
      <c r="AY6575" s="243" t="s">
        <v>262</v>
      </c>
    </row>
    <row r="6576" spans="1:65" s="13" customFormat="1" ht="20">
      <c r="B6576" s="212"/>
      <c r="C6576" s="213"/>
      <c r="D6576" s="208" t="s">
        <v>272</v>
      </c>
      <c r="E6576" s="214" t="s">
        <v>44</v>
      </c>
      <c r="F6576" s="215" t="s">
        <v>2984</v>
      </c>
      <c r="G6576" s="213"/>
      <c r="H6576" s="214" t="s">
        <v>44</v>
      </c>
      <c r="I6576" s="216"/>
      <c r="J6576" s="213"/>
      <c r="K6576" s="213"/>
      <c r="L6576" s="217"/>
      <c r="M6576" s="218"/>
      <c r="N6576" s="219"/>
      <c r="O6576" s="219"/>
      <c r="P6576" s="219"/>
      <c r="Q6576" s="219"/>
      <c r="R6576" s="219"/>
      <c r="S6576" s="219"/>
      <c r="T6576" s="220"/>
      <c r="AT6576" s="221" t="s">
        <v>272</v>
      </c>
      <c r="AU6576" s="221" t="s">
        <v>91</v>
      </c>
      <c r="AV6576" s="13" t="s">
        <v>89</v>
      </c>
      <c r="AW6576" s="13" t="s">
        <v>38</v>
      </c>
      <c r="AX6576" s="13" t="s">
        <v>82</v>
      </c>
      <c r="AY6576" s="221" t="s">
        <v>262</v>
      </c>
    </row>
    <row r="6577" spans="1:65" s="13" customFormat="1" ht="10">
      <c r="B6577" s="212"/>
      <c r="C6577" s="213"/>
      <c r="D6577" s="208" t="s">
        <v>272</v>
      </c>
      <c r="E6577" s="214" t="s">
        <v>44</v>
      </c>
      <c r="F6577" s="215" t="s">
        <v>2985</v>
      </c>
      <c r="G6577" s="213"/>
      <c r="H6577" s="214" t="s">
        <v>44</v>
      </c>
      <c r="I6577" s="216"/>
      <c r="J6577" s="213"/>
      <c r="K6577" s="213"/>
      <c r="L6577" s="217"/>
      <c r="M6577" s="218"/>
      <c r="N6577" s="219"/>
      <c r="O6577" s="219"/>
      <c r="P6577" s="219"/>
      <c r="Q6577" s="219"/>
      <c r="R6577" s="219"/>
      <c r="S6577" s="219"/>
      <c r="T6577" s="220"/>
      <c r="AT6577" s="221" t="s">
        <v>272</v>
      </c>
      <c r="AU6577" s="221" t="s">
        <v>91</v>
      </c>
      <c r="AV6577" s="13" t="s">
        <v>89</v>
      </c>
      <c r="AW6577" s="13" t="s">
        <v>38</v>
      </c>
      <c r="AX6577" s="13" t="s">
        <v>82</v>
      </c>
      <c r="AY6577" s="221" t="s">
        <v>262</v>
      </c>
    </row>
    <row r="6578" spans="1:65" s="13" customFormat="1" ht="10">
      <c r="B6578" s="212"/>
      <c r="C6578" s="213"/>
      <c r="D6578" s="208" t="s">
        <v>272</v>
      </c>
      <c r="E6578" s="214" t="s">
        <v>44</v>
      </c>
      <c r="F6578" s="215" t="s">
        <v>2992</v>
      </c>
      <c r="G6578" s="213"/>
      <c r="H6578" s="214" t="s">
        <v>44</v>
      </c>
      <c r="I6578" s="216"/>
      <c r="J6578" s="213"/>
      <c r="K6578" s="213"/>
      <c r="L6578" s="217"/>
      <c r="M6578" s="218"/>
      <c r="N6578" s="219"/>
      <c r="O6578" s="219"/>
      <c r="P6578" s="219"/>
      <c r="Q6578" s="219"/>
      <c r="R6578" s="219"/>
      <c r="S6578" s="219"/>
      <c r="T6578" s="220"/>
      <c r="AT6578" s="221" t="s">
        <v>272</v>
      </c>
      <c r="AU6578" s="221" t="s">
        <v>91</v>
      </c>
      <c r="AV6578" s="13" t="s">
        <v>89</v>
      </c>
      <c r="AW6578" s="13" t="s">
        <v>38</v>
      </c>
      <c r="AX6578" s="13" t="s">
        <v>82</v>
      </c>
      <c r="AY6578" s="221" t="s">
        <v>262</v>
      </c>
    </row>
    <row r="6579" spans="1:65" s="13" customFormat="1" ht="20">
      <c r="B6579" s="212"/>
      <c r="C6579" s="213"/>
      <c r="D6579" s="208" t="s">
        <v>272</v>
      </c>
      <c r="E6579" s="214" t="s">
        <v>44</v>
      </c>
      <c r="F6579" s="215" t="s">
        <v>2987</v>
      </c>
      <c r="G6579" s="213"/>
      <c r="H6579" s="214" t="s">
        <v>44</v>
      </c>
      <c r="I6579" s="216"/>
      <c r="J6579" s="213"/>
      <c r="K6579" s="213"/>
      <c r="L6579" s="217"/>
      <c r="M6579" s="218"/>
      <c r="N6579" s="219"/>
      <c r="O6579" s="219"/>
      <c r="P6579" s="219"/>
      <c r="Q6579" s="219"/>
      <c r="R6579" s="219"/>
      <c r="S6579" s="219"/>
      <c r="T6579" s="220"/>
      <c r="AT6579" s="221" t="s">
        <v>272</v>
      </c>
      <c r="AU6579" s="221" t="s">
        <v>91</v>
      </c>
      <c r="AV6579" s="13" t="s">
        <v>89</v>
      </c>
      <c r="AW6579" s="13" t="s">
        <v>38</v>
      </c>
      <c r="AX6579" s="13" t="s">
        <v>82</v>
      </c>
      <c r="AY6579" s="221" t="s">
        <v>262</v>
      </c>
    </row>
    <row r="6580" spans="1:65" s="13" customFormat="1" ht="10">
      <c r="B6580" s="212"/>
      <c r="C6580" s="213"/>
      <c r="D6580" s="208" t="s">
        <v>272</v>
      </c>
      <c r="E6580" s="214" t="s">
        <v>44</v>
      </c>
      <c r="F6580" s="215" t="s">
        <v>2988</v>
      </c>
      <c r="G6580" s="213"/>
      <c r="H6580" s="214" t="s">
        <v>44</v>
      </c>
      <c r="I6580" s="216"/>
      <c r="J6580" s="213"/>
      <c r="K6580" s="213"/>
      <c r="L6580" s="217"/>
      <c r="M6580" s="218"/>
      <c r="N6580" s="219"/>
      <c r="O6580" s="219"/>
      <c r="P6580" s="219"/>
      <c r="Q6580" s="219"/>
      <c r="R6580" s="219"/>
      <c r="S6580" s="219"/>
      <c r="T6580" s="220"/>
      <c r="AT6580" s="221" t="s">
        <v>272</v>
      </c>
      <c r="AU6580" s="221" t="s">
        <v>91</v>
      </c>
      <c r="AV6580" s="13" t="s">
        <v>89</v>
      </c>
      <c r="AW6580" s="13" t="s">
        <v>38</v>
      </c>
      <c r="AX6580" s="13" t="s">
        <v>82</v>
      </c>
      <c r="AY6580" s="221" t="s">
        <v>262</v>
      </c>
    </row>
    <row r="6581" spans="1:65" s="13" customFormat="1" ht="10">
      <c r="B6581" s="212"/>
      <c r="C6581" s="213"/>
      <c r="D6581" s="208" t="s">
        <v>272</v>
      </c>
      <c r="E6581" s="214" t="s">
        <v>44</v>
      </c>
      <c r="F6581" s="215" t="s">
        <v>2982</v>
      </c>
      <c r="G6581" s="213"/>
      <c r="H6581" s="214" t="s">
        <v>44</v>
      </c>
      <c r="I6581" s="216"/>
      <c r="J6581" s="213"/>
      <c r="K6581" s="213"/>
      <c r="L6581" s="217"/>
      <c r="M6581" s="218"/>
      <c r="N6581" s="219"/>
      <c r="O6581" s="219"/>
      <c r="P6581" s="219"/>
      <c r="Q6581" s="219"/>
      <c r="R6581" s="219"/>
      <c r="S6581" s="219"/>
      <c r="T6581" s="220"/>
      <c r="AT6581" s="221" t="s">
        <v>272</v>
      </c>
      <c r="AU6581" s="221" t="s">
        <v>91</v>
      </c>
      <c r="AV6581" s="13" t="s">
        <v>89</v>
      </c>
      <c r="AW6581" s="13" t="s">
        <v>38</v>
      </c>
      <c r="AX6581" s="13" t="s">
        <v>82</v>
      </c>
      <c r="AY6581" s="221" t="s">
        <v>262</v>
      </c>
    </row>
    <row r="6582" spans="1:65" s="13" customFormat="1" ht="10">
      <c r="B6582" s="212"/>
      <c r="C6582" s="213"/>
      <c r="D6582" s="208" t="s">
        <v>272</v>
      </c>
      <c r="E6582" s="214" t="s">
        <v>44</v>
      </c>
      <c r="F6582" s="215" t="s">
        <v>2978</v>
      </c>
      <c r="G6582" s="213"/>
      <c r="H6582" s="214" t="s">
        <v>44</v>
      </c>
      <c r="I6582" s="216"/>
      <c r="J6582" s="213"/>
      <c r="K6582" s="213"/>
      <c r="L6582" s="217"/>
      <c r="M6582" s="218"/>
      <c r="N6582" s="219"/>
      <c r="O6582" s="219"/>
      <c r="P6582" s="219"/>
      <c r="Q6582" s="219"/>
      <c r="R6582" s="219"/>
      <c r="S6582" s="219"/>
      <c r="T6582" s="220"/>
      <c r="AT6582" s="221" t="s">
        <v>272</v>
      </c>
      <c r="AU6582" s="221" t="s">
        <v>91</v>
      </c>
      <c r="AV6582" s="13" t="s">
        <v>89</v>
      </c>
      <c r="AW6582" s="13" t="s">
        <v>38</v>
      </c>
      <c r="AX6582" s="13" t="s">
        <v>82</v>
      </c>
      <c r="AY6582" s="221" t="s">
        <v>262</v>
      </c>
    </row>
    <row r="6583" spans="1:65" s="13" customFormat="1" ht="10">
      <c r="B6583" s="212"/>
      <c r="C6583" s="213"/>
      <c r="D6583" s="208" t="s">
        <v>272</v>
      </c>
      <c r="E6583" s="214" t="s">
        <v>44</v>
      </c>
      <c r="F6583" s="215" t="s">
        <v>2982</v>
      </c>
      <c r="G6583" s="213"/>
      <c r="H6583" s="214" t="s">
        <v>44</v>
      </c>
      <c r="I6583" s="216"/>
      <c r="J6583" s="213"/>
      <c r="K6583" s="213"/>
      <c r="L6583" s="217"/>
      <c r="M6583" s="218"/>
      <c r="N6583" s="219"/>
      <c r="O6583" s="219"/>
      <c r="P6583" s="219"/>
      <c r="Q6583" s="219"/>
      <c r="R6583" s="219"/>
      <c r="S6583" s="219"/>
      <c r="T6583" s="220"/>
      <c r="AT6583" s="221" t="s">
        <v>272</v>
      </c>
      <c r="AU6583" s="221" t="s">
        <v>91</v>
      </c>
      <c r="AV6583" s="13" t="s">
        <v>89</v>
      </c>
      <c r="AW6583" s="13" t="s">
        <v>38</v>
      </c>
      <c r="AX6583" s="13" t="s">
        <v>82</v>
      </c>
      <c r="AY6583" s="221" t="s">
        <v>262</v>
      </c>
    </row>
    <row r="6584" spans="1:65" s="13" customFormat="1" ht="10">
      <c r="B6584" s="212"/>
      <c r="C6584" s="213"/>
      <c r="D6584" s="208" t="s">
        <v>272</v>
      </c>
      <c r="E6584" s="214" t="s">
        <v>44</v>
      </c>
      <c r="F6584" s="215" t="s">
        <v>2978</v>
      </c>
      <c r="G6584" s="213"/>
      <c r="H6584" s="214" t="s">
        <v>44</v>
      </c>
      <c r="I6584" s="216"/>
      <c r="J6584" s="213"/>
      <c r="K6584" s="213"/>
      <c r="L6584" s="217"/>
      <c r="M6584" s="218"/>
      <c r="N6584" s="219"/>
      <c r="O6584" s="219"/>
      <c r="P6584" s="219"/>
      <c r="Q6584" s="219"/>
      <c r="R6584" s="219"/>
      <c r="S6584" s="219"/>
      <c r="T6584" s="220"/>
      <c r="AT6584" s="221" t="s">
        <v>272</v>
      </c>
      <c r="AU6584" s="221" t="s">
        <v>91</v>
      </c>
      <c r="AV6584" s="13" t="s">
        <v>89</v>
      </c>
      <c r="AW6584" s="13" t="s">
        <v>38</v>
      </c>
      <c r="AX6584" s="13" t="s">
        <v>82</v>
      </c>
      <c r="AY6584" s="221" t="s">
        <v>262</v>
      </c>
    </row>
    <row r="6585" spans="1:65" s="16" customFormat="1" ht="10">
      <c r="B6585" s="244"/>
      <c r="C6585" s="245"/>
      <c r="D6585" s="208" t="s">
        <v>272</v>
      </c>
      <c r="E6585" s="246" t="s">
        <v>44</v>
      </c>
      <c r="F6585" s="247" t="s">
        <v>291</v>
      </c>
      <c r="G6585" s="245"/>
      <c r="H6585" s="248">
        <v>9.145999999999999</v>
      </c>
      <c r="I6585" s="249"/>
      <c r="J6585" s="245"/>
      <c r="K6585" s="245"/>
      <c r="L6585" s="250"/>
      <c r="M6585" s="251"/>
      <c r="N6585" s="252"/>
      <c r="O6585" s="252"/>
      <c r="P6585" s="252"/>
      <c r="Q6585" s="252"/>
      <c r="R6585" s="252"/>
      <c r="S6585" s="252"/>
      <c r="T6585" s="253"/>
      <c r="AT6585" s="254" t="s">
        <v>272</v>
      </c>
      <c r="AU6585" s="254" t="s">
        <v>91</v>
      </c>
      <c r="AV6585" s="16" t="s">
        <v>104</v>
      </c>
      <c r="AW6585" s="16" t="s">
        <v>38</v>
      </c>
      <c r="AX6585" s="16" t="s">
        <v>89</v>
      </c>
      <c r="AY6585" s="254" t="s">
        <v>262</v>
      </c>
    </row>
    <row r="6586" spans="1:65" s="2" customFormat="1" ht="16.5" customHeight="1">
      <c r="A6586" s="37"/>
      <c r="B6586" s="38"/>
      <c r="C6586" s="255" t="s">
        <v>3027</v>
      </c>
      <c r="D6586" s="255" t="s">
        <v>633</v>
      </c>
      <c r="E6586" s="256" t="s">
        <v>3010</v>
      </c>
      <c r="F6586" s="257" t="s">
        <v>3011</v>
      </c>
      <c r="G6586" s="258" t="s">
        <v>342</v>
      </c>
      <c r="H6586" s="259">
        <v>120.461</v>
      </c>
      <c r="I6586" s="260"/>
      <c r="J6586" s="261">
        <f>ROUND(I6586*H6586,2)</f>
        <v>0</v>
      </c>
      <c r="K6586" s="257" t="s">
        <v>44</v>
      </c>
      <c r="L6586" s="262"/>
      <c r="M6586" s="263" t="s">
        <v>44</v>
      </c>
      <c r="N6586" s="264" t="s">
        <v>53</v>
      </c>
      <c r="O6586" s="67"/>
      <c r="P6586" s="204">
        <f>O6586*H6586</f>
        <v>0</v>
      </c>
      <c r="Q6586" s="204">
        <v>2.4029999999999999E-2</v>
      </c>
      <c r="R6586" s="204">
        <f>Q6586*H6586</f>
        <v>2.89467783</v>
      </c>
      <c r="S6586" s="204">
        <v>0</v>
      </c>
      <c r="T6586" s="205">
        <f>S6586*H6586</f>
        <v>0</v>
      </c>
      <c r="U6586" s="37"/>
      <c r="V6586" s="37"/>
      <c r="W6586" s="37"/>
      <c r="X6586" s="37"/>
      <c r="Y6586" s="37"/>
      <c r="Z6586" s="37"/>
      <c r="AA6586" s="37"/>
      <c r="AB6586" s="37"/>
      <c r="AC6586" s="37"/>
      <c r="AD6586" s="37"/>
      <c r="AE6586" s="37"/>
      <c r="AR6586" s="206" t="s">
        <v>619</v>
      </c>
      <c r="AT6586" s="206" t="s">
        <v>633</v>
      </c>
      <c r="AU6586" s="206" t="s">
        <v>91</v>
      </c>
      <c r="AY6586" s="19" t="s">
        <v>262</v>
      </c>
      <c r="BE6586" s="207">
        <f>IF(N6586="základní",J6586,0)</f>
        <v>0</v>
      </c>
      <c r="BF6586" s="207">
        <f>IF(N6586="snížená",J6586,0)</f>
        <v>0</v>
      </c>
      <c r="BG6586" s="207">
        <f>IF(N6586="zákl. přenesená",J6586,0)</f>
        <v>0</v>
      </c>
      <c r="BH6586" s="207">
        <f>IF(N6586="sníž. přenesená",J6586,0)</f>
        <v>0</v>
      </c>
      <c r="BI6586" s="207">
        <f>IF(N6586="nulová",J6586,0)</f>
        <v>0</v>
      </c>
      <c r="BJ6586" s="19" t="s">
        <v>89</v>
      </c>
      <c r="BK6586" s="207">
        <f>ROUND(I6586*H6586,2)</f>
        <v>0</v>
      </c>
      <c r="BL6586" s="19" t="s">
        <v>442</v>
      </c>
      <c r="BM6586" s="206" t="s">
        <v>3028</v>
      </c>
    </row>
    <row r="6587" spans="1:65" s="2" customFormat="1" ht="36">
      <c r="A6587" s="37"/>
      <c r="B6587" s="38"/>
      <c r="C6587" s="39"/>
      <c r="D6587" s="208" t="s">
        <v>421</v>
      </c>
      <c r="E6587" s="39"/>
      <c r="F6587" s="209" t="s">
        <v>3029</v>
      </c>
      <c r="G6587" s="39"/>
      <c r="H6587" s="39"/>
      <c r="I6587" s="118"/>
      <c r="J6587" s="39"/>
      <c r="K6587" s="39"/>
      <c r="L6587" s="42"/>
      <c r="M6587" s="210"/>
      <c r="N6587" s="211"/>
      <c r="O6587" s="67"/>
      <c r="P6587" s="67"/>
      <c r="Q6587" s="67"/>
      <c r="R6587" s="67"/>
      <c r="S6587" s="67"/>
      <c r="T6587" s="68"/>
      <c r="U6587" s="37"/>
      <c r="V6587" s="37"/>
      <c r="W6587" s="37"/>
      <c r="X6587" s="37"/>
      <c r="Y6587" s="37"/>
      <c r="Z6587" s="37"/>
      <c r="AA6587" s="37"/>
      <c r="AB6587" s="37"/>
      <c r="AC6587" s="37"/>
      <c r="AD6587" s="37"/>
      <c r="AE6587" s="37"/>
      <c r="AT6587" s="19" t="s">
        <v>421</v>
      </c>
      <c r="AU6587" s="19" t="s">
        <v>91</v>
      </c>
    </row>
    <row r="6588" spans="1:65" s="13" customFormat="1" ht="10">
      <c r="B6588" s="212"/>
      <c r="C6588" s="213"/>
      <c r="D6588" s="208" t="s">
        <v>272</v>
      </c>
      <c r="E6588" s="214" t="s">
        <v>44</v>
      </c>
      <c r="F6588" s="215" t="s">
        <v>2993</v>
      </c>
      <c r="G6588" s="213"/>
      <c r="H6588" s="214" t="s">
        <v>44</v>
      </c>
      <c r="I6588" s="216"/>
      <c r="J6588" s="213"/>
      <c r="K6588" s="213"/>
      <c r="L6588" s="217"/>
      <c r="M6588" s="218"/>
      <c r="N6588" s="219"/>
      <c r="O6588" s="219"/>
      <c r="P6588" s="219"/>
      <c r="Q6588" s="219"/>
      <c r="R6588" s="219"/>
      <c r="S6588" s="219"/>
      <c r="T6588" s="220"/>
      <c r="AT6588" s="221" t="s">
        <v>272</v>
      </c>
      <c r="AU6588" s="221" t="s">
        <v>91</v>
      </c>
      <c r="AV6588" s="13" t="s">
        <v>89</v>
      </c>
      <c r="AW6588" s="13" t="s">
        <v>38</v>
      </c>
      <c r="AX6588" s="13" t="s">
        <v>82</v>
      </c>
      <c r="AY6588" s="221" t="s">
        <v>262</v>
      </c>
    </row>
    <row r="6589" spans="1:65" s="13" customFormat="1" ht="10">
      <c r="B6589" s="212"/>
      <c r="C6589" s="213"/>
      <c r="D6589" s="208" t="s">
        <v>272</v>
      </c>
      <c r="E6589" s="214" t="s">
        <v>44</v>
      </c>
      <c r="F6589" s="215" t="s">
        <v>2994</v>
      </c>
      <c r="G6589" s="213"/>
      <c r="H6589" s="214" t="s">
        <v>44</v>
      </c>
      <c r="I6589" s="216"/>
      <c r="J6589" s="213"/>
      <c r="K6589" s="213"/>
      <c r="L6589" s="217"/>
      <c r="M6589" s="218"/>
      <c r="N6589" s="219"/>
      <c r="O6589" s="219"/>
      <c r="P6589" s="219"/>
      <c r="Q6589" s="219"/>
      <c r="R6589" s="219"/>
      <c r="S6589" s="219"/>
      <c r="T6589" s="220"/>
      <c r="AT6589" s="221" t="s">
        <v>272</v>
      </c>
      <c r="AU6589" s="221" t="s">
        <v>91</v>
      </c>
      <c r="AV6589" s="13" t="s">
        <v>89</v>
      </c>
      <c r="AW6589" s="13" t="s">
        <v>38</v>
      </c>
      <c r="AX6589" s="13" t="s">
        <v>82</v>
      </c>
      <c r="AY6589" s="221" t="s">
        <v>262</v>
      </c>
    </row>
    <row r="6590" spans="1:65" s="15" customFormat="1" ht="10">
      <c r="B6590" s="233"/>
      <c r="C6590" s="234"/>
      <c r="D6590" s="208" t="s">
        <v>272</v>
      </c>
      <c r="E6590" s="235" t="s">
        <v>44</v>
      </c>
      <c r="F6590" s="236" t="s">
        <v>2995</v>
      </c>
      <c r="G6590" s="234"/>
      <c r="H6590" s="237">
        <v>133.286</v>
      </c>
      <c r="I6590" s="238"/>
      <c r="J6590" s="234"/>
      <c r="K6590" s="234"/>
      <c r="L6590" s="239"/>
      <c r="M6590" s="240"/>
      <c r="N6590" s="241"/>
      <c r="O6590" s="241"/>
      <c r="P6590" s="241"/>
      <c r="Q6590" s="241"/>
      <c r="R6590" s="241"/>
      <c r="S6590" s="241"/>
      <c r="T6590" s="242"/>
      <c r="AT6590" s="243" t="s">
        <v>272</v>
      </c>
      <c r="AU6590" s="243" t="s">
        <v>91</v>
      </c>
      <c r="AV6590" s="15" t="s">
        <v>91</v>
      </c>
      <c r="AW6590" s="15" t="s">
        <v>38</v>
      </c>
      <c r="AX6590" s="15" t="s">
        <v>82</v>
      </c>
      <c r="AY6590" s="243" t="s">
        <v>262</v>
      </c>
    </row>
    <row r="6591" spans="1:65" s="15" customFormat="1" ht="10">
      <c r="B6591" s="233"/>
      <c r="C6591" s="234"/>
      <c r="D6591" s="208" t="s">
        <v>272</v>
      </c>
      <c r="E6591" s="235" t="s">
        <v>44</v>
      </c>
      <c r="F6591" s="236" t="s">
        <v>3030</v>
      </c>
      <c r="G6591" s="234"/>
      <c r="H6591" s="237">
        <v>-12.824999999999999</v>
      </c>
      <c r="I6591" s="238"/>
      <c r="J6591" s="234"/>
      <c r="K6591" s="234"/>
      <c r="L6591" s="239"/>
      <c r="M6591" s="240"/>
      <c r="N6591" s="241"/>
      <c r="O6591" s="241"/>
      <c r="P6591" s="241"/>
      <c r="Q6591" s="241"/>
      <c r="R6591" s="241"/>
      <c r="S6591" s="241"/>
      <c r="T6591" s="242"/>
      <c r="AT6591" s="243" t="s">
        <v>272</v>
      </c>
      <c r="AU6591" s="243" t="s">
        <v>91</v>
      </c>
      <c r="AV6591" s="15" t="s">
        <v>91</v>
      </c>
      <c r="AW6591" s="15" t="s">
        <v>38</v>
      </c>
      <c r="AX6591" s="15" t="s">
        <v>82</v>
      </c>
      <c r="AY6591" s="243" t="s">
        <v>262</v>
      </c>
    </row>
    <row r="6592" spans="1:65" s="13" customFormat="1" ht="30">
      <c r="B6592" s="212"/>
      <c r="C6592" s="213"/>
      <c r="D6592" s="208" t="s">
        <v>272</v>
      </c>
      <c r="E6592" s="214" t="s">
        <v>44</v>
      </c>
      <c r="F6592" s="215" t="s">
        <v>2996</v>
      </c>
      <c r="G6592" s="213"/>
      <c r="H6592" s="214" t="s">
        <v>44</v>
      </c>
      <c r="I6592" s="216"/>
      <c r="J6592" s="213"/>
      <c r="K6592" s="213"/>
      <c r="L6592" s="217"/>
      <c r="M6592" s="218"/>
      <c r="N6592" s="219"/>
      <c r="O6592" s="219"/>
      <c r="P6592" s="219"/>
      <c r="Q6592" s="219"/>
      <c r="R6592" s="219"/>
      <c r="S6592" s="219"/>
      <c r="T6592" s="220"/>
      <c r="AT6592" s="221" t="s">
        <v>272</v>
      </c>
      <c r="AU6592" s="221" t="s">
        <v>91</v>
      </c>
      <c r="AV6592" s="13" t="s">
        <v>89</v>
      </c>
      <c r="AW6592" s="13" t="s">
        <v>38</v>
      </c>
      <c r="AX6592" s="13" t="s">
        <v>82</v>
      </c>
      <c r="AY6592" s="221" t="s">
        <v>262</v>
      </c>
    </row>
    <row r="6593" spans="1:65" s="13" customFormat="1" ht="10">
      <c r="B6593" s="212"/>
      <c r="C6593" s="213"/>
      <c r="D6593" s="208" t="s">
        <v>272</v>
      </c>
      <c r="E6593" s="214" t="s">
        <v>44</v>
      </c>
      <c r="F6593" s="215" t="s">
        <v>2997</v>
      </c>
      <c r="G6593" s="213"/>
      <c r="H6593" s="214" t="s">
        <v>44</v>
      </c>
      <c r="I6593" s="216"/>
      <c r="J6593" s="213"/>
      <c r="K6593" s="213"/>
      <c r="L6593" s="217"/>
      <c r="M6593" s="218"/>
      <c r="N6593" s="219"/>
      <c r="O6593" s="219"/>
      <c r="P6593" s="219"/>
      <c r="Q6593" s="219"/>
      <c r="R6593" s="219"/>
      <c r="S6593" s="219"/>
      <c r="T6593" s="220"/>
      <c r="AT6593" s="221" t="s">
        <v>272</v>
      </c>
      <c r="AU6593" s="221" t="s">
        <v>91</v>
      </c>
      <c r="AV6593" s="13" t="s">
        <v>89</v>
      </c>
      <c r="AW6593" s="13" t="s">
        <v>38</v>
      </c>
      <c r="AX6593" s="13" t="s">
        <v>82</v>
      </c>
      <c r="AY6593" s="221" t="s">
        <v>262</v>
      </c>
    </row>
    <row r="6594" spans="1:65" s="13" customFormat="1" ht="10">
      <c r="B6594" s="212"/>
      <c r="C6594" s="213"/>
      <c r="D6594" s="208" t="s">
        <v>272</v>
      </c>
      <c r="E6594" s="214" t="s">
        <v>44</v>
      </c>
      <c r="F6594" s="215" t="s">
        <v>2998</v>
      </c>
      <c r="G6594" s="213"/>
      <c r="H6594" s="214" t="s">
        <v>44</v>
      </c>
      <c r="I6594" s="216"/>
      <c r="J6594" s="213"/>
      <c r="K6594" s="213"/>
      <c r="L6594" s="217"/>
      <c r="M6594" s="218"/>
      <c r="N6594" s="219"/>
      <c r="O6594" s="219"/>
      <c r="P6594" s="219"/>
      <c r="Q6594" s="219"/>
      <c r="R6594" s="219"/>
      <c r="S6594" s="219"/>
      <c r="T6594" s="220"/>
      <c r="AT6594" s="221" t="s">
        <v>272</v>
      </c>
      <c r="AU6594" s="221" t="s">
        <v>91</v>
      </c>
      <c r="AV6594" s="13" t="s">
        <v>89</v>
      </c>
      <c r="AW6594" s="13" t="s">
        <v>38</v>
      </c>
      <c r="AX6594" s="13" t="s">
        <v>82</v>
      </c>
      <c r="AY6594" s="221" t="s">
        <v>262</v>
      </c>
    </row>
    <row r="6595" spans="1:65" s="13" customFormat="1" ht="10">
      <c r="B6595" s="212"/>
      <c r="C6595" s="213"/>
      <c r="D6595" s="208" t="s">
        <v>272</v>
      </c>
      <c r="E6595" s="214" t="s">
        <v>44</v>
      </c>
      <c r="F6595" s="215" t="s">
        <v>2978</v>
      </c>
      <c r="G6595" s="213"/>
      <c r="H6595" s="214" t="s">
        <v>44</v>
      </c>
      <c r="I6595" s="216"/>
      <c r="J6595" s="213"/>
      <c r="K6595" s="213"/>
      <c r="L6595" s="217"/>
      <c r="M6595" s="218"/>
      <c r="N6595" s="219"/>
      <c r="O6595" s="219"/>
      <c r="P6595" s="219"/>
      <c r="Q6595" s="219"/>
      <c r="R6595" s="219"/>
      <c r="S6595" s="219"/>
      <c r="T6595" s="220"/>
      <c r="AT6595" s="221" t="s">
        <v>272</v>
      </c>
      <c r="AU6595" s="221" t="s">
        <v>91</v>
      </c>
      <c r="AV6595" s="13" t="s">
        <v>89</v>
      </c>
      <c r="AW6595" s="13" t="s">
        <v>38</v>
      </c>
      <c r="AX6595" s="13" t="s">
        <v>82</v>
      </c>
      <c r="AY6595" s="221" t="s">
        <v>262</v>
      </c>
    </row>
    <row r="6596" spans="1:65" s="16" customFormat="1" ht="10">
      <c r="B6596" s="244"/>
      <c r="C6596" s="245"/>
      <c r="D6596" s="208" t="s">
        <v>272</v>
      </c>
      <c r="E6596" s="246" t="s">
        <v>44</v>
      </c>
      <c r="F6596" s="247" t="s">
        <v>291</v>
      </c>
      <c r="G6596" s="245"/>
      <c r="H6596" s="248">
        <v>120.461</v>
      </c>
      <c r="I6596" s="249"/>
      <c r="J6596" s="245"/>
      <c r="K6596" s="245"/>
      <c r="L6596" s="250"/>
      <c r="M6596" s="251"/>
      <c r="N6596" s="252"/>
      <c r="O6596" s="252"/>
      <c r="P6596" s="252"/>
      <c r="Q6596" s="252"/>
      <c r="R6596" s="252"/>
      <c r="S6596" s="252"/>
      <c r="T6596" s="253"/>
      <c r="AT6596" s="254" t="s">
        <v>272</v>
      </c>
      <c r="AU6596" s="254" t="s">
        <v>91</v>
      </c>
      <c r="AV6596" s="16" t="s">
        <v>104</v>
      </c>
      <c r="AW6596" s="16" t="s">
        <v>38</v>
      </c>
      <c r="AX6596" s="16" t="s">
        <v>89</v>
      </c>
      <c r="AY6596" s="254" t="s">
        <v>262</v>
      </c>
    </row>
    <row r="6597" spans="1:65" s="2" customFormat="1" ht="16.5" customHeight="1">
      <c r="A6597" s="37"/>
      <c r="B6597" s="38"/>
      <c r="C6597" s="255" t="s">
        <v>3031</v>
      </c>
      <c r="D6597" s="255" t="s">
        <v>633</v>
      </c>
      <c r="E6597" s="256" t="s">
        <v>3010</v>
      </c>
      <c r="F6597" s="257" t="s">
        <v>3011</v>
      </c>
      <c r="G6597" s="258" t="s">
        <v>342</v>
      </c>
      <c r="H6597" s="259">
        <v>83.88</v>
      </c>
      <c r="I6597" s="260"/>
      <c r="J6597" s="261">
        <f>ROUND(I6597*H6597,2)</f>
        <v>0</v>
      </c>
      <c r="K6597" s="257" t="s">
        <v>44</v>
      </c>
      <c r="L6597" s="262"/>
      <c r="M6597" s="263" t="s">
        <v>44</v>
      </c>
      <c r="N6597" s="264" t="s">
        <v>53</v>
      </c>
      <c r="O6597" s="67"/>
      <c r="P6597" s="204">
        <f>O6597*H6597</f>
        <v>0</v>
      </c>
      <c r="Q6597" s="204">
        <v>2.4029999999999999E-2</v>
      </c>
      <c r="R6597" s="204">
        <f>Q6597*H6597</f>
        <v>2.0156364</v>
      </c>
      <c r="S6597" s="204">
        <v>0</v>
      </c>
      <c r="T6597" s="205">
        <f>S6597*H6597</f>
        <v>0</v>
      </c>
      <c r="U6597" s="37"/>
      <c r="V6597" s="37"/>
      <c r="W6597" s="37"/>
      <c r="X6597" s="37"/>
      <c r="Y6597" s="37"/>
      <c r="Z6597" s="37"/>
      <c r="AA6597" s="37"/>
      <c r="AB6597" s="37"/>
      <c r="AC6597" s="37"/>
      <c r="AD6597" s="37"/>
      <c r="AE6597" s="37"/>
      <c r="AR6597" s="206" t="s">
        <v>619</v>
      </c>
      <c r="AT6597" s="206" t="s">
        <v>633</v>
      </c>
      <c r="AU6597" s="206" t="s">
        <v>91</v>
      </c>
      <c r="AY6597" s="19" t="s">
        <v>262</v>
      </c>
      <c r="BE6597" s="207">
        <f>IF(N6597="základní",J6597,0)</f>
        <v>0</v>
      </c>
      <c r="BF6597" s="207">
        <f>IF(N6597="snížená",J6597,0)</f>
        <v>0</v>
      </c>
      <c r="BG6597" s="207">
        <f>IF(N6597="zákl. přenesená",J6597,0)</f>
        <v>0</v>
      </c>
      <c r="BH6597" s="207">
        <f>IF(N6597="sníž. přenesená",J6597,0)</f>
        <v>0</v>
      </c>
      <c r="BI6597" s="207">
        <f>IF(N6597="nulová",J6597,0)</f>
        <v>0</v>
      </c>
      <c r="BJ6597" s="19" t="s">
        <v>89</v>
      </c>
      <c r="BK6597" s="207">
        <f>ROUND(I6597*H6597,2)</f>
        <v>0</v>
      </c>
      <c r="BL6597" s="19" t="s">
        <v>442</v>
      </c>
      <c r="BM6597" s="206" t="s">
        <v>3032</v>
      </c>
    </row>
    <row r="6598" spans="1:65" s="2" customFormat="1" ht="36">
      <c r="A6598" s="37"/>
      <c r="B6598" s="38"/>
      <c r="C6598" s="39"/>
      <c r="D6598" s="208" t="s">
        <v>421</v>
      </c>
      <c r="E6598" s="39"/>
      <c r="F6598" s="209" t="s">
        <v>3033</v>
      </c>
      <c r="G6598" s="39"/>
      <c r="H6598" s="39"/>
      <c r="I6598" s="118"/>
      <c r="J6598" s="39"/>
      <c r="K6598" s="39"/>
      <c r="L6598" s="42"/>
      <c r="M6598" s="210"/>
      <c r="N6598" s="211"/>
      <c r="O6598" s="67"/>
      <c r="P6598" s="67"/>
      <c r="Q6598" s="67"/>
      <c r="R6598" s="67"/>
      <c r="S6598" s="67"/>
      <c r="T6598" s="68"/>
      <c r="U6598" s="37"/>
      <c r="V6598" s="37"/>
      <c r="W6598" s="37"/>
      <c r="X6598" s="37"/>
      <c r="Y6598" s="37"/>
      <c r="Z6598" s="37"/>
      <c r="AA6598" s="37"/>
      <c r="AB6598" s="37"/>
      <c r="AC6598" s="37"/>
      <c r="AD6598" s="37"/>
      <c r="AE6598" s="37"/>
      <c r="AT6598" s="19" t="s">
        <v>421</v>
      </c>
      <c r="AU6598" s="19" t="s">
        <v>91</v>
      </c>
    </row>
    <row r="6599" spans="1:65" s="13" customFormat="1" ht="10">
      <c r="B6599" s="212"/>
      <c r="C6599" s="213"/>
      <c r="D6599" s="208" t="s">
        <v>272</v>
      </c>
      <c r="E6599" s="214" t="s">
        <v>44</v>
      </c>
      <c r="F6599" s="215" t="s">
        <v>2999</v>
      </c>
      <c r="G6599" s="213"/>
      <c r="H6599" s="214" t="s">
        <v>44</v>
      </c>
      <c r="I6599" s="216"/>
      <c r="J6599" s="213"/>
      <c r="K6599" s="213"/>
      <c r="L6599" s="217"/>
      <c r="M6599" s="218"/>
      <c r="N6599" s="219"/>
      <c r="O6599" s="219"/>
      <c r="P6599" s="219"/>
      <c r="Q6599" s="219"/>
      <c r="R6599" s="219"/>
      <c r="S6599" s="219"/>
      <c r="T6599" s="220"/>
      <c r="AT6599" s="221" t="s">
        <v>272</v>
      </c>
      <c r="AU6599" s="221" t="s">
        <v>91</v>
      </c>
      <c r="AV6599" s="13" t="s">
        <v>89</v>
      </c>
      <c r="AW6599" s="13" t="s">
        <v>38</v>
      </c>
      <c r="AX6599" s="13" t="s">
        <v>82</v>
      </c>
      <c r="AY6599" s="221" t="s">
        <v>262</v>
      </c>
    </row>
    <row r="6600" spans="1:65" s="13" customFormat="1" ht="10">
      <c r="B6600" s="212"/>
      <c r="C6600" s="213"/>
      <c r="D6600" s="208" t="s">
        <v>272</v>
      </c>
      <c r="E6600" s="214" t="s">
        <v>44</v>
      </c>
      <c r="F6600" s="215" t="s">
        <v>3000</v>
      </c>
      <c r="G6600" s="213"/>
      <c r="H6600" s="214" t="s">
        <v>44</v>
      </c>
      <c r="I6600" s="216"/>
      <c r="J6600" s="213"/>
      <c r="K6600" s="213"/>
      <c r="L6600" s="217"/>
      <c r="M6600" s="218"/>
      <c r="N6600" s="219"/>
      <c r="O6600" s="219"/>
      <c r="P6600" s="219"/>
      <c r="Q6600" s="219"/>
      <c r="R6600" s="219"/>
      <c r="S6600" s="219"/>
      <c r="T6600" s="220"/>
      <c r="AT6600" s="221" t="s">
        <v>272</v>
      </c>
      <c r="AU6600" s="221" t="s">
        <v>91</v>
      </c>
      <c r="AV6600" s="13" t="s">
        <v>89</v>
      </c>
      <c r="AW6600" s="13" t="s">
        <v>38</v>
      </c>
      <c r="AX6600" s="13" t="s">
        <v>82</v>
      </c>
      <c r="AY6600" s="221" t="s">
        <v>262</v>
      </c>
    </row>
    <row r="6601" spans="1:65" s="15" customFormat="1" ht="10">
      <c r="B6601" s="233"/>
      <c r="C6601" s="234"/>
      <c r="D6601" s="208" t="s">
        <v>272</v>
      </c>
      <c r="E6601" s="235" t="s">
        <v>44</v>
      </c>
      <c r="F6601" s="236" t="s">
        <v>3001</v>
      </c>
      <c r="G6601" s="234"/>
      <c r="H6601" s="237">
        <v>85.905000000000001</v>
      </c>
      <c r="I6601" s="238"/>
      <c r="J6601" s="234"/>
      <c r="K6601" s="234"/>
      <c r="L6601" s="239"/>
      <c r="M6601" s="240"/>
      <c r="N6601" s="241"/>
      <c r="O6601" s="241"/>
      <c r="P6601" s="241"/>
      <c r="Q6601" s="241"/>
      <c r="R6601" s="241"/>
      <c r="S6601" s="241"/>
      <c r="T6601" s="242"/>
      <c r="AT6601" s="243" t="s">
        <v>272</v>
      </c>
      <c r="AU6601" s="243" t="s">
        <v>91</v>
      </c>
      <c r="AV6601" s="15" t="s">
        <v>91</v>
      </c>
      <c r="AW6601" s="15" t="s">
        <v>38</v>
      </c>
      <c r="AX6601" s="15" t="s">
        <v>82</v>
      </c>
      <c r="AY6601" s="243" t="s">
        <v>262</v>
      </c>
    </row>
    <row r="6602" spans="1:65" s="15" customFormat="1" ht="10">
      <c r="B6602" s="233"/>
      <c r="C6602" s="234"/>
      <c r="D6602" s="208" t="s">
        <v>272</v>
      </c>
      <c r="E6602" s="235" t="s">
        <v>44</v>
      </c>
      <c r="F6602" s="236" t="s">
        <v>3034</v>
      </c>
      <c r="G6602" s="234"/>
      <c r="H6602" s="237">
        <v>-2.0249999999999999</v>
      </c>
      <c r="I6602" s="238"/>
      <c r="J6602" s="234"/>
      <c r="K6602" s="234"/>
      <c r="L6602" s="239"/>
      <c r="M6602" s="240"/>
      <c r="N6602" s="241"/>
      <c r="O6602" s="241"/>
      <c r="P6602" s="241"/>
      <c r="Q6602" s="241"/>
      <c r="R6602" s="241"/>
      <c r="S6602" s="241"/>
      <c r="T6602" s="242"/>
      <c r="AT6602" s="243" t="s">
        <v>272</v>
      </c>
      <c r="AU6602" s="243" t="s">
        <v>91</v>
      </c>
      <c r="AV6602" s="15" t="s">
        <v>91</v>
      </c>
      <c r="AW6602" s="15" t="s">
        <v>38</v>
      </c>
      <c r="AX6602" s="15" t="s">
        <v>82</v>
      </c>
      <c r="AY6602" s="243" t="s">
        <v>262</v>
      </c>
    </row>
    <row r="6603" spans="1:65" s="13" customFormat="1" ht="30">
      <c r="B6603" s="212"/>
      <c r="C6603" s="213"/>
      <c r="D6603" s="208" t="s">
        <v>272</v>
      </c>
      <c r="E6603" s="214" t="s">
        <v>44</v>
      </c>
      <c r="F6603" s="215" t="s">
        <v>2996</v>
      </c>
      <c r="G6603" s="213"/>
      <c r="H6603" s="214" t="s">
        <v>44</v>
      </c>
      <c r="I6603" s="216"/>
      <c r="J6603" s="213"/>
      <c r="K6603" s="213"/>
      <c r="L6603" s="217"/>
      <c r="M6603" s="218"/>
      <c r="N6603" s="219"/>
      <c r="O6603" s="219"/>
      <c r="P6603" s="219"/>
      <c r="Q6603" s="219"/>
      <c r="R6603" s="219"/>
      <c r="S6603" s="219"/>
      <c r="T6603" s="220"/>
      <c r="AT6603" s="221" t="s">
        <v>272</v>
      </c>
      <c r="AU6603" s="221" t="s">
        <v>91</v>
      </c>
      <c r="AV6603" s="13" t="s">
        <v>89</v>
      </c>
      <c r="AW6603" s="13" t="s">
        <v>38</v>
      </c>
      <c r="AX6603" s="13" t="s">
        <v>82</v>
      </c>
      <c r="AY6603" s="221" t="s">
        <v>262</v>
      </c>
    </row>
    <row r="6604" spans="1:65" s="13" customFormat="1" ht="10">
      <c r="B6604" s="212"/>
      <c r="C6604" s="213"/>
      <c r="D6604" s="208" t="s">
        <v>272</v>
      </c>
      <c r="E6604" s="214" t="s">
        <v>44</v>
      </c>
      <c r="F6604" s="215" t="s">
        <v>3002</v>
      </c>
      <c r="G6604" s="213"/>
      <c r="H6604" s="214" t="s">
        <v>44</v>
      </c>
      <c r="I6604" s="216"/>
      <c r="J6604" s="213"/>
      <c r="K6604" s="213"/>
      <c r="L6604" s="217"/>
      <c r="M6604" s="218"/>
      <c r="N6604" s="219"/>
      <c r="O6604" s="219"/>
      <c r="P6604" s="219"/>
      <c r="Q6604" s="219"/>
      <c r="R6604" s="219"/>
      <c r="S6604" s="219"/>
      <c r="T6604" s="220"/>
      <c r="AT6604" s="221" t="s">
        <v>272</v>
      </c>
      <c r="AU6604" s="221" t="s">
        <v>91</v>
      </c>
      <c r="AV6604" s="13" t="s">
        <v>89</v>
      </c>
      <c r="AW6604" s="13" t="s">
        <v>38</v>
      </c>
      <c r="AX6604" s="13" t="s">
        <v>82</v>
      </c>
      <c r="AY6604" s="221" t="s">
        <v>262</v>
      </c>
    </row>
    <row r="6605" spans="1:65" s="13" customFormat="1" ht="10">
      <c r="B6605" s="212"/>
      <c r="C6605" s="213"/>
      <c r="D6605" s="208" t="s">
        <v>272</v>
      </c>
      <c r="E6605" s="214" t="s">
        <v>44</v>
      </c>
      <c r="F6605" s="215" t="s">
        <v>3003</v>
      </c>
      <c r="G6605" s="213"/>
      <c r="H6605" s="214" t="s">
        <v>44</v>
      </c>
      <c r="I6605" s="216"/>
      <c r="J6605" s="213"/>
      <c r="K6605" s="213"/>
      <c r="L6605" s="217"/>
      <c r="M6605" s="218"/>
      <c r="N6605" s="219"/>
      <c r="O6605" s="219"/>
      <c r="P6605" s="219"/>
      <c r="Q6605" s="219"/>
      <c r="R6605" s="219"/>
      <c r="S6605" s="219"/>
      <c r="T6605" s="220"/>
      <c r="AT6605" s="221" t="s">
        <v>272</v>
      </c>
      <c r="AU6605" s="221" t="s">
        <v>91</v>
      </c>
      <c r="AV6605" s="13" t="s">
        <v>89</v>
      </c>
      <c r="AW6605" s="13" t="s">
        <v>38</v>
      </c>
      <c r="AX6605" s="13" t="s">
        <v>82</v>
      </c>
      <c r="AY6605" s="221" t="s">
        <v>262</v>
      </c>
    </row>
    <row r="6606" spans="1:65" s="13" customFormat="1" ht="10">
      <c r="B6606" s="212"/>
      <c r="C6606" s="213"/>
      <c r="D6606" s="208" t="s">
        <v>272</v>
      </c>
      <c r="E6606" s="214" t="s">
        <v>44</v>
      </c>
      <c r="F6606" s="215" t="s">
        <v>2978</v>
      </c>
      <c r="G6606" s="213"/>
      <c r="H6606" s="214" t="s">
        <v>44</v>
      </c>
      <c r="I6606" s="216"/>
      <c r="J6606" s="213"/>
      <c r="K6606" s="213"/>
      <c r="L6606" s="217"/>
      <c r="M6606" s="218"/>
      <c r="N6606" s="219"/>
      <c r="O6606" s="219"/>
      <c r="P6606" s="219"/>
      <c r="Q6606" s="219"/>
      <c r="R6606" s="219"/>
      <c r="S6606" s="219"/>
      <c r="T6606" s="220"/>
      <c r="AT6606" s="221" t="s">
        <v>272</v>
      </c>
      <c r="AU6606" s="221" t="s">
        <v>91</v>
      </c>
      <c r="AV6606" s="13" t="s">
        <v>89</v>
      </c>
      <c r="AW6606" s="13" t="s">
        <v>38</v>
      </c>
      <c r="AX6606" s="13" t="s">
        <v>82</v>
      </c>
      <c r="AY6606" s="221" t="s">
        <v>262</v>
      </c>
    </row>
    <row r="6607" spans="1:65" s="16" customFormat="1" ht="10">
      <c r="B6607" s="244"/>
      <c r="C6607" s="245"/>
      <c r="D6607" s="208" t="s">
        <v>272</v>
      </c>
      <c r="E6607" s="246" t="s">
        <v>44</v>
      </c>
      <c r="F6607" s="247" t="s">
        <v>291</v>
      </c>
      <c r="G6607" s="245"/>
      <c r="H6607" s="248">
        <v>83.88</v>
      </c>
      <c r="I6607" s="249"/>
      <c r="J6607" s="245"/>
      <c r="K6607" s="245"/>
      <c r="L6607" s="250"/>
      <c r="M6607" s="251"/>
      <c r="N6607" s="252"/>
      <c r="O6607" s="252"/>
      <c r="P6607" s="252"/>
      <c r="Q6607" s="252"/>
      <c r="R6607" s="252"/>
      <c r="S6607" s="252"/>
      <c r="T6607" s="253"/>
      <c r="AT6607" s="254" t="s">
        <v>272</v>
      </c>
      <c r="AU6607" s="254" t="s">
        <v>91</v>
      </c>
      <c r="AV6607" s="16" t="s">
        <v>104</v>
      </c>
      <c r="AW6607" s="16" t="s">
        <v>38</v>
      </c>
      <c r="AX6607" s="16" t="s">
        <v>89</v>
      </c>
      <c r="AY6607" s="254" t="s">
        <v>262</v>
      </c>
    </row>
    <row r="6608" spans="1:65" s="2" customFormat="1" ht="16.5" customHeight="1">
      <c r="A6608" s="37"/>
      <c r="B6608" s="38"/>
      <c r="C6608" s="255" t="s">
        <v>3035</v>
      </c>
      <c r="D6608" s="255" t="s">
        <v>633</v>
      </c>
      <c r="E6608" s="256" t="s">
        <v>3010</v>
      </c>
      <c r="F6608" s="257" t="s">
        <v>3011</v>
      </c>
      <c r="G6608" s="258" t="s">
        <v>342</v>
      </c>
      <c r="H6608" s="259">
        <v>93.805000000000007</v>
      </c>
      <c r="I6608" s="260"/>
      <c r="J6608" s="261">
        <f>ROUND(I6608*H6608,2)</f>
        <v>0</v>
      </c>
      <c r="K6608" s="257" t="s">
        <v>44</v>
      </c>
      <c r="L6608" s="262"/>
      <c r="M6608" s="263" t="s">
        <v>44</v>
      </c>
      <c r="N6608" s="264" t="s">
        <v>53</v>
      </c>
      <c r="O6608" s="67"/>
      <c r="P6608" s="204">
        <f>O6608*H6608</f>
        <v>0</v>
      </c>
      <c r="Q6608" s="204">
        <v>2.4029999999999999E-2</v>
      </c>
      <c r="R6608" s="204">
        <f>Q6608*H6608</f>
        <v>2.2541341500000001</v>
      </c>
      <c r="S6608" s="204">
        <v>0</v>
      </c>
      <c r="T6608" s="205">
        <f>S6608*H6608</f>
        <v>0</v>
      </c>
      <c r="U6608" s="37"/>
      <c r="V6608" s="37"/>
      <c r="W6608" s="37"/>
      <c r="X6608" s="37"/>
      <c r="Y6608" s="37"/>
      <c r="Z6608" s="37"/>
      <c r="AA6608" s="37"/>
      <c r="AB6608" s="37"/>
      <c r="AC6608" s="37"/>
      <c r="AD6608" s="37"/>
      <c r="AE6608" s="37"/>
      <c r="AR6608" s="206" t="s">
        <v>619</v>
      </c>
      <c r="AT6608" s="206" t="s">
        <v>633</v>
      </c>
      <c r="AU6608" s="206" t="s">
        <v>91</v>
      </c>
      <c r="AY6608" s="19" t="s">
        <v>262</v>
      </c>
      <c r="BE6608" s="207">
        <f>IF(N6608="základní",J6608,0)</f>
        <v>0</v>
      </c>
      <c r="BF6608" s="207">
        <f>IF(N6608="snížená",J6608,0)</f>
        <v>0</v>
      </c>
      <c r="BG6608" s="207">
        <f>IF(N6608="zákl. přenesená",J6608,0)</f>
        <v>0</v>
      </c>
      <c r="BH6608" s="207">
        <f>IF(N6608="sníž. přenesená",J6608,0)</f>
        <v>0</v>
      </c>
      <c r="BI6608" s="207">
        <f>IF(N6608="nulová",J6608,0)</f>
        <v>0</v>
      </c>
      <c r="BJ6608" s="19" t="s">
        <v>89</v>
      </c>
      <c r="BK6608" s="207">
        <f>ROUND(I6608*H6608,2)</f>
        <v>0</v>
      </c>
      <c r="BL6608" s="19" t="s">
        <v>442</v>
      </c>
      <c r="BM6608" s="206" t="s">
        <v>3036</v>
      </c>
    </row>
    <row r="6609" spans="1:65" s="2" customFormat="1" ht="36">
      <c r="A6609" s="37"/>
      <c r="B6609" s="38"/>
      <c r="C6609" s="39"/>
      <c r="D6609" s="208" t="s">
        <v>421</v>
      </c>
      <c r="E6609" s="39"/>
      <c r="F6609" s="209" t="s">
        <v>3037</v>
      </c>
      <c r="G6609" s="39"/>
      <c r="H6609" s="39"/>
      <c r="I6609" s="118"/>
      <c r="J6609" s="39"/>
      <c r="K6609" s="39"/>
      <c r="L6609" s="42"/>
      <c r="M6609" s="210"/>
      <c r="N6609" s="211"/>
      <c r="O6609" s="67"/>
      <c r="P6609" s="67"/>
      <c r="Q6609" s="67"/>
      <c r="R6609" s="67"/>
      <c r="S6609" s="67"/>
      <c r="T6609" s="68"/>
      <c r="U6609" s="37"/>
      <c r="V6609" s="37"/>
      <c r="W6609" s="37"/>
      <c r="X6609" s="37"/>
      <c r="Y6609" s="37"/>
      <c r="Z6609" s="37"/>
      <c r="AA6609" s="37"/>
      <c r="AB6609" s="37"/>
      <c r="AC6609" s="37"/>
      <c r="AD6609" s="37"/>
      <c r="AE6609" s="37"/>
      <c r="AT6609" s="19" t="s">
        <v>421</v>
      </c>
      <c r="AU6609" s="19" t="s">
        <v>91</v>
      </c>
    </row>
    <row r="6610" spans="1:65" s="13" customFormat="1" ht="10">
      <c r="B6610" s="212"/>
      <c r="C6610" s="213"/>
      <c r="D6610" s="208" t="s">
        <v>272</v>
      </c>
      <c r="E6610" s="214" t="s">
        <v>44</v>
      </c>
      <c r="F6610" s="215" t="s">
        <v>3004</v>
      </c>
      <c r="G6610" s="213"/>
      <c r="H6610" s="214" t="s">
        <v>44</v>
      </c>
      <c r="I6610" s="216"/>
      <c r="J6610" s="213"/>
      <c r="K6610" s="213"/>
      <c r="L6610" s="217"/>
      <c r="M6610" s="218"/>
      <c r="N6610" s="219"/>
      <c r="O6610" s="219"/>
      <c r="P6610" s="219"/>
      <c r="Q6610" s="219"/>
      <c r="R6610" s="219"/>
      <c r="S6610" s="219"/>
      <c r="T6610" s="220"/>
      <c r="AT6610" s="221" t="s">
        <v>272</v>
      </c>
      <c r="AU6610" s="221" t="s">
        <v>91</v>
      </c>
      <c r="AV6610" s="13" t="s">
        <v>89</v>
      </c>
      <c r="AW6610" s="13" t="s">
        <v>38</v>
      </c>
      <c r="AX6610" s="13" t="s">
        <v>82</v>
      </c>
      <c r="AY6610" s="221" t="s">
        <v>262</v>
      </c>
    </row>
    <row r="6611" spans="1:65" s="13" customFormat="1" ht="10">
      <c r="B6611" s="212"/>
      <c r="C6611" s="213"/>
      <c r="D6611" s="208" t="s">
        <v>272</v>
      </c>
      <c r="E6611" s="214" t="s">
        <v>44</v>
      </c>
      <c r="F6611" s="215" t="s">
        <v>3005</v>
      </c>
      <c r="G6611" s="213"/>
      <c r="H6611" s="214" t="s">
        <v>44</v>
      </c>
      <c r="I6611" s="216"/>
      <c r="J6611" s="213"/>
      <c r="K6611" s="213"/>
      <c r="L6611" s="217"/>
      <c r="M6611" s="218"/>
      <c r="N6611" s="219"/>
      <c r="O6611" s="219"/>
      <c r="P6611" s="219"/>
      <c r="Q6611" s="219"/>
      <c r="R6611" s="219"/>
      <c r="S6611" s="219"/>
      <c r="T6611" s="220"/>
      <c r="AT6611" s="221" t="s">
        <v>272</v>
      </c>
      <c r="AU6611" s="221" t="s">
        <v>91</v>
      </c>
      <c r="AV6611" s="13" t="s">
        <v>89</v>
      </c>
      <c r="AW6611" s="13" t="s">
        <v>38</v>
      </c>
      <c r="AX6611" s="13" t="s">
        <v>82</v>
      </c>
      <c r="AY6611" s="221" t="s">
        <v>262</v>
      </c>
    </row>
    <row r="6612" spans="1:65" s="15" customFormat="1" ht="10">
      <c r="B6612" s="233"/>
      <c r="C6612" s="234"/>
      <c r="D6612" s="208" t="s">
        <v>272</v>
      </c>
      <c r="E6612" s="235" t="s">
        <v>44</v>
      </c>
      <c r="F6612" s="236" t="s">
        <v>3006</v>
      </c>
      <c r="G6612" s="234"/>
      <c r="H6612" s="237">
        <v>98.91</v>
      </c>
      <c r="I6612" s="238"/>
      <c r="J6612" s="234"/>
      <c r="K6612" s="234"/>
      <c r="L6612" s="239"/>
      <c r="M6612" s="240"/>
      <c r="N6612" s="241"/>
      <c r="O6612" s="241"/>
      <c r="P6612" s="241"/>
      <c r="Q6612" s="241"/>
      <c r="R6612" s="241"/>
      <c r="S6612" s="241"/>
      <c r="T6612" s="242"/>
      <c r="AT6612" s="243" t="s">
        <v>272</v>
      </c>
      <c r="AU6612" s="243" t="s">
        <v>91</v>
      </c>
      <c r="AV6612" s="15" t="s">
        <v>91</v>
      </c>
      <c r="AW6612" s="15" t="s">
        <v>38</v>
      </c>
      <c r="AX6612" s="15" t="s">
        <v>82</v>
      </c>
      <c r="AY6612" s="243" t="s">
        <v>262</v>
      </c>
    </row>
    <row r="6613" spans="1:65" s="15" customFormat="1" ht="10">
      <c r="B6613" s="233"/>
      <c r="C6613" s="234"/>
      <c r="D6613" s="208" t="s">
        <v>272</v>
      </c>
      <c r="E6613" s="235" t="s">
        <v>44</v>
      </c>
      <c r="F6613" s="236" t="s">
        <v>3034</v>
      </c>
      <c r="G6613" s="234"/>
      <c r="H6613" s="237">
        <v>-2.0249999999999999</v>
      </c>
      <c r="I6613" s="238"/>
      <c r="J6613" s="234"/>
      <c r="K6613" s="234"/>
      <c r="L6613" s="239"/>
      <c r="M6613" s="240"/>
      <c r="N6613" s="241"/>
      <c r="O6613" s="241"/>
      <c r="P6613" s="241"/>
      <c r="Q6613" s="241"/>
      <c r="R6613" s="241"/>
      <c r="S6613" s="241"/>
      <c r="T6613" s="242"/>
      <c r="AT6613" s="243" t="s">
        <v>272</v>
      </c>
      <c r="AU6613" s="243" t="s">
        <v>91</v>
      </c>
      <c r="AV6613" s="15" t="s">
        <v>91</v>
      </c>
      <c r="AW6613" s="15" t="s">
        <v>38</v>
      </c>
      <c r="AX6613" s="15" t="s">
        <v>82</v>
      </c>
      <c r="AY6613" s="243" t="s">
        <v>262</v>
      </c>
    </row>
    <row r="6614" spans="1:65" s="15" customFormat="1" ht="10">
      <c r="B6614" s="233"/>
      <c r="C6614" s="234"/>
      <c r="D6614" s="208" t="s">
        <v>272</v>
      </c>
      <c r="E6614" s="235" t="s">
        <v>44</v>
      </c>
      <c r="F6614" s="236" t="s">
        <v>3007</v>
      </c>
      <c r="G6614" s="234"/>
      <c r="H6614" s="237">
        <v>-3.08</v>
      </c>
      <c r="I6614" s="238"/>
      <c r="J6614" s="234"/>
      <c r="K6614" s="234"/>
      <c r="L6614" s="239"/>
      <c r="M6614" s="240"/>
      <c r="N6614" s="241"/>
      <c r="O6614" s="241"/>
      <c r="P6614" s="241"/>
      <c r="Q6614" s="241"/>
      <c r="R6614" s="241"/>
      <c r="S6614" s="241"/>
      <c r="T6614" s="242"/>
      <c r="AT6614" s="243" t="s">
        <v>272</v>
      </c>
      <c r="AU6614" s="243" t="s">
        <v>91</v>
      </c>
      <c r="AV6614" s="15" t="s">
        <v>91</v>
      </c>
      <c r="AW6614" s="15" t="s">
        <v>38</v>
      </c>
      <c r="AX6614" s="15" t="s">
        <v>82</v>
      </c>
      <c r="AY6614" s="243" t="s">
        <v>262</v>
      </c>
    </row>
    <row r="6615" spans="1:65" s="13" customFormat="1" ht="30">
      <c r="B6615" s="212"/>
      <c r="C6615" s="213"/>
      <c r="D6615" s="208" t="s">
        <v>272</v>
      </c>
      <c r="E6615" s="214" t="s">
        <v>44</v>
      </c>
      <c r="F6615" s="215" t="s">
        <v>2996</v>
      </c>
      <c r="G6615" s="213"/>
      <c r="H6615" s="214" t="s">
        <v>44</v>
      </c>
      <c r="I6615" s="216"/>
      <c r="J6615" s="213"/>
      <c r="K6615" s="213"/>
      <c r="L6615" s="217"/>
      <c r="M6615" s="218"/>
      <c r="N6615" s="219"/>
      <c r="O6615" s="219"/>
      <c r="P6615" s="219"/>
      <c r="Q6615" s="219"/>
      <c r="R6615" s="219"/>
      <c r="S6615" s="219"/>
      <c r="T6615" s="220"/>
      <c r="AT6615" s="221" t="s">
        <v>272</v>
      </c>
      <c r="AU6615" s="221" t="s">
        <v>91</v>
      </c>
      <c r="AV6615" s="13" t="s">
        <v>89</v>
      </c>
      <c r="AW6615" s="13" t="s">
        <v>38</v>
      </c>
      <c r="AX6615" s="13" t="s">
        <v>82</v>
      </c>
      <c r="AY6615" s="221" t="s">
        <v>262</v>
      </c>
    </row>
    <row r="6616" spans="1:65" s="13" customFormat="1" ht="10">
      <c r="B6616" s="212"/>
      <c r="C6616" s="213"/>
      <c r="D6616" s="208" t="s">
        <v>272</v>
      </c>
      <c r="E6616" s="214" t="s">
        <v>44</v>
      </c>
      <c r="F6616" s="215" t="s">
        <v>3002</v>
      </c>
      <c r="G6616" s="213"/>
      <c r="H6616" s="214" t="s">
        <v>44</v>
      </c>
      <c r="I6616" s="216"/>
      <c r="J6616" s="213"/>
      <c r="K6616" s="213"/>
      <c r="L6616" s="217"/>
      <c r="M6616" s="218"/>
      <c r="N6616" s="219"/>
      <c r="O6616" s="219"/>
      <c r="P6616" s="219"/>
      <c r="Q6616" s="219"/>
      <c r="R6616" s="219"/>
      <c r="S6616" s="219"/>
      <c r="T6616" s="220"/>
      <c r="AT6616" s="221" t="s">
        <v>272</v>
      </c>
      <c r="AU6616" s="221" t="s">
        <v>91</v>
      </c>
      <c r="AV6616" s="13" t="s">
        <v>89</v>
      </c>
      <c r="AW6616" s="13" t="s">
        <v>38</v>
      </c>
      <c r="AX6616" s="13" t="s">
        <v>82</v>
      </c>
      <c r="AY6616" s="221" t="s">
        <v>262</v>
      </c>
    </row>
    <row r="6617" spans="1:65" s="13" customFormat="1" ht="10">
      <c r="B6617" s="212"/>
      <c r="C6617" s="213"/>
      <c r="D6617" s="208" t="s">
        <v>272</v>
      </c>
      <c r="E6617" s="214" t="s">
        <v>44</v>
      </c>
      <c r="F6617" s="215" t="s">
        <v>3008</v>
      </c>
      <c r="G6617" s="213"/>
      <c r="H6617" s="214" t="s">
        <v>44</v>
      </c>
      <c r="I6617" s="216"/>
      <c r="J6617" s="213"/>
      <c r="K6617" s="213"/>
      <c r="L6617" s="217"/>
      <c r="M6617" s="218"/>
      <c r="N6617" s="219"/>
      <c r="O6617" s="219"/>
      <c r="P6617" s="219"/>
      <c r="Q6617" s="219"/>
      <c r="R6617" s="219"/>
      <c r="S6617" s="219"/>
      <c r="T6617" s="220"/>
      <c r="AT6617" s="221" t="s">
        <v>272</v>
      </c>
      <c r="AU6617" s="221" t="s">
        <v>91</v>
      </c>
      <c r="AV6617" s="13" t="s">
        <v>89</v>
      </c>
      <c r="AW6617" s="13" t="s">
        <v>38</v>
      </c>
      <c r="AX6617" s="13" t="s">
        <v>82</v>
      </c>
      <c r="AY6617" s="221" t="s">
        <v>262</v>
      </c>
    </row>
    <row r="6618" spans="1:65" s="13" customFormat="1" ht="10">
      <c r="B6618" s="212"/>
      <c r="C6618" s="213"/>
      <c r="D6618" s="208" t="s">
        <v>272</v>
      </c>
      <c r="E6618" s="214" t="s">
        <v>44</v>
      </c>
      <c r="F6618" s="215" t="s">
        <v>3003</v>
      </c>
      <c r="G6618" s="213"/>
      <c r="H6618" s="214" t="s">
        <v>44</v>
      </c>
      <c r="I6618" s="216"/>
      <c r="J6618" s="213"/>
      <c r="K6618" s="213"/>
      <c r="L6618" s="217"/>
      <c r="M6618" s="218"/>
      <c r="N6618" s="219"/>
      <c r="O6618" s="219"/>
      <c r="P6618" s="219"/>
      <c r="Q6618" s="219"/>
      <c r="R6618" s="219"/>
      <c r="S6618" s="219"/>
      <c r="T6618" s="220"/>
      <c r="AT6618" s="221" t="s">
        <v>272</v>
      </c>
      <c r="AU6618" s="221" t="s">
        <v>91</v>
      </c>
      <c r="AV6618" s="13" t="s">
        <v>89</v>
      </c>
      <c r="AW6618" s="13" t="s">
        <v>38</v>
      </c>
      <c r="AX6618" s="13" t="s">
        <v>82</v>
      </c>
      <c r="AY6618" s="221" t="s">
        <v>262</v>
      </c>
    </row>
    <row r="6619" spans="1:65" s="13" customFormat="1" ht="10">
      <c r="B6619" s="212"/>
      <c r="C6619" s="213"/>
      <c r="D6619" s="208" t="s">
        <v>272</v>
      </c>
      <c r="E6619" s="214" t="s">
        <v>44</v>
      </c>
      <c r="F6619" s="215" t="s">
        <v>2978</v>
      </c>
      <c r="G6619" s="213"/>
      <c r="H6619" s="214" t="s">
        <v>44</v>
      </c>
      <c r="I6619" s="216"/>
      <c r="J6619" s="213"/>
      <c r="K6619" s="213"/>
      <c r="L6619" s="217"/>
      <c r="M6619" s="218"/>
      <c r="N6619" s="219"/>
      <c r="O6619" s="219"/>
      <c r="P6619" s="219"/>
      <c r="Q6619" s="219"/>
      <c r="R6619" s="219"/>
      <c r="S6619" s="219"/>
      <c r="T6619" s="220"/>
      <c r="AT6619" s="221" t="s">
        <v>272</v>
      </c>
      <c r="AU6619" s="221" t="s">
        <v>91</v>
      </c>
      <c r="AV6619" s="13" t="s">
        <v>89</v>
      </c>
      <c r="AW6619" s="13" t="s">
        <v>38</v>
      </c>
      <c r="AX6619" s="13" t="s">
        <v>82</v>
      </c>
      <c r="AY6619" s="221" t="s">
        <v>262</v>
      </c>
    </row>
    <row r="6620" spans="1:65" s="16" customFormat="1" ht="10">
      <c r="B6620" s="244"/>
      <c r="C6620" s="245"/>
      <c r="D6620" s="208" t="s">
        <v>272</v>
      </c>
      <c r="E6620" s="246" t="s">
        <v>44</v>
      </c>
      <c r="F6620" s="247" t="s">
        <v>291</v>
      </c>
      <c r="G6620" s="245"/>
      <c r="H6620" s="248">
        <v>93.804999999999993</v>
      </c>
      <c r="I6620" s="249"/>
      <c r="J6620" s="245"/>
      <c r="K6620" s="245"/>
      <c r="L6620" s="250"/>
      <c r="M6620" s="251"/>
      <c r="N6620" s="252"/>
      <c r="O6620" s="252"/>
      <c r="P6620" s="252"/>
      <c r="Q6620" s="252"/>
      <c r="R6620" s="252"/>
      <c r="S6620" s="252"/>
      <c r="T6620" s="253"/>
      <c r="AT6620" s="254" t="s">
        <v>272</v>
      </c>
      <c r="AU6620" s="254" t="s">
        <v>91</v>
      </c>
      <c r="AV6620" s="16" t="s">
        <v>104</v>
      </c>
      <c r="AW6620" s="16" t="s">
        <v>38</v>
      </c>
      <c r="AX6620" s="16" t="s">
        <v>89</v>
      </c>
      <c r="AY6620" s="254" t="s">
        <v>262</v>
      </c>
    </row>
    <row r="6621" spans="1:65" s="2" customFormat="1" ht="21.75" customHeight="1">
      <c r="A6621" s="37"/>
      <c r="B6621" s="38"/>
      <c r="C6621" s="195" t="s">
        <v>3038</v>
      </c>
      <c r="D6621" s="195" t="s">
        <v>264</v>
      </c>
      <c r="E6621" s="196" t="s">
        <v>3039</v>
      </c>
      <c r="F6621" s="197" t="s">
        <v>3040</v>
      </c>
      <c r="G6621" s="198" t="s">
        <v>342</v>
      </c>
      <c r="H6621" s="199">
        <v>27.285</v>
      </c>
      <c r="I6621" s="200"/>
      <c r="J6621" s="201">
        <f>ROUND(I6621*H6621,2)</f>
        <v>0</v>
      </c>
      <c r="K6621" s="197" t="s">
        <v>268</v>
      </c>
      <c r="L6621" s="42"/>
      <c r="M6621" s="202" t="s">
        <v>44</v>
      </c>
      <c r="N6621" s="203" t="s">
        <v>53</v>
      </c>
      <c r="O6621" s="67"/>
      <c r="P6621" s="204">
        <f>O6621*H6621</f>
        <v>0</v>
      </c>
      <c r="Q6621" s="204">
        <v>0</v>
      </c>
      <c r="R6621" s="204">
        <f>Q6621*H6621</f>
        <v>0</v>
      </c>
      <c r="S6621" s="204">
        <v>0</v>
      </c>
      <c r="T6621" s="205">
        <f>S6621*H6621</f>
        <v>0</v>
      </c>
      <c r="U6621" s="37"/>
      <c r="V6621" s="37"/>
      <c r="W6621" s="37"/>
      <c r="X6621" s="37"/>
      <c r="Y6621" s="37"/>
      <c r="Z6621" s="37"/>
      <c r="AA6621" s="37"/>
      <c r="AB6621" s="37"/>
      <c r="AC6621" s="37"/>
      <c r="AD6621" s="37"/>
      <c r="AE6621" s="37"/>
      <c r="AR6621" s="206" t="s">
        <v>442</v>
      </c>
      <c r="AT6621" s="206" t="s">
        <v>264</v>
      </c>
      <c r="AU6621" s="206" t="s">
        <v>91</v>
      </c>
      <c r="AY6621" s="19" t="s">
        <v>262</v>
      </c>
      <c r="BE6621" s="207">
        <f>IF(N6621="základní",J6621,0)</f>
        <v>0</v>
      </c>
      <c r="BF6621" s="207">
        <f>IF(N6621="snížená",J6621,0)</f>
        <v>0</v>
      </c>
      <c r="BG6621" s="207">
        <f>IF(N6621="zákl. přenesená",J6621,0)</f>
        <v>0</v>
      </c>
      <c r="BH6621" s="207">
        <f>IF(N6621="sníž. přenesená",J6621,0)</f>
        <v>0</v>
      </c>
      <c r="BI6621" s="207">
        <f>IF(N6621="nulová",J6621,0)</f>
        <v>0</v>
      </c>
      <c r="BJ6621" s="19" t="s">
        <v>89</v>
      </c>
      <c r="BK6621" s="207">
        <f>ROUND(I6621*H6621,2)</f>
        <v>0</v>
      </c>
      <c r="BL6621" s="19" t="s">
        <v>442</v>
      </c>
      <c r="BM6621" s="206" t="s">
        <v>3041</v>
      </c>
    </row>
    <row r="6622" spans="1:65" s="2" customFormat="1" ht="63">
      <c r="A6622" s="37"/>
      <c r="B6622" s="38"/>
      <c r="C6622" s="39"/>
      <c r="D6622" s="208" t="s">
        <v>270</v>
      </c>
      <c r="E6622" s="39"/>
      <c r="F6622" s="209" t="s">
        <v>2969</v>
      </c>
      <c r="G6622" s="39"/>
      <c r="H6622" s="39"/>
      <c r="I6622" s="118"/>
      <c r="J6622" s="39"/>
      <c r="K6622" s="39"/>
      <c r="L6622" s="42"/>
      <c r="M6622" s="210"/>
      <c r="N6622" s="211"/>
      <c r="O6622" s="67"/>
      <c r="P6622" s="67"/>
      <c r="Q6622" s="67"/>
      <c r="R6622" s="67"/>
      <c r="S6622" s="67"/>
      <c r="T6622" s="68"/>
      <c r="U6622" s="37"/>
      <c r="V6622" s="37"/>
      <c r="W6622" s="37"/>
      <c r="X6622" s="37"/>
      <c r="Y6622" s="37"/>
      <c r="Z6622" s="37"/>
      <c r="AA6622" s="37"/>
      <c r="AB6622" s="37"/>
      <c r="AC6622" s="37"/>
      <c r="AD6622" s="37"/>
      <c r="AE6622" s="37"/>
      <c r="AT6622" s="19" t="s">
        <v>270</v>
      </c>
      <c r="AU6622" s="19" t="s">
        <v>91</v>
      </c>
    </row>
    <row r="6623" spans="1:65" s="2" customFormat="1" ht="18">
      <c r="A6623" s="37"/>
      <c r="B6623" s="38"/>
      <c r="C6623" s="39"/>
      <c r="D6623" s="208" t="s">
        <v>421</v>
      </c>
      <c r="E6623" s="39"/>
      <c r="F6623" s="209" t="s">
        <v>3042</v>
      </c>
      <c r="G6623" s="39"/>
      <c r="H6623" s="39"/>
      <c r="I6623" s="118"/>
      <c r="J6623" s="39"/>
      <c r="K6623" s="39"/>
      <c r="L6623" s="42"/>
      <c r="M6623" s="210"/>
      <c r="N6623" s="211"/>
      <c r="O6623" s="67"/>
      <c r="P6623" s="67"/>
      <c r="Q6623" s="67"/>
      <c r="R6623" s="67"/>
      <c r="S6623" s="67"/>
      <c r="T6623" s="68"/>
      <c r="U6623" s="37"/>
      <c r="V6623" s="37"/>
      <c r="W6623" s="37"/>
      <c r="X6623" s="37"/>
      <c r="Y6623" s="37"/>
      <c r="Z6623" s="37"/>
      <c r="AA6623" s="37"/>
      <c r="AB6623" s="37"/>
      <c r="AC6623" s="37"/>
      <c r="AD6623" s="37"/>
      <c r="AE6623" s="37"/>
      <c r="AT6623" s="19" t="s">
        <v>421</v>
      </c>
      <c r="AU6623" s="19" t="s">
        <v>91</v>
      </c>
    </row>
    <row r="6624" spans="1:65" s="13" customFormat="1" ht="10">
      <c r="B6624" s="212"/>
      <c r="C6624" s="213"/>
      <c r="D6624" s="208" t="s">
        <v>272</v>
      </c>
      <c r="E6624" s="214" t="s">
        <v>44</v>
      </c>
      <c r="F6624" s="215" t="s">
        <v>2971</v>
      </c>
      <c r="G6624" s="213"/>
      <c r="H6624" s="214" t="s">
        <v>44</v>
      </c>
      <c r="I6624" s="216"/>
      <c r="J6624" s="213"/>
      <c r="K6624" s="213"/>
      <c r="L6624" s="217"/>
      <c r="M6624" s="218"/>
      <c r="N6624" s="219"/>
      <c r="O6624" s="219"/>
      <c r="P6624" s="219"/>
      <c r="Q6624" s="219"/>
      <c r="R6624" s="219"/>
      <c r="S6624" s="219"/>
      <c r="T6624" s="220"/>
      <c r="AT6624" s="221" t="s">
        <v>272</v>
      </c>
      <c r="AU6624" s="221" t="s">
        <v>91</v>
      </c>
      <c r="AV6624" s="13" t="s">
        <v>89</v>
      </c>
      <c r="AW6624" s="13" t="s">
        <v>38</v>
      </c>
      <c r="AX6624" s="13" t="s">
        <v>82</v>
      </c>
      <c r="AY6624" s="221" t="s">
        <v>262</v>
      </c>
    </row>
    <row r="6625" spans="2:51" s="13" customFormat="1" ht="10">
      <c r="B6625" s="212"/>
      <c r="C6625" s="213"/>
      <c r="D6625" s="208" t="s">
        <v>272</v>
      </c>
      <c r="E6625" s="214" t="s">
        <v>44</v>
      </c>
      <c r="F6625" s="215" t="s">
        <v>2972</v>
      </c>
      <c r="G6625" s="213"/>
      <c r="H6625" s="214" t="s">
        <v>44</v>
      </c>
      <c r="I6625" s="216"/>
      <c r="J6625" s="213"/>
      <c r="K6625" s="213"/>
      <c r="L6625" s="217"/>
      <c r="M6625" s="218"/>
      <c r="N6625" s="219"/>
      <c r="O6625" s="219"/>
      <c r="P6625" s="219"/>
      <c r="Q6625" s="219"/>
      <c r="R6625" s="219"/>
      <c r="S6625" s="219"/>
      <c r="T6625" s="220"/>
      <c r="AT6625" s="221" t="s">
        <v>272</v>
      </c>
      <c r="AU6625" s="221" t="s">
        <v>91</v>
      </c>
      <c r="AV6625" s="13" t="s">
        <v>89</v>
      </c>
      <c r="AW6625" s="13" t="s">
        <v>38</v>
      </c>
      <c r="AX6625" s="13" t="s">
        <v>82</v>
      </c>
      <c r="AY6625" s="221" t="s">
        <v>262</v>
      </c>
    </row>
    <row r="6626" spans="2:51" s="15" customFormat="1" ht="10">
      <c r="B6626" s="233"/>
      <c r="C6626" s="234"/>
      <c r="D6626" s="208" t="s">
        <v>272</v>
      </c>
      <c r="E6626" s="235" t="s">
        <v>44</v>
      </c>
      <c r="F6626" s="236" t="s">
        <v>3043</v>
      </c>
      <c r="G6626" s="234"/>
      <c r="H6626" s="237">
        <v>2.85</v>
      </c>
      <c r="I6626" s="238"/>
      <c r="J6626" s="234"/>
      <c r="K6626" s="234"/>
      <c r="L6626" s="239"/>
      <c r="M6626" s="240"/>
      <c r="N6626" s="241"/>
      <c r="O6626" s="241"/>
      <c r="P6626" s="241"/>
      <c r="Q6626" s="241"/>
      <c r="R6626" s="241"/>
      <c r="S6626" s="241"/>
      <c r="T6626" s="242"/>
      <c r="AT6626" s="243" t="s">
        <v>272</v>
      </c>
      <c r="AU6626" s="243" t="s">
        <v>91</v>
      </c>
      <c r="AV6626" s="15" t="s">
        <v>91</v>
      </c>
      <c r="AW6626" s="15" t="s">
        <v>38</v>
      </c>
      <c r="AX6626" s="15" t="s">
        <v>82</v>
      </c>
      <c r="AY6626" s="243" t="s">
        <v>262</v>
      </c>
    </row>
    <row r="6627" spans="2:51" s="13" customFormat="1" ht="10">
      <c r="B6627" s="212"/>
      <c r="C6627" s="213"/>
      <c r="D6627" s="208" t="s">
        <v>272</v>
      </c>
      <c r="E6627" s="214" t="s">
        <v>44</v>
      </c>
      <c r="F6627" s="215" t="s">
        <v>2974</v>
      </c>
      <c r="G6627" s="213"/>
      <c r="H6627" s="214" t="s">
        <v>44</v>
      </c>
      <c r="I6627" s="216"/>
      <c r="J6627" s="213"/>
      <c r="K6627" s="213"/>
      <c r="L6627" s="217"/>
      <c r="M6627" s="218"/>
      <c r="N6627" s="219"/>
      <c r="O6627" s="219"/>
      <c r="P6627" s="219"/>
      <c r="Q6627" s="219"/>
      <c r="R6627" s="219"/>
      <c r="S6627" s="219"/>
      <c r="T6627" s="220"/>
      <c r="AT6627" s="221" t="s">
        <v>272</v>
      </c>
      <c r="AU6627" s="221" t="s">
        <v>91</v>
      </c>
      <c r="AV6627" s="13" t="s">
        <v>89</v>
      </c>
      <c r="AW6627" s="13" t="s">
        <v>38</v>
      </c>
      <c r="AX6627" s="13" t="s">
        <v>82</v>
      </c>
      <c r="AY6627" s="221" t="s">
        <v>262</v>
      </c>
    </row>
    <row r="6628" spans="2:51" s="13" customFormat="1" ht="10">
      <c r="B6628" s="212"/>
      <c r="C6628" s="213"/>
      <c r="D6628" s="208" t="s">
        <v>272</v>
      </c>
      <c r="E6628" s="214" t="s">
        <v>44</v>
      </c>
      <c r="F6628" s="215" t="s">
        <v>2975</v>
      </c>
      <c r="G6628" s="213"/>
      <c r="H6628" s="214" t="s">
        <v>44</v>
      </c>
      <c r="I6628" s="216"/>
      <c r="J6628" s="213"/>
      <c r="K6628" s="213"/>
      <c r="L6628" s="217"/>
      <c r="M6628" s="218"/>
      <c r="N6628" s="219"/>
      <c r="O6628" s="219"/>
      <c r="P6628" s="219"/>
      <c r="Q6628" s="219"/>
      <c r="R6628" s="219"/>
      <c r="S6628" s="219"/>
      <c r="T6628" s="220"/>
      <c r="AT6628" s="221" t="s">
        <v>272</v>
      </c>
      <c r="AU6628" s="221" t="s">
        <v>91</v>
      </c>
      <c r="AV6628" s="13" t="s">
        <v>89</v>
      </c>
      <c r="AW6628" s="13" t="s">
        <v>38</v>
      </c>
      <c r="AX6628" s="13" t="s">
        <v>82</v>
      </c>
      <c r="AY6628" s="221" t="s">
        <v>262</v>
      </c>
    </row>
    <row r="6629" spans="2:51" s="13" customFormat="1" ht="10">
      <c r="B6629" s="212"/>
      <c r="C6629" s="213"/>
      <c r="D6629" s="208" t="s">
        <v>272</v>
      </c>
      <c r="E6629" s="214" t="s">
        <v>44</v>
      </c>
      <c r="F6629" s="215" t="s">
        <v>2976</v>
      </c>
      <c r="G6629" s="213"/>
      <c r="H6629" s="214" t="s">
        <v>44</v>
      </c>
      <c r="I6629" s="216"/>
      <c r="J6629" s="213"/>
      <c r="K6629" s="213"/>
      <c r="L6629" s="217"/>
      <c r="M6629" s="218"/>
      <c r="N6629" s="219"/>
      <c r="O6629" s="219"/>
      <c r="P6629" s="219"/>
      <c r="Q6629" s="219"/>
      <c r="R6629" s="219"/>
      <c r="S6629" s="219"/>
      <c r="T6629" s="220"/>
      <c r="AT6629" s="221" t="s">
        <v>272</v>
      </c>
      <c r="AU6629" s="221" t="s">
        <v>91</v>
      </c>
      <c r="AV6629" s="13" t="s">
        <v>89</v>
      </c>
      <c r="AW6629" s="13" t="s">
        <v>38</v>
      </c>
      <c r="AX6629" s="13" t="s">
        <v>82</v>
      </c>
      <c r="AY6629" s="221" t="s">
        <v>262</v>
      </c>
    </row>
    <row r="6630" spans="2:51" s="13" customFormat="1" ht="10">
      <c r="B6630" s="212"/>
      <c r="C6630" s="213"/>
      <c r="D6630" s="208" t="s">
        <v>272</v>
      </c>
      <c r="E6630" s="214" t="s">
        <v>44</v>
      </c>
      <c r="F6630" s="215" t="s">
        <v>2977</v>
      </c>
      <c r="G6630" s="213"/>
      <c r="H6630" s="214" t="s">
        <v>44</v>
      </c>
      <c r="I6630" s="216"/>
      <c r="J6630" s="213"/>
      <c r="K6630" s="213"/>
      <c r="L6630" s="217"/>
      <c r="M6630" s="218"/>
      <c r="N6630" s="219"/>
      <c r="O6630" s="219"/>
      <c r="P6630" s="219"/>
      <c r="Q6630" s="219"/>
      <c r="R6630" s="219"/>
      <c r="S6630" s="219"/>
      <c r="T6630" s="220"/>
      <c r="AT6630" s="221" t="s">
        <v>272</v>
      </c>
      <c r="AU6630" s="221" t="s">
        <v>91</v>
      </c>
      <c r="AV6630" s="13" t="s">
        <v>89</v>
      </c>
      <c r="AW6630" s="13" t="s">
        <v>38</v>
      </c>
      <c r="AX6630" s="13" t="s">
        <v>82</v>
      </c>
      <c r="AY6630" s="221" t="s">
        <v>262</v>
      </c>
    </row>
    <row r="6631" spans="2:51" s="13" customFormat="1" ht="10">
      <c r="B6631" s="212"/>
      <c r="C6631" s="213"/>
      <c r="D6631" s="208" t="s">
        <v>272</v>
      </c>
      <c r="E6631" s="214" t="s">
        <v>44</v>
      </c>
      <c r="F6631" s="215" t="s">
        <v>2978</v>
      </c>
      <c r="G6631" s="213"/>
      <c r="H6631" s="214" t="s">
        <v>44</v>
      </c>
      <c r="I6631" s="216"/>
      <c r="J6631" s="213"/>
      <c r="K6631" s="213"/>
      <c r="L6631" s="217"/>
      <c r="M6631" s="218"/>
      <c r="N6631" s="219"/>
      <c r="O6631" s="219"/>
      <c r="P6631" s="219"/>
      <c r="Q6631" s="219"/>
      <c r="R6631" s="219"/>
      <c r="S6631" s="219"/>
      <c r="T6631" s="220"/>
      <c r="AT6631" s="221" t="s">
        <v>272</v>
      </c>
      <c r="AU6631" s="221" t="s">
        <v>91</v>
      </c>
      <c r="AV6631" s="13" t="s">
        <v>89</v>
      </c>
      <c r="AW6631" s="13" t="s">
        <v>38</v>
      </c>
      <c r="AX6631" s="13" t="s">
        <v>82</v>
      </c>
      <c r="AY6631" s="221" t="s">
        <v>262</v>
      </c>
    </row>
    <row r="6632" spans="2:51" s="13" customFormat="1" ht="10">
      <c r="B6632" s="212"/>
      <c r="C6632" s="213"/>
      <c r="D6632" s="208" t="s">
        <v>272</v>
      </c>
      <c r="E6632" s="214" t="s">
        <v>44</v>
      </c>
      <c r="F6632" s="215" t="s">
        <v>3044</v>
      </c>
      <c r="G6632" s="213"/>
      <c r="H6632" s="214" t="s">
        <v>44</v>
      </c>
      <c r="I6632" s="216"/>
      <c r="J6632" s="213"/>
      <c r="K6632" s="213"/>
      <c r="L6632" s="217"/>
      <c r="M6632" s="218"/>
      <c r="N6632" s="219"/>
      <c r="O6632" s="219"/>
      <c r="P6632" s="219"/>
      <c r="Q6632" s="219"/>
      <c r="R6632" s="219"/>
      <c r="S6632" s="219"/>
      <c r="T6632" s="220"/>
      <c r="AT6632" s="221" t="s">
        <v>272</v>
      </c>
      <c r="AU6632" s="221" t="s">
        <v>91</v>
      </c>
      <c r="AV6632" s="13" t="s">
        <v>89</v>
      </c>
      <c r="AW6632" s="13" t="s">
        <v>38</v>
      </c>
      <c r="AX6632" s="13" t="s">
        <v>82</v>
      </c>
      <c r="AY6632" s="221" t="s">
        <v>262</v>
      </c>
    </row>
    <row r="6633" spans="2:51" s="13" customFormat="1" ht="10">
      <c r="B6633" s="212"/>
      <c r="C6633" s="213"/>
      <c r="D6633" s="208" t="s">
        <v>272</v>
      </c>
      <c r="E6633" s="214" t="s">
        <v>44</v>
      </c>
      <c r="F6633" s="215" t="s">
        <v>2972</v>
      </c>
      <c r="G6633" s="213"/>
      <c r="H6633" s="214" t="s">
        <v>44</v>
      </c>
      <c r="I6633" s="216"/>
      <c r="J6633" s="213"/>
      <c r="K6633" s="213"/>
      <c r="L6633" s="217"/>
      <c r="M6633" s="218"/>
      <c r="N6633" s="219"/>
      <c r="O6633" s="219"/>
      <c r="P6633" s="219"/>
      <c r="Q6633" s="219"/>
      <c r="R6633" s="219"/>
      <c r="S6633" s="219"/>
      <c r="T6633" s="220"/>
      <c r="AT6633" s="221" t="s">
        <v>272</v>
      </c>
      <c r="AU6633" s="221" t="s">
        <v>91</v>
      </c>
      <c r="AV6633" s="13" t="s">
        <v>89</v>
      </c>
      <c r="AW6633" s="13" t="s">
        <v>38</v>
      </c>
      <c r="AX6633" s="13" t="s">
        <v>82</v>
      </c>
      <c r="AY6633" s="221" t="s">
        <v>262</v>
      </c>
    </row>
    <row r="6634" spans="2:51" s="15" customFormat="1" ht="10">
      <c r="B6634" s="233"/>
      <c r="C6634" s="234"/>
      <c r="D6634" s="208" t="s">
        <v>272</v>
      </c>
      <c r="E6634" s="235" t="s">
        <v>44</v>
      </c>
      <c r="F6634" s="236" t="s">
        <v>925</v>
      </c>
      <c r="G6634" s="234"/>
      <c r="H6634" s="237">
        <v>7.56</v>
      </c>
      <c r="I6634" s="238"/>
      <c r="J6634" s="234"/>
      <c r="K6634" s="234"/>
      <c r="L6634" s="239"/>
      <c r="M6634" s="240"/>
      <c r="N6634" s="241"/>
      <c r="O6634" s="241"/>
      <c r="P6634" s="241"/>
      <c r="Q6634" s="241"/>
      <c r="R6634" s="241"/>
      <c r="S6634" s="241"/>
      <c r="T6634" s="242"/>
      <c r="AT6634" s="243" t="s">
        <v>272</v>
      </c>
      <c r="AU6634" s="243" t="s">
        <v>91</v>
      </c>
      <c r="AV6634" s="15" t="s">
        <v>91</v>
      </c>
      <c r="AW6634" s="15" t="s">
        <v>38</v>
      </c>
      <c r="AX6634" s="15" t="s">
        <v>82</v>
      </c>
      <c r="AY6634" s="243" t="s">
        <v>262</v>
      </c>
    </row>
    <row r="6635" spans="2:51" s="13" customFormat="1" ht="20">
      <c r="B6635" s="212"/>
      <c r="C6635" s="213"/>
      <c r="D6635" s="208" t="s">
        <v>272</v>
      </c>
      <c r="E6635" s="214" t="s">
        <v>44</v>
      </c>
      <c r="F6635" s="215" t="s">
        <v>3045</v>
      </c>
      <c r="G6635" s="213"/>
      <c r="H6635" s="214" t="s">
        <v>44</v>
      </c>
      <c r="I6635" s="216"/>
      <c r="J6635" s="213"/>
      <c r="K6635" s="213"/>
      <c r="L6635" s="217"/>
      <c r="M6635" s="218"/>
      <c r="N6635" s="219"/>
      <c r="O6635" s="219"/>
      <c r="P6635" s="219"/>
      <c r="Q6635" s="219"/>
      <c r="R6635" s="219"/>
      <c r="S6635" s="219"/>
      <c r="T6635" s="220"/>
      <c r="AT6635" s="221" t="s">
        <v>272</v>
      </c>
      <c r="AU6635" s="221" t="s">
        <v>91</v>
      </c>
      <c r="AV6635" s="13" t="s">
        <v>89</v>
      </c>
      <c r="AW6635" s="13" t="s">
        <v>38</v>
      </c>
      <c r="AX6635" s="13" t="s">
        <v>82</v>
      </c>
      <c r="AY6635" s="221" t="s">
        <v>262</v>
      </c>
    </row>
    <row r="6636" spans="2:51" s="13" customFormat="1" ht="10">
      <c r="B6636" s="212"/>
      <c r="C6636" s="213"/>
      <c r="D6636" s="208" t="s">
        <v>272</v>
      </c>
      <c r="E6636" s="214" t="s">
        <v>44</v>
      </c>
      <c r="F6636" s="215" t="s">
        <v>2985</v>
      </c>
      <c r="G6636" s="213"/>
      <c r="H6636" s="214" t="s">
        <v>44</v>
      </c>
      <c r="I6636" s="216"/>
      <c r="J6636" s="213"/>
      <c r="K6636" s="213"/>
      <c r="L6636" s="217"/>
      <c r="M6636" s="218"/>
      <c r="N6636" s="219"/>
      <c r="O6636" s="219"/>
      <c r="P6636" s="219"/>
      <c r="Q6636" s="219"/>
      <c r="R6636" s="219"/>
      <c r="S6636" s="219"/>
      <c r="T6636" s="220"/>
      <c r="AT6636" s="221" t="s">
        <v>272</v>
      </c>
      <c r="AU6636" s="221" t="s">
        <v>91</v>
      </c>
      <c r="AV6636" s="13" t="s">
        <v>89</v>
      </c>
      <c r="AW6636" s="13" t="s">
        <v>38</v>
      </c>
      <c r="AX6636" s="13" t="s">
        <v>82</v>
      </c>
      <c r="AY6636" s="221" t="s">
        <v>262</v>
      </c>
    </row>
    <row r="6637" spans="2:51" s="13" customFormat="1" ht="10">
      <c r="B6637" s="212"/>
      <c r="C6637" s="213"/>
      <c r="D6637" s="208" t="s">
        <v>272</v>
      </c>
      <c r="E6637" s="214" t="s">
        <v>44</v>
      </c>
      <c r="F6637" s="215" t="s">
        <v>3046</v>
      </c>
      <c r="G6637" s="213"/>
      <c r="H6637" s="214" t="s">
        <v>44</v>
      </c>
      <c r="I6637" s="216"/>
      <c r="J6637" s="213"/>
      <c r="K6637" s="213"/>
      <c r="L6637" s="217"/>
      <c r="M6637" s="218"/>
      <c r="N6637" s="219"/>
      <c r="O6637" s="219"/>
      <c r="P6637" s="219"/>
      <c r="Q6637" s="219"/>
      <c r="R6637" s="219"/>
      <c r="S6637" s="219"/>
      <c r="T6637" s="220"/>
      <c r="AT6637" s="221" t="s">
        <v>272</v>
      </c>
      <c r="AU6637" s="221" t="s">
        <v>91</v>
      </c>
      <c r="AV6637" s="13" t="s">
        <v>89</v>
      </c>
      <c r="AW6637" s="13" t="s">
        <v>38</v>
      </c>
      <c r="AX6637" s="13" t="s">
        <v>82</v>
      </c>
      <c r="AY6637" s="221" t="s">
        <v>262</v>
      </c>
    </row>
    <row r="6638" spans="2:51" s="13" customFormat="1" ht="20">
      <c r="B6638" s="212"/>
      <c r="C6638" s="213"/>
      <c r="D6638" s="208" t="s">
        <v>272</v>
      </c>
      <c r="E6638" s="214" t="s">
        <v>44</v>
      </c>
      <c r="F6638" s="215" t="s">
        <v>2987</v>
      </c>
      <c r="G6638" s="213"/>
      <c r="H6638" s="214" t="s">
        <v>44</v>
      </c>
      <c r="I6638" s="216"/>
      <c r="J6638" s="213"/>
      <c r="K6638" s="213"/>
      <c r="L6638" s="217"/>
      <c r="M6638" s="218"/>
      <c r="N6638" s="219"/>
      <c r="O6638" s="219"/>
      <c r="P6638" s="219"/>
      <c r="Q6638" s="219"/>
      <c r="R6638" s="219"/>
      <c r="S6638" s="219"/>
      <c r="T6638" s="220"/>
      <c r="AT6638" s="221" t="s">
        <v>272</v>
      </c>
      <c r="AU6638" s="221" t="s">
        <v>91</v>
      </c>
      <c r="AV6638" s="13" t="s">
        <v>89</v>
      </c>
      <c r="AW6638" s="13" t="s">
        <v>38</v>
      </c>
      <c r="AX6638" s="13" t="s">
        <v>82</v>
      </c>
      <c r="AY6638" s="221" t="s">
        <v>262</v>
      </c>
    </row>
    <row r="6639" spans="2:51" s="13" customFormat="1" ht="10">
      <c r="B6639" s="212"/>
      <c r="C6639" s="213"/>
      <c r="D6639" s="208" t="s">
        <v>272</v>
      </c>
      <c r="E6639" s="214" t="s">
        <v>44</v>
      </c>
      <c r="F6639" s="215" t="s">
        <v>2988</v>
      </c>
      <c r="G6639" s="213"/>
      <c r="H6639" s="214" t="s">
        <v>44</v>
      </c>
      <c r="I6639" s="216"/>
      <c r="J6639" s="213"/>
      <c r="K6639" s="213"/>
      <c r="L6639" s="217"/>
      <c r="M6639" s="218"/>
      <c r="N6639" s="219"/>
      <c r="O6639" s="219"/>
      <c r="P6639" s="219"/>
      <c r="Q6639" s="219"/>
      <c r="R6639" s="219"/>
      <c r="S6639" s="219"/>
      <c r="T6639" s="220"/>
      <c r="AT6639" s="221" t="s">
        <v>272</v>
      </c>
      <c r="AU6639" s="221" t="s">
        <v>91</v>
      </c>
      <c r="AV6639" s="13" t="s">
        <v>89</v>
      </c>
      <c r="AW6639" s="13" t="s">
        <v>38</v>
      </c>
      <c r="AX6639" s="13" t="s">
        <v>82</v>
      </c>
      <c r="AY6639" s="221" t="s">
        <v>262</v>
      </c>
    </row>
    <row r="6640" spans="2:51" s="13" customFormat="1" ht="10">
      <c r="B6640" s="212"/>
      <c r="C6640" s="213"/>
      <c r="D6640" s="208" t="s">
        <v>272</v>
      </c>
      <c r="E6640" s="214" t="s">
        <v>44</v>
      </c>
      <c r="F6640" s="215" t="s">
        <v>2982</v>
      </c>
      <c r="G6640" s="213"/>
      <c r="H6640" s="214" t="s">
        <v>44</v>
      </c>
      <c r="I6640" s="216"/>
      <c r="J6640" s="213"/>
      <c r="K6640" s="213"/>
      <c r="L6640" s="217"/>
      <c r="M6640" s="218"/>
      <c r="N6640" s="219"/>
      <c r="O6640" s="219"/>
      <c r="P6640" s="219"/>
      <c r="Q6640" s="219"/>
      <c r="R6640" s="219"/>
      <c r="S6640" s="219"/>
      <c r="T6640" s="220"/>
      <c r="AT6640" s="221" t="s">
        <v>272</v>
      </c>
      <c r="AU6640" s="221" t="s">
        <v>91</v>
      </c>
      <c r="AV6640" s="13" t="s">
        <v>89</v>
      </c>
      <c r="AW6640" s="13" t="s">
        <v>38</v>
      </c>
      <c r="AX6640" s="13" t="s">
        <v>82</v>
      </c>
      <c r="AY6640" s="221" t="s">
        <v>262</v>
      </c>
    </row>
    <row r="6641" spans="2:51" s="13" customFormat="1" ht="10">
      <c r="B6641" s="212"/>
      <c r="C6641" s="213"/>
      <c r="D6641" s="208" t="s">
        <v>272</v>
      </c>
      <c r="E6641" s="214" t="s">
        <v>44</v>
      </c>
      <c r="F6641" s="215" t="s">
        <v>2978</v>
      </c>
      <c r="G6641" s="213"/>
      <c r="H6641" s="214" t="s">
        <v>44</v>
      </c>
      <c r="I6641" s="216"/>
      <c r="J6641" s="213"/>
      <c r="K6641" s="213"/>
      <c r="L6641" s="217"/>
      <c r="M6641" s="218"/>
      <c r="N6641" s="219"/>
      <c r="O6641" s="219"/>
      <c r="P6641" s="219"/>
      <c r="Q6641" s="219"/>
      <c r="R6641" s="219"/>
      <c r="S6641" s="219"/>
      <c r="T6641" s="220"/>
      <c r="AT6641" s="221" t="s">
        <v>272</v>
      </c>
      <c r="AU6641" s="221" t="s">
        <v>91</v>
      </c>
      <c r="AV6641" s="13" t="s">
        <v>89</v>
      </c>
      <c r="AW6641" s="13" t="s">
        <v>38</v>
      </c>
      <c r="AX6641" s="13" t="s">
        <v>82</v>
      </c>
      <c r="AY6641" s="221" t="s">
        <v>262</v>
      </c>
    </row>
    <row r="6642" spans="2:51" s="13" customFormat="1" ht="10">
      <c r="B6642" s="212"/>
      <c r="C6642" s="213"/>
      <c r="D6642" s="208" t="s">
        <v>272</v>
      </c>
      <c r="E6642" s="214" t="s">
        <v>44</v>
      </c>
      <c r="F6642" s="215" t="s">
        <v>2993</v>
      </c>
      <c r="G6642" s="213"/>
      <c r="H6642" s="214" t="s">
        <v>44</v>
      </c>
      <c r="I6642" s="216"/>
      <c r="J6642" s="213"/>
      <c r="K6642" s="213"/>
      <c r="L6642" s="217"/>
      <c r="M6642" s="218"/>
      <c r="N6642" s="219"/>
      <c r="O6642" s="219"/>
      <c r="P6642" s="219"/>
      <c r="Q6642" s="219"/>
      <c r="R6642" s="219"/>
      <c r="S6642" s="219"/>
      <c r="T6642" s="220"/>
      <c r="AT6642" s="221" t="s">
        <v>272</v>
      </c>
      <c r="AU6642" s="221" t="s">
        <v>91</v>
      </c>
      <c r="AV6642" s="13" t="s">
        <v>89</v>
      </c>
      <c r="AW6642" s="13" t="s">
        <v>38</v>
      </c>
      <c r="AX6642" s="13" t="s">
        <v>82</v>
      </c>
      <c r="AY6642" s="221" t="s">
        <v>262</v>
      </c>
    </row>
    <row r="6643" spans="2:51" s="13" customFormat="1" ht="10">
      <c r="B6643" s="212"/>
      <c r="C6643" s="213"/>
      <c r="D6643" s="208" t="s">
        <v>272</v>
      </c>
      <c r="E6643" s="214" t="s">
        <v>44</v>
      </c>
      <c r="F6643" s="215" t="s">
        <v>2994</v>
      </c>
      <c r="G6643" s="213"/>
      <c r="H6643" s="214" t="s">
        <v>44</v>
      </c>
      <c r="I6643" s="216"/>
      <c r="J6643" s="213"/>
      <c r="K6643" s="213"/>
      <c r="L6643" s="217"/>
      <c r="M6643" s="218"/>
      <c r="N6643" s="219"/>
      <c r="O6643" s="219"/>
      <c r="P6643" s="219"/>
      <c r="Q6643" s="219"/>
      <c r="R6643" s="219"/>
      <c r="S6643" s="219"/>
      <c r="T6643" s="220"/>
      <c r="AT6643" s="221" t="s">
        <v>272</v>
      </c>
      <c r="AU6643" s="221" t="s">
        <v>91</v>
      </c>
      <c r="AV6643" s="13" t="s">
        <v>89</v>
      </c>
      <c r="AW6643" s="13" t="s">
        <v>38</v>
      </c>
      <c r="AX6643" s="13" t="s">
        <v>82</v>
      </c>
      <c r="AY6643" s="221" t="s">
        <v>262</v>
      </c>
    </row>
    <row r="6644" spans="2:51" s="15" customFormat="1" ht="10">
      <c r="B6644" s="233"/>
      <c r="C6644" s="234"/>
      <c r="D6644" s="208" t="s">
        <v>272</v>
      </c>
      <c r="E6644" s="235" t="s">
        <v>44</v>
      </c>
      <c r="F6644" s="236" t="s">
        <v>3047</v>
      </c>
      <c r="G6644" s="234"/>
      <c r="H6644" s="237">
        <v>12.824999999999999</v>
      </c>
      <c r="I6644" s="238"/>
      <c r="J6644" s="234"/>
      <c r="K6644" s="234"/>
      <c r="L6644" s="239"/>
      <c r="M6644" s="240"/>
      <c r="N6644" s="241"/>
      <c r="O6644" s="241"/>
      <c r="P6644" s="241"/>
      <c r="Q6644" s="241"/>
      <c r="R6644" s="241"/>
      <c r="S6644" s="241"/>
      <c r="T6644" s="242"/>
      <c r="AT6644" s="243" t="s">
        <v>272</v>
      </c>
      <c r="AU6644" s="243" t="s">
        <v>91</v>
      </c>
      <c r="AV6644" s="15" t="s">
        <v>91</v>
      </c>
      <c r="AW6644" s="15" t="s">
        <v>38</v>
      </c>
      <c r="AX6644" s="15" t="s">
        <v>82</v>
      </c>
      <c r="AY6644" s="243" t="s">
        <v>262</v>
      </c>
    </row>
    <row r="6645" spans="2:51" s="13" customFormat="1" ht="30">
      <c r="B6645" s="212"/>
      <c r="C6645" s="213"/>
      <c r="D6645" s="208" t="s">
        <v>272</v>
      </c>
      <c r="E6645" s="214" t="s">
        <v>44</v>
      </c>
      <c r="F6645" s="215" t="s">
        <v>2996</v>
      </c>
      <c r="G6645" s="213"/>
      <c r="H6645" s="214" t="s">
        <v>44</v>
      </c>
      <c r="I6645" s="216"/>
      <c r="J6645" s="213"/>
      <c r="K6645" s="213"/>
      <c r="L6645" s="217"/>
      <c r="M6645" s="218"/>
      <c r="N6645" s="219"/>
      <c r="O6645" s="219"/>
      <c r="P6645" s="219"/>
      <c r="Q6645" s="219"/>
      <c r="R6645" s="219"/>
      <c r="S6645" s="219"/>
      <c r="T6645" s="220"/>
      <c r="AT6645" s="221" t="s">
        <v>272</v>
      </c>
      <c r="AU6645" s="221" t="s">
        <v>91</v>
      </c>
      <c r="AV6645" s="13" t="s">
        <v>89</v>
      </c>
      <c r="AW6645" s="13" t="s">
        <v>38</v>
      </c>
      <c r="AX6645" s="13" t="s">
        <v>82</v>
      </c>
      <c r="AY6645" s="221" t="s">
        <v>262</v>
      </c>
    </row>
    <row r="6646" spans="2:51" s="13" customFormat="1" ht="10">
      <c r="B6646" s="212"/>
      <c r="C6646" s="213"/>
      <c r="D6646" s="208" t="s">
        <v>272</v>
      </c>
      <c r="E6646" s="214" t="s">
        <v>44</v>
      </c>
      <c r="F6646" s="215" t="s">
        <v>2997</v>
      </c>
      <c r="G6646" s="213"/>
      <c r="H6646" s="214" t="s">
        <v>44</v>
      </c>
      <c r="I6646" s="216"/>
      <c r="J6646" s="213"/>
      <c r="K6646" s="213"/>
      <c r="L6646" s="217"/>
      <c r="M6646" s="218"/>
      <c r="N6646" s="219"/>
      <c r="O6646" s="219"/>
      <c r="P6646" s="219"/>
      <c r="Q6646" s="219"/>
      <c r="R6646" s="219"/>
      <c r="S6646" s="219"/>
      <c r="T6646" s="220"/>
      <c r="AT6646" s="221" t="s">
        <v>272</v>
      </c>
      <c r="AU6646" s="221" t="s">
        <v>91</v>
      </c>
      <c r="AV6646" s="13" t="s">
        <v>89</v>
      </c>
      <c r="AW6646" s="13" t="s">
        <v>38</v>
      </c>
      <c r="AX6646" s="13" t="s">
        <v>82</v>
      </c>
      <c r="AY6646" s="221" t="s">
        <v>262</v>
      </c>
    </row>
    <row r="6647" spans="2:51" s="13" customFormat="1" ht="10">
      <c r="B6647" s="212"/>
      <c r="C6647" s="213"/>
      <c r="D6647" s="208" t="s">
        <v>272</v>
      </c>
      <c r="E6647" s="214" t="s">
        <v>44</v>
      </c>
      <c r="F6647" s="215" t="s">
        <v>2998</v>
      </c>
      <c r="G6647" s="213"/>
      <c r="H6647" s="214" t="s">
        <v>44</v>
      </c>
      <c r="I6647" s="216"/>
      <c r="J6647" s="213"/>
      <c r="K6647" s="213"/>
      <c r="L6647" s="217"/>
      <c r="M6647" s="218"/>
      <c r="N6647" s="219"/>
      <c r="O6647" s="219"/>
      <c r="P6647" s="219"/>
      <c r="Q6647" s="219"/>
      <c r="R6647" s="219"/>
      <c r="S6647" s="219"/>
      <c r="T6647" s="220"/>
      <c r="AT6647" s="221" t="s">
        <v>272</v>
      </c>
      <c r="AU6647" s="221" t="s">
        <v>91</v>
      </c>
      <c r="AV6647" s="13" t="s">
        <v>89</v>
      </c>
      <c r="AW6647" s="13" t="s">
        <v>38</v>
      </c>
      <c r="AX6647" s="13" t="s">
        <v>82</v>
      </c>
      <c r="AY6647" s="221" t="s">
        <v>262</v>
      </c>
    </row>
    <row r="6648" spans="2:51" s="13" customFormat="1" ht="10">
      <c r="B6648" s="212"/>
      <c r="C6648" s="213"/>
      <c r="D6648" s="208" t="s">
        <v>272</v>
      </c>
      <c r="E6648" s="214" t="s">
        <v>44</v>
      </c>
      <c r="F6648" s="215" t="s">
        <v>2978</v>
      </c>
      <c r="G6648" s="213"/>
      <c r="H6648" s="214" t="s">
        <v>44</v>
      </c>
      <c r="I6648" s="216"/>
      <c r="J6648" s="213"/>
      <c r="K6648" s="213"/>
      <c r="L6648" s="217"/>
      <c r="M6648" s="218"/>
      <c r="N6648" s="219"/>
      <c r="O6648" s="219"/>
      <c r="P6648" s="219"/>
      <c r="Q6648" s="219"/>
      <c r="R6648" s="219"/>
      <c r="S6648" s="219"/>
      <c r="T6648" s="220"/>
      <c r="AT6648" s="221" t="s">
        <v>272</v>
      </c>
      <c r="AU6648" s="221" t="s">
        <v>91</v>
      </c>
      <c r="AV6648" s="13" t="s">
        <v>89</v>
      </c>
      <c r="AW6648" s="13" t="s">
        <v>38</v>
      </c>
      <c r="AX6648" s="13" t="s">
        <v>82</v>
      </c>
      <c r="AY6648" s="221" t="s">
        <v>262</v>
      </c>
    </row>
    <row r="6649" spans="2:51" s="13" customFormat="1" ht="10">
      <c r="B6649" s="212"/>
      <c r="C6649" s="213"/>
      <c r="D6649" s="208" t="s">
        <v>272</v>
      </c>
      <c r="E6649" s="214" t="s">
        <v>44</v>
      </c>
      <c r="F6649" s="215" t="s">
        <v>2999</v>
      </c>
      <c r="G6649" s="213"/>
      <c r="H6649" s="214" t="s">
        <v>44</v>
      </c>
      <c r="I6649" s="216"/>
      <c r="J6649" s="213"/>
      <c r="K6649" s="213"/>
      <c r="L6649" s="217"/>
      <c r="M6649" s="218"/>
      <c r="N6649" s="219"/>
      <c r="O6649" s="219"/>
      <c r="P6649" s="219"/>
      <c r="Q6649" s="219"/>
      <c r="R6649" s="219"/>
      <c r="S6649" s="219"/>
      <c r="T6649" s="220"/>
      <c r="AT6649" s="221" t="s">
        <v>272</v>
      </c>
      <c r="AU6649" s="221" t="s">
        <v>91</v>
      </c>
      <c r="AV6649" s="13" t="s">
        <v>89</v>
      </c>
      <c r="AW6649" s="13" t="s">
        <v>38</v>
      </c>
      <c r="AX6649" s="13" t="s">
        <v>82</v>
      </c>
      <c r="AY6649" s="221" t="s">
        <v>262</v>
      </c>
    </row>
    <row r="6650" spans="2:51" s="13" customFormat="1" ht="10">
      <c r="B6650" s="212"/>
      <c r="C6650" s="213"/>
      <c r="D6650" s="208" t="s">
        <v>272</v>
      </c>
      <c r="E6650" s="214" t="s">
        <v>44</v>
      </c>
      <c r="F6650" s="215" t="s">
        <v>3000</v>
      </c>
      <c r="G6650" s="213"/>
      <c r="H6650" s="214" t="s">
        <v>44</v>
      </c>
      <c r="I6650" s="216"/>
      <c r="J6650" s="213"/>
      <c r="K6650" s="213"/>
      <c r="L6650" s="217"/>
      <c r="M6650" s="218"/>
      <c r="N6650" s="219"/>
      <c r="O6650" s="219"/>
      <c r="P6650" s="219"/>
      <c r="Q6650" s="219"/>
      <c r="R6650" s="219"/>
      <c r="S6650" s="219"/>
      <c r="T6650" s="220"/>
      <c r="AT6650" s="221" t="s">
        <v>272</v>
      </c>
      <c r="AU6650" s="221" t="s">
        <v>91</v>
      </c>
      <c r="AV6650" s="13" t="s">
        <v>89</v>
      </c>
      <c r="AW6650" s="13" t="s">
        <v>38</v>
      </c>
      <c r="AX6650" s="13" t="s">
        <v>82</v>
      </c>
      <c r="AY6650" s="221" t="s">
        <v>262</v>
      </c>
    </row>
    <row r="6651" spans="2:51" s="15" customFormat="1" ht="10">
      <c r="B6651" s="233"/>
      <c r="C6651" s="234"/>
      <c r="D6651" s="208" t="s">
        <v>272</v>
      </c>
      <c r="E6651" s="235" t="s">
        <v>44</v>
      </c>
      <c r="F6651" s="236" t="s">
        <v>3048</v>
      </c>
      <c r="G6651" s="234"/>
      <c r="H6651" s="237">
        <v>2.0249999999999999</v>
      </c>
      <c r="I6651" s="238"/>
      <c r="J6651" s="234"/>
      <c r="K6651" s="234"/>
      <c r="L6651" s="239"/>
      <c r="M6651" s="240"/>
      <c r="N6651" s="241"/>
      <c r="O6651" s="241"/>
      <c r="P6651" s="241"/>
      <c r="Q6651" s="241"/>
      <c r="R6651" s="241"/>
      <c r="S6651" s="241"/>
      <c r="T6651" s="242"/>
      <c r="AT6651" s="243" t="s">
        <v>272</v>
      </c>
      <c r="AU6651" s="243" t="s">
        <v>91</v>
      </c>
      <c r="AV6651" s="15" t="s">
        <v>91</v>
      </c>
      <c r="AW6651" s="15" t="s">
        <v>38</v>
      </c>
      <c r="AX6651" s="15" t="s">
        <v>82</v>
      </c>
      <c r="AY6651" s="243" t="s">
        <v>262</v>
      </c>
    </row>
    <row r="6652" spans="2:51" s="13" customFormat="1" ht="30">
      <c r="B6652" s="212"/>
      <c r="C6652" s="213"/>
      <c r="D6652" s="208" t="s">
        <v>272</v>
      </c>
      <c r="E6652" s="214" t="s">
        <v>44</v>
      </c>
      <c r="F6652" s="215" t="s">
        <v>2996</v>
      </c>
      <c r="G6652" s="213"/>
      <c r="H6652" s="214" t="s">
        <v>44</v>
      </c>
      <c r="I6652" s="216"/>
      <c r="J6652" s="213"/>
      <c r="K6652" s="213"/>
      <c r="L6652" s="217"/>
      <c r="M6652" s="218"/>
      <c r="N6652" s="219"/>
      <c r="O6652" s="219"/>
      <c r="P6652" s="219"/>
      <c r="Q6652" s="219"/>
      <c r="R6652" s="219"/>
      <c r="S6652" s="219"/>
      <c r="T6652" s="220"/>
      <c r="AT6652" s="221" t="s">
        <v>272</v>
      </c>
      <c r="AU6652" s="221" t="s">
        <v>91</v>
      </c>
      <c r="AV6652" s="13" t="s">
        <v>89</v>
      </c>
      <c r="AW6652" s="13" t="s">
        <v>38</v>
      </c>
      <c r="AX6652" s="13" t="s">
        <v>82</v>
      </c>
      <c r="AY6652" s="221" t="s">
        <v>262</v>
      </c>
    </row>
    <row r="6653" spans="2:51" s="13" customFormat="1" ht="10">
      <c r="B6653" s="212"/>
      <c r="C6653" s="213"/>
      <c r="D6653" s="208" t="s">
        <v>272</v>
      </c>
      <c r="E6653" s="214" t="s">
        <v>44</v>
      </c>
      <c r="F6653" s="215" t="s">
        <v>3002</v>
      </c>
      <c r="G6653" s="213"/>
      <c r="H6653" s="214" t="s">
        <v>44</v>
      </c>
      <c r="I6653" s="216"/>
      <c r="J6653" s="213"/>
      <c r="K6653" s="213"/>
      <c r="L6653" s="217"/>
      <c r="M6653" s="218"/>
      <c r="N6653" s="219"/>
      <c r="O6653" s="219"/>
      <c r="P6653" s="219"/>
      <c r="Q6653" s="219"/>
      <c r="R6653" s="219"/>
      <c r="S6653" s="219"/>
      <c r="T6653" s="220"/>
      <c r="AT6653" s="221" t="s">
        <v>272</v>
      </c>
      <c r="AU6653" s="221" t="s">
        <v>91</v>
      </c>
      <c r="AV6653" s="13" t="s">
        <v>89</v>
      </c>
      <c r="AW6653" s="13" t="s">
        <v>38</v>
      </c>
      <c r="AX6653" s="13" t="s">
        <v>82</v>
      </c>
      <c r="AY6653" s="221" t="s">
        <v>262</v>
      </c>
    </row>
    <row r="6654" spans="2:51" s="13" customFormat="1" ht="10">
      <c r="B6654" s="212"/>
      <c r="C6654" s="213"/>
      <c r="D6654" s="208" t="s">
        <v>272</v>
      </c>
      <c r="E6654" s="214" t="s">
        <v>44</v>
      </c>
      <c r="F6654" s="215" t="s">
        <v>3003</v>
      </c>
      <c r="G6654" s="213"/>
      <c r="H6654" s="214" t="s">
        <v>44</v>
      </c>
      <c r="I6654" s="216"/>
      <c r="J6654" s="213"/>
      <c r="K6654" s="213"/>
      <c r="L6654" s="217"/>
      <c r="M6654" s="218"/>
      <c r="N6654" s="219"/>
      <c r="O6654" s="219"/>
      <c r="P6654" s="219"/>
      <c r="Q6654" s="219"/>
      <c r="R6654" s="219"/>
      <c r="S6654" s="219"/>
      <c r="T6654" s="220"/>
      <c r="AT6654" s="221" t="s">
        <v>272</v>
      </c>
      <c r="AU6654" s="221" t="s">
        <v>91</v>
      </c>
      <c r="AV6654" s="13" t="s">
        <v>89</v>
      </c>
      <c r="AW6654" s="13" t="s">
        <v>38</v>
      </c>
      <c r="AX6654" s="13" t="s">
        <v>82</v>
      </c>
      <c r="AY6654" s="221" t="s">
        <v>262</v>
      </c>
    </row>
    <row r="6655" spans="2:51" s="13" customFormat="1" ht="10">
      <c r="B6655" s="212"/>
      <c r="C6655" s="213"/>
      <c r="D6655" s="208" t="s">
        <v>272</v>
      </c>
      <c r="E6655" s="214" t="s">
        <v>44</v>
      </c>
      <c r="F6655" s="215" t="s">
        <v>2978</v>
      </c>
      <c r="G6655" s="213"/>
      <c r="H6655" s="214" t="s">
        <v>44</v>
      </c>
      <c r="I6655" s="216"/>
      <c r="J6655" s="213"/>
      <c r="K6655" s="213"/>
      <c r="L6655" s="217"/>
      <c r="M6655" s="218"/>
      <c r="N6655" s="219"/>
      <c r="O6655" s="219"/>
      <c r="P6655" s="219"/>
      <c r="Q6655" s="219"/>
      <c r="R6655" s="219"/>
      <c r="S6655" s="219"/>
      <c r="T6655" s="220"/>
      <c r="AT6655" s="221" t="s">
        <v>272</v>
      </c>
      <c r="AU6655" s="221" t="s">
        <v>91</v>
      </c>
      <c r="AV6655" s="13" t="s">
        <v>89</v>
      </c>
      <c r="AW6655" s="13" t="s">
        <v>38</v>
      </c>
      <c r="AX6655" s="13" t="s">
        <v>82</v>
      </c>
      <c r="AY6655" s="221" t="s">
        <v>262</v>
      </c>
    </row>
    <row r="6656" spans="2:51" s="13" customFormat="1" ht="10">
      <c r="B6656" s="212"/>
      <c r="C6656" s="213"/>
      <c r="D6656" s="208" t="s">
        <v>272</v>
      </c>
      <c r="E6656" s="214" t="s">
        <v>44</v>
      </c>
      <c r="F6656" s="215" t="s">
        <v>3004</v>
      </c>
      <c r="G6656" s="213"/>
      <c r="H6656" s="214" t="s">
        <v>44</v>
      </c>
      <c r="I6656" s="216"/>
      <c r="J6656" s="213"/>
      <c r="K6656" s="213"/>
      <c r="L6656" s="217"/>
      <c r="M6656" s="218"/>
      <c r="N6656" s="219"/>
      <c r="O6656" s="219"/>
      <c r="P6656" s="219"/>
      <c r="Q6656" s="219"/>
      <c r="R6656" s="219"/>
      <c r="S6656" s="219"/>
      <c r="T6656" s="220"/>
      <c r="AT6656" s="221" t="s">
        <v>272</v>
      </c>
      <c r="AU6656" s="221" t="s">
        <v>91</v>
      </c>
      <c r="AV6656" s="13" t="s">
        <v>89</v>
      </c>
      <c r="AW6656" s="13" t="s">
        <v>38</v>
      </c>
      <c r="AX6656" s="13" t="s">
        <v>82</v>
      </c>
      <c r="AY6656" s="221" t="s">
        <v>262</v>
      </c>
    </row>
    <row r="6657" spans="1:65" s="13" customFormat="1" ht="10">
      <c r="B6657" s="212"/>
      <c r="C6657" s="213"/>
      <c r="D6657" s="208" t="s">
        <v>272</v>
      </c>
      <c r="E6657" s="214" t="s">
        <v>44</v>
      </c>
      <c r="F6657" s="215" t="s">
        <v>3005</v>
      </c>
      <c r="G6657" s="213"/>
      <c r="H6657" s="214" t="s">
        <v>44</v>
      </c>
      <c r="I6657" s="216"/>
      <c r="J6657" s="213"/>
      <c r="K6657" s="213"/>
      <c r="L6657" s="217"/>
      <c r="M6657" s="218"/>
      <c r="N6657" s="219"/>
      <c r="O6657" s="219"/>
      <c r="P6657" s="219"/>
      <c r="Q6657" s="219"/>
      <c r="R6657" s="219"/>
      <c r="S6657" s="219"/>
      <c r="T6657" s="220"/>
      <c r="AT6657" s="221" t="s">
        <v>272</v>
      </c>
      <c r="AU6657" s="221" t="s">
        <v>91</v>
      </c>
      <c r="AV6657" s="13" t="s">
        <v>89</v>
      </c>
      <c r="AW6657" s="13" t="s">
        <v>38</v>
      </c>
      <c r="AX6657" s="13" t="s">
        <v>82</v>
      </c>
      <c r="AY6657" s="221" t="s">
        <v>262</v>
      </c>
    </row>
    <row r="6658" spans="1:65" s="15" customFormat="1" ht="10">
      <c r="B6658" s="233"/>
      <c r="C6658" s="234"/>
      <c r="D6658" s="208" t="s">
        <v>272</v>
      </c>
      <c r="E6658" s="235" t="s">
        <v>44</v>
      </c>
      <c r="F6658" s="236" t="s">
        <v>3048</v>
      </c>
      <c r="G6658" s="234"/>
      <c r="H6658" s="237">
        <v>2.0249999999999999</v>
      </c>
      <c r="I6658" s="238"/>
      <c r="J6658" s="234"/>
      <c r="K6658" s="234"/>
      <c r="L6658" s="239"/>
      <c r="M6658" s="240"/>
      <c r="N6658" s="241"/>
      <c r="O6658" s="241"/>
      <c r="P6658" s="241"/>
      <c r="Q6658" s="241"/>
      <c r="R6658" s="241"/>
      <c r="S6658" s="241"/>
      <c r="T6658" s="242"/>
      <c r="AT6658" s="243" t="s">
        <v>272</v>
      </c>
      <c r="AU6658" s="243" t="s">
        <v>91</v>
      </c>
      <c r="AV6658" s="15" t="s">
        <v>91</v>
      </c>
      <c r="AW6658" s="15" t="s">
        <v>38</v>
      </c>
      <c r="AX6658" s="15" t="s">
        <v>82</v>
      </c>
      <c r="AY6658" s="243" t="s">
        <v>262</v>
      </c>
    </row>
    <row r="6659" spans="1:65" s="13" customFormat="1" ht="30">
      <c r="B6659" s="212"/>
      <c r="C6659" s="213"/>
      <c r="D6659" s="208" t="s">
        <v>272</v>
      </c>
      <c r="E6659" s="214" t="s">
        <v>44</v>
      </c>
      <c r="F6659" s="215" t="s">
        <v>2996</v>
      </c>
      <c r="G6659" s="213"/>
      <c r="H6659" s="214" t="s">
        <v>44</v>
      </c>
      <c r="I6659" s="216"/>
      <c r="J6659" s="213"/>
      <c r="K6659" s="213"/>
      <c r="L6659" s="217"/>
      <c r="M6659" s="218"/>
      <c r="N6659" s="219"/>
      <c r="O6659" s="219"/>
      <c r="P6659" s="219"/>
      <c r="Q6659" s="219"/>
      <c r="R6659" s="219"/>
      <c r="S6659" s="219"/>
      <c r="T6659" s="220"/>
      <c r="AT6659" s="221" t="s">
        <v>272</v>
      </c>
      <c r="AU6659" s="221" t="s">
        <v>91</v>
      </c>
      <c r="AV6659" s="13" t="s">
        <v>89</v>
      </c>
      <c r="AW6659" s="13" t="s">
        <v>38</v>
      </c>
      <c r="AX6659" s="13" t="s">
        <v>82</v>
      </c>
      <c r="AY6659" s="221" t="s">
        <v>262</v>
      </c>
    </row>
    <row r="6660" spans="1:65" s="13" customFormat="1" ht="10">
      <c r="B6660" s="212"/>
      <c r="C6660" s="213"/>
      <c r="D6660" s="208" t="s">
        <v>272</v>
      </c>
      <c r="E6660" s="214" t="s">
        <v>44</v>
      </c>
      <c r="F6660" s="215" t="s">
        <v>3002</v>
      </c>
      <c r="G6660" s="213"/>
      <c r="H6660" s="214" t="s">
        <v>44</v>
      </c>
      <c r="I6660" s="216"/>
      <c r="J6660" s="213"/>
      <c r="K6660" s="213"/>
      <c r="L6660" s="217"/>
      <c r="M6660" s="218"/>
      <c r="N6660" s="219"/>
      <c r="O6660" s="219"/>
      <c r="P6660" s="219"/>
      <c r="Q6660" s="219"/>
      <c r="R6660" s="219"/>
      <c r="S6660" s="219"/>
      <c r="T6660" s="220"/>
      <c r="AT6660" s="221" t="s">
        <v>272</v>
      </c>
      <c r="AU6660" s="221" t="s">
        <v>91</v>
      </c>
      <c r="AV6660" s="13" t="s">
        <v>89</v>
      </c>
      <c r="AW6660" s="13" t="s">
        <v>38</v>
      </c>
      <c r="AX6660" s="13" t="s">
        <v>82</v>
      </c>
      <c r="AY6660" s="221" t="s">
        <v>262</v>
      </c>
    </row>
    <row r="6661" spans="1:65" s="13" customFormat="1" ht="10">
      <c r="B6661" s="212"/>
      <c r="C6661" s="213"/>
      <c r="D6661" s="208" t="s">
        <v>272</v>
      </c>
      <c r="E6661" s="214" t="s">
        <v>44</v>
      </c>
      <c r="F6661" s="215" t="s">
        <v>3008</v>
      </c>
      <c r="G6661" s="213"/>
      <c r="H6661" s="214" t="s">
        <v>44</v>
      </c>
      <c r="I6661" s="216"/>
      <c r="J6661" s="213"/>
      <c r="K6661" s="213"/>
      <c r="L6661" s="217"/>
      <c r="M6661" s="218"/>
      <c r="N6661" s="219"/>
      <c r="O6661" s="219"/>
      <c r="P6661" s="219"/>
      <c r="Q6661" s="219"/>
      <c r="R6661" s="219"/>
      <c r="S6661" s="219"/>
      <c r="T6661" s="220"/>
      <c r="AT6661" s="221" t="s">
        <v>272</v>
      </c>
      <c r="AU6661" s="221" t="s">
        <v>91</v>
      </c>
      <c r="AV6661" s="13" t="s">
        <v>89</v>
      </c>
      <c r="AW6661" s="13" t="s">
        <v>38</v>
      </c>
      <c r="AX6661" s="13" t="s">
        <v>82</v>
      </c>
      <c r="AY6661" s="221" t="s">
        <v>262</v>
      </c>
    </row>
    <row r="6662" spans="1:65" s="13" customFormat="1" ht="10">
      <c r="B6662" s="212"/>
      <c r="C6662" s="213"/>
      <c r="D6662" s="208" t="s">
        <v>272</v>
      </c>
      <c r="E6662" s="214" t="s">
        <v>44</v>
      </c>
      <c r="F6662" s="215" t="s">
        <v>3003</v>
      </c>
      <c r="G6662" s="213"/>
      <c r="H6662" s="214" t="s">
        <v>44</v>
      </c>
      <c r="I6662" s="216"/>
      <c r="J6662" s="213"/>
      <c r="K6662" s="213"/>
      <c r="L6662" s="217"/>
      <c r="M6662" s="218"/>
      <c r="N6662" s="219"/>
      <c r="O6662" s="219"/>
      <c r="P6662" s="219"/>
      <c r="Q6662" s="219"/>
      <c r="R6662" s="219"/>
      <c r="S6662" s="219"/>
      <c r="T6662" s="220"/>
      <c r="AT6662" s="221" t="s">
        <v>272</v>
      </c>
      <c r="AU6662" s="221" t="s">
        <v>91</v>
      </c>
      <c r="AV6662" s="13" t="s">
        <v>89</v>
      </c>
      <c r="AW6662" s="13" t="s">
        <v>38</v>
      </c>
      <c r="AX6662" s="13" t="s">
        <v>82</v>
      </c>
      <c r="AY6662" s="221" t="s">
        <v>262</v>
      </c>
    </row>
    <row r="6663" spans="1:65" s="13" customFormat="1" ht="10">
      <c r="B6663" s="212"/>
      <c r="C6663" s="213"/>
      <c r="D6663" s="208" t="s">
        <v>272</v>
      </c>
      <c r="E6663" s="214" t="s">
        <v>44</v>
      </c>
      <c r="F6663" s="215" t="s">
        <v>2978</v>
      </c>
      <c r="G6663" s="213"/>
      <c r="H6663" s="214" t="s">
        <v>44</v>
      </c>
      <c r="I6663" s="216"/>
      <c r="J6663" s="213"/>
      <c r="K6663" s="213"/>
      <c r="L6663" s="217"/>
      <c r="M6663" s="218"/>
      <c r="N6663" s="219"/>
      <c r="O6663" s="219"/>
      <c r="P6663" s="219"/>
      <c r="Q6663" s="219"/>
      <c r="R6663" s="219"/>
      <c r="S6663" s="219"/>
      <c r="T6663" s="220"/>
      <c r="AT6663" s="221" t="s">
        <v>272</v>
      </c>
      <c r="AU6663" s="221" t="s">
        <v>91</v>
      </c>
      <c r="AV6663" s="13" t="s">
        <v>89</v>
      </c>
      <c r="AW6663" s="13" t="s">
        <v>38</v>
      </c>
      <c r="AX6663" s="13" t="s">
        <v>82</v>
      </c>
      <c r="AY6663" s="221" t="s">
        <v>262</v>
      </c>
    </row>
    <row r="6664" spans="1:65" s="16" customFormat="1" ht="10">
      <c r="B6664" s="244"/>
      <c r="C6664" s="245"/>
      <c r="D6664" s="208" t="s">
        <v>272</v>
      </c>
      <c r="E6664" s="246" t="s">
        <v>44</v>
      </c>
      <c r="F6664" s="247" t="s">
        <v>291</v>
      </c>
      <c r="G6664" s="245"/>
      <c r="H6664" s="248">
        <v>27.284999999999997</v>
      </c>
      <c r="I6664" s="249"/>
      <c r="J6664" s="245"/>
      <c r="K6664" s="245"/>
      <c r="L6664" s="250"/>
      <c r="M6664" s="251"/>
      <c r="N6664" s="252"/>
      <c r="O6664" s="252"/>
      <c r="P6664" s="252"/>
      <c r="Q6664" s="252"/>
      <c r="R6664" s="252"/>
      <c r="S6664" s="252"/>
      <c r="T6664" s="253"/>
      <c r="AT6664" s="254" t="s">
        <v>272</v>
      </c>
      <c r="AU6664" s="254" t="s">
        <v>91</v>
      </c>
      <c r="AV6664" s="16" t="s">
        <v>104</v>
      </c>
      <c r="AW6664" s="16" t="s">
        <v>38</v>
      </c>
      <c r="AX6664" s="16" t="s">
        <v>89</v>
      </c>
      <c r="AY6664" s="254" t="s">
        <v>262</v>
      </c>
    </row>
    <row r="6665" spans="1:65" s="2" customFormat="1" ht="16.5" customHeight="1">
      <c r="A6665" s="37"/>
      <c r="B6665" s="38"/>
      <c r="C6665" s="255" t="s">
        <v>3049</v>
      </c>
      <c r="D6665" s="255" t="s">
        <v>633</v>
      </c>
      <c r="E6665" s="256" t="s">
        <v>3050</v>
      </c>
      <c r="F6665" s="257" t="s">
        <v>3051</v>
      </c>
      <c r="G6665" s="258" t="s">
        <v>342</v>
      </c>
      <c r="H6665" s="259">
        <v>2.85</v>
      </c>
      <c r="I6665" s="260"/>
      <c r="J6665" s="261">
        <f>ROUND(I6665*H6665,2)</f>
        <v>0</v>
      </c>
      <c r="K6665" s="257" t="s">
        <v>44</v>
      </c>
      <c r="L6665" s="262"/>
      <c r="M6665" s="263" t="s">
        <v>44</v>
      </c>
      <c r="N6665" s="264" t="s">
        <v>53</v>
      </c>
      <c r="O6665" s="67"/>
      <c r="P6665" s="204">
        <f>O6665*H6665</f>
        <v>0</v>
      </c>
      <c r="Q6665" s="204">
        <v>2.5139999999999999E-2</v>
      </c>
      <c r="R6665" s="204">
        <f>Q6665*H6665</f>
        <v>7.1649000000000004E-2</v>
      </c>
      <c r="S6665" s="204">
        <v>0</v>
      </c>
      <c r="T6665" s="205">
        <f>S6665*H6665</f>
        <v>0</v>
      </c>
      <c r="U6665" s="37"/>
      <c r="V6665" s="37"/>
      <c r="W6665" s="37"/>
      <c r="X6665" s="37"/>
      <c r="Y6665" s="37"/>
      <c r="Z6665" s="37"/>
      <c r="AA6665" s="37"/>
      <c r="AB6665" s="37"/>
      <c r="AC6665" s="37"/>
      <c r="AD6665" s="37"/>
      <c r="AE6665" s="37"/>
      <c r="AR6665" s="206" t="s">
        <v>619</v>
      </c>
      <c r="AT6665" s="206" t="s">
        <v>633</v>
      </c>
      <c r="AU6665" s="206" t="s">
        <v>91</v>
      </c>
      <c r="AY6665" s="19" t="s">
        <v>262</v>
      </c>
      <c r="BE6665" s="207">
        <f>IF(N6665="základní",J6665,0)</f>
        <v>0</v>
      </c>
      <c r="BF6665" s="207">
        <f>IF(N6665="snížená",J6665,0)</f>
        <v>0</v>
      </c>
      <c r="BG6665" s="207">
        <f>IF(N6665="zákl. přenesená",J6665,0)</f>
        <v>0</v>
      </c>
      <c r="BH6665" s="207">
        <f>IF(N6665="sníž. přenesená",J6665,0)</f>
        <v>0</v>
      </c>
      <c r="BI6665" s="207">
        <f>IF(N6665="nulová",J6665,0)</f>
        <v>0</v>
      </c>
      <c r="BJ6665" s="19" t="s">
        <v>89</v>
      </c>
      <c r="BK6665" s="207">
        <f>ROUND(I6665*H6665,2)</f>
        <v>0</v>
      </c>
      <c r="BL6665" s="19" t="s">
        <v>442</v>
      </c>
      <c r="BM6665" s="206" t="s">
        <v>3052</v>
      </c>
    </row>
    <row r="6666" spans="1:65" s="2" customFormat="1" ht="36">
      <c r="A6666" s="37"/>
      <c r="B6666" s="38"/>
      <c r="C6666" s="39"/>
      <c r="D6666" s="208" t="s">
        <v>421</v>
      </c>
      <c r="E6666" s="39"/>
      <c r="F6666" s="209" t="s">
        <v>3053</v>
      </c>
      <c r="G6666" s="39"/>
      <c r="H6666" s="39"/>
      <c r="I6666" s="118"/>
      <c r="J6666" s="39"/>
      <c r="K6666" s="39"/>
      <c r="L6666" s="42"/>
      <c r="M6666" s="210"/>
      <c r="N6666" s="211"/>
      <c r="O6666" s="67"/>
      <c r="P6666" s="67"/>
      <c r="Q6666" s="67"/>
      <c r="R6666" s="67"/>
      <c r="S6666" s="67"/>
      <c r="T6666" s="68"/>
      <c r="U6666" s="37"/>
      <c r="V6666" s="37"/>
      <c r="W6666" s="37"/>
      <c r="X6666" s="37"/>
      <c r="Y6666" s="37"/>
      <c r="Z6666" s="37"/>
      <c r="AA6666" s="37"/>
      <c r="AB6666" s="37"/>
      <c r="AC6666" s="37"/>
      <c r="AD6666" s="37"/>
      <c r="AE6666" s="37"/>
      <c r="AT6666" s="19" t="s">
        <v>421</v>
      </c>
      <c r="AU6666" s="19" t="s">
        <v>91</v>
      </c>
    </row>
    <row r="6667" spans="1:65" s="13" customFormat="1" ht="10">
      <c r="B6667" s="212"/>
      <c r="C6667" s="213"/>
      <c r="D6667" s="208" t="s">
        <v>272</v>
      </c>
      <c r="E6667" s="214" t="s">
        <v>44</v>
      </c>
      <c r="F6667" s="215" t="s">
        <v>2971</v>
      </c>
      <c r="G6667" s="213"/>
      <c r="H6667" s="214" t="s">
        <v>44</v>
      </c>
      <c r="I6667" s="216"/>
      <c r="J6667" s="213"/>
      <c r="K6667" s="213"/>
      <c r="L6667" s="217"/>
      <c r="M6667" s="218"/>
      <c r="N6667" s="219"/>
      <c r="O6667" s="219"/>
      <c r="P6667" s="219"/>
      <c r="Q6667" s="219"/>
      <c r="R6667" s="219"/>
      <c r="S6667" s="219"/>
      <c r="T6667" s="220"/>
      <c r="AT6667" s="221" t="s">
        <v>272</v>
      </c>
      <c r="AU6667" s="221" t="s">
        <v>91</v>
      </c>
      <c r="AV6667" s="13" t="s">
        <v>89</v>
      </c>
      <c r="AW6667" s="13" t="s">
        <v>38</v>
      </c>
      <c r="AX6667" s="13" t="s">
        <v>82</v>
      </c>
      <c r="AY6667" s="221" t="s">
        <v>262</v>
      </c>
    </row>
    <row r="6668" spans="1:65" s="13" customFormat="1" ht="10">
      <c r="B6668" s="212"/>
      <c r="C6668" s="213"/>
      <c r="D6668" s="208" t="s">
        <v>272</v>
      </c>
      <c r="E6668" s="214" t="s">
        <v>44</v>
      </c>
      <c r="F6668" s="215" t="s">
        <v>2972</v>
      </c>
      <c r="G6668" s="213"/>
      <c r="H6668" s="214" t="s">
        <v>44</v>
      </c>
      <c r="I6668" s="216"/>
      <c r="J6668" s="213"/>
      <c r="K6668" s="213"/>
      <c r="L6668" s="217"/>
      <c r="M6668" s="218"/>
      <c r="N6668" s="219"/>
      <c r="O6668" s="219"/>
      <c r="P6668" s="219"/>
      <c r="Q6668" s="219"/>
      <c r="R6668" s="219"/>
      <c r="S6668" s="219"/>
      <c r="T6668" s="220"/>
      <c r="AT6668" s="221" t="s">
        <v>272</v>
      </c>
      <c r="AU6668" s="221" t="s">
        <v>91</v>
      </c>
      <c r="AV6668" s="13" t="s">
        <v>89</v>
      </c>
      <c r="AW6668" s="13" t="s">
        <v>38</v>
      </c>
      <c r="AX6668" s="13" t="s">
        <v>82</v>
      </c>
      <c r="AY6668" s="221" t="s">
        <v>262</v>
      </c>
    </row>
    <row r="6669" spans="1:65" s="15" customFormat="1" ht="10">
      <c r="B6669" s="233"/>
      <c r="C6669" s="234"/>
      <c r="D6669" s="208" t="s">
        <v>272</v>
      </c>
      <c r="E6669" s="235" t="s">
        <v>44</v>
      </c>
      <c r="F6669" s="236" t="s">
        <v>3043</v>
      </c>
      <c r="G6669" s="234"/>
      <c r="H6669" s="237">
        <v>2.85</v>
      </c>
      <c r="I6669" s="238"/>
      <c r="J6669" s="234"/>
      <c r="K6669" s="234"/>
      <c r="L6669" s="239"/>
      <c r="M6669" s="240"/>
      <c r="N6669" s="241"/>
      <c r="O6669" s="241"/>
      <c r="P6669" s="241"/>
      <c r="Q6669" s="241"/>
      <c r="R6669" s="241"/>
      <c r="S6669" s="241"/>
      <c r="T6669" s="242"/>
      <c r="AT6669" s="243" t="s">
        <v>272</v>
      </c>
      <c r="AU6669" s="243" t="s">
        <v>91</v>
      </c>
      <c r="AV6669" s="15" t="s">
        <v>91</v>
      </c>
      <c r="AW6669" s="15" t="s">
        <v>38</v>
      </c>
      <c r="AX6669" s="15" t="s">
        <v>82</v>
      </c>
      <c r="AY6669" s="243" t="s">
        <v>262</v>
      </c>
    </row>
    <row r="6670" spans="1:65" s="13" customFormat="1" ht="10">
      <c r="B6670" s="212"/>
      <c r="C6670" s="213"/>
      <c r="D6670" s="208" t="s">
        <v>272</v>
      </c>
      <c r="E6670" s="214" t="s">
        <v>44</v>
      </c>
      <c r="F6670" s="215" t="s">
        <v>2974</v>
      </c>
      <c r="G6670" s="213"/>
      <c r="H6670" s="214" t="s">
        <v>44</v>
      </c>
      <c r="I6670" s="216"/>
      <c r="J6670" s="213"/>
      <c r="K6670" s="213"/>
      <c r="L6670" s="217"/>
      <c r="M6670" s="218"/>
      <c r="N6670" s="219"/>
      <c r="O6670" s="219"/>
      <c r="P6670" s="219"/>
      <c r="Q6670" s="219"/>
      <c r="R6670" s="219"/>
      <c r="S6670" s="219"/>
      <c r="T6670" s="220"/>
      <c r="AT6670" s="221" t="s">
        <v>272</v>
      </c>
      <c r="AU6670" s="221" t="s">
        <v>91</v>
      </c>
      <c r="AV6670" s="13" t="s">
        <v>89</v>
      </c>
      <c r="AW6670" s="13" t="s">
        <v>38</v>
      </c>
      <c r="AX6670" s="13" t="s">
        <v>82</v>
      </c>
      <c r="AY6670" s="221" t="s">
        <v>262</v>
      </c>
    </row>
    <row r="6671" spans="1:65" s="13" customFormat="1" ht="10">
      <c r="B6671" s="212"/>
      <c r="C6671" s="213"/>
      <c r="D6671" s="208" t="s">
        <v>272</v>
      </c>
      <c r="E6671" s="214" t="s">
        <v>44</v>
      </c>
      <c r="F6671" s="215" t="s">
        <v>2975</v>
      </c>
      <c r="G6671" s="213"/>
      <c r="H6671" s="214" t="s">
        <v>44</v>
      </c>
      <c r="I6671" s="216"/>
      <c r="J6671" s="213"/>
      <c r="K6671" s="213"/>
      <c r="L6671" s="217"/>
      <c r="M6671" s="218"/>
      <c r="N6671" s="219"/>
      <c r="O6671" s="219"/>
      <c r="P6671" s="219"/>
      <c r="Q6671" s="219"/>
      <c r="R6671" s="219"/>
      <c r="S6671" s="219"/>
      <c r="T6671" s="220"/>
      <c r="AT6671" s="221" t="s">
        <v>272</v>
      </c>
      <c r="AU6671" s="221" t="s">
        <v>91</v>
      </c>
      <c r="AV6671" s="13" t="s">
        <v>89</v>
      </c>
      <c r="AW6671" s="13" t="s">
        <v>38</v>
      </c>
      <c r="AX6671" s="13" t="s">
        <v>82</v>
      </c>
      <c r="AY6671" s="221" t="s">
        <v>262</v>
      </c>
    </row>
    <row r="6672" spans="1:65" s="13" customFormat="1" ht="10">
      <c r="B6672" s="212"/>
      <c r="C6672" s="213"/>
      <c r="D6672" s="208" t="s">
        <v>272</v>
      </c>
      <c r="E6672" s="214" t="s">
        <v>44</v>
      </c>
      <c r="F6672" s="215" t="s">
        <v>2976</v>
      </c>
      <c r="G6672" s="213"/>
      <c r="H6672" s="214" t="s">
        <v>44</v>
      </c>
      <c r="I6672" s="216"/>
      <c r="J6672" s="213"/>
      <c r="K6672" s="213"/>
      <c r="L6672" s="217"/>
      <c r="M6672" s="218"/>
      <c r="N6672" s="219"/>
      <c r="O6672" s="219"/>
      <c r="P6672" s="219"/>
      <c r="Q6672" s="219"/>
      <c r="R6672" s="219"/>
      <c r="S6672" s="219"/>
      <c r="T6672" s="220"/>
      <c r="AT6672" s="221" t="s">
        <v>272</v>
      </c>
      <c r="AU6672" s="221" t="s">
        <v>91</v>
      </c>
      <c r="AV6672" s="13" t="s">
        <v>89</v>
      </c>
      <c r="AW6672" s="13" t="s">
        <v>38</v>
      </c>
      <c r="AX6672" s="13" t="s">
        <v>82</v>
      </c>
      <c r="AY6672" s="221" t="s">
        <v>262</v>
      </c>
    </row>
    <row r="6673" spans="1:65" s="13" customFormat="1" ht="10">
      <c r="B6673" s="212"/>
      <c r="C6673" s="213"/>
      <c r="D6673" s="208" t="s">
        <v>272</v>
      </c>
      <c r="E6673" s="214" t="s">
        <v>44</v>
      </c>
      <c r="F6673" s="215" t="s">
        <v>2977</v>
      </c>
      <c r="G6673" s="213"/>
      <c r="H6673" s="214" t="s">
        <v>44</v>
      </c>
      <c r="I6673" s="216"/>
      <c r="J6673" s="213"/>
      <c r="K6673" s="213"/>
      <c r="L6673" s="217"/>
      <c r="M6673" s="218"/>
      <c r="N6673" s="219"/>
      <c r="O6673" s="219"/>
      <c r="P6673" s="219"/>
      <c r="Q6673" s="219"/>
      <c r="R6673" s="219"/>
      <c r="S6673" s="219"/>
      <c r="T6673" s="220"/>
      <c r="AT6673" s="221" t="s">
        <v>272</v>
      </c>
      <c r="AU6673" s="221" t="s">
        <v>91</v>
      </c>
      <c r="AV6673" s="13" t="s">
        <v>89</v>
      </c>
      <c r="AW6673" s="13" t="s">
        <v>38</v>
      </c>
      <c r="AX6673" s="13" t="s">
        <v>82</v>
      </c>
      <c r="AY6673" s="221" t="s">
        <v>262</v>
      </c>
    </row>
    <row r="6674" spans="1:65" s="13" customFormat="1" ht="10">
      <c r="B6674" s="212"/>
      <c r="C6674" s="213"/>
      <c r="D6674" s="208" t="s">
        <v>272</v>
      </c>
      <c r="E6674" s="214" t="s">
        <v>44</v>
      </c>
      <c r="F6674" s="215" t="s">
        <v>2978</v>
      </c>
      <c r="G6674" s="213"/>
      <c r="H6674" s="214" t="s">
        <v>44</v>
      </c>
      <c r="I6674" s="216"/>
      <c r="J6674" s="213"/>
      <c r="K6674" s="213"/>
      <c r="L6674" s="217"/>
      <c r="M6674" s="218"/>
      <c r="N6674" s="219"/>
      <c r="O6674" s="219"/>
      <c r="P6674" s="219"/>
      <c r="Q6674" s="219"/>
      <c r="R6674" s="219"/>
      <c r="S6674" s="219"/>
      <c r="T6674" s="220"/>
      <c r="AT6674" s="221" t="s">
        <v>272</v>
      </c>
      <c r="AU6674" s="221" t="s">
        <v>91</v>
      </c>
      <c r="AV6674" s="13" t="s">
        <v>89</v>
      </c>
      <c r="AW6674" s="13" t="s">
        <v>38</v>
      </c>
      <c r="AX6674" s="13" t="s">
        <v>82</v>
      </c>
      <c r="AY6674" s="221" t="s">
        <v>262</v>
      </c>
    </row>
    <row r="6675" spans="1:65" s="16" customFormat="1" ht="10">
      <c r="B6675" s="244"/>
      <c r="C6675" s="245"/>
      <c r="D6675" s="208" t="s">
        <v>272</v>
      </c>
      <c r="E6675" s="246" t="s">
        <v>44</v>
      </c>
      <c r="F6675" s="247" t="s">
        <v>291</v>
      </c>
      <c r="G6675" s="245"/>
      <c r="H6675" s="248">
        <v>2.85</v>
      </c>
      <c r="I6675" s="249"/>
      <c r="J6675" s="245"/>
      <c r="K6675" s="245"/>
      <c r="L6675" s="250"/>
      <c r="M6675" s="251"/>
      <c r="N6675" s="252"/>
      <c r="O6675" s="252"/>
      <c r="P6675" s="252"/>
      <c r="Q6675" s="252"/>
      <c r="R6675" s="252"/>
      <c r="S6675" s="252"/>
      <c r="T6675" s="253"/>
      <c r="AT6675" s="254" t="s">
        <v>272</v>
      </c>
      <c r="AU6675" s="254" t="s">
        <v>91</v>
      </c>
      <c r="AV6675" s="16" t="s">
        <v>104</v>
      </c>
      <c r="AW6675" s="16" t="s">
        <v>38</v>
      </c>
      <c r="AX6675" s="16" t="s">
        <v>89</v>
      </c>
      <c r="AY6675" s="254" t="s">
        <v>262</v>
      </c>
    </row>
    <row r="6676" spans="1:65" s="2" customFormat="1" ht="16.5" customHeight="1">
      <c r="A6676" s="37"/>
      <c r="B6676" s="38"/>
      <c r="C6676" s="255" t="s">
        <v>3054</v>
      </c>
      <c r="D6676" s="255" t="s">
        <v>633</v>
      </c>
      <c r="E6676" s="256" t="s">
        <v>3050</v>
      </c>
      <c r="F6676" s="257" t="s">
        <v>3051</v>
      </c>
      <c r="G6676" s="258" t="s">
        <v>342</v>
      </c>
      <c r="H6676" s="259">
        <v>12.824999999999999</v>
      </c>
      <c r="I6676" s="260"/>
      <c r="J6676" s="261">
        <f>ROUND(I6676*H6676,2)</f>
        <v>0</v>
      </c>
      <c r="K6676" s="257" t="s">
        <v>44</v>
      </c>
      <c r="L6676" s="262"/>
      <c r="M6676" s="263" t="s">
        <v>44</v>
      </c>
      <c r="N6676" s="264" t="s">
        <v>53</v>
      </c>
      <c r="O6676" s="67"/>
      <c r="P6676" s="204">
        <f>O6676*H6676</f>
        <v>0</v>
      </c>
      <c r="Q6676" s="204">
        <v>2.5139999999999999E-2</v>
      </c>
      <c r="R6676" s="204">
        <f>Q6676*H6676</f>
        <v>0.3224205</v>
      </c>
      <c r="S6676" s="204">
        <v>0</v>
      </c>
      <c r="T6676" s="205">
        <f>S6676*H6676</f>
        <v>0</v>
      </c>
      <c r="U6676" s="37"/>
      <c r="V6676" s="37"/>
      <c r="W6676" s="37"/>
      <c r="X6676" s="37"/>
      <c r="Y6676" s="37"/>
      <c r="Z6676" s="37"/>
      <c r="AA6676" s="37"/>
      <c r="AB6676" s="37"/>
      <c r="AC6676" s="37"/>
      <c r="AD6676" s="37"/>
      <c r="AE6676" s="37"/>
      <c r="AR6676" s="206" t="s">
        <v>619</v>
      </c>
      <c r="AT6676" s="206" t="s">
        <v>633</v>
      </c>
      <c r="AU6676" s="206" t="s">
        <v>91</v>
      </c>
      <c r="AY6676" s="19" t="s">
        <v>262</v>
      </c>
      <c r="BE6676" s="207">
        <f>IF(N6676="základní",J6676,0)</f>
        <v>0</v>
      </c>
      <c r="BF6676" s="207">
        <f>IF(N6676="snížená",J6676,0)</f>
        <v>0</v>
      </c>
      <c r="BG6676" s="207">
        <f>IF(N6676="zákl. přenesená",J6676,0)</f>
        <v>0</v>
      </c>
      <c r="BH6676" s="207">
        <f>IF(N6676="sníž. přenesená",J6676,0)</f>
        <v>0</v>
      </c>
      <c r="BI6676" s="207">
        <f>IF(N6676="nulová",J6676,0)</f>
        <v>0</v>
      </c>
      <c r="BJ6676" s="19" t="s">
        <v>89</v>
      </c>
      <c r="BK6676" s="207">
        <f>ROUND(I6676*H6676,2)</f>
        <v>0</v>
      </c>
      <c r="BL6676" s="19" t="s">
        <v>442</v>
      </c>
      <c r="BM6676" s="206" t="s">
        <v>3055</v>
      </c>
    </row>
    <row r="6677" spans="1:65" s="2" customFormat="1" ht="36">
      <c r="A6677" s="37"/>
      <c r="B6677" s="38"/>
      <c r="C6677" s="39"/>
      <c r="D6677" s="208" t="s">
        <v>421</v>
      </c>
      <c r="E6677" s="39"/>
      <c r="F6677" s="209" t="s">
        <v>3056</v>
      </c>
      <c r="G6677" s="39"/>
      <c r="H6677" s="39"/>
      <c r="I6677" s="118"/>
      <c r="J6677" s="39"/>
      <c r="K6677" s="39"/>
      <c r="L6677" s="42"/>
      <c r="M6677" s="210"/>
      <c r="N6677" s="211"/>
      <c r="O6677" s="67"/>
      <c r="P6677" s="67"/>
      <c r="Q6677" s="67"/>
      <c r="R6677" s="67"/>
      <c r="S6677" s="67"/>
      <c r="T6677" s="68"/>
      <c r="U6677" s="37"/>
      <c r="V6677" s="37"/>
      <c r="W6677" s="37"/>
      <c r="X6677" s="37"/>
      <c r="Y6677" s="37"/>
      <c r="Z6677" s="37"/>
      <c r="AA6677" s="37"/>
      <c r="AB6677" s="37"/>
      <c r="AC6677" s="37"/>
      <c r="AD6677" s="37"/>
      <c r="AE6677" s="37"/>
      <c r="AT6677" s="19" t="s">
        <v>421</v>
      </c>
      <c r="AU6677" s="19" t="s">
        <v>91</v>
      </c>
    </row>
    <row r="6678" spans="1:65" s="13" customFormat="1" ht="10">
      <c r="B6678" s="212"/>
      <c r="C6678" s="213"/>
      <c r="D6678" s="208" t="s">
        <v>272</v>
      </c>
      <c r="E6678" s="214" t="s">
        <v>44</v>
      </c>
      <c r="F6678" s="215" t="s">
        <v>2993</v>
      </c>
      <c r="G6678" s="213"/>
      <c r="H6678" s="214" t="s">
        <v>44</v>
      </c>
      <c r="I6678" s="216"/>
      <c r="J6678" s="213"/>
      <c r="K6678" s="213"/>
      <c r="L6678" s="217"/>
      <c r="M6678" s="218"/>
      <c r="N6678" s="219"/>
      <c r="O6678" s="219"/>
      <c r="P6678" s="219"/>
      <c r="Q6678" s="219"/>
      <c r="R6678" s="219"/>
      <c r="S6678" s="219"/>
      <c r="T6678" s="220"/>
      <c r="AT6678" s="221" t="s">
        <v>272</v>
      </c>
      <c r="AU6678" s="221" t="s">
        <v>91</v>
      </c>
      <c r="AV6678" s="13" t="s">
        <v>89</v>
      </c>
      <c r="AW6678" s="13" t="s">
        <v>38</v>
      </c>
      <c r="AX6678" s="13" t="s">
        <v>82</v>
      </c>
      <c r="AY6678" s="221" t="s">
        <v>262</v>
      </c>
    </row>
    <row r="6679" spans="1:65" s="13" customFormat="1" ht="10">
      <c r="B6679" s="212"/>
      <c r="C6679" s="213"/>
      <c r="D6679" s="208" t="s">
        <v>272</v>
      </c>
      <c r="E6679" s="214" t="s">
        <v>44</v>
      </c>
      <c r="F6679" s="215" t="s">
        <v>2994</v>
      </c>
      <c r="G6679" s="213"/>
      <c r="H6679" s="214" t="s">
        <v>44</v>
      </c>
      <c r="I6679" s="216"/>
      <c r="J6679" s="213"/>
      <c r="K6679" s="213"/>
      <c r="L6679" s="217"/>
      <c r="M6679" s="218"/>
      <c r="N6679" s="219"/>
      <c r="O6679" s="219"/>
      <c r="P6679" s="219"/>
      <c r="Q6679" s="219"/>
      <c r="R6679" s="219"/>
      <c r="S6679" s="219"/>
      <c r="T6679" s="220"/>
      <c r="AT6679" s="221" t="s">
        <v>272</v>
      </c>
      <c r="AU6679" s="221" t="s">
        <v>91</v>
      </c>
      <c r="AV6679" s="13" t="s">
        <v>89</v>
      </c>
      <c r="AW6679" s="13" t="s">
        <v>38</v>
      </c>
      <c r="AX6679" s="13" t="s">
        <v>82</v>
      </c>
      <c r="AY6679" s="221" t="s">
        <v>262</v>
      </c>
    </row>
    <row r="6680" spans="1:65" s="15" customFormat="1" ht="10">
      <c r="B6680" s="233"/>
      <c r="C6680" s="234"/>
      <c r="D6680" s="208" t="s">
        <v>272</v>
      </c>
      <c r="E6680" s="235" t="s">
        <v>44</v>
      </c>
      <c r="F6680" s="236" t="s">
        <v>3047</v>
      </c>
      <c r="G6680" s="234"/>
      <c r="H6680" s="237">
        <v>12.824999999999999</v>
      </c>
      <c r="I6680" s="238"/>
      <c r="J6680" s="234"/>
      <c r="K6680" s="234"/>
      <c r="L6680" s="239"/>
      <c r="M6680" s="240"/>
      <c r="N6680" s="241"/>
      <c r="O6680" s="241"/>
      <c r="P6680" s="241"/>
      <c r="Q6680" s="241"/>
      <c r="R6680" s="241"/>
      <c r="S6680" s="241"/>
      <c r="T6680" s="242"/>
      <c r="AT6680" s="243" t="s">
        <v>272</v>
      </c>
      <c r="AU6680" s="243" t="s">
        <v>91</v>
      </c>
      <c r="AV6680" s="15" t="s">
        <v>91</v>
      </c>
      <c r="AW6680" s="15" t="s">
        <v>38</v>
      </c>
      <c r="AX6680" s="15" t="s">
        <v>82</v>
      </c>
      <c r="AY6680" s="243" t="s">
        <v>262</v>
      </c>
    </row>
    <row r="6681" spans="1:65" s="13" customFormat="1" ht="30">
      <c r="B6681" s="212"/>
      <c r="C6681" s="213"/>
      <c r="D6681" s="208" t="s">
        <v>272</v>
      </c>
      <c r="E6681" s="214" t="s">
        <v>44</v>
      </c>
      <c r="F6681" s="215" t="s">
        <v>2996</v>
      </c>
      <c r="G6681" s="213"/>
      <c r="H6681" s="214" t="s">
        <v>44</v>
      </c>
      <c r="I6681" s="216"/>
      <c r="J6681" s="213"/>
      <c r="K6681" s="213"/>
      <c r="L6681" s="217"/>
      <c r="M6681" s="218"/>
      <c r="N6681" s="219"/>
      <c r="O6681" s="219"/>
      <c r="P6681" s="219"/>
      <c r="Q6681" s="219"/>
      <c r="R6681" s="219"/>
      <c r="S6681" s="219"/>
      <c r="T6681" s="220"/>
      <c r="AT6681" s="221" t="s">
        <v>272</v>
      </c>
      <c r="AU6681" s="221" t="s">
        <v>91</v>
      </c>
      <c r="AV6681" s="13" t="s">
        <v>89</v>
      </c>
      <c r="AW6681" s="13" t="s">
        <v>38</v>
      </c>
      <c r="AX6681" s="13" t="s">
        <v>82</v>
      </c>
      <c r="AY6681" s="221" t="s">
        <v>262</v>
      </c>
    </row>
    <row r="6682" spans="1:65" s="13" customFormat="1" ht="10">
      <c r="B6682" s="212"/>
      <c r="C6682" s="213"/>
      <c r="D6682" s="208" t="s">
        <v>272</v>
      </c>
      <c r="E6682" s="214" t="s">
        <v>44</v>
      </c>
      <c r="F6682" s="215" t="s">
        <v>2997</v>
      </c>
      <c r="G6682" s="213"/>
      <c r="H6682" s="214" t="s">
        <v>44</v>
      </c>
      <c r="I6682" s="216"/>
      <c r="J6682" s="213"/>
      <c r="K6682" s="213"/>
      <c r="L6682" s="217"/>
      <c r="M6682" s="218"/>
      <c r="N6682" s="219"/>
      <c r="O6682" s="219"/>
      <c r="P6682" s="219"/>
      <c r="Q6682" s="219"/>
      <c r="R6682" s="219"/>
      <c r="S6682" s="219"/>
      <c r="T6682" s="220"/>
      <c r="AT6682" s="221" t="s">
        <v>272</v>
      </c>
      <c r="AU6682" s="221" t="s">
        <v>91</v>
      </c>
      <c r="AV6682" s="13" t="s">
        <v>89</v>
      </c>
      <c r="AW6682" s="13" t="s">
        <v>38</v>
      </c>
      <c r="AX6682" s="13" t="s">
        <v>82</v>
      </c>
      <c r="AY6682" s="221" t="s">
        <v>262</v>
      </c>
    </row>
    <row r="6683" spans="1:65" s="13" customFormat="1" ht="10">
      <c r="B6683" s="212"/>
      <c r="C6683" s="213"/>
      <c r="D6683" s="208" t="s">
        <v>272</v>
      </c>
      <c r="E6683" s="214" t="s">
        <v>44</v>
      </c>
      <c r="F6683" s="215" t="s">
        <v>2998</v>
      </c>
      <c r="G6683" s="213"/>
      <c r="H6683" s="214" t="s">
        <v>44</v>
      </c>
      <c r="I6683" s="216"/>
      <c r="J6683" s="213"/>
      <c r="K6683" s="213"/>
      <c r="L6683" s="217"/>
      <c r="M6683" s="218"/>
      <c r="N6683" s="219"/>
      <c r="O6683" s="219"/>
      <c r="P6683" s="219"/>
      <c r="Q6683" s="219"/>
      <c r="R6683" s="219"/>
      <c r="S6683" s="219"/>
      <c r="T6683" s="220"/>
      <c r="AT6683" s="221" t="s">
        <v>272</v>
      </c>
      <c r="AU6683" s="221" t="s">
        <v>91</v>
      </c>
      <c r="AV6683" s="13" t="s">
        <v>89</v>
      </c>
      <c r="AW6683" s="13" t="s">
        <v>38</v>
      </c>
      <c r="AX6683" s="13" t="s">
        <v>82</v>
      </c>
      <c r="AY6683" s="221" t="s">
        <v>262</v>
      </c>
    </row>
    <row r="6684" spans="1:65" s="13" customFormat="1" ht="10">
      <c r="B6684" s="212"/>
      <c r="C6684" s="213"/>
      <c r="D6684" s="208" t="s">
        <v>272</v>
      </c>
      <c r="E6684" s="214" t="s">
        <v>44</v>
      </c>
      <c r="F6684" s="215" t="s">
        <v>2978</v>
      </c>
      <c r="G6684" s="213"/>
      <c r="H6684" s="214" t="s">
        <v>44</v>
      </c>
      <c r="I6684" s="216"/>
      <c r="J6684" s="213"/>
      <c r="K6684" s="213"/>
      <c r="L6684" s="217"/>
      <c r="M6684" s="218"/>
      <c r="N6684" s="219"/>
      <c r="O6684" s="219"/>
      <c r="P6684" s="219"/>
      <c r="Q6684" s="219"/>
      <c r="R6684" s="219"/>
      <c r="S6684" s="219"/>
      <c r="T6684" s="220"/>
      <c r="AT6684" s="221" t="s">
        <v>272</v>
      </c>
      <c r="AU6684" s="221" t="s">
        <v>91</v>
      </c>
      <c r="AV6684" s="13" t="s">
        <v>89</v>
      </c>
      <c r="AW6684" s="13" t="s">
        <v>38</v>
      </c>
      <c r="AX6684" s="13" t="s">
        <v>82</v>
      </c>
      <c r="AY6684" s="221" t="s">
        <v>262</v>
      </c>
    </row>
    <row r="6685" spans="1:65" s="16" customFormat="1" ht="10">
      <c r="B6685" s="244"/>
      <c r="C6685" s="245"/>
      <c r="D6685" s="208" t="s">
        <v>272</v>
      </c>
      <c r="E6685" s="246" t="s">
        <v>44</v>
      </c>
      <c r="F6685" s="247" t="s">
        <v>291</v>
      </c>
      <c r="G6685" s="245"/>
      <c r="H6685" s="248">
        <v>12.824999999999999</v>
      </c>
      <c r="I6685" s="249"/>
      <c r="J6685" s="245"/>
      <c r="K6685" s="245"/>
      <c r="L6685" s="250"/>
      <c r="M6685" s="251"/>
      <c r="N6685" s="252"/>
      <c r="O6685" s="252"/>
      <c r="P6685" s="252"/>
      <c r="Q6685" s="252"/>
      <c r="R6685" s="252"/>
      <c r="S6685" s="252"/>
      <c r="T6685" s="253"/>
      <c r="AT6685" s="254" t="s">
        <v>272</v>
      </c>
      <c r="AU6685" s="254" t="s">
        <v>91</v>
      </c>
      <c r="AV6685" s="16" t="s">
        <v>104</v>
      </c>
      <c r="AW6685" s="16" t="s">
        <v>38</v>
      </c>
      <c r="AX6685" s="16" t="s">
        <v>89</v>
      </c>
      <c r="AY6685" s="254" t="s">
        <v>262</v>
      </c>
    </row>
    <row r="6686" spans="1:65" s="2" customFormat="1" ht="16.5" customHeight="1">
      <c r="A6686" s="37"/>
      <c r="B6686" s="38"/>
      <c r="C6686" s="255" t="s">
        <v>3057</v>
      </c>
      <c r="D6686" s="255" t="s">
        <v>633</v>
      </c>
      <c r="E6686" s="256" t="s">
        <v>3050</v>
      </c>
      <c r="F6686" s="257" t="s">
        <v>3051</v>
      </c>
      <c r="G6686" s="258" t="s">
        <v>342</v>
      </c>
      <c r="H6686" s="259">
        <v>2.0249999999999999</v>
      </c>
      <c r="I6686" s="260"/>
      <c r="J6686" s="261">
        <f>ROUND(I6686*H6686,2)</f>
        <v>0</v>
      </c>
      <c r="K6686" s="257" t="s">
        <v>44</v>
      </c>
      <c r="L6686" s="262"/>
      <c r="M6686" s="263" t="s">
        <v>44</v>
      </c>
      <c r="N6686" s="264" t="s">
        <v>53</v>
      </c>
      <c r="O6686" s="67"/>
      <c r="P6686" s="204">
        <f>O6686*H6686</f>
        <v>0</v>
      </c>
      <c r="Q6686" s="204">
        <v>2.5139999999999999E-2</v>
      </c>
      <c r="R6686" s="204">
        <f>Q6686*H6686</f>
        <v>5.0908499999999995E-2</v>
      </c>
      <c r="S6686" s="204">
        <v>0</v>
      </c>
      <c r="T6686" s="205">
        <f>S6686*H6686</f>
        <v>0</v>
      </c>
      <c r="U6686" s="37"/>
      <c r="V6686" s="37"/>
      <c r="W6686" s="37"/>
      <c r="X6686" s="37"/>
      <c r="Y6686" s="37"/>
      <c r="Z6686" s="37"/>
      <c r="AA6686" s="37"/>
      <c r="AB6686" s="37"/>
      <c r="AC6686" s="37"/>
      <c r="AD6686" s="37"/>
      <c r="AE6686" s="37"/>
      <c r="AR6686" s="206" t="s">
        <v>619</v>
      </c>
      <c r="AT6686" s="206" t="s">
        <v>633</v>
      </c>
      <c r="AU6686" s="206" t="s">
        <v>91</v>
      </c>
      <c r="AY6686" s="19" t="s">
        <v>262</v>
      </c>
      <c r="BE6686" s="207">
        <f>IF(N6686="základní",J6686,0)</f>
        <v>0</v>
      </c>
      <c r="BF6686" s="207">
        <f>IF(N6686="snížená",J6686,0)</f>
        <v>0</v>
      </c>
      <c r="BG6686" s="207">
        <f>IF(N6686="zákl. přenesená",J6686,0)</f>
        <v>0</v>
      </c>
      <c r="BH6686" s="207">
        <f>IF(N6686="sníž. přenesená",J6686,0)</f>
        <v>0</v>
      </c>
      <c r="BI6686" s="207">
        <f>IF(N6686="nulová",J6686,0)</f>
        <v>0</v>
      </c>
      <c r="BJ6686" s="19" t="s">
        <v>89</v>
      </c>
      <c r="BK6686" s="207">
        <f>ROUND(I6686*H6686,2)</f>
        <v>0</v>
      </c>
      <c r="BL6686" s="19" t="s">
        <v>442</v>
      </c>
      <c r="BM6686" s="206" t="s">
        <v>3058</v>
      </c>
    </row>
    <row r="6687" spans="1:65" s="2" customFormat="1" ht="36">
      <c r="A6687" s="37"/>
      <c r="B6687" s="38"/>
      <c r="C6687" s="39"/>
      <c r="D6687" s="208" t="s">
        <v>421</v>
      </c>
      <c r="E6687" s="39"/>
      <c r="F6687" s="209" t="s">
        <v>3059</v>
      </c>
      <c r="G6687" s="39"/>
      <c r="H6687" s="39"/>
      <c r="I6687" s="118"/>
      <c r="J6687" s="39"/>
      <c r="K6687" s="39"/>
      <c r="L6687" s="42"/>
      <c r="M6687" s="210"/>
      <c r="N6687" s="211"/>
      <c r="O6687" s="67"/>
      <c r="P6687" s="67"/>
      <c r="Q6687" s="67"/>
      <c r="R6687" s="67"/>
      <c r="S6687" s="67"/>
      <c r="T6687" s="68"/>
      <c r="U6687" s="37"/>
      <c r="V6687" s="37"/>
      <c r="W6687" s="37"/>
      <c r="X6687" s="37"/>
      <c r="Y6687" s="37"/>
      <c r="Z6687" s="37"/>
      <c r="AA6687" s="37"/>
      <c r="AB6687" s="37"/>
      <c r="AC6687" s="37"/>
      <c r="AD6687" s="37"/>
      <c r="AE6687" s="37"/>
      <c r="AT6687" s="19" t="s">
        <v>421</v>
      </c>
      <c r="AU6687" s="19" t="s">
        <v>91</v>
      </c>
    </row>
    <row r="6688" spans="1:65" s="13" customFormat="1" ht="10">
      <c r="B6688" s="212"/>
      <c r="C6688" s="213"/>
      <c r="D6688" s="208" t="s">
        <v>272</v>
      </c>
      <c r="E6688" s="214" t="s">
        <v>44</v>
      </c>
      <c r="F6688" s="215" t="s">
        <v>2999</v>
      </c>
      <c r="G6688" s="213"/>
      <c r="H6688" s="214" t="s">
        <v>44</v>
      </c>
      <c r="I6688" s="216"/>
      <c r="J6688" s="213"/>
      <c r="K6688" s="213"/>
      <c r="L6688" s="217"/>
      <c r="M6688" s="218"/>
      <c r="N6688" s="219"/>
      <c r="O6688" s="219"/>
      <c r="P6688" s="219"/>
      <c r="Q6688" s="219"/>
      <c r="R6688" s="219"/>
      <c r="S6688" s="219"/>
      <c r="T6688" s="220"/>
      <c r="AT6688" s="221" t="s">
        <v>272</v>
      </c>
      <c r="AU6688" s="221" t="s">
        <v>91</v>
      </c>
      <c r="AV6688" s="13" t="s">
        <v>89</v>
      </c>
      <c r="AW6688" s="13" t="s">
        <v>38</v>
      </c>
      <c r="AX6688" s="13" t="s">
        <v>82</v>
      </c>
      <c r="AY6688" s="221" t="s">
        <v>262</v>
      </c>
    </row>
    <row r="6689" spans="1:65" s="13" customFormat="1" ht="10">
      <c r="B6689" s="212"/>
      <c r="C6689" s="213"/>
      <c r="D6689" s="208" t="s">
        <v>272</v>
      </c>
      <c r="E6689" s="214" t="s">
        <v>44</v>
      </c>
      <c r="F6689" s="215" t="s">
        <v>3000</v>
      </c>
      <c r="G6689" s="213"/>
      <c r="H6689" s="214" t="s">
        <v>44</v>
      </c>
      <c r="I6689" s="216"/>
      <c r="J6689" s="213"/>
      <c r="K6689" s="213"/>
      <c r="L6689" s="217"/>
      <c r="M6689" s="218"/>
      <c r="N6689" s="219"/>
      <c r="O6689" s="219"/>
      <c r="P6689" s="219"/>
      <c r="Q6689" s="219"/>
      <c r="R6689" s="219"/>
      <c r="S6689" s="219"/>
      <c r="T6689" s="220"/>
      <c r="AT6689" s="221" t="s">
        <v>272</v>
      </c>
      <c r="AU6689" s="221" t="s">
        <v>91</v>
      </c>
      <c r="AV6689" s="13" t="s">
        <v>89</v>
      </c>
      <c r="AW6689" s="13" t="s">
        <v>38</v>
      </c>
      <c r="AX6689" s="13" t="s">
        <v>82</v>
      </c>
      <c r="AY6689" s="221" t="s">
        <v>262</v>
      </c>
    </row>
    <row r="6690" spans="1:65" s="15" customFormat="1" ht="10">
      <c r="B6690" s="233"/>
      <c r="C6690" s="234"/>
      <c r="D6690" s="208" t="s">
        <v>272</v>
      </c>
      <c r="E6690" s="235" t="s">
        <v>44</v>
      </c>
      <c r="F6690" s="236" t="s">
        <v>3048</v>
      </c>
      <c r="G6690" s="234"/>
      <c r="H6690" s="237">
        <v>2.0249999999999999</v>
      </c>
      <c r="I6690" s="238"/>
      <c r="J6690" s="234"/>
      <c r="K6690" s="234"/>
      <c r="L6690" s="239"/>
      <c r="M6690" s="240"/>
      <c r="N6690" s="241"/>
      <c r="O6690" s="241"/>
      <c r="P6690" s="241"/>
      <c r="Q6690" s="241"/>
      <c r="R6690" s="241"/>
      <c r="S6690" s="241"/>
      <c r="T6690" s="242"/>
      <c r="AT6690" s="243" t="s">
        <v>272</v>
      </c>
      <c r="AU6690" s="243" t="s">
        <v>91</v>
      </c>
      <c r="AV6690" s="15" t="s">
        <v>91</v>
      </c>
      <c r="AW6690" s="15" t="s">
        <v>38</v>
      </c>
      <c r="AX6690" s="15" t="s">
        <v>82</v>
      </c>
      <c r="AY6690" s="243" t="s">
        <v>262</v>
      </c>
    </row>
    <row r="6691" spans="1:65" s="13" customFormat="1" ht="30">
      <c r="B6691" s="212"/>
      <c r="C6691" s="213"/>
      <c r="D6691" s="208" t="s">
        <v>272</v>
      </c>
      <c r="E6691" s="214" t="s">
        <v>44</v>
      </c>
      <c r="F6691" s="215" t="s">
        <v>2996</v>
      </c>
      <c r="G6691" s="213"/>
      <c r="H6691" s="214" t="s">
        <v>44</v>
      </c>
      <c r="I6691" s="216"/>
      <c r="J6691" s="213"/>
      <c r="K6691" s="213"/>
      <c r="L6691" s="217"/>
      <c r="M6691" s="218"/>
      <c r="N6691" s="219"/>
      <c r="O6691" s="219"/>
      <c r="P6691" s="219"/>
      <c r="Q6691" s="219"/>
      <c r="R6691" s="219"/>
      <c r="S6691" s="219"/>
      <c r="T6691" s="220"/>
      <c r="AT6691" s="221" t="s">
        <v>272</v>
      </c>
      <c r="AU6691" s="221" t="s">
        <v>91</v>
      </c>
      <c r="AV6691" s="13" t="s">
        <v>89</v>
      </c>
      <c r="AW6691" s="13" t="s">
        <v>38</v>
      </c>
      <c r="AX6691" s="13" t="s">
        <v>82</v>
      </c>
      <c r="AY6691" s="221" t="s">
        <v>262</v>
      </c>
    </row>
    <row r="6692" spans="1:65" s="13" customFormat="1" ht="10">
      <c r="B6692" s="212"/>
      <c r="C6692" s="213"/>
      <c r="D6692" s="208" t="s">
        <v>272</v>
      </c>
      <c r="E6692" s="214" t="s">
        <v>44</v>
      </c>
      <c r="F6692" s="215" t="s">
        <v>3002</v>
      </c>
      <c r="G6692" s="213"/>
      <c r="H6692" s="214" t="s">
        <v>44</v>
      </c>
      <c r="I6692" s="216"/>
      <c r="J6692" s="213"/>
      <c r="K6692" s="213"/>
      <c r="L6692" s="217"/>
      <c r="M6692" s="218"/>
      <c r="N6692" s="219"/>
      <c r="O6692" s="219"/>
      <c r="P6692" s="219"/>
      <c r="Q6692" s="219"/>
      <c r="R6692" s="219"/>
      <c r="S6692" s="219"/>
      <c r="T6692" s="220"/>
      <c r="AT6692" s="221" t="s">
        <v>272</v>
      </c>
      <c r="AU6692" s="221" t="s">
        <v>91</v>
      </c>
      <c r="AV6692" s="13" t="s">
        <v>89</v>
      </c>
      <c r="AW6692" s="13" t="s">
        <v>38</v>
      </c>
      <c r="AX6692" s="13" t="s">
        <v>82</v>
      </c>
      <c r="AY6692" s="221" t="s">
        <v>262</v>
      </c>
    </row>
    <row r="6693" spans="1:65" s="13" customFormat="1" ht="10">
      <c r="B6693" s="212"/>
      <c r="C6693" s="213"/>
      <c r="D6693" s="208" t="s">
        <v>272</v>
      </c>
      <c r="E6693" s="214" t="s">
        <v>44</v>
      </c>
      <c r="F6693" s="215" t="s">
        <v>3003</v>
      </c>
      <c r="G6693" s="213"/>
      <c r="H6693" s="214" t="s">
        <v>44</v>
      </c>
      <c r="I6693" s="216"/>
      <c r="J6693" s="213"/>
      <c r="K6693" s="213"/>
      <c r="L6693" s="217"/>
      <c r="M6693" s="218"/>
      <c r="N6693" s="219"/>
      <c r="O6693" s="219"/>
      <c r="P6693" s="219"/>
      <c r="Q6693" s="219"/>
      <c r="R6693" s="219"/>
      <c r="S6693" s="219"/>
      <c r="T6693" s="220"/>
      <c r="AT6693" s="221" t="s">
        <v>272</v>
      </c>
      <c r="AU6693" s="221" t="s">
        <v>91</v>
      </c>
      <c r="AV6693" s="13" t="s">
        <v>89</v>
      </c>
      <c r="AW6693" s="13" t="s">
        <v>38</v>
      </c>
      <c r="AX6693" s="13" t="s">
        <v>82</v>
      </c>
      <c r="AY6693" s="221" t="s">
        <v>262</v>
      </c>
    </row>
    <row r="6694" spans="1:65" s="13" customFormat="1" ht="10">
      <c r="B6694" s="212"/>
      <c r="C6694" s="213"/>
      <c r="D6694" s="208" t="s">
        <v>272</v>
      </c>
      <c r="E6694" s="214" t="s">
        <v>44</v>
      </c>
      <c r="F6694" s="215" t="s">
        <v>2978</v>
      </c>
      <c r="G6694" s="213"/>
      <c r="H6694" s="214" t="s">
        <v>44</v>
      </c>
      <c r="I6694" s="216"/>
      <c r="J6694" s="213"/>
      <c r="K6694" s="213"/>
      <c r="L6694" s="217"/>
      <c r="M6694" s="218"/>
      <c r="N6694" s="219"/>
      <c r="O6694" s="219"/>
      <c r="P6694" s="219"/>
      <c r="Q6694" s="219"/>
      <c r="R6694" s="219"/>
      <c r="S6694" s="219"/>
      <c r="T6694" s="220"/>
      <c r="AT6694" s="221" t="s">
        <v>272</v>
      </c>
      <c r="AU6694" s="221" t="s">
        <v>91</v>
      </c>
      <c r="AV6694" s="13" t="s">
        <v>89</v>
      </c>
      <c r="AW6694" s="13" t="s">
        <v>38</v>
      </c>
      <c r="AX6694" s="13" t="s">
        <v>82</v>
      </c>
      <c r="AY6694" s="221" t="s">
        <v>262</v>
      </c>
    </row>
    <row r="6695" spans="1:65" s="16" customFormat="1" ht="10">
      <c r="B6695" s="244"/>
      <c r="C6695" s="245"/>
      <c r="D6695" s="208" t="s">
        <v>272</v>
      </c>
      <c r="E6695" s="246" t="s">
        <v>44</v>
      </c>
      <c r="F6695" s="247" t="s">
        <v>291</v>
      </c>
      <c r="G6695" s="245"/>
      <c r="H6695" s="248">
        <v>2.0249999999999999</v>
      </c>
      <c r="I6695" s="249"/>
      <c r="J6695" s="245"/>
      <c r="K6695" s="245"/>
      <c r="L6695" s="250"/>
      <c r="M6695" s="251"/>
      <c r="N6695" s="252"/>
      <c r="O6695" s="252"/>
      <c r="P6695" s="252"/>
      <c r="Q6695" s="252"/>
      <c r="R6695" s="252"/>
      <c r="S6695" s="252"/>
      <c r="T6695" s="253"/>
      <c r="AT6695" s="254" t="s">
        <v>272</v>
      </c>
      <c r="AU6695" s="254" t="s">
        <v>91</v>
      </c>
      <c r="AV6695" s="16" t="s">
        <v>104</v>
      </c>
      <c r="AW6695" s="16" t="s">
        <v>38</v>
      </c>
      <c r="AX6695" s="16" t="s">
        <v>89</v>
      </c>
      <c r="AY6695" s="254" t="s">
        <v>262</v>
      </c>
    </row>
    <row r="6696" spans="1:65" s="2" customFormat="1" ht="16.5" customHeight="1">
      <c r="A6696" s="37"/>
      <c r="B6696" s="38"/>
      <c r="C6696" s="255" t="s">
        <v>3060</v>
      </c>
      <c r="D6696" s="255" t="s">
        <v>633</v>
      </c>
      <c r="E6696" s="256" t="s">
        <v>3050</v>
      </c>
      <c r="F6696" s="257" t="s">
        <v>3051</v>
      </c>
      <c r="G6696" s="258" t="s">
        <v>342</v>
      </c>
      <c r="H6696" s="259">
        <v>2.0249999999999999</v>
      </c>
      <c r="I6696" s="260"/>
      <c r="J6696" s="261">
        <f>ROUND(I6696*H6696,2)</f>
        <v>0</v>
      </c>
      <c r="K6696" s="257" t="s">
        <v>44</v>
      </c>
      <c r="L6696" s="262"/>
      <c r="M6696" s="263" t="s">
        <v>44</v>
      </c>
      <c r="N6696" s="264" t="s">
        <v>53</v>
      </c>
      <c r="O6696" s="67"/>
      <c r="P6696" s="204">
        <f>O6696*H6696</f>
        <v>0</v>
      </c>
      <c r="Q6696" s="204">
        <v>2.5139999999999999E-2</v>
      </c>
      <c r="R6696" s="204">
        <f>Q6696*H6696</f>
        <v>5.0908499999999995E-2</v>
      </c>
      <c r="S6696" s="204">
        <v>0</v>
      </c>
      <c r="T6696" s="205">
        <f>S6696*H6696</f>
        <v>0</v>
      </c>
      <c r="U6696" s="37"/>
      <c r="V6696" s="37"/>
      <c r="W6696" s="37"/>
      <c r="X6696" s="37"/>
      <c r="Y6696" s="37"/>
      <c r="Z6696" s="37"/>
      <c r="AA6696" s="37"/>
      <c r="AB6696" s="37"/>
      <c r="AC6696" s="37"/>
      <c r="AD6696" s="37"/>
      <c r="AE6696" s="37"/>
      <c r="AR6696" s="206" t="s">
        <v>619</v>
      </c>
      <c r="AT6696" s="206" t="s">
        <v>633</v>
      </c>
      <c r="AU6696" s="206" t="s">
        <v>91</v>
      </c>
      <c r="AY6696" s="19" t="s">
        <v>262</v>
      </c>
      <c r="BE6696" s="207">
        <f>IF(N6696="základní",J6696,0)</f>
        <v>0</v>
      </c>
      <c r="BF6696" s="207">
        <f>IF(N6696="snížená",J6696,0)</f>
        <v>0</v>
      </c>
      <c r="BG6696" s="207">
        <f>IF(N6696="zákl. přenesená",J6696,0)</f>
        <v>0</v>
      </c>
      <c r="BH6696" s="207">
        <f>IF(N6696="sníž. přenesená",J6696,0)</f>
        <v>0</v>
      </c>
      <c r="BI6696" s="207">
        <f>IF(N6696="nulová",J6696,0)</f>
        <v>0</v>
      </c>
      <c r="BJ6696" s="19" t="s">
        <v>89</v>
      </c>
      <c r="BK6696" s="207">
        <f>ROUND(I6696*H6696,2)</f>
        <v>0</v>
      </c>
      <c r="BL6696" s="19" t="s">
        <v>442</v>
      </c>
      <c r="BM6696" s="206" t="s">
        <v>3061</v>
      </c>
    </row>
    <row r="6697" spans="1:65" s="2" customFormat="1" ht="36">
      <c r="A6697" s="37"/>
      <c r="B6697" s="38"/>
      <c r="C6697" s="39"/>
      <c r="D6697" s="208" t="s">
        <v>421</v>
      </c>
      <c r="E6697" s="39"/>
      <c r="F6697" s="209" t="s">
        <v>3062</v>
      </c>
      <c r="G6697" s="39"/>
      <c r="H6697" s="39"/>
      <c r="I6697" s="118"/>
      <c r="J6697" s="39"/>
      <c r="K6697" s="39"/>
      <c r="L6697" s="42"/>
      <c r="M6697" s="210"/>
      <c r="N6697" s="211"/>
      <c r="O6697" s="67"/>
      <c r="P6697" s="67"/>
      <c r="Q6697" s="67"/>
      <c r="R6697" s="67"/>
      <c r="S6697" s="67"/>
      <c r="T6697" s="68"/>
      <c r="U6697" s="37"/>
      <c r="V6697" s="37"/>
      <c r="W6697" s="37"/>
      <c r="X6697" s="37"/>
      <c r="Y6697" s="37"/>
      <c r="Z6697" s="37"/>
      <c r="AA6697" s="37"/>
      <c r="AB6697" s="37"/>
      <c r="AC6697" s="37"/>
      <c r="AD6697" s="37"/>
      <c r="AE6697" s="37"/>
      <c r="AT6697" s="19" t="s">
        <v>421</v>
      </c>
      <c r="AU6697" s="19" t="s">
        <v>91</v>
      </c>
    </row>
    <row r="6698" spans="1:65" s="13" customFormat="1" ht="10">
      <c r="B6698" s="212"/>
      <c r="C6698" s="213"/>
      <c r="D6698" s="208" t="s">
        <v>272</v>
      </c>
      <c r="E6698" s="214" t="s">
        <v>44</v>
      </c>
      <c r="F6698" s="215" t="s">
        <v>3004</v>
      </c>
      <c r="G6698" s="213"/>
      <c r="H6698" s="214" t="s">
        <v>44</v>
      </c>
      <c r="I6698" s="216"/>
      <c r="J6698" s="213"/>
      <c r="K6698" s="213"/>
      <c r="L6698" s="217"/>
      <c r="M6698" s="218"/>
      <c r="N6698" s="219"/>
      <c r="O6698" s="219"/>
      <c r="P6698" s="219"/>
      <c r="Q6698" s="219"/>
      <c r="R6698" s="219"/>
      <c r="S6698" s="219"/>
      <c r="T6698" s="220"/>
      <c r="AT6698" s="221" t="s">
        <v>272</v>
      </c>
      <c r="AU6698" s="221" t="s">
        <v>91</v>
      </c>
      <c r="AV6698" s="13" t="s">
        <v>89</v>
      </c>
      <c r="AW6698" s="13" t="s">
        <v>38</v>
      </c>
      <c r="AX6698" s="13" t="s">
        <v>82</v>
      </c>
      <c r="AY6698" s="221" t="s">
        <v>262</v>
      </c>
    </row>
    <row r="6699" spans="1:65" s="13" customFormat="1" ht="10">
      <c r="B6699" s="212"/>
      <c r="C6699" s="213"/>
      <c r="D6699" s="208" t="s">
        <v>272</v>
      </c>
      <c r="E6699" s="214" t="s">
        <v>44</v>
      </c>
      <c r="F6699" s="215" t="s">
        <v>3005</v>
      </c>
      <c r="G6699" s="213"/>
      <c r="H6699" s="214" t="s">
        <v>44</v>
      </c>
      <c r="I6699" s="216"/>
      <c r="J6699" s="213"/>
      <c r="K6699" s="213"/>
      <c r="L6699" s="217"/>
      <c r="M6699" s="218"/>
      <c r="N6699" s="219"/>
      <c r="O6699" s="219"/>
      <c r="P6699" s="219"/>
      <c r="Q6699" s="219"/>
      <c r="R6699" s="219"/>
      <c r="S6699" s="219"/>
      <c r="T6699" s="220"/>
      <c r="AT6699" s="221" t="s">
        <v>272</v>
      </c>
      <c r="AU6699" s="221" t="s">
        <v>91</v>
      </c>
      <c r="AV6699" s="13" t="s">
        <v>89</v>
      </c>
      <c r="AW6699" s="13" t="s">
        <v>38</v>
      </c>
      <c r="AX6699" s="13" t="s">
        <v>82</v>
      </c>
      <c r="AY6699" s="221" t="s">
        <v>262</v>
      </c>
    </row>
    <row r="6700" spans="1:65" s="15" customFormat="1" ht="10">
      <c r="B6700" s="233"/>
      <c r="C6700" s="234"/>
      <c r="D6700" s="208" t="s">
        <v>272</v>
      </c>
      <c r="E6700" s="235" t="s">
        <v>44</v>
      </c>
      <c r="F6700" s="236" t="s">
        <v>3048</v>
      </c>
      <c r="G6700" s="234"/>
      <c r="H6700" s="237">
        <v>2.0249999999999999</v>
      </c>
      <c r="I6700" s="238"/>
      <c r="J6700" s="234"/>
      <c r="K6700" s="234"/>
      <c r="L6700" s="239"/>
      <c r="M6700" s="240"/>
      <c r="N6700" s="241"/>
      <c r="O6700" s="241"/>
      <c r="P6700" s="241"/>
      <c r="Q6700" s="241"/>
      <c r="R6700" s="241"/>
      <c r="S6700" s="241"/>
      <c r="T6700" s="242"/>
      <c r="AT6700" s="243" t="s">
        <v>272</v>
      </c>
      <c r="AU6700" s="243" t="s">
        <v>91</v>
      </c>
      <c r="AV6700" s="15" t="s">
        <v>91</v>
      </c>
      <c r="AW6700" s="15" t="s">
        <v>38</v>
      </c>
      <c r="AX6700" s="15" t="s">
        <v>82</v>
      </c>
      <c r="AY6700" s="243" t="s">
        <v>262</v>
      </c>
    </row>
    <row r="6701" spans="1:65" s="13" customFormat="1" ht="30">
      <c r="B6701" s="212"/>
      <c r="C6701" s="213"/>
      <c r="D6701" s="208" t="s">
        <v>272</v>
      </c>
      <c r="E6701" s="214" t="s">
        <v>44</v>
      </c>
      <c r="F6701" s="215" t="s">
        <v>2996</v>
      </c>
      <c r="G6701" s="213"/>
      <c r="H6701" s="214" t="s">
        <v>44</v>
      </c>
      <c r="I6701" s="216"/>
      <c r="J6701" s="213"/>
      <c r="K6701" s="213"/>
      <c r="L6701" s="217"/>
      <c r="M6701" s="218"/>
      <c r="N6701" s="219"/>
      <c r="O6701" s="219"/>
      <c r="P6701" s="219"/>
      <c r="Q6701" s="219"/>
      <c r="R6701" s="219"/>
      <c r="S6701" s="219"/>
      <c r="T6701" s="220"/>
      <c r="AT6701" s="221" t="s">
        <v>272</v>
      </c>
      <c r="AU6701" s="221" t="s">
        <v>91</v>
      </c>
      <c r="AV6701" s="13" t="s">
        <v>89</v>
      </c>
      <c r="AW6701" s="13" t="s">
        <v>38</v>
      </c>
      <c r="AX6701" s="13" t="s">
        <v>82</v>
      </c>
      <c r="AY6701" s="221" t="s">
        <v>262</v>
      </c>
    </row>
    <row r="6702" spans="1:65" s="13" customFormat="1" ht="10">
      <c r="B6702" s="212"/>
      <c r="C6702" s="213"/>
      <c r="D6702" s="208" t="s">
        <v>272</v>
      </c>
      <c r="E6702" s="214" t="s">
        <v>44</v>
      </c>
      <c r="F6702" s="215" t="s">
        <v>3002</v>
      </c>
      <c r="G6702" s="213"/>
      <c r="H6702" s="214" t="s">
        <v>44</v>
      </c>
      <c r="I6702" s="216"/>
      <c r="J6702" s="213"/>
      <c r="K6702" s="213"/>
      <c r="L6702" s="217"/>
      <c r="M6702" s="218"/>
      <c r="N6702" s="219"/>
      <c r="O6702" s="219"/>
      <c r="P6702" s="219"/>
      <c r="Q6702" s="219"/>
      <c r="R6702" s="219"/>
      <c r="S6702" s="219"/>
      <c r="T6702" s="220"/>
      <c r="AT6702" s="221" t="s">
        <v>272</v>
      </c>
      <c r="AU6702" s="221" t="s">
        <v>91</v>
      </c>
      <c r="AV6702" s="13" t="s">
        <v>89</v>
      </c>
      <c r="AW6702" s="13" t="s">
        <v>38</v>
      </c>
      <c r="AX6702" s="13" t="s">
        <v>82</v>
      </c>
      <c r="AY6702" s="221" t="s">
        <v>262</v>
      </c>
    </row>
    <row r="6703" spans="1:65" s="13" customFormat="1" ht="10">
      <c r="B6703" s="212"/>
      <c r="C6703" s="213"/>
      <c r="D6703" s="208" t="s">
        <v>272</v>
      </c>
      <c r="E6703" s="214" t="s">
        <v>44</v>
      </c>
      <c r="F6703" s="215" t="s">
        <v>3008</v>
      </c>
      <c r="G6703" s="213"/>
      <c r="H6703" s="214" t="s">
        <v>44</v>
      </c>
      <c r="I6703" s="216"/>
      <c r="J6703" s="213"/>
      <c r="K6703" s="213"/>
      <c r="L6703" s="217"/>
      <c r="M6703" s="218"/>
      <c r="N6703" s="219"/>
      <c r="O6703" s="219"/>
      <c r="P6703" s="219"/>
      <c r="Q6703" s="219"/>
      <c r="R6703" s="219"/>
      <c r="S6703" s="219"/>
      <c r="T6703" s="220"/>
      <c r="AT6703" s="221" t="s">
        <v>272</v>
      </c>
      <c r="AU6703" s="221" t="s">
        <v>91</v>
      </c>
      <c r="AV6703" s="13" t="s">
        <v>89</v>
      </c>
      <c r="AW6703" s="13" t="s">
        <v>38</v>
      </c>
      <c r="AX6703" s="13" t="s">
        <v>82</v>
      </c>
      <c r="AY6703" s="221" t="s">
        <v>262</v>
      </c>
    </row>
    <row r="6704" spans="1:65" s="13" customFormat="1" ht="10">
      <c r="B6704" s="212"/>
      <c r="C6704" s="213"/>
      <c r="D6704" s="208" t="s">
        <v>272</v>
      </c>
      <c r="E6704" s="214" t="s">
        <v>44</v>
      </c>
      <c r="F6704" s="215" t="s">
        <v>3003</v>
      </c>
      <c r="G6704" s="213"/>
      <c r="H6704" s="214" t="s">
        <v>44</v>
      </c>
      <c r="I6704" s="216"/>
      <c r="J6704" s="213"/>
      <c r="K6704" s="213"/>
      <c r="L6704" s="217"/>
      <c r="M6704" s="218"/>
      <c r="N6704" s="219"/>
      <c r="O6704" s="219"/>
      <c r="P6704" s="219"/>
      <c r="Q6704" s="219"/>
      <c r="R6704" s="219"/>
      <c r="S6704" s="219"/>
      <c r="T6704" s="220"/>
      <c r="AT6704" s="221" t="s">
        <v>272</v>
      </c>
      <c r="AU6704" s="221" t="s">
        <v>91</v>
      </c>
      <c r="AV6704" s="13" t="s">
        <v>89</v>
      </c>
      <c r="AW6704" s="13" t="s">
        <v>38</v>
      </c>
      <c r="AX6704" s="13" t="s">
        <v>82</v>
      </c>
      <c r="AY6704" s="221" t="s">
        <v>262</v>
      </c>
    </row>
    <row r="6705" spans="1:65" s="13" customFormat="1" ht="10">
      <c r="B6705" s="212"/>
      <c r="C6705" s="213"/>
      <c r="D6705" s="208" t="s">
        <v>272</v>
      </c>
      <c r="E6705" s="214" t="s">
        <v>44</v>
      </c>
      <c r="F6705" s="215" t="s">
        <v>2978</v>
      </c>
      <c r="G6705" s="213"/>
      <c r="H6705" s="214" t="s">
        <v>44</v>
      </c>
      <c r="I6705" s="216"/>
      <c r="J6705" s="213"/>
      <c r="K6705" s="213"/>
      <c r="L6705" s="217"/>
      <c r="M6705" s="218"/>
      <c r="N6705" s="219"/>
      <c r="O6705" s="219"/>
      <c r="P6705" s="219"/>
      <c r="Q6705" s="219"/>
      <c r="R6705" s="219"/>
      <c r="S6705" s="219"/>
      <c r="T6705" s="220"/>
      <c r="AT6705" s="221" t="s">
        <v>272</v>
      </c>
      <c r="AU6705" s="221" t="s">
        <v>91</v>
      </c>
      <c r="AV6705" s="13" t="s">
        <v>89</v>
      </c>
      <c r="AW6705" s="13" t="s">
        <v>38</v>
      </c>
      <c r="AX6705" s="13" t="s">
        <v>82</v>
      </c>
      <c r="AY6705" s="221" t="s">
        <v>262</v>
      </c>
    </row>
    <row r="6706" spans="1:65" s="16" customFormat="1" ht="10">
      <c r="B6706" s="244"/>
      <c r="C6706" s="245"/>
      <c r="D6706" s="208" t="s">
        <v>272</v>
      </c>
      <c r="E6706" s="246" t="s">
        <v>44</v>
      </c>
      <c r="F6706" s="247" t="s">
        <v>291</v>
      </c>
      <c r="G6706" s="245"/>
      <c r="H6706" s="248">
        <v>2.0249999999999999</v>
      </c>
      <c r="I6706" s="249"/>
      <c r="J6706" s="245"/>
      <c r="K6706" s="245"/>
      <c r="L6706" s="250"/>
      <c r="M6706" s="251"/>
      <c r="N6706" s="252"/>
      <c r="O6706" s="252"/>
      <c r="P6706" s="252"/>
      <c r="Q6706" s="252"/>
      <c r="R6706" s="252"/>
      <c r="S6706" s="252"/>
      <c r="T6706" s="253"/>
      <c r="AT6706" s="254" t="s">
        <v>272</v>
      </c>
      <c r="AU6706" s="254" t="s">
        <v>91</v>
      </c>
      <c r="AV6706" s="16" t="s">
        <v>104</v>
      </c>
      <c r="AW6706" s="16" t="s">
        <v>38</v>
      </c>
      <c r="AX6706" s="16" t="s">
        <v>89</v>
      </c>
      <c r="AY6706" s="254" t="s">
        <v>262</v>
      </c>
    </row>
    <row r="6707" spans="1:65" s="2" customFormat="1" ht="16.5" customHeight="1">
      <c r="A6707" s="37"/>
      <c r="B6707" s="38"/>
      <c r="C6707" s="255" t="s">
        <v>3063</v>
      </c>
      <c r="D6707" s="255" t="s">
        <v>633</v>
      </c>
      <c r="E6707" s="256" t="s">
        <v>3064</v>
      </c>
      <c r="F6707" s="257" t="s">
        <v>3065</v>
      </c>
      <c r="G6707" s="258" t="s">
        <v>518</v>
      </c>
      <c r="H6707" s="259">
        <v>4</v>
      </c>
      <c r="I6707" s="260"/>
      <c r="J6707" s="261">
        <f>ROUND(I6707*H6707,2)</f>
        <v>0</v>
      </c>
      <c r="K6707" s="257" t="s">
        <v>44</v>
      </c>
      <c r="L6707" s="262"/>
      <c r="M6707" s="263" t="s">
        <v>44</v>
      </c>
      <c r="N6707" s="264" t="s">
        <v>53</v>
      </c>
      <c r="O6707" s="67"/>
      <c r="P6707" s="204">
        <f>O6707*H6707</f>
        <v>0</v>
      </c>
      <c r="Q6707" s="204">
        <v>2.3E-2</v>
      </c>
      <c r="R6707" s="204">
        <f>Q6707*H6707</f>
        <v>9.1999999999999998E-2</v>
      </c>
      <c r="S6707" s="204">
        <v>0</v>
      </c>
      <c r="T6707" s="205">
        <f>S6707*H6707</f>
        <v>0</v>
      </c>
      <c r="U6707" s="37"/>
      <c r="V6707" s="37"/>
      <c r="W6707" s="37"/>
      <c r="X6707" s="37"/>
      <c r="Y6707" s="37"/>
      <c r="Z6707" s="37"/>
      <c r="AA6707" s="37"/>
      <c r="AB6707" s="37"/>
      <c r="AC6707" s="37"/>
      <c r="AD6707" s="37"/>
      <c r="AE6707" s="37"/>
      <c r="AR6707" s="206" t="s">
        <v>619</v>
      </c>
      <c r="AT6707" s="206" t="s">
        <v>633</v>
      </c>
      <c r="AU6707" s="206" t="s">
        <v>91</v>
      </c>
      <c r="AY6707" s="19" t="s">
        <v>262</v>
      </c>
      <c r="BE6707" s="207">
        <f>IF(N6707="základní",J6707,0)</f>
        <v>0</v>
      </c>
      <c r="BF6707" s="207">
        <f>IF(N6707="snížená",J6707,0)</f>
        <v>0</v>
      </c>
      <c r="BG6707" s="207">
        <f>IF(N6707="zákl. přenesená",J6707,0)</f>
        <v>0</v>
      </c>
      <c r="BH6707" s="207">
        <f>IF(N6707="sníž. přenesená",J6707,0)</f>
        <v>0</v>
      </c>
      <c r="BI6707" s="207">
        <f>IF(N6707="nulová",J6707,0)</f>
        <v>0</v>
      </c>
      <c r="BJ6707" s="19" t="s">
        <v>89</v>
      </c>
      <c r="BK6707" s="207">
        <f>ROUND(I6707*H6707,2)</f>
        <v>0</v>
      </c>
      <c r="BL6707" s="19" t="s">
        <v>442</v>
      </c>
      <c r="BM6707" s="206" t="s">
        <v>3066</v>
      </c>
    </row>
    <row r="6708" spans="1:65" s="2" customFormat="1" ht="36">
      <c r="A6708" s="37"/>
      <c r="B6708" s="38"/>
      <c r="C6708" s="39"/>
      <c r="D6708" s="208" t="s">
        <v>421</v>
      </c>
      <c r="E6708" s="39"/>
      <c r="F6708" s="209" t="s">
        <v>3067</v>
      </c>
      <c r="G6708" s="39"/>
      <c r="H6708" s="39"/>
      <c r="I6708" s="118"/>
      <c r="J6708" s="39"/>
      <c r="K6708" s="39"/>
      <c r="L6708" s="42"/>
      <c r="M6708" s="210"/>
      <c r="N6708" s="211"/>
      <c r="O6708" s="67"/>
      <c r="P6708" s="67"/>
      <c r="Q6708" s="67"/>
      <c r="R6708" s="67"/>
      <c r="S6708" s="67"/>
      <c r="T6708" s="68"/>
      <c r="U6708" s="37"/>
      <c r="V6708" s="37"/>
      <c r="W6708" s="37"/>
      <c r="X6708" s="37"/>
      <c r="Y6708" s="37"/>
      <c r="Z6708" s="37"/>
      <c r="AA6708" s="37"/>
      <c r="AB6708" s="37"/>
      <c r="AC6708" s="37"/>
      <c r="AD6708" s="37"/>
      <c r="AE6708" s="37"/>
      <c r="AT6708" s="19" t="s">
        <v>421</v>
      </c>
      <c r="AU6708" s="19" t="s">
        <v>91</v>
      </c>
    </row>
    <row r="6709" spans="1:65" s="13" customFormat="1" ht="10">
      <c r="B6709" s="212"/>
      <c r="C6709" s="213"/>
      <c r="D6709" s="208" t="s">
        <v>272</v>
      </c>
      <c r="E6709" s="214" t="s">
        <v>44</v>
      </c>
      <c r="F6709" s="215" t="s">
        <v>3068</v>
      </c>
      <c r="G6709" s="213"/>
      <c r="H6709" s="214" t="s">
        <v>44</v>
      </c>
      <c r="I6709" s="216"/>
      <c r="J6709" s="213"/>
      <c r="K6709" s="213"/>
      <c r="L6709" s="217"/>
      <c r="M6709" s="218"/>
      <c r="N6709" s="219"/>
      <c r="O6709" s="219"/>
      <c r="P6709" s="219"/>
      <c r="Q6709" s="219"/>
      <c r="R6709" s="219"/>
      <c r="S6709" s="219"/>
      <c r="T6709" s="220"/>
      <c r="AT6709" s="221" t="s">
        <v>272</v>
      </c>
      <c r="AU6709" s="221" t="s">
        <v>91</v>
      </c>
      <c r="AV6709" s="13" t="s">
        <v>89</v>
      </c>
      <c r="AW6709" s="13" t="s">
        <v>38</v>
      </c>
      <c r="AX6709" s="13" t="s">
        <v>82</v>
      </c>
      <c r="AY6709" s="221" t="s">
        <v>262</v>
      </c>
    </row>
    <row r="6710" spans="1:65" s="13" customFormat="1" ht="10">
      <c r="B6710" s="212"/>
      <c r="C6710" s="213"/>
      <c r="D6710" s="208" t="s">
        <v>272</v>
      </c>
      <c r="E6710" s="214" t="s">
        <v>44</v>
      </c>
      <c r="F6710" s="215" t="s">
        <v>2972</v>
      </c>
      <c r="G6710" s="213"/>
      <c r="H6710" s="214" t="s">
        <v>44</v>
      </c>
      <c r="I6710" s="216"/>
      <c r="J6710" s="213"/>
      <c r="K6710" s="213"/>
      <c r="L6710" s="217"/>
      <c r="M6710" s="218"/>
      <c r="N6710" s="219"/>
      <c r="O6710" s="219"/>
      <c r="P6710" s="219"/>
      <c r="Q6710" s="219"/>
      <c r="R6710" s="219"/>
      <c r="S6710" s="219"/>
      <c r="T6710" s="220"/>
      <c r="AT6710" s="221" t="s">
        <v>272</v>
      </c>
      <c r="AU6710" s="221" t="s">
        <v>91</v>
      </c>
      <c r="AV6710" s="13" t="s">
        <v>89</v>
      </c>
      <c r="AW6710" s="13" t="s">
        <v>38</v>
      </c>
      <c r="AX6710" s="13" t="s">
        <v>82</v>
      </c>
      <c r="AY6710" s="221" t="s">
        <v>262</v>
      </c>
    </row>
    <row r="6711" spans="1:65" s="15" customFormat="1" ht="10">
      <c r="B6711" s="233"/>
      <c r="C6711" s="234"/>
      <c r="D6711" s="208" t="s">
        <v>272</v>
      </c>
      <c r="E6711" s="235" t="s">
        <v>44</v>
      </c>
      <c r="F6711" s="236" t="s">
        <v>104</v>
      </c>
      <c r="G6711" s="234"/>
      <c r="H6711" s="237">
        <v>4</v>
      </c>
      <c r="I6711" s="238"/>
      <c r="J6711" s="234"/>
      <c r="K6711" s="234"/>
      <c r="L6711" s="239"/>
      <c r="M6711" s="240"/>
      <c r="N6711" s="241"/>
      <c r="O6711" s="241"/>
      <c r="P6711" s="241"/>
      <c r="Q6711" s="241"/>
      <c r="R6711" s="241"/>
      <c r="S6711" s="241"/>
      <c r="T6711" s="242"/>
      <c r="AT6711" s="243" t="s">
        <v>272</v>
      </c>
      <c r="AU6711" s="243" t="s">
        <v>91</v>
      </c>
      <c r="AV6711" s="15" t="s">
        <v>91</v>
      </c>
      <c r="AW6711" s="15" t="s">
        <v>38</v>
      </c>
      <c r="AX6711" s="15" t="s">
        <v>82</v>
      </c>
      <c r="AY6711" s="243" t="s">
        <v>262</v>
      </c>
    </row>
    <row r="6712" spans="1:65" s="13" customFormat="1" ht="20">
      <c r="B6712" s="212"/>
      <c r="C6712" s="213"/>
      <c r="D6712" s="208" t="s">
        <v>272</v>
      </c>
      <c r="E6712" s="214" t="s">
        <v>44</v>
      </c>
      <c r="F6712" s="215" t="s">
        <v>2984</v>
      </c>
      <c r="G6712" s="213"/>
      <c r="H6712" s="214" t="s">
        <v>44</v>
      </c>
      <c r="I6712" s="216"/>
      <c r="J6712" s="213"/>
      <c r="K6712" s="213"/>
      <c r="L6712" s="217"/>
      <c r="M6712" s="218"/>
      <c r="N6712" s="219"/>
      <c r="O6712" s="219"/>
      <c r="P6712" s="219"/>
      <c r="Q6712" s="219"/>
      <c r="R6712" s="219"/>
      <c r="S6712" s="219"/>
      <c r="T6712" s="220"/>
      <c r="AT6712" s="221" t="s">
        <v>272</v>
      </c>
      <c r="AU6712" s="221" t="s">
        <v>91</v>
      </c>
      <c r="AV6712" s="13" t="s">
        <v>89</v>
      </c>
      <c r="AW6712" s="13" t="s">
        <v>38</v>
      </c>
      <c r="AX6712" s="13" t="s">
        <v>82</v>
      </c>
      <c r="AY6712" s="221" t="s">
        <v>262</v>
      </c>
    </row>
    <row r="6713" spans="1:65" s="13" customFormat="1" ht="10">
      <c r="B6713" s="212"/>
      <c r="C6713" s="213"/>
      <c r="D6713" s="208" t="s">
        <v>272</v>
      </c>
      <c r="E6713" s="214" t="s">
        <v>44</v>
      </c>
      <c r="F6713" s="215" t="s">
        <v>2985</v>
      </c>
      <c r="G6713" s="213"/>
      <c r="H6713" s="214" t="s">
        <v>44</v>
      </c>
      <c r="I6713" s="216"/>
      <c r="J6713" s="213"/>
      <c r="K6713" s="213"/>
      <c r="L6713" s="217"/>
      <c r="M6713" s="218"/>
      <c r="N6713" s="219"/>
      <c r="O6713" s="219"/>
      <c r="P6713" s="219"/>
      <c r="Q6713" s="219"/>
      <c r="R6713" s="219"/>
      <c r="S6713" s="219"/>
      <c r="T6713" s="220"/>
      <c r="AT6713" s="221" t="s">
        <v>272</v>
      </c>
      <c r="AU6713" s="221" t="s">
        <v>91</v>
      </c>
      <c r="AV6713" s="13" t="s">
        <v>89</v>
      </c>
      <c r="AW6713" s="13" t="s">
        <v>38</v>
      </c>
      <c r="AX6713" s="13" t="s">
        <v>82</v>
      </c>
      <c r="AY6713" s="221" t="s">
        <v>262</v>
      </c>
    </row>
    <row r="6714" spans="1:65" s="13" customFormat="1" ht="10">
      <c r="B6714" s="212"/>
      <c r="C6714" s="213"/>
      <c r="D6714" s="208" t="s">
        <v>272</v>
      </c>
      <c r="E6714" s="214" t="s">
        <v>44</v>
      </c>
      <c r="F6714" s="215" t="s">
        <v>3046</v>
      </c>
      <c r="G6714" s="213"/>
      <c r="H6714" s="214" t="s">
        <v>44</v>
      </c>
      <c r="I6714" s="216"/>
      <c r="J6714" s="213"/>
      <c r="K6714" s="213"/>
      <c r="L6714" s="217"/>
      <c r="M6714" s="218"/>
      <c r="N6714" s="219"/>
      <c r="O6714" s="219"/>
      <c r="P6714" s="219"/>
      <c r="Q6714" s="219"/>
      <c r="R6714" s="219"/>
      <c r="S6714" s="219"/>
      <c r="T6714" s="220"/>
      <c r="AT6714" s="221" t="s">
        <v>272</v>
      </c>
      <c r="AU6714" s="221" t="s">
        <v>91</v>
      </c>
      <c r="AV6714" s="13" t="s">
        <v>89</v>
      </c>
      <c r="AW6714" s="13" t="s">
        <v>38</v>
      </c>
      <c r="AX6714" s="13" t="s">
        <v>82</v>
      </c>
      <c r="AY6714" s="221" t="s">
        <v>262</v>
      </c>
    </row>
    <row r="6715" spans="1:65" s="13" customFormat="1" ht="20">
      <c r="B6715" s="212"/>
      <c r="C6715" s="213"/>
      <c r="D6715" s="208" t="s">
        <v>272</v>
      </c>
      <c r="E6715" s="214" t="s">
        <v>44</v>
      </c>
      <c r="F6715" s="215" t="s">
        <v>2987</v>
      </c>
      <c r="G6715" s="213"/>
      <c r="H6715" s="214" t="s">
        <v>44</v>
      </c>
      <c r="I6715" s="216"/>
      <c r="J6715" s="213"/>
      <c r="K6715" s="213"/>
      <c r="L6715" s="217"/>
      <c r="M6715" s="218"/>
      <c r="N6715" s="219"/>
      <c r="O6715" s="219"/>
      <c r="P6715" s="219"/>
      <c r="Q6715" s="219"/>
      <c r="R6715" s="219"/>
      <c r="S6715" s="219"/>
      <c r="T6715" s="220"/>
      <c r="AT6715" s="221" t="s">
        <v>272</v>
      </c>
      <c r="AU6715" s="221" t="s">
        <v>91</v>
      </c>
      <c r="AV6715" s="13" t="s">
        <v>89</v>
      </c>
      <c r="AW6715" s="13" t="s">
        <v>38</v>
      </c>
      <c r="AX6715" s="13" t="s">
        <v>82</v>
      </c>
      <c r="AY6715" s="221" t="s">
        <v>262</v>
      </c>
    </row>
    <row r="6716" spans="1:65" s="13" customFormat="1" ht="10">
      <c r="B6716" s="212"/>
      <c r="C6716" s="213"/>
      <c r="D6716" s="208" t="s">
        <v>272</v>
      </c>
      <c r="E6716" s="214" t="s">
        <v>44</v>
      </c>
      <c r="F6716" s="215" t="s">
        <v>2982</v>
      </c>
      <c r="G6716" s="213"/>
      <c r="H6716" s="214" t="s">
        <v>44</v>
      </c>
      <c r="I6716" s="216"/>
      <c r="J6716" s="213"/>
      <c r="K6716" s="213"/>
      <c r="L6716" s="217"/>
      <c r="M6716" s="218"/>
      <c r="N6716" s="219"/>
      <c r="O6716" s="219"/>
      <c r="P6716" s="219"/>
      <c r="Q6716" s="219"/>
      <c r="R6716" s="219"/>
      <c r="S6716" s="219"/>
      <c r="T6716" s="220"/>
      <c r="AT6716" s="221" t="s">
        <v>272</v>
      </c>
      <c r="AU6716" s="221" t="s">
        <v>91</v>
      </c>
      <c r="AV6716" s="13" t="s">
        <v>89</v>
      </c>
      <c r="AW6716" s="13" t="s">
        <v>38</v>
      </c>
      <c r="AX6716" s="13" t="s">
        <v>82</v>
      </c>
      <c r="AY6716" s="221" t="s">
        <v>262</v>
      </c>
    </row>
    <row r="6717" spans="1:65" s="13" customFormat="1" ht="10">
      <c r="B6717" s="212"/>
      <c r="C6717" s="213"/>
      <c r="D6717" s="208" t="s">
        <v>272</v>
      </c>
      <c r="E6717" s="214" t="s">
        <v>44</v>
      </c>
      <c r="F6717" s="215" t="s">
        <v>2978</v>
      </c>
      <c r="G6717" s="213"/>
      <c r="H6717" s="214" t="s">
        <v>44</v>
      </c>
      <c r="I6717" s="216"/>
      <c r="J6717" s="213"/>
      <c r="K6717" s="213"/>
      <c r="L6717" s="217"/>
      <c r="M6717" s="218"/>
      <c r="N6717" s="219"/>
      <c r="O6717" s="219"/>
      <c r="P6717" s="219"/>
      <c r="Q6717" s="219"/>
      <c r="R6717" s="219"/>
      <c r="S6717" s="219"/>
      <c r="T6717" s="220"/>
      <c r="AT6717" s="221" t="s">
        <v>272</v>
      </c>
      <c r="AU6717" s="221" t="s">
        <v>91</v>
      </c>
      <c r="AV6717" s="13" t="s">
        <v>89</v>
      </c>
      <c r="AW6717" s="13" t="s">
        <v>38</v>
      </c>
      <c r="AX6717" s="13" t="s">
        <v>82</v>
      </c>
      <c r="AY6717" s="221" t="s">
        <v>262</v>
      </c>
    </row>
    <row r="6718" spans="1:65" s="16" customFormat="1" ht="10">
      <c r="B6718" s="244"/>
      <c r="C6718" s="245"/>
      <c r="D6718" s="208" t="s">
        <v>272</v>
      </c>
      <c r="E6718" s="246" t="s">
        <v>44</v>
      </c>
      <c r="F6718" s="247" t="s">
        <v>291</v>
      </c>
      <c r="G6718" s="245"/>
      <c r="H6718" s="248">
        <v>4</v>
      </c>
      <c r="I6718" s="249"/>
      <c r="J6718" s="245"/>
      <c r="K6718" s="245"/>
      <c r="L6718" s="250"/>
      <c r="M6718" s="251"/>
      <c r="N6718" s="252"/>
      <c r="O6718" s="252"/>
      <c r="P6718" s="252"/>
      <c r="Q6718" s="252"/>
      <c r="R6718" s="252"/>
      <c r="S6718" s="252"/>
      <c r="T6718" s="253"/>
      <c r="AT6718" s="254" t="s">
        <v>272</v>
      </c>
      <c r="AU6718" s="254" t="s">
        <v>91</v>
      </c>
      <c r="AV6718" s="16" t="s">
        <v>104</v>
      </c>
      <c r="AW6718" s="16" t="s">
        <v>38</v>
      </c>
      <c r="AX6718" s="16" t="s">
        <v>89</v>
      </c>
      <c r="AY6718" s="254" t="s">
        <v>262</v>
      </c>
    </row>
    <row r="6719" spans="1:65" s="2" customFormat="1" ht="16.5" customHeight="1">
      <c r="A6719" s="37"/>
      <c r="B6719" s="38"/>
      <c r="C6719" s="195" t="s">
        <v>3069</v>
      </c>
      <c r="D6719" s="195" t="s">
        <v>264</v>
      </c>
      <c r="E6719" s="196" t="s">
        <v>3070</v>
      </c>
      <c r="F6719" s="197" t="s">
        <v>3071</v>
      </c>
      <c r="G6719" s="198" t="s">
        <v>342</v>
      </c>
      <c r="H6719" s="199">
        <v>8.5</v>
      </c>
      <c r="I6719" s="200"/>
      <c r="J6719" s="201">
        <f>ROUND(I6719*H6719,2)</f>
        <v>0</v>
      </c>
      <c r="K6719" s="197" t="s">
        <v>268</v>
      </c>
      <c r="L6719" s="42"/>
      <c r="M6719" s="202" t="s">
        <v>44</v>
      </c>
      <c r="N6719" s="203" t="s">
        <v>53</v>
      </c>
      <c r="O6719" s="67"/>
      <c r="P6719" s="204">
        <f>O6719*H6719</f>
        <v>0</v>
      </c>
      <c r="Q6719" s="204">
        <v>0</v>
      </c>
      <c r="R6719" s="204">
        <f>Q6719*H6719</f>
        <v>0</v>
      </c>
      <c r="S6719" s="204">
        <v>0</v>
      </c>
      <c r="T6719" s="205">
        <f>S6719*H6719</f>
        <v>0</v>
      </c>
      <c r="U6719" s="37"/>
      <c r="V6719" s="37"/>
      <c r="W6719" s="37"/>
      <c r="X6719" s="37"/>
      <c r="Y6719" s="37"/>
      <c r="Z6719" s="37"/>
      <c r="AA6719" s="37"/>
      <c r="AB6719" s="37"/>
      <c r="AC6719" s="37"/>
      <c r="AD6719" s="37"/>
      <c r="AE6719" s="37"/>
      <c r="AR6719" s="206" t="s">
        <v>442</v>
      </c>
      <c r="AT6719" s="206" t="s">
        <v>264</v>
      </c>
      <c r="AU6719" s="206" t="s">
        <v>91</v>
      </c>
      <c r="AY6719" s="19" t="s">
        <v>262</v>
      </c>
      <c r="BE6719" s="207">
        <f>IF(N6719="základní",J6719,0)</f>
        <v>0</v>
      </c>
      <c r="BF6719" s="207">
        <f>IF(N6719="snížená",J6719,0)</f>
        <v>0</v>
      </c>
      <c r="BG6719" s="207">
        <f>IF(N6719="zákl. přenesená",J6719,0)</f>
        <v>0</v>
      </c>
      <c r="BH6719" s="207">
        <f>IF(N6719="sníž. přenesená",J6719,0)</f>
        <v>0</v>
      </c>
      <c r="BI6719" s="207">
        <f>IF(N6719="nulová",J6719,0)</f>
        <v>0</v>
      </c>
      <c r="BJ6719" s="19" t="s">
        <v>89</v>
      </c>
      <c r="BK6719" s="207">
        <f>ROUND(I6719*H6719,2)</f>
        <v>0</v>
      </c>
      <c r="BL6719" s="19" t="s">
        <v>442</v>
      </c>
      <c r="BM6719" s="206" t="s">
        <v>3072</v>
      </c>
    </row>
    <row r="6720" spans="1:65" s="2" customFormat="1" ht="45">
      <c r="A6720" s="37"/>
      <c r="B6720" s="38"/>
      <c r="C6720" s="39"/>
      <c r="D6720" s="208" t="s">
        <v>270</v>
      </c>
      <c r="E6720" s="39"/>
      <c r="F6720" s="209" t="s">
        <v>3073</v>
      </c>
      <c r="G6720" s="39"/>
      <c r="H6720" s="39"/>
      <c r="I6720" s="118"/>
      <c r="J6720" s="39"/>
      <c r="K6720" s="39"/>
      <c r="L6720" s="42"/>
      <c r="M6720" s="210"/>
      <c r="N6720" s="211"/>
      <c r="O6720" s="67"/>
      <c r="P6720" s="67"/>
      <c r="Q6720" s="67"/>
      <c r="R6720" s="67"/>
      <c r="S6720" s="67"/>
      <c r="T6720" s="68"/>
      <c r="U6720" s="37"/>
      <c r="V6720" s="37"/>
      <c r="W6720" s="37"/>
      <c r="X6720" s="37"/>
      <c r="Y6720" s="37"/>
      <c r="Z6720" s="37"/>
      <c r="AA6720" s="37"/>
      <c r="AB6720" s="37"/>
      <c r="AC6720" s="37"/>
      <c r="AD6720" s="37"/>
      <c r="AE6720" s="37"/>
      <c r="AT6720" s="19" t="s">
        <v>270</v>
      </c>
      <c r="AU6720" s="19" t="s">
        <v>91</v>
      </c>
    </row>
    <row r="6721" spans="1:65" s="2" customFormat="1" ht="18">
      <c r="A6721" s="37"/>
      <c r="B6721" s="38"/>
      <c r="C6721" s="39"/>
      <c r="D6721" s="208" t="s">
        <v>421</v>
      </c>
      <c r="E6721" s="39"/>
      <c r="F6721" s="209" t="s">
        <v>3074</v>
      </c>
      <c r="G6721" s="39"/>
      <c r="H6721" s="39"/>
      <c r="I6721" s="118"/>
      <c r="J6721" s="39"/>
      <c r="K6721" s="39"/>
      <c r="L6721" s="42"/>
      <c r="M6721" s="210"/>
      <c r="N6721" s="211"/>
      <c r="O6721" s="67"/>
      <c r="P6721" s="67"/>
      <c r="Q6721" s="67"/>
      <c r="R6721" s="67"/>
      <c r="S6721" s="67"/>
      <c r="T6721" s="68"/>
      <c r="U6721" s="37"/>
      <c r="V6721" s="37"/>
      <c r="W6721" s="37"/>
      <c r="X6721" s="37"/>
      <c r="Y6721" s="37"/>
      <c r="Z6721" s="37"/>
      <c r="AA6721" s="37"/>
      <c r="AB6721" s="37"/>
      <c r="AC6721" s="37"/>
      <c r="AD6721" s="37"/>
      <c r="AE6721" s="37"/>
      <c r="AT6721" s="19" t="s">
        <v>421</v>
      </c>
      <c r="AU6721" s="19" t="s">
        <v>91</v>
      </c>
    </row>
    <row r="6722" spans="1:65" s="13" customFormat="1" ht="10">
      <c r="B6722" s="212"/>
      <c r="C6722" s="213"/>
      <c r="D6722" s="208" t="s">
        <v>272</v>
      </c>
      <c r="E6722" s="214" t="s">
        <v>44</v>
      </c>
      <c r="F6722" s="215" t="s">
        <v>3075</v>
      </c>
      <c r="G6722" s="213"/>
      <c r="H6722" s="214" t="s">
        <v>44</v>
      </c>
      <c r="I6722" s="216"/>
      <c r="J6722" s="213"/>
      <c r="K6722" s="213"/>
      <c r="L6722" s="217"/>
      <c r="M6722" s="218"/>
      <c r="N6722" s="219"/>
      <c r="O6722" s="219"/>
      <c r="P6722" s="219"/>
      <c r="Q6722" s="219"/>
      <c r="R6722" s="219"/>
      <c r="S6722" s="219"/>
      <c r="T6722" s="220"/>
      <c r="AT6722" s="221" t="s">
        <v>272</v>
      </c>
      <c r="AU6722" s="221" t="s">
        <v>91</v>
      </c>
      <c r="AV6722" s="13" t="s">
        <v>89</v>
      </c>
      <c r="AW6722" s="13" t="s">
        <v>38</v>
      </c>
      <c r="AX6722" s="13" t="s">
        <v>82</v>
      </c>
      <c r="AY6722" s="221" t="s">
        <v>262</v>
      </c>
    </row>
    <row r="6723" spans="1:65" s="13" customFormat="1" ht="20">
      <c r="B6723" s="212"/>
      <c r="C6723" s="213"/>
      <c r="D6723" s="208" t="s">
        <v>272</v>
      </c>
      <c r="E6723" s="214" t="s">
        <v>44</v>
      </c>
      <c r="F6723" s="215" t="s">
        <v>3076</v>
      </c>
      <c r="G6723" s="213"/>
      <c r="H6723" s="214" t="s">
        <v>44</v>
      </c>
      <c r="I6723" s="216"/>
      <c r="J6723" s="213"/>
      <c r="K6723" s="213"/>
      <c r="L6723" s="217"/>
      <c r="M6723" s="218"/>
      <c r="N6723" s="219"/>
      <c r="O6723" s="219"/>
      <c r="P6723" s="219"/>
      <c r="Q6723" s="219"/>
      <c r="R6723" s="219"/>
      <c r="S6723" s="219"/>
      <c r="T6723" s="220"/>
      <c r="AT6723" s="221" t="s">
        <v>272</v>
      </c>
      <c r="AU6723" s="221" t="s">
        <v>91</v>
      </c>
      <c r="AV6723" s="13" t="s">
        <v>89</v>
      </c>
      <c r="AW6723" s="13" t="s">
        <v>38</v>
      </c>
      <c r="AX6723" s="13" t="s">
        <v>82</v>
      </c>
      <c r="AY6723" s="221" t="s">
        <v>262</v>
      </c>
    </row>
    <row r="6724" spans="1:65" s="13" customFormat="1" ht="10">
      <c r="B6724" s="212"/>
      <c r="C6724" s="213"/>
      <c r="D6724" s="208" t="s">
        <v>272</v>
      </c>
      <c r="E6724" s="214" t="s">
        <v>44</v>
      </c>
      <c r="F6724" s="215" t="s">
        <v>3077</v>
      </c>
      <c r="G6724" s="213"/>
      <c r="H6724" s="214" t="s">
        <v>44</v>
      </c>
      <c r="I6724" s="216"/>
      <c r="J6724" s="213"/>
      <c r="K6724" s="213"/>
      <c r="L6724" s="217"/>
      <c r="M6724" s="218"/>
      <c r="N6724" s="219"/>
      <c r="O6724" s="219"/>
      <c r="P6724" s="219"/>
      <c r="Q6724" s="219"/>
      <c r="R6724" s="219"/>
      <c r="S6724" s="219"/>
      <c r="T6724" s="220"/>
      <c r="AT6724" s="221" t="s">
        <v>272</v>
      </c>
      <c r="AU6724" s="221" t="s">
        <v>91</v>
      </c>
      <c r="AV6724" s="13" t="s">
        <v>89</v>
      </c>
      <c r="AW6724" s="13" t="s">
        <v>38</v>
      </c>
      <c r="AX6724" s="13" t="s">
        <v>82</v>
      </c>
      <c r="AY6724" s="221" t="s">
        <v>262</v>
      </c>
    </row>
    <row r="6725" spans="1:65" s="15" customFormat="1" ht="10">
      <c r="B6725" s="233"/>
      <c r="C6725" s="234"/>
      <c r="D6725" s="208" t="s">
        <v>272</v>
      </c>
      <c r="E6725" s="235" t="s">
        <v>44</v>
      </c>
      <c r="F6725" s="236" t="s">
        <v>3078</v>
      </c>
      <c r="G6725" s="234"/>
      <c r="H6725" s="237">
        <v>1.5</v>
      </c>
      <c r="I6725" s="238"/>
      <c r="J6725" s="234"/>
      <c r="K6725" s="234"/>
      <c r="L6725" s="239"/>
      <c r="M6725" s="240"/>
      <c r="N6725" s="241"/>
      <c r="O6725" s="241"/>
      <c r="P6725" s="241"/>
      <c r="Q6725" s="241"/>
      <c r="R6725" s="241"/>
      <c r="S6725" s="241"/>
      <c r="T6725" s="242"/>
      <c r="AT6725" s="243" t="s">
        <v>272</v>
      </c>
      <c r="AU6725" s="243" t="s">
        <v>91</v>
      </c>
      <c r="AV6725" s="15" t="s">
        <v>91</v>
      </c>
      <c r="AW6725" s="15" t="s">
        <v>38</v>
      </c>
      <c r="AX6725" s="15" t="s">
        <v>82</v>
      </c>
      <c r="AY6725" s="243" t="s">
        <v>262</v>
      </c>
    </row>
    <row r="6726" spans="1:65" s="13" customFormat="1" ht="10">
      <c r="B6726" s="212"/>
      <c r="C6726" s="213"/>
      <c r="D6726" s="208" t="s">
        <v>272</v>
      </c>
      <c r="E6726" s="214" t="s">
        <v>44</v>
      </c>
      <c r="F6726" s="215" t="s">
        <v>3079</v>
      </c>
      <c r="G6726" s="213"/>
      <c r="H6726" s="214" t="s">
        <v>44</v>
      </c>
      <c r="I6726" s="216"/>
      <c r="J6726" s="213"/>
      <c r="K6726" s="213"/>
      <c r="L6726" s="217"/>
      <c r="M6726" s="218"/>
      <c r="N6726" s="219"/>
      <c r="O6726" s="219"/>
      <c r="P6726" s="219"/>
      <c r="Q6726" s="219"/>
      <c r="R6726" s="219"/>
      <c r="S6726" s="219"/>
      <c r="T6726" s="220"/>
      <c r="AT6726" s="221" t="s">
        <v>272</v>
      </c>
      <c r="AU6726" s="221" t="s">
        <v>91</v>
      </c>
      <c r="AV6726" s="13" t="s">
        <v>89</v>
      </c>
      <c r="AW6726" s="13" t="s">
        <v>38</v>
      </c>
      <c r="AX6726" s="13" t="s">
        <v>82</v>
      </c>
      <c r="AY6726" s="221" t="s">
        <v>262</v>
      </c>
    </row>
    <row r="6727" spans="1:65" s="13" customFormat="1" ht="20">
      <c r="B6727" s="212"/>
      <c r="C6727" s="213"/>
      <c r="D6727" s="208" t="s">
        <v>272</v>
      </c>
      <c r="E6727" s="214" t="s">
        <v>44</v>
      </c>
      <c r="F6727" s="215" t="s">
        <v>3080</v>
      </c>
      <c r="G6727" s="213"/>
      <c r="H6727" s="214" t="s">
        <v>44</v>
      </c>
      <c r="I6727" s="216"/>
      <c r="J6727" s="213"/>
      <c r="K6727" s="213"/>
      <c r="L6727" s="217"/>
      <c r="M6727" s="218"/>
      <c r="N6727" s="219"/>
      <c r="O6727" s="219"/>
      <c r="P6727" s="219"/>
      <c r="Q6727" s="219"/>
      <c r="R6727" s="219"/>
      <c r="S6727" s="219"/>
      <c r="T6727" s="220"/>
      <c r="AT6727" s="221" t="s">
        <v>272</v>
      </c>
      <c r="AU6727" s="221" t="s">
        <v>91</v>
      </c>
      <c r="AV6727" s="13" t="s">
        <v>89</v>
      </c>
      <c r="AW6727" s="13" t="s">
        <v>38</v>
      </c>
      <c r="AX6727" s="13" t="s">
        <v>82</v>
      </c>
      <c r="AY6727" s="221" t="s">
        <v>262</v>
      </c>
    </row>
    <row r="6728" spans="1:65" s="13" customFormat="1" ht="10">
      <c r="B6728" s="212"/>
      <c r="C6728" s="213"/>
      <c r="D6728" s="208" t="s">
        <v>272</v>
      </c>
      <c r="E6728" s="214" t="s">
        <v>44</v>
      </c>
      <c r="F6728" s="215" t="s">
        <v>3081</v>
      </c>
      <c r="G6728" s="213"/>
      <c r="H6728" s="214" t="s">
        <v>44</v>
      </c>
      <c r="I6728" s="216"/>
      <c r="J6728" s="213"/>
      <c r="K6728" s="213"/>
      <c r="L6728" s="217"/>
      <c r="M6728" s="218"/>
      <c r="N6728" s="219"/>
      <c r="O6728" s="219"/>
      <c r="P6728" s="219"/>
      <c r="Q6728" s="219"/>
      <c r="R6728" s="219"/>
      <c r="S6728" s="219"/>
      <c r="T6728" s="220"/>
      <c r="AT6728" s="221" t="s">
        <v>272</v>
      </c>
      <c r="AU6728" s="221" t="s">
        <v>91</v>
      </c>
      <c r="AV6728" s="13" t="s">
        <v>89</v>
      </c>
      <c r="AW6728" s="13" t="s">
        <v>38</v>
      </c>
      <c r="AX6728" s="13" t="s">
        <v>82</v>
      </c>
      <c r="AY6728" s="221" t="s">
        <v>262</v>
      </c>
    </row>
    <row r="6729" spans="1:65" s="15" customFormat="1" ht="10">
      <c r="B6729" s="233"/>
      <c r="C6729" s="234"/>
      <c r="D6729" s="208" t="s">
        <v>272</v>
      </c>
      <c r="E6729" s="235" t="s">
        <v>44</v>
      </c>
      <c r="F6729" s="236" t="s">
        <v>3082</v>
      </c>
      <c r="G6729" s="234"/>
      <c r="H6729" s="237">
        <v>4</v>
      </c>
      <c r="I6729" s="238"/>
      <c r="J6729" s="234"/>
      <c r="K6729" s="234"/>
      <c r="L6729" s="239"/>
      <c r="M6729" s="240"/>
      <c r="N6729" s="241"/>
      <c r="O6729" s="241"/>
      <c r="P6729" s="241"/>
      <c r="Q6729" s="241"/>
      <c r="R6729" s="241"/>
      <c r="S6729" s="241"/>
      <c r="T6729" s="242"/>
      <c r="AT6729" s="243" t="s">
        <v>272</v>
      </c>
      <c r="AU6729" s="243" t="s">
        <v>91</v>
      </c>
      <c r="AV6729" s="15" t="s">
        <v>91</v>
      </c>
      <c r="AW6729" s="15" t="s">
        <v>38</v>
      </c>
      <c r="AX6729" s="15" t="s">
        <v>82</v>
      </c>
      <c r="AY6729" s="243" t="s">
        <v>262</v>
      </c>
    </row>
    <row r="6730" spans="1:65" s="13" customFormat="1" ht="10">
      <c r="B6730" s="212"/>
      <c r="C6730" s="213"/>
      <c r="D6730" s="208" t="s">
        <v>272</v>
      </c>
      <c r="E6730" s="214" t="s">
        <v>44</v>
      </c>
      <c r="F6730" s="215" t="s">
        <v>3083</v>
      </c>
      <c r="G6730" s="213"/>
      <c r="H6730" s="214" t="s">
        <v>44</v>
      </c>
      <c r="I6730" s="216"/>
      <c r="J6730" s="213"/>
      <c r="K6730" s="213"/>
      <c r="L6730" s="217"/>
      <c r="M6730" s="218"/>
      <c r="N6730" s="219"/>
      <c r="O6730" s="219"/>
      <c r="P6730" s="219"/>
      <c r="Q6730" s="219"/>
      <c r="R6730" s="219"/>
      <c r="S6730" s="219"/>
      <c r="T6730" s="220"/>
      <c r="AT6730" s="221" t="s">
        <v>272</v>
      </c>
      <c r="AU6730" s="221" t="s">
        <v>91</v>
      </c>
      <c r="AV6730" s="13" t="s">
        <v>89</v>
      </c>
      <c r="AW6730" s="13" t="s">
        <v>38</v>
      </c>
      <c r="AX6730" s="13" t="s">
        <v>82</v>
      </c>
      <c r="AY6730" s="221" t="s">
        <v>262</v>
      </c>
    </row>
    <row r="6731" spans="1:65" s="13" customFormat="1" ht="20">
      <c r="B6731" s="212"/>
      <c r="C6731" s="213"/>
      <c r="D6731" s="208" t="s">
        <v>272</v>
      </c>
      <c r="E6731" s="214" t="s">
        <v>44</v>
      </c>
      <c r="F6731" s="215" t="s">
        <v>3080</v>
      </c>
      <c r="G6731" s="213"/>
      <c r="H6731" s="214" t="s">
        <v>44</v>
      </c>
      <c r="I6731" s="216"/>
      <c r="J6731" s="213"/>
      <c r="K6731" s="213"/>
      <c r="L6731" s="217"/>
      <c r="M6731" s="218"/>
      <c r="N6731" s="219"/>
      <c r="O6731" s="219"/>
      <c r="P6731" s="219"/>
      <c r="Q6731" s="219"/>
      <c r="R6731" s="219"/>
      <c r="S6731" s="219"/>
      <c r="T6731" s="220"/>
      <c r="AT6731" s="221" t="s">
        <v>272</v>
      </c>
      <c r="AU6731" s="221" t="s">
        <v>91</v>
      </c>
      <c r="AV6731" s="13" t="s">
        <v>89</v>
      </c>
      <c r="AW6731" s="13" t="s">
        <v>38</v>
      </c>
      <c r="AX6731" s="13" t="s">
        <v>82</v>
      </c>
      <c r="AY6731" s="221" t="s">
        <v>262</v>
      </c>
    </row>
    <row r="6732" spans="1:65" s="13" customFormat="1" ht="10">
      <c r="B6732" s="212"/>
      <c r="C6732" s="213"/>
      <c r="D6732" s="208" t="s">
        <v>272</v>
      </c>
      <c r="E6732" s="214" t="s">
        <v>44</v>
      </c>
      <c r="F6732" s="215" t="s">
        <v>3084</v>
      </c>
      <c r="G6732" s="213"/>
      <c r="H6732" s="214" t="s">
        <v>44</v>
      </c>
      <c r="I6732" s="216"/>
      <c r="J6732" s="213"/>
      <c r="K6732" s="213"/>
      <c r="L6732" s="217"/>
      <c r="M6732" s="218"/>
      <c r="N6732" s="219"/>
      <c r="O6732" s="219"/>
      <c r="P6732" s="219"/>
      <c r="Q6732" s="219"/>
      <c r="R6732" s="219"/>
      <c r="S6732" s="219"/>
      <c r="T6732" s="220"/>
      <c r="AT6732" s="221" t="s">
        <v>272</v>
      </c>
      <c r="AU6732" s="221" t="s">
        <v>91</v>
      </c>
      <c r="AV6732" s="13" t="s">
        <v>89</v>
      </c>
      <c r="AW6732" s="13" t="s">
        <v>38</v>
      </c>
      <c r="AX6732" s="13" t="s">
        <v>82</v>
      </c>
      <c r="AY6732" s="221" t="s">
        <v>262</v>
      </c>
    </row>
    <row r="6733" spans="1:65" s="15" customFormat="1" ht="10">
      <c r="B6733" s="233"/>
      <c r="C6733" s="234"/>
      <c r="D6733" s="208" t="s">
        <v>272</v>
      </c>
      <c r="E6733" s="235" t="s">
        <v>44</v>
      </c>
      <c r="F6733" s="236" t="s">
        <v>3085</v>
      </c>
      <c r="G6733" s="234"/>
      <c r="H6733" s="237">
        <v>3</v>
      </c>
      <c r="I6733" s="238"/>
      <c r="J6733" s="234"/>
      <c r="K6733" s="234"/>
      <c r="L6733" s="239"/>
      <c r="M6733" s="240"/>
      <c r="N6733" s="241"/>
      <c r="O6733" s="241"/>
      <c r="P6733" s="241"/>
      <c r="Q6733" s="241"/>
      <c r="R6733" s="241"/>
      <c r="S6733" s="241"/>
      <c r="T6733" s="242"/>
      <c r="AT6733" s="243" t="s">
        <v>272</v>
      </c>
      <c r="AU6733" s="243" t="s">
        <v>91</v>
      </c>
      <c r="AV6733" s="15" t="s">
        <v>91</v>
      </c>
      <c r="AW6733" s="15" t="s">
        <v>38</v>
      </c>
      <c r="AX6733" s="15" t="s">
        <v>82</v>
      </c>
      <c r="AY6733" s="243" t="s">
        <v>262</v>
      </c>
    </row>
    <row r="6734" spans="1:65" s="16" customFormat="1" ht="10">
      <c r="B6734" s="244"/>
      <c r="C6734" s="245"/>
      <c r="D6734" s="208" t="s">
        <v>272</v>
      </c>
      <c r="E6734" s="246" t="s">
        <v>44</v>
      </c>
      <c r="F6734" s="247" t="s">
        <v>291</v>
      </c>
      <c r="G6734" s="245"/>
      <c r="H6734" s="248">
        <v>8.5</v>
      </c>
      <c r="I6734" s="249"/>
      <c r="J6734" s="245"/>
      <c r="K6734" s="245"/>
      <c r="L6734" s="250"/>
      <c r="M6734" s="251"/>
      <c r="N6734" s="252"/>
      <c r="O6734" s="252"/>
      <c r="P6734" s="252"/>
      <c r="Q6734" s="252"/>
      <c r="R6734" s="252"/>
      <c r="S6734" s="252"/>
      <c r="T6734" s="253"/>
      <c r="AT6734" s="254" t="s">
        <v>272</v>
      </c>
      <c r="AU6734" s="254" t="s">
        <v>91</v>
      </c>
      <c r="AV6734" s="16" t="s">
        <v>104</v>
      </c>
      <c r="AW6734" s="16" t="s">
        <v>38</v>
      </c>
      <c r="AX6734" s="16" t="s">
        <v>89</v>
      </c>
      <c r="AY6734" s="254" t="s">
        <v>262</v>
      </c>
    </row>
    <row r="6735" spans="1:65" s="2" customFormat="1" ht="16.5" customHeight="1">
      <c r="A6735" s="37"/>
      <c r="B6735" s="38"/>
      <c r="C6735" s="255" t="s">
        <v>3086</v>
      </c>
      <c r="D6735" s="255" t="s">
        <v>633</v>
      </c>
      <c r="E6735" s="256" t="s">
        <v>3087</v>
      </c>
      <c r="F6735" s="257" t="s">
        <v>3088</v>
      </c>
      <c r="G6735" s="258" t="s">
        <v>342</v>
      </c>
      <c r="H6735" s="259">
        <v>1.65</v>
      </c>
      <c r="I6735" s="260"/>
      <c r="J6735" s="261">
        <f>ROUND(I6735*H6735,2)</f>
        <v>0</v>
      </c>
      <c r="K6735" s="257" t="s">
        <v>268</v>
      </c>
      <c r="L6735" s="262"/>
      <c r="M6735" s="263" t="s">
        <v>44</v>
      </c>
      <c r="N6735" s="264" t="s">
        <v>53</v>
      </c>
      <c r="O6735" s="67"/>
      <c r="P6735" s="204">
        <f>O6735*H6735</f>
        <v>0</v>
      </c>
      <c r="Q6735" s="204">
        <v>1.7999999999999999E-2</v>
      </c>
      <c r="R6735" s="204">
        <f>Q6735*H6735</f>
        <v>2.9699999999999997E-2</v>
      </c>
      <c r="S6735" s="204">
        <v>0</v>
      </c>
      <c r="T6735" s="205">
        <f>S6735*H6735</f>
        <v>0</v>
      </c>
      <c r="U6735" s="37"/>
      <c r="V6735" s="37"/>
      <c r="W6735" s="37"/>
      <c r="X6735" s="37"/>
      <c r="Y6735" s="37"/>
      <c r="Z6735" s="37"/>
      <c r="AA6735" s="37"/>
      <c r="AB6735" s="37"/>
      <c r="AC6735" s="37"/>
      <c r="AD6735" s="37"/>
      <c r="AE6735" s="37"/>
      <c r="AR6735" s="206" t="s">
        <v>619</v>
      </c>
      <c r="AT6735" s="206" t="s">
        <v>633</v>
      </c>
      <c r="AU6735" s="206" t="s">
        <v>91</v>
      </c>
      <c r="AY6735" s="19" t="s">
        <v>262</v>
      </c>
      <c r="BE6735" s="207">
        <f>IF(N6735="základní",J6735,0)</f>
        <v>0</v>
      </c>
      <c r="BF6735" s="207">
        <f>IF(N6735="snížená",J6735,0)</f>
        <v>0</v>
      </c>
      <c r="BG6735" s="207">
        <f>IF(N6735="zákl. přenesená",J6735,0)</f>
        <v>0</v>
      </c>
      <c r="BH6735" s="207">
        <f>IF(N6735="sníž. přenesená",J6735,0)</f>
        <v>0</v>
      </c>
      <c r="BI6735" s="207">
        <f>IF(N6735="nulová",J6735,0)</f>
        <v>0</v>
      </c>
      <c r="BJ6735" s="19" t="s">
        <v>89</v>
      </c>
      <c r="BK6735" s="207">
        <f>ROUND(I6735*H6735,2)</f>
        <v>0</v>
      </c>
      <c r="BL6735" s="19" t="s">
        <v>442</v>
      </c>
      <c r="BM6735" s="206" t="s">
        <v>3089</v>
      </c>
    </row>
    <row r="6736" spans="1:65" s="2" customFormat="1" ht="18">
      <c r="A6736" s="37"/>
      <c r="B6736" s="38"/>
      <c r="C6736" s="39"/>
      <c r="D6736" s="208" t="s">
        <v>421</v>
      </c>
      <c r="E6736" s="39"/>
      <c r="F6736" s="209" t="s">
        <v>3090</v>
      </c>
      <c r="G6736" s="39"/>
      <c r="H6736" s="39"/>
      <c r="I6736" s="118"/>
      <c r="J6736" s="39"/>
      <c r="K6736" s="39"/>
      <c r="L6736" s="42"/>
      <c r="M6736" s="210"/>
      <c r="N6736" s="211"/>
      <c r="O6736" s="67"/>
      <c r="P6736" s="67"/>
      <c r="Q6736" s="67"/>
      <c r="R6736" s="67"/>
      <c r="S6736" s="67"/>
      <c r="T6736" s="68"/>
      <c r="U6736" s="37"/>
      <c r="V6736" s="37"/>
      <c r="W6736" s="37"/>
      <c r="X6736" s="37"/>
      <c r="Y6736" s="37"/>
      <c r="Z6736" s="37"/>
      <c r="AA6736" s="37"/>
      <c r="AB6736" s="37"/>
      <c r="AC6736" s="37"/>
      <c r="AD6736" s="37"/>
      <c r="AE6736" s="37"/>
      <c r="AT6736" s="19" t="s">
        <v>421</v>
      </c>
      <c r="AU6736" s="19" t="s">
        <v>91</v>
      </c>
    </row>
    <row r="6737" spans="1:65" s="13" customFormat="1" ht="10">
      <c r="B6737" s="212"/>
      <c r="C6737" s="213"/>
      <c r="D6737" s="208" t="s">
        <v>272</v>
      </c>
      <c r="E6737" s="214" t="s">
        <v>44</v>
      </c>
      <c r="F6737" s="215" t="s">
        <v>3075</v>
      </c>
      <c r="G6737" s="213"/>
      <c r="H6737" s="214" t="s">
        <v>44</v>
      </c>
      <c r="I6737" s="216"/>
      <c r="J6737" s="213"/>
      <c r="K6737" s="213"/>
      <c r="L6737" s="217"/>
      <c r="M6737" s="218"/>
      <c r="N6737" s="219"/>
      <c r="O6737" s="219"/>
      <c r="P6737" s="219"/>
      <c r="Q6737" s="219"/>
      <c r="R6737" s="219"/>
      <c r="S6737" s="219"/>
      <c r="T6737" s="220"/>
      <c r="AT6737" s="221" t="s">
        <v>272</v>
      </c>
      <c r="AU6737" s="221" t="s">
        <v>91</v>
      </c>
      <c r="AV6737" s="13" t="s">
        <v>89</v>
      </c>
      <c r="AW6737" s="13" t="s">
        <v>38</v>
      </c>
      <c r="AX6737" s="13" t="s">
        <v>82</v>
      </c>
      <c r="AY6737" s="221" t="s">
        <v>262</v>
      </c>
    </row>
    <row r="6738" spans="1:65" s="13" customFormat="1" ht="20">
      <c r="B6738" s="212"/>
      <c r="C6738" s="213"/>
      <c r="D6738" s="208" t="s">
        <v>272</v>
      </c>
      <c r="E6738" s="214" t="s">
        <v>44</v>
      </c>
      <c r="F6738" s="215" t="s">
        <v>3076</v>
      </c>
      <c r="G6738" s="213"/>
      <c r="H6738" s="214" t="s">
        <v>44</v>
      </c>
      <c r="I6738" s="216"/>
      <c r="J6738" s="213"/>
      <c r="K6738" s="213"/>
      <c r="L6738" s="217"/>
      <c r="M6738" s="218"/>
      <c r="N6738" s="219"/>
      <c r="O6738" s="219"/>
      <c r="P6738" s="219"/>
      <c r="Q6738" s="219"/>
      <c r="R6738" s="219"/>
      <c r="S6738" s="219"/>
      <c r="T6738" s="220"/>
      <c r="AT6738" s="221" t="s">
        <v>272</v>
      </c>
      <c r="AU6738" s="221" t="s">
        <v>91</v>
      </c>
      <c r="AV6738" s="13" t="s">
        <v>89</v>
      </c>
      <c r="AW6738" s="13" t="s">
        <v>38</v>
      </c>
      <c r="AX6738" s="13" t="s">
        <v>82</v>
      </c>
      <c r="AY6738" s="221" t="s">
        <v>262</v>
      </c>
    </row>
    <row r="6739" spans="1:65" s="13" customFormat="1" ht="10">
      <c r="B6739" s="212"/>
      <c r="C6739" s="213"/>
      <c r="D6739" s="208" t="s">
        <v>272</v>
      </c>
      <c r="E6739" s="214" t="s">
        <v>44</v>
      </c>
      <c r="F6739" s="215" t="s">
        <v>3077</v>
      </c>
      <c r="G6739" s="213"/>
      <c r="H6739" s="214" t="s">
        <v>44</v>
      </c>
      <c r="I6739" s="216"/>
      <c r="J6739" s="213"/>
      <c r="K6739" s="213"/>
      <c r="L6739" s="217"/>
      <c r="M6739" s="218"/>
      <c r="N6739" s="219"/>
      <c r="O6739" s="219"/>
      <c r="P6739" s="219"/>
      <c r="Q6739" s="219"/>
      <c r="R6739" s="219"/>
      <c r="S6739" s="219"/>
      <c r="T6739" s="220"/>
      <c r="AT6739" s="221" t="s">
        <v>272</v>
      </c>
      <c r="AU6739" s="221" t="s">
        <v>91</v>
      </c>
      <c r="AV6739" s="13" t="s">
        <v>89</v>
      </c>
      <c r="AW6739" s="13" t="s">
        <v>38</v>
      </c>
      <c r="AX6739" s="13" t="s">
        <v>82</v>
      </c>
      <c r="AY6739" s="221" t="s">
        <v>262</v>
      </c>
    </row>
    <row r="6740" spans="1:65" s="15" customFormat="1" ht="10">
      <c r="B6740" s="233"/>
      <c r="C6740" s="234"/>
      <c r="D6740" s="208" t="s">
        <v>272</v>
      </c>
      <c r="E6740" s="235" t="s">
        <v>44</v>
      </c>
      <c r="F6740" s="236" t="s">
        <v>3078</v>
      </c>
      <c r="G6740" s="234"/>
      <c r="H6740" s="237">
        <v>1.5</v>
      </c>
      <c r="I6740" s="238"/>
      <c r="J6740" s="234"/>
      <c r="K6740" s="234"/>
      <c r="L6740" s="239"/>
      <c r="M6740" s="240"/>
      <c r="N6740" s="241"/>
      <c r="O6740" s="241"/>
      <c r="P6740" s="241"/>
      <c r="Q6740" s="241"/>
      <c r="R6740" s="241"/>
      <c r="S6740" s="241"/>
      <c r="T6740" s="242"/>
      <c r="AT6740" s="243" t="s">
        <v>272</v>
      </c>
      <c r="AU6740" s="243" t="s">
        <v>91</v>
      </c>
      <c r="AV6740" s="15" t="s">
        <v>91</v>
      </c>
      <c r="AW6740" s="15" t="s">
        <v>38</v>
      </c>
      <c r="AX6740" s="15" t="s">
        <v>82</v>
      </c>
      <c r="AY6740" s="243" t="s">
        <v>262</v>
      </c>
    </row>
    <row r="6741" spans="1:65" s="16" customFormat="1" ht="10">
      <c r="B6741" s="244"/>
      <c r="C6741" s="245"/>
      <c r="D6741" s="208" t="s">
        <v>272</v>
      </c>
      <c r="E6741" s="246" t="s">
        <v>44</v>
      </c>
      <c r="F6741" s="247" t="s">
        <v>291</v>
      </c>
      <c r="G6741" s="245"/>
      <c r="H6741" s="248">
        <v>1.5</v>
      </c>
      <c r="I6741" s="249"/>
      <c r="J6741" s="245"/>
      <c r="K6741" s="245"/>
      <c r="L6741" s="250"/>
      <c r="M6741" s="251"/>
      <c r="N6741" s="252"/>
      <c r="O6741" s="252"/>
      <c r="P6741" s="252"/>
      <c r="Q6741" s="252"/>
      <c r="R6741" s="252"/>
      <c r="S6741" s="252"/>
      <c r="T6741" s="253"/>
      <c r="AT6741" s="254" t="s">
        <v>272</v>
      </c>
      <c r="AU6741" s="254" t="s">
        <v>91</v>
      </c>
      <c r="AV6741" s="16" t="s">
        <v>104</v>
      </c>
      <c r="AW6741" s="16" t="s">
        <v>38</v>
      </c>
      <c r="AX6741" s="16" t="s">
        <v>89</v>
      </c>
      <c r="AY6741" s="254" t="s">
        <v>262</v>
      </c>
    </row>
    <row r="6742" spans="1:65" s="15" customFormat="1" ht="10">
      <c r="B6742" s="233"/>
      <c r="C6742" s="234"/>
      <c r="D6742" s="208" t="s">
        <v>272</v>
      </c>
      <c r="E6742" s="234"/>
      <c r="F6742" s="236" t="s">
        <v>3091</v>
      </c>
      <c r="G6742" s="234"/>
      <c r="H6742" s="237">
        <v>1.65</v>
      </c>
      <c r="I6742" s="238"/>
      <c r="J6742" s="234"/>
      <c r="K6742" s="234"/>
      <c r="L6742" s="239"/>
      <c r="M6742" s="240"/>
      <c r="N6742" s="241"/>
      <c r="O6742" s="241"/>
      <c r="P6742" s="241"/>
      <c r="Q6742" s="241"/>
      <c r="R6742" s="241"/>
      <c r="S6742" s="241"/>
      <c r="T6742" s="242"/>
      <c r="AT6742" s="243" t="s">
        <v>272</v>
      </c>
      <c r="AU6742" s="243" t="s">
        <v>91</v>
      </c>
      <c r="AV6742" s="15" t="s">
        <v>91</v>
      </c>
      <c r="AW6742" s="15" t="s">
        <v>4</v>
      </c>
      <c r="AX6742" s="15" t="s">
        <v>89</v>
      </c>
      <c r="AY6742" s="243" t="s">
        <v>262</v>
      </c>
    </row>
    <row r="6743" spans="1:65" s="2" customFormat="1" ht="16.5" customHeight="1">
      <c r="A6743" s="37"/>
      <c r="B6743" s="38"/>
      <c r="C6743" s="255" t="s">
        <v>3092</v>
      </c>
      <c r="D6743" s="255" t="s">
        <v>633</v>
      </c>
      <c r="E6743" s="256" t="s">
        <v>3093</v>
      </c>
      <c r="F6743" s="257" t="s">
        <v>3094</v>
      </c>
      <c r="G6743" s="258" t="s">
        <v>342</v>
      </c>
      <c r="H6743" s="259">
        <v>7.7</v>
      </c>
      <c r="I6743" s="260"/>
      <c r="J6743" s="261">
        <f>ROUND(I6743*H6743,2)</f>
        <v>0</v>
      </c>
      <c r="K6743" s="257" t="s">
        <v>268</v>
      </c>
      <c r="L6743" s="262"/>
      <c r="M6743" s="263" t="s">
        <v>44</v>
      </c>
      <c r="N6743" s="264" t="s">
        <v>53</v>
      </c>
      <c r="O6743" s="67"/>
      <c r="P6743" s="204">
        <f>O6743*H6743</f>
        <v>0</v>
      </c>
      <c r="Q6743" s="204">
        <v>3.0000000000000001E-3</v>
      </c>
      <c r="R6743" s="204">
        <f>Q6743*H6743</f>
        <v>2.3100000000000002E-2</v>
      </c>
      <c r="S6743" s="204">
        <v>0</v>
      </c>
      <c r="T6743" s="205">
        <f>S6743*H6743</f>
        <v>0</v>
      </c>
      <c r="U6743" s="37"/>
      <c r="V6743" s="37"/>
      <c r="W6743" s="37"/>
      <c r="X6743" s="37"/>
      <c r="Y6743" s="37"/>
      <c r="Z6743" s="37"/>
      <c r="AA6743" s="37"/>
      <c r="AB6743" s="37"/>
      <c r="AC6743" s="37"/>
      <c r="AD6743" s="37"/>
      <c r="AE6743" s="37"/>
      <c r="AR6743" s="206" t="s">
        <v>619</v>
      </c>
      <c r="AT6743" s="206" t="s">
        <v>633</v>
      </c>
      <c r="AU6743" s="206" t="s">
        <v>91</v>
      </c>
      <c r="AY6743" s="19" t="s">
        <v>262</v>
      </c>
      <c r="BE6743" s="207">
        <f>IF(N6743="základní",J6743,0)</f>
        <v>0</v>
      </c>
      <c r="BF6743" s="207">
        <f>IF(N6743="snížená",J6743,0)</f>
        <v>0</v>
      </c>
      <c r="BG6743" s="207">
        <f>IF(N6743="zákl. přenesená",J6743,0)</f>
        <v>0</v>
      </c>
      <c r="BH6743" s="207">
        <f>IF(N6743="sníž. přenesená",J6743,0)</f>
        <v>0</v>
      </c>
      <c r="BI6743" s="207">
        <f>IF(N6743="nulová",J6743,0)</f>
        <v>0</v>
      </c>
      <c r="BJ6743" s="19" t="s">
        <v>89</v>
      </c>
      <c r="BK6743" s="207">
        <f>ROUND(I6743*H6743,2)</f>
        <v>0</v>
      </c>
      <c r="BL6743" s="19" t="s">
        <v>442</v>
      </c>
      <c r="BM6743" s="206" t="s">
        <v>3095</v>
      </c>
    </row>
    <row r="6744" spans="1:65" s="2" customFormat="1" ht="18">
      <c r="A6744" s="37"/>
      <c r="B6744" s="38"/>
      <c r="C6744" s="39"/>
      <c r="D6744" s="208" t="s">
        <v>421</v>
      </c>
      <c r="E6744" s="39"/>
      <c r="F6744" s="209" t="s">
        <v>3096</v>
      </c>
      <c r="G6744" s="39"/>
      <c r="H6744" s="39"/>
      <c r="I6744" s="118"/>
      <c r="J6744" s="39"/>
      <c r="K6744" s="39"/>
      <c r="L6744" s="42"/>
      <c r="M6744" s="210"/>
      <c r="N6744" s="211"/>
      <c r="O6744" s="67"/>
      <c r="P6744" s="67"/>
      <c r="Q6744" s="67"/>
      <c r="R6744" s="67"/>
      <c r="S6744" s="67"/>
      <c r="T6744" s="68"/>
      <c r="U6744" s="37"/>
      <c r="V6744" s="37"/>
      <c r="W6744" s="37"/>
      <c r="X6744" s="37"/>
      <c r="Y6744" s="37"/>
      <c r="Z6744" s="37"/>
      <c r="AA6744" s="37"/>
      <c r="AB6744" s="37"/>
      <c r="AC6744" s="37"/>
      <c r="AD6744" s="37"/>
      <c r="AE6744" s="37"/>
      <c r="AT6744" s="19" t="s">
        <v>421</v>
      </c>
      <c r="AU6744" s="19" t="s">
        <v>91</v>
      </c>
    </row>
    <row r="6745" spans="1:65" s="13" customFormat="1" ht="10">
      <c r="B6745" s="212"/>
      <c r="C6745" s="213"/>
      <c r="D6745" s="208" t="s">
        <v>272</v>
      </c>
      <c r="E6745" s="214" t="s">
        <v>44</v>
      </c>
      <c r="F6745" s="215" t="s">
        <v>3079</v>
      </c>
      <c r="G6745" s="213"/>
      <c r="H6745" s="214" t="s">
        <v>44</v>
      </c>
      <c r="I6745" s="216"/>
      <c r="J6745" s="213"/>
      <c r="K6745" s="213"/>
      <c r="L6745" s="217"/>
      <c r="M6745" s="218"/>
      <c r="N6745" s="219"/>
      <c r="O6745" s="219"/>
      <c r="P6745" s="219"/>
      <c r="Q6745" s="219"/>
      <c r="R6745" s="219"/>
      <c r="S6745" s="219"/>
      <c r="T6745" s="220"/>
      <c r="AT6745" s="221" t="s">
        <v>272</v>
      </c>
      <c r="AU6745" s="221" t="s">
        <v>91</v>
      </c>
      <c r="AV6745" s="13" t="s">
        <v>89</v>
      </c>
      <c r="AW6745" s="13" t="s">
        <v>38</v>
      </c>
      <c r="AX6745" s="13" t="s">
        <v>82</v>
      </c>
      <c r="AY6745" s="221" t="s">
        <v>262</v>
      </c>
    </row>
    <row r="6746" spans="1:65" s="13" customFormat="1" ht="20">
      <c r="B6746" s="212"/>
      <c r="C6746" s="213"/>
      <c r="D6746" s="208" t="s">
        <v>272</v>
      </c>
      <c r="E6746" s="214" t="s">
        <v>44</v>
      </c>
      <c r="F6746" s="215" t="s">
        <v>3080</v>
      </c>
      <c r="G6746" s="213"/>
      <c r="H6746" s="214" t="s">
        <v>44</v>
      </c>
      <c r="I6746" s="216"/>
      <c r="J6746" s="213"/>
      <c r="K6746" s="213"/>
      <c r="L6746" s="217"/>
      <c r="M6746" s="218"/>
      <c r="N6746" s="219"/>
      <c r="O6746" s="219"/>
      <c r="P6746" s="219"/>
      <c r="Q6746" s="219"/>
      <c r="R6746" s="219"/>
      <c r="S6746" s="219"/>
      <c r="T6746" s="220"/>
      <c r="AT6746" s="221" t="s">
        <v>272</v>
      </c>
      <c r="AU6746" s="221" t="s">
        <v>91</v>
      </c>
      <c r="AV6746" s="13" t="s">
        <v>89</v>
      </c>
      <c r="AW6746" s="13" t="s">
        <v>38</v>
      </c>
      <c r="AX6746" s="13" t="s">
        <v>82</v>
      </c>
      <c r="AY6746" s="221" t="s">
        <v>262</v>
      </c>
    </row>
    <row r="6747" spans="1:65" s="13" customFormat="1" ht="10">
      <c r="B6747" s="212"/>
      <c r="C6747" s="213"/>
      <c r="D6747" s="208" t="s">
        <v>272</v>
      </c>
      <c r="E6747" s="214" t="s">
        <v>44</v>
      </c>
      <c r="F6747" s="215" t="s">
        <v>3081</v>
      </c>
      <c r="G6747" s="213"/>
      <c r="H6747" s="214" t="s">
        <v>44</v>
      </c>
      <c r="I6747" s="216"/>
      <c r="J6747" s="213"/>
      <c r="K6747" s="213"/>
      <c r="L6747" s="217"/>
      <c r="M6747" s="218"/>
      <c r="N6747" s="219"/>
      <c r="O6747" s="219"/>
      <c r="P6747" s="219"/>
      <c r="Q6747" s="219"/>
      <c r="R6747" s="219"/>
      <c r="S6747" s="219"/>
      <c r="T6747" s="220"/>
      <c r="AT6747" s="221" t="s">
        <v>272</v>
      </c>
      <c r="AU6747" s="221" t="s">
        <v>91</v>
      </c>
      <c r="AV6747" s="13" t="s">
        <v>89</v>
      </c>
      <c r="AW6747" s="13" t="s">
        <v>38</v>
      </c>
      <c r="AX6747" s="13" t="s">
        <v>82</v>
      </c>
      <c r="AY6747" s="221" t="s">
        <v>262</v>
      </c>
    </row>
    <row r="6748" spans="1:65" s="15" customFormat="1" ht="10">
      <c r="B6748" s="233"/>
      <c r="C6748" s="234"/>
      <c r="D6748" s="208" t="s">
        <v>272</v>
      </c>
      <c r="E6748" s="235" t="s">
        <v>44</v>
      </c>
      <c r="F6748" s="236" t="s">
        <v>3082</v>
      </c>
      <c r="G6748" s="234"/>
      <c r="H6748" s="237">
        <v>4</v>
      </c>
      <c r="I6748" s="238"/>
      <c r="J6748" s="234"/>
      <c r="K6748" s="234"/>
      <c r="L6748" s="239"/>
      <c r="M6748" s="240"/>
      <c r="N6748" s="241"/>
      <c r="O6748" s="241"/>
      <c r="P6748" s="241"/>
      <c r="Q6748" s="241"/>
      <c r="R6748" s="241"/>
      <c r="S6748" s="241"/>
      <c r="T6748" s="242"/>
      <c r="AT6748" s="243" t="s">
        <v>272</v>
      </c>
      <c r="AU6748" s="243" t="s">
        <v>91</v>
      </c>
      <c r="AV6748" s="15" t="s">
        <v>91</v>
      </c>
      <c r="AW6748" s="15" t="s">
        <v>38</v>
      </c>
      <c r="AX6748" s="15" t="s">
        <v>82</v>
      </c>
      <c r="AY6748" s="243" t="s">
        <v>262</v>
      </c>
    </row>
    <row r="6749" spans="1:65" s="13" customFormat="1" ht="10">
      <c r="B6749" s="212"/>
      <c r="C6749" s="213"/>
      <c r="D6749" s="208" t="s">
        <v>272</v>
      </c>
      <c r="E6749" s="214" t="s">
        <v>44</v>
      </c>
      <c r="F6749" s="215" t="s">
        <v>3083</v>
      </c>
      <c r="G6749" s="213"/>
      <c r="H6749" s="214" t="s">
        <v>44</v>
      </c>
      <c r="I6749" s="216"/>
      <c r="J6749" s="213"/>
      <c r="K6749" s="213"/>
      <c r="L6749" s="217"/>
      <c r="M6749" s="218"/>
      <c r="N6749" s="219"/>
      <c r="O6749" s="219"/>
      <c r="P6749" s="219"/>
      <c r="Q6749" s="219"/>
      <c r="R6749" s="219"/>
      <c r="S6749" s="219"/>
      <c r="T6749" s="220"/>
      <c r="AT6749" s="221" t="s">
        <v>272</v>
      </c>
      <c r="AU6749" s="221" t="s">
        <v>91</v>
      </c>
      <c r="AV6749" s="13" t="s">
        <v>89</v>
      </c>
      <c r="AW6749" s="13" t="s">
        <v>38</v>
      </c>
      <c r="AX6749" s="13" t="s">
        <v>82</v>
      </c>
      <c r="AY6749" s="221" t="s">
        <v>262</v>
      </c>
    </row>
    <row r="6750" spans="1:65" s="13" customFormat="1" ht="20">
      <c r="B6750" s="212"/>
      <c r="C6750" s="213"/>
      <c r="D6750" s="208" t="s">
        <v>272</v>
      </c>
      <c r="E6750" s="214" t="s">
        <v>44</v>
      </c>
      <c r="F6750" s="215" t="s">
        <v>3080</v>
      </c>
      <c r="G6750" s="213"/>
      <c r="H6750" s="214" t="s">
        <v>44</v>
      </c>
      <c r="I6750" s="216"/>
      <c r="J6750" s="213"/>
      <c r="K6750" s="213"/>
      <c r="L6750" s="217"/>
      <c r="M6750" s="218"/>
      <c r="N6750" s="219"/>
      <c r="O6750" s="219"/>
      <c r="P6750" s="219"/>
      <c r="Q6750" s="219"/>
      <c r="R6750" s="219"/>
      <c r="S6750" s="219"/>
      <c r="T6750" s="220"/>
      <c r="AT6750" s="221" t="s">
        <v>272</v>
      </c>
      <c r="AU6750" s="221" t="s">
        <v>91</v>
      </c>
      <c r="AV6750" s="13" t="s">
        <v>89</v>
      </c>
      <c r="AW6750" s="13" t="s">
        <v>38</v>
      </c>
      <c r="AX6750" s="13" t="s">
        <v>82</v>
      </c>
      <c r="AY6750" s="221" t="s">
        <v>262</v>
      </c>
    </row>
    <row r="6751" spans="1:65" s="13" customFormat="1" ht="10">
      <c r="B6751" s="212"/>
      <c r="C6751" s="213"/>
      <c r="D6751" s="208" t="s">
        <v>272</v>
      </c>
      <c r="E6751" s="214" t="s">
        <v>44</v>
      </c>
      <c r="F6751" s="215" t="s">
        <v>3084</v>
      </c>
      <c r="G6751" s="213"/>
      <c r="H6751" s="214" t="s">
        <v>44</v>
      </c>
      <c r="I6751" s="216"/>
      <c r="J6751" s="213"/>
      <c r="K6751" s="213"/>
      <c r="L6751" s="217"/>
      <c r="M6751" s="218"/>
      <c r="N6751" s="219"/>
      <c r="O6751" s="219"/>
      <c r="P6751" s="219"/>
      <c r="Q6751" s="219"/>
      <c r="R6751" s="219"/>
      <c r="S6751" s="219"/>
      <c r="T6751" s="220"/>
      <c r="AT6751" s="221" t="s">
        <v>272</v>
      </c>
      <c r="AU6751" s="221" t="s">
        <v>91</v>
      </c>
      <c r="AV6751" s="13" t="s">
        <v>89</v>
      </c>
      <c r="AW6751" s="13" t="s">
        <v>38</v>
      </c>
      <c r="AX6751" s="13" t="s">
        <v>82</v>
      </c>
      <c r="AY6751" s="221" t="s">
        <v>262</v>
      </c>
    </row>
    <row r="6752" spans="1:65" s="15" customFormat="1" ht="10">
      <c r="B6752" s="233"/>
      <c r="C6752" s="234"/>
      <c r="D6752" s="208" t="s">
        <v>272</v>
      </c>
      <c r="E6752" s="235" t="s">
        <v>44</v>
      </c>
      <c r="F6752" s="236" t="s">
        <v>3085</v>
      </c>
      <c r="G6752" s="234"/>
      <c r="H6752" s="237">
        <v>3</v>
      </c>
      <c r="I6752" s="238"/>
      <c r="J6752" s="234"/>
      <c r="K6752" s="234"/>
      <c r="L6752" s="239"/>
      <c r="M6752" s="240"/>
      <c r="N6752" s="241"/>
      <c r="O6752" s="241"/>
      <c r="P6752" s="241"/>
      <c r="Q6752" s="241"/>
      <c r="R6752" s="241"/>
      <c r="S6752" s="241"/>
      <c r="T6752" s="242"/>
      <c r="AT6752" s="243" t="s">
        <v>272</v>
      </c>
      <c r="AU6752" s="243" t="s">
        <v>91</v>
      </c>
      <c r="AV6752" s="15" t="s">
        <v>91</v>
      </c>
      <c r="AW6752" s="15" t="s">
        <v>38</v>
      </c>
      <c r="AX6752" s="15" t="s">
        <v>82</v>
      </c>
      <c r="AY6752" s="243" t="s">
        <v>262</v>
      </c>
    </row>
    <row r="6753" spans="1:65" s="16" customFormat="1" ht="10">
      <c r="B6753" s="244"/>
      <c r="C6753" s="245"/>
      <c r="D6753" s="208" t="s">
        <v>272</v>
      </c>
      <c r="E6753" s="246" t="s">
        <v>44</v>
      </c>
      <c r="F6753" s="247" t="s">
        <v>291</v>
      </c>
      <c r="G6753" s="245"/>
      <c r="H6753" s="248">
        <v>7</v>
      </c>
      <c r="I6753" s="249"/>
      <c r="J6753" s="245"/>
      <c r="K6753" s="245"/>
      <c r="L6753" s="250"/>
      <c r="M6753" s="251"/>
      <c r="N6753" s="252"/>
      <c r="O6753" s="252"/>
      <c r="P6753" s="252"/>
      <c r="Q6753" s="252"/>
      <c r="R6753" s="252"/>
      <c r="S6753" s="252"/>
      <c r="T6753" s="253"/>
      <c r="AT6753" s="254" t="s">
        <v>272</v>
      </c>
      <c r="AU6753" s="254" t="s">
        <v>91</v>
      </c>
      <c r="AV6753" s="16" t="s">
        <v>104</v>
      </c>
      <c r="AW6753" s="16" t="s">
        <v>38</v>
      </c>
      <c r="AX6753" s="16" t="s">
        <v>89</v>
      </c>
      <c r="AY6753" s="254" t="s">
        <v>262</v>
      </c>
    </row>
    <row r="6754" spans="1:65" s="15" customFormat="1" ht="10">
      <c r="B6754" s="233"/>
      <c r="C6754" s="234"/>
      <c r="D6754" s="208" t="s">
        <v>272</v>
      </c>
      <c r="E6754" s="234"/>
      <c r="F6754" s="236" t="s">
        <v>3097</v>
      </c>
      <c r="G6754" s="234"/>
      <c r="H6754" s="237">
        <v>7.7</v>
      </c>
      <c r="I6754" s="238"/>
      <c r="J6754" s="234"/>
      <c r="K6754" s="234"/>
      <c r="L6754" s="239"/>
      <c r="M6754" s="240"/>
      <c r="N6754" s="241"/>
      <c r="O6754" s="241"/>
      <c r="P6754" s="241"/>
      <c r="Q6754" s="241"/>
      <c r="R6754" s="241"/>
      <c r="S6754" s="241"/>
      <c r="T6754" s="242"/>
      <c r="AT6754" s="243" t="s">
        <v>272</v>
      </c>
      <c r="AU6754" s="243" t="s">
        <v>91</v>
      </c>
      <c r="AV6754" s="15" t="s">
        <v>91</v>
      </c>
      <c r="AW6754" s="15" t="s">
        <v>4</v>
      </c>
      <c r="AX6754" s="15" t="s">
        <v>89</v>
      </c>
      <c r="AY6754" s="243" t="s">
        <v>262</v>
      </c>
    </row>
    <row r="6755" spans="1:65" s="2" customFormat="1" ht="16.5" customHeight="1">
      <c r="A6755" s="37"/>
      <c r="B6755" s="38"/>
      <c r="C6755" s="195" t="s">
        <v>3098</v>
      </c>
      <c r="D6755" s="195" t="s">
        <v>264</v>
      </c>
      <c r="E6755" s="196" t="s">
        <v>3099</v>
      </c>
      <c r="F6755" s="197" t="s">
        <v>3100</v>
      </c>
      <c r="G6755" s="198" t="s">
        <v>590</v>
      </c>
      <c r="H6755" s="199">
        <v>5</v>
      </c>
      <c r="I6755" s="200"/>
      <c r="J6755" s="201">
        <f>ROUND(I6755*H6755,2)</f>
        <v>0</v>
      </c>
      <c r="K6755" s="197" t="s">
        <v>268</v>
      </c>
      <c r="L6755" s="42"/>
      <c r="M6755" s="202" t="s">
        <v>44</v>
      </c>
      <c r="N6755" s="203" t="s">
        <v>53</v>
      </c>
      <c r="O6755" s="67"/>
      <c r="P6755" s="204">
        <f>O6755*H6755</f>
        <v>0</v>
      </c>
      <c r="Q6755" s="204">
        <v>0</v>
      </c>
      <c r="R6755" s="204">
        <f>Q6755*H6755</f>
        <v>0</v>
      </c>
      <c r="S6755" s="204">
        <v>0</v>
      </c>
      <c r="T6755" s="205">
        <f>S6755*H6755</f>
        <v>0</v>
      </c>
      <c r="U6755" s="37"/>
      <c r="V6755" s="37"/>
      <c r="W6755" s="37"/>
      <c r="X6755" s="37"/>
      <c r="Y6755" s="37"/>
      <c r="Z6755" s="37"/>
      <c r="AA6755" s="37"/>
      <c r="AB6755" s="37"/>
      <c r="AC6755" s="37"/>
      <c r="AD6755" s="37"/>
      <c r="AE6755" s="37"/>
      <c r="AR6755" s="206" t="s">
        <v>442</v>
      </c>
      <c r="AT6755" s="206" t="s">
        <v>264</v>
      </c>
      <c r="AU6755" s="206" t="s">
        <v>91</v>
      </c>
      <c r="AY6755" s="19" t="s">
        <v>262</v>
      </c>
      <c r="BE6755" s="207">
        <f>IF(N6755="základní",J6755,0)</f>
        <v>0</v>
      </c>
      <c r="BF6755" s="207">
        <f>IF(N6755="snížená",J6755,0)</f>
        <v>0</v>
      </c>
      <c r="BG6755" s="207">
        <f>IF(N6755="zákl. přenesená",J6755,0)</f>
        <v>0</v>
      </c>
      <c r="BH6755" s="207">
        <f>IF(N6755="sníž. přenesená",J6755,0)</f>
        <v>0</v>
      </c>
      <c r="BI6755" s="207">
        <f>IF(N6755="nulová",J6755,0)</f>
        <v>0</v>
      </c>
      <c r="BJ6755" s="19" t="s">
        <v>89</v>
      </c>
      <c r="BK6755" s="207">
        <f>ROUND(I6755*H6755,2)</f>
        <v>0</v>
      </c>
      <c r="BL6755" s="19" t="s">
        <v>442</v>
      </c>
      <c r="BM6755" s="206" t="s">
        <v>3101</v>
      </c>
    </row>
    <row r="6756" spans="1:65" s="2" customFormat="1" ht="45">
      <c r="A6756" s="37"/>
      <c r="B6756" s="38"/>
      <c r="C6756" s="39"/>
      <c r="D6756" s="208" t="s">
        <v>270</v>
      </c>
      <c r="E6756" s="39"/>
      <c r="F6756" s="209" t="s">
        <v>3073</v>
      </c>
      <c r="G6756" s="39"/>
      <c r="H6756" s="39"/>
      <c r="I6756" s="118"/>
      <c r="J6756" s="39"/>
      <c r="K6756" s="39"/>
      <c r="L6756" s="42"/>
      <c r="M6756" s="210"/>
      <c r="N6756" s="211"/>
      <c r="O6756" s="67"/>
      <c r="P6756" s="67"/>
      <c r="Q6756" s="67"/>
      <c r="R6756" s="67"/>
      <c r="S6756" s="67"/>
      <c r="T6756" s="68"/>
      <c r="U6756" s="37"/>
      <c r="V6756" s="37"/>
      <c r="W6756" s="37"/>
      <c r="X6756" s="37"/>
      <c r="Y6756" s="37"/>
      <c r="Z6756" s="37"/>
      <c r="AA6756" s="37"/>
      <c r="AB6756" s="37"/>
      <c r="AC6756" s="37"/>
      <c r="AD6756" s="37"/>
      <c r="AE6756" s="37"/>
      <c r="AT6756" s="19" t="s">
        <v>270</v>
      </c>
      <c r="AU6756" s="19" t="s">
        <v>91</v>
      </c>
    </row>
    <row r="6757" spans="1:65" s="2" customFormat="1" ht="18">
      <c r="A6757" s="37"/>
      <c r="B6757" s="38"/>
      <c r="C6757" s="39"/>
      <c r="D6757" s="208" t="s">
        <v>421</v>
      </c>
      <c r="E6757" s="39"/>
      <c r="F6757" s="209" t="s">
        <v>3090</v>
      </c>
      <c r="G6757" s="39"/>
      <c r="H6757" s="39"/>
      <c r="I6757" s="118"/>
      <c r="J6757" s="39"/>
      <c r="K6757" s="39"/>
      <c r="L6757" s="42"/>
      <c r="M6757" s="210"/>
      <c r="N6757" s="211"/>
      <c r="O6757" s="67"/>
      <c r="P6757" s="67"/>
      <c r="Q6757" s="67"/>
      <c r="R6757" s="67"/>
      <c r="S6757" s="67"/>
      <c r="T6757" s="68"/>
      <c r="U6757" s="37"/>
      <c r="V6757" s="37"/>
      <c r="W6757" s="37"/>
      <c r="X6757" s="37"/>
      <c r="Y6757" s="37"/>
      <c r="Z6757" s="37"/>
      <c r="AA6757" s="37"/>
      <c r="AB6757" s="37"/>
      <c r="AC6757" s="37"/>
      <c r="AD6757" s="37"/>
      <c r="AE6757" s="37"/>
      <c r="AT6757" s="19" t="s">
        <v>421</v>
      </c>
      <c r="AU6757" s="19" t="s">
        <v>91</v>
      </c>
    </row>
    <row r="6758" spans="1:65" s="13" customFormat="1" ht="10">
      <c r="B6758" s="212"/>
      <c r="C6758" s="213"/>
      <c r="D6758" s="208" t="s">
        <v>272</v>
      </c>
      <c r="E6758" s="214" t="s">
        <v>44</v>
      </c>
      <c r="F6758" s="215" t="s">
        <v>3075</v>
      </c>
      <c r="G6758" s="213"/>
      <c r="H6758" s="214" t="s">
        <v>44</v>
      </c>
      <c r="I6758" s="216"/>
      <c r="J6758" s="213"/>
      <c r="K6758" s="213"/>
      <c r="L6758" s="217"/>
      <c r="M6758" s="218"/>
      <c r="N6758" s="219"/>
      <c r="O6758" s="219"/>
      <c r="P6758" s="219"/>
      <c r="Q6758" s="219"/>
      <c r="R6758" s="219"/>
      <c r="S6758" s="219"/>
      <c r="T6758" s="220"/>
      <c r="AT6758" s="221" t="s">
        <v>272</v>
      </c>
      <c r="AU6758" s="221" t="s">
        <v>91</v>
      </c>
      <c r="AV6758" s="13" t="s">
        <v>89</v>
      </c>
      <c r="AW6758" s="13" t="s">
        <v>38</v>
      </c>
      <c r="AX6758" s="13" t="s">
        <v>82</v>
      </c>
      <c r="AY6758" s="221" t="s">
        <v>262</v>
      </c>
    </row>
    <row r="6759" spans="1:65" s="13" customFormat="1" ht="20">
      <c r="B6759" s="212"/>
      <c r="C6759" s="213"/>
      <c r="D6759" s="208" t="s">
        <v>272</v>
      </c>
      <c r="E6759" s="214" t="s">
        <v>44</v>
      </c>
      <c r="F6759" s="215" t="s">
        <v>3076</v>
      </c>
      <c r="G6759" s="213"/>
      <c r="H6759" s="214" t="s">
        <v>44</v>
      </c>
      <c r="I6759" s="216"/>
      <c r="J6759" s="213"/>
      <c r="K6759" s="213"/>
      <c r="L6759" s="217"/>
      <c r="M6759" s="218"/>
      <c r="N6759" s="219"/>
      <c r="O6759" s="219"/>
      <c r="P6759" s="219"/>
      <c r="Q6759" s="219"/>
      <c r="R6759" s="219"/>
      <c r="S6759" s="219"/>
      <c r="T6759" s="220"/>
      <c r="AT6759" s="221" t="s">
        <v>272</v>
      </c>
      <c r="AU6759" s="221" t="s">
        <v>91</v>
      </c>
      <c r="AV6759" s="13" t="s">
        <v>89</v>
      </c>
      <c r="AW6759" s="13" t="s">
        <v>38</v>
      </c>
      <c r="AX6759" s="13" t="s">
        <v>82</v>
      </c>
      <c r="AY6759" s="221" t="s">
        <v>262</v>
      </c>
    </row>
    <row r="6760" spans="1:65" s="13" customFormat="1" ht="10">
      <c r="B6760" s="212"/>
      <c r="C6760" s="213"/>
      <c r="D6760" s="208" t="s">
        <v>272</v>
      </c>
      <c r="E6760" s="214" t="s">
        <v>44</v>
      </c>
      <c r="F6760" s="215" t="s">
        <v>3077</v>
      </c>
      <c r="G6760" s="213"/>
      <c r="H6760" s="214" t="s">
        <v>44</v>
      </c>
      <c r="I6760" s="216"/>
      <c r="J6760" s="213"/>
      <c r="K6760" s="213"/>
      <c r="L6760" s="217"/>
      <c r="M6760" s="218"/>
      <c r="N6760" s="219"/>
      <c r="O6760" s="219"/>
      <c r="P6760" s="219"/>
      <c r="Q6760" s="219"/>
      <c r="R6760" s="219"/>
      <c r="S6760" s="219"/>
      <c r="T6760" s="220"/>
      <c r="AT6760" s="221" t="s">
        <v>272</v>
      </c>
      <c r="AU6760" s="221" t="s">
        <v>91</v>
      </c>
      <c r="AV6760" s="13" t="s">
        <v>89</v>
      </c>
      <c r="AW6760" s="13" t="s">
        <v>38</v>
      </c>
      <c r="AX6760" s="13" t="s">
        <v>82</v>
      </c>
      <c r="AY6760" s="221" t="s">
        <v>262</v>
      </c>
    </row>
    <row r="6761" spans="1:65" s="15" customFormat="1" ht="10">
      <c r="B6761" s="233"/>
      <c r="C6761" s="234"/>
      <c r="D6761" s="208" t="s">
        <v>272</v>
      </c>
      <c r="E6761" s="235" t="s">
        <v>44</v>
      </c>
      <c r="F6761" s="236" t="s">
        <v>3102</v>
      </c>
      <c r="G6761" s="234"/>
      <c r="H6761" s="237">
        <v>5</v>
      </c>
      <c r="I6761" s="238"/>
      <c r="J6761" s="234"/>
      <c r="K6761" s="234"/>
      <c r="L6761" s="239"/>
      <c r="M6761" s="240"/>
      <c r="N6761" s="241"/>
      <c r="O6761" s="241"/>
      <c r="P6761" s="241"/>
      <c r="Q6761" s="241"/>
      <c r="R6761" s="241"/>
      <c r="S6761" s="241"/>
      <c r="T6761" s="242"/>
      <c r="AT6761" s="243" t="s">
        <v>272</v>
      </c>
      <c r="AU6761" s="243" t="s">
        <v>91</v>
      </c>
      <c r="AV6761" s="15" t="s">
        <v>91</v>
      </c>
      <c r="AW6761" s="15" t="s">
        <v>38</v>
      </c>
      <c r="AX6761" s="15" t="s">
        <v>82</v>
      </c>
      <c r="AY6761" s="243" t="s">
        <v>262</v>
      </c>
    </row>
    <row r="6762" spans="1:65" s="16" customFormat="1" ht="10">
      <c r="B6762" s="244"/>
      <c r="C6762" s="245"/>
      <c r="D6762" s="208" t="s">
        <v>272</v>
      </c>
      <c r="E6762" s="246" t="s">
        <v>44</v>
      </c>
      <c r="F6762" s="247" t="s">
        <v>291</v>
      </c>
      <c r="G6762" s="245"/>
      <c r="H6762" s="248">
        <v>5</v>
      </c>
      <c r="I6762" s="249"/>
      <c r="J6762" s="245"/>
      <c r="K6762" s="245"/>
      <c r="L6762" s="250"/>
      <c r="M6762" s="251"/>
      <c r="N6762" s="252"/>
      <c r="O6762" s="252"/>
      <c r="P6762" s="252"/>
      <c r="Q6762" s="252"/>
      <c r="R6762" s="252"/>
      <c r="S6762" s="252"/>
      <c r="T6762" s="253"/>
      <c r="AT6762" s="254" t="s">
        <v>272</v>
      </c>
      <c r="AU6762" s="254" t="s">
        <v>91</v>
      </c>
      <c r="AV6762" s="16" t="s">
        <v>104</v>
      </c>
      <c r="AW6762" s="16" t="s">
        <v>38</v>
      </c>
      <c r="AX6762" s="16" t="s">
        <v>89</v>
      </c>
      <c r="AY6762" s="254" t="s">
        <v>262</v>
      </c>
    </row>
    <row r="6763" spans="1:65" s="2" customFormat="1" ht="16.5" customHeight="1">
      <c r="A6763" s="37"/>
      <c r="B6763" s="38"/>
      <c r="C6763" s="255" t="s">
        <v>3103</v>
      </c>
      <c r="D6763" s="255" t="s">
        <v>633</v>
      </c>
      <c r="E6763" s="256" t="s">
        <v>3104</v>
      </c>
      <c r="F6763" s="257" t="s">
        <v>3105</v>
      </c>
      <c r="G6763" s="258" t="s">
        <v>590</v>
      </c>
      <c r="H6763" s="259">
        <v>5.5</v>
      </c>
      <c r="I6763" s="260"/>
      <c r="J6763" s="261">
        <f>ROUND(I6763*H6763,2)</f>
        <v>0</v>
      </c>
      <c r="K6763" s="257" t="s">
        <v>268</v>
      </c>
      <c r="L6763" s="262"/>
      <c r="M6763" s="263" t="s">
        <v>44</v>
      </c>
      <c r="N6763" s="264" t="s">
        <v>53</v>
      </c>
      <c r="O6763" s="67"/>
      <c r="P6763" s="204">
        <f>O6763*H6763</f>
        <v>0</v>
      </c>
      <c r="Q6763" s="204">
        <v>2.0000000000000001E-4</v>
      </c>
      <c r="R6763" s="204">
        <f>Q6763*H6763</f>
        <v>1.1000000000000001E-3</v>
      </c>
      <c r="S6763" s="204">
        <v>0</v>
      </c>
      <c r="T6763" s="205">
        <f>S6763*H6763</f>
        <v>0</v>
      </c>
      <c r="U6763" s="37"/>
      <c r="V6763" s="37"/>
      <c r="W6763" s="37"/>
      <c r="X6763" s="37"/>
      <c r="Y6763" s="37"/>
      <c r="Z6763" s="37"/>
      <c r="AA6763" s="37"/>
      <c r="AB6763" s="37"/>
      <c r="AC6763" s="37"/>
      <c r="AD6763" s="37"/>
      <c r="AE6763" s="37"/>
      <c r="AR6763" s="206" t="s">
        <v>619</v>
      </c>
      <c r="AT6763" s="206" t="s">
        <v>633</v>
      </c>
      <c r="AU6763" s="206" t="s">
        <v>91</v>
      </c>
      <c r="AY6763" s="19" t="s">
        <v>262</v>
      </c>
      <c r="BE6763" s="207">
        <f>IF(N6763="základní",J6763,0)</f>
        <v>0</v>
      </c>
      <c r="BF6763" s="207">
        <f>IF(N6763="snížená",J6763,0)</f>
        <v>0</v>
      </c>
      <c r="BG6763" s="207">
        <f>IF(N6763="zákl. přenesená",J6763,0)</f>
        <v>0</v>
      </c>
      <c r="BH6763" s="207">
        <f>IF(N6763="sníž. přenesená",J6763,0)</f>
        <v>0</v>
      </c>
      <c r="BI6763" s="207">
        <f>IF(N6763="nulová",J6763,0)</f>
        <v>0</v>
      </c>
      <c r="BJ6763" s="19" t="s">
        <v>89</v>
      </c>
      <c r="BK6763" s="207">
        <f>ROUND(I6763*H6763,2)</f>
        <v>0</v>
      </c>
      <c r="BL6763" s="19" t="s">
        <v>442</v>
      </c>
      <c r="BM6763" s="206" t="s">
        <v>3106</v>
      </c>
    </row>
    <row r="6764" spans="1:65" s="2" customFormat="1" ht="18">
      <c r="A6764" s="37"/>
      <c r="B6764" s="38"/>
      <c r="C6764" s="39"/>
      <c r="D6764" s="208" t="s">
        <v>421</v>
      </c>
      <c r="E6764" s="39"/>
      <c r="F6764" s="209" t="s">
        <v>3090</v>
      </c>
      <c r="G6764" s="39"/>
      <c r="H6764" s="39"/>
      <c r="I6764" s="118"/>
      <c r="J6764" s="39"/>
      <c r="K6764" s="39"/>
      <c r="L6764" s="42"/>
      <c r="M6764" s="210"/>
      <c r="N6764" s="211"/>
      <c r="O6764" s="67"/>
      <c r="P6764" s="67"/>
      <c r="Q6764" s="67"/>
      <c r="R6764" s="67"/>
      <c r="S6764" s="67"/>
      <c r="T6764" s="68"/>
      <c r="U6764" s="37"/>
      <c r="V6764" s="37"/>
      <c r="W6764" s="37"/>
      <c r="X6764" s="37"/>
      <c r="Y6764" s="37"/>
      <c r="Z6764" s="37"/>
      <c r="AA6764" s="37"/>
      <c r="AB6764" s="37"/>
      <c r="AC6764" s="37"/>
      <c r="AD6764" s="37"/>
      <c r="AE6764" s="37"/>
      <c r="AT6764" s="19" t="s">
        <v>421</v>
      </c>
      <c r="AU6764" s="19" t="s">
        <v>91</v>
      </c>
    </row>
    <row r="6765" spans="1:65" s="13" customFormat="1" ht="10">
      <c r="B6765" s="212"/>
      <c r="C6765" s="213"/>
      <c r="D6765" s="208" t="s">
        <v>272</v>
      </c>
      <c r="E6765" s="214" t="s">
        <v>44</v>
      </c>
      <c r="F6765" s="215" t="s">
        <v>3075</v>
      </c>
      <c r="G6765" s="213"/>
      <c r="H6765" s="214" t="s">
        <v>44</v>
      </c>
      <c r="I6765" s="216"/>
      <c r="J6765" s="213"/>
      <c r="K6765" s="213"/>
      <c r="L6765" s="217"/>
      <c r="M6765" s="218"/>
      <c r="N6765" s="219"/>
      <c r="O6765" s="219"/>
      <c r="P6765" s="219"/>
      <c r="Q6765" s="219"/>
      <c r="R6765" s="219"/>
      <c r="S6765" s="219"/>
      <c r="T6765" s="220"/>
      <c r="AT6765" s="221" t="s">
        <v>272</v>
      </c>
      <c r="AU6765" s="221" t="s">
        <v>91</v>
      </c>
      <c r="AV6765" s="13" t="s">
        <v>89</v>
      </c>
      <c r="AW6765" s="13" t="s">
        <v>38</v>
      </c>
      <c r="AX6765" s="13" t="s">
        <v>82</v>
      </c>
      <c r="AY6765" s="221" t="s">
        <v>262</v>
      </c>
    </row>
    <row r="6766" spans="1:65" s="13" customFormat="1" ht="20">
      <c r="B6766" s="212"/>
      <c r="C6766" s="213"/>
      <c r="D6766" s="208" t="s">
        <v>272</v>
      </c>
      <c r="E6766" s="214" t="s">
        <v>44</v>
      </c>
      <c r="F6766" s="215" t="s">
        <v>3076</v>
      </c>
      <c r="G6766" s="213"/>
      <c r="H6766" s="214" t="s">
        <v>44</v>
      </c>
      <c r="I6766" s="216"/>
      <c r="J6766" s="213"/>
      <c r="K6766" s="213"/>
      <c r="L6766" s="217"/>
      <c r="M6766" s="218"/>
      <c r="N6766" s="219"/>
      <c r="O6766" s="219"/>
      <c r="P6766" s="219"/>
      <c r="Q6766" s="219"/>
      <c r="R6766" s="219"/>
      <c r="S6766" s="219"/>
      <c r="T6766" s="220"/>
      <c r="AT6766" s="221" t="s">
        <v>272</v>
      </c>
      <c r="AU6766" s="221" t="s">
        <v>91</v>
      </c>
      <c r="AV6766" s="13" t="s">
        <v>89</v>
      </c>
      <c r="AW6766" s="13" t="s">
        <v>38</v>
      </c>
      <c r="AX6766" s="13" t="s">
        <v>82</v>
      </c>
      <c r="AY6766" s="221" t="s">
        <v>262</v>
      </c>
    </row>
    <row r="6767" spans="1:65" s="13" customFormat="1" ht="10">
      <c r="B6767" s="212"/>
      <c r="C6767" s="213"/>
      <c r="D6767" s="208" t="s">
        <v>272</v>
      </c>
      <c r="E6767" s="214" t="s">
        <v>44</v>
      </c>
      <c r="F6767" s="215" t="s">
        <v>3077</v>
      </c>
      <c r="G6767" s="213"/>
      <c r="H6767" s="214" t="s">
        <v>44</v>
      </c>
      <c r="I6767" s="216"/>
      <c r="J6767" s="213"/>
      <c r="K6767" s="213"/>
      <c r="L6767" s="217"/>
      <c r="M6767" s="218"/>
      <c r="N6767" s="219"/>
      <c r="O6767" s="219"/>
      <c r="P6767" s="219"/>
      <c r="Q6767" s="219"/>
      <c r="R6767" s="219"/>
      <c r="S6767" s="219"/>
      <c r="T6767" s="220"/>
      <c r="AT6767" s="221" t="s">
        <v>272</v>
      </c>
      <c r="AU6767" s="221" t="s">
        <v>91</v>
      </c>
      <c r="AV6767" s="13" t="s">
        <v>89</v>
      </c>
      <c r="AW6767" s="13" t="s">
        <v>38</v>
      </c>
      <c r="AX6767" s="13" t="s">
        <v>82</v>
      </c>
      <c r="AY6767" s="221" t="s">
        <v>262</v>
      </c>
    </row>
    <row r="6768" spans="1:65" s="15" customFormat="1" ht="10">
      <c r="B6768" s="233"/>
      <c r="C6768" s="234"/>
      <c r="D6768" s="208" t="s">
        <v>272</v>
      </c>
      <c r="E6768" s="235" t="s">
        <v>44</v>
      </c>
      <c r="F6768" s="236" t="s">
        <v>3102</v>
      </c>
      <c r="G6768" s="234"/>
      <c r="H6768" s="237">
        <v>5</v>
      </c>
      <c r="I6768" s="238"/>
      <c r="J6768" s="234"/>
      <c r="K6768" s="234"/>
      <c r="L6768" s="239"/>
      <c r="M6768" s="240"/>
      <c r="N6768" s="241"/>
      <c r="O6768" s="241"/>
      <c r="P6768" s="241"/>
      <c r="Q6768" s="241"/>
      <c r="R6768" s="241"/>
      <c r="S6768" s="241"/>
      <c r="T6768" s="242"/>
      <c r="AT6768" s="243" t="s">
        <v>272</v>
      </c>
      <c r="AU6768" s="243" t="s">
        <v>91</v>
      </c>
      <c r="AV6768" s="15" t="s">
        <v>91</v>
      </c>
      <c r="AW6768" s="15" t="s">
        <v>38</v>
      </c>
      <c r="AX6768" s="15" t="s">
        <v>82</v>
      </c>
      <c r="AY6768" s="243" t="s">
        <v>262</v>
      </c>
    </row>
    <row r="6769" spans="1:65" s="16" customFormat="1" ht="10">
      <c r="B6769" s="244"/>
      <c r="C6769" s="245"/>
      <c r="D6769" s="208" t="s">
        <v>272</v>
      </c>
      <c r="E6769" s="246" t="s">
        <v>44</v>
      </c>
      <c r="F6769" s="247" t="s">
        <v>291</v>
      </c>
      <c r="G6769" s="245"/>
      <c r="H6769" s="248">
        <v>5</v>
      </c>
      <c r="I6769" s="249"/>
      <c r="J6769" s="245"/>
      <c r="K6769" s="245"/>
      <c r="L6769" s="250"/>
      <c r="M6769" s="251"/>
      <c r="N6769" s="252"/>
      <c r="O6769" s="252"/>
      <c r="P6769" s="252"/>
      <c r="Q6769" s="252"/>
      <c r="R6769" s="252"/>
      <c r="S6769" s="252"/>
      <c r="T6769" s="253"/>
      <c r="AT6769" s="254" t="s">
        <v>272</v>
      </c>
      <c r="AU6769" s="254" t="s">
        <v>91</v>
      </c>
      <c r="AV6769" s="16" t="s">
        <v>104</v>
      </c>
      <c r="AW6769" s="16" t="s">
        <v>38</v>
      </c>
      <c r="AX6769" s="16" t="s">
        <v>89</v>
      </c>
      <c r="AY6769" s="254" t="s">
        <v>262</v>
      </c>
    </row>
    <row r="6770" spans="1:65" s="15" customFormat="1" ht="10">
      <c r="B6770" s="233"/>
      <c r="C6770" s="234"/>
      <c r="D6770" s="208" t="s">
        <v>272</v>
      </c>
      <c r="E6770" s="234"/>
      <c r="F6770" s="236" t="s">
        <v>3107</v>
      </c>
      <c r="G6770" s="234"/>
      <c r="H6770" s="237">
        <v>5.5</v>
      </c>
      <c r="I6770" s="238"/>
      <c r="J6770" s="234"/>
      <c r="K6770" s="234"/>
      <c r="L6770" s="239"/>
      <c r="M6770" s="240"/>
      <c r="N6770" s="241"/>
      <c r="O6770" s="241"/>
      <c r="P6770" s="241"/>
      <c r="Q6770" s="241"/>
      <c r="R6770" s="241"/>
      <c r="S6770" s="241"/>
      <c r="T6770" s="242"/>
      <c r="AT6770" s="243" t="s">
        <v>272</v>
      </c>
      <c r="AU6770" s="243" t="s">
        <v>91</v>
      </c>
      <c r="AV6770" s="15" t="s">
        <v>91</v>
      </c>
      <c r="AW6770" s="15" t="s">
        <v>4</v>
      </c>
      <c r="AX6770" s="15" t="s">
        <v>89</v>
      </c>
      <c r="AY6770" s="243" t="s">
        <v>262</v>
      </c>
    </row>
    <row r="6771" spans="1:65" s="2" customFormat="1" ht="21.75" customHeight="1">
      <c r="A6771" s="37"/>
      <c r="B6771" s="38"/>
      <c r="C6771" s="195" t="s">
        <v>3108</v>
      </c>
      <c r="D6771" s="195" t="s">
        <v>264</v>
      </c>
      <c r="E6771" s="196" t="s">
        <v>3109</v>
      </c>
      <c r="F6771" s="197" t="s">
        <v>3110</v>
      </c>
      <c r="G6771" s="198" t="s">
        <v>590</v>
      </c>
      <c r="H6771" s="199">
        <v>23</v>
      </c>
      <c r="I6771" s="200"/>
      <c r="J6771" s="201">
        <f>ROUND(I6771*H6771,2)</f>
        <v>0</v>
      </c>
      <c r="K6771" s="197" t="s">
        <v>268</v>
      </c>
      <c r="L6771" s="42"/>
      <c r="M6771" s="202" t="s">
        <v>44</v>
      </c>
      <c r="N6771" s="203" t="s">
        <v>53</v>
      </c>
      <c r="O6771" s="67"/>
      <c r="P6771" s="204">
        <f>O6771*H6771</f>
        <v>0</v>
      </c>
      <c r="Q6771" s="204">
        <v>0</v>
      </c>
      <c r="R6771" s="204">
        <f>Q6771*H6771</f>
        <v>0</v>
      </c>
      <c r="S6771" s="204">
        <v>0</v>
      </c>
      <c r="T6771" s="205">
        <f>S6771*H6771</f>
        <v>0</v>
      </c>
      <c r="U6771" s="37"/>
      <c r="V6771" s="37"/>
      <c r="W6771" s="37"/>
      <c r="X6771" s="37"/>
      <c r="Y6771" s="37"/>
      <c r="Z6771" s="37"/>
      <c r="AA6771" s="37"/>
      <c r="AB6771" s="37"/>
      <c r="AC6771" s="37"/>
      <c r="AD6771" s="37"/>
      <c r="AE6771" s="37"/>
      <c r="AR6771" s="206" t="s">
        <v>442</v>
      </c>
      <c r="AT6771" s="206" t="s">
        <v>264</v>
      </c>
      <c r="AU6771" s="206" t="s">
        <v>91</v>
      </c>
      <c r="AY6771" s="19" t="s">
        <v>262</v>
      </c>
      <c r="BE6771" s="207">
        <f>IF(N6771="základní",J6771,0)</f>
        <v>0</v>
      </c>
      <c r="BF6771" s="207">
        <f>IF(N6771="snížená",J6771,0)</f>
        <v>0</v>
      </c>
      <c r="BG6771" s="207">
        <f>IF(N6771="zákl. přenesená",J6771,0)</f>
        <v>0</v>
      </c>
      <c r="BH6771" s="207">
        <f>IF(N6771="sníž. přenesená",J6771,0)</f>
        <v>0</v>
      </c>
      <c r="BI6771" s="207">
        <f>IF(N6771="nulová",J6771,0)</f>
        <v>0</v>
      </c>
      <c r="BJ6771" s="19" t="s">
        <v>89</v>
      </c>
      <c r="BK6771" s="207">
        <f>ROUND(I6771*H6771,2)</f>
        <v>0</v>
      </c>
      <c r="BL6771" s="19" t="s">
        <v>442</v>
      </c>
      <c r="BM6771" s="206" t="s">
        <v>3111</v>
      </c>
    </row>
    <row r="6772" spans="1:65" s="2" customFormat="1" ht="45">
      <c r="A6772" s="37"/>
      <c r="B6772" s="38"/>
      <c r="C6772" s="39"/>
      <c r="D6772" s="208" t="s">
        <v>270</v>
      </c>
      <c r="E6772" s="39"/>
      <c r="F6772" s="209" t="s">
        <v>3073</v>
      </c>
      <c r="G6772" s="39"/>
      <c r="H6772" s="39"/>
      <c r="I6772" s="118"/>
      <c r="J6772" s="39"/>
      <c r="K6772" s="39"/>
      <c r="L6772" s="42"/>
      <c r="M6772" s="210"/>
      <c r="N6772" s="211"/>
      <c r="O6772" s="67"/>
      <c r="P6772" s="67"/>
      <c r="Q6772" s="67"/>
      <c r="R6772" s="67"/>
      <c r="S6772" s="67"/>
      <c r="T6772" s="68"/>
      <c r="U6772" s="37"/>
      <c r="V6772" s="37"/>
      <c r="W6772" s="37"/>
      <c r="X6772" s="37"/>
      <c r="Y6772" s="37"/>
      <c r="Z6772" s="37"/>
      <c r="AA6772" s="37"/>
      <c r="AB6772" s="37"/>
      <c r="AC6772" s="37"/>
      <c r="AD6772" s="37"/>
      <c r="AE6772" s="37"/>
      <c r="AT6772" s="19" t="s">
        <v>270</v>
      </c>
      <c r="AU6772" s="19" t="s">
        <v>91</v>
      </c>
    </row>
    <row r="6773" spans="1:65" s="2" customFormat="1" ht="18">
      <c r="A6773" s="37"/>
      <c r="B6773" s="38"/>
      <c r="C6773" s="39"/>
      <c r="D6773" s="208" t="s">
        <v>421</v>
      </c>
      <c r="E6773" s="39"/>
      <c r="F6773" s="209" t="s">
        <v>3096</v>
      </c>
      <c r="G6773" s="39"/>
      <c r="H6773" s="39"/>
      <c r="I6773" s="118"/>
      <c r="J6773" s="39"/>
      <c r="K6773" s="39"/>
      <c r="L6773" s="42"/>
      <c r="M6773" s="210"/>
      <c r="N6773" s="211"/>
      <c r="O6773" s="67"/>
      <c r="P6773" s="67"/>
      <c r="Q6773" s="67"/>
      <c r="R6773" s="67"/>
      <c r="S6773" s="67"/>
      <c r="T6773" s="68"/>
      <c r="U6773" s="37"/>
      <c r="V6773" s="37"/>
      <c r="W6773" s="37"/>
      <c r="X6773" s="37"/>
      <c r="Y6773" s="37"/>
      <c r="Z6773" s="37"/>
      <c r="AA6773" s="37"/>
      <c r="AB6773" s="37"/>
      <c r="AC6773" s="37"/>
      <c r="AD6773" s="37"/>
      <c r="AE6773" s="37"/>
      <c r="AT6773" s="19" t="s">
        <v>421</v>
      </c>
      <c r="AU6773" s="19" t="s">
        <v>91</v>
      </c>
    </row>
    <row r="6774" spans="1:65" s="13" customFormat="1" ht="10">
      <c r="B6774" s="212"/>
      <c r="C6774" s="213"/>
      <c r="D6774" s="208" t="s">
        <v>272</v>
      </c>
      <c r="E6774" s="214" t="s">
        <v>44</v>
      </c>
      <c r="F6774" s="215" t="s">
        <v>3079</v>
      </c>
      <c r="G6774" s="213"/>
      <c r="H6774" s="214" t="s">
        <v>44</v>
      </c>
      <c r="I6774" s="216"/>
      <c r="J6774" s="213"/>
      <c r="K6774" s="213"/>
      <c r="L6774" s="217"/>
      <c r="M6774" s="218"/>
      <c r="N6774" s="219"/>
      <c r="O6774" s="219"/>
      <c r="P6774" s="219"/>
      <c r="Q6774" s="219"/>
      <c r="R6774" s="219"/>
      <c r="S6774" s="219"/>
      <c r="T6774" s="220"/>
      <c r="AT6774" s="221" t="s">
        <v>272</v>
      </c>
      <c r="AU6774" s="221" t="s">
        <v>91</v>
      </c>
      <c r="AV6774" s="13" t="s">
        <v>89</v>
      </c>
      <c r="AW6774" s="13" t="s">
        <v>38</v>
      </c>
      <c r="AX6774" s="13" t="s">
        <v>82</v>
      </c>
      <c r="AY6774" s="221" t="s">
        <v>262</v>
      </c>
    </row>
    <row r="6775" spans="1:65" s="13" customFormat="1" ht="20">
      <c r="B6775" s="212"/>
      <c r="C6775" s="213"/>
      <c r="D6775" s="208" t="s">
        <v>272</v>
      </c>
      <c r="E6775" s="214" t="s">
        <v>44</v>
      </c>
      <c r="F6775" s="215" t="s">
        <v>3080</v>
      </c>
      <c r="G6775" s="213"/>
      <c r="H6775" s="214" t="s">
        <v>44</v>
      </c>
      <c r="I6775" s="216"/>
      <c r="J6775" s="213"/>
      <c r="K6775" s="213"/>
      <c r="L6775" s="217"/>
      <c r="M6775" s="218"/>
      <c r="N6775" s="219"/>
      <c r="O6775" s="219"/>
      <c r="P6775" s="219"/>
      <c r="Q6775" s="219"/>
      <c r="R6775" s="219"/>
      <c r="S6775" s="219"/>
      <c r="T6775" s="220"/>
      <c r="AT6775" s="221" t="s">
        <v>272</v>
      </c>
      <c r="AU6775" s="221" t="s">
        <v>91</v>
      </c>
      <c r="AV6775" s="13" t="s">
        <v>89</v>
      </c>
      <c r="AW6775" s="13" t="s">
        <v>38</v>
      </c>
      <c r="AX6775" s="13" t="s">
        <v>82</v>
      </c>
      <c r="AY6775" s="221" t="s">
        <v>262</v>
      </c>
    </row>
    <row r="6776" spans="1:65" s="13" customFormat="1" ht="10">
      <c r="B6776" s="212"/>
      <c r="C6776" s="213"/>
      <c r="D6776" s="208" t="s">
        <v>272</v>
      </c>
      <c r="E6776" s="214" t="s">
        <v>44</v>
      </c>
      <c r="F6776" s="215" t="s">
        <v>3081</v>
      </c>
      <c r="G6776" s="213"/>
      <c r="H6776" s="214" t="s">
        <v>44</v>
      </c>
      <c r="I6776" s="216"/>
      <c r="J6776" s="213"/>
      <c r="K6776" s="213"/>
      <c r="L6776" s="217"/>
      <c r="M6776" s="218"/>
      <c r="N6776" s="219"/>
      <c r="O6776" s="219"/>
      <c r="P6776" s="219"/>
      <c r="Q6776" s="219"/>
      <c r="R6776" s="219"/>
      <c r="S6776" s="219"/>
      <c r="T6776" s="220"/>
      <c r="AT6776" s="221" t="s">
        <v>272</v>
      </c>
      <c r="AU6776" s="221" t="s">
        <v>91</v>
      </c>
      <c r="AV6776" s="13" t="s">
        <v>89</v>
      </c>
      <c r="AW6776" s="13" t="s">
        <v>38</v>
      </c>
      <c r="AX6776" s="13" t="s">
        <v>82</v>
      </c>
      <c r="AY6776" s="221" t="s">
        <v>262</v>
      </c>
    </row>
    <row r="6777" spans="1:65" s="15" customFormat="1" ht="10">
      <c r="B6777" s="233"/>
      <c r="C6777" s="234"/>
      <c r="D6777" s="208" t="s">
        <v>272</v>
      </c>
      <c r="E6777" s="235" t="s">
        <v>44</v>
      </c>
      <c r="F6777" s="236" t="s">
        <v>3112</v>
      </c>
      <c r="G6777" s="234"/>
      <c r="H6777" s="237">
        <v>16</v>
      </c>
      <c r="I6777" s="238"/>
      <c r="J6777" s="234"/>
      <c r="K6777" s="234"/>
      <c r="L6777" s="239"/>
      <c r="M6777" s="240"/>
      <c r="N6777" s="241"/>
      <c r="O6777" s="241"/>
      <c r="P6777" s="241"/>
      <c r="Q6777" s="241"/>
      <c r="R6777" s="241"/>
      <c r="S6777" s="241"/>
      <c r="T6777" s="242"/>
      <c r="AT6777" s="243" t="s">
        <v>272</v>
      </c>
      <c r="AU6777" s="243" t="s">
        <v>91</v>
      </c>
      <c r="AV6777" s="15" t="s">
        <v>91</v>
      </c>
      <c r="AW6777" s="15" t="s">
        <v>38</v>
      </c>
      <c r="AX6777" s="15" t="s">
        <v>82</v>
      </c>
      <c r="AY6777" s="243" t="s">
        <v>262</v>
      </c>
    </row>
    <row r="6778" spans="1:65" s="13" customFormat="1" ht="10">
      <c r="B6778" s="212"/>
      <c r="C6778" s="213"/>
      <c r="D6778" s="208" t="s">
        <v>272</v>
      </c>
      <c r="E6778" s="214" t="s">
        <v>44</v>
      </c>
      <c r="F6778" s="215" t="s">
        <v>3083</v>
      </c>
      <c r="G6778" s="213"/>
      <c r="H6778" s="214" t="s">
        <v>44</v>
      </c>
      <c r="I6778" s="216"/>
      <c r="J6778" s="213"/>
      <c r="K6778" s="213"/>
      <c r="L6778" s="217"/>
      <c r="M6778" s="218"/>
      <c r="N6778" s="219"/>
      <c r="O6778" s="219"/>
      <c r="P6778" s="219"/>
      <c r="Q6778" s="219"/>
      <c r="R6778" s="219"/>
      <c r="S6778" s="219"/>
      <c r="T6778" s="220"/>
      <c r="AT6778" s="221" t="s">
        <v>272</v>
      </c>
      <c r="AU6778" s="221" t="s">
        <v>91</v>
      </c>
      <c r="AV6778" s="13" t="s">
        <v>89</v>
      </c>
      <c r="AW6778" s="13" t="s">
        <v>38</v>
      </c>
      <c r="AX6778" s="13" t="s">
        <v>82</v>
      </c>
      <c r="AY6778" s="221" t="s">
        <v>262</v>
      </c>
    </row>
    <row r="6779" spans="1:65" s="13" customFormat="1" ht="20">
      <c r="B6779" s="212"/>
      <c r="C6779" s="213"/>
      <c r="D6779" s="208" t="s">
        <v>272</v>
      </c>
      <c r="E6779" s="214" t="s">
        <v>44</v>
      </c>
      <c r="F6779" s="215" t="s">
        <v>3080</v>
      </c>
      <c r="G6779" s="213"/>
      <c r="H6779" s="214" t="s">
        <v>44</v>
      </c>
      <c r="I6779" s="216"/>
      <c r="J6779" s="213"/>
      <c r="K6779" s="213"/>
      <c r="L6779" s="217"/>
      <c r="M6779" s="218"/>
      <c r="N6779" s="219"/>
      <c r="O6779" s="219"/>
      <c r="P6779" s="219"/>
      <c r="Q6779" s="219"/>
      <c r="R6779" s="219"/>
      <c r="S6779" s="219"/>
      <c r="T6779" s="220"/>
      <c r="AT6779" s="221" t="s">
        <v>272</v>
      </c>
      <c r="AU6779" s="221" t="s">
        <v>91</v>
      </c>
      <c r="AV6779" s="13" t="s">
        <v>89</v>
      </c>
      <c r="AW6779" s="13" t="s">
        <v>38</v>
      </c>
      <c r="AX6779" s="13" t="s">
        <v>82</v>
      </c>
      <c r="AY6779" s="221" t="s">
        <v>262</v>
      </c>
    </row>
    <row r="6780" spans="1:65" s="13" customFormat="1" ht="10">
      <c r="B6780" s="212"/>
      <c r="C6780" s="213"/>
      <c r="D6780" s="208" t="s">
        <v>272</v>
      </c>
      <c r="E6780" s="214" t="s">
        <v>44</v>
      </c>
      <c r="F6780" s="215" t="s">
        <v>3084</v>
      </c>
      <c r="G6780" s="213"/>
      <c r="H6780" s="214" t="s">
        <v>44</v>
      </c>
      <c r="I6780" s="216"/>
      <c r="J6780" s="213"/>
      <c r="K6780" s="213"/>
      <c r="L6780" s="217"/>
      <c r="M6780" s="218"/>
      <c r="N6780" s="219"/>
      <c r="O6780" s="219"/>
      <c r="P6780" s="219"/>
      <c r="Q6780" s="219"/>
      <c r="R6780" s="219"/>
      <c r="S6780" s="219"/>
      <c r="T6780" s="220"/>
      <c r="AT6780" s="221" t="s">
        <v>272</v>
      </c>
      <c r="AU6780" s="221" t="s">
        <v>91</v>
      </c>
      <c r="AV6780" s="13" t="s">
        <v>89</v>
      </c>
      <c r="AW6780" s="13" t="s">
        <v>38</v>
      </c>
      <c r="AX6780" s="13" t="s">
        <v>82</v>
      </c>
      <c r="AY6780" s="221" t="s">
        <v>262</v>
      </c>
    </row>
    <row r="6781" spans="1:65" s="15" customFormat="1" ht="10">
      <c r="B6781" s="233"/>
      <c r="C6781" s="234"/>
      <c r="D6781" s="208" t="s">
        <v>272</v>
      </c>
      <c r="E6781" s="235" t="s">
        <v>44</v>
      </c>
      <c r="F6781" s="236" t="s">
        <v>3113</v>
      </c>
      <c r="G6781" s="234"/>
      <c r="H6781" s="237">
        <v>7</v>
      </c>
      <c r="I6781" s="238"/>
      <c r="J6781" s="234"/>
      <c r="K6781" s="234"/>
      <c r="L6781" s="239"/>
      <c r="M6781" s="240"/>
      <c r="N6781" s="241"/>
      <c r="O6781" s="241"/>
      <c r="P6781" s="241"/>
      <c r="Q6781" s="241"/>
      <c r="R6781" s="241"/>
      <c r="S6781" s="241"/>
      <c r="T6781" s="242"/>
      <c r="AT6781" s="243" t="s">
        <v>272</v>
      </c>
      <c r="AU6781" s="243" t="s">
        <v>91</v>
      </c>
      <c r="AV6781" s="15" t="s">
        <v>91</v>
      </c>
      <c r="AW6781" s="15" t="s">
        <v>38</v>
      </c>
      <c r="AX6781" s="15" t="s">
        <v>82</v>
      </c>
      <c r="AY6781" s="243" t="s">
        <v>262</v>
      </c>
    </row>
    <row r="6782" spans="1:65" s="16" customFormat="1" ht="10">
      <c r="B6782" s="244"/>
      <c r="C6782" s="245"/>
      <c r="D6782" s="208" t="s">
        <v>272</v>
      </c>
      <c r="E6782" s="246" t="s">
        <v>44</v>
      </c>
      <c r="F6782" s="247" t="s">
        <v>291</v>
      </c>
      <c r="G6782" s="245"/>
      <c r="H6782" s="248">
        <v>23</v>
      </c>
      <c r="I6782" s="249"/>
      <c r="J6782" s="245"/>
      <c r="K6782" s="245"/>
      <c r="L6782" s="250"/>
      <c r="M6782" s="251"/>
      <c r="N6782" s="252"/>
      <c r="O6782" s="252"/>
      <c r="P6782" s="252"/>
      <c r="Q6782" s="252"/>
      <c r="R6782" s="252"/>
      <c r="S6782" s="252"/>
      <c r="T6782" s="253"/>
      <c r="AT6782" s="254" t="s">
        <v>272</v>
      </c>
      <c r="AU6782" s="254" t="s">
        <v>91</v>
      </c>
      <c r="AV6782" s="16" t="s">
        <v>104</v>
      </c>
      <c r="AW6782" s="16" t="s">
        <v>38</v>
      </c>
      <c r="AX6782" s="16" t="s">
        <v>89</v>
      </c>
      <c r="AY6782" s="254" t="s">
        <v>262</v>
      </c>
    </row>
    <row r="6783" spans="1:65" s="2" customFormat="1" ht="16.5" customHeight="1">
      <c r="A6783" s="37"/>
      <c r="B6783" s="38"/>
      <c r="C6783" s="255" t="s">
        <v>3114</v>
      </c>
      <c r="D6783" s="255" t="s">
        <v>633</v>
      </c>
      <c r="E6783" s="256" t="s">
        <v>3115</v>
      </c>
      <c r="F6783" s="257" t="s">
        <v>3116</v>
      </c>
      <c r="G6783" s="258" t="s">
        <v>590</v>
      </c>
      <c r="H6783" s="259">
        <v>25.3</v>
      </c>
      <c r="I6783" s="260"/>
      <c r="J6783" s="261">
        <f>ROUND(I6783*H6783,2)</f>
        <v>0</v>
      </c>
      <c r="K6783" s="257" t="s">
        <v>268</v>
      </c>
      <c r="L6783" s="262"/>
      <c r="M6783" s="263" t="s">
        <v>44</v>
      </c>
      <c r="N6783" s="264" t="s">
        <v>53</v>
      </c>
      <c r="O6783" s="67"/>
      <c r="P6783" s="204">
        <f>O6783*H6783</f>
        <v>0</v>
      </c>
      <c r="Q6783" s="204">
        <v>2.9999999999999997E-4</v>
      </c>
      <c r="R6783" s="204">
        <f>Q6783*H6783</f>
        <v>7.5899999999999995E-3</v>
      </c>
      <c r="S6783" s="204">
        <v>0</v>
      </c>
      <c r="T6783" s="205">
        <f>S6783*H6783</f>
        <v>0</v>
      </c>
      <c r="U6783" s="37"/>
      <c r="V6783" s="37"/>
      <c r="W6783" s="37"/>
      <c r="X6783" s="37"/>
      <c r="Y6783" s="37"/>
      <c r="Z6783" s="37"/>
      <c r="AA6783" s="37"/>
      <c r="AB6783" s="37"/>
      <c r="AC6783" s="37"/>
      <c r="AD6783" s="37"/>
      <c r="AE6783" s="37"/>
      <c r="AR6783" s="206" t="s">
        <v>619</v>
      </c>
      <c r="AT6783" s="206" t="s">
        <v>633</v>
      </c>
      <c r="AU6783" s="206" t="s">
        <v>91</v>
      </c>
      <c r="AY6783" s="19" t="s">
        <v>262</v>
      </c>
      <c r="BE6783" s="207">
        <f>IF(N6783="základní",J6783,0)</f>
        <v>0</v>
      </c>
      <c r="BF6783" s="207">
        <f>IF(N6783="snížená",J6783,0)</f>
        <v>0</v>
      </c>
      <c r="BG6783" s="207">
        <f>IF(N6783="zákl. přenesená",J6783,0)</f>
        <v>0</v>
      </c>
      <c r="BH6783" s="207">
        <f>IF(N6783="sníž. přenesená",J6783,0)</f>
        <v>0</v>
      </c>
      <c r="BI6783" s="207">
        <f>IF(N6783="nulová",J6783,0)</f>
        <v>0</v>
      </c>
      <c r="BJ6783" s="19" t="s">
        <v>89</v>
      </c>
      <c r="BK6783" s="207">
        <f>ROUND(I6783*H6783,2)</f>
        <v>0</v>
      </c>
      <c r="BL6783" s="19" t="s">
        <v>442</v>
      </c>
      <c r="BM6783" s="206" t="s">
        <v>3117</v>
      </c>
    </row>
    <row r="6784" spans="1:65" s="2" customFormat="1" ht="18">
      <c r="A6784" s="37"/>
      <c r="B6784" s="38"/>
      <c r="C6784" s="39"/>
      <c r="D6784" s="208" t="s">
        <v>421</v>
      </c>
      <c r="E6784" s="39"/>
      <c r="F6784" s="209" t="s">
        <v>3096</v>
      </c>
      <c r="G6784" s="39"/>
      <c r="H6784" s="39"/>
      <c r="I6784" s="118"/>
      <c r="J6784" s="39"/>
      <c r="K6784" s="39"/>
      <c r="L6784" s="42"/>
      <c r="M6784" s="210"/>
      <c r="N6784" s="211"/>
      <c r="O6784" s="67"/>
      <c r="P6784" s="67"/>
      <c r="Q6784" s="67"/>
      <c r="R6784" s="67"/>
      <c r="S6784" s="67"/>
      <c r="T6784" s="68"/>
      <c r="U6784" s="37"/>
      <c r="V6784" s="37"/>
      <c r="W6784" s="37"/>
      <c r="X6784" s="37"/>
      <c r="Y6784" s="37"/>
      <c r="Z6784" s="37"/>
      <c r="AA6784" s="37"/>
      <c r="AB6784" s="37"/>
      <c r="AC6784" s="37"/>
      <c r="AD6784" s="37"/>
      <c r="AE6784" s="37"/>
      <c r="AT6784" s="19" t="s">
        <v>421</v>
      </c>
      <c r="AU6784" s="19" t="s">
        <v>91</v>
      </c>
    </row>
    <row r="6785" spans="1:65" s="13" customFormat="1" ht="10">
      <c r="B6785" s="212"/>
      <c r="C6785" s="213"/>
      <c r="D6785" s="208" t="s">
        <v>272</v>
      </c>
      <c r="E6785" s="214" t="s">
        <v>44</v>
      </c>
      <c r="F6785" s="215" t="s">
        <v>3079</v>
      </c>
      <c r="G6785" s="213"/>
      <c r="H6785" s="214" t="s">
        <v>44</v>
      </c>
      <c r="I6785" s="216"/>
      <c r="J6785" s="213"/>
      <c r="K6785" s="213"/>
      <c r="L6785" s="217"/>
      <c r="M6785" s="218"/>
      <c r="N6785" s="219"/>
      <c r="O6785" s="219"/>
      <c r="P6785" s="219"/>
      <c r="Q6785" s="219"/>
      <c r="R6785" s="219"/>
      <c r="S6785" s="219"/>
      <c r="T6785" s="220"/>
      <c r="AT6785" s="221" t="s">
        <v>272</v>
      </c>
      <c r="AU6785" s="221" t="s">
        <v>91</v>
      </c>
      <c r="AV6785" s="13" t="s">
        <v>89</v>
      </c>
      <c r="AW6785" s="13" t="s">
        <v>38</v>
      </c>
      <c r="AX6785" s="13" t="s">
        <v>82</v>
      </c>
      <c r="AY6785" s="221" t="s">
        <v>262</v>
      </c>
    </row>
    <row r="6786" spans="1:65" s="13" customFormat="1" ht="20">
      <c r="B6786" s="212"/>
      <c r="C6786" s="213"/>
      <c r="D6786" s="208" t="s">
        <v>272</v>
      </c>
      <c r="E6786" s="214" t="s">
        <v>44</v>
      </c>
      <c r="F6786" s="215" t="s">
        <v>3080</v>
      </c>
      <c r="G6786" s="213"/>
      <c r="H6786" s="214" t="s">
        <v>44</v>
      </c>
      <c r="I6786" s="216"/>
      <c r="J6786" s="213"/>
      <c r="K6786" s="213"/>
      <c r="L6786" s="217"/>
      <c r="M6786" s="218"/>
      <c r="N6786" s="219"/>
      <c r="O6786" s="219"/>
      <c r="P6786" s="219"/>
      <c r="Q6786" s="219"/>
      <c r="R6786" s="219"/>
      <c r="S6786" s="219"/>
      <c r="T6786" s="220"/>
      <c r="AT6786" s="221" t="s">
        <v>272</v>
      </c>
      <c r="AU6786" s="221" t="s">
        <v>91</v>
      </c>
      <c r="AV6786" s="13" t="s">
        <v>89</v>
      </c>
      <c r="AW6786" s="13" t="s">
        <v>38</v>
      </c>
      <c r="AX6786" s="13" t="s">
        <v>82</v>
      </c>
      <c r="AY6786" s="221" t="s">
        <v>262</v>
      </c>
    </row>
    <row r="6787" spans="1:65" s="13" customFormat="1" ht="10">
      <c r="B6787" s="212"/>
      <c r="C6787" s="213"/>
      <c r="D6787" s="208" t="s">
        <v>272</v>
      </c>
      <c r="E6787" s="214" t="s">
        <v>44</v>
      </c>
      <c r="F6787" s="215" t="s">
        <v>3081</v>
      </c>
      <c r="G6787" s="213"/>
      <c r="H6787" s="214" t="s">
        <v>44</v>
      </c>
      <c r="I6787" s="216"/>
      <c r="J6787" s="213"/>
      <c r="K6787" s="213"/>
      <c r="L6787" s="217"/>
      <c r="M6787" s="218"/>
      <c r="N6787" s="219"/>
      <c r="O6787" s="219"/>
      <c r="P6787" s="219"/>
      <c r="Q6787" s="219"/>
      <c r="R6787" s="219"/>
      <c r="S6787" s="219"/>
      <c r="T6787" s="220"/>
      <c r="AT6787" s="221" t="s">
        <v>272</v>
      </c>
      <c r="AU6787" s="221" t="s">
        <v>91</v>
      </c>
      <c r="AV6787" s="13" t="s">
        <v>89</v>
      </c>
      <c r="AW6787" s="13" t="s">
        <v>38</v>
      </c>
      <c r="AX6787" s="13" t="s">
        <v>82</v>
      </c>
      <c r="AY6787" s="221" t="s">
        <v>262</v>
      </c>
    </row>
    <row r="6788" spans="1:65" s="15" customFormat="1" ht="10">
      <c r="B6788" s="233"/>
      <c r="C6788" s="234"/>
      <c r="D6788" s="208" t="s">
        <v>272</v>
      </c>
      <c r="E6788" s="235" t="s">
        <v>44</v>
      </c>
      <c r="F6788" s="236" t="s">
        <v>3112</v>
      </c>
      <c r="G6788" s="234"/>
      <c r="H6788" s="237">
        <v>16</v>
      </c>
      <c r="I6788" s="238"/>
      <c r="J6788" s="234"/>
      <c r="K6788" s="234"/>
      <c r="L6788" s="239"/>
      <c r="M6788" s="240"/>
      <c r="N6788" s="241"/>
      <c r="O6788" s="241"/>
      <c r="P6788" s="241"/>
      <c r="Q6788" s="241"/>
      <c r="R6788" s="241"/>
      <c r="S6788" s="241"/>
      <c r="T6788" s="242"/>
      <c r="AT6788" s="243" t="s">
        <v>272</v>
      </c>
      <c r="AU6788" s="243" t="s">
        <v>91</v>
      </c>
      <c r="AV6788" s="15" t="s">
        <v>91</v>
      </c>
      <c r="AW6788" s="15" t="s">
        <v>38</v>
      </c>
      <c r="AX6788" s="15" t="s">
        <v>82</v>
      </c>
      <c r="AY6788" s="243" t="s">
        <v>262</v>
      </c>
    </row>
    <row r="6789" spans="1:65" s="13" customFormat="1" ht="10">
      <c r="B6789" s="212"/>
      <c r="C6789" s="213"/>
      <c r="D6789" s="208" t="s">
        <v>272</v>
      </c>
      <c r="E6789" s="214" t="s">
        <v>44</v>
      </c>
      <c r="F6789" s="215" t="s">
        <v>3083</v>
      </c>
      <c r="G6789" s="213"/>
      <c r="H6789" s="214" t="s">
        <v>44</v>
      </c>
      <c r="I6789" s="216"/>
      <c r="J6789" s="213"/>
      <c r="K6789" s="213"/>
      <c r="L6789" s="217"/>
      <c r="M6789" s="218"/>
      <c r="N6789" s="219"/>
      <c r="O6789" s="219"/>
      <c r="P6789" s="219"/>
      <c r="Q6789" s="219"/>
      <c r="R6789" s="219"/>
      <c r="S6789" s="219"/>
      <c r="T6789" s="220"/>
      <c r="AT6789" s="221" t="s">
        <v>272</v>
      </c>
      <c r="AU6789" s="221" t="s">
        <v>91</v>
      </c>
      <c r="AV6789" s="13" t="s">
        <v>89</v>
      </c>
      <c r="AW6789" s="13" t="s">
        <v>38</v>
      </c>
      <c r="AX6789" s="13" t="s">
        <v>82</v>
      </c>
      <c r="AY6789" s="221" t="s">
        <v>262</v>
      </c>
    </row>
    <row r="6790" spans="1:65" s="13" customFormat="1" ht="20">
      <c r="B6790" s="212"/>
      <c r="C6790" s="213"/>
      <c r="D6790" s="208" t="s">
        <v>272</v>
      </c>
      <c r="E6790" s="214" t="s">
        <v>44</v>
      </c>
      <c r="F6790" s="215" t="s">
        <v>3080</v>
      </c>
      <c r="G6790" s="213"/>
      <c r="H6790" s="214" t="s">
        <v>44</v>
      </c>
      <c r="I6790" s="216"/>
      <c r="J6790" s="213"/>
      <c r="K6790" s="213"/>
      <c r="L6790" s="217"/>
      <c r="M6790" s="218"/>
      <c r="N6790" s="219"/>
      <c r="O6790" s="219"/>
      <c r="P6790" s="219"/>
      <c r="Q6790" s="219"/>
      <c r="R6790" s="219"/>
      <c r="S6790" s="219"/>
      <c r="T6790" s="220"/>
      <c r="AT6790" s="221" t="s">
        <v>272</v>
      </c>
      <c r="AU6790" s="221" t="s">
        <v>91</v>
      </c>
      <c r="AV6790" s="13" t="s">
        <v>89</v>
      </c>
      <c r="AW6790" s="13" t="s">
        <v>38</v>
      </c>
      <c r="AX6790" s="13" t="s">
        <v>82</v>
      </c>
      <c r="AY6790" s="221" t="s">
        <v>262</v>
      </c>
    </row>
    <row r="6791" spans="1:65" s="13" customFormat="1" ht="10">
      <c r="B6791" s="212"/>
      <c r="C6791" s="213"/>
      <c r="D6791" s="208" t="s">
        <v>272</v>
      </c>
      <c r="E6791" s="214" t="s">
        <v>44</v>
      </c>
      <c r="F6791" s="215" t="s">
        <v>3084</v>
      </c>
      <c r="G6791" s="213"/>
      <c r="H6791" s="214" t="s">
        <v>44</v>
      </c>
      <c r="I6791" s="216"/>
      <c r="J6791" s="213"/>
      <c r="K6791" s="213"/>
      <c r="L6791" s="217"/>
      <c r="M6791" s="218"/>
      <c r="N6791" s="219"/>
      <c r="O6791" s="219"/>
      <c r="P6791" s="219"/>
      <c r="Q6791" s="219"/>
      <c r="R6791" s="219"/>
      <c r="S6791" s="219"/>
      <c r="T6791" s="220"/>
      <c r="AT6791" s="221" t="s">
        <v>272</v>
      </c>
      <c r="AU6791" s="221" t="s">
        <v>91</v>
      </c>
      <c r="AV6791" s="13" t="s">
        <v>89</v>
      </c>
      <c r="AW6791" s="13" t="s">
        <v>38</v>
      </c>
      <c r="AX6791" s="13" t="s">
        <v>82</v>
      </c>
      <c r="AY6791" s="221" t="s">
        <v>262</v>
      </c>
    </row>
    <row r="6792" spans="1:65" s="15" customFormat="1" ht="10">
      <c r="B6792" s="233"/>
      <c r="C6792" s="234"/>
      <c r="D6792" s="208" t="s">
        <v>272</v>
      </c>
      <c r="E6792" s="235" t="s">
        <v>44</v>
      </c>
      <c r="F6792" s="236" t="s">
        <v>3113</v>
      </c>
      <c r="G6792" s="234"/>
      <c r="H6792" s="237">
        <v>7</v>
      </c>
      <c r="I6792" s="238"/>
      <c r="J6792" s="234"/>
      <c r="K6792" s="234"/>
      <c r="L6792" s="239"/>
      <c r="M6792" s="240"/>
      <c r="N6792" s="241"/>
      <c r="O6792" s="241"/>
      <c r="P6792" s="241"/>
      <c r="Q6792" s="241"/>
      <c r="R6792" s="241"/>
      <c r="S6792" s="241"/>
      <c r="T6792" s="242"/>
      <c r="AT6792" s="243" t="s">
        <v>272</v>
      </c>
      <c r="AU6792" s="243" t="s">
        <v>91</v>
      </c>
      <c r="AV6792" s="15" t="s">
        <v>91</v>
      </c>
      <c r="AW6792" s="15" t="s">
        <v>38</v>
      </c>
      <c r="AX6792" s="15" t="s">
        <v>82</v>
      </c>
      <c r="AY6792" s="243" t="s">
        <v>262</v>
      </c>
    </row>
    <row r="6793" spans="1:65" s="16" customFormat="1" ht="10">
      <c r="B6793" s="244"/>
      <c r="C6793" s="245"/>
      <c r="D6793" s="208" t="s">
        <v>272</v>
      </c>
      <c r="E6793" s="246" t="s">
        <v>44</v>
      </c>
      <c r="F6793" s="247" t="s">
        <v>291</v>
      </c>
      <c r="G6793" s="245"/>
      <c r="H6793" s="248">
        <v>23</v>
      </c>
      <c r="I6793" s="249"/>
      <c r="J6793" s="245"/>
      <c r="K6793" s="245"/>
      <c r="L6793" s="250"/>
      <c r="M6793" s="251"/>
      <c r="N6793" s="252"/>
      <c r="O6793" s="252"/>
      <c r="P6793" s="252"/>
      <c r="Q6793" s="252"/>
      <c r="R6793" s="252"/>
      <c r="S6793" s="252"/>
      <c r="T6793" s="253"/>
      <c r="AT6793" s="254" t="s">
        <v>272</v>
      </c>
      <c r="AU6793" s="254" t="s">
        <v>91</v>
      </c>
      <c r="AV6793" s="16" t="s">
        <v>104</v>
      </c>
      <c r="AW6793" s="16" t="s">
        <v>38</v>
      </c>
      <c r="AX6793" s="16" t="s">
        <v>89</v>
      </c>
      <c r="AY6793" s="254" t="s">
        <v>262</v>
      </c>
    </row>
    <row r="6794" spans="1:65" s="15" customFormat="1" ht="10">
      <c r="B6794" s="233"/>
      <c r="C6794" s="234"/>
      <c r="D6794" s="208" t="s">
        <v>272</v>
      </c>
      <c r="E6794" s="234"/>
      <c r="F6794" s="236" t="s">
        <v>3118</v>
      </c>
      <c r="G6794" s="234"/>
      <c r="H6794" s="237">
        <v>25.3</v>
      </c>
      <c r="I6794" s="238"/>
      <c r="J6794" s="234"/>
      <c r="K6794" s="234"/>
      <c r="L6794" s="239"/>
      <c r="M6794" s="240"/>
      <c r="N6794" s="241"/>
      <c r="O6794" s="241"/>
      <c r="P6794" s="241"/>
      <c r="Q6794" s="241"/>
      <c r="R6794" s="241"/>
      <c r="S6794" s="241"/>
      <c r="T6794" s="242"/>
      <c r="AT6794" s="243" t="s">
        <v>272</v>
      </c>
      <c r="AU6794" s="243" t="s">
        <v>91</v>
      </c>
      <c r="AV6794" s="15" t="s">
        <v>91</v>
      </c>
      <c r="AW6794" s="15" t="s">
        <v>4</v>
      </c>
      <c r="AX6794" s="15" t="s">
        <v>89</v>
      </c>
      <c r="AY6794" s="243" t="s">
        <v>262</v>
      </c>
    </row>
    <row r="6795" spans="1:65" s="2" customFormat="1" ht="16.5" customHeight="1">
      <c r="A6795" s="37"/>
      <c r="B6795" s="38"/>
      <c r="C6795" s="195" t="s">
        <v>3119</v>
      </c>
      <c r="D6795" s="195" t="s">
        <v>264</v>
      </c>
      <c r="E6795" s="196" t="s">
        <v>3120</v>
      </c>
      <c r="F6795" s="197" t="s">
        <v>3121</v>
      </c>
      <c r="G6795" s="198" t="s">
        <v>518</v>
      </c>
      <c r="H6795" s="199">
        <v>1</v>
      </c>
      <c r="I6795" s="200"/>
      <c r="J6795" s="201">
        <f>ROUND(I6795*H6795,2)</f>
        <v>0</v>
      </c>
      <c r="K6795" s="197" t="s">
        <v>268</v>
      </c>
      <c r="L6795" s="42"/>
      <c r="M6795" s="202" t="s">
        <v>44</v>
      </c>
      <c r="N6795" s="203" t="s">
        <v>53</v>
      </c>
      <c r="O6795" s="67"/>
      <c r="P6795" s="204">
        <f>O6795*H6795</f>
        <v>0</v>
      </c>
      <c r="Q6795" s="204">
        <v>0</v>
      </c>
      <c r="R6795" s="204">
        <f>Q6795*H6795</f>
        <v>0</v>
      </c>
      <c r="S6795" s="204">
        <v>0</v>
      </c>
      <c r="T6795" s="205">
        <f>S6795*H6795</f>
        <v>0</v>
      </c>
      <c r="U6795" s="37"/>
      <c r="V6795" s="37"/>
      <c r="W6795" s="37"/>
      <c r="X6795" s="37"/>
      <c r="Y6795" s="37"/>
      <c r="Z6795" s="37"/>
      <c r="AA6795" s="37"/>
      <c r="AB6795" s="37"/>
      <c r="AC6795" s="37"/>
      <c r="AD6795" s="37"/>
      <c r="AE6795" s="37"/>
      <c r="AR6795" s="206" t="s">
        <v>442</v>
      </c>
      <c r="AT6795" s="206" t="s">
        <v>264</v>
      </c>
      <c r="AU6795" s="206" t="s">
        <v>91</v>
      </c>
      <c r="AY6795" s="19" t="s">
        <v>262</v>
      </c>
      <c r="BE6795" s="207">
        <f>IF(N6795="základní",J6795,0)</f>
        <v>0</v>
      </c>
      <c r="BF6795" s="207">
        <f>IF(N6795="snížená",J6795,0)</f>
        <v>0</v>
      </c>
      <c r="BG6795" s="207">
        <f>IF(N6795="zákl. přenesená",J6795,0)</f>
        <v>0</v>
      </c>
      <c r="BH6795" s="207">
        <f>IF(N6795="sníž. přenesená",J6795,0)</f>
        <v>0</v>
      </c>
      <c r="BI6795" s="207">
        <f>IF(N6795="nulová",J6795,0)</f>
        <v>0</v>
      </c>
      <c r="BJ6795" s="19" t="s">
        <v>89</v>
      </c>
      <c r="BK6795" s="207">
        <f>ROUND(I6795*H6795,2)</f>
        <v>0</v>
      </c>
      <c r="BL6795" s="19" t="s">
        <v>442</v>
      </c>
      <c r="BM6795" s="206" t="s">
        <v>3122</v>
      </c>
    </row>
    <row r="6796" spans="1:65" s="2" customFormat="1" ht="99">
      <c r="A6796" s="37"/>
      <c r="B6796" s="38"/>
      <c r="C6796" s="39"/>
      <c r="D6796" s="208" t="s">
        <v>270</v>
      </c>
      <c r="E6796" s="39"/>
      <c r="F6796" s="209" t="s">
        <v>3123</v>
      </c>
      <c r="G6796" s="39"/>
      <c r="H6796" s="39"/>
      <c r="I6796" s="118"/>
      <c r="J6796" s="39"/>
      <c r="K6796" s="39"/>
      <c r="L6796" s="42"/>
      <c r="M6796" s="210"/>
      <c r="N6796" s="211"/>
      <c r="O6796" s="67"/>
      <c r="P6796" s="67"/>
      <c r="Q6796" s="67"/>
      <c r="R6796" s="67"/>
      <c r="S6796" s="67"/>
      <c r="T6796" s="68"/>
      <c r="U6796" s="37"/>
      <c r="V6796" s="37"/>
      <c r="W6796" s="37"/>
      <c r="X6796" s="37"/>
      <c r="Y6796" s="37"/>
      <c r="Z6796" s="37"/>
      <c r="AA6796" s="37"/>
      <c r="AB6796" s="37"/>
      <c r="AC6796" s="37"/>
      <c r="AD6796" s="37"/>
      <c r="AE6796" s="37"/>
      <c r="AT6796" s="19" t="s">
        <v>270</v>
      </c>
      <c r="AU6796" s="19" t="s">
        <v>91</v>
      </c>
    </row>
    <row r="6797" spans="1:65" s="2" customFormat="1" ht="18">
      <c r="A6797" s="37"/>
      <c r="B6797" s="38"/>
      <c r="C6797" s="39"/>
      <c r="D6797" s="208" t="s">
        <v>421</v>
      </c>
      <c r="E6797" s="39"/>
      <c r="F6797" s="209" t="s">
        <v>1336</v>
      </c>
      <c r="G6797" s="39"/>
      <c r="H6797" s="39"/>
      <c r="I6797" s="118"/>
      <c r="J6797" s="39"/>
      <c r="K6797" s="39"/>
      <c r="L6797" s="42"/>
      <c r="M6797" s="210"/>
      <c r="N6797" s="211"/>
      <c r="O6797" s="67"/>
      <c r="P6797" s="67"/>
      <c r="Q6797" s="67"/>
      <c r="R6797" s="67"/>
      <c r="S6797" s="67"/>
      <c r="T6797" s="68"/>
      <c r="U6797" s="37"/>
      <c r="V6797" s="37"/>
      <c r="W6797" s="37"/>
      <c r="X6797" s="37"/>
      <c r="Y6797" s="37"/>
      <c r="Z6797" s="37"/>
      <c r="AA6797" s="37"/>
      <c r="AB6797" s="37"/>
      <c r="AC6797" s="37"/>
      <c r="AD6797" s="37"/>
      <c r="AE6797" s="37"/>
      <c r="AT6797" s="19" t="s">
        <v>421</v>
      </c>
      <c r="AU6797" s="19" t="s">
        <v>91</v>
      </c>
    </row>
    <row r="6798" spans="1:65" s="13" customFormat="1" ht="10">
      <c r="B6798" s="212"/>
      <c r="C6798" s="213"/>
      <c r="D6798" s="208" t="s">
        <v>272</v>
      </c>
      <c r="E6798" s="214" t="s">
        <v>44</v>
      </c>
      <c r="F6798" s="215" t="s">
        <v>1293</v>
      </c>
      <c r="G6798" s="213"/>
      <c r="H6798" s="214" t="s">
        <v>44</v>
      </c>
      <c r="I6798" s="216"/>
      <c r="J6798" s="213"/>
      <c r="K6798" s="213"/>
      <c r="L6798" s="217"/>
      <c r="M6798" s="218"/>
      <c r="N6798" s="219"/>
      <c r="O6798" s="219"/>
      <c r="P6798" s="219"/>
      <c r="Q6798" s="219"/>
      <c r="R6798" s="219"/>
      <c r="S6798" s="219"/>
      <c r="T6798" s="220"/>
      <c r="AT6798" s="221" t="s">
        <v>272</v>
      </c>
      <c r="AU6798" s="221" t="s">
        <v>91</v>
      </c>
      <c r="AV6798" s="13" t="s">
        <v>89</v>
      </c>
      <c r="AW6798" s="13" t="s">
        <v>38</v>
      </c>
      <c r="AX6798" s="13" t="s">
        <v>82</v>
      </c>
      <c r="AY6798" s="221" t="s">
        <v>262</v>
      </c>
    </row>
    <row r="6799" spans="1:65" s="13" customFormat="1" ht="10">
      <c r="B6799" s="212"/>
      <c r="C6799" s="213"/>
      <c r="D6799" s="208" t="s">
        <v>272</v>
      </c>
      <c r="E6799" s="214" t="s">
        <v>44</v>
      </c>
      <c r="F6799" s="215" t="s">
        <v>1295</v>
      </c>
      <c r="G6799" s="213"/>
      <c r="H6799" s="214" t="s">
        <v>44</v>
      </c>
      <c r="I6799" s="216"/>
      <c r="J6799" s="213"/>
      <c r="K6799" s="213"/>
      <c r="L6799" s="217"/>
      <c r="M6799" s="218"/>
      <c r="N6799" s="219"/>
      <c r="O6799" s="219"/>
      <c r="P6799" s="219"/>
      <c r="Q6799" s="219"/>
      <c r="R6799" s="219"/>
      <c r="S6799" s="219"/>
      <c r="T6799" s="220"/>
      <c r="AT6799" s="221" t="s">
        <v>272</v>
      </c>
      <c r="AU6799" s="221" t="s">
        <v>91</v>
      </c>
      <c r="AV6799" s="13" t="s">
        <v>89</v>
      </c>
      <c r="AW6799" s="13" t="s">
        <v>38</v>
      </c>
      <c r="AX6799" s="13" t="s">
        <v>82</v>
      </c>
      <c r="AY6799" s="221" t="s">
        <v>262</v>
      </c>
    </row>
    <row r="6800" spans="1:65" s="13" customFormat="1" ht="10">
      <c r="B6800" s="212"/>
      <c r="C6800" s="213"/>
      <c r="D6800" s="208" t="s">
        <v>272</v>
      </c>
      <c r="E6800" s="214" t="s">
        <v>44</v>
      </c>
      <c r="F6800" s="215" t="s">
        <v>421</v>
      </c>
      <c r="G6800" s="213"/>
      <c r="H6800" s="214" t="s">
        <v>44</v>
      </c>
      <c r="I6800" s="216"/>
      <c r="J6800" s="213"/>
      <c r="K6800" s="213"/>
      <c r="L6800" s="217"/>
      <c r="M6800" s="218"/>
      <c r="N6800" s="219"/>
      <c r="O6800" s="219"/>
      <c r="P6800" s="219"/>
      <c r="Q6800" s="219"/>
      <c r="R6800" s="219"/>
      <c r="S6800" s="219"/>
      <c r="T6800" s="220"/>
      <c r="AT6800" s="221" t="s">
        <v>272</v>
      </c>
      <c r="AU6800" s="221" t="s">
        <v>91</v>
      </c>
      <c r="AV6800" s="13" t="s">
        <v>89</v>
      </c>
      <c r="AW6800" s="13" t="s">
        <v>38</v>
      </c>
      <c r="AX6800" s="13" t="s">
        <v>82</v>
      </c>
      <c r="AY6800" s="221" t="s">
        <v>262</v>
      </c>
    </row>
    <row r="6801" spans="1:65" s="15" customFormat="1" ht="10">
      <c r="B6801" s="233"/>
      <c r="C6801" s="234"/>
      <c r="D6801" s="208" t="s">
        <v>272</v>
      </c>
      <c r="E6801" s="235" t="s">
        <v>44</v>
      </c>
      <c r="F6801" s="236" t="s">
        <v>89</v>
      </c>
      <c r="G6801" s="234"/>
      <c r="H6801" s="237">
        <v>1</v>
      </c>
      <c r="I6801" s="238"/>
      <c r="J6801" s="234"/>
      <c r="K6801" s="234"/>
      <c r="L6801" s="239"/>
      <c r="M6801" s="240"/>
      <c r="N6801" s="241"/>
      <c r="O6801" s="241"/>
      <c r="P6801" s="241"/>
      <c r="Q6801" s="241"/>
      <c r="R6801" s="241"/>
      <c r="S6801" s="241"/>
      <c r="T6801" s="242"/>
      <c r="AT6801" s="243" t="s">
        <v>272</v>
      </c>
      <c r="AU6801" s="243" t="s">
        <v>91</v>
      </c>
      <c r="AV6801" s="15" t="s">
        <v>91</v>
      </c>
      <c r="AW6801" s="15" t="s">
        <v>38</v>
      </c>
      <c r="AX6801" s="15" t="s">
        <v>82</v>
      </c>
      <c r="AY6801" s="243" t="s">
        <v>262</v>
      </c>
    </row>
    <row r="6802" spans="1:65" s="13" customFormat="1" ht="30">
      <c r="B6802" s="212"/>
      <c r="C6802" s="213"/>
      <c r="D6802" s="208" t="s">
        <v>272</v>
      </c>
      <c r="E6802" s="214" t="s">
        <v>44</v>
      </c>
      <c r="F6802" s="215" t="s">
        <v>1296</v>
      </c>
      <c r="G6802" s="213"/>
      <c r="H6802" s="214" t="s">
        <v>44</v>
      </c>
      <c r="I6802" s="216"/>
      <c r="J6802" s="213"/>
      <c r="K6802" s="213"/>
      <c r="L6802" s="217"/>
      <c r="M6802" s="218"/>
      <c r="N6802" s="219"/>
      <c r="O6802" s="219"/>
      <c r="P6802" s="219"/>
      <c r="Q6802" s="219"/>
      <c r="R6802" s="219"/>
      <c r="S6802" s="219"/>
      <c r="T6802" s="220"/>
      <c r="AT6802" s="221" t="s">
        <v>272</v>
      </c>
      <c r="AU6802" s="221" t="s">
        <v>91</v>
      </c>
      <c r="AV6802" s="13" t="s">
        <v>89</v>
      </c>
      <c r="AW6802" s="13" t="s">
        <v>38</v>
      </c>
      <c r="AX6802" s="13" t="s">
        <v>82</v>
      </c>
      <c r="AY6802" s="221" t="s">
        <v>262</v>
      </c>
    </row>
    <row r="6803" spans="1:65" s="13" customFormat="1" ht="20">
      <c r="B6803" s="212"/>
      <c r="C6803" s="213"/>
      <c r="D6803" s="208" t="s">
        <v>272</v>
      </c>
      <c r="E6803" s="214" t="s">
        <v>44</v>
      </c>
      <c r="F6803" s="215" t="s">
        <v>1297</v>
      </c>
      <c r="G6803" s="213"/>
      <c r="H6803" s="214" t="s">
        <v>44</v>
      </c>
      <c r="I6803" s="216"/>
      <c r="J6803" s="213"/>
      <c r="K6803" s="213"/>
      <c r="L6803" s="217"/>
      <c r="M6803" s="218"/>
      <c r="N6803" s="219"/>
      <c r="O6803" s="219"/>
      <c r="P6803" s="219"/>
      <c r="Q6803" s="219"/>
      <c r="R6803" s="219"/>
      <c r="S6803" s="219"/>
      <c r="T6803" s="220"/>
      <c r="AT6803" s="221" t="s">
        <v>272</v>
      </c>
      <c r="AU6803" s="221" t="s">
        <v>91</v>
      </c>
      <c r="AV6803" s="13" t="s">
        <v>89</v>
      </c>
      <c r="AW6803" s="13" t="s">
        <v>38</v>
      </c>
      <c r="AX6803" s="13" t="s">
        <v>82</v>
      </c>
      <c r="AY6803" s="221" t="s">
        <v>262</v>
      </c>
    </row>
    <row r="6804" spans="1:65" s="13" customFormat="1" ht="20">
      <c r="B6804" s="212"/>
      <c r="C6804" s="213"/>
      <c r="D6804" s="208" t="s">
        <v>272</v>
      </c>
      <c r="E6804" s="214" t="s">
        <v>44</v>
      </c>
      <c r="F6804" s="215" t="s">
        <v>3124</v>
      </c>
      <c r="G6804" s="213"/>
      <c r="H6804" s="214" t="s">
        <v>44</v>
      </c>
      <c r="I6804" s="216"/>
      <c r="J6804" s="213"/>
      <c r="K6804" s="213"/>
      <c r="L6804" s="217"/>
      <c r="M6804" s="218"/>
      <c r="N6804" s="219"/>
      <c r="O6804" s="219"/>
      <c r="P6804" s="219"/>
      <c r="Q6804" s="219"/>
      <c r="R6804" s="219"/>
      <c r="S6804" s="219"/>
      <c r="T6804" s="220"/>
      <c r="AT6804" s="221" t="s">
        <v>272</v>
      </c>
      <c r="AU6804" s="221" t="s">
        <v>91</v>
      </c>
      <c r="AV6804" s="13" t="s">
        <v>89</v>
      </c>
      <c r="AW6804" s="13" t="s">
        <v>38</v>
      </c>
      <c r="AX6804" s="13" t="s">
        <v>82</v>
      </c>
      <c r="AY6804" s="221" t="s">
        <v>262</v>
      </c>
    </row>
    <row r="6805" spans="1:65" s="16" customFormat="1" ht="10">
      <c r="B6805" s="244"/>
      <c r="C6805" s="245"/>
      <c r="D6805" s="208" t="s">
        <v>272</v>
      </c>
      <c r="E6805" s="246" t="s">
        <v>44</v>
      </c>
      <c r="F6805" s="247" t="s">
        <v>291</v>
      </c>
      <c r="G6805" s="245"/>
      <c r="H6805" s="248">
        <v>1</v>
      </c>
      <c r="I6805" s="249"/>
      <c r="J6805" s="245"/>
      <c r="K6805" s="245"/>
      <c r="L6805" s="250"/>
      <c r="M6805" s="251"/>
      <c r="N6805" s="252"/>
      <c r="O6805" s="252"/>
      <c r="P6805" s="252"/>
      <c r="Q6805" s="252"/>
      <c r="R6805" s="252"/>
      <c r="S6805" s="252"/>
      <c r="T6805" s="253"/>
      <c r="AT6805" s="254" t="s">
        <v>272</v>
      </c>
      <c r="AU6805" s="254" t="s">
        <v>91</v>
      </c>
      <c r="AV6805" s="16" t="s">
        <v>104</v>
      </c>
      <c r="AW6805" s="16" t="s">
        <v>38</v>
      </c>
      <c r="AX6805" s="16" t="s">
        <v>89</v>
      </c>
      <c r="AY6805" s="254" t="s">
        <v>262</v>
      </c>
    </row>
    <row r="6806" spans="1:65" s="2" customFormat="1" ht="16.5" customHeight="1">
      <c r="A6806" s="37"/>
      <c r="B6806" s="38"/>
      <c r="C6806" s="255" t="s">
        <v>3125</v>
      </c>
      <c r="D6806" s="255" t="s">
        <v>633</v>
      </c>
      <c r="E6806" s="256" t="s">
        <v>3126</v>
      </c>
      <c r="F6806" s="257" t="s">
        <v>3127</v>
      </c>
      <c r="G6806" s="258" t="s">
        <v>518</v>
      </c>
      <c r="H6806" s="259">
        <v>1</v>
      </c>
      <c r="I6806" s="260"/>
      <c r="J6806" s="261">
        <f>ROUND(I6806*H6806,2)</f>
        <v>0</v>
      </c>
      <c r="K6806" s="257" t="s">
        <v>44</v>
      </c>
      <c r="L6806" s="262"/>
      <c r="M6806" s="263" t="s">
        <v>44</v>
      </c>
      <c r="N6806" s="264" t="s">
        <v>53</v>
      </c>
      <c r="O6806" s="67"/>
      <c r="P6806" s="204">
        <f>O6806*H6806</f>
        <v>0</v>
      </c>
      <c r="Q6806" s="204">
        <v>8.4000000000000005E-2</v>
      </c>
      <c r="R6806" s="204">
        <f>Q6806*H6806</f>
        <v>8.4000000000000005E-2</v>
      </c>
      <c r="S6806" s="204">
        <v>0</v>
      </c>
      <c r="T6806" s="205">
        <f>S6806*H6806</f>
        <v>0</v>
      </c>
      <c r="U6806" s="37"/>
      <c r="V6806" s="37"/>
      <c r="W6806" s="37"/>
      <c r="X6806" s="37"/>
      <c r="Y6806" s="37"/>
      <c r="Z6806" s="37"/>
      <c r="AA6806" s="37"/>
      <c r="AB6806" s="37"/>
      <c r="AC6806" s="37"/>
      <c r="AD6806" s="37"/>
      <c r="AE6806" s="37"/>
      <c r="AR6806" s="206" t="s">
        <v>619</v>
      </c>
      <c r="AT6806" s="206" t="s">
        <v>633</v>
      </c>
      <c r="AU6806" s="206" t="s">
        <v>91</v>
      </c>
      <c r="AY6806" s="19" t="s">
        <v>262</v>
      </c>
      <c r="BE6806" s="207">
        <f>IF(N6806="základní",J6806,0)</f>
        <v>0</v>
      </c>
      <c r="BF6806" s="207">
        <f>IF(N6806="snížená",J6806,0)</f>
        <v>0</v>
      </c>
      <c r="BG6806" s="207">
        <f>IF(N6806="zákl. přenesená",J6806,0)</f>
        <v>0</v>
      </c>
      <c r="BH6806" s="207">
        <f>IF(N6806="sníž. přenesená",J6806,0)</f>
        <v>0</v>
      </c>
      <c r="BI6806" s="207">
        <f>IF(N6806="nulová",J6806,0)</f>
        <v>0</v>
      </c>
      <c r="BJ6806" s="19" t="s">
        <v>89</v>
      </c>
      <c r="BK6806" s="207">
        <f>ROUND(I6806*H6806,2)</f>
        <v>0</v>
      </c>
      <c r="BL6806" s="19" t="s">
        <v>442</v>
      </c>
      <c r="BM6806" s="206" t="s">
        <v>3128</v>
      </c>
    </row>
    <row r="6807" spans="1:65" s="2" customFormat="1" ht="36">
      <c r="A6807" s="37"/>
      <c r="B6807" s="38"/>
      <c r="C6807" s="39"/>
      <c r="D6807" s="208" t="s">
        <v>421</v>
      </c>
      <c r="E6807" s="39"/>
      <c r="F6807" s="209" t="s">
        <v>3129</v>
      </c>
      <c r="G6807" s="39"/>
      <c r="H6807" s="39"/>
      <c r="I6807" s="118"/>
      <c r="J6807" s="39"/>
      <c r="K6807" s="39"/>
      <c r="L6807" s="42"/>
      <c r="M6807" s="210"/>
      <c r="N6807" s="211"/>
      <c r="O6807" s="67"/>
      <c r="P6807" s="67"/>
      <c r="Q6807" s="67"/>
      <c r="R6807" s="67"/>
      <c r="S6807" s="67"/>
      <c r="T6807" s="68"/>
      <c r="U6807" s="37"/>
      <c r="V6807" s="37"/>
      <c r="W6807" s="37"/>
      <c r="X6807" s="37"/>
      <c r="Y6807" s="37"/>
      <c r="Z6807" s="37"/>
      <c r="AA6807" s="37"/>
      <c r="AB6807" s="37"/>
      <c r="AC6807" s="37"/>
      <c r="AD6807" s="37"/>
      <c r="AE6807" s="37"/>
      <c r="AT6807" s="19" t="s">
        <v>421</v>
      </c>
      <c r="AU6807" s="19" t="s">
        <v>91</v>
      </c>
    </row>
    <row r="6808" spans="1:65" s="13" customFormat="1" ht="10">
      <c r="B6808" s="212"/>
      <c r="C6808" s="213"/>
      <c r="D6808" s="208" t="s">
        <v>272</v>
      </c>
      <c r="E6808" s="214" t="s">
        <v>44</v>
      </c>
      <c r="F6808" s="215" t="s">
        <v>1293</v>
      </c>
      <c r="G6808" s="213"/>
      <c r="H6808" s="214" t="s">
        <v>44</v>
      </c>
      <c r="I6808" s="216"/>
      <c r="J6808" s="213"/>
      <c r="K6808" s="213"/>
      <c r="L6808" s="217"/>
      <c r="M6808" s="218"/>
      <c r="N6808" s="219"/>
      <c r="O6808" s="219"/>
      <c r="P6808" s="219"/>
      <c r="Q6808" s="219"/>
      <c r="R6808" s="219"/>
      <c r="S6808" s="219"/>
      <c r="T6808" s="220"/>
      <c r="AT6808" s="221" t="s">
        <v>272</v>
      </c>
      <c r="AU6808" s="221" t="s">
        <v>91</v>
      </c>
      <c r="AV6808" s="13" t="s">
        <v>89</v>
      </c>
      <c r="AW6808" s="13" t="s">
        <v>38</v>
      </c>
      <c r="AX6808" s="13" t="s">
        <v>82</v>
      </c>
      <c r="AY6808" s="221" t="s">
        <v>262</v>
      </c>
    </row>
    <row r="6809" spans="1:65" s="13" customFormat="1" ht="10">
      <c r="B6809" s="212"/>
      <c r="C6809" s="213"/>
      <c r="D6809" s="208" t="s">
        <v>272</v>
      </c>
      <c r="E6809" s="214" t="s">
        <v>44</v>
      </c>
      <c r="F6809" s="215" t="s">
        <v>1295</v>
      </c>
      <c r="G6809" s="213"/>
      <c r="H6809" s="214" t="s">
        <v>44</v>
      </c>
      <c r="I6809" s="216"/>
      <c r="J6809" s="213"/>
      <c r="K6809" s="213"/>
      <c r="L6809" s="217"/>
      <c r="M6809" s="218"/>
      <c r="N6809" s="219"/>
      <c r="O6809" s="219"/>
      <c r="P6809" s="219"/>
      <c r="Q6809" s="219"/>
      <c r="R6809" s="219"/>
      <c r="S6809" s="219"/>
      <c r="T6809" s="220"/>
      <c r="AT6809" s="221" t="s">
        <v>272</v>
      </c>
      <c r="AU6809" s="221" t="s">
        <v>91</v>
      </c>
      <c r="AV6809" s="13" t="s">
        <v>89</v>
      </c>
      <c r="AW6809" s="13" t="s">
        <v>38</v>
      </c>
      <c r="AX6809" s="13" t="s">
        <v>82</v>
      </c>
      <c r="AY6809" s="221" t="s">
        <v>262</v>
      </c>
    </row>
    <row r="6810" spans="1:65" s="13" customFormat="1" ht="10">
      <c r="B6810" s="212"/>
      <c r="C6810" s="213"/>
      <c r="D6810" s="208" t="s">
        <v>272</v>
      </c>
      <c r="E6810" s="214" t="s">
        <v>44</v>
      </c>
      <c r="F6810" s="215" t="s">
        <v>421</v>
      </c>
      <c r="G6810" s="213"/>
      <c r="H6810" s="214" t="s">
        <v>44</v>
      </c>
      <c r="I6810" s="216"/>
      <c r="J6810" s="213"/>
      <c r="K6810" s="213"/>
      <c r="L6810" s="217"/>
      <c r="M6810" s="218"/>
      <c r="N6810" s="219"/>
      <c r="O6810" s="219"/>
      <c r="P6810" s="219"/>
      <c r="Q6810" s="219"/>
      <c r="R6810" s="219"/>
      <c r="S6810" s="219"/>
      <c r="T6810" s="220"/>
      <c r="AT6810" s="221" t="s">
        <v>272</v>
      </c>
      <c r="AU6810" s="221" t="s">
        <v>91</v>
      </c>
      <c r="AV6810" s="13" t="s">
        <v>89</v>
      </c>
      <c r="AW6810" s="13" t="s">
        <v>38</v>
      </c>
      <c r="AX6810" s="13" t="s">
        <v>82</v>
      </c>
      <c r="AY6810" s="221" t="s">
        <v>262</v>
      </c>
    </row>
    <row r="6811" spans="1:65" s="15" customFormat="1" ht="10">
      <c r="B6811" s="233"/>
      <c r="C6811" s="234"/>
      <c r="D6811" s="208" t="s">
        <v>272</v>
      </c>
      <c r="E6811" s="235" t="s">
        <v>44</v>
      </c>
      <c r="F6811" s="236" t="s">
        <v>89</v>
      </c>
      <c r="G6811" s="234"/>
      <c r="H6811" s="237">
        <v>1</v>
      </c>
      <c r="I6811" s="238"/>
      <c r="J6811" s="234"/>
      <c r="K6811" s="234"/>
      <c r="L6811" s="239"/>
      <c r="M6811" s="240"/>
      <c r="N6811" s="241"/>
      <c r="O6811" s="241"/>
      <c r="P6811" s="241"/>
      <c r="Q6811" s="241"/>
      <c r="R6811" s="241"/>
      <c r="S6811" s="241"/>
      <c r="T6811" s="242"/>
      <c r="AT6811" s="243" t="s">
        <v>272</v>
      </c>
      <c r="AU6811" s="243" t="s">
        <v>91</v>
      </c>
      <c r="AV6811" s="15" t="s">
        <v>91</v>
      </c>
      <c r="AW6811" s="15" t="s">
        <v>38</v>
      </c>
      <c r="AX6811" s="15" t="s">
        <v>82</v>
      </c>
      <c r="AY6811" s="243" t="s">
        <v>262</v>
      </c>
    </row>
    <row r="6812" spans="1:65" s="13" customFormat="1" ht="10">
      <c r="B6812" s="212"/>
      <c r="C6812" s="213"/>
      <c r="D6812" s="208" t="s">
        <v>272</v>
      </c>
      <c r="E6812" s="214" t="s">
        <v>44</v>
      </c>
      <c r="F6812" s="215" t="s">
        <v>3130</v>
      </c>
      <c r="G6812" s="213"/>
      <c r="H6812" s="214" t="s">
        <v>44</v>
      </c>
      <c r="I6812" s="216"/>
      <c r="J6812" s="213"/>
      <c r="K6812" s="213"/>
      <c r="L6812" s="217"/>
      <c r="M6812" s="218"/>
      <c r="N6812" s="219"/>
      <c r="O6812" s="219"/>
      <c r="P6812" s="219"/>
      <c r="Q6812" s="219"/>
      <c r="R6812" s="219"/>
      <c r="S6812" s="219"/>
      <c r="T6812" s="220"/>
      <c r="AT6812" s="221" t="s">
        <v>272</v>
      </c>
      <c r="AU6812" s="221" t="s">
        <v>91</v>
      </c>
      <c r="AV6812" s="13" t="s">
        <v>89</v>
      </c>
      <c r="AW6812" s="13" t="s">
        <v>38</v>
      </c>
      <c r="AX6812" s="13" t="s">
        <v>82</v>
      </c>
      <c r="AY6812" s="221" t="s">
        <v>262</v>
      </c>
    </row>
    <row r="6813" spans="1:65" s="13" customFormat="1" ht="20">
      <c r="B6813" s="212"/>
      <c r="C6813" s="213"/>
      <c r="D6813" s="208" t="s">
        <v>272</v>
      </c>
      <c r="E6813" s="214" t="s">
        <v>44</v>
      </c>
      <c r="F6813" s="215" t="s">
        <v>1297</v>
      </c>
      <c r="G6813" s="213"/>
      <c r="H6813" s="214" t="s">
        <v>44</v>
      </c>
      <c r="I6813" s="216"/>
      <c r="J6813" s="213"/>
      <c r="K6813" s="213"/>
      <c r="L6813" s="217"/>
      <c r="M6813" s="218"/>
      <c r="N6813" s="219"/>
      <c r="O6813" s="219"/>
      <c r="P6813" s="219"/>
      <c r="Q6813" s="219"/>
      <c r="R6813" s="219"/>
      <c r="S6813" s="219"/>
      <c r="T6813" s="220"/>
      <c r="AT6813" s="221" t="s">
        <v>272</v>
      </c>
      <c r="AU6813" s="221" t="s">
        <v>91</v>
      </c>
      <c r="AV6813" s="13" t="s">
        <v>89</v>
      </c>
      <c r="AW6813" s="13" t="s">
        <v>38</v>
      </c>
      <c r="AX6813" s="13" t="s">
        <v>82</v>
      </c>
      <c r="AY6813" s="221" t="s">
        <v>262</v>
      </c>
    </row>
    <row r="6814" spans="1:65" s="13" customFormat="1" ht="20">
      <c r="B6814" s="212"/>
      <c r="C6814" s="213"/>
      <c r="D6814" s="208" t="s">
        <v>272</v>
      </c>
      <c r="E6814" s="214" t="s">
        <v>44</v>
      </c>
      <c r="F6814" s="215" t="s">
        <v>3124</v>
      </c>
      <c r="G6814" s="213"/>
      <c r="H6814" s="214" t="s">
        <v>44</v>
      </c>
      <c r="I6814" s="216"/>
      <c r="J6814" s="213"/>
      <c r="K6814" s="213"/>
      <c r="L6814" s="217"/>
      <c r="M6814" s="218"/>
      <c r="N6814" s="219"/>
      <c r="O6814" s="219"/>
      <c r="P6814" s="219"/>
      <c r="Q6814" s="219"/>
      <c r="R6814" s="219"/>
      <c r="S6814" s="219"/>
      <c r="T6814" s="220"/>
      <c r="AT6814" s="221" t="s">
        <v>272</v>
      </c>
      <c r="AU6814" s="221" t="s">
        <v>91</v>
      </c>
      <c r="AV6814" s="13" t="s">
        <v>89</v>
      </c>
      <c r="AW6814" s="13" t="s">
        <v>38</v>
      </c>
      <c r="AX6814" s="13" t="s">
        <v>82</v>
      </c>
      <c r="AY6814" s="221" t="s">
        <v>262</v>
      </c>
    </row>
    <row r="6815" spans="1:65" s="16" customFormat="1" ht="10">
      <c r="B6815" s="244"/>
      <c r="C6815" s="245"/>
      <c r="D6815" s="208" t="s">
        <v>272</v>
      </c>
      <c r="E6815" s="246" t="s">
        <v>44</v>
      </c>
      <c r="F6815" s="247" t="s">
        <v>291</v>
      </c>
      <c r="G6815" s="245"/>
      <c r="H6815" s="248">
        <v>1</v>
      </c>
      <c r="I6815" s="249"/>
      <c r="J6815" s="245"/>
      <c r="K6815" s="245"/>
      <c r="L6815" s="250"/>
      <c r="M6815" s="251"/>
      <c r="N6815" s="252"/>
      <c r="O6815" s="252"/>
      <c r="P6815" s="252"/>
      <c r="Q6815" s="252"/>
      <c r="R6815" s="252"/>
      <c r="S6815" s="252"/>
      <c r="T6815" s="253"/>
      <c r="AT6815" s="254" t="s">
        <v>272</v>
      </c>
      <c r="AU6815" s="254" t="s">
        <v>91</v>
      </c>
      <c r="AV6815" s="16" t="s">
        <v>104</v>
      </c>
      <c r="AW6815" s="16" t="s">
        <v>38</v>
      </c>
      <c r="AX6815" s="16" t="s">
        <v>89</v>
      </c>
      <c r="AY6815" s="254" t="s">
        <v>262</v>
      </c>
    </row>
    <row r="6816" spans="1:65" s="2" customFormat="1" ht="16.5" customHeight="1">
      <c r="A6816" s="37"/>
      <c r="B6816" s="38"/>
      <c r="C6816" s="195" t="s">
        <v>3131</v>
      </c>
      <c r="D6816" s="195" t="s">
        <v>264</v>
      </c>
      <c r="E6816" s="196" t="s">
        <v>3132</v>
      </c>
      <c r="F6816" s="197" t="s">
        <v>3133</v>
      </c>
      <c r="G6816" s="198" t="s">
        <v>518</v>
      </c>
      <c r="H6816" s="199">
        <v>1</v>
      </c>
      <c r="I6816" s="200"/>
      <c r="J6816" s="201">
        <f>ROUND(I6816*H6816,2)</f>
        <v>0</v>
      </c>
      <c r="K6816" s="197" t="s">
        <v>268</v>
      </c>
      <c r="L6816" s="42"/>
      <c r="M6816" s="202" t="s">
        <v>44</v>
      </c>
      <c r="N6816" s="203" t="s">
        <v>53</v>
      </c>
      <c r="O6816" s="67"/>
      <c r="P6816" s="204">
        <f>O6816*H6816</f>
        <v>0</v>
      </c>
      <c r="Q6816" s="204">
        <v>0</v>
      </c>
      <c r="R6816" s="204">
        <f>Q6816*H6816</f>
        <v>0</v>
      </c>
      <c r="S6816" s="204">
        <v>0</v>
      </c>
      <c r="T6816" s="205">
        <f>S6816*H6816</f>
        <v>0</v>
      </c>
      <c r="U6816" s="37"/>
      <c r="V6816" s="37"/>
      <c r="W6816" s="37"/>
      <c r="X6816" s="37"/>
      <c r="Y6816" s="37"/>
      <c r="Z6816" s="37"/>
      <c r="AA6816" s="37"/>
      <c r="AB6816" s="37"/>
      <c r="AC6816" s="37"/>
      <c r="AD6816" s="37"/>
      <c r="AE6816" s="37"/>
      <c r="AR6816" s="206" t="s">
        <v>442</v>
      </c>
      <c r="AT6816" s="206" t="s">
        <v>264</v>
      </c>
      <c r="AU6816" s="206" t="s">
        <v>91</v>
      </c>
      <c r="AY6816" s="19" t="s">
        <v>262</v>
      </c>
      <c r="BE6816" s="207">
        <f>IF(N6816="základní",J6816,0)</f>
        <v>0</v>
      </c>
      <c r="BF6816" s="207">
        <f>IF(N6816="snížená",J6816,0)</f>
        <v>0</v>
      </c>
      <c r="BG6816" s="207">
        <f>IF(N6816="zákl. přenesená",J6816,0)</f>
        <v>0</v>
      </c>
      <c r="BH6816" s="207">
        <f>IF(N6816="sníž. přenesená",J6816,0)</f>
        <v>0</v>
      </c>
      <c r="BI6816" s="207">
        <f>IF(N6816="nulová",J6816,0)</f>
        <v>0</v>
      </c>
      <c r="BJ6816" s="19" t="s">
        <v>89</v>
      </c>
      <c r="BK6816" s="207">
        <f>ROUND(I6816*H6816,2)</f>
        <v>0</v>
      </c>
      <c r="BL6816" s="19" t="s">
        <v>442</v>
      </c>
      <c r="BM6816" s="206" t="s">
        <v>3134</v>
      </c>
    </row>
    <row r="6817" spans="1:65" s="2" customFormat="1" ht="99">
      <c r="A6817" s="37"/>
      <c r="B6817" s="38"/>
      <c r="C6817" s="39"/>
      <c r="D6817" s="208" t="s">
        <v>270</v>
      </c>
      <c r="E6817" s="39"/>
      <c r="F6817" s="209" t="s">
        <v>3123</v>
      </c>
      <c r="G6817" s="39"/>
      <c r="H6817" s="39"/>
      <c r="I6817" s="118"/>
      <c r="J6817" s="39"/>
      <c r="K6817" s="39"/>
      <c r="L6817" s="42"/>
      <c r="M6817" s="210"/>
      <c r="N6817" s="211"/>
      <c r="O6817" s="67"/>
      <c r="P6817" s="67"/>
      <c r="Q6817" s="67"/>
      <c r="R6817" s="67"/>
      <c r="S6817" s="67"/>
      <c r="T6817" s="68"/>
      <c r="U6817" s="37"/>
      <c r="V6817" s="37"/>
      <c r="W6817" s="37"/>
      <c r="X6817" s="37"/>
      <c r="Y6817" s="37"/>
      <c r="Z6817" s="37"/>
      <c r="AA6817" s="37"/>
      <c r="AB6817" s="37"/>
      <c r="AC6817" s="37"/>
      <c r="AD6817" s="37"/>
      <c r="AE6817" s="37"/>
      <c r="AT6817" s="19" t="s">
        <v>270</v>
      </c>
      <c r="AU6817" s="19" t="s">
        <v>91</v>
      </c>
    </row>
    <row r="6818" spans="1:65" s="2" customFormat="1" ht="18">
      <c r="A6818" s="37"/>
      <c r="B6818" s="38"/>
      <c r="C6818" s="39"/>
      <c r="D6818" s="208" t="s">
        <v>421</v>
      </c>
      <c r="E6818" s="39"/>
      <c r="F6818" s="209" t="s">
        <v>3135</v>
      </c>
      <c r="G6818" s="39"/>
      <c r="H6818" s="39"/>
      <c r="I6818" s="118"/>
      <c r="J6818" s="39"/>
      <c r="K6818" s="39"/>
      <c r="L6818" s="42"/>
      <c r="M6818" s="210"/>
      <c r="N6818" s="211"/>
      <c r="O6818" s="67"/>
      <c r="P6818" s="67"/>
      <c r="Q6818" s="67"/>
      <c r="R6818" s="67"/>
      <c r="S6818" s="67"/>
      <c r="T6818" s="68"/>
      <c r="U6818" s="37"/>
      <c r="V6818" s="37"/>
      <c r="W6818" s="37"/>
      <c r="X6818" s="37"/>
      <c r="Y6818" s="37"/>
      <c r="Z6818" s="37"/>
      <c r="AA6818" s="37"/>
      <c r="AB6818" s="37"/>
      <c r="AC6818" s="37"/>
      <c r="AD6818" s="37"/>
      <c r="AE6818" s="37"/>
      <c r="AT6818" s="19" t="s">
        <v>421</v>
      </c>
      <c r="AU6818" s="19" t="s">
        <v>91</v>
      </c>
    </row>
    <row r="6819" spans="1:65" s="13" customFormat="1" ht="10">
      <c r="B6819" s="212"/>
      <c r="C6819" s="213"/>
      <c r="D6819" s="208" t="s">
        <v>272</v>
      </c>
      <c r="E6819" s="214" t="s">
        <v>44</v>
      </c>
      <c r="F6819" s="215" t="s">
        <v>3136</v>
      </c>
      <c r="G6819" s="213"/>
      <c r="H6819" s="214" t="s">
        <v>44</v>
      </c>
      <c r="I6819" s="216"/>
      <c r="J6819" s="213"/>
      <c r="K6819" s="213"/>
      <c r="L6819" s="217"/>
      <c r="M6819" s="218"/>
      <c r="N6819" s="219"/>
      <c r="O6819" s="219"/>
      <c r="P6819" s="219"/>
      <c r="Q6819" s="219"/>
      <c r="R6819" s="219"/>
      <c r="S6819" s="219"/>
      <c r="T6819" s="220"/>
      <c r="AT6819" s="221" t="s">
        <v>272</v>
      </c>
      <c r="AU6819" s="221" t="s">
        <v>91</v>
      </c>
      <c r="AV6819" s="13" t="s">
        <v>89</v>
      </c>
      <c r="AW6819" s="13" t="s">
        <v>38</v>
      </c>
      <c r="AX6819" s="13" t="s">
        <v>82</v>
      </c>
      <c r="AY6819" s="221" t="s">
        <v>262</v>
      </c>
    </row>
    <row r="6820" spans="1:65" s="13" customFormat="1" ht="10">
      <c r="B6820" s="212"/>
      <c r="C6820" s="213"/>
      <c r="D6820" s="208" t="s">
        <v>272</v>
      </c>
      <c r="E6820" s="214" t="s">
        <v>44</v>
      </c>
      <c r="F6820" s="215" t="s">
        <v>3137</v>
      </c>
      <c r="G6820" s="213"/>
      <c r="H6820" s="214" t="s">
        <v>44</v>
      </c>
      <c r="I6820" s="216"/>
      <c r="J6820" s="213"/>
      <c r="K6820" s="213"/>
      <c r="L6820" s="217"/>
      <c r="M6820" s="218"/>
      <c r="N6820" s="219"/>
      <c r="O6820" s="219"/>
      <c r="P6820" s="219"/>
      <c r="Q6820" s="219"/>
      <c r="R6820" s="219"/>
      <c r="S6820" s="219"/>
      <c r="T6820" s="220"/>
      <c r="AT6820" s="221" t="s">
        <v>272</v>
      </c>
      <c r="AU6820" s="221" t="s">
        <v>91</v>
      </c>
      <c r="AV6820" s="13" t="s">
        <v>89</v>
      </c>
      <c r="AW6820" s="13" t="s">
        <v>38</v>
      </c>
      <c r="AX6820" s="13" t="s">
        <v>82</v>
      </c>
      <c r="AY6820" s="221" t="s">
        <v>262</v>
      </c>
    </row>
    <row r="6821" spans="1:65" s="13" customFormat="1" ht="10">
      <c r="B6821" s="212"/>
      <c r="C6821" s="213"/>
      <c r="D6821" s="208" t="s">
        <v>272</v>
      </c>
      <c r="E6821" s="214" t="s">
        <v>44</v>
      </c>
      <c r="F6821" s="215" t="s">
        <v>1301</v>
      </c>
      <c r="G6821" s="213"/>
      <c r="H6821" s="214" t="s">
        <v>44</v>
      </c>
      <c r="I6821" s="216"/>
      <c r="J6821" s="213"/>
      <c r="K6821" s="213"/>
      <c r="L6821" s="217"/>
      <c r="M6821" s="218"/>
      <c r="N6821" s="219"/>
      <c r="O6821" s="219"/>
      <c r="P6821" s="219"/>
      <c r="Q6821" s="219"/>
      <c r="R6821" s="219"/>
      <c r="S6821" s="219"/>
      <c r="T6821" s="220"/>
      <c r="AT6821" s="221" t="s">
        <v>272</v>
      </c>
      <c r="AU6821" s="221" t="s">
        <v>91</v>
      </c>
      <c r="AV6821" s="13" t="s">
        <v>89</v>
      </c>
      <c r="AW6821" s="13" t="s">
        <v>38</v>
      </c>
      <c r="AX6821" s="13" t="s">
        <v>82</v>
      </c>
      <c r="AY6821" s="221" t="s">
        <v>262</v>
      </c>
    </row>
    <row r="6822" spans="1:65" s="15" customFormat="1" ht="10">
      <c r="B6822" s="233"/>
      <c r="C6822" s="234"/>
      <c r="D6822" s="208" t="s">
        <v>272</v>
      </c>
      <c r="E6822" s="235" t="s">
        <v>44</v>
      </c>
      <c r="F6822" s="236" t="s">
        <v>89</v>
      </c>
      <c r="G6822" s="234"/>
      <c r="H6822" s="237">
        <v>1</v>
      </c>
      <c r="I6822" s="238"/>
      <c r="J6822" s="234"/>
      <c r="K6822" s="234"/>
      <c r="L6822" s="239"/>
      <c r="M6822" s="240"/>
      <c r="N6822" s="241"/>
      <c r="O6822" s="241"/>
      <c r="P6822" s="241"/>
      <c r="Q6822" s="241"/>
      <c r="R6822" s="241"/>
      <c r="S6822" s="241"/>
      <c r="T6822" s="242"/>
      <c r="AT6822" s="243" t="s">
        <v>272</v>
      </c>
      <c r="AU6822" s="243" t="s">
        <v>91</v>
      </c>
      <c r="AV6822" s="15" t="s">
        <v>91</v>
      </c>
      <c r="AW6822" s="15" t="s">
        <v>38</v>
      </c>
      <c r="AX6822" s="15" t="s">
        <v>82</v>
      </c>
      <c r="AY6822" s="243" t="s">
        <v>262</v>
      </c>
    </row>
    <row r="6823" spans="1:65" s="13" customFormat="1" ht="30">
      <c r="B6823" s="212"/>
      <c r="C6823" s="213"/>
      <c r="D6823" s="208" t="s">
        <v>272</v>
      </c>
      <c r="E6823" s="214" t="s">
        <v>44</v>
      </c>
      <c r="F6823" s="215" t="s">
        <v>3138</v>
      </c>
      <c r="G6823" s="213"/>
      <c r="H6823" s="214" t="s">
        <v>44</v>
      </c>
      <c r="I6823" s="216"/>
      <c r="J6823" s="213"/>
      <c r="K6823" s="213"/>
      <c r="L6823" s="217"/>
      <c r="M6823" s="218"/>
      <c r="N6823" s="219"/>
      <c r="O6823" s="219"/>
      <c r="P6823" s="219"/>
      <c r="Q6823" s="219"/>
      <c r="R6823" s="219"/>
      <c r="S6823" s="219"/>
      <c r="T6823" s="220"/>
      <c r="AT6823" s="221" t="s">
        <v>272</v>
      </c>
      <c r="AU6823" s="221" t="s">
        <v>91</v>
      </c>
      <c r="AV6823" s="13" t="s">
        <v>89</v>
      </c>
      <c r="AW6823" s="13" t="s">
        <v>38</v>
      </c>
      <c r="AX6823" s="13" t="s">
        <v>82</v>
      </c>
      <c r="AY6823" s="221" t="s">
        <v>262</v>
      </c>
    </row>
    <row r="6824" spans="1:65" s="13" customFormat="1" ht="60">
      <c r="B6824" s="212"/>
      <c r="C6824" s="213"/>
      <c r="D6824" s="208" t="s">
        <v>272</v>
      </c>
      <c r="E6824" s="214" t="s">
        <v>44</v>
      </c>
      <c r="F6824" s="215" t="s">
        <v>3139</v>
      </c>
      <c r="G6824" s="213"/>
      <c r="H6824" s="214" t="s">
        <v>44</v>
      </c>
      <c r="I6824" s="216"/>
      <c r="J6824" s="213"/>
      <c r="K6824" s="213"/>
      <c r="L6824" s="217"/>
      <c r="M6824" s="218"/>
      <c r="N6824" s="219"/>
      <c r="O6824" s="219"/>
      <c r="P6824" s="219"/>
      <c r="Q6824" s="219"/>
      <c r="R6824" s="219"/>
      <c r="S6824" s="219"/>
      <c r="T6824" s="220"/>
      <c r="AT6824" s="221" t="s">
        <v>272</v>
      </c>
      <c r="AU6824" s="221" t="s">
        <v>91</v>
      </c>
      <c r="AV6824" s="13" t="s">
        <v>89</v>
      </c>
      <c r="AW6824" s="13" t="s">
        <v>38</v>
      </c>
      <c r="AX6824" s="13" t="s">
        <v>82</v>
      </c>
      <c r="AY6824" s="221" t="s">
        <v>262</v>
      </c>
    </row>
    <row r="6825" spans="1:65" s="13" customFormat="1" ht="30">
      <c r="B6825" s="212"/>
      <c r="C6825" s="213"/>
      <c r="D6825" s="208" t="s">
        <v>272</v>
      </c>
      <c r="E6825" s="214" t="s">
        <v>44</v>
      </c>
      <c r="F6825" s="215" t="s">
        <v>3140</v>
      </c>
      <c r="G6825" s="213"/>
      <c r="H6825" s="214" t="s">
        <v>44</v>
      </c>
      <c r="I6825" s="216"/>
      <c r="J6825" s="213"/>
      <c r="K6825" s="213"/>
      <c r="L6825" s="217"/>
      <c r="M6825" s="218"/>
      <c r="N6825" s="219"/>
      <c r="O6825" s="219"/>
      <c r="P6825" s="219"/>
      <c r="Q6825" s="219"/>
      <c r="R6825" s="219"/>
      <c r="S6825" s="219"/>
      <c r="T6825" s="220"/>
      <c r="AT6825" s="221" t="s">
        <v>272</v>
      </c>
      <c r="AU6825" s="221" t="s">
        <v>91</v>
      </c>
      <c r="AV6825" s="13" t="s">
        <v>89</v>
      </c>
      <c r="AW6825" s="13" t="s">
        <v>38</v>
      </c>
      <c r="AX6825" s="13" t="s">
        <v>82</v>
      </c>
      <c r="AY6825" s="221" t="s">
        <v>262</v>
      </c>
    </row>
    <row r="6826" spans="1:65" s="16" customFormat="1" ht="10">
      <c r="B6826" s="244"/>
      <c r="C6826" s="245"/>
      <c r="D6826" s="208" t="s">
        <v>272</v>
      </c>
      <c r="E6826" s="246" t="s">
        <v>44</v>
      </c>
      <c r="F6826" s="247" t="s">
        <v>291</v>
      </c>
      <c r="G6826" s="245"/>
      <c r="H6826" s="248">
        <v>1</v>
      </c>
      <c r="I6826" s="249"/>
      <c r="J6826" s="245"/>
      <c r="K6826" s="245"/>
      <c r="L6826" s="250"/>
      <c r="M6826" s="251"/>
      <c r="N6826" s="252"/>
      <c r="O6826" s="252"/>
      <c r="P6826" s="252"/>
      <c r="Q6826" s="252"/>
      <c r="R6826" s="252"/>
      <c r="S6826" s="252"/>
      <c r="T6826" s="253"/>
      <c r="AT6826" s="254" t="s">
        <v>272</v>
      </c>
      <c r="AU6826" s="254" t="s">
        <v>91</v>
      </c>
      <c r="AV6826" s="16" t="s">
        <v>104</v>
      </c>
      <c r="AW6826" s="16" t="s">
        <v>38</v>
      </c>
      <c r="AX6826" s="16" t="s">
        <v>89</v>
      </c>
      <c r="AY6826" s="254" t="s">
        <v>262</v>
      </c>
    </row>
    <row r="6827" spans="1:65" s="2" customFormat="1" ht="16.5" customHeight="1">
      <c r="A6827" s="37"/>
      <c r="B6827" s="38"/>
      <c r="C6827" s="255" t="s">
        <v>3141</v>
      </c>
      <c r="D6827" s="255" t="s">
        <v>633</v>
      </c>
      <c r="E6827" s="256" t="s">
        <v>3142</v>
      </c>
      <c r="F6827" s="257" t="s">
        <v>3143</v>
      </c>
      <c r="G6827" s="258" t="s">
        <v>518</v>
      </c>
      <c r="H6827" s="259">
        <v>1</v>
      </c>
      <c r="I6827" s="260"/>
      <c r="J6827" s="261">
        <f>ROUND(I6827*H6827,2)</f>
        <v>0</v>
      </c>
      <c r="K6827" s="257" t="s">
        <v>44</v>
      </c>
      <c r="L6827" s="262"/>
      <c r="M6827" s="263" t="s">
        <v>44</v>
      </c>
      <c r="N6827" s="264" t="s">
        <v>53</v>
      </c>
      <c r="O6827" s="67"/>
      <c r="P6827" s="204">
        <f>O6827*H6827</f>
        <v>0</v>
      </c>
      <c r="Q6827" s="204">
        <v>2.3E-2</v>
      </c>
      <c r="R6827" s="204">
        <f>Q6827*H6827</f>
        <v>2.3E-2</v>
      </c>
      <c r="S6827" s="204">
        <v>0</v>
      </c>
      <c r="T6827" s="205">
        <f>S6827*H6827</f>
        <v>0</v>
      </c>
      <c r="U6827" s="37"/>
      <c r="V6827" s="37"/>
      <c r="W6827" s="37"/>
      <c r="X6827" s="37"/>
      <c r="Y6827" s="37"/>
      <c r="Z6827" s="37"/>
      <c r="AA6827" s="37"/>
      <c r="AB6827" s="37"/>
      <c r="AC6827" s="37"/>
      <c r="AD6827" s="37"/>
      <c r="AE6827" s="37"/>
      <c r="AR6827" s="206" t="s">
        <v>619</v>
      </c>
      <c r="AT6827" s="206" t="s">
        <v>633</v>
      </c>
      <c r="AU6827" s="206" t="s">
        <v>91</v>
      </c>
      <c r="AY6827" s="19" t="s">
        <v>262</v>
      </c>
      <c r="BE6827" s="207">
        <f>IF(N6827="základní",J6827,0)</f>
        <v>0</v>
      </c>
      <c r="BF6827" s="207">
        <f>IF(N6827="snížená",J6827,0)</f>
        <v>0</v>
      </c>
      <c r="BG6827" s="207">
        <f>IF(N6827="zákl. přenesená",J6827,0)</f>
        <v>0</v>
      </c>
      <c r="BH6827" s="207">
        <f>IF(N6827="sníž. přenesená",J6827,0)</f>
        <v>0</v>
      </c>
      <c r="BI6827" s="207">
        <f>IF(N6827="nulová",J6827,0)</f>
        <v>0</v>
      </c>
      <c r="BJ6827" s="19" t="s">
        <v>89</v>
      </c>
      <c r="BK6827" s="207">
        <f>ROUND(I6827*H6827,2)</f>
        <v>0</v>
      </c>
      <c r="BL6827" s="19" t="s">
        <v>442</v>
      </c>
      <c r="BM6827" s="206" t="s">
        <v>3144</v>
      </c>
    </row>
    <row r="6828" spans="1:65" s="2" customFormat="1" ht="36">
      <c r="A6828" s="37"/>
      <c r="B6828" s="38"/>
      <c r="C6828" s="39"/>
      <c r="D6828" s="208" t="s">
        <v>421</v>
      </c>
      <c r="E6828" s="39"/>
      <c r="F6828" s="209" t="s">
        <v>3145</v>
      </c>
      <c r="G6828" s="39"/>
      <c r="H6828" s="39"/>
      <c r="I6828" s="118"/>
      <c r="J6828" s="39"/>
      <c r="K6828" s="39"/>
      <c r="L6828" s="42"/>
      <c r="M6828" s="210"/>
      <c r="N6828" s="211"/>
      <c r="O6828" s="67"/>
      <c r="P6828" s="67"/>
      <c r="Q6828" s="67"/>
      <c r="R6828" s="67"/>
      <c r="S6828" s="67"/>
      <c r="T6828" s="68"/>
      <c r="U6828" s="37"/>
      <c r="V6828" s="37"/>
      <c r="W6828" s="37"/>
      <c r="X6828" s="37"/>
      <c r="Y6828" s="37"/>
      <c r="Z6828" s="37"/>
      <c r="AA6828" s="37"/>
      <c r="AB6828" s="37"/>
      <c r="AC6828" s="37"/>
      <c r="AD6828" s="37"/>
      <c r="AE6828" s="37"/>
      <c r="AT6828" s="19" t="s">
        <v>421</v>
      </c>
      <c r="AU6828" s="19" t="s">
        <v>91</v>
      </c>
    </row>
    <row r="6829" spans="1:65" s="13" customFormat="1" ht="10">
      <c r="B6829" s="212"/>
      <c r="C6829" s="213"/>
      <c r="D6829" s="208" t="s">
        <v>272</v>
      </c>
      <c r="E6829" s="214" t="s">
        <v>44</v>
      </c>
      <c r="F6829" s="215" t="s">
        <v>3136</v>
      </c>
      <c r="G6829" s="213"/>
      <c r="H6829" s="214" t="s">
        <v>44</v>
      </c>
      <c r="I6829" s="216"/>
      <c r="J6829" s="213"/>
      <c r="K6829" s="213"/>
      <c r="L6829" s="217"/>
      <c r="M6829" s="218"/>
      <c r="N6829" s="219"/>
      <c r="O6829" s="219"/>
      <c r="P6829" s="219"/>
      <c r="Q6829" s="219"/>
      <c r="R6829" s="219"/>
      <c r="S6829" s="219"/>
      <c r="T6829" s="220"/>
      <c r="AT6829" s="221" t="s">
        <v>272</v>
      </c>
      <c r="AU6829" s="221" t="s">
        <v>91</v>
      </c>
      <c r="AV6829" s="13" t="s">
        <v>89</v>
      </c>
      <c r="AW6829" s="13" t="s">
        <v>38</v>
      </c>
      <c r="AX6829" s="13" t="s">
        <v>82</v>
      </c>
      <c r="AY6829" s="221" t="s">
        <v>262</v>
      </c>
    </row>
    <row r="6830" spans="1:65" s="13" customFormat="1" ht="10">
      <c r="B6830" s="212"/>
      <c r="C6830" s="213"/>
      <c r="D6830" s="208" t="s">
        <v>272</v>
      </c>
      <c r="E6830" s="214" t="s">
        <v>44</v>
      </c>
      <c r="F6830" s="215" t="s">
        <v>3137</v>
      </c>
      <c r="G6830" s="213"/>
      <c r="H6830" s="214" t="s">
        <v>44</v>
      </c>
      <c r="I6830" s="216"/>
      <c r="J6830" s="213"/>
      <c r="K6830" s="213"/>
      <c r="L6830" s="217"/>
      <c r="M6830" s="218"/>
      <c r="N6830" s="219"/>
      <c r="O6830" s="219"/>
      <c r="P6830" s="219"/>
      <c r="Q6830" s="219"/>
      <c r="R6830" s="219"/>
      <c r="S6830" s="219"/>
      <c r="T6830" s="220"/>
      <c r="AT6830" s="221" t="s">
        <v>272</v>
      </c>
      <c r="AU6830" s="221" t="s">
        <v>91</v>
      </c>
      <c r="AV6830" s="13" t="s">
        <v>89</v>
      </c>
      <c r="AW6830" s="13" t="s">
        <v>38</v>
      </c>
      <c r="AX6830" s="13" t="s">
        <v>82</v>
      </c>
      <c r="AY6830" s="221" t="s">
        <v>262</v>
      </c>
    </row>
    <row r="6831" spans="1:65" s="13" customFormat="1" ht="10">
      <c r="B6831" s="212"/>
      <c r="C6831" s="213"/>
      <c r="D6831" s="208" t="s">
        <v>272</v>
      </c>
      <c r="E6831" s="214" t="s">
        <v>44</v>
      </c>
      <c r="F6831" s="215" t="s">
        <v>1301</v>
      </c>
      <c r="G6831" s="213"/>
      <c r="H6831" s="214" t="s">
        <v>44</v>
      </c>
      <c r="I6831" s="216"/>
      <c r="J6831" s="213"/>
      <c r="K6831" s="213"/>
      <c r="L6831" s="217"/>
      <c r="M6831" s="218"/>
      <c r="N6831" s="219"/>
      <c r="O6831" s="219"/>
      <c r="P6831" s="219"/>
      <c r="Q6831" s="219"/>
      <c r="R6831" s="219"/>
      <c r="S6831" s="219"/>
      <c r="T6831" s="220"/>
      <c r="AT6831" s="221" t="s">
        <v>272</v>
      </c>
      <c r="AU6831" s="221" t="s">
        <v>91</v>
      </c>
      <c r="AV6831" s="13" t="s">
        <v>89</v>
      </c>
      <c r="AW6831" s="13" t="s">
        <v>38</v>
      </c>
      <c r="AX6831" s="13" t="s">
        <v>82</v>
      </c>
      <c r="AY6831" s="221" t="s">
        <v>262</v>
      </c>
    </row>
    <row r="6832" spans="1:65" s="15" customFormat="1" ht="10">
      <c r="B6832" s="233"/>
      <c r="C6832" s="234"/>
      <c r="D6832" s="208" t="s">
        <v>272</v>
      </c>
      <c r="E6832" s="235" t="s">
        <v>44</v>
      </c>
      <c r="F6832" s="236" t="s">
        <v>89</v>
      </c>
      <c r="G6832" s="234"/>
      <c r="H6832" s="237">
        <v>1</v>
      </c>
      <c r="I6832" s="238"/>
      <c r="J6832" s="234"/>
      <c r="K6832" s="234"/>
      <c r="L6832" s="239"/>
      <c r="M6832" s="240"/>
      <c r="N6832" s="241"/>
      <c r="O6832" s="241"/>
      <c r="P6832" s="241"/>
      <c r="Q6832" s="241"/>
      <c r="R6832" s="241"/>
      <c r="S6832" s="241"/>
      <c r="T6832" s="242"/>
      <c r="AT6832" s="243" t="s">
        <v>272</v>
      </c>
      <c r="AU6832" s="243" t="s">
        <v>91</v>
      </c>
      <c r="AV6832" s="15" t="s">
        <v>91</v>
      </c>
      <c r="AW6832" s="15" t="s">
        <v>38</v>
      </c>
      <c r="AX6832" s="15" t="s">
        <v>82</v>
      </c>
      <c r="AY6832" s="243" t="s">
        <v>262</v>
      </c>
    </row>
    <row r="6833" spans="1:65" s="13" customFormat="1" ht="30">
      <c r="B6833" s="212"/>
      <c r="C6833" s="213"/>
      <c r="D6833" s="208" t="s">
        <v>272</v>
      </c>
      <c r="E6833" s="214" t="s">
        <v>44</v>
      </c>
      <c r="F6833" s="215" t="s">
        <v>3138</v>
      </c>
      <c r="G6833" s="213"/>
      <c r="H6833" s="214" t="s">
        <v>44</v>
      </c>
      <c r="I6833" s="216"/>
      <c r="J6833" s="213"/>
      <c r="K6833" s="213"/>
      <c r="L6833" s="217"/>
      <c r="M6833" s="218"/>
      <c r="N6833" s="219"/>
      <c r="O6833" s="219"/>
      <c r="P6833" s="219"/>
      <c r="Q6833" s="219"/>
      <c r="R6833" s="219"/>
      <c r="S6833" s="219"/>
      <c r="T6833" s="220"/>
      <c r="AT6833" s="221" t="s">
        <v>272</v>
      </c>
      <c r="AU6833" s="221" t="s">
        <v>91</v>
      </c>
      <c r="AV6833" s="13" t="s">
        <v>89</v>
      </c>
      <c r="AW6833" s="13" t="s">
        <v>38</v>
      </c>
      <c r="AX6833" s="13" t="s">
        <v>82</v>
      </c>
      <c r="AY6833" s="221" t="s">
        <v>262</v>
      </c>
    </row>
    <row r="6834" spans="1:65" s="13" customFormat="1" ht="60">
      <c r="B6834" s="212"/>
      <c r="C6834" s="213"/>
      <c r="D6834" s="208" t="s">
        <v>272</v>
      </c>
      <c r="E6834" s="214" t="s">
        <v>44</v>
      </c>
      <c r="F6834" s="215" t="s">
        <v>3139</v>
      </c>
      <c r="G6834" s="213"/>
      <c r="H6834" s="214" t="s">
        <v>44</v>
      </c>
      <c r="I6834" s="216"/>
      <c r="J6834" s="213"/>
      <c r="K6834" s="213"/>
      <c r="L6834" s="217"/>
      <c r="M6834" s="218"/>
      <c r="N6834" s="219"/>
      <c r="O6834" s="219"/>
      <c r="P6834" s="219"/>
      <c r="Q6834" s="219"/>
      <c r="R6834" s="219"/>
      <c r="S6834" s="219"/>
      <c r="T6834" s="220"/>
      <c r="AT6834" s="221" t="s">
        <v>272</v>
      </c>
      <c r="AU6834" s="221" t="s">
        <v>91</v>
      </c>
      <c r="AV6834" s="13" t="s">
        <v>89</v>
      </c>
      <c r="AW6834" s="13" t="s">
        <v>38</v>
      </c>
      <c r="AX6834" s="13" t="s">
        <v>82</v>
      </c>
      <c r="AY6834" s="221" t="s">
        <v>262</v>
      </c>
    </row>
    <row r="6835" spans="1:65" s="13" customFormat="1" ht="30">
      <c r="B6835" s="212"/>
      <c r="C6835" s="213"/>
      <c r="D6835" s="208" t="s">
        <v>272</v>
      </c>
      <c r="E6835" s="214" t="s">
        <v>44</v>
      </c>
      <c r="F6835" s="215" t="s">
        <v>3140</v>
      </c>
      <c r="G6835" s="213"/>
      <c r="H6835" s="214" t="s">
        <v>44</v>
      </c>
      <c r="I6835" s="216"/>
      <c r="J6835" s="213"/>
      <c r="K6835" s="213"/>
      <c r="L6835" s="217"/>
      <c r="M6835" s="218"/>
      <c r="N6835" s="219"/>
      <c r="O6835" s="219"/>
      <c r="P6835" s="219"/>
      <c r="Q6835" s="219"/>
      <c r="R6835" s="219"/>
      <c r="S6835" s="219"/>
      <c r="T6835" s="220"/>
      <c r="AT6835" s="221" t="s">
        <v>272</v>
      </c>
      <c r="AU6835" s="221" t="s">
        <v>91</v>
      </c>
      <c r="AV6835" s="13" t="s">
        <v>89</v>
      </c>
      <c r="AW6835" s="13" t="s">
        <v>38</v>
      </c>
      <c r="AX6835" s="13" t="s">
        <v>82</v>
      </c>
      <c r="AY6835" s="221" t="s">
        <v>262</v>
      </c>
    </row>
    <row r="6836" spans="1:65" s="16" customFormat="1" ht="10">
      <c r="B6836" s="244"/>
      <c r="C6836" s="245"/>
      <c r="D6836" s="208" t="s">
        <v>272</v>
      </c>
      <c r="E6836" s="246" t="s">
        <v>44</v>
      </c>
      <c r="F6836" s="247" t="s">
        <v>291</v>
      </c>
      <c r="G6836" s="245"/>
      <c r="H6836" s="248">
        <v>1</v>
      </c>
      <c r="I6836" s="249"/>
      <c r="J6836" s="245"/>
      <c r="K6836" s="245"/>
      <c r="L6836" s="250"/>
      <c r="M6836" s="251"/>
      <c r="N6836" s="252"/>
      <c r="O6836" s="252"/>
      <c r="P6836" s="252"/>
      <c r="Q6836" s="252"/>
      <c r="R6836" s="252"/>
      <c r="S6836" s="252"/>
      <c r="T6836" s="253"/>
      <c r="AT6836" s="254" t="s">
        <v>272</v>
      </c>
      <c r="AU6836" s="254" t="s">
        <v>91</v>
      </c>
      <c r="AV6836" s="16" t="s">
        <v>104</v>
      </c>
      <c r="AW6836" s="16" t="s">
        <v>38</v>
      </c>
      <c r="AX6836" s="16" t="s">
        <v>89</v>
      </c>
      <c r="AY6836" s="254" t="s">
        <v>262</v>
      </c>
    </row>
    <row r="6837" spans="1:65" s="2" customFormat="1" ht="16.5" customHeight="1">
      <c r="A6837" s="37"/>
      <c r="B6837" s="38"/>
      <c r="C6837" s="195" t="s">
        <v>3146</v>
      </c>
      <c r="D6837" s="195" t="s">
        <v>264</v>
      </c>
      <c r="E6837" s="196" t="s">
        <v>3147</v>
      </c>
      <c r="F6837" s="197" t="s">
        <v>3148</v>
      </c>
      <c r="G6837" s="198" t="s">
        <v>518</v>
      </c>
      <c r="H6837" s="199">
        <v>2</v>
      </c>
      <c r="I6837" s="200"/>
      <c r="J6837" s="201">
        <f>ROUND(I6837*H6837,2)</f>
        <v>0</v>
      </c>
      <c r="K6837" s="197" t="s">
        <v>268</v>
      </c>
      <c r="L6837" s="42"/>
      <c r="M6837" s="202" t="s">
        <v>44</v>
      </c>
      <c r="N6837" s="203" t="s">
        <v>53</v>
      </c>
      <c r="O6837" s="67"/>
      <c r="P6837" s="204">
        <f>O6837*H6837</f>
        <v>0</v>
      </c>
      <c r="Q6837" s="204">
        <v>3.3E-4</v>
      </c>
      <c r="R6837" s="204">
        <f>Q6837*H6837</f>
        <v>6.6E-4</v>
      </c>
      <c r="S6837" s="204">
        <v>0</v>
      </c>
      <c r="T6837" s="205">
        <f>S6837*H6837</f>
        <v>0</v>
      </c>
      <c r="U6837" s="37"/>
      <c r="V6837" s="37"/>
      <c r="W6837" s="37"/>
      <c r="X6837" s="37"/>
      <c r="Y6837" s="37"/>
      <c r="Z6837" s="37"/>
      <c r="AA6837" s="37"/>
      <c r="AB6837" s="37"/>
      <c r="AC6837" s="37"/>
      <c r="AD6837" s="37"/>
      <c r="AE6837" s="37"/>
      <c r="AR6837" s="206" t="s">
        <v>442</v>
      </c>
      <c r="AT6837" s="206" t="s">
        <v>264</v>
      </c>
      <c r="AU6837" s="206" t="s">
        <v>91</v>
      </c>
      <c r="AY6837" s="19" t="s">
        <v>262</v>
      </c>
      <c r="BE6837" s="207">
        <f>IF(N6837="základní",J6837,0)</f>
        <v>0</v>
      </c>
      <c r="BF6837" s="207">
        <f>IF(N6837="snížená",J6837,0)</f>
        <v>0</v>
      </c>
      <c r="BG6837" s="207">
        <f>IF(N6837="zákl. přenesená",J6837,0)</f>
        <v>0</v>
      </c>
      <c r="BH6837" s="207">
        <f>IF(N6837="sníž. přenesená",J6837,0)</f>
        <v>0</v>
      </c>
      <c r="BI6837" s="207">
        <f>IF(N6837="nulová",J6837,0)</f>
        <v>0</v>
      </c>
      <c r="BJ6837" s="19" t="s">
        <v>89</v>
      </c>
      <c r="BK6837" s="207">
        <f>ROUND(I6837*H6837,2)</f>
        <v>0</v>
      </c>
      <c r="BL6837" s="19" t="s">
        <v>442</v>
      </c>
      <c r="BM6837" s="206" t="s">
        <v>3149</v>
      </c>
    </row>
    <row r="6838" spans="1:65" s="2" customFormat="1" ht="99">
      <c r="A6838" s="37"/>
      <c r="B6838" s="38"/>
      <c r="C6838" s="39"/>
      <c r="D6838" s="208" t="s">
        <v>270</v>
      </c>
      <c r="E6838" s="39"/>
      <c r="F6838" s="209" t="s">
        <v>3123</v>
      </c>
      <c r="G6838" s="39"/>
      <c r="H6838" s="39"/>
      <c r="I6838" s="118"/>
      <c r="J6838" s="39"/>
      <c r="K6838" s="39"/>
      <c r="L6838" s="42"/>
      <c r="M6838" s="210"/>
      <c r="N6838" s="211"/>
      <c r="O6838" s="67"/>
      <c r="P6838" s="67"/>
      <c r="Q6838" s="67"/>
      <c r="R6838" s="67"/>
      <c r="S6838" s="67"/>
      <c r="T6838" s="68"/>
      <c r="U6838" s="37"/>
      <c r="V6838" s="37"/>
      <c r="W6838" s="37"/>
      <c r="X6838" s="37"/>
      <c r="Y6838" s="37"/>
      <c r="Z6838" s="37"/>
      <c r="AA6838" s="37"/>
      <c r="AB6838" s="37"/>
      <c r="AC6838" s="37"/>
      <c r="AD6838" s="37"/>
      <c r="AE6838" s="37"/>
      <c r="AT6838" s="19" t="s">
        <v>270</v>
      </c>
      <c r="AU6838" s="19" t="s">
        <v>91</v>
      </c>
    </row>
    <row r="6839" spans="1:65" s="2" customFormat="1" ht="18">
      <c r="A6839" s="37"/>
      <c r="B6839" s="38"/>
      <c r="C6839" s="39"/>
      <c r="D6839" s="208" t="s">
        <v>421</v>
      </c>
      <c r="E6839" s="39"/>
      <c r="F6839" s="209" t="s">
        <v>3150</v>
      </c>
      <c r="G6839" s="39"/>
      <c r="H6839" s="39"/>
      <c r="I6839" s="118"/>
      <c r="J6839" s="39"/>
      <c r="K6839" s="39"/>
      <c r="L6839" s="42"/>
      <c r="M6839" s="210"/>
      <c r="N6839" s="211"/>
      <c r="O6839" s="67"/>
      <c r="P6839" s="67"/>
      <c r="Q6839" s="67"/>
      <c r="R6839" s="67"/>
      <c r="S6839" s="67"/>
      <c r="T6839" s="68"/>
      <c r="U6839" s="37"/>
      <c r="V6839" s="37"/>
      <c r="W6839" s="37"/>
      <c r="X6839" s="37"/>
      <c r="Y6839" s="37"/>
      <c r="Z6839" s="37"/>
      <c r="AA6839" s="37"/>
      <c r="AB6839" s="37"/>
      <c r="AC6839" s="37"/>
      <c r="AD6839" s="37"/>
      <c r="AE6839" s="37"/>
      <c r="AT6839" s="19" t="s">
        <v>421</v>
      </c>
      <c r="AU6839" s="19" t="s">
        <v>91</v>
      </c>
    </row>
    <row r="6840" spans="1:65" s="13" customFormat="1" ht="10">
      <c r="B6840" s="212"/>
      <c r="C6840" s="213"/>
      <c r="D6840" s="208" t="s">
        <v>272</v>
      </c>
      <c r="E6840" s="214" t="s">
        <v>44</v>
      </c>
      <c r="F6840" s="215" t="s">
        <v>1358</v>
      </c>
      <c r="G6840" s="213"/>
      <c r="H6840" s="214" t="s">
        <v>44</v>
      </c>
      <c r="I6840" s="216"/>
      <c r="J6840" s="213"/>
      <c r="K6840" s="213"/>
      <c r="L6840" s="217"/>
      <c r="M6840" s="218"/>
      <c r="N6840" s="219"/>
      <c r="O6840" s="219"/>
      <c r="P6840" s="219"/>
      <c r="Q6840" s="219"/>
      <c r="R6840" s="219"/>
      <c r="S6840" s="219"/>
      <c r="T6840" s="220"/>
      <c r="AT6840" s="221" t="s">
        <v>272</v>
      </c>
      <c r="AU6840" s="221" t="s">
        <v>91</v>
      </c>
      <c r="AV6840" s="13" t="s">
        <v>89</v>
      </c>
      <c r="AW6840" s="13" t="s">
        <v>38</v>
      </c>
      <c r="AX6840" s="13" t="s">
        <v>82</v>
      </c>
      <c r="AY6840" s="221" t="s">
        <v>262</v>
      </c>
    </row>
    <row r="6841" spans="1:65" s="13" customFormat="1" ht="10">
      <c r="B6841" s="212"/>
      <c r="C6841" s="213"/>
      <c r="D6841" s="208" t="s">
        <v>272</v>
      </c>
      <c r="E6841" s="214" t="s">
        <v>44</v>
      </c>
      <c r="F6841" s="215" t="s">
        <v>1300</v>
      </c>
      <c r="G6841" s="213"/>
      <c r="H6841" s="214" t="s">
        <v>44</v>
      </c>
      <c r="I6841" s="216"/>
      <c r="J6841" s="213"/>
      <c r="K6841" s="213"/>
      <c r="L6841" s="217"/>
      <c r="M6841" s="218"/>
      <c r="N6841" s="219"/>
      <c r="O6841" s="219"/>
      <c r="P6841" s="219"/>
      <c r="Q6841" s="219"/>
      <c r="R6841" s="219"/>
      <c r="S6841" s="219"/>
      <c r="T6841" s="220"/>
      <c r="AT6841" s="221" t="s">
        <v>272</v>
      </c>
      <c r="AU6841" s="221" t="s">
        <v>91</v>
      </c>
      <c r="AV6841" s="13" t="s">
        <v>89</v>
      </c>
      <c r="AW6841" s="13" t="s">
        <v>38</v>
      </c>
      <c r="AX6841" s="13" t="s">
        <v>82</v>
      </c>
      <c r="AY6841" s="221" t="s">
        <v>262</v>
      </c>
    </row>
    <row r="6842" spans="1:65" s="13" customFormat="1" ht="10">
      <c r="B6842" s="212"/>
      <c r="C6842" s="213"/>
      <c r="D6842" s="208" t="s">
        <v>272</v>
      </c>
      <c r="E6842" s="214" t="s">
        <v>44</v>
      </c>
      <c r="F6842" s="215" t="s">
        <v>1301</v>
      </c>
      <c r="G6842" s="213"/>
      <c r="H6842" s="214" t="s">
        <v>44</v>
      </c>
      <c r="I6842" s="216"/>
      <c r="J6842" s="213"/>
      <c r="K6842" s="213"/>
      <c r="L6842" s="217"/>
      <c r="M6842" s="218"/>
      <c r="N6842" s="219"/>
      <c r="O6842" s="219"/>
      <c r="P6842" s="219"/>
      <c r="Q6842" s="219"/>
      <c r="R6842" s="219"/>
      <c r="S6842" s="219"/>
      <c r="T6842" s="220"/>
      <c r="AT6842" s="221" t="s">
        <v>272</v>
      </c>
      <c r="AU6842" s="221" t="s">
        <v>91</v>
      </c>
      <c r="AV6842" s="13" t="s">
        <v>89</v>
      </c>
      <c r="AW6842" s="13" t="s">
        <v>38</v>
      </c>
      <c r="AX6842" s="13" t="s">
        <v>82</v>
      </c>
      <c r="AY6842" s="221" t="s">
        <v>262</v>
      </c>
    </row>
    <row r="6843" spans="1:65" s="15" customFormat="1" ht="10">
      <c r="B6843" s="233"/>
      <c r="C6843" s="234"/>
      <c r="D6843" s="208" t="s">
        <v>272</v>
      </c>
      <c r="E6843" s="235" t="s">
        <v>44</v>
      </c>
      <c r="F6843" s="236" t="s">
        <v>91</v>
      </c>
      <c r="G6843" s="234"/>
      <c r="H6843" s="237">
        <v>2</v>
      </c>
      <c r="I6843" s="238"/>
      <c r="J6843" s="234"/>
      <c r="K6843" s="234"/>
      <c r="L6843" s="239"/>
      <c r="M6843" s="240"/>
      <c r="N6843" s="241"/>
      <c r="O6843" s="241"/>
      <c r="P6843" s="241"/>
      <c r="Q6843" s="241"/>
      <c r="R6843" s="241"/>
      <c r="S6843" s="241"/>
      <c r="T6843" s="242"/>
      <c r="AT6843" s="243" t="s">
        <v>272</v>
      </c>
      <c r="AU6843" s="243" t="s">
        <v>91</v>
      </c>
      <c r="AV6843" s="15" t="s">
        <v>91</v>
      </c>
      <c r="AW6843" s="15" t="s">
        <v>38</v>
      </c>
      <c r="AX6843" s="15" t="s">
        <v>82</v>
      </c>
      <c r="AY6843" s="243" t="s">
        <v>262</v>
      </c>
    </row>
    <row r="6844" spans="1:65" s="13" customFormat="1" ht="10">
      <c r="B6844" s="212"/>
      <c r="C6844" s="213"/>
      <c r="D6844" s="208" t="s">
        <v>272</v>
      </c>
      <c r="E6844" s="214" t="s">
        <v>44</v>
      </c>
      <c r="F6844" s="215" t="s">
        <v>1359</v>
      </c>
      <c r="G6844" s="213"/>
      <c r="H6844" s="214" t="s">
        <v>44</v>
      </c>
      <c r="I6844" s="216"/>
      <c r="J6844" s="213"/>
      <c r="K6844" s="213"/>
      <c r="L6844" s="217"/>
      <c r="M6844" s="218"/>
      <c r="N6844" s="219"/>
      <c r="O6844" s="219"/>
      <c r="P6844" s="219"/>
      <c r="Q6844" s="219"/>
      <c r="R6844" s="219"/>
      <c r="S6844" s="219"/>
      <c r="T6844" s="220"/>
      <c r="AT6844" s="221" t="s">
        <v>272</v>
      </c>
      <c r="AU6844" s="221" t="s">
        <v>91</v>
      </c>
      <c r="AV6844" s="13" t="s">
        <v>89</v>
      </c>
      <c r="AW6844" s="13" t="s">
        <v>38</v>
      </c>
      <c r="AX6844" s="13" t="s">
        <v>82</v>
      </c>
      <c r="AY6844" s="221" t="s">
        <v>262</v>
      </c>
    </row>
    <row r="6845" spans="1:65" s="13" customFormat="1" ht="30">
      <c r="B6845" s="212"/>
      <c r="C6845" s="213"/>
      <c r="D6845" s="208" t="s">
        <v>272</v>
      </c>
      <c r="E6845" s="214" t="s">
        <v>44</v>
      </c>
      <c r="F6845" s="215" t="s">
        <v>1303</v>
      </c>
      <c r="G6845" s="213"/>
      <c r="H6845" s="214" t="s">
        <v>44</v>
      </c>
      <c r="I6845" s="216"/>
      <c r="J6845" s="213"/>
      <c r="K6845" s="213"/>
      <c r="L6845" s="217"/>
      <c r="M6845" s="218"/>
      <c r="N6845" s="219"/>
      <c r="O6845" s="219"/>
      <c r="P6845" s="219"/>
      <c r="Q6845" s="219"/>
      <c r="R6845" s="219"/>
      <c r="S6845" s="219"/>
      <c r="T6845" s="220"/>
      <c r="AT6845" s="221" t="s">
        <v>272</v>
      </c>
      <c r="AU6845" s="221" t="s">
        <v>91</v>
      </c>
      <c r="AV6845" s="13" t="s">
        <v>89</v>
      </c>
      <c r="AW6845" s="13" t="s">
        <v>38</v>
      </c>
      <c r="AX6845" s="13" t="s">
        <v>82</v>
      </c>
      <c r="AY6845" s="221" t="s">
        <v>262</v>
      </c>
    </row>
    <row r="6846" spans="1:65" s="13" customFormat="1" ht="10">
      <c r="B6846" s="212"/>
      <c r="C6846" s="213"/>
      <c r="D6846" s="208" t="s">
        <v>272</v>
      </c>
      <c r="E6846" s="214" t="s">
        <v>44</v>
      </c>
      <c r="F6846" s="215" t="s">
        <v>1360</v>
      </c>
      <c r="G6846" s="213"/>
      <c r="H6846" s="214" t="s">
        <v>44</v>
      </c>
      <c r="I6846" s="216"/>
      <c r="J6846" s="213"/>
      <c r="K6846" s="213"/>
      <c r="L6846" s="217"/>
      <c r="M6846" s="218"/>
      <c r="N6846" s="219"/>
      <c r="O6846" s="219"/>
      <c r="P6846" s="219"/>
      <c r="Q6846" s="219"/>
      <c r="R6846" s="219"/>
      <c r="S6846" s="219"/>
      <c r="T6846" s="220"/>
      <c r="AT6846" s="221" t="s">
        <v>272</v>
      </c>
      <c r="AU6846" s="221" t="s">
        <v>91</v>
      </c>
      <c r="AV6846" s="13" t="s">
        <v>89</v>
      </c>
      <c r="AW6846" s="13" t="s">
        <v>38</v>
      </c>
      <c r="AX6846" s="13" t="s">
        <v>82</v>
      </c>
      <c r="AY6846" s="221" t="s">
        <v>262</v>
      </c>
    </row>
    <row r="6847" spans="1:65" s="16" customFormat="1" ht="10">
      <c r="B6847" s="244"/>
      <c r="C6847" s="245"/>
      <c r="D6847" s="208" t="s">
        <v>272</v>
      </c>
      <c r="E6847" s="246" t="s">
        <v>44</v>
      </c>
      <c r="F6847" s="247" t="s">
        <v>291</v>
      </c>
      <c r="G6847" s="245"/>
      <c r="H6847" s="248">
        <v>2</v>
      </c>
      <c r="I6847" s="249"/>
      <c r="J6847" s="245"/>
      <c r="K6847" s="245"/>
      <c r="L6847" s="250"/>
      <c r="M6847" s="251"/>
      <c r="N6847" s="252"/>
      <c r="O6847" s="252"/>
      <c r="P6847" s="252"/>
      <c r="Q6847" s="252"/>
      <c r="R6847" s="252"/>
      <c r="S6847" s="252"/>
      <c r="T6847" s="253"/>
      <c r="AT6847" s="254" t="s">
        <v>272</v>
      </c>
      <c r="AU6847" s="254" t="s">
        <v>91</v>
      </c>
      <c r="AV6847" s="16" t="s">
        <v>104</v>
      </c>
      <c r="AW6847" s="16" t="s">
        <v>38</v>
      </c>
      <c r="AX6847" s="16" t="s">
        <v>89</v>
      </c>
      <c r="AY6847" s="254" t="s">
        <v>262</v>
      </c>
    </row>
    <row r="6848" spans="1:65" s="2" customFormat="1" ht="16.5" customHeight="1">
      <c r="A6848" s="37"/>
      <c r="B6848" s="38"/>
      <c r="C6848" s="255" t="s">
        <v>3151</v>
      </c>
      <c r="D6848" s="255" t="s">
        <v>633</v>
      </c>
      <c r="E6848" s="256" t="s">
        <v>3152</v>
      </c>
      <c r="F6848" s="257" t="s">
        <v>3153</v>
      </c>
      <c r="G6848" s="258" t="s">
        <v>518</v>
      </c>
      <c r="H6848" s="259">
        <v>2</v>
      </c>
      <c r="I6848" s="260"/>
      <c r="J6848" s="261">
        <f>ROUND(I6848*H6848,2)</f>
        <v>0</v>
      </c>
      <c r="K6848" s="257" t="s">
        <v>44</v>
      </c>
      <c r="L6848" s="262"/>
      <c r="M6848" s="263" t="s">
        <v>44</v>
      </c>
      <c r="N6848" s="264" t="s">
        <v>53</v>
      </c>
      <c r="O6848" s="67"/>
      <c r="P6848" s="204">
        <f>O6848*H6848</f>
        <v>0</v>
      </c>
      <c r="Q6848" s="204">
        <v>8.4000000000000005E-2</v>
      </c>
      <c r="R6848" s="204">
        <f>Q6848*H6848</f>
        <v>0.16800000000000001</v>
      </c>
      <c r="S6848" s="204">
        <v>0</v>
      </c>
      <c r="T6848" s="205">
        <f>S6848*H6848</f>
        <v>0</v>
      </c>
      <c r="U6848" s="37"/>
      <c r="V6848" s="37"/>
      <c r="W6848" s="37"/>
      <c r="X6848" s="37"/>
      <c r="Y6848" s="37"/>
      <c r="Z6848" s="37"/>
      <c r="AA6848" s="37"/>
      <c r="AB6848" s="37"/>
      <c r="AC6848" s="37"/>
      <c r="AD6848" s="37"/>
      <c r="AE6848" s="37"/>
      <c r="AR6848" s="206" t="s">
        <v>619</v>
      </c>
      <c r="AT6848" s="206" t="s">
        <v>633</v>
      </c>
      <c r="AU6848" s="206" t="s">
        <v>91</v>
      </c>
      <c r="AY6848" s="19" t="s">
        <v>262</v>
      </c>
      <c r="BE6848" s="207">
        <f>IF(N6848="základní",J6848,0)</f>
        <v>0</v>
      </c>
      <c r="BF6848" s="207">
        <f>IF(N6848="snížená",J6848,0)</f>
        <v>0</v>
      </c>
      <c r="BG6848" s="207">
        <f>IF(N6848="zákl. přenesená",J6848,0)</f>
        <v>0</v>
      </c>
      <c r="BH6848" s="207">
        <f>IF(N6848="sníž. přenesená",J6848,0)</f>
        <v>0</v>
      </c>
      <c r="BI6848" s="207">
        <f>IF(N6848="nulová",J6848,0)</f>
        <v>0</v>
      </c>
      <c r="BJ6848" s="19" t="s">
        <v>89</v>
      </c>
      <c r="BK6848" s="207">
        <f>ROUND(I6848*H6848,2)</f>
        <v>0</v>
      </c>
      <c r="BL6848" s="19" t="s">
        <v>442</v>
      </c>
      <c r="BM6848" s="206" t="s">
        <v>3154</v>
      </c>
    </row>
    <row r="6849" spans="1:65" s="2" customFormat="1" ht="45">
      <c r="A6849" s="37"/>
      <c r="B6849" s="38"/>
      <c r="C6849" s="39"/>
      <c r="D6849" s="208" t="s">
        <v>421</v>
      </c>
      <c r="E6849" s="39"/>
      <c r="F6849" s="209" t="s">
        <v>3155</v>
      </c>
      <c r="G6849" s="39"/>
      <c r="H6849" s="39"/>
      <c r="I6849" s="118"/>
      <c r="J6849" s="39"/>
      <c r="K6849" s="39"/>
      <c r="L6849" s="42"/>
      <c r="M6849" s="210"/>
      <c r="N6849" s="211"/>
      <c r="O6849" s="67"/>
      <c r="P6849" s="67"/>
      <c r="Q6849" s="67"/>
      <c r="R6849" s="67"/>
      <c r="S6849" s="67"/>
      <c r="T6849" s="68"/>
      <c r="U6849" s="37"/>
      <c r="V6849" s="37"/>
      <c r="W6849" s="37"/>
      <c r="X6849" s="37"/>
      <c r="Y6849" s="37"/>
      <c r="Z6849" s="37"/>
      <c r="AA6849" s="37"/>
      <c r="AB6849" s="37"/>
      <c r="AC6849" s="37"/>
      <c r="AD6849" s="37"/>
      <c r="AE6849" s="37"/>
      <c r="AT6849" s="19" t="s">
        <v>421</v>
      </c>
      <c r="AU6849" s="19" t="s">
        <v>91</v>
      </c>
    </row>
    <row r="6850" spans="1:65" s="13" customFormat="1" ht="10">
      <c r="B6850" s="212"/>
      <c r="C6850" s="213"/>
      <c r="D6850" s="208" t="s">
        <v>272</v>
      </c>
      <c r="E6850" s="214" t="s">
        <v>44</v>
      </c>
      <c r="F6850" s="215" t="s">
        <v>1358</v>
      </c>
      <c r="G6850" s="213"/>
      <c r="H6850" s="214" t="s">
        <v>44</v>
      </c>
      <c r="I6850" s="216"/>
      <c r="J6850" s="213"/>
      <c r="K6850" s="213"/>
      <c r="L6850" s="217"/>
      <c r="M6850" s="218"/>
      <c r="N6850" s="219"/>
      <c r="O6850" s="219"/>
      <c r="P6850" s="219"/>
      <c r="Q6850" s="219"/>
      <c r="R6850" s="219"/>
      <c r="S6850" s="219"/>
      <c r="T6850" s="220"/>
      <c r="AT6850" s="221" t="s">
        <v>272</v>
      </c>
      <c r="AU6850" s="221" t="s">
        <v>91</v>
      </c>
      <c r="AV6850" s="13" t="s">
        <v>89</v>
      </c>
      <c r="AW6850" s="13" t="s">
        <v>38</v>
      </c>
      <c r="AX6850" s="13" t="s">
        <v>82</v>
      </c>
      <c r="AY6850" s="221" t="s">
        <v>262</v>
      </c>
    </row>
    <row r="6851" spans="1:65" s="13" customFormat="1" ht="10">
      <c r="B6851" s="212"/>
      <c r="C6851" s="213"/>
      <c r="D6851" s="208" t="s">
        <v>272</v>
      </c>
      <c r="E6851" s="214" t="s">
        <v>44</v>
      </c>
      <c r="F6851" s="215" t="s">
        <v>1300</v>
      </c>
      <c r="G6851" s="213"/>
      <c r="H6851" s="214" t="s">
        <v>44</v>
      </c>
      <c r="I6851" s="216"/>
      <c r="J6851" s="213"/>
      <c r="K6851" s="213"/>
      <c r="L6851" s="217"/>
      <c r="M6851" s="218"/>
      <c r="N6851" s="219"/>
      <c r="O6851" s="219"/>
      <c r="P6851" s="219"/>
      <c r="Q6851" s="219"/>
      <c r="R6851" s="219"/>
      <c r="S6851" s="219"/>
      <c r="T6851" s="220"/>
      <c r="AT6851" s="221" t="s">
        <v>272</v>
      </c>
      <c r="AU6851" s="221" t="s">
        <v>91</v>
      </c>
      <c r="AV6851" s="13" t="s">
        <v>89</v>
      </c>
      <c r="AW6851" s="13" t="s">
        <v>38</v>
      </c>
      <c r="AX6851" s="13" t="s">
        <v>82</v>
      </c>
      <c r="AY6851" s="221" t="s">
        <v>262</v>
      </c>
    </row>
    <row r="6852" spans="1:65" s="13" customFormat="1" ht="10">
      <c r="B6852" s="212"/>
      <c r="C6852" s="213"/>
      <c r="D6852" s="208" t="s">
        <v>272</v>
      </c>
      <c r="E6852" s="214" t="s">
        <v>44</v>
      </c>
      <c r="F6852" s="215" t="s">
        <v>1301</v>
      </c>
      <c r="G6852" s="213"/>
      <c r="H6852" s="214" t="s">
        <v>44</v>
      </c>
      <c r="I6852" s="216"/>
      <c r="J6852" s="213"/>
      <c r="K6852" s="213"/>
      <c r="L6852" s="217"/>
      <c r="M6852" s="218"/>
      <c r="N6852" s="219"/>
      <c r="O6852" s="219"/>
      <c r="P6852" s="219"/>
      <c r="Q6852" s="219"/>
      <c r="R6852" s="219"/>
      <c r="S6852" s="219"/>
      <c r="T6852" s="220"/>
      <c r="AT6852" s="221" t="s">
        <v>272</v>
      </c>
      <c r="AU6852" s="221" t="s">
        <v>91</v>
      </c>
      <c r="AV6852" s="13" t="s">
        <v>89</v>
      </c>
      <c r="AW6852" s="13" t="s">
        <v>38</v>
      </c>
      <c r="AX6852" s="13" t="s">
        <v>82</v>
      </c>
      <c r="AY6852" s="221" t="s">
        <v>262</v>
      </c>
    </row>
    <row r="6853" spans="1:65" s="15" customFormat="1" ht="10">
      <c r="B6853" s="233"/>
      <c r="C6853" s="234"/>
      <c r="D6853" s="208" t="s">
        <v>272</v>
      </c>
      <c r="E6853" s="235" t="s">
        <v>44</v>
      </c>
      <c r="F6853" s="236" t="s">
        <v>91</v>
      </c>
      <c r="G6853" s="234"/>
      <c r="H6853" s="237">
        <v>2</v>
      </c>
      <c r="I6853" s="238"/>
      <c r="J6853" s="234"/>
      <c r="K6853" s="234"/>
      <c r="L6853" s="239"/>
      <c r="M6853" s="240"/>
      <c r="N6853" s="241"/>
      <c r="O6853" s="241"/>
      <c r="P6853" s="241"/>
      <c r="Q6853" s="241"/>
      <c r="R6853" s="241"/>
      <c r="S6853" s="241"/>
      <c r="T6853" s="242"/>
      <c r="AT6853" s="243" t="s">
        <v>272</v>
      </c>
      <c r="AU6853" s="243" t="s">
        <v>91</v>
      </c>
      <c r="AV6853" s="15" t="s">
        <v>91</v>
      </c>
      <c r="AW6853" s="15" t="s">
        <v>38</v>
      </c>
      <c r="AX6853" s="15" t="s">
        <v>82</v>
      </c>
      <c r="AY6853" s="243" t="s">
        <v>262</v>
      </c>
    </row>
    <row r="6854" spans="1:65" s="13" customFormat="1" ht="10">
      <c r="B6854" s="212"/>
      <c r="C6854" s="213"/>
      <c r="D6854" s="208" t="s">
        <v>272</v>
      </c>
      <c r="E6854" s="214" t="s">
        <v>44</v>
      </c>
      <c r="F6854" s="215" t="s">
        <v>1359</v>
      </c>
      <c r="G6854" s="213"/>
      <c r="H6854" s="214" t="s">
        <v>44</v>
      </c>
      <c r="I6854" s="216"/>
      <c r="J6854" s="213"/>
      <c r="K6854" s="213"/>
      <c r="L6854" s="217"/>
      <c r="M6854" s="218"/>
      <c r="N6854" s="219"/>
      <c r="O6854" s="219"/>
      <c r="P6854" s="219"/>
      <c r="Q6854" s="219"/>
      <c r="R6854" s="219"/>
      <c r="S6854" s="219"/>
      <c r="T6854" s="220"/>
      <c r="AT6854" s="221" t="s">
        <v>272</v>
      </c>
      <c r="AU6854" s="221" t="s">
        <v>91</v>
      </c>
      <c r="AV6854" s="13" t="s">
        <v>89</v>
      </c>
      <c r="AW6854" s="13" t="s">
        <v>38</v>
      </c>
      <c r="AX6854" s="13" t="s">
        <v>82</v>
      </c>
      <c r="AY6854" s="221" t="s">
        <v>262</v>
      </c>
    </row>
    <row r="6855" spans="1:65" s="13" customFormat="1" ht="30">
      <c r="B6855" s="212"/>
      <c r="C6855" s="213"/>
      <c r="D6855" s="208" t="s">
        <v>272</v>
      </c>
      <c r="E6855" s="214" t="s">
        <v>44</v>
      </c>
      <c r="F6855" s="215" t="s">
        <v>1303</v>
      </c>
      <c r="G6855" s="213"/>
      <c r="H6855" s="214" t="s">
        <v>44</v>
      </c>
      <c r="I6855" s="216"/>
      <c r="J6855" s="213"/>
      <c r="K6855" s="213"/>
      <c r="L6855" s="217"/>
      <c r="M6855" s="218"/>
      <c r="N6855" s="219"/>
      <c r="O6855" s="219"/>
      <c r="P6855" s="219"/>
      <c r="Q6855" s="219"/>
      <c r="R6855" s="219"/>
      <c r="S6855" s="219"/>
      <c r="T6855" s="220"/>
      <c r="AT6855" s="221" t="s">
        <v>272</v>
      </c>
      <c r="AU6855" s="221" t="s">
        <v>91</v>
      </c>
      <c r="AV6855" s="13" t="s">
        <v>89</v>
      </c>
      <c r="AW6855" s="13" t="s">
        <v>38</v>
      </c>
      <c r="AX6855" s="13" t="s">
        <v>82</v>
      </c>
      <c r="AY6855" s="221" t="s">
        <v>262</v>
      </c>
    </row>
    <row r="6856" spans="1:65" s="13" customFormat="1" ht="10">
      <c r="B6856" s="212"/>
      <c r="C6856" s="213"/>
      <c r="D6856" s="208" t="s">
        <v>272</v>
      </c>
      <c r="E6856" s="214" t="s">
        <v>44</v>
      </c>
      <c r="F6856" s="215" t="s">
        <v>3156</v>
      </c>
      <c r="G6856" s="213"/>
      <c r="H6856" s="214" t="s">
        <v>44</v>
      </c>
      <c r="I6856" s="216"/>
      <c r="J6856" s="213"/>
      <c r="K6856" s="213"/>
      <c r="L6856" s="217"/>
      <c r="M6856" s="218"/>
      <c r="N6856" s="219"/>
      <c r="O6856" s="219"/>
      <c r="P6856" s="219"/>
      <c r="Q6856" s="219"/>
      <c r="R6856" s="219"/>
      <c r="S6856" s="219"/>
      <c r="T6856" s="220"/>
      <c r="AT6856" s="221" t="s">
        <v>272</v>
      </c>
      <c r="AU6856" s="221" t="s">
        <v>91</v>
      </c>
      <c r="AV6856" s="13" t="s">
        <v>89</v>
      </c>
      <c r="AW6856" s="13" t="s">
        <v>38</v>
      </c>
      <c r="AX6856" s="13" t="s">
        <v>82</v>
      </c>
      <c r="AY6856" s="221" t="s">
        <v>262</v>
      </c>
    </row>
    <row r="6857" spans="1:65" s="16" customFormat="1" ht="10">
      <c r="B6857" s="244"/>
      <c r="C6857" s="245"/>
      <c r="D6857" s="208" t="s">
        <v>272</v>
      </c>
      <c r="E6857" s="246" t="s">
        <v>44</v>
      </c>
      <c r="F6857" s="247" t="s">
        <v>291</v>
      </c>
      <c r="G6857" s="245"/>
      <c r="H6857" s="248">
        <v>2</v>
      </c>
      <c r="I6857" s="249"/>
      <c r="J6857" s="245"/>
      <c r="K6857" s="245"/>
      <c r="L6857" s="250"/>
      <c r="M6857" s="251"/>
      <c r="N6857" s="252"/>
      <c r="O6857" s="252"/>
      <c r="P6857" s="252"/>
      <c r="Q6857" s="252"/>
      <c r="R6857" s="252"/>
      <c r="S6857" s="252"/>
      <c r="T6857" s="253"/>
      <c r="AT6857" s="254" t="s">
        <v>272</v>
      </c>
      <c r="AU6857" s="254" t="s">
        <v>91</v>
      </c>
      <c r="AV6857" s="16" t="s">
        <v>104</v>
      </c>
      <c r="AW6857" s="16" t="s">
        <v>38</v>
      </c>
      <c r="AX6857" s="16" t="s">
        <v>89</v>
      </c>
      <c r="AY6857" s="254" t="s">
        <v>262</v>
      </c>
    </row>
    <row r="6858" spans="1:65" s="2" customFormat="1" ht="16.5" customHeight="1">
      <c r="A6858" s="37"/>
      <c r="B6858" s="38"/>
      <c r="C6858" s="195" t="s">
        <v>3157</v>
      </c>
      <c r="D6858" s="195" t="s">
        <v>264</v>
      </c>
      <c r="E6858" s="196" t="s">
        <v>3158</v>
      </c>
      <c r="F6858" s="197" t="s">
        <v>3159</v>
      </c>
      <c r="G6858" s="198" t="s">
        <v>518</v>
      </c>
      <c r="H6858" s="199">
        <v>1</v>
      </c>
      <c r="I6858" s="200"/>
      <c r="J6858" s="201">
        <f>ROUND(I6858*H6858,2)</f>
        <v>0</v>
      </c>
      <c r="K6858" s="197" t="s">
        <v>268</v>
      </c>
      <c r="L6858" s="42"/>
      <c r="M6858" s="202" t="s">
        <v>44</v>
      </c>
      <c r="N6858" s="203" t="s">
        <v>53</v>
      </c>
      <c r="O6858" s="67"/>
      <c r="P6858" s="204">
        <f>O6858*H6858</f>
        <v>0</v>
      </c>
      <c r="Q6858" s="204">
        <v>0</v>
      </c>
      <c r="R6858" s="204">
        <f>Q6858*H6858</f>
        <v>0</v>
      </c>
      <c r="S6858" s="204">
        <v>0</v>
      </c>
      <c r="T6858" s="205">
        <f>S6858*H6858</f>
        <v>0</v>
      </c>
      <c r="U6858" s="37"/>
      <c r="V6858" s="37"/>
      <c r="W6858" s="37"/>
      <c r="X6858" s="37"/>
      <c r="Y6858" s="37"/>
      <c r="Z6858" s="37"/>
      <c r="AA6858" s="37"/>
      <c r="AB6858" s="37"/>
      <c r="AC6858" s="37"/>
      <c r="AD6858" s="37"/>
      <c r="AE6858" s="37"/>
      <c r="AR6858" s="206" t="s">
        <v>442</v>
      </c>
      <c r="AT6858" s="206" t="s">
        <v>264</v>
      </c>
      <c r="AU6858" s="206" t="s">
        <v>91</v>
      </c>
      <c r="AY6858" s="19" t="s">
        <v>262</v>
      </c>
      <c r="BE6858" s="207">
        <f>IF(N6858="základní",J6858,0)</f>
        <v>0</v>
      </c>
      <c r="BF6858" s="207">
        <f>IF(N6858="snížená",J6858,0)</f>
        <v>0</v>
      </c>
      <c r="BG6858" s="207">
        <f>IF(N6858="zákl. přenesená",J6858,0)</f>
        <v>0</v>
      </c>
      <c r="BH6858" s="207">
        <f>IF(N6858="sníž. přenesená",J6858,0)</f>
        <v>0</v>
      </c>
      <c r="BI6858" s="207">
        <f>IF(N6858="nulová",J6858,0)</f>
        <v>0</v>
      </c>
      <c r="BJ6858" s="19" t="s">
        <v>89</v>
      </c>
      <c r="BK6858" s="207">
        <f>ROUND(I6858*H6858,2)</f>
        <v>0</v>
      </c>
      <c r="BL6858" s="19" t="s">
        <v>442</v>
      </c>
      <c r="BM6858" s="206" t="s">
        <v>3160</v>
      </c>
    </row>
    <row r="6859" spans="1:65" s="2" customFormat="1" ht="27">
      <c r="A6859" s="37"/>
      <c r="B6859" s="38"/>
      <c r="C6859" s="39"/>
      <c r="D6859" s="208" t="s">
        <v>270</v>
      </c>
      <c r="E6859" s="39"/>
      <c r="F6859" s="209" t="s">
        <v>3161</v>
      </c>
      <c r="G6859" s="39"/>
      <c r="H6859" s="39"/>
      <c r="I6859" s="118"/>
      <c r="J6859" s="39"/>
      <c r="K6859" s="39"/>
      <c r="L6859" s="42"/>
      <c r="M6859" s="210"/>
      <c r="N6859" s="211"/>
      <c r="O6859" s="67"/>
      <c r="P6859" s="67"/>
      <c r="Q6859" s="67"/>
      <c r="R6859" s="67"/>
      <c r="S6859" s="67"/>
      <c r="T6859" s="68"/>
      <c r="U6859" s="37"/>
      <c r="V6859" s="37"/>
      <c r="W6859" s="37"/>
      <c r="X6859" s="37"/>
      <c r="Y6859" s="37"/>
      <c r="Z6859" s="37"/>
      <c r="AA6859" s="37"/>
      <c r="AB6859" s="37"/>
      <c r="AC6859" s="37"/>
      <c r="AD6859" s="37"/>
      <c r="AE6859" s="37"/>
      <c r="AT6859" s="19" t="s">
        <v>270</v>
      </c>
      <c r="AU6859" s="19" t="s">
        <v>91</v>
      </c>
    </row>
    <row r="6860" spans="1:65" s="2" customFormat="1" ht="18">
      <c r="A6860" s="37"/>
      <c r="B6860" s="38"/>
      <c r="C6860" s="39"/>
      <c r="D6860" s="208" t="s">
        <v>421</v>
      </c>
      <c r="E6860" s="39"/>
      <c r="F6860" s="209" t="s">
        <v>3162</v>
      </c>
      <c r="G6860" s="39"/>
      <c r="H6860" s="39"/>
      <c r="I6860" s="118"/>
      <c r="J6860" s="39"/>
      <c r="K6860" s="39"/>
      <c r="L6860" s="42"/>
      <c r="M6860" s="210"/>
      <c r="N6860" s="211"/>
      <c r="O6860" s="67"/>
      <c r="P6860" s="67"/>
      <c r="Q6860" s="67"/>
      <c r="R6860" s="67"/>
      <c r="S6860" s="67"/>
      <c r="T6860" s="68"/>
      <c r="U6860" s="37"/>
      <c r="V6860" s="37"/>
      <c r="W6860" s="37"/>
      <c r="X6860" s="37"/>
      <c r="Y6860" s="37"/>
      <c r="Z6860" s="37"/>
      <c r="AA6860" s="37"/>
      <c r="AB6860" s="37"/>
      <c r="AC6860" s="37"/>
      <c r="AD6860" s="37"/>
      <c r="AE6860" s="37"/>
      <c r="AT6860" s="19" t="s">
        <v>421</v>
      </c>
      <c r="AU6860" s="19" t="s">
        <v>91</v>
      </c>
    </row>
    <row r="6861" spans="1:65" s="13" customFormat="1" ht="10">
      <c r="B6861" s="212"/>
      <c r="C6861" s="213"/>
      <c r="D6861" s="208" t="s">
        <v>272</v>
      </c>
      <c r="E6861" s="214" t="s">
        <v>44</v>
      </c>
      <c r="F6861" s="215" t="s">
        <v>3163</v>
      </c>
      <c r="G6861" s="213"/>
      <c r="H6861" s="214" t="s">
        <v>44</v>
      </c>
      <c r="I6861" s="216"/>
      <c r="J6861" s="213"/>
      <c r="K6861" s="213"/>
      <c r="L6861" s="217"/>
      <c r="M6861" s="218"/>
      <c r="N6861" s="219"/>
      <c r="O6861" s="219"/>
      <c r="P6861" s="219"/>
      <c r="Q6861" s="219"/>
      <c r="R6861" s="219"/>
      <c r="S6861" s="219"/>
      <c r="T6861" s="220"/>
      <c r="AT6861" s="221" t="s">
        <v>272</v>
      </c>
      <c r="AU6861" s="221" t="s">
        <v>91</v>
      </c>
      <c r="AV6861" s="13" t="s">
        <v>89</v>
      </c>
      <c r="AW6861" s="13" t="s">
        <v>38</v>
      </c>
      <c r="AX6861" s="13" t="s">
        <v>82</v>
      </c>
      <c r="AY6861" s="221" t="s">
        <v>262</v>
      </c>
    </row>
    <row r="6862" spans="1:65" s="13" customFormat="1" ht="10">
      <c r="B6862" s="212"/>
      <c r="C6862" s="213"/>
      <c r="D6862" s="208" t="s">
        <v>272</v>
      </c>
      <c r="E6862" s="214" t="s">
        <v>44</v>
      </c>
      <c r="F6862" s="215" t="s">
        <v>3164</v>
      </c>
      <c r="G6862" s="213"/>
      <c r="H6862" s="214" t="s">
        <v>44</v>
      </c>
      <c r="I6862" s="216"/>
      <c r="J6862" s="213"/>
      <c r="K6862" s="213"/>
      <c r="L6862" s="217"/>
      <c r="M6862" s="218"/>
      <c r="N6862" s="219"/>
      <c r="O6862" s="219"/>
      <c r="P6862" s="219"/>
      <c r="Q6862" s="219"/>
      <c r="R6862" s="219"/>
      <c r="S6862" s="219"/>
      <c r="T6862" s="220"/>
      <c r="AT6862" s="221" t="s">
        <v>272</v>
      </c>
      <c r="AU6862" s="221" t="s">
        <v>91</v>
      </c>
      <c r="AV6862" s="13" t="s">
        <v>89</v>
      </c>
      <c r="AW6862" s="13" t="s">
        <v>38</v>
      </c>
      <c r="AX6862" s="13" t="s">
        <v>82</v>
      </c>
      <c r="AY6862" s="221" t="s">
        <v>262</v>
      </c>
    </row>
    <row r="6863" spans="1:65" s="13" customFormat="1" ht="10">
      <c r="B6863" s="212"/>
      <c r="C6863" s="213"/>
      <c r="D6863" s="208" t="s">
        <v>272</v>
      </c>
      <c r="E6863" s="214" t="s">
        <v>44</v>
      </c>
      <c r="F6863" s="215" t="s">
        <v>1403</v>
      </c>
      <c r="G6863" s="213"/>
      <c r="H6863" s="214" t="s">
        <v>44</v>
      </c>
      <c r="I6863" s="216"/>
      <c r="J6863" s="213"/>
      <c r="K6863" s="213"/>
      <c r="L6863" s="217"/>
      <c r="M6863" s="218"/>
      <c r="N6863" s="219"/>
      <c r="O6863" s="219"/>
      <c r="P6863" s="219"/>
      <c r="Q6863" s="219"/>
      <c r="R6863" s="219"/>
      <c r="S6863" s="219"/>
      <c r="T6863" s="220"/>
      <c r="AT6863" s="221" t="s">
        <v>272</v>
      </c>
      <c r="AU6863" s="221" t="s">
        <v>91</v>
      </c>
      <c r="AV6863" s="13" t="s">
        <v>89</v>
      </c>
      <c r="AW6863" s="13" t="s">
        <v>38</v>
      </c>
      <c r="AX6863" s="13" t="s">
        <v>82</v>
      </c>
      <c r="AY6863" s="221" t="s">
        <v>262</v>
      </c>
    </row>
    <row r="6864" spans="1:65" s="15" customFormat="1" ht="10">
      <c r="B6864" s="233"/>
      <c r="C6864" s="234"/>
      <c r="D6864" s="208" t="s">
        <v>272</v>
      </c>
      <c r="E6864" s="235" t="s">
        <v>44</v>
      </c>
      <c r="F6864" s="236" t="s">
        <v>89</v>
      </c>
      <c r="G6864" s="234"/>
      <c r="H6864" s="237">
        <v>1</v>
      </c>
      <c r="I6864" s="238"/>
      <c r="J6864" s="234"/>
      <c r="K6864" s="234"/>
      <c r="L6864" s="239"/>
      <c r="M6864" s="240"/>
      <c r="N6864" s="241"/>
      <c r="O6864" s="241"/>
      <c r="P6864" s="241"/>
      <c r="Q6864" s="241"/>
      <c r="R6864" s="241"/>
      <c r="S6864" s="241"/>
      <c r="T6864" s="242"/>
      <c r="AT6864" s="243" t="s">
        <v>272</v>
      </c>
      <c r="AU6864" s="243" t="s">
        <v>91</v>
      </c>
      <c r="AV6864" s="15" t="s">
        <v>91</v>
      </c>
      <c r="AW6864" s="15" t="s">
        <v>38</v>
      </c>
      <c r="AX6864" s="15" t="s">
        <v>82</v>
      </c>
      <c r="AY6864" s="243" t="s">
        <v>262</v>
      </c>
    </row>
    <row r="6865" spans="1:65" s="13" customFormat="1" ht="30">
      <c r="B6865" s="212"/>
      <c r="C6865" s="213"/>
      <c r="D6865" s="208" t="s">
        <v>272</v>
      </c>
      <c r="E6865" s="214" t="s">
        <v>44</v>
      </c>
      <c r="F6865" s="215" t="s">
        <v>3165</v>
      </c>
      <c r="G6865" s="213"/>
      <c r="H6865" s="214" t="s">
        <v>44</v>
      </c>
      <c r="I6865" s="216"/>
      <c r="J6865" s="213"/>
      <c r="K6865" s="213"/>
      <c r="L6865" s="217"/>
      <c r="M6865" s="218"/>
      <c r="N6865" s="219"/>
      <c r="O6865" s="219"/>
      <c r="P6865" s="219"/>
      <c r="Q6865" s="219"/>
      <c r="R6865" s="219"/>
      <c r="S6865" s="219"/>
      <c r="T6865" s="220"/>
      <c r="AT6865" s="221" t="s">
        <v>272</v>
      </c>
      <c r="AU6865" s="221" t="s">
        <v>91</v>
      </c>
      <c r="AV6865" s="13" t="s">
        <v>89</v>
      </c>
      <c r="AW6865" s="13" t="s">
        <v>38</v>
      </c>
      <c r="AX6865" s="13" t="s">
        <v>82</v>
      </c>
      <c r="AY6865" s="221" t="s">
        <v>262</v>
      </c>
    </row>
    <row r="6866" spans="1:65" s="13" customFormat="1" ht="10">
      <c r="B6866" s="212"/>
      <c r="C6866" s="213"/>
      <c r="D6866" s="208" t="s">
        <v>272</v>
      </c>
      <c r="E6866" s="214" t="s">
        <v>44</v>
      </c>
      <c r="F6866" s="215" t="s">
        <v>3166</v>
      </c>
      <c r="G6866" s="213"/>
      <c r="H6866" s="214" t="s">
        <v>44</v>
      </c>
      <c r="I6866" s="216"/>
      <c r="J6866" s="213"/>
      <c r="K6866" s="213"/>
      <c r="L6866" s="217"/>
      <c r="M6866" s="218"/>
      <c r="N6866" s="219"/>
      <c r="O6866" s="219"/>
      <c r="P6866" s="219"/>
      <c r="Q6866" s="219"/>
      <c r="R6866" s="219"/>
      <c r="S6866" s="219"/>
      <c r="T6866" s="220"/>
      <c r="AT6866" s="221" t="s">
        <v>272</v>
      </c>
      <c r="AU6866" s="221" t="s">
        <v>91</v>
      </c>
      <c r="AV6866" s="13" t="s">
        <v>89</v>
      </c>
      <c r="AW6866" s="13" t="s">
        <v>38</v>
      </c>
      <c r="AX6866" s="13" t="s">
        <v>82</v>
      </c>
      <c r="AY6866" s="221" t="s">
        <v>262</v>
      </c>
    </row>
    <row r="6867" spans="1:65" s="13" customFormat="1" ht="10">
      <c r="B6867" s="212"/>
      <c r="C6867" s="213"/>
      <c r="D6867" s="208" t="s">
        <v>272</v>
      </c>
      <c r="E6867" s="214" t="s">
        <v>44</v>
      </c>
      <c r="F6867" s="215" t="s">
        <v>3167</v>
      </c>
      <c r="G6867" s="213"/>
      <c r="H6867" s="214" t="s">
        <v>44</v>
      </c>
      <c r="I6867" s="216"/>
      <c r="J6867" s="213"/>
      <c r="K6867" s="213"/>
      <c r="L6867" s="217"/>
      <c r="M6867" s="218"/>
      <c r="N6867" s="219"/>
      <c r="O6867" s="219"/>
      <c r="P6867" s="219"/>
      <c r="Q6867" s="219"/>
      <c r="R6867" s="219"/>
      <c r="S6867" s="219"/>
      <c r="T6867" s="220"/>
      <c r="AT6867" s="221" t="s">
        <v>272</v>
      </c>
      <c r="AU6867" s="221" t="s">
        <v>91</v>
      </c>
      <c r="AV6867" s="13" t="s">
        <v>89</v>
      </c>
      <c r="AW6867" s="13" t="s">
        <v>38</v>
      </c>
      <c r="AX6867" s="13" t="s">
        <v>82</v>
      </c>
      <c r="AY6867" s="221" t="s">
        <v>262</v>
      </c>
    </row>
    <row r="6868" spans="1:65" s="13" customFormat="1" ht="30">
      <c r="B6868" s="212"/>
      <c r="C6868" s="213"/>
      <c r="D6868" s="208" t="s">
        <v>272</v>
      </c>
      <c r="E6868" s="214" t="s">
        <v>44</v>
      </c>
      <c r="F6868" s="215" t="s">
        <v>3168</v>
      </c>
      <c r="G6868" s="213"/>
      <c r="H6868" s="214" t="s">
        <v>44</v>
      </c>
      <c r="I6868" s="216"/>
      <c r="J6868" s="213"/>
      <c r="K6868" s="213"/>
      <c r="L6868" s="217"/>
      <c r="M6868" s="218"/>
      <c r="N6868" s="219"/>
      <c r="O6868" s="219"/>
      <c r="P6868" s="219"/>
      <c r="Q6868" s="219"/>
      <c r="R6868" s="219"/>
      <c r="S6868" s="219"/>
      <c r="T6868" s="220"/>
      <c r="AT6868" s="221" t="s">
        <v>272</v>
      </c>
      <c r="AU6868" s="221" t="s">
        <v>91</v>
      </c>
      <c r="AV6868" s="13" t="s">
        <v>89</v>
      </c>
      <c r="AW6868" s="13" t="s">
        <v>38</v>
      </c>
      <c r="AX6868" s="13" t="s">
        <v>82</v>
      </c>
      <c r="AY6868" s="221" t="s">
        <v>262</v>
      </c>
    </row>
    <row r="6869" spans="1:65" s="16" customFormat="1" ht="10">
      <c r="B6869" s="244"/>
      <c r="C6869" s="245"/>
      <c r="D6869" s="208" t="s">
        <v>272</v>
      </c>
      <c r="E6869" s="246" t="s">
        <v>44</v>
      </c>
      <c r="F6869" s="247" t="s">
        <v>291</v>
      </c>
      <c r="G6869" s="245"/>
      <c r="H6869" s="248">
        <v>1</v>
      </c>
      <c r="I6869" s="249"/>
      <c r="J6869" s="245"/>
      <c r="K6869" s="245"/>
      <c r="L6869" s="250"/>
      <c r="M6869" s="251"/>
      <c r="N6869" s="252"/>
      <c r="O6869" s="252"/>
      <c r="P6869" s="252"/>
      <c r="Q6869" s="252"/>
      <c r="R6869" s="252"/>
      <c r="S6869" s="252"/>
      <c r="T6869" s="253"/>
      <c r="AT6869" s="254" t="s">
        <v>272</v>
      </c>
      <c r="AU6869" s="254" t="s">
        <v>91</v>
      </c>
      <c r="AV6869" s="16" t="s">
        <v>104</v>
      </c>
      <c r="AW6869" s="16" t="s">
        <v>38</v>
      </c>
      <c r="AX6869" s="16" t="s">
        <v>89</v>
      </c>
      <c r="AY6869" s="254" t="s">
        <v>262</v>
      </c>
    </row>
    <row r="6870" spans="1:65" s="2" customFormat="1" ht="16.5" customHeight="1">
      <c r="A6870" s="37"/>
      <c r="B6870" s="38"/>
      <c r="C6870" s="255" t="s">
        <v>3169</v>
      </c>
      <c r="D6870" s="255" t="s">
        <v>633</v>
      </c>
      <c r="E6870" s="256" t="s">
        <v>3170</v>
      </c>
      <c r="F6870" s="257" t="s">
        <v>3171</v>
      </c>
      <c r="G6870" s="258" t="s">
        <v>518</v>
      </c>
      <c r="H6870" s="259">
        <v>1</v>
      </c>
      <c r="I6870" s="260"/>
      <c r="J6870" s="261">
        <f>ROUND(I6870*H6870,2)</f>
        <v>0</v>
      </c>
      <c r="K6870" s="257" t="s">
        <v>44</v>
      </c>
      <c r="L6870" s="262"/>
      <c r="M6870" s="263" t="s">
        <v>44</v>
      </c>
      <c r="N6870" s="264" t="s">
        <v>53</v>
      </c>
      <c r="O6870" s="67"/>
      <c r="P6870" s="204">
        <f>O6870*H6870</f>
        <v>0</v>
      </c>
      <c r="Q6870" s="204">
        <v>0.18</v>
      </c>
      <c r="R6870" s="204">
        <f>Q6870*H6870</f>
        <v>0.18</v>
      </c>
      <c r="S6870" s="204">
        <v>0</v>
      </c>
      <c r="T6870" s="205">
        <f>S6870*H6870</f>
        <v>0</v>
      </c>
      <c r="U6870" s="37"/>
      <c r="V6870" s="37"/>
      <c r="W6870" s="37"/>
      <c r="X6870" s="37"/>
      <c r="Y6870" s="37"/>
      <c r="Z6870" s="37"/>
      <c r="AA6870" s="37"/>
      <c r="AB6870" s="37"/>
      <c r="AC6870" s="37"/>
      <c r="AD6870" s="37"/>
      <c r="AE6870" s="37"/>
      <c r="AR6870" s="206" t="s">
        <v>619</v>
      </c>
      <c r="AT6870" s="206" t="s">
        <v>633</v>
      </c>
      <c r="AU6870" s="206" t="s">
        <v>91</v>
      </c>
      <c r="AY6870" s="19" t="s">
        <v>262</v>
      </c>
      <c r="BE6870" s="207">
        <f>IF(N6870="základní",J6870,0)</f>
        <v>0</v>
      </c>
      <c r="BF6870" s="207">
        <f>IF(N6870="snížená",J6870,0)</f>
        <v>0</v>
      </c>
      <c r="BG6870" s="207">
        <f>IF(N6870="zákl. přenesená",J6870,0)</f>
        <v>0</v>
      </c>
      <c r="BH6870" s="207">
        <f>IF(N6870="sníž. přenesená",J6870,0)</f>
        <v>0</v>
      </c>
      <c r="BI6870" s="207">
        <f>IF(N6870="nulová",J6870,0)</f>
        <v>0</v>
      </c>
      <c r="BJ6870" s="19" t="s">
        <v>89</v>
      </c>
      <c r="BK6870" s="207">
        <f>ROUND(I6870*H6870,2)</f>
        <v>0</v>
      </c>
      <c r="BL6870" s="19" t="s">
        <v>442</v>
      </c>
      <c r="BM6870" s="206" t="s">
        <v>3172</v>
      </c>
    </row>
    <row r="6871" spans="1:65" s="2" customFormat="1" ht="36">
      <c r="A6871" s="37"/>
      <c r="B6871" s="38"/>
      <c r="C6871" s="39"/>
      <c r="D6871" s="208" t="s">
        <v>421</v>
      </c>
      <c r="E6871" s="39"/>
      <c r="F6871" s="209" t="s">
        <v>3173</v>
      </c>
      <c r="G6871" s="39"/>
      <c r="H6871" s="39"/>
      <c r="I6871" s="118"/>
      <c r="J6871" s="39"/>
      <c r="K6871" s="39"/>
      <c r="L6871" s="42"/>
      <c r="M6871" s="210"/>
      <c r="N6871" s="211"/>
      <c r="O6871" s="67"/>
      <c r="P6871" s="67"/>
      <c r="Q6871" s="67"/>
      <c r="R6871" s="67"/>
      <c r="S6871" s="67"/>
      <c r="T6871" s="68"/>
      <c r="U6871" s="37"/>
      <c r="V6871" s="37"/>
      <c r="W6871" s="37"/>
      <c r="X6871" s="37"/>
      <c r="Y6871" s="37"/>
      <c r="Z6871" s="37"/>
      <c r="AA6871" s="37"/>
      <c r="AB6871" s="37"/>
      <c r="AC6871" s="37"/>
      <c r="AD6871" s="37"/>
      <c r="AE6871" s="37"/>
      <c r="AT6871" s="19" t="s">
        <v>421</v>
      </c>
      <c r="AU6871" s="19" t="s">
        <v>91</v>
      </c>
    </row>
    <row r="6872" spans="1:65" s="13" customFormat="1" ht="10">
      <c r="B6872" s="212"/>
      <c r="C6872" s="213"/>
      <c r="D6872" s="208" t="s">
        <v>272</v>
      </c>
      <c r="E6872" s="214" t="s">
        <v>44</v>
      </c>
      <c r="F6872" s="215" t="s">
        <v>3163</v>
      </c>
      <c r="G6872" s="213"/>
      <c r="H6872" s="214" t="s">
        <v>44</v>
      </c>
      <c r="I6872" s="216"/>
      <c r="J6872" s="213"/>
      <c r="K6872" s="213"/>
      <c r="L6872" s="217"/>
      <c r="M6872" s="218"/>
      <c r="N6872" s="219"/>
      <c r="O6872" s="219"/>
      <c r="P6872" s="219"/>
      <c r="Q6872" s="219"/>
      <c r="R6872" s="219"/>
      <c r="S6872" s="219"/>
      <c r="T6872" s="220"/>
      <c r="AT6872" s="221" t="s">
        <v>272</v>
      </c>
      <c r="AU6872" s="221" t="s">
        <v>91</v>
      </c>
      <c r="AV6872" s="13" t="s">
        <v>89</v>
      </c>
      <c r="AW6872" s="13" t="s">
        <v>38</v>
      </c>
      <c r="AX6872" s="13" t="s">
        <v>82</v>
      </c>
      <c r="AY6872" s="221" t="s">
        <v>262</v>
      </c>
    </row>
    <row r="6873" spans="1:65" s="13" customFormat="1" ht="10">
      <c r="B6873" s="212"/>
      <c r="C6873" s="213"/>
      <c r="D6873" s="208" t="s">
        <v>272</v>
      </c>
      <c r="E6873" s="214" t="s">
        <v>44</v>
      </c>
      <c r="F6873" s="215" t="s">
        <v>3164</v>
      </c>
      <c r="G6873" s="213"/>
      <c r="H6873" s="214" t="s">
        <v>44</v>
      </c>
      <c r="I6873" s="216"/>
      <c r="J6873" s="213"/>
      <c r="K6873" s="213"/>
      <c r="L6873" s="217"/>
      <c r="M6873" s="218"/>
      <c r="N6873" s="219"/>
      <c r="O6873" s="219"/>
      <c r="P6873" s="219"/>
      <c r="Q6873" s="219"/>
      <c r="R6873" s="219"/>
      <c r="S6873" s="219"/>
      <c r="T6873" s="220"/>
      <c r="AT6873" s="221" t="s">
        <v>272</v>
      </c>
      <c r="AU6873" s="221" t="s">
        <v>91</v>
      </c>
      <c r="AV6873" s="13" t="s">
        <v>89</v>
      </c>
      <c r="AW6873" s="13" t="s">
        <v>38</v>
      </c>
      <c r="AX6873" s="13" t="s">
        <v>82</v>
      </c>
      <c r="AY6873" s="221" t="s">
        <v>262</v>
      </c>
    </row>
    <row r="6874" spans="1:65" s="13" customFormat="1" ht="10">
      <c r="B6874" s="212"/>
      <c r="C6874" s="213"/>
      <c r="D6874" s="208" t="s">
        <v>272</v>
      </c>
      <c r="E6874" s="214" t="s">
        <v>44</v>
      </c>
      <c r="F6874" s="215" t="s">
        <v>1403</v>
      </c>
      <c r="G6874" s="213"/>
      <c r="H6874" s="214" t="s">
        <v>44</v>
      </c>
      <c r="I6874" s="216"/>
      <c r="J6874" s="213"/>
      <c r="K6874" s="213"/>
      <c r="L6874" s="217"/>
      <c r="M6874" s="218"/>
      <c r="N6874" s="219"/>
      <c r="O6874" s="219"/>
      <c r="P6874" s="219"/>
      <c r="Q6874" s="219"/>
      <c r="R6874" s="219"/>
      <c r="S6874" s="219"/>
      <c r="T6874" s="220"/>
      <c r="AT6874" s="221" t="s">
        <v>272</v>
      </c>
      <c r="AU6874" s="221" t="s">
        <v>91</v>
      </c>
      <c r="AV6874" s="13" t="s">
        <v>89</v>
      </c>
      <c r="AW6874" s="13" t="s">
        <v>38</v>
      </c>
      <c r="AX6874" s="13" t="s">
        <v>82</v>
      </c>
      <c r="AY6874" s="221" t="s">
        <v>262</v>
      </c>
    </row>
    <row r="6875" spans="1:65" s="15" customFormat="1" ht="10">
      <c r="B6875" s="233"/>
      <c r="C6875" s="234"/>
      <c r="D6875" s="208" t="s">
        <v>272</v>
      </c>
      <c r="E6875" s="235" t="s">
        <v>44</v>
      </c>
      <c r="F6875" s="236" t="s">
        <v>89</v>
      </c>
      <c r="G6875" s="234"/>
      <c r="H6875" s="237">
        <v>1</v>
      </c>
      <c r="I6875" s="238"/>
      <c r="J6875" s="234"/>
      <c r="K6875" s="234"/>
      <c r="L6875" s="239"/>
      <c r="M6875" s="240"/>
      <c r="N6875" s="241"/>
      <c r="O6875" s="241"/>
      <c r="P6875" s="241"/>
      <c r="Q6875" s="241"/>
      <c r="R6875" s="241"/>
      <c r="S6875" s="241"/>
      <c r="T6875" s="242"/>
      <c r="AT6875" s="243" t="s">
        <v>272</v>
      </c>
      <c r="AU6875" s="243" t="s">
        <v>91</v>
      </c>
      <c r="AV6875" s="15" t="s">
        <v>91</v>
      </c>
      <c r="AW6875" s="15" t="s">
        <v>38</v>
      </c>
      <c r="AX6875" s="15" t="s">
        <v>82</v>
      </c>
      <c r="AY6875" s="243" t="s">
        <v>262</v>
      </c>
    </row>
    <row r="6876" spans="1:65" s="13" customFormat="1" ht="30">
      <c r="B6876" s="212"/>
      <c r="C6876" s="213"/>
      <c r="D6876" s="208" t="s">
        <v>272</v>
      </c>
      <c r="E6876" s="214" t="s">
        <v>44</v>
      </c>
      <c r="F6876" s="215" t="s">
        <v>3165</v>
      </c>
      <c r="G6876" s="213"/>
      <c r="H6876" s="214" t="s">
        <v>44</v>
      </c>
      <c r="I6876" s="216"/>
      <c r="J6876" s="213"/>
      <c r="K6876" s="213"/>
      <c r="L6876" s="217"/>
      <c r="M6876" s="218"/>
      <c r="N6876" s="219"/>
      <c r="O6876" s="219"/>
      <c r="P6876" s="219"/>
      <c r="Q6876" s="219"/>
      <c r="R6876" s="219"/>
      <c r="S6876" s="219"/>
      <c r="T6876" s="220"/>
      <c r="AT6876" s="221" t="s">
        <v>272</v>
      </c>
      <c r="AU6876" s="221" t="s">
        <v>91</v>
      </c>
      <c r="AV6876" s="13" t="s">
        <v>89</v>
      </c>
      <c r="AW6876" s="13" t="s">
        <v>38</v>
      </c>
      <c r="AX6876" s="13" t="s">
        <v>82</v>
      </c>
      <c r="AY6876" s="221" t="s">
        <v>262</v>
      </c>
    </row>
    <row r="6877" spans="1:65" s="13" customFormat="1" ht="10">
      <c r="B6877" s="212"/>
      <c r="C6877" s="213"/>
      <c r="D6877" s="208" t="s">
        <v>272</v>
      </c>
      <c r="E6877" s="214" t="s">
        <v>44</v>
      </c>
      <c r="F6877" s="215" t="s">
        <v>3166</v>
      </c>
      <c r="G6877" s="213"/>
      <c r="H6877" s="214" t="s">
        <v>44</v>
      </c>
      <c r="I6877" s="216"/>
      <c r="J6877" s="213"/>
      <c r="K6877" s="213"/>
      <c r="L6877" s="217"/>
      <c r="M6877" s="218"/>
      <c r="N6877" s="219"/>
      <c r="O6877" s="219"/>
      <c r="P6877" s="219"/>
      <c r="Q6877" s="219"/>
      <c r="R6877" s="219"/>
      <c r="S6877" s="219"/>
      <c r="T6877" s="220"/>
      <c r="AT6877" s="221" t="s">
        <v>272</v>
      </c>
      <c r="AU6877" s="221" t="s">
        <v>91</v>
      </c>
      <c r="AV6877" s="13" t="s">
        <v>89</v>
      </c>
      <c r="AW6877" s="13" t="s">
        <v>38</v>
      </c>
      <c r="AX6877" s="13" t="s">
        <v>82</v>
      </c>
      <c r="AY6877" s="221" t="s">
        <v>262</v>
      </c>
    </row>
    <row r="6878" spans="1:65" s="13" customFormat="1" ht="10">
      <c r="B6878" s="212"/>
      <c r="C6878" s="213"/>
      <c r="D6878" s="208" t="s">
        <v>272</v>
      </c>
      <c r="E6878" s="214" t="s">
        <v>44</v>
      </c>
      <c r="F6878" s="215" t="s">
        <v>3167</v>
      </c>
      <c r="G6878" s="213"/>
      <c r="H6878" s="214" t="s">
        <v>44</v>
      </c>
      <c r="I6878" s="216"/>
      <c r="J6878" s="213"/>
      <c r="K6878" s="213"/>
      <c r="L6878" s="217"/>
      <c r="M6878" s="218"/>
      <c r="N6878" s="219"/>
      <c r="O6878" s="219"/>
      <c r="P6878" s="219"/>
      <c r="Q6878" s="219"/>
      <c r="R6878" s="219"/>
      <c r="S6878" s="219"/>
      <c r="T6878" s="220"/>
      <c r="AT6878" s="221" t="s">
        <v>272</v>
      </c>
      <c r="AU6878" s="221" t="s">
        <v>91</v>
      </c>
      <c r="AV6878" s="13" t="s">
        <v>89</v>
      </c>
      <c r="AW6878" s="13" t="s">
        <v>38</v>
      </c>
      <c r="AX6878" s="13" t="s">
        <v>82</v>
      </c>
      <c r="AY6878" s="221" t="s">
        <v>262</v>
      </c>
    </row>
    <row r="6879" spans="1:65" s="13" customFormat="1" ht="30">
      <c r="B6879" s="212"/>
      <c r="C6879" s="213"/>
      <c r="D6879" s="208" t="s">
        <v>272</v>
      </c>
      <c r="E6879" s="214" t="s">
        <v>44</v>
      </c>
      <c r="F6879" s="215" t="s">
        <v>3168</v>
      </c>
      <c r="G6879" s="213"/>
      <c r="H6879" s="214" t="s">
        <v>44</v>
      </c>
      <c r="I6879" s="216"/>
      <c r="J6879" s="213"/>
      <c r="K6879" s="213"/>
      <c r="L6879" s="217"/>
      <c r="M6879" s="218"/>
      <c r="N6879" s="219"/>
      <c r="O6879" s="219"/>
      <c r="P6879" s="219"/>
      <c r="Q6879" s="219"/>
      <c r="R6879" s="219"/>
      <c r="S6879" s="219"/>
      <c r="T6879" s="220"/>
      <c r="AT6879" s="221" t="s">
        <v>272</v>
      </c>
      <c r="AU6879" s="221" t="s">
        <v>91</v>
      </c>
      <c r="AV6879" s="13" t="s">
        <v>89</v>
      </c>
      <c r="AW6879" s="13" t="s">
        <v>38</v>
      </c>
      <c r="AX6879" s="13" t="s">
        <v>82</v>
      </c>
      <c r="AY6879" s="221" t="s">
        <v>262</v>
      </c>
    </row>
    <row r="6880" spans="1:65" s="16" customFormat="1" ht="10">
      <c r="B6880" s="244"/>
      <c r="C6880" s="245"/>
      <c r="D6880" s="208" t="s">
        <v>272</v>
      </c>
      <c r="E6880" s="246" t="s">
        <v>44</v>
      </c>
      <c r="F6880" s="247" t="s">
        <v>291</v>
      </c>
      <c r="G6880" s="245"/>
      <c r="H6880" s="248">
        <v>1</v>
      </c>
      <c r="I6880" s="249"/>
      <c r="J6880" s="245"/>
      <c r="K6880" s="245"/>
      <c r="L6880" s="250"/>
      <c r="M6880" s="251"/>
      <c r="N6880" s="252"/>
      <c r="O6880" s="252"/>
      <c r="P6880" s="252"/>
      <c r="Q6880" s="252"/>
      <c r="R6880" s="252"/>
      <c r="S6880" s="252"/>
      <c r="T6880" s="253"/>
      <c r="AT6880" s="254" t="s">
        <v>272</v>
      </c>
      <c r="AU6880" s="254" t="s">
        <v>91</v>
      </c>
      <c r="AV6880" s="16" t="s">
        <v>104</v>
      </c>
      <c r="AW6880" s="16" t="s">
        <v>38</v>
      </c>
      <c r="AX6880" s="16" t="s">
        <v>89</v>
      </c>
      <c r="AY6880" s="254" t="s">
        <v>262</v>
      </c>
    </row>
    <row r="6881" spans="1:65" s="2" customFormat="1" ht="16.5" customHeight="1">
      <c r="A6881" s="37"/>
      <c r="B6881" s="38"/>
      <c r="C6881" s="195" t="s">
        <v>3174</v>
      </c>
      <c r="D6881" s="195" t="s">
        <v>264</v>
      </c>
      <c r="E6881" s="196" t="s">
        <v>3175</v>
      </c>
      <c r="F6881" s="197" t="s">
        <v>3176</v>
      </c>
      <c r="G6881" s="198" t="s">
        <v>518</v>
      </c>
      <c r="H6881" s="199">
        <v>1</v>
      </c>
      <c r="I6881" s="200"/>
      <c r="J6881" s="201">
        <f>ROUND(I6881*H6881,2)</f>
        <v>0</v>
      </c>
      <c r="K6881" s="197" t="s">
        <v>268</v>
      </c>
      <c r="L6881" s="42"/>
      <c r="M6881" s="202" t="s">
        <v>44</v>
      </c>
      <c r="N6881" s="203" t="s">
        <v>53</v>
      </c>
      <c r="O6881" s="67"/>
      <c r="P6881" s="204">
        <f>O6881*H6881</f>
        <v>0</v>
      </c>
      <c r="Q6881" s="204">
        <v>0</v>
      </c>
      <c r="R6881" s="204">
        <f>Q6881*H6881</f>
        <v>0</v>
      </c>
      <c r="S6881" s="204">
        <v>0</v>
      </c>
      <c r="T6881" s="205">
        <f>S6881*H6881</f>
        <v>0</v>
      </c>
      <c r="U6881" s="37"/>
      <c r="V6881" s="37"/>
      <c r="W6881" s="37"/>
      <c r="X6881" s="37"/>
      <c r="Y6881" s="37"/>
      <c r="Z6881" s="37"/>
      <c r="AA6881" s="37"/>
      <c r="AB6881" s="37"/>
      <c r="AC6881" s="37"/>
      <c r="AD6881" s="37"/>
      <c r="AE6881" s="37"/>
      <c r="AR6881" s="206" t="s">
        <v>442</v>
      </c>
      <c r="AT6881" s="206" t="s">
        <v>264</v>
      </c>
      <c r="AU6881" s="206" t="s">
        <v>91</v>
      </c>
      <c r="AY6881" s="19" t="s">
        <v>262</v>
      </c>
      <c r="BE6881" s="207">
        <f>IF(N6881="základní",J6881,0)</f>
        <v>0</v>
      </c>
      <c r="BF6881" s="207">
        <f>IF(N6881="snížená",J6881,0)</f>
        <v>0</v>
      </c>
      <c r="BG6881" s="207">
        <f>IF(N6881="zákl. přenesená",J6881,0)</f>
        <v>0</v>
      </c>
      <c r="BH6881" s="207">
        <f>IF(N6881="sníž. přenesená",J6881,0)</f>
        <v>0</v>
      </c>
      <c r="BI6881" s="207">
        <f>IF(N6881="nulová",J6881,0)</f>
        <v>0</v>
      </c>
      <c r="BJ6881" s="19" t="s">
        <v>89</v>
      </c>
      <c r="BK6881" s="207">
        <f>ROUND(I6881*H6881,2)</f>
        <v>0</v>
      </c>
      <c r="BL6881" s="19" t="s">
        <v>442</v>
      </c>
      <c r="BM6881" s="206" t="s">
        <v>3177</v>
      </c>
    </row>
    <row r="6882" spans="1:65" s="2" customFormat="1" ht="99">
      <c r="A6882" s="37"/>
      <c r="B6882" s="38"/>
      <c r="C6882" s="39"/>
      <c r="D6882" s="208" t="s">
        <v>270</v>
      </c>
      <c r="E6882" s="39"/>
      <c r="F6882" s="209" t="s">
        <v>3123</v>
      </c>
      <c r="G6882" s="39"/>
      <c r="H6882" s="39"/>
      <c r="I6882" s="118"/>
      <c r="J6882" s="39"/>
      <c r="K6882" s="39"/>
      <c r="L6882" s="42"/>
      <c r="M6882" s="210"/>
      <c r="N6882" s="211"/>
      <c r="O6882" s="67"/>
      <c r="P6882" s="67"/>
      <c r="Q6882" s="67"/>
      <c r="R6882" s="67"/>
      <c r="S6882" s="67"/>
      <c r="T6882" s="68"/>
      <c r="U6882" s="37"/>
      <c r="V6882" s="37"/>
      <c r="W6882" s="37"/>
      <c r="X6882" s="37"/>
      <c r="Y6882" s="37"/>
      <c r="Z6882" s="37"/>
      <c r="AA6882" s="37"/>
      <c r="AB6882" s="37"/>
      <c r="AC6882" s="37"/>
      <c r="AD6882" s="37"/>
      <c r="AE6882" s="37"/>
      <c r="AT6882" s="19" t="s">
        <v>270</v>
      </c>
      <c r="AU6882" s="19" t="s">
        <v>91</v>
      </c>
    </row>
    <row r="6883" spans="1:65" s="2" customFormat="1" ht="18">
      <c r="A6883" s="37"/>
      <c r="B6883" s="38"/>
      <c r="C6883" s="39"/>
      <c r="D6883" s="208" t="s">
        <v>421</v>
      </c>
      <c r="E6883" s="39"/>
      <c r="F6883" s="209" t="s">
        <v>3135</v>
      </c>
      <c r="G6883" s="39"/>
      <c r="H6883" s="39"/>
      <c r="I6883" s="118"/>
      <c r="J6883" s="39"/>
      <c r="K6883" s="39"/>
      <c r="L6883" s="42"/>
      <c r="M6883" s="210"/>
      <c r="N6883" s="211"/>
      <c r="O6883" s="67"/>
      <c r="P6883" s="67"/>
      <c r="Q6883" s="67"/>
      <c r="R6883" s="67"/>
      <c r="S6883" s="67"/>
      <c r="T6883" s="68"/>
      <c r="U6883" s="37"/>
      <c r="V6883" s="37"/>
      <c r="W6883" s="37"/>
      <c r="X6883" s="37"/>
      <c r="Y6883" s="37"/>
      <c r="Z6883" s="37"/>
      <c r="AA6883" s="37"/>
      <c r="AB6883" s="37"/>
      <c r="AC6883" s="37"/>
      <c r="AD6883" s="37"/>
      <c r="AE6883" s="37"/>
      <c r="AT6883" s="19" t="s">
        <v>421</v>
      </c>
      <c r="AU6883" s="19" t="s">
        <v>91</v>
      </c>
    </row>
    <row r="6884" spans="1:65" s="13" customFormat="1" ht="10">
      <c r="B6884" s="212"/>
      <c r="C6884" s="213"/>
      <c r="D6884" s="208" t="s">
        <v>272</v>
      </c>
      <c r="E6884" s="214" t="s">
        <v>44</v>
      </c>
      <c r="F6884" s="215" t="s">
        <v>3136</v>
      </c>
      <c r="G6884" s="213"/>
      <c r="H6884" s="214" t="s">
        <v>44</v>
      </c>
      <c r="I6884" s="216"/>
      <c r="J6884" s="213"/>
      <c r="K6884" s="213"/>
      <c r="L6884" s="217"/>
      <c r="M6884" s="218"/>
      <c r="N6884" s="219"/>
      <c r="O6884" s="219"/>
      <c r="P6884" s="219"/>
      <c r="Q6884" s="219"/>
      <c r="R6884" s="219"/>
      <c r="S6884" s="219"/>
      <c r="T6884" s="220"/>
      <c r="AT6884" s="221" t="s">
        <v>272</v>
      </c>
      <c r="AU6884" s="221" t="s">
        <v>91</v>
      </c>
      <c r="AV6884" s="13" t="s">
        <v>89</v>
      </c>
      <c r="AW6884" s="13" t="s">
        <v>38</v>
      </c>
      <c r="AX6884" s="13" t="s">
        <v>82</v>
      </c>
      <c r="AY6884" s="221" t="s">
        <v>262</v>
      </c>
    </row>
    <row r="6885" spans="1:65" s="13" customFormat="1" ht="10">
      <c r="B6885" s="212"/>
      <c r="C6885" s="213"/>
      <c r="D6885" s="208" t="s">
        <v>272</v>
      </c>
      <c r="E6885" s="214" t="s">
        <v>44</v>
      </c>
      <c r="F6885" s="215" t="s">
        <v>3137</v>
      </c>
      <c r="G6885" s="213"/>
      <c r="H6885" s="214" t="s">
        <v>44</v>
      </c>
      <c r="I6885" s="216"/>
      <c r="J6885" s="213"/>
      <c r="K6885" s="213"/>
      <c r="L6885" s="217"/>
      <c r="M6885" s="218"/>
      <c r="N6885" s="219"/>
      <c r="O6885" s="219"/>
      <c r="P6885" s="219"/>
      <c r="Q6885" s="219"/>
      <c r="R6885" s="219"/>
      <c r="S6885" s="219"/>
      <c r="T6885" s="220"/>
      <c r="AT6885" s="221" t="s">
        <v>272</v>
      </c>
      <c r="AU6885" s="221" t="s">
        <v>91</v>
      </c>
      <c r="AV6885" s="13" t="s">
        <v>89</v>
      </c>
      <c r="AW6885" s="13" t="s">
        <v>38</v>
      </c>
      <c r="AX6885" s="13" t="s">
        <v>82</v>
      </c>
      <c r="AY6885" s="221" t="s">
        <v>262</v>
      </c>
    </row>
    <row r="6886" spans="1:65" s="13" customFormat="1" ht="10">
      <c r="B6886" s="212"/>
      <c r="C6886" s="213"/>
      <c r="D6886" s="208" t="s">
        <v>272</v>
      </c>
      <c r="E6886" s="214" t="s">
        <v>44</v>
      </c>
      <c r="F6886" s="215" t="s">
        <v>3178</v>
      </c>
      <c r="G6886" s="213"/>
      <c r="H6886" s="214" t="s">
        <v>44</v>
      </c>
      <c r="I6886" s="216"/>
      <c r="J6886" s="213"/>
      <c r="K6886" s="213"/>
      <c r="L6886" s="217"/>
      <c r="M6886" s="218"/>
      <c r="N6886" s="219"/>
      <c r="O6886" s="219"/>
      <c r="P6886" s="219"/>
      <c r="Q6886" s="219"/>
      <c r="R6886" s="219"/>
      <c r="S6886" s="219"/>
      <c r="T6886" s="220"/>
      <c r="AT6886" s="221" t="s">
        <v>272</v>
      </c>
      <c r="AU6886" s="221" t="s">
        <v>91</v>
      </c>
      <c r="AV6886" s="13" t="s">
        <v>89</v>
      </c>
      <c r="AW6886" s="13" t="s">
        <v>38</v>
      </c>
      <c r="AX6886" s="13" t="s">
        <v>82</v>
      </c>
      <c r="AY6886" s="221" t="s">
        <v>262</v>
      </c>
    </row>
    <row r="6887" spans="1:65" s="13" customFormat="1" ht="10">
      <c r="B6887" s="212"/>
      <c r="C6887" s="213"/>
      <c r="D6887" s="208" t="s">
        <v>272</v>
      </c>
      <c r="E6887" s="214" t="s">
        <v>44</v>
      </c>
      <c r="F6887" s="215" t="s">
        <v>3179</v>
      </c>
      <c r="G6887" s="213"/>
      <c r="H6887" s="214" t="s">
        <v>44</v>
      </c>
      <c r="I6887" s="216"/>
      <c r="J6887" s="213"/>
      <c r="K6887" s="213"/>
      <c r="L6887" s="217"/>
      <c r="M6887" s="218"/>
      <c r="N6887" s="219"/>
      <c r="O6887" s="219"/>
      <c r="P6887" s="219"/>
      <c r="Q6887" s="219"/>
      <c r="R6887" s="219"/>
      <c r="S6887" s="219"/>
      <c r="T6887" s="220"/>
      <c r="AT6887" s="221" t="s">
        <v>272</v>
      </c>
      <c r="AU6887" s="221" t="s">
        <v>91</v>
      </c>
      <c r="AV6887" s="13" t="s">
        <v>89</v>
      </c>
      <c r="AW6887" s="13" t="s">
        <v>38</v>
      </c>
      <c r="AX6887" s="13" t="s">
        <v>82</v>
      </c>
      <c r="AY6887" s="221" t="s">
        <v>262</v>
      </c>
    </row>
    <row r="6888" spans="1:65" s="15" customFormat="1" ht="10">
      <c r="B6888" s="233"/>
      <c r="C6888" s="234"/>
      <c r="D6888" s="208" t="s">
        <v>272</v>
      </c>
      <c r="E6888" s="235" t="s">
        <v>44</v>
      </c>
      <c r="F6888" s="236" t="s">
        <v>89</v>
      </c>
      <c r="G6888" s="234"/>
      <c r="H6888" s="237">
        <v>1</v>
      </c>
      <c r="I6888" s="238"/>
      <c r="J6888" s="234"/>
      <c r="K6888" s="234"/>
      <c r="L6888" s="239"/>
      <c r="M6888" s="240"/>
      <c r="N6888" s="241"/>
      <c r="O6888" s="241"/>
      <c r="P6888" s="241"/>
      <c r="Q6888" s="241"/>
      <c r="R6888" s="241"/>
      <c r="S6888" s="241"/>
      <c r="T6888" s="242"/>
      <c r="AT6888" s="243" t="s">
        <v>272</v>
      </c>
      <c r="AU6888" s="243" t="s">
        <v>91</v>
      </c>
      <c r="AV6888" s="15" t="s">
        <v>91</v>
      </c>
      <c r="AW6888" s="15" t="s">
        <v>38</v>
      </c>
      <c r="AX6888" s="15" t="s">
        <v>89</v>
      </c>
      <c r="AY6888" s="243" t="s">
        <v>262</v>
      </c>
    </row>
    <row r="6889" spans="1:65" s="2" customFormat="1" ht="16.5" customHeight="1">
      <c r="A6889" s="37"/>
      <c r="B6889" s="38"/>
      <c r="C6889" s="255" t="s">
        <v>3180</v>
      </c>
      <c r="D6889" s="255" t="s">
        <v>633</v>
      </c>
      <c r="E6889" s="256" t="s">
        <v>3181</v>
      </c>
      <c r="F6889" s="257" t="s">
        <v>3182</v>
      </c>
      <c r="G6889" s="258" t="s">
        <v>518</v>
      </c>
      <c r="H6889" s="259">
        <v>1</v>
      </c>
      <c r="I6889" s="260"/>
      <c r="J6889" s="261">
        <f>ROUND(I6889*H6889,2)</f>
        <v>0</v>
      </c>
      <c r="K6889" s="257" t="s">
        <v>44</v>
      </c>
      <c r="L6889" s="262"/>
      <c r="M6889" s="263" t="s">
        <v>44</v>
      </c>
      <c r="N6889" s="264" t="s">
        <v>53</v>
      </c>
      <c r="O6889" s="67"/>
      <c r="P6889" s="204">
        <f>O6889*H6889</f>
        <v>0</v>
      </c>
      <c r="Q6889" s="204">
        <v>4.7000000000000002E-3</v>
      </c>
      <c r="R6889" s="204">
        <f>Q6889*H6889</f>
        <v>4.7000000000000002E-3</v>
      </c>
      <c r="S6889" s="204">
        <v>0</v>
      </c>
      <c r="T6889" s="205">
        <f>S6889*H6889</f>
        <v>0</v>
      </c>
      <c r="U6889" s="37"/>
      <c r="V6889" s="37"/>
      <c r="W6889" s="37"/>
      <c r="X6889" s="37"/>
      <c r="Y6889" s="37"/>
      <c r="Z6889" s="37"/>
      <c r="AA6889" s="37"/>
      <c r="AB6889" s="37"/>
      <c r="AC6889" s="37"/>
      <c r="AD6889" s="37"/>
      <c r="AE6889" s="37"/>
      <c r="AR6889" s="206" t="s">
        <v>619</v>
      </c>
      <c r="AT6889" s="206" t="s">
        <v>633</v>
      </c>
      <c r="AU6889" s="206" t="s">
        <v>91</v>
      </c>
      <c r="AY6889" s="19" t="s">
        <v>262</v>
      </c>
      <c r="BE6889" s="207">
        <f>IF(N6889="základní",J6889,0)</f>
        <v>0</v>
      </c>
      <c r="BF6889" s="207">
        <f>IF(N6889="snížená",J6889,0)</f>
        <v>0</v>
      </c>
      <c r="BG6889" s="207">
        <f>IF(N6889="zákl. přenesená",J6889,0)</f>
        <v>0</v>
      </c>
      <c r="BH6889" s="207">
        <f>IF(N6889="sníž. přenesená",J6889,0)</f>
        <v>0</v>
      </c>
      <c r="BI6889" s="207">
        <f>IF(N6889="nulová",J6889,0)</f>
        <v>0</v>
      </c>
      <c r="BJ6889" s="19" t="s">
        <v>89</v>
      </c>
      <c r="BK6889" s="207">
        <f>ROUND(I6889*H6889,2)</f>
        <v>0</v>
      </c>
      <c r="BL6889" s="19" t="s">
        <v>442</v>
      </c>
      <c r="BM6889" s="206" t="s">
        <v>3183</v>
      </c>
    </row>
    <row r="6890" spans="1:65" s="2" customFormat="1" ht="36">
      <c r="A6890" s="37"/>
      <c r="B6890" s="38"/>
      <c r="C6890" s="39"/>
      <c r="D6890" s="208" t="s">
        <v>421</v>
      </c>
      <c r="E6890" s="39"/>
      <c r="F6890" s="209" t="s">
        <v>3184</v>
      </c>
      <c r="G6890" s="39"/>
      <c r="H6890" s="39"/>
      <c r="I6890" s="118"/>
      <c r="J6890" s="39"/>
      <c r="K6890" s="39"/>
      <c r="L6890" s="42"/>
      <c r="M6890" s="210"/>
      <c r="N6890" s="211"/>
      <c r="O6890" s="67"/>
      <c r="P6890" s="67"/>
      <c r="Q6890" s="67"/>
      <c r="R6890" s="67"/>
      <c r="S6890" s="67"/>
      <c r="T6890" s="68"/>
      <c r="U6890" s="37"/>
      <c r="V6890" s="37"/>
      <c r="W6890" s="37"/>
      <c r="X6890" s="37"/>
      <c r="Y6890" s="37"/>
      <c r="Z6890" s="37"/>
      <c r="AA6890" s="37"/>
      <c r="AB6890" s="37"/>
      <c r="AC6890" s="37"/>
      <c r="AD6890" s="37"/>
      <c r="AE6890" s="37"/>
      <c r="AT6890" s="19" t="s">
        <v>421</v>
      </c>
      <c r="AU6890" s="19" t="s">
        <v>91</v>
      </c>
    </row>
    <row r="6891" spans="1:65" s="13" customFormat="1" ht="10">
      <c r="B6891" s="212"/>
      <c r="C6891" s="213"/>
      <c r="D6891" s="208" t="s">
        <v>272</v>
      </c>
      <c r="E6891" s="214" t="s">
        <v>44</v>
      </c>
      <c r="F6891" s="215" t="s">
        <v>3136</v>
      </c>
      <c r="G6891" s="213"/>
      <c r="H6891" s="214" t="s">
        <v>44</v>
      </c>
      <c r="I6891" s="216"/>
      <c r="J6891" s="213"/>
      <c r="K6891" s="213"/>
      <c r="L6891" s="217"/>
      <c r="M6891" s="218"/>
      <c r="N6891" s="219"/>
      <c r="O6891" s="219"/>
      <c r="P6891" s="219"/>
      <c r="Q6891" s="219"/>
      <c r="R6891" s="219"/>
      <c r="S6891" s="219"/>
      <c r="T6891" s="220"/>
      <c r="AT6891" s="221" t="s">
        <v>272</v>
      </c>
      <c r="AU6891" s="221" t="s">
        <v>91</v>
      </c>
      <c r="AV6891" s="13" t="s">
        <v>89</v>
      </c>
      <c r="AW6891" s="13" t="s">
        <v>38</v>
      </c>
      <c r="AX6891" s="13" t="s">
        <v>82</v>
      </c>
      <c r="AY6891" s="221" t="s">
        <v>262</v>
      </c>
    </row>
    <row r="6892" spans="1:65" s="13" customFormat="1" ht="10">
      <c r="B6892" s="212"/>
      <c r="C6892" s="213"/>
      <c r="D6892" s="208" t="s">
        <v>272</v>
      </c>
      <c r="E6892" s="214" t="s">
        <v>44</v>
      </c>
      <c r="F6892" s="215" t="s">
        <v>3137</v>
      </c>
      <c r="G6892" s="213"/>
      <c r="H6892" s="214" t="s">
        <v>44</v>
      </c>
      <c r="I6892" s="216"/>
      <c r="J6892" s="213"/>
      <c r="K6892" s="213"/>
      <c r="L6892" s="217"/>
      <c r="M6892" s="218"/>
      <c r="N6892" s="219"/>
      <c r="O6892" s="219"/>
      <c r="P6892" s="219"/>
      <c r="Q6892" s="219"/>
      <c r="R6892" s="219"/>
      <c r="S6892" s="219"/>
      <c r="T6892" s="220"/>
      <c r="AT6892" s="221" t="s">
        <v>272</v>
      </c>
      <c r="AU6892" s="221" t="s">
        <v>91</v>
      </c>
      <c r="AV6892" s="13" t="s">
        <v>89</v>
      </c>
      <c r="AW6892" s="13" t="s">
        <v>38</v>
      </c>
      <c r="AX6892" s="13" t="s">
        <v>82</v>
      </c>
      <c r="AY6892" s="221" t="s">
        <v>262</v>
      </c>
    </row>
    <row r="6893" spans="1:65" s="13" customFormat="1" ht="10">
      <c r="B6893" s="212"/>
      <c r="C6893" s="213"/>
      <c r="D6893" s="208" t="s">
        <v>272</v>
      </c>
      <c r="E6893" s="214" t="s">
        <v>44</v>
      </c>
      <c r="F6893" s="215" t="s">
        <v>3178</v>
      </c>
      <c r="G6893" s="213"/>
      <c r="H6893" s="214" t="s">
        <v>44</v>
      </c>
      <c r="I6893" s="216"/>
      <c r="J6893" s="213"/>
      <c r="K6893" s="213"/>
      <c r="L6893" s="217"/>
      <c r="M6893" s="218"/>
      <c r="N6893" s="219"/>
      <c r="O6893" s="219"/>
      <c r="P6893" s="219"/>
      <c r="Q6893" s="219"/>
      <c r="R6893" s="219"/>
      <c r="S6893" s="219"/>
      <c r="T6893" s="220"/>
      <c r="AT6893" s="221" t="s">
        <v>272</v>
      </c>
      <c r="AU6893" s="221" t="s">
        <v>91</v>
      </c>
      <c r="AV6893" s="13" t="s">
        <v>89</v>
      </c>
      <c r="AW6893" s="13" t="s">
        <v>38</v>
      </c>
      <c r="AX6893" s="13" t="s">
        <v>82</v>
      </c>
      <c r="AY6893" s="221" t="s">
        <v>262</v>
      </c>
    </row>
    <row r="6894" spans="1:65" s="13" customFormat="1" ht="10">
      <c r="B6894" s="212"/>
      <c r="C6894" s="213"/>
      <c r="D6894" s="208" t="s">
        <v>272</v>
      </c>
      <c r="E6894" s="214" t="s">
        <v>44</v>
      </c>
      <c r="F6894" s="215" t="s">
        <v>3179</v>
      </c>
      <c r="G6894" s="213"/>
      <c r="H6894" s="214" t="s">
        <v>44</v>
      </c>
      <c r="I6894" s="216"/>
      <c r="J6894" s="213"/>
      <c r="K6894" s="213"/>
      <c r="L6894" s="217"/>
      <c r="M6894" s="218"/>
      <c r="N6894" s="219"/>
      <c r="O6894" s="219"/>
      <c r="P6894" s="219"/>
      <c r="Q6894" s="219"/>
      <c r="R6894" s="219"/>
      <c r="S6894" s="219"/>
      <c r="T6894" s="220"/>
      <c r="AT6894" s="221" t="s">
        <v>272</v>
      </c>
      <c r="AU6894" s="221" t="s">
        <v>91</v>
      </c>
      <c r="AV6894" s="13" t="s">
        <v>89</v>
      </c>
      <c r="AW6894" s="13" t="s">
        <v>38</v>
      </c>
      <c r="AX6894" s="13" t="s">
        <v>82</v>
      </c>
      <c r="AY6894" s="221" t="s">
        <v>262</v>
      </c>
    </row>
    <row r="6895" spans="1:65" s="15" customFormat="1" ht="10">
      <c r="B6895" s="233"/>
      <c r="C6895" s="234"/>
      <c r="D6895" s="208" t="s">
        <v>272</v>
      </c>
      <c r="E6895" s="235" t="s">
        <v>44</v>
      </c>
      <c r="F6895" s="236" t="s">
        <v>89</v>
      </c>
      <c r="G6895" s="234"/>
      <c r="H6895" s="237">
        <v>1</v>
      </c>
      <c r="I6895" s="238"/>
      <c r="J6895" s="234"/>
      <c r="K6895" s="234"/>
      <c r="L6895" s="239"/>
      <c r="M6895" s="240"/>
      <c r="N6895" s="241"/>
      <c r="O6895" s="241"/>
      <c r="P6895" s="241"/>
      <c r="Q6895" s="241"/>
      <c r="R6895" s="241"/>
      <c r="S6895" s="241"/>
      <c r="T6895" s="242"/>
      <c r="AT6895" s="243" t="s">
        <v>272</v>
      </c>
      <c r="AU6895" s="243" t="s">
        <v>91</v>
      </c>
      <c r="AV6895" s="15" t="s">
        <v>91</v>
      </c>
      <c r="AW6895" s="15" t="s">
        <v>38</v>
      </c>
      <c r="AX6895" s="15" t="s">
        <v>89</v>
      </c>
      <c r="AY6895" s="243" t="s">
        <v>262</v>
      </c>
    </row>
    <row r="6896" spans="1:65" s="2" customFormat="1" ht="16.5" customHeight="1">
      <c r="A6896" s="37"/>
      <c r="B6896" s="38"/>
      <c r="C6896" s="195" t="s">
        <v>3185</v>
      </c>
      <c r="D6896" s="195" t="s">
        <v>264</v>
      </c>
      <c r="E6896" s="196" t="s">
        <v>3186</v>
      </c>
      <c r="F6896" s="197" t="s">
        <v>3187</v>
      </c>
      <c r="G6896" s="198" t="s">
        <v>590</v>
      </c>
      <c r="H6896" s="199">
        <v>5.0999999999999996</v>
      </c>
      <c r="I6896" s="200"/>
      <c r="J6896" s="201">
        <f>ROUND(I6896*H6896,2)</f>
        <v>0</v>
      </c>
      <c r="K6896" s="197" t="s">
        <v>268</v>
      </c>
      <c r="L6896" s="42"/>
      <c r="M6896" s="202" t="s">
        <v>44</v>
      </c>
      <c r="N6896" s="203" t="s">
        <v>53</v>
      </c>
      <c r="O6896" s="67"/>
      <c r="P6896" s="204">
        <f>O6896*H6896</f>
        <v>0</v>
      </c>
      <c r="Q6896" s="204">
        <v>0</v>
      </c>
      <c r="R6896" s="204">
        <f>Q6896*H6896</f>
        <v>0</v>
      </c>
      <c r="S6896" s="204">
        <v>0</v>
      </c>
      <c r="T6896" s="205">
        <f>S6896*H6896</f>
        <v>0</v>
      </c>
      <c r="U6896" s="37"/>
      <c r="V6896" s="37"/>
      <c r="W6896" s="37"/>
      <c r="X6896" s="37"/>
      <c r="Y6896" s="37"/>
      <c r="Z6896" s="37"/>
      <c r="AA6896" s="37"/>
      <c r="AB6896" s="37"/>
      <c r="AC6896" s="37"/>
      <c r="AD6896" s="37"/>
      <c r="AE6896" s="37"/>
      <c r="AR6896" s="206" t="s">
        <v>442</v>
      </c>
      <c r="AT6896" s="206" t="s">
        <v>264</v>
      </c>
      <c r="AU6896" s="206" t="s">
        <v>91</v>
      </c>
      <c r="AY6896" s="19" t="s">
        <v>262</v>
      </c>
      <c r="BE6896" s="207">
        <f>IF(N6896="základní",J6896,0)</f>
        <v>0</v>
      </c>
      <c r="BF6896" s="207">
        <f>IF(N6896="snížená",J6896,0)</f>
        <v>0</v>
      </c>
      <c r="BG6896" s="207">
        <f>IF(N6896="zákl. přenesená",J6896,0)</f>
        <v>0</v>
      </c>
      <c r="BH6896" s="207">
        <f>IF(N6896="sníž. přenesená",J6896,0)</f>
        <v>0</v>
      </c>
      <c r="BI6896" s="207">
        <f>IF(N6896="nulová",J6896,0)</f>
        <v>0</v>
      </c>
      <c r="BJ6896" s="19" t="s">
        <v>89</v>
      </c>
      <c r="BK6896" s="207">
        <f>ROUND(I6896*H6896,2)</f>
        <v>0</v>
      </c>
      <c r="BL6896" s="19" t="s">
        <v>442</v>
      </c>
      <c r="BM6896" s="206" t="s">
        <v>3188</v>
      </c>
    </row>
    <row r="6897" spans="1:65" s="2" customFormat="1" ht="18">
      <c r="A6897" s="37"/>
      <c r="B6897" s="38"/>
      <c r="C6897" s="39"/>
      <c r="D6897" s="208" t="s">
        <v>421</v>
      </c>
      <c r="E6897" s="39"/>
      <c r="F6897" s="209" t="s">
        <v>3189</v>
      </c>
      <c r="G6897" s="39"/>
      <c r="H6897" s="39"/>
      <c r="I6897" s="118"/>
      <c r="J6897" s="39"/>
      <c r="K6897" s="39"/>
      <c r="L6897" s="42"/>
      <c r="M6897" s="210"/>
      <c r="N6897" s="211"/>
      <c r="O6897" s="67"/>
      <c r="P6897" s="67"/>
      <c r="Q6897" s="67"/>
      <c r="R6897" s="67"/>
      <c r="S6897" s="67"/>
      <c r="T6897" s="68"/>
      <c r="U6897" s="37"/>
      <c r="V6897" s="37"/>
      <c r="W6897" s="37"/>
      <c r="X6897" s="37"/>
      <c r="Y6897" s="37"/>
      <c r="Z6897" s="37"/>
      <c r="AA6897" s="37"/>
      <c r="AB6897" s="37"/>
      <c r="AC6897" s="37"/>
      <c r="AD6897" s="37"/>
      <c r="AE6897" s="37"/>
      <c r="AT6897" s="19" t="s">
        <v>421</v>
      </c>
      <c r="AU6897" s="19" t="s">
        <v>91</v>
      </c>
    </row>
    <row r="6898" spans="1:65" s="13" customFormat="1" ht="10">
      <c r="B6898" s="212"/>
      <c r="C6898" s="213"/>
      <c r="D6898" s="208" t="s">
        <v>272</v>
      </c>
      <c r="E6898" s="214" t="s">
        <v>44</v>
      </c>
      <c r="F6898" s="215" t="s">
        <v>3190</v>
      </c>
      <c r="G6898" s="213"/>
      <c r="H6898" s="214" t="s">
        <v>44</v>
      </c>
      <c r="I6898" s="216"/>
      <c r="J6898" s="213"/>
      <c r="K6898" s="213"/>
      <c r="L6898" s="217"/>
      <c r="M6898" s="218"/>
      <c r="N6898" s="219"/>
      <c r="O6898" s="219"/>
      <c r="P6898" s="219"/>
      <c r="Q6898" s="219"/>
      <c r="R6898" s="219"/>
      <c r="S6898" s="219"/>
      <c r="T6898" s="220"/>
      <c r="AT6898" s="221" t="s">
        <v>272</v>
      </c>
      <c r="AU6898" s="221" t="s">
        <v>91</v>
      </c>
      <c r="AV6898" s="13" t="s">
        <v>89</v>
      </c>
      <c r="AW6898" s="13" t="s">
        <v>38</v>
      </c>
      <c r="AX6898" s="13" t="s">
        <v>82</v>
      </c>
      <c r="AY6898" s="221" t="s">
        <v>262</v>
      </c>
    </row>
    <row r="6899" spans="1:65" s="13" customFormat="1" ht="40">
      <c r="B6899" s="212"/>
      <c r="C6899" s="213"/>
      <c r="D6899" s="208" t="s">
        <v>272</v>
      </c>
      <c r="E6899" s="214" t="s">
        <v>44</v>
      </c>
      <c r="F6899" s="215" t="s">
        <v>3191</v>
      </c>
      <c r="G6899" s="213"/>
      <c r="H6899" s="214" t="s">
        <v>44</v>
      </c>
      <c r="I6899" s="216"/>
      <c r="J6899" s="213"/>
      <c r="K6899" s="213"/>
      <c r="L6899" s="217"/>
      <c r="M6899" s="218"/>
      <c r="N6899" s="219"/>
      <c r="O6899" s="219"/>
      <c r="P6899" s="219"/>
      <c r="Q6899" s="219"/>
      <c r="R6899" s="219"/>
      <c r="S6899" s="219"/>
      <c r="T6899" s="220"/>
      <c r="AT6899" s="221" t="s">
        <v>272</v>
      </c>
      <c r="AU6899" s="221" t="s">
        <v>91</v>
      </c>
      <c r="AV6899" s="13" t="s">
        <v>89</v>
      </c>
      <c r="AW6899" s="13" t="s">
        <v>38</v>
      </c>
      <c r="AX6899" s="13" t="s">
        <v>82</v>
      </c>
      <c r="AY6899" s="221" t="s">
        <v>262</v>
      </c>
    </row>
    <row r="6900" spans="1:65" s="13" customFormat="1" ht="10">
      <c r="B6900" s="212"/>
      <c r="C6900" s="213"/>
      <c r="D6900" s="208" t="s">
        <v>272</v>
      </c>
      <c r="E6900" s="214" t="s">
        <v>44</v>
      </c>
      <c r="F6900" s="215" t="s">
        <v>3192</v>
      </c>
      <c r="G6900" s="213"/>
      <c r="H6900" s="214" t="s">
        <v>44</v>
      </c>
      <c r="I6900" s="216"/>
      <c r="J6900" s="213"/>
      <c r="K6900" s="213"/>
      <c r="L6900" s="217"/>
      <c r="M6900" s="218"/>
      <c r="N6900" s="219"/>
      <c r="O6900" s="219"/>
      <c r="P6900" s="219"/>
      <c r="Q6900" s="219"/>
      <c r="R6900" s="219"/>
      <c r="S6900" s="219"/>
      <c r="T6900" s="220"/>
      <c r="AT6900" s="221" t="s">
        <v>272</v>
      </c>
      <c r="AU6900" s="221" t="s">
        <v>91</v>
      </c>
      <c r="AV6900" s="13" t="s">
        <v>89</v>
      </c>
      <c r="AW6900" s="13" t="s">
        <v>38</v>
      </c>
      <c r="AX6900" s="13" t="s">
        <v>82</v>
      </c>
      <c r="AY6900" s="221" t="s">
        <v>262</v>
      </c>
    </row>
    <row r="6901" spans="1:65" s="15" customFormat="1" ht="10">
      <c r="B6901" s="233"/>
      <c r="C6901" s="234"/>
      <c r="D6901" s="208" t="s">
        <v>272</v>
      </c>
      <c r="E6901" s="235" t="s">
        <v>44</v>
      </c>
      <c r="F6901" s="236" t="s">
        <v>3193</v>
      </c>
      <c r="G6901" s="234"/>
      <c r="H6901" s="237">
        <v>5.0999999999999996</v>
      </c>
      <c r="I6901" s="238"/>
      <c r="J6901" s="234"/>
      <c r="K6901" s="234"/>
      <c r="L6901" s="239"/>
      <c r="M6901" s="240"/>
      <c r="N6901" s="241"/>
      <c r="O6901" s="241"/>
      <c r="P6901" s="241"/>
      <c r="Q6901" s="241"/>
      <c r="R6901" s="241"/>
      <c r="S6901" s="241"/>
      <c r="T6901" s="242"/>
      <c r="AT6901" s="243" t="s">
        <v>272</v>
      </c>
      <c r="AU6901" s="243" t="s">
        <v>91</v>
      </c>
      <c r="AV6901" s="15" t="s">
        <v>91</v>
      </c>
      <c r="AW6901" s="15" t="s">
        <v>38</v>
      </c>
      <c r="AX6901" s="15" t="s">
        <v>82</v>
      </c>
      <c r="AY6901" s="243" t="s">
        <v>262</v>
      </c>
    </row>
    <row r="6902" spans="1:65" s="13" customFormat="1" ht="10">
      <c r="B6902" s="212"/>
      <c r="C6902" s="213"/>
      <c r="D6902" s="208" t="s">
        <v>272</v>
      </c>
      <c r="E6902" s="214" t="s">
        <v>44</v>
      </c>
      <c r="F6902" s="215" t="s">
        <v>3194</v>
      </c>
      <c r="G6902" s="213"/>
      <c r="H6902" s="214" t="s">
        <v>44</v>
      </c>
      <c r="I6902" s="216"/>
      <c r="J6902" s="213"/>
      <c r="K6902" s="213"/>
      <c r="L6902" s="217"/>
      <c r="M6902" s="218"/>
      <c r="N6902" s="219"/>
      <c r="O6902" s="219"/>
      <c r="P6902" s="219"/>
      <c r="Q6902" s="219"/>
      <c r="R6902" s="219"/>
      <c r="S6902" s="219"/>
      <c r="T6902" s="220"/>
      <c r="AT6902" s="221" t="s">
        <v>272</v>
      </c>
      <c r="AU6902" s="221" t="s">
        <v>91</v>
      </c>
      <c r="AV6902" s="13" t="s">
        <v>89</v>
      </c>
      <c r="AW6902" s="13" t="s">
        <v>38</v>
      </c>
      <c r="AX6902" s="13" t="s">
        <v>82</v>
      </c>
      <c r="AY6902" s="221" t="s">
        <v>262</v>
      </c>
    </row>
    <row r="6903" spans="1:65" s="13" customFormat="1" ht="10">
      <c r="B6903" s="212"/>
      <c r="C6903" s="213"/>
      <c r="D6903" s="208" t="s">
        <v>272</v>
      </c>
      <c r="E6903" s="214" t="s">
        <v>44</v>
      </c>
      <c r="F6903" s="215" t="s">
        <v>3195</v>
      </c>
      <c r="G6903" s="213"/>
      <c r="H6903" s="214" t="s">
        <v>44</v>
      </c>
      <c r="I6903" s="216"/>
      <c r="J6903" s="213"/>
      <c r="K6903" s="213"/>
      <c r="L6903" s="217"/>
      <c r="M6903" s="218"/>
      <c r="N6903" s="219"/>
      <c r="O6903" s="219"/>
      <c r="P6903" s="219"/>
      <c r="Q6903" s="219"/>
      <c r="R6903" s="219"/>
      <c r="S6903" s="219"/>
      <c r="T6903" s="220"/>
      <c r="AT6903" s="221" t="s">
        <v>272</v>
      </c>
      <c r="AU6903" s="221" t="s">
        <v>91</v>
      </c>
      <c r="AV6903" s="13" t="s">
        <v>89</v>
      </c>
      <c r="AW6903" s="13" t="s">
        <v>38</v>
      </c>
      <c r="AX6903" s="13" t="s">
        <v>82</v>
      </c>
      <c r="AY6903" s="221" t="s">
        <v>262</v>
      </c>
    </row>
    <row r="6904" spans="1:65" s="16" customFormat="1" ht="10">
      <c r="B6904" s="244"/>
      <c r="C6904" s="245"/>
      <c r="D6904" s="208" t="s">
        <v>272</v>
      </c>
      <c r="E6904" s="246" t="s">
        <v>44</v>
      </c>
      <c r="F6904" s="247" t="s">
        <v>291</v>
      </c>
      <c r="G6904" s="245"/>
      <c r="H6904" s="248">
        <v>5.0999999999999996</v>
      </c>
      <c r="I6904" s="249"/>
      <c r="J6904" s="245"/>
      <c r="K6904" s="245"/>
      <c r="L6904" s="250"/>
      <c r="M6904" s="251"/>
      <c r="N6904" s="252"/>
      <c r="O6904" s="252"/>
      <c r="P6904" s="252"/>
      <c r="Q6904" s="252"/>
      <c r="R6904" s="252"/>
      <c r="S6904" s="252"/>
      <c r="T6904" s="253"/>
      <c r="AT6904" s="254" t="s">
        <v>272</v>
      </c>
      <c r="AU6904" s="254" t="s">
        <v>91</v>
      </c>
      <c r="AV6904" s="16" t="s">
        <v>104</v>
      </c>
      <c r="AW6904" s="16" t="s">
        <v>38</v>
      </c>
      <c r="AX6904" s="16" t="s">
        <v>89</v>
      </c>
      <c r="AY6904" s="254" t="s">
        <v>262</v>
      </c>
    </row>
    <row r="6905" spans="1:65" s="2" customFormat="1" ht="16.5" customHeight="1">
      <c r="A6905" s="37"/>
      <c r="B6905" s="38"/>
      <c r="C6905" s="255" t="s">
        <v>3196</v>
      </c>
      <c r="D6905" s="255" t="s">
        <v>633</v>
      </c>
      <c r="E6905" s="256" t="s">
        <v>3197</v>
      </c>
      <c r="F6905" s="257" t="s">
        <v>3198</v>
      </c>
      <c r="G6905" s="258" t="s">
        <v>590</v>
      </c>
      <c r="H6905" s="259">
        <v>5.0999999999999996</v>
      </c>
      <c r="I6905" s="260"/>
      <c r="J6905" s="261">
        <f>ROUND(I6905*H6905,2)</f>
        <v>0</v>
      </c>
      <c r="K6905" s="257" t="s">
        <v>268</v>
      </c>
      <c r="L6905" s="262"/>
      <c r="M6905" s="263" t="s">
        <v>44</v>
      </c>
      <c r="N6905" s="264" t="s">
        <v>53</v>
      </c>
      <c r="O6905" s="67"/>
      <c r="P6905" s="204">
        <f>O6905*H6905</f>
        <v>0</v>
      </c>
      <c r="Q6905" s="204">
        <v>4.9410000000000003E-2</v>
      </c>
      <c r="R6905" s="204">
        <f>Q6905*H6905</f>
        <v>0.25199100000000002</v>
      </c>
      <c r="S6905" s="204">
        <v>0</v>
      </c>
      <c r="T6905" s="205">
        <f>S6905*H6905</f>
        <v>0</v>
      </c>
      <c r="U6905" s="37"/>
      <c r="V6905" s="37"/>
      <c r="W6905" s="37"/>
      <c r="X6905" s="37"/>
      <c r="Y6905" s="37"/>
      <c r="Z6905" s="37"/>
      <c r="AA6905" s="37"/>
      <c r="AB6905" s="37"/>
      <c r="AC6905" s="37"/>
      <c r="AD6905" s="37"/>
      <c r="AE6905" s="37"/>
      <c r="AR6905" s="206" t="s">
        <v>619</v>
      </c>
      <c r="AT6905" s="206" t="s">
        <v>633</v>
      </c>
      <c r="AU6905" s="206" t="s">
        <v>91</v>
      </c>
      <c r="AY6905" s="19" t="s">
        <v>262</v>
      </c>
      <c r="BE6905" s="207">
        <f>IF(N6905="základní",J6905,0)</f>
        <v>0</v>
      </c>
      <c r="BF6905" s="207">
        <f>IF(N6905="snížená",J6905,0)</f>
        <v>0</v>
      </c>
      <c r="BG6905" s="207">
        <f>IF(N6905="zákl. přenesená",J6905,0)</f>
        <v>0</v>
      </c>
      <c r="BH6905" s="207">
        <f>IF(N6905="sníž. přenesená",J6905,0)</f>
        <v>0</v>
      </c>
      <c r="BI6905" s="207">
        <f>IF(N6905="nulová",J6905,0)</f>
        <v>0</v>
      </c>
      <c r="BJ6905" s="19" t="s">
        <v>89</v>
      </c>
      <c r="BK6905" s="207">
        <f>ROUND(I6905*H6905,2)</f>
        <v>0</v>
      </c>
      <c r="BL6905" s="19" t="s">
        <v>442</v>
      </c>
      <c r="BM6905" s="206" t="s">
        <v>3199</v>
      </c>
    </row>
    <row r="6906" spans="1:65" s="2" customFormat="1" ht="45">
      <c r="A6906" s="37"/>
      <c r="B6906" s="38"/>
      <c r="C6906" s="39"/>
      <c r="D6906" s="208" t="s">
        <v>421</v>
      </c>
      <c r="E6906" s="39"/>
      <c r="F6906" s="209" t="s">
        <v>3200</v>
      </c>
      <c r="G6906" s="39"/>
      <c r="H6906" s="39"/>
      <c r="I6906" s="118"/>
      <c r="J6906" s="39"/>
      <c r="K6906" s="39"/>
      <c r="L6906" s="42"/>
      <c r="M6906" s="210"/>
      <c r="N6906" s="211"/>
      <c r="O6906" s="67"/>
      <c r="P6906" s="67"/>
      <c r="Q6906" s="67"/>
      <c r="R6906" s="67"/>
      <c r="S6906" s="67"/>
      <c r="T6906" s="68"/>
      <c r="U6906" s="37"/>
      <c r="V6906" s="37"/>
      <c r="W6906" s="37"/>
      <c r="X6906" s="37"/>
      <c r="Y6906" s="37"/>
      <c r="Z6906" s="37"/>
      <c r="AA6906" s="37"/>
      <c r="AB6906" s="37"/>
      <c r="AC6906" s="37"/>
      <c r="AD6906" s="37"/>
      <c r="AE6906" s="37"/>
      <c r="AT6906" s="19" t="s">
        <v>421</v>
      </c>
      <c r="AU6906" s="19" t="s">
        <v>91</v>
      </c>
    </row>
    <row r="6907" spans="1:65" s="13" customFormat="1" ht="10">
      <c r="B6907" s="212"/>
      <c r="C6907" s="213"/>
      <c r="D6907" s="208" t="s">
        <v>272</v>
      </c>
      <c r="E6907" s="214" t="s">
        <v>44</v>
      </c>
      <c r="F6907" s="215" t="s">
        <v>3190</v>
      </c>
      <c r="G6907" s="213"/>
      <c r="H6907" s="214" t="s">
        <v>44</v>
      </c>
      <c r="I6907" s="216"/>
      <c r="J6907" s="213"/>
      <c r="K6907" s="213"/>
      <c r="L6907" s="217"/>
      <c r="M6907" s="218"/>
      <c r="N6907" s="219"/>
      <c r="O6907" s="219"/>
      <c r="P6907" s="219"/>
      <c r="Q6907" s="219"/>
      <c r="R6907" s="219"/>
      <c r="S6907" s="219"/>
      <c r="T6907" s="220"/>
      <c r="AT6907" s="221" t="s">
        <v>272</v>
      </c>
      <c r="AU6907" s="221" t="s">
        <v>91</v>
      </c>
      <c r="AV6907" s="13" t="s">
        <v>89</v>
      </c>
      <c r="AW6907" s="13" t="s">
        <v>38</v>
      </c>
      <c r="AX6907" s="13" t="s">
        <v>82</v>
      </c>
      <c r="AY6907" s="221" t="s">
        <v>262</v>
      </c>
    </row>
    <row r="6908" spans="1:65" s="13" customFormat="1" ht="40">
      <c r="B6908" s="212"/>
      <c r="C6908" s="213"/>
      <c r="D6908" s="208" t="s">
        <v>272</v>
      </c>
      <c r="E6908" s="214" t="s">
        <v>44</v>
      </c>
      <c r="F6908" s="215" t="s">
        <v>3191</v>
      </c>
      <c r="G6908" s="213"/>
      <c r="H6908" s="214" t="s">
        <v>44</v>
      </c>
      <c r="I6908" s="216"/>
      <c r="J6908" s="213"/>
      <c r="K6908" s="213"/>
      <c r="L6908" s="217"/>
      <c r="M6908" s="218"/>
      <c r="N6908" s="219"/>
      <c r="O6908" s="219"/>
      <c r="P6908" s="219"/>
      <c r="Q6908" s="219"/>
      <c r="R6908" s="219"/>
      <c r="S6908" s="219"/>
      <c r="T6908" s="220"/>
      <c r="AT6908" s="221" t="s">
        <v>272</v>
      </c>
      <c r="AU6908" s="221" t="s">
        <v>91</v>
      </c>
      <c r="AV6908" s="13" t="s">
        <v>89</v>
      </c>
      <c r="AW6908" s="13" t="s">
        <v>38</v>
      </c>
      <c r="AX6908" s="13" t="s">
        <v>82</v>
      </c>
      <c r="AY6908" s="221" t="s">
        <v>262</v>
      </c>
    </row>
    <row r="6909" spans="1:65" s="13" customFormat="1" ht="10">
      <c r="B6909" s="212"/>
      <c r="C6909" s="213"/>
      <c r="D6909" s="208" t="s">
        <v>272</v>
      </c>
      <c r="E6909" s="214" t="s">
        <v>44</v>
      </c>
      <c r="F6909" s="215" t="s">
        <v>3192</v>
      </c>
      <c r="G6909" s="213"/>
      <c r="H6909" s="214" t="s">
        <v>44</v>
      </c>
      <c r="I6909" s="216"/>
      <c r="J6909" s="213"/>
      <c r="K6909" s="213"/>
      <c r="L6909" s="217"/>
      <c r="M6909" s="218"/>
      <c r="N6909" s="219"/>
      <c r="O6909" s="219"/>
      <c r="P6909" s="219"/>
      <c r="Q6909" s="219"/>
      <c r="R6909" s="219"/>
      <c r="S6909" s="219"/>
      <c r="T6909" s="220"/>
      <c r="AT6909" s="221" t="s">
        <v>272</v>
      </c>
      <c r="AU6909" s="221" t="s">
        <v>91</v>
      </c>
      <c r="AV6909" s="13" t="s">
        <v>89</v>
      </c>
      <c r="AW6909" s="13" t="s">
        <v>38</v>
      </c>
      <c r="AX6909" s="13" t="s">
        <v>82</v>
      </c>
      <c r="AY6909" s="221" t="s">
        <v>262</v>
      </c>
    </row>
    <row r="6910" spans="1:65" s="15" customFormat="1" ht="10">
      <c r="B6910" s="233"/>
      <c r="C6910" s="234"/>
      <c r="D6910" s="208" t="s">
        <v>272</v>
      </c>
      <c r="E6910" s="235" t="s">
        <v>44</v>
      </c>
      <c r="F6910" s="236" t="s">
        <v>3193</v>
      </c>
      <c r="G6910" s="234"/>
      <c r="H6910" s="237">
        <v>5.0999999999999996</v>
      </c>
      <c r="I6910" s="238"/>
      <c r="J6910" s="234"/>
      <c r="K6910" s="234"/>
      <c r="L6910" s="239"/>
      <c r="M6910" s="240"/>
      <c r="N6910" s="241"/>
      <c r="O6910" s="241"/>
      <c r="P6910" s="241"/>
      <c r="Q6910" s="241"/>
      <c r="R6910" s="241"/>
      <c r="S6910" s="241"/>
      <c r="T6910" s="242"/>
      <c r="AT6910" s="243" t="s">
        <v>272</v>
      </c>
      <c r="AU6910" s="243" t="s">
        <v>91</v>
      </c>
      <c r="AV6910" s="15" t="s">
        <v>91</v>
      </c>
      <c r="AW6910" s="15" t="s">
        <v>38</v>
      </c>
      <c r="AX6910" s="15" t="s">
        <v>82</v>
      </c>
      <c r="AY6910" s="243" t="s">
        <v>262</v>
      </c>
    </row>
    <row r="6911" spans="1:65" s="13" customFormat="1" ht="10">
      <c r="B6911" s="212"/>
      <c r="C6911" s="213"/>
      <c r="D6911" s="208" t="s">
        <v>272</v>
      </c>
      <c r="E6911" s="214" t="s">
        <v>44</v>
      </c>
      <c r="F6911" s="215" t="s">
        <v>3194</v>
      </c>
      <c r="G6911" s="213"/>
      <c r="H6911" s="214" t="s">
        <v>44</v>
      </c>
      <c r="I6911" s="216"/>
      <c r="J6911" s="213"/>
      <c r="K6911" s="213"/>
      <c r="L6911" s="217"/>
      <c r="M6911" s="218"/>
      <c r="N6911" s="219"/>
      <c r="O6911" s="219"/>
      <c r="P6911" s="219"/>
      <c r="Q6911" s="219"/>
      <c r="R6911" s="219"/>
      <c r="S6911" s="219"/>
      <c r="T6911" s="220"/>
      <c r="AT6911" s="221" t="s">
        <v>272</v>
      </c>
      <c r="AU6911" s="221" t="s">
        <v>91</v>
      </c>
      <c r="AV6911" s="13" t="s">
        <v>89</v>
      </c>
      <c r="AW6911" s="13" t="s">
        <v>38</v>
      </c>
      <c r="AX6911" s="13" t="s">
        <v>82</v>
      </c>
      <c r="AY6911" s="221" t="s">
        <v>262</v>
      </c>
    </row>
    <row r="6912" spans="1:65" s="13" customFormat="1" ht="10">
      <c r="B6912" s="212"/>
      <c r="C6912" s="213"/>
      <c r="D6912" s="208" t="s">
        <v>272</v>
      </c>
      <c r="E6912" s="214" t="s">
        <v>44</v>
      </c>
      <c r="F6912" s="215" t="s">
        <v>3195</v>
      </c>
      <c r="G6912" s="213"/>
      <c r="H6912" s="214" t="s">
        <v>44</v>
      </c>
      <c r="I6912" s="216"/>
      <c r="J6912" s="213"/>
      <c r="K6912" s="213"/>
      <c r="L6912" s="217"/>
      <c r="M6912" s="218"/>
      <c r="N6912" s="219"/>
      <c r="O6912" s="219"/>
      <c r="P6912" s="219"/>
      <c r="Q6912" s="219"/>
      <c r="R6912" s="219"/>
      <c r="S6912" s="219"/>
      <c r="T6912" s="220"/>
      <c r="AT6912" s="221" t="s">
        <v>272</v>
      </c>
      <c r="AU6912" s="221" t="s">
        <v>91</v>
      </c>
      <c r="AV6912" s="13" t="s">
        <v>89</v>
      </c>
      <c r="AW6912" s="13" t="s">
        <v>38</v>
      </c>
      <c r="AX6912" s="13" t="s">
        <v>82</v>
      </c>
      <c r="AY6912" s="221" t="s">
        <v>262</v>
      </c>
    </row>
    <row r="6913" spans="1:65" s="16" customFormat="1" ht="10">
      <c r="B6913" s="244"/>
      <c r="C6913" s="245"/>
      <c r="D6913" s="208" t="s">
        <v>272</v>
      </c>
      <c r="E6913" s="246" t="s">
        <v>44</v>
      </c>
      <c r="F6913" s="247" t="s">
        <v>291</v>
      </c>
      <c r="G6913" s="245"/>
      <c r="H6913" s="248">
        <v>5.0999999999999996</v>
      </c>
      <c r="I6913" s="249"/>
      <c r="J6913" s="245"/>
      <c r="K6913" s="245"/>
      <c r="L6913" s="250"/>
      <c r="M6913" s="251"/>
      <c r="N6913" s="252"/>
      <c r="O6913" s="252"/>
      <c r="P6913" s="252"/>
      <c r="Q6913" s="252"/>
      <c r="R6913" s="252"/>
      <c r="S6913" s="252"/>
      <c r="T6913" s="253"/>
      <c r="AT6913" s="254" t="s">
        <v>272</v>
      </c>
      <c r="AU6913" s="254" t="s">
        <v>91</v>
      </c>
      <c r="AV6913" s="16" t="s">
        <v>104</v>
      </c>
      <c r="AW6913" s="16" t="s">
        <v>38</v>
      </c>
      <c r="AX6913" s="16" t="s">
        <v>89</v>
      </c>
      <c r="AY6913" s="254" t="s">
        <v>262</v>
      </c>
    </row>
    <row r="6914" spans="1:65" s="2" customFormat="1" ht="21.75" customHeight="1">
      <c r="A6914" s="37"/>
      <c r="B6914" s="38"/>
      <c r="C6914" s="195" t="s">
        <v>3201</v>
      </c>
      <c r="D6914" s="195" t="s">
        <v>264</v>
      </c>
      <c r="E6914" s="196" t="s">
        <v>3202</v>
      </c>
      <c r="F6914" s="197" t="s">
        <v>3203</v>
      </c>
      <c r="G6914" s="198" t="s">
        <v>590</v>
      </c>
      <c r="H6914" s="199">
        <v>5.0999999999999996</v>
      </c>
      <c r="I6914" s="200"/>
      <c r="J6914" s="201">
        <f>ROUND(I6914*H6914,2)</f>
        <v>0</v>
      </c>
      <c r="K6914" s="197" t="s">
        <v>268</v>
      </c>
      <c r="L6914" s="42"/>
      <c r="M6914" s="202" t="s">
        <v>44</v>
      </c>
      <c r="N6914" s="203" t="s">
        <v>53</v>
      </c>
      <c r="O6914" s="67"/>
      <c r="P6914" s="204">
        <f>O6914*H6914</f>
        <v>0</v>
      </c>
      <c r="Q6914" s="204">
        <v>0</v>
      </c>
      <c r="R6914" s="204">
        <f>Q6914*H6914</f>
        <v>0</v>
      </c>
      <c r="S6914" s="204">
        <v>0</v>
      </c>
      <c r="T6914" s="205">
        <f>S6914*H6914</f>
        <v>0</v>
      </c>
      <c r="U6914" s="37"/>
      <c r="V6914" s="37"/>
      <c r="W6914" s="37"/>
      <c r="X6914" s="37"/>
      <c r="Y6914" s="37"/>
      <c r="Z6914" s="37"/>
      <c r="AA6914" s="37"/>
      <c r="AB6914" s="37"/>
      <c r="AC6914" s="37"/>
      <c r="AD6914" s="37"/>
      <c r="AE6914" s="37"/>
      <c r="AR6914" s="206" t="s">
        <v>442</v>
      </c>
      <c r="AT6914" s="206" t="s">
        <v>264</v>
      </c>
      <c r="AU6914" s="206" t="s">
        <v>91</v>
      </c>
      <c r="AY6914" s="19" t="s">
        <v>262</v>
      </c>
      <c r="BE6914" s="207">
        <f>IF(N6914="základní",J6914,0)</f>
        <v>0</v>
      </c>
      <c r="BF6914" s="207">
        <f>IF(N6914="snížená",J6914,0)</f>
        <v>0</v>
      </c>
      <c r="BG6914" s="207">
        <f>IF(N6914="zákl. přenesená",J6914,0)</f>
        <v>0</v>
      </c>
      <c r="BH6914" s="207">
        <f>IF(N6914="sníž. přenesená",J6914,0)</f>
        <v>0</v>
      </c>
      <c r="BI6914" s="207">
        <f>IF(N6914="nulová",J6914,0)</f>
        <v>0</v>
      </c>
      <c r="BJ6914" s="19" t="s">
        <v>89</v>
      </c>
      <c r="BK6914" s="207">
        <f>ROUND(I6914*H6914,2)</f>
        <v>0</v>
      </c>
      <c r="BL6914" s="19" t="s">
        <v>442</v>
      </c>
      <c r="BM6914" s="206" t="s">
        <v>3204</v>
      </c>
    </row>
    <row r="6915" spans="1:65" s="2" customFormat="1" ht="18">
      <c r="A6915" s="37"/>
      <c r="B6915" s="38"/>
      <c r="C6915" s="39"/>
      <c r="D6915" s="208" t="s">
        <v>421</v>
      </c>
      <c r="E6915" s="39"/>
      <c r="F6915" s="209" t="s">
        <v>3189</v>
      </c>
      <c r="G6915" s="39"/>
      <c r="H6915" s="39"/>
      <c r="I6915" s="118"/>
      <c r="J6915" s="39"/>
      <c r="K6915" s="39"/>
      <c r="L6915" s="42"/>
      <c r="M6915" s="210"/>
      <c r="N6915" s="211"/>
      <c r="O6915" s="67"/>
      <c r="P6915" s="67"/>
      <c r="Q6915" s="67"/>
      <c r="R6915" s="67"/>
      <c r="S6915" s="67"/>
      <c r="T6915" s="68"/>
      <c r="U6915" s="37"/>
      <c r="V6915" s="37"/>
      <c r="W6915" s="37"/>
      <c r="X6915" s="37"/>
      <c r="Y6915" s="37"/>
      <c r="Z6915" s="37"/>
      <c r="AA6915" s="37"/>
      <c r="AB6915" s="37"/>
      <c r="AC6915" s="37"/>
      <c r="AD6915" s="37"/>
      <c r="AE6915" s="37"/>
      <c r="AT6915" s="19" t="s">
        <v>421</v>
      </c>
      <c r="AU6915" s="19" t="s">
        <v>91</v>
      </c>
    </row>
    <row r="6916" spans="1:65" s="13" customFormat="1" ht="10">
      <c r="B6916" s="212"/>
      <c r="C6916" s="213"/>
      <c r="D6916" s="208" t="s">
        <v>272</v>
      </c>
      <c r="E6916" s="214" t="s">
        <v>44</v>
      </c>
      <c r="F6916" s="215" t="s">
        <v>3190</v>
      </c>
      <c r="G6916" s="213"/>
      <c r="H6916" s="214" t="s">
        <v>44</v>
      </c>
      <c r="I6916" s="216"/>
      <c r="J6916" s="213"/>
      <c r="K6916" s="213"/>
      <c r="L6916" s="217"/>
      <c r="M6916" s="218"/>
      <c r="N6916" s="219"/>
      <c r="O6916" s="219"/>
      <c r="P6916" s="219"/>
      <c r="Q6916" s="219"/>
      <c r="R6916" s="219"/>
      <c r="S6916" s="219"/>
      <c r="T6916" s="220"/>
      <c r="AT6916" s="221" t="s">
        <v>272</v>
      </c>
      <c r="AU6916" s="221" t="s">
        <v>91</v>
      </c>
      <c r="AV6916" s="13" t="s">
        <v>89</v>
      </c>
      <c r="AW6916" s="13" t="s">
        <v>38</v>
      </c>
      <c r="AX6916" s="13" t="s">
        <v>82</v>
      </c>
      <c r="AY6916" s="221" t="s">
        <v>262</v>
      </c>
    </row>
    <row r="6917" spans="1:65" s="13" customFormat="1" ht="40">
      <c r="B6917" s="212"/>
      <c r="C6917" s="213"/>
      <c r="D6917" s="208" t="s">
        <v>272</v>
      </c>
      <c r="E6917" s="214" t="s">
        <v>44</v>
      </c>
      <c r="F6917" s="215" t="s">
        <v>3191</v>
      </c>
      <c r="G6917" s="213"/>
      <c r="H6917" s="214" t="s">
        <v>44</v>
      </c>
      <c r="I6917" s="216"/>
      <c r="J6917" s="213"/>
      <c r="K6917" s="213"/>
      <c r="L6917" s="217"/>
      <c r="M6917" s="218"/>
      <c r="N6917" s="219"/>
      <c r="O6917" s="219"/>
      <c r="P6917" s="219"/>
      <c r="Q6917" s="219"/>
      <c r="R6917" s="219"/>
      <c r="S6917" s="219"/>
      <c r="T6917" s="220"/>
      <c r="AT6917" s="221" t="s">
        <v>272</v>
      </c>
      <c r="AU6917" s="221" t="s">
        <v>91</v>
      </c>
      <c r="AV6917" s="13" t="s">
        <v>89</v>
      </c>
      <c r="AW6917" s="13" t="s">
        <v>38</v>
      </c>
      <c r="AX6917" s="13" t="s">
        <v>82</v>
      </c>
      <c r="AY6917" s="221" t="s">
        <v>262</v>
      </c>
    </row>
    <row r="6918" spans="1:65" s="13" customFormat="1" ht="10">
      <c r="B6918" s="212"/>
      <c r="C6918" s="213"/>
      <c r="D6918" s="208" t="s">
        <v>272</v>
      </c>
      <c r="E6918" s="214" t="s">
        <v>44</v>
      </c>
      <c r="F6918" s="215" t="s">
        <v>3192</v>
      </c>
      <c r="G6918" s="213"/>
      <c r="H6918" s="214" t="s">
        <v>44</v>
      </c>
      <c r="I6918" s="216"/>
      <c r="J6918" s="213"/>
      <c r="K6918" s="213"/>
      <c r="L6918" s="217"/>
      <c r="M6918" s="218"/>
      <c r="N6918" s="219"/>
      <c r="O6918" s="219"/>
      <c r="P6918" s="219"/>
      <c r="Q6918" s="219"/>
      <c r="R6918" s="219"/>
      <c r="S6918" s="219"/>
      <c r="T6918" s="220"/>
      <c r="AT6918" s="221" t="s">
        <v>272</v>
      </c>
      <c r="AU6918" s="221" t="s">
        <v>91</v>
      </c>
      <c r="AV6918" s="13" t="s">
        <v>89</v>
      </c>
      <c r="AW6918" s="13" t="s">
        <v>38</v>
      </c>
      <c r="AX6918" s="13" t="s">
        <v>82</v>
      </c>
      <c r="AY6918" s="221" t="s">
        <v>262</v>
      </c>
    </row>
    <row r="6919" spans="1:65" s="15" customFormat="1" ht="10">
      <c r="B6919" s="233"/>
      <c r="C6919" s="234"/>
      <c r="D6919" s="208" t="s">
        <v>272</v>
      </c>
      <c r="E6919" s="235" t="s">
        <v>44</v>
      </c>
      <c r="F6919" s="236" t="s">
        <v>3193</v>
      </c>
      <c r="G6919" s="234"/>
      <c r="H6919" s="237">
        <v>5.0999999999999996</v>
      </c>
      <c r="I6919" s="238"/>
      <c r="J6919" s="234"/>
      <c r="K6919" s="234"/>
      <c r="L6919" s="239"/>
      <c r="M6919" s="240"/>
      <c r="N6919" s="241"/>
      <c r="O6919" s="241"/>
      <c r="P6919" s="241"/>
      <c r="Q6919" s="241"/>
      <c r="R6919" s="241"/>
      <c r="S6919" s="241"/>
      <c r="T6919" s="242"/>
      <c r="AT6919" s="243" t="s">
        <v>272</v>
      </c>
      <c r="AU6919" s="243" t="s">
        <v>91</v>
      </c>
      <c r="AV6919" s="15" t="s">
        <v>91</v>
      </c>
      <c r="AW6919" s="15" t="s">
        <v>38</v>
      </c>
      <c r="AX6919" s="15" t="s">
        <v>82</v>
      </c>
      <c r="AY6919" s="243" t="s">
        <v>262</v>
      </c>
    </row>
    <row r="6920" spans="1:65" s="13" customFormat="1" ht="10">
      <c r="B6920" s="212"/>
      <c r="C6920" s="213"/>
      <c r="D6920" s="208" t="s">
        <v>272</v>
      </c>
      <c r="E6920" s="214" t="s">
        <v>44</v>
      </c>
      <c r="F6920" s="215" t="s">
        <v>3194</v>
      </c>
      <c r="G6920" s="213"/>
      <c r="H6920" s="214" t="s">
        <v>44</v>
      </c>
      <c r="I6920" s="216"/>
      <c r="J6920" s="213"/>
      <c r="K6920" s="213"/>
      <c r="L6920" s="217"/>
      <c r="M6920" s="218"/>
      <c r="N6920" s="219"/>
      <c r="O6920" s="219"/>
      <c r="P6920" s="219"/>
      <c r="Q6920" s="219"/>
      <c r="R6920" s="219"/>
      <c r="S6920" s="219"/>
      <c r="T6920" s="220"/>
      <c r="AT6920" s="221" t="s">
        <v>272</v>
      </c>
      <c r="AU6920" s="221" t="s">
        <v>91</v>
      </c>
      <c r="AV6920" s="13" t="s">
        <v>89</v>
      </c>
      <c r="AW6920" s="13" t="s">
        <v>38</v>
      </c>
      <c r="AX6920" s="13" t="s">
        <v>82</v>
      </c>
      <c r="AY6920" s="221" t="s">
        <v>262</v>
      </c>
    </row>
    <row r="6921" spans="1:65" s="13" customFormat="1" ht="10">
      <c r="B6921" s="212"/>
      <c r="C6921" s="213"/>
      <c r="D6921" s="208" t="s">
        <v>272</v>
      </c>
      <c r="E6921" s="214" t="s">
        <v>44</v>
      </c>
      <c r="F6921" s="215" t="s">
        <v>3195</v>
      </c>
      <c r="G6921" s="213"/>
      <c r="H6921" s="214" t="s">
        <v>44</v>
      </c>
      <c r="I6921" s="216"/>
      <c r="J6921" s="213"/>
      <c r="K6921" s="213"/>
      <c r="L6921" s="217"/>
      <c r="M6921" s="218"/>
      <c r="N6921" s="219"/>
      <c r="O6921" s="219"/>
      <c r="P6921" s="219"/>
      <c r="Q6921" s="219"/>
      <c r="R6921" s="219"/>
      <c r="S6921" s="219"/>
      <c r="T6921" s="220"/>
      <c r="AT6921" s="221" t="s">
        <v>272</v>
      </c>
      <c r="AU6921" s="221" t="s">
        <v>91</v>
      </c>
      <c r="AV6921" s="13" t="s">
        <v>89</v>
      </c>
      <c r="AW6921" s="13" t="s">
        <v>38</v>
      </c>
      <c r="AX6921" s="13" t="s">
        <v>82</v>
      </c>
      <c r="AY6921" s="221" t="s">
        <v>262</v>
      </c>
    </row>
    <row r="6922" spans="1:65" s="16" customFormat="1" ht="10">
      <c r="B6922" s="244"/>
      <c r="C6922" s="245"/>
      <c r="D6922" s="208" t="s">
        <v>272</v>
      </c>
      <c r="E6922" s="246" t="s">
        <v>44</v>
      </c>
      <c r="F6922" s="247" t="s">
        <v>291</v>
      </c>
      <c r="G6922" s="245"/>
      <c r="H6922" s="248">
        <v>5.0999999999999996</v>
      </c>
      <c r="I6922" s="249"/>
      <c r="J6922" s="245"/>
      <c r="K6922" s="245"/>
      <c r="L6922" s="250"/>
      <c r="M6922" s="251"/>
      <c r="N6922" s="252"/>
      <c r="O6922" s="252"/>
      <c r="P6922" s="252"/>
      <c r="Q6922" s="252"/>
      <c r="R6922" s="252"/>
      <c r="S6922" s="252"/>
      <c r="T6922" s="253"/>
      <c r="AT6922" s="254" t="s">
        <v>272</v>
      </c>
      <c r="AU6922" s="254" t="s">
        <v>91</v>
      </c>
      <c r="AV6922" s="16" t="s">
        <v>104</v>
      </c>
      <c r="AW6922" s="16" t="s">
        <v>38</v>
      </c>
      <c r="AX6922" s="16" t="s">
        <v>89</v>
      </c>
      <c r="AY6922" s="254" t="s">
        <v>262</v>
      </c>
    </row>
    <row r="6923" spans="1:65" s="2" customFormat="1" ht="21.75" customHeight="1">
      <c r="A6923" s="37"/>
      <c r="B6923" s="38"/>
      <c r="C6923" s="195" t="s">
        <v>3205</v>
      </c>
      <c r="D6923" s="195" t="s">
        <v>264</v>
      </c>
      <c r="E6923" s="196" t="s">
        <v>3206</v>
      </c>
      <c r="F6923" s="197" t="s">
        <v>3207</v>
      </c>
      <c r="G6923" s="198" t="s">
        <v>518</v>
      </c>
      <c r="H6923" s="199">
        <v>5</v>
      </c>
      <c r="I6923" s="200"/>
      <c r="J6923" s="201">
        <f>ROUND(I6923*H6923,2)</f>
        <v>0</v>
      </c>
      <c r="K6923" s="197" t="s">
        <v>268</v>
      </c>
      <c r="L6923" s="42"/>
      <c r="M6923" s="202" t="s">
        <v>44</v>
      </c>
      <c r="N6923" s="203" t="s">
        <v>53</v>
      </c>
      <c r="O6923" s="67"/>
      <c r="P6923" s="204">
        <f>O6923*H6923</f>
        <v>0</v>
      </c>
      <c r="Q6923" s="204">
        <v>0</v>
      </c>
      <c r="R6923" s="204">
        <f>Q6923*H6923</f>
        <v>0</v>
      </c>
      <c r="S6923" s="204">
        <v>0</v>
      </c>
      <c r="T6923" s="205">
        <f>S6923*H6923</f>
        <v>0</v>
      </c>
      <c r="U6923" s="37"/>
      <c r="V6923" s="37"/>
      <c r="W6923" s="37"/>
      <c r="X6923" s="37"/>
      <c r="Y6923" s="37"/>
      <c r="Z6923" s="37"/>
      <c r="AA6923" s="37"/>
      <c r="AB6923" s="37"/>
      <c r="AC6923" s="37"/>
      <c r="AD6923" s="37"/>
      <c r="AE6923" s="37"/>
      <c r="AR6923" s="206" t="s">
        <v>442</v>
      </c>
      <c r="AT6923" s="206" t="s">
        <v>264</v>
      </c>
      <c r="AU6923" s="206" t="s">
        <v>91</v>
      </c>
      <c r="AY6923" s="19" t="s">
        <v>262</v>
      </c>
      <c r="BE6923" s="207">
        <f>IF(N6923="základní",J6923,0)</f>
        <v>0</v>
      </c>
      <c r="BF6923" s="207">
        <f>IF(N6923="snížená",J6923,0)</f>
        <v>0</v>
      </c>
      <c r="BG6923" s="207">
        <f>IF(N6923="zákl. přenesená",J6923,0)</f>
        <v>0</v>
      </c>
      <c r="BH6923" s="207">
        <f>IF(N6923="sníž. přenesená",J6923,0)</f>
        <v>0</v>
      </c>
      <c r="BI6923" s="207">
        <f>IF(N6923="nulová",J6923,0)</f>
        <v>0</v>
      </c>
      <c r="BJ6923" s="19" t="s">
        <v>89</v>
      </c>
      <c r="BK6923" s="207">
        <f>ROUND(I6923*H6923,2)</f>
        <v>0</v>
      </c>
      <c r="BL6923" s="19" t="s">
        <v>442</v>
      </c>
      <c r="BM6923" s="206" t="s">
        <v>3208</v>
      </c>
    </row>
    <row r="6924" spans="1:65" s="2" customFormat="1" ht="126">
      <c r="A6924" s="37"/>
      <c r="B6924" s="38"/>
      <c r="C6924" s="39"/>
      <c r="D6924" s="208" t="s">
        <v>270</v>
      </c>
      <c r="E6924" s="39"/>
      <c r="F6924" s="209" t="s">
        <v>3209</v>
      </c>
      <c r="G6924" s="39"/>
      <c r="H6924" s="39"/>
      <c r="I6924" s="118"/>
      <c r="J6924" s="39"/>
      <c r="K6924" s="39"/>
      <c r="L6924" s="42"/>
      <c r="M6924" s="210"/>
      <c r="N6924" s="211"/>
      <c r="O6924" s="67"/>
      <c r="P6924" s="67"/>
      <c r="Q6924" s="67"/>
      <c r="R6924" s="67"/>
      <c r="S6924" s="67"/>
      <c r="T6924" s="68"/>
      <c r="U6924" s="37"/>
      <c r="V6924" s="37"/>
      <c r="W6924" s="37"/>
      <c r="X6924" s="37"/>
      <c r="Y6924" s="37"/>
      <c r="Z6924" s="37"/>
      <c r="AA6924" s="37"/>
      <c r="AB6924" s="37"/>
      <c r="AC6924" s="37"/>
      <c r="AD6924" s="37"/>
      <c r="AE6924" s="37"/>
      <c r="AT6924" s="19" t="s">
        <v>270</v>
      </c>
      <c r="AU6924" s="19" t="s">
        <v>91</v>
      </c>
    </row>
    <row r="6925" spans="1:65" s="13" customFormat="1" ht="10">
      <c r="B6925" s="212"/>
      <c r="C6925" s="213"/>
      <c r="D6925" s="208" t="s">
        <v>272</v>
      </c>
      <c r="E6925" s="214" t="s">
        <v>44</v>
      </c>
      <c r="F6925" s="215" t="s">
        <v>3210</v>
      </c>
      <c r="G6925" s="213"/>
      <c r="H6925" s="214" t="s">
        <v>44</v>
      </c>
      <c r="I6925" s="216"/>
      <c r="J6925" s="213"/>
      <c r="K6925" s="213"/>
      <c r="L6925" s="217"/>
      <c r="M6925" s="218"/>
      <c r="N6925" s="219"/>
      <c r="O6925" s="219"/>
      <c r="P6925" s="219"/>
      <c r="Q6925" s="219"/>
      <c r="R6925" s="219"/>
      <c r="S6925" s="219"/>
      <c r="T6925" s="220"/>
      <c r="AT6925" s="221" t="s">
        <v>272</v>
      </c>
      <c r="AU6925" s="221" t="s">
        <v>91</v>
      </c>
      <c r="AV6925" s="13" t="s">
        <v>89</v>
      </c>
      <c r="AW6925" s="13" t="s">
        <v>38</v>
      </c>
      <c r="AX6925" s="13" t="s">
        <v>82</v>
      </c>
      <c r="AY6925" s="221" t="s">
        <v>262</v>
      </c>
    </row>
    <row r="6926" spans="1:65" s="13" customFormat="1" ht="10">
      <c r="B6926" s="212"/>
      <c r="C6926" s="213"/>
      <c r="D6926" s="208" t="s">
        <v>272</v>
      </c>
      <c r="E6926" s="214" t="s">
        <v>44</v>
      </c>
      <c r="F6926" s="215" t="s">
        <v>3211</v>
      </c>
      <c r="G6926" s="213"/>
      <c r="H6926" s="214" t="s">
        <v>44</v>
      </c>
      <c r="I6926" s="216"/>
      <c r="J6926" s="213"/>
      <c r="K6926" s="213"/>
      <c r="L6926" s="217"/>
      <c r="M6926" s="218"/>
      <c r="N6926" s="219"/>
      <c r="O6926" s="219"/>
      <c r="P6926" s="219"/>
      <c r="Q6926" s="219"/>
      <c r="R6926" s="219"/>
      <c r="S6926" s="219"/>
      <c r="T6926" s="220"/>
      <c r="AT6926" s="221" t="s">
        <v>272</v>
      </c>
      <c r="AU6926" s="221" t="s">
        <v>91</v>
      </c>
      <c r="AV6926" s="13" t="s">
        <v>89</v>
      </c>
      <c r="AW6926" s="13" t="s">
        <v>38</v>
      </c>
      <c r="AX6926" s="13" t="s">
        <v>82</v>
      </c>
      <c r="AY6926" s="221" t="s">
        <v>262</v>
      </c>
    </row>
    <row r="6927" spans="1:65" s="15" customFormat="1" ht="10">
      <c r="B6927" s="233"/>
      <c r="C6927" s="234"/>
      <c r="D6927" s="208" t="s">
        <v>272</v>
      </c>
      <c r="E6927" s="235" t="s">
        <v>44</v>
      </c>
      <c r="F6927" s="236" t="s">
        <v>97</v>
      </c>
      <c r="G6927" s="234"/>
      <c r="H6927" s="237">
        <v>3</v>
      </c>
      <c r="I6927" s="238"/>
      <c r="J6927" s="234"/>
      <c r="K6927" s="234"/>
      <c r="L6927" s="239"/>
      <c r="M6927" s="240"/>
      <c r="N6927" s="241"/>
      <c r="O6927" s="241"/>
      <c r="P6927" s="241"/>
      <c r="Q6927" s="241"/>
      <c r="R6927" s="241"/>
      <c r="S6927" s="241"/>
      <c r="T6927" s="242"/>
      <c r="AT6927" s="243" t="s">
        <v>272</v>
      </c>
      <c r="AU6927" s="243" t="s">
        <v>91</v>
      </c>
      <c r="AV6927" s="15" t="s">
        <v>91</v>
      </c>
      <c r="AW6927" s="15" t="s">
        <v>38</v>
      </c>
      <c r="AX6927" s="15" t="s">
        <v>82</v>
      </c>
      <c r="AY6927" s="243" t="s">
        <v>262</v>
      </c>
    </row>
    <row r="6928" spans="1:65" s="13" customFormat="1" ht="10">
      <c r="B6928" s="212"/>
      <c r="C6928" s="213"/>
      <c r="D6928" s="208" t="s">
        <v>272</v>
      </c>
      <c r="E6928" s="214" t="s">
        <v>44</v>
      </c>
      <c r="F6928" s="215" t="s">
        <v>3212</v>
      </c>
      <c r="G6928" s="213"/>
      <c r="H6928" s="214" t="s">
        <v>44</v>
      </c>
      <c r="I6928" s="216"/>
      <c r="J6928" s="213"/>
      <c r="K6928" s="213"/>
      <c r="L6928" s="217"/>
      <c r="M6928" s="218"/>
      <c r="N6928" s="219"/>
      <c r="O6928" s="219"/>
      <c r="P6928" s="219"/>
      <c r="Q6928" s="219"/>
      <c r="R6928" s="219"/>
      <c r="S6928" s="219"/>
      <c r="T6928" s="220"/>
      <c r="AT6928" s="221" t="s">
        <v>272</v>
      </c>
      <c r="AU6928" s="221" t="s">
        <v>91</v>
      </c>
      <c r="AV6928" s="13" t="s">
        <v>89</v>
      </c>
      <c r="AW6928" s="13" t="s">
        <v>38</v>
      </c>
      <c r="AX6928" s="13" t="s">
        <v>82</v>
      </c>
      <c r="AY6928" s="221" t="s">
        <v>262</v>
      </c>
    </row>
    <row r="6929" spans="1:65" s="15" customFormat="1" ht="10">
      <c r="B6929" s="233"/>
      <c r="C6929" s="234"/>
      <c r="D6929" s="208" t="s">
        <v>272</v>
      </c>
      <c r="E6929" s="235" t="s">
        <v>44</v>
      </c>
      <c r="F6929" s="236" t="s">
        <v>91</v>
      </c>
      <c r="G6929" s="234"/>
      <c r="H6929" s="237">
        <v>2</v>
      </c>
      <c r="I6929" s="238"/>
      <c r="J6929" s="234"/>
      <c r="K6929" s="234"/>
      <c r="L6929" s="239"/>
      <c r="M6929" s="240"/>
      <c r="N6929" s="241"/>
      <c r="O6929" s="241"/>
      <c r="P6929" s="241"/>
      <c r="Q6929" s="241"/>
      <c r="R6929" s="241"/>
      <c r="S6929" s="241"/>
      <c r="T6929" s="242"/>
      <c r="AT6929" s="243" t="s">
        <v>272</v>
      </c>
      <c r="AU6929" s="243" t="s">
        <v>91</v>
      </c>
      <c r="AV6929" s="15" t="s">
        <v>91</v>
      </c>
      <c r="AW6929" s="15" t="s">
        <v>38</v>
      </c>
      <c r="AX6929" s="15" t="s">
        <v>82</v>
      </c>
      <c r="AY6929" s="243" t="s">
        <v>262</v>
      </c>
    </row>
    <row r="6930" spans="1:65" s="16" customFormat="1" ht="10">
      <c r="B6930" s="244"/>
      <c r="C6930" s="245"/>
      <c r="D6930" s="208" t="s">
        <v>272</v>
      </c>
      <c r="E6930" s="246" t="s">
        <v>44</v>
      </c>
      <c r="F6930" s="247" t="s">
        <v>291</v>
      </c>
      <c r="G6930" s="245"/>
      <c r="H6930" s="248">
        <v>5</v>
      </c>
      <c r="I6930" s="249"/>
      <c r="J6930" s="245"/>
      <c r="K6930" s="245"/>
      <c r="L6930" s="250"/>
      <c r="M6930" s="251"/>
      <c r="N6930" s="252"/>
      <c r="O6930" s="252"/>
      <c r="P6930" s="252"/>
      <c r="Q6930" s="252"/>
      <c r="R6930" s="252"/>
      <c r="S6930" s="252"/>
      <c r="T6930" s="253"/>
      <c r="AT6930" s="254" t="s">
        <v>272</v>
      </c>
      <c r="AU6930" s="254" t="s">
        <v>91</v>
      </c>
      <c r="AV6930" s="16" t="s">
        <v>104</v>
      </c>
      <c r="AW6930" s="16" t="s">
        <v>38</v>
      </c>
      <c r="AX6930" s="16" t="s">
        <v>89</v>
      </c>
      <c r="AY6930" s="254" t="s">
        <v>262</v>
      </c>
    </row>
    <row r="6931" spans="1:65" s="2" customFormat="1" ht="16.5" customHeight="1">
      <c r="A6931" s="37"/>
      <c r="B6931" s="38"/>
      <c r="C6931" s="255" t="s">
        <v>3213</v>
      </c>
      <c r="D6931" s="255" t="s">
        <v>633</v>
      </c>
      <c r="E6931" s="256" t="s">
        <v>3214</v>
      </c>
      <c r="F6931" s="257" t="s">
        <v>3215</v>
      </c>
      <c r="G6931" s="258" t="s">
        <v>518</v>
      </c>
      <c r="H6931" s="259">
        <v>3</v>
      </c>
      <c r="I6931" s="260"/>
      <c r="J6931" s="261">
        <f>ROUND(I6931*H6931,2)</f>
        <v>0</v>
      </c>
      <c r="K6931" s="257" t="s">
        <v>268</v>
      </c>
      <c r="L6931" s="262"/>
      <c r="M6931" s="263" t="s">
        <v>44</v>
      </c>
      <c r="N6931" s="264" t="s">
        <v>53</v>
      </c>
      <c r="O6931" s="67"/>
      <c r="P6931" s="204">
        <f>O6931*H6931</f>
        <v>0</v>
      </c>
      <c r="Q6931" s="204">
        <v>2.81E-3</v>
      </c>
      <c r="R6931" s="204">
        <f>Q6931*H6931</f>
        <v>8.43E-3</v>
      </c>
      <c r="S6931" s="204">
        <v>0</v>
      </c>
      <c r="T6931" s="205">
        <f>S6931*H6931</f>
        <v>0</v>
      </c>
      <c r="U6931" s="37"/>
      <c r="V6931" s="37"/>
      <c r="W6931" s="37"/>
      <c r="X6931" s="37"/>
      <c r="Y6931" s="37"/>
      <c r="Z6931" s="37"/>
      <c r="AA6931" s="37"/>
      <c r="AB6931" s="37"/>
      <c r="AC6931" s="37"/>
      <c r="AD6931" s="37"/>
      <c r="AE6931" s="37"/>
      <c r="AR6931" s="206" t="s">
        <v>619</v>
      </c>
      <c r="AT6931" s="206" t="s">
        <v>633</v>
      </c>
      <c r="AU6931" s="206" t="s">
        <v>91</v>
      </c>
      <c r="AY6931" s="19" t="s">
        <v>262</v>
      </c>
      <c r="BE6931" s="207">
        <f>IF(N6931="základní",J6931,0)</f>
        <v>0</v>
      </c>
      <c r="BF6931" s="207">
        <f>IF(N6931="snížená",J6931,0)</f>
        <v>0</v>
      </c>
      <c r="BG6931" s="207">
        <f>IF(N6931="zákl. přenesená",J6931,0)</f>
        <v>0</v>
      </c>
      <c r="BH6931" s="207">
        <f>IF(N6931="sníž. přenesená",J6931,0)</f>
        <v>0</v>
      </c>
      <c r="BI6931" s="207">
        <f>IF(N6931="nulová",J6931,0)</f>
        <v>0</v>
      </c>
      <c r="BJ6931" s="19" t="s">
        <v>89</v>
      </c>
      <c r="BK6931" s="207">
        <f>ROUND(I6931*H6931,2)</f>
        <v>0</v>
      </c>
      <c r="BL6931" s="19" t="s">
        <v>442</v>
      </c>
      <c r="BM6931" s="206" t="s">
        <v>3216</v>
      </c>
    </row>
    <row r="6932" spans="1:65" s="2" customFormat="1" ht="18">
      <c r="A6932" s="37"/>
      <c r="B6932" s="38"/>
      <c r="C6932" s="39"/>
      <c r="D6932" s="208" t="s">
        <v>421</v>
      </c>
      <c r="E6932" s="39"/>
      <c r="F6932" s="209" t="s">
        <v>3217</v>
      </c>
      <c r="G6932" s="39"/>
      <c r="H6932" s="39"/>
      <c r="I6932" s="118"/>
      <c r="J6932" s="39"/>
      <c r="K6932" s="39"/>
      <c r="L6932" s="42"/>
      <c r="M6932" s="210"/>
      <c r="N6932" s="211"/>
      <c r="O6932" s="67"/>
      <c r="P6932" s="67"/>
      <c r="Q6932" s="67"/>
      <c r="R6932" s="67"/>
      <c r="S6932" s="67"/>
      <c r="T6932" s="68"/>
      <c r="U6932" s="37"/>
      <c r="V6932" s="37"/>
      <c r="W6932" s="37"/>
      <c r="X6932" s="37"/>
      <c r="Y6932" s="37"/>
      <c r="Z6932" s="37"/>
      <c r="AA6932" s="37"/>
      <c r="AB6932" s="37"/>
      <c r="AC6932" s="37"/>
      <c r="AD6932" s="37"/>
      <c r="AE6932" s="37"/>
      <c r="AT6932" s="19" t="s">
        <v>421</v>
      </c>
      <c r="AU6932" s="19" t="s">
        <v>91</v>
      </c>
    </row>
    <row r="6933" spans="1:65" s="13" customFormat="1" ht="10">
      <c r="B6933" s="212"/>
      <c r="C6933" s="213"/>
      <c r="D6933" s="208" t="s">
        <v>272</v>
      </c>
      <c r="E6933" s="214" t="s">
        <v>44</v>
      </c>
      <c r="F6933" s="215" t="s">
        <v>3210</v>
      </c>
      <c r="G6933" s="213"/>
      <c r="H6933" s="214" t="s">
        <v>44</v>
      </c>
      <c r="I6933" s="216"/>
      <c r="J6933" s="213"/>
      <c r="K6933" s="213"/>
      <c r="L6933" s="217"/>
      <c r="M6933" s="218"/>
      <c r="N6933" s="219"/>
      <c r="O6933" s="219"/>
      <c r="P6933" s="219"/>
      <c r="Q6933" s="219"/>
      <c r="R6933" s="219"/>
      <c r="S6933" s="219"/>
      <c r="T6933" s="220"/>
      <c r="AT6933" s="221" t="s">
        <v>272</v>
      </c>
      <c r="AU6933" s="221" t="s">
        <v>91</v>
      </c>
      <c r="AV6933" s="13" t="s">
        <v>89</v>
      </c>
      <c r="AW6933" s="13" t="s">
        <v>38</v>
      </c>
      <c r="AX6933" s="13" t="s">
        <v>82</v>
      </c>
      <c r="AY6933" s="221" t="s">
        <v>262</v>
      </c>
    </row>
    <row r="6934" spans="1:65" s="13" customFormat="1" ht="10">
      <c r="B6934" s="212"/>
      <c r="C6934" s="213"/>
      <c r="D6934" s="208" t="s">
        <v>272</v>
      </c>
      <c r="E6934" s="214" t="s">
        <v>44</v>
      </c>
      <c r="F6934" s="215" t="s">
        <v>3211</v>
      </c>
      <c r="G6934" s="213"/>
      <c r="H6934" s="214" t="s">
        <v>44</v>
      </c>
      <c r="I6934" s="216"/>
      <c r="J6934" s="213"/>
      <c r="K6934" s="213"/>
      <c r="L6934" s="217"/>
      <c r="M6934" s="218"/>
      <c r="N6934" s="219"/>
      <c r="O6934" s="219"/>
      <c r="P6934" s="219"/>
      <c r="Q6934" s="219"/>
      <c r="R6934" s="219"/>
      <c r="S6934" s="219"/>
      <c r="T6934" s="220"/>
      <c r="AT6934" s="221" t="s">
        <v>272</v>
      </c>
      <c r="AU6934" s="221" t="s">
        <v>91</v>
      </c>
      <c r="AV6934" s="13" t="s">
        <v>89</v>
      </c>
      <c r="AW6934" s="13" t="s">
        <v>38</v>
      </c>
      <c r="AX6934" s="13" t="s">
        <v>82</v>
      </c>
      <c r="AY6934" s="221" t="s">
        <v>262</v>
      </c>
    </row>
    <row r="6935" spans="1:65" s="15" customFormat="1" ht="10">
      <c r="B6935" s="233"/>
      <c r="C6935" s="234"/>
      <c r="D6935" s="208" t="s">
        <v>272</v>
      </c>
      <c r="E6935" s="235" t="s">
        <v>44</v>
      </c>
      <c r="F6935" s="236" t="s">
        <v>97</v>
      </c>
      <c r="G6935" s="234"/>
      <c r="H6935" s="237">
        <v>3</v>
      </c>
      <c r="I6935" s="238"/>
      <c r="J6935" s="234"/>
      <c r="K6935" s="234"/>
      <c r="L6935" s="239"/>
      <c r="M6935" s="240"/>
      <c r="N6935" s="241"/>
      <c r="O6935" s="241"/>
      <c r="P6935" s="241"/>
      <c r="Q6935" s="241"/>
      <c r="R6935" s="241"/>
      <c r="S6935" s="241"/>
      <c r="T6935" s="242"/>
      <c r="AT6935" s="243" t="s">
        <v>272</v>
      </c>
      <c r="AU6935" s="243" t="s">
        <v>91</v>
      </c>
      <c r="AV6935" s="15" t="s">
        <v>91</v>
      </c>
      <c r="AW6935" s="15" t="s">
        <v>38</v>
      </c>
      <c r="AX6935" s="15" t="s">
        <v>82</v>
      </c>
      <c r="AY6935" s="243" t="s">
        <v>262</v>
      </c>
    </row>
    <row r="6936" spans="1:65" s="16" customFormat="1" ht="10">
      <c r="B6936" s="244"/>
      <c r="C6936" s="245"/>
      <c r="D6936" s="208" t="s">
        <v>272</v>
      </c>
      <c r="E6936" s="246" t="s">
        <v>44</v>
      </c>
      <c r="F6936" s="247" t="s">
        <v>291</v>
      </c>
      <c r="G6936" s="245"/>
      <c r="H6936" s="248">
        <v>3</v>
      </c>
      <c r="I6936" s="249"/>
      <c r="J6936" s="245"/>
      <c r="K6936" s="245"/>
      <c r="L6936" s="250"/>
      <c r="M6936" s="251"/>
      <c r="N6936" s="252"/>
      <c r="O6936" s="252"/>
      <c r="P6936" s="252"/>
      <c r="Q6936" s="252"/>
      <c r="R6936" s="252"/>
      <c r="S6936" s="252"/>
      <c r="T6936" s="253"/>
      <c r="AT6936" s="254" t="s">
        <v>272</v>
      </c>
      <c r="AU6936" s="254" t="s">
        <v>91</v>
      </c>
      <c r="AV6936" s="16" t="s">
        <v>104</v>
      </c>
      <c r="AW6936" s="16" t="s">
        <v>38</v>
      </c>
      <c r="AX6936" s="16" t="s">
        <v>89</v>
      </c>
      <c r="AY6936" s="254" t="s">
        <v>262</v>
      </c>
    </row>
    <row r="6937" spans="1:65" s="2" customFormat="1" ht="16.5" customHeight="1">
      <c r="A6937" s="37"/>
      <c r="B6937" s="38"/>
      <c r="C6937" s="255" t="s">
        <v>3218</v>
      </c>
      <c r="D6937" s="255" t="s">
        <v>633</v>
      </c>
      <c r="E6937" s="256" t="s">
        <v>3219</v>
      </c>
      <c r="F6937" s="257" t="s">
        <v>3220</v>
      </c>
      <c r="G6937" s="258" t="s">
        <v>518</v>
      </c>
      <c r="H6937" s="259">
        <v>2</v>
      </c>
      <c r="I6937" s="260"/>
      <c r="J6937" s="261">
        <f>ROUND(I6937*H6937,2)</f>
        <v>0</v>
      </c>
      <c r="K6937" s="257" t="s">
        <v>268</v>
      </c>
      <c r="L6937" s="262"/>
      <c r="M6937" s="263" t="s">
        <v>44</v>
      </c>
      <c r="N6937" s="264" t="s">
        <v>53</v>
      </c>
      <c r="O6937" s="67"/>
      <c r="P6937" s="204">
        <f>O6937*H6937</f>
        <v>0</v>
      </c>
      <c r="Q6937" s="204">
        <v>3.6099999999999999E-3</v>
      </c>
      <c r="R6937" s="204">
        <f>Q6937*H6937</f>
        <v>7.2199999999999999E-3</v>
      </c>
      <c r="S6937" s="204">
        <v>0</v>
      </c>
      <c r="T6937" s="205">
        <f>S6937*H6937</f>
        <v>0</v>
      </c>
      <c r="U6937" s="37"/>
      <c r="V6937" s="37"/>
      <c r="W6937" s="37"/>
      <c r="X6937" s="37"/>
      <c r="Y6937" s="37"/>
      <c r="Z6937" s="37"/>
      <c r="AA6937" s="37"/>
      <c r="AB6937" s="37"/>
      <c r="AC6937" s="37"/>
      <c r="AD6937" s="37"/>
      <c r="AE6937" s="37"/>
      <c r="AR6937" s="206" t="s">
        <v>619</v>
      </c>
      <c r="AT6937" s="206" t="s">
        <v>633</v>
      </c>
      <c r="AU6937" s="206" t="s">
        <v>91</v>
      </c>
      <c r="AY6937" s="19" t="s">
        <v>262</v>
      </c>
      <c r="BE6937" s="207">
        <f>IF(N6937="základní",J6937,0)</f>
        <v>0</v>
      </c>
      <c r="BF6937" s="207">
        <f>IF(N6937="snížená",J6937,0)</f>
        <v>0</v>
      </c>
      <c r="BG6937" s="207">
        <f>IF(N6937="zákl. přenesená",J6937,0)</f>
        <v>0</v>
      </c>
      <c r="BH6937" s="207">
        <f>IF(N6937="sníž. přenesená",J6937,0)</f>
        <v>0</v>
      </c>
      <c r="BI6937" s="207">
        <f>IF(N6937="nulová",J6937,0)</f>
        <v>0</v>
      </c>
      <c r="BJ6937" s="19" t="s">
        <v>89</v>
      </c>
      <c r="BK6937" s="207">
        <f>ROUND(I6937*H6937,2)</f>
        <v>0</v>
      </c>
      <c r="BL6937" s="19" t="s">
        <v>442</v>
      </c>
      <c r="BM6937" s="206" t="s">
        <v>3221</v>
      </c>
    </row>
    <row r="6938" spans="1:65" s="2" customFormat="1" ht="18">
      <c r="A6938" s="37"/>
      <c r="B6938" s="38"/>
      <c r="C6938" s="39"/>
      <c r="D6938" s="208" t="s">
        <v>421</v>
      </c>
      <c r="E6938" s="39"/>
      <c r="F6938" s="209" t="s">
        <v>3222</v>
      </c>
      <c r="G6938" s="39"/>
      <c r="H6938" s="39"/>
      <c r="I6938" s="118"/>
      <c r="J6938" s="39"/>
      <c r="K6938" s="39"/>
      <c r="L6938" s="42"/>
      <c r="M6938" s="210"/>
      <c r="N6938" s="211"/>
      <c r="O6938" s="67"/>
      <c r="P6938" s="67"/>
      <c r="Q6938" s="67"/>
      <c r="R6938" s="67"/>
      <c r="S6938" s="67"/>
      <c r="T6938" s="68"/>
      <c r="U6938" s="37"/>
      <c r="V6938" s="37"/>
      <c r="W6938" s="37"/>
      <c r="X6938" s="37"/>
      <c r="Y6938" s="37"/>
      <c r="Z6938" s="37"/>
      <c r="AA6938" s="37"/>
      <c r="AB6938" s="37"/>
      <c r="AC6938" s="37"/>
      <c r="AD6938" s="37"/>
      <c r="AE6938" s="37"/>
      <c r="AT6938" s="19" t="s">
        <v>421</v>
      </c>
      <c r="AU6938" s="19" t="s">
        <v>91</v>
      </c>
    </row>
    <row r="6939" spans="1:65" s="13" customFormat="1" ht="10">
      <c r="B6939" s="212"/>
      <c r="C6939" s="213"/>
      <c r="D6939" s="208" t="s">
        <v>272</v>
      </c>
      <c r="E6939" s="214" t="s">
        <v>44</v>
      </c>
      <c r="F6939" s="215" t="s">
        <v>3210</v>
      </c>
      <c r="G6939" s="213"/>
      <c r="H6939" s="214" t="s">
        <v>44</v>
      </c>
      <c r="I6939" s="216"/>
      <c r="J6939" s="213"/>
      <c r="K6939" s="213"/>
      <c r="L6939" s="217"/>
      <c r="M6939" s="218"/>
      <c r="N6939" s="219"/>
      <c r="O6939" s="219"/>
      <c r="P6939" s="219"/>
      <c r="Q6939" s="219"/>
      <c r="R6939" s="219"/>
      <c r="S6939" s="219"/>
      <c r="T6939" s="220"/>
      <c r="AT6939" s="221" t="s">
        <v>272</v>
      </c>
      <c r="AU6939" s="221" t="s">
        <v>91</v>
      </c>
      <c r="AV6939" s="13" t="s">
        <v>89</v>
      </c>
      <c r="AW6939" s="13" t="s">
        <v>38</v>
      </c>
      <c r="AX6939" s="13" t="s">
        <v>82</v>
      </c>
      <c r="AY6939" s="221" t="s">
        <v>262</v>
      </c>
    </row>
    <row r="6940" spans="1:65" s="13" customFormat="1" ht="10">
      <c r="B6940" s="212"/>
      <c r="C6940" s="213"/>
      <c r="D6940" s="208" t="s">
        <v>272</v>
      </c>
      <c r="E6940" s="214" t="s">
        <v>44</v>
      </c>
      <c r="F6940" s="215" t="s">
        <v>3212</v>
      </c>
      <c r="G6940" s="213"/>
      <c r="H6940" s="214" t="s">
        <v>44</v>
      </c>
      <c r="I6940" s="216"/>
      <c r="J6940" s="213"/>
      <c r="K6940" s="213"/>
      <c r="L6940" s="217"/>
      <c r="M6940" s="218"/>
      <c r="N6940" s="219"/>
      <c r="O6940" s="219"/>
      <c r="P6940" s="219"/>
      <c r="Q6940" s="219"/>
      <c r="R6940" s="219"/>
      <c r="S6940" s="219"/>
      <c r="T6940" s="220"/>
      <c r="AT6940" s="221" t="s">
        <v>272</v>
      </c>
      <c r="AU6940" s="221" t="s">
        <v>91</v>
      </c>
      <c r="AV6940" s="13" t="s">
        <v>89</v>
      </c>
      <c r="AW6940" s="13" t="s">
        <v>38</v>
      </c>
      <c r="AX6940" s="13" t="s">
        <v>82</v>
      </c>
      <c r="AY6940" s="221" t="s">
        <v>262</v>
      </c>
    </row>
    <row r="6941" spans="1:65" s="15" customFormat="1" ht="10">
      <c r="B6941" s="233"/>
      <c r="C6941" s="234"/>
      <c r="D6941" s="208" t="s">
        <v>272</v>
      </c>
      <c r="E6941" s="235" t="s">
        <v>44</v>
      </c>
      <c r="F6941" s="236" t="s">
        <v>91</v>
      </c>
      <c r="G6941" s="234"/>
      <c r="H6941" s="237">
        <v>2</v>
      </c>
      <c r="I6941" s="238"/>
      <c r="J6941" s="234"/>
      <c r="K6941" s="234"/>
      <c r="L6941" s="239"/>
      <c r="M6941" s="240"/>
      <c r="N6941" s="241"/>
      <c r="O6941" s="241"/>
      <c r="P6941" s="241"/>
      <c r="Q6941" s="241"/>
      <c r="R6941" s="241"/>
      <c r="S6941" s="241"/>
      <c r="T6941" s="242"/>
      <c r="AT6941" s="243" t="s">
        <v>272</v>
      </c>
      <c r="AU6941" s="243" t="s">
        <v>91</v>
      </c>
      <c r="AV6941" s="15" t="s">
        <v>91</v>
      </c>
      <c r="AW6941" s="15" t="s">
        <v>38</v>
      </c>
      <c r="AX6941" s="15" t="s">
        <v>82</v>
      </c>
      <c r="AY6941" s="243" t="s">
        <v>262</v>
      </c>
    </row>
    <row r="6942" spans="1:65" s="16" customFormat="1" ht="10">
      <c r="B6942" s="244"/>
      <c r="C6942" s="245"/>
      <c r="D6942" s="208" t="s">
        <v>272</v>
      </c>
      <c r="E6942" s="246" t="s">
        <v>44</v>
      </c>
      <c r="F6942" s="247" t="s">
        <v>291</v>
      </c>
      <c r="G6942" s="245"/>
      <c r="H6942" s="248">
        <v>2</v>
      </c>
      <c r="I6942" s="249"/>
      <c r="J6942" s="245"/>
      <c r="K6942" s="245"/>
      <c r="L6942" s="250"/>
      <c r="M6942" s="251"/>
      <c r="N6942" s="252"/>
      <c r="O6942" s="252"/>
      <c r="P6942" s="252"/>
      <c r="Q6942" s="252"/>
      <c r="R6942" s="252"/>
      <c r="S6942" s="252"/>
      <c r="T6942" s="253"/>
      <c r="AT6942" s="254" t="s">
        <v>272</v>
      </c>
      <c r="AU6942" s="254" t="s">
        <v>91</v>
      </c>
      <c r="AV6942" s="16" t="s">
        <v>104</v>
      </c>
      <c r="AW6942" s="16" t="s">
        <v>38</v>
      </c>
      <c r="AX6942" s="16" t="s">
        <v>89</v>
      </c>
      <c r="AY6942" s="254" t="s">
        <v>262</v>
      </c>
    </row>
    <row r="6943" spans="1:65" s="2" customFormat="1" ht="21.75" customHeight="1">
      <c r="A6943" s="37"/>
      <c r="B6943" s="38"/>
      <c r="C6943" s="195" t="s">
        <v>3223</v>
      </c>
      <c r="D6943" s="195" t="s">
        <v>264</v>
      </c>
      <c r="E6943" s="196" t="s">
        <v>3224</v>
      </c>
      <c r="F6943" s="197" t="s">
        <v>3225</v>
      </c>
      <c r="G6943" s="198" t="s">
        <v>518</v>
      </c>
      <c r="H6943" s="199">
        <v>12</v>
      </c>
      <c r="I6943" s="200"/>
      <c r="J6943" s="201">
        <f>ROUND(I6943*H6943,2)</f>
        <v>0</v>
      </c>
      <c r="K6943" s="197" t="s">
        <v>268</v>
      </c>
      <c r="L6943" s="42"/>
      <c r="M6943" s="202" t="s">
        <v>44</v>
      </c>
      <c r="N6943" s="203" t="s">
        <v>53</v>
      </c>
      <c r="O6943" s="67"/>
      <c r="P6943" s="204">
        <f>O6943*H6943</f>
        <v>0</v>
      </c>
      <c r="Q6943" s="204">
        <v>1.0000000000000001E-5</v>
      </c>
      <c r="R6943" s="204">
        <f>Q6943*H6943</f>
        <v>1.2000000000000002E-4</v>
      </c>
      <c r="S6943" s="204">
        <v>0</v>
      </c>
      <c r="T6943" s="205">
        <f>S6943*H6943</f>
        <v>0</v>
      </c>
      <c r="U6943" s="37"/>
      <c r="V6943" s="37"/>
      <c r="W6943" s="37"/>
      <c r="X6943" s="37"/>
      <c r="Y6943" s="37"/>
      <c r="Z6943" s="37"/>
      <c r="AA6943" s="37"/>
      <c r="AB6943" s="37"/>
      <c r="AC6943" s="37"/>
      <c r="AD6943" s="37"/>
      <c r="AE6943" s="37"/>
      <c r="AR6943" s="206" t="s">
        <v>442</v>
      </c>
      <c r="AT6943" s="206" t="s">
        <v>264</v>
      </c>
      <c r="AU6943" s="206" t="s">
        <v>91</v>
      </c>
      <c r="AY6943" s="19" t="s">
        <v>262</v>
      </c>
      <c r="BE6943" s="207">
        <f>IF(N6943="základní",J6943,0)</f>
        <v>0</v>
      </c>
      <c r="BF6943" s="207">
        <f>IF(N6943="snížená",J6943,0)</f>
        <v>0</v>
      </c>
      <c r="BG6943" s="207">
        <f>IF(N6943="zákl. přenesená",J6943,0)</f>
        <v>0</v>
      </c>
      <c r="BH6943" s="207">
        <f>IF(N6943="sníž. přenesená",J6943,0)</f>
        <v>0</v>
      </c>
      <c r="BI6943" s="207">
        <f>IF(N6943="nulová",J6943,0)</f>
        <v>0</v>
      </c>
      <c r="BJ6943" s="19" t="s">
        <v>89</v>
      </c>
      <c r="BK6943" s="207">
        <f>ROUND(I6943*H6943,2)</f>
        <v>0</v>
      </c>
      <c r="BL6943" s="19" t="s">
        <v>442</v>
      </c>
      <c r="BM6943" s="206" t="s">
        <v>3226</v>
      </c>
    </row>
    <row r="6944" spans="1:65" s="2" customFormat="1" ht="126">
      <c r="A6944" s="37"/>
      <c r="B6944" s="38"/>
      <c r="C6944" s="39"/>
      <c r="D6944" s="208" t="s">
        <v>270</v>
      </c>
      <c r="E6944" s="39"/>
      <c r="F6944" s="209" t="s">
        <v>3209</v>
      </c>
      <c r="G6944" s="39"/>
      <c r="H6944" s="39"/>
      <c r="I6944" s="118"/>
      <c r="J6944" s="39"/>
      <c r="K6944" s="39"/>
      <c r="L6944" s="42"/>
      <c r="M6944" s="210"/>
      <c r="N6944" s="211"/>
      <c r="O6944" s="67"/>
      <c r="P6944" s="67"/>
      <c r="Q6944" s="67"/>
      <c r="R6944" s="67"/>
      <c r="S6944" s="67"/>
      <c r="T6944" s="68"/>
      <c r="U6944" s="37"/>
      <c r="V6944" s="37"/>
      <c r="W6944" s="37"/>
      <c r="X6944" s="37"/>
      <c r="Y6944" s="37"/>
      <c r="Z6944" s="37"/>
      <c r="AA6944" s="37"/>
      <c r="AB6944" s="37"/>
      <c r="AC6944" s="37"/>
      <c r="AD6944" s="37"/>
      <c r="AE6944" s="37"/>
      <c r="AT6944" s="19" t="s">
        <v>270</v>
      </c>
      <c r="AU6944" s="19" t="s">
        <v>91</v>
      </c>
    </row>
    <row r="6945" spans="1:65" s="13" customFormat="1" ht="10">
      <c r="B6945" s="212"/>
      <c r="C6945" s="213"/>
      <c r="D6945" s="208" t="s">
        <v>272</v>
      </c>
      <c r="E6945" s="214" t="s">
        <v>44</v>
      </c>
      <c r="F6945" s="215" t="s">
        <v>3210</v>
      </c>
      <c r="G6945" s="213"/>
      <c r="H6945" s="214" t="s">
        <v>44</v>
      </c>
      <c r="I6945" s="216"/>
      <c r="J6945" s="213"/>
      <c r="K6945" s="213"/>
      <c r="L6945" s="217"/>
      <c r="M6945" s="218"/>
      <c r="N6945" s="219"/>
      <c r="O6945" s="219"/>
      <c r="P6945" s="219"/>
      <c r="Q6945" s="219"/>
      <c r="R6945" s="219"/>
      <c r="S6945" s="219"/>
      <c r="T6945" s="220"/>
      <c r="AT6945" s="221" t="s">
        <v>272</v>
      </c>
      <c r="AU6945" s="221" t="s">
        <v>91</v>
      </c>
      <c r="AV6945" s="13" t="s">
        <v>89</v>
      </c>
      <c r="AW6945" s="13" t="s">
        <v>38</v>
      </c>
      <c r="AX6945" s="13" t="s">
        <v>82</v>
      </c>
      <c r="AY6945" s="221" t="s">
        <v>262</v>
      </c>
    </row>
    <row r="6946" spans="1:65" s="13" customFormat="1" ht="10">
      <c r="B6946" s="212"/>
      <c r="C6946" s="213"/>
      <c r="D6946" s="208" t="s">
        <v>272</v>
      </c>
      <c r="E6946" s="214" t="s">
        <v>44</v>
      </c>
      <c r="F6946" s="215" t="s">
        <v>3227</v>
      </c>
      <c r="G6946" s="213"/>
      <c r="H6946" s="214" t="s">
        <v>44</v>
      </c>
      <c r="I6946" s="216"/>
      <c r="J6946" s="213"/>
      <c r="K6946" s="213"/>
      <c r="L6946" s="217"/>
      <c r="M6946" s="218"/>
      <c r="N6946" s="219"/>
      <c r="O6946" s="219"/>
      <c r="P6946" s="219"/>
      <c r="Q6946" s="219"/>
      <c r="R6946" s="219"/>
      <c r="S6946" s="219"/>
      <c r="T6946" s="220"/>
      <c r="AT6946" s="221" t="s">
        <v>272</v>
      </c>
      <c r="AU6946" s="221" t="s">
        <v>91</v>
      </c>
      <c r="AV6946" s="13" t="s">
        <v>89</v>
      </c>
      <c r="AW6946" s="13" t="s">
        <v>38</v>
      </c>
      <c r="AX6946" s="13" t="s">
        <v>82</v>
      </c>
      <c r="AY6946" s="221" t="s">
        <v>262</v>
      </c>
    </row>
    <row r="6947" spans="1:65" s="15" customFormat="1" ht="10">
      <c r="B6947" s="233"/>
      <c r="C6947" s="234"/>
      <c r="D6947" s="208" t="s">
        <v>272</v>
      </c>
      <c r="E6947" s="235" t="s">
        <v>44</v>
      </c>
      <c r="F6947" s="236" t="s">
        <v>347</v>
      </c>
      <c r="G6947" s="234"/>
      <c r="H6947" s="237">
        <v>7</v>
      </c>
      <c r="I6947" s="238"/>
      <c r="J6947" s="234"/>
      <c r="K6947" s="234"/>
      <c r="L6947" s="239"/>
      <c r="M6947" s="240"/>
      <c r="N6947" s="241"/>
      <c r="O6947" s="241"/>
      <c r="P6947" s="241"/>
      <c r="Q6947" s="241"/>
      <c r="R6947" s="241"/>
      <c r="S6947" s="241"/>
      <c r="T6947" s="242"/>
      <c r="AT6947" s="243" t="s">
        <v>272</v>
      </c>
      <c r="AU6947" s="243" t="s">
        <v>91</v>
      </c>
      <c r="AV6947" s="15" t="s">
        <v>91</v>
      </c>
      <c r="AW6947" s="15" t="s">
        <v>38</v>
      </c>
      <c r="AX6947" s="15" t="s">
        <v>82</v>
      </c>
      <c r="AY6947" s="243" t="s">
        <v>262</v>
      </c>
    </row>
    <row r="6948" spans="1:65" s="13" customFormat="1" ht="10">
      <c r="B6948" s="212"/>
      <c r="C6948" s="213"/>
      <c r="D6948" s="208" t="s">
        <v>272</v>
      </c>
      <c r="E6948" s="214" t="s">
        <v>44</v>
      </c>
      <c r="F6948" s="215" t="s">
        <v>3228</v>
      </c>
      <c r="G6948" s="213"/>
      <c r="H6948" s="214" t="s">
        <v>44</v>
      </c>
      <c r="I6948" s="216"/>
      <c r="J6948" s="213"/>
      <c r="K6948" s="213"/>
      <c r="L6948" s="217"/>
      <c r="M6948" s="218"/>
      <c r="N6948" s="219"/>
      <c r="O6948" s="219"/>
      <c r="P6948" s="219"/>
      <c r="Q6948" s="219"/>
      <c r="R6948" s="219"/>
      <c r="S6948" s="219"/>
      <c r="T6948" s="220"/>
      <c r="AT6948" s="221" t="s">
        <v>272</v>
      </c>
      <c r="AU6948" s="221" t="s">
        <v>91</v>
      </c>
      <c r="AV6948" s="13" t="s">
        <v>89</v>
      </c>
      <c r="AW6948" s="13" t="s">
        <v>38</v>
      </c>
      <c r="AX6948" s="13" t="s">
        <v>82</v>
      </c>
      <c r="AY6948" s="221" t="s">
        <v>262</v>
      </c>
    </row>
    <row r="6949" spans="1:65" s="15" customFormat="1" ht="10">
      <c r="B6949" s="233"/>
      <c r="C6949" s="234"/>
      <c r="D6949" s="208" t="s">
        <v>272</v>
      </c>
      <c r="E6949" s="235" t="s">
        <v>44</v>
      </c>
      <c r="F6949" s="236" t="s">
        <v>322</v>
      </c>
      <c r="G6949" s="234"/>
      <c r="H6949" s="237">
        <v>5</v>
      </c>
      <c r="I6949" s="238"/>
      <c r="J6949" s="234"/>
      <c r="K6949" s="234"/>
      <c r="L6949" s="239"/>
      <c r="M6949" s="240"/>
      <c r="N6949" s="241"/>
      <c r="O6949" s="241"/>
      <c r="P6949" s="241"/>
      <c r="Q6949" s="241"/>
      <c r="R6949" s="241"/>
      <c r="S6949" s="241"/>
      <c r="T6949" s="242"/>
      <c r="AT6949" s="243" t="s">
        <v>272</v>
      </c>
      <c r="AU6949" s="243" t="s">
        <v>91</v>
      </c>
      <c r="AV6949" s="15" t="s">
        <v>91</v>
      </c>
      <c r="AW6949" s="15" t="s">
        <v>38</v>
      </c>
      <c r="AX6949" s="15" t="s">
        <v>82</v>
      </c>
      <c r="AY6949" s="243" t="s">
        <v>262</v>
      </c>
    </row>
    <row r="6950" spans="1:65" s="16" customFormat="1" ht="10">
      <c r="B6950" s="244"/>
      <c r="C6950" s="245"/>
      <c r="D6950" s="208" t="s">
        <v>272</v>
      </c>
      <c r="E6950" s="246" t="s">
        <v>44</v>
      </c>
      <c r="F6950" s="247" t="s">
        <v>291</v>
      </c>
      <c r="G6950" s="245"/>
      <c r="H6950" s="248">
        <v>12</v>
      </c>
      <c r="I6950" s="249"/>
      <c r="J6950" s="245"/>
      <c r="K6950" s="245"/>
      <c r="L6950" s="250"/>
      <c r="M6950" s="251"/>
      <c r="N6950" s="252"/>
      <c r="O6950" s="252"/>
      <c r="P6950" s="252"/>
      <c r="Q6950" s="252"/>
      <c r="R6950" s="252"/>
      <c r="S6950" s="252"/>
      <c r="T6950" s="253"/>
      <c r="AT6950" s="254" t="s">
        <v>272</v>
      </c>
      <c r="AU6950" s="254" t="s">
        <v>91</v>
      </c>
      <c r="AV6950" s="16" t="s">
        <v>104</v>
      </c>
      <c r="AW6950" s="16" t="s">
        <v>38</v>
      </c>
      <c r="AX6950" s="16" t="s">
        <v>89</v>
      </c>
      <c r="AY6950" s="254" t="s">
        <v>262</v>
      </c>
    </row>
    <row r="6951" spans="1:65" s="2" customFormat="1" ht="16.5" customHeight="1">
      <c r="A6951" s="37"/>
      <c r="B6951" s="38"/>
      <c r="C6951" s="255" t="s">
        <v>3229</v>
      </c>
      <c r="D6951" s="255" t="s">
        <v>633</v>
      </c>
      <c r="E6951" s="256" t="s">
        <v>3230</v>
      </c>
      <c r="F6951" s="257" t="s">
        <v>3231</v>
      </c>
      <c r="G6951" s="258" t="s">
        <v>518</v>
      </c>
      <c r="H6951" s="259">
        <v>7</v>
      </c>
      <c r="I6951" s="260"/>
      <c r="J6951" s="261">
        <f>ROUND(I6951*H6951,2)</f>
        <v>0</v>
      </c>
      <c r="K6951" s="257" t="s">
        <v>268</v>
      </c>
      <c r="L6951" s="262"/>
      <c r="M6951" s="263" t="s">
        <v>44</v>
      </c>
      <c r="N6951" s="264" t="s">
        <v>53</v>
      </c>
      <c r="O6951" s="67"/>
      <c r="P6951" s="204">
        <f>O6951*H6951</f>
        <v>0</v>
      </c>
      <c r="Q6951" s="204">
        <v>1.16E-3</v>
      </c>
      <c r="R6951" s="204">
        <f>Q6951*H6951</f>
        <v>8.1200000000000005E-3</v>
      </c>
      <c r="S6951" s="204">
        <v>0</v>
      </c>
      <c r="T6951" s="205">
        <f>S6951*H6951</f>
        <v>0</v>
      </c>
      <c r="U6951" s="37"/>
      <c r="V6951" s="37"/>
      <c r="W6951" s="37"/>
      <c r="X6951" s="37"/>
      <c r="Y6951" s="37"/>
      <c r="Z6951" s="37"/>
      <c r="AA6951" s="37"/>
      <c r="AB6951" s="37"/>
      <c r="AC6951" s="37"/>
      <c r="AD6951" s="37"/>
      <c r="AE6951" s="37"/>
      <c r="AR6951" s="206" t="s">
        <v>619</v>
      </c>
      <c r="AT6951" s="206" t="s">
        <v>633</v>
      </c>
      <c r="AU6951" s="206" t="s">
        <v>91</v>
      </c>
      <c r="AY6951" s="19" t="s">
        <v>262</v>
      </c>
      <c r="BE6951" s="207">
        <f>IF(N6951="základní",J6951,0)</f>
        <v>0</v>
      </c>
      <c r="BF6951" s="207">
        <f>IF(N6951="snížená",J6951,0)</f>
        <v>0</v>
      </c>
      <c r="BG6951" s="207">
        <f>IF(N6951="zákl. přenesená",J6951,0)</f>
        <v>0</v>
      </c>
      <c r="BH6951" s="207">
        <f>IF(N6951="sníž. přenesená",J6951,0)</f>
        <v>0</v>
      </c>
      <c r="BI6951" s="207">
        <f>IF(N6951="nulová",J6951,0)</f>
        <v>0</v>
      </c>
      <c r="BJ6951" s="19" t="s">
        <v>89</v>
      </c>
      <c r="BK6951" s="207">
        <f>ROUND(I6951*H6951,2)</f>
        <v>0</v>
      </c>
      <c r="BL6951" s="19" t="s">
        <v>442</v>
      </c>
      <c r="BM6951" s="206" t="s">
        <v>3232</v>
      </c>
    </row>
    <row r="6952" spans="1:65" s="2" customFormat="1" ht="18">
      <c r="A6952" s="37"/>
      <c r="B6952" s="38"/>
      <c r="C6952" s="39"/>
      <c r="D6952" s="208" t="s">
        <v>421</v>
      </c>
      <c r="E6952" s="39"/>
      <c r="F6952" s="209" t="s">
        <v>3233</v>
      </c>
      <c r="G6952" s="39"/>
      <c r="H6952" s="39"/>
      <c r="I6952" s="118"/>
      <c r="J6952" s="39"/>
      <c r="K6952" s="39"/>
      <c r="L6952" s="42"/>
      <c r="M6952" s="210"/>
      <c r="N6952" s="211"/>
      <c r="O6952" s="67"/>
      <c r="P6952" s="67"/>
      <c r="Q6952" s="67"/>
      <c r="R6952" s="67"/>
      <c r="S6952" s="67"/>
      <c r="T6952" s="68"/>
      <c r="U6952" s="37"/>
      <c r="V6952" s="37"/>
      <c r="W6952" s="37"/>
      <c r="X6952" s="37"/>
      <c r="Y6952" s="37"/>
      <c r="Z6952" s="37"/>
      <c r="AA6952" s="37"/>
      <c r="AB6952" s="37"/>
      <c r="AC6952" s="37"/>
      <c r="AD6952" s="37"/>
      <c r="AE6952" s="37"/>
      <c r="AT6952" s="19" t="s">
        <v>421</v>
      </c>
      <c r="AU6952" s="19" t="s">
        <v>91</v>
      </c>
    </row>
    <row r="6953" spans="1:65" s="13" customFormat="1" ht="10">
      <c r="B6953" s="212"/>
      <c r="C6953" s="213"/>
      <c r="D6953" s="208" t="s">
        <v>272</v>
      </c>
      <c r="E6953" s="214" t="s">
        <v>44</v>
      </c>
      <c r="F6953" s="215" t="s">
        <v>3210</v>
      </c>
      <c r="G6953" s="213"/>
      <c r="H6953" s="214" t="s">
        <v>44</v>
      </c>
      <c r="I6953" s="216"/>
      <c r="J6953" s="213"/>
      <c r="K6953" s="213"/>
      <c r="L6953" s="217"/>
      <c r="M6953" s="218"/>
      <c r="N6953" s="219"/>
      <c r="O6953" s="219"/>
      <c r="P6953" s="219"/>
      <c r="Q6953" s="219"/>
      <c r="R6953" s="219"/>
      <c r="S6953" s="219"/>
      <c r="T6953" s="220"/>
      <c r="AT6953" s="221" t="s">
        <v>272</v>
      </c>
      <c r="AU6953" s="221" t="s">
        <v>91</v>
      </c>
      <c r="AV6953" s="13" t="s">
        <v>89</v>
      </c>
      <c r="AW6953" s="13" t="s">
        <v>38</v>
      </c>
      <c r="AX6953" s="13" t="s">
        <v>82</v>
      </c>
      <c r="AY6953" s="221" t="s">
        <v>262</v>
      </c>
    </row>
    <row r="6954" spans="1:65" s="13" customFormat="1" ht="10">
      <c r="B6954" s="212"/>
      <c r="C6954" s="213"/>
      <c r="D6954" s="208" t="s">
        <v>272</v>
      </c>
      <c r="E6954" s="214" t="s">
        <v>44</v>
      </c>
      <c r="F6954" s="215" t="s">
        <v>3227</v>
      </c>
      <c r="G6954" s="213"/>
      <c r="H6954" s="214" t="s">
        <v>44</v>
      </c>
      <c r="I6954" s="216"/>
      <c r="J6954" s="213"/>
      <c r="K6954" s="213"/>
      <c r="L6954" s="217"/>
      <c r="M6954" s="218"/>
      <c r="N6954" s="219"/>
      <c r="O6954" s="219"/>
      <c r="P6954" s="219"/>
      <c r="Q6954" s="219"/>
      <c r="R6954" s="219"/>
      <c r="S6954" s="219"/>
      <c r="T6954" s="220"/>
      <c r="AT6954" s="221" t="s">
        <v>272</v>
      </c>
      <c r="AU6954" s="221" t="s">
        <v>91</v>
      </c>
      <c r="AV6954" s="13" t="s">
        <v>89</v>
      </c>
      <c r="AW6954" s="13" t="s">
        <v>38</v>
      </c>
      <c r="AX6954" s="13" t="s">
        <v>82</v>
      </c>
      <c r="AY6954" s="221" t="s">
        <v>262</v>
      </c>
    </row>
    <row r="6955" spans="1:65" s="15" customFormat="1" ht="10">
      <c r="B6955" s="233"/>
      <c r="C6955" s="234"/>
      <c r="D6955" s="208" t="s">
        <v>272</v>
      </c>
      <c r="E6955" s="235" t="s">
        <v>44</v>
      </c>
      <c r="F6955" s="236" t="s">
        <v>347</v>
      </c>
      <c r="G6955" s="234"/>
      <c r="H6955" s="237">
        <v>7</v>
      </c>
      <c r="I6955" s="238"/>
      <c r="J6955" s="234"/>
      <c r="K6955" s="234"/>
      <c r="L6955" s="239"/>
      <c r="M6955" s="240"/>
      <c r="N6955" s="241"/>
      <c r="O6955" s="241"/>
      <c r="P6955" s="241"/>
      <c r="Q6955" s="241"/>
      <c r="R6955" s="241"/>
      <c r="S6955" s="241"/>
      <c r="T6955" s="242"/>
      <c r="AT6955" s="243" t="s">
        <v>272</v>
      </c>
      <c r="AU6955" s="243" t="s">
        <v>91</v>
      </c>
      <c r="AV6955" s="15" t="s">
        <v>91</v>
      </c>
      <c r="AW6955" s="15" t="s">
        <v>38</v>
      </c>
      <c r="AX6955" s="15" t="s">
        <v>82</v>
      </c>
      <c r="AY6955" s="243" t="s">
        <v>262</v>
      </c>
    </row>
    <row r="6956" spans="1:65" s="16" customFormat="1" ht="10">
      <c r="B6956" s="244"/>
      <c r="C6956" s="245"/>
      <c r="D6956" s="208" t="s">
        <v>272</v>
      </c>
      <c r="E6956" s="246" t="s">
        <v>44</v>
      </c>
      <c r="F6956" s="247" t="s">
        <v>291</v>
      </c>
      <c r="G6956" s="245"/>
      <c r="H6956" s="248">
        <v>7</v>
      </c>
      <c r="I6956" s="249"/>
      <c r="J6956" s="245"/>
      <c r="K6956" s="245"/>
      <c r="L6956" s="250"/>
      <c r="M6956" s="251"/>
      <c r="N6956" s="252"/>
      <c r="O6956" s="252"/>
      <c r="P6956" s="252"/>
      <c r="Q6956" s="252"/>
      <c r="R6956" s="252"/>
      <c r="S6956" s="252"/>
      <c r="T6956" s="253"/>
      <c r="AT6956" s="254" t="s">
        <v>272</v>
      </c>
      <c r="AU6956" s="254" t="s">
        <v>91</v>
      </c>
      <c r="AV6956" s="16" t="s">
        <v>104</v>
      </c>
      <c r="AW6956" s="16" t="s">
        <v>38</v>
      </c>
      <c r="AX6956" s="16" t="s">
        <v>89</v>
      </c>
      <c r="AY6956" s="254" t="s">
        <v>262</v>
      </c>
    </row>
    <row r="6957" spans="1:65" s="2" customFormat="1" ht="16.5" customHeight="1">
      <c r="A6957" s="37"/>
      <c r="B6957" s="38"/>
      <c r="C6957" s="255" t="s">
        <v>3234</v>
      </c>
      <c r="D6957" s="255" t="s">
        <v>633</v>
      </c>
      <c r="E6957" s="256" t="s">
        <v>3235</v>
      </c>
      <c r="F6957" s="257" t="s">
        <v>3236</v>
      </c>
      <c r="G6957" s="258" t="s">
        <v>518</v>
      </c>
      <c r="H6957" s="259">
        <v>5</v>
      </c>
      <c r="I6957" s="260"/>
      <c r="J6957" s="261">
        <f>ROUND(I6957*H6957,2)</f>
        <v>0</v>
      </c>
      <c r="K6957" s="257" t="s">
        <v>268</v>
      </c>
      <c r="L6957" s="262"/>
      <c r="M6957" s="263" t="s">
        <v>44</v>
      </c>
      <c r="N6957" s="264" t="s">
        <v>53</v>
      </c>
      <c r="O6957" s="67"/>
      <c r="P6957" s="204">
        <f>O6957*H6957</f>
        <v>0</v>
      </c>
      <c r="Q6957" s="204">
        <v>2.5999999999999999E-3</v>
      </c>
      <c r="R6957" s="204">
        <f>Q6957*H6957</f>
        <v>1.2999999999999999E-2</v>
      </c>
      <c r="S6957" s="204">
        <v>0</v>
      </c>
      <c r="T6957" s="205">
        <f>S6957*H6957</f>
        <v>0</v>
      </c>
      <c r="U6957" s="37"/>
      <c r="V6957" s="37"/>
      <c r="W6957" s="37"/>
      <c r="X6957" s="37"/>
      <c r="Y6957" s="37"/>
      <c r="Z6957" s="37"/>
      <c r="AA6957" s="37"/>
      <c r="AB6957" s="37"/>
      <c r="AC6957" s="37"/>
      <c r="AD6957" s="37"/>
      <c r="AE6957" s="37"/>
      <c r="AR6957" s="206" t="s">
        <v>619</v>
      </c>
      <c r="AT6957" s="206" t="s">
        <v>633</v>
      </c>
      <c r="AU6957" s="206" t="s">
        <v>91</v>
      </c>
      <c r="AY6957" s="19" t="s">
        <v>262</v>
      </c>
      <c r="BE6957" s="207">
        <f>IF(N6957="základní",J6957,0)</f>
        <v>0</v>
      </c>
      <c r="BF6957" s="207">
        <f>IF(N6957="snížená",J6957,0)</f>
        <v>0</v>
      </c>
      <c r="BG6957" s="207">
        <f>IF(N6957="zákl. přenesená",J6957,0)</f>
        <v>0</v>
      </c>
      <c r="BH6957" s="207">
        <f>IF(N6957="sníž. přenesená",J6957,0)</f>
        <v>0</v>
      </c>
      <c r="BI6957" s="207">
        <f>IF(N6957="nulová",J6957,0)</f>
        <v>0</v>
      </c>
      <c r="BJ6957" s="19" t="s">
        <v>89</v>
      </c>
      <c r="BK6957" s="207">
        <f>ROUND(I6957*H6957,2)</f>
        <v>0</v>
      </c>
      <c r="BL6957" s="19" t="s">
        <v>442</v>
      </c>
      <c r="BM6957" s="206" t="s">
        <v>3237</v>
      </c>
    </row>
    <row r="6958" spans="1:65" s="2" customFormat="1" ht="18">
      <c r="A6958" s="37"/>
      <c r="B6958" s="38"/>
      <c r="C6958" s="39"/>
      <c r="D6958" s="208" t="s">
        <v>421</v>
      </c>
      <c r="E6958" s="39"/>
      <c r="F6958" s="209" t="s">
        <v>3238</v>
      </c>
      <c r="G6958" s="39"/>
      <c r="H6958" s="39"/>
      <c r="I6958" s="118"/>
      <c r="J6958" s="39"/>
      <c r="K6958" s="39"/>
      <c r="L6958" s="42"/>
      <c r="M6958" s="210"/>
      <c r="N6958" s="211"/>
      <c r="O6958" s="67"/>
      <c r="P6958" s="67"/>
      <c r="Q6958" s="67"/>
      <c r="R6958" s="67"/>
      <c r="S6958" s="67"/>
      <c r="T6958" s="68"/>
      <c r="U6958" s="37"/>
      <c r="V6958" s="37"/>
      <c r="W6958" s="37"/>
      <c r="X6958" s="37"/>
      <c r="Y6958" s="37"/>
      <c r="Z6958" s="37"/>
      <c r="AA6958" s="37"/>
      <c r="AB6958" s="37"/>
      <c r="AC6958" s="37"/>
      <c r="AD6958" s="37"/>
      <c r="AE6958" s="37"/>
      <c r="AT6958" s="19" t="s">
        <v>421</v>
      </c>
      <c r="AU6958" s="19" t="s">
        <v>91</v>
      </c>
    </row>
    <row r="6959" spans="1:65" s="13" customFormat="1" ht="10">
      <c r="B6959" s="212"/>
      <c r="C6959" s="213"/>
      <c r="D6959" s="208" t="s">
        <v>272</v>
      </c>
      <c r="E6959" s="214" t="s">
        <v>44</v>
      </c>
      <c r="F6959" s="215" t="s">
        <v>3210</v>
      </c>
      <c r="G6959" s="213"/>
      <c r="H6959" s="214" t="s">
        <v>44</v>
      </c>
      <c r="I6959" s="216"/>
      <c r="J6959" s="213"/>
      <c r="K6959" s="213"/>
      <c r="L6959" s="217"/>
      <c r="M6959" s="218"/>
      <c r="N6959" s="219"/>
      <c r="O6959" s="219"/>
      <c r="P6959" s="219"/>
      <c r="Q6959" s="219"/>
      <c r="R6959" s="219"/>
      <c r="S6959" s="219"/>
      <c r="T6959" s="220"/>
      <c r="AT6959" s="221" t="s">
        <v>272</v>
      </c>
      <c r="AU6959" s="221" t="s">
        <v>91</v>
      </c>
      <c r="AV6959" s="13" t="s">
        <v>89</v>
      </c>
      <c r="AW6959" s="13" t="s">
        <v>38</v>
      </c>
      <c r="AX6959" s="13" t="s">
        <v>82</v>
      </c>
      <c r="AY6959" s="221" t="s">
        <v>262</v>
      </c>
    </row>
    <row r="6960" spans="1:65" s="13" customFormat="1" ht="10">
      <c r="B6960" s="212"/>
      <c r="C6960" s="213"/>
      <c r="D6960" s="208" t="s">
        <v>272</v>
      </c>
      <c r="E6960" s="214" t="s">
        <v>44</v>
      </c>
      <c r="F6960" s="215" t="s">
        <v>3228</v>
      </c>
      <c r="G6960" s="213"/>
      <c r="H6960" s="214" t="s">
        <v>44</v>
      </c>
      <c r="I6960" s="216"/>
      <c r="J6960" s="213"/>
      <c r="K6960" s="213"/>
      <c r="L6960" s="217"/>
      <c r="M6960" s="218"/>
      <c r="N6960" s="219"/>
      <c r="O6960" s="219"/>
      <c r="P6960" s="219"/>
      <c r="Q6960" s="219"/>
      <c r="R6960" s="219"/>
      <c r="S6960" s="219"/>
      <c r="T6960" s="220"/>
      <c r="AT6960" s="221" t="s">
        <v>272</v>
      </c>
      <c r="AU6960" s="221" t="s">
        <v>91</v>
      </c>
      <c r="AV6960" s="13" t="s">
        <v>89</v>
      </c>
      <c r="AW6960" s="13" t="s">
        <v>38</v>
      </c>
      <c r="AX6960" s="13" t="s">
        <v>82</v>
      </c>
      <c r="AY6960" s="221" t="s">
        <v>262</v>
      </c>
    </row>
    <row r="6961" spans="1:65" s="15" customFormat="1" ht="10">
      <c r="B6961" s="233"/>
      <c r="C6961" s="234"/>
      <c r="D6961" s="208" t="s">
        <v>272</v>
      </c>
      <c r="E6961" s="235" t="s">
        <v>44</v>
      </c>
      <c r="F6961" s="236" t="s">
        <v>322</v>
      </c>
      <c r="G6961" s="234"/>
      <c r="H6961" s="237">
        <v>5</v>
      </c>
      <c r="I6961" s="238"/>
      <c r="J6961" s="234"/>
      <c r="K6961" s="234"/>
      <c r="L6961" s="239"/>
      <c r="M6961" s="240"/>
      <c r="N6961" s="241"/>
      <c r="O6961" s="241"/>
      <c r="P6961" s="241"/>
      <c r="Q6961" s="241"/>
      <c r="R6961" s="241"/>
      <c r="S6961" s="241"/>
      <c r="T6961" s="242"/>
      <c r="AT6961" s="243" t="s">
        <v>272</v>
      </c>
      <c r="AU6961" s="243" t="s">
        <v>91</v>
      </c>
      <c r="AV6961" s="15" t="s">
        <v>91</v>
      </c>
      <c r="AW6961" s="15" t="s">
        <v>38</v>
      </c>
      <c r="AX6961" s="15" t="s">
        <v>82</v>
      </c>
      <c r="AY6961" s="243" t="s">
        <v>262</v>
      </c>
    </row>
    <row r="6962" spans="1:65" s="16" customFormat="1" ht="10">
      <c r="B6962" s="244"/>
      <c r="C6962" s="245"/>
      <c r="D6962" s="208" t="s">
        <v>272</v>
      </c>
      <c r="E6962" s="246" t="s">
        <v>44</v>
      </c>
      <c r="F6962" s="247" t="s">
        <v>291</v>
      </c>
      <c r="G6962" s="245"/>
      <c r="H6962" s="248">
        <v>5</v>
      </c>
      <c r="I6962" s="249"/>
      <c r="J6962" s="245"/>
      <c r="K6962" s="245"/>
      <c r="L6962" s="250"/>
      <c r="M6962" s="251"/>
      <c r="N6962" s="252"/>
      <c r="O6962" s="252"/>
      <c r="P6962" s="252"/>
      <c r="Q6962" s="252"/>
      <c r="R6962" s="252"/>
      <c r="S6962" s="252"/>
      <c r="T6962" s="253"/>
      <c r="AT6962" s="254" t="s">
        <v>272</v>
      </c>
      <c r="AU6962" s="254" t="s">
        <v>91</v>
      </c>
      <c r="AV6962" s="16" t="s">
        <v>104</v>
      </c>
      <c r="AW6962" s="16" t="s">
        <v>38</v>
      </c>
      <c r="AX6962" s="16" t="s">
        <v>89</v>
      </c>
      <c r="AY6962" s="254" t="s">
        <v>262</v>
      </c>
    </row>
    <row r="6963" spans="1:65" s="2" customFormat="1" ht="21.75" customHeight="1">
      <c r="A6963" s="37"/>
      <c r="B6963" s="38"/>
      <c r="C6963" s="195" t="s">
        <v>3239</v>
      </c>
      <c r="D6963" s="195" t="s">
        <v>264</v>
      </c>
      <c r="E6963" s="196" t="s">
        <v>3240</v>
      </c>
      <c r="F6963" s="197" t="s">
        <v>3241</v>
      </c>
      <c r="G6963" s="198" t="s">
        <v>3242</v>
      </c>
      <c r="H6963" s="199">
        <v>1</v>
      </c>
      <c r="I6963" s="200"/>
      <c r="J6963" s="201">
        <f>ROUND(I6963*H6963,2)</f>
        <v>0</v>
      </c>
      <c r="K6963" s="197" t="s">
        <v>268</v>
      </c>
      <c r="L6963" s="42"/>
      <c r="M6963" s="202" t="s">
        <v>44</v>
      </c>
      <c r="N6963" s="203" t="s">
        <v>53</v>
      </c>
      <c r="O6963" s="67"/>
      <c r="P6963" s="204">
        <f>O6963*H6963</f>
        <v>0</v>
      </c>
      <c r="Q6963" s="204">
        <v>0</v>
      </c>
      <c r="R6963" s="204">
        <f>Q6963*H6963</f>
        <v>0</v>
      </c>
      <c r="S6963" s="204">
        <v>0</v>
      </c>
      <c r="T6963" s="205">
        <f>S6963*H6963</f>
        <v>0</v>
      </c>
      <c r="U6963" s="37"/>
      <c r="V6963" s="37"/>
      <c r="W6963" s="37"/>
      <c r="X6963" s="37"/>
      <c r="Y6963" s="37"/>
      <c r="Z6963" s="37"/>
      <c r="AA6963" s="37"/>
      <c r="AB6963" s="37"/>
      <c r="AC6963" s="37"/>
      <c r="AD6963" s="37"/>
      <c r="AE6963" s="37"/>
      <c r="AR6963" s="206" t="s">
        <v>442</v>
      </c>
      <c r="AT6963" s="206" t="s">
        <v>264</v>
      </c>
      <c r="AU6963" s="206" t="s">
        <v>91</v>
      </c>
      <c r="AY6963" s="19" t="s">
        <v>262</v>
      </c>
      <c r="BE6963" s="207">
        <f>IF(N6963="základní",J6963,0)</f>
        <v>0</v>
      </c>
      <c r="BF6963" s="207">
        <f>IF(N6963="snížená",J6963,0)</f>
        <v>0</v>
      </c>
      <c r="BG6963" s="207">
        <f>IF(N6963="zákl. přenesená",J6963,0)</f>
        <v>0</v>
      </c>
      <c r="BH6963" s="207">
        <f>IF(N6963="sníž. přenesená",J6963,0)</f>
        <v>0</v>
      </c>
      <c r="BI6963" s="207">
        <f>IF(N6963="nulová",J6963,0)</f>
        <v>0</v>
      </c>
      <c r="BJ6963" s="19" t="s">
        <v>89</v>
      </c>
      <c r="BK6963" s="207">
        <f>ROUND(I6963*H6963,2)</f>
        <v>0</v>
      </c>
      <c r="BL6963" s="19" t="s">
        <v>442</v>
      </c>
      <c r="BM6963" s="206" t="s">
        <v>3243</v>
      </c>
    </row>
    <row r="6964" spans="1:65" s="2" customFormat="1" ht="126">
      <c r="A6964" s="37"/>
      <c r="B6964" s="38"/>
      <c r="C6964" s="39"/>
      <c r="D6964" s="208" t="s">
        <v>270</v>
      </c>
      <c r="E6964" s="39"/>
      <c r="F6964" s="209" t="s">
        <v>3209</v>
      </c>
      <c r="G6964" s="39"/>
      <c r="H6964" s="39"/>
      <c r="I6964" s="118"/>
      <c r="J6964" s="39"/>
      <c r="K6964" s="39"/>
      <c r="L6964" s="42"/>
      <c r="M6964" s="210"/>
      <c r="N6964" s="211"/>
      <c r="O6964" s="67"/>
      <c r="P6964" s="67"/>
      <c r="Q6964" s="67"/>
      <c r="R6964" s="67"/>
      <c r="S6964" s="67"/>
      <c r="T6964" s="68"/>
      <c r="U6964" s="37"/>
      <c r="V6964" s="37"/>
      <c r="W6964" s="37"/>
      <c r="X6964" s="37"/>
      <c r="Y6964" s="37"/>
      <c r="Z6964" s="37"/>
      <c r="AA6964" s="37"/>
      <c r="AB6964" s="37"/>
      <c r="AC6964" s="37"/>
      <c r="AD6964" s="37"/>
      <c r="AE6964" s="37"/>
      <c r="AT6964" s="19" t="s">
        <v>270</v>
      </c>
      <c r="AU6964" s="19" t="s">
        <v>91</v>
      </c>
    </row>
    <row r="6965" spans="1:65" s="13" customFormat="1" ht="10">
      <c r="B6965" s="212"/>
      <c r="C6965" s="213"/>
      <c r="D6965" s="208" t="s">
        <v>272</v>
      </c>
      <c r="E6965" s="214" t="s">
        <v>44</v>
      </c>
      <c r="F6965" s="215" t="s">
        <v>3210</v>
      </c>
      <c r="G6965" s="213"/>
      <c r="H6965" s="214" t="s">
        <v>44</v>
      </c>
      <c r="I6965" s="216"/>
      <c r="J6965" s="213"/>
      <c r="K6965" s="213"/>
      <c r="L6965" s="217"/>
      <c r="M6965" s="218"/>
      <c r="N6965" s="219"/>
      <c r="O6965" s="219"/>
      <c r="P6965" s="219"/>
      <c r="Q6965" s="219"/>
      <c r="R6965" s="219"/>
      <c r="S6965" s="219"/>
      <c r="T6965" s="220"/>
      <c r="AT6965" s="221" t="s">
        <v>272</v>
      </c>
      <c r="AU6965" s="221" t="s">
        <v>91</v>
      </c>
      <c r="AV6965" s="13" t="s">
        <v>89</v>
      </c>
      <c r="AW6965" s="13" t="s">
        <v>38</v>
      </c>
      <c r="AX6965" s="13" t="s">
        <v>82</v>
      </c>
      <c r="AY6965" s="221" t="s">
        <v>262</v>
      </c>
    </row>
    <row r="6966" spans="1:65" s="13" customFormat="1" ht="10">
      <c r="B6966" s="212"/>
      <c r="C6966" s="213"/>
      <c r="D6966" s="208" t="s">
        <v>272</v>
      </c>
      <c r="E6966" s="214" t="s">
        <v>44</v>
      </c>
      <c r="F6966" s="215" t="s">
        <v>3244</v>
      </c>
      <c r="G6966" s="213"/>
      <c r="H6966" s="214" t="s">
        <v>44</v>
      </c>
      <c r="I6966" s="216"/>
      <c r="J6966" s="213"/>
      <c r="K6966" s="213"/>
      <c r="L6966" s="217"/>
      <c r="M6966" s="218"/>
      <c r="N6966" s="219"/>
      <c r="O6966" s="219"/>
      <c r="P6966" s="219"/>
      <c r="Q6966" s="219"/>
      <c r="R6966" s="219"/>
      <c r="S6966" s="219"/>
      <c r="T6966" s="220"/>
      <c r="AT6966" s="221" t="s">
        <v>272</v>
      </c>
      <c r="AU6966" s="221" t="s">
        <v>91</v>
      </c>
      <c r="AV6966" s="13" t="s">
        <v>89</v>
      </c>
      <c r="AW6966" s="13" t="s">
        <v>38</v>
      </c>
      <c r="AX6966" s="13" t="s">
        <v>82</v>
      </c>
      <c r="AY6966" s="221" t="s">
        <v>262</v>
      </c>
    </row>
    <row r="6967" spans="1:65" s="15" customFormat="1" ht="10">
      <c r="B6967" s="233"/>
      <c r="C6967" s="234"/>
      <c r="D6967" s="208" t="s">
        <v>272</v>
      </c>
      <c r="E6967" s="235" t="s">
        <v>44</v>
      </c>
      <c r="F6967" s="236" t="s">
        <v>89</v>
      </c>
      <c r="G6967" s="234"/>
      <c r="H6967" s="237">
        <v>1</v>
      </c>
      <c r="I6967" s="238"/>
      <c r="J6967" s="234"/>
      <c r="K6967" s="234"/>
      <c r="L6967" s="239"/>
      <c r="M6967" s="240"/>
      <c r="N6967" s="241"/>
      <c r="O6967" s="241"/>
      <c r="P6967" s="241"/>
      <c r="Q6967" s="241"/>
      <c r="R6967" s="241"/>
      <c r="S6967" s="241"/>
      <c r="T6967" s="242"/>
      <c r="AT6967" s="243" t="s">
        <v>272</v>
      </c>
      <c r="AU6967" s="243" t="s">
        <v>91</v>
      </c>
      <c r="AV6967" s="15" t="s">
        <v>91</v>
      </c>
      <c r="AW6967" s="15" t="s">
        <v>38</v>
      </c>
      <c r="AX6967" s="15" t="s">
        <v>89</v>
      </c>
      <c r="AY6967" s="243" t="s">
        <v>262</v>
      </c>
    </row>
    <row r="6968" spans="1:65" s="2" customFormat="1" ht="16.5" customHeight="1">
      <c r="A6968" s="37"/>
      <c r="B6968" s="38"/>
      <c r="C6968" s="255" t="s">
        <v>3245</v>
      </c>
      <c r="D6968" s="255" t="s">
        <v>633</v>
      </c>
      <c r="E6968" s="256" t="s">
        <v>3246</v>
      </c>
      <c r="F6968" s="257" t="s">
        <v>3247</v>
      </c>
      <c r="G6968" s="258" t="s">
        <v>590</v>
      </c>
      <c r="H6968" s="259">
        <v>38</v>
      </c>
      <c r="I6968" s="260"/>
      <c r="J6968" s="261">
        <f>ROUND(I6968*H6968,2)</f>
        <v>0</v>
      </c>
      <c r="K6968" s="257" t="s">
        <v>268</v>
      </c>
      <c r="L6968" s="262"/>
      <c r="M6968" s="263" t="s">
        <v>44</v>
      </c>
      <c r="N6968" s="264" t="s">
        <v>53</v>
      </c>
      <c r="O6968" s="67"/>
      <c r="P6968" s="204">
        <f>O6968*H6968</f>
        <v>0</v>
      </c>
      <c r="Q6968" s="204">
        <v>1.4999999999999999E-4</v>
      </c>
      <c r="R6968" s="204">
        <f>Q6968*H6968</f>
        <v>5.6999999999999993E-3</v>
      </c>
      <c r="S6968" s="204">
        <v>0</v>
      </c>
      <c r="T6968" s="205">
        <f>S6968*H6968</f>
        <v>0</v>
      </c>
      <c r="U6968" s="37"/>
      <c r="V6968" s="37"/>
      <c r="W6968" s="37"/>
      <c r="X6968" s="37"/>
      <c r="Y6968" s="37"/>
      <c r="Z6968" s="37"/>
      <c r="AA6968" s="37"/>
      <c r="AB6968" s="37"/>
      <c r="AC6968" s="37"/>
      <c r="AD6968" s="37"/>
      <c r="AE6968" s="37"/>
      <c r="AR6968" s="206" t="s">
        <v>619</v>
      </c>
      <c r="AT6968" s="206" t="s">
        <v>633</v>
      </c>
      <c r="AU6968" s="206" t="s">
        <v>91</v>
      </c>
      <c r="AY6968" s="19" t="s">
        <v>262</v>
      </c>
      <c r="BE6968" s="207">
        <f>IF(N6968="základní",J6968,0)</f>
        <v>0</v>
      </c>
      <c r="BF6968" s="207">
        <f>IF(N6968="snížená",J6968,0)</f>
        <v>0</v>
      </c>
      <c r="BG6968" s="207">
        <f>IF(N6968="zákl. přenesená",J6968,0)</f>
        <v>0</v>
      </c>
      <c r="BH6968" s="207">
        <f>IF(N6968="sníž. přenesená",J6968,0)</f>
        <v>0</v>
      </c>
      <c r="BI6968" s="207">
        <f>IF(N6968="nulová",J6968,0)</f>
        <v>0</v>
      </c>
      <c r="BJ6968" s="19" t="s">
        <v>89</v>
      </c>
      <c r="BK6968" s="207">
        <f>ROUND(I6968*H6968,2)</f>
        <v>0</v>
      </c>
      <c r="BL6968" s="19" t="s">
        <v>442</v>
      </c>
      <c r="BM6968" s="206" t="s">
        <v>3248</v>
      </c>
    </row>
    <row r="6969" spans="1:65" s="2" customFormat="1" ht="18">
      <c r="A6969" s="37"/>
      <c r="B6969" s="38"/>
      <c r="C6969" s="39"/>
      <c r="D6969" s="208" t="s">
        <v>421</v>
      </c>
      <c r="E6969" s="39"/>
      <c r="F6969" s="209" t="s">
        <v>3249</v>
      </c>
      <c r="G6969" s="39"/>
      <c r="H6969" s="39"/>
      <c r="I6969" s="118"/>
      <c r="J6969" s="39"/>
      <c r="K6969" s="39"/>
      <c r="L6969" s="42"/>
      <c r="M6969" s="210"/>
      <c r="N6969" s="211"/>
      <c r="O6969" s="67"/>
      <c r="P6969" s="67"/>
      <c r="Q6969" s="67"/>
      <c r="R6969" s="67"/>
      <c r="S6969" s="67"/>
      <c r="T6969" s="68"/>
      <c r="U6969" s="37"/>
      <c r="V6969" s="37"/>
      <c r="W6969" s="37"/>
      <c r="X6969" s="37"/>
      <c r="Y6969" s="37"/>
      <c r="Z6969" s="37"/>
      <c r="AA6969" s="37"/>
      <c r="AB6969" s="37"/>
      <c r="AC6969" s="37"/>
      <c r="AD6969" s="37"/>
      <c r="AE6969" s="37"/>
      <c r="AT6969" s="19" t="s">
        <v>421</v>
      </c>
      <c r="AU6969" s="19" t="s">
        <v>91</v>
      </c>
    </row>
    <row r="6970" spans="1:65" s="13" customFormat="1" ht="10">
      <c r="B6970" s="212"/>
      <c r="C6970" s="213"/>
      <c r="D6970" s="208" t="s">
        <v>272</v>
      </c>
      <c r="E6970" s="214" t="s">
        <v>44</v>
      </c>
      <c r="F6970" s="215" t="s">
        <v>3210</v>
      </c>
      <c r="G6970" s="213"/>
      <c r="H6970" s="214" t="s">
        <v>44</v>
      </c>
      <c r="I6970" s="216"/>
      <c r="J6970" s="213"/>
      <c r="K6970" s="213"/>
      <c r="L6970" s="217"/>
      <c r="M6970" s="218"/>
      <c r="N6970" s="219"/>
      <c r="O6970" s="219"/>
      <c r="P6970" s="219"/>
      <c r="Q6970" s="219"/>
      <c r="R6970" s="219"/>
      <c r="S6970" s="219"/>
      <c r="T6970" s="220"/>
      <c r="AT6970" s="221" t="s">
        <v>272</v>
      </c>
      <c r="AU6970" s="221" t="s">
        <v>91</v>
      </c>
      <c r="AV6970" s="13" t="s">
        <v>89</v>
      </c>
      <c r="AW6970" s="13" t="s">
        <v>38</v>
      </c>
      <c r="AX6970" s="13" t="s">
        <v>82</v>
      </c>
      <c r="AY6970" s="221" t="s">
        <v>262</v>
      </c>
    </row>
    <row r="6971" spans="1:65" s="13" customFormat="1" ht="10">
      <c r="B6971" s="212"/>
      <c r="C6971" s="213"/>
      <c r="D6971" s="208" t="s">
        <v>272</v>
      </c>
      <c r="E6971" s="214" t="s">
        <v>44</v>
      </c>
      <c r="F6971" s="215" t="s">
        <v>3250</v>
      </c>
      <c r="G6971" s="213"/>
      <c r="H6971" s="214" t="s">
        <v>44</v>
      </c>
      <c r="I6971" s="216"/>
      <c r="J6971" s="213"/>
      <c r="K6971" s="213"/>
      <c r="L6971" s="217"/>
      <c r="M6971" s="218"/>
      <c r="N6971" s="219"/>
      <c r="O6971" s="219"/>
      <c r="P6971" s="219"/>
      <c r="Q6971" s="219"/>
      <c r="R6971" s="219"/>
      <c r="S6971" s="219"/>
      <c r="T6971" s="220"/>
      <c r="AT6971" s="221" t="s">
        <v>272</v>
      </c>
      <c r="AU6971" s="221" t="s">
        <v>91</v>
      </c>
      <c r="AV6971" s="13" t="s">
        <v>89</v>
      </c>
      <c r="AW6971" s="13" t="s">
        <v>38</v>
      </c>
      <c r="AX6971" s="13" t="s">
        <v>82</v>
      </c>
      <c r="AY6971" s="221" t="s">
        <v>262</v>
      </c>
    </row>
    <row r="6972" spans="1:65" s="15" customFormat="1" ht="10">
      <c r="B6972" s="233"/>
      <c r="C6972" s="234"/>
      <c r="D6972" s="208" t="s">
        <v>272</v>
      </c>
      <c r="E6972" s="235" t="s">
        <v>44</v>
      </c>
      <c r="F6972" s="236" t="s">
        <v>668</v>
      </c>
      <c r="G6972" s="234"/>
      <c r="H6972" s="237">
        <v>38</v>
      </c>
      <c r="I6972" s="238"/>
      <c r="J6972" s="234"/>
      <c r="K6972" s="234"/>
      <c r="L6972" s="239"/>
      <c r="M6972" s="240"/>
      <c r="N6972" s="241"/>
      <c r="O6972" s="241"/>
      <c r="P6972" s="241"/>
      <c r="Q6972" s="241"/>
      <c r="R6972" s="241"/>
      <c r="S6972" s="241"/>
      <c r="T6972" s="242"/>
      <c r="AT6972" s="243" t="s">
        <v>272</v>
      </c>
      <c r="AU6972" s="243" t="s">
        <v>91</v>
      </c>
      <c r="AV6972" s="15" t="s">
        <v>91</v>
      </c>
      <c r="AW6972" s="15" t="s">
        <v>38</v>
      </c>
      <c r="AX6972" s="15" t="s">
        <v>89</v>
      </c>
      <c r="AY6972" s="243" t="s">
        <v>262</v>
      </c>
    </row>
    <row r="6973" spans="1:65" s="2" customFormat="1" ht="21.75" customHeight="1">
      <c r="A6973" s="37"/>
      <c r="B6973" s="38"/>
      <c r="C6973" s="195" t="s">
        <v>3251</v>
      </c>
      <c r="D6973" s="195" t="s">
        <v>264</v>
      </c>
      <c r="E6973" s="196" t="s">
        <v>3252</v>
      </c>
      <c r="F6973" s="197" t="s">
        <v>3253</v>
      </c>
      <c r="G6973" s="198" t="s">
        <v>518</v>
      </c>
      <c r="H6973" s="199">
        <v>4</v>
      </c>
      <c r="I6973" s="200"/>
      <c r="J6973" s="201">
        <f>ROUND(I6973*H6973,2)</f>
        <v>0</v>
      </c>
      <c r="K6973" s="197" t="s">
        <v>268</v>
      </c>
      <c r="L6973" s="42"/>
      <c r="M6973" s="202" t="s">
        <v>44</v>
      </c>
      <c r="N6973" s="203" t="s">
        <v>53</v>
      </c>
      <c r="O6973" s="67"/>
      <c r="P6973" s="204">
        <f>O6973*H6973</f>
        <v>0</v>
      </c>
      <c r="Q6973" s="204">
        <v>0</v>
      </c>
      <c r="R6973" s="204">
        <f>Q6973*H6973</f>
        <v>0</v>
      </c>
      <c r="S6973" s="204">
        <v>0</v>
      </c>
      <c r="T6973" s="205">
        <f>S6973*H6973</f>
        <v>0</v>
      </c>
      <c r="U6973" s="37"/>
      <c r="V6973" s="37"/>
      <c r="W6973" s="37"/>
      <c r="X6973" s="37"/>
      <c r="Y6973" s="37"/>
      <c r="Z6973" s="37"/>
      <c r="AA6973" s="37"/>
      <c r="AB6973" s="37"/>
      <c r="AC6973" s="37"/>
      <c r="AD6973" s="37"/>
      <c r="AE6973" s="37"/>
      <c r="AR6973" s="206" t="s">
        <v>442</v>
      </c>
      <c r="AT6973" s="206" t="s">
        <v>264</v>
      </c>
      <c r="AU6973" s="206" t="s">
        <v>91</v>
      </c>
      <c r="AY6973" s="19" t="s">
        <v>262</v>
      </c>
      <c r="BE6973" s="207">
        <f>IF(N6973="základní",J6973,0)</f>
        <v>0</v>
      </c>
      <c r="BF6973" s="207">
        <f>IF(N6973="snížená",J6973,0)</f>
        <v>0</v>
      </c>
      <c r="BG6973" s="207">
        <f>IF(N6973="zákl. přenesená",J6973,0)</f>
        <v>0</v>
      </c>
      <c r="BH6973" s="207">
        <f>IF(N6973="sníž. přenesená",J6973,0)</f>
        <v>0</v>
      </c>
      <c r="BI6973" s="207">
        <f>IF(N6973="nulová",J6973,0)</f>
        <v>0</v>
      </c>
      <c r="BJ6973" s="19" t="s">
        <v>89</v>
      </c>
      <c r="BK6973" s="207">
        <f>ROUND(I6973*H6973,2)</f>
        <v>0</v>
      </c>
      <c r="BL6973" s="19" t="s">
        <v>442</v>
      </c>
      <c r="BM6973" s="206" t="s">
        <v>3254</v>
      </c>
    </row>
    <row r="6974" spans="1:65" s="2" customFormat="1" ht="126">
      <c r="A6974" s="37"/>
      <c r="B6974" s="38"/>
      <c r="C6974" s="39"/>
      <c r="D6974" s="208" t="s">
        <v>270</v>
      </c>
      <c r="E6974" s="39"/>
      <c r="F6974" s="209" t="s">
        <v>3209</v>
      </c>
      <c r="G6974" s="39"/>
      <c r="H6974" s="39"/>
      <c r="I6974" s="118"/>
      <c r="J6974" s="39"/>
      <c r="K6974" s="39"/>
      <c r="L6974" s="42"/>
      <c r="M6974" s="210"/>
      <c r="N6974" s="211"/>
      <c r="O6974" s="67"/>
      <c r="P6974" s="67"/>
      <c r="Q6974" s="67"/>
      <c r="R6974" s="67"/>
      <c r="S6974" s="67"/>
      <c r="T6974" s="68"/>
      <c r="U6974" s="37"/>
      <c r="V6974" s="37"/>
      <c r="W6974" s="37"/>
      <c r="X6974" s="37"/>
      <c r="Y6974" s="37"/>
      <c r="Z6974" s="37"/>
      <c r="AA6974" s="37"/>
      <c r="AB6974" s="37"/>
      <c r="AC6974" s="37"/>
      <c r="AD6974" s="37"/>
      <c r="AE6974" s="37"/>
      <c r="AT6974" s="19" t="s">
        <v>270</v>
      </c>
      <c r="AU6974" s="19" t="s">
        <v>91</v>
      </c>
    </row>
    <row r="6975" spans="1:65" s="13" customFormat="1" ht="10">
      <c r="B6975" s="212"/>
      <c r="C6975" s="213"/>
      <c r="D6975" s="208" t="s">
        <v>272</v>
      </c>
      <c r="E6975" s="214" t="s">
        <v>44</v>
      </c>
      <c r="F6975" s="215" t="s">
        <v>3210</v>
      </c>
      <c r="G6975" s="213"/>
      <c r="H6975" s="214" t="s">
        <v>44</v>
      </c>
      <c r="I6975" s="216"/>
      <c r="J6975" s="213"/>
      <c r="K6975" s="213"/>
      <c r="L6975" s="217"/>
      <c r="M6975" s="218"/>
      <c r="N6975" s="219"/>
      <c r="O6975" s="219"/>
      <c r="P6975" s="219"/>
      <c r="Q6975" s="219"/>
      <c r="R6975" s="219"/>
      <c r="S6975" s="219"/>
      <c r="T6975" s="220"/>
      <c r="AT6975" s="221" t="s">
        <v>272</v>
      </c>
      <c r="AU6975" s="221" t="s">
        <v>91</v>
      </c>
      <c r="AV6975" s="13" t="s">
        <v>89</v>
      </c>
      <c r="AW6975" s="13" t="s">
        <v>38</v>
      </c>
      <c r="AX6975" s="13" t="s">
        <v>82</v>
      </c>
      <c r="AY6975" s="221" t="s">
        <v>262</v>
      </c>
    </row>
    <row r="6976" spans="1:65" s="13" customFormat="1" ht="10">
      <c r="B6976" s="212"/>
      <c r="C6976" s="213"/>
      <c r="D6976" s="208" t="s">
        <v>272</v>
      </c>
      <c r="E6976" s="214" t="s">
        <v>44</v>
      </c>
      <c r="F6976" s="215" t="s">
        <v>3255</v>
      </c>
      <c r="G6976" s="213"/>
      <c r="H6976" s="214" t="s">
        <v>44</v>
      </c>
      <c r="I6976" s="216"/>
      <c r="J6976" s="213"/>
      <c r="K6976" s="213"/>
      <c r="L6976" s="217"/>
      <c r="M6976" s="218"/>
      <c r="N6976" s="219"/>
      <c r="O6976" s="219"/>
      <c r="P6976" s="219"/>
      <c r="Q6976" s="219"/>
      <c r="R6976" s="219"/>
      <c r="S6976" s="219"/>
      <c r="T6976" s="220"/>
      <c r="AT6976" s="221" t="s">
        <v>272</v>
      </c>
      <c r="AU6976" s="221" t="s">
        <v>91</v>
      </c>
      <c r="AV6976" s="13" t="s">
        <v>89</v>
      </c>
      <c r="AW6976" s="13" t="s">
        <v>38</v>
      </c>
      <c r="AX6976" s="13" t="s">
        <v>82</v>
      </c>
      <c r="AY6976" s="221" t="s">
        <v>262</v>
      </c>
    </row>
    <row r="6977" spans="1:65" s="15" customFormat="1" ht="10">
      <c r="B6977" s="233"/>
      <c r="C6977" s="234"/>
      <c r="D6977" s="208" t="s">
        <v>272</v>
      </c>
      <c r="E6977" s="235" t="s">
        <v>44</v>
      </c>
      <c r="F6977" s="236" t="s">
        <v>104</v>
      </c>
      <c r="G6977" s="234"/>
      <c r="H6977" s="237">
        <v>4</v>
      </c>
      <c r="I6977" s="238"/>
      <c r="J6977" s="234"/>
      <c r="K6977" s="234"/>
      <c r="L6977" s="239"/>
      <c r="M6977" s="240"/>
      <c r="N6977" s="241"/>
      <c r="O6977" s="241"/>
      <c r="P6977" s="241"/>
      <c r="Q6977" s="241"/>
      <c r="R6977" s="241"/>
      <c r="S6977" s="241"/>
      <c r="T6977" s="242"/>
      <c r="AT6977" s="243" t="s">
        <v>272</v>
      </c>
      <c r="AU6977" s="243" t="s">
        <v>91</v>
      </c>
      <c r="AV6977" s="15" t="s">
        <v>91</v>
      </c>
      <c r="AW6977" s="15" t="s">
        <v>38</v>
      </c>
      <c r="AX6977" s="15" t="s">
        <v>89</v>
      </c>
      <c r="AY6977" s="243" t="s">
        <v>262</v>
      </c>
    </row>
    <row r="6978" spans="1:65" s="2" customFormat="1" ht="16.5" customHeight="1">
      <c r="A6978" s="37"/>
      <c r="B6978" s="38"/>
      <c r="C6978" s="255" t="s">
        <v>3256</v>
      </c>
      <c r="D6978" s="255" t="s">
        <v>633</v>
      </c>
      <c r="E6978" s="256" t="s">
        <v>3257</v>
      </c>
      <c r="F6978" s="257" t="s">
        <v>3258</v>
      </c>
      <c r="G6978" s="258" t="s">
        <v>518</v>
      </c>
      <c r="H6978" s="259">
        <v>4</v>
      </c>
      <c r="I6978" s="260"/>
      <c r="J6978" s="261">
        <f>ROUND(I6978*H6978,2)</f>
        <v>0</v>
      </c>
      <c r="K6978" s="257" t="s">
        <v>268</v>
      </c>
      <c r="L6978" s="262"/>
      <c r="M6978" s="263" t="s">
        <v>44</v>
      </c>
      <c r="N6978" s="264" t="s">
        <v>53</v>
      </c>
      <c r="O6978" s="67"/>
      <c r="P6978" s="204">
        <f>O6978*H6978</f>
        <v>0</v>
      </c>
      <c r="Q6978" s="204">
        <v>1.6000000000000001E-4</v>
      </c>
      <c r="R6978" s="204">
        <f>Q6978*H6978</f>
        <v>6.4000000000000005E-4</v>
      </c>
      <c r="S6978" s="204">
        <v>0</v>
      </c>
      <c r="T6978" s="205">
        <f>S6978*H6978</f>
        <v>0</v>
      </c>
      <c r="U6978" s="37"/>
      <c r="V6978" s="37"/>
      <c r="W6978" s="37"/>
      <c r="X6978" s="37"/>
      <c r="Y6978" s="37"/>
      <c r="Z6978" s="37"/>
      <c r="AA6978" s="37"/>
      <c r="AB6978" s="37"/>
      <c r="AC6978" s="37"/>
      <c r="AD6978" s="37"/>
      <c r="AE6978" s="37"/>
      <c r="AR6978" s="206" t="s">
        <v>619</v>
      </c>
      <c r="AT6978" s="206" t="s">
        <v>633</v>
      </c>
      <c r="AU6978" s="206" t="s">
        <v>91</v>
      </c>
      <c r="AY6978" s="19" t="s">
        <v>262</v>
      </c>
      <c r="BE6978" s="207">
        <f>IF(N6978="základní",J6978,0)</f>
        <v>0</v>
      </c>
      <c r="BF6978" s="207">
        <f>IF(N6978="snížená",J6978,0)</f>
        <v>0</v>
      </c>
      <c r="BG6978" s="207">
        <f>IF(N6978="zákl. přenesená",J6978,0)</f>
        <v>0</v>
      </c>
      <c r="BH6978" s="207">
        <f>IF(N6978="sníž. přenesená",J6978,0)</f>
        <v>0</v>
      </c>
      <c r="BI6978" s="207">
        <f>IF(N6978="nulová",J6978,0)</f>
        <v>0</v>
      </c>
      <c r="BJ6978" s="19" t="s">
        <v>89</v>
      </c>
      <c r="BK6978" s="207">
        <f>ROUND(I6978*H6978,2)</f>
        <v>0</v>
      </c>
      <c r="BL6978" s="19" t="s">
        <v>442</v>
      </c>
      <c r="BM6978" s="206" t="s">
        <v>3259</v>
      </c>
    </row>
    <row r="6979" spans="1:65" s="13" customFormat="1" ht="10">
      <c r="B6979" s="212"/>
      <c r="C6979" s="213"/>
      <c r="D6979" s="208" t="s">
        <v>272</v>
      </c>
      <c r="E6979" s="214" t="s">
        <v>44</v>
      </c>
      <c r="F6979" s="215" t="s">
        <v>3210</v>
      </c>
      <c r="G6979" s="213"/>
      <c r="H6979" s="214" t="s">
        <v>44</v>
      </c>
      <c r="I6979" s="216"/>
      <c r="J6979" s="213"/>
      <c r="K6979" s="213"/>
      <c r="L6979" s="217"/>
      <c r="M6979" s="218"/>
      <c r="N6979" s="219"/>
      <c r="O6979" s="219"/>
      <c r="P6979" s="219"/>
      <c r="Q6979" s="219"/>
      <c r="R6979" s="219"/>
      <c r="S6979" s="219"/>
      <c r="T6979" s="220"/>
      <c r="AT6979" s="221" t="s">
        <v>272</v>
      </c>
      <c r="AU6979" s="221" t="s">
        <v>91</v>
      </c>
      <c r="AV6979" s="13" t="s">
        <v>89</v>
      </c>
      <c r="AW6979" s="13" t="s">
        <v>38</v>
      </c>
      <c r="AX6979" s="13" t="s">
        <v>82</v>
      </c>
      <c r="AY6979" s="221" t="s">
        <v>262</v>
      </c>
    </row>
    <row r="6980" spans="1:65" s="13" customFormat="1" ht="10">
      <c r="B6980" s="212"/>
      <c r="C6980" s="213"/>
      <c r="D6980" s="208" t="s">
        <v>272</v>
      </c>
      <c r="E6980" s="214" t="s">
        <v>44</v>
      </c>
      <c r="F6980" s="215" t="s">
        <v>3260</v>
      </c>
      <c r="G6980" s="213"/>
      <c r="H6980" s="214" t="s">
        <v>44</v>
      </c>
      <c r="I6980" s="216"/>
      <c r="J6980" s="213"/>
      <c r="K6980" s="213"/>
      <c r="L6980" s="217"/>
      <c r="M6980" s="218"/>
      <c r="N6980" s="219"/>
      <c r="O6980" s="219"/>
      <c r="P6980" s="219"/>
      <c r="Q6980" s="219"/>
      <c r="R6980" s="219"/>
      <c r="S6980" s="219"/>
      <c r="T6980" s="220"/>
      <c r="AT6980" s="221" t="s">
        <v>272</v>
      </c>
      <c r="AU6980" s="221" t="s">
        <v>91</v>
      </c>
      <c r="AV6980" s="13" t="s">
        <v>89</v>
      </c>
      <c r="AW6980" s="13" t="s">
        <v>38</v>
      </c>
      <c r="AX6980" s="13" t="s">
        <v>82</v>
      </c>
      <c r="AY6980" s="221" t="s">
        <v>262</v>
      </c>
    </row>
    <row r="6981" spans="1:65" s="15" customFormat="1" ht="10">
      <c r="B6981" s="233"/>
      <c r="C6981" s="234"/>
      <c r="D6981" s="208" t="s">
        <v>272</v>
      </c>
      <c r="E6981" s="235" t="s">
        <v>44</v>
      </c>
      <c r="F6981" s="236" t="s">
        <v>104</v>
      </c>
      <c r="G6981" s="234"/>
      <c r="H6981" s="237">
        <v>4</v>
      </c>
      <c r="I6981" s="238"/>
      <c r="J6981" s="234"/>
      <c r="K6981" s="234"/>
      <c r="L6981" s="239"/>
      <c r="M6981" s="240"/>
      <c r="N6981" s="241"/>
      <c r="O6981" s="241"/>
      <c r="P6981" s="241"/>
      <c r="Q6981" s="241"/>
      <c r="R6981" s="241"/>
      <c r="S6981" s="241"/>
      <c r="T6981" s="242"/>
      <c r="AT6981" s="243" t="s">
        <v>272</v>
      </c>
      <c r="AU6981" s="243" t="s">
        <v>91</v>
      </c>
      <c r="AV6981" s="15" t="s">
        <v>91</v>
      </c>
      <c r="AW6981" s="15" t="s">
        <v>38</v>
      </c>
      <c r="AX6981" s="15" t="s">
        <v>89</v>
      </c>
      <c r="AY6981" s="243" t="s">
        <v>262</v>
      </c>
    </row>
    <row r="6982" spans="1:65" s="2" customFormat="1" ht="21.75" customHeight="1">
      <c r="A6982" s="37"/>
      <c r="B6982" s="38"/>
      <c r="C6982" s="195" t="s">
        <v>3261</v>
      </c>
      <c r="D6982" s="195" t="s">
        <v>264</v>
      </c>
      <c r="E6982" s="196" t="s">
        <v>3262</v>
      </c>
      <c r="F6982" s="197" t="s">
        <v>3263</v>
      </c>
      <c r="G6982" s="198" t="s">
        <v>518</v>
      </c>
      <c r="H6982" s="199">
        <v>1</v>
      </c>
      <c r="I6982" s="200"/>
      <c r="J6982" s="201">
        <f>ROUND(I6982*H6982,2)</f>
        <v>0</v>
      </c>
      <c r="K6982" s="197" t="s">
        <v>268</v>
      </c>
      <c r="L6982" s="42"/>
      <c r="M6982" s="202" t="s">
        <v>44</v>
      </c>
      <c r="N6982" s="203" t="s">
        <v>53</v>
      </c>
      <c r="O6982" s="67"/>
      <c r="P6982" s="204">
        <f>O6982*H6982</f>
        <v>0</v>
      </c>
      <c r="Q6982" s="204">
        <v>5.0000000000000002E-5</v>
      </c>
      <c r="R6982" s="204">
        <f>Q6982*H6982</f>
        <v>5.0000000000000002E-5</v>
      </c>
      <c r="S6982" s="204">
        <v>0</v>
      </c>
      <c r="T6982" s="205">
        <f>S6982*H6982</f>
        <v>0</v>
      </c>
      <c r="U6982" s="37"/>
      <c r="V6982" s="37"/>
      <c r="W6982" s="37"/>
      <c r="X6982" s="37"/>
      <c r="Y6982" s="37"/>
      <c r="Z6982" s="37"/>
      <c r="AA6982" s="37"/>
      <c r="AB6982" s="37"/>
      <c r="AC6982" s="37"/>
      <c r="AD6982" s="37"/>
      <c r="AE6982" s="37"/>
      <c r="AR6982" s="206" t="s">
        <v>442</v>
      </c>
      <c r="AT6982" s="206" t="s">
        <v>264</v>
      </c>
      <c r="AU6982" s="206" t="s">
        <v>91</v>
      </c>
      <c r="AY6982" s="19" t="s">
        <v>262</v>
      </c>
      <c r="BE6982" s="207">
        <f>IF(N6982="základní",J6982,0)</f>
        <v>0</v>
      </c>
      <c r="BF6982" s="207">
        <f>IF(N6982="snížená",J6982,0)</f>
        <v>0</v>
      </c>
      <c r="BG6982" s="207">
        <f>IF(N6982="zákl. přenesená",J6982,0)</f>
        <v>0</v>
      </c>
      <c r="BH6982" s="207">
        <f>IF(N6982="sníž. přenesená",J6982,0)</f>
        <v>0</v>
      </c>
      <c r="BI6982" s="207">
        <f>IF(N6982="nulová",J6982,0)</f>
        <v>0</v>
      </c>
      <c r="BJ6982" s="19" t="s">
        <v>89</v>
      </c>
      <c r="BK6982" s="207">
        <f>ROUND(I6982*H6982,2)</f>
        <v>0</v>
      </c>
      <c r="BL6982" s="19" t="s">
        <v>442</v>
      </c>
      <c r="BM6982" s="206" t="s">
        <v>3264</v>
      </c>
    </row>
    <row r="6983" spans="1:65" s="2" customFormat="1" ht="27">
      <c r="A6983" s="37"/>
      <c r="B6983" s="38"/>
      <c r="C6983" s="39"/>
      <c r="D6983" s="208" t="s">
        <v>270</v>
      </c>
      <c r="E6983" s="39"/>
      <c r="F6983" s="209" t="s">
        <v>3265</v>
      </c>
      <c r="G6983" s="39"/>
      <c r="H6983" s="39"/>
      <c r="I6983" s="118"/>
      <c r="J6983" s="39"/>
      <c r="K6983" s="39"/>
      <c r="L6983" s="42"/>
      <c r="M6983" s="210"/>
      <c r="N6983" s="211"/>
      <c r="O6983" s="67"/>
      <c r="P6983" s="67"/>
      <c r="Q6983" s="67"/>
      <c r="R6983" s="67"/>
      <c r="S6983" s="67"/>
      <c r="T6983" s="68"/>
      <c r="U6983" s="37"/>
      <c r="V6983" s="37"/>
      <c r="W6983" s="37"/>
      <c r="X6983" s="37"/>
      <c r="Y6983" s="37"/>
      <c r="Z6983" s="37"/>
      <c r="AA6983" s="37"/>
      <c r="AB6983" s="37"/>
      <c r="AC6983" s="37"/>
      <c r="AD6983" s="37"/>
      <c r="AE6983" s="37"/>
      <c r="AT6983" s="19" t="s">
        <v>270</v>
      </c>
      <c r="AU6983" s="19" t="s">
        <v>91</v>
      </c>
    </row>
    <row r="6984" spans="1:65" s="2" customFormat="1" ht="18">
      <c r="A6984" s="37"/>
      <c r="B6984" s="38"/>
      <c r="C6984" s="39"/>
      <c r="D6984" s="208" t="s">
        <v>421</v>
      </c>
      <c r="E6984" s="39"/>
      <c r="F6984" s="209" t="s">
        <v>3266</v>
      </c>
      <c r="G6984" s="39"/>
      <c r="H6984" s="39"/>
      <c r="I6984" s="118"/>
      <c r="J6984" s="39"/>
      <c r="K6984" s="39"/>
      <c r="L6984" s="42"/>
      <c r="M6984" s="210"/>
      <c r="N6984" s="211"/>
      <c r="O6984" s="67"/>
      <c r="P6984" s="67"/>
      <c r="Q6984" s="67"/>
      <c r="R6984" s="67"/>
      <c r="S6984" s="67"/>
      <c r="T6984" s="68"/>
      <c r="U6984" s="37"/>
      <c r="V6984" s="37"/>
      <c r="W6984" s="37"/>
      <c r="X6984" s="37"/>
      <c r="Y6984" s="37"/>
      <c r="Z6984" s="37"/>
      <c r="AA6984" s="37"/>
      <c r="AB6984" s="37"/>
      <c r="AC6984" s="37"/>
      <c r="AD6984" s="37"/>
      <c r="AE6984" s="37"/>
      <c r="AT6984" s="19" t="s">
        <v>421</v>
      </c>
      <c r="AU6984" s="19" t="s">
        <v>91</v>
      </c>
    </row>
    <row r="6985" spans="1:65" s="13" customFormat="1" ht="10">
      <c r="B6985" s="212"/>
      <c r="C6985" s="213"/>
      <c r="D6985" s="208" t="s">
        <v>272</v>
      </c>
      <c r="E6985" s="214" t="s">
        <v>44</v>
      </c>
      <c r="F6985" s="215" t="s">
        <v>3267</v>
      </c>
      <c r="G6985" s="213"/>
      <c r="H6985" s="214" t="s">
        <v>44</v>
      </c>
      <c r="I6985" s="216"/>
      <c r="J6985" s="213"/>
      <c r="K6985" s="213"/>
      <c r="L6985" s="217"/>
      <c r="M6985" s="218"/>
      <c r="N6985" s="219"/>
      <c r="O6985" s="219"/>
      <c r="P6985" s="219"/>
      <c r="Q6985" s="219"/>
      <c r="R6985" s="219"/>
      <c r="S6985" s="219"/>
      <c r="T6985" s="220"/>
      <c r="AT6985" s="221" t="s">
        <v>272</v>
      </c>
      <c r="AU6985" s="221" t="s">
        <v>91</v>
      </c>
      <c r="AV6985" s="13" t="s">
        <v>89</v>
      </c>
      <c r="AW6985" s="13" t="s">
        <v>38</v>
      </c>
      <c r="AX6985" s="13" t="s">
        <v>82</v>
      </c>
      <c r="AY6985" s="221" t="s">
        <v>262</v>
      </c>
    </row>
    <row r="6986" spans="1:65" s="13" customFormat="1" ht="20">
      <c r="B6986" s="212"/>
      <c r="C6986" s="213"/>
      <c r="D6986" s="208" t="s">
        <v>272</v>
      </c>
      <c r="E6986" s="214" t="s">
        <v>44</v>
      </c>
      <c r="F6986" s="215" t="s">
        <v>3268</v>
      </c>
      <c r="G6986" s="213"/>
      <c r="H6986" s="214" t="s">
        <v>44</v>
      </c>
      <c r="I6986" s="216"/>
      <c r="J6986" s="213"/>
      <c r="K6986" s="213"/>
      <c r="L6986" s="217"/>
      <c r="M6986" s="218"/>
      <c r="N6986" s="219"/>
      <c r="O6986" s="219"/>
      <c r="P6986" s="219"/>
      <c r="Q6986" s="219"/>
      <c r="R6986" s="219"/>
      <c r="S6986" s="219"/>
      <c r="T6986" s="220"/>
      <c r="AT6986" s="221" t="s">
        <v>272</v>
      </c>
      <c r="AU6986" s="221" t="s">
        <v>91</v>
      </c>
      <c r="AV6986" s="13" t="s">
        <v>89</v>
      </c>
      <c r="AW6986" s="13" t="s">
        <v>38</v>
      </c>
      <c r="AX6986" s="13" t="s">
        <v>82</v>
      </c>
      <c r="AY6986" s="221" t="s">
        <v>262</v>
      </c>
    </row>
    <row r="6987" spans="1:65" s="13" customFormat="1" ht="10">
      <c r="B6987" s="212"/>
      <c r="C6987" s="213"/>
      <c r="D6987" s="208" t="s">
        <v>272</v>
      </c>
      <c r="E6987" s="214" t="s">
        <v>44</v>
      </c>
      <c r="F6987" s="215" t="s">
        <v>3269</v>
      </c>
      <c r="G6987" s="213"/>
      <c r="H6987" s="214" t="s">
        <v>44</v>
      </c>
      <c r="I6987" s="216"/>
      <c r="J6987" s="213"/>
      <c r="K6987" s="213"/>
      <c r="L6987" s="217"/>
      <c r="M6987" s="218"/>
      <c r="N6987" s="219"/>
      <c r="O6987" s="219"/>
      <c r="P6987" s="219"/>
      <c r="Q6987" s="219"/>
      <c r="R6987" s="219"/>
      <c r="S6987" s="219"/>
      <c r="T6987" s="220"/>
      <c r="AT6987" s="221" t="s">
        <v>272</v>
      </c>
      <c r="AU6987" s="221" t="s">
        <v>91</v>
      </c>
      <c r="AV6987" s="13" t="s">
        <v>89</v>
      </c>
      <c r="AW6987" s="13" t="s">
        <v>38</v>
      </c>
      <c r="AX6987" s="13" t="s">
        <v>82</v>
      </c>
      <c r="AY6987" s="221" t="s">
        <v>262</v>
      </c>
    </row>
    <row r="6988" spans="1:65" s="15" customFormat="1" ht="10">
      <c r="B6988" s="233"/>
      <c r="C6988" s="234"/>
      <c r="D6988" s="208" t="s">
        <v>272</v>
      </c>
      <c r="E6988" s="235" t="s">
        <v>44</v>
      </c>
      <c r="F6988" s="236" t="s">
        <v>89</v>
      </c>
      <c r="G6988" s="234"/>
      <c r="H6988" s="237">
        <v>1</v>
      </c>
      <c r="I6988" s="238"/>
      <c r="J6988" s="234"/>
      <c r="K6988" s="234"/>
      <c r="L6988" s="239"/>
      <c r="M6988" s="240"/>
      <c r="N6988" s="241"/>
      <c r="O6988" s="241"/>
      <c r="P6988" s="241"/>
      <c r="Q6988" s="241"/>
      <c r="R6988" s="241"/>
      <c r="S6988" s="241"/>
      <c r="T6988" s="242"/>
      <c r="AT6988" s="243" t="s">
        <v>272</v>
      </c>
      <c r="AU6988" s="243" t="s">
        <v>91</v>
      </c>
      <c r="AV6988" s="15" t="s">
        <v>91</v>
      </c>
      <c r="AW6988" s="15" t="s">
        <v>38</v>
      </c>
      <c r="AX6988" s="15" t="s">
        <v>89</v>
      </c>
      <c r="AY6988" s="243" t="s">
        <v>262</v>
      </c>
    </row>
    <row r="6989" spans="1:65" s="2" customFormat="1" ht="16.5" customHeight="1">
      <c r="A6989" s="37"/>
      <c r="B6989" s="38"/>
      <c r="C6989" s="255" t="s">
        <v>3270</v>
      </c>
      <c r="D6989" s="255" t="s">
        <v>633</v>
      </c>
      <c r="E6989" s="256" t="s">
        <v>3271</v>
      </c>
      <c r="F6989" s="257" t="s">
        <v>3272</v>
      </c>
      <c r="G6989" s="258" t="s">
        <v>518</v>
      </c>
      <c r="H6989" s="259">
        <v>1</v>
      </c>
      <c r="I6989" s="260"/>
      <c r="J6989" s="261">
        <f>ROUND(I6989*H6989,2)</f>
        <v>0</v>
      </c>
      <c r="K6989" s="257" t="s">
        <v>44</v>
      </c>
      <c r="L6989" s="262"/>
      <c r="M6989" s="263" t="s">
        <v>44</v>
      </c>
      <c r="N6989" s="264" t="s">
        <v>53</v>
      </c>
      <c r="O6989" s="67"/>
      <c r="P6989" s="204">
        <f>O6989*H6989</f>
        <v>0</v>
      </c>
      <c r="Q6989" s="204">
        <v>4.2999999999999997E-2</v>
      </c>
      <c r="R6989" s="204">
        <f>Q6989*H6989</f>
        <v>4.2999999999999997E-2</v>
      </c>
      <c r="S6989" s="204">
        <v>0</v>
      </c>
      <c r="T6989" s="205">
        <f>S6989*H6989</f>
        <v>0</v>
      </c>
      <c r="U6989" s="37"/>
      <c r="V6989" s="37"/>
      <c r="W6989" s="37"/>
      <c r="X6989" s="37"/>
      <c r="Y6989" s="37"/>
      <c r="Z6989" s="37"/>
      <c r="AA6989" s="37"/>
      <c r="AB6989" s="37"/>
      <c r="AC6989" s="37"/>
      <c r="AD6989" s="37"/>
      <c r="AE6989" s="37"/>
      <c r="AR6989" s="206" t="s">
        <v>619</v>
      </c>
      <c r="AT6989" s="206" t="s">
        <v>633</v>
      </c>
      <c r="AU6989" s="206" t="s">
        <v>91</v>
      </c>
      <c r="AY6989" s="19" t="s">
        <v>262</v>
      </c>
      <c r="BE6989" s="207">
        <f>IF(N6989="základní",J6989,0)</f>
        <v>0</v>
      </c>
      <c r="BF6989" s="207">
        <f>IF(N6989="snížená",J6989,0)</f>
        <v>0</v>
      </c>
      <c r="BG6989" s="207">
        <f>IF(N6989="zákl. přenesená",J6989,0)</f>
        <v>0</v>
      </c>
      <c r="BH6989" s="207">
        <f>IF(N6989="sníž. přenesená",J6989,0)</f>
        <v>0</v>
      </c>
      <c r="BI6989" s="207">
        <f>IF(N6989="nulová",J6989,0)</f>
        <v>0</v>
      </c>
      <c r="BJ6989" s="19" t="s">
        <v>89</v>
      </c>
      <c r="BK6989" s="207">
        <f>ROUND(I6989*H6989,2)</f>
        <v>0</v>
      </c>
      <c r="BL6989" s="19" t="s">
        <v>442</v>
      </c>
      <c r="BM6989" s="206" t="s">
        <v>3273</v>
      </c>
    </row>
    <row r="6990" spans="1:65" s="2" customFormat="1" ht="18">
      <c r="A6990" s="37"/>
      <c r="B6990" s="38"/>
      <c r="C6990" s="39"/>
      <c r="D6990" s="208" t="s">
        <v>421</v>
      </c>
      <c r="E6990" s="39"/>
      <c r="F6990" s="209" t="s">
        <v>3266</v>
      </c>
      <c r="G6990" s="39"/>
      <c r="H6990" s="39"/>
      <c r="I6990" s="118"/>
      <c r="J6990" s="39"/>
      <c r="K6990" s="39"/>
      <c r="L6990" s="42"/>
      <c r="M6990" s="210"/>
      <c r="N6990" s="211"/>
      <c r="O6990" s="67"/>
      <c r="P6990" s="67"/>
      <c r="Q6990" s="67"/>
      <c r="R6990" s="67"/>
      <c r="S6990" s="67"/>
      <c r="T6990" s="68"/>
      <c r="U6990" s="37"/>
      <c r="V6990" s="37"/>
      <c r="W6990" s="37"/>
      <c r="X6990" s="37"/>
      <c r="Y6990" s="37"/>
      <c r="Z6990" s="37"/>
      <c r="AA6990" s="37"/>
      <c r="AB6990" s="37"/>
      <c r="AC6990" s="37"/>
      <c r="AD6990" s="37"/>
      <c r="AE6990" s="37"/>
      <c r="AT6990" s="19" t="s">
        <v>421</v>
      </c>
      <c r="AU6990" s="19" t="s">
        <v>91</v>
      </c>
    </row>
    <row r="6991" spans="1:65" s="13" customFormat="1" ht="10">
      <c r="B6991" s="212"/>
      <c r="C6991" s="213"/>
      <c r="D6991" s="208" t="s">
        <v>272</v>
      </c>
      <c r="E6991" s="214" t="s">
        <v>44</v>
      </c>
      <c r="F6991" s="215" t="s">
        <v>3267</v>
      </c>
      <c r="G6991" s="213"/>
      <c r="H6991" s="214" t="s">
        <v>44</v>
      </c>
      <c r="I6991" s="216"/>
      <c r="J6991" s="213"/>
      <c r="K6991" s="213"/>
      <c r="L6991" s="217"/>
      <c r="M6991" s="218"/>
      <c r="N6991" s="219"/>
      <c r="O6991" s="219"/>
      <c r="P6991" s="219"/>
      <c r="Q6991" s="219"/>
      <c r="R6991" s="219"/>
      <c r="S6991" s="219"/>
      <c r="T6991" s="220"/>
      <c r="AT6991" s="221" t="s">
        <v>272</v>
      </c>
      <c r="AU6991" s="221" t="s">
        <v>91</v>
      </c>
      <c r="AV6991" s="13" t="s">
        <v>89</v>
      </c>
      <c r="AW6991" s="13" t="s">
        <v>38</v>
      </c>
      <c r="AX6991" s="13" t="s">
        <v>82</v>
      </c>
      <c r="AY6991" s="221" t="s">
        <v>262</v>
      </c>
    </row>
    <row r="6992" spans="1:65" s="13" customFormat="1" ht="20">
      <c r="B6992" s="212"/>
      <c r="C6992" s="213"/>
      <c r="D6992" s="208" t="s">
        <v>272</v>
      </c>
      <c r="E6992" s="214" t="s">
        <v>44</v>
      </c>
      <c r="F6992" s="215" t="s">
        <v>3268</v>
      </c>
      <c r="G6992" s="213"/>
      <c r="H6992" s="214" t="s">
        <v>44</v>
      </c>
      <c r="I6992" s="216"/>
      <c r="J6992" s="213"/>
      <c r="K6992" s="213"/>
      <c r="L6992" s="217"/>
      <c r="M6992" s="218"/>
      <c r="N6992" s="219"/>
      <c r="O6992" s="219"/>
      <c r="P6992" s="219"/>
      <c r="Q6992" s="219"/>
      <c r="R6992" s="219"/>
      <c r="S6992" s="219"/>
      <c r="T6992" s="220"/>
      <c r="AT6992" s="221" t="s">
        <v>272</v>
      </c>
      <c r="AU6992" s="221" t="s">
        <v>91</v>
      </c>
      <c r="AV6992" s="13" t="s">
        <v>89</v>
      </c>
      <c r="AW6992" s="13" t="s">
        <v>38</v>
      </c>
      <c r="AX6992" s="13" t="s">
        <v>82</v>
      </c>
      <c r="AY6992" s="221" t="s">
        <v>262</v>
      </c>
    </row>
    <row r="6993" spans="1:65" s="13" customFormat="1" ht="10">
      <c r="B6993" s="212"/>
      <c r="C6993" s="213"/>
      <c r="D6993" s="208" t="s">
        <v>272</v>
      </c>
      <c r="E6993" s="214" t="s">
        <v>44</v>
      </c>
      <c r="F6993" s="215" t="s">
        <v>3269</v>
      </c>
      <c r="G6993" s="213"/>
      <c r="H6993" s="214" t="s">
        <v>44</v>
      </c>
      <c r="I6993" s="216"/>
      <c r="J6993" s="213"/>
      <c r="K6993" s="213"/>
      <c r="L6993" s="217"/>
      <c r="M6993" s="218"/>
      <c r="N6993" s="219"/>
      <c r="O6993" s="219"/>
      <c r="P6993" s="219"/>
      <c r="Q6993" s="219"/>
      <c r="R6993" s="219"/>
      <c r="S6993" s="219"/>
      <c r="T6993" s="220"/>
      <c r="AT6993" s="221" t="s">
        <v>272</v>
      </c>
      <c r="AU6993" s="221" t="s">
        <v>91</v>
      </c>
      <c r="AV6993" s="13" t="s">
        <v>89</v>
      </c>
      <c r="AW6993" s="13" t="s">
        <v>38</v>
      </c>
      <c r="AX6993" s="13" t="s">
        <v>82</v>
      </c>
      <c r="AY6993" s="221" t="s">
        <v>262</v>
      </c>
    </row>
    <row r="6994" spans="1:65" s="15" customFormat="1" ht="10">
      <c r="B6994" s="233"/>
      <c r="C6994" s="234"/>
      <c r="D6994" s="208" t="s">
        <v>272</v>
      </c>
      <c r="E6994" s="235" t="s">
        <v>44</v>
      </c>
      <c r="F6994" s="236" t="s">
        <v>89</v>
      </c>
      <c r="G6994" s="234"/>
      <c r="H6994" s="237">
        <v>1</v>
      </c>
      <c r="I6994" s="238"/>
      <c r="J6994" s="234"/>
      <c r="K6994" s="234"/>
      <c r="L6994" s="239"/>
      <c r="M6994" s="240"/>
      <c r="N6994" s="241"/>
      <c r="O6994" s="241"/>
      <c r="P6994" s="241"/>
      <c r="Q6994" s="241"/>
      <c r="R6994" s="241"/>
      <c r="S6994" s="241"/>
      <c r="T6994" s="242"/>
      <c r="AT6994" s="243" t="s">
        <v>272</v>
      </c>
      <c r="AU6994" s="243" t="s">
        <v>91</v>
      </c>
      <c r="AV6994" s="15" t="s">
        <v>91</v>
      </c>
      <c r="AW6994" s="15" t="s">
        <v>38</v>
      </c>
      <c r="AX6994" s="15" t="s">
        <v>89</v>
      </c>
      <c r="AY6994" s="243" t="s">
        <v>262</v>
      </c>
    </row>
    <row r="6995" spans="1:65" s="2" customFormat="1" ht="21.75" customHeight="1">
      <c r="A6995" s="37"/>
      <c r="B6995" s="38"/>
      <c r="C6995" s="255" t="s">
        <v>3274</v>
      </c>
      <c r="D6995" s="255" t="s">
        <v>633</v>
      </c>
      <c r="E6995" s="256" t="s">
        <v>3275</v>
      </c>
      <c r="F6995" s="257" t="s">
        <v>3276</v>
      </c>
      <c r="G6995" s="258" t="s">
        <v>3277</v>
      </c>
      <c r="H6995" s="259">
        <v>1</v>
      </c>
      <c r="I6995" s="260"/>
      <c r="J6995" s="261">
        <f>ROUND(I6995*H6995,2)</f>
        <v>0</v>
      </c>
      <c r="K6995" s="257" t="s">
        <v>268</v>
      </c>
      <c r="L6995" s="262"/>
      <c r="M6995" s="263" t="s">
        <v>44</v>
      </c>
      <c r="N6995" s="264" t="s">
        <v>53</v>
      </c>
      <c r="O6995" s="67"/>
      <c r="P6995" s="204">
        <f>O6995*H6995</f>
        <v>0</v>
      </c>
      <c r="Q6995" s="204">
        <v>5.0000000000000001E-4</v>
      </c>
      <c r="R6995" s="204">
        <f>Q6995*H6995</f>
        <v>5.0000000000000001E-4</v>
      </c>
      <c r="S6995" s="204">
        <v>0</v>
      </c>
      <c r="T6995" s="205">
        <f>S6995*H6995</f>
        <v>0</v>
      </c>
      <c r="U6995" s="37"/>
      <c r="V6995" s="37"/>
      <c r="W6995" s="37"/>
      <c r="X6995" s="37"/>
      <c r="Y6995" s="37"/>
      <c r="Z6995" s="37"/>
      <c r="AA6995" s="37"/>
      <c r="AB6995" s="37"/>
      <c r="AC6995" s="37"/>
      <c r="AD6995" s="37"/>
      <c r="AE6995" s="37"/>
      <c r="AR6995" s="206" t="s">
        <v>619</v>
      </c>
      <c r="AT6995" s="206" t="s">
        <v>633</v>
      </c>
      <c r="AU6995" s="206" t="s">
        <v>91</v>
      </c>
      <c r="AY6995" s="19" t="s">
        <v>262</v>
      </c>
      <c r="BE6995" s="207">
        <f>IF(N6995="základní",J6995,0)</f>
        <v>0</v>
      </c>
      <c r="BF6995" s="207">
        <f>IF(N6995="snížená",J6995,0)</f>
        <v>0</v>
      </c>
      <c r="BG6995" s="207">
        <f>IF(N6995="zákl. přenesená",J6995,0)</f>
        <v>0</v>
      </c>
      <c r="BH6995" s="207">
        <f>IF(N6995="sníž. přenesená",J6995,0)</f>
        <v>0</v>
      </c>
      <c r="BI6995" s="207">
        <f>IF(N6995="nulová",J6995,0)</f>
        <v>0</v>
      </c>
      <c r="BJ6995" s="19" t="s">
        <v>89</v>
      </c>
      <c r="BK6995" s="207">
        <f>ROUND(I6995*H6995,2)</f>
        <v>0</v>
      </c>
      <c r="BL6995" s="19" t="s">
        <v>442</v>
      </c>
      <c r="BM6995" s="206" t="s">
        <v>3278</v>
      </c>
    </row>
    <row r="6996" spans="1:65" s="2" customFormat="1" ht="18">
      <c r="A6996" s="37"/>
      <c r="B6996" s="38"/>
      <c r="C6996" s="39"/>
      <c r="D6996" s="208" t="s">
        <v>421</v>
      </c>
      <c r="E6996" s="39"/>
      <c r="F6996" s="209" t="s">
        <v>3266</v>
      </c>
      <c r="G6996" s="39"/>
      <c r="H6996" s="39"/>
      <c r="I6996" s="118"/>
      <c r="J6996" s="39"/>
      <c r="K6996" s="39"/>
      <c r="L6996" s="42"/>
      <c r="M6996" s="210"/>
      <c r="N6996" s="211"/>
      <c r="O6996" s="67"/>
      <c r="P6996" s="67"/>
      <c r="Q6996" s="67"/>
      <c r="R6996" s="67"/>
      <c r="S6996" s="67"/>
      <c r="T6996" s="68"/>
      <c r="U6996" s="37"/>
      <c r="V6996" s="37"/>
      <c r="W6996" s="37"/>
      <c r="X6996" s="37"/>
      <c r="Y6996" s="37"/>
      <c r="Z6996" s="37"/>
      <c r="AA6996" s="37"/>
      <c r="AB6996" s="37"/>
      <c r="AC6996" s="37"/>
      <c r="AD6996" s="37"/>
      <c r="AE6996" s="37"/>
      <c r="AT6996" s="19" t="s">
        <v>421</v>
      </c>
      <c r="AU6996" s="19" t="s">
        <v>91</v>
      </c>
    </row>
    <row r="6997" spans="1:65" s="13" customFormat="1" ht="10">
      <c r="B6997" s="212"/>
      <c r="C6997" s="213"/>
      <c r="D6997" s="208" t="s">
        <v>272</v>
      </c>
      <c r="E6997" s="214" t="s">
        <v>44</v>
      </c>
      <c r="F6997" s="215" t="s">
        <v>3267</v>
      </c>
      <c r="G6997" s="213"/>
      <c r="H6997" s="214" t="s">
        <v>44</v>
      </c>
      <c r="I6997" s="216"/>
      <c r="J6997" s="213"/>
      <c r="K6997" s="213"/>
      <c r="L6997" s="217"/>
      <c r="M6997" s="218"/>
      <c r="N6997" s="219"/>
      <c r="O6997" s="219"/>
      <c r="P6997" s="219"/>
      <c r="Q6997" s="219"/>
      <c r="R6997" s="219"/>
      <c r="S6997" s="219"/>
      <c r="T6997" s="220"/>
      <c r="AT6997" s="221" t="s">
        <v>272</v>
      </c>
      <c r="AU6997" s="221" t="s">
        <v>91</v>
      </c>
      <c r="AV6997" s="13" t="s">
        <v>89</v>
      </c>
      <c r="AW6997" s="13" t="s">
        <v>38</v>
      </c>
      <c r="AX6997" s="13" t="s">
        <v>82</v>
      </c>
      <c r="AY6997" s="221" t="s">
        <v>262</v>
      </c>
    </row>
    <row r="6998" spans="1:65" s="13" customFormat="1" ht="20">
      <c r="B6998" s="212"/>
      <c r="C6998" s="213"/>
      <c r="D6998" s="208" t="s">
        <v>272</v>
      </c>
      <c r="E6998" s="214" t="s">
        <v>44</v>
      </c>
      <c r="F6998" s="215" t="s">
        <v>3268</v>
      </c>
      <c r="G6998" s="213"/>
      <c r="H6998" s="214" t="s">
        <v>44</v>
      </c>
      <c r="I6998" s="216"/>
      <c r="J6998" s="213"/>
      <c r="K6998" s="213"/>
      <c r="L6998" s="217"/>
      <c r="M6998" s="218"/>
      <c r="N6998" s="219"/>
      <c r="O6998" s="219"/>
      <c r="P6998" s="219"/>
      <c r="Q6998" s="219"/>
      <c r="R6998" s="219"/>
      <c r="S6998" s="219"/>
      <c r="T6998" s="220"/>
      <c r="AT6998" s="221" t="s">
        <v>272</v>
      </c>
      <c r="AU6998" s="221" t="s">
        <v>91</v>
      </c>
      <c r="AV6998" s="13" t="s">
        <v>89</v>
      </c>
      <c r="AW6998" s="13" t="s">
        <v>38</v>
      </c>
      <c r="AX6998" s="13" t="s">
        <v>82</v>
      </c>
      <c r="AY6998" s="221" t="s">
        <v>262</v>
      </c>
    </row>
    <row r="6999" spans="1:65" s="13" customFormat="1" ht="10">
      <c r="B6999" s="212"/>
      <c r="C6999" s="213"/>
      <c r="D6999" s="208" t="s">
        <v>272</v>
      </c>
      <c r="E6999" s="214" t="s">
        <v>44</v>
      </c>
      <c r="F6999" s="215" t="s">
        <v>3269</v>
      </c>
      <c r="G6999" s="213"/>
      <c r="H6999" s="214" t="s">
        <v>44</v>
      </c>
      <c r="I6999" s="216"/>
      <c r="J6999" s="213"/>
      <c r="K6999" s="213"/>
      <c r="L6999" s="217"/>
      <c r="M6999" s="218"/>
      <c r="N6999" s="219"/>
      <c r="O6999" s="219"/>
      <c r="P6999" s="219"/>
      <c r="Q6999" s="219"/>
      <c r="R6999" s="219"/>
      <c r="S6999" s="219"/>
      <c r="T6999" s="220"/>
      <c r="AT6999" s="221" t="s">
        <v>272</v>
      </c>
      <c r="AU6999" s="221" t="s">
        <v>91</v>
      </c>
      <c r="AV6999" s="13" t="s">
        <v>89</v>
      </c>
      <c r="AW6999" s="13" t="s">
        <v>38</v>
      </c>
      <c r="AX6999" s="13" t="s">
        <v>82</v>
      </c>
      <c r="AY6999" s="221" t="s">
        <v>262</v>
      </c>
    </row>
    <row r="7000" spans="1:65" s="15" customFormat="1" ht="10">
      <c r="B7000" s="233"/>
      <c r="C7000" s="234"/>
      <c r="D7000" s="208" t="s">
        <v>272</v>
      </c>
      <c r="E7000" s="235" t="s">
        <v>44</v>
      </c>
      <c r="F7000" s="236" t="s">
        <v>89</v>
      </c>
      <c r="G7000" s="234"/>
      <c r="H7000" s="237">
        <v>1</v>
      </c>
      <c r="I7000" s="238"/>
      <c r="J7000" s="234"/>
      <c r="K7000" s="234"/>
      <c r="L7000" s="239"/>
      <c r="M7000" s="240"/>
      <c r="N7000" s="241"/>
      <c r="O7000" s="241"/>
      <c r="P7000" s="241"/>
      <c r="Q7000" s="241"/>
      <c r="R7000" s="241"/>
      <c r="S7000" s="241"/>
      <c r="T7000" s="242"/>
      <c r="AT7000" s="243" t="s">
        <v>272</v>
      </c>
      <c r="AU7000" s="243" t="s">
        <v>91</v>
      </c>
      <c r="AV7000" s="15" t="s">
        <v>91</v>
      </c>
      <c r="AW7000" s="15" t="s">
        <v>38</v>
      </c>
      <c r="AX7000" s="15" t="s">
        <v>89</v>
      </c>
      <c r="AY7000" s="243" t="s">
        <v>262</v>
      </c>
    </row>
    <row r="7001" spans="1:65" s="2" customFormat="1" ht="16.5" customHeight="1">
      <c r="A7001" s="37"/>
      <c r="B7001" s="38"/>
      <c r="C7001" s="195" t="s">
        <v>3279</v>
      </c>
      <c r="D7001" s="195" t="s">
        <v>264</v>
      </c>
      <c r="E7001" s="196" t="s">
        <v>3280</v>
      </c>
      <c r="F7001" s="197" t="s">
        <v>3281</v>
      </c>
      <c r="G7001" s="198" t="s">
        <v>1676</v>
      </c>
      <c r="H7001" s="199">
        <v>40</v>
      </c>
      <c r="I7001" s="200"/>
      <c r="J7001" s="201">
        <f>ROUND(I7001*H7001,2)</f>
        <v>0</v>
      </c>
      <c r="K7001" s="197" t="s">
        <v>268</v>
      </c>
      <c r="L7001" s="42"/>
      <c r="M7001" s="202" t="s">
        <v>44</v>
      </c>
      <c r="N7001" s="203" t="s">
        <v>53</v>
      </c>
      <c r="O7001" s="67"/>
      <c r="P7001" s="204">
        <f>O7001*H7001</f>
        <v>0</v>
      </c>
      <c r="Q7001" s="204">
        <v>6.0000000000000002E-5</v>
      </c>
      <c r="R7001" s="204">
        <f>Q7001*H7001</f>
        <v>2.4000000000000002E-3</v>
      </c>
      <c r="S7001" s="204">
        <v>0</v>
      </c>
      <c r="T7001" s="205">
        <f>S7001*H7001</f>
        <v>0</v>
      </c>
      <c r="U7001" s="37"/>
      <c r="V7001" s="37"/>
      <c r="W7001" s="37"/>
      <c r="X7001" s="37"/>
      <c r="Y7001" s="37"/>
      <c r="Z7001" s="37"/>
      <c r="AA7001" s="37"/>
      <c r="AB7001" s="37"/>
      <c r="AC7001" s="37"/>
      <c r="AD7001" s="37"/>
      <c r="AE7001" s="37"/>
      <c r="AR7001" s="206" t="s">
        <v>442</v>
      </c>
      <c r="AT7001" s="206" t="s">
        <v>264</v>
      </c>
      <c r="AU7001" s="206" t="s">
        <v>91</v>
      </c>
      <c r="AY7001" s="19" t="s">
        <v>262</v>
      </c>
      <c r="BE7001" s="207">
        <f>IF(N7001="základní",J7001,0)</f>
        <v>0</v>
      </c>
      <c r="BF7001" s="207">
        <f>IF(N7001="snížená",J7001,0)</f>
        <v>0</v>
      </c>
      <c r="BG7001" s="207">
        <f>IF(N7001="zákl. přenesená",J7001,0)</f>
        <v>0</v>
      </c>
      <c r="BH7001" s="207">
        <f>IF(N7001="sníž. přenesená",J7001,0)</f>
        <v>0</v>
      </c>
      <c r="BI7001" s="207">
        <f>IF(N7001="nulová",J7001,0)</f>
        <v>0</v>
      </c>
      <c r="BJ7001" s="19" t="s">
        <v>89</v>
      </c>
      <c r="BK7001" s="207">
        <f>ROUND(I7001*H7001,2)</f>
        <v>0</v>
      </c>
      <c r="BL7001" s="19" t="s">
        <v>442</v>
      </c>
      <c r="BM7001" s="206" t="s">
        <v>3282</v>
      </c>
    </row>
    <row r="7002" spans="1:65" s="2" customFormat="1" ht="27">
      <c r="A7002" s="37"/>
      <c r="B7002" s="38"/>
      <c r="C7002" s="39"/>
      <c r="D7002" s="208" t="s">
        <v>270</v>
      </c>
      <c r="E7002" s="39"/>
      <c r="F7002" s="209" t="s">
        <v>3283</v>
      </c>
      <c r="G7002" s="39"/>
      <c r="H7002" s="39"/>
      <c r="I7002" s="118"/>
      <c r="J7002" s="39"/>
      <c r="K7002" s="39"/>
      <c r="L7002" s="42"/>
      <c r="M7002" s="210"/>
      <c r="N7002" s="211"/>
      <c r="O7002" s="67"/>
      <c r="P7002" s="67"/>
      <c r="Q7002" s="67"/>
      <c r="R7002" s="67"/>
      <c r="S7002" s="67"/>
      <c r="T7002" s="68"/>
      <c r="U7002" s="37"/>
      <c r="V7002" s="37"/>
      <c r="W7002" s="37"/>
      <c r="X7002" s="37"/>
      <c r="Y7002" s="37"/>
      <c r="Z7002" s="37"/>
      <c r="AA7002" s="37"/>
      <c r="AB7002" s="37"/>
      <c r="AC7002" s="37"/>
      <c r="AD7002" s="37"/>
      <c r="AE7002" s="37"/>
      <c r="AT7002" s="19" t="s">
        <v>270</v>
      </c>
      <c r="AU7002" s="19" t="s">
        <v>91</v>
      </c>
    </row>
    <row r="7003" spans="1:65" s="2" customFormat="1" ht="18">
      <c r="A7003" s="37"/>
      <c r="B7003" s="38"/>
      <c r="C7003" s="39"/>
      <c r="D7003" s="208" t="s">
        <v>421</v>
      </c>
      <c r="E7003" s="39"/>
      <c r="F7003" s="209" t="s">
        <v>3284</v>
      </c>
      <c r="G7003" s="39"/>
      <c r="H7003" s="39"/>
      <c r="I7003" s="118"/>
      <c r="J7003" s="39"/>
      <c r="K7003" s="39"/>
      <c r="L7003" s="42"/>
      <c r="M7003" s="210"/>
      <c r="N7003" s="211"/>
      <c r="O7003" s="67"/>
      <c r="P7003" s="67"/>
      <c r="Q7003" s="67"/>
      <c r="R7003" s="67"/>
      <c r="S7003" s="67"/>
      <c r="T7003" s="68"/>
      <c r="U7003" s="37"/>
      <c r="V7003" s="37"/>
      <c r="W7003" s="37"/>
      <c r="X7003" s="37"/>
      <c r="Y7003" s="37"/>
      <c r="Z7003" s="37"/>
      <c r="AA7003" s="37"/>
      <c r="AB7003" s="37"/>
      <c r="AC7003" s="37"/>
      <c r="AD7003" s="37"/>
      <c r="AE7003" s="37"/>
      <c r="AT7003" s="19" t="s">
        <v>421</v>
      </c>
      <c r="AU7003" s="19" t="s">
        <v>91</v>
      </c>
    </row>
    <row r="7004" spans="1:65" s="13" customFormat="1" ht="10">
      <c r="B7004" s="212"/>
      <c r="C7004" s="213"/>
      <c r="D7004" s="208" t="s">
        <v>272</v>
      </c>
      <c r="E7004" s="214" t="s">
        <v>44</v>
      </c>
      <c r="F7004" s="215" t="s">
        <v>3285</v>
      </c>
      <c r="G7004" s="213"/>
      <c r="H7004" s="214" t="s">
        <v>44</v>
      </c>
      <c r="I7004" s="216"/>
      <c r="J7004" s="213"/>
      <c r="K7004" s="213"/>
      <c r="L7004" s="217"/>
      <c r="M7004" s="218"/>
      <c r="N7004" s="219"/>
      <c r="O7004" s="219"/>
      <c r="P7004" s="219"/>
      <c r="Q7004" s="219"/>
      <c r="R7004" s="219"/>
      <c r="S7004" s="219"/>
      <c r="T7004" s="220"/>
      <c r="AT7004" s="221" t="s">
        <v>272</v>
      </c>
      <c r="AU7004" s="221" t="s">
        <v>91</v>
      </c>
      <c r="AV7004" s="13" t="s">
        <v>89</v>
      </c>
      <c r="AW7004" s="13" t="s">
        <v>38</v>
      </c>
      <c r="AX7004" s="13" t="s">
        <v>82</v>
      </c>
      <c r="AY7004" s="221" t="s">
        <v>262</v>
      </c>
    </row>
    <row r="7005" spans="1:65" s="13" customFormat="1" ht="50">
      <c r="B7005" s="212"/>
      <c r="C7005" s="213"/>
      <c r="D7005" s="208" t="s">
        <v>272</v>
      </c>
      <c r="E7005" s="214" t="s">
        <v>44</v>
      </c>
      <c r="F7005" s="215" t="s">
        <v>3286</v>
      </c>
      <c r="G7005" s="213"/>
      <c r="H7005" s="214" t="s">
        <v>44</v>
      </c>
      <c r="I7005" s="216"/>
      <c r="J7005" s="213"/>
      <c r="K7005" s="213"/>
      <c r="L7005" s="217"/>
      <c r="M7005" s="218"/>
      <c r="N7005" s="219"/>
      <c r="O7005" s="219"/>
      <c r="P7005" s="219"/>
      <c r="Q7005" s="219"/>
      <c r="R7005" s="219"/>
      <c r="S7005" s="219"/>
      <c r="T7005" s="220"/>
      <c r="AT7005" s="221" t="s">
        <v>272</v>
      </c>
      <c r="AU7005" s="221" t="s">
        <v>91</v>
      </c>
      <c r="AV7005" s="13" t="s">
        <v>89</v>
      </c>
      <c r="AW7005" s="13" t="s">
        <v>38</v>
      </c>
      <c r="AX7005" s="13" t="s">
        <v>82</v>
      </c>
      <c r="AY7005" s="221" t="s">
        <v>262</v>
      </c>
    </row>
    <row r="7006" spans="1:65" s="13" customFormat="1" ht="10">
      <c r="B7006" s="212"/>
      <c r="C7006" s="213"/>
      <c r="D7006" s="208" t="s">
        <v>272</v>
      </c>
      <c r="E7006" s="214" t="s">
        <v>44</v>
      </c>
      <c r="F7006" s="215" t="s">
        <v>3287</v>
      </c>
      <c r="G7006" s="213"/>
      <c r="H7006" s="214" t="s">
        <v>44</v>
      </c>
      <c r="I7006" s="216"/>
      <c r="J7006" s="213"/>
      <c r="K7006" s="213"/>
      <c r="L7006" s="217"/>
      <c r="M7006" s="218"/>
      <c r="N7006" s="219"/>
      <c r="O7006" s="219"/>
      <c r="P7006" s="219"/>
      <c r="Q7006" s="219"/>
      <c r="R7006" s="219"/>
      <c r="S7006" s="219"/>
      <c r="T7006" s="220"/>
      <c r="AT7006" s="221" t="s">
        <v>272</v>
      </c>
      <c r="AU7006" s="221" t="s">
        <v>91</v>
      </c>
      <c r="AV7006" s="13" t="s">
        <v>89</v>
      </c>
      <c r="AW7006" s="13" t="s">
        <v>38</v>
      </c>
      <c r="AX7006" s="13" t="s">
        <v>82</v>
      </c>
      <c r="AY7006" s="221" t="s">
        <v>262</v>
      </c>
    </row>
    <row r="7007" spans="1:65" s="13" customFormat="1" ht="10">
      <c r="B7007" s="212"/>
      <c r="C7007" s="213"/>
      <c r="D7007" s="208" t="s">
        <v>272</v>
      </c>
      <c r="E7007" s="214" t="s">
        <v>44</v>
      </c>
      <c r="F7007" s="215" t="s">
        <v>3288</v>
      </c>
      <c r="G7007" s="213"/>
      <c r="H7007" s="214" t="s">
        <v>44</v>
      </c>
      <c r="I7007" s="216"/>
      <c r="J7007" s="213"/>
      <c r="K7007" s="213"/>
      <c r="L7007" s="217"/>
      <c r="M7007" s="218"/>
      <c r="N7007" s="219"/>
      <c r="O7007" s="219"/>
      <c r="P7007" s="219"/>
      <c r="Q7007" s="219"/>
      <c r="R7007" s="219"/>
      <c r="S7007" s="219"/>
      <c r="T7007" s="220"/>
      <c r="AT7007" s="221" t="s">
        <v>272</v>
      </c>
      <c r="AU7007" s="221" t="s">
        <v>91</v>
      </c>
      <c r="AV7007" s="13" t="s">
        <v>89</v>
      </c>
      <c r="AW7007" s="13" t="s">
        <v>38</v>
      </c>
      <c r="AX7007" s="13" t="s">
        <v>82</v>
      </c>
      <c r="AY7007" s="221" t="s">
        <v>262</v>
      </c>
    </row>
    <row r="7008" spans="1:65" s="13" customFormat="1" ht="10">
      <c r="B7008" s="212"/>
      <c r="C7008" s="213"/>
      <c r="D7008" s="208" t="s">
        <v>272</v>
      </c>
      <c r="E7008" s="214" t="s">
        <v>44</v>
      </c>
      <c r="F7008" s="215" t="s">
        <v>3194</v>
      </c>
      <c r="G7008" s="213"/>
      <c r="H7008" s="214" t="s">
        <v>44</v>
      </c>
      <c r="I7008" s="216"/>
      <c r="J7008" s="213"/>
      <c r="K7008" s="213"/>
      <c r="L7008" s="217"/>
      <c r="M7008" s="218"/>
      <c r="N7008" s="219"/>
      <c r="O7008" s="219"/>
      <c r="P7008" s="219"/>
      <c r="Q7008" s="219"/>
      <c r="R7008" s="219"/>
      <c r="S7008" s="219"/>
      <c r="T7008" s="220"/>
      <c r="AT7008" s="221" t="s">
        <v>272</v>
      </c>
      <c r="AU7008" s="221" t="s">
        <v>91</v>
      </c>
      <c r="AV7008" s="13" t="s">
        <v>89</v>
      </c>
      <c r="AW7008" s="13" t="s">
        <v>38</v>
      </c>
      <c r="AX7008" s="13" t="s">
        <v>82</v>
      </c>
      <c r="AY7008" s="221" t="s">
        <v>262</v>
      </c>
    </row>
    <row r="7009" spans="1:65" s="13" customFormat="1" ht="10">
      <c r="B7009" s="212"/>
      <c r="C7009" s="213"/>
      <c r="D7009" s="208" t="s">
        <v>272</v>
      </c>
      <c r="E7009" s="214" t="s">
        <v>44</v>
      </c>
      <c r="F7009" s="215" t="s">
        <v>3289</v>
      </c>
      <c r="G7009" s="213"/>
      <c r="H7009" s="214" t="s">
        <v>44</v>
      </c>
      <c r="I7009" s="216"/>
      <c r="J7009" s="213"/>
      <c r="K7009" s="213"/>
      <c r="L7009" s="217"/>
      <c r="M7009" s="218"/>
      <c r="N7009" s="219"/>
      <c r="O7009" s="219"/>
      <c r="P7009" s="219"/>
      <c r="Q7009" s="219"/>
      <c r="R7009" s="219"/>
      <c r="S7009" s="219"/>
      <c r="T7009" s="220"/>
      <c r="AT7009" s="221" t="s">
        <v>272</v>
      </c>
      <c r="AU7009" s="221" t="s">
        <v>91</v>
      </c>
      <c r="AV7009" s="13" t="s">
        <v>89</v>
      </c>
      <c r="AW7009" s="13" t="s">
        <v>38</v>
      </c>
      <c r="AX7009" s="13" t="s">
        <v>82</v>
      </c>
      <c r="AY7009" s="221" t="s">
        <v>262</v>
      </c>
    </row>
    <row r="7010" spans="1:65" s="13" customFormat="1" ht="10">
      <c r="B7010" s="212"/>
      <c r="C7010" s="213"/>
      <c r="D7010" s="208" t="s">
        <v>272</v>
      </c>
      <c r="E7010" s="214" t="s">
        <v>44</v>
      </c>
      <c r="F7010" s="215" t="s">
        <v>3290</v>
      </c>
      <c r="G7010" s="213"/>
      <c r="H7010" s="214" t="s">
        <v>44</v>
      </c>
      <c r="I7010" s="216"/>
      <c r="J7010" s="213"/>
      <c r="K7010" s="213"/>
      <c r="L7010" s="217"/>
      <c r="M7010" s="218"/>
      <c r="N7010" s="219"/>
      <c r="O7010" s="219"/>
      <c r="P7010" s="219"/>
      <c r="Q7010" s="219"/>
      <c r="R7010" s="219"/>
      <c r="S7010" s="219"/>
      <c r="T7010" s="220"/>
      <c r="AT7010" s="221" t="s">
        <v>272</v>
      </c>
      <c r="AU7010" s="221" t="s">
        <v>91</v>
      </c>
      <c r="AV7010" s="13" t="s">
        <v>89</v>
      </c>
      <c r="AW7010" s="13" t="s">
        <v>38</v>
      </c>
      <c r="AX7010" s="13" t="s">
        <v>82</v>
      </c>
      <c r="AY7010" s="221" t="s">
        <v>262</v>
      </c>
    </row>
    <row r="7011" spans="1:65" s="15" customFormat="1" ht="10">
      <c r="B7011" s="233"/>
      <c r="C7011" s="234"/>
      <c r="D7011" s="208" t="s">
        <v>272</v>
      </c>
      <c r="E7011" s="235" t="s">
        <v>44</v>
      </c>
      <c r="F7011" s="236" t="s">
        <v>647</v>
      </c>
      <c r="G7011" s="234"/>
      <c r="H7011" s="237">
        <v>40</v>
      </c>
      <c r="I7011" s="238"/>
      <c r="J7011" s="234"/>
      <c r="K7011" s="234"/>
      <c r="L7011" s="239"/>
      <c r="M7011" s="240"/>
      <c r="N7011" s="241"/>
      <c r="O7011" s="241"/>
      <c r="P7011" s="241"/>
      <c r="Q7011" s="241"/>
      <c r="R7011" s="241"/>
      <c r="S7011" s="241"/>
      <c r="T7011" s="242"/>
      <c r="AT7011" s="243" t="s">
        <v>272</v>
      </c>
      <c r="AU7011" s="243" t="s">
        <v>91</v>
      </c>
      <c r="AV7011" s="15" t="s">
        <v>91</v>
      </c>
      <c r="AW7011" s="15" t="s">
        <v>38</v>
      </c>
      <c r="AX7011" s="15" t="s">
        <v>82</v>
      </c>
      <c r="AY7011" s="243" t="s">
        <v>262</v>
      </c>
    </row>
    <row r="7012" spans="1:65" s="16" customFormat="1" ht="10">
      <c r="B7012" s="244"/>
      <c r="C7012" s="245"/>
      <c r="D7012" s="208" t="s">
        <v>272</v>
      </c>
      <c r="E7012" s="246" t="s">
        <v>44</v>
      </c>
      <c r="F7012" s="247" t="s">
        <v>291</v>
      </c>
      <c r="G7012" s="245"/>
      <c r="H7012" s="248">
        <v>40</v>
      </c>
      <c r="I7012" s="249"/>
      <c r="J7012" s="245"/>
      <c r="K7012" s="245"/>
      <c r="L7012" s="250"/>
      <c r="M7012" s="251"/>
      <c r="N7012" s="252"/>
      <c r="O7012" s="252"/>
      <c r="P7012" s="252"/>
      <c r="Q7012" s="252"/>
      <c r="R7012" s="252"/>
      <c r="S7012" s="252"/>
      <c r="T7012" s="253"/>
      <c r="AT7012" s="254" t="s">
        <v>272</v>
      </c>
      <c r="AU7012" s="254" t="s">
        <v>91</v>
      </c>
      <c r="AV7012" s="16" t="s">
        <v>104</v>
      </c>
      <c r="AW7012" s="16" t="s">
        <v>38</v>
      </c>
      <c r="AX7012" s="16" t="s">
        <v>89</v>
      </c>
      <c r="AY7012" s="254" t="s">
        <v>262</v>
      </c>
    </row>
    <row r="7013" spans="1:65" s="2" customFormat="1" ht="16.5" customHeight="1">
      <c r="A7013" s="37"/>
      <c r="B7013" s="38"/>
      <c r="C7013" s="255" t="s">
        <v>3291</v>
      </c>
      <c r="D7013" s="255" t="s">
        <v>633</v>
      </c>
      <c r="E7013" s="256" t="s">
        <v>3292</v>
      </c>
      <c r="F7013" s="257" t="s">
        <v>3293</v>
      </c>
      <c r="G7013" s="258" t="s">
        <v>406</v>
      </c>
      <c r="H7013" s="259">
        <v>0.04</v>
      </c>
      <c r="I7013" s="260"/>
      <c r="J7013" s="261">
        <f>ROUND(I7013*H7013,2)</f>
        <v>0</v>
      </c>
      <c r="K7013" s="257" t="s">
        <v>44</v>
      </c>
      <c r="L7013" s="262"/>
      <c r="M7013" s="263" t="s">
        <v>44</v>
      </c>
      <c r="N7013" s="264" t="s">
        <v>53</v>
      </c>
      <c r="O7013" s="67"/>
      <c r="P7013" s="204">
        <f>O7013*H7013</f>
        <v>0</v>
      </c>
      <c r="Q7013" s="204">
        <v>1</v>
      </c>
      <c r="R7013" s="204">
        <f>Q7013*H7013</f>
        <v>0.04</v>
      </c>
      <c r="S7013" s="204">
        <v>0</v>
      </c>
      <c r="T7013" s="205">
        <f>S7013*H7013</f>
        <v>0</v>
      </c>
      <c r="U7013" s="37"/>
      <c r="V7013" s="37"/>
      <c r="W7013" s="37"/>
      <c r="X7013" s="37"/>
      <c r="Y7013" s="37"/>
      <c r="Z7013" s="37"/>
      <c r="AA7013" s="37"/>
      <c r="AB7013" s="37"/>
      <c r="AC7013" s="37"/>
      <c r="AD7013" s="37"/>
      <c r="AE7013" s="37"/>
      <c r="AR7013" s="206" t="s">
        <v>619</v>
      </c>
      <c r="AT7013" s="206" t="s">
        <v>633</v>
      </c>
      <c r="AU7013" s="206" t="s">
        <v>91</v>
      </c>
      <c r="AY7013" s="19" t="s">
        <v>262</v>
      </c>
      <c r="BE7013" s="207">
        <f>IF(N7013="základní",J7013,0)</f>
        <v>0</v>
      </c>
      <c r="BF7013" s="207">
        <f>IF(N7013="snížená",J7013,0)</f>
        <v>0</v>
      </c>
      <c r="BG7013" s="207">
        <f>IF(N7013="zákl. přenesená",J7013,0)</f>
        <v>0</v>
      </c>
      <c r="BH7013" s="207">
        <f>IF(N7013="sníž. přenesená",J7013,0)</f>
        <v>0</v>
      </c>
      <c r="BI7013" s="207">
        <f>IF(N7013="nulová",J7013,0)</f>
        <v>0</v>
      </c>
      <c r="BJ7013" s="19" t="s">
        <v>89</v>
      </c>
      <c r="BK7013" s="207">
        <f>ROUND(I7013*H7013,2)</f>
        <v>0</v>
      </c>
      <c r="BL7013" s="19" t="s">
        <v>442</v>
      </c>
      <c r="BM7013" s="206" t="s">
        <v>3294</v>
      </c>
    </row>
    <row r="7014" spans="1:65" s="13" customFormat="1" ht="10">
      <c r="B7014" s="212"/>
      <c r="C7014" s="213"/>
      <c r="D7014" s="208" t="s">
        <v>272</v>
      </c>
      <c r="E7014" s="214" t="s">
        <v>44</v>
      </c>
      <c r="F7014" s="215" t="s">
        <v>3285</v>
      </c>
      <c r="G7014" s="213"/>
      <c r="H7014" s="214" t="s">
        <v>44</v>
      </c>
      <c r="I7014" s="216"/>
      <c r="J7014" s="213"/>
      <c r="K7014" s="213"/>
      <c r="L7014" s="217"/>
      <c r="M7014" s="218"/>
      <c r="N7014" s="219"/>
      <c r="O7014" s="219"/>
      <c r="P7014" s="219"/>
      <c r="Q7014" s="219"/>
      <c r="R7014" s="219"/>
      <c r="S7014" s="219"/>
      <c r="T7014" s="220"/>
      <c r="AT7014" s="221" t="s">
        <v>272</v>
      </c>
      <c r="AU7014" s="221" t="s">
        <v>91</v>
      </c>
      <c r="AV7014" s="13" t="s">
        <v>89</v>
      </c>
      <c r="AW7014" s="13" t="s">
        <v>38</v>
      </c>
      <c r="AX7014" s="13" t="s">
        <v>82</v>
      </c>
      <c r="AY7014" s="221" t="s">
        <v>262</v>
      </c>
    </row>
    <row r="7015" spans="1:65" s="13" customFormat="1" ht="50">
      <c r="B7015" s="212"/>
      <c r="C7015" s="213"/>
      <c r="D7015" s="208" t="s">
        <v>272</v>
      </c>
      <c r="E7015" s="214" t="s">
        <v>44</v>
      </c>
      <c r="F7015" s="215" t="s">
        <v>3286</v>
      </c>
      <c r="G7015" s="213"/>
      <c r="H7015" s="214" t="s">
        <v>44</v>
      </c>
      <c r="I7015" s="216"/>
      <c r="J7015" s="213"/>
      <c r="K7015" s="213"/>
      <c r="L7015" s="217"/>
      <c r="M7015" s="218"/>
      <c r="N7015" s="219"/>
      <c r="O7015" s="219"/>
      <c r="P7015" s="219"/>
      <c r="Q7015" s="219"/>
      <c r="R7015" s="219"/>
      <c r="S7015" s="219"/>
      <c r="T7015" s="220"/>
      <c r="AT7015" s="221" t="s">
        <v>272</v>
      </c>
      <c r="AU7015" s="221" t="s">
        <v>91</v>
      </c>
      <c r="AV7015" s="13" t="s">
        <v>89</v>
      </c>
      <c r="AW7015" s="13" t="s">
        <v>38</v>
      </c>
      <c r="AX7015" s="13" t="s">
        <v>82</v>
      </c>
      <c r="AY7015" s="221" t="s">
        <v>262</v>
      </c>
    </row>
    <row r="7016" spans="1:65" s="13" customFormat="1" ht="10">
      <c r="B7016" s="212"/>
      <c r="C7016" s="213"/>
      <c r="D7016" s="208" t="s">
        <v>272</v>
      </c>
      <c r="E7016" s="214" t="s">
        <v>44</v>
      </c>
      <c r="F7016" s="215" t="s">
        <v>3287</v>
      </c>
      <c r="G7016" s="213"/>
      <c r="H7016" s="214" t="s">
        <v>44</v>
      </c>
      <c r="I7016" s="216"/>
      <c r="J7016" s="213"/>
      <c r="K7016" s="213"/>
      <c r="L7016" s="217"/>
      <c r="M7016" s="218"/>
      <c r="N7016" s="219"/>
      <c r="O7016" s="219"/>
      <c r="P7016" s="219"/>
      <c r="Q7016" s="219"/>
      <c r="R7016" s="219"/>
      <c r="S7016" s="219"/>
      <c r="T7016" s="220"/>
      <c r="AT7016" s="221" t="s">
        <v>272</v>
      </c>
      <c r="AU7016" s="221" t="s">
        <v>91</v>
      </c>
      <c r="AV7016" s="13" t="s">
        <v>89</v>
      </c>
      <c r="AW7016" s="13" t="s">
        <v>38</v>
      </c>
      <c r="AX7016" s="13" t="s">
        <v>82</v>
      </c>
      <c r="AY7016" s="221" t="s">
        <v>262</v>
      </c>
    </row>
    <row r="7017" spans="1:65" s="13" customFormat="1" ht="10">
      <c r="B7017" s="212"/>
      <c r="C7017" s="213"/>
      <c r="D7017" s="208" t="s">
        <v>272</v>
      </c>
      <c r="E7017" s="214" t="s">
        <v>44</v>
      </c>
      <c r="F7017" s="215" t="s">
        <v>3288</v>
      </c>
      <c r="G7017" s="213"/>
      <c r="H7017" s="214" t="s">
        <v>44</v>
      </c>
      <c r="I7017" s="216"/>
      <c r="J7017" s="213"/>
      <c r="K7017" s="213"/>
      <c r="L7017" s="217"/>
      <c r="M7017" s="218"/>
      <c r="N7017" s="219"/>
      <c r="O7017" s="219"/>
      <c r="P7017" s="219"/>
      <c r="Q7017" s="219"/>
      <c r="R7017" s="219"/>
      <c r="S7017" s="219"/>
      <c r="T7017" s="220"/>
      <c r="AT7017" s="221" t="s">
        <v>272</v>
      </c>
      <c r="AU7017" s="221" t="s">
        <v>91</v>
      </c>
      <c r="AV7017" s="13" t="s">
        <v>89</v>
      </c>
      <c r="AW7017" s="13" t="s">
        <v>38</v>
      </c>
      <c r="AX7017" s="13" t="s">
        <v>82</v>
      </c>
      <c r="AY7017" s="221" t="s">
        <v>262</v>
      </c>
    </row>
    <row r="7018" spans="1:65" s="13" customFormat="1" ht="10">
      <c r="B7018" s="212"/>
      <c r="C7018" s="213"/>
      <c r="D7018" s="208" t="s">
        <v>272</v>
      </c>
      <c r="E7018" s="214" t="s">
        <v>44</v>
      </c>
      <c r="F7018" s="215" t="s">
        <v>3194</v>
      </c>
      <c r="G7018" s="213"/>
      <c r="H7018" s="214" t="s">
        <v>44</v>
      </c>
      <c r="I7018" s="216"/>
      <c r="J7018" s="213"/>
      <c r="K7018" s="213"/>
      <c r="L7018" s="217"/>
      <c r="M7018" s="218"/>
      <c r="N7018" s="219"/>
      <c r="O7018" s="219"/>
      <c r="P7018" s="219"/>
      <c r="Q7018" s="219"/>
      <c r="R7018" s="219"/>
      <c r="S7018" s="219"/>
      <c r="T7018" s="220"/>
      <c r="AT7018" s="221" t="s">
        <v>272</v>
      </c>
      <c r="AU7018" s="221" t="s">
        <v>91</v>
      </c>
      <c r="AV7018" s="13" t="s">
        <v>89</v>
      </c>
      <c r="AW7018" s="13" t="s">
        <v>38</v>
      </c>
      <c r="AX7018" s="13" t="s">
        <v>82</v>
      </c>
      <c r="AY7018" s="221" t="s">
        <v>262</v>
      </c>
    </row>
    <row r="7019" spans="1:65" s="13" customFormat="1" ht="10">
      <c r="B7019" s="212"/>
      <c r="C7019" s="213"/>
      <c r="D7019" s="208" t="s">
        <v>272</v>
      </c>
      <c r="E7019" s="214" t="s">
        <v>44</v>
      </c>
      <c r="F7019" s="215" t="s">
        <v>3289</v>
      </c>
      <c r="G7019" s="213"/>
      <c r="H7019" s="214" t="s">
        <v>44</v>
      </c>
      <c r="I7019" s="216"/>
      <c r="J7019" s="213"/>
      <c r="K7019" s="213"/>
      <c r="L7019" s="217"/>
      <c r="M7019" s="218"/>
      <c r="N7019" s="219"/>
      <c r="O7019" s="219"/>
      <c r="P7019" s="219"/>
      <c r="Q7019" s="219"/>
      <c r="R7019" s="219"/>
      <c r="S7019" s="219"/>
      <c r="T7019" s="220"/>
      <c r="AT7019" s="221" t="s">
        <v>272</v>
      </c>
      <c r="AU7019" s="221" t="s">
        <v>91</v>
      </c>
      <c r="AV7019" s="13" t="s">
        <v>89</v>
      </c>
      <c r="AW7019" s="13" t="s">
        <v>38</v>
      </c>
      <c r="AX7019" s="13" t="s">
        <v>82</v>
      </c>
      <c r="AY7019" s="221" t="s">
        <v>262</v>
      </c>
    </row>
    <row r="7020" spans="1:65" s="13" customFormat="1" ht="10">
      <c r="B7020" s="212"/>
      <c r="C7020" s="213"/>
      <c r="D7020" s="208" t="s">
        <v>272</v>
      </c>
      <c r="E7020" s="214" t="s">
        <v>44</v>
      </c>
      <c r="F7020" s="215" t="s">
        <v>3290</v>
      </c>
      <c r="G7020" s="213"/>
      <c r="H7020" s="214" t="s">
        <v>44</v>
      </c>
      <c r="I7020" s="216"/>
      <c r="J7020" s="213"/>
      <c r="K7020" s="213"/>
      <c r="L7020" s="217"/>
      <c r="M7020" s="218"/>
      <c r="N7020" s="219"/>
      <c r="O7020" s="219"/>
      <c r="P7020" s="219"/>
      <c r="Q7020" s="219"/>
      <c r="R7020" s="219"/>
      <c r="S7020" s="219"/>
      <c r="T7020" s="220"/>
      <c r="AT7020" s="221" t="s">
        <v>272</v>
      </c>
      <c r="AU7020" s="221" t="s">
        <v>91</v>
      </c>
      <c r="AV7020" s="13" t="s">
        <v>89</v>
      </c>
      <c r="AW7020" s="13" t="s">
        <v>38</v>
      </c>
      <c r="AX7020" s="13" t="s">
        <v>82</v>
      </c>
      <c r="AY7020" s="221" t="s">
        <v>262</v>
      </c>
    </row>
    <row r="7021" spans="1:65" s="15" customFormat="1" ht="10">
      <c r="B7021" s="233"/>
      <c r="C7021" s="234"/>
      <c r="D7021" s="208" t="s">
        <v>272</v>
      </c>
      <c r="E7021" s="235" t="s">
        <v>44</v>
      </c>
      <c r="F7021" s="236" t="s">
        <v>3295</v>
      </c>
      <c r="G7021" s="234"/>
      <c r="H7021" s="237">
        <v>0.04</v>
      </c>
      <c r="I7021" s="238"/>
      <c r="J7021" s="234"/>
      <c r="K7021" s="234"/>
      <c r="L7021" s="239"/>
      <c r="M7021" s="240"/>
      <c r="N7021" s="241"/>
      <c r="O7021" s="241"/>
      <c r="P7021" s="241"/>
      <c r="Q7021" s="241"/>
      <c r="R7021" s="241"/>
      <c r="S7021" s="241"/>
      <c r="T7021" s="242"/>
      <c r="AT7021" s="243" t="s">
        <v>272</v>
      </c>
      <c r="AU7021" s="243" t="s">
        <v>91</v>
      </c>
      <c r="AV7021" s="15" t="s">
        <v>91</v>
      </c>
      <c r="AW7021" s="15" t="s">
        <v>38</v>
      </c>
      <c r="AX7021" s="15" t="s">
        <v>82</v>
      </c>
      <c r="AY7021" s="243" t="s">
        <v>262</v>
      </c>
    </row>
    <row r="7022" spans="1:65" s="16" customFormat="1" ht="10">
      <c r="B7022" s="244"/>
      <c r="C7022" s="245"/>
      <c r="D7022" s="208" t="s">
        <v>272</v>
      </c>
      <c r="E7022" s="246" t="s">
        <v>44</v>
      </c>
      <c r="F7022" s="247" t="s">
        <v>291</v>
      </c>
      <c r="G7022" s="245"/>
      <c r="H7022" s="248">
        <v>0.04</v>
      </c>
      <c r="I7022" s="249"/>
      <c r="J7022" s="245"/>
      <c r="K7022" s="245"/>
      <c r="L7022" s="250"/>
      <c r="M7022" s="251"/>
      <c r="N7022" s="252"/>
      <c r="O7022" s="252"/>
      <c r="P7022" s="252"/>
      <c r="Q7022" s="252"/>
      <c r="R7022" s="252"/>
      <c r="S7022" s="252"/>
      <c r="T7022" s="253"/>
      <c r="AT7022" s="254" t="s">
        <v>272</v>
      </c>
      <c r="AU7022" s="254" t="s">
        <v>91</v>
      </c>
      <c r="AV7022" s="16" t="s">
        <v>104</v>
      </c>
      <c r="AW7022" s="16" t="s">
        <v>38</v>
      </c>
      <c r="AX7022" s="16" t="s">
        <v>89</v>
      </c>
      <c r="AY7022" s="254" t="s">
        <v>262</v>
      </c>
    </row>
    <row r="7023" spans="1:65" s="2" customFormat="1" ht="16.5" customHeight="1">
      <c r="A7023" s="37"/>
      <c r="B7023" s="38"/>
      <c r="C7023" s="195" t="s">
        <v>3296</v>
      </c>
      <c r="D7023" s="195" t="s">
        <v>264</v>
      </c>
      <c r="E7023" s="196" t="s">
        <v>3280</v>
      </c>
      <c r="F7023" s="197" t="s">
        <v>3281</v>
      </c>
      <c r="G7023" s="198" t="s">
        <v>1676</v>
      </c>
      <c r="H7023" s="199">
        <v>8.5399999999999991</v>
      </c>
      <c r="I7023" s="200"/>
      <c r="J7023" s="201">
        <f>ROUND(I7023*H7023,2)</f>
        <v>0</v>
      </c>
      <c r="K7023" s="197" t="s">
        <v>268</v>
      </c>
      <c r="L7023" s="42"/>
      <c r="M7023" s="202" t="s">
        <v>44</v>
      </c>
      <c r="N7023" s="203" t="s">
        <v>53</v>
      </c>
      <c r="O7023" s="67"/>
      <c r="P7023" s="204">
        <f>O7023*H7023</f>
        <v>0</v>
      </c>
      <c r="Q7023" s="204">
        <v>6.0000000000000002E-5</v>
      </c>
      <c r="R7023" s="204">
        <f>Q7023*H7023</f>
        <v>5.1239999999999999E-4</v>
      </c>
      <c r="S7023" s="204">
        <v>0</v>
      </c>
      <c r="T7023" s="205">
        <f>S7023*H7023</f>
        <v>0</v>
      </c>
      <c r="U7023" s="37"/>
      <c r="V7023" s="37"/>
      <c r="W7023" s="37"/>
      <c r="X7023" s="37"/>
      <c r="Y7023" s="37"/>
      <c r="Z7023" s="37"/>
      <c r="AA7023" s="37"/>
      <c r="AB7023" s="37"/>
      <c r="AC7023" s="37"/>
      <c r="AD7023" s="37"/>
      <c r="AE7023" s="37"/>
      <c r="AR7023" s="206" t="s">
        <v>442</v>
      </c>
      <c r="AT7023" s="206" t="s">
        <v>264</v>
      </c>
      <c r="AU7023" s="206" t="s">
        <v>91</v>
      </c>
      <c r="AY7023" s="19" t="s">
        <v>262</v>
      </c>
      <c r="BE7023" s="207">
        <f>IF(N7023="základní",J7023,0)</f>
        <v>0</v>
      </c>
      <c r="BF7023" s="207">
        <f>IF(N7023="snížená",J7023,0)</f>
        <v>0</v>
      </c>
      <c r="BG7023" s="207">
        <f>IF(N7023="zákl. přenesená",J7023,0)</f>
        <v>0</v>
      </c>
      <c r="BH7023" s="207">
        <f>IF(N7023="sníž. přenesená",J7023,0)</f>
        <v>0</v>
      </c>
      <c r="BI7023" s="207">
        <f>IF(N7023="nulová",J7023,0)</f>
        <v>0</v>
      </c>
      <c r="BJ7023" s="19" t="s">
        <v>89</v>
      </c>
      <c r="BK7023" s="207">
        <f>ROUND(I7023*H7023,2)</f>
        <v>0</v>
      </c>
      <c r="BL7023" s="19" t="s">
        <v>442</v>
      </c>
      <c r="BM7023" s="206" t="s">
        <v>3297</v>
      </c>
    </row>
    <row r="7024" spans="1:65" s="2" customFormat="1" ht="27">
      <c r="A7024" s="37"/>
      <c r="B7024" s="38"/>
      <c r="C7024" s="39"/>
      <c r="D7024" s="208" t="s">
        <v>270</v>
      </c>
      <c r="E7024" s="39"/>
      <c r="F7024" s="209" t="s">
        <v>3283</v>
      </c>
      <c r="G7024" s="39"/>
      <c r="H7024" s="39"/>
      <c r="I7024" s="118"/>
      <c r="J7024" s="39"/>
      <c r="K7024" s="39"/>
      <c r="L7024" s="42"/>
      <c r="M7024" s="210"/>
      <c r="N7024" s="211"/>
      <c r="O7024" s="67"/>
      <c r="P7024" s="67"/>
      <c r="Q7024" s="67"/>
      <c r="R7024" s="67"/>
      <c r="S7024" s="67"/>
      <c r="T7024" s="68"/>
      <c r="U7024" s="37"/>
      <c r="V7024" s="37"/>
      <c r="W7024" s="37"/>
      <c r="X7024" s="37"/>
      <c r="Y7024" s="37"/>
      <c r="Z7024" s="37"/>
      <c r="AA7024" s="37"/>
      <c r="AB7024" s="37"/>
      <c r="AC7024" s="37"/>
      <c r="AD7024" s="37"/>
      <c r="AE7024" s="37"/>
      <c r="AT7024" s="19" t="s">
        <v>270</v>
      </c>
      <c r="AU7024" s="19" t="s">
        <v>91</v>
      </c>
    </row>
    <row r="7025" spans="1:65" s="2" customFormat="1" ht="18">
      <c r="A7025" s="37"/>
      <c r="B7025" s="38"/>
      <c r="C7025" s="39"/>
      <c r="D7025" s="208" t="s">
        <v>421</v>
      </c>
      <c r="E7025" s="39"/>
      <c r="F7025" s="209" t="s">
        <v>3298</v>
      </c>
      <c r="G7025" s="39"/>
      <c r="H7025" s="39"/>
      <c r="I7025" s="118"/>
      <c r="J7025" s="39"/>
      <c r="K7025" s="39"/>
      <c r="L7025" s="42"/>
      <c r="M7025" s="210"/>
      <c r="N7025" s="211"/>
      <c r="O7025" s="67"/>
      <c r="P7025" s="67"/>
      <c r="Q7025" s="67"/>
      <c r="R7025" s="67"/>
      <c r="S7025" s="67"/>
      <c r="T7025" s="68"/>
      <c r="U7025" s="37"/>
      <c r="V7025" s="37"/>
      <c r="W7025" s="37"/>
      <c r="X7025" s="37"/>
      <c r="Y7025" s="37"/>
      <c r="Z7025" s="37"/>
      <c r="AA7025" s="37"/>
      <c r="AB7025" s="37"/>
      <c r="AC7025" s="37"/>
      <c r="AD7025" s="37"/>
      <c r="AE7025" s="37"/>
      <c r="AT7025" s="19" t="s">
        <v>421</v>
      </c>
      <c r="AU7025" s="19" t="s">
        <v>91</v>
      </c>
    </row>
    <row r="7026" spans="1:65" s="13" customFormat="1" ht="10">
      <c r="B7026" s="212"/>
      <c r="C7026" s="213"/>
      <c r="D7026" s="208" t="s">
        <v>272</v>
      </c>
      <c r="E7026" s="214" t="s">
        <v>44</v>
      </c>
      <c r="F7026" s="215" t="s">
        <v>1589</v>
      </c>
      <c r="G7026" s="213"/>
      <c r="H7026" s="214" t="s">
        <v>44</v>
      </c>
      <c r="I7026" s="216"/>
      <c r="J7026" s="213"/>
      <c r="K7026" s="213"/>
      <c r="L7026" s="217"/>
      <c r="M7026" s="218"/>
      <c r="N7026" s="219"/>
      <c r="O7026" s="219"/>
      <c r="P7026" s="219"/>
      <c r="Q7026" s="219"/>
      <c r="R7026" s="219"/>
      <c r="S7026" s="219"/>
      <c r="T7026" s="220"/>
      <c r="AT7026" s="221" t="s">
        <v>272</v>
      </c>
      <c r="AU7026" s="221" t="s">
        <v>91</v>
      </c>
      <c r="AV7026" s="13" t="s">
        <v>89</v>
      </c>
      <c r="AW7026" s="13" t="s">
        <v>38</v>
      </c>
      <c r="AX7026" s="13" t="s">
        <v>82</v>
      </c>
      <c r="AY7026" s="221" t="s">
        <v>262</v>
      </c>
    </row>
    <row r="7027" spans="1:65" s="13" customFormat="1" ht="30">
      <c r="B7027" s="212"/>
      <c r="C7027" s="213"/>
      <c r="D7027" s="208" t="s">
        <v>272</v>
      </c>
      <c r="E7027" s="214" t="s">
        <v>44</v>
      </c>
      <c r="F7027" s="215" t="s">
        <v>1590</v>
      </c>
      <c r="G7027" s="213"/>
      <c r="H7027" s="214" t="s">
        <v>44</v>
      </c>
      <c r="I7027" s="216"/>
      <c r="J7027" s="213"/>
      <c r="K7027" s="213"/>
      <c r="L7027" s="217"/>
      <c r="M7027" s="218"/>
      <c r="N7027" s="219"/>
      <c r="O7027" s="219"/>
      <c r="P7027" s="219"/>
      <c r="Q7027" s="219"/>
      <c r="R7027" s="219"/>
      <c r="S7027" s="219"/>
      <c r="T7027" s="220"/>
      <c r="AT7027" s="221" t="s">
        <v>272</v>
      </c>
      <c r="AU7027" s="221" t="s">
        <v>91</v>
      </c>
      <c r="AV7027" s="13" t="s">
        <v>89</v>
      </c>
      <c r="AW7027" s="13" t="s">
        <v>38</v>
      </c>
      <c r="AX7027" s="13" t="s">
        <v>82</v>
      </c>
      <c r="AY7027" s="221" t="s">
        <v>262</v>
      </c>
    </row>
    <row r="7028" spans="1:65" s="13" customFormat="1" ht="10">
      <c r="B7028" s="212"/>
      <c r="C7028" s="213"/>
      <c r="D7028" s="208" t="s">
        <v>272</v>
      </c>
      <c r="E7028" s="214" t="s">
        <v>44</v>
      </c>
      <c r="F7028" s="215" t="s">
        <v>1591</v>
      </c>
      <c r="G7028" s="213"/>
      <c r="H7028" s="214" t="s">
        <v>44</v>
      </c>
      <c r="I7028" s="216"/>
      <c r="J7028" s="213"/>
      <c r="K7028" s="213"/>
      <c r="L7028" s="217"/>
      <c r="M7028" s="218"/>
      <c r="N7028" s="219"/>
      <c r="O7028" s="219"/>
      <c r="P7028" s="219"/>
      <c r="Q7028" s="219"/>
      <c r="R7028" s="219"/>
      <c r="S7028" s="219"/>
      <c r="T7028" s="220"/>
      <c r="AT7028" s="221" t="s">
        <v>272</v>
      </c>
      <c r="AU7028" s="221" t="s">
        <v>91</v>
      </c>
      <c r="AV7028" s="13" t="s">
        <v>89</v>
      </c>
      <c r="AW7028" s="13" t="s">
        <v>38</v>
      </c>
      <c r="AX7028" s="13" t="s">
        <v>82</v>
      </c>
      <c r="AY7028" s="221" t="s">
        <v>262</v>
      </c>
    </row>
    <row r="7029" spans="1:65" s="13" customFormat="1" ht="10">
      <c r="B7029" s="212"/>
      <c r="C7029" s="213"/>
      <c r="D7029" s="208" t="s">
        <v>272</v>
      </c>
      <c r="E7029" s="214" t="s">
        <v>44</v>
      </c>
      <c r="F7029" s="215" t="s">
        <v>1592</v>
      </c>
      <c r="G7029" s="213"/>
      <c r="H7029" s="214" t="s">
        <v>44</v>
      </c>
      <c r="I7029" s="216"/>
      <c r="J7029" s="213"/>
      <c r="K7029" s="213"/>
      <c r="L7029" s="217"/>
      <c r="M7029" s="218"/>
      <c r="N7029" s="219"/>
      <c r="O7029" s="219"/>
      <c r="P7029" s="219"/>
      <c r="Q7029" s="219"/>
      <c r="R7029" s="219"/>
      <c r="S7029" s="219"/>
      <c r="T7029" s="220"/>
      <c r="AT7029" s="221" t="s">
        <v>272</v>
      </c>
      <c r="AU7029" s="221" t="s">
        <v>91</v>
      </c>
      <c r="AV7029" s="13" t="s">
        <v>89</v>
      </c>
      <c r="AW7029" s="13" t="s">
        <v>38</v>
      </c>
      <c r="AX7029" s="13" t="s">
        <v>82</v>
      </c>
      <c r="AY7029" s="221" t="s">
        <v>262</v>
      </c>
    </row>
    <row r="7030" spans="1:65" s="13" customFormat="1" ht="10">
      <c r="B7030" s="212"/>
      <c r="C7030" s="213"/>
      <c r="D7030" s="208" t="s">
        <v>272</v>
      </c>
      <c r="E7030" s="214" t="s">
        <v>44</v>
      </c>
      <c r="F7030" s="215" t="s">
        <v>1593</v>
      </c>
      <c r="G7030" s="213"/>
      <c r="H7030" s="214" t="s">
        <v>44</v>
      </c>
      <c r="I7030" s="216"/>
      <c r="J7030" s="213"/>
      <c r="K7030" s="213"/>
      <c r="L7030" s="217"/>
      <c r="M7030" s="218"/>
      <c r="N7030" s="219"/>
      <c r="O7030" s="219"/>
      <c r="P7030" s="219"/>
      <c r="Q7030" s="219"/>
      <c r="R7030" s="219"/>
      <c r="S7030" s="219"/>
      <c r="T7030" s="220"/>
      <c r="AT7030" s="221" t="s">
        <v>272</v>
      </c>
      <c r="AU7030" s="221" t="s">
        <v>91</v>
      </c>
      <c r="AV7030" s="13" t="s">
        <v>89</v>
      </c>
      <c r="AW7030" s="13" t="s">
        <v>38</v>
      </c>
      <c r="AX7030" s="13" t="s">
        <v>82</v>
      </c>
      <c r="AY7030" s="221" t="s">
        <v>262</v>
      </c>
    </row>
    <row r="7031" spans="1:65" s="15" customFormat="1" ht="10">
      <c r="B7031" s="233"/>
      <c r="C7031" s="234"/>
      <c r="D7031" s="208" t="s">
        <v>272</v>
      </c>
      <c r="E7031" s="235" t="s">
        <v>44</v>
      </c>
      <c r="F7031" s="236" t="s">
        <v>3299</v>
      </c>
      <c r="G7031" s="234"/>
      <c r="H7031" s="237">
        <v>8.5399999999999991</v>
      </c>
      <c r="I7031" s="238"/>
      <c r="J7031" s="234"/>
      <c r="K7031" s="234"/>
      <c r="L7031" s="239"/>
      <c r="M7031" s="240"/>
      <c r="N7031" s="241"/>
      <c r="O7031" s="241"/>
      <c r="P7031" s="241"/>
      <c r="Q7031" s="241"/>
      <c r="R7031" s="241"/>
      <c r="S7031" s="241"/>
      <c r="T7031" s="242"/>
      <c r="AT7031" s="243" t="s">
        <v>272</v>
      </c>
      <c r="AU7031" s="243" t="s">
        <v>91</v>
      </c>
      <c r="AV7031" s="15" t="s">
        <v>91</v>
      </c>
      <c r="AW7031" s="15" t="s">
        <v>38</v>
      </c>
      <c r="AX7031" s="15" t="s">
        <v>82</v>
      </c>
      <c r="AY7031" s="243" t="s">
        <v>262</v>
      </c>
    </row>
    <row r="7032" spans="1:65" s="16" customFormat="1" ht="10">
      <c r="B7032" s="244"/>
      <c r="C7032" s="245"/>
      <c r="D7032" s="208" t="s">
        <v>272</v>
      </c>
      <c r="E7032" s="246" t="s">
        <v>44</v>
      </c>
      <c r="F7032" s="247" t="s">
        <v>291</v>
      </c>
      <c r="G7032" s="245"/>
      <c r="H7032" s="248">
        <v>8.5399999999999991</v>
      </c>
      <c r="I7032" s="249"/>
      <c r="J7032" s="245"/>
      <c r="K7032" s="245"/>
      <c r="L7032" s="250"/>
      <c r="M7032" s="251"/>
      <c r="N7032" s="252"/>
      <c r="O7032" s="252"/>
      <c r="P7032" s="252"/>
      <c r="Q7032" s="252"/>
      <c r="R7032" s="252"/>
      <c r="S7032" s="252"/>
      <c r="T7032" s="253"/>
      <c r="AT7032" s="254" t="s">
        <v>272</v>
      </c>
      <c r="AU7032" s="254" t="s">
        <v>91</v>
      </c>
      <c r="AV7032" s="16" t="s">
        <v>104</v>
      </c>
      <c r="AW7032" s="16" t="s">
        <v>38</v>
      </c>
      <c r="AX7032" s="16" t="s">
        <v>89</v>
      </c>
      <c r="AY7032" s="254" t="s">
        <v>262</v>
      </c>
    </row>
    <row r="7033" spans="1:65" s="2" customFormat="1" ht="16.5" customHeight="1">
      <c r="A7033" s="37"/>
      <c r="B7033" s="38"/>
      <c r="C7033" s="255" t="s">
        <v>3300</v>
      </c>
      <c r="D7033" s="255" t="s">
        <v>633</v>
      </c>
      <c r="E7033" s="256" t="s">
        <v>3301</v>
      </c>
      <c r="F7033" s="257" t="s">
        <v>3302</v>
      </c>
      <c r="G7033" s="258" t="s">
        <v>406</v>
      </c>
      <c r="H7033" s="259">
        <v>8.9999999999999993E-3</v>
      </c>
      <c r="I7033" s="260"/>
      <c r="J7033" s="261">
        <f>ROUND(I7033*H7033,2)</f>
        <v>0</v>
      </c>
      <c r="K7033" s="257" t="s">
        <v>44</v>
      </c>
      <c r="L7033" s="262"/>
      <c r="M7033" s="263" t="s">
        <v>44</v>
      </c>
      <c r="N7033" s="264" t="s">
        <v>53</v>
      </c>
      <c r="O7033" s="67"/>
      <c r="P7033" s="204">
        <f>O7033*H7033</f>
        <v>0</v>
      </c>
      <c r="Q7033" s="204">
        <v>1</v>
      </c>
      <c r="R7033" s="204">
        <f>Q7033*H7033</f>
        <v>8.9999999999999993E-3</v>
      </c>
      <c r="S7033" s="204">
        <v>0</v>
      </c>
      <c r="T7033" s="205">
        <f>S7033*H7033</f>
        <v>0</v>
      </c>
      <c r="U7033" s="37"/>
      <c r="V7033" s="37"/>
      <c r="W7033" s="37"/>
      <c r="X7033" s="37"/>
      <c r="Y7033" s="37"/>
      <c r="Z7033" s="37"/>
      <c r="AA7033" s="37"/>
      <c r="AB7033" s="37"/>
      <c r="AC7033" s="37"/>
      <c r="AD7033" s="37"/>
      <c r="AE7033" s="37"/>
      <c r="AR7033" s="206" t="s">
        <v>619</v>
      </c>
      <c r="AT7033" s="206" t="s">
        <v>633</v>
      </c>
      <c r="AU7033" s="206" t="s">
        <v>91</v>
      </c>
      <c r="AY7033" s="19" t="s">
        <v>262</v>
      </c>
      <c r="BE7033" s="207">
        <f>IF(N7033="základní",J7033,0)</f>
        <v>0</v>
      </c>
      <c r="BF7033" s="207">
        <f>IF(N7033="snížená",J7033,0)</f>
        <v>0</v>
      </c>
      <c r="BG7033" s="207">
        <f>IF(N7033="zákl. přenesená",J7033,0)</f>
        <v>0</v>
      </c>
      <c r="BH7033" s="207">
        <f>IF(N7033="sníž. přenesená",J7033,0)</f>
        <v>0</v>
      </c>
      <c r="BI7033" s="207">
        <f>IF(N7033="nulová",J7033,0)</f>
        <v>0</v>
      </c>
      <c r="BJ7033" s="19" t="s">
        <v>89</v>
      </c>
      <c r="BK7033" s="207">
        <f>ROUND(I7033*H7033,2)</f>
        <v>0</v>
      </c>
      <c r="BL7033" s="19" t="s">
        <v>442</v>
      </c>
      <c r="BM7033" s="206" t="s">
        <v>3303</v>
      </c>
    </row>
    <row r="7034" spans="1:65" s="2" customFormat="1" ht="18">
      <c r="A7034" s="37"/>
      <c r="B7034" s="38"/>
      <c r="C7034" s="39"/>
      <c r="D7034" s="208" t="s">
        <v>421</v>
      </c>
      <c r="E7034" s="39"/>
      <c r="F7034" s="209" t="s">
        <v>3298</v>
      </c>
      <c r="G7034" s="39"/>
      <c r="H7034" s="39"/>
      <c r="I7034" s="118"/>
      <c r="J7034" s="39"/>
      <c r="K7034" s="39"/>
      <c r="L7034" s="42"/>
      <c r="M7034" s="210"/>
      <c r="N7034" s="211"/>
      <c r="O7034" s="67"/>
      <c r="P7034" s="67"/>
      <c r="Q7034" s="67"/>
      <c r="R7034" s="67"/>
      <c r="S7034" s="67"/>
      <c r="T7034" s="68"/>
      <c r="U7034" s="37"/>
      <c r="V7034" s="37"/>
      <c r="W7034" s="37"/>
      <c r="X7034" s="37"/>
      <c r="Y7034" s="37"/>
      <c r="Z7034" s="37"/>
      <c r="AA7034" s="37"/>
      <c r="AB7034" s="37"/>
      <c r="AC7034" s="37"/>
      <c r="AD7034" s="37"/>
      <c r="AE7034" s="37"/>
      <c r="AT7034" s="19" t="s">
        <v>421</v>
      </c>
      <c r="AU7034" s="19" t="s">
        <v>91</v>
      </c>
    </row>
    <row r="7035" spans="1:65" s="13" customFormat="1" ht="10">
      <c r="B7035" s="212"/>
      <c r="C7035" s="213"/>
      <c r="D7035" s="208" t="s">
        <v>272</v>
      </c>
      <c r="E7035" s="214" t="s">
        <v>44</v>
      </c>
      <c r="F7035" s="215" t="s">
        <v>1589</v>
      </c>
      <c r="G7035" s="213"/>
      <c r="H7035" s="214" t="s">
        <v>44</v>
      </c>
      <c r="I7035" s="216"/>
      <c r="J7035" s="213"/>
      <c r="K7035" s="213"/>
      <c r="L7035" s="217"/>
      <c r="M7035" s="218"/>
      <c r="N7035" s="219"/>
      <c r="O7035" s="219"/>
      <c r="P7035" s="219"/>
      <c r="Q7035" s="219"/>
      <c r="R7035" s="219"/>
      <c r="S7035" s="219"/>
      <c r="T7035" s="220"/>
      <c r="AT7035" s="221" t="s">
        <v>272</v>
      </c>
      <c r="AU7035" s="221" t="s">
        <v>91</v>
      </c>
      <c r="AV7035" s="13" t="s">
        <v>89</v>
      </c>
      <c r="AW7035" s="13" t="s">
        <v>38</v>
      </c>
      <c r="AX7035" s="13" t="s">
        <v>82</v>
      </c>
      <c r="AY7035" s="221" t="s">
        <v>262</v>
      </c>
    </row>
    <row r="7036" spans="1:65" s="13" customFormat="1" ht="30">
      <c r="B7036" s="212"/>
      <c r="C7036" s="213"/>
      <c r="D7036" s="208" t="s">
        <v>272</v>
      </c>
      <c r="E7036" s="214" t="s">
        <v>44</v>
      </c>
      <c r="F7036" s="215" t="s">
        <v>1590</v>
      </c>
      <c r="G7036" s="213"/>
      <c r="H7036" s="214" t="s">
        <v>44</v>
      </c>
      <c r="I7036" s="216"/>
      <c r="J7036" s="213"/>
      <c r="K7036" s="213"/>
      <c r="L7036" s="217"/>
      <c r="M7036" s="218"/>
      <c r="N7036" s="219"/>
      <c r="O7036" s="219"/>
      <c r="P7036" s="219"/>
      <c r="Q7036" s="219"/>
      <c r="R7036" s="219"/>
      <c r="S7036" s="219"/>
      <c r="T7036" s="220"/>
      <c r="AT7036" s="221" t="s">
        <v>272</v>
      </c>
      <c r="AU7036" s="221" t="s">
        <v>91</v>
      </c>
      <c r="AV7036" s="13" t="s">
        <v>89</v>
      </c>
      <c r="AW7036" s="13" t="s">
        <v>38</v>
      </c>
      <c r="AX7036" s="13" t="s">
        <v>82</v>
      </c>
      <c r="AY7036" s="221" t="s">
        <v>262</v>
      </c>
    </row>
    <row r="7037" spans="1:65" s="13" customFormat="1" ht="10">
      <c r="B7037" s="212"/>
      <c r="C7037" s="213"/>
      <c r="D7037" s="208" t="s">
        <v>272</v>
      </c>
      <c r="E7037" s="214" t="s">
        <v>44</v>
      </c>
      <c r="F7037" s="215" t="s">
        <v>1591</v>
      </c>
      <c r="G7037" s="213"/>
      <c r="H7037" s="214" t="s">
        <v>44</v>
      </c>
      <c r="I7037" s="216"/>
      <c r="J7037" s="213"/>
      <c r="K7037" s="213"/>
      <c r="L7037" s="217"/>
      <c r="M7037" s="218"/>
      <c r="N7037" s="219"/>
      <c r="O7037" s="219"/>
      <c r="P7037" s="219"/>
      <c r="Q7037" s="219"/>
      <c r="R7037" s="219"/>
      <c r="S7037" s="219"/>
      <c r="T7037" s="220"/>
      <c r="AT7037" s="221" t="s">
        <v>272</v>
      </c>
      <c r="AU7037" s="221" t="s">
        <v>91</v>
      </c>
      <c r="AV7037" s="13" t="s">
        <v>89</v>
      </c>
      <c r="AW7037" s="13" t="s">
        <v>38</v>
      </c>
      <c r="AX7037" s="13" t="s">
        <v>82</v>
      </c>
      <c r="AY7037" s="221" t="s">
        <v>262</v>
      </c>
    </row>
    <row r="7038" spans="1:65" s="13" customFormat="1" ht="10">
      <c r="B7038" s="212"/>
      <c r="C7038" s="213"/>
      <c r="D7038" s="208" t="s">
        <v>272</v>
      </c>
      <c r="E7038" s="214" t="s">
        <v>44</v>
      </c>
      <c r="F7038" s="215" t="s">
        <v>1592</v>
      </c>
      <c r="G7038" s="213"/>
      <c r="H7038" s="214" t="s">
        <v>44</v>
      </c>
      <c r="I7038" s="216"/>
      <c r="J7038" s="213"/>
      <c r="K7038" s="213"/>
      <c r="L7038" s="217"/>
      <c r="M7038" s="218"/>
      <c r="N7038" s="219"/>
      <c r="O7038" s="219"/>
      <c r="P7038" s="219"/>
      <c r="Q7038" s="219"/>
      <c r="R7038" s="219"/>
      <c r="S7038" s="219"/>
      <c r="T7038" s="220"/>
      <c r="AT7038" s="221" t="s">
        <v>272</v>
      </c>
      <c r="AU7038" s="221" t="s">
        <v>91</v>
      </c>
      <c r="AV7038" s="13" t="s">
        <v>89</v>
      </c>
      <c r="AW7038" s="13" t="s">
        <v>38</v>
      </c>
      <c r="AX7038" s="13" t="s">
        <v>82</v>
      </c>
      <c r="AY7038" s="221" t="s">
        <v>262</v>
      </c>
    </row>
    <row r="7039" spans="1:65" s="13" customFormat="1" ht="10">
      <c r="B7039" s="212"/>
      <c r="C7039" s="213"/>
      <c r="D7039" s="208" t="s">
        <v>272</v>
      </c>
      <c r="E7039" s="214" t="s">
        <v>44</v>
      </c>
      <c r="F7039" s="215" t="s">
        <v>1593</v>
      </c>
      <c r="G7039" s="213"/>
      <c r="H7039" s="214" t="s">
        <v>44</v>
      </c>
      <c r="I7039" s="216"/>
      <c r="J7039" s="213"/>
      <c r="K7039" s="213"/>
      <c r="L7039" s="217"/>
      <c r="M7039" s="218"/>
      <c r="N7039" s="219"/>
      <c r="O7039" s="219"/>
      <c r="P7039" s="219"/>
      <c r="Q7039" s="219"/>
      <c r="R7039" s="219"/>
      <c r="S7039" s="219"/>
      <c r="T7039" s="220"/>
      <c r="AT7039" s="221" t="s">
        <v>272</v>
      </c>
      <c r="AU7039" s="221" t="s">
        <v>91</v>
      </c>
      <c r="AV7039" s="13" t="s">
        <v>89</v>
      </c>
      <c r="AW7039" s="13" t="s">
        <v>38</v>
      </c>
      <c r="AX7039" s="13" t="s">
        <v>82</v>
      </c>
      <c r="AY7039" s="221" t="s">
        <v>262</v>
      </c>
    </row>
    <row r="7040" spans="1:65" s="15" customFormat="1" ht="10">
      <c r="B7040" s="233"/>
      <c r="C7040" s="234"/>
      <c r="D7040" s="208" t="s">
        <v>272</v>
      </c>
      <c r="E7040" s="235" t="s">
        <v>44</v>
      </c>
      <c r="F7040" s="236" t="s">
        <v>3304</v>
      </c>
      <c r="G7040" s="234"/>
      <c r="H7040" s="237">
        <v>8.9999999999999993E-3</v>
      </c>
      <c r="I7040" s="238"/>
      <c r="J7040" s="234"/>
      <c r="K7040" s="234"/>
      <c r="L7040" s="239"/>
      <c r="M7040" s="240"/>
      <c r="N7040" s="241"/>
      <c r="O7040" s="241"/>
      <c r="P7040" s="241"/>
      <c r="Q7040" s="241"/>
      <c r="R7040" s="241"/>
      <c r="S7040" s="241"/>
      <c r="T7040" s="242"/>
      <c r="AT7040" s="243" t="s">
        <v>272</v>
      </c>
      <c r="AU7040" s="243" t="s">
        <v>91</v>
      </c>
      <c r="AV7040" s="15" t="s">
        <v>91</v>
      </c>
      <c r="AW7040" s="15" t="s">
        <v>38</v>
      </c>
      <c r="AX7040" s="15" t="s">
        <v>82</v>
      </c>
      <c r="AY7040" s="243" t="s">
        <v>262</v>
      </c>
    </row>
    <row r="7041" spans="1:65" s="16" customFormat="1" ht="10">
      <c r="B7041" s="244"/>
      <c r="C7041" s="245"/>
      <c r="D7041" s="208" t="s">
        <v>272</v>
      </c>
      <c r="E7041" s="246" t="s">
        <v>44</v>
      </c>
      <c r="F7041" s="247" t="s">
        <v>291</v>
      </c>
      <c r="G7041" s="245"/>
      <c r="H7041" s="248">
        <v>8.9999999999999993E-3</v>
      </c>
      <c r="I7041" s="249"/>
      <c r="J7041" s="245"/>
      <c r="K7041" s="245"/>
      <c r="L7041" s="250"/>
      <c r="M7041" s="251"/>
      <c r="N7041" s="252"/>
      <c r="O7041" s="252"/>
      <c r="P7041" s="252"/>
      <c r="Q7041" s="252"/>
      <c r="R7041" s="252"/>
      <c r="S7041" s="252"/>
      <c r="T7041" s="253"/>
      <c r="AT7041" s="254" t="s">
        <v>272</v>
      </c>
      <c r="AU7041" s="254" t="s">
        <v>91</v>
      </c>
      <c r="AV7041" s="16" t="s">
        <v>104</v>
      </c>
      <c r="AW7041" s="16" t="s">
        <v>38</v>
      </c>
      <c r="AX7041" s="16" t="s">
        <v>89</v>
      </c>
      <c r="AY7041" s="254" t="s">
        <v>262</v>
      </c>
    </row>
    <row r="7042" spans="1:65" s="2" customFormat="1" ht="16.5" customHeight="1">
      <c r="A7042" s="37"/>
      <c r="B7042" s="38"/>
      <c r="C7042" s="195" t="s">
        <v>3305</v>
      </c>
      <c r="D7042" s="195" t="s">
        <v>264</v>
      </c>
      <c r="E7042" s="196" t="s">
        <v>3280</v>
      </c>
      <c r="F7042" s="197" t="s">
        <v>3281</v>
      </c>
      <c r="G7042" s="198" t="s">
        <v>1676</v>
      </c>
      <c r="H7042" s="199">
        <v>56</v>
      </c>
      <c r="I7042" s="200"/>
      <c r="J7042" s="201">
        <f>ROUND(I7042*H7042,2)</f>
        <v>0</v>
      </c>
      <c r="K7042" s="197" t="s">
        <v>268</v>
      </c>
      <c r="L7042" s="42"/>
      <c r="M7042" s="202" t="s">
        <v>44</v>
      </c>
      <c r="N7042" s="203" t="s">
        <v>53</v>
      </c>
      <c r="O7042" s="67"/>
      <c r="P7042" s="204">
        <f>O7042*H7042</f>
        <v>0</v>
      </c>
      <c r="Q7042" s="204">
        <v>6.0000000000000002E-5</v>
      </c>
      <c r="R7042" s="204">
        <f>Q7042*H7042</f>
        <v>3.3600000000000001E-3</v>
      </c>
      <c r="S7042" s="204">
        <v>0</v>
      </c>
      <c r="T7042" s="205">
        <f>S7042*H7042</f>
        <v>0</v>
      </c>
      <c r="U7042" s="37"/>
      <c r="V7042" s="37"/>
      <c r="W7042" s="37"/>
      <c r="X7042" s="37"/>
      <c r="Y7042" s="37"/>
      <c r="Z7042" s="37"/>
      <c r="AA7042" s="37"/>
      <c r="AB7042" s="37"/>
      <c r="AC7042" s="37"/>
      <c r="AD7042" s="37"/>
      <c r="AE7042" s="37"/>
      <c r="AR7042" s="206" t="s">
        <v>442</v>
      </c>
      <c r="AT7042" s="206" t="s">
        <v>264</v>
      </c>
      <c r="AU7042" s="206" t="s">
        <v>91</v>
      </c>
      <c r="AY7042" s="19" t="s">
        <v>262</v>
      </c>
      <c r="BE7042" s="207">
        <f>IF(N7042="základní",J7042,0)</f>
        <v>0</v>
      </c>
      <c r="BF7042" s="207">
        <f>IF(N7042="snížená",J7042,0)</f>
        <v>0</v>
      </c>
      <c r="BG7042" s="207">
        <f>IF(N7042="zákl. přenesená",J7042,0)</f>
        <v>0</v>
      </c>
      <c r="BH7042" s="207">
        <f>IF(N7042="sníž. přenesená",J7042,0)</f>
        <v>0</v>
      </c>
      <c r="BI7042" s="207">
        <f>IF(N7042="nulová",J7042,0)</f>
        <v>0</v>
      </c>
      <c r="BJ7042" s="19" t="s">
        <v>89</v>
      </c>
      <c r="BK7042" s="207">
        <f>ROUND(I7042*H7042,2)</f>
        <v>0</v>
      </c>
      <c r="BL7042" s="19" t="s">
        <v>442</v>
      </c>
      <c r="BM7042" s="206" t="s">
        <v>3306</v>
      </c>
    </row>
    <row r="7043" spans="1:65" s="2" customFormat="1" ht="27">
      <c r="A7043" s="37"/>
      <c r="B7043" s="38"/>
      <c r="C7043" s="39"/>
      <c r="D7043" s="208" t="s">
        <v>270</v>
      </c>
      <c r="E7043" s="39"/>
      <c r="F7043" s="209" t="s">
        <v>3283</v>
      </c>
      <c r="G7043" s="39"/>
      <c r="H7043" s="39"/>
      <c r="I7043" s="118"/>
      <c r="J7043" s="39"/>
      <c r="K7043" s="39"/>
      <c r="L7043" s="42"/>
      <c r="M7043" s="210"/>
      <c r="N7043" s="211"/>
      <c r="O7043" s="67"/>
      <c r="P7043" s="67"/>
      <c r="Q7043" s="67"/>
      <c r="R7043" s="67"/>
      <c r="S7043" s="67"/>
      <c r="T7043" s="68"/>
      <c r="U7043" s="37"/>
      <c r="V7043" s="37"/>
      <c r="W7043" s="37"/>
      <c r="X7043" s="37"/>
      <c r="Y7043" s="37"/>
      <c r="Z7043" s="37"/>
      <c r="AA7043" s="37"/>
      <c r="AB7043" s="37"/>
      <c r="AC7043" s="37"/>
      <c r="AD7043" s="37"/>
      <c r="AE7043" s="37"/>
      <c r="AT7043" s="19" t="s">
        <v>270</v>
      </c>
      <c r="AU7043" s="19" t="s">
        <v>91</v>
      </c>
    </row>
    <row r="7044" spans="1:65" s="2" customFormat="1" ht="18">
      <c r="A7044" s="37"/>
      <c r="B7044" s="38"/>
      <c r="C7044" s="39"/>
      <c r="D7044" s="208" t="s">
        <v>421</v>
      </c>
      <c r="E7044" s="39"/>
      <c r="F7044" s="209" t="s">
        <v>3307</v>
      </c>
      <c r="G7044" s="39"/>
      <c r="H7044" s="39"/>
      <c r="I7044" s="118"/>
      <c r="J7044" s="39"/>
      <c r="K7044" s="39"/>
      <c r="L7044" s="42"/>
      <c r="M7044" s="210"/>
      <c r="N7044" s="211"/>
      <c r="O7044" s="67"/>
      <c r="P7044" s="67"/>
      <c r="Q7044" s="67"/>
      <c r="R7044" s="67"/>
      <c r="S7044" s="67"/>
      <c r="T7044" s="68"/>
      <c r="U7044" s="37"/>
      <c r="V7044" s="37"/>
      <c r="W7044" s="37"/>
      <c r="X7044" s="37"/>
      <c r="Y7044" s="37"/>
      <c r="Z7044" s="37"/>
      <c r="AA7044" s="37"/>
      <c r="AB7044" s="37"/>
      <c r="AC7044" s="37"/>
      <c r="AD7044" s="37"/>
      <c r="AE7044" s="37"/>
      <c r="AT7044" s="19" t="s">
        <v>421</v>
      </c>
      <c r="AU7044" s="19" t="s">
        <v>91</v>
      </c>
    </row>
    <row r="7045" spans="1:65" s="13" customFormat="1" ht="10">
      <c r="B7045" s="212"/>
      <c r="C7045" s="213"/>
      <c r="D7045" s="208" t="s">
        <v>272</v>
      </c>
      <c r="E7045" s="214" t="s">
        <v>44</v>
      </c>
      <c r="F7045" s="215" t="s">
        <v>3308</v>
      </c>
      <c r="G7045" s="213"/>
      <c r="H7045" s="214" t="s">
        <v>44</v>
      </c>
      <c r="I7045" s="216"/>
      <c r="J7045" s="213"/>
      <c r="K7045" s="213"/>
      <c r="L7045" s="217"/>
      <c r="M7045" s="218"/>
      <c r="N7045" s="219"/>
      <c r="O7045" s="219"/>
      <c r="P7045" s="219"/>
      <c r="Q7045" s="219"/>
      <c r="R7045" s="219"/>
      <c r="S7045" s="219"/>
      <c r="T7045" s="220"/>
      <c r="AT7045" s="221" t="s">
        <v>272</v>
      </c>
      <c r="AU7045" s="221" t="s">
        <v>91</v>
      </c>
      <c r="AV7045" s="13" t="s">
        <v>89</v>
      </c>
      <c r="AW7045" s="13" t="s">
        <v>38</v>
      </c>
      <c r="AX7045" s="13" t="s">
        <v>82</v>
      </c>
      <c r="AY7045" s="221" t="s">
        <v>262</v>
      </c>
    </row>
    <row r="7046" spans="1:65" s="13" customFormat="1" ht="10">
      <c r="B7046" s="212"/>
      <c r="C7046" s="213"/>
      <c r="D7046" s="208" t="s">
        <v>272</v>
      </c>
      <c r="E7046" s="214" t="s">
        <v>44</v>
      </c>
      <c r="F7046" s="215" t="s">
        <v>3309</v>
      </c>
      <c r="G7046" s="213"/>
      <c r="H7046" s="214" t="s">
        <v>44</v>
      </c>
      <c r="I7046" s="216"/>
      <c r="J7046" s="213"/>
      <c r="K7046" s="213"/>
      <c r="L7046" s="217"/>
      <c r="M7046" s="218"/>
      <c r="N7046" s="219"/>
      <c r="O7046" s="219"/>
      <c r="P7046" s="219"/>
      <c r="Q7046" s="219"/>
      <c r="R7046" s="219"/>
      <c r="S7046" s="219"/>
      <c r="T7046" s="220"/>
      <c r="AT7046" s="221" t="s">
        <v>272</v>
      </c>
      <c r="AU7046" s="221" t="s">
        <v>91</v>
      </c>
      <c r="AV7046" s="13" t="s">
        <v>89</v>
      </c>
      <c r="AW7046" s="13" t="s">
        <v>38</v>
      </c>
      <c r="AX7046" s="13" t="s">
        <v>82</v>
      </c>
      <c r="AY7046" s="221" t="s">
        <v>262</v>
      </c>
    </row>
    <row r="7047" spans="1:65" s="15" customFormat="1" ht="10">
      <c r="B7047" s="233"/>
      <c r="C7047" s="234"/>
      <c r="D7047" s="208" t="s">
        <v>272</v>
      </c>
      <c r="E7047" s="235" t="s">
        <v>44</v>
      </c>
      <c r="F7047" s="236" t="s">
        <v>3310</v>
      </c>
      <c r="G7047" s="234"/>
      <c r="H7047" s="237">
        <v>56</v>
      </c>
      <c r="I7047" s="238"/>
      <c r="J7047" s="234"/>
      <c r="K7047" s="234"/>
      <c r="L7047" s="239"/>
      <c r="M7047" s="240"/>
      <c r="N7047" s="241"/>
      <c r="O7047" s="241"/>
      <c r="P7047" s="241"/>
      <c r="Q7047" s="241"/>
      <c r="R7047" s="241"/>
      <c r="S7047" s="241"/>
      <c r="T7047" s="242"/>
      <c r="AT7047" s="243" t="s">
        <v>272</v>
      </c>
      <c r="AU7047" s="243" t="s">
        <v>91</v>
      </c>
      <c r="AV7047" s="15" t="s">
        <v>91</v>
      </c>
      <c r="AW7047" s="15" t="s">
        <v>38</v>
      </c>
      <c r="AX7047" s="15" t="s">
        <v>89</v>
      </c>
      <c r="AY7047" s="243" t="s">
        <v>262</v>
      </c>
    </row>
    <row r="7048" spans="1:65" s="2" customFormat="1" ht="16.5" customHeight="1">
      <c r="A7048" s="37"/>
      <c r="B7048" s="38"/>
      <c r="C7048" s="255" t="s">
        <v>3311</v>
      </c>
      <c r="D7048" s="255" t="s">
        <v>633</v>
      </c>
      <c r="E7048" s="256" t="s">
        <v>3312</v>
      </c>
      <c r="F7048" s="257" t="s">
        <v>3313</v>
      </c>
      <c r="G7048" s="258" t="s">
        <v>406</v>
      </c>
      <c r="H7048" s="259">
        <v>6.2E-2</v>
      </c>
      <c r="I7048" s="260"/>
      <c r="J7048" s="261">
        <f>ROUND(I7048*H7048,2)</f>
        <v>0</v>
      </c>
      <c r="K7048" s="257" t="s">
        <v>44</v>
      </c>
      <c r="L7048" s="262"/>
      <c r="M7048" s="263" t="s">
        <v>44</v>
      </c>
      <c r="N7048" s="264" t="s">
        <v>53</v>
      </c>
      <c r="O7048" s="67"/>
      <c r="P7048" s="204">
        <f>O7048*H7048</f>
        <v>0</v>
      </c>
      <c r="Q7048" s="204">
        <v>1</v>
      </c>
      <c r="R7048" s="204">
        <f>Q7048*H7048</f>
        <v>6.2E-2</v>
      </c>
      <c r="S7048" s="204">
        <v>0</v>
      </c>
      <c r="T7048" s="205">
        <f>S7048*H7048</f>
        <v>0</v>
      </c>
      <c r="U7048" s="37"/>
      <c r="V7048" s="37"/>
      <c r="W7048" s="37"/>
      <c r="X7048" s="37"/>
      <c r="Y7048" s="37"/>
      <c r="Z7048" s="37"/>
      <c r="AA7048" s="37"/>
      <c r="AB7048" s="37"/>
      <c r="AC7048" s="37"/>
      <c r="AD7048" s="37"/>
      <c r="AE7048" s="37"/>
      <c r="AR7048" s="206" t="s">
        <v>619</v>
      </c>
      <c r="AT7048" s="206" t="s">
        <v>633</v>
      </c>
      <c r="AU7048" s="206" t="s">
        <v>91</v>
      </c>
      <c r="AY7048" s="19" t="s">
        <v>262</v>
      </c>
      <c r="BE7048" s="207">
        <f>IF(N7048="základní",J7048,0)</f>
        <v>0</v>
      </c>
      <c r="BF7048" s="207">
        <f>IF(N7048="snížená",J7048,0)</f>
        <v>0</v>
      </c>
      <c r="BG7048" s="207">
        <f>IF(N7048="zákl. přenesená",J7048,0)</f>
        <v>0</v>
      </c>
      <c r="BH7048" s="207">
        <f>IF(N7048="sníž. přenesená",J7048,0)</f>
        <v>0</v>
      </c>
      <c r="BI7048" s="207">
        <f>IF(N7048="nulová",J7048,0)</f>
        <v>0</v>
      </c>
      <c r="BJ7048" s="19" t="s">
        <v>89</v>
      </c>
      <c r="BK7048" s="207">
        <f>ROUND(I7048*H7048,2)</f>
        <v>0</v>
      </c>
      <c r="BL7048" s="19" t="s">
        <v>442</v>
      </c>
      <c r="BM7048" s="206" t="s">
        <v>3314</v>
      </c>
    </row>
    <row r="7049" spans="1:65" s="2" customFormat="1" ht="18">
      <c r="A7049" s="37"/>
      <c r="B7049" s="38"/>
      <c r="C7049" s="39"/>
      <c r="D7049" s="208" t="s">
        <v>421</v>
      </c>
      <c r="E7049" s="39"/>
      <c r="F7049" s="209" t="s">
        <v>3307</v>
      </c>
      <c r="G7049" s="39"/>
      <c r="H7049" s="39"/>
      <c r="I7049" s="118"/>
      <c r="J7049" s="39"/>
      <c r="K7049" s="39"/>
      <c r="L7049" s="42"/>
      <c r="M7049" s="210"/>
      <c r="N7049" s="211"/>
      <c r="O7049" s="67"/>
      <c r="P7049" s="67"/>
      <c r="Q7049" s="67"/>
      <c r="R7049" s="67"/>
      <c r="S7049" s="67"/>
      <c r="T7049" s="68"/>
      <c r="U7049" s="37"/>
      <c r="V7049" s="37"/>
      <c r="W7049" s="37"/>
      <c r="X7049" s="37"/>
      <c r="Y7049" s="37"/>
      <c r="Z7049" s="37"/>
      <c r="AA7049" s="37"/>
      <c r="AB7049" s="37"/>
      <c r="AC7049" s="37"/>
      <c r="AD7049" s="37"/>
      <c r="AE7049" s="37"/>
      <c r="AT7049" s="19" t="s">
        <v>421</v>
      </c>
      <c r="AU7049" s="19" t="s">
        <v>91</v>
      </c>
    </row>
    <row r="7050" spans="1:65" s="13" customFormat="1" ht="10">
      <c r="B7050" s="212"/>
      <c r="C7050" s="213"/>
      <c r="D7050" s="208" t="s">
        <v>272</v>
      </c>
      <c r="E7050" s="214" t="s">
        <v>44</v>
      </c>
      <c r="F7050" s="215" t="s">
        <v>3308</v>
      </c>
      <c r="G7050" s="213"/>
      <c r="H7050" s="214" t="s">
        <v>44</v>
      </c>
      <c r="I7050" s="216"/>
      <c r="J7050" s="213"/>
      <c r="K7050" s="213"/>
      <c r="L7050" s="217"/>
      <c r="M7050" s="218"/>
      <c r="N7050" s="219"/>
      <c r="O7050" s="219"/>
      <c r="P7050" s="219"/>
      <c r="Q7050" s="219"/>
      <c r="R7050" s="219"/>
      <c r="S7050" s="219"/>
      <c r="T7050" s="220"/>
      <c r="AT7050" s="221" t="s">
        <v>272</v>
      </c>
      <c r="AU7050" s="221" t="s">
        <v>91</v>
      </c>
      <c r="AV7050" s="13" t="s">
        <v>89</v>
      </c>
      <c r="AW7050" s="13" t="s">
        <v>38</v>
      </c>
      <c r="AX7050" s="13" t="s">
        <v>82</v>
      </c>
      <c r="AY7050" s="221" t="s">
        <v>262</v>
      </c>
    </row>
    <row r="7051" spans="1:65" s="13" customFormat="1" ht="10">
      <c r="B7051" s="212"/>
      <c r="C7051" s="213"/>
      <c r="D7051" s="208" t="s">
        <v>272</v>
      </c>
      <c r="E7051" s="214" t="s">
        <v>44</v>
      </c>
      <c r="F7051" s="215" t="s">
        <v>3315</v>
      </c>
      <c r="G7051" s="213"/>
      <c r="H7051" s="214" t="s">
        <v>44</v>
      </c>
      <c r="I7051" s="216"/>
      <c r="J7051" s="213"/>
      <c r="K7051" s="213"/>
      <c r="L7051" s="217"/>
      <c r="M7051" s="218"/>
      <c r="N7051" s="219"/>
      <c r="O7051" s="219"/>
      <c r="P7051" s="219"/>
      <c r="Q7051" s="219"/>
      <c r="R7051" s="219"/>
      <c r="S7051" s="219"/>
      <c r="T7051" s="220"/>
      <c r="AT7051" s="221" t="s">
        <v>272</v>
      </c>
      <c r="AU7051" s="221" t="s">
        <v>91</v>
      </c>
      <c r="AV7051" s="13" t="s">
        <v>89</v>
      </c>
      <c r="AW7051" s="13" t="s">
        <v>38</v>
      </c>
      <c r="AX7051" s="13" t="s">
        <v>82</v>
      </c>
      <c r="AY7051" s="221" t="s">
        <v>262</v>
      </c>
    </row>
    <row r="7052" spans="1:65" s="15" customFormat="1" ht="10">
      <c r="B7052" s="233"/>
      <c r="C7052" s="234"/>
      <c r="D7052" s="208" t="s">
        <v>272</v>
      </c>
      <c r="E7052" s="235" t="s">
        <v>44</v>
      </c>
      <c r="F7052" s="236" t="s">
        <v>3316</v>
      </c>
      <c r="G7052" s="234"/>
      <c r="H7052" s="237">
        <v>5.6000000000000001E-2</v>
      </c>
      <c r="I7052" s="238"/>
      <c r="J7052" s="234"/>
      <c r="K7052" s="234"/>
      <c r="L7052" s="239"/>
      <c r="M7052" s="240"/>
      <c r="N7052" s="241"/>
      <c r="O7052" s="241"/>
      <c r="P7052" s="241"/>
      <c r="Q7052" s="241"/>
      <c r="R7052" s="241"/>
      <c r="S7052" s="241"/>
      <c r="T7052" s="242"/>
      <c r="AT7052" s="243" t="s">
        <v>272</v>
      </c>
      <c r="AU7052" s="243" t="s">
        <v>91</v>
      </c>
      <c r="AV7052" s="15" t="s">
        <v>91</v>
      </c>
      <c r="AW7052" s="15" t="s">
        <v>38</v>
      </c>
      <c r="AX7052" s="15" t="s">
        <v>89</v>
      </c>
      <c r="AY7052" s="243" t="s">
        <v>262</v>
      </c>
    </row>
    <row r="7053" spans="1:65" s="15" customFormat="1" ht="10">
      <c r="B7053" s="233"/>
      <c r="C7053" s="234"/>
      <c r="D7053" s="208" t="s">
        <v>272</v>
      </c>
      <c r="E7053" s="234"/>
      <c r="F7053" s="236" t="s">
        <v>3317</v>
      </c>
      <c r="G7053" s="234"/>
      <c r="H7053" s="237">
        <v>6.2E-2</v>
      </c>
      <c r="I7053" s="238"/>
      <c r="J7053" s="234"/>
      <c r="K7053" s="234"/>
      <c r="L7053" s="239"/>
      <c r="M7053" s="240"/>
      <c r="N7053" s="241"/>
      <c r="O7053" s="241"/>
      <c r="P7053" s="241"/>
      <c r="Q7053" s="241"/>
      <c r="R7053" s="241"/>
      <c r="S7053" s="241"/>
      <c r="T7053" s="242"/>
      <c r="AT7053" s="243" t="s">
        <v>272</v>
      </c>
      <c r="AU7053" s="243" t="s">
        <v>91</v>
      </c>
      <c r="AV7053" s="15" t="s">
        <v>91</v>
      </c>
      <c r="AW7053" s="15" t="s">
        <v>4</v>
      </c>
      <c r="AX7053" s="15" t="s">
        <v>89</v>
      </c>
      <c r="AY7053" s="243" t="s">
        <v>262</v>
      </c>
    </row>
    <row r="7054" spans="1:65" s="2" customFormat="1" ht="16.5" customHeight="1">
      <c r="A7054" s="37"/>
      <c r="B7054" s="38"/>
      <c r="C7054" s="195" t="s">
        <v>3318</v>
      </c>
      <c r="D7054" s="195" t="s">
        <v>264</v>
      </c>
      <c r="E7054" s="196" t="s">
        <v>3319</v>
      </c>
      <c r="F7054" s="197" t="s">
        <v>3320</v>
      </c>
      <c r="G7054" s="198" t="s">
        <v>1676</v>
      </c>
      <c r="H7054" s="199">
        <v>46</v>
      </c>
      <c r="I7054" s="200"/>
      <c r="J7054" s="201">
        <f>ROUND(I7054*H7054,2)</f>
        <v>0</v>
      </c>
      <c r="K7054" s="197" t="s">
        <v>268</v>
      </c>
      <c r="L7054" s="42"/>
      <c r="M7054" s="202" t="s">
        <v>44</v>
      </c>
      <c r="N7054" s="203" t="s">
        <v>53</v>
      </c>
      <c r="O7054" s="67"/>
      <c r="P7054" s="204">
        <f>O7054*H7054</f>
        <v>0</v>
      </c>
      <c r="Q7054" s="204">
        <v>5.0000000000000002E-5</v>
      </c>
      <c r="R7054" s="204">
        <f>Q7054*H7054</f>
        <v>2.3E-3</v>
      </c>
      <c r="S7054" s="204">
        <v>0</v>
      </c>
      <c r="T7054" s="205">
        <f>S7054*H7054</f>
        <v>0</v>
      </c>
      <c r="U7054" s="37"/>
      <c r="V7054" s="37"/>
      <c r="W7054" s="37"/>
      <c r="X7054" s="37"/>
      <c r="Y7054" s="37"/>
      <c r="Z7054" s="37"/>
      <c r="AA7054" s="37"/>
      <c r="AB7054" s="37"/>
      <c r="AC7054" s="37"/>
      <c r="AD7054" s="37"/>
      <c r="AE7054" s="37"/>
      <c r="AR7054" s="206" t="s">
        <v>442</v>
      </c>
      <c r="AT7054" s="206" t="s">
        <v>264</v>
      </c>
      <c r="AU7054" s="206" t="s">
        <v>91</v>
      </c>
      <c r="AY7054" s="19" t="s">
        <v>262</v>
      </c>
      <c r="BE7054" s="207">
        <f>IF(N7054="základní",J7054,0)</f>
        <v>0</v>
      </c>
      <c r="BF7054" s="207">
        <f>IF(N7054="snížená",J7054,0)</f>
        <v>0</v>
      </c>
      <c r="BG7054" s="207">
        <f>IF(N7054="zákl. přenesená",J7054,0)</f>
        <v>0</v>
      </c>
      <c r="BH7054" s="207">
        <f>IF(N7054="sníž. přenesená",J7054,0)</f>
        <v>0</v>
      </c>
      <c r="BI7054" s="207">
        <f>IF(N7054="nulová",J7054,0)</f>
        <v>0</v>
      </c>
      <c r="BJ7054" s="19" t="s">
        <v>89</v>
      </c>
      <c r="BK7054" s="207">
        <f>ROUND(I7054*H7054,2)</f>
        <v>0</v>
      </c>
      <c r="BL7054" s="19" t="s">
        <v>442</v>
      </c>
      <c r="BM7054" s="206" t="s">
        <v>3321</v>
      </c>
    </row>
    <row r="7055" spans="1:65" s="2" customFormat="1" ht="27">
      <c r="A7055" s="37"/>
      <c r="B7055" s="38"/>
      <c r="C7055" s="39"/>
      <c r="D7055" s="208" t="s">
        <v>270</v>
      </c>
      <c r="E7055" s="39"/>
      <c r="F7055" s="209" t="s">
        <v>3283</v>
      </c>
      <c r="G7055" s="39"/>
      <c r="H7055" s="39"/>
      <c r="I7055" s="118"/>
      <c r="J7055" s="39"/>
      <c r="K7055" s="39"/>
      <c r="L7055" s="42"/>
      <c r="M7055" s="210"/>
      <c r="N7055" s="211"/>
      <c r="O7055" s="67"/>
      <c r="P7055" s="67"/>
      <c r="Q7055" s="67"/>
      <c r="R7055" s="67"/>
      <c r="S7055" s="67"/>
      <c r="T7055" s="68"/>
      <c r="U7055" s="37"/>
      <c r="V7055" s="37"/>
      <c r="W7055" s="37"/>
      <c r="X7055" s="37"/>
      <c r="Y7055" s="37"/>
      <c r="Z7055" s="37"/>
      <c r="AA7055" s="37"/>
      <c r="AB7055" s="37"/>
      <c r="AC7055" s="37"/>
      <c r="AD7055" s="37"/>
      <c r="AE7055" s="37"/>
      <c r="AT7055" s="19" t="s">
        <v>270</v>
      </c>
      <c r="AU7055" s="19" t="s">
        <v>91</v>
      </c>
    </row>
    <row r="7056" spans="1:65" s="2" customFormat="1" ht="18">
      <c r="A7056" s="37"/>
      <c r="B7056" s="38"/>
      <c r="C7056" s="39"/>
      <c r="D7056" s="208" t="s">
        <v>421</v>
      </c>
      <c r="E7056" s="39"/>
      <c r="F7056" s="209" t="s">
        <v>3322</v>
      </c>
      <c r="G7056" s="39"/>
      <c r="H7056" s="39"/>
      <c r="I7056" s="118"/>
      <c r="J7056" s="39"/>
      <c r="K7056" s="39"/>
      <c r="L7056" s="42"/>
      <c r="M7056" s="210"/>
      <c r="N7056" s="211"/>
      <c r="O7056" s="67"/>
      <c r="P7056" s="67"/>
      <c r="Q7056" s="67"/>
      <c r="R7056" s="67"/>
      <c r="S7056" s="67"/>
      <c r="T7056" s="68"/>
      <c r="U7056" s="37"/>
      <c r="V7056" s="37"/>
      <c r="W7056" s="37"/>
      <c r="X7056" s="37"/>
      <c r="Y7056" s="37"/>
      <c r="Z7056" s="37"/>
      <c r="AA7056" s="37"/>
      <c r="AB7056" s="37"/>
      <c r="AC7056" s="37"/>
      <c r="AD7056" s="37"/>
      <c r="AE7056" s="37"/>
      <c r="AT7056" s="19" t="s">
        <v>421</v>
      </c>
      <c r="AU7056" s="19" t="s">
        <v>91</v>
      </c>
    </row>
    <row r="7057" spans="1:65" s="13" customFormat="1" ht="10">
      <c r="B7057" s="212"/>
      <c r="C7057" s="213"/>
      <c r="D7057" s="208" t="s">
        <v>272</v>
      </c>
      <c r="E7057" s="214" t="s">
        <v>44</v>
      </c>
      <c r="F7057" s="215" t="s">
        <v>3323</v>
      </c>
      <c r="G7057" s="213"/>
      <c r="H7057" s="214" t="s">
        <v>44</v>
      </c>
      <c r="I7057" s="216"/>
      <c r="J7057" s="213"/>
      <c r="K7057" s="213"/>
      <c r="L7057" s="217"/>
      <c r="M7057" s="218"/>
      <c r="N7057" s="219"/>
      <c r="O7057" s="219"/>
      <c r="P7057" s="219"/>
      <c r="Q7057" s="219"/>
      <c r="R7057" s="219"/>
      <c r="S7057" s="219"/>
      <c r="T7057" s="220"/>
      <c r="AT7057" s="221" t="s">
        <v>272</v>
      </c>
      <c r="AU7057" s="221" t="s">
        <v>91</v>
      </c>
      <c r="AV7057" s="13" t="s">
        <v>89</v>
      </c>
      <c r="AW7057" s="13" t="s">
        <v>38</v>
      </c>
      <c r="AX7057" s="13" t="s">
        <v>82</v>
      </c>
      <c r="AY7057" s="221" t="s">
        <v>262</v>
      </c>
    </row>
    <row r="7058" spans="1:65" s="13" customFormat="1" ht="50">
      <c r="B7058" s="212"/>
      <c r="C7058" s="213"/>
      <c r="D7058" s="208" t="s">
        <v>272</v>
      </c>
      <c r="E7058" s="214" t="s">
        <v>44</v>
      </c>
      <c r="F7058" s="215" t="s">
        <v>3324</v>
      </c>
      <c r="G7058" s="213"/>
      <c r="H7058" s="214" t="s">
        <v>44</v>
      </c>
      <c r="I7058" s="216"/>
      <c r="J7058" s="213"/>
      <c r="K7058" s="213"/>
      <c r="L7058" s="217"/>
      <c r="M7058" s="218"/>
      <c r="N7058" s="219"/>
      <c r="O7058" s="219"/>
      <c r="P7058" s="219"/>
      <c r="Q7058" s="219"/>
      <c r="R7058" s="219"/>
      <c r="S7058" s="219"/>
      <c r="T7058" s="220"/>
      <c r="AT7058" s="221" t="s">
        <v>272</v>
      </c>
      <c r="AU7058" s="221" t="s">
        <v>91</v>
      </c>
      <c r="AV7058" s="13" t="s">
        <v>89</v>
      </c>
      <c r="AW7058" s="13" t="s">
        <v>38</v>
      </c>
      <c r="AX7058" s="13" t="s">
        <v>82</v>
      </c>
      <c r="AY7058" s="221" t="s">
        <v>262</v>
      </c>
    </row>
    <row r="7059" spans="1:65" s="13" customFormat="1" ht="10">
      <c r="B7059" s="212"/>
      <c r="C7059" s="213"/>
      <c r="D7059" s="208" t="s">
        <v>272</v>
      </c>
      <c r="E7059" s="214" t="s">
        <v>44</v>
      </c>
      <c r="F7059" s="215" t="s">
        <v>3325</v>
      </c>
      <c r="G7059" s="213"/>
      <c r="H7059" s="214" t="s">
        <v>44</v>
      </c>
      <c r="I7059" s="216"/>
      <c r="J7059" s="213"/>
      <c r="K7059" s="213"/>
      <c r="L7059" s="217"/>
      <c r="M7059" s="218"/>
      <c r="N7059" s="219"/>
      <c r="O7059" s="219"/>
      <c r="P7059" s="219"/>
      <c r="Q7059" s="219"/>
      <c r="R7059" s="219"/>
      <c r="S7059" s="219"/>
      <c r="T7059" s="220"/>
      <c r="AT7059" s="221" t="s">
        <v>272</v>
      </c>
      <c r="AU7059" s="221" t="s">
        <v>91</v>
      </c>
      <c r="AV7059" s="13" t="s">
        <v>89</v>
      </c>
      <c r="AW7059" s="13" t="s">
        <v>38</v>
      </c>
      <c r="AX7059" s="13" t="s">
        <v>82</v>
      </c>
      <c r="AY7059" s="221" t="s">
        <v>262</v>
      </c>
    </row>
    <row r="7060" spans="1:65" s="13" customFormat="1" ht="10">
      <c r="B7060" s="212"/>
      <c r="C7060" s="213"/>
      <c r="D7060" s="208" t="s">
        <v>272</v>
      </c>
      <c r="E7060" s="214" t="s">
        <v>44</v>
      </c>
      <c r="F7060" s="215" t="s">
        <v>1591</v>
      </c>
      <c r="G7060" s="213"/>
      <c r="H7060" s="214" t="s">
        <v>44</v>
      </c>
      <c r="I7060" s="216"/>
      <c r="J7060" s="213"/>
      <c r="K7060" s="213"/>
      <c r="L7060" s="217"/>
      <c r="M7060" s="218"/>
      <c r="N7060" s="219"/>
      <c r="O7060" s="219"/>
      <c r="P7060" s="219"/>
      <c r="Q7060" s="219"/>
      <c r="R7060" s="219"/>
      <c r="S7060" s="219"/>
      <c r="T7060" s="220"/>
      <c r="AT7060" s="221" t="s">
        <v>272</v>
      </c>
      <c r="AU7060" s="221" t="s">
        <v>91</v>
      </c>
      <c r="AV7060" s="13" t="s">
        <v>89</v>
      </c>
      <c r="AW7060" s="13" t="s">
        <v>38</v>
      </c>
      <c r="AX7060" s="13" t="s">
        <v>82</v>
      </c>
      <c r="AY7060" s="221" t="s">
        <v>262</v>
      </c>
    </row>
    <row r="7061" spans="1:65" s="13" customFormat="1" ht="10">
      <c r="B7061" s="212"/>
      <c r="C7061" s="213"/>
      <c r="D7061" s="208" t="s">
        <v>272</v>
      </c>
      <c r="E7061" s="214" t="s">
        <v>44</v>
      </c>
      <c r="F7061" s="215" t="s">
        <v>3194</v>
      </c>
      <c r="G7061" s="213"/>
      <c r="H7061" s="214" t="s">
        <v>44</v>
      </c>
      <c r="I7061" s="216"/>
      <c r="J7061" s="213"/>
      <c r="K7061" s="213"/>
      <c r="L7061" s="217"/>
      <c r="M7061" s="218"/>
      <c r="N7061" s="219"/>
      <c r="O7061" s="219"/>
      <c r="P7061" s="219"/>
      <c r="Q7061" s="219"/>
      <c r="R7061" s="219"/>
      <c r="S7061" s="219"/>
      <c r="T7061" s="220"/>
      <c r="AT7061" s="221" t="s">
        <v>272</v>
      </c>
      <c r="AU7061" s="221" t="s">
        <v>91</v>
      </c>
      <c r="AV7061" s="13" t="s">
        <v>89</v>
      </c>
      <c r="AW7061" s="13" t="s">
        <v>38</v>
      </c>
      <c r="AX7061" s="13" t="s">
        <v>82</v>
      </c>
      <c r="AY7061" s="221" t="s">
        <v>262</v>
      </c>
    </row>
    <row r="7062" spans="1:65" s="13" customFormat="1" ht="10">
      <c r="B7062" s="212"/>
      <c r="C7062" s="213"/>
      <c r="D7062" s="208" t="s">
        <v>272</v>
      </c>
      <c r="E7062" s="214" t="s">
        <v>44</v>
      </c>
      <c r="F7062" s="215" t="s">
        <v>3289</v>
      </c>
      <c r="G7062" s="213"/>
      <c r="H7062" s="214" t="s">
        <v>44</v>
      </c>
      <c r="I7062" s="216"/>
      <c r="J7062" s="213"/>
      <c r="K7062" s="213"/>
      <c r="L7062" s="217"/>
      <c r="M7062" s="218"/>
      <c r="N7062" s="219"/>
      <c r="O7062" s="219"/>
      <c r="P7062" s="219"/>
      <c r="Q7062" s="219"/>
      <c r="R7062" s="219"/>
      <c r="S7062" s="219"/>
      <c r="T7062" s="220"/>
      <c r="AT7062" s="221" t="s">
        <v>272</v>
      </c>
      <c r="AU7062" s="221" t="s">
        <v>91</v>
      </c>
      <c r="AV7062" s="13" t="s">
        <v>89</v>
      </c>
      <c r="AW7062" s="13" t="s">
        <v>38</v>
      </c>
      <c r="AX7062" s="13" t="s">
        <v>82</v>
      </c>
      <c r="AY7062" s="221" t="s">
        <v>262</v>
      </c>
    </row>
    <row r="7063" spans="1:65" s="13" customFormat="1" ht="10">
      <c r="B7063" s="212"/>
      <c r="C7063" s="213"/>
      <c r="D7063" s="208" t="s">
        <v>272</v>
      </c>
      <c r="E7063" s="214" t="s">
        <v>44</v>
      </c>
      <c r="F7063" s="215" t="s">
        <v>3326</v>
      </c>
      <c r="G7063" s="213"/>
      <c r="H7063" s="214" t="s">
        <v>44</v>
      </c>
      <c r="I7063" s="216"/>
      <c r="J7063" s="213"/>
      <c r="K7063" s="213"/>
      <c r="L7063" s="217"/>
      <c r="M7063" s="218"/>
      <c r="N7063" s="219"/>
      <c r="O7063" s="219"/>
      <c r="P7063" s="219"/>
      <c r="Q7063" s="219"/>
      <c r="R7063" s="219"/>
      <c r="S7063" s="219"/>
      <c r="T7063" s="220"/>
      <c r="AT7063" s="221" t="s">
        <v>272</v>
      </c>
      <c r="AU7063" s="221" t="s">
        <v>91</v>
      </c>
      <c r="AV7063" s="13" t="s">
        <v>89</v>
      </c>
      <c r="AW7063" s="13" t="s">
        <v>38</v>
      </c>
      <c r="AX7063" s="13" t="s">
        <v>82</v>
      </c>
      <c r="AY7063" s="221" t="s">
        <v>262</v>
      </c>
    </row>
    <row r="7064" spans="1:65" s="15" customFormat="1" ht="10">
      <c r="B7064" s="233"/>
      <c r="C7064" s="234"/>
      <c r="D7064" s="208" t="s">
        <v>272</v>
      </c>
      <c r="E7064" s="235" t="s">
        <v>44</v>
      </c>
      <c r="F7064" s="236" t="s">
        <v>744</v>
      </c>
      <c r="G7064" s="234"/>
      <c r="H7064" s="237">
        <v>46</v>
      </c>
      <c r="I7064" s="238"/>
      <c r="J7064" s="234"/>
      <c r="K7064" s="234"/>
      <c r="L7064" s="239"/>
      <c r="M7064" s="240"/>
      <c r="N7064" s="241"/>
      <c r="O7064" s="241"/>
      <c r="P7064" s="241"/>
      <c r="Q7064" s="241"/>
      <c r="R7064" s="241"/>
      <c r="S7064" s="241"/>
      <c r="T7064" s="242"/>
      <c r="AT7064" s="243" t="s">
        <v>272</v>
      </c>
      <c r="AU7064" s="243" t="s">
        <v>91</v>
      </c>
      <c r="AV7064" s="15" t="s">
        <v>91</v>
      </c>
      <c r="AW7064" s="15" t="s">
        <v>38</v>
      </c>
      <c r="AX7064" s="15" t="s">
        <v>82</v>
      </c>
      <c r="AY7064" s="243" t="s">
        <v>262</v>
      </c>
    </row>
    <row r="7065" spans="1:65" s="16" customFormat="1" ht="10">
      <c r="B7065" s="244"/>
      <c r="C7065" s="245"/>
      <c r="D7065" s="208" t="s">
        <v>272</v>
      </c>
      <c r="E7065" s="246" t="s">
        <v>44</v>
      </c>
      <c r="F7065" s="247" t="s">
        <v>291</v>
      </c>
      <c r="G7065" s="245"/>
      <c r="H7065" s="248">
        <v>46</v>
      </c>
      <c r="I7065" s="249"/>
      <c r="J7065" s="245"/>
      <c r="K7065" s="245"/>
      <c r="L7065" s="250"/>
      <c r="M7065" s="251"/>
      <c r="N7065" s="252"/>
      <c r="O7065" s="252"/>
      <c r="P7065" s="252"/>
      <c r="Q7065" s="252"/>
      <c r="R7065" s="252"/>
      <c r="S7065" s="252"/>
      <c r="T7065" s="253"/>
      <c r="AT7065" s="254" t="s">
        <v>272</v>
      </c>
      <c r="AU7065" s="254" t="s">
        <v>91</v>
      </c>
      <c r="AV7065" s="16" t="s">
        <v>104</v>
      </c>
      <c r="AW7065" s="16" t="s">
        <v>38</v>
      </c>
      <c r="AX7065" s="16" t="s">
        <v>89</v>
      </c>
      <c r="AY7065" s="254" t="s">
        <v>262</v>
      </c>
    </row>
    <row r="7066" spans="1:65" s="2" customFormat="1" ht="16.5" customHeight="1">
      <c r="A7066" s="37"/>
      <c r="B7066" s="38"/>
      <c r="C7066" s="255" t="s">
        <v>3327</v>
      </c>
      <c r="D7066" s="255" t="s">
        <v>633</v>
      </c>
      <c r="E7066" s="256" t="s">
        <v>3328</v>
      </c>
      <c r="F7066" s="257" t="s">
        <v>3329</v>
      </c>
      <c r="G7066" s="258" t="s">
        <v>406</v>
      </c>
      <c r="H7066" s="259">
        <v>4.5999999999999999E-2</v>
      </c>
      <c r="I7066" s="260"/>
      <c r="J7066" s="261">
        <f>ROUND(I7066*H7066,2)</f>
        <v>0</v>
      </c>
      <c r="K7066" s="257" t="s">
        <v>44</v>
      </c>
      <c r="L7066" s="262"/>
      <c r="M7066" s="263" t="s">
        <v>44</v>
      </c>
      <c r="N7066" s="264" t="s">
        <v>53</v>
      </c>
      <c r="O7066" s="67"/>
      <c r="P7066" s="204">
        <f>O7066*H7066</f>
        <v>0</v>
      </c>
      <c r="Q7066" s="204">
        <v>1</v>
      </c>
      <c r="R7066" s="204">
        <f>Q7066*H7066</f>
        <v>4.5999999999999999E-2</v>
      </c>
      <c r="S7066" s="204">
        <v>0</v>
      </c>
      <c r="T7066" s="205">
        <f>S7066*H7066</f>
        <v>0</v>
      </c>
      <c r="U7066" s="37"/>
      <c r="V7066" s="37"/>
      <c r="W7066" s="37"/>
      <c r="X7066" s="37"/>
      <c r="Y7066" s="37"/>
      <c r="Z7066" s="37"/>
      <c r="AA7066" s="37"/>
      <c r="AB7066" s="37"/>
      <c r="AC7066" s="37"/>
      <c r="AD7066" s="37"/>
      <c r="AE7066" s="37"/>
      <c r="AR7066" s="206" t="s">
        <v>619</v>
      </c>
      <c r="AT7066" s="206" t="s">
        <v>633</v>
      </c>
      <c r="AU7066" s="206" t="s">
        <v>91</v>
      </c>
      <c r="AY7066" s="19" t="s">
        <v>262</v>
      </c>
      <c r="BE7066" s="207">
        <f>IF(N7066="základní",J7066,0)</f>
        <v>0</v>
      </c>
      <c r="BF7066" s="207">
        <f>IF(N7066="snížená",J7066,0)</f>
        <v>0</v>
      </c>
      <c r="BG7066" s="207">
        <f>IF(N7066="zákl. přenesená",J7066,0)</f>
        <v>0</v>
      </c>
      <c r="BH7066" s="207">
        <f>IF(N7066="sníž. přenesená",J7066,0)</f>
        <v>0</v>
      </c>
      <c r="BI7066" s="207">
        <f>IF(N7066="nulová",J7066,0)</f>
        <v>0</v>
      </c>
      <c r="BJ7066" s="19" t="s">
        <v>89</v>
      </c>
      <c r="BK7066" s="207">
        <f>ROUND(I7066*H7066,2)</f>
        <v>0</v>
      </c>
      <c r="BL7066" s="19" t="s">
        <v>442</v>
      </c>
      <c r="BM7066" s="206" t="s">
        <v>3330</v>
      </c>
    </row>
    <row r="7067" spans="1:65" s="13" customFormat="1" ht="10">
      <c r="B7067" s="212"/>
      <c r="C7067" s="213"/>
      <c r="D7067" s="208" t="s">
        <v>272</v>
      </c>
      <c r="E7067" s="214" t="s">
        <v>44</v>
      </c>
      <c r="F7067" s="215" t="s">
        <v>3323</v>
      </c>
      <c r="G7067" s="213"/>
      <c r="H7067" s="214" t="s">
        <v>44</v>
      </c>
      <c r="I7067" s="216"/>
      <c r="J7067" s="213"/>
      <c r="K7067" s="213"/>
      <c r="L7067" s="217"/>
      <c r="M7067" s="218"/>
      <c r="N7067" s="219"/>
      <c r="O7067" s="219"/>
      <c r="P7067" s="219"/>
      <c r="Q7067" s="219"/>
      <c r="R7067" s="219"/>
      <c r="S7067" s="219"/>
      <c r="T7067" s="220"/>
      <c r="AT7067" s="221" t="s">
        <v>272</v>
      </c>
      <c r="AU7067" s="221" t="s">
        <v>91</v>
      </c>
      <c r="AV7067" s="13" t="s">
        <v>89</v>
      </c>
      <c r="AW7067" s="13" t="s">
        <v>38</v>
      </c>
      <c r="AX7067" s="13" t="s">
        <v>82</v>
      </c>
      <c r="AY7067" s="221" t="s">
        <v>262</v>
      </c>
    </row>
    <row r="7068" spans="1:65" s="13" customFormat="1" ht="50">
      <c r="B7068" s="212"/>
      <c r="C7068" s="213"/>
      <c r="D7068" s="208" t="s">
        <v>272</v>
      </c>
      <c r="E7068" s="214" t="s">
        <v>44</v>
      </c>
      <c r="F7068" s="215" t="s">
        <v>3324</v>
      </c>
      <c r="G7068" s="213"/>
      <c r="H7068" s="214" t="s">
        <v>44</v>
      </c>
      <c r="I7068" s="216"/>
      <c r="J7068" s="213"/>
      <c r="K7068" s="213"/>
      <c r="L7068" s="217"/>
      <c r="M7068" s="218"/>
      <c r="N7068" s="219"/>
      <c r="O7068" s="219"/>
      <c r="P7068" s="219"/>
      <c r="Q7068" s="219"/>
      <c r="R7068" s="219"/>
      <c r="S7068" s="219"/>
      <c r="T7068" s="220"/>
      <c r="AT7068" s="221" t="s">
        <v>272</v>
      </c>
      <c r="AU7068" s="221" t="s">
        <v>91</v>
      </c>
      <c r="AV7068" s="13" t="s">
        <v>89</v>
      </c>
      <c r="AW7068" s="13" t="s">
        <v>38</v>
      </c>
      <c r="AX7068" s="13" t="s">
        <v>82</v>
      </c>
      <c r="AY7068" s="221" t="s">
        <v>262</v>
      </c>
    </row>
    <row r="7069" spans="1:65" s="13" customFormat="1" ht="10">
      <c r="B7069" s="212"/>
      <c r="C7069" s="213"/>
      <c r="D7069" s="208" t="s">
        <v>272</v>
      </c>
      <c r="E7069" s="214" t="s">
        <v>44</v>
      </c>
      <c r="F7069" s="215" t="s">
        <v>3325</v>
      </c>
      <c r="G7069" s="213"/>
      <c r="H7069" s="214" t="s">
        <v>44</v>
      </c>
      <c r="I7069" s="216"/>
      <c r="J7069" s="213"/>
      <c r="K7069" s="213"/>
      <c r="L7069" s="217"/>
      <c r="M7069" s="218"/>
      <c r="N7069" s="219"/>
      <c r="O7069" s="219"/>
      <c r="P7069" s="219"/>
      <c r="Q7069" s="219"/>
      <c r="R7069" s="219"/>
      <c r="S7069" s="219"/>
      <c r="T7069" s="220"/>
      <c r="AT7069" s="221" t="s">
        <v>272</v>
      </c>
      <c r="AU7069" s="221" t="s">
        <v>91</v>
      </c>
      <c r="AV7069" s="13" t="s">
        <v>89</v>
      </c>
      <c r="AW7069" s="13" t="s">
        <v>38</v>
      </c>
      <c r="AX7069" s="13" t="s">
        <v>82</v>
      </c>
      <c r="AY7069" s="221" t="s">
        <v>262</v>
      </c>
    </row>
    <row r="7070" spans="1:65" s="13" customFormat="1" ht="10">
      <c r="B7070" s="212"/>
      <c r="C7070" s="213"/>
      <c r="D7070" s="208" t="s">
        <v>272</v>
      </c>
      <c r="E7070" s="214" t="s">
        <v>44</v>
      </c>
      <c r="F7070" s="215" t="s">
        <v>1591</v>
      </c>
      <c r="G7070" s="213"/>
      <c r="H7070" s="214" t="s">
        <v>44</v>
      </c>
      <c r="I7070" s="216"/>
      <c r="J7070" s="213"/>
      <c r="K7070" s="213"/>
      <c r="L7070" s="217"/>
      <c r="M7070" s="218"/>
      <c r="N7070" s="219"/>
      <c r="O7070" s="219"/>
      <c r="P7070" s="219"/>
      <c r="Q7070" s="219"/>
      <c r="R7070" s="219"/>
      <c r="S7070" s="219"/>
      <c r="T7070" s="220"/>
      <c r="AT7070" s="221" t="s">
        <v>272</v>
      </c>
      <c r="AU7070" s="221" t="s">
        <v>91</v>
      </c>
      <c r="AV7070" s="13" t="s">
        <v>89</v>
      </c>
      <c r="AW7070" s="13" t="s">
        <v>38</v>
      </c>
      <c r="AX7070" s="13" t="s">
        <v>82</v>
      </c>
      <c r="AY7070" s="221" t="s">
        <v>262</v>
      </c>
    </row>
    <row r="7071" spans="1:65" s="13" customFormat="1" ht="10">
      <c r="B7071" s="212"/>
      <c r="C7071" s="213"/>
      <c r="D7071" s="208" t="s">
        <v>272</v>
      </c>
      <c r="E7071" s="214" t="s">
        <v>44</v>
      </c>
      <c r="F7071" s="215" t="s">
        <v>3194</v>
      </c>
      <c r="G7071" s="213"/>
      <c r="H7071" s="214" t="s">
        <v>44</v>
      </c>
      <c r="I7071" s="216"/>
      <c r="J7071" s="213"/>
      <c r="K7071" s="213"/>
      <c r="L7071" s="217"/>
      <c r="M7071" s="218"/>
      <c r="N7071" s="219"/>
      <c r="O7071" s="219"/>
      <c r="P7071" s="219"/>
      <c r="Q7071" s="219"/>
      <c r="R7071" s="219"/>
      <c r="S7071" s="219"/>
      <c r="T7071" s="220"/>
      <c r="AT7071" s="221" t="s">
        <v>272</v>
      </c>
      <c r="AU7071" s="221" t="s">
        <v>91</v>
      </c>
      <c r="AV7071" s="13" t="s">
        <v>89</v>
      </c>
      <c r="AW7071" s="13" t="s">
        <v>38</v>
      </c>
      <c r="AX7071" s="13" t="s">
        <v>82</v>
      </c>
      <c r="AY7071" s="221" t="s">
        <v>262</v>
      </c>
    </row>
    <row r="7072" spans="1:65" s="13" customFormat="1" ht="10">
      <c r="B7072" s="212"/>
      <c r="C7072" s="213"/>
      <c r="D7072" s="208" t="s">
        <v>272</v>
      </c>
      <c r="E7072" s="214" t="s">
        <v>44</v>
      </c>
      <c r="F7072" s="215" t="s">
        <v>3289</v>
      </c>
      <c r="G7072" s="213"/>
      <c r="H7072" s="214" t="s">
        <v>44</v>
      </c>
      <c r="I7072" s="216"/>
      <c r="J7072" s="213"/>
      <c r="K7072" s="213"/>
      <c r="L7072" s="217"/>
      <c r="M7072" s="218"/>
      <c r="N7072" s="219"/>
      <c r="O7072" s="219"/>
      <c r="P7072" s="219"/>
      <c r="Q7072" s="219"/>
      <c r="R7072" s="219"/>
      <c r="S7072" s="219"/>
      <c r="T7072" s="220"/>
      <c r="AT7072" s="221" t="s">
        <v>272</v>
      </c>
      <c r="AU7072" s="221" t="s">
        <v>91</v>
      </c>
      <c r="AV7072" s="13" t="s">
        <v>89</v>
      </c>
      <c r="AW7072" s="13" t="s">
        <v>38</v>
      </c>
      <c r="AX7072" s="13" t="s">
        <v>82</v>
      </c>
      <c r="AY7072" s="221" t="s">
        <v>262</v>
      </c>
    </row>
    <row r="7073" spans="1:65" s="13" customFormat="1" ht="10">
      <c r="B7073" s="212"/>
      <c r="C7073" s="213"/>
      <c r="D7073" s="208" t="s">
        <v>272</v>
      </c>
      <c r="E7073" s="214" t="s">
        <v>44</v>
      </c>
      <c r="F7073" s="215" t="s">
        <v>3326</v>
      </c>
      <c r="G7073" s="213"/>
      <c r="H7073" s="214" t="s">
        <v>44</v>
      </c>
      <c r="I7073" s="216"/>
      <c r="J7073" s="213"/>
      <c r="K7073" s="213"/>
      <c r="L7073" s="217"/>
      <c r="M7073" s="218"/>
      <c r="N7073" s="219"/>
      <c r="O7073" s="219"/>
      <c r="P7073" s="219"/>
      <c r="Q7073" s="219"/>
      <c r="R7073" s="219"/>
      <c r="S7073" s="219"/>
      <c r="T7073" s="220"/>
      <c r="AT7073" s="221" t="s">
        <v>272</v>
      </c>
      <c r="AU7073" s="221" t="s">
        <v>91</v>
      </c>
      <c r="AV7073" s="13" t="s">
        <v>89</v>
      </c>
      <c r="AW7073" s="13" t="s">
        <v>38</v>
      </c>
      <c r="AX7073" s="13" t="s">
        <v>82</v>
      </c>
      <c r="AY7073" s="221" t="s">
        <v>262</v>
      </c>
    </row>
    <row r="7074" spans="1:65" s="15" customFormat="1" ht="10">
      <c r="B7074" s="233"/>
      <c r="C7074" s="234"/>
      <c r="D7074" s="208" t="s">
        <v>272</v>
      </c>
      <c r="E7074" s="235" t="s">
        <v>44</v>
      </c>
      <c r="F7074" s="236" t="s">
        <v>3331</v>
      </c>
      <c r="G7074" s="234"/>
      <c r="H7074" s="237">
        <v>4.5999999999999999E-2</v>
      </c>
      <c r="I7074" s="238"/>
      <c r="J7074" s="234"/>
      <c r="K7074" s="234"/>
      <c r="L7074" s="239"/>
      <c r="M7074" s="240"/>
      <c r="N7074" s="241"/>
      <c r="O7074" s="241"/>
      <c r="P7074" s="241"/>
      <c r="Q7074" s="241"/>
      <c r="R7074" s="241"/>
      <c r="S7074" s="241"/>
      <c r="T7074" s="242"/>
      <c r="AT7074" s="243" t="s">
        <v>272</v>
      </c>
      <c r="AU7074" s="243" t="s">
        <v>91</v>
      </c>
      <c r="AV7074" s="15" t="s">
        <v>91</v>
      </c>
      <c r="AW7074" s="15" t="s">
        <v>38</v>
      </c>
      <c r="AX7074" s="15" t="s">
        <v>82</v>
      </c>
      <c r="AY7074" s="243" t="s">
        <v>262</v>
      </c>
    </row>
    <row r="7075" spans="1:65" s="16" customFormat="1" ht="10">
      <c r="B7075" s="244"/>
      <c r="C7075" s="245"/>
      <c r="D7075" s="208" t="s">
        <v>272</v>
      </c>
      <c r="E7075" s="246" t="s">
        <v>44</v>
      </c>
      <c r="F7075" s="247" t="s">
        <v>291</v>
      </c>
      <c r="G7075" s="245"/>
      <c r="H7075" s="248">
        <v>4.5999999999999999E-2</v>
      </c>
      <c r="I7075" s="249"/>
      <c r="J7075" s="245"/>
      <c r="K7075" s="245"/>
      <c r="L7075" s="250"/>
      <c r="M7075" s="251"/>
      <c r="N7075" s="252"/>
      <c r="O7075" s="252"/>
      <c r="P7075" s="252"/>
      <c r="Q7075" s="252"/>
      <c r="R7075" s="252"/>
      <c r="S7075" s="252"/>
      <c r="T7075" s="253"/>
      <c r="AT7075" s="254" t="s">
        <v>272</v>
      </c>
      <c r="AU7075" s="254" t="s">
        <v>91</v>
      </c>
      <c r="AV7075" s="16" t="s">
        <v>104</v>
      </c>
      <c r="AW7075" s="16" t="s">
        <v>38</v>
      </c>
      <c r="AX7075" s="16" t="s">
        <v>89</v>
      </c>
      <c r="AY7075" s="254" t="s">
        <v>262</v>
      </c>
    </row>
    <row r="7076" spans="1:65" s="2" customFormat="1" ht="16.5" customHeight="1">
      <c r="A7076" s="37"/>
      <c r="B7076" s="38"/>
      <c r="C7076" s="195" t="s">
        <v>3332</v>
      </c>
      <c r="D7076" s="195" t="s">
        <v>264</v>
      </c>
      <c r="E7076" s="196" t="s">
        <v>3333</v>
      </c>
      <c r="F7076" s="197" t="s">
        <v>3334</v>
      </c>
      <c r="G7076" s="198" t="s">
        <v>1676</v>
      </c>
      <c r="H7076" s="199">
        <v>120</v>
      </c>
      <c r="I7076" s="200"/>
      <c r="J7076" s="201">
        <f>ROUND(I7076*H7076,2)</f>
        <v>0</v>
      </c>
      <c r="K7076" s="197" t="s">
        <v>268</v>
      </c>
      <c r="L7076" s="42"/>
      <c r="M7076" s="202" t="s">
        <v>44</v>
      </c>
      <c r="N7076" s="203" t="s">
        <v>53</v>
      </c>
      <c r="O7076" s="67"/>
      <c r="P7076" s="204">
        <f>O7076*H7076</f>
        <v>0</v>
      </c>
      <c r="Q7076" s="204">
        <v>5.0000000000000002E-5</v>
      </c>
      <c r="R7076" s="204">
        <f>Q7076*H7076</f>
        <v>6.0000000000000001E-3</v>
      </c>
      <c r="S7076" s="204">
        <v>0</v>
      </c>
      <c r="T7076" s="205">
        <f>S7076*H7076</f>
        <v>0</v>
      </c>
      <c r="U7076" s="37"/>
      <c r="V7076" s="37"/>
      <c r="W7076" s="37"/>
      <c r="X7076" s="37"/>
      <c r="Y7076" s="37"/>
      <c r="Z7076" s="37"/>
      <c r="AA7076" s="37"/>
      <c r="AB7076" s="37"/>
      <c r="AC7076" s="37"/>
      <c r="AD7076" s="37"/>
      <c r="AE7076" s="37"/>
      <c r="AR7076" s="206" t="s">
        <v>442</v>
      </c>
      <c r="AT7076" s="206" t="s">
        <v>264</v>
      </c>
      <c r="AU7076" s="206" t="s">
        <v>91</v>
      </c>
      <c r="AY7076" s="19" t="s">
        <v>262</v>
      </c>
      <c r="BE7076" s="207">
        <f>IF(N7076="základní",J7076,0)</f>
        <v>0</v>
      </c>
      <c r="BF7076" s="207">
        <f>IF(N7076="snížená",J7076,0)</f>
        <v>0</v>
      </c>
      <c r="BG7076" s="207">
        <f>IF(N7076="zákl. přenesená",J7076,0)</f>
        <v>0</v>
      </c>
      <c r="BH7076" s="207">
        <f>IF(N7076="sníž. přenesená",J7076,0)</f>
        <v>0</v>
      </c>
      <c r="BI7076" s="207">
        <f>IF(N7076="nulová",J7076,0)</f>
        <v>0</v>
      </c>
      <c r="BJ7076" s="19" t="s">
        <v>89</v>
      </c>
      <c r="BK7076" s="207">
        <f>ROUND(I7076*H7076,2)</f>
        <v>0</v>
      </c>
      <c r="BL7076" s="19" t="s">
        <v>442</v>
      </c>
      <c r="BM7076" s="206" t="s">
        <v>3335</v>
      </c>
    </row>
    <row r="7077" spans="1:65" s="2" customFormat="1" ht="27">
      <c r="A7077" s="37"/>
      <c r="B7077" s="38"/>
      <c r="C7077" s="39"/>
      <c r="D7077" s="208" t="s">
        <v>270</v>
      </c>
      <c r="E7077" s="39"/>
      <c r="F7077" s="209" t="s">
        <v>3283</v>
      </c>
      <c r="G7077" s="39"/>
      <c r="H7077" s="39"/>
      <c r="I7077" s="118"/>
      <c r="J7077" s="39"/>
      <c r="K7077" s="39"/>
      <c r="L7077" s="42"/>
      <c r="M7077" s="210"/>
      <c r="N7077" s="211"/>
      <c r="O7077" s="67"/>
      <c r="P7077" s="67"/>
      <c r="Q7077" s="67"/>
      <c r="R7077" s="67"/>
      <c r="S7077" s="67"/>
      <c r="T7077" s="68"/>
      <c r="U7077" s="37"/>
      <c r="V7077" s="37"/>
      <c r="W7077" s="37"/>
      <c r="X7077" s="37"/>
      <c r="Y7077" s="37"/>
      <c r="Z7077" s="37"/>
      <c r="AA7077" s="37"/>
      <c r="AB7077" s="37"/>
      <c r="AC7077" s="37"/>
      <c r="AD7077" s="37"/>
      <c r="AE7077" s="37"/>
      <c r="AT7077" s="19" t="s">
        <v>270</v>
      </c>
      <c r="AU7077" s="19" t="s">
        <v>91</v>
      </c>
    </row>
    <row r="7078" spans="1:65" s="2" customFormat="1" ht="18">
      <c r="A7078" s="37"/>
      <c r="B7078" s="38"/>
      <c r="C7078" s="39"/>
      <c r="D7078" s="208" t="s">
        <v>421</v>
      </c>
      <c r="E7078" s="39"/>
      <c r="F7078" s="209" t="s">
        <v>3336</v>
      </c>
      <c r="G7078" s="39"/>
      <c r="H7078" s="39"/>
      <c r="I7078" s="118"/>
      <c r="J7078" s="39"/>
      <c r="K7078" s="39"/>
      <c r="L7078" s="42"/>
      <c r="M7078" s="210"/>
      <c r="N7078" s="211"/>
      <c r="O7078" s="67"/>
      <c r="P7078" s="67"/>
      <c r="Q7078" s="67"/>
      <c r="R7078" s="67"/>
      <c r="S7078" s="67"/>
      <c r="T7078" s="68"/>
      <c r="U7078" s="37"/>
      <c r="V7078" s="37"/>
      <c r="W7078" s="37"/>
      <c r="X7078" s="37"/>
      <c r="Y7078" s="37"/>
      <c r="Z7078" s="37"/>
      <c r="AA7078" s="37"/>
      <c r="AB7078" s="37"/>
      <c r="AC7078" s="37"/>
      <c r="AD7078" s="37"/>
      <c r="AE7078" s="37"/>
      <c r="AT7078" s="19" t="s">
        <v>421</v>
      </c>
      <c r="AU7078" s="19" t="s">
        <v>91</v>
      </c>
    </row>
    <row r="7079" spans="1:65" s="13" customFormat="1" ht="10">
      <c r="B7079" s="212"/>
      <c r="C7079" s="213"/>
      <c r="D7079" s="208" t="s">
        <v>272</v>
      </c>
      <c r="E7079" s="214" t="s">
        <v>44</v>
      </c>
      <c r="F7079" s="215" t="s">
        <v>3337</v>
      </c>
      <c r="G7079" s="213"/>
      <c r="H7079" s="214" t="s">
        <v>44</v>
      </c>
      <c r="I7079" s="216"/>
      <c r="J7079" s="213"/>
      <c r="K7079" s="213"/>
      <c r="L7079" s="217"/>
      <c r="M7079" s="218"/>
      <c r="N7079" s="219"/>
      <c r="O7079" s="219"/>
      <c r="P7079" s="219"/>
      <c r="Q7079" s="219"/>
      <c r="R7079" s="219"/>
      <c r="S7079" s="219"/>
      <c r="T7079" s="220"/>
      <c r="AT7079" s="221" t="s">
        <v>272</v>
      </c>
      <c r="AU7079" s="221" t="s">
        <v>91</v>
      </c>
      <c r="AV7079" s="13" t="s">
        <v>89</v>
      </c>
      <c r="AW7079" s="13" t="s">
        <v>38</v>
      </c>
      <c r="AX7079" s="13" t="s">
        <v>82</v>
      </c>
      <c r="AY7079" s="221" t="s">
        <v>262</v>
      </c>
    </row>
    <row r="7080" spans="1:65" s="13" customFormat="1" ht="50">
      <c r="B7080" s="212"/>
      <c r="C7080" s="213"/>
      <c r="D7080" s="208" t="s">
        <v>272</v>
      </c>
      <c r="E7080" s="214" t="s">
        <v>44</v>
      </c>
      <c r="F7080" s="215" t="s">
        <v>3338</v>
      </c>
      <c r="G7080" s="213"/>
      <c r="H7080" s="214" t="s">
        <v>44</v>
      </c>
      <c r="I7080" s="216"/>
      <c r="J7080" s="213"/>
      <c r="K7080" s="213"/>
      <c r="L7080" s="217"/>
      <c r="M7080" s="218"/>
      <c r="N7080" s="219"/>
      <c r="O7080" s="219"/>
      <c r="P7080" s="219"/>
      <c r="Q7080" s="219"/>
      <c r="R7080" s="219"/>
      <c r="S7080" s="219"/>
      <c r="T7080" s="220"/>
      <c r="AT7080" s="221" t="s">
        <v>272</v>
      </c>
      <c r="AU7080" s="221" t="s">
        <v>91</v>
      </c>
      <c r="AV7080" s="13" t="s">
        <v>89</v>
      </c>
      <c r="AW7080" s="13" t="s">
        <v>38</v>
      </c>
      <c r="AX7080" s="13" t="s">
        <v>82</v>
      </c>
      <c r="AY7080" s="221" t="s">
        <v>262</v>
      </c>
    </row>
    <row r="7081" spans="1:65" s="13" customFormat="1" ht="10">
      <c r="B7081" s="212"/>
      <c r="C7081" s="213"/>
      <c r="D7081" s="208" t="s">
        <v>272</v>
      </c>
      <c r="E7081" s="214" t="s">
        <v>44</v>
      </c>
      <c r="F7081" s="215" t="s">
        <v>3339</v>
      </c>
      <c r="G7081" s="213"/>
      <c r="H7081" s="214" t="s">
        <v>44</v>
      </c>
      <c r="I7081" s="216"/>
      <c r="J7081" s="213"/>
      <c r="K7081" s="213"/>
      <c r="L7081" s="217"/>
      <c r="M7081" s="218"/>
      <c r="N7081" s="219"/>
      <c r="O7081" s="219"/>
      <c r="P7081" s="219"/>
      <c r="Q7081" s="219"/>
      <c r="R7081" s="219"/>
      <c r="S7081" s="219"/>
      <c r="T7081" s="220"/>
      <c r="AT7081" s="221" t="s">
        <v>272</v>
      </c>
      <c r="AU7081" s="221" t="s">
        <v>91</v>
      </c>
      <c r="AV7081" s="13" t="s">
        <v>89</v>
      </c>
      <c r="AW7081" s="13" t="s">
        <v>38</v>
      </c>
      <c r="AX7081" s="13" t="s">
        <v>82</v>
      </c>
      <c r="AY7081" s="221" t="s">
        <v>262</v>
      </c>
    </row>
    <row r="7082" spans="1:65" s="13" customFormat="1" ht="10">
      <c r="B7082" s="212"/>
      <c r="C7082" s="213"/>
      <c r="D7082" s="208" t="s">
        <v>272</v>
      </c>
      <c r="E7082" s="214" t="s">
        <v>44</v>
      </c>
      <c r="F7082" s="215" t="s">
        <v>2567</v>
      </c>
      <c r="G7082" s="213"/>
      <c r="H7082" s="214" t="s">
        <v>44</v>
      </c>
      <c r="I7082" s="216"/>
      <c r="J7082" s="213"/>
      <c r="K7082" s="213"/>
      <c r="L7082" s="217"/>
      <c r="M7082" s="218"/>
      <c r="N7082" s="219"/>
      <c r="O7082" s="219"/>
      <c r="P7082" s="219"/>
      <c r="Q7082" s="219"/>
      <c r="R7082" s="219"/>
      <c r="S7082" s="219"/>
      <c r="T7082" s="220"/>
      <c r="AT7082" s="221" t="s">
        <v>272</v>
      </c>
      <c r="AU7082" s="221" t="s">
        <v>91</v>
      </c>
      <c r="AV7082" s="13" t="s">
        <v>89</v>
      </c>
      <c r="AW7082" s="13" t="s">
        <v>38</v>
      </c>
      <c r="AX7082" s="13" t="s">
        <v>82</v>
      </c>
      <c r="AY7082" s="221" t="s">
        <v>262</v>
      </c>
    </row>
    <row r="7083" spans="1:65" s="13" customFormat="1" ht="10">
      <c r="B7083" s="212"/>
      <c r="C7083" s="213"/>
      <c r="D7083" s="208" t="s">
        <v>272</v>
      </c>
      <c r="E7083" s="214" t="s">
        <v>44</v>
      </c>
      <c r="F7083" s="215" t="s">
        <v>3194</v>
      </c>
      <c r="G7083" s="213"/>
      <c r="H7083" s="214" t="s">
        <v>44</v>
      </c>
      <c r="I7083" s="216"/>
      <c r="J7083" s="213"/>
      <c r="K7083" s="213"/>
      <c r="L7083" s="217"/>
      <c r="M7083" s="218"/>
      <c r="N7083" s="219"/>
      <c r="O7083" s="219"/>
      <c r="P7083" s="219"/>
      <c r="Q7083" s="219"/>
      <c r="R7083" s="219"/>
      <c r="S7083" s="219"/>
      <c r="T7083" s="220"/>
      <c r="AT7083" s="221" t="s">
        <v>272</v>
      </c>
      <c r="AU7083" s="221" t="s">
        <v>91</v>
      </c>
      <c r="AV7083" s="13" t="s">
        <v>89</v>
      </c>
      <c r="AW7083" s="13" t="s">
        <v>38</v>
      </c>
      <c r="AX7083" s="13" t="s">
        <v>82</v>
      </c>
      <c r="AY7083" s="221" t="s">
        <v>262</v>
      </c>
    </row>
    <row r="7084" spans="1:65" s="13" customFormat="1" ht="10">
      <c r="B7084" s="212"/>
      <c r="C7084" s="213"/>
      <c r="D7084" s="208" t="s">
        <v>272</v>
      </c>
      <c r="E7084" s="214" t="s">
        <v>44</v>
      </c>
      <c r="F7084" s="215" t="s">
        <v>3289</v>
      </c>
      <c r="G7084" s="213"/>
      <c r="H7084" s="214" t="s">
        <v>44</v>
      </c>
      <c r="I7084" s="216"/>
      <c r="J7084" s="213"/>
      <c r="K7084" s="213"/>
      <c r="L7084" s="217"/>
      <c r="M7084" s="218"/>
      <c r="N7084" s="219"/>
      <c r="O7084" s="219"/>
      <c r="P7084" s="219"/>
      <c r="Q7084" s="219"/>
      <c r="R7084" s="219"/>
      <c r="S7084" s="219"/>
      <c r="T7084" s="220"/>
      <c r="AT7084" s="221" t="s">
        <v>272</v>
      </c>
      <c r="AU7084" s="221" t="s">
        <v>91</v>
      </c>
      <c r="AV7084" s="13" t="s">
        <v>89</v>
      </c>
      <c r="AW7084" s="13" t="s">
        <v>38</v>
      </c>
      <c r="AX7084" s="13" t="s">
        <v>82</v>
      </c>
      <c r="AY7084" s="221" t="s">
        <v>262</v>
      </c>
    </row>
    <row r="7085" spans="1:65" s="13" customFormat="1" ht="10">
      <c r="B7085" s="212"/>
      <c r="C7085" s="213"/>
      <c r="D7085" s="208" t="s">
        <v>272</v>
      </c>
      <c r="E7085" s="214" t="s">
        <v>44</v>
      </c>
      <c r="F7085" s="215" t="s">
        <v>3340</v>
      </c>
      <c r="G7085" s="213"/>
      <c r="H7085" s="214" t="s">
        <v>44</v>
      </c>
      <c r="I7085" s="216"/>
      <c r="J7085" s="213"/>
      <c r="K7085" s="213"/>
      <c r="L7085" s="217"/>
      <c r="M7085" s="218"/>
      <c r="N7085" s="219"/>
      <c r="O7085" s="219"/>
      <c r="P7085" s="219"/>
      <c r="Q7085" s="219"/>
      <c r="R7085" s="219"/>
      <c r="S7085" s="219"/>
      <c r="T7085" s="220"/>
      <c r="AT7085" s="221" t="s">
        <v>272</v>
      </c>
      <c r="AU7085" s="221" t="s">
        <v>91</v>
      </c>
      <c r="AV7085" s="13" t="s">
        <v>89</v>
      </c>
      <c r="AW7085" s="13" t="s">
        <v>38</v>
      </c>
      <c r="AX7085" s="13" t="s">
        <v>82</v>
      </c>
      <c r="AY7085" s="221" t="s">
        <v>262</v>
      </c>
    </row>
    <row r="7086" spans="1:65" s="15" customFormat="1" ht="10">
      <c r="B7086" s="233"/>
      <c r="C7086" s="234"/>
      <c r="D7086" s="208" t="s">
        <v>272</v>
      </c>
      <c r="E7086" s="235" t="s">
        <v>44</v>
      </c>
      <c r="F7086" s="236" t="s">
        <v>3341</v>
      </c>
      <c r="G7086" s="234"/>
      <c r="H7086" s="237">
        <v>120</v>
      </c>
      <c r="I7086" s="238"/>
      <c r="J7086" s="234"/>
      <c r="K7086" s="234"/>
      <c r="L7086" s="239"/>
      <c r="M7086" s="240"/>
      <c r="N7086" s="241"/>
      <c r="O7086" s="241"/>
      <c r="P7086" s="241"/>
      <c r="Q7086" s="241"/>
      <c r="R7086" s="241"/>
      <c r="S7086" s="241"/>
      <c r="T7086" s="242"/>
      <c r="AT7086" s="243" t="s">
        <v>272</v>
      </c>
      <c r="AU7086" s="243" t="s">
        <v>91</v>
      </c>
      <c r="AV7086" s="15" t="s">
        <v>91</v>
      </c>
      <c r="AW7086" s="15" t="s">
        <v>38</v>
      </c>
      <c r="AX7086" s="15" t="s">
        <v>82</v>
      </c>
      <c r="AY7086" s="243" t="s">
        <v>262</v>
      </c>
    </row>
    <row r="7087" spans="1:65" s="16" customFormat="1" ht="10">
      <c r="B7087" s="244"/>
      <c r="C7087" s="245"/>
      <c r="D7087" s="208" t="s">
        <v>272</v>
      </c>
      <c r="E7087" s="246" t="s">
        <v>44</v>
      </c>
      <c r="F7087" s="247" t="s">
        <v>291</v>
      </c>
      <c r="G7087" s="245"/>
      <c r="H7087" s="248">
        <v>120</v>
      </c>
      <c r="I7087" s="249"/>
      <c r="J7087" s="245"/>
      <c r="K7087" s="245"/>
      <c r="L7087" s="250"/>
      <c r="M7087" s="251"/>
      <c r="N7087" s="252"/>
      <c r="O7087" s="252"/>
      <c r="P7087" s="252"/>
      <c r="Q7087" s="252"/>
      <c r="R7087" s="252"/>
      <c r="S7087" s="252"/>
      <c r="T7087" s="253"/>
      <c r="AT7087" s="254" t="s">
        <v>272</v>
      </c>
      <c r="AU7087" s="254" t="s">
        <v>91</v>
      </c>
      <c r="AV7087" s="16" t="s">
        <v>104</v>
      </c>
      <c r="AW7087" s="16" t="s">
        <v>38</v>
      </c>
      <c r="AX7087" s="16" t="s">
        <v>89</v>
      </c>
      <c r="AY7087" s="254" t="s">
        <v>262</v>
      </c>
    </row>
    <row r="7088" spans="1:65" s="2" customFormat="1" ht="16.5" customHeight="1">
      <c r="A7088" s="37"/>
      <c r="B7088" s="38"/>
      <c r="C7088" s="255" t="s">
        <v>3342</v>
      </c>
      <c r="D7088" s="255" t="s">
        <v>633</v>
      </c>
      <c r="E7088" s="256" t="s">
        <v>3343</v>
      </c>
      <c r="F7088" s="257" t="s">
        <v>3329</v>
      </c>
      <c r="G7088" s="258" t="s">
        <v>406</v>
      </c>
      <c r="H7088" s="259">
        <v>0.12</v>
      </c>
      <c r="I7088" s="260"/>
      <c r="J7088" s="261">
        <f>ROUND(I7088*H7088,2)</f>
        <v>0</v>
      </c>
      <c r="K7088" s="257" t="s">
        <v>44</v>
      </c>
      <c r="L7088" s="262"/>
      <c r="M7088" s="263" t="s">
        <v>44</v>
      </c>
      <c r="N7088" s="264" t="s">
        <v>53</v>
      </c>
      <c r="O7088" s="67"/>
      <c r="P7088" s="204">
        <f>O7088*H7088</f>
        <v>0</v>
      </c>
      <c r="Q7088" s="204">
        <v>1</v>
      </c>
      <c r="R7088" s="204">
        <f>Q7088*H7088</f>
        <v>0.12</v>
      </c>
      <c r="S7088" s="204">
        <v>0</v>
      </c>
      <c r="T7088" s="205">
        <f>S7088*H7088</f>
        <v>0</v>
      </c>
      <c r="U7088" s="37"/>
      <c r="V7088" s="37"/>
      <c r="W7088" s="37"/>
      <c r="X7088" s="37"/>
      <c r="Y7088" s="37"/>
      <c r="Z7088" s="37"/>
      <c r="AA7088" s="37"/>
      <c r="AB7088" s="37"/>
      <c r="AC7088" s="37"/>
      <c r="AD7088" s="37"/>
      <c r="AE7088" s="37"/>
      <c r="AR7088" s="206" t="s">
        <v>619</v>
      </c>
      <c r="AT7088" s="206" t="s">
        <v>633</v>
      </c>
      <c r="AU7088" s="206" t="s">
        <v>91</v>
      </c>
      <c r="AY7088" s="19" t="s">
        <v>262</v>
      </c>
      <c r="BE7088" s="207">
        <f>IF(N7088="základní",J7088,0)</f>
        <v>0</v>
      </c>
      <c r="BF7088" s="207">
        <f>IF(N7088="snížená",J7088,0)</f>
        <v>0</v>
      </c>
      <c r="BG7088" s="207">
        <f>IF(N7088="zákl. přenesená",J7088,0)</f>
        <v>0</v>
      </c>
      <c r="BH7088" s="207">
        <f>IF(N7088="sníž. přenesená",J7088,0)</f>
        <v>0</v>
      </c>
      <c r="BI7088" s="207">
        <f>IF(N7088="nulová",J7088,0)</f>
        <v>0</v>
      </c>
      <c r="BJ7088" s="19" t="s">
        <v>89</v>
      </c>
      <c r="BK7088" s="207">
        <f>ROUND(I7088*H7088,2)</f>
        <v>0</v>
      </c>
      <c r="BL7088" s="19" t="s">
        <v>442</v>
      </c>
      <c r="BM7088" s="206" t="s">
        <v>3344</v>
      </c>
    </row>
    <row r="7089" spans="1:65" s="13" customFormat="1" ht="10">
      <c r="B7089" s="212"/>
      <c r="C7089" s="213"/>
      <c r="D7089" s="208" t="s">
        <v>272</v>
      </c>
      <c r="E7089" s="214" t="s">
        <v>44</v>
      </c>
      <c r="F7089" s="215" t="s">
        <v>3337</v>
      </c>
      <c r="G7089" s="213"/>
      <c r="H7089" s="214" t="s">
        <v>44</v>
      </c>
      <c r="I7089" s="216"/>
      <c r="J7089" s="213"/>
      <c r="K7089" s="213"/>
      <c r="L7089" s="217"/>
      <c r="M7089" s="218"/>
      <c r="N7089" s="219"/>
      <c r="O7089" s="219"/>
      <c r="P7089" s="219"/>
      <c r="Q7089" s="219"/>
      <c r="R7089" s="219"/>
      <c r="S7089" s="219"/>
      <c r="T7089" s="220"/>
      <c r="AT7089" s="221" t="s">
        <v>272</v>
      </c>
      <c r="AU7089" s="221" t="s">
        <v>91</v>
      </c>
      <c r="AV7089" s="13" t="s">
        <v>89</v>
      </c>
      <c r="AW7089" s="13" t="s">
        <v>38</v>
      </c>
      <c r="AX7089" s="13" t="s">
        <v>82</v>
      </c>
      <c r="AY7089" s="221" t="s">
        <v>262</v>
      </c>
    </row>
    <row r="7090" spans="1:65" s="13" customFormat="1" ht="50">
      <c r="B7090" s="212"/>
      <c r="C7090" s="213"/>
      <c r="D7090" s="208" t="s">
        <v>272</v>
      </c>
      <c r="E7090" s="214" t="s">
        <v>44</v>
      </c>
      <c r="F7090" s="215" t="s">
        <v>3338</v>
      </c>
      <c r="G7090" s="213"/>
      <c r="H7090" s="214" t="s">
        <v>44</v>
      </c>
      <c r="I7090" s="216"/>
      <c r="J7090" s="213"/>
      <c r="K7090" s="213"/>
      <c r="L7090" s="217"/>
      <c r="M7090" s="218"/>
      <c r="N7090" s="219"/>
      <c r="O7090" s="219"/>
      <c r="P7090" s="219"/>
      <c r="Q7090" s="219"/>
      <c r="R7090" s="219"/>
      <c r="S7090" s="219"/>
      <c r="T7090" s="220"/>
      <c r="AT7090" s="221" t="s">
        <v>272</v>
      </c>
      <c r="AU7090" s="221" t="s">
        <v>91</v>
      </c>
      <c r="AV7090" s="13" t="s">
        <v>89</v>
      </c>
      <c r="AW7090" s="13" t="s">
        <v>38</v>
      </c>
      <c r="AX7090" s="13" t="s">
        <v>82</v>
      </c>
      <c r="AY7090" s="221" t="s">
        <v>262</v>
      </c>
    </row>
    <row r="7091" spans="1:65" s="13" customFormat="1" ht="10">
      <c r="B7091" s="212"/>
      <c r="C7091" s="213"/>
      <c r="D7091" s="208" t="s">
        <v>272</v>
      </c>
      <c r="E7091" s="214" t="s">
        <v>44</v>
      </c>
      <c r="F7091" s="215" t="s">
        <v>3339</v>
      </c>
      <c r="G7091" s="213"/>
      <c r="H7091" s="214" t="s">
        <v>44</v>
      </c>
      <c r="I7091" s="216"/>
      <c r="J7091" s="213"/>
      <c r="K7091" s="213"/>
      <c r="L7091" s="217"/>
      <c r="M7091" s="218"/>
      <c r="N7091" s="219"/>
      <c r="O7091" s="219"/>
      <c r="P7091" s="219"/>
      <c r="Q7091" s="219"/>
      <c r="R7091" s="219"/>
      <c r="S7091" s="219"/>
      <c r="T7091" s="220"/>
      <c r="AT7091" s="221" t="s">
        <v>272</v>
      </c>
      <c r="AU7091" s="221" t="s">
        <v>91</v>
      </c>
      <c r="AV7091" s="13" t="s">
        <v>89</v>
      </c>
      <c r="AW7091" s="13" t="s">
        <v>38</v>
      </c>
      <c r="AX7091" s="13" t="s">
        <v>82</v>
      </c>
      <c r="AY7091" s="221" t="s">
        <v>262</v>
      </c>
    </row>
    <row r="7092" spans="1:65" s="13" customFormat="1" ht="10">
      <c r="B7092" s="212"/>
      <c r="C7092" s="213"/>
      <c r="D7092" s="208" t="s">
        <v>272</v>
      </c>
      <c r="E7092" s="214" t="s">
        <v>44</v>
      </c>
      <c r="F7092" s="215" t="s">
        <v>2567</v>
      </c>
      <c r="G7092" s="213"/>
      <c r="H7092" s="214" t="s">
        <v>44</v>
      </c>
      <c r="I7092" s="216"/>
      <c r="J7092" s="213"/>
      <c r="K7092" s="213"/>
      <c r="L7092" s="217"/>
      <c r="M7092" s="218"/>
      <c r="N7092" s="219"/>
      <c r="O7092" s="219"/>
      <c r="P7092" s="219"/>
      <c r="Q7092" s="219"/>
      <c r="R7092" s="219"/>
      <c r="S7092" s="219"/>
      <c r="T7092" s="220"/>
      <c r="AT7092" s="221" t="s">
        <v>272</v>
      </c>
      <c r="AU7092" s="221" t="s">
        <v>91</v>
      </c>
      <c r="AV7092" s="13" t="s">
        <v>89</v>
      </c>
      <c r="AW7092" s="13" t="s">
        <v>38</v>
      </c>
      <c r="AX7092" s="13" t="s">
        <v>82</v>
      </c>
      <c r="AY7092" s="221" t="s">
        <v>262</v>
      </c>
    </row>
    <row r="7093" spans="1:65" s="13" customFormat="1" ht="10">
      <c r="B7093" s="212"/>
      <c r="C7093" s="213"/>
      <c r="D7093" s="208" t="s">
        <v>272</v>
      </c>
      <c r="E7093" s="214" t="s">
        <v>44</v>
      </c>
      <c r="F7093" s="215" t="s">
        <v>3194</v>
      </c>
      <c r="G7093" s="213"/>
      <c r="H7093" s="214" t="s">
        <v>44</v>
      </c>
      <c r="I7093" s="216"/>
      <c r="J7093" s="213"/>
      <c r="K7093" s="213"/>
      <c r="L7093" s="217"/>
      <c r="M7093" s="218"/>
      <c r="N7093" s="219"/>
      <c r="O7093" s="219"/>
      <c r="P7093" s="219"/>
      <c r="Q7093" s="219"/>
      <c r="R7093" s="219"/>
      <c r="S7093" s="219"/>
      <c r="T7093" s="220"/>
      <c r="AT7093" s="221" t="s">
        <v>272</v>
      </c>
      <c r="AU7093" s="221" t="s">
        <v>91</v>
      </c>
      <c r="AV7093" s="13" t="s">
        <v>89</v>
      </c>
      <c r="AW7093" s="13" t="s">
        <v>38</v>
      </c>
      <c r="AX7093" s="13" t="s">
        <v>82</v>
      </c>
      <c r="AY7093" s="221" t="s">
        <v>262</v>
      </c>
    </row>
    <row r="7094" spans="1:65" s="13" customFormat="1" ht="10">
      <c r="B7094" s="212"/>
      <c r="C7094" s="213"/>
      <c r="D7094" s="208" t="s">
        <v>272</v>
      </c>
      <c r="E7094" s="214" t="s">
        <v>44</v>
      </c>
      <c r="F7094" s="215" t="s">
        <v>3289</v>
      </c>
      <c r="G7094" s="213"/>
      <c r="H7094" s="214" t="s">
        <v>44</v>
      </c>
      <c r="I7094" s="216"/>
      <c r="J7094" s="213"/>
      <c r="K7094" s="213"/>
      <c r="L7094" s="217"/>
      <c r="M7094" s="218"/>
      <c r="N7094" s="219"/>
      <c r="O7094" s="219"/>
      <c r="P7094" s="219"/>
      <c r="Q7094" s="219"/>
      <c r="R7094" s="219"/>
      <c r="S7094" s="219"/>
      <c r="T7094" s="220"/>
      <c r="AT7094" s="221" t="s">
        <v>272</v>
      </c>
      <c r="AU7094" s="221" t="s">
        <v>91</v>
      </c>
      <c r="AV7094" s="13" t="s">
        <v>89</v>
      </c>
      <c r="AW7094" s="13" t="s">
        <v>38</v>
      </c>
      <c r="AX7094" s="13" t="s">
        <v>82</v>
      </c>
      <c r="AY7094" s="221" t="s">
        <v>262</v>
      </c>
    </row>
    <row r="7095" spans="1:65" s="13" customFormat="1" ht="10">
      <c r="B7095" s="212"/>
      <c r="C7095" s="213"/>
      <c r="D7095" s="208" t="s">
        <v>272</v>
      </c>
      <c r="E7095" s="214" t="s">
        <v>44</v>
      </c>
      <c r="F7095" s="215" t="s">
        <v>3340</v>
      </c>
      <c r="G7095" s="213"/>
      <c r="H7095" s="214" t="s">
        <v>44</v>
      </c>
      <c r="I7095" s="216"/>
      <c r="J7095" s="213"/>
      <c r="K7095" s="213"/>
      <c r="L7095" s="217"/>
      <c r="M7095" s="218"/>
      <c r="N7095" s="219"/>
      <c r="O7095" s="219"/>
      <c r="P7095" s="219"/>
      <c r="Q7095" s="219"/>
      <c r="R7095" s="219"/>
      <c r="S7095" s="219"/>
      <c r="T7095" s="220"/>
      <c r="AT7095" s="221" t="s">
        <v>272</v>
      </c>
      <c r="AU7095" s="221" t="s">
        <v>91</v>
      </c>
      <c r="AV7095" s="13" t="s">
        <v>89</v>
      </c>
      <c r="AW7095" s="13" t="s">
        <v>38</v>
      </c>
      <c r="AX7095" s="13" t="s">
        <v>82</v>
      </c>
      <c r="AY7095" s="221" t="s">
        <v>262</v>
      </c>
    </row>
    <row r="7096" spans="1:65" s="15" customFormat="1" ht="10">
      <c r="B7096" s="233"/>
      <c r="C7096" s="234"/>
      <c r="D7096" s="208" t="s">
        <v>272</v>
      </c>
      <c r="E7096" s="235" t="s">
        <v>44</v>
      </c>
      <c r="F7096" s="236" t="s">
        <v>3345</v>
      </c>
      <c r="G7096" s="234"/>
      <c r="H7096" s="237">
        <v>0.12</v>
      </c>
      <c r="I7096" s="238"/>
      <c r="J7096" s="234"/>
      <c r="K7096" s="234"/>
      <c r="L7096" s="239"/>
      <c r="M7096" s="240"/>
      <c r="N7096" s="241"/>
      <c r="O7096" s="241"/>
      <c r="P7096" s="241"/>
      <c r="Q7096" s="241"/>
      <c r="R7096" s="241"/>
      <c r="S7096" s="241"/>
      <c r="T7096" s="242"/>
      <c r="AT7096" s="243" t="s">
        <v>272</v>
      </c>
      <c r="AU7096" s="243" t="s">
        <v>91</v>
      </c>
      <c r="AV7096" s="15" t="s">
        <v>91</v>
      </c>
      <c r="AW7096" s="15" t="s">
        <v>38</v>
      </c>
      <c r="AX7096" s="15" t="s">
        <v>82</v>
      </c>
      <c r="AY7096" s="243" t="s">
        <v>262</v>
      </c>
    </row>
    <row r="7097" spans="1:65" s="16" customFormat="1" ht="10">
      <c r="B7097" s="244"/>
      <c r="C7097" s="245"/>
      <c r="D7097" s="208" t="s">
        <v>272</v>
      </c>
      <c r="E7097" s="246" t="s">
        <v>44</v>
      </c>
      <c r="F7097" s="247" t="s">
        <v>291</v>
      </c>
      <c r="G7097" s="245"/>
      <c r="H7097" s="248">
        <v>0.12</v>
      </c>
      <c r="I7097" s="249"/>
      <c r="J7097" s="245"/>
      <c r="K7097" s="245"/>
      <c r="L7097" s="250"/>
      <c r="M7097" s="251"/>
      <c r="N7097" s="252"/>
      <c r="O7097" s="252"/>
      <c r="P7097" s="252"/>
      <c r="Q7097" s="252"/>
      <c r="R7097" s="252"/>
      <c r="S7097" s="252"/>
      <c r="T7097" s="253"/>
      <c r="AT7097" s="254" t="s">
        <v>272</v>
      </c>
      <c r="AU7097" s="254" t="s">
        <v>91</v>
      </c>
      <c r="AV7097" s="16" t="s">
        <v>104</v>
      </c>
      <c r="AW7097" s="16" t="s">
        <v>38</v>
      </c>
      <c r="AX7097" s="16" t="s">
        <v>89</v>
      </c>
      <c r="AY7097" s="254" t="s">
        <v>262</v>
      </c>
    </row>
    <row r="7098" spans="1:65" s="2" customFormat="1" ht="16.5" customHeight="1">
      <c r="A7098" s="37"/>
      <c r="B7098" s="38"/>
      <c r="C7098" s="195" t="s">
        <v>3346</v>
      </c>
      <c r="D7098" s="195" t="s">
        <v>264</v>
      </c>
      <c r="E7098" s="196" t="s">
        <v>3333</v>
      </c>
      <c r="F7098" s="197" t="s">
        <v>3334</v>
      </c>
      <c r="G7098" s="198" t="s">
        <v>1676</v>
      </c>
      <c r="H7098" s="199">
        <v>106</v>
      </c>
      <c r="I7098" s="200"/>
      <c r="J7098" s="201">
        <f>ROUND(I7098*H7098,2)</f>
        <v>0</v>
      </c>
      <c r="K7098" s="197" t="s">
        <v>268</v>
      </c>
      <c r="L7098" s="42"/>
      <c r="M7098" s="202" t="s">
        <v>44</v>
      </c>
      <c r="N7098" s="203" t="s">
        <v>53</v>
      </c>
      <c r="O7098" s="67"/>
      <c r="P7098" s="204">
        <f>O7098*H7098</f>
        <v>0</v>
      </c>
      <c r="Q7098" s="204">
        <v>5.0000000000000002E-5</v>
      </c>
      <c r="R7098" s="204">
        <f>Q7098*H7098</f>
        <v>5.3E-3</v>
      </c>
      <c r="S7098" s="204">
        <v>0</v>
      </c>
      <c r="T7098" s="205">
        <f>S7098*H7098</f>
        <v>0</v>
      </c>
      <c r="U7098" s="37"/>
      <c r="V7098" s="37"/>
      <c r="W7098" s="37"/>
      <c r="X7098" s="37"/>
      <c r="Y7098" s="37"/>
      <c r="Z7098" s="37"/>
      <c r="AA7098" s="37"/>
      <c r="AB7098" s="37"/>
      <c r="AC7098" s="37"/>
      <c r="AD7098" s="37"/>
      <c r="AE7098" s="37"/>
      <c r="AR7098" s="206" t="s">
        <v>442</v>
      </c>
      <c r="AT7098" s="206" t="s">
        <v>264</v>
      </c>
      <c r="AU7098" s="206" t="s">
        <v>91</v>
      </c>
      <c r="AY7098" s="19" t="s">
        <v>262</v>
      </c>
      <c r="BE7098" s="207">
        <f>IF(N7098="základní",J7098,0)</f>
        <v>0</v>
      </c>
      <c r="BF7098" s="207">
        <f>IF(N7098="snížená",J7098,0)</f>
        <v>0</v>
      </c>
      <c r="BG7098" s="207">
        <f>IF(N7098="zákl. přenesená",J7098,0)</f>
        <v>0</v>
      </c>
      <c r="BH7098" s="207">
        <f>IF(N7098="sníž. přenesená",J7098,0)</f>
        <v>0</v>
      </c>
      <c r="BI7098" s="207">
        <f>IF(N7098="nulová",J7098,0)</f>
        <v>0</v>
      </c>
      <c r="BJ7098" s="19" t="s">
        <v>89</v>
      </c>
      <c r="BK7098" s="207">
        <f>ROUND(I7098*H7098,2)</f>
        <v>0</v>
      </c>
      <c r="BL7098" s="19" t="s">
        <v>442</v>
      </c>
      <c r="BM7098" s="206" t="s">
        <v>3347</v>
      </c>
    </row>
    <row r="7099" spans="1:65" s="2" customFormat="1" ht="27">
      <c r="A7099" s="37"/>
      <c r="B7099" s="38"/>
      <c r="C7099" s="39"/>
      <c r="D7099" s="208" t="s">
        <v>270</v>
      </c>
      <c r="E7099" s="39"/>
      <c r="F7099" s="209" t="s">
        <v>3283</v>
      </c>
      <c r="G7099" s="39"/>
      <c r="H7099" s="39"/>
      <c r="I7099" s="118"/>
      <c r="J7099" s="39"/>
      <c r="K7099" s="39"/>
      <c r="L7099" s="42"/>
      <c r="M7099" s="210"/>
      <c r="N7099" s="211"/>
      <c r="O7099" s="67"/>
      <c r="P7099" s="67"/>
      <c r="Q7099" s="67"/>
      <c r="R7099" s="67"/>
      <c r="S7099" s="67"/>
      <c r="T7099" s="68"/>
      <c r="U7099" s="37"/>
      <c r="V7099" s="37"/>
      <c r="W7099" s="37"/>
      <c r="X7099" s="37"/>
      <c r="Y7099" s="37"/>
      <c r="Z7099" s="37"/>
      <c r="AA7099" s="37"/>
      <c r="AB7099" s="37"/>
      <c r="AC7099" s="37"/>
      <c r="AD7099" s="37"/>
      <c r="AE7099" s="37"/>
      <c r="AT7099" s="19" t="s">
        <v>270</v>
      </c>
      <c r="AU7099" s="19" t="s">
        <v>91</v>
      </c>
    </row>
    <row r="7100" spans="1:65" s="2" customFormat="1" ht="18">
      <c r="A7100" s="37"/>
      <c r="B7100" s="38"/>
      <c r="C7100" s="39"/>
      <c r="D7100" s="208" t="s">
        <v>421</v>
      </c>
      <c r="E7100" s="39"/>
      <c r="F7100" s="209" t="s">
        <v>3348</v>
      </c>
      <c r="G7100" s="39"/>
      <c r="H7100" s="39"/>
      <c r="I7100" s="118"/>
      <c r="J7100" s="39"/>
      <c r="K7100" s="39"/>
      <c r="L7100" s="42"/>
      <c r="M7100" s="210"/>
      <c r="N7100" s="211"/>
      <c r="O7100" s="67"/>
      <c r="P7100" s="67"/>
      <c r="Q7100" s="67"/>
      <c r="R7100" s="67"/>
      <c r="S7100" s="67"/>
      <c r="T7100" s="68"/>
      <c r="U7100" s="37"/>
      <c r="V7100" s="37"/>
      <c r="W7100" s="37"/>
      <c r="X7100" s="37"/>
      <c r="Y7100" s="37"/>
      <c r="Z7100" s="37"/>
      <c r="AA7100" s="37"/>
      <c r="AB7100" s="37"/>
      <c r="AC7100" s="37"/>
      <c r="AD7100" s="37"/>
      <c r="AE7100" s="37"/>
      <c r="AT7100" s="19" t="s">
        <v>421</v>
      </c>
      <c r="AU7100" s="19" t="s">
        <v>91</v>
      </c>
    </row>
    <row r="7101" spans="1:65" s="13" customFormat="1" ht="10">
      <c r="B7101" s="212"/>
      <c r="C7101" s="213"/>
      <c r="D7101" s="208" t="s">
        <v>272</v>
      </c>
      <c r="E7101" s="214" t="s">
        <v>44</v>
      </c>
      <c r="F7101" s="215" t="s">
        <v>3349</v>
      </c>
      <c r="G7101" s="213"/>
      <c r="H7101" s="214" t="s">
        <v>44</v>
      </c>
      <c r="I7101" s="216"/>
      <c r="J7101" s="213"/>
      <c r="K7101" s="213"/>
      <c r="L7101" s="217"/>
      <c r="M7101" s="218"/>
      <c r="N7101" s="219"/>
      <c r="O7101" s="219"/>
      <c r="P7101" s="219"/>
      <c r="Q7101" s="219"/>
      <c r="R7101" s="219"/>
      <c r="S7101" s="219"/>
      <c r="T7101" s="220"/>
      <c r="AT7101" s="221" t="s">
        <v>272</v>
      </c>
      <c r="AU7101" s="221" t="s">
        <v>91</v>
      </c>
      <c r="AV7101" s="13" t="s">
        <v>89</v>
      </c>
      <c r="AW7101" s="13" t="s">
        <v>38</v>
      </c>
      <c r="AX7101" s="13" t="s">
        <v>82</v>
      </c>
      <c r="AY7101" s="221" t="s">
        <v>262</v>
      </c>
    </row>
    <row r="7102" spans="1:65" s="13" customFormat="1" ht="50">
      <c r="B7102" s="212"/>
      <c r="C7102" s="213"/>
      <c r="D7102" s="208" t="s">
        <v>272</v>
      </c>
      <c r="E7102" s="214" t="s">
        <v>44</v>
      </c>
      <c r="F7102" s="215" t="s">
        <v>3350</v>
      </c>
      <c r="G7102" s="213"/>
      <c r="H7102" s="214" t="s">
        <v>44</v>
      </c>
      <c r="I7102" s="216"/>
      <c r="J7102" s="213"/>
      <c r="K7102" s="213"/>
      <c r="L7102" s="217"/>
      <c r="M7102" s="218"/>
      <c r="N7102" s="219"/>
      <c r="O7102" s="219"/>
      <c r="P7102" s="219"/>
      <c r="Q7102" s="219"/>
      <c r="R7102" s="219"/>
      <c r="S7102" s="219"/>
      <c r="T7102" s="220"/>
      <c r="AT7102" s="221" t="s">
        <v>272</v>
      </c>
      <c r="AU7102" s="221" t="s">
        <v>91</v>
      </c>
      <c r="AV7102" s="13" t="s">
        <v>89</v>
      </c>
      <c r="AW7102" s="13" t="s">
        <v>38</v>
      </c>
      <c r="AX7102" s="13" t="s">
        <v>82</v>
      </c>
      <c r="AY7102" s="221" t="s">
        <v>262</v>
      </c>
    </row>
    <row r="7103" spans="1:65" s="13" customFormat="1" ht="10">
      <c r="B7103" s="212"/>
      <c r="C7103" s="213"/>
      <c r="D7103" s="208" t="s">
        <v>272</v>
      </c>
      <c r="E7103" s="214" t="s">
        <v>44</v>
      </c>
      <c r="F7103" s="215" t="s">
        <v>3351</v>
      </c>
      <c r="G7103" s="213"/>
      <c r="H7103" s="214" t="s">
        <v>44</v>
      </c>
      <c r="I7103" s="216"/>
      <c r="J7103" s="213"/>
      <c r="K7103" s="213"/>
      <c r="L7103" s="217"/>
      <c r="M7103" s="218"/>
      <c r="N7103" s="219"/>
      <c r="O7103" s="219"/>
      <c r="P7103" s="219"/>
      <c r="Q7103" s="219"/>
      <c r="R7103" s="219"/>
      <c r="S7103" s="219"/>
      <c r="T7103" s="220"/>
      <c r="AT7103" s="221" t="s">
        <v>272</v>
      </c>
      <c r="AU7103" s="221" t="s">
        <v>91</v>
      </c>
      <c r="AV7103" s="13" t="s">
        <v>89</v>
      </c>
      <c r="AW7103" s="13" t="s">
        <v>38</v>
      </c>
      <c r="AX7103" s="13" t="s">
        <v>82</v>
      </c>
      <c r="AY7103" s="221" t="s">
        <v>262</v>
      </c>
    </row>
    <row r="7104" spans="1:65" s="13" customFormat="1" ht="10">
      <c r="B7104" s="212"/>
      <c r="C7104" s="213"/>
      <c r="D7104" s="208" t="s">
        <v>272</v>
      </c>
      <c r="E7104" s="214" t="s">
        <v>44</v>
      </c>
      <c r="F7104" s="215" t="s">
        <v>2567</v>
      </c>
      <c r="G7104" s="213"/>
      <c r="H7104" s="214" t="s">
        <v>44</v>
      </c>
      <c r="I7104" s="216"/>
      <c r="J7104" s="213"/>
      <c r="K7104" s="213"/>
      <c r="L7104" s="217"/>
      <c r="M7104" s="218"/>
      <c r="N7104" s="219"/>
      <c r="O7104" s="219"/>
      <c r="P7104" s="219"/>
      <c r="Q7104" s="219"/>
      <c r="R7104" s="219"/>
      <c r="S7104" s="219"/>
      <c r="T7104" s="220"/>
      <c r="AT7104" s="221" t="s">
        <v>272</v>
      </c>
      <c r="AU7104" s="221" t="s">
        <v>91</v>
      </c>
      <c r="AV7104" s="13" t="s">
        <v>89</v>
      </c>
      <c r="AW7104" s="13" t="s">
        <v>38</v>
      </c>
      <c r="AX7104" s="13" t="s">
        <v>82</v>
      </c>
      <c r="AY7104" s="221" t="s">
        <v>262</v>
      </c>
    </row>
    <row r="7105" spans="1:65" s="13" customFormat="1" ht="10">
      <c r="B7105" s="212"/>
      <c r="C7105" s="213"/>
      <c r="D7105" s="208" t="s">
        <v>272</v>
      </c>
      <c r="E7105" s="214" t="s">
        <v>44</v>
      </c>
      <c r="F7105" s="215" t="s">
        <v>3194</v>
      </c>
      <c r="G7105" s="213"/>
      <c r="H7105" s="214" t="s">
        <v>44</v>
      </c>
      <c r="I7105" s="216"/>
      <c r="J7105" s="213"/>
      <c r="K7105" s="213"/>
      <c r="L7105" s="217"/>
      <c r="M7105" s="218"/>
      <c r="N7105" s="219"/>
      <c r="O7105" s="219"/>
      <c r="P7105" s="219"/>
      <c r="Q7105" s="219"/>
      <c r="R7105" s="219"/>
      <c r="S7105" s="219"/>
      <c r="T7105" s="220"/>
      <c r="AT7105" s="221" t="s">
        <v>272</v>
      </c>
      <c r="AU7105" s="221" t="s">
        <v>91</v>
      </c>
      <c r="AV7105" s="13" t="s">
        <v>89</v>
      </c>
      <c r="AW7105" s="13" t="s">
        <v>38</v>
      </c>
      <c r="AX7105" s="13" t="s">
        <v>82</v>
      </c>
      <c r="AY7105" s="221" t="s">
        <v>262</v>
      </c>
    </row>
    <row r="7106" spans="1:65" s="13" customFormat="1" ht="10">
      <c r="B7106" s="212"/>
      <c r="C7106" s="213"/>
      <c r="D7106" s="208" t="s">
        <v>272</v>
      </c>
      <c r="E7106" s="214" t="s">
        <v>44</v>
      </c>
      <c r="F7106" s="215" t="s">
        <v>3289</v>
      </c>
      <c r="G7106" s="213"/>
      <c r="H7106" s="214" t="s">
        <v>44</v>
      </c>
      <c r="I7106" s="216"/>
      <c r="J7106" s="213"/>
      <c r="K7106" s="213"/>
      <c r="L7106" s="217"/>
      <c r="M7106" s="218"/>
      <c r="N7106" s="219"/>
      <c r="O7106" s="219"/>
      <c r="P7106" s="219"/>
      <c r="Q7106" s="219"/>
      <c r="R7106" s="219"/>
      <c r="S7106" s="219"/>
      <c r="T7106" s="220"/>
      <c r="AT7106" s="221" t="s">
        <v>272</v>
      </c>
      <c r="AU7106" s="221" t="s">
        <v>91</v>
      </c>
      <c r="AV7106" s="13" t="s">
        <v>89</v>
      </c>
      <c r="AW7106" s="13" t="s">
        <v>38</v>
      </c>
      <c r="AX7106" s="13" t="s">
        <v>82</v>
      </c>
      <c r="AY7106" s="221" t="s">
        <v>262</v>
      </c>
    </row>
    <row r="7107" spans="1:65" s="13" customFormat="1" ht="10">
      <c r="B7107" s="212"/>
      <c r="C7107" s="213"/>
      <c r="D7107" s="208" t="s">
        <v>272</v>
      </c>
      <c r="E7107" s="214" t="s">
        <v>44</v>
      </c>
      <c r="F7107" s="215" t="s">
        <v>3352</v>
      </c>
      <c r="G7107" s="213"/>
      <c r="H7107" s="214" t="s">
        <v>44</v>
      </c>
      <c r="I7107" s="216"/>
      <c r="J7107" s="213"/>
      <c r="K7107" s="213"/>
      <c r="L7107" s="217"/>
      <c r="M7107" s="218"/>
      <c r="N7107" s="219"/>
      <c r="O7107" s="219"/>
      <c r="P7107" s="219"/>
      <c r="Q7107" s="219"/>
      <c r="R7107" s="219"/>
      <c r="S7107" s="219"/>
      <c r="T7107" s="220"/>
      <c r="AT7107" s="221" t="s">
        <v>272</v>
      </c>
      <c r="AU7107" s="221" t="s">
        <v>91</v>
      </c>
      <c r="AV7107" s="13" t="s">
        <v>89</v>
      </c>
      <c r="AW7107" s="13" t="s">
        <v>38</v>
      </c>
      <c r="AX7107" s="13" t="s">
        <v>82</v>
      </c>
      <c r="AY7107" s="221" t="s">
        <v>262</v>
      </c>
    </row>
    <row r="7108" spans="1:65" s="15" customFormat="1" ht="10">
      <c r="B7108" s="233"/>
      <c r="C7108" s="234"/>
      <c r="D7108" s="208" t="s">
        <v>272</v>
      </c>
      <c r="E7108" s="235" t="s">
        <v>44</v>
      </c>
      <c r="F7108" s="236" t="s">
        <v>3353</v>
      </c>
      <c r="G7108" s="234"/>
      <c r="H7108" s="237">
        <v>106</v>
      </c>
      <c r="I7108" s="238"/>
      <c r="J7108" s="234"/>
      <c r="K7108" s="234"/>
      <c r="L7108" s="239"/>
      <c r="M7108" s="240"/>
      <c r="N7108" s="241"/>
      <c r="O7108" s="241"/>
      <c r="P7108" s="241"/>
      <c r="Q7108" s="241"/>
      <c r="R7108" s="241"/>
      <c r="S7108" s="241"/>
      <c r="T7108" s="242"/>
      <c r="AT7108" s="243" t="s">
        <v>272</v>
      </c>
      <c r="AU7108" s="243" t="s">
        <v>91</v>
      </c>
      <c r="AV7108" s="15" t="s">
        <v>91</v>
      </c>
      <c r="AW7108" s="15" t="s">
        <v>38</v>
      </c>
      <c r="AX7108" s="15" t="s">
        <v>82</v>
      </c>
      <c r="AY7108" s="243" t="s">
        <v>262</v>
      </c>
    </row>
    <row r="7109" spans="1:65" s="16" customFormat="1" ht="10">
      <c r="B7109" s="244"/>
      <c r="C7109" s="245"/>
      <c r="D7109" s="208" t="s">
        <v>272</v>
      </c>
      <c r="E7109" s="246" t="s">
        <v>44</v>
      </c>
      <c r="F7109" s="247" t="s">
        <v>291</v>
      </c>
      <c r="G7109" s="245"/>
      <c r="H7109" s="248">
        <v>106</v>
      </c>
      <c r="I7109" s="249"/>
      <c r="J7109" s="245"/>
      <c r="K7109" s="245"/>
      <c r="L7109" s="250"/>
      <c r="M7109" s="251"/>
      <c r="N7109" s="252"/>
      <c r="O7109" s="252"/>
      <c r="P7109" s="252"/>
      <c r="Q7109" s="252"/>
      <c r="R7109" s="252"/>
      <c r="S7109" s="252"/>
      <c r="T7109" s="253"/>
      <c r="AT7109" s="254" t="s">
        <v>272</v>
      </c>
      <c r="AU7109" s="254" t="s">
        <v>91</v>
      </c>
      <c r="AV7109" s="16" t="s">
        <v>104</v>
      </c>
      <c r="AW7109" s="16" t="s">
        <v>38</v>
      </c>
      <c r="AX7109" s="16" t="s">
        <v>89</v>
      </c>
      <c r="AY7109" s="254" t="s">
        <v>262</v>
      </c>
    </row>
    <row r="7110" spans="1:65" s="2" customFormat="1" ht="16.5" customHeight="1">
      <c r="A7110" s="37"/>
      <c r="B7110" s="38"/>
      <c r="C7110" s="255" t="s">
        <v>3354</v>
      </c>
      <c r="D7110" s="255" t="s">
        <v>633</v>
      </c>
      <c r="E7110" s="256" t="s">
        <v>3355</v>
      </c>
      <c r="F7110" s="257" t="s">
        <v>3329</v>
      </c>
      <c r="G7110" s="258" t="s">
        <v>406</v>
      </c>
      <c r="H7110" s="259">
        <v>0.106</v>
      </c>
      <c r="I7110" s="260"/>
      <c r="J7110" s="261">
        <f>ROUND(I7110*H7110,2)</f>
        <v>0</v>
      </c>
      <c r="K7110" s="257" t="s">
        <v>44</v>
      </c>
      <c r="L7110" s="262"/>
      <c r="M7110" s="263" t="s">
        <v>44</v>
      </c>
      <c r="N7110" s="264" t="s">
        <v>53</v>
      </c>
      <c r="O7110" s="67"/>
      <c r="P7110" s="204">
        <f>O7110*H7110</f>
        <v>0</v>
      </c>
      <c r="Q7110" s="204">
        <v>1</v>
      </c>
      <c r="R7110" s="204">
        <f>Q7110*H7110</f>
        <v>0.106</v>
      </c>
      <c r="S7110" s="204">
        <v>0</v>
      </c>
      <c r="T7110" s="205">
        <f>S7110*H7110</f>
        <v>0</v>
      </c>
      <c r="U7110" s="37"/>
      <c r="V7110" s="37"/>
      <c r="W7110" s="37"/>
      <c r="X7110" s="37"/>
      <c r="Y7110" s="37"/>
      <c r="Z7110" s="37"/>
      <c r="AA7110" s="37"/>
      <c r="AB7110" s="37"/>
      <c r="AC7110" s="37"/>
      <c r="AD7110" s="37"/>
      <c r="AE7110" s="37"/>
      <c r="AR7110" s="206" t="s">
        <v>619</v>
      </c>
      <c r="AT7110" s="206" t="s">
        <v>633</v>
      </c>
      <c r="AU7110" s="206" t="s">
        <v>91</v>
      </c>
      <c r="AY7110" s="19" t="s">
        <v>262</v>
      </c>
      <c r="BE7110" s="207">
        <f>IF(N7110="základní",J7110,0)</f>
        <v>0</v>
      </c>
      <c r="BF7110" s="207">
        <f>IF(N7110="snížená",J7110,0)</f>
        <v>0</v>
      </c>
      <c r="BG7110" s="207">
        <f>IF(N7110="zákl. přenesená",J7110,0)</f>
        <v>0</v>
      </c>
      <c r="BH7110" s="207">
        <f>IF(N7110="sníž. přenesená",J7110,0)</f>
        <v>0</v>
      </c>
      <c r="BI7110" s="207">
        <f>IF(N7110="nulová",J7110,0)</f>
        <v>0</v>
      </c>
      <c r="BJ7110" s="19" t="s">
        <v>89</v>
      </c>
      <c r="BK7110" s="207">
        <f>ROUND(I7110*H7110,2)</f>
        <v>0</v>
      </c>
      <c r="BL7110" s="19" t="s">
        <v>442</v>
      </c>
      <c r="BM7110" s="206" t="s">
        <v>3356</v>
      </c>
    </row>
    <row r="7111" spans="1:65" s="13" customFormat="1" ht="10">
      <c r="B7111" s="212"/>
      <c r="C7111" s="213"/>
      <c r="D7111" s="208" t="s">
        <v>272</v>
      </c>
      <c r="E7111" s="214" t="s">
        <v>44</v>
      </c>
      <c r="F7111" s="215" t="s">
        <v>3349</v>
      </c>
      <c r="G7111" s="213"/>
      <c r="H7111" s="214" t="s">
        <v>44</v>
      </c>
      <c r="I7111" s="216"/>
      <c r="J7111" s="213"/>
      <c r="K7111" s="213"/>
      <c r="L7111" s="217"/>
      <c r="M7111" s="218"/>
      <c r="N7111" s="219"/>
      <c r="O7111" s="219"/>
      <c r="P7111" s="219"/>
      <c r="Q7111" s="219"/>
      <c r="R7111" s="219"/>
      <c r="S7111" s="219"/>
      <c r="T7111" s="220"/>
      <c r="AT7111" s="221" t="s">
        <v>272</v>
      </c>
      <c r="AU7111" s="221" t="s">
        <v>91</v>
      </c>
      <c r="AV7111" s="13" t="s">
        <v>89</v>
      </c>
      <c r="AW7111" s="13" t="s">
        <v>38</v>
      </c>
      <c r="AX7111" s="13" t="s">
        <v>82</v>
      </c>
      <c r="AY7111" s="221" t="s">
        <v>262</v>
      </c>
    </row>
    <row r="7112" spans="1:65" s="13" customFormat="1" ht="50">
      <c r="B7112" s="212"/>
      <c r="C7112" s="213"/>
      <c r="D7112" s="208" t="s">
        <v>272</v>
      </c>
      <c r="E7112" s="214" t="s">
        <v>44</v>
      </c>
      <c r="F7112" s="215" t="s">
        <v>3350</v>
      </c>
      <c r="G7112" s="213"/>
      <c r="H7112" s="214" t="s">
        <v>44</v>
      </c>
      <c r="I7112" s="216"/>
      <c r="J7112" s="213"/>
      <c r="K7112" s="213"/>
      <c r="L7112" s="217"/>
      <c r="M7112" s="218"/>
      <c r="N7112" s="219"/>
      <c r="O7112" s="219"/>
      <c r="P7112" s="219"/>
      <c r="Q7112" s="219"/>
      <c r="R7112" s="219"/>
      <c r="S7112" s="219"/>
      <c r="T7112" s="220"/>
      <c r="AT7112" s="221" t="s">
        <v>272</v>
      </c>
      <c r="AU7112" s="221" t="s">
        <v>91</v>
      </c>
      <c r="AV7112" s="13" t="s">
        <v>89</v>
      </c>
      <c r="AW7112" s="13" t="s">
        <v>38</v>
      </c>
      <c r="AX7112" s="13" t="s">
        <v>82</v>
      </c>
      <c r="AY7112" s="221" t="s">
        <v>262</v>
      </c>
    </row>
    <row r="7113" spans="1:65" s="13" customFormat="1" ht="10">
      <c r="B7113" s="212"/>
      <c r="C7113" s="213"/>
      <c r="D7113" s="208" t="s">
        <v>272</v>
      </c>
      <c r="E7113" s="214" t="s">
        <v>44</v>
      </c>
      <c r="F7113" s="215" t="s">
        <v>3351</v>
      </c>
      <c r="G7113" s="213"/>
      <c r="H7113" s="214" t="s">
        <v>44</v>
      </c>
      <c r="I7113" s="216"/>
      <c r="J7113" s="213"/>
      <c r="K7113" s="213"/>
      <c r="L7113" s="217"/>
      <c r="M7113" s="218"/>
      <c r="N7113" s="219"/>
      <c r="O7113" s="219"/>
      <c r="P7113" s="219"/>
      <c r="Q7113" s="219"/>
      <c r="R7113" s="219"/>
      <c r="S7113" s="219"/>
      <c r="T7113" s="220"/>
      <c r="AT7113" s="221" t="s">
        <v>272</v>
      </c>
      <c r="AU7113" s="221" t="s">
        <v>91</v>
      </c>
      <c r="AV7113" s="13" t="s">
        <v>89</v>
      </c>
      <c r="AW7113" s="13" t="s">
        <v>38</v>
      </c>
      <c r="AX7113" s="13" t="s">
        <v>82</v>
      </c>
      <c r="AY7113" s="221" t="s">
        <v>262</v>
      </c>
    </row>
    <row r="7114" spans="1:65" s="13" customFormat="1" ht="10">
      <c r="B7114" s="212"/>
      <c r="C7114" s="213"/>
      <c r="D7114" s="208" t="s">
        <v>272</v>
      </c>
      <c r="E7114" s="214" t="s">
        <v>44</v>
      </c>
      <c r="F7114" s="215" t="s">
        <v>2567</v>
      </c>
      <c r="G7114" s="213"/>
      <c r="H7114" s="214" t="s">
        <v>44</v>
      </c>
      <c r="I7114" s="216"/>
      <c r="J7114" s="213"/>
      <c r="K7114" s="213"/>
      <c r="L7114" s="217"/>
      <c r="M7114" s="218"/>
      <c r="N7114" s="219"/>
      <c r="O7114" s="219"/>
      <c r="P7114" s="219"/>
      <c r="Q7114" s="219"/>
      <c r="R7114" s="219"/>
      <c r="S7114" s="219"/>
      <c r="T7114" s="220"/>
      <c r="AT7114" s="221" t="s">
        <v>272</v>
      </c>
      <c r="AU7114" s="221" t="s">
        <v>91</v>
      </c>
      <c r="AV7114" s="13" t="s">
        <v>89</v>
      </c>
      <c r="AW7114" s="13" t="s">
        <v>38</v>
      </c>
      <c r="AX7114" s="13" t="s">
        <v>82</v>
      </c>
      <c r="AY7114" s="221" t="s">
        <v>262</v>
      </c>
    </row>
    <row r="7115" spans="1:65" s="13" customFormat="1" ht="10">
      <c r="B7115" s="212"/>
      <c r="C7115" s="213"/>
      <c r="D7115" s="208" t="s">
        <v>272</v>
      </c>
      <c r="E7115" s="214" t="s">
        <v>44</v>
      </c>
      <c r="F7115" s="215" t="s">
        <v>3194</v>
      </c>
      <c r="G7115" s="213"/>
      <c r="H7115" s="214" t="s">
        <v>44</v>
      </c>
      <c r="I7115" s="216"/>
      <c r="J7115" s="213"/>
      <c r="K7115" s="213"/>
      <c r="L7115" s="217"/>
      <c r="M7115" s="218"/>
      <c r="N7115" s="219"/>
      <c r="O7115" s="219"/>
      <c r="P7115" s="219"/>
      <c r="Q7115" s="219"/>
      <c r="R7115" s="219"/>
      <c r="S7115" s="219"/>
      <c r="T7115" s="220"/>
      <c r="AT7115" s="221" t="s">
        <v>272</v>
      </c>
      <c r="AU7115" s="221" t="s">
        <v>91</v>
      </c>
      <c r="AV7115" s="13" t="s">
        <v>89</v>
      </c>
      <c r="AW7115" s="13" t="s">
        <v>38</v>
      </c>
      <c r="AX7115" s="13" t="s">
        <v>82</v>
      </c>
      <c r="AY7115" s="221" t="s">
        <v>262</v>
      </c>
    </row>
    <row r="7116" spans="1:65" s="13" customFormat="1" ht="10">
      <c r="B7116" s="212"/>
      <c r="C7116" s="213"/>
      <c r="D7116" s="208" t="s">
        <v>272</v>
      </c>
      <c r="E7116" s="214" t="s">
        <v>44</v>
      </c>
      <c r="F7116" s="215" t="s">
        <v>3289</v>
      </c>
      <c r="G7116" s="213"/>
      <c r="H7116" s="214" t="s">
        <v>44</v>
      </c>
      <c r="I7116" s="216"/>
      <c r="J7116" s="213"/>
      <c r="K7116" s="213"/>
      <c r="L7116" s="217"/>
      <c r="M7116" s="218"/>
      <c r="N7116" s="219"/>
      <c r="O7116" s="219"/>
      <c r="P7116" s="219"/>
      <c r="Q7116" s="219"/>
      <c r="R7116" s="219"/>
      <c r="S7116" s="219"/>
      <c r="T7116" s="220"/>
      <c r="AT7116" s="221" t="s">
        <v>272</v>
      </c>
      <c r="AU7116" s="221" t="s">
        <v>91</v>
      </c>
      <c r="AV7116" s="13" t="s">
        <v>89</v>
      </c>
      <c r="AW7116" s="13" t="s">
        <v>38</v>
      </c>
      <c r="AX7116" s="13" t="s">
        <v>82</v>
      </c>
      <c r="AY7116" s="221" t="s">
        <v>262</v>
      </c>
    </row>
    <row r="7117" spans="1:65" s="13" customFormat="1" ht="10">
      <c r="B7117" s="212"/>
      <c r="C7117" s="213"/>
      <c r="D7117" s="208" t="s">
        <v>272</v>
      </c>
      <c r="E7117" s="214" t="s">
        <v>44</v>
      </c>
      <c r="F7117" s="215" t="s">
        <v>3352</v>
      </c>
      <c r="G7117" s="213"/>
      <c r="H7117" s="214" t="s">
        <v>44</v>
      </c>
      <c r="I7117" s="216"/>
      <c r="J7117" s="213"/>
      <c r="K7117" s="213"/>
      <c r="L7117" s="217"/>
      <c r="M7117" s="218"/>
      <c r="N7117" s="219"/>
      <c r="O7117" s="219"/>
      <c r="P7117" s="219"/>
      <c r="Q7117" s="219"/>
      <c r="R7117" s="219"/>
      <c r="S7117" s="219"/>
      <c r="T7117" s="220"/>
      <c r="AT7117" s="221" t="s">
        <v>272</v>
      </c>
      <c r="AU7117" s="221" t="s">
        <v>91</v>
      </c>
      <c r="AV7117" s="13" t="s">
        <v>89</v>
      </c>
      <c r="AW7117" s="13" t="s">
        <v>38</v>
      </c>
      <c r="AX7117" s="13" t="s">
        <v>82</v>
      </c>
      <c r="AY7117" s="221" t="s">
        <v>262</v>
      </c>
    </row>
    <row r="7118" spans="1:65" s="15" customFormat="1" ht="10">
      <c r="B7118" s="233"/>
      <c r="C7118" s="234"/>
      <c r="D7118" s="208" t="s">
        <v>272</v>
      </c>
      <c r="E7118" s="235" t="s">
        <v>44</v>
      </c>
      <c r="F7118" s="236" t="s">
        <v>3357</v>
      </c>
      <c r="G7118" s="234"/>
      <c r="H7118" s="237">
        <v>0.106</v>
      </c>
      <c r="I7118" s="238"/>
      <c r="J7118" s="234"/>
      <c r="K7118" s="234"/>
      <c r="L7118" s="239"/>
      <c r="M7118" s="240"/>
      <c r="N7118" s="241"/>
      <c r="O7118" s="241"/>
      <c r="P7118" s="241"/>
      <c r="Q7118" s="241"/>
      <c r="R7118" s="241"/>
      <c r="S7118" s="241"/>
      <c r="T7118" s="242"/>
      <c r="AT7118" s="243" t="s">
        <v>272</v>
      </c>
      <c r="AU7118" s="243" t="s">
        <v>91</v>
      </c>
      <c r="AV7118" s="15" t="s">
        <v>91</v>
      </c>
      <c r="AW7118" s="15" t="s">
        <v>38</v>
      </c>
      <c r="AX7118" s="15" t="s">
        <v>82</v>
      </c>
      <c r="AY7118" s="243" t="s">
        <v>262</v>
      </c>
    </row>
    <row r="7119" spans="1:65" s="16" customFormat="1" ht="10">
      <c r="B7119" s="244"/>
      <c r="C7119" s="245"/>
      <c r="D7119" s="208" t="s">
        <v>272</v>
      </c>
      <c r="E7119" s="246" t="s">
        <v>44</v>
      </c>
      <c r="F7119" s="247" t="s">
        <v>291</v>
      </c>
      <c r="G7119" s="245"/>
      <c r="H7119" s="248">
        <v>0.106</v>
      </c>
      <c r="I7119" s="249"/>
      <c r="J7119" s="245"/>
      <c r="K7119" s="245"/>
      <c r="L7119" s="250"/>
      <c r="M7119" s="251"/>
      <c r="N7119" s="252"/>
      <c r="O7119" s="252"/>
      <c r="P7119" s="252"/>
      <c r="Q7119" s="252"/>
      <c r="R7119" s="252"/>
      <c r="S7119" s="252"/>
      <c r="T7119" s="253"/>
      <c r="AT7119" s="254" t="s">
        <v>272</v>
      </c>
      <c r="AU7119" s="254" t="s">
        <v>91</v>
      </c>
      <c r="AV7119" s="16" t="s">
        <v>104</v>
      </c>
      <c r="AW7119" s="16" t="s">
        <v>38</v>
      </c>
      <c r="AX7119" s="16" t="s">
        <v>89</v>
      </c>
      <c r="AY7119" s="254" t="s">
        <v>262</v>
      </c>
    </row>
    <row r="7120" spans="1:65" s="2" customFormat="1" ht="16.5" customHeight="1">
      <c r="A7120" s="37"/>
      <c r="B7120" s="38"/>
      <c r="C7120" s="195" t="s">
        <v>3358</v>
      </c>
      <c r="D7120" s="195" t="s">
        <v>264</v>
      </c>
      <c r="E7120" s="196" t="s">
        <v>3359</v>
      </c>
      <c r="F7120" s="197" t="s">
        <v>3360</v>
      </c>
      <c r="G7120" s="198" t="s">
        <v>1676</v>
      </c>
      <c r="H7120" s="199">
        <v>133</v>
      </c>
      <c r="I7120" s="200"/>
      <c r="J7120" s="201">
        <f>ROUND(I7120*H7120,2)</f>
        <v>0</v>
      </c>
      <c r="K7120" s="197" t="s">
        <v>268</v>
      </c>
      <c r="L7120" s="42"/>
      <c r="M7120" s="202" t="s">
        <v>44</v>
      </c>
      <c r="N7120" s="203" t="s">
        <v>53</v>
      </c>
      <c r="O7120" s="67"/>
      <c r="P7120" s="204">
        <f>O7120*H7120</f>
        <v>0</v>
      </c>
      <c r="Q7120" s="204">
        <v>5.0000000000000002E-5</v>
      </c>
      <c r="R7120" s="204">
        <f>Q7120*H7120</f>
        <v>6.6500000000000005E-3</v>
      </c>
      <c r="S7120" s="204">
        <v>0</v>
      </c>
      <c r="T7120" s="205">
        <f>S7120*H7120</f>
        <v>0</v>
      </c>
      <c r="U7120" s="37"/>
      <c r="V7120" s="37"/>
      <c r="W7120" s="37"/>
      <c r="X7120" s="37"/>
      <c r="Y7120" s="37"/>
      <c r="Z7120" s="37"/>
      <c r="AA7120" s="37"/>
      <c r="AB7120" s="37"/>
      <c r="AC7120" s="37"/>
      <c r="AD7120" s="37"/>
      <c r="AE7120" s="37"/>
      <c r="AR7120" s="206" t="s">
        <v>442</v>
      </c>
      <c r="AT7120" s="206" t="s">
        <v>264</v>
      </c>
      <c r="AU7120" s="206" t="s">
        <v>91</v>
      </c>
      <c r="AY7120" s="19" t="s">
        <v>262</v>
      </c>
      <c r="BE7120" s="207">
        <f>IF(N7120="základní",J7120,0)</f>
        <v>0</v>
      </c>
      <c r="BF7120" s="207">
        <f>IF(N7120="snížená",J7120,0)</f>
        <v>0</v>
      </c>
      <c r="BG7120" s="207">
        <f>IF(N7120="zákl. přenesená",J7120,0)</f>
        <v>0</v>
      </c>
      <c r="BH7120" s="207">
        <f>IF(N7120="sníž. přenesená",J7120,0)</f>
        <v>0</v>
      </c>
      <c r="BI7120" s="207">
        <f>IF(N7120="nulová",J7120,0)</f>
        <v>0</v>
      </c>
      <c r="BJ7120" s="19" t="s">
        <v>89</v>
      </c>
      <c r="BK7120" s="207">
        <f>ROUND(I7120*H7120,2)</f>
        <v>0</v>
      </c>
      <c r="BL7120" s="19" t="s">
        <v>442</v>
      </c>
      <c r="BM7120" s="206" t="s">
        <v>3361</v>
      </c>
    </row>
    <row r="7121" spans="1:65" s="2" customFormat="1" ht="27">
      <c r="A7121" s="37"/>
      <c r="B7121" s="38"/>
      <c r="C7121" s="39"/>
      <c r="D7121" s="208" t="s">
        <v>270</v>
      </c>
      <c r="E7121" s="39"/>
      <c r="F7121" s="209" t="s">
        <v>3283</v>
      </c>
      <c r="G7121" s="39"/>
      <c r="H7121" s="39"/>
      <c r="I7121" s="118"/>
      <c r="J7121" s="39"/>
      <c r="K7121" s="39"/>
      <c r="L7121" s="42"/>
      <c r="M7121" s="210"/>
      <c r="N7121" s="211"/>
      <c r="O7121" s="67"/>
      <c r="P7121" s="67"/>
      <c r="Q7121" s="67"/>
      <c r="R7121" s="67"/>
      <c r="S7121" s="67"/>
      <c r="T7121" s="68"/>
      <c r="U7121" s="37"/>
      <c r="V7121" s="37"/>
      <c r="W7121" s="37"/>
      <c r="X7121" s="37"/>
      <c r="Y7121" s="37"/>
      <c r="Z7121" s="37"/>
      <c r="AA7121" s="37"/>
      <c r="AB7121" s="37"/>
      <c r="AC7121" s="37"/>
      <c r="AD7121" s="37"/>
      <c r="AE7121" s="37"/>
      <c r="AT7121" s="19" t="s">
        <v>270</v>
      </c>
      <c r="AU7121" s="19" t="s">
        <v>91</v>
      </c>
    </row>
    <row r="7122" spans="1:65" s="2" customFormat="1" ht="18">
      <c r="A7122" s="37"/>
      <c r="B7122" s="38"/>
      <c r="C7122" s="39"/>
      <c r="D7122" s="208" t="s">
        <v>421</v>
      </c>
      <c r="E7122" s="39"/>
      <c r="F7122" s="209" t="s">
        <v>3362</v>
      </c>
      <c r="G7122" s="39"/>
      <c r="H7122" s="39"/>
      <c r="I7122" s="118"/>
      <c r="J7122" s="39"/>
      <c r="K7122" s="39"/>
      <c r="L7122" s="42"/>
      <c r="M7122" s="210"/>
      <c r="N7122" s="211"/>
      <c r="O7122" s="67"/>
      <c r="P7122" s="67"/>
      <c r="Q7122" s="67"/>
      <c r="R7122" s="67"/>
      <c r="S7122" s="67"/>
      <c r="T7122" s="68"/>
      <c r="U7122" s="37"/>
      <c r="V7122" s="37"/>
      <c r="W7122" s="37"/>
      <c r="X7122" s="37"/>
      <c r="Y7122" s="37"/>
      <c r="Z7122" s="37"/>
      <c r="AA7122" s="37"/>
      <c r="AB7122" s="37"/>
      <c r="AC7122" s="37"/>
      <c r="AD7122" s="37"/>
      <c r="AE7122" s="37"/>
      <c r="AT7122" s="19" t="s">
        <v>421</v>
      </c>
      <c r="AU7122" s="19" t="s">
        <v>91</v>
      </c>
    </row>
    <row r="7123" spans="1:65" s="13" customFormat="1" ht="10">
      <c r="B7123" s="212"/>
      <c r="C7123" s="213"/>
      <c r="D7123" s="208" t="s">
        <v>272</v>
      </c>
      <c r="E7123" s="214" t="s">
        <v>44</v>
      </c>
      <c r="F7123" s="215" t="s">
        <v>3363</v>
      </c>
      <c r="G7123" s="213"/>
      <c r="H7123" s="214" t="s">
        <v>44</v>
      </c>
      <c r="I7123" s="216"/>
      <c r="J7123" s="213"/>
      <c r="K7123" s="213"/>
      <c r="L7123" s="217"/>
      <c r="M7123" s="218"/>
      <c r="N7123" s="219"/>
      <c r="O7123" s="219"/>
      <c r="P7123" s="219"/>
      <c r="Q7123" s="219"/>
      <c r="R7123" s="219"/>
      <c r="S7123" s="219"/>
      <c r="T7123" s="220"/>
      <c r="AT7123" s="221" t="s">
        <v>272</v>
      </c>
      <c r="AU7123" s="221" t="s">
        <v>91</v>
      </c>
      <c r="AV7123" s="13" t="s">
        <v>89</v>
      </c>
      <c r="AW7123" s="13" t="s">
        <v>38</v>
      </c>
      <c r="AX7123" s="13" t="s">
        <v>82</v>
      </c>
      <c r="AY7123" s="221" t="s">
        <v>262</v>
      </c>
    </row>
    <row r="7124" spans="1:65" s="13" customFormat="1" ht="20">
      <c r="B7124" s="212"/>
      <c r="C7124" s="213"/>
      <c r="D7124" s="208" t="s">
        <v>272</v>
      </c>
      <c r="E7124" s="214" t="s">
        <v>44</v>
      </c>
      <c r="F7124" s="215" t="s">
        <v>3364</v>
      </c>
      <c r="G7124" s="213"/>
      <c r="H7124" s="214" t="s">
        <v>44</v>
      </c>
      <c r="I7124" s="216"/>
      <c r="J7124" s="213"/>
      <c r="K7124" s="213"/>
      <c r="L7124" s="217"/>
      <c r="M7124" s="218"/>
      <c r="N7124" s="219"/>
      <c r="O7124" s="219"/>
      <c r="P7124" s="219"/>
      <c r="Q7124" s="219"/>
      <c r="R7124" s="219"/>
      <c r="S7124" s="219"/>
      <c r="T7124" s="220"/>
      <c r="AT7124" s="221" t="s">
        <v>272</v>
      </c>
      <c r="AU7124" s="221" t="s">
        <v>91</v>
      </c>
      <c r="AV7124" s="13" t="s">
        <v>89</v>
      </c>
      <c r="AW7124" s="13" t="s">
        <v>38</v>
      </c>
      <c r="AX7124" s="13" t="s">
        <v>82</v>
      </c>
      <c r="AY7124" s="221" t="s">
        <v>262</v>
      </c>
    </row>
    <row r="7125" spans="1:65" s="13" customFormat="1" ht="20">
      <c r="B7125" s="212"/>
      <c r="C7125" s="213"/>
      <c r="D7125" s="208" t="s">
        <v>272</v>
      </c>
      <c r="E7125" s="214" t="s">
        <v>44</v>
      </c>
      <c r="F7125" s="215" t="s">
        <v>3365</v>
      </c>
      <c r="G7125" s="213"/>
      <c r="H7125" s="214" t="s">
        <v>44</v>
      </c>
      <c r="I7125" s="216"/>
      <c r="J7125" s="213"/>
      <c r="K7125" s="213"/>
      <c r="L7125" s="217"/>
      <c r="M7125" s="218"/>
      <c r="N7125" s="219"/>
      <c r="O7125" s="219"/>
      <c r="P7125" s="219"/>
      <c r="Q7125" s="219"/>
      <c r="R7125" s="219"/>
      <c r="S7125" s="219"/>
      <c r="T7125" s="220"/>
      <c r="AT7125" s="221" t="s">
        <v>272</v>
      </c>
      <c r="AU7125" s="221" t="s">
        <v>91</v>
      </c>
      <c r="AV7125" s="13" t="s">
        <v>89</v>
      </c>
      <c r="AW7125" s="13" t="s">
        <v>38</v>
      </c>
      <c r="AX7125" s="13" t="s">
        <v>82</v>
      </c>
      <c r="AY7125" s="221" t="s">
        <v>262</v>
      </c>
    </row>
    <row r="7126" spans="1:65" s="13" customFormat="1" ht="10">
      <c r="B7126" s="212"/>
      <c r="C7126" s="213"/>
      <c r="D7126" s="208" t="s">
        <v>272</v>
      </c>
      <c r="E7126" s="214" t="s">
        <v>44</v>
      </c>
      <c r="F7126" s="215" t="s">
        <v>1591</v>
      </c>
      <c r="G7126" s="213"/>
      <c r="H7126" s="214" t="s">
        <v>44</v>
      </c>
      <c r="I7126" s="216"/>
      <c r="J7126" s="213"/>
      <c r="K7126" s="213"/>
      <c r="L7126" s="217"/>
      <c r="M7126" s="218"/>
      <c r="N7126" s="219"/>
      <c r="O7126" s="219"/>
      <c r="P7126" s="219"/>
      <c r="Q7126" s="219"/>
      <c r="R7126" s="219"/>
      <c r="S7126" s="219"/>
      <c r="T7126" s="220"/>
      <c r="AT7126" s="221" t="s">
        <v>272</v>
      </c>
      <c r="AU7126" s="221" t="s">
        <v>91</v>
      </c>
      <c r="AV7126" s="13" t="s">
        <v>89</v>
      </c>
      <c r="AW7126" s="13" t="s">
        <v>38</v>
      </c>
      <c r="AX7126" s="13" t="s">
        <v>82</v>
      </c>
      <c r="AY7126" s="221" t="s">
        <v>262</v>
      </c>
    </row>
    <row r="7127" spans="1:65" s="13" customFormat="1" ht="10">
      <c r="B7127" s="212"/>
      <c r="C7127" s="213"/>
      <c r="D7127" s="208" t="s">
        <v>272</v>
      </c>
      <c r="E7127" s="214" t="s">
        <v>44</v>
      </c>
      <c r="F7127" s="215" t="s">
        <v>3194</v>
      </c>
      <c r="G7127" s="213"/>
      <c r="H7127" s="214" t="s">
        <v>44</v>
      </c>
      <c r="I7127" s="216"/>
      <c r="J7127" s="213"/>
      <c r="K7127" s="213"/>
      <c r="L7127" s="217"/>
      <c r="M7127" s="218"/>
      <c r="N7127" s="219"/>
      <c r="O7127" s="219"/>
      <c r="P7127" s="219"/>
      <c r="Q7127" s="219"/>
      <c r="R7127" s="219"/>
      <c r="S7127" s="219"/>
      <c r="T7127" s="220"/>
      <c r="AT7127" s="221" t="s">
        <v>272</v>
      </c>
      <c r="AU7127" s="221" t="s">
        <v>91</v>
      </c>
      <c r="AV7127" s="13" t="s">
        <v>89</v>
      </c>
      <c r="AW7127" s="13" t="s">
        <v>38</v>
      </c>
      <c r="AX7127" s="13" t="s">
        <v>82</v>
      </c>
      <c r="AY7127" s="221" t="s">
        <v>262</v>
      </c>
    </row>
    <row r="7128" spans="1:65" s="13" customFormat="1" ht="20">
      <c r="B7128" s="212"/>
      <c r="C7128" s="213"/>
      <c r="D7128" s="208" t="s">
        <v>272</v>
      </c>
      <c r="E7128" s="214" t="s">
        <v>44</v>
      </c>
      <c r="F7128" s="215" t="s">
        <v>3366</v>
      </c>
      <c r="G7128" s="213"/>
      <c r="H7128" s="214" t="s">
        <v>44</v>
      </c>
      <c r="I7128" s="216"/>
      <c r="J7128" s="213"/>
      <c r="K7128" s="213"/>
      <c r="L7128" s="217"/>
      <c r="M7128" s="218"/>
      <c r="N7128" s="219"/>
      <c r="O7128" s="219"/>
      <c r="P7128" s="219"/>
      <c r="Q7128" s="219"/>
      <c r="R7128" s="219"/>
      <c r="S7128" s="219"/>
      <c r="T7128" s="220"/>
      <c r="AT7128" s="221" t="s">
        <v>272</v>
      </c>
      <c r="AU7128" s="221" t="s">
        <v>91</v>
      </c>
      <c r="AV7128" s="13" t="s">
        <v>89</v>
      </c>
      <c r="AW7128" s="13" t="s">
        <v>38</v>
      </c>
      <c r="AX7128" s="13" t="s">
        <v>82</v>
      </c>
      <c r="AY7128" s="221" t="s">
        <v>262</v>
      </c>
    </row>
    <row r="7129" spans="1:65" s="13" customFormat="1" ht="10">
      <c r="B7129" s="212"/>
      <c r="C7129" s="213"/>
      <c r="D7129" s="208" t="s">
        <v>272</v>
      </c>
      <c r="E7129" s="214" t="s">
        <v>44</v>
      </c>
      <c r="F7129" s="215" t="s">
        <v>3367</v>
      </c>
      <c r="G7129" s="213"/>
      <c r="H7129" s="214" t="s">
        <v>44</v>
      </c>
      <c r="I7129" s="216"/>
      <c r="J7129" s="213"/>
      <c r="K7129" s="213"/>
      <c r="L7129" s="217"/>
      <c r="M7129" s="218"/>
      <c r="N7129" s="219"/>
      <c r="O7129" s="219"/>
      <c r="P7129" s="219"/>
      <c r="Q7129" s="219"/>
      <c r="R7129" s="219"/>
      <c r="S7129" s="219"/>
      <c r="T7129" s="220"/>
      <c r="AT7129" s="221" t="s">
        <v>272</v>
      </c>
      <c r="AU7129" s="221" t="s">
        <v>91</v>
      </c>
      <c r="AV7129" s="13" t="s">
        <v>89</v>
      </c>
      <c r="AW7129" s="13" t="s">
        <v>38</v>
      </c>
      <c r="AX7129" s="13" t="s">
        <v>82</v>
      </c>
      <c r="AY7129" s="221" t="s">
        <v>262</v>
      </c>
    </row>
    <row r="7130" spans="1:65" s="15" customFormat="1" ht="10">
      <c r="B7130" s="233"/>
      <c r="C7130" s="234"/>
      <c r="D7130" s="208" t="s">
        <v>272</v>
      </c>
      <c r="E7130" s="235" t="s">
        <v>44</v>
      </c>
      <c r="F7130" s="236" t="s">
        <v>1639</v>
      </c>
      <c r="G7130" s="234"/>
      <c r="H7130" s="237">
        <v>133</v>
      </c>
      <c r="I7130" s="238"/>
      <c r="J7130" s="234"/>
      <c r="K7130" s="234"/>
      <c r="L7130" s="239"/>
      <c r="M7130" s="240"/>
      <c r="N7130" s="241"/>
      <c r="O7130" s="241"/>
      <c r="P7130" s="241"/>
      <c r="Q7130" s="241"/>
      <c r="R7130" s="241"/>
      <c r="S7130" s="241"/>
      <c r="T7130" s="242"/>
      <c r="AT7130" s="243" t="s">
        <v>272</v>
      </c>
      <c r="AU7130" s="243" t="s">
        <v>91</v>
      </c>
      <c r="AV7130" s="15" t="s">
        <v>91</v>
      </c>
      <c r="AW7130" s="15" t="s">
        <v>38</v>
      </c>
      <c r="AX7130" s="15" t="s">
        <v>82</v>
      </c>
      <c r="AY7130" s="243" t="s">
        <v>262</v>
      </c>
    </row>
    <row r="7131" spans="1:65" s="16" customFormat="1" ht="10">
      <c r="B7131" s="244"/>
      <c r="C7131" s="245"/>
      <c r="D7131" s="208" t="s">
        <v>272</v>
      </c>
      <c r="E7131" s="246" t="s">
        <v>44</v>
      </c>
      <c r="F7131" s="247" t="s">
        <v>291</v>
      </c>
      <c r="G7131" s="245"/>
      <c r="H7131" s="248">
        <v>133</v>
      </c>
      <c r="I7131" s="249"/>
      <c r="J7131" s="245"/>
      <c r="K7131" s="245"/>
      <c r="L7131" s="250"/>
      <c r="M7131" s="251"/>
      <c r="N7131" s="252"/>
      <c r="O7131" s="252"/>
      <c r="P7131" s="252"/>
      <c r="Q7131" s="252"/>
      <c r="R7131" s="252"/>
      <c r="S7131" s="252"/>
      <c r="T7131" s="253"/>
      <c r="AT7131" s="254" t="s">
        <v>272</v>
      </c>
      <c r="AU7131" s="254" t="s">
        <v>91</v>
      </c>
      <c r="AV7131" s="16" t="s">
        <v>104</v>
      </c>
      <c r="AW7131" s="16" t="s">
        <v>38</v>
      </c>
      <c r="AX7131" s="16" t="s">
        <v>89</v>
      </c>
      <c r="AY7131" s="254" t="s">
        <v>262</v>
      </c>
    </row>
    <row r="7132" spans="1:65" s="2" customFormat="1" ht="16.5" customHeight="1">
      <c r="A7132" s="37"/>
      <c r="B7132" s="38"/>
      <c r="C7132" s="255" t="s">
        <v>3368</v>
      </c>
      <c r="D7132" s="255" t="s">
        <v>633</v>
      </c>
      <c r="E7132" s="256" t="s">
        <v>3369</v>
      </c>
      <c r="F7132" s="257" t="s">
        <v>3370</v>
      </c>
      <c r="G7132" s="258" t="s">
        <v>406</v>
      </c>
      <c r="H7132" s="259">
        <v>0.13300000000000001</v>
      </c>
      <c r="I7132" s="260"/>
      <c r="J7132" s="261">
        <f>ROUND(I7132*H7132,2)</f>
        <v>0</v>
      </c>
      <c r="K7132" s="257" t="s">
        <v>44</v>
      </c>
      <c r="L7132" s="262"/>
      <c r="M7132" s="263" t="s">
        <v>44</v>
      </c>
      <c r="N7132" s="264" t="s">
        <v>53</v>
      </c>
      <c r="O7132" s="67"/>
      <c r="P7132" s="204">
        <f>O7132*H7132</f>
        <v>0</v>
      </c>
      <c r="Q7132" s="204">
        <v>1</v>
      </c>
      <c r="R7132" s="204">
        <f>Q7132*H7132</f>
        <v>0.13300000000000001</v>
      </c>
      <c r="S7132" s="204">
        <v>0</v>
      </c>
      <c r="T7132" s="205">
        <f>S7132*H7132</f>
        <v>0</v>
      </c>
      <c r="U7132" s="37"/>
      <c r="V7132" s="37"/>
      <c r="W7132" s="37"/>
      <c r="X7132" s="37"/>
      <c r="Y7132" s="37"/>
      <c r="Z7132" s="37"/>
      <c r="AA7132" s="37"/>
      <c r="AB7132" s="37"/>
      <c r="AC7132" s="37"/>
      <c r="AD7132" s="37"/>
      <c r="AE7132" s="37"/>
      <c r="AR7132" s="206" t="s">
        <v>619</v>
      </c>
      <c r="AT7132" s="206" t="s">
        <v>633</v>
      </c>
      <c r="AU7132" s="206" t="s">
        <v>91</v>
      </c>
      <c r="AY7132" s="19" t="s">
        <v>262</v>
      </c>
      <c r="BE7132" s="207">
        <f>IF(N7132="základní",J7132,0)</f>
        <v>0</v>
      </c>
      <c r="BF7132" s="207">
        <f>IF(N7132="snížená",J7132,0)</f>
        <v>0</v>
      </c>
      <c r="BG7132" s="207">
        <f>IF(N7132="zákl. přenesená",J7132,0)</f>
        <v>0</v>
      </c>
      <c r="BH7132" s="207">
        <f>IF(N7132="sníž. přenesená",J7132,0)</f>
        <v>0</v>
      </c>
      <c r="BI7132" s="207">
        <f>IF(N7132="nulová",J7132,0)</f>
        <v>0</v>
      </c>
      <c r="BJ7132" s="19" t="s">
        <v>89</v>
      </c>
      <c r="BK7132" s="207">
        <f>ROUND(I7132*H7132,2)</f>
        <v>0</v>
      </c>
      <c r="BL7132" s="19" t="s">
        <v>442</v>
      </c>
      <c r="BM7132" s="206" t="s">
        <v>3371</v>
      </c>
    </row>
    <row r="7133" spans="1:65" s="13" customFormat="1" ht="10">
      <c r="B7133" s="212"/>
      <c r="C7133" s="213"/>
      <c r="D7133" s="208" t="s">
        <v>272</v>
      </c>
      <c r="E7133" s="214" t="s">
        <v>44</v>
      </c>
      <c r="F7133" s="215" t="s">
        <v>3363</v>
      </c>
      <c r="G7133" s="213"/>
      <c r="H7133" s="214" t="s">
        <v>44</v>
      </c>
      <c r="I7133" s="216"/>
      <c r="J7133" s="213"/>
      <c r="K7133" s="213"/>
      <c r="L7133" s="217"/>
      <c r="M7133" s="218"/>
      <c r="N7133" s="219"/>
      <c r="O7133" s="219"/>
      <c r="P7133" s="219"/>
      <c r="Q7133" s="219"/>
      <c r="R7133" s="219"/>
      <c r="S7133" s="219"/>
      <c r="T7133" s="220"/>
      <c r="AT7133" s="221" t="s">
        <v>272</v>
      </c>
      <c r="AU7133" s="221" t="s">
        <v>91</v>
      </c>
      <c r="AV7133" s="13" t="s">
        <v>89</v>
      </c>
      <c r="AW7133" s="13" t="s">
        <v>38</v>
      </c>
      <c r="AX7133" s="13" t="s">
        <v>82</v>
      </c>
      <c r="AY7133" s="221" t="s">
        <v>262</v>
      </c>
    </row>
    <row r="7134" spans="1:65" s="13" customFormat="1" ht="20">
      <c r="B7134" s="212"/>
      <c r="C7134" s="213"/>
      <c r="D7134" s="208" t="s">
        <v>272</v>
      </c>
      <c r="E7134" s="214" t="s">
        <v>44</v>
      </c>
      <c r="F7134" s="215" t="s">
        <v>3364</v>
      </c>
      <c r="G7134" s="213"/>
      <c r="H7134" s="214" t="s">
        <v>44</v>
      </c>
      <c r="I7134" s="216"/>
      <c r="J7134" s="213"/>
      <c r="K7134" s="213"/>
      <c r="L7134" s="217"/>
      <c r="M7134" s="218"/>
      <c r="N7134" s="219"/>
      <c r="O7134" s="219"/>
      <c r="P7134" s="219"/>
      <c r="Q7134" s="219"/>
      <c r="R7134" s="219"/>
      <c r="S7134" s="219"/>
      <c r="T7134" s="220"/>
      <c r="AT7134" s="221" t="s">
        <v>272</v>
      </c>
      <c r="AU7134" s="221" t="s">
        <v>91</v>
      </c>
      <c r="AV7134" s="13" t="s">
        <v>89</v>
      </c>
      <c r="AW7134" s="13" t="s">
        <v>38</v>
      </c>
      <c r="AX7134" s="13" t="s">
        <v>82</v>
      </c>
      <c r="AY7134" s="221" t="s">
        <v>262</v>
      </c>
    </row>
    <row r="7135" spans="1:65" s="13" customFormat="1" ht="20">
      <c r="B7135" s="212"/>
      <c r="C7135" s="213"/>
      <c r="D7135" s="208" t="s">
        <v>272</v>
      </c>
      <c r="E7135" s="214" t="s">
        <v>44</v>
      </c>
      <c r="F7135" s="215" t="s">
        <v>3365</v>
      </c>
      <c r="G7135" s="213"/>
      <c r="H7135" s="214" t="s">
        <v>44</v>
      </c>
      <c r="I7135" s="216"/>
      <c r="J7135" s="213"/>
      <c r="K7135" s="213"/>
      <c r="L7135" s="217"/>
      <c r="M7135" s="218"/>
      <c r="N7135" s="219"/>
      <c r="O7135" s="219"/>
      <c r="P7135" s="219"/>
      <c r="Q7135" s="219"/>
      <c r="R7135" s="219"/>
      <c r="S7135" s="219"/>
      <c r="T7135" s="220"/>
      <c r="AT7135" s="221" t="s">
        <v>272</v>
      </c>
      <c r="AU7135" s="221" t="s">
        <v>91</v>
      </c>
      <c r="AV7135" s="13" t="s">
        <v>89</v>
      </c>
      <c r="AW7135" s="13" t="s">
        <v>38</v>
      </c>
      <c r="AX7135" s="13" t="s">
        <v>82</v>
      </c>
      <c r="AY7135" s="221" t="s">
        <v>262</v>
      </c>
    </row>
    <row r="7136" spans="1:65" s="13" customFormat="1" ht="10">
      <c r="B7136" s="212"/>
      <c r="C7136" s="213"/>
      <c r="D7136" s="208" t="s">
        <v>272</v>
      </c>
      <c r="E7136" s="214" t="s">
        <v>44</v>
      </c>
      <c r="F7136" s="215" t="s">
        <v>1591</v>
      </c>
      <c r="G7136" s="213"/>
      <c r="H7136" s="214" t="s">
        <v>44</v>
      </c>
      <c r="I7136" s="216"/>
      <c r="J7136" s="213"/>
      <c r="K7136" s="213"/>
      <c r="L7136" s="217"/>
      <c r="M7136" s="218"/>
      <c r="N7136" s="219"/>
      <c r="O7136" s="219"/>
      <c r="P7136" s="219"/>
      <c r="Q7136" s="219"/>
      <c r="R7136" s="219"/>
      <c r="S7136" s="219"/>
      <c r="T7136" s="220"/>
      <c r="AT7136" s="221" t="s">
        <v>272</v>
      </c>
      <c r="AU7136" s="221" t="s">
        <v>91</v>
      </c>
      <c r="AV7136" s="13" t="s">
        <v>89</v>
      </c>
      <c r="AW7136" s="13" t="s">
        <v>38</v>
      </c>
      <c r="AX7136" s="13" t="s">
        <v>82</v>
      </c>
      <c r="AY7136" s="221" t="s">
        <v>262</v>
      </c>
    </row>
    <row r="7137" spans="1:65" s="13" customFormat="1" ht="10">
      <c r="B7137" s="212"/>
      <c r="C7137" s="213"/>
      <c r="D7137" s="208" t="s">
        <v>272</v>
      </c>
      <c r="E7137" s="214" t="s">
        <v>44</v>
      </c>
      <c r="F7137" s="215" t="s">
        <v>3194</v>
      </c>
      <c r="G7137" s="213"/>
      <c r="H7137" s="214" t="s">
        <v>44</v>
      </c>
      <c r="I7137" s="216"/>
      <c r="J7137" s="213"/>
      <c r="K7137" s="213"/>
      <c r="L7137" s="217"/>
      <c r="M7137" s="218"/>
      <c r="N7137" s="219"/>
      <c r="O7137" s="219"/>
      <c r="P7137" s="219"/>
      <c r="Q7137" s="219"/>
      <c r="R7137" s="219"/>
      <c r="S7137" s="219"/>
      <c r="T7137" s="220"/>
      <c r="AT7137" s="221" t="s">
        <v>272</v>
      </c>
      <c r="AU7137" s="221" t="s">
        <v>91</v>
      </c>
      <c r="AV7137" s="13" t="s">
        <v>89</v>
      </c>
      <c r="AW7137" s="13" t="s">
        <v>38</v>
      </c>
      <c r="AX7137" s="13" t="s">
        <v>82</v>
      </c>
      <c r="AY7137" s="221" t="s">
        <v>262</v>
      </c>
    </row>
    <row r="7138" spans="1:65" s="13" customFormat="1" ht="20">
      <c r="B7138" s="212"/>
      <c r="C7138" s="213"/>
      <c r="D7138" s="208" t="s">
        <v>272</v>
      </c>
      <c r="E7138" s="214" t="s">
        <v>44</v>
      </c>
      <c r="F7138" s="215" t="s">
        <v>3366</v>
      </c>
      <c r="G7138" s="213"/>
      <c r="H7138" s="214" t="s">
        <v>44</v>
      </c>
      <c r="I7138" s="216"/>
      <c r="J7138" s="213"/>
      <c r="K7138" s="213"/>
      <c r="L7138" s="217"/>
      <c r="M7138" s="218"/>
      <c r="N7138" s="219"/>
      <c r="O7138" s="219"/>
      <c r="P7138" s="219"/>
      <c r="Q7138" s="219"/>
      <c r="R7138" s="219"/>
      <c r="S7138" s="219"/>
      <c r="T7138" s="220"/>
      <c r="AT7138" s="221" t="s">
        <v>272</v>
      </c>
      <c r="AU7138" s="221" t="s">
        <v>91</v>
      </c>
      <c r="AV7138" s="13" t="s">
        <v>89</v>
      </c>
      <c r="AW7138" s="13" t="s">
        <v>38</v>
      </c>
      <c r="AX7138" s="13" t="s">
        <v>82</v>
      </c>
      <c r="AY7138" s="221" t="s">
        <v>262</v>
      </c>
    </row>
    <row r="7139" spans="1:65" s="13" customFormat="1" ht="10">
      <c r="B7139" s="212"/>
      <c r="C7139" s="213"/>
      <c r="D7139" s="208" t="s">
        <v>272</v>
      </c>
      <c r="E7139" s="214" t="s">
        <v>44</v>
      </c>
      <c r="F7139" s="215" t="s">
        <v>3367</v>
      </c>
      <c r="G7139" s="213"/>
      <c r="H7139" s="214" t="s">
        <v>44</v>
      </c>
      <c r="I7139" s="216"/>
      <c r="J7139" s="213"/>
      <c r="K7139" s="213"/>
      <c r="L7139" s="217"/>
      <c r="M7139" s="218"/>
      <c r="N7139" s="219"/>
      <c r="O7139" s="219"/>
      <c r="P7139" s="219"/>
      <c r="Q7139" s="219"/>
      <c r="R7139" s="219"/>
      <c r="S7139" s="219"/>
      <c r="T7139" s="220"/>
      <c r="AT7139" s="221" t="s">
        <v>272</v>
      </c>
      <c r="AU7139" s="221" t="s">
        <v>91</v>
      </c>
      <c r="AV7139" s="13" t="s">
        <v>89</v>
      </c>
      <c r="AW7139" s="13" t="s">
        <v>38</v>
      </c>
      <c r="AX7139" s="13" t="s">
        <v>82</v>
      </c>
      <c r="AY7139" s="221" t="s">
        <v>262</v>
      </c>
    </row>
    <row r="7140" spans="1:65" s="15" customFormat="1" ht="10">
      <c r="B7140" s="233"/>
      <c r="C7140" s="234"/>
      <c r="D7140" s="208" t="s">
        <v>272</v>
      </c>
      <c r="E7140" s="235" t="s">
        <v>44</v>
      </c>
      <c r="F7140" s="236" t="s">
        <v>3372</v>
      </c>
      <c r="G7140" s="234"/>
      <c r="H7140" s="237">
        <v>0.13300000000000001</v>
      </c>
      <c r="I7140" s="238"/>
      <c r="J7140" s="234"/>
      <c r="K7140" s="234"/>
      <c r="L7140" s="239"/>
      <c r="M7140" s="240"/>
      <c r="N7140" s="241"/>
      <c r="O7140" s="241"/>
      <c r="P7140" s="241"/>
      <c r="Q7140" s="241"/>
      <c r="R7140" s="241"/>
      <c r="S7140" s="241"/>
      <c r="T7140" s="242"/>
      <c r="AT7140" s="243" t="s">
        <v>272</v>
      </c>
      <c r="AU7140" s="243" t="s">
        <v>91</v>
      </c>
      <c r="AV7140" s="15" t="s">
        <v>91</v>
      </c>
      <c r="AW7140" s="15" t="s">
        <v>38</v>
      </c>
      <c r="AX7140" s="15" t="s">
        <v>82</v>
      </c>
      <c r="AY7140" s="243" t="s">
        <v>262</v>
      </c>
    </row>
    <row r="7141" spans="1:65" s="16" customFormat="1" ht="10">
      <c r="B7141" s="244"/>
      <c r="C7141" s="245"/>
      <c r="D7141" s="208" t="s">
        <v>272</v>
      </c>
      <c r="E7141" s="246" t="s">
        <v>44</v>
      </c>
      <c r="F7141" s="247" t="s">
        <v>291</v>
      </c>
      <c r="G7141" s="245"/>
      <c r="H7141" s="248">
        <v>0.13300000000000001</v>
      </c>
      <c r="I7141" s="249"/>
      <c r="J7141" s="245"/>
      <c r="K7141" s="245"/>
      <c r="L7141" s="250"/>
      <c r="M7141" s="251"/>
      <c r="N7141" s="252"/>
      <c r="O7141" s="252"/>
      <c r="P7141" s="252"/>
      <c r="Q7141" s="252"/>
      <c r="R7141" s="252"/>
      <c r="S7141" s="252"/>
      <c r="T7141" s="253"/>
      <c r="AT7141" s="254" t="s">
        <v>272</v>
      </c>
      <c r="AU7141" s="254" t="s">
        <v>91</v>
      </c>
      <c r="AV7141" s="16" t="s">
        <v>104</v>
      </c>
      <c r="AW7141" s="16" t="s">
        <v>38</v>
      </c>
      <c r="AX7141" s="16" t="s">
        <v>89</v>
      </c>
      <c r="AY7141" s="254" t="s">
        <v>262</v>
      </c>
    </row>
    <row r="7142" spans="1:65" s="2" customFormat="1" ht="16.5" customHeight="1">
      <c r="A7142" s="37"/>
      <c r="B7142" s="38"/>
      <c r="C7142" s="195" t="s">
        <v>3373</v>
      </c>
      <c r="D7142" s="195" t="s">
        <v>264</v>
      </c>
      <c r="E7142" s="196" t="s">
        <v>3359</v>
      </c>
      <c r="F7142" s="197" t="s">
        <v>3360</v>
      </c>
      <c r="G7142" s="198" t="s">
        <v>1676</v>
      </c>
      <c r="H7142" s="199">
        <v>108</v>
      </c>
      <c r="I7142" s="200"/>
      <c r="J7142" s="201">
        <f>ROUND(I7142*H7142,2)</f>
        <v>0</v>
      </c>
      <c r="K7142" s="197" t="s">
        <v>268</v>
      </c>
      <c r="L7142" s="42"/>
      <c r="M7142" s="202" t="s">
        <v>44</v>
      </c>
      <c r="N7142" s="203" t="s">
        <v>53</v>
      </c>
      <c r="O7142" s="67"/>
      <c r="P7142" s="204">
        <f>O7142*H7142</f>
        <v>0</v>
      </c>
      <c r="Q7142" s="204">
        <v>5.0000000000000002E-5</v>
      </c>
      <c r="R7142" s="204">
        <f>Q7142*H7142</f>
        <v>5.4000000000000003E-3</v>
      </c>
      <c r="S7142" s="204">
        <v>0</v>
      </c>
      <c r="T7142" s="205">
        <f>S7142*H7142</f>
        <v>0</v>
      </c>
      <c r="U7142" s="37"/>
      <c r="V7142" s="37"/>
      <c r="W7142" s="37"/>
      <c r="X7142" s="37"/>
      <c r="Y7142" s="37"/>
      <c r="Z7142" s="37"/>
      <c r="AA7142" s="37"/>
      <c r="AB7142" s="37"/>
      <c r="AC7142" s="37"/>
      <c r="AD7142" s="37"/>
      <c r="AE7142" s="37"/>
      <c r="AR7142" s="206" t="s">
        <v>442</v>
      </c>
      <c r="AT7142" s="206" t="s">
        <v>264</v>
      </c>
      <c r="AU7142" s="206" t="s">
        <v>91</v>
      </c>
      <c r="AY7142" s="19" t="s">
        <v>262</v>
      </c>
      <c r="BE7142" s="207">
        <f>IF(N7142="základní",J7142,0)</f>
        <v>0</v>
      </c>
      <c r="BF7142" s="207">
        <f>IF(N7142="snížená",J7142,0)</f>
        <v>0</v>
      </c>
      <c r="BG7142" s="207">
        <f>IF(N7142="zákl. přenesená",J7142,0)</f>
        <v>0</v>
      </c>
      <c r="BH7142" s="207">
        <f>IF(N7142="sníž. přenesená",J7142,0)</f>
        <v>0</v>
      </c>
      <c r="BI7142" s="207">
        <f>IF(N7142="nulová",J7142,0)</f>
        <v>0</v>
      </c>
      <c r="BJ7142" s="19" t="s">
        <v>89</v>
      </c>
      <c r="BK7142" s="207">
        <f>ROUND(I7142*H7142,2)</f>
        <v>0</v>
      </c>
      <c r="BL7142" s="19" t="s">
        <v>442</v>
      </c>
      <c r="BM7142" s="206" t="s">
        <v>3374</v>
      </c>
    </row>
    <row r="7143" spans="1:65" s="2" customFormat="1" ht="27">
      <c r="A7143" s="37"/>
      <c r="B7143" s="38"/>
      <c r="C7143" s="39"/>
      <c r="D7143" s="208" t="s">
        <v>270</v>
      </c>
      <c r="E7143" s="39"/>
      <c r="F7143" s="209" t="s">
        <v>3283</v>
      </c>
      <c r="G7143" s="39"/>
      <c r="H7143" s="39"/>
      <c r="I7143" s="118"/>
      <c r="J7143" s="39"/>
      <c r="K7143" s="39"/>
      <c r="L7143" s="42"/>
      <c r="M7143" s="210"/>
      <c r="N7143" s="211"/>
      <c r="O7143" s="67"/>
      <c r="P7143" s="67"/>
      <c r="Q7143" s="67"/>
      <c r="R7143" s="67"/>
      <c r="S7143" s="67"/>
      <c r="T7143" s="68"/>
      <c r="U7143" s="37"/>
      <c r="V7143" s="37"/>
      <c r="W7143" s="37"/>
      <c r="X7143" s="37"/>
      <c r="Y7143" s="37"/>
      <c r="Z7143" s="37"/>
      <c r="AA7143" s="37"/>
      <c r="AB7143" s="37"/>
      <c r="AC7143" s="37"/>
      <c r="AD7143" s="37"/>
      <c r="AE7143" s="37"/>
      <c r="AT7143" s="19" t="s">
        <v>270</v>
      </c>
      <c r="AU7143" s="19" t="s">
        <v>91</v>
      </c>
    </row>
    <row r="7144" spans="1:65" s="2" customFormat="1" ht="18">
      <c r="A7144" s="37"/>
      <c r="B7144" s="38"/>
      <c r="C7144" s="39"/>
      <c r="D7144" s="208" t="s">
        <v>421</v>
      </c>
      <c r="E7144" s="39"/>
      <c r="F7144" s="209" t="s">
        <v>3375</v>
      </c>
      <c r="G7144" s="39"/>
      <c r="H7144" s="39"/>
      <c r="I7144" s="118"/>
      <c r="J7144" s="39"/>
      <c r="K7144" s="39"/>
      <c r="L7144" s="42"/>
      <c r="M7144" s="210"/>
      <c r="N7144" s="211"/>
      <c r="O7144" s="67"/>
      <c r="P7144" s="67"/>
      <c r="Q7144" s="67"/>
      <c r="R7144" s="67"/>
      <c r="S7144" s="67"/>
      <c r="T7144" s="68"/>
      <c r="U7144" s="37"/>
      <c r="V7144" s="37"/>
      <c r="W7144" s="37"/>
      <c r="X7144" s="37"/>
      <c r="Y7144" s="37"/>
      <c r="Z7144" s="37"/>
      <c r="AA7144" s="37"/>
      <c r="AB7144" s="37"/>
      <c r="AC7144" s="37"/>
      <c r="AD7144" s="37"/>
      <c r="AE7144" s="37"/>
      <c r="AT7144" s="19" t="s">
        <v>421</v>
      </c>
      <c r="AU7144" s="19" t="s">
        <v>91</v>
      </c>
    </row>
    <row r="7145" spans="1:65" s="13" customFormat="1" ht="10">
      <c r="B7145" s="212"/>
      <c r="C7145" s="213"/>
      <c r="D7145" s="208" t="s">
        <v>272</v>
      </c>
      <c r="E7145" s="214" t="s">
        <v>44</v>
      </c>
      <c r="F7145" s="215" t="s">
        <v>3376</v>
      </c>
      <c r="G7145" s="213"/>
      <c r="H7145" s="214" t="s">
        <v>44</v>
      </c>
      <c r="I7145" s="216"/>
      <c r="J7145" s="213"/>
      <c r="K7145" s="213"/>
      <c r="L7145" s="217"/>
      <c r="M7145" s="218"/>
      <c r="N7145" s="219"/>
      <c r="O7145" s="219"/>
      <c r="P7145" s="219"/>
      <c r="Q7145" s="219"/>
      <c r="R7145" s="219"/>
      <c r="S7145" s="219"/>
      <c r="T7145" s="220"/>
      <c r="AT7145" s="221" t="s">
        <v>272</v>
      </c>
      <c r="AU7145" s="221" t="s">
        <v>91</v>
      </c>
      <c r="AV7145" s="13" t="s">
        <v>89</v>
      </c>
      <c r="AW7145" s="13" t="s">
        <v>38</v>
      </c>
      <c r="AX7145" s="13" t="s">
        <v>82</v>
      </c>
      <c r="AY7145" s="221" t="s">
        <v>262</v>
      </c>
    </row>
    <row r="7146" spans="1:65" s="13" customFormat="1" ht="30">
      <c r="B7146" s="212"/>
      <c r="C7146" s="213"/>
      <c r="D7146" s="208" t="s">
        <v>272</v>
      </c>
      <c r="E7146" s="214" t="s">
        <v>44</v>
      </c>
      <c r="F7146" s="215" t="s">
        <v>3377</v>
      </c>
      <c r="G7146" s="213"/>
      <c r="H7146" s="214" t="s">
        <v>44</v>
      </c>
      <c r="I7146" s="216"/>
      <c r="J7146" s="213"/>
      <c r="K7146" s="213"/>
      <c r="L7146" s="217"/>
      <c r="M7146" s="218"/>
      <c r="N7146" s="219"/>
      <c r="O7146" s="219"/>
      <c r="P7146" s="219"/>
      <c r="Q7146" s="219"/>
      <c r="R7146" s="219"/>
      <c r="S7146" s="219"/>
      <c r="T7146" s="220"/>
      <c r="AT7146" s="221" t="s">
        <v>272</v>
      </c>
      <c r="AU7146" s="221" t="s">
        <v>91</v>
      </c>
      <c r="AV7146" s="13" t="s">
        <v>89</v>
      </c>
      <c r="AW7146" s="13" t="s">
        <v>38</v>
      </c>
      <c r="AX7146" s="13" t="s">
        <v>82</v>
      </c>
      <c r="AY7146" s="221" t="s">
        <v>262</v>
      </c>
    </row>
    <row r="7147" spans="1:65" s="13" customFormat="1" ht="10">
      <c r="B7147" s="212"/>
      <c r="C7147" s="213"/>
      <c r="D7147" s="208" t="s">
        <v>272</v>
      </c>
      <c r="E7147" s="214" t="s">
        <v>44</v>
      </c>
      <c r="F7147" s="215" t="s">
        <v>1591</v>
      </c>
      <c r="G7147" s="213"/>
      <c r="H7147" s="214" t="s">
        <v>44</v>
      </c>
      <c r="I7147" s="216"/>
      <c r="J7147" s="213"/>
      <c r="K7147" s="213"/>
      <c r="L7147" s="217"/>
      <c r="M7147" s="218"/>
      <c r="N7147" s="219"/>
      <c r="O7147" s="219"/>
      <c r="P7147" s="219"/>
      <c r="Q7147" s="219"/>
      <c r="R7147" s="219"/>
      <c r="S7147" s="219"/>
      <c r="T7147" s="220"/>
      <c r="AT7147" s="221" t="s">
        <v>272</v>
      </c>
      <c r="AU7147" s="221" t="s">
        <v>91</v>
      </c>
      <c r="AV7147" s="13" t="s">
        <v>89</v>
      </c>
      <c r="AW7147" s="13" t="s">
        <v>38</v>
      </c>
      <c r="AX7147" s="13" t="s">
        <v>82</v>
      </c>
      <c r="AY7147" s="221" t="s">
        <v>262</v>
      </c>
    </row>
    <row r="7148" spans="1:65" s="13" customFormat="1" ht="20">
      <c r="B7148" s="212"/>
      <c r="C7148" s="213"/>
      <c r="D7148" s="208" t="s">
        <v>272</v>
      </c>
      <c r="E7148" s="214" t="s">
        <v>44</v>
      </c>
      <c r="F7148" s="215" t="s">
        <v>2558</v>
      </c>
      <c r="G7148" s="213"/>
      <c r="H7148" s="214" t="s">
        <v>44</v>
      </c>
      <c r="I7148" s="216"/>
      <c r="J7148" s="213"/>
      <c r="K7148" s="213"/>
      <c r="L7148" s="217"/>
      <c r="M7148" s="218"/>
      <c r="N7148" s="219"/>
      <c r="O7148" s="219"/>
      <c r="P7148" s="219"/>
      <c r="Q7148" s="219"/>
      <c r="R7148" s="219"/>
      <c r="S7148" s="219"/>
      <c r="T7148" s="220"/>
      <c r="AT7148" s="221" t="s">
        <v>272</v>
      </c>
      <c r="AU7148" s="221" t="s">
        <v>91</v>
      </c>
      <c r="AV7148" s="13" t="s">
        <v>89</v>
      </c>
      <c r="AW7148" s="13" t="s">
        <v>38</v>
      </c>
      <c r="AX7148" s="13" t="s">
        <v>82</v>
      </c>
      <c r="AY7148" s="221" t="s">
        <v>262</v>
      </c>
    </row>
    <row r="7149" spans="1:65" s="13" customFormat="1" ht="10">
      <c r="B7149" s="212"/>
      <c r="C7149" s="213"/>
      <c r="D7149" s="208" t="s">
        <v>272</v>
      </c>
      <c r="E7149" s="214" t="s">
        <v>44</v>
      </c>
      <c r="F7149" s="215" t="s">
        <v>3378</v>
      </c>
      <c r="G7149" s="213"/>
      <c r="H7149" s="214" t="s">
        <v>44</v>
      </c>
      <c r="I7149" s="216"/>
      <c r="J7149" s="213"/>
      <c r="K7149" s="213"/>
      <c r="L7149" s="217"/>
      <c r="M7149" s="218"/>
      <c r="N7149" s="219"/>
      <c r="O7149" s="219"/>
      <c r="P7149" s="219"/>
      <c r="Q7149" s="219"/>
      <c r="R7149" s="219"/>
      <c r="S7149" s="219"/>
      <c r="T7149" s="220"/>
      <c r="AT7149" s="221" t="s">
        <v>272</v>
      </c>
      <c r="AU7149" s="221" t="s">
        <v>91</v>
      </c>
      <c r="AV7149" s="13" t="s">
        <v>89</v>
      </c>
      <c r="AW7149" s="13" t="s">
        <v>38</v>
      </c>
      <c r="AX7149" s="13" t="s">
        <v>82</v>
      </c>
      <c r="AY7149" s="221" t="s">
        <v>262</v>
      </c>
    </row>
    <row r="7150" spans="1:65" s="13" customFormat="1" ht="10">
      <c r="B7150" s="212"/>
      <c r="C7150" s="213"/>
      <c r="D7150" s="208" t="s">
        <v>272</v>
      </c>
      <c r="E7150" s="214" t="s">
        <v>44</v>
      </c>
      <c r="F7150" s="215" t="s">
        <v>3379</v>
      </c>
      <c r="G7150" s="213"/>
      <c r="H7150" s="214" t="s">
        <v>44</v>
      </c>
      <c r="I7150" s="216"/>
      <c r="J7150" s="213"/>
      <c r="K7150" s="213"/>
      <c r="L7150" s="217"/>
      <c r="M7150" s="218"/>
      <c r="N7150" s="219"/>
      <c r="O7150" s="219"/>
      <c r="P7150" s="219"/>
      <c r="Q7150" s="219"/>
      <c r="R7150" s="219"/>
      <c r="S7150" s="219"/>
      <c r="T7150" s="220"/>
      <c r="AT7150" s="221" t="s">
        <v>272</v>
      </c>
      <c r="AU7150" s="221" t="s">
        <v>91</v>
      </c>
      <c r="AV7150" s="13" t="s">
        <v>89</v>
      </c>
      <c r="AW7150" s="13" t="s">
        <v>38</v>
      </c>
      <c r="AX7150" s="13" t="s">
        <v>82</v>
      </c>
      <c r="AY7150" s="221" t="s">
        <v>262</v>
      </c>
    </row>
    <row r="7151" spans="1:65" s="15" customFormat="1" ht="10">
      <c r="B7151" s="233"/>
      <c r="C7151" s="234"/>
      <c r="D7151" s="208" t="s">
        <v>272</v>
      </c>
      <c r="E7151" s="235" t="s">
        <v>44</v>
      </c>
      <c r="F7151" s="236" t="s">
        <v>1446</v>
      </c>
      <c r="G7151" s="234"/>
      <c r="H7151" s="237">
        <v>108</v>
      </c>
      <c r="I7151" s="238"/>
      <c r="J7151" s="234"/>
      <c r="K7151" s="234"/>
      <c r="L7151" s="239"/>
      <c r="M7151" s="240"/>
      <c r="N7151" s="241"/>
      <c r="O7151" s="241"/>
      <c r="P7151" s="241"/>
      <c r="Q7151" s="241"/>
      <c r="R7151" s="241"/>
      <c r="S7151" s="241"/>
      <c r="T7151" s="242"/>
      <c r="AT7151" s="243" t="s">
        <v>272</v>
      </c>
      <c r="AU7151" s="243" t="s">
        <v>91</v>
      </c>
      <c r="AV7151" s="15" t="s">
        <v>91</v>
      </c>
      <c r="AW7151" s="15" t="s">
        <v>38</v>
      </c>
      <c r="AX7151" s="15" t="s">
        <v>82</v>
      </c>
      <c r="AY7151" s="243" t="s">
        <v>262</v>
      </c>
    </row>
    <row r="7152" spans="1:65" s="16" customFormat="1" ht="10">
      <c r="B7152" s="244"/>
      <c r="C7152" s="245"/>
      <c r="D7152" s="208" t="s">
        <v>272</v>
      </c>
      <c r="E7152" s="246" t="s">
        <v>44</v>
      </c>
      <c r="F7152" s="247" t="s">
        <v>291</v>
      </c>
      <c r="G7152" s="245"/>
      <c r="H7152" s="248">
        <v>108</v>
      </c>
      <c r="I7152" s="249"/>
      <c r="J7152" s="245"/>
      <c r="K7152" s="245"/>
      <c r="L7152" s="250"/>
      <c r="M7152" s="251"/>
      <c r="N7152" s="252"/>
      <c r="O7152" s="252"/>
      <c r="P7152" s="252"/>
      <c r="Q7152" s="252"/>
      <c r="R7152" s="252"/>
      <c r="S7152" s="252"/>
      <c r="T7152" s="253"/>
      <c r="AT7152" s="254" t="s">
        <v>272</v>
      </c>
      <c r="AU7152" s="254" t="s">
        <v>91</v>
      </c>
      <c r="AV7152" s="16" t="s">
        <v>104</v>
      </c>
      <c r="AW7152" s="16" t="s">
        <v>38</v>
      </c>
      <c r="AX7152" s="16" t="s">
        <v>89</v>
      </c>
      <c r="AY7152" s="254" t="s">
        <v>262</v>
      </c>
    </row>
    <row r="7153" spans="1:65" s="2" customFormat="1" ht="16.5" customHeight="1">
      <c r="A7153" s="37"/>
      <c r="B7153" s="38"/>
      <c r="C7153" s="255" t="s">
        <v>3380</v>
      </c>
      <c r="D7153" s="255" t="s">
        <v>633</v>
      </c>
      <c r="E7153" s="256" t="s">
        <v>3381</v>
      </c>
      <c r="F7153" s="257" t="s">
        <v>3382</v>
      </c>
      <c r="G7153" s="258" t="s">
        <v>406</v>
      </c>
      <c r="H7153" s="259">
        <v>0.108</v>
      </c>
      <c r="I7153" s="260"/>
      <c r="J7153" s="261">
        <f>ROUND(I7153*H7153,2)</f>
        <v>0</v>
      </c>
      <c r="K7153" s="257" t="s">
        <v>44</v>
      </c>
      <c r="L7153" s="262"/>
      <c r="M7153" s="263" t="s">
        <v>44</v>
      </c>
      <c r="N7153" s="264" t="s">
        <v>53</v>
      </c>
      <c r="O7153" s="67"/>
      <c r="P7153" s="204">
        <f>O7153*H7153</f>
        <v>0</v>
      </c>
      <c r="Q7153" s="204">
        <v>1</v>
      </c>
      <c r="R7153" s="204">
        <f>Q7153*H7153</f>
        <v>0.108</v>
      </c>
      <c r="S7153" s="204">
        <v>0</v>
      </c>
      <c r="T7153" s="205">
        <f>S7153*H7153</f>
        <v>0</v>
      </c>
      <c r="U7153" s="37"/>
      <c r="V7153" s="37"/>
      <c r="W7153" s="37"/>
      <c r="X7153" s="37"/>
      <c r="Y7153" s="37"/>
      <c r="Z7153" s="37"/>
      <c r="AA7153" s="37"/>
      <c r="AB7153" s="37"/>
      <c r="AC7153" s="37"/>
      <c r="AD7153" s="37"/>
      <c r="AE7153" s="37"/>
      <c r="AR7153" s="206" t="s">
        <v>619</v>
      </c>
      <c r="AT7153" s="206" t="s">
        <v>633</v>
      </c>
      <c r="AU7153" s="206" t="s">
        <v>91</v>
      </c>
      <c r="AY7153" s="19" t="s">
        <v>262</v>
      </c>
      <c r="BE7153" s="207">
        <f>IF(N7153="základní",J7153,0)</f>
        <v>0</v>
      </c>
      <c r="BF7153" s="207">
        <f>IF(N7153="snížená",J7153,0)</f>
        <v>0</v>
      </c>
      <c r="BG7153" s="207">
        <f>IF(N7153="zákl. přenesená",J7153,0)</f>
        <v>0</v>
      </c>
      <c r="BH7153" s="207">
        <f>IF(N7153="sníž. přenesená",J7153,0)</f>
        <v>0</v>
      </c>
      <c r="BI7153" s="207">
        <f>IF(N7153="nulová",J7153,0)</f>
        <v>0</v>
      </c>
      <c r="BJ7153" s="19" t="s">
        <v>89</v>
      </c>
      <c r="BK7153" s="207">
        <f>ROUND(I7153*H7153,2)</f>
        <v>0</v>
      </c>
      <c r="BL7153" s="19" t="s">
        <v>442</v>
      </c>
      <c r="BM7153" s="206" t="s">
        <v>3383</v>
      </c>
    </row>
    <row r="7154" spans="1:65" s="13" customFormat="1" ht="10">
      <c r="B7154" s="212"/>
      <c r="C7154" s="213"/>
      <c r="D7154" s="208" t="s">
        <v>272</v>
      </c>
      <c r="E7154" s="214" t="s">
        <v>44</v>
      </c>
      <c r="F7154" s="215" t="s">
        <v>3376</v>
      </c>
      <c r="G7154" s="213"/>
      <c r="H7154" s="214" t="s">
        <v>44</v>
      </c>
      <c r="I7154" s="216"/>
      <c r="J7154" s="213"/>
      <c r="K7154" s="213"/>
      <c r="L7154" s="217"/>
      <c r="M7154" s="218"/>
      <c r="N7154" s="219"/>
      <c r="O7154" s="219"/>
      <c r="P7154" s="219"/>
      <c r="Q7154" s="219"/>
      <c r="R7154" s="219"/>
      <c r="S7154" s="219"/>
      <c r="T7154" s="220"/>
      <c r="AT7154" s="221" t="s">
        <v>272</v>
      </c>
      <c r="AU7154" s="221" t="s">
        <v>91</v>
      </c>
      <c r="AV7154" s="13" t="s">
        <v>89</v>
      </c>
      <c r="AW7154" s="13" t="s">
        <v>38</v>
      </c>
      <c r="AX7154" s="13" t="s">
        <v>82</v>
      </c>
      <c r="AY7154" s="221" t="s">
        <v>262</v>
      </c>
    </row>
    <row r="7155" spans="1:65" s="13" customFormat="1" ht="30">
      <c r="B7155" s="212"/>
      <c r="C7155" s="213"/>
      <c r="D7155" s="208" t="s">
        <v>272</v>
      </c>
      <c r="E7155" s="214" t="s">
        <v>44</v>
      </c>
      <c r="F7155" s="215" t="s">
        <v>3377</v>
      </c>
      <c r="G7155" s="213"/>
      <c r="H7155" s="214" t="s">
        <v>44</v>
      </c>
      <c r="I7155" s="216"/>
      <c r="J7155" s="213"/>
      <c r="K7155" s="213"/>
      <c r="L7155" s="217"/>
      <c r="M7155" s="218"/>
      <c r="N7155" s="219"/>
      <c r="O7155" s="219"/>
      <c r="P7155" s="219"/>
      <c r="Q7155" s="219"/>
      <c r="R7155" s="219"/>
      <c r="S7155" s="219"/>
      <c r="T7155" s="220"/>
      <c r="AT7155" s="221" t="s">
        <v>272</v>
      </c>
      <c r="AU7155" s="221" t="s">
        <v>91</v>
      </c>
      <c r="AV7155" s="13" t="s">
        <v>89</v>
      </c>
      <c r="AW7155" s="13" t="s">
        <v>38</v>
      </c>
      <c r="AX7155" s="13" t="s">
        <v>82</v>
      </c>
      <c r="AY7155" s="221" t="s">
        <v>262</v>
      </c>
    </row>
    <row r="7156" spans="1:65" s="13" customFormat="1" ht="10">
      <c r="B7156" s="212"/>
      <c r="C7156" s="213"/>
      <c r="D7156" s="208" t="s">
        <v>272</v>
      </c>
      <c r="E7156" s="214" t="s">
        <v>44</v>
      </c>
      <c r="F7156" s="215" t="s">
        <v>1591</v>
      </c>
      <c r="G7156" s="213"/>
      <c r="H7156" s="214" t="s">
        <v>44</v>
      </c>
      <c r="I7156" s="216"/>
      <c r="J7156" s="213"/>
      <c r="K7156" s="213"/>
      <c r="L7156" s="217"/>
      <c r="M7156" s="218"/>
      <c r="N7156" s="219"/>
      <c r="O7156" s="219"/>
      <c r="P7156" s="219"/>
      <c r="Q7156" s="219"/>
      <c r="R7156" s="219"/>
      <c r="S7156" s="219"/>
      <c r="T7156" s="220"/>
      <c r="AT7156" s="221" t="s">
        <v>272</v>
      </c>
      <c r="AU7156" s="221" t="s">
        <v>91</v>
      </c>
      <c r="AV7156" s="13" t="s">
        <v>89</v>
      </c>
      <c r="AW7156" s="13" t="s">
        <v>38</v>
      </c>
      <c r="AX7156" s="13" t="s">
        <v>82</v>
      </c>
      <c r="AY7156" s="221" t="s">
        <v>262</v>
      </c>
    </row>
    <row r="7157" spans="1:65" s="13" customFormat="1" ht="20">
      <c r="B7157" s="212"/>
      <c r="C7157" s="213"/>
      <c r="D7157" s="208" t="s">
        <v>272</v>
      </c>
      <c r="E7157" s="214" t="s">
        <v>44</v>
      </c>
      <c r="F7157" s="215" t="s">
        <v>2558</v>
      </c>
      <c r="G7157" s="213"/>
      <c r="H7157" s="214" t="s">
        <v>44</v>
      </c>
      <c r="I7157" s="216"/>
      <c r="J7157" s="213"/>
      <c r="K7157" s="213"/>
      <c r="L7157" s="217"/>
      <c r="M7157" s="218"/>
      <c r="N7157" s="219"/>
      <c r="O7157" s="219"/>
      <c r="P7157" s="219"/>
      <c r="Q7157" s="219"/>
      <c r="R7157" s="219"/>
      <c r="S7157" s="219"/>
      <c r="T7157" s="220"/>
      <c r="AT7157" s="221" t="s">
        <v>272</v>
      </c>
      <c r="AU7157" s="221" t="s">
        <v>91</v>
      </c>
      <c r="AV7157" s="13" t="s">
        <v>89</v>
      </c>
      <c r="AW7157" s="13" t="s">
        <v>38</v>
      </c>
      <c r="AX7157" s="13" t="s">
        <v>82</v>
      </c>
      <c r="AY7157" s="221" t="s">
        <v>262</v>
      </c>
    </row>
    <row r="7158" spans="1:65" s="13" customFormat="1" ht="10">
      <c r="B7158" s="212"/>
      <c r="C7158" s="213"/>
      <c r="D7158" s="208" t="s">
        <v>272</v>
      </c>
      <c r="E7158" s="214" t="s">
        <v>44</v>
      </c>
      <c r="F7158" s="215" t="s">
        <v>3378</v>
      </c>
      <c r="G7158" s="213"/>
      <c r="H7158" s="214" t="s">
        <v>44</v>
      </c>
      <c r="I7158" s="216"/>
      <c r="J7158" s="213"/>
      <c r="K7158" s="213"/>
      <c r="L7158" s="217"/>
      <c r="M7158" s="218"/>
      <c r="N7158" s="219"/>
      <c r="O7158" s="219"/>
      <c r="P7158" s="219"/>
      <c r="Q7158" s="219"/>
      <c r="R7158" s="219"/>
      <c r="S7158" s="219"/>
      <c r="T7158" s="220"/>
      <c r="AT7158" s="221" t="s">
        <v>272</v>
      </c>
      <c r="AU7158" s="221" t="s">
        <v>91</v>
      </c>
      <c r="AV7158" s="13" t="s">
        <v>89</v>
      </c>
      <c r="AW7158" s="13" t="s">
        <v>38</v>
      </c>
      <c r="AX7158" s="13" t="s">
        <v>82</v>
      </c>
      <c r="AY7158" s="221" t="s">
        <v>262</v>
      </c>
    </row>
    <row r="7159" spans="1:65" s="13" customFormat="1" ht="10">
      <c r="B7159" s="212"/>
      <c r="C7159" s="213"/>
      <c r="D7159" s="208" t="s">
        <v>272</v>
      </c>
      <c r="E7159" s="214" t="s">
        <v>44</v>
      </c>
      <c r="F7159" s="215" t="s">
        <v>3379</v>
      </c>
      <c r="G7159" s="213"/>
      <c r="H7159" s="214" t="s">
        <v>44</v>
      </c>
      <c r="I7159" s="216"/>
      <c r="J7159" s="213"/>
      <c r="K7159" s="213"/>
      <c r="L7159" s="217"/>
      <c r="M7159" s="218"/>
      <c r="N7159" s="219"/>
      <c r="O7159" s="219"/>
      <c r="P7159" s="219"/>
      <c r="Q7159" s="219"/>
      <c r="R7159" s="219"/>
      <c r="S7159" s="219"/>
      <c r="T7159" s="220"/>
      <c r="AT7159" s="221" t="s">
        <v>272</v>
      </c>
      <c r="AU7159" s="221" t="s">
        <v>91</v>
      </c>
      <c r="AV7159" s="13" t="s">
        <v>89</v>
      </c>
      <c r="AW7159" s="13" t="s">
        <v>38</v>
      </c>
      <c r="AX7159" s="13" t="s">
        <v>82</v>
      </c>
      <c r="AY7159" s="221" t="s">
        <v>262</v>
      </c>
    </row>
    <row r="7160" spans="1:65" s="15" customFormat="1" ht="10">
      <c r="B7160" s="233"/>
      <c r="C7160" s="234"/>
      <c r="D7160" s="208" t="s">
        <v>272</v>
      </c>
      <c r="E7160" s="235" t="s">
        <v>44</v>
      </c>
      <c r="F7160" s="236" t="s">
        <v>3384</v>
      </c>
      <c r="G7160" s="234"/>
      <c r="H7160" s="237">
        <v>0.108</v>
      </c>
      <c r="I7160" s="238"/>
      <c r="J7160" s="234"/>
      <c r="K7160" s="234"/>
      <c r="L7160" s="239"/>
      <c r="M7160" s="240"/>
      <c r="N7160" s="241"/>
      <c r="O7160" s="241"/>
      <c r="P7160" s="241"/>
      <c r="Q7160" s="241"/>
      <c r="R7160" s="241"/>
      <c r="S7160" s="241"/>
      <c r="T7160" s="242"/>
      <c r="AT7160" s="243" t="s">
        <v>272</v>
      </c>
      <c r="AU7160" s="243" t="s">
        <v>91</v>
      </c>
      <c r="AV7160" s="15" t="s">
        <v>91</v>
      </c>
      <c r="AW7160" s="15" t="s">
        <v>38</v>
      </c>
      <c r="AX7160" s="15" t="s">
        <v>82</v>
      </c>
      <c r="AY7160" s="243" t="s">
        <v>262</v>
      </c>
    </row>
    <row r="7161" spans="1:65" s="16" customFormat="1" ht="10">
      <c r="B7161" s="244"/>
      <c r="C7161" s="245"/>
      <c r="D7161" s="208" t="s">
        <v>272</v>
      </c>
      <c r="E7161" s="246" t="s">
        <v>44</v>
      </c>
      <c r="F7161" s="247" t="s">
        <v>291</v>
      </c>
      <c r="G7161" s="245"/>
      <c r="H7161" s="248">
        <v>0.108</v>
      </c>
      <c r="I7161" s="249"/>
      <c r="J7161" s="245"/>
      <c r="K7161" s="245"/>
      <c r="L7161" s="250"/>
      <c r="M7161" s="251"/>
      <c r="N7161" s="252"/>
      <c r="O7161" s="252"/>
      <c r="P7161" s="252"/>
      <c r="Q7161" s="252"/>
      <c r="R7161" s="252"/>
      <c r="S7161" s="252"/>
      <c r="T7161" s="253"/>
      <c r="AT7161" s="254" t="s">
        <v>272</v>
      </c>
      <c r="AU7161" s="254" t="s">
        <v>91</v>
      </c>
      <c r="AV7161" s="16" t="s">
        <v>104</v>
      </c>
      <c r="AW7161" s="16" t="s">
        <v>38</v>
      </c>
      <c r="AX7161" s="16" t="s">
        <v>89</v>
      </c>
      <c r="AY7161" s="254" t="s">
        <v>262</v>
      </c>
    </row>
    <row r="7162" spans="1:65" s="2" customFormat="1" ht="16.5" customHeight="1">
      <c r="A7162" s="37"/>
      <c r="B7162" s="38"/>
      <c r="C7162" s="195" t="s">
        <v>3385</v>
      </c>
      <c r="D7162" s="195" t="s">
        <v>264</v>
      </c>
      <c r="E7162" s="196" t="s">
        <v>3359</v>
      </c>
      <c r="F7162" s="197" t="s">
        <v>3360</v>
      </c>
      <c r="G7162" s="198" t="s">
        <v>1676</v>
      </c>
      <c r="H7162" s="199">
        <v>4815</v>
      </c>
      <c r="I7162" s="200"/>
      <c r="J7162" s="201">
        <f>ROUND(I7162*H7162,2)</f>
        <v>0</v>
      </c>
      <c r="K7162" s="197" t="s">
        <v>268</v>
      </c>
      <c r="L7162" s="42"/>
      <c r="M7162" s="202" t="s">
        <v>44</v>
      </c>
      <c r="N7162" s="203" t="s">
        <v>53</v>
      </c>
      <c r="O7162" s="67"/>
      <c r="P7162" s="204">
        <f>O7162*H7162</f>
        <v>0</v>
      </c>
      <c r="Q7162" s="204">
        <v>5.0000000000000002E-5</v>
      </c>
      <c r="R7162" s="204">
        <f>Q7162*H7162</f>
        <v>0.24075000000000002</v>
      </c>
      <c r="S7162" s="204">
        <v>0</v>
      </c>
      <c r="T7162" s="205">
        <f>S7162*H7162</f>
        <v>0</v>
      </c>
      <c r="U7162" s="37"/>
      <c r="V7162" s="37"/>
      <c r="W7162" s="37"/>
      <c r="X7162" s="37"/>
      <c r="Y7162" s="37"/>
      <c r="Z7162" s="37"/>
      <c r="AA7162" s="37"/>
      <c r="AB7162" s="37"/>
      <c r="AC7162" s="37"/>
      <c r="AD7162" s="37"/>
      <c r="AE7162" s="37"/>
      <c r="AR7162" s="206" t="s">
        <v>442</v>
      </c>
      <c r="AT7162" s="206" t="s">
        <v>264</v>
      </c>
      <c r="AU7162" s="206" t="s">
        <v>91</v>
      </c>
      <c r="AY7162" s="19" t="s">
        <v>262</v>
      </c>
      <c r="BE7162" s="207">
        <f>IF(N7162="základní",J7162,0)</f>
        <v>0</v>
      </c>
      <c r="BF7162" s="207">
        <f>IF(N7162="snížená",J7162,0)</f>
        <v>0</v>
      </c>
      <c r="BG7162" s="207">
        <f>IF(N7162="zákl. přenesená",J7162,0)</f>
        <v>0</v>
      </c>
      <c r="BH7162" s="207">
        <f>IF(N7162="sníž. přenesená",J7162,0)</f>
        <v>0</v>
      </c>
      <c r="BI7162" s="207">
        <f>IF(N7162="nulová",J7162,0)</f>
        <v>0</v>
      </c>
      <c r="BJ7162" s="19" t="s">
        <v>89</v>
      </c>
      <c r="BK7162" s="207">
        <f>ROUND(I7162*H7162,2)</f>
        <v>0</v>
      </c>
      <c r="BL7162" s="19" t="s">
        <v>442</v>
      </c>
      <c r="BM7162" s="206" t="s">
        <v>3386</v>
      </c>
    </row>
    <row r="7163" spans="1:65" s="2" customFormat="1" ht="27">
      <c r="A7163" s="37"/>
      <c r="B7163" s="38"/>
      <c r="C7163" s="39"/>
      <c r="D7163" s="208" t="s">
        <v>270</v>
      </c>
      <c r="E7163" s="39"/>
      <c r="F7163" s="209" t="s">
        <v>3283</v>
      </c>
      <c r="G7163" s="39"/>
      <c r="H7163" s="39"/>
      <c r="I7163" s="118"/>
      <c r="J7163" s="39"/>
      <c r="K7163" s="39"/>
      <c r="L7163" s="42"/>
      <c r="M7163" s="210"/>
      <c r="N7163" s="211"/>
      <c r="O7163" s="67"/>
      <c r="P7163" s="67"/>
      <c r="Q7163" s="67"/>
      <c r="R7163" s="67"/>
      <c r="S7163" s="67"/>
      <c r="T7163" s="68"/>
      <c r="U7163" s="37"/>
      <c r="V7163" s="37"/>
      <c r="W7163" s="37"/>
      <c r="X7163" s="37"/>
      <c r="Y7163" s="37"/>
      <c r="Z7163" s="37"/>
      <c r="AA7163" s="37"/>
      <c r="AB7163" s="37"/>
      <c r="AC7163" s="37"/>
      <c r="AD7163" s="37"/>
      <c r="AE7163" s="37"/>
      <c r="AT7163" s="19" t="s">
        <v>270</v>
      </c>
      <c r="AU7163" s="19" t="s">
        <v>91</v>
      </c>
    </row>
    <row r="7164" spans="1:65" s="2" customFormat="1" ht="18">
      <c r="A7164" s="37"/>
      <c r="B7164" s="38"/>
      <c r="C7164" s="39"/>
      <c r="D7164" s="208" t="s">
        <v>421</v>
      </c>
      <c r="E7164" s="39"/>
      <c r="F7164" s="209" t="s">
        <v>3387</v>
      </c>
      <c r="G7164" s="39"/>
      <c r="H7164" s="39"/>
      <c r="I7164" s="118"/>
      <c r="J7164" s="39"/>
      <c r="K7164" s="39"/>
      <c r="L7164" s="42"/>
      <c r="M7164" s="210"/>
      <c r="N7164" s="211"/>
      <c r="O7164" s="67"/>
      <c r="P7164" s="67"/>
      <c r="Q7164" s="67"/>
      <c r="R7164" s="67"/>
      <c r="S7164" s="67"/>
      <c r="T7164" s="68"/>
      <c r="U7164" s="37"/>
      <c r="V7164" s="37"/>
      <c r="W7164" s="37"/>
      <c r="X7164" s="37"/>
      <c r="Y7164" s="37"/>
      <c r="Z7164" s="37"/>
      <c r="AA7164" s="37"/>
      <c r="AB7164" s="37"/>
      <c r="AC7164" s="37"/>
      <c r="AD7164" s="37"/>
      <c r="AE7164" s="37"/>
      <c r="AT7164" s="19" t="s">
        <v>421</v>
      </c>
      <c r="AU7164" s="19" t="s">
        <v>91</v>
      </c>
    </row>
    <row r="7165" spans="1:65" s="13" customFormat="1" ht="10">
      <c r="B7165" s="212"/>
      <c r="C7165" s="213"/>
      <c r="D7165" s="208" t="s">
        <v>272</v>
      </c>
      <c r="E7165" s="214" t="s">
        <v>44</v>
      </c>
      <c r="F7165" s="215" t="s">
        <v>3388</v>
      </c>
      <c r="G7165" s="213"/>
      <c r="H7165" s="214" t="s">
        <v>44</v>
      </c>
      <c r="I7165" s="216"/>
      <c r="J7165" s="213"/>
      <c r="K7165" s="213"/>
      <c r="L7165" s="217"/>
      <c r="M7165" s="218"/>
      <c r="N7165" s="219"/>
      <c r="O7165" s="219"/>
      <c r="P7165" s="219"/>
      <c r="Q7165" s="219"/>
      <c r="R7165" s="219"/>
      <c r="S7165" s="219"/>
      <c r="T7165" s="220"/>
      <c r="AT7165" s="221" t="s">
        <v>272</v>
      </c>
      <c r="AU7165" s="221" t="s">
        <v>91</v>
      </c>
      <c r="AV7165" s="13" t="s">
        <v>89</v>
      </c>
      <c r="AW7165" s="13" t="s">
        <v>38</v>
      </c>
      <c r="AX7165" s="13" t="s">
        <v>82</v>
      </c>
      <c r="AY7165" s="221" t="s">
        <v>262</v>
      </c>
    </row>
    <row r="7166" spans="1:65" s="13" customFormat="1" ht="60">
      <c r="B7166" s="212"/>
      <c r="C7166" s="213"/>
      <c r="D7166" s="208" t="s">
        <v>272</v>
      </c>
      <c r="E7166" s="214" t="s">
        <v>44</v>
      </c>
      <c r="F7166" s="215" t="s">
        <v>3389</v>
      </c>
      <c r="G7166" s="213"/>
      <c r="H7166" s="214" t="s">
        <v>44</v>
      </c>
      <c r="I7166" s="216"/>
      <c r="J7166" s="213"/>
      <c r="K7166" s="213"/>
      <c r="L7166" s="217"/>
      <c r="M7166" s="218"/>
      <c r="N7166" s="219"/>
      <c r="O7166" s="219"/>
      <c r="P7166" s="219"/>
      <c r="Q7166" s="219"/>
      <c r="R7166" s="219"/>
      <c r="S7166" s="219"/>
      <c r="T7166" s="220"/>
      <c r="AT7166" s="221" t="s">
        <v>272</v>
      </c>
      <c r="AU7166" s="221" t="s">
        <v>91</v>
      </c>
      <c r="AV7166" s="13" t="s">
        <v>89</v>
      </c>
      <c r="AW7166" s="13" t="s">
        <v>38</v>
      </c>
      <c r="AX7166" s="13" t="s">
        <v>82</v>
      </c>
      <c r="AY7166" s="221" t="s">
        <v>262</v>
      </c>
    </row>
    <row r="7167" spans="1:65" s="15" customFormat="1" ht="10">
      <c r="B7167" s="233"/>
      <c r="C7167" s="234"/>
      <c r="D7167" s="208" t="s">
        <v>272</v>
      </c>
      <c r="E7167" s="235" t="s">
        <v>44</v>
      </c>
      <c r="F7167" s="236" t="s">
        <v>3390</v>
      </c>
      <c r="G7167" s="234"/>
      <c r="H7167" s="237">
        <v>4815</v>
      </c>
      <c r="I7167" s="238"/>
      <c r="J7167" s="234"/>
      <c r="K7167" s="234"/>
      <c r="L7167" s="239"/>
      <c r="M7167" s="240"/>
      <c r="N7167" s="241"/>
      <c r="O7167" s="241"/>
      <c r="P7167" s="241"/>
      <c r="Q7167" s="241"/>
      <c r="R7167" s="241"/>
      <c r="S7167" s="241"/>
      <c r="T7167" s="242"/>
      <c r="AT7167" s="243" t="s">
        <v>272</v>
      </c>
      <c r="AU7167" s="243" t="s">
        <v>91</v>
      </c>
      <c r="AV7167" s="15" t="s">
        <v>91</v>
      </c>
      <c r="AW7167" s="15" t="s">
        <v>38</v>
      </c>
      <c r="AX7167" s="15" t="s">
        <v>82</v>
      </c>
      <c r="AY7167" s="243" t="s">
        <v>262</v>
      </c>
    </row>
    <row r="7168" spans="1:65" s="13" customFormat="1" ht="10">
      <c r="B7168" s="212"/>
      <c r="C7168" s="213"/>
      <c r="D7168" s="208" t="s">
        <v>272</v>
      </c>
      <c r="E7168" s="214" t="s">
        <v>44</v>
      </c>
      <c r="F7168" s="215" t="s">
        <v>1591</v>
      </c>
      <c r="G7168" s="213"/>
      <c r="H7168" s="214" t="s">
        <v>44</v>
      </c>
      <c r="I7168" s="216"/>
      <c r="J7168" s="213"/>
      <c r="K7168" s="213"/>
      <c r="L7168" s="217"/>
      <c r="M7168" s="218"/>
      <c r="N7168" s="219"/>
      <c r="O7168" s="219"/>
      <c r="P7168" s="219"/>
      <c r="Q7168" s="219"/>
      <c r="R7168" s="219"/>
      <c r="S7168" s="219"/>
      <c r="T7168" s="220"/>
      <c r="AT7168" s="221" t="s">
        <v>272</v>
      </c>
      <c r="AU7168" s="221" t="s">
        <v>91</v>
      </c>
      <c r="AV7168" s="13" t="s">
        <v>89</v>
      </c>
      <c r="AW7168" s="13" t="s">
        <v>38</v>
      </c>
      <c r="AX7168" s="13" t="s">
        <v>82</v>
      </c>
      <c r="AY7168" s="221" t="s">
        <v>262</v>
      </c>
    </row>
    <row r="7169" spans="1:65" s="13" customFormat="1" ht="10">
      <c r="B7169" s="212"/>
      <c r="C7169" s="213"/>
      <c r="D7169" s="208" t="s">
        <v>272</v>
      </c>
      <c r="E7169" s="214" t="s">
        <v>44</v>
      </c>
      <c r="F7169" s="215" t="s">
        <v>1592</v>
      </c>
      <c r="G7169" s="213"/>
      <c r="H7169" s="214" t="s">
        <v>44</v>
      </c>
      <c r="I7169" s="216"/>
      <c r="J7169" s="213"/>
      <c r="K7169" s="213"/>
      <c r="L7169" s="217"/>
      <c r="M7169" s="218"/>
      <c r="N7169" s="219"/>
      <c r="O7169" s="219"/>
      <c r="P7169" s="219"/>
      <c r="Q7169" s="219"/>
      <c r="R7169" s="219"/>
      <c r="S7169" s="219"/>
      <c r="T7169" s="220"/>
      <c r="AT7169" s="221" t="s">
        <v>272</v>
      </c>
      <c r="AU7169" s="221" t="s">
        <v>91</v>
      </c>
      <c r="AV7169" s="13" t="s">
        <v>89</v>
      </c>
      <c r="AW7169" s="13" t="s">
        <v>38</v>
      </c>
      <c r="AX7169" s="13" t="s">
        <v>82</v>
      </c>
      <c r="AY7169" s="221" t="s">
        <v>262</v>
      </c>
    </row>
    <row r="7170" spans="1:65" s="13" customFormat="1" ht="10">
      <c r="B7170" s="212"/>
      <c r="C7170" s="213"/>
      <c r="D7170" s="208" t="s">
        <v>272</v>
      </c>
      <c r="E7170" s="214" t="s">
        <v>44</v>
      </c>
      <c r="F7170" s="215" t="s">
        <v>3391</v>
      </c>
      <c r="G7170" s="213"/>
      <c r="H7170" s="214" t="s">
        <v>44</v>
      </c>
      <c r="I7170" s="216"/>
      <c r="J7170" s="213"/>
      <c r="K7170" s="213"/>
      <c r="L7170" s="217"/>
      <c r="M7170" s="218"/>
      <c r="N7170" s="219"/>
      <c r="O7170" s="219"/>
      <c r="P7170" s="219"/>
      <c r="Q7170" s="219"/>
      <c r="R7170" s="219"/>
      <c r="S7170" s="219"/>
      <c r="T7170" s="220"/>
      <c r="AT7170" s="221" t="s">
        <v>272</v>
      </c>
      <c r="AU7170" s="221" t="s">
        <v>91</v>
      </c>
      <c r="AV7170" s="13" t="s">
        <v>89</v>
      </c>
      <c r="AW7170" s="13" t="s">
        <v>38</v>
      </c>
      <c r="AX7170" s="13" t="s">
        <v>82</v>
      </c>
      <c r="AY7170" s="221" t="s">
        <v>262</v>
      </c>
    </row>
    <row r="7171" spans="1:65" s="16" customFormat="1" ht="10">
      <c r="B7171" s="244"/>
      <c r="C7171" s="245"/>
      <c r="D7171" s="208" t="s">
        <v>272</v>
      </c>
      <c r="E7171" s="246" t="s">
        <v>44</v>
      </c>
      <c r="F7171" s="247" t="s">
        <v>291</v>
      </c>
      <c r="G7171" s="245"/>
      <c r="H7171" s="248">
        <v>4815</v>
      </c>
      <c r="I7171" s="249"/>
      <c r="J7171" s="245"/>
      <c r="K7171" s="245"/>
      <c r="L7171" s="250"/>
      <c r="M7171" s="251"/>
      <c r="N7171" s="252"/>
      <c r="O7171" s="252"/>
      <c r="P7171" s="252"/>
      <c r="Q7171" s="252"/>
      <c r="R7171" s="252"/>
      <c r="S7171" s="252"/>
      <c r="T7171" s="253"/>
      <c r="AT7171" s="254" t="s">
        <v>272</v>
      </c>
      <c r="AU7171" s="254" t="s">
        <v>91</v>
      </c>
      <c r="AV7171" s="16" t="s">
        <v>104</v>
      </c>
      <c r="AW7171" s="16" t="s">
        <v>38</v>
      </c>
      <c r="AX7171" s="16" t="s">
        <v>89</v>
      </c>
      <c r="AY7171" s="254" t="s">
        <v>262</v>
      </c>
    </row>
    <row r="7172" spans="1:65" s="2" customFormat="1" ht="16.5" customHeight="1">
      <c r="A7172" s="37"/>
      <c r="B7172" s="38"/>
      <c r="C7172" s="255" t="s">
        <v>3392</v>
      </c>
      <c r="D7172" s="255" t="s">
        <v>633</v>
      </c>
      <c r="E7172" s="256" t="s">
        <v>3393</v>
      </c>
      <c r="F7172" s="257" t="s">
        <v>3394</v>
      </c>
      <c r="G7172" s="258" t="s">
        <v>406</v>
      </c>
      <c r="H7172" s="259">
        <v>4.8150000000000004</v>
      </c>
      <c r="I7172" s="260"/>
      <c r="J7172" s="261">
        <f>ROUND(I7172*H7172,2)</f>
        <v>0</v>
      </c>
      <c r="K7172" s="257" t="s">
        <v>44</v>
      </c>
      <c r="L7172" s="262"/>
      <c r="M7172" s="263" t="s">
        <v>44</v>
      </c>
      <c r="N7172" s="264" t="s">
        <v>53</v>
      </c>
      <c r="O7172" s="67"/>
      <c r="P7172" s="204">
        <f>O7172*H7172</f>
        <v>0</v>
      </c>
      <c r="Q7172" s="204">
        <v>1</v>
      </c>
      <c r="R7172" s="204">
        <f>Q7172*H7172</f>
        <v>4.8150000000000004</v>
      </c>
      <c r="S7172" s="204">
        <v>0</v>
      </c>
      <c r="T7172" s="205">
        <f>S7172*H7172</f>
        <v>0</v>
      </c>
      <c r="U7172" s="37"/>
      <c r="V7172" s="37"/>
      <c r="W7172" s="37"/>
      <c r="X7172" s="37"/>
      <c r="Y7172" s="37"/>
      <c r="Z7172" s="37"/>
      <c r="AA7172" s="37"/>
      <c r="AB7172" s="37"/>
      <c r="AC7172" s="37"/>
      <c r="AD7172" s="37"/>
      <c r="AE7172" s="37"/>
      <c r="AR7172" s="206" t="s">
        <v>619</v>
      </c>
      <c r="AT7172" s="206" t="s">
        <v>633</v>
      </c>
      <c r="AU7172" s="206" t="s">
        <v>91</v>
      </c>
      <c r="AY7172" s="19" t="s">
        <v>262</v>
      </c>
      <c r="BE7172" s="207">
        <f>IF(N7172="základní",J7172,0)</f>
        <v>0</v>
      </c>
      <c r="BF7172" s="207">
        <f>IF(N7172="snížená",J7172,0)</f>
        <v>0</v>
      </c>
      <c r="BG7172" s="207">
        <f>IF(N7172="zákl. přenesená",J7172,0)</f>
        <v>0</v>
      </c>
      <c r="BH7172" s="207">
        <f>IF(N7172="sníž. přenesená",J7172,0)</f>
        <v>0</v>
      </c>
      <c r="BI7172" s="207">
        <f>IF(N7172="nulová",J7172,0)</f>
        <v>0</v>
      </c>
      <c r="BJ7172" s="19" t="s">
        <v>89</v>
      </c>
      <c r="BK7172" s="207">
        <f>ROUND(I7172*H7172,2)</f>
        <v>0</v>
      </c>
      <c r="BL7172" s="19" t="s">
        <v>442</v>
      </c>
      <c r="BM7172" s="206" t="s">
        <v>3395</v>
      </c>
    </row>
    <row r="7173" spans="1:65" s="13" customFormat="1" ht="10">
      <c r="B7173" s="212"/>
      <c r="C7173" s="213"/>
      <c r="D7173" s="208" t="s">
        <v>272</v>
      </c>
      <c r="E7173" s="214" t="s">
        <v>44</v>
      </c>
      <c r="F7173" s="215" t="s">
        <v>3388</v>
      </c>
      <c r="G7173" s="213"/>
      <c r="H7173" s="214" t="s">
        <v>44</v>
      </c>
      <c r="I7173" s="216"/>
      <c r="J7173" s="213"/>
      <c r="K7173" s="213"/>
      <c r="L7173" s="217"/>
      <c r="M7173" s="218"/>
      <c r="N7173" s="219"/>
      <c r="O7173" s="219"/>
      <c r="P7173" s="219"/>
      <c r="Q7173" s="219"/>
      <c r="R7173" s="219"/>
      <c r="S7173" s="219"/>
      <c r="T7173" s="220"/>
      <c r="AT7173" s="221" t="s">
        <v>272</v>
      </c>
      <c r="AU7173" s="221" t="s">
        <v>91</v>
      </c>
      <c r="AV7173" s="13" t="s">
        <v>89</v>
      </c>
      <c r="AW7173" s="13" t="s">
        <v>38</v>
      </c>
      <c r="AX7173" s="13" t="s">
        <v>82</v>
      </c>
      <c r="AY7173" s="221" t="s">
        <v>262</v>
      </c>
    </row>
    <row r="7174" spans="1:65" s="13" customFormat="1" ht="60">
      <c r="B7174" s="212"/>
      <c r="C7174" s="213"/>
      <c r="D7174" s="208" t="s">
        <v>272</v>
      </c>
      <c r="E7174" s="214" t="s">
        <v>44</v>
      </c>
      <c r="F7174" s="215" t="s">
        <v>3389</v>
      </c>
      <c r="G7174" s="213"/>
      <c r="H7174" s="214" t="s">
        <v>44</v>
      </c>
      <c r="I7174" s="216"/>
      <c r="J7174" s="213"/>
      <c r="K7174" s="213"/>
      <c r="L7174" s="217"/>
      <c r="M7174" s="218"/>
      <c r="N7174" s="219"/>
      <c r="O7174" s="219"/>
      <c r="P7174" s="219"/>
      <c r="Q7174" s="219"/>
      <c r="R7174" s="219"/>
      <c r="S7174" s="219"/>
      <c r="T7174" s="220"/>
      <c r="AT7174" s="221" t="s">
        <v>272</v>
      </c>
      <c r="AU7174" s="221" t="s">
        <v>91</v>
      </c>
      <c r="AV7174" s="13" t="s">
        <v>89</v>
      </c>
      <c r="AW7174" s="13" t="s">
        <v>38</v>
      </c>
      <c r="AX7174" s="13" t="s">
        <v>82</v>
      </c>
      <c r="AY7174" s="221" t="s">
        <v>262</v>
      </c>
    </row>
    <row r="7175" spans="1:65" s="15" customFormat="1" ht="10">
      <c r="B7175" s="233"/>
      <c r="C7175" s="234"/>
      <c r="D7175" s="208" t="s">
        <v>272</v>
      </c>
      <c r="E7175" s="235" t="s">
        <v>44</v>
      </c>
      <c r="F7175" s="236" t="s">
        <v>3396</v>
      </c>
      <c r="G7175" s="234"/>
      <c r="H7175" s="237">
        <v>4.8150000000000004</v>
      </c>
      <c r="I7175" s="238"/>
      <c r="J7175" s="234"/>
      <c r="K7175" s="234"/>
      <c r="L7175" s="239"/>
      <c r="M7175" s="240"/>
      <c r="N7175" s="241"/>
      <c r="O7175" s="241"/>
      <c r="P7175" s="241"/>
      <c r="Q7175" s="241"/>
      <c r="R7175" s="241"/>
      <c r="S7175" s="241"/>
      <c r="T7175" s="242"/>
      <c r="AT7175" s="243" t="s">
        <v>272</v>
      </c>
      <c r="AU7175" s="243" t="s">
        <v>91</v>
      </c>
      <c r="AV7175" s="15" t="s">
        <v>91</v>
      </c>
      <c r="AW7175" s="15" t="s">
        <v>38</v>
      </c>
      <c r="AX7175" s="15" t="s">
        <v>82</v>
      </c>
      <c r="AY7175" s="243" t="s">
        <v>262</v>
      </c>
    </row>
    <row r="7176" spans="1:65" s="13" customFormat="1" ht="10">
      <c r="B7176" s="212"/>
      <c r="C7176" s="213"/>
      <c r="D7176" s="208" t="s">
        <v>272</v>
      </c>
      <c r="E7176" s="214" t="s">
        <v>44</v>
      </c>
      <c r="F7176" s="215" t="s">
        <v>1591</v>
      </c>
      <c r="G7176" s="213"/>
      <c r="H7176" s="214" t="s">
        <v>44</v>
      </c>
      <c r="I7176" s="216"/>
      <c r="J7176" s="213"/>
      <c r="K7176" s="213"/>
      <c r="L7176" s="217"/>
      <c r="M7176" s="218"/>
      <c r="N7176" s="219"/>
      <c r="O7176" s="219"/>
      <c r="P7176" s="219"/>
      <c r="Q7176" s="219"/>
      <c r="R7176" s="219"/>
      <c r="S7176" s="219"/>
      <c r="T7176" s="220"/>
      <c r="AT7176" s="221" t="s">
        <v>272</v>
      </c>
      <c r="AU7176" s="221" t="s">
        <v>91</v>
      </c>
      <c r="AV7176" s="13" t="s">
        <v>89</v>
      </c>
      <c r="AW7176" s="13" t="s">
        <v>38</v>
      </c>
      <c r="AX7176" s="13" t="s">
        <v>82</v>
      </c>
      <c r="AY7176" s="221" t="s">
        <v>262</v>
      </c>
    </row>
    <row r="7177" spans="1:65" s="13" customFormat="1" ht="10">
      <c r="B7177" s="212"/>
      <c r="C7177" s="213"/>
      <c r="D7177" s="208" t="s">
        <v>272</v>
      </c>
      <c r="E7177" s="214" t="s">
        <v>44</v>
      </c>
      <c r="F7177" s="215" t="s">
        <v>1592</v>
      </c>
      <c r="G7177" s="213"/>
      <c r="H7177" s="214" t="s">
        <v>44</v>
      </c>
      <c r="I7177" s="216"/>
      <c r="J7177" s="213"/>
      <c r="K7177" s="213"/>
      <c r="L7177" s="217"/>
      <c r="M7177" s="218"/>
      <c r="N7177" s="219"/>
      <c r="O7177" s="219"/>
      <c r="P7177" s="219"/>
      <c r="Q7177" s="219"/>
      <c r="R7177" s="219"/>
      <c r="S7177" s="219"/>
      <c r="T7177" s="220"/>
      <c r="AT7177" s="221" t="s">
        <v>272</v>
      </c>
      <c r="AU7177" s="221" t="s">
        <v>91</v>
      </c>
      <c r="AV7177" s="13" t="s">
        <v>89</v>
      </c>
      <c r="AW7177" s="13" t="s">
        <v>38</v>
      </c>
      <c r="AX7177" s="13" t="s">
        <v>82</v>
      </c>
      <c r="AY7177" s="221" t="s">
        <v>262</v>
      </c>
    </row>
    <row r="7178" spans="1:65" s="13" customFormat="1" ht="10">
      <c r="B7178" s="212"/>
      <c r="C7178" s="213"/>
      <c r="D7178" s="208" t="s">
        <v>272</v>
      </c>
      <c r="E7178" s="214" t="s">
        <v>44</v>
      </c>
      <c r="F7178" s="215" t="s">
        <v>3391</v>
      </c>
      <c r="G7178" s="213"/>
      <c r="H7178" s="214" t="s">
        <v>44</v>
      </c>
      <c r="I7178" s="216"/>
      <c r="J7178" s="213"/>
      <c r="K7178" s="213"/>
      <c r="L7178" s="217"/>
      <c r="M7178" s="218"/>
      <c r="N7178" s="219"/>
      <c r="O7178" s="219"/>
      <c r="P7178" s="219"/>
      <c r="Q7178" s="219"/>
      <c r="R7178" s="219"/>
      <c r="S7178" s="219"/>
      <c r="T7178" s="220"/>
      <c r="AT7178" s="221" t="s">
        <v>272</v>
      </c>
      <c r="AU7178" s="221" t="s">
        <v>91</v>
      </c>
      <c r="AV7178" s="13" t="s">
        <v>89</v>
      </c>
      <c r="AW7178" s="13" t="s">
        <v>38</v>
      </c>
      <c r="AX7178" s="13" t="s">
        <v>82</v>
      </c>
      <c r="AY7178" s="221" t="s">
        <v>262</v>
      </c>
    </row>
    <row r="7179" spans="1:65" s="16" customFormat="1" ht="10">
      <c r="B7179" s="244"/>
      <c r="C7179" s="245"/>
      <c r="D7179" s="208" t="s">
        <v>272</v>
      </c>
      <c r="E7179" s="246" t="s">
        <v>44</v>
      </c>
      <c r="F7179" s="247" t="s">
        <v>291</v>
      </c>
      <c r="G7179" s="245"/>
      <c r="H7179" s="248">
        <v>4.8150000000000004</v>
      </c>
      <c r="I7179" s="249"/>
      <c r="J7179" s="245"/>
      <c r="K7179" s="245"/>
      <c r="L7179" s="250"/>
      <c r="M7179" s="251"/>
      <c r="N7179" s="252"/>
      <c r="O7179" s="252"/>
      <c r="P7179" s="252"/>
      <c r="Q7179" s="252"/>
      <c r="R7179" s="252"/>
      <c r="S7179" s="252"/>
      <c r="T7179" s="253"/>
      <c r="AT7179" s="254" t="s">
        <v>272</v>
      </c>
      <c r="AU7179" s="254" t="s">
        <v>91</v>
      </c>
      <c r="AV7179" s="16" t="s">
        <v>104</v>
      </c>
      <c r="AW7179" s="16" t="s">
        <v>38</v>
      </c>
      <c r="AX7179" s="16" t="s">
        <v>89</v>
      </c>
      <c r="AY7179" s="254" t="s">
        <v>262</v>
      </c>
    </row>
    <row r="7180" spans="1:65" s="2" customFormat="1" ht="16.5" customHeight="1">
      <c r="A7180" s="37"/>
      <c r="B7180" s="38"/>
      <c r="C7180" s="195" t="s">
        <v>3397</v>
      </c>
      <c r="D7180" s="195" t="s">
        <v>264</v>
      </c>
      <c r="E7180" s="196" t="s">
        <v>3398</v>
      </c>
      <c r="F7180" s="197" t="s">
        <v>3399</v>
      </c>
      <c r="G7180" s="198" t="s">
        <v>1676</v>
      </c>
      <c r="H7180" s="199">
        <v>1129</v>
      </c>
      <c r="I7180" s="200"/>
      <c r="J7180" s="201">
        <f>ROUND(I7180*H7180,2)</f>
        <v>0</v>
      </c>
      <c r="K7180" s="197" t="s">
        <v>268</v>
      </c>
      <c r="L7180" s="42"/>
      <c r="M7180" s="202" t="s">
        <v>44</v>
      </c>
      <c r="N7180" s="203" t="s">
        <v>53</v>
      </c>
      <c r="O7180" s="67"/>
      <c r="P7180" s="204">
        <f>O7180*H7180</f>
        <v>0</v>
      </c>
      <c r="Q7180" s="204">
        <v>5.0000000000000002E-5</v>
      </c>
      <c r="R7180" s="204">
        <f>Q7180*H7180</f>
        <v>5.645E-2</v>
      </c>
      <c r="S7180" s="204">
        <v>0</v>
      </c>
      <c r="T7180" s="205">
        <f>S7180*H7180</f>
        <v>0</v>
      </c>
      <c r="U7180" s="37"/>
      <c r="V7180" s="37"/>
      <c r="W7180" s="37"/>
      <c r="X7180" s="37"/>
      <c r="Y7180" s="37"/>
      <c r="Z7180" s="37"/>
      <c r="AA7180" s="37"/>
      <c r="AB7180" s="37"/>
      <c r="AC7180" s="37"/>
      <c r="AD7180" s="37"/>
      <c r="AE7180" s="37"/>
      <c r="AR7180" s="206" t="s">
        <v>442</v>
      </c>
      <c r="AT7180" s="206" t="s">
        <v>264</v>
      </c>
      <c r="AU7180" s="206" t="s">
        <v>91</v>
      </c>
      <c r="AY7180" s="19" t="s">
        <v>262</v>
      </c>
      <c r="BE7180" s="207">
        <f>IF(N7180="základní",J7180,0)</f>
        <v>0</v>
      </c>
      <c r="BF7180" s="207">
        <f>IF(N7180="snížená",J7180,0)</f>
        <v>0</v>
      </c>
      <c r="BG7180" s="207">
        <f>IF(N7180="zákl. přenesená",J7180,0)</f>
        <v>0</v>
      </c>
      <c r="BH7180" s="207">
        <f>IF(N7180="sníž. přenesená",J7180,0)</f>
        <v>0</v>
      </c>
      <c r="BI7180" s="207">
        <f>IF(N7180="nulová",J7180,0)</f>
        <v>0</v>
      </c>
      <c r="BJ7180" s="19" t="s">
        <v>89</v>
      </c>
      <c r="BK7180" s="207">
        <f>ROUND(I7180*H7180,2)</f>
        <v>0</v>
      </c>
      <c r="BL7180" s="19" t="s">
        <v>442</v>
      </c>
      <c r="BM7180" s="206" t="s">
        <v>3400</v>
      </c>
    </row>
    <row r="7181" spans="1:65" s="2" customFormat="1" ht="27">
      <c r="A7181" s="37"/>
      <c r="B7181" s="38"/>
      <c r="C7181" s="39"/>
      <c r="D7181" s="208" t="s">
        <v>270</v>
      </c>
      <c r="E7181" s="39"/>
      <c r="F7181" s="209" t="s">
        <v>3283</v>
      </c>
      <c r="G7181" s="39"/>
      <c r="H7181" s="39"/>
      <c r="I7181" s="118"/>
      <c r="J7181" s="39"/>
      <c r="K7181" s="39"/>
      <c r="L7181" s="42"/>
      <c r="M7181" s="210"/>
      <c r="N7181" s="211"/>
      <c r="O7181" s="67"/>
      <c r="P7181" s="67"/>
      <c r="Q7181" s="67"/>
      <c r="R7181" s="67"/>
      <c r="S7181" s="67"/>
      <c r="T7181" s="68"/>
      <c r="U7181" s="37"/>
      <c r="V7181" s="37"/>
      <c r="W7181" s="37"/>
      <c r="X7181" s="37"/>
      <c r="Y7181" s="37"/>
      <c r="Z7181" s="37"/>
      <c r="AA7181" s="37"/>
      <c r="AB7181" s="37"/>
      <c r="AC7181" s="37"/>
      <c r="AD7181" s="37"/>
      <c r="AE7181" s="37"/>
      <c r="AT7181" s="19" t="s">
        <v>270</v>
      </c>
      <c r="AU7181" s="19" t="s">
        <v>91</v>
      </c>
    </row>
    <row r="7182" spans="1:65" s="2" customFormat="1" ht="18">
      <c r="A7182" s="37"/>
      <c r="B7182" s="38"/>
      <c r="C7182" s="39"/>
      <c r="D7182" s="208" t="s">
        <v>421</v>
      </c>
      <c r="E7182" s="39"/>
      <c r="F7182" s="209" t="s">
        <v>3401</v>
      </c>
      <c r="G7182" s="39"/>
      <c r="H7182" s="39"/>
      <c r="I7182" s="118"/>
      <c r="J7182" s="39"/>
      <c r="K7182" s="39"/>
      <c r="L7182" s="42"/>
      <c r="M7182" s="210"/>
      <c r="N7182" s="211"/>
      <c r="O7182" s="67"/>
      <c r="P7182" s="67"/>
      <c r="Q7182" s="67"/>
      <c r="R7182" s="67"/>
      <c r="S7182" s="67"/>
      <c r="T7182" s="68"/>
      <c r="U7182" s="37"/>
      <c r="V7182" s="37"/>
      <c r="W7182" s="37"/>
      <c r="X7182" s="37"/>
      <c r="Y7182" s="37"/>
      <c r="Z7182" s="37"/>
      <c r="AA7182" s="37"/>
      <c r="AB7182" s="37"/>
      <c r="AC7182" s="37"/>
      <c r="AD7182" s="37"/>
      <c r="AE7182" s="37"/>
      <c r="AT7182" s="19" t="s">
        <v>421</v>
      </c>
      <c r="AU7182" s="19" t="s">
        <v>91</v>
      </c>
    </row>
    <row r="7183" spans="1:65" s="13" customFormat="1" ht="10">
      <c r="B7183" s="212"/>
      <c r="C7183" s="213"/>
      <c r="D7183" s="208" t="s">
        <v>272</v>
      </c>
      <c r="E7183" s="214" t="s">
        <v>44</v>
      </c>
      <c r="F7183" s="215" t="s">
        <v>3402</v>
      </c>
      <c r="G7183" s="213"/>
      <c r="H7183" s="214" t="s">
        <v>44</v>
      </c>
      <c r="I7183" s="216"/>
      <c r="J7183" s="213"/>
      <c r="K7183" s="213"/>
      <c r="L7183" s="217"/>
      <c r="M7183" s="218"/>
      <c r="N7183" s="219"/>
      <c r="O7183" s="219"/>
      <c r="P7183" s="219"/>
      <c r="Q7183" s="219"/>
      <c r="R7183" s="219"/>
      <c r="S7183" s="219"/>
      <c r="T7183" s="220"/>
      <c r="AT7183" s="221" t="s">
        <v>272</v>
      </c>
      <c r="AU7183" s="221" t="s">
        <v>91</v>
      </c>
      <c r="AV7183" s="13" t="s">
        <v>89</v>
      </c>
      <c r="AW7183" s="13" t="s">
        <v>38</v>
      </c>
      <c r="AX7183" s="13" t="s">
        <v>82</v>
      </c>
      <c r="AY7183" s="221" t="s">
        <v>262</v>
      </c>
    </row>
    <row r="7184" spans="1:65" s="13" customFormat="1" ht="40">
      <c r="B7184" s="212"/>
      <c r="C7184" s="213"/>
      <c r="D7184" s="208" t="s">
        <v>272</v>
      </c>
      <c r="E7184" s="214" t="s">
        <v>44</v>
      </c>
      <c r="F7184" s="215" t="s">
        <v>3403</v>
      </c>
      <c r="G7184" s="213"/>
      <c r="H7184" s="214" t="s">
        <v>44</v>
      </c>
      <c r="I7184" s="216"/>
      <c r="J7184" s="213"/>
      <c r="K7184" s="213"/>
      <c r="L7184" s="217"/>
      <c r="M7184" s="218"/>
      <c r="N7184" s="219"/>
      <c r="O7184" s="219"/>
      <c r="P7184" s="219"/>
      <c r="Q7184" s="219"/>
      <c r="R7184" s="219"/>
      <c r="S7184" s="219"/>
      <c r="T7184" s="220"/>
      <c r="AT7184" s="221" t="s">
        <v>272</v>
      </c>
      <c r="AU7184" s="221" t="s">
        <v>91</v>
      </c>
      <c r="AV7184" s="13" t="s">
        <v>89</v>
      </c>
      <c r="AW7184" s="13" t="s">
        <v>38</v>
      </c>
      <c r="AX7184" s="13" t="s">
        <v>82</v>
      </c>
      <c r="AY7184" s="221" t="s">
        <v>262</v>
      </c>
    </row>
    <row r="7185" spans="1:65" s="13" customFormat="1" ht="10">
      <c r="B7185" s="212"/>
      <c r="C7185" s="213"/>
      <c r="D7185" s="208" t="s">
        <v>272</v>
      </c>
      <c r="E7185" s="214" t="s">
        <v>44</v>
      </c>
      <c r="F7185" s="215" t="s">
        <v>1591</v>
      </c>
      <c r="G7185" s="213"/>
      <c r="H7185" s="214" t="s">
        <v>44</v>
      </c>
      <c r="I7185" s="216"/>
      <c r="J7185" s="213"/>
      <c r="K7185" s="213"/>
      <c r="L7185" s="217"/>
      <c r="M7185" s="218"/>
      <c r="N7185" s="219"/>
      <c r="O7185" s="219"/>
      <c r="P7185" s="219"/>
      <c r="Q7185" s="219"/>
      <c r="R7185" s="219"/>
      <c r="S7185" s="219"/>
      <c r="T7185" s="220"/>
      <c r="AT7185" s="221" t="s">
        <v>272</v>
      </c>
      <c r="AU7185" s="221" t="s">
        <v>91</v>
      </c>
      <c r="AV7185" s="13" t="s">
        <v>89</v>
      </c>
      <c r="AW7185" s="13" t="s">
        <v>38</v>
      </c>
      <c r="AX7185" s="13" t="s">
        <v>82</v>
      </c>
      <c r="AY7185" s="221" t="s">
        <v>262</v>
      </c>
    </row>
    <row r="7186" spans="1:65" s="13" customFormat="1" ht="20">
      <c r="B7186" s="212"/>
      <c r="C7186" s="213"/>
      <c r="D7186" s="208" t="s">
        <v>272</v>
      </c>
      <c r="E7186" s="214" t="s">
        <v>44</v>
      </c>
      <c r="F7186" s="215" t="s">
        <v>2568</v>
      </c>
      <c r="G7186" s="213"/>
      <c r="H7186" s="214" t="s">
        <v>44</v>
      </c>
      <c r="I7186" s="216"/>
      <c r="J7186" s="213"/>
      <c r="K7186" s="213"/>
      <c r="L7186" s="217"/>
      <c r="M7186" s="218"/>
      <c r="N7186" s="219"/>
      <c r="O7186" s="219"/>
      <c r="P7186" s="219"/>
      <c r="Q7186" s="219"/>
      <c r="R7186" s="219"/>
      <c r="S7186" s="219"/>
      <c r="T7186" s="220"/>
      <c r="AT7186" s="221" t="s">
        <v>272</v>
      </c>
      <c r="AU7186" s="221" t="s">
        <v>91</v>
      </c>
      <c r="AV7186" s="13" t="s">
        <v>89</v>
      </c>
      <c r="AW7186" s="13" t="s">
        <v>38</v>
      </c>
      <c r="AX7186" s="13" t="s">
        <v>82</v>
      </c>
      <c r="AY7186" s="221" t="s">
        <v>262</v>
      </c>
    </row>
    <row r="7187" spans="1:65" s="13" customFormat="1" ht="10">
      <c r="B7187" s="212"/>
      <c r="C7187" s="213"/>
      <c r="D7187" s="208" t="s">
        <v>272</v>
      </c>
      <c r="E7187" s="214" t="s">
        <v>44</v>
      </c>
      <c r="F7187" s="215" t="s">
        <v>3378</v>
      </c>
      <c r="G7187" s="213"/>
      <c r="H7187" s="214" t="s">
        <v>44</v>
      </c>
      <c r="I7187" s="216"/>
      <c r="J7187" s="213"/>
      <c r="K7187" s="213"/>
      <c r="L7187" s="217"/>
      <c r="M7187" s="218"/>
      <c r="N7187" s="219"/>
      <c r="O7187" s="219"/>
      <c r="P7187" s="219"/>
      <c r="Q7187" s="219"/>
      <c r="R7187" s="219"/>
      <c r="S7187" s="219"/>
      <c r="T7187" s="220"/>
      <c r="AT7187" s="221" t="s">
        <v>272</v>
      </c>
      <c r="AU7187" s="221" t="s">
        <v>91</v>
      </c>
      <c r="AV7187" s="13" t="s">
        <v>89</v>
      </c>
      <c r="AW7187" s="13" t="s">
        <v>38</v>
      </c>
      <c r="AX7187" s="13" t="s">
        <v>82</v>
      </c>
      <c r="AY7187" s="221" t="s">
        <v>262</v>
      </c>
    </row>
    <row r="7188" spans="1:65" s="13" customFormat="1" ht="10">
      <c r="B7188" s="212"/>
      <c r="C7188" s="213"/>
      <c r="D7188" s="208" t="s">
        <v>272</v>
      </c>
      <c r="E7188" s="214" t="s">
        <v>44</v>
      </c>
      <c r="F7188" s="215" t="s">
        <v>3404</v>
      </c>
      <c r="G7188" s="213"/>
      <c r="H7188" s="214" t="s">
        <v>44</v>
      </c>
      <c r="I7188" s="216"/>
      <c r="J7188" s="213"/>
      <c r="K7188" s="213"/>
      <c r="L7188" s="217"/>
      <c r="M7188" s="218"/>
      <c r="N7188" s="219"/>
      <c r="O7188" s="219"/>
      <c r="P7188" s="219"/>
      <c r="Q7188" s="219"/>
      <c r="R7188" s="219"/>
      <c r="S7188" s="219"/>
      <c r="T7188" s="220"/>
      <c r="AT7188" s="221" t="s">
        <v>272</v>
      </c>
      <c r="AU7188" s="221" t="s">
        <v>91</v>
      </c>
      <c r="AV7188" s="13" t="s">
        <v>89</v>
      </c>
      <c r="AW7188" s="13" t="s">
        <v>38</v>
      </c>
      <c r="AX7188" s="13" t="s">
        <v>82</v>
      </c>
      <c r="AY7188" s="221" t="s">
        <v>262</v>
      </c>
    </row>
    <row r="7189" spans="1:65" s="15" customFormat="1" ht="10">
      <c r="B7189" s="233"/>
      <c r="C7189" s="234"/>
      <c r="D7189" s="208" t="s">
        <v>272</v>
      </c>
      <c r="E7189" s="235" t="s">
        <v>44</v>
      </c>
      <c r="F7189" s="236" t="s">
        <v>3405</v>
      </c>
      <c r="G7189" s="234"/>
      <c r="H7189" s="237">
        <v>1129</v>
      </c>
      <c r="I7189" s="238"/>
      <c r="J7189" s="234"/>
      <c r="K7189" s="234"/>
      <c r="L7189" s="239"/>
      <c r="M7189" s="240"/>
      <c r="N7189" s="241"/>
      <c r="O7189" s="241"/>
      <c r="P7189" s="241"/>
      <c r="Q7189" s="241"/>
      <c r="R7189" s="241"/>
      <c r="S7189" s="241"/>
      <c r="T7189" s="242"/>
      <c r="AT7189" s="243" t="s">
        <v>272</v>
      </c>
      <c r="AU7189" s="243" t="s">
        <v>91</v>
      </c>
      <c r="AV7189" s="15" t="s">
        <v>91</v>
      </c>
      <c r="AW7189" s="15" t="s">
        <v>38</v>
      </c>
      <c r="AX7189" s="15" t="s">
        <v>82</v>
      </c>
      <c r="AY7189" s="243" t="s">
        <v>262</v>
      </c>
    </row>
    <row r="7190" spans="1:65" s="16" customFormat="1" ht="10">
      <c r="B7190" s="244"/>
      <c r="C7190" s="245"/>
      <c r="D7190" s="208" t="s">
        <v>272</v>
      </c>
      <c r="E7190" s="246" t="s">
        <v>44</v>
      </c>
      <c r="F7190" s="247" t="s">
        <v>291</v>
      </c>
      <c r="G7190" s="245"/>
      <c r="H7190" s="248">
        <v>1129</v>
      </c>
      <c r="I7190" s="249"/>
      <c r="J7190" s="245"/>
      <c r="K7190" s="245"/>
      <c r="L7190" s="250"/>
      <c r="M7190" s="251"/>
      <c r="N7190" s="252"/>
      <c r="O7190" s="252"/>
      <c r="P7190" s="252"/>
      <c r="Q7190" s="252"/>
      <c r="R7190" s="252"/>
      <c r="S7190" s="252"/>
      <c r="T7190" s="253"/>
      <c r="AT7190" s="254" t="s">
        <v>272</v>
      </c>
      <c r="AU7190" s="254" t="s">
        <v>91</v>
      </c>
      <c r="AV7190" s="16" t="s">
        <v>104</v>
      </c>
      <c r="AW7190" s="16" t="s">
        <v>38</v>
      </c>
      <c r="AX7190" s="16" t="s">
        <v>89</v>
      </c>
      <c r="AY7190" s="254" t="s">
        <v>262</v>
      </c>
    </row>
    <row r="7191" spans="1:65" s="2" customFormat="1" ht="16.5" customHeight="1">
      <c r="A7191" s="37"/>
      <c r="B7191" s="38"/>
      <c r="C7191" s="255" t="s">
        <v>3406</v>
      </c>
      <c r="D7191" s="255" t="s">
        <v>633</v>
      </c>
      <c r="E7191" s="256" t="s">
        <v>3407</v>
      </c>
      <c r="F7191" s="257" t="s">
        <v>3408</v>
      </c>
      <c r="G7191" s="258" t="s">
        <v>406</v>
      </c>
      <c r="H7191" s="259">
        <v>1.129</v>
      </c>
      <c r="I7191" s="260"/>
      <c r="J7191" s="261">
        <f>ROUND(I7191*H7191,2)</f>
        <v>0</v>
      </c>
      <c r="K7191" s="257" t="s">
        <v>44</v>
      </c>
      <c r="L7191" s="262"/>
      <c r="M7191" s="263" t="s">
        <v>44</v>
      </c>
      <c r="N7191" s="264" t="s">
        <v>53</v>
      </c>
      <c r="O7191" s="67"/>
      <c r="P7191" s="204">
        <f>O7191*H7191</f>
        <v>0</v>
      </c>
      <c r="Q7191" s="204">
        <v>1</v>
      </c>
      <c r="R7191" s="204">
        <f>Q7191*H7191</f>
        <v>1.129</v>
      </c>
      <c r="S7191" s="204">
        <v>0</v>
      </c>
      <c r="T7191" s="205">
        <f>S7191*H7191</f>
        <v>0</v>
      </c>
      <c r="U7191" s="37"/>
      <c r="V7191" s="37"/>
      <c r="W7191" s="37"/>
      <c r="X7191" s="37"/>
      <c r="Y7191" s="37"/>
      <c r="Z7191" s="37"/>
      <c r="AA7191" s="37"/>
      <c r="AB7191" s="37"/>
      <c r="AC7191" s="37"/>
      <c r="AD7191" s="37"/>
      <c r="AE7191" s="37"/>
      <c r="AR7191" s="206" t="s">
        <v>619</v>
      </c>
      <c r="AT7191" s="206" t="s">
        <v>633</v>
      </c>
      <c r="AU7191" s="206" t="s">
        <v>91</v>
      </c>
      <c r="AY7191" s="19" t="s">
        <v>262</v>
      </c>
      <c r="BE7191" s="207">
        <f>IF(N7191="základní",J7191,0)</f>
        <v>0</v>
      </c>
      <c r="BF7191" s="207">
        <f>IF(N7191="snížená",J7191,0)</f>
        <v>0</v>
      </c>
      <c r="BG7191" s="207">
        <f>IF(N7191="zákl. přenesená",J7191,0)</f>
        <v>0</v>
      </c>
      <c r="BH7191" s="207">
        <f>IF(N7191="sníž. přenesená",J7191,0)</f>
        <v>0</v>
      </c>
      <c r="BI7191" s="207">
        <f>IF(N7191="nulová",J7191,0)</f>
        <v>0</v>
      </c>
      <c r="BJ7191" s="19" t="s">
        <v>89</v>
      </c>
      <c r="BK7191" s="207">
        <f>ROUND(I7191*H7191,2)</f>
        <v>0</v>
      </c>
      <c r="BL7191" s="19" t="s">
        <v>442</v>
      </c>
      <c r="BM7191" s="206" t="s">
        <v>3409</v>
      </c>
    </row>
    <row r="7192" spans="1:65" s="13" customFormat="1" ht="10">
      <c r="B7192" s="212"/>
      <c r="C7192" s="213"/>
      <c r="D7192" s="208" t="s">
        <v>272</v>
      </c>
      <c r="E7192" s="214" t="s">
        <v>44</v>
      </c>
      <c r="F7192" s="215" t="s">
        <v>3402</v>
      </c>
      <c r="G7192" s="213"/>
      <c r="H7192" s="214" t="s">
        <v>44</v>
      </c>
      <c r="I7192" s="216"/>
      <c r="J7192" s="213"/>
      <c r="K7192" s="213"/>
      <c r="L7192" s="217"/>
      <c r="M7192" s="218"/>
      <c r="N7192" s="219"/>
      <c r="O7192" s="219"/>
      <c r="P7192" s="219"/>
      <c r="Q7192" s="219"/>
      <c r="R7192" s="219"/>
      <c r="S7192" s="219"/>
      <c r="T7192" s="220"/>
      <c r="AT7192" s="221" t="s">
        <v>272</v>
      </c>
      <c r="AU7192" s="221" t="s">
        <v>91</v>
      </c>
      <c r="AV7192" s="13" t="s">
        <v>89</v>
      </c>
      <c r="AW7192" s="13" t="s">
        <v>38</v>
      </c>
      <c r="AX7192" s="13" t="s">
        <v>82</v>
      </c>
      <c r="AY7192" s="221" t="s">
        <v>262</v>
      </c>
    </row>
    <row r="7193" spans="1:65" s="13" customFormat="1" ht="40">
      <c r="B7193" s="212"/>
      <c r="C7193" s="213"/>
      <c r="D7193" s="208" t="s">
        <v>272</v>
      </c>
      <c r="E7193" s="214" t="s">
        <v>44</v>
      </c>
      <c r="F7193" s="215" t="s">
        <v>3403</v>
      </c>
      <c r="G7193" s="213"/>
      <c r="H7193" s="214" t="s">
        <v>44</v>
      </c>
      <c r="I7193" s="216"/>
      <c r="J7193" s="213"/>
      <c r="K7193" s="213"/>
      <c r="L7193" s="217"/>
      <c r="M7193" s="218"/>
      <c r="N7193" s="219"/>
      <c r="O7193" s="219"/>
      <c r="P7193" s="219"/>
      <c r="Q7193" s="219"/>
      <c r="R7193" s="219"/>
      <c r="S7193" s="219"/>
      <c r="T7193" s="220"/>
      <c r="AT7193" s="221" t="s">
        <v>272</v>
      </c>
      <c r="AU7193" s="221" t="s">
        <v>91</v>
      </c>
      <c r="AV7193" s="13" t="s">
        <v>89</v>
      </c>
      <c r="AW7193" s="13" t="s">
        <v>38</v>
      </c>
      <c r="AX7193" s="13" t="s">
        <v>82</v>
      </c>
      <c r="AY7193" s="221" t="s">
        <v>262</v>
      </c>
    </row>
    <row r="7194" spans="1:65" s="13" customFormat="1" ht="10">
      <c r="B7194" s="212"/>
      <c r="C7194" s="213"/>
      <c r="D7194" s="208" t="s">
        <v>272</v>
      </c>
      <c r="E7194" s="214" t="s">
        <v>44</v>
      </c>
      <c r="F7194" s="215" t="s">
        <v>1591</v>
      </c>
      <c r="G7194" s="213"/>
      <c r="H7194" s="214" t="s">
        <v>44</v>
      </c>
      <c r="I7194" s="216"/>
      <c r="J7194" s="213"/>
      <c r="K7194" s="213"/>
      <c r="L7194" s="217"/>
      <c r="M7194" s="218"/>
      <c r="N7194" s="219"/>
      <c r="O7194" s="219"/>
      <c r="P7194" s="219"/>
      <c r="Q7194" s="219"/>
      <c r="R7194" s="219"/>
      <c r="S7194" s="219"/>
      <c r="T7194" s="220"/>
      <c r="AT7194" s="221" t="s">
        <v>272</v>
      </c>
      <c r="AU7194" s="221" t="s">
        <v>91</v>
      </c>
      <c r="AV7194" s="13" t="s">
        <v>89</v>
      </c>
      <c r="AW7194" s="13" t="s">
        <v>38</v>
      </c>
      <c r="AX7194" s="13" t="s">
        <v>82</v>
      </c>
      <c r="AY7194" s="221" t="s">
        <v>262</v>
      </c>
    </row>
    <row r="7195" spans="1:65" s="13" customFormat="1" ht="20">
      <c r="B7195" s="212"/>
      <c r="C7195" s="213"/>
      <c r="D7195" s="208" t="s">
        <v>272</v>
      </c>
      <c r="E7195" s="214" t="s">
        <v>44</v>
      </c>
      <c r="F7195" s="215" t="s">
        <v>2568</v>
      </c>
      <c r="G7195" s="213"/>
      <c r="H7195" s="214" t="s">
        <v>44</v>
      </c>
      <c r="I7195" s="216"/>
      <c r="J7195" s="213"/>
      <c r="K7195" s="213"/>
      <c r="L7195" s="217"/>
      <c r="M7195" s="218"/>
      <c r="N7195" s="219"/>
      <c r="O7195" s="219"/>
      <c r="P7195" s="219"/>
      <c r="Q7195" s="219"/>
      <c r="R7195" s="219"/>
      <c r="S7195" s="219"/>
      <c r="T7195" s="220"/>
      <c r="AT7195" s="221" t="s">
        <v>272</v>
      </c>
      <c r="AU7195" s="221" t="s">
        <v>91</v>
      </c>
      <c r="AV7195" s="13" t="s">
        <v>89</v>
      </c>
      <c r="AW7195" s="13" t="s">
        <v>38</v>
      </c>
      <c r="AX7195" s="13" t="s">
        <v>82</v>
      </c>
      <c r="AY7195" s="221" t="s">
        <v>262</v>
      </c>
    </row>
    <row r="7196" spans="1:65" s="13" customFormat="1" ht="10">
      <c r="B7196" s="212"/>
      <c r="C7196" s="213"/>
      <c r="D7196" s="208" t="s">
        <v>272</v>
      </c>
      <c r="E7196" s="214" t="s">
        <v>44</v>
      </c>
      <c r="F7196" s="215" t="s">
        <v>3378</v>
      </c>
      <c r="G7196" s="213"/>
      <c r="H7196" s="214" t="s">
        <v>44</v>
      </c>
      <c r="I7196" s="216"/>
      <c r="J7196" s="213"/>
      <c r="K7196" s="213"/>
      <c r="L7196" s="217"/>
      <c r="M7196" s="218"/>
      <c r="N7196" s="219"/>
      <c r="O7196" s="219"/>
      <c r="P7196" s="219"/>
      <c r="Q7196" s="219"/>
      <c r="R7196" s="219"/>
      <c r="S7196" s="219"/>
      <c r="T7196" s="220"/>
      <c r="AT7196" s="221" t="s">
        <v>272</v>
      </c>
      <c r="AU7196" s="221" t="s">
        <v>91</v>
      </c>
      <c r="AV7196" s="13" t="s">
        <v>89</v>
      </c>
      <c r="AW7196" s="13" t="s">
        <v>38</v>
      </c>
      <c r="AX7196" s="13" t="s">
        <v>82</v>
      </c>
      <c r="AY7196" s="221" t="s">
        <v>262</v>
      </c>
    </row>
    <row r="7197" spans="1:65" s="13" customFormat="1" ht="10">
      <c r="B7197" s="212"/>
      <c r="C7197" s="213"/>
      <c r="D7197" s="208" t="s">
        <v>272</v>
      </c>
      <c r="E7197" s="214" t="s">
        <v>44</v>
      </c>
      <c r="F7197" s="215" t="s">
        <v>3404</v>
      </c>
      <c r="G7197" s="213"/>
      <c r="H7197" s="214" t="s">
        <v>44</v>
      </c>
      <c r="I7197" s="216"/>
      <c r="J7197" s="213"/>
      <c r="K7197" s="213"/>
      <c r="L7197" s="217"/>
      <c r="M7197" s="218"/>
      <c r="N7197" s="219"/>
      <c r="O7197" s="219"/>
      <c r="P7197" s="219"/>
      <c r="Q7197" s="219"/>
      <c r="R7197" s="219"/>
      <c r="S7197" s="219"/>
      <c r="T7197" s="220"/>
      <c r="AT7197" s="221" t="s">
        <v>272</v>
      </c>
      <c r="AU7197" s="221" t="s">
        <v>91</v>
      </c>
      <c r="AV7197" s="13" t="s">
        <v>89</v>
      </c>
      <c r="AW7197" s="13" t="s">
        <v>38</v>
      </c>
      <c r="AX7197" s="13" t="s">
        <v>82</v>
      </c>
      <c r="AY7197" s="221" t="s">
        <v>262</v>
      </c>
    </row>
    <row r="7198" spans="1:65" s="15" customFormat="1" ht="10">
      <c r="B7198" s="233"/>
      <c r="C7198" s="234"/>
      <c r="D7198" s="208" t="s">
        <v>272</v>
      </c>
      <c r="E7198" s="235" t="s">
        <v>44</v>
      </c>
      <c r="F7198" s="236" t="s">
        <v>3410</v>
      </c>
      <c r="G7198" s="234"/>
      <c r="H7198" s="237">
        <v>1.129</v>
      </c>
      <c r="I7198" s="238"/>
      <c r="J7198" s="234"/>
      <c r="K7198" s="234"/>
      <c r="L7198" s="239"/>
      <c r="M7198" s="240"/>
      <c r="N7198" s="241"/>
      <c r="O7198" s="241"/>
      <c r="P7198" s="241"/>
      <c r="Q7198" s="241"/>
      <c r="R7198" s="241"/>
      <c r="S7198" s="241"/>
      <c r="T7198" s="242"/>
      <c r="AT7198" s="243" t="s">
        <v>272</v>
      </c>
      <c r="AU7198" s="243" t="s">
        <v>91</v>
      </c>
      <c r="AV7198" s="15" t="s">
        <v>91</v>
      </c>
      <c r="AW7198" s="15" t="s">
        <v>38</v>
      </c>
      <c r="AX7198" s="15" t="s">
        <v>82</v>
      </c>
      <c r="AY7198" s="243" t="s">
        <v>262</v>
      </c>
    </row>
    <row r="7199" spans="1:65" s="16" customFormat="1" ht="10">
      <c r="B7199" s="244"/>
      <c r="C7199" s="245"/>
      <c r="D7199" s="208" t="s">
        <v>272</v>
      </c>
      <c r="E7199" s="246" t="s">
        <v>44</v>
      </c>
      <c r="F7199" s="247" t="s">
        <v>291</v>
      </c>
      <c r="G7199" s="245"/>
      <c r="H7199" s="248">
        <v>1.129</v>
      </c>
      <c r="I7199" s="249"/>
      <c r="J7199" s="245"/>
      <c r="K7199" s="245"/>
      <c r="L7199" s="250"/>
      <c r="M7199" s="251"/>
      <c r="N7199" s="252"/>
      <c r="O7199" s="252"/>
      <c r="P7199" s="252"/>
      <c r="Q7199" s="252"/>
      <c r="R7199" s="252"/>
      <c r="S7199" s="252"/>
      <c r="T7199" s="253"/>
      <c r="AT7199" s="254" t="s">
        <v>272</v>
      </c>
      <c r="AU7199" s="254" t="s">
        <v>91</v>
      </c>
      <c r="AV7199" s="16" t="s">
        <v>104</v>
      </c>
      <c r="AW7199" s="16" t="s">
        <v>38</v>
      </c>
      <c r="AX7199" s="16" t="s">
        <v>89</v>
      </c>
      <c r="AY7199" s="254" t="s">
        <v>262</v>
      </c>
    </row>
    <row r="7200" spans="1:65" s="2" customFormat="1" ht="16.5" customHeight="1">
      <c r="A7200" s="37"/>
      <c r="B7200" s="38"/>
      <c r="C7200" s="195" t="s">
        <v>998</v>
      </c>
      <c r="D7200" s="195" t="s">
        <v>264</v>
      </c>
      <c r="E7200" s="196" t="s">
        <v>3398</v>
      </c>
      <c r="F7200" s="197" t="s">
        <v>3399</v>
      </c>
      <c r="G7200" s="198" t="s">
        <v>1676</v>
      </c>
      <c r="H7200" s="199">
        <v>9150</v>
      </c>
      <c r="I7200" s="200"/>
      <c r="J7200" s="201">
        <f>ROUND(I7200*H7200,2)</f>
        <v>0</v>
      </c>
      <c r="K7200" s="197" t="s">
        <v>268</v>
      </c>
      <c r="L7200" s="42"/>
      <c r="M7200" s="202" t="s">
        <v>44</v>
      </c>
      <c r="N7200" s="203" t="s">
        <v>53</v>
      </c>
      <c r="O7200" s="67"/>
      <c r="P7200" s="204">
        <f>O7200*H7200</f>
        <v>0</v>
      </c>
      <c r="Q7200" s="204">
        <v>5.0000000000000002E-5</v>
      </c>
      <c r="R7200" s="204">
        <f>Q7200*H7200</f>
        <v>0.45750000000000002</v>
      </c>
      <c r="S7200" s="204">
        <v>0</v>
      </c>
      <c r="T7200" s="205">
        <f>S7200*H7200</f>
        <v>0</v>
      </c>
      <c r="U7200" s="37"/>
      <c r="V7200" s="37"/>
      <c r="W7200" s="37"/>
      <c r="X7200" s="37"/>
      <c r="Y7200" s="37"/>
      <c r="Z7200" s="37"/>
      <c r="AA7200" s="37"/>
      <c r="AB7200" s="37"/>
      <c r="AC7200" s="37"/>
      <c r="AD7200" s="37"/>
      <c r="AE7200" s="37"/>
      <c r="AR7200" s="206" t="s">
        <v>442</v>
      </c>
      <c r="AT7200" s="206" t="s">
        <v>264</v>
      </c>
      <c r="AU7200" s="206" t="s">
        <v>91</v>
      </c>
      <c r="AY7200" s="19" t="s">
        <v>262</v>
      </c>
      <c r="BE7200" s="207">
        <f>IF(N7200="základní",J7200,0)</f>
        <v>0</v>
      </c>
      <c r="BF7200" s="207">
        <f>IF(N7200="snížená",J7200,0)</f>
        <v>0</v>
      </c>
      <c r="BG7200" s="207">
        <f>IF(N7200="zákl. přenesená",J7200,0)</f>
        <v>0</v>
      </c>
      <c r="BH7200" s="207">
        <f>IF(N7200="sníž. přenesená",J7200,0)</f>
        <v>0</v>
      </c>
      <c r="BI7200" s="207">
        <f>IF(N7200="nulová",J7200,0)</f>
        <v>0</v>
      </c>
      <c r="BJ7200" s="19" t="s">
        <v>89</v>
      </c>
      <c r="BK7200" s="207">
        <f>ROUND(I7200*H7200,2)</f>
        <v>0</v>
      </c>
      <c r="BL7200" s="19" t="s">
        <v>442</v>
      </c>
      <c r="BM7200" s="206" t="s">
        <v>3411</v>
      </c>
    </row>
    <row r="7201" spans="1:65" s="2" customFormat="1" ht="27">
      <c r="A7201" s="37"/>
      <c r="B7201" s="38"/>
      <c r="C7201" s="39"/>
      <c r="D7201" s="208" t="s">
        <v>270</v>
      </c>
      <c r="E7201" s="39"/>
      <c r="F7201" s="209" t="s">
        <v>3283</v>
      </c>
      <c r="G7201" s="39"/>
      <c r="H7201" s="39"/>
      <c r="I7201" s="118"/>
      <c r="J7201" s="39"/>
      <c r="K7201" s="39"/>
      <c r="L7201" s="42"/>
      <c r="M7201" s="210"/>
      <c r="N7201" s="211"/>
      <c r="O7201" s="67"/>
      <c r="P7201" s="67"/>
      <c r="Q7201" s="67"/>
      <c r="R7201" s="67"/>
      <c r="S7201" s="67"/>
      <c r="T7201" s="68"/>
      <c r="U7201" s="37"/>
      <c r="V7201" s="37"/>
      <c r="W7201" s="37"/>
      <c r="X7201" s="37"/>
      <c r="Y7201" s="37"/>
      <c r="Z7201" s="37"/>
      <c r="AA7201" s="37"/>
      <c r="AB7201" s="37"/>
      <c r="AC7201" s="37"/>
      <c r="AD7201" s="37"/>
      <c r="AE7201" s="37"/>
      <c r="AT7201" s="19" t="s">
        <v>270</v>
      </c>
      <c r="AU7201" s="19" t="s">
        <v>91</v>
      </c>
    </row>
    <row r="7202" spans="1:65" s="13" customFormat="1" ht="60">
      <c r="B7202" s="212"/>
      <c r="C7202" s="213"/>
      <c r="D7202" s="208" t="s">
        <v>272</v>
      </c>
      <c r="E7202" s="214" t="s">
        <v>44</v>
      </c>
      <c r="F7202" s="215" t="s">
        <v>3412</v>
      </c>
      <c r="G7202" s="213"/>
      <c r="H7202" s="214" t="s">
        <v>44</v>
      </c>
      <c r="I7202" s="216"/>
      <c r="J7202" s="213"/>
      <c r="K7202" s="213"/>
      <c r="L7202" s="217"/>
      <c r="M7202" s="218"/>
      <c r="N7202" s="219"/>
      <c r="O7202" s="219"/>
      <c r="P7202" s="219"/>
      <c r="Q7202" s="219"/>
      <c r="R7202" s="219"/>
      <c r="S7202" s="219"/>
      <c r="T7202" s="220"/>
      <c r="AT7202" s="221" t="s">
        <v>272</v>
      </c>
      <c r="AU7202" s="221" t="s">
        <v>91</v>
      </c>
      <c r="AV7202" s="13" t="s">
        <v>89</v>
      </c>
      <c r="AW7202" s="13" t="s">
        <v>38</v>
      </c>
      <c r="AX7202" s="13" t="s">
        <v>82</v>
      </c>
      <c r="AY7202" s="221" t="s">
        <v>262</v>
      </c>
    </row>
    <row r="7203" spans="1:65" s="13" customFormat="1" ht="10">
      <c r="B7203" s="212"/>
      <c r="C7203" s="213"/>
      <c r="D7203" s="208" t="s">
        <v>272</v>
      </c>
      <c r="E7203" s="214" t="s">
        <v>44</v>
      </c>
      <c r="F7203" s="215" t="s">
        <v>1591</v>
      </c>
      <c r="G7203" s="213"/>
      <c r="H7203" s="214" t="s">
        <v>44</v>
      </c>
      <c r="I7203" s="216"/>
      <c r="J7203" s="213"/>
      <c r="K7203" s="213"/>
      <c r="L7203" s="217"/>
      <c r="M7203" s="218"/>
      <c r="N7203" s="219"/>
      <c r="O7203" s="219"/>
      <c r="P7203" s="219"/>
      <c r="Q7203" s="219"/>
      <c r="R7203" s="219"/>
      <c r="S7203" s="219"/>
      <c r="T7203" s="220"/>
      <c r="AT7203" s="221" t="s">
        <v>272</v>
      </c>
      <c r="AU7203" s="221" t="s">
        <v>91</v>
      </c>
      <c r="AV7203" s="13" t="s">
        <v>89</v>
      </c>
      <c r="AW7203" s="13" t="s">
        <v>38</v>
      </c>
      <c r="AX7203" s="13" t="s">
        <v>82</v>
      </c>
      <c r="AY7203" s="221" t="s">
        <v>262</v>
      </c>
    </row>
    <row r="7204" spans="1:65" s="13" customFormat="1" ht="20">
      <c r="B7204" s="212"/>
      <c r="C7204" s="213"/>
      <c r="D7204" s="208" t="s">
        <v>272</v>
      </c>
      <c r="E7204" s="214" t="s">
        <v>44</v>
      </c>
      <c r="F7204" s="215" t="s">
        <v>3413</v>
      </c>
      <c r="G7204" s="213"/>
      <c r="H7204" s="214" t="s">
        <v>44</v>
      </c>
      <c r="I7204" s="216"/>
      <c r="J7204" s="213"/>
      <c r="K7204" s="213"/>
      <c r="L7204" s="217"/>
      <c r="M7204" s="218"/>
      <c r="N7204" s="219"/>
      <c r="O7204" s="219"/>
      <c r="P7204" s="219"/>
      <c r="Q7204" s="219"/>
      <c r="R7204" s="219"/>
      <c r="S7204" s="219"/>
      <c r="T7204" s="220"/>
      <c r="AT7204" s="221" t="s">
        <v>272</v>
      </c>
      <c r="AU7204" s="221" t="s">
        <v>91</v>
      </c>
      <c r="AV7204" s="13" t="s">
        <v>89</v>
      </c>
      <c r="AW7204" s="13" t="s">
        <v>38</v>
      </c>
      <c r="AX7204" s="13" t="s">
        <v>82</v>
      </c>
      <c r="AY7204" s="221" t="s">
        <v>262</v>
      </c>
    </row>
    <row r="7205" spans="1:65" s="13" customFormat="1" ht="10">
      <c r="B7205" s="212"/>
      <c r="C7205" s="213"/>
      <c r="D7205" s="208" t="s">
        <v>272</v>
      </c>
      <c r="E7205" s="214" t="s">
        <v>44</v>
      </c>
      <c r="F7205" s="215" t="s">
        <v>3414</v>
      </c>
      <c r="G7205" s="213"/>
      <c r="H7205" s="214" t="s">
        <v>44</v>
      </c>
      <c r="I7205" s="216"/>
      <c r="J7205" s="213"/>
      <c r="K7205" s="213"/>
      <c r="L7205" s="217"/>
      <c r="M7205" s="218"/>
      <c r="N7205" s="219"/>
      <c r="O7205" s="219"/>
      <c r="P7205" s="219"/>
      <c r="Q7205" s="219"/>
      <c r="R7205" s="219"/>
      <c r="S7205" s="219"/>
      <c r="T7205" s="220"/>
      <c r="AT7205" s="221" t="s">
        <v>272</v>
      </c>
      <c r="AU7205" s="221" t="s">
        <v>91</v>
      </c>
      <c r="AV7205" s="13" t="s">
        <v>89</v>
      </c>
      <c r="AW7205" s="13" t="s">
        <v>38</v>
      </c>
      <c r="AX7205" s="13" t="s">
        <v>82</v>
      </c>
      <c r="AY7205" s="221" t="s">
        <v>262</v>
      </c>
    </row>
    <row r="7206" spans="1:65" s="15" customFormat="1" ht="10">
      <c r="B7206" s="233"/>
      <c r="C7206" s="234"/>
      <c r="D7206" s="208" t="s">
        <v>272</v>
      </c>
      <c r="E7206" s="235" t="s">
        <v>44</v>
      </c>
      <c r="F7206" s="236" t="s">
        <v>3415</v>
      </c>
      <c r="G7206" s="234"/>
      <c r="H7206" s="237">
        <v>9150</v>
      </c>
      <c r="I7206" s="238"/>
      <c r="J7206" s="234"/>
      <c r="K7206" s="234"/>
      <c r="L7206" s="239"/>
      <c r="M7206" s="240"/>
      <c r="N7206" s="241"/>
      <c r="O7206" s="241"/>
      <c r="P7206" s="241"/>
      <c r="Q7206" s="241"/>
      <c r="R7206" s="241"/>
      <c r="S7206" s="241"/>
      <c r="T7206" s="242"/>
      <c r="AT7206" s="243" t="s">
        <v>272</v>
      </c>
      <c r="AU7206" s="243" t="s">
        <v>91</v>
      </c>
      <c r="AV7206" s="15" t="s">
        <v>91</v>
      </c>
      <c r="AW7206" s="15" t="s">
        <v>38</v>
      </c>
      <c r="AX7206" s="15" t="s">
        <v>82</v>
      </c>
      <c r="AY7206" s="243" t="s">
        <v>262</v>
      </c>
    </row>
    <row r="7207" spans="1:65" s="16" customFormat="1" ht="10">
      <c r="B7207" s="244"/>
      <c r="C7207" s="245"/>
      <c r="D7207" s="208" t="s">
        <v>272</v>
      </c>
      <c r="E7207" s="246" t="s">
        <v>44</v>
      </c>
      <c r="F7207" s="247" t="s">
        <v>291</v>
      </c>
      <c r="G7207" s="245"/>
      <c r="H7207" s="248">
        <v>9150</v>
      </c>
      <c r="I7207" s="249"/>
      <c r="J7207" s="245"/>
      <c r="K7207" s="245"/>
      <c r="L7207" s="250"/>
      <c r="M7207" s="251"/>
      <c r="N7207" s="252"/>
      <c r="O7207" s="252"/>
      <c r="P7207" s="252"/>
      <c r="Q7207" s="252"/>
      <c r="R7207" s="252"/>
      <c r="S7207" s="252"/>
      <c r="T7207" s="253"/>
      <c r="AT7207" s="254" t="s">
        <v>272</v>
      </c>
      <c r="AU7207" s="254" t="s">
        <v>91</v>
      </c>
      <c r="AV7207" s="16" t="s">
        <v>104</v>
      </c>
      <c r="AW7207" s="16" t="s">
        <v>38</v>
      </c>
      <c r="AX7207" s="16" t="s">
        <v>89</v>
      </c>
      <c r="AY7207" s="254" t="s">
        <v>262</v>
      </c>
    </row>
    <row r="7208" spans="1:65" s="2" customFormat="1" ht="16.5" customHeight="1">
      <c r="A7208" s="37"/>
      <c r="B7208" s="38"/>
      <c r="C7208" s="255" t="s">
        <v>3416</v>
      </c>
      <c r="D7208" s="255" t="s">
        <v>633</v>
      </c>
      <c r="E7208" s="256" t="s">
        <v>3417</v>
      </c>
      <c r="F7208" s="257" t="s">
        <v>3418</v>
      </c>
      <c r="G7208" s="258" t="s">
        <v>406</v>
      </c>
      <c r="H7208" s="259">
        <v>9.15</v>
      </c>
      <c r="I7208" s="260"/>
      <c r="J7208" s="261">
        <f>ROUND(I7208*H7208,2)</f>
        <v>0</v>
      </c>
      <c r="K7208" s="257" t="s">
        <v>44</v>
      </c>
      <c r="L7208" s="262"/>
      <c r="M7208" s="263" t="s">
        <v>44</v>
      </c>
      <c r="N7208" s="264" t="s">
        <v>53</v>
      </c>
      <c r="O7208" s="67"/>
      <c r="P7208" s="204">
        <f>O7208*H7208</f>
        <v>0</v>
      </c>
      <c r="Q7208" s="204">
        <v>1</v>
      </c>
      <c r="R7208" s="204">
        <f>Q7208*H7208</f>
        <v>9.15</v>
      </c>
      <c r="S7208" s="204">
        <v>0</v>
      </c>
      <c r="T7208" s="205">
        <f>S7208*H7208</f>
        <v>0</v>
      </c>
      <c r="U7208" s="37"/>
      <c r="V7208" s="37"/>
      <c r="W7208" s="37"/>
      <c r="X7208" s="37"/>
      <c r="Y7208" s="37"/>
      <c r="Z7208" s="37"/>
      <c r="AA7208" s="37"/>
      <c r="AB7208" s="37"/>
      <c r="AC7208" s="37"/>
      <c r="AD7208" s="37"/>
      <c r="AE7208" s="37"/>
      <c r="AR7208" s="206" t="s">
        <v>619</v>
      </c>
      <c r="AT7208" s="206" t="s">
        <v>633</v>
      </c>
      <c r="AU7208" s="206" t="s">
        <v>91</v>
      </c>
      <c r="AY7208" s="19" t="s">
        <v>262</v>
      </c>
      <c r="BE7208" s="207">
        <f>IF(N7208="základní",J7208,0)</f>
        <v>0</v>
      </c>
      <c r="BF7208" s="207">
        <f>IF(N7208="snížená",J7208,0)</f>
        <v>0</v>
      </c>
      <c r="BG7208" s="207">
        <f>IF(N7208="zákl. přenesená",J7208,0)</f>
        <v>0</v>
      </c>
      <c r="BH7208" s="207">
        <f>IF(N7208="sníž. přenesená",J7208,0)</f>
        <v>0</v>
      </c>
      <c r="BI7208" s="207">
        <f>IF(N7208="nulová",J7208,0)</f>
        <v>0</v>
      </c>
      <c r="BJ7208" s="19" t="s">
        <v>89</v>
      </c>
      <c r="BK7208" s="207">
        <f>ROUND(I7208*H7208,2)</f>
        <v>0</v>
      </c>
      <c r="BL7208" s="19" t="s">
        <v>442</v>
      </c>
      <c r="BM7208" s="206" t="s">
        <v>3419</v>
      </c>
    </row>
    <row r="7209" spans="1:65" s="13" customFormat="1" ht="20">
      <c r="B7209" s="212"/>
      <c r="C7209" s="213"/>
      <c r="D7209" s="208" t="s">
        <v>272</v>
      </c>
      <c r="E7209" s="214" t="s">
        <v>44</v>
      </c>
      <c r="F7209" s="215" t="s">
        <v>3420</v>
      </c>
      <c r="G7209" s="213"/>
      <c r="H7209" s="214" t="s">
        <v>44</v>
      </c>
      <c r="I7209" s="216"/>
      <c r="J7209" s="213"/>
      <c r="K7209" s="213"/>
      <c r="L7209" s="217"/>
      <c r="M7209" s="218"/>
      <c r="N7209" s="219"/>
      <c r="O7209" s="219"/>
      <c r="P7209" s="219"/>
      <c r="Q7209" s="219"/>
      <c r="R7209" s="219"/>
      <c r="S7209" s="219"/>
      <c r="T7209" s="220"/>
      <c r="AT7209" s="221" t="s">
        <v>272</v>
      </c>
      <c r="AU7209" s="221" t="s">
        <v>91</v>
      </c>
      <c r="AV7209" s="13" t="s">
        <v>89</v>
      </c>
      <c r="AW7209" s="13" t="s">
        <v>38</v>
      </c>
      <c r="AX7209" s="13" t="s">
        <v>82</v>
      </c>
      <c r="AY7209" s="221" t="s">
        <v>262</v>
      </c>
    </row>
    <row r="7210" spans="1:65" s="13" customFormat="1" ht="10">
      <c r="B7210" s="212"/>
      <c r="C7210" s="213"/>
      <c r="D7210" s="208" t="s">
        <v>272</v>
      </c>
      <c r="E7210" s="214" t="s">
        <v>44</v>
      </c>
      <c r="F7210" s="215" t="s">
        <v>1591</v>
      </c>
      <c r="G7210" s="213"/>
      <c r="H7210" s="214" t="s">
        <v>44</v>
      </c>
      <c r="I7210" s="216"/>
      <c r="J7210" s="213"/>
      <c r="K7210" s="213"/>
      <c r="L7210" s="217"/>
      <c r="M7210" s="218"/>
      <c r="N7210" s="219"/>
      <c r="O7210" s="219"/>
      <c r="P7210" s="219"/>
      <c r="Q7210" s="219"/>
      <c r="R7210" s="219"/>
      <c r="S7210" s="219"/>
      <c r="T7210" s="220"/>
      <c r="AT7210" s="221" t="s">
        <v>272</v>
      </c>
      <c r="AU7210" s="221" t="s">
        <v>91</v>
      </c>
      <c r="AV7210" s="13" t="s">
        <v>89</v>
      </c>
      <c r="AW7210" s="13" t="s">
        <v>38</v>
      </c>
      <c r="AX7210" s="13" t="s">
        <v>82</v>
      </c>
      <c r="AY7210" s="221" t="s">
        <v>262</v>
      </c>
    </row>
    <row r="7211" spans="1:65" s="13" customFormat="1" ht="20">
      <c r="B7211" s="212"/>
      <c r="C7211" s="213"/>
      <c r="D7211" s="208" t="s">
        <v>272</v>
      </c>
      <c r="E7211" s="214" t="s">
        <v>44</v>
      </c>
      <c r="F7211" s="215" t="s">
        <v>3413</v>
      </c>
      <c r="G7211" s="213"/>
      <c r="H7211" s="214" t="s">
        <v>44</v>
      </c>
      <c r="I7211" s="216"/>
      <c r="J7211" s="213"/>
      <c r="K7211" s="213"/>
      <c r="L7211" s="217"/>
      <c r="M7211" s="218"/>
      <c r="N7211" s="219"/>
      <c r="O7211" s="219"/>
      <c r="P7211" s="219"/>
      <c r="Q7211" s="219"/>
      <c r="R7211" s="219"/>
      <c r="S7211" s="219"/>
      <c r="T7211" s="220"/>
      <c r="AT7211" s="221" t="s">
        <v>272</v>
      </c>
      <c r="AU7211" s="221" t="s">
        <v>91</v>
      </c>
      <c r="AV7211" s="13" t="s">
        <v>89</v>
      </c>
      <c r="AW7211" s="13" t="s">
        <v>38</v>
      </c>
      <c r="AX7211" s="13" t="s">
        <v>82</v>
      </c>
      <c r="AY7211" s="221" t="s">
        <v>262</v>
      </c>
    </row>
    <row r="7212" spans="1:65" s="13" customFormat="1" ht="10">
      <c r="B7212" s="212"/>
      <c r="C7212" s="213"/>
      <c r="D7212" s="208" t="s">
        <v>272</v>
      </c>
      <c r="E7212" s="214" t="s">
        <v>44</v>
      </c>
      <c r="F7212" s="215" t="s">
        <v>3414</v>
      </c>
      <c r="G7212" s="213"/>
      <c r="H7212" s="214" t="s">
        <v>44</v>
      </c>
      <c r="I7212" s="216"/>
      <c r="J7212" s="213"/>
      <c r="K7212" s="213"/>
      <c r="L7212" s="217"/>
      <c r="M7212" s="218"/>
      <c r="N7212" s="219"/>
      <c r="O7212" s="219"/>
      <c r="P7212" s="219"/>
      <c r="Q7212" s="219"/>
      <c r="R7212" s="219"/>
      <c r="S7212" s="219"/>
      <c r="T7212" s="220"/>
      <c r="AT7212" s="221" t="s">
        <v>272</v>
      </c>
      <c r="AU7212" s="221" t="s">
        <v>91</v>
      </c>
      <c r="AV7212" s="13" t="s">
        <v>89</v>
      </c>
      <c r="AW7212" s="13" t="s">
        <v>38</v>
      </c>
      <c r="AX7212" s="13" t="s">
        <v>82</v>
      </c>
      <c r="AY7212" s="221" t="s">
        <v>262</v>
      </c>
    </row>
    <row r="7213" spans="1:65" s="15" customFormat="1" ht="10">
      <c r="B7213" s="233"/>
      <c r="C7213" s="234"/>
      <c r="D7213" s="208" t="s">
        <v>272</v>
      </c>
      <c r="E7213" s="235" t="s">
        <v>44</v>
      </c>
      <c r="F7213" s="236" t="s">
        <v>3421</v>
      </c>
      <c r="G7213" s="234"/>
      <c r="H7213" s="237">
        <v>9.15</v>
      </c>
      <c r="I7213" s="238"/>
      <c r="J7213" s="234"/>
      <c r="K7213" s="234"/>
      <c r="L7213" s="239"/>
      <c r="M7213" s="240"/>
      <c r="N7213" s="241"/>
      <c r="O7213" s="241"/>
      <c r="P7213" s="241"/>
      <c r="Q7213" s="241"/>
      <c r="R7213" s="241"/>
      <c r="S7213" s="241"/>
      <c r="T7213" s="242"/>
      <c r="AT7213" s="243" t="s">
        <v>272</v>
      </c>
      <c r="AU7213" s="243" t="s">
        <v>91</v>
      </c>
      <c r="AV7213" s="15" t="s">
        <v>91</v>
      </c>
      <c r="AW7213" s="15" t="s">
        <v>38</v>
      </c>
      <c r="AX7213" s="15" t="s">
        <v>82</v>
      </c>
      <c r="AY7213" s="243" t="s">
        <v>262</v>
      </c>
    </row>
    <row r="7214" spans="1:65" s="16" customFormat="1" ht="10">
      <c r="B7214" s="244"/>
      <c r="C7214" s="245"/>
      <c r="D7214" s="208" t="s">
        <v>272</v>
      </c>
      <c r="E7214" s="246" t="s">
        <v>44</v>
      </c>
      <c r="F7214" s="247" t="s">
        <v>291</v>
      </c>
      <c r="G7214" s="245"/>
      <c r="H7214" s="248">
        <v>9.15</v>
      </c>
      <c r="I7214" s="249"/>
      <c r="J7214" s="245"/>
      <c r="K7214" s="245"/>
      <c r="L7214" s="250"/>
      <c r="M7214" s="251"/>
      <c r="N7214" s="252"/>
      <c r="O7214" s="252"/>
      <c r="P7214" s="252"/>
      <c r="Q7214" s="252"/>
      <c r="R7214" s="252"/>
      <c r="S7214" s="252"/>
      <c r="T7214" s="253"/>
      <c r="AT7214" s="254" t="s">
        <v>272</v>
      </c>
      <c r="AU7214" s="254" t="s">
        <v>91</v>
      </c>
      <c r="AV7214" s="16" t="s">
        <v>104</v>
      </c>
      <c r="AW7214" s="16" t="s">
        <v>38</v>
      </c>
      <c r="AX7214" s="16" t="s">
        <v>89</v>
      </c>
      <c r="AY7214" s="254" t="s">
        <v>262</v>
      </c>
    </row>
    <row r="7215" spans="1:65" s="2" customFormat="1" ht="16.5" customHeight="1">
      <c r="A7215" s="37"/>
      <c r="B7215" s="38"/>
      <c r="C7215" s="195" t="s">
        <v>3422</v>
      </c>
      <c r="D7215" s="195" t="s">
        <v>264</v>
      </c>
      <c r="E7215" s="196" t="s">
        <v>3398</v>
      </c>
      <c r="F7215" s="197" t="s">
        <v>3399</v>
      </c>
      <c r="G7215" s="198" t="s">
        <v>1676</v>
      </c>
      <c r="H7215" s="199">
        <v>5299</v>
      </c>
      <c r="I7215" s="200"/>
      <c r="J7215" s="201">
        <f>ROUND(I7215*H7215,2)</f>
        <v>0</v>
      </c>
      <c r="K7215" s="197" t="s">
        <v>268</v>
      </c>
      <c r="L7215" s="42"/>
      <c r="M7215" s="202" t="s">
        <v>44</v>
      </c>
      <c r="N7215" s="203" t="s">
        <v>53</v>
      </c>
      <c r="O7215" s="67"/>
      <c r="P7215" s="204">
        <f>O7215*H7215</f>
        <v>0</v>
      </c>
      <c r="Q7215" s="204">
        <v>5.0000000000000002E-5</v>
      </c>
      <c r="R7215" s="204">
        <f>Q7215*H7215</f>
        <v>0.26495000000000002</v>
      </c>
      <c r="S7215" s="204">
        <v>0</v>
      </c>
      <c r="T7215" s="205">
        <f>S7215*H7215</f>
        <v>0</v>
      </c>
      <c r="U7215" s="37"/>
      <c r="V7215" s="37"/>
      <c r="W7215" s="37"/>
      <c r="X7215" s="37"/>
      <c r="Y7215" s="37"/>
      <c r="Z7215" s="37"/>
      <c r="AA7215" s="37"/>
      <c r="AB7215" s="37"/>
      <c r="AC7215" s="37"/>
      <c r="AD7215" s="37"/>
      <c r="AE7215" s="37"/>
      <c r="AR7215" s="206" t="s">
        <v>442</v>
      </c>
      <c r="AT7215" s="206" t="s">
        <v>264</v>
      </c>
      <c r="AU7215" s="206" t="s">
        <v>91</v>
      </c>
      <c r="AY7215" s="19" t="s">
        <v>262</v>
      </c>
      <c r="BE7215" s="207">
        <f>IF(N7215="základní",J7215,0)</f>
        <v>0</v>
      </c>
      <c r="BF7215" s="207">
        <f>IF(N7215="snížená",J7215,0)</f>
        <v>0</v>
      </c>
      <c r="BG7215" s="207">
        <f>IF(N7215="zákl. přenesená",J7215,0)</f>
        <v>0</v>
      </c>
      <c r="BH7215" s="207">
        <f>IF(N7215="sníž. přenesená",J7215,0)</f>
        <v>0</v>
      </c>
      <c r="BI7215" s="207">
        <f>IF(N7215="nulová",J7215,0)</f>
        <v>0</v>
      </c>
      <c r="BJ7215" s="19" t="s">
        <v>89</v>
      </c>
      <c r="BK7215" s="207">
        <f>ROUND(I7215*H7215,2)</f>
        <v>0</v>
      </c>
      <c r="BL7215" s="19" t="s">
        <v>442</v>
      </c>
      <c r="BM7215" s="206" t="s">
        <v>3423</v>
      </c>
    </row>
    <row r="7216" spans="1:65" s="2" customFormat="1" ht="27">
      <c r="A7216" s="37"/>
      <c r="B7216" s="38"/>
      <c r="C7216" s="39"/>
      <c r="D7216" s="208" t="s">
        <v>270</v>
      </c>
      <c r="E7216" s="39"/>
      <c r="F7216" s="209" t="s">
        <v>3283</v>
      </c>
      <c r="G7216" s="39"/>
      <c r="H7216" s="39"/>
      <c r="I7216" s="118"/>
      <c r="J7216" s="39"/>
      <c r="K7216" s="39"/>
      <c r="L7216" s="42"/>
      <c r="M7216" s="210"/>
      <c r="N7216" s="211"/>
      <c r="O7216" s="67"/>
      <c r="P7216" s="67"/>
      <c r="Q7216" s="67"/>
      <c r="R7216" s="67"/>
      <c r="S7216" s="67"/>
      <c r="T7216" s="68"/>
      <c r="U7216" s="37"/>
      <c r="V7216" s="37"/>
      <c r="W7216" s="37"/>
      <c r="X7216" s="37"/>
      <c r="Y7216" s="37"/>
      <c r="Z7216" s="37"/>
      <c r="AA7216" s="37"/>
      <c r="AB7216" s="37"/>
      <c r="AC7216" s="37"/>
      <c r="AD7216" s="37"/>
      <c r="AE7216" s="37"/>
      <c r="AT7216" s="19" t="s">
        <v>270</v>
      </c>
      <c r="AU7216" s="19" t="s">
        <v>91</v>
      </c>
    </row>
    <row r="7217" spans="1:65" s="13" customFormat="1" ht="60">
      <c r="B7217" s="212"/>
      <c r="C7217" s="213"/>
      <c r="D7217" s="208" t="s">
        <v>272</v>
      </c>
      <c r="E7217" s="214" t="s">
        <v>44</v>
      </c>
      <c r="F7217" s="215" t="s">
        <v>3424</v>
      </c>
      <c r="G7217" s="213"/>
      <c r="H7217" s="214" t="s">
        <v>44</v>
      </c>
      <c r="I7217" s="216"/>
      <c r="J7217" s="213"/>
      <c r="K7217" s="213"/>
      <c r="L7217" s="217"/>
      <c r="M7217" s="218"/>
      <c r="N7217" s="219"/>
      <c r="O7217" s="219"/>
      <c r="P7217" s="219"/>
      <c r="Q7217" s="219"/>
      <c r="R7217" s="219"/>
      <c r="S7217" s="219"/>
      <c r="T7217" s="220"/>
      <c r="AT7217" s="221" t="s">
        <v>272</v>
      </c>
      <c r="AU7217" s="221" t="s">
        <v>91</v>
      </c>
      <c r="AV7217" s="13" t="s">
        <v>89</v>
      </c>
      <c r="AW7217" s="13" t="s">
        <v>38</v>
      </c>
      <c r="AX7217" s="13" t="s">
        <v>82</v>
      </c>
      <c r="AY7217" s="221" t="s">
        <v>262</v>
      </c>
    </row>
    <row r="7218" spans="1:65" s="13" customFormat="1" ht="10">
      <c r="B7218" s="212"/>
      <c r="C7218" s="213"/>
      <c r="D7218" s="208" t="s">
        <v>272</v>
      </c>
      <c r="E7218" s="214" t="s">
        <v>44</v>
      </c>
      <c r="F7218" s="215" t="s">
        <v>1591</v>
      </c>
      <c r="G7218" s="213"/>
      <c r="H7218" s="214" t="s">
        <v>44</v>
      </c>
      <c r="I7218" s="216"/>
      <c r="J7218" s="213"/>
      <c r="K7218" s="213"/>
      <c r="L7218" s="217"/>
      <c r="M7218" s="218"/>
      <c r="N7218" s="219"/>
      <c r="O7218" s="219"/>
      <c r="P7218" s="219"/>
      <c r="Q7218" s="219"/>
      <c r="R7218" s="219"/>
      <c r="S7218" s="219"/>
      <c r="T7218" s="220"/>
      <c r="AT7218" s="221" t="s">
        <v>272</v>
      </c>
      <c r="AU7218" s="221" t="s">
        <v>91</v>
      </c>
      <c r="AV7218" s="13" t="s">
        <v>89</v>
      </c>
      <c r="AW7218" s="13" t="s">
        <v>38</v>
      </c>
      <c r="AX7218" s="13" t="s">
        <v>82</v>
      </c>
      <c r="AY7218" s="221" t="s">
        <v>262</v>
      </c>
    </row>
    <row r="7219" spans="1:65" s="13" customFormat="1" ht="20">
      <c r="B7219" s="212"/>
      <c r="C7219" s="213"/>
      <c r="D7219" s="208" t="s">
        <v>272</v>
      </c>
      <c r="E7219" s="214" t="s">
        <v>44</v>
      </c>
      <c r="F7219" s="215" t="s">
        <v>2568</v>
      </c>
      <c r="G7219" s="213"/>
      <c r="H7219" s="214" t="s">
        <v>44</v>
      </c>
      <c r="I7219" s="216"/>
      <c r="J7219" s="213"/>
      <c r="K7219" s="213"/>
      <c r="L7219" s="217"/>
      <c r="M7219" s="218"/>
      <c r="N7219" s="219"/>
      <c r="O7219" s="219"/>
      <c r="P7219" s="219"/>
      <c r="Q7219" s="219"/>
      <c r="R7219" s="219"/>
      <c r="S7219" s="219"/>
      <c r="T7219" s="220"/>
      <c r="AT7219" s="221" t="s">
        <v>272</v>
      </c>
      <c r="AU7219" s="221" t="s">
        <v>91</v>
      </c>
      <c r="AV7219" s="13" t="s">
        <v>89</v>
      </c>
      <c r="AW7219" s="13" t="s">
        <v>38</v>
      </c>
      <c r="AX7219" s="13" t="s">
        <v>82</v>
      </c>
      <c r="AY7219" s="221" t="s">
        <v>262</v>
      </c>
    </row>
    <row r="7220" spans="1:65" s="13" customFormat="1" ht="10">
      <c r="B7220" s="212"/>
      <c r="C7220" s="213"/>
      <c r="D7220" s="208" t="s">
        <v>272</v>
      </c>
      <c r="E7220" s="214" t="s">
        <v>44</v>
      </c>
      <c r="F7220" s="215" t="s">
        <v>3425</v>
      </c>
      <c r="G7220" s="213"/>
      <c r="H7220" s="214" t="s">
        <v>44</v>
      </c>
      <c r="I7220" s="216"/>
      <c r="J7220" s="213"/>
      <c r="K7220" s="213"/>
      <c r="L7220" s="217"/>
      <c r="M7220" s="218"/>
      <c r="N7220" s="219"/>
      <c r="O7220" s="219"/>
      <c r="P7220" s="219"/>
      <c r="Q7220" s="219"/>
      <c r="R7220" s="219"/>
      <c r="S7220" s="219"/>
      <c r="T7220" s="220"/>
      <c r="AT7220" s="221" t="s">
        <v>272</v>
      </c>
      <c r="AU7220" s="221" t="s">
        <v>91</v>
      </c>
      <c r="AV7220" s="13" t="s">
        <v>89</v>
      </c>
      <c r="AW7220" s="13" t="s">
        <v>38</v>
      </c>
      <c r="AX7220" s="13" t="s">
        <v>82</v>
      </c>
      <c r="AY7220" s="221" t="s">
        <v>262</v>
      </c>
    </row>
    <row r="7221" spans="1:65" s="15" customFormat="1" ht="10">
      <c r="B7221" s="233"/>
      <c r="C7221" s="234"/>
      <c r="D7221" s="208" t="s">
        <v>272</v>
      </c>
      <c r="E7221" s="235" t="s">
        <v>44</v>
      </c>
      <c r="F7221" s="236" t="s">
        <v>3426</v>
      </c>
      <c r="G7221" s="234"/>
      <c r="H7221" s="237">
        <v>5299</v>
      </c>
      <c r="I7221" s="238"/>
      <c r="J7221" s="234"/>
      <c r="K7221" s="234"/>
      <c r="L7221" s="239"/>
      <c r="M7221" s="240"/>
      <c r="N7221" s="241"/>
      <c r="O7221" s="241"/>
      <c r="P7221" s="241"/>
      <c r="Q7221" s="241"/>
      <c r="R7221" s="241"/>
      <c r="S7221" s="241"/>
      <c r="T7221" s="242"/>
      <c r="AT7221" s="243" t="s">
        <v>272</v>
      </c>
      <c r="AU7221" s="243" t="s">
        <v>91</v>
      </c>
      <c r="AV7221" s="15" t="s">
        <v>91</v>
      </c>
      <c r="AW7221" s="15" t="s">
        <v>38</v>
      </c>
      <c r="AX7221" s="15" t="s">
        <v>82</v>
      </c>
      <c r="AY7221" s="243" t="s">
        <v>262</v>
      </c>
    </row>
    <row r="7222" spans="1:65" s="16" customFormat="1" ht="10">
      <c r="B7222" s="244"/>
      <c r="C7222" s="245"/>
      <c r="D7222" s="208" t="s">
        <v>272</v>
      </c>
      <c r="E7222" s="246" t="s">
        <v>44</v>
      </c>
      <c r="F7222" s="247" t="s">
        <v>291</v>
      </c>
      <c r="G7222" s="245"/>
      <c r="H7222" s="248">
        <v>5299</v>
      </c>
      <c r="I7222" s="249"/>
      <c r="J7222" s="245"/>
      <c r="K7222" s="245"/>
      <c r="L7222" s="250"/>
      <c r="M7222" s="251"/>
      <c r="N7222" s="252"/>
      <c r="O7222" s="252"/>
      <c r="P7222" s="252"/>
      <c r="Q7222" s="252"/>
      <c r="R7222" s="252"/>
      <c r="S7222" s="252"/>
      <c r="T7222" s="253"/>
      <c r="AT7222" s="254" t="s">
        <v>272</v>
      </c>
      <c r="AU7222" s="254" t="s">
        <v>91</v>
      </c>
      <c r="AV7222" s="16" t="s">
        <v>104</v>
      </c>
      <c r="AW7222" s="16" t="s">
        <v>38</v>
      </c>
      <c r="AX7222" s="16" t="s">
        <v>89</v>
      </c>
      <c r="AY7222" s="254" t="s">
        <v>262</v>
      </c>
    </row>
    <row r="7223" spans="1:65" s="2" customFormat="1" ht="16.5" customHeight="1">
      <c r="A7223" s="37"/>
      <c r="B7223" s="38"/>
      <c r="C7223" s="255" t="s">
        <v>3427</v>
      </c>
      <c r="D7223" s="255" t="s">
        <v>633</v>
      </c>
      <c r="E7223" s="256" t="s">
        <v>3428</v>
      </c>
      <c r="F7223" s="257" t="s">
        <v>3429</v>
      </c>
      <c r="G7223" s="258" t="s">
        <v>406</v>
      </c>
      <c r="H7223" s="259">
        <v>5.2990000000000004</v>
      </c>
      <c r="I7223" s="260"/>
      <c r="J7223" s="261">
        <f>ROUND(I7223*H7223,2)</f>
        <v>0</v>
      </c>
      <c r="K7223" s="257" t="s">
        <v>44</v>
      </c>
      <c r="L7223" s="262"/>
      <c r="M7223" s="263" t="s">
        <v>44</v>
      </c>
      <c r="N7223" s="264" t="s">
        <v>53</v>
      </c>
      <c r="O7223" s="67"/>
      <c r="P7223" s="204">
        <f>O7223*H7223</f>
        <v>0</v>
      </c>
      <c r="Q7223" s="204">
        <v>1</v>
      </c>
      <c r="R7223" s="204">
        <f>Q7223*H7223</f>
        <v>5.2990000000000004</v>
      </c>
      <c r="S7223" s="204">
        <v>0</v>
      </c>
      <c r="T7223" s="205">
        <f>S7223*H7223</f>
        <v>0</v>
      </c>
      <c r="U7223" s="37"/>
      <c r="V7223" s="37"/>
      <c r="W7223" s="37"/>
      <c r="X7223" s="37"/>
      <c r="Y7223" s="37"/>
      <c r="Z7223" s="37"/>
      <c r="AA7223" s="37"/>
      <c r="AB7223" s="37"/>
      <c r="AC7223" s="37"/>
      <c r="AD7223" s="37"/>
      <c r="AE7223" s="37"/>
      <c r="AR7223" s="206" t="s">
        <v>619</v>
      </c>
      <c r="AT7223" s="206" t="s">
        <v>633</v>
      </c>
      <c r="AU7223" s="206" t="s">
        <v>91</v>
      </c>
      <c r="AY7223" s="19" t="s">
        <v>262</v>
      </c>
      <c r="BE7223" s="207">
        <f>IF(N7223="základní",J7223,0)</f>
        <v>0</v>
      </c>
      <c r="BF7223" s="207">
        <f>IF(N7223="snížená",J7223,0)</f>
        <v>0</v>
      </c>
      <c r="BG7223" s="207">
        <f>IF(N7223="zákl. přenesená",J7223,0)</f>
        <v>0</v>
      </c>
      <c r="BH7223" s="207">
        <f>IF(N7223="sníž. přenesená",J7223,0)</f>
        <v>0</v>
      </c>
      <c r="BI7223" s="207">
        <f>IF(N7223="nulová",J7223,0)</f>
        <v>0</v>
      </c>
      <c r="BJ7223" s="19" t="s">
        <v>89</v>
      </c>
      <c r="BK7223" s="207">
        <f>ROUND(I7223*H7223,2)</f>
        <v>0</v>
      </c>
      <c r="BL7223" s="19" t="s">
        <v>442</v>
      </c>
      <c r="BM7223" s="206" t="s">
        <v>3430</v>
      </c>
    </row>
    <row r="7224" spans="1:65" s="13" customFormat="1" ht="20">
      <c r="B7224" s="212"/>
      <c r="C7224" s="213"/>
      <c r="D7224" s="208" t="s">
        <v>272</v>
      </c>
      <c r="E7224" s="214" t="s">
        <v>44</v>
      </c>
      <c r="F7224" s="215" t="s">
        <v>3431</v>
      </c>
      <c r="G7224" s="213"/>
      <c r="H7224" s="214" t="s">
        <v>44</v>
      </c>
      <c r="I7224" s="216"/>
      <c r="J7224" s="213"/>
      <c r="K7224" s="213"/>
      <c r="L7224" s="217"/>
      <c r="M7224" s="218"/>
      <c r="N7224" s="219"/>
      <c r="O7224" s="219"/>
      <c r="P7224" s="219"/>
      <c r="Q7224" s="219"/>
      <c r="R7224" s="219"/>
      <c r="S7224" s="219"/>
      <c r="T7224" s="220"/>
      <c r="AT7224" s="221" t="s">
        <v>272</v>
      </c>
      <c r="AU7224" s="221" t="s">
        <v>91</v>
      </c>
      <c r="AV7224" s="13" t="s">
        <v>89</v>
      </c>
      <c r="AW7224" s="13" t="s">
        <v>38</v>
      </c>
      <c r="AX7224" s="13" t="s">
        <v>82</v>
      </c>
      <c r="AY7224" s="221" t="s">
        <v>262</v>
      </c>
    </row>
    <row r="7225" spans="1:65" s="13" customFormat="1" ht="10">
      <c r="B7225" s="212"/>
      <c r="C7225" s="213"/>
      <c r="D7225" s="208" t="s">
        <v>272</v>
      </c>
      <c r="E7225" s="214" t="s">
        <v>44</v>
      </c>
      <c r="F7225" s="215" t="s">
        <v>1591</v>
      </c>
      <c r="G7225" s="213"/>
      <c r="H7225" s="214" t="s">
        <v>44</v>
      </c>
      <c r="I7225" s="216"/>
      <c r="J7225" s="213"/>
      <c r="K7225" s="213"/>
      <c r="L7225" s="217"/>
      <c r="M7225" s="218"/>
      <c r="N7225" s="219"/>
      <c r="O7225" s="219"/>
      <c r="P7225" s="219"/>
      <c r="Q7225" s="219"/>
      <c r="R7225" s="219"/>
      <c r="S7225" s="219"/>
      <c r="T7225" s="220"/>
      <c r="AT7225" s="221" t="s">
        <v>272</v>
      </c>
      <c r="AU7225" s="221" t="s">
        <v>91</v>
      </c>
      <c r="AV7225" s="13" t="s">
        <v>89</v>
      </c>
      <c r="AW7225" s="13" t="s">
        <v>38</v>
      </c>
      <c r="AX7225" s="13" t="s">
        <v>82</v>
      </c>
      <c r="AY7225" s="221" t="s">
        <v>262</v>
      </c>
    </row>
    <row r="7226" spans="1:65" s="13" customFormat="1" ht="20">
      <c r="B7226" s="212"/>
      <c r="C7226" s="213"/>
      <c r="D7226" s="208" t="s">
        <v>272</v>
      </c>
      <c r="E7226" s="214" t="s">
        <v>44</v>
      </c>
      <c r="F7226" s="215" t="s">
        <v>2568</v>
      </c>
      <c r="G7226" s="213"/>
      <c r="H7226" s="214" t="s">
        <v>44</v>
      </c>
      <c r="I7226" s="216"/>
      <c r="J7226" s="213"/>
      <c r="K7226" s="213"/>
      <c r="L7226" s="217"/>
      <c r="M7226" s="218"/>
      <c r="N7226" s="219"/>
      <c r="O7226" s="219"/>
      <c r="P7226" s="219"/>
      <c r="Q7226" s="219"/>
      <c r="R7226" s="219"/>
      <c r="S7226" s="219"/>
      <c r="T7226" s="220"/>
      <c r="AT7226" s="221" t="s">
        <v>272</v>
      </c>
      <c r="AU7226" s="221" t="s">
        <v>91</v>
      </c>
      <c r="AV7226" s="13" t="s">
        <v>89</v>
      </c>
      <c r="AW7226" s="13" t="s">
        <v>38</v>
      </c>
      <c r="AX7226" s="13" t="s">
        <v>82</v>
      </c>
      <c r="AY7226" s="221" t="s">
        <v>262</v>
      </c>
    </row>
    <row r="7227" spans="1:65" s="13" customFormat="1" ht="10">
      <c r="B7227" s="212"/>
      <c r="C7227" s="213"/>
      <c r="D7227" s="208" t="s">
        <v>272</v>
      </c>
      <c r="E7227" s="214" t="s">
        <v>44</v>
      </c>
      <c r="F7227" s="215" t="s">
        <v>3425</v>
      </c>
      <c r="G7227" s="213"/>
      <c r="H7227" s="214" t="s">
        <v>44</v>
      </c>
      <c r="I7227" s="216"/>
      <c r="J7227" s="213"/>
      <c r="K7227" s="213"/>
      <c r="L7227" s="217"/>
      <c r="M7227" s="218"/>
      <c r="N7227" s="219"/>
      <c r="O7227" s="219"/>
      <c r="P7227" s="219"/>
      <c r="Q7227" s="219"/>
      <c r="R7227" s="219"/>
      <c r="S7227" s="219"/>
      <c r="T7227" s="220"/>
      <c r="AT7227" s="221" t="s">
        <v>272</v>
      </c>
      <c r="AU7227" s="221" t="s">
        <v>91</v>
      </c>
      <c r="AV7227" s="13" t="s">
        <v>89</v>
      </c>
      <c r="AW7227" s="13" t="s">
        <v>38</v>
      </c>
      <c r="AX7227" s="13" t="s">
        <v>82</v>
      </c>
      <c r="AY7227" s="221" t="s">
        <v>262</v>
      </c>
    </row>
    <row r="7228" spans="1:65" s="15" customFormat="1" ht="10">
      <c r="B7228" s="233"/>
      <c r="C7228" s="234"/>
      <c r="D7228" s="208" t="s">
        <v>272</v>
      </c>
      <c r="E7228" s="235" t="s">
        <v>44</v>
      </c>
      <c r="F7228" s="236" t="s">
        <v>3432</v>
      </c>
      <c r="G7228" s="234"/>
      <c r="H7228" s="237">
        <v>5.2990000000000004</v>
      </c>
      <c r="I7228" s="238"/>
      <c r="J7228" s="234"/>
      <c r="K7228" s="234"/>
      <c r="L7228" s="239"/>
      <c r="M7228" s="240"/>
      <c r="N7228" s="241"/>
      <c r="O7228" s="241"/>
      <c r="P7228" s="241"/>
      <c r="Q7228" s="241"/>
      <c r="R7228" s="241"/>
      <c r="S7228" s="241"/>
      <c r="T7228" s="242"/>
      <c r="AT7228" s="243" t="s">
        <v>272</v>
      </c>
      <c r="AU7228" s="243" t="s">
        <v>91</v>
      </c>
      <c r="AV7228" s="15" t="s">
        <v>91</v>
      </c>
      <c r="AW7228" s="15" t="s">
        <v>38</v>
      </c>
      <c r="AX7228" s="15" t="s">
        <v>82</v>
      </c>
      <c r="AY7228" s="243" t="s">
        <v>262</v>
      </c>
    </row>
    <row r="7229" spans="1:65" s="16" customFormat="1" ht="10">
      <c r="B7229" s="244"/>
      <c r="C7229" s="245"/>
      <c r="D7229" s="208" t="s">
        <v>272</v>
      </c>
      <c r="E7229" s="246" t="s">
        <v>44</v>
      </c>
      <c r="F7229" s="247" t="s">
        <v>291</v>
      </c>
      <c r="G7229" s="245"/>
      <c r="H7229" s="248">
        <v>5.2990000000000004</v>
      </c>
      <c r="I7229" s="249"/>
      <c r="J7229" s="245"/>
      <c r="K7229" s="245"/>
      <c r="L7229" s="250"/>
      <c r="M7229" s="251"/>
      <c r="N7229" s="252"/>
      <c r="O7229" s="252"/>
      <c r="P7229" s="252"/>
      <c r="Q7229" s="252"/>
      <c r="R7229" s="252"/>
      <c r="S7229" s="252"/>
      <c r="T7229" s="253"/>
      <c r="AT7229" s="254" t="s">
        <v>272</v>
      </c>
      <c r="AU7229" s="254" t="s">
        <v>91</v>
      </c>
      <c r="AV7229" s="16" t="s">
        <v>104</v>
      </c>
      <c r="AW7229" s="16" t="s">
        <v>38</v>
      </c>
      <c r="AX7229" s="16" t="s">
        <v>89</v>
      </c>
      <c r="AY7229" s="254" t="s">
        <v>262</v>
      </c>
    </row>
    <row r="7230" spans="1:65" s="2" customFormat="1" ht="21.75" customHeight="1">
      <c r="A7230" s="37"/>
      <c r="B7230" s="38"/>
      <c r="C7230" s="195" t="s">
        <v>3433</v>
      </c>
      <c r="D7230" s="195" t="s">
        <v>264</v>
      </c>
      <c r="E7230" s="196" t="s">
        <v>3434</v>
      </c>
      <c r="F7230" s="197" t="s">
        <v>3435</v>
      </c>
      <c r="G7230" s="198" t="s">
        <v>406</v>
      </c>
      <c r="H7230" s="199">
        <v>129.649</v>
      </c>
      <c r="I7230" s="200"/>
      <c r="J7230" s="201">
        <f>ROUND(I7230*H7230,2)</f>
        <v>0</v>
      </c>
      <c r="K7230" s="197" t="s">
        <v>268</v>
      </c>
      <c r="L7230" s="42"/>
      <c r="M7230" s="202" t="s">
        <v>44</v>
      </c>
      <c r="N7230" s="203" t="s">
        <v>53</v>
      </c>
      <c r="O7230" s="67"/>
      <c r="P7230" s="204">
        <f>O7230*H7230</f>
        <v>0</v>
      </c>
      <c r="Q7230" s="204">
        <v>0</v>
      </c>
      <c r="R7230" s="204">
        <f>Q7230*H7230</f>
        <v>0</v>
      </c>
      <c r="S7230" s="204">
        <v>0</v>
      </c>
      <c r="T7230" s="205">
        <f>S7230*H7230</f>
        <v>0</v>
      </c>
      <c r="U7230" s="37"/>
      <c r="V7230" s="37"/>
      <c r="W7230" s="37"/>
      <c r="X7230" s="37"/>
      <c r="Y7230" s="37"/>
      <c r="Z7230" s="37"/>
      <c r="AA7230" s="37"/>
      <c r="AB7230" s="37"/>
      <c r="AC7230" s="37"/>
      <c r="AD7230" s="37"/>
      <c r="AE7230" s="37"/>
      <c r="AR7230" s="206" t="s">
        <v>442</v>
      </c>
      <c r="AT7230" s="206" t="s">
        <v>264</v>
      </c>
      <c r="AU7230" s="206" t="s">
        <v>91</v>
      </c>
      <c r="AY7230" s="19" t="s">
        <v>262</v>
      </c>
      <c r="BE7230" s="207">
        <f>IF(N7230="základní",J7230,0)</f>
        <v>0</v>
      </c>
      <c r="BF7230" s="207">
        <f>IF(N7230="snížená",J7230,0)</f>
        <v>0</v>
      </c>
      <c r="BG7230" s="207">
        <f>IF(N7230="zákl. přenesená",J7230,0)</f>
        <v>0</v>
      </c>
      <c r="BH7230" s="207">
        <f>IF(N7230="sníž. přenesená",J7230,0)</f>
        <v>0</v>
      </c>
      <c r="BI7230" s="207">
        <f>IF(N7230="nulová",J7230,0)</f>
        <v>0</v>
      </c>
      <c r="BJ7230" s="19" t="s">
        <v>89</v>
      </c>
      <c r="BK7230" s="207">
        <f>ROUND(I7230*H7230,2)</f>
        <v>0</v>
      </c>
      <c r="BL7230" s="19" t="s">
        <v>442</v>
      </c>
      <c r="BM7230" s="206" t="s">
        <v>3436</v>
      </c>
    </row>
    <row r="7231" spans="1:65" s="2" customFormat="1" ht="72">
      <c r="A7231" s="37"/>
      <c r="B7231" s="38"/>
      <c r="C7231" s="39"/>
      <c r="D7231" s="208" t="s">
        <v>270</v>
      </c>
      <c r="E7231" s="39"/>
      <c r="F7231" s="209" t="s">
        <v>3437</v>
      </c>
      <c r="G7231" s="39"/>
      <c r="H7231" s="39"/>
      <c r="I7231" s="118"/>
      <c r="J7231" s="39"/>
      <c r="K7231" s="39"/>
      <c r="L7231" s="42"/>
      <c r="M7231" s="210"/>
      <c r="N7231" s="211"/>
      <c r="O7231" s="67"/>
      <c r="P7231" s="67"/>
      <c r="Q7231" s="67"/>
      <c r="R7231" s="67"/>
      <c r="S7231" s="67"/>
      <c r="T7231" s="68"/>
      <c r="U7231" s="37"/>
      <c r="V7231" s="37"/>
      <c r="W7231" s="37"/>
      <c r="X7231" s="37"/>
      <c r="Y7231" s="37"/>
      <c r="Z7231" s="37"/>
      <c r="AA7231" s="37"/>
      <c r="AB7231" s="37"/>
      <c r="AC7231" s="37"/>
      <c r="AD7231" s="37"/>
      <c r="AE7231" s="37"/>
      <c r="AT7231" s="19" t="s">
        <v>270</v>
      </c>
      <c r="AU7231" s="19" t="s">
        <v>91</v>
      </c>
    </row>
    <row r="7232" spans="1:65" s="12" customFormat="1" ht="22.75" customHeight="1">
      <c r="B7232" s="179"/>
      <c r="C7232" s="180"/>
      <c r="D7232" s="181" t="s">
        <v>81</v>
      </c>
      <c r="E7232" s="193" t="s">
        <v>3438</v>
      </c>
      <c r="F7232" s="193" t="s">
        <v>3439</v>
      </c>
      <c r="G7232" s="180"/>
      <c r="H7232" s="180"/>
      <c r="I7232" s="183"/>
      <c r="J7232" s="194">
        <f>BK7232</f>
        <v>0</v>
      </c>
      <c r="K7232" s="180"/>
      <c r="L7232" s="185"/>
      <c r="M7232" s="186"/>
      <c r="N7232" s="187"/>
      <c r="O7232" s="187"/>
      <c r="P7232" s="188">
        <f>SUM(P7233:P7788)</f>
        <v>0</v>
      </c>
      <c r="Q7232" s="187"/>
      <c r="R7232" s="188">
        <f>SUM(R7233:R7788)</f>
        <v>39.115817110000002</v>
      </c>
      <c r="S7232" s="187"/>
      <c r="T7232" s="189">
        <f>SUM(T7233:T7788)</f>
        <v>0</v>
      </c>
      <c r="AR7232" s="190" t="s">
        <v>91</v>
      </c>
      <c r="AT7232" s="191" t="s">
        <v>81</v>
      </c>
      <c r="AU7232" s="191" t="s">
        <v>89</v>
      </c>
      <c r="AY7232" s="190" t="s">
        <v>262</v>
      </c>
      <c r="BK7232" s="192">
        <f>SUM(BK7233:BK7788)</f>
        <v>0</v>
      </c>
    </row>
    <row r="7233" spans="1:65" s="2" customFormat="1" ht="16.5" customHeight="1">
      <c r="A7233" s="37"/>
      <c r="B7233" s="38"/>
      <c r="C7233" s="195" t="s">
        <v>3440</v>
      </c>
      <c r="D7233" s="195" t="s">
        <v>264</v>
      </c>
      <c r="E7233" s="196" t="s">
        <v>3441</v>
      </c>
      <c r="F7233" s="197" t="s">
        <v>3442</v>
      </c>
      <c r="G7233" s="198" t="s">
        <v>342</v>
      </c>
      <c r="H7233" s="199">
        <v>1041.44</v>
      </c>
      <c r="I7233" s="200"/>
      <c r="J7233" s="201">
        <f>ROUND(I7233*H7233,2)</f>
        <v>0</v>
      </c>
      <c r="K7233" s="197" t="s">
        <v>268</v>
      </c>
      <c r="L7233" s="42"/>
      <c r="M7233" s="202" t="s">
        <v>44</v>
      </c>
      <c r="N7233" s="203" t="s">
        <v>53</v>
      </c>
      <c r="O7233" s="67"/>
      <c r="P7233" s="204">
        <f>O7233*H7233</f>
        <v>0</v>
      </c>
      <c r="Q7233" s="204">
        <v>0</v>
      </c>
      <c r="R7233" s="204">
        <f>Q7233*H7233</f>
        <v>0</v>
      </c>
      <c r="S7233" s="204">
        <v>0</v>
      </c>
      <c r="T7233" s="205">
        <f>S7233*H7233</f>
        <v>0</v>
      </c>
      <c r="U7233" s="37"/>
      <c r="V7233" s="37"/>
      <c r="W7233" s="37"/>
      <c r="X7233" s="37"/>
      <c r="Y7233" s="37"/>
      <c r="Z7233" s="37"/>
      <c r="AA7233" s="37"/>
      <c r="AB7233" s="37"/>
      <c r="AC7233" s="37"/>
      <c r="AD7233" s="37"/>
      <c r="AE7233" s="37"/>
      <c r="AR7233" s="206" t="s">
        <v>442</v>
      </c>
      <c r="AT7233" s="206" t="s">
        <v>264</v>
      </c>
      <c r="AU7233" s="206" t="s">
        <v>91</v>
      </c>
      <c r="AY7233" s="19" t="s">
        <v>262</v>
      </c>
      <c r="BE7233" s="207">
        <f>IF(N7233="základní",J7233,0)</f>
        <v>0</v>
      </c>
      <c r="BF7233" s="207">
        <f>IF(N7233="snížená",J7233,0)</f>
        <v>0</v>
      </c>
      <c r="BG7233" s="207">
        <f>IF(N7233="zákl. přenesená",J7233,0)</f>
        <v>0</v>
      </c>
      <c r="BH7233" s="207">
        <f>IF(N7233="sníž. přenesená",J7233,0)</f>
        <v>0</v>
      </c>
      <c r="BI7233" s="207">
        <f>IF(N7233="nulová",J7233,0)</f>
        <v>0</v>
      </c>
      <c r="BJ7233" s="19" t="s">
        <v>89</v>
      </c>
      <c r="BK7233" s="207">
        <f>ROUND(I7233*H7233,2)</f>
        <v>0</v>
      </c>
      <c r="BL7233" s="19" t="s">
        <v>442</v>
      </c>
      <c r="BM7233" s="206" t="s">
        <v>3443</v>
      </c>
    </row>
    <row r="7234" spans="1:65" s="2" customFormat="1" ht="45">
      <c r="A7234" s="37"/>
      <c r="B7234" s="38"/>
      <c r="C7234" s="39"/>
      <c r="D7234" s="208" t="s">
        <v>270</v>
      </c>
      <c r="E7234" s="39"/>
      <c r="F7234" s="209" t="s">
        <v>3444</v>
      </c>
      <c r="G7234" s="39"/>
      <c r="H7234" s="39"/>
      <c r="I7234" s="118"/>
      <c r="J7234" s="39"/>
      <c r="K7234" s="39"/>
      <c r="L7234" s="42"/>
      <c r="M7234" s="210"/>
      <c r="N7234" s="211"/>
      <c r="O7234" s="67"/>
      <c r="P7234" s="67"/>
      <c r="Q7234" s="67"/>
      <c r="R7234" s="67"/>
      <c r="S7234" s="67"/>
      <c r="T7234" s="68"/>
      <c r="U7234" s="37"/>
      <c r="V7234" s="37"/>
      <c r="W7234" s="37"/>
      <c r="X7234" s="37"/>
      <c r="Y7234" s="37"/>
      <c r="Z7234" s="37"/>
      <c r="AA7234" s="37"/>
      <c r="AB7234" s="37"/>
      <c r="AC7234" s="37"/>
      <c r="AD7234" s="37"/>
      <c r="AE7234" s="37"/>
      <c r="AT7234" s="19" t="s">
        <v>270</v>
      </c>
      <c r="AU7234" s="19" t="s">
        <v>91</v>
      </c>
    </row>
    <row r="7235" spans="1:65" s="13" customFormat="1" ht="10">
      <c r="B7235" s="212"/>
      <c r="C7235" s="213"/>
      <c r="D7235" s="208" t="s">
        <v>272</v>
      </c>
      <c r="E7235" s="214" t="s">
        <v>44</v>
      </c>
      <c r="F7235" s="215" t="s">
        <v>3445</v>
      </c>
      <c r="G7235" s="213"/>
      <c r="H7235" s="214" t="s">
        <v>44</v>
      </c>
      <c r="I7235" s="216"/>
      <c r="J7235" s="213"/>
      <c r="K7235" s="213"/>
      <c r="L7235" s="217"/>
      <c r="M7235" s="218"/>
      <c r="N7235" s="219"/>
      <c r="O7235" s="219"/>
      <c r="P7235" s="219"/>
      <c r="Q7235" s="219"/>
      <c r="R7235" s="219"/>
      <c r="S7235" s="219"/>
      <c r="T7235" s="220"/>
      <c r="AT7235" s="221" t="s">
        <v>272</v>
      </c>
      <c r="AU7235" s="221" t="s">
        <v>91</v>
      </c>
      <c r="AV7235" s="13" t="s">
        <v>89</v>
      </c>
      <c r="AW7235" s="13" t="s">
        <v>38</v>
      </c>
      <c r="AX7235" s="13" t="s">
        <v>82</v>
      </c>
      <c r="AY7235" s="221" t="s">
        <v>262</v>
      </c>
    </row>
    <row r="7236" spans="1:65" s="15" customFormat="1" ht="10">
      <c r="B7236" s="233"/>
      <c r="C7236" s="234"/>
      <c r="D7236" s="208" t="s">
        <v>272</v>
      </c>
      <c r="E7236" s="235" t="s">
        <v>44</v>
      </c>
      <c r="F7236" s="236" t="s">
        <v>3446</v>
      </c>
      <c r="G7236" s="234"/>
      <c r="H7236" s="237">
        <v>991.94</v>
      </c>
      <c r="I7236" s="238"/>
      <c r="J7236" s="234"/>
      <c r="K7236" s="234"/>
      <c r="L7236" s="239"/>
      <c r="M7236" s="240"/>
      <c r="N7236" s="241"/>
      <c r="O7236" s="241"/>
      <c r="P7236" s="241"/>
      <c r="Q7236" s="241"/>
      <c r="R7236" s="241"/>
      <c r="S7236" s="241"/>
      <c r="T7236" s="242"/>
      <c r="AT7236" s="243" t="s">
        <v>272</v>
      </c>
      <c r="AU7236" s="243" t="s">
        <v>91</v>
      </c>
      <c r="AV7236" s="15" t="s">
        <v>91</v>
      </c>
      <c r="AW7236" s="15" t="s">
        <v>38</v>
      </c>
      <c r="AX7236" s="15" t="s">
        <v>82</v>
      </c>
      <c r="AY7236" s="243" t="s">
        <v>262</v>
      </c>
    </row>
    <row r="7237" spans="1:65" s="13" customFormat="1" ht="10">
      <c r="B7237" s="212"/>
      <c r="C7237" s="213"/>
      <c r="D7237" s="208" t="s">
        <v>272</v>
      </c>
      <c r="E7237" s="214" t="s">
        <v>44</v>
      </c>
      <c r="F7237" s="215" t="s">
        <v>3447</v>
      </c>
      <c r="G7237" s="213"/>
      <c r="H7237" s="214" t="s">
        <v>44</v>
      </c>
      <c r="I7237" s="216"/>
      <c r="J7237" s="213"/>
      <c r="K7237" s="213"/>
      <c r="L7237" s="217"/>
      <c r="M7237" s="218"/>
      <c r="N7237" s="219"/>
      <c r="O7237" s="219"/>
      <c r="P7237" s="219"/>
      <c r="Q7237" s="219"/>
      <c r="R7237" s="219"/>
      <c r="S7237" s="219"/>
      <c r="T7237" s="220"/>
      <c r="AT7237" s="221" t="s">
        <v>272</v>
      </c>
      <c r="AU7237" s="221" t="s">
        <v>91</v>
      </c>
      <c r="AV7237" s="13" t="s">
        <v>89</v>
      </c>
      <c r="AW7237" s="13" t="s">
        <v>38</v>
      </c>
      <c r="AX7237" s="13" t="s">
        <v>82</v>
      </c>
      <c r="AY7237" s="221" t="s">
        <v>262</v>
      </c>
    </row>
    <row r="7238" spans="1:65" s="13" customFormat="1" ht="10">
      <c r="B7238" s="212"/>
      <c r="C7238" s="213"/>
      <c r="D7238" s="208" t="s">
        <v>272</v>
      </c>
      <c r="E7238" s="214" t="s">
        <v>44</v>
      </c>
      <c r="F7238" s="215" t="s">
        <v>3448</v>
      </c>
      <c r="G7238" s="213"/>
      <c r="H7238" s="214" t="s">
        <v>44</v>
      </c>
      <c r="I7238" s="216"/>
      <c r="J7238" s="213"/>
      <c r="K7238" s="213"/>
      <c r="L7238" s="217"/>
      <c r="M7238" s="218"/>
      <c r="N7238" s="219"/>
      <c r="O7238" s="219"/>
      <c r="P7238" s="219"/>
      <c r="Q7238" s="219"/>
      <c r="R7238" s="219"/>
      <c r="S7238" s="219"/>
      <c r="T7238" s="220"/>
      <c r="AT7238" s="221" t="s">
        <v>272</v>
      </c>
      <c r="AU7238" s="221" t="s">
        <v>91</v>
      </c>
      <c r="AV7238" s="13" t="s">
        <v>89</v>
      </c>
      <c r="AW7238" s="13" t="s">
        <v>38</v>
      </c>
      <c r="AX7238" s="13" t="s">
        <v>82</v>
      </c>
      <c r="AY7238" s="221" t="s">
        <v>262</v>
      </c>
    </row>
    <row r="7239" spans="1:65" s="15" customFormat="1" ht="10">
      <c r="B7239" s="233"/>
      <c r="C7239" s="234"/>
      <c r="D7239" s="208" t="s">
        <v>272</v>
      </c>
      <c r="E7239" s="235" t="s">
        <v>44</v>
      </c>
      <c r="F7239" s="236" t="s">
        <v>3449</v>
      </c>
      <c r="G7239" s="234"/>
      <c r="H7239" s="237">
        <v>29.7</v>
      </c>
      <c r="I7239" s="238"/>
      <c r="J7239" s="234"/>
      <c r="K7239" s="234"/>
      <c r="L7239" s="239"/>
      <c r="M7239" s="240"/>
      <c r="N7239" s="241"/>
      <c r="O7239" s="241"/>
      <c r="P7239" s="241"/>
      <c r="Q7239" s="241"/>
      <c r="R7239" s="241"/>
      <c r="S7239" s="241"/>
      <c r="T7239" s="242"/>
      <c r="AT7239" s="243" t="s">
        <v>272</v>
      </c>
      <c r="AU7239" s="243" t="s">
        <v>91</v>
      </c>
      <c r="AV7239" s="15" t="s">
        <v>91</v>
      </c>
      <c r="AW7239" s="15" t="s">
        <v>38</v>
      </c>
      <c r="AX7239" s="15" t="s">
        <v>82</v>
      </c>
      <c r="AY7239" s="243" t="s">
        <v>262</v>
      </c>
    </row>
    <row r="7240" spans="1:65" s="15" customFormat="1" ht="10">
      <c r="B7240" s="233"/>
      <c r="C7240" s="234"/>
      <c r="D7240" s="208" t="s">
        <v>272</v>
      </c>
      <c r="E7240" s="235" t="s">
        <v>44</v>
      </c>
      <c r="F7240" s="236" t="s">
        <v>3450</v>
      </c>
      <c r="G7240" s="234"/>
      <c r="H7240" s="237">
        <v>19.8</v>
      </c>
      <c r="I7240" s="238"/>
      <c r="J7240" s="234"/>
      <c r="K7240" s="234"/>
      <c r="L7240" s="239"/>
      <c r="M7240" s="240"/>
      <c r="N7240" s="241"/>
      <c r="O7240" s="241"/>
      <c r="P7240" s="241"/>
      <c r="Q7240" s="241"/>
      <c r="R7240" s="241"/>
      <c r="S7240" s="241"/>
      <c r="T7240" s="242"/>
      <c r="AT7240" s="243" t="s">
        <v>272</v>
      </c>
      <c r="AU7240" s="243" t="s">
        <v>91</v>
      </c>
      <c r="AV7240" s="15" t="s">
        <v>91</v>
      </c>
      <c r="AW7240" s="15" t="s">
        <v>38</v>
      </c>
      <c r="AX7240" s="15" t="s">
        <v>82</v>
      </c>
      <c r="AY7240" s="243" t="s">
        <v>262</v>
      </c>
    </row>
    <row r="7241" spans="1:65" s="16" customFormat="1" ht="10">
      <c r="B7241" s="244"/>
      <c r="C7241" s="245"/>
      <c r="D7241" s="208" t="s">
        <v>272</v>
      </c>
      <c r="E7241" s="246" t="s">
        <v>44</v>
      </c>
      <c r="F7241" s="247" t="s">
        <v>291</v>
      </c>
      <c r="G7241" s="245"/>
      <c r="H7241" s="248">
        <v>1041.44</v>
      </c>
      <c r="I7241" s="249"/>
      <c r="J7241" s="245"/>
      <c r="K7241" s="245"/>
      <c r="L7241" s="250"/>
      <c r="M7241" s="251"/>
      <c r="N7241" s="252"/>
      <c r="O7241" s="252"/>
      <c r="P7241" s="252"/>
      <c r="Q7241" s="252"/>
      <c r="R7241" s="252"/>
      <c r="S7241" s="252"/>
      <c r="T7241" s="253"/>
      <c r="AT7241" s="254" t="s">
        <v>272</v>
      </c>
      <c r="AU7241" s="254" t="s">
        <v>91</v>
      </c>
      <c r="AV7241" s="16" t="s">
        <v>104</v>
      </c>
      <c r="AW7241" s="16" t="s">
        <v>38</v>
      </c>
      <c r="AX7241" s="16" t="s">
        <v>89</v>
      </c>
      <c r="AY7241" s="254" t="s">
        <v>262</v>
      </c>
    </row>
    <row r="7242" spans="1:65" s="2" customFormat="1" ht="16.5" customHeight="1">
      <c r="A7242" s="37"/>
      <c r="B7242" s="38"/>
      <c r="C7242" s="195" t="s">
        <v>3451</v>
      </c>
      <c r="D7242" s="195" t="s">
        <v>264</v>
      </c>
      <c r="E7242" s="196" t="s">
        <v>3452</v>
      </c>
      <c r="F7242" s="197" t="s">
        <v>3453</v>
      </c>
      <c r="G7242" s="198" t="s">
        <v>342</v>
      </c>
      <c r="H7242" s="199">
        <v>1114.4949999999999</v>
      </c>
      <c r="I7242" s="200"/>
      <c r="J7242" s="201">
        <f>ROUND(I7242*H7242,2)</f>
        <v>0</v>
      </c>
      <c r="K7242" s="197" t="s">
        <v>268</v>
      </c>
      <c r="L7242" s="42"/>
      <c r="M7242" s="202" t="s">
        <v>44</v>
      </c>
      <c r="N7242" s="203" t="s">
        <v>53</v>
      </c>
      <c r="O7242" s="67"/>
      <c r="P7242" s="204">
        <f>O7242*H7242</f>
        <v>0</v>
      </c>
      <c r="Q7242" s="204">
        <v>2.9999999999999997E-4</v>
      </c>
      <c r="R7242" s="204">
        <f>Q7242*H7242</f>
        <v>0.33434849999999994</v>
      </c>
      <c r="S7242" s="204">
        <v>0</v>
      </c>
      <c r="T7242" s="205">
        <f>S7242*H7242</f>
        <v>0</v>
      </c>
      <c r="U7242" s="37"/>
      <c r="V7242" s="37"/>
      <c r="W7242" s="37"/>
      <c r="X7242" s="37"/>
      <c r="Y7242" s="37"/>
      <c r="Z7242" s="37"/>
      <c r="AA7242" s="37"/>
      <c r="AB7242" s="37"/>
      <c r="AC7242" s="37"/>
      <c r="AD7242" s="37"/>
      <c r="AE7242" s="37"/>
      <c r="AR7242" s="206" t="s">
        <v>442</v>
      </c>
      <c r="AT7242" s="206" t="s">
        <v>264</v>
      </c>
      <c r="AU7242" s="206" t="s">
        <v>91</v>
      </c>
      <c r="AY7242" s="19" t="s">
        <v>262</v>
      </c>
      <c r="BE7242" s="207">
        <f>IF(N7242="základní",J7242,0)</f>
        <v>0</v>
      </c>
      <c r="BF7242" s="207">
        <f>IF(N7242="snížená",J7242,0)</f>
        <v>0</v>
      </c>
      <c r="BG7242" s="207">
        <f>IF(N7242="zákl. přenesená",J7242,0)</f>
        <v>0</v>
      </c>
      <c r="BH7242" s="207">
        <f>IF(N7242="sníž. přenesená",J7242,0)</f>
        <v>0</v>
      </c>
      <c r="BI7242" s="207">
        <f>IF(N7242="nulová",J7242,0)</f>
        <v>0</v>
      </c>
      <c r="BJ7242" s="19" t="s">
        <v>89</v>
      </c>
      <c r="BK7242" s="207">
        <f>ROUND(I7242*H7242,2)</f>
        <v>0</v>
      </c>
      <c r="BL7242" s="19" t="s">
        <v>442</v>
      </c>
      <c r="BM7242" s="206" t="s">
        <v>3454</v>
      </c>
    </row>
    <row r="7243" spans="1:65" s="2" customFormat="1" ht="45">
      <c r="A7243" s="37"/>
      <c r="B7243" s="38"/>
      <c r="C7243" s="39"/>
      <c r="D7243" s="208" t="s">
        <v>270</v>
      </c>
      <c r="E7243" s="39"/>
      <c r="F7243" s="209" t="s">
        <v>3444</v>
      </c>
      <c r="G7243" s="39"/>
      <c r="H7243" s="39"/>
      <c r="I7243" s="118"/>
      <c r="J7243" s="39"/>
      <c r="K7243" s="39"/>
      <c r="L7243" s="42"/>
      <c r="M7243" s="210"/>
      <c r="N7243" s="211"/>
      <c r="O7243" s="67"/>
      <c r="P7243" s="67"/>
      <c r="Q7243" s="67"/>
      <c r="R7243" s="67"/>
      <c r="S7243" s="67"/>
      <c r="T7243" s="68"/>
      <c r="U7243" s="37"/>
      <c r="V7243" s="37"/>
      <c r="W7243" s="37"/>
      <c r="X7243" s="37"/>
      <c r="Y7243" s="37"/>
      <c r="Z7243" s="37"/>
      <c r="AA7243" s="37"/>
      <c r="AB7243" s="37"/>
      <c r="AC7243" s="37"/>
      <c r="AD7243" s="37"/>
      <c r="AE7243" s="37"/>
      <c r="AT7243" s="19" t="s">
        <v>270</v>
      </c>
      <c r="AU7243" s="19" t="s">
        <v>91</v>
      </c>
    </row>
    <row r="7244" spans="1:65" s="13" customFormat="1" ht="10">
      <c r="B7244" s="212"/>
      <c r="C7244" s="213"/>
      <c r="D7244" s="208" t="s">
        <v>272</v>
      </c>
      <c r="E7244" s="214" t="s">
        <v>44</v>
      </c>
      <c r="F7244" s="215" t="s">
        <v>3445</v>
      </c>
      <c r="G7244" s="213"/>
      <c r="H7244" s="214" t="s">
        <v>44</v>
      </c>
      <c r="I7244" s="216"/>
      <c r="J7244" s="213"/>
      <c r="K7244" s="213"/>
      <c r="L7244" s="217"/>
      <c r="M7244" s="218"/>
      <c r="N7244" s="219"/>
      <c r="O7244" s="219"/>
      <c r="P7244" s="219"/>
      <c r="Q7244" s="219"/>
      <c r="R7244" s="219"/>
      <c r="S7244" s="219"/>
      <c r="T7244" s="220"/>
      <c r="AT7244" s="221" t="s">
        <v>272</v>
      </c>
      <c r="AU7244" s="221" t="s">
        <v>91</v>
      </c>
      <c r="AV7244" s="13" t="s">
        <v>89</v>
      </c>
      <c r="AW7244" s="13" t="s">
        <v>38</v>
      </c>
      <c r="AX7244" s="13" t="s">
        <v>82</v>
      </c>
      <c r="AY7244" s="221" t="s">
        <v>262</v>
      </c>
    </row>
    <row r="7245" spans="1:65" s="15" customFormat="1" ht="10">
      <c r="B7245" s="233"/>
      <c r="C7245" s="234"/>
      <c r="D7245" s="208" t="s">
        <v>272</v>
      </c>
      <c r="E7245" s="235" t="s">
        <v>44</v>
      </c>
      <c r="F7245" s="236" t="s">
        <v>3446</v>
      </c>
      <c r="G7245" s="234"/>
      <c r="H7245" s="237">
        <v>991.94</v>
      </c>
      <c r="I7245" s="238"/>
      <c r="J7245" s="234"/>
      <c r="K7245" s="234"/>
      <c r="L7245" s="239"/>
      <c r="M7245" s="240"/>
      <c r="N7245" s="241"/>
      <c r="O7245" s="241"/>
      <c r="P7245" s="241"/>
      <c r="Q7245" s="241"/>
      <c r="R7245" s="241"/>
      <c r="S7245" s="241"/>
      <c r="T7245" s="242"/>
      <c r="AT7245" s="243" t="s">
        <v>272</v>
      </c>
      <c r="AU7245" s="243" t="s">
        <v>91</v>
      </c>
      <c r="AV7245" s="15" t="s">
        <v>91</v>
      </c>
      <c r="AW7245" s="15" t="s">
        <v>38</v>
      </c>
      <c r="AX7245" s="15" t="s">
        <v>82</v>
      </c>
      <c r="AY7245" s="243" t="s">
        <v>262</v>
      </c>
    </row>
    <row r="7246" spans="1:65" s="13" customFormat="1" ht="10">
      <c r="B7246" s="212"/>
      <c r="C7246" s="213"/>
      <c r="D7246" s="208" t="s">
        <v>272</v>
      </c>
      <c r="E7246" s="214" t="s">
        <v>44</v>
      </c>
      <c r="F7246" s="215" t="s">
        <v>3447</v>
      </c>
      <c r="G7246" s="213"/>
      <c r="H7246" s="214" t="s">
        <v>44</v>
      </c>
      <c r="I7246" s="216"/>
      <c r="J7246" s="213"/>
      <c r="K7246" s="213"/>
      <c r="L7246" s="217"/>
      <c r="M7246" s="218"/>
      <c r="N7246" s="219"/>
      <c r="O7246" s="219"/>
      <c r="P7246" s="219"/>
      <c r="Q7246" s="219"/>
      <c r="R7246" s="219"/>
      <c r="S7246" s="219"/>
      <c r="T7246" s="220"/>
      <c r="AT7246" s="221" t="s">
        <v>272</v>
      </c>
      <c r="AU7246" s="221" t="s">
        <v>91</v>
      </c>
      <c r="AV7246" s="13" t="s">
        <v>89</v>
      </c>
      <c r="AW7246" s="13" t="s">
        <v>38</v>
      </c>
      <c r="AX7246" s="13" t="s">
        <v>82</v>
      </c>
      <c r="AY7246" s="221" t="s">
        <v>262</v>
      </c>
    </row>
    <row r="7247" spans="1:65" s="13" customFormat="1" ht="10">
      <c r="B7247" s="212"/>
      <c r="C7247" s="213"/>
      <c r="D7247" s="208" t="s">
        <v>272</v>
      </c>
      <c r="E7247" s="214" t="s">
        <v>44</v>
      </c>
      <c r="F7247" s="215" t="s">
        <v>3448</v>
      </c>
      <c r="G7247" s="213"/>
      <c r="H7247" s="214" t="s">
        <v>44</v>
      </c>
      <c r="I7247" s="216"/>
      <c r="J7247" s="213"/>
      <c r="K7247" s="213"/>
      <c r="L7247" s="217"/>
      <c r="M7247" s="218"/>
      <c r="N7247" s="219"/>
      <c r="O7247" s="219"/>
      <c r="P7247" s="219"/>
      <c r="Q7247" s="219"/>
      <c r="R7247" s="219"/>
      <c r="S7247" s="219"/>
      <c r="T7247" s="220"/>
      <c r="AT7247" s="221" t="s">
        <v>272</v>
      </c>
      <c r="AU7247" s="221" t="s">
        <v>91</v>
      </c>
      <c r="AV7247" s="13" t="s">
        <v>89</v>
      </c>
      <c r="AW7247" s="13" t="s">
        <v>38</v>
      </c>
      <c r="AX7247" s="13" t="s">
        <v>82</v>
      </c>
      <c r="AY7247" s="221" t="s">
        <v>262</v>
      </c>
    </row>
    <row r="7248" spans="1:65" s="15" customFormat="1" ht="10">
      <c r="B7248" s="233"/>
      <c r="C7248" s="234"/>
      <c r="D7248" s="208" t="s">
        <v>272</v>
      </c>
      <c r="E7248" s="235" t="s">
        <v>44</v>
      </c>
      <c r="F7248" s="236" t="s">
        <v>3449</v>
      </c>
      <c r="G7248" s="234"/>
      <c r="H7248" s="237">
        <v>29.7</v>
      </c>
      <c r="I7248" s="238"/>
      <c r="J7248" s="234"/>
      <c r="K7248" s="234"/>
      <c r="L7248" s="239"/>
      <c r="M7248" s="240"/>
      <c r="N7248" s="241"/>
      <c r="O7248" s="241"/>
      <c r="P7248" s="241"/>
      <c r="Q7248" s="241"/>
      <c r="R7248" s="241"/>
      <c r="S7248" s="241"/>
      <c r="T7248" s="242"/>
      <c r="AT7248" s="243" t="s">
        <v>272</v>
      </c>
      <c r="AU7248" s="243" t="s">
        <v>91</v>
      </c>
      <c r="AV7248" s="15" t="s">
        <v>91</v>
      </c>
      <c r="AW7248" s="15" t="s">
        <v>38</v>
      </c>
      <c r="AX7248" s="15" t="s">
        <v>82</v>
      </c>
      <c r="AY7248" s="243" t="s">
        <v>262</v>
      </c>
    </row>
    <row r="7249" spans="1:65" s="15" customFormat="1" ht="10">
      <c r="B7249" s="233"/>
      <c r="C7249" s="234"/>
      <c r="D7249" s="208" t="s">
        <v>272</v>
      </c>
      <c r="E7249" s="235" t="s">
        <v>44</v>
      </c>
      <c r="F7249" s="236" t="s">
        <v>3450</v>
      </c>
      <c r="G7249" s="234"/>
      <c r="H7249" s="237">
        <v>19.8</v>
      </c>
      <c r="I7249" s="238"/>
      <c r="J7249" s="234"/>
      <c r="K7249" s="234"/>
      <c r="L7249" s="239"/>
      <c r="M7249" s="240"/>
      <c r="N7249" s="241"/>
      <c r="O7249" s="241"/>
      <c r="P7249" s="241"/>
      <c r="Q7249" s="241"/>
      <c r="R7249" s="241"/>
      <c r="S7249" s="241"/>
      <c r="T7249" s="242"/>
      <c r="AT7249" s="243" t="s">
        <v>272</v>
      </c>
      <c r="AU7249" s="243" t="s">
        <v>91</v>
      </c>
      <c r="AV7249" s="15" t="s">
        <v>91</v>
      </c>
      <c r="AW7249" s="15" t="s">
        <v>38</v>
      </c>
      <c r="AX7249" s="15" t="s">
        <v>82</v>
      </c>
      <c r="AY7249" s="243" t="s">
        <v>262</v>
      </c>
    </row>
    <row r="7250" spans="1:65" s="13" customFormat="1" ht="10">
      <c r="B7250" s="212"/>
      <c r="C7250" s="213"/>
      <c r="D7250" s="208" t="s">
        <v>272</v>
      </c>
      <c r="E7250" s="214" t="s">
        <v>44</v>
      </c>
      <c r="F7250" s="215" t="s">
        <v>3455</v>
      </c>
      <c r="G7250" s="213"/>
      <c r="H7250" s="214" t="s">
        <v>44</v>
      </c>
      <c r="I7250" s="216"/>
      <c r="J7250" s="213"/>
      <c r="K7250" s="213"/>
      <c r="L7250" s="217"/>
      <c r="M7250" s="218"/>
      <c r="N7250" s="219"/>
      <c r="O7250" s="219"/>
      <c r="P7250" s="219"/>
      <c r="Q7250" s="219"/>
      <c r="R7250" s="219"/>
      <c r="S7250" s="219"/>
      <c r="T7250" s="220"/>
      <c r="AT7250" s="221" t="s">
        <v>272</v>
      </c>
      <c r="AU7250" s="221" t="s">
        <v>91</v>
      </c>
      <c r="AV7250" s="13" t="s">
        <v>89</v>
      </c>
      <c r="AW7250" s="13" t="s">
        <v>38</v>
      </c>
      <c r="AX7250" s="13" t="s">
        <v>82</v>
      </c>
      <c r="AY7250" s="221" t="s">
        <v>262</v>
      </c>
    </row>
    <row r="7251" spans="1:65" s="15" customFormat="1" ht="10">
      <c r="B7251" s="233"/>
      <c r="C7251" s="234"/>
      <c r="D7251" s="208" t="s">
        <v>272</v>
      </c>
      <c r="E7251" s="235" t="s">
        <v>44</v>
      </c>
      <c r="F7251" s="236" t="s">
        <v>3456</v>
      </c>
      <c r="G7251" s="234"/>
      <c r="H7251" s="237">
        <v>73.055000000000007</v>
      </c>
      <c r="I7251" s="238"/>
      <c r="J7251" s="234"/>
      <c r="K7251" s="234"/>
      <c r="L7251" s="239"/>
      <c r="M7251" s="240"/>
      <c r="N7251" s="241"/>
      <c r="O7251" s="241"/>
      <c r="P7251" s="241"/>
      <c r="Q7251" s="241"/>
      <c r="R7251" s="241"/>
      <c r="S7251" s="241"/>
      <c r="T7251" s="242"/>
      <c r="AT7251" s="243" t="s">
        <v>272</v>
      </c>
      <c r="AU7251" s="243" t="s">
        <v>91</v>
      </c>
      <c r="AV7251" s="15" t="s">
        <v>91</v>
      </c>
      <c r="AW7251" s="15" t="s">
        <v>38</v>
      </c>
      <c r="AX7251" s="15" t="s">
        <v>82</v>
      </c>
      <c r="AY7251" s="243" t="s">
        <v>262</v>
      </c>
    </row>
    <row r="7252" spans="1:65" s="16" customFormat="1" ht="10">
      <c r="B7252" s="244"/>
      <c r="C7252" s="245"/>
      <c r="D7252" s="208" t="s">
        <v>272</v>
      </c>
      <c r="E7252" s="246" t="s">
        <v>44</v>
      </c>
      <c r="F7252" s="247" t="s">
        <v>291</v>
      </c>
      <c r="G7252" s="245"/>
      <c r="H7252" s="248">
        <v>1114.4950000000001</v>
      </c>
      <c r="I7252" s="249"/>
      <c r="J7252" s="245"/>
      <c r="K7252" s="245"/>
      <c r="L7252" s="250"/>
      <c r="M7252" s="251"/>
      <c r="N7252" s="252"/>
      <c r="O7252" s="252"/>
      <c r="P7252" s="252"/>
      <c r="Q7252" s="252"/>
      <c r="R7252" s="252"/>
      <c r="S7252" s="252"/>
      <c r="T7252" s="253"/>
      <c r="AT7252" s="254" t="s">
        <v>272</v>
      </c>
      <c r="AU7252" s="254" t="s">
        <v>91</v>
      </c>
      <c r="AV7252" s="16" t="s">
        <v>104</v>
      </c>
      <c r="AW7252" s="16" t="s">
        <v>38</v>
      </c>
      <c r="AX7252" s="16" t="s">
        <v>89</v>
      </c>
      <c r="AY7252" s="254" t="s">
        <v>262</v>
      </c>
    </row>
    <row r="7253" spans="1:65" s="2" customFormat="1" ht="21.75" customHeight="1">
      <c r="A7253" s="37"/>
      <c r="B7253" s="38"/>
      <c r="C7253" s="195" t="s">
        <v>3457</v>
      </c>
      <c r="D7253" s="195" t="s">
        <v>264</v>
      </c>
      <c r="E7253" s="196" t="s">
        <v>3458</v>
      </c>
      <c r="F7253" s="197" t="s">
        <v>3459</v>
      </c>
      <c r="G7253" s="198" t="s">
        <v>590</v>
      </c>
      <c r="H7253" s="199">
        <v>26.55</v>
      </c>
      <c r="I7253" s="200"/>
      <c r="J7253" s="201">
        <f>ROUND(I7253*H7253,2)</f>
        <v>0</v>
      </c>
      <c r="K7253" s="197" t="s">
        <v>268</v>
      </c>
      <c r="L7253" s="42"/>
      <c r="M7253" s="202" t="s">
        <v>44</v>
      </c>
      <c r="N7253" s="203" t="s">
        <v>53</v>
      </c>
      <c r="O7253" s="67"/>
      <c r="P7253" s="204">
        <f>O7253*H7253</f>
        <v>0</v>
      </c>
      <c r="Q7253" s="204">
        <v>2.0000000000000001E-4</v>
      </c>
      <c r="R7253" s="204">
        <f>Q7253*H7253</f>
        <v>5.3100000000000005E-3</v>
      </c>
      <c r="S7253" s="204">
        <v>0</v>
      </c>
      <c r="T7253" s="205">
        <f>S7253*H7253</f>
        <v>0</v>
      </c>
      <c r="U7253" s="37"/>
      <c r="V7253" s="37"/>
      <c r="W7253" s="37"/>
      <c r="X7253" s="37"/>
      <c r="Y7253" s="37"/>
      <c r="Z7253" s="37"/>
      <c r="AA7253" s="37"/>
      <c r="AB7253" s="37"/>
      <c r="AC7253" s="37"/>
      <c r="AD7253" s="37"/>
      <c r="AE7253" s="37"/>
      <c r="AR7253" s="206" t="s">
        <v>442</v>
      </c>
      <c r="AT7253" s="206" t="s">
        <v>264</v>
      </c>
      <c r="AU7253" s="206" t="s">
        <v>91</v>
      </c>
      <c r="AY7253" s="19" t="s">
        <v>262</v>
      </c>
      <c r="BE7253" s="207">
        <f>IF(N7253="základní",J7253,0)</f>
        <v>0</v>
      </c>
      <c r="BF7253" s="207">
        <f>IF(N7253="snížená",J7253,0)</f>
        <v>0</v>
      </c>
      <c r="BG7253" s="207">
        <f>IF(N7253="zákl. přenesená",J7253,0)</f>
        <v>0</v>
      </c>
      <c r="BH7253" s="207">
        <f>IF(N7253="sníž. přenesená",J7253,0)</f>
        <v>0</v>
      </c>
      <c r="BI7253" s="207">
        <f>IF(N7253="nulová",J7253,0)</f>
        <v>0</v>
      </c>
      <c r="BJ7253" s="19" t="s">
        <v>89</v>
      </c>
      <c r="BK7253" s="207">
        <f>ROUND(I7253*H7253,2)</f>
        <v>0</v>
      </c>
      <c r="BL7253" s="19" t="s">
        <v>442</v>
      </c>
      <c r="BM7253" s="206" t="s">
        <v>3460</v>
      </c>
    </row>
    <row r="7254" spans="1:65" s="2" customFormat="1" ht="45">
      <c r="A7254" s="37"/>
      <c r="B7254" s="38"/>
      <c r="C7254" s="39"/>
      <c r="D7254" s="208" t="s">
        <v>270</v>
      </c>
      <c r="E7254" s="39"/>
      <c r="F7254" s="209" t="s">
        <v>3444</v>
      </c>
      <c r="G7254" s="39"/>
      <c r="H7254" s="39"/>
      <c r="I7254" s="118"/>
      <c r="J7254" s="39"/>
      <c r="K7254" s="39"/>
      <c r="L7254" s="42"/>
      <c r="M7254" s="210"/>
      <c r="N7254" s="211"/>
      <c r="O7254" s="67"/>
      <c r="P7254" s="67"/>
      <c r="Q7254" s="67"/>
      <c r="R7254" s="67"/>
      <c r="S7254" s="67"/>
      <c r="T7254" s="68"/>
      <c r="U7254" s="37"/>
      <c r="V7254" s="37"/>
      <c r="W7254" s="37"/>
      <c r="X7254" s="37"/>
      <c r="Y7254" s="37"/>
      <c r="Z7254" s="37"/>
      <c r="AA7254" s="37"/>
      <c r="AB7254" s="37"/>
      <c r="AC7254" s="37"/>
      <c r="AD7254" s="37"/>
      <c r="AE7254" s="37"/>
      <c r="AT7254" s="19" t="s">
        <v>270</v>
      </c>
      <c r="AU7254" s="19" t="s">
        <v>91</v>
      </c>
    </row>
    <row r="7255" spans="1:65" s="2" customFormat="1" ht="18">
      <c r="A7255" s="37"/>
      <c r="B7255" s="38"/>
      <c r="C7255" s="39"/>
      <c r="D7255" s="208" t="s">
        <v>421</v>
      </c>
      <c r="E7255" s="39"/>
      <c r="F7255" s="209" t="s">
        <v>3461</v>
      </c>
      <c r="G7255" s="39"/>
      <c r="H7255" s="39"/>
      <c r="I7255" s="118"/>
      <c r="J7255" s="39"/>
      <c r="K7255" s="39"/>
      <c r="L7255" s="42"/>
      <c r="M7255" s="210"/>
      <c r="N7255" s="211"/>
      <c r="O7255" s="67"/>
      <c r="P7255" s="67"/>
      <c r="Q7255" s="67"/>
      <c r="R7255" s="67"/>
      <c r="S7255" s="67"/>
      <c r="T7255" s="68"/>
      <c r="U7255" s="37"/>
      <c r="V7255" s="37"/>
      <c r="W7255" s="37"/>
      <c r="X7255" s="37"/>
      <c r="Y7255" s="37"/>
      <c r="Z7255" s="37"/>
      <c r="AA7255" s="37"/>
      <c r="AB7255" s="37"/>
      <c r="AC7255" s="37"/>
      <c r="AD7255" s="37"/>
      <c r="AE7255" s="37"/>
      <c r="AT7255" s="19" t="s">
        <v>421</v>
      </c>
      <c r="AU7255" s="19" t="s">
        <v>91</v>
      </c>
    </row>
    <row r="7256" spans="1:65" s="13" customFormat="1" ht="10">
      <c r="B7256" s="212"/>
      <c r="C7256" s="213"/>
      <c r="D7256" s="208" t="s">
        <v>272</v>
      </c>
      <c r="E7256" s="214" t="s">
        <v>44</v>
      </c>
      <c r="F7256" s="215" t="s">
        <v>3462</v>
      </c>
      <c r="G7256" s="213"/>
      <c r="H7256" s="214" t="s">
        <v>44</v>
      </c>
      <c r="I7256" s="216"/>
      <c r="J7256" s="213"/>
      <c r="K7256" s="213"/>
      <c r="L7256" s="217"/>
      <c r="M7256" s="218"/>
      <c r="N7256" s="219"/>
      <c r="O7256" s="219"/>
      <c r="P7256" s="219"/>
      <c r="Q7256" s="219"/>
      <c r="R7256" s="219"/>
      <c r="S7256" s="219"/>
      <c r="T7256" s="220"/>
      <c r="AT7256" s="221" t="s">
        <v>272</v>
      </c>
      <c r="AU7256" s="221" t="s">
        <v>91</v>
      </c>
      <c r="AV7256" s="13" t="s">
        <v>89</v>
      </c>
      <c r="AW7256" s="13" t="s">
        <v>38</v>
      </c>
      <c r="AX7256" s="13" t="s">
        <v>82</v>
      </c>
      <c r="AY7256" s="221" t="s">
        <v>262</v>
      </c>
    </row>
    <row r="7257" spans="1:65" s="13" customFormat="1" ht="20">
      <c r="B7257" s="212"/>
      <c r="C7257" s="213"/>
      <c r="D7257" s="208" t="s">
        <v>272</v>
      </c>
      <c r="E7257" s="214" t="s">
        <v>44</v>
      </c>
      <c r="F7257" s="215" t="s">
        <v>3463</v>
      </c>
      <c r="G7257" s="213"/>
      <c r="H7257" s="214" t="s">
        <v>44</v>
      </c>
      <c r="I7257" s="216"/>
      <c r="J7257" s="213"/>
      <c r="K7257" s="213"/>
      <c r="L7257" s="217"/>
      <c r="M7257" s="218"/>
      <c r="N7257" s="219"/>
      <c r="O7257" s="219"/>
      <c r="P7257" s="219"/>
      <c r="Q7257" s="219"/>
      <c r="R7257" s="219"/>
      <c r="S7257" s="219"/>
      <c r="T7257" s="220"/>
      <c r="AT7257" s="221" t="s">
        <v>272</v>
      </c>
      <c r="AU7257" s="221" t="s">
        <v>91</v>
      </c>
      <c r="AV7257" s="13" t="s">
        <v>89</v>
      </c>
      <c r="AW7257" s="13" t="s">
        <v>38</v>
      </c>
      <c r="AX7257" s="13" t="s">
        <v>82</v>
      </c>
      <c r="AY7257" s="221" t="s">
        <v>262</v>
      </c>
    </row>
    <row r="7258" spans="1:65" s="13" customFormat="1" ht="20">
      <c r="B7258" s="212"/>
      <c r="C7258" s="213"/>
      <c r="D7258" s="208" t="s">
        <v>272</v>
      </c>
      <c r="E7258" s="214" t="s">
        <v>44</v>
      </c>
      <c r="F7258" s="215" t="s">
        <v>3464</v>
      </c>
      <c r="G7258" s="213"/>
      <c r="H7258" s="214" t="s">
        <v>44</v>
      </c>
      <c r="I7258" s="216"/>
      <c r="J7258" s="213"/>
      <c r="K7258" s="213"/>
      <c r="L7258" s="217"/>
      <c r="M7258" s="218"/>
      <c r="N7258" s="219"/>
      <c r="O7258" s="219"/>
      <c r="P7258" s="219"/>
      <c r="Q7258" s="219"/>
      <c r="R7258" s="219"/>
      <c r="S7258" s="219"/>
      <c r="T7258" s="220"/>
      <c r="AT7258" s="221" t="s">
        <v>272</v>
      </c>
      <c r="AU7258" s="221" t="s">
        <v>91</v>
      </c>
      <c r="AV7258" s="13" t="s">
        <v>89</v>
      </c>
      <c r="AW7258" s="13" t="s">
        <v>38</v>
      </c>
      <c r="AX7258" s="13" t="s">
        <v>82</v>
      </c>
      <c r="AY7258" s="221" t="s">
        <v>262</v>
      </c>
    </row>
    <row r="7259" spans="1:65" s="13" customFormat="1" ht="10">
      <c r="B7259" s="212"/>
      <c r="C7259" s="213"/>
      <c r="D7259" s="208" t="s">
        <v>272</v>
      </c>
      <c r="E7259" s="214" t="s">
        <v>44</v>
      </c>
      <c r="F7259" s="215" t="s">
        <v>3465</v>
      </c>
      <c r="G7259" s="213"/>
      <c r="H7259" s="214" t="s">
        <v>44</v>
      </c>
      <c r="I7259" s="216"/>
      <c r="J7259" s="213"/>
      <c r="K7259" s="213"/>
      <c r="L7259" s="217"/>
      <c r="M7259" s="218"/>
      <c r="N7259" s="219"/>
      <c r="O7259" s="219"/>
      <c r="P7259" s="219"/>
      <c r="Q7259" s="219"/>
      <c r="R7259" s="219"/>
      <c r="S7259" s="219"/>
      <c r="T7259" s="220"/>
      <c r="AT7259" s="221" t="s">
        <v>272</v>
      </c>
      <c r="AU7259" s="221" t="s">
        <v>91</v>
      </c>
      <c r="AV7259" s="13" t="s">
        <v>89</v>
      </c>
      <c r="AW7259" s="13" t="s">
        <v>38</v>
      </c>
      <c r="AX7259" s="13" t="s">
        <v>82</v>
      </c>
      <c r="AY7259" s="221" t="s">
        <v>262</v>
      </c>
    </row>
    <row r="7260" spans="1:65" s="13" customFormat="1" ht="10">
      <c r="B7260" s="212"/>
      <c r="C7260" s="213"/>
      <c r="D7260" s="208" t="s">
        <v>272</v>
      </c>
      <c r="E7260" s="214" t="s">
        <v>44</v>
      </c>
      <c r="F7260" s="215" t="s">
        <v>1403</v>
      </c>
      <c r="G7260" s="213"/>
      <c r="H7260" s="214" t="s">
        <v>44</v>
      </c>
      <c r="I7260" s="216"/>
      <c r="J7260" s="213"/>
      <c r="K7260" s="213"/>
      <c r="L7260" s="217"/>
      <c r="M7260" s="218"/>
      <c r="N7260" s="219"/>
      <c r="O7260" s="219"/>
      <c r="P7260" s="219"/>
      <c r="Q7260" s="219"/>
      <c r="R7260" s="219"/>
      <c r="S7260" s="219"/>
      <c r="T7260" s="220"/>
      <c r="AT7260" s="221" t="s">
        <v>272</v>
      </c>
      <c r="AU7260" s="221" t="s">
        <v>91</v>
      </c>
      <c r="AV7260" s="13" t="s">
        <v>89</v>
      </c>
      <c r="AW7260" s="13" t="s">
        <v>38</v>
      </c>
      <c r="AX7260" s="13" t="s">
        <v>82</v>
      </c>
      <c r="AY7260" s="221" t="s">
        <v>262</v>
      </c>
    </row>
    <row r="7261" spans="1:65" s="13" customFormat="1" ht="20">
      <c r="B7261" s="212"/>
      <c r="C7261" s="213"/>
      <c r="D7261" s="208" t="s">
        <v>272</v>
      </c>
      <c r="E7261" s="214" t="s">
        <v>44</v>
      </c>
      <c r="F7261" s="215" t="s">
        <v>3466</v>
      </c>
      <c r="G7261" s="213"/>
      <c r="H7261" s="214" t="s">
        <v>44</v>
      </c>
      <c r="I7261" s="216"/>
      <c r="J7261" s="213"/>
      <c r="K7261" s="213"/>
      <c r="L7261" s="217"/>
      <c r="M7261" s="218"/>
      <c r="N7261" s="219"/>
      <c r="O7261" s="219"/>
      <c r="P7261" s="219"/>
      <c r="Q7261" s="219"/>
      <c r="R7261" s="219"/>
      <c r="S7261" s="219"/>
      <c r="T7261" s="220"/>
      <c r="AT7261" s="221" t="s">
        <v>272</v>
      </c>
      <c r="AU7261" s="221" t="s">
        <v>91</v>
      </c>
      <c r="AV7261" s="13" t="s">
        <v>89</v>
      </c>
      <c r="AW7261" s="13" t="s">
        <v>38</v>
      </c>
      <c r="AX7261" s="13" t="s">
        <v>82</v>
      </c>
      <c r="AY7261" s="221" t="s">
        <v>262</v>
      </c>
    </row>
    <row r="7262" spans="1:65" s="15" customFormat="1" ht="10">
      <c r="B7262" s="233"/>
      <c r="C7262" s="234"/>
      <c r="D7262" s="208" t="s">
        <v>272</v>
      </c>
      <c r="E7262" s="235" t="s">
        <v>44</v>
      </c>
      <c r="F7262" s="236" t="s">
        <v>3467</v>
      </c>
      <c r="G7262" s="234"/>
      <c r="H7262" s="237">
        <v>21</v>
      </c>
      <c r="I7262" s="238"/>
      <c r="J7262" s="234"/>
      <c r="K7262" s="234"/>
      <c r="L7262" s="239"/>
      <c r="M7262" s="240"/>
      <c r="N7262" s="241"/>
      <c r="O7262" s="241"/>
      <c r="P7262" s="241"/>
      <c r="Q7262" s="241"/>
      <c r="R7262" s="241"/>
      <c r="S7262" s="241"/>
      <c r="T7262" s="242"/>
      <c r="AT7262" s="243" t="s">
        <v>272</v>
      </c>
      <c r="AU7262" s="243" t="s">
        <v>91</v>
      </c>
      <c r="AV7262" s="15" t="s">
        <v>91</v>
      </c>
      <c r="AW7262" s="15" t="s">
        <v>38</v>
      </c>
      <c r="AX7262" s="15" t="s">
        <v>82</v>
      </c>
      <c r="AY7262" s="243" t="s">
        <v>262</v>
      </c>
    </row>
    <row r="7263" spans="1:65" s="15" customFormat="1" ht="10">
      <c r="B7263" s="233"/>
      <c r="C7263" s="234"/>
      <c r="D7263" s="208" t="s">
        <v>272</v>
      </c>
      <c r="E7263" s="235" t="s">
        <v>44</v>
      </c>
      <c r="F7263" s="236" t="s">
        <v>3468</v>
      </c>
      <c r="G7263" s="234"/>
      <c r="H7263" s="237">
        <v>5.55</v>
      </c>
      <c r="I7263" s="238"/>
      <c r="J7263" s="234"/>
      <c r="K7263" s="234"/>
      <c r="L7263" s="239"/>
      <c r="M7263" s="240"/>
      <c r="N7263" s="241"/>
      <c r="O7263" s="241"/>
      <c r="P7263" s="241"/>
      <c r="Q7263" s="241"/>
      <c r="R7263" s="241"/>
      <c r="S7263" s="241"/>
      <c r="T7263" s="242"/>
      <c r="AT7263" s="243" t="s">
        <v>272</v>
      </c>
      <c r="AU7263" s="243" t="s">
        <v>91</v>
      </c>
      <c r="AV7263" s="15" t="s">
        <v>91</v>
      </c>
      <c r="AW7263" s="15" t="s">
        <v>38</v>
      </c>
      <c r="AX7263" s="15" t="s">
        <v>82</v>
      </c>
      <c r="AY7263" s="243" t="s">
        <v>262</v>
      </c>
    </row>
    <row r="7264" spans="1:65" s="16" customFormat="1" ht="10">
      <c r="B7264" s="244"/>
      <c r="C7264" s="245"/>
      <c r="D7264" s="208" t="s">
        <v>272</v>
      </c>
      <c r="E7264" s="246" t="s">
        <v>44</v>
      </c>
      <c r="F7264" s="247" t="s">
        <v>291</v>
      </c>
      <c r="G7264" s="245"/>
      <c r="H7264" s="248">
        <v>26.55</v>
      </c>
      <c r="I7264" s="249"/>
      <c r="J7264" s="245"/>
      <c r="K7264" s="245"/>
      <c r="L7264" s="250"/>
      <c r="M7264" s="251"/>
      <c r="N7264" s="252"/>
      <c r="O7264" s="252"/>
      <c r="P7264" s="252"/>
      <c r="Q7264" s="252"/>
      <c r="R7264" s="252"/>
      <c r="S7264" s="252"/>
      <c r="T7264" s="253"/>
      <c r="AT7264" s="254" t="s">
        <v>272</v>
      </c>
      <c r="AU7264" s="254" t="s">
        <v>91</v>
      </c>
      <c r="AV7264" s="16" t="s">
        <v>104</v>
      </c>
      <c r="AW7264" s="16" t="s">
        <v>38</v>
      </c>
      <c r="AX7264" s="16" t="s">
        <v>89</v>
      </c>
      <c r="AY7264" s="254" t="s">
        <v>262</v>
      </c>
    </row>
    <row r="7265" spans="1:65" s="2" customFormat="1" ht="16.5" customHeight="1">
      <c r="A7265" s="37"/>
      <c r="B7265" s="38"/>
      <c r="C7265" s="255" t="s">
        <v>3469</v>
      </c>
      <c r="D7265" s="255" t="s">
        <v>633</v>
      </c>
      <c r="E7265" s="256" t="s">
        <v>3470</v>
      </c>
      <c r="F7265" s="257" t="s">
        <v>3471</v>
      </c>
      <c r="G7265" s="258" t="s">
        <v>590</v>
      </c>
      <c r="H7265" s="259">
        <v>29.204999999999998</v>
      </c>
      <c r="I7265" s="260"/>
      <c r="J7265" s="261">
        <f>ROUND(I7265*H7265,2)</f>
        <v>0</v>
      </c>
      <c r="K7265" s="257" t="s">
        <v>44</v>
      </c>
      <c r="L7265" s="262"/>
      <c r="M7265" s="263" t="s">
        <v>44</v>
      </c>
      <c r="N7265" s="264" t="s">
        <v>53</v>
      </c>
      <c r="O7265" s="67"/>
      <c r="P7265" s="204">
        <f>O7265*H7265</f>
        <v>0</v>
      </c>
      <c r="Q7265" s="204">
        <v>4.0000000000000002E-4</v>
      </c>
      <c r="R7265" s="204">
        <f>Q7265*H7265</f>
        <v>1.1682E-2</v>
      </c>
      <c r="S7265" s="204">
        <v>0</v>
      </c>
      <c r="T7265" s="205">
        <f>S7265*H7265</f>
        <v>0</v>
      </c>
      <c r="U7265" s="37"/>
      <c r="V7265" s="37"/>
      <c r="W7265" s="37"/>
      <c r="X7265" s="37"/>
      <c r="Y7265" s="37"/>
      <c r="Z7265" s="37"/>
      <c r="AA7265" s="37"/>
      <c r="AB7265" s="37"/>
      <c r="AC7265" s="37"/>
      <c r="AD7265" s="37"/>
      <c r="AE7265" s="37"/>
      <c r="AR7265" s="206" t="s">
        <v>619</v>
      </c>
      <c r="AT7265" s="206" t="s">
        <v>633</v>
      </c>
      <c r="AU7265" s="206" t="s">
        <v>91</v>
      </c>
      <c r="AY7265" s="19" t="s">
        <v>262</v>
      </c>
      <c r="BE7265" s="207">
        <f>IF(N7265="základní",J7265,0)</f>
        <v>0</v>
      </c>
      <c r="BF7265" s="207">
        <f>IF(N7265="snížená",J7265,0)</f>
        <v>0</v>
      </c>
      <c r="BG7265" s="207">
        <f>IF(N7265="zákl. přenesená",J7265,0)</f>
        <v>0</v>
      </c>
      <c r="BH7265" s="207">
        <f>IF(N7265="sníž. přenesená",J7265,0)</f>
        <v>0</v>
      </c>
      <c r="BI7265" s="207">
        <f>IF(N7265="nulová",J7265,0)</f>
        <v>0</v>
      </c>
      <c r="BJ7265" s="19" t="s">
        <v>89</v>
      </c>
      <c r="BK7265" s="207">
        <f>ROUND(I7265*H7265,2)</f>
        <v>0</v>
      </c>
      <c r="BL7265" s="19" t="s">
        <v>442</v>
      </c>
      <c r="BM7265" s="206" t="s">
        <v>3472</v>
      </c>
    </row>
    <row r="7266" spans="1:65" s="2" customFormat="1" ht="36">
      <c r="A7266" s="37"/>
      <c r="B7266" s="38"/>
      <c r="C7266" s="39"/>
      <c r="D7266" s="208" t="s">
        <v>421</v>
      </c>
      <c r="E7266" s="39"/>
      <c r="F7266" s="209" t="s">
        <v>3473</v>
      </c>
      <c r="G7266" s="39"/>
      <c r="H7266" s="39"/>
      <c r="I7266" s="118"/>
      <c r="J7266" s="39"/>
      <c r="K7266" s="39"/>
      <c r="L7266" s="42"/>
      <c r="M7266" s="210"/>
      <c r="N7266" s="211"/>
      <c r="O7266" s="67"/>
      <c r="P7266" s="67"/>
      <c r="Q7266" s="67"/>
      <c r="R7266" s="67"/>
      <c r="S7266" s="67"/>
      <c r="T7266" s="68"/>
      <c r="U7266" s="37"/>
      <c r="V7266" s="37"/>
      <c r="W7266" s="37"/>
      <c r="X7266" s="37"/>
      <c r="Y7266" s="37"/>
      <c r="Z7266" s="37"/>
      <c r="AA7266" s="37"/>
      <c r="AB7266" s="37"/>
      <c r="AC7266" s="37"/>
      <c r="AD7266" s="37"/>
      <c r="AE7266" s="37"/>
      <c r="AT7266" s="19" t="s">
        <v>421</v>
      </c>
      <c r="AU7266" s="19" t="s">
        <v>91</v>
      </c>
    </row>
    <row r="7267" spans="1:65" s="13" customFormat="1" ht="10">
      <c r="B7267" s="212"/>
      <c r="C7267" s="213"/>
      <c r="D7267" s="208" t="s">
        <v>272</v>
      </c>
      <c r="E7267" s="214" t="s">
        <v>44</v>
      </c>
      <c r="F7267" s="215" t="s">
        <v>3462</v>
      </c>
      <c r="G7267" s="213"/>
      <c r="H7267" s="214" t="s">
        <v>44</v>
      </c>
      <c r="I7267" s="216"/>
      <c r="J7267" s="213"/>
      <c r="K7267" s="213"/>
      <c r="L7267" s="217"/>
      <c r="M7267" s="218"/>
      <c r="N7267" s="219"/>
      <c r="O7267" s="219"/>
      <c r="P7267" s="219"/>
      <c r="Q7267" s="219"/>
      <c r="R7267" s="219"/>
      <c r="S7267" s="219"/>
      <c r="T7267" s="220"/>
      <c r="AT7267" s="221" t="s">
        <v>272</v>
      </c>
      <c r="AU7267" s="221" t="s">
        <v>91</v>
      </c>
      <c r="AV7267" s="13" t="s">
        <v>89</v>
      </c>
      <c r="AW7267" s="13" t="s">
        <v>38</v>
      </c>
      <c r="AX7267" s="13" t="s">
        <v>82</v>
      </c>
      <c r="AY7267" s="221" t="s">
        <v>262</v>
      </c>
    </row>
    <row r="7268" spans="1:65" s="13" customFormat="1" ht="20">
      <c r="B7268" s="212"/>
      <c r="C7268" s="213"/>
      <c r="D7268" s="208" t="s">
        <v>272</v>
      </c>
      <c r="E7268" s="214" t="s">
        <v>44</v>
      </c>
      <c r="F7268" s="215" t="s">
        <v>3463</v>
      </c>
      <c r="G7268" s="213"/>
      <c r="H7268" s="214" t="s">
        <v>44</v>
      </c>
      <c r="I7268" s="216"/>
      <c r="J7268" s="213"/>
      <c r="K7268" s="213"/>
      <c r="L7268" s="217"/>
      <c r="M7268" s="218"/>
      <c r="N7268" s="219"/>
      <c r="O7268" s="219"/>
      <c r="P7268" s="219"/>
      <c r="Q7268" s="219"/>
      <c r="R7268" s="219"/>
      <c r="S7268" s="219"/>
      <c r="T7268" s="220"/>
      <c r="AT7268" s="221" t="s">
        <v>272</v>
      </c>
      <c r="AU7268" s="221" t="s">
        <v>91</v>
      </c>
      <c r="AV7268" s="13" t="s">
        <v>89</v>
      </c>
      <c r="AW7268" s="13" t="s">
        <v>38</v>
      </c>
      <c r="AX7268" s="13" t="s">
        <v>82</v>
      </c>
      <c r="AY7268" s="221" t="s">
        <v>262</v>
      </c>
    </row>
    <row r="7269" spans="1:65" s="13" customFormat="1" ht="20">
      <c r="B7269" s="212"/>
      <c r="C7269" s="213"/>
      <c r="D7269" s="208" t="s">
        <v>272</v>
      </c>
      <c r="E7269" s="214" t="s">
        <v>44</v>
      </c>
      <c r="F7269" s="215" t="s">
        <v>3464</v>
      </c>
      <c r="G7269" s="213"/>
      <c r="H7269" s="214" t="s">
        <v>44</v>
      </c>
      <c r="I7269" s="216"/>
      <c r="J7269" s="213"/>
      <c r="K7269" s="213"/>
      <c r="L7269" s="217"/>
      <c r="M7269" s="218"/>
      <c r="N7269" s="219"/>
      <c r="O7269" s="219"/>
      <c r="P7269" s="219"/>
      <c r="Q7269" s="219"/>
      <c r="R7269" s="219"/>
      <c r="S7269" s="219"/>
      <c r="T7269" s="220"/>
      <c r="AT7269" s="221" t="s">
        <v>272</v>
      </c>
      <c r="AU7269" s="221" t="s">
        <v>91</v>
      </c>
      <c r="AV7269" s="13" t="s">
        <v>89</v>
      </c>
      <c r="AW7269" s="13" t="s">
        <v>38</v>
      </c>
      <c r="AX7269" s="13" t="s">
        <v>82</v>
      </c>
      <c r="AY7269" s="221" t="s">
        <v>262</v>
      </c>
    </row>
    <row r="7270" spans="1:65" s="13" customFormat="1" ht="10">
      <c r="B7270" s="212"/>
      <c r="C7270" s="213"/>
      <c r="D7270" s="208" t="s">
        <v>272</v>
      </c>
      <c r="E7270" s="214" t="s">
        <v>44</v>
      </c>
      <c r="F7270" s="215" t="s">
        <v>3465</v>
      </c>
      <c r="G7270" s="213"/>
      <c r="H7270" s="214" t="s">
        <v>44</v>
      </c>
      <c r="I7270" s="216"/>
      <c r="J7270" s="213"/>
      <c r="K7270" s="213"/>
      <c r="L7270" s="217"/>
      <c r="M7270" s="218"/>
      <c r="N7270" s="219"/>
      <c r="O7270" s="219"/>
      <c r="P7270" s="219"/>
      <c r="Q7270" s="219"/>
      <c r="R7270" s="219"/>
      <c r="S7270" s="219"/>
      <c r="T7270" s="220"/>
      <c r="AT7270" s="221" t="s">
        <v>272</v>
      </c>
      <c r="AU7270" s="221" t="s">
        <v>91</v>
      </c>
      <c r="AV7270" s="13" t="s">
        <v>89</v>
      </c>
      <c r="AW7270" s="13" t="s">
        <v>38</v>
      </c>
      <c r="AX7270" s="13" t="s">
        <v>82</v>
      </c>
      <c r="AY7270" s="221" t="s">
        <v>262</v>
      </c>
    </row>
    <row r="7271" spans="1:65" s="13" customFormat="1" ht="10">
      <c r="B7271" s="212"/>
      <c r="C7271" s="213"/>
      <c r="D7271" s="208" t="s">
        <v>272</v>
      </c>
      <c r="E7271" s="214" t="s">
        <v>44</v>
      </c>
      <c r="F7271" s="215" t="s">
        <v>1403</v>
      </c>
      <c r="G7271" s="213"/>
      <c r="H7271" s="214" t="s">
        <v>44</v>
      </c>
      <c r="I7271" s="216"/>
      <c r="J7271" s="213"/>
      <c r="K7271" s="213"/>
      <c r="L7271" s="217"/>
      <c r="M7271" s="218"/>
      <c r="N7271" s="219"/>
      <c r="O7271" s="219"/>
      <c r="P7271" s="219"/>
      <c r="Q7271" s="219"/>
      <c r="R7271" s="219"/>
      <c r="S7271" s="219"/>
      <c r="T7271" s="220"/>
      <c r="AT7271" s="221" t="s">
        <v>272</v>
      </c>
      <c r="AU7271" s="221" t="s">
        <v>91</v>
      </c>
      <c r="AV7271" s="13" t="s">
        <v>89</v>
      </c>
      <c r="AW7271" s="13" t="s">
        <v>38</v>
      </c>
      <c r="AX7271" s="13" t="s">
        <v>82</v>
      </c>
      <c r="AY7271" s="221" t="s">
        <v>262</v>
      </c>
    </row>
    <row r="7272" spans="1:65" s="13" customFormat="1" ht="20">
      <c r="B7272" s="212"/>
      <c r="C7272" s="213"/>
      <c r="D7272" s="208" t="s">
        <v>272</v>
      </c>
      <c r="E7272" s="214" t="s">
        <v>44</v>
      </c>
      <c r="F7272" s="215" t="s">
        <v>3466</v>
      </c>
      <c r="G7272" s="213"/>
      <c r="H7272" s="214" t="s">
        <v>44</v>
      </c>
      <c r="I7272" s="216"/>
      <c r="J7272" s="213"/>
      <c r="K7272" s="213"/>
      <c r="L7272" s="217"/>
      <c r="M7272" s="218"/>
      <c r="N7272" s="219"/>
      <c r="O7272" s="219"/>
      <c r="P7272" s="219"/>
      <c r="Q7272" s="219"/>
      <c r="R7272" s="219"/>
      <c r="S7272" s="219"/>
      <c r="T7272" s="220"/>
      <c r="AT7272" s="221" t="s">
        <v>272</v>
      </c>
      <c r="AU7272" s="221" t="s">
        <v>91</v>
      </c>
      <c r="AV7272" s="13" t="s">
        <v>89</v>
      </c>
      <c r="AW7272" s="13" t="s">
        <v>38</v>
      </c>
      <c r="AX7272" s="13" t="s">
        <v>82</v>
      </c>
      <c r="AY7272" s="221" t="s">
        <v>262</v>
      </c>
    </row>
    <row r="7273" spans="1:65" s="15" customFormat="1" ht="10">
      <c r="B7273" s="233"/>
      <c r="C7273" s="234"/>
      <c r="D7273" s="208" t="s">
        <v>272</v>
      </c>
      <c r="E7273" s="235" t="s">
        <v>44</v>
      </c>
      <c r="F7273" s="236" t="s">
        <v>3467</v>
      </c>
      <c r="G7273" s="234"/>
      <c r="H7273" s="237">
        <v>21</v>
      </c>
      <c r="I7273" s="238"/>
      <c r="J7273" s="234"/>
      <c r="K7273" s="234"/>
      <c r="L7273" s="239"/>
      <c r="M7273" s="240"/>
      <c r="N7273" s="241"/>
      <c r="O7273" s="241"/>
      <c r="P7273" s="241"/>
      <c r="Q7273" s="241"/>
      <c r="R7273" s="241"/>
      <c r="S7273" s="241"/>
      <c r="T7273" s="242"/>
      <c r="AT7273" s="243" t="s">
        <v>272</v>
      </c>
      <c r="AU7273" s="243" t="s">
        <v>91</v>
      </c>
      <c r="AV7273" s="15" t="s">
        <v>91</v>
      </c>
      <c r="AW7273" s="15" t="s">
        <v>38</v>
      </c>
      <c r="AX7273" s="15" t="s">
        <v>82</v>
      </c>
      <c r="AY7273" s="243" t="s">
        <v>262</v>
      </c>
    </row>
    <row r="7274" spans="1:65" s="15" customFormat="1" ht="10">
      <c r="B7274" s="233"/>
      <c r="C7274" s="234"/>
      <c r="D7274" s="208" t="s">
        <v>272</v>
      </c>
      <c r="E7274" s="235" t="s">
        <v>44</v>
      </c>
      <c r="F7274" s="236" t="s">
        <v>3468</v>
      </c>
      <c r="G7274" s="234"/>
      <c r="H7274" s="237">
        <v>5.55</v>
      </c>
      <c r="I7274" s="238"/>
      <c r="J7274" s="234"/>
      <c r="K7274" s="234"/>
      <c r="L7274" s="239"/>
      <c r="M7274" s="240"/>
      <c r="N7274" s="241"/>
      <c r="O7274" s="241"/>
      <c r="P7274" s="241"/>
      <c r="Q7274" s="241"/>
      <c r="R7274" s="241"/>
      <c r="S7274" s="241"/>
      <c r="T7274" s="242"/>
      <c r="AT7274" s="243" t="s">
        <v>272</v>
      </c>
      <c r="AU7274" s="243" t="s">
        <v>91</v>
      </c>
      <c r="AV7274" s="15" t="s">
        <v>91</v>
      </c>
      <c r="AW7274" s="15" t="s">
        <v>38</v>
      </c>
      <c r="AX7274" s="15" t="s">
        <v>82</v>
      </c>
      <c r="AY7274" s="243" t="s">
        <v>262</v>
      </c>
    </row>
    <row r="7275" spans="1:65" s="16" customFormat="1" ht="10">
      <c r="B7275" s="244"/>
      <c r="C7275" s="245"/>
      <c r="D7275" s="208" t="s">
        <v>272</v>
      </c>
      <c r="E7275" s="246" t="s">
        <v>44</v>
      </c>
      <c r="F7275" s="247" t="s">
        <v>291</v>
      </c>
      <c r="G7275" s="245"/>
      <c r="H7275" s="248">
        <v>26.55</v>
      </c>
      <c r="I7275" s="249"/>
      <c r="J7275" s="245"/>
      <c r="K7275" s="245"/>
      <c r="L7275" s="250"/>
      <c r="M7275" s="251"/>
      <c r="N7275" s="252"/>
      <c r="O7275" s="252"/>
      <c r="P7275" s="252"/>
      <c r="Q7275" s="252"/>
      <c r="R7275" s="252"/>
      <c r="S7275" s="252"/>
      <c r="T7275" s="253"/>
      <c r="AT7275" s="254" t="s">
        <v>272</v>
      </c>
      <c r="AU7275" s="254" t="s">
        <v>91</v>
      </c>
      <c r="AV7275" s="16" t="s">
        <v>104</v>
      </c>
      <c r="AW7275" s="16" t="s">
        <v>38</v>
      </c>
      <c r="AX7275" s="16" t="s">
        <v>89</v>
      </c>
      <c r="AY7275" s="254" t="s">
        <v>262</v>
      </c>
    </row>
    <row r="7276" spans="1:65" s="15" customFormat="1" ht="10">
      <c r="B7276" s="233"/>
      <c r="C7276" s="234"/>
      <c r="D7276" s="208" t="s">
        <v>272</v>
      </c>
      <c r="E7276" s="234"/>
      <c r="F7276" s="236" t="s">
        <v>3474</v>
      </c>
      <c r="G7276" s="234"/>
      <c r="H7276" s="237">
        <v>29.204999999999998</v>
      </c>
      <c r="I7276" s="238"/>
      <c r="J7276" s="234"/>
      <c r="K7276" s="234"/>
      <c r="L7276" s="239"/>
      <c r="M7276" s="240"/>
      <c r="N7276" s="241"/>
      <c r="O7276" s="241"/>
      <c r="P7276" s="241"/>
      <c r="Q7276" s="241"/>
      <c r="R7276" s="241"/>
      <c r="S7276" s="241"/>
      <c r="T7276" s="242"/>
      <c r="AT7276" s="243" t="s">
        <v>272</v>
      </c>
      <c r="AU7276" s="243" t="s">
        <v>91</v>
      </c>
      <c r="AV7276" s="15" t="s">
        <v>91</v>
      </c>
      <c r="AW7276" s="15" t="s">
        <v>4</v>
      </c>
      <c r="AX7276" s="15" t="s">
        <v>89</v>
      </c>
      <c r="AY7276" s="243" t="s">
        <v>262</v>
      </c>
    </row>
    <row r="7277" spans="1:65" s="2" customFormat="1" ht="21.75" customHeight="1">
      <c r="A7277" s="37"/>
      <c r="B7277" s="38"/>
      <c r="C7277" s="195" t="s">
        <v>3475</v>
      </c>
      <c r="D7277" s="195" t="s">
        <v>264</v>
      </c>
      <c r="E7277" s="196" t="s">
        <v>3476</v>
      </c>
      <c r="F7277" s="197" t="s">
        <v>3477</v>
      </c>
      <c r="G7277" s="198" t="s">
        <v>590</v>
      </c>
      <c r="H7277" s="199">
        <v>99</v>
      </c>
      <c r="I7277" s="200"/>
      <c r="J7277" s="201">
        <f>ROUND(I7277*H7277,2)</f>
        <v>0</v>
      </c>
      <c r="K7277" s="197" t="s">
        <v>268</v>
      </c>
      <c r="L7277" s="42"/>
      <c r="M7277" s="202" t="s">
        <v>44</v>
      </c>
      <c r="N7277" s="203" t="s">
        <v>53</v>
      </c>
      <c r="O7277" s="67"/>
      <c r="P7277" s="204">
        <f>O7277*H7277</f>
        <v>0</v>
      </c>
      <c r="Q7277" s="204">
        <v>1.5299999999999999E-3</v>
      </c>
      <c r="R7277" s="204">
        <f>Q7277*H7277</f>
        <v>0.15146999999999999</v>
      </c>
      <c r="S7277" s="204">
        <v>0</v>
      </c>
      <c r="T7277" s="205">
        <f>S7277*H7277</f>
        <v>0</v>
      </c>
      <c r="U7277" s="37"/>
      <c r="V7277" s="37"/>
      <c r="W7277" s="37"/>
      <c r="X7277" s="37"/>
      <c r="Y7277" s="37"/>
      <c r="Z7277" s="37"/>
      <c r="AA7277" s="37"/>
      <c r="AB7277" s="37"/>
      <c r="AC7277" s="37"/>
      <c r="AD7277" s="37"/>
      <c r="AE7277" s="37"/>
      <c r="AR7277" s="206" t="s">
        <v>442</v>
      </c>
      <c r="AT7277" s="206" t="s">
        <v>264</v>
      </c>
      <c r="AU7277" s="206" t="s">
        <v>91</v>
      </c>
      <c r="AY7277" s="19" t="s">
        <v>262</v>
      </c>
      <c r="BE7277" s="207">
        <f>IF(N7277="základní",J7277,0)</f>
        <v>0</v>
      </c>
      <c r="BF7277" s="207">
        <f>IF(N7277="snížená",J7277,0)</f>
        <v>0</v>
      </c>
      <c r="BG7277" s="207">
        <f>IF(N7277="zákl. přenesená",J7277,0)</f>
        <v>0</v>
      </c>
      <c r="BH7277" s="207">
        <f>IF(N7277="sníž. přenesená",J7277,0)</f>
        <v>0</v>
      </c>
      <c r="BI7277" s="207">
        <f>IF(N7277="nulová",J7277,0)</f>
        <v>0</v>
      </c>
      <c r="BJ7277" s="19" t="s">
        <v>89</v>
      </c>
      <c r="BK7277" s="207">
        <f>ROUND(I7277*H7277,2)</f>
        <v>0</v>
      </c>
      <c r="BL7277" s="19" t="s">
        <v>442</v>
      </c>
      <c r="BM7277" s="206" t="s">
        <v>3478</v>
      </c>
    </row>
    <row r="7278" spans="1:65" s="2" customFormat="1" ht="36">
      <c r="A7278" s="37"/>
      <c r="B7278" s="38"/>
      <c r="C7278" s="39"/>
      <c r="D7278" s="208" t="s">
        <v>270</v>
      </c>
      <c r="E7278" s="39"/>
      <c r="F7278" s="209" t="s">
        <v>3479</v>
      </c>
      <c r="G7278" s="39"/>
      <c r="H7278" s="39"/>
      <c r="I7278" s="118"/>
      <c r="J7278" s="39"/>
      <c r="K7278" s="39"/>
      <c r="L7278" s="42"/>
      <c r="M7278" s="210"/>
      <c r="N7278" s="211"/>
      <c r="O7278" s="67"/>
      <c r="P7278" s="67"/>
      <c r="Q7278" s="67"/>
      <c r="R7278" s="67"/>
      <c r="S7278" s="67"/>
      <c r="T7278" s="68"/>
      <c r="U7278" s="37"/>
      <c r="V7278" s="37"/>
      <c r="W7278" s="37"/>
      <c r="X7278" s="37"/>
      <c r="Y7278" s="37"/>
      <c r="Z7278" s="37"/>
      <c r="AA7278" s="37"/>
      <c r="AB7278" s="37"/>
      <c r="AC7278" s="37"/>
      <c r="AD7278" s="37"/>
      <c r="AE7278" s="37"/>
      <c r="AT7278" s="19" t="s">
        <v>270</v>
      </c>
      <c r="AU7278" s="19" t="s">
        <v>91</v>
      </c>
    </row>
    <row r="7279" spans="1:65" s="13" customFormat="1" ht="10">
      <c r="B7279" s="212"/>
      <c r="C7279" s="213"/>
      <c r="D7279" s="208" t="s">
        <v>272</v>
      </c>
      <c r="E7279" s="214" t="s">
        <v>44</v>
      </c>
      <c r="F7279" s="215" t="s">
        <v>3445</v>
      </c>
      <c r="G7279" s="213"/>
      <c r="H7279" s="214" t="s">
        <v>44</v>
      </c>
      <c r="I7279" s="216"/>
      <c r="J7279" s="213"/>
      <c r="K7279" s="213"/>
      <c r="L7279" s="217"/>
      <c r="M7279" s="218"/>
      <c r="N7279" s="219"/>
      <c r="O7279" s="219"/>
      <c r="P7279" s="219"/>
      <c r="Q7279" s="219"/>
      <c r="R7279" s="219"/>
      <c r="S7279" s="219"/>
      <c r="T7279" s="220"/>
      <c r="AT7279" s="221" t="s">
        <v>272</v>
      </c>
      <c r="AU7279" s="221" t="s">
        <v>91</v>
      </c>
      <c r="AV7279" s="13" t="s">
        <v>89</v>
      </c>
      <c r="AW7279" s="13" t="s">
        <v>38</v>
      </c>
      <c r="AX7279" s="13" t="s">
        <v>82</v>
      </c>
      <c r="AY7279" s="221" t="s">
        <v>262</v>
      </c>
    </row>
    <row r="7280" spans="1:65" s="13" customFormat="1" ht="10">
      <c r="B7280" s="212"/>
      <c r="C7280" s="213"/>
      <c r="D7280" s="208" t="s">
        <v>272</v>
      </c>
      <c r="E7280" s="214" t="s">
        <v>44</v>
      </c>
      <c r="F7280" s="215" t="s">
        <v>3447</v>
      </c>
      <c r="G7280" s="213"/>
      <c r="H7280" s="214" t="s">
        <v>44</v>
      </c>
      <c r="I7280" s="216"/>
      <c r="J7280" s="213"/>
      <c r="K7280" s="213"/>
      <c r="L7280" s="217"/>
      <c r="M7280" s="218"/>
      <c r="N7280" s="219"/>
      <c r="O7280" s="219"/>
      <c r="P7280" s="219"/>
      <c r="Q7280" s="219"/>
      <c r="R7280" s="219"/>
      <c r="S7280" s="219"/>
      <c r="T7280" s="220"/>
      <c r="AT7280" s="221" t="s">
        <v>272</v>
      </c>
      <c r="AU7280" s="221" t="s">
        <v>91</v>
      </c>
      <c r="AV7280" s="13" t="s">
        <v>89</v>
      </c>
      <c r="AW7280" s="13" t="s">
        <v>38</v>
      </c>
      <c r="AX7280" s="13" t="s">
        <v>82</v>
      </c>
      <c r="AY7280" s="221" t="s">
        <v>262</v>
      </c>
    </row>
    <row r="7281" spans="2:51" s="13" customFormat="1" ht="10">
      <c r="B7281" s="212"/>
      <c r="C7281" s="213"/>
      <c r="D7281" s="208" t="s">
        <v>272</v>
      </c>
      <c r="E7281" s="214" t="s">
        <v>44</v>
      </c>
      <c r="F7281" s="215" t="s">
        <v>3448</v>
      </c>
      <c r="G7281" s="213"/>
      <c r="H7281" s="214" t="s">
        <v>44</v>
      </c>
      <c r="I7281" s="216"/>
      <c r="J7281" s="213"/>
      <c r="K7281" s="213"/>
      <c r="L7281" s="217"/>
      <c r="M7281" s="218"/>
      <c r="N7281" s="219"/>
      <c r="O7281" s="219"/>
      <c r="P7281" s="219"/>
      <c r="Q7281" s="219"/>
      <c r="R7281" s="219"/>
      <c r="S7281" s="219"/>
      <c r="T7281" s="220"/>
      <c r="AT7281" s="221" t="s">
        <v>272</v>
      </c>
      <c r="AU7281" s="221" t="s">
        <v>91</v>
      </c>
      <c r="AV7281" s="13" t="s">
        <v>89</v>
      </c>
      <c r="AW7281" s="13" t="s">
        <v>38</v>
      </c>
      <c r="AX7281" s="13" t="s">
        <v>82</v>
      </c>
      <c r="AY7281" s="221" t="s">
        <v>262</v>
      </c>
    </row>
    <row r="7282" spans="2:51" s="15" customFormat="1" ht="10">
      <c r="B7282" s="233"/>
      <c r="C7282" s="234"/>
      <c r="D7282" s="208" t="s">
        <v>272</v>
      </c>
      <c r="E7282" s="235" t="s">
        <v>44</v>
      </c>
      <c r="F7282" s="236" t="s">
        <v>3480</v>
      </c>
      <c r="G7282" s="234"/>
      <c r="H7282" s="237">
        <v>99</v>
      </c>
      <c r="I7282" s="238"/>
      <c r="J7282" s="234"/>
      <c r="K7282" s="234"/>
      <c r="L7282" s="239"/>
      <c r="M7282" s="240"/>
      <c r="N7282" s="241"/>
      <c r="O7282" s="241"/>
      <c r="P7282" s="241"/>
      <c r="Q7282" s="241"/>
      <c r="R7282" s="241"/>
      <c r="S7282" s="241"/>
      <c r="T7282" s="242"/>
      <c r="AT7282" s="243" t="s">
        <v>272</v>
      </c>
      <c r="AU7282" s="243" t="s">
        <v>91</v>
      </c>
      <c r="AV7282" s="15" t="s">
        <v>91</v>
      </c>
      <c r="AW7282" s="15" t="s">
        <v>38</v>
      </c>
      <c r="AX7282" s="15" t="s">
        <v>82</v>
      </c>
      <c r="AY7282" s="243" t="s">
        <v>262</v>
      </c>
    </row>
    <row r="7283" spans="2:51" s="16" customFormat="1" ht="10">
      <c r="B7283" s="244"/>
      <c r="C7283" s="245"/>
      <c r="D7283" s="208" t="s">
        <v>272</v>
      </c>
      <c r="E7283" s="246" t="s">
        <v>44</v>
      </c>
      <c r="F7283" s="247" t="s">
        <v>291</v>
      </c>
      <c r="G7283" s="245"/>
      <c r="H7283" s="248">
        <v>99</v>
      </c>
      <c r="I7283" s="249"/>
      <c r="J7283" s="245"/>
      <c r="K7283" s="245"/>
      <c r="L7283" s="250"/>
      <c r="M7283" s="251"/>
      <c r="N7283" s="252"/>
      <c r="O7283" s="252"/>
      <c r="P7283" s="252"/>
      <c r="Q7283" s="252"/>
      <c r="R7283" s="252"/>
      <c r="S7283" s="252"/>
      <c r="T7283" s="253"/>
      <c r="AT7283" s="254" t="s">
        <v>272</v>
      </c>
      <c r="AU7283" s="254" t="s">
        <v>91</v>
      </c>
      <c r="AV7283" s="16" t="s">
        <v>104</v>
      </c>
      <c r="AW7283" s="16" t="s">
        <v>38</v>
      </c>
      <c r="AX7283" s="16" t="s">
        <v>89</v>
      </c>
      <c r="AY7283" s="254" t="s">
        <v>262</v>
      </c>
    </row>
    <row r="7284" spans="2:51" s="13" customFormat="1" ht="10">
      <c r="B7284" s="212"/>
      <c r="C7284" s="213"/>
      <c r="D7284" s="208" t="s">
        <v>272</v>
      </c>
      <c r="E7284" s="214" t="s">
        <v>44</v>
      </c>
      <c r="F7284" s="215" t="s">
        <v>3481</v>
      </c>
      <c r="G7284" s="213"/>
      <c r="H7284" s="214" t="s">
        <v>44</v>
      </c>
      <c r="I7284" s="216"/>
      <c r="J7284" s="213"/>
      <c r="K7284" s="213"/>
      <c r="L7284" s="217"/>
      <c r="M7284" s="218"/>
      <c r="N7284" s="219"/>
      <c r="O7284" s="219"/>
      <c r="P7284" s="219"/>
      <c r="Q7284" s="219"/>
      <c r="R7284" s="219"/>
      <c r="S7284" s="219"/>
      <c r="T7284" s="220"/>
      <c r="AT7284" s="221" t="s">
        <v>272</v>
      </c>
      <c r="AU7284" s="221" t="s">
        <v>91</v>
      </c>
      <c r="AV7284" s="13" t="s">
        <v>89</v>
      </c>
      <c r="AW7284" s="13" t="s">
        <v>38</v>
      </c>
      <c r="AX7284" s="13" t="s">
        <v>82</v>
      </c>
      <c r="AY7284" s="221" t="s">
        <v>262</v>
      </c>
    </row>
    <row r="7285" spans="2:51" s="13" customFormat="1" ht="10">
      <c r="B7285" s="212"/>
      <c r="C7285" s="213"/>
      <c r="D7285" s="208" t="s">
        <v>272</v>
      </c>
      <c r="E7285" s="214" t="s">
        <v>44</v>
      </c>
      <c r="F7285" s="215" t="s">
        <v>804</v>
      </c>
      <c r="G7285" s="213"/>
      <c r="H7285" s="214" t="s">
        <v>44</v>
      </c>
      <c r="I7285" s="216"/>
      <c r="J7285" s="213"/>
      <c r="K7285" s="213"/>
      <c r="L7285" s="217"/>
      <c r="M7285" s="218"/>
      <c r="N7285" s="219"/>
      <c r="O7285" s="219"/>
      <c r="P7285" s="219"/>
      <c r="Q7285" s="219"/>
      <c r="R7285" s="219"/>
      <c r="S7285" s="219"/>
      <c r="T7285" s="220"/>
      <c r="AT7285" s="221" t="s">
        <v>272</v>
      </c>
      <c r="AU7285" s="221" t="s">
        <v>91</v>
      </c>
      <c r="AV7285" s="13" t="s">
        <v>89</v>
      </c>
      <c r="AW7285" s="13" t="s">
        <v>38</v>
      </c>
      <c r="AX7285" s="13" t="s">
        <v>82</v>
      </c>
      <c r="AY7285" s="221" t="s">
        <v>262</v>
      </c>
    </row>
    <row r="7286" spans="2:51" s="13" customFormat="1" ht="10">
      <c r="B7286" s="212"/>
      <c r="C7286" s="213"/>
      <c r="D7286" s="208" t="s">
        <v>272</v>
      </c>
      <c r="E7286" s="214" t="s">
        <v>44</v>
      </c>
      <c r="F7286" s="215" t="s">
        <v>806</v>
      </c>
      <c r="G7286" s="213"/>
      <c r="H7286" s="214" t="s">
        <v>44</v>
      </c>
      <c r="I7286" s="216"/>
      <c r="J7286" s="213"/>
      <c r="K7286" s="213"/>
      <c r="L7286" s="217"/>
      <c r="M7286" s="218"/>
      <c r="N7286" s="219"/>
      <c r="O7286" s="219"/>
      <c r="P7286" s="219"/>
      <c r="Q7286" s="219"/>
      <c r="R7286" s="219"/>
      <c r="S7286" s="219"/>
      <c r="T7286" s="220"/>
      <c r="AT7286" s="221" t="s">
        <v>272</v>
      </c>
      <c r="AU7286" s="221" t="s">
        <v>91</v>
      </c>
      <c r="AV7286" s="13" t="s">
        <v>89</v>
      </c>
      <c r="AW7286" s="13" t="s">
        <v>38</v>
      </c>
      <c r="AX7286" s="13" t="s">
        <v>82</v>
      </c>
      <c r="AY7286" s="221" t="s">
        <v>262</v>
      </c>
    </row>
    <row r="7287" spans="2:51" s="15" customFormat="1" ht="10">
      <c r="B7287" s="233"/>
      <c r="C7287" s="234"/>
      <c r="D7287" s="208" t="s">
        <v>272</v>
      </c>
      <c r="E7287" s="235" t="s">
        <v>44</v>
      </c>
      <c r="F7287" s="236" t="s">
        <v>807</v>
      </c>
      <c r="G7287" s="234"/>
      <c r="H7287" s="237">
        <v>13.9</v>
      </c>
      <c r="I7287" s="238"/>
      <c r="J7287" s="234"/>
      <c r="K7287" s="234"/>
      <c r="L7287" s="239"/>
      <c r="M7287" s="240"/>
      <c r="N7287" s="241"/>
      <c r="O7287" s="241"/>
      <c r="P7287" s="241"/>
      <c r="Q7287" s="241"/>
      <c r="R7287" s="241"/>
      <c r="S7287" s="241"/>
      <c r="T7287" s="242"/>
      <c r="AT7287" s="243" t="s">
        <v>272</v>
      </c>
      <c r="AU7287" s="243" t="s">
        <v>91</v>
      </c>
      <c r="AV7287" s="15" t="s">
        <v>91</v>
      </c>
      <c r="AW7287" s="15" t="s">
        <v>38</v>
      </c>
      <c r="AX7287" s="15" t="s">
        <v>82</v>
      </c>
      <c r="AY7287" s="243" t="s">
        <v>262</v>
      </c>
    </row>
    <row r="7288" spans="2:51" s="15" customFormat="1" ht="10">
      <c r="B7288" s="233"/>
      <c r="C7288" s="234"/>
      <c r="D7288" s="208" t="s">
        <v>272</v>
      </c>
      <c r="E7288" s="235" t="s">
        <v>44</v>
      </c>
      <c r="F7288" s="236" t="s">
        <v>803</v>
      </c>
      <c r="G7288" s="234"/>
      <c r="H7288" s="237">
        <v>5.7</v>
      </c>
      <c r="I7288" s="238"/>
      <c r="J7288" s="234"/>
      <c r="K7288" s="234"/>
      <c r="L7288" s="239"/>
      <c r="M7288" s="240"/>
      <c r="N7288" s="241"/>
      <c r="O7288" s="241"/>
      <c r="P7288" s="241"/>
      <c r="Q7288" s="241"/>
      <c r="R7288" s="241"/>
      <c r="S7288" s="241"/>
      <c r="T7288" s="242"/>
      <c r="AT7288" s="243" t="s">
        <v>272</v>
      </c>
      <c r="AU7288" s="243" t="s">
        <v>91</v>
      </c>
      <c r="AV7288" s="15" t="s">
        <v>91</v>
      </c>
      <c r="AW7288" s="15" t="s">
        <v>38</v>
      </c>
      <c r="AX7288" s="15" t="s">
        <v>82</v>
      </c>
      <c r="AY7288" s="243" t="s">
        <v>262</v>
      </c>
    </row>
    <row r="7289" spans="2:51" s="14" customFormat="1" ht="10">
      <c r="B7289" s="222"/>
      <c r="C7289" s="223"/>
      <c r="D7289" s="208" t="s">
        <v>272</v>
      </c>
      <c r="E7289" s="224" t="s">
        <v>44</v>
      </c>
      <c r="F7289" s="225" t="s">
        <v>284</v>
      </c>
      <c r="G7289" s="223"/>
      <c r="H7289" s="226">
        <v>19.600000000000001</v>
      </c>
      <c r="I7289" s="227"/>
      <c r="J7289" s="223"/>
      <c r="K7289" s="223"/>
      <c r="L7289" s="228"/>
      <c r="M7289" s="229"/>
      <c r="N7289" s="230"/>
      <c r="O7289" s="230"/>
      <c r="P7289" s="230"/>
      <c r="Q7289" s="230"/>
      <c r="R7289" s="230"/>
      <c r="S7289" s="230"/>
      <c r="T7289" s="231"/>
      <c r="AT7289" s="232" t="s">
        <v>272</v>
      </c>
      <c r="AU7289" s="232" t="s">
        <v>91</v>
      </c>
      <c r="AV7289" s="14" t="s">
        <v>97</v>
      </c>
      <c r="AW7289" s="14" t="s">
        <v>38</v>
      </c>
      <c r="AX7289" s="14" t="s">
        <v>82</v>
      </c>
      <c r="AY7289" s="232" t="s">
        <v>262</v>
      </c>
    </row>
    <row r="7290" spans="2:51" s="13" customFormat="1" ht="10">
      <c r="B7290" s="212"/>
      <c r="C7290" s="213"/>
      <c r="D7290" s="208" t="s">
        <v>272</v>
      </c>
      <c r="E7290" s="214" t="s">
        <v>44</v>
      </c>
      <c r="F7290" s="215" t="s">
        <v>2445</v>
      </c>
      <c r="G7290" s="213"/>
      <c r="H7290" s="214" t="s">
        <v>44</v>
      </c>
      <c r="I7290" s="216"/>
      <c r="J7290" s="213"/>
      <c r="K7290" s="213"/>
      <c r="L7290" s="217"/>
      <c r="M7290" s="218"/>
      <c r="N7290" s="219"/>
      <c r="O7290" s="219"/>
      <c r="P7290" s="219"/>
      <c r="Q7290" s="219"/>
      <c r="R7290" s="219"/>
      <c r="S7290" s="219"/>
      <c r="T7290" s="220"/>
      <c r="AT7290" s="221" t="s">
        <v>272</v>
      </c>
      <c r="AU7290" s="221" t="s">
        <v>91</v>
      </c>
      <c r="AV7290" s="13" t="s">
        <v>89</v>
      </c>
      <c r="AW7290" s="13" t="s">
        <v>38</v>
      </c>
      <c r="AX7290" s="13" t="s">
        <v>82</v>
      </c>
      <c r="AY7290" s="221" t="s">
        <v>262</v>
      </c>
    </row>
    <row r="7291" spans="2:51" s="13" customFormat="1" ht="10">
      <c r="B7291" s="212"/>
      <c r="C7291" s="213"/>
      <c r="D7291" s="208" t="s">
        <v>272</v>
      </c>
      <c r="E7291" s="214" t="s">
        <v>44</v>
      </c>
      <c r="F7291" s="215" t="s">
        <v>846</v>
      </c>
      <c r="G7291" s="213"/>
      <c r="H7291" s="214" t="s">
        <v>44</v>
      </c>
      <c r="I7291" s="216"/>
      <c r="J7291" s="213"/>
      <c r="K7291" s="213"/>
      <c r="L7291" s="217"/>
      <c r="M7291" s="218"/>
      <c r="N7291" s="219"/>
      <c r="O7291" s="219"/>
      <c r="P7291" s="219"/>
      <c r="Q7291" s="219"/>
      <c r="R7291" s="219"/>
      <c r="S7291" s="219"/>
      <c r="T7291" s="220"/>
      <c r="AT7291" s="221" t="s">
        <v>272</v>
      </c>
      <c r="AU7291" s="221" t="s">
        <v>91</v>
      </c>
      <c r="AV7291" s="13" t="s">
        <v>89</v>
      </c>
      <c r="AW7291" s="13" t="s">
        <v>38</v>
      </c>
      <c r="AX7291" s="13" t="s">
        <v>82</v>
      </c>
      <c r="AY7291" s="221" t="s">
        <v>262</v>
      </c>
    </row>
    <row r="7292" spans="2:51" s="15" customFormat="1" ht="10">
      <c r="B7292" s="233"/>
      <c r="C7292" s="234"/>
      <c r="D7292" s="208" t="s">
        <v>272</v>
      </c>
      <c r="E7292" s="235" t="s">
        <v>44</v>
      </c>
      <c r="F7292" s="236" t="s">
        <v>805</v>
      </c>
      <c r="G7292" s="234"/>
      <c r="H7292" s="237">
        <v>10.199999999999999</v>
      </c>
      <c r="I7292" s="238"/>
      <c r="J7292" s="234"/>
      <c r="K7292" s="234"/>
      <c r="L7292" s="239"/>
      <c r="M7292" s="240"/>
      <c r="N7292" s="241"/>
      <c r="O7292" s="241"/>
      <c r="P7292" s="241"/>
      <c r="Q7292" s="241"/>
      <c r="R7292" s="241"/>
      <c r="S7292" s="241"/>
      <c r="T7292" s="242"/>
      <c r="AT7292" s="243" t="s">
        <v>272</v>
      </c>
      <c r="AU7292" s="243" t="s">
        <v>91</v>
      </c>
      <c r="AV7292" s="15" t="s">
        <v>91</v>
      </c>
      <c r="AW7292" s="15" t="s">
        <v>38</v>
      </c>
      <c r="AX7292" s="15" t="s">
        <v>82</v>
      </c>
      <c r="AY7292" s="243" t="s">
        <v>262</v>
      </c>
    </row>
    <row r="7293" spans="2:51" s="13" customFormat="1" ht="10">
      <c r="B7293" s="212"/>
      <c r="C7293" s="213"/>
      <c r="D7293" s="208" t="s">
        <v>272</v>
      </c>
      <c r="E7293" s="214" t="s">
        <v>44</v>
      </c>
      <c r="F7293" s="215" t="s">
        <v>806</v>
      </c>
      <c r="G7293" s="213"/>
      <c r="H7293" s="214" t="s">
        <v>44</v>
      </c>
      <c r="I7293" s="216"/>
      <c r="J7293" s="213"/>
      <c r="K7293" s="213"/>
      <c r="L7293" s="217"/>
      <c r="M7293" s="218"/>
      <c r="N7293" s="219"/>
      <c r="O7293" s="219"/>
      <c r="P7293" s="219"/>
      <c r="Q7293" s="219"/>
      <c r="R7293" s="219"/>
      <c r="S7293" s="219"/>
      <c r="T7293" s="220"/>
      <c r="AT7293" s="221" t="s">
        <v>272</v>
      </c>
      <c r="AU7293" s="221" t="s">
        <v>91</v>
      </c>
      <c r="AV7293" s="13" t="s">
        <v>89</v>
      </c>
      <c r="AW7293" s="13" t="s">
        <v>38</v>
      </c>
      <c r="AX7293" s="13" t="s">
        <v>82</v>
      </c>
      <c r="AY7293" s="221" t="s">
        <v>262</v>
      </c>
    </row>
    <row r="7294" spans="2:51" s="15" customFormat="1" ht="10">
      <c r="B7294" s="233"/>
      <c r="C7294" s="234"/>
      <c r="D7294" s="208" t="s">
        <v>272</v>
      </c>
      <c r="E7294" s="235" t="s">
        <v>44</v>
      </c>
      <c r="F7294" s="236" t="s">
        <v>807</v>
      </c>
      <c r="G7294" s="234"/>
      <c r="H7294" s="237">
        <v>13.9</v>
      </c>
      <c r="I7294" s="238"/>
      <c r="J7294" s="234"/>
      <c r="K7294" s="234"/>
      <c r="L7294" s="239"/>
      <c r="M7294" s="240"/>
      <c r="N7294" s="241"/>
      <c r="O7294" s="241"/>
      <c r="P7294" s="241"/>
      <c r="Q7294" s="241"/>
      <c r="R7294" s="241"/>
      <c r="S7294" s="241"/>
      <c r="T7294" s="242"/>
      <c r="AT7294" s="243" t="s">
        <v>272</v>
      </c>
      <c r="AU7294" s="243" t="s">
        <v>91</v>
      </c>
      <c r="AV7294" s="15" t="s">
        <v>91</v>
      </c>
      <c r="AW7294" s="15" t="s">
        <v>38</v>
      </c>
      <c r="AX7294" s="15" t="s">
        <v>82</v>
      </c>
      <c r="AY7294" s="243" t="s">
        <v>262</v>
      </c>
    </row>
    <row r="7295" spans="2:51" s="15" customFormat="1" ht="10">
      <c r="B7295" s="233"/>
      <c r="C7295" s="234"/>
      <c r="D7295" s="208" t="s">
        <v>272</v>
      </c>
      <c r="E7295" s="235" t="s">
        <v>44</v>
      </c>
      <c r="F7295" s="236" t="s">
        <v>803</v>
      </c>
      <c r="G7295" s="234"/>
      <c r="H7295" s="237">
        <v>5.7</v>
      </c>
      <c r="I7295" s="238"/>
      <c r="J7295" s="234"/>
      <c r="K7295" s="234"/>
      <c r="L7295" s="239"/>
      <c r="M7295" s="240"/>
      <c r="N7295" s="241"/>
      <c r="O7295" s="241"/>
      <c r="P7295" s="241"/>
      <c r="Q7295" s="241"/>
      <c r="R7295" s="241"/>
      <c r="S7295" s="241"/>
      <c r="T7295" s="242"/>
      <c r="AT7295" s="243" t="s">
        <v>272</v>
      </c>
      <c r="AU7295" s="243" t="s">
        <v>91</v>
      </c>
      <c r="AV7295" s="15" t="s">
        <v>91</v>
      </c>
      <c r="AW7295" s="15" t="s">
        <v>38</v>
      </c>
      <c r="AX7295" s="15" t="s">
        <v>82</v>
      </c>
      <c r="AY7295" s="243" t="s">
        <v>262</v>
      </c>
    </row>
    <row r="7296" spans="2:51" s="14" customFormat="1" ht="10">
      <c r="B7296" s="222"/>
      <c r="C7296" s="223"/>
      <c r="D7296" s="208" t="s">
        <v>272</v>
      </c>
      <c r="E7296" s="224" t="s">
        <v>44</v>
      </c>
      <c r="F7296" s="225" t="s">
        <v>284</v>
      </c>
      <c r="G7296" s="223"/>
      <c r="H7296" s="226">
        <v>29.8</v>
      </c>
      <c r="I7296" s="227"/>
      <c r="J7296" s="223"/>
      <c r="K7296" s="223"/>
      <c r="L7296" s="228"/>
      <c r="M7296" s="229"/>
      <c r="N7296" s="230"/>
      <c r="O7296" s="230"/>
      <c r="P7296" s="230"/>
      <c r="Q7296" s="230"/>
      <c r="R7296" s="230"/>
      <c r="S7296" s="230"/>
      <c r="T7296" s="231"/>
      <c r="AT7296" s="232" t="s">
        <v>272</v>
      </c>
      <c r="AU7296" s="232" t="s">
        <v>91</v>
      </c>
      <c r="AV7296" s="14" t="s">
        <v>97</v>
      </c>
      <c r="AW7296" s="14" t="s">
        <v>38</v>
      </c>
      <c r="AX7296" s="14" t="s">
        <v>82</v>
      </c>
      <c r="AY7296" s="232" t="s">
        <v>262</v>
      </c>
    </row>
    <row r="7297" spans="1:65" s="13" customFormat="1" ht="10">
      <c r="B7297" s="212"/>
      <c r="C7297" s="213"/>
      <c r="D7297" s="208" t="s">
        <v>272</v>
      </c>
      <c r="E7297" s="214" t="s">
        <v>44</v>
      </c>
      <c r="F7297" s="215" t="s">
        <v>2313</v>
      </c>
      <c r="G7297" s="213"/>
      <c r="H7297" s="214" t="s">
        <v>44</v>
      </c>
      <c r="I7297" s="216"/>
      <c r="J7297" s="213"/>
      <c r="K7297" s="213"/>
      <c r="L7297" s="217"/>
      <c r="M7297" s="218"/>
      <c r="N7297" s="219"/>
      <c r="O7297" s="219"/>
      <c r="P7297" s="219"/>
      <c r="Q7297" s="219"/>
      <c r="R7297" s="219"/>
      <c r="S7297" s="219"/>
      <c r="T7297" s="220"/>
      <c r="AT7297" s="221" t="s">
        <v>272</v>
      </c>
      <c r="AU7297" s="221" t="s">
        <v>91</v>
      </c>
      <c r="AV7297" s="13" t="s">
        <v>89</v>
      </c>
      <c r="AW7297" s="13" t="s">
        <v>38</v>
      </c>
      <c r="AX7297" s="13" t="s">
        <v>82</v>
      </c>
      <c r="AY7297" s="221" t="s">
        <v>262</v>
      </c>
    </row>
    <row r="7298" spans="1:65" s="13" customFormat="1" ht="10">
      <c r="B7298" s="212"/>
      <c r="C7298" s="213"/>
      <c r="D7298" s="208" t="s">
        <v>272</v>
      </c>
      <c r="E7298" s="214" t="s">
        <v>44</v>
      </c>
      <c r="F7298" s="215" t="s">
        <v>869</v>
      </c>
      <c r="G7298" s="213"/>
      <c r="H7298" s="214" t="s">
        <v>44</v>
      </c>
      <c r="I7298" s="216"/>
      <c r="J7298" s="213"/>
      <c r="K7298" s="213"/>
      <c r="L7298" s="217"/>
      <c r="M7298" s="218"/>
      <c r="N7298" s="219"/>
      <c r="O7298" s="219"/>
      <c r="P7298" s="219"/>
      <c r="Q7298" s="219"/>
      <c r="R7298" s="219"/>
      <c r="S7298" s="219"/>
      <c r="T7298" s="220"/>
      <c r="AT7298" s="221" t="s">
        <v>272</v>
      </c>
      <c r="AU7298" s="221" t="s">
        <v>91</v>
      </c>
      <c r="AV7298" s="13" t="s">
        <v>89</v>
      </c>
      <c r="AW7298" s="13" t="s">
        <v>38</v>
      </c>
      <c r="AX7298" s="13" t="s">
        <v>82</v>
      </c>
      <c r="AY7298" s="221" t="s">
        <v>262</v>
      </c>
    </row>
    <row r="7299" spans="1:65" s="15" customFormat="1" ht="10">
      <c r="B7299" s="233"/>
      <c r="C7299" s="234"/>
      <c r="D7299" s="208" t="s">
        <v>272</v>
      </c>
      <c r="E7299" s="235" t="s">
        <v>44</v>
      </c>
      <c r="F7299" s="236" t="s">
        <v>805</v>
      </c>
      <c r="G7299" s="234"/>
      <c r="H7299" s="237">
        <v>10.199999999999999</v>
      </c>
      <c r="I7299" s="238"/>
      <c r="J7299" s="234"/>
      <c r="K7299" s="234"/>
      <c r="L7299" s="239"/>
      <c r="M7299" s="240"/>
      <c r="N7299" s="241"/>
      <c r="O7299" s="241"/>
      <c r="P7299" s="241"/>
      <c r="Q7299" s="241"/>
      <c r="R7299" s="241"/>
      <c r="S7299" s="241"/>
      <c r="T7299" s="242"/>
      <c r="AT7299" s="243" t="s">
        <v>272</v>
      </c>
      <c r="AU7299" s="243" t="s">
        <v>91</v>
      </c>
      <c r="AV7299" s="15" t="s">
        <v>91</v>
      </c>
      <c r="AW7299" s="15" t="s">
        <v>38</v>
      </c>
      <c r="AX7299" s="15" t="s">
        <v>82</v>
      </c>
      <c r="AY7299" s="243" t="s">
        <v>262</v>
      </c>
    </row>
    <row r="7300" spans="1:65" s="13" customFormat="1" ht="10">
      <c r="B7300" s="212"/>
      <c r="C7300" s="213"/>
      <c r="D7300" s="208" t="s">
        <v>272</v>
      </c>
      <c r="E7300" s="214" t="s">
        <v>44</v>
      </c>
      <c r="F7300" s="215" t="s">
        <v>806</v>
      </c>
      <c r="G7300" s="213"/>
      <c r="H7300" s="214" t="s">
        <v>44</v>
      </c>
      <c r="I7300" s="216"/>
      <c r="J7300" s="213"/>
      <c r="K7300" s="213"/>
      <c r="L7300" s="217"/>
      <c r="M7300" s="218"/>
      <c r="N7300" s="219"/>
      <c r="O7300" s="219"/>
      <c r="P7300" s="219"/>
      <c r="Q7300" s="219"/>
      <c r="R7300" s="219"/>
      <c r="S7300" s="219"/>
      <c r="T7300" s="220"/>
      <c r="AT7300" s="221" t="s">
        <v>272</v>
      </c>
      <c r="AU7300" s="221" t="s">
        <v>91</v>
      </c>
      <c r="AV7300" s="13" t="s">
        <v>89</v>
      </c>
      <c r="AW7300" s="13" t="s">
        <v>38</v>
      </c>
      <c r="AX7300" s="13" t="s">
        <v>82</v>
      </c>
      <c r="AY7300" s="221" t="s">
        <v>262</v>
      </c>
    </row>
    <row r="7301" spans="1:65" s="15" customFormat="1" ht="10">
      <c r="B7301" s="233"/>
      <c r="C7301" s="234"/>
      <c r="D7301" s="208" t="s">
        <v>272</v>
      </c>
      <c r="E7301" s="235" t="s">
        <v>44</v>
      </c>
      <c r="F7301" s="236" t="s">
        <v>807</v>
      </c>
      <c r="G7301" s="234"/>
      <c r="H7301" s="237">
        <v>13.9</v>
      </c>
      <c r="I7301" s="238"/>
      <c r="J7301" s="234"/>
      <c r="K7301" s="234"/>
      <c r="L7301" s="239"/>
      <c r="M7301" s="240"/>
      <c r="N7301" s="241"/>
      <c r="O7301" s="241"/>
      <c r="P7301" s="241"/>
      <c r="Q7301" s="241"/>
      <c r="R7301" s="241"/>
      <c r="S7301" s="241"/>
      <c r="T7301" s="242"/>
      <c r="AT7301" s="243" t="s">
        <v>272</v>
      </c>
      <c r="AU7301" s="243" t="s">
        <v>91</v>
      </c>
      <c r="AV7301" s="15" t="s">
        <v>91</v>
      </c>
      <c r="AW7301" s="15" t="s">
        <v>38</v>
      </c>
      <c r="AX7301" s="15" t="s">
        <v>82</v>
      </c>
      <c r="AY7301" s="243" t="s">
        <v>262</v>
      </c>
    </row>
    <row r="7302" spans="1:65" s="15" customFormat="1" ht="10">
      <c r="B7302" s="233"/>
      <c r="C7302" s="234"/>
      <c r="D7302" s="208" t="s">
        <v>272</v>
      </c>
      <c r="E7302" s="235" t="s">
        <v>44</v>
      </c>
      <c r="F7302" s="236" t="s">
        <v>803</v>
      </c>
      <c r="G7302" s="234"/>
      <c r="H7302" s="237">
        <v>5.7</v>
      </c>
      <c r="I7302" s="238"/>
      <c r="J7302" s="234"/>
      <c r="K7302" s="234"/>
      <c r="L7302" s="239"/>
      <c r="M7302" s="240"/>
      <c r="N7302" s="241"/>
      <c r="O7302" s="241"/>
      <c r="P7302" s="241"/>
      <c r="Q7302" s="241"/>
      <c r="R7302" s="241"/>
      <c r="S7302" s="241"/>
      <c r="T7302" s="242"/>
      <c r="AT7302" s="243" t="s">
        <v>272</v>
      </c>
      <c r="AU7302" s="243" t="s">
        <v>91</v>
      </c>
      <c r="AV7302" s="15" t="s">
        <v>91</v>
      </c>
      <c r="AW7302" s="15" t="s">
        <v>38</v>
      </c>
      <c r="AX7302" s="15" t="s">
        <v>82</v>
      </c>
      <c r="AY7302" s="243" t="s">
        <v>262</v>
      </c>
    </row>
    <row r="7303" spans="1:65" s="14" customFormat="1" ht="10">
      <c r="B7303" s="222"/>
      <c r="C7303" s="223"/>
      <c r="D7303" s="208" t="s">
        <v>272</v>
      </c>
      <c r="E7303" s="224" t="s">
        <v>44</v>
      </c>
      <c r="F7303" s="225" t="s">
        <v>284</v>
      </c>
      <c r="G7303" s="223"/>
      <c r="H7303" s="226">
        <v>29.8</v>
      </c>
      <c r="I7303" s="227"/>
      <c r="J7303" s="223"/>
      <c r="K7303" s="223"/>
      <c r="L7303" s="228"/>
      <c r="M7303" s="229"/>
      <c r="N7303" s="230"/>
      <c r="O7303" s="230"/>
      <c r="P7303" s="230"/>
      <c r="Q7303" s="230"/>
      <c r="R7303" s="230"/>
      <c r="S7303" s="230"/>
      <c r="T7303" s="231"/>
      <c r="AT7303" s="232" t="s">
        <v>272</v>
      </c>
      <c r="AU7303" s="232" t="s">
        <v>91</v>
      </c>
      <c r="AV7303" s="14" t="s">
        <v>97</v>
      </c>
      <c r="AW7303" s="14" t="s">
        <v>38</v>
      </c>
      <c r="AX7303" s="14" t="s">
        <v>82</v>
      </c>
      <c r="AY7303" s="232" t="s">
        <v>262</v>
      </c>
    </row>
    <row r="7304" spans="1:65" s="2" customFormat="1" ht="21.75" customHeight="1">
      <c r="A7304" s="37"/>
      <c r="B7304" s="38"/>
      <c r="C7304" s="255" t="s">
        <v>3482</v>
      </c>
      <c r="D7304" s="255" t="s">
        <v>633</v>
      </c>
      <c r="E7304" s="256" t="s">
        <v>3483</v>
      </c>
      <c r="F7304" s="257" t="s">
        <v>3484</v>
      </c>
      <c r="G7304" s="258" t="s">
        <v>342</v>
      </c>
      <c r="H7304" s="259">
        <v>34.155000000000001</v>
      </c>
      <c r="I7304" s="260"/>
      <c r="J7304" s="261">
        <f>ROUND(I7304*H7304,2)</f>
        <v>0</v>
      </c>
      <c r="K7304" s="257" t="s">
        <v>268</v>
      </c>
      <c r="L7304" s="262"/>
      <c r="M7304" s="263" t="s">
        <v>44</v>
      </c>
      <c r="N7304" s="264" t="s">
        <v>53</v>
      </c>
      <c r="O7304" s="67"/>
      <c r="P7304" s="204">
        <f>O7304*H7304</f>
        <v>0</v>
      </c>
      <c r="Q7304" s="204">
        <v>2.3099999999999999E-2</v>
      </c>
      <c r="R7304" s="204">
        <f>Q7304*H7304</f>
        <v>0.78898049999999997</v>
      </c>
      <c r="S7304" s="204">
        <v>0</v>
      </c>
      <c r="T7304" s="205">
        <f>S7304*H7304</f>
        <v>0</v>
      </c>
      <c r="U7304" s="37"/>
      <c r="V7304" s="37"/>
      <c r="W7304" s="37"/>
      <c r="X7304" s="37"/>
      <c r="Y7304" s="37"/>
      <c r="Z7304" s="37"/>
      <c r="AA7304" s="37"/>
      <c r="AB7304" s="37"/>
      <c r="AC7304" s="37"/>
      <c r="AD7304" s="37"/>
      <c r="AE7304" s="37"/>
      <c r="AR7304" s="206" t="s">
        <v>619</v>
      </c>
      <c r="AT7304" s="206" t="s">
        <v>633</v>
      </c>
      <c r="AU7304" s="206" t="s">
        <v>91</v>
      </c>
      <c r="AY7304" s="19" t="s">
        <v>262</v>
      </c>
      <c r="BE7304" s="207">
        <f>IF(N7304="základní",J7304,0)</f>
        <v>0</v>
      </c>
      <c r="BF7304" s="207">
        <f>IF(N7304="snížená",J7304,0)</f>
        <v>0</v>
      </c>
      <c r="BG7304" s="207">
        <f>IF(N7304="zákl. přenesená",J7304,0)</f>
        <v>0</v>
      </c>
      <c r="BH7304" s="207">
        <f>IF(N7304="sníž. přenesená",J7304,0)</f>
        <v>0</v>
      </c>
      <c r="BI7304" s="207">
        <f>IF(N7304="nulová",J7304,0)</f>
        <v>0</v>
      </c>
      <c r="BJ7304" s="19" t="s">
        <v>89</v>
      </c>
      <c r="BK7304" s="207">
        <f>ROUND(I7304*H7304,2)</f>
        <v>0</v>
      </c>
      <c r="BL7304" s="19" t="s">
        <v>442</v>
      </c>
      <c r="BM7304" s="206" t="s">
        <v>3485</v>
      </c>
    </row>
    <row r="7305" spans="1:65" s="2" customFormat="1" ht="18">
      <c r="A7305" s="37"/>
      <c r="B7305" s="38"/>
      <c r="C7305" s="39"/>
      <c r="D7305" s="208" t="s">
        <v>421</v>
      </c>
      <c r="E7305" s="39"/>
      <c r="F7305" s="209" t="s">
        <v>3486</v>
      </c>
      <c r="G7305" s="39"/>
      <c r="H7305" s="39"/>
      <c r="I7305" s="118"/>
      <c r="J7305" s="39"/>
      <c r="K7305" s="39"/>
      <c r="L7305" s="42"/>
      <c r="M7305" s="210"/>
      <c r="N7305" s="211"/>
      <c r="O7305" s="67"/>
      <c r="P7305" s="67"/>
      <c r="Q7305" s="67"/>
      <c r="R7305" s="67"/>
      <c r="S7305" s="67"/>
      <c r="T7305" s="68"/>
      <c r="U7305" s="37"/>
      <c r="V7305" s="37"/>
      <c r="W7305" s="37"/>
      <c r="X7305" s="37"/>
      <c r="Y7305" s="37"/>
      <c r="Z7305" s="37"/>
      <c r="AA7305" s="37"/>
      <c r="AB7305" s="37"/>
      <c r="AC7305" s="37"/>
      <c r="AD7305" s="37"/>
      <c r="AE7305" s="37"/>
      <c r="AT7305" s="19" t="s">
        <v>421</v>
      </c>
      <c r="AU7305" s="19" t="s">
        <v>91</v>
      </c>
    </row>
    <row r="7306" spans="1:65" s="13" customFormat="1" ht="10">
      <c r="B7306" s="212"/>
      <c r="C7306" s="213"/>
      <c r="D7306" s="208" t="s">
        <v>272</v>
      </c>
      <c r="E7306" s="214" t="s">
        <v>44</v>
      </c>
      <c r="F7306" s="215" t="s">
        <v>3445</v>
      </c>
      <c r="G7306" s="213"/>
      <c r="H7306" s="214" t="s">
        <v>44</v>
      </c>
      <c r="I7306" s="216"/>
      <c r="J7306" s="213"/>
      <c r="K7306" s="213"/>
      <c r="L7306" s="217"/>
      <c r="M7306" s="218"/>
      <c r="N7306" s="219"/>
      <c r="O7306" s="219"/>
      <c r="P7306" s="219"/>
      <c r="Q7306" s="219"/>
      <c r="R7306" s="219"/>
      <c r="S7306" s="219"/>
      <c r="T7306" s="220"/>
      <c r="AT7306" s="221" t="s">
        <v>272</v>
      </c>
      <c r="AU7306" s="221" t="s">
        <v>91</v>
      </c>
      <c r="AV7306" s="13" t="s">
        <v>89</v>
      </c>
      <c r="AW7306" s="13" t="s">
        <v>38</v>
      </c>
      <c r="AX7306" s="13" t="s">
        <v>82</v>
      </c>
      <c r="AY7306" s="221" t="s">
        <v>262</v>
      </c>
    </row>
    <row r="7307" spans="1:65" s="13" customFormat="1" ht="10">
      <c r="B7307" s="212"/>
      <c r="C7307" s="213"/>
      <c r="D7307" s="208" t="s">
        <v>272</v>
      </c>
      <c r="E7307" s="214" t="s">
        <v>44</v>
      </c>
      <c r="F7307" s="215" t="s">
        <v>3447</v>
      </c>
      <c r="G7307" s="213"/>
      <c r="H7307" s="214" t="s">
        <v>44</v>
      </c>
      <c r="I7307" s="216"/>
      <c r="J7307" s="213"/>
      <c r="K7307" s="213"/>
      <c r="L7307" s="217"/>
      <c r="M7307" s="218"/>
      <c r="N7307" s="219"/>
      <c r="O7307" s="219"/>
      <c r="P7307" s="219"/>
      <c r="Q7307" s="219"/>
      <c r="R7307" s="219"/>
      <c r="S7307" s="219"/>
      <c r="T7307" s="220"/>
      <c r="AT7307" s="221" t="s">
        <v>272</v>
      </c>
      <c r="AU7307" s="221" t="s">
        <v>91</v>
      </c>
      <c r="AV7307" s="13" t="s">
        <v>89</v>
      </c>
      <c r="AW7307" s="13" t="s">
        <v>38</v>
      </c>
      <c r="AX7307" s="13" t="s">
        <v>82</v>
      </c>
      <c r="AY7307" s="221" t="s">
        <v>262</v>
      </c>
    </row>
    <row r="7308" spans="1:65" s="13" customFormat="1" ht="10">
      <c r="B7308" s="212"/>
      <c r="C7308" s="213"/>
      <c r="D7308" s="208" t="s">
        <v>272</v>
      </c>
      <c r="E7308" s="214" t="s">
        <v>44</v>
      </c>
      <c r="F7308" s="215" t="s">
        <v>3448</v>
      </c>
      <c r="G7308" s="213"/>
      <c r="H7308" s="214" t="s">
        <v>44</v>
      </c>
      <c r="I7308" s="216"/>
      <c r="J7308" s="213"/>
      <c r="K7308" s="213"/>
      <c r="L7308" s="217"/>
      <c r="M7308" s="218"/>
      <c r="N7308" s="219"/>
      <c r="O7308" s="219"/>
      <c r="P7308" s="219"/>
      <c r="Q7308" s="219"/>
      <c r="R7308" s="219"/>
      <c r="S7308" s="219"/>
      <c r="T7308" s="220"/>
      <c r="AT7308" s="221" t="s">
        <v>272</v>
      </c>
      <c r="AU7308" s="221" t="s">
        <v>91</v>
      </c>
      <c r="AV7308" s="13" t="s">
        <v>89</v>
      </c>
      <c r="AW7308" s="13" t="s">
        <v>38</v>
      </c>
      <c r="AX7308" s="13" t="s">
        <v>82</v>
      </c>
      <c r="AY7308" s="221" t="s">
        <v>262</v>
      </c>
    </row>
    <row r="7309" spans="1:65" s="15" customFormat="1" ht="10">
      <c r="B7309" s="233"/>
      <c r="C7309" s="234"/>
      <c r="D7309" s="208" t="s">
        <v>272</v>
      </c>
      <c r="E7309" s="235" t="s">
        <v>44</v>
      </c>
      <c r="F7309" s="236" t="s">
        <v>3449</v>
      </c>
      <c r="G7309" s="234"/>
      <c r="H7309" s="237">
        <v>29.7</v>
      </c>
      <c r="I7309" s="238"/>
      <c r="J7309" s="234"/>
      <c r="K7309" s="234"/>
      <c r="L7309" s="239"/>
      <c r="M7309" s="240"/>
      <c r="N7309" s="241"/>
      <c r="O7309" s="241"/>
      <c r="P7309" s="241"/>
      <c r="Q7309" s="241"/>
      <c r="R7309" s="241"/>
      <c r="S7309" s="241"/>
      <c r="T7309" s="242"/>
      <c r="AT7309" s="243" t="s">
        <v>272</v>
      </c>
      <c r="AU7309" s="243" t="s">
        <v>91</v>
      </c>
      <c r="AV7309" s="15" t="s">
        <v>91</v>
      </c>
      <c r="AW7309" s="15" t="s">
        <v>38</v>
      </c>
      <c r="AX7309" s="15" t="s">
        <v>82</v>
      </c>
      <c r="AY7309" s="243" t="s">
        <v>262</v>
      </c>
    </row>
    <row r="7310" spans="1:65" s="16" customFormat="1" ht="10">
      <c r="B7310" s="244"/>
      <c r="C7310" s="245"/>
      <c r="D7310" s="208" t="s">
        <v>272</v>
      </c>
      <c r="E7310" s="246" t="s">
        <v>44</v>
      </c>
      <c r="F7310" s="247" t="s">
        <v>291</v>
      </c>
      <c r="G7310" s="245"/>
      <c r="H7310" s="248">
        <v>29.7</v>
      </c>
      <c r="I7310" s="249"/>
      <c r="J7310" s="245"/>
      <c r="K7310" s="245"/>
      <c r="L7310" s="250"/>
      <c r="M7310" s="251"/>
      <c r="N7310" s="252"/>
      <c r="O7310" s="252"/>
      <c r="P7310" s="252"/>
      <c r="Q7310" s="252"/>
      <c r="R7310" s="252"/>
      <c r="S7310" s="252"/>
      <c r="T7310" s="253"/>
      <c r="AT7310" s="254" t="s">
        <v>272</v>
      </c>
      <c r="AU7310" s="254" t="s">
        <v>91</v>
      </c>
      <c r="AV7310" s="16" t="s">
        <v>104</v>
      </c>
      <c r="AW7310" s="16" t="s">
        <v>38</v>
      </c>
      <c r="AX7310" s="16" t="s">
        <v>89</v>
      </c>
      <c r="AY7310" s="254" t="s">
        <v>262</v>
      </c>
    </row>
    <row r="7311" spans="1:65" s="13" customFormat="1" ht="10">
      <c r="B7311" s="212"/>
      <c r="C7311" s="213"/>
      <c r="D7311" s="208" t="s">
        <v>272</v>
      </c>
      <c r="E7311" s="214" t="s">
        <v>44</v>
      </c>
      <c r="F7311" s="215" t="s">
        <v>3481</v>
      </c>
      <c r="G7311" s="213"/>
      <c r="H7311" s="214" t="s">
        <v>44</v>
      </c>
      <c r="I7311" s="216"/>
      <c r="J7311" s="213"/>
      <c r="K7311" s="213"/>
      <c r="L7311" s="217"/>
      <c r="M7311" s="218"/>
      <c r="N7311" s="219"/>
      <c r="O7311" s="219"/>
      <c r="P7311" s="219"/>
      <c r="Q7311" s="219"/>
      <c r="R7311" s="219"/>
      <c r="S7311" s="219"/>
      <c r="T7311" s="220"/>
      <c r="AT7311" s="221" t="s">
        <v>272</v>
      </c>
      <c r="AU7311" s="221" t="s">
        <v>91</v>
      </c>
      <c r="AV7311" s="13" t="s">
        <v>89</v>
      </c>
      <c r="AW7311" s="13" t="s">
        <v>38</v>
      </c>
      <c r="AX7311" s="13" t="s">
        <v>82</v>
      </c>
      <c r="AY7311" s="221" t="s">
        <v>262</v>
      </c>
    </row>
    <row r="7312" spans="1:65" s="13" customFormat="1" ht="10">
      <c r="B7312" s="212"/>
      <c r="C7312" s="213"/>
      <c r="D7312" s="208" t="s">
        <v>272</v>
      </c>
      <c r="E7312" s="214" t="s">
        <v>44</v>
      </c>
      <c r="F7312" s="215" t="s">
        <v>804</v>
      </c>
      <c r="G7312" s="213"/>
      <c r="H7312" s="214" t="s">
        <v>44</v>
      </c>
      <c r="I7312" s="216"/>
      <c r="J7312" s="213"/>
      <c r="K7312" s="213"/>
      <c r="L7312" s="217"/>
      <c r="M7312" s="218"/>
      <c r="N7312" s="219"/>
      <c r="O7312" s="219"/>
      <c r="P7312" s="219"/>
      <c r="Q7312" s="219"/>
      <c r="R7312" s="219"/>
      <c r="S7312" s="219"/>
      <c r="T7312" s="220"/>
      <c r="AT7312" s="221" t="s">
        <v>272</v>
      </c>
      <c r="AU7312" s="221" t="s">
        <v>91</v>
      </c>
      <c r="AV7312" s="13" t="s">
        <v>89</v>
      </c>
      <c r="AW7312" s="13" t="s">
        <v>38</v>
      </c>
      <c r="AX7312" s="13" t="s">
        <v>82</v>
      </c>
      <c r="AY7312" s="221" t="s">
        <v>262</v>
      </c>
    </row>
    <row r="7313" spans="2:51" s="13" customFormat="1" ht="10">
      <c r="B7313" s="212"/>
      <c r="C7313" s="213"/>
      <c r="D7313" s="208" t="s">
        <v>272</v>
      </c>
      <c r="E7313" s="214" t="s">
        <v>44</v>
      </c>
      <c r="F7313" s="215" t="s">
        <v>806</v>
      </c>
      <c r="G7313" s="213"/>
      <c r="H7313" s="214" t="s">
        <v>44</v>
      </c>
      <c r="I7313" s="216"/>
      <c r="J7313" s="213"/>
      <c r="K7313" s="213"/>
      <c r="L7313" s="217"/>
      <c r="M7313" s="218"/>
      <c r="N7313" s="219"/>
      <c r="O7313" s="219"/>
      <c r="P7313" s="219"/>
      <c r="Q7313" s="219"/>
      <c r="R7313" s="219"/>
      <c r="S7313" s="219"/>
      <c r="T7313" s="220"/>
      <c r="AT7313" s="221" t="s">
        <v>272</v>
      </c>
      <c r="AU7313" s="221" t="s">
        <v>91</v>
      </c>
      <c r="AV7313" s="13" t="s">
        <v>89</v>
      </c>
      <c r="AW7313" s="13" t="s">
        <v>38</v>
      </c>
      <c r="AX7313" s="13" t="s">
        <v>82</v>
      </c>
      <c r="AY7313" s="221" t="s">
        <v>262</v>
      </c>
    </row>
    <row r="7314" spans="2:51" s="15" customFormat="1" ht="10">
      <c r="B7314" s="233"/>
      <c r="C7314" s="234"/>
      <c r="D7314" s="208" t="s">
        <v>272</v>
      </c>
      <c r="E7314" s="235" t="s">
        <v>44</v>
      </c>
      <c r="F7314" s="236" t="s">
        <v>807</v>
      </c>
      <c r="G7314" s="234"/>
      <c r="H7314" s="237">
        <v>13.9</v>
      </c>
      <c r="I7314" s="238"/>
      <c r="J7314" s="234"/>
      <c r="K7314" s="234"/>
      <c r="L7314" s="239"/>
      <c r="M7314" s="240"/>
      <c r="N7314" s="241"/>
      <c r="O7314" s="241"/>
      <c r="P7314" s="241"/>
      <c r="Q7314" s="241"/>
      <c r="R7314" s="241"/>
      <c r="S7314" s="241"/>
      <c r="T7314" s="242"/>
      <c r="AT7314" s="243" t="s">
        <v>272</v>
      </c>
      <c r="AU7314" s="243" t="s">
        <v>91</v>
      </c>
      <c r="AV7314" s="15" t="s">
        <v>91</v>
      </c>
      <c r="AW7314" s="15" t="s">
        <v>38</v>
      </c>
      <c r="AX7314" s="15" t="s">
        <v>82</v>
      </c>
      <c r="AY7314" s="243" t="s">
        <v>262</v>
      </c>
    </row>
    <row r="7315" spans="2:51" s="15" customFormat="1" ht="10">
      <c r="B7315" s="233"/>
      <c r="C7315" s="234"/>
      <c r="D7315" s="208" t="s">
        <v>272</v>
      </c>
      <c r="E7315" s="235" t="s">
        <v>44</v>
      </c>
      <c r="F7315" s="236" t="s">
        <v>803</v>
      </c>
      <c r="G7315" s="234"/>
      <c r="H7315" s="237">
        <v>5.7</v>
      </c>
      <c r="I7315" s="238"/>
      <c r="J7315" s="234"/>
      <c r="K7315" s="234"/>
      <c r="L7315" s="239"/>
      <c r="M7315" s="240"/>
      <c r="N7315" s="241"/>
      <c r="O7315" s="241"/>
      <c r="P7315" s="241"/>
      <c r="Q7315" s="241"/>
      <c r="R7315" s="241"/>
      <c r="S7315" s="241"/>
      <c r="T7315" s="242"/>
      <c r="AT7315" s="243" t="s">
        <v>272</v>
      </c>
      <c r="AU7315" s="243" t="s">
        <v>91</v>
      </c>
      <c r="AV7315" s="15" t="s">
        <v>91</v>
      </c>
      <c r="AW7315" s="15" t="s">
        <v>38</v>
      </c>
      <c r="AX7315" s="15" t="s">
        <v>82</v>
      </c>
      <c r="AY7315" s="243" t="s">
        <v>262</v>
      </c>
    </row>
    <row r="7316" spans="2:51" s="14" customFormat="1" ht="10">
      <c r="B7316" s="222"/>
      <c r="C7316" s="223"/>
      <c r="D7316" s="208" t="s">
        <v>272</v>
      </c>
      <c r="E7316" s="224" t="s">
        <v>44</v>
      </c>
      <c r="F7316" s="225" t="s">
        <v>284</v>
      </c>
      <c r="G7316" s="223"/>
      <c r="H7316" s="226">
        <v>19.600000000000001</v>
      </c>
      <c r="I7316" s="227"/>
      <c r="J7316" s="223"/>
      <c r="K7316" s="223"/>
      <c r="L7316" s="228"/>
      <c r="M7316" s="229"/>
      <c r="N7316" s="230"/>
      <c r="O7316" s="230"/>
      <c r="P7316" s="230"/>
      <c r="Q7316" s="230"/>
      <c r="R7316" s="230"/>
      <c r="S7316" s="230"/>
      <c r="T7316" s="231"/>
      <c r="AT7316" s="232" t="s">
        <v>272</v>
      </c>
      <c r="AU7316" s="232" t="s">
        <v>91</v>
      </c>
      <c r="AV7316" s="14" t="s">
        <v>97</v>
      </c>
      <c r="AW7316" s="14" t="s">
        <v>38</v>
      </c>
      <c r="AX7316" s="14" t="s">
        <v>82</v>
      </c>
      <c r="AY7316" s="232" t="s">
        <v>262</v>
      </c>
    </row>
    <row r="7317" spans="2:51" s="13" customFormat="1" ht="10">
      <c r="B7317" s="212"/>
      <c r="C7317" s="213"/>
      <c r="D7317" s="208" t="s">
        <v>272</v>
      </c>
      <c r="E7317" s="214" t="s">
        <v>44</v>
      </c>
      <c r="F7317" s="215" t="s">
        <v>2445</v>
      </c>
      <c r="G7317" s="213"/>
      <c r="H7317" s="214" t="s">
        <v>44</v>
      </c>
      <c r="I7317" s="216"/>
      <c r="J7317" s="213"/>
      <c r="K7317" s="213"/>
      <c r="L7317" s="217"/>
      <c r="M7317" s="218"/>
      <c r="N7317" s="219"/>
      <c r="O7317" s="219"/>
      <c r="P7317" s="219"/>
      <c r="Q7317" s="219"/>
      <c r="R7317" s="219"/>
      <c r="S7317" s="219"/>
      <c r="T7317" s="220"/>
      <c r="AT7317" s="221" t="s">
        <v>272</v>
      </c>
      <c r="AU7317" s="221" t="s">
        <v>91</v>
      </c>
      <c r="AV7317" s="13" t="s">
        <v>89</v>
      </c>
      <c r="AW7317" s="13" t="s">
        <v>38</v>
      </c>
      <c r="AX7317" s="13" t="s">
        <v>82</v>
      </c>
      <c r="AY7317" s="221" t="s">
        <v>262</v>
      </c>
    </row>
    <row r="7318" spans="2:51" s="13" customFormat="1" ht="10">
      <c r="B7318" s="212"/>
      <c r="C7318" s="213"/>
      <c r="D7318" s="208" t="s">
        <v>272</v>
      </c>
      <c r="E7318" s="214" t="s">
        <v>44</v>
      </c>
      <c r="F7318" s="215" t="s">
        <v>846</v>
      </c>
      <c r="G7318" s="213"/>
      <c r="H7318" s="214" t="s">
        <v>44</v>
      </c>
      <c r="I7318" s="216"/>
      <c r="J7318" s="213"/>
      <c r="K7318" s="213"/>
      <c r="L7318" s="217"/>
      <c r="M7318" s="218"/>
      <c r="N7318" s="219"/>
      <c r="O7318" s="219"/>
      <c r="P7318" s="219"/>
      <c r="Q7318" s="219"/>
      <c r="R7318" s="219"/>
      <c r="S7318" s="219"/>
      <c r="T7318" s="220"/>
      <c r="AT7318" s="221" t="s">
        <v>272</v>
      </c>
      <c r="AU7318" s="221" t="s">
        <v>91</v>
      </c>
      <c r="AV7318" s="13" t="s">
        <v>89</v>
      </c>
      <c r="AW7318" s="13" t="s">
        <v>38</v>
      </c>
      <c r="AX7318" s="13" t="s">
        <v>82</v>
      </c>
      <c r="AY7318" s="221" t="s">
        <v>262</v>
      </c>
    </row>
    <row r="7319" spans="2:51" s="15" customFormat="1" ht="10">
      <c r="B7319" s="233"/>
      <c r="C7319" s="234"/>
      <c r="D7319" s="208" t="s">
        <v>272</v>
      </c>
      <c r="E7319" s="235" t="s">
        <v>44</v>
      </c>
      <c r="F7319" s="236" t="s">
        <v>805</v>
      </c>
      <c r="G7319" s="234"/>
      <c r="H7319" s="237">
        <v>10.199999999999999</v>
      </c>
      <c r="I7319" s="238"/>
      <c r="J7319" s="234"/>
      <c r="K7319" s="234"/>
      <c r="L7319" s="239"/>
      <c r="M7319" s="240"/>
      <c r="N7319" s="241"/>
      <c r="O7319" s="241"/>
      <c r="P7319" s="241"/>
      <c r="Q7319" s="241"/>
      <c r="R7319" s="241"/>
      <c r="S7319" s="241"/>
      <c r="T7319" s="242"/>
      <c r="AT7319" s="243" t="s">
        <v>272</v>
      </c>
      <c r="AU7319" s="243" t="s">
        <v>91</v>
      </c>
      <c r="AV7319" s="15" t="s">
        <v>91</v>
      </c>
      <c r="AW7319" s="15" t="s">
        <v>38</v>
      </c>
      <c r="AX7319" s="15" t="s">
        <v>82</v>
      </c>
      <c r="AY7319" s="243" t="s">
        <v>262</v>
      </c>
    </row>
    <row r="7320" spans="2:51" s="13" customFormat="1" ht="10">
      <c r="B7320" s="212"/>
      <c r="C7320" s="213"/>
      <c r="D7320" s="208" t="s">
        <v>272</v>
      </c>
      <c r="E7320" s="214" t="s">
        <v>44</v>
      </c>
      <c r="F7320" s="215" t="s">
        <v>806</v>
      </c>
      <c r="G7320" s="213"/>
      <c r="H7320" s="214" t="s">
        <v>44</v>
      </c>
      <c r="I7320" s="216"/>
      <c r="J7320" s="213"/>
      <c r="K7320" s="213"/>
      <c r="L7320" s="217"/>
      <c r="M7320" s="218"/>
      <c r="N7320" s="219"/>
      <c r="O7320" s="219"/>
      <c r="P7320" s="219"/>
      <c r="Q7320" s="219"/>
      <c r="R7320" s="219"/>
      <c r="S7320" s="219"/>
      <c r="T7320" s="220"/>
      <c r="AT7320" s="221" t="s">
        <v>272</v>
      </c>
      <c r="AU7320" s="221" t="s">
        <v>91</v>
      </c>
      <c r="AV7320" s="13" t="s">
        <v>89</v>
      </c>
      <c r="AW7320" s="13" t="s">
        <v>38</v>
      </c>
      <c r="AX7320" s="13" t="s">
        <v>82</v>
      </c>
      <c r="AY7320" s="221" t="s">
        <v>262</v>
      </c>
    </row>
    <row r="7321" spans="2:51" s="15" customFormat="1" ht="10">
      <c r="B7321" s="233"/>
      <c r="C7321" s="234"/>
      <c r="D7321" s="208" t="s">
        <v>272</v>
      </c>
      <c r="E7321" s="235" t="s">
        <v>44</v>
      </c>
      <c r="F7321" s="236" t="s">
        <v>807</v>
      </c>
      <c r="G7321" s="234"/>
      <c r="H7321" s="237">
        <v>13.9</v>
      </c>
      <c r="I7321" s="238"/>
      <c r="J7321" s="234"/>
      <c r="K7321" s="234"/>
      <c r="L7321" s="239"/>
      <c r="M7321" s="240"/>
      <c r="N7321" s="241"/>
      <c r="O7321" s="241"/>
      <c r="P7321" s="241"/>
      <c r="Q7321" s="241"/>
      <c r="R7321" s="241"/>
      <c r="S7321" s="241"/>
      <c r="T7321" s="242"/>
      <c r="AT7321" s="243" t="s">
        <v>272</v>
      </c>
      <c r="AU7321" s="243" t="s">
        <v>91</v>
      </c>
      <c r="AV7321" s="15" t="s">
        <v>91</v>
      </c>
      <c r="AW7321" s="15" t="s">
        <v>38</v>
      </c>
      <c r="AX7321" s="15" t="s">
        <v>82</v>
      </c>
      <c r="AY7321" s="243" t="s">
        <v>262</v>
      </c>
    </row>
    <row r="7322" spans="2:51" s="15" customFormat="1" ht="10">
      <c r="B7322" s="233"/>
      <c r="C7322" s="234"/>
      <c r="D7322" s="208" t="s">
        <v>272</v>
      </c>
      <c r="E7322" s="235" t="s">
        <v>44</v>
      </c>
      <c r="F7322" s="236" t="s">
        <v>803</v>
      </c>
      <c r="G7322" s="234"/>
      <c r="H7322" s="237">
        <v>5.7</v>
      </c>
      <c r="I7322" s="238"/>
      <c r="J7322" s="234"/>
      <c r="K7322" s="234"/>
      <c r="L7322" s="239"/>
      <c r="M7322" s="240"/>
      <c r="N7322" s="241"/>
      <c r="O7322" s="241"/>
      <c r="P7322" s="241"/>
      <c r="Q7322" s="241"/>
      <c r="R7322" s="241"/>
      <c r="S7322" s="241"/>
      <c r="T7322" s="242"/>
      <c r="AT7322" s="243" t="s">
        <v>272</v>
      </c>
      <c r="AU7322" s="243" t="s">
        <v>91</v>
      </c>
      <c r="AV7322" s="15" t="s">
        <v>91</v>
      </c>
      <c r="AW7322" s="15" t="s">
        <v>38</v>
      </c>
      <c r="AX7322" s="15" t="s">
        <v>82</v>
      </c>
      <c r="AY7322" s="243" t="s">
        <v>262</v>
      </c>
    </row>
    <row r="7323" spans="2:51" s="14" customFormat="1" ht="10">
      <c r="B7323" s="222"/>
      <c r="C7323" s="223"/>
      <c r="D7323" s="208" t="s">
        <v>272</v>
      </c>
      <c r="E7323" s="224" t="s">
        <v>44</v>
      </c>
      <c r="F7323" s="225" t="s">
        <v>284</v>
      </c>
      <c r="G7323" s="223"/>
      <c r="H7323" s="226">
        <v>29.8</v>
      </c>
      <c r="I7323" s="227"/>
      <c r="J7323" s="223"/>
      <c r="K7323" s="223"/>
      <c r="L7323" s="228"/>
      <c r="M7323" s="229"/>
      <c r="N7323" s="230"/>
      <c r="O7323" s="230"/>
      <c r="P7323" s="230"/>
      <c r="Q7323" s="230"/>
      <c r="R7323" s="230"/>
      <c r="S7323" s="230"/>
      <c r="T7323" s="231"/>
      <c r="AT7323" s="232" t="s">
        <v>272</v>
      </c>
      <c r="AU7323" s="232" t="s">
        <v>91</v>
      </c>
      <c r="AV7323" s="14" t="s">
        <v>97</v>
      </c>
      <c r="AW7323" s="14" t="s">
        <v>38</v>
      </c>
      <c r="AX7323" s="14" t="s">
        <v>82</v>
      </c>
      <c r="AY7323" s="232" t="s">
        <v>262</v>
      </c>
    </row>
    <row r="7324" spans="2:51" s="13" customFormat="1" ht="10">
      <c r="B7324" s="212"/>
      <c r="C7324" s="213"/>
      <c r="D7324" s="208" t="s">
        <v>272</v>
      </c>
      <c r="E7324" s="214" t="s">
        <v>44</v>
      </c>
      <c r="F7324" s="215" t="s">
        <v>2313</v>
      </c>
      <c r="G7324" s="213"/>
      <c r="H7324" s="214" t="s">
        <v>44</v>
      </c>
      <c r="I7324" s="216"/>
      <c r="J7324" s="213"/>
      <c r="K7324" s="213"/>
      <c r="L7324" s="217"/>
      <c r="M7324" s="218"/>
      <c r="N7324" s="219"/>
      <c r="O7324" s="219"/>
      <c r="P7324" s="219"/>
      <c r="Q7324" s="219"/>
      <c r="R7324" s="219"/>
      <c r="S7324" s="219"/>
      <c r="T7324" s="220"/>
      <c r="AT7324" s="221" t="s">
        <v>272</v>
      </c>
      <c r="AU7324" s="221" t="s">
        <v>91</v>
      </c>
      <c r="AV7324" s="13" t="s">
        <v>89</v>
      </c>
      <c r="AW7324" s="13" t="s">
        <v>38</v>
      </c>
      <c r="AX7324" s="13" t="s">
        <v>82</v>
      </c>
      <c r="AY7324" s="221" t="s">
        <v>262</v>
      </c>
    </row>
    <row r="7325" spans="2:51" s="13" customFormat="1" ht="10">
      <c r="B7325" s="212"/>
      <c r="C7325" s="213"/>
      <c r="D7325" s="208" t="s">
        <v>272</v>
      </c>
      <c r="E7325" s="214" t="s">
        <v>44</v>
      </c>
      <c r="F7325" s="215" t="s">
        <v>869</v>
      </c>
      <c r="G7325" s="213"/>
      <c r="H7325" s="214" t="s">
        <v>44</v>
      </c>
      <c r="I7325" s="216"/>
      <c r="J7325" s="213"/>
      <c r="K7325" s="213"/>
      <c r="L7325" s="217"/>
      <c r="M7325" s="218"/>
      <c r="N7325" s="219"/>
      <c r="O7325" s="219"/>
      <c r="P7325" s="219"/>
      <c r="Q7325" s="219"/>
      <c r="R7325" s="219"/>
      <c r="S7325" s="219"/>
      <c r="T7325" s="220"/>
      <c r="AT7325" s="221" t="s">
        <v>272</v>
      </c>
      <c r="AU7325" s="221" t="s">
        <v>91</v>
      </c>
      <c r="AV7325" s="13" t="s">
        <v>89</v>
      </c>
      <c r="AW7325" s="13" t="s">
        <v>38</v>
      </c>
      <c r="AX7325" s="13" t="s">
        <v>82</v>
      </c>
      <c r="AY7325" s="221" t="s">
        <v>262</v>
      </c>
    </row>
    <row r="7326" spans="2:51" s="15" customFormat="1" ht="10">
      <c r="B7326" s="233"/>
      <c r="C7326" s="234"/>
      <c r="D7326" s="208" t="s">
        <v>272</v>
      </c>
      <c r="E7326" s="235" t="s">
        <v>44</v>
      </c>
      <c r="F7326" s="236" t="s">
        <v>805</v>
      </c>
      <c r="G7326" s="234"/>
      <c r="H7326" s="237">
        <v>10.199999999999999</v>
      </c>
      <c r="I7326" s="238"/>
      <c r="J7326" s="234"/>
      <c r="K7326" s="234"/>
      <c r="L7326" s="239"/>
      <c r="M7326" s="240"/>
      <c r="N7326" s="241"/>
      <c r="O7326" s="241"/>
      <c r="P7326" s="241"/>
      <c r="Q7326" s="241"/>
      <c r="R7326" s="241"/>
      <c r="S7326" s="241"/>
      <c r="T7326" s="242"/>
      <c r="AT7326" s="243" t="s">
        <v>272</v>
      </c>
      <c r="AU7326" s="243" t="s">
        <v>91</v>
      </c>
      <c r="AV7326" s="15" t="s">
        <v>91</v>
      </c>
      <c r="AW7326" s="15" t="s">
        <v>38</v>
      </c>
      <c r="AX7326" s="15" t="s">
        <v>82</v>
      </c>
      <c r="AY7326" s="243" t="s">
        <v>262</v>
      </c>
    </row>
    <row r="7327" spans="2:51" s="13" customFormat="1" ht="10">
      <c r="B7327" s="212"/>
      <c r="C7327" s="213"/>
      <c r="D7327" s="208" t="s">
        <v>272</v>
      </c>
      <c r="E7327" s="214" t="s">
        <v>44</v>
      </c>
      <c r="F7327" s="215" t="s">
        <v>806</v>
      </c>
      <c r="G7327" s="213"/>
      <c r="H7327" s="214" t="s">
        <v>44</v>
      </c>
      <c r="I7327" s="216"/>
      <c r="J7327" s="213"/>
      <c r="K7327" s="213"/>
      <c r="L7327" s="217"/>
      <c r="M7327" s="218"/>
      <c r="N7327" s="219"/>
      <c r="O7327" s="219"/>
      <c r="P7327" s="219"/>
      <c r="Q7327" s="219"/>
      <c r="R7327" s="219"/>
      <c r="S7327" s="219"/>
      <c r="T7327" s="220"/>
      <c r="AT7327" s="221" t="s">
        <v>272</v>
      </c>
      <c r="AU7327" s="221" t="s">
        <v>91</v>
      </c>
      <c r="AV7327" s="13" t="s">
        <v>89</v>
      </c>
      <c r="AW7327" s="13" t="s">
        <v>38</v>
      </c>
      <c r="AX7327" s="13" t="s">
        <v>82</v>
      </c>
      <c r="AY7327" s="221" t="s">
        <v>262</v>
      </c>
    </row>
    <row r="7328" spans="2:51" s="15" customFormat="1" ht="10">
      <c r="B7328" s="233"/>
      <c r="C7328" s="234"/>
      <c r="D7328" s="208" t="s">
        <v>272</v>
      </c>
      <c r="E7328" s="235" t="s">
        <v>44</v>
      </c>
      <c r="F7328" s="236" t="s">
        <v>807</v>
      </c>
      <c r="G7328" s="234"/>
      <c r="H7328" s="237">
        <v>13.9</v>
      </c>
      <c r="I7328" s="238"/>
      <c r="J7328" s="234"/>
      <c r="K7328" s="234"/>
      <c r="L7328" s="239"/>
      <c r="M7328" s="240"/>
      <c r="N7328" s="241"/>
      <c r="O7328" s="241"/>
      <c r="P7328" s="241"/>
      <c r="Q7328" s="241"/>
      <c r="R7328" s="241"/>
      <c r="S7328" s="241"/>
      <c r="T7328" s="242"/>
      <c r="AT7328" s="243" t="s">
        <v>272</v>
      </c>
      <c r="AU7328" s="243" t="s">
        <v>91</v>
      </c>
      <c r="AV7328" s="15" t="s">
        <v>91</v>
      </c>
      <c r="AW7328" s="15" t="s">
        <v>38</v>
      </c>
      <c r="AX7328" s="15" t="s">
        <v>82</v>
      </c>
      <c r="AY7328" s="243" t="s">
        <v>262</v>
      </c>
    </row>
    <row r="7329" spans="1:65" s="15" customFormat="1" ht="10">
      <c r="B7329" s="233"/>
      <c r="C7329" s="234"/>
      <c r="D7329" s="208" t="s">
        <v>272</v>
      </c>
      <c r="E7329" s="235" t="s">
        <v>44</v>
      </c>
      <c r="F7329" s="236" t="s">
        <v>803</v>
      </c>
      <c r="G7329" s="234"/>
      <c r="H7329" s="237">
        <v>5.7</v>
      </c>
      <c r="I7329" s="238"/>
      <c r="J7329" s="234"/>
      <c r="K7329" s="234"/>
      <c r="L7329" s="239"/>
      <c r="M7329" s="240"/>
      <c r="N7329" s="241"/>
      <c r="O7329" s="241"/>
      <c r="P7329" s="241"/>
      <c r="Q7329" s="241"/>
      <c r="R7329" s="241"/>
      <c r="S7329" s="241"/>
      <c r="T7329" s="242"/>
      <c r="AT7329" s="243" t="s">
        <v>272</v>
      </c>
      <c r="AU7329" s="243" t="s">
        <v>91</v>
      </c>
      <c r="AV7329" s="15" t="s">
        <v>91</v>
      </c>
      <c r="AW7329" s="15" t="s">
        <v>38</v>
      </c>
      <c r="AX7329" s="15" t="s">
        <v>82</v>
      </c>
      <c r="AY7329" s="243" t="s">
        <v>262</v>
      </c>
    </row>
    <row r="7330" spans="1:65" s="14" customFormat="1" ht="10">
      <c r="B7330" s="222"/>
      <c r="C7330" s="223"/>
      <c r="D7330" s="208" t="s">
        <v>272</v>
      </c>
      <c r="E7330" s="224" t="s">
        <v>44</v>
      </c>
      <c r="F7330" s="225" t="s">
        <v>284</v>
      </c>
      <c r="G7330" s="223"/>
      <c r="H7330" s="226">
        <v>29.8</v>
      </c>
      <c r="I7330" s="227"/>
      <c r="J7330" s="223"/>
      <c r="K7330" s="223"/>
      <c r="L7330" s="228"/>
      <c r="M7330" s="229"/>
      <c r="N7330" s="230"/>
      <c r="O7330" s="230"/>
      <c r="P7330" s="230"/>
      <c r="Q7330" s="230"/>
      <c r="R7330" s="230"/>
      <c r="S7330" s="230"/>
      <c r="T7330" s="231"/>
      <c r="AT7330" s="232" t="s">
        <v>272</v>
      </c>
      <c r="AU7330" s="232" t="s">
        <v>91</v>
      </c>
      <c r="AV7330" s="14" t="s">
        <v>97</v>
      </c>
      <c r="AW7330" s="14" t="s">
        <v>38</v>
      </c>
      <c r="AX7330" s="14" t="s">
        <v>82</v>
      </c>
      <c r="AY7330" s="232" t="s">
        <v>262</v>
      </c>
    </row>
    <row r="7331" spans="1:65" s="15" customFormat="1" ht="10">
      <c r="B7331" s="233"/>
      <c r="C7331" s="234"/>
      <c r="D7331" s="208" t="s">
        <v>272</v>
      </c>
      <c r="E7331" s="234"/>
      <c r="F7331" s="236" t="s">
        <v>3487</v>
      </c>
      <c r="G7331" s="234"/>
      <c r="H7331" s="237">
        <v>34.155000000000001</v>
      </c>
      <c r="I7331" s="238"/>
      <c r="J7331" s="234"/>
      <c r="K7331" s="234"/>
      <c r="L7331" s="239"/>
      <c r="M7331" s="240"/>
      <c r="N7331" s="241"/>
      <c r="O7331" s="241"/>
      <c r="P7331" s="241"/>
      <c r="Q7331" s="241"/>
      <c r="R7331" s="241"/>
      <c r="S7331" s="241"/>
      <c r="T7331" s="242"/>
      <c r="AT7331" s="243" t="s">
        <v>272</v>
      </c>
      <c r="AU7331" s="243" t="s">
        <v>91</v>
      </c>
      <c r="AV7331" s="15" t="s">
        <v>91</v>
      </c>
      <c r="AW7331" s="15" t="s">
        <v>4</v>
      </c>
      <c r="AX7331" s="15" t="s">
        <v>89</v>
      </c>
      <c r="AY7331" s="243" t="s">
        <v>262</v>
      </c>
    </row>
    <row r="7332" spans="1:65" s="2" customFormat="1" ht="21.75" customHeight="1">
      <c r="A7332" s="37"/>
      <c r="B7332" s="38"/>
      <c r="C7332" s="195" t="s">
        <v>3488</v>
      </c>
      <c r="D7332" s="195" t="s">
        <v>264</v>
      </c>
      <c r="E7332" s="196" t="s">
        <v>3489</v>
      </c>
      <c r="F7332" s="197" t="s">
        <v>3490</v>
      </c>
      <c r="G7332" s="198" t="s">
        <v>590</v>
      </c>
      <c r="H7332" s="199">
        <v>99</v>
      </c>
      <c r="I7332" s="200"/>
      <c r="J7332" s="201">
        <f>ROUND(I7332*H7332,2)</f>
        <v>0</v>
      </c>
      <c r="K7332" s="197" t="s">
        <v>268</v>
      </c>
      <c r="L7332" s="42"/>
      <c r="M7332" s="202" t="s">
        <v>44</v>
      </c>
      <c r="N7332" s="203" t="s">
        <v>53</v>
      </c>
      <c r="O7332" s="67"/>
      <c r="P7332" s="204">
        <f>O7332*H7332</f>
        <v>0</v>
      </c>
      <c r="Q7332" s="204">
        <v>1.0200000000000001E-3</v>
      </c>
      <c r="R7332" s="204">
        <f>Q7332*H7332</f>
        <v>0.10098000000000001</v>
      </c>
      <c r="S7332" s="204">
        <v>0</v>
      </c>
      <c r="T7332" s="205">
        <f>S7332*H7332</f>
        <v>0</v>
      </c>
      <c r="U7332" s="37"/>
      <c r="V7332" s="37"/>
      <c r="W7332" s="37"/>
      <c r="X7332" s="37"/>
      <c r="Y7332" s="37"/>
      <c r="Z7332" s="37"/>
      <c r="AA7332" s="37"/>
      <c r="AB7332" s="37"/>
      <c r="AC7332" s="37"/>
      <c r="AD7332" s="37"/>
      <c r="AE7332" s="37"/>
      <c r="AR7332" s="206" t="s">
        <v>442</v>
      </c>
      <c r="AT7332" s="206" t="s">
        <v>264</v>
      </c>
      <c r="AU7332" s="206" t="s">
        <v>91</v>
      </c>
      <c r="AY7332" s="19" t="s">
        <v>262</v>
      </c>
      <c r="BE7332" s="207">
        <f>IF(N7332="základní",J7332,0)</f>
        <v>0</v>
      </c>
      <c r="BF7332" s="207">
        <f>IF(N7332="snížená",J7332,0)</f>
        <v>0</v>
      </c>
      <c r="BG7332" s="207">
        <f>IF(N7332="zákl. přenesená",J7332,0)</f>
        <v>0</v>
      </c>
      <c r="BH7332" s="207">
        <f>IF(N7332="sníž. přenesená",J7332,0)</f>
        <v>0</v>
      </c>
      <c r="BI7332" s="207">
        <f>IF(N7332="nulová",J7332,0)</f>
        <v>0</v>
      </c>
      <c r="BJ7332" s="19" t="s">
        <v>89</v>
      </c>
      <c r="BK7332" s="207">
        <f>ROUND(I7332*H7332,2)</f>
        <v>0</v>
      </c>
      <c r="BL7332" s="19" t="s">
        <v>442</v>
      </c>
      <c r="BM7332" s="206" t="s">
        <v>3491</v>
      </c>
    </row>
    <row r="7333" spans="1:65" s="2" customFormat="1" ht="36">
      <c r="A7333" s="37"/>
      <c r="B7333" s="38"/>
      <c r="C7333" s="39"/>
      <c r="D7333" s="208" t="s">
        <v>270</v>
      </c>
      <c r="E7333" s="39"/>
      <c r="F7333" s="209" t="s">
        <v>3479</v>
      </c>
      <c r="G7333" s="39"/>
      <c r="H7333" s="39"/>
      <c r="I7333" s="118"/>
      <c r="J7333" s="39"/>
      <c r="K7333" s="39"/>
      <c r="L7333" s="42"/>
      <c r="M7333" s="210"/>
      <c r="N7333" s="211"/>
      <c r="O7333" s="67"/>
      <c r="P7333" s="67"/>
      <c r="Q7333" s="67"/>
      <c r="R7333" s="67"/>
      <c r="S7333" s="67"/>
      <c r="T7333" s="68"/>
      <c r="U7333" s="37"/>
      <c r="V7333" s="37"/>
      <c r="W7333" s="37"/>
      <c r="X7333" s="37"/>
      <c r="Y7333" s="37"/>
      <c r="Z7333" s="37"/>
      <c r="AA7333" s="37"/>
      <c r="AB7333" s="37"/>
      <c r="AC7333" s="37"/>
      <c r="AD7333" s="37"/>
      <c r="AE7333" s="37"/>
      <c r="AT7333" s="19" t="s">
        <v>270</v>
      </c>
      <c r="AU7333" s="19" t="s">
        <v>91</v>
      </c>
    </row>
    <row r="7334" spans="1:65" s="13" customFormat="1" ht="10">
      <c r="B7334" s="212"/>
      <c r="C7334" s="213"/>
      <c r="D7334" s="208" t="s">
        <v>272</v>
      </c>
      <c r="E7334" s="214" t="s">
        <v>44</v>
      </c>
      <c r="F7334" s="215" t="s">
        <v>3445</v>
      </c>
      <c r="G7334" s="213"/>
      <c r="H7334" s="214" t="s">
        <v>44</v>
      </c>
      <c r="I7334" s="216"/>
      <c r="J7334" s="213"/>
      <c r="K7334" s="213"/>
      <c r="L7334" s="217"/>
      <c r="M7334" s="218"/>
      <c r="N7334" s="219"/>
      <c r="O7334" s="219"/>
      <c r="P7334" s="219"/>
      <c r="Q7334" s="219"/>
      <c r="R7334" s="219"/>
      <c r="S7334" s="219"/>
      <c r="T7334" s="220"/>
      <c r="AT7334" s="221" t="s">
        <v>272</v>
      </c>
      <c r="AU7334" s="221" t="s">
        <v>91</v>
      </c>
      <c r="AV7334" s="13" t="s">
        <v>89</v>
      </c>
      <c r="AW7334" s="13" t="s">
        <v>38</v>
      </c>
      <c r="AX7334" s="13" t="s">
        <v>82</v>
      </c>
      <c r="AY7334" s="221" t="s">
        <v>262</v>
      </c>
    </row>
    <row r="7335" spans="1:65" s="13" customFormat="1" ht="10">
      <c r="B7335" s="212"/>
      <c r="C7335" s="213"/>
      <c r="D7335" s="208" t="s">
        <v>272</v>
      </c>
      <c r="E7335" s="214" t="s">
        <v>44</v>
      </c>
      <c r="F7335" s="215" t="s">
        <v>3447</v>
      </c>
      <c r="G7335" s="213"/>
      <c r="H7335" s="214" t="s">
        <v>44</v>
      </c>
      <c r="I7335" s="216"/>
      <c r="J7335" s="213"/>
      <c r="K7335" s="213"/>
      <c r="L7335" s="217"/>
      <c r="M7335" s="218"/>
      <c r="N7335" s="219"/>
      <c r="O7335" s="219"/>
      <c r="P7335" s="219"/>
      <c r="Q7335" s="219"/>
      <c r="R7335" s="219"/>
      <c r="S7335" s="219"/>
      <c r="T7335" s="220"/>
      <c r="AT7335" s="221" t="s">
        <v>272</v>
      </c>
      <c r="AU7335" s="221" t="s">
        <v>91</v>
      </c>
      <c r="AV7335" s="13" t="s">
        <v>89</v>
      </c>
      <c r="AW7335" s="13" t="s">
        <v>38</v>
      </c>
      <c r="AX7335" s="13" t="s">
        <v>82</v>
      </c>
      <c r="AY7335" s="221" t="s">
        <v>262</v>
      </c>
    </row>
    <row r="7336" spans="1:65" s="13" customFormat="1" ht="10">
      <c r="B7336" s="212"/>
      <c r="C7336" s="213"/>
      <c r="D7336" s="208" t="s">
        <v>272</v>
      </c>
      <c r="E7336" s="214" t="s">
        <v>44</v>
      </c>
      <c r="F7336" s="215" t="s">
        <v>3448</v>
      </c>
      <c r="G7336" s="213"/>
      <c r="H7336" s="214" t="s">
        <v>44</v>
      </c>
      <c r="I7336" s="216"/>
      <c r="J7336" s="213"/>
      <c r="K7336" s="213"/>
      <c r="L7336" s="217"/>
      <c r="M7336" s="218"/>
      <c r="N7336" s="219"/>
      <c r="O7336" s="219"/>
      <c r="P7336" s="219"/>
      <c r="Q7336" s="219"/>
      <c r="R7336" s="219"/>
      <c r="S7336" s="219"/>
      <c r="T7336" s="220"/>
      <c r="AT7336" s="221" t="s">
        <v>272</v>
      </c>
      <c r="AU7336" s="221" t="s">
        <v>91</v>
      </c>
      <c r="AV7336" s="13" t="s">
        <v>89</v>
      </c>
      <c r="AW7336" s="13" t="s">
        <v>38</v>
      </c>
      <c r="AX7336" s="13" t="s">
        <v>82</v>
      </c>
      <c r="AY7336" s="221" t="s">
        <v>262</v>
      </c>
    </row>
    <row r="7337" spans="1:65" s="15" customFormat="1" ht="10">
      <c r="B7337" s="233"/>
      <c r="C7337" s="234"/>
      <c r="D7337" s="208" t="s">
        <v>272</v>
      </c>
      <c r="E7337" s="235" t="s">
        <v>44</v>
      </c>
      <c r="F7337" s="236" t="s">
        <v>3492</v>
      </c>
      <c r="G7337" s="234"/>
      <c r="H7337" s="237">
        <v>99</v>
      </c>
      <c r="I7337" s="238"/>
      <c r="J7337" s="234"/>
      <c r="K7337" s="234"/>
      <c r="L7337" s="239"/>
      <c r="M7337" s="240"/>
      <c r="N7337" s="241"/>
      <c r="O7337" s="241"/>
      <c r="P7337" s="241"/>
      <c r="Q7337" s="241"/>
      <c r="R7337" s="241"/>
      <c r="S7337" s="241"/>
      <c r="T7337" s="242"/>
      <c r="AT7337" s="243" t="s">
        <v>272</v>
      </c>
      <c r="AU7337" s="243" t="s">
        <v>91</v>
      </c>
      <c r="AV7337" s="15" t="s">
        <v>91</v>
      </c>
      <c r="AW7337" s="15" t="s">
        <v>38</v>
      </c>
      <c r="AX7337" s="15" t="s">
        <v>82</v>
      </c>
      <c r="AY7337" s="243" t="s">
        <v>262</v>
      </c>
    </row>
    <row r="7338" spans="1:65" s="16" customFormat="1" ht="10">
      <c r="B7338" s="244"/>
      <c r="C7338" s="245"/>
      <c r="D7338" s="208" t="s">
        <v>272</v>
      </c>
      <c r="E7338" s="246" t="s">
        <v>44</v>
      </c>
      <c r="F7338" s="247" t="s">
        <v>291</v>
      </c>
      <c r="G7338" s="245"/>
      <c r="H7338" s="248">
        <v>99</v>
      </c>
      <c r="I7338" s="249"/>
      <c r="J7338" s="245"/>
      <c r="K7338" s="245"/>
      <c r="L7338" s="250"/>
      <c r="M7338" s="251"/>
      <c r="N7338" s="252"/>
      <c r="O7338" s="252"/>
      <c r="P7338" s="252"/>
      <c r="Q7338" s="252"/>
      <c r="R7338" s="252"/>
      <c r="S7338" s="252"/>
      <c r="T7338" s="253"/>
      <c r="AT7338" s="254" t="s">
        <v>272</v>
      </c>
      <c r="AU7338" s="254" t="s">
        <v>91</v>
      </c>
      <c r="AV7338" s="16" t="s">
        <v>104</v>
      </c>
      <c r="AW7338" s="16" t="s">
        <v>38</v>
      </c>
      <c r="AX7338" s="16" t="s">
        <v>89</v>
      </c>
      <c r="AY7338" s="254" t="s">
        <v>262</v>
      </c>
    </row>
    <row r="7339" spans="1:65" s="13" customFormat="1" ht="10">
      <c r="B7339" s="212"/>
      <c r="C7339" s="213"/>
      <c r="D7339" s="208" t="s">
        <v>272</v>
      </c>
      <c r="E7339" s="214" t="s">
        <v>44</v>
      </c>
      <c r="F7339" s="215" t="s">
        <v>3481</v>
      </c>
      <c r="G7339" s="213"/>
      <c r="H7339" s="214" t="s">
        <v>44</v>
      </c>
      <c r="I7339" s="216"/>
      <c r="J7339" s="213"/>
      <c r="K7339" s="213"/>
      <c r="L7339" s="217"/>
      <c r="M7339" s="218"/>
      <c r="N7339" s="219"/>
      <c r="O7339" s="219"/>
      <c r="P7339" s="219"/>
      <c r="Q7339" s="219"/>
      <c r="R7339" s="219"/>
      <c r="S7339" s="219"/>
      <c r="T7339" s="220"/>
      <c r="AT7339" s="221" t="s">
        <v>272</v>
      </c>
      <c r="AU7339" s="221" t="s">
        <v>91</v>
      </c>
      <c r="AV7339" s="13" t="s">
        <v>89</v>
      </c>
      <c r="AW7339" s="13" t="s">
        <v>38</v>
      </c>
      <c r="AX7339" s="13" t="s">
        <v>82</v>
      </c>
      <c r="AY7339" s="221" t="s">
        <v>262</v>
      </c>
    </row>
    <row r="7340" spans="1:65" s="13" customFormat="1" ht="10">
      <c r="B7340" s="212"/>
      <c r="C7340" s="213"/>
      <c r="D7340" s="208" t="s">
        <v>272</v>
      </c>
      <c r="E7340" s="214" t="s">
        <v>44</v>
      </c>
      <c r="F7340" s="215" t="s">
        <v>804</v>
      </c>
      <c r="G7340" s="213"/>
      <c r="H7340" s="214" t="s">
        <v>44</v>
      </c>
      <c r="I7340" s="216"/>
      <c r="J7340" s="213"/>
      <c r="K7340" s="213"/>
      <c r="L7340" s="217"/>
      <c r="M7340" s="218"/>
      <c r="N7340" s="219"/>
      <c r="O7340" s="219"/>
      <c r="P7340" s="219"/>
      <c r="Q7340" s="219"/>
      <c r="R7340" s="219"/>
      <c r="S7340" s="219"/>
      <c r="T7340" s="220"/>
      <c r="AT7340" s="221" t="s">
        <v>272</v>
      </c>
      <c r="AU7340" s="221" t="s">
        <v>91</v>
      </c>
      <c r="AV7340" s="13" t="s">
        <v>89</v>
      </c>
      <c r="AW7340" s="13" t="s">
        <v>38</v>
      </c>
      <c r="AX7340" s="13" t="s">
        <v>82</v>
      </c>
      <c r="AY7340" s="221" t="s">
        <v>262</v>
      </c>
    </row>
    <row r="7341" spans="1:65" s="13" customFormat="1" ht="10">
      <c r="B7341" s="212"/>
      <c r="C7341" s="213"/>
      <c r="D7341" s="208" t="s">
        <v>272</v>
      </c>
      <c r="E7341" s="214" t="s">
        <v>44</v>
      </c>
      <c r="F7341" s="215" t="s">
        <v>806</v>
      </c>
      <c r="G7341" s="213"/>
      <c r="H7341" s="214" t="s">
        <v>44</v>
      </c>
      <c r="I7341" s="216"/>
      <c r="J7341" s="213"/>
      <c r="K7341" s="213"/>
      <c r="L7341" s="217"/>
      <c r="M7341" s="218"/>
      <c r="N7341" s="219"/>
      <c r="O7341" s="219"/>
      <c r="P7341" s="219"/>
      <c r="Q7341" s="219"/>
      <c r="R7341" s="219"/>
      <c r="S7341" s="219"/>
      <c r="T7341" s="220"/>
      <c r="AT7341" s="221" t="s">
        <v>272</v>
      </c>
      <c r="AU7341" s="221" t="s">
        <v>91</v>
      </c>
      <c r="AV7341" s="13" t="s">
        <v>89</v>
      </c>
      <c r="AW7341" s="13" t="s">
        <v>38</v>
      </c>
      <c r="AX7341" s="13" t="s">
        <v>82</v>
      </c>
      <c r="AY7341" s="221" t="s">
        <v>262</v>
      </c>
    </row>
    <row r="7342" spans="1:65" s="15" customFormat="1" ht="10">
      <c r="B7342" s="233"/>
      <c r="C7342" s="234"/>
      <c r="D7342" s="208" t="s">
        <v>272</v>
      </c>
      <c r="E7342" s="235" t="s">
        <v>44</v>
      </c>
      <c r="F7342" s="236" t="s">
        <v>807</v>
      </c>
      <c r="G7342" s="234"/>
      <c r="H7342" s="237">
        <v>13.9</v>
      </c>
      <c r="I7342" s="238"/>
      <c r="J7342" s="234"/>
      <c r="K7342" s="234"/>
      <c r="L7342" s="239"/>
      <c r="M7342" s="240"/>
      <c r="N7342" s="241"/>
      <c r="O7342" s="241"/>
      <c r="P7342" s="241"/>
      <c r="Q7342" s="241"/>
      <c r="R7342" s="241"/>
      <c r="S7342" s="241"/>
      <c r="T7342" s="242"/>
      <c r="AT7342" s="243" t="s">
        <v>272</v>
      </c>
      <c r="AU7342" s="243" t="s">
        <v>91</v>
      </c>
      <c r="AV7342" s="15" t="s">
        <v>91</v>
      </c>
      <c r="AW7342" s="15" t="s">
        <v>38</v>
      </c>
      <c r="AX7342" s="15" t="s">
        <v>82</v>
      </c>
      <c r="AY7342" s="243" t="s">
        <v>262</v>
      </c>
    </row>
    <row r="7343" spans="1:65" s="15" customFormat="1" ht="10">
      <c r="B7343" s="233"/>
      <c r="C7343" s="234"/>
      <c r="D7343" s="208" t="s">
        <v>272</v>
      </c>
      <c r="E7343" s="235" t="s">
        <v>44</v>
      </c>
      <c r="F7343" s="236" t="s">
        <v>803</v>
      </c>
      <c r="G7343" s="234"/>
      <c r="H7343" s="237">
        <v>5.7</v>
      </c>
      <c r="I7343" s="238"/>
      <c r="J7343" s="234"/>
      <c r="K7343" s="234"/>
      <c r="L7343" s="239"/>
      <c r="M7343" s="240"/>
      <c r="N7343" s="241"/>
      <c r="O7343" s="241"/>
      <c r="P7343" s="241"/>
      <c r="Q7343" s="241"/>
      <c r="R7343" s="241"/>
      <c r="S7343" s="241"/>
      <c r="T7343" s="242"/>
      <c r="AT7343" s="243" t="s">
        <v>272</v>
      </c>
      <c r="AU7343" s="243" t="s">
        <v>91</v>
      </c>
      <c r="AV7343" s="15" t="s">
        <v>91</v>
      </c>
      <c r="AW7343" s="15" t="s">
        <v>38</v>
      </c>
      <c r="AX7343" s="15" t="s">
        <v>82</v>
      </c>
      <c r="AY7343" s="243" t="s">
        <v>262</v>
      </c>
    </row>
    <row r="7344" spans="1:65" s="14" customFormat="1" ht="10">
      <c r="B7344" s="222"/>
      <c r="C7344" s="223"/>
      <c r="D7344" s="208" t="s">
        <v>272</v>
      </c>
      <c r="E7344" s="224" t="s">
        <v>44</v>
      </c>
      <c r="F7344" s="225" t="s">
        <v>284</v>
      </c>
      <c r="G7344" s="223"/>
      <c r="H7344" s="226">
        <v>19.600000000000001</v>
      </c>
      <c r="I7344" s="227"/>
      <c r="J7344" s="223"/>
      <c r="K7344" s="223"/>
      <c r="L7344" s="228"/>
      <c r="M7344" s="229"/>
      <c r="N7344" s="230"/>
      <c r="O7344" s="230"/>
      <c r="P7344" s="230"/>
      <c r="Q7344" s="230"/>
      <c r="R7344" s="230"/>
      <c r="S7344" s="230"/>
      <c r="T7344" s="231"/>
      <c r="AT7344" s="232" t="s">
        <v>272</v>
      </c>
      <c r="AU7344" s="232" t="s">
        <v>91</v>
      </c>
      <c r="AV7344" s="14" t="s">
        <v>97</v>
      </c>
      <c r="AW7344" s="14" t="s">
        <v>38</v>
      </c>
      <c r="AX7344" s="14" t="s">
        <v>82</v>
      </c>
      <c r="AY7344" s="232" t="s">
        <v>262</v>
      </c>
    </row>
    <row r="7345" spans="1:65" s="13" customFormat="1" ht="10">
      <c r="B7345" s="212"/>
      <c r="C7345" s="213"/>
      <c r="D7345" s="208" t="s">
        <v>272</v>
      </c>
      <c r="E7345" s="214" t="s">
        <v>44</v>
      </c>
      <c r="F7345" s="215" t="s">
        <v>2445</v>
      </c>
      <c r="G7345" s="213"/>
      <c r="H7345" s="214" t="s">
        <v>44</v>
      </c>
      <c r="I7345" s="216"/>
      <c r="J7345" s="213"/>
      <c r="K7345" s="213"/>
      <c r="L7345" s="217"/>
      <c r="M7345" s="218"/>
      <c r="N7345" s="219"/>
      <c r="O7345" s="219"/>
      <c r="P7345" s="219"/>
      <c r="Q7345" s="219"/>
      <c r="R7345" s="219"/>
      <c r="S7345" s="219"/>
      <c r="T7345" s="220"/>
      <c r="AT7345" s="221" t="s">
        <v>272</v>
      </c>
      <c r="AU7345" s="221" t="s">
        <v>91</v>
      </c>
      <c r="AV7345" s="13" t="s">
        <v>89</v>
      </c>
      <c r="AW7345" s="13" t="s">
        <v>38</v>
      </c>
      <c r="AX7345" s="13" t="s">
        <v>82</v>
      </c>
      <c r="AY7345" s="221" t="s">
        <v>262</v>
      </c>
    </row>
    <row r="7346" spans="1:65" s="13" customFormat="1" ht="10">
      <c r="B7346" s="212"/>
      <c r="C7346" s="213"/>
      <c r="D7346" s="208" t="s">
        <v>272</v>
      </c>
      <c r="E7346" s="214" t="s">
        <v>44</v>
      </c>
      <c r="F7346" s="215" t="s">
        <v>846</v>
      </c>
      <c r="G7346" s="213"/>
      <c r="H7346" s="214" t="s">
        <v>44</v>
      </c>
      <c r="I7346" s="216"/>
      <c r="J7346" s="213"/>
      <c r="K7346" s="213"/>
      <c r="L7346" s="217"/>
      <c r="M7346" s="218"/>
      <c r="N7346" s="219"/>
      <c r="O7346" s="219"/>
      <c r="P7346" s="219"/>
      <c r="Q7346" s="219"/>
      <c r="R7346" s="219"/>
      <c r="S7346" s="219"/>
      <c r="T7346" s="220"/>
      <c r="AT7346" s="221" t="s">
        <v>272</v>
      </c>
      <c r="AU7346" s="221" t="s">
        <v>91</v>
      </c>
      <c r="AV7346" s="13" t="s">
        <v>89</v>
      </c>
      <c r="AW7346" s="13" t="s">
        <v>38</v>
      </c>
      <c r="AX7346" s="13" t="s">
        <v>82</v>
      </c>
      <c r="AY7346" s="221" t="s">
        <v>262</v>
      </c>
    </row>
    <row r="7347" spans="1:65" s="15" customFormat="1" ht="10">
      <c r="B7347" s="233"/>
      <c r="C7347" s="234"/>
      <c r="D7347" s="208" t="s">
        <v>272</v>
      </c>
      <c r="E7347" s="235" t="s">
        <v>44</v>
      </c>
      <c r="F7347" s="236" t="s">
        <v>805</v>
      </c>
      <c r="G7347" s="234"/>
      <c r="H7347" s="237">
        <v>10.199999999999999</v>
      </c>
      <c r="I7347" s="238"/>
      <c r="J7347" s="234"/>
      <c r="K7347" s="234"/>
      <c r="L7347" s="239"/>
      <c r="M7347" s="240"/>
      <c r="N7347" s="241"/>
      <c r="O7347" s="241"/>
      <c r="P7347" s="241"/>
      <c r="Q7347" s="241"/>
      <c r="R7347" s="241"/>
      <c r="S7347" s="241"/>
      <c r="T7347" s="242"/>
      <c r="AT7347" s="243" t="s">
        <v>272</v>
      </c>
      <c r="AU7347" s="243" t="s">
        <v>91</v>
      </c>
      <c r="AV7347" s="15" t="s">
        <v>91</v>
      </c>
      <c r="AW7347" s="15" t="s">
        <v>38</v>
      </c>
      <c r="AX7347" s="15" t="s">
        <v>82</v>
      </c>
      <c r="AY7347" s="243" t="s">
        <v>262</v>
      </c>
    </row>
    <row r="7348" spans="1:65" s="13" customFormat="1" ht="10">
      <c r="B7348" s="212"/>
      <c r="C7348" s="213"/>
      <c r="D7348" s="208" t="s">
        <v>272</v>
      </c>
      <c r="E7348" s="214" t="s">
        <v>44</v>
      </c>
      <c r="F7348" s="215" t="s">
        <v>806</v>
      </c>
      <c r="G7348" s="213"/>
      <c r="H7348" s="214" t="s">
        <v>44</v>
      </c>
      <c r="I7348" s="216"/>
      <c r="J7348" s="213"/>
      <c r="K7348" s="213"/>
      <c r="L7348" s="217"/>
      <c r="M7348" s="218"/>
      <c r="N7348" s="219"/>
      <c r="O7348" s="219"/>
      <c r="P7348" s="219"/>
      <c r="Q7348" s="219"/>
      <c r="R7348" s="219"/>
      <c r="S7348" s="219"/>
      <c r="T7348" s="220"/>
      <c r="AT7348" s="221" t="s">
        <v>272</v>
      </c>
      <c r="AU7348" s="221" t="s">
        <v>91</v>
      </c>
      <c r="AV7348" s="13" t="s">
        <v>89</v>
      </c>
      <c r="AW7348" s="13" t="s">
        <v>38</v>
      </c>
      <c r="AX7348" s="13" t="s">
        <v>82</v>
      </c>
      <c r="AY7348" s="221" t="s">
        <v>262</v>
      </c>
    </row>
    <row r="7349" spans="1:65" s="15" customFormat="1" ht="10">
      <c r="B7349" s="233"/>
      <c r="C7349" s="234"/>
      <c r="D7349" s="208" t="s">
        <v>272</v>
      </c>
      <c r="E7349" s="235" t="s">
        <v>44</v>
      </c>
      <c r="F7349" s="236" t="s">
        <v>807</v>
      </c>
      <c r="G7349" s="234"/>
      <c r="H7349" s="237">
        <v>13.9</v>
      </c>
      <c r="I7349" s="238"/>
      <c r="J7349" s="234"/>
      <c r="K7349" s="234"/>
      <c r="L7349" s="239"/>
      <c r="M7349" s="240"/>
      <c r="N7349" s="241"/>
      <c r="O7349" s="241"/>
      <c r="P7349" s="241"/>
      <c r="Q7349" s="241"/>
      <c r="R7349" s="241"/>
      <c r="S7349" s="241"/>
      <c r="T7349" s="242"/>
      <c r="AT7349" s="243" t="s">
        <v>272</v>
      </c>
      <c r="AU7349" s="243" t="s">
        <v>91</v>
      </c>
      <c r="AV7349" s="15" t="s">
        <v>91</v>
      </c>
      <c r="AW7349" s="15" t="s">
        <v>38</v>
      </c>
      <c r="AX7349" s="15" t="s">
        <v>82</v>
      </c>
      <c r="AY7349" s="243" t="s">
        <v>262</v>
      </c>
    </row>
    <row r="7350" spans="1:65" s="15" customFormat="1" ht="10">
      <c r="B7350" s="233"/>
      <c r="C7350" s="234"/>
      <c r="D7350" s="208" t="s">
        <v>272</v>
      </c>
      <c r="E7350" s="235" t="s">
        <v>44</v>
      </c>
      <c r="F7350" s="236" t="s">
        <v>803</v>
      </c>
      <c r="G7350" s="234"/>
      <c r="H7350" s="237">
        <v>5.7</v>
      </c>
      <c r="I7350" s="238"/>
      <c r="J7350" s="234"/>
      <c r="K7350" s="234"/>
      <c r="L7350" s="239"/>
      <c r="M7350" s="240"/>
      <c r="N7350" s="241"/>
      <c r="O7350" s="241"/>
      <c r="P7350" s="241"/>
      <c r="Q7350" s="241"/>
      <c r="R7350" s="241"/>
      <c r="S7350" s="241"/>
      <c r="T7350" s="242"/>
      <c r="AT7350" s="243" t="s">
        <v>272</v>
      </c>
      <c r="AU7350" s="243" t="s">
        <v>91</v>
      </c>
      <c r="AV7350" s="15" t="s">
        <v>91</v>
      </c>
      <c r="AW7350" s="15" t="s">
        <v>38</v>
      </c>
      <c r="AX7350" s="15" t="s">
        <v>82</v>
      </c>
      <c r="AY7350" s="243" t="s">
        <v>262</v>
      </c>
    </row>
    <row r="7351" spans="1:65" s="14" customFormat="1" ht="10">
      <c r="B7351" s="222"/>
      <c r="C7351" s="223"/>
      <c r="D7351" s="208" t="s">
        <v>272</v>
      </c>
      <c r="E7351" s="224" t="s">
        <v>44</v>
      </c>
      <c r="F7351" s="225" t="s">
        <v>284</v>
      </c>
      <c r="G7351" s="223"/>
      <c r="H7351" s="226">
        <v>29.8</v>
      </c>
      <c r="I7351" s="227"/>
      <c r="J7351" s="223"/>
      <c r="K7351" s="223"/>
      <c r="L7351" s="228"/>
      <c r="M7351" s="229"/>
      <c r="N7351" s="230"/>
      <c r="O7351" s="230"/>
      <c r="P7351" s="230"/>
      <c r="Q7351" s="230"/>
      <c r="R7351" s="230"/>
      <c r="S7351" s="230"/>
      <c r="T7351" s="231"/>
      <c r="AT7351" s="232" t="s">
        <v>272</v>
      </c>
      <c r="AU7351" s="232" t="s">
        <v>91</v>
      </c>
      <c r="AV7351" s="14" t="s">
        <v>97</v>
      </c>
      <c r="AW7351" s="14" t="s">
        <v>38</v>
      </c>
      <c r="AX7351" s="14" t="s">
        <v>82</v>
      </c>
      <c r="AY7351" s="232" t="s">
        <v>262</v>
      </c>
    </row>
    <row r="7352" spans="1:65" s="13" customFormat="1" ht="10">
      <c r="B7352" s="212"/>
      <c r="C7352" s="213"/>
      <c r="D7352" s="208" t="s">
        <v>272</v>
      </c>
      <c r="E7352" s="214" t="s">
        <v>44</v>
      </c>
      <c r="F7352" s="215" t="s">
        <v>2313</v>
      </c>
      <c r="G7352" s="213"/>
      <c r="H7352" s="214" t="s">
        <v>44</v>
      </c>
      <c r="I7352" s="216"/>
      <c r="J7352" s="213"/>
      <c r="K7352" s="213"/>
      <c r="L7352" s="217"/>
      <c r="M7352" s="218"/>
      <c r="N7352" s="219"/>
      <c r="O7352" s="219"/>
      <c r="P7352" s="219"/>
      <c r="Q7352" s="219"/>
      <c r="R7352" s="219"/>
      <c r="S7352" s="219"/>
      <c r="T7352" s="220"/>
      <c r="AT7352" s="221" t="s">
        <v>272</v>
      </c>
      <c r="AU7352" s="221" t="s">
        <v>91</v>
      </c>
      <c r="AV7352" s="13" t="s">
        <v>89</v>
      </c>
      <c r="AW7352" s="13" t="s">
        <v>38</v>
      </c>
      <c r="AX7352" s="13" t="s">
        <v>82</v>
      </c>
      <c r="AY7352" s="221" t="s">
        <v>262</v>
      </c>
    </row>
    <row r="7353" spans="1:65" s="13" customFormat="1" ht="10">
      <c r="B7353" s="212"/>
      <c r="C7353" s="213"/>
      <c r="D7353" s="208" t="s">
        <v>272</v>
      </c>
      <c r="E7353" s="214" t="s">
        <v>44</v>
      </c>
      <c r="F7353" s="215" t="s">
        <v>869</v>
      </c>
      <c r="G7353" s="213"/>
      <c r="H7353" s="214" t="s">
        <v>44</v>
      </c>
      <c r="I7353" s="216"/>
      <c r="J7353" s="213"/>
      <c r="K7353" s="213"/>
      <c r="L7353" s="217"/>
      <c r="M7353" s="218"/>
      <c r="N7353" s="219"/>
      <c r="O7353" s="219"/>
      <c r="P7353" s="219"/>
      <c r="Q7353" s="219"/>
      <c r="R7353" s="219"/>
      <c r="S7353" s="219"/>
      <c r="T7353" s="220"/>
      <c r="AT7353" s="221" t="s">
        <v>272</v>
      </c>
      <c r="AU7353" s="221" t="s">
        <v>91</v>
      </c>
      <c r="AV7353" s="13" t="s">
        <v>89</v>
      </c>
      <c r="AW7353" s="13" t="s">
        <v>38</v>
      </c>
      <c r="AX7353" s="13" t="s">
        <v>82</v>
      </c>
      <c r="AY7353" s="221" t="s">
        <v>262</v>
      </c>
    </row>
    <row r="7354" spans="1:65" s="15" customFormat="1" ht="10">
      <c r="B7354" s="233"/>
      <c r="C7354" s="234"/>
      <c r="D7354" s="208" t="s">
        <v>272</v>
      </c>
      <c r="E7354" s="235" t="s">
        <v>44</v>
      </c>
      <c r="F7354" s="236" t="s">
        <v>805</v>
      </c>
      <c r="G7354" s="234"/>
      <c r="H7354" s="237">
        <v>10.199999999999999</v>
      </c>
      <c r="I7354" s="238"/>
      <c r="J7354" s="234"/>
      <c r="K7354" s="234"/>
      <c r="L7354" s="239"/>
      <c r="M7354" s="240"/>
      <c r="N7354" s="241"/>
      <c r="O7354" s="241"/>
      <c r="P7354" s="241"/>
      <c r="Q7354" s="241"/>
      <c r="R7354" s="241"/>
      <c r="S7354" s="241"/>
      <c r="T7354" s="242"/>
      <c r="AT7354" s="243" t="s">
        <v>272</v>
      </c>
      <c r="AU7354" s="243" t="s">
        <v>91</v>
      </c>
      <c r="AV7354" s="15" t="s">
        <v>91</v>
      </c>
      <c r="AW7354" s="15" t="s">
        <v>38</v>
      </c>
      <c r="AX7354" s="15" t="s">
        <v>82</v>
      </c>
      <c r="AY7354" s="243" t="s">
        <v>262</v>
      </c>
    </row>
    <row r="7355" spans="1:65" s="13" customFormat="1" ht="10">
      <c r="B7355" s="212"/>
      <c r="C7355" s="213"/>
      <c r="D7355" s="208" t="s">
        <v>272</v>
      </c>
      <c r="E7355" s="214" t="s">
        <v>44</v>
      </c>
      <c r="F7355" s="215" t="s">
        <v>806</v>
      </c>
      <c r="G7355" s="213"/>
      <c r="H7355" s="214" t="s">
        <v>44</v>
      </c>
      <c r="I7355" s="216"/>
      <c r="J7355" s="213"/>
      <c r="K7355" s="213"/>
      <c r="L7355" s="217"/>
      <c r="M7355" s="218"/>
      <c r="N7355" s="219"/>
      <c r="O7355" s="219"/>
      <c r="P7355" s="219"/>
      <c r="Q7355" s="219"/>
      <c r="R7355" s="219"/>
      <c r="S7355" s="219"/>
      <c r="T7355" s="220"/>
      <c r="AT7355" s="221" t="s">
        <v>272</v>
      </c>
      <c r="AU7355" s="221" t="s">
        <v>91</v>
      </c>
      <c r="AV7355" s="13" t="s">
        <v>89</v>
      </c>
      <c r="AW7355" s="13" t="s">
        <v>38</v>
      </c>
      <c r="AX7355" s="13" t="s">
        <v>82</v>
      </c>
      <c r="AY7355" s="221" t="s">
        <v>262</v>
      </c>
    </row>
    <row r="7356" spans="1:65" s="15" customFormat="1" ht="10">
      <c r="B7356" s="233"/>
      <c r="C7356" s="234"/>
      <c r="D7356" s="208" t="s">
        <v>272</v>
      </c>
      <c r="E7356" s="235" t="s">
        <v>44</v>
      </c>
      <c r="F7356" s="236" t="s">
        <v>807</v>
      </c>
      <c r="G7356" s="234"/>
      <c r="H7356" s="237">
        <v>13.9</v>
      </c>
      <c r="I7356" s="238"/>
      <c r="J7356" s="234"/>
      <c r="K7356" s="234"/>
      <c r="L7356" s="239"/>
      <c r="M7356" s="240"/>
      <c r="N7356" s="241"/>
      <c r="O7356" s="241"/>
      <c r="P7356" s="241"/>
      <c r="Q7356" s="241"/>
      <c r="R7356" s="241"/>
      <c r="S7356" s="241"/>
      <c r="T7356" s="242"/>
      <c r="AT7356" s="243" t="s">
        <v>272</v>
      </c>
      <c r="AU7356" s="243" t="s">
        <v>91</v>
      </c>
      <c r="AV7356" s="15" t="s">
        <v>91</v>
      </c>
      <c r="AW7356" s="15" t="s">
        <v>38</v>
      </c>
      <c r="AX7356" s="15" t="s">
        <v>82</v>
      </c>
      <c r="AY7356" s="243" t="s">
        <v>262</v>
      </c>
    </row>
    <row r="7357" spans="1:65" s="15" customFormat="1" ht="10">
      <c r="B7357" s="233"/>
      <c r="C7357" s="234"/>
      <c r="D7357" s="208" t="s">
        <v>272</v>
      </c>
      <c r="E7357" s="235" t="s">
        <v>44</v>
      </c>
      <c r="F7357" s="236" t="s">
        <v>803</v>
      </c>
      <c r="G7357" s="234"/>
      <c r="H7357" s="237">
        <v>5.7</v>
      </c>
      <c r="I7357" s="238"/>
      <c r="J7357" s="234"/>
      <c r="K7357" s="234"/>
      <c r="L7357" s="239"/>
      <c r="M7357" s="240"/>
      <c r="N7357" s="241"/>
      <c r="O7357" s="241"/>
      <c r="P7357" s="241"/>
      <c r="Q7357" s="241"/>
      <c r="R7357" s="241"/>
      <c r="S7357" s="241"/>
      <c r="T7357" s="242"/>
      <c r="AT7357" s="243" t="s">
        <v>272</v>
      </c>
      <c r="AU7357" s="243" t="s">
        <v>91</v>
      </c>
      <c r="AV7357" s="15" t="s">
        <v>91</v>
      </c>
      <c r="AW7357" s="15" t="s">
        <v>38</v>
      </c>
      <c r="AX7357" s="15" t="s">
        <v>82</v>
      </c>
      <c r="AY7357" s="243" t="s">
        <v>262</v>
      </c>
    </row>
    <row r="7358" spans="1:65" s="14" customFormat="1" ht="10">
      <c r="B7358" s="222"/>
      <c r="C7358" s="223"/>
      <c r="D7358" s="208" t="s">
        <v>272</v>
      </c>
      <c r="E7358" s="224" t="s">
        <v>44</v>
      </c>
      <c r="F7358" s="225" t="s">
        <v>284</v>
      </c>
      <c r="G7358" s="223"/>
      <c r="H7358" s="226">
        <v>29.8</v>
      </c>
      <c r="I7358" s="227"/>
      <c r="J7358" s="223"/>
      <c r="K7358" s="223"/>
      <c r="L7358" s="228"/>
      <c r="M7358" s="229"/>
      <c r="N7358" s="230"/>
      <c r="O7358" s="230"/>
      <c r="P7358" s="230"/>
      <c r="Q7358" s="230"/>
      <c r="R7358" s="230"/>
      <c r="S7358" s="230"/>
      <c r="T7358" s="231"/>
      <c r="AT7358" s="232" t="s">
        <v>272</v>
      </c>
      <c r="AU7358" s="232" t="s">
        <v>91</v>
      </c>
      <c r="AV7358" s="14" t="s">
        <v>97</v>
      </c>
      <c r="AW7358" s="14" t="s">
        <v>38</v>
      </c>
      <c r="AX7358" s="14" t="s">
        <v>82</v>
      </c>
      <c r="AY7358" s="232" t="s">
        <v>262</v>
      </c>
    </row>
    <row r="7359" spans="1:65" s="2" customFormat="1" ht="21.75" customHeight="1">
      <c r="A7359" s="37"/>
      <c r="B7359" s="38"/>
      <c r="C7359" s="255" t="s">
        <v>3493</v>
      </c>
      <c r="D7359" s="255" t="s">
        <v>633</v>
      </c>
      <c r="E7359" s="256" t="s">
        <v>3483</v>
      </c>
      <c r="F7359" s="257" t="s">
        <v>3484</v>
      </c>
      <c r="G7359" s="258" t="s">
        <v>342</v>
      </c>
      <c r="H7359" s="259">
        <v>22.77</v>
      </c>
      <c r="I7359" s="260"/>
      <c r="J7359" s="261">
        <f>ROUND(I7359*H7359,2)</f>
        <v>0</v>
      </c>
      <c r="K7359" s="257" t="s">
        <v>268</v>
      </c>
      <c r="L7359" s="262"/>
      <c r="M7359" s="263" t="s">
        <v>44</v>
      </c>
      <c r="N7359" s="264" t="s">
        <v>53</v>
      </c>
      <c r="O7359" s="67"/>
      <c r="P7359" s="204">
        <f>O7359*H7359</f>
        <v>0</v>
      </c>
      <c r="Q7359" s="204">
        <v>2.3099999999999999E-2</v>
      </c>
      <c r="R7359" s="204">
        <f>Q7359*H7359</f>
        <v>0.52598699999999998</v>
      </c>
      <c r="S7359" s="204">
        <v>0</v>
      </c>
      <c r="T7359" s="205">
        <f>S7359*H7359</f>
        <v>0</v>
      </c>
      <c r="U7359" s="37"/>
      <c r="V7359" s="37"/>
      <c r="W7359" s="37"/>
      <c r="X7359" s="37"/>
      <c r="Y7359" s="37"/>
      <c r="Z7359" s="37"/>
      <c r="AA7359" s="37"/>
      <c r="AB7359" s="37"/>
      <c r="AC7359" s="37"/>
      <c r="AD7359" s="37"/>
      <c r="AE7359" s="37"/>
      <c r="AR7359" s="206" t="s">
        <v>619</v>
      </c>
      <c r="AT7359" s="206" t="s">
        <v>633</v>
      </c>
      <c r="AU7359" s="206" t="s">
        <v>91</v>
      </c>
      <c r="AY7359" s="19" t="s">
        <v>262</v>
      </c>
      <c r="BE7359" s="207">
        <f>IF(N7359="základní",J7359,0)</f>
        <v>0</v>
      </c>
      <c r="BF7359" s="207">
        <f>IF(N7359="snížená",J7359,0)</f>
        <v>0</v>
      </c>
      <c r="BG7359" s="207">
        <f>IF(N7359="zákl. přenesená",J7359,0)</f>
        <v>0</v>
      </c>
      <c r="BH7359" s="207">
        <f>IF(N7359="sníž. přenesená",J7359,0)</f>
        <v>0</v>
      </c>
      <c r="BI7359" s="207">
        <f>IF(N7359="nulová",J7359,0)</f>
        <v>0</v>
      </c>
      <c r="BJ7359" s="19" t="s">
        <v>89</v>
      </c>
      <c r="BK7359" s="207">
        <f>ROUND(I7359*H7359,2)</f>
        <v>0</v>
      </c>
      <c r="BL7359" s="19" t="s">
        <v>442</v>
      </c>
      <c r="BM7359" s="206" t="s">
        <v>3494</v>
      </c>
    </row>
    <row r="7360" spans="1:65" s="2" customFormat="1" ht="18">
      <c r="A7360" s="37"/>
      <c r="B7360" s="38"/>
      <c r="C7360" s="39"/>
      <c r="D7360" s="208" t="s">
        <v>421</v>
      </c>
      <c r="E7360" s="39"/>
      <c r="F7360" s="209" t="s">
        <v>3486</v>
      </c>
      <c r="G7360" s="39"/>
      <c r="H7360" s="39"/>
      <c r="I7360" s="118"/>
      <c r="J7360" s="39"/>
      <c r="K7360" s="39"/>
      <c r="L7360" s="42"/>
      <c r="M7360" s="210"/>
      <c r="N7360" s="211"/>
      <c r="O7360" s="67"/>
      <c r="P7360" s="67"/>
      <c r="Q7360" s="67"/>
      <c r="R7360" s="67"/>
      <c r="S7360" s="67"/>
      <c r="T7360" s="68"/>
      <c r="U7360" s="37"/>
      <c r="V7360" s="37"/>
      <c r="W7360" s="37"/>
      <c r="X7360" s="37"/>
      <c r="Y7360" s="37"/>
      <c r="Z7360" s="37"/>
      <c r="AA7360" s="37"/>
      <c r="AB7360" s="37"/>
      <c r="AC7360" s="37"/>
      <c r="AD7360" s="37"/>
      <c r="AE7360" s="37"/>
      <c r="AT7360" s="19" t="s">
        <v>421</v>
      </c>
      <c r="AU7360" s="19" t="s">
        <v>91</v>
      </c>
    </row>
    <row r="7361" spans="2:51" s="13" customFormat="1" ht="10">
      <c r="B7361" s="212"/>
      <c r="C7361" s="213"/>
      <c r="D7361" s="208" t="s">
        <v>272</v>
      </c>
      <c r="E7361" s="214" t="s">
        <v>44</v>
      </c>
      <c r="F7361" s="215" t="s">
        <v>3445</v>
      </c>
      <c r="G7361" s="213"/>
      <c r="H7361" s="214" t="s">
        <v>44</v>
      </c>
      <c r="I7361" s="216"/>
      <c r="J7361" s="213"/>
      <c r="K7361" s="213"/>
      <c r="L7361" s="217"/>
      <c r="M7361" s="218"/>
      <c r="N7361" s="219"/>
      <c r="O7361" s="219"/>
      <c r="P7361" s="219"/>
      <c r="Q7361" s="219"/>
      <c r="R7361" s="219"/>
      <c r="S7361" s="219"/>
      <c r="T7361" s="220"/>
      <c r="AT7361" s="221" t="s">
        <v>272</v>
      </c>
      <c r="AU7361" s="221" t="s">
        <v>91</v>
      </c>
      <c r="AV7361" s="13" t="s">
        <v>89</v>
      </c>
      <c r="AW7361" s="13" t="s">
        <v>38</v>
      </c>
      <c r="AX7361" s="13" t="s">
        <v>82</v>
      </c>
      <c r="AY7361" s="221" t="s">
        <v>262</v>
      </c>
    </row>
    <row r="7362" spans="2:51" s="13" customFormat="1" ht="10">
      <c r="B7362" s="212"/>
      <c r="C7362" s="213"/>
      <c r="D7362" s="208" t="s">
        <v>272</v>
      </c>
      <c r="E7362" s="214" t="s">
        <v>44</v>
      </c>
      <c r="F7362" s="215" t="s">
        <v>3447</v>
      </c>
      <c r="G7362" s="213"/>
      <c r="H7362" s="214" t="s">
        <v>44</v>
      </c>
      <c r="I7362" s="216"/>
      <c r="J7362" s="213"/>
      <c r="K7362" s="213"/>
      <c r="L7362" s="217"/>
      <c r="M7362" s="218"/>
      <c r="N7362" s="219"/>
      <c r="O7362" s="219"/>
      <c r="P7362" s="219"/>
      <c r="Q7362" s="219"/>
      <c r="R7362" s="219"/>
      <c r="S7362" s="219"/>
      <c r="T7362" s="220"/>
      <c r="AT7362" s="221" t="s">
        <v>272</v>
      </c>
      <c r="AU7362" s="221" t="s">
        <v>91</v>
      </c>
      <c r="AV7362" s="13" t="s">
        <v>89</v>
      </c>
      <c r="AW7362" s="13" t="s">
        <v>38</v>
      </c>
      <c r="AX7362" s="13" t="s">
        <v>82</v>
      </c>
      <c r="AY7362" s="221" t="s">
        <v>262</v>
      </c>
    </row>
    <row r="7363" spans="2:51" s="13" customFormat="1" ht="10">
      <c r="B7363" s="212"/>
      <c r="C7363" s="213"/>
      <c r="D7363" s="208" t="s">
        <v>272</v>
      </c>
      <c r="E7363" s="214" t="s">
        <v>44</v>
      </c>
      <c r="F7363" s="215" t="s">
        <v>3448</v>
      </c>
      <c r="G7363" s="213"/>
      <c r="H7363" s="214" t="s">
        <v>44</v>
      </c>
      <c r="I7363" s="216"/>
      <c r="J7363" s="213"/>
      <c r="K7363" s="213"/>
      <c r="L7363" s="217"/>
      <c r="M7363" s="218"/>
      <c r="N7363" s="219"/>
      <c r="O7363" s="219"/>
      <c r="P7363" s="219"/>
      <c r="Q7363" s="219"/>
      <c r="R7363" s="219"/>
      <c r="S7363" s="219"/>
      <c r="T7363" s="220"/>
      <c r="AT7363" s="221" t="s">
        <v>272</v>
      </c>
      <c r="AU7363" s="221" t="s">
        <v>91</v>
      </c>
      <c r="AV7363" s="13" t="s">
        <v>89</v>
      </c>
      <c r="AW7363" s="13" t="s">
        <v>38</v>
      </c>
      <c r="AX7363" s="13" t="s">
        <v>82</v>
      </c>
      <c r="AY7363" s="221" t="s">
        <v>262</v>
      </c>
    </row>
    <row r="7364" spans="2:51" s="15" customFormat="1" ht="10">
      <c r="B7364" s="233"/>
      <c r="C7364" s="234"/>
      <c r="D7364" s="208" t="s">
        <v>272</v>
      </c>
      <c r="E7364" s="235" t="s">
        <v>44</v>
      </c>
      <c r="F7364" s="236" t="s">
        <v>3450</v>
      </c>
      <c r="G7364" s="234"/>
      <c r="H7364" s="237">
        <v>19.8</v>
      </c>
      <c r="I7364" s="238"/>
      <c r="J7364" s="234"/>
      <c r="K7364" s="234"/>
      <c r="L7364" s="239"/>
      <c r="M7364" s="240"/>
      <c r="N7364" s="241"/>
      <c r="O7364" s="241"/>
      <c r="P7364" s="241"/>
      <c r="Q7364" s="241"/>
      <c r="R7364" s="241"/>
      <c r="S7364" s="241"/>
      <c r="T7364" s="242"/>
      <c r="AT7364" s="243" t="s">
        <v>272</v>
      </c>
      <c r="AU7364" s="243" t="s">
        <v>91</v>
      </c>
      <c r="AV7364" s="15" t="s">
        <v>91</v>
      </c>
      <c r="AW7364" s="15" t="s">
        <v>38</v>
      </c>
      <c r="AX7364" s="15" t="s">
        <v>82</v>
      </c>
      <c r="AY7364" s="243" t="s">
        <v>262</v>
      </c>
    </row>
    <row r="7365" spans="2:51" s="16" customFormat="1" ht="10">
      <c r="B7365" s="244"/>
      <c r="C7365" s="245"/>
      <c r="D7365" s="208" t="s">
        <v>272</v>
      </c>
      <c r="E7365" s="246" t="s">
        <v>44</v>
      </c>
      <c r="F7365" s="247" t="s">
        <v>291</v>
      </c>
      <c r="G7365" s="245"/>
      <c r="H7365" s="248">
        <v>19.8</v>
      </c>
      <c r="I7365" s="249"/>
      <c r="J7365" s="245"/>
      <c r="K7365" s="245"/>
      <c r="L7365" s="250"/>
      <c r="M7365" s="251"/>
      <c r="N7365" s="252"/>
      <c r="O7365" s="252"/>
      <c r="P7365" s="252"/>
      <c r="Q7365" s="252"/>
      <c r="R7365" s="252"/>
      <c r="S7365" s="252"/>
      <c r="T7365" s="253"/>
      <c r="AT7365" s="254" t="s">
        <v>272</v>
      </c>
      <c r="AU7365" s="254" t="s">
        <v>91</v>
      </c>
      <c r="AV7365" s="16" t="s">
        <v>104</v>
      </c>
      <c r="AW7365" s="16" t="s">
        <v>38</v>
      </c>
      <c r="AX7365" s="16" t="s">
        <v>89</v>
      </c>
      <c r="AY7365" s="254" t="s">
        <v>262</v>
      </c>
    </row>
    <row r="7366" spans="2:51" s="13" customFormat="1" ht="10">
      <c r="B7366" s="212"/>
      <c r="C7366" s="213"/>
      <c r="D7366" s="208" t="s">
        <v>272</v>
      </c>
      <c r="E7366" s="214" t="s">
        <v>44</v>
      </c>
      <c r="F7366" s="215" t="s">
        <v>3481</v>
      </c>
      <c r="G7366" s="213"/>
      <c r="H7366" s="214" t="s">
        <v>44</v>
      </c>
      <c r="I7366" s="216"/>
      <c r="J7366" s="213"/>
      <c r="K7366" s="213"/>
      <c r="L7366" s="217"/>
      <c r="M7366" s="218"/>
      <c r="N7366" s="219"/>
      <c r="O7366" s="219"/>
      <c r="P7366" s="219"/>
      <c r="Q7366" s="219"/>
      <c r="R7366" s="219"/>
      <c r="S7366" s="219"/>
      <c r="T7366" s="220"/>
      <c r="AT7366" s="221" t="s">
        <v>272</v>
      </c>
      <c r="AU7366" s="221" t="s">
        <v>91</v>
      </c>
      <c r="AV7366" s="13" t="s">
        <v>89</v>
      </c>
      <c r="AW7366" s="13" t="s">
        <v>38</v>
      </c>
      <c r="AX7366" s="13" t="s">
        <v>82</v>
      </c>
      <c r="AY7366" s="221" t="s">
        <v>262</v>
      </c>
    </row>
    <row r="7367" spans="2:51" s="13" customFormat="1" ht="10">
      <c r="B7367" s="212"/>
      <c r="C7367" s="213"/>
      <c r="D7367" s="208" t="s">
        <v>272</v>
      </c>
      <c r="E7367" s="214" t="s">
        <v>44</v>
      </c>
      <c r="F7367" s="215" t="s">
        <v>804</v>
      </c>
      <c r="G7367" s="213"/>
      <c r="H7367" s="214" t="s">
        <v>44</v>
      </c>
      <c r="I7367" s="216"/>
      <c r="J7367" s="213"/>
      <c r="K7367" s="213"/>
      <c r="L7367" s="217"/>
      <c r="M7367" s="218"/>
      <c r="N7367" s="219"/>
      <c r="O7367" s="219"/>
      <c r="P7367" s="219"/>
      <c r="Q7367" s="219"/>
      <c r="R7367" s="219"/>
      <c r="S7367" s="219"/>
      <c r="T7367" s="220"/>
      <c r="AT7367" s="221" t="s">
        <v>272</v>
      </c>
      <c r="AU7367" s="221" t="s">
        <v>91</v>
      </c>
      <c r="AV7367" s="13" t="s">
        <v>89</v>
      </c>
      <c r="AW7367" s="13" t="s">
        <v>38</v>
      </c>
      <c r="AX7367" s="13" t="s">
        <v>82</v>
      </c>
      <c r="AY7367" s="221" t="s">
        <v>262</v>
      </c>
    </row>
    <row r="7368" spans="2:51" s="13" customFormat="1" ht="10">
      <c r="B7368" s="212"/>
      <c r="C7368" s="213"/>
      <c r="D7368" s="208" t="s">
        <v>272</v>
      </c>
      <c r="E7368" s="214" t="s">
        <v>44</v>
      </c>
      <c r="F7368" s="215" t="s">
        <v>806</v>
      </c>
      <c r="G7368" s="213"/>
      <c r="H7368" s="214" t="s">
        <v>44</v>
      </c>
      <c r="I7368" s="216"/>
      <c r="J7368" s="213"/>
      <c r="K7368" s="213"/>
      <c r="L7368" s="217"/>
      <c r="M7368" s="218"/>
      <c r="N7368" s="219"/>
      <c r="O7368" s="219"/>
      <c r="P7368" s="219"/>
      <c r="Q7368" s="219"/>
      <c r="R7368" s="219"/>
      <c r="S7368" s="219"/>
      <c r="T7368" s="220"/>
      <c r="AT7368" s="221" t="s">
        <v>272</v>
      </c>
      <c r="AU7368" s="221" t="s">
        <v>91</v>
      </c>
      <c r="AV7368" s="13" t="s">
        <v>89</v>
      </c>
      <c r="AW7368" s="13" t="s">
        <v>38</v>
      </c>
      <c r="AX7368" s="13" t="s">
        <v>82</v>
      </c>
      <c r="AY7368" s="221" t="s">
        <v>262</v>
      </c>
    </row>
    <row r="7369" spans="2:51" s="15" customFormat="1" ht="10">
      <c r="B7369" s="233"/>
      <c r="C7369" s="234"/>
      <c r="D7369" s="208" t="s">
        <v>272</v>
      </c>
      <c r="E7369" s="235" t="s">
        <v>44</v>
      </c>
      <c r="F7369" s="236" t="s">
        <v>807</v>
      </c>
      <c r="G7369" s="234"/>
      <c r="H7369" s="237">
        <v>13.9</v>
      </c>
      <c r="I7369" s="238"/>
      <c r="J7369" s="234"/>
      <c r="K7369" s="234"/>
      <c r="L7369" s="239"/>
      <c r="M7369" s="240"/>
      <c r="N7369" s="241"/>
      <c r="O7369" s="241"/>
      <c r="P7369" s="241"/>
      <c r="Q7369" s="241"/>
      <c r="R7369" s="241"/>
      <c r="S7369" s="241"/>
      <c r="T7369" s="242"/>
      <c r="AT7369" s="243" t="s">
        <v>272</v>
      </c>
      <c r="AU7369" s="243" t="s">
        <v>91</v>
      </c>
      <c r="AV7369" s="15" t="s">
        <v>91</v>
      </c>
      <c r="AW7369" s="15" t="s">
        <v>38</v>
      </c>
      <c r="AX7369" s="15" t="s">
        <v>82</v>
      </c>
      <c r="AY7369" s="243" t="s">
        <v>262</v>
      </c>
    </row>
    <row r="7370" spans="2:51" s="15" customFormat="1" ht="10">
      <c r="B7370" s="233"/>
      <c r="C7370" s="234"/>
      <c r="D7370" s="208" t="s">
        <v>272</v>
      </c>
      <c r="E7370" s="235" t="s">
        <v>44</v>
      </c>
      <c r="F7370" s="236" t="s">
        <v>803</v>
      </c>
      <c r="G7370" s="234"/>
      <c r="H7370" s="237">
        <v>5.7</v>
      </c>
      <c r="I7370" s="238"/>
      <c r="J7370" s="234"/>
      <c r="K7370" s="234"/>
      <c r="L7370" s="239"/>
      <c r="M7370" s="240"/>
      <c r="N7370" s="241"/>
      <c r="O7370" s="241"/>
      <c r="P7370" s="241"/>
      <c r="Q7370" s="241"/>
      <c r="R7370" s="241"/>
      <c r="S7370" s="241"/>
      <c r="T7370" s="242"/>
      <c r="AT7370" s="243" t="s">
        <v>272</v>
      </c>
      <c r="AU7370" s="243" t="s">
        <v>91</v>
      </c>
      <c r="AV7370" s="15" t="s">
        <v>91</v>
      </c>
      <c r="AW7370" s="15" t="s">
        <v>38</v>
      </c>
      <c r="AX7370" s="15" t="s">
        <v>82</v>
      </c>
      <c r="AY7370" s="243" t="s">
        <v>262</v>
      </c>
    </row>
    <row r="7371" spans="2:51" s="14" customFormat="1" ht="10">
      <c r="B7371" s="222"/>
      <c r="C7371" s="223"/>
      <c r="D7371" s="208" t="s">
        <v>272</v>
      </c>
      <c r="E7371" s="224" t="s">
        <v>44</v>
      </c>
      <c r="F7371" s="225" t="s">
        <v>284</v>
      </c>
      <c r="G7371" s="223"/>
      <c r="H7371" s="226">
        <v>19.600000000000001</v>
      </c>
      <c r="I7371" s="227"/>
      <c r="J7371" s="223"/>
      <c r="K7371" s="223"/>
      <c r="L7371" s="228"/>
      <c r="M7371" s="229"/>
      <c r="N7371" s="230"/>
      <c r="O7371" s="230"/>
      <c r="P7371" s="230"/>
      <c r="Q7371" s="230"/>
      <c r="R7371" s="230"/>
      <c r="S7371" s="230"/>
      <c r="T7371" s="231"/>
      <c r="AT7371" s="232" t="s">
        <v>272</v>
      </c>
      <c r="AU7371" s="232" t="s">
        <v>91</v>
      </c>
      <c r="AV7371" s="14" t="s">
        <v>97</v>
      </c>
      <c r="AW7371" s="14" t="s">
        <v>38</v>
      </c>
      <c r="AX7371" s="14" t="s">
        <v>82</v>
      </c>
      <c r="AY7371" s="232" t="s">
        <v>262</v>
      </c>
    </row>
    <row r="7372" spans="2:51" s="13" customFormat="1" ht="10">
      <c r="B7372" s="212"/>
      <c r="C7372" s="213"/>
      <c r="D7372" s="208" t="s">
        <v>272</v>
      </c>
      <c r="E7372" s="214" t="s">
        <v>44</v>
      </c>
      <c r="F7372" s="215" t="s">
        <v>2445</v>
      </c>
      <c r="G7372" s="213"/>
      <c r="H7372" s="214" t="s">
        <v>44</v>
      </c>
      <c r="I7372" s="216"/>
      <c r="J7372" s="213"/>
      <c r="K7372" s="213"/>
      <c r="L7372" s="217"/>
      <c r="M7372" s="218"/>
      <c r="N7372" s="219"/>
      <c r="O7372" s="219"/>
      <c r="P7372" s="219"/>
      <c r="Q7372" s="219"/>
      <c r="R7372" s="219"/>
      <c r="S7372" s="219"/>
      <c r="T7372" s="220"/>
      <c r="AT7372" s="221" t="s">
        <v>272</v>
      </c>
      <c r="AU7372" s="221" t="s">
        <v>91</v>
      </c>
      <c r="AV7372" s="13" t="s">
        <v>89</v>
      </c>
      <c r="AW7372" s="13" t="s">
        <v>38</v>
      </c>
      <c r="AX7372" s="13" t="s">
        <v>82</v>
      </c>
      <c r="AY7372" s="221" t="s">
        <v>262</v>
      </c>
    </row>
    <row r="7373" spans="2:51" s="13" customFormat="1" ht="10">
      <c r="B7373" s="212"/>
      <c r="C7373" s="213"/>
      <c r="D7373" s="208" t="s">
        <v>272</v>
      </c>
      <c r="E7373" s="214" t="s">
        <v>44</v>
      </c>
      <c r="F7373" s="215" t="s">
        <v>846</v>
      </c>
      <c r="G7373" s="213"/>
      <c r="H7373" s="214" t="s">
        <v>44</v>
      </c>
      <c r="I7373" s="216"/>
      <c r="J7373" s="213"/>
      <c r="K7373" s="213"/>
      <c r="L7373" s="217"/>
      <c r="M7373" s="218"/>
      <c r="N7373" s="219"/>
      <c r="O7373" s="219"/>
      <c r="P7373" s="219"/>
      <c r="Q7373" s="219"/>
      <c r="R7373" s="219"/>
      <c r="S7373" s="219"/>
      <c r="T7373" s="220"/>
      <c r="AT7373" s="221" t="s">
        <v>272</v>
      </c>
      <c r="AU7373" s="221" t="s">
        <v>91</v>
      </c>
      <c r="AV7373" s="13" t="s">
        <v>89</v>
      </c>
      <c r="AW7373" s="13" t="s">
        <v>38</v>
      </c>
      <c r="AX7373" s="13" t="s">
        <v>82</v>
      </c>
      <c r="AY7373" s="221" t="s">
        <v>262</v>
      </c>
    </row>
    <row r="7374" spans="2:51" s="15" customFormat="1" ht="10">
      <c r="B7374" s="233"/>
      <c r="C7374" s="234"/>
      <c r="D7374" s="208" t="s">
        <v>272</v>
      </c>
      <c r="E7374" s="235" t="s">
        <v>44</v>
      </c>
      <c r="F7374" s="236" t="s">
        <v>805</v>
      </c>
      <c r="G7374" s="234"/>
      <c r="H7374" s="237">
        <v>10.199999999999999</v>
      </c>
      <c r="I7374" s="238"/>
      <c r="J7374" s="234"/>
      <c r="K7374" s="234"/>
      <c r="L7374" s="239"/>
      <c r="M7374" s="240"/>
      <c r="N7374" s="241"/>
      <c r="O7374" s="241"/>
      <c r="P7374" s="241"/>
      <c r="Q7374" s="241"/>
      <c r="R7374" s="241"/>
      <c r="S7374" s="241"/>
      <c r="T7374" s="242"/>
      <c r="AT7374" s="243" t="s">
        <v>272</v>
      </c>
      <c r="AU7374" s="243" t="s">
        <v>91</v>
      </c>
      <c r="AV7374" s="15" t="s">
        <v>91</v>
      </c>
      <c r="AW7374" s="15" t="s">
        <v>38</v>
      </c>
      <c r="AX7374" s="15" t="s">
        <v>82</v>
      </c>
      <c r="AY7374" s="243" t="s">
        <v>262</v>
      </c>
    </row>
    <row r="7375" spans="2:51" s="13" customFormat="1" ht="10">
      <c r="B7375" s="212"/>
      <c r="C7375" s="213"/>
      <c r="D7375" s="208" t="s">
        <v>272</v>
      </c>
      <c r="E7375" s="214" t="s">
        <v>44</v>
      </c>
      <c r="F7375" s="215" t="s">
        <v>806</v>
      </c>
      <c r="G7375" s="213"/>
      <c r="H7375" s="214" t="s">
        <v>44</v>
      </c>
      <c r="I7375" s="216"/>
      <c r="J7375" s="213"/>
      <c r="K7375" s="213"/>
      <c r="L7375" s="217"/>
      <c r="M7375" s="218"/>
      <c r="N7375" s="219"/>
      <c r="O7375" s="219"/>
      <c r="P7375" s="219"/>
      <c r="Q7375" s="219"/>
      <c r="R7375" s="219"/>
      <c r="S7375" s="219"/>
      <c r="T7375" s="220"/>
      <c r="AT7375" s="221" t="s">
        <v>272</v>
      </c>
      <c r="AU7375" s="221" t="s">
        <v>91</v>
      </c>
      <c r="AV7375" s="13" t="s">
        <v>89</v>
      </c>
      <c r="AW7375" s="13" t="s">
        <v>38</v>
      </c>
      <c r="AX7375" s="13" t="s">
        <v>82</v>
      </c>
      <c r="AY7375" s="221" t="s">
        <v>262</v>
      </c>
    </row>
    <row r="7376" spans="2:51" s="15" customFormat="1" ht="10">
      <c r="B7376" s="233"/>
      <c r="C7376" s="234"/>
      <c r="D7376" s="208" t="s">
        <v>272</v>
      </c>
      <c r="E7376" s="235" t="s">
        <v>44</v>
      </c>
      <c r="F7376" s="236" t="s">
        <v>807</v>
      </c>
      <c r="G7376" s="234"/>
      <c r="H7376" s="237">
        <v>13.9</v>
      </c>
      <c r="I7376" s="238"/>
      <c r="J7376" s="234"/>
      <c r="K7376" s="234"/>
      <c r="L7376" s="239"/>
      <c r="M7376" s="240"/>
      <c r="N7376" s="241"/>
      <c r="O7376" s="241"/>
      <c r="P7376" s="241"/>
      <c r="Q7376" s="241"/>
      <c r="R7376" s="241"/>
      <c r="S7376" s="241"/>
      <c r="T7376" s="242"/>
      <c r="AT7376" s="243" t="s">
        <v>272</v>
      </c>
      <c r="AU7376" s="243" t="s">
        <v>91</v>
      </c>
      <c r="AV7376" s="15" t="s">
        <v>91</v>
      </c>
      <c r="AW7376" s="15" t="s">
        <v>38</v>
      </c>
      <c r="AX7376" s="15" t="s">
        <v>82</v>
      </c>
      <c r="AY7376" s="243" t="s">
        <v>262</v>
      </c>
    </row>
    <row r="7377" spans="1:65" s="15" customFormat="1" ht="10">
      <c r="B7377" s="233"/>
      <c r="C7377" s="234"/>
      <c r="D7377" s="208" t="s">
        <v>272</v>
      </c>
      <c r="E7377" s="235" t="s">
        <v>44</v>
      </c>
      <c r="F7377" s="236" t="s">
        <v>803</v>
      </c>
      <c r="G7377" s="234"/>
      <c r="H7377" s="237">
        <v>5.7</v>
      </c>
      <c r="I7377" s="238"/>
      <c r="J7377" s="234"/>
      <c r="K7377" s="234"/>
      <c r="L7377" s="239"/>
      <c r="M7377" s="240"/>
      <c r="N7377" s="241"/>
      <c r="O7377" s="241"/>
      <c r="P7377" s="241"/>
      <c r="Q7377" s="241"/>
      <c r="R7377" s="241"/>
      <c r="S7377" s="241"/>
      <c r="T7377" s="242"/>
      <c r="AT7377" s="243" t="s">
        <v>272</v>
      </c>
      <c r="AU7377" s="243" t="s">
        <v>91</v>
      </c>
      <c r="AV7377" s="15" t="s">
        <v>91</v>
      </c>
      <c r="AW7377" s="15" t="s">
        <v>38</v>
      </c>
      <c r="AX7377" s="15" t="s">
        <v>82</v>
      </c>
      <c r="AY7377" s="243" t="s">
        <v>262</v>
      </c>
    </row>
    <row r="7378" spans="1:65" s="14" customFormat="1" ht="10">
      <c r="B7378" s="222"/>
      <c r="C7378" s="223"/>
      <c r="D7378" s="208" t="s">
        <v>272</v>
      </c>
      <c r="E7378" s="224" t="s">
        <v>44</v>
      </c>
      <c r="F7378" s="225" t="s">
        <v>284</v>
      </c>
      <c r="G7378" s="223"/>
      <c r="H7378" s="226">
        <v>29.8</v>
      </c>
      <c r="I7378" s="227"/>
      <c r="J7378" s="223"/>
      <c r="K7378" s="223"/>
      <c r="L7378" s="228"/>
      <c r="M7378" s="229"/>
      <c r="N7378" s="230"/>
      <c r="O7378" s="230"/>
      <c r="P7378" s="230"/>
      <c r="Q7378" s="230"/>
      <c r="R7378" s="230"/>
      <c r="S7378" s="230"/>
      <c r="T7378" s="231"/>
      <c r="AT7378" s="232" t="s">
        <v>272</v>
      </c>
      <c r="AU7378" s="232" t="s">
        <v>91</v>
      </c>
      <c r="AV7378" s="14" t="s">
        <v>97</v>
      </c>
      <c r="AW7378" s="14" t="s">
        <v>38</v>
      </c>
      <c r="AX7378" s="14" t="s">
        <v>82</v>
      </c>
      <c r="AY7378" s="232" t="s">
        <v>262</v>
      </c>
    </row>
    <row r="7379" spans="1:65" s="13" customFormat="1" ht="10">
      <c r="B7379" s="212"/>
      <c r="C7379" s="213"/>
      <c r="D7379" s="208" t="s">
        <v>272</v>
      </c>
      <c r="E7379" s="214" t="s">
        <v>44</v>
      </c>
      <c r="F7379" s="215" t="s">
        <v>2313</v>
      </c>
      <c r="G7379" s="213"/>
      <c r="H7379" s="214" t="s">
        <v>44</v>
      </c>
      <c r="I7379" s="216"/>
      <c r="J7379" s="213"/>
      <c r="K7379" s="213"/>
      <c r="L7379" s="217"/>
      <c r="M7379" s="218"/>
      <c r="N7379" s="219"/>
      <c r="O7379" s="219"/>
      <c r="P7379" s="219"/>
      <c r="Q7379" s="219"/>
      <c r="R7379" s="219"/>
      <c r="S7379" s="219"/>
      <c r="T7379" s="220"/>
      <c r="AT7379" s="221" t="s">
        <v>272</v>
      </c>
      <c r="AU7379" s="221" t="s">
        <v>91</v>
      </c>
      <c r="AV7379" s="13" t="s">
        <v>89</v>
      </c>
      <c r="AW7379" s="13" t="s">
        <v>38</v>
      </c>
      <c r="AX7379" s="13" t="s">
        <v>82</v>
      </c>
      <c r="AY7379" s="221" t="s">
        <v>262</v>
      </c>
    </row>
    <row r="7380" spans="1:65" s="13" customFormat="1" ht="10">
      <c r="B7380" s="212"/>
      <c r="C7380" s="213"/>
      <c r="D7380" s="208" t="s">
        <v>272</v>
      </c>
      <c r="E7380" s="214" t="s">
        <v>44</v>
      </c>
      <c r="F7380" s="215" t="s">
        <v>869</v>
      </c>
      <c r="G7380" s="213"/>
      <c r="H7380" s="214" t="s">
        <v>44</v>
      </c>
      <c r="I7380" s="216"/>
      <c r="J7380" s="213"/>
      <c r="K7380" s="213"/>
      <c r="L7380" s="217"/>
      <c r="M7380" s="218"/>
      <c r="N7380" s="219"/>
      <c r="O7380" s="219"/>
      <c r="P7380" s="219"/>
      <c r="Q7380" s="219"/>
      <c r="R7380" s="219"/>
      <c r="S7380" s="219"/>
      <c r="T7380" s="220"/>
      <c r="AT7380" s="221" t="s">
        <v>272</v>
      </c>
      <c r="AU7380" s="221" t="s">
        <v>91</v>
      </c>
      <c r="AV7380" s="13" t="s">
        <v>89</v>
      </c>
      <c r="AW7380" s="13" t="s">
        <v>38</v>
      </c>
      <c r="AX7380" s="13" t="s">
        <v>82</v>
      </c>
      <c r="AY7380" s="221" t="s">
        <v>262</v>
      </c>
    </row>
    <row r="7381" spans="1:65" s="15" customFormat="1" ht="10">
      <c r="B7381" s="233"/>
      <c r="C7381" s="234"/>
      <c r="D7381" s="208" t="s">
        <v>272</v>
      </c>
      <c r="E7381" s="235" t="s">
        <v>44</v>
      </c>
      <c r="F7381" s="236" t="s">
        <v>805</v>
      </c>
      <c r="G7381" s="234"/>
      <c r="H7381" s="237">
        <v>10.199999999999999</v>
      </c>
      <c r="I7381" s="238"/>
      <c r="J7381" s="234"/>
      <c r="K7381" s="234"/>
      <c r="L7381" s="239"/>
      <c r="M7381" s="240"/>
      <c r="N7381" s="241"/>
      <c r="O7381" s="241"/>
      <c r="P7381" s="241"/>
      <c r="Q7381" s="241"/>
      <c r="R7381" s="241"/>
      <c r="S7381" s="241"/>
      <c r="T7381" s="242"/>
      <c r="AT7381" s="243" t="s">
        <v>272</v>
      </c>
      <c r="AU7381" s="243" t="s">
        <v>91</v>
      </c>
      <c r="AV7381" s="15" t="s">
        <v>91</v>
      </c>
      <c r="AW7381" s="15" t="s">
        <v>38</v>
      </c>
      <c r="AX7381" s="15" t="s">
        <v>82</v>
      </c>
      <c r="AY7381" s="243" t="s">
        <v>262</v>
      </c>
    </row>
    <row r="7382" spans="1:65" s="13" customFormat="1" ht="10">
      <c r="B7382" s="212"/>
      <c r="C7382" s="213"/>
      <c r="D7382" s="208" t="s">
        <v>272</v>
      </c>
      <c r="E7382" s="214" t="s">
        <v>44</v>
      </c>
      <c r="F7382" s="215" t="s">
        <v>806</v>
      </c>
      <c r="G7382" s="213"/>
      <c r="H7382" s="214" t="s">
        <v>44</v>
      </c>
      <c r="I7382" s="216"/>
      <c r="J7382" s="213"/>
      <c r="K7382" s="213"/>
      <c r="L7382" s="217"/>
      <c r="M7382" s="218"/>
      <c r="N7382" s="219"/>
      <c r="O7382" s="219"/>
      <c r="P7382" s="219"/>
      <c r="Q7382" s="219"/>
      <c r="R7382" s="219"/>
      <c r="S7382" s="219"/>
      <c r="T7382" s="220"/>
      <c r="AT7382" s="221" t="s">
        <v>272</v>
      </c>
      <c r="AU7382" s="221" t="s">
        <v>91</v>
      </c>
      <c r="AV7382" s="13" t="s">
        <v>89</v>
      </c>
      <c r="AW7382" s="13" t="s">
        <v>38</v>
      </c>
      <c r="AX7382" s="13" t="s">
        <v>82</v>
      </c>
      <c r="AY7382" s="221" t="s">
        <v>262</v>
      </c>
    </row>
    <row r="7383" spans="1:65" s="15" customFormat="1" ht="10">
      <c r="B7383" s="233"/>
      <c r="C7383" s="234"/>
      <c r="D7383" s="208" t="s">
        <v>272</v>
      </c>
      <c r="E7383" s="235" t="s">
        <v>44</v>
      </c>
      <c r="F7383" s="236" t="s">
        <v>807</v>
      </c>
      <c r="G7383" s="234"/>
      <c r="H7383" s="237">
        <v>13.9</v>
      </c>
      <c r="I7383" s="238"/>
      <c r="J7383" s="234"/>
      <c r="K7383" s="234"/>
      <c r="L7383" s="239"/>
      <c r="M7383" s="240"/>
      <c r="N7383" s="241"/>
      <c r="O7383" s="241"/>
      <c r="P7383" s="241"/>
      <c r="Q7383" s="241"/>
      <c r="R7383" s="241"/>
      <c r="S7383" s="241"/>
      <c r="T7383" s="242"/>
      <c r="AT7383" s="243" t="s">
        <v>272</v>
      </c>
      <c r="AU7383" s="243" t="s">
        <v>91</v>
      </c>
      <c r="AV7383" s="15" t="s">
        <v>91</v>
      </c>
      <c r="AW7383" s="15" t="s">
        <v>38</v>
      </c>
      <c r="AX7383" s="15" t="s">
        <v>82</v>
      </c>
      <c r="AY7383" s="243" t="s">
        <v>262</v>
      </c>
    </row>
    <row r="7384" spans="1:65" s="15" customFormat="1" ht="10">
      <c r="B7384" s="233"/>
      <c r="C7384" s="234"/>
      <c r="D7384" s="208" t="s">
        <v>272</v>
      </c>
      <c r="E7384" s="235" t="s">
        <v>44</v>
      </c>
      <c r="F7384" s="236" t="s">
        <v>803</v>
      </c>
      <c r="G7384" s="234"/>
      <c r="H7384" s="237">
        <v>5.7</v>
      </c>
      <c r="I7384" s="238"/>
      <c r="J7384" s="234"/>
      <c r="K7384" s="234"/>
      <c r="L7384" s="239"/>
      <c r="M7384" s="240"/>
      <c r="N7384" s="241"/>
      <c r="O7384" s="241"/>
      <c r="P7384" s="241"/>
      <c r="Q7384" s="241"/>
      <c r="R7384" s="241"/>
      <c r="S7384" s="241"/>
      <c r="T7384" s="242"/>
      <c r="AT7384" s="243" t="s">
        <v>272</v>
      </c>
      <c r="AU7384" s="243" t="s">
        <v>91</v>
      </c>
      <c r="AV7384" s="15" t="s">
        <v>91</v>
      </c>
      <c r="AW7384" s="15" t="s">
        <v>38</v>
      </c>
      <c r="AX7384" s="15" t="s">
        <v>82</v>
      </c>
      <c r="AY7384" s="243" t="s">
        <v>262</v>
      </c>
    </row>
    <row r="7385" spans="1:65" s="14" customFormat="1" ht="10">
      <c r="B7385" s="222"/>
      <c r="C7385" s="223"/>
      <c r="D7385" s="208" t="s">
        <v>272</v>
      </c>
      <c r="E7385" s="224" t="s">
        <v>44</v>
      </c>
      <c r="F7385" s="225" t="s">
        <v>284</v>
      </c>
      <c r="G7385" s="223"/>
      <c r="H7385" s="226">
        <v>29.8</v>
      </c>
      <c r="I7385" s="227"/>
      <c r="J7385" s="223"/>
      <c r="K7385" s="223"/>
      <c r="L7385" s="228"/>
      <c r="M7385" s="229"/>
      <c r="N7385" s="230"/>
      <c r="O7385" s="230"/>
      <c r="P7385" s="230"/>
      <c r="Q7385" s="230"/>
      <c r="R7385" s="230"/>
      <c r="S7385" s="230"/>
      <c r="T7385" s="231"/>
      <c r="AT7385" s="232" t="s">
        <v>272</v>
      </c>
      <c r="AU7385" s="232" t="s">
        <v>91</v>
      </c>
      <c r="AV7385" s="14" t="s">
        <v>97</v>
      </c>
      <c r="AW7385" s="14" t="s">
        <v>38</v>
      </c>
      <c r="AX7385" s="14" t="s">
        <v>82</v>
      </c>
      <c r="AY7385" s="232" t="s">
        <v>262</v>
      </c>
    </row>
    <row r="7386" spans="1:65" s="15" customFormat="1" ht="10">
      <c r="B7386" s="233"/>
      <c r="C7386" s="234"/>
      <c r="D7386" s="208" t="s">
        <v>272</v>
      </c>
      <c r="E7386" s="234"/>
      <c r="F7386" s="236" t="s">
        <v>3495</v>
      </c>
      <c r="G7386" s="234"/>
      <c r="H7386" s="237">
        <v>22.77</v>
      </c>
      <c r="I7386" s="238"/>
      <c r="J7386" s="234"/>
      <c r="K7386" s="234"/>
      <c r="L7386" s="239"/>
      <c r="M7386" s="240"/>
      <c r="N7386" s="241"/>
      <c r="O7386" s="241"/>
      <c r="P7386" s="241"/>
      <c r="Q7386" s="241"/>
      <c r="R7386" s="241"/>
      <c r="S7386" s="241"/>
      <c r="T7386" s="242"/>
      <c r="AT7386" s="243" t="s">
        <v>272</v>
      </c>
      <c r="AU7386" s="243" t="s">
        <v>91</v>
      </c>
      <c r="AV7386" s="15" t="s">
        <v>91</v>
      </c>
      <c r="AW7386" s="15" t="s">
        <v>4</v>
      </c>
      <c r="AX7386" s="15" t="s">
        <v>89</v>
      </c>
      <c r="AY7386" s="243" t="s">
        <v>262</v>
      </c>
    </row>
    <row r="7387" spans="1:65" s="2" customFormat="1" ht="16.5" customHeight="1">
      <c r="A7387" s="37"/>
      <c r="B7387" s="38"/>
      <c r="C7387" s="195" t="s">
        <v>3496</v>
      </c>
      <c r="D7387" s="195" t="s">
        <v>264</v>
      </c>
      <c r="E7387" s="196" t="s">
        <v>3497</v>
      </c>
      <c r="F7387" s="197" t="s">
        <v>3498</v>
      </c>
      <c r="G7387" s="198" t="s">
        <v>590</v>
      </c>
      <c r="H7387" s="199">
        <v>730.55</v>
      </c>
      <c r="I7387" s="200"/>
      <c r="J7387" s="201">
        <f>ROUND(I7387*H7387,2)</f>
        <v>0</v>
      </c>
      <c r="K7387" s="197" t="s">
        <v>268</v>
      </c>
      <c r="L7387" s="42"/>
      <c r="M7387" s="202" t="s">
        <v>44</v>
      </c>
      <c r="N7387" s="203" t="s">
        <v>53</v>
      </c>
      <c r="O7387" s="67"/>
      <c r="P7387" s="204">
        <f>O7387*H7387</f>
        <v>0</v>
      </c>
      <c r="Q7387" s="204">
        <v>4.28E-4</v>
      </c>
      <c r="R7387" s="204">
        <f>Q7387*H7387</f>
        <v>0.31267539999999999</v>
      </c>
      <c r="S7387" s="204">
        <v>0</v>
      </c>
      <c r="T7387" s="205">
        <f>S7387*H7387</f>
        <v>0</v>
      </c>
      <c r="U7387" s="37"/>
      <c r="V7387" s="37"/>
      <c r="W7387" s="37"/>
      <c r="X7387" s="37"/>
      <c r="Y7387" s="37"/>
      <c r="Z7387" s="37"/>
      <c r="AA7387" s="37"/>
      <c r="AB7387" s="37"/>
      <c r="AC7387" s="37"/>
      <c r="AD7387" s="37"/>
      <c r="AE7387" s="37"/>
      <c r="AR7387" s="206" t="s">
        <v>442</v>
      </c>
      <c r="AT7387" s="206" t="s">
        <v>264</v>
      </c>
      <c r="AU7387" s="206" t="s">
        <v>91</v>
      </c>
      <c r="AY7387" s="19" t="s">
        <v>262</v>
      </c>
      <c r="BE7387" s="207">
        <f>IF(N7387="základní",J7387,0)</f>
        <v>0</v>
      </c>
      <c r="BF7387" s="207">
        <f>IF(N7387="snížená",J7387,0)</f>
        <v>0</v>
      </c>
      <c r="BG7387" s="207">
        <f>IF(N7387="zákl. přenesená",J7387,0)</f>
        <v>0</v>
      </c>
      <c r="BH7387" s="207">
        <f>IF(N7387="sníž. přenesená",J7387,0)</f>
        <v>0</v>
      </c>
      <c r="BI7387" s="207">
        <f>IF(N7387="nulová",J7387,0)</f>
        <v>0</v>
      </c>
      <c r="BJ7387" s="19" t="s">
        <v>89</v>
      </c>
      <c r="BK7387" s="207">
        <f>ROUND(I7387*H7387,2)</f>
        <v>0</v>
      </c>
      <c r="BL7387" s="19" t="s">
        <v>442</v>
      </c>
      <c r="BM7387" s="206" t="s">
        <v>3499</v>
      </c>
    </row>
    <row r="7388" spans="1:65" s="13" customFormat="1" ht="10">
      <c r="B7388" s="212"/>
      <c r="C7388" s="213"/>
      <c r="D7388" s="208" t="s">
        <v>272</v>
      </c>
      <c r="E7388" s="214" t="s">
        <v>44</v>
      </c>
      <c r="F7388" s="215" t="s">
        <v>3455</v>
      </c>
      <c r="G7388" s="213"/>
      <c r="H7388" s="214" t="s">
        <v>44</v>
      </c>
      <c r="I7388" s="216"/>
      <c r="J7388" s="213"/>
      <c r="K7388" s="213"/>
      <c r="L7388" s="217"/>
      <c r="M7388" s="218"/>
      <c r="N7388" s="219"/>
      <c r="O7388" s="219"/>
      <c r="P7388" s="219"/>
      <c r="Q7388" s="219"/>
      <c r="R7388" s="219"/>
      <c r="S7388" s="219"/>
      <c r="T7388" s="220"/>
      <c r="AT7388" s="221" t="s">
        <v>272</v>
      </c>
      <c r="AU7388" s="221" t="s">
        <v>91</v>
      </c>
      <c r="AV7388" s="13" t="s">
        <v>89</v>
      </c>
      <c r="AW7388" s="13" t="s">
        <v>38</v>
      </c>
      <c r="AX7388" s="13" t="s">
        <v>82</v>
      </c>
      <c r="AY7388" s="221" t="s">
        <v>262</v>
      </c>
    </row>
    <row r="7389" spans="1:65" s="13" customFormat="1" ht="10">
      <c r="B7389" s="212"/>
      <c r="C7389" s="213"/>
      <c r="D7389" s="208" t="s">
        <v>272</v>
      </c>
      <c r="E7389" s="214" t="s">
        <v>44</v>
      </c>
      <c r="F7389" s="215" t="s">
        <v>1219</v>
      </c>
      <c r="G7389" s="213"/>
      <c r="H7389" s="214" t="s">
        <v>44</v>
      </c>
      <c r="I7389" s="216"/>
      <c r="J7389" s="213"/>
      <c r="K7389" s="213"/>
      <c r="L7389" s="217"/>
      <c r="M7389" s="218"/>
      <c r="N7389" s="219"/>
      <c r="O7389" s="219"/>
      <c r="P7389" s="219"/>
      <c r="Q7389" s="219"/>
      <c r="R7389" s="219"/>
      <c r="S7389" s="219"/>
      <c r="T7389" s="220"/>
      <c r="AT7389" s="221" t="s">
        <v>272</v>
      </c>
      <c r="AU7389" s="221" t="s">
        <v>91</v>
      </c>
      <c r="AV7389" s="13" t="s">
        <v>89</v>
      </c>
      <c r="AW7389" s="13" t="s">
        <v>38</v>
      </c>
      <c r="AX7389" s="13" t="s">
        <v>82</v>
      </c>
      <c r="AY7389" s="221" t="s">
        <v>262</v>
      </c>
    </row>
    <row r="7390" spans="1:65" s="13" customFormat="1" ht="10">
      <c r="B7390" s="212"/>
      <c r="C7390" s="213"/>
      <c r="D7390" s="208" t="s">
        <v>272</v>
      </c>
      <c r="E7390" s="214" t="s">
        <v>44</v>
      </c>
      <c r="F7390" s="215" t="s">
        <v>755</v>
      </c>
      <c r="G7390" s="213"/>
      <c r="H7390" s="214" t="s">
        <v>44</v>
      </c>
      <c r="I7390" s="216"/>
      <c r="J7390" s="213"/>
      <c r="K7390" s="213"/>
      <c r="L7390" s="217"/>
      <c r="M7390" s="218"/>
      <c r="N7390" s="219"/>
      <c r="O7390" s="219"/>
      <c r="P7390" s="219"/>
      <c r="Q7390" s="219"/>
      <c r="R7390" s="219"/>
      <c r="S7390" s="219"/>
      <c r="T7390" s="220"/>
      <c r="AT7390" s="221" t="s">
        <v>272</v>
      </c>
      <c r="AU7390" s="221" t="s">
        <v>91</v>
      </c>
      <c r="AV7390" s="13" t="s">
        <v>89</v>
      </c>
      <c r="AW7390" s="13" t="s">
        <v>38</v>
      </c>
      <c r="AX7390" s="13" t="s">
        <v>82</v>
      </c>
      <c r="AY7390" s="221" t="s">
        <v>262</v>
      </c>
    </row>
    <row r="7391" spans="1:65" s="15" customFormat="1" ht="10">
      <c r="B7391" s="233"/>
      <c r="C7391" s="234"/>
      <c r="D7391" s="208" t="s">
        <v>272</v>
      </c>
      <c r="E7391" s="235" t="s">
        <v>44</v>
      </c>
      <c r="F7391" s="236" t="s">
        <v>1220</v>
      </c>
      <c r="G7391" s="234"/>
      <c r="H7391" s="237">
        <v>20.3</v>
      </c>
      <c r="I7391" s="238"/>
      <c r="J7391" s="234"/>
      <c r="K7391" s="234"/>
      <c r="L7391" s="239"/>
      <c r="M7391" s="240"/>
      <c r="N7391" s="241"/>
      <c r="O7391" s="241"/>
      <c r="P7391" s="241"/>
      <c r="Q7391" s="241"/>
      <c r="R7391" s="241"/>
      <c r="S7391" s="241"/>
      <c r="T7391" s="242"/>
      <c r="AT7391" s="243" t="s">
        <v>272</v>
      </c>
      <c r="AU7391" s="243" t="s">
        <v>91</v>
      </c>
      <c r="AV7391" s="15" t="s">
        <v>91</v>
      </c>
      <c r="AW7391" s="15" t="s">
        <v>38</v>
      </c>
      <c r="AX7391" s="15" t="s">
        <v>82</v>
      </c>
      <c r="AY7391" s="243" t="s">
        <v>262</v>
      </c>
    </row>
    <row r="7392" spans="1:65" s="15" customFormat="1" ht="10">
      <c r="B7392" s="233"/>
      <c r="C7392" s="234"/>
      <c r="D7392" s="208" t="s">
        <v>272</v>
      </c>
      <c r="E7392" s="235" t="s">
        <v>44</v>
      </c>
      <c r="F7392" s="236" t="s">
        <v>1221</v>
      </c>
      <c r="G7392" s="234"/>
      <c r="H7392" s="237">
        <v>2.4</v>
      </c>
      <c r="I7392" s="238"/>
      <c r="J7392" s="234"/>
      <c r="K7392" s="234"/>
      <c r="L7392" s="239"/>
      <c r="M7392" s="240"/>
      <c r="N7392" s="241"/>
      <c r="O7392" s="241"/>
      <c r="P7392" s="241"/>
      <c r="Q7392" s="241"/>
      <c r="R7392" s="241"/>
      <c r="S7392" s="241"/>
      <c r="T7392" s="242"/>
      <c r="AT7392" s="243" t="s">
        <v>272</v>
      </c>
      <c r="AU7392" s="243" t="s">
        <v>91</v>
      </c>
      <c r="AV7392" s="15" t="s">
        <v>91</v>
      </c>
      <c r="AW7392" s="15" t="s">
        <v>38</v>
      </c>
      <c r="AX7392" s="15" t="s">
        <v>82</v>
      </c>
      <c r="AY7392" s="243" t="s">
        <v>262</v>
      </c>
    </row>
    <row r="7393" spans="2:51" s="13" customFormat="1" ht="10">
      <c r="B7393" s="212"/>
      <c r="C7393" s="213"/>
      <c r="D7393" s="208" t="s">
        <v>272</v>
      </c>
      <c r="E7393" s="214" t="s">
        <v>44</v>
      </c>
      <c r="F7393" s="215" t="s">
        <v>757</v>
      </c>
      <c r="G7393" s="213"/>
      <c r="H7393" s="214" t="s">
        <v>44</v>
      </c>
      <c r="I7393" s="216"/>
      <c r="J7393" s="213"/>
      <c r="K7393" s="213"/>
      <c r="L7393" s="217"/>
      <c r="M7393" s="218"/>
      <c r="N7393" s="219"/>
      <c r="O7393" s="219"/>
      <c r="P7393" s="219"/>
      <c r="Q7393" s="219"/>
      <c r="R7393" s="219"/>
      <c r="S7393" s="219"/>
      <c r="T7393" s="220"/>
      <c r="AT7393" s="221" t="s">
        <v>272</v>
      </c>
      <c r="AU7393" s="221" t="s">
        <v>91</v>
      </c>
      <c r="AV7393" s="13" t="s">
        <v>89</v>
      </c>
      <c r="AW7393" s="13" t="s">
        <v>38</v>
      </c>
      <c r="AX7393" s="13" t="s">
        <v>82</v>
      </c>
      <c r="AY7393" s="221" t="s">
        <v>262</v>
      </c>
    </row>
    <row r="7394" spans="2:51" s="15" customFormat="1" ht="10">
      <c r="B7394" s="233"/>
      <c r="C7394" s="234"/>
      <c r="D7394" s="208" t="s">
        <v>272</v>
      </c>
      <c r="E7394" s="235" t="s">
        <v>44</v>
      </c>
      <c r="F7394" s="236" t="s">
        <v>1222</v>
      </c>
      <c r="G7394" s="234"/>
      <c r="H7394" s="237">
        <v>20.2</v>
      </c>
      <c r="I7394" s="238"/>
      <c r="J7394" s="234"/>
      <c r="K7394" s="234"/>
      <c r="L7394" s="239"/>
      <c r="M7394" s="240"/>
      <c r="N7394" s="241"/>
      <c r="O7394" s="241"/>
      <c r="P7394" s="241"/>
      <c r="Q7394" s="241"/>
      <c r="R7394" s="241"/>
      <c r="S7394" s="241"/>
      <c r="T7394" s="242"/>
      <c r="AT7394" s="243" t="s">
        <v>272</v>
      </c>
      <c r="AU7394" s="243" t="s">
        <v>91</v>
      </c>
      <c r="AV7394" s="15" t="s">
        <v>91</v>
      </c>
      <c r="AW7394" s="15" t="s">
        <v>38</v>
      </c>
      <c r="AX7394" s="15" t="s">
        <v>82</v>
      </c>
      <c r="AY7394" s="243" t="s">
        <v>262</v>
      </c>
    </row>
    <row r="7395" spans="2:51" s="13" customFormat="1" ht="10">
      <c r="B7395" s="212"/>
      <c r="C7395" s="213"/>
      <c r="D7395" s="208" t="s">
        <v>272</v>
      </c>
      <c r="E7395" s="214" t="s">
        <v>44</v>
      </c>
      <c r="F7395" s="215" t="s">
        <v>759</v>
      </c>
      <c r="G7395" s="213"/>
      <c r="H7395" s="214" t="s">
        <v>44</v>
      </c>
      <c r="I7395" s="216"/>
      <c r="J7395" s="213"/>
      <c r="K7395" s="213"/>
      <c r="L7395" s="217"/>
      <c r="M7395" s="218"/>
      <c r="N7395" s="219"/>
      <c r="O7395" s="219"/>
      <c r="P7395" s="219"/>
      <c r="Q7395" s="219"/>
      <c r="R7395" s="219"/>
      <c r="S7395" s="219"/>
      <c r="T7395" s="220"/>
      <c r="AT7395" s="221" t="s">
        <v>272</v>
      </c>
      <c r="AU7395" s="221" t="s">
        <v>91</v>
      </c>
      <c r="AV7395" s="13" t="s">
        <v>89</v>
      </c>
      <c r="AW7395" s="13" t="s">
        <v>38</v>
      </c>
      <c r="AX7395" s="13" t="s">
        <v>82</v>
      </c>
      <c r="AY7395" s="221" t="s">
        <v>262</v>
      </c>
    </row>
    <row r="7396" spans="2:51" s="15" customFormat="1" ht="10">
      <c r="B7396" s="233"/>
      <c r="C7396" s="234"/>
      <c r="D7396" s="208" t="s">
        <v>272</v>
      </c>
      <c r="E7396" s="235" t="s">
        <v>44</v>
      </c>
      <c r="F7396" s="236" t="s">
        <v>1223</v>
      </c>
      <c r="G7396" s="234"/>
      <c r="H7396" s="237">
        <v>68.849999999999994</v>
      </c>
      <c r="I7396" s="238"/>
      <c r="J7396" s="234"/>
      <c r="K7396" s="234"/>
      <c r="L7396" s="239"/>
      <c r="M7396" s="240"/>
      <c r="N7396" s="241"/>
      <c r="O7396" s="241"/>
      <c r="P7396" s="241"/>
      <c r="Q7396" s="241"/>
      <c r="R7396" s="241"/>
      <c r="S7396" s="241"/>
      <c r="T7396" s="242"/>
      <c r="AT7396" s="243" t="s">
        <v>272</v>
      </c>
      <c r="AU7396" s="243" t="s">
        <v>91</v>
      </c>
      <c r="AV7396" s="15" t="s">
        <v>91</v>
      </c>
      <c r="AW7396" s="15" t="s">
        <v>38</v>
      </c>
      <c r="AX7396" s="15" t="s">
        <v>82</v>
      </c>
      <c r="AY7396" s="243" t="s">
        <v>262</v>
      </c>
    </row>
    <row r="7397" spans="2:51" s="13" customFormat="1" ht="10">
      <c r="B7397" s="212"/>
      <c r="C7397" s="213"/>
      <c r="D7397" s="208" t="s">
        <v>272</v>
      </c>
      <c r="E7397" s="214" t="s">
        <v>44</v>
      </c>
      <c r="F7397" s="215" t="s">
        <v>761</v>
      </c>
      <c r="G7397" s="213"/>
      <c r="H7397" s="214" t="s">
        <v>44</v>
      </c>
      <c r="I7397" s="216"/>
      <c r="J7397" s="213"/>
      <c r="K7397" s="213"/>
      <c r="L7397" s="217"/>
      <c r="M7397" s="218"/>
      <c r="N7397" s="219"/>
      <c r="O7397" s="219"/>
      <c r="P7397" s="219"/>
      <c r="Q7397" s="219"/>
      <c r="R7397" s="219"/>
      <c r="S7397" s="219"/>
      <c r="T7397" s="220"/>
      <c r="AT7397" s="221" t="s">
        <v>272</v>
      </c>
      <c r="AU7397" s="221" t="s">
        <v>91</v>
      </c>
      <c r="AV7397" s="13" t="s">
        <v>89</v>
      </c>
      <c r="AW7397" s="13" t="s">
        <v>38</v>
      </c>
      <c r="AX7397" s="13" t="s">
        <v>82</v>
      </c>
      <c r="AY7397" s="221" t="s">
        <v>262</v>
      </c>
    </row>
    <row r="7398" spans="2:51" s="15" customFormat="1" ht="10">
      <c r="B7398" s="233"/>
      <c r="C7398" s="234"/>
      <c r="D7398" s="208" t="s">
        <v>272</v>
      </c>
      <c r="E7398" s="235" t="s">
        <v>44</v>
      </c>
      <c r="F7398" s="236" t="s">
        <v>1224</v>
      </c>
      <c r="G7398" s="234"/>
      <c r="H7398" s="237">
        <v>48.8</v>
      </c>
      <c r="I7398" s="238"/>
      <c r="J7398" s="234"/>
      <c r="K7398" s="234"/>
      <c r="L7398" s="239"/>
      <c r="M7398" s="240"/>
      <c r="N7398" s="241"/>
      <c r="O7398" s="241"/>
      <c r="P7398" s="241"/>
      <c r="Q7398" s="241"/>
      <c r="R7398" s="241"/>
      <c r="S7398" s="241"/>
      <c r="T7398" s="242"/>
      <c r="AT7398" s="243" t="s">
        <v>272</v>
      </c>
      <c r="AU7398" s="243" t="s">
        <v>91</v>
      </c>
      <c r="AV7398" s="15" t="s">
        <v>91</v>
      </c>
      <c r="AW7398" s="15" t="s">
        <v>38</v>
      </c>
      <c r="AX7398" s="15" t="s">
        <v>82</v>
      </c>
      <c r="AY7398" s="243" t="s">
        <v>262</v>
      </c>
    </row>
    <row r="7399" spans="2:51" s="15" customFormat="1" ht="10">
      <c r="B7399" s="233"/>
      <c r="C7399" s="234"/>
      <c r="D7399" s="208" t="s">
        <v>272</v>
      </c>
      <c r="E7399" s="235" t="s">
        <v>44</v>
      </c>
      <c r="F7399" s="236" t="s">
        <v>1225</v>
      </c>
      <c r="G7399" s="234"/>
      <c r="H7399" s="237">
        <v>5.6</v>
      </c>
      <c r="I7399" s="238"/>
      <c r="J7399" s="234"/>
      <c r="K7399" s="234"/>
      <c r="L7399" s="239"/>
      <c r="M7399" s="240"/>
      <c r="N7399" s="241"/>
      <c r="O7399" s="241"/>
      <c r="P7399" s="241"/>
      <c r="Q7399" s="241"/>
      <c r="R7399" s="241"/>
      <c r="S7399" s="241"/>
      <c r="T7399" s="242"/>
      <c r="AT7399" s="243" t="s">
        <v>272</v>
      </c>
      <c r="AU7399" s="243" t="s">
        <v>91</v>
      </c>
      <c r="AV7399" s="15" t="s">
        <v>91</v>
      </c>
      <c r="AW7399" s="15" t="s">
        <v>38</v>
      </c>
      <c r="AX7399" s="15" t="s">
        <v>82</v>
      </c>
      <c r="AY7399" s="243" t="s">
        <v>262</v>
      </c>
    </row>
    <row r="7400" spans="2:51" s="13" customFormat="1" ht="10">
      <c r="B7400" s="212"/>
      <c r="C7400" s="213"/>
      <c r="D7400" s="208" t="s">
        <v>272</v>
      </c>
      <c r="E7400" s="214" t="s">
        <v>44</v>
      </c>
      <c r="F7400" s="215" t="s">
        <v>1230</v>
      </c>
      <c r="G7400" s="213"/>
      <c r="H7400" s="214" t="s">
        <v>44</v>
      </c>
      <c r="I7400" s="216"/>
      <c r="J7400" s="213"/>
      <c r="K7400" s="213"/>
      <c r="L7400" s="217"/>
      <c r="M7400" s="218"/>
      <c r="N7400" s="219"/>
      <c r="O7400" s="219"/>
      <c r="P7400" s="219"/>
      <c r="Q7400" s="219"/>
      <c r="R7400" s="219"/>
      <c r="S7400" s="219"/>
      <c r="T7400" s="220"/>
      <c r="AT7400" s="221" t="s">
        <v>272</v>
      </c>
      <c r="AU7400" s="221" t="s">
        <v>91</v>
      </c>
      <c r="AV7400" s="13" t="s">
        <v>89</v>
      </c>
      <c r="AW7400" s="13" t="s">
        <v>38</v>
      </c>
      <c r="AX7400" s="13" t="s">
        <v>82</v>
      </c>
      <c r="AY7400" s="221" t="s">
        <v>262</v>
      </c>
    </row>
    <row r="7401" spans="2:51" s="15" customFormat="1" ht="10">
      <c r="B7401" s="233"/>
      <c r="C7401" s="234"/>
      <c r="D7401" s="208" t="s">
        <v>272</v>
      </c>
      <c r="E7401" s="235" t="s">
        <v>44</v>
      </c>
      <c r="F7401" s="236" t="s">
        <v>1231</v>
      </c>
      <c r="G7401" s="234"/>
      <c r="H7401" s="237">
        <v>5.8</v>
      </c>
      <c r="I7401" s="238"/>
      <c r="J7401" s="234"/>
      <c r="K7401" s="234"/>
      <c r="L7401" s="239"/>
      <c r="M7401" s="240"/>
      <c r="N7401" s="241"/>
      <c r="O7401" s="241"/>
      <c r="P7401" s="241"/>
      <c r="Q7401" s="241"/>
      <c r="R7401" s="241"/>
      <c r="S7401" s="241"/>
      <c r="T7401" s="242"/>
      <c r="AT7401" s="243" t="s">
        <v>272</v>
      </c>
      <c r="AU7401" s="243" t="s">
        <v>91</v>
      </c>
      <c r="AV7401" s="15" t="s">
        <v>91</v>
      </c>
      <c r="AW7401" s="15" t="s">
        <v>38</v>
      </c>
      <c r="AX7401" s="15" t="s">
        <v>82</v>
      </c>
      <c r="AY7401" s="243" t="s">
        <v>262</v>
      </c>
    </row>
    <row r="7402" spans="2:51" s="13" customFormat="1" ht="10">
      <c r="B7402" s="212"/>
      <c r="C7402" s="213"/>
      <c r="D7402" s="208" t="s">
        <v>272</v>
      </c>
      <c r="E7402" s="214" t="s">
        <v>44</v>
      </c>
      <c r="F7402" s="215" t="s">
        <v>769</v>
      </c>
      <c r="G7402" s="213"/>
      <c r="H7402" s="214" t="s">
        <v>44</v>
      </c>
      <c r="I7402" s="216"/>
      <c r="J7402" s="213"/>
      <c r="K7402" s="213"/>
      <c r="L7402" s="217"/>
      <c r="M7402" s="218"/>
      <c r="N7402" s="219"/>
      <c r="O7402" s="219"/>
      <c r="P7402" s="219"/>
      <c r="Q7402" s="219"/>
      <c r="R7402" s="219"/>
      <c r="S7402" s="219"/>
      <c r="T7402" s="220"/>
      <c r="AT7402" s="221" t="s">
        <v>272</v>
      </c>
      <c r="AU7402" s="221" t="s">
        <v>91</v>
      </c>
      <c r="AV7402" s="13" t="s">
        <v>89</v>
      </c>
      <c r="AW7402" s="13" t="s">
        <v>38</v>
      </c>
      <c r="AX7402" s="13" t="s">
        <v>82</v>
      </c>
      <c r="AY7402" s="221" t="s">
        <v>262</v>
      </c>
    </row>
    <row r="7403" spans="2:51" s="15" customFormat="1" ht="10">
      <c r="B7403" s="233"/>
      <c r="C7403" s="234"/>
      <c r="D7403" s="208" t="s">
        <v>272</v>
      </c>
      <c r="E7403" s="235" t="s">
        <v>44</v>
      </c>
      <c r="F7403" s="236" t="s">
        <v>1232</v>
      </c>
      <c r="G7403" s="234"/>
      <c r="H7403" s="237">
        <v>10.9</v>
      </c>
      <c r="I7403" s="238"/>
      <c r="J7403" s="234"/>
      <c r="K7403" s="234"/>
      <c r="L7403" s="239"/>
      <c r="M7403" s="240"/>
      <c r="N7403" s="241"/>
      <c r="O7403" s="241"/>
      <c r="P7403" s="241"/>
      <c r="Q7403" s="241"/>
      <c r="R7403" s="241"/>
      <c r="S7403" s="241"/>
      <c r="T7403" s="242"/>
      <c r="AT7403" s="243" t="s">
        <v>272</v>
      </c>
      <c r="AU7403" s="243" t="s">
        <v>91</v>
      </c>
      <c r="AV7403" s="15" t="s">
        <v>91</v>
      </c>
      <c r="AW7403" s="15" t="s">
        <v>38</v>
      </c>
      <c r="AX7403" s="15" t="s">
        <v>82</v>
      </c>
      <c r="AY7403" s="243" t="s">
        <v>262</v>
      </c>
    </row>
    <row r="7404" spans="2:51" s="13" customFormat="1" ht="10">
      <c r="B7404" s="212"/>
      <c r="C7404" s="213"/>
      <c r="D7404" s="208" t="s">
        <v>272</v>
      </c>
      <c r="E7404" s="214" t="s">
        <v>44</v>
      </c>
      <c r="F7404" s="215" t="s">
        <v>773</v>
      </c>
      <c r="G7404" s="213"/>
      <c r="H7404" s="214" t="s">
        <v>44</v>
      </c>
      <c r="I7404" s="216"/>
      <c r="J7404" s="213"/>
      <c r="K7404" s="213"/>
      <c r="L7404" s="217"/>
      <c r="M7404" s="218"/>
      <c r="N7404" s="219"/>
      <c r="O7404" s="219"/>
      <c r="P7404" s="219"/>
      <c r="Q7404" s="219"/>
      <c r="R7404" s="219"/>
      <c r="S7404" s="219"/>
      <c r="T7404" s="220"/>
      <c r="AT7404" s="221" t="s">
        <v>272</v>
      </c>
      <c r="AU7404" s="221" t="s">
        <v>91</v>
      </c>
      <c r="AV7404" s="13" t="s">
        <v>89</v>
      </c>
      <c r="AW7404" s="13" t="s">
        <v>38</v>
      </c>
      <c r="AX7404" s="13" t="s">
        <v>82</v>
      </c>
      <c r="AY7404" s="221" t="s">
        <v>262</v>
      </c>
    </row>
    <row r="7405" spans="2:51" s="15" customFormat="1" ht="10">
      <c r="B7405" s="233"/>
      <c r="C7405" s="234"/>
      <c r="D7405" s="208" t="s">
        <v>272</v>
      </c>
      <c r="E7405" s="235" t="s">
        <v>44</v>
      </c>
      <c r="F7405" s="236" t="s">
        <v>1234</v>
      </c>
      <c r="G7405" s="234"/>
      <c r="H7405" s="237">
        <v>42.8</v>
      </c>
      <c r="I7405" s="238"/>
      <c r="J7405" s="234"/>
      <c r="K7405" s="234"/>
      <c r="L7405" s="239"/>
      <c r="M7405" s="240"/>
      <c r="N7405" s="241"/>
      <c r="O7405" s="241"/>
      <c r="P7405" s="241"/>
      <c r="Q7405" s="241"/>
      <c r="R7405" s="241"/>
      <c r="S7405" s="241"/>
      <c r="T7405" s="242"/>
      <c r="AT7405" s="243" t="s">
        <v>272</v>
      </c>
      <c r="AU7405" s="243" t="s">
        <v>91</v>
      </c>
      <c r="AV7405" s="15" t="s">
        <v>91</v>
      </c>
      <c r="AW7405" s="15" t="s">
        <v>38</v>
      </c>
      <c r="AX7405" s="15" t="s">
        <v>82</v>
      </c>
      <c r="AY7405" s="243" t="s">
        <v>262</v>
      </c>
    </row>
    <row r="7406" spans="2:51" s="13" customFormat="1" ht="10">
      <c r="B7406" s="212"/>
      <c r="C7406" s="213"/>
      <c r="D7406" s="208" t="s">
        <v>272</v>
      </c>
      <c r="E7406" s="214" t="s">
        <v>44</v>
      </c>
      <c r="F7406" s="215" t="s">
        <v>775</v>
      </c>
      <c r="G7406" s="213"/>
      <c r="H7406" s="214" t="s">
        <v>44</v>
      </c>
      <c r="I7406" s="216"/>
      <c r="J7406" s="213"/>
      <c r="K7406" s="213"/>
      <c r="L7406" s="217"/>
      <c r="M7406" s="218"/>
      <c r="N7406" s="219"/>
      <c r="O7406" s="219"/>
      <c r="P7406" s="219"/>
      <c r="Q7406" s="219"/>
      <c r="R7406" s="219"/>
      <c r="S7406" s="219"/>
      <c r="T7406" s="220"/>
      <c r="AT7406" s="221" t="s">
        <v>272</v>
      </c>
      <c r="AU7406" s="221" t="s">
        <v>91</v>
      </c>
      <c r="AV7406" s="13" t="s">
        <v>89</v>
      </c>
      <c r="AW7406" s="13" t="s">
        <v>38</v>
      </c>
      <c r="AX7406" s="13" t="s">
        <v>82</v>
      </c>
      <c r="AY7406" s="221" t="s">
        <v>262</v>
      </c>
    </row>
    <row r="7407" spans="2:51" s="15" customFormat="1" ht="10">
      <c r="B7407" s="233"/>
      <c r="C7407" s="234"/>
      <c r="D7407" s="208" t="s">
        <v>272</v>
      </c>
      <c r="E7407" s="235" t="s">
        <v>44</v>
      </c>
      <c r="F7407" s="236" t="s">
        <v>1235</v>
      </c>
      <c r="G7407" s="234"/>
      <c r="H7407" s="237">
        <v>11</v>
      </c>
      <c r="I7407" s="238"/>
      <c r="J7407" s="234"/>
      <c r="K7407" s="234"/>
      <c r="L7407" s="239"/>
      <c r="M7407" s="240"/>
      <c r="N7407" s="241"/>
      <c r="O7407" s="241"/>
      <c r="P7407" s="241"/>
      <c r="Q7407" s="241"/>
      <c r="R7407" s="241"/>
      <c r="S7407" s="241"/>
      <c r="T7407" s="242"/>
      <c r="AT7407" s="243" t="s">
        <v>272</v>
      </c>
      <c r="AU7407" s="243" t="s">
        <v>91</v>
      </c>
      <c r="AV7407" s="15" t="s">
        <v>91</v>
      </c>
      <c r="AW7407" s="15" t="s">
        <v>38</v>
      </c>
      <c r="AX7407" s="15" t="s">
        <v>82</v>
      </c>
      <c r="AY7407" s="243" t="s">
        <v>262</v>
      </c>
    </row>
    <row r="7408" spans="2:51" s="13" customFormat="1" ht="10">
      <c r="B7408" s="212"/>
      <c r="C7408" s="213"/>
      <c r="D7408" s="208" t="s">
        <v>272</v>
      </c>
      <c r="E7408" s="214" t="s">
        <v>44</v>
      </c>
      <c r="F7408" s="215" t="s">
        <v>1237</v>
      </c>
      <c r="G7408" s="213"/>
      <c r="H7408" s="214" t="s">
        <v>44</v>
      </c>
      <c r="I7408" s="216"/>
      <c r="J7408" s="213"/>
      <c r="K7408" s="213"/>
      <c r="L7408" s="217"/>
      <c r="M7408" s="218"/>
      <c r="N7408" s="219"/>
      <c r="O7408" s="219"/>
      <c r="P7408" s="219"/>
      <c r="Q7408" s="219"/>
      <c r="R7408" s="219"/>
      <c r="S7408" s="219"/>
      <c r="T7408" s="220"/>
      <c r="AT7408" s="221" t="s">
        <v>272</v>
      </c>
      <c r="AU7408" s="221" t="s">
        <v>91</v>
      </c>
      <c r="AV7408" s="13" t="s">
        <v>89</v>
      </c>
      <c r="AW7408" s="13" t="s">
        <v>38</v>
      </c>
      <c r="AX7408" s="13" t="s">
        <v>82</v>
      </c>
      <c r="AY7408" s="221" t="s">
        <v>262</v>
      </c>
    </row>
    <row r="7409" spans="2:51" s="15" customFormat="1" ht="10">
      <c r="B7409" s="233"/>
      <c r="C7409" s="234"/>
      <c r="D7409" s="208" t="s">
        <v>272</v>
      </c>
      <c r="E7409" s="235" t="s">
        <v>44</v>
      </c>
      <c r="F7409" s="236" t="s">
        <v>1238</v>
      </c>
      <c r="G7409" s="234"/>
      <c r="H7409" s="237">
        <v>39.799999999999997</v>
      </c>
      <c r="I7409" s="238"/>
      <c r="J7409" s="234"/>
      <c r="K7409" s="234"/>
      <c r="L7409" s="239"/>
      <c r="M7409" s="240"/>
      <c r="N7409" s="241"/>
      <c r="O7409" s="241"/>
      <c r="P7409" s="241"/>
      <c r="Q7409" s="241"/>
      <c r="R7409" s="241"/>
      <c r="S7409" s="241"/>
      <c r="T7409" s="242"/>
      <c r="AT7409" s="243" t="s">
        <v>272</v>
      </c>
      <c r="AU7409" s="243" t="s">
        <v>91</v>
      </c>
      <c r="AV7409" s="15" t="s">
        <v>91</v>
      </c>
      <c r="AW7409" s="15" t="s">
        <v>38</v>
      </c>
      <c r="AX7409" s="15" t="s">
        <v>82</v>
      </c>
      <c r="AY7409" s="243" t="s">
        <v>262</v>
      </c>
    </row>
    <row r="7410" spans="2:51" s="13" customFormat="1" ht="10">
      <c r="B7410" s="212"/>
      <c r="C7410" s="213"/>
      <c r="D7410" s="208" t="s">
        <v>272</v>
      </c>
      <c r="E7410" s="214" t="s">
        <v>44</v>
      </c>
      <c r="F7410" s="215" t="s">
        <v>781</v>
      </c>
      <c r="G7410" s="213"/>
      <c r="H7410" s="214" t="s">
        <v>44</v>
      </c>
      <c r="I7410" s="216"/>
      <c r="J7410" s="213"/>
      <c r="K7410" s="213"/>
      <c r="L7410" s="217"/>
      <c r="M7410" s="218"/>
      <c r="N7410" s="219"/>
      <c r="O7410" s="219"/>
      <c r="P7410" s="219"/>
      <c r="Q7410" s="219"/>
      <c r="R7410" s="219"/>
      <c r="S7410" s="219"/>
      <c r="T7410" s="220"/>
      <c r="AT7410" s="221" t="s">
        <v>272</v>
      </c>
      <c r="AU7410" s="221" t="s">
        <v>91</v>
      </c>
      <c r="AV7410" s="13" t="s">
        <v>89</v>
      </c>
      <c r="AW7410" s="13" t="s">
        <v>38</v>
      </c>
      <c r="AX7410" s="13" t="s">
        <v>82</v>
      </c>
      <c r="AY7410" s="221" t="s">
        <v>262</v>
      </c>
    </row>
    <row r="7411" spans="2:51" s="15" customFormat="1" ht="10">
      <c r="B7411" s="233"/>
      <c r="C7411" s="234"/>
      <c r="D7411" s="208" t="s">
        <v>272</v>
      </c>
      <c r="E7411" s="235" t="s">
        <v>44</v>
      </c>
      <c r="F7411" s="236" t="s">
        <v>1239</v>
      </c>
      <c r="G7411" s="234"/>
      <c r="H7411" s="237">
        <v>16.600000000000001</v>
      </c>
      <c r="I7411" s="238"/>
      <c r="J7411" s="234"/>
      <c r="K7411" s="234"/>
      <c r="L7411" s="239"/>
      <c r="M7411" s="240"/>
      <c r="N7411" s="241"/>
      <c r="O7411" s="241"/>
      <c r="P7411" s="241"/>
      <c r="Q7411" s="241"/>
      <c r="R7411" s="241"/>
      <c r="S7411" s="241"/>
      <c r="T7411" s="242"/>
      <c r="AT7411" s="243" t="s">
        <v>272</v>
      </c>
      <c r="AU7411" s="243" t="s">
        <v>91</v>
      </c>
      <c r="AV7411" s="15" t="s">
        <v>91</v>
      </c>
      <c r="AW7411" s="15" t="s">
        <v>38</v>
      </c>
      <c r="AX7411" s="15" t="s">
        <v>82</v>
      </c>
      <c r="AY7411" s="243" t="s">
        <v>262</v>
      </c>
    </row>
    <row r="7412" spans="2:51" s="13" customFormat="1" ht="10">
      <c r="B7412" s="212"/>
      <c r="C7412" s="213"/>
      <c r="D7412" s="208" t="s">
        <v>272</v>
      </c>
      <c r="E7412" s="214" t="s">
        <v>44</v>
      </c>
      <c r="F7412" s="215" t="s">
        <v>785</v>
      </c>
      <c r="G7412" s="213"/>
      <c r="H7412" s="214" t="s">
        <v>44</v>
      </c>
      <c r="I7412" s="216"/>
      <c r="J7412" s="213"/>
      <c r="K7412" s="213"/>
      <c r="L7412" s="217"/>
      <c r="M7412" s="218"/>
      <c r="N7412" s="219"/>
      <c r="O7412" s="219"/>
      <c r="P7412" s="219"/>
      <c r="Q7412" s="219"/>
      <c r="R7412" s="219"/>
      <c r="S7412" s="219"/>
      <c r="T7412" s="220"/>
      <c r="AT7412" s="221" t="s">
        <v>272</v>
      </c>
      <c r="AU7412" s="221" t="s">
        <v>91</v>
      </c>
      <c r="AV7412" s="13" t="s">
        <v>89</v>
      </c>
      <c r="AW7412" s="13" t="s">
        <v>38</v>
      </c>
      <c r="AX7412" s="13" t="s">
        <v>82</v>
      </c>
      <c r="AY7412" s="221" t="s">
        <v>262</v>
      </c>
    </row>
    <row r="7413" spans="2:51" s="15" customFormat="1" ht="10">
      <c r="B7413" s="233"/>
      <c r="C7413" s="234"/>
      <c r="D7413" s="208" t="s">
        <v>272</v>
      </c>
      <c r="E7413" s="235" t="s">
        <v>44</v>
      </c>
      <c r="F7413" s="236" t="s">
        <v>1241</v>
      </c>
      <c r="G7413" s="234"/>
      <c r="H7413" s="237">
        <v>13.4</v>
      </c>
      <c r="I7413" s="238"/>
      <c r="J7413" s="234"/>
      <c r="K7413" s="234"/>
      <c r="L7413" s="239"/>
      <c r="M7413" s="240"/>
      <c r="N7413" s="241"/>
      <c r="O7413" s="241"/>
      <c r="P7413" s="241"/>
      <c r="Q7413" s="241"/>
      <c r="R7413" s="241"/>
      <c r="S7413" s="241"/>
      <c r="T7413" s="242"/>
      <c r="AT7413" s="243" t="s">
        <v>272</v>
      </c>
      <c r="AU7413" s="243" t="s">
        <v>91</v>
      </c>
      <c r="AV7413" s="15" t="s">
        <v>91</v>
      </c>
      <c r="AW7413" s="15" t="s">
        <v>38</v>
      </c>
      <c r="AX7413" s="15" t="s">
        <v>82</v>
      </c>
      <c r="AY7413" s="243" t="s">
        <v>262</v>
      </c>
    </row>
    <row r="7414" spans="2:51" s="13" customFormat="1" ht="10">
      <c r="B7414" s="212"/>
      <c r="C7414" s="213"/>
      <c r="D7414" s="208" t="s">
        <v>272</v>
      </c>
      <c r="E7414" s="214" t="s">
        <v>44</v>
      </c>
      <c r="F7414" s="215" t="s">
        <v>795</v>
      </c>
      <c r="G7414" s="213"/>
      <c r="H7414" s="214" t="s">
        <v>44</v>
      </c>
      <c r="I7414" s="216"/>
      <c r="J7414" s="213"/>
      <c r="K7414" s="213"/>
      <c r="L7414" s="217"/>
      <c r="M7414" s="218"/>
      <c r="N7414" s="219"/>
      <c r="O7414" s="219"/>
      <c r="P7414" s="219"/>
      <c r="Q7414" s="219"/>
      <c r="R7414" s="219"/>
      <c r="S7414" s="219"/>
      <c r="T7414" s="220"/>
      <c r="AT7414" s="221" t="s">
        <v>272</v>
      </c>
      <c r="AU7414" s="221" t="s">
        <v>91</v>
      </c>
      <c r="AV7414" s="13" t="s">
        <v>89</v>
      </c>
      <c r="AW7414" s="13" t="s">
        <v>38</v>
      </c>
      <c r="AX7414" s="13" t="s">
        <v>82</v>
      </c>
      <c r="AY7414" s="221" t="s">
        <v>262</v>
      </c>
    </row>
    <row r="7415" spans="2:51" s="13" customFormat="1" ht="10">
      <c r="B7415" s="212"/>
      <c r="C7415" s="213"/>
      <c r="D7415" s="208" t="s">
        <v>272</v>
      </c>
      <c r="E7415" s="214" t="s">
        <v>44</v>
      </c>
      <c r="F7415" s="215" t="s">
        <v>1247</v>
      </c>
      <c r="G7415" s="213"/>
      <c r="H7415" s="214" t="s">
        <v>44</v>
      </c>
      <c r="I7415" s="216"/>
      <c r="J7415" s="213"/>
      <c r="K7415" s="213"/>
      <c r="L7415" s="217"/>
      <c r="M7415" s="218"/>
      <c r="N7415" s="219"/>
      <c r="O7415" s="219"/>
      <c r="P7415" s="219"/>
      <c r="Q7415" s="219"/>
      <c r="R7415" s="219"/>
      <c r="S7415" s="219"/>
      <c r="T7415" s="220"/>
      <c r="AT7415" s="221" t="s">
        <v>272</v>
      </c>
      <c r="AU7415" s="221" t="s">
        <v>91</v>
      </c>
      <c r="AV7415" s="13" t="s">
        <v>89</v>
      </c>
      <c r="AW7415" s="13" t="s">
        <v>38</v>
      </c>
      <c r="AX7415" s="13" t="s">
        <v>82</v>
      </c>
      <c r="AY7415" s="221" t="s">
        <v>262</v>
      </c>
    </row>
    <row r="7416" spans="2:51" s="15" customFormat="1" ht="10">
      <c r="B7416" s="233"/>
      <c r="C7416" s="234"/>
      <c r="D7416" s="208" t="s">
        <v>272</v>
      </c>
      <c r="E7416" s="235" t="s">
        <v>44</v>
      </c>
      <c r="F7416" s="236" t="s">
        <v>3500</v>
      </c>
      <c r="G7416" s="234"/>
      <c r="H7416" s="237">
        <v>-26.5</v>
      </c>
      <c r="I7416" s="238"/>
      <c r="J7416" s="234"/>
      <c r="K7416" s="234"/>
      <c r="L7416" s="239"/>
      <c r="M7416" s="240"/>
      <c r="N7416" s="241"/>
      <c r="O7416" s="241"/>
      <c r="P7416" s="241"/>
      <c r="Q7416" s="241"/>
      <c r="R7416" s="241"/>
      <c r="S7416" s="241"/>
      <c r="T7416" s="242"/>
      <c r="AT7416" s="243" t="s">
        <v>272</v>
      </c>
      <c r="AU7416" s="243" t="s">
        <v>91</v>
      </c>
      <c r="AV7416" s="15" t="s">
        <v>91</v>
      </c>
      <c r="AW7416" s="15" t="s">
        <v>38</v>
      </c>
      <c r="AX7416" s="15" t="s">
        <v>82</v>
      </c>
      <c r="AY7416" s="243" t="s">
        <v>262</v>
      </c>
    </row>
    <row r="7417" spans="2:51" s="15" customFormat="1" ht="10">
      <c r="B7417" s="233"/>
      <c r="C7417" s="234"/>
      <c r="D7417" s="208" t="s">
        <v>272</v>
      </c>
      <c r="E7417" s="235" t="s">
        <v>44</v>
      </c>
      <c r="F7417" s="236" t="s">
        <v>3501</v>
      </c>
      <c r="G7417" s="234"/>
      <c r="H7417" s="237">
        <v>-49.6</v>
      </c>
      <c r="I7417" s="238"/>
      <c r="J7417" s="234"/>
      <c r="K7417" s="234"/>
      <c r="L7417" s="239"/>
      <c r="M7417" s="240"/>
      <c r="N7417" s="241"/>
      <c r="O7417" s="241"/>
      <c r="P7417" s="241"/>
      <c r="Q7417" s="241"/>
      <c r="R7417" s="241"/>
      <c r="S7417" s="241"/>
      <c r="T7417" s="242"/>
      <c r="AT7417" s="243" t="s">
        <v>272</v>
      </c>
      <c r="AU7417" s="243" t="s">
        <v>91</v>
      </c>
      <c r="AV7417" s="15" t="s">
        <v>91</v>
      </c>
      <c r="AW7417" s="15" t="s">
        <v>38</v>
      </c>
      <c r="AX7417" s="15" t="s">
        <v>82</v>
      </c>
      <c r="AY7417" s="243" t="s">
        <v>262</v>
      </c>
    </row>
    <row r="7418" spans="2:51" s="14" customFormat="1" ht="10">
      <c r="B7418" s="222"/>
      <c r="C7418" s="223"/>
      <c r="D7418" s="208" t="s">
        <v>272</v>
      </c>
      <c r="E7418" s="224" t="s">
        <v>44</v>
      </c>
      <c r="F7418" s="225" t="s">
        <v>284</v>
      </c>
      <c r="G7418" s="223"/>
      <c r="H7418" s="226">
        <v>230.35000000000005</v>
      </c>
      <c r="I7418" s="227"/>
      <c r="J7418" s="223"/>
      <c r="K7418" s="223"/>
      <c r="L7418" s="228"/>
      <c r="M7418" s="229"/>
      <c r="N7418" s="230"/>
      <c r="O7418" s="230"/>
      <c r="P7418" s="230"/>
      <c r="Q7418" s="230"/>
      <c r="R7418" s="230"/>
      <c r="S7418" s="230"/>
      <c r="T7418" s="231"/>
      <c r="AT7418" s="232" t="s">
        <v>272</v>
      </c>
      <c r="AU7418" s="232" t="s">
        <v>91</v>
      </c>
      <c r="AV7418" s="14" t="s">
        <v>97</v>
      </c>
      <c r="AW7418" s="14" t="s">
        <v>38</v>
      </c>
      <c r="AX7418" s="14" t="s">
        <v>82</v>
      </c>
      <c r="AY7418" s="232" t="s">
        <v>262</v>
      </c>
    </row>
    <row r="7419" spans="2:51" s="13" customFormat="1" ht="10">
      <c r="B7419" s="212"/>
      <c r="C7419" s="213"/>
      <c r="D7419" s="208" t="s">
        <v>272</v>
      </c>
      <c r="E7419" s="214" t="s">
        <v>44</v>
      </c>
      <c r="F7419" s="215" t="s">
        <v>1248</v>
      </c>
      <c r="G7419" s="213"/>
      <c r="H7419" s="214" t="s">
        <v>44</v>
      </c>
      <c r="I7419" s="216"/>
      <c r="J7419" s="213"/>
      <c r="K7419" s="213"/>
      <c r="L7419" s="217"/>
      <c r="M7419" s="218"/>
      <c r="N7419" s="219"/>
      <c r="O7419" s="219"/>
      <c r="P7419" s="219"/>
      <c r="Q7419" s="219"/>
      <c r="R7419" s="219"/>
      <c r="S7419" s="219"/>
      <c r="T7419" s="220"/>
      <c r="AT7419" s="221" t="s">
        <v>272</v>
      </c>
      <c r="AU7419" s="221" t="s">
        <v>91</v>
      </c>
      <c r="AV7419" s="13" t="s">
        <v>89</v>
      </c>
      <c r="AW7419" s="13" t="s">
        <v>38</v>
      </c>
      <c r="AX7419" s="13" t="s">
        <v>82</v>
      </c>
      <c r="AY7419" s="221" t="s">
        <v>262</v>
      </c>
    </row>
    <row r="7420" spans="2:51" s="13" customFormat="1" ht="10">
      <c r="B7420" s="212"/>
      <c r="C7420" s="213"/>
      <c r="D7420" s="208" t="s">
        <v>272</v>
      </c>
      <c r="E7420" s="214" t="s">
        <v>44</v>
      </c>
      <c r="F7420" s="215" t="s">
        <v>799</v>
      </c>
      <c r="G7420" s="213"/>
      <c r="H7420" s="214" t="s">
        <v>44</v>
      </c>
      <c r="I7420" s="216"/>
      <c r="J7420" s="213"/>
      <c r="K7420" s="213"/>
      <c r="L7420" s="217"/>
      <c r="M7420" s="218"/>
      <c r="N7420" s="219"/>
      <c r="O7420" s="219"/>
      <c r="P7420" s="219"/>
      <c r="Q7420" s="219"/>
      <c r="R7420" s="219"/>
      <c r="S7420" s="219"/>
      <c r="T7420" s="220"/>
      <c r="AT7420" s="221" t="s">
        <v>272</v>
      </c>
      <c r="AU7420" s="221" t="s">
        <v>91</v>
      </c>
      <c r="AV7420" s="13" t="s">
        <v>89</v>
      </c>
      <c r="AW7420" s="13" t="s">
        <v>38</v>
      </c>
      <c r="AX7420" s="13" t="s">
        <v>82</v>
      </c>
      <c r="AY7420" s="221" t="s">
        <v>262</v>
      </c>
    </row>
    <row r="7421" spans="2:51" s="15" customFormat="1" ht="10">
      <c r="B7421" s="233"/>
      <c r="C7421" s="234"/>
      <c r="D7421" s="208" t="s">
        <v>272</v>
      </c>
      <c r="E7421" s="235" t="s">
        <v>44</v>
      </c>
      <c r="F7421" s="236" t="s">
        <v>1220</v>
      </c>
      <c r="G7421" s="234"/>
      <c r="H7421" s="237">
        <v>20.3</v>
      </c>
      <c r="I7421" s="238"/>
      <c r="J7421" s="234"/>
      <c r="K7421" s="234"/>
      <c r="L7421" s="239"/>
      <c r="M7421" s="240"/>
      <c r="N7421" s="241"/>
      <c r="O7421" s="241"/>
      <c r="P7421" s="241"/>
      <c r="Q7421" s="241"/>
      <c r="R7421" s="241"/>
      <c r="S7421" s="241"/>
      <c r="T7421" s="242"/>
      <c r="AT7421" s="243" t="s">
        <v>272</v>
      </c>
      <c r="AU7421" s="243" t="s">
        <v>91</v>
      </c>
      <c r="AV7421" s="15" t="s">
        <v>91</v>
      </c>
      <c r="AW7421" s="15" t="s">
        <v>38</v>
      </c>
      <c r="AX7421" s="15" t="s">
        <v>82</v>
      </c>
      <c r="AY7421" s="243" t="s">
        <v>262</v>
      </c>
    </row>
    <row r="7422" spans="2:51" s="15" customFormat="1" ht="10">
      <c r="B7422" s="233"/>
      <c r="C7422" s="234"/>
      <c r="D7422" s="208" t="s">
        <v>272</v>
      </c>
      <c r="E7422" s="235" t="s">
        <v>44</v>
      </c>
      <c r="F7422" s="236" t="s">
        <v>1249</v>
      </c>
      <c r="G7422" s="234"/>
      <c r="H7422" s="237">
        <v>2.8</v>
      </c>
      <c r="I7422" s="238"/>
      <c r="J7422" s="234"/>
      <c r="K7422" s="234"/>
      <c r="L7422" s="239"/>
      <c r="M7422" s="240"/>
      <c r="N7422" s="241"/>
      <c r="O7422" s="241"/>
      <c r="P7422" s="241"/>
      <c r="Q7422" s="241"/>
      <c r="R7422" s="241"/>
      <c r="S7422" s="241"/>
      <c r="T7422" s="242"/>
      <c r="AT7422" s="243" t="s">
        <v>272</v>
      </c>
      <c r="AU7422" s="243" t="s">
        <v>91</v>
      </c>
      <c r="AV7422" s="15" t="s">
        <v>91</v>
      </c>
      <c r="AW7422" s="15" t="s">
        <v>38</v>
      </c>
      <c r="AX7422" s="15" t="s">
        <v>82</v>
      </c>
      <c r="AY7422" s="243" t="s">
        <v>262</v>
      </c>
    </row>
    <row r="7423" spans="2:51" s="13" customFormat="1" ht="10">
      <c r="B7423" s="212"/>
      <c r="C7423" s="213"/>
      <c r="D7423" s="208" t="s">
        <v>272</v>
      </c>
      <c r="E7423" s="214" t="s">
        <v>44</v>
      </c>
      <c r="F7423" s="215" t="s">
        <v>801</v>
      </c>
      <c r="G7423" s="213"/>
      <c r="H7423" s="214" t="s">
        <v>44</v>
      </c>
      <c r="I7423" s="216"/>
      <c r="J7423" s="213"/>
      <c r="K7423" s="213"/>
      <c r="L7423" s="217"/>
      <c r="M7423" s="218"/>
      <c r="N7423" s="219"/>
      <c r="O7423" s="219"/>
      <c r="P7423" s="219"/>
      <c r="Q7423" s="219"/>
      <c r="R7423" s="219"/>
      <c r="S7423" s="219"/>
      <c r="T7423" s="220"/>
      <c r="AT7423" s="221" t="s">
        <v>272</v>
      </c>
      <c r="AU7423" s="221" t="s">
        <v>91</v>
      </c>
      <c r="AV7423" s="13" t="s">
        <v>89</v>
      </c>
      <c r="AW7423" s="13" t="s">
        <v>38</v>
      </c>
      <c r="AX7423" s="13" t="s">
        <v>82</v>
      </c>
      <c r="AY7423" s="221" t="s">
        <v>262</v>
      </c>
    </row>
    <row r="7424" spans="2:51" s="15" customFormat="1" ht="10">
      <c r="B7424" s="233"/>
      <c r="C7424" s="234"/>
      <c r="D7424" s="208" t="s">
        <v>272</v>
      </c>
      <c r="E7424" s="235" t="s">
        <v>44</v>
      </c>
      <c r="F7424" s="236" t="s">
        <v>802</v>
      </c>
      <c r="G7424" s="234"/>
      <c r="H7424" s="237">
        <v>14.3</v>
      </c>
      <c r="I7424" s="238"/>
      <c r="J7424" s="234"/>
      <c r="K7424" s="234"/>
      <c r="L7424" s="239"/>
      <c r="M7424" s="240"/>
      <c r="N7424" s="241"/>
      <c r="O7424" s="241"/>
      <c r="P7424" s="241"/>
      <c r="Q7424" s="241"/>
      <c r="R7424" s="241"/>
      <c r="S7424" s="241"/>
      <c r="T7424" s="242"/>
      <c r="AT7424" s="243" t="s">
        <v>272</v>
      </c>
      <c r="AU7424" s="243" t="s">
        <v>91</v>
      </c>
      <c r="AV7424" s="15" t="s">
        <v>91</v>
      </c>
      <c r="AW7424" s="15" t="s">
        <v>38</v>
      </c>
      <c r="AX7424" s="15" t="s">
        <v>82</v>
      </c>
      <c r="AY7424" s="243" t="s">
        <v>262</v>
      </c>
    </row>
    <row r="7425" spans="2:51" s="15" customFormat="1" ht="10">
      <c r="B7425" s="233"/>
      <c r="C7425" s="234"/>
      <c r="D7425" s="208" t="s">
        <v>272</v>
      </c>
      <c r="E7425" s="235" t="s">
        <v>44</v>
      </c>
      <c r="F7425" s="236" t="s">
        <v>803</v>
      </c>
      <c r="G7425" s="234"/>
      <c r="H7425" s="237">
        <v>5.7</v>
      </c>
      <c r="I7425" s="238"/>
      <c r="J7425" s="234"/>
      <c r="K7425" s="234"/>
      <c r="L7425" s="239"/>
      <c r="M7425" s="240"/>
      <c r="N7425" s="241"/>
      <c r="O7425" s="241"/>
      <c r="P7425" s="241"/>
      <c r="Q7425" s="241"/>
      <c r="R7425" s="241"/>
      <c r="S7425" s="241"/>
      <c r="T7425" s="242"/>
      <c r="AT7425" s="243" t="s">
        <v>272</v>
      </c>
      <c r="AU7425" s="243" t="s">
        <v>91</v>
      </c>
      <c r="AV7425" s="15" t="s">
        <v>91</v>
      </c>
      <c r="AW7425" s="15" t="s">
        <v>38</v>
      </c>
      <c r="AX7425" s="15" t="s">
        <v>82</v>
      </c>
      <c r="AY7425" s="243" t="s">
        <v>262</v>
      </c>
    </row>
    <row r="7426" spans="2:51" s="13" customFormat="1" ht="10">
      <c r="B7426" s="212"/>
      <c r="C7426" s="213"/>
      <c r="D7426" s="208" t="s">
        <v>272</v>
      </c>
      <c r="E7426" s="214" t="s">
        <v>44</v>
      </c>
      <c r="F7426" s="215" t="s">
        <v>804</v>
      </c>
      <c r="G7426" s="213"/>
      <c r="H7426" s="214" t="s">
        <v>44</v>
      </c>
      <c r="I7426" s="216"/>
      <c r="J7426" s="213"/>
      <c r="K7426" s="213"/>
      <c r="L7426" s="217"/>
      <c r="M7426" s="218"/>
      <c r="N7426" s="219"/>
      <c r="O7426" s="219"/>
      <c r="P7426" s="219"/>
      <c r="Q7426" s="219"/>
      <c r="R7426" s="219"/>
      <c r="S7426" s="219"/>
      <c r="T7426" s="220"/>
      <c r="AT7426" s="221" t="s">
        <v>272</v>
      </c>
      <c r="AU7426" s="221" t="s">
        <v>91</v>
      </c>
      <c r="AV7426" s="13" t="s">
        <v>89</v>
      </c>
      <c r="AW7426" s="13" t="s">
        <v>38</v>
      </c>
      <c r="AX7426" s="13" t="s">
        <v>82</v>
      </c>
      <c r="AY7426" s="221" t="s">
        <v>262</v>
      </c>
    </row>
    <row r="7427" spans="2:51" s="15" customFormat="1" ht="10">
      <c r="B7427" s="233"/>
      <c r="C7427" s="234"/>
      <c r="D7427" s="208" t="s">
        <v>272</v>
      </c>
      <c r="E7427" s="235" t="s">
        <v>44</v>
      </c>
      <c r="F7427" s="236" t="s">
        <v>1250</v>
      </c>
      <c r="G7427" s="234"/>
      <c r="H7427" s="237">
        <v>23.6</v>
      </c>
      <c r="I7427" s="238"/>
      <c r="J7427" s="234"/>
      <c r="K7427" s="234"/>
      <c r="L7427" s="239"/>
      <c r="M7427" s="240"/>
      <c r="N7427" s="241"/>
      <c r="O7427" s="241"/>
      <c r="P7427" s="241"/>
      <c r="Q7427" s="241"/>
      <c r="R7427" s="241"/>
      <c r="S7427" s="241"/>
      <c r="T7427" s="242"/>
      <c r="AT7427" s="243" t="s">
        <v>272</v>
      </c>
      <c r="AU7427" s="243" t="s">
        <v>91</v>
      </c>
      <c r="AV7427" s="15" t="s">
        <v>91</v>
      </c>
      <c r="AW7427" s="15" t="s">
        <v>38</v>
      </c>
      <c r="AX7427" s="15" t="s">
        <v>82</v>
      </c>
      <c r="AY7427" s="243" t="s">
        <v>262</v>
      </c>
    </row>
    <row r="7428" spans="2:51" s="13" customFormat="1" ht="10">
      <c r="B7428" s="212"/>
      <c r="C7428" s="213"/>
      <c r="D7428" s="208" t="s">
        <v>272</v>
      </c>
      <c r="E7428" s="214" t="s">
        <v>44</v>
      </c>
      <c r="F7428" s="215" t="s">
        <v>806</v>
      </c>
      <c r="G7428" s="213"/>
      <c r="H7428" s="214" t="s">
        <v>44</v>
      </c>
      <c r="I7428" s="216"/>
      <c r="J7428" s="213"/>
      <c r="K7428" s="213"/>
      <c r="L7428" s="217"/>
      <c r="M7428" s="218"/>
      <c r="N7428" s="219"/>
      <c r="O7428" s="219"/>
      <c r="P7428" s="219"/>
      <c r="Q7428" s="219"/>
      <c r="R7428" s="219"/>
      <c r="S7428" s="219"/>
      <c r="T7428" s="220"/>
      <c r="AT7428" s="221" t="s">
        <v>272</v>
      </c>
      <c r="AU7428" s="221" t="s">
        <v>91</v>
      </c>
      <c r="AV7428" s="13" t="s">
        <v>89</v>
      </c>
      <c r="AW7428" s="13" t="s">
        <v>38</v>
      </c>
      <c r="AX7428" s="13" t="s">
        <v>82</v>
      </c>
      <c r="AY7428" s="221" t="s">
        <v>262</v>
      </c>
    </row>
    <row r="7429" spans="2:51" s="15" customFormat="1" ht="10">
      <c r="B7429" s="233"/>
      <c r="C7429" s="234"/>
      <c r="D7429" s="208" t="s">
        <v>272</v>
      </c>
      <c r="E7429" s="235" t="s">
        <v>44</v>
      </c>
      <c r="F7429" s="236" t="s">
        <v>807</v>
      </c>
      <c r="G7429" s="234"/>
      <c r="H7429" s="237">
        <v>13.9</v>
      </c>
      <c r="I7429" s="238"/>
      <c r="J7429" s="234"/>
      <c r="K7429" s="234"/>
      <c r="L7429" s="239"/>
      <c r="M7429" s="240"/>
      <c r="N7429" s="241"/>
      <c r="O7429" s="241"/>
      <c r="P7429" s="241"/>
      <c r="Q7429" s="241"/>
      <c r="R7429" s="241"/>
      <c r="S7429" s="241"/>
      <c r="T7429" s="242"/>
      <c r="AT7429" s="243" t="s">
        <v>272</v>
      </c>
      <c r="AU7429" s="243" t="s">
        <v>91</v>
      </c>
      <c r="AV7429" s="15" t="s">
        <v>91</v>
      </c>
      <c r="AW7429" s="15" t="s">
        <v>38</v>
      </c>
      <c r="AX7429" s="15" t="s">
        <v>82</v>
      </c>
      <c r="AY7429" s="243" t="s">
        <v>262</v>
      </c>
    </row>
    <row r="7430" spans="2:51" s="15" customFormat="1" ht="10">
      <c r="B7430" s="233"/>
      <c r="C7430" s="234"/>
      <c r="D7430" s="208" t="s">
        <v>272</v>
      </c>
      <c r="E7430" s="235" t="s">
        <v>44</v>
      </c>
      <c r="F7430" s="236" t="s">
        <v>803</v>
      </c>
      <c r="G7430" s="234"/>
      <c r="H7430" s="237">
        <v>5.7</v>
      </c>
      <c r="I7430" s="238"/>
      <c r="J7430" s="234"/>
      <c r="K7430" s="234"/>
      <c r="L7430" s="239"/>
      <c r="M7430" s="240"/>
      <c r="N7430" s="241"/>
      <c r="O7430" s="241"/>
      <c r="P7430" s="241"/>
      <c r="Q7430" s="241"/>
      <c r="R7430" s="241"/>
      <c r="S7430" s="241"/>
      <c r="T7430" s="242"/>
      <c r="AT7430" s="243" t="s">
        <v>272</v>
      </c>
      <c r="AU7430" s="243" t="s">
        <v>91</v>
      </c>
      <c r="AV7430" s="15" t="s">
        <v>91</v>
      </c>
      <c r="AW7430" s="15" t="s">
        <v>38</v>
      </c>
      <c r="AX7430" s="15" t="s">
        <v>82</v>
      </c>
      <c r="AY7430" s="243" t="s">
        <v>262</v>
      </c>
    </row>
    <row r="7431" spans="2:51" s="13" customFormat="1" ht="10">
      <c r="B7431" s="212"/>
      <c r="C7431" s="213"/>
      <c r="D7431" s="208" t="s">
        <v>272</v>
      </c>
      <c r="E7431" s="214" t="s">
        <v>44</v>
      </c>
      <c r="F7431" s="215" t="s">
        <v>808</v>
      </c>
      <c r="G7431" s="213"/>
      <c r="H7431" s="214" t="s">
        <v>44</v>
      </c>
      <c r="I7431" s="216"/>
      <c r="J7431" s="213"/>
      <c r="K7431" s="213"/>
      <c r="L7431" s="217"/>
      <c r="M7431" s="218"/>
      <c r="N7431" s="219"/>
      <c r="O7431" s="219"/>
      <c r="P7431" s="219"/>
      <c r="Q7431" s="219"/>
      <c r="R7431" s="219"/>
      <c r="S7431" s="219"/>
      <c r="T7431" s="220"/>
      <c r="AT7431" s="221" t="s">
        <v>272</v>
      </c>
      <c r="AU7431" s="221" t="s">
        <v>91</v>
      </c>
      <c r="AV7431" s="13" t="s">
        <v>89</v>
      </c>
      <c r="AW7431" s="13" t="s">
        <v>38</v>
      </c>
      <c r="AX7431" s="13" t="s">
        <v>82</v>
      </c>
      <c r="AY7431" s="221" t="s">
        <v>262</v>
      </c>
    </row>
    <row r="7432" spans="2:51" s="15" customFormat="1" ht="10">
      <c r="B7432" s="233"/>
      <c r="C7432" s="234"/>
      <c r="D7432" s="208" t="s">
        <v>272</v>
      </c>
      <c r="E7432" s="235" t="s">
        <v>44</v>
      </c>
      <c r="F7432" s="236" t="s">
        <v>1251</v>
      </c>
      <c r="G7432" s="234"/>
      <c r="H7432" s="237">
        <v>85.7</v>
      </c>
      <c r="I7432" s="238"/>
      <c r="J7432" s="234"/>
      <c r="K7432" s="234"/>
      <c r="L7432" s="239"/>
      <c r="M7432" s="240"/>
      <c r="N7432" s="241"/>
      <c r="O7432" s="241"/>
      <c r="P7432" s="241"/>
      <c r="Q7432" s="241"/>
      <c r="R7432" s="241"/>
      <c r="S7432" s="241"/>
      <c r="T7432" s="242"/>
      <c r="AT7432" s="243" t="s">
        <v>272</v>
      </c>
      <c r="AU7432" s="243" t="s">
        <v>91</v>
      </c>
      <c r="AV7432" s="15" t="s">
        <v>91</v>
      </c>
      <c r="AW7432" s="15" t="s">
        <v>38</v>
      </c>
      <c r="AX7432" s="15" t="s">
        <v>82</v>
      </c>
      <c r="AY7432" s="243" t="s">
        <v>262</v>
      </c>
    </row>
    <row r="7433" spans="2:51" s="13" customFormat="1" ht="10">
      <c r="B7433" s="212"/>
      <c r="C7433" s="213"/>
      <c r="D7433" s="208" t="s">
        <v>272</v>
      </c>
      <c r="E7433" s="214" t="s">
        <v>44</v>
      </c>
      <c r="F7433" s="215" t="s">
        <v>1263</v>
      </c>
      <c r="G7433" s="213"/>
      <c r="H7433" s="214" t="s">
        <v>44</v>
      </c>
      <c r="I7433" s="216"/>
      <c r="J7433" s="213"/>
      <c r="K7433" s="213"/>
      <c r="L7433" s="217"/>
      <c r="M7433" s="218"/>
      <c r="N7433" s="219"/>
      <c r="O7433" s="219"/>
      <c r="P7433" s="219"/>
      <c r="Q7433" s="219"/>
      <c r="R7433" s="219"/>
      <c r="S7433" s="219"/>
      <c r="T7433" s="220"/>
      <c r="AT7433" s="221" t="s">
        <v>272</v>
      </c>
      <c r="AU7433" s="221" t="s">
        <v>91</v>
      </c>
      <c r="AV7433" s="13" t="s">
        <v>89</v>
      </c>
      <c r="AW7433" s="13" t="s">
        <v>38</v>
      </c>
      <c r="AX7433" s="13" t="s">
        <v>82</v>
      </c>
      <c r="AY7433" s="221" t="s">
        <v>262</v>
      </c>
    </row>
    <row r="7434" spans="2:51" s="15" customFormat="1" ht="10">
      <c r="B7434" s="233"/>
      <c r="C7434" s="234"/>
      <c r="D7434" s="208" t="s">
        <v>272</v>
      </c>
      <c r="E7434" s="235" t="s">
        <v>44</v>
      </c>
      <c r="F7434" s="236" t="s">
        <v>1231</v>
      </c>
      <c r="G7434" s="234"/>
      <c r="H7434" s="237">
        <v>5.8</v>
      </c>
      <c r="I7434" s="238"/>
      <c r="J7434" s="234"/>
      <c r="K7434" s="234"/>
      <c r="L7434" s="239"/>
      <c r="M7434" s="240"/>
      <c r="N7434" s="241"/>
      <c r="O7434" s="241"/>
      <c r="P7434" s="241"/>
      <c r="Q7434" s="241"/>
      <c r="R7434" s="241"/>
      <c r="S7434" s="241"/>
      <c r="T7434" s="242"/>
      <c r="AT7434" s="243" t="s">
        <v>272</v>
      </c>
      <c r="AU7434" s="243" t="s">
        <v>91</v>
      </c>
      <c r="AV7434" s="15" t="s">
        <v>91</v>
      </c>
      <c r="AW7434" s="15" t="s">
        <v>38</v>
      </c>
      <c r="AX7434" s="15" t="s">
        <v>82</v>
      </c>
      <c r="AY7434" s="243" t="s">
        <v>262</v>
      </c>
    </row>
    <row r="7435" spans="2:51" s="13" customFormat="1" ht="10">
      <c r="B7435" s="212"/>
      <c r="C7435" s="213"/>
      <c r="D7435" s="208" t="s">
        <v>272</v>
      </c>
      <c r="E7435" s="214" t="s">
        <v>44</v>
      </c>
      <c r="F7435" s="215" t="s">
        <v>842</v>
      </c>
      <c r="G7435" s="213"/>
      <c r="H7435" s="214" t="s">
        <v>44</v>
      </c>
      <c r="I7435" s="216"/>
      <c r="J7435" s="213"/>
      <c r="K7435" s="213"/>
      <c r="L7435" s="217"/>
      <c r="M7435" s="218"/>
      <c r="N7435" s="219"/>
      <c r="O7435" s="219"/>
      <c r="P7435" s="219"/>
      <c r="Q7435" s="219"/>
      <c r="R7435" s="219"/>
      <c r="S7435" s="219"/>
      <c r="T7435" s="220"/>
      <c r="AT7435" s="221" t="s">
        <v>272</v>
      </c>
      <c r="AU7435" s="221" t="s">
        <v>91</v>
      </c>
      <c r="AV7435" s="13" t="s">
        <v>89</v>
      </c>
      <c r="AW7435" s="13" t="s">
        <v>38</v>
      </c>
      <c r="AX7435" s="13" t="s">
        <v>82</v>
      </c>
      <c r="AY7435" s="221" t="s">
        <v>262</v>
      </c>
    </row>
    <row r="7436" spans="2:51" s="15" customFormat="1" ht="10">
      <c r="B7436" s="233"/>
      <c r="C7436" s="234"/>
      <c r="D7436" s="208" t="s">
        <v>272</v>
      </c>
      <c r="E7436" s="235" t="s">
        <v>44</v>
      </c>
      <c r="F7436" s="236" t="s">
        <v>1266</v>
      </c>
      <c r="G7436" s="234"/>
      <c r="H7436" s="237">
        <v>7.7</v>
      </c>
      <c r="I7436" s="238"/>
      <c r="J7436" s="234"/>
      <c r="K7436" s="234"/>
      <c r="L7436" s="239"/>
      <c r="M7436" s="240"/>
      <c r="N7436" s="241"/>
      <c r="O7436" s="241"/>
      <c r="P7436" s="241"/>
      <c r="Q7436" s="241"/>
      <c r="R7436" s="241"/>
      <c r="S7436" s="241"/>
      <c r="T7436" s="242"/>
      <c r="AT7436" s="243" t="s">
        <v>272</v>
      </c>
      <c r="AU7436" s="243" t="s">
        <v>91</v>
      </c>
      <c r="AV7436" s="15" t="s">
        <v>91</v>
      </c>
      <c r="AW7436" s="15" t="s">
        <v>38</v>
      </c>
      <c r="AX7436" s="15" t="s">
        <v>82</v>
      </c>
      <c r="AY7436" s="243" t="s">
        <v>262</v>
      </c>
    </row>
    <row r="7437" spans="2:51" s="15" customFormat="1" ht="10">
      <c r="B7437" s="233"/>
      <c r="C7437" s="234"/>
      <c r="D7437" s="208" t="s">
        <v>272</v>
      </c>
      <c r="E7437" s="235" t="s">
        <v>44</v>
      </c>
      <c r="F7437" s="236" t="s">
        <v>3502</v>
      </c>
      <c r="G7437" s="234"/>
      <c r="H7437" s="237">
        <v>-23</v>
      </c>
      <c r="I7437" s="238"/>
      <c r="J7437" s="234"/>
      <c r="K7437" s="234"/>
      <c r="L7437" s="239"/>
      <c r="M7437" s="240"/>
      <c r="N7437" s="241"/>
      <c r="O7437" s="241"/>
      <c r="P7437" s="241"/>
      <c r="Q7437" s="241"/>
      <c r="R7437" s="241"/>
      <c r="S7437" s="241"/>
      <c r="T7437" s="242"/>
      <c r="AT7437" s="243" t="s">
        <v>272</v>
      </c>
      <c r="AU7437" s="243" t="s">
        <v>91</v>
      </c>
      <c r="AV7437" s="15" t="s">
        <v>91</v>
      </c>
      <c r="AW7437" s="15" t="s">
        <v>38</v>
      </c>
      <c r="AX7437" s="15" t="s">
        <v>82</v>
      </c>
      <c r="AY7437" s="243" t="s">
        <v>262</v>
      </c>
    </row>
    <row r="7438" spans="2:51" s="15" customFormat="1" ht="10">
      <c r="B7438" s="233"/>
      <c r="C7438" s="234"/>
      <c r="D7438" s="208" t="s">
        <v>272</v>
      </c>
      <c r="E7438" s="235" t="s">
        <v>44</v>
      </c>
      <c r="F7438" s="236" t="s">
        <v>3503</v>
      </c>
      <c r="G7438" s="234"/>
      <c r="H7438" s="237">
        <v>-12</v>
      </c>
      <c r="I7438" s="238"/>
      <c r="J7438" s="234"/>
      <c r="K7438" s="234"/>
      <c r="L7438" s="239"/>
      <c r="M7438" s="240"/>
      <c r="N7438" s="241"/>
      <c r="O7438" s="241"/>
      <c r="P7438" s="241"/>
      <c r="Q7438" s="241"/>
      <c r="R7438" s="241"/>
      <c r="S7438" s="241"/>
      <c r="T7438" s="242"/>
      <c r="AT7438" s="243" t="s">
        <v>272</v>
      </c>
      <c r="AU7438" s="243" t="s">
        <v>91</v>
      </c>
      <c r="AV7438" s="15" t="s">
        <v>91</v>
      </c>
      <c r="AW7438" s="15" t="s">
        <v>38</v>
      </c>
      <c r="AX7438" s="15" t="s">
        <v>82</v>
      </c>
      <c r="AY7438" s="243" t="s">
        <v>262</v>
      </c>
    </row>
    <row r="7439" spans="2:51" s="14" customFormat="1" ht="10">
      <c r="B7439" s="222"/>
      <c r="C7439" s="223"/>
      <c r="D7439" s="208" t="s">
        <v>272</v>
      </c>
      <c r="E7439" s="224" t="s">
        <v>44</v>
      </c>
      <c r="F7439" s="225" t="s">
        <v>284</v>
      </c>
      <c r="G7439" s="223"/>
      <c r="H7439" s="226">
        <v>150.50000000000003</v>
      </c>
      <c r="I7439" s="227"/>
      <c r="J7439" s="223"/>
      <c r="K7439" s="223"/>
      <c r="L7439" s="228"/>
      <c r="M7439" s="229"/>
      <c r="N7439" s="230"/>
      <c r="O7439" s="230"/>
      <c r="P7439" s="230"/>
      <c r="Q7439" s="230"/>
      <c r="R7439" s="230"/>
      <c r="S7439" s="230"/>
      <c r="T7439" s="231"/>
      <c r="AT7439" s="232" t="s">
        <v>272</v>
      </c>
      <c r="AU7439" s="232" t="s">
        <v>91</v>
      </c>
      <c r="AV7439" s="14" t="s">
        <v>97</v>
      </c>
      <c r="AW7439" s="14" t="s">
        <v>38</v>
      </c>
      <c r="AX7439" s="14" t="s">
        <v>82</v>
      </c>
      <c r="AY7439" s="232" t="s">
        <v>262</v>
      </c>
    </row>
    <row r="7440" spans="2:51" s="13" customFormat="1" ht="10">
      <c r="B7440" s="212"/>
      <c r="C7440" s="213"/>
      <c r="D7440" s="208" t="s">
        <v>272</v>
      </c>
      <c r="E7440" s="214" t="s">
        <v>44</v>
      </c>
      <c r="F7440" s="215" t="s">
        <v>575</v>
      </c>
      <c r="G7440" s="213"/>
      <c r="H7440" s="214" t="s">
        <v>44</v>
      </c>
      <c r="I7440" s="216"/>
      <c r="J7440" s="213"/>
      <c r="K7440" s="213"/>
      <c r="L7440" s="217"/>
      <c r="M7440" s="218"/>
      <c r="N7440" s="219"/>
      <c r="O7440" s="219"/>
      <c r="P7440" s="219"/>
      <c r="Q7440" s="219"/>
      <c r="R7440" s="219"/>
      <c r="S7440" s="219"/>
      <c r="T7440" s="220"/>
      <c r="AT7440" s="221" t="s">
        <v>272</v>
      </c>
      <c r="AU7440" s="221" t="s">
        <v>91</v>
      </c>
      <c r="AV7440" s="13" t="s">
        <v>89</v>
      </c>
      <c r="AW7440" s="13" t="s">
        <v>38</v>
      </c>
      <c r="AX7440" s="13" t="s">
        <v>82</v>
      </c>
      <c r="AY7440" s="221" t="s">
        <v>262</v>
      </c>
    </row>
    <row r="7441" spans="2:51" s="13" customFormat="1" ht="10">
      <c r="B7441" s="212"/>
      <c r="C7441" s="213"/>
      <c r="D7441" s="208" t="s">
        <v>272</v>
      </c>
      <c r="E7441" s="214" t="s">
        <v>44</v>
      </c>
      <c r="F7441" s="215" t="s">
        <v>844</v>
      </c>
      <c r="G7441" s="213"/>
      <c r="H7441" s="214" t="s">
        <v>44</v>
      </c>
      <c r="I7441" s="216"/>
      <c r="J7441" s="213"/>
      <c r="K7441" s="213"/>
      <c r="L7441" s="217"/>
      <c r="M7441" s="218"/>
      <c r="N7441" s="219"/>
      <c r="O7441" s="219"/>
      <c r="P7441" s="219"/>
      <c r="Q7441" s="219"/>
      <c r="R7441" s="219"/>
      <c r="S7441" s="219"/>
      <c r="T7441" s="220"/>
      <c r="AT7441" s="221" t="s">
        <v>272</v>
      </c>
      <c r="AU7441" s="221" t="s">
        <v>91</v>
      </c>
      <c r="AV7441" s="13" t="s">
        <v>89</v>
      </c>
      <c r="AW7441" s="13" t="s">
        <v>38</v>
      </c>
      <c r="AX7441" s="13" t="s">
        <v>82</v>
      </c>
      <c r="AY7441" s="221" t="s">
        <v>262</v>
      </c>
    </row>
    <row r="7442" spans="2:51" s="15" customFormat="1" ht="10">
      <c r="B7442" s="233"/>
      <c r="C7442" s="234"/>
      <c r="D7442" s="208" t="s">
        <v>272</v>
      </c>
      <c r="E7442" s="235" t="s">
        <v>44</v>
      </c>
      <c r="F7442" s="236" t="s">
        <v>1220</v>
      </c>
      <c r="G7442" s="234"/>
      <c r="H7442" s="237">
        <v>20.3</v>
      </c>
      <c r="I7442" s="238"/>
      <c r="J7442" s="234"/>
      <c r="K7442" s="234"/>
      <c r="L7442" s="239"/>
      <c r="M7442" s="240"/>
      <c r="N7442" s="241"/>
      <c r="O7442" s="241"/>
      <c r="P7442" s="241"/>
      <c r="Q7442" s="241"/>
      <c r="R7442" s="241"/>
      <c r="S7442" s="241"/>
      <c r="T7442" s="242"/>
      <c r="AT7442" s="243" t="s">
        <v>272</v>
      </c>
      <c r="AU7442" s="243" t="s">
        <v>91</v>
      </c>
      <c r="AV7442" s="15" t="s">
        <v>91</v>
      </c>
      <c r="AW7442" s="15" t="s">
        <v>38</v>
      </c>
      <c r="AX7442" s="15" t="s">
        <v>82</v>
      </c>
      <c r="AY7442" s="243" t="s">
        <v>262</v>
      </c>
    </row>
    <row r="7443" spans="2:51" s="15" customFormat="1" ht="10">
      <c r="B7443" s="233"/>
      <c r="C7443" s="234"/>
      <c r="D7443" s="208" t="s">
        <v>272</v>
      </c>
      <c r="E7443" s="235" t="s">
        <v>44</v>
      </c>
      <c r="F7443" s="236" t="s">
        <v>1249</v>
      </c>
      <c r="G7443" s="234"/>
      <c r="H7443" s="237">
        <v>2.8</v>
      </c>
      <c r="I7443" s="238"/>
      <c r="J7443" s="234"/>
      <c r="K7443" s="234"/>
      <c r="L7443" s="239"/>
      <c r="M7443" s="240"/>
      <c r="N7443" s="241"/>
      <c r="O7443" s="241"/>
      <c r="P7443" s="241"/>
      <c r="Q7443" s="241"/>
      <c r="R7443" s="241"/>
      <c r="S7443" s="241"/>
      <c r="T7443" s="242"/>
      <c r="AT7443" s="243" t="s">
        <v>272</v>
      </c>
      <c r="AU7443" s="243" t="s">
        <v>91</v>
      </c>
      <c r="AV7443" s="15" t="s">
        <v>91</v>
      </c>
      <c r="AW7443" s="15" t="s">
        <v>38</v>
      </c>
      <c r="AX7443" s="15" t="s">
        <v>82</v>
      </c>
      <c r="AY7443" s="243" t="s">
        <v>262</v>
      </c>
    </row>
    <row r="7444" spans="2:51" s="13" customFormat="1" ht="10">
      <c r="B7444" s="212"/>
      <c r="C7444" s="213"/>
      <c r="D7444" s="208" t="s">
        <v>272</v>
      </c>
      <c r="E7444" s="214" t="s">
        <v>44</v>
      </c>
      <c r="F7444" s="215" t="s">
        <v>801</v>
      </c>
      <c r="G7444" s="213"/>
      <c r="H7444" s="214" t="s">
        <v>44</v>
      </c>
      <c r="I7444" s="216"/>
      <c r="J7444" s="213"/>
      <c r="K7444" s="213"/>
      <c r="L7444" s="217"/>
      <c r="M7444" s="218"/>
      <c r="N7444" s="219"/>
      <c r="O7444" s="219"/>
      <c r="P7444" s="219"/>
      <c r="Q7444" s="219"/>
      <c r="R7444" s="219"/>
      <c r="S7444" s="219"/>
      <c r="T7444" s="220"/>
      <c r="AT7444" s="221" t="s">
        <v>272</v>
      </c>
      <c r="AU7444" s="221" t="s">
        <v>91</v>
      </c>
      <c r="AV7444" s="13" t="s">
        <v>89</v>
      </c>
      <c r="AW7444" s="13" t="s">
        <v>38</v>
      </c>
      <c r="AX7444" s="13" t="s">
        <v>82</v>
      </c>
      <c r="AY7444" s="221" t="s">
        <v>262</v>
      </c>
    </row>
    <row r="7445" spans="2:51" s="15" customFormat="1" ht="10">
      <c r="B7445" s="233"/>
      <c r="C7445" s="234"/>
      <c r="D7445" s="208" t="s">
        <v>272</v>
      </c>
      <c r="E7445" s="235" t="s">
        <v>44</v>
      </c>
      <c r="F7445" s="236" t="s">
        <v>802</v>
      </c>
      <c r="G7445" s="234"/>
      <c r="H7445" s="237">
        <v>14.3</v>
      </c>
      <c r="I7445" s="238"/>
      <c r="J7445" s="234"/>
      <c r="K7445" s="234"/>
      <c r="L7445" s="239"/>
      <c r="M7445" s="240"/>
      <c r="N7445" s="241"/>
      <c r="O7445" s="241"/>
      <c r="P7445" s="241"/>
      <c r="Q7445" s="241"/>
      <c r="R7445" s="241"/>
      <c r="S7445" s="241"/>
      <c r="T7445" s="242"/>
      <c r="AT7445" s="243" t="s">
        <v>272</v>
      </c>
      <c r="AU7445" s="243" t="s">
        <v>91</v>
      </c>
      <c r="AV7445" s="15" t="s">
        <v>91</v>
      </c>
      <c r="AW7445" s="15" t="s">
        <v>38</v>
      </c>
      <c r="AX7445" s="15" t="s">
        <v>82</v>
      </c>
      <c r="AY7445" s="243" t="s">
        <v>262</v>
      </c>
    </row>
    <row r="7446" spans="2:51" s="15" customFormat="1" ht="10">
      <c r="B7446" s="233"/>
      <c r="C7446" s="234"/>
      <c r="D7446" s="208" t="s">
        <v>272</v>
      </c>
      <c r="E7446" s="235" t="s">
        <v>44</v>
      </c>
      <c r="F7446" s="236" t="s">
        <v>845</v>
      </c>
      <c r="G7446" s="234"/>
      <c r="H7446" s="237">
        <v>4.9000000000000004</v>
      </c>
      <c r="I7446" s="238"/>
      <c r="J7446" s="234"/>
      <c r="K7446" s="234"/>
      <c r="L7446" s="239"/>
      <c r="M7446" s="240"/>
      <c r="N7446" s="241"/>
      <c r="O7446" s="241"/>
      <c r="P7446" s="241"/>
      <c r="Q7446" s="241"/>
      <c r="R7446" s="241"/>
      <c r="S7446" s="241"/>
      <c r="T7446" s="242"/>
      <c r="AT7446" s="243" t="s">
        <v>272</v>
      </c>
      <c r="AU7446" s="243" t="s">
        <v>91</v>
      </c>
      <c r="AV7446" s="15" t="s">
        <v>91</v>
      </c>
      <c r="AW7446" s="15" t="s">
        <v>38</v>
      </c>
      <c r="AX7446" s="15" t="s">
        <v>82</v>
      </c>
      <c r="AY7446" s="243" t="s">
        <v>262</v>
      </c>
    </row>
    <row r="7447" spans="2:51" s="13" customFormat="1" ht="10">
      <c r="B7447" s="212"/>
      <c r="C7447" s="213"/>
      <c r="D7447" s="208" t="s">
        <v>272</v>
      </c>
      <c r="E7447" s="214" t="s">
        <v>44</v>
      </c>
      <c r="F7447" s="215" t="s">
        <v>846</v>
      </c>
      <c r="G7447" s="213"/>
      <c r="H7447" s="214" t="s">
        <v>44</v>
      </c>
      <c r="I7447" s="216"/>
      <c r="J7447" s="213"/>
      <c r="K7447" s="213"/>
      <c r="L7447" s="217"/>
      <c r="M7447" s="218"/>
      <c r="N7447" s="219"/>
      <c r="O7447" s="219"/>
      <c r="P7447" s="219"/>
      <c r="Q7447" s="219"/>
      <c r="R7447" s="219"/>
      <c r="S7447" s="219"/>
      <c r="T7447" s="220"/>
      <c r="AT7447" s="221" t="s">
        <v>272</v>
      </c>
      <c r="AU7447" s="221" t="s">
        <v>91</v>
      </c>
      <c r="AV7447" s="13" t="s">
        <v>89</v>
      </c>
      <c r="AW7447" s="13" t="s">
        <v>38</v>
      </c>
      <c r="AX7447" s="13" t="s">
        <v>82</v>
      </c>
      <c r="AY7447" s="221" t="s">
        <v>262</v>
      </c>
    </row>
    <row r="7448" spans="2:51" s="15" customFormat="1" ht="10">
      <c r="B7448" s="233"/>
      <c r="C7448" s="234"/>
      <c r="D7448" s="208" t="s">
        <v>272</v>
      </c>
      <c r="E7448" s="235" t="s">
        <v>44</v>
      </c>
      <c r="F7448" s="236" t="s">
        <v>1250</v>
      </c>
      <c r="G7448" s="234"/>
      <c r="H7448" s="237">
        <v>23.6</v>
      </c>
      <c r="I7448" s="238"/>
      <c r="J7448" s="234"/>
      <c r="K7448" s="234"/>
      <c r="L7448" s="239"/>
      <c r="M7448" s="240"/>
      <c r="N7448" s="241"/>
      <c r="O7448" s="241"/>
      <c r="P7448" s="241"/>
      <c r="Q7448" s="241"/>
      <c r="R7448" s="241"/>
      <c r="S7448" s="241"/>
      <c r="T7448" s="242"/>
      <c r="AT7448" s="243" t="s">
        <v>272</v>
      </c>
      <c r="AU7448" s="243" t="s">
        <v>91</v>
      </c>
      <c r="AV7448" s="15" t="s">
        <v>91</v>
      </c>
      <c r="AW7448" s="15" t="s">
        <v>38</v>
      </c>
      <c r="AX7448" s="15" t="s">
        <v>82</v>
      </c>
      <c r="AY7448" s="243" t="s">
        <v>262</v>
      </c>
    </row>
    <row r="7449" spans="2:51" s="13" customFormat="1" ht="10">
      <c r="B7449" s="212"/>
      <c r="C7449" s="213"/>
      <c r="D7449" s="208" t="s">
        <v>272</v>
      </c>
      <c r="E7449" s="214" t="s">
        <v>44</v>
      </c>
      <c r="F7449" s="215" t="s">
        <v>806</v>
      </c>
      <c r="G7449" s="213"/>
      <c r="H7449" s="214" t="s">
        <v>44</v>
      </c>
      <c r="I7449" s="216"/>
      <c r="J7449" s="213"/>
      <c r="K7449" s="213"/>
      <c r="L7449" s="217"/>
      <c r="M7449" s="218"/>
      <c r="N7449" s="219"/>
      <c r="O7449" s="219"/>
      <c r="P7449" s="219"/>
      <c r="Q7449" s="219"/>
      <c r="R7449" s="219"/>
      <c r="S7449" s="219"/>
      <c r="T7449" s="220"/>
      <c r="AT7449" s="221" t="s">
        <v>272</v>
      </c>
      <c r="AU7449" s="221" t="s">
        <v>91</v>
      </c>
      <c r="AV7449" s="13" t="s">
        <v>89</v>
      </c>
      <c r="AW7449" s="13" t="s">
        <v>38</v>
      </c>
      <c r="AX7449" s="13" t="s">
        <v>82</v>
      </c>
      <c r="AY7449" s="221" t="s">
        <v>262</v>
      </c>
    </row>
    <row r="7450" spans="2:51" s="15" customFormat="1" ht="10">
      <c r="B7450" s="233"/>
      <c r="C7450" s="234"/>
      <c r="D7450" s="208" t="s">
        <v>272</v>
      </c>
      <c r="E7450" s="235" t="s">
        <v>44</v>
      </c>
      <c r="F7450" s="236" t="s">
        <v>807</v>
      </c>
      <c r="G7450" s="234"/>
      <c r="H7450" s="237">
        <v>13.9</v>
      </c>
      <c r="I7450" s="238"/>
      <c r="J7450" s="234"/>
      <c r="K7450" s="234"/>
      <c r="L7450" s="239"/>
      <c r="M7450" s="240"/>
      <c r="N7450" s="241"/>
      <c r="O7450" s="241"/>
      <c r="P7450" s="241"/>
      <c r="Q7450" s="241"/>
      <c r="R7450" s="241"/>
      <c r="S7450" s="241"/>
      <c r="T7450" s="242"/>
      <c r="AT7450" s="243" t="s">
        <v>272</v>
      </c>
      <c r="AU7450" s="243" t="s">
        <v>91</v>
      </c>
      <c r="AV7450" s="15" t="s">
        <v>91</v>
      </c>
      <c r="AW7450" s="15" t="s">
        <v>38</v>
      </c>
      <c r="AX7450" s="15" t="s">
        <v>82</v>
      </c>
      <c r="AY7450" s="243" t="s">
        <v>262</v>
      </c>
    </row>
    <row r="7451" spans="2:51" s="15" customFormat="1" ht="10">
      <c r="B7451" s="233"/>
      <c r="C7451" s="234"/>
      <c r="D7451" s="208" t="s">
        <v>272</v>
      </c>
      <c r="E7451" s="235" t="s">
        <v>44</v>
      </c>
      <c r="F7451" s="236" t="s">
        <v>803</v>
      </c>
      <c r="G7451" s="234"/>
      <c r="H7451" s="237">
        <v>5.7</v>
      </c>
      <c r="I7451" s="238"/>
      <c r="J7451" s="234"/>
      <c r="K7451" s="234"/>
      <c r="L7451" s="239"/>
      <c r="M7451" s="240"/>
      <c r="N7451" s="241"/>
      <c r="O7451" s="241"/>
      <c r="P7451" s="241"/>
      <c r="Q7451" s="241"/>
      <c r="R7451" s="241"/>
      <c r="S7451" s="241"/>
      <c r="T7451" s="242"/>
      <c r="AT7451" s="243" t="s">
        <v>272</v>
      </c>
      <c r="AU7451" s="243" t="s">
        <v>91</v>
      </c>
      <c r="AV7451" s="15" t="s">
        <v>91</v>
      </c>
      <c r="AW7451" s="15" t="s">
        <v>38</v>
      </c>
      <c r="AX7451" s="15" t="s">
        <v>82</v>
      </c>
      <c r="AY7451" s="243" t="s">
        <v>262</v>
      </c>
    </row>
    <row r="7452" spans="2:51" s="13" customFormat="1" ht="10">
      <c r="B7452" s="212"/>
      <c r="C7452" s="213"/>
      <c r="D7452" s="208" t="s">
        <v>272</v>
      </c>
      <c r="E7452" s="214" t="s">
        <v>44</v>
      </c>
      <c r="F7452" s="215" t="s">
        <v>847</v>
      </c>
      <c r="G7452" s="213"/>
      <c r="H7452" s="214" t="s">
        <v>44</v>
      </c>
      <c r="I7452" s="216"/>
      <c r="J7452" s="213"/>
      <c r="K7452" s="213"/>
      <c r="L7452" s="217"/>
      <c r="M7452" s="218"/>
      <c r="N7452" s="219"/>
      <c r="O7452" s="219"/>
      <c r="P7452" s="219"/>
      <c r="Q7452" s="219"/>
      <c r="R7452" s="219"/>
      <c r="S7452" s="219"/>
      <c r="T7452" s="220"/>
      <c r="AT7452" s="221" t="s">
        <v>272</v>
      </c>
      <c r="AU7452" s="221" t="s">
        <v>91</v>
      </c>
      <c r="AV7452" s="13" t="s">
        <v>89</v>
      </c>
      <c r="AW7452" s="13" t="s">
        <v>38</v>
      </c>
      <c r="AX7452" s="13" t="s">
        <v>82</v>
      </c>
      <c r="AY7452" s="221" t="s">
        <v>262</v>
      </c>
    </row>
    <row r="7453" spans="2:51" s="15" customFormat="1" ht="10">
      <c r="B7453" s="233"/>
      <c r="C7453" s="234"/>
      <c r="D7453" s="208" t="s">
        <v>272</v>
      </c>
      <c r="E7453" s="235" t="s">
        <v>44</v>
      </c>
      <c r="F7453" s="236" t="s">
        <v>1251</v>
      </c>
      <c r="G7453" s="234"/>
      <c r="H7453" s="237">
        <v>85.7</v>
      </c>
      <c r="I7453" s="238"/>
      <c r="J7453" s="234"/>
      <c r="K7453" s="234"/>
      <c r="L7453" s="239"/>
      <c r="M7453" s="240"/>
      <c r="N7453" s="241"/>
      <c r="O7453" s="241"/>
      <c r="P7453" s="241"/>
      <c r="Q7453" s="241"/>
      <c r="R7453" s="241"/>
      <c r="S7453" s="241"/>
      <c r="T7453" s="242"/>
      <c r="AT7453" s="243" t="s">
        <v>272</v>
      </c>
      <c r="AU7453" s="243" t="s">
        <v>91</v>
      </c>
      <c r="AV7453" s="15" t="s">
        <v>91</v>
      </c>
      <c r="AW7453" s="15" t="s">
        <v>38</v>
      </c>
      <c r="AX7453" s="15" t="s">
        <v>82</v>
      </c>
      <c r="AY7453" s="243" t="s">
        <v>262</v>
      </c>
    </row>
    <row r="7454" spans="2:51" s="13" customFormat="1" ht="10">
      <c r="B7454" s="212"/>
      <c r="C7454" s="213"/>
      <c r="D7454" s="208" t="s">
        <v>272</v>
      </c>
      <c r="E7454" s="214" t="s">
        <v>44</v>
      </c>
      <c r="F7454" s="215" t="s">
        <v>1267</v>
      </c>
      <c r="G7454" s="213"/>
      <c r="H7454" s="214" t="s">
        <v>44</v>
      </c>
      <c r="I7454" s="216"/>
      <c r="J7454" s="213"/>
      <c r="K7454" s="213"/>
      <c r="L7454" s="217"/>
      <c r="M7454" s="218"/>
      <c r="N7454" s="219"/>
      <c r="O7454" s="219"/>
      <c r="P7454" s="219"/>
      <c r="Q7454" s="219"/>
      <c r="R7454" s="219"/>
      <c r="S7454" s="219"/>
      <c r="T7454" s="220"/>
      <c r="AT7454" s="221" t="s">
        <v>272</v>
      </c>
      <c r="AU7454" s="221" t="s">
        <v>91</v>
      </c>
      <c r="AV7454" s="13" t="s">
        <v>89</v>
      </c>
      <c r="AW7454" s="13" t="s">
        <v>38</v>
      </c>
      <c r="AX7454" s="13" t="s">
        <v>82</v>
      </c>
      <c r="AY7454" s="221" t="s">
        <v>262</v>
      </c>
    </row>
    <row r="7455" spans="2:51" s="15" customFormat="1" ht="10">
      <c r="B7455" s="233"/>
      <c r="C7455" s="234"/>
      <c r="D7455" s="208" t="s">
        <v>272</v>
      </c>
      <c r="E7455" s="235" t="s">
        <v>44</v>
      </c>
      <c r="F7455" s="236" t="s">
        <v>1231</v>
      </c>
      <c r="G7455" s="234"/>
      <c r="H7455" s="237">
        <v>5.8</v>
      </c>
      <c r="I7455" s="238"/>
      <c r="J7455" s="234"/>
      <c r="K7455" s="234"/>
      <c r="L7455" s="239"/>
      <c r="M7455" s="240"/>
      <c r="N7455" s="241"/>
      <c r="O7455" s="241"/>
      <c r="P7455" s="241"/>
      <c r="Q7455" s="241"/>
      <c r="R7455" s="241"/>
      <c r="S7455" s="241"/>
      <c r="T7455" s="242"/>
      <c r="AT7455" s="243" t="s">
        <v>272</v>
      </c>
      <c r="AU7455" s="243" t="s">
        <v>91</v>
      </c>
      <c r="AV7455" s="15" t="s">
        <v>91</v>
      </c>
      <c r="AW7455" s="15" t="s">
        <v>38</v>
      </c>
      <c r="AX7455" s="15" t="s">
        <v>82</v>
      </c>
      <c r="AY7455" s="243" t="s">
        <v>262</v>
      </c>
    </row>
    <row r="7456" spans="2:51" s="13" customFormat="1" ht="10">
      <c r="B7456" s="212"/>
      <c r="C7456" s="213"/>
      <c r="D7456" s="208" t="s">
        <v>272</v>
      </c>
      <c r="E7456" s="214" t="s">
        <v>44</v>
      </c>
      <c r="F7456" s="215" t="s">
        <v>866</v>
      </c>
      <c r="G7456" s="213"/>
      <c r="H7456" s="214" t="s">
        <v>44</v>
      </c>
      <c r="I7456" s="216"/>
      <c r="J7456" s="213"/>
      <c r="K7456" s="213"/>
      <c r="L7456" s="217"/>
      <c r="M7456" s="218"/>
      <c r="N7456" s="219"/>
      <c r="O7456" s="219"/>
      <c r="P7456" s="219"/>
      <c r="Q7456" s="219"/>
      <c r="R7456" s="219"/>
      <c r="S7456" s="219"/>
      <c r="T7456" s="220"/>
      <c r="AT7456" s="221" t="s">
        <v>272</v>
      </c>
      <c r="AU7456" s="221" t="s">
        <v>91</v>
      </c>
      <c r="AV7456" s="13" t="s">
        <v>89</v>
      </c>
      <c r="AW7456" s="13" t="s">
        <v>38</v>
      </c>
      <c r="AX7456" s="13" t="s">
        <v>82</v>
      </c>
      <c r="AY7456" s="221" t="s">
        <v>262</v>
      </c>
    </row>
    <row r="7457" spans="2:51" s="15" customFormat="1" ht="10">
      <c r="B7457" s="233"/>
      <c r="C7457" s="234"/>
      <c r="D7457" s="208" t="s">
        <v>272</v>
      </c>
      <c r="E7457" s="235" t="s">
        <v>44</v>
      </c>
      <c r="F7457" s="236" t="s">
        <v>1266</v>
      </c>
      <c r="G7457" s="234"/>
      <c r="H7457" s="237">
        <v>7.7</v>
      </c>
      <c r="I7457" s="238"/>
      <c r="J7457" s="234"/>
      <c r="K7457" s="234"/>
      <c r="L7457" s="239"/>
      <c r="M7457" s="240"/>
      <c r="N7457" s="241"/>
      <c r="O7457" s="241"/>
      <c r="P7457" s="241"/>
      <c r="Q7457" s="241"/>
      <c r="R7457" s="241"/>
      <c r="S7457" s="241"/>
      <c r="T7457" s="242"/>
      <c r="AT7457" s="243" t="s">
        <v>272</v>
      </c>
      <c r="AU7457" s="243" t="s">
        <v>91</v>
      </c>
      <c r="AV7457" s="15" t="s">
        <v>91</v>
      </c>
      <c r="AW7457" s="15" t="s">
        <v>38</v>
      </c>
      <c r="AX7457" s="15" t="s">
        <v>82</v>
      </c>
      <c r="AY7457" s="243" t="s">
        <v>262</v>
      </c>
    </row>
    <row r="7458" spans="2:51" s="15" customFormat="1" ht="10">
      <c r="B7458" s="233"/>
      <c r="C7458" s="234"/>
      <c r="D7458" s="208" t="s">
        <v>272</v>
      </c>
      <c r="E7458" s="235" t="s">
        <v>44</v>
      </c>
      <c r="F7458" s="236" t="s">
        <v>3502</v>
      </c>
      <c r="G7458" s="234"/>
      <c r="H7458" s="237">
        <v>-23</v>
      </c>
      <c r="I7458" s="238"/>
      <c r="J7458" s="234"/>
      <c r="K7458" s="234"/>
      <c r="L7458" s="239"/>
      <c r="M7458" s="240"/>
      <c r="N7458" s="241"/>
      <c r="O7458" s="241"/>
      <c r="P7458" s="241"/>
      <c r="Q7458" s="241"/>
      <c r="R7458" s="241"/>
      <c r="S7458" s="241"/>
      <c r="T7458" s="242"/>
      <c r="AT7458" s="243" t="s">
        <v>272</v>
      </c>
      <c r="AU7458" s="243" t="s">
        <v>91</v>
      </c>
      <c r="AV7458" s="15" t="s">
        <v>91</v>
      </c>
      <c r="AW7458" s="15" t="s">
        <v>38</v>
      </c>
      <c r="AX7458" s="15" t="s">
        <v>82</v>
      </c>
      <c r="AY7458" s="243" t="s">
        <v>262</v>
      </c>
    </row>
    <row r="7459" spans="2:51" s="15" customFormat="1" ht="10">
      <c r="B7459" s="233"/>
      <c r="C7459" s="234"/>
      <c r="D7459" s="208" t="s">
        <v>272</v>
      </c>
      <c r="E7459" s="235" t="s">
        <v>44</v>
      </c>
      <c r="F7459" s="236" t="s">
        <v>3503</v>
      </c>
      <c r="G7459" s="234"/>
      <c r="H7459" s="237">
        <v>-12</v>
      </c>
      <c r="I7459" s="238"/>
      <c r="J7459" s="234"/>
      <c r="K7459" s="234"/>
      <c r="L7459" s="239"/>
      <c r="M7459" s="240"/>
      <c r="N7459" s="241"/>
      <c r="O7459" s="241"/>
      <c r="P7459" s="241"/>
      <c r="Q7459" s="241"/>
      <c r="R7459" s="241"/>
      <c r="S7459" s="241"/>
      <c r="T7459" s="242"/>
      <c r="AT7459" s="243" t="s">
        <v>272</v>
      </c>
      <c r="AU7459" s="243" t="s">
        <v>91</v>
      </c>
      <c r="AV7459" s="15" t="s">
        <v>91</v>
      </c>
      <c r="AW7459" s="15" t="s">
        <v>38</v>
      </c>
      <c r="AX7459" s="15" t="s">
        <v>82</v>
      </c>
      <c r="AY7459" s="243" t="s">
        <v>262</v>
      </c>
    </row>
    <row r="7460" spans="2:51" s="14" customFormat="1" ht="10">
      <c r="B7460" s="222"/>
      <c r="C7460" s="223"/>
      <c r="D7460" s="208" t="s">
        <v>272</v>
      </c>
      <c r="E7460" s="224" t="s">
        <v>44</v>
      </c>
      <c r="F7460" s="225" t="s">
        <v>284</v>
      </c>
      <c r="G7460" s="223"/>
      <c r="H7460" s="226">
        <v>149.70000000000002</v>
      </c>
      <c r="I7460" s="227"/>
      <c r="J7460" s="223"/>
      <c r="K7460" s="223"/>
      <c r="L7460" s="228"/>
      <c r="M7460" s="229"/>
      <c r="N7460" s="230"/>
      <c r="O7460" s="230"/>
      <c r="P7460" s="230"/>
      <c r="Q7460" s="230"/>
      <c r="R7460" s="230"/>
      <c r="S7460" s="230"/>
      <c r="T7460" s="231"/>
      <c r="AT7460" s="232" t="s">
        <v>272</v>
      </c>
      <c r="AU7460" s="232" t="s">
        <v>91</v>
      </c>
      <c r="AV7460" s="14" t="s">
        <v>97</v>
      </c>
      <c r="AW7460" s="14" t="s">
        <v>38</v>
      </c>
      <c r="AX7460" s="14" t="s">
        <v>82</v>
      </c>
      <c r="AY7460" s="232" t="s">
        <v>262</v>
      </c>
    </row>
    <row r="7461" spans="2:51" s="13" customFormat="1" ht="10">
      <c r="B7461" s="212"/>
      <c r="C7461" s="213"/>
      <c r="D7461" s="208" t="s">
        <v>272</v>
      </c>
      <c r="E7461" s="214" t="s">
        <v>44</v>
      </c>
      <c r="F7461" s="215" t="s">
        <v>576</v>
      </c>
      <c r="G7461" s="213"/>
      <c r="H7461" s="214" t="s">
        <v>44</v>
      </c>
      <c r="I7461" s="216"/>
      <c r="J7461" s="213"/>
      <c r="K7461" s="213"/>
      <c r="L7461" s="217"/>
      <c r="M7461" s="218"/>
      <c r="N7461" s="219"/>
      <c r="O7461" s="219"/>
      <c r="P7461" s="219"/>
      <c r="Q7461" s="219"/>
      <c r="R7461" s="219"/>
      <c r="S7461" s="219"/>
      <c r="T7461" s="220"/>
      <c r="AT7461" s="221" t="s">
        <v>272</v>
      </c>
      <c r="AU7461" s="221" t="s">
        <v>91</v>
      </c>
      <c r="AV7461" s="13" t="s">
        <v>89</v>
      </c>
      <c r="AW7461" s="13" t="s">
        <v>38</v>
      </c>
      <c r="AX7461" s="13" t="s">
        <v>82</v>
      </c>
      <c r="AY7461" s="221" t="s">
        <v>262</v>
      </c>
    </row>
    <row r="7462" spans="2:51" s="13" customFormat="1" ht="10">
      <c r="B7462" s="212"/>
      <c r="C7462" s="213"/>
      <c r="D7462" s="208" t="s">
        <v>272</v>
      </c>
      <c r="E7462" s="214" t="s">
        <v>44</v>
      </c>
      <c r="F7462" s="215" t="s">
        <v>868</v>
      </c>
      <c r="G7462" s="213"/>
      <c r="H7462" s="214" t="s">
        <v>44</v>
      </c>
      <c r="I7462" s="216"/>
      <c r="J7462" s="213"/>
      <c r="K7462" s="213"/>
      <c r="L7462" s="217"/>
      <c r="M7462" s="218"/>
      <c r="N7462" s="219"/>
      <c r="O7462" s="219"/>
      <c r="P7462" s="219"/>
      <c r="Q7462" s="219"/>
      <c r="R7462" s="219"/>
      <c r="S7462" s="219"/>
      <c r="T7462" s="220"/>
      <c r="AT7462" s="221" t="s">
        <v>272</v>
      </c>
      <c r="AU7462" s="221" t="s">
        <v>91</v>
      </c>
      <c r="AV7462" s="13" t="s">
        <v>89</v>
      </c>
      <c r="AW7462" s="13" t="s">
        <v>38</v>
      </c>
      <c r="AX7462" s="13" t="s">
        <v>82</v>
      </c>
      <c r="AY7462" s="221" t="s">
        <v>262</v>
      </c>
    </row>
    <row r="7463" spans="2:51" s="15" customFormat="1" ht="10">
      <c r="B7463" s="233"/>
      <c r="C7463" s="234"/>
      <c r="D7463" s="208" t="s">
        <v>272</v>
      </c>
      <c r="E7463" s="235" t="s">
        <v>44</v>
      </c>
      <c r="F7463" s="236" t="s">
        <v>1220</v>
      </c>
      <c r="G7463" s="234"/>
      <c r="H7463" s="237">
        <v>20.3</v>
      </c>
      <c r="I7463" s="238"/>
      <c r="J7463" s="234"/>
      <c r="K7463" s="234"/>
      <c r="L7463" s="239"/>
      <c r="M7463" s="240"/>
      <c r="N7463" s="241"/>
      <c r="O7463" s="241"/>
      <c r="P7463" s="241"/>
      <c r="Q7463" s="241"/>
      <c r="R7463" s="241"/>
      <c r="S7463" s="241"/>
      <c r="T7463" s="242"/>
      <c r="AT7463" s="243" t="s">
        <v>272</v>
      </c>
      <c r="AU7463" s="243" t="s">
        <v>91</v>
      </c>
      <c r="AV7463" s="15" t="s">
        <v>91</v>
      </c>
      <c r="AW7463" s="15" t="s">
        <v>38</v>
      </c>
      <c r="AX7463" s="15" t="s">
        <v>82</v>
      </c>
      <c r="AY7463" s="243" t="s">
        <v>262</v>
      </c>
    </row>
    <row r="7464" spans="2:51" s="15" customFormat="1" ht="10">
      <c r="B7464" s="233"/>
      <c r="C7464" s="234"/>
      <c r="D7464" s="208" t="s">
        <v>272</v>
      </c>
      <c r="E7464" s="235" t="s">
        <v>44</v>
      </c>
      <c r="F7464" s="236" t="s">
        <v>1249</v>
      </c>
      <c r="G7464" s="234"/>
      <c r="H7464" s="237">
        <v>2.8</v>
      </c>
      <c r="I7464" s="238"/>
      <c r="J7464" s="234"/>
      <c r="K7464" s="234"/>
      <c r="L7464" s="239"/>
      <c r="M7464" s="240"/>
      <c r="N7464" s="241"/>
      <c r="O7464" s="241"/>
      <c r="P7464" s="241"/>
      <c r="Q7464" s="241"/>
      <c r="R7464" s="241"/>
      <c r="S7464" s="241"/>
      <c r="T7464" s="242"/>
      <c r="AT7464" s="243" t="s">
        <v>272</v>
      </c>
      <c r="AU7464" s="243" t="s">
        <v>91</v>
      </c>
      <c r="AV7464" s="15" t="s">
        <v>91</v>
      </c>
      <c r="AW7464" s="15" t="s">
        <v>38</v>
      </c>
      <c r="AX7464" s="15" t="s">
        <v>82</v>
      </c>
      <c r="AY7464" s="243" t="s">
        <v>262</v>
      </c>
    </row>
    <row r="7465" spans="2:51" s="13" customFormat="1" ht="10">
      <c r="B7465" s="212"/>
      <c r="C7465" s="213"/>
      <c r="D7465" s="208" t="s">
        <v>272</v>
      </c>
      <c r="E7465" s="214" t="s">
        <v>44</v>
      </c>
      <c r="F7465" s="215" t="s">
        <v>801</v>
      </c>
      <c r="G7465" s="213"/>
      <c r="H7465" s="214" t="s">
        <v>44</v>
      </c>
      <c r="I7465" s="216"/>
      <c r="J7465" s="213"/>
      <c r="K7465" s="213"/>
      <c r="L7465" s="217"/>
      <c r="M7465" s="218"/>
      <c r="N7465" s="219"/>
      <c r="O7465" s="219"/>
      <c r="P7465" s="219"/>
      <c r="Q7465" s="219"/>
      <c r="R7465" s="219"/>
      <c r="S7465" s="219"/>
      <c r="T7465" s="220"/>
      <c r="AT7465" s="221" t="s">
        <v>272</v>
      </c>
      <c r="AU7465" s="221" t="s">
        <v>91</v>
      </c>
      <c r="AV7465" s="13" t="s">
        <v>89</v>
      </c>
      <c r="AW7465" s="13" t="s">
        <v>38</v>
      </c>
      <c r="AX7465" s="13" t="s">
        <v>82</v>
      </c>
      <c r="AY7465" s="221" t="s">
        <v>262</v>
      </c>
    </row>
    <row r="7466" spans="2:51" s="15" customFormat="1" ht="10">
      <c r="B7466" s="233"/>
      <c r="C7466" s="234"/>
      <c r="D7466" s="208" t="s">
        <v>272</v>
      </c>
      <c r="E7466" s="235" t="s">
        <v>44</v>
      </c>
      <c r="F7466" s="236" t="s">
        <v>802</v>
      </c>
      <c r="G7466" s="234"/>
      <c r="H7466" s="237">
        <v>14.3</v>
      </c>
      <c r="I7466" s="238"/>
      <c r="J7466" s="234"/>
      <c r="K7466" s="234"/>
      <c r="L7466" s="239"/>
      <c r="M7466" s="240"/>
      <c r="N7466" s="241"/>
      <c r="O7466" s="241"/>
      <c r="P7466" s="241"/>
      <c r="Q7466" s="241"/>
      <c r="R7466" s="241"/>
      <c r="S7466" s="241"/>
      <c r="T7466" s="242"/>
      <c r="AT7466" s="243" t="s">
        <v>272</v>
      </c>
      <c r="AU7466" s="243" t="s">
        <v>91</v>
      </c>
      <c r="AV7466" s="15" t="s">
        <v>91</v>
      </c>
      <c r="AW7466" s="15" t="s">
        <v>38</v>
      </c>
      <c r="AX7466" s="15" t="s">
        <v>82</v>
      </c>
      <c r="AY7466" s="243" t="s">
        <v>262</v>
      </c>
    </row>
    <row r="7467" spans="2:51" s="15" customFormat="1" ht="10">
      <c r="B7467" s="233"/>
      <c r="C7467" s="234"/>
      <c r="D7467" s="208" t="s">
        <v>272</v>
      </c>
      <c r="E7467" s="235" t="s">
        <v>44</v>
      </c>
      <c r="F7467" s="236" t="s">
        <v>845</v>
      </c>
      <c r="G7467" s="234"/>
      <c r="H7467" s="237">
        <v>4.9000000000000004</v>
      </c>
      <c r="I7467" s="238"/>
      <c r="J7467" s="234"/>
      <c r="K7467" s="234"/>
      <c r="L7467" s="239"/>
      <c r="M7467" s="240"/>
      <c r="N7467" s="241"/>
      <c r="O7467" s="241"/>
      <c r="P7467" s="241"/>
      <c r="Q7467" s="241"/>
      <c r="R7467" s="241"/>
      <c r="S7467" s="241"/>
      <c r="T7467" s="242"/>
      <c r="AT7467" s="243" t="s">
        <v>272</v>
      </c>
      <c r="AU7467" s="243" t="s">
        <v>91</v>
      </c>
      <c r="AV7467" s="15" t="s">
        <v>91</v>
      </c>
      <c r="AW7467" s="15" t="s">
        <v>38</v>
      </c>
      <c r="AX7467" s="15" t="s">
        <v>82</v>
      </c>
      <c r="AY7467" s="243" t="s">
        <v>262</v>
      </c>
    </row>
    <row r="7468" spans="2:51" s="13" customFormat="1" ht="10">
      <c r="B7468" s="212"/>
      <c r="C7468" s="213"/>
      <c r="D7468" s="208" t="s">
        <v>272</v>
      </c>
      <c r="E7468" s="214" t="s">
        <v>44</v>
      </c>
      <c r="F7468" s="215" t="s">
        <v>869</v>
      </c>
      <c r="G7468" s="213"/>
      <c r="H7468" s="214" t="s">
        <v>44</v>
      </c>
      <c r="I7468" s="216"/>
      <c r="J7468" s="213"/>
      <c r="K7468" s="213"/>
      <c r="L7468" s="217"/>
      <c r="M7468" s="218"/>
      <c r="N7468" s="219"/>
      <c r="O7468" s="219"/>
      <c r="P7468" s="219"/>
      <c r="Q7468" s="219"/>
      <c r="R7468" s="219"/>
      <c r="S7468" s="219"/>
      <c r="T7468" s="220"/>
      <c r="AT7468" s="221" t="s">
        <v>272</v>
      </c>
      <c r="AU7468" s="221" t="s">
        <v>91</v>
      </c>
      <c r="AV7468" s="13" t="s">
        <v>89</v>
      </c>
      <c r="AW7468" s="13" t="s">
        <v>38</v>
      </c>
      <c r="AX7468" s="13" t="s">
        <v>82</v>
      </c>
      <c r="AY7468" s="221" t="s">
        <v>262</v>
      </c>
    </row>
    <row r="7469" spans="2:51" s="15" customFormat="1" ht="10">
      <c r="B7469" s="233"/>
      <c r="C7469" s="234"/>
      <c r="D7469" s="208" t="s">
        <v>272</v>
      </c>
      <c r="E7469" s="235" t="s">
        <v>44</v>
      </c>
      <c r="F7469" s="236" t="s">
        <v>1250</v>
      </c>
      <c r="G7469" s="234"/>
      <c r="H7469" s="237">
        <v>23.6</v>
      </c>
      <c r="I7469" s="238"/>
      <c r="J7469" s="234"/>
      <c r="K7469" s="234"/>
      <c r="L7469" s="239"/>
      <c r="M7469" s="240"/>
      <c r="N7469" s="241"/>
      <c r="O7469" s="241"/>
      <c r="P7469" s="241"/>
      <c r="Q7469" s="241"/>
      <c r="R7469" s="241"/>
      <c r="S7469" s="241"/>
      <c r="T7469" s="242"/>
      <c r="AT7469" s="243" t="s">
        <v>272</v>
      </c>
      <c r="AU7469" s="243" t="s">
        <v>91</v>
      </c>
      <c r="AV7469" s="15" t="s">
        <v>91</v>
      </c>
      <c r="AW7469" s="15" t="s">
        <v>38</v>
      </c>
      <c r="AX7469" s="15" t="s">
        <v>82</v>
      </c>
      <c r="AY7469" s="243" t="s">
        <v>262</v>
      </c>
    </row>
    <row r="7470" spans="2:51" s="13" customFormat="1" ht="10">
      <c r="B7470" s="212"/>
      <c r="C7470" s="213"/>
      <c r="D7470" s="208" t="s">
        <v>272</v>
      </c>
      <c r="E7470" s="214" t="s">
        <v>44</v>
      </c>
      <c r="F7470" s="215" t="s">
        <v>806</v>
      </c>
      <c r="G7470" s="213"/>
      <c r="H7470" s="214" t="s">
        <v>44</v>
      </c>
      <c r="I7470" s="216"/>
      <c r="J7470" s="213"/>
      <c r="K7470" s="213"/>
      <c r="L7470" s="217"/>
      <c r="M7470" s="218"/>
      <c r="N7470" s="219"/>
      <c r="O7470" s="219"/>
      <c r="P7470" s="219"/>
      <c r="Q7470" s="219"/>
      <c r="R7470" s="219"/>
      <c r="S7470" s="219"/>
      <c r="T7470" s="220"/>
      <c r="AT7470" s="221" t="s">
        <v>272</v>
      </c>
      <c r="AU7470" s="221" t="s">
        <v>91</v>
      </c>
      <c r="AV7470" s="13" t="s">
        <v>89</v>
      </c>
      <c r="AW7470" s="13" t="s">
        <v>38</v>
      </c>
      <c r="AX7470" s="13" t="s">
        <v>82</v>
      </c>
      <c r="AY7470" s="221" t="s">
        <v>262</v>
      </c>
    </row>
    <row r="7471" spans="2:51" s="15" customFormat="1" ht="10">
      <c r="B7471" s="233"/>
      <c r="C7471" s="234"/>
      <c r="D7471" s="208" t="s">
        <v>272</v>
      </c>
      <c r="E7471" s="235" t="s">
        <v>44</v>
      </c>
      <c r="F7471" s="236" t="s">
        <v>807</v>
      </c>
      <c r="G7471" s="234"/>
      <c r="H7471" s="237">
        <v>13.9</v>
      </c>
      <c r="I7471" s="238"/>
      <c r="J7471" s="234"/>
      <c r="K7471" s="234"/>
      <c r="L7471" s="239"/>
      <c r="M7471" s="240"/>
      <c r="N7471" s="241"/>
      <c r="O7471" s="241"/>
      <c r="P7471" s="241"/>
      <c r="Q7471" s="241"/>
      <c r="R7471" s="241"/>
      <c r="S7471" s="241"/>
      <c r="T7471" s="242"/>
      <c r="AT7471" s="243" t="s">
        <v>272</v>
      </c>
      <c r="AU7471" s="243" t="s">
        <v>91</v>
      </c>
      <c r="AV7471" s="15" t="s">
        <v>91</v>
      </c>
      <c r="AW7471" s="15" t="s">
        <v>38</v>
      </c>
      <c r="AX7471" s="15" t="s">
        <v>82</v>
      </c>
      <c r="AY7471" s="243" t="s">
        <v>262</v>
      </c>
    </row>
    <row r="7472" spans="2:51" s="15" customFormat="1" ht="10">
      <c r="B7472" s="233"/>
      <c r="C7472" s="234"/>
      <c r="D7472" s="208" t="s">
        <v>272</v>
      </c>
      <c r="E7472" s="235" t="s">
        <v>44</v>
      </c>
      <c r="F7472" s="236" t="s">
        <v>803</v>
      </c>
      <c r="G7472" s="234"/>
      <c r="H7472" s="237">
        <v>5.7</v>
      </c>
      <c r="I7472" s="238"/>
      <c r="J7472" s="234"/>
      <c r="K7472" s="234"/>
      <c r="L7472" s="239"/>
      <c r="M7472" s="240"/>
      <c r="N7472" s="241"/>
      <c r="O7472" s="241"/>
      <c r="P7472" s="241"/>
      <c r="Q7472" s="241"/>
      <c r="R7472" s="241"/>
      <c r="S7472" s="241"/>
      <c r="T7472" s="242"/>
      <c r="AT7472" s="243" t="s">
        <v>272</v>
      </c>
      <c r="AU7472" s="243" t="s">
        <v>91</v>
      </c>
      <c r="AV7472" s="15" t="s">
        <v>91</v>
      </c>
      <c r="AW7472" s="15" t="s">
        <v>38</v>
      </c>
      <c r="AX7472" s="15" t="s">
        <v>82</v>
      </c>
      <c r="AY7472" s="243" t="s">
        <v>262</v>
      </c>
    </row>
    <row r="7473" spans="2:51" s="13" customFormat="1" ht="10">
      <c r="B7473" s="212"/>
      <c r="C7473" s="213"/>
      <c r="D7473" s="208" t="s">
        <v>272</v>
      </c>
      <c r="E7473" s="214" t="s">
        <v>44</v>
      </c>
      <c r="F7473" s="215" t="s">
        <v>870</v>
      </c>
      <c r="G7473" s="213"/>
      <c r="H7473" s="214" t="s">
        <v>44</v>
      </c>
      <c r="I7473" s="216"/>
      <c r="J7473" s="213"/>
      <c r="K7473" s="213"/>
      <c r="L7473" s="217"/>
      <c r="M7473" s="218"/>
      <c r="N7473" s="219"/>
      <c r="O7473" s="219"/>
      <c r="P7473" s="219"/>
      <c r="Q7473" s="219"/>
      <c r="R7473" s="219"/>
      <c r="S7473" s="219"/>
      <c r="T7473" s="220"/>
      <c r="AT7473" s="221" t="s">
        <v>272</v>
      </c>
      <c r="AU7473" s="221" t="s">
        <v>91</v>
      </c>
      <c r="AV7473" s="13" t="s">
        <v>89</v>
      </c>
      <c r="AW7473" s="13" t="s">
        <v>38</v>
      </c>
      <c r="AX7473" s="13" t="s">
        <v>82</v>
      </c>
      <c r="AY7473" s="221" t="s">
        <v>262</v>
      </c>
    </row>
    <row r="7474" spans="2:51" s="15" customFormat="1" ht="10">
      <c r="B7474" s="233"/>
      <c r="C7474" s="234"/>
      <c r="D7474" s="208" t="s">
        <v>272</v>
      </c>
      <c r="E7474" s="235" t="s">
        <v>44</v>
      </c>
      <c r="F7474" s="236" t="s">
        <v>1251</v>
      </c>
      <c r="G7474" s="234"/>
      <c r="H7474" s="237">
        <v>85.7</v>
      </c>
      <c r="I7474" s="238"/>
      <c r="J7474" s="234"/>
      <c r="K7474" s="234"/>
      <c r="L7474" s="239"/>
      <c r="M7474" s="240"/>
      <c r="N7474" s="241"/>
      <c r="O7474" s="241"/>
      <c r="P7474" s="241"/>
      <c r="Q7474" s="241"/>
      <c r="R7474" s="241"/>
      <c r="S7474" s="241"/>
      <c r="T7474" s="242"/>
      <c r="AT7474" s="243" t="s">
        <v>272</v>
      </c>
      <c r="AU7474" s="243" t="s">
        <v>91</v>
      </c>
      <c r="AV7474" s="15" t="s">
        <v>91</v>
      </c>
      <c r="AW7474" s="15" t="s">
        <v>38</v>
      </c>
      <c r="AX7474" s="15" t="s">
        <v>82</v>
      </c>
      <c r="AY7474" s="243" t="s">
        <v>262</v>
      </c>
    </row>
    <row r="7475" spans="2:51" s="13" customFormat="1" ht="10">
      <c r="B7475" s="212"/>
      <c r="C7475" s="213"/>
      <c r="D7475" s="208" t="s">
        <v>272</v>
      </c>
      <c r="E7475" s="214" t="s">
        <v>44</v>
      </c>
      <c r="F7475" s="215" t="s">
        <v>872</v>
      </c>
      <c r="G7475" s="213"/>
      <c r="H7475" s="214" t="s">
        <v>44</v>
      </c>
      <c r="I7475" s="216"/>
      <c r="J7475" s="213"/>
      <c r="K7475" s="213"/>
      <c r="L7475" s="217"/>
      <c r="M7475" s="218"/>
      <c r="N7475" s="219"/>
      <c r="O7475" s="219"/>
      <c r="P7475" s="219"/>
      <c r="Q7475" s="219"/>
      <c r="R7475" s="219"/>
      <c r="S7475" s="219"/>
      <c r="T7475" s="220"/>
      <c r="AT7475" s="221" t="s">
        <v>272</v>
      </c>
      <c r="AU7475" s="221" t="s">
        <v>91</v>
      </c>
      <c r="AV7475" s="13" t="s">
        <v>89</v>
      </c>
      <c r="AW7475" s="13" t="s">
        <v>38</v>
      </c>
      <c r="AX7475" s="13" t="s">
        <v>82</v>
      </c>
      <c r="AY7475" s="221" t="s">
        <v>262</v>
      </c>
    </row>
    <row r="7476" spans="2:51" s="15" customFormat="1" ht="10">
      <c r="B7476" s="233"/>
      <c r="C7476" s="234"/>
      <c r="D7476" s="208" t="s">
        <v>272</v>
      </c>
      <c r="E7476" s="235" t="s">
        <v>44</v>
      </c>
      <c r="F7476" s="236" t="s">
        <v>1268</v>
      </c>
      <c r="G7476" s="234"/>
      <c r="H7476" s="237">
        <v>11.4</v>
      </c>
      <c r="I7476" s="238"/>
      <c r="J7476" s="234"/>
      <c r="K7476" s="234"/>
      <c r="L7476" s="239"/>
      <c r="M7476" s="240"/>
      <c r="N7476" s="241"/>
      <c r="O7476" s="241"/>
      <c r="P7476" s="241"/>
      <c r="Q7476" s="241"/>
      <c r="R7476" s="241"/>
      <c r="S7476" s="241"/>
      <c r="T7476" s="242"/>
      <c r="AT7476" s="243" t="s">
        <v>272</v>
      </c>
      <c r="AU7476" s="243" t="s">
        <v>91</v>
      </c>
      <c r="AV7476" s="15" t="s">
        <v>91</v>
      </c>
      <c r="AW7476" s="15" t="s">
        <v>38</v>
      </c>
      <c r="AX7476" s="15" t="s">
        <v>82</v>
      </c>
      <c r="AY7476" s="243" t="s">
        <v>262</v>
      </c>
    </row>
    <row r="7477" spans="2:51" s="13" customFormat="1" ht="10">
      <c r="B7477" s="212"/>
      <c r="C7477" s="213"/>
      <c r="D7477" s="208" t="s">
        <v>272</v>
      </c>
      <c r="E7477" s="214" t="s">
        <v>44</v>
      </c>
      <c r="F7477" s="215" t="s">
        <v>1269</v>
      </c>
      <c r="G7477" s="213"/>
      <c r="H7477" s="214" t="s">
        <v>44</v>
      </c>
      <c r="I7477" s="216"/>
      <c r="J7477" s="213"/>
      <c r="K7477" s="213"/>
      <c r="L7477" s="217"/>
      <c r="M7477" s="218"/>
      <c r="N7477" s="219"/>
      <c r="O7477" s="219"/>
      <c r="P7477" s="219"/>
      <c r="Q7477" s="219"/>
      <c r="R7477" s="219"/>
      <c r="S7477" s="219"/>
      <c r="T7477" s="220"/>
      <c r="AT7477" s="221" t="s">
        <v>272</v>
      </c>
      <c r="AU7477" s="221" t="s">
        <v>91</v>
      </c>
      <c r="AV7477" s="13" t="s">
        <v>89</v>
      </c>
      <c r="AW7477" s="13" t="s">
        <v>38</v>
      </c>
      <c r="AX7477" s="13" t="s">
        <v>82</v>
      </c>
      <c r="AY7477" s="221" t="s">
        <v>262</v>
      </c>
    </row>
    <row r="7478" spans="2:51" s="15" customFormat="1" ht="10">
      <c r="B7478" s="233"/>
      <c r="C7478" s="234"/>
      <c r="D7478" s="208" t="s">
        <v>272</v>
      </c>
      <c r="E7478" s="235" t="s">
        <v>44</v>
      </c>
      <c r="F7478" s="236" t="s">
        <v>1231</v>
      </c>
      <c r="G7478" s="234"/>
      <c r="H7478" s="237">
        <v>5.8</v>
      </c>
      <c r="I7478" s="238"/>
      <c r="J7478" s="234"/>
      <c r="K7478" s="234"/>
      <c r="L7478" s="239"/>
      <c r="M7478" s="240"/>
      <c r="N7478" s="241"/>
      <c r="O7478" s="241"/>
      <c r="P7478" s="241"/>
      <c r="Q7478" s="241"/>
      <c r="R7478" s="241"/>
      <c r="S7478" s="241"/>
      <c r="T7478" s="242"/>
      <c r="AT7478" s="243" t="s">
        <v>272</v>
      </c>
      <c r="AU7478" s="243" t="s">
        <v>91</v>
      </c>
      <c r="AV7478" s="15" t="s">
        <v>91</v>
      </c>
      <c r="AW7478" s="15" t="s">
        <v>38</v>
      </c>
      <c r="AX7478" s="15" t="s">
        <v>82</v>
      </c>
      <c r="AY7478" s="243" t="s">
        <v>262</v>
      </c>
    </row>
    <row r="7479" spans="2:51" s="13" customFormat="1" ht="10">
      <c r="B7479" s="212"/>
      <c r="C7479" s="213"/>
      <c r="D7479" s="208" t="s">
        <v>272</v>
      </c>
      <c r="E7479" s="214" t="s">
        <v>44</v>
      </c>
      <c r="F7479" s="215" t="s">
        <v>891</v>
      </c>
      <c r="G7479" s="213"/>
      <c r="H7479" s="214" t="s">
        <v>44</v>
      </c>
      <c r="I7479" s="216"/>
      <c r="J7479" s="213"/>
      <c r="K7479" s="213"/>
      <c r="L7479" s="217"/>
      <c r="M7479" s="218"/>
      <c r="N7479" s="219"/>
      <c r="O7479" s="219"/>
      <c r="P7479" s="219"/>
      <c r="Q7479" s="219"/>
      <c r="R7479" s="219"/>
      <c r="S7479" s="219"/>
      <c r="T7479" s="220"/>
      <c r="AT7479" s="221" t="s">
        <v>272</v>
      </c>
      <c r="AU7479" s="221" t="s">
        <v>91</v>
      </c>
      <c r="AV7479" s="13" t="s">
        <v>89</v>
      </c>
      <c r="AW7479" s="13" t="s">
        <v>38</v>
      </c>
      <c r="AX7479" s="13" t="s">
        <v>82</v>
      </c>
      <c r="AY7479" s="221" t="s">
        <v>262</v>
      </c>
    </row>
    <row r="7480" spans="2:51" s="15" customFormat="1" ht="10">
      <c r="B7480" s="233"/>
      <c r="C7480" s="234"/>
      <c r="D7480" s="208" t="s">
        <v>272</v>
      </c>
      <c r="E7480" s="235" t="s">
        <v>44</v>
      </c>
      <c r="F7480" s="236" t="s">
        <v>1266</v>
      </c>
      <c r="G7480" s="234"/>
      <c r="H7480" s="237">
        <v>7.7</v>
      </c>
      <c r="I7480" s="238"/>
      <c r="J7480" s="234"/>
      <c r="K7480" s="234"/>
      <c r="L7480" s="239"/>
      <c r="M7480" s="240"/>
      <c r="N7480" s="241"/>
      <c r="O7480" s="241"/>
      <c r="P7480" s="241"/>
      <c r="Q7480" s="241"/>
      <c r="R7480" s="241"/>
      <c r="S7480" s="241"/>
      <c r="T7480" s="242"/>
      <c r="AT7480" s="243" t="s">
        <v>272</v>
      </c>
      <c r="AU7480" s="243" t="s">
        <v>91</v>
      </c>
      <c r="AV7480" s="15" t="s">
        <v>91</v>
      </c>
      <c r="AW7480" s="15" t="s">
        <v>38</v>
      </c>
      <c r="AX7480" s="15" t="s">
        <v>82</v>
      </c>
      <c r="AY7480" s="243" t="s">
        <v>262</v>
      </c>
    </row>
    <row r="7481" spans="2:51" s="13" customFormat="1" ht="10">
      <c r="B7481" s="212"/>
      <c r="C7481" s="213"/>
      <c r="D7481" s="208" t="s">
        <v>272</v>
      </c>
      <c r="E7481" s="214" t="s">
        <v>44</v>
      </c>
      <c r="F7481" s="215" t="s">
        <v>893</v>
      </c>
      <c r="G7481" s="213"/>
      <c r="H7481" s="214" t="s">
        <v>44</v>
      </c>
      <c r="I7481" s="216"/>
      <c r="J7481" s="213"/>
      <c r="K7481" s="213"/>
      <c r="L7481" s="217"/>
      <c r="M7481" s="218"/>
      <c r="N7481" s="219"/>
      <c r="O7481" s="219"/>
      <c r="P7481" s="219"/>
      <c r="Q7481" s="219"/>
      <c r="R7481" s="219"/>
      <c r="S7481" s="219"/>
      <c r="T7481" s="220"/>
      <c r="AT7481" s="221" t="s">
        <v>272</v>
      </c>
      <c r="AU7481" s="221" t="s">
        <v>91</v>
      </c>
      <c r="AV7481" s="13" t="s">
        <v>89</v>
      </c>
      <c r="AW7481" s="13" t="s">
        <v>38</v>
      </c>
      <c r="AX7481" s="13" t="s">
        <v>82</v>
      </c>
      <c r="AY7481" s="221" t="s">
        <v>262</v>
      </c>
    </row>
    <row r="7482" spans="2:51" s="15" customFormat="1" ht="10">
      <c r="B7482" s="233"/>
      <c r="C7482" s="234"/>
      <c r="D7482" s="208" t="s">
        <v>272</v>
      </c>
      <c r="E7482" s="235" t="s">
        <v>44</v>
      </c>
      <c r="F7482" s="236" t="s">
        <v>1270</v>
      </c>
      <c r="G7482" s="234"/>
      <c r="H7482" s="237">
        <v>13</v>
      </c>
      <c r="I7482" s="238"/>
      <c r="J7482" s="234"/>
      <c r="K7482" s="234"/>
      <c r="L7482" s="239"/>
      <c r="M7482" s="240"/>
      <c r="N7482" s="241"/>
      <c r="O7482" s="241"/>
      <c r="P7482" s="241"/>
      <c r="Q7482" s="241"/>
      <c r="R7482" s="241"/>
      <c r="S7482" s="241"/>
      <c r="T7482" s="242"/>
      <c r="AT7482" s="243" t="s">
        <v>272</v>
      </c>
      <c r="AU7482" s="243" t="s">
        <v>91</v>
      </c>
      <c r="AV7482" s="15" t="s">
        <v>91</v>
      </c>
      <c r="AW7482" s="15" t="s">
        <v>38</v>
      </c>
      <c r="AX7482" s="15" t="s">
        <v>82</v>
      </c>
      <c r="AY7482" s="243" t="s">
        <v>262</v>
      </c>
    </row>
    <row r="7483" spans="2:51" s="15" customFormat="1" ht="10">
      <c r="B7483" s="233"/>
      <c r="C7483" s="234"/>
      <c r="D7483" s="208" t="s">
        <v>272</v>
      </c>
      <c r="E7483" s="235" t="s">
        <v>44</v>
      </c>
      <c r="F7483" s="236" t="s">
        <v>3504</v>
      </c>
      <c r="G7483" s="234"/>
      <c r="H7483" s="237">
        <v>-26.3</v>
      </c>
      <c r="I7483" s="238"/>
      <c r="J7483" s="234"/>
      <c r="K7483" s="234"/>
      <c r="L7483" s="239"/>
      <c r="M7483" s="240"/>
      <c r="N7483" s="241"/>
      <c r="O7483" s="241"/>
      <c r="P7483" s="241"/>
      <c r="Q7483" s="241"/>
      <c r="R7483" s="241"/>
      <c r="S7483" s="241"/>
      <c r="T7483" s="242"/>
      <c r="AT7483" s="243" t="s">
        <v>272</v>
      </c>
      <c r="AU7483" s="243" t="s">
        <v>91</v>
      </c>
      <c r="AV7483" s="15" t="s">
        <v>91</v>
      </c>
      <c r="AW7483" s="15" t="s">
        <v>38</v>
      </c>
      <c r="AX7483" s="15" t="s">
        <v>82</v>
      </c>
      <c r="AY7483" s="243" t="s">
        <v>262</v>
      </c>
    </row>
    <row r="7484" spans="2:51" s="15" customFormat="1" ht="10">
      <c r="B7484" s="233"/>
      <c r="C7484" s="234"/>
      <c r="D7484" s="208" t="s">
        <v>272</v>
      </c>
      <c r="E7484" s="235" t="s">
        <v>44</v>
      </c>
      <c r="F7484" s="236" t="s">
        <v>3503</v>
      </c>
      <c r="G7484" s="234"/>
      <c r="H7484" s="237">
        <v>-12</v>
      </c>
      <c r="I7484" s="238"/>
      <c r="J7484" s="234"/>
      <c r="K7484" s="234"/>
      <c r="L7484" s="239"/>
      <c r="M7484" s="240"/>
      <c r="N7484" s="241"/>
      <c r="O7484" s="241"/>
      <c r="P7484" s="241"/>
      <c r="Q7484" s="241"/>
      <c r="R7484" s="241"/>
      <c r="S7484" s="241"/>
      <c r="T7484" s="242"/>
      <c r="AT7484" s="243" t="s">
        <v>272</v>
      </c>
      <c r="AU7484" s="243" t="s">
        <v>91</v>
      </c>
      <c r="AV7484" s="15" t="s">
        <v>91</v>
      </c>
      <c r="AW7484" s="15" t="s">
        <v>38</v>
      </c>
      <c r="AX7484" s="15" t="s">
        <v>82</v>
      </c>
      <c r="AY7484" s="243" t="s">
        <v>262</v>
      </c>
    </row>
    <row r="7485" spans="2:51" s="14" customFormat="1" ht="10">
      <c r="B7485" s="222"/>
      <c r="C7485" s="223"/>
      <c r="D7485" s="208" t="s">
        <v>272</v>
      </c>
      <c r="E7485" s="224" t="s">
        <v>44</v>
      </c>
      <c r="F7485" s="225" t="s">
        <v>284</v>
      </c>
      <c r="G7485" s="223"/>
      <c r="H7485" s="226">
        <v>170.8</v>
      </c>
      <c r="I7485" s="227"/>
      <c r="J7485" s="223"/>
      <c r="K7485" s="223"/>
      <c r="L7485" s="228"/>
      <c r="M7485" s="229"/>
      <c r="N7485" s="230"/>
      <c r="O7485" s="230"/>
      <c r="P7485" s="230"/>
      <c r="Q7485" s="230"/>
      <c r="R7485" s="230"/>
      <c r="S7485" s="230"/>
      <c r="T7485" s="231"/>
      <c r="AT7485" s="232" t="s">
        <v>272</v>
      </c>
      <c r="AU7485" s="232" t="s">
        <v>91</v>
      </c>
      <c r="AV7485" s="14" t="s">
        <v>97</v>
      </c>
      <c r="AW7485" s="14" t="s">
        <v>38</v>
      </c>
      <c r="AX7485" s="14" t="s">
        <v>82</v>
      </c>
      <c r="AY7485" s="232" t="s">
        <v>262</v>
      </c>
    </row>
    <row r="7486" spans="2:51" s="13" customFormat="1" ht="10">
      <c r="B7486" s="212"/>
      <c r="C7486" s="213"/>
      <c r="D7486" s="208" t="s">
        <v>272</v>
      </c>
      <c r="E7486" s="214" t="s">
        <v>44</v>
      </c>
      <c r="F7486" s="215" t="s">
        <v>1271</v>
      </c>
      <c r="G7486" s="213"/>
      <c r="H7486" s="214" t="s">
        <v>44</v>
      </c>
      <c r="I7486" s="216"/>
      <c r="J7486" s="213"/>
      <c r="K7486" s="213"/>
      <c r="L7486" s="217"/>
      <c r="M7486" s="218"/>
      <c r="N7486" s="219"/>
      <c r="O7486" s="219"/>
      <c r="P7486" s="219"/>
      <c r="Q7486" s="219"/>
      <c r="R7486" s="219"/>
      <c r="S7486" s="219"/>
      <c r="T7486" s="220"/>
      <c r="AT7486" s="221" t="s">
        <v>272</v>
      </c>
      <c r="AU7486" s="221" t="s">
        <v>91</v>
      </c>
      <c r="AV7486" s="13" t="s">
        <v>89</v>
      </c>
      <c r="AW7486" s="13" t="s">
        <v>38</v>
      </c>
      <c r="AX7486" s="13" t="s">
        <v>82</v>
      </c>
      <c r="AY7486" s="221" t="s">
        <v>262</v>
      </c>
    </row>
    <row r="7487" spans="2:51" s="13" customFormat="1" ht="10">
      <c r="B7487" s="212"/>
      <c r="C7487" s="213"/>
      <c r="D7487" s="208" t="s">
        <v>272</v>
      </c>
      <c r="E7487" s="214" t="s">
        <v>44</v>
      </c>
      <c r="F7487" s="215" t="s">
        <v>895</v>
      </c>
      <c r="G7487" s="213"/>
      <c r="H7487" s="214" t="s">
        <v>44</v>
      </c>
      <c r="I7487" s="216"/>
      <c r="J7487" s="213"/>
      <c r="K7487" s="213"/>
      <c r="L7487" s="217"/>
      <c r="M7487" s="218"/>
      <c r="N7487" s="219"/>
      <c r="O7487" s="219"/>
      <c r="P7487" s="219"/>
      <c r="Q7487" s="219"/>
      <c r="R7487" s="219"/>
      <c r="S7487" s="219"/>
      <c r="T7487" s="220"/>
      <c r="AT7487" s="221" t="s">
        <v>272</v>
      </c>
      <c r="AU7487" s="221" t="s">
        <v>91</v>
      </c>
      <c r="AV7487" s="13" t="s">
        <v>89</v>
      </c>
      <c r="AW7487" s="13" t="s">
        <v>38</v>
      </c>
      <c r="AX7487" s="13" t="s">
        <v>82</v>
      </c>
      <c r="AY7487" s="221" t="s">
        <v>262</v>
      </c>
    </row>
    <row r="7488" spans="2:51" s="15" customFormat="1" ht="10">
      <c r="B7488" s="233"/>
      <c r="C7488" s="234"/>
      <c r="D7488" s="208" t="s">
        <v>272</v>
      </c>
      <c r="E7488" s="235" t="s">
        <v>44</v>
      </c>
      <c r="F7488" s="236" t="s">
        <v>1272</v>
      </c>
      <c r="G7488" s="234"/>
      <c r="H7488" s="237">
        <v>20.399999999999999</v>
      </c>
      <c r="I7488" s="238"/>
      <c r="J7488" s="234"/>
      <c r="K7488" s="234"/>
      <c r="L7488" s="239"/>
      <c r="M7488" s="240"/>
      <c r="N7488" s="241"/>
      <c r="O7488" s="241"/>
      <c r="P7488" s="241"/>
      <c r="Q7488" s="241"/>
      <c r="R7488" s="241"/>
      <c r="S7488" s="241"/>
      <c r="T7488" s="242"/>
      <c r="AT7488" s="243" t="s">
        <v>272</v>
      </c>
      <c r="AU7488" s="243" t="s">
        <v>91</v>
      </c>
      <c r="AV7488" s="15" t="s">
        <v>91</v>
      </c>
      <c r="AW7488" s="15" t="s">
        <v>38</v>
      </c>
      <c r="AX7488" s="15" t="s">
        <v>82</v>
      </c>
      <c r="AY7488" s="243" t="s">
        <v>262</v>
      </c>
    </row>
    <row r="7489" spans="1:65" s="13" customFormat="1" ht="10">
      <c r="B7489" s="212"/>
      <c r="C7489" s="213"/>
      <c r="D7489" s="208" t="s">
        <v>272</v>
      </c>
      <c r="E7489" s="214" t="s">
        <v>44</v>
      </c>
      <c r="F7489" s="215" t="s">
        <v>801</v>
      </c>
      <c r="G7489" s="213"/>
      <c r="H7489" s="214" t="s">
        <v>44</v>
      </c>
      <c r="I7489" s="216"/>
      <c r="J7489" s="213"/>
      <c r="K7489" s="213"/>
      <c r="L7489" s="217"/>
      <c r="M7489" s="218"/>
      <c r="N7489" s="219"/>
      <c r="O7489" s="219"/>
      <c r="P7489" s="219"/>
      <c r="Q7489" s="219"/>
      <c r="R7489" s="219"/>
      <c r="S7489" s="219"/>
      <c r="T7489" s="220"/>
      <c r="AT7489" s="221" t="s">
        <v>272</v>
      </c>
      <c r="AU7489" s="221" t="s">
        <v>91</v>
      </c>
      <c r="AV7489" s="13" t="s">
        <v>89</v>
      </c>
      <c r="AW7489" s="13" t="s">
        <v>38</v>
      </c>
      <c r="AX7489" s="13" t="s">
        <v>82</v>
      </c>
      <c r="AY7489" s="221" t="s">
        <v>262</v>
      </c>
    </row>
    <row r="7490" spans="1:65" s="15" customFormat="1" ht="10">
      <c r="B7490" s="233"/>
      <c r="C7490" s="234"/>
      <c r="D7490" s="208" t="s">
        <v>272</v>
      </c>
      <c r="E7490" s="235" t="s">
        <v>44</v>
      </c>
      <c r="F7490" s="236" t="s">
        <v>897</v>
      </c>
      <c r="G7490" s="234"/>
      <c r="H7490" s="237">
        <v>8.8000000000000007</v>
      </c>
      <c r="I7490" s="238"/>
      <c r="J7490" s="234"/>
      <c r="K7490" s="234"/>
      <c r="L7490" s="239"/>
      <c r="M7490" s="240"/>
      <c r="N7490" s="241"/>
      <c r="O7490" s="241"/>
      <c r="P7490" s="241"/>
      <c r="Q7490" s="241"/>
      <c r="R7490" s="241"/>
      <c r="S7490" s="241"/>
      <c r="T7490" s="242"/>
      <c r="AT7490" s="243" t="s">
        <v>272</v>
      </c>
      <c r="AU7490" s="243" t="s">
        <v>91</v>
      </c>
      <c r="AV7490" s="15" t="s">
        <v>91</v>
      </c>
      <c r="AW7490" s="15" t="s">
        <v>38</v>
      </c>
      <c r="AX7490" s="15" t="s">
        <v>82</v>
      </c>
      <c r="AY7490" s="243" t="s">
        <v>262</v>
      </c>
    </row>
    <row r="7491" spans="1:65" s="15" customFormat="1" ht="10">
      <c r="B7491" s="233"/>
      <c r="C7491" s="234"/>
      <c r="D7491" s="208" t="s">
        <v>272</v>
      </c>
      <c r="E7491" s="235" t="s">
        <v>44</v>
      </c>
      <c r="F7491" s="236" t="s">
        <v>898</v>
      </c>
      <c r="G7491" s="234"/>
      <c r="H7491" s="237">
        <v>3.9</v>
      </c>
      <c r="I7491" s="238"/>
      <c r="J7491" s="234"/>
      <c r="K7491" s="234"/>
      <c r="L7491" s="239"/>
      <c r="M7491" s="240"/>
      <c r="N7491" s="241"/>
      <c r="O7491" s="241"/>
      <c r="P7491" s="241"/>
      <c r="Q7491" s="241"/>
      <c r="R7491" s="241"/>
      <c r="S7491" s="241"/>
      <c r="T7491" s="242"/>
      <c r="AT7491" s="243" t="s">
        <v>272</v>
      </c>
      <c r="AU7491" s="243" t="s">
        <v>91</v>
      </c>
      <c r="AV7491" s="15" t="s">
        <v>91</v>
      </c>
      <c r="AW7491" s="15" t="s">
        <v>38</v>
      </c>
      <c r="AX7491" s="15" t="s">
        <v>82</v>
      </c>
      <c r="AY7491" s="243" t="s">
        <v>262</v>
      </c>
    </row>
    <row r="7492" spans="1:65" s="15" customFormat="1" ht="10">
      <c r="B7492" s="233"/>
      <c r="C7492" s="234"/>
      <c r="D7492" s="208" t="s">
        <v>272</v>
      </c>
      <c r="E7492" s="235" t="s">
        <v>44</v>
      </c>
      <c r="F7492" s="236" t="s">
        <v>3505</v>
      </c>
      <c r="G7492" s="234"/>
      <c r="H7492" s="237">
        <v>-3</v>
      </c>
      <c r="I7492" s="238"/>
      <c r="J7492" s="234"/>
      <c r="K7492" s="234"/>
      <c r="L7492" s="239"/>
      <c r="M7492" s="240"/>
      <c r="N7492" s="241"/>
      <c r="O7492" s="241"/>
      <c r="P7492" s="241"/>
      <c r="Q7492" s="241"/>
      <c r="R7492" s="241"/>
      <c r="S7492" s="241"/>
      <c r="T7492" s="242"/>
      <c r="AT7492" s="243" t="s">
        <v>272</v>
      </c>
      <c r="AU7492" s="243" t="s">
        <v>91</v>
      </c>
      <c r="AV7492" s="15" t="s">
        <v>91</v>
      </c>
      <c r="AW7492" s="15" t="s">
        <v>38</v>
      </c>
      <c r="AX7492" s="15" t="s">
        <v>82</v>
      </c>
      <c r="AY7492" s="243" t="s">
        <v>262</v>
      </c>
    </row>
    <row r="7493" spans="1:65" s="15" customFormat="1" ht="10">
      <c r="B7493" s="233"/>
      <c r="C7493" s="234"/>
      <c r="D7493" s="208" t="s">
        <v>272</v>
      </c>
      <c r="E7493" s="235" t="s">
        <v>44</v>
      </c>
      <c r="F7493" s="236" t="s">
        <v>3506</v>
      </c>
      <c r="G7493" s="234"/>
      <c r="H7493" s="237">
        <v>-0.9</v>
      </c>
      <c r="I7493" s="238"/>
      <c r="J7493" s="234"/>
      <c r="K7493" s="234"/>
      <c r="L7493" s="239"/>
      <c r="M7493" s="240"/>
      <c r="N7493" s="241"/>
      <c r="O7493" s="241"/>
      <c r="P7493" s="241"/>
      <c r="Q7493" s="241"/>
      <c r="R7493" s="241"/>
      <c r="S7493" s="241"/>
      <c r="T7493" s="242"/>
      <c r="AT7493" s="243" t="s">
        <v>272</v>
      </c>
      <c r="AU7493" s="243" t="s">
        <v>91</v>
      </c>
      <c r="AV7493" s="15" t="s">
        <v>91</v>
      </c>
      <c r="AW7493" s="15" t="s">
        <v>38</v>
      </c>
      <c r="AX7493" s="15" t="s">
        <v>82</v>
      </c>
      <c r="AY7493" s="243" t="s">
        <v>262</v>
      </c>
    </row>
    <row r="7494" spans="1:65" s="14" customFormat="1" ht="10">
      <c r="B7494" s="222"/>
      <c r="C7494" s="223"/>
      <c r="D7494" s="208" t="s">
        <v>272</v>
      </c>
      <c r="E7494" s="224" t="s">
        <v>44</v>
      </c>
      <c r="F7494" s="225" t="s">
        <v>284</v>
      </c>
      <c r="G7494" s="223"/>
      <c r="H7494" s="226">
        <v>29.200000000000003</v>
      </c>
      <c r="I7494" s="227"/>
      <c r="J7494" s="223"/>
      <c r="K7494" s="223"/>
      <c r="L7494" s="228"/>
      <c r="M7494" s="229"/>
      <c r="N7494" s="230"/>
      <c r="O7494" s="230"/>
      <c r="P7494" s="230"/>
      <c r="Q7494" s="230"/>
      <c r="R7494" s="230"/>
      <c r="S7494" s="230"/>
      <c r="T7494" s="231"/>
      <c r="AT7494" s="232" t="s">
        <v>272</v>
      </c>
      <c r="AU7494" s="232" t="s">
        <v>91</v>
      </c>
      <c r="AV7494" s="14" t="s">
        <v>97</v>
      </c>
      <c r="AW7494" s="14" t="s">
        <v>38</v>
      </c>
      <c r="AX7494" s="14" t="s">
        <v>82</v>
      </c>
      <c r="AY7494" s="232" t="s">
        <v>262</v>
      </c>
    </row>
    <row r="7495" spans="1:65" s="16" customFormat="1" ht="10">
      <c r="B7495" s="244"/>
      <c r="C7495" s="245"/>
      <c r="D7495" s="208" t="s">
        <v>272</v>
      </c>
      <c r="E7495" s="246" t="s">
        <v>44</v>
      </c>
      <c r="F7495" s="247" t="s">
        <v>291</v>
      </c>
      <c r="G7495" s="245"/>
      <c r="H7495" s="248">
        <v>730.55</v>
      </c>
      <c r="I7495" s="249"/>
      <c r="J7495" s="245"/>
      <c r="K7495" s="245"/>
      <c r="L7495" s="250"/>
      <c r="M7495" s="251"/>
      <c r="N7495" s="252"/>
      <c r="O7495" s="252"/>
      <c r="P7495" s="252"/>
      <c r="Q7495" s="252"/>
      <c r="R7495" s="252"/>
      <c r="S7495" s="252"/>
      <c r="T7495" s="253"/>
      <c r="AT7495" s="254" t="s">
        <v>272</v>
      </c>
      <c r="AU7495" s="254" t="s">
        <v>91</v>
      </c>
      <c r="AV7495" s="16" t="s">
        <v>104</v>
      </c>
      <c r="AW7495" s="16" t="s">
        <v>38</v>
      </c>
      <c r="AX7495" s="16" t="s">
        <v>89</v>
      </c>
      <c r="AY7495" s="254" t="s">
        <v>262</v>
      </c>
    </row>
    <row r="7496" spans="1:65" s="2" customFormat="1" ht="16.5" customHeight="1">
      <c r="A7496" s="37"/>
      <c r="B7496" s="38"/>
      <c r="C7496" s="255" t="s">
        <v>3507</v>
      </c>
      <c r="D7496" s="255" t="s">
        <v>633</v>
      </c>
      <c r="E7496" s="256" t="s">
        <v>3508</v>
      </c>
      <c r="F7496" s="257" t="s">
        <v>3509</v>
      </c>
      <c r="G7496" s="258" t="s">
        <v>518</v>
      </c>
      <c r="H7496" s="259">
        <v>2801</v>
      </c>
      <c r="I7496" s="260"/>
      <c r="J7496" s="261">
        <f>ROUND(I7496*H7496,2)</f>
        <v>0</v>
      </c>
      <c r="K7496" s="257" t="s">
        <v>268</v>
      </c>
      <c r="L7496" s="262"/>
      <c r="M7496" s="263" t="s">
        <v>44</v>
      </c>
      <c r="N7496" s="264" t="s">
        <v>53</v>
      </c>
      <c r="O7496" s="67"/>
      <c r="P7496" s="204">
        <f>O7496*H7496</f>
        <v>0</v>
      </c>
      <c r="Q7496" s="204">
        <v>4.4999999999999999E-4</v>
      </c>
      <c r="R7496" s="204">
        <f>Q7496*H7496</f>
        <v>1.2604500000000001</v>
      </c>
      <c r="S7496" s="204">
        <v>0</v>
      </c>
      <c r="T7496" s="205">
        <f>S7496*H7496</f>
        <v>0</v>
      </c>
      <c r="U7496" s="37"/>
      <c r="V7496" s="37"/>
      <c r="W7496" s="37"/>
      <c r="X7496" s="37"/>
      <c r="Y7496" s="37"/>
      <c r="Z7496" s="37"/>
      <c r="AA7496" s="37"/>
      <c r="AB7496" s="37"/>
      <c r="AC7496" s="37"/>
      <c r="AD7496" s="37"/>
      <c r="AE7496" s="37"/>
      <c r="AR7496" s="206" t="s">
        <v>619</v>
      </c>
      <c r="AT7496" s="206" t="s">
        <v>633</v>
      </c>
      <c r="AU7496" s="206" t="s">
        <v>91</v>
      </c>
      <c r="AY7496" s="19" t="s">
        <v>262</v>
      </c>
      <c r="BE7496" s="207">
        <f>IF(N7496="základní",J7496,0)</f>
        <v>0</v>
      </c>
      <c r="BF7496" s="207">
        <f>IF(N7496="snížená",J7496,0)</f>
        <v>0</v>
      </c>
      <c r="BG7496" s="207">
        <f>IF(N7496="zákl. přenesená",J7496,0)</f>
        <v>0</v>
      </c>
      <c r="BH7496" s="207">
        <f>IF(N7496="sníž. přenesená",J7496,0)</f>
        <v>0</v>
      </c>
      <c r="BI7496" s="207">
        <f>IF(N7496="nulová",J7496,0)</f>
        <v>0</v>
      </c>
      <c r="BJ7496" s="19" t="s">
        <v>89</v>
      </c>
      <c r="BK7496" s="207">
        <f>ROUND(I7496*H7496,2)</f>
        <v>0</v>
      </c>
      <c r="BL7496" s="19" t="s">
        <v>442</v>
      </c>
      <c r="BM7496" s="206" t="s">
        <v>3510</v>
      </c>
    </row>
    <row r="7497" spans="1:65" s="13" customFormat="1" ht="10">
      <c r="B7497" s="212"/>
      <c r="C7497" s="213"/>
      <c r="D7497" s="208" t="s">
        <v>272</v>
      </c>
      <c r="E7497" s="214" t="s">
        <v>44</v>
      </c>
      <c r="F7497" s="215" t="s">
        <v>3455</v>
      </c>
      <c r="G7497" s="213"/>
      <c r="H7497" s="214" t="s">
        <v>44</v>
      </c>
      <c r="I7497" s="216"/>
      <c r="J7497" s="213"/>
      <c r="K7497" s="213"/>
      <c r="L7497" s="217"/>
      <c r="M7497" s="218"/>
      <c r="N7497" s="219"/>
      <c r="O7497" s="219"/>
      <c r="P7497" s="219"/>
      <c r="Q7497" s="219"/>
      <c r="R7497" s="219"/>
      <c r="S7497" s="219"/>
      <c r="T7497" s="220"/>
      <c r="AT7497" s="221" t="s">
        <v>272</v>
      </c>
      <c r="AU7497" s="221" t="s">
        <v>91</v>
      </c>
      <c r="AV7497" s="13" t="s">
        <v>89</v>
      </c>
      <c r="AW7497" s="13" t="s">
        <v>38</v>
      </c>
      <c r="AX7497" s="13" t="s">
        <v>82</v>
      </c>
      <c r="AY7497" s="221" t="s">
        <v>262</v>
      </c>
    </row>
    <row r="7498" spans="1:65" s="15" customFormat="1" ht="10">
      <c r="B7498" s="233"/>
      <c r="C7498" s="234"/>
      <c r="D7498" s="208" t="s">
        <v>272</v>
      </c>
      <c r="E7498" s="235" t="s">
        <v>44</v>
      </c>
      <c r="F7498" s="236" t="s">
        <v>3511</v>
      </c>
      <c r="G7498" s="234"/>
      <c r="H7498" s="237">
        <v>2800.442</v>
      </c>
      <c r="I7498" s="238"/>
      <c r="J7498" s="234"/>
      <c r="K7498" s="234"/>
      <c r="L7498" s="239"/>
      <c r="M7498" s="240"/>
      <c r="N7498" s="241"/>
      <c r="O7498" s="241"/>
      <c r="P7498" s="241"/>
      <c r="Q7498" s="241"/>
      <c r="R7498" s="241"/>
      <c r="S7498" s="241"/>
      <c r="T7498" s="242"/>
      <c r="AT7498" s="243" t="s">
        <v>272</v>
      </c>
      <c r="AU7498" s="243" t="s">
        <v>91</v>
      </c>
      <c r="AV7498" s="15" t="s">
        <v>91</v>
      </c>
      <c r="AW7498" s="15" t="s">
        <v>38</v>
      </c>
      <c r="AX7498" s="15" t="s">
        <v>82</v>
      </c>
      <c r="AY7498" s="243" t="s">
        <v>262</v>
      </c>
    </row>
    <row r="7499" spans="1:65" s="16" customFormat="1" ht="10">
      <c r="B7499" s="244"/>
      <c r="C7499" s="245"/>
      <c r="D7499" s="208" t="s">
        <v>272</v>
      </c>
      <c r="E7499" s="246" t="s">
        <v>44</v>
      </c>
      <c r="F7499" s="247" t="s">
        <v>291</v>
      </c>
      <c r="G7499" s="245"/>
      <c r="H7499" s="248">
        <v>2800.442</v>
      </c>
      <c r="I7499" s="249"/>
      <c r="J7499" s="245"/>
      <c r="K7499" s="245"/>
      <c r="L7499" s="250"/>
      <c r="M7499" s="251"/>
      <c r="N7499" s="252"/>
      <c r="O7499" s="252"/>
      <c r="P7499" s="252"/>
      <c r="Q7499" s="252"/>
      <c r="R7499" s="252"/>
      <c r="S7499" s="252"/>
      <c r="T7499" s="253"/>
      <c r="AT7499" s="254" t="s">
        <v>272</v>
      </c>
      <c r="AU7499" s="254" t="s">
        <v>91</v>
      </c>
      <c r="AV7499" s="16" t="s">
        <v>104</v>
      </c>
      <c r="AW7499" s="16" t="s">
        <v>38</v>
      </c>
      <c r="AX7499" s="16" t="s">
        <v>82</v>
      </c>
      <c r="AY7499" s="254" t="s">
        <v>262</v>
      </c>
    </row>
    <row r="7500" spans="1:65" s="15" customFormat="1" ht="10">
      <c r="B7500" s="233"/>
      <c r="C7500" s="234"/>
      <c r="D7500" s="208" t="s">
        <v>272</v>
      </c>
      <c r="E7500" s="235" t="s">
        <v>44</v>
      </c>
      <c r="F7500" s="236" t="s">
        <v>3512</v>
      </c>
      <c r="G7500" s="234"/>
      <c r="H7500" s="237">
        <v>2801</v>
      </c>
      <c r="I7500" s="238"/>
      <c r="J7500" s="234"/>
      <c r="K7500" s="234"/>
      <c r="L7500" s="239"/>
      <c r="M7500" s="240"/>
      <c r="N7500" s="241"/>
      <c r="O7500" s="241"/>
      <c r="P7500" s="241"/>
      <c r="Q7500" s="241"/>
      <c r="R7500" s="241"/>
      <c r="S7500" s="241"/>
      <c r="T7500" s="242"/>
      <c r="AT7500" s="243" t="s">
        <v>272</v>
      </c>
      <c r="AU7500" s="243" t="s">
        <v>91</v>
      </c>
      <c r="AV7500" s="15" t="s">
        <v>91</v>
      </c>
      <c r="AW7500" s="15" t="s">
        <v>38</v>
      </c>
      <c r="AX7500" s="15" t="s">
        <v>89</v>
      </c>
      <c r="AY7500" s="243" t="s">
        <v>262</v>
      </c>
    </row>
    <row r="7501" spans="1:65" s="2" customFormat="1" ht="21.75" customHeight="1">
      <c r="A7501" s="37"/>
      <c r="B7501" s="38"/>
      <c r="C7501" s="195" t="s">
        <v>3513</v>
      </c>
      <c r="D7501" s="195" t="s">
        <v>264</v>
      </c>
      <c r="E7501" s="196" t="s">
        <v>3514</v>
      </c>
      <c r="F7501" s="197" t="s">
        <v>3515</v>
      </c>
      <c r="G7501" s="198" t="s">
        <v>342</v>
      </c>
      <c r="H7501" s="199">
        <v>991.94</v>
      </c>
      <c r="I7501" s="200"/>
      <c r="J7501" s="201">
        <f>ROUND(I7501*H7501,2)</f>
        <v>0</v>
      </c>
      <c r="K7501" s="197" t="s">
        <v>268</v>
      </c>
      <c r="L7501" s="42"/>
      <c r="M7501" s="202" t="s">
        <v>44</v>
      </c>
      <c r="N7501" s="203" t="s">
        <v>53</v>
      </c>
      <c r="O7501" s="67"/>
      <c r="P7501" s="204">
        <f>O7501*H7501</f>
        <v>0</v>
      </c>
      <c r="Q7501" s="204">
        <v>8.9999999999999993E-3</v>
      </c>
      <c r="R7501" s="204">
        <f>Q7501*H7501</f>
        <v>8.92746</v>
      </c>
      <c r="S7501" s="204">
        <v>0</v>
      </c>
      <c r="T7501" s="205">
        <f>S7501*H7501</f>
        <v>0</v>
      </c>
      <c r="U7501" s="37"/>
      <c r="V7501" s="37"/>
      <c r="W7501" s="37"/>
      <c r="X7501" s="37"/>
      <c r="Y7501" s="37"/>
      <c r="Z7501" s="37"/>
      <c r="AA7501" s="37"/>
      <c r="AB7501" s="37"/>
      <c r="AC7501" s="37"/>
      <c r="AD7501" s="37"/>
      <c r="AE7501" s="37"/>
      <c r="AR7501" s="206" t="s">
        <v>442</v>
      </c>
      <c r="AT7501" s="206" t="s">
        <v>264</v>
      </c>
      <c r="AU7501" s="206" t="s">
        <v>91</v>
      </c>
      <c r="AY7501" s="19" t="s">
        <v>262</v>
      </c>
      <c r="BE7501" s="207">
        <f>IF(N7501="základní",J7501,0)</f>
        <v>0</v>
      </c>
      <c r="BF7501" s="207">
        <f>IF(N7501="snížená",J7501,0)</f>
        <v>0</v>
      </c>
      <c r="BG7501" s="207">
        <f>IF(N7501="zákl. přenesená",J7501,0)</f>
        <v>0</v>
      </c>
      <c r="BH7501" s="207">
        <f>IF(N7501="sníž. přenesená",J7501,0)</f>
        <v>0</v>
      </c>
      <c r="BI7501" s="207">
        <f>IF(N7501="nulová",J7501,0)</f>
        <v>0</v>
      </c>
      <c r="BJ7501" s="19" t="s">
        <v>89</v>
      </c>
      <c r="BK7501" s="207">
        <f>ROUND(I7501*H7501,2)</f>
        <v>0</v>
      </c>
      <c r="BL7501" s="19" t="s">
        <v>442</v>
      </c>
      <c r="BM7501" s="206" t="s">
        <v>3516</v>
      </c>
    </row>
    <row r="7502" spans="1:65" s="2" customFormat="1" ht="27">
      <c r="A7502" s="37"/>
      <c r="B7502" s="38"/>
      <c r="C7502" s="39"/>
      <c r="D7502" s="208" t="s">
        <v>270</v>
      </c>
      <c r="E7502" s="39"/>
      <c r="F7502" s="209" t="s">
        <v>3517</v>
      </c>
      <c r="G7502" s="39"/>
      <c r="H7502" s="39"/>
      <c r="I7502" s="118"/>
      <c r="J7502" s="39"/>
      <c r="K7502" s="39"/>
      <c r="L7502" s="42"/>
      <c r="M7502" s="210"/>
      <c r="N7502" s="211"/>
      <c r="O7502" s="67"/>
      <c r="P7502" s="67"/>
      <c r="Q7502" s="67"/>
      <c r="R7502" s="67"/>
      <c r="S7502" s="67"/>
      <c r="T7502" s="68"/>
      <c r="U7502" s="37"/>
      <c r="V7502" s="37"/>
      <c r="W7502" s="37"/>
      <c r="X7502" s="37"/>
      <c r="Y7502" s="37"/>
      <c r="Z7502" s="37"/>
      <c r="AA7502" s="37"/>
      <c r="AB7502" s="37"/>
      <c r="AC7502" s="37"/>
      <c r="AD7502" s="37"/>
      <c r="AE7502" s="37"/>
      <c r="AT7502" s="19" t="s">
        <v>270</v>
      </c>
      <c r="AU7502" s="19" t="s">
        <v>91</v>
      </c>
    </row>
    <row r="7503" spans="1:65" s="13" customFormat="1" ht="10">
      <c r="B7503" s="212"/>
      <c r="C7503" s="213"/>
      <c r="D7503" s="208" t="s">
        <v>272</v>
      </c>
      <c r="E7503" s="214" t="s">
        <v>44</v>
      </c>
      <c r="F7503" s="215" t="s">
        <v>3445</v>
      </c>
      <c r="G7503" s="213"/>
      <c r="H7503" s="214" t="s">
        <v>44</v>
      </c>
      <c r="I7503" s="216"/>
      <c r="J7503" s="213"/>
      <c r="K7503" s="213"/>
      <c r="L7503" s="217"/>
      <c r="M7503" s="218"/>
      <c r="N7503" s="219"/>
      <c r="O7503" s="219"/>
      <c r="P7503" s="219"/>
      <c r="Q7503" s="219"/>
      <c r="R7503" s="219"/>
      <c r="S7503" s="219"/>
      <c r="T7503" s="220"/>
      <c r="AT7503" s="221" t="s">
        <v>272</v>
      </c>
      <c r="AU7503" s="221" t="s">
        <v>91</v>
      </c>
      <c r="AV7503" s="13" t="s">
        <v>89</v>
      </c>
      <c r="AW7503" s="13" t="s">
        <v>38</v>
      </c>
      <c r="AX7503" s="13" t="s">
        <v>82</v>
      </c>
      <c r="AY7503" s="221" t="s">
        <v>262</v>
      </c>
    </row>
    <row r="7504" spans="1:65" s="13" customFormat="1" ht="10">
      <c r="B7504" s="212"/>
      <c r="C7504" s="213"/>
      <c r="D7504" s="208" t="s">
        <v>272</v>
      </c>
      <c r="E7504" s="214" t="s">
        <v>44</v>
      </c>
      <c r="F7504" s="215" t="s">
        <v>754</v>
      </c>
      <c r="G7504" s="213"/>
      <c r="H7504" s="214" t="s">
        <v>44</v>
      </c>
      <c r="I7504" s="216"/>
      <c r="J7504" s="213"/>
      <c r="K7504" s="213"/>
      <c r="L7504" s="217"/>
      <c r="M7504" s="218"/>
      <c r="N7504" s="219"/>
      <c r="O7504" s="219"/>
      <c r="P7504" s="219"/>
      <c r="Q7504" s="219"/>
      <c r="R7504" s="219"/>
      <c r="S7504" s="219"/>
      <c r="T7504" s="220"/>
      <c r="AT7504" s="221" t="s">
        <v>272</v>
      </c>
      <c r="AU7504" s="221" t="s">
        <v>91</v>
      </c>
      <c r="AV7504" s="13" t="s">
        <v>89</v>
      </c>
      <c r="AW7504" s="13" t="s">
        <v>38</v>
      </c>
      <c r="AX7504" s="13" t="s">
        <v>82</v>
      </c>
      <c r="AY7504" s="221" t="s">
        <v>262</v>
      </c>
    </row>
    <row r="7505" spans="2:51" s="13" customFormat="1" ht="10">
      <c r="B7505" s="212"/>
      <c r="C7505" s="213"/>
      <c r="D7505" s="208" t="s">
        <v>272</v>
      </c>
      <c r="E7505" s="214" t="s">
        <v>44</v>
      </c>
      <c r="F7505" s="215" t="s">
        <v>755</v>
      </c>
      <c r="G7505" s="213"/>
      <c r="H7505" s="214" t="s">
        <v>44</v>
      </c>
      <c r="I7505" s="216"/>
      <c r="J7505" s="213"/>
      <c r="K7505" s="213"/>
      <c r="L7505" s="217"/>
      <c r="M7505" s="218"/>
      <c r="N7505" s="219"/>
      <c r="O7505" s="219"/>
      <c r="P7505" s="219"/>
      <c r="Q7505" s="219"/>
      <c r="R7505" s="219"/>
      <c r="S7505" s="219"/>
      <c r="T7505" s="220"/>
      <c r="AT7505" s="221" t="s">
        <v>272</v>
      </c>
      <c r="AU7505" s="221" t="s">
        <v>91</v>
      </c>
      <c r="AV7505" s="13" t="s">
        <v>89</v>
      </c>
      <c r="AW7505" s="13" t="s">
        <v>38</v>
      </c>
      <c r="AX7505" s="13" t="s">
        <v>82</v>
      </c>
      <c r="AY7505" s="221" t="s">
        <v>262</v>
      </c>
    </row>
    <row r="7506" spans="2:51" s="15" customFormat="1" ht="10">
      <c r="B7506" s="233"/>
      <c r="C7506" s="234"/>
      <c r="D7506" s="208" t="s">
        <v>272</v>
      </c>
      <c r="E7506" s="235" t="s">
        <v>44</v>
      </c>
      <c r="F7506" s="236" t="s">
        <v>756</v>
      </c>
      <c r="G7506" s="234"/>
      <c r="H7506" s="237">
        <v>53.7</v>
      </c>
      <c r="I7506" s="238"/>
      <c r="J7506" s="234"/>
      <c r="K7506" s="234"/>
      <c r="L7506" s="239"/>
      <c r="M7506" s="240"/>
      <c r="N7506" s="241"/>
      <c r="O7506" s="241"/>
      <c r="P7506" s="241"/>
      <c r="Q7506" s="241"/>
      <c r="R7506" s="241"/>
      <c r="S7506" s="241"/>
      <c r="T7506" s="242"/>
      <c r="AT7506" s="243" t="s">
        <v>272</v>
      </c>
      <c r="AU7506" s="243" t="s">
        <v>91</v>
      </c>
      <c r="AV7506" s="15" t="s">
        <v>91</v>
      </c>
      <c r="AW7506" s="15" t="s">
        <v>38</v>
      </c>
      <c r="AX7506" s="15" t="s">
        <v>82</v>
      </c>
      <c r="AY7506" s="243" t="s">
        <v>262</v>
      </c>
    </row>
    <row r="7507" spans="2:51" s="13" customFormat="1" ht="10">
      <c r="B7507" s="212"/>
      <c r="C7507" s="213"/>
      <c r="D7507" s="208" t="s">
        <v>272</v>
      </c>
      <c r="E7507" s="214" t="s">
        <v>44</v>
      </c>
      <c r="F7507" s="215" t="s">
        <v>757</v>
      </c>
      <c r="G7507" s="213"/>
      <c r="H7507" s="214" t="s">
        <v>44</v>
      </c>
      <c r="I7507" s="216"/>
      <c r="J7507" s="213"/>
      <c r="K7507" s="213"/>
      <c r="L7507" s="217"/>
      <c r="M7507" s="218"/>
      <c r="N7507" s="219"/>
      <c r="O7507" s="219"/>
      <c r="P7507" s="219"/>
      <c r="Q7507" s="219"/>
      <c r="R7507" s="219"/>
      <c r="S7507" s="219"/>
      <c r="T7507" s="220"/>
      <c r="AT7507" s="221" t="s">
        <v>272</v>
      </c>
      <c r="AU7507" s="221" t="s">
        <v>91</v>
      </c>
      <c r="AV7507" s="13" t="s">
        <v>89</v>
      </c>
      <c r="AW7507" s="13" t="s">
        <v>38</v>
      </c>
      <c r="AX7507" s="13" t="s">
        <v>82</v>
      </c>
      <c r="AY7507" s="221" t="s">
        <v>262</v>
      </c>
    </row>
    <row r="7508" spans="2:51" s="15" customFormat="1" ht="10">
      <c r="B7508" s="233"/>
      <c r="C7508" s="234"/>
      <c r="D7508" s="208" t="s">
        <v>272</v>
      </c>
      <c r="E7508" s="235" t="s">
        <v>44</v>
      </c>
      <c r="F7508" s="236" t="s">
        <v>758</v>
      </c>
      <c r="G7508" s="234"/>
      <c r="H7508" s="237">
        <v>25.2</v>
      </c>
      <c r="I7508" s="238"/>
      <c r="J7508" s="234"/>
      <c r="K7508" s="234"/>
      <c r="L7508" s="239"/>
      <c r="M7508" s="240"/>
      <c r="N7508" s="241"/>
      <c r="O7508" s="241"/>
      <c r="P7508" s="241"/>
      <c r="Q7508" s="241"/>
      <c r="R7508" s="241"/>
      <c r="S7508" s="241"/>
      <c r="T7508" s="242"/>
      <c r="AT7508" s="243" t="s">
        <v>272</v>
      </c>
      <c r="AU7508" s="243" t="s">
        <v>91</v>
      </c>
      <c r="AV7508" s="15" t="s">
        <v>91</v>
      </c>
      <c r="AW7508" s="15" t="s">
        <v>38</v>
      </c>
      <c r="AX7508" s="15" t="s">
        <v>82</v>
      </c>
      <c r="AY7508" s="243" t="s">
        <v>262</v>
      </c>
    </row>
    <row r="7509" spans="2:51" s="13" customFormat="1" ht="10">
      <c r="B7509" s="212"/>
      <c r="C7509" s="213"/>
      <c r="D7509" s="208" t="s">
        <v>272</v>
      </c>
      <c r="E7509" s="214" t="s">
        <v>44</v>
      </c>
      <c r="F7509" s="215" t="s">
        <v>759</v>
      </c>
      <c r="G7509" s="213"/>
      <c r="H7509" s="214" t="s">
        <v>44</v>
      </c>
      <c r="I7509" s="216"/>
      <c r="J7509" s="213"/>
      <c r="K7509" s="213"/>
      <c r="L7509" s="217"/>
      <c r="M7509" s="218"/>
      <c r="N7509" s="219"/>
      <c r="O7509" s="219"/>
      <c r="P7509" s="219"/>
      <c r="Q7509" s="219"/>
      <c r="R7509" s="219"/>
      <c r="S7509" s="219"/>
      <c r="T7509" s="220"/>
      <c r="AT7509" s="221" t="s">
        <v>272</v>
      </c>
      <c r="AU7509" s="221" t="s">
        <v>91</v>
      </c>
      <c r="AV7509" s="13" t="s">
        <v>89</v>
      </c>
      <c r="AW7509" s="13" t="s">
        <v>38</v>
      </c>
      <c r="AX7509" s="13" t="s">
        <v>82</v>
      </c>
      <c r="AY7509" s="221" t="s">
        <v>262</v>
      </c>
    </row>
    <row r="7510" spans="2:51" s="15" customFormat="1" ht="10">
      <c r="B7510" s="233"/>
      <c r="C7510" s="234"/>
      <c r="D7510" s="208" t="s">
        <v>272</v>
      </c>
      <c r="E7510" s="235" t="s">
        <v>44</v>
      </c>
      <c r="F7510" s="236" t="s">
        <v>760</v>
      </c>
      <c r="G7510" s="234"/>
      <c r="H7510" s="237">
        <v>60.1</v>
      </c>
      <c r="I7510" s="238"/>
      <c r="J7510" s="234"/>
      <c r="K7510" s="234"/>
      <c r="L7510" s="239"/>
      <c r="M7510" s="240"/>
      <c r="N7510" s="241"/>
      <c r="O7510" s="241"/>
      <c r="P7510" s="241"/>
      <c r="Q7510" s="241"/>
      <c r="R7510" s="241"/>
      <c r="S7510" s="241"/>
      <c r="T7510" s="242"/>
      <c r="AT7510" s="243" t="s">
        <v>272</v>
      </c>
      <c r="AU7510" s="243" t="s">
        <v>91</v>
      </c>
      <c r="AV7510" s="15" t="s">
        <v>91</v>
      </c>
      <c r="AW7510" s="15" t="s">
        <v>38</v>
      </c>
      <c r="AX7510" s="15" t="s">
        <v>82</v>
      </c>
      <c r="AY7510" s="243" t="s">
        <v>262</v>
      </c>
    </row>
    <row r="7511" spans="2:51" s="13" customFormat="1" ht="10">
      <c r="B7511" s="212"/>
      <c r="C7511" s="213"/>
      <c r="D7511" s="208" t="s">
        <v>272</v>
      </c>
      <c r="E7511" s="214" t="s">
        <v>44</v>
      </c>
      <c r="F7511" s="215" t="s">
        <v>761</v>
      </c>
      <c r="G7511" s="213"/>
      <c r="H7511" s="214" t="s">
        <v>44</v>
      </c>
      <c r="I7511" s="216"/>
      <c r="J7511" s="213"/>
      <c r="K7511" s="213"/>
      <c r="L7511" s="217"/>
      <c r="M7511" s="218"/>
      <c r="N7511" s="219"/>
      <c r="O7511" s="219"/>
      <c r="P7511" s="219"/>
      <c r="Q7511" s="219"/>
      <c r="R7511" s="219"/>
      <c r="S7511" s="219"/>
      <c r="T7511" s="220"/>
      <c r="AT7511" s="221" t="s">
        <v>272</v>
      </c>
      <c r="AU7511" s="221" t="s">
        <v>91</v>
      </c>
      <c r="AV7511" s="13" t="s">
        <v>89</v>
      </c>
      <c r="AW7511" s="13" t="s">
        <v>38</v>
      </c>
      <c r="AX7511" s="13" t="s">
        <v>82</v>
      </c>
      <c r="AY7511" s="221" t="s">
        <v>262</v>
      </c>
    </row>
    <row r="7512" spans="2:51" s="15" customFormat="1" ht="10">
      <c r="B7512" s="233"/>
      <c r="C7512" s="234"/>
      <c r="D7512" s="208" t="s">
        <v>272</v>
      </c>
      <c r="E7512" s="235" t="s">
        <v>44</v>
      </c>
      <c r="F7512" s="236" t="s">
        <v>762</v>
      </c>
      <c r="G7512" s="234"/>
      <c r="H7512" s="237">
        <v>133.69999999999999</v>
      </c>
      <c r="I7512" s="238"/>
      <c r="J7512" s="234"/>
      <c r="K7512" s="234"/>
      <c r="L7512" s="239"/>
      <c r="M7512" s="240"/>
      <c r="N7512" s="241"/>
      <c r="O7512" s="241"/>
      <c r="P7512" s="241"/>
      <c r="Q7512" s="241"/>
      <c r="R7512" s="241"/>
      <c r="S7512" s="241"/>
      <c r="T7512" s="242"/>
      <c r="AT7512" s="243" t="s">
        <v>272</v>
      </c>
      <c r="AU7512" s="243" t="s">
        <v>91</v>
      </c>
      <c r="AV7512" s="15" t="s">
        <v>91</v>
      </c>
      <c r="AW7512" s="15" t="s">
        <v>38</v>
      </c>
      <c r="AX7512" s="15" t="s">
        <v>82</v>
      </c>
      <c r="AY7512" s="243" t="s">
        <v>262</v>
      </c>
    </row>
    <row r="7513" spans="2:51" s="13" customFormat="1" ht="10">
      <c r="B7513" s="212"/>
      <c r="C7513" s="213"/>
      <c r="D7513" s="208" t="s">
        <v>272</v>
      </c>
      <c r="E7513" s="214" t="s">
        <v>44</v>
      </c>
      <c r="F7513" s="215" t="s">
        <v>763</v>
      </c>
      <c r="G7513" s="213"/>
      <c r="H7513" s="214" t="s">
        <v>44</v>
      </c>
      <c r="I7513" s="216"/>
      <c r="J7513" s="213"/>
      <c r="K7513" s="213"/>
      <c r="L7513" s="217"/>
      <c r="M7513" s="218"/>
      <c r="N7513" s="219"/>
      <c r="O7513" s="219"/>
      <c r="P7513" s="219"/>
      <c r="Q7513" s="219"/>
      <c r="R7513" s="219"/>
      <c r="S7513" s="219"/>
      <c r="T7513" s="220"/>
      <c r="AT7513" s="221" t="s">
        <v>272</v>
      </c>
      <c r="AU7513" s="221" t="s">
        <v>91</v>
      </c>
      <c r="AV7513" s="13" t="s">
        <v>89</v>
      </c>
      <c r="AW7513" s="13" t="s">
        <v>38</v>
      </c>
      <c r="AX7513" s="13" t="s">
        <v>82</v>
      </c>
      <c r="AY7513" s="221" t="s">
        <v>262</v>
      </c>
    </row>
    <row r="7514" spans="2:51" s="15" customFormat="1" ht="10">
      <c r="B7514" s="233"/>
      <c r="C7514" s="234"/>
      <c r="D7514" s="208" t="s">
        <v>272</v>
      </c>
      <c r="E7514" s="235" t="s">
        <v>44</v>
      </c>
      <c r="F7514" s="236" t="s">
        <v>764</v>
      </c>
      <c r="G7514" s="234"/>
      <c r="H7514" s="237">
        <v>9.8000000000000007</v>
      </c>
      <c r="I7514" s="238"/>
      <c r="J7514" s="234"/>
      <c r="K7514" s="234"/>
      <c r="L7514" s="239"/>
      <c r="M7514" s="240"/>
      <c r="N7514" s="241"/>
      <c r="O7514" s="241"/>
      <c r="P7514" s="241"/>
      <c r="Q7514" s="241"/>
      <c r="R7514" s="241"/>
      <c r="S7514" s="241"/>
      <c r="T7514" s="242"/>
      <c r="AT7514" s="243" t="s">
        <v>272</v>
      </c>
      <c r="AU7514" s="243" t="s">
        <v>91</v>
      </c>
      <c r="AV7514" s="15" t="s">
        <v>91</v>
      </c>
      <c r="AW7514" s="15" t="s">
        <v>38</v>
      </c>
      <c r="AX7514" s="15" t="s">
        <v>82</v>
      </c>
      <c r="AY7514" s="243" t="s">
        <v>262</v>
      </c>
    </row>
    <row r="7515" spans="2:51" s="13" customFormat="1" ht="10">
      <c r="B7515" s="212"/>
      <c r="C7515" s="213"/>
      <c r="D7515" s="208" t="s">
        <v>272</v>
      </c>
      <c r="E7515" s="214" t="s">
        <v>44</v>
      </c>
      <c r="F7515" s="215" t="s">
        <v>765</v>
      </c>
      <c r="G7515" s="213"/>
      <c r="H7515" s="214" t="s">
        <v>44</v>
      </c>
      <c r="I7515" s="216"/>
      <c r="J7515" s="213"/>
      <c r="K7515" s="213"/>
      <c r="L7515" s="217"/>
      <c r="M7515" s="218"/>
      <c r="N7515" s="219"/>
      <c r="O7515" s="219"/>
      <c r="P7515" s="219"/>
      <c r="Q7515" s="219"/>
      <c r="R7515" s="219"/>
      <c r="S7515" s="219"/>
      <c r="T7515" s="220"/>
      <c r="AT7515" s="221" t="s">
        <v>272</v>
      </c>
      <c r="AU7515" s="221" t="s">
        <v>91</v>
      </c>
      <c r="AV7515" s="13" t="s">
        <v>89</v>
      </c>
      <c r="AW7515" s="13" t="s">
        <v>38</v>
      </c>
      <c r="AX7515" s="13" t="s">
        <v>82</v>
      </c>
      <c r="AY7515" s="221" t="s">
        <v>262</v>
      </c>
    </row>
    <row r="7516" spans="2:51" s="15" customFormat="1" ht="10">
      <c r="B7516" s="233"/>
      <c r="C7516" s="234"/>
      <c r="D7516" s="208" t="s">
        <v>272</v>
      </c>
      <c r="E7516" s="235" t="s">
        <v>44</v>
      </c>
      <c r="F7516" s="236" t="s">
        <v>397</v>
      </c>
      <c r="G7516" s="234"/>
      <c r="H7516" s="237">
        <v>11</v>
      </c>
      <c r="I7516" s="238"/>
      <c r="J7516" s="234"/>
      <c r="K7516" s="234"/>
      <c r="L7516" s="239"/>
      <c r="M7516" s="240"/>
      <c r="N7516" s="241"/>
      <c r="O7516" s="241"/>
      <c r="P7516" s="241"/>
      <c r="Q7516" s="241"/>
      <c r="R7516" s="241"/>
      <c r="S7516" s="241"/>
      <c r="T7516" s="242"/>
      <c r="AT7516" s="243" t="s">
        <v>272</v>
      </c>
      <c r="AU7516" s="243" t="s">
        <v>91</v>
      </c>
      <c r="AV7516" s="15" t="s">
        <v>91</v>
      </c>
      <c r="AW7516" s="15" t="s">
        <v>38</v>
      </c>
      <c r="AX7516" s="15" t="s">
        <v>82</v>
      </c>
      <c r="AY7516" s="243" t="s">
        <v>262</v>
      </c>
    </row>
    <row r="7517" spans="2:51" s="13" customFormat="1" ht="10">
      <c r="B7517" s="212"/>
      <c r="C7517" s="213"/>
      <c r="D7517" s="208" t="s">
        <v>272</v>
      </c>
      <c r="E7517" s="214" t="s">
        <v>44</v>
      </c>
      <c r="F7517" s="215" t="s">
        <v>766</v>
      </c>
      <c r="G7517" s="213"/>
      <c r="H7517" s="214" t="s">
        <v>44</v>
      </c>
      <c r="I7517" s="216"/>
      <c r="J7517" s="213"/>
      <c r="K7517" s="213"/>
      <c r="L7517" s="217"/>
      <c r="M7517" s="218"/>
      <c r="N7517" s="219"/>
      <c r="O7517" s="219"/>
      <c r="P7517" s="219"/>
      <c r="Q7517" s="219"/>
      <c r="R7517" s="219"/>
      <c r="S7517" s="219"/>
      <c r="T7517" s="220"/>
      <c r="AT7517" s="221" t="s">
        <v>272</v>
      </c>
      <c r="AU7517" s="221" t="s">
        <v>91</v>
      </c>
      <c r="AV7517" s="13" t="s">
        <v>89</v>
      </c>
      <c r="AW7517" s="13" t="s">
        <v>38</v>
      </c>
      <c r="AX7517" s="13" t="s">
        <v>82</v>
      </c>
      <c r="AY7517" s="221" t="s">
        <v>262</v>
      </c>
    </row>
    <row r="7518" spans="2:51" s="15" customFormat="1" ht="10">
      <c r="B7518" s="233"/>
      <c r="C7518" s="234"/>
      <c r="D7518" s="208" t="s">
        <v>272</v>
      </c>
      <c r="E7518" s="235" t="s">
        <v>44</v>
      </c>
      <c r="F7518" s="236" t="s">
        <v>104</v>
      </c>
      <c r="G7518" s="234"/>
      <c r="H7518" s="237">
        <v>4</v>
      </c>
      <c r="I7518" s="238"/>
      <c r="J7518" s="234"/>
      <c r="K7518" s="234"/>
      <c r="L7518" s="239"/>
      <c r="M7518" s="240"/>
      <c r="N7518" s="241"/>
      <c r="O7518" s="241"/>
      <c r="P7518" s="241"/>
      <c r="Q7518" s="241"/>
      <c r="R7518" s="241"/>
      <c r="S7518" s="241"/>
      <c r="T7518" s="242"/>
      <c r="AT7518" s="243" t="s">
        <v>272</v>
      </c>
      <c r="AU7518" s="243" t="s">
        <v>91</v>
      </c>
      <c r="AV7518" s="15" t="s">
        <v>91</v>
      </c>
      <c r="AW7518" s="15" t="s">
        <v>38</v>
      </c>
      <c r="AX7518" s="15" t="s">
        <v>82</v>
      </c>
      <c r="AY7518" s="243" t="s">
        <v>262</v>
      </c>
    </row>
    <row r="7519" spans="2:51" s="13" customFormat="1" ht="10">
      <c r="B7519" s="212"/>
      <c r="C7519" s="213"/>
      <c r="D7519" s="208" t="s">
        <v>272</v>
      </c>
      <c r="E7519" s="214" t="s">
        <v>44</v>
      </c>
      <c r="F7519" s="215" t="s">
        <v>767</v>
      </c>
      <c r="G7519" s="213"/>
      <c r="H7519" s="214" t="s">
        <v>44</v>
      </c>
      <c r="I7519" s="216"/>
      <c r="J7519" s="213"/>
      <c r="K7519" s="213"/>
      <c r="L7519" s="217"/>
      <c r="M7519" s="218"/>
      <c r="N7519" s="219"/>
      <c r="O7519" s="219"/>
      <c r="P7519" s="219"/>
      <c r="Q7519" s="219"/>
      <c r="R7519" s="219"/>
      <c r="S7519" s="219"/>
      <c r="T7519" s="220"/>
      <c r="AT7519" s="221" t="s">
        <v>272</v>
      </c>
      <c r="AU7519" s="221" t="s">
        <v>91</v>
      </c>
      <c r="AV7519" s="13" t="s">
        <v>89</v>
      </c>
      <c r="AW7519" s="13" t="s">
        <v>38</v>
      </c>
      <c r="AX7519" s="13" t="s">
        <v>82</v>
      </c>
      <c r="AY7519" s="221" t="s">
        <v>262</v>
      </c>
    </row>
    <row r="7520" spans="2:51" s="15" customFormat="1" ht="10">
      <c r="B7520" s="233"/>
      <c r="C7520" s="234"/>
      <c r="D7520" s="208" t="s">
        <v>272</v>
      </c>
      <c r="E7520" s="235" t="s">
        <v>44</v>
      </c>
      <c r="F7520" s="236" t="s">
        <v>768</v>
      </c>
      <c r="G7520" s="234"/>
      <c r="H7520" s="237">
        <v>3.8</v>
      </c>
      <c r="I7520" s="238"/>
      <c r="J7520" s="234"/>
      <c r="K7520" s="234"/>
      <c r="L7520" s="239"/>
      <c r="M7520" s="240"/>
      <c r="N7520" s="241"/>
      <c r="O7520" s="241"/>
      <c r="P7520" s="241"/>
      <c r="Q7520" s="241"/>
      <c r="R7520" s="241"/>
      <c r="S7520" s="241"/>
      <c r="T7520" s="242"/>
      <c r="AT7520" s="243" t="s">
        <v>272</v>
      </c>
      <c r="AU7520" s="243" t="s">
        <v>91</v>
      </c>
      <c r="AV7520" s="15" t="s">
        <v>91</v>
      </c>
      <c r="AW7520" s="15" t="s">
        <v>38</v>
      </c>
      <c r="AX7520" s="15" t="s">
        <v>82</v>
      </c>
      <c r="AY7520" s="243" t="s">
        <v>262</v>
      </c>
    </row>
    <row r="7521" spans="2:51" s="13" customFormat="1" ht="10">
      <c r="B7521" s="212"/>
      <c r="C7521" s="213"/>
      <c r="D7521" s="208" t="s">
        <v>272</v>
      </c>
      <c r="E7521" s="214" t="s">
        <v>44</v>
      </c>
      <c r="F7521" s="215" t="s">
        <v>769</v>
      </c>
      <c r="G7521" s="213"/>
      <c r="H7521" s="214" t="s">
        <v>44</v>
      </c>
      <c r="I7521" s="216"/>
      <c r="J7521" s="213"/>
      <c r="K7521" s="213"/>
      <c r="L7521" s="217"/>
      <c r="M7521" s="218"/>
      <c r="N7521" s="219"/>
      <c r="O7521" s="219"/>
      <c r="P7521" s="219"/>
      <c r="Q7521" s="219"/>
      <c r="R7521" s="219"/>
      <c r="S7521" s="219"/>
      <c r="T7521" s="220"/>
      <c r="AT7521" s="221" t="s">
        <v>272</v>
      </c>
      <c r="AU7521" s="221" t="s">
        <v>91</v>
      </c>
      <c r="AV7521" s="13" t="s">
        <v>89</v>
      </c>
      <c r="AW7521" s="13" t="s">
        <v>38</v>
      </c>
      <c r="AX7521" s="13" t="s">
        <v>82</v>
      </c>
      <c r="AY7521" s="221" t="s">
        <v>262</v>
      </c>
    </row>
    <row r="7522" spans="2:51" s="15" customFormat="1" ht="10">
      <c r="B7522" s="233"/>
      <c r="C7522" s="234"/>
      <c r="D7522" s="208" t="s">
        <v>272</v>
      </c>
      <c r="E7522" s="235" t="s">
        <v>44</v>
      </c>
      <c r="F7522" s="236" t="s">
        <v>347</v>
      </c>
      <c r="G7522" s="234"/>
      <c r="H7522" s="237">
        <v>7</v>
      </c>
      <c r="I7522" s="238"/>
      <c r="J7522" s="234"/>
      <c r="K7522" s="234"/>
      <c r="L7522" s="239"/>
      <c r="M7522" s="240"/>
      <c r="N7522" s="241"/>
      <c r="O7522" s="241"/>
      <c r="P7522" s="241"/>
      <c r="Q7522" s="241"/>
      <c r="R7522" s="241"/>
      <c r="S7522" s="241"/>
      <c r="T7522" s="242"/>
      <c r="AT7522" s="243" t="s">
        <v>272</v>
      </c>
      <c r="AU7522" s="243" t="s">
        <v>91</v>
      </c>
      <c r="AV7522" s="15" t="s">
        <v>91</v>
      </c>
      <c r="AW7522" s="15" t="s">
        <v>38</v>
      </c>
      <c r="AX7522" s="15" t="s">
        <v>82</v>
      </c>
      <c r="AY7522" s="243" t="s">
        <v>262</v>
      </c>
    </row>
    <row r="7523" spans="2:51" s="13" customFormat="1" ht="10">
      <c r="B7523" s="212"/>
      <c r="C7523" s="213"/>
      <c r="D7523" s="208" t="s">
        <v>272</v>
      </c>
      <c r="E7523" s="214" t="s">
        <v>44</v>
      </c>
      <c r="F7523" s="215" t="s">
        <v>773</v>
      </c>
      <c r="G7523" s="213"/>
      <c r="H7523" s="214" t="s">
        <v>44</v>
      </c>
      <c r="I7523" s="216"/>
      <c r="J7523" s="213"/>
      <c r="K7523" s="213"/>
      <c r="L7523" s="217"/>
      <c r="M7523" s="218"/>
      <c r="N7523" s="219"/>
      <c r="O7523" s="219"/>
      <c r="P7523" s="219"/>
      <c r="Q7523" s="219"/>
      <c r="R7523" s="219"/>
      <c r="S7523" s="219"/>
      <c r="T7523" s="220"/>
      <c r="AT7523" s="221" t="s">
        <v>272</v>
      </c>
      <c r="AU7523" s="221" t="s">
        <v>91</v>
      </c>
      <c r="AV7523" s="13" t="s">
        <v>89</v>
      </c>
      <c r="AW7523" s="13" t="s">
        <v>38</v>
      </c>
      <c r="AX7523" s="13" t="s">
        <v>82</v>
      </c>
      <c r="AY7523" s="221" t="s">
        <v>262</v>
      </c>
    </row>
    <row r="7524" spans="2:51" s="15" customFormat="1" ht="10">
      <c r="B7524" s="233"/>
      <c r="C7524" s="234"/>
      <c r="D7524" s="208" t="s">
        <v>272</v>
      </c>
      <c r="E7524" s="235" t="s">
        <v>44</v>
      </c>
      <c r="F7524" s="236" t="s">
        <v>774</v>
      </c>
      <c r="G7524" s="234"/>
      <c r="H7524" s="237">
        <v>49.1</v>
      </c>
      <c r="I7524" s="238"/>
      <c r="J7524" s="234"/>
      <c r="K7524" s="234"/>
      <c r="L7524" s="239"/>
      <c r="M7524" s="240"/>
      <c r="N7524" s="241"/>
      <c r="O7524" s="241"/>
      <c r="P7524" s="241"/>
      <c r="Q7524" s="241"/>
      <c r="R7524" s="241"/>
      <c r="S7524" s="241"/>
      <c r="T7524" s="242"/>
      <c r="AT7524" s="243" t="s">
        <v>272</v>
      </c>
      <c r="AU7524" s="243" t="s">
        <v>91</v>
      </c>
      <c r="AV7524" s="15" t="s">
        <v>91</v>
      </c>
      <c r="AW7524" s="15" t="s">
        <v>38</v>
      </c>
      <c r="AX7524" s="15" t="s">
        <v>82</v>
      </c>
      <c r="AY7524" s="243" t="s">
        <v>262</v>
      </c>
    </row>
    <row r="7525" spans="2:51" s="13" customFormat="1" ht="10">
      <c r="B7525" s="212"/>
      <c r="C7525" s="213"/>
      <c r="D7525" s="208" t="s">
        <v>272</v>
      </c>
      <c r="E7525" s="214" t="s">
        <v>44</v>
      </c>
      <c r="F7525" s="215" t="s">
        <v>775</v>
      </c>
      <c r="G7525" s="213"/>
      <c r="H7525" s="214" t="s">
        <v>44</v>
      </c>
      <c r="I7525" s="216"/>
      <c r="J7525" s="213"/>
      <c r="K7525" s="213"/>
      <c r="L7525" s="217"/>
      <c r="M7525" s="218"/>
      <c r="N7525" s="219"/>
      <c r="O7525" s="219"/>
      <c r="P7525" s="219"/>
      <c r="Q7525" s="219"/>
      <c r="R7525" s="219"/>
      <c r="S7525" s="219"/>
      <c r="T7525" s="220"/>
      <c r="AT7525" s="221" t="s">
        <v>272</v>
      </c>
      <c r="AU7525" s="221" t="s">
        <v>91</v>
      </c>
      <c r="AV7525" s="13" t="s">
        <v>89</v>
      </c>
      <c r="AW7525" s="13" t="s">
        <v>38</v>
      </c>
      <c r="AX7525" s="13" t="s">
        <v>82</v>
      </c>
      <c r="AY7525" s="221" t="s">
        <v>262</v>
      </c>
    </row>
    <row r="7526" spans="2:51" s="15" customFormat="1" ht="10">
      <c r="B7526" s="233"/>
      <c r="C7526" s="234"/>
      <c r="D7526" s="208" t="s">
        <v>272</v>
      </c>
      <c r="E7526" s="235" t="s">
        <v>44</v>
      </c>
      <c r="F7526" s="236" t="s">
        <v>776</v>
      </c>
      <c r="G7526" s="234"/>
      <c r="H7526" s="237">
        <v>7.4</v>
      </c>
      <c r="I7526" s="238"/>
      <c r="J7526" s="234"/>
      <c r="K7526" s="234"/>
      <c r="L7526" s="239"/>
      <c r="M7526" s="240"/>
      <c r="N7526" s="241"/>
      <c r="O7526" s="241"/>
      <c r="P7526" s="241"/>
      <c r="Q7526" s="241"/>
      <c r="R7526" s="241"/>
      <c r="S7526" s="241"/>
      <c r="T7526" s="242"/>
      <c r="AT7526" s="243" t="s">
        <v>272</v>
      </c>
      <c r="AU7526" s="243" t="s">
        <v>91</v>
      </c>
      <c r="AV7526" s="15" t="s">
        <v>91</v>
      </c>
      <c r="AW7526" s="15" t="s">
        <v>38</v>
      </c>
      <c r="AX7526" s="15" t="s">
        <v>82</v>
      </c>
      <c r="AY7526" s="243" t="s">
        <v>262</v>
      </c>
    </row>
    <row r="7527" spans="2:51" s="13" customFormat="1" ht="10">
      <c r="B7527" s="212"/>
      <c r="C7527" s="213"/>
      <c r="D7527" s="208" t="s">
        <v>272</v>
      </c>
      <c r="E7527" s="214" t="s">
        <v>44</v>
      </c>
      <c r="F7527" s="215" t="s">
        <v>777</v>
      </c>
      <c r="G7527" s="213"/>
      <c r="H7527" s="214" t="s">
        <v>44</v>
      </c>
      <c r="I7527" s="216"/>
      <c r="J7527" s="213"/>
      <c r="K7527" s="213"/>
      <c r="L7527" s="217"/>
      <c r="M7527" s="218"/>
      <c r="N7527" s="219"/>
      <c r="O7527" s="219"/>
      <c r="P7527" s="219"/>
      <c r="Q7527" s="219"/>
      <c r="R7527" s="219"/>
      <c r="S7527" s="219"/>
      <c r="T7527" s="220"/>
      <c r="AT7527" s="221" t="s">
        <v>272</v>
      </c>
      <c r="AU7527" s="221" t="s">
        <v>91</v>
      </c>
      <c r="AV7527" s="13" t="s">
        <v>89</v>
      </c>
      <c r="AW7527" s="13" t="s">
        <v>38</v>
      </c>
      <c r="AX7527" s="13" t="s">
        <v>82</v>
      </c>
      <c r="AY7527" s="221" t="s">
        <v>262</v>
      </c>
    </row>
    <row r="7528" spans="2:51" s="15" customFormat="1" ht="10">
      <c r="B7528" s="233"/>
      <c r="C7528" s="234"/>
      <c r="D7528" s="208" t="s">
        <v>272</v>
      </c>
      <c r="E7528" s="235" t="s">
        <v>44</v>
      </c>
      <c r="F7528" s="236" t="s">
        <v>778</v>
      </c>
      <c r="G7528" s="234"/>
      <c r="H7528" s="237">
        <v>3.5</v>
      </c>
      <c r="I7528" s="238"/>
      <c r="J7528" s="234"/>
      <c r="K7528" s="234"/>
      <c r="L7528" s="239"/>
      <c r="M7528" s="240"/>
      <c r="N7528" s="241"/>
      <c r="O7528" s="241"/>
      <c r="P7528" s="241"/>
      <c r="Q7528" s="241"/>
      <c r="R7528" s="241"/>
      <c r="S7528" s="241"/>
      <c r="T7528" s="242"/>
      <c r="AT7528" s="243" t="s">
        <v>272</v>
      </c>
      <c r="AU7528" s="243" t="s">
        <v>91</v>
      </c>
      <c r="AV7528" s="15" t="s">
        <v>91</v>
      </c>
      <c r="AW7528" s="15" t="s">
        <v>38</v>
      </c>
      <c r="AX7528" s="15" t="s">
        <v>82</v>
      </c>
      <c r="AY7528" s="243" t="s">
        <v>262</v>
      </c>
    </row>
    <row r="7529" spans="2:51" s="13" customFormat="1" ht="10">
      <c r="B7529" s="212"/>
      <c r="C7529" s="213"/>
      <c r="D7529" s="208" t="s">
        <v>272</v>
      </c>
      <c r="E7529" s="214" t="s">
        <v>44</v>
      </c>
      <c r="F7529" s="215" t="s">
        <v>779</v>
      </c>
      <c r="G7529" s="213"/>
      <c r="H7529" s="214" t="s">
        <v>44</v>
      </c>
      <c r="I7529" s="216"/>
      <c r="J7529" s="213"/>
      <c r="K7529" s="213"/>
      <c r="L7529" s="217"/>
      <c r="M7529" s="218"/>
      <c r="N7529" s="219"/>
      <c r="O7529" s="219"/>
      <c r="P7529" s="219"/>
      <c r="Q7529" s="219"/>
      <c r="R7529" s="219"/>
      <c r="S7529" s="219"/>
      <c r="T7529" s="220"/>
      <c r="AT7529" s="221" t="s">
        <v>272</v>
      </c>
      <c r="AU7529" s="221" t="s">
        <v>91</v>
      </c>
      <c r="AV7529" s="13" t="s">
        <v>89</v>
      </c>
      <c r="AW7529" s="13" t="s">
        <v>38</v>
      </c>
      <c r="AX7529" s="13" t="s">
        <v>82</v>
      </c>
      <c r="AY7529" s="221" t="s">
        <v>262</v>
      </c>
    </row>
    <row r="7530" spans="2:51" s="15" customFormat="1" ht="10">
      <c r="B7530" s="233"/>
      <c r="C7530" s="234"/>
      <c r="D7530" s="208" t="s">
        <v>272</v>
      </c>
      <c r="E7530" s="235" t="s">
        <v>44</v>
      </c>
      <c r="F7530" s="236" t="s">
        <v>780</v>
      </c>
      <c r="G7530" s="234"/>
      <c r="H7530" s="237">
        <v>51.8</v>
      </c>
      <c r="I7530" s="238"/>
      <c r="J7530" s="234"/>
      <c r="K7530" s="234"/>
      <c r="L7530" s="239"/>
      <c r="M7530" s="240"/>
      <c r="N7530" s="241"/>
      <c r="O7530" s="241"/>
      <c r="P7530" s="241"/>
      <c r="Q7530" s="241"/>
      <c r="R7530" s="241"/>
      <c r="S7530" s="241"/>
      <c r="T7530" s="242"/>
      <c r="AT7530" s="243" t="s">
        <v>272</v>
      </c>
      <c r="AU7530" s="243" t="s">
        <v>91</v>
      </c>
      <c r="AV7530" s="15" t="s">
        <v>91</v>
      </c>
      <c r="AW7530" s="15" t="s">
        <v>38</v>
      </c>
      <c r="AX7530" s="15" t="s">
        <v>82</v>
      </c>
      <c r="AY7530" s="243" t="s">
        <v>262</v>
      </c>
    </row>
    <row r="7531" spans="2:51" s="13" customFormat="1" ht="10">
      <c r="B7531" s="212"/>
      <c r="C7531" s="213"/>
      <c r="D7531" s="208" t="s">
        <v>272</v>
      </c>
      <c r="E7531" s="214" t="s">
        <v>44</v>
      </c>
      <c r="F7531" s="215" t="s">
        <v>781</v>
      </c>
      <c r="G7531" s="213"/>
      <c r="H7531" s="214" t="s">
        <v>44</v>
      </c>
      <c r="I7531" s="216"/>
      <c r="J7531" s="213"/>
      <c r="K7531" s="213"/>
      <c r="L7531" s="217"/>
      <c r="M7531" s="218"/>
      <c r="N7531" s="219"/>
      <c r="O7531" s="219"/>
      <c r="P7531" s="219"/>
      <c r="Q7531" s="219"/>
      <c r="R7531" s="219"/>
      <c r="S7531" s="219"/>
      <c r="T7531" s="220"/>
      <c r="AT7531" s="221" t="s">
        <v>272</v>
      </c>
      <c r="AU7531" s="221" t="s">
        <v>91</v>
      </c>
      <c r="AV7531" s="13" t="s">
        <v>89</v>
      </c>
      <c r="AW7531" s="13" t="s">
        <v>38</v>
      </c>
      <c r="AX7531" s="13" t="s">
        <v>82</v>
      </c>
      <c r="AY7531" s="221" t="s">
        <v>262</v>
      </c>
    </row>
    <row r="7532" spans="2:51" s="15" customFormat="1" ht="10">
      <c r="B7532" s="233"/>
      <c r="C7532" s="234"/>
      <c r="D7532" s="208" t="s">
        <v>272</v>
      </c>
      <c r="E7532" s="235" t="s">
        <v>44</v>
      </c>
      <c r="F7532" s="236" t="s">
        <v>782</v>
      </c>
      <c r="G7532" s="234"/>
      <c r="H7532" s="237">
        <v>8.6</v>
      </c>
      <c r="I7532" s="238"/>
      <c r="J7532" s="234"/>
      <c r="K7532" s="234"/>
      <c r="L7532" s="239"/>
      <c r="M7532" s="240"/>
      <c r="N7532" s="241"/>
      <c r="O7532" s="241"/>
      <c r="P7532" s="241"/>
      <c r="Q7532" s="241"/>
      <c r="R7532" s="241"/>
      <c r="S7532" s="241"/>
      <c r="T7532" s="242"/>
      <c r="AT7532" s="243" t="s">
        <v>272</v>
      </c>
      <c r="AU7532" s="243" t="s">
        <v>91</v>
      </c>
      <c r="AV7532" s="15" t="s">
        <v>91</v>
      </c>
      <c r="AW7532" s="15" t="s">
        <v>38</v>
      </c>
      <c r="AX7532" s="15" t="s">
        <v>82</v>
      </c>
      <c r="AY7532" s="243" t="s">
        <v>262</v>
      </c>
    </row>
    <row r="7533" spans="2:51" s="13" customFormat="1" ht="10">
      <c r="B7533" s="212"/>
      <c r="C7533" s="213"/>
      <c r="D7533" s="208" t="s">
        <v>272</v>
      </c>
      <c r="E7533" s="214" t="s">
        <v>44</v>
      </c>
      <c r="F7533" s="215" t="s">
        <v>783</v>
      </c>
      <c r="G7533" s="213"/>
      <c r="H7533" s="214" t="s">
        <v>44</v>
      </c>
      <c r="I7533" s="216"/>
      <c r="J7533" s="213"/>
      <c r="K7533" s="213"/>
      <c r="L7533" s="217"/>
      <c r="M7533" s="218"/>
      <c r="N7533" s="219"/>
      <c r="O7533" s="219"/>
      <c r="P7533" s="219"/>
      <c r="Q7533" s="219"/>
      <c r="R7533" s="219"/>
      <c r="S7533" s="219"/>
      <c r="T7533" s="220"/>
      <c r="AT7533" s="221" t="s">
        <v>272</v>
      </c>
      <c r="AU7533" s="221" t="s">
        <v>91</v>
      </c>
      <c r="AV7533" s="13" t="s">
        <v>89</v>
      </c>
      <c r="AW7533" s="13" t="s">
        <v>38</v>
      </c>
      <c r="AX7533" s="13" t="s">
        <v>82</v>
      </c>
      <c r="AY7533" s="221" t="s">
        <v>262</v>
      </c>
    </row>
    <row r="7534" spans="2:51" s="15" customFormat="1" ht="10">
      <c r="B7534" s="233"/>
      <c r="C7534" s="234"/>
      <c r="D7534" s="208" t="s">
        <v>272</v>
      </c>
      <c r="E7534" s="235" t="s">
        <v>44</v>
      </c>
      <c r="F7534" s="236" t="s">
        <v>784</v>
      </c>
      <c r="G7534" s="234"/>
      <c r="H7534" s="237">
        <v>3.2</v>
      </c>
      <c r="I7534" s="238"/>
      <c r="J7534" s="234"/>
      <c r="K7534" s="234"/>
      <c r="L7534" s="239"/>
      <c r="M7534" s="240"/>
      <c r="N7534" s="241"/>
      <c r="O7534" s="241"/>
      <c r="P7534" s="241"/>
      <c r="Q7534" s="241"/>
      <c r="R7534" s="241"/>
      <c r="S7534" s="241"/>
      <c r="T7534" s="242"/>
      <c r="AT7534" s="243" t="s">
        <v>272</v>
      </c>
      <c r="AU7534" s="243" t="s">
        <v>91</v>
      </c>
      <c r="AV7534" s="15" t="s">
        <v>91</v>
      </c>
      <c r="AW7534" s="15" t="s">
        <v>38</v>
      </c>
      <c r="AX7534" s="15" t="s">
        <v>82</v>
      </c>
      <c r="AY7534" s="243" t="s">
        <v>262</v>
      </c>
    </row>
    <row r="7535" spans="2:51" s="13" customFormat="1" ht="10">
      <c r="B7535" s="212"/>
      <c r="C7535" s="213"/>
      <c r="D7535" s="208" t="s">
        <v>272</v>
      </c>
      <c r="E7535" s="214" t="s">
        <v>44</v>
      </c>
      <c r="F7535" s="215" t="s">
        <v>785</v>
      </c>
      <c r="G7535" s="213"/>
      <c r="H7535" s="214" t="s">
        <v>44</v>
      </c>
      <c r="I7535" s="216"/>
      <c r="J7535" s="213"/>
      <c r="K7535" s="213"/>
      <c r="L7535" s="217"/>
      <c r="M7535" s="218"/>
      <c r="N7535" s="219"/>
      <c r="O7535" s="219"/>
      <c r="P7535" s="219"/>
      <c r="Q7535" s="219"/>
      <c r="R7535" s="219"/>
      <c r="S7535" s="219"/>
      <c r="T7535" s="220"/>
      <c r="AT7535" s="221" t="s">
        <v>272</v>
      </c>
      <c r="AU7535" s="221" t="s">
        <v>91</v>
      </c>
      <c r="AV7535" s="13" t="s">
        <v>89</v>
      </c>
      <c r="AW7535" s="13" t="s">
        <v>38</v>
      </c>
      <c r="AX7535" s="13" t="s">
        <v>82</v>
      </c>
      <c r="AY7535" s="221" t="s">
        <v>262</v>
      </c>
    </row>
    <row r="7536" spans="2:51" s="15" customFormat="1" ht="10">
      <c r="B7536" s="233"/>
      <c r="C7536" s="234"/>
      <c r="D7536" s="208" t="s">
        <v>272</v>
      </c>
      <c r="E7536" s="235" t="s">
        <v>44</v>
      </c>
      <c r="F7536" s="236" t="s">
        <v>786</v>
      </c>
      <c r="G7536" s="234"/>
      <c r="H7536" s="237">
        <v>8.8000000000000007</v>
      </c>
      <c r="I7536" s="238"/>
      <c r="J7536" s="234"/>
      <c r="K7536" s="234"/>
      <c r="L7536" s="239"/>
      <c r="M7536" s="240"/>
      <c r="N7536" s="241"/>
      <c r="O7536" s="241"/>
      <c r="P7536" s="241"/>
      <c r="Q7536" s="241"/>
      <c r="R7536" s="241"/>
      <c r="S7536" s="241"/>
      <c r="T7536" s="242"/>
      <c r="AT7536" s="243" t="s">
        <v>272</v>
      </c>
      <c r="AU7536" s="243" t="s">
        <v>91</v>
      </c>
      <c r="AV7536" s="15" t="s">
        <v>91</v>
      </c>
      <c r="AW7536" s="15" t="s">
        <v>38</v>
      </c>
      <c r="AX7536" s="15" t="s">
        <v>82</v>
      </c>
      <c r="AY7536" s="243" t="s">
        <v>262</v>
      </c>
    </row>
    <row r="7537" spans="2:51" s="13" customFormat="1" ht="10">
      <c r="B7537" s="212"/>
      <c r="C7537" s="213"/>
      <c r="D7537" s="208" t="s">
        <v>272</v>
      </c>
      <c r="E7537" s="214" t="s">
        <v>44</v>
      </c>
      <c r="F7537" s="215" t="s">
        <v>787</v>
      </c>
      <c r="G7537" s="213"/>
      <c r="H7537" s="214" t="s">
        <v>44</v>
      </c>
      <c r="I7537" s="216"/>
      <c r="J7537" s="213"/>
      <c r="K7537" s="213"/>
      <c r="L7537" s="217"/>
      <c r="M7537" s="218"/>
      <c r="N7537" s="219"/>
      <c r="O7537" s="219"/>
      <c r="P7537" s="219"/>
      <c r="Q7537" s="219"/>
      <c r="R7537" s="219"/>
      <c r="S7537" s="219"/>
      <c r="T7537" s="220"/>
      <c r="AT7537" s="221" t="s">
        <v>272</v>
      </c>
      <c r="AU7537" s="221" t="s">
        <v>91</v>
      </c>
      <c r="AV7537" s="13" t="s">
        <v>89</v>
      </c>
      <c r="AW7537" s="13" t="s">
        <v>38</v>
      </c>
      <c r="AX7537" s="13" t="s">
        <v>82</v>
      </c>
      <c r="AY7537" s="221" t="s">
        <v>262</v>
      </c>
    </row>
    <row r="7538" spans="2:51" s="15" customFormat="1" ht="10">
      <c r="B7538" s="233"/>
      <c r="C7538" s="234"/>
      <c r="D7538" s="208" t="s">
        <v>272</v>
      </c>
      <c r="E7538" s="235" t="s">
        <v>44</v>
      </c>
      <c r="F7538" s="236" t="s">
        <v>788</v>
      </c>
      <c r="G7538" s="234"/>
      <c r="H7538" s="237">
        <v>8.5</v>
      </c>
      <c r="I7538" s="238"/>
      <c r="J7538" s="234"/>
      <c r="K7538" s="234"/>
      <c r="L7538" s="239"/>
      <c r="M7538" s="240"/>
      <c r="N7538" s="241"/>
      <c r="O7538" s="241"/>
      <c r="P7538" s="241"/>
      <c r="Q7538" s="241"/>
      <c r="R7538" s="241"/>
      <c r="S7538" s="241"/>
      <c r="T7538" s="242"/>
      <c r="AT7538" s="243" t="s">
        <v>272</v>
      </c>
      <c r="AU7538" s="243" t="s">
        <v>91</v>
      </c>
      <c r="AV7538" s="15" t="s">
        <v>91</v>
      </c>
      <c r="AW7538" s="15" t="s">
        <v>38</v>
      </c>
      <c r="AX7538" s="15" t="s">
        <v>82</v>
      </c>
      <c r="AY7538" s="243" t="s">
        <v>262</v>
      </c>
    </row>
    <row r="7539" spans="2:51" s="13" customFormat="1" ht="10">
      <c r="B7539" s="212"/>
      <c r="C7539" s="213"/>
      <c r="D7539" s="208" t="s">
        <v>272</v>
      </c>
      <c r="E7539" s="214" t="s">
        <v>44</v>
      </c>
      <c r="F7539" s="215" t="s">
        <v>789</v>
      </c>
      <c r="G7539" s="213"/>
      <c r="H7539" s="214" t="s">
        <v>44</v>
      </c>
      <c r="I7539" s="216"/>
      <c r="J7539" s="213"/>
      <c r="K7539" s="213"/>
      <c r="L7539" s="217"/>
      <c r="M7539" s="218"/>
      <c r="N7539" s="219"/>
      <c r="O7539" s="219"/>
      <c r="P7539" s="219"/>
      <c r="Q7539" s="219"/>
      <c r="R7539" s="219"/>
      <c r="S7539" s="219"/>
      <c r="T7539" s="220"/>
      <c r="AT7539" s="221" t="s">
        <v>272</v>
      </c>
      <c r="AU7539" s="221" t="s">
        <v>91</v>
      </c>
      <c r="AV7539" s="13" t="s">
        <v>89</v>
      </c>
      <c r="AW7539" s="13" t="s">
        <v>38</v>
      </c>
      <c r="AX7539" s="13" t="s">
        <v>82</v>
      </c>
      <c r="AY7539" s="221" t="s">
        <v>262</v>
      </c>
    </row>
    <row r="7540" spans="2:51" s="15" customFormat="1" ht="10">
      <c r="B7540" s="233"/>
      <c r="C7540" s="234"/>
      <c r="D7540" s="208" t="s">
        <v>272</v>
      </c>
      <c r="E7540" s="235" t="s">
        <v>44</v>
      </c>
      <c r="F7540" s="236" t="s">
        <v>790</v>
      </c>
      <c r="G7540" s="234"/>
      <c r="H7540" s="237">
        <v>9.9</v>
      </c>
      <c r="I7540" s="238"/>
      <c r="J7540" s="234"/>
      <c r="K7540" s="234"/>
      <c r="L7540" s="239"/>
      <c r="M7540" s="240"/>
      <c r="N7540" s="241"/>
      <c r="O7540" s="241"/>
      <c r="P7540" s="241"/>
      <c r="Q7540" s="241"/>
      <c r="R7540" s="241"/>
      <c r="S7540" s="241"/>
      <c r="T7540" s="242"/>
      <c r="AT7540" s="243" t="s">
        <v>272</v>
      </c>
      <c r="AU7540" s="243" t="s">
        <v>91</v>
      </c>
      <c r="AV7540" s="15" t="s">
        <v>91</v>
      </c>
      <c r="AW7540" s="15" t="s">
        <v>38</v>
      </c>
      <c r="AX7540" s="15" t="s">
        <v>82</v>
      </c>
      <c r="AY7540" s="243" t="s">
        <v>262</v>
      </c>
    </row>
    <row r="7541" spans="2:51" s="13" customFormat="1" ht="10">
      <c r="B7541" s="212"/>
      <c r="C7541" s="213"/>
      <c r="D7541" s="208" t="s">
        <v>272</v>
      </c>
      <c r="E7541" s="214" t="s">
        <v>44</v>
      </c>
      <c r="F7541" s="215" t="s">
        <v>791</v>
      </c>
      <c r="G7541" s="213"/>
      <c r="H7541" s="214" t="s">
        <v>44</v>
      </c>
      <c r="I7541" s="216"/>
      <c r="J7541" s="213"/>
      <c r="K7541" s="213"/>
      <c r="L7541" s="217"/>
      <c r="M7541" s="218"/>
      <c r="N7541" s="219"/>
      <c r="O7541" s="219"/>
      <c r="P7541" s="219"/>
      <c r="Q7541" s="219"/>
      <c r="R7541" s="219"/>
      <c r="S7541" s="219"/>
      <c r="T7541" s="220"/>
      <c r="AT7541" s="221" t="s">
        <v>272</v>
      </c>
      <c r="AU7541" s="221" t="s">
        <v>91</v>
      </c>
      <c r="AV7541" s="13" t="s">
        <v>89</v>
      </c>
      <c r="AW7541" s="13" t="s">
        <v>38</v>
      </c>
      <c r="AX7541" s="13" t="s">
        <v>82</v>
      </c>
      <c r="AY7541" s="221" t="s">
        <v>262</v>
      </c>
    </row>
    <row r="7542" spans="2:51" s="15" customFormat="1" ht="10">
      <c r="B7542" s="233"/>
      <c r="C7542" s="234"/>
      <c r="D7542" s="208" t="s">
        <v>272</v>
      </c>
      <c r="E7542" s="235" t="s">
        <v>44</v>
      </c>
      <c r="F7542" s="236" t="s">
        <v>792</v>
      </c>
      <c r="G7542" s="234"/>
      <c r="H7542" s="237">
        <v>5.2</v>
      </c>
      <c r="I7542" s="238"/>
      <c r="J7542" s="234"/>
      <c r="K7542" s="234"/>
      <c r="L7542" s="239"/>
      <c r="M7542" s="240"/>
      <c r="N7542" s="241"/>
      <c r="O7542" s="241"/>
      <c r="P7542" s="241"/>
      <c r="Q7542" s="241"/>
      <c r="R7542" s="241"/>
      <c r="S7542" s="241"/>
      <c r="T7542" s="242"/>
      <c r="AT7542" s="243" t="s">
        <v>272</v>
      </c>
      <c r="AU7542" s="243" t="s">
        <v>91</v>
      </c>
      <c r="AV7542" s="15" t="s">
        <v>91</v>
      </c>
      <c r="AW7542" s="15" t="s">
        <v>38</v>
      </c>
      <c r="AX7542" s="15" t="s">
        <v>82</v>
      </c>
      <c r="AY7542" s="243" t="s">
        <v>262</v>
      </c>
    </row>
    <row r="7543" spans="2:51" s="13" customFormat="1" ht="10">
      <c r="B7543" s="212"/>
      <c r="C7543" s="213"/>
      <c r="D7543" s="208" t="s">
        <v>272</v>
      </c>
      <c r="E7543" s="214" t="s">
        <v>44</v>
      </c>
      <c r="F7543" s="215" t="s">
        <v>793</v>
      </c>
      <c r="G7543" s="213"/>
      <c r="H7543" s="214" t="s">
        <v>44</v>
      </c>
      <c r="I7543" s="216"/>
      <c r="J7543" s="213"/>
      <c r="K7543" s="213"/>
      <c r="L7543" s="217"/>
      <c r="M7543" s="218"/>
      <c r="N7543" s="219"/>
      <c r="O7543" s="219"/>
      <c r="P7543" s="219"/>
      <c r="Q7543" s="219"/>
      <c r="R7543" s="219"/>
      <c r="S7543" s="219"/>
      <c r="T7543" s="220"/>
      <c r="AT7543" s="221" t="s">
        <v>272</v>
      </c>
      <c r="AU7543" s="221" t="s">
        <v>91</v>
      </c>
      <c r="AV7543" s="13" t="s">
        <v>89</v>
      </c>
      <c r="AW7543" s="13" t="s">
        <v>38</v>
      </c>
      <c r="AX7543" s="13" t="s">
        <v>82</v>
      </c>
      <c r="AY7543" s="221" t="s">
        <v>262</v>
      </c>
    </row>
    <row r="7544" spans="2:51" s="15" customFormat="1" ht="10">
      <c r="B7544" s="233"/>
      <c r="C7544" s="234"/>
      <c r="D7544" s="208" t="s">
        <v>272</v>
      </c>
      <c r="E7544" s="235" t="s">
        <v>44</v>
      </c>
      <c r="F7544" s="236" t="s">
        <v>794</v>
      </c>
      <c r="G7544" s="234"/>
      <c r="H7544" s="237">
        <v>1.6</v>
      </c>
      <c r="I7544" s="238"/>
      <c r="J7544" s="234"/>
      <c r="K7544" s="234"/>
      <c r="L7544" s="239"/>
      <c r="M7544" s="240"/>
      <c r="N7544" s="241"/>
      <c r="O7544" s="241"/>
      <c r="P7544" s="241"/>
      <c r="Q7544" s="241"/>
      <c r="R7544" s="241"/>
      <c r="S7544" s="241"/>
      <c r="T7544" s="242"/>
      <c r="AT7544" s="243" t="s">
        <v>272</v>
      </c>
      <c r="AU7544" s="243" t="s">
        <v>91</v>
      </c>
      <c r="AV7544" s="15" t="s">
        <v>91</v>
      </c>
      <c r="AW7544" s="15" t="s">
        <v>38</v>
      </c>
      <c r="AX7544" s="15" t="s">
        <v>82</v>
      </c>
      <c r="AY7544" s="243" t="s">
        <v>262</v>
      </c>
    </row>
    <row r="7545" spans="2:51" s="13" customFormat="1" ht="10">
      <c r="B7545" s="212"/>
      <c r="C7545" s="213"/>
      <c r="D7545" s="208" t="s">
        <v>272</v>
      </c>
      <c r="E7545" s="214" t="s">
        <v>44</v>
      </c>
      <c r="F7545" s="215" t="s">
        <v>795</v>
      </c>
      <c r="G7545" s="213"/>
      <c r="H7545" s="214" t="s">
        <v>44</v>
      </c>
      <c r="I7545" s="216"/>
      <c r="J7545" s="213"/>
      <c r="K7545" s="213"/>
      <c r="L7545" s="217"/>
      <c r="M7545" s="218"/>
      <c r="N7545" s="219"/>
      <c r="O7545" s="219"/>
      <c r="P7545" s="219"/>
      <c r="Q7545" s="219"/>
      <c r="R7545" s="219"/>
      <c r="S7545" s="219"/>
      <c r="T7545" s="220"/>
      <c r="AT7545" s="221" t="s">
        <v>272</v>
      </c>
      <c r="AU7545" s="221" t="s">
        <v>91</v>
      </c>
      <c r="AV7545" s="13" t="s">
        <v>89</v>
      </c>
      <c r="AW7545" s="13" t="s">
        <v>38</v>
      </c>
      <c r="AX7545" s="13" t="s">
        <v>82</v>
      </c>
      <c r="AY7545" s="221" t="s">
        <v>262</v>
      </c>
    </row>
    <row r="7546" spans="2:51" s="15" customFormat="1" ht="10">
      <c r="B7546" s="233"/>
      <c r="C7546" s="234"/>
      <c r="D7546" s="208" t="s">
        <v>272</v>
      </c>
      <c r="E7546" s="235" t="s">
        <v>44</v>
      </c>
      <c r="F7546" s="236" t="s">
        <v>796</v>
      </c>
      <c r="G7546" s="234"/>
      <c r="H7546" s="237">
        <v>7.7</v>
      </c>
      <c r="I7546" s="238"/>
      <c r="J7546" s="234"/>
      <c r="K7546" s="234"/>
      <c r="L7546" s="239"/>
      <c r="M7546" s="240"/>
      <c r="N7546" s="241"/>
      <c r="O7546" s="241"/>
      <c r="P7546" s="241"/>
      <c r="Q7546" s="241"/>
      <c r="R7546" s="241"/>
      <c r="S7546" s="241"/>
      <c r="T7546" s="242"/>
      <c r="AT7546" s="243" t="s">
        <v>272</v>
      </c>
      <c r="AU7546" s="243" t="s">
        <v>91</v>
      </c>
      <c r="AV7546" s="15" t="s">
        <v>91</v>
      </c>
      <c r="AW7546" s="15" t="s">
        <v>38</v>
      </c>
      <c r="AX7546" s="15" t="s">
        <v>82</v>
      </c>
      <c r="AY7546" s="243" t="s">
        <v>262</v>
      </c>
    </row>
    <row r="7547" spans="2:51" s="14" customFormat="1" ht="10">
      <c r="B7547" s="222"/>
      <c r="C7547" s="223"/>
      <c r="D7547" s="208" t="s">
        <v>272</v>
      </c>
      <c r="E7547" s="224" t="s">
        <v>44</v>
      </c>
      <c r="F7547" s="225" t="s">
        <v>284</v>
      </c>
      <c r="G7547" s="223"/>
      <c r="H7547" s="226">
        <v>473.6</v>
      </c>
      <c r="I7547" s="227"/>
      <c r="J7547" s="223"/>
      <c r="K7547" s="223"/>
      <c r="L7547" s="228"/>
      <c r="M7547" s="229"/>
      <c r="N7547" s="230"/>
      <c r="O7547" s="230"/>
      <c r="P7547" s="230"/>
      <c r="Q7547" s="230"/>
      <c r="R7547" s="230"/>
      <c r="S7547" s="230"/>
      <c r="T7547" s="231"/>
      <c r="AT7547" s="232" t="s">
        <v>272</v>
      </c>
      <c r="AU7547" s="232" t="s">
        <v>91</v>
      </c>
      <c r="AV7547" s="14" t="s">
        <v>97</v>
      </c>
      <c r="AW7547" s="14" t="s">
        <v>38</v>
      </c>
      <c r="AX7547" s="14" t="s">
        <v>82</v>
      </c>
      <c r="AY7547" s="232" t="s">
        <v>262</v>
      </c>
    </row>
    <row r="7548" spans="2:51" s="13" customFormat="1" ht="10">
      <c r="B7548" s="212"/>
      <c r="C7548" s="213"/>
      <c r="D7548" s="208" t="s">
        <v>272</v>
      </c>
      <c r="E7548" s="214" t="s">
        <v>44</v>
      </c>
      <c r="F7548" s="215" t="s">
        <v>798</v>
      </c>
      <c r="G7548" s="213"/>
      <c r="H7548" s="214" t="s">
        <v>44</v>
      </c>
      <c r="I7548" s="216"/>
      <c r="J7548" s="213"/>
      <c r="K7548" s="213"/>
      <c r="L7548" s="217"/>
      <c r="M7548" s="218"/>
      <c r="N7548" s="219"/>
      <c r="O7548" s="219"/>
      <c r="P7548" s="219"/>
      <c r="Q7548" s="219"/>
      <c r="R7548" s="219"/>
      <c r="S7548" s="219"/>
      <c r="T7548" s="220"/>
      <c r="AT7548" s="221" t="s">
        <v>272</v>
      </c>
      <c r="AU7548" s="221" t="s">
        <v>91</v>
      </c>
      <c r="AV7548" s="13" t="s">
        <v>89</v>
      </c>
      <c r="AW7548" s="13" t="s">
        <v>38</v>
      </c>
      <c r="AX7548" s="13" t="s">
        <v>82</v>
      </c>
      <c r="AY7548" s="221" t="s">
        <v>262</v>
      </c>
    </row>
    <row r="7549" spans="2:51" s="13" customFormat="1" ht="10">
      <c r="B7549" s="212"/>
      <c r="C7549" s="213"/>
      <c r="D7549" s="208" t="s">
        <v>272</v>
      </c>
      <c r="E7549" s="214" t="s">
        <v>44</v>
      </c>
      <c r="F7549" s="215" t="s">
        <v>799</v>
      </c>
      <c r="G7549" s="213"/>
      <c r="H7549" s="214" t="s">
        <v>44</v>
      </c>
      <c r="I7549" s="216"/>
      <c r="J7549" s="213"/>
      <c r="K7549" s="213"/>
      <c r="L7549" s="217"/>
      <c r="M7549" s="218"/>
      <c r="N7549" s="219"/>
      <c r="O7549" s="219"/>
      <c r="P7549" s="219"/>
      <c r="Q7549" s="219"/>
      <c r="R7549" s="219"/>
      <c r="S7549" s="219"/>
      <c r="T7549" s="220"/>
      <c r="AT7549" s="221" t="s">
        <v>272</v>
      </c>
      <c r="AU7549" s="221" t="s">
        <v>91</v>
      </c>
      <c r="AV7549" s="13" t="s">
        <v>89</v>
      </c>
      <c r="AW7549" s="13" t="s">
        <v>38</v>
      </c>
      <c r="AX7549" s="13" t="s">
        <v>82</v>
      </c>
      <c r="AY7549" s="221" t="s">
        <v>262</v>
      </c>
    </row>
    <row r="7550" spans="2:51" s="15" customFormat="1" ht="10">
      <c r="B7550" s="233"/>
      <c r="C7550" s="234"/>
      <c r="D7550" s="208" t="s">
        <v>272</v>
      </c>
      <c r="E7550" s="235" t="s">
        <v>44</v>
      </c>
      <c r="F7550" s="236" t="s">
        <v>800</v>
      </c>
      <c r="G7550" s="234"/>
      <c r="H7550" s="237">
        <v>39.5</v>
      </c>
      <c r="I7550" s="238"/>
      <c r="J7550" s="234"/>
      <c r="K7550" s="234"/>
      <c r="L7550" s="239"/>
      <c r="M7550" s="240"/>
      <c r="N7550" s="241"/>
      <c r="O7550" s="241"/>
      <c r="P7550" s="241"/>
      <c r="Q7550" s="241"/>
      <c r="R7550" s="241"/>
      <c r="S7550" s="241"/>
      <c r="T7550" s="242"/>
      <c r="AT7550" s="243" t="s">
        <v>272</v>
      </c>
      <c r="AU7550" s="243" t="s">
        <v>91</v>
      </c>
      <c r="AV7550" s="15" t="s">
        <v>91</v>
      </c>
      <c r="AW7550" s="15" t="s">
        <v>38</v>
      </c>
      <c r="AX7550" s="15" t="s">
        <v>82</v>
      </c>
      <c r="AY7550" s="243" t="s">
        <v>262</v>
      </c>
    </row>
    <row r="7551" spans="2:51" s="13" customFormat="1" ht="10">
      <c r="B7551" s="212"/>
      <c r="C7551" s="213"/>
      <c r="D7551" s="208" t="s">
        <v>272</v>
      </c>
      <c r="E7551" s="214" t="s">
        <v>44</v>
      </c>
      <c r="F7551" s="215" t="s">
        <v>804</v>
      </c>
      <c r="G7551" s="213"/>
      <c r="H7551" s="214" t="s">
        <v>44</v>
      </c>
      <c r="I7551" s="216"/>
      <c r="J7551" s="213"/>
      <c r="K7551" s="213"/>
      <c r="L7551" s="217"/>
      <c r="M7551" s="218"/>
      <c r="N7551" s="219"/>
      <c r="O7551" s="219"/>
      <c r="P7551" s="219"/>
      <c r="Q7551" s="219"/>
      <c r="R7551" s="219"/>
      <c r="S7551" s="219"/>
      <c r="T7551" s="220"/>
      <c r="AT7551" s="221" t="s">
        <v>272</v>
      </c>
      <c r="AU7551" s="221" t="s">
        <v>91</v>
      </c>
      <c r="AV7551" s="13" t="s">
        <v>89</v>
      </c>
      <c r="AW7551" s="13" t="s">
        <v>38</v>
      </c>
      <c r="AX7551" s="13" t="s">
        <v>82</v>
      </c>
      <c r="AY7551" s="221" t="s">
        <v>262</v>
      </c>
    </row>
    <row r="7552" spans="2:51" s="15" customFormat="1" ht="10">
      <c r="B7552" s="233"/>
      <c r="C7552" s="234"/>
      <c r="D7552" s="208" t="s">
        <v>272</v>
      </c>
      <c r="E7552" s="235" t="s">
        <v>44</v>
      </c>
      <c r="F7552" s="236" t="s">
        <v>805</v>
      </c>
      <c r="G7552" s="234"/>
      <c r="H7552" s="237">
        <v>10.199999999999999</v>
      </c>
      <c r="I7552" s="238"/>
      <c r="J7552" s="234"/>
      <c r="K7552" s="234"/>
      <c r="L7552" s="239"/>
      <c r="M7552" s="240"/>
      <c r="N7552" s="241"/>
      <c r="O7552" s="241"/>
      <c r="P7552" s="241"/>
      <c r="Q7552" s="241"/>
      <c r="R7552" s="241"/>
      <c r="S7552" s="241"/>
      <c r="T7552" s="242"/>
      <c r="AT7552" s="243" t="s">
        <v>272</v>
      </c>
      <c r="AU7552" s="243" t="s">
        <v>91</v>
      </c>
      <c r="AV7552" s="15" t="s">
        <v>91</v>
      </c>
      <c r="AW7552" s="15" t="s">
        <v>38</v>
      </c>
      <c r="AX7552" s="15" t="s">
        <v>82</v>
      </c>
      <c r="AY7552" s="243" t="s">
        <v>262</v>
      </c>
    </row>
    <row r="7553" spans="2:51" s="13" customFormat="1" ht="10">
      <c r="B7553" s="212"/>
      <c r="C7553" s="213"/>
      <c r="D7553" s="208" t="s">
        <v>272</v>
      </c>
      <c r="E7553" s="214" t="s">
        <v>44</v>
      </c>
      <c r="F7553" s="215" t="s">
        <v>808</v>
      </c>
      <c r="G7553" s="213"/>
      <c r="H7553" s="214" t="s">
        <v>44</v>
      </c>
      <c r="I7553" s="216"/>
      <c r="J7553" s="213"/>
      <c r="K7553" s="213"/>
      <c r="L7553" s="217"/>
      <c r="M7553" s="218"/>
      <c r="N7553" s="219"/>
      <c r="O7553" s="219"/>
      <c r="P7553" s="219"/>
      <c r="Q7553" s="219"/>
      <c r="R7553" s="219"/>
      <c r="S7553" s="219"/>
      <c r="T7553" s="220"/>
      <c r="AT7553" s="221" t="s">
        <v>272</v>
      </c>
      <c r="AU7553" s="221" t="s">
        <v>91</v>
      </c>
      <c r="AV7553" s="13" t="s">
        <v>89</v>
      </c>
      <c r="AW7553" s="13" t="s">
        <v>38</v>
      </c>
      <c r="AX7553" s="13" t="s">
        <v>82</v>
      </c>
      <c r="AY7553" s="221" t="s">
        <v>262</v>
      </c>
    </row>
    <row r="7554" spans="2:51" s="15" customFormat="1" ht="10">
      <c r="B7554" s="233"/>
      <c r="C7554" s="234"/>
      <c r="D7554" s="208" t="s">
        <v>272</v>
      </c>
      <c r="E7554" s="235" t="s">
        <v>44</v>
      </c>
      <c r="F7554" s="236" t="s">
        <v>809</v>
      </c>
      <c r="G7554" s="234"/>
      <c r="H7554" s="237">
        <v>73.400000000000006</v>
      </c>
      <c r="I7554" s="238"/>
      <c r="J7554" s="234"/>
      <c r="K7554" s="234"/>
      <c r="L7554" s="239"/>
      <c r="M7554" s="240"/>
      <c r="N7554" s="241"/>
      <c r="O7554" s="241"/>
      <c r="P7554" s="241"/>
      <c r="Q7554" s="241"/>
      <c r="R7554" s="241"/>
      <c r="S7554" s="241"/>
      <c r="T7554" s="242"/>
      <c r="AT7554" s="243" t="s">
        <v>272</v>
      </c>
      <c r="AU7554" s="243" t="s">
        <v>91</v>
      </c>
      <c r="AV7554" s="15" t="s">
        <v>91</v>
      </c>
      <c r="AW7554" s="15" t="s">
        <v>38</v>
      </c>
      <c r="AX7554" s="15" t="s">
        <v>82</v>
      </c>
      <c r="AY7554" s="243" t="s">
        <v>262</v>
      </c>
    </row>
    <row r="7555" spans="2:51" s="13" customFormat="1" ht="10">
      <c r="B7555" s="212"/>
      <c r="C7555" s="213"/>
      <c r="D7555" s="208" t="s">
        <v>272</v>
      </c>
      <c r="E7555" s="214" t="s">
        <v>44</v>
      </c>
      <c r="F7555" s="215" t="s">
        <v>834</v>
      </c>
      <c r="G7555" s="213"/>
      <c r="H7555" s="214" t="s">
        <v>44</v>
      </c>
      <c r="I7555" s="216"/>
      <c r="J7555" s="213"/>
      <c r="K7555" s="213"/>
      <c r="L7555" s="217"/>
      <c r="M7555" s="218"/>
      <c r="N7555" s="219"/>
      <c r="O7555" s="219"/>
      <c r="P7555" s="219"/>
      <c r="Q7555" s="219"/>
      <c r="R7555" s="219"/>
      <c r="S7555" s="219"/>
      <c r="T7555" s="220"/>
      <c r="AT7555" s="221" t="s">
        <v>272</v>
      </c>
      <c r="AU7555" s="221" t="s">
        <v>91</v>
      </c>
      <c r="AV7555" s="13" t="s">
        <v>89</v>
      </c>
      <c r="AW7555" s="13" t="s">
        <v>38</v>
      </c>
      <c r="AX7555" s="13" t="s">
        <v>82</v>
      </c>
      <c r="AY7555" s="221" t="s">
        <v>262</v>
      </c>
    </row>
    <row r="7556" spans="2:51" s="15" customFormat="1" ht="10">
      <c r="B7556" s="233"/>
      <c r="C7556" s="234"/>
      <c r="D7556" s="208" t="s">
        <v>272</v>
      </c>
      <c r="E7556" s="235" t="s">
        <v>44</v>
      </c>
      <c r="F7556" s="236" t="s">
        <v>768</v>
      </c>
      <c r="G7556" s="234"/>
      <c r="H7556" s="237">
        <v>3.8</v>
      </c>
      <c r="I7556" s="238"/>
      <c r="J7556" s="234"/>
      <c r="K7556" s="234"/>
      <c r="L7556" s="239"/>
      <c r="M7556" s="240"/>
      <c r="N7556" s="241"/>
      <c r="O7556" s="241"/>
      <c r="P7556" s="241"/>
      <c r="Q7556" s="241"/>
      <c r="R7556" s="241"/>
      <c r="S7556" s="241"/>
      <c r="T7556" s="242"/>
      <c r="AT7556" s="243" t="s">
        <v>272</v>
      </c>
      <c r="AU7556" s="243" t="s">
        <v>91</v>
      </c>
      <c r="AV7556" s="15" t="s">
        <v>91</v>
      </c>
      <c r="AW7556" s="15" t="s">
        <v>38</v>
      </c>
      <c r="AX7556" s="15" t="s">
        <v>82</v>
      </c>
      <c r="AY7556" s="243" t="s">
        <v>262</v>
      </c>
    </row>
    <row r="7557" spans="2:51" s="13" customFormat="1" ht="10">
      <c r="B7557" s="212"/>
      <c r="C7557" s="213"/>
      <c r="D7557" s="208" t="s">
        <v>272</v>
      </c>
      <c r="E7557" s="214" t="s">
        <v>44</v>
      </c>
      <c r="F7557" s="215" t="s">
        <v>835</v>
      </c>
      <c r="G7557" s="213"/>
      <c r="H7557" s="214" t="s">
        <v>44</v>
      </c>
      <c r="I7557" s="216"/>
      <c r="J7557" s="213"/>
      <c r="K7557" s="213"/>
      <c r="L7557" s="217"/>
      <c r="M7557" s="218"/>
      <c r="N7557" s="219"/>
      <c r="O7557" s="219"/>
      <c r="P7557" s="219"/>
      <c r="Q7557" s="219"/>
      <c r="R7557" s="219"/>
      <c r="S7557" s="219"/>
      <c r="T7557" s="220"/>
      <c r="AT7557" s="221" t="s">
        <v>272</v>
      </c>
      <c r="AU7557" s="221" t="s">
        <v>91</v>
      </c>
      <c r="AV7557" s="13" t="s">
        <v>89</v>
      </c>
      <c r="AW7557" s="13" t="s">
        <v>38</v>
      </c>
      <c r="AX7557" s="13" t="s">
        <v>82</v>
      </c>
      <c r="AY7557" s="221" t="s">
        <v>262</v>
      </c>
    </row>
    <row r="7558" spans="2:51" s="15" customFormat="1" ht="10">
      <c r="B7558" s="233"/>
      <c r="C7558" s="234"/>
      <c r="D7558" s="208" t="s">
        <v>272</v>
      </c>
      <c r="E7558" s="235" t="s">
        <v>44</v>
      </c>
      <c r="F7558" s="236" t="s">
        <v>836</v>
      </c>
      <c r="G7558" s="234"/>
      <c r="H7558" s="237">
        <v>10.1</v>
      </c>
      <c r="I7558" s="238"/>
      <c r="J7558" s="234"/>
      <c r="K7558" s="234"/>
      <c r="L7558" s="239"/>
      <c r="M7558" s="240"/>
      <c r="N7558" s="241"/>
      <c r="O7558" s="241"/>
      <c r="P7558" s="241"/>
      <c r="Q7558" s="241"/>
      <c r="R7558" s="241"/>
      <c r="S7558" s="241"/>
      <c r="T7558" s="242"/>
      <c r="AT7558" s="243" t="s">
        <v>272</v>
      </c>
      <c r="AU7558" s="243" t="s">
        <v>91</v>
      </c>
      <c r="AV7558" s="15" t="s">
        <v>91</v>
      </c>
      <c r="AW7558" s="15" t="s">
        <v>38</v>
      </c>
      <c r="AX7558" s="15" t="s">
        <v>82</v>
      </c>
      <c r="AY7558" s="243" t="s">
        <v>262</v>
      </c>
    </row>
    <row r="7559" spans="2:51" s="13" customFormat="1" ht="10">
      <c r="B7559" s="212"/>
      <c r="C7559" s="213"/>
      <c r="D7559" s="208" t="s">
        <v>272</v>
      </c>
      <c r="E7559" s="214" t="s">
        <v>44</v>
      </c>
      <c r="F7559" s="215" t="s">
        <v>837</v>
      </c>
      <c r="G7559" s="213"/>
      <c r="H7559" s="214" t="s">
        <v>44</v>
      </c>
      <c r="I7559" s="216"/>
      <c r="J7559" s="213"/>
      <c r="K7559" s="213"/>
      <c r="L7559" s="217"/>
      <c r="M7559" s="218"/>
      <c r="N7559" s="219"/>
      <c r="O7559" s="219"/>
      <c r="P7559" s="219"/>
      <c r="Q7559" s="219"/>
      <c r="R7559" s="219"/>
      <c r="S7559" s="219"/>
      <c r="T7559" s="220"/>
      <c r="AT7559" s="221" t="s">
        <v>272</v>
      </c>
      <c r="AU7559" s="221" t="s">
        <v>91</v>
      </c>
      <c r="AV7559" s="13" t="s">
        <v>89</v>
      </c>
      <c r="AW7559" s="13" t="s">
        <v>38</v>
      </c>
      <c r="AX7559" s="13" t="s">
        <v>82</v>
      </c>
      <c r="AY7559" s="221" t="s">
        <v>262</v>
      </c>
    </row>
    <row r="7560" spans="2:51" s="15" customFormat="1" ht="10">
      <c r="B7560" s="233"/>
      <c r="C7560" s="234"/>
      <c r="D7560" s="208" t="s">
        <v>272</v>
      </c>
      <c r="E7560" s="235" t="s">
        <v>44</v>
      </c>
      <c r="F7560" s="236" t="s">
        <v>397</v>
      </c>
      <c r="G7560" s="234"/>
      <c r="H7560" s="237">
        <v>11</v>
      </c>
      <c r="I7560" s="238"/>
      <c r="J7560" s="234"/>
      <c r="K7560" s="234"/>
      <c r="L7560" s="239"/>
      <c r="M7560" s="240"/>
      <c r="N7560" s="241"/>
      <c r="O7560" s="241"/>
      <c r="P7560" s="241"/>
      <c r="Q7560" s="241"/>
      <c r="R7560" s="241"/>
      <c r="S7560" s="241"/>
      <c r="T7560" s="242"/>
      <c r="AT7560" s="243" t="s">
        <v>272</v>
      </c>
      <c r="AU7560" s="243" t="s">
        <v>91</v>
      </c>
      <c r="AV7560" s="15" t="s">
        <v>91</v>
      </c>
      <c r="AW7560" s="15" t="s">
        <v>38</v>
      </c>
      <c r="AX7560" s="15" t="s">
        <v>82</v>
      </c>
      <c r="AY7560" s="243" t="s">
        <v>262</v>
      </c>
    </row>
    <row r="7561" spans="2:51" s="13" customFormat="1" ht="10">
      <c r="B7561" s="212"/>
      <c r="C7561" s="213"/>
      <c r="D7561" s="208" t="s">
        <v>272</v>
      </c>
      <c r="E7561" s="214" t="s">
        <v>44</v>
      </c>
      <c r="F7561" s="215" t="s">
        <v>838</v>
      </c>
      <c r="G7561" s="213"/>
      <c r="H7561" s="214" t="s">
        <v>44</v>
      </c>
      <c r="I7561" s="216"/>
      <c r="J7561" s="213"/>
      <c r="K7561" s="213"/>
      <c r="L7561" s="217"/>
      <c r="M7561" s="218"/>
      <c r="N7561" s="219"/>
      <c r="O7561" s="219"/>
      <c r="P7561" s="219"/>
      <c r="Q7561" s="219"/>
      <c r="R7561" s="219"/>
      <c r="S7561" s="219"/>
      <c r="T7561" s="220"/>
      <c r="AT7561" s="221" t="s">
        <v>272</v>
      </c>
      <c r="AU7561" s="221" t="s">
        <v>91</v>
      </c>
      <c r="AV7561" s="13" t="s">
        <v>89</v>
      </c>
      <c r="AW7561" s="13" t="s">
        <v>38</v>
      </c>
      <c r="AX7561" s="13" t="s">
        <v>82</v>
      </c>
      <c r="AY7561" s="221" t="s">
        <v>262</v>
      </c>
    </row>
    <row r="7562" spans="2:51" s="15" customFormat="1" ht="10">
      <c r="B7562" s="233"/>
      <c r="C7562" s="234"/>
      <c r="D7562" s="208" t="s">
        <v>272</v>
      </c>
      <c r="E7562" s="235" t="s">
        <v>44</v>
      </c>
      <c r="F7562" s="236" t="s">
        <v>839</v>
      </c>
      <c r="G7562" s="234"/>
      <c r="H7562" s="237">
        <v>3.1</v>
      </c>
      <c r="I7562" s="238"/>
      <c r="J7562" s="234"/>
      <c r="K7562" s="234"/>
      <c r="L7562" s="239"/>
      <c r="M7562" s="240"/>
      <c r="N7562" s="241"/>
      <c r="O7562" s="241"/>
      <c r="P7562" s="241"/>
      <c r="Q7562" s="241"/>
      <c r="R7562" s="241"/>
      <c r="S7562" s="241"/>
      <c r="T7562" s="242"/>
      <c r="AT7562" s="243" t="s">
        <v>272</v>
      </c>
      <c r="AU7562" s="243" t="s">
        <v>91</v>
      </c>
      <c r="AV7562" s="15" t="s">
        <v>91</v>
      </c>
      <c r="AW7562" s="15" t="s">
        <v>38</v>
      </c>
      <c r="AX7562" s="15" t="s">
        <v>82</v>
      </c>
      <c r="AY7562" s="243" t="s">
        <v>262</v>
      </c>
    </row>
    <row r="7563" spans="2:51" s="13" customFormat="1" ht="10">
      <c r="B7563" s="212"/>
      <c r="C7563" s="213"/>
      <c r="D7563" s="208" t="s">
        <v>272</v>
      </c>
      <c r="E7563" s="214" t="s">
        <v>44</v>
      </c>
      <c r="F7563" s="215" t="s">
        <v>840</v>
      </c>
      <c r="G7563" s="213"/>
      <c r="H7563" s="214" t="s">
        <v>44</v>
      </c>
      <c r="I7563" s="216"/>
      <c r="J7563" s="213"/>
      <c r="K7563" s="213"/>
      <c r="L7563" s="217"/>
      <c r="M7563" s="218"/>
      <c r="N7563" s="219"/>
      <c r="O7563" s="219"/>
      <c r="P7563" s="219"/>
      <c r="Q7563" s="219"/>
      <c r="R7563" s="219"/>
      <c r="S7563" s="219"/>
      <c r="T7563" s="220"/>
      <c r="AT7563" s="221" t="s">
        <v>272</v>
      </c>
      <c r="AU7563" s="221" t="s">
        <v>91</v>
      </c>
      <c r="AV7563" s="13" t="s">
        <v>89</v>
      </c>
      <c r="AW7563" s="13" t="s">
        <v>38</v>
      </c>
      <c r="AX7563" s="13" t="s">
        <v>82</v>
      </c>
      <c r="AY7563" s="221" t="s">
        <v>262</v>
      </c>
    </row>
    <row r="7564" spans="2:51" s="15" customFormat="1" ht="10">
      <c r="B7564" s="233"/>
      <c r="C7564" s="234"/>
      <c r="D7564" s="208" t="s">
        <v>272</v>
      </c>
      <c r="E7564" s="235" t="s">
        <v>44</v>
      </c>
      <c r="F7564" s="236" t="s">
        <v>841</v>
      </c>
      <c r="G7564" s="234"/>
      <c r="H7564" s="237">
        <v>4.8</v>
      </c>
      <c r="I7564" s="238"/>
      <c r="J7564" s="234"/>
      <c r="K7564" s="234"/>
      <c r="L7564" s="239"/>
      <c r="M7564" s="240"/>
      <c r="N7564" s="241"/>
      <c r="O7564" s="241"/>
      <c r="P7564" s="241"/>
      <c r="Q7564" s="241"/>
      <c r="R7564" s="241"/>
      <c r="S7564" s="241"/>
      <c r="T7564" s="242"/>
      <c r="AT7564" s="243" t="s">
        <v>272</v>
      </c>
      <c r="AU7564" s="243" t="s">
        <v>91</v>
      </c>
      <c r="AV7564" s="15" t="s">
        <v>91</v>
      </c>
      <c r="AW7564" s="15" t="s">
        <v>38</v>
      </c>
      <c r="AX7564" s="15" t="s">
        <v>82</v>
      </c>
      <c r="AY7564" s="243" t="s">
        <v>262</v>
      </c>
    </row>
    <row r="7565" spans="2:51" s="13" customFormat="1" ht="10">
      <c r="B7565" s="212"/>
      <c r="C7565" s="213"/>
      <c r="D7565" s="208" t="s">
        <v>272</v>
      </c>
      <c r="E7565" s="214" t="s">
        <v>44</v>
      </c>
      <c r="F7565" s="215" t="s">
        <v>842</v>
      </c>
      <c r="G7565" s="213"/>
      <c r="H7565" s="214" t="s">
        <v>44</v>
      </c>
      <c r="I7565" s="216"/>
      <c r="J7565" s="213"/>
      <c r="K7565" s="213"/>
      <c r="L7565" s="217"/>
      <c r="M7565" s="218"/>
      <c r="N7565" s="219"/>
      <c r="O7565" s="219"/>
      <c r="P7565" s="219"/>
      <c r="Q7565" s="219"/>
      <c r="R7565" s="219"/>
      <c r="S7565" s="219"/>
      <c r="T7565" s="220"/>
      <c r="AT7565" s="221" t="s">
        <v>272</v>
      </c>
      <c r="AU7565" s="221" t="s">
        <v>91</v>
      </c>
      <c r="AV7565" s="13" t="s">
        <v>89</v>
      </c>
      <c r="AW7565" s="13" t="s">
        <v>38</v>
      </c>
      <c r="AX7565" s="13" t="s">
        <v>82</v>
      </c>
      <c r="AY7565" s="221" t="s">
        <v>262</v>
      </c>
    </row>
    <row r="7566" spans="2:51" s="15" customFormat="1" ht="10">
      <c r="B7566" s="233"/>
      <c r="C7566" s="234"/>
      <c r="D7566" s="208" t="s">
        <v>272</v>
      </c>
      <c r="E7566" s="235" t="s">
        <v>44</v>
      </c>
      <c r="F7566" s="236" t="s">
        <v>768</v>
      </c>
      <c r="G7566" s="234"/>
      <c r="H7566" s="237">
        <v>3.8</v>
      </c>
      <c r="I7566" s="238"/>
      <c r="J7566" s="234"/>
      <c r="K7566" s="234"/>
      <c r="L7566" s="239"/>
      <c r="M7566" s="240"/>
      <c r="N7566" s="241"/>
      <c r="O7566" s="241"/>
      <c r="P7566" s="241"/>
      <c r="Q7566" s="241"/>
      <c r="R7566" s="241"/>
      <c r="S7566" s="241"/>
      <c r="T7566" s="242"/>
      <c r="AT7566" s="243" t="s">
        <v>272</v>
      </c>
      <c r="AU7566" s="243" t="s">
        <v>91</v>
      </c>
      <c r="AV7566" s="15" t="s">
        <v>91</v>
      </c>
      <c r="AW7566" s="15" t="s">
        <v>38</v>
      </c>
      <c r="AX7566" s="15" t="s">
        <v>82</v>
      </c>
      <c r="AY7566" s="243" t="s">
        <v>262</v>
      </c>
    </row>
    <row r="7567" spans="2:51" s="14" customFormat="1" ht="10">
      <c r="B7567" s="222"/>
      <c r="C7567" s="223"/>
      <c r="D7567" s="208" t="s">
        <v>272</v>
      </c>
      <c r="E7567" s="224" t="s">
        <v>44</v>
      </c>
      <c r="F7567" s="225" t="s">
        <v>284</v>
      </c>
      <c r="G7567" s="223"/>
      <c r="H7567" s="226">
        <v>159.70000000000002</v>
      </c>
      <c r="I7567" s="227"/>
      <c r="J7567" s="223"/>
      <c r="K7567" s="223"/>
      <c r="L7567" s="228"/>
      <c r="M7567" s="229"/>
      <c r="N7567" s="230"/>
      <c r="O7567" s="230"/>
      <c r="P7567" s="230"/>
      <c r="Q7567" s="230"/>
      <c r="R7567" s="230"/>
      <c r="S7567" s="230"/>
      <c r="T7567" s="231"/>
      <c r="AT7567" s="232" t="s">
        <v>272</v>
      </c>
      <c r="AU7567" s="232" t="s">
        <v>91</v>
      </c>
      <c r="AV7567" s="14" t="s">
        <v>97</v>
      </c>
      <c r="AW7567" s="14" t="s">
        <v>38</v>
      </c>
      <c r="AX7567" s="14" t="s">
        <v>82</v>
      </c>
      <c r="AY7567" s="232" t="s">
        <v>262</v>
      </c>
    </row>
    <row r="7568" spans="2:51" s="13" customFormat="1" ht="10">
      <c r="B7568" s="212"/>
      <c r="C7568" s="213"/>
      <c r="D7568" s="208" t="s">
        <v>272</v>
      </c>
      <c r="E7568" s="214" t="s">
        <v>44</v>
      </c>
      <c r="F7568" s="215" t="s">
        <v>843</v>
      </c>
      <c r="G7568" s="213"/>
      <c r="H7568" s="214" t="s">
        <v>44</v>
      </c>
      <c r="I7568" s="216"/>
      <c r="J7568" s="213"/>
      <c r="K7568" s="213"/>
      <c r="L7568" s="217"/>
      <c r="M7568" s="218"/>
      <c r="N7568" s="219"/>
      <c r="O7568" s="219"/>
      <c r="P7568" s="219"/>
      <c r="Q7568" s="219"/>
      <c r="R7568" s="219"/>
      <c r="S7568" s="219"/>
      <c r="T7568" s="220"/>
      <c r="AT7568" s="221" t="s">
        <v>272</v>
      </c>
      <c r="AU7568" s="221" t="s">
        <v>91</v>
      </c>
      <c r="AV7568" s="13" t="s">
        <v>89</v>
      </c>
      <c r="AW7568" s="13" t="s">
        <v>38</v>
      </c>
      <c r="AX7568" s="13" t="s">
        <v>82</v>
      </c>
      <c r="AY7568" s="221" t="s">
        <v>262</v>
      </c>
    </row>
    <row r="7569" spans="2:51" s="13" customFormat="1" ht="10">
      <c r="B7569" s="212"/>
      <c r="C7569" s="213"/>
      <c r="D7569" s="208" t="s">
        <v>272</v>
      </c>
      <c r="E7569" s="214" t="s">
        <v>44</v>
      </c>
      <c r="F7569" s="215" t="s">
        <v>844</v>
      </c>
      <c r="G7569" s="213"/>
      <c r="H7569" s="214" t="s">
        <v>44</v>
      </c>
      <c r="I7569" s="216"/>
      <c r="J7569" s="213"/>
      <c r="K7569" s="213"/>
      <c r="L7569" s="217"/>
      <c r="M7569" s="218"/>
      <c r="N7569" s="219"/>
      <c r="O7569" s="219"/>
      <c r="P7569" s="219"/>
      <c r="Q7569" s="219"/>
      <c r="R7569" s="219"/>
      <c r="S7569" s="219"/>
      <c r="T7569" s="220"/>
      <c r="AT7569" s="221" t="s">
        <v>272</v>
      </c>
      <c r="AU7569" s="221" t="s">
        <v>91</v>
      </c>
      <c r="AV7569" s="13" t="s">
        <v>89</v>
      </c>
      <c r="AW7569" s="13" t="s">
        <v>38</v>
      </c>
      <c r="AX7569" s="13" t="s">
        <v>82</v>
      </c>
      <c r="AY7569" s="221" t="s">
        <v>262</v>
      </c>
    </row>
    <row r="7570" spans="2:51" s="15" customFormat="1" ht="10">
      <c r="B7570" s="233"/>
      <c r="C7570" s="234"/>
      <c r="D7570" s="208" t="s">
        <v>272</v>
      </c>
      <c r="E7570" s="235" t="s">
        <v>44</v>
      </c>
      <c r="F7570" s="236" t="s">
        <v>800</v>
      </c>
      <c r="G7570" s="234"/>
      <c r="H7570" s="237">
        <v>39.5</v>
      </c>
      <c r="I7570" s="238"/>
      <c r="J7570" s="234"/>
      <c r="K7570" s="234"/>
      <c r="L7570" s="239"/>
      <c r="M7570" s="240"/>
      <c r="N7570" s="241"/>
      <c r="O7570" s="241"/>
      <c r="P7570" s="241"/>
      <c r="Q7570" s="241"/>
      <c r="R7570" s="241"/>
      <c r="S7570" s="241"/>
      <c r="T7570" s="242"/>
      <c r="AT7570" s="243" t="s">
        <v>272</v>
      </c>
      <c r="AU7570" s="243" t="s">
        <v>91</v>
      </c>
      <c r="AV7570" s="15" t="s">
        <v>91</v>
      </c>
      <c r="AW7570" s="15" t="s">
        <v>38</v>
      </c>
      <c r="AX7570" s="15" t="s">
        <v>82</v>
      </c>
      <c r="AY7570" s="243" t="s">
        <v>262</v>
      </c>
    </row>
    <row r="7571" spans="2:51" s="13" customFormat="1" ht="10">
      <c r="B7571" s="212"/>
      <c r="C7571" s="213"/>
      <c r="D7571" s="208" t="s">
        <v>272</v>
      </c>
      <c r="E7571" s="214" t="s">
        <v>44</v>
      </c>
      <c r="F7571" s="215" t="s">
        <v>846</v>
      </c>
      <c r="G7571" s="213"/>
      <c r="H7571" s="214" t="s">
        <v>44</v>
      </c>
      <c r="I7571" s="216"/>
      <c r="J7571" s="213"/>
      <c r="K7571" s="213"/>
      <c r="L7571" s="217"/>
      <c r="M7571" s="218"/>
      <c r="N7571" s="219"/>
      <c r="O7571" s="219"/>
      <c r="P7571" s="219"/>
      <c r="Q7571" s="219"/>
      <c r="R7571" s="219"/>
      <c r="S7571" s="219"/>
      <c r="T7571" s="220"/>
      <c r="AT7571" s="221" t="s">
        <v>272</v>
      </c>
      <c r="AU7571" s="221" t="s">
        <v>91</v>
      </c>
      <c r="AV7571" s="13" t="s">
        <v>89</v>
      </c>
      <c r="AW7571" s="13" t="s">
        <v>38</v>
      </c>
      <c r="AX7571" s="13" t="s">
        <v>82</v>
      </c>
      <c r="AY7571" s="221" t="s">
        <v>262</v>
      </c>
    </row>
    <row r="7572" spans="2:51" s="15" customFormat="1" ht="10">
      <c r="B7572" s="233"/>
      <c r="C7572" s="234"/>
      <c r="D7572" s="208" t="s">
        <v>272</v>
      </c>
      <c r="E7572" s="235" t="s">
        <v>44</v>
      </c>
      <c r="F7572" s="236" t="s">
        <v>805</v>
      </c>
      <c r="G7572" s="234"/>
      <c r="H7572" s="237">
        <v>10.199999999999999</v>
      </c>
      <c r="I7572" s="238"/>
      <c r="J7572" s="234"/>
      <c r="K7572" s="234"/>
      <c r="L7572" s="239"/>
      <c r="M7572" s="240"/>
      <c r="N7572" s="241"/>
      <c r="O7572" s="241"/>
      <c r="P7572" s="241"/>
      <c r="Q7572" s="241"/>
      <c r="R7572" s="241"/>
      <c r="S7572" s="241"/>
      <c r="T7572" s="242"/>
      <c r="AT7572" s="243" t="s">
        <v>272</v>
      </c>
      <c r="AU7572" s="243" t="s">
        <v>91</v>
      </c>
      <c r="AV7572" s="15" t="s">
        <v>91</v>
      </c>
      <c r="AW7572" s="15" t="s">
        <v>38</v>
      </c>
      <c r="AX7572" s="15" t="s">
        <v>82</v>
      </c>
      <c r="AY7572" s="243" t="s">
        <v>262</v>
      </c>
    </row>
    <row r="7573" spans="2:51" s="13" customFormat="1" ht="10">
      <c r="B7573" s="212"/>
      <c r="C7573" s="213"/>
      <c r="D7573" s="208" t="s">
        <v>272</v>
      </c>
      <c r="E7573" s="214" t="s">
        <v>44</v>
      </c>
      <c r="F7573" s="215" t="s">
        <v>847</v>
      </c>
      <c r="G7573" s="213"/>
      <c r="H7573" s="214" t="s">
        <v>44</v>
      </c>
      <c r="I7573" s="216"/>
      <c r="J7573" s="213"/>
      <c r="K7573" s="213"/>
      <c r="L7573" s="217"/>
      <c r="M7573" s="218"/>
      <c r="N7573" s="219"/>
      <c r="O7573" s="219"/>
      <c r="P7573" s="219"/>
      <c r="Q7573" s="219"/>
      <c r="R7573" s="219"/>
      <c r="S7573" s="219"/>
      <c r="T7573" s="220"/>
      <c r="AT7573" s="221" t="s">
        <v>272</v>
      </c>
      <c r="AU7573" s="221" t="s">
        <v>91</v>
      </c>
      <c r="AV7573" s="13" t="s">
        <v>89</v>
      </c>
      <c r="AW7573" s="13" t="s">
        <v>38</v>
      </c>
      <c r="AX7573" s="13" t="s">
        <v>82</v>
      </c>
      <c r="AY7573" s="221" t="s">
        <v>262</v>
      </c>
    </row>
    <row r="7574" spans="2:51" s="15" customFormat="1" ht="10">
      <c r="B7574" s="233"/>
      <c r="C7574" s="234"/>
      <c r="D7574" s="208" t="s">
        <v>272</v>
      </c>
      <c r="E7574" s="235" t="s">
        <v>44</v>
      </c>
      <c r="F7574" s="236" t="s">
        <v>809</v>
      </c>
      <c r="G7574" s="234"/>
      <c r="H7574" s="237">
        <v>73.400000000000006</v>
      </c>
      <c r="I7574" s="238"/>
      <c r="J7574" s="234"/>
      <c r="K7574" s="234"/>
      <c r="L7574" s="239"/>
      <c r="M7574" s="240"/>
      <c r="N7574" s="241"/>
      <c r="O7574" s="241"/>
      <c r="P7574" s="241"/>
      <c r="Q7574" s="241"/>
      <c r="R7574" s="241"/>
      <c r="S7574" s="241"/>
      <c r="T7574" s="242"/>
      <c r="AT7574" s="243" t="s">
        <v>272</v>
      </c>
      <c r="AU7574" s="243" t="s">
        <v>91</v>
      </c>
      <c r="AV7574" s="15" t="s">
        <v>91</v>
      </c>
      <c r="AW7574" s="15" t="s">
        <v>38</v>
      </c>
      <c r="AX7574" s="15" t="s">
        <v>82</v>
      </c>
      <c r="AY7574" s="243" t="s">
        <v>262</v>
      </c>
    </row>
    <row r="7575" spans="2:51" s="13" customFormat="1" ht="10">
      <c r="B7575" s="212"/>
      <c r="C7575" s="213"/>
      <c r="D7575" s="208" t="s">
        <v>272</v>
      </c>
      <c r="E7575" s="214" t="s">
        <v>44</v>
      </c>
      <c r="F7575" s="215" t="s">
        <v>861</v>
      </c>
      <c r="G7575" s="213"/>
      <c r="H7575" s="214" t="s">
        <v>44</v>
      </c>
      <c r="I7575" s="216"/>
      <c r="J7575" s="213"/>
      <c r="K7575" s="213"/>
      <c r="L7575" s="217"/>
      <c r="M7575" s="218"/>
      <c r="N7575" s="219"/>
      <c r="O7575" s="219"/>
      <c r="P7575" s="219"/>
      <c r="Q7575" s="219"/>
      <c r="R7575" s="219"/>
      <c r="S7575" s="219"/>
      <c r="T7575" s="220"/>
      <c r="AT7575" s="221" t="s">
        <v>272</v>
      </c>
      <c r="AU7575" s="221" t="s">
        <v>91</v>
      </c>
      <c r="AV7575" s="13" t="s">
        <v>89</v>
      </c>
      <c r="AW7575" s="13" t="s">
        <v>38</v>
      </c>
      <c r="AX7575" s="13" t="s">
        <v>82</v>
      </c>
      <c r="AY7575" s="221" t="s">
        <v>262</v>
      </c>
    </row>
    <row r="7576" spans="2:51" s="15" customFormat="1" ht="10">
      <c r="B7576" s="233"/>
      <c r="C7576" s="234"/>
      <c r="D7576" s="208" t="s">
        <v>272</v>
      </c>
      <c r="E7576" s="235" t="s">
        <v>44</v>
      </c>
      <c r="F7576" s="236" t="s">
        <v>768</v>
      </c>
      <c r="G7576" s="234"/>
      <c r="H7576" s="237">
        <v>3.8</v>
      </c>
      <c r="I7576" s="238"/>
      <c r="J7576" s="234"/>
      <c r="K7576" s="234"/>
      <c r="L7576" s="239"/>
      <c r="M7576" s="240"/>
      <c r="N7576" s="241"/>
      <c r="O7576" s="241"/>
      <c r="P7576" s="241"/>
      <c r="Q7576" s="241"/>
      <c r="R7576" s="241"/>
      <c r="S7576" s="241"/>
      <c r="T7576" s="242"/>
      <c r="AT7576" s="243" t="s">
        <v>272</v>
      </c>
      <c r="AU7576" s="243" t="s">
        <v>91</v>
      </c>
      <c r="AV7576" s="15" t="s">
        <v>91</v>
      </c>
      <c r="AW7576" s="15" t="s">
        <v>38</v>
      </c>
      <c r="AX7576" s="15" t="s">
        <v>82</v>
      </c>
      <c r="AY7576" s="243" t="s">
        <v>262</v>
      </c>
    </row>
    <row r="7577" spans="2:51" s="13" customFormat="1" ht="10">
      <c r="B7577" s="212"/>
      <c r="C7577" s="213"/>
      <c r="D7577" s="208" t="s">
        <v>272</v>
      </c>
      <c r="E7577" s="214" t="s">
        <v>44</v>
      </c>
      <c r="F7577" s="215" t="s">
        <v>862</v>
      </c>
      <c r="G7577" s="213"/>
      <c r="H7577" s="214" t="s">
        <v>44</v>
      </c>
      <c r="I7577" s="216"/>
      <c r="J7577" s="213"/>
      <c r="K7577" s="213"/>
      <c r="L7577" s="217"/>
      <c r="M7577" s="218"/>
      <c r="N7577" s="219"/>
      <c r="O7577" s="219"/>
      <c r="P7577" s="219"/>
      <c r="Q7577" s="219"/>
      <c r="R7577" s="219"/>
      <c r="S7577" s="219"/>
      <c r="T7577" s="220"/>
      <c r="AT7577" s="221" t="s">
        <v>272</v>
      </c>
      <c r="AU7577" s="221" t="s">
        <v>91</v>
      </c>
      <c r="AV7577" s="13" t="s">
        <v>89</v>
      </c>
      <c r="AW7577" s="13" t="s">
        <v>38</v>
      </c>
      <c r="AX7577" s="13" t="s">
        <v>82</v>
      </c>
      <c r="AY7577" s="221" t="s">
        <v>262</v>
      </c>
    </row>
    <row r="7578" spans="2:51" s="15" customFormat="1" ht="10">
      <c r="B7578" s="233"/>
      <c r="C7578" s="234"/>
      <c r="D7578" s="208" t="s">
        <v>272</v>
      </c>
      <c r="E7578" s="235" t="s">
        <v>44</v>
      </c>
      <c r="F7578" s="236" t="s">
        <v>836</v>
      </c>
      <c r="G7578" s="234"/>
      <c r="H7578" s="237">
        <v>10.1</v>
      </c>
      <c r="I7578" s="238"/>
      <c r="J7578" s="234"/>
      <c r="K7578" s="234"/>
      <c r="L7578" s="239"/>
      <c r="M7578" s="240"/>
      <c r="N7578" s="241"/>
      <c r="O7578" s="241"/>
      <c r="P7578" s="241"/>
      <c r="Q7578" s="241"/>
      <c r="R7578" s="241"/>
      <c r="S7578" s="241"/>
      <c r="T7578" s="242"/>
      <c r="AT7578" s="243" t="s">
        <v>272</v>
      </c>
      <c r="AU7578" s="243" t="s">
        <v>91</v>
      </c>
      <c r="AV7578" s="15" t="s">
        <v>91</v>
      </c>
      <c r="AW7578" s="15" t="s">
        <v>38</v>
      </c>
      <c r="AX7578" s="15" t="s">
        <v>82</v>
      </c>
      <c r="AY7578" s="243" t="s">
        <v>262</v>
      </c>
    </row>
    <row r="7579" spans="2:51" s="13" customFormat="1" ht="10">
      <c r="B7579" s="212"/>
      <c r="C7579" s="213"/>
      <c r="D7579" s="208" t="s">
        <v>272</v>
      </c>
      <c r="E7579" s="214" t="s">
        <v>44</v>
      </c>
      <c r="F7579" s="215" t="s">
        <v>863</v>
      </c>
      <c r="G7579" s="213"/>
      <c r="H7579" s="214" t="s">
        <v>44</v>
      </c>
      <c r="I7579" s="216"/>
      <c r="J7579" s="213"/>
      <c r="K7579" s="213"/>
      <c r="L7579" s="217"/>
      <c r="M7579" s="218"/>
      <c r="N7579" s="219"/>
      <c r="O7579" s="219"/>
      <c r="P7579" s="219"/>
      <c r="Q7579" s="219"/>
      <c r="R7579" s="219"/>
      <c r="S7579" s="219"/>
      <c r="T7579" s="220"/>
      <c r="AT7579" s="221" t="s">
        <v>272</v>
      </c>
      <c r="AU7579" s="221" t="s">
        <v>91</v>
      </c>
      <c r="AV7579" s="13" t="s">
        <v>89</v>
      </c>
      <c r="AW7579" s="13" t="s">
        <v>38</v>
      </c>
      <c r="AX7579" s="13" t="s">
        <v>82</v>
      </c>
      <c r="AY7579" s="221" t="s">
        <v>262</v>
      </c>
    </row>
    <row r="7580" spans="2:51" s="15" customFormat="1" ht="10">
      <c r="B7580" s="233"/>
      <c r="C7580" s="234"/>
      <c r="D7580" s="208" t="s">
        <v>272</v>
      </c>
      <c r="E7580" s="235" t="s">
        <v>44</v>
      </c>
      <c r="F7580" s="236" t="s">
        <v>397</v>
      </c>
      <c r="G7580" s="234"/>
      <c r="H7580" s="237">
        <v>11</v>
      </c>
      <c r="I7580" s="238"/>
      <c r="J7580" s="234"/>
      <c r="K7580" s="234"/>
      <c r="L7580" s="239"/>
      <c r="M7580" s="240"/>
      <c r="N7580" s="241"/>
      <c r="O7580" s="241"/>
      <c r="P7580" s="241"/>
      <c r="Q7580" s="241"/>
      <c r="R7580" s="241"/>
      <c r="S7580" s="241"/>
      <c r="T7580" s="242"/>
      <c r="AT7580" s="243" t="s">
        <v>272</v>
      </c>
      <c r="AU7580" s="243" t="s">
        <v>91</v>
      </c>
      <c r="AV7580" s="15" t="s">
        <v>91</v>
      </c>
      <c r="AW7580" s="15" t="s">
        <v>38</v>
      </c>
      <c r="AX7580" s="15" t="s">
        <v>82</v>
      </c>
      <c r="AY7580" s="243" t="s">
        <v>262</v>
      </c>
    </row>
    <row r="7581" spans="2:51" s="13" customFormat="1" ht="10">
      <c r="B7581" s="212"/>
      <c r="C7581" s="213"/>
      <c r="D7581" s="208" t="s">
        <v>272</v>
      </c>
      <c r="E7581" s="214" t="s">
        <v>44</v>
      </c>
      <c r="F7581" s="215" t="s">
        <v>864</v>
      </c>
      <c r="G7581" s="213"/>
      <c r="H7581" s="214" t="s">
        <v>44</v>
      </c>
      <c r="I7581" s="216"/>
      <c r="J7581" s="213"/>
      <c r="K7581" s="213"/>
      <c r="L7581" s="217"/>
      <c r="M7581" s="218"/>
      <c r="N7581" s="219"/>
      <c r="O7581" s="219"/>
      <c r="P7581" s="219"/>
      <c r="Q7581" s="219"/>
      <c r="R7581" s="219"/>
      <c r="S7581" s="219"/>
      <c r="T7581" s="220"/>
      <c r="AT7581" s="221" t="s">
        <v>272</v>
      </c>
      <c r="AU7581" s="221" t="s">
        <v>91</v>
      </c>
      <c r="AV7581" s="13" t="s">
        <v>89</v>
      </c>
      <c r="AW7581" s="13" t="s">
        <v>38</v>
      </c>
      <c r="AX7581" s="13" t="s">
        <v>82</v>
      </c>
      <c r="AY7581" s="221" t="s">
        <v>262</v>
      </c>
    </row>
    <row r="7582" spans="2:51" s="15" customFormat="1" ht="10">
      <c r="B7582" s="233"/>
      <c r="C7582" s="234"/>
      <c r="D7582" s="208" t="s">
        <v>272</v>
      </c>
      <c r="E7582" s="235" t="s">
        <v>44</v>
      </c>
      <c r="F7582" s="236" t="s">
        <v>839</v>
      </c>
      <c r="G7582" s="234"/>
      <c r="H7582" s="237">
        <v>3.1</v>
      </c>
      <c r="I7582" s="238"/>
      <c r="J7582" s="234"/>
      <c r="K7582" s="234"/>
      <c r="L7582" s="239"/>
      <c r="M7582" s="240"/>
      <c r="N7582" s="241"/>
      <c r="O7582" s="241"/>
      <c r="P7582" s="241"/>
      <c r="Q7582" s="241"/>
      <c r="R7582" s="241"/>
      <c r="S7582" s="241"/>
      <c r="T7582" s="242"/>
      <c r="AT7582" s="243" t="s">
        <v>272</v>
      </c>
      <c r="AU7582" s="243" t="s">
        <v>91</v>
      </c>
      <c r="AV7582" s="15" t="s">
        <v>91</v>
      </c>
      <c r="AW7582" s="15" t="s">
        <v>38</v>
      </c>
      <c r="AX7582" s="15" t="s">
        <v>82</v>
      </c>
      <c r="AY7582" s="243" t="s">
        <v>262</v>
      </c>
    </row>
    <row r="7583" spans="2:51" s="13" customFormat="1" ht="10">
      <c r="B7583" s="212"/>
      <c r="C7583" s="213"/>
      <c r="D7583" s="208" t="s">
        <v>272</v>
      </c>
      <c r="E7583" s="214" t="s">
        <v>44</v>
      </c>
      <c r="F7583" s="215" t="s">
        <v>865</v>
      </c>
      <c r="G7583" s="213"/>
      <c r="H7583" s="214" t="s">
        <v>44</v>
      </c>
      <c r="I7583" s="216"/>
      <c r="J7583" s="213"/>
      <c r="K7583" s="213"/>
      <c r="L7583" s="217"/>
      <c r="M7583" s="218"/>
      <c r="N7583" s="219"/>
      <c r="O7583" s="219"/>
      <c r="P7583" s="219"/>
      <c r="Q7583" s="219"/>
      <c r="R7583" s="219"/>
      <c r="S7583" s="219"/>
      <c r="T7583" s="220"/>
      <c r="AT7583" s="221" t="s">
        <v>272</v>
      </c>
      <c r="AU7583" s="221" t="s">
        <v>91</v>
      </c>
      <c r="AV7583" s="13" t="s">
        <v>89</v>
      </c>
      <c r="AW7583" s="13" t="s">
        <v>38</v>
      </c>
      <c r="AX7583" s="13" t="s">
        <v>82</v>
      </c>
      <c r="AY7583" s="221" t="s">
        <v>262</v>
      </c>
    </row>
    <row r="7584" spans="2:51" s="15" customFormat="1" ht="10">
      <c r="B7584" s="233"/>
      <c r="C7584" s="234"/>
      <c r="D7584" s="208" t="s">
        <v>272</v>
      </c>
      <c r="E7584" s="235" t="s">
        <v>44</v>
      </c>
      <c r="F7584" s="236" t="s">
        <v>841</v>
      </c>
      <c r="G7584" s="234"/>
      <c r="H7584" s="237">
        <v>4.8</v>
      </c>
      <c r="I7584" s="238"/>
      <c r="J7584" s="234"/>
      <c r="K7584" s="234"/>
      <c r="L7584" s="239"/>
      <c r="M7584" s="240"/>
      <c r="N7584" s="241"/>
      <c r="O7584" s="241"/>
      <c r="P7584" s="241"/>
      <c r="Q7584" s="241"/>
      <c r="R7584" s="241"/>
      <c r="S7584" s="241"/>
      <c r="T7584" s="242"/>
      <c r="AT7584" s="243" t="s">
        <v>272</v>
      </c>
      <c r="AU7584" s="243" t="s">
        <v>91</v>
      </c>
      <c r="AV7584" s="15" t="s">
        <v>91</v>
      </c>
      <c r="AW7584" s="15" t="s">
        <v>38</v>
      </c>
      <c r="AX7584" s="15" t="s">
        <v>82</v>
      </c>
      <c r="AY7584" s="243" t="s">
        <v>262</v>
      </c>
    </row>
    <row r="7585" spans="2:51" s="13" customFormat="1" ht="10">
      <c r="B7585" s="212"/>
      <c r="C7585" s="213"/>
      <c r="D7585" s="208" t="s">
        <v>272</v>
      </c>
      <c r="E7585" s="214" t="s">
        <v>44</v>
      </c>
      <c r="F7585" s="215" t="s">
        <v>866</v>
      </c>
      <c r="G7585" s="213"/>
      <c r="H7585" s="214" t="s">
        <v>44</v>
      </c>
      <c r="I7585" s="216"/>
      <c r="J7585" s="213"/>
      <c r="K7585" s="213"/>
      <c r="L7585" s="217"/>
      <c r="M7585" s="218"/>
      <c r="N7585" s="219"/>
      <c r="O7585" s="219"/>
      <c r="P7585" s="219"/>
      <c r="Q7585" s="219"/>
      <c r="R7585" s="219"/>
      <c r="S7585" s="219"/>
      <c r="T7585" s="220"/>
      <c r="AT7585" s="221" t="s">
        <v>272</v>
      </c>
      <c r="AU7585" s="221" t="s">
        <v>91</v>
      </c>
      <c r="AV7585" s="13" t="s">
        <v>89</v>
      </c>
      <c r="AW7585" s="13" t="s">
        <v>38</v>
      </c>
      <c r="AX7585" s="13" t="s">
        <v>82</v>
      </c>
      <c r="AY7585" s="221" t="s">
        <v>262</v>
      </c>
    </row>
    <row r="7586" spans="2:51" s="15" customFormat="1" ht="10">
      <c r="B7586" s="233"/>
      <c r="C7586" s="234"/>
      <c r="D7586" s="208" t="s">
        <v>272</v>
      </c>
      <c r="E7586" s="235" t="s">
        <v>44</v>
      </c>
      <c r="F7586" s="236" t="s">
        <v>768</v>
      </c>
      <c r="G7586" s="234"/>
      <c r="H7586" s="237">
        <v>3.8</v>
      </c>
      <c r="I7586" s="238"/>
      <c r="J7586" s="234"/>
      <c r="K7586" s="234"/>
      <c r="L7586" s="239"/>
      <c r="M7586" s="240"/>
      <c r="N7586" s="241"/>
      <c r="O7586" s="241"/>
      <c r="P7586" s="241"/>
      <c r="Q7586" s="241"/>
      <c r="R7586" s="241"/>
      <c r="S7586" s="241"/>
      <c r="T7586" s="242"/>
      <c r="AT7586" s="243" t="s">
        <v>272</v>
      </c>
      <c r="AU7586" s="243" t="s">
        <v>91</v>
      </c>
      <c r="AV7586" s="15" t="s">
        <v>91</v>
      </c>
      <c r="AW7586" s="15" t="s">
        <v>38</v>
      </c>
      <c r="AX7586" s="15" t="s">
        <v>82</v>
      </c>
      <c r="AY7586" s="243" t="s">
        <v>262</v>
      </c>
    </row>
    <row r="7587" spans="2:51" s="14" customFormat="1" ht="10">
      <c r="B7587" s="222"/>
      <c r="C7587" s="223"/>
      <c r="D7587" s="208" t="s">
        <v>272</v>
      </c>
      <c r="E7587" s="224" t="s">
        <v>44</v>
      </c>
      <c r="F7587" s="225" t="s">
        <v>284</v>
      </c>
      <c r="G7587" s="223"/>
      <c r="H7587" s="226">
        <v>159.70000000000002</v>
      </c>
      <c r="I7587" s="227"/>
      <c r="J7587" s="223"/>
      <c r="K7587" s="223"/>
      <c r="L7587" s="228"/>
      <c r="M7587" s="229"/>
      <c r="N7587" s="230"/>
      <c r="O7587" s="230"/>
      <c r="P7587" s="230"/>
      <c r="Q7587" s="230"/>
      <c r="R7587" s="230"/>
      <c r="S7587" s="230"/>
      <c r="T7587" s="231"/>
      <c r="AT7587" s="232" t="s">
        <v>272</v>
      </c>
      <c r="AU7587" s="232" t="s">
        <v>91</v>
      </c>
      <c r="AV7587" s="14" t="s">
        <v>97</v>
      </c>
      <c r="AW7587" s="14" t="s">
        <v>38</v>
      </c>
      <c r="AX7587" s="14" t="s">
        <v>82</v>
      </c>
      <c r="AY7587" s="232" t="s">
        <v>262</v>
      </c>
    </row>
    <row r="7588" spans="2:51" s="13" customFormat="1" ht="10">
      <c r="B7588" s="212"/>
      <c r="C7588" s="213"/>
      <c r="D7588" s="208" t="s">
        <v>272</v>
      </c>
      <c r="E7588" s="214" t="s">
        <v>44</v>
      </c>
      <c r="F7588" s="215" t="s">
        <v>867</v>
      </c>
      <c r="G7588" s="213"/>
      <c r="H7588" s="214" t="s">
        <v>44</v>
      </c>
      <c r="I7588" s="216"/>
      <c r="J7588" s="213"/>
      <c r="K7588" s="213"/>
      <c r="L7588" s="217"/>
      <c r="M7588" s="218"/>
      <c r="N7588" s="219"/>
      <c r="O7588" s="219"/>
      <c r="P7588" s="219"/>
      <c r="Q7588" s="219"/>
      <c r="R7588" s="219"/>
      <c r="S7588" s="219"/>
      <c r="T7588" s="220"/>
      <c r="AT7588" s="221" t="s">
        <v>272</v>
      </c>
      <c r="AU7588" s="221" t="s">
        <v>91</v>
      </c>
      <c r="AV7588" s="13" t="s">
        <v>89</v>
      </c>
      <c r="AW7588" s="13" t="s">
        <v>38</v>
      </c>
      <c r="AX7588" s="13" t="s">
        <v>82</v>
      </c>
      <c r="AY7588" s="221" t="s">
        <v>262</v>
      </c>
    </row>
    <row r="7589" spans="2:51" s="13" customFormat="1" ht="10">
      <c r="B7589" s="212"/>
      <c r="C7589" s="213"/>
      <c r="D7589" s="208" t="s">
        <v>272</v>
      </c>
      <c r="E7589" s="214" t="s">
        <v>44</v>
      </c>
      <c r="F7589" s="215" t="s">
        <v>868</v>
      </c>
      <c r="G7589" s="213"/>
      <c r="H7589" s="214" t="s">
        <v>44</v>
      </c>
      <c r="I7589" s="216"/>
      <c r="J7589" s="213"/>
      <c r="K7589" s="213"/>
      <c r="L7589" s="217"/>
      <c r="M7589" s="218"/>
      <c r="N7589" s="219"/>
      <c r="O7589" s="219"/>
      <c r="P7589" s="219"/>
      <c r="Q7589" s="219"/>
      <c r="R7589" s="219"/>
      <c r="S7589" s="219"/>
      <c r="T7589" s="220"/>
      <c r="AT7589" s="221" t="s">
        <v>272</v>
      </c>
      <c r="AU7589" s="221" t="s">
        <v>91</v>
      </c>
      <c r="AV7589" s="13" t="s">
        <v>89</v>
      </c>
      <c r="AW7589" s="13" t="s">
        <v>38</v>
      </c>
      <c r="AX7589" s="13" t="s">
        <v>82</v>
      </c>
      <c r="AY7589" s="221" t="s">
        <v>262</v>
      </c>
    </row>
    <row r="7590" spans="2:51" s="15" customFormat="1" ht="10">
      <c r="B7590" s="233"/>
      <c r="C7590" s="234"/>
      <c r="D7590" s="208" t="s">
        <v>272</v>
      </c>
      <c r="E7590" s="235" t="s">
        <v>44</v>
      </c>
      <c r="F7590" s="236" t="s">
        <v>800</v>
      </c>
      <c r="G7590" s="234"/>
      <c r="H7590" s="237">
        <v>39.5</v>
      </c>
      <c r="I7590" s="238"/>
      <c r="J7590" s="234"/>
      <c r="K7590" s="234"/>
      <c r="L7590" s="239"/>
      <c r="M7590" s="240"/>
      <c r="N7590" s="241"/>
      <c r="O7590" s="241"/>
      <c r="P7590" s="241"/>
      <c r="Q7590" s="241"/>
      <c r="R7590" s="241"/>
      <c r="S7590" s="241"/>
      <c r="T7590" s="242"/>
      <c r="AT7590" s="243" t="s">
        <v>272</v>
      </c>
      <c r="AU7590" s="243" t="s">
        <v>91</v>
      </c>
      <c r="AV7590" s="15" t="s">
        <v>91</v>
      </c>
      <c r="AW7590" s="15" t="s">
        <v>38</v>
      </c>
      <c r="AX7590" s="15" t="s">
        <v>82</v>
      </c>
      <c r="AY7590" s="243" t="s">
        <v>262</v>
      </c>
    </row>
    <row r="7591" spans="2:51" s="13" customFormat="1" ht="10">
      <c r="B7591" s="212"/>
      <c r="C7591" s="213"/>
      <c r="D7591" s="208" t="s">
        <v>272</v>
      </c>
      <c r="E7591" s="214" t="s">
        <v>44</v>
      </c>
      <c r="F7591" s="215" t="s">
        <v>869</v>
      </c>
      <c r="G7591" s="213"/>
      <c r="H7591" s="214" t="s">
        <v>44</v>
      </c>
      <c r="I7591" s="216"/>
      <c r="J7591" s="213"/>
      <c r="K7591" s="213"/>
      <c r="L7591" s="217"/>
      <c r="M7591" s="218"/>
      <c r="N7591" s="219"/>
      <c r="O7591" s="219"/>
      <c r="P7591" s="219"/>
      <c r="Q7591" s="219"/>
      <c r="R7591" s="219"/>
      <c r="S7591" s="219"/>
      <c r="T7591" s="220"/>
      <c r="AT7591" s="221" t="s">
        <v>272</v>
      </c>
      <c r="AU7591" s="221" t="s">
        <v>91</v>
      </c>
      <c r="AV7591" s="13" t="s">
        <v>89</v>
      </c>
      <c r="AW7591" s="13" t="s">
        <v>38</v>
      </c>
      <c r="AX7591" s="13" t="s">
        <v>82</v>
      </c>
      <c r="AY7591" s="221" t="s">
        <v>262</v>
      </c>
    </row>
    <row r="7592" spans="2:51" s="15" customFormat="1" ht="10">
      <c r="B7592" s="233"/>
      <c r="C7592" s="234"/>
      <c r="D7592" s="208" t="s">
        <v>272</v>
      </c>
      <c r="E7592" s="235" t="s">
        <v>44</v>
      </c>
      <c r="F7592" s="236" t="s">
        <v>805</v>
      </c>
      <c r="G7592" s="234"/>
      <c r="H7592" s="237">
        <v>10.199999999999999</v>
      </c>
      <c r="I7592" s="238"/>
      <c r="J7592" s="234"/>
      <c r="K7592" s="234"/>
      <c r="L7592" s="239"/>
      <c r="M7592" s="240"/>
      <c r="N7592" s="241"/>
      <c r="O7592" s="241"/>
      <c r="P7592" s="241"/>
      <c r="Q7592" s="241"/>
      <c r="R7592" s="241"/>
      <c r="S7592" s="241"/>
      <c r="T7592" s="242"/>
      <c r="AT7592" s="243" t="s">
        <v>272</v>
      </c>
      <c r="AU7592" s="243" t="s">
        <v>91</v>
      </c>
      <c r="AV7592" s="15" t="s">
        <v>91</v>
      </c>
      <c r="AW7592" s="15" t="s">
        <v>38</v>
      </c>
      <c r="AX7592" s="15" t="s">
        <v>82</v>
      </c>
      <c r="AY7592" s="243" t="s">
        <v>262</v>
      </c>
    </row>
    <row r="7593" spans="2:51" s="13" customFormat="1" ht="10">
      <c r="B7593" s="212"/>
      <c r="C7593" s="213"/>
      <c r="D7593" s="208" t="s">
        <v>272</v>
      </c>
      <c r="E7593" s="214" t="s">
        <v>44</v>
      </c>
      <c r="F7593" s="215" t="s">
        <v>870</v>
      </c>
      <c r="G7593" s="213"/>
      <c r="H7593" s="214" t="s">
        <v>44</v>
      </c>
      <c r="I7593" s="216"/>
      <c r="J7593" s="213"/>
      <c r="K7593" s="213"/>
      <c r="L7593" s="217"/>
      <c r="M7593" s="218"/>
      <c r="N7593" s="219"/>
      <c r="O7593" s="219"/>
      <c r="P7593" s="219"/>
      <c r="Q7593" s="219"/>
      <c r="R7593" s="219"/>
      <c r="S7593" s="219"/>
      <c r="T7593" s="220"/>
      <c r="AT7593" s="221" t="s">
        <v>272</v>
      </c>
      <c r="AU7593" s="221" t="s">
        <v>91</v>
      </c>
      <c r="AV7593" s="13" t="s">
        <v>89</v>
      </c>
      <c r="AW7593" s="13" t="s">
        <v>38</v>
      </c>
      <c r="AX7593" s="13" t="s">
        <v>82</v>
      </c>
      <c r="AY7593" s="221" t="s">
        <v>262</v>
      </c>
    </row>
    <row r="7594" spans="2:51" s="15" customFormat="1" ht="10">
      <c r="B7594" s="233"/>
      <c r="C7594" s="234"/>
      <c r="D7594" s="208" t="s">
        <v>272</v>
      </c>
      <c r="E7594" s="235" t="s">
        <v>44</v>
      </c>
      <c r="F7594" s="236" t="s">
        <v>871</v>
      </c>
      <c r="G7594" s="234"/>
      <c r="H7594" s="237">
        <v>73.8</v>
      </c>
      <c r="I7594" s="238"/>
      <c r="J7594" s="234"/>
      <c r="K7594" s="234"/>
      <c r="L7594" s="239"/>
      <c r="M7594" s="240"/>
      <c r="N7594" s="241"/>
      <c r="O7594" s="241"/>
      <c r="P7594" s="241"/>
      <c r="Q7594" s="241"/>
      <c r="R7594" s="241"/>
      <c r="S7594" s="241"/>
      <c r="T7594" s="242"/>
      <c r="AT7594" s="243" t="s">
        <v>272</v>
      </c>
      <c r="AU7594" s="243" t="s">
        <v>91</v>
      </c>
      <c r="AV7594" s="15" t="s">
        <v>91</v>
      </c>
      <c r="AW7594" s="15" t="s">
        <v>38</v>
      </c>
      <c r="AX7594" s="15" t="s">
        <v>82</v>
      </c>
      <c r="AY7594" s="243" t="s">
        <v>262</v>
      </c>
    </row>
    <row r="7595" spans="2:51" s="13" customFormat="1" ht="10">
      <c r="B7595" s="212"/>
      <c r="C7595" s="213"/>
      <c r="D7595" s="208" t="s">
        <v>272</v>
      </c>
      <c r="E7595" s="214" t="s">
        <v>44</v>
      </c>
      <c r="F7595" s="215" t="s">
        <v>872</v>
      </c>
      <c r="G7595" s="213"/>
      <c r="H7595" s="214" t="s">
        <v>44</v>
      </c>
      <c r="I7595" s="216"/>
      <c r="J7595" s="213"/>
      <c r="K7595" s="213"/>
      <c r="L7595" s="217"/>
      <c r="M7595" s="218"/>
      <c r="N7595" s="219"/>
      <c r="O7595" s="219"/>
      <c r="P7595" s="219"/>
      <c r="Q7595" s="219"/>
      <c r="R7595" s="219"/>
      <c r="S7595" s="219"/>
      <c r="T7595" s="220"/>
      <c r="AT7595" s="221" t="s">
        <v>272</v>
      </c>
      <c r="AU7595" s="221" t="s">
        <v>91</v>
      </c>
      <c r="AV7595" s="13" t="s">
        <v>89</v>
      </c>
      <c r="AW7595" s="13" t="s">
        <v>38</v>
      </c>
      <c r="AX7595" s="13" t="s">
        <v>82</v>
      </c>
      <c r="AY7595" s="221" t="s">
        <v>262</v>
      </c>
    </row>
    <row r="7596" spans="2:51" s="15" customFormat="1" ht="10">
      <c r="B7596" s="233"/>
      <c r="C7596" s="234"/>
      <c r="D7596" s="208" t="s">
        <v>272</v>
      </c>
      <c r="E7596" s="235" t="s">
        <v>44</v>
      </c>
      <c r="F7596" s="236" t="s">
        <v>873</v>
      </c>
      <c r="G7596" s="234"/>
      <c r="H7596" s="237">
        <v>6.7</v>
      </c>
      <c r="I7596" s="238"/>
      <c r="J7596" s="234"/>
      <c r="K7596" s="234"/>
      <c r="L7596" s="239"/>
      <c r="M7596" s="240"/>
      <c r="N7596" s="241"/>
      <c r="O7596" s="241"/>
      <c r="P7596" s="241"/>
      <c r="Q7596" s="241"/>
      <c r="R7596" s="241"/>
      <c r="S7596" s="241"/>
      <c r="T7596" s="242"/>
      <c r="AT7596" s="243" t="s">
        <v>272</v>
      </c>
      <c r="AU7596" s="243" t="s">
        <v>91</v>
      </c>
      <c r="AV7596" s="15" t="s">
        <v>91</v>
      </c>
      <c r="AW7596" s="15" t="s">
        <v>38</v>
      </c>
      <c r="AX7596" s="15" t="s">
        <v>82</v>
      </c>
      <c r="AY7596" s="243" t="s">
        <v>262</v>
      </c>
    </row>
    <row r="7597" spans="2:51" s="13" customFormat="1" ht="10">
      <c r="B7597" s="212"/>
      <c r="C7597" s="213"/>
      <c r="D7597" s="208" t="s">
        <v>272</v>
      </c>
      <c r="E7597" s="214" t="s">
        <v>44</v>
      </c>
      <c r="F7597" s="215" t="s">
        <v>886</v>
      </c>
      <c r="G7597" s="213"/>
      <c r="H7597" s="214" t="s">
        <v>44</v>
      </c>
      <c r="I7597" s="216"/>
      <c r="J7597" s="213"/>
      <c r="K7597" s="213"/>
      <c r="L7597" s="217"/>
      <c r="M7597" s="218"/>
      <c r="N7597" s="219"/>
      <c r="O7597" s="219"/>
      <c r="P7597" s="219"/>
      <c r="Q7597" s="219"/>
      <c r="R7597" s="219"/>
      <c r="S7597" s="219"/>
      <c r="T7597" s="220"/>
      <c r="AT7597" s="221" t="s">
        <v>272</v>
      </c>
      <c r="AU7597" s="221" t="s">
        <v>91</v>
      </c>
      <c r="AV7597" s="13" t="s">
        <v>89</v>
      </c>
      <c r="AW7597" s="13" t="s">
        <v>38</v>
      </c>
      <c r="AX7597" s="13" t="s">
        <v>82</v>
      </c>
      <c r="AY7597" s="221" t="s">
        <v>262</v>
      </c>
    </row>
    <row r="7598" spans="2:51" s="15" customFormat="1" ht="10">
      <c r="B7598" s="233"/>
      <c r="C7598" s="234"/>
      <c r="D7598" s="208" t="s">
        <v>272</v>
      </c>
      <c r="E7598" s="235" t="s">
        <v>44</v>
      </c>
      <c r="F7598" s="236" t="s">
        <v>768</v>
      </c>
      <c r="G7598" s="234"/>
      <c r="H7598" s="237">
        <v>3.8</v>
      </c>
      <c r="I7598" s="238"/>
      <c r="J7598" s="234"/>
      <c r="K7598" s="234"/>
      <c r="L7598" s="239"/>
      <c r="M7598" s="240"/>
      <c r="N7598" s="241"/>
      <c r="O7598" s="241"/>
      <c r="P7598" s="241"/>
      <c r="Q7598" s="241"/>
      <c r="R7598" s="241"/>
      <c r="S7598" s="241"/>
      <c r="T7598" s="242"/>
      <c r="AT7598" s="243" t="s">
        <v>272</v>
      </c>
      <c r="AU7598" s="243" t="s">
        <v>91</v>
      </c>
      <c r="AV7598" s="15" t="s">
        <v>91</v>
      </c>
      <c r="AW7598" s="15" t="s">
        <v>38</v>
      </c>
      <c r="AX7598" s="15" t="s">
        <v>82</v>
      </c>
      <c r="AY7598" s="243" t="s">
        <v>262</v>
      </c>
    </row>
    <row r="7599" spans="2:51" s="13" customFormat="1" ht="10">
      <c r="B7599" s="212"/>
      <c r="C7599" s="213"/>
      <c r="D7599" s="208" t="s">
        <v>272</v>
      </c>
      <c r="E7599" s="214" t="s">
        <v>44</v>
      </c>
      <c r="F7599" s="215" t="s">
        <v>887</v>
      </c>
      <c r="G7599" s="213"/>
      <c r="H7599" s="214" t="s">
        <v>44</v>
      </c>
      <c r="I7599" s="216"/>
      <c r="J7599" s="213"/>
      <c r="K7599" s="213"/>
      <c r="L7599" s="217"/>
      <c r="M7599" s="218"/>
      <c r="N7599" s="219"/>
      <c r="O7599" s="219"/>
      <c r="P7599" s="219"/>
      <c r="Q7599" s="219"/>
      <c r="R7599" s="219"/>
      <c r="S7599" s="219"/>
      <c r="T7599" s="220"/>
      <c r="AT7599" s="221" t="s">
        <v>272</v>
      </c>
      <c r="AU7599" s="221" t="s">
        <v>91</v>
      </c>
      <c r="AV7599" s="13" t="s">
        <v>89</v>
      </c>
      <c r="AW7599" s="13" t="s">
        <v>38</v>
      </c>
      <c r="AX7599" s="13" t="s">
        <v>82</v>
      </c>
      <c r="AY7599" s="221" t="s">
        <v>262</v>
      </c>
    </row>
    <row r="7600" spans="2:51" s="15" customFormat="1" ht="10">
      <c r="B7600" s="233"/>
      <c r="C7600" s="234"/>
      <c r="D7600" s="208" t="s">
        <v>272</v>
      </c>
      <c r="E7600" s="235" t="s">
        <v>44</v>
      </c>
      <c r="F7600" s="236" t="s">
        <v>836</v>
      </c>
      <c r="G7600" s="234"/>
      <c r="H7600" s="237">
        <v>10.1</v>
      </c>
      <c r="I7600" s="238"/>
      <c r="J7600" s="234"/>
      <c r="K7600" s="234"/>
      <c r="L7600" s="239"/>
      <c r="M7600" s="240"/>
      <c r="N7600" s="241"/>
      <c r="O7600" s="241"/>
      <c r="P7600" s="241"/>
      <c r="Q7600" s="241"/>
      <c r="R7600" s="241"/>
      <c r="S7600" s="241"/>
      <c r="T7600" s="242"/>
      <c r="AT7600" s="243" t="s">
        <v>272</v>
      </c>
      <c r="AU7600" s="243" t="s">
        <v>91</v>
      </c>
      <c r="AV7600" s="15" t="s">
        <v>91</v>
      </c>
      <c r="AW7600" s="15" t="s">
        <v>38</v>
      </c>
      <c r="AX7600" s="15" t="s">
        <v>82</v>
      </c>
      <c r="AY7600" s="243" t="s">
        <v>262</v>
      </c>
    </row>
    <row r="7601" spans="2:51" s="13" customFormat="1" ht="10">
      <c r="B7601" s="212"/>
      <c r="C7601" s="213"/>
      <c r="D7601" s="208" t="s">
        <v>272</v>
      </c>
      <c r="E7601" s="214" t="s">
        <v>44</v>
      </c>
      <c r="F7601" s="215" t="s">
        <v>888</v>
      </c>
      <c r="G7601" s="213"/>
      <c r="H7601" s="214" t="s">
        <v>44</v>
      </c>
      <c r="I7601" s="216"/>
      <c r="J7601" s="213"/>
      <c r="K7601" s="213"/>
      <c r="L7601" s="217"/>
      <c r="M7601" s="218"/>
      <c r="N7601" s="219"/>
      <c r="O7601" s="219"/>
      <c r="P7601" s="219"/>
      <c r="Q7601" s="219"/>
      <c r="R7601" s="219"/>
      <c r="S7601" s="219"/>
      <c r="T7601" s="220"/>
      <c r="AT7601" s="221" t="s">
        <v>272</v>
      </c>
      <c r="AU7601" s="221" t="s">
        <v>91</v>
      </c>
      <c r="AV7601" s="13" t="s">
        <v>89</v>
      </c>
      <c r="AW7601" s="13" t="s">
        <v>38</v>
      </c>
      <c r="AX7601" s="13" t="s">
        <v>82</v>
      </c>
      <c r="AY7601" s="221" t="s">
        <v>262</v>
      </c>
    </row>
    <row r="7602" spans="2:51" s="15" customFormat="1" ht="10">
      <c r="B7602" s="233"/>
      <c r="C7602" s="234"/>
      <c r="D7602" s="208" t="s">
        <v>272</v>
      </c>
      <c r="E7602" s="235" t="s">
        <v>44</v>
      </c>
      <c r="F7602" s="236" t="s">
        <v>397</v>
      </c>
      <c r="G7602" s="234"/>
      <c r="H7602" s="237">
        <v>11</v>
      </c>
      <c r="I7602" s="238"/>
      <c r="J7602" s="234"/>
      <c r="K7602" s="234"/>
      <c r="L7602" s="239"/>
      <c r="M7602" s="240"/>
      <c r="N7602" s="241"/>
      <c r="O7602" s="241"/>
      <c r="P7602" s="241"/>
      <c r="Q7602" s="241"/>
      <c r="R7602" s="241"/>
      <c r="S7602" s="241"/>
      <c r="T7602" s="242"/>
      <c r="AT7602" s="243" t="s">
        <v>272</v>
      </c>
      <c r="AU7602" s="243" t="s">
        <v>91</v>
      </c>
      <c r="AV7602" s="15" t="s">
        <v>91</v>
      </c>
      <c r="AW7602" s="15" t="s">
        <v>38</v>
      </c>
      <c r="AX7602" s="15" t="s">
        <v>82</v>
      </c>
      <c r="AY7602" s="243" t="s">
        <v>262</v>
      </c>
    </row>
    <row r="7603" spans="2:51" s="13" customFormat="1" ht="10">
      <c r="B7603" s="212"/>
      <c r="C7603" s="213"/>
      <c r="D7603" s="208" t="s">
        <v>272</v>
      </c>
      <c r="E7603" s="214" t="s">
        <v>44</v>
      </c>
      <c r="F7603" s="215" t="s">
        <v>889</v>
      </c>
      <c r="G7603" s="213"/>
      <c r="H7603" s="214" t="s">
        <v>44</v>
      </c>
      <c r="I7603" s="216"/>
      <c r="J7603" s="213"/>
      <c r="K7603" s="213"/>
      <c r="L7603" s="217"/>
      <c r="M7603" s="218"/>
      <c r="N7603" s="219"/>
      <c r="O7603" s="219"/>
      <c r="P7603" s="219"/>
      <c r="Q7603" s="219"/>
      <c r="R7603" s="219"/>
      <c r="S7603" s="219"/>
      <c r="T7603" s="220"/>
      <c r="AT7603" s="221" t="s">
        <v>272</v>
      </c>
      <c r="AU7603" s="221" t="s">
        <v>91</v>
      </c>
      <c r="AV7603" s="13" t="s">
        <v>89</v>
      </c>
      <c r="AW7603" s="13" t="s">
        <v>38</v>
      </c>
      <c r="AX7603" s="13" t="s">
        <v>82</v>
      </c>
      <c r="AY7603" s="221" t="s">
        <v>262</v>
      </c>
    </row>
    <row r="7604" spans="2:51" s="15" customFormat="1" ht="10">
      <c r="B7604" s="233"/>
      <c r="C7604" s="234"/>
      <c r="D7604" s="208" t="s">
        <v>272</v>
      </c>
      <c r="E7604" s="235" t="s">
        <v>44</v>
      </c>
      <c r="F7604" s="236" t="s">
        <v>839</v>
      </c>
      <c r="G7604" s="234"/>
      <c r="H7604" s="237">
        <v>3.1</v>
      </c>
      <c r="I7604" s="238"/>
      <c r="J7604" s="234"/>
      <c r="K7604" s="234"/>
      <c r="L7604" s="239"/>
      <c r="M7604" s="240"/>
      <c r="N7604" s="241"/>
      <c r="O7604" s="241"/>
      <c r="P7604" s="241"/>
      <c r="Q7604" s="241"/>
      <c r="R7604" s="241"/>
      <c r="S7604" s="241"/>
      <c r="T7604" s="242"/>
      <c r="AT7604" s="243" t="s">
        <v>272</v>
      </c>
      <c r="AU7604" s="243" t="s">
        <v>91</v>
      </c>
      <c r="AV7604" s="15" t="s">
        <v>91</v>
      </c>
      <c r="AW7604" s="15" t="s">
        <v>38</v>
      </c>
      <c r="AX7604" s="15" t="s">
        <v>82</v>
      </c>
      <c r="AY7604" s="243" t="s">
        <v>262</v>
      </c>
    </row>
    <row r="7605" spans="2:51" s="13" customFormat="1" ht="10">
      <c r="B7605" s="212"/>
      <c r="C7605" s="213"/>
      <c r="D7605" s="208" t="s">
        <v>272</v>
      </c>
      <c r="E7605" s="214" t="s">
        <v>44</v>
      </c>
      <c r="F7605" s="215" t="s">
        <v>890</v>
      </c>
      <c r="G7605" s="213"/>
      <c r="H7605" s="214" t="s">
        <v>44</v>
      </c>
      <c r="I7605" s="216"/>
      <c r="J7605" s="213"/>
      <c r="K7605" s="213"/>
      <c r="L7605" s="217"/>
      <c r="M7605" s="218"/>
      <c r="N7605" s="219"/>
      <c r="O7605" s="219"/>
      <c r="P7605" s="219"/>
      <c r="Q7605" s="219"/>
      <c r="R7605" s="219"/>
      <c r="S7605" s="219"/>
      <c r="T7605" s="220"/>
      <c r="AT7605" s="221" t="s">
        <v>272</v>
      </c>
      <c r="AU7605" s="221" t="s">
        <v>91</v>
      </c>
      <c r="AV7605" s="13" t="s">
        <v>89</v>
      </c>
      <c r="AW7605" s="13" t="s">
        <v>38</v>
      </c>
      <c r="AX7605" s="13" t="s">
        <v>82</v>
      </c>
      <c r="AY7605" s="221" t="s">
        <v>262</v>
      </c>
    </row>
    <row r="7606" spans="2:51" s="15" customFormat="1" ht="10">
      <c r="B7606" s="233"/>
      <c r="C7606" s="234"/>
      <c r="D7606" s="208" t="s">
        <v>272</v>
      </c>
      <c r="E7606" s="235" t="s">
        <v>44</v>
      </c>
      <c r="F7606" s="236" t="s">
        <v>841</v>
      </c>
      <c r="G7606" s="234"/>
      <c r="H7606" s="237">
        <v>4.8</v>
      </c>
      <c r="I7606" s="238"/>
      <c r="J7606" s="234"/>
      <c r="K7606" s="234"/>
      <c r="L7606" s="239"/>
      <c r="M7606" s="240"/>
      <c r="N7606" s="241"/>
      <c r="O7606" s="241"/>
      <c r="P7606" s="241"/>
      <c r="Q7606" s="241"/>
      <c r="R7606" s="241"/>
      <c r="S7606" s="241"/>
      <c r="T7606" s="242"/>
      <c r="AT7606" s="243" t="s">
        <v>272</v>
      </c>
      <c r="AU7606" s="243" t="s">
        <v>91</v>
      </c>
      <c r="AV7606" s="15" t="s">
        <v>91</v>
      </c>
      <c r="AW7606" s="15" t="s">
        <v>38</v>
      </c>
      <c r="AX7606" s="15" t="s">
        <v>82</v>
      </c>
      <c r="AY7606" s="243" t="s">
        <v>262</v>
      </c>
    </row>
    <row r="7607" spans="2:51" s="13" customFormat="1" ht="10">
      <c r="B7607" s="212"/>
      <c r="C7607" s="213"/>
      <c r="D7607" s="208" t="s">
        <v>272</v>
      </c>
      <c r="E7607" s="214" t="s">
        <v>44</v>
      </c>
      <c r="F7607" s="215" t="s">
        <v>891</v>
      </c>
      <c r="G7607" s="213"/>
      <c r="H7607" s="214" t="s">
        <v>44</v>
      </c>
      <c r="I7607" s="216"/>
      <c r="J7607" s="213"/>
      <c r="K7607" s="213"/>
      <c r="L7607" s="217"/>
      <c r="M7607" s="218"/>
      <c r="N7607" s="219"/>
      <c r="O7607" s="219"/>
      <c r="P7607" s="219"/>
      <c r="Q7607" s="219"/>
      <c r="R7607" s="219"/>
      <c r="S7607" s="219"/>
      <c r="T7607" s="220"/>
      <c r="AT7607" s="221" t="s">
        <v>272</v>
      </c>
      <c r="AU7607" s="221" t="s">
        <v>91</v>
      </c>
      <c r="AV7607" s="13" t="s">
        <v>89</v>
      </c>
      <c r="AW7607" s="13" t="s">
        <v>38</v>
      </c>
      <c r="AX7607" s="13" t="s">
        <v>82</v>
      </c>
      <c r="AY7607" s="221" t="s">
        <v>262</v>
      </c>
    </row>
    <row r="7608" spans="2:51" s="15" customFormat="1" ht="10">
      <c r="B7608" s="233"/>
      <c r="C7608" s="234"/>
      <c r="D7608" s="208" t="s">
        <v>272</v>
      </c>
      <c r="E7608" s="235" t="s">
        <v>44</v>
      </c>
      <c r="F7608" s="236" t="s">
        <v>892</v>
      </c>
      <c r="G7608" s="234"/>
      <c r="H7608" s="237">
        <v>3.7</v>
      </c>
      <c r="I7608" s="238"/>
      <c r="J7608" s="234"/>
      <c r="K7608" s="234"/>
      <c r="L7608" s="239"/>
      <c r="M7608" s="240"/>
      <c r="N7608" s="241"/>
      <c r="O7608" s="241"/>
      <c r="P7608" s="241"/>
      <c r="Q7608" s="241"/>
      <c r="R7608" s="241"/>
      <c r="S7608" s="241"/>
      <c r="T7608" s="242"/>
      <c r="AT7608" s="243" t="s">
        <v>272</v>
      </c>
      <c r="AU7608" s="243" t="s">
        <v>91</v>
      </c>
      <c r="AV7608" s="15" t="s">
        <v>91</v>
      </c>
      <c r="AW7608" s="15" t="s">
        <v>38</v>
      </c>
      <c r="AX7608" s="15" t="s">
        <v>82</v>
      </c>
      <c r="AY7608" s="243" t="s">
        <v>262</v>
      </c>
    </row>
    <row r="7609" spans="2:51" s="14" customFormat="1" ht="10">
      <c r="B7609" s="222"/>
      <c r="C7609" s="223"/>
      <c r="D7609" s="208" t="s">
        <v>272</v>
      </c>
      <c r="E7609" s="224" t="s">
        <v>44</v>
      </c>
      <c r="F7609" s="225" t="s">
        <v>284</v>
      </c>
      <c r="G7609" s="223"/>
      <c r="H7609" s="226">
        <v>166.7</v>
      </c>
      <c r="I7609" s="227"/>
      <c r="J7609" s="223"/>
      <c r="K7609" s="223"/>
      <c r="L7609" s="228"/>
      <c r="M7609" s="229"/>
      <c r="N7609" s="230"/>
      <c r="O7609" s="230"/>
      <c r="P7609" s="230"/>
      <c r="Q7609" s="230"/>
      <c r="R7609" s="230"/>
      <c r="S7609" s="230"/>
      <c r="T7609" s="231"/>
      <c r="AT7609" s="232" t="s">
        <v>272</v>
      </c>
      <c r="AU7609" s="232" t="s">
        <v>91</v>
      </c>
      <c r="AV7609" s="14" t="s">
        <v>97</v>
      </c>
      <c r="AW7609" s="14" t="s">
        <v>38</v>
      </c>
      <c r="AX7609" s="14" t="s">
        <v>82</v>
      </c>
      <c r="AY7609" s="232" t="s">
        <v>262</v>
      </c>
    </row>
    <row r="7610" spans="2:51" s="13" customFormat="1" ht="10">
      <c r="B7610" s="212"/>
      <c r="C7610" s="213"/>
      <c r="D7610" s="208" t="s">
        <v>272</v>
      </c>
      <c r="E7610" s="214" t="s">
        <v>44</v>
      </c>
      <c r="F7610" s="215" t="s">
        <v>894</v>
      </c>
      <c r="G7610" s="213"/>
      <c r="H7610" s="214" t="s">
        <v>44</v>
      </c>
      <c r="I7610" s="216"/>
      <c r="J7610" s="213"/>
      <c r="K7610" s="213"/>
      <c r="L7610" s="217"/>
      <c r="M7610" s="218"/>
      <c r="N7610" s="219"/>
      <c r="O7610" s="219"/>
      <c r="P7610" s="219"/>
      <c r="Q7610" s="219"/>
      <c r="R7610" s="219"/>
      <c r="S7610" s="219"/>
      <c r="T7610" s="220"/>
      <c r="AT7610" s="221" t="s">
        <v>272</v>
      </c>
      <c r="AU7610" s="221" t="s">
        <v>91</v>
      </c>
      <c r="AV7610" s="13" t="s">
        <v>89</v>
      </c>
      <c r="AW7610" s="13" t="s">
        <v>38</v>
      </c>
      <c r="AX7610" s="13" t="s">
        <v>82</v>
      </c>
      <c r="AY7610" s="221" t="s">
        <v>262</v>
      </c>
    </row>
    <row r="7611" spans="2:51" s="13" customFormat="1" ht="10">
      <c r="B7611" s="212"/>
      <c r="C7611" s="213"/>
      <c r="D7611" s="208" t="s">
        <v>272</v>
      </c>
      <c r="E7611" s="214" t="s">
        <v>44</v>
      </c>
      <c r="F7611" s="215" t="s">
        <v>895</v>
      </c>
      <c r="G7611" s="213"/>
      <c r="H7611" s="214" t="s">
        <v>44</v>
      </c>
      <c r="I7611" s="216"/>
      <c r="J7611" s="213"/>
      <c r="K7611" s="213"/>
      <c r="L7611" s="217"/>
      <c r="M7611" s="218"/>
      <c r="N7611" s="219"/>
      <c r="O7611" s="219"/>
      <c r="P7611" s="219"/>
      <c r="Q7611" s="219"/>
      <c r="R7611" s="219"/>
      <c r="S7611" s="219"/>
      <c r="T7611" s="220"/>
      <c r="AT7611" s="221" t="s">
        <v>272</v>
      </c>
      <c r="AU7611" s="221" t="s">
        <v>91</v>
      </c>
      <c r="AV7611" s="13" t="s">
        <v>89</v>
      </c>
      <c r="AW7611" s="13" t="s">
        <v>38</v>
      </c>
      <c r="AX7611" s="13" t="s">
        <v>82</v>
      </c>
      <c r="AY7611" s="221" t="s">
        <v>262</v>
      </c>
    </row>
    <row r="7612" spans="2:51" s="15" customFormat="1" ht="10">
      <c r="B7612" s="233"/>
      <c r="C7612" s="234"/>
      <c r="D7612" s="208" t="s">
        <v>272</v>
      </c>
      <c r="E7612" s="235" t="s">
        <v>44</v>
      </c>
      <c r="F7612" s="236" t="s">
        <v>896</v>
      </c>
      <c r="G7612" s="234"/>
      <c r="H7612" s="237">
        <v>15.5</v>
      </c>
      <c r="I7612" s="238"/>
      <c r="J7612" s="234"/>
      <c r="K7612" s="234"/>
      <c r="L7612" s="239"/>
      <c r="M7612" s="240"/>
      <c r="N7612" s="241"/>
      <c r="O7612" s="241"/>
      <c r="P7612" s="241"/>
      <c r="Q7612" s="241"/>
      <c r="R7612" s="241"/>
      <c r="S7612" s="241"/>
      <c r="T7612" s="242"/>
      <c r="AT7612" s="243" t="s">
        <v>272</v>
      </c>
      <c r="AU7612" s="243" t="s">
        <v>91</v>
      </c>
      <c r="AV7612" s="15" t="s">
        <v>91</v>
      </c>
      <c r="AW7612" s="15" t="s">
        <v>38</v>
      </c>
      <c r="AX7612" s="15" t="s">
        <v>82</v>
      </c>
      <c r="AY7612" s="243" t="s">
        <v>262</v>
      </c>
    </row>
    <row r="7613" spans="2:51" s="14" customFormat="1" ht="10">
      <c r="B7613" s="222"/>
      <c r="C7613" s="223"/>
      <c r="D7613" s="208" t="s">
        <v>272</v>
      </c>
      <c r="E7613" s="224" t="s">
        <v>44</v>
      </c>
      <c r="F7613" s="225" t="s">
        <v>284</v>
      </c>
      <c r="G7613" s="223"/>
      <c r="H7613" s="226">
        <v>15.5</v>
      </c>
      <c r="I7613" s="227"/>
      <c r="J7613" s="223"/>
      <c r="K7613" s="223"/>
      <c r="L7613" s="228"/>
      <c r="M7613" s="229"/>
      <c r="N7613" s="230"/>
      <c r="O7613" s="230"/>
      <c r="P7613" s="230"/>
      <c r="Q7613" s="230"/>
      <c r="R7613" s="230"/>
      <c r="S7613" s="230"/>
      <c r="T7613" s="231"/>
      <c r="AT7613" s="232" t="s">
        <v>272</v>
      </c>
      <c r="AU7613" s="232" t="s">
        <v>91</v>
      </c>
      <c r="AV7613" s="14" t="s">
        <v>97</v>
      </c>
      <c r="AW7613" s="14" t="s">
        <v>38</v>
      </c>
      <c r="AX7613" s="14" t="s">
        <v>82</v>
      </c>
      <c r="AY7613" s="232" t="s">
        <v>262</v>
      </c>
    </row>
    <row r="7614" spans="2:51" s="13" customFormat="1" ht="10">
      <c r="B7614" s="212"/>
      <c r="C7614" s="213"/>
      <c r="D7614" s="208" t="s">
        <v>272</v>
      </c>
      <c r="E7614" s="214" t="s">
        <v>44</v>
      </c>
      <c r="F7614" s="215" t="s">
        <v>3445</v>
      </c>
      <c r="G7614" s="213"/>
      <c r="H7614" s="214" t="s">
        <v>44</v>
      </c>
      <c r="I7614" s="216"/>
      <c r="J7614" s="213"/>
      <c r="K7614" s="213"/>
      <c r="L7614" s="217"/>
      <c r="M7614" s="218"/>
      <c r="N7614" s="219"/>
      <c r="O7614" s="219"/>
      <c r="P7614" s="219"/>
      <c r="Q7614" s="219"/>
      <c r="R7614" s="219"/>
      <c r="S7614" s="219"/>
      <c r="T7614" s="220"/>
      <c r="AT7614" s="221" t="s">
        <v>272</v>
      </c>
      <c r="AU7614" s="221" t="s">
        <v>91</v>
      </c>
      <c r="AV7614" s="13" t="s">
        <v>89</v>
      </c>
      <c r="AW7614" s="13" t="s">
        <v>38</v>
      </c>
      <c r="AX7614" s="13" t="s">
        <v>82</v>
      </c>
      <c r="AY7614" s="221" t="s">
        <v>262</v>
      </c>
    </row>
    <row r="7615" spans="2:51" s="13" customFormat="1" ht="10">
      <c r="B7615" s="212"/>
      <c r="C7615" s="213"/>
      <c r="D7615" s="208" t="s">
        <v>272</v>
      </c>
      <c r="E7615" s="214" t="s">
        <v>44</v>
      </c>
      <c r="F7615" s="215" t="s">
        <v>3518</v>
      </c>
      <c r="G7615" s="213"/>
      <c r="H7615" s="214" t="s">
        <v>44</v>
      </c>
      <c r="I7615" s="216"/>
      <c r="J7615" s="213"/>
      <c r="K7615" s="213"/>
      <c r="L7615" s="217"/>
      <c r="M7615" s="218"/>
      <c r="N7615" s="219"/>
      <c r="O7615" s="219"/>
      <c r="P7615" s="219"/>
      <c r="Q7615" s="219"/>
      <c r="R7615" s="219"/>
      <c r="S7615" s="219"/>
      <c r="T7615" s="220"/>
      <c r="AT7615" s="221" t="s">
        <v>272</v>
      </c>
      <c r="AU7615" s="221" t="s">
        <v>91</v>
      </c>
      <c r="AV7615" s="13" t="s">
        <v>89</v>
      </c>
      <c r="AW7615" s="13" t="s">
        <v>38</v>
      </c>
      <c r="AX7615" s="13" t="s">
        <v>82</v>
      </c>
      <c r="AY7615" s="221" t="s">
        <v>262</v>
      </c>
    </row>
    <row r="7616" spans="2:51" s="13" customFormat="1" ht="10">
      <c r="B7616" s="212"/>
      <c r="C7616" s="213"/>
      <c r="D7616" s="208" t="s">
        <v>272</v>
      </c>
      <c r="E7616" s="214" t="s">
        <v>44</v>
      </c>
      <c r="F7616" s="215" t="s">
        <v>3519</v>
      </c>
      <c r="G7616" s="213"/>
      <c r="H7616" s="214" t="s">
        <v>44</v>
      </c>
      <c r="I7616" s="216"/>
      <c r="J7616" s="213"/>
      <c r="K7616" s="213"/>
      <c r="L7616" s="217"/>
      <c r="M7616" s="218"/>
      <c r="N7616" s="219"/>
      <c r="O7616" s="219"/>
      <c r="P7616" s="219"/>
      <c r="Q7616" s="219"/>
      <c r="R7616" s="219"/>
      <c r="S7616" s="219"/>
      <c r="T7616" s="220"/>
      <c r="AT7616" s="221" t="s">
        <v>272</v>
      </c>
      <c r="AU7616" s="221" t="s">
        <v>91</v>
      </c>
      <c r="AV7616" s="13" t="s">
        <v>89</v>
      </c>
      <c r="AW7616" s="13" t="s">
        <v>38</v>
      </c>
      <c r="AX7616" s="13" t="s">
        <v>82</v>
      </c>
      <c r="AY7616" s="221" t="s">
        <v>262</v>
      </c>
    </row>
    <row r="7617" spans="1:65" s="15" customFormat="1" ht="10">
      <c r="B7617" s="233"/>
      <c r="C7617" s="234"/>
      <c r="D7617" s="208" t="s">
        <v>272</v>
      </c>
      <c r="E7617" s="235" t="s">
        <v>44</v>
      </c>
      <c r="F7617" s="236" t="s">
        <v>3520</v>
      </c>
      <c r="G7617" s="234"/>
      <c r="H7617" s="237">
        <v>16.739999999999998</v>
      </c>
      <c r="I7617" s="238"/>
      <c r="J7617" s="234"/>
      <c r="K7617" s="234"/>
      <c r="L7617" s="239"/>
      <c r="M7617" s="240"/>
      <c r="N7617" s="241"/>
      <c r="O7617" s="241"/>
      <c r="P7617" s="241"/>
      <c r="Q7617" s="241"/>
      <c r="R7617" s="241"/>
      <c r="S7617" s="241"/>
      <c r="T7617" s="242"/>
      <c r="AT7617" s="243" t="s">
        <v>272</v>
      </c>
      <c r="AU7617" s="243" t="s">
        <v>91</v>
      </c>
      <c r="AV7617" s="15" t="s">
        <v>91</v>
      </c>
      <c r="AW7617" s="15" t="s">
        <v>38</v>
      </c>
      <c r="AX7617" s="15" t="s">
        <v>82</v>
      </c>
      <c r="AY7617" s="243" t="s">
        <v>262</v>
      </c>
    </row>
    <row r="7618" spans="1:65" s="14" customFormat="1" ht="10">
      <c r="B7618" s="222"/>
      <c r="C7618" s="223"/>
      <c r="D7618" s="208" t="s">
        <v>272</v>
      </c>
      <c r="E7618" s="224" t="s">
        <v>44</v>
      </c>
      <c r="F7618" s="225" t="s">
        <v>284</v>
      </c>
      <c r="G7618" s="223"/>
      <c r="H7618" s="226">
        <v>16.739999999999998</v>
      </c>
      <c r="I7618" s="227"/>
      <c r="J7618" s="223"/>
      <c r="K7618" s="223"/>
      <c r="L7618" s="228"/>
      <c r="M7618" s="229"/>
      <c r="N7618" s="230"/>
      <c r="O7618" s="230"/>
      <c r="P7618" s="230"/>
      <c r="Q7618" s="230"/>
      <c r="R7618" s="230"/>
      <c r="S7618" s="230"/>
      <c r="T7618" s="231"/>
      <c r="AT7618" s="232" t="s">
        <v>272</v>
      </c>
      <c r="AU7618" s="232" t="s">
        <v>91</v>
      </c>
      <c r="AV7618" s="14" t="s">
        <v>97</v>
      </c>
      <c r="AW7618" s="14" t="s">
        <v>38</v>
      </c>
      <c r="AX7618" s="14" t="s">
        <v>82</v>
      </c>
      <c r="AY7618" s="232" t="s">
        <v>262</v>
      </c>
    </row>
    <row r="7619" spans="1:65" s="16" customFormat="1" ht="10">
      <c r="B7619" s="244"/>
      <c r="C7619" s="245"/>
      <c r="D7619" s="208" t="s">
        <v>272</v>
      </c>
      <c r="E7619" s="246" t="s">
        <v>44</v>
      </c>
      <c r="F7619" s="247" t="s">
        <v>291</v>
      </c>
      <c r="G7619" s="245"/>
      <c r="H7619" s="248">
        <v>991.93999999999994</v>
      </c>
      <c r="I7619" s="249"/>
      <c r="J7619" s="245"/>
      <c r="K7619" s="245"/>
      <c r="L7619" s="250"/>
      <c r="M7619" s="251"/>
      <c r="N7619" s="252"/>
      <c r="O7619" s="252"/>
      <c r="P7619" s="252"/>
      <c r="Q7619" s="252"/>
      <c r="R7619" s="252"/>
      <c r="S7619" s="252"/>
      <c r="T7619" s="253"/>
      <c r="AT7619" s="254" t="s">
        <v>272</v>
      </c>
      <c r="AU7619" s="254" t="s">
        <v>91</v>
      </c>
      <c r="AV7619" s="16" t="s">
        <v>104</v>
      </c>
      <c r="AW7619" s="16" t="s">
        <v>38</v>
      </c>
      <c r="AX7619" s="16" t="s">
        <v>89</v>
      </c>
      <c r="AY7619" s="254" t="s">
        <v>262</v>
      </c>
    </row>
    <row r="7620" spans="1:65" s="2" customFormat="1" ht="21.75" customHeight="1">
      <c r="A7620" s="37"/>
      <c r="B7620" s="38"/>
      <c r="C7620" s="255" t="s">
        <v>3521</v>
      </c>
      <c r="D7620" s="255" t="s">
        <v>633</v>
      </c>
      <c r="E7620" s="256" t="s">
        <v>3483</v>
      </c>
      <c r="F7620" s="257" t="s">
        <v>3484</v>
      </c>
      <c r="G7620" s="258" t="s">
        <v>342</v>
      </c>
      <c r="H7620" s="259">
        <v>957.07600000000002</v>
      </c>
      <c r="I7620" s="260"/>
      <c r="J7620" s="261">
        <f>ROUND(I7620*H7620,2)</f>
        <v>0</v>
      </c>
      <c r="K7620" s="257" t="s">
        <v>268</v>
      </c>
      <c r="L7620" s="262"/>
      <c r="M7620" s="263" t="s">
        <v>44</v>
      </c>
      <c r="N7620" s="264" t="s">
        <v>53</v>
      </c>
      <c r="O7620" s="67"/>
      <c r="P7620" s="204">
        <f>O7620*H7620</f>
        <v>0</v>
      </c>
      <c r="Q7620" s="204">
        <v>2.3099999999999999E-2</v>
      </c>
      <c r="R7620" s="204">
        <f>Q7620*H7620</f>
        <v>22.108455599999999</v>
      </c>
      <c r="S7620" s="204">
        <v>0</v>
      </c>
      <c r="T7620" s="205">
        <f>S7620*H7620</f>
        <v>0</v>
      </c>
      <c r="U7620" s="37"/>
      <c r="V7620" s="37"/>
      <c r="W7620" s="37"/>
      <c r="X7620" s="37"/>
      <c r="Y7620" s="37"/>
      <c r="Z7620" s="37"/>
      <c r="AA7620" s="37"/>
      <c r="AB7620" s="37"/>
      <c r="AC7620" s="37"/>
      <c r="AD7620" s="37"/>
      <c r="AE7620" s="37"/>
      <c r="AR7620" s="206" t="s">
        <v>619</v>
      </c>
      <c r="AT7620" s="206" t="s">
        <v>633</v>
      </c>
      <c r="AU7620" s="206" t="s">
        <v>91</v>
      </c>
      <c r="AY7620" s="19" t="s">
        <v>262</v>
      </c>
      <c r="BE7620" s="207">
        <f>IF(N7620="základní",J7620,0)</f>
        <v>0</v>
      </c>
      <c r="BF7620" s="207">
        <f>IF(N7620="snížená",J7620,0)</f>
        <v>0</v>
      </c>
      <c r="BG7620" s="207">
        <f>IF(N7620="zákl. přenesená",J7620,0)</f>
        <v>0</v>
      </c>
      <c r="BH7620" s="207">
        <f>IF(N7620="sníž. přenesená",J7620,0)</f>
        <v>0</v>
      </c>
      <c r="BI7620" s="207">
        <f>IF(N7620="nulová",J7620,0)</f>
        <v>0</v>
      </c>
      <c r="BJ7620" s="19" t="s">
        <v>89</v>
      </c>
      <c r="BK7620" s="207">
        <f>ROUND(I7620*H7620,2)</f>
        <v>0</v>
      </c>
      <c r="BL7620" s="19" t="s">
        <v>442</v>
      </c>
      <c r="BM7620" s="206" t="s">
        <v>3522</v>
      </c>
    </row>
    <row r="7621" spans="1:65" s="2" customFormat="1" ht="18">
      <c r="A7621" s="37"/>
      <c r="B7621" s="38"/>
      <c r="C7621" s="39"/>
      <c r="D7621" s="208" t="s">
        <v>421</v>
      </c>
      <c r="E7621" s="39"/>
      <c r="F7621" s="209" t="s">
        <v>3523</v>
      </c>
      <c r="G7621" s="39"/>
      <c r="H7621" s="39"/>
      <c r="I7621" s="118"/>
      <c r="J7621" s="39"/>
      <c r="K7621" s="39"/>
      <c r="L7621" s="42"/>
      <c r="M7621" s="210"/>
      <c r="N7621" s="211"/>
      <c r="O7621" s="67"/>
      <c r="P7621" s="67"/>
      <c r="Q7621" s="67"/>
      <c r="R7621" s="67"/>
      <c r="S7621" s="67"/>
      <c r="T7621" s="68"/>
      <c r="U7621" s="37"/>
      <c r="V7621" s="37"/>
      <c r="W7621" s="37"/>
      <c r="X7621" s="37"/>
      <c r="Y7621" s="37"/>
      <c r="Z7621" s="37"/>
      <c r="AA7621" s="37"/>
      <c r="AB7621" s="37"/>
      <c r="AC7621" s="37"/>
      <c r="AD7621" s="37"/>
      <c r="AE7621" s="37"/>
      <c r="AT7621" s="19" t="s">
        <v>421</v>
      </c>
      <c r="AU7621" s="19" t="s">
        <v>91</v>
      </c>
    </row>
    <row r="7622" spans="1:65" s="13" customFormat="1" ht="10">
      <c r="B7622" s="212"/>
      <c r="C7622" s="213"/>
      <c r="D7622" s="208" t="s">
        <v>272</v>
      </c>
      <c r="E7622" s="214" t="s">
        <v>44</v>
      </c>
      <c r="F7622" s="215" t="s">
        <v>3445</v>
      </c>
      <c r="G7622" s="213"/>
      <c r="H7622" s="214" t="s">
        <v>44</v>
      </c>
      <c r="I7622" s="216"/>
      <c r="J7622" s="213"/>
      <c r="K7622" s="213"/>
      <c r="L7622" s="217"/>
      <c r="M7622" s="218"/>
      <c r="N7622" s="219"/>
      <c r="O7622" s="219"/>
      <c r="P7622" s="219"/>
      <c r="Q7622" s="219"/>
      <c r="R7622" s="219"/>
      <c r="S7622" s="219"/>
      <c r="T7622" s="220"/>
      <c r="AT7622" s="221" t="s">
        <v>272</v>
      </c>
      <c r="AU7622" s="221" t="s">
        <v>91</v>
      </c>
      <c r="AV7622" s="13" t="s">
        <v>89</v>
      </c>
      <c r="AW7622" s="13" t="s">
        <v>38</v>
      </c>
      <c r="AX7622" s="13" t="s">
        <v>82</v>
      </c>
      <c r="AY7622" s="221" t="s">
        <v>262</v>
      </c>
    </row>
    <row r="7623" spans="1:65" s="13" customFormat="1" ht="10">
      <c r="B7623" s="212"/>
      <c r="C7623" s="213"/>
      <c r="D7623" s="208" t="s">
        <v>272</v>
      </c>
      <c r="E7623" s="214" t="s">
        <v>44</v>
      </c>
      <c r="F7623" s="215" t="s">
        <v>754</v>
      </c>
      <c r="G7623" s="213"/>
      <c r="H7623" s="214" t="s">
        <v>44</v>
      </c>
      <c r="I7623" s="216"/>
      <c r="J7623" s="213"/>
      <c r="K7623" s="213"/>
      <c r="L7623" s="217"/>
      <c r="M7623" s="218"/>
      <c r="N7623" s="219"/>
      <c r="O7623" s="219"/>
      <c r="P7623" s="219"/>
      <c r="Q7623" s="219"/>
      <c r="R7623" s="219"/>
      <c r="S7623" s="219"/>
      <c r="T7623" s="220"/>
      <c r="AT7623" s="221" t="s">
        <v>272</v>
      </c>
      <c r="AU7623" s="221" t="s">
        <v>91</v>
      </c>
      <c r="AV7623" s="13" t="s">
        <v>89</v>
      </c>
      <c r="AW7623" s="13" t="s">
        <v>38</v>
      </c>
      <c r="AX7623" s="13" t="s">
        <v>82</v>
      </c>
      <c r="AY7623" s="221" t="s">
        <v>262</v>
      </c>
    </row>
    <row r="7624" spans="1:65" s="13" customFormat="1" ht="10">
      <c r="B7624" s="212"/>
      <c r="C7624" s="213"/>
      <c r="D7624" s="208" t="s">
        <v>272</v>
      </c>
      <c r="E7624" s="214" t="s">
        <v>44</v>
      </c>
      <c r="F7624" s="215" t="s">
        <v>755</v>
      </c>
      <c r="G7624" s="213"/>
      <c r="H7624" s="214" t="s">
        <v>44</v>
      </c>
      <c r="I7624" s="216"/>
      <c r="J7624" s="213"/>
      <c r="K7624" s="213"/>
      <c r="L7624" s="217"/>
      <c r="M7624" s="218"/>
      <c r="N7624" s="219"/>
      <c r="O7624" s="219"/>
      <c r="P7624" s="219"/>
      <c r="Q7624" s="219"/>
      <c r="R7624" s="219"/>
      <c r="S7624" s="219"/>
      <c r="T7624" s="220"/>
      <c r="AT7624" s="221" t="s">
        <v>272</v>
      </c>
      <c r="AU7624" s="221" t="s">
        <v>91</v>
      </c>
      <c r="AV7624" s="13" t="s">
        <v>89</v>
      </c>
      <c r="AW7624" s="13" t="s">
        <v>38</v>
      </c>
      <c r="AX7624" s="13" t="s">
        <v>82</v>
      </c>
      <c r="AY7624" s="221" t="s">
        <v>262</v>
      </c>
    </row>
    <row r="7625" spans="1:65" s="15" customFormat="1" ht="10">
      <c r="B7625" s="233"/>
      <c r="C7625" s="234"/>
      <c r="D7625" s="208" t="s">
        <v>272</v>
      </c>
      <c r="E7625" s="235" t="s">
        <v>44</v>
      </c>
      <c r="F7625" s="236" t="s">
        <v>756</v>
      </c>
      <c r="G7625" s="234"/>
      <c r="H7625" s="237">
        <v>53.7</v>
      </c>
      <c r="I7625" s="238"/>
      <c r="J7625" s="234"/>
      <c r="K7625" s="234"/>
      <c r="L7625" s="239"/>
      <c r="M7625" s="240"/>
      <c r="N7625" s="241"/>
      <c r="O7625" s="241"/>
      <c r="P7625" s="241"/>
      <c r="Q7625" s="241"/>
      <c r="R7625" s="241"/>
      <c r="S7625" s="241"/>
      <c r="T7625" s="242"/>
      <c r="AT7625" s="243" t="s">
        <v>272</v>
      </c>
      <c r="AU7625" s="243" t="s">
        <v>91</v>
      </c>
      <c r="AV7625" s="15" t="s">
        <v>91</v>
      </c>
      <c r="AW7625" s="15" t="s">
        <v>38</v>
      </c>
      <c r="AX7625" s="15" t="s">
        <v>82</v>
      </c>
      <c r="AY7625" s="243" t="s">
        <v>262</v>
      </c>
    </row>
    <row r="7626" spans="1:65" s="13" customFormat="1" ht="10">
      <c r="B7626" s="212"/>
      <c r="C7626" s="213"/>
      <c r="D7626" s="208" t="s">
        <v>272</v>
      </c>
      <c r="E7626" s="214" t="s">
        <v>44</v>
      </c>
      <c r="F7626" s="215" t="s">
        <v>757</v>
      </c>
      <c r="G7626" s="213"/>
      <c r="H7626" s="214" t="s">
        <v>44</v>
      </c>
      <c r="I7626" s="216"/>
      <c r="J7626" s="213"/>
      <c r="K7626" s="213"/>
      <c r="L7626" s="217"/>
      <c r="M7626" s="218"/>
      <c r="N7626" s="219"/>
      <c r="O7626" s="219"/>
      <c r="P7626" s="219"/>
      <c r="Q7626" s="219"/>
      <c r="R7626" s="219"/>
      <c r="S7626" s="219"/>
      <c r="T7626" s="220"/>
      <c r="AT7626" s="221" t="s">
        <v>272</v>
      </c>
      <c r="AU7626" s="221" t="s">
        <v>91</v>
      </c>
      <c r="AV7626" s="13" t="s">
        <v>89</v>
      </c>
      <c r="AW7626" s="13" t="s">
        <v>38</v>
      </c>
      <c r="AX7626" s="13" t="s">
        <v>82</v>
      </c>
      <c r="AY7626" s="221" t="s">
        <v>262</v>
      </c>
    </row>
    <row r="7627" spans="1:65" s="15" customFormat="1" ht="10">
      <c r="B7627" s="233"/>
      <c r="C7627" s="234"/>
      <c r="D7627" s="208" t="s">
        <v>272</v>
      </c>
      <c r="E7627" s="235" t="s">
        <v>44</v>
      </c>
      <c r="F7627" s="236" t="s">
        <v>758</v>
      </c>
      <c r="G7627" s="234"/>
      <c r="H7627" s="237">
        <v>25.2</v>
      </c>
      <c r="I7627" s="238"/>
      <c r="J7627" s="234"/>
      <c r="K7627" s="234"/>
      <c r="L7627" s="239"/>
      <c r="M7627" s="240"/>
      <c r="N7627" s="241"/>
      <c r="O7627" s="241"/>
      <c r="P7627" s="241"/>
      <c r="Q7627" s="241"/>
      <c r="R7627" s="241"/>
      <c r="S7627" s="241"/>
      <c r="T7627" s="242"/>
      <c r="AT7627" s="243" t="s">
        <v>272</v>
      </c>
      <c r="AU7627" s="243" t="s">
        <v>91</v>
      </c>
      <c r="AV7627" s="15" t="s">
        <v>91</v>
      </c>
      <c r="AW7627" s="15" t="s">
        <v>38</v>
      </c>
      <c r="AX7627" s="15" t="s">
        <v>82</v>
      </c>
      <c r="AY7627" s="243" t="s">
        <v>262</v>
      </c>
    </row>
    <row r="7628" spans="1:65" s="13" customFormat="1" ht="10">
      <c r="B7628" s="212"/>
      <c r="C7628" s="213"/>
      <c r="D7628" s="208" t="s">
        <v>272</v>
      </c>
      <c r="E7628" s="214" t="s">
        <v>44</v>
      </c>
      <c r="F7628" s="215" t="s">
        <v>759</v>
      </c>
      <c r="G7628" s="213"/>
      <c r="H7628" s="214" t="s">
        <v>44</v>
      </c>
      <c r="I7628" s="216"/>
      <c r="J7628" s="213"/>
      <c r="K7628" s="213"/>
      <c r="L7628" s="217"/>
      <c r="M7628" s="218"/>
      <c r="N7628" s="219"/>
      <c r="O7628" s="219"/>
      <c r="P7628" s="219"/>
      <c r="Q7628" s="219"/>
      <c r="R7628" s="219"/>
      <c r="S7628" s="219"/>
      <c r="T7628" s="220"/>
      <c r="AT7628" s="221" t="s">
        <v>272</v>
      </c>
      <c r="AU7628" s="221" t="s">
        <v>91</v>
      </c>
      <c r="AV7628" s="13" t="s">
        <v>89</v>
      </c>
      <c r="AW7628" s="13" t="s">
        <v>38</v>
      </c>
      <c r="AX7628" s="13" t="s">
        <v>82</v>
      </c>
      <c r="AY7628" s="221" t="s">
        <v>262</v>
      </c>
    </row>
    <row r="7629" spans="1:65" s="15" customFormat="1" ht="10">
      <c r="B7629" s="233"/>
      <c r="C7629" s="234"/>
      <c r="D7629" s="208" t="s">
        <v>272</v>
      </c>
      <c r="E7629" s="235" t="s">
        <v>44</v>
      </c>
      <c r="F7629" s="236" t="s">
        <v>760</v>
      </c>
      <c r="G7629" s="234"/>
      <c r="H7629" s="237">
        <v>60.1</v>
      </c>
      <c r="I7629" s="238"/>
      <c r="J7629" s="234"/>
      <c r="K7629" s="234"/>
      <c r="L7629" s="239"/>
      <c r="M7629" s="240"/>
      <c r="N7629" s="241"/>
      <c r="O7629" s="241"/>
      <c r="P7629" s="241"/>
      <c r="Q7629" s="241"/>
      <c r="R7629" s="241"/>
      <c r="S7629" s="241"/>
      <c r="T7629" s="242"/>
      <c r="AT7629" s="243" t="s">
        <v>272</v>
      </c>
      <c r="AU7629" s="243" t="s">
        <v>91</v>
      </c>
      <c r="AV7629" s="15" t="s">
        <v>91</v>
      </c>
      <c r="AW7629" s="15" t="s">
        <v>38</v>
      </c>
      <c r="AX7629" s="15" t="s">
        <v>82</v>
      </c>
      <c r="AY7629" s="243" t="s">
        <v>262</v>
      </c>
    </row>
    <row r="7630" spans="1:65" s="13" customFormat="1" ht="10">
      <c r="B7630" s="212"/>
      <c r="C7630" s="213"/>
      <c r="D7630" s="208" t="s">
        <v>272</v>
      </c>
      <c r="E7630" s="214" t="s">
        <v>44</v>
      </c>
      <c r="F7630" s="215" t="s">
        <v>761</v>
      </c>
      <c r="G7630" s="213"/>
      <c r="H7630" s="214" t="s">
        <v>44</v>
      </c>
      <c r="I7630" s="216"/>
      <c r="J7630" s="213"/>
      <c r="K7630" s="213"/>
      <c r="L7630" s="217"/>
      <c r="M7630" s="218"/>
      <c r="N7630" s="219"/>
      <c r="O7630" s="219"/>
      <c r="P7630" s="219"/>
      <c r="Q7630" s="219"/>
      <c r="R7630" s="219"/>
      <c r="S7630" s="219"/>
      <c r="T7630" s="220"/>
      <c r="AT7630" s="221" t="s">
        <v>272</v>
      </c>
      <c r="AU7630" s="221" t="s">
        <v>91</v>
      </c>
      <c r="AV7630" s="13" t="s">
        <v>89</v>
      </c>
      <c r="AW7630" s="13" t="s">
        <v>38</v>
      </c>
      <c r="AX7630" s="13" t="s">
        <v>82</v>
      </c>
      <c r="AY7630" s="221" t="s">
        <v>262</v>
      </c>
    </row>
    <row r="7631" spans="1:65" s="15" customFormat="1" ht="10">
      <c r="B7631" s="233"/>
      <c r="C7631" s="234"/>
      <c r="D7631" s="208" t="s">
        <v>272</v>
      </c>
      <c r="E7631" s="235" t="s">
        <v>44</v>
      </c>
      <c r="F7631" s="236" t="s">
        <v>762</v>
      </c>
      <c r="G7631" s="234"/>
      <c r="H7631" s="237">
        <v>133.69999999999999</v>
      </c>
      <c r="I7631" s="238"/>
      <c r="J7631" s="234"/>
      <c r="K7631" s="234"/>
      <c r="L7631" s="239"/>
      <c r="M7631" s="240"/>
      <c r="N7631" s="241"/>
      <c r="O7631" s="241"/>
      <c r="P7631" s="241"/>
      <c r="Q7631" s="241"/>
      <c r="R7631" s="241"/>
      <c r="S7631" s="241"/>
      <c r="T7631" s="242"/>
      <c r="AT7631" s="243" t="s">
        <v>272</v>
      </c>
      <c r="AU7631" s="243" t="s">
        <v>91</v>
      </c>
      <c r="AV7631" s="15" t="s">
        <v>91</v>
      </c>
      <c r="AW7631" s="15" t="s">
        <v>38</v>
      </c>
      <c r="AX7631" s="15" t="s">
        <v>82</v>
      </c>
      <c r="AY7631" s="243" t="s">
        <v>262</v>
      </c>
    </row>
    <row r="7632" spans="1:65" s="13" customFormat="1" ht="10">
      <c r="B7632" s="212"/>
      <c r="C7632" s="213"/>
      <c r="D7632" s="208" t="s">
        <v>272</v>
      </c>
      <c r="E7632" s="214" t="s">
        <v>44</v>
      </c>
      <c r="F7632" s="215" t="s">
        <v>767</v>
      </c>
      <c r="G7632" s="213"/>
      <c r="H7632" s="214" t="s">
        <v>44</v>
      </c>
      <c r="I7632" s="216"/>
      <c r="J7632" s="213"/>
      <c r="K7632" s="213"/>
      <c r="L7632" s="217"/>
      <c r="M7632" s="218"/>
      <c r="N7632" s="219"/>
      <c r="O7632" s="219"/>
      <c r="P7632" s="219"/>
      <c r="Q7632" s="219"/>
      <c r="R7632" s="219"/>
      <c r="S7632" s="219"/>
      <c r="T7632" s="220"/>
      <c r="AT7632" s="221" t="s">
        <v>272</v>
      </c>
      <c r="AU7632" s="221" t="s">
        <v>91</v>
      </c>
      <c r="AV7632" s="13" t="s">
        <v>89</v>
      </c>
      <c r="AW7632" s="13" t="s">
        <v>38</v>
      </c>
      <c r="AX7632" s="13" t="s">
        <v>82</v>
      </c>
      <c r="AY7632" s="221" t="s">
        <v>262</v>
      </c>
    </row>
    <row r="7633" spans="2:51" s="15" customFormat="1" ht="10">
      <c r="B7633" s="233"/>
      <c r="C7633" s="234"/>
      <c r="D7633" s="208" t="s">
        <v>272</v>
      </c>
      <c r="E7633" s="235" t="s">
        <v>44</v>
      </c>
      <c r="F7633" s="236" t="s">
        <v>768</v>
      </c>
      <c r="G7633" s="234"/>
      <c r="H7633" s="237">
        <v>3.8</v>
      </c>
      <c r="I7633" s="238"/>
      <c r="J7633" s="234"/>
      <c r="K7633" s="234"/>
      <c r="L7633" s="239"/>
      <c r="M7633" s="240"/>
      <c r="N7633" s="241"/>
      <c r="O7633" s="241"/>
      <c r="P7633" s="241"/>
      <c r="Q7633" s="241"/>
      <c r="R7633" s="241"/>
      <c r="S7633" s="241"/>
      <c r="T7633" s="242"/>
      <c r="AT7633" s="243" t="s">
        <v>272</v>
      </c>
      <c r="AU7633" s="243" t="s">
        <v>91</v>
      </c>
      <c r="AV7633" s="15" t="s">
        <v>91</v>
      </c>
      <c r="AW7633" s="15" t="s">
        <v>38</v>
      </c>
      <c r="AX7633" s="15" t="s">
        <v>82</v>
      </c>
      <c r="AY7633" s="243" t="s">
        <v>262</v>
      </c>
    </row>
    <row r="7634" spans="2:51" s="13" customFormat="1" ht="10">
      <c r="B7634" s="212"/>
      <c r="C7634" s="213"/>
      <c r="D7634" s="208" t="s">
        <v>272</v>
      </c>
      <c r="E7634" s="214" t="s">
        <v>44</v>
      </c>
      <c r="F7634" s="215" t="s">
        <v>769</v>
      </c>
      <c r="G7634" s="213"/>
      <c r="H7634" s="214" t="s">
        <v>44</v>
      </c>
      <c r="I7634" s="216"/>
      <c r="J7634" s="213"/>
      <c r="K7634" s="213"/>
      <c r="L7634" s="217"/>
      <c r="M7634" s="218"/>
      <c r="N7634" s="219"/>
      <c r="O7634" s="219"/>
      <c r="P7634" s="219"/>
      <c r="Q7634" s="219"/>
      <c r="R7634" s="219"/>
      <c r="S7634" s="219"/>
      <c r="T7634" s="220"/>
      <c r="AT7634" s="221" t="s">
        <v>272</v>
      </c>
      <c r="AU7634" s="221" t="s">
        <v>91</v>
      </c>
      <c r="AV7634" s="13" t="s">
        <v>89</v>
      </c>
      <c r="AW7634" s="13" t="s">
        <v>38</v>
      </c>
      <c r="AX7634" s="13" t="s">
        <v>82</v>
      </c>
      <c r="AY7634" s="221" t="s">
        <v>262</v>
      </c>
    </row>
    <row r="7635" spans="2:51" s="15" customFormat="1" ht="10">
      <c r="B7635" s="233"/>
      <c r="C7635" s="234"/>
      <c r="D7635" s="208" t="s">
        <v>272</v>
      </c>
      <c r="E7635" s="235" t="s">
        <v>44</v>
      </c>
      <c r="F7635" s="236" t="s">
        <v>347</v>
      </c>
      <c r="G7635" s="234"/>
      <c r="H7635" s="237">
        <v>7</v>
      </c>
      <c r="I7635" s="238"/>
      <c r="J7635" s="234"/>
      <c r="K7635" s="234"/>
      <c r="L7635" s="239"/>
      <c r="M7635" s="240"/>
      <c r="N7635" s="241"/>
      <c r="O7635" s="241"/>
      <c r="P7635" s="241"/>
      <c r="Q7635" s="241"/>
      <c r="R7635" s="241"/>
      <c r="S7635" s="241"/>
      <c r="T7635" s="242"/>
      <c r="AT7635" s="243" t="s">
        <v>272</v>
      </c>
      <c r="AU7635" s="243" t="s">
        <v>91</v>
      </c>
      <c r="AV7635" s="15" t="s">
        <v>91</v>
      </c>
      <c r="AW7635" s="15" t="s">
        <v>38</v>
      </c>
      <c r="AX7635" s="15" t="s">
        <v>82</v>
      </c>
      <c r="AY7635" s="243" t="s">
        <v>262</v>
      </c>
    </row>
    <row r="7636" spans="2:51" s="13" customFormat="1" ht="10">
      <c r="B7636" s="212"/>
      <c r="C7636" s="213"/>
      <c r="D7636" s="208" t="s">
        <v>272</v>
      </c>
      <c r="E7636" s="214" t="s">
        <v>44</v>
      </c>
      <c r="F7636" s="215" t="s">
        <v>773</v>
      </c>
      <c r="G7636" s="213"/>
      <c r="H7636" s="214" t="s">
        <v>44</v>
      </c>
      <c r="I7636" s="216"/>
      <c r="J7636" s="213"/>
      <c r="K7636" s="213"/>
      <c r="L7636" s="217"/>
      <c r="M7636" s="218"/>
      <c r="N7636" s="219"/>
      <c r="O7636" s="219"/>
      <c r="P7636" s="219"/>
      <c r="Q7636" s="219"/>
      <c r="R7636" s="219"/>
      <c r="S7636" s="219"/>
      <c r="T7636" s="220"/>
      <c r="AT7636" s="221" t="s">
        <v>272</v>
      </c>
      <c r="AU7636" s="221" t="s">
        <v>91</v>
      </c>
      <c r="AV7636" s="13" t="s">
        <v>89</v>
      </c>
      <c r="AW7636" s="13" t="s">
        <v>38</v>
      </c>
      <c r="AX7636" s="13" t="s">
        <v>82</v>
      </c>
      <c r="AY7636" s="221" t="s">
        <v>262</v>
      </c>
    </row>
    <row r="7637" spans="2:51" s="15" customFormat="1" ht="10">
      <c r="B7637" s="233"/>
      <c r="C7637" s="234"/>
      <c r="D7637" s="208" t="s">
        <v>272</v>
      </c>
      <c r="E7637" s="235" t="s">
        <v>44</v>
      </c>
      <c r="F7637" s="236" t="s">
        <v>774</v>
      </c>
      <c r="G7637" s="234"/>
      <c r="H7637" s="237">
        <v>49.1</v>
      </c>
      <c r="I7637" s="238"/>
      <c r="J7637" s="234"/>
      <c r="K7637" s="234"/>
      <c r="L7637" s="239"/>
      <c r="M7637" s="240"/>
      <c r="N7637" s="241"/>
      <c r="O7637" s="241"/>
      <c r="P7637" s="241"/>
      <c r="Q7637" s="241"/>
      <c r="R7637" s="241"/>
      <c r="S7637" s="241"/>
      <c r="T7637" s="242"/>
      <c r="AT7637" s="243" t="s">
        <v>272</v>
      </c>
      <c r="AU7637" s="243" t="s">
        <v>91</v>
      </c>
      <c r="AV7637" s="15" t="s">
        <v>91</v>
      </c>
      <c r="AW7637" s="15" t="s">
        <v>38</v>
      </c>
      <c r="AX7637" s="15" t="s">
        <v>82</v>
      </c>
      <c r="AY7637" s="243" t="s">
        <v>262</v>
      </c>
    </row>
    <row r="7638" spans="2:51" s="13" customFormat="1" ht="10">
      <c r="B7638" s="212"/>
      <c r="C7638" s="213"/>
      <c r="D7638" s="208" t="s">
        <v>272</v>
      </c>
      <c r="E7638" s="214" t="s">
        <v>44</v>
      </c>
      <c r="F7638" s="215" t="s">
        <v>779</v>
      </c>
      <c r="G7638" s="213"/>
      <c r="H7638" s="214" t="s">
        <v>44</v>
      </c>
      <c r="I7638" s="216"/>
      <c r="J7638" s="213"/>
      <c r="K7638" s="213"/>
      <c r="L7638" s="217"/>
      <c r="M7638" s="218"/>
      <c r="N7638" s="219"/>
      <c r="O7638" s="219"/>
      <c r="P7638" s="219"/>
      <c r="Q7638" s="219"/>
      <c r="R7638" s="219"/>
      <c r="S7638" s="219"/>
      <c r="T7638" s="220"/>
      <c r="AT7638" s="221" t="s">
        <v>272</v>
      </c>
      <c r="AU7638" s="221" t="s">
        <v>91</v>
      </c>
      <c r="AV7638" s="13" t="s">
        <v>89</v>
      </c>
      <c r="AW7638" s="13" t="s">
        <v>38</v>
      </c>
      <c r="AX7638" s="13" t="s">
        <v>82</v>
      </c>
      <c r="AY7638" s="221" t="s">
        <v>262</v>
      </c>
    </row>
    <row r="7639" spans="2:51" s="15" customFormat="1" ht="10">
      <c r="B7639" s="233"/>
      <c r="C7639" s="234"/>
      <c r="D7639" s="208" t="s">
        <v>272</v>
      </c>
      <c r="E7639" s="235" t="s">
        <v>44</v>
      </c>
      <c r="F7639" s="236" t="s">
        <v>780</v>
      </c>
      <c r="G7639" s="234"/>
      <c r="H7639" s="237">
        <v>51.8</v>
      </c>
      <c r="I7639" s="238"/>
      <c r="J7639" s="234"/>
      <c r="K7639" s="234"/>
      <c r="L7639" s="239"/>
      <c r="M7639" s="240"/>
      <c r="N7639" s="241"/>
      <c r="O7639" s="241"/>
      <c r="P7639" s="241"/>
      <c r="Q7639" s="241"/>
      <c r="R7639" s="241"/>
      <c r="S7639" s="241"/>
      <c r="T7639" s="242"/>
      <c r="AT7639" s="243" t="s">
        <v>272</v>
      </c>
      <c r="AU7639" s="243" t="s">
        <v>91</v>
      </c>
      <c r="AV7639" s="15" t="s">
        <v>91</v>
      </c>
      <c r="AW7639" s="15" t="s">
        <v>38</v>
      </c>
      <c r="AX7639" s="15" t="s">
        <v>82</v>
      </c>
      <c r="AY7639" s="243" t="s">
        <v>262</v>
      </c>
    </row>
    <row r="7640" spans="2:51" s="13" customFormat="1" ht="10">
      <c r="B7640" s="212"/>
      <c r="C7640" s="213"/>
      <c r="D7640" s="208" t="s">
        <v>272</v>
      </c>
      <c r="E7640" s="214" t="s">
        <v>44</v>
      </c>
      <c r="F7640" s="215" t="s">
        <v>785</v>
      </c>
      <c r="G7640" s="213"/>
      <c r="H7640" s="214" t="s">
        <v>44</v>
      </c>
      <c r="I7640" s="216"/>
      <c r="J7640" s="213"/>
      <c r="K7640" s="213"/>
      <c r="L7640" s="217"/>
      <c r="M7640" s="218"/>
      <c r="N7640" s="219"/>
      <c r="O7640" s="219"/>
      <c r="P7640" s="219"/>
      <c r="Q7640" s="219"/>
      <c r="R7640" s="219"/>
      <c r="S7640" s="219"/>
      <c r="T7640" s="220"/>
      <c r="AT7640" s="221" t="s">
        <v>272</v>
      </c>
      <c r="AU7640" s="221" t="s">
        <v>91</v>
      </c>
      <c r="AV7640" s="13" t="s">
        <v>89</v>
      </c>
      <c r="AW7640" s="13" t="s">
        <v>38</v>
      </c>
      <c r="AX7640" s="13" t="s">
        <v>82</v>
      </c>
      <c r="AY7640" s="221" t="s">
        <v>262</v>
      </c>
    </row>
    <row r="7641" spans="2:51" s="15" customFormat="1" ht="10">
      <c r="B7641" s="233"/>
      <c r="C7641" s="234"/>
      <c r="D7641" s="208" t="s">
        <v>272</v>
      </c>
      <c r="E7641" s="235" t="s">
        <v>44</v>
      </c>
      <c r="F7641" s="236" t="s">
        <v>786</v>
      </c>
      <c r="G7641" s="234"/>
      <c r="H7641" s="237">
        <v>8.8000000000000007</v>
      </c>
      <c r="I7641" s="238"/>
      <c r="J7641" s="234"/>
      <c r="K7641" s="234"/>
      <c r="L7641" s="239"/>
      <c r="M7641" s="240"/>
      <c r="N7641" s="241"/>
      <c r="O7641" s="241"/>
      <c r="P7641" s="241"/>
      <c r="Q7641" s="241"/>
      <c r="R7641" s="241"/>
      <c r="S7641" s="241"/>
      <c r="T7641" s="242"/>
      <c r="AT7641" s="243" t="s">
        <v>272</v>
      </c>
      <c r="AU7641" s="243" t="s">
        <v>91</v>
      </c>
      <c r="AV7641" s="15" t="s">
        <v>91</v>
      </c>
      <c r="AW7641" s="15" t="s">
        <v>38</v>
      </c>
      <c r="AX7641" s="15" t="s">
        <v>82</v>
      </c>
      <c r="AY7641" s="243" t="s">
        <v>262</v>
      </c>
    </row>
    <row r="7642" spans="2:51" s="13" customFormat="1" ht="10">
      <c r="B7642" s="212"/>
      <c r="C7642" s="213"/>
      <c r="D7642" s="208" t="s">
        <v>272</v>
      </c>
      <c r="E7642" s="214" t="s">
        <v>44</v>
      </c>
      <c r="F7642" s="215" t="s">
        <v>795</v>
      </c>
      <c r="G7642" s="213"/>
      <c r="H7642" s="214" t="s">
        <v>44</v>
      </c>
      <c r="I7642" s="216"/>
      <c r="J7642" s="213"/>
      <c r="K7642" s="213"/>
      <c r="L7642" s="217"/>
      <c r="M7642" s="218"/>
      <c r="N7642" s="219"/>
      <c r="O7642" s="219"/>
      <c r="P7642" s="219"/>
      <c r="Q7642" s="219"/>
      <c r="R7642" s="219"/>
      <c r="S7642" s="219"/>
      <c r="T7642" s="220"/>
      <c r="AT7642" s="221" t="s">
        <v>272</v>
      </c>
      <c r="AU7642" s="221" t="s">
        <v>91</v>
      </c>
      <c r="AV7642" s="13" t="s">
        <v>89</v>
      </c>
      <c r="AW7642" s="13" t="s">
        <v>38</v>
      </c>
      <c r="AX7642" s="13" t="s">
        <v>82</v>
      </c>
      <c r="AY7642" s="221" t="s">
        <v>262</v>
      </c>
    </row>
    <row r="7643" spans="2:51" s="15" customFormat="1" ht="10">
      <c r="B7643" s="233"/>
      <c r="C7643" s="234"/>
      <c r="D7643" s="208" t="s">
        <v>272</v>
      </c>
      <c r="E7643" s="235" t="s">
        <v>44</v>
      </c>
      <c r="F7643" s="236" t="s">
        <v>796</v>
      </c>
      <c r="G7643" s="234"/>
      <c r="H7643" s="237">
        <v>7.7</v>
      </c>
      <c r="I7643" s="238"/>
      <c r="J7643" s="234"/>
      <c r="K7643" s="234"/>
      <c r="L7643" s="239"/>
      <c r="M7643" s="240"/>
      <c r="N7643" s="241"/>
      <c r="O7643" s="241"/>
      <c r="P7643" s="241"/>
      <c r="Q7643" s="241"/>
      <c r="R7643" s="241"/>
      <c r="S7643" s="241"/>
      <c r="T7643" s="242"/>
      <c r="AT7643" s="243" t="s">
        <v>272</v>
      </c>
      <c r="AU7643" s="243" t="s">
        <v>91</v>
      </c>
      <c r="AV7643" s="15" t="s">
        <v>91</v>
      </c>
      <c r="AW7643" s="15" t="s">
        <v>38</v>
      </c>
      <c r="AX7643" s="15" t="s">
        <v>82</v>
      </c>
      <c r="AY7643" s="243" t="s">
        <v>262</v>
      </c>
    </row>
    <row r="7644" spans="2:51" s="14" customFormat="1" ht="10">
      <c r="B7644" s="222"/>
      <c r="C7644" s="223"/>
      <c r="D7644" s="208" t="s">
        <v>272</v>
      </c>
      <c r="E7644" s="224" t="s">
        <v>44</v>
      </c>
      <c r="F7644" s="225" t="s">
        <v>284</v>
      </c>
      <c r="G7644" s="223"/>
      <c r="H7644" s="226">
        <v>400.90000000000003</v>
      </c>
      <c r="I7644" s="227"/>
      <c r="J7644" s="223"/>
      <c r="K7644" s="223"/>
      <c r="L7644" s="228"/>
      <c r="M7644" s="229"/>
      <c r="N7644" s="230"/>
      <c r="O7644" s="230"/>
      <c r="P7644" s="230"/>
      <c r="Q7644" s="230"/>
      <c r="R7644" s="230"/>
      <c r="S7644" s="230"/>
      <c r="T7644" s="231"/>
      <c r="AT7644" s="232" t="s">
        <v>272</v>
      </c>
      <c r="AU7644" s="232" t="s">
        <v>91</v>
      </c>
      <c r="AV7644" s="14" t="s">
        <v>97</v>
      </c>
      <c r="AW7644" s="14" t="s">
        <v>38</v>
      </c>
      <c r="AX7644" s="14" t="s">
        <v>82</v>
      </c>
      <c r="AY7644" s="232" t="s">
        <v>262</v>
      </c>
    </row>
    <row r="7645" spans="2:51" s="13" customFormat="1" ht="10">
      <c r="B7645" s="212"/>
      <c r="C7645" s="213"/>
      <c r="D7645" s="208" t="s">
        <v>272</v>
      </c>
      <c r="E7645" s="214" t="s">
        <v>44</v>
      </c>
      <c r="F7645" s="215" t="s">
        <v>798</v>
      </c>
      <c r="G7645" s="213"/>
      <c r="H7645" s="214" t="s">
        <v>44</v>
      </c>
      <c r="I7645" s="216"/>
      <c r="J7645" s="213"/>
      <c r="K7645" s="213"/>
      <c r="L7645" s="217"/>
      <c r="M7645" s="218"/>
      <c r="N7645" s="219"/>
      <c r="O7645" s="219"/>
      <c r="P7645" s="219"/>
      <c r="Q7645" s="219"/>
      <c r="R7645" s="219"/>
      <c r="S7645" s="219"/>
      <c r="T7645" s="220"/>
      <c r="AT7645" s="221" t="s">
        <v>272</v>
      </c>
      <c r="AU7645" s="221" t="s">
        <v>91</v>
      </c>
      <c r="AV7645" s="13" t="s">
        <v>89</v>
      </c>
      <c r="AW7645" s="13" t="s">
        <v>38</v>
      </c>
      <c r="AX7645" s="13" t="s">
        <v>82</v>
      </c>
      <c r="AY7645" s="221" t="s">
        <v>262</v>
      </c>
    </row>
    <row r="7646" spans="2:51" s="13" customFormat="1" ht="10">
      <c r="B7646" s="212"/>
      <c r="C7646" s="213"/>
      <c r="D7646" s="208" t="s">
        <v>272</v>
      </c>
      <c r="E7646" s="214" t="s">
        <v>44</v>
      </c>
      <c r="F7646" s="215" t="s">
        <v>799</v>
      </c>
      <c r="G7646" s="213"/>
      <c r="H7646" s="214" t="s">
        <v>44</v>
      </c>
      <c r="I7646" s="216"/>
      <c r="J7646" s="213"/>
      <c r="K7646" s="213"/>
      <c r="L7646" s="217"/>
      <c r="M7646" s="218"/>
      <c r="N7646" s="219"/>
      <c r="O7646" s="219"/>
      <c r="P7646" s="219"/>
      <c r="Q7646" s="219"/>
      <c r="R7646" s="219"/>
      <c r="S7646" s="219"/>
      <c r="T7646" s="220"/>
      <c r="AT7646" s="221" t="s">
        <v>272</v>
      </c>
      <c r="AU7646" s="221" t="s">
        <v>91</v>
      </c>
      <c r="AV7646" s="13" t="s">
        <v>89</v>
      </c>
      <c r="AW7646" s="13" t="s">
        <v>38</v>
      </c>
      <c r="AX7646" s="13" t="s">
        <v>82</v>
      </c>
      <c r="AY7646" s="221" t="s">
        <v>262</v>
      </c>
    </row>
    <row r="7647" spans="2:51" s="15" customFormat="1" ht="10">
      <c r="B7647" s="233"/>
      <c r="C7647" s="234"/>
      <c r="D7647" s="208" t="s">
        <v>272</v>
      </c>
      <c r="E7647" s="235" t="s">
        <v>44</v>
      </c>
      <c r="F7647" s="236" t="s">
        <v>800</v>
      </c>
      <c r="G7647" s="234"/>
      <c r="H7647" s="237">
        <v>39.5</v>
      </c>
      <c r="I7647" s="238"/>
      <c r="J7647" s="234"/>
      <c r="K7647" s="234"/>
      <c r="L7647" s="239"/>
      <c r="M7647" s="240"/>
      <c r="N7647" s="241"/>
      <c r="O7647" s="241"/>
      <c r="P7647" s="241"/>
      <c r="Q7647" s="241"/>
      <c r="R7647" s="241"/>
      <c r="S7647" s="241"/>
      <c r="T7647" s="242"/>
      <c r="AT7647" s="243" t="s">
        <v>272</v>
      </c>
      <c r="AU7647" s="243" t="s">
        <v>91</v>
      </c>
      <c r="AV7647" s="15" t="s">
        <v>91</v>
      </c>
      <c r="AW7647" s="15" t="s">
        <v>38</v>
      </c>
      <c r="AX7647" s="15" t="s">
        <v>82</v>
      </c>
      <c r="AY7647" s="243" t="s">
        <v>262</v>
      </c>
    </row>
    <row r="7648" spans="2:51" s="13" customFormat="1" ht="10">
      <c r="B7648" s="212"/>
      <c r="C7648" s="213"/>
      <c r="D7648" s="208" t="s">
        <v>272</v>
      </c>
      <c r="E7648" s="214" t="s">
        <v>44</v>
      </c>
      <c r="F7648" s="215" t="s">
        <v>804</v>
      </c>
      <c r="G7648" s="213"/>
      <c r="H7648" s="214" t="s">
        <v>44</v>
      </c>
      <c r="I7648" s="216"/>
      <c r="J7648" s="213"/>
      <c r="K7648" s="213"/>
      <c r="L7648" s="217"/>
      <c r="M7648" s="218"/>
      <c r="N7648" s="219"/>
      <c r="O7648" s="219"/>
      <c r="P7648" s="219"/>
      <c r="Q7648" s="219"/>
      <c r="R7648" s="219"/>
      <c r="S7648" s="219"/>
      <c r="T7648" s="220"/>
      <c r="AT7648" s="221" t="s">
        <v>272</v>
      </c>
      <c r="AU7648" s="221" t="s">
        <v>91</v>
      </c>
      <c r="AV7648" s="13" t="s">
        <v>89</v>
      </c>
      <c r="AW7648" s="13" t="s">
        <v>38</v>
      </c>
      <c r="AX7648" s="13" t="s">
        <v>82</v>
      </c>
      <c r="AY7648" s="221" t="s">
        <v>262</v>
      </c>
    </row>
    <row r="7649" spans="2:51" s="15" customFormat="1" ht="10">
      <c r="B7649" s="233"/>
      <c r="C7649" s="234"/>
      <c r="D7649" s="208" t="s">
        <v>272</v>
      </c>
      <c r="E7649" s="235" t="s">
        <v>44</v>
      </c>
      <c r="F7649" s="236" t="s">
        <v>805</v>
      </c>
      <c r="G7649" s="234"/>
      <c r="H7649" s="237">
        <v>10.199999999999999</v>
      </c>
      <c r="I7649" s="238"/>
      <c r="J7649" s="234"/>
      <c r="K7649" s="234"/>
      <c r="L7649" s="239"/>
      <c r="M7649" s="240"/>
      <c r="N7649" s="241"/>
      <c r="O7649" s="241"/>
      <c r="P7649" s="241"/>
      <c r="Q7649" s="241"/>
      <c r="R7649" s="241"/>
      <c r="S7649" s="241"/>
      <c r="T7649" s="242"/>
      <c r="AT7649" s="243" t="s">
        <v>272</v>
      </c>
      <c r="AU7649" s="243" t="s">
        <v>91</v>
      </c>
      <c r="AV7649" s="15" t="s">
        <v>91</v>
      </c>
      <c r="AW7649" s="15" t="s">
        <v>38</v>
      </c>
      <c r="AX7649" s="15" t="s">
        <v>82</v>
      </c>
      <c r="AY7649" s="243" t="s">
        <v>262</v>
      </c>
    </row>
    <row r="7650" spans="2:51" s="13" customFormat="1" ht="10">
      <c r="B7650" s="212"/>
      <c r="C7650" s="213"/>
      <c r="D7650" s="208" t="s">
        <v>272</v>
      </c>
      <c r="E7650" s="214" t="s">
        <v>44</v>
      </c>
      <c r="F7650" s="215" t="s">
        <v>808</v>
      </c>
      <c r="G7650" s="213"/>
      <c r="H7650" s="214" t="s">
        <v>44</v>
      </c>
      <c r="I7650" s="216"/>
      <c r="J7650" s="213"/>
      <c r="K7650" s="213"/>
      <c r="L7650" s="217"/>
      <c r="M7650" s="218"/>
      <c r="N7650" s="219"/>
      <c r="O7650" s="219"/>
      <c r="P7650" s="219"/>
      <c r="Q7650" s="219"/>
      <c r="R7650" s="219"/>
      <c r="S7650" s="219"/>
      <c r="T7650" s="220"/>
      <c r="AT7650" s="221" t="s">
        <v>272</v>
      </c>
      <c r="AU7650" s="221" t="s">
        <v>91</v>
      </c>
      <c r="AV7650" s="13" t="s">
        <v>89</v>
      </c>
      <c r="AW7650" s="13" t="s">
        <v>38</v>
      </c>
      <c r="AX7650" s="13" t="s">
        <v>82</v>
      </c>
      <c r="AY7650" s="221" t="s">
        <v>262</v>
      </c>
    </row>
    <row r="7651" spans="2:51" s="15" customFormat="1" ht="10">
      <c r="B7651" s="233"/>
      <c r="C7651" s="234"/>
      <c r="D7651" s="208" t="s">
        <v>272</v>
      </c>
      <c r="E7651" s="235" t="s">
        <v>44</v>
      </c>
      <c r="F7651" s="236" t="s">
        <v>809</v>
      </c>
      <c r="G7651" s="234"/>
      <c r="H7651" s="237">
        <v>73.400000000000006</v>
      </c>
      <c r="I7651" s="238"/>
      <c r="J7651" s="234"/>
      <c r="K7651" s="234"/>
      <c r="L7651" s="239"/>
      <c r="M7651" s="240"/>
      <c r="N7651" s="241"/>
      <c r="O7651" s="241"/>
      <c r="P7651" s="241"/>
      <c r="Q7651" s="241"/>
      <c r="R7651" s="241"/>
      <c r="S7651" s="241"/>
      <c r="T7651" s="242"/>
      <c r="AT7651" s="243" t="s">
        <v>272</v>
      </c>
      <c r="AU7651" s="243" t="s">
        <v>91</v>
      </c>
      <c r="AV7651" s="15" t="s">
        <v>91</v>
      </c>
      <c r="AW7651" s="15" t="s">
        <v>38</v>
      </c>
      <c r="AX7651" s="15" t="s">
        <v>82</v>
      </c>
      <c r="AY7651" s="243" t="s">
        <v>262</v>
      </c>
    </row>
    <row r="7652" spans="2:51" s="13" customFormat="1" ht="10">
      <c r="B7652" s="212"/>
      <c r="C7652" s="213"/>
      <c r="D7652" s="208" t="s">
        <v>272</v>
      </c>
      <c r="E7652" s="214" t="s">
        <v>44</v>
      </c>
      <c r="F7652" s="215" t="s">
        <v>834</v>
      </c>
      <c r="G7652" s="213"/>
      <c r="H7652" s="214" t="s">
        <v>44</v>
      </c>
      <c r="I7652" s="216"/>
      <c r="J7652" s="213"/>
      <c r="K7652" s="213"/>
      <c r="L7652" s="217"/>
      <c r="M7652" s="218"/>
      <c r="N7652" s="219"/>
      <c r="O7652" s="219"/>
      <c r="P7652" s="219"/>
      <c r="Q7652" s="219"/>
      <c r="R7652" s="219"/>
      <c r="S7652" s="219"/>
      <c r="T7652" s="220"/>
      <c r="AT7652" s="221" t="s">
        <v>272</v>
      </c>
      <c r="AU7652" s="221" t="s">
        <v>91</v>
      </c>
      <c r="AV7652" s="13" t="s">
        <v>89</v>
      </c>
      <c r="AW7652" s="13" t="s">
        <v>38</v>
      </c>
      <c r="AX7652" s="13" t="s">
        <v>82</v>
      </c>
      <c r="AY7652" s="221" t="s">
        <v>262</v>
      </c>
    </row>
    <row r="7653" spans="2:51" s="15" customFormat="1" ht="10">
      <c r="B7653" s="233"/>
      <c r="C7653" s="234"/>
      <c r="D7653" s="208" t="s">
        <v>272</v>
      </c>
      <c r="E7653" s="235" t="s">
        <v>44</v>
      </c>
      <c r="F7653" s="236" t="s">
        <v>768</v>
      </c>
      <c r="G7653" s="234"/>
      <c r="H7653" s="237">
        <v>3.8</v>
      </c>
      <c r="I7653" s="238"/>
      <c r="J7653" s="234"/>
      <c r="K7653" s="234"/>
      <c r="L7653" s="239"/>
      <c r="M7653" s="240"/>
      <c r="N7653" s="241"/>
      <c r="O7653" s="241"/>
      <c r="P7653" s="241"/>
      <c r="Q7653" s="241"/>
      <c r="R7653" s="241"/>
      <c r="S7653" s="241"/>
      <c r="T7653" s="242"/>
      <c r="AT7653" s="243" t="s">
        <v>272</v>
      </c>
      <c r="AU7653" s="243" t="s">
        <v>91</v>
      </c>
      <c r="AV7653" s="15" t="s">
        <v>91</v>
      </c>
      <c r="AW7653" s="15" t="s">
        <v>38</v>
      </c>
      <c r="AX7653" s="15" t="s">
        <v>82</v>
      </c>
      <c r="AY7653" s="243" t="s">
        <v>262</v>
      </c>
    </row>
    <row r="7654" spans="2:51" s="13" customFormat="1" ht="10">
      <c r="B7654" s="212"/>
      <c r="C7654" s="213"/>
      <c r="D7654" s="208" t="s">
        <v>272</v>
      </c>
      <c r="E7654" s="214" t="s">
        <v>44</v>
      </c>
      <c r="F7654" s="215" t="s">
        <v>842</v>
      </c>
      <c r="G7654" s="213"/>
      <c r="H7654" s="214" t="s">
        <v>44</v>
      </c>
      <c r="I7654" s="216"/>
      <c r="J7654" s="213"/>
      <c r="K7654" s="213"/>
      <c r="L7654" s="217"/>
      <c r="M7654" s="218"/>
      <c r="N7654" s="219"/>
      <c r="O7654" s="219"/>
      <c r="P7654" s="219"/>
      <c r="Q7654" s="219"/>
      <c r="R7654" s="219"/>
      <c r="S7654" s="219"/>
      <c r="T7654" s="220"/>
      <c r="AT7654" s="221" t="s">
        <v>272</v>
      </c>
      <c r="AU7654" s="221" t="s">
        <v>91</v>
      </c>
      <c r="AV7654" s="13" t="s">
        <v>89</v>
      </c>
      <c r="AW7654" s="13" t="s">
        <v>38</v>
      </c>
      <c r="AX7654" s="13" t="s">
        <v>82</v>
      </c>
      <c r="AY7654" s="221" t="s">
        <v>262</v>
      </c>
    </row>
    <row r="7655" spans="2:51" s="15" customFormat="1" ht="10">
      <c r="B7655" s="233"/>
      <c r="C7655" s="234"/>
      <c r="D7655" s="208" t="s">
        <v>272</v>
      </c>
      <c r="E7655" s="235" t="s">
        <v>44</v>
      </c>
      <c r="F7655" s="236" t="s">
        <v>768</v>
      </c>
      <c r="G7655" s="234"/>
      <c r="H7655" s="237">
        <v>3.8</v>
      </c>
      <c r="I7655" s="238"/>
      <c r="J7655" s="234"/>
      <c r="K7655" s="234"/>
      <c r="L7655" s="239"/>
      <c r="M7655" s="240"/>
      <c r="N7655" s="241"/>
      <c r="O7655" s="241"/>
      <c r="P7655" s="241"/>
      <c r="Q7655" s="241"/>
      <c r="R7655" s="241"/>
      <c r="S7655" s="241"/>
      <c r="T7655" s="242"/>
      <c r="AT7655" s="243" t="s">
        <v>272</v>
      </c>
      <c r="AU7655" s="243" t="s">
        <v>91</v>
      </c>
      <c r="AV7655" s="15" t="s">
        <v>91</v>
      </c>
      <c r="AW7655" s="15" t="s">
        <v>38</v>
      </c>
      <c r="AX7655" s="15" t="s">
        <v>82</v>
      </c>
      <c r="AY7655" s="243" t="s">
        <v>262</v>
      </c>
    </row>
    <row r="7656" spans="2:51" s="14" customFormat="1" ht="10">
      <c r="B7656" s="222"/>
      <c r="C7656" s="223"/>
      <c r="D7656" s="208" t="s">
        <v>272</v>
      </c>
      <c r="E7656" s="224" t="s">
        <v>44</v>
      </c>
      <c r="F7656" s="225" t="s">
        <v>284</v>
      </c>
      <c r="G7656" s="223"/>
      <c r="H7656" s="226">
        <v>130.70000000000002</v>
      </c>
      <c r="I7656" s="227"/>
      <c r="J7656" s="223"/>
      <c r="K7656" s="223"/>
      <c r="L7656" s="228"/>
      <c r="M7656" s="229"/>
      <c r="N7656" s="230"/>
      <c r="O7656" s="230"/>
      <c r="P7656" s="230"/>
      <c r="Q7656" s="230"/>
      <c r="R7656" s="230"/>
      <c r="S7656" s="230"/>
      <c r="T7656" s="231"/>
      <c r="AT7656" s="232" t="s">
        <v>272</v>
      </c>
      <c r="AU7656" s="232" t="s">
        <v>91</v>
      </c>
      <c r="AV7656" s="14" t="s">
        <v>97</v>
      </c>
      <c r="AW7656" s="14" t="s">
        <v>38</v>
      </c>
      <c r="AX7656" s="14" t="s">
        <v>82</v>
      </c>
      <c r="AY7656" s="232" t="s">
        <v>262</v>
      </c>
    </row>
    <row r="7657" spans="2:51" s="13" customFormat="1" ht="10">
      <c r="B7657" s="212"/>
      <c r="C7657" s="213"/>
      <c r="D7657" s="208" t="s">
        <v>272</v>
      </c>
      <c r="E7657" s="214" t="s">
        <v>44</v>
      </c>
      <c r="F7657" s="215" t="s">
        <v>843</v>
      </c>
      <c r="G7657" s="213"/>
      <c r="H7657" s="214" t="s">
        <v>44</v>
      </c>
      <c r="I7657" s="216"/>
      <c r="J7657" s="213"/>
      <c r="K7657" s="213"/>
      <c r="L7657" s="217"/>
      <c r="M7657" s="218"/>
      <c r="N7657" s="219"/>
      <c r="O7657" s="219"/>
      <c r="P7657" s="219"/>
      <c r="Q7657" s="219"/>
      <c r="R7657" s="219"/>
      <c r="S7657" s="219"/>
      <c r="T7657" s="220"/>
      <c r="AT7657" s="221" t="s">
        <v>272</v>
      </c>
      <c r="AU7657" s="221" t="s">
        <v>91</v>
      </c>
      <c r="AV7657" s="13" t="s">
        <v>89</v>
      </c>
      <c r="AW7657" s="13" t="s">
        <v>38</v>
      </c>
      <c r="AX7657" s="13" t="s">
        <v>82</v>
      </c>
      <c r="AY7657" s="221" t="s">
        <v>262</v>
      </c>
    </row>
    <row r="7658" spans="2:51" s="13" customFormat="1" ht="10">
      <c r="B7658" s="212"/>
      <c r="C7658" s="213"/>
      <c r="D7658" s="208" t="s">
        <v>272</v>
      </c>
      <c r="E7658" s="214" t="s">
        <v>44</v>
      </c>
      <c r="F7658" s="215" t="s">
        <v>844</v>
      </c>
      <c r="G7658" s="213"/>
      <c r="H7658" s="214" t="s">
        <v>44</v>
      </c>
      <c r="I7658" s="216"/>
      <c r="J7658" s="213"/>
      <c r="K7658" s="213"/>
      <c r="L7658" s="217"/>
      <c r="M7658" s="218"/>
      <c r="N7658" s="219"/>
      <c r="O7658" s="219"/>
      <c r="P7658" s="219"/>
      <c r="Q7658" s="219"/>
      <c r="R7658" s="219"/>
      <c r="S7658" s="219"/>
      <c r="T7658" s="220"/>
      <c r="AT7658" s="221" t="s">
        <v>272</v>
      </c>
      <c r="AU7658" s="221" t="s">
        <v>91</v>
      </c>
      <c r="AV7658" s="13" t="s">
        <v>89</v>
      </c>
      <c r="AW7658" s="13" t="s">
        <v>38</v>
      </c>
      <c r="AX7658" s="13" t="s">
        <v>82</v>
      </c>
      <c r="AY7658" s="221" t="s">
        <v>262</v>
      </c>
    </row>
    <row r="7659" spans="2:51" s="15" customFormat="1" ht="10">
      <c r="B7659" s="233"/>
      <c r="C7659" s="234"/>
      <c r="D7659" s="208" t="s">
        <v>272</v>
      </c>
      <c r="E7659" s="235" t="s">
        <v>44</v>
      </c>
      <c r="F7659" s="236" t="s">
        <v>800</v>
      </c>
      <c r="G7659" s="234"/>
      <c r="H7659" s="237">
        <v>39.5</v>
      </c>
      <c r="I7659" s="238"/>
      <c r="J7659" s="234"/>
      <c r="K7659" s="234"/>
      <c r="L7659" s="239"/>
      <c r="M7659" s="240"/>
      <c r="N7659" s="241"/>
      <c r="O7659" s="241"/>
      <c r="P7659" s="241"/>
      <c r="Q7659" s="241"/>
      <c r="R7659" s="241"/>
      <c r="S7659" s="241"/>
      <c r="T7659" s="242"/>
      <c r="AT7659" s="243" t="s">
        <v>272</v>
      </c>
      <c r="AU7659" s="243" t="s">
        <v>91</v>
      </c>
      <c r="AV7659" s="15" t="s">
        <v>91</v>
      </c>
      <c r="AW7659" s="15" t="s">
        <v>38</v>
      </c>
      <c r="AX7659" s="15" t="s">
        <v>82</v>
      </c>
      <c r="AY7659" s="243" t="s">
        <v>262</v>
      </c>
    </row>
    <row r="7660" spans="2:51" s="13" customFormat="1" ht="10">
      <c r="B7660" s="212"/>
      <c r="C7660" s="213"/>
      <c r="D7660" s="208" t="s">
        <v>272</v>
      </c>
      <c r="E7660" s="214" t="s">
        <v>44</v>
      </c>
      <c r="F7660" s="215" t="s">
        <v>846</v>
      </c>
      <c r="G7660" s="213"/>
      <c r="H7660" s="214" t="s">
        <v>44</v>
      </c>
      <c r="I7660" s="216"/>
      <c r="J7660" s="213"/>
      <c r="K7660" s="213"/>
      <c r="L7660" s="217"/>
      <c r="M7660" s="218"/>
      <c r="N7660" s="219"/>
      <c r="O7660" s="219"/>
      <c r="P7660" s="219"/>
      <c r="Q7660" s="219"/>
      <c r="R7660" s="219"/>
      <c r="S7660" s="219"/>
      <c r="T7660" s="220"/>
      <c r="AT7660" s="221" t="s">
        <v>272</v>
      </c>
      <c r="AU7660" s="221" t="s">
        <v>91</v>
      </c>
      <c r="AV7660" s="13" t="s">
        <v>89</v>
      </c>
      <c r="AW7660" s="13" t="s">
        <v>38</v>
      </c>
      <c r="AX7660" s="13" t="s">
        <v>82</v>
      </c>
      <c r="AY7660" s="221" t="s">
        <v>262</v>
      </c>
    </row>
    <row r="7661" spans="2:51" s="15" customFormat="1" ht="10">
      <c r="B7661" s="233"/>
      <c r="C7661" s="234"/>
      <c r="D7661" s="208" t="s">
        <v>272</v>
      </c>
      <c r="E7661" s="235" t="s">
        <v>44</v>
      </c>
      <c r="F7661" s="236" t="s">
        <v>805</v>
      </c>
      <c r="G7661" s="234"/>
      <c r="H7661" s="237">
        <v>10.199999999999999</v>
      </c>
      <c r="I7661" s="238"/>
      <c r="J7661" s="234"/>
      <c r="K7661" s="234"/>
      <c r="L7661" s="239"/>
      <c r="M7661" s="240"/>
      <c r="N7661" s="241"/>
      <c r="O7661" s="241"/>
      <c r="P7661" s="241"/>
      <c r="Q7661" s="241"/>
      <c r="R7661" s="241"/>
      <c r="S7661" s="241"/>
      <c r="T7661" s="242"/>
      <c r="AT7661" s="243" t="s">
        <v>272</v>
      </c>
      <c r="AU7661" s="243" t="s">
        <v>91</v>
      </c>
      <c r="AV7661" s="15" t="s">
        <v>91</v>
      </c>
      <c r="AW7661" s="15" t="s">
        <v>38</v>
      </c>
      <c r="AX7661" s="15" t="s">
        <v>82</v>
      </c>
      <c r="AY7661" s="243" t="s">
        <v>262</v>
      </c>
    </row>
    <row r="7662" spans="2:51" s="13" customFormat="1" ht="10">
      <c r="B7662" s="212"/>
      <c r="C7662" s="213"/>
      <c r="D7662" s="208" t="s">
        <v>272</v>
      </c>
      <c r="E7662" s="214" t="s">
        <v>44</v>
      </c>
      <c r="F7662" s="215" t="s">
        <v>847</v>
      </c>
      <c r="G7662" s="213"/>
      <c r="H7662" s="214" t="s">
        <v>44</v>
      </c>
      <c r="I7662" s="216"/>
      <c r="J7662" s="213"/>
      <c r="K7662" s="213"/>
      <c r="L7662" s="217"/>
      <c r="M7662" s="218"/>
      <c r="N7662" s="219"/>
      <c r="O7662" s="219"/>
      <c r="P7662" s="219"/>
      <c r="Q7662" s="219"/>
      <c r="R7662" s="219"/>
      <c r="S7662" s="219"/>
      <c r="T7662" s="220"/>
      <c r="AT7662" s="221" t="s">
        <v>272</v>
      </c>
      <c r="AU7662" s="221" t="s">
        <v>91</v>
      </c>
      <c r="AV7662" s="13" t="s">
        <v>89</v>
      </c>
      <c r="AW7662" s="13" t="s">
        <v>38</v>
      </c>
      <c r="AX7662" s="13" t="s">
        <v>82</v>
      </c>
      <c r="AY7662" s="221" t="s">
        <v>262</v>
      </c>
    </row>
    <row r="7663" spans="2:51" s="15" customFormat="1" ht="10">
      <c r="B7663" s="233"/>
      <c r="C7663" s="234"/>
      <c r="D7663" s="208" t="s">
        <v>272</v>
      </c>
      <c r="E7663" s="235" t="s">
        <v>44</v>
      </c>
      <c r="F7663" s="236" t="s">
        <v>809</v>
      </c>
      <c r="G7663" s="234"/>
      <c r="H7663" s="237">
        <v>73.400000000000006</v>
      </c>
      <c r="I7663" s="238"/>
      <c r="J7663" s="234"/>
      <c r="K7663" s="234"/>
      <c r="L7663" s="239"/>
      <c r="M7663" s="240"/>
      <c r="N7663" s="241"/>
      <c r="O7663" s="241"/>
      <c r="P7663" s="241"/>
      <c r="Q7663" s="241"/>
      <c r="R7663" s="241"/>
      <c r="S7663" s="241"/>
      <c r="T7663" s="242"/>
      <c r="AT7663" s="243" t="s">
        <v>272</v>
      </c>
      <c r="AU7663" s="243" t="s">
        <v>91</v>
      </c>
      <c r="AV7663" s="15" t="s">
        <v>91</v>
      </c>
      <c r="AW7663" s="15" t="s">
        <v>38</v>
      </c>
      <c r="AX7663" s="15" t="s">
        <v>82</v>
      </c>
      <c r="AY7663" s="243" t="s">
        <v>262</v>
      </c>
    </row>
    <row r="7664" spans="2:51" s="13" customFormat="1" ht="10">
      <c r="B7664" s="212"/>
      <c r="C7664" s="213"/>
      <c r="D7664" s="208" t="s">
        <v>272</v>
      </c>
      <c r="E7664" s="214" t="s">
        <v>44</v>
      </c>
      <c r="F7664" s="215" t="s">
        <v>861</v>
      </c>
      <c r="G7664" s="213"/>
      <c r="H7664" s="214" t="s">
        <v>44</v>
      </c>
      <c r="I7664" s="216"/>
      <c r="J7664" s="213"/>
      <c r="K7664" s="213"/>
      <c r="L7664" s="217"/>
      <c r="M7664" s="218"/>
      <c r="N7664" s="219"/>
      <c r="O7664" s="219"/>
      <c r="P7664" s="219"/>
      <c r="Q7664" s="219"/>
      <c r="R7664" s="219"/>
      <c r="S7664" s="219"/>
      <c r="T7664" s="220"/>
      <c r="AT7664" s="221" t="s">
        <v>272</v>
      </c>
      <c r="AU7664" s="221" t="s">
        <v>91</v>
      </c>
      <c r="AV7664" s="13" t="s">
        <v>89</v>
      </c>
      <c r="AW7664" s="13" t="s">
        <v>38</v>
      </c>
      <c r="AX7664" s="13" t="s">
        <v>82</v>
      </c>
      <c r="AY7664" s="221" t="s">
        <v>262</v>
      </c>
    </row>
    <row r="7665" spans="2:51" s="15" customFormat="1" ht="10">
      <c r="B7665" s="233"/>
      <c r="C7665" s="234"/>
      <c r="D7665" s="208" t="s">
        <v>272</v>
      </c>
      <c r="E7665" s="235" t="s">
        <v>44</v>
      </c>
      <c r="F7665" s="236" t="s">
        <v>768</v>
      </c>
      <c r="G7665" s="234"/>
      <c r="H7665" s="237">
        <v>3.8</v>
      </c>
      <c r="I7665" s="238"/>
      <c r="J7665" s="234"/>
      <c r="K7665" s="234"/>
      <c r="L7665" s="239"/>
      <c r="M7665" s="240"/>
      <c r="N7665" s="241"/>
      <c r="O7665" s="241"/>
      <c r="P7665" s="241"/>
      <c r="Q7665" s="241"/>
      <c r="R7665" s="241"/>
      <c r="S7665" s="241"/>
      <c r="T7665" s="242"/>
      <c r="AT7665" s="243" t="s">
        <v>272</v>
      </c>
      <c r="AU7665" s="243" t="s">
        <v>91</v>
      </c>
      <c r="AV7665" s="15" t="s">
        <v>91</v>
      </c>
      <c r="AW7665" s="15" t="s">
        <v>38</v>
      </c>
      <c r="AX7665" s="15" t="s">
        <v>82</v>
      </c>
      <c r="AY7665" s="243" t="s">
        <v>262</v>
      </c>
    </row>
    <row r="7666" spans="2:51" s="13" customFormat="1" ht="10">
      <c r="B7666" s="212"/>
      <c r="C7666" s="213"/>
      <c r="D7666" s="208" t="s">
        <v>272</v>
      </c>
      <c r="E7666" s="214" t="s">
        <v>44</v>
      </c>
      <c r="F7666" s="215" t="s">
        <v>866</v>
      </c>
      <c r="G7666" s="213"/>
      <c r="H7666" s="214" t="s">
        <v>44</v>
      </c>
      <c r="I7666" s="216"/>
      <c r="J7666" s="213"/>
      <c r="K7666" s="213"/>
      <c r="L7666" s="217"/>
      <c r="M7666" s="218"/>
      <c r="N7666" s="219"/>
      <c r="O7666" s="219"/>
      <c r="P7666" s="219"/>
      <c r="Q7666" s="219"/>
      <c r="R7666" s="219"/>
      <c r="S7666" s="219"/>
      <c r="T7666" s="220"/>
      <c r="AT7666" s="221" t="s">
        <v>272</v>
      </c>
      <c r="AU7666" s="221" t="s">
        <v>91</v>
      </c>
      <c r="AV7666" s="13" t="s">
        <v>89</v>
      </c>
      <c r="AW7666" s="13" t="s">
        <v>38</v>
      </c>
      <c r="AX7666" s="13" t="s">
        <v>82</v>
      </c>
      <c r="AY7666" s="221" t="s">
        <v>262</v>
      </c>
    </row>
    <row r="7667" spans="2:51" s="15" customFormat="1" ht="10">
      <c r="B7667" s="233"/>
      <c r="C7667" s="234"/>
      <c r="D7667" s="208" t="s">
        <v>272</v>
      </c>
      <c r="E7667" s="235" t="s">
        <v>44</v>
      </c>
      <c r="F7667" s="236" t="s">
        <v>768</v>
      </c>
      <c r="G7667" s="234"/>
      <c r="H7667" s="237">
        <v>3.8</v>
      </c>
      <c r="I7667" s="238"/>
      <c r="J7667" s="234"/>
      <c r="K7667" s="234"/>
      <c r="L7667" s="239"/>
      <c r="M7667" s="240"/>
      <c r="N7667" s="241"/>
      <c r="O7667" s="241"/>
      <c r="P7667" s="241"/>
      <c r="Q7667" s="241"/>
      <c r="R7667" s="241"/>
      <c r="S7667" s="241"/>
      <c r="T7667" s="242"/>
      <c r="AT7667" s="243" t="s">
        <v>272</v>
      </c>
      <c r="AU7667" s="243" t="s">
        <v>91</v>
      </c>
      <c r="AV7667" s="15" t="s">
        <v>91</v>
      </c>
      <c r="AW7667" s="15" t="s">
        <v>38</v>
      </c>
      <c r="AX7667" s="15" t="s">
        <v>82</v>
      </c>
      <c r="AY7667" s="243" t="s">
        <v>262</v>
      </c>
    </row>
    <row r="7668" spans="2:51" s="14" customFormat="1" ht="10">
      <c r="B7668" s="222"/>
      <c r="C7668" s="223"/>
      <c r="D7668" s="208" t="s">
        <v>272</v>
      </c>
      <c r="E7668" s="224" t="s">
        <v>44</v>
      </c>
      <c r="F7668" s="225" t="s">
        <v>284</v>
      </c>
      <c r="G7668" s="223"/>
      <c r="H7668" s="226">
        <v>130.70000000000002</v>
      </c>
      <c r="I7668" s="227"/>
      <c r="J7668" s="223"/>
      <c r="K7668" s="223"/>
      <c r="L7668" s="228"/>
      <c r="M7668" s="229"/>
      <c r="N7668" s="230"/>
      <c r="O7668" s="230"/>
      <c r="P7668" s="230"/>
      <c r="Q7668" s="230"/>
      <c r="R7668" s="230"/>
      <c r="S7668" s="230"/>
      <c r="T7668" s="231"/>
      <c r="AT7668" s="232" t="s">
        <v>272</v>
      </c>
      <c r="AU7668" s="232" t="s">
        <v>91</v>
      </c>
      <c r="AV7668" s="14" t="s">
        <v>97</v>
      </c>
      <c r="AW7668" s="14" t="s">
        <v>38</v>
      </c>
      <c r="AX7668" s="14" t="s">
        <v>82</v>
      </c>
      <c r="AY7668" s="232" t="s">
        <v>262</v>
      </c>
    </row>
    <row r="7669" spans="2:51" s="13" customFormat="1" ht="10">
      <c r="B7669" s="212"/>
      <c r="C7669" s="213"/>
      <c r="D7669" s="208" t="s">
        <v>272</v>
      </c>
      <c r="E7669" s="214" t="s">
        <v>44</v>
      </c>
      <c r="F7669" s="215" t="s">
        <v>867</v>
      </c>
      <c r="G7669" s="213"/>
      <c r="H7669" s="214" t="s">
        <v>44</v>
      </c>
      <c r="I7669" s="216"/>
      <c r="J7669" s="213"/>
      <c r="K7669" s="213"/>
      <c r="L7669" s="217"/>
      <c r="M7669" s="218"/>
      <c r="N7669" s="219"/>
      <c r="O7669" s="219"/>
      <c r="P7669" s="219"/>
      <c r="Q7669" s="219"/>
      <c r="R7669" s="219"/>
      <c r="S7669" s="219"/>
      <c r="T7669" s="220"/>
      <c r="AT7669" s="221" t="s">
        <v>272</v>
      </c>
      <c r="AU7669" s="221" t="s">
        <v>91</v>
      </c>
      <c r="AV7669" s="13" t="s">
        <v>89</v>
      </c>
      <c r="AW7669" s="13" t="s">
        <v>38</v>
      </c>
      <c r="AX7669" s="13" t="s">
        <v>82</v>
      </c>
      <c r="AY7669" s="221" t="s">
        <v>262</v>
      </c>
    </row>
    <row r="7670" spans="2:51" s="13" customFormat="1" ht="10">
      <c r="B7670" s="212"/>
      <c r="C7670" s="213"/>
      <c r="D7670" s="208" t="s">
        <v>272</v>
      </c>
      <c r="E7670" s="214" t="s">
        <v>44</v>
      </c>
      <c r="F7670" s="215" t="s">
        <v>868</v>
      </c>
      <c r="G7670" s="213"/>
      <c r="H7670" s="214" t="s">
        <v>44</v>
      </c>
      <c r="I7670" s="216"/>
      <c r="J7670" s="213"/>
      <c r="K7670" s="213"/>
      <c r="L7670" s="217"/>
      <c r="M7670" s="218"/>
      <c r="N7670" s="219"/>
      <c r="O7670" s="219"/>
      <c r="P7670" s="219"/>
      <c r="Q7670" s="219"/>
      <c r="R7670" s="219"/>
      <c r="S7670" s="219"/>
      <c r="T7670" s="220"/>
      <c r="AT7670" s="221" t="s">
        <v>272</v>
      </c>
      <c r="AU7670" s="221" t="s">
        <v>91</v>
      </c>
      <c r="AV7670" s="13" t="s">
        <v>89</v>
      </c>
      <c r="AW7670" s="13" t="s">
        <v>38</v>
      </c>
      <c r="AX7670" s="13" t="s">
        <v>82</v>
      </c>
      <c r="AY7670" s="221" t="s">
        <v>262</v>
      </c>
    </row>
    <row r="7671" spans="2:51" s="15" customFormat="1" ht="10">
      <c r="B7671" s="233"/>
      <c r="C7671" s="234"/>
      <c r="D7671" s="208" t="s">
        <v>272</v>
      </c>
      <c r="E7671" s="235" t="s">
        <v>44</v>
      </c>
      <c r="F7671" s="236" t="s">
        <v>800</v>
      </c>
      <c r="G7671" s="234"/>
      <c r="H7671" s="237">
        <v>39.5</v>
      </c>
      <c r="I7671" s="238"/>
      <c r="J7671" s="234"/>
      <c r="K7671" s="234"/>
      <c r="L7671" s="239"/>
      <c r="M7671" s="240"/>
      <c r="N7671" s="241"/>
      <c r="O7671" s="241"/>
      <c r="P7671" s="241"/>
      <c r="Q7671" s="241"/>
      <c r="R7671" s="241"/>
      <c r="S7671" s="241"/>
      <c r="T7671" s="242"/>
      <c r="AT7671" s="243" t="s">
        <v>272</v>
      </c>
      <c r="AU7671" s="243" t="s">
        <v>91</v>
      </c>
      <c r="AV7671" s="15" t="s">
        <v>91</v>
      </c>
      <c r="AW7671" s="15" t="s">
        <v>38</v>
      </c>
      <c r="AX7671" s="15" t="s">
        <v>82</v>
      </c>
      <c r="AY7671" s="243" t="s">
        <v>262</v>
      </c>
    </row>
    <row r="7672" spans="2:51" s="13" customFormat="1" ht="10">
      <c r="B7672" s="212"/>
      <c r="C7672" s="213"/>
      <c r="D7672" s="208" t="s">
        <v>272</v>
      </c>
      <c r="E7672" s="214" t="s">
        <v>44</v>
      </c>
      <c r="F7672" s="215" t="s">
        <v>869</v>
      </c>
      <c r="G7672" s="213"/>
      <c r="H7672" s="214" t="s">
        <v>44</v>
      </c>
      <c r="I7672" s="216"/>
      <c r="J7672" s="213"/>
      <c r="K7672" s="213"/>
      <c r="L7672" s="217"/>
      <c r="M7672" s="218"/>
      <c r="N7672" s="219"/>
      <c r="O7672" s="219"/>
      <c r="P7672" s="219"/>
      <c r="Q7672" s="219"/>
      <c r="R7672" s="219"/>
      <c r="S7672" s="219"/>
      <c r="T7672" s="220"/>
      <c r="AT7672" s="221" t="s">
        <v>272</v>
      </c>
      <c r="AU7672" s="221" t="s">
        <v>91</v>
      </c>
      <c r="AV7672" s="13" t="s">
        <v>89</v>
      </c>
      <c r="AW7672" s="13" t="s">
        <v>38</v>
      </c>
      <c r="AX7672" s="13" t="s">
        <v>82</v>
      </c>
      <c r="AY7672" s="221" t="s">
        <v>262</v>
      </c>
    </row>
    <row r="7673" spans="2:51" s="15" customFormat="1" ht="10">
      <c r="B7673" s="233"/>
      <c r="C7673" s="234"/>
      <c r="D7673" s="208" t="s">
        <v>272</v>
      </c>
      <c r="E7673" s="235" t="s">
        <v>44</v>
      </c>
      <c r="F7673" s="236" t="s">
        <v>805</v>
      </c>
      <c r="G7673" s="234"/>
      <c r="H7673" s="237">
        <v>10.199999999999999</v>
      </c>
      <c r="I7673" s="238"/>
      <c r="J7673" s="234"/>
      <c r="K7673" s="234"/>
      <c r="L7673" s="239"/>
      <c r="M7673" s="240"/>
      <c r="N7673" s="241"/>
      <c r="O7673" s="241"/>
      <c r="P7673" s="241"/>
      <c r="Q7673" s="241"/>
      <c r="R7673" s="241"/>
      <c r="S7673" s="241"/>
      <c r="T7673" s="242"/>
      <c r="AT7673" s="243" t="s">
        <v>272</v>
      </c>
      <c r="AU7673" s="243" t="s">
        <v>91</v>
      </c>
      <c r="AV7673" s="15" t="s">
        <v>91</v>
      </c>
      <c r="AW7673" s="15" t="s">
        <v>38</v>
      </c>
      <c r="AX7673" s="15" t="s">
        <v>82</v>
      </c>
      <c r="AY7673" s="243" t="s">
        <v>262</v>
      </c>
    </row>
    <row r="7674" spans="2:51" s="13" customFormat="1" ht="10">
      <c r="B7674" s="212"/>
      <c r="C7674" s="213"/>
      <c r="D7674" s="208" t="s">
        <v>272</v>
      </c>
      <c r="E7674" s="214" t="s">
        <v>44</v>
      </c>
      <c r="F7674" s="215" t="s">
        <v>870</v>
      </c>
      <c r="G7674" s="213"/>
      <c r="H7674" s="214" t="s">
        <v>44</v>
      </c>
      <c r="I7674" s="216"/>
      <c r="J7674" s="213"/>
      <c r="K7674" s="213"/>
      <c r="L7674" s="217"/>
      <c r="M7674" s="218"/>
      <c r="N7674" s="219"/>
      <c r="O7674" s="219"/>
      <c r="P7674" s="219"/>
      <c r="Q7674" s="219"/>
      <c r="R7674" s="219"/>
      <c r="S7674" s="219"/>
      <c r="T7674" s="220"/>
      <c r="AT7674" s="221" t="s">
        <v>272</v>
      </c>
      <c r="AU7674" s="221" t="s">
        <v>91</v>
      </c>
      <c r="AV7674" s="13" t="s">
        <v>89</v>
      </c>
      <c r="AW7674" s="13" t="s">
        <v>38</v>
      </c>
      <c r="AX7674" s="13" t="s">
        <v>82</v>
      </c>
      <c r="AY7674" s="221" t="s">
        <v>262</v>
      </c>
    </row>
    <row r="7675" spans="2:51" s="15" customFormat="1" ht="10">
      <c r="B7675" s="233"/>
      <c r="C7675" s="234"/>
      <c r="D7675" s="208" t="s">
        <v>272</v>
      </c>
      <c r="E7675" s="235" t="s">
        <v>44</v>
      </c>
      <c r="F7675" s="236" t="s">
        <v>871</v>
      </c>
      <c r="G7675" s="234"/>
      <c r="H7675" s="237">
        <v>73.8</v>
      </c>
      <c r="I7675" s="238"/>
      <c r="J7675" s="234"/>
      <c r="K7675" s="234"/>
      <c r="L7675" s="239"/>
      <c r="M7675" s="240"/>
      <c r="N7675" s="241"/>
      <c r="O7675" s="241"/>
      <c r="P7675" s="241"/>
      <c r="Q7675" s="241"/>
      <c r="R7675" s="241"/>
      <c r="S7675" s="241"/>
      <c r="T7675" s="242"/>
      <c r="AT7675" s="243" t="s">
        <v>272</v>
      </c>
      <c r="AU7675" s="243" t="s">
        <v>91</v>
      </c>
      <c r="AV7675" s="15" t="s">
        <v>91</v>
      </c>
      <c r="AW7675" s="15" t="s">
        <v>38</v>
      </c>
      <c r="AX7675" s="15" t="s">
        <v>82</v>
      </c>
      <c r="AY7675" s="243" t="s">
        <v>262</v>
      </c>
    </row>
    <row r="7676" spans="2:51" s="13" customFormat="1" ht="10">
      <c r="B7676" s="212"/>
      <c r="C7676" s="213"/>
      <c r="D7676" s="208" t="s">
        <v>272</v>
      </c>
      <c r="E7676" s="214" t="s">
        <v>44</v>
      </c>
      <c r="F7676" s="215" t="s">
        <v>872</v>
      </c>
      <c r="G7676" s="213"/>
      <c r="H7676" s="214" t="s">
        <v>44</v>
      </c>
      <c r="I7676" s="216"/>
      <c r="J7676" s="213"/>
      <c r="K7676" s="213"/>
      <c r="L7676" s="217"/>
      <c r="M7676" s="218"/>
      <c r="N7676" s="219"/>
      <c r="O7676" s="219"/>
      <c r="P7676" s="219"/>
      <c r="Q7676" s="219"/>
      <c r="R7676" s="219"/>
      <c r="S7676" s="219"/>
      <c r="T7676" s="220"/>
      <c r="AT7676" s="221" t="s">
        <v>272</v>
      </c>
      <c r="AU7676" s="221" t="s">
        <v>91</v>
      </c>
      <c r="AV7676" s="13" t="s">
        <v>89</v>
      </c>
      <c r="AW7676" s="13" t="s">
        <v>38</v>
      </c>
      <c r="AX7676" s="13" t="s">
        <v>82</v>
      </c>
      <c r="AY7676" s="221" t="s">
        <v>262</v>
      </c>
    </row>
    <row r="7677" spans="2:51" s="15" customFormat="1" ht="10">
      <c r="B7677" s="233"/>
      <c r="C7677" s="234"/>
      <c r="D7677" s="208" t="s">
        <v>272</v>
      </c>
      <c r="E7677" s="235" t="s">
        <v>44</v>
      </c>
      <c r="F7677" s="236" t="s">
        <v>873</v>
      </c>
      <c r="G7677" s="234"/>
      <c r="H7677" s="237">
        <v>6.7</v>
      </c>
      <c r="I7677" s="238"/>
      <c r="J7677" s="234"/>
      <c r="K7677" s="234"/>
      <c r="L7677" s="239"/>
      <c r="M7677" s="240"/>
      <c r="N7677" s="241"/>
      <c r="O7677" s="241"/>
      <c r="P7677" s="241"/>
      <c r="Q7677" s="241"/>
      <c r="R7677" s="241"/>
      <c r="S7677" s="241"/>
      <c r="T7677" s="242"/>
      <c r="AT7677" s="243" t="s">
        <v>272</v>
      </c>
      <c r="AU7677" s="243" t="s">
        <v>91</v>
      </c>
      <c r="AV7677" s="15" t="s">
        <v>91</v>
      </c>
      <c r="AW7677" s="15" t="s">
        <v>38</v>
      </c>
      <c r="AX7677" s="15" t="s">
        <v>82</v>
      </c>
      <c r="AY7677" s="243" t="s">
        <v>262</v>
      </c>
    </row>
    <row r="7678" spans="2:51" s="13" customFormat="1" ht="10">
      <c r="B7678" s="212"/>
      <c r="C7678" s="213"/>
      <c r="D7678" s="208" t="s">
        <v>272</v>
      </c>
      <c r="E7678" s="214" t="s">
        <v>44</v>
      </c>
      <c r="F7678" s="215" t="s">
        <v>886</v>
      </c>
      <c r="G7678" s="213"/>
      <c r="H7678" s="214" t="s">
        <v>44</v>
      </c>
      <c r="I7678" s="216"/>
      <c r="J7678" s="213"/>
      <c r="K7678" s="213"/>
      <c r="L7678" s="217"/>
      <c r="M7678" s="218"/>
      <c r="N7678" s="219"/>
      <c r="O7678" s="219"/>
      <c r="P7678" s="219"/>
      <c r="Q7678" s="219"/>
      <c r="R7678" s="219"/>
      <c r="S7678" s="219"/>
      <c r="T7678" s="220"/>
      <c r="AT7678" s="221" t="s">
        <v>272</v>
      </c>
      <c r="AU7678" s="221" t="s">
        <v>91</v>
      </c>
      <c r="AV7678" s="13" t="s">
        <v>89</v>
      </c>
      <c r="AW7678" s="13" t="s">
        <v>38</v>
      </c>
      <c r="AX7678" s="13" t="s">
        <v>82</v>
      </c>
      <c r="AY7678" s="221" t="s">
        <v>262</v>
      </c>
    </row>
    <row r="7679" spans="2:51" s="15" customFormat="1" ht="10">
      <c r="B7679" s="233"/>
      <c r="C7679" s="234"/>
      <c r="D7679" s="208" t="s">
        <v>272</v>
      </c>
      <c r="E7679" s="235" t="s">
        <v>44</v>
      </c>
      <c r="F7679" s="236" t="s">
        <v>768</v>
      </c>
      <c r="G7679" s="234"/>
      <c r="H7679" s="237">
        <v>3.8</v>
      </c>
      <c r="I7679" s="238"/>
      <c r="J7679" s="234"/>
      <c r="K7679" s="234"/>
      <c r="L7679" s="239"/>
      <c r="M7679" s="240"/>
      <c r="N7679" s="241"/>
      <c r="O7679" s="241"/>
      <c r="P7679" s="241"/>
      <c r="Q7679" s="241"/>
      <c r="R7679" s="241"/>
      <c r="S7679" s="241"/>
      <c r="T7679" s="242"/>
      <c r="AT7679" s="243" t="s">
        <v>272</v>
      </c>
      <c r="AU7679" s="243" t="s">
        <v>91</v>
      </c>
      <c r="AV7679" s="15" t="s">
        <v>91</v>
      </c>
      <c r="AW7679" s="15" t="s">
        <v>38</v>
      </c>
      <c r="AX7679" s="15" t="s">
        <v>82</v>
      </c>
      <c r="AY7679" s="243" t="s">
        <v>262</v>
      </c>
    </row>
    <row r="7680" spans="2:51" s="13" customFormat="1" ht="10">
      <c r="B7680" s="212"/>
      <c r="C7680" s="213"/>
      <c r="D7680" s="208" t="s">
        <v>272</v>
      </c>
      <c r="E7680" s="214" t="s">
        <v>44</v>
      </c>
      <c r="F7680" s="215" t="s">
        <v>891</v>
      </c>
      <c r="G7680" s="213"/>
      <c r="H7680" s="214" t="s">
        <v>44</v>
      </c>
      <c r="I7680" s="216"/>
      <c r="J7680" s="213"/>
      <c r="K7680" s="213"/>
      <c r="L7680" s="217"/>
      <c r="M7680" s="218"/>
      <c r="N7680" s="219"/>
      <c r="O7680" s="219"/>
      <c r="P7680" s="219"/>
      <c r="Q7680" s="219"/>
      <c r="R7680" s="219"/>
      <c r="S7680" s="219"/>
      <c r="T7680" s="220"/>
      <c r="AT7680" s="221" t="s">
        <v>272</v>
      </c>
      <c r="AU7680" s="221" t="s">
        <v>91</v>
      </c>
      <c r="AV7680" s="13" t="s">
        <v>89</v>
      </c>
      <c r="AW7680" s="13" t="s">
        <v>38</v>
      </c>
      <c r="AX7680" s="13" t="s">
        <v>82</v>
      </c>
      <c r="AY7680" s="221" t="s">
        <v>262</v>
      </c>
    </row>
    <row r="7681" spans="1:65" s="15" customFormat="1" ht="10">
      <c r="B7681" s="233"/>
      <c r="C7681" s="234"/>
      <c r="D7681" s="208" t="s">
        <v>272</v>
      </c>
      <c r="E7681" s="235" t="s">
        <v>44</v>
      </c>
      <c r="F7681" s="236" t="s">
        <v>892</v>
      </c>
      <c r="G7681" s="234"/>
      <c r="H7681" s="237">
        <v>3.7</v>
      </c>
      <c r="I7681" s="238"/>
      <c r="J7681" s="234"/>
      <c r="K7681" s="234"/>
      <c r="L7681" s="239"/>
      <c r="M7681" s="240"/>
      <c r="N7681" s="241"/>
      <c r="O7681" s="241"/>
      <c r="P7681" s="241"/>
      <c r="Q7681" s="241"/>
      <c r="R7681" s="241"/>
      <c r="S7681" s="241"/>
      <c r="T7681" s="242"/>
      <c r="AT7681" s="243" t="s">
        <v>272</v>
      </c>
      <c r="AU7681" s="243" t="s">
        <v>91</v>
      </c>
      <c r="AV7681" s="15" t="s">
        <v>91</v>
      </c>
      <c r="AW7681" s="15" t="s">
        <v>38</v>
      </c>
      <c r="AX7681" s="15" t="s">
        <v>82</v>
      </c>
      <c r="AY7681" s="243" t="s">
        <v>262</v>
      </c>
    </row>
    <row r="7682" spans="1:65" s="14" customFormat="1" ht="10">
      <c r="B7682" s="222"/>
      <c r="C7682" s="223"/>
      <c r="D7682" s="208" t="s">
        <v>272</v>
      </c>
      <c r="E7682" s="224" t="s">
        <v>44</v>
      </c>
      <c r="F7682" s="225" t="s">
        <v>284</v>
      </c>
      <c r="G7682" s="223"/>
      <c r="H7682" s="226">
        <v>137.69999999999999</v>
      </c>
      <c r="I7682" s="227"/>
      <c r="J7682" s="223"/>
      <c r="K7682" s="223"/>
      <c r="L7682" s="228"/>
      <c r="M7682" s="229"/>
      <c r="N7682" s="230"/>
      <c r="O7682" s="230"/>
      <c r="P7682" s="230"/>
      <c r="Q7682" s="230"/>
      <c r="R7682" s="230"/>
      <c r="S7682" s="230"/>
      <c r="T7682" s="231"/>
      <c r="AT7682" s="232" t="s">
        <v>272</v>
      </c>
      <c r="AU7682" s="232" t="s">
        <v>91</v>
      </c>
      <c r="AV7682" s="14" t="s">
        <v>97</v>
      </c>
      <c r="AW7682" s="14" t="s">
        <v>38</v>
      </c>
      <c r="AX7682" s="14" t="s">
        <v>82</v>
      </c>
      <c r="AY7682" s="232" t="s">
        <v>262</v>
      </c>
    </row>
    <row r="7683" spans="1:65" s="13" customFormat="1" ht="10">
      <c r="B7683" s="212"/>
      <c r="C7683" s="213"/>
      <c r="D7683" s="208" t="s">
        <v>272</v>
      </c>
      <c r="E7683" s="214" t="s">
        <v>44</v>
      </c>
      <c r="F7683" s="215" t="s">
        <v>894</v>
      </c>
      <c r="G7683" s="213"/>
      <c r="H7683" s="214" t="s">
        <v>44</v>
      </c>
      <c r="I7683" s="216"/>
      <c r="J7683" s="213"/>
      <c r="K7683" s="213"/>
      <c r="L7683" s="217"/>
      <c r="M7683" s="218"/>
      <c r="N7683" s="219"/>
      <c r="O7683" s="219"/>
      <c r="P7683" s="219"/>
      <c r="Q7683" s="219"/>
      <c r="R7683" s="219"/>
      <c r="S7683" s="219"/>
      <c r="T7683" s="220"/>
      <c r="AT7683" s="221" t="s">
        <v>272</v>
      </c>
      <c r="AU7683" s="221" t="s">
        <v>91</v>
      </c>
      <c r="AV7683" s="13" t="s">
        <v>89</v>
      </c>
      <c r="AW7683" s="13" t="s">
        <v>38</v>
      </c>
      <c r="AX7683" s="13" t="s">
        <v>82</v>
      </c>
      <c r="AY7683" s="221" t="s">
        <v>262</v>
      </c>
    </row>
    <row r="7684" spans="1:65" s="13" customFormat="1" ht="10">
      <c r="B7684" s="212"/>
      <c r="C7684" s="213"/>
      <c r="D7684" s="208" t="s">
        <v>272</v>
      </c>
      <c r="E7684" s="214" t="s">
        <v>44</v>
      </c>
      <c r="F7684" s="215" t="s">
        <v>895</v>
      </c>
      <c r="G7684" s="213"/>
      <c r="H7684" s="214" t="s">
        <v>44</v>
      </c>
      <c r="I7684" s="216"/>
      <c r="J7684" s="213"/>
      <c r="K7684" s="213"/>
      <c r="L7684" s="217"/>
      <c r="M7684" s="218"/>
      <c r="N7684" s="219"/>
      <c r="O7684" s="219"/>
      <c r="P7684" s="219"/>
      <c r="Q7684" s="219"/>
      <c r="R7684" s="219"/>
      <c r="S7684" s="219"/>
      <c r="T7684" s="220"/>
      <c r="AT7684" s="221" t="s">
        <v>272</v>
      </c>
      <c r="AU7684" s="221" t="s">
        <v>91</v>
      </c>
      <c r="AV7684" s="13" t="s">
        <v>89</v>
      </c>
      <c r="AW7684" s="13" t="s">
        <v>38</v>
      </c>
      <c r="AX7684" s="13" t="s">
        <v>82</v>
      </c>
      <c r="AY7684" s="221" t="s">
        <v>262</v>
      </c>
    </row>
    <row r="7685" spans="1:65" s="15" customFormat="1" ht="10">
      <c r="B7685" s="233"/>
      <c r="C7685" s="234"/>
      <c r="D7685" s="208" t="s">
        <v>272</v>
      </c>
      <c r="E7685" s="235" t="s">
        <v>44</v>
      </c>
      <c r="F7685" s="236" t="s">
        <v>896</v>
      </c>
      <c r="G7685" s="234"/>
      <c r="H7685" s="237">
        <v>15.5</v>
      </c>
      <c r="I7685" s="238"/>
      <c r="J7685" s="234"/>
      <c r="K7685" s="234"/>
      <c r="L7685" s="239"/>
      <c r="M7685" s="240"/>
      <c r="N7685" s="241"/>
      <c r="O7685" s="241"/>
      <c r="P7685" s="241"/>
      <c r="Q7685" s="241"/>
      <c r="R7685" s="241"/>
      <c r="S7685" s="241"/>
      <c r="T7685" s="242"/>
      <c r="AT7685" s="243" t="s">
        <v>272</v>
      </c>
      <c r="AU7685" s="243" t="s">
        <v>91</v>
      </c>
      <c r="AV7685" s="15" t="s">
        <v>91</v>
      </c>
      <c r="AW7685" s="15" t="s">
        <v>38</v>
      </c>
      <c r="AX7685" s="15" t="s">
        <v>82</v>
      </c>
      <c r="AY7685" s="243" t="s">
        <v>262</v>
      </c>
    </row>
    <row r="7686" spans="1:65" s="14" customFormat="1" ht="10">
      <c r="B7686" s="222"/>
      <c r="C7686" s="223"/>
      <c r="D7686" s="208" t="s">
        <v>272</v>
      </c>
      <c r="E7686" s="224" t="s">
        <v>44</v>
      </c>
      <c r="F7686" s="225" t="s">
        <v>284</v>
      </c>
      <c r="G7686" s="223"/>
      <c r="H7686" s="226">
        <v>15.5</v>
      </c>
      <c r="I7686" s="227"/>
      <c r="J7686" s="223"/>
      <c r="K7686" s="223"/>
      <c r="L7686" s="228"/>
      <c r="M7686" s="229"/>
      <c r="N7686" s="230"/>
      <c r="O7686" s="230"/>
      <c r="P7686" s="230"/>
      <c r="Q7686" s="230"/>
      <c r="R7686" s="230"/>
      <c r="S7686" s="230"/>
      <c r="T7686" s="231"/>
      <c r="AT7686" s="232" t="s">
        <v>272</v>
      </c>
      <c r="AU7686" s="232" t="s">
        <v>91</v>
      </c>
      <c r="AV7686" s="14" t="s">
        <v>97</v>
      </c>
      <c r="AW7686" s="14" t="s">
        <v>38</v>
      </c>
      <c r="AX7686" s="14" t="s">
        <v>82</v>
      </c>
      <c r="AY7686" s="232" t="s">
        <v>262</v>
      </c>
    </row>
    <row r="7687" spans="1:65" s="13" customFormat="1" ht="10">
      <c r="B7687" s="212"/>
      <c r="C7687" s="213"/>
      <c r="D7687" s="208" t="s">
        <v>272</v>
      </c>
      <c r="E7687" s="214" t="s">
        <v>44</v>
      </c>
      <c r="F7687" s="215" t="s">
        <v>3445</v>
      </c>
      <c r="G7687" s="213"/>
      <c r="H7687" s="214" t="s">
        <v>44</v>
      </c>
      <c r="I7687" s="216"/>
      <c r="J7687" s="213"/>
      <c r="K7687" s="213"/>
      <c r="L7687" s="217"/>
      <c r="M7687" s="218"/>
      <c r="N7687" s="219"/>
      <c r="O7687" s="219"/>
      <c r="P7687" s="219"/>
      <c r="Q7687" s="219"/>
      <c r="R7687" s="219"/>
      <c r="S7687" s="219"/>
      <c r="T7687" s="220"/>
      <c r="AT7687" s="221" t="s">
        <v>272</v>
      </c>
      <c r="AU7687" s="221" t="s">
        <v>91</v>
      </c>
      <c r="AV7687" s="13" t="s">
        <v>89</v>
      </c>
      <c r="AW7687" s="13" t="s">
        <v>38</v>
      </c>
      <c r="AX7687" s="13" t="s">
        <v>82</v>
      </c>
      <c r="AY7687" s="221" t="s">
        <v>262</v>
      </c>
    </row>
    <row r="7688" spans="1:65" s="13" customFormat="1" ht="10">
      <c r="B7688" s="212"/>
      <c r="C7688" s="213"/>
      <c r="D7688" s="208" t="s">
        <v>272</v>
      </c>
      <c r="E7688" s="214" t="s">
        <v>44</v>
      </c>
      <c r="F7688" s="215" t="s">
        <v>3518</v>
      </c>
      <c r="G7688" s="213"/>
      <c r="H7688" s="214" t="s">
        <v>44</v>
      </c>
      <c r="I7688" s="216"/>
      <c r="J7688" s="213"/>
      <c r="K7688" s="213"/>
      <c r="L7688" s="217"/>
      <c r="M7688" s="218"/>
      <c r="N7688" s="219"/>
      <c r="O7688" s="219"/>
      <c r="P7688" s="219"/>
      <c r="Q7688" s="219"/>
      <c r="R7688" s="219"/>
      <c r="S7688" s="219"/>
      <c r="T7688" s="220"/>
      <c r="AT7688" s="221" t="s">
        <v>272</v>
      </c>
      <c r="AU7688" s="221" t="s">
        <v>91</v>
      </c>
      <c r="AV7688" s="13" t="s">
        <v>89</v>
      </c>
      <c r="AW7688" s="13" t="s">
        <v>38</v>
      </c>
      <c r="AX7688" s="13" t="s">
        <v>82</v>
      </c>
      <c r="AY7688" s="221" t="s">
        <v>262</v>
      </c>
    </row>
    <row r="7689" spans="1:65" s="13" customFormat="1" ht="10">
      <c r="B7689" s="212"/>
      <c r="C7689" s="213"/>
      <c r="D7689" s="208" t="s">
        <v>272</v>
      </c>
      <c r="E7689" s="214" t="s">
        <v>44</v>
      </c>
      <c r="F7689" s="215" t="s">
        <v>3519</v>
      </c>
      <c r="G7689" s="213"/>
      <c r="H7689" s="214" t="s">
        <v>44</v>
      </c>
      <c r="I7689" s="216"/>
      <c r="J7689" s="213"/>
      <c r="K7689" s="213"/>
      <c r="L7689" s="217"/>
      <c r="M7689" s="218"/>
      <c r="N7689" s="219"/>
      <c r="O7689" s="219"/>
      <c r="P7689" s="219"/>
      <c r="Q7689" s="219"/>
      <c r="R7689" s="219"/>
      <c r="S7689" s="219"/>
      <c r="T7689" s="220"/>
      <c r="AT7689" s="221" t="s">
        <v>272</v>
      </c>
      <c r="AU7689" s="221" t="s">
        <v>91</v>
      </c>
      <c r="AV7689" s="13" t="s">
        <v>89</v>
      </c>
      <c r="AW7689" s="13" t="s">
        <v>38</v>
      </c>
      <c r="AX7689" s="13" t="s">
        <v>82</v>
      </c>
      <c r="AY7689" s="221" t="s">
        <v>262</v>
      </c>
    </row>
    <row r="7690" spans="1:65" s="15" customFormat="1" ht="10">
      <c r="B7690" s="233"/>
      <c r="C7690" s="234"/>
      <c r="D7690" s="208" t="s">
        <v>272</v>
      </c>
      <c r="E7690" s="235" t="s">
        <v>44</v>
      </c>
      <c r="F7690" s="236" t="s">
        <v>3520</v>
      </c>
      <c r="G7690" s="234"/>
      <c r="H7690" s="237">
        <v>16.739999999999998</v>
      </c>
      <c r="I7690" s="238"/>
      <c r="J7690" s="234"/>
      <c r="K7690" s="234"/>
      <c r="L7690" s="239"/>
      <c r="M7690" s="240"/>
      <c r="N7690" s="241"/>
      <c r="O7690" s="241"/>
      <c r="P7690" s="241"/>
      <c r="Q7690" s="241"/>
      <c r="R7690" s="241"/>
      <c r="S7690" s="241"/>
      <c r="T7690" s="242"/>
      <c r="AT7690" s="243" t="s">
        <v>272</v>
      </c>
      <c r="AU7690" s="243" t="s">
        <v>91</v>
      </c>
      <c r="AV7690" s="15" t="s">
        <v>91</v>
      </c>
      <c r="AW7690" s="15" t="s">
        <v>38</v>
      </c>
      <c r="AX7690" s="15" t="s">
        <v>82</v>
      </c>
      <c r="AY7690" s="243" t="s">
        <v>262</v>
      </c>
    </row>
    <row r="7691" spans="1:65" s="14" customFormat="1" ht="10">
      <c r="B7691" s="222"/>
      <c r="C7691" s="223"/>
      <c r="D7691" s="208" t="s">
        <v>272</v>
      </c>
      <c r="E7691" s="224" t="s">
        <v>44</v>
      </c>
      <c r="F7691" s="225" t="s">
        <v>284</v>
      </c>
      <c r="G7691" s="223"/>
      <c r="H7691" s="226">
        <v>16.739999999999998</v>
      </c>
      <c r="I7691" s="227"/>
      <c r="J7691" s="223"/>
      <c r="K7691" s="223"/>
      <c r="L7691" s="228"/>
      <c r="M7691" s="229"/>
      <c r="N7691" s="230"/>
      <c r="O7691" s="230"/>
      <c r="P7691" s="230"/>
      <c r="Q7691" s="230"/>
      <c r="R7691" s="230"/>
      <c r="S7691" s="230"/>
      <c r="T7691" s="231"/>
      <c r="AT7691" s="232" t="s">
        <v>272</v>
      </c>
      <c r="AU7691" s="232" t="s">
        <v>91</v>
      </c>
      <c r="AV7691" s="14" t="s">
        <v>97</v>
      </c>
      <c r="AW7691" s="14" t="s">
        <v>38</v>
      </c>
      <c r="AX7691" s="14" t="s">
        <v>82</v>
      </c>
      <c r="AY7691" s="232" t="s">
        <v>262</v>
      </c>
    </row>
    <row r="7692" spans="1:65" s="16" customFormat="1" ht="10">
      <c r="B7692" s="244"/>
      <c r="C7692" s="245"/>
      <c r="D7692" s="208" t="s">
        <v>272</v>
      </c>
      <c r="E7692" s="246" t="s">
        <v>44</v>
      </c>
      <c r="F7692" s="247" t="s">
        <v>291</v>
      </c>
      <c r="G7692" s="245"/>
      <c r="H7692" s="248">
        <v>832.2399999999999</v>
      </c>
      <c r="I7692" s="249"/>
      <c r="J7692" s="245"/>
      <c r="K7692" s="245"/>
      <c r="L7692" s="250"/>
      <c r="M7692" s="251"/>
      <c r="N7692" s="252"/>
      <c r="O7692" s="252"/>
      <c r="P7692" s="252"/>
      <c r="Q7692" s="252"/>
      <c r="R7692" s="252"/>
      <c r="S7692" s="252"/>
      <c r="T7692" s="253"/>
      <c r="AT7692" s="254" t="s">
        <v>272</v>
      </c>
      <c r="AU7692" s="254" t="s">
        <v>91</v>
      </c>
      <c r="AV7692" s="16" t="s">
        <v>104</v>
      </c>
      <c r="AW7692" s="16" t="s">
        <v>38</v>
      </c>
      <c r="AX7692" s="16" t="s">
        <v>89</v>
      </c>
      <c r="AY7692" s="254" t="s">
        <v>262</v>
      </c>
    </row>
    <row r="7693" spans="1:65" s="15" customFormat="1" ht="10">
      <c r="B7693" s="233"/>
      <c r="C7693" s="234"/>
      <c r="D7693" s="208" t="s">
        <v>272</v>
      </c>
      <c r="E7693" s="234"/>
      <c r="F7693" s="236" t="s">
        <v>3524</v>
      </c>
      <c r="G7693" s="234"/>
      <c r="H7693" s="237">
        <v>957.07600000000002</v>
      </c>
      <c r="I7693" s="238"/>
      <c r="J7693" s="234"/>
      <c r="K7693" s="234"/>
      <c r="L7693" s="239"/>
      <c r="M7693" s="240"/>
      <c r="N7693" s="241"/>
      <c r="O7693" s="241"/>
      <c r="P7693" s="241"/>
      <c r="Q7693" s="241"/>
      <c r="R7693" s="241"/>
      <c r="S7693" s="241"/>
      <c r="T7693" s="242"/>
      <c r="AT7693" s="243" t="s">
        <v>272</v>
      </c>
      <c r="AU7693" s="243" t="s">
        <v>91</v>
      </c>
      <c r="AV7693" s="15" t="s">
        <v>91</v>
      </c>
      <c r="AW7693" s="15" t="s">
        <v>4</v>
      </c>
      <c r="AX7693" s="15" t="s">
        <v>89</v>
      </c>
      <c r="AY7693" s="243" t="s">
        <v>262</v>
      </c>
    </row>
    <row r="7694" spans="1:65" s="2" customFormat="1" ht="16.5" customHeight="1">
      <c r="A7694" s="37"/>
      <c r="B7694" s="38"/>
      <c r="C7694" s="255" t="s">
        <v>3525</v>
      </c>
      <c r="D7694" s="255" t="s">
        <v>633</v>
      </c>
      <c r="E7694" s="256" t="s">
        <v>3526</v>
      </c>
      <c r="F7694" s="257" t="s">
        <v>3527</v>
      </c>
      <c r="G7694" s="258" t="s">
        <v>342</v>
      </c>
      <c r="H7694" s="259">
        <v>183.655</v>
      </c>
      <c r="I7694" s="260"/>
      <c r="J7694" s="261">
        <f>ROUND(I7694*H7694,2)</f>
        <v>0</v>
      </c>
      <c r="K7694" s="257" t="s">
        <v>268</v>
      </c>
      <c r="L7694" s="262"/>
      <c r="M7694" s="263" t="s">
        <v>44</v>
      </c>
      <c r="N7694" s="264" t="s">
        <v>53</v>
      </c>
      <c r="O7694" s="67"/>
      <c r="P7694" s="204">
        <f>O7694*H7694</f>
        <v>0</v>
      </c>
      <c r="Q7694" s="204">
        <v>2.3E-2</v>
      </c>
      <c r="R7694" s="204">
        <f>Q7694*H7694</f>
        <v>4.2240649999999995</v>
      </c>
      <c r="S7694" s="204">
        <v>0</v>
      </c>
      <c r="T7694" s="205">
        <f>S7694*H7694</f>
        <v>0</v>
      </c>
      <c r="U7694" s="37"/>
      <c r="V7694" s="37"/>
      <c r="W7694" s="37"/>
      <c r="X7694" s="37"/>
      <c r="Y7694" s="37"/>
      <c r="Z7694" s="37"/>
      <c r="AA7694" s="37"/>
      <c r="AB7694" s="37"/>
      <c r="AC7694" s="37"/>
      <c r="AD7694" s="37"/>
      <c r="AE7694" s="37"/>
      <c r="AR7694" s="206" t="s">
        <v>619</v>
      </c>
      <c r="AT7694" s="206" t="s">
        <v>633</v>
      </c>
      <c r="AU7694" s="206" t="s">
        <v>91</v>
      </c>
      <c r="AY7694" s="19" t="s">
        <v>262</v>
      </c>
      <c r="BE7694" s="207">
        <f>IF(N7694="základní",J7694,0)</f>
        <v>0</v>
      </c>
      <c r="BF7694" s="207">
        <f>IF(N7694="snížená",J7694,0)</f>
        <v>0</v>
      </c>
      <c r="BG7694" s="207">
        <f>IF(N7694="zákl. přenesená",J7694,0)</f>
        <v>0</v>
      </c>
      <c r="BH7694" s="207">
        <f>IF(N7694="sníž. přenesená",J7694,0)</f>
        <v>0</v>
      </c>
      <c r="BI7694" s="207">
        <f>IF(N7694="nulová",J7694,0)</f>
        <v>0</v>
      </c>
      <c r="BJ7694" s="19" t="s">
        <v>89</v>
      </c>
      <c r="BK7694" s="207">
        <f>ROUND(I7694*H7694,2)</f>
        <v>0</v>
      </c>
      <c r="BL7694" s="19" t="s">
        <v>442</v>
      </c>
      <c r="BM7694" s="206" t="s">
        <v>3528</v>
      </c>
    </row>
    <row r="7695" spans="1:65" s="2" customFormat="1" ht="18">
      <c r="A7695" s="37"/>
      <c r="B7695" s="38"/>
      <c r="C7695" s="39"/>
      <c r="D7695" s="208" t="s">
        <v>421</v>
      </c>
      <c r="E7695" s="39"/>
      <c r="F7695" s="209" t="s">
        <v>3529</v>
      </c>
      <c r="G7695" s="39"/>
      <c r="H7695" s="39"/>
      <c r="I7695" s="118"/>
      <c r="J7695" s="39"/>
      <c r="K7695" s="39"/>
      <c r="L7695" s="42"/>
      <c r="M7695" s="210"/>
      <c r="N7695" s="211"/>
      <c r="O7695" s="67"/>
      <c r="P7695" s="67"/>
      <c r="Q7695" s="67"/>
      <c r="R7695" s="67"/>
      <c r="S7695" s="67"/>
      <c r="T7695" s="68"/>
      <c r="U7695" s="37"/>
      <c r="V7695" s="37"/>
      <c r="W7695" s="37"/>
      <c r="X7695" s="37"/>
      <c r="Y7695" s="37"/>
      <c r="Z7695" s="37"/>
      <c r="AA7695" s="37"/>
      <c r="AB7695" s="37"/>
      <c r="AC7695" s="37"/>
      <c r="AD7695" s="37"/>
      <c r="AE7695" s="37"/>
      <c r="AT7695" s="19" t="s">
        <v>421</v>
      </c>
      <c r="AU7695" s="19" t="s">
        <v>91</v>
      </c>
    </row>
    <row r="7696" spans="1:65" s="13" customFormat="1" ht="10">
      <c r="B7696" s="212"/>
      <c r="C7696" s="213"/>
      <c r="D7696" s="208" t="s">
        <v>272</v>
      </c>
      <c r="E7696" s="214" t="s">
        <v>44</v>
      </c>
      <c r="F7696" s="215" t="s">
        <v>3445</v>
      </c>
      <c r="G7696" s="213"/>
      <c r="H7696" s="214" t="s">
        <v>44</v>
      </c>
      <c r="I7696" s="216"/>
      <c r="J7696" s="213"/>
      <c r="K7696" s="213"/>
      <c r="L7696" s="217"/>
      <c r="M7696" s="218"/>
      <c r="N7696" s="219"/>
      <c r="O7696" s="219"/>
      <c r="P7696" s="219"/>
      <c r="Q7696" s="219"/>
      <c r="R7696" s="219"/>
      <c r="S7696" s="219"/>
      <c r="T7696" s="220"/>
      <c r="AT7696" s="221" t="s">
        <v>272</v>
      </c>
      <c r="AU7696" s="221" t="s">
        <v>91</v>
      </c>
      <c r="AV7696" s="13" t="s">
        <v>89</v>
      </c>
      <c r="AW7696" s="13" t="s">
        <v>38</v>
      </c>
      <c r="AX7696" s="13" t="s">
        <v>82</v>
      </c>
      <c r="AY7696" s="221" t="s">
        <v>262</v>
      </c>
    </row>
    <row r="7697" spans="2:51" s="13" customFormat="1" ht="10">
      <c r="B7697" s="212"/>
      <c r="C7697" s="213"/>
      <c r="D7697" s="208" t="s">
        <v>272</v>
      </c>
      <c r="E7697" s="214" t="s">
        <v>44</v>
      </c>
      <c r="F7697" s="215" t="s">
        <v>754</v>
      </c>
      <c r="G7697" s="213"/>
      <c r="H7697" s="214" t="s">
        <v>44</v>
      </c>
      <c r="I7697" s="216"/>
      <c r="J7697" s="213"/>
      <c r="K7697" s="213"/>
      <c r="L7697" s="217"/>
      <c r="M7697" s="218"/>
      <c r="N7697" s="219"/>
      <c r="O7697" s="219"/>
      <c r="P7697" s="219"/>
      <c r="Q7697" s="219"/>
      <c r="R7697" s="219"/>
      <c r="S7697" s="219"/>
      <c r="T7697" s="220"/>
      <c r="AT7697" s="221" t="s">
        <v>272</v>
      </c>
      <c r="AU7697" s="221" t="s">
        <v>91</v>
      </c>
      <c r="AV7697" s="13" t="s">
        <v>89</v>
      </c>
      <c r="AW7697" s="13" t="s">
        <v>38</v>
      </c>
      <c r="AX7697" s="13" t="s">
        <v>82</v>
      </c>
      <c r="AY7697" s="221" t="s">
        <v>262</v>
      </c>
    </row>
    <row r="7698" spans="2:51" s="13" customFormat="1" ht="10">
      <c r="B7698" s="212"/>
      <c r="C7698" s="213"/>
      <c r="D7698" s="208" t="s">
        <v>272</v>
      </c>
      <c r="E7698" s="214" t="s">
        <v>44</v>
      </c>
      <c r="F7698" s="215" t="s">
        <v>763</v>
      </c>
      <c r="G7698" s="213"/>
      <c r="H7698" s="214" t="s">
        <v>44</v>
      </c>
      <c r="I7698" s="216"/>
      <c r="J7698" s="213"/>
      <c r="K7698" s="213"/>
      <c r="L7698" s="217"/>
      <c r="M7698" s="218"/>
      <c r="N7698" s="219"/>
      <c r="O7698" s="219"/>
      <c r="P7698" s="219"/>
      <c r="Q7698" s="219"/>
      <c r="R7698" s="219"/>
      <c r="S7698" s="219"/>
      <c r="T7698" s="220"/>
      <c r="AT7698" s="221" t="s">
        <v>272</v>
      </c>
      <c r="AU7698" s="221" t="s">
        <v>91</v>
      </c>
      <c r="AV7698" s="13" t="s">
        <v>89</v>
      </c>
      <c r="AW7698" s="13" t="s">
        <v>38</v>
      </c>
      <c r="AX7698" s="13" t="s">
        <v>82</v>
      </c>
      <c r="AY7698" s="221" t="s">
        <v>262</v>
      </c>
    </row>
    <row r="7699" spans="2:51" s="15" customFormat="1" ht="10">
      <c r="B7699" s="233"/>
      <c r="C7699" s="234"/>
      <c r="D7699" s="208" t="s">
        <v>272</v>
      </c>
      <c r="E7699" s="235" t="s">
        <v>44</v>
      </c>
      <c r="F7699" s="236" t="s">
        <v>764</v>
      </c>
      <c r="G7699" s="234"/>
      <c r="H7699" s="237">
        <v>9.8000000000000007</v>
      </c>
      <c r="I7699" s="238"/>
      <c r="J7699" s="234"/>
      <c r="K7699" s="234"/>
      <c r="L7699" s="239"/>
      <c r="M7699" s="240"/>
      <c r="N7699" s="241"/>
      <c r="O7699" s="241"/>
      <c r="P7699" s="241"/>
      <c r="Q7699" s="241"/>
      <c r="R7699" s="241"/>
      <c r="S7699" s="241"/>
      <c r="T7699" s="242"/>
      <c r="AT7699" s="243" t="s">
        <v>272</v>
      </c>
      <c r="AU7699" s="243" t="s">
        <v>91</v>
      </c>
      <c r="AV7699" s="15" t="s">
        <v>91</v>
      </c>
      <c r="AW7699" s="15" t="s">
        <v>38</v>
      </c>
      <c r="AX7699" s="15" t="s">
        <v>82</v>
      </c>
      <c r="AY7699" s="243" t="s">
        <v>262</v>
      </c>
    </row>
    <row r="7700" spans="2:51" s="13" customFormat="1" ht="10">
      <c r="B7700" s="212"/>
      <c r="C7700" s="213"/>
      <c r="D7700" s="208" t="s">
        <v>272</v>
      </c>
      <c r="E7700" s="214" t="s">
        <v>44</v>
      </c>
      <c r="F7700" s="215" t="s">
        <v>765</v>
      </c>
      <c r="G7700" s="213"/>
      <c r="H7700" s="214" t="s">
        <v>44</v>
      </c>
      <c r="I7700" s="216"/>
      <c r="J7700" s="213"/>
      <c r="K7700" s="213"/>
      <c r="L7700" s="217"/>
      <c r="M7700" s="218"/>
      <c r="N7700" s="219"/>
      <c r="O7700" s="219"/>
      <c r="P7700" s="219"/>
      <c r="Q7700" s="219"/>
      <c r="R7700" s="219"/>
      <c r="S7700" s="219"/>
      <c r="T7700" s="220"/>
      <c r="AT7700" s="221" t="s">
        <v>272</v>
      </c>
      <c r="AU7700" s="221" t="s">
        <v>91</v>
      </c>
      <c r="AV7700" s="13" t="s">
        <v>89</v>
      </c>
      <c r="AW7700" s="13" t="s">
        <v>38</v>
      </c>
      <c r="AX7700" s="13" t="s">
        <v>82</v>
      </c>
      <c r="AY7700" s="221" t="s">
        <v>262</v>
      </c>
    </row>
    <row r="7701" spans="2:51" s="15" customFormat="1" ht="10">
      <c r="B7701" s="233"/>
      <c r="C7701" s="234"/>
      <c r="D7701" s="208" t="s">
        <v>272</v>
      </c>
      <c r="E7701" s="235" t="s">
        <v>44</v>
      </c>
      <c r="F7701" s="236" t="s">
        <v>397</v>
      </c>
      <c r="G7701" s="234"/>
      <c r="H7701" s="237">
        <v>11</v>
      </c>
      <c r="I7701" s="238"/>
      <c r="J7701" s="234"/>
      <c r="K7701" s="234"/>
      <c r="L7701" s="239"/>
      <c r="M7701" s="240"/>
      <c r="N7701" s="241"/>
      <c r="O7701" s="241"/>
      <c r="P7701" s="241"/>
      <c r="Q7701" s="241"/>
      <c r="R7701" s="241"/>
      <c r="S7701" s="241"/>
      <c r="T7701" s="242"/>
      <c r="AT7701" s="243" t="s">
        <v>272</v>
      </c>
      <c r="AU7701" s="243" t="s">
        <v>91</v>
      </c>
      <c r="AV7701" s="15" t="s">
        <v>91</v>
      </c>
      <c r="AW7701" s="15" t="s">
        <v>38</v>
      </c>
      <c r="AX7701" s="15" t="s">
        <v>82</v>
      </c>
      <c r="AY7701" s="243" t="s">
        <v>262</v>
      </c>
    </row>
    <row r="7702" spans="2:51" s="13" customFormat="1" ht="10">
      <c r="B7702" s="212"/>
      <c r="C7702" s="213"/>
      <c r="D7702" s="208" t="s">
        <v>272</v>
      </c>
      <c r="E7702" s="214" t="s">
        <v>44</v>
      </c>
      <c r="F7702" s="215" t="s">
        <v>766</v>
      </c>
      <c r="G7702" s="213"/>
      <c r="H7702" s="214" t="s">
        <v>44</v>
      </c>
      <c r="I7702" s="216"/>
      <c r="J7702" s="213"/>
      <c r="K7702" s="213"/>
      <c r="L7702" s="217"/>
      <c r="M7702" s="218"/>
      <c r="N7702" s="219"/>
      <c r="O7702" s="219"/>
      <c r="P7702" s="219"/>
      <c r="Q7702" s="219"/>
      <c r="R7702" s="219"/>
      <c r="S7702" s="219"/>
      <c r="T7702" s="220"/>
      <c r="AT7702" s="221" t="s">
        <v>272</v>
      </c>
      <c r="AU7702" s="221" t="s">
        <v>91</v>
      </c>
      <c r="AV7702" s="13" t="s">
        <v>89</v>
      </c>
      <c r="AW7702" s="13" t="s">
        <v>38</v>
      </c>
      <c r="AX7702" s="13" t="s">
        <v>82</v>
      </c>
      <c r="AY7702" s="221" t="s">
        <v>262</v>
      </c>
    </row>
    <row r="7703" spans="2:51" s="15" customFormat="1" ht="10">
      <c r="B7703" s="233"/>
      <c r="C7703" s="234"/>
      <c r="D7703" s="208" t="s">
        <v>272</v>
      </c>
      <c r="E7703" s="235" t="s">
        <v>44</v>
      </c>
      <c r="F7703" s="236" t="s">
        <v>104</v>
      </c>
      <c r="G7703" s="234"/>
      <c r="H7703" s="237">
        <v>4</v>
      </c>
      <c r="I7703" s="238"/>
      <c r="J7703" s="234"/>
      <c r="K7703" s="234"/>
      <c r="L7703" s="239"/>
      <c r="M7703" s="240"/>
      <c r="N7703" s="241"/>
      <c r="O7703" s="241"/>
      <c r="P7703" s="241"/>
      <c r="Q7703" s="241"/>
      <c r="R7703" s="241"/>
      <c r="S7703" s="241"/>
      <c r="T7703" s="242"/>
      <c r="AT7703" s="243" t="s">
        <v>272</v>
      </c>
      <c r="AU7703" s="243" t="s">
        <v>91</v>
      </c>
      <c r="AV7703" s="15" t="s">
        <v>91</v>
      </c>
      <c r="AW7703" s="15" t="s">
        <v>38</v>
      </c>
      <c r="AX7703" s="15" t="s">
        <v>82</v>
      </c>
      <c r="AY7703" s="243" t="s">
        <v>262</v>
      </c>
    </row>
    <row r="7704" spans="2:51" s="13" customFormat="1" ht="10">
      <c r="B7704" s="212"/>
      <c r="C7704" s="213"/>
      <c r="D7704" s="208" t="s">
        <v>272</v>
      </c>
      <c r="E7704" s="214" t="s">
        <v>44</v>
      </c>
      <c r="F7704" s="215" t="s">
        <v>775</v>
      </c>
      <c r="G7704" s="213"/>
      <c r="H7704" s="214" t="s">
        <v>44</v>
      </c>
      <c r="I7704" s="216"/>
      <c r="J7704" s="213"/>
      <c r="K7704" s="213"/>
      <c r="L7704" s="217"/>
      <c r="M7704" s="218"/>
      <c r="N7704" s="219"/>
      <c r="O7704" s="219"/>
      <c r="P7704" s="219"/>
      <c r="Q7704" s="219"/>
      <c r="R7704" s="219"/>
      <c r="S7704" s="219"/>
      <c r="T7704" s="220"/>
      <c r="AT7704" s="221" t="s">
        <v>272</v>
      </c>
      <c r="AU7704" s="221" t="s">
        <v>91</v>
      </c>
      <c r="AV7704" s="13" t="s">
        <v>89</v>
      </c>
      <c r="AW7704" s="13" t="s">
        <v>38</v>
      </c>
      <c r="AX7704" s="13" t="s">
        <v>82</v>
      </c>
      <c r="AY7704" s="221" t="s">
        <v>262</v>
      </c>
    </row>
    <row r="7705" spans="2:51" s="15" customFormat="1" ht="10">
      <c r="B7705" s="233"/>
      <c r="C7705" s="234"/>
      <c r="D7705" s="208" t="s">
        <v>272</v>
      </c>
      <c r="E7705" s="235" t="s">
        <v>44</v>
      </c>
      <c r="F7705" s="236" t="s">
        <v>776</v>
      </c>
      <c r="G7705" s="234"/>
      <c r="H7705" s="237">
        <v>7.4</v>
      </c>
      <c r="I7705" s="238"/>
      <c r="J7705" s="234"/>
      <c r="K7705" s="234"/>
      <c r="L7705" s="239"/>
      <c r="M7705" s="240"/>
      <c r="N7705" s="241"/>
      <c r="O7705" s="241"/>
      <c r="P7705" s="241"/>
      <c r="Q7705" s="241"/>
      <c r="R7705" s="241"/>
      <c r="S7705" s="241"/>
      <c r="T7705" s="242"/>
      <c r="AT7705" s="243" t="s">
        <v>272</v>
      </c>
      <c r="AU7705" s="243" t="s">
        <v>91</v>
      </c>
      <c r="AV7705" s="15" t="s">
        <v>91</v>
      </c>
      <c r="AW7705" s="15" t="s">
        <v>38</v>
      </c>
      <c r="AX7705" s="15" t="s">
        <v>82</v>
      </c>
      <c r="AY7705" s="243" t="s">
        <v>262</v>
      </c>
    </row>
    <row r="7706" spans="2:51" s="13" customFormat="1" ht="10">
      <c r="B7706" s="212"/>
      <c r="C7706" s="213"/>
      <c r="D7706" s="208" t="s">
        <v>272</v>
      </c>
      <c r="E7706" s="214" t="s">
        <v>44</v>
      </c>
      <c r="F7706" s="215" t="s">
        <v>777</v>
      </c>
      <c r="G7706" s="213"/>
      <c r="H7706" s="214" t="s">
        <v>44</v>
      </c>
      <c r="I7706" s="216"/>
      <c r="J7706" s="213"/>
      <c r="K7706" s="213"/>
      <c r="L7706" s="217"/>
      <c r="M7706" s="218"/>
      <c r="N7706" s="219"/>
      <c r="O7706" s="219"/>
      <c r="P7706" s="219"/>
      <c r="Q7706" s="219"/>
      <c r="R7706" s="219"/>
      <c r="S7706" s="219"/>
      <c r="T7706" s="220"/>
      <c r="AT7706" s="221" t="s">
        <v>272</v>
      </c>
      <c r="AU7706" s="221" t="s">
        <v>91</v>
      </c>
      <c r="AV7706" s="13" t="s">
        <v>89</v>
      </c>
      <c r="AW7706" s="13" t="s">
        <v>38</v>
      </c>
      <c r="AX7706" s="13" t="s">
        <v>82</v>
      </c>
      <c r="AY7706" s="221" t="s">
        <v>262</v>
      </c>
    </row>
    <row r="7707" spans="2:51" s="15" customFormat="1" ht="10">
      <c r="B7707" s="233"/>
      <c r="C7707" s="234"/>
      <c r="D7707" s="208" t="s">
        <v>272</v>
      </c>
      <c r="E7707" s="235" t="s">
        <v>44</v>
      </c>
      <c r="F7707" s="236" t="s">
        <v>778</v>
      </c>
      <c r="G7707" s="234"/>
      <c r="H7707" s="237">
        <v>3.5</v>
      </c>
      <c r="I7707" s="238"/>
      <c r="J7707" s="234"/>
      <c r="K7707" s="234"/>
      <c r="L7707" s="239"/>
      <c r="M7707" s="240"/>
      <c r="N7707" s="241"/>
      <c r="O7707" s="241"/>
      <c r="P7707" s="241"/>
      <c r="Q7707" s="241"/>
      <c r="R7707" s="241"/>
      <c r="S7707" s="241"/>
      <c r="T7707" s="242"/>
      <c r="AT7707" s="243" t="s">
        <v>272</v>
      </c>
      <c r="AU7707" s="243" t="s">
        <v>91</v>
      </c>
      <c r="AV7707" s="15" t="s">
        <v>91</v>
      </c>
      <c r="AW7707" s="15" t="s">
        <v>38</v>
      </c>
      <c r="AX7707" s="15" t="s">
        <v>82</v>
      </c>
      <c r="AY7707" s="243" t="s">
        <v>262</v>
      </c>
    </row>
    <row r="7708" spans="2:51" s="13" customFormat="1" ht="10">
      <c r="B7708" s="212"/>
      <c r="C7708" s="213"/>
      <c r="D7708" s="208" t="s">
        <v>272</v>
      </c>
      <c r="E7708" s="214" t="s">
        <v>44</v>
      </c>
      <c r="F7708" s="215" t="s">
        <v>781</v>
      </c>
      <c r="G7708" s="213"/>
      <c r="H7708" s="214" t="s">
        <v>44</v>
      </c>
      <c r="I7708" s="216"/>
      <c r="J7708" s="213"/>
      <c r="K7708" s="213"/>
      <c r="L7708" s="217"/>
      <c r="M7708" s="218"/>
      <c r="N7708" s="219"/>
      <c r="O7708" s="219"/>
      <c r="P7708" s="219"/>
      <c r="Q7708" s="219"/>
      <c r="R7708" s="219"/>
      <c r="S7708" s="219"/>
      <c r="T7708" s="220"/>
      <c r="AT7708" s="221" t="s">
        <v>272</v>
      </c>
      <c r="AU7708" s="221" t="s">
        <v>91</v>
      </c>
      <c r="AV7708" s="13" t="s">
        <v>89</v>
      </c>
      <c r="AW7708" s="13" t="s">
        <v>38</v>
      </c>
      <c r="AX7708" s="13" t="s">
        <v>82</v>
      </c>
      <c r="AY7708" s="221" t="s">
        <v>262</v>
      </c>
    </row>
    <row r="7709" spans="2:51" s="15" customFormat="1" ht="10">
      <c r="B7709" s="233"/>
      <c r="C7709" s="234"/>
      <c r="D7709" s="208" t="s">
        <v>272</v>
      </c>
      <c r="E7709" s="235" t="s">
        <v>44</v>
      </c>
      <c r="F7709" s="236" t="s">
        <v>782</v>
      </c>
      <c r="G7709" s="234"/>
      <c r="H7709" s="237">
        <v>8.6</v>
      </c>
      <c r="I7709" s="238"/>
      <c r="J7709" s="234"/>
      <c r="K7709" s="234"/>
      <c r="L7709" s="239"/>
      <c r="M7709" s="240"/>
      <c r="N7709" s="241"/>
      <c r="O7709" s="241"/>
      <c r="P7709" s="241"/>
      <c r="Q7709" s="241"/>
      <c r="R7709" s="241"/>
      <c r="S7709" s="241"/>
      <c r="T7709" s="242"/>
      <c r="AT7709" s="243" t="s">
        <v>272</v>
      </c>
      <c r="AU7709" s="243" t="s">
        <v>91</v>
      </c>
      <c r="AV7709" s="15" t="s">
        <v>91</v>
      </c>
      <c r="AW7709" s="15" t="s">
        <v>38</v>
      </c>
      <c r="AX7709" s="15" t="s">
        <v>82</v>
      </c>
      <c r="AY7709" s="243" t="s">
        <v>262</v>
      </c>
    </row>
    <row r="7710" spans="2:51" s="13" customFormat="1" ht="10">
      <c r="B7710" s="212"/>
      <c r="C7710" s="213"/>
      <c r="D7710" s="208" t="s">
        <v>272</v>
      </c>
      <c r="E7710" s="214" t="s">
        <v>44</v>
      </c>
      <c r="F7710" s="215" t="s">
        <v>783</v>
      </c>
      <c r="G7710" s="213"/>
      <c r="H7710" s="214" t="s">
        <v>44</v>
      </c>
      <c r="I7710" s="216"/>
      <c r="J7710" s="213"/>
      <c r="K7710" s="213"/>
      <c r="L7710" s="217"/>
      <c r="M7710" s="218"/>
      <c r="N7710" s="219"/>
      <c r="O7710" s="219"/>
      <c r="P7710" s="219"/>
      <c r="Q7710" s="219"/>
      <c r="R7710" s="219"/>
      <c r="S7710" s="219"/>
      <c r="T7710" s="220"/>
      <c r="AT7710" s="221" t="s">
        <v>272</v>
      </c>
      <c r="AU7710" s="221" t="s">
        <v>91</v>
      </c>
      <c r="AV7710" s="13" t="s">
        <v>89</v>
      </c>
      <c r="AW7710" s="13" t="s">
        <v>38</v>
      </c>
      <c r="AX7710" s="13" t="s">
        <v>82</v>
      </c>
      <c r="AY7710" s="221" t="s">
        <v>262</v>
      </c>
    </row>
    <row r="7711" spans="2:51" s="15" customFormat="1" ht="10">
      <c r="B7711" s="233"/>
      <c r="C7711" s="234"/>
      <c r="D7711" s="208" t="s">
        <v>272</v>
      </c>
      <c r="E7711" s="235" t="s">
        <v>44</v>
      </c>
      <c r="F7711" s="236" t="s">
        <v>784</v>
      </c>
      <c r="G7711" s="234"/>
      <c r="H7711" s="237">
        <v>3.2</v>
      </c>
      <c r="I7711" s="238"/>
      <c r="J7711" s="234"/>
      <c r="K7711" s="234"/>
      <c r="L7711" s="239"/>
      <c r="M7711" s="240"/>
      <c r="N7711" s="241"/>
      <c r="O7711" s="241"/>
      <c r="P7711" s="241"/>
      <c r="Q7711" s="241"/>
      <c r="R7711" s="241"/>
      <c r="S7711" s="241"/>
      <c r="T7711" s="242"/>
      <c r="AT7711" s="243" t="s">
        <v>272</v>
      </c>
      <c r="AU7711" s="243" t="s">
        <v>91</v>
      </c>
      <c r="AV7711" s="15" t="s">
        <v>91</v>
      </c>
      <c r="AW7711" s="15" t="s">
        <v>38</v>
      </c>
      <c r="AX7711" s="15" t="s">
        <v>82</v>
      </c>
      <c r="AY7711" s="243" t="s">
        <v>262</v>
      </c>
    </row>
    <row r="7712" spans="2:51" s="13" customFormat="1" ht="10">
      <c r="B7712" s="212"/>
      <c r="C7712" s="213"/>
      <c r="D7712" s="208" t="s">
        <v>272</v>
      </c>
      <c r="E7712" s="214" t="s">
        <v>44</v>
      </c>
      <c r="F7712" s="215" t="s">
        <v>787</v>
      </c>
      <c r="G7712" s="213"/>
      <c r="H7712" s="214" t="s">
        <v>44</v>
      </c>
      <c r="I7712" s="216"/>
      <c r="J7712" s="213"/>
      <c r="K7712" s="213"/>
      <c r="L7712" s="217"/>
      <c r="M7712" s="218"/>
      <c r="N7712" s="219"/>
      <c r="O7712" s="219"/>
      <c r="P7712" s="219"/>
      <c r="Q7712" s="219"/>
      <c r="R7712" s="219"/>
      <c r="S7712" s="219"/>
      <c r="T7712" s="220"/>
      <c r="AT7712" s="221" t="s">
        <v>272</v>
      </c>
      <c r="AU7712" s="221" t="s">
        <v>91</v>
      </c>
      <c r="AV7712" s="13" t="s">
        <v>89</v>
      </c>
      <c r="AW7712" s="13" t="s">
        <v>38</v>
      </c>
      <c r="AX7712" s="13" t="s">
        <v>82</v>
      </c>
      <c r="AY7712" s="221" t="s">
        <v>262</v>
      </c>
    </row>
    <row r="7713" spans="2:51" s="15" customFormat="1" ht="10">
      <c r="B7713" s="233"/>
      <c r="C7713" s="234"/>
      <c r="D7713" s="208" t="s">
        <v>272</v>
      </c>
      <c r="E7713" s="235" t="s">
        <v>44</v>
      </c>
      <c r="F7713" s="236" t="s">
        <v>788</v>
      </c>
      <c r="G7713" s="234"/>
      <c r="H7713" s="237">
        <v>8.5</v>
      </c>
      <c r="I7713" s="238"/>
      <c r="J7713" s="234"/>
      <c r="K7713" s="234"/>
      <c r="L7713" s="239"/>
      <c r="M7713" s="240"/>
      <c r="N7713" s="241"/>
      <c r="O7713" s="241"/>
      <c r="P7713" s="241"/>
      <c r="Q7713" s="241"/>
      <c r="R7713" s="241"/>
      <c r="S7713" s="241"/>
      <c r="T7713" s="242"/>
      <c r="AT7713" s="243" t="s">
        <v>272</v>
      </c>
      <c r="AU7713" s="243" t="s">
        <v>91</v>
      </c>
      <c r="AV7713" s="15" t="s">
        <v>91</v>
      </c>
      <c r="AW7713" s="15" t="s">
        <v>38</v>
      </c>
      <c r="AX7713" s="15" t="s">
        <v>82</v>
      </c>
      <c r="AY7713" s="243" t="s">
        <v>262</v>
      </c>
    </row>
    <row r="7714" spans="2:51" s="13" customFormat="1" ht="10">
      <c r="B7714" s="212"/>
      <c r="C7714" s="213"/>
      <c r="D7714" s="208" t="s">
        <v>272</v>
      </c>
      <c r="E7714" s="214" t="s">
        <v>44</v>
      </c>
      <c r="F7714" s="215" t="s">
        <v>789</v>
      </c>
      <c r="G7714" s="213"/>
      <c r="H7714" s="214" t="s">
        <v>44</v>
      </c>
      <c r="I7714" s="216"/>
      <c r="J7714" s="213"/>
      <c r="K7714" s="213"/>
      <c r="L7714" s="217"/>
      <c r="M7714" s="218"/>
      <c r="N7714" s="219"/>
      <c r="O7714" s="219"/>
      <c r="P7714" s="219"/>
      <c r="Q7714" s="219"/>
      <c r="R7714" s="219"/>
      <c r="S7714" s="219"/>
      <c r="T7714" s="220"/>
      <c r="AT7714" s="221" t="s">
        <v>272</v>
      </c>
      <c r="AU7714" s="221" t="s">
        <v>91</v>
      </c>
      <c r="AV7714" s="13" t="s">
        <v>89</v>
      </c>
      <c r="AW7714" s="13" t="s">
        <v>38</v>
      </c>
      <c r="AX7714" s="13" t="s">
        <v>82</v>
      </c>
      <c r="AY7714" s="221" t="s">
        <v>262</v>
      </c>
    </row>
    <row r="7715" spans="2:51" s="15" customFormat="1" ht="10">
      <c r="B7715" s="233"/>
      <c r="C7715" s="234"/>
      <c r="D7715" s="208" t="s">
        <v>272</v>
      </c>
      <c r="E7715" s="235" t="s">
        <v>44</v>
      </c>
      <c r="F7715" s="236" t="s">
        <v>790</v>
      </c>
      <c r="G7715" s="234"/>
      <c r="H7715" s="237">
        <v>9.9</v>
      </c>
      <c r="I7715" s="238"/>
      <c r="J7715" s="234"/>
      <c r="K7715" s="234"/>
      <c r="L7715" s="239"/>
      <c r="M7715" s="240"/>
      <c r="N7715" s="241"/>
      <c r="O7715" s="241"/>
      <c r="P7715" s="241"/>
      <c r="Q7715" s="241"/>
      <c r="R7715" s="241"/>
      <c r="S7715" s="241"/>
      <c r="T7715" s="242"/>
      <c r="AT7715" s="243" t="s">
        <v>272</v>
      </c>
      <c r="AU7715" s="243" t="s">
        <v>91</v>
      </c>
      <c r="AV7715" s="15" t="s">
        <v>91</v>
      </c>
      <c r="AW7715" s="15" t="s">
        <v>38</v>
      </c>
      <c r="AX7715" s="15" t="s">
        <v>82</v>
      </c>
      <c r="AY7715" s="243" t="s">
        <v>262</v>
      </c>
    </row>
    <row r="7716" spans="2:51" s="13" customFormat="1" ht="10">
      <c r="B7716" s="212"/>
      <c r="C7716" s="213"/>
      <c r="D7716" s="208" t="s">
        <v>272</v>
      </c>
      <c r="E7716" s="214" t="s">
        <v>44</v>
      </c>
      <c r="F7716" s="215" t="s">
        <v>791</v>
      </c>
      <c r="G7716" s="213"/>
      <c r="H7716" s="214" t="s">
        <v>44</v>
      </c>
      <c r="I7716" s="216"/>
      <c r="J7716" s="213"/>
      <c r="K7716" s="213"/>
      <c r="L7716" s="217"/>
      <c r="M7716" s="218"/>
      <c r="N7716" s="219"/>
      <c r="O7716" s="219"/>
      <c r="P7716" s="219"/>
      <c r="Q7716" s="219"/>
      <c r="R7716" s="219"/>
      <c r="S7716" s="219"/>
      <c r="T7716" s="220"/>
      <c r="AT7716" s="221" t="s">
        <v>272</v>
      </c>
      <c r="AU7716" s="221" t="s">
        <v>91</v>
      </c>
      <c r="AV7716" s="13" t="s">
        <v>89</v>
      </c>
      <c r="AW7716" s="13" t="s">
        <v>38</v>
      </c>
      <c r="AX7716" s="13" t="s">
        <v>82</v>
      </c>
      <c r="AY7716" s="221" t="s">
        <v>262</v>
      </c>
    </row>
    <row r="7717" spans="2:51" s="15" customFormat="1" ht="10">
      <c r="B7717" s="233"/>
      <c r="C7717" s="234"/>
      <c r="D7717" s="208" t="s">
        <v>272</v>
      </c>
      <c r="E7717" s="235" t="s">
        <v>44</v>
      </c>
      <c r="F7717" s="236" t="s">
        <v>792</v>
      </c>
      <c r="G7717" s="234"/>
      <c r="H7717" s="237">
        <v>5.2</v>
      </c>
      <c r="I7717" s="238"/>
      <c r="J7717" s="234"/>
      <c r="K7717" s="234"/>
      <c r="L7717" s="239"/>
      <c r="M7717" s="240"/>
      <c r="N7717" s="241"/>
      <c r="O7717" s="241"/>
      <c r="P7717" s="241"/>
      <c r="Q7717" s="241"/>
      <c r="R7717" s="241"/>
      <c r="S7717" s="241"/>
      <c r="T7717" s="242"/>
      <c r="AT7717" s="243" t="s">
        <v>272</v>
      </c>
      <c r="AU7717" s="243" t="s">
        <v>91</v>
      </c>
      <c r="AV7717" s="15" t="s">
        <v>91</v>
      </c>
      <c r="AW7717" s="15" t="s">
        <v>38</v>
      </c>
      <c r="AX7717" s="15" t="s">
        <v>82</v>
      </c>
      <c r="AY7717" s="243" t="s">
        <v>262</v>
      </c>
    </row>
    <row r="7718" spans="2:51" s="13" customFormat="1" ht="10">
      <c r="B7718" s="212"/>
      <c r="C7718" s="213"/>
      <c r="D7718" s="208" t="s">
        <v>272</v>
      </c>
      <c r="E7718" s="214" t="s">
        <v>44</v>
      </c>
      <c r="F7718" s="215" t="s">
        <v>793</v>
      </c>
      <c r="G7718" s="213"/>
      <c r="H7718" s="214" t="s">
        <v>44</v>
      </c>
      <c r="I7718" s="216"/>
      <c r="J7718" s="213"/>
      <c r="K7718" s="213"/>
      <c r="L7718" s="217"/>
      <c r="M7718" s="218"/>
      <c r="N7718" s="219"/>
      <c r="O7718" s="219"/>
      <c r="P7718" s="219"/>
      <c r="Q7718" s="219"/>
      <c r="R7718" s="219"/>
      <c r="S7718" s="219"/>
      <c r="T7718" s="220"/>
      <c r="AT7718" s="221" t="s">
        <v>272</v>
      </c>
      <c r="AU7718" s="221" t="s">
        <v>91</v>
      </c>
      <c r="AV7718" s="13" t="s">
        <v>89</v>
      </c>
      <c r="AW7718" s="13" t="s">
        <v>38</v>
      </c>
      <c r="AX7718" s="13" t="s">
        <v>82</v>
      </c>
      <c r="AY7718" s="221" t="s">
        <v>262</v>
      </c>
    </row>
    <row r="7719" spans="2:51" s="15" customFormat="1" ht="10">
      <c r="B7719" s="233"/>
      <c r="C7719" s="234"/>
      <c r="D7719" s="208" t="s">
        <v>272</v>
      </c>
      <c r="E7719" s="235" t="s">
        <v>44</v>
      </c>
      <c r="F7719" s="236" t="s">
        <v>794</v>
      </c>
      <c r="G7719" s="234"/>
      <c r="H7719" s="237">
        <v>1.6</v>
      </c>
      <c r="I7719" s="238"/>
      <c r="J7719" s="234"/>
      <c r="K7719" s="234"/>
      <c r="L7719" s="239"/>
      <c r="M7719" s="240"/>
      <c r="N7719" s="241"/>
      <c r="O7719" s="241"/>
      <c r="P7719" s="241"/>
      <c r="Q7719" s="241"/>
      <c r="R7719" s="241"/>
      <c r="S7719" s="241"/>
      <c r="T7719" s="242"/>
      <c r="AT7719" s="243" t="s">
        <v>272</v>
      </c>
      <c r="AU7719" s="243" t="s">
        <v>91</v>
      </c>
      <c r="AV7719" s="15" t="s">
        <v>91</v>
      </c>
      <c r="AW7719" s="15" t="s">
        <v>38</v>
      </c>
      <c r="AX7719" s="15" t="s">
        <v>82</v>
      </c>
      <c r="AY7719" s="243" t="s">
        <v>262</v>
      </c>
    </row>
    <row r="7720" spans="2:51" s="14" customFormat="1" ht="10">
      <c r="B7720" s="222"/>
      <c r="C7720" s="223"/>
      <c r="D7720" s="208" t="s">
        <v>272</v>
      </c>
      <c r="E7720" s="224" t="s">
        <v>44</v>
      </c>
      <c r="F7720" s="225" t="s">
        <v>284</v>
      </c>
      <c r="G7720" s="223"/>
      <c r="H7720" s="226">
        <v>72.7</v>
      </c>
      <c r="I7720" s="227"/>
      <c r="J7720" s="223"/>
      <c r="K7720" s="223"/>
      <c r="L7720" s="228"/>
      <c r="M7720" s="229"/>
      <c r="N7720" s="230"/>
      <c r="O7720" s="230"/>
      <c r="P7720" s="230"/>
      <c r="Q7720" s="230"/>
      <c r="R7720" s="230"/>
      <c r="S7720" s="230"/>
      <c r="T7720" s="231"/>
      <c r="AT7720" s="232" t="s">
        <v>272</v>
      </c>
      <c r="AU7720" s="232" t="s">
        <v>91</v>
      </c>
      <c r="AV7720" s="14" t="s">
        <v>97</v>
      </c>
      <c r="AW7720" s="14" t="s">
        <v>38</v>
      </c>
      <c r="AX7720" s="14" t="s">
        <v>82</v>
      </c>
      <c r="AY7720" s="232" t="s">
        <v>262</v>
      </c>
    </row>
    <row r="7721" spans="2:51" s="13" customFormat="1" ht="10">
      <c r="B7721" s="212"/>
      <c r="C7721" s="213"/>
      <c r="D7721" s="208" t="s">
        <v>272</v>
      </c>
      <c r="E7721" s="214" t="s">
        <v>44</v>
      </c>
      <c r="F7721" s="215" t="s">
        <v>798</v>
      </c>
      <c r="G7721" s="213"/>
      <c r="H7721" s="214" t="s">
        <v>44</v>
      </c>
      <c r="I7721" s="216"/>
      <c r="J7721" s="213"/>
      <c r="K7721" s="213"/>
      <c r="L7721" s="217"/>
      <c r="M7721" s="218"/>
      <c r="N7721" s="219"/>
      <c r="O7721" s="219"/>
      <c r="P7721" s="219"/>
      <c r="Q7721" s="219"/>
      <c r="R7721" s="219"/>
      <c r="S7721" s="219"/>
      <c r="T7721" s="220"/>
      <c r="AT7721" s="221" t="s">
        <v>272</v>
      </c>
      <c r="AU7721" s="221" t="s">
        <v>91</v>
      </c>
      <c r="AV7721" s="13" t="s">
        <v>89</v>
      </c>
      <c r="AW7721" s="13" t="s">
        <v>38</v>
      </c>
      <c r="AX7721" s="13" t="s">
        <v>82</v>
      </c>
      <c r="AY7721" s="221" t="s">
        <v>262</v>
      </c>
    </row>
    <row r="7722" spans="2:51" s="13" customFormat="1" ht="10">
      <c r="B7722" s="212"/>
      <c r="C7722" s="213"/>
      <c r="D7722" s="208" t="s">
        <v>272</v>
      </c>
      <c r="E7722" s="214" t="s">
        <v>44</v>
      </c>
      <c r="F7722" s="215" t="s">
        <v>835</v>
      </c>
      <c r="G7722" s="213"/>
      <c r="H7722" s="214" t="s">
        <v>44</v>
      </c>
      <c r="I7722" s="216"/>
      <c r="J7722" s="213"/>
      <c r="K7722" s="213"/>
      <c r="L7722" s="217"/>
      <c r="M7722" s="218"/>
      <c r="N7722" s="219"/>
      <c r="O7722" s="219"/>
      <c r="P7722" s="219"/>
      <c r="Q7722" s="219"/>
      <c r="R7722" s="219"/>
      <c r="S7722" s="219"/>
      <c r="T7722" s="220"/>
      <c r="AT7722" s="221" t="s">
        <v>272</v>
      </c>
      <c r="AU7722" s="221" t="s">
        <v>91</v>
      </c>
      <c r="AV7722" s="13" t="s">
        <v>89</v>
      </c>
      <c r="AW7722" s="13" t="s">
        <v>38</v>
      </c>
      <c r="AX7722" s="13" t="s">
        <v>82</v>
      </c>
      <c r="AY7722" s="221" t="s">
        <v>262</v>
      </c>
    </row>
    <row r="7723" spans="2:51" s="15" customFormat="1" ht="10">
      <c r="B7723" s="233"/>
      <c r="C7723" s="234"/>
      <c r="D7723" s="208" t="s">
        <v>272</v>
      </c>
      <c r="E7723" s="235" t="s">
        <v>44</v>
      </c>
      <c r="F7723" s="236" t="s">
        <v>836</v>
      </c>
      <c r="G7723" s="234"/>
      <c r="H7723" s="237">
        <v>10.1</v>
      </c>
      <c r="I7723" s="238"/>
      <c r="J7723" s="234"/>
      <c r="K7723" s="234"/>
      <c r="L7723" s="239"/>
      <c r="M7723" s="240"/>
      <c r="N7723" s="241"/>
      <c r="O7723" s="241"/>
      <c r="P7723" s="241"/>
      <c r="Q7723" s="241"/>
      <c r="R7723" s="241"/>
      <c r="S7723" s="241"/>
      <c r="T7723" s="242"/>
      <c r="AT7723" s="243" t="s">
        <v>272</v>
      </c>
      <c r="AU7723" s="243" t="s">
        <v>91</v>
      </c>
      <c r="AV7723" s="15" t="s">
        <v>91</v>
      </c>
      <c r="AW7723" s="15" t="s">
        <v>38</v>
      </c>
      <c r="AX7723" s="15" t="s">
        <v>82</v>
      </c>
      <c r="AY7723" s="243" t="s">
        <v>262</v>
      </c>
    </row>
    <row r="7724" spans="2:51" s="13" customFormat="1" ht="10">
      <c r="B7724" s="212"/>
      <c r="C7724" s="213"/>
      <c r="D7724" s="208" t="s">
        <v>272</v>
      </c>
      <c r="E7724" s="214" t="s">
        <v>44</v>
      </c>
      <c r="F7724" s="215" t="s">
        <v>837</v>
      </c>
      <c r="G7724" s="213"/>
      <c r="H7724" s="214" t="s">
        <v>44</v>
      </c>
      <c r="I7724" s="216"/>
      <c r="J7724" s="213"/>
      <c r="K7724" s="213"/>
      <c r="L7724" s="217"/>
      <c r="M7724" s="218"/>
      <c r="N7724" s="219"/>
      <c r="O7724" s="219"/>
      <c r="P7724" s="219"/>
      <c r="Q7724" s="219"/>
      <c r="R7724" s="219"/>
      <c r="S7724" s="219"/>
      <c r="T7724" s="220"/>
      <c r="AT7724" s="221" t="s">
        <v>272</v>
      </c>
      <c r="AU7724" s="221" t="s">
        <v>91</v>
      </c>
      <c r="AV7724" s="13" t="s">
        <v>89</v>
      </c>
      <c r="AW7724" s="13" t="s">
        <v>38</v>
      </c>
      <c r="AX7724" s="13" t="s">
        <v>82</v>
      </c>
      <c r="AY7724" s="221" t="s">
        <v>262</v>
      </c>
    </row>
    <row r="7725" spans="2:51" s="15" customFormat="1" ht="10">
      <c r="B7725" s="233"/>
      <c r="C7725" s="234"/>
      <c r="D7725" s="208" t="s">
        <v>272</v>
      </c>
      <c r="E7725" s="235" t="s">
        <v>44</v>
      </c>
      <c r="F7725" s="236" t="s">
        <v>397</v>
      </c>
      <c r="G7725" s="234"/>
      <c r="H7725" s="237">
        <v>11</v>
      </c>
      <c r="I7725" s="238"/>
      <c r="J7725" s="234"/>
      <c r="K7725" s="234"/>
      <c r="L7725" s="239"/>
      <c r="M7725" s="240"/>
      <c r="N7725" s="241"/>
      <c r="O7725" s="241"/>
      <c r="P7725" s="241"/>
      <c r="Q7725" s="241"/>
      <c r="R7725" s="241"/>
      <c r="S7725" s="241"/>
      <c r="T7725" s="242"/>
      <c r="AT7725" s="243" t="s">
        <v>272</v>
      </c>
      <c r="AU7725" s="243" t="s">
        <v>91</v>
      </c>
      <c r="AV7725" s="15" t="s">
        <v>91</v>
      </c>
      <c r="AW7725" s="15" t="s">
        <v>38</v>
      </c>
      <c r="AX7725" s="15" t="s">
        <v>82</v>
      </c>
      <c r="AY7725" s="243" t="s">
        <v>262</v>
      </c>
    </row>
    <row r="7726" spans="2:51" s="13" customFormat="1" ht="10">
      <c r="B7726" s="212"/>
      <c r="C7726" s="213"/>
      <c r="D7726" s="208" t="s">
        <v>272</v>
      </c>
      <c r="E7726" s="214" t="s">
        <v>44</v>
      </c>
      <c r="F7726" s="215" t="s">
        <v>838</v>
      </c>
      <c r="G7726" s="213"/>
      <c r="H7726" s="214" t="s">
        <v>44</v>
      </c>
      <c r="I7726" s="216"/>
      <c r="J7726" s="213"/>
      <c r="K7726" s="213"/>
      <c r="L7726" s="217"/>
      <c r="M7726" s="218"/>
      <c r="N7726" s="219"/>
      <c r="O7726" s="219"/>
      <c r="P7726" s="219"/>
      <c r="Q7726" s="219"/>
      <c r="R7726" s="219"/>
      <c r="S7726" s="219"/>
      <c r="T7726" s="220"/>
      <c r="AT7726" s="221" t="s">
        <v>272</v>
      </c>
      <c r="AU7726" s="221" t="s">
        <v>91</v>
      </c>
      <c r="AV7726" s="13" t="s">
        <v>89</v>
      </c>
      <c r="AW7726" s="13" t="s">
        <v>38</v>
      </c>
      <c r="AX7726" s="13" t="s">
        <v>82</v>
      </c>
      <c r="AY7726" s="221" t="s">
        <v>262</v>
      </c>
    </row>
    <row r="7727" spans="2:51" s="15" customFormat="1" ht="10">
      <c r="B7727" s="233"/>
      <c r="C7727" s="234"/>
      <c r="D7727" s="208" t="s">
        <v>272</v>
      </c>
      <c r="E7727" s="235" t="s">
        <v>44</v>
      </c>
      <c r="F7727" s="236" t="s">
        <v>839</v>
      </c>
      <c r="G7727" s="234"/>
      <c r="H7727" s="237">
        <v>3.1</v>
      </c>
      <c r="I7727" s="238"/>
      <c r="J7727" s="234"/>
      <c r="K7727" s="234"/>
      <c r="L7727" s="239"/>
      <c r="M7727" s="240"/>
      <c r="N7727" s="241"/>
      <c r="O7727" s="241"/>
      <c r="P7727" s="241"/>
      <c r="Q7727" s="241"/>
      <c r="R7727" s="241"/>
      <c r="S7727" s="241"/>
      <c r="T7727" s="242"/>
      <c r="AT7727" s="243" t="s">
        <v>272</v>
      </c>
      <c r="AU7727" s="243" t="s">
        <v>91</v>
      </c>
      <c r="AV7727" s="15" t="s">
        <v>91</v>
      </c>
      <c r="AW7727" s="15" t="s">
        <v>38</v>
      </c>
      <c r="AX7727" s="15" t="s">
        <v>82</v>
      </c>
      <c r="AY7727" s="243" t="s">
        <v>262</v>
      </c>
    </row>
    <row r="7728" spans="2:51" s="13" customFormat="1" ht="10">
      <c r="B7728" s="212"/>
      <c r="C7728" s="213"/>
      <c r="D7728" s="208" t="s">
        <v>272</v>
      </c>
      <c r="E7728" s="214" t="s">
        <v>44</v>
      </c>
      <c r="F7728" s="215" t="s">
        <v>840</v>
      </c>
      <c r="G7728" s="213"/>
      <c r="H7728" s="214" t="s">
        <v>44</v>
      </c>
      <c r="I7728" s="216"/>
      <c r="J7728" s="213"/>
      <c r="K7728" s="213"/>
      <c r="L7728" s="217"/>
      <c r="M7728" s="218"/>
      <c r="N7728" s="219"/>
      <c r="O7728" s="219"/>
      <c r="P7728" s="219"/>
      <c r="Q7728" s="219"/>
      <c r="R7728" s="219"/>
      <c r="S7728" s="219"/>
      <c r="T7728" s="220"/>
      <c r="AT7728" s="221" t="s">
        <v>272</v>
      </c>
      <c r="AU7728" s="221" t="s">
        <v>91</v>
      </c>
      <c r="AV7728" s="13" t="s">
        <v>89</v>
      </c>
      <c r="AW7728" s="13" t="s">
        <v>38</v>
      </c>
      <c r="AX7728" s="13" t="s">
        <v>82</v>
      </c>
      <c r="AY7728" s="221" t="s">
        <v>262</v>
      </c>
    </row>
    <row r="7729" spans="2:51" s="15" customFormat="1" ht="10">
      <c r="B7729" s="233"/>
      <c r="C7729" s="234"/>
      <c r="D7729" s="208" t="s">
        <v>272</v>
      </c>
      <c r="E7729" s="235" t="s">
        <v>44</v>
      </c>
      <c r="F7729" s="236" t="s">
        <v>841</v>
      </c>
      <c r="G7729" s="234"/>
      <c r="H7729" s="237">
        <v>4.8</v>
      </c>
      <c r="I7729" s="238"/>
      <c r="J7729" s="234"/>
      <c r="K7729" s="234"/>
      <c r="L7729" s="239"/>
      <c r="M7729" s="240"/>
      <c r="N7729" s="241"/>
      <c r="O7729" s="241"/>
      <c r="P7729" s="241"/>
      <c r="Q7729" s="241"/>
      <c r="R7729" s="241"/>
      <c r="S7729" s="241"/>
      <c r="T7729" s="242"/>
      <c r="AT7729" s="243" t="s">
        <v>272</v>
      </c>
      <c r="AU7729" s="243" t="s">
        <v>91</v>
      </c>
      <c r="AV7729" s="15" t="s">
        <v>91</v>
      </c>
      <c r="AW7729" s="15" t="s">
        <v>38</v>
      </c>
      <c r="AX7729" s="15" t="s">
        <v>82</v>
      </c>
      <c r="AY7729" s="243" t="s">
        <v>262</v>
      </c>
    </row>
    <row r="7730" spans="2:51" s="14" customFormat="1" ht="10">
      <c r="B7730" s="222"/>
      <c r="C7730" s="223"/>
      <c r="D7730" s="208" t="s">
        <v>272</v>
      </c>
      <c r="E7730" s="224" t="s">
        <v>44</v>
      </c>
      <c r="F7730" s="225" t="s">
        <v>284</v>
      </c>
      <c r="G7730" s="223"/>
      <c r="H7730" s="226">
        <v>29.000000000000004</v>
      </c>
      <c r="I7730" s="227"/>
      <c r="J7730" s="223"/>
      <c r="K7730" s="223"/>
      <c r="L7730" s="228"/>
      <c r="M7730" s="229"/>
      <c r="N7730" s="230"/>
      <c r="O7730" s="230"/>
      <c r="P7730" s="230"/>
      <c r="Q7730" s="230"/>
      <c r="R7730" s="230"/>
      <c r="S7730" s="230"/>
      <c r="T7730" s="231"/>
      <c r="AT7730" s="232" t="s">
        <v>272</v>
      </c>
      <c r="AU7730" s="232" t="s">
        <v>91</v>
      </c>
      <c r="AV7730" s="14" t="s">
        <v>97</v>
      </c>
      <c r="AW7730" s="14" t="s">
        <v>38</v>
      </c>
      <c r="AX7730" s="14" t="s">
        <v>82</v>
      </c>
      <c r="AY7730" s="232" t="s">
        <v>262</v>
      </c>
    </row>
    <row r="7731" spans="2:51" s="13" customFormat="1" ht="10">
      <c r="B7731" s="212"/>
      <c r="C7731" s="213"/>
      <c r="D7731" s="208" t="s">
        <v>272</v>
      </c>
      <c r="E7731" s="214" t="s">
        <v>44</v>
      </c>
      <c r="F7731" s="215" t="s">
        <v>843</v>
      </c>
      <c r="G7731" s="213"/>
      <c r="H7731" s="214" t="s">
        <v>44</v>
      </c>
      <c r="I7731" s="216"/>
      <c r="J7731" s="213"/>
      <c r="K7731" s="213"/>
      <c r="L7731" s="217"/>
      <c r="M7731" s="218"/>
      <c r="N7731" s="219"/>
      <c r="O7731" s="219"/>
      <c r="P7731" s="219"/>
      <c r="Q7731" s="219"/>
      <c r="R7731" s="219"/>
      <c r="S7731" s="219"/>
      <c r="T7731" s="220"/>
      <c r="AT7731" s="221" t="s">
        <v>272</v>
      </c>
      <c r="AU7731" s="221" t="s">
        <v>91</v>
      </c>
      <c r="AV7731" s="13" t="s">
        <v>89</v>
      </c>
      <c r="AW7731" s="13" t="s">
        <v>38</v>
      </c>
      <c r="AX7731" s="13" t="s">
        <v>82</v>
      </c>
      <c r="AY7731" s="221" t="s">
        <v>262</v>
      </c>
    </row>
    <row r="7732" spans="2:51" s="13" customFormat="1" ht="10">
      <c r="B7732" s="212"/>
      <c r="C7732" s="213"/>
      <c r="D7732" s="208" t="s">
        <v>272</v>
      </c>
      <c r="E7732" s="214" t="s">
        <v>44</v>
      </c>
      <c r="F7732" s="215" t="s">
        <v>862</v>
      </c>
      <c r="G7732" s="213"/>
      <c r="H7732" s="214" t="s">
        <v>44</v>
      </c>
      <c r="I7732" s="216"/>
      <c r="J7732" s="213"/>
      <c r="K7732" s="213"/>
      <c r="L7732" s="217"/>
      <c r="M7732" s="218"/>
      <c r="N7732" s="219"/>
      <c r="O7732" s="219"/>
      <c r="P7732" s="219"/>
      <c r="Q7732" s="219"/>
      <c r="R7732" s="219"/>
      <c r="S7732" s="219"/>
      <c r="T7732" s="220"/>
      <c r="AT7732" s="221" t="s">
        <v>272</v>
      </c>
      <c r="AU7732" s="221" t="s">
        <v>91</v>
      </c>
      <c r="AV7732" s="13" t="s">
        <v>89</v>
      </c>
      <c r="AW7732" s="13" t="s">
        <v>38</v>
      </c>
      <c r="AX7732" s="13" t="s">
        <v>82</v>
      </c>
      <c r="AY7732" s="221" t="s">
        <v>262</v>
      </c>
    </row>
    <row r="7733" spans="2:51" s="15" customFormat="1" ht="10">
      <c r="B7733" s="233"/>
      <c r="C7733" s="234"/>
      <c r="D7733" s="208" t="s">
        <v>272</v>
      </c>
      <c r="E7733" s="235" t="s">
        <v>44</v>
      </c>
      <c r="F7733" s="236" t="s">
        <v>836</v>
      </c>
      <c r="G7733" s="234"/>
      <c r="H7733" s="237">
        <v>10.1</v>
      </c>
      <c r="I7733" s="238"/>
      <c r="J7733" s="234"/>
      <c r="K7733" s="234"/>
      <c r="L7733" s="239"/>
      <c r="M7733" s="240"/>
      <c r="N7733" s="241"/>
      <c r="O7733" s="241"/>
      <c r="P7733" s="241"/>
      <c r="Q7733" s="241"/>
      <c r="R7733" s="241"/>
      <c r="S7733" s="241"/>
      <c r="T7733" s="242"/>
      <c r="AT7733" s="243" t="s">
        <v>272</v>
      </c>
      <c r="AU7733" s="243" t="s">
        <v>91</v>
      </c>
      <c r="AV7733" s="15" t="s">
        <v>91</v>
      </c>
      <c r="AW7733" s="15" t="s">
        <v>38</v>
      </c>
      <c r="AX7733" s="15" t="s">
        <v>82</v>
      </c>
      <c r="AY7733" s="243" t="s">
        <v>262</v>
      </c>
    </row>
    <row r="7734" spans="2:51" s="13" customFormat="1" ht="10">
      <c r="B7734" s="212"/>
      <c r="C7734" s="213"/>
      <c r="D7734" s="208" t="s">
        <v>272</v>
      </c>
      <c r="E7734" s="214" t="s">
        <v>44</v>
      </c>
      <c r="F7734" s="215" t="s">
        <v>863</v>
      </c>
      <c r="G7734" s="213"/>
      <c r="H7734" s="214" t="s">
        <v>44</v>
      </c>
      <c r="I7734" s="216"/>
      <c r="J7734" s="213"/>
      <c r="K7734" s="213"/>
      <c r="L7734" s="217"/>
      <c r="M7734" s="218"/>
      <c r="N7734" s="219"/>
      <c r="O7734" s="219"/>
      <c r="P7734" s="219"/>
      <c r="Q7734" s="219"/>
      <c r="R7734" s="219"/>
      <c r="S7734" s="219"/>
      <c r="T7734" s="220"/>
      <c r="AT7734" s="221" t="s">
        <v>272</v>
      </c>
      <c r="AU7734" s="221" t="s">
        <v>91</v>
      </c>
      <c r="AV7734" s="13" t="s">
        <v>89</v>
      </c>
      <c r="AW7734" s="13" t="s">
        <v>38</v>
      </c>
      <c r="AX7734" s="13" t="s">
        <v>82</v>
      </c>
      <c r="AY7734" s="221" t="s">
        <v>262</v>
      </c>
    </row>
    <row r="7735" spans="2:51" s="15" customFormat="1" ht="10">
      <c r="B7735" s="233"/>
      <c r="C7735" s="234"/>
      <c r="D7735" s="208" t="s">
        <v>272</v>
      </c>
      <c r="E7735" s="235" t="s">
        <v>44</v>
      </c>
      <c r="F7735" s="236" t="s">
        <v>397</v>
      </c>
      <c r="G7735" s="234"/>
      <c r="H7735" s="237">
        <v>11</v>
      </c>
      <c r="I7735" s="238"/>
      <c r="J7735" s="234"/>
      <c r="K7735" s="234"/>
      <c r="L7735" s="239"/>
      <c r="M7735" s="240"/>
      <c r="N7735" s="241"/>
      <c r="O7735" s="241"/>
      <c r="P7735" s="241"/>
      <c r="Q7735" s="241"/>
      <c r="R7735" s="241"/>
      <c r="S7735" s="241"/>
      <c r="T7735" s="242"/>
      <c r="AT7735" s="243" t="s">
        <v>272</v>
      </c>
      <c r="AU7735" s="243" t="s">
        <v>91</v>
      </c>
      <c r="AV7735" s="15" t="s">
        <v>91</v>
      </c>
      <c r="AW7735" s="15" t="s">
        <v>38</v>
      </c>
      <c r="AX7735" s="15" t="s">
        <v>82</v>
      </c>
      <c r="AY7735" s="243" t="s">
        <v>262</v>
      </c>
    </row>
    <row r="7736" spans="2:51" s="13" customFormat="1" ht="10">
      <c r="B7736" s="212"/>
      <c r="C7736" s="213"/>
      <c r="D7736" s="208" t="s">
        <v>272</v>
      </c>
      <c r="E7736" s="214" t="s">
        <v>44</v>
      </c>
      <c r="F7736" s="215" t="s">
        <v>864</v>
      </c>
      <c r="G7736" s="213"/>
      <c r="H7736" s="214" t="s">
        <v>44</v>
      </c>
      <c r="I7736" s="216"/>
      <c r="J7736" s="213"/>
      <c r="K7736" s="213"/>
      <c r="L7736" s="217"/>
      <c r="M7736" s="218"/>
      <c r="N7736" s="219"/>
      <c r="O7736" s="219"/>
      <c r="P7736" s="219"/>
      <c r="Q7736" s="219"/>
      <c r="R7736" s="219"/>
      <c r="S7736" s="219"/>
      <c r="T7736" s="220"/>
      <c r="AT7736" s="221" t="s">
        <v>272</v>
      </c>
      <c r="AU7736" s="221" t="s">
        <v>91</v>
      </c>
      <c r="AV7736" s="13" t="s">
        <v>89</v>
      </c>
      <c r="AW7736" s="13" t="s">
        <v>38</v>
      </c>
      <c r="AX7736" s="13" t="s">
        <v>82</v>
      </c>
      <c r="AY7736" s="221" t="s">
        <v>262</v>
      </c>
    </row>
    <row r="7737" spans="2:51" s="15" customFormat="1" ht="10">
      <c r="B7737" s="233"/>
      <c r="C7737" s="234"/>
      <c r="D7737" s="208" t="s">
        <v>272</v>
      </c>
      <c r="E7737" s="235" t="s">
        <v>44</v>
      </c>
      <c r="F7737" s="236" t="s">
        <v>839</v>
      </c>
      <c r="G7737" s="234"/>
      <c r="H7737" s="237">
        <v>3.1</v>
      </c>
      <c r="I7737" s="238"/>
      <c r="J7737" s="234"/>
      <c r="K7737" s="234"/>
      <c r="L7737" s="239"/>
      <c r="M7737" s="240"/>
      <c r="N7737" s="241"/>
      <c r="O7737" s="241"/>
      <c r="P7737" s="241"/>
      <c r="Q7737" s="241"/>
      <c r="R7737" s="241"/>
      <c r="S7737" s="241"/>
      <c r="T7737" s="242"/>
      <c r="AT7737" s="243" t="s">
        <v>272</v>
      </c>
      <c r="AU7737" s="243" t="s">
        <v>91</v>
      </c>
      <c r="AV7737" s="15" t="s">
        <v>91</v>
      </c>
      <c r="AW7737" s="15" t="s">
        <v>38</v>
      </c>
      <c r="AX7737" s="15" t="s">
        <v>82</v>
      </c>
      <c r="AY7737" s="243" t="s">
        <v>262</v>
      </c>
    </row>
    <row r="7738" spans="2:51" s="13" customFormat="1" ht="10">
      <c r="B7738" s="212"/>
      <c r="C7738" s="213"/>
      <c r="D7738" s="208" t="s">
        <v>272</v>
      </c>
      <c r="E7738" s="214" t="s">
        <v>44</v>
      </c>
      <c r="F7738" s="215" t="s">
        <v>865</v>
      </c>
      <c r="G7738" s="213"/>
      <c r="H7738" s="214" t="s">
        <v>44</v>
      </c>
      <c r="I7738" s="216"/>
      <c r="J7738" s="213"/>
      <c r="K7738" s="213"/>
      <c r="L7738" s="217"/>
      <c r="M7738" s="218"/>
      <c r="N7738" s="219"/>
      <c r="O7738" s="219"/>
      <c r="P7738" s="219"/>
      <c r="Q7738" s="219"/>
      <c r="R7738" s="219"/>
      <c r="S7738" s="219"/>
      <c r="T7738" s="220"/>
      <c r="AT7738" s="221" t="s">
        <v>272</v>
      </c>
      <c r="AU7738" s="221" t="s">
        <v>91</v>
      </c>
      <c r="AV7738" s="13" t="s">
        <v>89</v>
      </c>
      <c r="AW7738" s="13" t="s">
        <v>38</v>
      </c>
      <c r="AX7738" s="13" t="s">
        <v>82</v>
      </c>
      <c r="AY7738" s="221" t="s">
        <v>262</v>
      </c>
    </row>
    <row r="7739" spans="2:51" s="15" customFormat="1" ht="10">
      <c r="B7739" s="233"/>
      <c r="C7739" s="234"/>
      <c r="D7739" s="208" t="s">
        <v>272</v>
      </c>
      <c r="E7739" s="235" t="s">
        <v>44</v>
      </c>
      <c r="F7739" s="236" t="s">
        <v>841</v>
      </c>
      <c r="G7739" s="234"/>
      <c r="H7739" s="237">
        <v>4.8</v>
      </c>
      <c r="I7739" s="238"/>
      <c r="J7739" s="234"/>
      <c r="K7739" s="234"/>
      <c r="L7739" s="239"/>
      <c r="M7739" s="240"/>
      <c r="N7739" s="241"/>
      <c r="O7739" s="241"/>
      <c r="P7739" s="241"/>
      <c r="Q7739" s="241"/>
      <c r="R7739" s="241"/>
      <c r="S7739" s="241"/>
      <c r="T7739" s="242"/>
      <c r="AT7739" s="243" t="s">
        <v>272</v>
      </c>
      <c r="AU7739" s="243" t="s">
        <v>91</v>
      </c>
      <c r="AV7739" s="15" t="s">
        <v>91</v>
      </c>
      <c r="AW7739" s="15" t="s">
        <v>38</v>
      </c>
      <c r="AX7739" s="15" t="s">
        <v>82</v>
      </c>
      <c r="AY7739" s="243" t="s">
        <v>262</v>
      </c>
    </row>
    <row r="7740" spans="2:51" s="14" customFormat="1" ht="10">
      <c r="B7740" s="222"/>
      <c r="C7740" s="223"/>
      <c r="D7740" s="208" t="s">
        <v>272</v>
      </c>
      <c r="E7740" s="224" t="s">
        <v>44</v>
      </c>
      <c r="F7740" s="225" t="s">
        <v>284</v>
      </c>
      <c r="G7740" s="223"/>
      <c r="H7740" s="226">
        <v>29.000000000000004</v>
      </c>
      <c r="I7740" s="227"/>
      <c r="J7740" s="223"/>
      <c r="K7740" s="223"/>
      <c r="L7740" s="228"/>
      <c r="M7740" s="229"/>
      <c r="N7740" s="230"/>
      <c r="O7740" s="230"/>
      <c r="P7740" s="230"/>
      <c r="Q7740" s="230"/>
      <c r="R7740" s="230"/>
      <c r="S7740" s="230"/>
      <c r="T7740" s="231"/>
      <c r="AT7740" s="232" t="s">
        <v>272</v>
      </c>
      <c r="AU7740" s="232" t="s">
        <v>91</v>
      </c>
      <c r="AV7740" s="14" t="s">
        <v>97</v>
      </c>
      <c r="AW7740" s="14" t="s">
        <v>38</v>
      </c>
      <c r="AX7740" s="14" t="s">
        <v>82</v>
      </c>
      <c r="AY7740" s="232" t="s">
        <v>262</v>
      </c>
    </row>
    <row r="7741" spans="2:51" s="13" customFormat="1" ht="10">
      <c r="B7741" s="212"/>
      <c r="C7741" s="213"/>
      <c r="D7741" s="208" t="s">
        <v>272</v>
      </c>
      <c r="E7741" s="214" t="s">
        <v>44</v>
      </c>
      <c r="F7741" s="215" t="s">
        <v>867</v>
      </c>
      <c r="G7741" s="213"/>
      <c r="H7741" s="214" t="s">
        <v>44</v>
      </c>
      <c r="I7741" s="216"/>
      <c r="J7741" s="213"/>
      <c r="K7741" s="213"/>
      <c r="L7741" s="217"/>
      <c r="M7741" s="218"/>
      <c r="N7741" s="219"/>
      <c r="O7741" s="219"/>
      <c r="P7741" s="219"/>
      <c r="Q7741" s="219"/>
      <c r="R7741" s="219"/>
      <c r="S7741" s="219"/>
      <c r="T7741" s="220"/>
      <c r="AT7741" s="221" t="s">
        <v>272</v>
      </c>
      <c r="AU7741" s="221" t="s">
        <v>91</v>
      </c>
      <c r="AV7741" s="13" t="s">
        <v>89</v>
      </c>
      <c r="AW7741" s="13" t="s">
        <v>38</v>
      </c>
      <c r="AX7741" s="13" t="s">
        <v>82</v>
      </c>
      <c r="AY7741" s="221" t="s">
        <v>262</v>
      </c>
    </row>
    <row r="7742" spans="2:51" s="13" customFormat="1" ht="10">
      <c r="B7742" s="212"/>
      <c r="C7742" s="213"/>
      <c r="D7742" s="208" t="s">
        <v>272</v>
      </c>
      <c r="E7742" s="214" t="s">
        <v>44</v>
      </c>
      <c r="F7742" s="215" t="s">
        <v>887</v>
      </c>
      <c r="G7742" s="213"/>
      <c r="H7742" s="214" t="s">
        <v>44</v>
      </c>
      <c r="I7742" s="216"/>
      <c r="J7742" s="213"/>
      <c r="K7742" s="213"/>
      <c r="L7742" s="217"/>
      <c r="M7742" s="218"/>
      <c r="N7742" s="219"/>
      <c r="O7742" s="219"/>
      <c r="P7742" s="219"/>
      <c r="Q7742" s="219"/>
      <c r="R7742" s="219"/>
      <c r="S7742" s="219"/>
      <c r="T7742" s="220"/>
      <c r="AT7742" s="221" t="s">
        <v>272</v>
      </c>
      <c r="AU7742" s="221" t="s">
        <v>91</v>
      </c>
      <c r="AV7742" s="13" t="s">
        <v>89</v>
      </c>
      <c r="AW7742" s="13" t="s">
        <v>38</v>
      </c>
      <c r="AX7742" s="13" t="s">
        <v>82</v>
      </c>
      <c r="AY7742" s="221" t="s">
        <v>262</v>
      </c>
    </row>
    <row r="7743" spans="2:51" s="15" customFormat="1" ht="10">
      <c r="B7743" s="233"/>
      <c r="C7743" s="234"/>
      <c r="D7743" s="208" t="s">
        <v>272</v>
      </c>
      <c r="E7743" s="235" t="s">
        <v>44</v>
      </c>
      <c r="F7743" s="236" t="s">
        <v>836</v>
      </c>
      <c r="G7743" s="234"/>
      <c r="H7743" s="237">
        <v>10.1</v>
      </c>
      <c r="I7743" s="238"/>
      <c r="J7743" s="234"/>
      <c r="K7743" s="234"/>
      <c r="L7743" s="239"/>
      <c r="M7743" s="240"/>
      <c r="N7743" s="241"/>
      <c r="O7743" s="241"/>
      <c r="P7743" s="241"/>
      <c r="Q7743" s="241"/>
      <c r="R7743" s="241"/>
      <c r="S7743" s="241"/>
      <c r="T7743" s="242"/>
      <c r="AT7743" s="243" t="s">
        <v>272</v>
      </c>
      <c r="AU7743" s="243" t="s">
        <v>91</v>
      </c>
      <c r="AV7743" s="15" t="s">
        <v>91</v>
      </c>
      <c r="AW7743" s="15" t="s">
        <v>38</v>
      </c>
      <c r="AX7743" s="15" t="s">
        <v>82</v>
      </c>
      <c r="AY7743" s="243" t="s">
        <v>262</v>
      </c>
    </row>
    <row r="7744" spans="2:51" s="13" customFormat="1" ht="10">
      <c r="B7744" s="212"/>
      <c r="C7744" s="213"/>
      <c r="D7744" s="208" t="s">
        <v>272</v>
      </c>
      <c r="E7744" s="214" t="s">
        <v>44</v>
      </c>
      <c r="F7744" s="215" t="s">
        <v>888</v>
      </c>
      <c r="G7744" s="213"/>
      <c r="H7744" s="214" t="s">
        <v>44</v>
      </c>
      <c r="I7744" s="216"/>
      <c r="J7744" s="213"/>
      <c r="K7744" s="213"/>
      <c r="L7744" s="217"/>
      <c r="M7744" s="218"/>
      <c r="N7744" s="219"/>
      <c r="O7744" s="219"/>
      <c r="P7744" s="219"/>
      <c r="Q7744" s="219"/>
      <c r="R7744" s="219"/>
      <c r="S7744" s="219"/>
      <c r="T7744" s="220"/>
      <c r="AT7744" s="221" t="s">
        <v>272</v>
      </c>
      <c r="AU7744" s="221" t="s">
        <v>91</v>
      </c>
      <c r="AV7744" s="13" t="s">
        <v>89</v>
      </c>
      <c r="AW7744" s="13" t="s">
        <v>38</v>
      </c>
      <c r="AX7744" s="13" t="s">
        <v>82</v>
      </c>
      <c r="AY7744" s="221" t="s">
        <v>262</v>
      </c>
    </row>
    <row r="7745" spans="1:65" s="15" customFormat="1" ht="10">
      <c r="B7745" s="233"/>
      <c r="C7745" s="234"/>
      <c r="D7745" s="208" t="s">
        <v>272</v>
      </c>
      <c r="E7745" s="235" t="s">
        <v>44</v>
      </c>
      <c r="F7745" s="236" t="s">
        <v>397</v>
      </c>
      <c r="G7745" s="234"/>
      <c r="H7745" s="237">
        <v>11</v>
      </c>
      <c r="I7745" s="238"/>
      <c r="J7745" s="234"/>
      <c r="K7745" s="234"/>
      <c r="L7745" s="239"/>
      <c r="M7745" s="240"/>
      <c r="N7745" s="241"/>
      <c r="O7745" s="241"/>
      <c r="P7745" s="241"/>
      <c r="Q7745" s="241"/>
      <c r="R7745" s="241"/>
      <c r="S7745" s="241"/>
      <c r="T7745" s="242"/>
      <c r="AT7745" s="243" t="s">
        <v>272</v>
      </c>
      <c r="AU7745" s="243" t="s">
        <v>91</v>
      </c>
      <c r="AV7745" s="15" t="s">
        <v>91</v>
      </c>
      <c r="AW7745" s="15" t="s">
        <v>38</v>
      </c>
      <c r="AX7745" s="15" t="s">
        <v>82</v>
      </c>
      <c r="AY7745" s="243" t="s">
        <v>262</v>
      </c>
    </row>
    <row r="7746" spans="1:65" s="13" customFormat="1" ht="10">
      <c r="B7746" s="212"/>
      <c r="C7746" s="213"/>
      <c r="D7746" s="208" t="s">
        <v>272</v>
      </c>
      <c r="E7746" s="214" t="s">
        <v>44</v>
      </c>
      <c r="F7746" s="215" t="s">
        <v>889</v>
      </c>
      <c r="G7746" s="213"/>
      <c r="H7746" s="214" t="s">
        <v>44</v>
      </c>
      <c r="I7746" s="216"/>
      <c r="J7746" s="213"/>
      <c r="K7746" s="213"/>
      <c r="L7746" s="217"/>
      <c r="M7746" s="218"/>
      <c r="N7746" s="219"/>
      <c r="O7746" s="219"/>
      <c r="P7746" s="219"/>
      <c r="Q7746" s="219"/>
      <c r="R7746" s="219"/>
      <c r="S7746" s="219"/>
      <c r="T7746" s="220"/>
      <c r="AT7746" s="221" t="s">
        <v>272</v>
      </c>
      <c r="AU7746" s="221" t="s">
        <v>91</v>
      </c>
      <c r="AV7746" s="13" t="s">
        <v>89</v>
      </c>
      <c r="AW7746" s="13" t="s">
        <v>38</v>
      </c>
      <c r="AX7746" s="13" t="s">
        <v>82</v>
      </c>
      <c r="AY7746" s="221" t="s">
        <v>262</v>
      </c>
    </row>
    <row r="7747" spans="1:65" s="15" customFormat="1" ht="10">
      <c r="B7747" s="233"/>
      <c r="C7747" s="234"/>
      <c r="D7747" s="208" t="s">
        <v>272</v>
      </c>
      <c r="E7747" s="235" t="s">
        <v>44</v>
      </c>
      <c r="F7747" s="236" t="s">
        <v>839</v>
      </c>
      <c r="G7747" s="234"/>
      <c r="H7747" s="237">
        <v>3.1</v>
      </c>
      <c r="I7747" s="238"/>
      <c r="J7747" s="234"/>
      <c r="K7747" s="234"/>
      <c r="L7747" s="239"/>
      <c r="M7747" s="240"/>
      <c r="N7747" s="241"/>
      <c r="O7747" s="241"/>
      <c r="P7747" s="241"/>
      <c r="Q7747" s="241"/>
      <c r="R7747" s="241"/>
      <c r="S7747" s="241"/>
      <c r="T7747" s="242"/>
      <c r="AT7747" s="243" t="s">
        <v>272</v>
      </c>
      <c r="AU7747" s="243" t="s">
        <v>91</v>
      </c>
      <c r="AV7747" s="15" t="s">
        <v>91</v>
      </c>
      <c r="AW7747" s="15" t="s">
        <v>38</v>
      </c>
      <c r="AX7747" s="15" t="s">
        <v>82</v>
      </c>
      <c r="AY7747" s="243" t="s">
        <v>262</v>
      </c>
    </row>
    <row r="7748" spans="1:65" s="13" customFormat="1" ht="10">
      <c r="B7748" s="212"/>
      <c r="C7748" s="213"/>
      <c r="D7748" s="208" t="s">
        <v>272</v>
      </c>
      <c r="E7748" s="214" t="s">
        <v>44</v>
      </c>
      <c r="F7748" s="215" t="s">
        <v>890</v>
      </c>
      <c r="G7748" s="213"/>
      <c r="H7748" s="214" t="s">
        <v>44</v>
      </c>
      <c r="I7748" s="216"/>
      <c r="J7748" s="213"/>
      <c r="K7748" s="213"/>
      <c r="L7748" s="217"/>
      <c r="M7748" s="218"/>
      <c r="N7748" s="219"/>
      <c r="O7748" s="219"/>
      <c r="P7748" s="219"/>
      <c r="Q7748" s="219"/>
      <c r="R7748" s="219"/>
      <c r="S7748" s="219"/>
      <c r="T7748" s="220"/>
      <c r="AT7748" s="221" t="s">
        <v>272</v>
      </c>
      <c r="AU7748" s="221" t="s">
        <v>91</v>
      </c>
      <c r="AV7748" s="13" t="s">
        <v>89</v>
      </c>
      <c r="AW7748" s="13" t="s">
        <v>38</v>
      </c>
      <c r="AX7748" s="13" t="s">
        <v>82</v>
      </c>
      <c r="AY7748" s="221" t="s">
        <v>262</v>
      </c>
    </row>
    <row r="7749" spans="1:65" s="15" customFormat="1" ht="10">
      <c r="B7749" s="233"/>
      <c r="C7749" s="234"/>
      <c r="D7749" s="208" t="s">
        <v>272</v>
      </c>
      <c r="E7749" s="235" t="s">
        <v>44</v>
      </c>
      <c r="F7749" s="236" t="s">
        <v>841</v>
      </c>
      <c r="G7749" s="234"/>
      <c r="H7749" s="237">
        <v>4.8</v>
      </c>
      <c r="I7749" s="238"/>
      <c r="J7749" s="234"/>
      <c r="K7749" s="234"/>
      <c r="L7749" s="239"/>
      <c r="M7749" s="240"/>
      <c r="N7749" s="241"/>
      <c r="O7749" s="241"/>
      <c r="P7749" s="241"/>
      <c r="Q7749" s="241"/>
      <c r="R7749" s="241"/>
      <c r="S7749" s="241"/>
      <c r="T7749" s="242"/>
      <c r="AT7749" s="243" t="s">
        <v>272</v>
      </c>
      <c r="AU7749" s="243" t="s">
        <v>91</v>
      </c>
      <c r="AV7749" s="15" t="s">
        <v>91</v>
      </c>
      <c r="AW7749" s="15" t="s">
        <v>38</v>
      </c>
      <c r="AX7749" s="15" t="s">
        <v>82</v>
      </c>
      <c r="AY7749" s="243" t="s">
        <v>262</v>
      </c>
    </row>
    <row r="7750" spans="1:65" s="14" customFormat="1" ht="10">
      <c r="B7750" s="222"/>
      <c r="C7750" s="223"/>
      <c r="D7750" s="208" t="s">
        <v>272</v>
      </c>
      <c r="E7750" s="224" t="s">
        <v>44</v>
      </c>
      <c r="F7750" s="225" t="s">
        <v>284</v>
      </c>
      <c r="G7750" s="223"/>
      <c r="H7750" s="226">
        <v>29.000000000000004</v>
      </c>
      <c r="I7750" s="227"/>
      <c r="J7750" s="223"/>
      <c r="K7750" s="223"/>
      <c r="L7750" s="228"/>
      <c r="M7750" s="229"/>
      <c r="N7750" s="230"/>
      <c r="O7750" s="230"/>
      <c r="P7750" s="230"/>
      <c r="Q7750" s="230"/>
      <c r="R7750" s="230"/>
      <c r="S7750" s="230"/>
      <c r="T7750" s="231"/>
      <c r="AT7750" s="232" t="s">
        <v>272</v>
      </c>
      <c r="AU7750" s="232" t="s">
        <v>91</v>
      </c>
      <c r="AV7750" s="14" t="s">
        <v>97</v>
      </c>
      <c r="AW7750" s="14" t="s">
        <v>38</v>
      </c>
      <c r="AX7750" s="14" t="s">
        <v>82</v>
      </c>
      <c r="AY7750" s="232" t="s">
        <v>262</v>
      </c>
    </row>
    <row r="7751" spans="1:65" s="16" customFormat="1" ht="10">
      <c r="B7751" s="244"/>
      <c r="C7751" s="245"/>
      <c r="D7751" s="208" t="s">
        <v>272</v>
      </c>
      <c r="E7751" s="246" t="s">
        <v>44</v>
      </c>
      <c r="F7751" s="247" t="s">
        <v>291</v>
      </c>
      <c r="G7751" s="245"/>
      <c r="H7751" s="248">
        <v>159.69999999999999</v>
      </c>
      <c r="I7751" s="249"/>
      <c r="J7751" s="245"/>
      <c r="K7751" s="245"/>
      <c r="L7751" s="250"/>
      <c r="M7751" s="251"/>
      <c r="N7751" s="252"/>
      <c r="O7751" s="252"/>
      <c r="P7751" s="252"/>
      <c r="Q7751" s="252"/>
      <c r="R7751" s="252"/>
      <c r="S7751" s="252"/>
      <c r="T7751" s="253"/>
      <c r="AT7751" s="254" t="s">
        <v>272</v>
      </c>
      <c r="AU7751" s="254" t="s">
        <v>91</v>
      </c>
      <c r="AV7751" s="16" t="s">
        <v>104</v>
      </c>
      <c r="AW7751" s="16" t="s">
        <v>38</v>
      </c>
      <c r="AX7751" s="16" t="s">
        <v>89</v>
      </c>
      <c r="AY7751" s="254" t="s">
        <v>262</v>
      </c>
    </row>
    <row r="7752" spans="1:65" s="15" customFormat="1" ht="10">
      <c r="B7752" s="233"/>
      <c r="C7752" s="234"/>
      <c r="D7752" s="208" t="s">
        <v>272</v>
      </c>
      <c r="E7752" s="234"/>
      <c r="F7752" s="236" t="s">
        <v>3530</v>
      </c>
      <c r="G7752" s="234"/>
      <c r="H7752" s="237">
        <v>183.655</v>
      </c>
      <c r="I7752" s="238"/>
      <c r="J7752" s="234"/>
      <c r="K7752" s="234"/>
      <c r="L7752" s="239"/>
      <c r="M7752" s="240"/>
      <c r="N7752" s="241"/>
      <c r="O7752" s="241"/>
      <c r="P7752" s="241"/>
      <c r="Q7752" s="241"/>
      <c r="R7752" s="241"/>
      <c r="S7752" s="241"/>
      <c r="T7752" s="242"/>
      <c r="AT7752" s="243" t="s">
        <v>272</v>
      </c>
      <c r="AU7752" s="243" t="s">
        <v>91</v>
      </c>
      <c r="AV7752" s="15" t="s">
        <v>91</v>
      </c>
      <c r="AW7752" s="15" t="s">
        <v>4</v>
      </c>
      <c r="AX7752" s="15" t="s">
        <v>89</v>
      </c>
      <c r="AY7752" s="243" t="s">
        <v>262</v>
      </c>
    </row>
    <row r="7753" spans="1:65" s="2" customFormat="1" ht="21.75" customHeight="1">
      <c r="A7753" s="37"/>
      <c r="B7753" s="38"/>
      <c r="C7753" s="195" t="s">
        <v>3531</v>
      </c>
      <c r="D7753" s="195" t="s">
        <v>264</v>
      </c>
      <c r="E7753" s="196" t="s">
        <v>3532</v>
      </c>
      <c r="F7753" s="197" t="s">
        <v>3533</v>
      </c>
      <c r="G7753" s="198" t="s">
        <v>342</v>
      </c>
      <c r="H7753" s="199">
        <v>991.94</v>
      </c>
      <c r="I7753" s="200"/>
      <c r="J7753" s="201">
        <f>ROUND(I7753*H7753,2)</f>
        <v>0</v>
      </c>
      <c r="K7753" s="197" t="s">
        <v>268</v>
      </c>
      <c r="L7753" s="42"/>
      <c r="M7753" s="202" t="s">
        <v>44</v>
      </c>
      <c r="N7753" s="203" t="s">
        <v>53</v>
      </c>
      <c r="O7753" s="67"/>
      <c r="P7753" s="204">
        <f>O7753*H7753</f>
        <v>0</v>
      </c>
      <c r="Q7753" s="204">
        <v>0</v>
      </c>
      <c r="R7753" s="204">
        <f>Q7753*H7753</f>
        <v>0</v>
      </c>
      <c r="S7753" s="204">
        <v>0</v>
      </c>
      <c r="T7753" s="205">
        <f>S7753*H7753</f>
        <v>0</v>
      </c>
      <c r="U7753" s="37"/>
      <c r="V7753" s="37"/>
      <c r="W7753" s="37"/>
      <c r="X7753" s="37"/>
      <c r="Y7753" s="37"/>
      <c r="Z7753" s="37"/>
      <c r="AA7753" s="37"/>
      <c r="AB7753" s="37"/>
      <c r="AC7753" s="37"/>
      <c r="AD7753" s="37"/>
      <c r="AE7753" s="37"/>
      <c r="AR7753" s="206" t="s">
        <v>442</v>
      </c>
      <c r="AT7753" s="206" t="s">
        <v>264</v>
      </c>
      <c r="AU7753" s="206" t="s">
        <v>91</v>
      </c>
      <c r="AY7753" s="19" t="s">
        <v>262</v>
      </c>
      <c r="BE7753" s="207">
        <f>IF(N7753="základní",J7753,0)</f>
        <v>0</v>
      </c>
      <c r="BF7753" s="207">
        <f>IF(N7753="snížená",J7753,0)</f>
        <v>0</v>
      </c>
      <c r="BG7753" s="207">
        <f>IF(N7753="zákl. přenesená",J7753,0)</f>
        <v>0</v>
      </c>
      <c r="BH7753" s="207">
        <f>IF(N7753="sníž. přenesená",J7753,0)</f>
        <v>0</v>
      </c>
      <c r="BI7753" s="207">
        <f>IF(N7753="nulová",J7753,0)</f>
        <v>0</v>
      </c>
      <c r="BJ7753" s="19" t="s">
        <v>89</v>
      </c>
      <c r="BK7753" s="207">
        <f>ROUND(I7753*H7753,2)</f>
        <v>0</v>
      </c>
      <c r="BL7753" s="19" t="s">
        <v>442</v>
      </c>
      <c r="BM7753" s="206" t="s">
        <v>3534</v>
      </c>
    </row>
    <row r="7754" spans="1:65" s="2" customFormat="1" ht="27">
      <c r="A7754" s="37"/>
      <c r="B7754" s="38"/>
      <c r="C7754" s="39"/>
      <c r="D7754" s="208" t="s">
        <v>270</v>
      </c>
      <c r="E7754" s="39"/>
      <c r="F7754" s="209" t="s">
        <v>3535</v>
      </c>
      <c r="G7754" s="39"/>
      <c r="H7754" s="39"/>
      <c r="I7754" s="118"/>
      <c r="J7754" s="39"/>
      <c r="K7754" s="39"/>
      <c r="L7754" s="42"/>
      <c r="M7754" s="210"/>
      <c r="N7754" s="211"/>
      <c r="O7754" s="67"/>
      <c r="P7754" s="67"/>
      <c r="Q7754" s="67"/>
      <c r="R7754" s="67"/>
      <c r="S7754" s="67"/>
      <c r="T7754" s="68"/>
      <c r="U7754" s="37"/>
      <c r="V7754" s="37"/>
      <c r="W7754" s="37"/>
      <c r="X7754" s="37"/>
      <c r="Y7754" s="37"/>
      <c r="Z7754" s="37"/>
      <c r="AA7754" s="37"/>
      <c r="AB7754" s="37"/>
      <c r="AC7754" s="37"/>
      <c r="AD7754" s="37"/>
      <c r="AE7754" s="37"/>
      <c r="AT7754" s="19" t="s">
        <v>270</v>
      </c>
      <c r="AU7754" s="19" t="s">
        <v>91</v>
      </c>
    </row>
    <row r="7755" spans="1:65" s="2" customFormat="1" ht="21.75" customHeight="1">
      <c r="A7755" s="37"/>
      <c r="B7755" s="38"/>
      <c r="C7755" s="195" t="s">
        <v>3536</v>
      </c>
      <c r="D7755" s="195" t="s">
        <v>264</v>
      </c>
      <c r="E7755" s="196" t="s">
        <v>3537</v>
      </c>
      <c r="F7755" s="197" t="s">
        <v>3538</v>
      </c>
      <c r="G7755" s="198" t="s">
        <v>342</v>
      </c>
      <c r="H7755" s="199">
        <v>991.94</v>
      </c>
      <c r="I7755" s="200"/>
      <c r="J7755" s="201">
        <f>ROUND(I7755*H7755,2)</f>
        <v>0</v>
      </c>
      <c r="K7755" s="197" t="s">
        <v>268</v>
      </c>
      <c r="L7755" s="42"/>
      <c r="M7755" s="202" t="s">
        <v>44</v>
      </c>
      <c r="N7755" s="203" t="s">
        <v>53</v>
      </c>
      <c r="O7755" s="67"/>
      <c r="P7755" s="204">
        <f>O7755*H7755</f>
        <v>0</v>
      </c>
      <c r="Q7755" s="204">
        <v>0</v>
      </c>
      <c r="R7755" s="204">
        <f>Q7755*H7755</f>
        <v>0</v>
      </c>
      <c r="S7755" s="204">
        <v>0</v>
      </c>
      <c r="T7755" s="205">
        <f>S7755*H7755</f>
        <v>0</v>
      </c>
      <c r="U7755" s="37"/>
      <c r="V7755" s="37"/>
      <c r="W7755" s="37"/>
      <c r="X7755" s="37"/>
      <c r="Y7755" s="37"/>
      <c r="Z7755" s="37"/>
      <c r="AA7755" s="37"/>
      <c r="AB7755" s="37"/>
      <c r="AC7755" s="37"/>
      <c r="AD7755" s="37"/>
      <c r="AE7755" s="37"/>
      <c r="AR7755" s="206" t="s">
        <v>442</v>
      </c>
      <c r="AT7755" s="206" t="s">
        <v>264</v>
      </c>
      <c r="AU7755" s="206" t="s">
        <v>91</v>
      </c>
      <c r="AY7755" s="19" t="s">
        <v>262</v>
      </c>
      <c r="BE7755" s="207">
        <f>IF(N7755="základní",J7755,0)</f>
        <v>0</v>
      </c>
      <c r="BF7755" s="207">
        <f>IF(N7755="snížená",J7755,0)</f>
        <v>0</v>
      </c>
      <c r="BG7755" s="207">
        <f>IF(N7755="zákl. přenesená",J7755,0)</f>
        <v>0</v>
      </c>
      <c r="BH7755" s="207">
        <f>IF(N7755="sníž. přenesená",J7755,0)</f>
        <v>0</v>
      </c>
      <c r="BI7755" s="207">
        <f>IF(N7755="nulová",J7755,0)</f>
        <v>0</v>
      </c>
      <c r="BJ7755" s="19" t="s">
        <v>89</v>
      </c>
      <c r="BK7755" s="207">
        <f>ROUND(I7755*H7755,2)</f>
        <v>0</v>
      </c>
      <c r="BL7755" s="19" t="s">
        <v>442</v>
      </c>
      <c r="BM7755" s="206" t="s">
        <v>3539</v>
      </c>
    </row>
    <row r="7756" spans="1:65" s="2" customFormat="1" ht="27">
      <c r="A7756" s="37"/>
      <c r="B7756" s="38"/>
      <c r="C7756" s="39"/>
      <c r="D7756" s="208" t="s">
        <v>270</v>
      </c>
      <c r="E7756" s="39"/>
      <c r="F7756" s="209" t="s">
        <v>3535</v>
      </c>
      <c r="G7756" s="39"/>
      <c r="H7756" s="39"/>
      <c r="I7756" s="118"/>
      <c r="J7756" s="39"/>
      <c r="K7756" s="39"/>
      <c r="L7756" s="42"/>
      <c r="M7756" s="210"/>
      <c r="N7756" s="211"/>
      <c r="O7756" s="67"/>
      <c r="P7756" s="67"/>
      <c r="Q7756" s="67"/>
      <c r="R7756" s="67"/>
      <c r="S7756" s="67"/>
      <c r="T7756" s="68"/>
      <c r="U7756" s="37"/>
      <c r="V7756" s="37"/>
      <c r="W7756" s="37"/>
      <c r="X7756" s="37"/>
      <c r="Y7756" s="37"/>
      <c r="Z7756" s="37"/>
      <c r="AA7756" s="37"/>
      <c r="AB7756" s="37"/>
      <c r="AC7756" s="37"/>
      <c r="AD7756" s="37"/>
      <c r="AE7756" s="37"/>
      <c r="AT7756" s="19" t="s">
        <v>270</v>
      </c>
      <c r="AU7756" s="19" t="s">
        <v>91</v>
      </c>
    </row>
    <row r="7757" spans="1:65" s="2" customFormat="1" ht="16.5" customHeight="1">
      <c r="A7757" s="37"/>
      <c r="B7757" s="38"/>
      <c r="C7757" s="195" t="s">
        <v>3540</v>
      </c>
      <c r="D7757" s="195" t="s">
        <v>264</v>
      </c>
      <c r="E7757" s="196" t="s">
        <v>3541</v>
      </c>
      <c r="F7757" s="197" t="s">
        <v>3542</v>
      </c>
      <c r="G7757" s="198" t="s">
        <v>590</v>
      </c>
      <c r="H7757" s="199">
        <v>1760.8</v>
      </c>
      <c r="I7757" s="200"/>
      <c r="J7757" s="201">
        <f>ROUND(I7757*H7757,2)</f>
        <v>0</v>
      </c>
      <c r="K7757" s="197" t="s">
        <v>268</v>
      </c>
      <c r="L7757" s="42"/>
      <c r="M7757" s="202" t="s">
        <v>44</v>
      </c>
      <c r="N7757" s="203" t="s">
        <v>53</v>
      </c>
      <c r="O7757" s="67"/>
      <c r="P7757" s="204">
        <f>O7757*H7757</f>
        <v>0</v>
      </c>
      <c r="Q7757" s="204">
        <v>1.1620000000000001E-4</v>
      </c>
      <c r="R7757" s="204">
        <f>Q7757*H7757</f>
        <v>0.20460496</v>
      </c>
      <c r="S7757" s="204">
        <v>0</v>
      </c>
      <c r="T7757" s="205">
        <f>S7757*H7757</f>
        <v>0</v>
      </c>
      <c r="U7757" s="37"/>
      <c r="V7757" s="37"/>
      <c r="W7757" s="37"/>
      <c r="X7757" s="37"/>
      <c r="Y7757" s="37"/>
      <c r="Z7757" s="37"/>
      <c r="AA7757" s="37"/>
      <c r="AB7757" s="37"/>
      <c r="AC7757" s="37"/>
      <c r="AD7757" s="37"/>
      <c r="AE7757" s="37"/>
      <c r="AR7757" s="206" t="s">
        <v>442</v>
      </c>
      <c r="AT7757" s="206" t="s">
        <v>264</v>
      </c>
      <c r="AU7757" s="206" t="s">
        <v>91</v>
      </c>
      <c r="AY7757" s="19" t="s">
        <v>262</v>
      </c>
      <c r="BE7757" s="207">
        <f>IF(N7757="základní",J7757,0)</f>
        <v>0</v>
      </c>
      <c r="BF7757" s="207">
        <f>IF(N7757="snížená",J7757,0)</f>
        <v>0</v>
      </c>
      <c r="BG7757" s="207">
        <f>IF(N7757="zákl. přenesená",J7757,0)</f>
        <v>0</v>
      </c>
      <c r="BH7757" s="207">
        <f>IF(N7757="sníž. přenesená",J7757,0)</f>
        <v>0</v>
      </c>
      <c r="BI7757" s="207">
        <f>IF(N7757="nulová",J7757,0)</f>
        <v>0</v>
      </c>
      <c r="BJ7757" s="19" t="s">
        <v>89</v>
      </c>
      <c r="BK7757" s="207">
        <f>ROUND(I7757*H7757,2)</f>
        <v>0</v>
      </c>
      <c r="BL7757" s="19" t="s">
        <v>442</v>
      </c>
      <c r="BM7757" s="206" t="s">
        <v>3543</v>
      </c>
    </row>
    <row r="7758" spans="1:65" s="2" customFormat="1" ht="45">
      <c r="A7758" s="37"/>
      <c r="B7758" s="38"/>
      <c r="C7758" s="39"/>
      <c r="D7758" s="208" t="s">
        <v>270</v>
      </c>
      <c r="E7758" s="39"/>
      <c r="F7758" s="209" t="s">
        <v>3544</v>
      </c>
      <c r="G7758" s="39"/>
      <c r="H7758" s="39"/>
      <c r="I7758" s="118"/>
      <c r="J7758" s="39"/>
      <c r="K7758" s="39"/>
      <c r="L7758" s="42"/>
      <c r="M7758" s="210"/>
      <c r="N7758" s="211"/>
      <c r="O7758" s="67"/>
      <c r="P7758" s="67"/>
      <c r="Q7758" s="67"/>
      <c r="R7758" s="67"/>
      <c r="S7758" s="67"/>
      <c r="T7758" s="68"/>
      <c r="U7758" s="37"/>
      <c r="V7758" s="37"/>
      <c r="W7758" s="37"/>
      <c r="X7758" s="37"/>
      <c r="Y7758" s="37"/>
      <c r="Z7758" s="37"/>
      <c r="AA7758" s="37"/>
      <c r="AB7758" s="37"/>
      <c r="AC7758" s="37"/>
      <c r="AD7758" s="37"/>
      <c r="AE7758" s="37"/>
      <c r="AT7758" s="19" t="s">
        <v>270</v>
      </c>
      <c r="AU7758" s="19" t="s">
        <v>91</v>
      </c>
    </row>
    <row r="7759" spans="1:65" s="13" customFormat="1" ht="10">
      <c r="B7759" s="212"/>
      <c r="C7759" s="213"/>
      <c r="D7759" s="208" t="s">
        <v>272</v>
      </c>
      <c r="E7759" s="214" t="s">
        <v>44</v>
      </c>
      <c r="F7759" s="215" t="s">
        <v>3545</v>
      </c>
      <c r="G7759" s="213"/>
      <c r="H7759" s="214" t="s">
        <v>44</v>
      </c>
      <c r="I7759" s="216"/>
      <c r="J7759" s="213"/>
      <c r="K7759" s="213"/>
      <c r="L7759" s="217"/>
      <c r="M7759" s="218"/>
      <c r="N7759" s="219"/>
      <c r="O7759" s="219"/>
      <c r="P7759" s="219"/>
      <c r="Q7759" s="219"/>
      <c r="R7759" s="219"/>
      <c r="S7759" s="219"/>
      <c r="T7759" s="220"/>
      <c r="AT7759" s="221" t="s">
        <v>272</v>
      </c>
      <c r="AU7759" s="221" t="s">
        <v>91</v>
      </c>
      <c r="AV7759" s="13" t="s">
        <v>89</v>
      </c>
      <c r="AW7759" s="13" t="s">
        <v>38</v>
      </c>
      <c r="AX7759" s="13" t="s">
        <v>82</v>
      </c>
      <c r="AY7759" s="221" t="s">
        <v>262</v>
      </c>
    </row>
    <row r="7760" spans="1:65" s="15" customFormat="1" ht="10">
      <c r="B7760" s="233"/>
      <c r="C7760" s="234"/>
      <c r="D7760" s="208" t="s">
        <v>272</v>
      </c>
      <c r="E7760" s="235" t="s">
        <v>44</v>
      </c>
      <c r="F7760" s="236" t="s">
        <v>3546</v>
      </c>
      <c r="G7760" s="234"/>
      <c r="H7760" s="237">
        <v>1461.1</v>
      </c>
      <c r="I7760" s="238"/>
      <c r="J7760" s="234"/>
      <c r="K7760" s="234"/>
      <c r="L7760" s="239"/>
      <c r="M7760" s="240"/>
      <c r="N7760" s="241"/>
      <c r="O7760" s="241"/>
      <c r="P7760" s="241"/>
      <c r="Q7760" s="241"/>
      <c r="R7760" s="241"/>
      <c r="S7760" s="241"/>
      <c r="T7760" s="242"/>
      <c r="AT7760" s="243" t="s">
        <v>272</v>
      </c>
      <c r="AU7760" s="243" t="s">
        <v>91</v>
      </c>
      <c r="AV7760" s="15" t="s">
        <v>91</v>
      </c>
      <c r="AW7760" s="15" t="s">
        <v>38</v>
      </c>
      <c r="AX7760" s="15" t="s">
        <v>82</v>
      </c>
      <c r="AY7760" s="243" t="s">
        <v>262</v>
      </c>
    </row>
    <row r="7761" spans="1:65" s="13" customFormat="1" ht="10">
      <c r="B7761" s="212"/>
      <c r="C7761" s="213"/>
      <c r="D7761" s="208" t="s">
        <v>272</v>
      </c>
      <c r="E7761" s="214" t="s">
        <v>44</v>
      </c>
      <c r="F7761" s="215" t="s">
        <v>3547</v>
      </c>
      <c r="G7761" s="213"/>
      <c r="H7761" s="214" t="s">
        <v>44</v>
      </c>
      <c r="I7761" s="216"/>
      <c r="J7761" s="213"/>
      <c r="K7761" s="213"/>
      <c r="L7761" s="217"/>
      <c r="M7761" s="218"/>
      <c r="N7761" s="219"/>
      <c r="O7761" s="219"/>
      <c r="P7761" s="219"/>
      <c r="Q7761" s="219"/>
      <c r="R7761" s="219"/>
      <c r="S7761" s="219"/>
      <c r="T7761" s="220"/>
      <c r="AT7761" s="221" t="s">
        <v>272</v>
      </c>
      <c r="AU7761" s="221" t="s">
        <v>91</v>
      </c>
      <c r="AV7761" s="13" t="s">
        <v>89</v>
      </c>
      <c r="AW7761" s="13" t="s">
        <v>38</v>
      </c>
      <c r="AX7761" s="13" t="s">
        <v>82</v>
      </c>
      <c r="AY7761" s="221" t="s">
        <v>262</v>
      </c>
    </row>
    <row r="7762" spans="1:65" s="15" customFormat="1" ht="10">
      <c r="B7762" s="233"/>
      <c r="C7762" s="234"/>
      <c r="D7762" s="208" t="s">
        <v>272</v>
      </c>
      <c r="E7762" s="235" t="s">
        <v>44</v>
      </c>
      <c r="F7762" s="236" t="s">
        <v>3548</v>
      </c>
      <c r="G7762" s="234"/>
      <c r="H7762" s="237">
        <v>299.7</v>
      </c>
      <c r="I7762" s="238"/>
      <c r="J7762" s="234"/>
      <c r="K7762" s="234"/>
      <c r="L7762" s="239"/>
      <c r="M7762" s="240"/>
      <c r="N7762" s="241"/>
      <c r="O7762" s="241"/>
      <c r="P7762" s="241"/>
      <c r="Q7762" s="241"/>
      <c r="R7762" s="241"/>
      <c r="S7762" s="241"/>
      <c r="T7762" s="242"/>
      <c r="AT7762" s="243" t="s">
        <v>272</v>
      </c>
      <c r="AU7762" s="243" t="s">
        <v>91</v>
      </c>
      <c r="AV7762" s="15" t="s">
        <v>91</v>
      </c>
      <c r="AW7762" s="15" t="s">
        <v>38</v>
      </c>
      <c r="AX7762" s="15" t="s">
        <v>82</v>
      </c>
      <c r="AY7762" s="243" t="s">
        <v>262</v>
      </c>
    </row>
    <row r="7763" spans="1:65" s="16" customFormat="1" ht="10">
      <c r="B7763" s="244"/>
      <c r="C7763" s="245"/>
      <c r="D7763" s="208" t="s">
        <v>272</v>
      </c>
      <c r="E7763" s="246" t="s">
        <v>44</v>
      </c>
      <c r="F7763" s="247" t="s">
        <v>291</v>
      </c>
      <c r="G7763" s="245"/>
      <c r="H7763" s="248">
        <v>1760.8</v>
      </c>
      <c r="I7763" s="249"/>
      <c r="J7763" s="245"/>
      <c r="K7763" s="245"/>
      <c r="L7763" s="250"/>
      <c r="M7763" s="251"/>
      <c r="N7763" s="252"/>
      <c r="O7763" s="252"/>
      <c r="P7763" s="252"/>
      <c r="Q7763" s="252"/>
      <c r="R7763" s="252"/>
      <c r="S7763" s="252"/>
      <c r="T7763" s="253"/>
      <c r="AT7763" s="254" t="s">
        <v>272</v>
      </c>
      <c r="AU7763" s="254" t="s">
        <v>91</v>
      </c>
      <c r="AV7763" s="16" t="s">
        <v>104</v>
      </c>
      <c r="AW7763" s="16" t="s">
        <v>38</v>
      </c>
      <c r="AX7763" s="16" t="s">
        <v>89</v>
      </c>
      <c r="AY7763" s="254" t="s">
        <v>262</v>
      </c>
    </row>
    <row r="7764" spans="1:65" s="2" customFormat="1" ht="16.5" customHeight="1">
      <c r="A7764" s="37"/>
      <c r="B7764" s="38"/>
      <c r="C7764" s="195" t="s">
        <v>3549</v>
      </c>
      <c r="D7764" s="195" t="s">
        <v>264</v>
      </c>
      <c r="E7764" s="196" t="s">
        <v>3550</v>
      </c>
      <c r="F7764" s="197" t="s">
        <v>3551</v>
      </c>
      <c r="G7764" s="198" t="s">
        <v>518</v>
      </c>
      <c r="H7764" s="199">
        <v>40</v>
      </c>
      <c r="I7764" s="200"/>
      <c r="J7764" s="201">
        <f>ROUND(I7764*H7764,2)</f>
        <v>0</v>
      </c>
      <c r="K7764" s="197" t="s">
        <v>268</v>
      </c>
      <c r="L7764" s="42"/>
      <c r="M7764" s="202" t="s">
        <v>44</v>
      </c>
      <c r="N7764" s="203" t="s">
        <v>53</v>
      </c>
      <c r="O7764" s="67"/>
      <c r="P7764" s="204">
        <f>O7764*H7764</f>
        <v>0</v>
      </c>
      <c r="Q7764" s="204">
        <v>1.7799999999999999E-4</v>
      </c>
      <c r="R7764" s="204">
        <f>Q7764*H7764</f>
        <v>7.1199999999999996E-3</v>
      </c>
      <c r="S7764" s="204">
        <v>0</v>
      </c>
      <c r="T7764" s="205">
        <f>S7764*H7764</f>
        <v>0</v>
      </c>
      <c r="U7764" s="37"/>
      <c r="V7764" s="37"/>
      <c r="W7764" s="37"/>
      <c r="X7764" s="37"/>
      <c r="Y7764" s="37"/>
      <c r="Z7764" s="37"/>
      <c r="AA7764" s="37"/>
      <c r="AB7764" s="37"/>
      <c r="AC7764" s="37"/>
      <c r="AD7764" s="37"/>
      <c r="AE7764" s="37"/>
      <c r="AR7764" s="206" t="s">
        <v>442</v>
      </c>
      <c r="AT7764" s="206" t="s">
        <v>264</v>
      </c>
      <c r="AU7764" s="206" t="s">
        <v>91</v>
      </c>
      <c r="AY7764" s="19" t="s">
        <v>262</v>
      </c>
      <c r="BE7764" s="207">
        <f>IF(N7764="základní",J7764,0)</f>
        <v>0</v>
      </c>
      <c r="BF7764" s="207">
        <f>IF(N7764="snížená",J7764,0)</f>
        <v>0</v>
      </c>
      <c r="BG7764" s="207">
        <f>IF(N7764="zákl. přenesená",J7764,0)</f>
        <v>0</v>
      </c>
      <c r="BH7764" s="207">
        <f>IF(N7764="sníž. přenesená",J7764,0)</f>
        <v>0</v>
      </c>
      <c r="BI7764" s="207">
        <f>IF(N7764="nulová",J7764,0)</f>
        <v>0</v>
      </c>
      <c r="BJ7764" s="19" t="s">
        <v>89</v>
      </c>
      <c r="BK7764" s="207">
        <f>ROUND(I7764*H7764,2)</f>
        <v>0</v>
      </c>
      <c r="BL7764" s="19" t="s">
        <v>442</v>
      </c>
      <c r="BM7764" s="206" t="s">
        <v>3552</v>
      </c>
    </row>
    <row r="7765" spans="1:65" s="2" customFormat="1" ht="63">
      <c r="A7765" s="37"/>
      <c r="B7765" s="38"/>
      <c r="C7765" s="39"/>
      <c r="D7765" s="208" t="s">
        <v>270</v>
      </c>
      <c r="E7765" s="39"/>
      <c r="F7765" s="209" t="s">
        <v>3553</v>
      </c>
      <c r="G7765" s="39"/>
      <c r="H7765" s="39"/>
      <c r="I7765" s="118"/>
      <c r="J7765" s="39"/>
      <c r="K7765" s="39"/>
      <c r="L7765" s="42"/>
      <c r="M7765" s="210"/>
      <c r="N7765" s="211"/>
      <c r="O7765" s="67"/>
      <c r="P7765" s="67"/>
      <c r="Q7765" s="67"/>
      <c r="R7765" s="67"/>
      <c r="S7765" s="67"/>
      <c r="T7765" s="68"/>
      <c r="U7765" s="37"/>
      <c r="V7765" s="37"/>
      <c r="W7765" s="37"/>
      <c r="X7765" s="37"/>
      <c r="Y7765" s="37"/>
      <c r="Z7765" s="37"/>
      <c r="AA7765" s="37"/>
      <c r="AB7765" s="37"/>
      <c r="AC7765" s="37"/>
      <c r="AD7765" s="37"/>
      <c r="AE7765" s="37"/>
      <c r="AT7765" s="19" t="s">
        <v>270</v>
      </c>
      <c r="AU7765" s="19" t="s">
        <v>91</v>
      </c>
    </row>
    <row r="7766" spans="1:65" s="13" customFormat="1" ht="10">
      <c r="B7766" s="212"/>
      <c r="C7766" s="213"/>
      <c r="D7766" s="208" t="s">
        <v>272</v>
      </c>
      <c r="E7766" s="214" t="s">
        <v>44</v>
      </c>
      <c r="F7766" s="215" t="s">
        <v>3554</v>
      </c>
      <c r="G7766" s="213"/>
      <c r="H7766" s="214" t="s">
        <v>44</v>
      </c>
      <c r="I7766" s="216"/>
      <c r="J7766" s="213"/>
      <c r="K7766" s="213"/>
      <c r="L7766" s="217"/>
      <c r="M7766" s="218"/>
      <c r="N7766" s="219"/>
      <c r="O7766" s="219"/>
      <c r="P7766" s="219"/>
      <c r="Q7766" s="219"/>
      <c r="R7766" s="219"/>
      <c r="S7766" s="219"/>
      <c r="T7766" s="220"/>
      <c r="AT7766" s="221" t="s">
        <v>272</v>
      </c>
      <c r="AU7766" s="221" t="s">
        <v>91</v>
      </c>
      <c r="AV7766" s="13" t="s">
        <v>89</v>
      </c>
      <c r="AW7766" s="13" t="s">
        <v>38</v>
      </c>
      <c r="AX7766" s="13" t="s">
        <v>82</v>
      </c>
      <c r="AY7766" s="221" t="s">
        <v>262</v>
      </c>
    </row>
    <row r="7767" spans="1:65" s="13" customFormat="1" ht="10">
      <c r="B7767" s="212"/>
      <c r="C7767" s="213"/>
      <c r="D7767" s="208" t="s">
        <v>272</v>
      </c>
      <c r="E7767" s="214" t="s">
        <v>44</v>
      </c>
      <c r="F7767" s="215" t="s">
        <v>1219</v>
      </c>
      <c r="G7767" s="213"/>
      <c r="H7767" s="214" t="s">
        <v>44</v>
      </c>
      <c r="I7767" s="216"/>
      <c r="J7767" s="213"/>
      <c r="K7767" s="213"/>
      <c r="L7767" s="217"/>
      <c r="M7767" s="218"/>
      <c r="N7767" s="219"/>
      <c r="O7767" s="219"/>
      <c r="P7767" s="219"/>
      <c r="Q7767" s="219"/>
      <c r="R7767" s="219"/>
      <c r="S7767" s="219"/>
      <c r="T7767" s="220"/>
      <c r="AT7767" s="221" t="s">
        <v>272</v>
      </c>
      <c r="AU7767" s="221" t="s">
        <v>91</v>
      </c>
      <c r="AV7767" s="13" t="s">
        <v>89</v>
      </c>
      <c r="AW7767" s="13" t="s">
        <v>38</v>
      </c>
      <c r="AX7767" s="13" t="s">
        <v>82</v>
      </c>
      <c r="AY7767" s="221" t="s">
        <v>262</v>
      </c>
    </row>
    <row r="7768" spans="1:65" s="15" customFormat="1" ht="10">
      <c r="B7768" s="233"/>
      <c r="C7768" s="234"/>
      <c r="D7768" s="208" t="s">
        <v>272</v>
      </c>
      <c r="E7768" s="235" t="s">
        <v>44</v>
      </c>
      <c r="F7768" s="236" t="s">
        <v>442</v>
      </c>
      <c r="G7768" s="234"/>
      <c r="H7768" s="237">
        <v>16</v>
      </c>
      <c r="I7768" s="238"/>
      <c r="J7768" s="234"/>
      <c r="K7768" s="234"/>
      <c r="L7768" s="239"/>
      <c r="M7768" s="240"/>
      <c r="N7768" s="241"/>
      <c r="O7768" s="241"/>
      <c r="P7768" s="241"/>
      <c r="Q7768" s="241"/>
      <c r="R7768" s="241"/>
      <c r="S7768" s="241"/>
      <c r="T7768" s="242"/>
      <c r="AT7768" s="243" t="s">
        <v>272</v>
      </c>
      <c r="AU7768" s="243" t="s">
        <v>91</v>
      </c>
      <c r="AV7768" s="15" t="s">
        <v>91</v>
      </c>
      <c r="AW7768" s="15" t="s">
        <v>38</v>
      </c>
      <c r="AX7768" s="15" t="s">
        <v>82</v>
      </c>
      <c r="AY7768" s="243" t="s">
        <v>262</v>
      </c>
    </row>
    <row r="7769" spans="1:65" s="14" customFormat="1" ht="10">
      <c r="B7769" s="222"/>
      <c r="C7769" s="223"/>
      <c r="D7769" s="208" t="s">
        <v>272</v>
      </c>
      <c r="E7769" s="224" t="s">
        <v>44</v>
      </c>
      <c r="F7769" s="225" t="s">
        <v>284</v>
      </c>
      <c r="G7769" s="223"/>
      <c r="H7769" s="226">
        <v>16</v>
      </c>
      <c r="I7769" s="227"/>
      <c r="J7769" s="223"/>
      <c r="K7769" s="223"/>
      <c r="L7769" s="228"/>
      <c r="M7769" s="229"/>
      <c r="N7769" s="230"/>
      <c r="O7769" s="230"/>
      <c r="P7769" s="230"/>
      <c r="Q7769" s="230"/>
      <c r="R7769" s="230"/>
      <c r="S7769" s="230"/>
      <c r="T7769" s="231"/>
      <c r="AT7769" s="232" t="s">
        <v>272</v>
      </c>
      <c r="AU7769" s="232" t="s">
        <v>91</v>
      </c>
      <c r="AV7769" s="14" t="s">
        <v>97</v>
      </c>
      <c r="AW7769" s="14" t="s">
        <v>38</v>
      </c>
      <c r="AX7769" s="14" t="s">
        <v>82</v>
      </c>
      <c r="AY7769" s="232" t="s">
        <v>262</v>
      </c>
    </row>
    <row r="7770" spans="1:65" s="13" customFormat="1" ht="10">
      <c r="B7770" s="212"/>
      <c r="C7770" s="213"/>
      <c r="D7770" s="208" t="s">
        <v>272</v>
      </c>
      <c r="E7770" s="214" t="s">
        <v>44</v>
      </c>
      <c r="F7770" s="215" t="s">
        <v>1248</v>
      </c>
      <c r="G7770" s="213"/>
      <c r="H7770" s="214" t="s">
        <v>44</v>
      </c>
      <c r="I7770" s="216"/>
      <c r="J7770" s="213"/>
      <c r="K7770" s="213"/>
      <c r="L7770" s="217"/>
      <c r="M7770" s="218"/>
      <c r="N7770" s="219"/>
      <c r="O7770" s="219"/>
      <c r="P7770" s="219"/>
      <c r="Q7770" s="219"/>
      <c r="R7770" s="219"/>
      <c r="S7770" s="219"/>
      <c r="T7770" s="220"/>
      <c r="AT7770" s="221" t="s">
        <v>272</v>
      </c>
      <c r="AU7770" s="221" t="s">
        <v>91</v>
      </c>
      <c r="AV7770" s="13" t="s">
        <v>89</v>
      </c>
      <c r="AW7770" s="13" t="s">
        <v>38</v>
      </c>
      <c r="AX7770" s="13" t="s">
        <v>82</v>
      </c>
      <c r="AY7770" s="221" t="s">
        <v>262</v>
      </c>
    </row>
    <row r="7771" spans="1:65" s="15" customFormat="1" ht="10">
      <c r="B7771" s="233"/>
      <c r="C7771" s="234"/>
      <c r="D7771" s="208" t="s">
        <v>272</v>
      </c>
      <c r="E7771" s="235" t="s">
        <v>44</v>
      </c>
      <c r="F7771" s="236" t="s">
        <v>351</v>
      </c>
      <c r="G7771" s="234"/>
      <c r="H7771" s="237">
        <v>8</v>
      </c>
      <c r="I7771" s="238"/>
      <c r="J7771" s="234"/>
      <c r="K7771" s="234"/>
      <c r="L7771" s="239"/>
      <c r="M7771" s="240"/>
      <c r="N7771" s="241"/>
      <c r="O7771" s="241"/>
      <c r="P7771" s="241"/>
      <c r="Q7771" s="241"/>
      <c r="R7771" s="241"/>
      <c r="S7771" s="241"/>
      <c r="T7771" s="242"/>
      <c r="AT7771" s="243" t="s">
        <v>272</v>
      </c>
      <c r="AU7771" s="243" t="s">
        <v>91</v>
      </c>
      <c r="AV7771" s="15" t="s">
        <v>91</v>
      </c>
      <c r="AW7771" s="15" t="s">
        <v>38</v>
      </c>
      <c r="AX7771" s="15" t="s">
        <v>82</v>
      </c>
      <c r="AY7771" s="243" t="s">
        <v>262</v>
      </c>
    </row>
    <row r="7772" spans="1:65" s="14" customFormat="1" ht="10">
      <c r="B7772" s="222"/>
      <c r="C7772" s="223"/>
      <c r="D7772" s="208" t="s">
        <v>272</v>
      </c>
      <c r="E7772" s="224" t="s">
        <v>44</v>
      </c>
      <c r="F7772" s="225" t="s">
        <v>284</v>
      </c>
      <c r="G7772" s="223"/>
      <c r="H7772" s="226">
        <v>8</v>
      </c>
      <c r="I7772" s="227"/>
      <c r="J7772" s="223"/>
      <c r="K7772" s="223"/>
      <c r="L7772" s="228"/>
      <c r="M7772" s="229"/>
      <c r="N7772" s="230"/>
      <c r="O7772" s="230"/>
      <c r="P7772" s="230"/>
      <c r="Q7772" s="230"/>
      <c r="R7772" s="230"/>
      <c r="S7772" s="230"/>
      <c r="T7772" s="231"/>
      <c r="AT7772" s="232" t="s">
        <v>272</v>
      </c>
      <c r="AU7772" s="232" t="s">
        <v>91</v>
      </c>
      <c r="AV7772" s="14" t="s">
        <v>97</v>
      </c>
      <c r="AW7772" s="14" t="s">
        <v>38</v>
      </c>
      <c r="AX7772" s="14" t="s">
        <v>82</v>
      </c>
      <c r="AY7772" s="232" t="s">
        <v>262</v>
      </c>
    </row>
    <row r="7773" spans="1:65" s="13" customFormat="1" ht="10">
      <c r="B7773" s="212"/>
      <c r="C7773" s="213"/>
      <c r="D7773" s="208" t="s">
        <v>272</v>
      </c>
      <c r="E7773" s="214" t="s">
        <v>44</v>
      </c>
      <c r="F7773" s="215" t="s">
        <v>575</v>
      </c>
      <c r="G7773" s="213"/>
      <c r="H7773" s="214" t="s">
        <v>44</v>
      </c>
      <c r="I7773" s="216"/>
      <c r="J7773" s="213"/>
      <c r="K7773" s="213"/>
      <c r="L7773" s="217"/>
      <c r="M7773" s="218"/>
      <c r="N7773" s="219"/>
      <c r="O7773" s="219"/>
      <c r="P7773" s="219"/>
      <c r="Q7773" s="219"/>
      <c r="R7773" s="219"/>
      <c r="S7773" s="219"/>
      <c r="T7773" s="220"/>
      <c r="AT7773" s="221" t="s">
        <v>272</v>
      </c>
      <c r="AU7773" s="221" t="s">
        <v>91</v>
      </c>
      <c r="AV7773" s="13" t="s">
        <v>89</v>
      </c>
      <c r="AW7773" s="13" t="s">
        <v>38</v>
      </c>
      <c r="AX7773" s="13" t="s">
        <v>82</v>
      </c>
      <c r="AY7773" s="221" t="s">
        <v>262</v>
      </c>
    </row>
    <row r="7774" spans="1:65" s="15" customFormat="1" ht="10">
      <c r="B7774" s="233"/>
      <c r="C7774" s="234"/>
      <c r="D7774" s="208" t="s">
        <v>272</v>
      </c>
      <c r="E7774" s="235" t="s">
        <v>44</v>
      </c>
      <c r="F7774" s="236" t="s">
        <v>351</v>
      </c>
      <c r="G7774" s="234"/>
      <c r="H7774" s="237">
        <v>8</v>
      </c>
      <c r="I7774" s="238"/>
      <c r="J7774" s="234"/>
      <c r="K7774" s="234"/>
      <c r="L7774" s="239"/>
      <c r="M7774" s="240"/>
      <c r="N7774" s="241"/>
      <c r="O7774" s="241"/>
      <c r="P7774" s="241"/>
      <c r="Q7774" s="241"/>
      <c r="R7774" s="241"/>
      <c r="S7774" s="241"/>
      <c r="T7774" s="242"/>
      <c r="AT7774" s="243" t="s">
        <v>272</v>
      </c>
      <c r="AU7774" s="243" t="s">
        <v>91</v>
      </c>
      <c r="AV7774" s="15" t="s">
        <v>91</v>
      </c>
      <c r="AW7774" s="15" t="s">
        <v>38</v>
      </c>
      <c r="AX7774" s="15" t="s">
        <v>82</v>
      </c>
      <c r="AY7774" s="243" t="s">
        <v>262</v>
      </c>
    </row>
    <row r="7775" spans="1:65" s="14" customFormat="1" ht="10">
      <c r="B7775" s="222"/>
      <c r="C7775" s="223"/>
      <c r="D7775" s="208" t="s">
        <v>272</v>
      </c>
      <c r="E7775" s="224" t="s">
        <v>44</v>
      </c>
      <c r="F7775" s="225" t="s">
        <v>284</v>
      </c>
      <c r="G7775" s="223"/>
      <c r="H7775" s="226">
        <v>8</v>
      </c>
      <c r="I7775" s="227"/>
      <c r="J7775" s="223"/>
      <c r="K7775" s="223"/>
      <c r="L7775" s="228"/>
      <c r="M7775" s="229"/>
      <c r="N7775" s="230"/>
      <c r="O7775" s="230"/>
      <c r="P7775" s="230"/>
      <c r="Q7775" s="230"/>
      <c r="R7775" s="230"/>
      <c r="S7775" s="230"/>
      <c r="T7775" s="231"/>
      <c r="AT7775" s="232" t="s">
        <v>272</v>
      </c>
      <c r="AU7775" s="232" t="s">
        <v>91</v>
      </c>
      <c r="AV7775" s="14" t="s">
        <v>97</v>
      </c>
      <c r="AW7775" s="14" t="s">
        <v>38</v>
      </c>
      <c r="AX7775" s="14" t="s">
        <v>82</v>
      </c>
      <c r="AY7775" s="232" t="s">
        <v>262</v>
      </c>
    </row>
    <row r="7776" spans="1:65" s="13" customFormat="1" ht="10">
      <c r="B7776" s="212"/>
      <c r="C7776" s="213"/>
      <c r="D7776" s="208" t="s">
        <v>272</v>
      </c>
      <c r="E7776" s="214" t="s">
        <v>44</v>
      </c>
      <c r="F7776" s="215" t="s">
        <v>576</v>
      </c>
      <c r="G7776" s="213"/>
      <c r="H7776" s="214" t="s">
        <v>44</v>
      </c>
      <c r="I7776" s="216"/>
      <c r="J7776" s="213"/>
      <c r="K7776" s="213"/>
      <c r="L7776" s="217"/>
      <c r="M7776" s="218"/>
      <c r="N7776" s="219"/>
      <c r="O7776" s="219"/>
      <c r="P7776" s="219"/>
      <c r="Q7776" s="219"/>
      <c r="R7776" s="219"/>
      <c r="S7776" s="219"/>
      <c r="T7776" s="220"/>
      <c r="AT7776" s="221" t="s">
        <v>272</v>
      </c>
      <c r="AU7776" s="221" t="s">
        <v>91</v>
      </c>
      <c r="AV7776" s="13" t="s">
        <v>89</v>
      </c>
      <c r="AW7776" s="13" t="s">
        <v>38</v>
      </c>
      <c r="AX7776" s="13" t="s">
        <v>82</v>
      </c>
      <c r="AY7776" s="221" t="s">
        <v>262</v>
      </c>
    </row>
    <row r="7777" spans="1:65" s="15" customFormat="1" ht="10">
      <c r="B7777" s="233"/>
      <c r="C7777" s="234"/>
      <c r="D7777" s="208" t="s">
        <v>272</v>
      </c>
      <c r="E7777" s="235" t="s">
        <v>44</v>
      </c>
      <c r="F7777" s="236" t="s">
        <v>351</v>
      </c>
      <c r="G7777" s="234"/>
      <c r="H7777" s="237">
        <v>8</v>
      </c>
      <c r="I7777" s="238"/>
      <c r="J7777" s="234"/>
      <c r="K7777" s="234"/>
      <c r="L7777" s="239"/>
      <c r="M7777" s="240"/>
      <c r="N7777" s="241"/>
      <c r="O7777" s="241"/>
      <c r="P7777" s="241"/>
      <c r="Q7777" s="241"/>
      <c r="R7777" s="241"/>
      <c r="S7777" s="241"/>
      <c r="T7777" s="242"/>
      <c r="AT7777" s="243" t="s">
        <v>272</v>
      </c>
      <c r="AU7777" s="243" t="s">
        <v>91</v>
      </c>
      <c r="AV7777" s="15" t="s">
        <v>91</v>
      </c>
      <c r="AW7777" s="15" t="s">
        <v>38</v>
      </c>
      <c r="AX7777" s="15" t="s">
        <v>82</v>
      </c>
      <c r="AY7777" s="243" t="s">
        <v>262</v>
      </c>
    </row>
    <row r="7778" spans="1:65" s="14" customFormat="1" ht="10">
      <c r="B7778" s="222"/>
      <c r="C7778" s="223"/>
      <c r="D7778" s="208" t="s">
        <v>272</v>
      </c>
      <c r="E7778" s="224" t="s">
        <v>44</v>
      </c>
      <c r="F7778" s="225" t="s">
        <v>284</v>
      </c>
      <c r="G7778" s="223"/>
      <c r="H7778" s="226">
        <v>8</v>
      </c>
      <c r="I7778" s="227"/>
      <c r="J7778" s="223"/>
      <c r="K7778" s="223"/>
      <c r="L7778" s="228"/>
      <c r="M7778" s="229"/>
      <c r="N7778" s="230"/>
      <c r="O7778" s="230"/>
      <c r="P7778" s="230"/>
      <c r="Q7778" s="230"/>
      <c r="R7778" s="230"/>
      <c r="S7778" s="230"/>
      <c r="T7778" s="231"/>
      <c r="AT7778" s="232" t="s">
        <v>272</v>
      </c>
      <c r="AU7778" s="232" t="s">
        <v>91</v>
      </c>
      <c r="AV7778" s="14" t="s">
        <v>97</v>
      </c>
      <c r="AW7778" s="14" t="s">
        <v>38</v>
      </c>
      <c r="AX7778" s="14" t="s">
        <v>82</v>
      </c>
      <c r="AY7778" s="232" t="s">
        <v>262</v>
      </c>
    </row>
    <row r="7779" spans="1:65" s="16" customFormat="1" ht="10">
      <c r="B7779" s="244"/>
      <c r="C7779" s="245"/>
      <c r="D7779" s="208" t="s">
        <v>272</v>
      </c>
      <c r="E7779" s="246" t="s">
        <v>44</v>
      </c>
      <c r="F7779" s="247" t="s">
        <v>291</v>
      </c>
      <c r="G7779" s="245"/>
      <c r="H7779" s="248">
        <v>40</v>
      </c>
      <c r="I7779" s="249"/>
      <c r="J7779" s="245"/>
      <c r="K7779" s="245"/>
      <c r="L7779" s="250"/>
      <c r="M7779" s="251"/>
      <c r="N7779" s="252"/>
      <c r="O7779" s="252"/>
      <c r="P7779" s="252"/>
      <c r="Q7779" s="252"/>
      <c r="R7779" s="252"/>
      <c r="S7779" s="252"/>
      <c r="T7779" s="253"/>
      <c r="AT7779" s="254" t="s">
        <v>272</v>
      </c>
      <c r="AU7779" s="254" t="s">
        <v>91</v>
      </c>
      <c r="AV7779" s="16" t="s">
        <v>104</v>
      </c>
      <c r="AW7779" s="16" t="s">
        <v>38</v>
      </c>
      <c r="AX7779" s="16" t="s">
        <v>89</v>
      </c>
      <c r="AY7779" s="254" t="s">
        <v>262</v>
      </c>
    </row>
    <row r="7780" spans="1:65" s="2" customFormat="1" ht="16.5" customHeight="1">
      <c r="A7780" s="37"/>
      <c r="B7780" s="38"/>
      <c r="C7780" s="195" t="s">
        <v>3555</v>
      </c>
      <c r="D7780" s="195" t="s">
        <v>264</v>
      </c>
      <c r="E7780" s="196" t="s">
        <v>3556</v>
      </c>
      <c r="F7780" s="197" t="s">
        <v>3557</v>
      </c>
      <c r="G7780" s="198" t="s">
        <v>590</v>
      </c>
      <c r="H7780" s="199">
        <v>299.7</v>
      </c>
      <c r="I7780" s="200"/>
      <c r="J7780" s="201">
        <f>ROUND(I7780*H7780,2)</f>
        <v>0</v>
      </c>
      <c r="K7780" s="197" t="s">
        <v>268</v>
      </c>
      <c r="L7780" s="42"/>
      <c r="M7780" s="202" t="s">
        <v>44</v>
      </c>
      <c r="N7780" s="203" t="s">
        <v>53</v>
      </c>
      <c r="O7780" s="67"/>
      <c r="P7780" s="204">
        <f>O7780*H7780</f>
        <v>0</v>
      </c>
      <c r="Q7780" s="204">
        <v>3.2200000000000002E-4</v>
      </c>
      <c r="R7780" s="204">
        <f>Q7780*H7780</f>
        <v>9.6503400000000003E-2</v>
      </c>
      <c r="S7780" s="204">
        <v>0</v>
      </c>
      <c r="T7780" s="205">
        <f>S7780*H7780</f>
        <v>0</v>
      </c>
      <c r="U7780" s="37"/>
      <c r="V7780" s="37"/>
      <c r="W7780" s="37"/>
      <c r="X7780" s="37"/>
      <c r="Y7780" s="37"/>
      <c r="Z7780" s="37"/>
      <c r="AA7780" s="37"/>
      <c r="AB7780" s="37"/>
      <c r="AC7780" s="37"/>
      <c r="AD7780" s="37"/>
      <c r="AE7780" s="37"/>
      <c r="AR7780" s="206" t="s">
        <v>442</v>
      </c>
      <c r="AT7780" s="206" t="s">
        <v>264</v>
      </c>
      <c r="AU7780" s="206" t="s">
        <v>91</v>
      </c>
      <c r="AY7780" s="19" t="s">
        <v>262</v>
      </c>
      <c r="BE7780" s="207">
        <f>IF(N7780="základní",J7780,0)</f>
        <v>0</v>
      </c>
      <c r="BF7780" s="207">
        <f>IF(N7780="snížená",J7780,0)</f>
        <v>0</v>
      </c>
      <c r="BG7780" s="207">
        <f>IF(N7780="zákl. přenesená",J7780,0)</f>
        <v>0</v>
      </c>
      <c r="BH7780" s="207">
        <f>IF(N7780="sníž. přenesená",J7780,0)</f>
        <v>0</v>
      </c>
      <c r="BI7780" s="207">
        <f>IF(N7780="nulová",J7780,0)</f>
        <v>0</v>
      </c>
      <c r="BJ7780" s="19" t="s">
        <v>89</v>
      </c>
      <c r="BK7780" s="207">
        <f>ROUND(I7780*H7780,2)</f>
        <v>0</v>
      </c>
      <c r="BL7780" s="19" t="s">
        <v>442</v>
      </c>
      <c r="BM7780" s="206" t="s">
        <v>3558</v>
      </c>
    </row>
    <row r="7781" spans="1:65" s="2" customFormat="1" ht="63">
      <c r="A7781" s="37"/>
      <c r="B7781" s="38"/>
      <c r="C7781" s="39"/>
      <c r="D7781" s="208" t="s">
        <v>270</v>
      </c>
      <c r="E7781" s="39"/>
      <c r="F7781" s="209" t="s">
        <v>3553</v>
      </c>
      <c r="G7781" s="39"/>
      <c r="H7781" s="39"/>
      <c r="I7781" s="118"/>
      <c r="J7781" s="39"/>
      <c r="K7781" s="39"/>
      <c r="L7781" s="42"/>
      <c r="M7781" s="210"/>
      <c r="N7781" s="211"/>
      <c r="O7781" s="67"/>
      <c r="P7781" s="67"/>
      <c r="Q7781" s="67"/>
      <c r="R7781" s="67"/>
      <c r="S7781" s="67"/>
      <c r="T7781" s="68"/>
      <c r="U7781" s="37"/>
      <c r="V7781" s="37"/>
      <c r="W7781" s="37"/>
      <c r="X7781" s="37"/>
      <c r="Y7781" s="37"/>
      <c r="Z7781" s="37"/>
      <c r="AA7781" s="37"/>
      <c r="AB7781" s="37"/>
      <c r="AC7781" s="37"/>
      <c r="AD7781" s="37"/>
      <c r="AE7781" s="37"/>
      <c r="AT7781" s="19" t="s">
        <v>270</v>
      </c>
      <c r="AU7781" s="19" t="s">
        <v>91</v>
      </c>
    </row>
    <row r="7782" spans="1:65" s="13" customFormat="1" ht="10">
      <c r="B7782" s="212"/>
      <c r="C7782" s="213"/>
      <c r="D7782" s="208" t="s">
        <v>272</v>
      </c>
      <c r="E7782" s="214" t="s">
        <v>44</v>
      </c>
      <c r="F7782" s="215" t="s">
        <v>3559</v>
      </c>
      <c r="G7782" s="213"/>
      <c r="H7782" s="214" t="s">
        <v>44</v>
      </c>
      <c r="I7782" s="216"/>
      <c r="J7782" s="213"/>
      <c r="K7782" s="213"/>
      <c r="L7782" s="217"/>
      <c r="M7782" s="218"/>
      <c r="N7782" s="219"/>
      <c r="O7782" s="219"/>
      <c r="P7782" s="219"/>
      <c r="Q7782" s="219"/>
      <c r="R7782" s="219"/>
      <c r="S7782" s="219"/>
      <c r="T7782" s="220"/>
      <c r="AT7782" s="221" t="s">
        <v>272</v>
      </c>
      <c r="AU7782" s="221" t="s">
        <v>91</v>
      </c>
      <c r="AV7782" s="13" t="s">
        <v>89</v>
      </c>
      <c r="AW7782" s="13" t="s">
        <v>38</v>
      </c>
      <c r="AX7782" s="13" t="s">
        <v>82</v>
      </c>
      <c r="AY7782" s="221" t="s">
        <v>262</v>
      </c>
    </row>
    <row r="7783" spans="1:65" s="13" customFormat="1" ht="10">
      <c r="B7783" s="212"/>
      <c r="C7783" s="213"/>
      <c r="D7783" s="208" t="s">
        <v>272</v>
      </c>
      <c r="E7783" s="214" t="s">
        <v>44</v>
      </c>
      <c r="F7783" s="215" t="s">
        <v>3560</v>
      </c>
      <c r="G7783" s="213"/>
      <c r="H7783" s="214" t="s">
        <v>44</v>
      </c>
      <c r="I7783" s="216"/>
      <c r="J7783" s="213"/>
      <c r="K7783" s="213"/>
      <c r="L7783" s="217"/>
      <c r="M7783" s="218"/>
      <c r="N7783" s="219"/>
      <c r="O7783" s="219"/>
      <c r="P7783" s="219"/>
      <c r="Q7783" s="219"/>
      <c r="R7783" s="219"/>
      <c r="S7783" s="219"/>
      <c r="T7783" s="220"/>
      <c r="AT7783" s="221" t="s">
        <v>272</v>
      </c>
      <c r="AU7783" s="221" t="s">
        <v>91</v>
      </c>
      <c r="AV7783" s="13" t="s">
        <v>89</v>
      </c>
      <c r="AW7783" s="13" t="s">
        <v>38</v>
      </c>
      <c r="AX7783" s="13" t="s">
        <v>82</v>
      </c>
      <c r="AY7783" s="221" t="s">
        <v>262</v>
      </c>
    </row>
    <row r="7784" spans="1:65" s="15" customFormat="1" ht="10">
      <c r="B7784" s="233"/>
      <c r="C7784" s="234"/>
      <c r="D7784" s="208" t="s">
        <v>272</v>
      </c>
      <c r="E7784" s="235" t="s">
        <v>44</v>
      </c>
      <c r="F7784" s="236" t="s">
        <v>3548</v>
      </c>
      <c r="G7784" s="234"/>
      <c r="H7784" s="237">
        <v>299.7</v>
      </c>
      <c r="I7784" s="238"/>
      <c r="J7784" s="234"/>
      <c r="K7784" s="234"/>
      <c r="L7784" s="239"/>
      <c r="M7784" s="240"/>
      <c r="N7784" s="241"/>
      <c r="O7784" s="241"/>
      <c r="P7784" s="241"/>
      <c r="Q7784" s="241"/>
      <c r="R7784" s="241"/>
      <c r="S7784" s="241"/>
      <c r="T7784" s="242"/>
      <c r="AT7784" s="243" t="s">
        <v>272</v>
      </c>
      <c r="AU7784" s="243" t="s">
        <v>91</v>
      </c>
      <c r="AV7784" s="15" t="s">
        <v>91</v>
      </c>
      <c r="AW7784" s="15" t="s">
        <v>38</v>
      </c>
      <c r="AX7784" s="15" t="s">
        <v>82</v>
      </c>
      <c r="AY7784" s="243" t="s">
        <v>262</v>
      </c>
    </row>
    <row r="7785" spans="1:65" s="16" customFormat="1" ht="10">
      <c r="B7785" s="244"/>
      <c r="C7785" s="245"/>
      <c r="D7785" s="208" t="s">
        <v>272</v>
      </c>
      <c r="E7785" s="246" t="s">
        <v>44</v>
      </c>
      <c r="F7785" s="247" t="s">
        <v>291</v>
      </c>
      <c r="G7785" s="245"/>
      <c r="H7785" s="248">
        <v>299.7</v>
      </c>
      <c r="I7785" s="249"/>
      <c r="J7785" s="245"/>
      <c r="K7785" s="245"/>
      <c r="L7785" s="250"/>
      <c r="M7785" s="251"/>
      <c r="N7785" s="252"/>
      <c r="O7785" s="252"/>
      <c r="P7785" s="252"/>
      <c r="Q7785" s="252"/>
      <c r="R7785" s="252"/>
      <c r="S7785" s="252"/>
      <c r="T7785" s="253"/>
      <c r="AT7785" s="254" t="s">
        <v>272</v>
      </c>
      <c r="AU7785" s="254" t="s">
        <v>91</v>
      </c>
      <c r="AV7785" s="16" t="s">
        <v>104</v>
      </c>
      <c r="AW7785" s="16" t="s">
        <v>38</v>
      </c>
      <c r="AX7785" s="16" t="s">
        <v>89</v>
      </c>
      <c r="AY7785" s="254" t="s">
        <v>262</v>
      </c>
    </row>
    <row r="7786" spans="1:65" s="2" customFormat="1" ht="16.5" customHeight="1">
      <c r="A7786" s="37"/>
      <c r="B7786" s="38"/>
      <c r="C7786" s="195" t="s">
        <v>3561</v>
      </c>
      <c r="D7786" s="195" t="s">
        <v>264</v>
      </c>
      <c r="E7786" s="196" t="s">
        <v>3562</v>
      </c>
      <c r="F7786" s="197" t="s">
        <v>3563</v>
      </c>
      <c r="G7786" s="198" t="s">
        <v>342</v>
      </c>
      <c r="H7786" s="199">
        <v>1114.4949999999999</v>
      </c>
      <c r="I7786" s="200"/>
      <c r="J7786" s="201">
        <f>ROUND(I7786*H7786,2)</f>
        <v>0</v>
      </c>
      <c r="K7786" s="197" t="s">
        <v>268</v>
      </c>
      <c r="L7786" s="42"/>
      <c r="M7786" s="202" t="s">
        <v>44</v>
      </c>
      <c r="N7786" s="203" t="s">
        <v>53</v>
      </c>
      <c r="O7786" s="67"/>
      <c r="P7786" s="204">
        <f>O7786*H7786</f>
        <v>0</v>
      </c>
      <c r="Q7786" s="204">
        <v>5.0000000000000002E-5</v>
      </c>
      <c r="R7786" s="204">
        <f>Q7786*H7786</f>
        <v>5.5724749999999997E-2</v>
      </c>
      <c r="S7786" s="204">
        <v>0</v>
      </c>
      <c r="T7786" s="205">
        <f>S7786*H7786</f>
        <v>0</v>
      </c>
      <c r="U7786" s="37"/>
      <c r="V7786" s="37"/>
      <c r="W7786" s="37"/>
      <c r="X7786" s="37"/>
      <c r="Y7786" s="37"/>
      <c r="Z7786" s="37"/>
      <c r="AA7786" s="37"/>
      <c r="AB7786" s="37"/>
      <c r="AC7786" s="37"/>
      <c r="AD7786" s="37"/>
      <c r="AE7786" s="37"/>
      <c r="AR7786" s="206" t="s">
        <v>442</v>
      </c>
      <c r="AT7786" s="206" t="s">
        <v>264</v>
      </c>
      <c r="AU7786" s="206" t="s">
        <v>91</v>
      </c>
      <c r="AY7786" s="19" t="s">
        <v>262</v>
      </c>
      <c r="BE7786" s="207">
        <f>IF(N7786="základní",J7786,0)</f>
        <v>0</v>
      </c>
      <c r="BF7786" s="207">
        <f>IF(N7786="snížená",J7786,0)</f>
        <v>0</v>
      </c>
      <c r="BG7786" s="207">
        <f>IF(N7786="zákl. přenesená",J7786,0)</f>
        <v>0</v>
      </c>
      <c r="BH7786" s="207">
        <f>IF(N7786="sníž. přenesená",J7786,0)</f>
        <v>0</v>
      </c>
      <c r="BI7786" s="207">
        <f>IF(N7786="nulová",J7786,0)</f>
        <v>0</v>
      </c>
      <c r="BJ7786" s="19" t="s">
        <v>89</v>
      </c>
      <c r="BK7786" s="207">
        <f>ROUND(I7786*H7786,2)</f>
        <v>0</v>
      </c>
      <c r="BL7786" s="19" t="s">
        <v>442</v>
      </c>
      <c r="BM7786" s="206" t="s">
        <v>3564</v>
      </c>
    </row>
    <row r="7787" spans="1:65" s="2" customFormat="1" ht="21.75" customHeight="1">
      <c r="A7787" s="37"/>
      <c r="B7787" s="38"/>
      <c r="C7787" s="195" t="s">
        <v>3565</v>
      </c>
      <c r="D7787" s="195" t="s">
        <v>264</v>
      </c>
      <c r="E7787" s="196" t="s">
        <v>3566</v>
      </c>
      <c r="F7787" s="197" t="s">
        <v>3567</v>
      </c>
      <c r="G7787" s="198" t="s">
        <v>406</v>
      </c>
      <c r="H7787" s="199">
        <v>39.116</v>
      </c>
      <c r="I7787" s="200"/>
      <c r="J7787" s="201">
        <f>ROUND(I7787*H7787,2)</f>
        <v>0</v>
      </c>
      <c r="K7787" s="197" t="s">
        <v>268</v>
      </c>
      <c r="L7787" s="42"/>
      <c r="M7787" s="202" t="s">
        <v>44</v>
      </c>
      <c r="N7787" s="203" t="s">
        <v>53</v>
      </c>
      <c r="O7787" s="67"/>
      <c r="P7787" s="204">
        <f>O7787*H7787</f>
        <v>0</v>
      </c>
      <c r="Q7787" s="204">
        <v>0</v>
      </c>
      <c r="R7787" s="204">
        <f>Q7787*H7787</f>
        <v>0</v>
      </c>
      <c r="S7787" s="204">
        <v>0</v>
      </c>
      <c r="T7787" s="205">
        <f>S7787*H7787</f>
        <v>0</v>
      </c>
      <c r="U7787" s="37"/>
      <c r="V7787" s="37"/>
      <c r="W7787" s="37"/>
      <c r="X7787" s="37"/>
      <c r="Y7787" s="37"/>
      <c r="Z7787" s="37"/>
      <c r="AA7787" s="37"/>
      <c r="AB7787" s="37"/>
      <c r="AC7787" s="37"/>
      <c r="AD7787" s="37"/>
      <c r="AE7787" s="37"/>
      <c r="AR7787" s="206" t="s">
        <v>442</v>
      </c>
      <c r="AT7787" s="206" t="s">
        <v>264</v>
      </c>
      <c r="AU7787" s="206" t="s">
        <v>91</v>
      </c>
      <c r="AY7787" s="19" t="s">
        <v>262</v>
      </c>
      <c r="BE7787" s="207">
        <f>IF(N7787="základní",J7787,0)</f>
        <v>0</v>
      </c>
      <c r="BF7787" s="207">
        <f>IF(N7787="snížená",J7787,0)</f>
        <v>0</v>
      </c>
      <c r="BG7787" s="207">
        <f>IF(N7787="zákl. přenesená",J7787,0)</f>
        <v>0</v>
      </c>
      <c r="BH7787" s="207">
        <f>IF(N7787="sníž. přenesená",J7787,0)</f>
        <v>0</v>
      </c>
      <c r="BI7787" s="207">
        <f>IF(N7787="nulová",J7787,0)</f>
        <v>0</v>
      </c>
      <c r="BJ7787" s="19" t="s">
        <v>89</v>
      </c>
      <c r="BK7787" s="207">
        <f>ROUND(I7787*H7787,2)</f>
        <v>0</v>
      </c>
      <c r="BL7787" s="19" t="s">
        <v>442</v>
      </c>
      <c r="BM7787" s="206" t="s">
        <v>3568</v>
      </c>
    </row>
    <row r="7788" spans="1:65" s="2" customFormat="1" ht="72">
      <c r="A7788" s="37"/>
      <c r="B7788" s="38"/>
      <c r="C7788" s="39"/>
      <c r="D7788" s="208" t="s">
        <v>270</v>
      </c>
      <c r="E7788" s="39"/>
      <c r="F7788" s="209" t="s">
        <v>1695</v>
      </c>
      <c r="G7788" s="39"/>
      <c r="H7788" s="39"/>
      <c r="I7788" s="118"/>
      <c r="J7788" s="39"/>
      <c r="K7788" s="39"/>
      <c r="L7788" s="42"/>
      <c r="M7788" s="210"/>
      <c r="N7788" s="211"/>
      <c r="O7788" s="67"/>
      <c r="P7788" s="67"/>
      <c r="Q7788" s="67"/>
      <c r="R7788" s="67"/>
      <c r="S7788" s="67"/>
      <c r="T7788" s="68"/>
      <c r="U7788" s="37"/>
      <c r="V7788" s="37"/>
      <c r="W7788" s="37"/>
      <c r="X7788" s="37"/>
      <c r="Y7788" s="37"/>
      <c r="Z7788" s="37"/>
      <c r="AA7788" s="37"/>
      <c r="AB7788" s="37"/>
      <c r="AC7788" s="37"/>
      <c r="AD7788" s="37"/>
      <c r="AE7788" s="37"/>
      <c r="AT7788" s="19" t="s">
        <v>270</v>
      </c>
      <c r="AU7788" s="19" t="s">
        <v>91</v>
      </c>
    </row>
    <row r="7789" spans="1:65" s="12" customFormat="1" ht="22.75" customHeight="1">
      <c r="B7789" s="179"/>
      <c r="C7789" s="180"/>
      <c r="D7789" s="181" t="s">
        <v>81</v>
      </c>
      <c r="E7789" s="193" t="s">
        <v>3569</v>
      </c>
      <c r="F7789" s="193" t="s">
        <v>3570</v>
      </c>
      <c r="G7789" s="180"/>
      <c r="H7789" s="180"/>
      <c r="I7789" s="183"/>
      <c r="J7789" s="194">
        <f>BK7789</f>
        <v>0</v>
      </c>
      <c r="K7789" s="180"/>
      <c r="L7789" s="185"/>
      <c r="M7789" s="186"/>
      <c r="N7789" s="187"/>
      <c r="O7789" s="187"/>
      <c r="P7789" s="188">
        <f>SUM(P7790:P7899)</f>
        <v>0</v>
      </c>
      <c r="Q7789" s="187"/>
      <c r="R7789" s="188">
        <f>SUM(R7790:R7899)</f>
        <v>6.0851837900000003</v>
      </c>
      <c r="S7789" s="187"/>
      <c r="T7789" s="189">
        <f>SUM(T7790:T7899)</f>
        <v>0</v>
      </c>
      <c r="AR7789" s="190" t="s">
        <v>91</v>
      </c>
      <c r="AT7789" s="191" t="s">
        <v>81</v>
      </c>
      <c r="AU7789" s="191" t="s">
        <v>89</v>
      </c>
      <c r="AY7789" s="190" t="s">
        <v>262</v>
      </c>
      <c r="BK7789" s="192">
        <f>SUM(BK7790:BK7899)</f>
        <v>0</v>
      </c>
    </row>
    <row r="7790" spans="1:65" s="2" customFormat="1" ht="21.75" customHeight="1">
      <c r="A7790" s="37"/>
      <c r="B7790" s="38"/>
      <c r="C7790" s="195" t="s">
        <v>3571</v>
      </c>
      <c r="D7790" s="195" t="s">
        <v>264</v>
      </c>
      <c r="E7790" s="196" t="s">
        <v>3572</v>
      </c>
      <c r="F7790" s="197" t="s">
        <v>3573</v>
      </c>
      <c r="G7790" s="198" t="s">
        <v>590</v>
      </c>
      <c r="H7790" s="199">
        <v>98</v>
      </c>
      <c r="I7790" s="200"/>
      <c r="J7790" s="201">
        <f>ROUND(I7790*H7790,2)</f>
        <v>0</v>
      </c>
      <c r="K7790" s="197" t="s">
        <v>268</v>
      </c>
      <c r="L7790" s="42"/>
      <c r="M7790" s="202" t="s">
        <v>44</v>
      </c>
      <c r="N7790" s="203" t="s">
        <v>53</v>
      </c>
      <c r="O7790" s="67"/>
      <c r="P7790" s="204">
        <f>O7790*H7790</f>
        <v>0</v>
      </c>
      <c r="Q7790" s="204">
        <v>3.8E-3</v>
      </c>
      <c r="R7790" s="204">
        <f>Q7790*H7790</f>
        <v>0.37240000000000001</v>
      </c>
      <c r="S7790" s="204">
        <v>0</v>
      </c>
      <c r="T7790" s="205">
        <f>S7790*H7790</f>
        <v>0</v>
      </c>
      <c r="U7790" s="37"/>
      <c r="V7790" s="37"/>
      <c r="W7790" s="37"/>
      <c r="X7790" s="37"/>
      <c r="Y7790" s="37"/>
      <c r="Z7790" s="37"/>
      <c r="AA7790" s="37"/>
      <c r="AB7790" s="37"/>
      <c r="AC7790" s="37"/>
      <c r="AD7790" s="37"/>
      <c r="AE7790" s="37"/>
      <c r="AR7790" s="206" t="s">
        <v>442</v>
      </c>
      <c r="AT7790" s="206" t="s">
        <v>264</v>
      </c>
      <c r="AU7790" s="206" t="s">
        <v>91</v>
      </c>
      <c r="AY7790" s="19" t="s">
        <v>262</v>
      </c>
      <c r="BE7790" s="207">
        <f>IF(N7790="základní",J7790,0)</f>
        <v>0</v>
      </c>
      <c r="BF7790" s="207">
        <f>IF(N7790="snížená",J7790,0)</f>
        <v>0</v>
      </c>
      <c r="BG7790" s="207">
        <f>IF(N7790="zákl. přenesená",J7790,0)</f>
        <v>0</v>
      </c>
      <c r="BH7790" s="207">
        <f>IF(N7790="sníž. přenesená",J7790,0)</f>
        <v>0</v>
      </c>
      <c r="BI7790" s="207">
        <f>IF(N7790="nulová",J7790,0)</f>
        <v>0</v>
      </c>
      <c r="BJ7790" s="19" t="s">
        <v>89</v>
      </c>
      <c r="BK7790" s="207">
        <f>ROUND(I7790*H7790,2)</f>
        <v>0</v>
      </c>
      <c r="BL7790" s="19" t="s">
        <v>442</v>
      </c>
      <c r="BM7790" s="206" t="s">
        <v>3574</v>
      </c>
    </row>
    <row r="7791" spans="1:65" s="13" customFormat="1" ht="10">
      <c r="B7791" s="212"/>
      <c r="C7791" s="213"/>
      <c r="D7791" s="208" t="s">
        <v>272</v>
      </c>
      <c r="E7791" s="214" t="s">
        <v>44</v>
      </c>
      <c r="F7791" s="215" t="s">
        <v>2027</v>
      </c>
      <c r="G7791" s="213"/>
      <c r="H7791" s="214" t="s">
        <v>44</v>
      </c>
      <c r="I7791" s="216"/>
      <c r="J7791" s="213"/>
      <c r="K7791" s="213"/>
      <c r="L7791" s="217"/>
      <c r="M7791" s="218"/>
      <c r="N7791" s="219"/>
      <c r="O7791" s="219"/>
      <c r="P7791" s="219"/>
      <c r="Q7791" s="219"/>
      <c r="R7791" s="219"/>
      <c r="S7791" s="219"/>
      <c r="T7791" s="220"/>
      <c r="AT7791" s="221" t="s">
        <v>272</v>
      </c>
      <c r="AU7791" s="221" t="s">
        <v>91</v>
      </c>
      <c r="AV7791" s="13" t="s">
        <v>89</v>
      </c>
      <c r="AW7791" s="13" t="s">
        <v>38</v>
      </c>
      <c r="AX7791" s="13" t="s">
        <v>82</v>
      </c>
      <c r="AY7791" s="221" t="s">
        <v>262</v>
      </c>
    </row>
    <row r="7792" spans="1:65" s="13" customFormat="1" ht="10">
      <c r="B7792" s="212"/>
      <c r="C7792" s="213"/>
      <c r="D7792" s="208" t="s">
        <v>272</v>
      </c>
      <c r="E7792" s="214" t="s">
        <v>44</v>
      </c>
      <c r="F7792" s="215" t="s">
        <v>2028</v>
      </c>
      <c r="G7792" s="213"/>
      <c r="H7792" s="214" t="s">
        <v>44</v>
      </c>
      <c r="I7792" s="216"/>
      <c r="J7792" s="213"/>
      <c r="K7792" s="213"/>
      <c r="L7792" s="217"/>
      <c r="M7792" s="218"/>
      <c r="N7792" s="219"/>
      <c r="O7792" s="219"/>
      <c r="P7792" s="219"/>
      <c r="Q7792" s="219"/>
      <c r="R7792" s="219"/>
      <c r="S7792" s="219"/>
      <c r="T7792" s="220"/>
      <c r="AT7792" s="221" t="s">
        <v>272</v>
      </c>
      <c r="AU7792" s="221" t="s">
        <v>91</v>
      </c>
      <c r="AV7792" s="13" t="s">
        <v>89</v>
      </c>
      <c r="AW7792" s="13" t="s">
        <v>38</v>
      </c>
      <c r="AX7792" s="13" t="s">
        <v>82</v>
      </c>
      <c r="AY7792" s="221" t="s">
        <v>262</v>
      </c>
    </row>
    <row r="7793" spans="1:65" s="13" customFormat="1" ht="10">
      <c r="B7793" s="212"/>
      <c r="C7793" s="213"/>
      <c r="D7793" s="208" t="s">
        <v>272</v>
      </c>
      <c r="E7793" s="214" t="s">
        <v>44</v>
      </c>
      <c r="F7793" s="215" t="s">
        <v>2029</v>
      </c>
      <c r="G7793" s="213"/>
      <c r="H7793" s="214" t="s">
        <v>44</v>
      </c>
      <c r="I7793" s="216"/>
      <c r="J7793" s="213"/>
      <c r="K7793" s="213"/>
      <c r="L7793" s="217"/>
      <c r="M7793" s="218"/>
      <c r="N7793" s="219"/>
      <c r="O7793" s="219"/>
      <c r="P7793" s="219"/>
      <c r="Q7793" s="219"/>
      <c r="R7793" s="219"/>
      <c r="S7793" s="219"/>
      <c r="T7793" s="220"/>
      <c r="AT7793" s="221" t="s">
        <v>272</v>
      </c>
      <c r="AU7793" s="221" t="s">
        <v>91</v>
      </c>
      <c r="AV7793" s="13" t="s">
        <v>89</v>
      </c>
      <c r="AW7793" s="13" t="s">
        <v>38</v>
      </c>
      <c r="AX7793" s="13" t="s">
        <v>82</v>
      </c>
      <c r="AY7793" s="221" t="s">
        <v>262</v>
      </c>
    </row>
    <row r="7794" spans="1:65" s="15" customFormat="1" ht="10">
      <c r="B7794" s="233"/>
      <c r="C7794" s="234"/>
      <c r="D7794" s="208" t="s">
        <v>272</v>
      </c>
      <c r="E7794" s="235" t="s">
        <v>44</v>
      </c>
      <c r="F7794" s="236" t="s">
        <v>3575</v>
      </c>
      <c r="G7794" s="234"/>
      <c r="H7794" s="237">
        <v>21</v>
      </c>
      <c r="I7794" s="238"/>
      <c r="J7794" s="234"/>
      <c r="K7794" s="234"/>
      <c r="L7794" s="239"/>
      <c r="M7794" s="240"/>
      <c r="N7794" s="241"/>
      <c r="O7794" s="241"/>
      <c r="P7794" s="241"/>
      <c r="Q7794" s="241"/>
      <c r="R7794" s="241"/>
      <c r="S7794" s="241"/>
      <c r="T7794" s="242"/>
      <c r="AT7794" s="243" t="s">
        <v>272</v>
      </c>
      <c r="AU7794" s="243" t="s">
        <v>91</v>
      </c>
      <c r="AV7794" s="15" t="s">
        <v>91</v>
      </c>
      <c r="AW7794" s="15" t="s">
        <v>38</v>
      </c>
      <c r="AX7794" s="15" t="s">
        <v>82</v>
      </c>
      <c r="AY7794" s="243" t="s">
        <v>262</v>
      </c>
    </row>
    <row r="7795" spans="1:65" s="13" customFormat="1" ht="10">
      <c r="B7795" s="212"/>
      <c r="C7795" s="213"/>
      <c r="D7795" s="208" t="s">
        <v>272</v>
      </c>
      <c r="E7795" s="214" t="s">
        <v>44</v>
      </c>
      <c r="F7795" s="215" t="s">
        <v>2031</v>
      </c>
      <c r="G7795" s="213"/>
      <c r="H7795" s="214" t="s">
        <v>44</v>
      </c>
      <c r="I7795" s="216"/>
      <c r="J7795" s="213"/>
      <c r="K7795" s="213"/>
      <c r="L7795" s="217"/>
      <c r="M7795" s="218"/>
      <c r="N7795" s="219"/>
      <c r="O7795" s="219"/>
      <c r="P7795" s="219"/>
      <c r="Q7795" s="219"/>
      <c r="R7795" s="219"/>
      <c r="S7795" s="219"/>
      <c r="T7795" s="220"/>
      <c r="AT7795" s="221" t="s">
        <v>272</v>
      </c>
      <c r="AU7795" s="221" t="s">
        <v>91</v>
      </c>
      <c r="AV7795" s="13" t="s">
        <v>89</v>
      </c>
      <c r="AW7795" s="13" t="s">
        <v>38</v>
      </c>
      <c r="AX7795" s="13" t="s">
        <v>82</v>
      </c>
      <c r="AY7795" s="221" t="s">
        <v>262</v>
      </c>
    </row>
    <row r="7796" spans="1:65" s="15" customFormat="1" ht="10">
      <c r="B7796" s="233"/>
      <c r="C7796" s="234"/>
      <c r="D7796" s="208" t="s">
        <v>272</v>
      </c>
      <c r="E7796" s="235" t="s">
        <v>44</v>
      </c>
      <c r="F7796" s="236" t="s">
        <v>3576</v>
      </c>
      <c r="G7796" s="234"/>
      <c r="H7796" s="237">
        <v>77</v>
      </c>
      <c r="I7796" s="238"/>
      <c r="J7796" s="234"/>
      <c r="K7796" s="234"/>
      <c r="L7796" s="239"/>
      <c r="M7796" s="240"/>
      <c r="N7796" s="241"/>
      <c r="O7796" s="241"/>
      <c r="P7796" s="241"/>
      <c r="Q7796" s="241"/>
      <c r="R7796" s="241"/>
      <c r="S7796" s="241"/>
      <c r="T7796" s="242"/>
      <c r="AT7796" s="243" t="s">
        <v>272</v>
      </c>
      <c r="AU7796" s="243" t="s">
        <v>91</v>
      </c>
      <c r="AV7796" s="15" t="s">
        <v>91</v>
      </c>
      <c r="AW7796" s="15" t="s">
        <v>38</v>
      </c>
      <c r="AX7796" s="15" t="s">
        <v>82</v>
      </c>
      <c r="AY7796" s="243" t="s">
        <v>262</v>
      </c>
    </row>
    <row r="7797" spans="1:65" s="13" customFormat="1" ht="10">
      <c r="B7797" s="212"/>
      <c r="C7797" s="213"/>
      <c r="D7797" s="208" t="s">
        <v>272</v>
      </c>
      <c r="E7797" s="214" t="s">
        <v>44</v>
      </c>
      <c r="F7797" s="215" t="s">
        <v>2033</v>
      </c>
      <c r="G7797" s="213"/>
      <c r="H7797" s="214" t="s">
        <v>44</v>
      </c>
      <c r="I7797" s="216"/>
      <c r="J7797" s="213"/>
      <c r="K7797" s="213"/>
      <c r="L7797" s="217"/>
      <c r="M7797" s="218"/>
      <c r="N7797" s="219"/>
      <c r="O7797" s="219"/>
      <c r="P7797" s="219"/>
      <c r="Q7797" s="219"/>
      <c r="R7797" s="219"/>
      <c r="S7797" s="219"/>
      <c r="T7797" s="220"/>
      <c r="AT7797" s="221" t="s">
        <v>272</v>
      </c>
      <c r="AU7797" s="221" t="s">
        <v>91</v>
      </c>
      <c r="AV7797" s="13" t="s">
        <v>89</v>
      </c>
      <c r="AW7797" s="13" t="s">
        <v>38</v>
      </c>
      <c r="AX7797" s="13" t="s">
        <v>82</v>
      </c>
      <c r="AY7797" s="221" t="s">
        <v>262</v>
      </c>
    </row>
    <row r="7798" spans="1:65" s="16" customFormat="1" ht="10">
      <c r="B7798" s="244"/>
      <c r="C7798" s="245"/>
      <c r="D7798" s="208" t="s">
        <v>272</v>
      </c>
      <c r="E7798" s="246" t="s">
        <v>44</v>
      </c>
      <c r="F7798" s="247" t="s">
        <v>291</v>
      </c>
      <c r="G7798" s="245"/>
      <c r="H7798" s="248">
        <v>98</v>
      </c>
      <c r="I7798" s="249"/>
      <c r="J7798" s="245"/>
      <c r="K7798" s="245"/>
      <c r="L7798" s="250"/>
      <c r="M7798" s="251"/>
      <c r="N7798" s="252"/>
      <c r="O7798" s="252"/>
      <c r="P7798" s="252"/>
      <c r="Q7798" s="252"/>
      <c r="R7798" s="252"/>
      <c r="S7798" s="252"/>
      <c r="T7798" s="253"/>
      <c r="AT7798" s="254" t="s">
        <v>272</v>
      </c>
      <c r="AU7798" s="254" t="s">
        <v>91</v>
      </c>
      <c r="AV7798" s="16" t="s">
        <v>104</v>
      </c>
      <c r="AW7798" s="16" t="s">
        <v>38</v>
      </c>
      <c r="AX7798" s="16" t="s">
        <v>89</v>
      </c>
      <c r="AY7798" s="254" t="s">
        <v>262</v>
      </c>
    </row>
    <row r="7799" spans="1:65" s="2" customFormat="1" ht="16.5" customHeight="1">
      <c r="A7799" s="37"/>
      <c r="B7799" s="38"/>
      <c r="C7799" s="255" t="s">
        <v>3577</v>
      </c>
      <c r="D7799" s="255" t="s">
        <v>633</v>
      </c>
      <c r="E7799" s="256" t="s">
        <v>3578</v>
      </c>
      <c r="F7799" s="257" t="s">
        <v>3579</v>
      </c>
      <c r="G7799" s="258" t="s">
        <v>342</v>
      </c>
      <c r="H7799" s="259">
        <v>30.794</v>
      </c>
      <c r="I7799" s="260"/>
      <c r="J7799" s="261">
        <f>ROUND(I7799*H7799,2)</f>
        <v>0</v>
      </c>
      <c r="K7799" s="257" t="s">
        <v>268</v>
      </c>
      <c r="L7799" s="262"/>
      <c r="M7799" s="263" t="s">
        <v>44</v>
      </c>
      <c r="N7799" s="264" t="s">
        <v>53</v>
      </c>
      <c r="O7799" s="67"/>
      <c r="P7799" s="204">
        <f>O7799*H7799</f>
        <v>0</v>
      </c>
      <c r="Q7799" s="204">
        <v>8.1000000000000003E-2</v>
      </c>
      <c r="R7799" s="204">
        <f>Q7799*H7799</f>
        <v>2.4943140000000001</v>
      </c>
      <c r="S7799" s="204">
        <v>0</v>
      </c>
      <c r="T7799" s="205">
        <f>S7799*H7799</f>
        <v>0</v>
      </c>
      <c r="U7799" s="37"/>
      <c r="V7799" s="37"/>
      <c r="W7799" s="37"/>
      <c r="X7799" s="37"/>
      <c r="Y7799" s="37"/>
      <c r="Z7799" s="37"/>
      <c r="AA7799" s="37"/>
      <c r="AB7799" s="37"/>
      <c r="AC7799" s="37"/>
      <c r="AD7799" s="37"/>
      <c r="AE7799" s="37"/>
      <c r="AR7799" s="206" t="s">
        <v>619</v>
      </c>
      <c r="AT7799" s="206" t="s">
        <v>633</v>
      </c>
      <c r="AU7799" s="206" t="s">
        <v>91</v>
      </c>
      <c r="AY7799" s="19" t="s">
        <v>262</v>
      </c>
      <c r="BE7799" s="207">
        <f>IF(N7799="základní",J7799,0)</f>
        <v>0</v>
      </c>
      <c r="BF7799" s="207">
        <f>IF(N7799="snížená",J7799,0)</f>
        <v>0</v>
      </c>
      <c r="BG7799" s="207">
        <f>IF(N7799="zákl. přenesená",J7799,0)</f>
        <v>0</v>
      </c>
      <c r="BH7799" s="207">
        <f>IF(N7799="sníž. přenesená",J7799,0)</f>
        <v>0</v>
      </c>
      <c r="BI7799" s="207">
        <f>IF(N7799="nulová",J7799,0)</f>
        <v>0</v>
      </c>
      <c r="BJ7799" s="19" t="s">
        <v>89</v>
      </c>
      <c r="BK7799" s="207">
        <f>ROUND(I7799*H7799,2)</f>
        <v>0</v>
      </c>
      <c r="BL7799" s="19" t="s">
        <v>442</v>
      </c>
      <c r="BM7799" s="206" t="s">
        <v>3580</v>
      </c>
    </row>
    <row r="7800" spans="1:65" s="13" customFormat="1" ht="10">
      <c r="B7800" s="212"/>
      <c r="C7800" s="213"/>
      <c r="D7800" s="208" t="s">
        <v>272</v>
      </c>
      <c r="E7800" s="214" t="s">
        <v>44</v>
      </c>
      <c r="F7800" s="215" t="s">
        <v>2027</v>
      </c>
      <c r="G7800" s="213"/>
      <c r="H7800" s="214" t="s">
        <v>44</v>
      </c>
      <c r="I7800" s="216"/>
      <c r="J7800" s="213"/>
      <c r="K7800" s="213"/>
      <c r="L7800" s="217"/>
      <c r="M7800" s="218"/>
      <c r="N7800" s="219"/>
      <c r="O7800" s="219"/>
      <c r="P7800" s="219"/>
      <c r="Q7800" s="219"/>
      <c r="R7800" s="219"/>
      <c r="S7800" s="219"/>
      <c r="T7800" s="220"/>
      <c r="AT7800" s="221" t="s">
        <v>272</v>
      </c>
      <c r="AU7800" s="221" t="s">
        <v>91</v>
      </c>
      <c r="AV7800" s="13" t="s">
        <v>89</v>
      </c>
      <c r="AW7800" s="13" t="s">
        <v>38</v>
      </c>
      <c r="AX7800" s="13" t="s">
        <v>82</v>
      </c>
      <c r="AY7800" s="221" t="s">
        <v>262</v>
      </c>
    </row>
    <row r="7801" spans="1:65" s="13" customFormat="1" ht="10">
      <c r="B7801" s="212"/>
      <c r="C7801" s="213"/>
      <c r="D7801" s="208" t="s">
        <v>272</v>
      </c>
      <c r="E7801" s="214" t="s">
        <v>44</v>
      </c>
      <c r="F7801" s="215" t="s">
        <v>2028</v>
      </c>
      <c r="G7801" s="213"/>
      <c r="H7801" s="214" t="s">
        <v>44</v>
      </c>
      <c r="I7801" s="216"/>
      <c r="J7801" s="213"/>
      <c r="K7801" s="213"/>
      <c r="L7801" s="217"/>
      <c r="M7801" s="218"/>
      <c r="N7801" s="219"/>
      <c r="O7801" s="219"/>
      <c r="P7801" s="219"/>
      <c r="Q7801" s="219"/>
      <c r="R7801" s="219"/>
      <c r="S7801" s="219"/>
      <c r="T7801" s="220"/>
      <c r="AT7801" s="221" t="s">
        <v>272</v>
      </c>
      <c r="AU7801" s="221" t="s">
        <v>91</v>
      </c>
      <c r="AV7801" s="13" t="s">
        <v>89</v>
      </c>
      <c r="AW7801" s="13" t="s">
        <v>38</v>
      </c>
      <c r="AX7801" s="13" t="s">
        <v>82</v>
      </c>
      <c r="AY7801" s="221" t="s">
        <v>262</v>
      </c>
    </row>
    <row r="7802" spans="1:65" s="13" customFormat="1" ht="10">
      <c r="B7802" s="212"/>
      <c r="C7802" s="213"/>
      <c r="D7802" s="208" t="s">
        <v>272</v>
      </c>
      <c r="E7802" s="214" t="s">
        <v>44</v>
      </c>
      <c r="F7802" s="215" t="s">
        <v>2029</v>
      </c>
      <c r="G7802" s="213"/>
      <c r="H7802" s="214" t="s">
        <v>44</v>
      </c>
      <c r="I7802" s="216"/>
      <c r="J7802" s="213"/>
      <c r="K7802" s="213"/>
      <c r="L7802" s="217"/>
      <c r="M7802" s="218"/>
      <c r="N7802" s="219"/>
      <c r="O7802" s="219"/>
      <c r="P7802" s="219"/>
      <c r="Q7802" s="219"/>
      <c r="R7802" s="219"/>
      <c r="S7802" s="219"/>
      <c r="T7802" s="220"/>
      <c r="AT7802" s="221" t="s">
        <v>272</v>
      </c>
      <c r="AU7802" s="221" t="s">
        <v>91</v>
      </c>
      <c r="AV7802" s="13" t="s">
        <v>89</v>
      </c>
      <c r="AW7802" s="13" t="s">
        <v>38</v>
      </c>
      <c r="AX7802" s="13" t="s">
        <v>82</v>
      </c>
      <c r="AY7802" s="221" t="s">
        <v>262</v>
      </c>
    </row>
    <row r="7803" spans="1:65" s="15" customFormat="1" ht="10">
      <c r="B7803" s="233"/>
      <c r="C7803" s="234"/>
      <c r="D7803" s="208" t="s">
        <v>272</v>
      </c>
      <c r="E7803" s="235" t="s">
        <v>44</v>
      </c>
      <c r="F7803" s="236" t="s">
        <v>3581</v>
      </c>
      <c r="G7803" s="234"/>
      <c r="H7803" s="237">
        <v>6.51</v>
      </c>
      <c r="I7803" s="238"/>
      <c r="J7803" s="234"/>
      <c r="K7803" s="234"/>
      <c r="L7803" s="239"/>
      <c r="M7803" s="240"/>
      <c r="N7803" s="241"/>
      <c r="O7803" s="241"/>
      <c r="P7803" s="241"/>
      <c r="Q7803" s="241"/>
      <c r="R7803" s="241"/>
      <c r="S7803" s="241"/>
      <c r="T7803" s="242"/>
      <c r="AT7803" s="243" t="s">
        <v>272</v>
      </c>
      <c r="AU7803" s="243" t="s">
        <v>91</v>
      </c>
      <c r="AV7803" s="15" t="s">
        <v>91</v>
      </c>
      <c r="AW7803" s="15" t="s">
        <v>38</v>
      </c>
      <c r="AX7803" s="15" t="s">
        <v>82</v>
      </c>
      <c r="AY7803" s="243" t="s">
        <v>262</v>
      </c>
    </row>
    <row r="7804" spans="1:65" s="13" customFormat="1" ht="10">
      <c r="B7804" s="212"/>
      <c r="C7804" s="213"/>
      <c r="D7804" s="208" t="s">
        <v>272</v>
      </c>
      <c r="E7804" s="214" t="s">
        <v>44</v>
      </c>
      <c r="F7804" s="215" t="s">
        <v>2031</v>
      </c>
      <c r="G7804" s="213"/>
      <c r="H7804" s="214" t="s">
        <v>44</v>
      </c>
      <c r="I7804" s="216"/>
      <c r="J7804" s="213"/>
      <c r="K7804" s="213"/>
      <c r="L7804" s="217"/>
      <c r="M7804" s="218"/>
      <c r="N7804" s="219"/>
      <c r="O7804" s="219"/>
      <c r="P7804" s="219"/>
      <c r="Q7804" s="219"/>
      <c r="R7804" s="219"/>
      <c r="S7804" s="219"/>
      <c r="T7804" s="220"/>
      <c r="AT7804" s="221" t="s">
        <v>272</v>
      </c>
      <c r="AU7804" s="221" t="s">
        <v>91</v>
      </c>
      <c r="AV7804" s="13" t="s">
        <v>89</v>
      </c>
      <c r="AW7804" s="13" t="s">
        <v>38</v>
      </c>
      <c r="AX7804" s="13" t="s">
        <v>82</v>
      </c>
      <c r="AY7804" s="221" t="s">
        <v>262</v>
      </c>
    </row>
    <row r="7805" spans="1:65" s="15" customFormat="1" ht="10">
      <c r="B7805" s="233"/>
      <c r="C7805" s="234"/>
      <c r="D7805" s="208" t="s">
        <v>272</v>
      </c>
      <c r="E7805" s="235" t="s">
        <v>44</v>
      </c>
      <c r="F7805" s="236" t="s">
        <v>3582</v>
      </c>
      <c r="G7805" s="234"/>
      <c r="H7805" s="237">
        <v>23.1</v>
      </c>
      <c r="I7805" s="238"/>
      <c r="J7805" s="234"/>
      <c r="K7805" s="234"/>
      <c r="L7805" s="239"/>
      <c r="M7805" s="240"/>
      <c r="N7805" s="241"/>
      <c r="O7805" s="241"/>
      <c r="P7805" s="241"/>
      <c r="Q7805" s="241"/>
      <c r="R7805" s="241"/>
      <c r="S7805" s="241"/>
      <c r="T7805" s="242"/>
      <c r="AT7805" s="243" t="s">
        <v>272</v>
      </c>
      <c r="AU7805" s="243" t="s">
        <v>91</v>
      </c>
      <c r="AV7805" s="15" t="s">
        <v>91</v>
      </c>
      <c r="AW7805" s="15" t="s">
        <v>38</v>
      </c>
      <c r="AX7805" s="15" t="s">
        <v>82</v>
      </c>
      <c r="AY7805" s="243" t="s">
        <v>262</v>
      </c>
    </row>
    <row r="7806" spans="1:65" s="13" customFormat="1" ht="10">
      <c r="B7806" s="212"/>
      <c r="C7806" s="213"/>
      <c r="D7806" s="208" t="s">
        <v>272</v>
      </c>
      <c r="E7806" s="214" t="s">
        <v>44</v>
      </c>
      <c r="F7806" s="215" t="s">
        <v>2033</v>
      </c>
      <c r="G7806" s="213"/>
      <c r="H7806" s="214" t="s">
        <v>44</v>
      </c>
      <c r="I7806" s="216"/>
      <c r="J7806" s="213"/>
      <c r="K7806" s="213"/>
      <c r="L7806" s="217"/>
      <c r="M7806" s="218"/>
      <c r="N7806" s="219"/>
      <c r="O7806" s="219"/>
      <c r="P7806" s="219"/>
      <c r="Q7806" s="219"/>
      <c r="R7806" s="219"/>
      <c r="S7806" s="219"/>
      <c r="T7806" s="220"/>
      <c r="AT7806" s="221" t="s">
        <v>272</v>
      </c>
      <c r="AU7806" s="221" t="s">
        <v>91</v>
      </c>
      <c r="AV7806" s="13" t="s">
        <v>89</v>
      </c>
      <c r="AW7806" s="13" t="s">
        <v>38</v>
      </c>
      <c r="AX7806" s="13" t="s">
        <v>82</v>
      </c>
      <c r="AY7806" s="221" t="s">
        <v>262</v>
      </c>
    </row>
    <row r="7807" spans="1:65" s="16" customFormat="1" ht="10">
      <c r="B7807" s="244"/>
      <c r="C7807" s="245"/>
      <c r="D7807" s="208" t="s">
        <v>272</v>
      </c>
      <c r="E7807" s="246" t="s">
        <v>44</v>
      </c>
      <c r="F7807" s="247" t="s">
        <v>291</v>
      </c>
      <c r="G7807" s="245"/>
      <c r="H7807" s="248">
        <v>29.61</v>
      </c>
      <c r="I7807" s="249"/>
      <c r="J7807" s="245"/>
      <c r="K7807" s="245"/>
      <c r="L7807" s="250"/>
      <c r="M7807" s="251"/>
      <c r="N7807" s="252"/>
      <c r="O7807" s="252"/>
      <c r="P7807" s="252"/>
      <c r="Q7807" s="252"/>
      <c r="R7807" s="252"/>
      <c r="S7807" s="252"/>
      <c r="T7807" s="253"/>
      <c r="AT7807" s="254" t="s">
        <v>272</v>
      </c>
      <c r="AU7807" s="254" t="s">
        <v>91</v>
      </c>
      <c r="AV7807" s="16" t="s">
        <v>104</v>
      </c>
      <c r="AW7807" s="16" t="s">
        <v>38</v>
      </c>
      <c r="AX7807" s="16" t="s">
        <v>89</v>
      </c>
      <c r="AY7807" s="254" t="s">
        <v>262</v>
      </c>
    </row>
    <row r="7808" spans="1:65" s="15" customFormat="1" ht="10">
      <c r="B7808" s="233"/>
      <c r="C7808" s="234"/>
      <c r="D7808" s="208" t="s">
        <v>272</v>
      </c>
      <c r="E7808" s="234"/>
      <c r="F7808" s="236" t="s">
        <v>3583</v>
      </c>
      <c r="G7808" s="234"/>
      <c r="H7808" s="237">
        <v>30.794</v>
      </c>
      <c r="I7808" s="238"/>
      <c r="J7808" s="234"/>
      <c r="K7808" s="234"/>
      <c r="L7808" s="239"/>
      <c r="M7808" s="240"/>
      <c r="N7808" s="241"/>
      <c r="O7808" s="241"/>
      <c r="P7808" s="241"/>
      <c r="Q7808" s="241"/>
      <c r="R7808" s="241"/>
      <c r="S7808" s="241"/>
      <c r="T7808" s="242"/>
      <c r="AT7808" s="243" t="s">
        <v>272</v>
      </c>
      <c r="AU7808" s="243" t="s">
        <v>91</v>
      </c>
      <c r="AV7808" s="15" t="s">
        <v>91</v>
      </c>
      <c r="AW7808" s="15" t="s">
        <v>4</v>
      </c>
      <c r="AX7808" s="15" t="s">
        <v>89</v>
      </c>
      <c r="AY7808" s="243" t="s">
        <v>262</v>
      </c>
    </row>
    <row r="7809" spans="1:65" s="2" customFormat="1" ht="21.75" customHeight="1">
      <c r="A7809" s="37"/>
      <c r="B7809" s="38"/>
      <c r="C7809" s="195" t="s">
        <v>3584</v>
      </c>
      <c r="D7809" s="195" t="s">
        <v>264</v>
      </c>
      <c r="E7809" s="196" t="s">
        <v>3585</v>
      </c>
      <c r="F7809" s="197" t="s">
        <v>3586</v>
      </c>
      <c r="G7809" s="198" t="s">
        <v>590</v>
      </c>
      <c r="H7809" s="199">
        <v>98</v>
      </c>
      <c r="I7809" s="200"/>
      <c r="J7809" s="201">
        <f>ROUND(I7809*H7809,2)</f>
        <v>0</v>
      </c>
      <c r="K7809" s="197" t="s">
        <v>268</v>
      </c>
      <c r="L7809" s="42"/>
      <c r="M7809" s="202" t="s">
        <v>44</v>
      </c>
      <c r="N7809" s="203" t="s">
        <v>53</v>
      </c>
      <c r="O7809" s="67"/>
      <c r="P7809" s="204">
        <f>O7809*H7809</f>
        <v>0</v>
      </c>
      <c r="Q7809" s="204">
        <v>2.3800000000000002E-3</v>
      </c>
      <c r="R7809" s="204">
        <f>Q7809*H7809</f>
        <v>0.23324</v>
      </c>
      <c r="S7809" s="204">
        <v>0</v>
      </c>
      <c r="T7809" s="205">
        <f>S7809*H7809</f>
        <v>0</v>
      </c>
      <c r="U7809" s="37"/>
      <c r="V7809" s="37"/>
      <c r="W7809" s="37"/>
      <c r="X7809" s="37"/>
      <c r="Y7809" s="37"/>
      <c r="Z7809" s="37"/>
      <c r="AA7809" s="37"/>
      <c r="AB7809" s="37"/>
      <c r="AC7809" s="37"/>
      <c r="AD7809" s="37"/>
      <c r="AE7809" s="37"/>
      <c r="AR7809" s="206" t="s">
        <v>442</v>
      </c>
      <c r="AT7809" s="206" t="s">
        <v>264</v>
      </c>
      <c r="AU7809" s="206" t="s">
        <v>91</v>
      </c>
      <c r="AY7809" s="19" t="s">
        <v>262</v>
      </c>
      <c r="BE7809" s="207">
        <f>IF(N7809="základní",J7809,0)</f>
        <v>0</v>
      </c>
      <c r="BF7809" s="207">
        <f>IF(N7809="snížená",J7809,0)</f>
        <v>0</v>
      </c>
      <c r="BG7809" s="207">
        <f>IF(N7809="zákl. přenesená",J7809,0)</f>
        <v>0</v>
      </c>
      <c r="BH7809" s="207">
        <f>IF(N7809="sníž. přenesená",J7809,0)</f>
        <v>0</v>
      </c>
      <c r="BI7809" s="207">
        <f>IF(N7809="nulová",J7809,0)</f>
        <v>0</v>
      </c>
      <c r="BJ7809" s="19" t="s">
        <v>89</v>
      </c>
      <c r="BK7809" s="207">
        <f>ROUND(I7809*H7809,2)</f>
        <v>0</v>
      </c>
      <c r="BL7809" s="19" t="s">
        <v>442</v>
      </c>
      <c r="BM7809" s="206" t="s">
        <v>3587</v>
      </c>
    </row>
    <row r="7810" spans="1:65" s="13" customFormat="1" ht="10">
      <c r="B7810" s="212"/>
      <c r="C7810" s="213"/>
      <c r="D7810" s="208" t="s">
        <v>272</v>
      </c>
      <c r="E7810" s="214" t="s">
        <v>44</v>
      </c>
      <c r="F7810" s="215" t="s">
        <v>2027</v>
      </c>
      <c r="G7810" s="213"/>
      <c r="H7810" s="214" t="s">
        <v>44</v>
      </c>
      <c r="I7810" s="216"/>
      <c r="J7810" s="213"/>
      <c r="K7810" s="213"/>
      <c r="L7810" s="217"/>
      <c r="M7810" s="218"/>
      <c r="N7810" s="219"/>
      <c r="O7810" s="219"/>
      <c r="P7810" s="219"/>
      <c r="Q7810" s="219"/>
      <c r="R7810" s="219"/>
      <c r="S7810" s="219"/>
      <c r="T7810" s="220"/>
      <c r="AT7810" s="221" t="s">
        <v>272</v>
      </c>
      <c r="AU7810" s="221" t="s">
        <v>91</v>
      </c>
      <c r="AV7810" s="13" t="s">
        <v>89</v>
      </c>
      <c r="AW7810" s="13" t="s">
        <v>38</v>
      </c>
      <c r="AX7810" s="13" t="s">
        <v>82</v>
      </c>
      <c r="AY7810" s="221" t="s">
        <v>262</v>
      </c>
    </row>
    <row r="7811" spans="1:65" s="13" customFormat="1" ht="10">
      <c r="B7811" s="212"/>
      <c r="C7811" s="213"/>
      <c r="D7811" s="208" t="s">
        <v>272</v>
      </c>
      <c r="E7811" s="214" t="s">
        <v>44</v>
      </c>
      <c r="F7811" s="215" t="s">
        <v>2028</v>
      </c>
      <c r="G7811" s="213"/>
      <c r="H7811" s="214" t="s">
        <v>44</v>
      </c>
      <c r="I7811" s="216"/>
      <c r="J7811" s="213"/>
      <c r="K7811" s="213"/>
      <c r="L7811" s="217"/>
      <c r="M7811" s="218"/>
      <c r="N7811" s="219"/>
      <c r="O7811" s="219"/>
      <c r="P7811" s="219"/>
      <c r="Q7811" s="219"/>
      <c r="R7811" s="219"/>
      <c r="S7811" s="219"/>
      <c r="T7811" s="220"/>
      <c r="AT7811" s="221" t="s">
        <v>272</v>
      </c>
      <c r="AU7811" s="221" t="s">
        <v>91</v>
      </c>
      <c r="AV7811" s="13" t="s">
        <v>89</v>
      </c>
      <c r="AW7811" s="13" t="s">
        <v>38</v>
      </c>
      <c r="AX7811" s="13" t="s">
        <v>82</v>
      </c>
      <c r="AY7811" s="221" t="s">
        <v>262</v>
      </c>
    </row>
    <row r="7812" spans="1:65" s="13" customFormat="1" ht="10">
      <c r="B7812" s="212"/>
      <c r="C7812" s="213"/>
      <c r="D7812" s="208" t="s">
        <v>272</v>
      </c>
      <c r="E7812" s="214" t="s">
        <v>44</v>
      </c>
      <c r="F7812" s="215" t="s">
        <v>2029</v>
      </c>
      <c r="G7812" s="213"/>
      <c r="H7812" s="214" t="s">
        <v>44</v>
      </c>
      <c r="I7812" s="216"/>
      <c r="J7812" s="213"/>
      <c r="K7812" s="213"/>
      <c r="L7812" s="217"/>
      <c r="M7812" s="218"/>
      <c r="N7812" s="219"/>
      <c r="O7812" s="219"/>
      <c r="P7812" s="219"/>
      <c r="Q7812" s="219"/>
      <c r="R7812" s="219"/>
      <c r="S7812" s="219"/>
      <c r="T7812" s="220"/>
      <c r="AT7812" s="221" t="s">
        <v>272</v>
      </c>
      <c r="AU7812" s="221" t="s">
        <v>91</v>
      </c>
      <c r="AV7812" s="13" t="s">
        <v>89</v>
      </c>
      <c r="AW7812" s="13" t="s">
        <v>38</v>
      </c>
      <c r="AX7812" s="13" t="s">
        <v>82</v>
      </c>
      <c r="AY7812" s="221" t="s">
        <v>262</v>
      </c>
    </row>
    <row r="7813" spans="1:65" s="15" customFormat="1" ht="10">
      <c r="B7813" s="233"/>
      <c r="C7813" s="234"/>
      <c r="D7813" s="208" t="s">
        <v>272</v>
      </c>
      <c r="E7813" s="235" t="s">
        <v>44</v>
      </c>
      <c r="F7813" s="236" t="s">
        <v>3575</v>
      </c>
      <c r="G7813" s="234"/>
      <c r="H7813" s="237">
        <v>21</v>
      </c>
      <c r="I7813" s="238"/>
      <c r="J7813" s="234"/>
      <c r="K7813" s="234"/>
      <c r="L7813" s="239"/>
      <c r="M7813" s="240"/>
      <c r="N7813" s="241"/>
      <c r="O7813" s="241"/>
      <c r="P7813" s="241"/>
      <c r="Q7813" s="241"/>
      <c r="R7813" s="241"/>
      <c r="S7813" s="241"/>
      <c r="T7813" s="242"/>
      <c r="AT7813" s="243" t="s">
        <v>272</v>
      </c>
      <c r="AU7813" s="243" t="s">
        <v>91</v>
      </c>
      <c r="AV7813" s="15" t="s">
        <v>91</v>
      </c>
      <c r="AW7813" s="15" t="s">
        <v>38</v>
      </c>
      <c r="AX7813" s="15" t="s">
        <v>82</v>
      </c>
      <c r="AY7813" s="243" t="s">
        <v>262</v>
      </c>
    </row>
    <row r="7814" spans="1:65" s="13" customFormat="1" ht="10">
      <c r="B7814" s="212"/>
      <c r="C7814" s="213"/>
      <c r="D7814" s="208" t="s">
        <v>272</v>
      </c>
      <c r="E7814" s="214" t="s">
        <v>44</v>
      </c>
      <c r="F7814" s="215" t="s">
        <v>2031</v>
      </c>
      <c r="G7814" s="213"/>
      <c r="H7814" s="214" t="s">
        <v>44</v>
      </c>
      <c r="I7814" s="216"/>
      <c r="J7814" s="213"/>
      <c r="K7814" s="213"/>
      <c r="L7814" s="217"/>
      <c r="M7814" s="218"/>
      <c r="N7814" s="219"/>
      <c r="O7814" s="219"/>
      <c r="P7814" s="219"/>
      <c r="Q7814" s="219"/>
      <c r="R7814" s="219"/>
      <c r="S7814" s="219"/>
      <c r="T7814" s="220"/>
      <c r="AT7814" s="221" t="s">
        <v>272</v>
      </c>
      <c r="AU7814" s="221" t="s">
        <v>91</v>
      </c>
      <c r="AV7814" s="13" t="s">
        <v>89</v>
      </c>
      <c r="AW7814" s="13" t="s">
        <v>38</v>
      </c>
      <c r="AX7814" s="13" t="s">
        <v>82</v>
      </c>
      <c r="AY7814" s="221" t="s">
        <v>262</v>
      </c>
    </row>
    <row r="7815" spans="1:65" s="15" customFormat="1" ht="10">
      <c r="B7815" s="233"/>
      <c r="C7815" s="234"/>
      <c r="D7815" s="208" t="s">
        <v>272</v>
      </c>
      <c r="E7815" s="235" t="s">
        <v>44</v>
      </c>
      <c r="F7815" s="236" t="s">
        <v>3576</v>
      </c>
      <c r="G7815" s="234"/>
      <c r="H7815" s="237">
        <v>77</v>
      </c>
      <c r="I7815" s="238"/>
      <c r="J7815" s="234"/>
      <c r="K7815" s="234"/>
      <c r="L7815" s="239"/>
      <c r="M7815" s="240"/>
      <c r="N7815" s="241"/>
      <c r="O7815" s="241"/>
      <c r="P7815" s="241"/>
      <c r="Q7815" s="241"/>
      <c r="R7815" s="241"/>
      <c r="S7815" s="241"/>
      <c r="T7815" s="242"/>
      <c r="AT7815" s="243" t="s">
        <v>272</v>
      </c>
      <c r="AU7815" s="243" t="s">
        <v>91</v>
      </c>
      <c r="AV7815" s="15" t="s">
        <v>91</v>
      </c>
      <c r="AW7815" s="15" t="s">
        <v>38</v>
      </c>
      <c r="AX7815" s="15" t="s">
        <v>82</v>
      </c>
      <c r="AY7815" s="243" t="s">
        <v>262</v>
      </c>
    </row>
    <row r="7816" spans="1:65" s="13" customFormat="1" ht="10">
      <c r="B7816" s="212"/>
      <c r="C7816" s="213"/>
      <c r="D7816" s="208" t="s">
        <v>272</v>
      </c>
      <c r="E7816" s="214" t="s">
        <v>44</v>
      </c>
      <c r="F7816" s="215" t="s">
        <v>2033</v>
      </c>
      <c r="G7816" s="213"/>
      <c r="H7816" s="214" t="s">
        <v>44</v>
      </c>
      <c r="I7816" s="216"/>
      <c r="J7816" s="213"/>
      <c r="K7816" s="213"/>
      <c r="L7816" s="217"/>
      <c r="M7816" s="218"/>
      <c r="N7816" s="219"/>
      <c r="O7816" s="219"/>
      <c r="P7816" s="219"/>
      <c r="Q7816" s="219"/>
      <c r="R7816" s="219"/>
      <c r="S7816" s="219"/>
      <c r="T7816" s="220"/>
      <c r="AT7816" s="221" t="s">
        <v>272</v>
      </c>
      <c r="AU7816" s="221" t="s">
        <v>91</v>
      </c>
      <c r="AV7816" s="13" t="s">
        <v>89</v>
      </c>
      <c r="AW7816" s="13" t="s">
        <v>38</v>
      </c>
      <c r="AX7816" s="13" t="s">
        <v>82</v>
      </c>
      <c r="AY7816" s="221" t="s">
        <v>262</v>
      </c>
    </row>
    <row r="7817" spans="1:65" s="16" customFormat="1" ht="10">
      <c r="B7817" s="244"/>
      <c r="C7817" s="245"/>
      <c r="D7817" s="208" t="s">
        <v>272</v>
      </c>
      <c r="E7817" s="246" t="s">
        <v>44</v>
      </c>
      <c r="F7817" s="247" t="s">
        <v>291</v>
      </c>
      <c r="G7817" s="245"/>
      <c r="H7817" s="248">
        <v>98</v>
      </c>
      <c r="I7817" s="249"/>
      <c r="J7817" s="245"/>
      <c r="K7817" s="245"/>
      <c r="L7817" s="250"/>
      <c r="M7817" s="251"/>
      <c r="N7817" s="252"/>
      <c r="O7817" s="252"/>
      <c r="P7817" s="252"/>
      <c r="Q7817" s="252"/>
      <c r="R7817" s="252"/>
      <c r="S7817" s="252"/>
      <c r="T7817" s="253"/>
      <c r="AT7817" s="254" t="s">
        <v>272</v>
      </c>
      <c r="AU7817" s="254" t="s">
        <v>91</v>
      </c>
      <c r="AV7817" s="16" t="s">
        <v>104</v>
      </c>
      <c r="AW7817" s="16" t="s">
        <v>38</v>
      </c>
      <c r="AX7817" s="16" t="s">
        <v>89</v>
      </c>
      <c r="AY7817" s="254" t="s">
        <v>262</v>
      </c>
    </row>
    <row r="7818" spans="1:65" s="2" customFormat="1" ht="16.5" customHeight="1">
      <c r="A7818" s="37"/>
      <c r="B7818" s="38"/>
      <c r="C7818" s="255" t="s">
        <v>3588</v>
      </c>
      <c r="D7818" s="255" t="s">
        <v>633</v>
      </c>
      <c r="E7818" s="256" t="s">
        <v>3589</v>
      </c>
      <c r="F7818" s="257" t="s">
        <v>3590</v>
      </c>
      <c r="G7818" s="258" t="s">
        <v>590</v>
      </c>
      <c r="H7818" s="259">
        <v>101.92</v>
      </c>
      <c r="I7818" s="260"/>
      <c r="J7818" s="261">
        <f>ROUND(I7818*H7818,2)</f>
        <v>0</v>
      </c>
      <c r="K7818" s="257" t="s">
        <v>268</v>
      </c>
      <c r="L7818" s="262"/>
      <c r="M7818" s="263" t="s">
        <v>44</v>
      </c>
      <c r="N7818" s="264" t="s">
        <v>53</v>
      </c>
      <c r="O7818" s="67"/>
      <c r="P7818" s="204">
        <f>O7818*H7818</f>
        <v>0</v>
      </c>
      <c r="Q7818" s="204">
        <v>1.4E-2</v>
      </c>
      <c r="R7818" s="204">
        <f>Q7818*H7818</f>
        <v>1.4268800000000001</v>
      </c>
      <c r="S7818" s="204">
        <v>0</v>
      </c>
      <c r="T7818" s="205">
        <f>S7818*H7818</f>
        <v>0</v>
      </c>
      <c r="U7818" s="37"/>
      <c r="V7818" s="37"/>
      <c r="W7818" s="37"/>
      <c r="X7818" s="37"/>
      <c r="Y7818" s="37"/>
      <c r="Z7818" s="37"/>
      <c r="AA7818" s="37"/>
      <c r="AB7818" s="37"/>
      <c r="AC7818" s="37"/>
      <c r="AD7818" s="37"/>
      <c r="AE7818" s="37"/>
      <c r="AR7818" s="206" t="s">
        <v>619</v>
      </c>
      <c r="AT7818" s="206" t="s">
        <v>633</v>
      </c>
      <c r="AU7818" s="206" t="s">
        <v>91</v>
      </c>
      <c r="AY7818" s="19" t="s">
        <v>262</v>
      </c>
      <c r="BE7818" s="207">
        <f>IF(N7818="základní",J7818,0)</f>
        <v>0</v>
      </c>
      <c r="BF7818" s="207">
        <f>IF(N7818="snížená",J7818,0)</f>
        <v>0</v>
      </c>
      <c r="BG7818" s="207">
        <f>IF(N7818="zákl. přenesená",J7818,0)</f>
        <v>0</v>
      </c>
      <c r="BH7818" s="207">
        <f>IF(N7818="sníž. přenesená",J7818,0)</f>
        <v>0</v>
      </c>
      <c r="BI7818" s="207">
        <f>IF(N7818="nulová",J7818,0)</f>
        <v>0</v>
      </c>
      <c r="BJ7818" s="19" t="s">
        <v>89</v>
      </c>
      <c r="BK7818" s="207">
        <f>ROUND(I7818*H7818,2)</f>
        <v>0</v>
      </c>
      <c r="BL7818" s="19" t="s">
        <v>442</v>
      </c>
      <c r="BM7818" s="206" t="s">
        <v>3591</v>
      </c>
    </row>
    <row r="7819" spans="1:65" s="13" customFormat="1" ht="10">
      <c r="B7819" s="212"/>
      <c r="C7819" s="213"/>
      <c r="D7819" s="208" t="s">
        <v>272</v>
      </c>
      <c r="E7819" s="214" t="s">
        <v>44</v>
      </c>
      <c r="F7819" s="215" t="s">
        <v>2027</v>
      </c>
      <c r="G7819" s="213"/>
      <c r="H7819" s="214" t="s">
        <v>44</v>
      </c>
      <c r="I7819" s="216"/>
      <c r="J7819" s="213"/>
      <c r="K7819" s="213"/>
      <c r="L7819" s="217"/>
      <c r="M7819" s="218"/>
      <c r="N7819" s="219"/>
      <c r="O7819" s="219"/>
      <c r="P7819" s="219"/>
      <c r="Q7819" s="219"/>
      <c r="R7819" s="219"/>
      <c r="S7819" s="219"/>
      <c r="T7819" s="220"/>
      <c r="AT7819" s="221" t="s">
        <v>272</v>
      </c>
      <c r="AU7819" s="221" t="s">
        <v>91</v>
      </c>
      <c r="AV7819" s="13" t="s">
        <v>89</v>
      </c>
      <c r="AW7819" s="13" t="s">
        <v>38</v>
      </c>
      <c r="AX7819" s="13" t="s">
        <v>82</v>
      </c>
      <c r="AY7819" s="221" t="s">
        <v>262</v>
      </c>
    </row>
    <row r="7820" spans="1:65" s="13" customFormat="1" ht="10">
      <c r="B7820" s="212"/>
      <c r="C7820" s="213"/>
      <c r="D7820" s="208" t="s">
        <v>272</v>
      </c>
      <c r="E7820" s="214" t="s">
        <v>44</v>
      </c>
      <c r="F7820" s="215" t="s">
        <v>2028</v>
      </c>
      <c r="G7820" s="213"/>
      <c r="H7820" s="214" t="s">
        <v>44</v>
      </c>
      <c r="I7820" s="216"/>
      <c r="J7820" s="213"/>
      <c r="K7820" s="213"/>
      <c r="L7820" s="217"/>
      <c r="M7820" s="218"/>
      <c r="N7820" s="219"/>
      <c r="O7820" s="219"/>
      <c r="P7820" s="219"/>
      <c r="Q7820" s="219"/>
      <c r="R7820" s="219"/>
      <c r="S7820" s="219"/>
      <c r="T7820" s="220"/>
      <c r="AT7820" s="221" t="s">
        <v>272</v>
      </c>
      <c r="AU7820" s="221" t="s">
        <v>91</v>
      </c>
      <c r="AV7820" s="13" t="s">
        <v>89</v>
      </c>
      <c r="AW7820" s="13" t="s">
        <v>38</v>
      </c>
      <c r="AX7820" s="13" t="s">
        <v>82</v>
      </c>
      <c r="AY7820" s="221" t="s">
        <v>262</v>
      </c>
    </row>
    <row r="7821" spans="1:65" s="13" customFormat="1" ht="10">
      <c r="B7821" s="212"/>
      <c r="C7821" s="213"/>
      <c r="D7821" s="208" t="s">
        <v>272</v>
      </c>
      <c r="E7821" s="214" t="s">
        <v>44</v>
      </c>
      <c r="F7821" s="215" t="s">
        <v>2029</v>
      </c>
      <c r="G7821" s="213"/>
      <c r="H7821" s="214" t="s">
        <v>44</v>
      </c>
      <c r="I7821" s="216"/>
      <c r="J7821" s="213"/>
      <c r="K7821" s="213"/>
      <c r="L7821" s="217"/>
      <c r="M7821" s="218"/>
      <c r="N7821" s="219"/>
      <c r="O7821" s="219"/>
      <c r="P7821" s="219"/>
      <c r="Q7821" s="219"/>
      <c r="R7821" s="219"/>
      <c r="S7821" s="219"/>
      <c r="T7821" s="220"/>
      <c r="AT7821" s="221" t="s">
        <v>272</v>
      </c>
      <c r="AU7821" s="221" t="s">
        <v>91</v>
      </c>
      <c r="AV7821" s="13" t="s">
        <v>89</v>
      </c>
      <c r="AW7821" s="13" t="s">
        <v>38</v>
      </c>
      <c r="AX7821" s="13" t="s">
        <v>82</v>
      </c>
      <c r="AY7821" s="221" t="s">
        <v>262</v>
      </c>
    </row>
    <row r="7822" spans="1:65" s="15" customFormat="1" ht="10">
      <c r="B7822" s="233"/>
      <c r="C7822" s="234"/>
      <c r="D7822" s="208" t="s">
        <v>272</v>
      </c>
      <c r="E7822" s="235" t="s">
        <v>44</v>
      </c>
      <c r="F7822" s="236" t="s">
        <v>3575</v>
      </c>
      <c r="G7822" s="234"/>
      <c r="H7822" s="237">
        <v>21</v>
      </c>
      <c r="I7822" s="238"/>
      <c r="J7822" s="234"/>
      <c r="K7822" s="234"/>
      <c r="L7822" s="239"/>
      <c r="M7822" s="240"/>
      <c r="N7822" s="241"/>
      <c r="O7822" s="241"/>
      <c r="P7822" s="241"/>
      <c r="Q7822" s="241"/>
      <c r="R7822" s="241"/>
      <c r="S7822" s="241"/>
      <c r="T7822" s="242"/>
      <c r="AT7822" s="243" t="s">
        <v>272</v>
      </c>
      <c r="AU7822" s="243" t="s">
        <v>91</v>
      </c>
      <c r="AV7822" s="15" t="s">
        <v>91</v>
      </c>
      <c r="AW7822" s="15" t="s">
        <v>38</v>
      </c>
      <c r="AX7822" s="15" t="s">
        <v>82</v>
      </c>
      <c r="AY7822" s="243" t="s">
        <v>262</v>
      </c>
    </row>
    <row r="7823" spans="1:65" s="13" customFormat="1" ht="10">
      <c r="B7823" s="212"/>
      <c r="C7823" s="213"/>
      <c r="D7823" s="208" t="s">
        <v>272</v>
      </c>
      <c r="E7823" s="214" t="s">
        <v>44</v>
      </c>
      <c r="F7823" s="215" t="s">
        <v>2031</v>
      </c>
      <c r="G7823" s="213"/>
      <c r="H7823" s="214" t="s">
        <v>44</v>
      </c>
      <c r="I7823" s="216"/>
      <c r="J7823" s="213"/>
      <c r="K7823" s="213"/>
      <c r="L7823" s="217"/>
      <c r="M7823" s="218"/>
      <c r="N7823" s="219"/>
      <c r="O7823" s="219"/>
      <c r="P7823" s="219"/>
      <c r="Q7823" s="219"/>
      <c r="R7823" s="219"/>
      <c r="S7823" s="219"/>
      <c r="T7823" s="220"/>
      <c r="AT7823" s="221" t="s">
        <v>272</v>
      </c>
      <c r="AU7823" s="221" t="s">
        <v>91</v>
      </c>
      <c r="AV7823" s="13" t="s">
        <v>89</v>
      </c>
      <c r="AW7823" s="13" t="s">
        <v>38</v>
      </c>
      <c r="AX7823" s="13" t="s">
        <v>82</v>
      </c>
      <c r="AY7823" s="221" t="s">
        <v>262</v>
      </c>
    </row>
    <row r="7824" spans="1:65" s="15" customFormat="1" ht="10">
      <c r="B7824" s="233"/>
      <c r="C7824" s="234"/>
      <c r="D7824" s="208" t="s">
        <v>272</v>
      </c>
      <c r="E7824" s="235" t="s">
        <v>44</v>
      </c>
      <c r="F7824" s="236" t="s">
        <v>3576</v>
      </c>
      <c r="G7824" s="234"/>
      <c r="H7824" s="237">
        <v>77</v>
      </c>
      <c r="I7824" s="238"/>
      <c r="J7824" s="234"/>
      <c r="K7824" s="234"/>
      <c r="L7824" s="239"/>
      <c r="M7824" s="240"/>
      <c r="N7824" s="241"/>
      <c r="O7824" s="241"/>
      <c r="P7824" s="241"/>
      <c r="Q7824" s="241"/>
      <c r="R7824" s="241"/>
      <c r="S7824" s="241"/>
      <c r="T7824" s="242"/>
      <c r="AT7824" s="243" t="s">
        <v>272</v>
      </c>
      <c r="AU7824" s="243" t="s">
        <v>91</v>
      </c>
      <c r="AV7824" s="15" t="s">
        <v>91</v>
      </c>
      <c r="AW7824" s="15" t="s">
        <v>38</v>
      </c>
      <c r="AX7824" s="15" t="s">
        <v>82</v>
      </c>
      <c r="AY7824" s="243" t="s">
        <v>262</v>
      </c>
    </row>
    <row r="7825" spans="1:65" s="13" customFormat="1" ht="10">
      <c r="B7825" s="212"/>
      <c r="C7825" s="213"/>
      <c r="D7825" s="208" t="s">
        <v>272</v>
      </c>
      <c r="E7825" s="214" t="s">
        <v>44</v>
      </c>
      <c r="F7825" s="215" t="s">
        <v>2033</v>
      </c>
      <c r="G7825" s="213"/>
      <c r="H7825" s="214" t="s">
        <v>44</v>
      </c>
      <c r="I7825" s="216"/>
      <c r="J7825" s="213"/>
      <c r="K7825" s="213"/>
      <c r="L7825" s="217"/>
      <c r="M7825" s="218"/>
      <c r="N7825" s="219"/>
      <c r="O7825" s="219"/>
      <c r="P7825" s="219"/>
      <c r="Q7825" s="219"/>
      <c r="R7825" s="219"/>
      <c r="S7825" s="219"/>
      <c r="T7825" s="220"/>
      <c r="AT7825" s="221" t="s">
        <v>272</v>
      </c>
      <c r="AU7825" s="221" t="s">
        <v>91</v>
      </c>
      <c r="AV7825" s="13" t="s">
        <v>89</v>
      </c>
      <c r="AW7825" s="13" t="s">
        <v>38</v>
      </c>
      <c r="AX7825" s="13" t="s">
        <v>82</v>
      </c>
      <c r="AY7825" s="221" t="s">
        <v>262</v>
      </c>
    </row>
    <row r="7826" spans="1:65" s="16" customFormat="1" ht="10">
      <c r="B7826" s="244"/>
      <c r="C7826" s="245"/>
      <c r="D7826" s="208" t="s">
        <v>272</v>
      </c>
      <c r="E7826" s="246" t="s">
        <v>44</v>
      </c>
      <c r="F7826" s="247" t="s">
        <v>291</v>
      </c>
      <c r="G7826" s="245"/>
      <c r="H7826" s="248">
        <v>98</v>
      </c>
      <c r="I7826" s="249"/>
      <c r="J7826" s="245"/>
      <c r="K7826" s="245"/>
      <c r="L7826" s="250"/>
      <c r="M7826" s="251"/>
      <c r="N7826" s="252"/>
      <c r="O7826" s="252"/>
      <c r="P7826" s="252"/>
      <c r="Q7826" s="252"/>
      <c r="R7826" s="252"/>
      <c r="S7826" s="252"/>
      <c r="T7826" s="253"/>
      <c r="AT7826" s="254" t="s">
        <v>272</v>
      </c>
      <c r="AU7826" s="254" t="s">
        <v>91</v>
      </c>
      <c r="AV7826" s="16" t="s">
        <v>104</v>
      </c>
      <c r="AW7826" s="16" t="s">
        <v>38</v>
      </c>
      <c r="AX7826" s="16" t="s">
        <v>89</v>
      </c>
      <c r="AY7826" s="254" t="s">
        <v>262</v>
      </c>
    </row>
    <row r="7827" spans="1:65" s="15" customFormat="1" ht="10">
      <c r="B7827" s="233"/>
      <c r="C7827" s="234"/>
      <c r="D7827" s="208" t="s">
        <v>272</v>
      </c>
      <c r="E7827" s="234"/>
      <c r="F7827" s="236" t="s">
        <v>3592</v>
      </c>
      <c r="G7827" s="234"/>
      <c r="H7827" s="237">
        <v>101.92</v>
      </c>
      <c r="I7827" s="238"/>
      <c r="J7827" s="234"/>
      <c r="K7827" s="234"/>
      <c r="L7827" s="239"/>
      <c r="M7827" s="240"/>
      <c r="N7827" s="241"/>
      <c r="O7827" s="241"/>
      <c r="P7827" s="241"/>
      <c r="Q7827" s="241"/>
      <c r="R7827" s="241"/>
      <c r="S7827" s="241"/>
      <c r="T7827" s="242"/>
      <c r="AT7827" s="243" t="s">
        <v>272</v>
      </c>
      <c r="AU7827" s="243" t="s">
        <v>91</v>
      </c>
      <c r="AV7827" s="15" t="s">
        <v>91</v>
      </c>
      <c r="AW7827" s="15" t="s">
        <v>4</v>
      </c>
      <c r="AX7827" s="15" t="s">
        <v>89</v>
      </c>
      <c r="AY7827" s="243" t="s">
        <v>262</v>
      </c>
    </row>
    <row r="7828" spans="1:65" s="2" customFormat="1" ht="21.75" customHeight="1">
      <c r="A7828" s="37"/>
      <c r="B7828" s="38"/>
      <c r="C7828" s="195" t="s">
        <v>3593</v>
      </c>
      <c r="D7828" s="195" t="s">
        <v>264</v>
      </c>
      <c r="E7828" s="196" t="s">
        <v>3594</v>
      </c>
      <c r="F7828" s="197" t="s">
        <v>3595</v>
      </c>
      <c r="G7828" s="198" t="s">
        <v>342</v>
      </c>
      <c r="H7828" s="199">
        <v>14.603</v>
      </c>
      <c r="I7828" s="200"/>
      <c r="J7828" s="201">
        <f>ROUND(I7828*H7828,2)</f>
        <v>0</v>
      </c>
      <c r="K7828" s="197" t="s">
        <v>268</v>
      </c>
      <c r="L7828" s="42"/>
      <c r="M7828" s="202" t="s">
        <v>44</v>
      </c>
      <c r="N7828" s="203" t="s">
        <v>53</v>
      </c>
      <c r="O7828" s="67"/>
      <c r="P7828" s="204">
        <f>O7828*H7828</f>
        <v>0</v>
      </c>
      <c r="Q7828" s="204">
        <v>9.4999999999999998E-3</v>
      </c>
      <c r="R7828" s="204">
        <f>Q7828*H7828</f>
        <v>0.1387285</v>
      </c>
      <c r="S7828" s="204">
        <v>0</v>
      </c>
      <c r="T7828" s="205">
        <f>S7828*H7828</f>
        <v>0</v>
      </c>
      <c r="U7828" s="37"/>
      <c r="V7828" s="37"/>
      <c r="W7828" s="37"/>
      <c r="X7828" s="37"/>
      <c r="Y7828" s="37"/>
      <c r="Z7828" s="37"/>
      <c r="AA7828" s="37"/>
      <c r="AB7828" s="37"/>
      <c r="AC7828" s="37"/>
      <c r="AD7828" s="37"/>
      <c r="AE7828" s="37"/>
      <c r="AR7828" s="206" t="s">
        <v>442</v>
      </c>
      <c r="AT7828" s="206" t="s">
        <v>264</v>
      </c>
      <c r="AU7828" s="206" t="s">
        <v>91</v>
      </c>
      <c r="AY7828" s="19" t="s">
        <v>262</v>
      </c>
      <c r="BE7828" s="207">
        <f>IF(N7828="základní",J7828,0)</f>
        <v>0</v>
      </c>
      <c r="BF7828" s="207">
        <f>IF(N7828="snížená",J7828,0)</f>
        <v>0</v>
      </c>
      <c r="BG7828" s="207">
        <f>IF(N7828="zákl. přenesená",J7828,0)</f>
        <v>0</v>
      </c>
      <c r="BH7828" s="207">
        <f>IF(N7828="sníž. přenesená",J7828,0)</f>
        <v>0</v>
      </c>
      <c r="BI7828" s="207">
        <f>IF(N7828="nulová",J7828,0)</f>
        <v>0</v>
      </c>
      <c r="BJ7828" s="19" t="s">
        <v>89</v>
      </c>
      <c r="BK7828" s="207">
        <f>ROUND(I7828*H7828,2)</f>
        <v>0</v>
      </c>
      <c r="BL7828" s="19" t="s">
        <v>442</v>
      </c>
      <c r="BM7828" s="206" t="s">
        <v>3596</v>
      </c>
    </row>
    <row r="7829" spans="1:65" s="2" customFormat="1" ht="45">
      <c r="A7829" s="37"/>
      <c r="B7829" s="38"/>
      <c r="C7829" s="39"/>
      <c r="D7829" s="208" t="s">
        <v>270</v>
      </c>
      <c r="E7829" s="39"/>
      <c r="F7829" s="209" t="s">
        <v>3597</v>
      </c>
      <c r="G7829" s="39"/>
      <c r="H7829" s="39"/>
      <c r="I7829" s="118"/>
      <c r="J7829" s="39"/>
      <c r="K7829" s="39"/>
      <c r="L7829" s="42"/>
      <c r="M7829" s="210"/>
      <c r="N7829" s="211"/>
      <c r="O7829" s="67"/>
      <c r="P7829" s="67"/>
      <c r="Q7829" s="67"/>
      <c r="R7829" s="67"/>
      <c r="S7829" s="67"/>
      <c r="T7829" s="68"/>
      <c r="U7829" s="37"/>
      <c r="V7829" s="37"/>
      <c r="W7829" s="37"/>
      <c r="X7829" s="37"/>
      <c r="Y7829" s="37"/>
      <c r="Z7829" s="37"/>
      <c r="AA7829" s="37"/>
      <c r="AB7829" s="37"/>
      <c r="AC7829" s="37"/>
      <c r="AD7829" s="37"/>
      <c r="AE7829" s="37"/>
      <c r="AT7829" s="19" t="s">
        <v>270</v>
      </c>
      <c r="AU7829" s="19" t="s">
        <v>91</v>
      </c>
    </row>
    <row r="7830" spans="1:65" s="13" customFormat="1" ht="10">
      <c r="B7830" s="212"/>
      <c r="C7830" s="213"/>
      <c r="D7830" s="208" t="s">
        <v>272</v>
      </c>
      <c r="E7830" s="214" t="s">
        <v>44</v>
      </c>
      <c r="F7830" s="215" t="s">
        <v>2027</v>
      </c>
      <c r="G7830" s="213"/>
      <c r="H7830" s="214" t="s">
        <v>44</v>
      </c>
      <c r="I7830" s="216"/>
      <c r="J7830" s="213"/>
      <c r="K7830" s="213"/>
      <c r="L7830" s="217"/>
      <c r="M7830" s="218"/>
      <c r="N7830" s="219"/>
      <c r="O7830" s="219"/>
      <c r="P7830" s="219"/>
      <c r="Q7830" s="219"/>
      <c r="R7830" s="219"/>
      <c r="S7830" s="219"/>
      <c r="T7830" s="220"/>
      <c r="AT7830" s="221" t="s">
        <v>272</v>
      </c>
      <c r="AU7830" s="221" t="s">
        <v>91</v>
      </c>
      <c r="AV7830" s="13" t="s">
        <v>89</v>
      </c>
      <c r="AW7830" s="13" t="s">
        <v>38</v>
      </c>
      <c r="AX7830" s="13" t="s">
        <v>82</v>
      </c>
      <c r="AY7830" s="221" t="s">
        <v>262</v>
      </c>
    </row>
    <row r="7831" spans="1:65" s="13" customFormat="1" ht="10">
      <c r="B7831" s="212"/>
      <c r="C7831" s="213"/>
      <c r="D7831" s="208" t="s">
        <v>272</v>
      </c>
      <c r="E7831" s="214" t="s">
        <v>44</v>
      </c>
      <c r="F7831" s="215" t="s">
        <v>2028</v>
      </c>
      <c r="G7831" s="213"/>
      <c r="H7831" s="214" t="s">
        <v>44</v>
      </c>
      <c r="I7831" s="216"/>
      <c r="J7831" s="213"/>
      <c r="K7831" s="213"/>
      <c r="L7831" s="217"/>
      <c r="M7831" s="218"/>
      <c r="N7831" s="219"/>
      <c r="O7831" s="219"/>
      <c r="P7831" s="219"/>
      <c r="Q7831" s="219"/>
      <c r="R7831" s="219"/>
      <c r="S7831" s="219"/>
      <c r="T7831" s="220"/>
      <c r="AT7831" s="221" t="s">
        <v>272</v>
      </c>
      <c r="AU7831" s="221" t="s">
        <v>91</v>
      </c>
      <c r="AV7831" s="13" t="s">
        <v>89</v>
      </c>
      <c r="AW7831" s="13" t="s">
        <v>38</v>
      </c>
      <c r="AX7831" s="13" t="s">
        <v>82</v>
      </c>
      <c r="AY7831" s="221" t="s">
        <v>262</v>
      </c>
    </row>
    <row r="7832" spans="1:65" s="13" customFormat="1" ht="10">
      <c r="B7832" s="212"/>
      <c r="C7832" s="213"/>
      <c r="D7832" s="208" t="s">
        <v>272</v>
      </c>
      <c r="E7832" s="214" t="s">
        <v>44</v>
      </c>
      <c r="F7832" s="215" t="s">
        <v>2029</v>
      </c>
      <c r="G7832" s="213"/>
      <c r="H7832" s="214" t="s">
        <v>44</v>
      </c>
      <c r="I7832" s="216"/>
      <c r="J7832" s="213"/>
      <c r="K7832" s="213"/>
      <c r="L7832" s="217"/>
      <c r="M7832" s="218"/>
      <c r="N7832" s="219"/>
      <c r="O7832" s="219"/>
      <c r="P7832" s="219"/>
      <c r="Q7832" s="219"/>
      <c r="R7832" s="219"/>
      <c r="S7832" s="219"/>
      <c r="T7832" s="220"/>
      <c r="AT7832" s="221" t="s">
        <v>272</v>
      </c>
      <c r="AU7832" s="221" t="s">
        <v>91</v>
      </c>
      <c r="AV7832" s="13" t="s">
        <v>89</v>
      </c>
      <c r="AW7832" s="13" t="s">
        <v>38</v>
      </c>
      <c r="AX7832" s="13" t="s">
        <v>82</v>
      </c>
      <c r="AY7832" s="221" t="s">
        <v>262</v>
      </c>
    </row>
    <row r="7833" spans="1:65" s="13" customFormat="1" ht="10">
      <c r="B7833" s="212"/>
      <c r="C7833" s="213"/>
      <c r="D7833" s="208" t="s">
        <v>272</v>
      </c>
      <c r="E7833" s="214" t="s">
        <v>44</v>
      </c>
      <c r="F7833" s="215" t="s">
        <v>2031</v>
      </c>
      <c r="G7833" s="213"/>
      <c r="H7833" s="214" t="s">
        <v>44</v>
      </c>
      <c r="I7833" s="216"/>
      <c r="J7833" s="213"/>
      <c r="K7833" s="213"/>
      <c r="L7833" s="217"/>
      <c r="M7833" s="218"/>
      <c r="N7833" s="219"/>
      <c r="O7833" s="219"/>
      <c r="P7833" s="219"/>
      <c r="Q7833" s="219"/>
      <c r="R7833" s="219"/>
      <c r="S7833" s="219"/>
      <c r="T7833" s="220"/>
      <c r="AT7833" s="221" t="s">
        <v>272</v>
      </c>
      <c r="AU7833" s="221" t="s">
        <v>91</v>
      </c>
      <c r="AV7833" s="13" t="s">
        <v>89</v>
      </c>
      <c r="AW7833" s="13" t="s">
        <v>38</v>
      </c>
      <c r="AX7833" s="13" t="s">
        <v>82</v>
      </c>
      <c r="AY7833" s="221" t="s">
        <v>262</v>
      </c>
    </row>
    <row r="7834" spans="1:65" s="13" customFormat="1" ht="10">
      <c r="B7834" s="212"/>
      <c r="C7834" s="213"/>
      <c r="D7834" s="208" t="s">
        <v>272</v>
      </c>
      <c r="E7834" s="214" t="s">
        <v>44</v>
      </c>
      <c r="F7834" s="215" t="s">
        <v>2033</v>
      </c>
      <c r="G7834" s="213"/>
      <c r="H7834" s="214" t="s">
        <v>44</v>
      </c>
      <c r="I7834" s="216"/>
      <c r="J7834" s="213"/>
      <c r="K7834" s="213"/>
      <c r="L7834" s="217"/>
      <c r="M7834" s="218"/>
      <c r="N7834" s="219"/>
      <c r="O7834" s="219"/>
      <c r="P7834" s="219"/>
      <c r="Q7834" s="219"/>
      <c r="R7834" s="219"/>
      <c r="S7834" s="219"/>
      <c r="T7834" s="220"/>
      <c r="AT7834" s="221" t="s">
        <v>272</v>
      </c>
      <c r="AU7834" s="221" t="s">
        <v>91</v>
      </c>
      <c r="AV7834" s="13" t="s">
        <v>89</v>
      </c>
      <c r="AW7834" s="13" t="s">
        <v>38</v>
      </c>
      <c r="AX7834" s="13" t="s">
        <v>82</v>
      </c>
      <c r="AY7834" s="221" t="s">
        <v>262</v>
      </c>
    </row>
    <row r="7835" spans="1:65" s="15" customFormat="1" ht="10">
      <c r="B7835" s="233"/>
      <c r="C7835" s="234"/>
      <c r="D7835" s="208" t="s">
        <v>272</v>
      </c>
      <c r="E7835" s="235" t="s">
        <v>44</v>
      </c>
      <c r="F7835" s="236" t="s">
        <v>2034</v>
      </c>
      <c r="G7835" s="234"/>
      <c r="H7835" s="237">
        <v>14.603</v>
      </c>
      <c r="I7835" s="238"/>
      <c r="J7835" s="234"/>
      <c r="K7835" s="234"/>
      <c r="L7835" s="239"/>
      <c r="M7835" s="240"/>
      <c r="N7835" s="241"/>
      <c r="O7835" s="241"/>
      <c r="P7835" s="241"/>
      <c r="Q7835" s="241"/>
      <c r="R7835" s="241"/>
      <c r="S7835" s="241"/>
      <c r="T7835" s="242"/>
      <c r="AT7835" s="243" t="s">
        <v>272</v>
      </c>
      <c r="AU7835" s="243" t="s">
        <v>91</v>
      </c>
      <c r="AV7835" s="15" t="s">
        <v>91</v>
      </c>
      <c r="AW7835" s="15" t="s">
        <v>38</v>
      </c>
      <c r="AX7835" s="15" t="s">
        <v>82</v>
      </c>
      <c r="AY7835" s="243" t="s">
        <v>262</v>
      </c>
    </row>
    <row r="7836" spans="1:65" s="16" customFormat="1" ht="10">
      <c r="B7836" s="244"/>
      <c r="C7836" s="245"/>
      <c r="D7836" s="208" t="s">
        <v>272</v>
      </c>
      <c r="E7836" s="246" t="s">
        <v>44</v>
      </c>
      <c r="F7836" s="247" t="s">
        <v>291</v>
      </c>
      <c r="G7836" s="245"/>
      <c r="H7836" s="248">
        <v>14.603</v>
      </c>
      <c r="I7836" s="249"/>
      <c r="J7836" s="245"/>
      <c r="K7836" s="245"/>
      <c r="L7836" s="250"/>
      <c r="M7836" s="251"/>
      <c r="N7836" s="252"/>
      <c r="O7836" s="252"/>
      <c r="P7836" s="252"/>
      <c r="Q7836" s="252"/>
      <c r="R7836" s="252"/>
      <c r="S7836" s="252"/>
      <c r="T7836" s="253"/>
      <c r="AT7836" s="254" t="s">
        <v>272</v>
      </c>
      <c r="AU7836" s="254" t="s">
        <v>91</v>
      </c>
      <c r="AV7836" s="16" t="s">
        <v>104</v>
      </c>
      <c r="AW7836" s="16" t="s">
        <v>38</v>
      </c>
      <c r="AX7836" s="16" t="s">
        <v>89</v>
      </c>
      <c r="AY7836" s="254" t="s">
        <v>262</v>
      </c>
    </row>
    <row r="7837" spans="1:65" s="2" customFormat="1" ht="16.5" customHeight="1">
      <c r="A7837" s="37"/>
      <c r="B7837" s="38"/>
      <c r="C7837" s="255" t="s">
        <v>3598</v>
      </c>
      <c r="D7837" s="255" t="s">
        <v>633</v>
      </c>
      <c r="E7837" s="256" t="s">
        <v>3599</v>
      </c>
      <c r="F7837" s="257" t="s">
        <v>3600</v>
      </c>
      <c r="G7837" s="258" t="s">
        <v>342</v>
      </c>
      <c r="H7837" s="259">
        <v>15.186999999999999</v>
      </c>
      <c r="I7837" s="260"/>
      <c r="J7837" s="261">
        <f>ROUND(I7837*H7837,2)</f>
        <v>0</v>
      </c>
      <c r="K7837" s="257" t="s">
        <v>268</v>
      </c>
      <c r="L7837" s="262"/>
      <c r="M7837" s="263" t="s">
        <v>44</v>
      </c>
      <c r="N7837" s="264" t="s">
        <v>53</v>
      </c>
      <c r="O7837" s="67"/>
      <c r="P7837" s="204">
        <f>O7837*H7837</f>
        <v>0</v>
      </c>
      <c r="Q7837" s="204">
        <v>8.1000000000000003E-2</v>
      </c>
      <c r="R7837" s="204">
        <f>Q7837*H7837</f>
        <v>1.2301469999999999</v>
      </c>
      <c r="S7837" s="204">
        <v>0</v>
      </c>
      <c r="T7837" s="205">
        <f>S7837*H7837</f>
        <v>0</v>
      </c>
      <c r="U7837" s="37"/>
      <c r="V7837" s="37"/>
      <c r="W7837" s="37"/>
      <c r="X7837" s="37"/>
      <c r="Y7837" s="37"/>
      <c r="Z7837" s="37"/>
      <c r="AA7837" s="37"/>
      <c r="AB7837" s="37"/>
      <c r="AC7837" s="37"/>
      <c r="AD7837" s="37"/>
      <c r="AE7837" s="37"/>
      <c r="AR7837" s="206" t="s">
        <v>619</v>
      </c>
      <c r="AT7837" s="206" t="s">
        <v>633</v>
      </c>
      <c r="AU7837" s="206" t="s">
        <v>91</v>
      </c>
      <c r="AY7837" s="19" t="s">
        <v>262</v>
      </c>
      <c r="BE7837" s="207">
        <f>IF(N7837="základní",J7837,0)</f>
        <v>0</v>
      </c>
      <c r="BF7837" s="207">
        <f>IF(N7837="snížená",J7837,0)</f>
        <v>0</v>
      </c>
      <c r="BG7837" s="207">
        <f>IF(N7837="zákl. přenesená",J7837,0)</f>
        <v>0</v>
      </c>
      <c r="BH7837" s="207">
        <f>IF(N7837="sníž. přenesená",J7837,0)</f>
        <v>0</v>
      </c>
      <c r="BI7837" s="207">
        <f>IF(N7837="nulová",J7837,0)</f>
        <v>0</v>
      </c>
      <c r="BJ7837" s="19" t="s">
        <v>89</v>
      </c>
      <c r="BK7837" s="207">
        <f>ROUND(I7837*H7837,2)</f>
        <v>0</v>
      </c>
      <c r="BL7837" s="19" t="s">
        <v>442</v>
      </c>
      <c r="BM7837" s="206" t="s">
        <v>3601</v>
      </c>
    </row>
    <row r="7838" spans="1:65" s="13" customFormat="1" ht="10">
      <c r="B7838" s="212"/>
      <c r="C7838" s="213"/>
      <c r="D7838" s="208" t="s">
        <v>272</v>
      </c>
      <c r="E7838" s="214" t="s">
        <v>44</v>
      </c>
      <c r="F7838" s="215" t="s">
        <v>2027</v>
      </c>
      <c r="G7838" s="213"/>
      <c r="H7838" s="214" t="s">
        <v>44</v>
      </c>
      <c r="I7838" s="216"/>
      <c r="J7838" s="213"/>
      <c r="K7838" s="213"/>
      <c r="L7838" s="217"/>
      <c r="M7838" s="218"/>
      <c r="N7838" s="219"/>
      <c r="O7838" s="219"/>
      <c r="P7838" s="219"/>
      <c r="Q7838" s="219"/>
      <c r="R7838" s="219"/>
      <c r="S7838" s="219"/>
      <c r="T7838" s="220"/>
      <c r="AT7838" s="221" t="s">
        <v>272</v>
      </c>
      <c r="AU7838" s="221" t="s">
        <v>91</v>
      </c>
      <c r="AV7838" s="13" t="s">
        <v>89</v>
      </c>
      <c r="AW7838" s="13" t="s">
        <v>38</v>
      </c>
      <c r="AX7838" s="13" t="s">
        <v>82</v>
      </c>
      <c r="AY7838" s="221" t="s">
        <v>262</v>
      </c>
    </row>
    <row r="7839" spans="1:65" s="13" customFormat="1" ht="10">
      <c r="B7839" s="212"/>
      <c r="C7839" s="213"/>
      <c r="D7839" s="208" t="s">
        <v>272</v>
      </c>
      <c r="E7839" s="214" t="s">
        <v>44</v>
      </c>
      <c r="F7839" s="215" t="s">
        <v>2028</v>
      </c>
      <c r="G7839" s="213"/>
      <c r="H7839" s="214" t="s">
        <v>44</v>
      </c>
      <c r="I7839" s="216"/>
      <c r="J7839" s="213"/>
      <c r="K7839" s="213"/>
      <c r="L7839" s="217"/>
      <c r="M7839" s="218"/>
      <c r="N7839" s="219"/>
      <c r="O7839" s="219"/>
      <c r="P7839" s="219"/>
      <c r="Q7839" s="219"/>
      <c r="R7839" s="219"/>
      <c r="S7839" s="219"/>
      <c r="T7839" s="220"/>
      <c r="AT7839" s="221" t="s">
        <v>272</v>
      </c>
      <c r="AU7839" s="221" t="s">
        <v>91</v>
      </c>
      <c r="AV7839" s="13" t="s">
        <v>89</v>
      </c>
      <c r="AW7839" s="13" t="s">
        <v>38</v>
      </c>
      <c r="AX7839" s="13" t="s">
        <v>82</v>
      </c>
      <c r="AY7839" s="221" t="s">
        <v>262</v>
      </c>
    </row>
    <row r="7840" spans="1:65" s="13" customFormat="1" ht="10">
      <c r="B7840" s="212"/>
      <c r="C7840" s="213"/>
      <c r="D7840" s="208" t="s">
        <v>272</v>
      </c>
      <c r="E7840" s="214" t="s">
        <v>44</v>
      </c>
      <c r="F7840" s="215" t="s">
        <v>2029</v>
      </c>
      <c r="G7840" s="213"/>
      <c r="H7840" s="214" t="s">
        <v>44</v>
      </c>
      <c r="I7840" s="216"/>
      <c r="J7840" s="213"/>
      <c r="K7840" s="213"/>
      <c r="L7840" s="217"/>
      <c r="M7840" s="218"/>
      <c r="N7840" s="219"/>
      <c r="O7840" s="219"/>
      <c r="P7840" s="219"/>
      <c r="Q7840" s="219"/>
      <c r="R7840" s="219"/>
      <c r="S7840" s="219"/>
      <c r="T7840" s="220"/>
      <c r="AT7840" s="221" t="s">
        <v>272</v>
      </c>
      <c r="AU7840" s="221" t="s">
        <v>91</v>
      </c>
      <c r="AV7840" s="13" t="s">
        <v>89</v>
      </c>
      <c r="AW7840" s="13" t="s">
        <v>38</v>
      </c>
      <c r="AX7840" s="13" t="s">
        <v>82</v>
      </c>
      <c r="AY7840" s="221" t="s">
        <v>262</v>
      </c>
    </row>
    <row r="7841" spans="1:65" s="13" customFormat="1" ht="10">
      <c r="B7841" s="212"/>
      <c r="C7841" s="213"/>
      <c r="D7841" s="208" t="s">
        <v>272</v>
      </c>
      <c r="E7841" s="214" t="s">
        <v>44</v>
      </c>
      <c r="F7841" s="215" t="s">
        <v>2031</v>
      </c>
      <c r="G7841" s="213"/>
      <c r="H7841" s="214" t="s">
        <v>44</v>
      </c>
      <c r="I7841" s="216"/>
      <c r="J7841" s="213"/>
      <c r="K7841" s="213"/>
      <c r="L7841" s="217"/>
      <c r="M7841" s="218"/>
      <c r="N7841" s="219"/>
      <c r="O7841" s="219"/>
      <c r="P7841" s="219"/>
      <c r="Q7841" s="219"/>
      <c r="R7841" s="219"/>
      <c r="S7841" s="219"/>
      <c r="T7841" s="220"/>
      <c r="AT7841" s="221" t="s">
        <v>272</v>
      </c>
      <c r="AU7841" s="221" t="s">
        <v>91</v>
      </c>
      <c r="AV7841" s="13" t="s">
        <v>89</v>
      </c>
      <c r="AW7841" s="13" t="s">
        <v>38</v>
      </c>
      <c r="AX7841" s="13" t="s">
        <v>82</v>
      </c>
      <c r="AY7841" s="221" t="s">
        <v>262</v>
      </c>
    </row>
    <row r="7842" spans="1:65" s="13" customFormat="1" ht="10">
      <c r="B7842" s="212"/>
      <c r="C7842" s="213"/>
      <c r="D7842" s="208" t="s">
        <v>272</v>
      </c>
      <c r="E7842" s="214" t="s">
        <v>44</v>
      </c>
      <c r="F7842" s="215" t="s">
        <v>2033</v>
      </c>
      <c r="G7842" s="213"/>
      <c r="H7842" s="214" t="s">
        <v>44</v>
      </c>
      <c r="I7842" s="216"/>
      <c r="J7842" s="213"/>
      <c r="K7842" s="213"/>
      <c r="L7842" s="217"/>
      <c r="M7842" s="218"/>
      <c r="N7842" s="219"/>
      <c r="O7842" s="219"/>
      <c r="P7842" s="219"/>
      <c r="Q7842" s="219"/>
      <c r="R7842" s="219"/>
      <c r="S7842" s="219"/>
      <c r="T7842" s="220"/>
      <c r="AT7842" s="221" t="s">
        <v>272</v>
      </c>
      <c r="AU7842" s="221" t="s">
        <v>91</v>
      </c>
      <c r="AV7842" s="13" t="s">
        <v>89</v>
      </c>
      <c r="AW7842" s="13" t="s">
        <v>38</v>
      </c>
      <c r="AX7842" s="13" t="s">
        <v>82</v>
      </c>
      <c r="AY7842" s="221" t="s">
        <v>262</v>
      </c>
    </row>
    <row r="7843" spans="1:65" s="15" customFormat="1" ht="10">
      <c r="B7843" s="233"/>
      <c r="C7843" s="234"/>
      <c r="D7843" s="208" t="s">
        <v>272</v>
      </c>
      <c r="E7843" s="235" t="s">
        <v>44</v>
      </c>
      <c r="F7843" s="236" t="s">
        <v>2034</v>
      </c>
      <c r="G7843" s="234"/>
      <c r="H7843" s="237">
        <v>14.603</v>
      </c>
      <c r="I7843" s="238"/>
      <c r="J7843" s="234"/>
      <c r="K7843" s="234"/>
      <c r="L7843" s="239"/>
      <c r="M7843" s="240"/>
      <c r="N7843" s="241"/>
      <c r="O7843" s="241"/>
      <c r="P7843" s="241"/>
      <c r="Q7843" s="241"/>
      <c r="R7843" s="241"/>
      <c r="S7843" s="241"/>
      <c r="T7843" s="242"/>
      <c r="AT7843" s="243" t="s">
        <v>272</v>
      </c>
      <c r="AU7843" s="243" t="s">
        <v>91</v>
      </c>
      <c r="AV7843" s="15" t="s">
        <v>91</v>
      </c>
      <c r="AW7843" s="15" t="s">
        <v>38</v>
      </c>
      <c r="AX7843" s="15" t="s">
        <v>82</v>
      </c>
      <c r="AY7843" s="243" t="s">
        <v>262</v>
      </c>
    </row>
    <row r="7844" spans="1:65" s="16" customFormat="1" ht="10">
      <c r="B7844" s="244"/>
      <c r="C7844" s="245"/>
      <c r="D7844" s="208" t="s">
        <v>272</v>
      </c>
      <c r="E7844" s="246" t="s">
        <v>44</v>
      </c>
      <c r="F7844" s="247" t="s">
        <v>291</v>
      </c>
      <c r="G7844" s="245"/>
      <c r="H7844" s="248">
        <v>14.603</v>
      </c>
      <c r="I7844" s="249"/>
      <c r="J7844" s="245"/>
      <c r="K7844" s="245"/>
      <c r="L7844" s="250"/>
      <c r="M7844" s="251"/>
      <c r="N7844" s="252"/>
      <c r="O7844" s="252"/>
      <c r="P7844" s="252"/>
      <c r="Q7844" s="252"/>
      <c r="R7844" s="252"/>
      <c r="S7844" s="252"/>
      <c r="T7844" s="253"/>
      <c r="AT7844" s="254" t="s">
        <v>272</v>
      </c>
      <c r="AU7844" s="254" t="s">
        <v>91</v>
      </c>
      <c r="AV7844" s="16" t="s">
        <v>104</v>
      </c>
      <c r="AW7844" s="16" t="s">
        <v>38</v>
      </c>
      <c r="AX7844" s="16" t="s">
        <v>89</v>
      </c>
      <c r="AY7844" s="254" t="s">
        <v>262</v>
      </c>
    </row>
    <row r="7845" spans="1:65" s="15" customFormat="1" ht="10">
      <c r="B7845" s="233"/>
      <c r="C7845" s="234"/>
      <c r="D7845" s="208" t="s">
        <v>272</v>
      </c>
      <c r="E7845" s="234"/>
      <c r="F7845" s="236" t="s">
        <v>3602</v>
      </c>
      <c r="G7845" s="234"/>
      <c r="H7845" s="237">
        <v>15.186999999999999</v>
      </c>
      <c r="I7845" s="238"/>
      <c r="J7845" s="234"/>
      <c r="K7845" s="234"/>
      <c r="L7845" s="239"/>
      <c r="M7845" s="240"/>
      <c r="N7845" s="241"/>
      <c r="O7845" s="241"/>
      <c r="P7845" s="241"/>
      <c r="Q7845" s="241"/>
      <c r="R7845" s="241"/>
      <c r="S7845" s="241"/>
      <c r="T7845" s="242"/>
      <c r="AT7845" s="243" t="s">
        <v>272</v>
      </c>
      <c r="AU7845" s="243" t="s">
        <v>91</v>
      </c>
      <c r="AV7845" s="15" t="s">
        <v>91</v>
      </c>
      <c r="AW7845" s="15" t="s">
        <v>4</v>
      </c>
      <c r="AX7845" s="15" t="s">
        <v>89</v>
      </c>
      <c r="AY7845" s="243" t="s">
        <v>262</v>
      </c>
    </row>
    <row r="7846" spans="1:65" s="2" customFormat="1" ht="16.5" customHeight="1">
      <c r="A7846" s="37"/>
      <c r="B7846" s="38"/>
      <c r="C7846" s="195" t="s">
        <v>3603</v>
      </c>
      <c r="D7846" s="195" t="s">
        <v>264</v>
      </c>
      <c r="E7846" s="196" t="s">
        <v>3604</v>
      </c>
      <c r="F7846" s="197" t="s">
        <v>3605</v>
      </c>
      <c r="G7846" s="198" t="s">
        <v>342</v>
      </c>
      <c r="H7846" s="199">
        <v>59.893000000000001</v>
      </c>
      <c r="I7846" s="200"/>
      <c r="J7846" s="201">
        <f>ROUND(I7846*H7846,2)</f>
        <v>0</v>
      </c>
      <c r="K7846" s="197" t="s">
        <v>268</v>
      </c>
      <c r="L7846" s="42"/>
      <c r="M7846" s="202" t="s">
        <v>44</v>
      </c>
      <c r="N7846" s="203" t="s">
        <v>53</v>
      </c>
      <c r="O7846" s="67"/>
      <c r="P7846" s="204">
        <f>O7846*H7846</f>
        <v>0</v>
      </c>
      <c r="Q7846" s="204">
        <v>2.9999999999999997E-4</v>
      </c>
      <c r="R7846" s="204">
        <f>Q7846*H7846</f>
        <v>1.7967899999999998E-2</v>
      </c>
      <c r="S7846" s="204">
        <v>0</v>
      </c>
      <c r="T7846" s="205">
        <f>S7846*H7846</f>
        <v>0</v>
      </c>
      <c r="U7846" s="37"/>
      <c r="V7846" s="37"/>
      <c r="W7846" s="37"/>
      <c r="X7846" s="37"/>
      <c r="Y7846" s="37"/>
      <c r="Z7846" s="37"/>
      <c r="AA7846" s="37"/>
      <c r="AB7846" s="37"/>
      <c r="AC7846" s="37"/>
      <c r="AD7846" s="37"/>
      <c r="AE7846" s="37"/>
      <c r="AR7846" s="206" t="s">
        <v>442</v>
      </c>
      <c r="AT7846" s="206" t="s">
        <v>264</v>
      </c>
      <c r="AU7846" s="206" t="s">
        <v>91</v>
      </c>
      <c r="AY7846" s="19" t="s">
        <v>262</v>
      </c>
      <c r="BE7846" s="207">
        <f>IF(N7846="základní",J7846,0)</f>
        <v>0</v>
      </c>
      <c r="BF7846" s="207">
        <f>IF(N7846="snížená",J7846,0)</f>
        <v>0</v>
      </c>
      <c r="BG7846" s="207">
        <f>IF(N7846="zákl. přenesená",J7846,0)</f>
        <v>0</v>
      </c>
      <c r="BH7846" s="207">
        <f>IF(N7846="sníž. přenesená",J7846,0)</f>
        <v>0</v>
      </c>
      <c r="BI7846" s="207">
        <f>IF(N7846="nulová",J7846,0)</f>
        <v>0</v>
      </c>
      <c r="BJ7846" s="19" t="s">
        <v>89</v>
      </c>
      <c r="BK7846" s="207">
        <f>ROUND(I7846*H7846,2)</f>
        <v>0</v>
      </c>
      <c r="BL7846" s="19" t="s">
        <v>442</v>
      </c>
      <c r="BM7846" s="206" t="s">
        <v>3606</v>
      </c>
    </row>
    <row r="7847" spans="1:65" s="2" customFormat="1" ht="36">
      <c r="A7847" s="37"/>
      <c r="B7847" s="38"/>
      <c r="C7847" s="39"/>
      <c r="D7847" s="208" t="s">
        <v>270</v>
      </c>
      <c r="E7847" s="39"/>
      <c r="F7847" s="209" t="s">
        <v>3607</v>
      </c>
      <c r="G7847" s="39"/>
      <c r="H7847" s="39"/>
      <c r="I7847" s="118"/>
      <c r="J7847" s="39"/>
      <c r="K7847" s="39"/>
      <c r="L7847" s="42"/>
      <c r="M7847" s="210"/>
      <c r="N7847" s="211"/>
      <c r="O7847" s="67"/>
      <c r="P7847" s="67"/>
      <c r="Q7847" s="67"/>
      <c r="R7847" s="67"/>
      <c r="S7847" s="67"/>
      <c r="T7847" s="68"/>
      <c r="U7847" s="37"/>
      <c r="V7847" s="37"/>
      <c r="W7847" s="37"/>
      <c r="X7847" s="37"/>
      <c r="Y7847" s="37"/>
      <c r="Z7847" s="37"/>
      <c r="AA7847" s="37"/>
      <c r="AB7847" s="37"/>
      <c r="AC7847" s="37"/>
      <c r="AD7847" s="37"/>
      <c r="AE7847" s="37"/>
      <c r="AT7847" s="19" t="s">
        <v>270</v>
      </c>
      <c r="AU7847" s="19" t="s">
        <v>91</v>
      </c>
    </row>
    <row r="7848" spans="1:65" s="13" customFormat="1" ht="10">
      <c r="B7848" s="212"/>
      <c r="C7848" s="213"/>
      <c r="D7848" s="208" t="s">
        <v>272</v>
      </c>
      <c r="E7848" s="214" t="s">
        <v>44</v>
      </c>
      <c r="F7848" s="215" t="s">
        <v>2027</v>
      </c>
      <c r="G7848" s="213"/>
      <c r="H7848" s="214" t="s">
        <v>44</v>
      </c>
      <c r="I7848" s="216"/>
      <c r="J7848" s="213"/>
      <c r="K7848" s="213"/>
      <c r="L7848" s="217"/>
      <c r="M7848" s="218"/>
      <c r="N7848" s="219"/>
      <c r="O7848" s="219"/>
      <c r="P7848" s="219"/>
      <c r="Q7848" s="219"/>
      <c r="R7848" s="219"/>
      <c r="S7848" s="219"/>
      <c r="T7848" s="220"/>
      <c r="AT7848" s="221" t="s">
        <v>272</v>
      </c>
      <c r="AU7848" s="221" t="s">
        <v>91</v>
      </c>
      <c r="AV7848" s="13" t="s">
        <v>89</v>
      </c>
      <c r="AW7848" s="13" t="s">
        <v>38</v>
      </c>
      <c r="AX7848" s="13" t="s">
        <v>82</v>
      </c>
      <c r="AY7848" s="221" t="s">
        <v>262</v>
      </c>
    </row>
    <row r="7849" spans="1:65" s="13" customFormat="1" ht="10">
      <c r="B7849" s="212"/>
      <c r="C7849" s="213"/>
      <c r="D7849" s="208" t="s">
        <v>272</v>
      </c>
      <c r="E7849" s="214" t="s">
        <v>44</v>
      </c>
      <c r="F7849" s="215" t="s">
        <v>2028</v>
      </c>
      <c r="G7849" s="213"/>
      <c r="H7849" s="214" t="s">
        <v>44</v>
      </c>
      <c r="I7849" s="216"/>
      <c r="J7849" s="213"/>
      <c r="K7849" s="213"/>
      <c r="L7849" s="217"/>
      <c r="M7849" s="218"/>
      <c r="N7849" s="219"/>
      <c r="O7849" s="219"/>
      <c r="P7849" s="219"/>
      <c r="Q7849" s="219"/>
      <c r="R7849" s="219"/>
      <c r="S7849" s="219"/>
      <c r="T7849" s="220"/>
      <c r="AT7849" s="221" t="s">
        <v>272</v>
      </c>
      <c r="AU7849" s="221" t="s">
        <v>91</v>
      </c>
      <c r="AV7849" s="13" t="s">
        <v>89</v>
      </c>
      <c r="AW7849" s="13" t="s">
        <v>38</v>
      </c>
      <c r="AX7849" s="13" t="s">
        <v>82</v>
      </c>
      <c r="AY7849" s="221" t="s">
        <v>262</v>
      </c>
    </row>
    <row r="7850" spans="1:65" s="13" customFormat="1" ht="10">
      <c r="B7850" s="212"/>
      <c r="C7850" s="213"/>
      <c r="D7850" s="208" t="s">
        <v>272</v>
      </c>
      <c r="E7850" s="214" t="s">
        <v>44</v>
      </c>
      <c r="F7850" s="215" t="s">
        <v>2029</v>
      </c>
      <c r="G7850" s="213"/>
      <c r="H7850" s="214" t="s">
        <v>44</v>
      </c>
      <c r="I7850" s="216"/>
      <c r="J7850" s="213"/>
      <c r="K7850" s="213"/>
      <c r="L7850" s="217"/>
      <c r="M7850" s="218"/>
      <c r="N7850" s="219"/>
      <c r="O7850" s="219"/>
      <c r="P7850" s="219"/>
      <c r="Q7850" s="219"/>
      <c r="R7850" s="219"/>
      <c r="S7850" s="219"/>
      <c r="T7850" s="220"/>
      <c r="AT7850" s="221" t="s">
        <v>272</v>
      </c>
      <c r="AU7850" s="221" t="s">
        <v>91</v>
      </c>
      <c r="AV7850" s="13" t="s">
        <v>89</v>
      </c>
      <c r="AW7850" s="13" t="s">
        <v>38</v>
      </c>
      <c r="AX7850" s="13" t="s">
        <v>82</v>
      </c>
      <c r="AY7850" s="221" t="s">
        <v>262</v>
      </c>
    </row>
    <row r="7851" spans="1:65" s="15" customFormat="1" ht="10">
      <c r="B7851" s="233"/>
      <c r="C7851" s="234"/>
      <c r="D7851" s="208" t="s">
        <v>272</v>
      </c>
      <c r="E7851" s="235" t="s">
        <v>44</v>
      </c>
      <c r="F7851" s="236" t="s">
        <v>2030</v>
      </c>
      <c r="G7851" s="234"/>
      <c r="H7851" s="237">
        <v>9.8699999999999992</v>
      </c>
      <c r="I7851" s="238"/>
      <c r="J7851" s="234"/>
      <c r="K7851" s="234"/>
      <c r="L7851" s="239"/>
      <c r="M7851" s="240"/>
      <c r="N7851" s="241"/>
      <c r="O7851" s="241"/>
      <c r="P7851" s="241"/>
      <c r="Q7851" s="241"/>
      <c r="R7851" s="241"/>
      <c r="S7851" s="241"/>
      <c r="T7851" s="242"/>
      <c r="AT7851" s="243" t="s">
        <v>272</v>
      </c>
      <c r="AU7851" s="243" t="s">
        <v>91</v>
      </c>
      <c r="AV7851" s="15" t="s">
        <v>91</v>
      </c>
      <c r="AW7851" s="15" t="s">
        <v>38</v>
      </c>
      <c r="AX7851" s="15" t="s">
        <v>82</v>
      </c>
      <c r="AY7851" s="243" t="s">
        <v>262</v>
      </c>
    </row>
    <row r="7852" spans="1:65" s="13" customFormat="1" ht="10">
      <c r="B7852" s="212"/>
      <c r="C7852" s="213"/>
      <c r="D7852" s="208" t="s">
        <v>272</v>
      </c>
      <c r="E7852" s="214" t="s">
        <v>44</v>
      </c>
      <c r="F7852" s="215" t="s">
        <v>2031</v>
      </c>
      <c r="G7852" s="213"/>
      <c r="H7852" s="214" t="s">
        <v>44</v>
      </c>
      <c r="I7852" s="216"/>
      <c r="J7852" s="213"/>
      <c r="K7852" s="213"/>
      <c r="L7852" s="217"/>
      <c r="M7852" s="218"/>
      <c r="N7852" s="219"/>
      <c r="O7852" s="219"/>
      <c r="P7852" s="219"/>
      <c r="Q7852" s="219"/>
      <c r="R7852" s="219"/>
      <c r="S7852" s="219"/>
      <c r="T7852" s="220"/>
      <c r="AT7852" s="221" t="s">
        <v>272</v>
      </c>
      <c r="AU7852" s="221" t="s">
        <v>91</v>
      </c>
      <c r="AV7852" s="13" t="s">
        <v>89</v>
      </c>
      <c r="AW7852" s="13" t="s">
        <v>38</v>
      </c>
      <c r="AX7852" s="13" t="s">
        <v>82</v>
      </c>
      <c r="AY7852" s="221" t="s">
        <v>262</v>
      </c>
    </row>
    <row r="7853" spans="1:65" s="15" customFormat="1" ht="10">
      <c r="B7853" s="233"/>
      <c r="C7853" s="234"/>
      <c r="D7853" s="208" t="s">
        <v>272</v>
      </c>
      <c r="E7853" s="235" t="s">
        <v>44</v>
      </c>
      <c r="F7853" s="236" t="s">
        <v>2032</v>
      </c>
      <c r="G7853" s="234"/>
      <c r="H7853" s="237">
        <v>35.42</v>
      </c>
      <c r="I7853" s="238"/>
      <c r="J7853" s="234"/>
      <c r="K7853" s="234"/>
      <c r="L7853" s="239"/>
      <c r="M7853" s="240"/>
      <c r="N7853" s="241"/>
      <c r="O7853" s="241"/>
      <c r="P7853" s="241"/>
      <c r="Q7853" s="241"/>
      <c r="R7853" s="241"/>
      <c r="S7853" s="241"/>
      <c r="T7853" s="242"/>
      <c r="AT7853" s="243" t="s">
        <v>272</v>
      </c>
      <c r="AU7853" s="243" t="s">
        <v>91</v>
      </c>
      <c r="AV7853" s="15" t="s">
        <v>91</v>
      </c>
      <c r="AW7853" s="15" t="s">
        <v>38</v>
      </c>
      <c r="AX7853" s="15" t="s">
        <v>82</v>
      </c>
      <c r="AY7853" s="243" t="s">
        <v>262</v>
      </c>
    </row>
    <row r="7854" spans="1:65" s="13" customFormat="1" ht="10">
      <c r="B7854" s="212"/>
      <c r="C7854" s="213"/>
      <c r="D7854" s="208" t="s">
        <v>272</v>
      </c>
      <c r="E7854" s="214" t="s">
        <v>44</v>
      </c>
      <c r="F7854" s="215" t="s">
        <v>2033</v>
      </c>
      <c r="G7854" s="213"/>
      <c r="H7854" s="214" t="s">
        <v>44</v>
      </c>
      <c r="I7854" s="216"/>
      <c r="J7854" s="213"/>
      <c r="K7854" s="213"/>
      <c r="L7854" s="217"/>
      <c r="M7854" s="218"/>
      <c r="N7854" s="219"/>
      <c r="O7854" s="219"/>
      <c r="P7854" s="219"/>
      <c r="Q7854" s="219"/>
      <c r="R7854" s="219"/>
      <c r="S7854" s="219"/>
      <c r="T7854" s="220"/>
      <c r="AT7854" s="221" t="s">
        <v>272</v>
      </c>
      <c r="AU7854" s="221" t="s">
        <v>91</v>
      </c>
      <c r="AV7854" s="13" t="s">
        <v>89</v>
      </c>
      <c r="AW7854" s="13" t="s">
        <v>38</v>
      </c>
      <c r="AX7854" s="13" t="s">
        <v>82</v>
      </c>
      <c r="AY7854" s="221" t="s">
        <v>262</v>
      </c>
    </row>
    <row r="7855" spans="1:65" s="15" customFormat="1" ht="10">
      <c r="B7855" s="233"/>
      <c r="C7855" s="234"/>
      <c r="D7855" s="208" t="s">
        <v>272</v>
      </c>
      <c r="E7855" s="235" t="s">
        <v>44</v>
      </c>
      <c r="F7855" s="236" t="s">
        <v>2034</v>
      </c>
      <c r="G7855" s="234"/>
      <c r="H7855" s="237">
        <v>14.603</v>
      </c>
      <c r="I7855" s="238"/>
      <c r="J7855" s="234"/>
      <c r="K7855" s="234"/>
      <c r="L7855" s="239"/>
      <c r="M7855" s="240"/>
      <c r="N7855" s="241"/>
      <c r="O7855" s="241"/>
      <c r="P7855" s="241"/>
      <c r="Q7855" s="241"/>
      <c r="R7855" s="241"/>
      <c r="S7855" s="241"/>
      <c r="T7855" s="242"/>
      <c r="AT7855" s="243" t="s">
        <v>272</v>
      </c>
      <c r="AU7855" s="243" t="s">
        <v>91</v>
      </c>
      <c r="AV7855" s="15" t="s">
        <v>91</v>
      </c>
      <c r="AW7855" s="15" t="s">
        <v>38</v>
      </c>
      <c r="AX7855" s="15" t="s">
        <v>82</v>
      </c>
      <c r="AY7855" s="243" t="s">
        <v>262</v>
      </c>
    </row>
    <row r="7856" spans="1:65" s="16" customFormat="1" ht="10">
      <c r="B7856" s="244"/>
      <c r="C7856" s="245"/>
      <c r="D7856" s="208" t="s">
        <v>272</v>
      </c>
      <c r="E7856" s="246" t="s">
        <v>44</v>
      </c>
      <c r="F7856" s="247" t="s">
        <v>291</v>
      </c>
      <c r="G7856" s="245"/>
      <c r="H7856" s="248">
        <v>59.893000000000001</v>
      </c>
      <c r="I7856" s="249"/>
      <c r="J7856" s="245"/>
      <c r="K7856" s="245"/>
      <c r="L7856" s="250"/>
      <c r="M7856" s="251"/>
      <c r="N7856" s="252"/>
      <c r="O7856" s="252"/>
      <c r="P7856" s="252"/>
      <c r="Q7856" s="252"/>
      <c r="R7856" s="252"/>
      <c r="S7856" s="252"/>
      <c r="T7856" s="253"/>
      <c r="AT7856" s="254" t="s">
        <v>272</v>
      </c>
      <c r="AU7856" s="254" t="s">
        <v>91</v>
      </c>
      <c r="AV7856" s="16" t="s">
        <v>104</v>
      </c>
      <c r="AW7856" s="16" t="s">
        <v>38</v>
      </c>
      <c r="AX7856" s="16" t="s">
        <v>89</v>
      </c>
      <c r="AY7856" s="254" t="s">
        <v>262</v>
      </c>
    </row>
    <row r="7857" spans="1:65" s="2" customFormat="1" ht="16.5" customHeight="1">
      <c r="A7857" s="37"/>
      <c r="B7857" s="38"/>
      <c r="C7857" s="195" t="s">
        <v>3608</v>
      </c>
      <c r="D7857" s="195" t="s">
        <v>264</v>
      </c>
      <c r="E7857" s="196" t="s">
        <v>3609</v>
      </c>
      <c r="F7857" s="197" t="s">
        <v>3610</v>
      </c>
      <c r="G7857" s="198" t="s">
        <v>590</v>
      </c>
      <c r="H7857" s="199">
        <v>196</v>
      </c>
      <c r="I7857" s="200"/>
      <c r="J7857" s="201">
        <f>ROUND(I7857*H7857,2)</f>
        <v>0</v>
      </c>
      <c r="K7857" s="197" t="s">
        <v>268</v>
      </c>
      <c r="L7857" s="42"/>
      <c r="M7857" s="202" t="s">
        <v>44</v>
      </c>
      <c r="N7857" s="203" t="s">
        <v>53</v>
      </c>
      <c r="O7857" s="67"/>
      <c r="P7857" s="204">
        <f>O7857*H7857</f>
        <v>0</v>
      </c>
      <c r="Q7857" s="204">
        <v>5.9999999999999995E-4</v>
      </c>
      <c r="R7857" s="204">
        <f>Q7857*H7857</f>
        <v>0.1176</v>
      </c>
      <c r="S7857" s="204">
        <v>0</v>
      </c>
      <c r="T7857" s="205">
        <f>S7857*H7857</f>
        <v>0</v>
      </c>
      <c r="U7857" s="37"/>
      <c r="V7857" s="37"/>
      <c r="W7857" s="37"/>
      <c r="X7857" s="37"/>
      <c r="Y7857" s="37"/>
      <c r="Z7857" s="37"/>
      <c r="AA7857" s="37"/>
      <c r="AB7857" s="37"/>
      <c r="AC7857" s="37"/>
      <c r="AD7857" s="37"/>
      <c r="AE7857" s="37"/>
      <c r="AR7857" s="206" t="s">
        <v>442</v>
      </c>
      <c r="AT7857" s="206" t="s">
        <v>264</v>
      </c>
      <c r="AU7857" s="206" t="s">
        <v>91</v>
      </c>
      <c r="AY7857" s="19" t="s">
        <v>262</v>
      </c>
      <c r="BE7857" s="207">
        <f>IF(N7857="základní",J7857,0)</f>
        <v>0</v>
      </c>
      <c r="BF7857" s="207">
        <f>IF(N7857="snížená",J7857,0)</f>
        <v>0</v>
      </c>
      <c r="BG7857" s="207">
        <f>IF(N7857="zákl. přenesená",J7857,0)</f>
        <v>0</v>
      </c>
      <c r="BH7857" s="207">
        <f>IF(N7857="sníž. přenesená",J7857,0)</f>
        <v>0</v>
      </c>
      <c r="BI7857" s="207">
        <f>IF(N7857="nulová",J7857,0)</f>
        <v>0</v>
      </c>
      <c r="BJ7857" s="19" t="s">
        <v>89</v>
      </c>
      <c r="BK7857" s="207">
        <f>ROUND(I7857*H7857,2)</f>
        <v>0</v>
      </c>
      <c r="BL7857" s="19" t="s">
        <v>442</v>
      </c>
      <c r="BM7857" s="206" t="s">
        <v>3611</v>
      </c>
    </row>
    <row r="7858" spans="1:65" s="2" customFormat="1" ht="36">
      <c r="A7858" s="37"/>
      <c r="B7858" s="38"/>
      <c r="C7858" s="39"/>
      <c r="D7858" s="208" t="s">
        <v>270</v>
      </c>
      <c r="E7858" s="39"/>
      <c r="F7858" s="209" t="s">
        <v>3607</v>
      </c>
      <c r="G7858" s="39"/>
      <c r="H7858" s="39"/>
      <c r="I7858" s="118"/>
      <c r="J7858" s="39"/>
      <c r="K7858" s="39"/>
      <c r="L7858" s="42"/>
      <c r="M7858" s="210"/>
      <c r="N7858" s="211"/>
      <c r="O7858" s="67"/>
      <c r="P7858" s="67"/>
      <c r="Q7858" s="67"/>
      <c r="R7858" s="67"/>
      <c r="S7858" s="67"/>
      <c r="T7858" s="68"/>
      <c r="U7858" s="37"/>
      <c r="V7858" s="37"/>
      <c r="W7858" s="37"/>
      <c r="X7858" s="37"/>
      <c r="Y7858" s="37"/>
      <c r="Z7858" s="37"/>
      <c r="AA7858" s="37"/>
      <c r="AB7858" s="37"/>
      <c r="AC7858" s="37"/>
      <c r="AD7858" s="37"/>
      <c r="AE7858" s="37"/>
      <c r="AT7858" s="19" t="s">
        <v>270</v>
      </c>
      <c r="AU7858" s="19" t="s">
        <v>91</v>
      </c>
    </row>
    <row r="7859" spans="1:65" s="13" customFormat="1" ht="10">
      <c r="B7859" s="212"/>
      <c r="C7859" s="213"/>
      <c r="D7859" s="208" t="s">
        <v>272</v>
      </c>
      <c r="E7859" s="214" t="s">
        <v>44</v>
      </c>
      <c r="F7859" s="215" t="s">
        <v>2027</v>
      </c>
      <c r="G7859" s="213"/>
      <c r="H7859" s="214" t="s">
        <v>44</v>
      </c>
      <c r="I7859" s="216"/>
      <c r="J7859" s="213"/>
      <c r="K7859" s="213"/>
      <c r="L7859" s="217"/>
      <c r="M7859" s="218"/>
      <c r="N7859" s="219"/>
      <c r="O7859" s="219"/>
      <c r="P7859" s="219"/>
      <c r="Q7859" s="219"/>
      <c r="R7859" s="219"/>
      <c r="S7859" s="219"/>
      <c r="T7859" s="220"/>
      <c r="AT7859" s="221" t="s">
        <v>272</v>
      </c>
      <c r="AU7859" s="221" t="s">
        <v>91</v>
      </c>
      <c r="AV7859" s="13" t="s">
        <v>89</v>
      </c>
      <c r="AW7859" s="13" t="s">
        <v>38</v>
      </c>
      <c r="AX7859" s="13" t="s">
        <v>82</v>
      </c>
      <c r="AY7859" s="221" t="s">
        <v>262</v>
      </c>
    </row>
    <row r="7860" spans="1:65" s="13" customFormat="1" ht="10">
      <c r="B7860" s="212"/>
      <c r="C7860" s="213"/>
      <c r="D7860" s="208" t="s">
        <v>272</v>
      </c>
      <c r="E7860" s="214" t="s">
        <v>44</v>
      </c>
      <c r="F7860" s="215" t="s">
        <v>2028</v>
      </c>
      <c r="G7860" s="213"/>
      <c r="H7860" s="214" t="s">
        <v>44</v>
      </c>
      <c r="I7860" s="216"/>
      <c r="J7860" s="213"/>
      <c r="K7860" s="213"/>
      <c r="L7860" s="217"/>
      <c r="M7860" s="218"/>
      <c r="N7860" s="219"/>
      <c r="O7860" s="219"/>
      <c r="P7860" s="219"/>
      <c r="Q7860" s="219"/>
      <c r="R7860" s="219"/>
      <c r="S7860" s="219"/>
      <c r="T7860" s="220"/>
      <c r="AT7860" s="221" t="s">
        <v>272</v>
      </c>
      <c r="AU7860" s="221" t="s">
        <v>91</v>
      </c>
      <c r="AV7860" s="13" t="s">
        <v>89</v>
      </c>
      <c r="AW7860" s="13" t="s">
        <v>38</v>
      </c>
      <c r="AX7860" s="13" t="s">
        <v>82</v>
      </c>
      <c r="AY7860" s="221" t="s">
        <v>262</v>
      </c>
    </row>
    <row r="7861" spans="1:65" s="13" customFormat="1" ht="10">
      <c r="B7861" s="212"/>
      <c r="C7861" s="213"/>
      <c r="D7861" s="208" t="s">
        <v>272</v>
      </c>
      <c r="E7861" s="214" t="s">
        <v>44</v>
      </c>
      <c r="F7861" s="215" t="s">
        <v>2029</v>
      </c>
      <c r="G7861" s="213"/>
      <c r="H7861" s="214" t="s">
        <v>44</v>
      </c>
      <c r="I7861" s="216"/>
      <c r="J7861" s="213"/>
      <c r="K7861" s="213"/>
      <c r="L7861" s="217"/>
      <c r="M7861" s="218"/>
      <c r="N7861" s="219"/>
      <c r="O7861" s="219"/>
      <c r="P7861" s="219"/>
      <c r="Q7861" s="219"/>
      <c r="R7861" s="219"/>
      <c r="S7861" s="219"/>
      <c r="T7861" s="220"/>
      <c r="AT7861" s="221" t="s">
        <v>272</v>
      </c>
      <c r="AU7861" s="221" t="s">
        <v>91</v>
      </c>
      <c r="AV7861" s="13" t="s">
        <v>89</v>
      </c>
      <c r="AW7861" s="13" t="s">
        <v>38</v>
      </c>
      <c r="AX7861" s="13" t="s">
        <v>82</v>
      </c>
      <c r="AY7861" s="221" t="s">
        <v>262</v>
      </c>
    </row>
    <row r="7862" spans="1:65" s="15" customFormat="1" ht="10">
      <c r="B7862" s="233"/>
      <c r="C7862" s="234"/>
      <c r="D7862" s="208" t="s">
        <v>272</v>
      </c>
      <c r="E7862" s="235" t="s">
        <v>44</v>
      </c>
      <c r="F7862" s="236" t="s">
        <v>3612</v>
      </c>
      <c r="G7862" s="234"/>
      <c r="H7862" s="237">
        <v>42</v>
      </c>
      <c r="I7862" s="238"/>
      <c r="J7862" s="234"/>
      <c r="K7862" s="234"/>
      <c r="L7862" s="239"/>
      <c r="M7862" s="240"/>
      <c r="N7862" s="241"/>
      <c r="O7862" s="241"/>
      <c r="P7862" s="241"/>
      <c r="Q7862" s="241"/>
      <c r="R7862" s="241"/>
      <c r="S7862" s="241"/>
      <c r="T7862" s="242"/>
      <c r="AT7862" s="243" t="s">
        <v>272</v>
      </c>
      <c r="AU7862" s="243" t="s">
        <v>91</v>
      </c>
      <c r="AV7862" s="15" t="s">
        <v>91</v>
      </c>
      <c r="AW7862" s="15" t="s">
        <v>38</v>
      </c>
      <c r="AX7862" s="15" t="s">
        <v>82</v>
      </c>
      <c r="AY7862" s="243" t="s">
        <v>262</v>
      </c>
    </row>
    <row r="7863" spans="1:65" s="13" customFormat="1" ht="10">
      <c r="B7863" s="212"/>
      <c r="C7863" s="213"/>
      <c r="D7863" s="208" t="s">
        <v>272</v>
      </c>
      <c r="E7863" s="214" t="s">
        <v>44</v>
      </c>
      <c r="F7863" s="215" t="s">
        <v>2031</v>
      </c>
      <c r="G7863" s="213"/>
      <c r="H7863" s="214" t="s">
        <v>44</v>
      </c>
      <c r="I7863" s="216"/>
      <c r="J7863" s="213"/>
      <c r="K7863" s="213"/>
      <c r="L7863" s="217"/>
      <c r="M7863" s="218"/>
      <c r="N7863" s="219"/>
      <c r="O7863" s="219"/>
      <c r="P7863" s="219"/>
      <c r="Q7863" s="219"/>
      <c r="R7863" s="219"/>
      <c r="S7863" s="219"/>
      <c r="T7863" s="220"/>
      <c r="AT7863" s="221" t="s">
        <v>272</v>
      </c>
      <c r="AU7863" s="221" t="s">
        <v>91</v>
      </c>
      <c r="AV7863" s="13" t="s">
        <v>89</v>
      </c>
      <c r="AW7863" s="13" t="s">
        <v>38</v>
      </c>
      <c r="AX7863" s="13" t="s">
        <v>82</v>
      </c>
      <c r="AY7863" s="221" t="s">
        <v>262</v>
      </c>
    </row>
    <row r="7864" spans="1:65" s="15" customFormat="1" ht="10">
      <c r="B7864" s="233"/>
      <c r="C7864" s="234"/>
      <c r="D7864" s="208" t="s">
        <v>272</v>
      </c>
      <c r="E7864" s="235" t="s">
        <v>44</v>
      </c>
      <c r="F7864" s="236" t="s">
        <v>3613</v>
      </c>
      <c r="G7864" s="234"/>
      <c r="H7864" s="237">
        <v>154</v>
      </c>
      <c r="I7864" s="238"/>
      <c r="J7864" s="234"/>
      <c r="K7864" s="234"/>
      <c r="L7864" s="239"/>
      <c r="M7864" s="240"/>
      <c r="N7864" s="241"/>
      <c r="O7864" s="241"/>
      <c r="P7864" s="241"/>
      <c r="Q7864" s="241"/>
      <c r="R7864" s="241"/>
      <c r="S7864" s="241"/>
      <c r="T7864" s="242"/>
      <c r="AT7864" s="243" t="s">
        <v>272</v>
      </c>
      <c r="AU7864" s="243" t="s">
        <v>91</v>
      </c>
      <c r="AV7864" s="15" t="s">
        <v>91</v>
      </c>
      <c r="AW7864" s="15" t="s">
        <v>38</v>
      </c>
      <c r="AX7864" s="15" t="s">
        <v>82</v>
      </c>
      <c r="AY7864" s="243" t="s">
        <v>262</v>
      </c>
    </row>
    <row r="7865" spans="1:65" s="13" customFormat="1" ht="10">
      <c r="B7865" s="212"/>
      <c r="C7865" s="213"/>
      <c r="D7865" s="208" t="s">
        <v>272</v>
      </c>
      <c r="E7865" s="214" t="s">
        <v>44</v>
      </c>
      <c r="F7865" s="215" t="s">
        <v>2033</v>
      </c>
      <c r="G7865" s="213"/>
      <c r="H7865" s="214" t="s">
        <v>44</v>
      </c>
      <c r="I7865" s="216"/>
      <c r="J7865" s="213"/>
      <c r="K7865" s="213"/>
      <c r="L7865" s="217"/>
      <c r="M7865" s="218"/>
      <c r="N7865" s="219"/>
      <c r="O7865" s="219"/>
      <c r="P7865" s="219"/>
      <c r="Q7865" s="219"/>
      <c r="R7865" s="219"/>
      <c r="S7865" s="219"/>
      <c r="T7865" s="220"/>
      <c r="AT7865" s="221" t="s">
        <v>272</v>
      </c>
      <c r="AU7865" s="221" t="s">
        <v>91</v>
      </c>
      <c r="AV7865" s="13" t="s">
        <v>89</v>
      </c>
      <c r="AW7865" s="13" t="s">
        <v>38</v>
      </c>
      <c r="AX7865" s="13" t="s">
        <v>82</v>
      </c>
      <c r="AY7865" s="221" t="s">
        <v>262</v>
      </c>
    </row>
    <row r="7866" spans="1:65" s="16" customFormat="1" ht="10">
      <c r="B7866" s="244"/>
      <c r="C7866" s="245"/>
      <c r="D7866" s="208" t="s">
        <v>272</v>
      </c>
      <c r="E7866" s="246" t="s">
        <v>44</v>
      </c>
      <c r="F7866" s="247" t="s">
        <v>291</v>
      </c>
      <c r="G7866" s="245"/>
      <c r="H7866" s="248">
        <v>196</v>
      </c>
      <c r="I7866" s="249"/>
      <c r="J7866" s="245"/>
      <c r="K7866" s="245"/>
      <c r="L7866" s="250"/>
      <c r="M7866" s="251"/>
      <c r="N7866" s="252"/>
      <c r="O7866" s="252"/>
      <c r="P7866" s="252"/>
      <c r="Q7866" s="252"/>
      <c r="R7866" s="252"/>
      <c r="S7866" s="252"/>
      <c r="T7866" s="253"/>
      <c r="AT7866" s="254" t="s">
        <v>272</v>
      </c>
      <c r="AU7866" s="254" t="s">
        <v>91</v>
      </c>
      <c r="AV7866" s="16" t="s">
        <v>104</v>
      </c>
      <c r="AW7866" s="16" t="s">
        <v>38</v>
      </c>
      <c r="AX7866" s="16" t="s">
        <v>89</v>
      </c>
      <c r="AY7866" s="254" t="s">
        <v>262</v>
      </c>
    </row>
    <row r="7867" spans="1:65" s="2" customFormat="1" ht="16.5" customHeight="1">
      <c r="A7867" s="37"/>
      <c r="B7867" s="38"/>
      <c r="C7867" s="195" t="s">
        <v>3614</v>
      </c>
      <c r="D7867" s="195" t="s">
        <v>264</v>
      </c>
      <c r="E7867" s="196" t="s">
        <v>3615</v>
      </c>
      <c r="F7867" s="197" t="s">
        <v>3616</v>
      </c>
      <c r="G7867" s="198" t="s">
        <v>590</v>
      </c>
      <c r="H7867" s="199">
        <v>98</v>
      </c>
      <c r="I7867" s="200"/>
      <c r="J7867" s="201">
        <f>ROUND(I7867*H7867,2)</f>
        <v>0</v>
      </c>
      <c r="K7867" s="197" t="s">
        <v>268</v>
      </c>
      <c r="L7867" s="42"/>
      <c r="M7867" s="202" t="s">
        <v>44</v>
      </c>
      <c r="N7867" s="203" t="s">
        <v>53</v>
      </c>
      <c r="O7867" s="67"/>
      <c r="P7867" s="204">
        <f>O7867*H7867</f>
        <v>0</v>
      </c>
      <c r="Q7867" s="204">
        <v>0</v>
      </c>
      <c r="R7867" s="204">
        <f>Q7867*H7867</f>
        <v>0</v>
      </c>
      <c r="S7867" s="204">
        <v>0</v>
      </c>
      <c r="T7867" s="205">
        <f>S7867*H7867</f>
        <v>0</v>
      </c>
      <c r="U7867" s="37"/>
      <c r="V7867" s="37"/>
      <c r="W7867" s="37"/>
      <c r="X7867" s="37"/>
      <c r="Y7867" s="37"/>
      <c r="Z7867" s="37"/>
      <c r="AA7867" s="37"/>
      <c r="AB7867" s="37"/>
      <c r="AC7867" s="37"/>
      <c r="AD7867" s="37"/>
      <c r="AE7867" s="37"/>
      <c r="AR7867" s="206" t="s">
        <v>442</v>
      </c>
      <c r="AT7867" s="206" t="s">
        <v>264</v>
      </c>
      <c r="AU7867" s="206" t="s">
        <v>91</v>
      </c>
      <c r="AY7867" s="19" t="s">
        <v>262</v>
      </c>
      <c r="BE7867" s="207">
        <f>IF(N7867="základní",J7867,0)</f>
        <v>0</v>
      </c>
      <c r="BF7867" s="207">
        <f>IF(N7867="snížená",J7867,0)</f>
        <v>0</v>
      </c>
      <c r="BG7867" s="207">
        <f>IF(N7867="zákl. přenesená",J7867,0)</f>
        <v>0</v>
      </c>
      <c r="BH7867" s="207">
        <f>IF(N7867="sníž. přenesená",J7867,0)</f>
        <v>0</v>
      </c>
      <c r="BI7867" s="207">
        <f>IF(N7867="nulová",J7867,0)</f>
        <v>0</v>
      </c>
      <c r="BJ7867" s="19" t="s">
        <v>89</v>
      </c>
      <c r="BK7867" s="207">
        <f>ROUND(I7867*H7867,2)</f>
        <v>0</v>
      </c>
      <c r="BL7867" s="19" t="s">
        <v>442</v>
      </c>
      <c r="BM7867" s="206" t="s">
        <v>3617</v>
      </c>
    </row>
    <row r="7868" spans="1:65" s="2" customFormat="1" ht="36">
      <c r="A7868" s="37"/>
      <c r="B7868" s="38"/>
      <c r="C7868" s="39"/>
      <c r="D7868" s="208" t="s">
        <v>270</v>
      </c>
      <c r="E7868" s="39"/>
      <c r="F7868" s="209" t="s">
        <v>3607</v>
      </c>
      <c r="G7868" s="39"/>
      <c r="H7868" s="39"/>
      <c r="I7868" s="118"/>
      <c r="J7868" s="39"/>
      <c r="K7868" s="39"/>
      <c r="L7868" s="42"/>
      <c r="M7868" s="210"/>
      <c r="N7868" s="211"/>
      <c r="O7868" s="67"/>
      <c r="P7868" s="67"/>
      <c r="Q7868" s="67"/>
      <c r="R7868" s="67"/>
      <c r="S7868" s="67"/>
      <c r="T7868" s="68"/>
      <c r="U7868" s="37"/>
      <c r="V7868" s="37"/>
      <c r="W7868" s="37"/>
      <c r="X7868" s="37"/>
      <c r="Y7868" s="37"/>
      <c r="Z7868" s="37"/>
      <c r="AA7868" s="37"/>
      <c r="AB7868" s="37"/>
      <c r="AC7868" s="37"/>
      <c r="AD7868" s="37"/>
      <c r="AE7868" s="37"/>
      <c r="AT7868" s="19" t="s">
        <v>270</v>
      </c>
      <c r="AU7868" s="19" t="s">
        <v>91</v>
      </c>
    </row>
    <row r="7869" spans="1:65" s="13" customFormat="1" ht="10">
      <c r="B7869" s="212"/>
      <c r="C7869" s="213"/>
      <c r="D7869" s="208" t="s">
        <v>272</v>
      </c>
      <c r="E7869" s="214" t="s">
        <v>44</v>
      </c>
      <c r="F7869" s="215" t="s">
        <v>2027</v>
      </c>
      <c r="G7869" s="213"/>
      <c r="H7869" s="214" t="s">
        <v>44</v>
      </c>
      <c r="I7869" s="216"/>
      <c r="J7869" s="213"/>
      <c r="K7869" s="213"/>
      <c r="L7869" s="217"/>
      <c r="M7869" s="218"/>
      <c r="N7869" s="219"/>
      <c r="O7869" s="219"/>
      <c r="P7869" s="219"/>
      <c r="Q7869" s="219"/>
      <c r="R7869" s="219"/>
      <c r="S7869" s="219"/>
      <c r="T7869" s="220"/>
      <c r="AT7869" s="221" t="s">
        <v>272</v>
      </c>
      <c r="AU7869" s="221" t="s">
        <v>91</v>
      </c>
      <c r="AV7869" s="13" t="s">
        <v>89</v>
      </c>
      <c r="AW7869" s="13" t="s">
        <v>38</v>
      </c>
      <c r="AX7869" s="13" t="s">
        <v>82</v>
      </c>
      <c r="AY7869" s="221" t="s">
        <v>262</v>
      </c>
    </row>
    <row r="7870" spans="1:65" s="13" customFormat="1" ht="10">
      <c r="B7870" s="212"/>
      <c r="C7870" s="213"/>
      <c r="D7870" s="208" t="s">
        <v>272</v>
      </c>
      <c r="E7870" s="214" t="s">
        <v>44</v>
      </c>
      <c r="F7870" s="215" t="s">
        <v>2028</v>
      </c>
      <c r="G7870" s="213"/>
      <c r="H7870" s="214" t="s">
        <v>44</v>
      </c>
      <c r="I7870" s="216"/>
      <c r="J7870" s="213"/>
      <c r="K7870" s="213"/>
      <c r="L7870" s="217"/>
      <c r="M7870" s="218"/>
      <c r="N7870" s="219"/>
      <c r="O7870" s="219"/>
      <c r="P7870" s="219"/>
      <c r="Q7870" s="219"/>
      <c r="R7870" s="219"/>
      <c r="S7870" s="219"/>
      <c r="T7870" s="220"/>
      <c r="AT7870" s="221" t="s">
        <v>272</v>
      </c>
      <c r="AU7870" s="221" t="s">
        <v>91</v>
      </c>
      <c r="AV7870" s="13" t="s">
        <v>89</v>
      </c>
      <c r="AW7870" s="13" t="s">
        <v>38</v>
      </c>
      <c r="AX7870" s="13" t="s">
        <v>82</v>
      </c>
      <c r="AY7870" s="221" t="s">
        <v>262</v>
      </c>
    </row>
    <row r="7871" spans="1:65" s="13" customFormat="1" ht="10">
      <c r="B7871" s="212"/>
      <c r="C7871" s="213"/>
      <c r="D7871" s="208" t="s">
        <v>272</v>
      </c>
      <c r="E7871" s="214" t="s">
        <v>44</v>
      </c>
      <c r="F7871" s="215" t="s">
        <v>2029</v>
      </c>
      <c r="G7871" s="213"/>
      <c r="H7871" s="214" t="s">
        <v>44</v>
      </c>
      <c r="I7871" s="216"/>
      <c r="J7871" s="213"/>
      <c r="K7871" s="213"/>
      <c r="L7871" s="217"/>
      <c r="M7871" s="218"/>
      <c r="N7871" s="219"/>
      <c r="O7871" s="219"/>
      <c r="P7871" s="219"/>
      <c r="Q7871" s="219"/>
      <c r="R7871" s="219"/>
      <c r="S7871" s="219"/>
      <c r="T7871" s="220"/>
      <c r="AT7871" s="221" t="s">
        <v>272</v>
      </c>
      <c r="AU7871" s="221" t="s">
        <v>91</v>
      </c>
      <c r="AV7871" s="13" t="s">
        <v>89</v>
      </c>
      <c r="AW7871" s="13" t="s">
        <v>38</v>
      </c>
      <c r="AX7871" s="13" t="s">
        <v>82</v>
      </c>
      <c r="AY7871" s="221" t="s">
        <v>262</v>
      </c>
    </row>
    <row r="7872" spans="1:65" s="15" customFormat="1" ht="10">
      <c r="B7872" s="233"/>
      <c r="C7872" s="234"/>
      <c r="D7872" s="208" t="s">
        <v>272</v>
      </c>
      <c r="E7872" s="235" t="s">
        <v>44</v>
      </c>
      <c r="F7872" s="236" t="s">
        <v>3575</v>
      </c>
      <c r="G7872" s="234"/>
      <c r="H7872" s="237">
        <v>21</v>
      </c>
      <c r="I7872" s="238"/>
      <c r="J7872" s="234"/>
      <c r="K7872" s="234"/>
      <c r="L7872" s="239"/>
      <c r="M7872" s="240"/>
      <c r="N7872" s="241"/>
      <c r="O7872" s="241"/>
      <c r="P7872" s="241"/>
      <c r="Q7872" s="241"/>
      <c r="R7872" s="241"/>
      <c r="S7872" s="241"/>
      <c r="T7872" s="242"/>
      <c r="AT7872" s="243" t="s">
        <v>272</v>
      </c>
      <c r="AU7872" s="243" t="s">
        <v>91</v>
      </c>
      <c r="AV7872" s="15" t="s">
        <v>91</v>
      </c>
      <c r="AW7872" s="15" t="s">
        <v>38</v>
      </c>
      <c r="AX7872" s="15" t="s">
        <v>82</v>
      </c>
      <c r="AY7872" s="243" t="s">
        <v>262</v>
      </c>
    </row>
    <row r="7873" spans="1:65" s="13" customFormat="1" ht="10">
      <c r="B7873" s="212"/>
      <c r="C7873" s="213"/>
      <c r="D7873" s="208" t="s">
        <v>272</v>
      </c>
      <c r="E7873" s="214" t="s">
        <v>44</v>
      </c>
      <c r="F7873" s="215" t="s">
        <v>2031</v>
      </c>
      <c r="G7873" s="213"/>
      <c r="H7873" s="214" t="s">
        <v>44</v>
      </c>
      <c r="I7873" s="216"/>
      <c r="J7873" s="213"/>
      <c r="K7873" s="213"/>
      <c r="L7873" s="217"/>
      <c r="M7873" s="218"/>
      <c r="N7873" s="219"/>
      <c r="O7873" s="219"/>
      <c r="P7873" s="219"/>
      <c r="Q7873" s="219"/>
      <c r="R7873" s="219"/>
      <c r="S7873" s="219"/>
      <c r="T7873" s="220"/>
      <c r="AT7873" s="221" t="s">
        <v>272</v>
      </c>
      <c r="AU7873" s="221" t="s">
        <v>91</v>
      </c>
      <c r="AV7873" s="13" t="s">
        <v>89</v>
      </c>
      <c r="AW7873" s="13" t="s">
        <v>38</v>
      </c>
      <c r="AX7873" s="13" t="s">
        <v>82</v>
      </c>
      <c r="AY7873" s="221" t="s">
        <v>262</v>
      </c>
    </row>
    <row r="7874" spans="1:65" s="15" customFormat="1" ht="10">
      <c r="B7874" s="233"/>
      <c r="C7874" s="234"/>
      <c r="D7874" s="208" t="s">
        <v>272</v>
      </c>
      <c r="E7874" s="235" t="s">
        <v>44</v>
      </c>
      <c r="F7874" s="236" t="s">
        <v>3576</v>
      </c>
      <c r="G7874" s="234"/>
      <c r="H7874" s="237">
        <v>77</v>
      </c>
      <c r="I7874" s="238"/>
      <c r="J7874" s="234"/>
      <c r="K7874" s="234"/>
      <c r="L7874" s="239"/>
      <c r="M7874" s="240"/>
      <c r="N7874" s="241"/>
      <c r="O7874" s="241"/>
      <c r="P7874" s="241"/>
      <c r="Q7874" s="241"/>
      <c r="R7874" s="241"/>
      <c r="S7874" s="241"/>
      <c r="T7874" s="242"/>
      <c r="AT7874" s="243" t="s">
        <v>272</v>
      </c>
      <c r="AU7874" s="243" t="s">
        <v>91</v>
      </c>
      <c r="AV7874" s="15" t="s">
        <v>91</v>
      </c>
      <c r="AW7874" s="15" t="s">
        <v>38</v>
      </c>
      <c r="AX7874" s="15" t="s">
        <v>82</v>
      </c>
      <c r="AY7874" s="243" t="s">
        <v>262</v>
      </c>
    </row>
    <row r="7875" spans="1:65" s="13" customFormat="1" ht="10">
      <c r="B7875" s="212"/>
      <c r="C7875" s="213"/>
      <c r="D7875" s="208" t="s">
        <v>272</v>
      </c>
      <c r="E7875" s="214" t="s">
        <v>44</v>
      </c>
      <c r="F7875" s="215" t="s">
        <v>2033</v>
      </c>
      <c r="G7875" s="213"/>
      <c r="H7875" s="214" t="s">
        <v>44</v>
      </c>
      <c r="I7875" s="216"/>
      <c r="J7875" s="213"/>
      <c r="K7875" s="213"/>
      <c r="L7875" s="217"/>
      <c r="M7875" s="218"/>
      <c r="N7875" s="219"/>
      <c r="O7875" s="219"/>
      <c r="P7875" s="219"/>
      <c r="Q7875" s="219"/>
      <c r="R7875" s="219"/>
      <c r="S7875" s="219"/>
      <c r="T7875" s="220"/>
      <c r="AT7875" s="221" t="s">
        <v>272</v>
      </c>
      <c r="AU7875" s="221" t="s">
        <v>91</v>
      </c>
      <c r="AV7875" s="13" t="s">
        <v>89</v>
      </c>
      <c r="AW7875" s="13" t="s">
        <v>38</v>
      </c>
      <c r="AX7875" s="13" t="s">
        <v>82</v>
      </c>
      <c r="AY7875" s="221" t="s">
        <v>262</v>
      </c>
    </row>
    <row r="7876" spans="1:65" s="16" customFormat="1" ht="10">
      <c r="B7876" s="244"/>
      <c r="C7876" s="245"/>
      <c r="D7876" s="208" t="s">
        <v>272</v>
      </c>
      <c r="E7876" s="246" t="s">
        <v>44</v>
      </c>
      <c r="F7876" s="247" t="s">
        <v>291</v>
      </c>
      <c r="G7876" s="245"/>
      <c r="H7876" s="248">
        <v>98</v>
      </c>
      <c r="I7876" s="249"/>
      <c r="J7876" s="245"/>
      <c r="K7876" s="245"/>
      <c r="L7876" s="250"/>
      <c r="M7876" s="251"/>
      <c r="N7876" s="252"/>
      <c r="O7876" s="252"/>
      <c r="P7876" s="252"/>
      <c r="Q7876" s="252"/>
      <c r="R7876" s="252"/>
      <c r="S7876" s="252"/>
      <c r="T7876" s="253"/>
      <c r="AT7876" s="254" t="s">
        <v>272</v>
      </c>
      <c r="AU7876" s="254" t="s">
        <v>91</v>
      </c>
      <c r="AV7876" s="16" t="s">
        <v>104</v>
      </c>
      <c r="AW7876" s="16" t="s">
        <v>38</v>
      </c>
      <c r="AX7876" s="16" t="s">
        <v>89</v>
      </c>
      <c r="AY7876" s="254" t="s">
        <v>262</v>
      </c>
    </row>
    <row r="7877" spans="1:65" s="2" customFormat="1" ht="16.5" customHeight="1">
      <c r="A7877" s="37"/>
      <c r="B7877" s="38"/>
      <c r="C7877" s="255" t="s">
        <v>3618</v>
      </c>
      <c r="D7877" s="255" t="s">
        <v>633</v>
      </c>
      <c r="E7877" s="256" t="s">
        <v>3619</v>
      </c>
      <c r="F7877" s="257" t="s">
        <v>3620</v>
      </c>
      <c r="G7877" s="258" t="s">
        <v>590</v>
      </c>
      <c r="H7877" s="259">
        <v>102.9</v>
      </c>
      <c r="I7877" s="260"/>
      <c r="J7877" s="261">
        <f>ROUND(I7877*H7877,2)</f>
        <v>0</v>
      </c>
      <c r="K7877" s="257" t="s">
        <v>268</v>
      </c>
      <c r="L7877" s="262"/>
      <c r="M7877" s="263" t="s">
        <v>44</v>
      </c>
      <c r="N7877" s="264" t="s">
        <v>53</v>
      </c>
      <c r="O7877" s="67"/>
      <c r="P7877" s="204">
        <f>O7877*H7877</f>
        <v>0</v>
      </c>
      <c r="Q7877" s="204">
        <v>3.8999999999999999E-4</v>
      </c>
      <c r="R7877" s="204">
        <f>Q7877*H7877</f>
        <v>4.0131E-2</v>
      </c>
      <c r="S7877" s="204">
        <v>0</v>
      </c>
      <c r="T7877" s="205">
        <f>S7877*H7877</f>
        <v>0</v>
      </c>
      <c r="U7877" s="37"/>
      <c r="V7877" s="37"/>
      <c r="W7877" s="37"/>
      <c r="X7877" s="37"/>
      <c r="Y7877" s="37"/>
      <c r="Z7877" s="37"/>
      <c r="AA7877" s="37"/>
      <c r="AB7877" s="37"/>
      <c r="AC7877" s="37"/>
      <c r="AD7877" s="37"/>
      <c r="AE7877" s="37"/>
      <c r="AR7877" s="206" t="s">
        <v>619</v>
      </c>
      <c r="AT7877" s="206" t="s">
        <v>633</v>
      </c>
      <c r="AU7877" s="206" t="s">
        <v>91</v>
      </c>
      <c r="AY7877" s="19" t="s">
        <v>262</v>
      </c>
      <c r="BE7877" s="207">
        <f>IF(N7877="základní",J7877,0)</f>
        <v>0</v>
      </c>
      <c r="BF7877" s="207">
        <f>IF(N7877="snížená",J7877,0)</f>
        <v>0</v>
      </c>
      <c r="BG7877" s="207">
        <f>IF(N7877="zákl. přenesená",J7877,0)</f>
        <v>0</v>
      </c>
      <c r="BH7877" s="207">
        <f>IF(N7877="sníž. přenesená",J7877,0)</f>
        <v>0</v>
      </c>
      <c r="BI7877" s="207">
        <f>IF(N7877="nulová",J7877,0)</f>
        <v>0</v>
      </c>
      <c r="BJ7877" s="19" t="s">
        <v>89</v>
      </c>
      <c r="BK7877" s="207">
        <f>ROUND(I7877*H7877,2)</f>
        <v>0</v>
      </c>
      <c r="BL7877" s="19" t="s">
        <v>442</v>
      </c>
      <c r="BM7877" s="206" t="s">
        <v>3621</v>
      </c>
    </row>
    <row r="7878" spans="1:65" s="13" customFormat="1" ht="10">
      <c r="B7878" s="212"/>
      <c r="C7878" s="213"/>
      <c r="D7878" s="208" t="s">
        <v>272</v>
      </c>
      <c r="E7878" s="214" t="s">
        <v>44</v>
      </c>
      <c r="F7878" s="215" t="s">
        <v>2027</v>
      </c>
      <c r="G7878" s="213"/>
      <c r="H7878" s="214" t="s">
        <v>44</v>
      </c>
      <c r="I7878" s="216"/>
      <c r="J7878" s="213"/>
      <c r="K7878" s="213"/>
      <c r="L7878" s="217"/>
      <c r="M7878" s="218"/>
      <c r="N7878" s="219"/>
      <c r="O7878" s="219"/>
      <c r="P7878" s="219"/>
      <c r="Q7878" s="219"/>
      <c r="R7878" s="219"/>
      <c r="S7878" s="219"/>
      <c r="T7878" s="220"/>
      <c r="AT7878" s="221" t="s">
        <v>272</v>
      </c>
      <c r="AU7878" s="221" t="s">
        <v>91</v>
      </c>
      <c r="AV7878" s="13" t="s">
        <v>89</v>
      </c>
      <c r="AW7878" s="13" t="s">
        <v>38</v>
      </c>
      <c r="AX7878" s="13" t="s">
        <v>82</v>
      </c>
      <c r="AY7878" s="221" t="s">
        <v>262</v>
      </c>
    </row>
    <row r="7879" spans="1:65" s="13" customFormat="1" ht="10">
      <c r="B7879" s="212"/>
      <c r="C7879" s="213"/>
      <c r="D7879" s="208" t="s">
        <v>272</v>
      </c>
      <c r="E7879" s="214" t="s">
        <v>44</v>
      </c>
      <c r="F7879" s="215" t="s">
        <v>2028</v>
      </c>
      <c r="G7879" s="213"/>
      <c r="H7879" s="214" t="s">
        <v>44</v>
      </c>
      <c r="I7879" s="216"/>
      <c r="J7879" s="213"/>
      <c r="K7879" s="213"/>
      <c r="L7879" s="217"/>
      <c r="M7879" s="218"/>
      <c r="N7879" s="219"/>
      <c r="O7879" s="219"/>
      <c r="P7879" s="219"/>
      <c r="Q7879" s="219"/>
      <c r="R7879" s="219"/>
      <c r="S7879" s="219"/>
      <c r="T7879" s="220"/>
      <c r="AT7879" s="221" t="s">
        <v>272</v>
      </c>
      <c r="AU7879" s="221" t="s">
        <v>91</v>
      </c>
      <c r="AV7879" s="13" t="s">
        <v>89</v>
      </c>
      <c r="AW7879" s="13" t="s">
        <v>38</v>
      </c>
      <c r="AX7879" s="13" t="s">
        <v>82</v>
      </c>
      <c r="AY7879" s="221" t="s">
        <v>262</v>
      </c>
    </row>
    <row r="7880" spans="1:65" s="13" customFormat="1" ht="10">
      <c r="B7880" s="212"/>
      <c r="C7880" s="213"/>
      <c r="D7880" s="208" t="s">
        <v>272</v>
      </c>
      <c r="E7880" s="214" t="s">
        <v>44</v>
      </c>
      <c r="F7880" s="215" t="s">
        <v>2029</v>
      </c>
      <c r="G7880" s="213"/>
      <c r="H7880" s="214" t="s">
        <v>44</v>
      </c>
      <c r="I7880" s="216"/>
      <c r="J7880" s="213"/>
      <c r="K7880" s="213"/>
      <c r="L7880" s="217"/>
      <c r="M7880" s="218"/>
      <c r="N7880" s="219"/>
      <c r="O7880" s="219"/>
      <c r="P7880" s="219"/>
      <c r="Q7880" s="219"/>
      <c r="R7880" s="219"/>
      <c r="S7880" s="219"/>
      <c r="T7880" s="220"/>
      <c r="AT7880" s="221" t="s">
        <v>272</v>
      </c>
      <c r="AU7880" s="221" t="s">
        <v>91</v>
      </c>
      <c r="AV7880" s="13" t="s">
        <v>89</v>
      </c>
      <c r="AW7880" s="13" t="s">
        <v>38</v>
      </c>
      <c r="AX7880" s="13" t="s">
        <v>82</v>
      </c>
      <c r="AY7880" s="221" t="s">
        <v>262</v>
      </c>
    </row>
    <row r="7881" spans="1:65" s="15" customFormat="1" ht="10">
      <c r="B7881" s="233"/>
      <c r="C7881" s="234"/>
      <c r="D7881" s="208" t="s">
        <v>272</v>
      </c>
      <c r="E7881" s="235" t="s">
        <v>44</v>
      </c>
      <c r="F7881" s="236" t="s">
        <v>3575</v>
      </c>
      <c r="G7881" s="234"/>
      <c r="H7881" s="237">
        <v>21</v>
      </c>
      <c r="I7881" s="238"/>
      <c r="J7881" s="234"/>
      <c r="K7881" s="234"/>
      <c r="L7881" s="239"/>
      <c r="M7881" s="240"/>
      <c r="N7881" s="241"/>
      <c r="O7881" s="241"/>
      <c r="P7881" s="241"/>
      <c r="Q7881" s="241"/>
      <c r="R7881" s="241"/>
      <c r="S7881" s="241"/>
      <c r="T7881" s="242"/>
      <c r="AT7881" s="243" t="s">
        <v>272</v>
      </c>
      <c r="AU7881" s="243" t="s">
        <v>91</v>
      </c>
      <c r="AV7881" s="15" t="s">
        <v>91</v>
      </c>
      <c r="AW7881" s="15" t="s">
        <v>38</v>
      </c>
      <c r="AX7881" s="15" t="s">
        <v>82</v>
      </c>
      <c r="AY7881" s="243" t="s">
        <v>262</v>
      </c>
    </row>
    <row r="7882" spans="1:65" s="13" customFormat="1" ht="10">
      <c r="B7882" s="212"/>
      <c r="C7882" s="213"/>
      <c r="D7882" s="208" t="s">
        <v>272</v>
      </c>
      <c r="E7882" s="214" t="s">
        <v>44</v>
      </c>
      <c r="F7882" s="215" t="s">
        <v>2031</v>
      </c>
      <c r="G7882" s="213"/>
      <c r="H7882" s="214" t="s">
        <v>44</v>
      </c>
      <c r="I7882" s="216"/>
      <c r="J7882" s="213"/>
      <c r="K7882" s="213"/>
      <c r="L7882" s="217"/>
      <c r="M7882" s="218"/>
      <c r="N7882" s="219"/>
      <c r="O7882" s="219"/>
      <c r="P7882" s="219"/>
      <c r="Q7882" s="219"/>
      <c r="R7882" s="219"/>
      <c r="S7882" s="219"/>
      <c r="T7882" s="220"/>
      <c r="AT7882" s="221" t="s">
        <v>272</v>
      </c>
      <c r="AU7882" s="221" t="s">
        <v>91</v>
      </c>
      <c r="AV7882" s="13" t="s">
        <v>89</v>
      </c>
      <c r="AW7882" s="13" t="s">
        <v>38</v>
      </c>
      <c r="AX7882" s="13" t="s">
        <v>82</v>
      </c>
      <c r="AY7882" s="221" t="s">
        <v>262</v>
      </c>
    </row>
    <row r="7883" spans="1:65" s="15" customFormat="1" ht="10">
      <c r="B7883" s="233"/>
      <c r="C7883" s="234"/>
      <c r="D7883" s="208" t="s">
        <v>272</v>
      </c>
      <c r="E7883" s="235" t="s">
        <v>44</v>
      </c>
      <c r="F7883" s="236" t="s">
        <v>3576</v>
      </c>
      <c r="G7883" s="234"/>
      <c r="H7883" s="237">
        <v>77</v>
      </c>
      <c r="I7883" s="238"/>
      <c r="J7883" s="234"/>
      <c r="K7883" s="234"/>
      <c r="L7883" s="239"/>
      <c r="M7883" s="240"/>
      <c r="N7883" s="241"/>
      <c r="O7883" s="241"/>
      <c r="P7883" s="241"/>
      <c r="Q7883" s="241"/>
      <c r="R7883" s="241"/>
      <c r="S7883" s="241"/>
      <c r="T7883" s="242"/>
      <c r="AT7883" s="243" t="s">
        <v>272</v>
      </c>
      <c r="AU7883" s="243" t="s">
        <v>91</v>
      </c>
      <c r="AV7883" s="15" t="s">
        <v>91</v>
      </c>
      <c r="AW7883" s="15" t="s">
        <v>38</v>
      </c>
      <c r="AX7883" s="15" t="s">
        <v>82</v>
      </c>
      <c r="AY7883" s="243" t="s">
        <v>262</v>
      </c>
    </row>
    <row r="7884" spans="1:65" s="13" customFormat="1" ht="10">
      <c r="B7884" s="212"/>
      <c r="C7884" s="213"/>
      <c r="D7884" s="208" t="s">
        <v>272</v>
      </c>
      <c r="E7884" s="214" t="s">
        <v>44</v>
      </c>
      <c r="F7884" s="215" t="s">
        <v>2033</v>
      </c>
      <c r="G7884" s="213"/>
      <c r="H7884" s="214" t="s">
        <v>44</v>
      </c>
      <c r="I7884" s="216"/>
      <c r="J7884" s="213"/>
      <c r="K7884" s="213"/>
      <c r="L7884" s="217"/>
      <c r="M7884" s="218"/>
      <c r="N7884" s="219"/>
      <c r="O7884" s="219"/>
      <c r="P7884" s="219"/>
      <c r="Q7884" s="219"/>
      <c r="R7884" s="219"/>
      <c r="S7884" s="219"/>
      <c r="T7884" s="220"/>
      <c r="AT7884" s="221" t="s">
        <v>272</v>
      </c>
      <c r="AU7884" s="221" t="s">
        <v>91</v>
      </c>
      <c r="AV7884" s="13" t="s">
        <v>89</v>
      </c>
      <c r="AW7884" s="13" t="s">
        <v>38</v>
      </c>
      <c r="AX7884" s="13" t="s">
        <v>82</v>
      </c>
      <c r="AY7884" s="221" t="s">
        <v>262</v>
      </c>
    </row>
    <row r="7885" spans="1:65" s="16" customFormat="1" ht="10">
      <c r="B7885" s="244"/>
      <c r="C7885" s="245"/>
      <c r="D7885" s="208" t="s">
        <v>272</v>
      </c>
      <c r="E7885" s="246" t="s">
        <v>44</v>
      </c>
      <c r="F7885" s="247" t="s">
        <v>291</v>
      </c>
      <c r="G7885" s="245"/>
      <c r="H7885" s="248">
        <v>98</v>
      </c>
      <c r="I7885" s="249"/>
      <c r="J7885" s="245"/>
      <c r="K7885" s="245"/>
      <c r="L7885" s="250"/>
      <c r="M7885" s="251"/>
      <c r="N7885" s="252"/>
      <c r="O7885" s="252"/>
      <c r="P7885" s="252"/>
      <c r="Q7885" s="252"/>
      <c r="R7885" s="252"/>
      <c r="S7885" s="252"/>
      <c r="T7885" s="253"/>
      <c r="AT7885" s="254" t="s">
        <v>272</v>
      </c>
      <c r="AU7885" s="254" t="s">
        <v>91</v>
      </c>
      <c r="AV7885" s="16" t="s">
        <v>104</v>
      </c>
      <c r="AW7885" s="16" t="s">
        <v>38</v>
      </c>
      <c r="AX7885" s="16" t="s">
        <v>89</v>
      </c>
      <c r="AY7885" s="254" t="s">
        <v>262</v>
      </c>
    </row>
    <row r="7886" spans="1:65" s="15" customFormat="1" ht="10">
      <c r="B7886" s="233"/>
      <c r="C7886" s="234"/>
      <c r="D7886" s="208" t="s">
        <v>272</v>
      </c>
      <c r="E7886" s="234"/>
      <c r="F7886" s="236" t="s">
        <v>3622</v>
      </c>
      <c r="G7886" s="234"/>
      <c r="H7886" s="237">
        <v>102.9</v>
      </c>
      <c r="I7886" s="238"/>
      <c r="J7886" s="234"/>
      <c r="K7886" s="234"/>
      <c r="L7886" s="239"/>
      <c r="M7886" s="240"/>
      <c r="N7886" s="241"/>
      <c r="O7886" s="241"/>
      <c r="P7886" s="241"/>
      <c r="Q7886" s="241"/>
      <c r="R7886" s="241"/>
      <c r="S7886" s="241"/>
      <c r="T7886" s="242"/>
      <c r="AT7886" s="243" t="s">
        <v>272</v>
      </c>
      <c r="AU7886" s="243" t="s">
        <v>91</v>
      </c>
      <c r="AV7886" s="15" t="s">
        <v>91</v>
      </c>
      <c r="AW7886" s="15" t="s">
        <v>4</v>
      </c>
      <c r="AX7886" s="15" t="s">
        <v>89</v>
      </c>
      <c r="AY7886" s="243" t="s">
        <v>262</v>
      </c>
    </row>
    <row r="7887" spans="1:65" s="2" customFormat="1" ht="16.5" customHeight="1">
      <c r="A7887" s="37"/>
      <c r="B7887" s="38"/>
      <c r="C7887" s="195" t="s">
        <v>3623</v>
      </c>
      <c r="D7887" s="195" t="s">
        <v>264</v>
      </c>
      <c r="E7887" s="196" t="s">
        <v>3624</v>
      </c>
      <c r="F7887" s="197" t="s">
        <v>3625</v>
      </c>
      <c r="G7887" s="198" t="s">
        <v>342</v>
      </c>
      <c r="H7887" s="199">
        <v>59.893000000000001</v>
      </c>
      <c r="I7887" s="200"/>
      <c r="J7887" s="201">
        <f>ROUND(I7887*H7887,2)</f>
        <v>0</v>
      </c>
      <c r="K7887" s="197" t="s">
        <v>268</v>
      </c>
      <c r="L7887" s="42"/>
      <c r="M7887" s="202" t="s">
        <v>44</v>
      </c>
      <c r="N7887" s="203" t="s">
        <v>53</v>
      </c>
      <c r="O7887" s="67"/>
      <c r="P7887" s="204">
        <f>O7887*H7887</f>
        <v>0</v>
      </c>
      <c r="Q7887" s="204">
        <v>2.3000000000000001E-4</v>
      </c>
      <c r="R7887" s="204">
        <f>Q7887*H7887</f>
        <v>1.377539E-2</v>
      </c>
      <c r="S7887" s="204">
        <v>0</v>
      </c>
      <c r="T7887" s="205">
        <f>S7887*H7887</f>
        <v>0</v>
      </c>
      <c r="U7887" s="37"/>
      <c r="V7887" s="37"/>
      <c r="W7887" s="37"/>
      <c r="X7887" s="37"/>
      <c r="Y7887" s="37"/>
      <c r="Z7887" s="37"/>
      <c r="AA7887" s="37"/>
      <c r="AB7887" s="37"/>
      <c r="AC7887" s="37"/>
      <c r="AD7887" s="37"/>
      <c r="AE7887" s="37"/>
      <c r="AR7887" s="206" t="s">
        <v>442</v>
      </c>
      <c r="AT7887" s="206" t="s">
        <v>264</v>
      </c>
      <c r="AU7887" s="206" t="s">
        <v>91</v>
      </c>
      <c r="AY7887" s="19" t="s">
        <v>262</v>
      </c>
      <c r="BE7887" s="207">
        <f>IF(N7887="základní",J7887,0)</f>
        <v>0</v>
      </c>
      <c r="BF7887" s="207">
        <f>IF(N7887="snížená",J7887,0)</f>
        <v>0</v>
      </c>
      <c r="BG7887" s="207">
        <f>IF(N7887="zákl. přenesená",J7887,0)</f>
        <v>0</v>
      </c>
      <c r="BH7887" s="207">
        <f>IF(N7887="sníž. přenesená",J7887,0)</f>
        <v>0</v>
      </c>
      <c r="BI7887" s="207">
        <f>IF(N7887="nulová",J7887,0)</f>
        <v>0</v>
      </c>
      <c r="BJ7887" s="19" t="s">
        <v>89</v>
      </c>
      <c r="BK7887" s="207">
        <f>ROUND(I7887*H7887,2)</f>
        <v>0</v>
      </c>
      <c r="BL7887" s="19" t="s">
        <v>442</v>
      </c>
      <c r="BM7887" s="206" t="s">
        <v>3626</v>
      </c>
    </row>
    <row r="7888" spans="1:65" s="2" customFormat="1" ht="36">
      <c r="A7888" s="37"/>
      <c r="B7888" s="38"/>
      <c r="C7888" s="39"/>
      <c r="D7888" s="208" t="s">
        <v>270</v>
      </c>
      <c r="E7888" s="39"/>
      <c r="F7888" s="209" t="s">
        <v>3607</v>
      </c>
      <c r="G7888" s="39"/>
      <c r="H7888" s="39"/>
      <c r="I7888" s="118"/>
      <c r="J7888" s="39"/>
      <c r="K7888" s="39"/>
      <c r="L7888" s="42"/>
      <c r="M7888" s="210"/>
      <c r="N7888" s="211"/>
      <c r="O7888" s="67"/>
      <c r="P7888" s="67"/>
      <c r="Q7888" s="67"/>
      <c r="R7888" s="67"/>
      <c r="S7888" s="67"/>
      <c r="T7888" s="68"/>
      <c r="U7888" s="37"/>
      <c r="V7888" s="37"/>
      <c r="W7888" s="37"/>
      <c r="X7888" s="37"/>
      <c r="Y7888" s="37"/>
      <c r="Z7888" s="37"/>
      <c r="AA7888" s="37"/>
      <c r="AB7888" s="37"/>
      <c r="AC7888" s="37"/>
      <c r="AD7888" s="37"/>
      <c r="AE7888" s="37"/>
      <c r="AT7888" s="19" t="s">
        <v>270</v>
      </c>
      <c r="AU7888" s="19" t="s">
        <v>91</v>
      </c>
    </row>
    <row r="7889" spans="1:65" s="13" customFormat="1" ht="10">
      <c r="B7889" s="212"/>
      <c r="C7889" s="213"/>
      <c r="D7889" s="208" t="s">
        <v>272</v>
      </c>
      <c r="E7889" s="214" t="s">
        <v>44</v>
      </c>
      <c r="F7889" s="215" t="s">
        <v>2027</v>
      </c>
      <c r="G7889" s="213"/>
      <c r="H7889" s="214" t="s">
        <v>44</v>
      </c>
      <c r="I7889" s="216"/>
      <c r="J7889" s="213"/>
      <c r="K7889" s="213"/>
      <c r="L7889" s="217"/>
      <c r="M7889" s="218"/>
      <c r="N7889" s="219"/>
      <c r="O7889" s="219"/>
      <c r="P7889" s="219"/>
      <c r="Q7889" s="219"/>
      <c r="R7889" s="219"/>
      <c r="S7889" s="219"/>
      <c r="T7889" s="220"/>
      <c r="AT7889" s="221" t="s">
        <v>272</v>
      </c>
      <c r="AU7889" s="221" t="s">
        <v>91</v>
      </c>
      <c r="AV7889" s="13" t="s">
        <v>89</v>
      </c>
      <c r="AW7889" s="13" t="s">
        <v>38</v>
      </c>
      <c r="AX7889" s="13" t="s">
        <v>82</v>
      </c>
      <c r="AY7889" s="221" t="s">
        <v>262</v>
      </c>
    </row>
    <row r="7890" spans="1:65" s="13" customFormat="1" ht="10">
      <c r="B7890" s="212"/>
      <c r="C7890" s="213"/>
      <c r="D7890" s="208" t="s">
        <v>272</v>
      </c>
      <c r="E7890" s="214" t="s">
        <v>44</v>
      </c>
      <c r="F7890" s="215" t="s">
        <v>2028</v>
      </c>
      <c r="G7890" s="213"/>
      <c r="H7890" s="214" t="s">
        <v>44</v>
      </c>
      <c r="I7890" s="216"/>
      <c r="J7890" s="213"/>
      <c r="K7890" s="213"/>
      <c r="L7890" s="217"/>
      <c r="M7890" s="218"/>
      <c r="N7890" s="219"/>
      <c r="O7890" s="219"/>
      <c r="P7890" s="219"/>
      <c r="Q7890" s="219"/>
      <c r="R7890" s="219"/>
      <c r="S7890" s="219"/>
      <c r="T7890" s="220"/>
      <c r="AT7890" s="221" t="s">
        <v>272</v>
      </c>
      <c r="AU7890" s="221" t="s">
        <v>91</v>
      </c>
      <c r="AV7890" s="13" t="s">
        <v>89</v>
      </c>
      <c r="AW7890" s="13" t="s">
        <v>38</v>
      </c>
      <c r="AX7890" s="13" t="s">
        <v>82</v>
      </c>
      <c r="AY7890" s="221" t="s">
        <v>262</v>
      </c>
    </row>
    <row r="7891" spans="1:65" s="13" customFormat="1" ht="10">
      <c r="B7891" s="212"/>
      <c r="C7891" s="213"/>
      <c r="D7891" s="208" t="s">
        <v>272</v>
      </c>
      <c r="E7891" s="214" t="s">
        <v>44</v>
      </c>
      <c r="F7891" s="215" t="s">
        <v>2029</v>
      </c>
      <c r="G7891" s="213"/>
      <c r="H7891" s="214" t="s">
        <v>44</v>
      </c>
      <c r="I7891" s="216"/>
      <c r="J7891" s="213"/>
      <c r="K7891" s="213"/>
      <c r="L7891" s="217"/>
      <c r="M7891" s="218"/>
      <c r="N7891" s="219"/>
      <c r="O7891" s="219"/>
      <c r="P7891" s="219"/>
      <c r="Q7891" s="219"/>
      <c r="R7891" s="219"/>
      <c r="S7891" s="219"/>
      <c r="T7891" s="220"/>
      <c r="AT7891" s="221" t="s">
        <v>272</v>
      </c>
      <c r="AU7891" s="221" t="s">
        <v>91</v>
      </c>
      <c r="AV7891" s="13" t="s">
        <v>89</v>
      </c>
      <c r="AW7891" s="13" t="s">
        <v>38</v>
      </c>
      <c r="AX7891" s="13" t="s">
        <v>82</v>
      </c>
      <c r="AY7891" s="221" t="s">
        <v>262</v>
      </c>
    </row>
    <row r="7892" spans="1:65" s="15" customFormat="1" ht="10">
      <c r="B7892" s="233"/>
      <c r="C7892" s="234"/>
      <c r="D7892" s="208" t="s">
        <v>272</v>
      </c>
      <c r="E7892" s="235" t="s">
        <v>44</v>
      </c>
      <c r="F7892" s="236" t="s">
        <v>2030</v>
      </c>
      <c r="G7892" s="234"/>
      <c r="H7892" s="237">
        <v>9.8699999999999992</v>
      </c>
      <c r="I7892" s="238"/>
      <c r="J7892" s="234"/>
      <c r="K7892" s="234"/>
      <c r="L7892" s="239"/>
      <c r="M7892" s="240"/>
      <c r="N7892" s="241"/>
      <c r="O7892" s="241"/>
      <c r="P7892" s="241"/>
      <c r="Q7892" s="241"/>
      <c r="R7892" s="241"/>
      <c r="S7892" s="241"/>
      <c r="T7892" s="242"/>
      <c r="AT7892" s="243" t="s">
        <v>272</v>
      </c>
      <c r="AU7892" s="243" t="s">
        <v>91</v>
      </c>
      <c r="AV7892" s="15" t="s">
        <v>91</v>
      </c>
      <c r="AW7892" s="15" t="s">
        <v>38</v>
      </c>
      <c r="AX7892" s="15" t="s">
        <v>82</v>
      </c>
      <c r="AY7892" s="243" t="s">
        <v>262</v>
      </c>
    </row>
    <row r="7893" spans="1:65" s="13" customFormat="1" ht="10">
      <c r="B7893" s="212"/>
      <c r="C7893" s="213"/>
      <c r="D7893" s="208" t="s">
        <v>272</v>
      </c>
      <c r="E7893" s="214" t="s">
        <v>44</v>
      </c>
      <c r="F7893" s="215" t="s">
        <v>2031</v>
      </c>
      <c r="G7893" s="213"/>
      <c r="H7893" s="214" t="s">
        <v>44</v>
      </c>
      <c r="I7893" s="216"/>
      <c r="J7893" s="213"/>
      <c r="K7893" s="213"/>
      <c r="L7893" s="217"/>
      <c r="M7893" s="218"/>
      <c r="N7893" s="219"/>
      <c r="O7893" s="219"/>
      <c r="P7893" s="219"/>
      <c r="Q7893" s="219"/>
      <c r="R7893" s="219"/>
      <c r="S7893" s="219"/>
      <c r="T7893" s="220"/>
      <c r="AT7893" s="221" t="s">
        <v>272</v>
      </c>
      <c r="AU7893" s="221" t="s">
        <v>91</v>
      </c>
      <c r="AV7893" s="13" t="s">
        <v>89</v>
      </c>
      <c r="AW7893" s="13" t="s">
        <v>38</v>
      </c>
      <c r="AX7893" s="13" t="s">
        <v>82</v>
      </c>
      <c r="AY7893" s="221" t="s">
        <v>262</v>
      </c>
    </row>
    <row r="7894" spans="1:65" s="15" customFormat="1" ht="10">
      <c r="B7894" s="233"/>
      <c r="C7894" s="234"/>
      <c r="D7894" s="208" t="s">
        <v>272</v>
      </c>
      <c r="E7894" s="235" t="s">
        <v>44</v>
      </c>
      <c r="F7894" s="236" t="s">
        <v>2032</v>
      </c>
      <c r="G7894" s="234"/>
      <c r="H7894" s="237">
        <v>35.42</v>
      </c>
      <c r="I7894" s="238"/>
      <c r="J7894" s="234"/>
      <c r="K7894" s="234"/>
      <c r="L7894" s="239"/>
      <c r="M7894" s="240"/>
      <c r="N7894" s="241"/>
      <c r="O7894" s="241"/>
      <c r="P7894" s="241"/>
      <c r="Q7894" s="241"/>
      <c r="R7894" s="241"/>
      <c r="S7894" s="241"/>
      <c r="T7894" s="242"/>
      <c r="AT7894" s="243" t="s">
        <v>272</v>
      </c>
      <c r="AU7894" s="243" t="s">
        <v>91</v>
      </c>
      <c r="AV7894" s="15" t="s">
        <v>91</v>
      </c>
      <c r="AW7894" s="15" t="s">
        <v>38</v>
      </c>
      <c r="AX7894" s="15" t="s">
        <v>82</v>
      </c>
      <c r="AY7894" s="243" t="s">
        <v>262</v>
      </c>
    </row>
    <row r="7895" spans="1:65" s="13" customFormat="1" ht="10">
      <c r="B7895" s="212"/>
      <c r="C7895" s="213"/>
      <c r="D7895" s="208" t="s">
        <v>272</v>
      </c>
      <c r="E7895" s="214" t="s">
        <v>44</v>
      </c>
      <c r="F7895" s="215" t="s">
        <v>2033</v>
      </c>
      <c r="G7895" s="213"/>
      <c r="H7895" s="214" t="s">
        <v>44</v>
      </c>
      <c r="I7895" s="216"/>
      <c r="J7895" s="213"/>
      <c r="K7895" s="213"/>
      <c r="L7895" s="217"/>
      <c r="M7895" s="218"/>
      <c r="N7895" s="219"/>
      <c r="O7895" s="219"/>
      <c r="P7895" s="219"/>
      <c r="Q7895" s="219"/>
      <c r="R7895" s="219"/>
      <c r="S7895" s="219"/>
      <c r="T7895" s="220"/>
      <c r="AT7895" s="221" t="s">
        <v>272</v>
      </c>
      <c r="AU7895" s="221" t="s">
        <v>91</v>
      </c>
      <c r="AV7895" s="13" t="s">
        <v>89</v>
      </c>
      <c r="AW7895" s="13" t="s">
        <v>38</v>
      </c>
      <c r="AX7895" s="13" t="s">
        <v>82</v>
      </c>
      <c r="AY7895" s="221" t="s">
        <v>262</v>
      </c>
    </row>
    <row r="7896" spans="1:65" s="15" customFormat="1" ht="10">
      <c r="B7896" s="233"/>
      <c r="C7896" s="234"/>
      <c r="D7896" s="208" t="s">
        <v>272</v>
      </c>
      <c r="E7896" s="235" t="s">
        <v>44</v>
      </c>
      <c r="F7896" s="236" t="s">
        <v>2034</v>
      </c>
      <c r="G7896" s="234"/>
      <c r="H7896" s="237">
        <v>14.603</v>
      </c>
      <c r="I7896" s="238"/>
      <c r="J7896" s="234"/>
      <c r="K7896" s="234"/>
      <c r="L7896" s="239"/>
      <c r="M7896" s="240"/>
      <c r="N7896" s="241"/>
      <c r="O7896" s="241"/>
      <c r="P7896" s="241"/>
      <c r="Q7896" s="241"/>
      <c r="R7896" s="241"/>
      <c r="S7896" s="241"/>
      <c r="T7896" s="242"/>
      <c r="AT7896" s="243" t="s">
        <v>272</v>
      </c>
      <c r="AU7896" s="243" t="s">
        <v>91</v>
      </c>
      <c r="AV7896" s="15" t="s">
        <v>91</v>
      </c>
      <c r="AW7896" s="15" t="s">
        <v>38</v>
      </c>
      <c r="AX7896" s="15" t="s">
        <v>82</v>
      </c>
      <c r="AY7896" s="243" t="s">
        <v>262</v>
      </c>
    </row>
    <row r="7897" spans="1:65" s="16" customFormat="1" ht="10">
      <c r="B7897" s="244"/>
      <c r="C7897" s="245"/>
      <c r="D7897" s="208" t="s">
        <v>272</v>
      </c>
      <c r="E7897" s="246" t="s">
        <v>44</v>
      </c>
      <c r="F7897" s="247" t="s">
        <v>291</v>
      </c>
      <c r="G7897" s="245"/>
      <c r="H7897" s="248">
        <v>59.893000000000001</v>
      </c>
      <c r="I7897" s="249"/>
      <c r="J7897" s="245"/>
      <c r="K7897" s="245"/>
      <c r="L7897" s="250"/>
      <c r="M7897" s="251"/>
      <c r="N7897" s="252"/>
      <c r="O7897" s="252"/>
      <c r="P7897" s="252"/>
      <c r="Q7897" s="252"/>
      <c r="R7897" s="252"/>
      <c r="S7897" s="252"/>
      <c r="T7897" s="253"/>
      <c r="AT7897" s="254" t="s">
        <v>272</v>
      </c>
      <c r="AU7897" s="254" t="s">
        <v>91</v>
      </c>
      <c r="AV7897" s="16" t="s">
        <v>104</v>
      </c>
      <c r="AW7897" s="16" t="s">
        <v>38</v>
      </c>
      <c r="AX7897" s="16" t="s">
        <v>89</v>
      </c>
      <c r="AY7897" s="254" t="s">
        <v>262</v>
      </c>
    </row>
    <row r="7898" spans="1:65" s="2" customFormat="1" ht="21.75" customHeight="1">
      <c r="A7898" s="37"/>
      <c r="B7898" s="38"/>
      <c r="C7898" s="195" t="s">
        <v>3627</v>
      </c>
      <c r="D7898" s="195" t="s">
        <v>264</v>
      </c>
      <c r="E7898" s="196" t="s">
        <v>3628</v>
      </c>
      <c r="F7898" s="197" t="s">
        <v>3629</v>
      </c>
      <c r="G7898" s="198" t="s">
        <v>406</v>
      </c>
      <c r="H7898" s="199">
        <v>6.085</v>
      </c>
      <c r="I7898" s="200"/>
      <c r="J7898" s="201">
        <f>ROUND(I7898*H7898,2)</f>
        <v>0</v>
      </c>
      <c r="K7898" s="197" t="s">
        <v>268</v>
      </c>
      <c r="L7898" s="42"/>
      <c r="M7898" s="202" t="s">
        <v>44</v>
      </c>
      <c r="N7898" s="203" t="s">
        <v>53</v>
      </c>
      <c r="O7898" s="67"/>
      <c r="P7898" s="204">
        <f>O7898*H7898</f>
        <v>0</v>
      </c>
      <c r="Q7898" s="204">
        <v>0</v>
      </c>
      <c r="R7898" s="204">
        <f>Q7898*H7898</f>
        <v>0</v>
      </c>
      <c r="S7898" s="204">
        <v>0</v>
      </c>
      <c r="T7898" s="205">
        <f>S7898*H7898</f>
        <v>0</v>
      </c>
      <c r="U7898" s="37"/>
      <c r="V7898" s="37"/>
      <c r="W7898" s="37"/>
      <c r="X7898" s="37"/>
      <c r="Y7898" s="37"/>
      <c r="Z7898" s="37"/>
      <c r="AA7898" s="37"/>
      <c r="AB7898" s="37"/>
      <c r="AC7898" s="37"/>
      <c r="AD7898" s="37"/>
      <c r="AE7898" s="37"/>
      <c r="AR7898" s="206" t="s">
        <v>442</v>
      </c>
      <c r="AT7898" s="206" t="s">
        <v>264</v>
      </c>
      <c r="AU7898" s="206" t="s">
        <v>91</v>
      </c>
      <c r="AY7898" s="19" t="s">
        <v>262</v>
      </c>
      <c r="BE7898" s="207">
        <f>IF(N7898="základní",J7898,0)</f>
        <v>0</v>
      </c>
      <c r="BF7898" s="207">
        <f>IF(N7898="snížená",J7898,0)</f>
        <v>0</v>
      </c>
      <c r="BG7898" s="207">
        <f>IF(N7898="zákl. přenesená",J7898,0)</f>
        <v>0</v>
      </c>
      <c r="BH7898" s="207">
        <f>IF(N7898="sníž. přenesená",J7898,0)</f>
        <v>0</v>
      </c>
      <c r="BI7898" s="207">
        <f>IF(N7898="nulová",J7898,0)</f>
        <v>0</v>
      </c>
      <c r="BJ7898" s="19" t="s">
        <v>89</v>
      </c>
      <c r="BK7898" s="207">
        <f>ROUND(I7898*H7898,2)</f>
        <v>0</v>
      </c>
      <c r="BL7898" s="19" t="s">
        <v>442</v>
      </c>
      <c r="BM7898" s="206" t="s">
        <v>3630</v>
      </c>
    </row>
    <row r="7899" spans="1:65" s="2" customFormat="1" ht="72">
      <c r="A7899" s="37"/>
      <c r="B7899" s="38"/>
      <c r="C7899" s="39"/>
      <c r="D7899" s="208" t="s">
        <v>270</v>
      </c>
      <c r="E7899" s="39"/>
      <c r="F7899" s="209" t="s">
        <v>1813</v>
      </c>
      <c r="G7899" s="39"/>
      <c r="H7899" s="39"/>
      <c r="I7899" s="118"/>
      <c r="J7899" s="39"/>
      <c r="K7899" s="39"/>
      <c r="L7899" s="42"/>
      <c r="M7899" s="210"/>
      <c r="N7899" s="211"/>
      <c r="O7899" s="67"/>
      <c r="P7899" s="67"/>
      <c r="Q7899" s="67"/>
      <c r="R7899" s="67"/>
      <c r="S7899" s="67"/>
      <c r="T7899" s="68"/>
      <c r="U7899" s="37"/>
      <c r="V7899" s="37"/>
      <c r="W7899" s="37"/>
      <c r="X7899" s="37"/>
      <c r="Y7899" s="37"/>
      <c r="Z7899" s="37"/>
      <c r="AA7899" s="37"/>
      <c r="AB7899" s="37"/>
      <c r="AC7899" s="37"/>
      <c r="AD7899" s="37"/>
      <c r="AE7899" s="37"/>
      <c r="AT7899" s="19" t="s">
        <v>270</v>
      </c>
      <c r="AU7899" s="19" t="s">
        <v>91</v>
      </c>
    </row>
    <row r="7900" spans="1:65" s="12" customFormat="1" ht="22.75" customHeight="1">
      <c r="B7900" s="179"/>
      <c r="C7900" s="180"/>
      <c r="D7900" s="181" t="s">
        <v>81</v>
      </c>
      <c r="E7900" s="193" t="s">
        <v>3631</v>
      </c>
      <c r="F7900" s="193" t="s">
        <v>3632</v>
      </c>
      <c r="G7900" s="180"/>
      <c r="H7900" s="180"/>
      <c r="I7900" s="183"/>
      <c r="J7900" s="194">
        <f>BK7900</f>
        <v>0</v>
      </c>
      <c r="K7900" s="180"/>
      <c r="L7900" s="185"/>
      <c r="M7900" s="186"/>
      <c r="N7900" s="187"/>
      <c r="O7900" s="187"/>
      <c r="P7900" s="188">
        <f>SUM(P7901:P8048)</f>
        <v>0</v>
      </c>
      <c r="Q7900" s="187"/>
      <c r="R7900" s="188">
        <f>SUM(R7901:R8048)</f>
        <v>6.5857387999999997</v>
      </c>
      <c r="S7900" s="187"/>
      <c r="T7900" s="189">
        <f>SUM(T7901:T8048)</f>
        <v>0</v>
      </c>
      <c r="AR7900" s="190" t="s">
        <v>91</v>
      </c>
      <c r="AT7900" s="191" t="s">
        <v>81</v>
      </c>
      <c r="AU7900" s="191" t="s">
        <v>89</v>
      </c>
      <c r="AY7900" s="190" t="s">
        <v>262</v>
      </c>
      <c r="BK7900" s="192">
        <f>SUM(BK7901:BK8048)</f>
        <v>0</v>
      </c>
    </row>
    <row r="7901" spans="1:65" s="2" customFormat="1" ht="16.5" customHeight="1">
      <c r="A7901" s="37"/>
      <c r="B7901" s="38"/>
      <c r="C7901" s="195" t="s">
        <v>3633</v>
      </c>
      <c r="D7901" s="195" t="s">
        <v>264</v>
      </c>
      <c r="E7901" s="196" t="s">
        <v>3634</v>
      </c>
      <c r="F7901" s="197" t="s">
        <v>3635</v>
      </c>
      <c r="G7901" s="198" t="s">
        <v>342</v>
      </c>
      <c r="H7901" s="199">
        <v>1195.2</v>
      </c>
      <c r="I7901" s="200"/>
      <c r="J7901" s="201">
        <f>ROUND(I7901*H7901,2)</f>
        <v>0</v>
      </c>
      <c r="K7901" s="197" t="s">
        <v>268</v>
      </c>
      <c r="L7901" s="42"/>
      <c r="M7901" s="202" t="s">
        <v>44</v>
      </c>
      <c r="N7901" s="203" t="s">
        <v>53</v>
      </c>
      <c r="O7901" s="67"/>
      <c r="P7901" s="204">
        <f>O7901*H7901</f>
        <v>0</v>
      </c>
      <c r="Q7901" s="204">
        <v>0</v>
      </c>
      <c r="R7901" s="204">
        <f>Q7901*H7901</f>
        <v>0</v>
      </c>
      <c r="S7901" s="204">
        <v>0</v>
      </c>
      <c r="T7901" s="205">
        <f>S7901*H7901</f>
        <v>0</v>
      </c>
      <c r="U7901" s="37"/>
      <c r="V7901" s="37"/>
      <c r="W7901" s="37"/>
      <c r="X7901" s="37"/>
      <c r="Y7901" s="37"/>
      <c r="Z7901" s="37"/>
      <c r="AA7901" s="37"/>
      <c r="AB7901" s="37"/>
      <c r="AC7901" s="37"/>
      <c r="AD7901" s="37"/>
      <c r="AE7901" s="37"/>
      <c r="AR7901" s="206" t="s">
        <v>442</v>
      </c>
      <c r="AT7901" s="206" t="s">
        <v>264</v>
      </c>
      <c r="AU7901" s="206" t="s">
        <v>91</v>
      </c>
      <c r="AY7901" s="19" t="s">
        <v>262</v>
      </c>
      <c r="BE7901" s="207">
        <f>IF(N7901="základní",J7901,0)</f>
        <v>0</v>
      </c>
      <c r="BF7901" s="207">
        <f>IF(N7901="snížená",J7901,0)</f>
        <v>0</v>
      </c>
      <c r="BG7901" s="207">
        <f>IF(N7901="zákl. přenesená",J7901,0)</f>
        <v>0</v>
      </c>
      <c r="BH7901" s="207">
        <f>IF(N7901="sníž. přenesená",J7901,0)</f>
        <v>0</v>
      </c>
      <c r="BI7901" s="207">
        <f>IF(N7901="nulová",J7901,0)</f>
        <v>0</v>
      </c>
      <c r="BJ7901" s="19" t="s">
        <v>89</v>
      </c>
      <c r="BK7901" s="207">
        <f>ROUND(I7901*H7901,2)</f>
        <v>0</v>
      </c>
      <c r="BL7901" s="19" t="s">
        <v>442</v>
      </c>
      <c r="BM7901" s="206" t="s">
        <v>3636</v>
      </c>
    </row>
    <row r="7902" spans="1:65" s="2" customFormat="1" ht="45">
      <c r="A7902" s="37"/>
      <c r="B7902" s="38"/>
      <c r="C7902" s="39"/>
      <c r="D7902" s="208" t="s">
        <v>270</v>
      </c>
      <c r="E7902" s="39"/>
      <c r="F7902" s="209" t="s">
        <v>3637</v>
      </c>
      <c r="G7902" s="39"/>
      <c r="H7902" s="39"/>
      <c r="I7902" s="118"/>
      <c r="J7902" s="39"/>
      <c r="K7902" s="39"/>
      <c r="L7902" s="42"/>
      <c r="M7902" s="210"/>
      <c r="N7902" s="211"/>
      <c r="O7902" s="67"/>
      <c r="P7902" s="67"/>
      <c r="Q7902" s="67"/>
      <c r="R7902" s="67"/>
      <c r="S7902" s="67"/>
      <c r="T7902" s="68"/>
      <c r="U7902" s="37"/>
      <c r="V7902" s="37"/>
      <c r="W7902" s="37"/>
      <c r="X7902" s="37"/>
      <c r="Y7902" s="37"/>
      <c r="Z7902" s="37"/>
      <c r="AA7902" s="37"/>
      <c r="AB7902" s="37"/>
      <c r="AC7902" s="37"/>
      <c r="AD7902" s="37"/>
      <c r="AE7902" s="37"/>
      <c r="AT7902" s="19" t="s">
        <v>270</v>
      </c>
      <c r="AU7902" s="19" t="s">
        <v>91</v>
      </c>
    </row>
    <row r="7903" spans="1:65" s="2" customFormat="1" ht="16.5" customHeight="1">
      <c r="A7903" s="37"/>
      <c r="B7903" s="38"/>
      <c r="C7903" s="195" t="s">
        <v>3638</v>
      </c>
      <c r="D7903" s="195" t="s">
        <v>264</v>
      </c>
      <c r="E7903" s="196" t="s">
        <v>3639</v>
      </c>
      <c r="F7903" s="197" t="s">
        <v>3640</v>
      </c>
      <c r="G7903" s="198" t="s">
        <v>342</v>
      </c>
      <c r="H7903" s="199">
        <v>1195.2</v>
      </c>
      <c r="I7903" s="200"/>
      <c r="J7903" s="201">
        <f>ROUND(I7903*H7903,2)</f>
        <v>0</v>
      </c>
      <c r="K7903" s="197" t="s">
        <v>268</v>
      </c>
      <c r="L7903" s="42"/>
      <c r="M7903" s="202" t="s">
        <v>44</v>
      </c>
      <c r="N7903" s="203" t="s">
        <v>53</v>
      </c>
      <c r="O7903" s="67"/>
      <c r="P7903" s="204">
        <f>O7903*H7903</f>
        <v>0</v>
      </c>
      <c r="Q7903" s="204">
        <v>0</v>
      </c>
      <c r="R7903" s="204">
        <f>Q7903*H7903</f>
        <v>0</v>
      </c>
      <c r="S7903" s="204">
        <v>0</v>
      </c>
      <c r="T7903" s="205">
        <f>S7903*H7903</f>
        <v>0</v>
      </c>
      <c r="U7903" s="37"/>
      <c r="V7903" s="37"/>
      <c r="W7903" s="37"/>
      <c r="X7903" s="37"/>
      <c r="Y7903" s="37"/>
      <c r="Z7903" s="37"/>
      <c r="AA7903" s="37"/>
      <c r="AB7903" s="37"/>
      <c r="AC7903" s="37"/>
      <c r="AD7903" s="37"/>
      <c r="AE7903" s="37"/>
      <c r="AR7903" s="206" t="s">
        <v>442</v>
      </c>
      <c r="AT7903" s="206" t="s">
        <v>264</v>
      </c>
      <c r="AU7903" s="206" t="s">
        <v>91</v>
      </c>
      <c r="AY7903" s="19" t="s">
        <v>262</v>
      </c>
      <c r="BE7903" s="207">
        <f>IF(N7903="základní",J7903,0)</f>
        <v>0</v>
      </c>
      <c r="BF7903" s="207">
        <f>IF(N7903="snížená",J7903,0)</f>
        <v>0</v>
      </c>
      <c r="BG7903" s="207">
        <f>IF(N7903="zákl. přenesená",J7903,0)</f>
        <v>0</v>
      </c>
      <c r="BH7903" s="207">
        <f>IF(N7903="sníž. přenesená",J7903,0)</f>
        <v>0</v>
      </c>
      <c r="BI7903" s="207">
        <f>IF(N7903="nulová",J7903,0)</f>
        <v>0</v>
      </c>
      <c r="BJ7903" s="19" t="s">
        <v>89</v>
      </c>
      <c r="BK7903" s="207">
        <f>ROUND(I7903*H7903,2)</f>
        <v>0</v>
      </c>
      <c r="BL7903" s="19" t="s">
        <v>442</v>
      </c>
      <c r="BM7903" s="206" t="s">
        <v>3641</v>
      </c>
    </row>
    <row r="7904" spans="1:65" s="2" customFormat="1" ht="45">
      <c r="A7904" s="37"/>
      <c r="B7904" s="38"/>
      <c r="C7904" s="39"/>
      <c r="D7904" s="208" t="s">
        <v>270</v>
      </c>
      <c r="E7904" s="39"/>
      <c r="F7904" s="209" t="s">
        <v>3637</v>
      </c>
      <c r="G7904" s="39"/>
      <c r="H7904" s="39"/>
      <c r="I7904" s="118"/>
      <c r="J7904" s="39"/>
      <c r="K7904" s="39"/>
      <c r="L7904" s="42"/>
      <c r="M7904" s="210"/>
      <c r="N7904" s="211"/>
      <c r="O7904" s="67"/>
      <c r="P7904" s="67"/>
      <c r="Q7904" s="67"/>
      <c r="R7904" s="67"/>
      <c r="S7904" s="67"/>
      <c r="T7904" s="68"/>
      <c r="U7904" s="37"/>
      <c r="V7904" s="37"/>
      <c r="W7904" s="37"/>
      <c r="X7904" s="37"/>
      <c r="Y7904" s="37"/>
      <c r="Z7904" s="37"/>
      <c r="AA7904" s="37"/>
      <c r="AB7904" s="37"/>
      <c r="AC7904" s="37"/>
      <c r="AD7904" s="37"/>
      <c r="AE7904" s="37"/>
      <c r="AT7904" s="19" t="s">
        <v>270</v>
      </c>
      <c r="AU7904" s="19" t="s">
        <v>91</v>
      </c>
    </row>
    <row r="7905" spans="1:65" s="2" customFormat="1" ht="16.5" customHeight="1">
      <c r="A7905" s="37"/>
      <c r="B7905" s="38"/>
      <c r="C7905" s="195" t="s">
        <v>3642</v>
      </c>
      <c r="D7905" s="195" t="s">
        <v>264</v>
      </c>
      <c r="E7905" s="196" t="s">
        <v>3643</v>
      </c>
      <c r="F7905" s="197" t="s">
        <v>3644</v>
      </c>
      <c r="G7905" s="198" t="s">
        <v>342</v>
      </c>
      <c r="H7905" s="199">
        <v>1195.2</v>
      </c>
      <c r="I7905" s="200"/>
      <c r="J7905" s="201">
        <f>ROUND(I7905*H7905,2)</f>
        <v>0</v>
      </c>
      <c r="K7905" s="197" t="s">
        <v>268</v>
      </c>
      <c r="L7905" s="42"/>
      <c r="M7905" s="202" t="s">
        <v>44</v>
      </c>
      <c r="N7905" s="203" t="s">
        <v>53</v>
      </c>
      <c r="O7905" s="67"/>
      <c r="P7905" s="204">
        <f>O7905*H7905</f>
        <v>0</v>
      </c>
      <c r="Q7905" s="204">
        <v>2.0000000000000001E-4</v>
      </c>
      <c r="R7905" s="204">
        <f>Q7905*H7905</f>
        <v>0.23904000000000003</v>
      </c>
      <c r="S7905" s="204">
        <v>0</v>
      </c>
      <c r="T7905" s="205">
        <f>S7905*H7905</f>
        <v>0</v>
      </c>
      <c r="U7905" s="37"/>
      <c r="V7905" s="37"/>
      <c r="W7905" s="37"/>
      <c r="X7905" s="37"/>
      <c r="Y7905" s="37"/>
      <c r="Z7905" s="37"/>
      <c r="AA7905" s="37"/>
      <c r="AB7905" s="37"/>
      <c r="AC7905" s="37"/>
      <c r="AD7905" s="37"/>
      <c r="AE7905" s="37"/>
      <c r="AR7905" s="206" t="s">
        <v>442</v>
      </c>
      <c r="AT7905" s="206" t="s">
        <v>264</v>
      </c>
      <c r="AU7905" s="206" t="s">
        <v>91</v>
      </c>
      <c r="AY7905" s="19" t="s">
        <v>262</v>
      </c>
      <c r="BE7905" s="207">
        <f>IF(N7905="základní",J7905,0)</f>
        <v>0</v>
      </c>
      <c r="BF7905" s="207">
        <f>IF(N7905="snížená",J7905,0)</f>
        <v>0</v>
      </c>
      <c r="BG7905" s="207">
        <f>IF(N7905="zákl. přenesená",J7905,0)</f>
        <v>0</v>
      </c>
      <c r="BH7905" s="207">
        <f>IF(N7905="sníž. přenesená",J7905,0)</f>
        <v>0</v>
      </c>
      <c r="BI7905" s="207">
        <f>IF(N7905="nulová",J7905,0)</f>
        <v>0</v>
      </c>
      <c r="BJ7905" s="19" t="s">
        <v>89</v>
      </c>
      <c r="BK7905" s="207">
        <f>ROUND(I7905*H7905,2)</f>
        <v>0</v>
      </c>
      <c r="BL7905" s="19" t="s">
        <v>442</v>
      </c>
      <c r="BM7905" s="206" t="s">
        <v>3645</v>
      </c>
    </row>
    <row r="7906" spans="1:65" s="2" customFormat="1" ht="45">
      <c r="A7906" s="37"/>
      <c r="B7906" s="38"/>
      <c r="C7906" s="39"/>
      <c r="D7906" s="208" t="s">
        <v>270</v>
      </c>
      <c r="E7906" s="39"/>
      <c r="F7906" s="209" t="s">
        <v>3637</v>
      </c>
      <c r="G7906" s="39"/>
      <c r="H7906" s="39"/>
      <c r="I7906" s="118"/>
      <c r="J7906" s="39"/>
      <c r="K7906" s="39"/>
      <c r="L7906" s="42"/>
      <c r="M7906" s="210"/>
      <c r="N7906" s="211"/>
      <c r="O7906" s="67"/>
      <c r="P7906" s="67"/>
      <c r="Q7906" s="67"/>
      <c r="R7906" s="67"/>
      <c r="S7906" s="67"/>
      <c r="T7906" s="68"/>
      <c r="U7906" s="37"/>
      <c r="V7906" s="37"/>
      <c r="W7906" s="37"/>
      <c r="X7906" s="37"/>
      <c r="Y7906" s="37"/>
      <c r="Z7906" s="37"/>
      <c r="AA7906" s="37"/>
      <c r="AB7906" s="37"/>
      <c r="AC7906" s="37"/>
      <c r="AD7906" s="37"/>
      <c r="AE7906" s="37"/>
      <c r="AT7906" s="19" t="s">
        <v>270</v>
      </c>
      <c r="AU7906" s="19" t="s">
        <v>91</v>
      </c>
    </row>
    <row r="7907" spans="1:65" s="2" customFormat="1" ht="16.5" customHeight="1">
      <c r="A7907" s="37"/>
      <c r="B7907" s="38"/>
      <c r="C7907" s="195" t="s">
        <v>3646</v>
      </c>
      <c r="D7907" s="195" t="s">
        <v>264</v>
      </c>
      <c r="E7907" s="196" t="s">
        <v>3647</v>
      </c>
      <c r="F7907" s="197" t="s">
        <v>3648</v>
      </c>
      <c r="G7907" s="198" t="s">
        <v>342</v>
      </c>
      <c r="H7907" s="199">
        <v>1195.2</v>
      </c>
      <c r="I7907" s="200"/>
      <c r="J7907" s="201">
        <f>ROUND(I7907*H7907,2)</f>
        <v>0</v>
      </c>
      <c r="K7907" s="197" t="s">
        <v>268</v>
      </c>
      <c r="L7907" s="42"/>
      <c r="M7907" s="202" t="s">
        <v>44</v>
      </c>
      <c r="N7907" s="203" t="s">
        <v>53</v>
      </c>
      <c r="O7907" s="67"/>
      <c r="P7907" s="204">
        <f>O7907*H7907</f>
        <v>0</v>
      </c>
      <c r="Q7907" s="204">
        <v>2.9999999999999997E-4</v>
      </c>
      <c r="R7907" s="204">
        <f>Q7907*H7907</f>
        <v>0.35855999999999999</v>
      </c>
      <c r="S7907" s="204">
        <v>0</v>
      </c>
      <c r="T7907" s="205">
        <f>S7907*H7907</f>
        <v>0</v>
      </c>
      <c r="U7907" s="37"/>
      <c r="V7907" s="37"/>
      <c r="W7907" s="37"/>
      <c r="X7907" s="37"/>
      <c r="Y7907" s="37"/>
      <c r="Z7907" s="37"/>
      <c r="AA7907" s="37"/>
      <c r="AB7907" s="37"/>
      <c r="AC7907" s="37"/>
      <c r="AD7907" s="37"/>
      <c r="AE7907" s="37"/>
      <c r="AR7907" s="206" t="s">
        <v>442</v>
      </c>
      <c r="AT7907" s="206" t="s">
        <v>264</v>
      </c>
      <c r="AU7907" s="206" t="s">
        <v>91</v>
      </c>
      <c r="AY7907" s="19" t="s">
        <v>262</v>
      </c>
      <c r="BE7907" s="207">
        <f>IF(N7907="základní",J7907,0)</f>
        <v>0</v>
      </c>
      <c r="BF7907" s="207">
        <f>IF(N7907="snížená",J7907,0)</f>
        <v>0</v>
      </c>
      <c r="BG7907" s="207">
        <f>IF(N7907="zákl. přenesená",J7907,0)</f>
        <v>0</v>
      </c>
      <c r="BH7907" s="207">
        <f>IF(N7907="sníž. přenesená",J7907,0)</f>
        <v>0</v>
      </c>
      <c r="BI7907" s="207">
        <f>IF(N7907="nulová",J7907,0)</f>
        <v>0</v>
      </c>
      <c r="BJ7907" s="19" t="s">
        <v>89</v>
      </c>
      <c r="BK7907" s="207">
        <f>ROUND(I7907*H7907,2)</f>
        <v>0</v>
      </c>
      <c r="BL7907" s="19" t="s">
        <v>442</v>
      </c>
      <c r="BM7907" s="206" t="s">
        <v>3649</v>
      </c>
    </row>
    <row r="7908" spans="1:65" s="2" customFormat="1" ht="36">
      <c r="A7908" s="37"/>
      <c r="B7908" s="38"/>
      <c r="C7908" s="39"/>
      <c r="D7908" s="208" t="s">
        <v>421</v>
      </c>
      <c r="E7908" s="39"/>
      <c r="F7908" s="209" t="s">
        <v>3650</v>
      </c>
      <c r="G7908" s="39"/>
      <c r="H7908" s="39"/>
      <c r="I7908" s="118"/>
      <c r="J7908" s="39"/>
      <c r="K7908" s="39"/>
      <c r="L7908" s="42"/>
      <c r="M7908" s="210"/>
      <c r="N7908" s="211"/>
      <c r="O7908" s="67"/>
      <c r="P7908" s="67"/>
      <c r="Q7908" s="67"/>
      <c r="R7908" s="67"/>
      <c r="S7908" s="67"/>
      <c r="T7908" s="68"/>
      <c r="U7908" s="37"/>
      <c r="V7908" s="37"/>
      <c r="W7908" s="37"/>
      <c r="X7908" s="37"/>
      <c r="Y7908" s="37"/>
      <c r="Z7908" s="37"/>
      <c r="AA7908" s="37"/>
      <c r="AB7908" s="37"/>
      <c r="AC7908" s="37"/>
      <c r="AD7908" s="37"/>
      <c r="AE7908" s="37"/>
      <c r="AT7908" s="19" t="s">
        <v>421</v>
      </c>
      <c r="AU7908" s="19" t="s">
        <v>91</v>
      </c>
    </row>
    <row r="7909" spans="1:65" s="13" customFormat="1" ht="10">
      <c r="B7909" s="212"/>
      <c r="C7909" s="213"/>
      <c r="D7909" s="208" t="s">
        <v>272</v>
      </c>
      <c r="E7909" s="214" t="s">
        <v>44</v>
      </c>
      <c r="F7909" s="215" t="s">
        <v>3651</v>
      </c>
      <c r="G7909" s="213"/>
      <c r="H7909" s="214" t="s">
        <v>44</v>
      </c>
      <c r="I7909" s="216"/>
      <c r="J7909" s="213"/>
      <c r="K7909" s="213"/>
      <c r="L7909" s="217"/>
      <c r="M7909" s="218"/>
      <c r="N7909" s="219"/>
      <c r="O7909" s="219"/>
      <c r="P7909" s="219"/>
      <c r="Q7909" s="219"/>
      <c r="R7909" s="219"/>
      <c r="S7909" s="219"/>
      <c r="T7909" s="220"/>
      <c r="AT7909" s="221" t="s">
        <v>272</v>
      </c>
      <c r="AU7909" s="221" t="s">
        <v>91</v>
      </c>
      <c r="AV7909" s="13" t="s">
        <v>89</v>
      </c>
      <c r="AW7909" s="13" t="s">
        <v>38</v>
      </c>
      <c r="AX7909" s="13" t="s">
        <v>82</v>
      </c>
      <c r="AY7909" s="221" t="s">
        <v>262</v>
      </c>
    </row>
    <row r="7910" spans="1:65" s="13" customFormat="1" ht="10">
      <c r="B7910" s="212"/>
      <c r="C7910" s="213"/>
      <c r="D7910" s="208" t="s">
        <v>272</v>
      </c>
      <c r="E7910" s="214" t="s">
        <v>44</v>
      </c>
      <c r="F7910" s="215" t="s">
        <v>754</v>
      </c>
      <c r="G7910" s="213"/>
      <c r="H7910" s="214" t="s">
        <v>44</v>
      </c>
      <c r="I7910" s="216"/>
      <c r="J7910" s="213"/>
      <c r="K7910" s="213"/>
      <c r="L7910" s="217"/>
      <c r="M7910" s="218"/>
      <c r="N7910" s="219"/>
      <c r="O7910" s="219"/>
      <c r="P7910" s="219"/>
      <c r="Q7910" s="219"/>
      <c r="R7910" s="219"/>
      <c r="S7910" s="219"/>
      <c r="T7910" s="220"/>
      <c r="AT7910" s="221" t="s">
        <v>272</v>
      </c>
      <c r="AU7910" s="221" t="s">
        <v>91</v>
      </c>
      <c r="AV7910" s="13" t="s">
        <v>89</v>
      </c>
      <c r="AW7910" s="13" t="s">
        <v>38</v>
      </c>
      <c r="AX7910" s="13" t="s">
        <v>82</v>
      </c>
      <c r="AY7910" s="221" t="s">
        <v>262</v>
      </c>
    </row>
    <row r="7911" spans="1:65" s="15" customFormat="1" ht="10">
      <c r="B7911" s="233"/>
      <c r="C7911" s="234"/>
      <c r="D7911" s="208" t="s">
        <v>272</v>
      </c>
      <c r="E7911" s="235" t="s">
        <v>44</v>
      </c>
      <c r="F7911" s="236" t="s">
        <v>1197</v>
      </c>
      <c r="G7911" s="234"/>
      <c r="H7911" s="237">
        <v>39.799999999999997</v>
      </c>
      <c r="I7911" s="238"/>
      <c r="J7911" s="234"/>
      <c r="K7911" s="234"/>
      <c r="L7911" s="239"/>
      <c r="M7911" s="240"/>
      <c r="N7911" s="241"/>
      <c r="O7911" s="241"/>
      <c r="P7911" s="241"/>
      <c r="Q7911" s="241"/>
      <c r="R7911" s="241"/>
      <c r="S7911" s="241"/>
      <c r="T7911" s="242"/>
      <c r="AT7911" s="243" t="s">
        <v>272</v>
      </c>
      <c r="AU7911" s="243" t="s">
        <v>91</v>
      </c>
      <c r="AV7911" s="15" t="s">
        <v>91</v>
      </c>
      <c r="AW7911" s="15" t="s">
        <v>38</v>
      </c>
      <c r="AX7911" s="15" t="s">
        <v>82</v>
      </c>
      <c r="AY7911" s="243" t="s">
        <v>262</v>
      </c>
    </row>
    <row r="7912" spans="1:65" s="14" customFormat="1" ht="10">
      <c r="B7912" s="222"/>
      <c r="C7912" s="223"/>
      <c r="D7912" s="208" t="s">
        <v>272</v>
      </c>
      <c r="E7912" s="224" t="s">
        <v>44</v>
      </c>
      <c r="F7912" s="225" t="s">
        <v>284</v>
      </c>
      <c r="G7912" s="223"/>
      <c r="H7912" s="226">
        <v>39.799999999999997</v>
      </c>
      <c r="I7912" s="227"/>
      <c r="J7912" s="223"/>
      <c r="K7912" s="223"/>
      <c r="L7912" s="228"/>
      <c r="M7912" s="229"/>
      <c r="N7912" s="230"/>
      <c r="O7912" s="230"/>
      <c r="P7912" s="230"/>
      <c r="Q7912" s="230"/>
      <c r="R7912" s="230"/>
      <c r="S7912" s="230"/>
      <c r="T7912" s="231"/>
      <c r="AT7912" s="232" t="s">
        <v>272</v>
      </c>
      <c r="AU7912" s="232" t="s">
        <v>91</v>
      </c>
      <c r="AV7912" s="14" t="s">
        <v>97</v>
      </c>
      <c r="AW7912" s="14" t="s">
        <v>38</v>
      </c>
      <c r="AX7912" s="14" t="s">
        <v>82</v>
      </c>
      <c r="AY7912" s="232" t="s">
        <v>262</v>
      </c>
    </row>
    <row r="7913" spans="1:65" s="13" customFormat="1" ht="10">
      <c r="B7913" s="212"/>
      <c r="C7913" s="213"/>
      <c r="D7913" s="208" t="s">
        <v>272</v>
      </c>
      <c r="E7913" s="214" t="s">
        <v>44</v>
      </c>
      <c r="F7913" s="215" t="s">
        <v>798</v>
      </c>
      <c r="G7913" s="213"/>
      <c r="H7913" s="214" t="s">
        <v>44</v>
      </c>
      <c r="I7913" s="216"/>
      <c r="J7913" s="213"/>
      <c r="K7913" s="213"/>
      <c r="L7913" s="217"/>
      <c r="M7913" s="218"/>
      <c r="N7913" s="219"/>
      <c r="O7913" s="219"/>
      <c r="P7913" s="219"/>
      <c r="Q7913" s="219"/>
      <c r="R7913" s="219"/>
      <c r="S7913" s="219"/>
      <c r="T7913" s="220"/>
      <c r="AT7913" s="221" t="s">
        <v>272</v>
      </c>
      <c r="AU7913" s="221" t="s">
        <v>91</v>
      </c>
      <c r="AV7913" s="13" t="s">
        <v>89</v>
      </c>
      <c r="AW7913" s="13" t="s">
        <v>38</v>
      </c>
      <c r="AX7913" s="13" t="s">
        <v>82</v>
      </c>
      <c r="AY7913" s="221" t="s">
        <v>262</v>
      </c>
    </row>
    <row r="7914" spans="1:65" s="15" customFormat="1" ht="10">
      <c r="B7914" s="233"/>
      <c r="C7914" s="234"/>
      <c r="D7914" s="208" t="s">
        <v>272</v>
      </c>
      <c r="E7914" s="235" t="s">
        <v>44</v>
      </c>
      <c r="F7914" s="236" t="s">
        <v>3652</v>
      </c>
      <c r="G7914" s="234"/>
      <c r="H7914" s="237">
        <v>390.8</v>
      </c>
      <c r="I7914" s="238"/>
      <c r="J7914" s="234"/>
      <c r="K7914" s="234"/>
      <c r="L7914" s="239"/>
      <c r="M7914" s="240"/>
      <c r="N7914" s="241"/>
      <c r="O7914" s="241"/>
      <c r="P7914" s="241"/>
      <c r="Q7914" s="241"/>
      <c r="R7914" s="241"/>
      <c r="S7914" s="241"/>
      <c r="T7914" s="242"/>
      <c r="AT7914" s="243" t="s">
        <v>272</v>
      </c>
      <c r="AU7914" s="243" t="s">
        <v>91</v>
      </c>
      <c r="AV7914" s="15" t="s">
        <v>91</v>
      </c>
      <c r="AW7914" s="15" t="s">
        <v>38</v>
      </c>
      <c r="AX7914" s="15" t="s">
        <v>82</v>
      </c>
      <c r="AY7914" s="243" t="s">
        <v>262</v>
      </c>
    </row>
    <row r="7915" spans="1:65" s="14" customFormat="1" ht="10">
      <c r="B7915" s="222"/>
      <c r="C7915" s="223"/>
      <c r="D7915" s="208" t="s">
        <v>272</v>
      </c>
      <c r="E7915" s="224" t="s">
        <v>44</v>
      </c>
      <c r="F7915" s="225" t="s">
        <v>284</v>
      </c>
      <c r="G7915" s="223"/>
      <c r="H7915" s="226">
        <v>390.8</v>
      </c>
      <c r="I7915" s="227"/>
      <c r="J7915" s="223"/>
      <c r="K7915" s="223"/>
      <c r="L7915" s="228"/>
      <c r="M7915" s="229"/>
      <c r="N7915" s="230"/>
      <c r="O7915" s="230"/>
      <c r="P7915" s="230"/>
      <c r="Q7915" s="230"/>
      <c r="R7915" s="230"/>
      <c r="S7915" s="230"/>
      <c r="T7915" s="231"/>
      <c r="AT7915" s="232" t="s">
        <v>272</v>
      </c>
      <c r="AU7915" s="232" t="s">
        <v>91</v>
      </c>
      <c r="AV7915" s="14" t="s">
        <v>97</v>
      </c>
      <c r="AW7915" s="14" t="s">
        <v>38</v>
      </c>
      <c r="AX7915" s="14" t="s">
        <v>82</v>
      </c>
      <c r="AY7915" s="232" t="s">
        <v>262</v>
      </c>
    </row>
    <row r="7916" spans="1:65" s="13" customFormat="1" ht="10">
      <c r="B7916" s="212"/>
      <c r="C7916" s="213"/>
      <c r="D7916" s="208" t="s">
        <v>272</v>
      </c>
      <c r="E7916" s="214" t="s">
        <v>44</v>
      </c>
      <c r="F7916" s="215" t="s">
        <v>843</v>
      </c>
      <c r="G7916" s="213"/>
      <c r="H7916" s="214" t="s">
        <v>44</v>
      </c>
      <c r="I7916" s="216"/>
      <c r="J7916" s="213"/>
      <c r="K7916" s="213"/>
      <c r="L7916" s="217"/>
      <c r="M7916" s="218"/>
      <c r="N7916" s="219"/>
      <c r="O7916" s="219"/>
      <c r="P7916" s="219"/>
      <c r="Q7916" s="219"/>
      <c r="R7916" s="219"/>
      <c r="S7916" s="219"/>
      <c r="T7916" s="220"/>
      <c r="AT7916" s="221" t="s">
        <v>272</v>
      </c>
      <c r="AU7916" s="221" t="s">
        <v>91</v>
      </c>
      <c r="AV7916" s="13" t="s">
        <v>89</v>
      </c>
      <c r="AW7916" s="13" t="s">
        <v>38</v>
      </c>
      <c r="AX7916" s="13" t="s">
        <v>82</v>
      </c>
      <c r="AY7916" s="221" t="s">
        <v>262</v>
      </c>
    </row>
    <row r="7917" spans="1:65" s="15" customFormat="1" ht="10">
      <c r="B7917" s="233"/>
      <c r="C7917" s="234"/>
      <c r="D7917" s="208" t="s">
        <v>272</v>
      </c>
      <c r="E7917" s="235" t="s">
        <v>44</v>
      </c>
      <c r="F7917" s="236" t="s">
        <v>3652</v>
      </c>
      <c r="G7917" s="234"/>
      <c r="H7917" s="237">
        <v>390.8</v>
      </c>
      <c r="I7917" s="238"/>
      <c r="J7917" s="234"/>
      <c r="K7917" s="234"/>
      <c r="L7917" s="239"/>
      <c r="M7917" s="240"/>
      <c r="N7917" s="241"/>
      <c r="O7917" s="241"/>
      <c r="P7917" s="241"/>
      <c r="Q7917" s="241"/>
      <c r="R7917" s="241"/>
      <c r="S7917" s="241"/>
      <c r="T7917" s="242"/>
      <c r="AT7917" s="243" t="s">
        <v>272</v>
      </c>
      <c r="AU7917" s="243" t="s">
        <v>91</v>
      </c>
      <c r="AV7917" s="15" t="s">
        <v>91</v>
      </c>
      <c r="AW7917" s="15" t="s">
        <v>38</v>
      </c>
      <c r="AX7917" s="15" t="s">
        <v>82</v>
      </c>
      <c r="AY7917" s="243" t="s">
        <v>262</v>
      </c>
    </row>
    <row r="7918" spans="1:65" s="14" customFormat="1" ht="10">
      <c r="B7918" s="222"/>
      <c r="C7918" s="223"/>
      <c r="D7918" s="208" t="s">
        <v>272</v>
      </c>
      <c r="E7918" s="224" t="s">
        <v>44</v>
      </c>
      <c r="F7918" s="225" t="s">
        <v>284</v>
      </c>
      <c r="G7918" s="223"/>
      <c r="H7918" s="226">
        <v>390.8</v>
      </c>
      <c r="I7918" s="227"/>
      <c r="J7918" s="223"/>
      <c r="K7918" s="223"/>
      <c r="L7918" s="228"/>
      <c r="M7918" s="229"/>
      <c r="N7918" s="230"/>
      <c r="O7918" s="230"/>
      <c r="P7918" s="230"/>
      <c r="Q7918" s="230"/>
      <c r="R7918" s="230"/>
      <c r="S7918" s="230"/>
      <c r="T7918" s="231"/>
      <c r="AT7918" s="232" t="s">
        <v>272</v>
      </c>
      <c r="AU7918" s="232" t="s">
        <v>91</v>
      </c>
      <c r="AV7918" s="14" t="s">
        <v>97</v>
      </c>
      <c r="AW7918" s="14" t="s">
        <v>38</v>
      </c>
      <c r="AX7918" s="14" t="s">
        <v>82</v>
      </c>
      <c r="AY7918" s="232" t="s">
        <v>262</v>
      </c>
    </row>
    <row r="7919" spans="1:65" s="13" customFormat="1" ht="10">
      <c r="B7919" s="212"/>
      <c r="C7919" s="213"/>
      <c r="D7919" s="208" t="s">
        <v>272</v>
      </c>
      <c r="E7919" s="214" t="s">
        <v>44</v>
      </c>
      <c r="F7919" s="215" t="s">
        <v>867</v>
      </c>
      <c r="G7919" s="213"/>
      <c r="H7919" s="214" t="s">
        <v>44</v>
      </c>
      <c r="I7919" s="216"/>
      <c r="J7919" s="213"/>
      <c r="K7919" s="213"/>
      <c r="L7919" s="217"/>
      <c r="M7919" s="218"/>
      <c r="N7919" s="219"/>
      <c r="O7919" s="219"/>
      <c r="P7919" s="219"/>
      <c r="Q7919" s="219"/>
      <c r="R7919" s="219"/>
      <c r="S7919" s="219"/>
      <c r="T7919" s="220"/>
      <c r="AT7919" s="221" t="s">
        <v>272</v>
      </c>
      <c r="AU7919" s="221" t="s">
        <v>91</v>
      </c>
      <c r="AV7919" s="13" t="s">
        <v>89</v>
      </c>
      <c r="AW7919" s="13" t="s">
        <v>38</v>
      </c>
      <c r="AX7919" s="13" t="s">
        <v>82</v>
      </c>
      <c r="AY7919" s="221" t="s">
        <v>262</v>
      </c>
    </row>
    <row r="7920" spans="1:65" s="15" customFormat="1" ht="10">
      <c r="B7920" s="233"/>
      <c r="C7920" s="234"/>
      <c r="D7920" s="208" t="s">
        <v>272</v>
      </c>
      <c r="E7920" s="235" t="s">
        <v>44</v>
      </c>
      <c r="F7920" s="236" t="s">
        <v>3653</v>
      </c>
      <c r="G7920" s="234"/>
      <c r="H7920" s="237">
        <v>373.8</v>
      </c>
      <c r="I7920" s="238"/>
      <c r="J7920" s="234"/>
      <c r="K7920" s="234"/>
      <c r="L7920" s="239"/>
      <c r="M7920" s="240"/>
      <c r="N7920" s="241"/>
      <c r="O7920" s="241"/>
      <c r="P7920" s="241"/>
      <c r="Q7920" s="241"/>
      <c r="R7920" s="241"/>
      <c r="S7920" s="241"/>
      <c r="T7920" s="242"/>
      <c r="AT7920" s="243" t="s">
        <v>272</v>
      </c>
      <c r="AU7920" s="243" t="s">
        <v>91</v>
      </c>
      <c r="AV7920" s="15" t="s">
        <v>91</v>
      </c>
      <c r="AW7920" s="15" t="s">
        <v>38</v>
      </c>
      <c r="AX7920" s="15" t="s">
        <v>82</v>
      </c>
      <c r="AY7920" s="243" t="s">
        <v>262</v>
      </c>
    </row>
    <row r="7921" spans="1:65" s="14" customFormat="1" ht="10">
      <c r="B7921" s="222"/>
      <c r="C7921" s="223"/>
      <c r="D7921" s="208" t="s">
        <v>272</v>
      </c>
      <c r="E7921" s="224" t="s">
        <v>44</v>
      </c>
      <c r="F7921" s="225" t="s">
        <v>284</v>
      </c>
      <c r="G7921" s="223"/>
      <c r="H7921" s="226">
        <v>373.8</v>
      </c>
      <c r="I7921" s="227"/>
      <c r="J7921" s="223"/>
      <c r="K7921" s="223"/>
      <c r="L7921" s="228"/>
      <c r="M7921" s="229"/>
      <c r="N7921" s="230"/>
      <c r="O7921" s="230"/>
      <c r="P7921" s="230"/>
      <c r="Q7921" s="230"/>
      <c r="R7921" s="230"/>
      <c r="S7921" s="230"/>
      <c r="T7921" s="231"/>
      <c r="AT7921" s="232" t="s">
        <v>272</v>
      </c>
      <c r="AU7921" s="232" t="s">
        <v>91</v>
      </c>
      <c r="AV7921" s="14" t="s">
        <v>97</v>
      </c>
      <c r="AW7921" s="14" t="s">
        <v>38</v>
      </c>
      <c r="AX7921" s="14" t="s">
        <v>82</v>
      </c>
      <c r="AY7921" s="232" t="s">
        <v>262</v>
      </c>
    </row>
    <row r="7922" spans="1:65" s="16" customFormat="1" ht="10">
      <c r="B7922" s="244"/>
      <c r="C7922" s="245"/>
      <c r="D7922" s="208" t="s">
        <v>272</v>
      </c>
      <c r="E7922" s="246" t="s">
        <v>44</v>
      </c>
      <c r="F7922" s="247" t="s">
        <v>291</v>
      </c>
      <c r="G7922" s="245"/>
      <c r="H7922" s="248">
        <v>1195.2</v>
      </c>
      <c r="I7922" s="249"/>
      <c r="J7922" s="245"/>
      <c r="K7922" s="245"/>
      <c r="L7922" s="250"/>
      <c r="M7922" s="251"/>
      <c r="N7922" s="252"/>
      <c r="O7922" s="252"/>
      <c r="P7922" s="252"/>
      <c r="Q7922" s="252"/>
      <c r="R7922" s="252"/>
      <c r="S7922" s="252"/>
      <c r="T7922" s="253"/>
      <c r="AT7922" s="254" t="s">
        <v>272</v>
      </c>
      <c r="AU7922" s="254" t="s">
        <v>91</v>
      </c>
      <c r="AV7922" s="16" t="s">
        <v>104</v>
      </c>
      <c r="AW7922" s="16" t="s">
        <v>38</v>
      </c>
      <c r="AX7922" s="16" t="s">
        <v>89</v>
      </c>
      <c r="AY7922" s="254" t="s">
        <v>262</v>
      </c>
    </row>
    <row r="7923" spans="1:65" s="2" customFormat="1" ht="21.75" customHeight="1">
      <c r="A7923" s="37"/>
      <c r="B7923" s="38"/>
      <c r="C7923" s="255" t="s">
        <v>3654</v>
      </c>
      <c r="D7923" s="255" t="s">
        <v>633</v>
      </c>
      <c r="E7923" s="256" t="s">
        <v>3655</v>
      </c>
      <c r="F7923" s="257" t="s">
        <v>3656</v>
      </c>
      <c r="G7923" s="258" t="s">
        <v>342</v>
      </c>
      <c r="H7923" s="259">
        <v>1314.72</v>
      </c>
      <c r="I7923" s="260"/>
      <c r="J7923" s="261">
        <f>ROUND(I7923*H7923,2)</f>
        <v>0</v>
      </c>
      <c r="K7923" s="257" t="s">
        <v>268</v>
      </c>
      <c r="L7923" s="262"/>
      <c r="M7923" s="263" t="s">
        <v>44</v>
      </c>
      <c r="N7923" s="264" t="s">
        <v>53</v>
      </c>
      <c r="O7923" s="67"/>
      <c r="P7923" s="204">
        <f>O7923*H7923</f>
        <v>0</v>
      </c>
      <c r="Q7923" s="204">
        <v>4.2900000000000004E-3</v>
      </c>
      <c r="R7923" s="204">
        <f>Q7923*H7923</f>
        <v>5.6401488000000004</v>
      </c>
      <c r="S7923" s="204">
        <v>0</v>
      </c>
      <c r="T7923" s="205">
        <f>S7923*H7923</f>
        <v>0</v>
      </c>
      <c r="U7923" s="37"/>
      <c r="V7923" s="37"/>
      <c r="W7923" s="37"/>
      <c r="X7923" s="37"/>
      <c r="Y7923" s="37"/>
      <c r="Z7923" s="37"/>
      <c r="AA7923" s="37"/>
      <c r="AB7923" s="37"/>
      <c r="AC7923" s="37"/>
      <c r="AD7923" s="37"/>
      <c r="AE7923" s="37"/>
      <c r="AR7923" s="206" t="s">
        <v>619</v>
      </c>
      <c r="AT7923" s="206" t="s">
        <v>633</v>
      </c>
      <c r="AU7923" s="206" t="s">
        <v>91</v>
      </c>
      <c r="AY7923" s="19" t="s">
        <v>262</v>
      </c>
      <c r="BE7923" s="207">
        <f>IF(N7923="základní",J7923,0)</f>
        <v>0</v>
      </c>
      <c r="BF7923" s="207">
        <f>IF(N7923="snížená",J7923,0)</f>
        <v>0</v>
      </c>
      <c r="BG7923" s="207">
        <f>IF(N7923="zákl. přenesená",J7923,0)</f>
        <v>0</v>
      </c>
      <c r="BH7923" s="207">
        <f>IF(N7923="sníž. přenesená",J7923,0)</f>
        <v>0</v>
      </c>
      <c r="BI7923" s="207">
        <f>IF(N7923="nulová",J7923,0)</f>
        <v>0</v>
      </c>
      <c r="BJ7923" s="19" t="s">
        <v>89</v>
      </c>
      <c r="BK7923" s="207">
        <f>ROUND(I7923*H7923,2)</f>
        <v>0</v>
      </c>
      <c r="BL7923" s="19" t="s">
        <v>442</v>
      </c>
      <c r="BM7923" s="206" t="s">
        <v>3657</v>
      </c>
    </row>
    <row r="7924" spans="1:65" s="2" customFormat="1" ht="36">
      <c r="A7924" s="37"/>
      <c r="B7924" s="38"/>
      <c r="C7924" s="39"/>
      <c r="D7924" s="208" t="s">
        <v>421</v>
      </c>
      <c r="E7924" s="39"/>
      <c r="F7924" s="209" t="s">
        <v>3650</v>
      </c>
      <c r="G7924" s="39"/>
      <c r="H7924" s="39"/>
      <c r="I7924" s="118"/>
      <c r="J7924" s="39"/>
      <c r="K7924" s="39"/>
      <c r="L7924" s="42"/>
      <c r="M7924" s="210"/>
      <c r="N7924" s="211"/>
      <c r="O7924" s="67"/>
      <c r="P7924" s="67"/>
      <c r="Q7924" s="67"/>
      <c r="R7924" s="67"/>
      <c r="S7924" s="67"/>
      <c r="T7924" s="68"/>
      <c r="U7924" s="37"/>
      <c r="V7924" s="37"/>
      <c r="W7924" s="37"/>
      <c r="X7924" s="37"/>
      <c r="Y7924" s="37"/>
      <c r="Z7924" s="37"/>
      <c r="AA7924" s="37"/>
      <c r="AB7924" s="37"/>
      <c r="AC7924" s="37"/>
      <c r="AD7924" s="37"/>
      <c r="AE7924" s="37"/>
      <c r="AT7924" s="19" t="s">
        <v>421</v>
      </c>
      <c r="AU7924" s="19" t="s">
        <v>91</v>
      </c>
    </row>
    <row r="7925" spans="1:65" s="13" customFormat="1" ht="10">
      <c r="B7925" s="212"/>
      <c r="C7925" s="213"/>
      <c r="D7925" s="208" t="s">
        <v>272</v>
      </c>
      <c r="E7925" s="214" t="s">
        <v>44</v>
      </c>
      <c r="F7925" s="215" t="s">
        <v>3658</v>
      </c>
      <c r="G7925" s="213"/>
      <c r="H7925" s="214" t="s">
        <v>44</v>
      </c>
      <c r="I7925" s="216"/>
      <c r="J7925" s="213"/>
      <c r="K7925" s="213"/>
      <c r="L7925" s="217"/>
      <c r="M7925" s="218"/>
      <c r="N7925" s="219"/>
      <c r="O7925" s="219"/>
      <c r="P7925" s="219"/>
      <c r="Q7925" s="219"/>
      <c r="R7925" s="219"/>
      <c r="S7925" s="219"/>
      <c r="T7925" s="220"/>
      <c r="AT7925" s="221" t="s">
        <v>272</v>
      </c>
      <c r="AU7925" s="221" t="s">
        <v>91</v>
      </c>
      <c r="AV7925" s="13" t="s">
        <v>89</v>
      </c>
      <c r="AW7925" s="13" t="s">
        <v>38</v>
      </c>
      <c r="AX7925" s="13" t="s">
        <v>82</v>
      </c>
      <c r="AY7925" s="221" t="s">
        <v>262</v>
      </c>
    </row>
    <row r="7926" spans="1:65" s="13" customFormat="1" ht="10">
      <c r="B7926" s="212"/>
      <c r="C7926" s="213"/>
      <c r="D7926" s="208" t="s">
        <v>272</v>
      </c>
      <c r="E7926" s="214" t="s">
        <v>44</v>
      </c>
      <c r="F7926" s="215" t="s">
        <v>754</v>
      </c>
      <c r="G7926" s="213"/>
      <c r="H7926" s="214" t="s">
        <v>44</v>
      </c>
      <c r="I7926" s="216"/>
      <c r="J7926" s="213"/>
      <c r="K7926" s="213"/>
      <c r="L7926" s="217"/>
      <c r="M7926" s="218"/>
      <c r="N7926" s="219"/>
      <c r="O7926" s="219"/>
      <c r="P7926" s="219"/>
      <c r="Q7926" s="219"/>
      <c r="R7926" s="219"/>
      <c r="S7926" s="219"/>
      <c r="T7926" s="220"/>
      <c r="AT7926" s="221" t="s">
        <v>272</v>
      </c>
      <c r="AU7926" s="221" t="s">
        <v>91</v>
      </c>
      <c r="AV7926" s="13" t="s">
        <v>89</v>
      </c>
      <c r="AW7926" s="13" t="s">
        <v>38</v>
      </c>
      <c r="AX7926" s="13" t="s">
        <v>82</v>
      </c>
      <c r="AY7926" s="221" t="s">
        <v>262</v>
      </c>
    </row>
    <row r="7927" spans="1:65" s="15" customFormat="1" ht="10">
      <c r="B7927" s="233"/>
      <c r="C7927" s="234"/>
      <c r="D7927" s="208" t="s">
        <v>272</v>
      </c>
      <c r="E7927" s="235" t="s">
        <v>44</v>
      </c>
      <c r="F7927" s="236" t="s">
        <v>1197</v>
      </c>
      <c r="G7927" s="234"/>
      <c r="H7927" s="237">
        <v>39.799999999999997</v>
      </c>
      <c r="I7927" s="238"/>
      <c r="J7927" s="234"/>
      <c r="K7927" s="234"/>
      <c r="L7927" s="239"/>
      <c r="M7927" s="240"/>
      <c r="N7927" s="241"/>
      <c r="O7927" s="241"/>
      <c r="P7927" s="241"/>
      <c r="Q7927" s="241"/>
      <c r="R7927" s="241"/>
      <c r="S7927" s="241"/>
      <c r="T7927" s="242"/>
      <c r="AT7927" s="243" t="s">
        <v>272</v>
      </c>
      <c r="AU7927" s="243" t="s">
        <v>91</v>
      </c>
      <c r="AV7927" s="15" t="s">
        <v>91</v>
      </c>
      <c r="AW7927" s="15" t="s">
        <v>38</v>
      </c>
      <c r="AX7927" s="15" t="s">
        <v>82</v>
      </c>
      <c r="AY7927" s="243" t="s">
        <v>262</v>
      </c>
    </row>
    <row r="7928" spans="1:65" s="14" customFormat="1" ht="10">
      <c r="B7928" s="222"/>
      <c r="C7928" s="223"/>
      <c r="D7928" s="208" t="s">
        <v>272</v>
      </c>
      <c r="E7928" s="224" t="s">
        <v>44</v>
      </c>
      <c r="F7928" s="225" t="s">
        <v>284</v>
      </c>
      <c r="G7928" s="223"/>
      <c r="H7928" s="226">
        <v>39.799999999999997</v>
      </c>
      <c r="I7928" s="227"/>
      <c r="J7928" s="223"/>
      <c r="K7928" s="223"/>
      <c r="L7928" s="228"/>
      <c r="M7928" s="229"/>
      <c r="N7928" s="230"/>
      <c r="O7928" s="230"/>
      <c r="P7928" s="230"/>
      <c r="Q7928" s="230"/>
      <c r="R7928" s="230"/>
      <c r="S7928" s="230"/>
      <c r="T7928" s="231"/>
      <c r="AT7928" s="232" t="s">
        <v>272</v>
      </c>
      <c r="AU7928" s="232" t="s">
        <v>91</v>
      </c>
      <c r="AV7928" s="14" t="s">
        <v>97</v>
      </c>
      <c r="AW7928" s="14" t="s">
        <v>38</v>
      </c>
      <c r="AX7928" s="14" t="s">
        <v>82</v>
      </c>
      <c r="AY7928" s="232" t="s">
        <v>262</v>
      </c>
    </row>
    <row r="7929" spans="1:65" s="13" customFormat="1" ht="10">
      <c r="B7929" s="212"/>
      <c r="C7929" s="213"/>
      <c r="D7929" s="208" t="s">
        <v>272</v>
      </c>
      <c r="E7929" s="214" t="s">
        <v>44</v>
      </c>
      <c r="F7929" s="215" t="s">
        <v>798</v>
      </c>
      <c r="G7929" s="213"/>
      <c r="H7929" s="214" t="s">
        <v>44</v>
      </c>
      <c r="I7929" s="216"/>
      <c r="J7929" s="213"/>
      <c r="K7929" s="213"/>
      <c r="L7929" s="217"/>
      <c r="M7929" s="218"/>
      <c r="N7929" s="219"/>
      <c r="O7929" s="219"/>
      <c r="P7929" s="219"/>
      <c r="Q7929" s="219"/>
      <c r="R7929" s="219"/>
      <c r="S7929" s="219"/>
      <c r="T7929" s="220"/>
      <c r="AT7929" s="221" t="s">
        <v>272</v>
      </c>
      <c r="AU7929" s="221" t="s">
        <v>91</v>
      </c>
      <c r="AV7929" s="13" t="s">
        <v>89</v>
      </c>
      <c r="AW7929" s="13" t="s">
        <v>38</v>
      </c>
      <c r="AX7929" s="13" t="s">
        <v>82</v>
      </c>
      <c r="AY7929" s="221" t="s">
        <v>262</v>
      </c>
    </row>
    <row r="7930" spans="1:65" s="15" customFormat="1" ht="10">
      <c r="B7930" s="233"/>
      <c r="C7930" s="234"/>
      <c r="D7930" s="208" t="s">
        <v>272</v>
      </c>
      <c r="E7930" s="235" t="s">
        <v>44</v>
      </c>
      <c r="F7930" s="236" t="s">
        <v>3652</v>
      </c>
      <c r="G7930" s="234"/>
      <c r="H7930" s="237">
        <v>390.8</v>
      </c>
      <c r="I7930" s="238"/>
      <c r="J7930" s="234"/>
      <c r="K7930" s="234"/>
      <c r="L7930" s="239"/>
      <c r="M7930" s="240"/>
      <c r="N7930" s="241"/>
      <c r="O7930" s="241"/>
      <c r="P7930" s="241"/>
      <c r="Q7930" s="241"/>
      <c r="R7930" s="241"/>
      <c r="S7930" s="241"/>
      <c r="T7930" s="242"/>
      <c r="AT7930" s="243" t="s">
        <v>272</v>
      </c>
      <c r="AU7930" s="243" t="s">
        <v>91</v>
      </c>
      <c r="AV7930" s="15" t="s">
        <v>91</v>
      </c>
      <c r="AW7930" s="15" t="s">
        <v>38</v>
      </c>
      <c r="AX7930" s="15" t="s">
        <v>82</v>
      </c>
      <c r="AY7930" s="243" t="s">
        <v>262</v>
      </c>
    </row>
    <row r="7931" spans="1:65" s="14" customFormat="1" ht="10">
      <c r="B7931" s="222"/>
      <c r="C7931" s="223"/>
      <c r="D7931" s="208" t="s">
        <v>272</v>
      </c>
      <c r="E7931" s="224" t="s">
        <v>44</v>
      </c>
      <c r="F7931" s="225" t="s">
        <v>284</v>
      </c>
      <c r="G7931" s="223"/>
      <c r="H7931" s="226">
        <v>390.8</v>
      </c>
      <c r="I7931" s="227"/>
      <c r="J7931" s="223"/>
      <c r="K7931" s="223"/>
      <c r="L7931" s="228"/>
      <c r="M7931" s="229"/>
      <c r="N7931" s="230"/>
      <c r="O7931" s="230"/>
      <c r="P7931" s="230"/>
      <c r="Q7931" s="230"/>
      <c r="R7931" s="230"/>
      <c r="S7931" s="230"/>
      <c r="T7931" s="231"/>
      <c r="AT7931" s="232" t="s">
        <v>272</v>
      </c>
      <c r="AU7931" s="232" t="s">
        <v>91</v>
      </c>
      <c r="AV7931" s="14" t="s">
        <v>97</v>
      </c>
      <c r="AW7931" s="14" t="s">
        <v>38</v>
      </c>
      <c r="AX7931" s="14" t="s">
        <v>82</v>
      </c>
      <c r="AY7931" s="232" t="s">
        <v>262</v>
      </c>
    </row>
    <row r="7932" spans="1:65" s="13" customFormat="1" ht="10">
      <c r="B7932" s="212"/>
      <c r="C7932" s="213"/>
      <c r="D7932" s="208" t="s">
        <v>272</v>
      </c>
      <c r="E7932" s="214" t="s">
        <v>44</v>
      </c>
      <c r="F7932" s="215" t="s">
        <v>843</v>
      </c>
      <c r="G7932" s="213"/>
      <c r="H7932" s="214" t="s">
        <v>44</v>
      </c>
      <c r="I7932" s="216"/>
      <c r="J7932" s="213"/>
      <c r="K7932" s="213"/>
      <c r="L7932" s="217"/>
      <c r="M7932" s="218"/>
      <c r="N7932" s="219"/>
      <c r="O7932" s="219"/>
      <c r="P7932" s="219"/>
      <c r="Q7932" s="219"/>
      <c r="R7932" s="219"/>
      <c r="S7932" s="219"/>
      <c r="T7932" s="220"/>
      <c r="AT7932" s="221" t="s">
        <v>272</v>
      </c>
      <c r="AU7932" s="221" t="s">
        <v>91</v>
      </c>
      <c r="AV7932" s="13" t="s">
        <v>89</v>
      </c>
      <c r="AW7932" s="13" t="s">
        <v>38</v>
      </c>
      <c r="AX7932" s="13" t="s">
        <v>82</v>
      </c>
      <c r="AY7932" s="221" t="s">
        <v>262</v>
      </c>
    </row>
    <row r="7933" spans="1:65" s="15" customFormat="1" ht="10">
      <c r="B7933" s="233"/>
      <c r="C7933" s="234"/>
      <c r="D7933" s="208" t="s">
        <v>272</v>
      </c>
      <c r="E7933" s="235" t="s">
        <v>44</v>
      </c>
      <c r="F7933" s="236" t="s">
        <v>3652</v>
      </c>
      <c r="G7933" s="234"/>
      <c r="H7933" s="237">
        <v>390.8</v>
      </c>
      <c r="I7933" s="238"/>
      <c r="J7933" s="234"/>
      <c r="K7933" s="234"/>
      <c r="L7933" s="239"/>
      <c r="M7933" s="240"/>
      <c r="N7933" s="241"/>
      <c r="O7933" s="241"/>
      <c r="P7933" s="241"/>
      <c r="Q7933" s="241"/>
      <c r="R7933" s="241"/>
      <c r="S7933" s="241"/>
      <c r="T7933" s="242"/>
      <c r="AT7933" s="243" t="s">
        <v>272</v>
      </c>
      <c r="AU7933" s="243" t="s">
        <v>91</v>
      </c>
      <c r="AV7933" s="15" t="s">
        <v>91</v>
      </c>
      <c r="AW7933" s="15" t="s">
        <v>38</v>
      </c>
      <c r="AX7933" s="15" t="s">
        <v>82</v>
      </c>
      <c r="AY7933" s="243" t="s">
        <v>262</v>
      </c>
    </row>
    <row r="7934" spans="1:65" s="14" customFormat="1" ht="10">
      <c r="B7934" s="222"/>
      <c r="C7934" s="223"/>
      <c r="D7934" s="208" t="s">
        <v>272</v>
      </c>
      <c r="E7934" s="224" t="s">
        <v>44</v>
      </c>
      <c r="F7934" s="225" t="s">
        <v>284</v>
      </c>
      <c r="G7934" s="223"/>
      <c r="H7934" s="226">
        <v>390.8</v>
      </c>
      <c r="I7934" s="227"/>
      <c r="J7934" s="223"/>
      <c r="K7934" s="223"/>
      <c r="L7934" s="228"/>
      <c r="M7934" s="229"/>
      <c r="N7934" s="230"/>
      <c r="O7934" s="230"/>
      <c r="P7934" s="230"/>
      <c r="Q7934" s="230"/>
      <c r="R7934" s="230"/>
      <c r="S7934" s="230"/>
      <c r="T7934" s="231"/>
      <c r="AT7934" s="232" t="s">
        <v>272</v>
      </c>
      <c r="AU7934" s="232" t="s">
        <v>91</v>
      </c>
      <c r="AV7934" s="14" t="s">
        <v>97</v>
      </c>
      <c r="AW7934" s="14" t="s">
        <v>38</v>
      </c>
      <c r="AX7934" s="14" t="s">
        <v>82</v>
      </c>
      <c r="AY7934" s="232" t="s">
        <v>262</v>
      </c>
    </row>
    <row r="7935" spans="1:65" s="13" customFormat="1" ht="10">
      <c r="B7935" s="212"/>
      <c r="C7935" s="213"/>
      <c r="D7935" s="208" t="s">
        <v>272</v>
      </c>
      <c r="E7935" s="214" t="s">
        <v>44</v>
      </c>
      <c r="F7935" s="215" t="s">
        <v>867</v>
      </c>
      <c r="G7935" s="213"/>
      <c r="H7935" s="214" t="s">
        <v>44</v>
      </c>
      <c r="I7935" s="216"/>
      <c r="J7935" s="213"/>
      <c r="K7935" s="213"/>
      <c r="L7935" s="217"/>
      <c r="M7935" s="218"/>
      <c r="N7935" s="219"/>
      <c r="O7935" s="219"/>
      <c r="P7935" s="219"/>
      <c r="Q7935" s="219"/>
      <c r="R7935" s="219"/>
      <c r="S7935" s="219"/>
      <c r="T7935" s="220"/>
      <c r="AT7935" s="221" t="s">
        <v>272</v>
      </c>
      <c r="AU7935" s="221" t="s">
        <v>91</v>
      </c>
      <c r="AV7935" s="13" t="s">
        <v>89</v>
      </c>
      <c r="AW7935" s="13" t="s">
        <v>38</v>
      </c>
      <c r="AX7935" s="13" t="s">
        <v>82</v>
      </c>
      <c r="AY7935" s="221" t="s">
        <v>262</v>
      </c>
    </row>
    <row r="7936" spans="1:65" s="15" customFormat="1" ht="10">
      <c r="B7936" s="233"/>
      <c r="C7936" s="234"/>
      <c r="D7936" s="208" t="s">
        <v>272</v>
      </c>
      <c r="E7936" s="235" t="s">
        <v>44</v>
      </c>
      <c r="F7936" s="236" t="s">
        <v>3653</v>
      </c>
      <c r="G7936" s="234"/>
      <c r="H7936" s="237">
        <v>373.8</v>
      </c>
      <c r="I7936" s="238"/>
      <c r="J7936" s="234"/>
      <c r="K7936" s="234"/>
      <c r="L7936" s="239"/>
      <c r="M7936" s="240"/>
      <c r="N7936" s="241"/>
      <c r="O7936" s="241"/>
      <c r="P7936" s="241"/>
      <c r="Q7936" s="241"/>
      <c r="R7936" s="241"/>
      <c r="S7936" s="241"/>
      <c r="T7936" s="242"/>
      <c r="AT7936" s="243" t="s">
        <v>272</v>
      </c>
      <c r="AU7936" s="243" t="s">
        <v>91</v>
      </c>
      <c r="AV7936" s="15" t="s">
        <v>91</v>
      </c>
      <c r="AW7936" s="15" t="s">
        <v>38</v>
      </c>
      <c r="AX7936" s="15" t="s">
        <v>82</v>
      </c>
      <c r="AY7936" s="243" t="s">
        <v>262</v>
      </c>
    </row>
    <row r="7937" spans="1:65" s="14" customFormat="1" ht="10">
      <c r="B7937" s="222"/>
      <c r="C7937" s="223"/>
      <c r="D7937" s="208" t="s">
        <v>272</v>
      </c>
      <c r="E7937" s="224" t="s">
        <v>44</v>
      </c>
      <c r="F7937" s="225" t="s">
        <v>284</v>
      </c>
      <c r="G7937" s="223"/>
      <c r="H7937" s="226">
        <v>373.8</v>
      </c>
      <c r="I7937" s="227"/>
      <c r="J7937" s="223"/>
      <c r="K7937" s="223"/>
      <c r="L7937" s="228"/>
      <c r="M7937" s="229"/>
      <c r="N7937" s="230"/>
      <c r="O7937" s="230"/>
      <c r="P7937" s="230"/>
      <c r="Q7937" s="230"/>
      <c r="R7937" s="230"/>
      <c r="S7937" s="230"/>
      <c r="T7937" s="231"/>
      <c r="AT7937" s="232" t="s">
        <v>272</v>
      </c>
      <c r="AU7937" s="232" t="s">
        <v>91</v>
      </c>
      <c r="AV7937" s="14" t="s">
        <v>97</v>
      </c>
      <c r="AW7937" s="14" t="s">
        <v>38</v>
      </c>
      <c r="AX7937" s="14" t="s">
        <v>82</v>
      </c>
      <c r="AY7937" s="232" t="s">
        <v>262</v>
      </c>
    </row>
    <row r="7938" spans="1:65" s="16" customFormat="1" ht="10">
      <c r="B7938" s="244"/>
      <c r="C7938" s="245"/>
      <c r="D7938" s="208" t="s">
        <v>272</v>
      </c>
      <c r="E7938" s="246" t="s">
        <v>44</v>
      </c>
      <c r="F7938" s="247" t="s">
        <v>291</v>
      </c>
      <c r="G7938" s="245"/>
      <c r="H7938" s="248">
        <v>1195.2</v>
      </c>
      <c r="I7938" s="249"/>
      <c r="J7938" s="245"/>
      <c r="K7938" s="245"/>
      <c r="L7938" s="250"/>
      <c r="M7938" s="251"/>
      <c r="N7938" s="252"/>
      <c r="O7938" s="252"/>
      <c r="P7938" s="252"/>
      <c r="Q7938" s="252"/>
      <c r="R7938" s="252"/>
      <c r="S7938" s="252"/>
      <c r="T7938" s="253"/>
      <c r="AT7938" s="254" t="s">
        <v>272</v>
      </c>
      <c r="AU7938" s="254" t="s">
        <v>91</v>
      </c>
      <c r="AV7938" s="16" t="s">
        <v>104</v>
      </c>
      <c r="AW7938" s="16" t="s">
        <v>38</v>
      </c>
      <c r="AX7938" s="16" t="s">
        <v>89</v>
      </c>
      <c r="AY7938" s="254" t="s">
        <v>262</v>
      </c>
    </row>
    <row r="7939" spans="1:65" s="15" customFormat="1" ht="10">
      <c r="B7939" s="233"/>
      <c r="C7939" s="234"/>
      <c r="D7939" s="208" t="s">
        <v>272</v>
      </c>
      <c r="E7939" s="234"/>
      <c r="F7939" s="236" t="s">
        <v>3659</v>
      </c>
      <c r="G7939" s="234"/>
      <c r="H7939" s="237">
        <v>1314.72</v>
      </c>
      <c r="I7939" s="238"/>
      <c r="J7939" s="234"/>
      <c r="K7939" s="234"/>
      <c r="L7939" s="239"/>
      <c r="M7939" s="240"/>
      <c r="N7939" s="241"/>
      <c r="O7939" s="241"/>
      <c r="P7939" s="241"/>
      <c r="Q7939" s="241"/>
      <c r="R7939" s="241"/>
      <c r="S7939" s="241"/>
      <c r="T7939" s="242"/>
      <c r="AT7939" s="243" t="s">
        <v>272</v>
      </c>
      <c r="AU7939" s="243" t="s">
        <v>91</v>
      </c>
      <c r="AV7939" s="15" t="s">
        <v>91</v>
      </c>
      <c r="AW7939" s="15" t="s">
        <v>4</v>
      </c>
      <c r="AX7939" s="15" t="s">
        <v>89</v>
      </c>
      <c r="AY7939" s="243" t="s">
        <v>262</v>
      </c>
    </row>
    <row r="7940" spans="1:65" s="2" customFormat="1" ht="16.5" customHeight="1">
      <c r="A7940" s="37"/>
      <c r="B7940" s="38"/>
      <c r="C7940" s="195" t="s">
        <v>3660</v>
      </c>
      <c r="D7940" s="195" t="s">
        <v>264</v>
      </c>
      <c r="E7940" s="196" t="s">
        <v>3661</v>
      </c>
      <c r="F7940" s="197" t="s">
        <v>3662</v>
      </c>
      <c r="G7940" s="198" t="s">
        <v>590</v>
      </c>
      <c r="H7940" s="199">
        <v>818.8</v>
      </c>
      <c r="I7940" s="200"/>
      <c r="J7940" s="201">
        <f>ROUND(I7940*H7940,2)</f>
        <v>0</v>
      </c>
      <c r="K7940" s="197" t="s">
        <v>268</v>
      </c>
      <c r="L7940" s="42"/>
      <c r="M7940" s="202" t="s">
        <v>44</v>
      </c>
      <c r="N7940" s="203" t="s">
        <v>53</v>
      </c>
      <c r="O7940" s="67"/>
      <c r="P7940" s="204">
        <f>O7940*H7940</f>
        <v>0</v>
      </c>
      <c r="Q7940" s="204">
        <v>1.0000000000000001E-5</v>
      </c>
      <c r="R7940" s="204">
        <f>Q7940*H7940</f>
        <v>8.1880000000000008E-3</v>
      </c>
      <c r="S7940" s="204">
        <v>0</v>
      </c>
      <c r="T7940" s="205">
        <f>S7940*H7940</f>
        <v>0</v>
      </c>
      <c r="U7940" s="37"/>
      <c r="V7940" s="37"/>
      <c r="W7940" s="37"/>
      <c r="X7940" s="37"/>
      <c r="Y7940" s="37"/>
      <c r="Z7940" s="37"/>
      <c r="AA7940" s="37"/>
      <c r="AB7940" s="37"/>
      <c r="AC7940" s="37"/>
      <c r="AD7940" s="37"/>
      <c r="AE7940" s="37"/>
      <c r="AR7940" s="206" t="s">
        <v>442</v>
      </c>
      <c r="AT7940" s="206" t="s">
        <v>264</v>
      </c>
      <c r="AU7940" s="206" t="s">
        <v>91</v>
      </c>
      <c r="AY7940" s="19" t="s">
        <v>262</v>
      </c>
      <c r="BE7940" s="207">
        <f>IF(N7940="základní",J7940,0)</f>
        <v>0</v>
      </c>
      <c r="BF7940" s="207">
        <f>IF(N7940="snížená",J7940,0)</f>
        <v>0</v>
      </c>
      <c r="BG7940" s="207">
        <f>IF(N7940="zákl. přenesená",J7940,0)</f>
        <v>0</v>
      </c>
      <c r="BH7940" s="207">
        <f>IF(N7940="sníž. přenesená",J7940,0)</f>
        <v>0</v>
      </c>
      <c r="BI7940" s="207">
        <f>IF(N7940="nulová",J7940,0)</f>
        <v>0</v>
      </c>
      <c r="BJ7940" s="19" t="s">
        <v>89</v>
      </c>
      <c r="BK7940" s="207">
        <f>ROUND(I7940*H7940,2)</f>
        <v>0</v>
      </c>
      <c r="BL7940" s="19" t="s">
        <v>442</v>
      </c>
      <c r="BM7940" s="206" t="s">
        <v>3663</v>
      </c>
    </row>
    <row r="7941" spans="1:65" s="13" customFormat="1" ht="10">
      <c r="B7941" s="212"/>
      <c r="C7941" s="213"/>
      <c r="D7941" s="208" t="s">
        <v>272</v>
      </c>
      <c r="E7941" s="214" t="s">
        <v>44</v>
      </c>
      <c r="F7941" s="215" t="s">
        <v>3651</v>
      </c>
      <c r="G7941" s="213"/>
      <c r="H7941" s="214" t="s">
        <v>44</v>
      </c>
      <c r="I7941" s="216"/>
      <c r="J7941" s="213"/>
      <c r="K7941" s="213"/>
      <c r="L7941" s="217"/>
      <c r="M7941" s="218"/>
      <c r="N7941" s="219"/>
      <c r="O7941" s="219"/>
      <c r="P7941" s="219"/>
      <c r="Q7941" s="219"/>
      <c r="R7941" s="219"/>
      <c r="S7941" s="219"/>
      <c r="T7941" s="220"/>
      <c r="AT7941" s="221" t="s">
        <v>272</v>
      </c>
      <c r="AU7941" s="221" t="s">
        <v>91</v>
      </c>
      <c r="AV7941" s="13" t="s">
        <v>89</v>
      </c>
      <c r="AW7941" s="13" t="s">
        <v>38</v>
      </c>
      <c r="AX7941" s="13" t="s">
        <v>82</v>
      </c>
      <c r="AY7941" s="221" t="s">
        <v>262</v>
      </c>
    </row>
    <row r="7942" spans="1:65" s="13" customFormat="1" ht="10">
      <c r="B7942" s="212"/>
      <c r="C7942" s="213"/>
      <c r="D7942" s="208" t="s">
        <v>272</v>
      </c>
      <c r="E7942" s="214" t="s">
        <v>44</v>
      </c>
      <c r="F7942" s="215" t="s">
        <v>3664</v>
      </c>
      <c r="G7942" s="213"/>
      <c r="H7942" s="214" t="s">
        <v>44</v>
      </c>
      <c r="I7942" s="216"/>
      <c r="J7942" s="213"/>
      <c r="K7942" s="213"/>
      <c r="L7942" s="217"/>
      <c r="M7942" s="218"/>
      <c r="N7942" s="219"/>
      <c r="O7942" s="219"/>
      <c r="P7942" s="219"/>
      <c r="Q7942" s="219"/>
      <c r="R7942" s="219"/>
      <c r="S7942" s="219"/>
      <c r="T7942" s="220"/>
      <c r="AT7942" s="221" t="s">
        <v>272</v>
      </c>
      <c r="AU7942" s="221" t="s">
        <v>91</v>
      </c>
      <c r="AV7942" s="13" t="s">
        <v>89</v>
      </c>
      <c r="AW7942" s="13" t="s">
        <v>38</v>
      </c>
      <c r="AX7942" s="13" t="s">
        <v>82</v>
      </c>
      <c r="AY7942" s="221" t="s">
        <v>262</v>
      </c>
    </row>
    <row r="7943" spans="1:65" s="13" customFormat="1" ht="10">
      <c r="B7943" s="212"/>
      <c r="C7943" s="213"/>
      <c r="D7943" s="208" t="s">
        <v>272</v>
      </c>
      <c r="E7943" s="214" t="s">
        <v>44</v>
      </c>
      <c r="F7943" s="215" t="s">
        <v>1219</v>
      </c>
      <c r="G7943" s="213"/>
      <c r="H7943" s="214" t="s">
        <v>44</v>
      </c>
      <c r="I7943" s="216"/>
      <c r="J7943" s="213"/>
      <c r="K7943" s="213"/>
      <c r="L7943" s="217"/>
      <c r="M7943" s="218"/>
      <c r="N7943" s="219"/>
      <c r="O7943" s="219"/>
      <c r="P7943" s="219"/>
      <c r="Q7943" s="219"/>
      <c r="R7943" s="219"/>
      <c r="S7943" s="219"/>
      <c r="T7943" s="220"/>
      <c r="AT7943" s="221" t="s">
        <v>272</v>
      </c>
      <c r="AU7943" s="221" t="s">
        <v>91</v>
      </c>
      <c r="AV7943" s="13" t="s">
        <v>89</v>
      </c>
      <c r="AW7943" s="13" t="s">
        <v>38</v>
      </c>
      <c r="AX7943" s="13" t="s">
        <v>82</v>
      </c>
      <c r="AY7943" s="221" t="s">
        <v>262</v>
      </c>
    </row>
    <row r="7944" spans="1:65" s="13" customFormat="1" ht="10">
      <c r="B7944" s="212"/>
      <c r="C7944" s="213"/>
      <c r="D7944" s="208" t="s">
        <v>272</v>
      </c>
      <c r="E7944" s="214" t="s">
        <v>44</v>
      </c>
      <c r="F7944" s="215" t="s">
        <v>770</v>
      </c>
      <c r="G7944" s="213"/>
      <c r="H7944" s="214" t="s">
        <v>44</v>
      </c>
      <c r="I7944" s="216"/>
      <c r="J7944" s="213"/>
      <c r="K7944" s="213"/>
      <c r="L7944" s="217"/>
      <c r="M7944" s="218"/>
      <c r="N7944" s="219"/>
      <c r="O7944" s="219"/>
      <c r="P7944" s="219"/>
      <c r="Q7944" s="219"/>
      <c r="R7944" s="219"/>
      <c r="S7944" s="219"/>
      <c r="T7944" s="220"/>
      <c r="AT7944" s="221" t="s">
        <v>272</v>
      </c>
      <c r="AU7944" s="221" t="s">
        <v>91</v>
      </c>
      <c r="AV7944" s="13" t="s">
        <v>89</v>
      </c>
      <c r="AW7944" s="13" t="s">
        <v>38</v>
      </c>
      <c r="AX7944" s="13" t="s">
        <v>82</v>
      </c>
      <c r="AY7944" s="221" t="s">
        <v>262</v>
      </c>
    </row>
    <row r="7945" spans="1:65" s="15" customFormat="1" ht="10">
      <c r="B7945" s="233"/>
      <c r="C7945" s="234"/>
      <c r="D7945" s="208" t="s">
        <v>272</v>
      </c>
      <c r="E7945" s="235" t="s">
        <v>44</v>
      </c>
      <c r="F7945" s="236" t="s">
        <v>1233</v>
      </c>
      <c r="G7945" s="234"/>
      <c r="H7945" s="237">
        <v>18</v>
      </c>
      <c r="I7945" s="238"/>
      <c r="J7945" s="234"/>
      <c r="K7945" s="234"/>
      <c r="L7945" s="239"/>
      <c r="M7945" s="240"/>
      <c r="N7945" s="241"/>
      <c r="O7945" s="241"/>
      <c r="P7945" s="241"/>
      <c r="Q7945" s="241"/>
      <c r="R7945" s="241"/>
      <c r="S7945" s="241"/>
      <c r="T7945" s="242"/>
      <c r="AT7945" s="243" t="s">
        <v>272</v>
      </c>
      <c r="AU7945" s="243" t="s">
        <v>91</v>
      </c>
      <c r="AV7945" s="15" t="s">
        <v>91</v>
      </c>
      <c r="AW7945" s="15" t="s">
        <v>38</v>
      </c>
      <c r="AX7945" s="15" t="s">
        <v>82</v>
      </c>
      <c r="AY7945" s="243" t="s">
        <v>262</v>
      </c>
    </row>
    <row r="7946" spans="1:65" s="13" customFormat="1" ht="10">
      <c r="B7946" s="212"/>
      <c r="C7946" s="213"/>
      <c r="D7946" s="208" t="s">
        <v>272</v>
      </c>
      <c r="E7946" s="214" t="s">
        <v>44</v>
      </c>
      <c r="F7946" s="215" t="s">
        <v>771</v>
      </c>
      <c r="G7946" s="213"/>
      <c r="H7946" s="214" t="s">
        <v>44</v>
      </c>
      <c r="I7946" s="216"/>
      <c r="J7946" s="213"/>
      <c r="K7946" s="213"/>
      <c r="L7946" s="217"/>
      <c r="M7946" s="218"/>
      <c r="N7946" s="219"/>
      <c r="O7946" s="219"/>
      <c r="P7946" s="219"/>
      <c r="Q7946" s="219"/>
      <c r="R7946" s="219"/>
      <c r="S7946" s="219"/>
      <c r="T7946" s="220"/>
      <c r="AT7946" s="221" t="s">
        <v>272</v>
      </c>
      <c r="AU7946" s="221" t="s">
        <v>91</v>
      </c>
      <c r="AV7946" s="13" t="s">
        <v>89</v>
      </c>
      <c r="AW7946" s="13" t="s">
        <v>38</v>
      </c>
      <c r="AX7946" s="13" t="s">
        <v>82</v>
      </c>
      <c r="AY7946" s="221" t="s">
        <v>262</v>
      </c>
    </row>
    <row r="7947" spans="1:65" s="15" customFormat="1" ht="10">
      <c r="B7947" s="233"/>
      <c r="C7947" s="234"/>
      <c r="D7947" s="208" t="s">
        <v>272</v>
      </c>
      <c r="E7947" s="235" t="s">
        <v>44</v>
      </c>
      <c r="F7947" s="236" t="s">
        <v>1233</v>
      </c>
      <c r="G7947" s="234"/>
      <c r="H7947" s="237">
        <v>18</v>
      </c>
      <c r="I7947" s="238"/>
      <c r="J7947" s="234"/>
      <c r="K7947" s="234"/>
      <c r="L7947" s="239"/>
      <c r="M7947" s="240"/>
      <c r="N7947" s="241"/>
      <c r="O7947" s="241"/>
      <c r="P7947" s="241"/>
      <c r="Q7947" s="241"/>
      <c r="R7947" s="241"/>
      <c r="S7947" s="241"/>
      <c r="T7947" s="242"/>
      <c r="AT7947" s="243" t="s">
        <v>272</v>
      </c>
      <c r="AU7947" s="243" t="s">
        <v>91</v>
      </c>
      <c r="AV7947" s="15" t="s">
        <v>91</v>
      </c>
      <c r="AW7947" s="15" t="s">
        <v>38</v>
      </c>
      <c r="AX7947" s="15" t="s">
        <v>82</v>
      </c>
      <c r="AY7947" s="243" t="s">
        <v>262</v>
      </c>
    </row>
    <row r="7948" spans="1:65" s="15" customFormat="1" ht="10">
      <c r="B7948" s="233"/>
      <c r="C7948" s="234"/>
      <c r="D7948" s="208" t="s">
        <v>272</v>
      </c>
      <c r="E7948" s="235" t="s">
        <v>44</v>
      </c>
      <c r="F7948" s="236" t="s">
        <v>3665</v>
      </c>
      <c r="G7948" s="234"/>
      <c r="H7948" s="237">
        <v>-1.8</v>
      </c>
      <c r="I7948" s="238"/>
      <c r="J7948" s="234"/>
      <c r="K7948" s="234"/>
      <c r="L7948" s="239"/>
      <c r="M7948" s="240"/>
      <c r="N7948" s="241"/>
      <c r="O7948" s="241"/>
      <c r="P7948" s="241"/>
      <c r="Q7948" s="241"/>
      <c r="R7948" s="241"/>
      <c r="S7948" s="241"/>
      <c r="T7948" s="242"/>
      <c r="AT7948" s="243" t="s">
        <v>272</v>
      </c>
      <c r="AU7948" s="243" t="s">
        <v>91</v>
      </c>
      <c r="AV7948" s="15" t="s">
        <v>91</v>
      </c>
      <c r="AW7948" s="15" t="s">
        <v>38</v>
      </c>
      <c r="AX7948" s="15" t="s">
        <v>82</v>
      </c>
      <c r="AY7948" s="243" t="s">
        <v>262</v>
      </c>
    </row>
    <row r="7949" spans="1:65" s="15" customFormat="1" ht="10">
      <c r="B7949" s="233"/>
      <c r="C7949" s="234"/>
      <c r="D7949" s="208" t="s">
        <v>272</v>
      </c>
      <c r="E7949" s="235" t="s">
        <v>44</v>
      </c>
      <c r="F7949" s="236" t="s">
        <v>3666</v>
      </c>
      <c r="G7949" s="234"/>
      <c r="H7949" s="237">
        <v>-7.9</v>
      </c>
      <c r="I7949" s="238"/>
      <c r="J7949" s="234"/>
      <c r="K7949" s="234"/>
      <c r="L7949" s="239"/>
      <c r="M7949" s="240"/>
      <c r="N7949" s="241"/>
      <c r="O7949" s="241"/>
      <c r="P7949" s="241"/>
      <c r="Q7949" s="241"/>
      <c r="R7949" s="241"/>
      <c r="S7949" s="241"/>
      <c r="T7949" s="242"/>
      <c r="AT7949" s="243" t="s">
        <v>272</v>
      </c>
      <c r="AU7949" s="243" t="s">
        <v>91</v>
      </c>
      <c r="AV7949" s="15" t="s">
        <v>91</v>
      </c>
      <c r="AW7949" s="15" t="s">
        <v>38</v>
      </c>
      <c r="AX7949" s="15" t="s">
        <v>82</v>
      </c>
      <c r="AY7949" s="243" t="s">
        <v>262</v>
      </c>
    </row>
    <row r="7950" spans="1:65" s="14" customFormat="1" ht="10">
      <c r="B7950" s="222"/>
      <c r="C7950" s="223"/>
      <c r="D7950" s="208" t="s">
        <v>272</v>
      </c>
      <c r="E7950" s="224" t="s">
        <v>44</v>
      </c>
      <c r="F7950" s="225" t="s">
        <v>284</v>
      </c>
      <c r="G7950" s="223"/>
      <c r="H7950" s="226">
        <v>26.300000000000004</v>
      </c>
      <c r="I7950" s="227"/>
      <c r="J7950" s="223"/>
      <c r="K7950" s="223"/>
      <c r="L7950" s="228"/>
      <c r="M7950" s="229"/>
      <c r="N7950" s="230"/>
      <c r="O7950" s="230"/>
      <c r="P7950" s="230"/>
      <c r="Q7950" s="230"/>
      <c r="R7950" s="230"/>
      <c r="S7950" s="230"/>
      <c r="T7950" s="231"/>
      <c r="AT7950" s="232" t="s">
        <v>272</v>
      </c>
      <c r="AU7950" s="232" t="s">
        <v>91</v>
      </c>
      <c r="AV7950" s="14" t="s">
        <v>97</v>
      </c>
      <c r="AW7950" s="14" t="s">
        <v>38</v>
      </c>
      <c r="AX7950" s="14" t="s">
        <v>82</v>
      </c>
      <c r="AY7950" s="232" t="s">
        <v>262</v>
      </c>
    </row>
    <row r="7951" spans="1:65" s="13" customFormat="1" ht="10">
      <c r="B7951" s="212"/>
      <c r="C7951" s="213"/>
      <c r="D7951" s="208" t="s">
        <v>272</v>
      </c>
      <c r="E7951" s="214" t="s">
        <v>44</v>
      </c>
      <c r="F7951" s="215" t="s">
        <v>1248</v>
      </c>
      <c r="G7951" s="213"/>
      <c r="H7951" s="214" t="s">
        <v>44</v>
      </c>
      <c r="I7951" s="216"/>
      <c r="J7951" s="213"/>
      <c r="K7951" s="213"/>
      <c r="L7951" s="217"/>
      <c r="M7951" s="218"/>
      <c r="N7951" s="219"/>
      <c r="O7951" s="219"/>
      <c r="P7951" s="219"/>
      <c r="Q7951" s="219"/>
      <c r="R7951" s="219"/>
      <c r="S7951" s="219"/>
      <c r="T7951" s="220"/>
      <c r="AT7951" s="221" t="s">
        <v>272</v>
      </c>
      <c r="AU7951" s="221" t="s">
        <v>91</v>
      </c>
      <c r="AV7951" s="13" t="s">
        <v>89</v>
      </c>
      <c r="AW7951" s="13" t="s">
        <v>38</v>
      </c>
      <c r="AX7951" s="13" t="s">
        <v>82</v>
      </c>
      <c r="AY7951" s="221" t="s">
        <v>262</v>
      </c>
    </row>
    <row r="7952" spans="1:65" s="13" customFormat="1" ht="10">
      <c r="B7952" s="212"/>
      <c r="C7952" s="213"/>
      <c r="D7952" s="208" t="s">
        <v>272</v>
      </c>
      <c r="E7952" s="214" t="s">
        <v>44</v>
      </c>
      <c r="F7952" s="215" t="s">
        <v>810</v>
      </c>
      <c r="G7952" s="213"/>
      <c r="H7952" s="214" t="s">
        <v>44</v>
      </c>
      <c r="I7952" s="216"/>
      <c r="J7952" s="213"/>
      <c r="K7952" s="213"/>
      <c r="L7952" s="217"/>
      <c r="M7952" s="218"/>
      <c r="N7952" s="219"/>
      <c r="O7952" s="219"/>
      <c r="P7952" s="219"/>
      <c r="Q7952" s="219"/>
      <c r="R7952" s="219"/>
      <c r="S7952" s="219"/>
      <c r="T7952" s="220"/>
      <c r="AT7952" s="221" t="s">
        <v>272</v>
      </c>
      <c r="AU7952" s="221" t="s">
        <v>91</v>
      </c>
      <c r="AV7952" s="13" t="s">
        <v>89</v>
      </c>
      <c r="AW7952" s="13" t="s">
        <v>38</v>
      </c>
      <c r="AX7952" s="13" t="s">
        <v>82</v>
      </c>
      <c r="AY7952" s="221" t="s">
        <v>262</v>
      </c>
    </row>
    <row r="7953" spans="2:51" s="15" customFormat="1" ht="10">
      <c r="B7953" s="233"/>
      <c r="C7953" s="234"/>
      <c r="D7953" s="208" t="s">
        <v>272</v>
      </c>
      <c r="E7953" s="235" t="s">
        <v>44</v>
      </c>
      <c r="F7953" s="236" t="s">
        <v>1252</v>
      </c>
      <c r="G7953" s="234"/>
      <c r="H7953" s="237">
        <v>16.600000000000001</v>
      </c>
      <c r="I7953" s="238"/>
      <c r="J7953" s="234"/>
      <c r="K7953" s="234"/>
      <c r="L7953" s="239"/>
      <c r="M7953" s="240"/>
      <c r="N7953" s="241"/>
      <c r="O7953" s="241"/>
      <c r="P7953" s="241"/>
      <c r="Q7953" s="241"/>
      <c r="R7953" s="241"/>
      <c r="S7953" s="241"/>
      <c r="T7953" s="242"/>
      <c r="AT7953" s="243" t="s">
        <v>272</v>
      </c>
      <c r="AU7953" s="243" t="s">
        <v>91</v>
      </c>
      <c r="AV7953" s="15" t="s">
        <v>91</v>
      </c>
      <c r="AW7953" s="15" t="s">
        <v>38</v>
      </c>
      <c r="AX7953" s="15" t="s">
        <v>82</v>
      </c>
      <c r="AY7953" s="243" t="s">
        <v>262</v>
      </c>
    </row>
    <row r="7954" spans="2:51" s="13" customFormat="1" ht="10">
      <c r="B7954" s="212"/>
      <c r="C7954" s="213"/>
      <c r="D7954" s="208" t="s">
        <v>272</v>
      </c>
      <c r="E7954" s="214" t="s">
        <v>44</v>
      </c>
      <c r="F7954" s="215" t="s">
        <v>811</v>
      </c>
      <c r="G7954" s="213"/>
      <c r="H7954" s="214" t="s">
        <v>44</v>
      </c>
      <c r="I7954" s="216"/>
      <c r="J7954" s="213"/>
      <c r="K7954" s="213"/>
      <c r="L7954" s="217"/>
      <c r="M7954" s="218"/>
      <c r="N7954" s="219"/>
      <c r="O7954" s="219"/>
      <c r="P7954" s="219"/>
      <c r="Q7954" s="219"/>
      <c r="R7954" s="219"/>
      <c r="S7954" s="219"/>
      <c r="T7954" s="220"/>
      <c r="AT7954" s="221" t="s">
        <v>272</v>
      </c>
      <c r="AU7954" s="221" t="s">
        <v>91</v>
      </c>
      <c r="AV7954" s="13" t="s">
        <v>89</v>
      </c>
      <c r="AW7954" s="13" t="s">
        <v>38</v>
      </c>
      <c r="AX7954" s="13" t="s">
        <v>82</v>
      </c>
      <c r="AY7954" s="221" t="s">
        <v>262</v>
      </c>
    </row>
    <row r="7955" spans="2:51" s="15" customFormat="1" ht="10">
      <c r="B7955" s="233"/>
      <c r="C7955" s="234"/>
      <c r="D7955" s="208" t="s">
        <v>272</v>
      </c>
      <c r="E7955" s="235" t="s">
        <v>44</v>
      </c>
      <c r="F7955" s="236" t="s">
        <v>1253</v>
      </c>
      <c r="G7955" s="234"/>
      <c r="H7955" s="237">
        <v>16.8</v>
      </c>
      <c r="I7955" s="238"/>
      <c r="J7955" s="234"/>
      <c r="K7955" s="234"/>
      <c r="L7955" s="239"/>
      <c r="M7955" s="240"/>
      <c r="N7955" s="241"/>
      <c r="O7955" s="241"/>
      <c r="P7955" s="241"/>
      <c r="Q7955" s="241"/>
      <c r="R7955" s="241"/>
      <c r="S7955" s="241"/>
      <c r="T7955" s="242"/>
      <c r="AT7955" s="243" t="s">
        <v>272</v>
      </c>
      <c r="AU7955" s="243" t="s">
        <v>91</v>
      </c>
      <c r="AV7955" s="15" t="s">
        <v>91</v>
      </c>
      <c r="AW7955" s="15" t="s">
        <v>38</v>
      </c>
      <c r="AX7955" s="15" t="s">
        <v>82</v>
      </c>
      <c r="AY7955" s="243" t="s">
        <v>262</v>
      </c>
    </row>
    <row r="7956" spans="2:51" s="13" customFormat="1" ht="10">
      <c r="B7956" s="212"/>
      <c r="C7956" s="213"/>
      <c r="D7956" s="208" t="s">
        <v>272</v>
      </c>
      <c r="E7956" s="214" t="s">
        <v>44</v>
      </c>
      <c r="F7956" s="215" t="s">
        <v>813</v>
      </c>
      <c r="G7956" s="213"/>
      <c r="H7956" s="214" t="s">
        <v>44</v>
      </c>
      <c r="I7956" s="216"/>
      <c r="J7956" s="213"/>
      <c r="K7956" s="213"/>
      <c r="L7956" s="217"/>
      <c r="M7956" s="218"/>
      <c r="N7956" s="219"/>
      <c r="O7956" s="219"/>
      <c r="P7956" s="219"/>
      <c r="Q7956" s="219"/>
      <c r="R7956" s="219"/>
      <c r="S7956" s="219"/>
      <c r="T7956" s="220"/>
      <c r="AT7956" s="221" t="s">
        <v>272</v>
      </c>
      <c r="AU7956" s="221" t="s">
        <v>91</v>
      </c>
      <c r="AV7956" s="13" t="s">
        <v>89</v>
      </c>
      <c r="AW7956" s="13" t="s">
        <v>38</v>
      </c>
      <c r="AX7956" s="13" t="s">
        <v>82</v>
      </c>
      <c r="AY7956" s="221" t="s">
        <v>262</v>
      </c>
    </row>
    <row r="7957" spans="2:51" s="15" customFormat="1" ht="10">
      <c r="B7957" s="233"/>
      <c r="C7957" s="234"/>
      <c r="D7957" s="208" t="s">
        <v>272</v>
      </c>
      <c r="E7957" s="235" t="s">
        <v>44</v>
      </c>
      <c r="F7957" s="236" t="s">
        <v>1254</v>
      </c>
      <c r="G7957" s="234"/>
      <c r="H7957" s="237">
        <v>20.399999999999999</v>
      </c>
      <c r="I7957" s="238"/>
      <c r="J7957" s="234"/>
      <c r="K7957" s="234"/>
      <c r="L7957" s="239"/>
      <c r="M7957" s="240"/>
      <c r="N7957" s="241"/>
      <c r="O7957" s="241"/>
      <c r="P7957" s="241"/>
      <c r="Q7957" s="241"/>
      <c r="R7957" s="241"/>
      <c r="S7957" s="241"/>
      <c r="T7957" s="242"/>
      <c r="AT7957" s="243" t="s">
        <v>272</v>
      </c>
      <c r="AU7957" s="243" t="s">
        <v>91</v>
      </c>
      <c r="AV7957" s="15" t="s">
        <v>91</v>
      </c>
      <c r="AW7957" s="15" t="s">
        <v>38</v>
      </c>
      <c r="AX7957" s="15" t="s">
        <v>82</v>
      </c>
      <c r="AY7957" s="243" t="s">
        <v>262</v>
      </c>
    </row>
    <row r="7958" spans="2:51" s="13" customFormat="1" ht="10">
      <c r="B7958" s="212"/>
      <c r="C7958" s="213"/>
      <c r="D7958" s="208" t="s">
        <v>272</v>
      </c>
      <c r="E7958" s="214" t="s">
        <v>44</v>
      </c>
      <c r="F7958" s="215" t="s">
        <v>815</v>
      </c>
      <c r="G7958" s="213"/>
      <c r="H7958" s="214" t="s">
        <v>44</v>
      </c>
      <c r="I7958" s="216"/>
      <c r="J7958" s="213"/>
      <c r="K7958" s="213"/>
      <c r="L7958" s="217"/>
      <c r="M7958" s="218"/>
      <c r="N7958" s="219"/>
      <c r="O7958" s="219"/>
      <c r="P7958" s="219"/>
      <c r="Q7958" s="219"/>
      <c r="R7958" s="219"/>
      <c r="S7958" s="219"/>
      <c r="T7958" s="220"/>
      <c r="AT7958" s="221" t="s">
        <v>272</v>
      </c>
      <c r="AU7958" s="221" t="s">
        <v>91</v>
      </c>
      <c r="AV7958" s="13" t="s">
        <v>89</v>
      </c>
      <c r="AW7958" s="13" t="s">
        <v>38</v>
      </c>
      <c r="AX7958" s="13" t="s">
        <v>82</v>
      </c>
      <c r="AY7958" s="221" t="s">
        <v>262</v>
      </c>
    </row>
    <row r="7959" spans="2:51" s="15" customFormat="1" ht="10">
      <c r="B7959" s="233"/>
      <c r="C7959" s="234"/>
      <c r="D7959" s="208" t="s">
        <v>272</v>
      </c>
      <c r="E7959" s="235" t="s">
        <v>44</v>
      </c>
      <c r="F7959" s="236" t="s">
        <v>1255</v>
      </c>
      <c r="G7959" s="234"/>
      <c r="H7959" s="237">
        <v>21.4</v>
      </c>
      <c r="I7959" s="238"/>
      <c r="J7959" s="234"/>
      <c r="K7959" s="234"/>
      <c r="L7959" s="239"/>
      <c r="M7959" s="240"/>
      <c r="N7959" s="241"/>
      <c r="O7959" s="241"/>
      <c r="P7959" s="241"/>
      <c r="Q7959" s="241"/>
      <c r="R7959" s="241"/>
      <c r="S7959" s="241"/>
      <c r="T7959" s="242"/>
      <c r="AT7959" s="243" t="s">
        <v>272</v>
      </c>
      <c r="AU7959" s="243" t="s">
        <v>91</v>
      </c>
      <c r="AV7959" s="15" t="s">
        <v>91</v>
      </c>
      <c r="AW7959" s="15" t="s">
        <v>38</v>
      </c>
      <c r="AX7959" s="15" t="s">
        <v>82</v>
      </c>
      <c r="AY7959" s="243" t="s">
        <v>262</v>
      </c>
    </row>
    <row r="7960" spans="2:51" s="13" customFormat="1" ht="10">
      <c r="B7960" s="212"/>
      <c r="C7960" s="213"/>
      <c r="D7960" s="208" t="s">
        <v>272</v>
      </c>
      <c r="E7960" s="214" t="s">
        <v>44</v>
      </c>
      <c r="F7960" s="215" t="s">
        <v>817</v>
      </c>
      <c r="G7960" s="213"/>
      <c r="H7960" s="214" t="s">
        <v>44</v>
      </c>
      <c r="I7960" s="216"/>
      <c r="J7960" s="213"/>
      <c r="K7960" s="213"/>
      <c r="L7960" s="217"/>
      <c r="M7960" s="218"/>
      <c r="N7960" s="219"/>
      <c r="O7960" s="219"/>
      <c r="P7960" s="219"/>
      <c r="Q7960" s="219"/>
      <c r="R7960" s="219"/>
      <c r="S7960" s="219"/>
      <c r="T7960" s="220"/>
      <c r="AT7960" s="221" t="s">
        <v>272</v>
      </c>
      <c r="AU7960" s="221" t="s">
        <v>91</v>
      </c>
      <c r="AV7960" s="13" t="s">
        <v>89</v>
      </c>
      <c r="AW7960" s="13" t="s">
        <v>38</v>
      </c>
      <c r="AX7960" s="13" t="s">
        <v>82</v>
      </c>
      <c r="AY7960" s="221" t="s">
        <v>262</v>
      </c>
    </row>
    <row r="7961" spans="2:51" s="15" customFormat="1" ht="10">
      <c r="B7961" s="233"/>
      <c r="C7961" s="234"/>
      <c r="D7961" s="208" t="s">
        <v>272</v>
      </c>
      <c r="E7961" s="235" t="s">
        <v>44</v>
      </c>
      <c r="F7961" s="236" t="s">
        <v>1253</v>
      </c>
      <c r="G7961" s="234"/>
      <c r="H7961" s="237">
        <v>16.8</v>
      </c>
      <c r="I7961" s="238"/>
      <c r="J7961" s="234"/>
      <c r="K7961" s="234"/>
      <c r="L7961" s="239"/>
      <c r="M7961" s="240"/>
      <c r="N7961" s="241"/>
      <c r="O7961" s="241"/>
      <c r="P7961" s="241"/>
      <c r="Q7961" s="241"/>
      <c r="R7961" s="241"/>
      <c r="S7961" s="241"/>
      <c r="T7961" s="242"/>
      <c r="AT7961" s="243" t="s">
        <v>272</v>
      </c>
      <c r="AU7961" s="243" t="s">
        <v>91</v>
      </c>
      <c r="AV7961" s="15" t="s">
        <v>91</v>
      </c>
      <c r="AW7961" s="15" t="s">
        <v>38</v>
      </c>
      <c r="AX7961" s="15" t="s">
        <v>82</v>
      </c>
      <c r="AY7961" s="243" t="s">
        <v>262</v>
      </c>
    </row>
    <row r="7962" spans="2:51" s="13" customFormat="1" ht="10">
      <c r="B7962" s="212"/>
      <c r="C7962" s="213"/>
      <c r="D7962" s="208" t="s">
        <v>272</v>
      </c>
      <c r="E7962" s="214" t="s">
        <v>44</v>
      </c>
      <c r="F7962" s="215" t="s">
        <v>819</v>
      </c>
      <c r="G7962" s="213"/>
      <c r="H7962" s="214" t="s">
        <v>44</v>
      </c>
      <c r="I7962" s="216"/>
      <c r="J7962" s="213"/>
      <c r="K7962" s="213"/>
      <c r="L7962" s="217"/>
      <c r="M7962" s="218"/>
      <c r="N7962" s="219"/>
      <c r="O7962" s="219"/>
      <c r="P7962" s="219"/>
      <c r="Q7962" s="219"/>
      <c r="R7962" s="219"/>
      <c r="S7962" s="219"/>
      <c r="T7962" s="220"/>
      <c r="AT7962" s="221" t="s">
        <v>272</v>
      </c>
      <c r="AU7962" s="221" t="s">
        <v>91</v>
      </c>
      <c r="AV7962" s="13" t="s">
        <v>89</v>
      </c>
      <c r="AW7962" s="13" t="s">
        <v>38</v>
      </c>
      <c r="AX7962" s="13" t="s">
        <v>82</v>
      </c>
      <c r="AY7962" s="221" t="s">
        <v>262</v>
      </c>
    </row>
    <row r="7963" spans="2:51" s="15" customFormat="1" ht="10">
      <c r="B7963" s="233"/>
      <c r="C7963" s="234"/>
      <c r="D7963" s="208" t="s">
        <v>272</v>
      </c>
      <c r="E7963" s="235" t="s">
        <v>44</v>
      </c>
      <c r="F7963" s="236" t="s">
        <v>1256</v>
      </c>
      <c r="G7963" s="234"/>
      <c r="H7963" s="237">
        <v>17.3</v>
      </c>
      <c r="I7963" s="238"/>
      <c r="J7963" s="234"/>
      <c r="K7963" s="234"/>
      <c r="L7963" s="239"/>
      <c r="M7963" s="240"/>
      <c r="N7963" s="241"/>
      <c r="O7963" s="241"/>
      <c r="P7963" s="241"/>
      <c r="Q7963" s="241"/>
      <c r="R7963" s="241"/>
      <c r="S7963" s="241"/>
      <c r="T7963" s="242"/>
      <c r="AT7963" s="243" t="s">
        <v>272</v>
      </c>
      <c r="AU7963" s="243" t="s">
        <v>91</v>
      </c>
      <c r="AV7963" s="15" t="s">
        <v>91</v>
      </c>
      <c r="AW7963" s="15" t="s">
        <v>38</v>
      </c>
      <c r="AX7963" s="15" t="s">
        <v>82</v>
      </c>
      <c r="AY7963" s="243" t="s">
        <v>262</v>
      </c>
    </row>
    <row r="7964" spans="2:51" s="13" customFormat="1" ht="10">
      <c r="B7964" s="212"/>
      <c r="C7964" s="213"/>
      <c r="D7964" s="208" t="s">
        <v>272</v>
      </c>
      <c r="E7964" s="214" t="s">
        <v>44</v>
      </c>
      <c r="F7964" s="215" t="s">
        <v>821</v>
      </c>
      <c r="G7964" s="213"/>
      <c r="H7964" s="214" t="s">
        <v>44</v>
      </c>
      <c r="I7964" s="216"/>
      <c r="J7964" s="213"/>
      <c r="K7964" s="213"/>
      <c r="L7964" s="217"/>
      <c r="M7964" s="218"/>
      <c r="N7964" s="219"/>
      <c r="O7964" s="219"/>
      <c r="P7964" s="219"/>
      <c r="Q7964" s="219"/>
      <c r="R7964" s="219"/>
      <c r="S7964" s="219"/>
      <c r="T7964" s="220"/>
      <c r="AT7964" s="221" t="s">
        <v>272</v>
      </c>
      <c r="AU7964" s="221" t="s">
        <v>91</v>
      </c>
      <c r="AV7964" s="13" t="s">
        <v>89</v>
      </c>
      <c r="AW7964" s="13" t="s">
        <v>38</v>
      </c>
      <c r="AX7964" s="13" t="s">
        <v>82</v>
      </c>
      <c r="AY7964" s="221" t="s">
        <v>262</v>
      </c>
    </row>
    <row r="7965" spans="2:51" s="15" customFormat="1" ht="10">
      <c r="B7965" s="233"/>
      <c r="C7965" s="234"/>
      <c r="D7965" s="208" t="s">
        <v>272</v>
      </c>
      <c r="E7965" s="235" t="s">
        <v>44</v>
      </c>
      <c r="F7965" s="236" t="s">
        <v>1257</v>
      </c>
      <c r="G7965" s="234"/>
      <c r="H7965" s="237">
        <v>21.8</v>
      </c>
      <c r="I7965" s="238"/>
      <c r="J7965" s="234"/>
      <c r="K7965" s="234"/>
      <c r="L7965" s="239"/>
      <c r="M7965" s="240"/>
      <c r="N7965" s="241"/>
      <c r="O7965" s="241"/>
      <c r="P7965" s="241"/>
      <c r="Q7965" s="241"/>
      <c r="R7965" s="241"/>
      <c r="S7965" s="241"/>
      <c r="T7965" s="242"/>
      <c r="AT7965" s="243" t="s">
        <v>272</v>
      </c>
      <c r="AU7965" s="243" t="s">
        <v>91</v>
      </c>
      <c r="AV7965" s="15" t="s">
        <v>91</v>
      </c>
      <c r="AW7965" s="15" t="s">
        <v>38</v>
      </c>
      <c r="AX7965" s="15" t="s">
        <v>82</v>
      </c>
      <c r="AY7965" s="243" t="s">
        <v>262</v>
      </c>
    </row>
    <row r="7966" spans="2:51" s="13" customFormat="1" ht="10">
      <c r="B7966" s="212"/>
      <c r="C7966" s="213"/>
      <c r="D7966" s="208" t="s">
        <v>272</v>
      </c>
      <c r="E7966" s="214" t="s">
        <v>44</v>
      </c>
      <c r="F7966" s="215" t="s">
        <v>823</v>
      </c>
      <c r="G7966" s="213"/>
      <c r="H7966" s="214" t="s">
        <v>44</v>
      </c>
      <c r="I7966" s="216"/>
      <c r="J7966" s="213"/>
      <c r="K7966" s="213"/>
      <c r="L7966" s="217"/>
      <c r="M7966" s="218"/>
      <c r="N7966" s="219"/>
      <c r="O7966" s="219"/>
      <c r="P7966" s="219"/>
      <c r="Q7966" s="219"/>
      <c r="R7966" s="219"/>
      <c r="S7966" s="219"/>
      <c r="T7966" s="220"/>
      <c r="AT7966" s="221" t="s">
        <v>272</v>
      </c>
      <c r="AU7966" s="221" t="s">
        <v>91</v>
      </c>
      <c r="AV7966" s="13" t="s">
        <v>89</v>
      </c>
      <c r="AW7966" s="13" t="s">
        <v>38</v>
      </c>
      <c r="AX7966" s="13" t="s">
        <v>82</v>
      </c>
      <c r="AY7966" s="221" t="s">
        <v>262</v>
      </c>
    </row>
    <row r="7967" spans="2:51" s="15" customFormat="1" ht="10">
      <c r="B7967" s="233"/>
      <c r="C7967" s="234"/>
      <c r="D7967" s="208" t="s">
        <v>272</v>
      </c>
      <c r="E7967" s="235" t="s">
        <v>44</v>
      </c>
      <c r="F7967" s="236" t="s">
        <v>1258</v>
      </c>
      <c r="G7967" s="234"/>
      <c r="H7967" s="237">
        <v>23.2</v>
      </c>
      <c r="I7967" s="238"/>
      <c r="J7967" s="234"/>
      <c r="K7967" s="234"/>
      <c r="L7967" s="239"/>
      <c r="M7967" s="240"/>
      <c r="N7967" s="241"/>
      <c r="O7967" s="241"/>
      <c r="P7967" s="241"/>
      <c r="Q7967" s="241"/>
      <c r="R7967" s="241"/>
      <c r="S7967" s="241"/>
      <c r="T7967" s="242"/>
      <c r="AT7967" s="243" t="s">
        <v>272</v>
      </c>
      <c r="AU7967" s="243" t="s">
        <v>91</v>
      </c>
      <c r="AV7967" s="15" t="s">
        <v>91</v>
      </c>
      <c r="AW7967" s="15" t="s">
        <v>38</v>
      </c>
      <c r="AX7967" s="15" t="s">
        <v>82</v>
      </c>
      <c r="AY7967" s="243" t="s">
        <v>262</v>
      </c>
    </row>
    <row r="7968" spans="2:51" s="13" customFormat="1" ht="10">
      <c r="B7968" s="212"/>
      <c r="C7968" s="213"/>
      <c r="D7968" s="208" t="s">
        <v>272</v>
      </c>
      <c r="E7968" s="214" t="s">
        <v>44</v>
      </c>
      <c r="F7968" s="215" t="s">
        <v>824</v>
      </c>
      <c r="G7968" s="213"/>
      <c r="H7968" s="214" t="s">
        <v>44</v>
      </c>
      <c r="I7968" s="216"/>
      <c r="J7968" s="213"/>
      <c r="K7968" s="213"/>
      <c r="L7968" s="217"/>
      <c r="M7968" s="218"/>
      <c r="N7968" s="219"/>
      <c r="O7968" s="219"/>
      <c r="P7968" s="219"/>
      <c r="Q7968" s="219"/>
      <c r="R7968" s="219"/>
      <c r="S7968" s="219"/>
      <c r="T7968" s="220"/>
      <c r="AT7968" s="221" t="s">
        <v>272</v>
      </c>
      <c r="AU7968" s="221" t="s">
        <v>91</v>
      </c>
      <c r="AV7968" s="13" t="s">
        <v>89</v>
      </c>
      <c r="AW7968" s="13" t="s">
        <v>38</v>
      </c>
      <c r="AX7968" s="13" t="s">
        <v>82</v>
      </c>
      <c r="AY7968" s="221" t="s">
        <v>262</v>
      </c>
    </row>
    <row r="7969" spans="2:51" s="15" customFormat="1" ht="10">
      <c r="B7969" s="233"/>
      <c r="C7969" s="234"/>
      <c r="D7969" s="208" t="s">
        <v>272</v>
      </c>
      <c r="E7969" s="235" t="s">
        <v>44</v>
      </c>
      <c r="F7969" s="236" t="s">
        <v>1259</v>
      </c>
      <c r="G7969" s="234"/>
      <c r="H7969" s="237">
        <v>31.4</v>
      </c>
      <c r="I7969" s="238"/>
      <c r="J7969" s="234"/>
      <c r="K7969" s="234"/>
      <c r="L7969" s="239"/>
      <c r="M7969" s="240"/>
      <c r="N7969" s="241"/>
      <c r="O7969" s="241"/>
      <c r="P7969" s="241"/>
      <c r="Q7969" s="241"/>
      <c r="R7969" s="241"/>
      <c r="S7969" s="241"/>
      <c r="T7969" s="242"/>
      <c r="AT7969" s="243" t="s">
        <v>272</v>
      </c>
      <c r="AU7969" s="243" t="s">
        <v>91</v>
      </c>
      <c r="AV7969" s="15" t="s">
        <v>91</v>
      </c>
      <c r="AW7969" s="15" t="s">
        <v>38</v>
      </c>
      <c r="AX7969" s="15" t="s">
        <v>82</v>
      </c>
      <c r="AY7969" s="243" t="s">
        <v>262</v>
      </c>
    </row>
    <row r="7970" spans="2:51" s="13" customFormat="1" ht="10">
      <c r="B7970" s="212"/>
      <c r="C7970" s="213"/>
      <c r="D7970" s="208" t="s">
        <v>272</v>
      </c>
      <c r="E7970" s="214" t="s">
        <v>44</v>
      </c>
      <c r="F7970" s="215" t="s">
        <v>826</v>
      </c>
      <c r="G7970" s="213"/>
      <c r="H7970" s="214" t="s">
        <v>44</v>
      </c>
      <c r="I7970" s="216"/>
      <c r="J7970" s="213"/>
      <c r="K7970" s="213"/>
      <c r="L7970" s="217"/>
      <c r="M7970" s="218"/>
      <c r="N7970" s="219"/>
      <c r="O7970" s="219"/>
      <c r="P7970" s="219"/>
      <c r="Q7970" s="219"/>
      <c r="R7970" s="219"/>
      <c r="S7970" s="219"/>
      <c r="T7970" s="220"/>
      <c r="AT7970" s="221" t="s">
        <v>272</v>
      </c>
      <c r="AU7970" s="221" t="s">
        <v>91</v>
      </c>
      <c r="AV7970" s="13" t="s">
        <v>89</v>
      </c>
      <c r="AW7970" s="13" t="s">
        <v>38</v>
      </c>
      <c r="AX7970" s="13" t="s">
        <v>82</v>
      </c>
      <c r="AY7970" s="221" t="s">
        <v>262</v>
      </c>
    </row>
    <row r="7971" spans="2:51" s="15" customFormat="1" ht="10">
      <c r="B7971" s="233"/>
      <c r="C7971" s="234"/>
      <c r="D7971" s="208" t="s">
        <v>272</v>
      </c>
      <c r="E7971" s="235" t="s">
        <v>44</v>
      </c>
      <c r="F7971" s="236" t="s">
        <v>1260</v>
      </c>
      <c r="G7971" s="234"/>
      <c r="H7971" s="237">
        <v>22.6</v>
      </c>
      <c r="I7971" s="238"/>
      <c r="J7971" s="234"/>
      <c r="K7971" s="234"/>
      <c r="L7971" s="239"/>
      <c r="M7971" s="240"/>
      <c r="N7971" s="241"/>
      <c r="O7971" s="241"/>
      <c r="P7971" s="241"/>
      <c r="Q7971" s="241"/>
      <c r="R7971" s="241"/>
      <c r="S7971" s="241"/>
      <c r="T7971" s="242"/>
      <c r="AT7971" s="243" t="s">
        <v>272</v>
      </c>
      <c r="AU7971" s="243" t="s">
        <v>91</v>
      </c>
      <c r="AV7971" s="15" t="s">
        <v>91</v>
      </c>
      <c r="AW7971" s="15" t="s">
        <v>38</v>
      </c>
      <c r="AX7971" s="15" t="s">
        <v>82</v>
      </c>
      <c r="AY7971" s="243" t="s">
        <v>262</v>
      </c>
    </row>
    <row r="7972" spans="2:51" s="13" customFormat="1" ht="10">
      <c r="B7972" s="212"/>
      <c r="C7972" s="213"/>
      <c r="D7972" s="208" t="s">
        <v>272</v>
      </c>
      <c r="E7972" s="214" t="s">
        <v>44</v>
      </c>
      <c r="F7972" s="215" t="s">
        <v>828</v>
      </c>
      <c r="G7972" s="213"/>
      <c r="H7972" s="214" t="s">
        <v>44</v>
      </c>
      <c r="I7972" s="216"/>
      <c r="J7972" s="213"/>
      <c r="K7972" s="213"/>
      <c r="L7972" s="217"/>
      <c r="M7972" s="218"/>
      <c r="N7972" s="219"/>
      <c r="O7972" s="219"/>
      <c r="P7972" s="219"/>
      <c r="Q7972" s="219"/>
      <c r="R7972" s="219"/>
      <c r="S7972" s="219"/>
      <c r="T7972" s="220"/>
      <c r="AT7972" s="221" t="s">
        <v>272</v>
      </c>
      <c r="AU7972" s="221" t="s">
        <v>91</v>
      </c>
      <c r="AV7972" s="13" t="s">
        <v>89</v>
      </c>
      <c r="AW7972" s="13" t="s">
        <v>38</v>
      </c>
      <c r="AX7972" s="13" t="s">
        <v>82</v>
      </c>
      <c r="AY7972" s="221" t="s">
        <v>262</v>
      </c>
    </row>
    <row r="7973" spans="2:51" s="15" customFormat="1" ht="10">
      <c r="B7973" s="233"/>
      <c r="C7973" s="234"/>
      <c r="D7973" s="208" t="s">
        <v>272</v>
      </c>
      <c r="E7973" s="235" t="s">
        <v>44</v>
      </c>
      <c r="F7973" s="236" t="s">
        <v>1261</v>
      </c>
      <c r="G7973" s="234"/>
      <c r="H7973" s="237">
        <v>32.4</v>
      </c>
      <c r="I7973" s="238"/>
      <c r="J7973" s="234"/>
      <c r="K7973" s="234"/>
      <c r="L7973" s="239"/>
      <c r="M7973" s="240"/>
      <c r="N7973" s="241"/>
      <c r="O7973" s="241"/>
      <c r="P7973" s="241"/>
      <c r="Q7973" s="241"/>
      <c r="R7973" s="241"/>
      <c r="S7973" s="241"/>
      <c r="T7973" s="242"/>
      <c r="AT7973" s="243" t="s">
        <v>272</v>
      </c>
      <c r="AU7973" s="243" t="s">
        <v>91</v>
      </c>
      <c r="AV7973" s="15" t="s">
        <v>91</v>
      </c>
      <c r="AW7973" s="15" t="s">
        <v>38</v>
      </c>
      <c r="AX7973" s="15" t="s">
        <v>82</v>
      </c>
      <c r="AY7973" s="243" t="s">
        <v>262</v>
      </c>
    </row>
    <row r="7974" spans="2:51" s="13" customFormat="1" ht="10">
      <c r="B7974" s="212"/>
      <c r="C7974" s="213"/>
      <c r="D7974" s="208" t="s">
        <v>272</v>
      </c>
      <c r="E7974" s="214" t="s">
        <v>44</v>
      </c>
      <c r="F7974" s="215" t="s">
        <v>830</v>
      </c>
      <c r="G7974" s="213"/>
      <c r="H7974" s="214" t="s">
        <v>44</v>
      </c>
      <c r="I7974" s="216"/>
      <c r="J7974" s="213"/>
      <c r="K7974" s="213"/>
      <c r="L7974" s="217"/>
      <c r="M7974" s="218"/>
      <c r="N7974" s="219"/>
      <c r="O7974" s="219"/>
      <c r="P7974" s="219"/>
      <c r="Q7974" s="219"/>
      <c r="R7974" s="219"/>
      <c r="S7974" s="219"/>
      <c r="T7974" s="220"/>
      <c r="AT7974" s="221" t="s">
        <v>272</v>
      </c>
      <c r="AU7974" s="221" t="s">
        <v>91</v>
      </c>
      <c r="AV7974" s="13" t="s">
        <v>89</v>
      </c>
      <c r="AW7974" s="13" t="s">
        <v>38</v>
      </c>
      <c r="AX7974" s="13" t="s">
        <v>82</v>
      </c>
      <c r="AY7974" s="221" t="s">
        <v>262</v>
      </c>
    </row>
    <row r="7975" spans="2:51" s="15" customFormat="1" ht="10">
      <c r="B7975" s="233"/>
      <c r="C7975" s="234"/>
      <c r="D7975" s="208" t="s">
        <v>272</v>
      </c>
      <c r="E7975" s="235" t="s">
        <v>44</v>
      </c>
      <c r="F7975" s="236" t="s">
        <v>1258</v>
      </c>
      <c r="G7975" s="234"/>
      <c r="H7975" s="237">
        <v>23.2</v>
      </c>
      <c r="I7975" s="238"/>
      <c r="J7975" s="234"/>
      <c r="K7975" s="234"/>
      <c r="L7975" s="239"/>
      <c r="M7975" s="240"/>
      <c r="N7975" s="241"/>
      <c r="O7975" s="241"/>
      <c r="P7975" s="241"/>
      <c r="Q7975" s="241"/>
      <c r="R7975" s="241"/>
      <c r="S7975" s="241"/>
      <c r="T7975" s="242"/>
      <c r="AT7975" s="243" t="s">
        <v>272</v>
      </c>
      <c r="AU7975" s="243" t="s">
        <v>91</v>
      </c>
      <c r="AV7975" s="15" t="s">
        <v>91</v>
      </c>
      <c r="AW7975" s="15" t="s">
        <v>38</v>
      </c>
      <c r="AX7975" s="15" t="s">
        <v>82</v>
      </c>
      <c r="AY7975" s="243" t="s">
        <v>262</v>
      </c>
    </row>
    <row r="7976" spans="2:51" s="13" customFormat="1" ht="10">
      <c r="B7976" s="212"/>
      <c r="C7976" s="213"/>
      <c r="D7976" s="208" t="s">
        <v>272</v>
      </c>
      <c r="E7976" s="214" t="s">
        <v>44</v>
      </c>
      <c r="F7976" s="215" t="s">
        <v>832</v>
      </c>
      <c r="G7976" s="213"/>
      <c r="H7976" s="214" t="s">
        <v>44</v>
      </c>
      <c r="I7976" s="216"/>
      <c r="J7976" s="213"/>
      <c r="K7976" s="213"/>
      <c r="L7976" s="217"/>
      <c r="M7976" s="218"/>
      <c r="N7976" s="219"/>
      <c r="O7976" s="219"/>
      <c r="P7976" s="219"/>
      <c r="Q7976" s="219"/>
      <c r="R7976" s="219"/>
      <c r="S7976" s="219"/>
      <c r="T7976" s="220"/>
      <c r="AT7976" s="221" t="s">
        <v>272</v>
      </c>
      <c r="AU7976" s="221" t="s">
        <v>91</v>
      </c>
      <c r="AV7976" s="13" t="s">
        <v>89</v>
      </c>
      <c r="AW7976" s="13" t="s">
        <v>38</v>
      </c>
      <c r="AX7976" s="13" t="s">
        <v>82</v>
      </c>
      <c r="AY7976" s="221" t="s">
        <v>262</v>
      </c>
    </row>
    <row r="7977" spans="2:51" s="15" customFormat="1" ht="10">
      <c r="B7977" s="233"/>
      <c r="C7977" s="234"/>
      <c r="D7977" s="208" t="s">
        <v>272</v>
      </c>
      <c r="E7977" s="235" t="s">
        <v>44</v>
      </c>
      <c r="F7977" s="236" t="s">
        <v>1262</v>
      </c>
      <c r="G7977" s="234"/>
      <c r="H7977" s="237">
        <v>32.200000000000003</v>
      </c>
      <c r="I7977" s="238"/>
      <c r="J7977" s="234"/>
      <c r="K7977" s="234"/>
      <c r="L7977" s="239"/>
      <c r="M7977" s="240"/>
      <c r="N7977" s="241"/>
      <c r="O7977" s="241"/>
      <c r="P7977" s="241"/>
      <c r="Q7977" s="241"/>
      <c r="R7977" s="241"/>
      <c r="S7977" s="241"/>
      <c r="T7977" s="242"/>
      <c r="AT7977" s="243" t="s">
        <v>272</v>
      </c>
      <c r="AU7977" s="243" t="s">
        <v>91</v>
      </c>
      <c r="AV7977" s="15" t="s">
        <v>91</v>
      </c>
      <c r="AW7977" s="15" t="s">
        <v>38</v>
      </c>
      <c r="AX7977" s="15" t="s">
        <v>82</v>
      </c>
      <c r="AY7977" s="243" t="s">
        <v>262</v>
      </c>
    </row>
    <row r="7978" spans="2:51" s="15" customFormat="1" ht="10">
      <c r="B7978" s="233"/>
      <c r="C7978" s="234"/>
      <c r="D7978" s="208" t="s">
        <v>272</v>
      </c>
      <c r="E7978" s="235" t="s">
        <v>44</v>
      </c>
      <c r="F7978" s="236" t="s">
        <v>3667</v>
      </c>
      <c r="G7978" s="234"/>
      <c r="H7978" s="237">
        <v>-14.4</v>
      </c>
      <c r="I7978" s="238"/>
      <c r="J7978" s="234"/>
      <c r="K7978" s="234"/>
      <c r="L7978" s="239"/>
      <c r="M7978" s="240"/>
      <c r="N7978" s="241"/>
      <c r="O7978" s="241"/>
      <c r="P7978" s="241"/>
      <c r="Q7978" s="241"/>
      <c r="R7978" s="241"/>
      <c r="S7978" s="241"/>
      <c r="T7978" s="242"/>
      <c r="AT7978" s="243" t="s">
        <v>272</v>
      </c>
      <c r="AU7978" s="243" t="s">
        <v>91</v>
      </c>
      <c r="AV7978" s="15" t="s">
        <v>91</v>
      </c>
      <c r="AW7978" s="15" t="s">
        <v>38</v>
      </c>
      <c r="AX7978" s="15" t="s">
        <v>82</v>
      </c>
      <c r="AY7978" s="243" t="s">
        <v>262</v>
      </c>
    </row>
    <row r="7979" spans="2:51" s="15" customFormat="1" ht="10">
      <c r="B7979" s="233"/>
      <c r="C7979" s="234"/>
      <c r="D7979" s="208" t="s">
        <v>272</v>
      </c>
      <c r="E7979" s="235" t="s">
        <v>44</v>
      </c>
      <c r="F7979" s="236" t="s">
        <v>3668</v>
      </c>
      <c r="G7979" s="234"/>
      <c r="H7979" s="237">
        <v>-12.3</v>
      </c>
      <c r="I7979" s="238"/>
      <c r="J7979" s="234"/>
      <c r="K7979" s="234"/>
      <c r="L7979" s="239"/>
      <c r="M7979" s="240"/>
      <c r="N7979" s="241"/>
      <c r="O7979" s="241"/>
      <c r="P7979" s="241"/>
      <c r="Q7979" s="241"/>
      <c r="R7979" s="241"/>
      <c r="S7979" s="241"/>
      <c r="T7979" s="242"/>
      <c r="AT7979" s="243" t="s">
        <v>272</v>
      </c>
      <c r="AU7979" s="243" t="s">
        <v>91</v>
      </c>
      <c r="AV7979" s="15" t="s">
        <v>91</v>
      </c>
      <c r="AW7979" s="15" t="s">
        <v>38</v>
      </c>
      <c r="AX7979" s="15" t="s">
        <v>82</v>
      </c>
      <c r="AY7979" s="243" t="s">
        <v>262</v>
      </c>
    </row>
    <row r="7980" spans="2:51" s="14" customFormat="1" ht="10">
      <c r="B7980" s="222"/>
      <c r="C7980" s="223"/>
      <c r="D7980" s="208" t="s">
        <v>272</v>
      </c>
      <c r="E7980" s="224" t="s">
        <v>44</v>
      </c>
      <c r="F7980" s="225" t="s">
        <v>284</v>
      </c>
      <c r="G7980" s="223"/>
      <c r="H7980" s="226">
        <v>269.39999999999998</v>
      </c>
      <c r="I7980" s="227"/>
      <c r="J7980" s="223"/>
      <c r="K7980" s="223"/>
      <c r="L7980" s="228"/>
      <c r="M7980" s="229"/>
      <c r="N7980" s="230"/>
      <c r="O7980" s="230"/>
      <c r="P7980" s="230"/>
      <c r="Q7980" s="230"/>
      <c r="R7980" s="230"/>
      <c r="S7980" s="230"/>
      <c r="T7980" s="231"/>
      <c r="AT7980" s="232" t="s">
        <v>272</v>
      </c>
      <c r="AU7980" s="232" t="s">
        <v>91</v>
      </c>
      <c r="AV7980" s="14" t="s">
        <v>97</v>
      </c>
      <c r="AW7980" s="14" t="s">
        <v>38</v>
      </c>
      <c r="AX7980" s="14" t="s">
        <v>82</v>
      </c>
      <c r="AY7980" s="232" t="s">
        <v>262</v>
      </c>
    </row>
    <row r="7981" spans="2:51" s="13" customFormat="1" ht="10">
      <c r="B7981" s="212"/>
      <c r="C7981" s="213"/>
      <c r="D7981" s="208" t="s">
        <v>272</v>
      </c>
      <c r="E7981" s="214" t="s">
        <v>44</v>
      </c>
      <c r="F7981" s="215" t="s">
        <v>575</v>
      </c>
      <c r="G7981" s="213"/>
      <c r="H7981" s="214" t="s">
        <v>44</v>
      </c>
      <c r="I7981" s="216"/>
      <c r="J7981" s="213"/>
      <c r="K7981" s="213"/>
      <c r="L7981" s="217"/>
      <c r="M7981" s="218"/>
      <c r="N7981" s="219"/>
      <c r="O7981" s="219"/>
      <c r="P7981" s="219"/>
      <c r="Q7981" s="219"/>
      <c r="R7981" s="219"/>
      <c r="S7981" s="219"/>
      <c r="T7981" s="220"/>
      <c r="AT7981" s="221" t="s">
        <v>272</v>
      </c>
      <c r="AU7981" s="221" t="s">
        <v>91</v>
      </c>
      <c r="AV7981" s="13" t="s">
        <v>89</v>
      </c>
      <c r="AW7981" s="13" t="s">
        <v>38</v>
      </c>
      <c r="AX7981" s="13" t="s">
        <v>82</v>
      </c>
      <c r="AY7981" s="221" t="s">
        <v>262</v>
      </c>
    </row>
    <row r="7982" spans="2:51" s="13" customFormat="1" ht="10">
      <c r="B7982" s="212"/>
      <c r="C7982" s="213"/>
      <c r="D7982" s="208" t="s">
        <v>272</v>
      </c>
      <c r="E7982" s="214" t="s">
        <v>44</v>
      </c>
      <c r="F7982" s="215" t="s">
        <v>848</v>
      </c>
      <c r="G7982" s="213"/>
      <c r="H7982" s="214" t="s">
        <v>44</v>
      </c>
      <c r="I7982" s="216"/>
      <c r="J7982" s="213"/>
      <c r="K7982" s="213"/>
      <c r="L7982" s="217"/>
      <c r="M7982" s="218"/>
      <c r="N7982" s="219"/>
      <c r="O7982" s="219"/>
      <c r="P7982" s="219"/>
      <c r="Q7982" s="219"/>
      <c r="R7982" s="219"/>
      <c r="S7982" s="219"/>
      <c r="T7982" s="220"/>
      <c r="AT7982" s="221" t="s">
        <v>272</v>
      </c>
      <c r="AU7982" s="221" t="s">
        <v>91</v>
      </c>
      <c r="AV7982" s="13" t="s">
        <v>89</v>
      </c>
      <c r="AW7982" s="13" t="s">
        <v>38</v>
      </c>
      <c r="AX7982" s="13" t="s">
        <v>82</v>
      </c>
      <c r="AY7982" s="221" t="s">
        <v>262</v>
      </c>
    </row>
    <row r="7983" spans="2:51" s="15" customFormat="1" ht="10">
      <c r="B7983" s="233"/>
      <c r="C7983" s="234"/>
      <c r="D7983" s="208" t="s">
        <v>272</v>
      </c>
      <c r="E7983" s="235" t="s">
        <v>44</v>
      </c>
      <c r="F7983" s="236" t="s">
        <v>1252</v>
      </c>
      <c r="G7983" s="234"/>
      <c r="H7983" s="237">
        <v>16.600000000000001</v>
      </c>
      <c r="I7983" s="238"/>
      <c r="J7983" s="234"/>
      <c r="K7983" s="234"/>
      <c r="L7983" s="239"/>
      <c r="M7983" s="240"/>
      <c r="N7983" s="241"/>
      <c r="O7983" s="241"/>
      <c r="P7983" s="241"/>
      <c r="Q7983" s="241"/>
      <c r="R7983" s="241"/>
      <c r="S7983" s="241"/>
      <c r="T7983" s="242"/>
      <c r="AT7983" s="243" t="s">
        <v>272</v>
      </c>
      <c r="AU7983" s="243" t="s">
        <v>91</v>
      </c>
      <c r="AV7983" s="15" t="s">
        <v>91</v>
      </c>
      <c r="AW7983" s="15" t="s">
        <v>38</v>
      </c>
      <c r="AX7983" s="15" t="s">
        <v>82</v>
      </c>
      <c r="AY7983" s="243" t="s">
        <v>262</v>
      </c>
    </row>
    <row r="7984" spans="2:51" s="13" customFormat="1" ht="10">
      <c r="B7984" s="212"/>
      <c r="C7984" s="213"/>
      <c r="D7984" s="208" t="s">
        <v>272</v>
      </c>
      <c r="E7984" s="214" t="s">
        <v>44</v>
      </c>
      <c r="F7984" s="215" t="s">
        <v>849</v>
      </c>
      <c r="G7984" s="213"/>
      <c r="H7984" s="214" t="s">
        <v>44</v>
      </c>
      <c r="I7984" s="216"/>
      <c r="J7984" s="213"/>
      <c r="K7984" s="213"/>
      <c r="L7984" s="217"/>
      <c r="M7984" s="218"/>
      <c r="N7984" s="219"/>
      <c r="O7984" s="219"/>
      <c r="P7984" s="219"/>
      <c r="Q7984" s="219"/>
      <c r="R7984" s="219"/>
      <c r="S7984" s="219"/>
      <c r="T7984" s="220"/>
      <c r="AT7984" s="221" t="s">
        <v>272</v>
      </c>
      <c r="AU7984" s="221" t="s">
        <v>91</v>
      </c>
      <c r="AV7984" s="13" t="s">
        <v>89</v>
      </c>
      <c r="AW7984" s="13" t="s">
        <v>38</v>
      </c>
      <c r="AX7984" s="13" t="s">
        <v>82</v>
      </c>
      <c r="AY7984" s="221" t="s">
        <v>262</v>
      </c>
    </row>
    <row r="7985" spans="2:51" s="15" customFormat="1" ht="10">
      <c r="B7985" s="233"/>
      <c r="C7985" s="234"/>
      <c r="D7985" s="208" t="s">
        <v>272</v>
      </c>
      <c r="E7985" s="235" t="s">
        <v>44</v>
      </c>
      <c r="F7985" s="236" t="s">
        <v>1253</v>
      </c>
      <c r="G7985" s="234"/>
      <c r="H7985" s="237">
        <v>16.8</v>
      </c>
      <c r="I7985" s="238"/>
      <c r="J7985" s="234"/>
      <c r="K7985" s="234"/>
      <c r="L7985" s="239"/>
      <c r="M7985" s="240"/>
      <c r="N7985" s="241"/>
      <c r="O7985" s="241"/>
      <c r="P7985" s="241"/>
      <c r="Q7985" s="241"/>
      <c r="R7985" s="241"/>
      <c r="S7985" s="241"/>
      <c r="T7985" s="242"/>
      <c r="AT7985" s="243" t="s">
        <v>272</v>
      </c>
      <c r="AU7985" s="243" t="s">
        <v>91</v>
      </c>
      <c r="AV7985" s="15" t="s">
        <v>91</v>
      </c>
      <c r="AW7985" s="15" t="s">
        <v>38</v>
      </c>
      <c r="AX7985" s="15" t="s">
        <v>82</v>
      </c>
      <c r="AY7985" s="243" t="s">
        <v>262</v>
      </c>
    </row>
    <row r="7986" spans="2:51" s="13" customFormat="1" ht="10">
      <c r="B7986" s="212"/>
      <c r="C7986" s="213"/>
      <c r="D7986" s="208" t="s">
        <v>272</v>
      </c>
      <c r="E7986" s="214" t="s">
        <v>44</v>
      </c>
      <c r="F7986" s="215" t="s">
        <v>850</v>
      </c>
      <c r="G7986" s="213"/>
      <c r="H7986" s="214" t="s">
        <v>44</v>
      </c>
      <c r="I7986" s="216"/>
      <c r="J7986" s="213"/>
      <c r="K7986" s="213"/>
      <c r="L7986" s="217"/>
      <c r="M7986" s="218"/>
      <c r="N7986" s="219"/>
      <c r="O7986" s="219"/>
      <c r="P7986" s="219"/>
      <c r="Q7986" s="219"/>
      <c r="R7986" s="219"/>
      <c r="S7986" s="219"/>
      <c r="T7986" s="220"/>
      <c r="AT7986" s="221" t="s">
        <v>272</v>
      </c>
      <c r="AU7986" s="221" t="s">
        <v>91</v>
      </c>
      <c r="AV7986" s="13" t="s">
        <v>89</v>
      </c>
      <c r="AW7986" s="13" t="s">
        <v>38</v>
      </c>
      <c r="AX7986" s="13" t="s">
        <v>82</v>
      </c>
      <c r="AY7986" s="221" t="s">
        <v>262</v>
      </c>
    </row>
    <row r="7987" spans="2:51" s="15" customFormat="1" ht="10">
      <c r="B7987" s="233"/>
      <c r="C7987" s="234"/>
      <c r="D7987" s="208" t="s">
        <v>272</v>
      </c>
      <c r="E7987" s="235" t="s">
        <v>44</v>
      </c>
      <c r="F7987" s="236" t="s">
        <v>1254</v>
      </c>
      <c r="G7987" s="234"/>
      <c r="H7987" s="237">
        <v>20.399999999999999</v>
      </c>
      <c r="I7987" s="238"/>
      <c r="J7987" s="234"/>
      <c r="K7987" s="234"/>
      <c r="L7987" s="239"/>
      <c r="M7987" s="240"/>
      <c r="N7987" s="241"/>
      <c r="O7987" s="241"/>
      <c r="P7987" s="241"/>
      <c r="Q7987" s="241"/>
      <c r="R7987" s="241"/>
      <c r="S7987" s="241"/>
      <c r="T7987" s="242"/>
      <c r="AT7987" s="243" t="s">
        <v>272</v>
      </c>
      <c r="AU7987" s="243" t="s">
        <v>91</v>
      </c>
      <c r="AV7987" s="15" t="s">
        <v>91</v>
      </c>
      <c r="AW7987" s="15" t="s">
        <v>38</v>
      </c>
      <c r="AX7987" s="15" t="s">
        <v>82</v>
      </c>
      <c r="AY7987" s="243" t="s">
        <v>262</v>
      </c>
    </row>
    <row r="7988" spans="2:51" s="13" customFormat="1" ht="10">
      <c r="B7988" s="212"/>
      <c r="C7988" s="213"/>
      <c r="D7988" s="208" t="s">
        <v>272</v>
      </c>
      <c r="E7988" s="214" t="s">
        <v>44</v>
      </c>
      <c r="F7988" s="215" t="s">
        <v>851</v>
      </c>
      <c r="G7988" s="213"/>
      <c r="H7988" s="214" t="s">
        <v>44</v>
      </c>
      <c r="I7988" s="216"/>
      <c r="J7988" s="213"/>
      <c r="K7988" s="213"/>
      <c r="L7988" s="217"/>
      <c r="M7988" s="218"/>
      <c r="N7988" s="219"/>
      <c r="O7988" s="219"/>
      <c r="P7988" s="219"/>
      <c r="Q7988" s="219"/>
      <c r="R7988" s="219"/>
      <c r="S7988" s="219"/>
      <c r="T7988" s="220"/>
      <c r="AT7988" s="221" t="s">
        <v>272</v>
      </c>
      <c r="AU7988" s="221" t="s">
        <v>91</v>
      </c>
      <c r="AV7988" s="13" t="s">
        <v>89</v>
      </c>
      <c r="AW7988" s="13" t="s">
        <v>38</v>
      </c>
      <c r="AX7988" s="13" t="s">
        <v>82</v>
      </c>
      <c r="AY7988" s="221" t="s">
        <v>262</v>
      </c>
    </row>
    <row r="7989" spans="2:51" s="15" customFormat="1" ht="10">
      <c r="B7989" s="233"/>
      <c r="C7989" s="234"/>
      <c r="D7989" s="208" t="s">
        <v>272</v>
      </c>
      <c r="E7989" s="235" t="s">
        <v>44</v>
      </c>
      <c r="F7989" s="236" t="s">
        <v>1255</v>
      </c>
      <c r="G7989" s="234"/>
      <c r="H7989" s="237">
        <v>21.4</v>
      </c>
      <c r="I7989" s="238"/>
      <c r="J7989" s="234"/>
      <c r="K7989" s="234"/>
      <c r="L7989" s="239"/>
      <c r="M7989" s="240"/>
      <c r="N7989" s="241"/>
      <c r="O7989" s="241"/>
      <c r="P7989" s="241"/>
      <c r="Q7989" s="241"/>
      <c r="R7989" s="241"/>
      <c r="S7989" s="241"/>
      <c r="T7989" s="242"/>
      <c r="AT7989" s="243" t="s">
        <v>272</v>
      </c>
      <c r="AU7989" s="243" t="s">
        <v>91</v>
      </c>
      <c r="AV7989" s="15" t="s">
        <v>91</v>
      </c>
      <c r="AW7989" s="15" t="s">
        <v>38</v>
      </c>
      <c r="AX7989" s="15" t="s">
        <v>82</v>
      </c>
      <c r="AY7989" s="243" t="s">
        <v>262</v>
      </c>
    </row>
    <row r="7990" spans="2:51" s="13" customFormat="1" ht="10">
      <c r="B7990" s="212"/>
      <c r="C7990" s="213"/>
      <c r="D7990" s="208" t="s">
        <v>272</v>
      </c>
      <c r="E7990" s="214" t="s">
        <v>44</v>
      </c>
      <c r="F7990" s="215" t="s">
        <v>852</v>
      </c>
      <c r="G7990" s="213"/>
      <c r="H7990" s="214" t="s">
        <v>44</v>
      </c>
      <c r="I7990" s="216"/>
      <c r="J7990" s="213"/>
      <c r="K7990" s="213"/>
      <c r="L7990" s="217"/>
      <c r="M7990" s="218"/>
      <c r="N7990" s="219"/>
      <c r="O7990" s="219"/>
      <c r="P7990" s="219"/>
      <c r="Q7990" s="219"/>
      <c r="R7990" s="219"/>
      <c r="S7990" s="219"/>
      <c r="T7990" s="220"/>
      <c r="AT7990" s="221" t="s">
        <v>272</v>
      </c>
      <c r="AU7990" s="221" t="s">
        <v>91</v>
      </c>
      <c r="AV7990" s="13" t="s">
        <v>89</v>
      </c>
      <c r="AW7990" s="13" t="s">
        <v>38</v>
      </c>
      <c r="AX7990" s="13" t="s">
        <v>82</v>
      </c>
      <c r="AY7990" s="221" t="s">
        <v>262</v>
      </c>
    </row>
    <row r="7991" spans="2:51" s="15" customFormat="1" ht="10">
      <c r="B7991" s="233"/>
      <c r="C7991" s="234"/>
      <c r="D7991" s="208" t="s">
        <v>272</v>
      </c>
      <c r="E7991" s="235" t="s">
        <v>44</v>
      </c>
      <c r="F7991" s="236" t="s">
        <v>1253</v>
      </c>
      <c r="G7991" s="234"/>
      <c r="H7991" s="237">
        <v>16.8</v>
      </c>
      <c r="I7991" s="238"/>
      <c r="J7991" s="234"/>
      <c r="K7991" s="234"/>
      <c r="L7991" s="239"/>
      <c r="M7991" s="240"/>
      <c r="N7991" s="241"/>
      <c r="O7991" s="241"/>
      <c r="P7991" s="241"/>
      <c r="Q7991" s="241"/>
      <c r="R7991" s="241"/>
      <c r="S7991" s="241"/>
      <c r="T7991" s="242"/>
      <c r="AT7991" s="243" t="s">
        <v>272</v>
      </c>
      <c r="AU7991" s="243" t="s">
        <v>91</v>
      </c>
      <c r="AV7991" s="15" t="s">
        <v>91</v>
      </c>
      <c r="AW7991" s="15" t="s">
        <v>38</v>
      </c>
      <c r="AX7991" s="15" t="s">
        <v>82</v>
      </c>
      <c r="AY7991" s="243" t="s">
        <v>262</v>
      </c>
    </row>
    <row r="7992" spans="2:51" s="13" customFormat="1" ht="10">
      <c r="B7992" s="212"/>
      <c r="C7992" s="213"/>
      <c r="D7992" s="208" t="s">
        <v>272</v>
      </c>
      <c r="E7992" s="214" t="s">
        <v>44</v>
      </c>
      <c r="F7992" s="215" t="s">
        <v>853</v>
      </c>
      <c r="G7992" s="213"/>
      <c r="H7992" s="214" t="s">
        <v>44</v>
      </c>
      <c r="I7992" s="216"/>
      <c r="J7992" s="213"/>
      <c r="K7992" s="213"/>
      <c r="L7992" s="217"/>
      <c r="M7992" s="218"/>
      <c r="N7992" s="219"/>
      <c r="O7992" s="219"/>
      <c r="P7992" s="219"/>
      <c r="Q7992" s="219"/>
      <c r="R7992" s="219"/>
      <c r="S7992" s="219"/>
      <c r="T7992" s="220"/>
      <c r="AT7992" s="221" t="s">
        <v>272</v>
      </c>
      <c r="AU7992" s="221" t="s">
        <v>91</v>
      </c>
      <c r="AV7992" s="13" t="s">
        <v>89</v>
      </c>
      <c r="AW7992" s="13" t="s">
        <v>38</v>
      </c>
      <c r="AX7992" s="13" t="s">
        <v>82</v>
      </c>
      <c r="AY7992" s="221" t="s">
        <v>262</v>
      </c>
    </row>
    <row r="7993" spans="2:51" s="15" customFormat="1" ht="10">
      <c r="B7993" s="233"/>
      <c r="C7993" s="234"/>
      <c r="D7993" s="208" t="s">
        <v>272</v>
      </c>
      <c r="E7993" s="235" t="s">
        <v>44</v>
      </c>
      <c r="F7993" s="236" t="s">
        <v>1256</v>
      </c>
      <c r="G7993" s="234"/>
      <c r="H7993" s="237">
        <v>17.3</v>
      </c>
      <c r="I7993" s="238"/>
      <c r="J7993" s="234"/>
      <c r="K7993" s="234"/>
      <c r="L7993" s="239"/>
      <c r="M7993" s="240"/>
      <c r="N7993" s="241"/>
      <c r="O7993" s="241"/>
      <c r="P7993" s="241"/>
      <c r="Q7993" s="241"/>
      <c r="R7993" s="241"/>
      <c r="S7993" s="241"/>
      <c r="T7993" s="242"/>
      <c r="AT7993" s="243" t="s">
        <v>272</v>
      </c>
      <c r="AU7993" s="243" t="s">
        <v>91</v>
      </c>
      <c r="AV7993" s="15" t="s">
        <v>91</v>
      </c>
      <c r="AW7993" s="15" t="s">
        <v>38</v>
      </c>
      <c r="AX7993" s="15" t="s">
        <v>82</v>
      </c>
      <c r="AY7993" s="243" t="s">
        <v>262</v>
      </c>
    </row>
    <row r="7994" spans="2:51" s="13" customFormat="1" ht="10">
      <c r="B7994" s="212"/>
      <c r="C7994" s="213"/>
      <c r="D7994" s="208" t="s">
        <v>272</v>
      </c>
      <c r="E7994" s="214" t="s">
        <v>44</v>
      </c>
      <c r="F7994" s="215" t="s">
        <v>854</v>
      </c>
      <c r="G7994" s="213"/>
      <c r="H7994" s="214" t="s">
        <v>44</v>
      </c>
      <c r="I7994" s="216"/>
      <c r="J7994" s="213"/>
      <c r="K7994" s="213"/>
      <c r="L7994" s="217"/>
      <c r="M7994" s="218"/>
      <c r="N7994" s="219"/>
      <c r="O7994" s="219"/>
      <c r="P7994" s="219"/>
      <c r="Q7994" s="219"/>
      <c r="R7994" s="219"/>
      <c r="S7994" s="219"/>
      <c r="T7994" s="220"/>
      <c r="AT7994" s="221" t="s">
        <v>272</v>
      </c>
      <c r="AU7994" s="221" t="s">
        <v>91</v>
      </c>
      <c r="AV7994" s="13" t="s">
        <v>89</v>
      </c>
      <c r="AW7994" s="13" t="s">
        <v>38</v>
      </c>
      <c r="AX7994" s="13" t="s">
        <v>82</v>
      </c>
      <c r="AY7994" s="221" t="s">
        <v>262</v>
      </c>
    </row>
    <row r="7995" spans="2:51" s="15" customFormat="1" ht="10">
      <c r="B7995" s="233"/>
      <c r="C7995" s="234"/>
      <c r="D7995" s="208" t="s">
        <v>272</v>
      </c>
      <c r="E7995" s="235" t="s">
        <v>44</v>
      </c>
      <c r="F7995" s="236" t="s">
        <v>1257</v>
      </c>
      <c r="G7995" s="234"/>
      <c r="H7995" s="237">
        <v>21.8</v>
      </c>
      <c r="I7995" s="238"/>
      <c r="J7995" s="234"/>
      <c r="K7995" s="234"/>
      <c r="L7995" s="239"/>
      <c r="M7995" s="240"/>
      <c r="N7995" s="241"/>
      <c r="O7995" s="241"/>
      <c r="P7995" s="241"/>
      <c r="Q7995" s="241"/>
      <c r="R7995" s="241"/>
      <c r="S7995" s="241"/>
      <c r="T7995" s="242"/>
      <c r="AT7995" s="243" t="s">
        <v>272</v>
      </c>
      <c r="AU7995" s="243" t="s">
        <v>91</v>
      </c>
      <c r="AV7995" s="15" t="s">
        <v>91</v>
      </c>
      <c r="AW7995" s="15" t="s">
        <v>38</v>
      </c>
      <c r="AX7995" s="15" t="s">
        <v>82</v>
      </c>
      <c r="AY7995" s="243" t="s">
        <v>262</v>
      </c>
    </row>
    <row r="7996" spans="2:51" s="13" customFormat="1" ht="10">
      <c r="B7996" s="212"/>
      <c r="C7996" s="213"/>
      <c r="D7996" s="208" t="s">
        <v>272</v>
      </c>
      <c r="E7996" s="214" t="s">
        <v>44</v>
      </c>
      <c r="F7996" s="215" t="s">
        <v>855</v>
      </c>
      <c r="G7996" s="213"/>
      <c r="H7996" s="214" t="s">
        <v>44</v>
      </c>
      <c r="I7996" s="216"/>
      <c r="J7996" s="213"/>
      <c r="K7996" s="213"/>
      <c r="L7996" s="217"/>
      <c r="M7996" s="218"/>
      <c r="N7996" s="219"/>
      <c r="O7996" s="219"/>
      <c r="P7996" s="219"/>
      <c r="Q7996" s="219"/>
      <c r="R7996" s="219"/>
      <c r="S7996" s="219"/>
      <c r="T7996" s="220"/>
      <c r="AT7996" s="221" t="s">
        <v>272</v>
      </c>
      <c r="AU7996" s="221" t="s">
        <v>91</v>
      </c>
      <c r="AV7996" s="13" t="s">
        <v>89</v>
      </c>
      <c r="AW7996" s="13" t="s">
        <v>38</v>
      </c>
      <c r="AX7996" s="13" t="s">
        <v>82</v>
      </c>
      <c r="AY7996" s="221" t="s">
        <v>262</v>
      </c>
    </row>
    <row r="7997" spans="2:51" s="15" customFormat="1" ht="10">
      <c r="B7997" s="233"/>
      <c r="C7997" s="234"/>
      <c r="D7997" s="208" t="s">
        <v>272</v>
      </c>
      <c r="E7997" s="235" t="s">
        <v>44</v>
      </c>
      <c r="F7997" s="236" t="s">
        <v>1258</v>
      </c>
      <c r="G7997" s="234"/>
      <c r="H7997" s="237">
        <v>23.2</v>
      </c>
      <c r="I7997" s="238"/>
      <c r="J7997" s="234"/>
      <c r="K7997" s="234"/>
      <c r="L7997" s="239"/>
      <c r="M7997" s="240"/>
      <c r="N7997" s="241"/>
      <c r="O7997" s="241"/>
      <c r="P7997" s="241"/>
      <c r="Q7997" s="241"/>
      <c r="R7997" s="241"/>
      <c r="S7997" s="241"/>
      <c r="T7997" s="242"/>
      <c r="AT7997" s="243" t="s">
        <v>272</v>
      </c>
      <c r="AU7997" s="243" t="s">
        <v>91</v>
      </c>
      <c r="AV7997" s="15" t="s">
        <v>91</v>
      </c>
      <c r="AW7997" s="15" t="s">
        <v>38</v>
      </c>
      <c r="AX7997" s="15" t="s">
        <v>82</v>
      </c>
      <c r="AY7997" s="243" t="s">
        <v>262</v>
      </c>
    </row>
    <row r="7998" spans="2:51" s="13" customFormat="1" ht="10">
      <c r="B7998" s="212"/>
      <c r="C7998" s="213"/>
      <c r="D7998" s="208" t="s">
        <v>272</v>
      </c>
      <c r="E7998" s="214" t="s">
        <v>44</v>
      </c>
      <c r="F7998" s="215" t="s">
        <v>856</v>
      </c>
      <c r="G7998" s="213"/>
      <c r="H7998" s="214" t="s">
        <v>44</v>
      </c>
      <c r="I7998" s="216"/>
      <c r="J7998" s="213"/>
      <c r="K7998" s="213"/>
      <c r="L7998" s="217"/>
      <c r="M7998" s="218"/>
      <c r="N7998" s="219"/>
      <c r="O7998" s="219"/>
      <c r="P7998" s="219"/>
      <c r="Q7998" s="219"/>
      <c r="R7998" s="219"/>
      <c r="S7998" s="219"/>
      <c r="T7998" s="220"/>
      <c r="AT7998" s="221" t="s">
        <v>272</v>
      </c>
      <c r="AU7998" s="221" t="s">
        <v>91</v>
      </c>
      <c r="AV7998" s="13" t="s">
        <v>89</v>
      </c>
      <c r="AW7998" s="13" t="s">
        <v>38</v>
      </c>
      <c r="AX7998" s="13" t="s">
        <v>82</v>
      </c>
      <c r="AY7998" s="221" t="s">
        <v>262</v>
      </c>
    </row>
    <row r="7999" spans="2:51" s="15" customFormat="1" ht="10">
      <c r="B7999" s="233"/>
      <c r="C7999" s="234"/>
      <c r="D7999" s="208" t="s">
        <v>272</v>
      </c>
      <c r="E7999" s="235" t="s">
        <v>44</v>
      </c>
      <c r="F7999" s="236" t="s">
        <v>1259</v>
      </c>
      <c r="G7999" s="234"/>
      <c r="H7999" s="237">
        <v>31.4</v>
      </c>
      <c r="I7999" s="238"/>
      <c r="J7999" s="234"/>
      <c r="K7999" s="234"/>
      <c r="L7999" s="239"/>
      <c r="M7999" s="240"/>
      <c r="N7999" s="241"/>
      <c r="O7999" s="241"/>
      <c r="P7999" s="241"/>
      <c r="Q7999" s="241"/>
      <c r="R7999" s="241"/>
      <c r="S7999" s="241"/>
      <c r="T7999" s="242"/>
      <c r="AT7999" s="243" t="s">
        <v>272</v>
      </c>
      <c r="AU7999" s="243" t="s">
        <v>91</v>
      </c>
      <c r="AV7999" s="15" t="s">
        <v>91</v>
      </c>
      <c r="AW7999" s="15" t="s">
        <v>38</v>
      </c>
      <c r="AX7999" s="15" t="s">
        <v>82</v>
      </c>
      <c r="AY7999" s="243" t="s">
        <v>262</v>
      </c>
    </row>
    <row r="8000" spans="2:51" s="13" customFormat="1" ht="10">
      <c r="B8000" s="212"/>
      <c r="C8000" s="213"/>
      <c r="D8000" s="208" t="s">
        <v>272</v>
      </c>
      <c r="E8000" s="214" t="s">
        <v>44</v>
      </c>
      <c r="F8000" s="215" t="s">
        <v>857</v>
      </c>
      <c r="G8000" s="213"/>
      <c r="H8000" s="214" t="s">
        <v>44</v>
      </c>
      <c r="I8000" s="216"/>
      <c r="J8000" s="213"/>
      <c r="K8000" s="213"/>
      <c r="L8000" s="217"/>
      <c r="M8000" s="218"/>
      <c r="N8000" s="219"/>
      <c r="O8000" s="219"/>
      <c r="P8000" s="219"/>
      <c r="Q8000" s="219"/>
      <c r="R8000" s="219"/>
      <c r="S8000" s="219"/>
      <c r="T8000" s="220"/>
      <c r="AT8000" s="221" t="s">
        <v>272</v>
      </c>
      <c r="AU8000" s="221" t="s">
        <v>91</v>
      </c>
      <c r="AV8000" s="13" t="s">
        <v>89</v>
      </c>
      <c r="AW8000" s="13" t="s">
        <v>38</v>
      </c>
      <c r="AX8000" s="13" t="s">
        <v>82</v>
      </c>
      <c r="AY8000" s="221" t="s">
        <v>262</v>
      </c>
    </row>
    <row r="8001" spans="2:51" s="15" customFormat="1" ht="10">
      <c r="B8001" s="233"/>
      <c r="C8001" s="234"/>
      <c r="D8001" s="208" t="s">
        <v>272</v>
      </c>
      <c r="E8001" s="235" t="s">
        <v>44</v>
      </c>
      <c r="F8001" s="236" t="s">
        <v>1260</v>
      </c>
      <c r="G8001" s="234"/>
      <c r="H8001" s="237">
        <v>22.6</v>
      </c>
      <c r="I8001" s="238"/>
      <c r="J8001" s="234"/>
      <c r="K8001" s="234"/>
      <c r="L8001" s="239"/>
      <c r="M8001" s="240"/>
      <c r="N8001" s="241"/>
      <c r="O8001" s="241"/>
      <c r="P8001" s="241"/>
      <c r="Q8001" s="241"/>
      <c r="R8001" s="241"/>
      <c r="S8001" s="241"/>
      <c r="T8001" s="242"/>
      <c r="AT8001" s="243" t="s">
        <v>272</v>
      </c>
      <c r="AU8001" s="243" t="s">
        <v>91</v>
      </c>
      <c r="AV8001" s="15" t="s">
        <v>91</v>
      </c>
      <c r="AW8001" s="15" t="s">
        <v>38</v>
      </c>
      <c r="AX8001" s="15" t="s">
        <v>82</v>
      </c>
      <c r="AY8001" s="243" t="s">
        <v>262</v>
      </c>
    </row>
    <row r="8002" spans="2:51" s="13" customFormat="1" ht="10">
      <c r="B8002" s="212"/>
      <c r="C8002" s="213"/>
      <c r="D8002" s="208" t="s">
        <v>272</v>
      </c>
      <c r="E8002" s="214" t="s">
        <v>44</v>
      </c>
      <c r="F8002" s="215" t="s">
        <v>858</v>
      </c>
      <c r="G8002" s="213"/>
      <c r="H8002" s="214" t="s">
        <v>44</v>
      </c>
      <c r="I8002" s="216"/>
      <c r="J8002" s="213"/>
      <c r="K8002" s="213"/>
      <c r="L8002" s="217"/>
      <c r="M8002" s="218"/>
      <c r="N8002" s="219"/>
      <c r="O8002" s="219"/>
      <c r="P8002" s="219"/>
      <c r="Q8002" s="219"/>
      <c r="R8002" s="219"/>
      <c r="S8002" s="219"/>
      <c r="T8002" s="220"/>
      <c r="AT8002" s="221" t="s">
        <v>272</v>
      </c>
      <c r="AU8002" s="221" t="s">
        <v>91</v>
      </c>
      <c r="AV8002" s="13" t="s">
        <v>89</v>
      </c>
      <c r="AW8002" s="13" t="s">
        <v>38</v>
      </c>
      <c r="AX8002" s="13" t="s">
        <v>82</v>
      </c>
      <c r="AY8002" s="221" t="s">
        <v>262</v>
      </c>
    </row>
    <row r="8003" spans="2:51" s="15" customFormat="1" ht="10">
      <c r="B8003" s="233"/>
      <c r="C8003" s="234"/>
      <c r="D8003" s="208" t="s">
        <v>272</v>
      </c>
      <c r="E8003" s="235" t="s">
        <v>44</v>
      </c>
      <c r="F8003" s="236" t="s">
        <v>1261</v>
      </c>
      <c r="G8003" s="234"/>
      <c r="H8003" s="237">
        <v>32.4</v>
      </c>
      <c r="I8003" s="238"/>
      <c r="J8003" s="234"/>
      <c r="K8003" s="234"/>
      <c r="L8003" s="239"/>
      <c r="M8003" s="240"/>
      <c r="N8003" s="241"/>
      <c r="O8003" s="241"/>
      <c r="P8003" s="241"/>
      <c r="Q8003" s="241"/>
      <c r="R8003" s="241"/>
      <c r="S8003" s="241"/>
      <c r="T8003" s="242"/>
      <c r="AT8003" s="243" t="s">
        <v>272</v>
      </c>
      <c r="AU8003" s="243" t="s">
        <v>91</v>
      </c>
      <c r="AV8003" s="15" t="s">
        <v>91</v>
      </c>
      <c r="AW8003" s="15" t="s">
        <v>38</v>
      </c>
      <c r="AX8003" s="15" t="s">
        <v>82</v>
      </c>
      <c r="AY8003" s="243" t="s">
        <v>262</v>
      </c>
    </row>
    <row r="8004" spans="2:51" s="13" customFormat="1" ht="10">
      <c r="B8004" s="212"/>
      <c r="C8004" s="213"/>
      <c r="D8004" s="208" t="s">
        <v>272</v>
      </c>
      <c r="E8004" s="214" t="s">
        <v>44</v>
      </c>
      <c r="F8004" s="215" t="s">
        <v>859</v>
      </c>
      <c r="G8004" s="213"/>
      <c r="H8004" s="214" t="s">
        <v>44</v>
      </c>
      <c r="I8004" s="216"/>
      <c r="J8004" s="213"/>
      <c r="K8004" s="213"/>
      <c r="L8004" s="217"/>
      <c r="M8004" s="218"/>
      <c r="N8004" s="219"/>
      <c r="O8004" s="219"/>
      <c r="P8004" s="219"/>
      <c r="Q8004" s="219"/>
      <c r="R8004" s="219"/>
      <c r="S8004" s="219"/>
      <c r="T8004" s="220"/>
      <c r="AT8004" s="221" t="s">
        <v>272</v>
      </c>
      <c r="AU8004" s="221" t="s">
        <v>91</v>
      </c>
      <c r="AV8004" s="13" t="s">
        <v>89</v>
      </c>
      <c r="AW8004" s="13" t="s">
        <v>38</v>
      </c>
      <c r="AX8004" s="13" t="s">
        <v>82</v>
      </c>
      <c r="AY8004" s="221" t="s">
        <v>262</v>
      </c>
    </row>
    <row r="8005" spans="2:51" s="15" customFormat="1" ht="10">
      <c r="B8005" s="233"/>
      <c r="C8005" s="234"/>
      <c r="D8005" s="208" t="s">
        <v>272</v>
      </c>
      <c r="E8005" s="235" t="s">
        <v>44</v>
      </c>
      <c r="F8005" s="236" t="s">
        <v>1258</v>
      </c>
      <c r="G8005" s="234"/>
      <c r="H8005" s="237">
        <v>23.2</v>
      </c>
      <c r="I8005" s="238"/>
      <c r="J8005" s="234"/>
      <c r="K8005" s="234"/>
      <c r="L8005" s="239"/>
      <c r="M8005" s="240"/>
      <c r="N8005" s="241"/>
      <c r="O8005" s="241"/>
      <c r="P8005" s="241"/>
      <c r="Q8005" s="241"/>
      <c r="R8005" s="241"/>
      <c r="S8005" s="241"/>
      <c r="T8005" s="242"/>
      <c r="AT8005" s="243" t="s">
        <v>272</v>
      </c>
      <c r="AU8005" s="243" t="s">
        <v>91</v>
      </c>
      <c r="AV8005" s="15" t="s">
        <v>91</v>
      </c>
      <c r="AW8005" s="15" t="s">
        <v>38</v>
      </c>
      <c r="AX8005" s="15" t="s">
        <v>82</v>
      </c>
      <c r="AY8005" s="243" t="s">
        <v>262</v>
      </c>
    </row>
    <row r="8006" spans="2:51" s="13" customFormat="1" ht="10">
      <c r="B8006" s="212"/>
      <c r="C8006" s="213"/>
      <c r="D8006" s="208" t="s">
        <v>272</v>
      </c>
      <c r="E8006" s="214" t="s">
        <v>44</v>
      </c>
      <c r="F8006" s="215" t="s">
        <v>860</v>
      </c>
      <c r="G8006" s="213"/>
      <c r="H8006" s="214" t="s">
        <v>44</v>
      </c>
      <c r="I8006" s="216"/>
      <c r="J8006" s="213"/>
      <c r="K8006" s="213"/>
      <c r="L8006" s="217"/>
      <c r="M8006" s="218"/>
      <c r="N8006" s="219"/>
      <c r="O8006" s="219"/>
      <c r="P8006" s="219"/>
      <c r="Q8006" s="219"/>
      <c r="R8006" s="219"/>
      <c r="S8006" s="219"/>
      <c r="T8006" s="220"/>
      <c r="AT8006" s="221" t="s">
        <v>272</v>
      </c>
      <c r="AU8006" s="221" t="s">
        <v>91</v>
      </c>
      <c r="AV8006" s="13" t="s">
        <v>89</v>
      </c>
      <c r="AW8006" s="13" t="s">
        <v>38</v>
      </c>
      <c r="AX8006" s="13" t="s">
        <v>82</v>
      </c>
      <c r="AY8006" s="221" t="s">
        <v>262</v>
      </c>
    </row>
    <row r="8007" spans="2:51" s="15" customFormat="1" ht="10">
      <c r="B8007" s="233"/>
      <c r="C8007" s="234"/>
      <c r="D8007" s="208" t="s">
        <v>272</v>
      </c>
      <c r="E8007" s="235" t="s">
        <v>44</v>
      </c>
      <c r="F8007" s="236" t="s">
        <v>1262</v>
      </c>
      <c r="G8007" s="234"/>
      <c r="H8007" s="237">
        <v>32.200000000000003</v>
      </c>
      <c r="I8007" s="238"/>
      <c r="J8007" s="234"/>
      <c r="K8007" s="234"/>
      <c r="L8007" s="239"/>
      <c r="M8007" s="240"/>
      <c r="N8007" s="241"/>
      <c r="O8007" s="241"/>
      <c r="P8007" s="241"/>
      <c r="Q8007" s="241"/>
      <c r="R8007" s="241"/>
      <c r="S8007" s="241"/>
      <c r="T8007" s="242"/>
      <c r="AT8007" s="243" t="s">
        <v>272</v>
      </c>
      <c r="AU8007" s="243" t="s">
        <v>91</v>
      </c>
      <c r="AV8007" s="15" t="s">
        <v>91</v>
      </c>
      <c r="AW8007" s="15" t="s">
        <v>38</v>
      </c>
      <c r="AX8007" s="15" t="s">
        <v>82</v>
      </c>
      <c r="AY8007" s="243" t="s">
        <v>262</v>
      </c>
    </row>
    <row r="8008" spans="2:51" s="15" customFormat="1" ht="10">
      <c r="B8008" s="233"/>
      <c r="C8008" s="234"/>
      <c r="D8008" s="208" t="s">
        <v>272</v>
      </c>
      <c r="E8008" s="235" t="s">
        <v>44</v>
      </c>
      <c r="F8008" s="236" t="s">
        <v>3667</v>
      </c>
      <c r="G8008" s="234"/>
      <c r="H8008" s="237">
        <v>-14.4</v>
      </c>
      <c r="I8008" s="238"/>
      <c r="J8008" s="234"/>
      <c r="K8008" s="234"/>
      <c r="L8008" s="239"/>
      <c r="M8008" s="240"/>
      <c r="N8008" s="241"/>
      <c r="O8008" s="241"/>
      <c r="P8008" s="241"/>
      <c r="Q8008" s="241"/>
      <c r="R8008" s="241"/>
      <c r="S8008" s="241"/>
      <c r="T8008" s="242"/>
      <c r="AT8008" s="243" t="s">
        <v>272</v>
      </c>
      <c r="AU8008" s="243" t="s">
        <v>91</v>
      </c>
      <c r="AV8008" s="15" t="s">
        <v>91</v>
      </c>
      <c r="AW8008" s="15" t="s">
        <v>38</v>
      </c>
      <c r="AX8008" s="15" t="s">
        <v>82</v>
      </c>
      <c r="AY8008" s="243" t="s">
        <v>262</v>
      </c>
    </row>
    <row r="8009" spans="2:51" s="15" customFormat="1" ht="10">
      <c r="B8009" s="233"/>
      <c r="C8009" s="234"/>
      <c r="D8009" s="208" t="s">
        <v>272</v>
      </c>
      <c r="E8009" s="235" t="s">
        <v>44</v>
      </c>
      <c r="F8009" s="236" t="s">
        <v>3668</v>
      </c>
      <c r="G8009" s="234"/>
      <c r="H8009" s="237">
        <v>-12.3</v>
      </c>
      <c r="I8009" s="238"/>
      <c r="J8009" s="234"/>
      <c r="K8009" s="234"/>
      <c r="L8009" s="239"/>
      <c r="M8009" s="240"/>
      <c r="N8009" s="241"/>
      <c r="O8009" s="241"/>
      <c r="P8009" s="241"/>
      <c r="Q8009" s="241"/>
      <c r="R8009" s="241"/>
      <c r="S8009" s="241"/>
      <c r="T8009" s="242"/>
      <c r="AT8009" s="243" t="s">
        <v>272</v>
      </c>
      <c r="AU8009" s="243" t="s">
        <v>91</v>
      </c>
      <c r="AV8009" s="15" t="s">
        <v>91</v>
      </c>
      <c r="AW8009" s="15" t="s">
        <v>38</v>
      </c>
      <c r="AX8009" s="15" t="s">
        <v>82</v>
      </c>
      <c r="AY8009" s="243" t="s">
        <v>262</v>
      </c>
    </row>
    <row r="8010" spans="2:51" s="14" customFormat="1" ht="10">
      <c r="B8010" s="222"/>
      <c r="C8010" s="223"/>
      <c r="D8010" s="208" t="s">
        <v>272</v>
      </c>
      <c r="E8010" s="224" t="s">
        <v>44</v>
      </c>
      <c r="F8010" s="225" t="s">
        <v>284</v>
      </c>
      <c r="G8010" s="223"/>
      <c r="H8010" s="226">
        <v>269.39999999999998</v>
      </c>
      <c r="I8010" s="227"/>
      <c r="J8010" s="223"/>
      <c r="K8010" s="223"/>
      <c r="L8010" s="228"/>
      <c r="M8010" s="229"/>
      <c r="N8010" s="230"/>
      <c r="O8010" s="230"/>
      <c r="P8010" s="230"/>
      <c r="Q8010" s="230"/>
      <c r="R8010" s="230"/>
      <c r="S8010" s="230"/>
      <c r="T8010" s="231"/>
      <c r="AT8010" s="232" t="s">
        <v>272</v>
      </c>
      <c r="AU8010" s="232" t="s">
        <v>91</v>
      </c>
      <c r="AV8010" s="14" t="s">
        <v>97</v>
      </c>
      <c r="AW8010" s="14" t="s">
        <v>38</v>
      </c>
      <c r="AX8010" s="14" t="s">
        <v>82</v>
      </c>
      <c r="AY8010" s="232" t="s">
        <v>262</v>
      </c>
    </row>
    <row r="8011" spans="2:51" s="13" customFormat="1" ht="10">
      <c r="B8011" s="212"/>
      <c r="C8011" s="213"/>
      <c r="D8011" s="208" t="s">
        <v>272</v>
      </c>
      <c r="E8011" s="214" t="s">
        <v>44</v>
      </c>
      <c r="F8011" s="215" t="s">
        <v>576</v>
      </c>
      <c r="G8011" s="213"/>
      <c r="H8011" s="214" t="s">
        <v>44</v>
      </c>
      <c r="I8011" s="216"/>
      <c r="J8011" s="213"/>
      <c r="K8011" s="213"/>
      <c r="L8011" s="217"/>
      <c r="M8011" s="218"/>
      <c r="N8011" s="219"/>
      <c r="O8011" s="219"/>
      <c r="P8011" s="219"/>
      <c r="Q8011" s="219"/>
      <c r="R8011" s="219"/>
      <c r="S8011" s="219"/>
      <c r="T8011" s="220"/>
      <c r="AT8011" s="221" t="s">
        <v>272</v>
      </c>
      <c r="AU8011" s="221" t="s">
        <v>91</v>
      </c>
      <c r="AV8011" s="13" t="s">
        <v>89</v>
      </c>
      <c r="AW8011" s="13" t="s">
        <v>38</v>
      </c>
      <c r="AX8011" s="13" t="s">
        <v>82</v>
      </c>
      <c r="AY8011" s="221" t="s">
        <v>262</v>
      </c>
    </row>
    <row r="8012" spans="2:51" s="13" customFormat="1" ht="10">
      <c r="B8012" s="212"/>
      <c r="C8012" s="213"/>
      <c r="D8012" s="208" t="s">
        <v>272</v>
      </c>
      <c r="E8012" s="214" t="s">
        <v>44</v>
      </c>
      <c r="F8012" s="215" t="s">
        <v>874</v>
      </c>
      <c r="G8012" s="213"/>
      <c r="H8012" s="214" t="s">
        <v>44</v>
      </c>
      <c r="I8012" s="216"/>
      <c r="J8012" s="213"/>
      <c r="K8012" s="213"/>
      <c r="L8012" s="217"/>
      <c r="M8012" s="218"/>
      <c r="N8012" s="219"/>
      <c r="O8012" s="219"/>
      <c r="P8012" s="219"/>
      <c r="Q8012" s="219"/>
      <c r="R8012" s="219"/>
      <c r="S8012" s="219"/>
      <c r="T8012" s="220"/>
      <c r="AT8012" s="221" t="s">
        <v>272</v>
      </c>
      <c r="AU8012" s="221" t="s">
        <v>91</v>
      </c>
      <c r="AV8012" s="13" t="s">
        <v>89</v>
      </c>
      <c r="AW8012" s="13" t="s">
        <v>38</v>
      </c>
      <c r="AX8012" s="13" t="s">
        <v>82</v>
      </c>
      <c r="AY8012" s="221" t="s">
        <v>262</v>
      </c>
    </row>
    <row r="8013" spans="2:51" s="15" customFormat="1" ht="10">
      <c r="B8013" s="233"/>
      <c r="C8013" s="234"/>
      <c r="D8013" s="208" t="s">
        <v>272</v>
      </c>
      <c r="E8013" s="235" t="s">
        <v>44</v>
      </c>
      <c r="F8013" s="236" t="s">
        <v>1253</v>
      </c>
      <c r="G8013" s="234"/>
      <c r="H8013" s="237">
        <v>16.8</v>
      </c>
      <c r="I8013" s="238"/>
      <c r="J8013" s="234"/>
      <c r="K8013" s="234"/>
      <c r="L8013" s="239"/>
      <c r="M8013" s="240"/>
      <c r="N8013" s="241"/>
      <c r="O8013" s="241"/>
      <c r="P8013" s="241"/>
      <c r="Q8013" s="241"/>
      <c r="R8013" s="241"/>
      <c r="S8013" s="241"/>
      <c r="T8013" s="242"/>
      <c r="AT8013" s="243" t="s">
        <v>272</v>
      </c>
      <c r="AU8013" s="243" t="s">
        <v>91</v>
      </c>
      <c r="AV8013" s="15" t="s">
        <v>91</v>
      </c>
      <c r="AW8013" s="15" t="s">
        <v>38</v>
      </c>
      <c r="AX8013" s="15" t="s">
        <v>82</v>
      </c>
      <c r="AY8013" s="243" t="s">
        <v>262</v>
      </c>
    </row>
    <row r="8014" spans="2:51" s="13" customFormat="1" ht="10">
      <c r="B8014" s="212"/>
      <c r="C8014" s="213"/>
      <c r="D8014" s="208" t="s">
        <v>272</v>
      </c>
      <c r="E8014" s="214" t="s">
        <v>44</v>
      </c>
      <c r="F8014" s="215" t="s">
        <v>875</v>
      </c>
      <c r="G8014" s="213"/>
      <c r="H8014" s="214" t="s">
        <v>44</v>
      </c>
      <c r="I8014" s="216"/>
      <c r="J8014" s="213"/>
      <c r="K8014" s="213"/>
      <c r="L8014" s="217"/>
      <c r="M8014" s="218"/>
      <c r="N8014" s="219"/>
      <c r="O8014" s="219"/>
      <c r="P8014" s="219"/>
      <c r="Q8014" s="219"/>
      <c r="R8014" s="219"/>
      <c r="S8014" s="219"/>
      <c r="T8014" s="220"/>
      <c r="AT8014" s="221" t="s">
        <v>272</v>
      </c>
      <c r="AU8014" s="221" t="s">
        <v>91</v>
      </c>
      <c r="AV8014" s="13" t="s">
        <v>89</v>
      </c>
      <c r="AW8014" s="13" t="s">
        <v>38</v>
      </c>
      <c r="AX8014" s="13" t="s">
        <v>82</v>
      </c>
      <c r="AY8014" s="221" t="s">
        <v>262</v>
      </c>
    </row>
    <row r="8015" spans="2:51" s="15" customFormat="1" ht="10">
      <c r="B8015" s="233"/>
      <c r="C8015" s="234"/>
      <c r="D8015" s="208" t="s">
        <v>272</v>
      </c>
      <c r="E8015" s="235" t="s">
        <v>44</v>
      </c>
      <c r="F8015" s="236" t="s">
        <v>1254</v>
      </c>
      <c r="G8015" s="234"/>
      <c r="H8015" s="237">
        <v>20.399999999999999</v>
      </c>
      <c r="I8015" s="238"/>
      <c r="J8015" s="234"/>
      <c r="K8015" s="234"/>
      <c r="L8015" s="239"/>
      <c r="M8015" s="240"/>
      <c r="N8015" s="241"/>
      <c r="O8015" s="241"/>
      <c r="P8015" s="241"/>
      <c r="Q8015" s="241"/>
      <c r="R8015" s="241"/>
      <c r="S8015" s="241"/>
      <c r="T8015" s="242"/>
      <c r="AT8015" s="243" t="s">
        <v>272</v>
      </c>
      <c r="AU8015" s="243" t="s">
        <v>91</v>
      </c>
      <c r="AV8015" s="15" t="s">
        <v>91</v>
      </c>
      <c r="AW8015" s="15" t="s">
        <v>38</v>
      </c>
      <c r="AX8015" s="15" t="s">
        <v>82</v>
      </c>
      <c r="AY8015" s="243" t="s">
        <v>262</v>
      </c>
    </row>
    <row r="8016" spans="2:51" s="13" customFormat="1" ht="10">
      <c r="B8016" s="212"/>
      <c r="C8016" s="213"/>
      <c r="D8016" s="208" t="s">
        <v>272</v>
      </c>
      <c r="E8016" s="214" t="s">
        <v>44</v>
      </c>
      <c r="F8016" s="215" t="s">
        <v>876</v>
      </c>
      <c r="G8016" s="213"/>
      <c r="H8016" s="214" t="s">
        <v>44</v>
      </c>
      <c r="I8016" s="216"/>
      <c r="J8016" s="213"/>
      <c r="K8016" s="213"/>
      <c r="L8016" s="217"/>
      <c r="M8016" s="218"/>
      <c r="N8016" s="219"/>
      <c r="O8016" s="219"/>
      <c r="P8016" s="219"/>
      <c r="Q8016" s="219"/>
      <c r="R8016" s="219"/>
      <c r="S8016" s="219"/>
      <c r="T8016" s="220"/>
      <c r="AT8016" s="221" t="s">
        <v>272</v>
      </c>
      <c r="AU8016" s="221" t="s">
        <v>91</v>
      </c>
      <c r="AV8016" s="13" t="s">
        <v>89</v>
      </c>
      <c r="AW8016" s="13" t="s">
        <v>38</v>
      </c>
      <c r="AX8016" s="13" t="s">
        <v>82</v>
      </c>
      <c r="AY8016" s="221" t="s">
        <v>262</v>
      </c>
    </row>
    <row r="8017" spans="2:51" s="15" customFormat="1" ht="10">
      <c r="B8017" s="233"/>
      <c r="C8017" s="234"/>
      <c r="D8017" s="208" t="s">
        <v>272</v>
      </c>
      <c r="E8017" s="235" t="s">
        <v>44</v>
      </c>
      <c r="F8017" s="236" t="s">
        <v>1255</v>
      </c>
      <c r="G8017" s="234"/>
      <c r="H8017" s="237">
        <v>21.4</v>
      </c>
      <c r="I8017" s="238"/>
      <c r="J8017" s="234"/>
      <c r="K8017" s="234"/>
      <c r="L8017" s="239"/>
      <c r="M8017" s="240"/>
      <c r="N8017" s="241"/>
      <c r="O8017" s="241"/>
      <c r="P8017" s="241"/>
      <c r="Q8017" s="241"/>
      <c r="R8017" s="241"/>
      <c r="S8017" s="241"/>
      <c r="T8017" s="242"/>
      <c r="AT8017" s="243" t="s">
        <v>272</v>
      </c>
      <c r="AU8017" s="243" t="s">
        <v>91</v>
      </c>
      <c r="AV8017" s="15" t="s">
        <v>91</v>
      </c>
      <c r="AW8017" s="15" t="s">
        <v>38</v>
      </c>
      <c r="AX8017" s="15" t="s">
        <v>82</v>
      </c>
      <c r="AY8017" s="243" t="s">
        <v>262</v>
      </c>
    </row>
    <row r="8018" spans="2:51" s="13" customFormat="1" ht="10">
      <c r="B8018" s="212"/>
      <c r="C8018" s="213"/>
      <c r="D8018" s="208" t="s">
        <v>272</v>
      </c>
      <c r="E8018" s="214" t="s">
        <v>44</v>
      </c>
      <c r="F8018" s="215" t="s">
        <v>877</v>
      </c>
      <c r="G8018" s="213"/>
      <c r="H8018" s="214" t="s">
        <v>44</v>
      </c>
      <c r="I8018" s="216"/>
      <c r="J8018" s="213"/>
      <c r="K8018" s="213"/>
      <c r="L8018" s="217"/>
      <c r="M8018" s="218"/>
      <c r="N8018" s="219"/>
      <c r="O8018" s="219"/>
      <c r="P8018" s="219"/>
      <c r="Q8018" s="219"/>
      <c r="R8018" s="219"/>
      <c r="S8018" s="219"/>
      <c r="T8018" s="220"/>
      <c r="AT8018" s="221" t="s">
        <v>272</v>
      </c>
      <c r="AU8018" s="221" t="s">
        <v>91</v>
      </c>
      <c r="AV8018" s="13" t="s">
        <v>89</v>
      </c>
      <c r="AW8018" s="13" t="s">
        <v>38</v>
      </c>
      <c r="AX8018" s="13" t="s">
        <v>82</v>
      </c>
      <c r="AY8018" s="221" t="s">
        <v>262</v>
      </c>
    </row>
    <row r="8019" spans="2:51" s="15" customFormat="1" ht="10">
      <c r="B8019" s="233"/>
      <c r="C8019" s="234"/>
      <c r="D8019" s="208" t="s">
        <v>272</v>
      </c>
      <c r="E8019" s="235" t="s">
        <v>44</v>
      </c>
      <c r="F8019" s="236" t="s">
        <v>1253</v>
      </c>
      <c r="G8019" s="234"/>
      <c r="H8019" s="237">
        <v>16.8</v>
      </c>
      <c r="I8019" s="238"/>
      <c r="J8019" s="234"/>
      <c r="K8019" s="234"/>
      <c r="L8019" s="239"/>
      <c r="M8019" s="240"/>
      <c r="N8019" s="241"/>
      <c r="O8019" s="241"/>
      <c r="P8019" s="241"/>
      <c r="Q8019" s="241"/>
      <c r="R8019" s="241"/>
      <c r="S8019" s="241"/>
      <c r="T8019" s="242"/>
      <c r="AT8019" s="243" t="s">
        <v>272</v>
      </c>
      <c r="AU8019" s="243" t="s">
        <v>91</v>
      </c>
      <c r="AV8019" s="15" t="s">
        <v>91</v>
      </c>
      <c r="AW8019" s="15" t="s">
        <v>38</v>
      </c>
      <c r="AX8019" s="15" t="s">
        <v>82</v>
      </c>
      <c r="AY8019" s="243" t="s">
        <v>262</v>
      </c>
    </row>
    <row r="8020" spans="2:51" s="13" customFormat="1" ht="10">
      <c r="B8020" s="212"/>
      <c r="C8020" s="213"/>
      <c r="D8020" s="208" t="s">
        <v>272</v>
      </c>
      <c r="E8020" s="214" t="s">
        <v>44</v>
      </c>
      <c r="F8020" s="215" t="s">
        <v>878</v>
      </c>
      <c r="G8020" s="213"/>
      <c r="H8020" s="214" t="s">
        <v>44</v>
      </c>
      <c r="I8020" s="216"/>
      <c r="J8020" s="213"/>
      <c r="K8020" s="213"/>
      <c r="L8020" s="217"/>
      <c r="M8020" s="218"/>
      <c r="N8020" s="219"/>
      <c r="O8020" s="219"/>
      <c r="P8020" s="219"/>
      <c r="Q8020" s="219"/>
      <c r="R8020" s="219"/>
      <c r="S8020" s="219"/>
      <c r="T8020" s="220"/>
      <c r="AT8020" s="221" t="s">
        <v>272</v>
      </c>
      <c r="AU8020" s="221" t="s">
        <v>91</v>
      </c>
      <c r="AV8020" s="13" t="s">
        <v>89</v>
      </c>
      <c r="AW8020" s="13" t="s">
        <v>38</v>
      </c>
      <c r="AX8020" s="13" t="s">
        <v>82</v>
      </c>
      <c r="AY8020" s="221" t="s">
        <v>262</v>
      </c>
    </row>
    <row r="8021" spans="2:51" s="15" customFormat="1" ht="10">
      <c r="B8021" s="233"/>
      <c r="C8021" s="234"/>
      <c r="D8021" s="208" t="s">
        <v>272</v>
      </c>
      <c r="E8021" s="235" t="s">
        <v>44</v>
      </c>
      <c r="F8021" s="236" t="s">
        <v>1256</v>
      </c>
      <c r="G8021" s="234"/>
      <c r="H8021" s="237">
        <v>17.3</v>
      </c>
      <c r="I8021" s="238"/>
      <c r="J8021" s="234"/>
      <c r="K8021" s="234"/>
      <c r="L8021" s="239"/>
      <c r="M8021" s="240"/>
      <c r="N8021" s="241"/>
      <c r="O8021" s="241"/>
      <c r="P8021" s="241"/>
      <c r="Q8021" s="241"/>
      <c r="R8021" s="241"/>
      <c r="S8021" s="241"/>
      <c r="T8021" s="242"/>
      <c r="AT8021" s="243" t="s">
        <v>272</v>
      </c>
      <c r="AU8021" s="243" t="s">
        <v>91</v>
      </c>
      <c r="AV8021" s="15" t="s">
        <v>91</v>
      </c>
      <c r="AW8021" s="15" t="s">
        <v>38</v>
      </c>
      <c r="AX8021" s="15" t="s">
        <v>82</v>
      </c>
      <c r="AY8021" s="243" t="s">
        <v>262</v>
      </c>
    </row>
    <row r="8022" spans="2:51" s="13" customFormat="1" ht="10">
      <c r="B8022" s="212"/>
      <c r="C8022" s="213"/>
      <c r="D8022" s="208" t="s">
        <v>272</v>
      </c>
      <c r="E8022" s="214" t="s">
        <v>44</v>
      </c>
      <c r="F8022" s="215" t="s">
        <v>879</v>
      </c>
      <c r="G8022" s="213"/>
      <c r="H8022" s="214" t="s">
        <v>44</v>
      </c>
      <c r="I8022" s="216"/>
      <c r="J8022" s="213"/>
      <c r="K8022" s="213"/>
      <c r="L8022" s="217"/>
      <c r="M8022" s="218"/>
      <c r="N8022" s="219"/>
      <c r="O8022" s="219"/>
      <c r="P8022" s="219"/>
      <c r="Q8022" s="219"/>
      <c r="R8022" s="219"/>
      <c r="S8022" s="219"/>
      <c r="T8022" s="220"/>
      <c r="AT8022" s="221" t="s">
        <v>272</v>
      </c>
      <c r="AU8022" s="221" t="s">
        <v>91</v>
      </c>
      <c r="AV8022" s="13" t="s">
        <v>89</v>
      </c>
      <c r="AW8022" s="13" t="s">
        <v>38</v>
      </c>
      <c r="AX8022" s="13" t="s">
        <v>82</v>
      </c>
      <c r="AY8022" s="221" t="s">
        <v>262</v>
      </c>
    </row>
    <row r="8023" spans="2:51" s="15" customFormat="1" ht="10">
      <c r="B8023" s="233"/>
      <c r="C8023" s="234"/>
      <c r="D8023" s="208" t="s">
        <v>272</v>
      </c>
      <c r="E8023" s="235" t="s">
        <v>44</v>
      </c>
      <c r="F8023" s="236" t="s">
        <v>1257</v>
      </c>
      <c r="G8023" s="234"/>
      <c r="H8023" s="237">
        <v>21.8</v>
      </c>
      <c r="I8023" s="238"/>
      <c r="J8023" s="234"/>
      <c r="K8023" s="234"/>
      <c r="L8023" s="239"/>
      <c r="M8023" s="240"/>
      <c r="N8023" s="241"/>
      <c r="O8023" s="241"/>
      <c r="P8023" s="241"/>
      <c r="Q8023" s="241"/>
      <c r="R8023" s="241"/>
      <c r="S8023" s="241"/>
      <c r="T8023" s="242"/>
      <c r="AT8023" s="243" t="s">
        <v>272</v>
      </c>
      <c r="AU8023" s="243" t="s">
        <v>91</v>
      </c>
      <c r="AV8023" s="15" t="s">
        <v>91</v>
      </c>
      <c r="AW8023" s="15" t="s">
        <v>38</v>
      </c>
      <c r="AX8023" s="15" t="s">
        <v>82</v>
      </c>
      <c r="AY8023" s="243" t="s">
        <v>262</v>
      </c>
    </row>
    <row r="8024" spans="2:51" s="13" customFormat="1" ht="10">
      <c r="B8024" s="212"/>
      <c r="C8024" s="213"/>
      <c r="D8024" s="208" t="s">
        <v>272</v>
      </c>
      <c r="E8024" s="214" t="s">
        <v>44</v>
      </c>
      <c r="F8024" s="215" t="s">
        <v>880</v>
      </c>
      <c r="G8024" s="213"/>
      <c r="H8024" s="214" t="s">
        <v>44</v>
      </c>
      <c r="I8024" s="216"/>
      <c r="J8024" s="213"/>
      <c r="K8024" s="213"/>
      <c r="L8024" s="217"/>
      <c r="M8024" s="218"/>
      <c r="N8024" s="219"/>
      <c r="O8024" s="219"/>
      <c r="P8024" s="219"/>
      <c r="Q8024" s="219"/>
      <c r="R8024" s="219"/>
      <c r="S8024" s="219"/>
      <c r="T8024" s="220"/>
      <c r="AT8024" s="221" t="s">
        <v>272</v>
      </c>
      <c r="AU8024" s="221" t="s">
        <v>91</v>
      </c>
      <c r="AV8024" s="13" t="s">
        <v>89</v>
      </c>
      <c r="AW8024" s="13" t="s">
        <v>38</v>
      </c>
      <c r="AX8024" s="13" t="s">
        <v>82</v>
      </c>
      <c r="AY8024" s="221" t="s">
        <v>262</v>
      </c>
    </row>
    <row r="8025" spans="2:51" s="15" customFormat="1" ht="10">
      <c r="B8025" s="233"/>
      <c r="C8025" s="234"/>
      <c r="D8025" s="208" t="s">
        <v>272</v>
      </c>
      <c r="E8025" s="235" t="s">
        <v>44</v>
      </c>
      <c r="F8025" s="236" t="s">
        <v>1258</v>
      </c>
      <c r="G8025" s="234"/>
      <c r="H8025" s="237">
        <v>23.2</v>
      </c>
      <c r="I8025" s="238"/>
      <c r="J8025" s="234"/>
      <c r="K8025" s="234"/>
      <c r="L8025" s="239"/>
      <c r="M8025" s="240"/>
      <c r="N8025" s="241"/>
      <c r="O8025" s="241"/>
      <c r="P8025" s="241"/>
      <c r="Q8025" s="241"/>
      <c r="R8025" s="241"/>
      <c r="S8025" s="241"/>
      <c r="T8025" s="242"/>
      <c r="AT8025" s="243" t="s">
        <v>272</v>
      </c>
      <c r="AU8025" s="243" t="s">
        <v>91</v>
      </c>
      <c r="AV8025" s="15" t="s">
        <v>91</v>
      </c>
      <c r="AW8025" s="15" t="s">
        <v>38</v>
      </c>
      <c r="AX8025" s="15" t="s">
        <v>82</v>
      </c>
      <c r="AY8025" s="243" t="s">
        <v>262</v>
      </c>
    </row>
    <row r="8026" spans="2:51" s="13" customFormat="1" ht="10">
      <c r="B8026" s="212"/>
      <c r="C8026" s="213"/>
      <c r="D8026" s="208" t="s">
        <v>272</v>
      </c>
      <c r="E8026" s="214" t="s">
        <v>44</v>
      </c>
      <c r="F8026" s="215" t="s">
        <v>881</v>
      </c>
      <c r="G8026" s="213"/>
      <c r="H8026" s="214" t="s">
        <v>44</v>
      </c>
      <c r="I8026" s="216"/>
      <c r="J8026" s="213"/>
      <c r="K8026" s="213"/>
      <c r="L8026" s="217"/>
      <c r="M8026" s="218"/>
      <c r="N8026" s="219"/>
      <c r="O8026" s="219"/>
      <c r="P8026" s="219"/>
      <c r="Q8026" s="219"/>
      <c r="R8026" s="219"/>
      <c r="S8026" s="219"/>
      <c r="T8026" s="220"/>
      <c r="AT8026" s="221" t="s">
        <v>272</v>
      </c>
      <c r="AU8026" s="221" t="s">
        <v>91</v>
      </c>
      <c r="AV8026" s="13" t="s">
        <v>89</v>
      </c>
      <c r="AW8026" s="13" t="s">
        <v>38</v>
      </c>
      <c r="AX8026" s="13" t="s">
        <v>82</v>
      </c>
      <c r="AY8026" s="221" t="s">
        <v>262</v>
      </c>
    </row>
    <row r="8027" spans="2:51" s="15" customFormat="1" ht="10">
      <c r="B8027" s="233"/>
      <c r="C8027" s="234"/>
      <c r="D8027" s="208" t="s">
        <v>272</v>
      </c>
      <c r="E8027" s="235" t="s">
        <v>44</v>
      </c>
      <c r="F8027" s="236" t="s">
        <v>1259</v>
      </c>
      <c r="G8027" s="234"/>
      <c r="H8027" s="237">
        <v>31.4</v>
      </c>
      <c r="I8027" s="238"/>
      <c r="J8027" s="234"/>
      <c r="K8027" s="234"/>
      <c r="L8027" s="239"/>
      <c r="M8027" s="240"/>
      <c r="N8027" s="241"/>
      <c r="O8027" s="241"/>
      <c r="P8027" s="241"/>
      <c r="Q8027" s="241"/>
      <c r="R8027" s="241"/>
      <c r="S8027" s="241"/>
      <c r="T8027" s="242"/>
      <c r="AT8027" s="243" t="s">
        <v>272</v>
      </c>
      <c r="AU8027" s="243" t="s">
        <v>91</v>
      </c>
      <c r="AV8027" s="15" t="s">
        <v>91</v>
      </c>
      <c r="AW8027" s="15" t="s">
        <v>38</v>
      </c>
      <c r="AX8027" s="15" t="s">
        <v>82</v>
      </c>
      <c r="AY8027" s="243" t="s">
        <v>262</v>
      </c>
    </row>
    <row r="8028" spans="2:51" s="13" customFormat="1" ht="10">
      <c r="B8028" s="212"/>
      <c r="C8028" s="213"/>
      <c r="D8028" s="208" t="s">
        <v>272</v>
      </c>
      <c r="E8028" s="214" t="s">
        <v>44</v>
      </c>
      <c r="F8028" s="215" t="s">
        <v>882</v>
      </c>
      <c r="G8028" s="213"/>
      <c r="H8028" s="214" t="s">
        <v>44</v>
      </c>
      <c r="I8028" s="216"/>
      <c r="J8028" s="213"/>
      <c r="K8028" s="213"/>
      <c r="L8028" s="217"/>
      <c r="M8028" s="218"/>
      <c r="N8028" s="219"/>
      <c r="O8028" s="219"/>
      <c r="P8028" s="219"/>
      <c r="Q8028" s="219"/>
      <c r="R8028" s="219"/>
      <c r="S8028" s="219"/>
      <c r="T8028" s="220"/>
      <c r="AT8028" s="221" t="s">
        <v>272</v>
      </c>
      <c r="AU8028" s="221" t="s">
        <v>91</v>
      </c>
      <c r="AV8028" s="13" t="s">
        <v>89</v>
      </c>
      <c r="AW8028" s="13" t="s">
        <v>38</v>
      </c>
      <c r="AX8028" s="13" t="s">
        <v>82</v>
      </c>
      <c r="AY8028" s="221" t="s">
        <v>262</v>
      </c>
    </row>
    <row r="8029" spans="2:51" s="15" customFormat="1" ht="10">
      <c r="B8029" s="233"/>
      <c r="C8029" s="234"/>
      <c r="D8029" s="208" t="s">
        <v>272</v>
      </c>
      <c r="E8029" s="235" t="s">
        <v>44</v>
      </c>
      <c r="F8029" s="236" t="s">
        <v>1260</v>
      </c>
      <c r="G8029" s="234"/>
      <c r="H8029" s="237">
        <v>22.6</v>
      </c>
      <c r="I8029" s="238"/>
      <c r="J8029" s="234"/>
      <c r="K8029" s="234"/>
      <c r="L8029" s="239"/>
      <c r="M8029" s="240"/>
      <c r="N8029" s="241"/>
      <c r="O8029" s="241"/>
      <c r="P8029" s="241"/>
      <c r="Q8029" s="241"/>
      <c r="R8029" s="241"/>
      <c r="S8029" s="241"/>
      <c r="T8029" s="242"/>
      <c r="AT8029" s="243" t="s">
        <v>272</v>
      </c>
      <c r="AU8029" s="243" t="s">
        <v>91</v>
      </c>
      <c r="AV8029" s="15" t="s">
        <v>91</v>
      </c>
      <c r="AW8029" s="15" t="s">
        <v>38</v>
      </c>
      <c r="AX8029" s="15" t="s">
        <v>82</v>
      </c>
      <c r="AY8029" s="243" t="s">
        <v>262</v>
      </c>
    </row>
    <row r="8030" spans="2:51" s="13" customFormat="1" ht="10">
      <c r="B8030" s="212"/>
      <c r="C8030" s="213"/>
      <c r="D8030" s="208" t="s">
        <v>272</v>
      </c>
      <c r="E8030" s="214" t="s">
        <v>44</v>
      </c>
      <c r="F8030" s="215" t="s">
        <v>883</v>
      </c>
      <c r="G8030" s="213"/>
      <c r="H8030" s="214" t="s">
        <v>44</v>
      </c>
      <c r="I8030" s="216"/>
      <c r="J8030" s="213"/>
      <c r="K8030" s="213"/>
      <c r="L8030" s="217"/>
      <c r="M8030" s="218"/>
      <c r="N8030" s="219"/>
      <c r="O8030" s="219"/>
      <c r="P8030" s="219"/>
      <c r="Q8030" s="219"/>
      <c r="R8030" s="219"/>
      <c r="S8030" s="219"/>
      <c r="T8030" s="220"/>
      <c r="AT8030" s="221" t="s">
        <v>272</v>
      </c>
      <c r="AU8030" s="221" t="s">
        <v>91</v>
      </c>
      <c r="AV8030" s="13" t="s">
        <v>89</v>
      </c>
      <c r="AW8030" s="13" t="s">
        <v>38</v>
      </c>
      <c r="AX8030" s="13" t="s">
        <v>82</v>
      </c>
      <c r="AY8030" s="221" t="s">
        <v>262</v>
      </c>
    </row>
    <row r="8031" spans="2:51" s="15" customFormat="1" ht="10">
      <c r="B8031" s="233"/>
      <c r="C8031" s="234"/>
      <c r="D8031" s="208" t="s">
        <v>272</v>
      </c>
      <c r="E8031" s="235" t="s">
        <v>44</v>
      </c>
      <c r="F8031" s="236" t="s">
        <v>1261</v>
      </c>
      <c r="G8031" s="234"/>
      <c r="H8031" s="237">
        <v>32.4</v>
      </c>
      <c r="I8031" s="238"/>
      <c r="J8031" s="234"/>
      <c r="K8031" s="234"/>
      <c r="L8031" s="239"/>
      <c r="M8031" s="240"/>
      <c r="N8031" s="241"/>
      <c r="O8031" s="241"/>
      <c r="P8031" s="241"/>
      <c r="Q8031" s="241"/>
      <c r="R8031" s="241"/>
      <c r="S8031" s="241"/>
      <c r="T8031" s="242"/>
      <c r="AT8031" s="243" t="s">
        <v>272</v>
      </c>
      <c r="AU8031" s="243" t="s">
        <v>91</v>
      </c>
      <c r="AV8031" s="15" t="s">
        <v>91</v>
      </c>
      <c r="AW8031" s="15" t="s">
        <v>38</v>
      </c>
      <c r="AX8031" s="15" t="s">
        <v>82</v>
      </c>
      <c r="AY8031" s="243" t="s">
        <v>262</v>
      </c>
    </row>
    <row r="8032" spans="2:51" s="13" customFormat="1" ht="10">
      <c r="B8032" s="212"/>
      <c r="C8032" s="213"/>
      <c r="D8032" s="208" t="s">
        <v>272</v>
      </c>
      <c r="E8032" s="214" t="s">
        <v>44</v>
      </c>
      <c r="F8032" s="215" t="s">
        <v>884</v>
      </c>
      <c r="G8032" s="213"/>
      <c r="H8032" s="214" t="s">
        <v>44</v>
      </c>
      <c r="I8032" s="216"/>
      <c r="J8032" s="213"/>
      <c r="K8032" s="213"/>
      <c r="L8032" s="217"/>
      <c r="M8032" s="218"/>
      <c r="N8032" s="219"/>
      <c r="O8032" s="219"/>
      <c r="P8032" s="219"/>
      <c r="Q8032" s="219"/>
      <c r="R8032" s="219"/>
      <c r="S8032" s="219"/>
      <c r="T8032" s="220"/>
      <c r="AT8032" s="221" t="s">
        <v>272</v>
      </c>
      <c r="AU8032" s="221" t="s">
        <v>91</v>
      </c>
      <c r="AV8032" s="13" t="s">
        <v>89</v>
      </c>
      <c r="AW8032" s="13" t="s">
        <v>38</v>
      </c>
      <c r="AX8032" s="13" t="s">
        <v>82</v>
      </c>
      <c r="AY8032" s="221" t="s">
        <v>262</v>
      </c>
    </row>
    <row r="8033" spans="1:65" s="15" customFormat="1" ht="10">
      <c r="B8033" s="233"/>
      <c r="C8033" s="234"/>
      <c r="D8033" s="208" t="s">
        <v>272</v>
      </c>
      <c r="E8033" s="235" t="s">
        <v>44</v>
      </c>
      <c r="F8033" s="236" t="s">
        <v>1258</v>
      </c>
      <c r="G8033" s="234"/>
      <c r="H8033" s="237">
        <v>23.2</v>
      </c>
      <c r="I8033" s="238"/>
      <c r="J8033" s="234"/>
      <c r="K8033" s="234"/>
      <c r="L8033" s="239"/>
      <c r="M8033" s="240"/>
      <c r="N8033" s="241"/>
      <c r="O8033" s="241"/>
      <c r="P8033" s="241"/>
      <c r="Q8033" s="241"/>
      <c r="R8033" s="241"/>
      <c r="S8033" s="241"/>
      <c r="T8033" s="242"/>
      <c r="AT8033" s="243" t="s">
        <v>272</v>
      </c>
      <c r="AU8033" s="243" t="s">
        <v>91</v>
      </c>
      <c r="AV8033" s="15" t="s">
        <v>91</v>
      </c>
      <c r="AW8033" s="15" t="s">
        <v>38</v>
      </c>
      <c r="AX8033" s="15" t="s">
        <v>82</v>
      </c>
      <c r="AY8033" s="243" t="s">
        <v>262</v>
      </c>
    </row>
    <row r="8034" spans="1:65" s="13" customFormat="1" ht="10">
      <c r="B8034" s="212"/>
      <c r="C8034" s="213"/>
      <c r="D8034" s="208" t="s">
        <v>272</v>
      </c>
      <c r="E8034" s="214" t="s">
        <v>44</v>
      </c>
      <c r="F8034" s="215" t="s">
        <v>885</v>
      </c>
      <c r="G8034" s="213"/>
      <c r="H8034" s="214" t="s">
        <v>44</v>
      </c>
      <c r="I8034" s="216"/>
      <c r="J8034" s="213"/>
      <c r="K8034" s="213"/>
      <c r="L8034" s="217"/>
      <c r="M8034" s="218"/>
      <c r="N8034" s="219"/>
      <c r="O8034" s="219"/>
      <c r="P8034" s="219"/>
      <c r="Q8034" s="219"/>
      <c r="R8034" s="219"/>
      <c r="S8034" s="219"/>
      <c r="T8034" s="220"/>
      <c r="AT8034" s="221" t="s">
        <v>272</v>
      </c>
      <c r="AU8034" s="221" t="s">
        <v>91</v>
      </c>
      <c r="AV8034" s="13" t="s">
        <v>89</v>
      </c>
      <c r="AW8034" s="13" t="s">
        <v>38</v>
      </c>
      <c r="AX8034" s="13" t="s">
        <v>82</v>
      </c>
      <c r="AY8034" s="221" t="s">
        <v>262</v>
      </c>
    </row>
    <row r="8035" spans="1:65" s="15" customFormat="1" ht="10">
      <c r="B8035" s="233"/>
      <c r="C8035" s="234"/>
      <c r="D8035" s="208" t="s">
        <v>272</v>
      </c>
      <c r="E8035" s="235" t="s">
        <v>44</v>
      </c>
      <c r="F8035" s="236" t="s">
        <v>1262</v>
      </c>
      <c r="G8035" s="234"/>
      <c r="H8035" s="237">
        <v>32.200000000000003</v>
      </c>
      <c r="I8035" s="238"/>
      <c r="J8035" s="234"/>
      <c r="K8035" s="234"/>
      <c r="L8035" s="239"/>
      <c r="M8035" s="240"/>
      <c r="N8035" s="241"/>
      <c r="O8035" s="241"/>
      <c r="P8035" s="241"/>
      <c r="Q8035" s="241"/>
      <c r="R8035" s="241"/>
      <c r="S8035" s="241"/>
      <c r="T8035" s="242"/>
      <c r="AT8035" s="243" t="s">
        <v>272</v>
      </c>
      <c r="AU8035" s="243" t="s">
        <v>91</v>
      </c>
      <c r="AV8035" s="15" t="s">
        <v>91</v>
      </c>
      <c r="AW8035" s="15" t="s">
        <v>38</v>
      </c>
      <c r="AX8035" s="15" t="s">
        <v>82</v>
      </c>
      <c r="AY8035" s="243" t="s">
        <v>262</v>
      </c>
    </row>
    <row r="8036" spans="1:65" s="15" customFormat="1" ht="10">
      <c r="B8036" s="233"/>
      <c r="C8036" s="234"/>
      <c r="D8036" s="208" t="s">
        <v>272</v>
      </c>
      <c r="E8036" s="235" t="s">
        <v>44</v>
      </c>
      <c r="F8036" s="236" t="s">
        <v>3669</v>
      </c>
      <c r="G8036" s="234"/>
      <c r="H8036" s="237">
        <v>-13.5</v>
      </c>
      <c r="I8036" s="238"/>
      <c r="J8036" s="234"/>
      <c r="K8036" s="234"/>
      <c r="L8036" s="239"/>
      <c r="M8036" s="240"/>
      <c r="N8036" s="241"/>
      <c r="O8036" s="241"/>
      <c r="P8036" s="241"/>
      <c r="Q8036" s="241"/>
      <c r="R8036" s="241"/>
      <c r="S8036" s="241"/>
      <c r="T8036" s="242"/>
      <c r="AT8036" s="243" t="s">
        <v>272</v>
      </c>
      <c r="AU8036" s="243" t="s">
        <v>91</v>
      </c>
      <c r="AV8036" s="15" t="s">
        <v>91</v>
      </c>
      <c r="AW8036" s="15" t="s">
        <v>38</v>
      </c>
      <c r="AX8036" s="15" t="s">
        <v>82</v>
      </c>
      <c r="AY8036" s="243" t="s">
        <v>262</v>
      </c>
    </row>
    <row r="8037" spans="1:65" s="15" customFormat="1" ht="10">
      <c r="B8037" s="233"/>
      <c r="C8037" s="234"/>
      <c r="D8037" s="208" t="s">
        <v>272</v>
      </c>
      <c r="E8037" s="235" t="s">
        <v>44</v>
      </c>
      <c r="F8037" s="236" t="s">
        <v>3668</v>
      </c>
      <c r="G8037" s="234"/>
      <c r="H8037" s="237">
        <v>-12.3</v>
      </c>
      <c r="I8037" s="238"/>
      <c r="J8037" s="234"/>
      <c r="K8037" s="234"/>
      <c r="L8037" s="239"/>
      <c r="M8037" s="240"/>
      <c r="N8037" s="241"/>
      <c r="O8037" s="241"/>
      <c r="P8037" s="241"/>
      <c r="Q8037" s="241"/>
      <c r="R8037" s="241"/>
      <c r="S8037" s="241"/>
      <c r="T8037" s="242"/>
      <c r="AT8037" s="243" t="s">
        <v>272</v>
      </c>
      <c r="AU8037" s="243" t="s">
        <v>91</v>
      </c>
      <c r="AV8037" s="15" t="s">
        <v>91</v>
      </c>
      <c r="AW8037" s="15" t="s">
        <v>38</v>
      </c>
      <c r="AX8037" s="15" t="s">
        <v>82</v>
      </c>
      <c r="AY8037" s="243" t="s">
        <v>262</v>
      </c>
    </row>
    <row r="8038" spans="1:65" s="14" customFormat="1" ht="10">
      <c r="B8038" s="222"/>
      <c r="C8038" s="223"/>
      <c r="D8038" s="208" t="s">
        <v>272</v>
      </c>
      <c r="E8038" s="224" t="s">
        <v>44</v>
      </c>
      <c r="F8038" s="225" t="s">
        <v>284</v>
      </c>
      <c r="G8038" s="223"/>
      <c r="H8038" s="226">
        <v>253.7</v>
      </c>
      <c r="I8038" s="227"/>
      <c r="J8038" s="223"/>
      <c r="K8038" s="223"/>
      <c r="L8038" s="228"/>
      <c r="M8038" s="229"/>
      <c r="N8038" s="230"/>
      <c r="O8038" s="230"/>
      <c r="P8038" s="230"/>
      <c r="Q8038" s="230"/>
      <c r="R8038" s="230"/>
      <c r="S8038" s="230"/>
      <c r="T8038" s="231"/>
      <c r="AT8038" s="232" t="s">
        <v>272</v>
      </c>
      <c r="AU8038" s="232" t="s">
        <v>91</v>
      </c>
      <c r="AV8038" s="14" t="s">
        <v>97</v>
      </c>
      <c r="AW8038" s="14" t="s">
        <v>38</v>
      </c>
      <c r="AX8038" s="14" t="s">
        <v>82</v>
      </c>
      <c r="AY8038" s="232" t="s">
        <v>262</v>
      </c>
    </row>
    <row r="8039" spans="1:65" s="16" customFormat="1" ht="10">
      <c r="B8039" s="244"/>
      <c r="C8039" s="245"/>
      <c r="D8039" s="208" t="s">
        <v>272</v>
      </c>
      <c r="E8039" s="246" t="s">
        <v>44</v>
      </c>
      <c r="F8039" s="247" t="s">
        <v>291</v>
      </c>
      <c r="G8039" s="245"/>
      <c r="H8039" s="248">
        <v>818.80000000000007</v>
      </c>
      <c r="I8039" s="249"/>
      <c r="J8039" s="245"/>
      <c r="K8039" s="245"/>
      <c r="L8039" s="250"/>
      <c r="M8039" s="251"/>
      <c r="N8039" s="252"/>
      <c r="O8039" s="252"/>
      <c r="P8039" s="252"/>
      <c r="Q8039" s="252"/>
      <c r="R8039" s="252"/>
      <c r="S8039" s="252"/>
      <c r="T8039" s="253"/>
      <c r="AT8039" s="254" t="s">
        <v>272</v>
      </c>
      <c r="AU8039" s="254" t="s">
        <v>91</v>
      </c>
      <c r="AV8039" s="16" t="s">
        <v>104</v>
      </c>
      <c r="AW8039" s="16" t="s">
        <v>38</v>
      </c>
      <c r="AX8039" s="16" t="s">
        <v>89</v>
      </c>
      <c r="AY8039" s="254" t="s">
        <v>262</v>
      </c>
    </row>
    <row r="8040" spans="1:65" s="2" customFormat="1" ht="16.5" customHeight="1">
      <c r="A8040" s="37"/>
      <c r="B8040" s="38"/>
      <c r="C8040" s="255" t="s">
        <v>3670</v>
      </c>
      <c r="D8040" s="255" t="s">
        <v>633</v>
      </c>
      <c r="E8040" s="256" t="s">
        <v>3671</v>
      </c>
      <c r="F8040" s="257" t="s">
        <v>3672</v>
      </c>
      <c r="G8040" s="258" t="s">
        <v>590</v>
      </c>
      <c r="H8040" s="259">
        <v>900.68</v>
      </c>
      <c r="I8040" s="260"/>
      <c r="J8040" s="261">
        <f>ROUND(I8040*H8040,2)</f>
        <v>0</v>
      </c>
      <c r="K8040" s="257" t="s">
        <v>268</v>
      </c>
      <c r="L8040" s="262"/>
      <c r="M8040" s="263" t="s">
        <v>44</v>
      </c>
      <c r="N8040" s="264" t="s">
        <v>53</v>
      </c>
      <c r="O8040" s="67"/>
      <c r="P8040" s="204">
        <f>O8040*H8040</f>
        <v>0</v>
      </c>
      <c r="Q8040" s="204">
        <v>3.5E-4</v>
      </c>
      <c r="R8040" s="204">
        <f>Q8040*H8040</f>
        <v>0.31523799999999996</v>
      </c>
      <c r="S8040" s="204">
        <v>0</v>
      </c>
      <c r="T8040" s="205">
        <f>S8040*H8040</f>
        <v>0</v>
      </c>
      <c r="U8040" s="37"/>
      <c r="V8040" s="37"/>
      <c r="W8040" s="37"/>
      <c r="X8040" s="37"/>
      <c r="Y8040" s="37"/>
      <c r="Z8040" s="37"/>
      <c r="AA8040" s="37"/>
      <c r="AB8040" s="37"/>
      <c r="AC8040" s="37"/>
      <c r="AD8040" s="37"/>
      <c r="AE8040" s="37"/>
      <c r="AR8040" s="206" t="s">
        <v>619</v>
      </c>
      <c r="AT8040" s="206" t="s">
        <v>633</v>
      </c>
      <c r="AU8040" s="206" t="s">
        <v>91</v>
      </c>
      <c r="AY8040" s="19" t="s">
        <v>262</v>
      </c>
      <c r="BE8040" s="207">
        <f>IF(N8040="základní",J8040,0)</f>
        <v>0</v>
      </c>
      <c r="BF8040" s="207">
        <f>IF(N8040="snížená",J8040,0)</f>
        <v>0</v>
      </c>
      <c r="BG8040" s="207">
        <f>IF(N8040="zákl. přenesená",J8040,0)</f>
        <v>0</v>
      </c>
      <c r="BH8040" s="207">
        <f>IF(N8040="sníž. přenesená",J8040,0)</f>
        <v>0</v>
      </c>
      <c r="BI8040" s="207">
        <f>IF(N8040="nulová",J8040,0)</f>
        <v>0</v>
      </c>
      <c r="BJ8040" s="19" t="s">
        <v>89</v>
      </c>
      <c r="BK8040" s="207">
        <f>ROUND(I8040*H8040,2)</f>
        <v>0</v>
      </c>
      <c r="BL8040" s="19" t="s">
        <v>442</v>
      </c>
      <c r="BM8040" s="206" t="s">
        <v>3673</v>
      </c>
    </row>
    <row r="8041" spans="1:65" s="15" customFormat="1" ht="10">
      <c r="B8041" s="233"/>
      <c r="C8041" s="234"/>
      <c r="D8041" s="208" t="s">
        <v>272</v>
      </c>
      <c r="E8041" s="235" t="s">
        <v>44</v>
      </c>
      <c r="F8041" s="236" t="s">
        <v>3674</v>
      </c>
      <c r="G8041" s="234"/>
      <c r="H8041" s="237">
        <v>818.8</v>
      </c>
      <c r="I8041" s="238"/>
      <c r="J8041" s="234"/>
      <c r="K8041" s="234"/>
      <c r="L8041" s="239"/>
      <c r="M8041" s="240"/>
      <c r="N8041" s="241"/>
      <c r="O8041" s="241"/>
      <c r="P8041" s="241"/>
      <c r="Q8041" s="241"/>
      <c r="R8041" s="241"/>
      <c r="S8041" s="241"/>
      <c r="T8041" s="242"/>
      <c r="AT8041" s="243" t="s">
        <v>272</v>
      </c>
      <c r="AU8041" s="243" t="s">
        <v>91</v>
      </c>
      <c r="AV8041" s="15" t="s">
        <v>91</v>
      </c>
      <c r="AW8041" s="15" t="s">
        <v>38</v>
      </c>
      <c r="AX8041" s="15" t="s">
        <v>89</v>
      </c>
      <c r="AY8041" s="243" t="s">
        <v>262</v>
      </c>
    </row>
    <row r="8042" spans="1:65" s="15" customFormat="1" ht="10">
      <c r="B8042" s="233"/>
      <c r="C8042" s="234"/>
      <c r="D8042" s="208" t="s">
        <v>272</v>
      </c>
      <c r="E8042" s="234"/>
      <c r="F8042" s="236" t="s">
        <v>3675</v>
      </c>
      <c r="G8042" s="234"/>
      <c r="H8042" s="237">
        <v>900.68</v>
      </c>
      <c r="I8042" s="238"/>
      <c r="J8042" s="234"/>
      <c r="K8042" s="234"/>
      <c r="L8042" s="239"/>
      <c r="M8042" s="240"/>
      <c r="N8042" s="241"/>
      <c r="O8042" s="241"/>
      <c r="P8042" s="241"/>
      <c r="Q8042" s="241"/>
      <c r="R8042" s="241"/>
      <c r="S8042" s="241"/>
      <c r="T8042" s="242"/>
      <c r="AT8042" s="243" t="s">
        <v>272</v>
      </c>
      <c r="AU8042" s="243" t="s">
        <v>91</v>
      </c>
      <c r="AV8042" s="15" t="s">
        <v>91</v>
      </c>
      <c r="AW8042" s="15" t="s">
        <v>4</v>
      </c>
      <c r="AX8042" s="15" t="s">
        <v>89</v>
      </c>
      <c r="AY8042" s="243" t="s">
        <v>262</v>
      </c>
    </row>
    <row r="8043" spans="1:65" s="2" customFormat="1" ht="16.5" customHeight="1">
      <c r="A8043" s="37"/>
      <c r="B8043" s="38"/>
      <c r="C8043" s="195" t="s">
        <v>3676</v>
      </c>
      <c r="D8043" s="195" t="s">
        <v>264</v>
      </c>
      <c r="E8043" s="196" t="s">
        <v>3677</v>
      </c>
      <c r="F8043" s="197" t="s">
        <v>3678</v>
      </c>
      <c r="G8043" s="198" t="s">
        <v>590</v>
      </c>
      <c r="H8043" s="199">
        <v>818.8</v>
      </c>
      <c r="I8043" s="200"/>
      <c r="J8043" s="201">
        <f>ROUND(I8043*H8043,2)</f>
        <v>0</v>
      </c>
      <c r="K8043" s="197" t="s">
        <v>268</v>
      </c>
      <c r="L8043" s="42"/>
      <c r="M8043" s="202" t="s">
        <v>44</v>
      </c>
      <c r="N8043" s="203" t="s">
        <v>53</v>
      </c>
      <c r="O8043" s="67"/>
      <c r="P8043" s="204">
        <f>O8043*H8043</f>
        <v>0</v>
      </c>
      <c r="Q8043" s="204">
        <v>3.0000000000000001E-5</v>
      </c>
      <c r="R8043" s="204">
        <f>Q8043*H8043</f>
        <v>2.4563999999999999E-2</v>
      </c>
      <c r="S8043" s="204">
        <v>0</v>
      </c>
      <c r="T8043" s="205">
        <f>S8043*H8043</f>
        <v>0</v>
      </c>
      <c r="U8043" s="37"/>
      <c r="V8043" s="37"/>
      <c r="W8043" s="37"/>
      <c r="X8043" s="37"/>
      <c r="Y8043" s="37"/>
      <c r="Z8043" s="37"/>
      <c r="AA8043" s="37"/>
      <c r="AB8043" s="37"/>
      <c r="AC8043" s="37"/>
      <c r="AD8043" s="37"/>
      <c r="AE8043" s="37"/>
      <c r="AR8043" s="206" t="s">
        <v>442</v>
      </c>
      <c r="AT8043" s="206" t="s">
        <v>264</v>
      </c>
      <c r="AU8043" s="206" t="s">
        <v>91</v>
      </c>
      <c r="AY8043" s="19" t="s">
        <v>262</v>
      </c>
      <c r="BE8043" s="207">
        <f>IF(N8043="základní",J8043,0)</f>
        <v>0</v>
      </c>
      <c r="BF8043" s="207">
        <f>IF(N8043="snížená",J8043,0)</f>
        <v>0</v>
      </c>
      <c r="BG8043" s="207">
        <f>IF(N8043="zákl. přenesená",J8043,0)</f>
        <v>0</v>
      </c>
      <c r="BH8043" s="207">
        <f>IF(N8043="sníž. přenesená",J8043,0)</f>
        <v>0</v>
      </c>
      <c r="BI8043" s="207">
        <f>IF(N8043="nulová",J8043,0)</f>
        <v>0</v>
      </c>
      <c r="BJ8043" s="19" t="s">
        <v>89</v>
      </c>
      <c r="BK8043" s="207">
        <f>ROUND(I8043*H8043,2)</f>
        <v>0</v>
      </c>
      <c r="BL8043" s="19" t="s">
        <v>442</v>
      </c>
      <c r="BM8043" s="206" t="s">
        <v>3679</v>
      </c>
    </row>
    <row r="8044" spans="1:65" s="2" customFormat="1" ht="36">
      <c r="A8044" s="37"/>
      <c r="B8044" s="38"/>
      <c r="C8044" s="39"/>
      <c r="D8044" s="208" t="s">
        <v>270</v>
      </c>
      <c r="E8044" s="39"/>
      <c r="F8044" s="209" t="s">
        <v>3680</v>
      </c>
      <c r="G8044" s="39"/>
      <c r="H8044" s="39"/>
      <c r="I8044" s="118"/>
      <c r="J8044" s="39"/>
      <c r="K8044" s="39"/>
      <c r="L8044" s="42"/>
      <c r="M8044" s="210"/>
      <c r="N8044" s="211"/>
      <c r="O8044" s="67"/>
      <c r="P8044" s="67"/>
      <c r="Q8044" s="67"/>
      <c r="R8044" s="67"/>
      <c r="S8044" s="67"/>
      <c r="T8044" s="68"/>
      <c r="U8044" s="37"/>
      <c r="V8044" s="37"/>
      <c r="W8044" s="37"/>
      <c r="X8044" s="37"/>
      <c r="Y8044" s="37"/>
      <c r="Z8044" s="37"/>
      <c r="AA8044" s="37"/>
      <c r="AB8044" s="37"/>
      <c r="AC8044" s="37"/>
      <c r="AD8044" s="37"/>
      <c r="AE8044" s="37"/>
      <c r="AT8044" s="19" t="s">
        <v>270</v>
      </c>
      <c r="AU8044" s="19" t="s">
        <v>91</v>
      </c>
    </row>
    <row r="8045" spans="1:65" s="2" customFormat="1" ht="16.5" customHeight="1">
      <c r="A8045" s="37"/>
      <c r="B8045" s="38"/>
      <c r="C8045" s="195" t="s">
        <v>3681</v>
      </c>
      <c r="D8045" s="195" t="s">
        <v>264</v>
      </c>
      <c r="E8045" s="196" t="s">
        <v>3682</v>
      </c>
      <c r="F8045" s="197" t="s">
        <v>3683</v>
      </c>
      <c r="G8045" s="198" t="s">
        <v>342</v>
      </c>
      <c r="H8045" s="199">
        <v>1195.2</v>
      </c>
      <c r="I8045" s="200"/>
      <c r="J8045" s="201">
        <f>ROUND(I8045*H8045,2)</f>
        <v>0</v>
      </c>
      <c r="K8045" s="197" t="s">
        <v>268</v>
      </c>
      <c r="L8045" s="42"/>
      <c r="M8045" s="202" t="s">
        <v>44</v>
      </c>
      <c r="N8045" s="203" t="s">
        <v>53</v>
      </c>
      <c r="O8045" s="67"/>
      <c r="P8045" s="204">
        <f>O8045*H8045</f>
        <v>0</v>
      </c>
      <c r="Q8045" s="204">
        <v>0</v>
      </c>
      <c r="R8045" s="204">
        <f>Q8045*H8045</f>
        <v>0</v>
      </c>
      <c r="S8045" s="204">
        <v>0</v>
      </c>
      <c r="T8045" s="205">
        <f>S8045*H8045</f>
        <v>0</v>
      </c>
      <c r="U8045" s="37"/>
      <c r="V8045" s="37"/>
      <c r="W8045" s="37"/>
      <c r="X8045" s="37"/>
      <c r="Y8045" s="37"/>
      <c r="Z8045" s="37"/>
      <c r="AA8045" s="37"/>
      <c r="AB8045" s="37"/>
      <c r="AC8045" s="37"/>
      <c r="AD8045" s="37"/>
      <c r="AE8045" s="37"/>
      <c r="AR8045" s="206" t="s">
        <v>442</v>
      </c>
      <c r="AT8045" s="206" t="s">
        <v>264</v>
      </c>
      <c r="AU8045" s="206" t="s">
        <v>91</v>
      </c>
      <c r="AY8045" s="19" t="s">
        <v>262</v>
      </c>
      <c r="BE8045" s="207">
        <f>IF(N8045="základní",J8045,0)</f>
        <v>0</v>
      </c>
      <c r="BF8045" s="207">
        <f>IF(N8045="snížená",J8045,0)</f>
        <v>0</v>
      </c>
      <c r="BG8045" s="207">
        <f>IF(N8045="zákl. přenesená",J8045,0)</f>
        <v>0</v>
      </c>
      <c r="BH8045" s="207">
        <f>IF(N8045="sníž. přenesená",J8045,0)</f>
        <v>0</v>
      </c>
      <c r="BI8045" s="207">
        <f>IF(N8045="nulová",J8045,0)</f>
        <v>0</v>
      </c>
      <c r="BJ8045" s="19" t="s">
        <v>89</v>
      </c>
      <c r="BK8045" s="207">
        <f>ROUND(I8045*H8045,2)</f>
        <v>0</v>
      </c>
      <c r="BL8045" s="19" t="s">
        <v>442</v>
      </c>
      <c r="BM8045" s="206" t="s">
        <v>3684</v>
      </c>
    </row>
    <row r="8046" spans="1:65" s="2" customFormat="1" ht="36">
      <c r="A8046" s="37"/>
      <c r="B8046" s="38"/>
      <c r="C8046" s="39"/>
      <c r="D8046" s="208" t="s">
        <v>270</v>
      </c>
      <c r="E8046" s="39"/>
      <c r="F8046" s="209" t="s">
        <v>3680</v>
      </c>
      <c r="G8046" s="39"/>
      <c r="H8046" s="39"/>
      <c r="I8046" s="118"/>
      <c r="J8046" s="39"/>
      <c r="K8046" s="39"/>
      <c r="L8046" s="42"/>
      <c r="M8046" s="210"/>
      <c r="N8046" s="211"/>
      <c r="O8046" s="67"/>
      <c r="P8046" s="67"/>
      <c r="Q8046" s="67"/>
      <c r="R8046" s="67"/>
      <c r="S8046" s="67"/>
      <c r="T8046" s="68"/>
      <c r="U8046" s="37"/>
      <c r="V8046" s="37"/>
      <c r="W8046" s="37"/>
      <c r="X8046" s="37"/>
      <c r="Y8046" s="37"/>
      <c r="Z8046" s="37"/>
      <c r="AA8046" s="37"/>
      <c r="AB8046" s="37"/>
      <c r="AC8046" s="37"/>
      <c r="AD8046" s="37"/>
      <c r="AE8046" s="37"/>
      <c r="AT8046" s="19" t="s">
        <v>270</v>
      </c>
      <c r="AU8046" s="19" t="s">
        <v>91</v>
      </c>
    </row>
    <row r="8047" spans="1:65" s="2" customFormat="1" ht="21.75" customHeight="1">
      <c r="A8047" s="37"/>
      <c r="B8047" s="38"/>
      <c r="C8047" s="195" t="s">
        <v>3685</v>
      </c>
      <c r="D8047" s="195" t="s">
        <v>264</v>
      </c>
      <c r="E8047" s="196" t="s">
        <v>3686</v>
      </c>
      <c r="F8047" s="197" t="s">
        <v>3687</v>
      </c>
      <c r="G8047" s="198" t="s">
        <v>406</v>
      </c>
      <c r="H8047" s="199">
        <v>6.5860000000000003</v>
      </c>
      <c r="I8047" s="200"/>
      <c r="J8047" s="201">
        <f>ROUND(I8047*H8047,2)</f>
        <v>0</v>
      </c>
      <c r="K8047" s="197" t="s">
        <v>268</v>
      </c>
      <c r="L8047" s="42"/>
      <c r="M8047" s="202" t="s">
        <v>44</v>
      </c>
      <c r="N8047" s="203" t="s">
        <v>53</v>
      </c>
      <c r="O8047" s="67"/>
      <c r="P8047" s="204">
        <f>O8047*H8047</f>
        <v>0</v>
      </c>
      <c r="Q8047" s="204">
        <v>0</v>
      </c>
      <c r="R8047" s="204">
        <f>Q8047*H8047</f>
        <v>0</v>
      </c>
      <c r="S8047" s="204">
        <v>0</v>
      </c>
      <c r="T8047" s="205">
        <f>S8047*H8047</f>
        <v>0</v>
      </c>
      <c r="U8047" s="37"/>
      <c r="V8047" s="37"/>
      <c r="W8047" s="37"/>
      <c r="X8047" s="37"/>
      <c r="Y8047" s="37"/>
      <c r="Z8047" s="37"/>
      <c r="AA8047" s="37"/>
      <c r="AB8047" s="37"/>
      <c r="AC8047" s="37"/>
      <c r="AD8047" s="37"/>
      <c r="AE8047" s="37"/>
      <c r="AR8047" s="206" t="s">
        <v>442</v>
      </c>
      <c r="AT8047" s="206" t="s">
        <v>264</v>
      </c>
      <c r="AU8047" s="206" t="s">
        <v>91</v>
      </c>
      <c r="AY8047" s="19" t="s">
        <v>262</v>
      </c>
      <c r="BE8047" s="207">
        <f>IF(N8047="základní",J8047,0)</f>
        <v>0</v>
      </c>
      <c r="BF8047" s="207">
        <f>IF(N8047="snížená",J8047,0)</f>
        <v>0</v>
      </c>
      <c r="BG8047" s="207">
        <f>IF(N8047="zákl. přenesená",J8047,0)</f>
        <v>0</v>
      </c>
      <c r="BH8047" s="207">
        <f>IF(N8047="sníž. přenesená",J8047,0)</f>
        <v>0</v>
      </c>
      <c r="BI8047" s="207">
        <f>IF(N8047="nulová",J8047,0)</f>
        <v>0</v>
      </c>
      <c r="BJ8047" s="19" t="s">
        <v>89</v>
      </c>
      <c r="BK8047" s="207">
        <f>ROUND(I8047*H8047,2)</f>
        <v>0</v>
      </c>
      <c r="BL8047" s="19" t="s">
        <v>442</v>
      </c>
      <c r="BM8047" s="206" t="s">
        <v>3688</v>
      </c>
    </row>
    <row r="8048" spans="1:65" s="2" customFormat="1" ht="72">
      <c r="A8048" s="37"/>
      <c r="B8048" s="38"/>
      <c r="C8048" s="39"/>
      <c r="D8048" s="208" t="s">
        <v>270</v>
      </c>
      <c r="E8048" s="39"/>
      <c r="F8048" s="209" t="s">
        <v>2797</v>
      </c>
      <c r="G8048" s="39"/>
      <c r="H8048" s="39"/>
      <c r="I8048" s="118"/>
      <c r="J8048" s="39"/>
      <c r="K8048" s="39"/>
      <c r="L8048" s="42"/>
      <c r="M8048" s="210"/>
      <c r="N8048" s="211"/>
      <c r="O8048" s="67"/>
      <c r="P8048" s="67"/>
      <c r="Q8048" s="67"/>
      <c r="R8048" s="67"/>
      <c r="S8048" s="67"/>
      <c r="T8048" s="68"/>
      <c r="U8048" s="37"/>
      <c r="V8048" s="37"/>
      <c r="W8048" s="37"/>
      <c r="X8048" s="37"/>
      <c r="Y8048" s="37"/>
      <c r="Z8048" s="37"/>
      <c r="AA8048" s="37"/>
      <c r="AB8048" s="37"/>
      <c r="AC8048" s="37"/>
      <c r="AD8048" s="37"/>
      <c r="AE8048" s="37"/>
      <c r="AT8048" s="19" t="s">
        <v>270</v>
      </c>
      <c r="AU8048" s="19" t="s">
        <v>91</v>
      </c>
    </row>
    <row r="8049" spans="1:65" s="12" customFormat="1" ht="22.75" customHeight="1">
      <c r="B8049" s="179"/>
      <c r="C8049" s="180"/>
      <c r="D8049" s="181" t="s">
        <v>81</v>
      </c>
      <c r="E8049" s="193" t="s">
        <v>3689</v>
      </c>
      <c r="F8049" s="193" t="s">
        <v>3690</v>
      </c>
      <c r="G8049" s="180"/>
      <c r="H8049" s="180"/>
      <c r="I8049" s="183"/>
      <c r="J8049" s="194">
        <f>BK8049</f>
        <v>0</v>
      </c>
      <c r="K8049" s="180"/>
      <c r="L8049" s="185"/>
      <c r="M8049" s="186"/>
      <c r="N8049" s="187"/>
      <c r="O8049" s="187"/>
      <c r="P8049" s="188">
        <f>SUM(P8050:P8062)</f>
        <v>0</v>
      </c>
      <c r="Q8049" s="187"/>
      <c r="R8049" s="188">
        <f>SUM(R8050:R8062)</f>
        <v>0.16261999999999999</v>
      </c>
      <c r="S8049" s="187"/>
      <c r="T8049" s="189">
        <f>SUM(T8050:T8062)</f>
        <v>0</v>
      </c>
      <c r="AR8049" s="190" t="s">
        <v>91</v>
      </c>
      <c r="AT8049" s="191" t="s">
        <v>81</v>
      </c>
      <c r="AU8049" s="191" t="s">
        <v>89</v>
      </c>
      <c r="AY8049" s="190" t="s">
        <v>262</v>
      </c>
      <c r="BK8049" s="192">
        <f>SUM(BK8050:BK8062)</f>
        <v>0</v>
      </c>
    </row>
    <row r="8050" spans="1:65" s="2" customFormat="1" ht="21.75" customHeight="1">
      <c r="A8050" s="37"/>
      <c r="B8050" s="38"/>
      <c r="C8050" s="195" t="s">
        <v>3691</v>
      </c>
      <c r="D8050" s="195" t="s">
        <v>264</v>
      </c>
      <c r="E8050" s="196" t="s">
        <v>3692</v>
      </c>
      <c r="F8050" s="197" t="s">
        <v>3693</v>
      </c>
      <c r="G8050" s="198" t="s">
        <v>590</v>
      </c>
      <c r="H8050" s="199">
        <v>47</v>
      </c>
      <c r="I8050" s="200"/>
      <c r="J8050" s="201">
        <f>ROUND(I8050*H8050,2)</f>
        <v>0</v>
      </c>
      <c r="K8050" s="197" t="s">
        <v>268</v>
      </c>
      <c r="L8050" s="42"/>
      <c r="M8050" s="202" t="s">
        <v>44</v>
      </c>
      <c r="N8050" s="203" t="s">
        <v>53</v>
      </c>
      <c r="O8050" s="67"/>
      <c r="P8050" s="204">
        <f>O8050*H8050</f>
        <v>0</v>
      </c>
      <c r="Q8050" s="204">
        <v>3.46E-3</v>
      </c>
      <c r="R8050" s="204">
        <f>Q8050*H8050</f>
        <v>0.16261999999999999</v>
      </c>
      <c r="S8050" s="204">
        <v>0</v>
      </c>
      <c r="T8050" s="205">
        <f>S8050*H8050</f>
        <v>0</v>
      </c>
      <c r="U8050" s="37"/>
      <c r="V8050" s="37"/>
      <c r="W8050" s="37"/>
      <c r="X8050" s="37"/>
      <c r="Y8050" s="37"/>
      <c r="Z8050" s="37"/>
      <c r="AA8050" s="37"/>
      <c r="AB8050" s="37"/>
      <c r="AC8050" s="37"/>
      <c r="AD8050" s="37"/>
      <c r="AE8050" s="37"/>
      <c r="AR8050" s="206" t="s">
        <v>442</v>
      </c>
      <c r="AT8050" s="206" t="s">
        <v>264</v>
      </c>
      <c r="AU8050" s="206" t="s">
        <v>91</v>
      </c>
      <c r="AY8050" s="19" t="s">
        <v>262</v>
      </c>
      <c r="BE8050" s="207">
        <f>IF(N8050="základní",J8050,0)</f>
        <v>0</v>
      </c>
      <c r="BF8050" s="207">
        <f>IF(N8050="snížená",J8050,0)</f>
        <v>0</v>
      </c>
      <c r="BG8050" s="207">
        <f>IF(N8050="zákl. přenesená",J8050,0)</f>
        <v>0</v>
      </c>
      <c r="BH8050" s="207">
        <f>IF(N8050="sníž. přenesená",J8050,0)</f>
        <v>0</v>
      </c>
      <c r="BI8050" s="207">
        <f>IF(N8050="nulová",J8050,0)</f>
        <v>0</v>
      </c>
      <c r="BJ8050" s="19" t="s">
        <v>89</v>
      </c>
      <c r="BK8050" s="207">
        <f>ROUND(I8050*H8050,2)</f>
        <v>0</v>
      </c>
      <c r="BL8050" s="19" t="s">
        <v>442</v>
      </c>
      <c r="BM8050" s="206" t="s">
        <v>3694</v>
      </c>
    </row>
    <row r="8051" spans="1:65" s="13" customFormat="1" ht="10">
      <c r="B8051" s="212"/>
      <c r="C8051" s="213"/>
      <c r="D8051" s="208" t="s">
        <v>272</v>
      </c>
      <c r="E8051" s="214" t="s">
        <v>44</v>
      </c>
      <c r="F8051" s="215" t="s">
        <v>3695</v>
      </c>
      <c r="G8051" s="213"/>
      <c r="H8051" s="214" t="s">
        <v>44</v>
      </c>
      <c r="I8051" s="216"/>
      <c r="J8051" s="213"/>
      <c r="K8051" s="213"/>
      <c r="L8051" s="217"/>
      <c r="M8051" s="218"/>
      <c r="N8051" s="219"/>
      <c r="O8051" s="219"/>
      <c r="P8051" s="219"/>
      <c r="Q8051" s="219"/>
      <c r="R8051" s="219"/>
      <c r="S8051" s="219"/>
      <c r="T8051" s="220"/>
      <c r="AT8051" s="221" t="s">
        <v>272</v>
      </c>
      <c r="AU8051" s="221" t="s">
        <v>91</v>
      </c>
      <c r="AV8051" s="13" t="s">
        <v>89</v>
      </c>
      <c r="AW8051" s="13" t="s">
        <v>38</v>
      </c>
      <c r="AX8051" s="13" t="s">
        <v>82</v>
      </c>
      <c r="AY8051" s="221" t="s">
        <v>262</v>
      </c>
    </row>
    <row r="8052" spans="1:65" s="13" customFormat="1" ht="10">
      <c r="B8052" s="212"/>
      <c r="C8052" s="213"/>
      <c r="D8052" s="208" t="s">
        <v>272</v>
      </c>
      <c r="E8052" s="214" t="s">
        <v>44</v>
      </c>
      <c r="F8052" s="215" t="s">
        <v>1185</v>
      </c>
      <c r="G8052" s="213"/>
      <c r="H8052" s="214" t="s">
        <v>44</v>
      </c>
      <c r="I8052" s="216"/>
      <c r="J8052" s="213"/>
      <c r="K8052" s="213"/>
      <c r="L8052" s="217"/>
      <c r="M8052" s="218"/>
      <c r="N8052" s="219"/>
      <c r="O8052" s="219"/>
      <c r="P8052" s="219"/>
      <c r="Q8052" s="219"/>
      <c r="R8052" s="219"/>
      <c r="S8052" s="219"/>
      <c r="T8052" s="220"/>
      <c r="AT8052" s="221" t="s">
        <v>272</v>
      </c>
      <c r="AU8052" s="221" t="s">
        <v>91</v>
      </c>
      <c r="AV8052" s="13" t="s">
        <v>89</v>
      </c>
      <c r="AW8052" s="13" t="s">
        <v>38</v>
      </c>
      <c r="AX8052" s="13" t="s">
        <v>82</v>
      </c>
      <c r="AY8052" s="221" t="s">
        <v>262</v>
      </c>
    </row>
    <row r="8053" spans="1:65" s="13" customFormat="1" ht="10">
      <c r="B8053" s="212"/>
      <c r="C8053" s="213"/>
      <c r="D8053" s="208" t="s">
        <v>272</v>
      </c>
      <c r="E8053" s="214" t="s">
        <v>44</v>
      </c>
      <c r="F8053" s="215" t="s">
        <v>1186</v>
      </c>
      <c r="G8053" s="213"/>
      <c r="H8053" s="214" t="s">
        <v>44</v>
      </c>
      <c r="I8053" s="216"/>
      <c r="J8053" s="213"/>
      <c r="K8053" s="213"/>
      <c r="L8053" s="217"/>
      <c r="M8053" s="218"/>
      <c r="N8053" s="219"/>
      <c r="O8053" s="219"/>
      <c r="P8053" s="219"/>
      <c r="Q8053" s="219"/>
      <c r="R8053" s="219"/>
      <c r="S8053" s="219"/>
      <c r="T8053" s="220"/>
      <c r="AT8053" s="221" t="s">
        <v>272</v>
      </c>
      <c r="AU8053" s="221" t="s">
        <v>91</v>
      </c>
      <c r="AV8053" s="13" t="s">
        <v>89</v>
      </c>
      <c r="AW8053" s="13" t="s">
        <v>38</v>
      </c>
      <c r="AX8053" s="13" t="s">
        <v>82</v>
      </c>
      <c r="AY8053" s="221" t="s">
        <v>262</v>
      </c>
    </row>
    <row r="8054" spans="1:65" s="13" customFormat="1" ht="10">
      <c r="B8054" s="212"/>
      <c r="C8054" s="213"/>
      <c r="D8054" s="208" t="s">
        <v>272</v>
      </c>
      <c r="E8054" s="214" t="s">
        <v>44</v>
      </c>
      <c r="F8054" s="215" t="s">
        <v>1187</v>
      </c>
      <c r="G8054" s="213"/>
      <c r="H8054" s="214" t="s">
        <v>44</v>
      </c>
      <c r="I8054" s="216"/>
      <c r="J8054" s="213"/>
      <c r="K8054" s="213"/>
      <c r="L8054" s="217"/>
      <c r="M8054" s="218"/>
      <c r="N8054" s="219"/>
      <c r="O8054" s="219"/>
      <c r="P8054" s="219"/>
      <c r="Q8054" s="219"/>
      <c r="R8054" s="219"/>
      <c r="S8054" s="219"/>
      <c r="T8054" s="220"/>
      <c r="AT8054" s="221" t="s">
        <v>272</v>
      </c>
      <c r="AU8054" s="221" t="s">
        <v>91</v>
      </c>
      <c r="AV8054" s="13" t="s">
        <v>89</v>
      </c>
      <c r="AW8054" s="13" t="s">
        <v>38</v>
      </c>
      <c r="AX8054" s="13" t="s">
        <v>82</v>
      </c>
      <c r="AY8054" s="221" t="s">
        <v>262</v>
      </c>
    </row>
    <row r="8055" spans="1:65" s="13" customFormat="1" ht="10">
      <c r="B8055" s="212"/>
      <c r="C8055" s="213"/>
      <c r="D8055" s="208" t="s">
        <v>272</v>
      </c>
      <c r="E8055" s="214" t="s">
        <v>44</v>
      </c>
      <c r="F8055" s="215" t="s">
        <v>899</v>
      </c>
      <c r="G8055" s="213"/>
      <c r="H8055" s="214" t="s">
        <v>44</v>
      </c>
      <c r="I8055" s="216"/>
      <c r="J8055" s="213"/>
      <c r="K8055" s="213"/>
      <c r="L8055" s="217"/>
      <c r="M8055" s="218"/>
      <c r="N8055" s="219"/>
      <c r="O8055" s="219"/>
      <c r="P8055" s="219"/>
      <c r="Q8055" s="219"/>
      <c r="R8055" s="219"/>
      <c r="S8055" s="219"/>
      <c r="T8055" s="220"/>
      <c r="AT8055" s="221" t="s">
        <v>272</v>
      </c>
      <c r="AU8055" s="221" t="s">
        <v>91</v>
      </c>
      <c r="AV8055" s="13" t="s">
        <v>89</v>
      </c>
      <c r="AW8055" s="13" t="s">
        <v>38</v>
      </c>
      <c r="AX8055" s="13" t="s">
        <v>82</v>
      </c>
      <c r="AY8055" s="221" t="s">
        <v>262</v>
      </c>
    </row>
    <row r="8056" spans="1:65" s="15" customFormat="1" ht="10">
      <c r="B8056" s="233"/>
      <c r="C8056" s="234"/>
      <c r="D8056" s="208" t="s">
        <v>272</v>
      </c>
      <c r="E8056" s="235" t="s">
        <v>44</v>
      </c>
      <c r="F8056" s="236" t="s">
        <v>1273</v>
      </c>
      <c r="G8056" s="234"/>
      <c r="H8056" s="237">
        <v>30.4</v>
      </c>
      <c r="I8056" s="238"/>
      <c r="J8056" s="234"/>
      <c r="K8056" s="234"/>
      <c r="L8056" s="239"/>
      <c r="M8056" s="240"/>
      <c r="N8056" s="241"/>
      <c r="O8056" s="241"/>
      <c r="P8056" s="241"/>
      <c r="Q8056" s="241"/>
      <c r="R8056" s="241"/>
      <c r="S8056" s="241"/>
      <c r="T8056" s="242"/>
      <c r="AT8056" s="243" t="s">
        <v>272</v>
      </c>
      <c r="AU8056" s="243" t="s">
        <v>91</v>
      </c>
      <c r="AV8056" s="15" t="s">
        <v>91</v>
      </c>
      <c r="AW8056" s="15" t="s">
        <v>38</v>
      </c>
      <c r="AX8056" s="15" t="s">
        <v>82</v>
      </c>
      <c r="AY8056" s="243" t="s">
        <v>262</v>
      </c>
    </row>
    <row r="8057" spans="1:65" s="13" customFormat="1" ht="10">
      <c r="B8057" s="212"/>
      <c r="C8057" s="213"/>
      <c r="D8057" s="208" t="s">
        <v>272</v>
      </c>
      <c r="E8057" s="214" t="s">
        <v>44</v>
      </c>
      <c r="F8057" s="215" t="s">
        <v>901</v>
      </c>
      <c r="G8057" s="213"/>
      <c r="H8057" s="214" t="s">
        <v>44</v>
      </c>
      <c r="I8057" s="216"/>
      <c r="J8057" s="213"/>
      <c r="K8057" s="213"/>
      <c r="L8057" s="217"/>
      <c r="M8057" s="218"/>
      <c r="N8057" s="219"/>
      <c r="O8057" s="219"/>
      <c r="P8057" s="219"/>
      <c r="Q8057" s="219"/>
      <c r="R8057" s="219"/>
      <c r="S8057" s="219"/>
      <c r="T8057" s="220"/>
      <c r="AT8057" s="221" t="s">
        <v>272</v>
      </c>
      <c r="AU8057" s="221" t="s">
        <v>91</v>
      </c>
      <c r="AV8057" s="13" t="s">
        <v>89</v>
      </c>
      <c r="AW8057" s="13" t="s">
        <v>38</v>
      </c>
      <c r="AX8057" s="13" t="s">
        <v>82</v>
      </c>
      <c r="AY8057" s="221" t="s">
        <v>262</v>
      </c>
    </row>
    <row r="8058" spans="1:65" s="15" customFormat="1" ht="10">
      <c r="B8058" s="233"/>
      <c r="C8058" s="234"/>
      <c r="D8058" s="208" t="s">
        <v>272</v>
      </c>
      <c r="E8058" s="235" t="s">
        <v>44</v>
      </c>
      <c r="F8058" s="236" t="s">
        <v>1274</v>
      </c>
      <c r="G8058" s="234"/>
      <c r="H8058" s="237">
        <v>18.399999999999999</v>
      </c>
      <c r="I8058" s="238"/>
      <c r="J8058" s="234"/>
      <c r="K8058" s="234"/>
      <c r="L8058" s="239"/>
      <c r="M8058" s="240"/>
      <c r="N8058" s="241"/>
      <c r="O8058" s="241"/>
      <c r="P8058" s="241"/>
      <c r="Q8058" s="241"/>
      <c r="R8058" s="241"/>
      <c r="S8058" s="241"/>
      <c r="T8058" s="242"/>
      <c r="AT8058" s="243" t="s">
        <v>272</v>
      </c>
      <c r="AU8058" s="243" t="s">
        <v>91</v>
      </c>
      <c r="AV8058" s="15" t="s">
        <v>91</v>
      </c>
      <c r="AW8058" s="15" t="s">
        <v>38</v>
      </c>
      <c r="AX8058" s="15" t="s">
        <v>82</v>
      </c>
      <c r="AY8058" s="243" t="s">
        <v>262</v>
      </c>
    </row>
    <row r="8059" spans="1:65" s="15" customFormat="1" ht="10">
      <c r="B8059" s="233"/>
      <c r="C8059" s="234"/>
      <c r="D8059" s="208" t="s">
        <v>272</v>
      </c>
      <c r="E8059" s="235" t="s">
        <v>44</v>
      </c>
      <c r="F8059" s="236" t="s">
        <v>3665</v>
      </c>
      <c r="G8059" s="234"/>
      <c r="H8059" s="237">
        <v>-1.8</v>
      </c>
      <c r="I8059" s="238"/>
      <c r="J8059" s="234"/>
      <c r="K8059" s="234"/>
      <c r="L8059" s="239"/>
      <c r="M8059" s="240"/>
      <c r="N8059" s="241"/>
      <c r="O8059" s="241"/>
      <c r="P8059" s="241"/>
      <c r="Q8059" s="241"/>
      <c r="R8059" s="241"/>
      <c r="S8059" s="241"/>
      <c r="T8059" s="242"/>
      <c r="AT8059" s="243" t="s">
        <v>272</v>
      </c>
      <c r="AU8059" s="243" t="s">
        <v>91</v>
      </c>
      <c r="AV8059" s="15" t="s">
        <v>91</v>
      </c>
      <c r="AW8059" s="15" t="s">
        <v>38</v>
      </c>
      <c r="AX8059" s="15" t="s">
        <v>82</v>
      </c>
      <c r="AY8059" s="243" t="s">
        <v>262</v>
      </c>
    </row>
    <row r="8060" spans="1:65" s="16" customFormat="1" ht="10">
      <c r="B8060" s="244"/>
      <c r="C8060" s="245"/>
      <c r="D8060" s="208" t="s">
        <v>272</v>
      </c>
      <c r="E8060" s="246" t="s">
        <v>44</v>
      </c>
      <c r="F8060" s="247" t="s">
        <v>291</v>
      </c>
      <c r="G8060" s="245"/>
      <c r="H8060" s="248">
        <v>47</v>
      </c>
      <c r="I8060" s="249"/>
      <c r="J8060" s="245"/>
      <c r="K8060" s="245"/>
      <c r="L8060" s="250"/>
      <c r="M8060" s="251"/>
      <c r="N8060" s="252"/>
      <c r="O8060" s="252"/>
      <c r="P8060" s="252"/>
      <c r="Q8060" s="252"/>
      <c r="R8060" s="252"/>
      <c r="S8060" s="252"/>
      <c r="T8060" s="253"/>
      <c r="AT8060" s="254" t="s">
        <v>272</v>
      </c>
      <c r="AU8060" s="254" t="s">
        <v>91</v>
      </c>
      <c r="AV8060" s="16" t="s">
        <v>104</v>
      </c>
      <c r="AW8060" s="16" t="s">
        <v>38</v>
      </c>
      <c r="AX8060" s="16" t="s">
        <v>89</v>
      </c>
      <c r="AY8060" s="254" t="s">
        <v>262</v>
      </c>
    </row>
    <row r="8061" spans="1:65" s="2" customFormat="1" ht="21.75" customHeight="1">
      <c r="A8061" s="37"/>
      <c r="B8061" s="38"/>
      <c r="C8061" s="195" t="s">
        <v>3696</v>
      </c>
      <c r="D8061" s="195" t="s">
        <v>264</v>
      </c>
      <c r="E8061" s="196" t="s">
        <v>3697</v>
      </c>
      <c r="F8061" s="197" t="s">
        <v>3698</v>
      </c>
      <c r="G8061" s="198" t="s">
        <v>406</v>
      </c>
      <c r="H8061" s="199">
        <v>0.16300000000000001</v>
      </c>
      <c r="I8061" s="200"/>
      <c r="J8061" s="201">
        <f>ROUND(I8061*H8061,2)</f>
        <v>0</v>
      </c>
      <c r="K8061" s="197" t="s">
        <v>268</v>
      </c>
      <c r="L8061" s="42"/>
      <c r="M8061" s="202" t="s">
        <v>44</v>
      </c>
      <c r="N8061" s="203" t="s">
        <v>53</v>
      </c>
      <c r="O8061" s="67"/>
      <c r="P8061" s="204">
        <f>O8061*H8061</f>
        <v>0</v>
      </c>
      <c r="Q8061" s="204">
        <v>0</v>
      </c>
      <c r="R8061" s="204">
        <f>Q8061*H8061</f>
        <v>0</v>
      </c>
      <c r="S8061" s="204">
        <v>0</v>
      </c>
      <c r="T8061" s="205">
        <f>S8061*H8061</f>
        <v>0</v>
      </c>
      <c r="U8061" s="37"/>
      <c r="V8061" s="37"/>
      <c r="W8061" s="37"/>
      <c r="X8061" s="37"/>
      <c r="Y8061" s="37"/>
      <c r="Z8061" s="37"/>
      <c r="AA8061" s="37"/>
      <c r="AB8061" s="37"/>
      <c r="AC8061" s="37"/>
      <c r="AD8061" s="37"/>
      <c r="AE8061" s="37"/>
      <c r="AR8061" s="206" t="s">
        <v>442</v>
      </c>
      <c r="AT8061" s="206" t="s">
        <v>264</v>
      </c>
      <c r="AU8061" s="206" t="s">
        <v>91</v>
      </c>
      <c r="AY8061" s="19" t="s">
        <v>262</v>
      </c>
      <c r="BE8061" s="207">
        <f>IF(N8061="základní",J8061,0)</f>
        <v>0</v>
      </c>
      <c r="BF8061" s="207">
        <f>IF(N8061="snížená",J8061,0)</f>
        <v>0</v>
      </c>
      <c r="BG8061" s="207">
        <f>IF(N8061="zákl. přenesená",J8061,0)</f>
        <v>0</v>
      </c>
      <c r="BH8061" s="207">
        <f>IF(N8061="sníž. přenesená",J8061,0)</f>
        <v>0</v>
      </c>
      <c r="BI8061" s="207">
        <f>IF(N8061="nulová",J8061,0)</f>
        <v>0</v>
      </c>
      <c r="BJ8061" s="19" t="s">
        <v>89</v>
      </c>
      <c r="BK8061" s="207">
        <f>ROUND(I8061*H8061,2)</f>
        <v>0</v>
      </c>
      <c r="BL8061" s="19" t="s">
        <v>442</v>
      </c>
      <c r="BM8061" s="206" t="s">
        <v>3699</v>
      </c>
    </row>
    <row r="8062" spans="1:65" s="2" customFormat="1" ht="72">
      <c r="A8062" s="37"/>
      <c r="B8062" s="38"/>
      <c r="C8062" s="39"/>
      <c r="D8062" s="208" t="s">
        <v>270</v>
      </c>
      <c r="E8062" s="39"/>
      <c r="F8062" s="209" t="s">
        <v>3437</v>
      </c>
      <c r="G8062" s="39"/>
      <c r="H8062" s="39"/>
      <c r="I8062" s="118"/>
      <c r="J8062" s="39"/>
      <c r="K8062" s="39"/>
      <c r="L8062" s="42"/>
      <c r="M8062" s="210"/>
      <c r="N8062" s="211"/>
      <c r="O8062" s="67"/>
      <c r="P8062" s="67"/>
      <c r="Q8062" s="67"/>
      <c r="R8062" s="67"/>
      <c r="S8062" s="67"/>
      <c r="T8062" s="68"/>
      <c r="U8062" s="37"/>
      <c r="V8062" s="37"/>
      <c r="W8062" s="37"/>
      <c r="X8062" s="37"/>
      <c r="Y8062" s="37"/>
      <c r="Z8062" s="37"/>
      <c r="AA8062" s="37"/>
      <c r="AB8062" s="37"/>
      <c r="AC8062" s="37"/>
      <c r="AD8062" s="37"/>
      <c r="AE8062" s="37"/>
      <c r="AT8062" s="19" t="s">
        <v>270</v>
      </c>
      <c r="AU8062" s="19" t="s">
        <v>91</v>
      </c>
    </row>
    <row r="8063" spans="1:65" s="12" customFormat="1" ht="22.75" customHeight="1">
      <c r="B8063" s="179"/>
      <c r="C8063" s="180"/>
      <c r="D8063" s="181" t="s">
        <v>81</v>
      </c>
      <c r="E8063" s="193" t="s">
        <v>3700</v>
      </c>
      <c r="F8063" s="193" t="s">
        <v>3701</v>
      </c>
      <c r="G8063" s="180"/>
      <c r="H8063" s="180"/>
      <c r="I8063" s="183"/>
      <c r="J8063" s="194">
        <f>BK8063</f>
        <v>0</v>
      </c>
      <c r="K8063" s="180"/>
      <c r="L8063" s="185"/>
      <c r="M8063" s="186"/>
      <c r="N8063" s="187"/>
      <c r="O8063" s="187"/>
      <c r="P8063" s="188">
        <f>SUM(P8064:P8382)</f>
        <v>0</v>
      </c>
      <c r="Q8063" s="187"/>
      <c r="R8063" s="188">
        <f>SUM(R8064:R8382)</f>
        <v>20.439198500000003</v>
      </c>
      <c r="S8063" s="187"/>
      <c r="T8063" s="189">
        <f>SUM(T8064:T8382)</f>
        <v>0</v>
      </c>
      <c r="AR8063" s="190" t="s">
        <v>91</v>
      </c>
      <c r="AT8063" s="191" t="s">
        <v>81</v>
      </c>
      <c r="AU8063" s="191" t="s">
        <v>89</v>
      </c>
      <c r="AY8063" s="190" t="s">
        <v>262</v>
      </c>
      <c r="BK8063" s="192">
        <f>SUM(BK8064:BK8382)</f>
        <v>0</v>
      </c>
    </row>
    <row r="8064" spans="1:65" s="2" customFormat="1" ht="16.5" customHeight="1">
      <c r="A8064" s="37"/>
      <c r="B8064" s="38"/>
      <c r="C8064" s="195" t="s">
        <v>3702</v>
      </c>
      <c r="D8064" s="195" t="s">
        <v>264</v>
      </c>
      <c r="E8064" s="196" t="s">
        <v>3703</v>
      </c>
      <c r="F8064" s="197" t="s">
        <v>3704</v>
      </c>
      <c r="G8064" s="198" t="s">
        <v>342</v>
      </c>
      <c r="H8064" s="199">
        <v>588.21</v>
      </c>
      <c r="I8064" s="200"/>
      <c r="J8064" s="201">
        <f>ROUND(I8064*H8064,2)</f>
        <v>0</v>
      </c>
      <c r="K8064" s="197" t="s">
        <v>268</v>
      </c>
      <c r="L8064" s="42"/>
      <c r="M8064" s="202" t="s">
        <v>44</v>
      </c>
      <c r="N8064" s="203" t="s">
        <v>53</v>
      </c>
      <c r="O8064" s="67"/>
      <c r="P8064" s="204">
        <f>O8064*H8064</f>
        <v>0</v>
      </c>
      <c r="Q8064" s="204">
        <v>0</v>
      </c>
      <c r="R8064" s="204">
        <f>Q8064*H8064</f>
        <v>0</v>
      </c>
      <c r="S8064" s="204">
        <v>0</v>
      </c>
      <c r="T8064" s="205">
        <f>S8064*H8064</f>
        <v>0</v>
      </c>
      <c r="U8064" s="37"/>
      <c r="V8064" s="37"/>
      <c r="W8064" s="37"/>
      <c r="X8064" s="37"/>
      <c r="Y8064" s="37"/>
      <c r="Z8064" s="37"/>
      <c r="AA8064" s="37"/>
      <c r="AB8064" s="37"/>
      <c r="AC8064" s="37"/>
      <c r="AD8064" s="37"/>
      <c r="AE8064" s="37"/>
      <c r="AR8064" s="206" t="s">
        <v>442</v>
      </c>
      <c r="AT8064" s="206" t="s">
        <v>264</v>
      </c>
      <c r="AU8064" s="206" t="s">
        <v>91</v>
      </c>
      <c r="AY8064" s="19" t="s">
        <v>262</v>
      </c>
      <c r="BE8064" s="207">
        <f>IF(N8064="základní",J8064,0)</f>
        <v>0</v>
      </c>
      <c r="BF8064" s="207">
        <f>IF(N8064="snížená",J8064,0)</f>
        <v>0</v>
      </c>
      <c r="BG8064" s="207">
        <f>IF(N8064="zákl. přenesená",J8064,0)</f>
        <v>0</v>
      </c>
      <c r="BH8064" s="207">
        <f>IF(N8064="sníž. přenesená",J8064,0)</f>
        <v>0</v>
      </c>
      <c r="BI8064" s="207">
        <f>IF(N8064="nulová",J8064,0)</f>
        <v>0</v>
      </c>
      <c r="BJ8064" s="19" t="s">
        <v>89</v>
      </c>
      <c r="BK8064" s="207">
        <f>ROUND(I8064*H8064,2)</f>
        <v>0</v>
      </c>
      <c r="BL8064" s="19" t="s">
        <v>442</v>
      </c>
      <c r="BM8064" s="206" t="s">
        <v>3705</v>
      </c>
    </row>
    <row r="8065" spans="1:65" s="2" customFormat="1" ht="63">
      <c r="A8065" s="37"/>
      <c r="B8065" s="38"/>
      <c r="C8065" s="39"/>
      <c r="D8065" s="208" t="s">
        <v>270</v>
      </c>
      <c r="E8065" s="39"/>
      <c r="F8065" s="209" t="s">
        <v>3706</v>
      </c>
      <c r="G8065" s="39"/>
      <c r="H8065" s="39"/>
      <c r="I8065" s="118"/>
      <c r="J8065" s="39"/>
      <c r="K8065" s="39"/>
      <c r="L8065" s="42"/>
      <c r="M8065" s="210"/>
      <c r="N8065" s="211"/>
      <c r="O8065" s="67"/>
      <c r="P8065" s="67"/>
      <c r="Q8065" s="67"/>
      <c r="R8065" s="67"/>
      <c r="S8065" s="67"/>
      <c r="T8065" s="68"/>
      <c r="U8065" s="37"/>
      <c r="V8065" s="37"/>
      <c r="W8065" s="37"/>
      <c r="X8065" s="37"/>
      <c r="Y8065" s="37"/>
      <c r="Z8065" s="37"/>
      <c r="AA8065" s="37"/>
      <c r="AB8065" s="37"/>
      <c r="AC8065" s="37"/>
      <c r="AD8065" s="37"/>
      <c r="AE8065" s="37"/>
      <c r="AT8065" s="19" t="s">
        <v>270</v>
      </c>
      <c r="AU8065" s="19" t="s">
        <v>91</v>
      </c>
    </row>
    <row r="8066" spans="1:65" s="2" customFormat="1" ht="16.5" customHeight="1">
      <c r="A8066" s="37"/>
      <c r="B8066" s="38"/>
      <c r="C8066" s="195" t="s">
        <v>3707</v>
      </c>
      <c r="D8066" s="195" t="s">
        <v>264</v>
      </c>
      <c r="E8066" s="196" t="s">
        <v>3708</v>
      </c>
      <c r="F8066" s="197" t="s">
        <v>3709</v>
      </c>
      <c r="G8066" s="198" t="s">
        <v>342</v>
      </c>
      <c r="H8066" s="199">
        <v>588.21</v>
      </c>
      <c r="I8066" s="200"/>
      <c r="J8066" s="201">
        <f>ROUND(I8066*H8066,2)</f>
        <v>0</v>
      </c>
      <c r="K8066" s="197" t="s">
        <v>268</v>
      </c>
      <c r="L8066" s="42"/>
      <c r="M8066" s="202" t="s">
        <v>44</v>
      </c>
      <c r="N8066" s="203" t="s">
        <v>53</v>
      </c>
      <c r="O8066" s="67"/>
      <c r="P8066" s="204">
        <f>O8066*H8066</f>
        <v>0</v>
      </c>
      <c r="Q8066" s="204">
        <v>2.9999999999999997E-4</v>
      </c>
      <c r="R8066" s="204">
        <f>Q8066*H8066</f>
        <v>0.17646300000000001</v>
      </c>
      <c r="S8066" s="204">
        <v>0</v>
      </c>
      <c r="T8066" s="205">
        <f>S8066*H8066</f>
        <v>0</v>
      </c>
      <c r="U8066" s="37"/>
      <c r="V8066" s="37"/>
      <c r="W8066" s="37"/>
      <c r="X8066" s="37"/>
      <c r="Y8066" s="37"/>
      <c r="Z8066" s="37"/>
      <c r="AA8066" s="37"/>
      <c r="AB8066" s="37"/>
      <c r="AC8066" s="37"/>
      <c r="AD8066" s="37"/>
      <c r="AE8066" s="37"/>
      <c r="AR8066" s="206" t="s">
        <v>442</v>
      </c>
      <c r="AT8066" s="206" t="s">
        <v>264</v>
      </c>
      <c r="AU8066" s="206" t="s">
        <v>91</v>
      </c>
      <c r="AY8066" s="19" t="s">
        <v>262</v>
      </c>
      <c r="BE8066" s="207">
        <f>IF(N8066="základní",J8066,0)</f>
        <v>0</v>
      </c>
      <c r="BF8066" s="207">
        <f>IF(N8066="snížená",J8066,0)</f>
        <v>0</v>
      </c>
      <c r="BG8066" s="207">
        <f>IF(N8066="zákl. přenesená",J8066,0)</f>
        <v>0</v>
      </c>
      <c r="BH8066" s="207">
        <f>IF(N8066="sníž. přenesená",J8066,0)</f>
        <v>0</v>
      </c>
      <c r="BI8066" s="207">
        <f>IF(N8066="nulová",J8066,0)</f>
        <v>0</v>
      </c>
      <c r="BJ8066" s="19" t="s">
        <v>89</v>
      </c>
      <c r="BK8066" s="207">
        <f>ROUND(I8066*H8066,2)</f>
        <v>0</v>
      </c>
      <c r="BL8066" s="19" t="s">
        <v>442</v>
      </c>
      <c r="BM8066" s="206" t="s">
        <v>3710</v>
      </c>
    </row>
    <row r="8067" spans="1:65" s="2" customFormat="1" ht="63">
      <c r="A8067" s="37"/>
      <c r="B8067" s="38"/>
      <c r="C8067" s="39"/>
      <c r="D8067" s="208" t="s">
        <v>270</v>
      </c>
      <c r="E8067" s="39"/>
      <c r="F8067" s="209" t="s">
        <v>3706</v>
      </c>
      <c r="G8067" s="39"/>
      <c r="H8067" s="39"/>
      <c r="I8067" s="118"/>
      <c r="J8067" s="39"/>
      <c r="K8067" s="39"/>
      <c r="L8067" s="42"/>
      <c r="M8067" s="210"/>
      <c r="N8067" s="211"/>
      <c r="O8067" s="67"/>
      <c r="P8067" s="67"/>
      <c r="Q8067" s="67"/>
      <c r="R8067" s="67"/>
      <c r="S8067" s="67"/>
      <c r="T8067" s="68"/>
      <c r="U8067" s="37"/>
      <c r="V8067" s="37"/>
      <c r="W8067" s="37"/>
      <c r="X8067" s="37"/>
      <c r="Y8067" s="37"/>
      <c r="Z8067" s="37"/>
      <c r="AA8067" s="37"/>
      <c r="AB8067" s="37"/>
      <c r="AC8067" s="37"/>
      <c r="AD8067" s="37"/>
      <c r="AE8067" s="37"/>
      <c r="AT8067" s="19" t="s">
        <v>270</v>
      </c>
      <c r="AU8067" s="19" t="s">
        <v>91</v>
      </c>
    </row>
    <row r="8068" spans="1:65" s="13" customFormat="1" ht="10">
      <c r="B8068" s="212"/>
      <c r="C8068" s="213"/>
      <c r="D8068" s="208" t="s">
        <v>272</v>
      </c>
      <c r="E8068" s="214" t="s">
        <v>44</v>
      </c>
      <c r="F8068" s="215" t="s">
        <v>3711</v>
      </c>
      <c r="G8068" s="213"/>
      <c r="H8068" s="214" t="s">
        <v>44</v>
      </c>
      <c r="I8068" s="216"/>
      <c r="J8068" s="213"/>
      <c r="K8068" s="213"/>
      <c r="L8068" s="217"/>
      <c r="M8068" s="218"/>
      <c r="N8068" s="219"/>
      <c r="O8068" s="219"/>
      <c r="P8068" s="219"/>
      <c r="Q8068" s="219"/>
      <c r="R8068" s="219"/>
      <c r="S8068" s="219"/>
      <c r="T8068" s="220"/>
      <c r="AT8068" s="221" t="s">
        <v>272</v>
      </c>
      <c r="AU8068" s="221" t="s">
        <v>91</v>
      </c>
      <c r="AV8068" s="13" t="s">
        <v>89</v>
      </c>
      <c r="AW8068" s="13" t="s">
        <v>38</v>
      </c>
      <c r="AX8068" s="13" t="s">
        <v>82</v>
      </c>
      <c r="AY8068" s="221" t="s">
        <v>262</v>
      </c>
    </row>
    <row r="8069" spans="1:65" s="15" customFormat="1" ht="10">
      <c r="B8069" s="233"/>
      <c r="C8069" s="234"/>
      <c r="D8069" s="208" t="s">
        <v>272</v>
      </c>
      <c r="E8069" s="235" t="s">
        <v>44</v>
      </c>
      <c r="F8069" s="236" t="s">
        <v>3712</v>
      </c>
      <c r="G8069" s="234"/>
      <c r="H8069" s="237">
        <v>9.6</v>
      </c>
      <c r="I8069" s="238"/>
      <c r="J8069" s="234"/>
      <c r="K8069" s="234"/>
      <c r="L8069" s="239"/>
      <c r="M8069" s="240"/>
      <c r="N8069" s="241"/>
      <c r="O8069" s="241"/>
      <c r="P8069" s="241"/>
      <c r="Q8069" s="241"/>
      <c r="R8069" s="241"/>
      <c r="S8069" s="241"/>
      <c r="T8069" s="242"/>
      <c r="AT8069" s="243" t="s">
        <v>272</v>
      </c>
      <c r="AU8069" s="243" t="s">
        <v>91</v>
      </c>
      <c r="AV8069" s="15" t="s">
        <v>91</v>
      </c>
      <c r="AW8069" s="15" t="s">
        <v>38</v>
      </c>
      <c r="AX8069" s="15" t="s">
        <v>82</v>
      </c>
      <c r="AY8069" s="243" t="s">
        <v>262</v>
      </c>
    </row>
    <row r="8070" spans="1:65" s="13" customFormat="1" ht="10">
      <c r="B8070" s="212"/>
      <c r="C8070" s="213"/>
      <c r="D8070" s="208" t="s">
        <v>272</v>
      </c>
      <c r="E8070" s="214" t="s">
        <v>44</v>
      </c>
      <c r="F8070" s="215" t="s">
        <v>3560</v>
      </c>
      <c r="G8070" s="213"/>
      <c r="H8070" s="214" t="s">
        <v>44</v>
      </c>
      <c r="I8070" s="216"/>
      <c r="J8070" s="213"/>
      <c r="K8070" s="213"/>
      <c r="L8070" s="217"/>
      <c r="M8070" s="218"/>
      <c r="N8070" s="219"/>
      <c r="O8070" s="219"/>
      <c r="P8070" s="219"/>
      <c r="Q8070" s="219"/>
      <c r="R8070" s="219"/>
      <c r="S8070" s="219"/>
      <c r="T8070" s="220"/>
      <c r="AT8070" s="221" t="s">
        <v>272</v>
      </c>
      <c r="AU8070" s="221" t="s">
        <v>91</v>
      </c>
      <c r="AV8070" s="13" t="s">
        <v>89</v>
      </c>
      <c r="AW8070" s="13" t="s">
        <v>38</v>
      </c>
      <c r="AX8070" s="13" t="s">
        <v>82</v>
      </c>
      <c r="AY8070" s="221" t="s">
        <v>262</v>
      </c>
    </row>
    <row r="8071" spans="1:65" s="15" customFormat="1" ht="10">
      <c r="B8071" s="233"/>
      <c r="C8071" s="234"/>
      <c r="D8071" s="208" t="s">
        <v>272</v>
      </c>
      <c r="E8071" s="235" t="s">
        <v>44</v>
      </c>
      <c r="F8071" s="236" t="s">
        <v>3713</v>
      </c>
      <c r="G8071" s="234"/>
      <c r="H8071" s="237">
        <v>578.61</v>
      </c>
      <c r="I8071" s="238"/>
      <c r="J8071" s="234"/>
      <c r="K8071" s="234"/>
      <c r="L8071" s="239"/>
      <c r="M8071" s="240"/>
      <c r="N8071" s="241"/>
      <c r="O8071" s="241"/>
      <c r="P8071" s="241"/>
      <c r="Q8071" s="241"/>
      <c r="R8071" s="241"/>
      <c r="S8071" s="241"/>
      <c r="T8071" s="242"/>
      <c r="AT8071" s="243" t="s">
        <v>272</v>
      </c>
      <c r="AU8071" s="243" t="s">
        <v>91</v>
      </c>
      <c r="AV8071" s="15" t="s">
        <v>91</v>
      </c>
      <c r="AW8071" s="15" t="s">
        <v>38</v>
      </c>
      <c r="AX8071" s="15" t="s">
        <v>82</v>
      </c>
      <c r="AY8071" s="243" t="s">
        <v>262</v>
      </c>
    </row>
    <row r="8072" spans="1:65" s="16" customFormat="1" ht="10">
      <c r="B8072" s="244"/>
      <c r="C8072" s="245"/>
      <c r="D8072" s="208" t="s">
        <v>272</v>
      </c>
      <c r="E8072" s="246" t="s">
        <v>44</v>
      </c>
      <c r="F8072" s="247" t="s">
        <v>291</v>
      </c>
      <c r="G8072" s="245"/>
      <c r="H8072" s="248">
        <v>588.21</v>
      </c>
      <c r="I8072" s="249"/>
      <c r="J8072" s="245"/>
      <c r="K8072" s="245"/>
      <c r="L8072" s="250"/>
      <c r="M8072" s="251"/>
      <c r="N8072" s="252"/>
      <c r="O8072" s="252"/>
      <c r="P8072" s="252"/>
      <c r="Q8072" s="252"/>
      <c r="R8072" s="252"/>
      <c r="S8072" s="252"/>
      <c r="T8072" s="253"/>
      <c r="AT8072" s="254" t="s">
        <v>272</v>
      </c>
      <c r="AU8072" s="254" t="s">
        <v>91</v>
      </c>
      <c r="AV8072" s="16" t="s">
        <v>104</v>
      </c>
      <c r="AW8072" s="16" t="s">
        <v>38</v>
      </c>
      <c r="AX8072" s="16" t="s">
        <v>89</v>
      </c>
      <c r="AY8072" s="254" t="s">
        <v>262</v>
      </c>
    </row>
    <row r="8073" spans="1:65" s="2" customFormat="1" ht="16.5" customHeight="1">
      <c r="A8073" s="37"/>
      <c r="B8073" s="38"/>
      <c r="C8073" s="195" t="s">
        <v>3714</v>
      </c>
      <c r="D8073" s="195" t="s">
        <v>264</v>
      </c>
      <c r="E8073" s="196" t="s">
        <v>3715</v>
      </c>
      <c r="F8073" s="197" t="s">
        <v>3716</v>
      </c>
      <c r="G8073" s="198" t="s">
        <v>342</v>
      </c>
      <c r="H8073" s="199">
        <v>588.21</v>
      </c>
      <c r="I8073" s="200"/>
      <c r="J8073" s="201">
        <f>ROUND(I8073*H8073,2)</f>
        <v>0</v>
      </c>
      <c r="K8073" s="197" t="s">
        <v>268</v>
      </c>
      <c r="L8073" s="42"/>
      <c r="M8073" s="202" t="s">
        <v>44</v>
      </c>
      <c r="N8073" s="203" t="s">
        <v>53</v>
      </c>
      <c r="O8073" s="67"/>
      <c r="P8073" s="204">
        <f>O8073*H8073</f>
        <v>0</v>
      </c>
      <c r="Q8073" s="204">
        <v>1.5E-3</v>
      </c>
      <c r="R8073" s="204">
        <f>Q8073*H8073</f>
        <v>0.88231500000000007</v>
      </c>
      <c r="S8073" s="204">
        <v>0</v>
      </c>
      <c r="T8073" s="205">
        <f>S8073*H8073</f>
        <v>0</v>
      </c>
      <c r="U8073" s="37"/>
      <c r="V8073" s="37"/>
      <c r="W8073" s="37"/>
      <c r="X8073" s="37"/>
      <c r="Y8073" s="37"/>
      <c r="Z8073" s="37"/>
      <c r="AA8073" s="37"/>
      <c r="AB8073" s="37"/>
      <c r="AC8073" s="37"/>
      <c r="AD8073" s="37"/>
      <c r="AE8073" s="37"/>
      <c r="AR8073" s="206" t="s">
        <v>442</v>
      </c>
      <c r="AT8073" s="206" t="s">
        <v>264</v>
      </c>
      <c r="AU8073" s="206" t="s">
        <v>91</v>
      </c>
      <c r="AY8073" s="19" t="s">
        <v>262</v>
      </c>
      <c r="BE8073" s="207">
        <f>IF(N8073="základní",J8073,0)</f>
        <v>0</v>
      </c>
      <c r="BF8073" s="207">
        <f>IF(N8073="snížená",J8073,0)</f>
        <v>0</v>
      </c>
      <c r="BG8073" s="207">
        <f>IF(N8073="zákl. přenesená",J8073,0)</f>
        <v>0</v>
      </c>
      <c r="BH8073" s="207">
        <f>IF(N8073="sníž. přenesená",J8073,0)</f>
        <v>0</v>
      </c>
      <c r="BI8073" s="207">
        <f>IF(N8073="nulová",J8073,0)</f>
        <v>0</v>
      </c>
      <c r="BJ8073" s="19" t="s">
        <v>89</v>
      </c>
      <c r="BK8073" s="207">
        <f>ROUND(I8073*H8073,2)</f>
        <v>0</v>
      </c>
      <c r="BL8073" s="19" t="s">
        <v>442</v>
      </c>
      <c r="BM8073" s="206" t="s">
        <v>3717</v>
      </c>
    </row>
    <row r="8074" spans="1:65" s="2" customFormat="1" ht="54">
      <c r="A8074" s="37"/>
      <c r="B8074" s="38"/>
      <c r="C8074" s="39"/>
      <c r="D8074" s="208" t="s">
        <v>270</v>
      </c>
      <c r="E8074" s="39"/>
      <c r="F8074" s="209" t="s">
        <v>3718</v>
      </c>
      <c r="G8074" s="39"/>
      <c r="H8074" s="39"/>
      <c r="I8074" s="118"/>
      <c r="J8074" s="39"/>
      <c r="K8074" s="39"/>
      <c r="L8074" s="42"/>
      <c r="M8074" s="210"/>
      <c r="N8074" s="211"/>
      <c r="O8074" s="67"/>
      <c r="P8074" s="67"/>
      <c r="Q8074" s="67"/>
      <c r="R8074" s="67"/>
      <c r="S8074" s="67"/>
      <c r="T8074" s="68"/>
      <c r="U8074" s="37"/>
      <c r="V8074" s="37"/>
      <c r="W8074" s="37"/>
      <c r="X8074" s="37"/>
      <c r="Y8074" s="37"/>
      <c r="Z8074" s="37"/>
      <c r="AA8074" s="37"/>
      <c r="AB8074" s="37"/>
      <c r="AC8074" s="37"/>
      <c r="AD8074" s="37"/>
      <c r="AE8074" s="37"/>
      <c r="AT8074" s="19" t="s">
        <v>270</v>
      </c>
      <c r="AU8074" s="19" t="s">
        <v>91</v>
      </c>
    </row>
    <row r="8075" spans="1:65" s="13" customFormat="1" ht="10">
      <c r="B8075" s="212"/>
      <c r="C8075" s="213"/>
      <c r="D8075" s="208" t="s">
        <v>272</v>
      </c>
      <c r="E8075" s="214" t="s">
        <v>44</v>
      </c>
      <c r="F8075" s="215" t="s">
        <v>3711</v>
      </c>
      <c r="G8075" s="213"/>
      <c r="H8075" s="214" t="s">
        <v>44</v>
      </c>
      <c r="I8075" s="216"/>
      <c r="J8075" s="213"/>
      <c r="K8075" s="213"/>
      <c r="L8075" s="217"/>
      <c r="M8075" s="218"/>
      <c r="N8075" s="219"/>
      <c r="O8075" s="219"/>
      <c r="P8075" s="219"/>
      <c r="Q8075" s="219"/>
      <c r="R8075" s="219"/>
      <c r="S8075" s="219"/>
      <c r="T8075" s="220"/>
      <c r="AT8075" s="221" t="s">
        <v>272</v>
      </c>
      <c r="AU8075" s="221" t="s">
        <v>91</v>
      </c>
      <c r="AV8075" s="13" t="s">
        <v>89</v>
      </c>
      <c r="AW8075" s="13" t="s">
        <v>38</v>
      </c>
      <c r="AX8075" s="13" t="s">
        <v>82</v>
      </c>
      <c r="AY8075" s="221" t="s">
        <v>262</v>
      </c>
    </row>
    <row r="8076" spans="1:65" s="15" customFormat="1" ht="10">
      <c r="B8076" s="233"/>
      <c r="C8076" s="234"/>
      <c r="D8076" s="208" t="s">
        <v>272</v>
      </c>
      <c r="E8076" s="235" t="s">
        <v>44</v>
      </c>
      <c r="F8076" s="236" t="s">
        <v>3712</v>
      </c>
      <c r="G8076" s="234"/>
      <c r="H8076" s="237">
        <v>9.6</v>
      </c>
      <c r="I8076" s="238"/>
      <c r="J8076" s="234"/>
      <c r="K8076" s="234"/>
      <c r="L8076" s="239"/>
      <c r="M8076" s="240"/>
      <c r="N8076" s="241"/>
      <c r="O8076" s="241"/>
      <c r="P8076" s="241"/>
      <c r="Q8076" s="241"/>
      <c r="R8076" s="241"/>
      <c r="S8076" s="241"/>
      <c r="T8076" s="242"/>
      <c r="AT8076" s="243" t="s">
        <v>272</v>
      </c>
      <c r="AU8076" s="243" t="s">
        <v>91</v>
      </c>
      <c r="AV8076" s="15" t="s">
        <v>91</v>
      </c>
      <c r="AW8076" s="15" t="s">
        <v>38</v>
      </c>
      <c r="AX8076" s="15" t="s">
        <v>82</v>
      </c>
      <c r="AY8076" s="243" t="s">
        <v>262</v>
      </c>
    </row>
    <row r="8077" spans="1:65" s="13" customFormat="1" ht="10">
      <c r="B8077" s="212"/>
      <c r="C8077" s="213"/>
      <c r="D8077" s="208" t="s">
        <v>272</v>
      </c>
      <c r="E8077" s="214" t="s">
        <v>44</v>
      </c>
      <c r="F8077" s="215" t="s">
        <v>3560</v>
      </c>
      <c r="G8077" s="213"/>
      <c r="H8077" s="214" t="s">
        <v>44</v>
      </c>
      <c r="I8077" s="216"/>
      <c r="J8077" s="213"/>
      <c r="K8077" s="213"/>
      <c r="L8077" s="217"/>
      <c r="M8077" s="218"/>
      <c r="N8077" s="219"/>
      <c r="O8077" s="219"/>
      <c r="P8077" s="219"/>
      <c r="Q8077" s="219"/>
      <c r="R8077" s="219"/>
      <c r="S8077" s="219"/>
      <c r="T8077" s="220"/>
      <c r="AT8077" s="221" t="s">
        <v>272</v>
      </c>
      <c r="AU8077" s="221" t="s">
        <v>91</v>
      </c>
      <c r="AV8077" s="13" t="s">
        <v>89</v>
      </c>
      <c r="AW8077" s="13" t="s">
        <v>38</v>
      </c>
      <c r="AX8077" s="13" t="s">
        <v>82</v>
      </c>
      <c r="AY8077" s="221" t="s">
        <v>262</v>
      </c>
    </row>
    <row r="8078" spans="1:65" s="15" customFormat="1" ht="10">
      <c r="B8078" s="233"/>
      <c r="C8078" s="234"/>
      <c r="D8078" s="208" t="s">
        <v>272</v>
      </c>
      <c r="E8078" s="235" t="s">
        <v>44</v>
      </c>
      <c r="F8078" s="236" t="s">
        <v>3713</v>
      </c>
      <c r="G8078" s="234"/>
      <c r="H8078" s="237">
        <v>578.61</v>
      </c>
      <c r="I8078" s="238"/>
      <c r="J8078" s="234"/>
      <c r="K8078" s="234"/>
      <c r="L8078" s="239"/>
      <c r="M8078" s="240"/>
      <c r="N8078" s="241"/>
      <c r="O8078" s="241"/>
      <c r="P8078" s="241"/>
      <c r="Q8078" s="241"/>
      <c r="R8078" s="241"/>
      <c r="S8078" s="241"/>
      <c r="T8078" s="242"/>
      <c r="AT8078" s="243" t="s">
        <v>272</v>
      </c>
      <c r="AU8078" s="243" t="s">
        <v>91</v>
      </c>
      <c r="AV8078" s="15" t="s">
        <v>91</v>
      </c>
      <c r="AW8078" s="15" t="s">
        <v>38</v>
      </c>
      <c r="AX8078" s="15" t="s">
        <v>82</v>
      </c>
      <c r="AY8078" s="243" t="s">
        <v>262</v>
      </c>
    </row>
    <row r="8079" spans="1:65" s="16" customFormat="1" ht="10">
      <c r="B8079" s="244"/>
      <c r="C8079" s="245"/>
      <c r="D8079" s="208" t="s">
        <v>272</v>
      </c>
      <c r="E8079" s="246" t="s">
        <v>44</v>
      </c>
      <c r="F8079" s="247" t="s">
        <v>291</v>
      </c>
      <c r="G8079" s="245"/>
      <c r="H8079" s="248">
        <v>588.21</v>
      </c>
      <c r="I8079" s="249"/>
      <c r="J8079" s="245"/>
      <c r="K8079" s="245"/>
      <c r="L8079" s="250"/>
      <c r="M8079" s="251"/>
      <c r="N8079" s="252"/>
      <c r="O8079" s="252"/>
      <c r="P8079" s="252"/>
      <c r="Q8079" s="252"/>
      <c r="R8079" s="252"/>
      <c r="S8079" s="252"/>
      <c r="T8079" s="253"/>
      <c r="AT8079" s="254" t="s">
        <v>272</v>
      </c>
      <c r="AU8079" s="254" t="s">
        <v>91</v>
      </c>
      <c r="AV8079" s="16" t="s">
        <v>104</v>
      </c>
      <c r="AW8079" s="16" t="s">
        <v>38</v>
      </c>
      <c r="AX8079" s="16" t="s">
        <v>89</v>
      </c>
      <c r="AY8079" s="254" t="s">
        <v>262</v>
      </c>
    </row>
    <row r="8080" spans="1:65" s="2" customFormat="1" ht="16.5" customHeight="1">
      <c r="A8080" s="37"/>
      <c r="B8080" s="38"/>
      <c r="C8080" s="195" t="s">
        <v>3719</v>
      </c>
      <c r="D8080" s="195" t="s">
        <v>264</v>
      </c>
      <c r="E8080" s="196" t="s">
        <v>3720</v>
      </c>
      <c r="F8080" s="197" t="s">
        <v>3721</v>
      </c>
      <c r="G8080" s="198" t="s">
        <v>590</v>
      </c>
      <c r="H8080" s="199">
        <v>24.5</v>
      </c>
      <c r="I8080" s="200"/>
      <c r="J8080" s="201">
        <f>ROUND(I8080*H8080,2)</f>
        <v>0</v>
      </c>
      <c r="K8080" s="197" t="s">
        <v>268</v>
      </c>
      <c r="L8080" s="42"/>
      <c r="M8080" s="202" t="s">
        <v>44</v>
      </c>
      <c r="N8080" s="203" t="s">
        <v>53</v>
      </c>
      <c r="O8080" s="67"/>
      <c r="P8080" s="204">
        <f>O8080*H8080</f>
        <v>0</v>
      </c>
      <c r="Q8080" s="204">
        <v>1.7000000000000001E-4</v>
      </c>
      <c r="R8080" s="204">
        <f>Q8080*H8080</f>
        <v>4.1650000000000003E-3</v>
      </c>
      <c r="S8080" s="204">
        <v>0</v>
      </c>
      <c r="T8080" s="205">
        <f>S8080*H8080</f>
        <v>0</v>
      </c>
      <c r="U8080" s="37"/>
      <c r="V8080" s="37"/>
      <c r="W8080" s="37"/>
      <c r="X8080" s="37"/>
      <c r="Y8080" s="37"/>
      <c r="Z8080" s="37"/>
      <c r="AA8080" s="37"/>
      <c r="AB8080" s="37"/>
      <c r="AC8080" s="37"/>
      <c r="AD8080" s="37"/>
      <c r="AE8080" s="37"/>
      <c r="AR8080" s="206" t="s">
        <v>442</v>
      </c>
      <c r="AT8080" s="206" t="s">
        <v>264</v>
      </c>
      <c r="AU8080" s="206" t="s">
        <v>91</v>
      </c>
      <c r="AY8080" s="19" t="s">
        <v>262</v>
      </c>
      <c r="BE8080" s="207">
        <f>IF(N8080="základní",J8080,0)</f>
        <v>0</v>
      </c>
      <c r="BF8080" s="207">
        <f>IF(N8080="snížená",J8080,0)</f>
        <v>0</v>
      </c>
      <c r="BG8080" s="207">
        <f>IF(N8080="zákl. přenesená",J8080,0)</f>
        <v>0</v>
      </c>
      <c r="BH8080" s="207">
        <f>IF(N8080="sníž. přenesená",J8080,0)</f>
        <v>0</v>
      </c>
      <c r="BI8080" s="207">
        <f>IF(N8080="nulová",J8080,0)</f>
        <v>0</v>
      </c>
      <c r="BJ8080" s="19" t="s">
        <v>89</v>
      </c>
      <c r="BK8080" s="207">
        <f>ROUND(I8080*H8080,2)</f>
        <v>0</v>
      </c>
      <c r="BL8080" s="19" t="s">
        <v>442</v>
      </c>
      <c r="BM8080" s="206" t="s">
        <v>3722</v>
      </c>
    </row>
    <row r="8081" spans="1:65" s="2" customFormat="1" ht="54">
      <c r="A8081" s="37"/>
      <c r="B8081" s="38"/>
      <c r="C8081" s="39"/>
      <c r="D8081" s="208" t="s">
        <v>270</v>
      </c>
      <c r="E8081" s="39"/>
      <c r="F8081" s="209" t="s">
        <v>3718</v>
      </c>
      <c r="G8081" s="39"/>
      <c r="H8081" s="39"/>
      <c r="I8081" s="118"/>
      <c r="J8081" s="39"/>
      <c r="K8081" s="39"/>
      <c r="L8081" s="42"/>
      <c r="M8081" s="210"/>
      <c r="N8081" s="211"/>
      <c r="O8081" s="67"/>
      <c r="P8081" s="67"/>
      <c r="Q8081" s="67"/>
      <c r="R8081" s="67"/>
      <c r="S8081" s="67"/>
      <c r="T8081" s="68"/>
      <c r="U8081" s="37"/>
      <c r="V8081" s="37"/>
      <c r="W8081" s="37"/>
      <c r="X8081" s="37"/>
      <c r="Y8081" s="37"/>
      <c r="Z8081" s="37"/>
      <c r="AA8081" s="37"/>
      <c r="AB8081" s="37"/>
      <c r="AC8081" s="37"/>
      <c r="AD8081" s="37"/>
      <c r="AE8081" s="37"/>
      <c r="AT8081" s="19" t="s">
        <v>270</v>
      </c>
      <c r="AU8081" s="19" t="s">
        <v>91</v>
      </c>
    </row>
    <row r="8082" spans="1:65" s="2" customFormat="1" ht="18">
      <c r="A8082" s="37"/>
      <c r="B8082" s="38"/>
      <c r="C8082" s="39"/>
      <c r="D8082" s="208" t="s">
        <v>421</v>
      </c>
      <c r="E8082" s="39"/>
      <c r="F8082" s="209" t="s">
        <v>3723</v>
      </c>
      <c r="G8082" s="39"/>
      <c r="H8082" s="39"/>
      <c r="I8082" s="118"/>
      <c r="J8082" s="39"/>
      <c r="K8082" s="39"/>
      <c r="L8082" s="42"/>
      <c r="M8082" s="210"/>
      <c r="N8082" s="211"/>
      <c r="O8082" s="67"/>
      <c r="P8082" s="67"/>
      <c r="Q8082" s="67"/>
      <c r="R8082" s="67"/>
      <c r="S8082" s="67"/>
      <c r="T8082" s="68"/>
      <c r="U8082" s="37"/>
      <c r="V8082" s="37"/>
      <c r="W8082" s="37"/>
      <c r="X8082" s="37"/>
      <c r="Y8082" s="37"/>
      <c r="Z8082" s="37"/>
      <c r="AA8082" s="37"/>
      <c r="AB8082" s="37"/>
      <c r="AC8082" s="37"/>
      <c r="AD8082" s="37"/>
      <c r="AE8082" s="37"/>
      <c r="AT8082" s="19" t="s">
        <v>421</v>
      </c>
      <c r="AU8082" s="19" t="s">
        <v>91</v>
      </c>
    </row>
    <row r="8083" spans="1:65" s="13" customFormat="1" ht="10">
      <c r="B8083" s="212"/>
      <c r="C8083" s="213"/>
      <c r="D8083" s="208" t="s">
        <v>272</v>
      </c>
      <c r="E8083" s="214" t="s">
        <v>44</v>
      </c>
      <c r="F8083" s="215" t="s">
        <v>3724</v>
      </c>
      <c r="G8083" s="213"/>
      <c r="H8083" s="214" t="s">
        <v>44</v>
      </c>
      <c r="I8083" s="216"/>
      <c r="J8083" s="213"/>
      <c r="K8083" s="213"/>
      <c r="L8083" s="217"/>
      <c r="M8083" s="218"/>
      <c r="N8083" s="219"/>
      <c r="O8083" s="219"/>
      <c r="P8083" s="219"/>
      <c r="Q8083" s="219"/>
      <c r="R8083" s="219"/>
      <c r="S8083" s="219"/>
      <c r="T8083" s="220"/>
      <c r="AT8083" s="221" t="s">
        <v>272</v>
      </c>
      <c r="AU8083" s="221" t="s">
        <v>91</v>
      </c>
      <c r="AV8083" s="13" t="s">
        <v>89</v>
      </c>
      <c r="AW8083" s="13" t="s">
        <v>38</v>
      </c>
      <c r="AX8083" s="13" t="s">
        <v>82</v>
      </c>
      <c r="AY8083" s="221" t="s">
        <v>262</v>
      </c>
    </row>
    <row r="8084" spans="1:65" s="13" customFormat="1" ht="20">
      <c r="B8084" s="212"/>
      <c r="C8084" s="213"/>
      <c r="D8084" s="208" t="s">
        <v>272</v>
      </c>
      <c r="E8084" s="214" t="s">
        <v>44</v>
      </c>
      <c r="F8084" s="215" t="s">
        <v>3725</v>
      </c>
      <c r="G8084" s="213"/>
      <c r="H8084" s="214" t="s">
        <v>44</v>
      </c>
      <c r="I8084" s="216"/>
      <c r="J8084" s="213"/>
      <c r="K8084" s="213"/>
      <c r="L8084" s="217"/>
      <c r="M8084" s="218"/>
      <c r="N8084" s="219"/>
      <c r="O8084" s="219"/>
      <c r="P8084" s="219"/>
      <c r="Q8084" s="219"/>
      <c r="R8084" s="219"/>
      <c r="S8084" s="219"/>
      <c r="T8084" s="220"/>
      <c r="AT8084" s="221" t="s">
        <v>272</v>
      </c>
      <c r="AU8084" s="221" t="s">
        <v>91</v>
      </c>
      <c r="AV8084" s="13" t="s">
        <v>89</v>
      </c>
      <c r="AW8084" s="13" t="s">
        <v>38</v>
      </c>
      <c r="AX8084" s="13" t="s">
        <v>82</v>
      </c>
      <c r="AY8084" s="221" t="s">
        <v>262</v>
      </c>
    </row>
    <row r="8085" spans="1:65" s="13" customFormat="1" ht="10">
      <c r="B8085" s="212"/>
      <c r="C8085" s="213"/>
      <c r="D8085" s="208" t="s">
        <v>272</v>
      </c>
      <c r="E8085" s="214" t="s">
        <v>44</v>
      </c>
      <c r="F8085" s="215" t="s">
        <v>1007</v>
      </c>
      <c r="G8085" s="213"/>
      <c r="H8085" s="214" t="s">
        <v>44</v>
      </c>
      <c r="I8085" s="216"/>
      <c r="J8085" s="213"/>
      <c r="K8085" s="213"/>
      <c r="L8085" s="217"/>
      <c r="M8085" s="218"/>
      <c r="N8085" s="219"/>
      <c r="O8085" s="219"/>
      <c r="P8085" s="219"/>
      <c r="Q8085" s="219"/>
      <c r="R8085" s="219"/>
      <c r="S8085" s="219"/>
      <c r="T8085" s="220"/>
      <c r="AT8085" s="221" t="s">
        <v>272</v>
      </c>
      <c r="AU8085" s="221" t="s">
        <v>91</v>
      </c>
      <c r="AV8085" s="13" t="s">
        <v>89</v>
      </c>
      <c r="AW8085" s="13" t="s">
        <v>38</v>
      </c>
      <c r="AX8085" s="13" t="s">
        <v>82</v>
      </c>
      <c r="AY8085" s="221" t="s">
        <v>262</v>
      </c>
    </row>
    <row r="8086" spans="1:65" s="13" customFormat="1" ht="10">
      <c r="B8086" s="212"/>
      <c r="C8086" s="213"/>
      <c r="D8086" s="208" t="s">
        <v>272</v>
      </c>
      <c r="E8086" s="214" t="s">
        <v>44</v>
      </c>
      <c r="F8086" s="215" t="s">
        <v>3726</v>
      </c>
      <c r="G8086" s="213"/>
      <c r="H8086" s="214" t="s">
        <v>44</v>
      </c>
      <c r="I8086" s="216"/>
      <c r="J8086" s="213"/>
      <c r="K8086" s="213"/>
      <c r="L8086" s="217"/>
      <c r="M8086" s="218"/>
      <c r="N8086" s="219"/>
      <c r="O8086" s="219"/>
      <c r="P8086" s="219"/>
      <c r="Q8086" s="219"/>
      <c r="R8086" s="219"/>
      <c r="S8086" s="219"/>
      <c r="T8086" s="220"/>
      <c r="AT8086" s="221" t="s">
        <v>272</v>
      </c>
      <c r="AU8086" s="221" t="s">
        <v>91</v>
      </c>
      <c r="AV8086" s="13" t="s">
        <v>89</v>
      </c>
      <c r="AW8086" s="13" t="s">
        <v>38</v>
      </c>
      <c r="AX8086" s="13" t="s">
        <v>82</v>
      </c>
      <c r="AY8086" s="221" t="s">
        <v>262</v>
      </c>
    </row>
    <row r="8087" spans="1:65" s="15" customFormat="1" ht="10">
      <c r="B8087" s="233"/>
      <c r="C8087" s="234"/>
      <c r="D8087" s="208" t="s">
        <v>272</v>
      </c>
      <c r="E8087" s="235" t="s">
        <v>44</v>
      </c>
      <c r="F8087" s="236" t="s">
        <v>3727</v>
      </c>
      <c r="G8087" s="234"/>
      <c r="H8087" s="237">
        <v>18.78</v>
      </c>
      <c r="I8087" s="238"/>
      <c r="J8087" s="234"/>
      <c r="K8087" s="234"/>
      <c r="L8087" s="239"/>
      <c r="M8087" s="240"/>
      <c r="N8087" s="241"/>
      <c r="O8087" s="241"/>
      <c r="P8087" s="241"/>
      <c r="Q8087" s="241"/>
      <c r="R8087" s="241"/>
      <c r="S8087" s="241"/>
      <c r="T8087" s="242"/>
      <c r="AT8087" s="243" t="s">
        <v>272</v>
      </c>
      <c r="AU8087" s="243" t="s">
        <v>91</v>
      </c>
      <c r="AV8087" s="15" t="s">
        <v>91</v>
      </c>
      <c r="AW8087" s="15" t="s">
        <v>38</v>
      </c>
      <c r="AX8087" s="15" t="s">
        <v>82</v>
      </c>
      <c r="AY8087" s="243" t="s">
        <v>262</v>
      </c>
    </row>
    <row r="8088" spans="1:65" s="15" customFormat="1" ht="10">
      <c r="B8088" s="233"/>
      <c r="C8088" s="234"/>
      <c r="D8088" s="208" t="s">
        <v>272</v>
      </c>
      <c r="E8088" s="235" t="s">
        <v>44</v>
      </c>
      <c r="F8088" s="236" t="s">
        <v>3728</v>
      </c>
      <c r="G8088" s="234"/>
      <c r="H8088" s="237">
        <v>5.72</v>
      </c>
      <c r="I8088" s="238"/>
      <c r="J8088" s="234"/>
      <c r="K8088" s="234"/>
      <c r="L8088" s="239"/>
      <c r="M8088" s="240"/>
      <c r="N8088" s="241"/>
      <c r="O8088" s="241"/>
      <c r="P8088" s="241"/>
      <c r="Q8088" s="241"/>
      <c r="R8088" s="241"/>
      <c r="S8088" s="241"/>
      <c r="T8088" s="242"/>
      <c r="AT8088" s="243" t="s">
        <v>272</v>
      </c>
      <c r="AU8088" s="243" t="s">
        <v>91</v>
      </c>
      <c r="AV8088" s="15" t="s">
        <v>91</v>
      </c>
      <c r="AW8088" s="15" t="s">
        <v>38</v>
      </c>
      <c r="AX8088" s="15" t="s">
        <v>82</v>
      </c>
      <c r="AY8088" s="243" t="s">
        <v>262</v>
      </c>
    </row>
    <row r="8089" spans="1:65" s="16" customFormat="1" ht="10">
      <c r="B8089" s="244"/>
      <c r="C8089" s="245"/>
      <c r="D8089" s="208" t="s">
        <v>272</v>
      </c>
      <c r="E8089" s="246" t="s">
        <v>44</v>
      </c>
      <c r="F8089" s="247" t="s">
        <v>291</v>
      </c>
      <c r="G8089" s="245"/>
      <c r="H8089" s="248">
        <v>24.5</v>
      </c>
      <c r="I8089" s="249"/>
      <c r="J8089" s="245"/>
      <c r="K8089" s="245"/>
      <c r="L8089" s="250"/>
      <c r="M8089" s="251"/>
      <c r="N8089" s="252"/>
      <c r="O8089" s="252"/>
      <c r="P8089" s="252"/>
      <c r="Q8089" s="252"/>
      <c r="R8089" s="252"/>
      <c r="S8089" s="252"/>
      <c r="T8089" s="253"/>
      <c r="AT8089" s="254" t="s">
        <v>272</v>
      </c>
      <c r="AU8089" s="254" t="s">
        <v>91</v>
      </c>
      <c r="AV8089" s="16" t="s">
        <v>104</v>
      </c>
      <c r="AW8089" s="16" t="s">
        <v>38</v>
      </c>
      <c r="AX8089" s="16" t="s">
        <v>89</v>
      </c>
      <c r="AY8089" s="254" t="s">
        <v>262</v>
      </c>
    </row>
    <row r="8090" spans="1:65" s="2" customFormat="1" ht="16.5" customHeight="1">
      <c r="A8090" s="37"/>
      <c r="B8090" s="38"/>
      <c r="C8090" s="255" t="s">
        <v>3729</v>
      </c>
      <c r="D8090" s="255" t="s">
        <v>633</v>
      </c>
      <c r="E8090" s="256" t="s">
        <v>3730</v>
      </c>
      <c r="F8090" s="257" t="s">
        <v>3731</v>
      </c>
      <c r="G8090" s="258" t="s">
        <v>590</v>
      </c>
      <c r="H8090" s="259">
        <v>25.725000000000001</v>
      </c>
      <c r="I8090" s="260"/>
      <c r="J8090" s="261">
        <f>ROUND(I8090*H8090,2)</f>
        <v>0</v>
      </c>
      <c r="K8090" s="257" t="s">
        <v>44</v>
      </c>
      <c r="L8090" s="262"/>
      <c r="M8090" s="263" t="s">
        <v>44</v>
      </c>
      <c r="N8090" s="264" t="s">
        <v>53</v>
      </c>
      <c r="O8090" s="67"/>
      <c r="P8090" s="204">
        <f>O8090*H8090</f>
        <v>0</v>
      </c>
      <c r="Q8090" s="204">
        <v>8.0000000000000007E-5</v>
      </c>
      <c r="R8090" s="204">
        <f>Q8090*H8090</f>
        <v>2.0580000000000004E-3</v>
      </c>
      <c r="S8090" s="204">
        <v>0</v>
      </c>
      <c r="T8090" s="205">
        <f>S8090*H8090</f>
        <v>0</v>
      </c>
      <c r="U8090" s="37"/>
      <c r="V8090" s="37"/>
      <c r="W8090" s="37"/>
      <c r="X8090" s="37"/>
      <c r="Y8090" s="37"/>
      <c r="Z8090" s="37"/>
      <c r="AA8090" s="37"/>
      <c r="AB8090" s="37"/>
      <c r="AC8090" s="37"/>
      <c r="AD8090" s="37"/>
      <c r="AE8090" s="37"/>
      <c r="AR8090" s="206" t="s">
        <v>619</v>
      </c>
      <c r="AT8090" s="206" t="s">
        <v>633</v>
      </c>
      <c r="AU8090" s="206" t="s">
        <v>91</v>
      </c>
      <c r="AY8090" s="19" t="s">
        <v>262</v>
      </c>
      <c r="BE8090" s="207">
        <f>IF(N8090="základní",J8090,0)</f>
        <v>0</v>
      </c>
      <c r="BF8090" s="207">
        <f>IF(N8090="snížená",J8090,0)</f>
        <v>0</v>
      </c>
      <c r="BG8090" s="207">
        <f>IF(N8090="zákl. přenesená",J8090,0)</f>
        <v>0</v>
      </c>
      <c r="BH8090" s="207">
        <f>IF(N8090="sníž. přenesená",J8090,0)</f>
        <v>0</v>
      </c>
      <c r="BI8090" s="207">
        <f>IF(N8090="nulová",J8090,0)</f>
        <v>0</v>
      </c>
      <c r="BJ8090" s="19" t="s">
        <v>89</v>
      </c>
      <c r="BK8090" s="207">
        <f>ROUND(I8090*H8090,2)</f>
        <v>0</v>
      </c>
      <c r="BL8090" s="19" t="s">
        <v>442</v>
      </c>
      <c r="BM8090" s="206" t="s">
        <v>3732</v>
      </c>
    </row>
    <row r="8091" spans="1:65" s="2" customFormat="1" ht="18">
      <c r="A8091" s="37"/>
      <c r="B8091" s="38"/>
      <c r="C8091" s="39"/>
      <c r="D8091" s="208" t="s">
        <v>421</v>
      </c>
      <c r="E8091" s="39"/>
      <c r="F8091" s="209" t="s">
        <v>3723</v>
      </c>
      <c r="G8091" s="39"/>
      <c r="H8091" s="39"/>
      <c r="I8091" s="118"/>
      <c r="J8091" s="39"/>
      <c r="K8091" s="39"/>
      <c r="L8091" s="42"/>
      <c r="M8091" s="210"/>
      <c r="N8091" s="211"/>
      <c r="O8091" s="67"/>
      <c r="P8091" s="67"/>
      <c r="Q8091" s="67"/>
      <c r="R8091" s="67"/>
      <c r="S8091" s="67"/>
      <c r="T8091" s="68"/>
      <c r="U8091" s="37"/>
      <c r="V8091" s="37"/>
      <c r="W8091" s="37"/>
      <c r="X8091" s="37"/>
      <c r="Y8091" s="37"/>
      <c r="Z8091" s="37"/>
      <c r="AA8091" s="37"/>
      <c r="AB8091" s="37"/>
      <c r="AC8091" s="37"/>
      <c r="AD8091" s="37"/>
      <c r="AE8091" s="37"/>
      <c r="AT8091" s="19" t="s">
        <v>421</v>
      </c>
      <c r="AU8091" s="19" t="s">
        <v>91</v>
      </c>
    </row>
    <row r="8092" spans="1:65" s="13" customFormat="1" ht="10">
      <c r="B8092" s="212"/>
      <c r="C8092" s="213"/>
      <c r="D8092" s="208" t="s">
        <v>272</v>
      </c>
      <c r="E8092" s="214" t="s">
        <v>44</v>
      </c>
      <c r="F8092" s="215" t="s">
        <v>3724</v>
      </c>
      <c r="G8092" s="213"/>
      <c r="H8092" s="214" t="s">
        <v>44</v>
      </c>
      <c r="I8092" s="216"/>
      <c r="J8092" s="213"/>
      <c r="K8092" s="213"/>
      <c r="L8092" s="217"/>
      <c r="M8092" s="218"/>
      <c r="N8092" s="219"/>
      <c r="O8092" s="219"/>
      <c r="P8092" s="219"/>
      <c r="Q8092" s="219"/>
      <c r="R8092" s="219"/>
      <c r="S8092" s="219"/>
      <c r="T8092" s="220"/>
      <c r="AT8092" s="221" t="s">
        <v>272</v>
      </c>
      <c r="AU8092" s="221" t="s">
        <v>91</v>
      </c>
      <c r="AV8092" s="13" t="s">
        <v>89</v>
      </c>
      <c r="AW8092" s="13" t="s">
        <v>38</v>
      </c>
      <c r="AX8092" s="13" t="s">
        <v>82</v>
      </c>
      <c r="AY8092" s="221" t="s">
        <v>262</v>
      </c>
    </row>
    <row r="8093" spans="1:65" s="13" customFormat="1" ht="20">
      <c r="B8093" s="212"/>
      <c r="C8093" s="213"/>
      <c r="D8093" s="208" t="s">
        <v>272</v>
      </c>
      <c r="E8093" s="214" t="s">
        <v>44</v>
      </c>
      <c r="F8093" s="215" t="s">
        <v>3725</v>
      </c>
      <c r="G8093" s="213"/>
      <c r="H8093" s="214" t="s">
        <v>44</v>
      </c>
      <c r="I8093" s="216"/>
      <c r="J8093" s="213"/>
      <c r="K8093" s="213"/>
      <c r="L8093" s="217"/>
      <c r="M8093" s="218"/>
      <c r="N8093" s="219"/>
      <c r="O8093" s="219"/>
      <c r="P8093" s="219"/>
      <c r="Q8093" s="219"/>
      <c r="R8093" s="219"/>
      <c r="S8093" s="219"/>
      <c r="T8093" s="220"/>
      <c r="AT8093" s="221" t="s">
        <v>272</v>
      </c>
      <c r="AU8093" s="221" t="s">
        <v>91</v>
      </c>
      <c r="AV8093" s="13" t="s">
        <v>89</v>
      </c>
      <c r="AW8093" s="13" t="s">
        <v>38</v>
      </c>
      <c r="AX8093" s="13" t="s">
        <v>82</v>
      </c>
      <c r="AY8093" s="221" t="s">
        <v>262</v>
      </c>
    </row>
    <row r="8094" spans="1:65" s="13" customFormat="1" ht="10">
      <c r="B8094" s="212"/>
      <c r="C8094" s="213"/>
      <c r="D8094" s="208" t="s">
        <v>272</v>
      </c>
      <c r="E8094" s="214" t="s">
        <v>44</v>
      </c>
      <c r="F8094" s="215" t="s">
        <v>1007</v>
      </c>
      <c r="G8094" s="213"/>
      <c r="H8094" s="214" t="s">
        <v>44</v>
      </c>
      <c r="I8094" s="216"/>
      <c r="J8094" s="213"/>
      <c r="K8094" s="213"/>
      <c r="L8094" s="217"/>
      <c r="M8094" s="218"/>
      <c r="N8094" s="219"/>
      <c r="O8094" s="219"/>
      <c r="P8094" s="219"/>
      <c r="Q8094" s="219"/>
      <c r="R8094" s="219"/>
      <c r="S8094" s="219"/>
      <c r="T8094" s="220"/>
      <c r="AT8094" s="221" t="s">
        <v>272</v>
      </c>
      <c r="AU8094" s="221" t="s">
        <v>91</v>
      </c>
      <c r="AV8094" s="13" t="s">
        <v>89</v>
      </c>
      <c r="AW8094" s="13" t="s">
        <v>38</v>
      </c>
      <c r="AX8094" s="13" t="s">
        <v>82</v>
      </c>
      <c r="AY8094" s="221" t="s">
        <v>262</v>
      </c>
    </row>
    <row r="8095" spans="1:65" s="13" customFormat="1" ht="10">
      <c r="B8095" s="212"/>
      <c r="C8095" s="213"/>
      <c r="D8095" s="208" t="s">
        <v>272</v>
      </c>
      <c r="E8095" s="214" t="s">
        <v>44</v>
      </c>
      <c r="F8095" s="215" t="s">
        <v>3726</v>
      </c>
      <c r="G8095" s="213"/>
      <c r="H8095" s="214" t="s">
        <v>44</v>
      </c>
      <c r="I8095" s="216"/>
      <c r="J8095" s="213"/>
      <c r="K8095" s="213"/>
      <c r="L8095" s="217"/>
      <c r="M8095" s="218"/>
      <c r="N8095" s="219"/>
      <c r="O8095" s="219"/>
      <c r="P8095" s="219"/>
      <c r="Q8095" s="219"/>
      <c r="R8095" s="219"/>
      <c r="S8095" s="219"/>
      <c r="T8095" s="220"/>
      <c r="AT8095" s="221" t="s">
        <v>272</v>
      </c>
      <c r="AU8095" s="221" t="s">
        <v>91</v>
      </c>
      <c r="AV8095" s="13" t="s">
        <v>89</v>
      </c>
      <c r="AW8095" s="13" t="s">
        <v>38</v>
      </c>
      <c r="AX8095" s="13" t="s">
        <v>82</v>
      </c>
      <c r="AY8095" s="221" t="s">
        <v>262</v>
      </c>
    </row>
    <row r="8096" spans="1:65" s="15" customFormat="1" ht="10">
      <c r="B8096" s="233"/>
      <c r="C8096" s="234"/>
      <c r="D8096" s="208" t="s">
        <v>272</v>
      </c>
      <c r="E8096" s="235" t="s">
        <v>44</v>
      </c>
      <c r="F8096" s="236" t="s">
        <v>3727</v>
      </c>
      <c r="G8096" s="234"/>
      <c r="H8096" s="237">
        <v>18.78</v>
      </c>
      <c r="I8096" s="238"/>
      <c r="J8096" s="234"/>
      <c r="K8096" s="234"/>
      <c r="L8096" s="239"/>
      <c r="M8096" s="240"/>
      <c r="N8096" s="241"/>
      <c r="O8096" s="241"/>
      <c r="P8096" s="241"/>
      <c r="Q8096" s="241"/>
      <c r="R8096" s="241"/>
      <c r="S8096" s="241"/>
      <c r="T8096" s="242"/>
      <c r="AT8096" s="243" t="s">
        <v>272</v>
      </c>
      <c r="AU8096" s="243" t="s">
        <v>91</v>
      </c>
      <c r="AV8096" s="15" t="s">
        <v>91</v>
      </c>
      <c r="AW8096" s="15" t="s">
        <v>38</v>
      </c>
      <c r="AX8096" s="15" t="s">
        <v>82</v>
      </c>
      <c r="AY8096" s="243" t="s">
        <v>262</v>
      </c>
    </row>
    <row r="8097" spans="1:65" s="15" customFormat="1" ht="10">
      <c r="B8097" s="233"/>
      <c r="C8097" s="234"/>
      <c r="D8097" s="208" t="s">
        <v>272</v>
      </c>
      <c r="E8097" s="235" t="s">
        <v>44</v>
      </c>
      <c r="F8097" s="236" t="s">
        <v>3728</v>
      </c>
      <c r="G8097" s="234"/>
      <c r="H8097" s="237">
        <v>5.72</v>
      </c>
      <c r="I8097" s="238"/>
      <c r="J8097" s="234"/>
      <c r="K8097" s="234"/>
      <c r="L8097" s="239"/>
      <c r="M8097" s="240"/>
      <c r="N8097" s="241"/>
      <c r="O8097" s="241"/>
      <c r="P8097" s="241"/>
      <c r="Q8097" s="241"/>
      <c r="R8097" s="241"/>
      <c r="S8097" s="241"/>
      <c r="T8097" s="242"/>
      <c r="AT8097" s="243" t="s">
        <v>272</v>
      </c>
      <c r="AU8097" s="243" t="s">
        <v>91</v>
      </c>
      <c r="AV8097" s="15" t="s">
        <v>91</v>
      </c>
      <c r="AW8097" s="15" t="s">
        <v>38</v>
      </c>
      <c r="AX8097" s="15" t="s">
        <v>82</v>
      </c>
      <c r="AY8097" s="243" t="s">
        <v>262</v>
      </c>
    </row>
    <row r="8098" spans="1:65" s="16" customFormat="1" ht="10">
      <c r="B8098" s="244"/>
      <c r="C8098" s="245"/>
      <c r="D8098" s="208" t="s">
        <v>272</v>
      </c>
      <c r="E8098" s="246" t="s">
        <v>44</v>
      </c>
      <c r="F8098" s="247" t="s">
        <v>291</v>
      </c>
      <c r="G8098" s="245"/>
      <c r="H8098" s="248">
        <v>24.5</v>
      </c>
      <c r="I8098" s="249"/>
      <c r="J8098" s="245"/>
      <c r="K8098" s="245"/>
      <c r="L8098" s="250"/>
      <c r="M8098" s="251"/>
      <c r="N8098" s="252"/>
      <c r="O8098" s="252"/>
      <c r="P8098" s="252"/>
      <c r="Q8098" s="252"/>
      <c r="R8098" s="252"/>
      <c r="S8098" s="252"/>
      <c r="T8098" s="253"/>
      <c r="AT8098" s="254" t="s">
        <v>272</v>
      </c>
      <c r="AU8098" s="254" t="s">
        <v>91</v>
      </c>
      <c r="AV8098" s="16" t="s">
        <v>104</v>
      </c>
      <c r="AW8098" s="16" t="s">
        <v>38</v>
      </c>
      <c r="AX8098" s="16" t="s">
        <v>89</v>
      </c>
      <c r="AY8098" s="254" t="s">
        <v>262</v>
      </c>
    </row>
    <row r="8099" spans="1:65" s="15" customFormat="1" ht="10">
      <c r="B8099" s="233"/>
      <c r="C8099" s="234"/>
      <c r="D8099" s="208" t="s">
        <v>272</v>
      </c>
      <c r="E8099" s="234"/>
      <c r="F8099" s="236" t="s">
        <v>3733</v>
      </c>
      <c r="G8099" s="234"/>
      <c r="H8099" s="237">
        <v>25.725000000000001</v>
      </c>
      <c r="I8099" s="238"/>
      <c r="J8099" s="234"/>
      <c r="K8099" s="234"/>
      <c r="L8099" s="239"/>
      <c r="M8099" s="240"/>
      <c r="N8099" s="241"/>
      <c r="O8099" s="241"/>
      <c r="P8099" s="241"/>
      <c r="Q8099" s="241"/>
      <c r="R8099" s="241"/>
      <c r="S8099" s="241"/>
      <c r="T8099" s="242"/>
      <c r="AT8099" s="243" t="s">
        <v>272</v>
      </c>
      <c r="AU8099" s="243" t="s">
        <v>91</v>
      </c>
      <c r="AV8099" s="15" t="s">
        <v>91</v>
      </c>
      <c r="AW8099" s="15" t="s">
        <v>4</v>
      </c>
      <c r="AX8099" s="15" t="s">
        <v>89</v>
      </c>
      <c r="AY8099" s="243" t="s">
        <v>262</v>
      </c>
    </row>
    <row r="8100" spans="1:65" s="2" customFormat="1" ht="16.5" customHeight="1">
      <c r="A8100" s="37"/>
      <c r="B8100" s="38"/>
      <c r="C8100" s="195" t="s">
        <v>3734</v>
      </c>
      <c r="D8100" s="195" t="s">
        <v>264</v>
      </c>
      <c r="E8100" s="196" t="s">
        <v>3735</v>
      </c>
      <c r="F8100" s="197" t="s">
        <v>3736</v>
      </c>
      <c r="G8100" s="198" t="s">
        <v>518</v>
      </c>
      <c r="H8100" s="199">
        <v>98</v>
      </c>
      <c r="I8100" s="200"/>
      <c r="J8100" s="201">
        <f>ROUND(I8100*H8100,2)</f>
        <v>0</v>
      </c>
      <c r="K8100" s="197" t="s">
        <v>268</v>
      </c>
      <c r="L8100" s="42"/>
      <c r="M8100" s="202" t="s">
        <v>44</v>
      </c>
      <c r="N8100" s="203" t="s">
        <v>53</v>
      </c>
      <c r="O8100" s="67"/>
      <c r="P8100" s="204">
        <f>O8100*H8100</f>
        <v>0</v>
      </c>
      <c r="Q8100" s="204">
        <v>2.1000000000000001E-4</v>
      </c>
      <c r="R8100" s="204">
        <f>Q8100*H8100</f>
        <v>2.0580000000000001E-2</v>
      </c>
      <c r="S8100" s="204">
        <v>0</v>
      </c>
      <c r="T8100" s="205">
        <f>S8100*H8100</f>
        <v>0</v>
      </c>
      <c r="U8100" s="37"/>
      <c r="V8100" s="37"/>
      <c r="W8100" s="37"/>
      <c r="X8100" s="37"/>
      <c r="Y8100" s="37"/>
      <c r="Z8100" s="37"/>
      <c r="AA8100" s="37"/>
      <c r="AB8100" s="37"/>
      <c r="AC8100" s="37"/>
      <c r="AD8100" s="37"/>
      <c r="AE8100" s="37"/>
      <c r="AR8100" s="206" t="s">
        <v>442</v>
      </c>
      <c r="AT8100" s="206" t="s">
        <v>264</v>
      </c>
      <c r="AU8100" s="206" t="s">
        <v>91</v>
      </c>
      <c r="AY8100" s="19" t="s">
        <v>262</v>
      </c>
      <c r="BE8100" s="207">
        <f>IF(N8100="základní",J8100,0)</f>
        <v>0</v>
      </c>
      <c r="BF8100" s="207">
        <f>IF(N8100="snížená",J8100,0)</f>
        <v>0</v>
      </c>
      <c r="BG8100" s="207">
        <f>IF(N8100="zákl. přenesená",J8100,0)</f>
        <v>0</v>
      </c>
      <c r="BH8100" s="207">
        <f>IF(N8100="sníž. přenesená",J8100,0)</f>
        <v>0</v>
      </c>
      <c r="BI8100" s="207">
        <f>IF(N8100="nulová",J8100,0)</f>
        <v>0</v>
      </c>
      <c r="BJ8100" s="19" t="s">
        <v>89</v>
      </c>
      <c r="BK8100" s="207">
        <f>ROUND(I8100*H8100,2)</f>
        <v>0</v>
      </c>
      <c r="BL8100" s="19" t="s">
        <v>442</v>
      </c>
      <c r="BM8100" s="206" t="s">
        <v>3737</v>
      </c>
    </row>
    <row r="8101" spans="1:65" s="2" customFormat="1" ht="54">
      <c r="A8101" s="37"/>
      <c r="B8101" s="38"/>
      <c r="C8101" s="39"/>
      <c r="D8101" s="208" t="s">
        <v>270</v>
      </c>
      <c r="E8101" s="39"/>
      <c r="F8101" s="209" t="s">
        <v>3718</v>
      </c>
      <c r="G8101" s="39"/>
      <c r="H8101" s="39"/>
      <c r="I8101" s="118"/>
      <c r="J8101" s="39"/>
      <c r="K8101" s="39"/>
      <c r="L8101" s="42"/>
      <c r="M8101" s="210"/>
      <c r="N8101" s="211"/>
      <c r="O8101" s="67"/>
      <c r="P8101" s="67"/>
      <c r="Q8101" s="67"/>
      <c r="R8101" s="67"/>
      <c r="S8101" s="67"/>
      <c r="T8101" s="68"/>
      <c r="U8101" s="37"/>
      <c r="V8101" s="37"/>
      <c r="W8101" s="37"/>
      <c r="X8101" s="37"/>
      <c r="Y8101" s="37"/>
      <c r="Z8101" s="37"/>
      <c r="AA8101" s="37"/>
      <c r="AB8101" s="37"/>
      <c r="AC8101" s="37"/>
      <c r="AD8101" s="37"/>
      <c r="AE8101" s="37"/>
      <c r="AT8101" s="19" t="s">
        <v>270</v>
      </c>
      <c r="AU8101" s="19" t="s">
        <v>91</v>
      </c>
    </row>
    <row r="8102" spans="1:65" s="13" customFormat="1" ht="10">
      <c r="B8102" s="212"/>
      <c r="C8102" s="213"/>
      <c r="D8102" s="208" t="s">
        <v>272</v>
      </c>
      <c r="E8102" s="214" t="s">
        <v>44</v>
      </c>
      <c r="F8102" s="215" t="s">
        <v>3738</v>
      </c>
      <c r="G8102" s="213"/>
      <c r="H8102" s="214" t="s">
        <v>44</v>
      </c>
      <c r="I8102" s="216"/>
      <c r="J8102" s="213"/>
      <c r="K8102" s="213"/>
      <c r="L8102" s="217"/>
      <c r="M8102" s="218"/>
      <c r="N8102" s="219"/>
      <c r="O8102" s="219"/>
      <c r="P8102" s="219"/>
      <c r="Q8102" s="219"/>
      <c r="R8102" s="219"/>
      <c r="S8102" s="219"/>
      <c r="T8102" s="220"/>
      <c r="AT8102" s="221" t="s">
        <v>272</v>
      </c>
      <c r="AU8102" s="221" t="s">
        <v>91</v>
      </c>
      <c r="AV8102" s="13" t="s">
        <v>89</v>
      </c>
      <c r="AW8102" s="13" t="s">
        <v>38</v>
      </c>
      <c r="AX8102" s="13" t="s">
        <v>82</v>
      </c>
      <c r="AY8102" s="221" t="s">
        <v>262</v>
      </c>
    </row>
    <row r="8103" spans="1:65" s="13" customFormat="1" ht="10">
      <c r="B8103" s="212"/>
      <c r="C8103" s="213"/>
      <c r="D8103" s="208" t="s">
        <v>272</v>
      </c>
      <c r="E8103" s="214" t="s">
        <v>44</v>
      </c>
      <c r="F8103" s="215" t="s">
        <v>1219</v>
      </c>
      <c r="G8103" s="213"/>
      <c r="H8103" s="214" t="s">
        <v>44</v>
      </c>
      <c r="I8103" s="216"/>
      <c r="J8103" s="213"/>
      <c r="K8103" s="213"/>
      <c r="L8103" s="217"/>
      <c r="M8103" s="218"/>
      <c r="N8103" s="219"/>
      <c r="O8103" s="219"/>
      <c r="P8103" s="219"/>
      <c r="Q8103" s="219"/>
      <c r="R8103" s="219"/>
      <c r="S8103" s="219"/>
      <c r="T8103" s="220"/>
      <c r="AT8103" s="221" t="s">
        <v>272</v>
      </c>
      <c r="AU8103" s="221" t="s">
        <v>91</v>
      </c>
      <c r="AV8103" s="13" t="s">
        <v>89</v>
      </c>
      <c r="AW8103" s="13" t="s">
        <v>38</v>
      </c>
      <c r="AX8103" s="13" t="s">
        <v>82</v>
      </c>
      <c r="AY8103" s="221" t="s">
        <v>262</v>
      </c>
    </row>
    <row r="8104" spans="1:65" s="15" customFormat="1" ht="10">
      <c r="B8104" s="233"/>
      <c r="C8104" s="234"/>
      <c r="D8104" s="208" t="s">
        <v>272</v>
      </c>
      <c r="E8104" s="235" t="s">
        <v>44</v>
      </c>
      <c r="F8104" s="236" t="s">
        <v>668</v>
      </c>
      <c r="G8104" s="234"/>
      <c r="H8104" s="237">
        <v>38</v>
      </c>
      <c r="I8104" s="238"/>
      <c r="J8104" s="234"/>
      <c r="K8104" s="234"/>
      <c r="L8104" s="239"/>
      <c r="M8104" s="240"/>
      <c r="N8104" s="241"/>
      <c r="O8104" s="241"/>
      <c r="P8104" s="241"/>
      <c r="Q8104" s="241"/>
      <c r="R8104" s="241"/>
      <c r="S8104" s="241"/>
      <c r="T8104" s="242"/>
      <c r="AT8104" s="243" t="s">
        <v>272</v>
      </c>
      <c r="AU8104" s="243" t="s">
        <v>91</v>
      </c>
      <c r="AV8104" s="15" t="s">
        <v>91</v>
      </c>
      <c r="AW8104" s="15" t="s">
        <v>38</v>
      </c>
      <c r="AX8104" s="15" t="s">
        <v>82</v>
      </c>
      <c r="AY8104" s="243" t="s">
        <v>262</v>
      </c>
    </row>
    <row r="8105" spans="1:65" s="14" customFormat="1" ht="10">
      <c r="B8105" s="222"/>
      <c r="C8105" s="223"/>
      <c r="D8105" s="208" t="s">
        <v>272</v>
      </c>
      <c r="E8105" s="224" t="s">
        <v>44</v>
      </c>
      <c r="F8105" s="225" t="s">
        <v>284</v>
      </c>
      <c r="G8105" s="223"/>
      <c r="H8105" s="226">
        <v>38</v>
      </c>
      <c r="I8105" s="227"/>
      <c r="J8105" s="223"/>
      <c r="K8105" s="223"/>
      <c r="L8105" s="228"/>
      <c r="M8105" s="229"/>
      <c r="N8105" s="230"/>
      <c r="O8105" s="230"/>
      <c r="P8105" s="230"/>
      <c r="Q8105" s="230"/>
      <c r="R8105" s="230"/>
      <c r="S8105" s="230"/>
      <c r="T8105" s="231"/>
      <c r="AT8105" s="232" t="s">
        <v>272</v>
      </c>
      <c r="AU8105" s="232" t="s">
        <v>91</v>
      </c>
      <c r="AV8105" s="14" t="s">
        <v>97</v>
      </c>
      <c r="AW8105" s="14" t="s">
        <v>38</v>
      </c>
      <c r="AX8105" s="14" t="s">
        <v>82</v>
      </c>
      <c r="AY8105" s="232" t="s">
        <v>262</v>
      </c>
    </row>
    <row r="8106" spans="1:65" s="13" customFormat="1" ht="10">
      <c r="B8106" s="212"/>
      <c r="C8106" s="213"/>
      <c r="D8106" s="208" t="s">
        <v>272</v>
      </c>
      <c r="E8106" s="214" t="s">
        <v>44</v>
      </c>
      <c r="F8106" s="215" t="s">
        <v>1248</v>
      </c>
      <c r="G8106" s="213"/>
      <c r="H8106" s="214" t="s">
        <v>44</v>
      </c>
      <c r="I8106" s="216"/>
      <c r="J8106" s="213"/>
      <c r="K8106" s="213"/>
      <c r="L8106" s="217"/>
      <c r="M8106" s="218"/>
      <c r="N8106" s="219"/>
      <c r="O8106" s="219"/>
      <c r="P8106" s="219"/>
      <c r="Q8106" s="219"/>
      <c r="R8106" s="219"/>
      <c r="S8106" s="219"/>
      <c r="T8106" s="220"/>
      <c r="AT8106" s="221" t="s">
        <v>272</v>
      </c>
      <c r="AU8106" s="221" t="s">
        <v>91</v>
      </c>
      <c r="AV8106" s="13" t="s">
        <v>89</v>
      </c>
      <c r="AW8106" s="13" t="s">
        <v>38</v>
      </c>
      <c r="AX8106" s="13" t="s">
        <v>82</v>
      </c>
      <c r="AY8106" s="221" t="s">
        <v>262</v>
      </c>
    </row>
    <row r="8107" spans="1:65" s="15" customFormat="1" ht="10">
      <c r="B8107" s="233"/>
      <c r="C8107" s="234"/>
      <c r="D8107" s="208" t="s">
        <v>272</v>
      </c>
      <c r="E8107" s="235" t="s">
        <v>44</v>
      </c>
      <c r="F8107" s="236" t="s">
        <v>475</v>
      </c>
      <c r="G8107" s="234"/>
      <c r="H8107" s="237">
        <v>20</v>
      </c>
      <c r="I8107" s="238"/>
      <c r="J8107" s="234"/>
      <c r="K8107" s="234"/>
      <c r="L8107" s="239"/>
      <c r="M8107" s="240"/>
      <c r="N8107" s="241"/>
      <c r="O8107" s="241"/>
      <c r="P8107" s="241"/>
      <c r="Q8107" s="241"/>
      <c r="R8107" s="241"/>
      <c r="S8107" s="241"/>
      <c r="T8107" s="242"/>
      <c r="AT8107" s="243" t="s">
        <v>272</v>
      </c>
      <c r="AU8107" s="243" t="s">
        <v>91</v>
      </c>
      <c r="AV8107" s="15" t="s">
        <v>91</v>
      </c>
      <c r="AW8107" s="15" t="s">
        <v>38</v>
      </c>
      <c r="AX8107" s="15" t="s">
        <v>82</v>
      </c>
      <c r="AY8107" s="243" t="s">
        <v>262</v>
      </c>
    </row>
    <row r="8108" spans="1:65" s="14" customFormat="1" ht="10">
      <c r="B8108" s="222"/>
      <c r="C8108" s="223"/>
      <c r="D8108" s="208" t="s">
        <v>272</v>
      </c>
      <c r="E8108" s="224" t="s">
        <v>44</v>
      </c>
      <c r="F8108" s="225" t="s">
        <v>284</v>
      </c>
      <c r="G8108" s="223"/>
      <c r="H8108" s="226">
        <v>20</v>
      </c>
      <c r="I8108" s="227"/>
      <c r="J8108" s="223"/>
      <c r="K8108" s="223"/>
      <c r="L8108" s="228"/>
      <c r="M8108" s="229"/>
      <c r="N8108" s="230"/>
      <c r="O8108" s="230"/>
      <c r="P8108" s="230"/>
      <c r="Q8108" s="230"/>
      <c r="R8108" s="230"/>
      <c r="S8108" s="230"/>
      <c r="T8108" s="231"/>
      <c r="AT8108" s="232" t="s">
        <v>272</v>
      </c>
      <c r="AU8108" s="232" t="s">
        <v>91</v>
      </c>
      <c r="AV8108" s="14" t="s">
        <v>97</v>
      </c>
      <c r="AW8108" s="14" t="s">
        <v>38</v>
      </c>
      <c r="AX8108" s="14" t="s">
        <v>82</v>
      </c>
      <c r="AY8108" s="232" t="s">
        <v>262</v>
      </c>
    </row>
    <row r="8109" spans="1:65" s="13" customFormat="1" ht="10">
      <c r="B8109" s="212"/>
      <c r="C8109" s="213"/>
      <c r="D8109" s="208" t="s">
        <v>272</v>
      </c>
      <c r="E8109" s="214" t="s">
        <v>44</v>
      </c>
      <c r="F8109" s="215" t="s">
        <v>575</v>
      </c>
      <c r="G8109" s="213"/>
      <c r="H8109" s="214" t="s">
        <v>44</v>
      </c>
      <c r="I8109" s="216"/>
      <c r="J8109" s="213"/>
      <c r="K8109" s="213"/>
      <c r="L8109" s="217"/>
      <c r="M8109" s="218"/>
      <c r="N8109" s="219"/>
      <c r="O8109" s="219"/>
      <c r="P8109" s="219"/>
      <c r="Q8109" s="219"/>
      <c r="R8109" s="219"/>
      <c r="S8109" s="219"/>
      <c r="T8109" s="220"/>
      <c r="AT8109" s="221" t="s">
        <v>272</v>
      </c>
      <c r="AU8109" s="221" t="s">
        <v>91</v>
      </c>
      <c r="AV8109" s="13" t="s">
        <v>89</v>
      </c>
      <c r="AW8109" s="13" t="s">
        <v>38</v>
      </c>
      <c r="AX8109" s="13" t="s">
        <v>82</v>
      </c>
      <c r="AY8109" s="221" t="s">
        <v>262</v>
      </c>
    </row>
    <row r="8110" spans="1:65" s="15" customFormat="1" ht="10">
      <c r="B8110" s="233"/>
      <c r="C8110" s="234"/>
      <c r="D8110" s="208" t="s">
        <v>272</v>
      </c>
      <c r="E8110" s="235" t="s">
        <v>44</v>
      </c>
      <c r="F8110" s="236" t="s">
        <v>475</v>
      </c>
      <c r="G8110" s="234"/>
      <c r="H8110" s="237">
        <v>20</v>
      </c>
      <c r="I8110" s="238"/>
      <c r="J8110" s="234"/>
      <c r="K8110" s="234"/>
      <c r="L8110" s="239"/>
      <c r="M8110" s="240"/>
      <c r="N8110" s="241"/>
      <c r="O8110" s="241"/>
      <c r="P8110" s="241"/>
      <c r="Q8110" s="241"/>
      <c r="R8110" s="241"/>
      <c r="S8110" s="241"/>
      <c r="T8110" s="242"/>
      <c r="AT8110" s="243" t="s">
        <v>272</v>
      </c>
      <c r="AU8110" s="243" t="s">
        <v>91</v>
      </c>
      <c r="AV8110" s="15" t="s">
        <v>91</v>
      </c>
      <c r="AW8110" s="15" t="s">
        <v>38</v>
      </c>
      <c r="AX8110" s="15" t="s">
        <v>82</v>
      </c>
      <c r="AY8110" s="243" t="s">
        <v>262</v>
      </c>
    </row>
    <row r="8111" spans="1:65" s="14" customFormat="1" ht="10">
      <c r="B8111" s="222"/>
      <c r="C8111" s="223"/>
      <c r="D8111" s="208" t="s">
        <v>272</v>
      </c>
      <c r="E8111" s="224" t="s">
        <v>44</v>
      </c>
      <c r="F8111" s="225" t="s">
        <v>284</v>
      </c>
      <c r="G8111" s="223"/>
      <c r="H8111" s="226">
        <v>20</v>
      </c>
      <c r="I8111" s="227"/>
      <c r="J8111" s="223"/>
      <c r="K8111" s="223"/>
      <c r="L8111" s="228"/>
      <c r="M8111" s="229"/>
      <c r="N8111" s="230"/>
      <c r="O8111" s="230"/>
      <c r="P8111" s="230"/>
      <c r="Q8111" s="230"/>
      <c r="R8111" s="230"/>
      <c r="S8111" s="230"/>
      <c r="T8111" s="231"/>
      <c r="AT8111" s="232" t="s">
        <v>272</v>
      </c>
      <c r="AU8111" s="232" t="s">
        <v>91</v>
      </c>
      <c r="AV8111" s="14" t="s">
        <v>97</v>
      </c>
      <c r="AW8111" s="14" t="s">
        <v>38</v>
      </c>
      <c r="AX8111" s="14" t="s">
        <v>82</v>
      </c>
      <c r="AY8111" s="232" t="s">
        <v>262</v>
      </c>
    </row>
    <row r="8112" spans="1:65" s="13" customFormat="1" ht="10">
      <c r="B8112" s="212"/>
      <c r="C8112" s="213"/>
      <c r="D8112" s="208" t="s">
        <v>272</v>
      </c>
      <c r="E8112" s="214" t="s">
        <v>44</v>
      </c>
      <c r="F8112" s="215" t="s">
        <v>576</v>
      </c>
      <c r="G8112" s="213"/>
      <c r="H8112" s="214" t="s">
        <v>44</v>
      </c>
      <c r="I8112" s="216"/>
      <c r="J8112" s="213"/>
      <c r="K8112" s="213"/>
      <c r="L8112" s="217"/>
      <c r="M8112" s="218"/>
      <c r="N8112" s="219"/>
      <c r="O8112" s="219"/>
      <c r="P8112" s="219"/>
      <c r="Q8112" s="219"/>
      <c r="R8112" s="219"/>
      <c r="S8112" s="219"/>
      <c r="T8112" s="220"/>
      <c r="AT8112" s="221" t="s">
        <v>272</v>
      </c>
      <c r="AU8112" s="221" t="s">
        <v>91</v>
      </c>
      <c r="AV8112" s="13" t="s">
        <v>89</v>
      </c>
      <c r="AW8112" s="13" t="s">
        <v>38</v>
      </c>
      <c r="AX8112" s="13" t="s">
        <v>82</v>
      </c>
      <c r="AY8112" s="221" t="s">
        <v>262</v>
      </c>
    </row>
    <row r="8113" spans="1:65" s="15" customFormat="1" ht="10">
      <c r="B8113" s="233"/>
      <c r="C8113" s="234"/>
      <c r="D8113" s="208" t="s">
        <v>272</v>
      </c>
      <c r="E8113" s="235" t="s">
        <v>44</v>
      </c>
      <c r="F8113" s="236" t="s">
        <v>475</v>
      </c>
      <c r="G8113" s="234"/>
      <c r="H8113" s="237">
        <v>20</v>
      </c>
      <c r="I8113" s="238"/>
      <c r="J8113" s="234"/>
      <c r="K8113" s="234"/>
      <c r="L8113" s="239"/>
      <c r="M8113" s="240"/>
      <c r="N8113" s="241"/>
      <c r="O8113" s="241"/>
      <c r="P8113" s="241"/>
      <c r="Q8113" s="241"/>
      <c r="R8113" s="241"/>
      <c r="S8113" s="241"/>
      <c r="T8113" s="242"/>
      <c r="AT8113" s="243" t="s">
        <v>272</v>
      </c>
      <c r="AU8113" s="243" t="s">
        <v>91</v>
      </c>
      <c r="AV8113" s="15" t="s">
        <v>91</v>
      </c>
      <c r="AW8113" s="15" t="s">
        <v>38</v>
      </c>
      <c r="AX8113" s="15" t="s">
        <v>82</v>
      </c>
      <c r="AY8113" s="243" t="s">
        <v>262</v>
      </c>
    </row>
    <row r="8114" spans="1:65" s="14" customFormat="1" ht="10">
      <c r="B8114" s="222"/>
      <c r="C8114" s="223"/>
      <c r="D8114" s="208" t="s">
        <v>272</v>
      </c>
      <c r="E8114" s="224" t="s">
        <v>44</v>
      </c>
      <c r="F8114" s="225" t="s">
        <v>284</v>
      </c>
      <c r="G8114" s="223"/>
      <c r="H8114" s="226">
        <v>20</v>
      </c>
      <c r="I8114" s="227"/>
      <c r="J8114" s="223"/>
      <c r="K8114" s="223"/>
      <c r="L8114" s="228"/>
      <c r="M8114" s="229"/>
      <c r="N8114" s="230"/>
      <c r="O8114" s="230"/>
      <c r="P8114" s="230"/>
      <c r="Q8114" s="230"/>
      <c r="R8114" s="230"/>
      <c r="S8114" s="230"/>
      <c r="T8114" s="231"/>
      <c r="AT8114" s="232" t="s">
        <v>272</v>
      </c>
      <c r="AU8114" s="232" t="s">
        <v>91</v>
      </c>
      <c r="AV8114" s="14" t="s">
        <v>97</v>
      </c>
      <c r="AW8114" s="14" t="s">
        <v>38</v>
      </c>
      <c r="AX8114" s="14" t="s">
        <v>82</v>
      </c>
      <c r="AY8114" s="232" t="s">
        <v>262</v>
      </c>
    </row>
    <row r="8115" spans="1:65" s="16" customFormat="1" ht="10">
      <c r="B8115" s="244"/>
      <c r="C8115" s="245"/>
      <c r="D8115" s="208" t="s">
        <v>272</v>
      </c>
      <c r="E8115" s="246" t="s">
        <v>44</v>
      </c>
      <c r="F8115" s="247" t="s">
        <v>291</v>
      </c>
      <c r="G8115" s="245"/>
      <c r="H8115" s="248">
        <v>98</v>
      </c>
      <c r="I8115" s="249"/>
      <c r="J8115" s="245"/>
      <c r="K8115" s="245"/>
      <c r="L8115" s="250"/>
      <c r="M8115" s="251"/>
      <c r="N8115" s="252"/>
      <c r="O8115" s="252"/>
      <c r="P8115" s="252"/>
      <c r="Q8115" s="252"/>
      <c r="R8115" s="252"/>
      <c r="S8115" s="252"/>
      <c r="T8115" s="253"/>
      <c r="AT8115" s="254" t="s">
        <v>272</v>
      </c>
      <c r="AU8115" s="254" t="s">
        <v>91</v>
      </c>
      <c r="AV8115" s="16" t="s">
        <v>104</v>
      </c>
      <c r="AW8115" s="16" t="s">
        <v>38</v>
      </c>
      <c r="AX8115" s="16" t="s">
        <v>89</v>
      </c>
      <c r="AY8115" s="254" t="s">
        <v>262</v>
      </c>
    </row>
    <row r="8116" spans="1:65" s="2" customFormat="1" ht="21.75" customHeight="1">
      <c r="A8116" s="37"/>
      <c r="B8116" s="38"/>
      <c r="C8116" s="195" t="s">
        <v>3739</v>
      </c>
      <c r="D8116" s="195" t="s">
        <v>264</v>
      </c>
      <c r="E8116" s="196" t="s">
        <v>3740</v>
      </c>
      <c r="F8116" s="197" t="s">
        <v>3741</v>
      </c>
      <c r="G8116" s="198" t="s">
        <v>342</v>
      </c>
      <c r="H8116" s="199">
        <v>578.61</v>
      </c>
      <c r="I8116" s="200"/>
      <c r="J8116" s="201">
        <f>ROUND(I8116*H8116,2)</f>
        <v>0</v>
      </c>
      <c r="K8116" s="197" t="s">
        <v>268</v>
      </c>
      <c r="L8116" s="42"/>
      <c r="M8116" s="202" t="s">
        <v>44</v>
      </c>
      <c r="N8116" s="203" t="s">
        <v>53</v>
      </c>
      <c r="O8116" s="67"/>
      <c r="P8116" s="204">
        <f>O8116*H8116</f>
        <v>0</v>
      </c>
      <c r="Q8116" s="204">
        <v>8.9999999999999993E-3</v>
      </c>
      <c r="R8116" s="204">
        <f>Q8116*H8116</f>
        <v>5.20749</v>
      </c>
      <c r="S8116" s="204">
        <v>0</v>
      </c>
      <c r="T8116" s="205">
        <f>S8116*H8116</f>
        <v>0</v>
      </c>
      <c r="U8116" s="37"/>
      <c r="V8116" s="37"/>
      <c r="W8116" s="37"/>
      <c r="X8116" s="37"/>
      <c r="Y8116" s="37"/>
      <c r="Z8116" s="37"/>
      <c r="AA8116" s="37"/>
      <c r="AB8116" s="37"/>
      <c r="AC8116" s="37"/>
      <c r="AD8116" s="37"/>
      <c r="AE8116" s="37"/>
      <c r="AR8116" s="206" t="s">
        <v>442</v>
      </c>
      <c r="AT8116" s="206" t="s">
        <v>264</v>
      </c>
      <c r="AU8116" s="206" t="s">
        <v>91</v>
      </c>
      <c r="AY8116" s="19" t="s">
        <v>262</v>
      </c>
      <c r="BE8116" s="207">
        <f>IF(N8116="základní",J8116,0)</f>
        <v>0</v>
      </c>
      <c r="BF8116" s="207">
        <f>IF(N8116="snížená",J8116,0)</f>
        <v>0</v>
      </c>
      <c r="BG8116" s="207">
        <f>IF(N8116="zákl. přenesená",J8116,0)</f>
        <v>0</v>
      </c>
      <c r="BH8116" s="207">
        <f>IF(N8116="sníž. přenesená",J8116,0)</f>
        <v>0</v>
      </c>
      <c r="BI8116" s="207">
        <f>IF(N8116="nulová",J8116,0)</f>
        <v>0</v>
      </c>
      <c r="BJ8116" s="19" t="s">
        <v>89</v>
      </c>
      <c r="BK8116" s="207">
        <f>ROUND(I8116*H8116,2)</f>
        <v>0</v>
      </c>
      <c r="BL8116" s="19" t="s">
        <v>442</v>
      </c>
      <c r="BM8116" s="206" t="s">
        <v>3742</v>
      </c>
    </row>
    <row r="8117" spans="1:65" s="2" customFormat="1" ht="27">
      <c r="A8117" s="37"/>
      <c r="B8117" s="38"/>
      <c r="C8117" s="39"/>
      <c r="D8117" s="208" t="s">
        <v>270</v>
      </c>
      <c r="E8117" s="39"/>
      <c r="F8117" s="209" t="s">
        <v>3535</v>
      </c>
      <c r="G8117" s="39"/>
      <c r="H8117" s="39"/>
      <c r="I8117" s="118"/>
      <c r="J8117" s="39"/>
      <c r="K8117" s="39"/>
      <c r="L8117" s="42"/>
      <c r="M8117" s="210"/>
      <c r="N8117" s="211"/>
      <c r="O8117" s="67"/>
      <c r="P8117" s="67"/>
      <c r="Q8117" s="67"/>
      <c r="R8117" s="67"/>
      <c r="S8117" s="67"/>
      <c r="T8117" s="68"/>
      <c r="U8117" s="37"/>
      <c r="V8117" s="37"/>
      <c r="W8117" s="37"/>
      <c r="X8117" s="37"/>
      <c r="Y8117" s="37"/>
      <c r="Z8117" s="37"/>
      <c r="AA8117" s="37"/>
      <c r="AB8117" s="37"/>
      <c r="AC8117" s="37"/>
      <c r="AD8117" s="37"/>
      <c r="AE8117" s="37"/>
      <c r="AT8117" s="19" t="s">
        <v>270</v>
      </c>
      <c r="AU8117" s="19" t="s">
        <v>91</v>
      </c>
    </row>
    <row r="8118" spans="1:65" s="13" customFormat="1" ht="10">
      <c r="B8118" s="212"/>
      <c r="C8118" s="213"/>
      <c r="D8118" s="208" t="s">
        <v>272</v>
      </c>
      <c r="E8118" s="214" t="s">
        <v>44</v>
      </c>
      <c r="F8118" s="215" t="s">
        <v>3743</v>
      </c>
      <c r="G8118" s="213"/>
      <c r="H8118" s="214" t="s">
        <v>44</v>
      </c>
      <c r="I8118" s="216"/>
      <c r="J8118" s="213"/>
      <c r="K8118" s="213"/>
      <c r="L8118" s="217"/>
      <c r="M8118" s="218"/>
      <c r="N8118" s="219"/>
      <c r="O8118" s="219"/>
      <c r="P8118" s="219"/>
      <c r="Q8118" s="219"/>
      <c r="R8118" s="219"/>
      <c r="S8118" s="219"/>
      <c r="T8118" s="220"/>
      <c r="AT8118" s="221" t="s">
        <v>272</v>
      </c>
      <c r="AU8118" s="221" t="s">
        <v>91</v>
      </c>
      <c r="AV8118" s="13" t="s">
        <v>89</v>
      </c>
      <c r="AW8118" s="13" t="s">
        <v>38</v>
      </c>
      <c r="AX8118" s="13" t="s">
        <v>82</v>
      </c>
      <c r="AY8118" s="221" t="s">
        <v>262</v>
      </c>
    </row>
    <row r="8119" spans="1:65" s="13" customFormat="1" ht="10">
      <c r="B8119" s="212"/>
      <c r="C8119" s="213"/>
      <c r="D8119" s="208" t="s">
        <v>272</v>
      </c>
      <c r="E8119" s="214" t="s">
        <v>44</v>
      </c>
      <c r="F8119" s="215" t="s">
        <v>1219</v>
      </c>
      <c r="G8119" s="213"/>
      <c r="H8119" s="214" t="s">
        <v>44</v>
      </c>
      <c r="I8119" s="216"/>
      <c r="J8119" s="213"/>
      <c r="K8119" s="213"/>
      <c r="L8119" s="217"/>
      <c r="M8119" s="218"/>
      <c r="N8119" s="219"/>
      <c r="O8119" s="219"/>
      <c r="P8119" s="219"/>
      <c r="Q8119" s="219"/>
      <c r="R8119" s="219"/>
      <c r="S8119" s="219"/>
      <c r="T8119" s="220"/>
      <c r="AT8119" s="221" t="s">
        <v>272</v>
      </c>
      <c r="AU8119" s="221" t="s">
        <v>91</v>
      </c>
      <c r="AV8119" s="13" t="s">
        <v>89</v>
      </c>
      <c r="AW8119" s="13" t="s">
        <v>38</v>
      </c>
      <c r="AX8119" s="13" t="s">
        <v>82</v>
      </c>
      <c r="AY8119" s="221" t="s">
        <v>262</v>
      </c>
    </row>
    <row r="8120" spans="1:65" s="13" customFormat="1" ht="10">
      <c r="B8120" s="212"/>
      <c r="C8120" s="213"/>
      <c r="D8120" s="208" t="s">
        <v>272</v>
      </c>
      <c r="E8120" s="214" t="s">
        <v>44</v>
      </c>
      <c r="F8120" s="215" t="s">
        <v>763</v>
      </c>
      <c r="G8120" s="213"/>
      <c r="H8120" s="214" t="s">
        <v>44</v>
      </c>
      <c r="I8120" s="216"/>
      <c r="J8120" s="213"/>
      <c r="K8120" s="213"/>
      <c r="L8120" s="217"/>
      <c r="M8120" s="218"/>
      <c r="N8120" s="219"/>
      <c r="O8120" s="219"/>
      <c r="P8120" s="219"/>
      <c r="Q8120" s="219"/>
      <c r="R8120" s="219"/>
      <c r="S8120" s="219"/>
      <c r="T8120" s="220"/>
      <c r="AT8120" s="221" t="s">
        <v>272</v>
      </c>
      <c r="AU8120" s="221" t="s">
        <v>91</v>
      </c>
      <c r="AV8120" s="13" t="s">
        <v>89</v>
      </c>
      <c r="AW8120" s="13" t="s">
        <v>38</v>
      </c>
      <c r="AX8120" s="13" t="s">
        <v>82</v>
      </c>
      <c r="AY8120" s="221" t="s">
        <v>262</v>
      </c>
    </row>
    <row r="8121" spans="1:65" s="15" customFormat="1" ht="10">
      <c r="B8121" s="233"/>
      <c r="C8121" s="234"/>
      <c r="D8121" s="208" t="s">
        <v>272</v>
      </c>
      <c r="E8121" s="235" t="s">
        <v>44</v>
      </c>
      <c r="F8121" s="236" t="s">
        <v>3744</v>
      </c>
      <c r="G8121" s="234"/>
      <c r="H8121" s="237">
        <v>26.22</v>
      </c>
      <c r="I8121" s="238"/>
      <c r="J8121" s="234"/>
      <c r="K8121" s="234"/>
      <c r="L8121" s="239"/>
      <c r="M8121" s="240"/>
      <c r="N8121" s="241"/>
      <c r="O8121" s="241"/>
      <c r="P8121" s="241"/>
      <c r="Q8121" s="241"/>
      <c r="R8121" s="241"/>
      <c r="S8121" s="241"/>
      <c r="T8121" s="242"/>
      <c r="AT8121" s="243" t="s">
        <v>272</v>
      </c>
      <c r="AU8121" s="243" t="s">
        <v>91</v>
      </c>
      <c r="AV8121" s="15" t="s">
        <v>91</v>
      </c>
      <c r="AW8121" s="15" t="s">
        <v>38</v>
      </c>
      <c r="AX8121" s="15" t="s">
        <v>82</v>
      </c>
      <c r="AY8121" s="243" t="s">
        <v>262</v>
      </c>
    </row>
    <row r="8122" spans="1:65" s="13" customFormat="1" ht="10">
      <c r="B8122" s="212"/>
      <c r="C8122" s="213"/>
      <c r="D8122" s="208" t="s">
        <v>272</v>
      </c>
      <c r="E8122" s="214" t="s">
        <v>44</v>
      </c>
      <c r="F8122" s="215" t="s">
        <v>765</v>
      </c>
      <c r="G8122" s="213"/>
      <c r="H8122" s="214" t="s">
        <v>44</v>
      </c>
      <c r="I8122" s="216"/>
      <c r="J8122" s="213"/>
      <c r="K8122" s="213"/>
      <c r="L8122" s="217"/>
      <c r="M8122" s="218"/>
      <c r="N8122" s="219"/>
      <c r="O8122" s="219"/>
      <c r="P8122" s="219"/>
      <c r="Q8122" s="219"/>
      <c r="R8122" s="219"/>
      <c r="S8122" s="219"/>
      <c r="T8122" s="220"/>
      <c r="AT8122" s="221" t="s">
        <v>272</v>
      </c>
      <c r="AU8122" s="221" t="s">
        <v>91</v>
      </c>
      <c r="AV8122" s="13" t="s">
        <v>89</v>
      </c>
      <c r="AW8122" s="13" t="s">
        <v>38</v>
      </c>
      <c r="AX8122" s="13" t="s">
        <v>82</v>
      </c>
      <c r="AY8122" s="221" t="s">
        <v>262</v>
      </c>
    </row>
    <row r="8123" spans="1:65" s="15" customFormat="1" ht="10">
      <c r="B8123" s="233"/>
      <c r="C8123" s="234"/>
      <c r="D8123" s="208" t="s">
        <v>272</v>
      </c>
      <c r="E8123" s="235" t="s">
        <v>44</v>
      </c>
      <c r="F8123" s="236" t="s">
        <v>3745</v>
      </c>
      <c r="G8123" s="234"/>
      <c r="H8123" s="237">
        <v>30.36</v>
      </c>
      <c r="I8123" s="238"/>
      <c r="J8123" s="234"/>
      <c r="K8123" s="234"/>
      <c r="L8123" s="239"/>
      <c r="M8123" s="240"/>
      <c r="N8123" s="241"/>
      <c r="O8123" s="241"/>
      <c r="P8123" s="241"/>
      <c r="Q8123" s="241"/>
      <c r="R8123" s="241"/>
      <c r="S8123" s="241"/>
      <c r="T8123" s="242"/>
      <c r="AT8123" s="243" t="s">
        <v>272</v>
      </c>
      <c r="AU8123" s="243" t="s">
        <v>91</v>
      </c>
      <c r="AV8123" s="15" t="s">
        <v>91</v>
      </c>
      <c r="AW8123" s="15" t="s">
        <v>38</v>
      </c>
      <c r="AX8123" s="15" t="s">
        <v>82</v>
      </c>
      <c r="AY8123" s="243" t="s">
        <v>262</v>
      </c>
    </row>
    <row r="8124" spans="1:65" s="15" customFormat="1" ht="10">
      <c r="B8124" s="233"/>
      <c r="C8124" s="234"/>
      <c r="D8124" s="208" t="s">
        <v>272</v>
      </c>
      <c r="E8124" s="235" t="s">
        <v>44</v>
      </c>
      <c r="F8124" s="236" t="s">
        <v>3746</v>
      </c>
      <c r="G8124" s="234"/>
      <c r="H8124" s="237">
        <v>17.48</v>
      </c>
      <c r="I8124" s="238"/>
      <c r="J8124" s="234"/>
      <c r="K8124" s="234"/>
      <c r="L8124" s="239"/>
      <c r="M8124" s="240"/>
      <c r="N8124" s="241"/>
      <c r="O8124" s="241"/>
      <c r="P8124" s="241"/>
      <c r="Q8124" s="241"/>
      <c r="R8124" s="241"/>
      <c r="S8124" s="241"/>
      <c r="T8124" s="242"/>
      <c r="AT8124" s="243" t="s">
        <v>272</v>
      </c>
      <c r="AU8124" s="243" t="s">
        <v>91</v>
      </c>
      <c r="AV8124" s="15" t="s">
        <v>91</v>
      </c>
      <c r="AW8124" s="15" t="s">
        <v>38</v>
      </c>
      <c r="AX8124" s="15" t="s">
        <v>82</v>
      </c>
      <c r="AY8124" s="243" t="s">
        <v>262</v>
      </c>
    </row>
    <row r="8125" spans="1:65" s="13" customFormat="1" ht="10">
      <c r="B8125" s="212"/>
      <c r="C8125" s="213"/>
      <c r="D8125" s="208" t="s">
        <v>272</v>
      </c>
      <c r="E8125" s="214" t="s">
        <v>44</v>
      </c>
      <c r="F8125" s="215" t="s">
        <v>766</v>
      </c>
      <c r="G8125" s="213"/>
      <c r="H8125" s="214" t="s">
        <v>44</v>
      </c>
      <c r="I8125" s="216"/>
      <c r="J8125" s="213"/>
      <c r="K8125" s="213"/>
      <c r="L8125" s="217"/>
      <c r="M8125" s="218"/>
      <c r="N8125" s="219"/>
      <c r="O8125" s="219"/>
      <c r="P8125" s="219"/>
      <c r="Q8125" s="219"/>
      <c r="R8125" s="219"/>
      <c r="S8125" s="219"/>
      <c r="T8125" s="220"/>
      <c r="AT8125" s="221" t="s">
        <v>272</v>
      </c>
      <c r="AU8125" s="221" t="s">
        <v>91</v>
      </c>
      <c r="AV8125" s="13" t="s">
        <v>89</v>
      </c>
      <c r="AW8125" s="13" t="s">
        <v>38</v>
      </c>
      <c r="AX8125" s="13" t="s">
        <v>82</v>
      </c>
      <c r="AY8125" s="221" t="s">
        <v>262</v>
      </c>
    </row>
    <row r="8126" spans="1:65" s="15" customFormat="1" ht="10">
      <c r="B8126" s="233"/>
      <c r="C8126" s="234"/>
      <c r="D8126" s="208" t="s">
        <v>272</v>
      </c>
      <c r="E8126" s="235" t="s">
        <v>44</v>
      </c>
      <c r="F8126" s="236" t="s">
        <v>3747</v>
      </c>
      <c r="G8126" s="234"/>
      <c r="H8126" s="237">
        <v>21.16</v>
      </c>
      <c r="I8126" s="238"/>
      <c r="J8126" s="234"/>
      <c r="K8126" s="234"/>
      <c r="L8126" s="239"/>
      <c r="M8126" s="240"/>
      <c r="N8126" s="241"/>
      <c r="O8126" s="241"/>
      <c r="P8126" s="241"/>
      <c r="Q8126" s="241"/>
      <c r="R8126" s="241"/>
      <c r="S8126" s="241"/>
      <c r="T8126" s="242"/>
      <c r="AT8126" s="243" t="s">
        <v>272</v>
      </c>
      <c r="AU8126" s="243" t="s">
        <v>91</v>
      </c>
      <c r="AV8126" s="15" t="s">
        <v>91</v>
      </c>
      <c r="AW8126" s="15" t="s">
        <v>38</v>
      </c>
      <c r="AX8126" s="15" t="s">
        <v>82</v>
      </c>
      <c r="AY8126" s="243" t="s">
        <v>262</v>
      </c>
    </row>
    <row r="8127" spans="1:65" s="13" customFormat="1" ht="10">
      <c r="B8127" s="212"/>
      <c r="C8127" s="213"/>
      <c r="D8127" s="208" t="s">
        <v>272</v>
      </c>
      <c r="E8127" s="214" t="s">
        <v>44</v>
      </c>
      <c r="F8127" s="215" t="s">
        <v>3748</v>
      </c>
      <c r="G8127" s="213"/>
      <c r="H8127" s="214" t="s">
        <v>44</v>
      </c>
      <c r="I8127" s="216"/>
      <c r="J8127" s="213"/>
      <c r="K8127" s="213"/>
      <c r="L8127" s="217"/>
      <c r="M8127" s="218"/>
      <c r="N8127" s="219"/>
      <c r="O8127" s="219"/>
      <c r="P8127" s="219"/>
      <c r="Q8127" s="219"/>
      <c r="R8127" s="219"/>
      <c r="S8127" s="219"/>
      <c r="T8127" s="220"/>
      <c r="AT8127" s="221" t="s">
        <v>272</v>
      </c>
      <c r="AU8127" s="221" t="s">
        <v>91</v>
      </c>
      <c r="AV8127" s="13" t="s">
        <v>89</v>
      </c>
      <c r="AW8127" s="13" t="s">
        <v>38</v>
      </c>
      <c r="AX8127" s="13" t="s">
        <v>82</v>
      </c>
      <c r="AY8127" s="221" t="s">
        <v>262</v>
      </c>
    </row>
    <row r="8128" spans="1:65" s="15" customFormat="1" ht="10">
      <c r="B8128" s="233"/>
      <c r="C8128" s="234"/>
      <c r="D8128" s="208" t="s">
        <v>272</v>
      </c>
      <c r="E8128" s="235" t="s">
        <v>44</v>
      </c>
      <c r="F8128" s="236" t="s">
        <v>3749</v>
      </c>
      <c r="G8128" s="234"/>
      <c r="H8128" s="237">
        <v>3.2</v>
      </c>
      <c r="I8128" s="238"/>
      <c r="J8128" s="234"/>
      <c r="K8128" s="234"/>
      <c r="L8128" s="239"/>
      <c r="M8128" s="240"/>
      <c r="N8128" s="241"/>
      <c r="O8128" s="241"/>
      <c r="P8128" s="241"/>
      <c r="Q8128" s="241"/>
      <c r="R8128" s="241"/>
      <c r="S8128" s="241"/>
      <c r="T8128" s="242"/>
      <c r="AT8128" s="243" t="s">
        <v>272</v>
      </c>
      <c r="AU8128" s="243" t="s">
        <v>91</v>
      </c>
      <c r="AV8128" s="15" t="s">
        <v>91</v>
      </c>
      <c r="AW8128" s="15" t="s">
        <v>38</v>
      </c>
      <c r="AX8128" s="15" t="s">
        <v>82</v>
      </c>
      <c r="AY8128" s="243" t="s">
        <v>262</v>
      </c>
    </row>
    <row r="8129" spans="2:51" s="13" customFormat="1" ht="10">
      <c r="B8129" s="212"/>
      <c r="C8129" s="213"/>
      <c r="D8129" s="208" t="s">
        <v>272</v>
      </c>
      <c r="E8129" s="214" t="s">
        <v>44</v>
      </c>
      <c r="F8129" s="215" t="s">
        <v>777</v>
      </c>
      <c r="G8129" s="213"/>
      <c r="H8129" s="214" t="s">
        <v>44</v>
      </c>
      <c r="I8129" s="216"/>
      <c r="J8129" s="213"/>
      <c r="K8129" s="213"/>
      <c r="L8129" s="217"/>
      <c r="M8129" s="218"/>
      <c r="N8129" s="219"/>
      <c r="O8129" s="219"/>
      <c r="P8129" s="219"/>
      <c r="Q8129" s="219"/>
      <c r="R8129" s="219"/>
      <c r="S8129" s="219"/>
      <c r="T8129" s="220"/>
      <c r="AT8129" s="221" t="s">
        <v>272</v>
      </c>
      <c r="AU8129" s="221" t="s">
        <v>91</v>
      </c>
      <c r="AV8129" s="13" t="s">
        <v>89</v>
      </c>
      <c r="AW8129" s="13" t="s">
        <v>38</v>
      </c>
      <c r="AX8129" s="13" t="s">
        <v>82</v>
      </c>
      <c r="AY8129" s="221" t="s">
        <v>262</v>
      </c>
    </row>
    <row r="8130" spans="2:51" s="15" customFormat="1" ht="10">
      <c r="B8130" s="233"/>
      <c r="C8130" s="234"/>
      <c r="D8130" s="208" t="s">
        <v>272</v>
      </c>
      <c r="E8130" s="235" t="s">
        <v>44</v>
      </c>
      <c r="F8130" s="236" t="s">
        <v>3750</v>
      </c>
      <c r="G8130" s="234"/>
      <c r="H8130" s="237">
        <v>25.76</v>
      </c>
      <c r="I8130" s="238"/>
      <c r="J8130" s="234"/>
      <c r="K8130" s="234"/>
      <c r="L8130" s="239"/>
      <c r="M8130" s="240"/>
      <c r="N8130" s="241"/>
      <c r="O8130" s="241"/>
      <c r="P8130" s="241"/>
      <c r="Q8130" s="241"/>
      <c r="R8130" s="241"/>
      <c r="S8130" s="241"/>
      <c r="T8130" s="242"/>
      <c r="AT8130" s="243" t="s">
        <v>272</v>
      </c>
      <c r="AU8130" s="243" t="s">
        <v>91</v>
      </c>
      <c r="AV8130" s="15" t="s">
        <v>91</v>
      </c>
      <c r="AW8130" s="15" t="s">
        <v>38</v>
      </c>
      <c r="AX8130" s="15" t="s">
        <v>82</v>
      </c>
      <c r="AY8130" s="243" t="s">
        <v>262</v>
      </c>
    </row>
    <row r="8131" spans="2:51" s="13" customFormat="1" ht="10">
      <c r="B8131" s="212"/>
      <c r="C8131" s="213"/>
      <c r="D8131" s="208" t="s">
        <v>272</v>
      </c>
      <c r="E8131" s="214" t="s">
        <v>44</v>
      </c>
      <c r="F8131" s="215" t="s">
        <v>3751</v>
      </c>
      <c r="G8131" s="213"/>
      <c r="H8131" s="214" t="s">
        <v>44</v>
      </c>
      <c r="I8131" s="216"/>
      <c r="J8131" s="213"/>
      <c r="K8131" s="213"/>
      <c r="L8131" s="217"/>
      <c r="M8131" s="218"/>
      <c r="N8131" s="219"/>
      <c r="O8131" s="219"/>
      <c r="P8131" s="219"/>
      <c r="Q8131" s="219"/>
      <c r="R8131" s="219"/>
      <c r="S8131" s="219"/>
      <c r="T8131" s="220"/>
      <c r="AT8131" s="221" t="s">
        <v>272</v>
      </c>
      <c r="AU8131" s="221" t="s">
        <v>91</v>
      </c>
      <c r="AV8131" s="13" t="s">
        <v>89</v>
      </c>
      <c r="AW8131" s="13" t="s">
        <v>38</v>
      </c>
      <c r="AX8131" s="13" t="s">
        <v>82</v>
      </c>
      <c r="AY8131" s="221" t="s">
        <v>262</v>
      </c>
    </row>
    <row r="8132" spans="2:51" s="15" customFormat="1" ht="10">
      <c r="B8132" s="233"/>
      <c r="C8132" s="234"/>
      <c r="D8132" s="208" t="s">
        <v>272</v>
      </c>
      <c r="E8132" s="235" t="s">
        <v>44</v>
      </c>
      <c r="F8132" s="236" t="s">
        <v>3752</v>
      </c>
      <c r="G8132" s="234"/>
      <c r="H8132" s="237">
        <v>4.2</v>
      </c>
      <c r="I8132" s="238"/>
      <c r="J8132" s="234"/>
      <c r="K8132" s="234"/>
      <c r="L8132" s="239"/>
      <c r="M8132" s="240"/>
      <c r="N8132" s="241"/>
      <c r="O8132" s="241"/>
      <c r="P8132" s="241"/>
      <c r="Q8132" s="241"/>
      <c r="R8132" s="241"/>
      <c r="S8132" s="241"/>
      <c r="T8132" s="242"/>
      <c r="AT8132" s="243" t="s">
        <v>272</v>
      </c>
      <c r="AU8132" s="243" t="s">
        <v>91</v>
      </c>
      <c r="AV8132" s="15" t="s">
        <v>91</v>
      </c>
      <c r="AW8132" s="15" t="s">
        <v>38</v>
      </c>
      <c r="AX8132" s="15" t="s">
        <v>82</v>
      </c>
      <c r="AY8132" s="243" t="s">
        <v>262</v>
      </c>
    </row>
    <row r="8133" spans="2:51" s="13" customFormat="1" ht="10">
      <c r="B8133" s="212"/>
      <c r="C8133" s="213"/>
      <c r="D8133" s="208" t="s">
        <v>272</v>
      </c>
      <c r="E8133" s="214" t="s">
        <v>44</v>
      </c>
      <c r="F8133" s="215" t="s">
        <v>783</v>
      </c>
      <c r="G8133" s="213"/>
      <c r="H8133" s="214" t="s">
        <v>44</v>
      </c>
      <c r="I8133" s="216"/>
      <c r="J8133" s="213"/>
      <c r="K8133" s="213"/>
      <c r="L8133" s="217"/>
      <c r="M8133" s="218"/>
      <c r="N8133" s="219"/>
      <c r="O8133" s="219"/>
      <c r="P8133" s="219"/>
      <c r="Q8133" s="219"/>
      <c r="R8133" s="219"/>
      <c r="S8133" s="219"/>
      <c r="T8133" s="220"/>
      <c r="AT8133" s="221" t="s">
        <v>272</v>
      </c>
      <c r="AU8133" s="221" t="s">
        <v>91</v>
      </c>
      <c r="AV8133" s="13" t="s">
        <v>89</v>
      </c>
      <c r="AW8133" s="13" t="s">
        <v>38</v>
      </c>
      <c r="AX8133" s="13" t="s">
        <v>82</v>
      </c>
      <c r="AY8133" s="221" t="s">
        <v>262</v>
      </c>
    </row>
    <row r="8134" spans="2:51" s="15" customFormat="1" ht="10">
      <c r="B8134" s="233"/>
      <c r="C8134" s="234"/>
      <c r="D8134" s="208" t="s">
        <v>272</v>
      </c>
      <c r="E8134" s="235" t="s">
        <v>44</v>
      </c>
      <c r="F8134" s="236" t="s">
        <v>3753</v>
      </c>
      <c r="G8134" s="234"/>
      <c r="H8134" s="237">
        <v>16.559999999999999</v>
      </c>
      <c r="I8134" s="238"/>
      <c r="J8134" s="234"/>
      <c r="K8134" s="234"/>
      <c r="L8134" s="239"/>
      <c r="M8134" s="240"/>
      <c r="N8134" s="241"/>
      <c r="O8134" s="241"/>
      <c r="P8134" s="241"/>
      <c r="Q8134" s="241"/>
      <c r="R8134" s="241"/>
      <c r="S8134" s="241"/>
      <c r="T8134" s="242"/>
      <c r="AT8134" s="243" t="s">
        <v>272</v>
      </c>
      <c r="AU8134" s="243" t="s">
        <v>91</v>
      </c>
      <c r="AV8134" s="15" t="s">
        <v>91</v>
      </c>
      <c r="AW8134" s="15" t="s">
        <v>38</v>
      </c>
      <c r="AX8134" s="15" t="s">
        <v>82</v>
      </c>
      <c r="AY8134" s="243" t="s">
        <v>262</v>
      </c>
    </row>
    <row r="8135" spans="2:51" s="13" customFormat="1" ht="10">
      <c r="B8135" s="212"/>
      <c r="C8135" s="213"/>
      <c r="D8135" s="208" t="s">
        <v>272</v>
      </c>
      <c r="E8135" s="214" t="s">
        <v>44</v>
      </c>
      <c r="F8135" s="215" t="s">
        <v>787</v>
      </c>
      <c r="G8135" s="213"/>
      <c r="H8135" s="214" t="s">
        <v>44</v>
      </c>
      <c r="I8135" s="216"/>
      <c r="J8135" s="213"/>
      <c r="K8135" s="213"/>
      <c r="L8135" s="217"/>
      <c r="M8135" s="218"/>
      <c r="N8135" s="219"/>
      <c r="O8135" s="219"/>
      <c r="P8135" s="219"/>
      <c r="Q8135" s="219"/>
      <c r="R8135" s="219"/>
      <c r="S8135" s="219"/>
      <c r="T8135" s="220"/>
      <c r="AT8135" s="221" t="s">
        <v>272</v>
      </c>
      <c r="AU8135" s="221" t="s">
        <v>91</v>
      </c>
      <c r="AV8135" s="13" t="s">
        <v>89</v>
      </c>
      <c r="AW8135" s="13" t="s">
        <v>38</v>
      </c>
      <c r="AX8135" s="13" t="s">
        <v>82</v>
      </c>
      <c r="AY8135" s="221" t="s">
        <v>262</v>
      </c>
    </row>
    <row r="8136" spans="2:51" s="15" customFormat="1" ht="10">
      <c r="B8136" s="233"/>
      <c r="C8136" s="234"/>
      <c r="D8136" s="208" t="s">
        <v>272</v>
      </c>
      <c r="E8136" s="235" t="s">
        <v>44</v>
      </c>
      <c r="F8136" s="236" t="s">
        <v>3754</v>
      </c>
      <c r="G8136" s="234"/>
      <c r="H8136" s="237">
        <v>42.32</v>
      </c>
      <c r="I8136" s="238"/>
      <c r="J8136" s="234"/>
      <c r="K8136" s="234"/>
      <c r="L8136" s="239"/>
      <c r="M8136" s="240"/>
      <c r="N8136" s="241"/>
      <c r="O8136" s="241"/>
      <c r="P8136" s="241"/>
      <c r="Q8136" s="241"/>
      <c r="R8136" s="241"/>
      <c r="S8136" s="241"/>
      <c r="T8136" s="242"/>
      <c r="AT8136" s="243" t="s">
        <v>272</v>
      </c>
      <c r="AU8136" s="243" t="s">
        <v>91</v>
      </c>
      <c r="AV8136" s="15" t="s">
        <v>91</v>
      </c>
      <c r="AW8136" s="15" t="s">
        <v>38</v>
      </c>
      <c r="AX8136" s="15" t="s">
        <v>82</v>
      </c>
      <c r="AY8136" s="243" t="s">
        <v>262</v>
      </c>
    </row>
    <row r="8137" spans="2:51" s="13" customFormat="1" ht="10">
      <c r="B8137" s="212"/>
      <c r="C8137" s="213"/>
      <c r="D8137" s="208" t="s">
        <v>272</v>
      </c>
      <c r="E8137" s="214" t="s">
        <v>44</v>
      </c>
      <c r="F8137" s="215" t="s">
        <v>789</v>
      </c>
      <c r="G8137" s="213"/>
      <c r="H8137" s="214" t="s">
        <v>44</v>
      </c>
      <c r="I8137" s="216"/>
      <c r="J8137" s="213"/>
      <c r="K8137" s="213"/>
      <c r="L8137" s="217"/>
      <c r="M8137" s="218"/>
      <c r="N8137" s="219"/>
      <c r="O8137" s="219"/>
      <c r="P8137" s="219"/>
      <c r="Q8137" s="219"/>
      <c r="R8137" s="219"/>
      <c r="S8137" s="219"/>
      <c r="T8137" s="220"/>
      <c r="AT8137" s="221" t="s">
        <v>272</v>
      </c>
      <c r="AU8137" s="221" t="s">
        <v>91</v>
      </c>
      <c r="AV8137" s="13" t="s">
        <v>89</v>
      </c>
      <c r="AW8137" s="13" t="s">
        <v>38</v>
      </c>
      <c r="AX8137" s="13" t="s">
        <v>82</v>
      </c>
      <c r="AY8137" s="221" t="s">
        <v>262</v>
      </c>
    </row>
    <row r="8138" spans="2:51" s="15" customFormat="1" ht="10">
      <c r="B8138" s="233"/>
      <c r="C8138" s="234"/>
      <c r="D8138" s="208" t="s">
        <v>272</v>
      </c>
      <c r="E8138" s="235" t="s">
        <v>44</v>
      </c>
      <c r="F8138" s="236" t="s">
        <v>3755</v>
      </c>
      <c r="G8138" s="234"/>
      <c r="H8138" s="237">
        <v>47.38</v>
      </c>
      <c r="I8138" s="238"/>
      <c r="J8138" s="234"/>
      <c r="K8138" s="234"/>
      <c r="L8138" s="239"/>
      <c r="M8138" s="240"/>
      <c r="N8138" s="241"/>
      <c r="O8138" s="241"/>
      <c r="P8138" s="241"/>
      <c r="Q8138" s="241"/>
      <c r="R8138" s="241"/>
      <c r="S8138" s="241"/>
      <c r="T8138" s="242"/>
      <c r="AT8138" s="243" t="s">
        <v>272</v>
      </c>
      <c r="AU8138" s="243" t="s">
        <v>91</v>
      </c>
      <c r="AV8138" s="15" t="s">
        <v>91</v>
      </c>
      <c r="AW8138" s="15" t="s">
        <v>38</v>
      </c>
      <c r="AX8138" s="15" t="s">
        <v>82</v>
      </c>
      <c r="AY8138" s="243" t="s">
        <v>262</v>
      </c>
    </row>
    <row r="8139" spans="2:51" s="13" customFormat="1" ht="10">
      <c r="B8139" s="212"/>
      <c r="C8139" s="213"/>
      <c r="D8139" s="208" t="s">
        <v>272</v>
      </c>
      <c r="E8139" s="214" t="s">
        <v>44</v>
      </c>
      <c r="F8139" s="215" t="s">
        <v>791</v>
      </c>
      <c r="G8139" s="213"/>
      <c r="H8139" s="214" t="s">
        <v>44</v>
      </c>
      <c r="I8139" s="216"/>
      <c r="J8139" s="213"/>
      <c r="K8139" s="213"/>
      <c r="L8139" s="217"/>
      <c r="M8139" s="218"/>
      <c r="N8139" s="219"/>
      <c r="O8139" s="219"/>
      <c r="P8139" s="219"/>
      <c r="Q8139" s="219"/>
      <c r="R8139" s="219"/>
      <c r="S8139" s="219"/>
      <c r="T8139" s="220"/>
      <c r="AT8139" s="221" t="s">
        <v>272</v>
      </c>
      <c r="AU8139" s="221" t="s">
        <v>91</v>
      </c>
      <c r="AV8139" s="13" t="s">
        <v>89</v>
      </c>
      <c r="AW8139" s="13" t="s">
        <v>38</v>
      </c>
      <c r="AX8139" s="13" t="s">
        <v>82</v>
      </c>
      <c r="AY8139" s="221" t="s">
        <v>262</v>
      </c>
    </row>
    <row r="8140" spans="2:51" s="15" customFormat="1" ht="10">
      <c r="B8140" s="233"/>
      <c r="C8140" s="234"/>
      <c r="D8140" s="208" t="s">
        <v>272</v>
      </c>
      <c r="E8140" s="235" t="s">
        <v>44</v>
      </c>
      <c r="F8140" s="236" t="s">
        <v>3756</v>
      </c>
      <c r="G8140" s="234"/>
      <c r="H8140" s="237">
        <v>21.16</v>
      </c>
      <c r="I8140" s="238"/>
      <c r="J8140" s="234"/>
      <c r="K8140" s="234"/>
      <c r="L8140" s="239"/>
      <c r="M8140" s="240"/>
      <c r="N8140" s="241"/>
      <c r="O8140" s="241"/>
      <c r="P8140" s="241"/>
      <c r="Q8140" s="241"/>
      <c r="R8140" s="241"/>
      <c r="S8140" s="241"/>
      <c r="T8140" s="242"/>
      <c r="AT8140" s="243" t="s">
        <v>272</v>
      </c>
      <c r="AU8140" s="243" t="s">
        <v>91</v>
      </c>
      <c r="AV8140" s="15" t="s">
        <v>91</v>
      </c>
      <c r="AW8140" s="15" t="s">
        <v>38</v>
      </c>
      <c r="AX8140" s="15" t="s">
        <v>82</v>
      </c>
      <c r="AY8140" s="243" t="s">
        <v>262</v>
      </c>
    </row>
    <row r="8141" spans="2:51" s="13" customFormat="1" ht="10">
      <c r="B8141" s="212"/>
      <c r="C8141" s="213"/>
      <c r="D8141" s="208" t="s">
        <v>272</v>
      </c>
      <c r="E8141" s="214" t="s">
        <v>44</v>
      </c>
      <c r="F8141" s="215" t="s">
        <v>3757</v>
      </c>
      <c r="G8141" s="213"/>
      <c r="H8141" s="214" t="s">
        <v>44</v>
      </c>
      <c r="I8141" s="216"/>
      <c r="J8141" s="213"/>
      <c r="K8141" s="213"/>
      <c r="L8141" s="217"/>
      <c r="M8141" s="218"/>
      <c r="N8141" s="219"/>
      <c r="O8141" s="219"/>
      <c r="P8141" s="219"/>
      <c r="Q8141" s="219"/>
      <c r="R8141" s="219"/>
      <c r="S8141" s="219"/>
      <c r="T8141" s="220"/>
      <c r="AT8141" s="221" t="s">
        <v>272</v>
      </c>
      <c r="AU8141" s="221" t="s">
        <v>91</v>
      </c>
      <c r="AV8141" s="13" t="s">
        <v>89</v>
      </c>
      <c r="AW8141" s="13" t="s">
        <v>38</v>
      </c>
      <c r="AX8141" s="13" t="s">
        <v>82</v>
      </c>
      <c r="AY8141" s="221" t="s">
        <v>262</v>
      </c>
    </row>
    <row r="8142" spans="2:51" s="15" customFormat="1" ht="10">
      <c r="B8142" s="233"/>
      <c r="C8142" s="234"/>
      <c r="D8142" s="208" t="s">
        <v>272</v>
      </c>
      <c r="E8142" s="235" t="s">
        <v>44</v>
      </c>
      <c r="F8142" s="236" t="s">
        <v>3758</v>
      </c>
      <c r="G8142" s="234"/>
      <c r="H8142" s="237">
        <v>13.34</v>
      </c>
      <c r="I8142" s="238"/>
      <c r="J8142" s="234"/>
      <c r="K8142" s="234"/>
      <c r="L8142" s="239"/>
      <c r="M8142" s="240"/>
      <c r="N8142" s="241"/>
      <c r="O8142" s="241"/>
      <c r="P8142" s="241"/>
      <c r="Q8142" s="241"/>
      <c r="R8142" s="241"/>
      <c r="S8142" s="241"/>
      <c r="T8142" s="242"/>
      <c r="AT8142" s="243" t="s">
        <v>272</v>
      </c>
      <c r="AU8142" s="243" t="s">
        <v>91</v>
      </c>
      <c r="AV8142" s="15" t="s">
        <v>91</v>
      </c>
      <c r="AW8142" s="15" t="s">
        <v>38</v>
      </c>
      <c r="AX8142" s="15" t="s">
        <v>82</v>
      </c>
      <c r="AY8142" s="243" t="s">
        <v>262</v>
      </c>
    </row>
    <row r="8143" spans="2:51" s="15" customFormat="1" ht="10">
      <c r="B8143" s="233"/>
      <c r="C8143" s="234"/>
      <c r="D8143" s="208" t="s">
        <v>272</v>
      </c>
      <c r="E8143" s="235" t="s">
        <v>44</v>
      </c>
      <c r="F8143" s="236" t="s">
        <v>3759</v>
      </c>
      <c r="G8143" s="234"/>
      <c r="H8143" s="237">
        <v>-29.8</v>
      </c>
      <c r="I8143" s="238"/>
      <c r="J8143" s="234"/>
      <c r="K8143" s="234"/>
      <c r="L8143" s="239"/>
      <c r="M8143" s="240"/>
      <c r="N8143" s="241"/>
      <c r="O8143" s="241"/>
      <c r="P8143" s="241"/>
      <c r="Q8143" s="241"/>
      <c r="R8143" s="241"/>
      <c r="S8143" s="241"/>
      <c r="T8143" s="242"/>
      <c r="AT8143" s="243" t="s">
        <v>272</v>
      </c>
      <c r="AU8143" s="243" t="s">
        <v>91</v>
      </c>
      <c r="AV8143" s="15" t="s">
        <v>91</v>
      </c>
      <c r="AW8143" s="15" t="s">
        <v>38</v>
      </c>
      <c r="AX8143" s="15" t="s">
        <v>82</v>
      </c>
      <c r="AY8143" s="243" t="s">
        <v>262</v>
      </c>
    </row>
    <row r="8144" spans="2:51" s="15" customFormat="1" ht="10">
      <c r="B8144" s="233"/>
      <c r="C8144" s="234"/>
      <c r="D8144" s="208" t="s">
        <v>272</v>
      </c>
      <c r="E8144" s="235" t="s">
        <v>44</v>
      </c>
      <c r="F8144" s="236" t="s">
        <v>3760</v>
      </c>
      <c r="G8144" s="234"/>
      <c r="H8144" s="237">
        <v>-5.0999999999999996</v>
      </c>
      <c r="I8144" s="238"/>
      <c r="J8144" s="234"/>
      <c r="K8144" s="234"/>
      <c r="L8144" s="239"/>
      <c r="M8144" s="240"/>
      <c r="N8144" s="241"/>
      <c r="O8144" s="241"/>
      <c r="P8144" s="241"/>
      <c r="Q8144" s="241"/>
      <c r="R8144" s="241"/>
      <c r="S8144" s="241"/>
      <c r="T8144" s="242"/>
      <c r="AT8144" s="243" t="s">
        <v>272</v>
      </c>
      <c r="AU8144" s="243" t="s">
        <v>91</v>
      </c>
      <c r="AV8144" s="15" t="s">
        <v>91</v>
      </c>
      <c r="AW8144" s="15" t="s">
        <v>38</v>
      </c>
      <c r="AX8144" s="15" t="s">
        <v>82</v>
      </c>
      <c r="AY8144" s="243" t="s">
        <v>262</v>
      </c>
    </row>
    <row r="8145" spans="2:51" s="14" customFormat="1" ht="10">
      <c r="B8145" s="222"/>
      <c r="C8145" s="223"/>
      <c r="D8145" s="208" t="s">
        <v>272</v>
      </c>
      <c r="E8145" s="224" t="s">
        <v>44</v>
      </c>
      <c r="F8145" s="225" t="s">
        <v>284</v>
      </c>
      <c r="G8145" s="223"/>
      <c r="H8145" s="226">
        <v>234.23999999999998</v>
      </c>
      <c r="I8145" s="227"/>
      <c r="J8145" s="223"/>
      <c r="K8145" s="223"/>
      <c r="L8145" s="228"/>
      <c r="M8145" s="229"/>
      <c r="N8145" s="230"/>
      <c r="O8145" s="230"/>
      <c r="P8145" s="230"/>
      <c r="Q8145" s="230"/>
      <c r="R8145" s="230"/>
      <c r="S8145" s="230"/>
      <c r="T8145" s="231"/>
      <c r="AT8145" s="232" t="s">
        <v>272</v>
      </c>
      <c r="AU8145" s="232" t="s">
        <v>91</v>
      </c>
      <c r="AV8145" s="14" t="s">
        <v>97</v>
      </c>
      <c r="AW8145" s="14" t="s">
        <v>38</v>
      </c>
      <c r="AX8145" s="14" t="s">
        <v>82</v>
      </c>
      <c r="AY8145" s="232" t="s">
        <v>262</v>
      </c>
    </row>
    <row r="8146" spans="2:51" s="13" customFormat="1" ht="10">
      <c r="B8146" s="212"/>
      <c r="C8146" s="213"/>
      <c r="D8146" s="208" t="s">
        <v>272</v>
      </c>
      <c r="E8146" s="214" t="s">
        <v>44</v>
      </c>
      <c r="F8146" s="215" t="s">
        <v>1248</v>
      </c>
      <c r="G8146" s="213"/>
      <c r="H8146" s="214" t="s">
        <v>44</v>
      </c>
      <c r="I8146" s="216"/>
      <c r="J8146" s="213"/>
      <c r="K8146" s="213"/>
      <c r="L8146" s="217"/>
      <c r="M8146" s="218"/>
      <c r="N8146" s="219"/>
      <c r="O8146" s="219"/>
      <c r="P8146" s="219"/>
      <c r="Q8146" s="219"/>
      <c r="R8146" s="219"/>
      <c r="S8146" s="219"/>
      <c r="T8146" s="220"/>
      <c r="AT8146" s="221" t="s">
        <v>272</v>
      </c>
      <c r="AU8146" s="221" t="s">
        <v>91</v>
      </c>
      <c r="AV8146" s="13" t="s">
        <v>89</v>
      </c>
      <c r="AW8146" s="13" t="s">
        <v>38</v>
      </c>
      <c r="AX8146" s="13" t="s">
        <v>82</v>
      </c>
      <c r="AY8146" s="221" t="s">
        <v>262</v>
      </c>
    </row>
    <row r="8147" spans="2:51" s="13" customFormat="1" ht="10">
      <c r="B8147" s="212"/>
      <c r="C8147" s="213"/>
      <c r="D8147" s="208" t="s">
        <v>272</v>
      </c>
      <c r="E8147" s="214" t="s">
        <v>44</v>
      </c>
      <c r="F8147" s="215" t="s">
        <v>1263</v>
      </c>
      <c r="G8147" s="213"/>
      <c r="H8147" s="214" t="s">
        <v>44</v>
      </c>
      <c r="I8147" s="216"/>
      <c r="J8147" s="213"/>
      <c r="K8147" s="213"/>
      <c r="L8147" s="217"/>
      <c r="M8147" s="218"/>
      <c r="N8147" s="219"/>
      <c r="O8147" s="219"/>
      <c r="P8147" s="219"/>
      <c r="Q8147" s="219"/>
      <c r="R8147" s="219"/>
      <c r="S8147" s="219"/>
      <c r="T8147" s="220"/>
      <c r="AT8147" s="221" t="s">
        <v>272</v>
      </c>
      <c r="AU8147" s="221" t="s">
        <v>91</v>
      </c>
      <c r="AV8147" s="13" t="s">
        <v>89</v>
      </c>
      <c r="AW8147" s="13" t="s">
        <v>38</v>
      </c>
      <c r="AX8147" s="13" t="s">
        <v>82</v>
      </c>
      <c r="AY8147" s="221" t="s">
        <v>262</v>
      </c>
    </row>
    <row r="8148" spans="2:51" s="15" customFormat="1" ht="10">
      <c r="B8148" s="233"/>
      <c r="C8148" s="234"/>
      <c r="D8148" s="208" t="s">
        <v>272</v>
      </c>
      <c r="E8148" s="235" t="s">
        <v>44</v>
      </c>
      <c r="F8148" s="236" t="s">
        <v>3749</v>
      </c>
      <c r="G8148" s="234"/>
      <c r="H8148" s="237">
        <v>3.2</v>
      </c>
      <c r="I8148" s="238"/>
      <c r="J8148" s="234"/>
      <c r="K8148" s="234"/>
      <c r="L8148" s="239"/>
      <c r="M8148" s="240"/>
      <c r="N8148" s="241"/>
      <c r="O8148" s="241"/>
      <c r="P8148" s="241"/>
      <c r="Q8148" s="241"/>
      <c r="R8148" s="241"/>
      <c r="S8148" s="241"/>
      <c r="T8148" s="242"/>
      <c r="AT8148" s="243" t="s">
        <v>272</v>
      </c>
      <c r="AU8148" s="243" t="s">
        <v>91</v>
      </c>
      <c r="AV8148" s="15" t="s">
        <v>91</v>
      </c>
      <c r="AW8148" s="15" t="s">
        <v>38</v>
      </c>
      <c r="AX8148" s="15" t="s">
        <v>82</v>
      </c>
      <c r="AY8148" s="243" t="s">
        <v>262</v>
      </c>
    </row>
    <row r="8149" spans="2:51" s="13" customFormat="1" ht="10">
      <c r="B8149" s="212"/>
      <c r="C8149" s="213"/>
      <c r="D8149" s="208" t="s">
        <v>272</v>
      </c>
      <c r="E8149" s="214" t="s">
        <v>44</v>
      </c>
      <c r="F8149" s="215" t="s">
        <v>835</v>
      </c>
      <c r="G8149" s="213"/>
      <c r="H8149" s="214" t="s">
        <v>44</v>
      </c>
      <c r="I8149" s="216"/>
      <c r="J8149" s="213"/>
      <c r="K8149" s="213"/>
      <c r="L8149" s="217"/>
      <c r="M8149" s="218"/>
      <c r="N8149" s="219"/>
      <c r="O8149" s="219"/>
      <c r="P8149" s="219"/>
      <c r="Q8149" s="219"/>
      <c r="R8149" s="219"/>
      <c r="S8149" s="219"/>
      <c r="T8149" s="220"/>
      <c r="AT8149" s="221" t="s">
        <v>272</v>
      </c>
      <c r="AU8149" s="221" t="s">
        <v>91</v>
      </c>
      <c r="AV8149" s="13" t="s">
        <v>89</v>
      </c>
      <c r="AW8149" s="13" t="s">
        <v>38</v>
      </c>
      <c r="AX8149" s="13" t="s">
        <v>82</v>
      </c>
      <c r="AY8149" s="221" t="s">
        <v>262</v>
      </c>
    </row>
    <row r="8150" spans="2:51" s="15" customFormat="1" ht="10">
      <c r="B8150" s="233"/>
      <c r="C8150" s="234"/>
      <c r="D8150" s="208" t="s">
        <v>272</v>
      </c>
      <c r="E8150" s="235" t="s">
        <v>44</v>
      </c>
      <c r="F8150" s="236" t="s">
        <v>3761</v>
      </c>
      <c r="G8150" s="234"/>
      <c r="H8150" s="237">
        <v>43.7</v>
      </c>
      <c r="I8150" s="238"/>
      <c r="J8150" s="234"/>
      <c r="K8150" s="234"/>
      <c r="L8150" s="239"/>
      <c r="M8150" s="240"/>
      <c r="N8150" s="241"/>
      <c r="O8150" s="241"/>
      <c r="P8150" s="241"/>
      <c r="Q8150" s="241"/>
      <c r="R8150" s="241"/>
      <c r="S8150" s="241"/>
      <c r="T8150" s="242"/>
      <c r="AT8150" s="243" t="s">
        <v>272</v>
      </c>
      <c r="AU8150" s="243" t="s">
        <v>91</v>
      </c>
      <c r="AV8150" s="15" t="s">
        <v>91</v>
      </c>
      <c r="AW8150" s="15" t="s">
        <v>38</v>
      </c>
      <c r="AX8150" s="15" t="s">
        <v>82</v>
      </c>
      <c r="AY8150" s="243" t="s">
        <v>262</v>
      </c>
    </row>
    <row r="8151" spans="2:51" s="13" customFormat="1" ht="10">
      <c r="B8151" s="212"/>
      <c r="C8151" s="213"/>
      <c r="D8151" s="208" t="s">
        <v>272</v>
      </c>
      <c r="E8151" s="214" t="s">
        <v>44</v>
      </c>
      <c r="F8151" s="215" t="s">
        <v>837</v>
      </c>
      <c r="G8151" s="213"/>
      <c r="H8151" s="214" t="s">
        <v>44</v>
      </c>
      <c r="I8151" s="216"/>
      <c r="J8151" s="213"/>
      <c r="K8151" s="213"/>
      <c r="L8151" s="217"/>
      <c r="M8151" s="218"/>
      <c r="N8151" s="219"/>
      <c r="O8151" s="219"/>
      <c r="P8151" s="219"/>
      <c r="Q8151" s="219"/>
      <c r="R8151" s="219"/>
      <c r="S8151" s="219"/>
      <c r="T8151" s="220"/>
      <c r="AT8151" s="221" t="s">
        <v>272</v>
      </c>
      <c r="AU8151" s="221" t="s">
        <v>91</v>
      </c>
      <c r="AV8151" s="13" t="s">
        <v>89</v>
      </c>
      <c r="AW8151" s="13" t="s">
        <v>38</v>
      </c>
      <c r="AX8151" s="13" t="s">
        <v>82</v>
      </c>
      <c r="AY8151" s="221" t="s">
        <v>262</v>
      </c>
    </row>
    <row r="8152" spans="2:51" s="15" customFormat="1" ht="10">
      <c r="B8152" s="233"/>
      <c r="C8152" s="234"/>
      <c r="D8152" s="208" t="s">
        <v>272</v>
      </c>
      <c r="E8152" s="235" t="s">
        <v>44</v>
      </c>
      <c r="F8152" s="236" t="s">
        <v>3762</v>
      </c>
      <c r="G8152" s="234"/>
      <c r="H8152" s="237">
        <v>48.07</v>
      </c>
      <c r="I8152" s="238"/>
      <c r="J8152" s="234"/>
      <c r="K8152" s="234"/>
      <c r="L8152" s="239"/>
      <c r="M8152" s="240"/>
      <c r="N8152" s="241"/>
      <c r="O8152" s="241"/>
      <c r="P8152" s="241"/>
      <c r="Q8152" s="241"/>
      <c r="R8152" s="241"/>
      <c r="S8152" s="241"/>
      <c r="T8152" s="242"/>
      <c r="AT8152" s="243" t="s">
        <v>272</v>
      </c>
      <c r="AU8152" s="243" t="s">
        <v>91</v>
      </c>
      <c r="AV8152" s="15" t="s">
        <v>91</v>
      </c>
      <c r="AW8152" s="15" t="s">
        <v>38</v>
      </c>
      <c r="AX8152" s="15" t="s">
        <v>82</v>
      </c>
      <c r="AY8152" s="243" t="s">
        <v>262</v>
      </c>
    </row>
    <row r="8153" spans="2:51" s="13" customFormat="1" ht="10">
      <c r="B8153" s="212"/>
      <c r="C8153" s="213"/>
      <c r="D8153" s="208" t="s">
        <v>272</v>
      </c>
      <c r="E8153" s="214" t="s">
        <v>44</v>
      </c>
      <c r="F8153" s="215" t="s">
        <v>838</v>
      </c>
      <c r="G8153" s="213"/>
      <c r="H8153" s="214" t="s">
        <v>44</v>
      </c>
      <c r="I8153" s="216"/>
      <c r="J8153" s="213"/>
      <c r="K8153" s="213"/>
      <c r="L8153" s="217"/>
      <c r="M8153" s="218"/>
      <c r="N8153" s="219"/>
      <c r="O8153" s="219"/>
      <c r="P8153" s="219"/>
      <c r="Q8153" s="219"/>
      <c r="R8153" s="219"/>
      <c r="S8153" s="219"/>
      <c r="T8153" s="220"/>
      <c r="AT8153" s="221" t="s">
        <v>272</v>
      </c>
      <c r="AU8153" s="221" t="s">
        <v>91</v>
      </c>
      <c r="AV8153" s="13" t="s">
        <v>89</v>
      </c>
      <c r="AW8153" s="13" t="s">
        <v>38</v>
      </c>
      <c r="AX8153" s="13" t="s">
        <v>82</v>
      </c>
      <c r="AY8153" s="221" t="s">
        <v>262</v>
      </c>
    </row>
    <row r="8154" spans="2:51" s="15" customFormat="1" ht="10">
      <c r="B8154" s="233"/>
      <c r="C8154" s="234"/>
      <c r="D8154" s="208" t="s">
        <v>272</v>
      </c>
      <c r="E8154" s="235" t="s">
        <v>44</v>
      </c>
      <c r="F8154" s="236" t="s">
        <v>3753</v>
      </c>
      <c r="G8154" s="234"/>
      <c r="H8154" s="237">
        <v>16.559999999999999</v>
      </c>
      <c r="I8154" s="238"/>
      <c r="J8154" s="234"/>
      <c r="K8154" s="234"/>
      <c r="L8154" s="239"/>
      <c r="M8154" s="240"/>
      <c r="N8154" s="241"/>
      <c r="O8154" s="241"/>
      <c r="P8154" s="241"/>
      <c r="Q8154" s="241"/>
      <c r="R8154" s="241"/>
      <c r="S8154" s="241"/>
      <c r="T8154" s="242"/>
      <c r="AT8154" s="243" t="s">
        <v>272</v>
      </c>
      <c r="AU8154" s="243" t="s">
        <v>91</v>
      </c>
      <c r="AV8154" s="15" t="s">
        <v>91</v>
      </c>
      <c r="AW8154" s="15" t="s">
        <v>38</v>
      </c>
      <c r="AX8154" s="15" t="s">
        <v>82</v>
      </c>
      <c r="AY8154" s="243" t="s">
        <v>262</v>
      </c>
    </row>
    <row r="8155" spans="2:51" s="13" customFormat="1" ht="10">
      <c r="B8155" s="212"/>
      <c r="C8155" s="213"/>
      <c r="D8155" s="208" t="s">
        <v>272</v>
      </c>
      <c r="E8155" s="214" t="s">
        <v>44</v>
      </c>
      <c r="F8155" s="215" t="s">
        <v>840</v>
      </c>
      <c r="G8155" s="213"/>
      <c r="H8155" s="214" t="s">
        <v>44</v>
      </c>
      <c r="I8155" s="216"/>
      <c r="J8155" s="213"/>
      <c r="K8155" s="213"/>
      <c r="L8155" s="217"/>
      <c r="M8155" s="218"/>
      <c r="N8155" s="219"/>
      <c r="O8155" s="219"/>
      <c r="P8155" s="219"/>
      <c r="Q8155" s="219"/>
      <c r="R8155" s="219"/>
      <c r="S8155" s="219"/>
      <c r="T8155" s="220"/>
      <c r="AT8155" s="221" t="s">
        <v>272</v>
      </c>
      <c r="AU8155" s="221" t="s">
        <v>91</v>
      </c>
      <c r="AV8155" s="13" t="s">
        <v>89</v>
      </c>
      <c r="AW8155" s="13" t="s">
        <v>38</v>
      </c>
      <c r="AX8155" s="13" t="s">
        <v>82</v>
      </c>
      <c r="AY8155" s="221" t="s">
        <v>262</v>
      </c>
    </row>
    <row r="8156" spans="2:51" s="15" customFormat="1" ht="10">
      <c r="B8156" s="233"/>
      <c r="C8156" s="234"/>
      <c r="D8156" s="208" t="s">
        <v>272</v>
      </c>
      <c r="E8156" s="235" t="s">
        <v>44</v>
      </c>
      <c r="F8156" s="236" t="s">
        <v>3747</v>
      </c>
      <c r="G8156" s="234"/>
      <c r="H8156" s="237">
        <v>21.16</v>
      </c>
      <c r="I8156" s="238"/>
      <c r="J8156" s="234"/>
      <c r="K8156" s="234"/>
      <c r="L8156" s="239"/>
      <c r="M8156" s="240"/>
      <c r="N8156" s="241"/>
      <c r="O8156" s="241"/>
      <c r="P8156" s="241"/>
      <c r="Q8156" s="241"/>
      <c r="R8156" s="241"/>
      <c r="S8156" s="241"/>
      <c r="T8156" s="242"/>
      <c r="AT8156" s="243" t="s">
        <v>272</v>
      </c>
      <c r="AU8156" s="243" t="s">
        <v>91</v>
      </c>
      <c r="AV8156" s="15" t="s">
        <v>91</v>
      </c>
      <c r="AW8156" s="15" t="s">
        <v>38</v>
      </c>
      <c r="AX8156" s="15" t="s">
        <v>82</v>
      </c>
      <c r="AY8156" s="243" t="s">
        <v>262</v>
      </c>
    </row>
    <row r="8157" spans="2:51" s="15" customFormat="1" ht="10">
      <c r="B8157" s="233"/>
      <c r="C8157" s="234"/>
      <c r="D8157" s="208" t="s">
        <v>272</v>
      </c>
      <c r="E8157" s="235" t="s">
        <v>44</v>
      </c>
      <c r="F8157" s="236" t="s">
        <v>3763</v>
      </c>
      <c r="G8157" s="234"/>
      <c r="H8157" s="237">
        <v>-12.8</v>
      </c>
      <c r="I8157" s="238"/>
      <c r="J8157" s="234"/>
      <c r="K8157" s="234"/>
      <c r="L8157" s="239"/>
      <c r="M8157" s="240"/>
      <c r="N8157" s="241"/>
      <c r="O8157" s="241"/>
      <c r="P8157" s="241"/>
      <c r="Q8157" s="241"/>
      <c r="R8157" s="241"/>
      <c r="S8157" s="241"/>
      <c r="T8157" s="242"/>
      <c r="AT8157" s="243" t="s">
        <v>272</v>
      </c>
      <c r="AU8157" s="243" t="s">
        <v>91</v>
      </c>
      <c r="AV8157" s="15" t="s">
        <v>91</v>
      </c>
      <c r="AW8157" s="15" t="s">
        <v>38</v>
      </c>
      <c r="AX8157" s="15" t="s">
        <v>82</v>
      </c>
      <c r="AY8157" s="243" t="s">
        <v>262</v>
      </c>
    </row>
    <row r="8158" spans="2:51" s="15" customFormat="1" ht="10">
      <c r="B8158" s="233"/>
      <c r="C8158" s="234"/>
      <c r="D8158" s="208" t="s">
        <v>272</v>
      </c>
      <c r="E8158" s="235" t="s">
        <v>44</v>
      </c>
      <c r="F8158" s="236" t="s">
        <v>3760</v>
      </c>
      <c r="G8158" s="234"/>
      <c r="H8158" s="237">
        <v>-5.0999999999999996</v>
      </c>
      <c r="I8158" s="238"/>
      <c r="J8158" s="234"/>
      <c r="K8158" s="234"/>
      <c r="L8158" s="239"/>
      <c r="M8158" s="240"/>
      <c r="N8158" s="241"/>
      <c r="O8158" s="241"/>
      <c r="P8158" s="241"/>
      <c r="Q8158" s="241"/>
      <c r="R8158" s="241"/>
      <c r="S8158" s="241"/>
      <c r="T8158" s="242"/>
      <c r="AT8158" s="243" t="s">
        <v>272</v>
      </c>
      <c r="AU8158" s="243" t="s">
        <v>91</v>
      </c>
      <c r="AV8158" s="15" t="s">
        <v>91</v>
      </c>
      <c r="AW8158" s="15" t="s">
        <v>38</v>
      </c>
      <c r="AX8158" s="15" t="s">
        <v>82</v>
      </c>
      <c r="AY8158" s="243" t="s">
        <v>262</v>
      </c>
    </row>
    <row r="8159" spans="2:51" s="14" customFormat="1" ht="10">
      <c r="B8159" s="222"/>
      <c r="C8159" s="223"/>
      <c r="D8159" s="208" t="s">
        <v>272</v>
      </c>
      <c r="E8159" s="224" t="s">
        <v>44</v>
      </c>
      <c r="F8159" s="225" t="s">
        <v>284</v>
      </c>
      <c r="G8159" s="223"/>
      <c r="H8159" s="226">
        <v>114.79</v>
      </c>
      <c r="I8159" s="227"/>
      <c r="J8159" s="223"/>
      <c r="K8159" s="223"/>
      <c r="L8159" s="228"/>
      <c r="M8159" s="229"/>
      <c r="N8159" s="230"/>
      <c r="O8159" s="230"/>
      <c r="P8159" s="230"/>
      <c r="Q8159" s="230"/>
      <c r="R8159" s="230"/>
      <c r="S8159" s="230"/>
      <c r="T8159" s="231"/>
      <c r="AT8159" s="232" t="s">
        <v>272</v>
      </c>
      <c r="AU8159" s="232" t="s">
        <v>91</v>
      </c>
      <c r="AV8159" s="14" t="s">
        <v>97</v>
      </c>
      <c r="AW8159" s="14" t="s">
        <v>38</v>
      </c>
      <c r="AX8159" s="14" t="s">
        <v>82</v>
      </c>
      <c r="AY8159" s="232" t="s">
        <v>262</v>
      </c>
    </row>
    <row r="8160" spans="2:51" s="13" customFormat="1" ht="10">
      <c r="B8160" s="212"/>
      <c r="C8160" s="213"/>
      <c r="D8160" s="208" t="s">
        <v>272</v>
      </c>
      <c r="E8160" s="214" t="s">
        <v>44</v>
      </c>
      <c r="F8160" s="215" t="s">
        <v>575</v>
      </c>
      <c r="G8160" s="213"/>
      <c r="H8160" s="214" t="s">
        <v>44</v>
      </c>
      <c r="I8160" s="216"/>
      <c r="J8160" s="213"/>
      <c r="K8160" s="213"/>
      <c r="L8160" s="217"/>
      <c r="M8160" s="218"/>
      <c r="N8160" s="219"/>
      <c r="O8160" s="219"/>
      <c r="P8160" s="219"/>
      <c r="Q8160" s="219"/>
      <c r="R8160" s="219"/>
      <c r="S8160" s="219"/>
      <c r="T8160" s="220"/>
      <c r="AT8160" s="221" t="s">
        <v>272</v>
      </c>
      <c r="AU8160" s="221" t="s">
        <v>91</v>
      </c>
      <c r="AV8160" s="13" t="s">
        <v>89</v>
      </c>
      <c r="AW8160" s="13" t="s">
        <v>38</v>
      </c>
      <c r="AX8160" s="13" t="s">
        <v>82</v>
      </c>
      <c r="AY8160" s="221" t="s">
        <v>262</v>
      </c>
    </row>
    <row r="8161" spans="2:51" s="13" customFormat="1" ht="10">
      <c r="B8161" s="212"/>
      <c r="C8161" s="213"/>
      <c r="D8161" s="208" t="s">
        <v>272</v>
      </c>
      <c r="E8161" s="214" t="s">
        <v>44</v>
      </c>
      <c r="F8161" s="215" t="s">
        <v>1267</v>
      </c>
      <c r="G8161" s="213"/>
      <c r="H8161" s="214" t="s">
        <v>44</v>
      </c>
      <c r="I8161" s="216"/>
      <c r="J8161" s="213"/>
      <c r="K8161" s="213"/>
      <c r="L8161" s="217"/>
      <c r="M8161" s="218"/>
      <c r="N8161" s="219"/>
      <c r="O8161" s="219"/>
      <c r="P8161" s="219"/>
      <c r="Q8161" s="219"/>
      <c r="R8161" s="219"/>
      <c r="S8161" s="219"/>
      <c r="T8161" s="220"/>
      <c r="AT8161" s="221" t="s">
        <v>272</v>
      </c>
      <c r="AU8161" s="221" t="s">
        <v>91</v>
      </c>
      <c r="AV8161" s="13" t="s">
        <v>89</v>
      </c>
      <c r="AW8161" s="13" t="s">
        <v>38</v>
      </c>
      <c r="AX8161" s="13" t="s">
        <v>82</v>
      </c>
      <c r="AY8161" s="221" t="s">
        <v>262</v>
      </c>
    </row>
    <row r="8162" spans="2:51" s="15" customFormat="1" ht="10">
      <c r="B8162" s="233"/>
      <c r="C8162" s="234"/>
      <c r="D8162" s="208" t="s">
        <v>272</v>
      </c>
      <c r="E8162" s="235" t="s">
        <v>44</v>
      </c>
      <c r="F8162" s="236" t="s">
        <v>3749</v>
      </c>
      <c r="G8162" s="234"/>
      <c r="H8162" s="237">
        <v>3.2</v>
      </c>
      <c r="I8162" s="238"/>
      <c r="J8162" s="234"/>
      <c r="K8162" s="234"/>
      <c r="L8162" s="239"/>
      <c r="M8162" s="240"/>
      <c r="N8162" s="241"/>
      <c r="O8162" s="241"/>
      <c r="P8162" s="241"/>
      <c r="Q8162" s="241"/>
      <c r="R8162" s="241"/>
      <c r="S8162" s="241"/>
      <c r="T8162" s="242"/>
      <c r="AT8162" s="243" t="s">
        <v>272</v>
      </c>
      <c r="AU8162" s="243" t="s">
        <v>91</v>
      </c>
      <c r="AV8162" s="15" t="s">
        <v>91</v>
      </c>
      <c r="AW8162" s="15" t="s">
        <v>38</v>
      </c>
      <c r="AX8162" s="15" t="s">
        <v>82</v>
      </c>
      <c r="AY8162" s="243" t="s">
        <v>262</v>
      </c>
    </row>
    <row r="8163" spans="2:51" s="13" customFormat="1" ht="10">
      <c r="B8163" s="212"/>
      <c r="C8163" s="213"/>
      <c r="D8163" s="208" t="s">
        <v>272</v>
      </c>
      <c r="E8163" s="214" t="s">
        <v>44</v>
      </c>
      <c r="F8163" s="215" t="s">
        <v>862</v>
      </c>
      <c r="G8163" s="213"/>
      <c r="H8163" s="214" t="s">
        <v>44</v>
      </c>
      <c r="I8163" s="216"/>
      <c r="J8163" s="213"/>
      <c r="K8163" s="213"/>
      <c r="L8163" s="217"/>
      <c r="M8163" s="218"/>
      <c r="N8163" s="219"/>
      <c r="O8163" s="219"/>
      <c r="P8163" s="219"/>
      <c r="Q8163" s="219"/>
      <c r="R8163" s="219"/>
      <c r="S8163" s="219"/>
      <c r="T8163" s="220"/>
      <c r="AT8163" s="221" t="s">
        <v>272</v>
      </c>
      <c r="AU8163" s="221" t="s">
        <v>91</v>
      </c>
      <c r="AV8163" s="13" t="s">
        <v>89</v>
      </c>
      <c r="AW8163" s="13" t="s">
        <v>38</v>
      </c>
      <c r="AX8163" s="13" t="s">
        <v>82</v>
      </c>
      <c r="AY8163" s="221" t="s">
        <v>262</v>
      </c>
    </row>
    <row r="8164" spans="2:51" s="15" customFormat="1" ht="10">
      <c r="B8164" s="233"/>
      <c r="C8164" s="234"/>
      <c r="D8164" s="208" t="s">
        <v>272</v>
      </c>
      <c r="E8164" s="235" t="s">
        <v>44</v>
      </c>
      <c r="F8164" s="236" t="s">
        <v>3761</v>
      </c>
      <c r="G8164" s="234"/>
      <c r="H8164" s="237">
        <v>43.7</v>
      </c>
      <c r="I8164" s="238"/>
      <c r="J8164" s="234"/>
      <c r="K8164" s="234"/>
      <c r="L8164" s="239"/>
      <c r="M8164" s="240"/>
      <c r="N8164" s="241"/>
      <c r="O8164" s="241"/>
      <c r="P8164" s="241"/>
      <c r="Q8164" s="241"/>
      <c r="R8164" s="241"/>
      <c r="S8164" s="241"/>
      <c r="T8164" s="242"/>
      <c r="AT8164" s="243" t="s">
        <v>272</v>
      </c>
      <c r="AU8164" s="243" t="s">
        <v>91</v>
      </c>
      <c r="AV8164" s="15" t="s">
        <v>91</v>
      </c>
      <c r="AW8164" s="15" t="s">
        <v>38</v>
      </c>
      <c r="AX8164" s="15" t="s">
        <v>82</v>
      </c>
      <c r="AY8164" s="243" t="s">
        <v>262</v>
      </c>
    </row>
    <row r="8165" spans="2:51" s="13" customFormat="1" ht="10">
      <c r="B8165" s="212"/>
      <c r="C8165" s="213"/>
      <c r="D8165" s="208" t="s">
        <v>272</v>
      </c>
      <c r="E8165" s="214" t="s">
        <v>44</v>
      </c>
      <c r="F8165" s="215" t="s">
        <v>863</v>
      </c>
      <c r="G8165" s="213"/>
      <c r="H8165" s="214" t="s">
        <v>44</v>
      </c>
      <c r="I8165" s="216"/>
      <c r="J8165" s="213"/>
      <c r="K8165" s="213"/>
      <c r="L8165" s="217"/>
      <c r="M8165" s="218"/>
      <c r="N8165" s="219"/>
      <c r="O8165" s="219"/>
      <c r="P8165" s="219"/>
      <c r="Q8165" s="219"/>
      <c r="R8165" s="219"/>
      <c r="S8165" s="219"/>
      <c r="T8165" s="220"/>
      <c r="AT8165" s="221" t="s">
        <v>272</v>
      </c>
      <c r="AU8165" s="221" t="s">
        <v>91</v>
      </c>
      <c r="AV8165" s="13" t="s">
        <v>89</v>
      </c>
      <c r="AW8165" s="13" t="s">
        <v>38</v>
      </c>
      <c r="AX8165" s="13" t="s">
        <v>82</v>
      </c>
      <c r="AY8165" s="221" t="s">
        <v>262</v>
      </c>
    </row>
    <row r="8166" spans="2:51" s="15" customFormat="1" ht="10">
      <c r="B8166" s="233"/>
      <c r="C8166" s="234"/>
      <c r="D8166" s="208" t="s">
        <v>272</v>
      </c>
      <c r="E8166" s="235" t="s">
        <v>44</v>
      </c>
      <c r="F8166" s="236" t="s">
        <v>3762</v>
      </c>
      <c r="G8166" s="234"/>
      <c r="H8166" s="237">
        <v>48.07</v>
      </c>
      <c r="I8166" s="238"/>
      <c r="J8166" s="234"/>
      <c r="K8166" s="234"/>
      <c r="L8166" s="239"/>
      <c r="M8166" s="240"/>
      <c r="N8166" s="241"/>
      <c r="O8166" s="241"/>
      <c r="P8166" s="241"/>
      <c r="Q8166" s="241"/>
      <c r="R8166" s="241"/>
      <c r="S8166" s="241"/>
      <c r="T8166" s="242"/>
      <c r="AT8166" s="243" t="s">
        <v>272</v>
      </c>
      <c r="AU8166" s="243" t="s">
        <v>91</v>
      </c>
      <c r="AV8166" s="15" t="s">
        <v>91</v>
      </c>
      <c r="AW8166" s="15" t="s">
        <v>38</v>
      </c>
      <c r="AX8166" s="15" t="s">
        <v>82</v>
      </c>
      <c r="AY8166" s="243" t="s">
        <v>262</v>
      </c>
    </row>
    <row r="8167" spans="2:51" s="13" customFormat="1" ht="10">
      <c r="B8167" s="212"/>
      <c r="C8167" s="213"/>
      <c r="D8167" s="208" t="s">
        <v>272</v>
      </c>
      <c r="E8167" s="214" t="s">
        <v>44</v>
      </c>
      <c r="F8167" s="215" t="s">
        <v>864</v>
      </c>
      <c r="G8167" s="213"/>
      <c r="H8167" s="214" t="s">
        <v>44</v>
      </c>
      <c r="I8167" s="216"/>
      <c r="J8167" s="213"/>
      <c r="K8167" s="213"/>
      <c r="L8167" s="217"/>
      <c r="M8167" s="218"/>
      <c r="N8167" s="219"/>
      <c r="O8167" s="219"/>
      <c r="P8167" s="219"/>
      <c r="Q8167" s="219"/>
      <c r="R8167" s="219"/>
      <c r="S8167" s="219"/>
      <c r="T8167" s="220"/>
      <c r="AT8167" s="221" t="s">
        <v>272</v>
      </c>
      <c r="AU8167" s="221" t="s">
        <v>91</v>
      </c>
      <c r="AV8167" s="13" t="s">
        <v>89</v>
      </c>
      <c r="AW8167" s="13" t="s">
        <v>38</v>
      </c>
      <c r="AX8167" s="13" t="s">
        <v>82</v>
      </c>
      <c r="AY8167" s="221" t="s">
        <v>262</v>
      </c>
    </row>
    <row r="8168" spans="2:51" s="15" customFormat="1" ht="10">
      <c r="B8168" s="233"/>
      <c r="C8168" s="234"/>
      <c r="D8168" s="208" t="s">
        <v>272</v>
      </c>
      <c r="E8168" s="235" t="s">
        <v>44</v>
      </c>
      <c r="F8168" s="236" t="s">
        <v>3753</v>
      </c>
      <c r="G8168" s="234"/>
      <c r="H8168" s="237">
        <v>16.559999999999999</v>
      </c>
      <c r="I8168" s="238"/>
      <c r="J8168" s="234"/>
      <c r="K8168" s="234"/>
      <c r="L8168" s="239"/>
      <c r="M8168" s="240"/>
      <c r="N8168" s="241"/>
      <c r="O8168" s="241"/>
      <c r="P8168" s="241"/>
      <c r="Q8168" s="241"/>
      <c r="R8168" s="241"/>
      <c r="S8168" s="241"/>
      <c r="T8168" s="242"/>
      <c r="AT8168" s="243" t="s">
        <v>272</v>
      </c>
      <c r="AU8168" s="243" t="s">
        <v>91</v>
      </c>
      <c r="AV8168" s="15" t="s">
        <v>91</v>
      </c>
      <c r="AW8168" s="15" t="s">
        <v>38</v>
      </c>
      <c r="AX8168" s="15" t="s">
        <v>82</v>
      </c>
      <c r="AY8168" s="243" t="s">
        <v>262</v>
      </c>
    </row>
    <row r="8169" spans="2:51" s="13" customFormat="1" ht="10">
      <c r="B8169" s="212"/>
      <c r="C8169" s="213"/>
      <c r="D8169" s="208" t="s">
        <v>272</v>
      </c>
      <c r="E8169" s="214" t="s">
        <v>44</v>
      </c>
      <c r="F8169" s="215" t="s">
        <v>865</v>
      </c>
      <c r="G8169" s="213"/>
      <c r="H8169" s="214" t="s">
        <v>44</v>
      </c>
      <c r="I8169" s="216"/>
      <c r="J8169" s="213"/>
      <c r="K8169" s="213"/>
      <c r="L8169" s="217"/>
      <c r="M8169" s="218"/>
      <c r="N8169" s="219"/>
      <c r="O8169" s="219"/>
      <c r="P8169" s="219"/>
      <c r="Q8169" s="219"/>
      <c r="R8169" s="219"/>
      <c r="S8169" s="219"/>
      <c r="T8169" s="220"/>
      <c r="AT8169" s="221" t="s">
        <v>272</v>
      </c>
      <c r="AU8169" s="221" t="s">
        <v>91</v>
      </c>
      <c r="AV8169" s="13" t="s">
        <v>89</v>
      </c>
      <c r="AW8169" s="13" t="s">
        <v>38</v>
      </c>
      <c r="AX8169" s="13" t="s">
        <v>82</v>
      </c>
      <c r="AY8169" s="221" t="s">
        <v>262</v>
      </c>
    </row>
    <row r="8170" spans="2:51" s="15" customFormat="1" ht="10">
      <c r="B8170" s="233"/>
      <c r="C8170" s="234"/>
      <c r="D8170" s="208" t="s">
        <v>272</v>
      </c>
      <c r="E8170" s="235" t="s">
        <v>44</v>
      </c>
      <c r="F8170" s="236" t="s">
        <v>3747</v>
      </c>
      <c r="G8170" s="234"/>
      <c r="H8170" s="237">
        <v>21.16</v>
      </c>
      <c r="I8170" s="238"/>
      <c r="J8170" s="234"/>
      <c r="K8170" s="234"/>
      <c r="L8170" s="239"/>
      <c r="M8170" s="240"/>
      <c r="N8170" s="241"/>
      <c r="O8170" s="241"/>
      <c r="P8170" s="241"/>
      <c r="Q8170" s="241"/>
      <c r="R8170" s="241"/>
      <c r="S8170" s="241"/>
      <c r="T8170" s="242"/>
      <c r="AT8170" s="243" t="s">
        <v>272</v>
      </c>
      <c r="AU8170" s="243" t="s">
        <v>91</v>
      </c>
      <c r="AV8170" s="15" t="s">
        <v>91</v>
      </c>
      <c r="AW8170" s="15" t="s">
        <v>38</v>
      </c>
      <c r="AX8170" s="15" t="s">
        <v>82</v>
      </c>
      <c r="AY8170" s="243" t="s">
        <v>262</v>
      </c>
    </row>
    <row r="8171" spans="2:51" s="15" customFormat="1" ht="10">
      <c r="B8171" s="233"/>
      <c r="C8171" s="234"/>
      <c r="D8171" s="208" t="s">
        <v>272</v>
      </c>
      <c r="E8171" s="235" t="s">
        <v>44</v>
      </c>
      <c r="F8171" s="236" t="s">
        <v>3763</v>
      </c>
      <c r="G8171" s="234"/>
      <c r="H8171" s="237">
        <v>-12.8</v>
      </c>
      <c r="I8171" s="238"/>
      <c r="J8171" s="234"/>
      <c r="K8171" s="234"/>
      <c r="L8171" s="239"/>
      <c r="M8171" s="240"/>
      <c r="N8171" s="241"/>
      <c r="O8171" s="241"/>
      <c r="P8171" s="241"/>
      <c r="Q8171" s="241"/>
      <c r="R8171" s="241"/>
      <c r="S8171" s="241"/>
      <c r="T8171" s="242"/>
      <c r="AT8171" s="243" t="s">
        <v>272</v>
      </c>
      <c r="AU8171" s="243" t="s">
        <v>91</v>
      </c>
      <c r="AV8171" s="15" t="s">
        <v>91</v>
      </c>
      <c r="AW8171" s="15" t="s">
        <v>38</v>
      </c>
      <c r="AX8171" s="15" t="s">
        <v>82</v>
      </c>
      <c r="AY8171" s="243" t="s">
        <v>262</v>
      </c>
    </row>
    <row r="8172" spans="2:51" s="15" customFormat="1" ht="10">
      <c r="B8172" s="233"/>
      <c r="C8172" s="234"/>
      <c r="D8172" s="208" t="s">
        <v>272</v>
      </c>
      <c r="E8172" s="235" t="s">
        <v>44</v>
      </c>
      <c r="F8172" s="236" t="s">
        <v>3760</v>
      </c>
      <c r="G8172" s="234"/>
      <c r="H8172" s="237">
        <v>-5.0999999999999996</v>
      </c>
      <c r="I8172" s="238"/>
      <c r="J8172" s="234"/>
      <c r="K8172" s="234"/>
      <c r="L8172" s="239"/>
      <c r="M8172" s="240"/>
      <c r="N8172" s="241"/>
      <c r="O8172" s="241"/>
      <c r="P8172" s="241"/>
      <c r="Q8172" s="241"/>
      <c r="R8172" s="241"/>
      <c r="S8172" s="241"/>
      <c r="T8172" s="242"/>
      <c r="AT8172" s="243" t="s">
        <v>272</v>
      </c>
      <c r="AU8172" s="243" t="s">
        <v>91</v>
      </c>
      <c r="AV8172" s="15" t="s">
        <v>91</v>
      </c>
      <c r="AW8172" s="15" t="s">
        <v>38</v>
      </c>
      <c r="AX8172" s="15" t="s">
        <v>82</v>
      </c>
      <c r="AY8172" s="243" t="s">
        <v>262</v>
      </c>
    </row>
    <row r="8173" spans="2:51" s="14" customFormat="1" ht="10">
      <c r="B8173" s="222"/>
      <c r="C8173" s="223"/>
      <c r="D8173" s="208" t="s">
        <v>272</v>
      </c>
      <c r="E8173" s="224" t="s">
        <v>44</v>
      </c>
      <c r="F8173" s="225" t="s">
        <v>284</v>
      </c>
      <c r="G8173" s="223"/>
      <c r="H8173" s="226">
        <v>114.79</v>
      </c>
      <c r="I8173" s="227"/>
      <c r="J8173" s="223"/>
      <c r="K8173" s="223"/>
      <c r="L8173" s="228"/>
      <c r="M8173" s="229"/>
      <c r="N8173" s="230"/>
      <c r="O8173" s="230"/>
      <c r="P8173" s="230"/>
      <c r="Q8173" s="230"/>
      <c r="R8173" s="230"/>
      <c r="S8173" s="230"/>
      <c r="T8173" s="231"/>
      <c r="AT8173" s="232" t="s">
        <v>272</v>
      </c>
      <c r="AU8173" s="232" t="s">
        <v>91</v>
      </c>
      <c r="AV8173" s="14" t="s">
        <v>97</v>
      </c>
      <c r="AW8173" s="14" t="s">
        <v>38</v>
      </c>
      <c r="AX8173" s="14" t="s">
        <v>82</v>
      </c>
      <c r="AY8173" s="232" t="s">
        <v>262</v>
      </c>
    </row>
    <row r="8174" spans="2:51" s="13" customFormat="1" ht="10">
      <c r="B8174" s="212"/>
      <c r="C8174" s="213"/>
      <c r="D8174" s="208" t="s">
        <v>272</v>
      </c>
      <c r="E8174" s="214" t="s">
        <v>44</v>
      </c>
      <c r="F8174" s="215" t="s">
        <v>576</v>
      </c>
      <c r="G8174" s="213"/>
      <c r="H8174" s="214" t="s">
        <v>44</v>
      </c>
      <c r="I8174" s="216"/>
      <c r="J8174" s="213"/>
      <c r="K8174" s="213"/>
      <c r="L8174" s="217"/>
      <c r="M8174" s="218"/>
      <c r="N8174" s="219"/>
      <c r="O8174" s="219"/>
      <c r="P8174" s="219"/>
      <c r="Q8174" s="219"/>
      <c r="R8174" s="219"/>
      <c r="S8174" s="219"/>
      <c r="T8174" s="220"/>
      <c r="AT8174" s="221" t="s">
        <v>272</v>
      </c>
      <c r="AU8174" s="221" t="s">
        <v>91</v>
      </c>
      <c r="AV8174" s="13" t="s">
        <v>89</v>
      </c>
      <c r="AW8174" s="13" t="s">
        <v>38</v>
      </c>
      <c r="AX8174" s="13" t="s">
        <v>82</v>
      </c>
      <c r="AY8174" s="221" t="s">
        <v>262</v>
      </c>
    </row>
    <row r="8175" spans="2:51" s="13" customFormat="1" ht="10">
      <c r="B8175" s="212"/>
      <c r="C8175" s="213"/>
      <c r="D8175" s="208" t="s">
        <v>272</v>
      </c>
      <c r="E8175" s="214" t="s">
        <v>44</v>
      </c>
      <c r="F8175" s="215" t="s">
        <v>1269</v>
      </c>
      <c r="G8175" s="213"/>
      <c r="H8175" s="214" t="s">
        <v>44</v>
      </c>
      <c r="I8175" s="216"/>
      <c r="J8175" s="213"/>
      <c r="K8175" s="213"/>
      <c r="L8175" s="217"/>
      <c r="M8175" s="218"/>
      <c r="N8175" s="219"/>
      <c r="O8175" s="219"/>
      <c r="P8175" s="219"/>
      <c r="Q8175" s="219"/>
      <c r="R8175" s="219"/>
      <c r="S8175" s="219"/>
      <c r="T8175" s="220"/>
      <c r="AT8175" s="221" t="s">
        <v>272</v>
      </c>
      <c r="AU8175" s="221" t="s">
        <v>91</v>
      </c>
      <c r="AV8175" s="13" t="s">
        <v>89</v>
      </c>
      <c r="AW8175" s="13" t="s">
        <v>38</v>
      </c>
      <c r="AX8175" s="13" t="s">
        <v>82</v>
      </c>
      <c r="AY8175" s="221" t="s">
        <v>262</v>
      </c>
    </row>
    <row r="8176" spans="2:51" s="15" customFormat="1" ht="10">
      <c r="B8176" s="233"/>
      <c r="C8176" s="234"/>
      <c r="D8176" s="208" t="s">
        <v>272</v>
      </c>
      <c r="E8176" s="235" t="s">
        <v>44</v>
      </c>
      <c r="F8176" s="236" t="s">
        <v>3749</v>
      </c>
      <c r="G8176" s="234"/>
      <c r="H8176" s="237">
        <v>3.2</v>
      </c>
      <c r="I8176" s="238"/>
      <c r="J8176" s="234"/>
      <c r="K8176" s="234"/>
      <c r="L8176" s="239"/>
      <c r="M8176" s="240"/>
      <c r="N8176" s="241"/>
      <c r="O8176" s="241"/>
      <c r="P8176" s="241"/>
      <c r="Q8176" s="241"/>
      <c r="R8176" s="241"/>
      <c r="S8176" s="241"/>
      <c r="T8176" s="242"/>
      <c r="AT8176" s="243" t="s">
        <v>272</v>
      </c>
      <c r="AU8176" s="243" t="s">
        <v>91</v>
      </c>
      <c r="AV8176" s="15" t="s">
        <v>91</v>
      </c>
      <c r="AW8176" s="15" t="s">
        <v>38</v>
      </c>
      <c r="AX8176" s="15" t="s">
        <v>82</v>
      </c>
      <c r="AY8176" s="243" t="s">
        <v>262</v>
      </c>
    </row>
    <row r="8177" spans="1:65" s="13" customFormat="1" ht="10">
      <c r="B8177" s="212"/>
      <c r="C8177" s="213"/>
      <c r="D8177" s="208" t="s">
        <v>272</v>
      </c>
      <c r="E8177" s="214" t="s">
        <v>44</v>
      </c>
      <c r="F8177" s="215" t="s">
        <v>887</v>
      </c>
      <c r="G8177" s="213"/>
      <c r="H8177" s="214" t="s">
        <v>44</v>
      </c>
      <c r="I8177" s="216"/>
      <c r="J8177" s="213"/>
      <c r="K8177" s="213"/>
      <c r="L8177" s="217"/>
      <c r="M8177" s="218"/>
      <c r="N8177" s="219"/>
      <c r="O8177" s="219"/>
      <c r="P8177" s="219"/>
      <c r="Q8177" s="219"/>
      <c r="R8177" s="219"/>
      <c r="S8177" s="219"/>
      <c r="T8177" s="220"/>
      <c r="AT8177" s="221" t="s">
        <v>272</v>
      </c>
      <c r="AU8177" s="221" t="s">
        <v>91</v>
      </c>
      <c r="AV8177" s="13" t="s">
        <v>89</v>
      </c>
      <c r="AW8177" s="13" t="s">
        <v>38</v>
      </c>
      <c r="AX8177" s="13" t="s">
        <v>82</v>
      </c>
      <c r="AY8177" s="221" t="s">
        <v>262</v>
      </c>
    </row>
    <row r="8178" spans="1:65" s="15" customFormat="1" ht="10">
      <c r="B8178" s="233"/>
      <c r="C8178" s="234"/>
      <c r="D8178" s="208" t="s">
        <v>272</v>
      </c>
      <c r="E8178" s="235" t="s">
        <v>44</v>
      </c>
      <c r="F8178" s="236" t="s">
        <v>3761</v>
      </c>
      <c r="G8178" s="234"/>
      <c r="H8178" s="237">
        <v>43.7</v>
      </c>
      <c r="I8178" s="238"/>
      <c r="J8178" s="234"/>
      <c r="K8178" s="234"/>
      <c r="L8178" s="239"/>
      <c r="M8178" s="240"/>
      <c r="N8178" s="241"/>
      <c r="O8178" s="241"/>
      <c r="P8178" s="241"/>
      <c r="Q8178" s="241"/>
      <c r="R8178" s="241"/>
      <c r="S8178" s="241"/>
      <c r="T8178" s="242"/>
      <c r="AT8178" s="243" t="s">
        <v>272</v>
      </c>
      <c r="AU8178" s="243" t="s">
        <v>91</v>
      </c>
      <c r="AV8178" s="15" t="s">
        <v>91</v>
      </c>
      <c r="AW8178" s="15" t="s">
        <v>38</v>
      </c>
      <c r="AX8178" s="15" t="s">
        <v>82</v>
      </c>
      <c r="AY8178" s="243" t="s">
        <v>262</v>
      </c>
    </row>
    <row r="8179" spans="1:65" s="13" customFormat="1" ht="10">
      <c r="B8179" s="212"/>
      <c r="C8179" s="213"/>
      <c r="D8179" s="208" t="s">
        <v>272</v>
      </c>
      <c r="E8179" s="214" t="s">
        <v>44</v>
      </c>
      <c r="F8179" s="215" t="s">
        <v>888</v>
      </c>
      <c r="G8179" s="213"/>
      <c r="H8179" s="214" t="s">
        <v>44</v>
      </c>
      <c r="I8179" s="216"/>
      <c r="J8179" s="213"/>
      <c r="K8179" s="213"/>
      <c r="L8179" s="217"/>
      <c r="M8179" s="218"/>
      <c r="N8179" s="219"/>
      <c r="O8179" s="219"/>
      <c r="P8179" s="219"/>
      <c r="Q8179" s="219"/>
      <c r="R8179" s="219"/>
      <c r="S8179" s="219"/>
      <c r="T8179" s="220"/>
      <c r="AT8179" s="221" t="s">
        <v>272</v>
      </c>
      <c r="AU8179" s="221" t="s">
        <v>91</v>
      </c>
      <c r="AV8179" s="13" t="s">
        <v>89</v>
      </c>
      <c r="AW8179" s="13" t="s">
        <v>38</v>
      </c>
      <c r="AX8179" s="13" t="s">
        <v>82</v>
      </c>
      <c r="AY8179" s="221" t="s">
        <v>262</v>
      </c>
    </row>
    <row r="8180" spans="1:65" s="15" customFormat="1" ht="10">
      <c r="B8180" s="233"/>
      <c r="C8180" s="234"/>
      <c r="D8180" s="208" t="s">
        <v>272</v>
      </c>
      <c r="E8180" s="235" t="s">
        <v>44</v>
      </c>
      <c r="F8180" s="236" t="s">
        <v>3762</v>
      </c>
      <c r="G8180" s="234"/>
      <c r="H8180" s="237">
        <v>48.07</v>
      </c>
      <c r="I8180" s="238"/>
      <c r="J8180" s="234"/>
      <c r="K8180" s="234"/>
      <c r="L8180" s="239"/>
      <c r="M8180" s="240"/>
      <c r="N8180" s="241"/>
      <c r="O8180" s="241"/>
      <c r="P8180" s="241"/>
      <c r="Q8180" s="241"/>
      <c r="R8180" s="241"/>
      <c r="S8180" s="241"/>
      <c r="T8180" s="242"/>
      <c r="AT8180" s="243" t="s">
        <v>272</v>
      </c>
      <c r="AU8180" s="243" t="s">
        <v>91</v>
      </c>
      <c r="AV8180" s="15" t="s">
        <v>91</v>
      </c>
      <c r="AW8180" s="15" t="s">
        <v>38</v>
      </c>
      <c r="AX8180" s="15" t="s">
        <v>82</v>
      </c>
      <c r="AY8180" s="243" t="s">
        <v>262</v>
      </c>
    </row>
    <row r="8181" spans="1:65" s="13" customFormat="1" ht="10">
      <c r="B8181" s="212"/>
      <c r="C8181" s="213"/>
      <c r="D8181" s="208" t="s">
        <v>272</v>
      </c>
      <c r="E8181" s="214" t="s">
        <v>44</v>
      </c>
      <c r="F8181" s="215" t="s">
        <v>889</v>
      </c>
      <c r="G8181" s="213"/>
      <c r="H8181" s="214" t="s">
        <v>44</v>
      </c>
      <c r="I8181" s="216"/>
      <c r="J8181" s="213"/>
      <c r="K8181" s="213"/>
      <c r="L8181" s="217"/>
      <c r="M8181" s="218"/>
      <c r="N8181" s="219"/>
      <c r="O8181" s="219"/>
      <c r="P8181" s="219"/>
      <c r="Q8181" s="219"/>
      <c r="R8181" s="219"/>
      <c r="S8181" s="219"/>
      <c r="T8181" s="220"/>
      <c r="AT8181" s="221" t="s">
        <v>272</v>
      </c>
      <c r="AU8181" s="221" t="s">
        <v>91</v>
      </c>
      <c r="AV8181" s="13" t="s">
        <v>89</v>
      </c>
      <c r="AW8181" s="13" t="s">
        <v>38</v>
      </c>
      <c r="AX8181" s="13" t="s">
        <v>82</v>
      </c>
      <c r="AY8181" s="221" t="s">
        <v>262</v>
      </c>
    </row>
    <row r="8182" spans="1:65" s="15" customFormat="1" ht="10">
      <c r="B8182" s="233"/>
      <c r="C8182" s="234"/>
      <c r="D8182" s="208" t="s">
        <v>272</v>
      </c>
      <c r="E8182" s="235" t="s">
        <v>44</v>
      </c>
      <c r="F8182" s="236" t="s">
        <v>3753</v>
      </c>
      <c r="G8182" s="234"/>
      <c r="H8182" s="237">
        <v>16.559999999999999</v>
      </c>
      <c r="I8182" s="238"/>
      <c r="J8182" s="234"/>
      <c r="K8182" s="234"/>
      <c r="L8182" s="239"/>
      <c r="M8182" s="240"/>
      <c r="N8182" s="241"/>
      <c r="O8182" s="241"/>
      <c r="P8182" s="241"/>
      <c r="Q8182" s="241"/>
      <c r="R8182" s="241"/>
      <c r="S8182" s="241"/>
      <c r="T8182" s="242"/>
      <c r="AT8182" s="243" t="s">
        <v>272</v>
      </c>
      <c r="AU8182" s="243" t="s">
        <v>91</v>
      </c>
      <c r="AV8182" s="15" t="s">
        <v>91</v>
      </c>
      <c r="AW8182" s="15" t="s">
        <v>38</v>
      </c>
      <c r="AX8182" s="15" t="s">
        <v>82</v>
      </c>
      <c r="AY8182" s="243" t="s">
        <v>262</v>
      </c>
    </row>
    <row r="8183" spans="1:65" s="13" customFormat="1" ht="10">
      <c r="B8183" s="212"/>
      <c r="C8183" s="213"/>
      <c r="D8183" s="208" t="s">
        <v>272</v>
      </c>
      <c r="E8183" s="214" t="s">
        <v>44</v>
      </c>
      <c r="F8183" s="215" t="s">
        <v>890</v>
      </c>
      <c r="G8183" s="213"/>
      <c r="H8183" s="214" t="s">
        <v>44</v>
      </c>
      <c r="I8183" s="216"/>
      <c r="J8183" s="213"/>
      <c r="K8183" s="213"/>
      <c r="L8183" s="217"/>
      <c r="M8183" s="218"/>
      <c r="N8183" s="219"/>
      <c r="O8183" s="219"/>
      <c r="P8183" s="219"/>
      <c r="Q8183" s="219"/>
      <c r="R8183" s="219"/>
      <c r="S8183" s="219"/>
      <c r="T8183" s="220"/>
      <c r="AT8183" s="221" t="s">
        <v>272</v>
      </c>
      <c r="AU8183" s="221" t="s">
        <v>91</v>
      </c>
      <c r="AV8183" s="13" t="s">
        <v>89</v>
      </c>
      <c r="AW8183" s="13" t="s">
        <v>38</v>
      </c>
      <c r="AX8183" s="13" t="s">
        <v>82</v>
      </c>
      <c r="AY8183" s="221" t="s">
        <v>262</v>
      </c>
    </row>
    <row r="8184" spans="1:65" s="15" customFormat="1" ht="10">
      <c r="B8184" s="233"/>
      <c r="C8184" s="234"/>
      <c r="D8184" s="208" t="s">
        <v>272</v>
      </c>
      <c r="E8184" s="235" t="s">
        <v>44</v>
      </c>
      <c r="F8184" s="236" t="s">
        <v>3747</v>
      </c>
      <c r="G8184" s="234"/>
      <c r="H8184" s="237">
        <v>21.16</v>
      </c>
      <c r="I8184" s="238"/>
      <c r="J8184" s="234"/>
      <c r="K8184" s="234"/>
      <c r="L8184" s="239"/>
      <c r="M8184" s="240"/>
      <c r="N8184" s="241"/>
      <c r="O8184" s="241"/>
      <c r="P8184" s="241"/>
      <c r="Q8184" s="241"/>
      <c r="R8184" s="241"/>
      <c r="S8184" s="241"/>
      <c r="T8184" s="242"/>
      <c r="AT8184" s="243" t="s">
        <v>272</v>
      </c>
      <c r="AU8184" s="243" t="s">
        <v>91</v>
      </c>
      <c r="AV8184" s="15" t="s">
        <v>91</v>
      </c>
      <c r="AW8184" s="15" t="s">
        <v>38</v>
      </c>
      <c r="AX8184" s="15" t="s">
        <v>82</v>
      </c>
      <c r="AY8184" s="243" t="s">
        <v>262</v>
      </c>
    </row>
    <row r="8185" spans="1:65" s="15" customFormat="1" ht="10">
      <c r="B8185" s="233"/>
      <c r="C8185" s="234"/>
      <c r="D8185" s="208" t="s">
        <v>272</v>
      </c>
      <c r="E8185" s="235" t="s">
        <v>44</v>
      </c>
      <c r="F8185" s="236" t="s">
        <v>3763</v>
      </c>
      <c r="G8185" s="234"/>
      <c r="H8185" s="237">
        <v>-12.8</v>
      </c>
      <c r="I8185" s="238"/>
      <c r="J8185" s="234"/>
      <c r="K8185" s="234"/>
      <c r="L8185" s="239"/>
      <c r="M8185" s="240"/>
      <c r="N8185" s="241"/>
      <c r="O8185" s="241"/>
      <c r="P8185" s="241"/>
      <c r="Q8185" s="241"/>
      <c r="R8185" s="241"/>
      <c r="S8185" s="241"/>
      <c r="T8185" s="242"/>
      <c r="AT8185" s="243" t="s">
        <v>272</v>
      </c>
      <c r="AU8185" s="243" t="s">
        <v>91</v>
      </c>
      <c r="AV8185" s="15" t="s">
        <v>91</v>
      </c>
      <c r="AW8185" s="15" t="s">
        <v>38</v>
      </c>
      <c r="AX8185" s="15" t="s">
        <v>82</v>
      </c>
      <c r="AY8185" s="243" t="s">
        <v>262</v>
      </c>
    </row>
    <row r="8186" spans="1:65" s="15" customFormat="1" ht="10">
      <c r="B8186" s="233"/>
      <c r="C8186" s="234"/>
      <c r="D8186" s="208" t="s">
        <v>272</v>
      </c>
      <c r="E8186" s="235" t="s">
        <v>44</v>
      </c>
      <c r="F8186" s="236" t="s">
        <v>3760</v>
      </c>
      <c r="G8186" s="234"/>
      <c r="H8186" s="237">
        <v>-5.0999999999999996</v>
      </c>
      <c r="I8186" s="238"/>
      <c r="J8186" s="234"/>
      <c r="K8186" s="234"/>
      <c r="L8186" s="239"/>
      <c r="M8186" s="240"/>
      <c r="N8186" s="241"/>
      <c r="O8186" s="241"/>
      <c r="P8186" s="241"/>
      <c r="Q8186" s="241"/>
      <c r="R8186" s="241"/>
      <c r="S8186" s="241"/>
      <c r="T8186" s="242"/>
      <c r="AT8186" s="243" t="s">
        <v>272</v>
      </c>
      <c r="AU8186" s="243" t="s">
        <v>91</v>
      </c>
      <c r="AV8186" s="15" t="s">
        <v>91</v>
      </c>
      <c r="AW8186" s="15" t="s">
        <v>38</v>
      </c>
      <c r="AX8186" s="15" t="s">
        <v>82</v>
      </c>
      <c r="AY8186" s="243" t="s">
        <v>262</v>
      </c>
    </row>
    <row r="8187" spans="1:65" s="14" customFormat="1" ht="10">
      <c r="B8187" s="222"/>
      <c r="C8187" s="223"/>
      <c r="D8187" s="208" t="s">
        <v>272</v>
      </c>
      <c r="E8187" s="224" t="s">
        <v>44</v>
      </c>
      <c r="F8187" s="225" t="s">
        <v>284</v>
      </c>
      <c r="G8187" s="223"/>
      <c r="H8187" s="226">
        <v>114.79</v>
      </c>
      <c r="I8187" s="227"/>
      <c r="J8187" s="223"/>
      <c r="K8187" s="223"/>
      <c r="L8187" s="228"/>
      <c r="M8187" s="229"/>
      <c r="N8187" s="230"/>
      <c r="O8187" s="230"/>
      <c r="P8187" s="230"/>
      <c r="Q8187" s="230"/>
      <c r="R8187" s="230"/>
      <c r="S8187" s="230"/>
      <c r="T8187" s="231"/>
      <c r="AT8187" s="232" t="s">
        <v>272</v>
      </c>
      <c r="AU8187" s="232" t="s">
        <v>91</v>
      </c>
      <c r="AV8187" s="14" t="s">
        <v>97</v>
      </c>
      <c r="AW8187" s="14" t="s">
        <v>38</v>
      </c>
      <c r="AX8187" s="14" t="s">
        <v>82</v>
      </c>
      <c r="AY8187" s="232" t="s">
        <v>262</v>
      </c>
    </row>
    <row r="8188" spans="1:65" s="16" customFormat="1" ht="10">
      <c r="B8188" s="244"/>
      <c r="C8188" s="245"/>
      <c r="D8188" s="208" t="s">
        <v>272</v>
      </c>
      <c r="E8188" s="246" t="s">
        <v>44</v>
      </c>
      <c r="F8188" s="247" t="s">
        <v>291</v>
      </c>
      <c r="G8188" s="245"/>
      <c r="H8188" s="248">
        <v>578.6099999999999</v>
      </c>
      <c r="I8188" s="249"/>
      <c r="J8188" s="245"/>
      <c r="K8188" s="245"/>
      <c r="L8188" s="250"/>
      <c r="M8188" s="251"/>
      <c r="N8188" s="252"/>
      <c r="O8188" s="252"/>
      <c r="P8188" s="252"/>
      <c r="Q8188" s="252"/>
      <c r="R8188" s="252"/>
      <c r="S8188" s="252"/>
      <c r="T8188" s="253"/>
      <c r="AT8188" s="254" t="s">
        <v>272</v>
      </c>
      <c r="AU8188" s="254" t="s">
        <v>91</v>
      </c>
      <c r="AV8188" s="16" t="s">
        <v>104</v>
      </c>
      <c r="AW8188" s="16" t="s">
        <v>38</v>
      </c>
      <c r="AX8188" s="16" t="s">
        <v>89</v>
      </c>
      <c r="AY8188" s="254" t="s">
        <v>262</v>
      </c>
    </row>
    <row r="8189" spans="1:65" s="2" customFormat="1" ht="16.5" customHeight="1">
      <c r="A8189" s="37"/>
      <c r="B8189" s="38"/>
      <c r="C8189" s="255" t="s">
        <v>3764</v>
      </c>
      <c r="D8189" s="255" t="s">
        <v>633</v>
      </c>
      <c r="E8189" s="256" t="s">
        <v>3765</v>
      </c>
      <c r="F8189" s="257" t="s">
        <v>3766</v>
      </c>
      <c r="G8189" s="258" t="s">
        <v>342</v>
      </c>
      <c r="H8189" s="259">
        <v>665.40200000000004</v>
      </c>
      <c r="I8189" s="260"/>
      <c r="J8189" s="261">
        <f>ROUND(I8189*H8189,2)</f>
        <v>0</v>
      </c>
      <c r="K8189" s="257" t="s">
        <v>268</v>
      </c>
      <c r="L8189" s="262"/>
      <c r="M8189" s="263" t="s">
        <v>44</v>
      </c>
      <c r="N8189" s="264" t="s">
        <v>53</v>
      </c>
      <c r="O8189" s="67"/>
      <c r="P8189" s="204">
        <f>O8189*H8189</f>
        <v>0</v>
      </c>
      <c r="Q8189" s="204">
        <v>0.02</v>
      </c>
      <c r="R8189" s="204">
        <f>Q8189*H8189</f>
        <v>13.308040000000002</v>
      </c>
      <c r="S8189" s="204">
        <v>0</v>
      </c>
      <c r="T8189" s="205">
        <f>S8189*H8189</f>
        <v>0</v>
      </c>
      <c r="U8189" s="37"/>
      <c r="V8189" s="37"/>
      <c r="W8189" s="37"/>
      <c r="X8189" s="37"/>
      <c r="Y8189" s="37"/>
      <c r="Z8189" s="37"/>
      <c r="AA8189" s="37"/>
      <c r="AB8189" s="37"/>
      <c r="AC8189" s="37"/>
      <c r="AD8189" s="37"/>
      <c r="AE8189" s="37"/>
      <c r="AR8189" s="206" t="s">
        <v>619</v>
      </c>
      <c r="AT8189" s="206" t="s">
        <v>633</v>
      </c>
      <c r="AU8189" s="206" t="s">
        <v>91</v>
      </c>
      <c r="AY8189" s="19" t="s">
        <v>262</v>
      </c>
      <c r="BE8189" s="207">
        <f>IF(N8189="základní",J8189,0)</f>
        <v>0</v>
      </c>
      <c r="BF8189" s="207">
        <f>IF(N8189="snížená",J8189,0)</f>
        <v>0</v>
      </c>
      <c r="BG8189" s="207">
        <f>IF(N8189="zákl. přenesená",J8189,0)</f>
        <v>0</v>
      </c>
      <c r="BH8189" s="207">
        <f>IF(N8189="sníž. přenesená",J8189,0)</f>
        <v>0</v>
      </c>
      <c r="BI8189" s="207">
        <f>IF(N8189="nulová",J8189,0)</f>
        <v>0</v>
      </c>
      <c r="BJ8189" s="19" t="s">
        <v>89</v>
      </c>
      <c r="BK8189" s="207">
        <f>ROUND(I8189*H8189,2)</f>
        <v>0</v>
      </c>
      <c r="BL8189" s="19" t="s">
        <v>442</v>
      </c>
      <c r="BM8189" s="206" t="s">
        <v>3767</v>
      </c>
    </row>
    <row r="8190" spans="1:65" s="15" customFormat="1" ht="10">
      <c r="B8190" s="233"/>
      <c r="C8190" s="234"/>
      <c r="D8190" s="208" t="s">
        <v>272</v>
      </c>
      <c r="E8190" s="234"/>
      <c r="F8190" s="236" t="s">
        <v>3768</v>
      </c>
      <c r="G8190" s="234"/>
      <c r="H8190" s="237">
        <v>665.40200000000004</v>
      </c>
      <c r="I8190" s="238"/>
      <c r="J8190" s="234"/>
      <c r="K8190" s="234"/>
      <c r="L8190" s="239"/>
      <c r="M8190" s="240"/>
      <c r="N8190" s="241"/>
      <c r="O8190" s="241"/>
      <c r="P8190" s="241"/>
      <c r="Q8190" s="241"/>
      <c r="R8190" s="241"/>
      <c r="S8190" s="241"/>
      <c r="T8190" s="242"/>
      <c r="AT8190" s="243" t="s">
        <v>272</v>
      </c>
      <c r="AU8190" s="243" t="s">
        <v>91</v>
      </c>
      <c r="AV8190" s="15" t="s">
        <v>91</v>
      </c>
      <c r="AW8190" s="15" t="s">
        <v>4</v>
      </c>
      <c r="AX8190" s="15" t="s">
        <v>89</v>
      </c>
      <c r="AY8190" s="243" t="s">
        <v>262</v>
      </c>
    </row>
    <row r="8191" spans="1:65" s="2" customFormat="1" ht="16.5" customHeight="1">
      <c r="A8191" s="37"/>
      <c r="B8191" s="38"/>
      <c r="C8191" s="195" t="s">
        <v>3769</v>
      </c>
      <c r="D8191" s="195" t="s">
        <v>264</v>
      </c>
      <c r="E8191" s="196" t="s">
        <v>3770</v>
      </c>
      <c r="F8191" s="197" t="s">
        <v>3771</v>
      </c>
      <c r="G8191" s="198" t="s">
        <v>342</v>
      </c>
      <c r="H8191" s="199">
        <v>578.61</v>
      </c>
      <c r="I8191" s="200"/>
      <c r="J8191" s="201">
        <f>ROUND(I8191*H8191,2)</f>
        <v>0</v>
      </c>
      <c r="K8191" s="197" t="s">
        <v>268</v>
      </c>
      <c r="L8191" s="42"/>
      <c r="M8191" s="202" t="s">
        <v>44</v>
      </c>
      <c r="N8191" s="203" t="s">
        <v>53</v>
      </c>
      <c r="O8191" s="67"/>
      <c r="P8191" s="204">
        <f>O8191*H8191</f>
        <v>0</v>
      </c>
      <c r="Q8191" s="204">
        <v>0</v>
      </c>
      <c r="R8191" s="204">
        <f>Q8191*H8191</f>
        <v>0</v>
      </c>
      <c r="S8191" s="204">
        <v>0</v>
      </c>
      <c r="T8191" s="205">
        <f>S8191*H8191</f>
        <v>0</v>
      </c>
      <c r="U8191" s="37"/>
      <c r="V8191" s="37"/>
      <c r="W8191" s="37"/>
      <c r="X8191" s="37"/>
      <c r="Y8191" s="37"/>
      <c r="Z8191" s="37"/>
      <c r="AA8191" s="37"/>
      <c r="AB8191" s="37"/>
      <c r="AC8191" s="37"/>
      <c r="AD8191" s="37"/>
      <c r="AE8191" s="37"/>
      <c r="AR8191" s="206" t="s">
        <v>442</v>
      </c>
      <c r="AT8191" s="206" t="s">
        <v>264</v>
      </c>
      <c r="AU8191" s="206" t="s">
        <v>91</v>
      </c>
      <c r="AY8191" s="19" t="s">
        <v>262</v>
      </c>
      <c r="BE8191" s="207">
        <f>IF(N8191="základní",J8191,0)</f>
        <v>0</v>
      </c>
      <c r="BF8191" s="207">
        <f>IF(N8191="snížená",J8191,0)</f>
        <v>0</v>
      </c>
      <c r="BG8191" s="207">
        <f>IF(N8191="zákl. přenesená",J8191,0)</f>
        <v>0</v>
      </c>
      <c r="BH8191" s="207">
        <f>IF(N8191="sníž. přenesená",J8191,0)</f>
        <v>0</v>
      </c>
      <c r="BI8191" s="207">
        <f>IF(N8191="nulová",J8191,0)</f>
        <v>0</v>
      </c>
      <c r="BJ8191" s="19" t="s">
        <v>89</v>
      </c>
      <c r="BK8191" s="207">
        <f>ROUND(I8191*H8191,2)</f>
        <v>0</v>
      </c>
      <c r="BL8191" s="19" t="s">
        <v>442</v>
      </c>
      <c r="BM8191" s="206" t="s">
        <v>3772</v>
      </c>
    </row>
    <row r="8192" spans="1:65" s="2" customFormat="1" ht="27">
      <c r="A8192" s="37"/>
      <c r="B8192" s="38"/>
      <c r="C8192" s="39"/>
      <c r="D8192" s="208" t="s">
        <v>270</v>
      </c>
      <c r="E8192" s="39"/>
      <c r="F8192" s="209" t="s">
        <v>3535</v>
      </c>
      <c r="G8192" s="39"/>
      <c r="H8192" s="39"/>
      <c r="I8192" s="118"/>
      <c r="J8192" s="39"/>
      <c r="K8192" s="39"/>
      <c r="L8192" s="42"/>
      <c r="M8192" s="210"/>
      <c r="N8192" s="211"/>
      <c r="O8192" s="67"/>
      <c r="P8192" s="67"/>
      <c r="Q8192" s="67"/>
      <c r="R8192" s="67"/>
      <c r="S8192" s="67"/>
      <c r="T8192" s="68"/>
      <c r="U8192" s="37"/>
      <c r="V8192" s="37"/>
      <c r="W8192" s="37"/>
      <c r="X8192" s="37"/>
      <c r="Y8192" s="37"/>
      <c r="Z8192" s="37"/>
      <c r="AA8192" s="37"/>
      <c r="AB8192" s="37"/>
      <c r="AC8192" s="37"/>
      <c r="AD8192" s="37"/>
      <c r="AE8192" s="37"/>
      <c r="AT8192" s="19" t="s">
        <v>270</v>
      </c>
      <c r="AU8192" s="19" t="s">
        <v>91</v>
      </c>
    </row>
    <row r="8193" spans="1:65" s="2" customFormat="1" ht="16.5" customHeight="1">
      <c r="A8193" s="37"/>
      <c r="B8193" s="38"/>
      <c r="C8193" s="195" t="s">
        <v>3773</v>
      </c>
      <c r="D8193" s="195" t="s">
        <v>264</v>
      </c>
      <c r="E8193" s="196" t="s">
        <v>3774</v>
      </c>
      <c r="F8193" s="197" t="s">
        <v>3775</v>
      </c>
      <c r="G8193" s="198" t="s">
        <v>342</v>
      </c>
      <c r="H8193" s="199">
        <v>578.61</v>
      </c>
      <c r="I8193" s="200"/>
      <c r="J8193" s="201">
        <f>ROUND(I8193*H8193,2)</f>
        <v>0</v>
      </c>
      <c r="K8193" s="197" t="s">
        <v>268</v>
      </c>
      <c r="L8193" s="42"/>
      <c r="M8193" s="202" t="s">
        <v>44</v>
      </c>
      <c r="N8193" s="203" t="s">
        <v>53</v>
      </c>
      <c r="O8193" s="67"/>
      <c r="P8193" s="204">
        <f>O8193*H8193</f>
        <v>0</v>
      </c>
      <c r="Q8193" s="204">
        <v>0</v>
      </c>
      <c r="R8193" s="204">
        <f>Q8193*H8193</f>
        <v>0</v>
      </c>
      <c r="S8193" s="204">
        <v>0</v>
      </c>
      <c r="T8193" s="205">
        <f>S8193*H8193</f>
        <v>0</v>
      </c>
      <c r="U8193" s="37"/>
      <c r="V8193" s="37"/>
      <c r="W8193" s="37"/>
      <c r="X8193" s="37"/>
      <c r="Y8193" s="37"/>
      <c r="Z8193" s="37"/>
      <c r="AA8193" s="37"/>
      <c r="AB8193" s="37"/>
      <c r="AC8193" s="37"/>
      <c r="AD8193" s="37"/>
      <c r="AE8193" s="37"/>
      <c r="AR8193" s="206" t="s">
        <v>442</v>
      </c>
      <c r="AT8193" s="206" t="s">
        <v>264</v>
      </c>
      <c r="AU8193" s="206" t="s">
        <v>91</v>
      </c>
      <c r="AY8193" s="19" t="s">
        <v>262</v>
      </c>
      <c r="BE8193" s="207">
        <f>IF(N8193="základní",J8193,0)</f>
        <v>0</v>
      </c>
      <c r="BF8193" s="207">
        <f>IF(N8193="snížená",J8193,0)</f>
        <v>0</v>
      </c>
      <c r="BG8193" s="207">
        <f>IF(N8193="zákl. přenesená",J8193,0)</f>
        <v>0</v>
      </c>
      <c r="BH8193" s="207">
        <f>IF(N8193="sníž. přenesená",J8193,0)</f>
        <v>0</v>
      </c>
      <c r="BI8193" s="207">
        <f>IF(N8193="nulová",J8193,0)</f>
        <v>0</v>
      </c>
      <c r="BJ8193" s="19" t="s">
        <v>89</v>
      </c>
      <c r="BK8193" s="207">
        <f>ROUND(I8193*H8193,2)</f>
        <v>0</v>
      </c>
      <c r="BL8193" s="19" t="s">
        <v>442</v>
      </c>
      <c r="BM8193" s="206" t="s">
        <v>3776</v>
      </c>
    </row>
    <row r="8194" spans="1:65" s="2" customFormat="1" ht="27">
      <c r="A8194" s="37"/>
      <c r="B8194" s="38"/>
      <c r="C8194" s="39"/>
      <c r="D8194" s="208" t="s">
        <v>270</v>
      </c>
      <c r="E8194" s="39"/>
      <c r="F8194" s="209" t="s">
        <v>3535</v>
      </c>
      <c r="G8194" s="39"/>
      <c r="H8194" s="39"/>
      <c r="I8194" s="118"/>
      <c r="J8194" s="39"/>
      <c r="K8194" s="39"/>
      <c r="L8194" s="42"/>
      <c r="M8194" s="210"/>
      <c r="N8194" s="211"/>
      <c r="O8194" s="67"/>
      <c r="P8194" s="67"/>
      <c r="Q8194" s="67"/>
      <c r="R8194" s="67"/>
      <c r="S8194" s="67"/>
      <c r="T8194" s="68"/>
      <c r="U8194" s="37"/>
      <c r="V8194" s="37"/>
      <c r="W8194" s="37"/>
      <c r="X8194" s="37"/>
      <c r="Y8194" s="37"/>
      <c r="Z8194" s="37"/>
      <c r="AA8194" s="37"/>
      <c r="AB8194" s="37"/>
      <c r="AC8194" s="37"/>
      <c r="AD8194" s="37"/>
      <c r="AE8194" s="37"/>
      <c r="AT8194" s="19" t="s">
        <v>270</v>
      </c>
      <c r="AU8194" s="19" t="s">
        <v>91</v>
      </c>
    </row>
    <row r="8195" spans="1:65" s="2" customFormat="1" ht="16.5" customHeight="1">
      <c r="A8195" s="37"/>
      <c r="B8195" s="38"/>
      <c r="C8195" s="195" t="s">
        <v>3777</v>
      </c>
      <c r="D8195" s="195" t="s">
        <v>264</v>
      </c>
      <c r="E8195" s="196" t="s">
        <v>3778</v>
      </c>
      <c r="F8195" s="197" t="s">
        <v>3779</v>
      </c>
      <c r="G8195" s="198" t="s">
        <v>590</v>
      </c>
      <c r="H8195" s="199">
        <v>649.20000000000005</v>
      </c>
      <c r="I8195" s="200"/>
      <c r="J8195" s="201">
        <f>ROUND(I8195*H8195,2)</f>
        <v>0</v>
      </c>
      <c r="K8195" s="197" t="s">
        <v>268</v>
      </c>
      <c r="L8195" s="42"/>
      <c r="M8195" s="202" t="s">
        <v>44</v>
      </c>
      <c r="N8195" s="203" t="s">
        <v>53</v>
      </c>
      <c r="O8195" s="67"/>
      <c r="P8195" s="204">
        <f>O8195*H8195</f>
        <v>0</v>
      </c>
      <c r="Q8195" s="204">
        <v>5.5000000000000003E-4</v>
      </c>
      <c r="R8195" s="204">
        <f>Q8195*H8195</f>
        <v>0.35706000000000004</v>
      </c>
      <c r="S8195" s="204">
        <v>0</v>
      </c>
      <c r="T8195" s="205">
        <f>S8195*H8195</f>
        <v>0</v>
      </c>
      <c r="U8195" s="37"/>
      <c r="V8195" s="37"/>
      <c r="W8195" s="37"/>
      <c r="X8195" s="37"/>
      <c r="Y8195" s="37"/>
      <c r="Z8195" s="37"/>
      <c r="AA8195" s="37"/>
      <c r="AB8195" s="37"/>
      <c r="AC8195" s="37"/>
      <c r="AD8195" s="37"/>
      <c r="AE8195" s="37"/>
      <c r="AR8195" s="206" t="s">
        <v>442</v>
      </c>
      <c r="AT8195" s="206" t="s">
        <v>264</v>
      </c>
      <c r="AU8195" s="206" t="s">
        <v>91</v>
      </c>
      <c r="AY8195" s="19" t="s">
        <v>262</v>
      </c>
      <c r="BE8195" s="207">
        <f>IF(N8195="základní",J8195,0)</f>
        <v>0</v>
      </c>
      <c r="BF8195" s="207">
        <f>IF(N8195="snížená",J8195,0)</f>
        <v>0</v>
      </c>
      <c r="BG8195" s="207">
        <f>IF(N8195="zákl. přenesená",J8195,0)</f>
        <v>0</v>
      </c>
      <c r="BH8195" s="207">
        <f>IF(N8195="sníž. přenesená",J8195,0)</f>
        <v>0</v>
      </c>
      <c r="BI8195" s="207">
        <f>IF(N8195="nulová",J8195,0)</f>
        <v>0</v>
      </c>
      <c r="BJ8195" s="19" t="s">
        <v>89</v>
      </c>
      <c r="BK8195" s="207">
        <f>ROUND(I8195*H8195,2)</f>
        <v>0</v>
      </c>
      <c r="BL8195" s="19" t="s">
        <v>442</v>
      </c>
      <c r="BM8195" s="206" t="s">
        <v>3780</v>
      </c>
    </row>
    <row r="8196" spans="1:65" s="2" customFormat="1" ht="36">
      <c r="A8196" s="37"/>
      <c r="B8196" s="38"/>
      <c r="C8196" s="39"/>
      <c r="D8196" s="208" t="s">
        <v>270</v>
      </c>
      <c r="E8196" s="39"/>
      <c r="F8196" s="209" t="s">
        <v>3781</v>
      </c>
      <c r="G8196" s="39"/>
      <c r="H8196" s="39"/>
      <c r="I8196" s="118"/>
      <c r="J8196" s="39"/>
      <c r="K8196" s="39"/>
      <c r="L8196" s="42"/>
      <c r="M8196" s="210"/>
      <c r="N8196" s="211"/>
      <c r="O8196" s="67"/>
      <c r="P8196" s="67"/>
      <c r="Q8196" s="67"/>
      <c r="R8196" s="67"/>
      <c r="S8196" s="67"/>
      <c r="T8196" s="68"/>
      <c r="U8196" s="37"/>
      <c r="V8196" s="37"/>
      <c r="W8196" s="37"/>
      <c r="X8196" s="37"/>
      <c r="Y8196" s="37"/>
      <c r="Z8196" s="37"/>
      <c r="AA8196" s="37"/>
      <c r="AB8196" s="37"/>
      <c r="AC8196" s="37"/>
      <c r="AD8196" s="37"/>
      <c r="AE8196" s="37"/>
      <c r="AT8196" s="19" t="s">
        <v>270</v>
      </c>
      <c r="AU8196" s="19" t="s">
        <v>91</v>
      </c>
    </row>
    <row r="8197" spans="1:65" s="13" customFormat="1" ht="10">
      <c r="B8197" s="212"/>
      <c r="C8197" s="213"/>
      <c r="D8197" s="208" t="s">
        <v>272</v>
      </c>
      <c r="E8197" s="214" t="s">
        <v>44</v>
      </c>
      <c r="F8197" s="215" t="s">
        <v>3782</v>
      </c>
      <c r="G8197" s="213"/>
      <c r="H8197" s="214" t="s">
        <v>44</v>
      </c>
      <c r="I8197" s="216"/>
      <c r="J8197" s="213"/>
      <c r="K8197" s="213"/>
      <c r="L8197" s="217"/>
      <c r="M8197" s="218"/>
      <c r="N8197" s="219"/>
      <c r="O8197" s="219"/>
      <c r="P8197" s="219"/>
      <c r="Q8197" s="219"/>
      <c r="R8197" s="219"/>
      <c r="S8197" s="219"/>
      <c r="T8197" s="220"/>
      <c r="AT8197" s="221" t="s">
        <v>272</v>
      </c>
      <c r="AU8197" s="221" t="s">
        <v>91</v>
      </c>
      <c r="AV8197" s="13" t="s">
        <v>89</v>
      </c>
      <c r="AW8197" s="13" t="s">
        <v>38</v>
      </c>
      <c r="AX8197" s="13" t="s">
        <v>82</v>
      </c>
      <c r="AY8197" s="221" t="s">
        <v>262</v>
      </c>
    </row>
    <row r="8198" spans="1:65" s="13" customFormat="1" ht="10">
      <c r="B8198" s="212"/>
      <c r="C8198" s="213"/>
      <c r="D8198" s="208" t="s">
        <v>272</v>
      </c>
      <c r="E8198" s="214" t="s">
        <v>44</v>
      </c>
      <c r="F8198" s="215" t="s">
        <v>3743</v>
      </c>
      <c r="G8198" s="213"/>
      <c r="H8198" s="214" t="s">
        <v>44</v>
      </c>
      <c r="I8198" s="216"/>
      <c r="J8198" s="213"/>
      <c r="K8198" s="213"/>
      <c r="L8198" s="217"/>
      <c r="M8198" s="218"/>
      <c r="N8198" s="219"/>
      <c r="O8198" s="219"/>
      <c r="P8198" s="219"/>
      <c r="Q8198" s="219"/>
      <c r="R8198" s="219"/>
      <c r="S8198" s="219"/>
      <c r="T8198" s="220"/>
      <c r="AT8198" s="221" t="s">
        <v>272</v>
      </c>
      <c r="AU8198" s="221" t="s">
        <v>91</v>
      </c>
      <c r="AV8198" s="13" t="s">
        <v>89</v>
      </c>
      <c r="AW8198" s="13" t="s">
        <v>38</v>
      </c>
      <c r="AX8198" s="13" t="s">
        <v>82</v>
      </c>
      <c r="AY8198" s="221" t="s">
        <v>262</v>
      </c>
    </row>
    <row r="8199" spans="1:65" s="13" customFormat="1" ht="10">
      <c r="B8199" s="212"/>
      <c r="C8199" s="213"/>
      <c r="D8199" s="208" t="s">
        <v>272</v>
      </c>
      <c r="E8199" s="214" t="s">
        <v>44</v>
      </c>
      <c r="F8199" s="215" t="s">
        <v>1219</v>
      </c>
      <c r="G8199" s="213"/>
      <c r="H8199" s="214" t="s">
        <v>44</v>
      </c>
      <c r="I8199" s="216"/>
      <c r="J8199" s="213"/>
      <c r="K8199" s="213"/>
      <c r="L8199" s="217"/>
      <c r="M8199" s="218"/>
      <c r="N8199" s="219"/>
      <c r="O8199" s="219"/>
      <c r="P8199" s="219"/>
      <c r="Q8199" s="219"/>
      <c r="R8199" s="219"/>
      <c r="S8199" s="219"/>
      <c r="T8199" s="220"/>
      <c r="AT8199" s="221" t="s">
        <v>272</v>
      </c>
      <c r="AU8199" s="221" t="s">
        <v>91</v>
      </c>
      <c r="AV8199" s="13" t="s">
        <v>89</v>
      </c>
      <c r="AW8199" s="13" t="s">
        <v>38</v>
      </c>
      <c r="AX8199" s="13" t="s">
        <v>82</v>
      </c>
      <c r="AY8199" s="221" t="s">
        <v>262</v>
      </c>
    </row>
    <row r="8200" spans="1:65" s="15" customFormat="1" ht="10">
      <c r="B8200" s="233"/>
      <c r="C8200" s="234"/>
      <c r="D8200" s="208" t="s">
        <v>272</v>
      </c>
      <c r="E8200" s="235" t="s">
        <v>44</v>
      </c>
      <c r="F8200" s="236" t="s">
        <v>3783</v>
      </c>
      <c r="G8200" s="234"/>
      <c r="H8200" s="237">
        <v>271.39999999999998</v>
      </c>
      <c r="I8200" s="238"/>
      <c r="J8200" s="234"/>
      <c r="K8200" s="234"/>
      <c r="L8200" s="239"/>
      <c r="M8200" s="240"/>
      <c r="N8200" s="241"/>
      <c r="O8200" s="241"/>
      <c r="P8200" s="241"/>
      <c r="Q8200" s="241"/>
      <c r="R8200" s="241"/>
      <c r="S8200" s="241"/>
      <c r="T8200" s="242"/>
      <c r="AT8200" s="243" t="s">
        <v>272</v>
      </c>
      <c r="AU8200" s="243" t="s">
        <v>91</v>
      </c>
      <c r="AV8200" s="15" t="s">
        <v>91</v>
      </c>
      <c r="AW8200" s="15" t="s">
        <v>38</v>
      </c>
      <c r="AX8200" s="15" t="s">
        <v>82</v>
      </c>
      <c r="AY8200" s="243" t="s">
        <v>262</v>
      </c>
    </row>
    <row r="8201" spans="1:65" s="15" customFormat="1" ht="10">
      <c r="B8201" s="233"/>
      <c r="C8201" s="234"/>
      <c r="D8201" s="208" t="s">
        <v>272</v>
      </c>
      <c r="E8201" s="235" t="s">
        <v>44</v>
      </c>
      <c r="F8201" s="236" t="s">
        <v>3784</v>
      </c>
      <c r="G8201" s="234"/>
      <c r="H8201" s="237">
        <v>7</v>
      </c>
      <c r="I8201" s="238"/>
      <c r="J8201" s="234"/>
      <c r="K8201" s="234"/>
      <c r="L8201" s="239"/>
      <c r="M8201" s="240"/>
      <c r="N8201" s="241"/>
      <c r="O8201" s="241"/>
      <c r="P8201" s="241"/>
      <c r="Q8201" s="241"/>
      <c r="R8201" s="241"/>
      <c r="S8201" s="241"/>
      <c r="T8201" s="242"/>
      <c r="AT8201" s="243" t="s">
        <v>272</v>
      </c>
      <c r="AU8201" s="243" t="s">
        <v>91</v>
      </c>
      <c r="AV8201" s="15" t="s">
        <v>91</v>
      </c>
      <c r="AW8201" s="15" t="s">
        <v>38</v>
      </c>
      <c r="AX8201" s="15" t="s">
        <v>82</v>
      </c>
      <c r="AY8201" s="243" t="s">
        <v>262</v>
      </c>
    </row>
    <row r="8202" spans="1:65" s="14" customFormat="1" ht="10">
      <c r="B8202" s="222"/>
      <c r="C8202" s="223"/>
      <c r="D8202" s="208" t="s">
        <v>272</v>
      </c>
      <c r="E8202" s="224" t="s">
        <v>44</v>
      </c>
      <c r="F8202" s="225" t="s">
        <v>284</v>
      </c>
      <c r="G8202" s="223"/>
      <c r="H8202" s="226">
        <v>278.39999999999998</v>
      </c>
      <c r="I8202" s="227"/>
      <c r="J8202" s="223"/>
      <c r="K8202" s="223"/>
      <c r="L8202" s="228"/>
      <c r="M8202" s="229"/>
      <c r="N8202" s="230"/>
      <c r="O8202" s="230"/>
      <c r="P8202" s="230"/>
      <c r="Q8202" s="230"/>
      <c r="R8202" s="230"/>
      <c r="S8202" s="230"/>
      <c r="T8202" s="231"/>
      <c r="AT8202" s="232" t="s">
        <v>272</v>
      </c>
      <c r="AU8202" s="232" t="s">
        <v>91</v>
      </c>
      <c r="AV8202" s="14" t="s">
        <v>97</v>
      </c>
      <c r="AW8202" s="14" t="s">
        <v>38</v>
      </c>
      <c r="AX8202" s="14" t="s">
        <v>82</v>
      </c>
      <c r="AY8202" s="232" t="s">
        <v>262</v>
      </c>
    </row>
    <row r="8203" spans="1:65" s="13" customFormat="1" ht="10">
      <c r="B8203" s="212"/>
      <c r="C8203" s="213"/>
      <c r="D8203" s="208" t="s">
        <v>272</v>
      </c>
      <c r="E8203" s="214" t="s">
        <v>44</v>
      </c>
      <c r="F8203" s="215" t="s">
        <v>1248</v>
      </c>
      <c r="G8203" s="213"/>
      <c r="H8203" s="214" t="s">
        <v>44</v>
      </c>
      <c r="I8203" s="216"/>
      <c r="J8203" s="213"/>
      <c r="K8203" s="213"/>
      <c r="L8203" s="217"/>
      <c r="M8203" s="218"/>
      <c r="N8203" s="219"/>
      <c r="O8203" s="219"/>
      <c r="P8203" s="219"/>
      <c r="Q8203" s="219"/>
      <c r="R8203" s="219"/>
      <c r="S8203" s="219"/>
      <c r="T8203" s="220"/>
      <c r="AT8203" s="221" t="s">
        <v>272</v>
      </c>
      <c r="AU8203" s="221" t="s">
        <v>91</v>
      </c>
      <c r="AV8203" s="13" t="s">
        <v>89</v>
      </c>
      <c r="AW8203" s="13" t="s">
        <v>38</v>
      </c>
      <c r="AX8203" s="13" t="s">
        <v>82</v>
      </c>
      <c r="AY8203" s="221" t="s">
        <v>262</v>
      </c>
    </row>
    <row r="8204" spans="1:65" s="15" customFormat="1" ht="10">
      <c r="B8204" s="233"/>
      <c r="C8204" s="234"/>
      <c r="D8204" s="208" t="s">
        <v>272</v>
      </c>
      <c r="E8204" s="235" t="s">
        <v>44</v>
      </c>
      <c r="F8204" s="236" t="s">
        <v>3785</v>
      </c>
      <c r="G8204" s="234"/>
      <c r="H8204" s="237">
        <v>119.6</v>
      </c>
      <c r="I8204" s="238"/>
      <c r="J8204" s="234"/>
      <c r="K8204" s="234"/>
      <c r="L8204" s="239"/>
      <c r="M8204" s="240"/>
      <c r="N8204" s="241"/>
      <c r="O8204" s="241"/>
      <c r="P8204" s="241"/>
      <c r="Q8204" s="241"/>
      <c r="R8204" s="241"/>
      <c r="S8204" s="241"/>
      <c r="T8204" s="242"/>
      <c r="AT8204" s="243" t="s">
        <v>272</v>
      </c>
      <c r="AU8204" s="243" t="s">
        <v>91</v>
      </c>
      <c r="AV8204" s="15" t="s">
        <v>91</v>
      </c>
      <c r="AW8204" s="15" t="s">
        <v>38</v>
      </c>
      <c r="AX8204" s="15" t="s">
        <v>82</v>
      </c>
      <c r="AY8204" s="243" t="s">
        <v>262</v>
      </c>
    </row>
    <row r="8205" spans="1:65" s="15" customFormat="1" ht="10">
      <c r="B8205" s="233"/>
      <c r="C8205" s="234"/>
      <c r="D8205" s="208" t="s">
        <v>272</v>
      </c>
      <c r="E8205" s="235" t="s">
        <v>44</v>
      </c>
      <c r="F8205" s="236" t="s">
        <v>3786</v>
      </c>
      <c r="G8205" s="234"/>
      <c r="H8205" s="237">
        <v>4</v>
      </c>
      <c r="I8205" s="238"/>
      <c r="J8205" s="234"/>
      <c r="K8205" s="234"/>
      <c r="L8205" s="239"/>
      <c r="M8205" s="240"/>
      <c r="N8205" s="241"/>
      <c r="O8205" s="241"/>
      <c r="P8205" s="241"/>
      <c r="Q8205" s="241"/>
      <c r="R8205" s="241"/>
      <c r="S8205" s="241"/>
      <c r="T8205" s="242"/>
      <c r="AT8205" s="243" t="s">
        <v>272</v>
      </c>
      <c r="AU8205" s="243" t="s">
        <v>91</v>
      </c>
      <c r="AV8205" s="15" t="s">
        <v>91</v>
      </c>
      <c r="AW8205" s="15" t="s">
        <v>38</v>
      </c>
      <c r="AX8205" s="15" t="s">
        <v>82</v>
      </c>
      <c r="AY8205" s="243" t="s">
        <v>262</v>
      </c>
    </row>
    <row r="8206" spans="1:65" s="14" customFormat="1" ht="10">
      <c r="B8206" s="222"/>
      <c r="C8206" s="223"/>
      <c r="D8206" s="208" t="s">
        <v>272</v>
      </c>
      <c r="E8206" s="224" t="s">
        <v>44</v>
      </c>
      <c r="F8206" s="225" t="s">
        <v>284</v>
      </c>
      <c r="G8206" s="223"/>
      <c r="H8206" s="226">
        <v>123.6</v>
      </c>
      <c r="I8206" s="227"/>
      <c r="J8206" s="223"/>
      <c r="K8206" s="223"/>
      <c r="L8206" s="228"/>
      <c r="M8206" s="229"/>
      <c r="N8206" s="230"/>
      <c r="O8206" s="230"/>
      <c r="P8206" s="230"/>
      <c r="Q8206" s="230"/>
      <c r="R8206" s="230"/>
      <c r="S8206" s="230"/>
      <c r="T8206" s="231"/>
      <c r="AT8206" s="232" t="s">
        <v>272</v>
      </c>
      <c r="AU8206" s="232" t="s">
        <v>91</v>
      </c>
      <c r="AV8206" s="14" t="s">
        <v>97</v>
      </c>
      <c r="AW8206" s="14" t="s">
        <v>38</v>
      </c>
      <c r="AX8206" s="14" t="s">
        <v>82</v>
      </c>
      <c r="AY8206" s="232" t="s">
        <v>262</v>
      </c>
    </row>
    <row r="8207" spans="1:65" s="13" customFormat="1" ht="10">
      <c r="B8207" s="212"/>
      <c r="C8207" s="213"/>
      <c r="D8207" s="208" t="s">
        <v>272</v>
      </c>
      <c r="E8207" s="214" t="s">
        <v>44</v>
      </c>
      <c r="F8207" s="215" t="s">
        <v>575</v>
      </c>
      <c r="G8207" s="213"/>
      <c r="H8207" s="214" t="s">
        <v>44</v>
      </c>
      <c r="I8207" s="216"/>
      <c r="J8207" s="213"/>
      <c r="K8207" s="213"/>
      <c r="L8207" s="217"/>
      <c r="M8207" s="218"/>
      <c r="N8207" s="219"/>
      <c r="O8207" s="219"/>
      <c r="P8207" s="219"/>
      <c r="Q8207" s="219"/>
      <c r="R8207" s="219"/>
      <c r="S8207" s="219"/>
      <c r="T8207" s="220"/>
      <c r="AT8207" s="221" t="s">
        <v>272</v>
      </c>
      <c r="AU8207" s="221" t="s">
        <v>91</v>
      </c>
      <c r="AV8207" s="13" t="s">
        <v>89</v>
      </c>
      <c r="AW8207" s="13" t="s">
        <v>38</v>
      </c>
      <c r="AX8207" s="13" t="s">
        <v>82</v>
      </c>
      <c r="AY8207" s="221" t="s">
        <v>262</v>
      </c>
    </row>
    <row r="8208" spans="1:65" s="15" customFormat="1" ht="10">
      <c r="B8208" s="233"/>
      <c r="C8208" s="234"/>
      <c r="D8208" s="208" t="s">
        <v>272</v>
      </c>
      <c r="E8208" s="235" t="s">
        <v>44</v>
      </c>
      <c r="F8208" s="236" t="s">
        <v>3785</v>
      </c>
      <c r="G8208" s="234"/>
      <c r="H8208" s="237">
        <v>119.6</v>
      </c>
      <c r="I8208" s="238"/>
      <c r="J8208" s="234"/>
      <c r="K8208" s="234"/>
      <c r="L8208" s="239"/>
      <c r="M8208" s="240"/>
      <c r="N8208" s="241"/>
      <c r="O8208" s="241"/>
      <c r="P8208" s="241"/>
      <c r="Q8208" s="241"/>
      <c r="R8208" s="241"/>
      <c r="S8208" s="241"/>
      <c r="T8208" s="242"/>
      <c r="AT8208" s="243" t="s">
        <v>272</v>
      </c>
      <c r="AU8208" s="243" t="s">
        <v>91</v>
      </c>
      <c r="AV8208" s="15" t="s">
        <v>91</v>
      </c>
      <c r="AW8208" s="15" t="s">
        <v>38</v>
      </c>
      <c r="AX8208" s="15" t="s">
        <v>82</v>
      </c>
      <c r="AY8208" s="243" t="s">
        <v>262</v>
      </c>
    </row>
    <row r="8209" spans="1:65" s="15" customFormat="1" ht="10">
      <c r="B8209" s="233"/>
      <c r="C8209" s="234"/>
      <c r="D8209" s="208" t="s">
        <v>272</v>
      </c>
      <c r="E8209" s="235" t="s">
        <v>44</v>
      </c>
      <c r="F8209" s="236" t="s">
        <v>3786</v>
      </c>
      <c r="G8209" s="234"/>
      <c r="H8209" s="237">
        <v>4</v>
      </c>
      <c r="I8209" s="238"/>
      <c r="J8209" s="234"/>
      <c r="K8209" s="234"/>
      <c r="L8209" s="239"/>
      <c r="M8209" s="240"/>
      <c r="N8209" s="241"/>
      <c r="O8209" s="241"/>
      <c r="P8209" s="241"/>
      <c r="Q8209" s="241"/>
      <c r="R8209" s="241"/>
      <c r="S8209" s="241"/>
      <c r="T8209" s="242"/>
      <c r="AT8209" s="243" t="s">
        <v>272</v>
      </c>
      <c r="AU8209" s="243" t="s">
        <v>91</v>
      </c>
      <c r="AV8209" s="15" t="s">
        <v>91</v>
      </c>
      <c r="AW8209" s="15" t="s">
        <v>38</v>
      </c>
      <c r="AX8209" s="15" t="s">
        <v>82</v>
      </c>
      <c r="AY8209" s="243" t="s">
        <v>262</v>
      </c>
    </row>
    <row r="8210" spans="1:65" s="14" customFormat="1" ht="10">
      <c r="B8210" s="222"/>
      <c r="C8210" s="223"/>
      <c r="D8210" s="208" t="s">
        <v>272</v>
      </c>
      <c r="E8210" s="224" t="s">
        <v>44</v>
      </c>
      <c r="F8210" s="225" t="s">
        <v>284</v>
      </c>
      <c r="G8210" s="223"/>
      <c r="H8210" s="226">
        <v>123.6</v>
      </c>
      <c r="I8210" s="227"/>
      <c r="J8210" s="223"/>
      <c r="K8210" s="223"/>
      <c r="L8210" s="228"/>
      <c r="M8210" s="229"/>
      <c r="N8210" s="230"/>
      <c r="O8210" s="230"/>
      <c r="P8210" s="230"/>
      <c r="Q8210" s="230"/>
      <c r="R8210" s="230"/>
      <c r="S8210" s="230"/>
      <c r="T8210" s="231"/>
      <c r="AT8210" s="232" t="s">
        <v>272</v>
      </c>
      <c r="AU8210" s="232" t="s">
        <v>91</v>
      </c>
      <c r="AV8210" s="14" t="s">
        <v>97</v>
      </c>
      <c r="AW8210" s="14" t="s">
        <v>38</v>
      </c>
      <c r="AX8210" s="14" t="s">
        <v>82</v>
      </c>
      <c r="AY8210" s="232" t="s">
        <v>262</v>
      </c>
    </row>
    <row r="8211" spans="1:65" s="13" customFormat="1" ht="10">
      <c r="B8211" s="212"/>
      <c r="C8211" s="213"/>
      <c r="D8211" s="208" t="s">
        <v>272</v>
      </c>
      <c r="E8211" s="214" t="s">
        <v>44</v>
      </c>
      <c r="F8211" s="215" t="s">
        <v>576</v>
      </c>
      <c r="G8211" s="213"/>
      <c r="H8211" s="214" t="s">
        <v>44</v>
      </c>
      <c r="I8211" s="216"/>
      <c r="J8211" s="213"/>
      <c r="K8211" s="213"/>
      <c r="L8211" s="217"/>
      <c r="M8211" s="218"/>
      <c r="N8211" s="219"/>
      <c r="O8211" s="219"/>
      <c r="P8211" s="219"/>
      <c r="Q8211" s="219"/>
      <c r="R8211" s="219"/>
      <c r="S8211" s="219"/>
      <c r="T8211" s="220"/>
      <c r="AT8211" s="221" t="s">
        <v>272</v>
      </c>
      <c r="AU8211" s="221" t="s">
        <v>91</v>
      </c>
      <c r="AV8211" s="13" t="s">
        <v>89</v>
      </c>
      <c r="AW8211" s="13" t="s">
        <v>38</v>
      </c>
      <c r="AX8211" s="13" t="s">
        <v>82</v>
      </c>
      <c r="AY8211" s="221" t="s">
        <v>262</v>
      </c>
    </row>
    <row r="8212" spans="1:65" s="15" customFormat="1" ht="10">
      <c r="B8212" s="233"/>
      <c r="C8212" s="234"/>
      <c r="D8212" s="208" t="s">
        <v>272</v>
      </c>
      <c r="E8212" s="235" t="s">
        <v>44</v>
      </c>
      <c r="F8212" s="236" t="s">
        <v>3785</v>
      </c>
      <c r="G8212" s="234"/>
      <c r="H8212" s="237">
        <v>119.6</v>
      </c>
      <c r="I8212" s="238"/>
      <c r="J8212" s="234"/>
      <c r="K8212" s="234"/>
      <c r="L8212" s="239"/>
      <c r="M8212" s="240"/>
      <c r="N8212" s="241"/>
      <c r="O8212" s="241"/>
      <c r="P8212" s="241"/>
      <c r="Q8212" s="241"/>
      <c r="R8212" s="241"/>
      <c r="S8212" s="241"/>
      <c r="T8212" s="242"/>
      <c r="AT8212" s="243" t="s">
        <v>272</v>
      </c>
      <c r="AU8212" s="243" t="s">
        <v>91</v>
      </c>
      <c r="AV8212" s="15" t="s">
        <v>91</v>
      </c>
      <c r="AW8212" s="15" t="s">
        <v>38</v>
      </c>
      <c r="AX8212" s="15" t="s">
        <v>82</v>
      </c>
      <c r="AY8212" s="243" t="s">
        <v>262</v>
      </c>
    </row>
    <row r="8213" spans="1:65" s="15" customFormat="1" ht="10">
      <c r="B8213" s="233"/>
      <c r="C8213" s="234"/>
      <c r="D8213" s="208" t="s">
        <v>272</v>
      </c>
      <c r="E8213" s="235" t="s">
        <v>44</v>
      </c>
      <c r="F8213" s="236" t="s">
        <v>3786</v>
      </c>
      <c r="G8213" s="234"/>
      <c r="H8213" s="237">
        <v>4</v>
      </c>
      <c r="I8213" s="238"/>
      <c r="J8213" s="234"/>
      <c r="K8213" s="234"/>
      <c r="L8213" s="239"/>
      <c r="M8213" s="240"/>
      <c r="N8213" s="241"/>
      <c r="O8213" s="241"/>
      <c r="P8213" s="241"/>
      <c r="Q8213" s="241"/>
      <c r="R8213" s="241"/>
      <c r="S8213" s="241"/>
      <c r="T8213" s="242"/>
      <c r="AT8213" s="243" t="s">
        <v>272</v>
      </c>
      <c r="AU8213" s="243" t="s">
        <v>91</v>
      </c>
      <c r="AV8213" s="15" t="s">
        <v>91</v>
      </c>
      <c r="AW8213" s="15" t="s">
        <v>38</v>
      </c>
      <c r="AX8213" s="15" t="s">
        <v>82</v>
      </c>
      <c r="AY8213" s="243" t="s">
        <v>262</v>
      </c>
    </row>
    <row r="8214" spans="1:65" s="14" customFormat="1" ht="10">
      <c r="B8214" s="222"/>
      <c r="C8214" s="223"/>
      <c r="D8214" s="208" t="s">
        <v>272</v>
      </c>
      <c r="E8214" s="224" t="s">
        <v>44</v>
      </c>
      <c r="F8214" s="225" t="s">
        <v>284</v>
      </c>
      <c r="G8214" s="223"/>
      <c r="H8214" s="226">
        <v>123.6</v>
      </c>
      <c r="I8214" s="227"/>
      <c r="J8214" s="223"/>
      <c r="K8214" s="223"/>
      <c r="L8214" s="228"/>
      <c r="M8214" s="229"/>
      <c r="N8214" s="230"/>
      <c r="O8214" s="230"/>
      <c r="P8214" s="230"/>
      <c r="Q8214" s="230"/>
      <c r="R8214" s="230"/>
      <c r="S8214" s="230"/>
      <c r="T8214" s="231"/>
      <c r="AT8214" s="232" t="s">
        <v>272</v>
      </c>
      <c r="AU8214" s="232" t="s">
        <v>91</v>
      </c>
      <c r="AV8214" s="14" t="s">
        <v>97</v>
      </c>
      <c r="AW8214" s="14" t="s">
        <v>38</v>
      </c>
      <c r="AX8214" s="14" t="s">
        <v>82</v>
      </c>
      <c r="AY8214" s="232" t="s">
        <v>262</v>
      </c>
    </row>
    <row r="8215" spans="1:65" s="16" customFormat="1" ht="10">
      <c r="B8215" s="244"/>
      <c r="C8215" s="245"/>
      <c r="D8215" s="208" t="s">
        <v>272</v>
      </c>
      <c r="E8215" s="246" t="s">
        <v>44</v>
      </c>
      <c r="F8215" s="247" t="s">
        <v>291</v>
      </c>
      <c r="G8215" s="245"/>
      <c r="H8215" s="248">
        <v>649.20000000000005</v>
      </c>
      <c r="I8215" s="249"/>
      <c r="J8215" s="245"/>
      <c r="K8215" s="245"/>
      <c r="L8215" s="250"/>
      <c r="M8215" s="251"/>
      <c r="N8215" s="252"/>
      <c r="O8215" s="252"/>
      <c r="P8215" s="252"/>
      <c r="Q8215" s="252"/>
      <c r="R8215" s="252"/>
      <c r="S8215" s="252"/>
      <c r="T8215" s="253"/>
      <c r="AT8215" s="254" t="s">
        <v>272</v>
      </c>
      <c r="AU8215" s="254" t="s">
        <v>91</v>
      </c>
      <c r="AV8215" s="16" t="s">
        <v>104</v>
      </c>
      <c r="AW8215" s="16" t="s">
        <v>38</v>
      </c>
      <c r="AX8215" s="16" t="s">
        <v>89</v>
      </c>
      <c r="AY8215" s="254" t="s">
        <v>262</v>
      </c>
    </row>
    <row r="8216" spans="1:65" s="2" customFormat="1" ht="16.5" customHeight="1">
      <c r="A8216" s="37"/>
      <c r="B8216" s="38"/>
      <c r="C8216" s="195" t="s">
        <v>3787</v>
      </c>
      <c r="D8216" s="195" t="s">
        <v>264</v>
      </c>
      <c r="E8216" s="196" t="s">
        <v>3788</v>
      </c>
      <c r="F8216" s="197" t="s">
        <v>3789</v>
      </c>
      <c r="G8216" s="198" t="s">
        <v>590</v>
      </c>
      <c r="H8216" s="199">
        <v>299.7</v>
      </c>
      <c r="I8216" s="200"/>
      <c r="J8216" s="201">
        <f>ROUND(I8216*H8216,2)</f>
        <v>0</v>
      </c>
      <c r="K8216" s="197" t="s">
        <v>268</v>
      </c>
      <c r="L8216" s="42"/>
      <c r="M8216" s="202" t="s">
        <v>44</v>
      </c>
      <c r="N8216" s="203" t="s">
        <v>53</v>
      </c>
      <c r="O8216" s="67"/>
      <c r="P8216" s="204">
        <f>O8216*H8216</f>
        <v>0</v>
      </c>
      <c r="Q8216" s="204">
        <v>5.0000000000000001E-4</v>
      </c>
      <c r="R8216" s="204">
        <f>Q8216*H8216</f>
        <v>0.14985000000000001</v>
      </c>
      <c r="S8216" s="204">
        <v>0</v>
      </c>
      <c r="T8216" s="205">
        <f>S8216*H8216</f>
        <v>0</v>
      </c>
      <c r="U8216" s="37"/>
      <c r="V8216" s="37"/>
      <c r="W8216" s="37"/>
      <c r="X8216" s="37"/>
      <c r="Y8216" s="37"/>
      <c r="Z8216" s="37"/>
      <c r="AA8216" s="37"/>
      <c r="AB8216" s="37"/>
      <c r="AC8216" s="37"/>
      <c r="AD8216" s="37"/>
      <c r="AE8216" s="37"/>
      <c r="AR8216" s="206" t="s">
        <v>442</v>
      </c>
      <c r="AT8216" s="206" t="s">
        <v>264</v>
      </c>
      <c r="AU8216" s="206" t="s">
        <v>91</v>
      </c>
      <c r="AY8216" s="19" t="s">
        <v>262</v>
      </c>
      <c r="BE8216" s="207">
        <f>IF(N8216="základní",J8216,0)</f>
        <v>0</v>
      </c>
      <c r="BF8216" s="207">
        <f>IF(N8216="snížená",J8216,0)</f>
        <v>0</v>
      </c>
      <c r="BG8216" s="207">
        <f>IF(N8216="zákl. přenesená",J8216,0)</f>
        <v>0</v>
      </c>
      <c r="BH8216" s="207">
        <f>IF(N8216="sníž. přenesená",J8216,0)</f>
        <v>0</v>
      </c>
      <c r="BI8216" s="207">
        <f>IF(N8216="nulová",J8216,0)</f>
        <v>0</v>
      </c>
      <c r="BJ8216" s="19" t="s">
        <v>89</v>
      </c>
      <c r="BK8216" s="207">
        <f>ROUND(I8216*H8216,2)</f>
        <v>0</v>
      </c>
      <c r="BL8216" s="19" t="s">
        <v>442</v>
      </c>
      <c r="BM8216" s="206" t="s">
        <v>3790</v>
      </c>
    </row>
    <row r="8217" spans="1:65" s="2" customFormat="1" ht="36">
      <c r="A8217" s="37"/>
      <c r="B8217" s="38"/>
      <c r="C8217" s="39"/>
      <c r="D8217" s="208" t="s">
        <v>270</v>
      </c>
      <c r="E8217" s="39"/>
      <c r="F8217" s="209" t="s">
        <v>3781</v>
      </c>
      <c r="G8217" s="39"/>
      <c r="H8217" s="39"/>
      <c r="I8217" s="118"/>
      <c r="J8217" s="39"/>
      <c r="K8217" s="39"/>
      <c r="L8217" s="42"/>
      <c r="M8217" s="210"/>
      <c r="N8217" s="211"/>
      <c r="O8217" s="67"/>
      <c r="P8217" s="67"/>
      <c r="Q8217" s="67"/>
      <c r="R8217" s="67"/>
      <c r="S8217" s="67"/>
      <c r="T8217" s="68"/>
      <c r="U8217" s="37"/>
      <c r="V8217" s="37"/>
      <c r="W8217" s="37"/>
      <c r="X8217" s="37"/>
      <c r="Y8217" s="37"/>
      <c r="Z8217" s="37"/>
      <c r="AA8217" s="37"/>
      <c r="AB8217" s="37"/>
      <c r="AC8217" s="37"/>
      <c r="AD8217" s="37"/>
      <c r="AE8217" s="37"/>
      <c r="AT8217" s="19" t="s">
        <v>270</v>
      </c>
      <c r="AU8217" s="19" t="s">
        <v>91</v>
      </c>
    </row>
    <row r="8218" spans="1:65" s="13" customFormat="1" ht="10">
      <c r="B8218" s="212"/>
      <c r="C8218" s="213"/>
      <c r="D8218" s="208" t="s">
        <v>272</v>
      </c>
      <c r="E8218" s="214" t="s">
        <v>44</v>
      </c>
      <c r="F8218" s="215" t="s">
        <v>3791</v>
      </c>
      <c r="G8218" s="213"/>
      <c r="H8218" s="214" t="s">
        <v>44</v>
      </c>
      <c r="I8218" s="216"/>
      <c r="J8218" s="213"/>
      <c r="K8218" s="213"/>
      <c r="L8218" s="217"/>
      <c r="M8218" s="218"/>
      <c r="N8218" s="219"/>
      <c r="O8218" s="219"/>
      <c r="P8218" s="219"/>
      <c r="Q8218" s="219"/>
      <c r="R8218" s="219"/>
      <c r="S8218" s="219"/>
      <c r="T8218" s="220"/>
      <c r="AT8218" s="221" t="s">
        <v>272</v>
      </c>
      <c r="AU8218" s="221" t="s">
        <v>91</v>
      </c>
      <c r="AV8218" s="13" t="s">
        <v>89</v>
      </c>
      <c r="AW8218" s="13" t="s">
        <v>38</v>
      </c>
      <c r="AX8218" s="13" t="s">
        <v>82</v>
      </c>
      <c r="AY8218" s="221" t="s">
        <v>262</v>
      </c>
    </row>
    <row r="8219" spans="1:65" s="13" customFormat="1" ht="10">
      <c r="B8219" s="212"/>
      <c r="C8219" s="213"/>
      <c r="D8219" s="208" t="s">
        <v>272</v>
      </c>
      <c r="E8219" s="214" t="s">
        <v>44</v>
      </c>
      <c r="F8219" s="215" t="s">
        <v>3743</v>
      </c>
      <c r="G8219" s="213"/>
      <c r="H8219" s="214" t="s">
        <v>44</v>
      </c>
      <c r="I8219" s="216"/>
      <c r="J8219" s="213"/>
      <c r="K8219" s="213"/>
      <c r="L8219" s="217"/>
      <c r="M8219" s="218"/>
      <c r="N8219" s="219"/>
      <c r="O8219" s="219"/>
      <c r="P8219" s="219"/>
      <c r="Q8219" s="219"/>
      <c r="R8219" s="219"/>
      <c r="S8219" s="219"/>
      <c r="T8219" s="220"/>
      <c r="AT8219" s="221" t="s">
        <v>272</v>
      </c>
      <c r="AU8219" s="221" t="s">
        <v>91</v>
      </c>
      <c r="AV8219" s="13" t="s">
        <v>89</v>
      </c>
      <c r="AW8219" s="13" t="s">
        <v>38</v>
      </c>
      <c r="AX8219" s="13" t="s">
        <v>82</v>
      </c>
      <c r="AY8219" s="221" t="s">
        <v>262</v>
      </c>
    </row>
    <row r="8220" spans="1:65" s="13" customFormat="1" ht="10">
      <c r="B8220" s="212"/>
      <c r="C8220" s="213"/>
      <c r="D8220" s="208" t="s">
        <v>272</v>
      </c>
      <c r="E8220" s="214" t="s">
        <v>44</v>
      </c>
      <c r="F8220" s="215" t="s">
        <v>1219</v>
      </c>
      <c r="G8220" s="213"/>
      <c r="H8220" s="214" t="s">
        <v>44</v>
      </c>
      <c r="I8220" s="216"/>
      <c r="J8220" s="213"/>
      <c r="K8220" s="213"/>
      <c r="L8220" s="217"/>
      <c r="M8220" s="218"/>
      <c r="N8220" s="219"/>
      <c r="O8220" s="219"/>
      <c r="P8220" s="219"/>
      <c r="Q8220" s="219"/>
      <c r="R8220" s="219"/>
      <c r="S8220" s="219"/>
      <c r="T8220" s="220"/>
      <c r="AT8220" s="221" t="s">
        <v>272</v>
      </c>
      <c r="AU8220" s="221" t="s">
        <v>91</v>
      </c>
      <c r="AV8220" s="13" t="s">
        <v>89</v>
      </c>
      <c r="AW8220" s="13" t="s">
        <v>38</v>
      </c>
      <c r="AX8220" s="13" t="s">
        <v>82</v>
      </c>
      <c r="AY8220" s="221" t="s">
        <v>262</v>
      </c>
    </row>
    <row r="8221" spans="1:65" s="13" customFormat="1" ht="10">
      <c r="B8221" s="212"/>
      <c r="C8221" s="213"/>
      <c r="D8221" s="208" t="s">
        <v>272</v>
      </c>
      <c r="E8221" s="214" t="s">
        <v>44</v>
      </c>
      <c r="F8221" s="215" t="s">
        <v>763</v>
      </c>
      <c r="G8221" s="213"/>
      <c r="H8221" s="214" t="s">
        <v>44</v>
      </c>
      <c r="I8221" s="216"/>
      <c r="J8221" s="213"/>
      <c r="K8221" s="213"/>
      <c r="L8221" s="217"/>
      <c r="M8221" s="218"/>
      <c r="N8221" s="219"/>
      <c r="O8221" s="219"/>
      <c r="P8221" s="219"/>
      <c r="Q8221" s="219"/>
      <c r="R8221" s="219"/>
      <c r="S8221" s="219"/>
      <c r="T8221" s="220"/>
      <c r="AT8221" s="221" t="s">
        <v>272</v>
      </c>
      <c r="AU8221" s="221" t="s">
        <v>91</v>
      </c>
      <c r="AV8221" s="13" t="s">
        <v>89</v>
      </c>
      <c r="AW8221" s="13" t="s">
        <v>38</v>
      </c>
      <c r="AX8221" s="13" t="s">
        <v>82</v>
      </c>
      <c r="AY8221" s="221" t="s">
        <v>262</v>
      </c>
    </row>
    <row r="8222" spans="1:65" s="15" customFormat="1" ht="10">
      <c r="B8222" s="233"/>
      <c r="C8222" s="234"/>
      <c r="D8222" s="208" t="s">
        <v>272</v>
      </c>
      <c r="E8222" s="235" t="s">
        <v>44</v>
      </c>
      <c r="F8222" s="236" t="s">
        <v>1226</v>
      </c>
      <c r="G8222" s="234"/>
      <c r="H8222" s="237">
        <v>11.4</v>
      </c>
      <c r="I8222" s="238"/>
      <c r="J8222" s="234"/>
      <c r="K8222" s="234"/>
      <c r="L8222" s="239"/>
      <c r="M8222" s="240"/>
      <c r="N8222" s="241"/>
      <c r="O8222" s="241"/>
      <c r="P8222" s="241"/>
      <c r="Q8222" s="241"/>
      <c r="R8222" s="241"/>
      <c r="S8222" s="241"/>
      <c r="T8222" s="242"/>
      <c r="AT8222" s="243" t="s">
        <v>272</v>
      </c>
      <c r="AU8222" s="243" t="s">
        <v>91</v>
      </c>
      <c r="AV8222" s="15" t="s">
        <v>91</v>
      </c>
      <c r="AW8222" s="15" t="s">
        <v>38</v>
      </c>
      <c r="AX8222" s="15" t="s">
        <v>82</v>
      </c>
      <c r="AY8222" s="243" t="s">
        <v>262</v>
      </c>
    </row>
    <row r="8223" spans="1:65" s="13" customFormat="1" ht="10">
      <c r="B8223" s="212"/>
      <c r="C8223" s="213"/>
      <c r="D8223" s="208" t="s">
        <v>272</v>
      </c>
      <c r="E8223" s="214" t="s">
        <v>44</v>
      </c>
      <c r="F8223" s="215" t="s">
        <v>765</v>
      </c>
      <c r="G8223" s="213"/>
      <c r="H8223" s="214" t="s">
        <v>44</v>
      </c>
      <c r="I8223" s="216"/>
      <c r="J8223" s="213"/>
      <c r="K8223" s="213"/>
      <c r="L8223" s="217"/>
      <c r="M8223" s="218"/>
      <c r="N8223" s="219"/>
      <c r="O8223" s="219"/>
      <c r="P8223" s="219"/>
      <c r="Q8223" s="219"/>
      <c r="R8223" s="219"/>
      <c r="S8223" s="219"/>
      <c r="T8223" s="220"/>
      <c r="AT8223" s="221" t="s">
        <v>272</v>
      </c>
      <c r="AU8223" s="221" t="s">
        <v>91</v>
      </c>
      <c r="AV8223" s="13" t="s">
        <v>89</v>
      </c>
      <c r="AW8223" s="13" t="s">
        <v>38</v>
      </c>
      <c r="AX8223" s="13" t="s">
        <v>82</v>
      </c>
      <c r="AY8223" s="221" t="s">
        <v>262</v>
      </c>
    </row>
    <row r="8224" spans="1:65" s="15" customFormat="1" ht="10">
      <c r="B8224" s="233"/>
      <c r="C8224" s="234"/>
      <c r="D8224" s="208" t="s">
        <v>272</v>
      </c>
      <c r="E8224" s="235" t="s">
        <v>44</v>
      </c>
      <c r="F8224" s="236" t="s">
        <v>1227</v>
      </c>
      <c r="G8224" s="234"/>
      <c r="H8224" s="237">
        <v>13.2</v>
      </c>
      <c r="I8224" s="238"/>
      <c r="J8224" s="234"/>
      <c r="K8224" s="234"/>
      <c r="L8224" s="239"/>
      <c r="M8224" s="240"/>
      <c r="N8224" s="241"/>
      <c r="O8224" s="241"/>
      <c r="P8224" s="241"/>
      <c r="Q8224" s="241"/>
      <c r="R8224" s="241"/>
      <c r="S8224" s="241"/>
      <c r="T8224" s="242"/>
      <c r="AT8224" s="243" t="s">
        <v>272</v>
      </c>
      <c r="AU8224" s="243" t="s">
        <v>91</v>
      </c>
      <c r="AV8224" s="15" t="s">
        <v>91</v>
      </c>
      <c r="AW8224" s="15" t="s">
        <v>38</v>
      </c>
      <c r="AX8224" s="15" t="s">
        <v>82</v>
      </c>
      <c r="AY8224" s="243" t="s">
        <v>262</v>
      </c>
    </row>
    <row r="8225" spans="2:51" s="15" customFormat="1" ht="10">
      <c r="B8225" s="233"/>
      <c r="C8225" s="234"/>
      <c r="D8225" s="208" t="s">
        <v>272</v>
      </c>
      <c r="E8225" s="235" t="s">
        <v>44</v>
      </c>
      <c r="F8225" s="236" t="s">
        <v>1228</v>
      </c>
      <c r="G8225" s="234"/>
      <c r="H8225" s="237">
        <v>7.6</v>
      </c>
      <c r="I8225" s="238"/>
      <c r="J8225" s="234"/>
      <c r="K8225" s="234"/>
      <c r="L8225" s="239"/>
      <c r="M8225" s="240"/>
      <c r="N8225" s="241"/>
      <c r="O8225" s="241"/>
      <c r="P8225" s="241"/>
      <c r="Q8225" s="241"/>
      <c r="R8225" s="241"/>
      <c r="S8225" s="241"/>
      <c r="T8225" s="242"/>
      <c r="AT8225" s="243" t="s">
        <v>272</v>
      </c>
      <c r="AU8225" s="243" t="s">
        <v>91</v>
      </c>
      <c r="AV8225" s="15" t="s">
        <v>91</v>
      </c>
      <c r="AW8225" s="15" t="s">
        <v>38</v>
      </c>
      <c r="AX8225" s="15" t="s">
        <v>82</v>
      </c>
      <c r="AY8225" s="243" t="s">
        <v>262</v>
      </c>
    </row>
    <row r="8226" spans="2:51" s="13" customFormat="1" ht="10">
      <c r="B8226" s="212"/>
      <c r="C8226" s="213"/>
      <c r="D8226" s="208" t="s">
        <v>272</v>
      </c>
      <c r="E8226" s="214" t="s">
        <v>44</v>
      </c>
      <c r="F8226" s="215" t="s">
        <v>766</v>
      </c>
      <c r="G8226" s="213"/>
      <c r="H8226" s="214" t="s">
        <v>44</v>
      </c>
      <c r="I8226" s="216"/>
      <c r="J8226" s="213"/>
      <c r="K8226" s="213"/>
      <c r="L8226" s="217"/>
      <c r="M8226" s="218"/>
      <c r="N8226" s="219"/>
      <c r="O8226" s="219"/>
      <c r="P8226" s="219"/>
      <c r="Q8226" s="219"/>
      <c r="R8226" s="219"/>
      <c r="S8226" s="219"/>
      <c r="T8226" s="220"/>
      <c r="AT8226" s="221" t="s">
        <v>272</v>
      </c>
      <c r="AU8226" s="221" t="s">
        <v>91</v>
      </c>
      <c r="AV8226" s="13" t="s">
        <v>89</v>
      </c>
      <c r="AW8226" s="13" t="s">
        <v>38</v>
      </c>
      <c r="AX8226" s="13" t="s">
        <v>82</v>
      </c>
      <c r="AY8226" s="221" t="s">
        <v>262</v>
      </c>
    </row>
    <row r="8227" spans="2:51" s="15" customFormat="1" ht="10">
      <c r="B8227" s="233"/>
      <c r="C8227" s="234"/>
      <c r="D8227" s="208" t="s">
        <v>272</v>
      </c>
      <c r="E8227" s="235" t="s">
        <v>44</v>
      </c>
      <c r="F8227" s="236" t="s">
        <v>1229</v>
      </c>
      <c r="G8227" s="234"/>
      <c r="H8227" s="237">
        <v>9.1999999999999993</v>
      </c>
      <c r="I8227" s="238"/>
      <c r="J8227" s="234"/>
      <c r="K8227" s="234"/>
      <c r="L8227" s="239"/>
      <c r="M8227" s="240"/>
      <c r="N8227" s="241"/>
      <c r="O8227" s="241"/>
      <c r="P8227" s="241"/>
      <c r="Q8227" s="241"/>
      <c r="R8227" s="241"/>
      <c r="S8227" s="241"/>
      <c r="T8227" s="242"/>
      <c r="AT8227" s="243" t="s">
        <v>272</v>
      </c>
      <c r="AU8227" s="243" t="s">
        <v>91</v>
      </c>
      <c r="AV8227" s="15" t="s">
        <v>91</v>
      </c>
      <c r="AW8227" s="15" t="s">
        <v>38</v>
      </c>
      <c r="AX8227" s="15" t="s">
        <v>82</v>
      </c>
      <c r="AY8227" s="243" t="s">
        <v>262</v>
      </c>
    </row>
    <row r="8228" spans="2:51" s="13" customFormat="1" ht="10">
      <c r="B8228" s="212"/>
      <c r="C8228" s="213"/>
      <c r="D8228" s="208" t="s">
        <v>272</v>
      </c>
      <c r="E8228" s="214" t="s">
        <v>44</v>
      </c>
      <c r="F8228" s="215" t="s">
        <v>3748</v>
      </c>
      <c r="G8228" s="213"/>
      <c r="H8228" s="214" t="s">
        <v>44</v>
      </c>
      <c r="I8228" s="216"/>
      <c r="J8228" s="213"/>
      <c r="K8228" s="213"/>
      <c r="L8228" s="217"/>
      <c r="M8228" s="218"/>
      <c r="N8228" s="219"/>
      <c r="O8228" s="219"/>
      <c r="P8228" s="219"/>
      <c r="Q8228" s="219"/>
      <c r="R8228" s="219"/>
      <c r="S8228" s="219"/>
      <c r="T8228" s="220"/>
      <c r="AT8228" s="221" t="s">
        <v>272</v>
      </c>
      <c r="AU8228" s="221" t="s">
        <v>91</v>
      </c>
      <c r="AV8228" s="13" t="s">
        <v>89</v>
      </c>
      <c r="AW8228" s="13" t="s">
        <v>38</v>
      </c>
      <c r="AX8228" s="13" t="s">
        <v>82</v>
      </c>
      <c r="AY8228" s="221" t="s">
        <v>262</v>
      </c>
    </row>
    <row r="8229" spans="2:51" s="15" customFormat="1" ht="10">
      <c r="B8229" s="233"/>
      <c r="C8229" s="234"/>
      <c r="D8229" s="208" t="s">
        <v>272</v>
      </c>
      <c r="E8229" s="235" t="s">
        <v>44</v>
      </c>
      <c r="F8229" s="236" t="s">
        <v>3792</v>
      </c>
      <c r="G8229" s="234"/>
      <c r="H8229" s="237">
        <v>3.2</v>
      </c>
      <c r="I8229" s="238"/>
      <c r="J8229" s="234"/>
      <c r="K8229" s="234"/>
      <c r="L8229" s="239"/>
      <c r="M8229" s="240"/>
      <c r="N8229" s="241"/>
      <c r="O8229" s="241"/>
      <c r="P8229" s="241"/>
      <c r="Q8229" s="241"/>
      <c r="R8229" s="241"/>
      <c r="S8229" s="241"/>
      <c r="T8229" s="242"/>
      <c r="AT8229" s="243" t="s">
        <v>272</v>
      </c>
      <c r="AU8229" s="243" t="s">
        <v>91</v>
      </c>
      <c r="AV8229" s="15" t="s">
        <v>91</v>
      </c>
      <c r="AW8229" s="15" t="s">
        <v>38</v>
      </c>
      <c r="AX8229" s="15" t="s">
        <v>82</v>
      </c>
      <c r="AY8229" s="243" t="s">
        <v>262</v>
      </c>
    </row>
    <row r="8230" spans="2:51" s="13" customFormat="1" ht="10">
      <c r="B8230" s="212"/>
      <c r="C8230" s="213"/>
      <c r="D8230" s="208" t="s">
        <v>272</v>
      </c>
      <c r="E8230" s="214" t="s">
        <v>44</v>
      </c>
      <c r="F8230" s="215" t="s">
        <v>777</v>
      </c>
      <c r="G8230" s="213"/>
      <c r="H8230" s="214" t="s">
        <v>44</v>
      </c>
      <c r="I8230" s="216"/>
      <c r="J8230" s="213"/>
      <c r="K8230" s="213"/>
      <c r="L8230" s="217"/>
      <c r="M8230" s="218"/>
      <c r="N8230" s="219"/>
      <c r="O8230" s="219"/>
      <c r="P8230" s="219"/>
      <c r="Q8230" s="219"/>
      <c r="R8230" s="219"/>
      <c r="S8230" s="219"/>
      <c r="T8230" s="220"/>
      <c r="AT8230" s="221" t="s">
        <v>272</v>
      </c>
      <c r="AU8230" s="221" t="s">
        <v>91</v>
      </c>
      <c r="AV8230" s="13" t="s">
        <v>89</v>
      </c>
      <c r="AW8230" s="13" t="s">
        <v>38</v>
      </c>
      <c r="AX8230" s="13" t="s">
        <v>82</v>
      </c>
      <c r="AY8230" s="221" t="s">
        <v>262</v>
      </c>
    </row>
    <row r="8231" spans="2:51" s="15" customFormat="1" ht="10">
      <c r="B8231" s="233"/>
      <c r="C8231" s="234"/>
      <c r="D8231" s="208" t="s">
        <v>272</v>
      </c>
      <c r="E8231" s="235" t="s">
        <v>44</v>
      </c>
      <c r="F8231" s="236" t="s">
        <v>1236</v>
      </c>
      <c r="G8231" s="234"/>
      <c r="H8231" s="237">
        <v>11.2</v>
      </c>
      <c r="I8231" s="238"/>
      <c r="J8231" s="234"/>
      <c r="K8231" s="234"/>
      <c r="L8231" s="239"/>
      <c r="M8231" s="240"/>
      <c r="N8231" s="241"/>
      <c r="O8231" s="241"/>
      <c r="P8231" s="241"/>
      <c r="Q8231" s="241"/>
      <c r="R8231" s="241"/>
      <c r="S8231" s="241"/>
      <c r="T8231" s="242"/>
      <c r="AT8231" s="243" t="s">
        <v>272</v>
      </c>
      <c r="AU8231" s="243" t="s">
        <v>91</v>
      </c>
      <c r="AV8231" s="15" t="s">
        <v>91</v>
      </c>
      <c r="AW8231" s="15" t="s">
        <v>38</v>
      </c>
      <c r="AX8231" s="15" t="s">
        <v>82</v>
      </c>
      <c r="AY8231" s="243" t="s">
        <v>262</v>
      </c>
    </row>
    <row r="8232" spans="2:51" s="13" customFormat="1" ht="10">
      <c r="B8232" s="212"/>
      <c r="C8232" s="213"/>
      <c r="D8232" s="208" t="s">
        <v>272</v>
      </c>
      <c r="E8232" s="214" t="s">
        <v>44</v>
      </c>
      <c r="F8232" s="215" t="s">
        <v>3751</v>
      </c>
      <c r="G8232" s="213"/>
      <c r="H8232" s="214" t="s">
        <v>44</v>
      </c>
      <c r="I8232" s="216"/>
      <c r="J8232" s="213"/>
      <c r="K8232" s="213"/>
      <c r="L8232" s="217"/>
      <c r="M8232" s="218"/>
      <c r="N8232" s="219"/>
      <c r="O8232" s="219"/>
      <c r="P8232" s="219"/>
      <c r="Q8232" s="219"/>
      <c r="R8232" s="219"/>
      <c r="S8232" s="219"/>
      <c r="T8232" s="220"/>
      <c r="AT8232" s="221" t="s">
        <v>272</v>
      </c>
      <c r="AU8232" s="221" t="s">
        <v>91</v>
      </c>
      <c r="AV8232" s="13" t="s">
        <v>89</v>
      </c>
      <c r="AW8232" s="13" t="s">
        <v>38</v>
      </c>
      <c r="AX8232" s="13" t="s">
        <v>82</v>
      </c>
      <c r="AY8232" s="221" t="s">
        <v>262</v>
      </c>
    </row>
    <row r="8233" spans="2:51" s="15" customFormat="1" ht="10">
      <c r="B8233" s="233"/>
      <c r="C8233" s="234"/>
      <c r="D8233" s="208" t="s">
        <v>272</v>
      </c>
      <c r="E8233" s="235" t="s">
        <v>44</v>
      </c>
      <c r="F8233" s="236" t="s">
        <v>3793</v>
      </c>
      <c r="G8233" s="234"/>
      <c r="H8233" s="237">
        <v>4.2</v>
      </c>
      <c r="I8233" s="238"/>
      <c r="J8233" s="234"/>
      <c r="K8233" s="234"/>
      <c r="L8233" s="239"/>
      <c r="M8233" s="240"/>
      <c r="N8233" s="241"/>
      <c r="O8233" s="241"/>
      <c r="P8233" s="241"/>
      <c r="Q8233" s="241"/>
      <c r="R8233" s="241"/>
      <c r="S8233" s="241"/>
      <c r="T8233" s="242"/>
      <c r="AT8233" s="243" t="s">
        <v>272</v>
      </c>
      <c r="AU8233" s="243" t="s">
        <v>91</v>
      </c>
      <c r="AV8233" s="15" t="s">
        <v>91</v>
      </c>
      <c r="AW8233" s="15" t="s">
        <v>38</v>
      </c>
      <c r="AX8233" s="15" t="s">
        <v>82</v>
      </c>
      <c r="AY8233" s="243" t="s">
        <v>262</v>
      </c>
    </row>
    <row r="8234" spans="2:51" s="13" customFormat="1" ht="10">
      <c r="B8234" s="212"/>
      <c r="C8234" s="213"/>
      <c r="D8234" s="208" t="s">
        <v>272</v>
      </c>
      <c r="E8234" s="214" t="s">
        <v>44</v>
      </c>
      <c r="F8234" s="215" t="s">
        <v>783</v>
      </c>
      <c r="G8234" s="213"/>
      <c r="H8234" s="214" t="s">
        <v>44</v>
      </c>
      <c r="I8234" s="216"/>
      <c r="J8234" s="213"/>
      <c r="K8234" s="213"/>
      <c r="L8234" s="217"/>
      <c r="M8234" s="218"/>
      <c r="N8234" s="219"/>
      <c r="O8234" s="219"/>
      <c r="P8234" s="219"/>
      <c r="Q8234" s="219"/>
      <c r="R8234" s="219"/>
      <c r="S8234" s="219"/>
      <c r="T8234" s="220"/>
      <c r="AT8234" s="221" t="s">
        <v>272</v>
      </c>
      <c r="AU8234" s="221" t="s">
        <v>91</v>
      </c>
      <c r="AV8234" s="13" t="s">
        <v>89</v>
      </c>
      <c r="AW8234" s="13" t="s">
        <v>38</v>
      </c>
      <c r="AX8234" s="13" t="s">
        <v>82</v>
      </c>
      <c r="AY8234" s="221" t="s">
        <v>262</v>
      </c>
    </row>
    <row r="8235" spans="2:51" s="15" customFormat="1" ht="10">
      <c r="B8235" s="233"/>
      <c r="C8235" s="234"/>
      <c r="D8235" s="208" t="s">
        <v>272</v>
      </c>
      <c r="E8235" s="235" t="s">
        <v>44</v>
      </c>
      <c r="F8235" s="236" t="s">
        <v>1240</v>
      </c>
      <c r="G8235" s="234"/>
      <c r="H8235" s="237">
        <v>7.2</v>
      </c>
      <c r="I8235" s="238"/>
      <c r="J8235" s="234"/>
      <c r="K8235" s="234"/>
      <c r="L8235" s="239"/>
      <c r="M8235" s="240"/>
      <c r="N8235" s="241"/>
      <c r="O8235" s="241"/>
      <c r="P8235" s="241"/>
      <c r="Q8235" s="241"/>
      <c r="R8235" s="241"/>
      <c r="S8235" s="241"/>
      <c r="T8235" s="242"/>
      <c r="AT8235" s="243" t="s">
        <v>272</v>
      </c>
      <c r="AU8235" s="243" t="s">
        <v>91</v>
      </c>
      <c r="AV8235" s="15" t="s">
        <v>91</v>
      </c>
      <c r="AW8235" s="15" t="s">
        <v>38</v>
      </c>
      <c r="AX8235" s="15" t="s">
        <v>82</v>
      </c>
      <c r="AY8235" s="243" t="s">
        <v>262</v>
      </c>
    </row>
    <row r="8236" spans="2:51" s="13" customFormat="1" ht="10">
      <c r="B8236" s="212"/>
      <c r="C8236" s="213"/>
      <c r="D8236" s="208" t="s">
        <v>272</v>
      </c>
      <c r="E8236" s="214" t="s">
        <v>44</v>
      </c>
      <c r="F8236" s="215" t="s">
        <v>787</v>
      </c>
      <c r="G8236" s="213"/>
      <c r="H8236" s="214" t="s">
        <v>44</v>
      </c>
      <c r="I8236" s="216"/>
      <c r="J8236" s="213"/>
      <c r="K8236" s="213"/>
      <c r="L8236" s="217"/>
      <c r="M8236" s="218"/>
      <c r="N8236" s="219"/>
      <c r="O8236" s="219"/>
      <c r="P8236" s="219"/>
      <c r="Q8236" s="219"/>
      <c r="R8236" s="219"/>
      <c r="S8236" s="219"/>
      <c r="T8236" s="220"/>
      <c r="AT8236" s="221" t="s">
        <v>272</v>
      </c>
      <c r="AU8236" s="221" t="s">
        <v>91</v>
      </c>
      <c r="AV8236" s="13" t="s">
        <v>89</v>
      </c>
      <c r="AW8236" s="13" t="s">
        <v>38</v>
      </c>
      <c r="AX8236" s="13" t="s">
        <v>82</v>
      </c>
      <c r="AY8236" s="221" t="s">
        <v>262</v>
      </c>
    </row>
    <row r="8237" spans="2:51" s="15" customFormat="1" ht="10">
      <c r="B8237" s="233"/>
      <c r="C8237" s="234"/>
      <c r="D8237" s="208" t="s">
        <v>272</v>
      </c>
      <c r="E8237" s="235" t="s">
        <v>44</v>
      </c>
      <c r="F8237" s="236" t="s">
        <v>1242</v>
      </c>
      <c r="G8237" s="234"/>
      <c r="H8237" s="237">
        <v>18.399999999999999</v>
      </c>
      <c r="I8237" s="238"/>
      <c r="J8237" s="234"/>
      <c r="K8237" s="234"/>
      <c r="L8237" s="239"/>
      <c r="M8237" s="240"/>
      <c r="N8237" s="241"/>
      <c r="O8237" s="241"/>
      <c r="P8237" s="241"/>
      <c r="Q8237" s="241"/>
      <c r="R8237" s="241"/>
      <c r="S8237" s="241"/>
      <c r="T8237" s="242"/>
      <c r="AT8237" s="243" t="s">
        <v>272</v>
      </c>
      <c r="AU8237" s="243" t="s">
        <v>91</v>
      </c>
      <c r="AV8237" s="15" t="s">
        <v>91</v>
      </c>
      <c r="AW8237" s="15" t="s">
        <v>38</v>
      </c>
      <c r="AX8237" s="15" t="s">
        <v>82</v>
      </c>
      <c r="AY8237" s="243" t="s">
        <v>262</v>
      </c>
    </row>
    <row r="8238" spans="2:51" s="13" customFormat="1" ht="10">
      <c r="B8238" s="212"/>
      <c r="C8238" s="213"/>
      <c r="D8238" s="208" t="s">
        <v>272</v>
      </c>
      <c r="E8238" s="214" t="s">
        <v>44</v>
      </c>
      <c r="F8238" s="215" t="s">
        <v>789</v>
      </c>
      <c r="G8238" s="213"/>
      <c r="H8238" s="214" t="s">
        <v>44</v>
      </c>
      <c r="I8238" s="216"/>
      <c r="J8238" s="213"/>
      <c r="K8238" s="213"/>
      <c r="L8238" s="217"/>
      <c r="M8238" s="218"/>
      <c r="N8238" s="219"/>
      <c r="O8238" s="219"/>
      <c r="P8238" s="219"/>
      <c r="Q8238" s="219"/>
      <c r="R8238" s="219"/>
      <c r="S8238" s="219"/>
      <c r="T8238" s="220"/>
      <c r="AT8238" s="221" t="s">
        <v>272</v>
      </c>
      <c r="AU8238" s="221" t="s">
        <v>91</v>
      </c>
      <c r="AV8238" s="13" t="s">
        <v>89</v>
      </c>
      <c r="AW8238" s="13" t="s">
        <v>38</v>
      </c>
      <c r="AX8238" s="13" t="s">
        <v>82</v>
      </c>
      <c r="AY8238" s="221" t="s">
        <v>262</v>
      </c>
    </row>
    <row r="8239" spans="2:51" s="15" customFormat="1" ht="10">
      <c r="B8239" s="233"/>
      <c r="C8239" s="234"/>
      <c r="D8239" s="208" t="s">
        <v>272</v>
      </c>
      <c r="E8239" s="235" t="s">
        <v>44</v>
      </c>
      <c r="F8239" s="236" t="s">
        <v>1243</v>
      </c>
      <c r="G8239" s="234"/>
      <c r="H8239" s="237">
        <v>20.6</v>
      </c>
      <c r="I8239" s="238"/>
      <c r="J8239" s="234"/>
      <c r="K8239" s="234"/>
      <c r="L8239" s="239"/>
      <c r="M8239" s="240"/>
      <c r="N8239" s="241"/>
      <c r="O8239" s="241"/>
      <c r="P8239" s="241"/>
      <c r="Q8239" s="241"/>
      <c r="R8239" s="241"/>
      <c r="S8239" s="241"/>
      <c r="T8239" s="242"/>
      <c r="AT8239" s="243" t="s">
        <v>272</v>
      </c>
      <c r="AU8239" s="243" t="s">
        <v>91</v>
      </c>
      <c r="AV8239" s="15" t="s">
        <v>91</v>
      </c>
      <c r="AW8239" s="15" t="s">
        <v>38</v>
      </c>
      <c r="AX8239" s="15" t="s">
        <v>82</v>
      </c>
      <c r="AY8239" s="243" t="s">
        <v>262</v>
      </c>
    </row>
    <row r="8240" spans="2:51" s="13" customFormat="1" ht="10">
      <c r="B8240" s="212"/>
      <c r="C8240" s="213"/>
      <c r="D8240" s="208" t="s">
        <v>272</v>
      </c>
      <c r="E8240" s="214" t="s">
        <v>44</v>
      </c>
      <c r="F8240" s="215" t="s">
        <v>791</v>
      </c>
      <c r="G8240" s="213"/>
      <c r="H8240" s="214" t="s">
        <v>44</v>
      </c>
      <c r="I8240" s="216"/>
      <c r="J8240" s="213"/>
      <c r="K8240" s="213"/>
      <c r="L8240" s="217"/>
      <c r="M8240" s="218"/>
      <c r="N8240" s="219"/>
      <c r="O8240" s="219"/>
      <c r="P8240" s="219"/>
      <c r="Q8240" s="219"/>
      <c r="R8240" s="219"/>
      <c r="S8240" s="219"/>
      <c r="T8240" s="220"/>
      <c r="AT8240" s="221" t="s">
        <v>272</v>
      </c>
      <c r="AU8240" s="221" t="s">
        <v>91</v>
      </c>
      <c r="AV8240" s="13" t="s">
        <v>89</v>
      </c>
      <c r="AW8240" s="13" t="s">
        <v>38</v>
      </c>
      <c r="AX8240" s="13" t="s">
        <v>82</v>
      </c>
      <c r="AY8240" s="221" t="s">
        <v>262</v>
      </c>
    </row>
    <row r="8241" spans="2:51" s="15" customFormat="1" ht="10">
      <c r="B8241" s="233"/>
      <c r="C8241" s="234"/>
      <c r="D8241" s="208" t="s">
        <v>272</v>
      </c>
      <c r="E8241" s="235" t="s">
        <v>44</v>
      </c>
      <c r="F8241" s="236" t="s">
        <v>1244</v>
      </c>
      <c r="G8241" s="234"/>
      <c r="H8241" s="237">
        <v>9.1999999999999993</v>
      </c>
      <c r="I8241" s="238"/>
      <c r="J8241" s="234"/>
      <c r="K8241" s="234"/>
      <c r="L8241" s="239"/>
      <c r="M8241" s="240"/>
      <c r="N8241" s="241"/>
      <c r="O8241" s="241"/>
      <c r="P8241" s="241"/>
      <c r="Q8241" s="241"/>
      <c r="R8241" s="241"/>
      <c r="S8241" s="241"/>
      <c r="T8241" s="242"/>
      <c r="AT8241" s="243" t="s">
        <v>272</v>
      </c>
      <c r="AU8241" s="243" t="s">
        <v>91</v>
      </c>
      <c r="AV8241" s="15" t="s">
        <v>91</v>
      </c>
      <c r="AW8241" s="15" t="s">
        <v>38</v>
      </c>
      <c r="AX8241" s="15" t="s">
        <v>82</v>
      </c>
      <c r="AY8241" s="243" t="s">
        <v>262</v>
      </c>
    </row>
    <row r="8242" spans="2:51" s="13" customFormat="1" ht="10">
      <c r="B8242" s="212"/>
      <c r="C8242" s="213"/>
      <c r="D8242" s="208" t="s">
        <v>272</v>
      </c>
      <c r="E8242" s="214" t="s">
        <v>44</v>
      </c>
      <c r="F8242" s="215" t="s">
        <v>3757</v>
      </c>
      <c r="G8242" s="213"/>
      <c r="H8242" s="214" t="s">
        <v>44</v>
      </c>
      <c r="I8242" s="216"/>
      <c r="J8242" s="213"/>
      <c r="K8242" s="213"/>
      <c r="L8242" s="217"/>
      <c r="M8242" s="218"/>
      <c r="N8242" s="219"/>
      <c r="O8242" s="219"/>
      <c r="P8242" s="219"/>
      <c r="Q8242" s="219"/>
      <c r="R8242" s="219"/>
      <c r="S8242" s="219"/>
      <c r="T8242" s="220"/>
      <c r="AT8242" s="221" t="s">
        <v>272</v>
      </c>
      <c r="AU8242" s="221" t="s">
        <v>91</v>
      </c>
      <c r="AV8242" s="13" t="s">
        <v>89</v>
      </c>
      <c r="AW8242" s="13" t="s">
        <v>38</v>
      </c>
      <c r="AX8242" s="13" t="s">
        <v>82</v>
      </c>
      <c r="AY8242" s="221" t="s">
        <v>262</v>
      </c>
    </row>
    <row r="8243" spans="2:51" s="15" customFormat="1" ht="10">
      <c r="B8243" s="233"/>
      <c r="C8243" s="234"/>
      <c r="D8243" s="208" t="s">
        <v>272</v>
      </c>
      <c r="E8243" s="235" t="s">
        <v>44</v>
      </c>
      <c r="F8243" s="236" t="s">
        <v>1246</v>
      </c>
      <c r="G8243" s="234"/>
      <c r="H8243" s="237">
        <v>5.8</v>
      </c>
      <c r="I8243" s="238"/>
      <c r="J8243" s="234"/>
      <c r="K8243" s="234"/>
      <c r="L8243" s="239"/>
      <c r="M8243" s="240"/>
      <c r="N8243" s="241"/>
      <c r="O8243" s="241"/>
      <c r="P8243" s="241"/>
      <c r="Q8243" s="241"/>
      <c r="R8243" s="241"/>
      <c r="S8243" s="241"/>
      <c r="T8243" s="242"/>
      <c r="AT8243" s="243" t="s">
        <v>272</v>
      </c>
      <c r="AU8243" s="243" t="s">
        <v>91</v>
      </c>
      <c r="AV8243" s="15" t="s">
        <v>91</v>
      </c>
      <c r="AW8243" s="15" t="s">
        <v>38</v>
      </c>
      <c r="AX8243" s="15" t="s">
        <v>82</v>
      </c>
      <c r="AY8243" s="243" t="s">
        <v>262</v>
      </c>
    </row>
    <row r="8244" spans="2:51" s="14" customFormat="1" ht="10">
      <c r="B8244" s="222"/>
      <c r="C8244" s="223"/>
      <c r="D8244" s="208" t="s">
        <v>272</v>
      </c>
      <c r="E8244" s="224" t="s">
        <v>44</v>
      </c>
      <c r="F8244" s="225" t="s">
        <v>284</v>
      </c>
      <c r="G8244" s="223"/>
      <c r="H8244" s="226">
        <v>121.20000000000002</v>
      </c>
      <c r="I8244" s="227"/>
      <c r="J8244" s="223"/>
      <c r="K8244" s="223"/>
      <c r="L8244" s="228"/>
      <c r="M8244" s="229"/>
      <c r="N8244" s="230"/>
      <c r="O8244" s="230"/>
      <c r="P8244" s="230"/>
      <c r="Q8244" s="230"/>
      <c r="R8244" s="230"/>
      <c r="S8244" s="230"/>
      <c r="T8244" s="231"/>
      <c r="AT8244" s="232" t="s">
        <v>272</v>
      </c>
      <c r="AU8244" s="232" t="s">
        <v>91</v>
      </c>
      <c r="AV8244" s="14" t="s">
        <v>97</v>
      </c>
      <c r="AW8244" s="14" t="s">
        <v>38</v>
      </c>
      <c r="AX8244" s="14" t="s">
        <v>82</v>
      </c>
      <c r="AY8244" s="232" t="s">
        <v>262</v>
      </c>
    </row>
    <row r="8245" spans="2:51" s="13" customFormat="1" ht="10">
      <c r="B8245" s="212"/>
      <c r="C8245" s="213"/>
      <c r="D8245" s="208" t="s">
        <v>272</v>
      </c>
      <c r="E8245" s="214" t="s">
        <v>44</v>
      </c>
      <c r="F8245" s="215" t="s">
        <v>1248</v>
      </c>
      <c r="G8245" s="213"/>
      <c r="H8245" s="214" t="s">
        <v>44</v>
      </c>
      <c r="I8245" s="216"/>
      <c r="J8245" s="213"/>
      <c r="K8245" s="213"/>
      <c r="L8245" s="217"/>
      <c r="M8245" s="218"/>
      <c r="N8245" s="219"/>
      <c r="O8245" s="219"/>
      <c r="P8245" s="219"/>
      <c r="Q8245" s="219"/>
      <c r="R8245" s="219"/>
      <c r="S8245" s="219"/>
      <c r="T8245" s="220"/>
      <c r="AT8245" s="221" t="s">
        <v>272</v>
      </c>
      <c r="AU8245" s="221" t="s">
        <v>91</v>
      </c>
      <c r="AV8245" s="13" t="s">
        <v>89</v>
      </c>
      <c r="AW8245" s="13" t="s">
        <v>38</v>
      </c>
      <c r="AX8245" s="13" t="s">
        <v>82</v>
      </c>
      <c r="AY8245" s="221" t="s">
        <v>262</v>
      </c>
    </row>
    <row r="8246" spans="2:51" s="13" customFormat="1" ht="10">
      <c r="B8246" s="212"/>
      <c r="C8246" s="213"/>
      <c r="D8246" s="208" t="s">
        <v>272</v>
      </c>
      <c r="E8246" s="214" t="s">
        <v>44</v>
      </c>
      <c r="F8246" s="215" t="s">
        <v>1263</v>
      </c>
      <c r="G8246" s="213"/>
      <c r="H8246" s="214" t="s">
        <v>44</v>
      </c>
      <c r="I8246" s="216"/>
      <c r="J8246" s="213"/>
      <c r="K8246" s="213"/>
      <c r="L8246" s="217"/>
      <c r="M8246" s="218"/>
      <c r="N8246" s="219"/>
      <c r="O8246" s="219"/>
      <c r="P8246" s="219"/>
      <c r="Q8246" s="219"/>
      <c r="R8246" s="219"/>
      <c r="S8246" s="219"/>
      <c r="T8246" s="220"/>
      <c r="AT8246" s="221" t="s">
        <v>272</v>
      </c>
      <c r="AU8246" s="221" t="s">
        <v>91</v>
      </c>
      <c r="AV8246" s="13" t="s">
        <v>89</v>
      </c>
      <c r="AW8246" s="13" t="s">
        <v>38</v>
      </c>
      <c r="AX8246" s="13" t="s">
        <v>82</v>
      </c>
      <c r="AY8246" s="221" t="s">
        <v>262</v>
      </c>
    </row>
    <row r="8247" spans="2:51" s="15" customFormat="1" ht="10">
      <c r="B8247" s="233"/>
      <c r="C8247" s="234"/>
      <c r="D8247" s="208" t="s">
        <v>272</v>
      </c>
      <c r="E8247" s="235" t="s">
        <v>44</v>
      </c>
      <c r="F8247" s="236" t="s">
        <v>3792</v>
      </c>
      <c r="G8247" s="234"/>
      <c r="H8247" s="237">
        <v>3.2</v>
      </c>
      <c r="I8247" s="238"/>
      <c r="J8247" s="234"/>
      <c r="K8247" s="234"/>
      <c r="L8247" s="239"/>
      <c r="M8247" s="240"/>
      <c r="N8247" s="241"/>
      <c r="O8247" s="241"/>
      <c r="P8247" s="241"/>
      <c r="Q8247" s="241"/>
      <c r="R8247" s="241"/>
      <c r="S8247" s="241"/>
      <c r="T8247" s="242"/>
      <c r="AT8247" s="243" t="s">
        <v>272</v>
      </c>
      <c r="AU8247" s="243" t="s">
        <v>91</v>
      </c>
      <c r="AV8247" s="15" t="s">
        <v>91</v>
      </c>
      <c r="AW8247" s="15" t="s">
        <v>38</v>
      </c>
      <c r="AX8247" s="15" t="s">
        <v>82</v>
      </c>
      <c r="AY8247" s="243" t="s">
        <v>262</v>
      </c>
    </row>
    <row r="8248" spans="2:51" s="13" customFormat="1" ht="10">
      <c r="B8248" s="212"/>
      <c r="C8248" s="213"/>
      <c r="D8248" s="208" t="s">
        <v>272</v>
      </c>
      <c r="E8248" s="214" t="s">
        <v>44</v>
      </c>
      <c r="F8248" s="215" t="s">
        <v>835</v>
      </c>
      <c r="G8248" s="213"/>
      <c r="H8248" s="214" t="s">
        <v>44</v>
      </c>
      <c r="I8248" s="216"/>
      <c r="J8248" s="213"/>
      <c r="K8248" s="213"/>
      <c r="L8248" s="217"/>
      <c r="M8248" s="218"/>
      <c r="N8248" s="219"/>
      <c r="O8248" s="219"/>
      <c r="P8248" s="219"/>
      <c r="Q8248" s="219"/>
      <c r="R8248" s="219"/>
      <c r="S8248" s="219"/>
      <c r="T8248" s="220"/>
      <c r="AT8248" s="221" t="s">
        <v>272</v>
      </c>
      <c r="AU8248" s="221" t="s">
        <v>91</v>
      </c>
      <c r="AV8248" s="13" t="s">
        <v>89</v>
      </c>
      <c r="AW8248" s="13" t="s">
        <v>38</v>
      </c>
      <c r="AX8248" s="13" t="s">
        <v>82</v>
      </c>
      <c r="AY8248" s="221" t="s">
        <v>262</v>
      </c>
    </row>
    <row r="8249" spans="2:51" s="15" customFormat="1" ht="10">
      <c r="B8249" s="233"/>
      <c r="C8249" s="234"/>
      <c r="D8249" s="208" t="s">
        <v>272</v>
      </c>
      <c r="E8249" s="235" t="s">
        <v>44</v>
      </c>
      <c r="F8249" s="236" t="s">
        <v>1264</v>
      </c>
      <c r="G8249" s="234"/>
      <c r="H8249" s="237">
        <v>19</v>
      </c>
      <c r="I8249" s="238"/>
      <c r="J8249" s="234"/>
      <c r="K8249" s="234"/>
      <c r="L8249" s="239"/>
      <c r="M8249" s="240"/>
      <c r="N8249" s="241"/>
      <c r="O8249" s="241"/>
      <c r="P8249" s="241"/>
      <c r="Q8249" s="241"/>
      <c r="R8249" s="241"/>
      <c r="S8249" s="241"/>
      <c r="T8249" s="242"/>
      <c r="AT8249" s="243" t="s">
        <v>272</v>
      </c>
      <c r="AU8249" s="243" t="s">
        <v>91</v>
      </c>
      <c r="AV8249" s="15" t="s">
        <v>91</v>
      </c>
      <c r="AW8249" s="15" t="s">
        <v>38</v>
      </c>
      <c r="AX8249" s="15" t="s">
        <v>82</v>
      </c>
      <c r="AY8249" s="243" t="s">
        <v>262</v>
      </c>
    </row>
    <row r="8250" spans="2:51" s="13" customFormat="1" ht="10">
      <c r="B8250" s="212"/>
      <c r="C8250" s="213"/>
      <c r="D8250" s="208" t="s">
        <v>272</v>
      </c>
      <c r="E8250" s="214" t="s">
        <v>44</v>
      </c>
      <c r="F8250" s="215" t="s">
        <v>837</v>
      </c>
      <c r="G8250" s="213"/>
      <c r="H8250" s="214" t="s">
        <v>44</v>
      </c>
      <c r="I8250" s="216"/>
      <c r="J8250" s="213"/>
      <c r="K8250" s="213"/>
      <c r="L8250" s="217"/>
      <c r="M8250" s="218"/>
      <c r="N8250" s="219"/>
      <c r="O8250" s="219"/>
      <c r="P8250" s="219"/>
      <c r="Q8250" s="219"/>
      <c r="R8250" s="219"/>
      <c r="S8250" s="219"/>
      <c r="T8250" s="220"/>
      <c r="AT8250" s="221" t="s">
        <v>272</v>
      </c>
      <c r="AU8250" s="221" t="s">
        <v>91</v>
      </c>
      <c r="AV8250" s="13" t="s">
        <v>89</v>
      </c>
      <c r="AW8250" s="13" t="s">
        <v>38</v>
      </c>
      <c r="AX8250" s="13" t="s">
        <v>82</v>
      </c>
      <c r="AY8250" s="221" t="s">
        <v>262</v>
      </c>
    </row>
    <row r="8251" spans="2:51" s="15" customFormat="1" ht="10">
      <c r="B8251" s="233"/>
      <c r="C8251" s="234"/>
      <c r="D8251" s="208" t="s">
        <v>272</v>
      </c>
      <c r="E8251" s="235" t="s">
        <v>44</v>
      </c>
      <c r="F8251" s="236" t="s">
        <v>1265</v>
      </c>
      <c r="G8251" s="234"/>
      <c r="H8251" s="237">
        <v>20.9</v>
      </c>
      <c r="I8251" s="238"/>
      <c r="J8251" s="234"/>
      <c r="K8251" s="234"/>
      <c r="L8251" s="239"/>
      <c r="M8251" s="240"/>
      <c r="N8251" s="241"/>
      <c r="O8251" s="241"/>
      <c r="P8251" s="241"/>
      <c r="Q8251" s="241"/>
      <c r="R8251" s="241"/>
      <c r="S8251" s="241"/>
      <c r="T8251" s="242"/>
      <c r="AT8251" s="243" t="s">
        <v>272</v>
      </c>
      <c r="AU8251" s="243" t="s">
        <v>91</v>
      </c>
      <c r="AV8251" s="15" t="s">
        <v>91</v>
      </c>
      <c r="AW8251" s="15" t="s">
        <v>38</v>
      </c>
      <c r="AX8251" s="15" t="s">
        <v>82</v>
      </c>
      <c r="AY8251" s="243" t="s">
        <v>262</v>
      </c>
    </row>
    <row r="8252" spans="2:51" s="13" customFormat="1" ht="10">
      <c r="B8252" s="212"/>
      <c r="C8252" s="213"/>
      <c r="D8252" s="208" t="s">
        <v>272</v>
      </c>
      <c r="E8252" s="214" t="s">
        <v>44</v>
      </c>
      <c r="F8252" s="215" t="s">
        <v>838</v>
      </c>
      <c r="G8252" s="213"/>
      <c r="H8252" s="214" t="s">
        <v>44</v>
      </c>
      <c r="I8252" s="216"/>
      <c r="J8252" s="213"/>
      <c r="K8252" s="213"/>
      <c r="L8252" s="217"/>
      <c r="M8252" s="218"/>
      <c r="N8252" s="219"/>
      <c r="O8252" s="219"/>
      <c r="P8252" s="219"/>
      <c r="Q8252" s="219"/>
      <c r="R8252" s="219"/>
      <c r="S8252" s="219"/>
      <c r="T8252" s="220"/>
      <c r="AT8252" s="221" t="s">
        <v>272</v>
      </c>
      <c r="AU8252" s="221" t="s">
        <v>91</v>
      </c>
      <c r="AV8252" s="13" t="s">
        <v>89</v>
      </c>
      <c r="AW8252" s="13" t="s">
        <v>38</v>
      </c>
      <c r="AX8252" s="13" t="s">
        <v>82</v>
      </c>
      <c r="AY8252" s="221" t="s">
        <v>262</v>
      </c>
    </row>
    <row r="8253" spans="2:51" s="15" customFormat="1" ht="10">
      <c r="B8253" s="233"/>
      <c r="C8253" s="234"/>
      <c r="D8253" s="208" t="s">
        <v>272</v>
      </c>
      <c r="E8253" s="235" t="s">
        <v>44</v>
      </c>
      <c r="F8253" s="236" t="s">
        <v>1240</v>
      </c>
      <c r="G8253" s="234"/>
      <c r="H8253" s="237">
        <v>7.2</v>
      </c>
      <c r="I8253" s="238"/>
      <c r="J8253" s="234"/>
      <c r="K8253" s="234"/>
      <c r="L8253" s="239"/>
      <c r="M8253" s="240"/>
      <c r="N8253" s="241"/>
      <c r="O8253" s="241"/>
      <c r="P8253" s="241"/>
      <c r="Q8253" s="241"/>
      <c r="R8253" s="241"/>
      <c r="S8253" s="241"/>
      <c r="T8253" s="242"/>
      <c r="AT8253" s="243" t="s">
        <v>272</v>
      </c>
      <c r="AU8253" s="243" t="s">
        <v>91</v>
      </c>
      <c r="AV8253" s="15" t="s">
        <v>91</v>
      </c>
      <c r="AW8253" s="15" t="s">
        <v>38</v>
      </c>
      <c r="AX8253" s="15" t="s">
        <v>82</v>
      </c>
      <c r="AY8253" s="243" t="s">
        <v>262</v>
      </c>
    </row>
    <row r="8254" spans="2:51" s="13" customFormat="1" ht="10">
      <c r="B8254" s="212"/>
      <c r="C8254" s="213"/>
      <c r="D8254" s="208" t="s">
        <v>272</v>
      </c>
      <c r="E8254" s="214" t="s">
        <v>44</v>
      </c>
      <c r="F8254" s="215" t="s">
        <v>840</v>
      </c>
      <c r="G8254" s="213"/>
      <c r="H8254" s="214" t="s">
        <v>44</v>
      </c>
      <c r="I8254" s="216"/>
      <c r="J8254" s="213"/>
      <c r="K8254" s="213"/>
      <c r="L8254" s="217"/>
      <c r="M8254" s="218"/>
      <c r="N8254" s="219"/>
      <c r="O8254" s="219"/>
      <c r="P8254" s="219"/>
      <c r="Q8254" s="219"/>
      <c r="R8254" s="219"/>
      <c r="S8254" s="219"/>
      <c r="T8254" s="220"/>
      <c r="AT8254" s="221" t="s">
        <v>272</v>
      </c>
      <c r="AU8254" s="221" t="s">
        <v>91</v>
      </c>
      <c r="AV8254" s="13" t="s">
        <v>89</v>
      </c>
      <c r="AW8254" s="13" t="s">
        <v>38</v>
      </c>
      <c r="AX8254" s="13" t="s">
        <v>82</v>
      </c>
      <c r="AY8254" s="221" t="s">
        <v>262</v>
      </c>
    </row>
    <row r="8255" spans="2:51" s="15" customFormat="1" ht="10">
      <c r="B8255" s="233"/>
      <c r="C8255" s="234"/>
      <c r="D8255" s="208" t="s">
        <v>272</v>
      </c>
      <c r="E8255" s="235" t="s">
        <v>44</v>
      </c>
      <c r="F8255" s="236" t="s">
        <v>1229</v>
      </c>
      <c r="G8255" s="234"/>
      <c r="H8255" s="237">
        <v>9.1999999999999993</v>
      </c>
      <c r="I8255" s="238"/>
      <c r="J8255" s="234"/>
      <c r="K8255" s="234"/>
      <c r="L8255" s="239"/>
      <c r="M8255" s="240"/>
      <c r="N8255" s="241"/>
      <c r="O8255" s="241"/>
      <c r="P8255" s="241"/>
      <c r="Q8255" s="241"/>
      <c r="R8255" s="241"/>
      <c r="S8255" s="241"/>
      <c r="T8255" s="242"/>
      <c r="AT8255" s="243" t="s">
        <v>272</v>
      </c>
      <c r="AU8255" s="243" t="s">
        <v>91</v>
      </c>
      <c r="AV8255" s="15" t="s">
        <v>91</v>
      </c>
      <c r="AW8255" s="15" t="s">
        <v>38</v>
      </c>
      <c r="AX8255" s="15" t="s">
        <v>82</v>
      </c>
      <c r="AY8255" s="243" t="s">
        <v>262</v>
      </c>
    </row>
    <row r="8256" spans="2:51" s="14" customFormat="1" ht="10">
      <c r="B8256" s="222"/>
      <c r="C8256" s="223"/>
      <c r="D8256" s="208" t="s">
        <v>272</v>
      </c>
      <c r="E8256" s="224" t="s">
        <v>44</v>
      </c>
      <c r="F8256" s="225" t="s">
        <v>284</v>
      </c>
      <c r="G8256" s="223"/>
      <c r="H8256" s="226">
        <v>59.5</v>
      </c>
      <c r="I8256" s="227"/>
      <c r="J8256" s="223"/>
      <c r="K8256" s="223"/>
      <c r="L8256" s="228"/>
      <c r="M8256" s="229"/>
      <c r="N8256" s="230"/>
      <c r="O8256" s="230"/>
      <c r="P8256" s="230"/>
      <c r="Q8256" s="230"/>
      <c r="R8256" s="230"/>
      <c r="S8256" s="230"/>
      <c r="T8256" s="231"/>
      <c r="AT8256" s="232" t="s">
        <v>272</v>
      </c>
      <c r="AU8256" s="232" t="s">
        <v>91</v>
      </c>
      <c r="AV8256" s="14" t="s">
        <v>97</v>
      </c>
      <c r="AW8256" s="14" t="s">
        <v>38</v>
      </c>
      <c r="AX8256" s="14" t="s">
        <v>82</v>
      </c>
      <c r="AY8256" s="232" t="s">
        <v>262</v>
      </c>
    </row>
    <row r="8257" spans="2:51" s="13" customFormat="1" ht="10">
      <c r="B8257" s="212"/>
      <c r="C8257" s="213"/>
      <c r="D8257" s="208" t="s">
        <v>272</v>
      </c>
      <c r="E8257" s="214" t="s">
        <v>44</v>
      </c>
      <c r="F8257" s="215" t="s">
        <v>575</v>
      </c>
      <c r="G8257" s="213"/>
      <c r="H8257" s="214" t="s">
        <v>44</v>
      </c>
      <c r="I8257" s="216"/>
      <c r="J8257" s="213"/>
      <c r="K8257" s="213"/>
      <c r="L8257" s="217"/>
      <c r="M8257" s="218"/>
      <c r="N8257" s="219"/>
      <c r="O8257" s="219"/>
      <c r="P8257" s="219"/>
      <c r="Q8257" s="219"/>
      <c r="R8257" s="219"/>
      <c r="S8257" s="219"/>
      <c r="T8257" s="220"/>
      <c r="AT8257" s="221" t="s">
        <v>272</v>
      </c>
      <c r="AU8257" s="221" t="s">
        <v>91</v>
      </c>
      <c r="AV8257" s="13" t="s">
        <v>89</v>
      </c>
      <c r="AW8257" s="13" t="s">
        <v>38</v>
      </c>
      <c r="AX8257" s="13" t="s">
        <v>82</v>
      </c>
      <c r="AY8257" s="221" t="s">
        <v>262</v>
      </c>
    </row>
    <row r="8258" spans="2:51" s="13" customFormat="1" ht="10">
      <c r="B8258" s="212"/>
      <c r="C8258" s="213"/>
      <c r="D8258" s="208" t="s">
        <v>272</v>
      </c>
      <c r="E8258" s="214" t="s">
        <v>44</v>
      </c>
      <c r="F8258" s="215" t="s">
        <v>1267</v>
      </c>
      <c r="G8258" s="213"/>
      <c r="H8258" s="214" t="s">
        <v>44</v>
      </c>
      <c r="I8258" s="216"/>
      <c r="J8258" s="213"/>
      <c r="K8258" s="213"/>
      <c r="L8258" s="217"/>
      <c r="M8258" s="218"/>
      <c r="N8258" s="219"/>
      <c r="O8258" s="219"/>
      <c r="P8258" s="219"/>
      <c r="Q8258" s="219"/>
      <c r="R8258" s="219"/>
      <c r="S8258" s="219"/>
      <c r="T8258" s="220"/>
      <c r="AT8258" s="221" t="s">
        <v>272</v>
      </c>
      <c r="AU8258" s="221" t="s">
        <v>91</v>
      </c>
      <c r="AV8258" s="13" t="s">
        <v>89</v>
      </c>
      <c r="AW8258" s="13" t="s">
        <v>38</v>
      </c>
      <c r="AX8258" s="13" t="s">
        <v>82</v>
      </c>
      <c r="AY8258" s="221" t="s">
        <v>262</v>
      </c>
    </row>
    <row r="8259" spans="2:51" s="15" customFormat="1" ht="10">
      <c r="B8259" s="233"/>
      <c r="C8259" s="234"/>
      <c r="D8259" s="208" t="s">
        <v>272</v>
      </c>
      <c r="E8259" s="235" t="s">
        <v>44</v>
      </c>
      <c r="F8259" s="236" t="s">
        <v>3792</v>
      </c>
      <c r="G8259" s="234"/>
      <c r="H8259" s="237">
        <v>3.2</v>
      </c>
      <c r="I8259" s="238"/>
      <c r="J8259" s="234"/>
      <c r="K8259" s="234"/>
      <c r="L8259" s="239"/>
      <c r="M8259" s="240"/>
      <c r="N8259" s="241"/>
      <c r="O8259" s="241"/>
      <c r="P8259" s="241"/>
      <c r="Q8259" s="241"/>
      <c r="R8259" s="241"/>
      <c r="S8259" s="241"/>
      <c r="T8259" s="242"/>
      <c r="AT8259" s="243" t="s">
        <v>272</v>
      </c>
      <c r="AU8259" s="243" t="s">
        <v>91</v>
      </c>
      <c r="AV8259" s="15" t="s">
        <v>91</v>
      </c>
      <c r="AW8259" s="15" t="s">
        <v>38</v>
      </c>
      <c r="AX8259" s="15" t="s">
        <v>82</v>
      </c>
      <c r="AY8259" s="243" t="s">
        <v>262</v>
      </c>
    </row>
    <row r="8260" spans="2:51" s="13" customFormat="1" ht="10">
      <c r="B8260" s="212"/>
      <c r="C8260" s="213"/>
      <c r="D8260" s="208" t="s">
        <v>272</v>
      </c>
      <c r="E8260" s="214" t="s">
        <v>44</v>
      </c>
      <c r="F8260" s="215" t="s">
        <v>862</v>
      </c>
      <c r="G8260" s="213"/>
      <c r="H8260" s="214" t="s">
        <v>44</v>
      </c>
      <c r="I8260" s="216"/>
      <c r="J8260" s="213"/>
      <c r="K8260" s="213"/>
      <c r="L8260" s="217"/>
      <c r="M8260" s="218"/>
      <c r="N8260" s="219"/>
      <c r="O8260" s="219"/>
      <c r="P8260" s="219"/>
      <c r="Q8260" s="219"/>
      <c r="R8260" s="219"/>
      <c r="S8260" s="219"/>
      <c r="T8260" s="220"/>
      <c r="AT8260" s="221" t="s">
        <v>272</v>
      </c>
      <c r="AU8260" s="221" t="s">
        <v>91</v>
      </c>
      <c r="AV8260" s="13" t="s">
        <v>89</v>
      </c>
      <c r="AW8260" s="13" t="s">
        <v>38</v>
      </c>
      <c r="AX8260" s="13" t="s">
        <v>82</v>
      </c>
      <c r="AY8260" s="221" t="s">
        <v>262</v>
      </c>
    </row>
    <row r="8261" spans="2:51" s="15" customFormat="1" ht="10">
      <c r="B8261" s="233"/>
      <c r="C8261" s="234"/>
      <c r="D8261" s="208" t="s">
        <v>272</v>
      </c>
      <c r="E8261" s="235" t="s">
        <v>44</v>
      </c>
      <c r="F8261" s="236" t="s">
        <v>1264</v>
      </c>
      <c r="G8261" s="234"/>
      <c r="H8261" s="237">
        <v>19</v>
      </c>
      <c r="I8261" s="238"/>
      <c r="J8261" s="234"/>
      <c r="K8261" s="234"/>
      <c r="L8261" s="239"/>
      <c r="M8261" s="240"/>
      <c r="N8261" s="241"/>
      <c r="O8261" s="241"/>
      <c r="P8261" s="241"/>
      <c r="Q8261" s="241"/>
      <c r="R8261" s="241"/>
      <c r="S8261" s="241"/>
      <c r="T8261" s="242"/>
      <c r="AT8261" s="243" t="s">
        <v>272</v>
      </c>
      <c r="AU8261" s="243" t="s">
        <v>91</v>
      </c>
      <c r="AV8261" s="15" t="s">
        <v>91</v>
      </c>
      <c r="AW8261" s="15" t="s">
        <v>38</v>
      </c>
      <c r="AX8261" s="15" t="s">
        <v>82</v>
      </c>
      <c r="AY8261" s="243" t="s">
        <v>262</v>
      </c>
    </row>
    <row r="8262" spans="2:51" s="13" customFormat="1" ht="10">
      <c r="B8262" s="212"/>
      <c r="C8262" s="213"/>
      <c r="D8262" s="208" t="s">
        <v>272</v>
      </c>
      <c r="E8262" s="214" t="s">
        <v>44</v>
      </c>
      <c r="F8262" s="215" t="s">
        <v>863</v>
      </c>
      <c r="G8262" s="213"/>
      <c r="H8262" s="214" t="s">
        <v>44</v>
      </c>
      <c r="I8262" s="216"/>
      <c r="J8262" s="213"/>
      <c r="K8262" s="213"/>
      <c r="L8262" s="217"/>
      <c r="M8262" s="218"/>
      <c r="N8262" s="219"/>
      <c r="O8262" s="219"/>
      <c r="P8262" s="219"/>
      <c r="Q8262" s="219"/>
      <c r="R8262" s="219"/>
      <c r="S8262" s="219"/>
      <c r="T8262" s="220"/>
      <c r="AT8262" s="221" t="s">
        <v>272</v>
      </c>
      <c r="AU8262" s="221" t="s">
        <v>91</v>
      </c>
      <c r="AV8262" s="13" t="s">
        <v>89</v>
      </c>
      <c r="AW8262" s="13" t="s">
        <v>38</v>
      </c>
      <c r="AX8262" s="13" t="s">
        <v>82</v>
      </c>
      <c r="AY8262" s="221" t="s">
        <v>262</v>
      </c>
    </row>
    <row r="8263" spans="2:51" s="15" customFormat="1" ht="10">
      <c r="B8263" s="233"/>
      <c r="C8263" s="234"/>
      <c r="D8263" s="208" t="s">
        <v>272</v>
      </c>
      <c r="E8263" s="235" t="s">
        <v>44</v>
      </c>
      <c r="F8263" s="236" t="s">
        <v>1265</v>
      </c>
      <c r="G8263" s="234"/>
      <c r="H8263" s="237">
        <v>20.9</v>
      </c>
      <c r="I8263" s="238"/>
      <c r="J8263" s="234"/>
      <c r="K8263" s="234"/>
      <c r="L8263" s="239"/>
      <c r="M8263" s="240"/>
      <c r="N8263" s="241"/>
      <c r="O8263" s="241"/>
      <c r="P8263" s="241"/>
      <c r="Q8263" s="241"/>
      <c r="R8263" s="241"/>
      <c r="S8263" s="241"/>
      <c r="T8263" s="242"/>
      <c r="AT8263" s="243" t="s">
        <v>272</v>
      </c>
      <c r="AU8263" s="243" t="s">
        <v>91</v>
      </c>
      <c r="AV8263" s="15" t="s">
        <v>91</v>
      </c>
      <c r="AW8263" s="15" t="s">
        <v>38</v>
      </c>
      <c r="AX8263" s="15" t="s">
        <v>82</v>
      </c>
      <c r="AY8263" s="243" t="s">
        <v>262</v>
      </c>
    </row>
    <row r="8264" spans="2:51" s="13" customFormat="1" ht="10">
      <c r="B8264" s="212"/>
      <c r="C8264" s="213"/>
      <c r="D8264" s="208" t="s">
        <v>272</v>
      </c>
      <c r="E8264" s="214" t="s">
        <v>44</v>
      </c>
      <c r="F8264" s="215" t="s">
        <v>864</v>
      </c>
      <c r="G8264" s="213"/>
      <c r="H8264" s="214" t="s">
        <v>44</v>
      </c>
      <c r="I8264" s="216"/>
      <c r="J8264" s="213"/>
      <c r="K8264" s="213"/>
      <c r="L8264" s="217"/>
      <c r="M8264" s="218"/>
      <c r="N8264" s="219"/>
      <c r="O8264" s="219"/>
      <c r="P8264" s="219"/>
      <c r="Q8264" s="219"/>
      <c r="R8264" s="219"/>
      <c r="S8264" s="219"/>
      <c r="T8264" s="220"/>
      <c r="AT8264" s="221" t="s">
        <v>272</v>
      </c>
      <c r="AU8264" s="221" t="s">
        <v>91</v>
      </c>
      <c r="AV8264" s="13" t="s">
        <v>89</v>
      </c>
      <c r="AW8264" s="13" t="s">
        <v>38</v>
      </c>
      <c r="AX8264" s="13" t="s">
        <v>82</v>
      </c>
      <c r="AY8264" s="221" t="s">
        <v>262</v>
      </c>
    </row>
    <row r="8265" spans="2:51" s="15" customFormat="1" ht="10">
      <c r="B8265" s="233"/>
      <c r="C8265" s="234"/>
      <c r="D8265" s="208" t="s">
        <v>272</v>
      </c>
      <c r="E8265" s="235" t="s">
        <v>44</v>
      </c>
      <c r="F8265" s="236" t="s">
        <v>1240</v>
      </c>
      <c r="G8265" s="234"/>
      <c r="H8265" s="237">
        <v>7.2</v>
      </c>
      <c r="I8265" s="238"/>
      <c r="J8265" s="234"/>
      <c r="K8265" s="234"/>
      <c r="L8265" s="239"/>
      <c r="M8265" s="240"/>
      <c r="N8265" s="241"/>
      <c r="O8265" s="241"/>
      <c r="P8265" s="241"/>
      <c r="Q8265" s="241"/>
      <c r="R8265" s="241"/>
      <c r="S8265" s="241"/>
      <c r="T8265" s="242"/>
      <c r="AT8265" s="243" t="s">
        <v>272</v>
      </c>
      <c r="AU8265" s="243" t="s">
        <v>91</v>
      </c>
      <c r="AV8265" s="15" t="s">
        <v>91</v>
      </c>
      <c r="AW8265" s="15" t="s">
        <v>38</v>
      </c>
      <c r="AX8265" s="15" t="s">
        <v>82</v>
      </c>
      <c r="AY8265" s="243" t="s">
        <v>262</v>
      </c>
    </row>
    <row r="8266" spans="2:51" s="13" customFormat="1" ht="10">
      <c r="B8266" s="212"/>
      <c r="C8266" s="213"/>
      <c r="D8266" s="208" t="s">
        <v>272</v>
      </c>
      <c r="E8266" s="214" t="s">
        <v>44</v>
      </c>
      <c r="F8266" s="215" t="s">
        <v>865</v>
      </c>
      <c r="G8266" s="213"/>
      <c r="H8266" s="214" t="s">
        <v>44</v>
      </c>
      <c r="I8266" s="216"/>
      <c r="J8266" s="213"/>
      <c r="K8266" s="213"/>
      <c r="L8266" s="217"/>
      <c r="M8266" s="218"/>
      <c r="N8266" s="219"/>
      <c r="O8266" s="219"/>
      <c r="P8266" s="219"/>
      <c r="Q8266" s="219"/>
      <c r="R8266" s="219"/>
      <c r="S8266" s="219"/>
      <c r="T8266" s="220"/>
      <c r="AT8266" s="221" t="s">
        <v>272</v>
      </c>
      <c r="AU8266" s="221" t="s">
        <v>91</v>
      </c>
      <c r="AV8266" s="13" t="s">
        <v>89</v>
      </c>
      <c r="AW8266" s="13" t="s">
        <v>38</v>
      </c>
      <c r="AX8266" s="13" t="s">
        <v>82</v>
      </c>
      <c r="AY8266" s="221" t="s">
        <v>262</v>
      </c>
    </row>
    <row r="8267" spans="2:51" s="15" customFormat="1" ht="10">
      <c r="B8267" s="233"/>
      <c r="C8267" s="234"/>
      <c r="D8267" s="208" t="s">
        <v>272</v>
      </c>
      <c r="E8267" s="235" t="s">
        <v>44</v>
      </c>
      <c r="F8267" s="236" t="s">
        <v>1229</v>
      </c>
      <c r="G8267" s="234"/>
      <c r="H8267" s="237">
        <v>9.1999999999999993</v>
      </c>
      <c r="I8267" s="238"/>
      <c r="J8267" s="234"/>
      <c r="K8267" s="234"/>
      <c r="L8267" s="239"/>
      <c r="M8267" s="240"/>
      <c r="N8267" s="241"/>
      <c r="O8267" s="241"/>
      <c r="P8267" s="241"/>
      <c r="Q8267" s="241"/>
      <c r="R8267" s="241"/>
      <c r="S8267" s="241"/>
      <c r="T8267" s="242"/>
      <c r="AT8267" s="243" t="s">
        <v>272</v>
      </c>
      <c r="AU8267" s="243" t="s">
        <v>91</v>
      </c>
      <c r="AV8267" s="15" t="s">
        <v>91</v>
      </c>
      <c r="AW8267" s="15" t="s">
        <v>38</v>
      </c>
      <c r="AX8267" s="15" t="s">
        <v>82</v>
      </c>
      <c r="AY8267" s="243" t="s">
        <v>262</v>
      </c>
    </row>
    <row r="8268" spans="2:51" s="14" customFormat="1" ht="10">
      <c r="B8268" s="222"/>
      <c r="C8268" s="223"/>
      <c r="D8268" s="208" t="s">
        <v>272</v>
      </c>
      <c r="E8268" s="224" t="s">
        <v>44</v>
      </c>
      <c r="F8268" s="225" t="s">
        <v>284</v>
      </c>
      <c r="G8268" s="223"/>
      <c r="H8268" s="226">
        <v>59.5</v>
      </c>
      <c r="I8268" s="227"/>
      <c r="J8268" s="223"/>
      <c r="K8268" s="223"/>
      <c r="L8268" s="228"/>
      <c r="M8268" s="229"/>
      <c r="N8268" s="230"/>
      <c r="O8268" s="230"/>
      <c r="P8268" s="230"/>
      <c r="Q8268" s="230"/>
      <c r="R8268" s="230"/>
      <c r="S8268" s="230"/>
      <c r="T8268" s="231"/>
      <c r="AT8268" s="232" t="s">
        <v>272</v>
      </c>
      <c r="AU8268" s="232" t="s">
        <v>91</v>
      </c>
      <c r="AV8268" s="14" t="s">
        <v>97</v>
      </c>
      <c r="AW8268" s="14" t="s">
        <v>38</v>
      </c>
      <c r="AX8268" s="14" t="s">
        <v>82</v>
      </c>
      <c r="AY8268" s="232" t="s">
        <v>262</v>
      </c>
    </row>
    <row r="8269" spans="2:51" s="13" customFormat="1" ht="10">
      <c r="B8269" s="212"/>
      <c r="C8269" s="213"/>
      <c r="D8269" s="208" t="s">
        <v>272</v>
      </c>
      <c r="E8269" s="214" t="s">
        <v>44</v>
      </c>
      <c r="F8269" s="215" t="s">
        <v>576</v>
      </c>
      <c r="G8269" s="213"/>
      <c r="H8269" s="214" t="s">
        <v>44</v>
      </c>
      <c r="I8269" s="216"/>
      <c r="J8269" s="213"/>
      <c r="K8269" s="213"/>
      <c r="L8269" s="217"/>
      <c r="M8269" s="218"/>
      <c r="N8269" s="219"/>
      <c r="O8269" s="219"/>
      <c r="P8269" s="219"/>
      <c r="Q8269" s="219"/>
      <c r="R8269" s="219"/>
      <c r="S8269" s="219"/>
      <c r="T8269" s="220"/>
      <c r="AT8269" s="221" t="s">
        <v>272</v>
      </c>
      <c r="AU8269" s="221" t="s">
        <v>91</v>
      </c>
      <c r="AV8269" s="13" t="s">
        <v>89</v>
      </c>
      <c r="AW8269" s="13" t="s">
        <v>38</v>
      </c>
      <c r="AX8269" s="13" t="s">
        <v>82</v>
      </c>
      <c r="AY8269" s="221" t="s">
        <v>262</v>
      </c>
    </row>
    <row r="8270" spans="2:51" s="13" customFormat="1" ht="10">
      <c r="B8270" s="212"/>
      <c r="C8270" s="213"/>
      <c r="D8270" s="208" t="s">
        <v>272</v>
      </c>
      <c r="E8270" s="214" t="s">
        <v>44</v>
      </c>
      <c r="F8270" s="215" t="s">
        <v>1269</v>
      </c>
      <c r="G8270" s="213"/>
      <c r="H8270" s="214" t="s">
        <v>44</v>
      </c>
      <c r="I8270" s="216"/>
      <c r="J8270" s="213"/>
      <c r="K8270" s="213"/>
      <c r="L8270" s="217"/>
      <c r="M8270" s="218"/>
      <c r="N8270" s="219"/>
      <c r="O8270" s="219"/>
      <c r="P8270" s="219"/>
      <c r="Q8270" s="219"/>
      <c r="R8270" s="219"/>
      <c r="S8270" s="219"/>
      <c r="T8270" s="220"/>
      <c r="AT8270" s="221" t="s">
        <v>272</v>
      </c>
      <c r="AU8270" s="221" t="s">
        <v>91</v>
      </c>
      <c r="AV8270" s="13" t="s">
        <v>89</v>
      </c>
      <c r="AW8270" s="13" t="s">
        <v>38</v>
      </c>
      <c r="AX8270" s="13" t="s">
        <v>82</v>
      </c>
      <c r="AY8270" s="221" t="s">
        <v>262</v>
      </c>
    </row>
    <row r="8271" spans="2:51" s="15" customFormat="1" ht="10">
      <c r="B8271" s="233"/>
      <c r="C8271" s="234"/>
      <c r="D8271" s="208" t="s">
        <v>272</v>
      </c>
      <c r="E8271" s="235" t="s">
        <v>44</v>
      </c>
      <c r="F8271" s="236" t="s">
        <v>3792</v>
      </c>
      <c r="G8271" s="234"/>
      <c r="H8271" s="237">
        <v>3.2</v>
      </c>
      <c r="I8271" s="238"/>
      <c r="J8271" s="234"/>
      <c r="K8271" s="234"/>
      <c r="L8271" s="239"/>
      <c r="M8271" s="240"/>
      <c r="N8271" s="241"/>
      <c r="O8271" s="241"/>
      <c r="P8271" s="241"/>
      <c r="Q8271" s="241"/>
      <c r="R8271" s="241"/>
      <c r="S8271" s="241"/>
      <c r="T8271" s="242"/>
      <c r="AT8271" s="243" t="s">
        <v>272</v>
      </c>
      <c r="AU8271" s="243" t="s">
        <v>91</v>
      </c>
      <c r="AV8271" s="15" t="s">
        <v>91</v>
      </c>
      <c r="AW8271" s="15" t="s">
        <v>38</v>
      </c>
      <c r="AX8271" s="15" t="s">
        <v>82</v>
      </c>
      <c r="AY8271" s="243" t="s">
        <v>262</v>
      </c>
    </row>
    <row r="8272" spans="2:51" s="13" customFormat="1" ht="10">
      <c r="B8272" s="212"/>
      <c r="C8272" s="213"/>
      <c r="D8272" s="208" t="s">
        <v>272</v>
      </c>
      <c r="E8272" s="214" t="s">
        <v>44</v>
      </c>
      <c r="F8272" s="215" t="s">
        <v>887</v>
      </c>
      <c r="G8272" s="213"/>
      <c r="H8272" s="214" t="s">
        <v>44</v>
      </c>
      <c r="I8272" s="216"/>
      <c r="J8272" s="213"/>
      <c r="K8272" s="213"/>
      <c r="L8272" s="217"/>
      <c r="M8272" s="218"/>
      <c r="N8272" s="219"/>
      <c r="O8272" s="219"/>
      <c r="P8272" s="219"/>
      <c r="Q8272" s="219"/>
      <c r="R8272" s="219"/>
      <c r="S8272" s="219"/>
      <c r="T8272" s="220"/>
      <c r="AT8272" s="221" t="s">
        <v>272</v>
      </c>
      <c r="AU8272" s="221" t="s">
        <v>91</v>
      </c>
      <c r="AV8272" s="13" t="s">
        <v>89</v>
      </c>
      <c r="AW8272" s="13" t="s">
        <v>38</v>
      </c>
      <c r="AX8272" s="13" t="s">
        <v>82</v>
      </c>
      <c r="AY8272" s="221" t="s">
        <v>262</v>
      </c>
    </row>
    <row r="8273" spans="1:65" s="15" customFormat="1" ht="10">
      <c r="B8273" s="233"/>
      <c r="C8273" s="234"/>
      <c r="D8273" s="208" t="s">
        <v>272</v>
      </c>
      <c r="E8273" s="235" t="s">
        <v>44</v>
      </c>
      <c r="F8273" s="236" t="s">
        <v>1264</v>
      </c>
      <c r="G8273" s="234"/>
      <c r="H8273" s="237">
        <v>19</v>
      </c>
      <c r="I8273" s="238"/>
      <c r="J8273" s="234"/>
      <c r="K8273" s="234"/>
      <c r="L8273" s="239"/>
      <c r="M8273" s="240"/>
      <c r="N8273" s="241"/>
      <c r="O8273" s="241"/>
      <c r="P8273" s="241"/>
      <c r="Q8273" s="241"/>
      <c r="R8273" s="241"/>
      <c r="S8273" s="241"/>
      <c r="T8273" s="242"/>
      <c r="AT8273" s="243" t="s">
        <v>272</v>
      </c>
      <c r="AU8273" s="243" t="s">
        <v>91</v>
      </c>
      <c r="AV8273" s="15" t="s">
        <v>91</v>
      </c>
      <c r="AW8273" s="15" t="s">
        <v>38</v>
      </c>
      <c r="AX8273" s="15" t="s">
        <v>82</v>
      </c>
      <c r="AY8273" s="243" t="s">
        <v>262</v>
      </c>
    </row>
    <row r="8274" spans="1:65" s="13" customFormat="1" ht="10">
      <c r="B8274" s="212"/>
      <c r="C8274" s="213"/>
      <c r="D8274" s="208" t="s">
        <v>272</v>
      </c>
      <c r="E8274" s="214" t="s">
        <v>44</v>
      </c>
      <c r="F8274" s="215" t="s">
        <v>888</v>
      </c>
      <c r="G8274" s="213"/>
      <c r="H8274" s="214" t="s">
        <v>44</v>
      </c>
      <c r="I8274" s="216"/>
      <c r="J8274" s="213"/>
      <c r="K8274" s="213"/>
      <c r="L8274" s="217"/>
      <c r="M8274" s="218"/>
      <c r="N8274" s="219"/>
      <c r="O8274" s="219"/>
      <c r="P8274" s="219"/>
      <c r="Q8274" s="219"/>
      <c r="R8274" s="219"/>
      <c r="S8274" s="219"/>
      <c r="T8274" s="220"/>
      <c r="AT8274" s="221" t="s">
        <v>272</v>
      </c>
      <c r="AU8274" s="221" t="s">
        <v>91</v>
      </c>
      <c r="AV8274" s="13" t="s">
        <v>89</v>
      </c>
      <c r="AW8274" s="13" t="s">
        <v>38</v>
      </c>
      <c r="AX8274" s="13" t="s">
        <v>82</v>
      </c>
      <c r="AY8274" s="221" t="s">
        <v>262</v>
      </c>
    </row>
    <row r="8275" spans="1:65" s="15" customFormat="1" ht="10">
      <c r="B8275" s="233"/>
      <c r="C8275" s="234"/>
      <c r="D8275" s="208" t="s">
        <v>272</v>
      </c>
      <c r="E8275" s="235" t="s">
        <v>44</v>
      </c>
      <c r="F8275" s="236" t="s">
        <v>1265</v>
      </c>
      <c r="G8275" s="234"/>
      <c r="H8275" s="237">
        <v>20.9</v>
      </c>
      <c r="I8275" s="238"/>
      <c r="J8275" s="234"/>
      <c r="K8275" s="234"/>
      <c r="L8275" s="239"/>
      <c r="M8275" s="240"/>
      <c r="N8275" s="241"/>
      <c r="O8275" s="241"/>
      <c r="P8275" s="241"/>
      <c r="Q8275" s="241"/>
      <c r="R8275" s="241"/>
      <c r="S8275" s="241"/>
      <c r="T8275" s="242"/>
      <c r="AT8275" s="243" t="s">
        <v>272</v>
      </c>
      <c r="AU8275" s="243" t="s">
        <v>91</v>
      </c>
      <c r="AV8275" s="15" t="s">
        <v>91</v>
      </c>
      <c r="AW8275" s="15" t="s">
        <v>38</v>
      </c>
      <c r="AX8275" s="15" t="s">
        <v>82</v>
      </c>
      <c r="AY8275" s="243" t="s">
        <v>262</v>
      </c>
    </row>
    <row r="8276" spans="1:65" s="13" customFormat="1" ht="10">
      <c r="B8276" s="212"/>
      <c r="C8276" s="213"/>
      <c r="D8276" s="208" t="s">
        <v>272</v>
      </c>
      <c r="E8276" s="214" t="s">
        <v>44</v>
      </c>
      <c r="F8276" s="215" t="s">
        <v>889</v>
      </c>
      <c r="G8276" s="213"/>
      <c r="H8276" s="214" t="s">
        <v>44</v>
      </c>
      <c r="I8276" s="216"/>
      <c r="J8276" s="213"/>
      <c r="K8276" s="213"/>
      <c r="L8276" s="217"/>
      <c r="M8276" s="218"/>
      <c r="N8276" s="219"/>
      <c r="O8276" s="219"/>
      <c r="P8276" s="219"/>
      <c r="Q8276" s="219"/>
      <c r="R8276" s="219"/>
      <c r="S8276" s="219"/>
      <c r="T8276" s="220"/>
      <c r="AT8276" s="221" t="s">
        <v>272</v>
      </c>
      <c r="AU8276" s="221" t="s">
        <v>91</v>
      </c>
      <c r="AV8276" s="13" t="s">
        <v>89</v>
      </c>
      <c r="AW8276" s="13" t="s">
        <v>38</v>
      </c>
      <c r="AX8276" s="13" t="s">
        <v>82</v>
      </c>
      <c r="AY8276" s="221" t="s">
        <v>262</v>
      </c>
    </row>
    <row r="8277" spans="1:65" s="15" customFormat="1" ht="10">
      <c r="B8277" s="233"/>
      <c r="C8277" s="234"/>
      <c r="D8277" s="208" t="s">
        <v>272</v>
      </c>
      <c r="E8277" s="235" t="s">
        <v>44</v>
      </c>
      <c r="F8277" s="236" t="s">
        <v>1240</v>
      </c>
      <c r="G8277" s="234"/>
      <c r="H8277" s="237">
        <v>7.2</v>
      </c>
      <c r="I8277" s="238"/>
      <c r="J8277" s="234"/>
      <c r="K8277" s="234"/>
      <c r="L8277" s="239"/>
      <c r="M8277" s="240"/>
      <c r="N8277" s="241"/>
      <c r="O8277" s="241"/>
      <c r="P8277" s="241"/>
      <c r="Q8277" s="241"/>
      <c r="R8277" s="241"/>
      <c r="S8277" s="241"/>
      <c r="T8277" s="242"/>
      <c r="AT8277" s="243" t="s">
        <v>272</v>
      </c>
      <c r="AU8277" s="243" t="s">
        <v>91</v>
      </c>
      <c r="AV8277" s="15" t="s">
        <v>91</v>
      </c>
      <c r="AW8277" s="15" t="s">
        <v>38</v>
      </c>
      <c r="AX8277" s="15" t="s">
        <v>82</v>
      </c>
      <c r="AY8277" s="243" t="s">
        <v>262</v>
      </c>
    </row>
    <row r="8278" spans="1:65" s="13" customFormat="1" ht="10">
      <c r="B8278" s="212"/>
      <c r="C8278" s="213"/>
      <c r="D8278" s="208" t="s">
        <v>272</v>
      </c>
      <c r="E8278" s="214" t="s">
        <v>44</v>
      </c>
      <c r="F8278" s="215" t="s">
        <v>890</v>
      </c>
      <c r="G8278" s="213"/>
      <c r="H8278" s="214" t="s">
        <v>44</v>
      </c>
      <c r="I8278" s="216"/>
      <c r="J8278" s="213"/>
      <c r="K8278" s="213"/>
      <c r="L8278" s="217"/>
      <c r="M8278" s="218"/>
      <c r="N8278" s="219"/>
      <c r="O8278" s="219"/>
      <c r="P8278" s="219"/>
      <c r="Q8278" s="219"/>
      <c r="R8278" s="219"/>
      <c r="S8278" s="219"/>
      <c r="T8278" s="220"/>
      <c r="AT8278" s="221" t="s">
        <v>272</v>
      </c>
      <c r="AU8278" s="221" t="s">
        <v>91</v>
      </c>
      <c r="AV8278" s="13" t="s">
        <v>89</v>
      </c>
      <c r="AW8278" s="13" t="s">
        <v>38</v>
      </c>
      <c r="AX8278" s="13" t="s">
        <v>82</v>
      </c>
      <c r="AY8278" s="221" t="s">
        <v>262</v>
      </c>
    </row>
    <row r="8279" spans="1:65" s="15" customFormat="1" ht="10">
      <c r="B8279" s="233"/>
      <c r="C8279" s="234"/>
      <c r="D8279" s="208" t="s">
        <v>272</v>
      </c>
      <c r="E8279" s="235" t="s">
        <v>44</v>
      </c>
      <c r="F8279" s="236" t="s">
        <v>1229</v>
      </c>
      <c r="G8279" s="234"/>
      <c r="H8279" s="237">
        <v>9.1999999999999993</v>
      </c>
      <c r="I8279" s="238"/>
      <c r="J8279" s="234"/>
      <c r="K8279" s="234"/>
      <c r="L8279" s="239"/>
      <c r="M8279" s="240"/>
      <c r="N8279" s="241"/>
      <c r="O8279" s="241"/>
      <c r="P8279" s="241"/>
      <c r="Q8279" s="241"/>
      <c r="R8279" s="241"/>
      <c r="S8279" s="241"/>
      <c r="T8279" s="242"/>
      <c r="AT8279" s="243" t="s">
        <v>272</v>
      </c>
      <c r="AU8279" s="243" t="s">
        <v>91</v>
      </c>
      <c r="AV8279" s="15" t="s">
        <v>91</v>
      </c>
      <c r="AW8279" s="15" t="s">
        <v>38</v>
      </c>
      <c r="AX8279" s="15" t="s">
        <v>82</v>
      </c>
      <c r="AY8279" s="243" t="s">
        <v>262</v>
      </c>
    </row>
    <row r="8280" spans="1:65" s="14" customFormat="1" ht="10">
      <c r="B8280" s="222"/>
      <c r="C8280" s="223"/>
      <c r="D8280" s="208" t="s">
        <v>272</v>
      </c>
      <c r="E8280" s="224" t="s">
        <v>44</v>
      </c>
      <c r="F8280" s="225" t="s">
        <v>284</v>
      </c>
      <c r="G8280" s="223"/>
      <c r="H8280" s="226">
        <v>59.5</v>
      </c>
      <c r="I8280" s="227"/>
      <c r="J8280" s="223"/>
      <c r="K8280" s="223"/>
      <c r="L8280" s="228"/>
      <c r="M8280" s="229"/>
      <c r="N8280" s="230"/>
      <c r="O8280" s="230"/>
      <c r="P8280" s="230"/>
      <c r="Q8280" s="230"/>
      <c r="R8280" s="230"/>
      <c r="S8280" s="230"/>
      <c r="T8280" s="231"/>
      <c r="AT8280" s="232" t="s">
        <v>272</v>
      </c>
      <c r="AU8280" s="232" t="s">
        <v>91</v>
      </c>
      <c r="AV8280" s="14" t="s">
        <v>97</v>
      </c>
      <c r="AW8280" s="14" t="s">
        <v>38</v>
      </c>
      <c r="AX8280" s="14" t="s">
        <v>82</v>
      </c>
      <c r="AY8280" s="232" t="s">
        <v>262</v>
      </c>
    </row>
    <row r="8281" spans="1:65" s="16" customFormat="1" ht="10">
      <c r="B8281" s="244"/>
      <c r="C8281" s="245"/>
      <c r="D8281" s="208" t="s">
        <v>272</v>
      </c>
      <c r="E8281" s="246" t="s">
        <v>44</v>
      </c>
      <c r="F8281" s="247" t="s">
        <v>291</v>
      </c>
      <c r="G8281" s="245"/>
      <c r="H8281" s="248">
        <v>299.69999999999993</v>
      </c>
      <c r="I8281" s="249"/>
      <c r="J8281" s="245"/>
      <c r="K8281" s="245"/>
      <c r="L8281" s="250"/>
      <c r="M8281" s="251"/>
      <c r="N8281" s="252"/>
      <c r="O8281" s="252"/>
      <c r="P8281" s="252"/>
      <c r="Q8281" s="252"/>
      <c r="R8281" s="252"/>
      <c r="S8281" s="252"/>
      <c r="T8281" s="253"/>
      <c r="AT8281" s="254" t="s">
        <v>272</v>
      </c>
      <c r="AU8281" s="254" t="s">
        <v>91</v>
      </c>
      <c r="AV8281" s="16" t="s">
        <v>104</v>
      </c>
      <c r="AW8281" s="16" t="s">
        <v>38</v>
      </c>
      <c r="AX8281" s="16" t="s">
        <v>89</v>
      </c>
      <c r="AY8281" s="254" t="s">
        <v>262</v>
      </c>
    </row>
    <row r="8282" spans="1:65" s="2" customFormat="1" ht="16.5" customHeight="1">
      <c r="A8282" s="37"/>
      <c r="B8282" s="38"/>
      <c r="C8282" s="195" t="s">
        <v>3794</v>
      </c>
      <c r="D8282" s="195" t="s">
        <v>264</v>
      </c>
      <c r="E8282" s="196" t="s">
        <v>3795</v>
      </c>
      <c r="F8282" s="197" t="s">
        <v>3796</v>
      </c>
      <c r="G8282" s="198" t="s">
        <v>590</v>
      </c>
      <c r="H8282" s="199">
        <v>299.7</v>
      </c>
      <c r="I8282" s="200"/>
      <c r="J8282" s="201">
        <f>ROUND(I8282*H8282,2)</f>
        <v>0</v>
      </c>
      <c r="K8282" s="197" t="s">
        <v>268</v>
      </c>
      <c r="L8282" s="42"/>
      <c r="M8282" s="202" t="s">
        <v>44</v>
      </c>
      <c r="N8282" s="203" t="s">
        <v>53</v>
      </c>
      <c r="O8282" s="67"/>
      <c r="P8282" s="204">
        <f>O8282*H8282</f>
        <v>0</v>
      </c>
      <c r="Q8282" s="204">
        <v>1.1E-4</v>
      </c>
      <c r="R8282" s="204">
        <f>Q8282*H8282</f>
        <v>3.2967000000000003E-2</v>
      </c>
      <c r="S8282" s="204">
        <v>0</v>
      </c>
      <c r="T8282" s="205">
        <f>S8282*H8282</f>
        <v>0</v>
      </c>
      <c r="U8282" s="37"/>
      <c r="V8282" s="37"/>
      <c r="W8282" s="37"/>
      <c r="X8282" s="37"/>
      <c r="Y8282" s="37"/>
      <c r="Z8282" s="37"/>
      <c r="AA8282" s="37"/>
      <c r="AB8282" s="37"/>
      <c r="AC8282" s="37"/>
      <c r="AD8282" s="37"/>
      <c r="AE8282" s="37"/>
      <c r="AR8282" s="206" t="s">
        <v>442</v>
      </c>
      <c r="AT8282" s="206" t="s">
        <v>264</v>
      </c>
      <c r="AU8282" s="206" t="s">
        <v>91</v>
      </c>
      <c r="AY8282" s="19" t="s">
        <v>262</v>
      </c>
      <c r="BE8282" s="207">
        <f>IF(N8282="základní",J8282,0)</f>
        <v>0</v>
      </c>
      <c r="BF8282" s="207">
        <f>IF(N8282="snížená",J8282,0)</f>
        <v>0</v>
      </c>
      <c r="BG8282" s="207">
        <f>IF(N8282="zákl. přenesená",J8282,0)</f>
        <v>0</v>
      </c>
      <c r="BH8282" s="207">
        <f>IF(N8282="sníž. přenesená",J8282,0)</f>
        <v>0</v>
      </c>
      <c r="BI8282" s="207">
        <f>IF(N8282="nulová",J8282,0)</f>
        <v>0</v>
      </c>
      <c r="BJ8282" s="19" t="s">
        <v>89</v>
      </c>
      <c r="BK8282" s="207">
        <f>ROUND(I8282*H8282,2)</f>
        <v>0</v>
      </c>
      <c r="BL8282" s="19" t="s">
        <v>442</v>
      </c>
      <c r="BM8282" s="206" t="s">
        <v>3797</v>
      </c>
    </row>
    <row r="8283" spans="1:65" s="2" customFormat="1" ht="36">
      <c r="A8283" s="37"/>
      <c r="B8283" s="38"/>
      <c r="C8283" s="39"/>
      <c r="D8283" s="208" t="s">
        <v>270</v>
      </c>
      <c r="E8283" s="39"/>
      <c r="F8283" s="209" t="s">
        <v>3781</v>
      </c>
      <c r="G8283" s="39"/>
      <c r="H8283" s="39"/>
      <c r="I8283" s="118"/>
      <c r="J8283" s="39"/>
      <c r="K8283" s="39"/>
      <c r="L8283" s="42"/>
      <c r="M8283" s="210"/>
      <c r="N8283" s="211"/>
      <c r="O8283" s="67"/>
      <c r="P8283" s="67"/>
      <c r="Q8283" s="67"/>
      <c r="R8283" s="67"/>
      <c r="S8283" s="67"/>
      <c r="T8283" s="68"/>
      <c r="U8283" s="37"/>
      <c r="V8283" s="37"/>
      <c r="W8283" s="37"/>
      <c r="X8283" s="37"/>
      <c r="Y8283" s="37"/>
      <c r="Z8283" s="37"/>
      <c r="AA8283" s="37"/>
      <c r="AB8283" s="37"/>
      <c r="AC8283" s="37"/>
      <c r="AD8283" s="37"/>
      <c r="AE8283" s="37"/>
      <c r="AT8283" s="19" t="s">
        <v>270</v>
      </c>
      <c r="AU8283" s="19" t="s">
        <v>91</v>
      </c>
    </row>
    <row r="8284" spans="1:65" s="13" customFormat="1" ht="10">
      <c r="B8284" s="212"/>
      <c r="C8284" s="213"/>
      <c r="D8284" s="208" t="s">
        <v>272</v>
      </c>
      <c r="E8284" s="214" t="s">
        <v>44</v>
      </c>
      <c r="F8284" s="215" t="s">
        <v>3791</v>
      </c>
      <c r="G8284" s="213"/>
      <c r="H8284" s="214" t="s">
        <v>44</v>
      </c>
      <c r="I8284" s="216"/>
      <c r="J8284" s="213"/>
      <c r="K8284" s="213"/>
      <c r="L8284" s="217"/>
      <c r="M8284" s="218"/>
      <c r="N8284" s="219"/>
      <c r="O8284" s="219"/>
      <c r="P8284" s="219"/>
      <c r="Q8284" s="219"/>
      <c r="R8284" s="219"/>
      <c r="S8284" s="219"/>
      <c r="T8284" s="220"/>
      <c r="AT8284" s="221" t="s">
        <v>272</v>
      </c>
      <c r="AU8284" s="221" t="s">
        <v>91</v>
      </c>
      <c r="AV8284" s="13" t="s">
        <v>89</v>
      </c>
      <c r="AW8284" s="13" t="s">
        <v>38</v>
      </c>
      <c r="AX8284" s="13" t="s">
        <v>82</v>
      </c>
      <c r="AY8284" s="221" t="s">
        <v>262</v>
      </c>
    </row>
    <row r="8285" spans="1:65" s="13" customFormat="1" ht="10">
      <c r="B8285" s="212"/>
      <c r="C8285" s="213"/>
      <c r="D8285" s="208" t="s">
        <v>272</v>
      </c>
      <c r="E8285" s="214" t="s">
        <v>44</v>
      </c>
      <c r="F8285" s="215" t="s">
        <v>3743</v>
      </c>
      <c r="G8285" s="213"/>
      <c r="H8285" s="214" t="s">
        <v>44</v>
      </c>
      <c r="I8285" s="216"/>
      <c r="J8285" s="213"/>
      <c r="K8285" s="213"/>
      <c r="L8285" s="217"/>
      <c r="M8285" s="218"/>
      <c r="N8285" s="219"/>
      <c r="O8285" s="219"/>
      <c r="P8285" s="219"/>
      <c r="Q8285" s="219"/>
      <c r="R8285" s="219"/>
      <c r="S8285" s="219"/>
      <c r="T8285" s="220"/>
      <c r="AT8285" s="221" t="s">
        <v>272</v>
      </c>
      <c r="AU8285" s="221" t="s">
        <v>91</v>
      </c>
      <c r="AV8285" s="13" t="s">
        <v>89</v>
      </c>
      <c r="AW8285" s="13" t="s">
        <v>38</v>
      </c>
      <c r="AX8285" s="13" t="s">
        <v>82</v>
      </c>
      <c r="AY8285" s="221" t="s">
        <v>262</v>
      </c>
    </row>
    <row r="8286" spans="1:65" s="13" customFormat="1" ht="10">
      <c r="B8286" s="212"/>
      <c r="C8286" s="213"/>
      <c r="D8286" s="208" t="s">
        <v>272</v>
      </c>
      <c r="E8286" s="214" t="s">
        <v>44</v>
      </c>
      <c r="F8286" s="215" t="s">
        <v>1219</v>
      </c>
      <c r="G8286" s="213"/>
      <c r="H8286" s="214" t="s">
        <v>44</v>
      </c>
      <c r="I8286" s="216"/>
      <c r="J8286" s="213"/>
      <c r="K8286" s="213"/>
      <c r="L8286" s="217"/>
      <c r="M8286" s="218"/>
      <c r="N8286" s="219"/>
      <c r="O8286" s="219"/>
      <c r="P8286" s="219"/>
      <c r="Q8286" s="219"/>
      <c r="R8286" s="219"/>
      <c r="S8286" s="219"/>
      <c r="T8286" s="220"/>
      <c r="AT8286" s="221" t="s">
        <v>272</v>
      </c>
      <c r="AU8286" s="221" t="s">
        <v>91</v>
      </c>
      <c r="AV8286" s="13" t="s">
        <v>89</v>
      </c>
      <c r="AW8286" s="13" t="s">
        <v>38</v>
      </c>
      <c r="AX8286" s="13" t="s">
        <v>82</v>
      </c>
      <c r="AY8286" s="221" t="s">
        <v>262</v>
      </c>
    </row>
    <row r="8287" spans="1:65" s="13" customFormat="1" ht="10">
      <c r="B8287" s="212"/>
      <c r="C8287" s="213"/>
      <c r="D8287" s="208" t="s">
        <v>272</v>
      </c>
      <c r="E8287" s="214" t="s">
        <v>44</v>
      </c>
      <c r="F8287" s="215" t="s">
        <v>763</v>
      </c>
      <c r="G8287" s="213"/>
      <c r="H8287" s="214" t="s">
        <v>44</v>
      </c>
      <c r="I8287" s="216"/>
      <c r="J8287" s="213"/>
      <c r="K8287" s="213"/>
      <c r="L8287" s="217"/>
      <c r="M8287" s="218"/>
      <c r="N8287" s="219"/>
      <c r="O8287" s="219"/>
      <c r="P8287" s="219"/>
      <c r="Q8287" s="219"/>
      <c r="R8287" s="219"/>
      <c r="S8287" s="219"/>
      <c r="T8287" s="220"/>
      <c r="AT8287" s="221" t="s">
        <v>272</v>
      </c>
      <c r="AU8287" s="221" t="s">
        <v>91</v>
      </c>
      <c r="AV8287" s="13" t="s">
        <v>89</v>
      </c>
      <c r="AW8287" s="13" t="s">
        <v>38</v>
      </c>
      <c r="AX8287" s="13" t="s">
        <v>82</v>
      </c>
      <c r="AY8287" s="221" t="s">
        <v>262</v>
      </c>
    </row>
    <row r="8288" spans="1:65" s="15" customFormat="1" ht="10">
      <c r="B8288" s="233"/>
      <c r="C8288" s="234"/>
      <c r="D8288" s="208" t="s">
        <v>272</v>
      </c>
      <c r="E8288" s="235" t="s">
        <v>44</v>
      </c>
      <c r="F8288" s="236" t="s">
        <v>1226</v>
      </c>
      <c r="G8288" s="234"/>
      <c r="H8288" s="237">
        <v>11.4</v>
      </c>
      <c r="I8288" s="238"/>
      <c r="J8288" s="234"/>
      <c r="K8288" s="234"/>
      <c r="L8288" s="239"/>
      <c r="M8288" s="240"/>
      <c r="N8288" s="241"/>
      <c r="O8288" s="241"/>
      <c r="P8288" s="241"/>
      <c r="Q8288" s="241"/>
      <c r="R8288" s="241"/>
      <c r="S8288" s="241"/>
      <c r="T8288" s="242"/>
      <c r="AT8288" s="243" t="s">
        <v>272</v>
      </c>
      <c r="AU8288" s="243" t="s">
        <v>91</v>
      </c>
      <c r="AV8288" s="15" t="s">
        <v>91</v>
      </c>
      <c r="AW8288" s="15" t="s">
        <v>38</v>
      </c>
      <c r="AX8288" s="15" t="s">
        <v>82</v>
      </c>
      <c r="AY8288" s="243" t="s">
        <v>262</v>
      </c>
    </row>
    <row r="8289" spans="2:51" s="13" customFormat="1" ht="10">
      <c r="B8289" s="212"/>
      <c r="C8289" s="213"/>
      <c r="D8289" s="208" t="s">
        <v>272</v>
      </c>
      <c r="E8289" s="214" t="s">
        <v>44</v>
      </c>
      <c r="F8289" s="215" t="s">
        <v>765</v>
      </c>
      <c r="G8289" s="213"/>
      <c r="H8289" s="214" t="s">
        <v>44</v>
      </c>
      <c r="I8289" s="216"/>
      <c r="J8289" s="213"/>
      <c r="K8289" s="213"/>
      <c r="L8289" s="217"/>
      <c r="M8289" s="218"/>
      <c r="N8289" s="219"/>
      <c r="O8289" s="219"/>
      <c r="P8289" s="219"/>
      <c r="Q8289" s="219"/>
      <c r="R8289" s="219"/>
      <c r="S8289" s="219"/>
      <c r="T8289" s="220"/>
      <c r="AT8289" s="221" t="s">
        <v>272</v>
      </c>
      <c r="AU8289" s="221" t="s">
        <v>91</v>
      </c>
      <c r="AV8289" s="13" t="s">
        <v>89</v>
      </c>
      <c r="AW8289" s="13" t="s">
        <v>38</v>
      </c>
      <c r="AX8289" s="13" t="s">
        <v>82</v>
      </c>
      <c r="AY8289" s="221" t="s">
        <v>262</v>
      </c>
    </row>
    <row r="8290" spans="2:51" s="15" customFormat="1" ht="10">
      <c r="B8290" s="233"/>
      <c r="C8290" s="234"/>
      <c r="D8290" s="208" t="s">
        <v>272</v>
      </c>
      <c r="E8290" s="235" t="s">
        <v>44</v>
      </c>
      <c r="F8290" s="236" t="s">
        <v>1227</v>
      </c>
      <c r="G8290" s="234"/>
      <c r="H8290" s="237">
        <v>13.2</v>
      </c>
      <c r="I8290" s="238"/>
      <c r="J8290" s="234"/>
      <c r="K8290" s="234"/>
      <c r="L8290" s="239"/>
      <c r="M8290" s="240"/>
      <c r="N8290" s="241"/>
      <c r="O8290" s="241"/>
      <c r="P8290" s="241"/>
      <c r="Q8290" s="241"/>
      <c r="R8290" s="241"/>
      <c r="S8290" s="241"/>
      <c r="T8290" s="242"/>
      <c r="AT8290" s="243" t="s">
        <v>272</v>
      </c>
      <c r="AU8290" s="243" t="s">
        <v>91</v>
      </c>
      <c r="AV8290" s="15" t="s">
        <v>91</v>
      </c>
      <c r="AW8290" s="15" t="s">
        <v>38</v>
      </c>
      <c r="AX8290" s="15" t="s">
        <v>82</v>
      </c>
      <c r="AY8290" s="243" t="s">
        <v>262</v>
      </c>
    </row>
    <row r="8291" spans="2:51" s="15" customFormat="1" ht="10">
      <c r="B8291" s="233"/>
      <c r="C8291" s="234"/>
      <c r="D8291" s="208" t="s">
        <v>272</v>
      </c>
      <c r="E8291" s="235" t="s">
        <v>44</v>
      </c>
      <c r="F8291" s="236" t="s">
        <v>1228</v>
      </c>
      <c r="G8291" s="234"/>
      <c r="H8291" s="237">
        <v>7.6</v>
      </c>
      <c r="I8291" s="238"/>
      <c r="J8291" s="234"/>
      <c r="K8291" s="234"/>
      <c r="L8291" s="239"/>
      <c r="M8291" s="240"/>
      <c r="N8291" s="241"/>
      <c r="O8291" s="241"/>
      <c r="P8291" s="241"/>
      <c r="Q8291" s="241"/>
      <c r="R8291" s="241"/>
      <c r="S8291" s="241"/>
      <c r="T8291" s="242"/>
      <c r="AT8291" s="243" t="s">
        <v>272</v>
      </c>
      <c r="AU8291" s="243" t="s">
        <v>91</v>
      </c>
      <c r="AV8291" s="15" t="s">
        <v>91</v>
      </c>
      <c r="AW8291" s="15" t="s">
        <v>38</v>
      </c>
      <c r="AX8291" s="15" t="s">
        <v>82</v>
      </c>
      <c r="AY8291" s="243" t="s">
        <v>262</v>
      </c>
    </row>
    <row r="8292" spans="2:51" s="13" customFormat="1" ht="10">
      <c r="B8292" s="212"/>
      <c r="C8292" s="213"/>
      <c r="D8292" s="208" t="s">
        <v>272</v>
      </c>
      <c r="E8292" s="214" t="s">
        <v>44</v>
      </c>
      <c r="F8292" s="215" t="s">
        <v>766</v>
      </c>
      <c r="G8292" s="213"/>
      <c r="H8292" s="214" t="s">
        <v>44</v>
      </c>
      <c r="I8292" s="216"/>
      <c r="J8292" s="213"/>
      <c r="K8292" s="213"/>
      <c r="L8292" s="217"/>
      <c r="M8292" s="218"/>
      <c r="N8292" s="219"/>
      <c r="O8292" s="219"/>
      <c r="P8292" s="219"/>
      <c r="Q8292" s="219"/>
      <c r="R8292" s="219"/>
      <c r="S8292" s="219"/>
      <c r="T8292" s="220"/>
      <c r="AT8292" s="221" t="s">
        <v>272</v>
      </c>
      <c r="AU8292" s="221" t="s">
        <v>91</v>
      </c>
      <c r="AV8292" s="13" t="s">
        <v>89</v>
      </c>
      <c r="AW8292" s="13" t="s">
        <v>38</v>
      </c>
      <c r="AX8292" s="13" t="s">
        <v>82</v>
      </c>
      <c r="AY8292" s="221" t="s">
        <v>262</v>
      </c>
    </row>
    <row r="8293" spans="2:51" s="15" customFormat="1" ht="10">
      <c r="B8293" s="233"/>
      <c r="C8293" s="234"/>
      <c r="D8293" s="208" t="s">
        <v>272</v>
      </c>
      <c r="E8293" s="235" t="s">
        <v>44</v>
      </c>
      <c r="F8293" s="236" t="s">
        <v>1229</v>
      </c>
      <c r="G8293" s="234"/>
      <c r="H8293" s="237">
        <v>9.1999999999999993</v>
      </c>
      <c r="I8293" s="238"/>
      <c r="J8293" s="234"/>
      <c r="K8293" s="234"/>
      <c r="L8293" s="239"/>
      <c r="M8293" s="240"/>
      <c r="N8293" s="241"/>
      <c r="O8293" s="241"/>
      <c r="P8293" s="241"/>
      <c r="Q8293" s="241"/>
      <c r="R8293" s="241"/>
      <c r="S8293" s="241"/>
      <c r="T8293" s="242"/>
      <c r="AT8293" s="243" t="s">
        <v>272</v>
      </c>
      <c r="AU8293" s="243" t="s">
        <v>91</v>
      </c>
      <c r="AV8293" s="15" t="s">
        <v>91</v>
      </c>
      <c r="AW8293" s="15" t="s">
        <v>38</v>
      </c>
      <c r="AX8293" s="15" t="s">
        <v>82</v>
      </c>
      <c r="AY8293" s="243" t="s">
        <v>262</v>
      </c>
    </row>
    <row r="8294" spans="2:51" s="13" customFormat="1" ht="10">
      <c r="B8294" s="212"/>
      <c r="C8294" s="213"/>
      <c r="D8294" s="208" t="s">
        <v>272</v>
      </c>
      <c r="E8294" s="214" t="s">
        <v>44</v>
      </c>
      <c r="F8294" s="215" t="s">
        <v>3748</v>
      </c>
      <c r="G8294" s="213"/>
      <c r="H8294" s="214" t="s">
        <v>44</v>
      </c>
      <c r="I8294" s="216"/>
      <c r="J8294" s="213"/>
      <c r="K8294" s="213"/>
      <c r="L8294" s="217"/>
      <c r="M8294" s="218"/>
      <c r="N8294" s="219"/>
      <c r="O8294" s="219"/>
      <c r="P8294" s="219"/>
      <c r="Q8294" s="219"/>
      <c r="R8294" s="219"/>
      <c r="S8294" s="219"/>
      <c r="T8294" s="220"/>
      <c r="AT8294" s="221" t="s">
        <v>272</v>
      </c>
      <c r="AU8294" s="221" t="s">
        <v>91</v>
      </c>
      <c r="AV8294" s="13" t="s">
        <v>89</v>
      </c>
      <c r="AW8294" s="13" t="s">
        <v>38</v>
      </c>
      <c r="AX8294" s="13" t="s">
        <v>82</v>
      </c>
      <c r="AY8294" s="221" t="s">
        <v>262</v>
      </c>
    </row>
    <row r="8295" spans="2:51" s="15" customFormat="1" ht="10">
      <c r="B8295" s="233"/>
      <c r="C8295" s="234"/>
      <c r="D8295" s="208" t="s">
        <v>272</v>
      </c>
      <c r="E8295" s="235" t="s">
        <v>44</v>
      </c>
      <c r="F8295" s="236" t="s">
        <v>3792</v>
      </c>
      <c r="G8295" s="234"/>
      <c r="H8295" s="237">
        <v>3.2</v>
      </c>
      <c r="I8295" s="238"/>
      <c r="J8295" s="234"/>
      <c r="K8295" s="234"/>
      <c r="L8295" s="239"/>
      <c r="M8295" s="240"/>
      <c r="N8295" s="241"/>
      <c r="O8295" s="241"/>
      <c r="P8295" s="241"/>
      <c r="Q8295" s="241"/>
      <c r="R8295" s="241"/>
      <c r="S8295" s="241"/>
      <c r="T8295" s="242"/>
      <c r="AT8295" s="243" t="s">
        <v>272</v>
      </c>
      <c r="AU8295" s="243" t="s">
        <v>91</v>
      </c>
      <c r="AV8295" s="15" t="s">
        <v>91</v>
      </c>
      <c r="AW8295" s="15" t="s">
        <v>38</v>
      </c>
      <c r="AX8295" s="15" t="s">
        <v>82</v>
      </c>
      <c r="AY8295" s="243" t="s">
        <v>262</v>
      </c>
    </row>
    <row r="8296" spans="2:51" s="13" customFormat="1" ht="10">
      <c r="B8296" s="212"/>
      <c r="C8296" s="213"/>
      <c r="D8296" s="208" t="s">
        <v>272</v>
      </c>
      <c r="E8296" s="214" t="s">
        <v>44</v>
      </c>
      <c r="F8296" s="215" t="s">
        <v>777</v>
      </c>
      <c r="G8296" s="213"/>
      <c r="H8296" s="214" t="s">
        <v>44</v>
      </c>
      <c r="I8296" s="216"/>
      <c r="J8296" s="213"/>
      <c r="K8296" s="213"/>
      <c r="L8296" s="217"/>
      <c r="M8296" s="218"/>
      <c r="N8296" s="219"/>
      <c r="O8296" s="219"/>
      <c r="P8296" s="219"/>
      <c r="Q8296" s="219"/>
      <c r="R8296" s="219"/>
      <c r="S8296" s="219"/>
      <c r="T8296" s="220"/>
      <c r="AT8296" s="221" t="s">
        <v>272</v>
      </c>
      <c r="AU8296" s="221" t="s">
        <v>91</v>
      </c>
      <c r="AV8296" s="13" t="s">
        <v>89</v>
      </c>
      <c r="AW8296" s="13" t="s">
        <v>38</v>
      </c>
      <c r="AX8296" s="13" t="s">
        <v>82</v>
      </c>
      <c r="AY8296" s="221" t="s">
        <v>262</v>
      </c>
    </row>
    <row r="8297" spans="2:51" s="15" customFormat="1" ht="10">
      <c r="B8297" s="233"/>
      <c r="C8297" s="234"/>
      <c r="D8297" s="208" t="s">
        <v>272</v>
      </c>
      <c r="E8297" s="235" t="s">
        <v>44</v>
      </c>
      <c r="F8297" s="236" t="s">
        <v>1236</v>
      </c>
      <c r="G8297" s="234"/>
      <c r="H8297" s="237">
        <v>11.2</v>
      </c>
      <c r="I8297" s="238"/>
      <c r="J8297" s="234"/>
      <c r="K8297" s="234"/>
      <c r="L8297" s="239"/>
      <c r="M8297" s="240"/>
      <c r="N8297" s="241"/>
      <c r="O8297" s="241"/>
      <c r="P8297" s="241"/>
      <c r="Q8297" s="241"/>
      <c r="R8297" s="241"/>
      <c r="S8297" s="241"/>
      <c r="T8297" s="242"/>
      <c r="AT8297" s="243" t="s">
        <v>272</v>
      </c>
      <c r="AU8297" s="243" t="s">
        <v>91</v>
      </c>
      <c r="AV8297" s="15" t="s">
        <v>91</v>
      </c>
      <c r="AW8297" s="15" t="s">
        <v>38</v>
      </c>
      <c r="AX8297" s="15" t="s">
        <v>82</v>
      </c>
      <c r="AY8297" s="243" t="s">
        <v>262</v>
      </c>
    </row>
    <row r="8298" spans="2:51" s="13" customFormat="1" ht="10">
      <c r="B8298" s="212"/>
      <c r="C8298" s="213"/>
      <c r="D8298" s="208" t="s">
        <v>272</v>
      </c>
      <c r="E8298" s="214" t="s">
        <v>44</v>
      </c>
      <c r="F8298" s="215" t="s">
        <v>3751</v>
      </c>
      <c r="G8298" s="213"/>
      <c r="H8298" s="214" t="s">
        <v>44</v>
      </c>
      <c r="I8298" s="216"/>
      <c r="J8298" s="213"/>
      <c r="K8298" s="213"/>
      <c r="L8298" s="217"/>
      <c r="M8298" s="218"/>
      <c r="N8298" s="219"/>
      <c r="O8298" s="219"/>
      <c r="P8298" s="219"/>
      <c r="Q8298" s="219"/>
      <c r="R8298" s="219"/>
      <c r="S8298" s="219"/>
      <c r="T8298" s="220"/>
      <c r="AT8298" s="221" t="s">
        <v>272</v>
      </c>
      <c r="AU8298" s="221" t="s">
        <v>91</v>
      </c>
      <c r="AV8298" s="13" t="s">
        <v>89</v>
      </c>
      <c r="AW8298" s="13" t="s">
        <v>38</v>
      </c>
      <c r="AX8298" s="13" t="s">
        <v>82</v>
      </c>
      <c r="AY8298" s="221" t="s">
        <v>262</v>
      </c>
    </row>
    <row r="8299" spans="2:51" s="15" customFormat="1" ht="10">
      <c r="B8299" s="233"/>
      <c r="C8299" s="234"/>
      <c r="D8299" s="208" t="s">
        <v>272</v>
      </c>
      <c r="E8299" s="235" t="s">
        <v>44</v>
      </c>
      <c r="F8299" s="236" t="s">
        <v>3793</v>
      </c>
      <c r="G8299" s="234"/>
      <c r="H8299" s="237">
        <v>4.2</v>
      </c>
      <c r="I8299" s="238"/>
      <c r="J8299" s="234"/>
      <c r="K8299" s="234"/>
      <c r="L8299" s="239"/>
      <c r="M8299" s="240"/>
      <c r="N8299" s="241"/>
      <c r="O8299" s="241"/>
      <c r="P8299" s="241"/>
      <c r="Q8299" s="241"/>
      <c r="R8299" s="241"/>
      <c r="S8299" s="241"/>
      <c r="T8299" s="242"/>
      <c r="AT8299" s="243" t="s">
        <v>272</v>
      </c>
      <c r="AU8299" s="243" t="s">
        <v>91</v>
      </c>
      <c r="AV8299" s="15" t="s">
        <v>91</v>
      </c>
      <c r="AW8299" s="15" t="s">
        <v>38</v>
      </c>
      <c r="AX8299" s="15" t="s">
        <v>82</v>
      </c>
      <c r="AY8299" s="243" t="s">
        <v>262</v>
      </c>
    </row>
    <row r="8300" spans="2:51" s="13" customFormat="1" ht="10">
      <c r="B8300" s="212"/>
      <c r="C8300" s="213"/>
      <c r="D8300" s="208" t="s">
        <v>272</v>
      </c>
      <c r="E8300" s="214" t="s">
        <v>44</v>
      </c>
      <c r="F8300" s="215" t="s">
        <v>783</v>
      </c>
      <c r="G8300" s="213"/>
      <c r="H8300" s="214" t="s">
        <v>44</v>
      </c>
      <c r="I8300" s="216"/>
      <c r="J8300" s="213"/>
      <c r="K8300" s="213"/>
      <c r="L8300" s="217"/>
      <c r="M8300" s="218"/>
      <c r="N8300" s="219"/>
      <c r="O8300" s="219"/>
      <c r="P8300" s="219"/>
      <c r="Q8300" s="219"/>
      <c r="R8300" s="219"/>
      <c r="S8300" s="219"/>
      <c r="T8300" s="220"/>
      <c r="AT8300" s="221" t="s">
        <v>272</v>
      </c>
      <c r="AU8300" s="221" t="s">
        <v>91</v>
      </c>
      <c r="AV8300" s="13" t="s">
        <v>89</v>
      </c>
      <c r="AW8300" s="13" t="s">
        <v>38</v>
      </c>
      <c r="AX8300" s="13" t="s">
        <v>82</v>
      </c>
      <c r="AY8300" s="221" t="s">
        <v>262</v>
      </c>
    </row>
    <row r="8301" spans="2:51" s="15" customFormat="1" ht="10">
      <c r="B8301" s="233"/>
      <c r="C8301" s="234"/>
      <c r="D8301" s="208" t="s">
        <v>272</v>
      </c>
      <c r="E8301" s="235" t="s">
        <v>44</v>
      </c>
      <c r="F8301" s="236" t="s">
        <v>1240</v>
      </c>
      <c r="G8301" s="234"/>
      <c r="H8301" s="237">
        <v>7.2</v>
      </c>
      <c r="I8301" s="238"/>
      <c r="J8301" s="234"/>
      <c r="K8301" s="234"/>
      <c r="L8301" s="239"/>
      <c r="M8301" s="240"/>
      <c r="N8301" s="241"/>
      <c r="O8301" s="241"/>
      <c r="P8301" s="241"/>
      <c r="Q8301" s="241"/>
      <c r="R8301" s="241"/>
      <c r="S8301" s="241"/>
      <c r="T8301" s="242"/>
      <c r="AT8301" s="243" t="s">
        <v>272</v>
      </c>
      <c r="AU8301" s="243" t="s">
        <v>91</v>
      </c>
      <c r="AV8301" s="15" t="s">
        <v>91</v>
      </c>
      <c r="AW8301" s="15" t="s">
        <v>38</v>
      </c>
      <c r="AX8301" s="15" t="s">
        <v>82</v>
      </c>
      <c r="AY8301" s="243" t="s">
        <v>262</v>
      </c>
    </row>
    <row r="8302" spans="2:51" s="13" customFormat="1" ht="10">
      <c r="B8302" s="212"/>
      <c r="C8302" s="213"/>
      <c r="D8302" s="208" t="s">
        <v>272</v>
      </c>
      <c r="E8302" s="214" t="s">
        <v>44</v>
      </c>
      <c r="F8302" s="215" t="s">
        <v>787</v>
      </c>
      <c r="G8302" s="213"/>
      <c r="H8302" s="214" t="s">
        <v>44</v>
      </c>
      <c r="I8302" s="216"/>
      <c r="J8302" s="213"/>
      <c r="K8302" s="213"/>
      <c r="L8302" s="217"/>
      <c r="M8302" s="218"/>
      <c r="N8302" s="219"/>
      <c r="O8302" s="219"/>
      <c r="P8302" s="219"/>
      <c r="Q8302" s="219"/>
      <c r="R8302" s="219"/>
      <c r="S8302" s="219"/>
      <c r="T8302" s="220"/>
      <c r="AT8302" s="221" t="s">
        <v>272</v>
      </c>
      <c r="AU8302" s="221" t="s">
        <v>91</v>
      </c>
      <c r="AV8302" s="13" t="s">
        <v>89</v>
      </c>
      <c r="AW8302" s="13" t="s">
        <v>38</v>
      </c>
      <c r="AX8302" s="13" t="s">
        <v>82</v>
      </c>
      <c r="AY8302" s="221" t="s">
        <v>262</v>
      </c>
    </row>
    <row r="8303" spans="2:51" s="15" customFormat="1" ht="10">
      <c r="B8303" s="233"/>
      <c r="C8303" s="234"/>
      <c r="D8303" s="208" t="s">
        <v>272</v>
      </c>
      <c r="E8303" s="235" t="s">
        <v>44</v>
      </c>
      <c r="F8303" s="236" t="s">
        <v>1242</v>
      </c>
      <c r="G8303" s="234"/>
      <c r="H8303" s="237">
        <v>18.399999999999999</v>
      </c>
      <c r="I8303" s="238"/>
      <c r="J8303" s="234"/>
      <c r="K8303" s="234"/>
      <c r="L8303" s="239"/>
      <c r="M8303" s="240"/>
      <c r="N8303" s="241"/>
      <c r="O8303" s="241"/>
      <c r="P8303" s="241"/>
      <c r="Q8303" s="241"/>
      <c r="R8303" s="241"/>
      <c r="S8303" s="241"/>
      <c r="T8303" s="242"/>
      <c r="AT8303" s="243" t="s">
        <v>272</v>
      </c>
      <c r="AU8303" s="243" t="s">
        <v>91</v>
      </c>
      <c r="AV8303" s="15" t="s">
        <v>91</v>
      </c>
      <c r="AW8303" s="15" t="s">
        <v>38</v>
      </c>
      <c r="AX8303" s="15" t="s">
        <v>82</v>
      </c>
      <c r="AY8303" s="243" t="s">
        <v>262</v>
      </c>
    </row>
    <row r="8304" spans="2:51" s="13" customFormat="1" ht="10">
      <c r="B8304" s="212"/>
      <c r="C8304" s="213"/>
      <c r="D8304" s="208" t="s">
        <v>272</v>
      </c>
      <c r="E8304" s="214" t="s">
        <v>44</v>
      </c>
      <c r="F8304" s="215" t="s">
        <v>789</v>
      </c>
      <c r="G8304" s="213"/>
      <c r="H8304" s="214" t="s">
        <v>44</v>
      </c>
      <c r="I8304" s="216"/>
      <c r="J8304" s="213"/>
      <c r="K8304" s="213"/>
      <c r="L8304" s="217"/>
      <c r="M8304" s="218"/>
      <c r="N8304" s="219"/>
      <c r="O8304" s="219"/>
      <c r="P8304" s="219"/>
      <c r="Q8304" s="219"/>
      <c r="R8304" s="219"/>
      <c r="S8304" s="219"/>
      <c r="T8304" s="220"/>
      <c r="AT8304" s="221" t="s">
        <v>272</v>
      </c>
      <c r="AU8304" s="221" t="s">
        <v>91</v>
      </c>
      <c r="AV8304" s="13" t="s">
        <v>89</v>
      </c>
      <c r="AW8304" s="13" t="s">
        <v>38</v>
      </c>
      <c r="AX8304" s="13" t="s">
        <v>82</v>
      </c>
      <c r="AY8304" s="221" t="s">
        <v>262</v>
      </c>
    </row>
    <row r="8305" spans="2:51" s="15" customFormat="1" ht="10">
      <c r="B8305" s="233"/>
      <c r="C8305" s="234"/>
      <c r="D8305" s="208" t="s">
        <v>272</v>
      </c>
      <c r="E8305" s="235" t="s">
        <v>44</v>
      </c>
      <c r="F8305" s="236" t="s">
        <v>1243</v>
      </c>
      <c r="G8305" s="234"/>
      <c r="H8305" s="237">
        <v>20.6</v>
      </c>
      <c r="I8305" s="238"/>
      <c r="J8305" s="234"/>
      <c r="K8305" s="234"/>
      <c r="L8305" s="239"/>
      <c r="M8305" s="240"/>
      <c r="N8305" s="241"/>
      <c r="O8305" s="241"/>
      <c r="P8305" s="241"/>
      <c r="Q8305" s="241"/>
      <c r="R8305" s="241"/>
      <c r="S8305" s="241"/>
      <c r="T8305" s="242"/>
      <c r="AT8305" s="243" t="s">
        <v>272</v>
      </c>
      <c r="AU8305" s="243" t="s">
        <v>91</v>
      </c>
      <c r="AV8305" s="15" t="s">
        <v>91</v>
      </c>
      <c r="AW8305" s="15" t="s">
        <v>38</v>
      </c>
      <c r="AX8305" s="15" t="s">
        <v>82</v>
      </c>
      <c r="AY8305" s="243" t="s">
        <v>262</v>
      </c>
    </row>
    <row r="8306" spans="2:51" s="13" customFormat="1" ht="10">
      <c r="B8306" s="212"/>
      <c r="C8306" s="213"/>
      <c r="D8306" s="208" t="s">
        <v>272</v>
      </c>
      <c r="E8306" s="214" t="s">
        <v>44</v>
      </c>
      <c r="F8306" s="215" t="s">
        <v>791</v>
      </c>
      <c r="G8306" s="213"/>
      <c r="H8306" s="214" t="s">
        <v>44</v>
      </c>
      <c r="I8306" s="216"/>
      <c r="J8306" s="213"/>
      <c r="K8306" s="213"/>
      <c r="L8306" s="217"/>
      <c r="M8306" s="218"/>
      <c r="N8306" s="219"/>
      <c r="O8306" s="219"/>
      <c r="P8306" s="219"/>
      <c r="Q8306" s="219"/>
      <c r="R8306" s="219"/>
      <c r="S8306" s="219"/>
      <c r="T8306" s="220"/>
      <c r="AT8306" s="221" t="s">
        <v>272</v>
      </c>
      <c r="AU8306" s="221" t="s">
        <v>91</v>
      </c>
      <c r="AV8306" s="13" t="s">
        <v>89</v>
      </c>
      <c r="AW8306" s="13" t="s">
        <v>38</v>
      </c>
      <c r="AX8306" s="13" t="s">
        <v>82</v>
      </c>
      <c r="AY8306" s="221" t="s">
        <v>262</v>
      </c>
    </row>
    <row r="8307" spans="2:51" s="15" customFormat="1" ht="10">
      <c r="B8307" s="233"/>
      <c r="C8307" s="234"/>
      <c r="D8307" s="208" t="s">
        <v>272</v>
      </c>
      <c r="E8307" s="235" t="s">
        <v>44</v>
      </c>
      <c r="F8307" s="236" t="s">
        <v>1244</v>
      </c>
      <c r="G8307" s="234"/>
      <c r="H8307" s="237">
        <v>9.1999999999999993</v>
      </c>
      <c r="I8307" s="238"/>
      <c r="J8307" s="234"/>
      <c r="K8307" s="234"/>
      <c r="L8307" s="239"/>
      <c r="M8307" s="240"/>
      <c r="N8307" s="241"/>
      <c r="O8307" s="241"/>
      <c r="P8307" s="241"/>
      <c r="Q8307" s="241"/>
      <c r="R8307" s="241"/>
      <c r="S8307" s="241"/>
      <c r="T8307" s="242"/>
      <c r="AT8307" s="243" t="s">
        <v>272</v>
      </c>
      <c r="AU8307" s="243" t="s">
        <v>91</v>
      </c>
      <c r="AV8307" s="15" t="s">
        <v>91</v>
      </c>
      <c r="AW8307" s="15" t="s">
        <v>38</v>
      </c>
      <c r="AX8307" s="15" t="s">
        <v>82</v>
      </c>
      <c r="AY8307" s="243" t="s">
        <v>262</v>
      </c>
    </row>
    <row r="8308" spans="2:51" s="13" customFormat="1" ht="10">
      <c r="B8308" s="212"/>
      <c r="C8308" s="213"/>
      <c r="D8308" s="208" t="s">
        <v>272</v>
      </c>
      <c r="E8308" s="214" t="s">
        <v>44</v>
      </c>
      <c r="F8308" s="215" t="s">
        <v>3757</v>
      </c>
      <c r="G8308" s="213"/>
      <c r="H8308" s="214" t="s">
        <v>44</v>
      </c>
      <c r="I8308" s="216"/>
      <c r="J8308" s="213"/>
      <c r="K8308" s="213"/>
      <c r="L8308" s="217"/>
      <c r="M8308" s="218"/>
      <c r="N8308" s="219"/>
      <c r="O8308" s="219"/>
      <c r="P8308" s="219"/>
      <c r="Q8308" s="219"/>
      <c r="R8308" s="219"/>
      <c r="S8308" s="219"/>
      <c r="T8308" s="220"/>
      <c r="AT8308" s="221" t="s">
        <v>272</v>
      </c>
      <c r="AU8308" s="221" t="s">
        <v>91</v>
      </c>
      <c r="AV8308" s="13" t="s">
        <v>89</v>
      </c>
      <c r="AW8308" s="13" t="s">
        <v>38</v>
      </c>
      <c r="AX8308" s="13" t="s">
        <v>82</v>
      </c>
      <c r="AY8308" s="221" t="s">
        <v>262</v>
      </c>
    </row>
    <row r="8309" spans="2:51" s="15" customFormat="1" ht="10">
      <c r="B8309" s="233"/>
      <c r="C8309" s="234"/>
      <c r="D8309" s="208" t="s">
        <v>272</v>
      </c>
      <c r="E8309" s="235" t="s">
        <v>44</v>
      </c>
      <c r="F8309" s="236" t="s">
        <v>1246</v>
      </c>
      <c r="G8309" s="234"/>
      <c r="H8309" s="237">
        <v>5.8</v>
      </c>
      <c r="I8309" s="238"/>
      <c r="J8309" s="234"/>
      <c r="K8309" s="234"/>
      <c r="L8309" s="239"/>
      <c r="M8309" s="240"/>
      <c r="N8309" s="241"/>
      <c r="O8309" s="241"/>
      <c r="P8309" s="241"/>
      <c r="Q8309" s="241"/>
      <c r="R8309" s="241"/>
      <c r="S8309" s="241"/>
      <c r="T8309" s="242"/>
      <c r="AT8309" s="243" t="s">
        <v>272</v>
      </c>
      <c r="AU8309" s="243" t="s">
        <v>91</v>
      </c>
      <c r="AV8309" s="15" t="s">
        <v>91</v>
      </c>
      <c r="AW8309" s="15" t="s">
        <v>38</v>
      </c>
      <c r="AX8309" s="15" t="s">
        <v>82</v>
      </c>
      <c r="AY8309" s="243" t="s">
        <v>262</v>
      </c>
    </row>
    <row r="8310" spans="2:51" s="14" customFormat="1" ht="10">
      <c r="B8310" s="222"/>
      <c r="C8310" s="223"/>
      <c r="D8310" s="208" t="s">
        <v>272</v>
      </c>
      <c r="E8310" s="224" t="s">
        <v>44</v>
      </c>
      <c r="F8310" s="225" t="s">
        <v>284</v>
      </c>
      <c r="G8310" s="223"/>
      <c r="H8310" s="226">
        <v>121.20000000000002</v>
      </c>
      <c r="I8310" s="227"/>
      <c r="J8310" s="223"/>
      <c r="K8310" s="223"/>
      <c r="L8310" s="228"/>
      <c r="M8310" s="229"/>
      <c r="N8310" s="230"/>
      <c r="O8310" s="230"/>
      <c r="P8310" s="230"/>
      <c r="Q8310" s="230"/>
      <c r="R8310" s="230"/>
      <c r="S8310" s="230"/>
      <c r="T8310" s="231"/>
      <c r="AT8310" s="232" t="s">
        <v>272</v>
      </c>
      <c r="AU8310" s="232" t="s">
        <v>91</v>
      </c>
      <c r="AV8310" s="14" t="s">
        <v>97</v>
      </c>
      <c r="AW8310" s="14" t="s">
        <v>38</v>
      </c>
      <c r="AX8310" s="14" t="s">
        <v>82</v>
      </c>
      <c r="AY8310" s="232" t="s">
        <v>262</v>
      </c>
    </row>
    <row r="8311" spans="2:51" s="13" customFormat="1" ht="10">
      <c r="B8311" s="212"/>
      <c r="C8311" s="213"/>
      <c r="D8311" s="208" t="s">
        <v>272</v>
      </c>
      <c r="E8311" s="214" t="s">
        <v>44</v>
      </c>
      <c r="F8311" s="215" t="s">
        <v>1248</v>
      </c>
      <c r="G8311" s="213"/>
      <c r="H8311" s="214" t="s">
        <v>44</v>
      </c>
      <c r="I8311" s="216"/>
      <c r="J8311" s="213"/>
      <c r="K8311" s="213"/>
      <c r="L8311" s="217"/>
      <c r="M8311" s="218"/>
      <c r="N8311" s="219"/>
      <c r="O8311" s="219"/>
      <c r="P8311" s="219"/>
      <c r="Q8311" s="219"/>
      <c r="R8311" s="219"/>
      <c r="S8311" s="219"/>
      <c r="T8311" s="220"/>
      <c r="AT8311" s="221" t="s">
        <v>272</v>
      </c>
      <c r="AU8311" s="221" t="s">
        <v>91</v>
      </c>
      <c r="AV8311" s="13" t="s">
        <v>89</v>
      </c>
      <c r="AW8311" s="13" t="s">
        <v>38</v>
      </c>
      <c r="AX8311" s="13" t="s">
        <v>82</v>
      </c>
      <c r="AY8311" s="221" t="s">
        <v>262</v>
      </c>
    </row>
    <row r="8312" spans="2:51" s="13" customFormat="1" ht="10">
      <c r="B8312" s="212"/>
      <c r="C8312" s="213"/>
      <c r="D8312" s="208" t="s">
        <v>272</v>
      </c>
      <c r="E8312" s="214" t="s">
        <v>44</v>
      </c>
      <c r="F8312" s="215" t="s">
        <v>1263</v>
      </c>
      <c r="G8312" s="213"/>
      <c r="H8312" s="214" t="s">
        <v>44</v>
      </c>
      <c r="I8312" s="216"/>
      <c r="J8312" s="213"/>
      <c r="K8312" s="213"/>
      <c r="L8312" s="217"/>
      <c r="M8312" s="218"/>
      <c r="N8312" s="219"/>
      <c r="O8312" s="219"/>
      <c r="P8312" s="219"/>
      <c r="Q8312" s="219"/>
      <c r="R8312" s="219"/>
      <c r="S8312" s="219"/>
      <c r="T8312" s="220"/>
      <c r="AT8312" s="221" t="s">
        <v>272</v>
      </c>
      <c r="AU8312" s="221" t="s">
        <v>91</v>
      </c>
      <c r="AV8312" s="13" t="s">
        <v>89</v>
      </c>
      <c r="AW8312" s="13" t="s">
        <v>38</v>
      </c>
      <c r="AX8312" s="13" t="s">
        <v>82</v>
      </c>
      <c r="AY8312" s="221" t="s">
        <v>262</v>
      </c>
    </row>
    <row r="8313" spans="2:51" s="15" customFormat="1" ht="10">
      <c r="B8313" s="233"/>
      <c r="C8313" s="234"/>
      <c r="D8313" s="208" t="s">
        <v>272</v>
      </c>
      <c r="E8313" s="235" t="s">
        <v>44</v>
      </c>
      <c r="F8313" s="236" t="s">
        <v>3792</v>
      </c>
      <c r="G8313" s="234"/>
      <c r="H8313" s="237">
        <v>3.2</v>
      </c>
      <c r="I8313" s="238"/>
      <c r="J8313" s="234"/>
      <c r="K8313" s="234"/>
      <c r="L8313" s="239"/>
      <c r="M8313" s="240"/>
      <c r="N8313" s="241"/>
      <c r="O8313" s="241"/>
      <c r="P8313" s="241"/>
      <c r="Q8313" s="241"/>
      <c r="R8313" s="241"/>
      <c r="S8313" s="241"/>
      <c r="T8313" s="242"/>
      <c r="AT8313" s="243" t="s">
        <v>272</v>
      </c>
      <c r="AU8313" s="243" t="s">
        <v>91</v>
      </c>
      <c r="AV8313" s="15" t="s">
        <v>91</v>
      </c>
      <c r="AW8313" s="15" t="s">
        <v>38</v>
      </c>
      <c r="AX8313" s="15" t="s">
        <v>82</v>
      </c>
      <c r="AY8313" s="243" t="s">
        <v>262</v>
      </c>
    </row>
    <row r="8314" spans="2:51" s="13" customFormat="1" ht="10">
      <c r="B8314" s="212"/>
      <c r="C8314" s="213"/>
      <c r="D8314" s="208" t="s">
        <v>272</v>
      </c>
      <c r="E8314" s="214" t="s">
        <v>44</v>
      </c>
      <c r="F8314" s="215" t="s">
        <v>835</v>
      </c>
      <c r="G8314" s="213"/>
      <c r="H8314" s="214" t="s">
        <v>44</v>
      </c>
      <c r="I8314" s="216"/>
      <c r="J8314" s="213"/>
      <c r="K8314" s="213"/>
      <c r="L8314" s="217"/>
      <c r="M8314" s="218"/>
      <c r="N8314" s="219"/>
      <c r="O8314" s="219"/>
      <c r="P8314" s="219"/>
      <c r="Q8314" s="219"/>
      <c r="R8314" s="219"/>
      <c r="S8314" s="219"/>
      <c r="T8314" s="220"/>
      <c r="AT8314" s="221" t="s">
        <v>272</v>
      </c>
      <c r="AU8314" s="221" t="s">
        <v>91</v>
      </c>
      <c r="AV8314" s="13" t="s">
        <v>89</v>
      </c>
      <c r="AW8314" s="13" t="s">
        <v>38</v>
      </c>
      <c r="AX8314" s="13" t="s">
        <v>82</v>
      </c>
      <c r="AY8314" s="221" t="s">
        <v>262</v>
      </c>
    </row>
    <row r="8315" spans="2:51" s="15" customFormat="1" ht="10">
      <c r="B8315" s="233"/>
      <c r="C8315" s="234"/>
      <c r="D8315" s="208" t="s">
        <v>272</v>
      </c>
      <c r="E8315" s="235" t="s">
        <v>44</v>
      </c>
      <c r="F8315" s="236" t="s">
        <v>1264</v>
      </c>
      <c r="G8315" s="234"/>
      <c r="H8315" s="237">
        <v>19</v>
      </c>
      <c r="I8315" s="238"/>
      <c r="J8315" s="234"/>
      <c r="K8315" s="234"/>
      <c r="L8315" s="239"/>
      <c r="M8315" s="240"/>
      <c r="N8315" s="241"/>
      <c r="O8315" s="241"/>
      <c r="P8315" s="241"/>
      <c r="Q8315" s="241"/>
      <c r="R8315" s="241"/>
      <c r="S8315" s="241"/>
      <c r="T8315" s="242"/>
      <c r="AT8315" s="243" t="s">
        <v>272</v>
      </c>
      <c r="AU8315" s="243" t="s">
        <v>91</v>
      </c>
      <c r="AV8315" s="15" t="s">
        <v>91</v>
      </c>
      <c r="AW8315" s="15" t="s">
        <v>38</v>
      </c>
      <c r="AX8315" s="15" t="s">
        <v>82</v>
      </c>
      <c r="AY8315" s="243" t="s">
        <v>262</v>
      </c>
    </row>
    <row r="8316" spans="2:51" s="13" customFormat="1" ht="10">
      <c r="B8316" s="212"/>
      <c r="C8316" s="213"/>
      <c r="D8316" s="208" t="s">
        <v>272</v>
      </c>
      <c r="E8316" s="214" t="s">
        <v>44</v>
      </c>
      <c r="F8316" s="215" t="s">
        <v>837</v>
      </c>
      <c r="G8316" s="213"/>
      <c r="H8316" s="214" t="s">
        <v>44</v>
      </c>
      <c r="I8316" s="216"/>
      <c r="J8316" s="213"/>
      <c r="K8316" s="213"/>
      <c r="L8316" s="217"/>
      <c r="M8316" s="218"/>
      <c r="N8316" s="219"/>
      <c r="O8316" s="219"/>
      <c r="P8316" s="219"/>
      <c r="Q8316" s="219"/>
      <c r="R8316" s="219"/>
      <c r="S8316" s="219"/>
      <c r="T8316" s="220"/>
      <c r="AT8316" s="221" t="s">
        <v>272</v>
      </c>
      <c r="AU8316" s="221" t="s">
        <v>91</v>
      </c>
      <c r="AV8316" s="13" t="s">
        <v>89</v>
      </c>
      <c r="AW8316" s="13" t="s">
        <v>38</v>
      </c>
      <c r="AX8316" s="13" t="s">
        <v>82</v>
      </c>
      <c r="AY8316" s="221" t="s">
        <v>262</v>
      </c>
    </row>
    <row r="8317" spans="2:51" s="15" customFormat="1" ht="10">
      <c r="B8317" s="233"/>
      <c r="C8317" s="234"/>
      <c r="D8317" s="208" t="s">
        <v>272</v>
      </c>
      <c r="E8317" s="235" t="s">
        <v>44</v>
      </c>
      <c r="F8317" s="236" t="s">
        <v>1265</v>
      </c>
      <c r="G8317" s="234"/>
      <c r="H8317" s="237">
        <v>20.9</v>
      </c>
      <c r="I8317" s="238"/>
      <c r="J8317" s="234"/>
      <c r="K8317" s="234"/>
      <c r="L8317" s="239"/>
      <c r="M8317" s="240"/>
      <c r="N8317" s="241"/>
      <c r="O8317" s="241"/>
      <c r="P8317" s="241"/>
      <c r="Q8317" s="241"/>
      <c r="R8317" s="241"/>
      <c r="S8317" s="241"/>
      <c r="T8317" s="242"/>
      <c r="AT8317" s="243" t="s">
        <v>272</v>
      </c>
      <c r="AU8317" s="243" t="s">
        <v>91</v>
      </c>
      <c r="AV8317" s="15" t="s">
        <v>91</v>
      </c>
      <c r="AW8317" s="15" t="s">
        <v>38</v>
      </c>
      <c r="AX8317" s="15" t="s">
        <v>82</v>
      </c>
      <c r="AY8317" s="243" t="s">
        <v>262</v>
      </c>
    </row>
    <row r="8318" spans="2:51" s="13" customFormat="1" ht="10">
      <c r="B8318" s="212"/>
      <c r="C8318" s="213"/>
      <c r="D8318" s="208" t="s">
        <v>272</v>
      </c>
      <c r="E8318" s="214" t="s">
        <v>44</v>
      </c>
      <c r="F8318" s="215" t="s">
        <v>838</v>
      </c>
      <c r="G8318" s="213"/>
      <c r="H8318" s="214" t="s">
        <v>44</v>
      </c>
      <c r="I8318" s="216"/>
      <c r="J8318" s="213"/>
      <c r="K8318" s="213"/>
      <c r="L8318" s="217"/>
      <c r="M8318" s="218"/>
      <c r="N8318" s="219"/>
      <c r="O8318" s="219"/>
      <c r="P8318" s="219"/>
      <c r="Q8318" s="219"/>
      <c r="R8318" s="219"/>
      <c r="S8318" s="219"/>
      <c r="T8318" s="220"/>
      <c r="AT8318" s="221" t="s">
        <v>272</v>
      </c>
      <c r="AU8318" s="221" t="s">
        <v>91</v>
      </c>
      <c r="AV8318" s="13" t="s">
        <v>89</v>
      </c>
      <c r="AW8318" s="13" t="s">
        <v>38</v>
      </c>
      <c r="AX8318" s="13" t="s">
        <v>82</v>
      </c>
      <c r="AY8318" s="221" t="s">
        <v>262</v>
      </c>
    </row>
    <row r="8319" spans="2:51" s="15" customFormat="1" ht="10">
      <c r="B8319" s="233"/>
      <c r="C8319" s="234"/>
      <c r="D8319" s="208" t="s">
        <v>272</v>
      </c>
      <c r="E8319" s="235" t="s">
        <v>44</v>
      </c>
      <c r="F8319" s="236" t="s">
        <v>1240</v>
      </c>
      <c r="G8319" s="234"/>
      <c r="H8319" s="237">
        <v>7.2</v>
      </c>
      <c r="I8319" s="238"/>
      <c r="J8319" s="234"/>
      <c r="K8319" s="234"/>
      <c r="L8319" s="239"/>
      <c r="M8319" s="240"/>
      <c r="N8319" s="241"/>
      <c r="O8319" s="241"/>
      <c r="P8319" s="241"/>
      <c r="Q8319" s="241"/>
      <c r="R8319" s="241"/>
      <c r="S8319" s="241"/>
      <c r="T8319" s="242"/>
      <c r="AT8319" s="243" t="s">
        <v>272</v>
      </c>
      <c r="AU8319" s="243" t="s">
        <v>91</v>
      </c>
      <c r="AV8319" s="15" t="s">
        <v>91</v>
      </c>
      <c r="AW8319" s="15" t="s">
        <v>38</v>
      </c>
      <c r="AX8319" s="15" t="s">
        <v>82</v>
      </c>
      <c r="AY8319" s="243" t="s">
        <v>262</v>
      </c>
    </row>
    <row r="8320" spans="2:51" s="13" customFormat="1" ht="10">
      <c r="B8320" s="212"/>
      <c r="C8320" s="213"/>
      <c r="D8320" s="208" t="s">
        <v>272</v>
      </c>
      <c r="E8320" s="214" t="s">
        <v>44</v>
      </c>
      <c r="F8320" s="215" t="s">
        <v>840</v>
      </c>
      <c r="G8320" s="213"/>
      <c r="H8320" s="214" t="s">
        <v>44</v>
      </c>
      <c r="I8320" s="216"/>
      <c r="J8320" s="213"/>
      <c r="K8320" s="213"/>
      <c r="L8320" s="217"/>
      <c r="M8320" s="218"/>
      <c r="N8320" s="219"/>
      <c r="O8320" s="219"/>
      <c r="P8320" s="219"/>
      <c r="Q8320" s="219"/>
      <c r="R8320" s="219"/>
      <c r="S8320" s="219"/>
      <c r="T8320" s="220"/>
      <c r="AT8320" s="221" t="s">
        <v>272</v>
      </c>
      <c r="AU8320" s="221" t="s">
        <v>91</v>
      </c>
      <c r="AV8320" s="13" t="s">
        <v>89</v>
      </c>
      <c r="AW8320" s="13" t="s">
        <v>38</v>
      </c>
      <c r="AX8320" s="13" t="s">
        <v>82</v>
      </c>
      <c r="AY8320" s="221" t="s">
        <v>262</v>
      </c>
    </row>
    <row r="8321" spans="2:51" s="15" customFormat="1" ht="10">
      <c r="B8321" s="233"/>
      <c r="C8321" s="234"/>
      <c r="D8321" s="208" t="s">
        <v>272</v>
      </c>
      <c r="E8321" s="235" t="s">
        <v>44</v>
      </c>
      <c r="F8321" s="236" t="s">
        <v>1229</v>
      </c>
      <c r="G8321" s="234"/>
      <c r="H8321" s="237">
        <v>9.1999999999999993</v>
      </c>
      <c r="I8321" s="238"/>
      <c r="J8321" s="234"/>
      <c r="K8321" s="234"/>
      <c r="L8321" s="239"/>
      <c r="M8321" s="240"/>
      <c r="N8321" s="241"/>
      <c r="O8321" s="241"/>
      <c r="P8321" s="241"/>
      <c r="Q8321" s="241"/>
      <c r="R8321" s="241"/>
      <c r="S8321" s="241"/>
      <c r="T8321" s="242"/>
      <c r="AT8321" s="243" t="s">
        <v>272</v>
      </c>
      <c r="AU8321" s="243" t="s">
        <v>91</v>
      </c>
      <c r="AV8321" s="15" t="s">
        <v>91</v>
      </c>
      <c r="AW8321" s="15" t="s">
        <v>38</v>
      </c>
      <c r="AX8321" s="15" t="s">
        <v>82</v>
      </c>
      <c r="AY8321" s="243" t="s">
        <v>262</v>
      </c>
    </row>
    <row r="8322" spans="2:51" s="14" customFormat="1" ht="10">
      <c r="B8322" s="222"/>
      <c r="C8322" s="223"/>
      <c r="D8322" s="208" t="s">
        <v>272</v>
      </c>
      <c r="E8322" s="224" t="s">
        <v>44</v>
      </c>
      <c r="F8322" s="225" t="s">
        <v>284</v>
      </c>
      <c r="G8322" s="223"/>
      <c r="H8322" s="226">
        <v>59.5</v>
      </c>
      <c r="I8322" s="227"/>
      <c r="J8322" s="223"/>
      <c r="K8322" s="223"/>
      <c r="L8322" s="228"/>
      <c r="M8322" s="229"/>
      <c r="N8322" s="230"/>
      <c r="O8322" s="230"/>
      <c r="P8322" s="230"/>
      <c r="Q8322" s="230"/>
      <c r="R8322" s="230"/>
      <c r="S8322" s="230"/>
      <c r="T8322" s="231"/>
      <c r="AT8322" s="232" t="s">
        <v>272</v>
      </c>
      <c r="AU8322" s="232" t="s">
        <v>91</v>
      </c>
      <c r="AV8322" s="14" t="s">
        <v>97</v>
      </c>
      <c r="AW8322" s="14" t="s">
        <v>38</v>
      </c>
      <c r="AX8322" s="14" t="s">
        <v>82</v>
      </c>
      <c r="AY8322" s="232" t="s">
        <v>262</v>
      </c>
    </row>
    <row r="8323" spans="2:51" s="13" customFormat="1" ht="10">
      <c r="B8323" s="212"/>
      <c r="C8323" s="213"/>
      <c r="D8323" s="208" t="s">
        <v>272</v>
      </c>
      <c r="E8323" s="214" t="s">
        <v>44</v>
      </c>
      <c r="F8323" s="215" t="s">
        <v>575</v>
      </c>
      <c r="G8323" s="213"/>
      <c r="H8323" s="214" t="s">
        <v>44</v>
      </c>
      <c r="I8323" s="216"/>
      <c r="J8323" s="213"/>
      <c r="K8323" s="213"/>
      <c r="L8323" s="217"/>
      <c r="M8323" s="218"/>
      <c r="N8323" s="219"/>
      <c r="O8323" s="219"/>
      <c r="P8323" s="219"/>
      <c r="Q8323" s="219"/>
      <c r="R8323" s="219"/>
      <c r="S8323" s="219"/>
      <c r="T8323" s="220"/>
      <c r="AT8323" s="221" t="s">
        <v>272</v>
      </c>
      <c r="AU8323" s="221" t="s">
        <v>91</v>
      </c>
      <c r="AV8323" s="13" t="s">
        <v>89</v>
      </c>
      <c r="AW8323" s="13" t="s">
        <v>38</v>
      </c>
      <c r="AX8323" s="13" t="s">
        <v>82</v>
      </c>
      <c r="AY8323" s="221" t="s">
        <v>262</v>
      </c>
    </row>
    <row r="8324" spans="2:51" s="13" customFormat="1" ht="10">
      <c r="B8324" s="212"/>
      <c r="C8324" s="213"/>
      <c r="D8324" s="208" t="s">
        <v>272</v>
      </c>
      <c r="E8324" s="214" t="s">
        <v>44</v>
      </c>
      <c r="F8324" s="215" t="s">
        <v>1267</v>
      </c>
      <c r="G8324" s="213"/>
      <c r="H8324" s="214" t="s">
        <v>44</v>
      </c>
      <c r="I8324" s="216"/>
      <c r="J8324" s="213"/>
      <c r="K8324" s="213"/>
      <c r="L8324" s="217"/>
      <c r="M8324" s="218"/>
      <c r="N8324" s="219"/>
      <c r="O8324" s="219"/>
      <c r="P8324" s="219"/>
      <c r="Q8324" s="219"/>
      <c r="R8324" s="219"/>
      <c r="S8324" s="219"/>
      <c r="T8324" s="220"/>
      <c r="AT8324" s="221" t="s">
        <v>272</v>
      </c>
      <c r="AU8324" s="221" t="s">
        <v>91</v>
      </c>
      <c r="AV8324" s="13" t="s">
        <v>89</v>
      </c>
      <c r="AW8324" s="13" t="s">
        <v>38</v>
      </c>
      <c r="AX8324" s="13" t="s">
        <v>82</v>
      </c>
      <c r="AY8324" s="221" t="s">
        <v>262</v>
      </c>
    </row>
    <row r="8325" spans="2:51" s="15" customFormat="1" ht="10">
      <c r="B8325" s="233"/>
      <c r="C8325" s="234"/>
      <c r="D8325" s="208" t="s">
        <v>272</v>
      </c>
      <c r="E8325" s="235" t="s">
        <v>44</v>
      </c>
      <c r="F8325" s="236" t="s">
        <v>3792</v>
      </c>
      <c r="G8325" s="234"/>
      <c r="H8325" s="237">
        <v>3.2</v>
      </c>
      <c r="I8325" s="238"/>
      <c r="J8325" s="234"/>
      <c r="K8325" s="234"/>
      <c r="L8325" s="239"/>
      <c r="M8325" s="240"/>
      <c r="N8325" s="241"/>
      <c r="O8325" s="241"/>
      <c r="P8325" s="241"/>
      <c r="Q8325" s="241"/>
      <c r="R8325" s="241"/>
      <c r="S8325" s="241"/>
      <c r="T8325" s="242"/>
      <c r="AT8325" s="243" t="s">
        <v>272</v>
      </c>
      <c r="AU8325" s="243" t="s">
        <v>91</v>
      </c>
      <c r="AV8325" s="15" t="s">
        <v>91</v>
      </c>
      <c r="AW8325" s="15" t="s">
        <v>38</v>
      </c>
      <c r="AX8325" s="15" t="s">
        <v>82</v>
      </c>
      <c r="AY8325" s="243" t="s">
        <v>262</v>
      </c>
    </row>
    <row r="8326" spans="2:51" s="13" customFormat="1" ht="10">
      <c r="B8326" s="212"/>
      <c r="C8326" s="213"/>
      <c r="D8326" s="208" t="s">
        <v>272</v>
      </c>
      <c r="E8326" s="214" t="s">
        <v>44</v>
      </c>
      <c r="F8326" s="215" t="s">
        <v>862</v>
      </c>
      <c r="G8326" s="213"/>
      <c r="H8326" s="214" t="s">
        <v>44</v>
      </c>
      <c r="I8326" s="216"/>
      <c r="J8326" s="213"/>
      <c r="K8326" s="213"/>
      <c r="L8326" s="217"/>
      <c r="M8326" s="218"/>
      <c r="N8326" s="219"/>
      <c r="O8326" s="219"/>
      <c r="P8326" s="219"/>
      <c r="Q8326" s="219"/>
      <c r="R8326" s="219"/>
      <c r="S8326" s="219"/>
      <c r="T8326" s="220"/>
      <c r="AT8326" s="221" t="s">
        <v>272</v>
      </c>
      <c r="AU8326" s="221" t="s">
        <v>91</v>
      </c>
      <c r="AV8326" s="13" t="s">
        <v>89</v>
      </c>
      <c r="AW8326" s="13" t="s">
        <v>38</v>
      </c>
      <c r="AX8326" s="13" t="s">
        <v>82</v>
      </c>
      <c r="AY8326" s="221" t="s">
        <v>262</v>
      </c>
    </row>
    <row r="8327" spans="2:51" s="15" customFormat="1" ht="10">
      <c r="B8327" s="233"/>
      <c r="C8327" s="234"/>
      <c r="D8327" s="208" t="s">
        <v>272</v>
      </c>
      <c r="E8327" s="235" t="s">
        <v>44</v>
      </c>
      <c r="F8327" s="236" t="s">
        <v>1264</v>
      </c>
      <c r="G8327" s="234"/>
      <c r="H8327" s="237">
        <v>19</v>
      </c>
      <c r="I8327" s="238"/>
      <c r="J8327" s="234"/>
      <c r="K8327" s="234"/>
      <c r="L8327" s="239"/>
      <c r="M8327" s="240"/>
      <c r="N8327" s="241"/>
      <c r="O8327" s="241"/>
      <c r="P8327" s="241"/>
      <c r="Q8327" s="241"/>
      <c r="R8327" s="241"/>
      <c r="S8327" s="241"/>
      <c r="T8327" s="242"/>
      <c r="AT8327" s="243" t="s">
        <v>272</v>
      </c>
      <c r="AU8327" s="243" t="s">
        <v>91</v>
      </c>
      <c r="AV8327" s="15" t="s">
        <v>91</v>
      </c>
      <c r="AW8327" s="15" t="s">
        <v>38</v>
      </c>
      <c r="AX8327" s="15" t="s">
        <v>82</v>
      </c>
      <c r="AY8327" s="243" t="s">
        <v>262</v>
      </c>
    </row>
    <row r="8328" spans="2:51" s="13" customFormat="1" ht="10">
      <c r="B8328" s="212"/>
      <c r="C8328" s="213"/>
      <c r="D8328" s="208" t="s">
        <v>272</v>
      </c>
      <c r="E8328" s="214" t="s">
        <v>44</v>
      </c>
      <c r="F8328" s="215" t="s">
        <v>863</v>
      </c>
      <c r="G8328" s="213"/>
      <c r="H8328" s="214" t="s">
        <v>44</v>
      </c>
      <c r="I8328" s="216"/>
      <c r="J8328" s="213"/>
      <c r="K8328" s="213"/>
      <c r="L8328" s="217"/>
      <c r="M8328" s="218"/>
      <c r="N8328" s="219"/>
      <c r="O8328" s="219"/>
      <c r="P8328" s="219"/>
      <c r="Q8328" s="219"/>
      <c r="R8328" s="219"/>
      <c r="S8328" s="219"/>
      <c r="T8328" s="220"/>
      <c r="AT8328" s="221" t="s">
        <v>272</v>
      </c>
      <c r="AU8328" s="221" t="s">
        <v>91</v>
      </c>
      <c r="AV8328" s="13" t="s">
        <v>89</v>
      </c>
      <c r="AW8328" s="13" t="s">
        <v>38</v>
      </c>
      <c r="AX8328" s="13" t="s">
        <v>82</v>
      </c>
      <c r="AY8328" s="221" t="s">
        <v>262</v>
      </c>
    </row>
    <row r="8329" spans="2:51" s="15" customFormat="1" ht="10">
      <c r="B8329" s="233"/>
      <c r="C8329" s="234"/>
      <c r="D8329" s="208" t="s">
        <v>272</v>
      </c>
      <c r="E8329" s="235" t="s">
        <v>44</v>
      </c>
      <c r="F8329" s="236" t="s">
        <v>1265</v>
      </c>
      <c r="G8329" s="234"/>
      <c r="H8329" s="237">
        <v>20.9</v>
      </c>
      <c r="I8329" s="238"/>
      <c r="J8329" s="234"/>
      <c r="K8329" s="234"/>
      <c r="L8329" s="239"/>
      <c r="M8329" s="240"/>
      <c r="N8329" s="241"/>
      <c r="O8329" s="241"/>
      <c r="P8329" s="241"/>
      <c r="Q8329" s="241"/>
      <c r="R8329" s="241"/>
      <c r="S8329" s="241"/>
      <c r="T8329" s="242"/>
      <c r="AT8329" s="243" t="s">
        <v>272</v>
      </c>
      <c r="AU8329" s="243" t="s">
        <v>91</v>
      </c>
      <c r="AV8329" s="15" t="s">
        <v>91</v>
      </c>
      <c r="AW8329" s="15" t="s">
        <v>38</v>
      </c>
      <c r="AX8329" s="15" t="s">
        <v>82</v>
      </c>
      <c r="AY8329" s="243" t="s">
        <v>262</v>
      </c>
    </row>
    <row r="8330" spans="2:51" s="13" customFormat="1" ht="10">
      <c r="B8330" s="212"/>
      <c r="C8330" s="213"/>
      <c r="D8330" s="208" t="s">
        <v>272</v>
      </c>
      <c r="E8330" s="214" t="s">
        <v>44</v>
      </c>
      <c r="F8330" s="215" t="s">
        <v>864</v>
      </c>
      <c r="G8330" s="213"/>
      <c r="H8330" s="214" t="s">
        <v>44</v>
      </c>
      <c r="I8330" s="216"/>
      <c r="J8330" s="213"/>
      <c r="K8330" s="213"/>
      <c r="L8330" s="217"/>
      <c r="M8330" s="218"/>
      <c r="N8330" s="219"/>
      <c r="O8330" s="219"/>
      <c r="P8330" s="219"/>
      <c r="Q8330" s="219"/>
      <c r="R8330" s="219"/>
      <c r="S8330" s="219"/>
      <c r="T8330" s="220"/>
      <c r="AT8330" s="221" t="s">
        <v>272</v>
      </c>
      <c r="AU8330" s="221" t="s">
        <v>91</v>
      </c>
      <c r="AV8330" s="13" t="s">
        <v>89</v>
      </c>
      <c r="AW8330" s="13" t="s">
        <v>38</v>
      </c>
      <c r="AX8330" s="13" t="s">
        <v>82</v>
      </c>
      <c r="AY8330" s="221" t="s">
        <v>262</v>
      </c>
    </row>
    <row r="8331" spans="2:51" s="15" customFormat="1" ht="10">
      <c r="B8331" s="233"/>
      <c r="C8331" s="234"/>
      <c r="D8331" s="208" t="s">
        <v>272</v>
      </c>
      <c r="E8331" s="235" t="s">
        <v>44</v>
      </c>
      <c r="F8331" s="236" t="s">
        <v>1240</v>
      </c>
      <c r="G8331" s="234"/>
      <c r="H8331" s="237">
        <v>7.2</v>
      </c>
      <c r="I8331" s="238"/>
      <c r="J8331" s="234"/>
      <c r="K8331" s="234"/>
      <c r="L8331" s="239"/>
      <c r="M8331" s="240"/>
      <c r="N8331" s="241"/>
      <c r="O8331" s="241"/>
      <c r="P8331" s="241"/>
      <c r="Q8331" s="241"/>
      <c r="R8331" s="241"/>
      <c r="S8331" s="241"/>
      <c r="T8331" s="242"/>
      <c r="AT8331" s="243" t="s">
        <v>272</v>
      </c>
      <c r="AU8331" s="243" t="s">
        <v>91</v>
      </c>
      <c r="AV8331" s="15" t="s">
        <v>91</v>
      </c>
      <c r="AW8331" s="15" t="s">
        <v>38</v>
      </c>
      <c r="AX8331" s="15" t="s">
        <v>82</v>
      </c>
      <c r="AY8331" s="243" t="s">
        <v>262</v>
      </c>
    </row>
    <row r="8332" spans="2:51" s="13" customFormat="1" ht="10">
      <c r="B8332" s="212"/>
      <c r="C8332" s="213"/>
      <c r="D8332" s="208" t="s">
        <v>272</v>
      </c>
      <c r="E8332" s="214" t="s">
        <v>44</v>
      </c>
      <c r="F8332" s="215" t="s">
        <v>865</v>
      </c>
      <c r="G8332" s="213"/>
      <c r="H8332" s="214" t="s">
        <v>44</v>
      </c>
      <c r="I8332" s="216"/>
      <c r="J8332" s="213"/>
      <c r="K8332" s="213"/>
      <c r="L8332" s="217"/>
      <c r="M8332" s="218"/>
      <c r="N8332" s="219"/>
      <c r="O8332" s="219"/>
      <c r="P8332" s="219"/>
      <c r="Q8332" s="219"/>
      <c r="R8332" s="219"/>
      <c r="S8332" s="219"/>
      <c r="T8332" s="220"/>
      <c r="AT8332" s="221" t="s">
        <v>272</v>
      </c>
      <c r="AU8332" s="221" t="s">
        <v>91</v>
      </c>
      <c r="AV8332" s="13" t="s">
        <v>89</v>
      </c>
      <c r="AW8332" s="13" t="s">
        <v>38</v>
      </c>
      <c r="AX8332" s="13" t="s">
        <v>82</v>
      </c>
      <c r="AY8332" s="221" t="s">
        <v>262</v>
      </c>
    </row>
    <row r="8333" spans="2:51" s="15" customFormat="1" ht="10">
      <c r="B8333" s="233"/>
      <c r="C8333" s="234"/>
      <c r="D8333" s="208" t="s">
        <v>272</v>
      </c>
      <c r="E8333" s="235" t="s">
        <v>44</v>
      </c>
      <c r="F8333" s="236" t="s">
        <v>1229</v>
      </c>
      <c r="G8333" s="234"/>
      <c r="H8333" s="237">
        <v>9.1999999999999993</v>
      </c>
      <c r="I8333" s="238"/>
      <c r="J8333" s="234"/>
      <c r="K8333" s="234"/>
      <c r="L8333" s="239"/>
      <c r="M8333" s="240"/>
      <c r="N8333" s="241"/>
      <c r="O8333" s="241"/>
      <c r="P8333" s="241"/>
      <c r="Q8333" s="241"/>
      <c r="R8333" s="241"/>
      <c r="S8333" s="241"/>
      <c r="T8333" s="242"/>
      <c r="AT8333" s="243" t="s">
        <v>272</v>
      </c>
      <c r="AU8333" s="243" t="s">
        <v>91</v>
      </c>
      <c r="AV8333" s="15" t="s">
        <v>91</v>
      </c>
      <c r="AW8333" s="15" t="s">
        <v>38</v>
      </c>
      <c r="AX8333" s="15" t="s">
        <v>82</v>
      </c>
      <c r="AY8333" s="243" t="s">
        <v>262</v>
      </c>
    </row>
    <row r="8334" spans="2:51" s="14" customFormat="1" ht="10">
      <c r="B8334" s="222"/>
      <c r="C8334" s="223"/>
      <c r="D8334" s="208" t="s">
        <v>272</v>
      </c>
      <c r="E8334" s="224" t="s">
        <v>44</v>
      </c>
      <c r="F8334" s="225" t="s">
        <v>284</v>
      </c>
      <c r="G8334" s="223"/>
      <c r="H8334" s="226">
        <v>59.5</v>
      </c>
      <c r="I8334" s="227"/>
      <c r="J8334" s="223"/>
      <c r="K8334" s="223"/>
      <c r="L8334" s="228"/>
      <c r="M8334" s="229"/>
      <c r="N8334" s="230"/>
      <c r="O8334" s="230"/>
      <c r="P8334" s="230"/>
      <c r="Q8334" s="230"/>
      <c r="R8334" s="230"/>
      <c r="S8334" s="230"/>
      <c r="T8334" s="231"/>
      <c r="AT8334" s="232" t="s">
        <v>272</v>
      </c>
      <c r="AU8334" s="232" t="s">
        <v>91</v>
      </c>
      <c r="AV8334" s="14" t="s">
        <v>97</v>
      </c>
      <c r="AW8334" s="14" t="s">
        <v>38</v>
      </c>
      <c r="AX8334" s="14" t="s">
        <v>82</v>
      </c>
      <c r="AY8334" s="232" t="s">
        <v>262</v>
      </c>
    </row>
    <row r="8335" spans="2:51" s="13" customFormat="1" ht="10">
      <c r="B8335" s="212"/>
      <c r="C8335" s="213"/>
      <c r="D8335" s="208" t="s">
        <v>272</v>
      </c>
      <c r="E8335" s="214" t="s">
        <v>44</v>
      </c>
      <c r="F8335" s="215" t="s">
        <v>576</v>
      </c>
      <c r="G8335" s="213"/>
      <c r="H8335" s="214" t="s">
        <v>44</v>
      </c>
      <c r="I8335" s="216"/>
      <c r="J8335" s="213"/>
      <c r="K8335" s="213"/>
      <c r="L8335" s="217"/>
      <c r="M8335" s="218"/>
      <c r="N8335" s="219"/>
      <c r="O8335" s="219"/>
      <c r="P8335" s="219"/>
      <c r="Q8335" s="219"/>
      <c r="R8335" s="219"/>
      <c r="S8335" s="219"/>
      <c r="T8335" s="220"/>
      <c r="AT8335" s="221" t="s">
        <v>272</v>
      </c>
      <c r="AU8335" s="221" t="s">
        <v>91</v>
      </c>
      <c r="AV8335" s="13" t="s">
        <v>89</v>
      </c>
      <c r="AW8335" s="13" t="s">
        <v>38</v>
      </c>
      <c r="AX8335" s="13" t="s">
        <v>82</v>
      </c>
      <c r="AY8335" s="221" t="s">
        <v>262</v>
      </c>
    </row>
    <row r="8336" spans="2:51" s="13" customFormat="1" ht="10">
      <c r="B8336" s="212"/>
      <c r="C8336" s="213"/>
      <c r="D8336" s="208" t="s">
        <v>272</v>
      </c>
      <c r="E8336" s="214" t="s">
        <v>44</v>
      </c>
      <c r="F8336" s="215" t="s">
        <v>1269</v>
      </c>
      <c r="G8336" s="213"/>
      <c r="H8336" s="214" t="s">
        <v>44</v>
      </c>
      <c r="I8336" s="216"/>
      <c r="J8336" s="213"/>
      <c r="K8336" s="213"/>
      <c r="L8336" s="217"/>
      <c r="M8336" s="218"/>
      <c r="N8336" s="219"/>
      <c r="O8336" s="219"/>
      <c r="P8336" s="219"/>
      <c r="Q8336" s="219"/>
      <c r="R8336" s="219"/>
      <c r="S8336" s="219"/>
      <c r="T8336" s="220"/>
      <c r="AT8336" s="221" t="s">
        <v>272</v>
      </c>
      <c r="AU8336" s="221" t="s">
        <v>91</v>
      </c>
      <c r="AV8336" s="13" t="s">
        <v>89</v>
      </c>
      <c r="AW8336" s="13" t="s">
        <v>38</v>
      </c>
      <c r="AX8336" s="13" t="s">
        <v>82</v>
      </c>
      <c r="AY8336" s="221" t="s">
        <v>262</v>
      </c>
    </row>
    <row r="8337" spans="1:65" s="15" customFormat="1" ht="10">
      <c r="B8337" s="233"/>
      <c r="C8337" s="234"/>
      <c r="D8337" s="208" t="s">
        <v>272</v>
      </c>
      <c r="E8337" s="235" t="s">
        <v>44</v>
      </c>
      <c r="F8337" s="236" t="s">
        <v>3792</v>
      </c>
      <c r="G8337" s="234"/>
      <c r="H8337" s="237">
        <v>3.2</v>
      </c>
      <c r="I8337" s="238"/>
      <c r="J8337" s="234"/>
      <c r="K8337" s="234"/>
      <c r="L8337" s="239"/>
      <c r="M8337" s="240"/>
      <c r="N8337" s="241"/>
      <c r="O8337" s="241"/>
      <c r="P8337" s="241"/>
      <c r="Q8337" s="241"/>
      <c r="R8337" s="241"/>
      <c r="S8337" s="241"/>
      <c r="T8337" s="242"/>
      <c r="AT8337" s="243" t="s">
        <v>272</v>
      </c>
      <c r="AU8337" s="243" t="s">
        <v>91</v>
      </c>
      <c r="AV8337" s="15" t="s">
        <v>91</v>
      </c>
      <c r="AW8337" s="15" t="s">
        <v>38</v>
      </c>
      <c r="AX8337" s="15" t="s">
        <v>82</v>
      </c>
      <c r="AY8337" s="243" t="s">
        <v>262</v>
      </c>
    </row>
    <row r="8338" spans="1:65" s="13" customFormat="1" ht="10">
      <c r="B8338" s="212"/>
      <c r="C8338" s="213"/>
      <c r="D8338" s="208" t="s">
        <v>272</v>
      </c>
      <c r="E8338" s="214" t="s">
        <v>44</v>
      </c>
      <c r="F8338" s="215" t="s">
        <v>887</v>
      </c>
      <c r="G8338" s="213"/>
      <c r="H8338" s="214" t="s">
        <v>44</v>
      </c>
      <c r="I8338" s="216"/>
      <c r="J8338" s="213"/>
      <c r="K8338" s="213"/>
      <c r="L8338" s="217"/>
      <c r="M8338" s="218"/>
      <c r="N8338" s="219"/>
      <c r="O8338" s="219"/>
      <c r="P8338" s="219"/>
      <c r="Q8338" s="219"/>
      <c r="R8338" s="219"/>
      <c r="S8338" s="219"/>
      <c r="T8338" s="220"/>
      <c r="AT8338" s="221" t="s">
        <v>272</v>
      </c>
      <c r="AU8338" s="221" t="s">
        <v>91</v>
      </c>
      <c r="AV8338" s="13" t="s">
        <v>89</v>
      </c>
      <c r="AW8338" s="13" t="s">
        <v>38</v>
      </c>
      <c r="AX8338" s="13" t="s">
        <v>82</v>
      </c>
      <c r="AY8338" s="221" t="s">
        <v>262</v>
      </c>
    </row>
    <row r="8339" spans="1:65" s="15" customFormat="1" ht="10">
      <c r="B8339" s="233"/>
      <c r="C8339" s="234"/>
      <c r="D8339" s="208" t="s">
        <v>272</v>
      </c>
      <c r="E8339" s="235" t="s">
        <v>44</v>
      </c>
      <c r="F8339" s="236" t="s">
        <v>1264</v>
      </c>
      <c r="G8339" s="234"/>
      <c r="H8339" s="237">
        <v>19</v>
      </c>
      <c r="I8339" s="238"/>
      <c r="J8339" s="234"/>
      <c r="K8339" s="234"/>
      <c r="L8339" s="239"/>
      <c r="M8339" s="240"/>
      <c r="N8339" s="241"/>
      <c r="O8339" s="241"/>
      <c r="P8339" s="241"/>
      <c r="Q8339" s="241"/>
      <c r="R8339" s="241"/>
      <c r="S8339" s="241"/>
      <c r="T8339" s="242"/>
      <c r="AT8339" s="243" t="s">
        <v>272</v>
      </c>
      <c r="AU8339" s="243" t="s">
        <v>91</v>
      </c>
      <c r="AV8339" s="15" t="s">
        <v>91</v>
      </c>
      <c r="AW8339" s="15" t="s">
        <v>38</v>
      </c>
      <c r="AX8339" s="15" t="s">
        <v>82</v>
      </c>
      <c r="AY8339" s="243" t="s">
        <v>262</v>
      </c>
    </row>
    <row r="8340" spans="1:65" s="13" customFormat="1" ht="10">
      <c r="B8340" s="212"/>
      <c r="C8340" s="213"/>
      <c r="D8340" s="208" t="s">
        <v>272</v>
      </c>
      <c r="E8340" s="214" t="s">
        <v>44</v>
      </c>
      <c r="F8340" s="215" t="s">
        <v>888</v>
      </c>
      <c r="G8340" s="213"/>
      <c r="H8340" s="214" t="s">
        <v>44</v>
      </c>
      <c r="I8340" s="216"/>
      <c r="J8340" s="213"/>
      <c r="K8340" s="213"/>
      <c r="L8340" s="217"/>
      <c r="M8340" s="218"/>
      <c r="N8340" s="219"/>
      <c r="O8340" s="219"/>
      <c r="P8340" s="219"/>
      <c r="Q8340" s="219"/>
      <c r="R8340" s="219"/>
      <c r="S8340" s="219"/>
      <c r="T8340" s="220"/>
      <c r="AT8340" s="221" t="s">
        <v>272</v>
      </c>
      <c r="AU8340" s="221" t="s">
        <v>91</v>
      </c>
      <c r="AV8340" s="13" t="s">
        <v>89</v>
      </c>
      <c r="AW8340" s="13" t="s">
        <v>38</v>
      </c>
      <c r="AX8340" s="13" t="s">
        <v>82</v>
      </c>
      <c r="AY8340" s="221" t="s">
        <v>262</v>
      </c>
    </row>
    <row r="8341" spans="1:65" s="15" customFormat="1" ht="10">
      <c r="B8341" s="233"/>
      <c r="C8341" s="234"/>
      <c r="D8341" s="208" t="s">
        <v>272</v>
      </c>
      <c r="E8341" s="235" t="s">
        <v>44</v>
      </c>
      <c r="F8341" s="236" t="s">
        <v>1265</v>
      </c>
      <c r="G8341" s="234"/>
      <c r="H8341" s="237">
        <v>20.9</v>
      </c>
      <c r="I8341" s="238"/>
      <c r="J8341" s="234"/>
      <c r="K8341" s="234"/>
      <c r="L8341" s="239"/>
      <c r="M8341" s="240"/>
      <c r="N8341" s="241"/>
      <c r="O8341" s="241"/>
      <c r="P8341" s="241"/>
      <c r="Q8341" s="241"/>
      <c r="R8341" s="241"/>
      <c r="S8341" s="241"/>
      <c r="T8341" s="242"/>
      <c r="AT8341" s="243" t="s">
        <v>272</v>
      </c>
      <c r="AU8341" s="243" t="s">
        <v>91</v>
      </c>
      <c r="AV8341" s="15" t="s">
        <v>91</v>
      </c>
      <c r="AW8341" s="15" t="s">
        <v>38</v>
      </c>
      <c r="AX8341" s="15" t="s">
        <v>82</v>
      </c>
      <c r="AY8341" s="243" t="s">
        <v>262</v>
      </c>
    </row>
    <row r="8342" spans="1:65" s="13" customFormat="1" ht="10">
      <c r="B8342" s="212"/>
      <c r="C8342" s="213"/>
      <c r="D8342" s="208" t="s">
        <v>272</v>
      </c>
      <c r="E8342" s="214" t="s">
        <v>44</v>
      </c>
      <c r="F8342" s="215" t="s">
        <v>889</v>
      </c>
      <c r="G8342" s="213"/>
      <c r="H8342" s="214" t="s">
        <v>44</v>
      </c>
      <c r="I8342" s="216"/>
      <c r="J8342" s="213"/>
      <c r="K8342" s="213"/>
      <c r="L8342" s="217"/>
      <c r="M8342" s="218"/>
      <c r="N8342" s="219"/>
      <c r="O8342" s="219"/>
      <c r="P8342" s="219"/>
      <c r="Q8342" s="219"/>
      <c r="R8342" s="219"/>
      <c r="S8342" s="219"/>
      <c r="T8342" s="220"/>
      <c r="AT8342" s="221" t="s">
        <v>272</v>
      </c>
      <c r="AU8342" s="221" t="s">
        <v>91</v>
      </c>
      <c r="AV8342" s="13" t="s">
        <v>89</v>
      </c>
      <c r="AW8342" s="13" t="s">
        <v>38</v>
      </c>
      <c r="AX8342" s="13" t="s">
        <v>82</v>
      </c>
      <c r="AY8342" s="221" t="s">
        <v>262</v>
      </c>
    </row>
    <row r="8343" spans="1:65" s="15" customFormat="1" ht="10">
      <c r="B8343" s="233"/>
      <c r="C8343" s="234"/>
      <c r="D8343" s="208" t="s">
        <v>272</v>
      </c>
      <c r="E8343" s="235" t="s">
        <v>44</v>
      </c>
      <c r="F8343" s="236" t="s">
        <v>1240</v>
      </c>
      <c r="G8343" s="234"/>
      <c r="H8343" s="237">
        <v>7.2</v>
      </c>
      <c r="I8343" s="238"/>
      <c r="J8343" s="234"/>
      <c r="K8343" s="234"/>
      <c r="L8343" s="239"/>
      <c r="M8343" s="240"/>
      <c r="N8343" s="241"/>
      <c r="O8343" s="241"/>
      <c r="P8343" s="241"/>
      <c r="Q8343" s="241"/>
      <c r="R8343" s="241"/>
      <c r="S8343" s="241"/>
      <c r="T8343" s="242"/>
      <c r="AT8343" s="243" t="s">
        <v>272</v>
      </c>
      <c r="AU8343" s="243" t="s">
        <v>91</v>
      </c>
      <c r="AV8343" s="15" t="s">
        <v>91</v>
      </c>
      <c r="AW8343" s="15" t="s">
        <v>38</v>
      </c>
      <c r="AX8343" s="15" t="s">
        <v>82</v>
      </c>
      <c r="AY8343" s="243" t="s">
        <v>262</v>
      </c>
    </row>
    <row r="8344" spans="1:65" s="13" customFormat="1" ht="10">
      <c r="B8344" s="212"/>
      <c r="C8344" s="213"/>
      <c r="D8344" s="208" t="s">
        <v>272</v>
      </c>
      <c r="E8344" s="214" t="s">
        <v>44</v>
      </c>
      <c r="F8344" s="215" t="s">
        <v>890</v>
      </c>
      <c r="G8344" s="213"/>
      <c r="H8344" s="214" t="s">
        <v>44</v>
      </c>
      <c r="I8344" s="216"/>
      <c r="J8344" s="213"/>
      <c r="K8344" s="213"/>
      <c r="L8344" s="217"/>
      <c r="M8344" s="218"/>
      <c r="N8344" s="219"/>
      <c r="O8344" s="219"/>
      <c r="P8344" s="219"/>
      <c r="Q8344" s="219"/>
      <c r="R8344" s="219"/>
      <c r="S8344" s="219"/>
      <c r="T8344" s="220"/>
      <c r="AT8344" s="221" t="s">
        <v>272</v>
      </c>
      <c r="AU8344" s="221" t="s">
        <v>91</v>
      </c>
      <c r="AV8344" s="13" t="s">
        <v>89</v>
      </c>
      <c r="AW8344" s="13" t="s">
        <v>38</v>
      </c>
      <c r="AX8344" s="13" t="s">
        <v>82</v>
      </c>
      <c r="AY8344" s="221" t="s">
        <v>262</v>
      </c>
    </row>
    <row r="8345" spans="1:65" s="15" customFormat="1" ht="10">
      <c r="B8345" s="233"/>
      <c r="C8345" s="234"/>
      <c r="D8345" s="208" t="s">
        <v>272</v>
      </c>
      <c r="E8345" s="235" t="s">
        <v>44</v>
      </c>
      <c r="F8345" s="236" t="s">
        <v>1229</v>
      </c>
      <c r="G8345" s="234"/>
      <c r="H8345" s="237">
        <v>9.1999999999999993</v>
      </c>
      <c r="I8345" s="238"/>
      <c r="J8345" s="234"/>
      <c r="K8345" s="234"/>
      <c r="L8345" s="239"/>
      <c r="M8345" s="240"/>
      <c r="N8345" s="241"/>
      <c r="O8345" s="241"/>
      <c r="P8345" s="241"/>
      <c r="Q8345" s="241"/>
      <c r="R8345" s="241"/>
      <c r="S8345" s="241"/>
      <c r="T8345" s="242"/>
      <c r="AT8345" s="243" t="s">
        <v>272</v>
      </c>
      <c r="AU8345" s="243" t="s">
        <v>91</v>
      </c>
      <c r="AV8345" s="15" t="s">
        <v>91</v>
      </c>
      <c r="AW8345" s="15" t="s">
        <v>38</v>
      </c>
      <c r="AX8345" s="15" t="s">
        <v>82</v>
      </c>
      <c r="AY8345" s="243" t="s">
        <v>262</v>
      </c>
    </row>
    <row r="8346" spans="1:65" s="14" customFormat="1" ht="10">
      <c r="B8346" s="222"/>
      <c r="C8346" s="223"/>
      <c r="D8346" s="208" t="s">
        <v>272</v>
      </c>
      <c r="E8346" s="224" t="s">
        <v>44</v>
      </c>
      <c r="F8346" s="225" t="s">
        <v>284</v>
      </c>
      <c r="G8346" s="223"/>
      <c r="H8346" s="226">
        <v>59.5</v>
      </c>
      <c r="I8346" s="227"/>
      <c r="J8346" s="223"/>
      <c r="K8346" s="223"/>
      <c r="L8346" s="228"/>
      <c r="M8346" s="229"/>
      <c r="N8346" s="230"/>
      <c r="O8346" s="230"/>
      <c r="P8346" s="230"/>
      <c r="Q8346" s="230"/>
      <c r="R8346" s="230"/>
      <c r="S8346" s="230"/>
      <c r="T8346" s="231"/>
      <c r="AT8346" s="232" t="s">
        <v>272</v>
      </c>
      <c r="AU8346" s="232" t="s">
        <v>91</v>
      </c>
      <c r="AV8346" s="14" t="s">
        <v>97</v>
      </c>
      <c r="AW8346" s="14" t="s">
        <v>38</v>
      </c>
      <c r="AX8346" s="14" t="s">
        <v>82</v>
      </c>
      <c r="AY8346" s="232" t="s">
        <v>262</v>
      </c>
    </row>
    <row r="8347" spans="1:65" s="16" customFormat="1" ht="10">
      <c r="B8347" s="244"/>
      <c r="C8347" s="245"/>
      <c r="D8347" s="208" t="s">
        <v>272</v>
      </c>
      <c r="E8347" s="246" t="s">
        <v>44</v>
      </c>
      <c r="F8347" s="247" t="s">
        <v>291</v>
      </c>
      <c r="G8347" s="245"/>
      <c r="H8347" s="248">
        <v>299.69999999999993</v>
      </c>
      <c r="I8347" s="249"/>
      <c r="J8347" s="245"/>
      <c r="K8347" s="245"/>
      <c r="L8347" s="250"/>
      <c r="M8347" s="251"/>
      <c r="N8347" s="252"/>
      <c r="O8347" s="252"/>
      <c r="P8347" s="252"/>
      <c r="Q8347" s="252"/>
      <c r="R8347" s="252"/>
      <c r="S8347" s="252"/>
      <c r="T8347" s="253"/>
      <c r="AT8347" s="254" t="s">
        <v>272</v>
      </c>
      <c r="AU8347" s="254" t="s">
        <v>91</v>
      </c>
      <c r="AV8347" s="16" t="s">
        <v>104</v>
      </c>
      <c r="AW8347" s="16" t="s">
        <v>38</v>
      </c>
      <c r="AX8347" s="16" t="s">
        <v>89</v>
      </c>
      <c r="AY8347" s="254" t="s">
        <v>262</v>
      </c>
    </row>
    <row r="8348" spans="1:65" s="2" customFormat="1" ht="16.5" customHeight="1">
      <c r="A8348" s="37"/>
      <c r="B8348" s="38"/>
      <c r="C8348" s="195" t="s">
        <v>3798</v>
      </c>
      <c r="D8348" s="195" t="s">
        <v>264</v>
      </c>
      <c r="E8348" s="196" t="s">
        <v>3799</v>
      </c>
      <c r="F8348" s="197" t="s">
        <v>3800</v>
      </c>
      <c r="G8348" s="198" t="s">
        <v>342</v>
      </c>
      <c r="H8348" s="199">
        <v>588.21</v>
      </c>
      <c r="I8348" s="200"/>
      <c r="J8348" s="201">
        <f>ROUND(I8348*H8348,2)</f>
        <v>0</v>
      </c>
      <c r="K8348" s="197" t="s">
        <v>268</v>
      </c>
      <c r="L8348" s="42"/>
      <c r="M8348" s="202" t="s">
        <v>44</v>
      </c>
      <c r="N8348" s="203" t="s">
        <v>53</v>
      </c>
      <c r="O8348" s="67"/>
      <c r="P8348" s="204">
        <f>O8348*H8348</f>
        <v>0</v>
      </c>
      <c r="Q8348" s="204">
        <v>5.0000000000000002E-5</v>
      </c>
      <c r="R8348" s="204">
        <f>Q8348*H8348</f>
        <v>2.9410500000000003E-2</v>
      </c>
      <c r="S8348" s="204">
        <v>0</v>
      </c>
      <c r="T8348" s="205">
        <f>S8348*H8348</f>
        <v>0</v>
      </c>
      <c r="U8348" s="37"/>
      <c r="V8348" s="37"/>
      <c r="W8348" s="37"/>
      <c r="X8348" s="37"/>
      <c r="Y8348" s="37"/>
      <c r="Z8348" s="37"/>
      <c r="AA8348" s="37"/>
      <c r="AB8348" s="37"/>
      <c r="AC8348" s="37"/>
      <c r="AD8348" s="37"/>
      <c r="AE8348" s="37"/>
      <c r="AR8348" s="206" t="s">
        <v>442</v>
      </c>
      <c r="AT8348" s="206" t="s">
        <v>264</v>
      </c>
      <c r="AU8348" s="206" t="s">
        <v>91</v>
      </c>
      <c r="AY8348" s="19" t="s">
        <v>262</v>
      </c>
      <c r="BE8348" s="207">
        <f>IF(N8348="základní",J8348,0)</f>
        <v>0</v>
      </c>
      <c r="BF8348" s="207">
        <f>IF(N8348="snížená",J8348,0)</f>
        <v>0</v>
      </c>
      <c r="BG8348" s="207">
        <f>IF(N8348="zákl. přenesená",J8348,0)</f>
        <v>0</v>
      </c>
      <c r="BH8348" s="207">
        <f>IF(N8348="sníž. přenesená",J8348,0)</f>
        <v>0</v>
      </c>
      <c r="BI8348" s="207">
        <f>IF(N8348="nulová",J8348,0)</f>
        <v>0</v>
      </c>
      <c r="BJ8348" s="19" t="s">
        <v>89</v>
      </c>
      <c r="BK8348" s="207">
        <f>ROUND(I8348*H8348,2)</f>
        <v>0</v>
      </c>
      <c r="BL8348" s="19" t="s">
        <v>442</v>
      </c>
      <c r="BM8348" s="206" t="s">
        <v>3801</v>
      </c>
    </row>
    <row r="8349" spans="1:65" s="2" customFormat="1" ht="21.75" customHeight="1">
      <c r="A8349" s="37"/>
      <c r="B8349" s="38"/>
      <c r="C8349" s="195" t="s">
        <v>3802</v>
      </c>
      <c r="D8349" s="195" t="s">
        <v>264</v>
      </c>
      <c r="E8349" s="196" t="s">
        <v>3803</v>
      </c>
      <c r="F8349" s="197" t="s">
        <v>3804</v>
      </c>
      <c r="G8349" s="198" t="s">
        <v>590</v>
      </c>
      <c r="H8349" s="199">
        <v>24</v>
      </c>
      <c r="I8349" s="200"/>
      <c r="J8349" s="201">
        <f>ROUND(I8349*H8349,2)</f>
        <v>0</v>
      </c>
      <c r="K8349" s="197" t="s">
        <v>268</v>
      </c>
      <c r="L8349" s="42"/>
      <c r="M8349" s="202" t="s">
        <v>44</v>
      </c>
      <c r="N8349" s="203" t="s">
        <v>53</v>
      </c>
      <c r="O8349" s="67"/>
      <c r="P8349" s="204">
        <f>O8349*H8349</f>
        <v>0</v>
      </c>
      <c r="Q8349" s="204">
        <v>2E-3</v>
      </c>
      <c r="R8349" s="204">
        <f>Q8349*H8349</f>
        <v>4.8000000000000001E-2</v>
      </c>
      <c r="S8349" s="204">
        <v>0</v>
      </c>
      <c r="T8349" s="205">
        <f>S8349*H8349</f>
        <v>0</v>
      </c>
      <c r="U8349" s="37"/>
      <c r="V8349" s="37"/>
      <c r="W8349" s="37"/>
      <c r="X8349" s="37"/>
      <c r="Y8349" s="37"/>
      <c r="Z8349" s="37"/>
      <c r="AA8349" s="37"/>
      <c r="AB8349" s="37"/>
      <c r="AC8349" s="37"/>
      <c r="AD8349" s="37"/>
      <c r="AE8349" s="37"/>
      <c r="AR8349" s="206" t="s">
        <v>442</v>
      </c>
      <c r="AT8349" s="206" t="s">
        <v>264</v>
      </c>
      <c r="AU8349" s="206" t="s">
        <v>91</v>
      </c>
      <c r="AY8349" s="19" t="s">
        <v>262</v>
      </c>
      <c r="BE8349" s="207">
        <f>IF(N8349="základní",J8349,0)</f>
        <v>0</v>
      </c>
      <c r="BF8349" s="207">
        <f>IF(N8349="snížená",J8349,0)</f>
        <v>0</v>
      </c>
      <c r="BG8349" s="207">
        <f>IF(N8349="zákl. přenesená",J8349,0)</f>
        <v>0</v>
      </c>
      <c r="BH8349" s="207">
        <f>IF(N8349="sníž. přenesená",J8349,0)</f>
        <v>0</v>
      </c>
      <c r="BI8349" s="207">
        <f>IF(N8349="nulová",J8349,0)</f>
        <v>0</v>
      </c>
      <c r="BJ8349" s="19" t="s">
        <v>89</v>
      </c>
      <c r="BK8349" s="207">
        <f>ROUND(I8349*H8349,2)</f>
        <v>0</v>
      </c>
      <c r="BL8349" s="19" t="s">
        <v>442</v>
      </c>
      <c r="BM8349" s="206" t="s">
        <v>3805</v>
      </c>
    </row>
    <row r="8350" spans="1:65" s="13" customFormat="1" ht="10">
      <c r="B8350" s="212"/>
      <c r="C8350" s="213"/>
      <c r="D8350" s="208" t="s">
        <v>272</v>
      </c>
      <c r="E8350" s="214" t="s">
        <v>44</v>
      </c>
      <c r="F8350" s="215" t="s">
        <v>3806</v>
      </c>
      <c r="G8350" s="213"/>
      <c r="H8350" s="214" t="s">
        <v>44</v>
      </c>
      <c r="I8350" s="216"/>
      <c r="J8350" s="213"/>
      <c r="K8350" s="213"/>
      <c r="L8350" s="217"/>
      <c r="M8350" s="218"/>
      <c r="N8350" s="219"/>
      <c r="O8350" s="219"/>
      <c r="P8350" s="219"/>
      <c r="Q8350" s="219"/>
      <c r="R8350" s="219"/>
      <c r="S8350" s="219"/>
      <c r="T8350" s="220"/>
      <c r="AT8350" s="221" t="s">
        <v>272</v>
      </c>
      <c r="AU8350" s="221" t="s">
        <v>91</v>
      </c>
      <c r="AV8350" s="13" t="s">
        <v>89</v>
      </c>
      <c r="AW8350" s="13" t="s">
        <v>38</v>
      </c>
      <c r="AX8350" s="13" t="s">
        <v>82</v>
      </c>
      <c r="AY8350" s="221" t="s">
        <v>262</v>
      </c>
    </row>
    <row r="8351" spans="1:65" s="13" customFormat="1" ht="10">
      <c r="B8351" s="212"/>
      <c r="C8351" s="213"/>
      <c r="D8351" s="208" t="s">
        <v>272</v>
      </c>
      <c r="E8351" s="214" t="s">
        <v>44</v>
      </c>
      <c r="F8351" s="215" t="s">
        <v>1219</v>
      </c>
      <c r="G8351" s="213"/>
      <c r="H8351" s="214" t="s">
        <v>44</v>
      </c>
      <c r="I8351" s="216"/>
      <c r="J8351" s="213"/>
      <c r="K8351" s="213"/>
      <c r="L8351" s="217"/>
      <c r="M8351" s="218"/>
      <c r="N8351" s="219"/>
      <c r="O8351" s="219"/>
      <c r="P8351" s="219"/>
      <c r="Q8351" s="219"/>
      <c r="R8351" s="219"/>
      <c r="S8351" s="219"/>
      <c r="T8351" s="220"/>
      <c r="AT8351" s="221" t="s">
        <v>272</v>
      </c>
      <c r="AU8351" s="221" t="s">
        <v>91</v>
      </c>
      <c r="AV8351" s="13" t="s">
        <v>89</v>
      </c>
      <c r="AW8351" s="13" t="s">
        <v>38</v>
      </c>
      <c r="AX8351" s="13" t="s">
        <v>82</v>
      </c>
      <c r="AY8351" s="221" t="s">
        <v>262</v>
      </c>
    </row>
    <row r="8352" spans="1:65" s="15" customFormat="1" ht="10">
      <c r="B8352" s="233"/>
      <c r="C8352" s="234"/>
      <c r="D8352" s="208" t="s">
        <v>272</v>
      </c>
      <c r="E8352" s="235" t="s">
        <v>44</v>
      </c>
      <c r="F8352" s="236" t="s">
        <v>3807</v>
      </c>
      <c r="G8352" s="234"/>
      <c r="H8352" s="237">
        <v>6</v>
      </c>
      <c r="I8352" s="238"/>
      <c r="J8352" s="234"/>
      <c r="K8352" s="234"/>
      <c r="L8352" s="239"/>
      <c r="M8352" s="240"/>
      <c r="N8352" s="241"/>
      <c r="O8352" s="241"/>
      <c r="P8352" s="241"/>
      <c r="Q8352" s="241"/>
      <c r="R8352" s="241"/>
      <c r="S8352" s="241"/>
      <c r="T8352" s="242"/>
      <c r="AT8352" s="243" t="s">
        <v>272</v>
      </c>
      <c r="AU8352" s="243" t="s">
        <v>91</v>
      </c>
      <c r="AV8352" s="15" t="s">
        <v>91</v>
      </c>
      <c r="AW8352" s="15" t="s">
        <v>38</v>
      </c>
      <c r="AX8352" s="15" t="s">
        <v>82</v>
      </c>
      <c r="AY8352" s="243" t="s">
        <v>262</v>
      </c>
    </row>
    <row r="8353" spans="1:65" s="14" customFormat="1" ht="10">
      <c r="B8353" s="222"/>
      <c r="C8353" s="223"/>
      <c r="D8353" s="208" t="s">
        <v>272</v>
      </c>
      <c r="E8353" s="224" t="s">
        <v>44</v>
      </c>
      <c r="F8353" s="225" t="s">
        <v>284</v>
      </c>
      <c r="G8353" s="223"/>
      <c r="H8353" s="226">
        <v>6</v>
      </c>
      <c r="I8353" s="227"/>
      <c r="J8353" s="223"/>
      <c r="K8353" s="223"/>
      <c r="L8353" s="228"/>
      <c r="M8353" s="229"/>
      <c r="N8353" s="230"/>
      <c r="O8353" s="230"/>
      <c r="P8353" s="230"/>
      <c r="Q8353" s="230"/>
      <c r="R8353" s="230"/>
      <c r="S8353" s="230"/>
      <c r="T8353" s="231"/>
      <c r="AT8353" s="232" t="s">
        <v>272</v>
      </c>
      <c r="AU8353" s="232" t="s">
        <v>91</v>
      </c>
      <c r="AV8353" s="14" t="s">
        <v>97</v>
      </c>
      <c r="AW8353" s="14" t="s">
        <v>38</v>
      </c>
      <c r="AX8353" s="14" t="s">
        <v>82</v>
      </c>
      <c r="AY8353" s="232" t="s">
        <v>262</v>
      </c>
    </row>
    <row r="8354" spans="1:65" s="13" customFormat="1" ht="10">
      <c r="B8354" s="212"/>
      <c r="C8354" s="213"/>
      <c r="D8354" s="208" t="s">
        <v>272</v>
      </c>
      <c r="E8354" s="214" t="s">
        <v>44</v>
      </c>
      <c r="F8354" s="215" t="s">
        <v>1248</v>
      </c>
      <c r="G8354" s="213"/>
      <c r="H8354" s="214" t="s">
        <v>44</v>
      </c>
      <c r="I8354" s="216"/>
      <c r="J8354" s="213"/>
      <c r="K8354" s="213"/>
      <c r="L8354" s="217"/>
      <c r="M8354" s="218"/>
      <c r="N8354" s="219"/>
      <c r="O8354" s="219"/>
      <c r="P8354" s="219"/>
      <c r="Q8354" s="219"/>
      <c r="R8354" s="219"/>
      <c r="S8354" s="219"/>
      <c r="T8354" s="220"/>
      <c r="AT8354" s="221" t="s">
        <v>272</v>
      </c>
      <c r="AU8354" s="221" t="s">
        <v>91</v>
      </c>
      <c r="AV8354" s="13" t="s">
        <v>89</v>
      </c>
      <c r="AW8354" s="13" t="s">
        <v>38</v>
      </c>
      <c r="AX8354" s="13" t="s">
        <v>82</v>
      </c>
      <c r="AY8354" s="221" t="s">
        <v>262</v>
      </c>
    </row>
    <row r="8355" spans="1:65" s="15" customFormat="1" ht="10">
      <c r="B8355" s="233"/>
      <c r="C8355" s="234"/>
      <c r="D8355" s="208" t="s">
        <v>272</v>
      </c>
      <c r="E8355" s="235" t="s">
        <v>44</v>
      </c>
      <c r="F8355" s="236" t="s">
        <v>3807</v>
      </c>
      <c r="G8355" s="234"/>
      <c r="H8355" s="237">
        <v>6</v>
      </c>
      <c r="I8355" s="238"/>
      <c r="J8355" s="234"/>
      <c r="K8355" s="234"/>
      <c r="L8355" s="239"/>
      <c r="M8355" s="240"/>
      <c r="N8355" s="241"/>
      <c r="O8355" s="241"/>
      <c r="P8355" s="241"/>
      <c r="Q8355" s="241"/>
      <c r="R8355" s="241"/>
      <c r="S8355" s="241"/>
      <c r="T8355" s="242"/>
      <c r="AT8355" s="243" t="s">
        <v>272</v>
      </c>
      <c r="AU8355" s="243" t="s">
        <v>91</v>
      </c>
      <c r="AV8355" s="15" t="s">
        <v>91</v>
      </c>
      <c r="AW8355" s="15" t="s">
        <v>38</v>
      </c>
      <c r="AX8355" s="15" t="s">
        <v>82</v>
      </c>
      <c r="AY8355" s="243" t="s">
        <v>262</v>
      </c>
    </row>
    <row r="8356" spans="1:65" s="14" customFormat="1" ht="10">
      <c r="B8356" s="222"/>
      <c r="C8356" s="223"/>
      <c r="D8356" s="208" t="s">
        <v>272</v>
      </c>
      <c r="E8356" s="224" t="s">
        <v>44</v>
      </c>
      <c r="F8356" s="225" t="s">
        <v>284</v>
      </c>
      <c r="G8356" s="223"/>
      <c r="H8356" s="226">
        <v>6</v>
      </c>
      <c r="I8356" s="227"/>
      <c r="J8356" s="223"/>
      <c r="K8356" s="223"/>
      <c r="L8356" s="228"/>
      <c r="M8356" s="229"/>
      <c r="N8356" s="230"/>
      <c r="O8356" s="230"/>
      <c r="P8356" s="230"/>
      <c r="Q8356" s="230"/>
      <c r="R8356" s="230"/>
      <c r="S8356" s="230"/>
      <c r="T8356" s="231"/>
      <c r="AT8356" s="232" t="s">
        <v>272</v>
      </c>
      <c r="AU8356" s="232" t="s">
        <v>91</v>
      </c>
      <c r="AV8356" s="14" t="s">
        <v>97</v>
      </c>
      <c r="AW8356" s="14" t="s">
        <v>38</v>
      </c>
      <c r="AX8356" s="14" t="s">
        <v>82</v>
      </c>
      <c r="AY8356" s="232" t="s">
        <v>262</v>
      </c>
    </row>
    <row r="8357" spans="1:65" s="13" customFormat="1" ht="10">
      <c r="B8357" s="212"/>
      <c r="C8357" s="213"/>
      <c r="D8357" s="208" t="s">
        <v>272</v>
      </c>
      <c r="E8357" s="214" t="s">
        <v>44</v>
      </c>
      <c r="F8357" s="215" t="s">
        <v>575</v>
      </c>
      <c r="G8357" s="213"/>
      <c r="H8357" s="214" t="s">
        <v>44</v>
      </c>
      <c r="I8357" s="216"/>
      <c r="J8357" s="213"/>
      <c r="K8357" s="213"/>
      <c r="L8357" s="217"/>
      <c r="M8357" s="218"/>
      <c r="N8357" s="219"/>
      <c r="O8357" s="219"/>
      <c r="P8357" s="219"/>
      <c r="Q8357" s="219"/>
      <c r="R8357" s="219"/>
      <c r="S8357" s="219"/>
      <c r="T8357" s="220"/>
      <c r="AT8357" s="221" t="s">
        <v>272</v>
      </c>
      <c r="AU8357" s="221" t="s">
        <v>91</v>
      </c>
      <c r="AV8357" s="13" t="s">
        <v>89</v>
      </c>
      <c r="AW8357" s="13" t="s">
        <v>38</v>
      </c>
      <c r="AX8357" s="13" t="s">
        <v>82</v>
      </c>
      <c r="AY8357" s="221" t="s">
        <v>262</v>
      </c>
    </row>
    <row r="8358" spans="1:65" s="15" customFormat="1" ht="10">
      <c r="B8358" s="233"/>
      <c r="C8358" s="234"/>
      <c r="D8358" s="208" t="s">
        <v>272</v>
      </c>
      <c r="E8358" s="235" t="s">
        <v>44</v>
      </c>
      <c r="F8358" s="236" t="s">
        <v>3807</v>
      </c>
      <c r="G8358" s="234"/>
      <c r="H8358" s="237">
        <v>6</v>
      </c>
      <c r="I8358" s="238"/>
      <c r="J8358" s="234"/>
      <c r="K8358" s="234"/>
      <c r="L8358" s="239"/>
      <c r="M8358" s="240"/>
      <c r="N8358" s="241"/>
      <c r="O8358" s="241"/>
      <c r="P8358" s="241"/>
      <c r="Q8358" s="241"/>
      <c r="R8358" s="241"/>
      <c r="S8358" s="241"/>
      <c r="T8358" s="242"/>
      <c r="AT8358" s="243" t="s">
        <v>272</v>
      </c>
      <c r="AU8358" s="243" t="s">
        <v>91</v>
      </c>
      <c r="AV8358" s="15" t="s">
        <v>91</v>
      </c>
      <c r="AW8358" s="15" t="s">
        <v>38</v>
      </c>
      <c r="AX8358" s="15" t="s">
        <v>82</v>
      </c>
      <c r="AY8358" s="243" t="s">
        <v>262</v>
      </c>
    </row>
    <row r="8359" spans="1:65" s="14" customFormat="1" ht="10">
      <c r="B8359" s="222"/>
      <c r="C8359" s="223"/>
      <c r="D8359" s="208" t="s">
        <v>272</v>
      </c>
      <c r="E8359" s="224" t="s">
        <v>44</v>
      </c>
      <c r="F8359" s="225" t="s">
        <v>284</v>
      </c>
      <c r="G8359" s="223"/>
      <c r="H8359" s="226">
        <v>6</v>
      </c>
      <c r="I8359" s="227"/>
      <c r="J8359" s="223"/>
      <c r="K8359" s="223"/>
      <c r="L8359" s="228"/>
      <c r="M8359" s="229"/>
      <c r="N8359" s="230"/>
      <c r="O8359" s="230"/>
      <c r="P8359" s="230"/>
      <c r="Q8359" s="230"/>
      <c r="R8359" s="230"/>
      <c r="S8359" s="230"/>
      <c r="T8359" s="231"/>
      <c r="AT8359" s="232" t="s">
        <v>272</v>
      </c>
      <c r="AU8359" s="232" t="s">
        <v>91</v>
      </c>
      <c r="AV8359" s="14" t="s">
        <v>97</v>
      </c>
      <c r="AW8359" s="14" t="s">
        <v>38</v>
      </c>
      <c r="AX8359" s="14" t="s">
        <v>82</v>
      </c>
      <c r="AY8359" s="232" t="s">
        <v>262</v>
      </c>
    </row>
    <row r="8360" spans="1:65" s="13" customFormat="1" ht="10">
      <c r="B8360" s="212"/>
      <c r="C8360" s="213"/>
      <c r="D8360" s="208" t="s">
        <v>272</v>
      </c>
      <c r="E8360" s="214" t="s">
        <v>44</v>
      </c>
      <c r="F8360" s="215" t="s">
        <v>576</v>
      </c>
      <c r="G8360" s="213"/>
      <c r="H8360" s="214" t="s">
        <v>44</v>
      </c>
      <c r="I8360" s="216"/>
      <c r="J8360" s="213"/>
      <c r="K8360" s="213"/>
      <c r="L8360" s="217"/>
      <c r="M8360" s="218"/>
      <c r="N8360" s="219"/>
      <c r="O8360" s="219"/>
      <c r="P8360" s="219"/>
      <c r="Q8360" s="219"/>
      <c r="R8360" s="219"/>
      <c r="S8360" s="219"/>
      <c r="T8360" s="220"/>
      <c r="AT8360" s="221" t="s">
        <v>272</v>
      </c>
      <c r="AU8360" s="221" t="s">
        <v>91</v>
      </c>
      <c r="AV8360" s="13" t="s">
        <v>89</v>
      </c>
      <c r="AW8360" s="13" t="s">
        <v>38</v>
      </c>
      <c r="AX8360" s="13" t="s">
        <v>82</v>
      </c>
      <c r="AY8360" s="221" t="s">
        <v>262</v>
      </c>
    </row>
    <row r="8361" spans="1:65" s="15" customFormat="1" ht="10">
      <c r="B8361" s="233"/>
      <c r="C8361" s="234"/>
      <c r="D8361" s="208" t="s">
        <v>272</v>
      </c>
      <c r="E8361" s="235" t="s">
        <v>44</v>
      </c>
      <c r="F8361" s="236" t="s">
        <v>3807</v>
      </c>
      <c r="G8361" s="234"/>
      <c r="H8361" s="237">
        <v>6</v>
      </c>
      <c r="I8361" s="238"/>
      <c r="J8361" s="234"/>
      <c r="K8361" s="234"/>
      <c r="L8361" s="239"/>
      <c r="M8361" s="240"/>
      <c r="N8361" s="241"/>
      <c r="O8361" s="241"/>
      <c r="P8361" s="241"/>
      <c r="Q8361" s="241"/>
      <c r="R8361" s="241"/>
      <c r="S8361" s="241"/>
      <c r="T8361" s="242"/>
      <c r="AT8361" s="243" t="s">
        <v>272</v>
      </c>
      <c r="AU8361" s="243" t="s">
        <v>91</v>
      </c>
      <c r="AV8361" s="15" t="s">
        <v>91</v>
      </c>
      <c r="AW8361" s="15" t="s">
        <v>38</v>
      </c>
      <c r="AX8361" s="15" t="s">
        <v>82</v>
      </c>
      <c r="AY8361" s="243" t="s">
        <v>262</v>
      </c>
    </row>
    <row r="8362" spans="1:65" s="14" customFormat="1" ht="10">
      <c r="B8362" s="222"/>
      <c r="C8362" s="223"/>
      <c r="D8362" s="208" t="s">
        <v>272</v>
      </c>
      <c r="E8362" s="224" t="s">
        <v>44</v>
      </c>
      <c r="F8362" s="225" t="s">
        <v>284</v>
      </c>
      <c r="G8362" s="223"/>
      <c r="H8362" s="226">
        <v>6</v>
      </c>
      <c r="I8362" s="227"/>
      <c r="J8362" s="223"/>
      <c r="K8362" s="223"/>
      <c r="L8362" s="228"/>
      <c r="M8362" s="229"/>
      <c r="N8362" s="230"/>
      <c r="O8362" s="230"/>
      <c r="P8362" s="230"/>
      <c r="Q8362" s="230"/>
      <c r="R8362" s="230"/>
      <c r="S8362" s="230"/>
      <c r="T8362" s="231"/>
      <c r="AT8362" s="232" t="s">
        <v>272</v>
      </c>
      <c r="AU8362" s="232" t="s">
        <v>91</v>
      </c>
      <c r="AV8362" s="14" t="s">
        <v>97</v>
      </c>
      <c r="AW8362" s="14" t="s">
        <v>38</v>
      </c>
      <c r="AX8362" s="14" t="s">
        <v>82</v>
      </c>
      <c r="AY8362" s="232" t="s">
        <v>262</v>
      </c>
    </row>
    <row r="8363" spans="1:65" s="16" customFormat="1" ht="10">
      <c r="B8363" s="244"/>
      <c r="C8363" s="245"/>
      <c r="D8363" s="208" t="s">
        <v>272</v>
      </c>
      <c r="E8363" s="246" t="s">
        <v>44</v>
      </c>
      <c r="F8363" s="247" t="s">
        <v>291</v>
      </c>
      <c r="G8363" s="245"/>
      <c r="H8363" s="248">
        <v>24</v>
      </c>
      <c r="I8363" s="249"/>
      <c r="J8363" s="245"/>
      <c r="K8363" s="245"/>
      <c r="L8363" s="250"/>
      <c r="M8363" s="251"/>
      <c r="N8363" s="252"/>
      <c r="O8363" s="252"/>
      <c r="P8363" s="252"/>
      <c r="Q8363" s="252"/>
      <c r="R8363" s="252"/>
      <c r="S8363" s="252"/>
      <c r="T8363" s="253"/>
      <c r="AT8363" s="254" t="s">
        <v>272</v>
      </c>
      <c r="AU8363" s="254" t="s">
        <v>91</v>
      </c>
      <c r="AV8363" s="16" t="s">
        <v>104</v>
      </c>
      <c r="AW8363" s="16" t="s">
        <v>38</v>
      </c>
      <c r="AX8363" s="16" t="s">
        <v>89</v>
      </c>
      <c r="AY8363" s="254" t="s">
        <v>262</v>
      </c>
    </row>
    <row r="8364" spans="1:65" s="2" customFormat="1" ht="16.5" customHeight="1">
      <c r="A8364" s="37"/>
      <c r="B8364" s="38"/>
      <c r="C8364" s="255" t="s">
        <v>3808</v>
      </c>
      <c r="D8364" s="255" t="s">
        <v>633</v>
      </c>
      <c r="E8364" s="256" t="s">
        <v>3765</v>
      </c>
      <c r="F8364" s="257" t="s">
        <v>3766</v>
      </c>
      <c r="G8364" s="258" t="s">
        <v>342</v>
      </c>
      <c r="H8364" s="259">
        <v>11.04</v>
      </c>
      <c r="I8364" s="260"/>
      <c r="J8364" s="261">
        <f>ROUND(I8364*H8364,2)</f>
        <v>0</v>
      </c>
      <c r="K8364" s="257" t="s">
        <v>268</v>
      </c>
      <c r="L8364" s="262"/>
      <c r="M8364" s="263" t="s">
        <v>44</v>
      </c>
      <c r="N8364" s="264" t="s">
        <v>53</v>
      </c>
      <c r="O8364" s="67"/>
      <c r="P8364" s="204">
        <f>O8364*H8364</f>
        <v>0</v>
      </c>
      <c r="Q8364" s="204">
        <v>0.02</v>
      </c>
      <c r="R8364" s="204">
        <f>Q8364*H8364</f>
        <v>0.2208</v>
      </c>
      <c r="S8364" s="204">
        <v>0</v>
      </c>
      <c r="T8364" s="205">
        <f>S8364*H8364</f>
        <v>0</v>
      </c>
      <c r="U8364" s="37"/>
      <c r="V8364" s="37"/>
      <c r="W8364" s="37"/>
      <c r="X8364" s="37"/>
      <c r="Y8364" s="37"/>
      <c r="Z8364" s="37"/>
      <c r="AA8364" s="37"/>
      <c r="AB8364" s="37"/>
      <c r="AC8364" s="37"/>
      <c r="AD8364" s="37"/>
      <c r="AE8364" s="37"/>
      <c r="AR8364" s="206" t="s">
        <v>619</v>
      </c>
      <c r="AT8364" s="206" t="s">
        <v>633</v>
      </c>
      <c r="AU8364" s="206" t="s">
        <v>91</v>
      </c>
      <c r="AY8364" s="19" t="s">
        <v>262</v>
      </c>
      <c r="BE8364" s="207">
        <f>IF(N8364="základní",J8364,0)</f>
        <v>0</v>
      </c>
      <c r="BF8364" s="207">
        <f>IF(N8364="snížená",J8364,0)</f>
        <v>0</v>
      </c>
      <c r="BG8364" s="207">
        <f>IF(N8364="zákl. přenesená",J8364,0)</f>
        <v>0</v>
      </c>
      <c r="BH8364" s="207">
        <f>IF(N8364="sníž. přenesená",J8364,0)</f>
        <v>0</v>
      </c>
      <c r="BI8364" s="207">
        <f>IF(N8364="nulová",J8364,0)</f>
        <v>0</v>
      </c>
      <c r="BJ8364" s="19" t="s">
        <v>89</v>
      </c>
      <c r="BK8364" s="207">
        <f>ROUND(I8364*H8364,2)</f>
        <v>0</v>
      </c>
      <c r="BL8364" s="19" t="s">
        <v>442</v>
      </c>
      <c r="BM8364" s="206" t="s">
        <v>3809</v>
      </c>
    </row>
    <row r="8365" spans="1:65" s="13" customFormat="1" ht="10">
      <c r="B8365" s="212"/>
      <c r="C8365" s="213"/>
      <c r="D8365" s="208" t="s">
        <v>272</v>
      </c>
      <c r="E8365" s="214" t="s">
        <v>44</v>
      </c>
      <c r="F8365" s="215" t="s">
        <v>3806</v>
      </c>
      <c r="G8365" s="213"/>
      <c r="H8365" s="214" t="s">
        <v>44</v>
      </c>
      <c r="I8365" s="216"/>
      <c r="J8365" s="213"/>
      <c r="K8365" s="213"/>
      <c r="L8365" s="217"/>
      <c r="M8365" s="218"/>
      <c r="N8365" s="219"/>
      <c r="O8365" s="219"/>
      <c r="P8365" s="219"/>
      <c r="Q8365" s="219"/>
      <c r="R8365" s="219"/>
      <c r="S8365" s="219"/>
      <c r="T8365" s="220"/>
      <c r="AT8365" s="221" t="s">
        <v>272</v>
      </c>
      <c r="AU8365" s="221" t="s">
        <v>91</v>
      </c>
      <c r="AV8365" s="13" t="s">
        <v>89</v>
      </c>
      <c r="AW8365" s="13" t="s">
        <v>38</v>
      </c>
      <c r="AX8365" s="13" t="s">
        <v>82</v>
      </c>
      <c r="AY8365" s="221" t="s">
        <v>262</v>
      </c>
    </row>
    <row r="8366" spans="1:65" s="13" customFormat="1" ht="10">
      <c r="B8366" s="212"/>
      <c r="C8366" s="213"/>
      <c r="D8366" s="208" t="s">
        <v>272</v>
      </c>
      <c r="E8366" s="214" t="s">
        <v>44</v>
      </c>
      <c r="F8366" s="215" t="s">
        <v>1219</v>
      </c>
      <c r="G8366" s="213"/>
      <c r="H8366" s="214" t="s">
        <v>44</v>
      </c>
      <c r="I8366" s="216"/>
      <c r="J8366" s="213"/>
      <c r="K8366" s="213"/>
      <c r="L8366" s="217"/>
      <c r="M8366" s="218"/>
      <c r="N8366" s="219"/>
      <c r="O8366" s="219"/>
      <c r="P8366" s="219"/>
      <c r="Q8366" s="219"/>
      <c r="R8366" s="219"/>
      <c r="S8366" s="219"/>
      <c r="T8366" s="220"/>
      <c r="AT8366" s="221" t="s">
        <v>272</v>
      </c>
      <c r="AU8366" s="221" t="s">
        <v>91</v>
      </c>
      <c r="AV8366" s="13" t="s">
        <v>89</v>
      </c>
      <c r="AW8366" s="13" t="s">
        <v>38</v>
      </c>
      <c r="AX8366" s="13" t="s">
        <v>82</v>
      </c>
      <c r="AY8366" s="221" t="s">
        <v>262</v>
      </c>
    </row>
    <row r="8367" spans="1:65" s="15" customFormat="1" ht="10">
      <c r="B8367" s="233"/>
      <c r="C8367" s="234"/>
      <c r="D8367" s="208" t="s">
        <v>272</v>
      </c>
      <c r="E8367" s="235" t="s">
        <v>44</v>
      </c>
      <c r="F8367" s="236" t="s">
        <v>3807</v>
      </c>
      <c r="G8367" s="234"/>
      <c r="H8367" s="237">
        <v>6</v>
      </c>
      <c r="I8367" s="238"/>
      <c r="J8367" s="234"/>
      <c r="K8367" s="234"/>
      <c r="L8367" s="239"/>
      <c r="M8367" s="240"/>
      <c r="N8367" s="241"/>
      <c r="O8367" s="241"/>
      <c r="P8367" s="241"/>
      <c r="Q8367" s="241"/>
      <c r="R8367" s="241"/>
      <c r="S8367" s="241"/>
      <c r="T8367" s="242"/>
      <c r="AT8367" s="243" t="s">
        <v>272</v>
      </c>
      <c r="AU8367" s="243" t="s">
        <v>91</v>
      </c>
      <c r="AV8367" s="15" t="s">
        <v>91</v>
      </c>
      <c r="AW8367" s="15" t="s">
        <v>38</v>
      </c>
      <c r="AX8367" s="15" t="s">
        <v>82</v>
      </c>
      <c r="AY8367" s="243" t="s">
        <v>262</v>
      </c>
    </row>
    <row r="8368" spans="1:65" s="14" customFormat="1" ht="10">
      <c r="B8368" s="222"/>
      <c r="C8368" s="223"/>
      <c r="D8368" s="208" t="s">
        <v>272</v>
      </c>
      <c r="E8368" s="224" t="s">
        <v>44</v>
      </c>
      <c r="F8368" s="225" t="s">
        <v>284</v>
      </c>
      <c r="G8368" s="223"/>
      <c r="H8368" s="226">
        <v>6</v>
      </c>
      <c r="I8368" s="227"/>
      <c r="J8368" s="223"/>
      <c r="K8368" s="223"/>
      <c r="L8368" s="228"/>
      <c r="M8368" s="229"/>
      <c r="N8368" s="230"/>
      <c r="O8368" s="230"/>
      <c r="P8368" s="230"/>
      <c r="Q8368" s="230"/>
      <c r="R8368" s="230"/>
      <c r="S8368" s="230"/>
      <c r="T8368" s="231"/>
      <c r="AT8368" s="232" t="s">
        <v>272</v>
      </c>
      <c r="AU8368" s="232" t="s">
        <v>91</v>
      </c>
      <c r="AV8368" s="14" t="s">
        <v>97</v>
      </c>
      <c r="AW8368" s="14" t="s">
        <v>38</v>
      </c>
      <c r="AX8368" s="14" t="s">
        <v>82</v>
      </c>
      <c r="AY8368" s="232" t="s">
        <v>262</v>
      </c>
    </row>
    <row r="8369" spans="1:65" s="13" customFormat="1" ht="10">
      <c r="B8369" s="212"/>
      <c r="C8369" s="213"/>
      <c r="D8369" s="208" t="s">
        <v>272</v>
      </c>
      <c r="E8369" s="214" t="s">
        <v>44</v>
      </c>
      <c r="F8369" s="215" t="s">
        <v>1248</v>
      </c>
      <c r="G8369" s="213"/>
      <c r="H8369" s="214" t="s">
        <v>44</v>
      </c>
      <c r="I8369" s="216"/>
      <c r="J8369" s="213"/>
      <c r="K8369" s="213"/>
      <c r="L8369" s="217"/>
      <c r="M8369" s="218"/>
      <c r="N8369" s="219"/>
      <c r="O8369" s="219"/>
      <c r="P8369" s="219"/>
      <c r="Q8369" s="219"/>
      <c r="R8369" s="219"/>
      <c r="S8369" s="219"/>
      <c r="T8369" s="220"/>
      <c r="AT8369" s="221" t="s">
        <v>272</v>
      </c>
      <c r="AU8369" s="221" t="s">
        <v>91</v>
      </c>
      <c r="AV8369" s="13" t="s">
        <v>89</v>
      </c>
      <c r="AW8369" s="13" t="s">
        <v>38</v>
      </c>
      <c r="AX8369" s="13" t="s">
        <v>82</v>
      </c>
      <c r="AY8369" s="221" t="s">
        <v>262</v>
      </c>
    </row>
    <row r="8370" spans="1:65" s="15" customFormat="1" ht="10">
      <c r="B8370" s="233"/>
      <c r="C8370" s="234"/>
      <c r="D8370" s="208" t="s">
        <v>272</v>
      </c>
      <c r="E8370" s="235" t="s">
        <v>44</v>
      </c>
      <c r="F8370" s="236" t="s">
        <v>3807</v>
      </c>
      <c r="G8370" s="234"/>
      <c r="H8370" s="237">
        <v>6</v>
      </c>
      <c r="I8370" s="238"/>
      <c r="J8370" s="234"/>
      <c r="K8370" s="234"/>
      <c r="L8370" s="239"/>
      <c r="M8370" s="240"/>
      <c r="N8370" s="241"/>
      <c r="O8370" s="241"/>
      <c r="P8370" s="241"/>
      <c r="Q8370" s="241"/>
      <c r="R8370" s="241"/>
      <c r="S8370" s="241"/>
      <c r="T8370" s="242"/>
      <c r="AT8370" s="243" t="s">
        <v>272</v>
      </c>
      <c r="AU8370" s="243" t="s">
        <v>91</v>
      </c>
      <c r="AV8370" s="15" t="s">
        <v>91</v>
      </c>
      <c r="AW8370" s="15" t="s">
        <v>38</v>
      </c>
      <c r="AX8370" s="15" t="s">
        <v>82</v>
      </c>
      <c r="AY8370" s="243" t="s">
        <v>262</v>
      </c>
    </row>
    <row r="8371" spans="1:65" s="14" customFormat="1" ht="10">
      <c r="B8371" s="222"/>
      <c r="C8371" s="223"/>
      <c r="D8371" s="208" t="s">
        <v>272</v>
      </c>
      <c r="E8371" s="224" t="s">
        <v>44</v>
      </c>
      <c r="F8371" s="225" t="s">
        <v>284</v>
      </c>
      <c r="G8371" s="223"/>
      <c r="H8371" s="226">
        <v>6</v>
      </c>
      <c r="I8371" s="227"/>
      <c r="J8371" s="223"/>
      <c r="K8371" s="223"/>
      <c r="L8371" s="228"/>
      <c r="M8371" s="229"/>
      <c r="N8371" s="230"/>
      <c r="O8371" s="230"/>
      <c r="P8371" s="230"/>
      <c r="Q8371" s="230"/>
      <c r="R8371" s="230"/>
      <c r="S8371" s="230"/>
      <c r="T8371" s="231"/>
      <c r="AT8371" s="232" t="s">
        <v>272</v>
      </c>
      <c r="AU8371" s="232" t="s">
        <v>91</v>
      </c>
      <c r="AV8371" s="14" t="s">
        <v>97</v>
      </c>
      <c r="AW8371" s="14" t="s">
        <v>38</v>
      </c>
      <c r="AX8371" s="14" t="s">
        <v>82</v>
      </c>
      <c r="AY8371" s="232" t="s">
        <v>262</v>
      </c>
    </row>
    <row r="8372" spans="1:65" s="13" customFormat="1" ht="10">
      <c r="B8372" s="212"/>
      <c r="C8372" s="213"/>
      <c r="D8372" s="208" t="s">
        <v>272</v>
      </c>
      <c r="E8372" s="214" t="s">
        <v>44</v>
      </c>
      <c r="F8372" s="215" t="s">
        <v>575</v>
      </c>
      <c r="G8372" s="213"/>
      <c r="H8372" s="214" t="s">
        <v>44</v>
      </c>
      <c r="I8372" s="216"/>
      <c r="J8372" s="213"/>
      <c r="K8372" s="213"/>
      <c r="L8372" s="217"/>
      <c r="M8372" s="218"/>
      <c r="N8372" s="219"/>
      <c r="O8372" s="219"/>
      <c r="P8372" s="219"/>
      <c r="Q8372" s="219"/>
      <c r="R8372" s="219"/>
      <c r="S8372" s="219"/>
      <c r="T8372" s="220"/>
      <c r="AT8372" s="221" t="s">
        <v>272</v>
      </c>
      <c r="AU8372" s="221" t="s">
        <v>91</v>
      </c>
      <c r="AV8372" s="13" t="s">
        <v>89</v>
      </c>
      <c r="AW8372" s="13" t="s">
        <v>38</v>
      </c>
      <c r="AX8372" s="13" t="s">
        <v>82</v>
      </c>
      <c r="AY8372" s="221" t="s">
        <v>262</v>
      </c>
    </row>
    <row r="8373" spans="1:65" s="15" customFormat="1" ht="10">
      <c r="B8373" s="233"/>
      <c r="C8373" s="234"/>
      <c r="D8373" s="208" t="s">
        <v>272</v>
      </c>
      <c r="E8373" s="235" t="s">
        <v>44</v>
      </c>
      <c r="F8373" s="236" t="s">
        <v>3807</v>
      </c>
      <c r="G8373" s="234"/>
      <c r="H8373" s="237">
        <v>6</v>
      </c>
      <c r="I8373" s="238"/>
      <c r="J8373" s="234"/>
      <c r="K8373" s="234"/>
      <c r="L8373" s="239"/>
      <c r="M8373" s="240"/>
      <c r="N8373" s="241"/>
      <c r="O8373" s="241"/>
      <c r="P8373" s="241"/>
      <c r="Q8373" s="241"/>
      <c r="R8373" s="241"/>
      <c r="S8373" s="241"/>
      <c r="T8373" s="242"/>
      <c r="AT8373" s="243" t="s">
        <v>272</v>
      </c>
      <c r="AU8373" s="243" t="s">
        <v>91</v>
      </c>
      <c r="AV8373" s="15" t="s">
        <v>91</v>
      </c>
      <c r="AW8373" s="15" t="s">
        <v>38</v>
      </c>
      <c r="AX8373" s="15" t="s">
        <v>82</v>
      </c>
      <c r="AY8373" s="243" t="s">
        <v>262</v>
      </c>
    </row>
    <row r="8374" spans="1:65" s="14" customFormat="1" ht="10">
      <c r="B8374" s="222"/>
      <c r="C8374" s="223"/>
      <c r="D8374" s="208" t="s">
        <v>272</v>
      </c>
      <c r="E8374" s="224" t="s">
        <v>44</v>
      </c>
      <c r="F8374" s="225" t="s">
        <v>284</v>
      </c>
      <c r="G8374" s="223"/>
      <c r="H8374" s="226">
        <v>6</v>
      </c>
      <c r="I8374" s="227"/>
      <c r="J8374" s="223"/>
      <c r="K8374" s="223"/>
      <c r="L8374" s="228"/>
      <c r="M8374" s="229"/>
      <c r="N8374" s="230"/>
      <c r="O8374" s="230"/>
      <c r="P8374" s="230"/>
      <c r="Q8374" s="230"/>
      <c r="R8374" s="230"/>
      <c r="S8374" s="230"/>
      <c r="T8374" s="231"/>
      <c r="AT8374" s="232" t="s">
        <v>272</v>
      </c>
      <c r="AU8374" s="232" t="s">
        <v>91</v>
      </c>
      <c r="AV8374" s="14" t="s">
        <v>97</v>
      </c>
      <c r="AW8374" s="14" t="s">
        <v>38</v>
      </c>
      <c r="AX8374" s="14" t="s">
        <v>82</v>
      </c>
      <c r="AY8374" s="232" t="s">
        <v>262</v>
      </c>
    </row>
    <row r="8375" spans="1:65" s="13" customFormat="1" ht="10">
      <c r="B8375" s="212"/>
      <c r="C8375" s="213"/>
      <c r="D8375" s="208" t="s">
        <v>272</v>
      </c>
      <c r="E8375" s="214" t="s">
        <v>44</v>
      </c>
      <c r="F8375" s="215" t="s">
        <v>576</v>
      </c>
      <c r="G8375" s="213"/>
      <c r="H8375" s="214" t="s">
        <v>44</v>
      </c>
      <c r="I8375" s="216"/>
      <c r="J8375" s="213"/>
      <c r="K8375" s="213"/>
      <c r="L8375" s="217"/>
      <c r="M8375" s="218"/>
      <c r="N8375" s="219"/>
      <c r="O8375" s="219"/>
      <c r="P8375" s="219"/>
      <c r="Q8375" s="219"/>
      <c r="R8375" s="219"/>
      <c r="S8375" s="219"/>
      <c r="T8375" s="220"/>
      <c r="AT8375" s="221" t="s">
        <v>272</v>
      </c>
      <c r="AU8375" s="221" t="s">
        <v>91</v>
      </c>
      <c r="AV8375" s="13" t="s">
        <v>89</v>
      </c>
      <c r="AW8375" s="13" t="s">
        <v>38</v>
      </c>
      <c r="AX8375" s="13" t="s">
        <v>82</v>
      </c>
      <c r="AY8375" s="221" t="s">
        <v>262</v>
      </c>
    </row>
    <row r="8376" spans="1:65" s="15" customFormat="1" ht="10">
      <c r="B8376" s="233"/>
      <c r="C8376" s="234"/>
      <c r="D8376" s="208" t="s">
        <v>272</v>
      </c>
      <c r="E8376" s="235" t="s">
        <v>44</v>
      </c>
      <c r="F8376" s="236" t="s">
        <v>3807</v>
      </c>
      <c r="G8376" s="234"/>
      <c r="H8376" s="237">
        <v>6</v>
      </c>
      <c r="I8376" s="238"/>
      <c r="J8376" s="234"/>
      <c r="K8376" s="234"/>
      <c r="L8376" s="239"/>
      <c r="M8376" s="240"/>
      <c r="N8376" s="241"/>
      <c r="O8376" s="241"/>
      <c r="P8376" s="241"/>
      <c r="Q8376" s="241"/>
      <c r="R8376" s="241"/>
      <c r="S8376" s="241"/>
      <c r="T8376" s="242"/>
      <c r="AT8376" s="243" t="s">
        <v>272</v>
      </c>
      <c r="AU8376" s="243" t="s">
        <v>91</v>
      </c>
      <c r="AV8376" s="15" t="s">
        <v>91</v>
      </c>
      <c r="AW8376" s="15" t="s">
        <v>38</v>
      </c>
      <c r="AX8376" s="15" t="s">
        <v>82</v>
      </c>
      <c r="AY8376" s="243" t="s">
        <v>262</v>
      </c>
    </row>
    <row r="8377" spans="1:65" s="14" customFormat="1" ht="10">
      <c r="B8377" s="222"/>
      <c r="C8377" s="223"/>
      <c r="D8377" s="208" t="s">
        <v>272</v>
      </c>
      <c r="E8377" s="224" t="s">
        <v>44</v>
      </c>
      <c r="F8377" s="225" t="s">
        <v>284</v>
      </c>
      <c r="G8377" s="223"/>
      <c r="H8377" s="226">
        <v>6</v>
      </c>
      <c r="I8377" s="227"/>
      <c r="J8377" s="223"/>
      <c r="K8377" s="223"/>
      <c r="L8377" s="228"/>
      <c r="M8377" s="229"/>
      <c r="N8377" s="230"/>
      <c r="O8377" s="230"/>
      <c r="P8377" s="230"/>
      <c r="Q8377" s="230"/>
      <c r="R8377" s="230"/>
      <c r="S8377" s="230"/>
      <c r="T8377" s="231"/>
      <c r="AT8377" s="232" t="s">
        <v>272</v>
      </c>
      <c r="AU8377" s="232" t="s">
        <v>91</v>
      </c>
      <c r="AV8377" s="14" t="s">
        <v>97</v>
      </c>
      <c r="AW8377" s="14" t="s">
        <v>38</v>
      </c>
      <c r="AX8377" s="14" t="s">
        <v>82</v>
      </c>
      <c r="AY8377" s="232" t="s">
        <v>262</v>
      </c>
    </row>
    <row r="8378" spans="1:65" s="16" customFormat="1" ht="10">
      <c r="B8378" s="244"/>
      <c r="C8378" s="245"/>
      <c r="D8378" s="208" t="s">
        <v>272</v>
      </c>
      <c r="E8378" s="246" t="s">
        <v>44</v>
      </c>
      <c r="F8378" s="247" t="s">
        <v>291</v>
      </c>
      <c r="G8378" s="245"/>
      <c r="H8378" s="248">
        <v>24</v>
      </c>
      <c r="I8378" s="249"/>
      <c r="J8378" s="245"/>
      <c r="K8378" s="245"/>
      <c r="L8378" s="250"/>
      <c r="M8378" s="251"/>
      <c r="N8378" s="252"/>
      <c r="O8378" s="252"/>
      <c r="P8378" s="252"/>
      <c r="Q8378" s="252"/>
      <c r="R8378" s="252"/>
      <c r="S8378" s="252"/>
      <c r="T8378" s="253"/>
      <c r="AT8378" s="254" t="s">
        <v>272</v>
      </c>
      <c r="AU8378" s="254" t="s">
        <v>91</v>
      </c>
      <c r="AV8378" s="16" t="s">
        <v>104</v>
      </c>
      <c r="AW8378" s="16" t="s">
        <v>38</v>
      </c>
      <c r="AX8378" s="16" t="s">
        <v>82</v>
      </c>
      <c r="AY8378" s="254" t="s">
        <v>262</v>
      </c>
    </row>
    <row r="8379" spans="1:65" s="15" customFormat="1" ht="10">
      <c r="B8379" s="233"/>
      <c r="C8379" s="234"/>
      <c r="D8379" s="208" t="s">
        <v>272</v>
      </c>
      <c r="E8379" s="235" t="s">
        <v>44</v>
      </c>
      <c r="F8379" s="236" t="s">
        <v>3712</v>
      </c>
      <c r="G8379" s="234"/>
      <c r="H8379" s="237">
        <v>9.6</v>
      </c>
      <c r="I8379" s="238"/>
      <c r="J8379" s="234"/>
      <c r="K8379" s="234"/>
      <c r="L8379" s="239"/>
      <c r="M8379" s="240"/>
      <c r="N8379" s="241"/>
      <c r="O8379" s="241"/>
      <c r="P8379" s="241"/>
      <c r="Q8379" s="241"/>
      <c r="R8379" s="241"/>
      <c r="S8379" s="241"/>
      <c r="T8379" s="242"/>
      <c r="AT8379" s="243" t="s">
        <v>272</v>
      </c>
      <c r="AU8379" s="243" t="s">
        <v>91</v>
      </c>
      <c r="AV8379" s="15" t="s">
        <v>91</v>
      </c>
      <c r="AW8379" s="15" t="s">
        <v>38</v>
      </c>
      <c r="AX8379" s="15" t="s">
        <v>89</v>
      </c>
      <c r="AY8379" s="243" t="s">
        <v>262</v>
      </c>
    </row>
    <row r="8380" spans="1:65" s="15" customFormat="1" ht="10">
      <c r="B8380" s="233"/>
      <c r="C8380" s="234"/>
      <c r="D8380" s="208" t="s">
        <v>272</v>
      </c>
      <c r="E8380" s="234"/>
      <c r="F8380" s="236" t="s">
        <v>3810</v>
      </c>
      <c r="G8380" s="234"/>
      <c r="H8380" s="237">
        <v>11.04</v>
      </c>
      <c r="I8380" s="238"/>
      <c r="J8380" s="234"/>
      <c r="K8380" s="234"/>
      <c r="L8380" s="239"/>
      <c r="M8380" s="240"/>
      <c r="N8380" s="241"/>
      <c r="O8380" s="241"/>
      <c r="P8380" s="241"/>
      <c r="Q8380" s="241"/>
      <c r="R8380" s="241"/>
      <c r="S8380" s="241"/>
      <c r="T8380" s="242"/>
      <c r="AT8380" s="243" t="s">
        <v>272</v>
      </c>
      <c r="AU8380" s="243" t="s">
        <v>91</v>
      </c>
      <c r="AV8380" s="15" t="s">
        <v>91</v>
      </c>
      <c r="AW8380" s="15" t="s">
        <v>4</v>
      </c>
      <c r="AX8380" s="15" t="s">
        <v>89</v>
      </c>
      <c r="AY8380" s="243" t="s">
        <v>262</v>
      </c>
    </row>
    <row r="8381" spans="1:65" s="2" customFormat="1" ht="21.75" customHeight="1">
      <c r="A8381" s="37"/>
      <c r="B8381" s="38"/>
      <c r="C8381" s="195" t="s">
        <v>3811</v>
      </c>
      <c r="D8381" s="195" t="s">
        <v>264</v>
      </c>
      <c r="E8381" s="196" t="s">
        <v>3812</v>
      </c>
      <c r="F8381" s="197" t="s">
        <v>3813</v>
      </c>
      <c r="G8381" s="198" t="s">
        <v>406</v>
      </c>
      <c r="H8381" s="199">
        <v>20.439</v>
      </c>
      <c r="I8381" s="200"/>
      <c r="J8381" s="201">
        <f>ROUND(I8381*H8381,2)</f>
        <v>0</v>
      </c>
      <c r="K8381" s="197" t="s">
        <v>268</v>
      </c>
      <c r="L8381" s="42"/>
      <c r="M8381" s="202" t="s">
        <v>44</v>
      </c>
      <c r="N8381" s="203" t="s">
        <v>53</v>
      </c>
      <c r="O8381" s="67"/>
      <c r="P8381" s="204">
        <f>O8381*H8381</f>
        <v>0</v>
      </c>
      <c r="Q8381" s="204">
        <v>0</v>
      </c>
      <c r="R8381" s="204">
        <f>Q8381*H8381</f>
        <v>0</v>
      </c>
      <c r="S8381" s="204">
        <v>0</v>
      </c>
      <c r="T8381" s="205">
        <f>S8381*H8381</f>
        <v>0</v>
      </c>
      <c r="U8381" s="37"/>
      <c r="V8381" s="37"/>
      <c r="W8381" s="37"/>
      <c r="X8381" s="37"/>
      <c r="Y8381" s="37"/>
      <c r="Z8381" s="37"/>
      <c r="AA8381" s="37"/>
      <c r="AB8381" s="37"/>
      <c r="AC8381" s="37"/>
      <c r="AD8381" s="37"/>
      <c r="AE8381" s="37"/>
      <c r="AR8381" s="206" t="s">
        <v>442</v>
      </c>
      <c r="AT8381" s="206" t="s">
        <v>264</v>
      </c>
      <c r="AU8381" s="206" t="s">
        <v>91</v>
      </c>
      <c r="AY8381" s="19" t="s">
        <v>262</v>
      </c>
      <c r="BE8381" s="207">
        <f>IF(N8381="základní",J8381,0)</f>
        <v>0</v>
      </c>
      <c r="BF8381" s="207">
        <f>IF(N8381="snížená",J8381,0)</f>
        <v>0</v>
      </c>
      <c r="BG8381" s="207">
        <f>IF(N8381="zákl. přenesená",J8381,0)</f>
        <v>0</v>
      </c>
      <c r="BH8381" s="207">
        <f>IF(N8381="sníž. přenesená",J8381,0)</f>
        <v>0</v>
      </c>
      <c r="BI8381" s="207">
        <f>IF(N8381="nulová",J8381,0)</f>
        <v>0</v>
      </c>
      <c r="BJ8381" s="19" t="s">
        <v>89</v>
      </c>
      <c r="BK8381" s="207">
        <f>ROUND(I8381*H8381,2)</f>
        <v>0</v>
      </c>
      <c r="BL8381" s="19" t="s">
        <v>442</v>
      </c>
      <c r="BM8381" s="206" t="s">
        <v>3814</v>
      </c>
    </row>
    <row r="8382" spans="1:65" s="2" customFormat="1" ht="72">
      <c r="A8382" s="37"/>
      <c r="B8382" s="38"/>
      <c r="C8382" s="39"/>
      <c r="D8382" s="208" t="s">
        <v>270</v>
      </c>
      <c r="E8382" s="39"/>
      <c r="F8382" s="209" t="s">
        <v>1695</v>
      </c>
      <c r="G8382" s="39"/>
      <c r="H8382" s="39"/>
      <c r="I8382" s="118"/>
      <c r="J8382" s="39"/>
      <c r="K8382" s="39"/>
      <c r="L8382" s="42"/>
      <c r="M8382" s="210"/>
      <c r="N8382" s="211"/>
      <c r="O8382" s="67"/>
      <c r="P8382" s="67"/>
      <c r="Q8382" s="67"/>
      <c r="R8382" s="67"/>
      <c r="S8382" s="67"/>
      <c r="T8382" s="68"/>
      <c r="U8382" s="37"/>
      <c r="V8382" s="37"/>
      <c r="W8382" s="37"/>
      <c r="X8382" s="37"/>
      <c r="Y8382" s="37"/>
      <c r="Z8382" s="37"/>
      <c r="AA8382" s="37"/>
      <c r="AB8382" s="37"/>
      <c r="AC8382" s="37"/>
      <c r="AD8382" s="37"/>
      <c r="AE8382" s="37"/>
      <c r="AT8382" s="19" t="s">
        <v>270</v>
      </c>
      <c r="AU8382" s="19" t="s">
        <v>91</v>
      </c>
    </row>
    <row r="8383" spans="1:65" s="12" customFormat="1" ht="22.75" customHeight="1">
      <c r="B8383" s="179"/>
      <c r="C8383" s="180"/>
      <c r="D8383" s="181" t="s">
        <v>81</v>
      </c>
      <c r="E8383" s="193" t="s">
        <v>3815</v>
      </c>
      <c r="F8383" s="193" t="s">
        <v>3816</v>
      </c>
      <c r="G8383" s="180"/>
      <c r="H8383" s="180"/>
      <c r="I8383" s="183"/>
      <c r="J8383" s="194">
        <f>BK8383</f>
        <v>0</v>
      </c>
      <c r="K8383" s="180"/>
      <c r="L8383" s="185"/>
      <c r="M8383" s="186"/>
      <c r="N8383" s="187"/>
      <c r="O8383" s="187"/>
      <c r="P8383" s="188">
        <f>SUM(P8384:P8464)</f>
        <v>0</v>
      </c>
      <c r="Q8383" s="187"/>
      <c r="R8383" s="188">
        <f>SUM(R8384:R8464)</f>
        <v>0.18199618000000001</v>
      </c>
      <c r="S8383" s="187"/>
      <c r="T8383" s="189">
        <f>SUM(T8384:T8464)</f>
        <v>0</v>
      </c>
      <c r="AR8383" s="190" t="s">
        <v>91</v>
      </c>
      <c r="AT8383" s="191" t="s">
        <v>81</v>
      </c>
      <c r="AU8383" s="191" t="s">
        <v>89</v>
      </c>
      <c r="AY8383" s="190" t="s">
        <v>262</v>
      </c>
      <c r="BK8383" s="192">
        <f>SUM(BK8384:BK8464)</f>
        <v>0</v>
      </c>
    </row>
    <row r="8384" spans="1:65" s="2" customFormat="1" ht="16.5" customHeight="1">
      <c r="A8384" s="37"/>
      <c r="B8384" s="38"/>
      <c r="C8384" s="195" t="s">
        <v>3817</v>
      </c>
      <c r="D8384" s="195" t="s">
        <v>264</v>
      </c>
      <c r="E8384" s="196" t="s">
        <v>3818</v>
      </c>
      <c r="F8384" s="197" t="s">
        <v>3819</v>
      </c>
      <c r="G8384" s="198" t="s">
        <v>342</v>
      </c>
      <c r="H8384" s="199">
        <v>201.36</v>
      </c>
      <c r="I8384" s="200"/>
      <c r="J8384" s="201">
        <f>ROUND(I8384*H8384,2)</f>
        <v>0</v>
      </c>
      <c r="K8384" s="197" t="s">
        <v>268</v>
      </c>
      <c r="L8384" s="42"/>
      <c r="M8384" s="202" t="s">
        <v>44</v>
      </c>
      <c r="N8384" s="203" t="s">
        <v>53</v>
      </c>
      <c r="O8384" s="67"/>
      <c r="P8384" s="204">
        <f>O8384*H8384</f>
        <v>0</v>
      </c>
      <c r="Q8384" s="204">
        <v>6.9999999999999994E-5</v>
      </c>
      <c r="R8384" s="204">
        <f>Q8384*H8384</f>
        <v>1.40952E-2</v>
      </c>
      <c r="S8384" s="204">
        <v>0</v>
      </c>
      <c r="T8384" s="205">
        <f>S8384*H8384</f>
        <v>0</v>
      </c>
      <c r="U8384" s="37"/>
      <c r="V8384" s="37"/>
      <c r="W8384" s="37"/>
      <c r="X8384" s="37"/>
      <c r="Y8384" s="37"/>
      <c r="Z8384" s="37"/>
      <c r="AA8384" s="37"/>
      <c r="AB8384" s="37"/>
      <c r="AC8384" s="37"/>
      <c r="AD8384" s="37"/>
      <c r="AE8384" s="37"/>
      <c r="AR8384" s="206" t="s">
        <v>442</v>
      </c>
      <c r="AT8384" s="206" t="s">
        <v>264</v>
      </c>
      <c r="AU8384" s="206" t="s">
        <v>91</v>
      </c>
      <c r="AY8384" s="19" t="s">
        <v>262</v>
      </c>
      <c r="BE8384" s="207">
        <f>IF(N8384="základní",J8384,0)</f>
        <v>0</v>
      </c>
      <c r="BF8384" s="207">
        <f>IF(N8384="snížená",J8384,0)</f>
        <v>0</v>
      </c>
      <c r="BG8384" s="207">
        <f>IF(N8384="zákl. přenesená",J8384,0)</f>
        <v>0</v>
      </c>
      <c r="BH8384" s="207">
        <f>IF(N8384="sníž. přenesená",J8384,0)</f>
        <v>0</v>
      </c>
      <c r="BI8384" s="207">
        <f>IF(N8384="nulová",J8384,0)</f>
        <v>0</v>
      </c>
      <c r="BJ8384" s="19" t="s">
        <v>89</v>
      </c>
      <c r="BK8384" s="207">
        <f>ROUND(I8384*H8384,2)</f>
        <v>0</v>
      </c>
      <c r="BL8384" s="19" t="s">
        <v>442</v>
      </c>
      <c r="BM8384" s="206" t="s">
        <v>3820</v>
      </c>
    </row>
    <row r="8385" spans="1:65" s="2" customFormat="1" ht="36">
      <c r="A8385" s="37"/>
      <c r="B8385" s="38"/>
      <c r="C8385" s="39"/>
      <c r="D8385" s="208" t="s">
        <v>421</v>
      </c>
      <c r="E8385" s="39"/>
      <c r="F8385" s="209" t="s">
        <v>3821</v>
      </c>
      <c r="G8385" s="39"/>
      <c r="H8385" s="39"/>
      <c r="I8385" s="118"/>
      <c r="J8385" s="39"/>
      <c r="K8385" s="39"/>
      <c r="L8385" s="42"/>
      <c r="M8385" s="210"/>
      <c r="N8385" s="211"/>
      <c r="O8385" s="67"/>
      <c r="P8385" s="67"/>
      <c r="Q8385" s="67"/>
      <c r="R8385" s="67"/>
      <c r="S8385" s="67"/>
      <c r="T8385" s="68"/>
      <c r="U8385" s="37"/>
      <c r="V8385" s="37"/>
      <c r="W8385" s="37"/>
      <c r="X8385" s="37"/>
      <c r="Y8385" s="37"/>
      <c r="Z8385" s="37"/>
      <c r="AA8385" s="37"/>
      <c r="AB8385" s="37"/>
      <c r="AC8385" s="37"/>
      <c r="AD8385" s="37"/>
      <c r="AE8385" s="37"/>
      <c r="AT8385" s="19" t="s">
        <v>421</v>
      </c>
      <c r="AU8385" s="19" t="s">
        <v>91</v>
      </c>
    </row>
    <row r="8386" spans="1:65" s="13" customFormat="1" ht="10">
      <c r="B8386" s="212"/>
      <c r="C8386" s="213"/>
      <c r="D8386" s="208" t="s">
        <v>272</v>
      </c>
      <c r="E8386" s="214" t="s">
        <v>44</v>
      </c>
      <c r="F8386" s="215" t="s">
        <v>3822</v>
      </c>
      <c r="G8386" s="213"/>
      <c r="H8386" s="214" t="s">
        <v>44</v>
      </c>
      <c r="I8386" s="216"/>
      <c r="J8386" s="213"/>
      <c r="K8386" s="213"/>
      <c r="L8386" s="217"/>
      <c r="M8386" s="218"/>
      <c r="N8386" s="219"/>
      <c r="O8386" s="219"/>
      <c r="P8386" s="219"/>
      <c r="Q8386" s="219"/>
      <c r="R8386" s="219"/>
      <c r="S8386" s="219"/>
      <c r="T8386" s="220"/>
      <c r="AT8386" s="221" t="s">
        <v>272</v>
      </c>
      <c r="AU8386" s="221" t="s">
        <v>91</v>
      </c>
      <c r="AV8386" s="13" t="s">
        <v>89</v>
      </c>
      <c r="AW8386" s="13" t="s">
        <v>38</v>
      </c>
      <c r="AX8386" s="13" t="s">
        <v>82</v>
      </c>
      <c r="AY8386" s="221" t="s">
        <v>262</v>
      </c>
    </row>
    <row r="8387" spans="1:65" s="13" customFormat="1" ht="10">
      <c r="B8387" s="212"/>
      <c r="C8387" s="213"/>
      <c r="D8387" s="208" t="s">
        <v>272</v>
      </c>
      <c r="E8387" s="214" t="s">
        <v>44</v>
      </c>
      <c r="F8387" s="215" t="s">
        <v>3823</v>
      </c>
      <c r="G8387" s="213"/>
      <c r="H8387" s="214" t="s">
        <v>44</v>
      </c>
      <c r="I8387" s="216"/>
      <c r="J8387" s="213"/>
      <c r="K8387" s="213"/>
      <c r="L8387" s="217"/>
      <c r="M8387" s="218"/>
      <c r="N8387" s="219"/>
      <c r="O8387" s="219"/>
      <c r="P8387" s="219"/>
      <c r="Q8387" s="219"/>
      <c r="R8387" s="219"/>
      <c r="S8387" s="219"/>
      <c r="T8387" s="220"/>
      <c r="AT8387" s="221" t="s">
        <v>272</v>
      </c>
      <c r="AU8387" s="221" t="s">
        <v>91</v>
      </c>
      <c r="AV8387" s="13" t="s">
        <v>89</v>
      </c>
      <c r="AW8387" s="13" t="s">
        <v>38</v>
      </c>
      <c r="AX8387" s="13" t="s">
        <v>82</v>
      </c>
      <c r="AY8387" s="221" t="s">
        <v>262</v>
      </c>
    </row>
    <row r="8388" spans="1:65" s="13" customFormat="1" ht="10">
      <c r="B8388" s="212"/>
      <c r="C8388" s="213"/>
      <c r="D8388" s="208" t="s">
        <v>272</v>
      </c>
      <c r="E8388" s="214" t="s">
        <v>44</v>
      </c>
      <c r="F8388" s="215" t="s">
        <v>3824</v>
      </c>
      <c r="G8388" s="213"/>
      <c r="H8388" s="214" t="s">
        <v>44</v>
      </c>
      <c r="I8388" s="216"/>
      <c r="J8388" s="213"/>
      <c r="K8388" s="213"/>
      <c r="L8388" s="217"/>
      <c r="M8388" s="218"/>
      <c r="N8388" s="219"/>
      <c r="O8388" s="219"/>
      <c r="P8388" s="219"/>
      <c r="Q8388" s="219"/>
      <c r="R8388" s="219"/>
      <c r="S8388" s="219"/>
      <c r="T8388" s="220"/>
      <c r="AT8388" s="221" t="s">
        <v>272</v>
      </c>
      <c r="AU8388" s="221" t="s">
        <v>91</v>
      </c>
      <c r="AV8388" s="13" t="s">
        <v>89</v>
      </c>
      <c r="AW8388" s="13" t="s">
        <v>38</v>
      </c>
      <c r="AX8388" s="13" t="s">
        <v>82</v>
      </c>
      <c r="AY8388" s="221" t="s">
        <v>262</v>
      </c>
    </row>
    <row r="8389" spans="1:65" s="13" customFormat="1" ht="10">
      <c r="B8389" s="212"/>
      <c r="C8389" s="213"/>
      <c r="D8389" s="208" t="s">
        <v>272</v>
      </c>
      <c r="E8389" s="214" t="s">
        <v>44</v>
      </c>
      <c r="F8389" s="215" t="s">
        <v>1401</v>
      </c>
      <c r="G8389" s="213"/>
      <c r="H8389" s="214" t="s">
        <v>44</v>
      </c>
      <c r="I8389" s="216"/>
      <c r="J8389" s="213"/>
      <c r="K8389" s="213"/>
      <c r="L8389" s="217"/>
      <c r="M8389" s="218"/>
      <c r="N8389" s="219"/>
      <c r="O8389" s="219"/>
      <c r="P8389" s="219"/>
      <c r="Q8389" s="219"/>
      <c r="R8389" s="219"/>
      <c r="S8389" s="219"/>
      <c r="T8389" s="220"/>
      <c r="AT8389" s="221" t="s">
        <v>272</v>
      </c>
      <c r="AU8389" s="221" t="s">
        <v>91</v>
      </c>
      <c r="AV8389" s="13" t="s">
        <v>89</v>
      </c>
      <c r="AW8389" s="13" t="s">
        <v>38</v>
      </c>
      <c r="AX8389" s="13" t="s">
        <v>82</v>
      </c>
      <c r="AY8389" s="221" t="s">
        <v>262</v>
      </c>
    </row>
    <row r="8390" spans="1:65" s="15" customFormat="1" ht="10">
      <c r="B8390" s="233"/>
      <c r="C8390" s="234"/>
      <c r="D8390" s="208" t="s">
        <v>272</v>
      </c>
      <c r="E8390" s="235" t="s">
        <v>44</v>
      </c>
      <c r="F8390" s="236" t="s">
        <v>3825</v>
      </c>
      <c r="G8390" s="234"/>
      <c r="H8390" s="237">
        <v>2.04</v>
      </c>
      <c r="I8390" s="238"/>
      <c r="J8390" s="234"/>
      <c r="K8390" s="234"/>
      <c r="L8390" s="239"/>
      <c r="M8390" s="240"/>
      <c r="N8390" s="241"/>
      <c r="O8390" s="241"/>
      <c r="P8390" s="241"/>
      <c r="Q8390" s="241"/>
      <c r="R8390" s="241"/>
      <c r="S8390" s="241"/>
      <c r="T8390" s="242"/>
      <c r="AT8390" s="243" t="s">
        <v>272</v>
      </c>
      <c r="AU8390" s="243" t="s">
        <v>91</v>
      </c>
      <c r="AV8390" s="15" t="s">
        <v>91</v>
      </c>
      <c r="AW8390" s="15" t="s">
        <v>38</v>
      </c>
      <c r="AX8390" s="15" t="s">
        <v>82</v>
      </c>
      <c r="AY8390" s="243" t="s">
        <v>262</v>
      </c>
    </row>
    <row r="8391" spans="1:65" s="15" customFormat="1" ht="10">
      <c r="B8391" s="233"/>
      <c r="C8391" s="234"/>
      <c r="D8391" s="208" t="s">
        <v>272</v>
      </c>
      <c r="E8391" s="235" t="s">
        <v>44</v>
      </c>
      <c r="F8391" s="236" t="s">
        <v>3826</v>
      </c>
      <c r="G8391" s="234"/>
      <c r="H8391" s="237">
        <v>56.4</v>
      </c>
      <c r="I8391" s="238"/>
      <c r="J8391" s="234"/>
      <c r="K8391" s="234"/>
      <c r="L8391" s="239"/>
      <c r="M8391" s="240"/>
      <c r="N8391" s="241"/>
      <c r="O8391" s="241"/>
      <c r="P8391" s="241"/>
      <c r="Q8391" s="241"/>
      <c r="R8391" s="241"/>
      <c r="S8391" s="241"/>
      <c r="T8391" s="242"/>
      <c r="AT8391" s="243" t="s">
        <v>272</v>
      </c>
      <c r="AU8391" s="243" t="s">
        <v>91</v>
      </c>
      <c r="AV8391" s="15" t="s">
        <v>91</v>
      </c>
      <c r="AW8391" s="15" t="s">
        <v>38</v>
      </c>
      <c r="AX8391" s="15" t="s">
        <v>82</v>
      </c>
      <c r="AY8391" s="243" t="s">
        <v>262</v>
      </c>
    </row>
    <row r="8392" spans="1:65" s="15" customFormat="1" ht="10">
      <c r="B8392" s="233"/>
      <c r="C8392" s="234"/>
      <c r="D8392" s="208" t="s">
        <v>272</v>
      </c>
      <c r="E8392" s="235" t="s">
        <v>44</v>
      </c>
      <c r="F8392" s="236" t="s">
        <v>3827</v>
      </c>
      <c r="G8392" s="234"/>
      <c r="H8392" s="237">
        <v>21.12</v>
      </c>
      <c r="I8392" s="238"/>
      <c r="J8392" s="234"/>
      <c r="K8392" s="234"/>
      <c r="L8392" s="239"/>
      <c r="M8392" s="240"/>
      <c r="N8392" s="241"/>
      <c r="O8392" s="241"/>
      <c r="P8392" s="241"/>
      <c r="Q8392" s="241"/>
      <c r="R8392" s="241"/>
      <c r="S8392" s="241"/>
      <c r="T8392" s="242"/>
      <c r="AT8392" s="243" t="s">
        <v>272</v>
      </c>
      <c r="AU8392" s="243" t="s">
        <v>91</v>
      </c>
      <c r="AV8392" s="15" t="s">
        <v>91</v>
      </c>
      <c r="AW8392" s="15" t="s">
        <v>38</v>
      </c>
      <c r="AX8392" s="15" t="s">
        <v>82</v>
      </c>
      <c r="AY8392" s="243" t="s">
        <v>262</v>
      </c>
    </row>
    <row r="8393" spans="1:65" s="15" customFormat="1" ht="10">
      <c r="B8393" s="233"/>
      <c r="C8393" s="234"/>
      <c r="D8393" s="208" t="s">
        <v>272</v>
      </c>
      <c r="E8393" s="235" t="s">
        <v>44</v>
      </c>
      <c r="F8393" s="236" t="s">
        <v>3828</v>
      </c>
      <c r="G8393" s="234"/>
      <c r="H8393" s="237">
        <v>119.56</v>
      </c>
      <c r="I8393" s="238"/>
      <c r="J8393" s="234"/>
      <c r="K8393" s="234"/>
      <c r="L8393" s="239"/>
      <c r="M8393" s="240"/>
      <c r="N8393" s="241"/>
      <c r="O8393" s="241"/>
      <c r="P8393" s="241"/>
      <c r="Q8393" s="241"/>
      <c r="R8393" s="241"/>
      <c r="S8393" s="241"/>
      <c r="T8393" s="242"/>
      <c r="AT8393" s="243" t="s">
        <v>272</v>
      </c>
      <c r="AU8393" s="243" t="s">
        <v>91</v>
      </c>
      <c r="AV8393" s="15" t="s">
        <v>91</v>
      </c>
      <c r="AW8393" s="15" t="s">
        <v>38</v>
      </c>
      <c r="AX8393" s="15" t="s">
        <v>82</v>
      </c>
      <c r="AY8393" s="243" t="s">
        <v>262</v>
      </c>
    </row>
    <row r="8394" spans="1:65" s="15" customFormat="1" ht="10">
      <c r="B8394" s="233"/>
      <c r="C8394" s="234"/>
      <c r="D8394" s="208" t="s">
        <v>272</v>
      </c>
      <c r="E8394" s="235" t="s">
        <v>44</v>
      </c>
      <c r="F8394" s="236" t="s">
        <v>3829</v>
      </c>
      <c r="G8394" s="234"/>
      <c r="H8394" s="237">
        <v>2.2400000000000002</v>
      </c>
      <c r="I8394" s="238"/>
      <c r="J8394" s="234"/>
      <c r="K8394" s="234"/>
      <c r="L8394" s="239"/>
      <c r="M8394" s="240"/>
      <c r="N8394" s="241"/>
      <c r="O8394" s="241"/>
      <c r="P8394" s="241"/>
      <c r="Q8394" s="241"/>
      <c r="R8394" s="241"/>
      <c r="S8394" s="241"/>
      <c r="T8394" s="242"/>
      <c r="AT8394" s="243" t="s">
        <v>272</v>
      </c>
      <c r="AU8394" s="243" t="s">
        <v>91</v>
      </c>
      <c r="AV8394" s="15" t="s">
        <v>91</v>
      </c>
      <c r="AW8394" s="15" t="s">
        <v>38</v>
      </c>
      <c r="AX8394" s="15" t="s">
        <v>82</v>
      </c>
      <c r="AY8394" s="243" t="s">
        <v>262</v>
      </c>
    </row>
    <row r="8395" spans="1:65" s="16" customFormat="1" ht="10">
      <c r="B8395" s="244"/>
      <c r="C8395" s="245"/>
      <c r="D8395" s="208" t="s">
        <v>272</v>
      </c>
      <c r="E8395" s="246" t="s">
        <v>44</v>
      </c>
      <c r="F8395" s="247" t="s">
        <v>291</v>
      </c>
      <c r="G8395" s="245"/>
      <c r="H8395" s="248">
        <v>201.36</v>
      </c>
      <c r="I8395" s="249"/>
      <c r="J8395" s="245"/>
      <c r="K8395" s="245"/>
      <c r="L8395" s="250"/>
      <c r="M8395" s="251"/>
      <c r="N8395" s="252"/>
      <c r="O8395" s="252"/>
      <c r="P8395" s="252"/>
      <c r="Q8395" s="252"/>
      <c r="R8395" s="252"/>
      <c r="S8395" s="252"/>
      <c r="T8395" s="253"/>
      <c r="AT8395" s="254" t="s">
        <v>272</v>
      </c>
      <c r="AU8395" s="254" t="s">
        <v>91</v>
      </c>
      <c r="AV8395" s="16" t="s">
        <v>104</v>
      </c>
      <c r="AW8395" s="16" t="s">
        <v>38</v>
      </c>
      <c r="AX8395" s="16" t="s">
        <v>89</v>
      </c>
      <c r="AY8395" s="254" t="s">
        <v>262</v>
      </c>
    </row>
    <row r="8396" spans="1:65" s="2" customFormat="1" ht="16.5" customHeight="1">
      <c r="A8396" s="37"/>
      <c r="B8396" s="38"/>
      <c r="C8396" s="195" t="s">
        <v>3830</v>
      </c>
      <c r="D8396" s="195" t="s">
        <v>264</v>
      </c>
      <c r="E8396" s="196" t="s">
        <v>3831</v>
      </c>
      <c r="F8396" s="197" t="s">
        <v>3832</v>
      </c>
      <c r="G8396" s="198" t="s">
        <v>342</v>
      </c>
      <c r="H8396" s="199">
        <v>201.36</v>
      </c>
      <c r="I8396" s="200"/>
      <c r="J8396" s="201">
        <f>ROUND(I8396*H8396,2)</f>
        <v>0</v>
      </c>
      <c r="K8396" s="197" t="s">
        <v>268</v>
      </c>
      <c r="L8396" s="42"/>
      <c r="M8396" s="202" t="s">
        <v>44</v>
      </c>
      <c r="N8396" s="203" t="s">
        <v>53</v>
      </c>
      <c r="O8396" s="67"/>
      <c r="P8396" s="204">
        <f>O8396*H8396</f>
        <v>0</v>
      </c>
      <c r="Q8396" s="204">
        <v>1.3999999999999999E-4</v>
      </c>
      <c r="R8396" s="204">
        <f>Q8396*H8396</f>
        <v>2.8190400000000001E-2</v>
      </c>
      <c r="S8396" s="204">
        <v>0</v>
      </c>
      <c r="T8396" s="205">
        <f>S8396*H8396</f>
        <v>0</v>
      </c>
      <c r="U8396" s="37"/>
      <c r="V8396" s="37"/>
      <c r="W8396" s="37"/>
      <c r="X8396" s="37"/>
      <c r="Y8396" s="37"/>
      <c r="Z8396" s="37"/>
      <c r="AA8396" s="37"/>
      <c r="AB8396" s="37"/>
      <c r="AC8396" s="37"/>
      <c r="AD8396" s="37"/>
      <c r="AE8396" s="37"/>
      <c r="AR8396" s="206" t="s">
        <v>442</v>
      </c>
      <c r="AT8396" s="206" t="s">
        <v>264</v>
      </c>
      <c r="AU8396" s="206" t="s">
        <v>91</v>
      </c>
      <c r="AY8396" s="19" t="s">
        <v>262</v>
      </c>
      <c r="BE8396" s="207">
        <f>IF(N8396="základní",J8396,0)</f>
        <v>0</v>
      </c>
      <c r="BF8396" s="207">
        <f>IF(N8396="snížená",J8396,0)</f>
        <v>0</v>
      </c>
      <c r="BG8396" s="207">
        <f>IF(N8396="zákl. přenesená",J8396,0)</f>
        <v>0</v>
      </c>
      <c r="BH8396" s="207">
        <f>IF(N8396="sníž. přenesená",J8396,0)</f>
        <v>0</v>
      </c>
      <c r="BI8396" s="207">
        <f>IF(N8396="nulová",J8396,0)</f>
        <v>0</v>
      </c>
      <c r="BJ8396" s="19" t="s">
        <v>89</v>
      </c>
      <c r="BK8396" s="207">
        <f>ROUND(I8396*H8396,2)</f>
        <v>0</v>
      </c>
      <c r="BL8396" s="19" t="s">
        <v>442</v>
      </c>
      <c r="BM8396" s="206" t="s">
        <v>3833</v>
      </c>
    </row>
    <row r="8397" spans="1:65" s="2" customFormat="1" ht="36">
      <c r="A8397" s="37"/>
      <c r="B8397" s="38"/>
      <c r="C8397" s="39"/>
      <c r="D8397" s="208" t="s">
        <v>421</v>
      </c>
      <c r="E8397" s="39"/>
      <c r="F8397" s="209" t="s">
        <v>3821</v>
      </c>
      <c r="G8397" s="39"/>
      <c r="H8397" s="39"/>
      <c r="I8397" s="118"/>
      <c r="J8397" s="39"/>
      <c r="K8397" s="39"/>
      <c r="L8397" s="42"/>
      <c r="M8397" s="210"/>
      <c r="N8397" s="211"/>
      <c r="O8397" s="67"/>
      <c r="P8397" s="67"/>
      <c r="Q8397" s="67"/>
      <c r="R8397" s="67"/>
      <c r="S8397" s="67"/>
      <c r="T8397" s="68"/>
      <c r="U8397" s="37"/>
      <c r="V8397" s="37"/>
      <c r="W8397" s="37"/>
      <c r="X8397" s="37"/>
      <c r="Y8397" s="37"/>
      <c r="Z8397" s="37"/>
      <c r="AA8397" s="37"/>
      <c r="AB8397" s="37"/>
      <c r="AC8397" s="37"/>
      <c r="AD8397" s="37"/>
      <c r="AE8397" s="37"/>
      <c r="AT8397" s="19" t="s">
        <v>421</v>
      </c>
      <c r="AU8397" s="19" t="s">
        <v>91</v>
      </c>
    </row>
    <row r="8398" spans="1:65" s="13" customFormat="1" ht="10">
      <c r="B8398" s="212"/>
      <c r="C8398" s="213"/>
      <c r="D8398" s="208" t="s">
        <v>272</v>
      </c>
      <c r="E8398" s="214" t="s">
        <v>44</v>
      </c>
      <c r="F8398" s="215" t="s">
        <v>3822</v>
      </c>
      <c r="G8398" s="213"/>
      <c r="H8398" s="214" t="s">
        <v>44</v>
      </c>
      <c r="I8398" s="216"/>
      <c r="J8398" s="213"/>
      <c r="K8398" s="213"/>
      <c r="L8398" s="217"/>
      <c r="M8398" s="218"/>
      <c r="N8398" s="219"/>
      <c r="O8398" s="219"/>
      <c r="P8398" s="219"/>
      <c r="Q8398" s="219"/>
      <c r="R8398" s="219"/>
      <c r="S8398" s="219"/>
      <c r="T8398" s="220"/>
      <c r="AT8398" s="221" t="s">
        <v>272</v>
      </c>
      <c r="AU8398" s="221" t="s">
        <v>91</v>
      </c>
      <c r="AV8398" s="13" t="s">
        <v>89</v>
      </c>
      <c r="AW8398" s="13" t="s">
        <v>38</v>
      </c>
      <c r="AX8398" s="13" t="s">
        <v>82</v>
      </c>
      <c r="AY8398" s="221" t="s">
        <v>262</v>
      </c>
    </row>
    <row r="8399" spans="1:65" s="13" customFormat="1" ht="10">
      <c r="B8399" s="212"/>
      <c r="C8399" s="213"/>
      <c r="D8399" s="208" t="s">
        <v>272</v>
      </c>
      <c r="E8399" s="214" t="s">
        <v>44</v>
      </c>
      <c r="F8399" s="215" t="s">
        <v>3823</v>
      </c>
      <c r="G8399" s="213"/>
      <c r="H8399" s="214" t="s">
        <v>44</v>
      </c>
      <c r="I8399" s="216"/>
      <c r="J8399" s="213"/>
      <c r="K8399" s="213"/>
      <c r="L8399" s="217"/>
      <c r="M8399" s="218"/>
      <c r="N8399" s="219"/>
      <c r="O8399" s="219"/>
      <c r="P8399" s="219"/>
      <c r="Q8399" s="219"/>
      <c r="R8399" s="219"/>
      <c r="S8399" s="219"/>
      <c r="T8399" s="220"/>
      <c r="AT8399" s="221" t="s">
        <v>272</v>
      </c>
      <c r="AU8399" s="221" t="s">
        <v>91</v>
      </c>
      <c r="AV8399" s="13" t="s">
        <v>89</v>
      </c>
      <c r="AW8399" s="13" t="s">
        <v>38</v>
      </c>
      <c r="AX8399" s="13" t="s">
        <v>82</v>
      </c>
      <c r="AY8399" s="221" t="s">
        <v>262</v>
      </c>
    </row>
    <row r="8400" spans="1:65" s="13" customFormat="1" ht="10">
      <c r="B8400" s="212"/>
      <c r="C8400" s="213"/>
      <c r="D8400" s="208" t="s">
        <v>272</v>
      </c>
      <c r="E8400" s="214" t="s">
        <v>44</v>
      </c>
      <c r="F8400" s="215" t="s">
        <v>3824</v>
      </c>
      <c r="G8400" s="213"/>
      <c r="H8400" s="214" t="s">
        <v>44</v>
      </c>
      <c r="I8400" s="216"/>
      <c r="J8400" s="213"/>
      <c r="K8400" s="213"/>
      <c r="L8400" s="217"/>
      <c r="M8400" s="218"/>
      <c r="N8400" s="219"/>
      <c r="O8400" s="219"/>
      <c r="P8400" s="219"/>
      <c r="Q8400" s="219"/>
      <c r="R8400" s="219"/>
      <c r="S8400" s="219"/>
      <c r="T8400" s="220"/>
      <c r="AT8400" s="221" t="s">
        <v>272</v>
      </c>
      <c r="AU8400" s="221" t="s">
        <v>91</v>
      </c>
      <c r="AV8400" s="13" t="s">
        <v>89</v>
      </c>
      <c r="AW8400" s="13" t="s">
        <v>38</v>
      </c>
      <c r="AX8400" s="13" t="s">
        <v>82</v>
      </c>
      <c r="AY8400" s="221" t="s">
        <v>262</v>
      </c>
    </row>
    <row r="8401" spans="1:65" s="13" customFormat="1" ht="10">
      <c r="B8401" s="212"/>
      <c r="C8401" s="213"/>
      <c r="D8401" s="208" t="s">
        <v>272</v>
      </c>
      <c r="E8401" s="214" t="s">
        <v>44</v>
      </c>
      <c r="F8401" s="215" t="s">
        <v>1401</v>
      </c>
      <c r="G8401" s="213"/>
      <c r="H8401" s="214" t="s">
        <v>44</v>
      </c>
      <c r="I8401" s="216"/>
      <c r="J8401" s="213"/>
      <c r="K8401" s="213"/>
      <c r="L8401" s="217"/>
      <c r="M8401" s="218"/>
      <c r="N8401" s="219"/>
      <c r="O8401" s="219"/>
      <c r="P8401" s="219"/>
      <c r="Q8401" s="219"/>
      <c r="R8401" s="219"/>
      <c r="S8401" s="219"/>
      <c r="T8401" s="220"/>
      <c r="AT8401" s="221" t="s">
        <v>272</v>
      </c>
      <c r="AU8401" s="221" t="s">
        <v>91</v>
      </c>
      <c r="AV8401" s="13" t="s">
        <v>89</v>
      </c>
      <c r="AW8401" s="13" t="s">
        <v>38</v>
      </c>
      <c r="AX8401" s="13" t="s">
        <v>82</v>
      </c>
      <c r="AY8401" s="221" t="s">
        <v>262</v>
      </c>
    </row>
    <row r="8402" spans="1:65" s="15" customFormat="1" ht="10">
      <c r="B8402" s="233"/>
      <c r="C8402" s="234"/>
      <c r="D8402" s="208" t="s">
        <v>272</v>
      </c>
      <c r="E8402" s="235" t="s">
        <v>44</v>
      </c>
      <c r="F8402" s="236" t="s">
        <v>3825</v>
      </c>
      <c r="G8402" s="234"/>
      <c r="H8402" s="237">
        <v>2.04</v>
      </c>
      <c r="I8402" s="238"/>
      <c r="J8402" s="234"/>
      <c r="K8402" s="234"/>
      <c r="L8402" s="239"/>
      <c r="M8402" s="240"/>
      <c r="N8402" s="241"/>
      <c r="O8402" s="241"/>
      <c r="P8402" s="241"/>
      <c r="Q8402" s="241"/>
      <c r="R8402" s="241"/>
      <c r="S8402" s="241"/>
      <c r="T8402" s="242"/>
      <c r="AT8402" s="243" t="s">
        <v>272</v>
      </c>
      <c r="AU8402" s="243" t="s">
        <v>91</v>
      </c>
      <c r="AV8402" s="15" t="s">
        <v>91</v>
      </c>
      <c r="AW8402" s="15" t="s">
        <v>38</v>
      </c>
      <c r="AX8402" s="15" t="s">
        <v>82</v>
      </c>
      <c r="AY8402" s="243" t="s">
        <v>262</v>
      </c>
    </row>
    <row r="8403" spans="1:65" s="15" customFormat="1" ht="10">
      <c r="B8403" s="233"/>
      <c r="C8403" s="234"/>
      <c r="D8403" s="208" t="s">
        <v>272</v>
      </c>
      <c r="E8403" s="235" t="s">
        <v>44</v>
      </c>
      <c r="F8403" s="236" t="s">
        <v>3826</v>
      </c>
      <c r="G8403" s="234"/>
      <c r="H8403" s="237">
        <v>56.4</v>
      </c>
      <c r="I8403" s="238"/>
      <c r="J8403" s="234"/>
      <c r="K8403" s="234"/>
      <c r="L8403" s="239"/>
      <c r="M8403" s="240"/>
      <c r="N8403" s="241"/>
      <c r="O8403" s="241"/>
      <c r="P8403" s="241"/>
      <c r="Q8403" s="241"/>
      <c r="R8403" s="241"/>
      <c r="S8403" s="241"/>
      <c r="T8403" s="242"/>
      <c r="AT8403" s="243" t="s">
        <v>272</v>
      </c>
      <c r="AU8403" s="243" t="s">
        <v>91</v>
      </c>
      <c r="AV8403" s="15" t="s">
        <v>91</v>
      </c>
      <c r="AW8403" s="15" t="s">
        <v>38</v>
      </c>
      <c r="AX8403" s="15" t="s">
        <v>82</v>
      </c>
      <c r="AY8403" s="243" t="s">
        <v>262</v>
      </c>
    </row>
    <row r="8404" spans="1:65" s="15" customFormat="1" ht="10">
      <c r="B8404" s="233"/>
      <c r="C8404" s="234"/>
      <c r="D8404" s="208" t="s">
        <v>272</v>
      </c>
      <c r="E8404" s="235" t="s">
        <v>44</v>
      </c>
      <c r="F8404" s="236" t="s">
        <v>3827</v>
      </c>
      <c r="G8404" s="234"/>
      <c r="H8404" s="237">
        <v>21.12</v>
      </c>
      <c r="I8404" s="238"/>
      <c r="J8404" s="234"/>
      <c r="K8404" s="234"/>
      <c r="L8404" s="239"/>
      <c r="M8404" s="240"/>
      <c r="N8404" s="241"/>
      <c r="O8404" s="241"/>
      <c r="P8404" s="241"/>
      <c r="Q8404" s="241"/>
      <c r="R8404" s="241"/>
      <c r="S8404" s="241"/>
      <c r="T8404" s="242"/>
      <c r="AT8404" s="243" t="s">
        <v>272</v>
      </c>
      <c r="AU8404" s="243" t="s">
        <v>91</v>
      </c>
      <c r="AV8404" s="15" t="s">
        <v>91</v>
      </c>
      <c r="AW8404" s="15" t="s">
        <v>38</v>
      </c>
      <c r="AX8404" s="15" t="s">
        <v>82</v>
      </c>
      <c r="AY8404" s="243" t="s">
        <v>262</v>
      </c>
    </row>
    <row r="8405" spans="1:65" s="15" customFormat="1" ht="10">
      <c r="B8405" s="233"/>
      <c r="C8405" s="234"/>
      <c r="D8405" s="208" t="s">
        <v>272</v>
      </c>
      <c r="E8405" s="235" t="s">
        <v>44</v>
      </c>
      <c r="F8405" s="236" t="s">
        <v>3828</v>
      </c>
      <c r="G8405" s="234"/>
      <c r="H8405" s="237">
        <v>119.56</v>
      </c>
      <c r="I8405" s="238"/>
      <c r="J8405" s="234"/>
      <c r="K8405" s="234"/>
      <c r="L8405" s="239"/>
      <c r="M8405" s="240"/>
      <c r="N8405" s="241"/>
      <c r="O8405" s="241"/>
      <c r="P8405" s="241"/>
      <c r="Q8405" s="241"/>
      <c r="R8405" s="241"/>
      <c r="S8405" s="241"/>
      <c r="T8405" s="242"/>
      <c r="AT8405" s="243" t="s">
        <v>272</v>
      </c>
      <c r="AU8405" s="243" t="s">
        <v>91</v>
      </c>
      <c r="AV8405" s="15" t="s">
        <v>91</v>
      </c>
      <c r="AW8405" s="15" t="s">
        <v>38</v>
      </c>
      <c r="AX8405" s="15" t="s">
        <v>82</v>
      </c>
      <c r="AY8405" s="243" t="s">
        <v>262</v>
      </c>
    </row>
    <row r="8406" spans="1:65" s="15" customFormat="1" ht="10">
      <c r="B8406" s="233"/>
      <c r="C8406" s="234"/>
      <c r="D8406" s="208" t="s">
        <v>272</v>
      </c>
      <c r="E8406" s="235" t="s">
        <v>44</v>
      </c>
      <c r="F8406" s="236" t="s">
        <v>3829</v>
      </c>
      <c r="G8406" s="234"/>
      <c r="H8406" s="237">
        <v>2.2400000000000002</v>
      </c>
      <c r="I8406" s="238"/>
      <c r="J8406" s="234"/>
      <c r="K8406" s="234"/>
      <c r="L8406" s="239"/>
      <c r="M8406" s="240"/>
      <c r="N8406" s="241"/>
      <c r="O8406" s="241"/>
      <c r="P8406" s="241"/>
      <c r="Q8406" s="241"/>
      <c r="R8406" s="241"/>
      <c r="S8406" s="241"/>
      <c r="T8406" s="242"/>
      <c r="AT8406" s="243" t="s">
        <v>272</v>
      </c>
      <c r="AU8406" s="243" t="s">
        <v>91</v>
      </c>
      <c r="AV8406" s="15" t="s">
        <v>91</v>
      </c>
      <c r="AW8406" s="15" t="s">
        <v>38</v>
      </c>
      <c r="AX8406" s="15" t="s">
        <v>82</v>
      </c>
      <c r="AY8406" s="243" t="s">
        <v>262</v>
      </c>
    </row>
    <row r="8407" spans="1:65" s="16" customFormat="1" ht="10">
      <c r="B8407" s="244"/>
      <c r="C8407" s="245"/>
      <c r="D8407" s="208" t="s">
        <v>272</v>
      </c>
      <c r="E8407" s="246" t="s">
        <v>44</v>
      </c>
      <c r="F8407" s="247" t="s">
        <v>291</v>
      </c>
      <c r="G8407" s="245"/>
      <c r="H8407" s="248">
        <v>201.36</v>
      </c>
      <c r="I8407" s="249"/>
      <c r="J8407" s="245"/>
      <c r="K8407" s="245"/>
      <c r="L8407" s="250"/>
      <c r="M8407" s="251"/>
      <c r="N8407" s="252"/>
      <c r="O8407" s="252"/>
      <c r="P8407" s="252"/>
      <c r="Q8407" s="252"/>
      <c r="R8407" s="252"/>
      <c r="S8407" s="252"/>
      <c r="T8407" s="253"/>
      <c r="AT8407" s="254" t="s">
        <v>272</v>
      </c>
      <c r="AU8407" s="254" t="s">
        <v>91</v>
      </c>
      <c r="AV8407" s="16" t="s">
        <v>104</v>
      </c>
      <c r="AW8407" s="16" t="s">
        <v>38</v>
      </c>
      <c r="AX8407" s="16" t="s">
        <v>89</v>
      </c>
      <c r="AY8407" s="254" t="s">
        <v>262</v>
      </c>
    </row>
    <row r="8408" spans="1:65" s="2" customFormat="1" ht="16.5" customHeight="1">
      <c r="A8408" s="37"/>
      <c r="B8408" s="38"/>
      <c r="C8408" s="195" t="s">
        <v>3834</v>
      </c>
      <c r="D8408" s="195" t="s">
        <v>264</v>
      </c>
      <c r="E8408" s="196" t="s">
        <v>3835</v>
      </c>
      <c r="F8408" s="197" t="s">
        <v>3836</v>
      </c>
      <c r="G8408" s="198" t="s">
        <v>342</v>
      </c>
      <c r="H8408" s="199">
        <v>402.72</v>
      </c>
      <c r="I8408" s="200"/>
      <c r="J8408" s="201">
        <f>ROUND(I8408*H8408,2)</f>
        <v>0</v>
      </c>
      <c r="K8408" s="197" t="s">
        <v>268</v>
      </c>
      <c r="L8408" s="42"/>
      <c r="M8408" s="202" t="s">
        <v>44</v>
      </c>
      <c r="N8408" s="203" t="s">
        <v>53</v>
      </c>
      <c r="O8408" s="67"/>
      <c r="P8408" s="204">
        <f>O8408*H8408</f>
        <v>0</v>
      </c>
      <c r="Q8408" s="204">
        <v>1.3999999999999999E-4</v>
      </c>
      <c r="R8408" s="204">
        <f>Q8408*H8408</f>
        <v>5.6380800000000002E-2</v>
      </c>
      <c r="S8408" s="204">
        <v>0</v>
      </c>
      <c r="T8408" s="205">
        <f>S8408*H8408</f>
        <v>0</v>
      </c>
      <c r="U8408" s="37"/>
      <c r="V8408" s="37"/>
      <c r="W8408" s="37"/>
      <c r="X8408" s="37"/>
      <c r="Y8408" s="37"/>
      <c r="Z8408" s="37"/>
      <c r="AA8408" s="37"/>
      <c r="AB8408" s="37"/>
      <c r="AC8408" s="37"/>
      <c r="AD8408" s="37"/>
      <c r="AE8408" s="37"/>
      <c r="AR8408" s="206" t="s">
        <v>442</v>
      </c>
      <c r="AT8408" s="206" t="s">
        <v>264</v>
      </c>
      <c r="AU8408" s="206" t="s">
        <v>91</v>
      </c>
      <c r="AY8408" s="19" t="s">
        <v>262</v>
      </c>
      <c r="BE8408" s="207">
        <f>IF(N8408="základní",J8408,0)</f>
        <v>0</v>
      </c>
      <c r="BF8408" s="207">
        <f>IF(N8408="snížená",J8408,0)</f>
        <v>0</v>
      </c>
      <c r="BG8408" s="207">
        <f>IF(N8408="zákl. přenesená",J8408,0)</f>
        <v>0</v>
      </c>
      <c r="BH8408" s="207">
        <f>IF(N8408="sníž. přenesená",J8408,0)</f>
        <v>0</v>
      </c>
      <c r="BI8408" s="207">
        <f>IF(N8408="nulová",J8408,0)</f>
        <v>0</v>
      </c>
      <c r="BJ8408" s="19" t="s">
        <v>89</v>
      </c>
      <c r="BK8408" s="207">
        <f>ROUND(I8408*H8408,2)</f>
        <v>0</v>
      </c>
      <c r="BL8408" s="19" t="s">
        <v>442</v>
      </c>
      <c r="BM8408" s="206" t="s">
        <v>3837</v>
      </c>
    </row>
    <row r="8409" spans="1:65" s="2" customFormat="1" ht="36">
      <c r="A8409" s="37"/>
      <c r="B8409" s="38"/>
      <c r="C8409" s="39"/>
      <c r="D8409" s="208" t="s">
        <v>421</v>
      </c>
      <c r="E8409" s="39"/>
      <c r="F8409" s="209" t="s">
        <v>3821</v>
      </c>
      <c r="G8409" s="39"/>
      <c r="H8409" s="39"/>
      <c r="I8409" s="118"/>
      <c r="J8409" s="39"/>
      <c r="K8409" s="39"/>
      <c r="L8409" s="42"/>
      <c r="M8409" s="210"/>
      <c r="N8409" s="211"/>
      <c r="O8409" s="67"/>
      <c r="P8409" s="67"/>
      <c r="Q8409" s="67"/>
      <c r="R8409" s="67"/>
      <c r="S8409" s="67"/>
      <c r="T8409" s="68"/>
      <c r="U8409" s="37"/>
      <c r="V8409" s="37"/>
      <c r="W8409" s="37"/>
      <c r="X8409" s="37"/>
      <c r="Y8409" s="37"/>
      <c r="Z8409" s="37"/>
      <c r="AA8409" s="37"/>
      <c r="AB8409" s="37"/>
      <c r="AC8409" s="37"/>
      <c r="AD8409" s="37"/>
      <c r="AE8409" s="37"/>
      <c r="AT8409" s="19" t="s">
        <v>421</v>
      </c>
      <c r="AU8409" s="19" t="s">
        <v>91</v>
      </c>
    </row>
    <row r="8410" spans="1:65" s="13" customFormat="1" ht="10">
      <c r="B8410" s="212"/>
      <c r="C8410" s="213"/>
      <c r="D8410" s="208" t="s">
        <v>272</v>
      </c>
      <c r="E8410" s="214" t="s">
        <v>44</v>
      </c>
      <c r="F8410" s="215" t="s">
        <v>3822</v>
      </c>
      <c r="G8410" s="213"/>
      <c r="H8410" s="214" t="s">
        <v>44</v>
      </c>
      <c r="I8410" s="216"/>
      <c r="J8410" s="213"/>
      <c r="K8410" s="213"/>
      <c r="L8410" s="217"/>
      <c r="M8410" s="218"/>
      <c r="N8410" s="219"/>
      <c r="O8410" s="219"/>
      <c r="P8410" s="219"/>
      <c r="Q8410" s="219"/>
      <c r="R8410" s="219"/>
      <c r="S8410" s="219"/>
      <c r="T8410" s="220"/>
      <c r="AT8410" s="221" t="s">
        <v>272</v>
      </c>
      <c r="AU8410" s="221" t="s">
        <v>91</v>
      </c>
      <c r="AV8410" s="13" t="s">
        <v>89</v>
      </c>
      <c r="AW8410" s="13" t="s">
        <v>38</v>
      </c>
      <c r="AX8410" s="13" t="s">
        <v>82</v>
      </c>
      <c r="AY8410" s="221" t="s">
        <v>262</v>
      </c>
    </row>
    <row r="8411" spans="1:65" s="13" customFormat="1" ht="10">
      <c r="B8411" s="212"/>
      <c r="C8411" s="213"/>
      <c r="D8411" s="208" t="s">
        <v>272</v>
      </c>
      <c r="E8411" s="214" t="s">
        <v>44</v>
      </c>
      <c r="F8411" s="215" t="s">
        <v>3823</v>
      </c>
      <c r="G8411" s="213"/>
      <c r="H8411" s="214" t="s">
        <v>44</v>
      </c>
      <c r="I8411" s="216"/>
      <c r="J8411" s="213"/>
      <c r="K8411" s="213"/>
      <c r="L8411" s="217"/>
      <c r="M8411" s="218"/>
      <c r="N8411" s="219"/>
      <c r="O8411" s="219"/>
      <c r="P8411" s="219"/>
      <c r="Q8411" s="219"/>
      <c r="R8411" s="219"/>
      <c r="S8411" s="219"/>
      <c r="T8411" s="220"/>
      <c r="AT8411" s="221" t="s">
        <v>272</v>
      </c>
      <c r="AU8411" s="221" t="s">
        <v>91</v>
      </c>
      <c r="AV8411" s="13" t="s">
        <v>89</v>
      </c>
      <c r="AW8411" s="13" t="s">
        <v>38</v>
      </c>
      <c r="AX8411" s="13" t="s">
        <v>82</v>
      </c>
      <c r="AY8411" s="221" t="s">
        <v>262</v>
      </c>
    </row>
    <row r="8412" spans="1:65" s="13" customFormat="1" ht="10">
      <c r="B8412" s="212"/>
      <c r="C8412" s="213"/>
      <c r="D8412" s="208" t="s">
        <v>272</v>
      </c>
      <c r="E8412" s="214" t="s">
        <v>44</v>
      </c>
      <c r="F8412" s="215" t="s">
        <v>3824</v>
      </c>
      <c r="G8412" s="213"/>
      <c r="H8412" s="214" t="s">
        <v>44</v>
      </c>
      <c r="I8412" s="216"/>
      <c r="J8412" s="213"/>
      <c r="K8412" s="213"/>
      <c r="L8412" s="217"/>
      <c r="M8412" s="218"/>
      <c r="N8412" s="219"/>
      <c r="O8412" s="219"/>
      <c r="P8412" s="219"/>
      <c r="Q8412" s="219"/>
      <c r="R8412" s="219"/>
      <c r="S8412" s="219"/>
      <c r="T8412" s="220"/>
      <c r="AT8412" s="221" t="s">
        <v>272</v>
      </c>
      <c r="AU8412" s="221" t="s">
        <v>91</v>
      </c>
      <c r="AV8412" s="13" t="s">
        <v>89</v>
      </c>
      <c r="AW8412" s="13" t="s">
        <v>38</v>
      </c>
      <c r="AX8412" s="13" t="s">
        <v>82</v>
      </c>
      <c r="AY8412" s="221" t="s">
        <v>262</v>
      </c>
    </row>
    <row r="8413" spans="1:65" s="13" customFormat="1" ht="10">
      <c r="B8413" s="212"/>
      <c r="C8413" s="213"/>
      <c r="D8413" s="208" t="s">
        <v>272</v>
      </c>
      <c r="E8413" s="214" t="s">
        <v>44</v>
      </c>
      <c r="F8413" s="215" t="s">
        <v>1401</v>
      </c>
      <c r="G8413" s="213"/>
      <c r="H8413" s="214" t="s">
        <v>44</v>
      </c>
      <c r="I8413" s="216"/>
      <c r="J8413" s="213"/>
      <c r="K8413" s="213"/>
      <c r="L8413" s="217"/>
      <c r="M8413" s="218"/>
      <c r="N8413" s="219"/>
      <c r="O8413" s="219"/>
      <c r="P8413" s="219"/>
      <c r="Q8413" s="219"/>
      <c r="R8413" s="219"/>
      <c r="S8413" s="219"/>
      <c r="T8413" s="220"/>
      <c r="AT8413" s="221" t="s">
        <v>272</v>
      </c>
      <c r="AU8413" s="221" t="s">
        <v>91</v>
      </c>
      <c r="AV8413" s="13" t="s">
        <v>89</v>
      </c>
      <c r="AW8413" s="13" t="s">
        <v>38</v>
      </c>
      <c r="AX8413" s="13" t="s">
        <v>82</v>
      </c>
      <c r="AY8413" s="221" t="s">
        <v>262</v>
      </c>
    </row>
    <row r="8414" spans="1:65" s="15" customFormat="1" ht="10">
      <c r="B8414" s="233"/>
      <c r="C8414" s="234"/>
      <c r="D8414" s="208" t="s">
        <v>272</v>
      </c>
      <c r="E8414" s="235" t="s">
        <v>44</v>
      </c>
      <c r="F8414" s="236" t="s">
        <v>3825</v>
      </c>
      <c r="G8414" s="234"/>
      <c r="H8414" s="237">
        <v>2.04</v>
      </c>
      <c r="I8414" s="238"/>
      <c r="J8414" s="234"/>
      <c r="K8414" s="234"/>
      <c r="L8414" s="239"/>
      <c r="M8414" s="240"/>
      <c r="N8414" s="241"/>
      <c r="O8414" s="241"/>
      <c r="P8414" s="241"/>
      <c r="Q8414" s="241"/>
      <c r="R8414" s="241"/>
      <c r="S8414" s="241"/>
      <c r="T8414" s="242"/>
      <c r="AT8414" s="243" t="s">
        <v>272</v>
      </c>
      <c r="AU8414" s="243" t="s">
        <v>91</v>
      </c>
      <c r="AV8414" s="15" t="s">
        <v>91</v>
      </c>
      <c r="AW8414" s="15" t="s">
        <v>38</v>
      </c>
      <c r="AX8414" s="15" t="s">
        <v>82</v>
      </c>
      <c r="AY8414" s="243" t="s">
        <v>262</v>
      </c>
    </row>
    <row r="8415" spans="1:65" s="15" customFormat="1" ht="10">
      <c r="B8415" s="233"/>
      <c r="C8415" s="234"/>
      <c r="D8415" s="208" t="s">
        <v>272</v>
      </c>
      <c r="E8415" s="235" t="s">
        <v>44</v>
      </c>
      <c r="F8415" s="236" t="s">
        <v>3826</v>
      </c>
      <c r="G8415" s="234"/>
      <c r="H8415" s="237">
        <v>56.4</v>
      </c>
      <c r="I8415" s="238"/>
      <c r="J8415" s="234"/>
      <c r="K8415" s="234"/>
      <c r="L8415" s="239"/>
      <c r="M8415" s="240"/>
      <c r="N8415" s="241"/>
      <c r="O8415" s="241"/>
      <c r="P8415" s="241"/>
      <c r="Q8415" s="241"/>
      <c r="R8415" s="241"/>
      <c r="S8415" s="241"/>
      <c r="T8415" s="242"/>
      <c r="AT8415" s="243" t="s">
        <v>272</v>
      </c>
      <c r="AU8415" s="243" t="s">
        <v>91</v>
      </c>
      <c r="AV8415" s="15" t="s">
        <v>91</v>
      </c>
      <c r="AW8415" s="15" t="s">
        <v>38</v>
      </c>
      <c r="AX8415" s="15" t="s">
        <v>82</v>
      </c>
      <c r="AY8415" s="243" t="s">
        <v>262</v>
      </c>
    </row>
    <row r="8416" spans="1:65" s="15" customFormat="1" ht="10">
      <c r="B8416" s="233"/>
      <c r="C8416" s="234"/>
      <c r="D8416" s="208" t="s">
        <v>272</v>
      </c>
      <c r="E8416" s="235" t="s">
        <v>44</v>
      </c>
      <c r="F8416" s="236" t="s">
        <v>3827</v>
      </c>
      <c r="G8416" s="234"/>
      <c r="H8416" s="237">
        <v>21.12</v>
      </c>
      <c r="I8416" s="238"/>
      <c r="J8416" s="234"/>
      <c r="K8416" s="234"/>
      <c r="L8416" s="239"/>
      <c r="M8416" s="240"/>
      <c r="N8416" s="241"/>
      <c r="O8416" s="241"/>
      <c r="P8416" s="241"/>
      <c r="Q8416" s="241"/>
      <c r="R8416" s="241"/>
      <c r="S8416" s="241"/>
      <c r="T8416" s="242"/>
      <c r="AT8416" s="243" t="s">
        <v>272</v>
      </c>
      <c r="AU8416" s="243" t="s">
        <v>91</v>
      </c>
      <c r="AV8416" s="15" t="s">
        <v>91</v>
      </c>
      <c r="AW8416" s="15" t="s">
        <v>38</v>
      </c>
      <c r="AX8416" s="15" t="s">
        <v>82</v>
      </c>
      <c r="AY8416" s="243" t="s">
        <v>262</v>
      </c>
    </row>
    <row r="8417" spans="1:65" s="15" customFormat="1" ht="10">
      <c r="B8417" s="233"/>
      <c r="C8417" s="234"/>
      <c r="D8417" s="208" t="s">
        <v>272</v>
      </c>
      <c r="E8417" s="235" t="s">
        <v>44</v>
      </c>
      <c r="F8417" s="236" t="s">
        <v>3828</v>
      </c>
      <c r="G8417" s="234"/>
      <c r="H8417" s="237">
        <v>119.56</v>
      </c>
      <c r="I8417" s="238"/>
      <c r="J8417" s="234"/>
      <c r="K8417" s="234"/>
      <c r="L8417" s="239"/>
      <c r="M8417" s="240"/>
      <c r="N8417" s="241"/>
      <c r="O8417" s="241"/>
      <c r="P8417" s="241"/>
      <c r="Q8417" s="241"/>
      <c r="R8417" s="241"/>
      <c r="S8417" s="241"/>
      <c r="T8417" s="242"/>
      <c r="AT8417" s="243" t="s">
        <v>272</v>
      </c>
      <c r="AU8417" s="243" t="s">
        <v>91</v>
      </c>
      <c r="AV8417" s="15" t="s">
        <v>91</v>
      </c>
      <c r="AW8417" s="15" t="s">
        <v>38</v>
      </c>
      <c r="AX8417" s="15" t="s">
        <v>82</v>
      </c>
      <c r="AY8417" s="243" t="s">
        <v>262</v>
      </c>
    </row>
    <row r="8418" spans="1:65" s="15" customFormat="1" ht="10">
      <c r="B8418" s="233"/>
      <c r="C8418" s="234"/>
      <c r="D8418" s="208" t="s">
        <v>272</v>
      </c>
      <c r="E8418" s="235" t="s">
        <v>44</v>
      </c>
      <c r="F8418" s="236" t="s">
        <v>3829</v>
      </c>
      <c r="G8418" s="234"/>
      <c r="H8418" s="237">
        <v>2.2400000000000002</v>
      </c>
      <c r="I8418" s="238"/>
      <c r="J8418" s="234"/>
      <c r="K8418" s="234"/>
      <c r="L8418" s="239"/>
      <c r="M8418" s="240"/>
      <c r="N8418" s="241"/>
      <c r="O8418" s="241"/>
      <c r="P8418" s="241"/>
      <c r="Q8418" s="241"/>
      <c r="R8418" s="241"/>
      <c r="S8418" s="241"/>
      <c r="T8418" s="242"/>
      <c r="AT8418" s="243" t="s">
        <v>272</v>
      </c>
      <c r="AU8418" s="243" t="s">
        <v>91</v>
      </c>
      <c r="AV8418" s="15" t="s">
        <v>91</v>
      </c>
      <c r="AW8418" s="15" t="s">
        <v>38</v>
      </c>
      <c r="AX8418" s="15" t="s">
        <v>82</v>
      </c>
      <c r="AY8418" s="243" t="s">
        <v>262</v>
      </c>
    </row>
    <row r="8419" spans="1:65" s="16" customFormat="1" ht="10">
      <c r="B8419" s="244"/>
      <c r="C8419" s="245"/>
      <c r="D8419" s="208" t="s">
        <v>272</v>
      </c>
      <c r="E8419" s="246" t="s">
        <v>44</v>
      </c>
      <c r="F8419" s="247" t="s">
        <v>291</v>
      </c>
      <c r="G8419" s="245"/>
      <c r="H8419" s="248">
        <v>201.36</v>
      </c>
      <c r="I8419" s="249"/>
      <c r="J8419" s="245"/>
      <c r="K8419" s="245"/>
      <c r="L8419" s="250"/>
      <c r="M8419" s="251"/>
      <c r="N8419" s="252"/>
      <c r="O8419" s="252"/>
      <c r="P8419" s="252"/>
      <c r="Q8419" s="252"/>
      <c r="R8419" s="252"/>
      <c r="S8419" s="252"/>
      <c r="T8419" s="253"/>
      <c r="AT8419" s="254" t="s">
        <v>272</v>
      </c>
      <c r="AU8419" s="254" t="s">
        <v>91</v>
      </c>
      <c r="AV8419" s="16" t="s">
        <v>104</v>
      </c>
      <c r="AW8419" s="16" t="s">
        <v>38</v>
      </c>
      <c r="AX8419" s="16" t="s">
        <v>82</v>
      </c>
      <c r="AY8419" s="254" t="s">
        <v>262</v>
      </c>
    </row>
    <row r="8420" spans="1:65" s="13" customFormat="1" ht="10">
      <c r="B8420" s="212"/>
      <c r="C8420" s="213"/>
      <c r="D8420" s="208" t="s">
        <v>272</v>
      </c>
      <c r="E8420" s="214" t="s">
        <v>44</v>
      </c>
      <c r="F8420" s="215" t="s">
        <v>3838</v>
      </c>
      <c r="G8420" s="213"/>
      <c r="H8420" s="214" t="s">
        <v>44</v>
      </c>
      <c r="I8420" s="216"/>
      <c r="J8420" s="213"/>
      <c r="K8420" s="213"/>
      <c r="L8420" s="217"/>
      <c r="M8420" s="218"/>
      <c r="N8420" s="219"/>
      <c r="O8420" s="219"/>
      <c r="P8420" s="219"/>
      <c r="Q8420" s="219"/>
      <c r="R8420" s="219"/>
      <c r="S8420" s="219"/>
      <c r="T8420" s="220"/>
      <c r="AT8420" s="221" t="s">
        <v>272</v>
      </c>
      <c r="AU8420" s="221" t="s">
        <v>91</v>
      </c>
      <c r="AV8420" s="13" t="s">
        <v>89</v>
      </c>
      <c r="AW8420" s="13" t="s">
        <v>38</v>
      </c>
      <c r="AX8420" s="13" t="s">
        <v>82</v>
      </c>
      <c r="AY8420" s="221" t="s">
        <v>262</v>
      </c>
    </row>
    <row r="8421" spans="1:65" s="15" customFormat="1" ht="10">
      <c r="B8421" s="233"/>
      <c r="C8421" s="234"/>
      <c r="D8421" s="208" t="s">
        <v>272</v>
      </c>
      <c r="E8421" s="235" t="s">
        <v>44</v>
      </c>
      <c r="F8421" s="236" t="s">
        <v>3839</v>
      </c>
      <c r="G8421" s="234"/>
      <c r="H8421" s="237">
        <v>402.72</v>
      </c>
      <c r="I8421" s="238"/>
      <c r="J8421" s="234"/>
      <c r="K8421" s="234"/>
      <c r="L8421" s="239"/>
      <c r="M8421" s="240"/>
      <c r="N8421" s="241"/>
      <c r="O8421" s="241"/>
      <c r="P8421" s="241"/>
      <c r="Q8421" s="241"/>
      <c r="R8421" s="241"/>
      <c r="S8421" s="241"/>
      <c r="T8421" s="242"/>
      <c r="AT8421" s="243" t="s">
        <v>272</v>
      </c>
      <c r="AU8421" s="243" t="s">
        <v>91</v>
      </c>
      <c r="AV8421" s="15" t="s">
        <v>91</v>
      </c>
      <c r="AW8421" s="15" t="s">
        <v>38</v>
      </c>
      <c r="AX8421" s="15" t="s">
        <v>89</v>
      </c>
      <c r="AY8421" s="243" t="s">
        <v>262</v>
      </c>
    </row>
    <row r="8422" spans="1:65" s="2" customFormat="1" ht="21.75" customHeight="1">
      <c r="A8422" s="37"/>
      <c r="B8422" s="38"/>
      <c r="C8422" s="195" t="s">
        <v>3840</v>
      </c>
      <c r="D8422" s="195" t="s">
        <v>264</v>
      </c>
      <c r="E8422" s="196" t="s">
        <v>3841</v>
      </c>
      <c r="F8422" s="197" t="s">
        <v>3842</v>
      </c>
      <c r="G8422" s="198" t="s">
        <v>342</v>
      </c>
      <c r="H8422" s="199">
        <v>41.116999999999997</v>
      </c>
      <c r="I8422" s="200"/>
      <c r="J8422" s="201">
        <f>ROUND(I8422*H8422,2)</f>
        <v>0</v>
      </c>
      <c r="K8422" s="197" t="s">
        <v>268</v>
      </c>
      <c r="L8422" s="42"/>
      <c r="M8422" s="202" t="s">
        <v>44</v>
      </c>
      <c r="N8422" s="203" t="s">
        <v>53</v>
      </c>
      <c r="O8422" s="67"/>
      <c r="P8422" s="204">
        <f>O8422*H8422</f>
        <v>0</v>
      </c>
      <c r="Q8422" s="204">
        <v>1.3999999999999999E-4</v>
      </c>
      <c r="R8422" s="204">
        <f>Q8422*H8422</f>
        <v>5.7563799999999993E-3</v>
      </c>
      <c r="S8422" s="204">
        <v>0</v>
      </c>
      <c r="T8422" s="205">
        <f>S8422*H8422</f>
        <v>0</v>
      </c>
      <c r="U8422" s="37"/>
      <c r="V8422" s="37"/>
      <c r="W8422" s="37"/>
      <c r="X8422" s="37"/>
      <c r="Y8422" s="37"/>
      <c r="Z8422" s="37"/>
      <c r="AA8422" s="37"/>
      <c r="AB8422" s="37"/>
      <c r="AC8422" s="37"/>
      <c r="AD8422" s="37"/>
      <c r="AE8422" s="37"/>
      <c r="AR8422" s="206" t="s">
        <v>442</v>
      </c>
      <c r="AT8422" s="206" t="s">
        <v>264</v>
      </c>
      <c r="AU8422" s="206" t="s">
        <v>91</v>
      </c>
      <c r="AY8422" s="19" t="s">
        <v>262</v>
      </c>
      <c r="BE8422" s="207">
        <f>IF(N8422="základní",J8422,0)</f>
        <v>0</v>
      </c>
      <c r="BF8422" s="207">
        <f>IF(N8422="snížená",J8422,0)</f>
        <v>0</v>
      </c>
      <c r="BG8422" s="207">
        <f>IF(N8422="zákl. přenesená",J8422,0)</f>
        <v>0</v>
      </c>
      <c r="BH8422" s="207">
        <f>IF(N8422="sníž. přenesená",J8422,0)</f>
        <v>0</v>
      </c>
      <c r="BI8422" s="207">
        <f>IF(N8422="nulová",J8422,0)</f>
        <v>0</v>
      </c>
      <c r="BJ8422" s="19" t="s">
        <v>89</v>
      </c>
      <c r="BK8422" s="207">
        <f>ROUND(I8422*H8422,2)</f>
        <v>0</v>
      </c>
      <c r="BL8422" s="19" t="s">
        <v>442</v>
      </c>
      <c r="BM8422" s="206" t="s">
        <v>3843</v>
      </c>
    </row>
    <row r="8423" spans="1:65" s="2" customFormat="1" ht="18">
      <c r="A8423" s="37"/>
      <c r="B8423" s="38"/>
      <c r="C8423" s="39"/>
      <c r="D8423" s="208" t="s">
        <v>421</v>
      </c>
      <c r="E8423" s="39"/>
      <c r="F8423" s="209" t="s">
        <v>3844</v>
      </c>
      <c r="G8423" s="39"/>
      <c r="H8423" s="39"/>
      <c r="I8423" s="118"/>
      <c r="J8423" s="39"/>
      <c r="K8423" s="39"/>
      <c r="L8423" s="42"/>
      <c r="M8423" s="210"/>
      <c r="N8423" s="211"/>
      <c r="O8423" s="67"/>
      <c r="P8423" s="67"/>
      <c r="Q8423" s="67"/>
      <c r="R8423" s="67"/>
      <c r="S8423" s="67"/>
      <c r="T8423" s="68"/>
      <c r="U8423" s="37"/>
      <c r="V8423" s="37"/>
      <c r="W8423" s="37"/>
      <c r="X8423" s="37"/>
      <c r="Y8423" s="37"/>
      <c r="Z8423" s="37"/>
      <c r="AA8423" s="37"/>
      <c r="AB8423" s="37"/>
      <c r="AC8423" s="37"/>
      <c r="AD8423" s="37"/>
      <c r="AE8423" s="37"/>
      <c r="AT8423" s="19" t="s">
        <v>421</v>
      </c>
      <c r="AU8423" s="19" t="s">
        <v>91</v>
      </c>
    </row>
    <row r="8424" spans="1:65" s="13" customFormat="1" ht="10">
      <c r="B8424" s="212"/>
      <c r="C8424" s="213"/>
      <c r="D8424" s="208" t="s">
        <v>272</v>
      </c>
      <c r="E8424" s="214" t="s">
        <v>44</v>
      </c>
      <c r="F8424" s="215" t="s">
        <v>965</v>
      </c>
      <c r="G8424" s="213"/>
      <c r="H8424" s="214" t="s">
        <v>44</v>
      </c>
      <c r="I8424" s="216"/>
      <c r="J8424" s="213"/>
      <c r="K8424" s="213"/>
      <c r="L8424" s="217"/>
      <c r="M8424" s="218"/>
      <c r="N8424" s="219"/>
      <c r="O8424" s="219"/>
      <c r="P8424" s="219"/>
      <c r="Q8424" s="219"/>
      <c r="R8424" s="219"/>
      <c r="S8424" s="219"/>
      <c r="T8424" s="220"/>
      <c r="AT8424" s="221" t="s">
        <v>272</v>
      </c>
      <c r="AU8424" s="221" t="s">
        <v>91</v>
      </c>
      <c r="AV8424" s="13" t="s">
        <v>89</v>
      </c>
      <c r="AW8424" s="13" t="s">
        <v>38</v>
      </c>
      <c r="AX8424" s="13" t="s">
        <v>82</v>
      </c>
      <c r="AY8424" s="221" t="s">
        <v>262</v>
      </c>
    </row>
    <row r="8425" spans="1:65" s="13" customFormat="1" ht="10">
      <c r="B8425" s="212"/>
      <c r="C8425" s="213"/>
      <c r="D8425" s="208" t="s">
        <v>272</v>
      </c>
      <c r="E8425" s="214" t="s">
        <v>44</v>
      </c>
      <c r="F8425" s="215" t="s">
        <v>966</v>
      </c>
      <c r="G8425" s="213"/>
      <c r="H8425" s="214" t="s">
        <v>44</v>
      </c>
      <c r="I8425" s="216"/>
      <c r="J8425" s="213"/>
      <c r="K8425" s="213"/>
      <c r="L8425" s="217"/>
      <c r="M8425" s="218"/>
      <c r="N8425" s="219"/>
      <c r="O8425" s="219"/>
      <c r="P8425" s="219"/>
      <c r="Q8425" s="219"/>
      <c r="R8425" s="219"/>
      <c r="S8425" s="219"/>
      <c r="T8425" s="220"/>
      <c r="AT8425" s="221" t="s">
        <v>272</v>
      </c>
      <c r="AU8425" s="221" t="s">
        <v>91</v>
      </c>
      <c r="AV8425" s="13" t="s">
        <v>89</v>
      </c>
      <c r="AW8425" s="13" t="s">
        <v>38</v>
      </c>
      <c r="AX8425" s="13" t="s">
        <v>82</v>
      </c>
      <c r="AY8425" s="221" t="s">
        <v>262</v>
      </c>
    </row>
    <row r="8426" spans="1:65" s="13" customFormat="1" ht="10">
      <c r="B8426" s="212"/>
      <c r="C8426" s="213"/>
      <c r="D8426" s="208" t="s">
        <v>272</v>
      </c>
      <c r="E8426" s="214" t="s">
        <v>44</v>
      </c>
      <c r="F8426" s="215" t="s">
        <v>1151</v>
      </c>
      <c r="G8426" s="213"/>
      <c r="H8426" s="214" t="s">
        <v>44</v>
      </c>
      <c r="I8426" s="216"/>
      <c r="J8426" s="213"/>
      <c r="K8426" s="213"/>
      <c r="L8426" s="217"/>
      <c r="M8426" s="218"/>
      <c r="N8426" s="219"/>
      <c r="O8426" s="219"/>
      <c r="P8426" s="219"/>
      <c r="Q8426" s="219"/>
      <c r="R8426" s="219"/>
      <c r="S8426" s="219"/>
      <c r="T8426" s="220"/>
      <c r="AT8426" s="221" t="s">
        <v>272</v>
      </c>
      <c r="AU8426" s="221" t="s">
        <v>91</v>
      </c>
      <c r="AV8426" s="13" t="s">
        <v>89</v>
      </c>
      <c r="AW8426" s="13" t="s">
        <v>38</v>
      </c>
      <c r="AX8426" s="13" t="s">
        <v>82</v>
      </c>
      <c r="AY8426" s="221" t="s">
        <v>262</v>
      </c>
    </row>
    <row r="8427" spans="1:65" s="13" customFormat="1" ht="10">
      <c r="B8427" s="212"/>
      <c r="C8427" s="213"/>
      <c r="D8427" s="208" t="s">
        <v>272</v>
      </c>
      <c r="E8427" s="214" t="s">
        <v>44</v>
      </c>
      <c r="F8427" s="215" t="s">
        <v>968</v>
      </c>
      <c r="G8427" s="213"/>
      <c r="H8427" s="214" t="s">
        <v>44</v>
      </c>
      <c r="I8427" s="216"/>
      <c r="J8427" s="213"/>
      <c r="K8427" s="213"/>
      <c r="L8427" s="217"/>
      <c r="M8427" s="218"/>
      <c r="N8427" s="219"/>
      <c r="O8427" s="219"/>
      <c r="P8427" s="219"/>
      <c r="Q8427" s="219"/>
      <c r="R8427" s="219"/>
      <c r="S8427" s="219"/>
      <c r="T8427" s="220"/>
      <c r="AT8427" s="221" t="s">
        <v>272</v>
      </c>
      <c r="AU8427" s="221" t="s">
        <v>91</v>
      </c>
      <c r="AV8427" s="13" t="s">
        <v>89</v>
      </c>
      <c r="AW8427" s="13" t="s">
        <v>38</v>
      </c>
      <c r="AX8427" s="13" t="s">
        <v>82</v>
      </c>
      <c r="AY8427" s="221" t="s">
        <v>262</v>
      </c>
    </row>
    <row r="8428" spans="1:65" s="15" customFormat="1" ht="10">
      <c r="B8428" s="233"/>
      <c r="C8428" s="234"/>
      <c r="D8428" s="208" t="s">
        <v>272</v>
      </c>
      <c r="E8428" s="235" t="s">
        <v>44</v>
      </c>
      <c r="F8428" s="236" t="s">
        <v>969</v>
      </c>
      <c r="G8428" s="234"/>
      <c r="H8428" s="237">
        <v>13.419</v>
      </c>
      <c r="I8428" s="238"/>
      <c r="J8428" s="234"/>
      <c r="K8428" s="234"/>
      <c r="L8428" s="239"/>
      <c r="M8428" s="240"/>
      <c r="N8428" s="241"/>
      <c r="O8428" s="241"/>
      <c r="P8428" s="241"/>
      <c r="Q8428" s="241"/>
      <c r="R8428" s="241"/>
      <c r="S8428" s="241"/>
      <c r="T8428" s="242"/>
      <c r="AT8428" s="243" t="s">
        <v>272</v>
      </c>
      <c r="AU8428" s="243" t="s">
        <v>91</v>
      </c>
      <c r="AV8428" s="15" t="s">
        <v>91</v>
      </c>
      <c r="AW8428" s="15" t="s">
        <v>38</v>
      </c>
      <c r="AX8428" s="15" t="s">
        <v>82</v>
      </c>
      <c r="AY8428" s="243" t="s">
        <v>262</v>
      </c>
    </row>
    <row r="8429" spans="1:65" s="15" customFormat="1" ht="10">
      <c r="B8429" s="233"/>
      <c r="C8429" s="234"/>
      <c r="D8429" s="208" t="s">
        <v>272</v>
      </c>
      <c r="E8429" s="235" t="s">
        <v>44</v>
      </c>
      <c r="F8429" s="236" t="s">
        <v>970</v>
      </c>
      <c r="G8429" s="234"/>
      <c r="H8429" s="237">
        <v>21.202000000000002</v>
      </c>
      <c r="I8429" s="238"/>
      <c r="J8429" s="234"/>
      <c r="K8429" s="234"/>
      <c r="L8429" s="239"/>
      <c r="M8429" s="240"/>
      <c r="N8429" s="241"/>
      <c r="O8429" s="241"/>
      <c r="P8429" s="241"/>
      <c r="Q8429" s="241"/>
      <c r="R8429" s="241"/>
      <c r="S8429" s="241"/>
      <c r="T8429" s="242"/>
      <c r="AT8429" s="243" t="s">
        <v>272</v>
      </c>
      <c r="AU8429" s="243" t="s">
        <v>91</v>
      </c>
      <c r="AV8429" s="15" t="s">
        <v>91</v>
      </c>
      <c r="AW8429" s="15" t="s">
        <v>38</v>
      </c>
      <c r="AX8429" s="15" t="s">
        <v>82</v>
      </c>
      <c r="AY8429" s="243" t="s">
        <v>262</v>
      </c>
    </row>
    <row r="8430" spans="1:65" s="15" customFormat="1" ht="10">
      <c r="B8430" s="233"/>
      <c r="C8430" s="234"/>
      <c r="D8430" s="208" t="s">
        <v>272</v>
      </c>
      <c r="E8430" s="235" t="s">
        <v>44</v>
      </c>
      <c r="F8430" s="236" t="s">
        <v>971</v>
      </c>
      <c r="G8430" s="234"/>
      <c r="H8430" s="237">
        <v>1.8680000000000001</v>
      </c>
      <c r="I8430" s="238"/>
      <c r="J8430" s="234"/>
      <c r="K8430" s="234"/>
      <c r="L8430" s="239"/>
      <c r="M8430" s="240"/>
      <c r="N8430" s="241"/>
      <c r="O8430" s="241"/>
      <c r="P8430" s="241"/>
      <c r="Q8430" s="241"/>
      <c r="R8430" s="241"/>
      <c r="S8430" s="241"/>
      <c r="T8430" s="242"/>
      <c r="AT8430" s="243" t="s">
        <v>272</v>
      </c>
      <c r="AU8430" s="243" t="s">
        <v>91</v>
      </c>
      <c r="AV8430" s="15" t="s">
        <v>91</v>
      </c>
      <c r="AW8430" s="15" t="s">
        <v>38</v>
      </c>
      <c r="AX8430" s="15" t="s">
        <v>82</v>
      </c>
      <c r="AY8430" s="243" t="s">
        <v>262</v>
      </c>
    </row>
    <row r="8431" spans="1:65" s="15" customFormat="1" ht="10">
      <c r="B8431" s="233"/>
      <c r="C8431" s="234"/>
      <c r="D8431" s="208" t="s">
        <v>272</v>
      </c>
      <c r="E8431" s="235" t="s">
        <v>44</v>
      </c>
      <c r="F8431" s="236" t="s">
        <v>972</v>
      </c>
      <c r="G8431" s="234"/>
      <c r="H8431" s="237">
        <v>4.6280000000000001</v>
      </c>
      <c r="I8431" s="238"/>
      <c r="J8431" s="234"/>
      <c r="K8431" s="234"/>
      <c r="L8431" s="239"/>
      <c r="M8431" s="240"/>
      <c r="N8431" s="241"/>
      <c r="O8431" s="241"/>
      <c r="P8431" s="241"/>
      <c r="Q8431" s="241"/>
      <c r="R8431" s="241"/>
      <c r="S8431" s="241"/>
      <c r="T8431" s="242"/>
      <c r="AT8431" s="243" t="s">
        <v>272</v>
      </c>
      <c r="AU8431" s="243" t="s">
        <v>91</v>
      </c>
      <c r="AV8431" s="15" t="s">
        <v>91</v>
      </c>
      <c r="AW8431" s="15" t="s">
        <v>38</v>
      </c>
      <c r="AX8431" s="15" t="s">
        <v>82</v>
      </c>
      <c r="AY8431" s="243" t="s">
        <v>262</v>
      </c>
    </row>
    <row r="8432" spans="1:65" s="16" customFormat="1" ht="10">
      <c r="B8432" s="244"/>
      <c r="C8432" s="245"/>
      <c r="D8432" s="208" t="s">
        <v>272</v>
      </c>
      <c r="E8432" s="246" t="s">
        <v>44</v>
      </c>
      <c r="F8432" s="247" t="s">
        <v>291</v>
      </c>
      <c r="G8432" s="245"/>
      <c r="H8432" s="248">
        <v>41.117000000000004</v>
      </c>
      <c r="I8432" s="249"/>
      <c r="J8432" s="245"/>
      <c r="K8432" s="245"/>
      <c r="L8432" s="250"/>
      <c r="M8432" s="251"/>
      <c r="N8432" s="252"/>
      <c r="O8432" s="252"/>
      <c r="P8432" s="252"/>
      <c r="Q8432" s="252"/>
      <c r="R8432" s="252"/>
      <c r="S8432" s="252"/>
      <c r="T8432" s="253"/>
      <c r="AT8432" s="254" t="s">
        <v>272</v>
      </c>
      <c r="AU8432" s="254" t="s">
        <v>91</v>
      </c>
      <c r="AV8432" s="16" t="s">
        <v>104</v>
      </c>
      <c r="AW8432" s="16" t="s">
        <v>38</v>
      </c>
      <c r="AX8432" s="16" t="s">
        <v>89</v>
      </c>
      <c r="AY8432" s="254" t="s">
        <v>262</v>
      </c>
    </row>
    <row r="8433" spans="1:65" s="2" customFormat="1" ht="21.75" customHeight="1">
      <c r="A8433" s="37"/>
      <c r="B8433" s="38"/>
      <c r="C8433" s="195" t="s">
        <v>3845</v>
      </c>
      <c r="D8433" s="195" t="s">
        <v>264</v>
      </c>
      <c r="E8433" s="196" t="s">
        <v>3846</v>
      </c>
      <c r="F8433" s="197" t="s">
        <v>3847</v>
      </c>
      <c r="G8433" s="198" t="s">
        <v>342</v>
      </c>
      <c r="H8433" s="199">
        <v>41.116999999999997</v>
      </c>
      <c r="I8433" s="200"/>
      <c r="J8433" s="201">
        <f>ROUND(I8433*H8433,2)</f>
        <v>0</v>
      </c>
      <c r="K8433" s="197" t="s">
        <v>268</v>
      </c>
      <c r="L8433" s="42"/>
      <c r="M8433" s="202" t="s">
        <v>44</v>
      </c>
      <c r="N8433" s="203" t="s">
        <v>53</v>
      </c>
      <c r="O8433" s="67"/>
      <c r="P8433" s="204">
        <f>O8433*H8433</f>
        <v>0</v>
      </c>
      <c r="Q8433" s="204">
        <v>2.0000000000000001E-4</v>
      </c>
      <c r="R8433" s="204">
        <f>Q8433*H8433</f>
        <v>8.2234000000000005E-3</v>
      </c>
      <c r="S8433" s="204">
        <v>0</v>
      </c>
      <c r="T8433" s="205">
        <f>S8433*H8433</f>
        <v>0</v>
      </c>
      <c r="U8433" s="37"/>
      <c r="V8433" s="37"/>
      <c r="W8433" s="37"/>
      <c r="X8433" s="37"/>
      <c r="Y8433" s="37"/>
      <c r="Z8433" s="37"/>
      <c r="AA8433" s="37"/>
      <c r="AB8433" s="37"/>
      <c r="AC8433" s="37"/>
      <c r="AD8433" s="37"/>
      <c r="AE8433" s="37"/>
      <c r="AR8433" s="206" t="s">
        <v>442</v>
      </c>
      <c r="AT8433" s="206" t="s">
        <v>264</v>
      </c>
      <c r="AU8433" s="206" t="s">
        <v>91</v>
      </c>
      <c r="AY8433" s="19" t="s">
        <v>262</v>
      </c>
      <c r="BE8433" s="207">
        <f>IF(N8433="základní",J8433,0)</f>
        <v>0</v>
      </c>
      <c r="BF8433" s="207">
        <f>IF(N8433="snížená",J8433,0)</f>
        <v>0</v>
      </c>
      <c r="BG8433" s="207">
        <f>IF(N8433="zákl. přenesená",J8433,0)</f>
        <v>0</v>
      </c>
      <c r="BH8433" s="207">
        <f>IF(N8433="sníž. přenesená",J8433,0)</f>
        <v>0</v>
      </c>
      <c r="BI8433" s="207">
        <f>IF(N8433="nulová",J8433,0)</f>
        <v>0</v>
      </c>
      <c r="BJ8433" s="19" t="s">
        <v>89</v>
      </c>
      <c r="BK8433" s="207">
        <f>ROUND(I8433*H8433,2)</f>
        <v>0</v>
      </c>
      <c r="BL8433" s="19" t="s">
        <v>442</v>
      </c>
      <c r="BM8433" s="206" t="s">
        <v>3848</v>
      </c>
    </row>
    <row r="8434" spans="1:65" s="2" customFormat="1" ht="18">
      <c r="A8434" s="37"/>
      <c r="B8434" s="38"/>
      <c r="C8434" s="39"/>
      <c r="D8434" s="208" t="s">
        <v>421</v>
      </c>
      <c r="E8434" s="39"/>
      <c r="F8434" s="209" t="s">
        <v>3844</v>
      </c>
      <c r="G8434" s="39"/>
      <c r="H8434" s="39"/>
      <c r="I8434" s="118"/>
      <c r="J8434" s="39"/>
      <c r="K8434" s="39"/>
      <c r="L8434" s="42"/>
      <c r="M8434" s="210"/>
      <c r="N8434" s="211"/>
      <c r="O8434" s="67"/>
      <c r="P8434" s="67"/>
      <c r="Q8434" s="67"/>
      <c r="R8434" s="67"/>
      <c r="S8434" s="67"/>
      <c r="T8434" s="68"/>
      <c r="U8434" s="37"/>
      <c r="V8434" s="37"/>
      <c r="W8434" s="37"/>
      <c r="X8434" s="37"/>
      <c r="Y8434" s="37"/>
      <c r="Z8434" s="37"/>
      <c r="AA8434" s="37"/>
      <c r="AB8434" s="37"/>
      <c r="AC8434" s="37"/>
      <c r="AD8434" s="37"/>
      <c r="AE8434" s="37"/>
      <c r="AT8434" s="19" t="s">
        <v>421</v>
      </c>
      <c r="AU8434" s="19" t="s">
        <v>91</v>
      </c>
    </row>
    <row r="8435" spans="1:65" s="13" customFormat="1" ht="10">
      <c r="B8435" s="212"/>
      <c r="C8435" s="213"/>
      <c r="D8435" s="208" t="s">
        <v>272</v>
      </c>
      <c r="E8435" s="214" t="s">
        <v>44</v>
      </c>
      <c r="F8435" s="215" t="s">
        <v>965</v>
      </c>
      <c r="G8435" s="213"/>
      <c r="H8435" s="214" t="s">
        <v>44</v>
      </c>
      <c r="I8435" s="216"/>
      <c r="J8435" s="213"/>
      <c r="K8435" s="213"/>
      <c r="L8435" s="217"/>
      <c r="M8435" s="218"/>
      <c r="N8435" s="219"/>
      <c r="O8435" s="219"/>
      <c r="P8435" s="219"/>
      <c r="Q8435" s="219"/>
      <c r="R8435" s="219"/>
      <c r="S8435" s="219"/>
      <c r="T8435" s="220"/>
      <c r="AT8435" s="221" t="s">
        <v>272</v>
      </c>
      <c r="AU8435" s="221" t="s">
        <v>91</v>
      </c>
      <c r="AV8435" s="13" t="s">
        <v>89</v>
      </c>
      <c r="AW8435" s="13" t="s">
        <v>38</v>
      </c>
      <c r="AX8435" s="13" t="s">
        <v>82</v>
      </c>
      <c r="AY8435" s="221" t="s">
        <v>262</v>
      </c>
    </row>
    <row r="8436" spans="1:65" s="13" customFormat="1" ht="10">
      <c r="B8436" s="212"/>
      <c r="C8436" s="213"/>
      <c r="D8436" s="208" t="s">
        <v>272</v>
      </c>
      <c r="E8436" s="214" t="s">
        <v>44</v>
      </c>
      <c r="F8436" s="215" t="s">
        <v>966</v>
      </c>
      <c r="G8436" s="213"/>
      <c r="H8436" s="214" t="s">
        <v>44</v>
      </c>
      <c r="I8436" s="216"/>
      <c r="J8436" s="213"/>
      <c r="K8436" s="213"/>
      <c r="L8436" s="217"/>
      <c r="M8436" s="218"/>
      <c r="N8436" s="219"/>
      <c r="O8436" s="219"/>
      <c r="P8436" s="219"/>
      <c r="Q8436" s="219"/>
      <c r="R8436" s="219"/>
      <c r="S8436" s="219"/>
      <c r="T8436" s="220"/>
      <c r="AT8436" s="221" t="s">
        <v>272</v>
      </c>
      <c r="AU8436" s="221" t="s">
        <v>91</v>
      </c>
      <c r="AV8436" s="13" t="s">
        <v>89</v>
      </c>
      <c r="AW8436" s="13" t="s">
        <v>38</v>
      </c>
      <c r="AX8436" s="13" t="s">
        <v>82</v>
      </c>
      <c r="AY8436" s="221" t="s">
        <v>262</v>
      </c>
    </row>
    <row r="8437" spans="1:65" s="13" customFormat="1" ht="10">
      <c r="B8437" s="212"/>
      <c r="C8437" s="213"/>
      <c r="D8437" s="208" t="s">
        <v>272</v>
      </c>
      <c r="E8437" s="214" t="s">
        <v>44</v>
      </c>
      <c r="F8437" s="215" t="s">
        <v>1151</v>
      </c>
      <c r="G8437" s="213"/>
      <c r="H8437" s="214" t="s">
        <v>44</v>
      </c>
      <c r="I8437" s="216"/>
      <c r="J8437" s="213"/>
      <c r="K8437" s="213"/>
      <c r="L8437" s="217"/>
      <c r="M8437" s="218"/>
      <c r="N8437" s="219"/>
      <c r="O8437" s="219"/>
      <c r="P8437" s="219"/>
      <c r="Q8437" s="219"/>
      <c r="R8437" s="219"/>
      <c r="S8437" s="219"/>
      <c r="T8437" s="220"/>
      <c r="AT8437" s="221" t="s">
        <v>272</v>
      </c>
      <c r="AU8437" s="221" t="s">
        <v>91</v>
      </c>
      <c r="AV8437" s="13" t="s">
        <v>89</v>
      </c>
      <c r="AW8437" s="13" t="s">
        <v>38</v>
      </c>
      <c r="AX8437" s="13" t="s">
        <v>82</v>
      </c>
      <c r="AY8437" s="221" t="s">
        <v>262</v>
      </c>
    </row>
    <row r="8438" spans="1:65" s="13" customFormat="1" ht="10">
      <c r="B8438" s="212"/>
      <c r="C8438" s="213"/>
      <c r="D8438" s="208" t="s">
        <v>272</v>
      </c>
      <c r="E8438" s="214" t="s">
        <v>44</v>
      </c>
      <c r="F8438" s="215" t="s">
        <v>968</v>
      </c>
      <c r="G8438" s="213"/>
      <c r="H8438" s="214" t="s">
        <v>44</v>
      </c>
      <c r="I8438" s="216"/>
      <c r="J8438" s="213"/>
      <c r="K8438" s="213"/>
      <c r="L8438" s="217"/>
      <c r="M8438" s="218"/>
      <c r="N8438" s="219"/>
      <c r="O8438" s="219"/>
      <c r="P8438" s="219"/>
      <c r="Q8438" s="219"/>
      <c r="R8438" s="219"/>
      <c r="S8438" s="219"/>
      <c r="T8438" s="220"/>
      <c r="AT8438" s="221" t="s">
        <v>272</v>
      </c>
      <c r="AU8438" s="221" t="s">
        <v>91</v>
      </c>
      <c r="AV8438" s="13" t="s">
        <v>89</v>
      </c>
      <c r="AW8438" s="13" t="s">
        <v>38</v>
      </c>
      <c r="AX8438" s="13" t="s">
        <v>82</v>
      </c>
      <c r="AY8438" s="221" t="s">
        <v>262</v>
      </c>
    </row>
    <row r="8439" spans="1:65" s="15" customFormat="1" ht="10">
      <c r="B8439" s="233"/>
      <c r="C8439" s="234"/>
      <c r="D8439" s="208" t="s">
        <v>272</v>
      </c>
      <c r="E8439" s="235" t="s">
        <v>44</v>
      </c>
      <c r="F8439" s="236" t="s">
        <v>969</v>
      </c>
      <c r="G8439" s="234"/>
      <c r="H8439" s="237">
        <v>13.419</v>
      </c>
      <c r="I8439" s="238"/>
      <c r="J8439" s="234"/>
      <c r="K8439" s="234"/>
      <c r="L8439" s="239"/>
      <c r="M8439" s="240"/>
      <c r="N8439" s="241"/>
      <c r="O8439" s="241"/>
      <c r="P8439" s="241"/>
      <c r="Q8439" s="241"/>
      <c r="R8439" s="241"/>
      <c r="S8439" s="241"/>
      <c r="T8439" s="242"/>
      <c r="AT8439" s="243" t="s">
        <v>272</v>
      </c>
      <c r="AU8439" s="243" t="s">
        <v>91</v>
      </c>
      <c r="AV8439" s="15" t="s">
        <v>91</v>
      </c>
      <c r="AW8439" s="15" t="s">
        <v>38</v>
      </c>
      <c r="AX8439" s="15" t="s">
        <v>82</v>
      </c>
      <c r="AY8439" s="243" t="s">
        <v>262</v>
      </c>
    </row>
    <row r="8440" spans="1:65" s="15" customFormat="1" ht="10">
      <c r="B8440" s="233"/>
      <c r="C8440" s="234"/>
      <c r="D8440" s="208" t="s">
        <v>272</v>
      </c>
      <c r="E8440" s="235" t="s">
        <v>44</v>
      </c>
      <c r="F8440" s="236" t="s">
        <v>970</v>
      </c>
      <c r="G8440" s="234"/>
      <c r="H8440" s="237">
        <v>21.202000000000002</v>
      </c>
      <c r="I8440" s="238"/>
      <c r="J8440" s="234"/>
      <c r="K8440" s="234"/>
      <c r="L8440" s="239"/>
      <c r="M8440" s="240"/>
      <c r="N8440" s="241"/>
      <c r="O8440" s="241"/>
      <c r="P8440" s="241"/>
      <c r="Q8440" s="241"/>
      <c r="R8440" s="241"/>
      <c r="S8440" s="241"/>
      <c r="T8440" s="242"/>
      <c r="AT8440" s="243" t="s">
        <v>272</v>
      </c>
      <c r="AU8440" s="243" t="s">
        <v>91</v>
      </c>
      <c r="AV8440" s="15" t="s">
        <v>91</v>
      </c>
      <c r="AW8440" s="15" t="s">
        <v>38</v>
      </c>
      <c r="AX8440" s="15" t="s">
        <v>82</v>
      </c>
      <c r="AY8440" s="243" t="s">
        <v>262</v>
      </c>
    </row>
    <row r="8441" spans="1:65" s="15" customFormat="1" ht="10">
      <c r="B8441" s="233"/>
      <c r="C8441" s="234"/>
      <c r="D8441" s="208" t="s">
        <v>272</v>
      </c>
      <c r="E8441" s="235" t="s">
        <v>44</v>
      </c>
      <c r="F8441" s="236" t="s">
        <v>971</v>
      </c>
      <c r="G8441" s="234"/>
      <c r="H8441" s="237">
        <v>1.8680000000000001</v>
      </c>
      <c r="I8441" s="238"/>
      <c r="J8441" s="234"/>
      <c r="K8441" s="234"/>
      <c r="L8441" s="239"/>
      <c r="M8441" s="240"/>
      <c r="N8441" s="241"/>
      <c r="O8441" s="241"/>
      <c r="P8441" s="241"/>
      <c r="Q8441" s="241"/>
      <c r="R8441" s="241"/>
      <c r="S8441" s="241"/>
      <c r="T8441" s="242"/>
      <c r="AT8441" s="243" t="s">
        <v>272</v>
      </c>
      <c r="AU8441" s="243" t="s">
        <v>91</v>
      </c>
      <c r="AV8441" s="15" t="s">
        <v>91</v>
      </c>
      <c r="AW8441" s="15" t="s">
        <v>38</v>
      </c>
      <c r="AX8441" s="15" t="s">
        <v>82</v>
      </c>
      <c r="AY8441" s="243" t="s">
        <v>262</v>
      </c>
    </row>
    <row r="8442" spans="1:65" s="15" customFormat="1" ht="10">
      <c r="B8442" s="233"/>
      <c r="C8442" s="234"/>
      <c r="D8442" s="208" t="s">
        <v>272</v>
      </c>
      <c r="E8442" s="235" t="s">
        <v>44</v>
      </c>
      <c r="F8442" s="236" t="s">
        <v>972</v>
      </c>
      <c r="G8442" s="234"/>
      <c r="H8442" s="237">
        <v>4.6280000000000001</v>
      </c>
      <c r="I8442" s="238"/>
      <c r="J8442" s="234"/>
      <c r="K8442" s="234"/>
      <c r="L8442" s="239"/>
      <c r="M8442" s="240"/>
      <c r="N8442" s="241"/>
      <c r="O8442" s="241"/>
      <c r="P8442" s="241"/>
      <c r="Q8442" s="241"/>
      <c r="R8442" s="241"/>
      <c r="S8442" s="241"/>
      <c r="T8442" s="242"/>
      <c r="AT8442" s="243" t="s">
        <v>272</v>
      </c>
      <c r="AU8442" s="243" t="s">
        <v>91</v>
      </c>
      <c r="AV8442" s="15" t="s">
        <v>91</v>
      </c>
      <c r="AW8442" s="15" t="s">
        <v>38</v>
      </c>
      <c r="AX8442" s="15" t="s">
        <v>82</v>
      </c>
      <c r="AY8442" s="243" t="s">
        <v>262</v>
      </c>
    </row>
    <row r="8443" spans="1:65" s="16" customFormat="1" ht="10">
      <c r="B8443" s="244"/>
      <c r="C8443" s="245"/>
      <c r="D8443" s="208" t="s">
        <v>272</v>
      </c>
      <c r="E8443" s="246" t="s">
        <v>44</v>
      </c>
      <c r="F8443" s="247" t="s">
        <v>291</v>
      </c>
      <c r="G8443" s="245"/>
      <c r="H8443" s="248">
        <v>41.117000000000004</v>
      </c>
      <c r="I8443" s="249"/>
      <c r="J8443" s="245"/>
      <c r="K8443" s="245"/>
      <c r="L8443" s="250"/>
      <c r="M8443" s="251"/>
      <c r="N8443" s="252"/>
      <c r="O8443" s="252"/>
      <c r="P8443" s="252"/>
      <c r="Q8443" s="252"/>
      <c r="R8443" s="252"/>
      <c r="S8443" s="252"/>
      <c r="T8443" s="253"/>
      <c r="AT8443" s="254" t="s">
        <v>272</v>
      </c>
      <c r="AU8443" s="254" t="s">
        <v>91</v>
      </c>
      <c r="AV8443" s="16" t="s">
        <v>104</v>
      </c>
      <c r="AW8443" s="16" t="s">
        <v>38</v>
      </c>
      <c r="AX8443" s="16" t="s">
        <v>89</v>
      </c>
      <c r="AY8443" s="254" t="s">
        <v>262</v>
      </c>
    </row>
    <row r="8444" spans="1:65" s="2" customFormat="1" ht="16.5" customHeight="1">
      <c r="A8444" s="37"/>
      <c r="B8444" s="38"/>
      <c r="C8444" s="195" t="s">
        <v>3849</v>
      </c>
      <c r="D8444" s="195" t="s">
        <v>264</v>
      </c>
      <c r="E8444" s="196" t="s">
        <v>3850</v>
      </c>
      <c r="F8444" s="197" t="s">
        <v>3851</v>
      </c>
      <c r="G8444" s="198" t="s">
        <v>342</v>
      </c>
      <c r="H8444" s="199">
        <v>73</v>
      </c>
      <c r="I8444" s="200"/>
      <c r="J8444" s="201">
        <f>ROUND(I8444*H8444,2)</f>
        <v>0</v>
      </c>
      <c r="K8444" s="197" t="s">
        <v>268</v>
      </c>
      <c r="L8444" s="42"/>
      <c r="M8444" s="202" t="s">
        <v>44</v>
      </c>
      <c r="N8444" s="203" t="s">
        <v>53</v>
      </c>
      <c r="O8444" s="67"/>
      <c r="P8444" s="204">
        <f>O8444*H8444</f>
        <v>0</v>
      </c>
      <c r="Q8444" s="204">
        <v>0</v>
      </c>
      <c r="R8444" s="204">
        <f>Q8444*H8444</f>
        <v>0</v>
      </c>
      <c r="S8444" s="204">
        <v>0</v>
      </c>
      <c r="T8444" s="205">
        <f>S8444*H8444</f>
        <v>0</v>
      </c>
      <c r="U8444" s="37"/>
      <c r="V8444" s="37"/>
      <c r="W8444" s="37"/>
      <c r="X8444" s="37"/>
      <c r="Y8444" s="37"/>
      <c r="Z8444" s="37"/>
      <c r="AA8444" s="37"/>
      <c r="AB8444" s="37"/>
      <c r="AC8444" s="37"/>
      <c r="AD8444" s="37"/>
      <c r="AE8444" s="37"/>
      <c r="AR8444" s="206" t="s">
        <v>442</v>
      </c>
      <c r="AT8444" s="206" t="s">
        <v>264</v>
      </c>
      <c r="AU8444" s="206" t="s">
        <v>91</v>
      </c>
      <c r="AY8444" s="19" t="s">
        <v>262</v>
      </c>
      <c r="BE8444" s="207">
        <f>IF(N8444="základní",J8444,0)</f>
        <v>0</v>
      </c>
      <c r="BF8444" s="207">
        <f>IF(N8444="snížená",J8444,0)</f>
        <v>0</v>
      </c>
      <c r="BG8444" s="207">
        <f>IF(N8444="zákl. přenesená",J8444,0)</f>
        <v>0</v>
      </c>
      <c r="BH8444" s="207">
        <f>IF(N8444="sníž. přenesená",J8444,0)</f>
        <v>0</v>
      </c>
      <c r="BI8444" s="207">
        <f>IF(N8444="nulová",J8444,0)</f>
        <v>0</v>
      </c>
      <c r="BJ8444" s="19" t="s">
        <v>89</v>
      </c>
      <c r="BK8444" s="207">
        <f>ROUND(I8444*H8444,2)</f>
        <v>0</v>
      </c>
      <c r="BL8444" s="19" t="s">
        <v>442</v>
      </c>
      <c r="BM8444" s="206" t="s">
        <v>3852</v>
      </c>
    </row>
    <row r="8445" spans="1:65" s="13" customFormat="1" ht="10">
      <c r="B8445" s="212"/>
      <c r="C8445" s="213"/>
      <c r="D8445" s="208" t="s">
        <v>272</v>
      </c>
      <c r="E8445" s="214" t="s">
        <v>44</v>
      </c>
      <c r="F8445" s="215" t="s">
        <v>3695</v>
      </c>
      <c r="G8445" s="213"/>
      <c r="H8445" s="214" t="s">
        <v>44</v>
      </c>
      <c r="I8445" s="216"/>
      <c r="J8445" s="213"/>
      <c r="K8445" s="213"/>
      <c r="L8445" s="217"/>
      <c r="M8445" s="218"/>
      <c r="N8445" s="219"/>
      <c r="O8445" s="219"/>
      <c r="P8445" s="219"/>
      <c r="Q8445" s="219"/>
      <c r="R8445" s="219"/>
      <c r="S8445" s="219"/>
      <c r="T8445" s="220"/>
      <c r="AT8445" s="221" t="s">
        <v>272</v>
      </c>
      <c r="AU8445" s="221" t="s">
        <v>91</v>
      </c>
      <c r="AV8445" s="13" t="s">
        <v>89</v>
      </c>
      <c r="AW8445" s="13" t="s">
        <v>38</v>
      </c>
      <c r="AX8445" s="13" t="s">
        <v>82</v>
      </c>
      <c r="AY8445" s="221" t="s">
        <v>262</v>
      </c>
    </row>
    <row r="8446" spans="1:65" s="13" customFormat="1" ht="10">
      <c r="B8446" s="212"/>
      <c r="C8446" s="213"/>
      <c r="D8446" s="208" t="s">
        <v>272</v>
      </c>
      <c r="E8446" s="214" t="s">
        <v>44</v>
      </c>
      <c r="F8446" s="215" t="s">
        <v>1185</v>
      </c>
      <c r="G8446" s="213"/>
      <c r="H8446" s="214" t="s">
        <v>44</v>
      </c>
      <c r="I8446" s="216"/>
      <c r="J8446" s="213"/>
      <c r="K8446" s="213"/>
      <c r="L8446" s="217"/>
      <c r="M8446" s="218"/>
      <c r="N8446" s="219"/>
      <c r="O8446" s="219"/>
      <c r="P8446" s="219"/>
      <c r="Q8446" s="219"/>
      <c r="R8446" s="219"/>
      <c r="S8446" s="219"/>
      <c r="T8446" s="220"/>
      <c r="AT8446" s="221" t="s">
        <v>272</v>
      </c>
      <c r="AU8446" s="221" t="s">
        <v>91</v>
      </c>
      <c r="AV8446" s="13" t="s">
        <v>89</v>
      </c>
      <c r="AW8446" s="13" t="s">
        <v>38</v>
      </c>
      <c r="AX8446" s="13" t="s">
        <v>82</v>
      </c>
      <c r="AY8446" s="221" t="s">
        <v>262</v>
      </c>
    </row>
    <row r="8447" spans="1:65" s="13" customFormat="1" ht="10">
      <c r="B8447" s="212"/>
      <c r="C8447" s="213"/>
      <c r="D8447" s="208" t="s">
        <v>272</v>
      </c>
      <c r="E8447" s="214" t="s">
        <v>44</v>
      </c>
      <c r="F8447" s="215" t="s">
        <v>1186</v>
      </c>
      <c r="G8447" s="213"/>
      <c r="H8447" s="214" t="s">
        <v>44</v>
      </c>
      <c r="I8447" s="216"/>
      <c r="J8447" s="213"/>
      <c r="K8447" s="213"/>
      <c r="L8447" s="217"/>
      <c r="M8447" s="218"/>
      <c r="N8447" s="219"/>
      <c r="O8447" s="219"/>
      <c r="P8447" s="219"/>
      <c r="Q8447" s="219"/>
      <c r="R8447" s="219"/>
      <c r="S8447" s="219"/>
      <c r="T8447" s="220"/>
      <c r="AT8447" s="221" t="s">
        <v>272</v>
      </c>
      <c r="AU8447" s="221" t="s">
        <v>91</v>
      </c>
      <c r="AV8447" s="13" t="s">
        <v>89</v>
      </c>
      <c r="AW8447" s="13" t="s">
        <v>38</v>
      </c>
      <c r="AX8447" s="13" t="s">
        <v>82</v>
      </c>
      <c r="AY8447" s="221" t="s">
        <v>262</v>
      </c>
    </row>
    <row r="8448" spans="1:65" s="13" customFormat="1" ht="10">
      <c r="B8448" s="212"/>
      <c r="C8448" s="213"/>
      <c r="D8448" s="208" t="s">
        <v>272</v>
      </c>
      <c r="E8448" s="214" t="s">
        <v>44</v>
      </c>
      <c r="F8448" s="215" t="s">
        <v>1187</v>
      </c>
      <c r="G8448" s="213"/>
      <c r="H8448" s="214" t="s">
        <v>44</v>
      </c>
      <c r="I8448" s="216"/>
      <c r="J8448" s="213"/>
      <c r="K8448" s="213"/>
      <c r="L8448" s="217"/>
      <c r="M8448" s="218"/>
      <c r="N8448" s="219"/>
      <c r="O8448" s="219"/>
      <c r="P8448" s="219"/>
      <c r="Q8448" s="219"/>
      <c r="R8448" s="219"/>
      <c r="S8448" s="219"/>
      <c r="T8448" s="220"/>
      <c r="AT8448" s="221" t="s">
        <v>272</v>
      </c>
      <c r="AU8448" s="221" t="s">
        <v>91</v>
      </c>
      <c r="AV8448" s="13" t="s">
        <v>89</v>
      </c>
      <c r="AW8448" s="13" t="s">
        <v>38</v>
      </c>
      <c r="AX8448" s="13" t="s">
        <v>82</v>
      </c>
      <c r="AY8448" s="221" t="s">
        <v>262</v>
      </c>
    </row>
    <row r="8449" spans="1:65" s="15" customFormat="1" ht="10">
      <c r="B8449" s="233"/>
      <c r="C8449" s="234"/>
      <c r="D8449" s="208" t="s">
        <v>272</v>
      </c>
      <c r="E8449" s="235" t="s">
        <v>44</v>
      </c>
      <c r="F8449" s="236" t="s">
        <v>1198</v>
      </c>
      <c r="G8449" s="234"/>
      <c r="H8449" s="237">
        <v>73</v>
      </c>
      <c r="I8449" s="238"/>
      <c r="J8449" s="234"/>
      <c r="K8449" s="234"/>
      <c r="L8449" s="239"/>
      <c r="M8449" s="240"/>
      <c r="N8449" s="241"/>
      <c r="O8449" s="241"/>
      <c r="P8449" s="241"/>
      <c r="Q8449" s="241"/>
      <c r="R8449" s="241"/>
      <c r="S8449" s="241"/>
      <c r="T8449" s="242"/>
      <c r="AT8449" s="243" t="s">
        <v>272</v>
      </c>
      <c r="AU8449" s="243" t="s">
        <v>91</v>
      </c>
      <c r="AV8449" s="15" t="s">
        <v>91</v>
      </c>
      <c r="AW8449" s="15" t="s">
        <v>38</v>
      </c>
      <c r="AX8449" s="15" t="s">
        <v>82</v>
      </c>
      <c r="AY8449" s="243" t="s">
        <v>262</v>
      </c>
    </row>
    <row r="8450" spans="1:65" s="16" customFormat="1" ht="10">
      <c r="B8450" s="244"/>
      <c r="C8450" s="245"/>
      <c r="D8450" s="208" t="s">
        <v>272</v>
      </c>
      <c r="E8450" s="246" t="s">
        <v>44</v>
      </c>
      <c r="F8450" s="247" t="s">
        <v>291</v>
      </c>
      <c r="G8450" s="245"/>
      <c r="H8450" s="248">
        <v>73</v>
      </c>
      <c r="I8450" s="249"/>
      <c r="J8450" s="245"/>
      <c r="K8450" s="245"/>
      <c r="L8450" s="250"/>
      <c r="M8450" s="251"/>
      <c r="N8450" s="252"/>
      <c r="O8450" s="252"/>
      <c r="P8450" s="252"/>
      <c r="Q8450" s="252"/>
      <c r="R8450" s="252"/>
      <c r="S8450" s="252"/>
      <c r="T8450" s="253"/>
      <c r="AT8450" s="254" t="s">
        <v>272</v>
      </c>
      <c r="AU8450" s="254" t="s">
        <v>91</v>
      </c>
      <c r="AV8450" s="16" t="s">
        <v>104</v>
      </c>
      <c r="AW8450" s="16" t="s">
        <v>38</v>
      </c>
      <c r="AX8450" s="16" t="s">
        <v>89</v>
      </c>
      <c r="AY8450" s="254" t="s">
        <v>262</v>
      </c>
    </row>
    <row r="8451" spans="1:65" s="2" customFormat="1" ht="21.75" customHeight="1">
      <c r="A8451" s="37"/>
      <c r="B8451" s="38"/>
      <c r="C8451" s="195" t="s">
        <v>3853</v>
      </c>
      <c r="D8451" s="195" t="s">
        <v>264</v>
      </c>
      <c r="E8451" s="196" t="s">
        <v>3854</v>
      </c>
      <c r="F8451" s="197" t="s">
        <v>3855</v>
      </c>
      <c r="G8451" s="198" t="s">
        <v>342</v>
      </c>
      <c r="H8451" s="199">
        <v>73</v>
      </c>
      <c r="I8451" s="200"/>
      <c r="J8451" s="201">
        <f>ROUND(I8451*H8451,2)</f>
        <v>0</v>
      </c>
      <c r="K8451" s="197" t="s">
        <v>268</v>
      </c>
      <c r="L8451" s="42"/>
      <c r="M8451" s="202" t="s">
        <v>44</v>
      </c>
      <c r="N8451" s="203" t="s">
        <v>53</v>
      </c>
      <c r="O8451" s="67"/>
      <c r="P8451" s="204">
        <f>O8451*H8451</f>
        <v>0</v>
      </c>
      <c r="Q8451" s="204">
        <v>2.9E-4</v>
      </c>
      <c r="R8451" s="204">
        <f>Q8451*H8451</f>
        <v>2.1170000000000001E-2</v>
      </c>
      <c r="S8451" s="204">
        <v>0</v>
      </c>
      <c r="T8451" s="205">
        <f>S8451*H8451</f>
        <v>0</v>
      </c>
      <c r="U8451" s="37"/>
      <c r="V8451" s="37"/>
      <c r="W8451" s="37"/>
      <c r="X8451" s="37"/>
      <c r="Y8451" s="37"/>
      <c r="Z8451" s="37"/>
      <c r="AA8451" s="37"/>
      <c r="AB8451" s="37"/>
      <c r="AC8451" s="37"/>
      <c r="AD8451" s="37"/>
      <c r="AE8451" s="37"/>
      <c r="AR8451" s="206" t="s">
        <v>442</v>
      </c>
      <c r="AT8451" s="206" t="s">
        <v>264</v>
      </c>
      <c r="AU8451" s="206" t="s">
        <v>91</v>
      </c>
      <c r="AY8451" s="19" t="s">
        <v>262</v>
      </c>
      <c r="BE8451" s="207">
        <f>IF(N8451="základní",J8451,0)</f>
        <v>0</v>
      </c>
      <c r="BF8451" s="207">
        <f>IF(N8451="snížená",J8451,0)</f>
        <v>0</v>
      </c>
      <c r="BG8451" s="207">
        <f>IF(N8451="zákl. přenesená",J8451,0)</f>
        <v>0</v>
      </c>
      <c r="BH8451" s="207">
        <f>IF(N8451="sníž. přenesená",J8451,0)</f>
        <v>0</v>
      </c>
      <c r="BI8451" s="207">
        <f>IF(N8451="nulová",J8451,0)</f>
        <v>0</v>
      </c>
      <c r="BJ8451" s="19" t="s">
        <v>89</v>
      </c>
      <c r="BK8451" s="207">
        <f>ROUND(I8451*H8451,2)</f>
        <v>0</v>
      </c>
      <c r="BL8451" s="19" t="s">
        <v>442</v>
      </c>
      <c r="BM8451" s="206" t="s">
        <v>3856</v>
      </c>
    </row>
    <row r="8452" spans="1:65" s="13" customFormat="1" ht="10">
      <c r="B8452" s="212"/>
      <c r="C8452" s="213"/>
      <c r="D8452" s="208" t="s">
        <v>272</v>
      </c>
      <c r="E8452" s="214" t="s">
        <v>44</v>
      </c>
      <c r="F8452" s="215" t="s">
        <v>3695</v>
      </c>
      <c r="G8452" s="213"/>
      <c r="H8452" s="214" t="s">
        <v>44</v>
      </c>
      <c r="I8452" s="216"/>
      <c r="J8452" s="213"/>
      <c r="K8452" s="213"/>
      <c r="L8452" s="217"/>
      <c r="M8452" s="218"/>
      <c r="N8452" s="219"/>
      <c r="O8452" s="219"/>
      <c r="P8452" s="219"/>
      <c r="Q8452" s="219"/>
      <c r="R8452" s="219"/>
      <c r="S8452" s="219"/>
      <c r="T8452" s="220"/>
      <c r="AT8452" s="221" t="s">
        <v>272</v>
      </c>
      <c r="AU8452" s="221" t="s">
        <v>91</v>
      </c>
      <c r="AV8452" s="13" t="s">
        <v>89</v>
      </c>
      <c r="AW8452" s="13" t="s">
        <v>38</v>
      </c>
      <c r="AX8452" s="13" t="s">
        <v>82</v>
      </c>
      <c r="AY8452" s="221" t="s">
        <v>262</v>
      </c>
    </row>
    <row r="8453" spans="1:65" s="13" customFormat="1" ht="10">
      <c r="B8453" s="212"/>
      <c r="C8453" s="213"/>
      <c r="D8453" s="208" t="s">
        <v>272</v>
      </c>
      <c r="E8453" s="214" t="s">
        <v>44</v>
      </c>
      <c r="F8453" s="215" t="s">
        <v>1185</v>
      </c>
      <c r="G8453" s="213"/>
      <c r="H8453" s="214" t="s">
        <v>44</v>
      </c>
      <c r="I8453" s="216"/>
      <c r="J8453" s="213"/>
      <c r="K8453" s="213"/>
      <c r="L8453" s="217"/>
      <c r="M8453" s="218"/>
      <c r="N8453" s="219"/>
      <c r="O8453" s="219"/>
      <c r="P8453" s="219"/>
      <c r="Q8453" s="219"/>
      <c r="R8453" s="219"/>
      <c r="S8453" s="219"/>
      <c r="T8453" s="220"/>
      <c r="AT8453" s="221" t="s">
        <v>272</v>
      </c>
      <c r="AU8453" s="221" t="s">
        <v>91</v>
      </c>
      <c r="AV8453" s="13" t="s">
        <v>89</v>
      </c>
      <c r="AW8453" s="13" t="s">
        <v>38</v>
      </c>
      <c r="AX8453" s="13" t="s">
        <v>82</v>
      </c>
      <c r="AY8453" s="221" t="s">
        <v>262</v>
      </c>
    </row>
    <row r="8454" spans="1:65" s="13" customFormat="1" ht="10">
      <c r="B8454" s="212"/>
      <c r="C8454" s="213"/>
      <c r="D8454" s="208" t="s">
        <v>272</v>
      </c>
      <c r="E8454" s="214" t="s">
        <v>44</v>
      </c>
      <c r="F8454" s="215" t="s">
        <v>1186</v>
      </c>
      <c r="G8454" s="213"/>
      <c r="H8454" s="214" t="s">
        <v>44</v>
      </c>
      <c r="I8454" s="216"/>
      <c r="J8454" s="213"/>
      <c r="K8454" s="213"/>
      <c r="L8454" s="217"/>
      <c r="M8454" s="218"/>
      <c r="N8454" s="219"/>
      <c r="O8454" s="219"/>
      <c r="P8454" s="219"/>
      <c r="Q8454" s="219"/>
      <c r="R8454" s="219"/>
      <c r="S8454" s="219"/>
      <c r="T8454" s="220"/>
      <c r="AT8454" s="221" t="s">
        <v>272</v>
      </c>
      <c r="AU8454" s="221" t="s">
        <v>91</v>
      </c>
      <c r="AV8454" s="13" t="s">
        <v>89</v>
      </c>
      <c r="AW8454" s="13" t="s">
        <v>38</v>
      </c>
      <c r="AX8454" s="13" t="s">
        <v>82</v>
      </c>
      <c r="AY8454" s="221" t="s">
        <v>262</v>
      </c>
    </row>
    <row r="8455" spans="1:65" s="13" customFormat="1" ht="10">
      <c r="B8455" s="212"/>
      <c r="C8455" s="213"/>
      <c r="D8455" s="208" t="s">
        <v>272</v>
      </c>
      <c r="E8455" s="214" t="s">
        <v>44</v>
      </c>
      <c r="F8455" s="215" t="s">
        <v>1187</v>
      </c>
      <c r="G8455" s="213"/>
      <c r="H8455" s="214" t="s">
        <v>44</v>
      </c>
      <c r="I8455" s="216"/>
      <c r="J8455" s="213"/>
      <c r="K8455" s="213"/>
      <c r="L8455" s="217"/>
      <c r="M8455" s="218"/>
      <c r="N8455" s="219"/>
      <c r="O8455" s="219"/>
      <c r="P8455" s="219"/>
      <c r="Q8455" s="219"/>
      <c r="R8455" s="219"/>
      <c r="S8455" s="219"/>
      <c r="T8455" s="220"/>
      <c r="AT8455" s="221" t="s">
        <v>272</v>
      </c>
      <c r="AU8455" s="221" t="s">
        <v>91</v>
      </c>
      <c r="AV8455" s="13" t="s">
        <v>89</v>
      </c>
      <c r="AW8455" s="13" t="s">
        <v>38</v>
      </c>
      <c r="AX8455" s="13" t="s">
        <v>82</v>
      </c>
      <c r="AY8455" s="221" t="s">
        <v>262</v>
      </c>
    </row>
    <row r="8456" spans="1:65" s="15" customFormat="1" ht="10">
      <c r="B8456" s="233"/>
      <c r="C8456" s="234"/>
      <c r="D8456" s="208" t="s">
        <v>272</v>
      </c>
      <c r="E8456" s="235" t="s">
        <v>44</v>
      </c>
      <c r="F8456" s="236" t="s">
        <v>1198</v>
      </c>
      <c r="G8456" s="234"/>
      <c r="H8456" s="237">
        <v>73</v>
      </c>
      <c r="I8456" s="238"/>
      <c r="J8456" s="234"/>
      <c r="K8456" s="234"/>
      <c r="L8456" s="239"/>
      <c r="M8456" s="240"/>
      <c r="N8456" s="241"/>
      <c r="O8456" s="241"/>
      <c r="P8456" s="241"/>
      <c r="Q8456" s="241"/>
      <c r="R8456" s="241"/>
      <c r="S8456" s="241"/>
      <c r="T8456" s="242"/>
      <c r="AT8456" s="243" t="s">
        <v>272</v>
      </c>
      <c r="AU8456" s="243" t="s">
        <v>91</v>
      </c>
      <c r="AV8456" s="15" t="s">
        <v>91</v>
      </c>
      <c r="AW8456" s="15" t="s">
        <v>38</v>
      </c>
      <c r="AX8456" s="15" t="s">
        <v>82</v>
      </c>
      <c r="AY8456" s="243" t="s">
        <v>262</v>
      </c>
    </row>
    <row r="8457" spans="1:65" s="16" customFormat="1" ht="10">
      <c r="B8457" s="244"/>
      <c r="C8457" s="245"/>
      <c r="D8457" s="208" t="s">
        <v>272</v>
      </c>
      <c r="E8457" s="246" t="s">
        <v>44</v>
      </c>
      <c r="F8457" s="247" t="s">
        <v>291</v>
      </c>
      <c r="G8457" s="245"/>
      <c r="H8457" s="248">
        <v>73</v>
      </c>
      <c r="I8457" s="249"/>
      <c r="J8457" s="245"/>
      <c r="K8457" s="245"/>
      <c r="L8457" s="250"/>
      <c r="M8457" s="251"/>
      <c r="N8457" s="252"/>
      <c r="O8457" s="252"/>
      <c r="P8457" s="252"/>
      <c r="Q8457" s="252"/>
      <c r="R8457" s="252"/>
      <c r="S8457" s="252"/>
      <c r="T8457" s="253"/>
      <c r="AT8457" s="254" t="s">
        <v>272</v>
      </c>
      <c r="AU8457" s="254" t="s">
        <v>91</v>
      </c>
      <c r="AV8457" s="16" t="s">
        <v>104</v>
      </c>
      <c r="AW8457" s="16" t="s">
        <v>38</v>
      </c>
      <c r="AX8457" s="16" t="s">
        <v>89</v>
      </c>
      <c r="AY8457" s="254" t="s">
        <v>262</v>
      </c>
    </row>
    <row r="8458" spans="1:65" s="2" customFormat="1" ht="16.5" customHeight="1">
      <c r="A8458" s="37"/>
      <c r="B8458" s="38"/>
      <c r="C8458" s="195" t="s">
        <v>3857</v>
      </c>
      <c r="D8458" s="195" t="s">
        <v>264</v>
      </c>
      <c r="E8458" s="196" t="s">
        <v>3858</v>
      </c>
      <c r="F8458" s="197" t="s">
        <v>3859</v>
      </c>
      <c r="G8458" s="198" t="s">
        <v>342</v>
      </c>
      <c r="H8458" s="199">
        <v>73</v>
      </c>
      <c r="I8458" s="200"/>
      <c r="J8458" s="201">
        <f>ROUND(I8458*H8458,2)</f>
        <v>0</v>
      </c>
      <c r="K8458" s="197" t="s">
        <v>268</v>
      </c>
      <c r="L8458" s="42"/>
      <c r="M8458" s="202" t="s">
        <v>44</v>
      </c>
      <c r="N8458" s="203" t="s">
        <v>53</v>
      </c>
      <c r="O8458" s="67"/>
      <c r="P8458" s="204">
        <f>O8458*H8458</f>
        <v>0</v>
      </c>
      <c r="Q8458" s="204">
        <v>6.6E-4</v>
      </c>
      <c r="R8458" s="204">
        <f>Q8458*H8458</f>
        <v>4.8180000000000001E-2</v>
      </c>
      <c r="S8458" s="204">
        <v>0</v>
      </c>
      <c r="T8458" s="205">
        <f>S8458*H8458</f>
        <v>0</v>
      </c>
      <c r="U8458" s="37"/>
      <c r="V8458" s="37"/>
      <c r="W8458" s="37"/>
      <c r="X8458" s="37"/>
      <c r="Y8458" s="37"/>
      <c r="Z8458" s="37"/>
      <c r="AA8458" s="37"/>
      <c r="AB8458" s="37"/>
      <c r="AC8458" s="37"/>
      <c r="AD8458" s="37"/>
      <c r="AE8458" s="37"/>
      <c r="AR8458" s="206" t="s">
        <v>442</v>
      </c>
      <c r="AT8458" s="206" t="s">
        <v>264</v>
      </c>
      <c r="AU8458" s="206" t="s">
        <v>91</v>
      </c>
      <c r="AY8458" s="19" t="s">
        <v>262</v>
      </c>
      <c r="BE8458" s="207">
        <f>IF(N8458="základní",J8458,0)</f>
        <v>0</v>
      </c>
      <c r="BF8458" s="207">
        <f>IF(N8458="snížená",J8458,0)</f>
        <v>0</v>
      </c>
      <c r="BG8458" s="207">
        <f>IF(N8458="zákl. přenesená",J8458,0)</f>
        <v>0</v>
      </c>
      <c r="BH8458" s="207">
        <f>IF(N8458="sníž. přenesená",J8458,0)</f>
        <v>0</v>
      </c>
      <c r="BI8458" s="207">
        <f>IF(N8458="nulová",J8458,0)</f>
        <v>0</v>
      </c>
      <c r="BJ8458" s="19" t="s">
        <v>89</v>
      </c>
      <c r="BK8458" s="207">
        <f>ROUND(I8458*H8458,2)</f>
        <v>0</v>
      </c>
      <c r="BL8458" s="19" t="s">
        <v>442</v>
      </c>
      <c r="BM8458" s="206" t="s">
        <v>3860</v>
      </c>
    </row>
    <row r="8459" spans="1:65" s="13" customFormat="1" ht="10">
      <c r="B8459" s="212"/>
      <c r="C8459" s="213"/>
      <c r="D8459" s="208" t="s">
        <v>272</v>
      </c>
      <c r="E8459" s="214" t="s">
        <v>44</v>
      </c>
      <c r="F8459" s="215" t="s">
        <v>3695</v>
      </c>
      <c r="G8459" s="213"/>
      <c r="H8459" s="214" t="s">
        <v>44</v>
      </c>
      <c r="I8459" s="216"/>
      <c r="J8459" s="213"/>
      <c r="K8459" s="213"/>
      <c r="L8459" s="217"/>
      <c r="M8459" s="218"/>
      <c r="N8459" s="219"/>
      <c r="O8459" s="219"/>
      <c r="P8459" s="219"/>
      <c r="Q8459" s="219"/>
      <c r="R8459" s="219"/>
      <c r="S8459" s="219"/>
      <c r="T8459" s="220"/>
      <c r="AT8459" s="221" t="s">
        <v>272</v>
      </c>
      <c r="AU8459" s="221" t="s">
        <v>91</v>
      </c>
      <c r="AV8459" s="13" t="s">
        <v>89</v>
      </c>
      <c r="AW8459" s="13" t="s">
        <v>38</v>
      </c>
      <c r="AX8459" s="13" t="s">
        <v>82</v>
      </c>
      <c r="AY8459" s="221" t="s">
        <v>262</v>
      </c>
    </row>
    <row r="8460" spans="1:65" s="13" customFormat="1" ht="10">
      <c r="B8460" s="212"/>
      <c r="C8460" s="213"/>
      <c r="D8460" s="208" t="s">
        <v>272</v>
      </c>
      <c r="E8460" s="214" t="s">
        <v>44</v>
      </c>
      <c r="F8460" s="215" t="s">
        <v>1185</v>
      </c>
      <c r="G8460" s="213"/>
      <c r="H8460" s="214" t="s">
        <v>44</v>
      </c>
      <c r="I8460" s="216"/>
      <c r="J8460" s="213"/>
      <c r="K8460" s="213"/>
      <c r="L8460" s="217"/>
      <c r="M8460" s="218"/>
      <c r="N8460" s="219"/>
      <c r="O8460" s="219"/>
      <c r="P8460" s="219"/>
      <c r="Q8460" s="219"/>
      <c r="R8460" s="219"/>
      <c r="S8460" s="219"/>
      <c r="T8460" s="220"/>
      <c r="AT8460" s="221" t="s">
        <v>272</v>
      </c>
      <c r="AU8460" s="221" t="s">
        <v>91</v>
      </c>
      <c r="AV8460" s="13" t="s">
        <v>89</v>
      </c>
      <c r="AW8460" s="13" t="s">
        <v>38</v>
      </c>
      <c r="AX8460" s="13" t="s">
        <v>82</v>
      </c>
      <c r="AY8460" s="221" t="s">
        <v>262</v>
      </c>
    </row>
    <row r="8461" spans="1:65" s="13" customFormat="1" ht="10">
      <c r="B8461" s="212"/>
      <c r="C8461" s="213"/>
      <c r="D8461" s="208" t="s">
        <v>272</v>
      </c>
      <c r="E8461" s="214" t="s">
        <v>44</v>
      </c>
      <c r="F8461" s="215" t="s">
        <v>1186</v>
      </c>
      <c r="G8461" s="213"/>
      <c r="H8461" s="214" t="s">
        <v>44</v>
      </c>
      <c r="I8461" s="216"/>
      <c r="J8461" s="213"/>
      <c r="K8461" s="213"/>
      <c r="L8461" s="217"/>
      <c r="M8461" s="218"/>
      <c r="N8461" s="219"/>
      <c r="O8461" s="219"/>
      <c r="P8461" s="219"/>
      <c r="Q8461" s="219"/>
      <c r="R8461" s="219"/>
      <c r="S8461" s="219"/>
      <c r="T8461" s="220"/>
      <c r="AT8461" s="221" t="s">
        <v>272</v>
      </c>
      <c r="AU8461" s="221" t="s">
        <v>91</v>
      </c>
      <c r="AV8461" s="13" t="s">
        <v>89</v>
      </c>
      <c r="AW8461" s="13" t="s">
        <v>38</v>
      </c>
      <c r="AX8461" s="13" t="s">
        <v>82</v>
      </c>
      <c r="AY8461" s="221" t="s">
        <v>262</v>
      </c>
    </row>
    <row r="8462" spans="1:65" s="13" customFormat="1" ht="10">
      <c r="B8462" s="212"/>
      <c r="C8462" s="213"/>
      <c r="D8462" s="208" t="s">
        <v>272</v>
      </c>
      <c r="E8462" s="214" t="s">
        <v>44</v>
      </c>
      <c r="F8462" s="215" t="s">
        <v>1187</v>
      </c>
      <c r="G8462" s="213"/>
      <c r="H8462" s="214" t="s">
        <v>44</v>
      </c>
      <c r="I8462" s="216"/>
      <c r="J8462" s="213"/>
      <c r="K8462" s="213"/>
      <c r="L8462" s="217"/>
      <c r="M8462" s="218"/>
      <c r="N8462" s="219"/>
      <c r="O8462" s="219"/>
      <c r="P8462" s="219"/>
      <c r="Q8462" s="219"/>
      <c r="R8462" s="219"/>
      <c r="S8462" s="219"/>
      <c r="T8462" s="220"/>
      <c r="AT8462" s="221" t="s">
        <v>272</v>
      </c>
      <c r="AU8462" s="221" t="s">
        <v>91</v>
      </c>
      <c r="AV8462" s="13" t="s">
        <v>89</v>
      </c>
      <c r="AW8462" s="13" t="s">
        <v>38</v>
      </c>
      <c r="AX8462" s="13" t="s">
        <v>82</v>
      </c>
      <c r="AY8462" s="221" t="s">
        <v>262</v>
      </c>
    </row>
    <row r="8463" spans="1:65" s="15" customFormat="1" ht="10">
      <c r="B8463" s="233"/>
      <c r="C8463" s="234"/>
      <c r="D8463" s="208" t="s">
        <v>272</v>
      </c>
      <c r="E8463" s="235" t="s">
        <v>44</v>
      </c>
      <c r="F8463" s="236" t="s">
        <v>1198</v>
      </c>
      <c r="G8463" s="234"/>
      <c r="H8463" s="237">
        <v>73</v>
      </c>
      <c r="I8463" s="238"/>
      <c r="J8463" s="234"/>
      <c r="K8463" s="234"/>
      <c r="L8463" s="239"/>
      <c r="M8463" s="240"/>
      <c r="N8463" s="241"/>
      <c r="O8463" s="241"/>
      <c r="P8463" s="241"/>
      <c r="Q8463" s="241"/>
      <c r="R8463" s="241"/>
      <c r="S8463" s="241"/>
      <c r="T8463" s="242"/>
      <c r="AT8463" s="243" t="s">
        <v>272</v>
      </c>
      <c r="AU8463" s="243" t="s">
        <v>91</v>
      </c>
      <c r="AV8463" s="15" t="s">
        <v>91</v>
      </c>
      <c r="AW8463" s="15" t="s">
        <v>38</v>
      </c>
      <c r="AX8463" s="15" t="s">
        <v>82</v>
      </c>
      <c r="AY8463" s="243" t="s">
        <v>262</v>
      </c>
    </row>
    <row r="8464" spans="1:65" s="16" customFormat="1" ht="10">
      <c r="B8464" s="244"/>
      <c r="C8464" s="245"/>
      <c r="D8464" s="208" t="s">
        <v>272</v>
      </c>
      <c r="E8464" s="246" t="s">
        <v>44</v>
      </c>
      <c r="F8464" s="247" t="s">
        <v>291</v>
      </c>
      <c r="G8464" s="245"/>
      <c r="H8464" s="248">
        <v>73</v>
      </c>
      <c r="I8464" s="249"/>
      <c r="J8464" s="245"/>
      <c r="K8464" s="245"/>
      <c r="L8464" s="250"/>
      <c r="M8464" s="251"/>
      <c r="N8464" s="252"/>
      <c r="O8464" s="252"/>
      <c r="P8464" s="252"/>
      <c r="Q8464" s="252"/>
      <c r="R8464" s="252"/>
      <c r="S8464" s="252"/>
      <c r="T8464" s="253"/>
      <c r="AT8464" s="254" t="s">
        <v>272</v>
      </c>
      <c r="AU8464" s="254" t="s">
        <v>91</v>
      </c>
      <c r="AV8464" s="16" t="s">
        <v>104</v>
      </c>
      <c r="AW8464" s="16" t="s">
        <v>38</v>
      </c>
      <c r="AX8464" s="16" t="s">
        <v>89</v>
      </c>
      <c r="AY8464" s="254" t="s">
        <v>262</v>
      </c>
    </row>
    <row r="8465" spans="1:65" s="12" customFormat="1" ht="22.75" customHeight="1">
      <c r="B8465" s="179"/>
      <c r="C8465" s="180"/>
      <c r="D8465" s="181" t="s">
        <v>81</v>
      </c>
      <c r="E8465" s="193" t="s">
        <v>3861</v>
      </c>
      <c r="F8465" s="193" t="s">
        <v>3862</v>
      </c>
      <c r="G8465" s="180"/>
      <c r="H8465" s="180"/>
      <c r="I8465" s="183"/>
      <c r="J8465" s="194">
        <f>BK8465</f>
        <v>0</v>
      </c>
      <c r="K8465" s="180"/>
      <c r="L8465" s="185"/>
      <c r="M8465" s="186"/>
      <c r="N8465" s="187"/>
      <c r="O8465" s="187"/>
      <c r="P8465" s="188">
        <f>SUM(P8466:P8990)</f>
        <v>0</v>
      </c>
      <c r="Q8465" s="187"/>
      <c r="R8465" s="188">
        <f>SUM(R8466:R8990)</f>
        <v>1.8557923815999999</v>
      </c>
      <c r="S8465" s="187"/>
      <c r="T8465" s="189">
        <f>SUM(T8466:T8990)</f>
        <v>0</v>
      </c>
      <c r="AR8465" s="190" t="s">
        <v>91</v>
      </c>
      <c r="AT8465" s="191" t="s">
        <v>81</v>
      </c>
      <c r="AU8465" s="191" t="s">
        <v>89</v>
      </c>
      <c r="AY8465" s="190" t="s">
        <v>262</v>
      </c>
      <c r="BK8465" s="192">
        <f>SUM(BK8466:BK8990)</f>
        <v>0</v>
      </c>
    </row>
    <row r="8466" spans="1:65" s="2" customFormat="1" ht="16.5" customHeight="1">
      <c r="A8466" s="37"/>
      <c r="B8466" s="38"/>
      <c r="C8466" s="195" t="s">
        <v>3863</v>
      </c>
      <c r="D8466" s="195" t="s">
        <v>264</v>
      </c>
      <c r="E8466" s="196" t="s">
        <v>3864</v>
      </c>
      <c r="F8466" s="197" t="s">
        <v>3865</v>
      </c>
      <c r="G8466" s="198" t="s">
        <v>342</v>
      </c>
      <c r="H8466" s="199">
        <v>4047.9430000000002</v>
      </c>
      <c r="I8466" s="200"/>
      <c r="J8466" s="201">
        <f>ROUND(I8466*H8466,2)</f>
        <v>0</v>
      </c>
      <c r="K8466" s="197" t="s">
        <v>268</v>
      </c>
      <c r="L8466" s="42"/>
      <c r="M8466" s="202" t="s">
        <v>44</v>
      </c>
      <c r="N8466" s="203" t="s">
        <v>53</v>
      </c>
      <c r="O8466" s="67"/>
      <c r="P8466" s="204">
        <f>O8466*H8466</f>
        <v>0</v>
      </c>
      <c r="Q8466" s="204">
        <v>0</v>
      </c>
      <c r="R8466" s="204">
        <f>Q8466*H8466</f>
        <v>0</v>
      </c>
      <c r="S8466" s="204">
        <v>0</v>
      </c>
      <c r="T8466" s="205">
        <f>S8466*H8466</f>
        <v>0</v>
      </c>
      <c r="U8466" s="37"/>
      <c r="V8466" s="37"/>
      <c r="W8466" s="37"/>
      <c r="X8466" s="37"/>
      <c r="Y8466" s="37"/>
      <c r="Z8466" s="37"/>
      <c r="AA8466" s="37"/>
      <c r="AB8466" s="37"/>
      <c r="AC8466" s="37"/>
      <c r="AD8466" s="37"/>
      <c r="AE8466" s="37"/>
      <c r="AR8466" s="206" t="s">
        <v>442</v>
      </c>
      <c r="AT8466" s="206" t="s">
        <v>264</v>
      </c>
      <c r="AU8466" s="206" t="s">
        <v>91</v>
      </c>
      <c r="AY8466" s="19" t="s">
        <v>262</v>
      </c>
      <c r="BE8466" s="207">
        <f>IF(N8466="základní",J8466,0)</f>
        <v>0</v>
      </c>
      <c r="BF8466" s="207">
        <f>IF(N8466="snížená",J8466,0)</f>
        <v>0</v>
      </c>
      <c r="BG8466" s="207">
        <f>IF(N8466="zákl. přenesená",J8466,0)</f>
        <v>0</v>
      </c>
      <c r="BH8466" s="207">
        <f>IF(N8466="sníž. přenesená",J8466,0)</f>
        <v>0</v>
      </c>
      <c r="BI8466" s="207">
        <f>IF(N8466="nulová",J8466,0)</f>
        <v>0</v>
      </c>
      <c r="BJ8466" s="19" t="s">
        <v>89</v>
      </c>
      <c r="BK8466" s="207">
        <f>ROUND(I8466*H8466,2)</f>
        <v>0</v>
      </c>
      <c r="BL8466" s="19" t="s">
        <v>442</v>
      </c>
      <c r="BM8466" s="206" t="s">
        <v>3866</v>
      </c>
    </row>
    <row r="8467" spans="1:65" s="15" customFormat="1" ht="10">
      <c r="B8467" s="233"/>
      <c r="C8467" s="234"/>
      <c r="D8467" s="208" t="s">
        <v>272</v>
      </c>
      <c r="E8467" s="235" t="s">
        <v>44</v>
      </c>
      <c r="F8467" s="236" t="s">
        <v>3867</v>
      </c>
      <c r="G8467" s="234"/>
      <c r="H8467" s="237">
        <v>3913.3739999999998</v>
      </c>
      <c r="I8467" s="238"/>
      <c r="J8467" s="234"/>
      <c r="K8467" s="234"/>
      <c r="L8467" s="239"/>
      <c r="M8467" s="240"/>
      <c r="N8467" s="241"/>
      <c r="O8467" s="241"/>
      <c r="P8467" s="241"/>
      <c r="Q8467" s="241"/>
      <c r="R8467" s="241"/>
      <c r="S8467" s="241"/>
      <c r="T8467" s="242"/>
      <c r="AT8467" s="243" t="s">
        <v>272</v>
      </c>
      <c r="AU8467" s="243" t="s">
        <v>91</v>
      </c>
      <c r="AV8467" s="15" t="s">
        <v>91</v>
      </c>
      <c r="AW8467" s="15" t="s">
        <v>38</v>
      </c>
      <c r="AX8467" s="15" t="s">
        <v>82</v>
      </c>
      <c r="AY8467" s="243" t="s">
        <v>262</v>
      </c>
    </row>
    <row r="8468" spans="1:65" s="15" customFormat="1" ht="10">
      <c r="B8468" s="233"/>
      <c r="C8468" s="234"/>
      <c r="D8468" s="208" t="s">
        <v>272</v>
      </c>
      <c r="E8468" s="235" t="s">
        <v>44</v>
      </c>
      <c r="F8468" s="236" t="s">
        <v>3868</v>
      </c>
      <c r="G8468" s="234"/>
      <c r="H8468" s="237">
        <v>134.56899999999999</v>
      </c>
      <c r="I8468" s="238"/>
      <c r="J8468" s="234"/>
      <c r="K8468" s="234"/>
      <c r="L8468" s="239"/>
      <c r="M8468" s="240"/>
      <c r="N8468" s="241"/>
      <c r="O8468" s="241"/>
      <c r="P8468" s="241"/>
      <c r="Q8468" s="241"/>
      <c r="R8468" s="241"/>
      <c r="S8468" s="241"/>
      <c r="T8468" s="242"/>
      <c r="AT8468" s="243" t="s">
        <v>272</v>
      </c>
      <c r="AU8468" s="243" t="s">
        <v>91</v>
      </c>
      <c r="AV8468" s="15" t="s">
        <v>91</v>
      </c>
      <c r="AW8468" s="15" t="s">
        <v>38</v>
      </c>
      <c r="AX8468" s="15" t="s">
        <v>82</v>
      </c>
      <c r="AY8468" s="243" t="s">
        <v>262</v>
      </c>
    </row>
    <row r="8469" spans="1:65" s="16" customFormat="1" ht="10">
      <c r="B8469" s="244"/>
      <c r="C8469" s="245"/>
      <c r="D8469" s="208" t="s">
        <v>272</v>
      </c>
      <c r="E8469" s="246" t="s">
        <v>44</v>
      </c>
      <c r="F8469" s="247" t="s">
        <v>291</v>
      </c>
      <c r="G8469" s="245"/>
      <c r="H8469" s="248">
        <v>4047.9429999999998</v>
      </c>
      <c r="I8469" s="249"/>
      <c r="J8469" s="245"/>
      <c r="K8469" s="245"/>
      <c r="L8469" s="250"/>
      <c r="M8469" s="251"/>
      <c r="N8469" s="252"/>
      <c r="O8469" s="252"/>
      <c r="P8469" s="252"/>
      <c r="Q8469" s="252"/>
      <c r="R8469" s="252"/>
      <c r="S8469" s="252"/>
      <c r="T8469" s="253"/>
      <c r="AT8469" s="254" t="s">
        <v>272</v>
      </c>
      <c r="AU8469" s="254" t="s">
        <v>91</v>
      </c>
      <c r="AV8469" s="16" t="s">
        <v>104</v>
      </c>
      <c r="AW8469" s="16" t="s">
        <v>38</v>
      </c>
      <c r="AX8469" s="16" t="s">
        <v>89</v>
      </c>
      <c r="AY8469" s="254" t="s">
        <v>262</v>
      </c>
    </row>
    <row r="8470" spans="1:65" s="2" customFormat="1" ht="16.5" customHeight="1">
      <c r="A8470" s="37"/>
      <c r="B8470" s="38"/>
      <c r="C8470" s="195" t="s">
        <v>3869</v>
      </c>
      <c r="D8470" s="195" t="s">
        <v>264</v>
      </c>
      <c r="E8470" s="196" t="s">
        <v>3870</v>
      </c>
      <c r="F8470" s="197" t="s">
        <v>3871</v>
      </c>
      <c r="G8470" s="198" t="s">
        <v>342</v>
      </c>
      <c r="H8470" s="199">
        <v>2385.3000000000002</v>
      </c>
      <c r="I8470" s="200"/>
      <c r="J8470" s="201">
        <f>ROUND(I8470*H8470,2)</f>
        <v>0</v>
      </c>
      <c r="K8470" s="197" t="s">
        <v>268</v>
      </c>
      <c r="L8470" s="42"/>
      <c r="M8470" s="202" t="s">
        <v>44</v>
      </c>
      <c r="N8470" s="203" t="s">
        <v>53</v>
      </c>
      <c r="O8470" s="67"/>
      <c r="P8470" s="204">
        <f>O8470*H8470</f>
        <v>0</v>
      </c>
      <c r="Q8470" s="204">
        <v>0</v>
      </c>
      <c r="R8470" s="204">
        <f>Q8470*H8470</f>
        <v>0</v>
      </c>
      <c r="S8470" s="204">
        <v>0</v>
      </c>
      <c r="T8470" s="205">
        <f>S8470*H8470</f>
        <v>0</v>
      </c>
      <c r="U8470" s="37"/>
      <c r="V8470" s="37"/>
      <c r="W8470" s="37"/>
      <c r="X8470" s="37"/>
      <c r="Y8470" s="37"/>
      <c r="Z8470" s="37"/>
      <c r="AA8470" s="37"/>
      <c r="AB8470" s="37"/>
      <c r="AC8470" s="37"/>
      <c r="AD8470" s="37"/>
      <c r="AE8470" s="37"/>
      <c r="AR8470" s="206" t="s">
        <v>442</v>
      </c>
      <c r="AT8470" s="206" t="s">
        <v>264</v>
      </c>
      <c r="AU8470" s="206" t="s">
        <v>91</v>
      </c>
      <c r="AY8470" s="19" t="s">
        <v>262</v>
      </c>
      <c r="BE8470" s="207">
        <f>IF(N8470="základní",J8470,0)</f>
        <v>0</v>
      </c>
      <c r="BF8470" s="207">
        <f>IF(N8470="snížená",J8470,0)</f>
        <v>0</v>
      </c>
      <c r="BG8470" s="207">
        <f>IF(N8470="zákl. přenesená",J8470,0)</f>
        <v>0</v>
      </c>
      <c r="BH8470" s="207">
        <f>IF(N8470="sníž. přenesená",J8470,0)</f>
        <v>0</v>
      </c>
      <c r="BI8470" s="207">
        <f>IF(N8470="nulová",J8470,0)</f>
        <v>0</v>
      </c>
      <c r="BJ8470" s="19" t="s">
        <v>89</v>
      </c>
      <c r="BK8470" s="207">
        <f>ROUND(I8470*H8470,2)</f>
        <v>0</v>
      </c>
      <c r="BL8470" s="19" t="s">
        <v>442</v>
      </c>
      <c r="BM8470" s="206" t="s">
        <v>3872</v>
      </c>
    </row>
    <row r="8471" spans="1:65" s="2" customFormat="1" ht="27">
      <c r="A8471" s="37"/>
      <c r="B8471" s="38"/>
      <c r="C8471" s="39"/>
      <c r="D8471" s="208" t="s">
        <v>270</v>
      </c>
      <c r="E8471" s="39"/>
      <c r="F8471" s="209" t="s">
        <v>3873</v>
      </c>
      <c r="G8471" s="39"/>
      <c r="H8471" s="39"/>
      <c r="I8471" s="118"/>
      <c r="J8471" s="39"/>
      <c r="K8471" s="39"/>
      <c r="L8471" s="42"/>
      <c r="M8471" s="210"/>
      <c r="N8471" s="211"/>
      <c r="O8471" s="67"/>
      <c r="P8471" s="67"/>
      <c r="Q8471" s="67"/>
      <c r="R8471" s="67"/>
      <c r="S8471" s="67"/>
      <c r="T8471" s="68"/>
      <c r="U8471" s="37"/>
      <c r="V8471" s="37"/>
      <c r="W8471" s="37"/>
      <c r="X8471" s="37"/>
      <c r="Y8471" s="37"/>
      <c r="Z8471" s="37"/>
      <c r="AA8471" s="37"/>
      <c r="AB8471" s="37"/>
      <c r="AC8471" s="37"/>
      <c r="AD8471" s="37"/>
      <c r="AE8471" s="37"/>
      <c r="AT8471" s="19" t="s">
        <v>270</v>
      </c>
      <c r="AU8471" s="19" t="s">
        <v>91</v>
      </c>
    </row>
    <row r="8472" spans="1:65" s="13" customFormat="1" ht="10">
      <c r="B8472" s="212"/>
      <c r="C8472" s="213"/>
      <c r="D8472" s="208" t="s">
        <v>272</v>
      </c>
      <c r="E8472" s="214" t="s">
        <v>44</v>
      </c>
      <c r="F8472" s="215" t="s">
        <v>754</v>
      </c>
      <c r="G8472" s="213"/>
      <c r="H8472" s="214" t="s">
        <v>44</v>
      </c>
      <c r="I8472" s="216"/>
      <c r="J8472" s="213"/>
      <c r="K8472" s="213"/>
      <c r="L8472" s="217"/>
      <c r="M8472" s="218"/>
      <c r="N8472" s="219"/>
      <c r="O8472" s="219"/>
      <c r="P8472" s="219"/>
      <c r="Q8472" s="219"/>
      <c r="R8472" s="219"/>
      <c r="S8472" s="219"/>
      <c r="T8472" s="220"/>
      <c r="AT8472" s="221" t="s">
        <v>272</v>
      </c>
      <c r="AU8472" s="221" t="s">
        <v>91</v>
      </c>
      <c r="AV8472" s="13" t="s">
        <v>89</v>
      </c>
      <c r="AW8472" s="13" t="s">
        <v>38</v>
      </c>
      <c r="AX8472" s="13" t="s">
        <v>82</v>
      </c>
      <c r="AY8472" s="221" t="s">
        <v>262</v>
      </c>
    </row>
    <row r="8473" spans="1:65" s="13" customFormat="1" ht="10">
      <c r="B8473" s="212"/>
      <c r="C8473" s="213"/>
      <c r="D8473" s="208" t="s">
        <v>272</v>
      </c>
      <c r="E8473" s="214" t="s">
        <v>44</v>
      </c>
      <c r="F8473" s="215" t="s">
        <v>755</v>
      </c>
      <c r="G8473" s="213"/>
      <c r="H8473" s="214" t="s">
        <v>44</v>
      </c>
      <c r="I8473" s="216"/>
      <c r="J8473" s="213"/>
      <c r="K8473" s="213"/>
      <c r="L8473" s="217"/>
      <c r="M8473" s="218"/>
      <c r="N8473" s="219"/>
      <c r="O8473" s="219"/>
      <c r="P8473" s="219"/>
      <c r="Q8473" s="219"/>
      <c r="R8473" s="219"/>
      <c r="S8473" s="219"/>
      <c r="T8473" s="220"/>
      <c r="AT8473" s="221" t="s">
        <v>272</v>
      </c>
      <c r="AU8473" s="221" t="s">
        <v>91</v>
      </c>
      <c r="AV8473" s="13" t="s">
        <v>89</v>
      </c>
      <c r="AW8473" s="13" t="s">
        <v>38</v>
      </c>
      <c r="AX8473" s="13" t="s">
        <v>82</v>
      </c>
      <c r="AY8473" s="221" t="s">
        <v>262</v>
      </c>
    </row>
    <row r="8474" spans="1:65" s="15" customFormat="1" ht="10">
      <c r="B8474" s="233"/>
      <c r="C8474" s="234"/>
      <c r="D8474" s="208" t="s">
        <v>272</v>
      </c>
      <c r="E8474" s="235" t="s">
        <v>44</v>
      </c>
      <c r="F8474" s="236" t="s">
        <v>756</v>
      </c>
      <c r="G8474" s="234"/>
      <c r="H8474" s="237">
        <v>53.7</v>
      </c>
      <c r="I8474" s="238"/>
      <c r="J8474" s="234"/>
      <c r="K8474" s="234"/>
      <c r="L8474" s="239"/>
      <c r="M8474" s="240"/>
      <c r="N8474" s="241"/>
      <c r="O8474" s="241"/>
      <c r="P8474" s="241"/>
      <c r="Q8474" s="241"/>
      <c r="R8474" s="241"/>
      <c r="S8474" s="241"/>
      <c r="T8474" s="242"/>
      <c r="AT8474" s="243" t="s">
        <v>272</v>
      </c>
      <c r="AU8474" s="243" t="s">
        <v>91</v>
      </c>
      <c r="AV8474" s="15" t="s">
        <v>91</v>
      </c>
      <c r="AW8474" s="15" t="s">
        <v>38</v>
      </c>
      <c r="AX8474" s="15" t="s">
        <v>82</v>
      </c>
      <c r="AY8474" s="243" t="s">
        <v>262</v>
      </c>
    </row>
    <row r="8475" spans="1:65" s="13" customFormat="1" ht="10">
      <c r="B8475" s="212"/>
      <c r="C8475" s="213"/>
      <c r="D8475" s="208" t="s">
        <v>272</v>
      </c>
      <c r="E8475" s="214" t="s">
        <v>44</v>
      </c>
      <c r="F8475" s="215" t="s">
        <v>757</v>
      </c>
      <c r="G8475" s="213"/>
      <c r="H8475" s="214" t="s">
        <v>44</v>
      </c>
      <c r="I8475" s="216"/>
      <c r="J8475" s="213"/>
      <c r="K8475" s="213"/>
      <c r="L8475" s="217"/>
      <c r="M8475" s="218"/>
      <c r="N8475" s="219"/>
      <c r="O8475" s="219"/>
      <c r="P8475" s="219"/>
      <c r="Q8475" s="219"/>
      <c r="R8475" s="219"/>
      <c r="S8475" s="219"/>
      <c r="T8475" s="220"/>
      <c r="AT8475" s="221" t="s">
        <v>272</v>
      </c>
      <c r="AU8475" s="221" t="s">
        <v>91</v>
      </c>
      <c r="AV8475" s="13" t="s">
        <v>89</v>
      </c>
      <c r="AW8475" s="13" t="s">
        <v>38</v>
      </c>
      <c r="AX8475" s="13" t="s">
        <v>82</v>
      </c>
      <c r="AY8475" s="221" t="s">
        <v>262</v>
      </c>
    </row>
    <row r="8476" spans="1:65" s="15" customFormat="1" ht="10">
      <c r="B8476" s="233"/>
      <c r="C8476" s="234"/>
      <c r="D8476" s="208" t="s">
        <v>272</v>
      </c>
      <c r="E8476" s="235" t="s">
        <v>44</v>
      </c>
      <c r="F8476" s="236" t="s">
        <v>758</v>
      </c>
      <c r="G8476" s="234"/>
      <c r="H8476" s="237">
        <v>25.2</v>
      </c>
      <c r="I8476" s="238"/>
      <c r="J8476" s="234"/>
      <c r="K8476" s="234"/>
      <c r="L8476" s="239"/>
      <c r="M8476" s="240"/>
      <c r="N8476" s="241"/>
      <c r="O8476" s="241"/>
      <c r="P8476" s="241"/>
      <c r="Q8476" s="241"/>
      <c r="R8476" s="241"/>
      <c r="S8476" s="241"/>
      <c r="T8476" s="242"/>
      <c r="AT8476" s="243" t="s">
        <v>272</v>
      </c>
      <c r="AU8476" s="243" t="s">
        <v>91</v>
      </c>
      <c r="AV8476" s="15" t="s">
        <v>91</v>
      </c>
      <c r="AW8476" s="15" t="s">
        <v>38</v>
      </c>
      <c r="AX8476" s="15" t="s">
        <v>82</v>
      </c>
      <c r="AY8476" s="243" t="s">
        <v>262</v>
      </c>
    </row>
    <row r="8477" spans="1:65" s="13" customFormat="1" ht="10">
      <c r="B8477" s="212"/>
      <c r="C8477" s="213"/>
      <c r="D8477" s="208" t="s">
        <v>272</v>
      </c>
      <c r="E8477" s="214" t="s">
        <v>44</v>
      </c>
      <c r="F8477" s="215" t="s">
        <v>759</v>
      </c>
      <c r="G8477" s="213"/>
      <c r="H8477" s="214" t="s">
        <v>44</v>
      </c>
      <c r="I8477" s="216"/>
      <c r="J8477" s="213"/>
      <c r="K8477" s="213"/>
      <c r="L8477" s="217"/>
      <c r="M8477" s="218"/>
      <c r="N8477" s="219"/>
      <c r="O8477" s="219"/>
      <c r="P8477" s="219"/>
      <c r="Q8477" s="219"/>
      <c r="R8477" s="219"/>
      <c r="S8477" s="219"/>
      <c r="T8477" s="220"/>
      <c r="AT8477" s="221" t="s">
        <v>272</v>
      </c>
      <c r="AU8477" s="221" t="s">
        <v>91</v>
      </c>
      <c r="AV8477" s="13" t="s">
        <v>89</v>
      </c>
      <c r="AW8477" s="13" t="s">
        <v>38</v>
      </c>
      <c r="AX8477" s="13" t="s">
        <v>82</v>
      </c>
      <c r="AY8477" s="221" t="s">
        <v>262</v>
      </c>
    </row>
    <row r="8478" spans="1:65" s="15" customFormat="1" ht="10">
      <c r="B8478" s="233"/>
      <c r="C8478" s="234"/>
      <c r="D8478" s="208" t="s">
        <v>272</v>
      </c>
      <c r="E8478" s="235" t="s">
        <v>44</v>
      </c>
      <c r="F8478" s="236" t="s">
        <v>760</v>
      </c>
      <c r="G8478" s="234"/>
      <c r="H8478" s="237">
        <v>60.1</v>
      </c>
      <c r="I8478" s="238"/>
      <c r="J8478" s="234"/>
      <c r="K8478" s="234"/>
      <c r="L8478" s="239"/>
      <c r="M8478" s="240"/>
      <c r="N8478" s="241"/>
      <c r="O8478" s="241"/>
      <c r="P8478" s="241"/>
      <c r="Q8478" s="241"/>
      <c r="R8478" s="241"/>
      <c r="S8478" s="241"/>
      <c r="T8478" s="242"/>
      <c r="AT8478" s="243" t="s">
        <v>272</v>
      </c>
      <c r="AU8478" s="243" t="s">
        <v>91</v>
      </c>
      <c r="AV8478" s="15" t="s">
        <v>91</v>
      </c>
      <c r="AW8478" s="15" t="s">
        <v>38</v>
      </c>
      <c r="AX8478" s="15" t="s">
        <v>82</v>
      </c>
      <c r="AY8478" s="243" t="s">
        <v>262</v>
      </c>
    </row>
    <row r="8479" spans="1:65" s="13" customFormat="1" ht="10">
      <c r="B8479" s="212"/>
      <c r="C8479" s="213"/>
      <c r="D8479" s="208" t="s">
        <v>272</v>
      </c>
      <c r="E8479" s="214" t="s">
        <v>44</v>
      </c>
      <c r="F8479" s="215" t="s">
        <v>761</v>
      </c>
      <c r="G8479" s="213"/>
      <c r="H8479" s="214" t="s">
        <v>44</v>
      </c>
      <c r="I8479" s="216"/>
      <c r="J8479" s="213"/>
      <c r="K8479" s="213"/>
      <c r="L8479" s="217"/>
      <c r="M8479" s="218"/>
      <c r="N8479" s="219"/>
      <c r="O8479" s="219"/>
      <c r="P8479" s="219"/>
      <c r="Q8479" s="219"/>
      <c r="R8479" s="219"/>
      <c r="S8479" s="219"/>
      <c r="T8479" s="220"/>
      <c r="AT8479" s="221" t="s">
        <v>272</v>
      </c>
      <c r="AU8479" s="221" t="s">
        <v>91</v>
      </c>
      <c r="AV8479" s="13" t="s">
        <v>89</v>
      </c>
      <c r="AW8479" s="13" t="s">
        <v>38</v>
      </c>
      <c r="AX8479" s="13" t="s">
        <v>82</v>
      </c>
      <c r="AY8479" s="221" t="s">
        <v>262</v>
      </c>
    </row>
    <row r="8480" spans="1:65" s="15" customFormat="1" ht="10">
      <c r="B8480" s="233"/>
      <c r="C8480" s="234"/>
      <c r="D8480" s="208" t="s">
        <v>272</v>
      </c>
      <c r="E8480" s="235" t="s">
        <v>44</v>
      </c>
      <c r="F8480" s="236" t="s">
        <v>762</v>
      </c>
      <c r="G8480" s="234"/>
      <c r="H8480" s="237">
        <v>133.69999999999999</v>
      </c>
      <c r="I8480" s="238"/>
      <c r="J8480" s="234"/>
      <c r="K8480" s="234"/>
      <c r="L8480" s="239"/>
      <c r="M8480" s="240"/>
      <c r="N8480" s="241"/>
      <c r="O8480" s="241"/>
      <c r="P8480" s="241"/>
      <c r="Q8480" s="241"/>
      <c r="R8480" s="241"/>
      <c r="S8480" s="241"/>
      <c r="T8480" s="242"/>
      <c r="AT8480" s="243" t="s">
        <v>272</v>
      </c>
      <c r="AU8480" s="243" t="s">
        <v>91</v>
      </c>
      <c r="AV8480" s="15" t="s">
        <v>91</v>
      </c>
      <c r="AW8480" s="15" t="s">
        <v>38</v>
      </c>
      <c r="AX8480" s="15" t="s">
        <v>82</v>
      </c>
      <c r="AY8480" s="243" t="s">
        <v>262</v>
      </c>
    </row>
    <row r="8481" spans="2:51" s="13" customFormat="1" ht="10">
      <c r="B8481" s="212"/>
      <c r="C8481" s="213"/>
      <c r="D8481" s="208" t="s">
        <v>272</v>
      </c>
      <c r="E8481" s="214" t="s">
        <v>44</v>
      </c>
      <c r="F8481" s="215" t="s">
        <v>763</v>
      </c>
      <c r="G8481" s="213"/>
      <c r="H8481" s="214" t="s">
        <v>44</v>
      </c>
      <c r="I8481" s="216"/>
      <c r="J8481" s="213"/>
      <c r="K8481" s="213"/>
      <c r="L8481" s="217"/>
      <c r="M8481" s="218"/>
      <c r="N8481" s="219"/>
      <c r="O8481" s="219"/>
      <c r="P8481" s="219"/>
      <c r="Q8481" s="219"/>
      <c r="R8481" s="219"/>
      <c r="S8481" s="219"/>
      <c r="T8481" s="220"/>
      <c r="AT8481" s="221" t="s">
        <v>272</v>
      </c>
      <c r="AU8481" s="221" t="s">
        <v>91</v>
      </c>
      <c r="AV8481" s="13" t="s">
        <v>89</v>
      </c>
      <c r="AW8481" s="13" t="s">
        <v>38</v>
      </c>
      <c r="AX8481" s="13" t="s">
        <v>82</v>
      </c>
      <c r="AY8481" s="221" t="s">
        <v>262</v>
      </c>
    </row>
    <row r="8482" spans="2:51" s="15" customFormat="1" ht="10">
      <c r="B8482" s="233"/>
      <c r="C8482" s="234"/>
      <c r="D8482" s="208" t="s">
        <v>272</v>
      </c>
      <c r="E8482" s="235" t="s">
        <v>44</v>
      </c>
      <c r="F8482" s="236" t="s">
        <v>764</v>
      </c>
      <c r="G8482" s="234"/>
      <c r="H8482" s="237">
        <v>9.8000000000000007</v>
      </c>
      <c r="I8482" s="238"/>
      <c r="J8482" s="234"/>
      <c r="K8482" s="234"/>
      <c r="L8482" s="239"/>
      <c r="M8482" s="240"/>
      <c r="N8482" s="241"/>
      <c r="O8482" s="241"/>
      <c r="P8482" s="241"/>
      <c r="Q8482" s="241"/>
      <c r="R8482" s="241"/>
      <c r="S8482" s="241"/>
      <c r="T8482" s="242"/>
      <c r="AT8482" s="243" t="s">
        <v>272</v>
      </c>
      <c r="AU8482" s="243" t="s">
        <v>91</v>
      </c>
      <c r="AV8482" s="15" t="s">
        <v>91</v>
      </c>
      <c r="AW8482" s="15" t="s">
        <v>38</v>
      </c>
      <c r="AX8482" s="15" t="s">
        <v>82</v>
      </c>
      <c r="AY8482" s="243" t="s">
        <v>262</v>
      </c>
    </row>
    <row r="8483" spans="2:51" s="13" customFormat="1" ht="10">
      <c r="B8483" s="212"/>
      <c r="C8483" s="213"/>
      <c r="D8483" s="208" t="s">
        <v>272</v>
      </c>
      <c r="E8483" s="214" t="s">
        <v>44</v>
      </c>
      <c r="F8483" s="215" t="s">
        <v>765</v>
      </c>
      <c r="G8483" s="213"/>
      <c r="H8483" s="214" t="s">
        <v>44</v>
      </c>
      <c r="I8483" s="216"/>
      <c r="J8483" s="213"/>
      <c r="K8483" s="213"/>
      <c r="L8483" s="217"/>
      <c r="M8483" s="218"/>
      <c r="N8483" s="219"/>
      <c r="O8483" s="219"/>
      <c r="P8483" s="219"/>
      <c r="Q8483" s="219"/>
      <c r="R8483" s="219"/>
      <c r="S8483" s="219"/>
      <c r="T8483" s="220"/>
      <c r="AT8483" s="221" t="s">
        <v>272</v>
      </c>
      <c r="AU8483" s="221" t="s">
        <v>91</v>
      </c>
      <c r="AV8483" s="13" t="s">
        <v>89</v>
      </c>
      <c r="AW8483" s="13" t="s">
        <v>38</v>
      </c>
      <c r="AX8483" s="13" t="s">
        <v>82</v>
      </c>
      <c r="AY8483" s="221" t="s">
        <v>262</v>
      </c>
    </row>
    <row r="8484" spans="2:51" s="15" customFormat="1" ht="10">
      <c r="B8484" s="233"/>
      <c r="C8484" s="234"/>
      <c r="D8484" s="208" t="s">
        <v>272</v>
      </c>
      <c r="E8484" s="235" t="s">
        <v>44</v>
      </c>
      <c r="F8484" s="236" t="s">
        <v>397</v>
      </c>
      <c r="G8484" s="234"/>
      <c r="H8484" s="237">
        <v>11</v>
      </c>
      <c r="I8484" s="238"/>
      <c r="J8484" s="234"/>
      <c r="K8484" s="234"/>
      <c r="L8484" s="239"/>
      <c r="M8484" s="240"/>
      <c r="N8484" s="241"/>
      <c r="O8484" s="241"/>
      <c r="P8484" s="241"/>
      <c r="Q8484" s="241"/>
      <c r="R8484" s="241"/>
      <c r="S8484" s="241"/>
      <c r="T8484" s="242"/>
      <c r="AT8484" s="243" t="s">
        <v>272</v>
      </c>
      <c r="AU8484" s="243" t="s">
        <v>91</v>
      </c>
      <c r="AV8484" s="15" t="s">
        <v>91</v>
      </c>
      <c r="AW8484" s="15" t="s">
        <v>38</v>
      </c>
      <c r="AX8484" s="15" t="s">
        <v>82</v>
      </c>
      <c r="AY8484" s="243" t="s">
        <v>262</v>
      </c>
    </row>
    <row r="8485" spans="2:51" s="13" customFormat="1" ht="10">
      <c r="B8485" s="212"/>
      <c r="C8485" s="213"/>
      <c r="D8485" s="208" t="s">
        <v>272</v>
      </c>
      <c r="E8485" s="214" t="s">
        <v>44</v>
      </c>
      <c r="F8485" s="215" t="s">
        <v>766</v>
      </c>
      <c r="G8485" s="213"/>
      <c r="H8485" s="214" t="s">
        <v>44</v>
      </c>
      <c r="I8485" s="216"/>
      <c r="J8485" s="213"/>
      <c r="K8485" s="213"/>
      <c r="L8485" s="217"/>
      <c r="M8485" s="218"/>
      <c r="N8485" s="219"/>
      <c r="O8485" s="219"/>
      <c r="P8485" s="219"/>
      <c r="Q8485" s="219"/>
      <c r="R8485" s="219"/>
      <c r="S8485" s="219"/>
      <c r="T8485" s="220"/>
      <c r="AT8485" s="221" t="s">
        <v>272</v>
      </c>
      <c r="AU8485" s="221" t="s">
        <v>91</v>
      </c>
      <c r="AV8485" s="13" t="s">
        <v>89</v>
      </c>
      <c r="AW8485" s="13" t="s">
        <v>38</v>
      </c>
      <c r="AX8485" s="13" t="s">
        <v>82</v>
      </c>
      <c r="AY8485" s="221" t="s">
        <v>262</v>
      </c>
    </row>
    <row r="8486" spans="2:51" s="15" customFormat="1" ht="10">
      <c r="B8486" s="233"/>
      <c r="C8486" s="234"/>
      <c r="D8486" s="208" t="s">
        <v>272</v>
      </c>
      <c r="E8486" s="235" t="s">
        <v>44</v>
      </c>
      <c r="F8486" s="236" t="s">
        <v>104</v>
      </c>
      <c r="G8486" s="234"/>
      <c r="H8486" s="237">
        <v>4</v>
      </c>
      <c r="I8486" s="238"/>
      <c r="J8486" s="234"/>
      <c r="K8486" s="234"/>
      <c r="L8486" s="239"/>
      <c r="M8486" s="240"/>
      <c r="N8486" s="241"/>
      <c r="O8486" s="241"/>
      <c r="P8486" s="241"/>
      <c r="Q8486" s="241"/>
      <c r="R8486" s="241"/>
      <c r="S8486" s="241"/>
      <c r="T8486" s="242"/>
      <c r="AT8486" s="243" t="s">
        <v>272</v>
      </c>
      <c r="AU8486" s="243" t="s">
        <v>91</v>
      </c>
      <c r="AV8486" s="15" t="s">
        <v>91</v>
      </c>
      <c r="AW8486" s="15" t="s">
        <v>38</v>
      </c>
      <c r="AX8486" s="15" t="s">
        <v>82</v>
      </c>
      <c r="AY8486" s="243" t="s">
        <v>262</v>
      </c>
    </row>
    <row r="8487" spans="2:51" s="13" customFormat="1" ht="10">
      <c r="B8487" s="212"/>
      <c r="C8487" s="213"/>
      <c r="D8487" s="208" t="s">
        <v>272</v>
      </c>
      <c r="E8487" s="214" t="s">
        <v>44</v>
      </c>
      <c r="F8487" s="215" t="s">
        <v>767</v>
      </c>
      <c r="G8487" s="213"/>
      <c r="H8487" s="214" t="s">
        <v>44</v>
      </c>
      <c r="I8487" s="216"/>
      <c r="J8487" s="213"/>
      <c r="K8487" s="213"/>
      <c r="L8487" s="217"/>
      <c r="M8487" s="218"/>
      <c r="N8487" s="219"/>
      <c r="O8487" s="219"/>
      <c r="P8487" s="219"/>
      <c r="Q8487" s="219"/>
      <c r="R8487" s="219"/>
      <c r="S8487" s="219"/>
      <c r="T8487" s="220"/>
      <c r="AT8487" s="221" t="s">
        <v>272</v>
      </c>
      <c r="AU8487" s="221" t="s">
        <v>91</v>
      </c>
      <c r="AV8487" s="13" t="s">
        <v>89</v>
      </c>
      <c r="AW8487" s="13" t="s">
        <v>38</v>
      </c>
      <c r="AX8487" s="13" t="s">
        <v>82</v>
      </c>
      <c r="AY8487" s="221" t="s">
        <v>262</v>
      </c>
    </row>
    <row r="8488" spans="2:51" s="15" customFormat="1" ht="10">
      <c r="B8488" s="233"/>
      <c r="C8488" s="234"/>
      <c r="D8488" s="208" t="s">
        <v>272</v>
      </c>
      <c r="E8488" s="235" t="s">
        <v>44</v>
      </c>
      <c r="F8488" s="236" t="s">
        <v>768</v>
      </c>
      <c r="G8488" s="234"/>
      <c r="H8488" s="237">
        <v>3.8</v>
      </c>
      <c r="I8488" s="238"/>
      <c r="J8488" s="234"/>
      <c r="K8488" s="234"/>
      <c r="L8488" s="239"/>
      <c r="M8488" s="240"/>
      <c r="N8488" s="241"/>
      <c r="O8488" s="241"/>
      <c r="P8488" s="241"/>
      <c r="Q8488" s="241"/>
      <c r="R8488" s="241"/>
      <c r="S8488" s="241"/>
      <c r="T8488" s="242"/>
      <c r="AT8488" s="243" t="s">
        <v>272</v>
      </c>
      <c r="AU8488" s="243" t="s">
        <v>91</v>
      </c>
      <c r="AV8488" s="15" t="s">
        <v>91</v>
      </c>
      <c r="AW8488" s="15" t="s">
        <v>38</v>
      </c>
      <c r="AX8488" s="15" t="s">
        <v>82</v>
      </c>
      <c r="AY8488" s="243" t="s">
        <v>262</v>
      </c>
    </row>
    <row r="8489" spans="2:51" s="13" customFormat="1" ht="10">
      <c r="B8489" s="212"/>
      <c r="C8489" s="213"/>
      <c r="D8489" s="208" t="s">
        <v>272</v>
      </c>
      <c r="E8489" s="214" t="s">
        <v>44</v>
      </c>
      <c r="F8489" s="215" t="s">
        <v>769</v>
      </c>
      <c r="G8489" s="213"/>
      <c r="H8489" s="214" t="s">
        <v>44</v>
      </c>
      <c r="I8489" s="216"/>
      <c r="J8489" s="213"/>
      <c r="K8489" s="213"/>
      <c r="L8489" s="217"/>
      <c r="M8489" s="218"/>
      <c r="N8489" s="219"/>
      <c r="O8489" s="219"/>
      <c r="P8489" s="219"/>
      <c r="Q8489" s="219"/>
      <c r="R8489" s="219"/>
      <c r="S8489" s="219"/>
      <c r="T8489" s="220"/>
      <c r="AT8489" s="221" t="s">
        <v>272</v>
      </c>
      <c r="AU8489" s="221" t="s">
        <v>91</v>
      </c>
      <c r="AV8489" s="13" t="s">
        <v>89</v>
      </c>
      <c r="AW8489" s="13" t="s">
        <v>38</v>
      </c>
      <c r="AX8489" s="13" t="s">
        <v>82</v>
      </c>
      <c r="AY8489" s="221" t="s">
        <v>262</v>
      </c>
    </row>
    <row r="8490" spans="2:51" s="15" customFormat="1" ht="10">
      <c r="B8490" s="233"/>
      <c r="C8490" s="234"/>
      <c r="D8490" s="208" t="s">
        <v>272</v>
      </c>
      <c r="E8490" s="235" t="s">
        <v>44</v>
      </c>
      <c r="F8490" s="236" t="s">
        <v>347</v>
      </c>
      <c r="G8490" s="234"/>
      <c r="H8490" s="237">
        <v>7</v>
      </c>
      <c r="I8490" s="238"/>
      <c r="J8490" s="234"/>
      <c r="K8490" s="234"/>
      <c r="L8490" s="239"/>
      <c r="M8490" s="240"/>
      <c r="N8490" s="241"/>
      <c r="O8490" s="241"/>
      <c r="P8490" s="241"/>
      <c r="Q8490" s="241"/>
      <c r="R8490" s="241"/>
      <c r="S8490" s="241"/>
      <c r="T8490" s="242"/>
      <c r="AT8490" s="243" t="s">
        <v>272</v>
      </c>
      <c r="AU8490" s="243" t="s">
        <v>91</v>
      </c>
      <c r="AV8490" s="15" t="s">
        <v>91</v>
      </c>
      <c r="AW8490" s="15" t="s">
        <v>38</v>
      </c>
      <c r="AX8490" s="15" t="s">
        <v>82</v>
      </c>
      <c r="AY8490" s="243" t="s">
        <v>262</v>
      </c>
    </row>
    <row r="8491" spans="2:51" s="13" customFormat="1" ht="10">
      <c r="B8491" s="212"/>
      <c r="C8491" s="213"/>
      <c r="D8491" s="208" t="s">
        <v>272</v>
      </c>
      <c r="E8491" s="214" t="s">
        <v>44</v>
      </c>
      <c r="F8491" s="215" t="s">
        <v>770</v>
      </c>
      <c r="G8491" s="213"/>
      <c r="H8491" s="214" t="s">
        <v>44</v>
      </c>
      <c r="I8491" s="216"/>
      <c r="J8491" s="213"/>
      <c r="K8491" s="213"/>
      <c r="L8491" s="217"/>
      <c r="M8491" s="218"/>
      <c r="N8491" s="219"/>
      <c r="O8491" s="219"/>
      <c r="P8491" s="219"/>
      <c r="Q8491" s="219"/>
      <c r="R8491" s="219"/>
      <c r="S8491" s="219"/>
      <c r="T8491" s="220"/>
      <c r="AT8491" s="221" t="s">
        <v>272</v>
      </c>
      <c r="AU8491" s="221" t="s">
        <v>91</v>
      </c>
      <c r="AV8491" s="13" t="s">
        <v>89</v>
      </c>
      <c r="AW8491" s="13" t="s">
        <v>38</v>
      </c>
      <c r="AX8491" s="13" t="s">
        <v>82</v>
      </c>
      <c r="AY8491" s="221" t="s">
        <v>262</v>
      </c>
    </row>
    <row r="8492" spans="2:51" s="15" customFormat="1" ht="10">
      <c r="B8492" s="233"/>
      <c r="C8492" s="234"/>
      <c r="D8492" s="208" t="s">
        <v>272</v>
      </c>
      <c r="E8492" s="235" t="s">
        <v>44</v>
      </c>
      <c r="F8492" s="236" t="s">
        <v>475</v>
      </c>
      <c r="G8492" s="234"/>
      <c r="H8492" s="237">
        <v>20</v>
      </c>
      <c r="I8492" s="238"/>
      <c r="J8492" s="234"/>
      <c r="K8492" s="234"/>
      <c r="L8492" s="239"/>
      <c r="M8492" s="240"/>
      <c r="N8492" s="241"/>
      <c r="O8492" s="241"/>
      <c r="P8492" s="241"/>
      <c r="Q8492" s="241"/>
      <c r="R8492" s="241"/>
      <c r="S8492" s="241"/>
      <c r="T8492" s="242"/>
      <c r="AT8492" s="243" t="s">
        <v>272</v>
      </c>
      <c r="AU8492" s="243" t="s">
        <v>91</v>
      </c>
      <c r="AV8492" s="15" t="s">
        <v>91</v>
      </c>
      <c r="AW8492" s="15" t="s">
        <v>38</v>
      </c>
      <c r="AX8492" s="15" t="s">
        <v>82</v>
      </c>
      <c r="AY8492" s="243" t="s">
        <v>262</v>
      </c>
    </row>
    <row r="8493" spans="2:51" s="13" customFormat="1" ht="10">
      <c r="B8493" s="212"/>
      <c r="C8493" s="213"/>
      <c r="D8493" s="208" t="s">
        <v>272</v>
      </c>
      <c r="E8493" s="214" t="s">
        <v>44</v>
      </c>
      <c r="F8493" s="215" t="s">
        <v>771</v>
      </c>
      <c r="G8493" s="213"/>
      <c r="H8493" s="214" t="s">
        <v>44</v>
      </c>
      <c r="I8493" s="216"/>
      <c r="J8493" s="213"/>
      <c r="K8493" s="213"/>
      <c r="L8493" s="217"/>
      <c r="M8493" s="218"/>
      <c r="N8493" s="219"/>
      <c r="O8493" s="219"/>
      <c r="P8493" s="219"/>
      <c r="Q8493" s="219"/>
      <c r="R8493" s="219"/>
      <c r="S8493" s="219"/>
      <c r="T8493" s="220"/>
      <c r="AT8493" s="221" t="s">
        <v>272</v>
      </c>
      <c r="AU8493" s="221" t="s">
        <v>91</v>
      </c>
      <c r="AV8493" s="13" t="s">
        <v>89</v>
      </c>
      <c r="AW8493" s="13" t="s">
        <v>38</v>
      </c>
      <c r="AX8493" s="13" t="s">
        <v>82</v>
      </c>
      <c r="AY8493" s="221" t="s">
        <v>262</v>
      </c>
    </row>
    <row r="8494" spans="2:51" s="15" customFormat="1" ht="10">
      <c r="B8494" s="233"/>
      <c r="C8494" s="234"/>
      <c r="D8494" s="208" t="s">
        <v>272</v>
      </c>
      <c r="E8494" s="235" t="s">
        <v>44</v>
      </c>
      <c r="F8494" s="236" t="s">
        <v>772</v>
      </c>
      <c r="G8494" s="234"/>
      <c r="H8494" s="237">
        <v>19.8</v>
      </c>
      <c r="I8494" s="238"/>
      <c r="J8494" s="234"/>
      <c r="K8494" s="234"/>
      <c r="L8494" s="239"/>
      <c r="M8494" s="240"/>
      <c r="N8494" s="241"/>
      <c r="O8494" s="241"/>
      <c r="P8494" s="241"/>
      <c r="Q8494" s="241"/>
      <c r="R8494" s="241"/>
      <c r="S8494" s="241"/>
      <c r="T8494" s="242"/>
      <c r="AT8494" s="243" t="s">
        <v>272</v>
      </c>
      <c r="AU8494" s="243" t="s">
        <v>91</v>
      </c>
      <c r="AV8494" s="15" t="s">
        <v>91</v>
      </c>
      <c r="AW8494" s="15" t="s">
        <v>38</v>
      </c>
      <c r="AX8494" s="15" t="s">
        <v>82</v>
      </c>
      <c r="AY8494" s="243" t="s">
        <v>262</v>
      </c>
    </row>
    <row r="8495" spans="2:51" s="13" customFormat="1" ht="10">
      <c r="B8495" s="212"/>
      <c r="C8495" s="213"/>
      <c r="D8495" s="208" t="s">
        <v>272</v>
      </c>
      <c r="E8495" s="214" t="s">
        <v>44</v>
      </c>
      <c r="F8495" s="215" t="s">
        <v>773</v>
      </c>
      <c r="G8495" s="213"/>
      <c r="H8495" s="214" t="s">
        <v>44</v>
      </c>
      <c r="I8495" s="216"/>
      <c r="J8495" s="213"/>
      <c r="K8495" s="213"/>
      <c r="L8495" s="217"/>
      <c r="M8495" s="218"/>
      <c r="N8495" s="219"/>
      <c r="O8495" s="219"/>
      <c r="P8495" s="219"/>
      <c r="Q8495" s="219"/>
      <c r="R8495" s="219"/>
      <c r="S8495" s="219"/>
      <c r="T8495" s="220"/>
      <c r="AT8495" s="221" t="s">
        <v>272</v>
      </c>
      <c r="AU8495" s="221" t="s">
        <v>91</v>
      </c>
      <c r="AV8495" s="13" t="s">
        <v>89</v>
      </c>
      <c r="AW8495" s="13" t="s">
        <v>38</v>
      </c>
      <c r="AX8495" s="13" t="s">
        <v>82</v>
      </c>
      <c r="AY8495" s="221" t="s">
        <v>262</v>
      </c>
    </row>
    <row r="8496" spans="2:51" s="15" customFormat="1" ht="10">
      <c r="B8496" s="233"/>
      <c r="C8496" s="234"/>
      <c r="D8496" s="208" t="s">
        <v>272</v>
      </c>
      <c r="E8496" s="235" t="s">
        <v>44</v>
      </c>
      <c r="F8496" s="236" t="s">
        <v>774</v>
      </c>
      <c r="G8496" s="234"/>
      <c r="H8496" s="237">
        <v>49.1</v>
      </c>
      <c r="I8496" s="238"/>
      <c r="J8496" s="234"/>
      <c r="K8496" s="234"/>
      <c r="L8496" s="239"/>
      <c r="M8496" s="240"/>
      <c r="N8496" s="241"/>
      <c r="O8496" s="241"/>
      <c r="P8496" s="241"/>
      <c r="Q8496" s="241"/>
      <c r="R8496" s="241"/>
      <c r="S8496" s="241"/>
      <c r="T8496" s="242"/>
      <c r="AT8496" s="243" t="s">
        <v>272</v>
      </c>
      <c r="AU8496" s="243" t="s">
        <v>91</v>
      </c>
      <c r="AV8496" s="15" t="s">
        <v>91</v>
      </c>
      <c r="AW8496" s="15" t="s">
        <v>38</v>
      </c>
      <c r="AX8496" s="15" t="s">
        <v>82</v>
      </c>
      <c r="AY8496" s="243" t="s">
        <v>262</v>
      </c>
    </row>
    <row r="8497" spans="2:51" s="13" customFormat="1" ht="10">
      <c r="B8497" s="212"/>
      <c r="C8497" s="213"/>
      <c r="D8497" s="208" t="s">
        <v>272</v>
      </c>
      <c r="E8497" s="214" t="s">
        <v>44</v>
      </c>
      <c r="F8497" s="215" t="s">
        <v>775</v>
      </c>
      <c r="G8497" s="213"/>
      <c r="H8497" s="214" t="s">
        <v>44</v>
      </c>
      <c r="I8497" s="216"/>
      <c r="J8497" s="213"/>
      <c r="K8497" s="213"/>
      <c r="L8497" s="217"/>
      <c r="M8497" s="218"/>
      <c r="N8497" s="219"/>
      <c r="O8497" s="219"/>
      <c r="P8497" s="219"/>
      <c r="Q8497" s="219"/>
      <c r="R8497" s="219"/>
      <c r="S8497" s="219"/>
      <c r="T8497" s="220"/>
      <c r="AT8497" s="221" t="s">
        <v>272</v>
      </c>
      <c r="AU8497" s="221" t="s">
        <v>91</v>
      </c>
      <c r="AV8497" s="13" t="s">
        <v>89</v>
      </c>
      <c r="AW8497" s="13" t="s">
        <v>38</v>
      </c>
      <c r="AX8497" s="13" t="s">
        <v>82</v>
      </c>
      <c r="AY8497" s="221" t="s">
        <v>262</v>
      </c>
    </row>
    <row r="8498" spans="2:51" s="15" customFormat="1" ht="10">
      <c r="B8498" s="233"/>
      <c r="C8498" s="234"/>
      <c r="D8498" s="208" t="s">
        <v>272</v>
      </c>
      <c r="E8498" s="235" t="s">
        <v>44</v>
      </c>
      <c r="F8498" s="236" t="s">
        <v>776</v>
      </c>
      <c r="G8498" s="234"/>
      <c r="H8498" s="237">
        <v>7.4</v>
      </c>
      <c r="I8498" s="238"/>
      <c r="J8498" s="234"/>
      <c r="K8498" s="234"/>
      <c r="L8498" s="239"/>
      <c r="M8498" s="240"/>
      <c r="N8498" s="241"/>
      <c r="O8498" s="241"/>
      <c r="P8498" s="241"/>
      <c r="Q8498" s="241"/>
      <c r="R8498" s="241"/>
      <c r="S8498" s="241"/>
      <c r="T8498" s="242"/>
      <c r="AT8498" s="243" t="s">
        <v>272</v>
      </c>
      <c r="AU8498" s="243" t="s">
        <v>91</v>
      </c>
      <c r="AV8498" s="15" t="s">
        <v>91</v>
      </c>
      <c r="AW8498" s="15" t="s">
        <v>38</v>
      </c>
      <c r="AX8498" s="15" t="s">
        <v>82</v>
      </c>
      <c r="AY8498" s="243" t="s">
        <v>262</v>
      </c>
    </row>
    <row r="8499" spans="2:51" s="13" customFormat="1" ht="10">
      <c r="B8499" s="212"/>
      <c r="C8499" s="213"/>
      <c r="D8499" s="208" t="s">
        <v>272</v>
      </c>
      <c r="E8499" s="214" t="s">
        <v>44</v>
      </c>
      <c r="F8499" s="215" t="s">
        <v>777</v>
      </c>
      <c r="G8499" s="213"/>
      <c r="H8499" s="214" t="s">
        <v>44</v>
      </c>
      <c r="I8499" s="216"/>
      <c r="J8499" s="213"/>
      <c r="K8499" s="213"/>
      <c r="L8499" s="217"/>
      <c r="M8499" s="218"/>
      <c r="N8499" s="219"/>
      <c r="O8499" s="219"/>
      <c r="P8499" s="219"/>
      <c r="Q8499" s="219"/>
      <c r="R8499" s="219"/>
      <c r="S8499" s="219"/>
      <c r="T8499" s="220"/>
      <c r="AT8499" s="221" t="s">
        <v>272</v>
      </c>
      <c r="AU8499" s="221" t="s">
        <v>91</v>
      </c>
      <c r="AV8499" s="13" t="s">
        <v>89</v>
      </c>
      <c r="AW8499" s="13" t="s">
        <v>38</v>
      </c>
      <c r="AX8499" s="13" t="s">
        <v>82</v>
      </c>
      <c r="AY8499" s="221" t="s">
        <v>262</v>
      </c>
    </row>
    <row r="8500" spans="2:51" s="15" customFormat="1" ht="10">
      <c r="B8500" s="233"/>
      <c r="C8500" s="234"/>
      <c r="D8500" s="208" t="s">
        <v>272</v>
      </c>
      <c r="E8500" s="235" t="s">
        <v>44</v>
      </c>
      <c r="F8500" s="236" t="s">
        <v>778</v>
      </c>
      <c r="G8500" s="234"/>
      <c r="H8500" s="237">
        <v>3.5</v>
      </c>
      <c r="I8500" s="238"/>
      <c r="J8500" s="234"/>
      <c r="K8500" s="234"/>
      <c r="L8500" s="239"/>
      <c r="M8500" s="240"/>
      <c r="N8500" s="241"/>
      <c r="O8500" s="241"/>
      <c r="P8500" s="241"/>
      <c r="Q8500" s="241"/>
      <c r="R8500" s="241"/>
      <c r="S8500" s="241"/>
      <c r="T8500" s="242"/>
      <c r="AT8500" s="243" t="s">
        <v>272</v>
      </c>
      <c r="AU8500" s="243" t="s">
        <v>91</v>
      </c>
      <c r="AV8500" s="15" t="s">
        <v>91</v>
      </c>
      <c r="AW8500" s="15" t="s">
        <v>38</v>
      </c>
      <c r="AX8500" s="15" t="s">
        <v>82</v>
      </c>
      <c r="AY8500" s="243" t="s">
        <v>262</v>
      </c>
    </row>
    <row r="8501" spans="2:51" s="13" customFormat="1" ht="10">
      <c r="B8501" s="212"/>
      <c r="C8501" s="213"/>
      <c r="D8501" s="208" t="s">
        <v>272</v>
      </c>
      <c r="E8501" s="214" t="s">
        <v>44</v>
      </c>
      <c r="F8501" s="215" t="s">
        <v>779</v>
      </c>
      <c r="G8501" s="213"/>
      <c r="H8501" s="214" t="s">
        <v>44</v>
      </c>
      <c r="I8501" s="216"/>
      <c r="J8501" s="213"/>
      <c r="K8501" s="213"/>
      <c r="L8501" s="217"/>
      <c r="M8501" s="218"/>
      <c r="N8501" s="219"/>
      <c r="O8501" s="219"/>
      <c r="P8501" s="219"/>
      <c r="Q8501" s="219"/>
      <c r="R8501" s="219"/>
      <c r="S8501" s="219"/>
      <c r="T8501" s="220"/>
      <c r="AT8501" s="221" t="s">
        <v>272</v>
      </c>
      <c r="AU8501" s="221" t="s">
        <v>91</v>
      </c>
      <c r="AV8501" s="13" t="s">
        <v>89</v>
      </c>
      <c r="AW8501" s="13" t="s">
        <v>38</v>
      </c>
      <c r="AX8501" s="13" t="s">
        <v>82</v>
      </c>
      <c r="AY8501" s="221" t="s">
        <v>262</v>
      </c>
    </row>
    <row r="8502" spans="2:51" s="15" customFormat="1" ht="10">
      <c r="B8502" s="233"/>
      <c r="C8502" s="234"/>
      <c r="D8502" s="208" t="s">
        <v>272</v>
      </c>
      <c r="E8502" s="235" t="s">
        <v>44</v>
      </c>
      <c r="F8502" s="236" t="s">
        <v>780</v>
      </c>
      <c r="G8502" s="234"/>
      <c r="H8502" s="237">
        <v>51.8</v>
      </c>
      <c r="I8502" s="238"/>
      <c r="J8502" s="234"/>
      <c r="K8502" s="234"/>
      <c r="L8502" s="239"/>
      <c r="M8502" s="240"/>
      <c r="N8502" s="241"/>
      <c r="O8502" s="241"/>
      <c r="P8502" s="241"/>
      <c r="Q8502" s="241"/>
      <c r="R8502" s="241"/>
      <c r="S8502" s="241"/>
      <c r="T8502" s="242"/>
      <c r="AT8502" s="243" t="s">
        <v>272</v>
      </c>
      <c r="AU8502" s="243" t="s">
        <v>91</v>
      </c>
      <c r="AV8502" s="15" t="s">
        <v>91</v>
      </c>
      <c r="AW8502" s="15" t="s">
        <v>38</v>
      </c>
      <c r="AX8502" s="15" t="s">
        <v>82</v>
      </c>
      <c r="AY8502" s="243" t="s">
        <v>262</v>
      </c>
    </row>
    <row r="8503" spans="2:51" s="13" customFormat="1" ht="10">
      <c r="B8503" s="212"/>
      <c r="C8503" s="213"/>
      <c r="D8503" s="208" t="s">
        <v>272</v>
      </c>
      <c r="E8503" s="214" t="s">
        <v>44</v>
      </c>
      <c r="F8503" s="215" t="s">
        <v>781</v>
      </c>
      <c r="G8503" s="213"/>
      <c r="H8503" s="214" t="s">
        <v>44</v>
      </c>
      <c r="I8503" s="216"/>
      <c r="J8503" s="213"/>
      <c r="K8503" s="213"/>
      <c r="L8503" s="217"/>
      <c r="M8503" s="218"/>
      <c r="N8503" s="219"/>
      <c r="O8503" s="219"/>
      <c r="P8503" s="219"/>
      <c r="Q8503" s="219"/>
      <c r="R8503" s="219"/>
      <c r="S8503" s="219"/>
      <c r="T8503" s="220"/>
      <c r="AT8503" s="221" t="s">
        <v>272</v>
      </c>
      <c r="AU8503" s="221" t="s">
        <v>91</v>
      </c>
      <c r="AV8503" s="13" t="s">
        <v>89</v>
      </c>
      <c r="AW8503" s="13" t="s">
        <v>38</v>
      </c>
      <c r="AX8503" s="13" t="s">
        <v>82</v>
      </c>
      <c r="AY8503" s="221" t="s">
        <v>262</v>
      </c>
    </row>
    <row r="8504" spans="2:51" s="15" customFormat="1" ht="10">
      <c r="B8504" s="233"/>
      <c r="C8504" s="234"/>
      <c r="D8504" s="208" t="s">
        <v>272</v>
      </c>
      <c r="E8504" s="235" t="s">
        <v>44</v>
      </c>
      <c r="F8504" s="236" t="s">
        <v>782</v>
      </c>
      <c r="G8504" s="234"/>
      <c r="H8504" s="237">
        <v>8.6</v>
      </c>
      <c r="I8504" s="238"/>
      <c r="J8504" s="234"/>
      <c r="K8504" s="234"/>
      <c r="L8504" s="239"/>
      <c r="M8504" s="240"/>
      <c r="N8504" s="241"/>
      <c r="O8504" s="241"/>
      <c r="P8504" s="241"/>
      <c r="Q8504" s="241"/>
      <c r="R8504" s="241"/>
      <c r="S8504" s="241"/>
      <c r="T8504" s="242"/>
      <c r="AT8504" s="243" t="s">
        <v>272</v>
      </c>
      <c r="AU8504" s="243" t="s">
        <v>91</v>
      </c>
      <c r="AV8504" s="15" t="s">
        <v>91</v>
      </c>
      <c r="AW8504" s="15" t="s">
        <v>38</v>
      </c>
      <c r="AX8504" s="15" t="s">
        <v>82</v>
      </c>
      <c r="AY8504" s="243" t="s">
        <v>262</v>
      </c>
    </row>
    <row r="8505" spans="2:51" s="13" customFormat="1" ht="10">
      <c r="B8505" s="212"/>
      <c r="C8505" s="213"/>
      <c r="D8505" s="208" t="s">
        <v>272</v>
      </c>
      <c r="E8505" s="214" t="s">
        <v>44</v>
      </c>
      <c r="F8505" s="215" t="s">
        <v>783</v>
      </c>
      <c r="G8505" s="213"/>
      <c r="H8505" s="214" t="s">
        <v>44</v>
      </c>
      <c r="I8505" s="216"/>
      <c r="J8505" s="213"/>
      <c r="K8505" s="213"/>
      <c r="L8505" s="217"/>
      <c r="M8505" s="218"/>
      <c r="N8505" s="219"/>
      <c r="O8505" s="219"/>
      <c r="P8505" s="219"/>
      <c r="Q8505" s="219"/>
      <c r="R8505" s="219"/>
      <c r="S8505" s="219"/>
      <c r="T8505" s="220"/>
      <c r="AT8505" s="221" t="s">
        <v>272</v>
      </c>
      <c r="AU8505" s="221" t="s">
        <v>91</v>
      </c>
      <c r="AV8505" s="13" t="s">
        <v>89</v>
      </c>
      <c r="AW8505" s="13" t="s">
        <v>38</v>
      </c>
      <c r="AX8505" s="13" t="s">
        <v>82</v>
      </c>
      <c r="AY8505" s="221" t="s">
        <v>262</v>
      </c>
    </row>
    <row r="8506" spans="2:51" s="15" customFormat="1" ht="10">
      <c r="B8506" s="233"/>
      <c r="C8506" s="234"/>
      <c r="D8506" s="208" t="s">
        <v>272</v>
      </c>
      <c r="E8506" s="235" t="s">
        <v>44</v>
      </c>
      <c r="F8506" s="236" t="s">
        <v>784</v>
      </c>
      <c r="G8506" s="234"/>
      <c r="H8506" s="237">
        <v>3.2</v>
      </c>
      <c r="I8506" s="238"/>
      <c r="J8506" s="234"/>
      <c r="K8506" s="234"/>
      <c r="L8506" s="239"/>
      <c r="M8506" s="240"/>
      <c r="N8506" s="241"/>
      <c r="O8506" s="241"/>
      <c r="P8506" s="241"/>
      <c r="Q8506" s="241"/>
      <c r="R8506" s="241"/>
      <c r="S8506" s="241"/>
      <c r="T8506" s="242"/>
      <c r="AT8506" s="243" t="s">
        <v>272</v>
      </c>
      <c r="AU8506" s="243" t="s">
        <v>91</v>
      </c>
      <c r="AV8506" s="15" t="s">
        <v>91</v>
      </c>
      <c r="AW8506" s="15" t="s">
        <v>38</v>
      </c>
      <c r="AX8506" s="15" t="s">
        <v>82</v>
      </c>
      <c r="AY8506" s="243" t="s">
        <v>262</v>
      </c>
    </row>
    <row r="8507" spans="2:51" s="13" customFormat="1" ht="10">
      <c r="B8507" s="212"/>
      <c r="C8507" s="213"/>
      <c r="D8507" s="208" t="s">
        <v>272</v>
      </c>
      <c r="E8507" s="214" t="s">
        <v>44</v>
      </c>
      <c r="F8507" s="215" t="s">
        <v>785</v>
      </c>
      <c r="G8507" s="213"/>
      <c r="H8507" s="214" t="s">
        <v>44</v>
      </c>
      <c r="I8507" s="216"/>
      <c r="J8507" s="213"/>
      <c r="K8507" s="213"/>
      <c r="L8507" s="217"/>
      <c r="M8507" s="218"/>
      <c r="N8507" s="219"/>
      <c r="O8507" s="219"/>
      <c r="P8507" s="219"/>
      <c r="Q8507" s="219"/>
      <c r="R8507" s="219"/>
      <c r="S8507" s="219"/>
      <c r="T8507" s="220"/>
      <c r="AT8507" s="221" t="s">
        <v>272</v>
      </c>
      <c r="AU8507" s="221" t="s">
        <v>91</v>
      </c>
      <c r="AV8507" s="13" t="s">
        <v>89</v>
      </c>
      <c r="AW8507" s="13" t="s">
        <v>38</v>
      </c>
      <c r="AX8507" s="13" t="s">
        <v>82</v>
      </c>
      <c r="AY8507" s="221" t="s">
        <v>262</v>
      </c>
    </row>
    <row r="8508" spans="2:51" s="15" customFormat="1" ht="10">
      <c r="B8508" s="233"/>
      <c r="C8508" s="234"/>
      <c r="D8508" s="208" t="s">
        <v>272</v>
      </c>
      <c r="E8508" s="235" t="s">
        <v>44</v>
      </c>
      <c r="F8508" s="236" t="s">
        <v>786</v>
      </c>
      <c r="G8508" s="234"/>
      <c r="H8508" s="237">
        <v>8.8000000000000007</v>
      </c>
      <c r="I8508" s="238"/>
      <c r="J8508" s="234"/>
      <c r="K8508" s="234"/>
      <c r="L8508" s="239"/>
      <c r="M8508" s="240"/>
      <c r="N8508" s="241"/>
      <c r="O8508" s="241"/>
      <c r="P8508" s="241"/>
      <c r="Q8508" s="241"/>
      <c r="R8508" s="241"/>
      <c r="S8508" s="241"/>
      <c r="T8508" s="242"/>
      <c r="AT8508" s="243" t="s">
        <v>272</v>
      </c>
      <c r="AU8508" s="243" t="s">
        <v>91</v>
      </c>
      <c r="AV8508" s="15" t="s">
        <v>91</v>
      </c>
      <c r="AW8508" s="15" t="s">
        <v>38</v>
      </c>
      <c r="AX8508" s="15" t="s">
        <v>82</v>
      </c>
      <c r="AY8508" s="243" t="s">
        <v>262</v>
      </c>
    </row>
    <row r="8509" spans="2:51" s="13" customFormat="1" ht="10">
      <c r="B8509" s="212"/>
      <c r="C8509" s="213"/>
      <c r="D8509" s="208" t="s">
        <v>272</v>
      </c>
      <c r="E8509" s="214" t="s">
        <v>44</v>
      </c>
      <c r="F8509" s="215" t="s">
        <v>787</v>
      </c>
      <c r="G8509" s="213"/>
      <c r="H8509" s="214" t="s">
        <v>44</v>
      </c>
      <c r="I8509" s="216"/>
      <c r="J8509" s="213"/>
      <c r="K8509" s="213"/>
      <c r="L8509" s="217"/>
      <c r="M8509" s="218"/>
      <c r="N8509" s="219"/>
      <c r="O8509" s="219"/>
      <c r="P8509" s="219"/>
      <c r="Q8509" s="219"/>
      <c r="R8509" s="219"/>
      <c r="S8509" s="219"/>
      <c r="T8509" s="220"/>
      <c r="AT8509" s="221" t="s">
        <v>272</v>
      </c>
      <c r="AU8509" s="221" t="s">
        <v>91</v>
      </c>
      <c r="AV8509" s="13" t="s">
        <v>89</v>
      </c>
      <c r="AW8509" s="13" t="s">
        <v>38</v>
      </c>
      <c r="AX8509" s="13" t="s">
        <v>82</v>
      </c>
      <c r="AY8509" s="221" t="s">
        <v>262</v>
      </c>
    </row>
    <row r="8510" spans="2:51" s="15" customFormat="1" ht="10">
      <c r="B8510" s="233"/>
      <c r="C8510" s="234"/>
      <c r="D8510" s="208" t="s">
        <v>272</v>
      </c>
      <c r="E8510" s="235" t="s">
        <v>44</v>
      </c>
      <c r="F8510" s="236" t="s">
        <v>788</v>
      </c>
      <c r="G8510" s="234"/>
      <c r="H8510" s="237">
        <v>8.5</v>
      </c>
      <c r="I8510" s="238"/>
      <c r="J8510" s="234"/>
      <c r="K8510" s="234"/>
      <c r="L8510" s="239"/>
      <c r="M8510" s="240"/>
      <c r="N8510" s="241"/>
      <c r="O8510" s="241"/>
      <c r="P8510" s="241"/>
      <c r="Q8510" s="241"/>
      <c r="R8510" s="241"/>
      <c r="S8510" s="241"/>
      <c r="T8510" s="242"/>
      <c r="AT8510" s="243" t="s">
        <v>272</v>
      </c>
      <c r="AU8510" s="243" t="s">
        <v>91</v>
      </c>
      <c r="AV8510" s="15" t="s">
        <v>91</v>
      </c>
      <c r="AW8510" s="15" t="s">
        <v>38</v>
      </c>
      <c r="AX8510" s="15" t="s">
        <v>82</v>
      </c>
      <c r="AY8510" s="243" t="s">
        <v>262</v>
      </c>
    </row>
    <row r="8511" spans="2:51" s="13" customFormat="1" ht="10">
      <c r="B8511" s="212"/>
      <c r="C8511" s="213"/>
      <c r="D8511" s="208" t="s">
        <v>272</v>
      </c>
      <c r="E8511" s="214" t="s">
        <v>44</v>
      </c>
      <c r="F8511" s="215" t="s">
        <v>789</v>
      </c>
      <c r="G8511" s="213"/>
      <c r="H8511" s="214" t="s">
        <v>44</v>
      </c>
      <c r="I8511" s="216"/>
      <c r="J8511" s="213"/>
      <c r="K8511" s="213"/>
      <c r="L8511" s="217"/>
      <c r="M8511" s="218"/>
      <c r="N8511" s="219"/>
      <c r="O8511" s="219"/>
      <c r="P8511" s="219"/>
      <c r="Q8511" s="219"/>
      <c r="R8511" s="219"/>
      <c r="S8511" s="219"/>
      <c r="T8511" s="220"/>
      <c r="AT8511" s="221" t="s">
        <v>272</v>
      </c>
      <c r="AU8511" s="221" t="s">
        <v>91</v>
      </c>
      <c r="AV8511" s="13" t="s">
        <v>89</v>
      </c>
      <c r="AW8511" s="13" t="s">
        <v>38</v>
      </c>
      <c r="AX8511" s="13" t="s">
        <v>82</v>
      </c>
      <c r="AY8511" s="221" t="s">
        <v>262</v>
      </c>
    </row>
    <row r="8512" spans="2:51" s="15" customFormat="1" ht="10">
      <c r="B8512" s="233"/>
      <c r="C8512" s="234"/>
      <c r="D8512" s="208" t="s">
        <v>272</v>
      </c>
      <c r="E8512" s="235" t="s">
        <v>44</v>
      </c>
      <c r="F8512" s="236" t="s">
        <v>790</v>
      </c>
      <c r="G8512" s="234"/>
      <c r="H8512" s="237">
        <v>9.9</v>
      </c>
      <c r="I8512" s="238"/>
      <c r="J8512" s="234"/>
      <c r="K8512" s="234"/>
      <c r="L8512" s="239"/>
      <c r="M8512" s="240"/>
      <c r="N8512" s="241"/>
      <c r="O8512" s="241"/>
      <c r="P8512" s="241"/>
      <c r="Q8512" s="241"/>
      <c r="R8512" s="241"/>
      <c r="S8512" s="241"/>
      <c r="T8512" s="242"/>
      <c r="AT8512" s="243" t="s">
        <v>272</v>
      </c>
      <c r="AU8512" s="243" t="s">
        <v>91</v>
      </c>
      <c r="AV8512" s="15" t="s">
        <v>91</v>
      </c>
      <c r="AW8512" s="15" t="s">
        <v>38</v>
      </c>
      <c r="AX8512" s="15" t="s">
        <v>82</v>
      </c>
      <c r="AY8512" s="243" t="s">
        <v>262</v>
      </c>
    </row>
    <row r="8513" spans="2:51" s="13" customFormat="1" ht="10">
      <c r="B8513" s="212"/>
      <c r="C8513" s="213"/>
      <c r="D8513" s="208" t="s">
        <v>272</v>
      </c>
      <c r="E8513" s="214" t="s">
        <v>44</v>
      </c>
      <c r="F8513" s="215" t="s">
        <v>791</v>
      </c>
      <c r="G8513" s="213"/>
      <c r="H8513" s="214" t="s">
        <v>44</v>
      </c>
      <c r="I8513" s="216"/>
      <c r="J8513" s="213"/>
      <c r="K8513" s="213"/>
      <c r="L8513" s="217"/>
      <c r="M8513" s="218"/>
      <c r="N8513" s="219"/>
      <c r="O8513" s="219"/>
      <c r="P8513" s="219"/>
      <c r="Q8513" s="219"/>
      <c r="R8513" s="219"/>
      <c r="S8513" s="219"/>
      <c r="T8513" s="220"/>
      <c r="AT8513" s="221" t="s">
        <v>272</v>
      </c>
      <c r="AU8513" s="221" t="s">
        <v>91</v>
      </c>
      <c r="AV8513" s="13" t="s">
        <v>89</v>
      </c>
      <c r="AW8513" s="13" t="s">
        <v>38</v>
      </c>
      <c r="AX8513" s="13" t="s">
        <v>82</v>
      </c>
      <c r="AY8513" s="221" t="s">
        <v>262</v>
      </c>
    </row>
    <row r="8514" spans="2:51" s="15" customFormat="1" ht="10">
      <c r="B8514" s="233"/>
      <c r="C8514" s="234"/>
      <c r="D8514" s="208" t="s">
        <v>272</v>
      </c>
      <c r="E8514" s="235" t="s">
        <v>44</v>
      </c>
      <c r="F8514" s="236" t="s">
        <v>792</v>
      </c>
      <c r="G8514" s="234"/>
      <c r="H8514" s="237">
        <v>5.2</v>
      </c>
      <c r="I8514" s="238"/>
      <c r="J8514" s="234"/>
      <c r="K8514" s="234"/>
      <c r="L8514" s="239"/>
      <c r="M8514" s="240"/>
      <c r="N8514" s="241"/>
      <c r="O8514" s="241"/>
      <c r="P8514" s="241"/>
      <c r="Q8514" s="241"/>
      <c r="R8514" s="241"/>
      <c r="S8514" s="241"/>
      <c r="T8514" s="242"/>
      <c r="AT8514" s="243" t="s">
        <v>272</v>
      </c>
      <c r="AU8514" s="243" t="s">
        <v>91</v>
      </c>
      <c r="AV8514" s="15" t="s">
        <v>91</v>
      </c>
      <c r="AW8514" s="15" t="s">
        <v>38</v>
      </c>
      <c r="AX8514" s="15" t="s">
        <v>82</v>
      </c>
      <c r="AY8514" s="243" t="s">
        <v>262</v>
      </c>
    </row>
    <row r="8515" spans="2:51" s="13" customFormat="1" ht="10">
      <c r="B8515" s="212"/>
      <c r="C8515" s="213"/>
      <c r="D8515" s="208" t="s">
        <v>272</v>
      </c>
      <c r="E8515" s="214" t="s">
        <v>44</v>
      </c>
      <c r="F8515" s="215" t="s">
        <v>793</v>
      </c>
      <c r="G8515" s="213"/>
      <c r="H8515" s="214" t="s">
        <v>44</v>
      </c>
      <c r="I8515" s="216"/>
      <c r="J8515" s="213"/>
      <c r="K8515" s="213"/>
      <c r="L8515" s="217"/>
      <c r="M8515" s="218"/>
      <c r="N8515" s="219"/>
      <c r="O8515" s="219"/>
      <c r="P8515" s="219"/>
      <c r="Q8515" s="219"/>
      <c r="R8515" s="219"/>
      <c r="S8515" s="219"/>
      <c r="T8515" s="220"/>
      <c r="AT8515" s="221" t="s">
        <v>272</v>
      </c>
      <c r="AU8515" s="221" t="s">
        <v>91</v>
      </c>
      <c r="AV8515" s="13" t="s">
        <v>89</v>
      </c>
      <c r="AW8515" s="13" t="s">
        <v>38</v>
      </c>
      <c r="AX8515" s="13" t="s">
        <v>82</v>
      </c>
      <c r="AY8515" s="221" t="s">
        <v>262</v>
      </c>
    </row>
    <row r="8516" spans="2:51" s="15" customFormat="1" ht="10">
      <c r="B8516" s="233"/>
      <c r="C8516" s="234"/>
      <c r="D8516" s="208" t="s">
        <v>272</v>
      </c>
      <c r="E8516" s="235" t="s">
        <v>44</v>
      </c>
      <c r="F8516" s="236" t="s">
        <v>794</v>
      </c>
      <c r="G8516" s="234"/>
      <c r="H8516" s="237">
        <v>1.6</v>
      </c>
      <c r="I8516" s="238"/>
      <c r="J8516" s="234"/>
      <c r="K8516" s="234"/>
      <c r="L8516" s="239"/>
      <c r="M8516" s="240"/>
      <c r="N8516" s="241"/>
      <c r="O8516" s="241"/>
      <c r="P8516" s="241"/>
      <c r="Q8516" s="241"/>
      <c r="R8516" s="241"/>
      <c r="S8516" s="241"/>
      <c r="T8516" s="242"/>
      <c r="AT8516" s="243" t="s">
        <v>272</v>
      </c>
      <c r="AU8516" s="243" t="s">
        <v>91</v>
      </c>
      <c r="AV8516" s="15" t="s">
        <v>91</v>
      </c>
      <c r="AW8516" s="15" t="s">
        <v>38</v>
      </c>
      <c r="AX8516" s="15" t="s">
        <v>82</v>
      </c>
      <c r="AY8516" s="243" t="s">
        <v>262</v>
      </c>
    </row>
    <row r="8517" spans="2:51" s="13" customFormat="1" ht="10">
      <c r="B8517" s="212"/>
      <c r="C8517" s="213"/>
      <c r="D8517" s="208" t="s">
        <v>272</v>
      </c>
      <c r="E8517" s="214" t="s">
        <v>44</v>
      </c>
      <c r="F8517" s="215" t="s">
        <v>795</v>
      </c>
      <c r="G8517" s="213"/>
      <c r="H8517" s="214" t="s">
        <v>44</v>
      </c>
      <c r="I8517" s="216"/>
      <c r="J8517" s="213"/>
      <c r="K8517" s="213"/>
      <c r="L8517" s="217"/>
      <c r="M8517" s="218"/>
      <c r="N8517" s="219"/>
      <c r="O8517" s="219"/>
      <c r="P8517" s="219"/>
      <c r="Q8517" s="219"/>
      <c r="R8517" s="219"/>
      <c r="S8517" s="219"/>
      <c r="T8517" s="220"/>
      <c r="AT8517" s="221" t="s">
        <v>272</v>
      </c>
      <c r="AU8517" s="221" t="s">
        <v>91</v>
      </c>
      <c r="AV8517" s="13" t="s">
        <v>89</v>
      </c>
      <c r="AW8517" s="13" t="s">
        <v>38</v>
      </c>
      <c r="AX8517" s="13" t="s">
        <v>82</v>
      </c>
      <c r="AY8517" s="221" t="s">
        <v>262</v>
      </c>
    </row>
    <row r="8518" spans="2:51" s="15" customFormat="1" ht="10">
      <c r="B8518" s="233"/>
      <c r="C8518" s="234"/>
      <c r="D8518" s="208" t="s">
        <v>272</v>
      </c>
      <c r="E8518" s="235" t="s">
        <v>44</v>
      </c>
      <c r="F8518" s="236" t="s">
        <v>796</v>
      </c>
      <c r="G8518" s="234"/>
      <c r="H8518" s="237">
        <v>7.7</v>
      </c>
      <c r="I8518" s="238"/>
      <c r="J8518" s="234"/>
      <c r="K8518" s="234"/>
      <c r="L8518" s="239"/>
      <c r="M8518" s="240"/>
      <c r="N8518" s="241"/>
      <c r="O8518" s="241"/>
      <c r="P8518" s="241"/>
      <c r="Q8518" s="241"/>
      <c r="R8518" s="241"/>
      <c r="S8518" s="241"/>
      <c r="T8518" s="242"/>
      <c r="AT8518" s="243" t="s">
        <v>272</v>
      </c>
      <c r="AU8518" s="243" t="s">
        <v>91</v>
      </c>
      <c r="AV8518" s="15" t="s">
        <v>91</v>
      </c>
      <c r="AW8518" s="15" t="s">
        <v>38</v>
      </c>
      <c r="AX8518" s="15" t="s">
        <v>82</v>
      </c>
      <c r="AY8518" s="243" t="s">
        <v>262</v>
      </c>
    </row>
    <row r="8519" spans="2:51" s="13" customFormat="1" ht="10">
      <c r="B8519" s="212"/>
      <c r="C8519" s="213"/>
      <c r="D8519" s="208" t="s">
        <v>272</v>
      </c>
      <c r="E8519" s="214" t="s">
        <v>44</v>
      </c>
      <c r="F8519" s="215" t="s">
        <v>797</v>
      </c>
      <c r="G8519" s="213"/>
      <c r="H8519" s="214" t="s">
        <v>44</v>
      </c>
      <c r="I8519" s="216"/>
      <c r="J8519" s="213"/>
      <c r="K8519" s="213"/>
      <c r="L8519" s="217"/>
      <c r="M8519" s="218"/>
      <c r="N8519" s="219"/>
      <c r="O8519" s="219"/>
      <c r="P8519" s="219"/>
      <c r="Q8519" s="219"/>
      <c r="R8519" s="219"/>
      <c r="S8519" s="219"/>
      <c r="T8519" s="220"/>
      <c r="AT8519" s="221" t="s">
        <v>272</v>
      </c>
      <c r="AU8519" s="221" t="s">
        <v>91</v>
      </c>
      <c r="AV8519" s="13" t="s">
        <v>89</v>
      </c>
      <c r="AW8519" s="13" t="s">
        <v>38</v>
      </c>
      <c r="AX8519" s="13" t="s">
        <v>82</v>
      </c>
      <c r="AY8519" s="221" t="s">
        <v>262</v>
      </c>
    </row>
    <row r="8520" spans="2:51" s="15" customFormat="1" ht="10">
      <c r="B8520" s="233"/>
      <c r="C8520" s="234"/>
      <c r="D8520" s="208" t="s">
        <v>272</v>
      </c>
      <c r="E8520" s="235" t="s">
        <v>44</v>
      </c>
      <c r="F8520" s="236" t="s">
        <v>784</v>
      </c>
      <c r="G8520" s="234"/>
      <c r="H8520" s="237">
        <v>3.2</v>
      </c>
      <c r="I8520" s="238"/>
      <c r="J8520" s="234"/>
      <c r="K8520" s="234"/>
      <c r="L8520" s="239"/>
      <c r="M8520" s="240"/>
      <c r="N8520" s="241"/>
      <c r="O8520" s="241"/>
      <c r="P8520" s="241"/>
      <c r="Q8520" s="241"/>
      <c r="R8520" s="241"/>
      <c r="S8520" s="241"/>
      <c r="T8520" s="242"/>
      <c r="AT8520" s="243" t="s">
        <v>272</v>
      </c>
      <c r="AU8520" s="243" t="s">
        <v>91</v>
      </c>
      <c r="AV8520" s="15" t="s">
        <v>91</v>
      </c>
      <c r="AW8520" s="15" t="s">
        <v>38</v>
      </c>
      <c r="AX8520" s="15" t="s">
        <v>82</v>
      </c>
      <c r="AY8520" s="243" t="s">
        <v>262</v>
      </c>
    </row>
    <row r="8521" spans="2:51" s="14" customFormat="1" ht="10">
      <c r="B8521" s="222"/>
      <c r="C8521" s="223"/>
      <c r="D8521" s="208" t="s">
        <v>272</v>
      </c>
      <c r="E8521" s="224" t="s">
        <v>44</v>
      </c>
      <c r="F8521" s="225" t="s">
        <v>284</v>
      </c>
      <c r="G8521" s="223"/>
      <c r="H8521" s="226">
        <v>516.60000000000014</v>
      </c>
      <c r="I8521" s="227"/>
      <c r="J8521" s="223"/>
      <c r="K8521" s="223"/>
      <c r="L8521" s="228"/>
      <c r="M8521" s="229"/>
      <c r="N8521" s="230"/>
      <c r="O8521" s="230"/>
      <c r="P8521" s="230"/>
      <c r="Q8521" s="230"/>
      <c r="R8521" s="230"/>
      <c r="S8521" s="230"/>
      <c r="T8521" s="231"/>
      <c r="AT8521" s="232" t="s">
        <v>272</v>
      </c>
      <c r="AU8521" s="232" t="s">
        <v>91</v>
      </c>
      <c r="AV8521" s="14" t="s">
        <v>97</v>
      </c>
      <c r="AW8521" s="14" t="s">
        <v>38</v>
      </c>
      <c r="AX8521" s="14" t="s">
        <v>82</v>
      </c>
      <c r="AY8521" s="232" t="s">
        <v>262</v>
      </c>
    </row>
    <row r="8522" spans="2:51" s="13" customFormat="1" ht="10">
      <c r="B8522" s="212"/>
      <c r="C8522" s="213"/>
      <c r="D8522" s="208" t="s">
        <v>272</v>
      </c>
      <c r="E8522" s="214" t="s">
        <v>44</v>
      </c>
      <c r="F8522" s="215" t="s">
        <v>798</v>
      </c>
      <c r="G8522" s="213"/>
      <c r="H8522" s="214" t="s">
        <v>44</v>
      </c>
      <c r="I8522" s="216"/>
      <c r="J8522" s="213"/>
      <c r="K8522" s="213"/>
      <c r="L8522" s="217"/>
      <c r="M8522" s="218"/>
      <c r="N8522" s="219"/>
      <c r="O8522" s="219"/>
      <c r="P8522" s="219"/>
      <c r="Q8522" s="219"/>
      <c r="R8522" s="219"/>
      <c r="S8522" s="219"/>
      <c r="T8522" s="220"/>
      <c r="AT8522" s="221" t="s">
        <v>272</v>
      </c>
      <c r="AU8522" s="221" t="s">
        <v>91</v>
      </c>
      <c r="AV8522" s="13" t="s">
        <v>89</v>
      </c>
      <c r="AW8522" s="13" t="s">
        <v>38</v>
      </c>
      <c r="AX8522" s="13" t="s">
        <v>82</v>
      </c>
      <c r="AY8522" s="221" t="s">
        <v>262</v>
      </c>
    </row>
    <row r="8523" spans="2:51" s="13" customFormat="1" ht="10">
      <c r="B8523" s="212"/>
      <c r="C8523" s="213"/>
      <c r="D8523" s="208" t="s">
        <v>272</v>
      </c>
      <c r="E8523" s="214" t="s">
        <v>44</v>
      </c>
      <c r="F8523" s="215" t="s">
        <v>799</v>
      </c>
      <c r="G8523" s="213"/>
      <c r="H8523" s="214" t="s">
        <v>44</v>
      </c>
      <c r="I8523" s="216"/>
      <c r="J8523" s="213"/>
      <c r="K8523" s="213"/>
      <c r="L8523" s="217"/>
      <c r="M8523" s="218"/>
      <c r="N8523" s="219"/>
      <c r="O8523" s="219"/>
      <c r="P8523" s="219"/>
      <c r="Q8523" s="219"/>
      <c r="R8523" s="219"/>
      <c r="S8523" s="219"/>
      <c r="T8523" s="220"/>
      <c r="AT8523" s="221" t="s">
        <v>272</v>
      </c>
      <c r="AU8523" s="221" t="s">
        <v>91</v>
      </c>
      <c r="AV8523" s="13" t="s">
        <v>89</v>
      </c>
      <c r="AW8523" s="13" t="s">
        <v>38</v>
      </c>
      <c r="AX8523" s="13" t="s">
        <v>82</v>
      </c>
      <c r="AY8523" s="221" t="s">
        <v>262</v>
      </c>
    </row>
    <row r="8524" spans="2:51" s="15" customFormat="1" ht="10">
      <c r="B8524" s="233"/>
      <c r="C8524" s="234"/>
      <c r="D8524" s="208" t="s">
        <v>272</v>
      </c>
      <c r="E8524" s="235" t="s">
        <v>44</v>
      </c>
      <c r="F8524" s="236" t="s">
        <v>800</v>
      </c>
      <c r="G8524" s="234"/>
      <c r="H8524" s="237">
        <v>39.5</v>
      </c>
      <c r="I8524" s="238"/>
      <c r="J8524" s="234"/>
      <c r="K8524" s="234"/>
      <c r="L8524" s="239"/>
      <c r="M8524" s="240"/>
      <c r="N8524" s="241"/>
      <c r="O8524" s="241"/>
      <c r="P8524" s="241"/>
      <c r="Q8524" s="241"/>
      <c r="R8524" s="241"/>
      <c r="S8524" s="241"/>
      <c r="T8524" s="242"/>
      <c r="AT8524" s="243" t="s">
        <v>272</v>
      </c>
      <c r="AU8524" s="243" t="s">
        <v>91</v>
      </c>
      <c r="AV8524" s="15" t="s">
        <v>91</v>
      </c>
      <c r="AW8524" s="15" t="s">
        <v>38</v>
      </c>
      <c r="AX8524" s="15" t="s">
        <v>82</v>
      </c>
      <c r="AY8524" s="243" t="s">
        <v>262</v>
      </c>
    </row>
    <row r="8525" spans="2:51" s="13" customFormat="1" ht="10">
      <c r="B8525" s="212"/>
      <c r="C8525" s="213"/>
      <c r="D8525" s="208" t="s">
        <v>272</v>
      </c>
      <c r="E8525" s="214" t="s">
        <v>44</v>
      </c>
      <c r="F8525" s="215" t="s">
        <v>801</v>
      </c>
      <c r="G8525" s="213"/>
      <c r="H8525" s="214" t="s">
        <v>44</v>
      </c>
      <c r="I8525" s="216"/>
      <c r="J8525" s="213"/>
      <c r="K8525" s="213"/>
      <c r="L8525" s="217"/>
      <c r="M8525" s="218"/>
      <c r="N8525" s="219"/>
      <c r="O8525" s="219"/>
      <c r="P8525" s="219"/>
      <c r="Q8525" s="219"/>
      <c r="R8525" s="219"/>
      <c r="S8525" s="219"/>
      <c r="T8525" s="220"/>
      <c r="AT8525" s="221" t="s">
        <v>272</v>
      </c>
      <c r="AU8525" s="221" t="s">
        <v>91</v>
      </c>
      <c r="AV8525" s="13" t="s">
        <v>89</v>
      </c>
      <c r="AW8525" s="13" t="s">
        <v>38</v>
      </c>
      <c r="AX8525" s="13" t="s">
        <v>82</v>
      </c>
      <c r="AY8525" s="221" t="s">
        <v>262</v>
      </c>
    </row>
    <row r="8526" spans="2:51" s="15" customFormat="1" ht="10">
      <c r="B8526" s="233"/>
      <c r="C8526" s="234"/>
      <c r="D8526" s="208" t="s">
        <v>272</v>
      </c>
      <c r="E8526" s="235" t="s">
        <v>44</v>
      </c>
      <c r="F8526" s="236" t="s">
        <v>802</v>
      </c>
      <c r="G8526" s="234"/>
      <c r="H8526" s="237">
        <v>14.3</v>
      </c>
      <c r="I8526" s="238"/>
      <c r="J8526" s="234"/>
      <c r="K8526" s="234"/>
      <c r="L8526" s="239"/>
      <c r="M8526" s="240"/>
      <c r="N8526" s="241"/>
      <c r="O8526" s="241"/>
      <c r="P8526" s="241"/>
      <c r="Q8526" s="241"/>
      <c r="R8526" s="241"/>
      <c r="S8526" s="241"/>
      <c r="T8526" s="242"/>
      <c r="AT8526" s="243" t="s">
        <v>272</v>
      </c>
      <c r="AU8526" s="243" t="s">
        <v>91</v>
      </c>
      <c r="AV8526" s="15" t="s">
        <v>91</v>
      </c>
      <c r="AW8526" s="15" t="s">
        <v>38</v>
      </c>
      <c r="AX8526" s="15" t="s">
        <v>82</v>
      </c>
      <c r="AY8526" s="243" t="s">
        <v>262</v>
      </c>
    </row>
    <row r="8527" spans="2:51" s="15" customFormat="1" ht="10">
      <c r="B8527" s="233"/>
      <c r="C8527" s="234"/>
      <c r="D8527" s="208" t="s">
        <v>272</v>
      </c>
      <c r="E8527" s="235" t="s">
        <v>44</v>
      </c>
      <c r="F8527" s="236" t="s">
        <v>803</v>
      </c>
      <c r="G8527" s="234"/>
      <c r="H8527" s="237">
        <v>5.7</v>
      </c>
      <c r="I8527" s="238"/>
      <c r="J8527" s="234"/>
      <c r="K8527" s="234"/>
      <c r="L8527" s="239"/>
      <c r="M8527" s="240"/>
      <c r="N8527" s="241"/>
      <c r="O8527" s="241"/>
      <c r="P8527" s="241"/>
      <c r="Q8527" s="241"/>
      <c r="R8527" s="241"/>
      <c r="S8527" s="241"/>
      <c r="T8527" s="242"/>
      <c r="AT8527" s="243" t="s">
        <v>272</v>
      </c>
      <c r="AU8527" s="243" t="s">
        <v>91</v>
      </c>
      <c r="AV8527" s="15" t="s">
        <v>91</v>
      </c>
      <c r="AW8527" s="15" t="s">
        <v>38</v>
      </c>
      <c r="AX8527" s="15" t="s">
        <v>82</v>
      </c>
      <c r="AY8527" s="243" t="s">
        <v>262</v>
      </c>
    </row>
    <row r="8528" spans="2:51" s="13" customFormat="1" ht="10">
      <c r="B8528" s="212"/>
      <c r="C8528" s="213"/>
      <c r="D8528" s="208" t="s">
        <v>272</v>
      </c>
      <c r="E8528" s="214" t="s">
        <v>44</v>
      </c>
      <c r="F8528" s="215" t="s">
        <v>804</v>
      </c>
      <c r="G8528" s="213"/>
      <c r="H8528" s="214" t="s">
        <v>44</v>
      </c>
      <c r="I8528" s="216"/>
      <c r="J8528" s="213"/>
      <c r="K8528" s="213"/>
      <c r="L8528" s="217"/>
      <c r="M8528" s="218"/>
      <c r="N8528" s="219"/>
      <c r="O8528" s="219"/>
      <c r="P8528" s="219"/>
      <c r="Q8528" s="219"/>
      <c r="R8528" s="219"/>
      <c r="S8528" s="219"/>
      <c r="T8528" s="220"/>
      <c r="AT8528" s="221" t="s">
        <v>272</v>
      </c>
      <c r="AU8528" s="221" t="s">
        <v>91</v>
      </c>
      <c r="AV8528" s="13" t="s">
        <v>89</v>
      </c>
      <c r="AW8528" s="13" t="s">
        <v>38</v>
      </c>
      <c r="AX8528" s="13" t="s">
        <v>82</v>
      </c>
      <c r="AY8528" s="221" t="s">
        <v>262</v>
      </c>
    </row>
    <row r="8529" spans="2:51" s="15" customFormat="1" ht="10">
      <c r="B8529" s="233"/>
      <c r="C8529" s="234"/>
      <c r="D8529" s="208" t="s">
        <v>272</v>
      </c>
      <c r="E8529" s="235" t="s">
        <v>44</v>
      </c>
      <c r="F8529" s="236" t="s">
        <v>805</v>
      </c>
      <c r="G8529" s="234"/>
      <c r="H8529" s="237">
        <v>10.199999999999999</v>
      </c>
      <c r="I8529" s="238"/>
      <c r="J8529" s="234"/>
      <c r="K8529" s="234"/>
      <c r="L8529" s="239"/>
      <c r="M8529" s="240"/>
      <c r="N8529" s="241"/>
      <c r="O8529" s="241"/>
      <c r="P8529" s="241"/>
      <c r="Q8529" s="241"/>
      <c r="R8529" s="241"/>
      <c r="S8529" s="241"/>
      <c r="T8529" s="242"/>
      <c r="AT8529" s="243" t="s">
        <v>272</v>
      </c>
      <c r="AU8529" s="243" t="s">
        <v>91</v>
      </c>
      <c r="AV8529" s="15" t="s">
        <v>91</v>
      </c>
      <c r="AW8529" s="15" t="s">
        <v>38</v>
      </c>
      <c r="AX8529" s="15" t="s">
        <v>82</v>
      </c>
      <c r="AY8529" s="243" t="s">
        <v>262</v>
      </c>
    </row>
    <row r="8530" spans="2:51" s="13" customFormat="1" ht="10">
      <c r="B8530" s="212"/>
      <c r="C8530" s="213"/>
      <c r="D8530" s="208" t="s">
        <v>272</v>
      </c>
      <c r="E8530" s="214" t="s">
        <v>44</v>
      </c>
      <c r="F8530" s="215" t="s">
        <v>806</v>
      </c>
      <c r="G8530" s="213"/>
      <c r="H8530" s="214" t="s">
        <v>44</v>
      </c>
      <c r="I8530" s="216"/>
      <c r="J8530" s="213"/>
      <c r="K8530" s="213"/>
      <c r="L8530" s="217"/>
      <c r="M8530" s="218"/>
      <c r="N8530" s="219"/>
      <c r="O8530" s="219"/>
      <c r="P8530" s="219"/>
      <c r="Q8530" s="219"/>
      <c r="R8530" s="219"/>
      <c r="S8530" s="219"/>
      <c r="T8530" s="220"/>
      <c r="AT8530" s="221" t="s">
        <v>272</v>
      </c>
      <c r="AU8530" s="221" t="s">
        <v>91</v>
      </c>
      <c r="AV8530" s="13" t="s">
        <v>89</v>
      </c>
      <c r="AW8530" s="13" t="s">
        <v>38</v>
      </c>
      <c r="AX8530" s="13" t="s">
        <v>82</v>
      </c>
      <c r="AY8530" s="221" t="s">
        <v>262</v>
      </c>
    </row>
    <row r="8531" spans="2:51" s="15" customFormat="1" ht="10">
      <c r="B8531" s="233"/>
      <c r="C8531" s="234"/>
      <c r="D8531" s="208" t="s">
        <v>272</v>
      </c>
      <c r="E8531" s="235" t="s">
        <v>44</v>
      </c>
      <c r="F8531" s="236" t="s">
        <v>807</v>
      </c>
      <c r="G8531" s="234"/>
      <c r="H8531" s="237">
        <v>13.9</v>
      </c>
      <c r="I8531" s="238"/>
      <c r="J8531" s="234"/>
      <c r="K8531" s="234"/>
      <c r="L8531" s="239"/>
      <c r="M8531" s="240"/>
      <c r="N8531" s="241"/>
      <c r="O8531" s="241"/>
      <c r="P8531" s="241"/>
      <c r="Q8531" s="241"/>
      <c r="R8531" s="241"/>
      <c r="S8531" s="241"/>
      <c r="T8531" s="242"/>
      <c r="AT8531" s="243" t="s">
        <v>272</v>
      </c>
      <c r="AU8531" s="243" t="s">
        <v>91</v>
      </c>
      <c r="AV8531" s="15" t="s">
        <v>91</v>
      </c>
      <c r="AW8531" s="15" t="s">
        <v>38</v>
      </c>
      <c r="AX8531" s="15" t="s">
        <v>82</v>
      </c>
      <c r="AY8531" s="243" t="s">
        <v>262</v>
      </c>
    </row>
    <row r="8532" spans="2:51" s="15" customFormat="1" ht="10">
      <c r="B8532" s="233"/>
      <c r="C8532" s="234"/>
      <c r="D8532" s="208" t="s">
        <v>272</v>
      </c>
      <c r="E8532" s="235" t="s">
        <v>44</v>
      </c>
      <c r="F8532" s="236" t="s">
        <v>803</v>
      </c>
      <c r="G8532" s="234"/>
      <c r="H8532" s="237">
        <v>5.7</v>
      </c>
      <c r="I8532" s="238"/>
      <c r="J8532" s="234"/>
      <c r="K8532" s="234"/>
      <c r="L8532" s="239"/>
      <c r="M8532" s="240"/>
      <c r="N8532" s="241"/>
      <c r="O8532" s="241"/>
      <c r="P8532" s="241"/>
      <c r="Q8532" s="241"/>
      <c r="R8532" s="241"/>
      <c r="S8532" s="241"/>
      <c r="T8532" s="242"/>
      <c r="AT8532" s="243" t="s">
        <v>272</v>
      </c>
      <c r="AU8532" s="243" t="s">
        <v>91</v>
      </c>
      <c r="AV8532" s="15" t="s">
        <v>91</v>
      </c>
      <c r="AW8532" s="15" t="s">
        <v>38</v>
      </c>
      <c r="AX8532" s="15" t="s">
        <v>82</v>
      </c>
      <c r="AY8532" s="243" t="s">
        <v>262</v>
      </c>
    </row>
    <row r="8533" spans="2:51" s="13" customFormat="1" ht="10">
      <c r="B8533" s="212"/>
      <c r="C8533" s="213"/>
      <c r="D8533" s="208" t="s">
        <v>272</v>
      </c>
      <c r="E8533" s="214" t="s">
        <v>44</v>
      </c>
      <c r="F8533" s="215" t="s">
        <v>808</v>
      </c>
      <c r="G8533" s="213"/>
      <c r="H8533" s="214" t="s">
        <v>44</v>
      </c>
      <c r="I8533" s="216"/>
      <c r="J8533" s="213"/>
      <c r="K8533" s="213"/>
      <c r="L8533" s="217"/>
      <c r="M8533" s="218"/>
      <c r="N8533" s="219"/>
      <c r="O8533" s="219"/>
      <c r="P8533" s="219"/>
      <c r="Q8533" s="219"/>
      <c r="R8533" s="219"/>
      <c r="S8533" s="219"/>
      <c r="T8533" s="220"/>
      <c r="AT8533" s="221" t="s">
        <v>272</v>
      </c>
      <c r="AU8533" s="221" t="s">
        <v>91</v>
      </c>
      <c r="AV8533" s="13" t="s">
        <v>89</v>
      </c>
      <c r="AW8533" s="13" t="s">
        <v>38</v>
      </c>
      <c r="AX8533" s="13" t="s">
        <v>82</v>
      </c>
      <c r="AY8533" s="221" t="s">
        <v>262</v>
      </c>
    </row>
    <row r="8534" spans="2:51" s="15" customFormat="1" ht="10">
      <c r="B8534" s="233"/>
      <c r="C8534" s="234"/>
      <c r="D8534" s="208" t="s">
        <v>272</v>
      </c>
      <c r="E8534" s="235" t="s">
        <v>44</v>
      </c>
      <c r="F8534" s="236" t="s">
        <v>809</v>
      </c>
      <c r="G8534" s="234"/>
      <c r="H8534" s="237">
        <v>73.400000000000006</v>
      </c>
      <c r="I8534" s="238"/>
      <c r="J8534" s="234"/>
      <c r="K8534" s="234"/>
      <c r="L8534" s="239"/>
      <c r="M8534" s="240"/>
      <c r="N8534" s="241"/>
      <c r="O8534" s="241"/>
      <c r="P8534" s="241"/>
      <c r="Q8534" s="241"/>
      <c r="R8534" s="241"/>
      <c r="S8534" s="241"/>
      <c r="T8534" s="242"/>
      <c r="AT8534" s="243" t="s">
        <v>272</v>
      </c>
      <c r="AU8534" s="243" t="s">
        <v>91</v>
      </c>
      <c r="AV8534" s="15" t="s">
        <v>91</v>
      </c>
      <c r="AW8534" s="15" t="s">
        <v>38</v>
      </c>
      <c r="AX8534" s="15" t="s">
        <v>82</v>
      </c>
      <c r="AY8534" s="243" t="s">
        <v>262</v>
      </c>
    </row>
    <row r="8535" spans="2:51" s="13" customFormat="1" ht="10">
      <c r="B8535" s="212"/>
      <c r="C8535" s="213"/>
      <c r="D8535" s="208" t="s">
        <v>272</v>
      </c>
      <c r="E8535" s="214" t="s">
        <v>44</v>
      </c>
      <c r="F8535" s="215" t="s">
        <v>810</v>
      </c>
      <c r="G8535" s="213"/>
      <c r="H8535" s="214" t="s">
        <v>44</v>
      </c>
      <c r="I8535" s="216"/>
      <c r="J8535" s="213"/>
      <c r="K8535" s="213"/>
      <c r="L8535" s="217"/>
      <c r="M8535" s="218"/>
      <c r="N8535" s="219"/>
      <c r="O8535" s="219"/>
      <c r="P8535" s="219"/>
      <c r="Q8535" s="219"/>
      <c r="R8535" s="219"/>
      <c r="S8535" s="219"/>
      <c r="T8535" s="220"/>
      <c r="AT8535" s="221" t="s">
        <v>272</v>
      </c>
      <c r="AU8535" s="221" t="s">
        <v>91</v>
      </c>
      <c r="AV8535" s="13" t="s">
        <v>89</v>
      </c>
      <c r="AW8535" s="13" t="s">
        <v>38</v>
      </c>
      <c r="AX8535" s="13" t="s">
        <v>82</v>
      </c>
      <c r="AY8535" s="221" t="s">
        <v>262</v>
      </c>
    </row>
    <row r="8536" spans="2:51" s="15" customFormat="1" ht="10">
      <c r="B8536" s="233"/>
      <c r="C8536" s="234"/>
      <c r="D8536" s="208" t="s">
        <v>272</v>
      </c>
      <c r="E8536" s="235" t="s">
        <v>44</v>
      </c>
      <c r="F8536" s="236" t="s">
        <v>453</v>
      </c>
      <c r="G8536" s="234"/>
      <c r="H8536" s="237">
        <v>17</v>
      </c>
      <c r="I8536" s="238"/>
      <c r="J8536" s="234"/>
      <c r="K8536" s="234"/>
      <c r="L8536" s="239"/>
      <c r="M8536" s="240"/>
      <c r="N8536" s="241"/>
      <c r="O8536" s="241"/>
      <c r="P8536" s="241"/>
      <c r="Q8536" s="241"/>
      <c r="R8536" s="241"/>
      <c r="S8536" s="241"/>
      <c r="T8536" s="242"/>
      <c r="AT8536" s="243" t="s">
        <v>272</v>
      </c>
      <c r="AU8536" s="243" t="s">
        <v>91</v>
      </c>
      <c r="AV8536" s="15" t="s">
        <v>91</v>
      </c>
      <c r="AW8536" s="15" t="s">
        <v>38</v>
      </c>
      <c r="AX8536" s="15" t="s">
        <v>82</v>
      </c>
      <c r="AY8536" s="243" t="s">
        <v>262</v>
      </c>
    </row>
    <row r="8537" spans="2:51" s="13" customFormat="1" ht="10">
      <c r="B8537" s="212"/>
      <c r="C8537" s="213"/>
      <c r="D8537" s="208" t="s">
        <v>272</v>
      </c>
      <c r="E8537" s="214" t="s">
        <v>44</v>
      </c>
      <c r="F8537" s="215" t="s">
        <v>811</v>
      </c>
      <c r="G8537" s="213"/>
      <c r="H8537" s="214" t="s">
        <v>44</v>
      </c>
      <c r="I8537" s="216"/>
      <c r="J8537" s="213"/>
      <c r="K8537" s="213"/>
      <c r="L8537" s="217"/>
      <c r="M8537" s="218"/>
      <c r="N8537" s="219"/>
      <c r="O8537" s="219"/>
      <c r="P8537" s="219"/>
      <c r="Q8537" s="219"/>
      <c r="R8537" s="219"/>
      <c r="S8537" s="219"/>
      <c r="T8537" s="220"/>
      <c r="AT8537" s="221" t="s">
        <v>272</v>
      </c>
      <c r="AU8537" s="221" t="s">
        <v>91</v>
      </c>
      <c r="AV8537" s="13" t="s">
        <v>89</v>
      </c>
      <c r="AW8537" s="13" t="s">
        <v>38</v>
      </c>
      <c r="AX8537" s="13" t="s">
        <v>82</v>
      </c>
      <c r="AY8537" s="221" t="s">
        <v>262</v>
      </c>
    </row>
    <row r="8538" spans="2:51" s="15" customFormat="1" ht="10">
      <c r="B8538" s="233"/>
      <c r="C8538" s="234"/>
      <c r="D8538" s="208" t="s">
        <v>272</v>
      </c>
      <c r="E8538" s="235" t="s">
        <v>44</v>
      </c>
      <c r="F8538" s="236" t="s">
        <v>812</v>
      </c>
      <c r="G8538" s="234"/>
      <c r="H8538" s="237">
        <v>16.5</v>
      </c>
      <c r="I8538" s="238"/>
      <c r="J8538" s="234"/>
      <c r="K8538" s="234"/>
      <c r="L8538" s="239"/>
      <c r="M8538" s="240"/>
      <c r="N8538" s="241"/>
      <c r="O8538" s="241"/>
      <c r="P8538" s="241"/>
      <c r="Q8538" s="241"/>
      <c r="R8538" s="241"/>
      <c r="S8538" s="241"/>
      <c r="T8538" s="242"/>
      <c r="AT8538" s="243" t="s">
        <v>272</v>
      </c>
      <c r="AU8538" s="243" t="s">
        <v>91</v>
      </c>
      <c r="AV8538" s="15" t="s">
        <v>91</v>
      </c>
      <c r="AW8538" s="15" t="s">
        <v>38</v>
      </c>
      <c r="AX8538" s="15" t="s">
        <v>82</v>
      </c>
      <c r="AY8538" s="243" t="s">
        <v>262</v>
      </c>
    </row>
    <row r="8539" spans="2:51" s="13" customFormat="1" ht="10">
      <c r="B8539" s="212"/>
      <c r="C8539" s="213"/>
      <c r="D8539" s="208" t="s">
        <v>272</v>
      </c>
      <c r="E8539" s="214" t="s">
        <v>44</v>
      </c>
      <c r="F8539" s="215" t="s">
        <v>813</v>
      </c>
      <c r="G8539" s="213"/>
      <c r="H8539" s="214" t="s">
        <v>44</v>
      </c>
      <c r="I8539" s="216"/>
      <c r="J8539" s="213"/>
      <c r="K8539" s="213"/>
      <c r="L8539" s="217"/>
      <c r="M8539" s="218"/>
      <c r="N8539" s="219"/>
      <c r="O8539" s="219"/>
      <c r="P8539" s="219"/>
      <c r="Q8539" s="219"/>
      <c r="R8539" s="219"/>
      <c r="S8539" s="219"/>
      <c r="T8539" s="220"/>
      <c r="AT8539" s="221" t="s">
        <v>272</v>
      </c>
      <c r="AU8539" s="221" t="s">
        <v>91</v>
      </c>
      <c r="AV8539" s="13" t="s">
        <v>89</v>
      </c>
      <c r="AW8539" s="13" t="s">
        <v>38</v>
      </c>
      <c r="AX8539" s="13" t="s">
        <v>82</v>
      </c>
      <c r="AY8539" s="221" t="s">
        <v>262</v>
      </c>
    </row>
    <row r="8540" spans="2:51" s="15" customFormat="1" ht="10">
      <c r="B8540" s="233"/>
      <c r="C8540" s="234"/>
      <c r="D8540" s="208" t="s">
        <v>272</v>
      </c>
      <c r="E8540" s="235" t="s">
        <v>44</v>
      </c>
      <c r="F8540" s="236" t="s">
        <v>814</v>
      </c>
      <c r="G8540" s="234"/>
      <c r="H8540" s="237">
        <v>23.3</v>
      </c>
      <c r="I8540" s="238"/>
      <c r="J8540" s="234"/>
      <c r="K8540" s="234"/>
      <c r="L8540" s="239"/>
      <c r="M8540" s="240"/>
      <c r="N8540" s="241"/>
      <c r="O8540" s="241"/>
      <c r="P8540" s="241"/>
      <c r="Q8540" s="241"/>
      <c r="R8540" s="241"/>
      <c r="S8540" s="241"/>
      <c r="T8540" s="242"/>
      <c r="AT8540" s="243" t="s">
        <v>272</v>
      </c>
      <c r="AU8540" s="243" t="s">
        <v>91</v>
      </c>
      <c r="AV8540" s="15" t="s">
        <v>91</v>
      </c>
      <c r="AW8540" s="15" t="s">
        <v>38</v>
      </c>
      <c r="AX8540" s="15" t="s">
        <v>82</v>
      </c>
      <c r="AY8540" s="243" t="s">
        <v>262</v>
      </c>
    </row>
    <row r="8541" spans="2:51" s="13" customFormat="1" ht="10">
      <c r="B8541" s="212"/>
      <c r="C8541" s="213"/>
      <c r="D8541" s="208" t="s">
        <v>272</v>
      </c>
      <c r="E8541" s="214" t="s">
        <v>44</v>
      </c>
      <c r="F8541" s="215" t="s">
        <v>815</v>
      </c>
      <c r="G8541" s="213"/>
      <c r="H8541" s="214" t="s">
        <v>44</v>
      </c>
      <c r="I8541" s="216"/>
      <c r="J8541" s="213"/>
      <c r="K8541" s="213"/>
      <c r="L8541" s="217"/>
      <c r="M8541" s="218"/>
      <c r="N8541" s="219"/>
      <c r="O8541" s="219"/>
      <c r="P8541" s="219"/>
      <c r="Q8541" s="219"/>
      <c r="R8541" s="219"/>
      <c r="S8541" s="219"/>
      <c r="T8541" s="220"/>
      <c r="AT8541" s="221" t="s">
        <v>272</v>
      </c>
      <c r="AU8541" s="221" t="s">
        <v>91</v>
      </c>
      <c r="AV8541" s="13" t="s">
        <v>89</v>
      </c>
      <c r="AW8541" s="13" t="s">
        <v>38</v>
      </c>
      <c r="AX8541" s="13" t="s">
        <v>82</v>
      </c>
      <c r="AY8541" s="221" t="s">
        <v>262</v>
      </c>
    </row>
    <row r="8542" spans="2:51" s="15" customFormat="1" ht="10">
      <c r="B8542" s="233"/>
      <c r="C8542" s="234"/>
      <c r="D8542" s="208" t="s">
        <v>272</v>
      </c>
      <c r="E8542" s="235" t="s">
        <v>44</v>
      </c>
      <c r="F8542" s="236" t="s">
        <v>816</v>
      </c>
      <c r="G8542" s="234"/>
      <c r="H8542" s="237">
        <v>25.5</v>
      </c>
      <c r="I8542" s="238"/>
      <c r="J8542" s="234"/>
      <c r="K8542" s="234"/>
      <c r="L8542" s="239"/>
      <c r="M8542" s="240"/>
      <c r="N8542" s="241"/>
      <c r="O8542" s="241"/>
      <c r="P8542" s="241"/>
      <c r="Q8542" s="241"/>
      <c r="R8542" s="241"/>
      <c r="S8542" s="241"/>
      <c r="T8542" s="242"/>
      <c r="AT8542" s="243" t="s">
        <v>272</v>
      </c>
      <c r="AU8542" s="243" t="s">
        <v>91</v>
      </c>
      <c r="AV8542" s="15" t="s">
        <v>91</v>
      </c>
      <c r="AW8542" s="15" t="s">
        <v>38</v>
      </c>
      <c r="AX8542" s="15" t="s">
        <v>82</v>
      </c>
      <c r="AY8542" s="243" t="s">
        <v>262</v>
      </c>
    </row>
    <row r="8543" spans="2:51" s="13" customFormat="1" ht="10">
      <c r="B8543" s="212"/>
      <c r="C8543" s="213"/>
      <c r="D8543" s="208" t="s">
        <v>272</v>
      </c>
      <c r="E8543" s="214" t="s">
        <v>44</v>
      </c>
      <c r="F8543" s="215" t="s">
        <v>817</v>
      </c>
      <c r="G8543" s="213"/>
      <c r="H8543" s="214" t="s">
        <v>44</v>
      </c>
      <c r="I8543" s="216"/>
      <c r="J8543" s="213"/>
      <c r="K8543" s="213"/>
      <c r="L8543" s="217"/>
      <c r="M8543" s="218"/>
      <c r="N8543" s="219"/>
      <c r="O8543" s="219"/>
      <c r="P8543" s="219"/>
      <c r="Q8543" s="219"/>
      <c r="R8543" s="219"/>
      <c r="S8543" s="219"/>
      <c r="T8543" s="220"/>
      <c r="AT8543" s="221" t="s">
        <v>272</v>
      </c>
      <c r="AU8543" s="221" t="s">
        <v>91</v>
      </c>
      <c r="AV8543" s="13" t="s">
        <v>89</v>
      </c>
      <c r="AW8543" s="13" t="s">
        <v>38</v>
      </c>
      <c r="AX8543" s="13" t="s">
        <v>82</v>
      </c>
      <c r="AY8543" s="221" t="s">
        <v>262</v>
      </c>
    </row>
    <row r="8544" spans="2:51" s="15" customFormat="1" ht="10">
      <c r="B8544" s="233"/>
      <c r="C8544" s="234"/>
      <c r="D8544" s="208" t="s">
        <v>272</v>
      </c>
      <c r="E8544" s="235" t="s">
        <v>44</v>
      </c>
      <c r="F8544" s="236" t="s">
        <v>818</v>
      </c>
      <c r="G8544" s="234"/>
      <c r="H8544" s="237">
        <v>17.399999999999999</v>
      </c>
      <c r="I8544" s="238"/>
      <c r="J8544" s="234"/>
      <c r="K8544" s="234"/>
      <c r="L8544" s="239"/>
      <c r="M8544" s="240"/>
      <c r="N8544" s="241"/>
      <c r="O8544" s="241"/>
      <c r="P8544" s="241"/>
      <c r="Q8544" s="241"/>
      <c r="R8544" s="241"/>
      <c r="S8544" s="241"/>
      <c r="T8544" s="242"/>
      <c r="AT8544" s="243" t="s">
        <v>272</v>
      </c>
      <c r="AU8544" s="243" t="s">
        <v>91</v>
      </c>
      <c r="AV8544" s="15" t="s">
        <v>91</v>
      </c>
      <c r="AW8544" s="15" t="s">
        <v>38</v>
      </c>
      <c r="AX8544" s="15" t="s">
        <v>82</v>
      </c>
      <c r="AY8544" s="243" t="s">
        <v>262</v>
      </c>
    </row>
    <row r="8545" spans="2:51" s="13" customFormat="1" ht="10">
      <c r="B8545" s="212"/>
      <c r="C8545" s="213"/>
      <c r="D8545" s="208" t="s">
        <v>272</v>
      </c>
      <c r="E8545" s="214" t="s">
        <v>44</v>
      </c>
      <c r="F8545" s="215" t="s">
        <v>819</v>
      </c>
      <c r="G8545" s="213"/>
      <c r="H8545" s="214" t="s">
        <v>44</v>
      </c>
      <c r="I8545" s="216"/>
      <c r="J8545" s="213"/>
      <c r="K8545" s="213"/>
      <c r="L8545" s="217"/>
      <c r="M8545" s="218"/>
      <c r="N8545" s="219"/>
      <c r="O8545" s="219"/>
      <c r="P8545" s="219"/>
      <c r="Q8545" s="219"/>
      <c r="R8545" s="219"/>
      <c r="S8545" s="219"/>
      <c r="T8545" s="220"/>
      <c r="AT8545" s="221" t="s">
        <v>272</v>
      </c>
      <c r="AU8545" s="221" t="s">
        <v>91</v>
      </c>
      <c r="AV8545" s="13" t="s">
        <v>89</v>
      </c>
      <c r="AW8545" s="13" t="s">
        <v>38</v>
      </c>
      <c r="AX8545" s="13" t="s">
        <v>82</v>
      </c>
      <c r="AY8545" s="221" t="s">
        <v>262</v>
      </c>
    </row>
    <row r="8546" spans="2:51" s="15" customFormat="1" ht="10">
      <c r="B8546" s="233"/>
      <c r="C8546" s="234"/>
      <c r="D8546" s="208" t="s">
        <v>272</v>
      </c>
      <c r="E8546" s="235" t="s">
        <v>44</v>
      </c>
      <c r="F8546" s="236" t="s">
        <v>820</v>
      </c>
      <c r="G8546" s="234"/>
      <c r="H8546" s="237">
        <v>18.2</v>
      </c>
      <c r="I8546" s="238"/>
      <c r="J8546" s="234"/>
      <c r="K8546" s="234"/>
      <c r="L8546" s="239"/>
      <c r="M8546" s="240"/>
      <c r="N8546" s="241"/>
      <c r="O8546" s="241"/>
      <c r="P8546" s="241"/>
      <c r="Q8546" s="241"/>
      <c r="R8546" s="241"/>
      <c r="S8546" s="241"/>
      <c r="T8546" s="242"/>
      <c r="AT8546" s="243" t="s">
        <v>272</v>
      </c>
      <c r="AU8546" s="243" t="s">
        <v>91</v>
      </c>
      <c r="AV8546" s="15" t="s">
        <v>91</v>
      </c>
      <c r="AW8546" s="15" t="s">
        <v>38</v>
      </c>
      <c r="AX8546" s="15" t="s">
        <v>82</v>
      </c>
      <c r="AY8546" s="243" t="s">
        <v>262</v>
      </c>
    </row>
    <row r="8547" spans="2:51" s="13" customFormat="1" ht="10">
      <c r="B8547" s="212"/>
      <c r="C8547" s="213"/>
      <c r="D8547" s="208" t="s">
        <v>272</v>
      </c>
      <c r="E8547" s="214" t="s">
        <v>44</v>
      </c>
      <c r="F8547" s="215" t="s">
        <v>821</v>
      </c>
      <c r="G8547" s="213"/>
      <c r="H8547" s="214" t="s">
        <v>44</v>
      </c>
      <c r="I8547" s="216"/>
      <c r="J8547" s="213"/>
      <c r="K8547" s="213"/>
      <c r="L8547" s="217"/>
      <c r="M8547" s="218"/>
      <c r="N8547" s="219"/>
      <c r="O8547" s="219"/>
      <c r="P8547" s="219"/>
      <c r="Q8547" s="219"/>
      <c r="R8547" s="219"/>
      <c r="S8547" s="219"/>
      <c r="T8547" s="220"/>
      <c r="AT8547" s="221" t="s">
        <v>272</v>
      </c>
      <c r="AU8547" s="221" t="s">
        <v>91</v>
      </c>
      <c r="AV8547" s="13" t="s">
        <v>89</v>
      </c>
      <c r="AW8547" s="13" t="s">
        <v>38</v>
      </c>
      <c r="AX8547" s="13" t="s">
        <v>82</v>
      </c>
      <c r="AY8547" s="221" t="s">
        <v>262</v>
      </c>
    </row>
    <row r="8548" spans="2:51" s="15" customFormat="1" ht="10">
      <c r="B8548" s="233"/>
      <c r="C8548" s="234"/>
      <c r="D8548" s="208" t="s">
        <v>272</v>
      </c>
      <c r="E8548" s="235" t="s">
        <v>44</v>
      </c>
      <c r="F8548" s="236" t="s">
        <v>822</v>
      </c>
      <c r="G8548" s="234"/>
      <c r="H8548" s="237">
        <v>26.9</v>
      </c>
      <c r="I8548" s="238"/>
      <c r="J8548" s="234"/>
      <c r="K8548" s="234"/>
      <c r="L8548" s="239"/>
      <c r="M8548" s="240"/>
      <c r="N8548" s="241"/>
      <c r="O8548" s="241"/>
      <c r="P8548" s="241"/>
      <c r="Q8548" s="241"/>
      <c r="R8548" s="241"/>
      <c r="S8548" s="241"/>
      <c r="T8548" s="242"/>
      <c r="AT8548" s="243" t="s">
        <v>272</v>
      </c>
      <c r="AU8548" s="243" t="s">
        <v>91</v>
      </c>
      <c r="AV8548" s="15" t="s">
        <v>91</v>
      </c>
      <c r="AW8548" s="15" t="s">
        <v>38</v>
      </c>
      <c r="AX8548" s="15" t="s">
        <v>82</v>
      </c>
      <c r="AY8548" s="243" t="s">
        <v>262</v>
      </c>
    </row>
    <row r="8549" spans="2:51" s="13" customFormat="1" ht="10">
      <c r="B8549" s="212"/>
      <c r="C8549" s="213"/>
      <c r="D8549" s="208" t="s">
        <v>272</v>
      </c>
      <c r="E8549" s="214" t="s">
        <v>44</v>
      </c>
      <c r="F8549" s="215" t="s">
        <v>823</v>
      </c>
      <c r="G8549" s="213"/>
      <c r="H8549" s="214" t="s">
        <v>44</v>
      </c>
      <c r="I8549" s="216"/>
      <c r="J8549" s="213"/>
      <c r="K8549" s="213"/>
      <c r="L8549" s="217"/>
      <c r="M8549" s="218"/>
      <c r="N8549" s="219"/>
      <c r="O8549" s="219"/>
      <c r="P8549" s="219"/>
      <c r="Q8549" s="219"/>
      <c r="R8549" s="219"/>
      <c r="S8549" s="219"/>
      <c r="T8549" s="220"/>
      <c r="AT8549" s="221" t="s">
        <v>272</v>
      </c>
      <c r="AU8549" s="221" t="s">
        <v>91</v>
      </c>
      <c r="AV8549" s="13" t="s">
        <v>89</v>
      </c>
      <c r="AW8549" s="13" t="s">
        <v>38</v>
      </c>
      <c r="AX8549" s="13" t="s">
        <v>82</v>
      </c>
      <c r="AY8549" s="221" t="s">
        <v>262</v>
      </c>
    </row>
    <row r="8550" spans="2:51" s="15" customFormat="1" ht="10">
      <c r="B8550" s="233"/>
      <c r="C8550" s="234"/>
      <c r="D8550" s="208" t="s">
        <v>272</v>
      </c>
      <c r="E8550" s="235" t="s">
        <v>44</v>
      </c>
      <c r="F8550" s="236" t="s">
        <v>581</v>
      </c>
      <c r="G8550" s="234"/>
      <c r="H8550" s="237">
        <v>29</v>
      </c>
      <c r="I8550" s="238"/>
      <c r="J8550" s="234"/>
      <c r="K8550" s="234"/>
      <c r="L8550" s="239"/>
      <c r="M8550" s="240"/>
      <c r="N8550" s="241"/>
      <c r="O8550" s="241"/>
      <c r="P8550" s="241"/>
      <c r="Q8550" s="241"/>
      <c r="R8550" s="241"/>
      <c r="S8550" s="241"/>
      <c r="T8550" s="242"/>
      <c r="AT8550" s="243" t="s">
        <v>272</v>
      </c>
      <c r="AU8550" s="243" t="s">
        <v>91</v>
      </c>
      <c r="AV8550" s="15" t="s">
        <v>91</v>
      </c>
      <c r="AW8550" s="15" t="s">
        <v>38</v>
      </c>
      <c r="AX8550" s="15" t="s">
        <v>82</v>
      </c>
      <c r="AY8550" s="243" t="s">
        <v>262</v>
      </c>
    </row>
    <row r="8551" spans="2:51" s="13" customFormat="1" ht="10">
      <c r="B8551" s="212"/>
      <c r="C8551" s="213"/>
      <c r="D8551" s="208" t="s">
        <v>272</v>
      </c>
      <c r="E8551" s="214" t="s">
        <v>44</v>
      </c>
      <c r="F8551" s="215" t="s">
        <v>824</v>
      </c>
      <c r="G8551" s="213"/>
      <c r="H8551" s="214" t="s">
        <v>44</v>
      </c>
      <c r="I8551" s="216"/>
      <c r="J8551" s="213"/>
      <c r="K8551" s="213"/>
      <c r="L8551" s="217"/>
      <c r="M8551" s="218"/>
      <c r="N8551" s="219"/>
      <c r="O8551" s="219"/>
      <c r="P8551" s="219"/>
      <c r="Q8551" s="219"/>
      <c r="R8551" s="219"/>
      <c r="S8551" s="219"/>
      <c r="T8551" s="220"/>
      <c r="AT8551" s="221" t="s">
        <v>272</v>
      </c>
      <c r="AU8551" s="221" t="s">
        <v>91</v>
      </c>
      <c r="AV8551" s="13" t="s">
        <v>89</v>
      </c>
      <c r="AW8551" s="13" t="s">
        <v>38</v>
      </c>
      <c r="AX8551" s="13" t="s">
        <v>82</v>
      </c>
      <c r="AY8551" s="221" t="s">
        <v>262</v>
      </c>
    </row>
    <row r="8552" spans="2:51" s="15" customFormat="1" ht="10">
      <c r="B8552" s="233"/>
      <c r="C8552" s="234"/>
      <c r="D8552" s="208" t="s">
        <v>272</v>
      </c>
      <c r="E8552" s="235" t="s">
        <v>44</v>
      </c>
      <c r="F8552" s="236" t="s">
        <v>825</v>
      </c>
      <c r="G8552" s="234"/>
      <c r="H8552" s="237">
        <v>52.7</v>
      </c>
      <c r="I8552" s="238"/>
      <c r="J8552" s="234"/>
      <c r="K8552" s="234"/>
      <c r="L8552" s="239"/>
      <c r="M8552" s="240"/>
      <c r="N8552" s="241"/>
      <c r="O8552" s="241"/>
      <c r="P8552" s="241"/>
      <c r="Q8552" s="241"/>
      <c r="R8552" s="241"/>
      <c r="S8552" s="241"/>
      <c r="T8552" s="242"/>
      <c r="AT8552" s="243" t="s">
        <v>272</v>
      </c>
      <c r="AU8552" s="243" t="s">
        <v>91</v>
      </c>
      <c r="AV8552" s="15" t="s">
        <v>91</v>
      </c>
      <c r="AW8552" s="15" t="s">
        <v>38</v>
      </c>
      <c r="AX8552" s="15" t="s">
        <v>82</v>
      </c>
      <c r="AY8552" s="243" t="s">
        <v>262</v>
      </c>
    </row>
    <row r="8553" spans="2:51" s="13" customFormat="1" ht="10">
      <c r="B8553" s="212"/>
      <c r="C8553" s="213"/>
      <c r="D8553" s="208" t="s">
        <v>272</v>
      </c>
      <c r="E8553" s="214" t="s">
        <v>44</v>
      </c>
      <c r="F8553" s="215" t="s">
        <v>826</v>
      </c>
      <c r="G8553" s="213"/>
      <c r="H8553" s="214" t="s">
        <v>44</v>
      </c>
      <c r="I8553" s="216"/>
      <c r="J8553" s="213"/>
      <c r="K8553" s="213"/>
      <c r="L8553" s="217"/>
      <c r="M8553" s="218"/>
      <c r="N8553" s="219"/>
      <c r="O8553" s="219"/>
      <c r="P8553" s="219"/>
      <c r="Q8553" s="219"/>
      <c r="R8553" s="219"/>
      <c r="S8553" s="219"/>
      <c r="T8553" s="220"/>
      <c r="AT8553" s="221" t="s">
        <v>272</v>
      </c>
      <c r="AU8553" s="221" t="s">
        <v>91</v>
      </c>
      <c r="AV8553" s="13" t="s">
        <v>89</v>
      </c>
      <c r="AW8553" s="13" t="s">
        <v>38</v>
      </c>
      <c r="AX8553" s="13" t="s">
        <v>82</v>
      </c>
      <c r="AY8553" s="221" t="s">
        <v>262</v>
      </c>
    </row>
    <row r="8554" spans="2:51" s="15" customFormat="1" ht="10">
      <c r="B8554" s="233"/>
      <c r="C8554" s="234"/>
      <c r="D8554" s="208" t="s">
        <v>272</v>
      </c>
      <c r="E8554" s="235" t="s">
        <v>44</v>
      </c>
      <c r="F8554" s="236" t="s">
        <v>827</v>
      </c>
      <c r="G8554" s="234"/>
      <c r="H8554" s="237">
        <v>27.6</v>
      </c>
      <c r="I8554" s="238"/>
      <c r="J8554" s="234"/>
      <c r="K8554" s="234"/>
      <c r="L8554" s="239"/>
      <c r="M8554" s="240"/>
      <c r="N8554" s="241"/>
      <c r="O8554" s="241"/>
      <c r="P8554" s="241"/>
      <c r="Q8554" s="241"/>
      <c r="R8554" s="241"/>
      <c r="S8554" s="241"/>
      <c r="T8554" s="242"/>
      <c r="AT8554" s="243" t="s">
        <v>272</v>
      </c>
      <c r="AU8554" s="243" t="s">
        <v>91</v>
      </c>
      <c r="AV8554" s="15" t="s">
        <v>91</v>
      </c>
      <c r="AW8554" s="15" t="s">
        <v>38</v>
      </c>
      <c r="AX8554" s="15" t="s">
        <v>82</v>
      </c>
      <c r="AY8554" s="243" t="s">
        <v>262</v>
      </c>
    </row>
    <row r="8555" spans="2:51" s="13" customFormat="1" ht="10">
      <c r="B8555" s="212"/>
      <c r="C8555" s="213"/>
      <c r="D8555" s="208" t="s">
        <v>272</v>
      </c>
      <c r="E8555" s="214" t="s">
        <v>44</v>
      </c>
      <c r="F8555" s="215" t="s">
        <v>828</v>
      </c>
      <c r="G8555" s="213"/>
      <c r="H8555" s="214" t="s">
        <v>44</v>
      </c>
      <c r="I8555" s="216"/>
      <c r="J8555" s="213"/>
      <c r="K8555" s="213"/>
      <c r="L8555" s="217"/>
      <c r="M8555" s="218"/>
      <c r="N8555" s="219"/>
      <c r="O8555" s="219"/>
      <c r="P8555" s="219"/>
      <c r="Q8555" s="219"/>
      <c r="R8555" s="219"/>
      <c r="S8555" s="219"/>
      <c r="T8555" s="220"/>
      <c r="AT8555" s="221" t="s">
        <v>272</v>
      </c>
      <c r="AU8555" s="221" t="s">
        <v>91</v>
      </c>
      <c r="AV8555" s="13" t="s">
        <v>89</v>
      </c>
      <c r="AW8555" s="13" t="s">
        <v>38</v>
      </c>
      <c r="AX8555" s="13" t="s">
        <v>82</v>
      </c>
      <c r="AY8555" s="221" t="s">
        <v>262</v>
      </c>
    </row>
    <row r="8556" spans="2:51" s="15" customFormat="1" ht="10">
      <c r="B8556" s="233"/>
      <c r="C8556" s="234"/>
      <c r="D8556" s="208" t="s">
        <v>272</v>
      </c>
      <c r="E8556" s="235" t="s">
        <v>44</v>
      </c>
      <c r="F8556" s="236" t="s">
        <v>829</v>
      </c>
      <c r="G8556" s="234"/>
      <c r="H8556" s="237">
        <v>53.4</v>
      </c>
      <c r="I8556" s="238"/>
      <c r="J8556" s="234"/>
      <c r="K8556" s="234"/>
      <c r="L8556" s="239"/>
      <c r="M8556" s="240"/>
      <c r="N8556" s="241"/>
      <c r="O8556" s="241"/>
      <c r="P8556" s="241"/>
      <c r="Q8556" s="241"/>
      <c r="R8556" s="241"/>
      <c r="S8556" s="241"/>
      <c r="T8556" s="242"/>
      <c r="AT8556" s="243" t="s">
        <v>272</v>
      </c>
      <c r="AU8556" s="243" t="s">
        <v>91</v>
      </c>
      <c r="AV8556" s="15" t="s">
        <v>91</v>
      </c>
      <c r="AW8556" s="15" t="s">
        <v>38</v>
      </c>
      <c r="AX8556" s="15" t="s">
        <v>82</v>
      </c>
      <c r="AY8556" s="243" t="s">
        <v>262</v>
      </c>
    </row>
    <row r="8557" spans="2:51" s="13" customFormat="1" ht="10">
      <c r="B8557" s="212"/>
      <c r="C8557" s="213"/>
      <c r="D8557" s="208" t="s">
        <v>272</v>
      </c>
      <c r="E8557" s="214" t="s">
        <v>44</v>
      </c>
      <c r="F8557" s="215" t="s">
        <v>830</v>
      </c>
      <c r="G8557" s="213"/>
      <c r="H8557" s="214" t="s">
        <v>44</v>
      </c>
      <c r="I8557" s="216"/>
      <c r="J8557" s="213"/>
      <c r="K8557" s="213"/>
      <c r="L8557" s="217"/>
      <c r="M8557" s="218"/>
      <c r="N8557" s="219"/>
      <c r="O8557" s="219"/>
      <c r="P8557" s="219"/>
      <c r="Q8557" s="219"/>
      <c r="R8557" s="219"/>
      <c r="S8557" s="219"/>
      <c r="T8557" s="220"/>
      <c r="AT8557" s="221" t="s">
        <v>272</v>
      </c>
      <c r="AU8557" s="221" t="s">
        <v>91</v>
      </c>
      <c r="AV8557" s="13" t="s">
        <v>89</v>
      </c>
      <c r="AW8557" s="13" t="s">
        <v>38</v>
      </c>
      <c r="AX8557" s="13" t="s">
        <v>82</v>
      </c>
      <c r="AY8557" s="221" t="s">
        <v>262</v>
      </c>
    </row>
    <row r="8558" spans="2:51" s="15" customFormat="1" ht="10">
      <c r="B8558" s="233"/>
      <c r="C8558" s="234"/>
      <c r="D8558" s="208" t="s">
        <v>272</v>
      </c>
      <c r="E8558" s="235" t="s">
        <v>44</v>
      </c>
      <c r="F8558" s="236" t="s">
        <v>831</v>
      </c>
      <c r="G8558" s="234"/>
      <c r="H8558" s="237">
        <v>28.5</v>
      </c>
      <c r="I8558" s="238"/>
      <c r="J8558" s="234"/>
      <c r="K8558" s="234"/>
      <c r="L8558" s="239"/>
      <c r="M8558" s="240"/>
      <c r="N8558" s="241"/>
      <c r="O8558" s="241"/>
      <c r="P8558" s="241"/>
      <c r="Q8558" s="241"/>
      <c r="R8558" s="241"/>
      <c r="S8558" s="241"/>
      <c r="T8558" s="242"/>
      <c r="AT8558" s="243" t="s">
        <v>272</v>
      </c>
      <c r="AU8558" s="243" t="s">
        <v>91</v>
      </c>
      <c r="AV8558" s="15" t="s">
        <v>91</v>
      </c>
      <c r="AW8558" s="15" t="s">
        <v>38</v>
      </c>
      <c r="AX8558" s="15" t="s">
        <v>82</v>
      </c>
      <c r="AY8558" s="243" t="s">
        <v>262</v>
      </c>
    </row>
    <row r="8559" spans="2:51" s="13" customFormat="1" ht="10">
      <c r="B8559" s="212"/>
      <c r="C8559" s="213"/>
      <c r="D8559" s="208" t="s">
        <v>272</v>
      </c>
      <c r="E8559" s="214" t="s">
        <v>44</v>
      </c>
      <c r="F8559" s="215" t="s">
        <v>832</v>
      </c>
      <c r="G8559" s="213"/>
      <c r="H8559" s="214" t="s">
        <v>44</v>
      </c>
      <c r="I8559" s="216"/>
      <c r="J8559" s="213"/>
      <c r="K8559" s="213"/>
      <c r="L8559" s="217"/>
      <c r="M8559" s="218"/>
      <c r="N8559" s="219"/>
      <c r="O8559" s="219"/>
      <c r="P8559" s="219"/>
      <c r="Q8559" s="219"/>
      <c r="R8559" s="219"/>
      <c r="S8559" s="219"/>
      <c r="T8559" s="220"/>
      <c r="AT8559" s="221" t="s">
        <v>272</v>
      </c>
      <c r="AU8559" s="221" t="s">
        <v>91</v>
      </c>
      <c r="AV8559" s="13" t="s">
        <v>89</v>
      </c>
      <c r="AW8559" s="13" t="s">
        <v>38</v>
      </c>
      <c r="AX8559" s="13" t="s">
        <v>82</v>
      </c>
      <c r="AY8559" s="221" t="s">
        <v>262</v>
      </c>
    </row>
    <row r="8560" spans="2:51" s="15" customFormat="1" ht="10">
      <c r="B8560" s="233"/>
      <c r="C8560" s="234"/>
      <c r="D8560" s="208" t="s">
        <v>272</v>
      </c>
      <c r="E8560" s="235" t="s">
        <v>44</v>
      </c>
      <c r="F8560" s="236" t="s">
        <v>833</v>
      </c>
      <c r="G8560" s="234"/>
      <c r="H8560" s="237">
        <v>54.8</v>
      </c>
      <c r="I8560" s="238"/>
      <c r="J8560" s="234"/>
      <c r="K8560" s="234"/>
      <c r="L8560" s="239"/>
      <c r="M8560" s="240"/>
      <c r="N8560" s="241"/>
      <c r="O8560" s="241"/>
      <c r="P8560" s="241"/>
      <c r="Q8560" s="241"/>
      <c r="R8560" s="241"/>
      <c r="S8560" s="241"/>
      <c r="T8560" s="242"/>
      <c r="AT8560" s="243" t="s">
        <v>272</v>
      </c>
      <c r="AU8560" s="243" t="s">
        <v>91</v>
      </c>
      <c r="AV8560" s="15" t="s">
        <v>91</v>
      </c>
      <c r="AW8560" s="15" t="s">
        <v>38</v>
      </c>
      <c r="AX8560" s="15" t="s">
        <v>82</v>
      </c>
      <c r="AY8560" s="243" t="s">
        <v>262</v>
      </c>
    </row>
    <row r="8561" spans="2:51" s="13" customFormat="1" ht="10">
      <c r="B8561" s="212"/>
      <c r="C8561" s="213"/>
      <c r="D8561" s="208" t="s">
        <v>272</v>
      </c>
      <c r="E8561" s="214" t="s">
        <v>44</v>
      </c>
      <c r="F8561" s="215" t="s">
        <v>834</v>
      </c>
      <c r="G8561" s="213"/>
      <c r="H8561" s="214" t="s">
        <v>44</v>
      </c>
      <c r="I8561" s="216"/>
      <c r="J8561" s="213"/>
      <c r="K8561" s="213"/>
      <c r="L8561" s="217"/>
      <c r="M8561" s="218"/>
      <c r="N8561" s="219"/>
      <c r="O8561" s="219"/>
      <c r="P8561" s="219"/>
      <c r="Q8561" s="219"/>
      <c r="R8561" s="219"/>
      <c r="S8561" s="219"/>
      <c r="T8561" s="220"/>
      <c r="AT8561" s="221" t="s">
        <v>272</v>
      </c>
      <c r="AU8561" s="221" t="s">
        <v>91</v>
      </c>
      <c r="AV8561" s="13" t="s">
        <v>89</v>
      </c>
      <c r="AW8561" s="13" t="s">
        <v>38</v>
      </c>
      <c r="AX8561" s="13" t="s">
        <v>82</v>
      </c>
      <c r="AY8561" s="221" t="s">
        <v>262</v>
      </c>
    </row>
    <row r="8562" spans="2:51" s="15" customFormat="1" ht="10">
      <c r="B8562" s="233"/>
      <c r="C8562" s="234"/>
      <c r="D8562" s="208" t="s">
        <v>272</v>
      </c>
      <c r="E8562" s="235" t="s">
        <v>44</v>
      </c>
      <c r="F8562" s="236" t="s">
        <v>768</v>
      </c>
      <c r="G8562" s="234"/>
      <c r="H8562" s="237">
        <v>3.8</v>
      </c>
      <c r="I8562" s="238"/>
      <c r="J8562" s="234"/>
      <c r="K8562" s="234"/>
      <c r="L8562" s="239"/>
      <c r="M8562" s="240"/>
      <c r="N8562" s="241"/>
      <c r="O8562" s="241"/>
      <c r="P8562" s="241"/>
      <c r="Q8562" s="241"/>
      <c r="R8562" s="241"/>
      <c r="S8562" s="241"/>
      <c r="T8562" s="242"/>
      <c r="AT8562" s="243" t="s">
        <v>272</v>
      </c>
      <c r="AU8562" s="243" t="s">
        <v>91</v>
      </c>
      <c r="AV8562" s="15" t="s">
        <v>91</v>
      </c>
      <c r="AW8562" s="15" t="s">
        <v>38</v>
      </c>
      <c r="AX8562" s="15" t="s">
        <v>82</v>
      </c>
      <c r="AY8562" s="243" t="s">
        <v>262</v>
      </c>
    </row>
    <row r="8563" spans="2:51" s="13" customFormat="1" ht="10">
      <c r="B8563" s="212"/>
      <c r="C8563" s="213"/>
      <c r="D8563" s="208" t="s">
        <v>272</v>
      </c>
      <c r="E8563" s="214" t="s">
        <v>44</v>
      </c>
      <c r="F8563" s="215" t="s">
        <v>835</v>
      </c>
      <c r="G8563" s="213"/>
      <c r="H8563" s="214" t="s">
        <v>44</v>
      </c>
      <c r="I8563" s="216"/>
      <c r="J8563" s="213"/>
      <c r="K8563" s="213"/>
      <c r="L8563" s="217"/>
      <c r="M8563" s="218"/>
      <c r="N8563" s="219"/>
      <c r="O8563" s="219"/>
      <c r="P8563" s="219"/>
      <c r="Q8563" s="219"/>
      <c r="R8563" s="219"/>
      <c r="S8563" s="219"/>
      <c r="T8563" s="220"/>
      <c r="AT8563" s="221" t="s">
        <v>272</v>
      </c>
      <c r="AU8563" s="221" t="s">
        <v>91</v>
      </c>
      <c r="AV8563" s="13" t="s">
        <v>89</v>
      </c>
      <c r="AW8563" s="13" t="s">
        <v>38</v>
      </c>
      <c r="AX8563" s="13" t="s">
        <v>82</v>
      </c>
      <c r="AY8563" s="221" t="s">
        <v>262</v>
      </c>
    </row>
    <row r="8564" spans="2:51" s="15" customFormat="1" ht="10">
      <c r="B8564" s="233"/>
      <c r="C8564" s="234"/>
      <c r="D8564" s="208" t="s">
        <v>272</v>
      </c>
      <c r="E8564" s="235" t="s">
        <v>44</v>
      </c>
      <c r="F8564" s="236" t="s">
        <v>836</v>
      </c>
      <c r="G8564" s="234"/>
      <c r="H8564" s="237">
        <v>10.1</v>
      </c>
      <c r="I8564" s="238"/>
      <c r="J8564" s="234"/>
      <c r="K8564" s="234"/>
      <c r="L8564" s="239"/>
      <c r="M8564" s="240"/>
      <c r="N8564" s="241"/>
      <c r="O8564" s="241"/>
      <c r="P8564" s="241"/>
      <c r="Q8564" s="241"/>
      <c r="R8564" s="241"/>
      <c r="S8564" s="241"/>
      <c r="T8564" s="242"/>
      <c r="AT8564" s="243" t="s">
        <v>272</v>
      </c>
      <c r="AU8564" s="243" t="s">
        <v>91</v>
      </c>
      <c r="AV8564" s="15" t="s">
        <v>91</v>
      </c>
      <c r="AW8564" s="15" t="s">
        <v>38</v>
      </c>
      <c r="AX8564" s="15" t="s">
        <v>82</v>
      </c>
      <c r="AY8564" s="243" t="s">
        <v>262</v>
      </c>
    </row>
    <row r="8565" spans="2:51" s="13" customFormat="1" ht="10">
      <c r="B8565" s="212"/>
      <c r="C8565" s="213"/>
      <c r="D8565" s="208" t="s">
        <v>272</v>
      </c>
      <c r="E8565" s="214" t="s">
        <v>44</v>
      </c>
      <c r="F8565" s="215" t="s">
        <v>837</v>
      </c>
      <c r="G8565" s="213"/>
      <c r="H8565" s="214" t="s">
        <v>44</v>
      </c>
      <c r="I8565" s="216"/>
      <c r="J8565" s="213"/>
      <c r="K8565" s="213"/>
      <c r="L8565" s="217"/>
      <c r="M8565" s="218"/>
      <c r="N8565" s="219"/>
      <c r="O8565" s="219"/>
      <c r="P8565" s="219"/>
      <c r="Q8565" s="219"/>
      <c r="R8565" s="219"/>
      <c r="S8565" s="219"/>
      <c r="T8565" s="220"/>
      <c r="AT8565" s="221" t="s">
        <v>272</v>
      </c>
      <c r="AU8565" s="221" t="s">
        <v>91</v>
      </c>
      <c r="AV8565" s="13" t="s">
        <v>89</v>
      </c>
      <c r="AW8565" s="13" t="s">
        <v>38</v>
      </c>
      <c r="AX8565" s="13" t="s">
        <v>82</v>
      </c>
      <c r="AY8565" s="221" t="s">
        <v>262</v>
      </c>
    </row>
    <row r="8566" spans="2:51" s="15" customFormat="1" ht="10">
      <c r="B8566" s="233"/>
      <c r="C8566" s="234"/>
      <c r="D8566" s="208" t="s">
        <v>272</v>
      </c>
      <c r="E8566" s="235" t="s">
        <v>44</v>
      </c>
      <c r="F8566" s="236" t="s">
        <v>397</v>
      </c>
      <c r="G8566" s="234"/>
      <c r="H8566" s="237">
        <v>11</v>
      </c>
      <c r="I8566" s="238"/>
      <c r="J8566" s="234"/>
      <c r="K8566" s="234"/>
      <c r="L8566" s="239"/>
      <c r="M8566" s="240"/>
      <c r="N8566" s="241"/>
      <c r="O8566" s="241"/>
      <c r="P8566" s="241"/>
      <c r="Q8566" s="241"/>
      <c r="R8566" s="241"/>
      <c r="S8566" s="241"/>
      <c r="T8566" s="242"/>
      <c r="AT8566" s="243" t="s">
        <v>272</v>
      </c>
      <c r="AU8566" s="243" t="s">
        <v>91</v>
      </c>
      <c r="AV8566" s="15" t="s">
        <v>91</v>
      </c>
      <c r="AW8566" s="15" t="s">
        <v>38</v>
      </c>
      <c r="AX8566" s="15" t="s">
        <v>82</v>
      </c>
      <c r="AY8566" s="243" t="s">
        <v>262</v>
      </c>
    </row>
    <row r="8567" spans="2:51" s="13" customFormat="1" ht="10">
      <c r="B8567" s="212"/>
      <c r="C8567" s="213"/>
      <c r="D8567" s="208" t="s">
        <v>272</v>
      </c>
      <c r="E8567" s="214" t="s">
        <v>44</v>
      </c>
      <c r="F8567" s="215" t="s">
        <v>838</v>
      </c>
      <c r="G8567" s="213"/>
      <c r="H8567" s="214" t="s">
        <v>44</v>
      </c>
      <c r="I8567" s="216"/>
      <c r="J8567" s="213"/>
      <c r="K8567" s="213"/>
      <c r="L8567" s="217"/>
      <c r="M8567" s="218"/>
      <c r="N8567" s="219"/>
      <c r="O8567" s="219"/>
      <c r="P8567" s="219"/>
      <c r="Q8567" s="219"/>
      <c r="R8567" s="219"/>
      <c r="S8567" s="219"/>
      <c r="T8567" s="220"/>
      <c r="AT8567" s="221" t="s">
        <v>272</v>
      </c>
      <c r="AU8567" s="221" t="s">
        <v>91</v>
      </c>
      <c r="AV8567" s="13" t="s">
        <v>89</v>
      </c>
      <c r="AW8567" s="13" t="s">
        <v>38</v>
      </c>
      <c r="AX8567" s="13" t="s">
        <v>82</v>
      </c>
      <c r="AY8567" s="221" t="s">
        <v>262</v>
      </c>
    </row>
    <row r="8568" spans="2:51" s="15" customFormat="1" ht="10">
      <c r="B8568" s="233"/>
      <c r="C8568" s="234"/>
      <c r="D8568" s="208" t="s">
        <v>272</v>
      </c>
      <c r="E8568" s="235" t="s">
        <v>44</v>
      </c>
      <c r="F8568" s="236" t="s">
        <v>839</v>
      </c>
      <c r="G8568" s="234"/>
      <c r="H8568" s="237">
        <v>3.1</v>
      </c>
      <c r="I8568" s="238"/>
      <c r="J8568" s="234"/>
      <c r="K8568" s="234"/>
      <c r="L8568" s="239"/>
      <c r="M8568" s="240"/>
      <c r="N8568" s="241"/>
      <c r="O8568" s="241"/>
      <c r="P8568" s="241"/>
      <c r="Q8568" s="241"/>
      <c r="R8568" s="241"/>
      <c r="S8568" s="241"/>
      <c r="T8568" s="242"/>
      <c r="AT8568" s="243" t="s">
        <v>272</v>
      </c>
      <c r="AU8568" s="243" t="s">
        <v>91</v>
      </c>
      <c r="AV8568" s="15" t="s">
        <v>91</v>
      </c>
      <c r="AW8568" s="15" t="s">
        <v>38</v>
      </c>
      <c r="AX8568" s="15" t="s">
        <v>82</v>
      </c>
      <c r="AY8568" s="243" t="s">
        <v>262</v>
      </c>
    </row>
    <row r="8569" spans="2:51" s="13" customFormat="1" ht="10">
      <c r="B8569" s="212"/>
      <c r="C8569" s="213"/>
      <c r="D8569" s="208" t="s">
        <v>272</v>
      </c>
      <c r="E8569" s="214" t="s">
        <v>44</v>
      </c>
      <c r="F8569" s="215" t="s">
        <v>840</v>
      </c>
      <c r="G8569" s="213"/>
      <c r="H8569" s="214" t="s">
        <v>44</v>
      </c>
      <c r="I8569" s="216"/>
      <c r="J8569" s="213"/>
      <c r="K8569" s="213"/>
      <c r="L8569" s="217"/>
      <c r="M8569" s="218"/>
      <c r="N8569" s="219"/>
      <c r="O8569" s="219"/>
      <c r="P8569" s="219"/>
      <c r="Q8569" s="219"/>
      <c r="R8569" s="219"/>
      <c r="S8569" s="219"/>
      <c r="T8569" s="220"/>
      <c r="AT8569" s="221" t="s">
        <v>272</v>
      </c>
      <c r="AU8569" s="221" t="s">
        <v>91</v>
      </c>
      <c r="AV8569" s="13" t="s">
        <v>89</v>
      </c>
      <c r="AW8569" s="13" t="s">
        <v>38</v>
      </c>
      <c r="AX8569" s="13" t="s">
        <v>82</v>
      </c>
      <c r="AY8569" s="221" t="s">
        <v>262</v>
      </c>
    </row>
    <row r="8570" spans="2:51" s="15" customFormat="1" ht="10">
      <c r="B8570" s="233"/>
      <c r="C8570" s="234"/>
      <c r="D8570" s="208" t="s">
        <v>272</v>
      </c>
      <c r="E8570" s="235" t="s">
        <v>44</v>
      </c>
      <c r="F8570" s="236" t="s">
        <v>841</v>
      </c>
      <c r="G8570" s="234"/>
      <c r="H8570" s="237">
        <v>4.8</v>
      </c>
      <c r="I8570" s="238"/>
      <c r="J8570" s="234"/>
      <c r="K8570" s="234"/>
      <c r="L8570" s="239"/>
      <c r="M8570" s="240"/>
      <c r="N8570" s="241"/>
      <c r="O8570" s="241"/>
      <c r="P8570" s="241"/>
      <c r="Q8570" s="241"/>
      <c r="R8570" s="241"/>
      <c r="S8570" s="241"/>
      <c r="T8570" s="242"/>
      <c r="AT8570" s="243" t="s">
        <v>272</v>
      </c>
      <c r="AU8570" s="243" t="s">
        <v>91</v>
      </c>
      <c r="AV8570" s="15" t="s">
        <v>91</v>
      </c>
      <c r="AW8570" s="15" t="s">
        <v>38</v>
      </c>
      <c r="AX8570" s="15" t="s">
        <v>82</v>
      </c>
      <c r="AY8570" s="243" t="s">
        <v>262</v>
      </c>
    </row>
    <row r="8571" spans="2:51" s="13" customFormat="1" ht="10">
      <c r="B8571" s="212"/>
      <c r="C8571" s="213"/>
      <c r="D8571" s="208" t="s">
        <v>272</v>
      </c>
      <c r="E8571" s="214" t="s">
        <v>44</v>
      </c>
      <c r="F8571" s="215" t="s">
        <v>842</v>
      </c>
      <c r="G8571" s="213"/>
      <c r="H8571" s="214" t="s">
        <v>44</v>
      </c>
      <c r="I8571" s="216"/>
      <c r="J8571" s="213"/>
      <c r="K8571" s="213"/>
      <c r="L8571" s="217"/>
      <c r="M8571" s="218"/>
      <c r="N8571" s="219"/>
      <c r="O8571" s="219"/>
      <c r="P8571" s="219"/>
      <c r="Q8571" s="219"/>
      <c r="R8571" s="219"/>
      <c r="S8571" s="219"/>
      <c r="T8571" s="220"/>
      <c r="AT8571" s="221" t="s">
        <v>272</v>
      </c>
      <c r="AU8571" s="221" t="s">
        <v>91</v>
      </c>
      <c r="AV8571" s="13" t="s">
        <v>89</v>
      </c>
      <c r="AW8571" s="13" t="s">
        <v>38</v>
      </c>
      <c r="AX8571" s="13" t="s">
        <v>82</v>
      </c>
      <c r="AY8571" s="221" t="s">
        <v>262</v>
      </c>
    </row>
    <row r="8572" spans="2:51" s="15" customFormat="1" ht="10">
      <c r="B8572" s="233"/>
      <c r="C8572" s="234"/>
      <c r="D8572" s="208" t="s">
        <v>272</v>
      </c>
      <c r="E8572" s="235" t="s">
        <v>44</v>
      </c>
      <c r="F8572" s="236" t="s">
        <v>768</v>
      </c>
      <c r="G8572" s="234"/>
      <c r="H8572" s="237">
        <v>3.8</v>
      </c>
      <c r="I8572" s="238"/>
      <c r="J8572" s="234"/>
      <c r="K8572" s="234"/>
      <c r="L8572" s="239"/>
      <c r="M8572" s="240"/>
      <c r="N8572" s="241"/>
      <c r="O8572" s="241"/>
      <c r="P8572" s="241"/>
      <c r="Q8572" s="241"/>
      <c r="R8572" s="241"/>
      <c r="S8572" s="241"/>
      <c r="T8572" s="242"/>
      <c r="AT8572" s="243" t="s">
        <v>272</v>
      </c>
      <c r="AU8572" s="243" t="s">
        <v>91</v>
      </c>
      <c r="AV8572" s="15" t="s">
        <v>91</v>
      </c>
      <c r="AW8572" s="15" t="s">
        <v>38</v>
      </c>
      <c r="AX8572" s="15" t="s">
        <v>82</v>
      </c>
      <c r="AY8572" s="243" t="s">
        <v>262</v>
      </c>
    </row>
    <row r="8573" spans="2:51" s="14" customFormat="1" ht="10">
      <c r="B8573" s="222"/>
      <c r="C8573" s="223"/>
      <c r="D8573" s="208" t="s">
        <v>272</v>
      </c>
      <c r="E8573" s="224" t="s">
        <v>44</v>
      </c>
      <c r="F8573" s="225" t="s">
        <v>284</v>
      </c>
      <c r="G8573" s="223"/>
      <c r="H8573" s="226">
        <v>590.09999999999991</v>
      </c>
      <c r="I8573" s="227"/>
      <c r="J8573" s="223"/>
      <c r="K8573" s="223"/>
      <c r="L8573" s="228"/>
      <c r="M8573" s="229"/>
      <c r="N8573" s="230"/>
      <c r="O8573" s="230"/>
      <c r="P8573" s="230"/>
      <c r="Q8573" s="230"/>
      <c r="R8573" s="230"/>
      <c r="S8573" s="230"/>
      <c r="T8573" s="231"/>
      <c r="AT8573" s="232" t="s">
        <v>272</v>
      </c>
      <c r="AU8573" s="232" t="s">
        <v>91</v>
      </c>
      <c r="AV8573" s="14" t="s">
        <v>97</v>
      </c>
      <c r="AW8573" s="14" t="s">
        <v>38</v>
      </c>
      <c r="AX8573" s="14" t="s">
        <v>82</v>
      </c>
      <c r="AY8573" s="232" t="s">
        <v>262</v>
      </c>
    </row>
    <row r="8574" spans="2:51" s="13" customFormat="1" ht="10">
      <c r="B8574" s="212"/>
      <c r="C8574" s="213"/>
      <c r="D8574" s="208" t="s">
        <v>272</v>
      </c>
      <c r="E8574" s="214" t="s">
        <v>44</v>
      </c>
      <c r="F8574" s="215" t="s">
        <v>843</v>
      </c>
      <c r="G8574" s="213"/>
      <c r="H8574" s="214" t="s">
        <v>44</v>
      </c>
      <c r="I8574" s="216"/>
      <c r="J8574" s="213"/>
      <c r="K8574" s="213"/>
      <c r="L8574" s="217"/>
      <c r="M8574" s="218"/>
      <c r="N8574" s="219"/>
      <c r="O8574" s="219"/>
      <c r="P8574" s="219"/>
      <c r="Q8574" s="219"/>
      <c r="R8574" s="219"/>
      <c r="S8574" s="219"/>
      <c r="T8574" s="220"/>
      <c r="AT8574" s="221" t="s">
        <v>272</v>
      </c>
      <c r="AU8574" s="221" t="s">
        <v>91</v>
      </c>
      <c r="AV8574" s="13" t="s">
        <v>89</v>
      </c>
      <c r="AW8574" s="13" t="s">
        <v>38</v>
      </c>
      <c r="AX8574" s="13" t="s">
        <v>82</v>
      </c>
      <c r="AY8574" s="221" t="s">
        <v>262</v>
      </c>
    </row>
    <row r="8575" spans="2:51" s="13" customFormat="1" ht="10">
      <c r="B8575" s="212"/>
      <c r="C8575" s="213"/>
      <c r="D8575" s="208" t="s">
        <v>272</v>
      </c>
      <c r="E8575" s="214" t="s">
        <v>44</v>
      </c>
      <c r="F8575" s="215" t="s">
        <v>844</v>
      </c>
      <c r="G8575" s="213"/>
      <c r="H8575" s="214" t="s">
        <v>44</v>
      </c>
      <c r="I8575" s="216"/>
      <c r="J8575" s="213"/>
      <c r="K8575" s="213"/>
      <c r="L8575" s="217"/>
      <c r="M8575" s="218"/>
      <c r="N8575" s="219"/>
      <c r="O8575" s="219"/>
      <c r="P8575" s="219"/>
      <c r="Q8575" s="219"/>
      <c r="R8575" s="219"/>
      <c r="S8575" s="219"/>
      <c r="T8575" s="220"/>
      <c r="AT8575" s="221" t="s">
        <v>272</v>
      </c>
      <c r="AU8575" s="221" t="s">
        <v>91</v>
      </c>
      <c r="AV8575" s="13" t="s">
        <v>89</v>
      </c>
      <c r="AW8575" s="13" t="s">
        <v>38</v>
      </c>
      <c r="AX8575" s="13" t="s">
        <v>82</v>
      </c>
      <c r="AY8575" s="221" t="s">
        <v>262</v>
      </c>
    </row>
    <row r="8576" spans="2:51" s="15" customFormat="1" ht="10">
      <c r="B8576" s="233"/>
      <c r="C8576" s="234"/>
      <c r="D8576" s="208" t="s">
        <v>272</v>
      </c>
      <c r="E8576" s="235" t="s">
        <v>44</v>
      </c>
      <c r="F8576" s="236" t="s">
        <v>800</v>
      </c>
      <c r="G8576" s="234"/>
      <c r="H8576" s="237">
        <v>39.5</v>
      </c>
      <c r="I8576" s="238"/>
      <c r="J8576" s="234"/>
      <c r="K8576" s="234"/>
      <c r="L8576" s="239"/>
      <c r="M8576" s="240"/>
      <c r="N8576" s="241"/>
      <c r="O8576" s="241"/>
      <c r="P8576" s="241"/>
      <c r="Q8576" s="241"/>
      <c r="R8576" s="241"/>
      <c r="S8576" s="241"/>
      <c r="T8576" s="242"/>
      <c r="AT8576" s="243" t="s">
        <v>272</v>
      </c>
      <c r="AU8576" s="243" t="s">
        <v>91</v>
      </c>
      <c r="AV8576" s="15" t="s">
        <v>91</v>
      </c>
      <c r="AW8576" s="15" t="s">
        <v>38</v>
      </c>
      <c r="AX8576" s="15" t="s">
        <v>82</v>
      </c>
      <c r="AY8576" s="243" t="s">
        <v>262</v>
      </c>
    </row>
    <row r="8577" spans="2:51" s="13" customFormat="1" ht="10">
      <c r="B8577" s="212"/>
      <c r="C8577" s="213"/>
      <c r="D8577" s="208" t="s">
        <v>272</v>
      </c>
      <c r="E8577" s="214" t="s">
        <v>44</v>
      </c>
      <c r="F8577" s="215" t="s">
        <v>801</v>
      </c>
      <c r="G8577" s="213"/>
      <c r="H8577" s="214" t="s">
        <v>44</v>
      </c>
      <c r="I8577" s="216"/>
      <c r="J8577" s="213"/>
      <c r="K8577" s="213"/>
      <c r="L8577" s="217"/>
      <c r="M8577" s="218"/>
      <c r="N8577" s="219"/>
      <c r="O8577" s="219"/>
      <c r="P8577" s="219"/>
      <c r="Q8577" s="219"/>
      <c r="R8577" s="219"/>
      <c r="S8577" s="219"/>
      <c r="T8577" s="220"/>
      <c r="AT8577" s="221" t="s">
        <v>272</v>
      </c>
      <c r="AU8577" s="221" t="s">
        <v>91</v>
      </c>
      <c r="AV8577" s="13" t="s">
        <v>89</v>
      </c>
      <c r="AW8577" s="13" t="s">
        <v>38</v>
      </c>
      <c r="AX8577" s="13" t="s">
        <v>82</v>
      </c>
      <c r="AY8577" s="221" t="s">
        <v>262</v>
      </c>
    </row>
    <row r="8578" spans="2:51" s="15" customFormat="1" ht="10">
      <c r="B8578" s="233"/>
      <c r="C8578" s="234"/>
      <c r="D8578" s="208" t="s">
        <v>272</v>
      </c>
      <c r="E8578" s="235" t="s">
        <v>44</v>
      </c>
      <c r="F8578" s="236" t="s">
        <v>802</v>
      </c>
      <c r="G8578" s="234"/>
      <c r="H8578" s="237">
        <v>14.3</v>
      </c>
      <c r="I8578" s="238"/>
      <c r="J8578" s="234"/>
      <c r="K8578" s="234"/>
      <c r="L8578" s="239"/>
      <c r="M8578" s="240"/>
      <c r="N8578" s="241"/>
      <c r="O8578" s="241"/>
      <c r="P8578" s="241"/>
      <c r="Q8578" s="241"/>
      <c r="R8578" s="241"/>
      <c r="S8578" s="241"/>
      <c r="T8578" s="242"/>
      <c r="AT8578" s="243" t="s">
        <v>272</v>
      </c>
      <c r="AU8578" s="243" t="s">
        <v>91</v>
      </c>
      <c r="AV8578" s="15" t="s">
        <v>91</v>
      </c>
      <c r="AW8578" s="15" t="s">
        <v>38</v>
      </c>
      <c r="AX8578" s="15" t="s">
        <v>82</v>
      </c>
      <c r="AY8578" s="243" t="s">
        <v>262</v>
      </c>
    </row>
    <row r="8579" spans="2:51" s="15" customFormat="1" ht="10">
      <c r="B8579" s="233"/>
      <c r="C8579" s="234"/>
      <c r="D8579" s="208" t="s">
        <v>272</v>
      </c>
      <c r="E8579" s="235" t="s">
        <v>44</v>
      </c>
      <c r="F8579" s="236" t="s">
        <v>845</v>
      </c>
      <c r="G8579" s="234"/>
      <c r="H8579" s="237">
        <v>4.9000000000000004</v>
      </c>
      <c r="I8579" s="238"/>
      <c r="J8579" s="234"/>
      <c r="K8579" s="234"/>
      <c r="L8579" s="239"/>
      <c r="M8579" s="240"/>
      <c r="N8579" s="241"/>
      <c r="O8579" s="241"/>
      <c r="P8579" s="241"/>
      <c r="Q8579" s="241"/>
      <c r="R8579" s="241"/>
      <c r="S8579" s="241"/>
      <c r="T8579" s="242"/>
      <c r="AT8579" s="243" t="s">
        <v>272</v>
      </c>
      <c r="AU8579" s="243" t="s">
        <v>91</v>
      </c>
      <c r="AV8579" s="15" t="s">
        <v>91</v>
      </c>
      <c r="AW8579" s="15" t="s">
        <v>38</v>
      </c>
      <c r="AX8579" s="15" t="s">
        <v>82</v>
      </c>
      <c r="AY8579" s="243" t="s">
        <v>262</v>
      </c>
    </row>
    <row r="8580" spans="2:51" s="13" customFormat="1" ht="10">
      <c r="B8580" s="212"/>
      <c r="C8580" s="213"/>
      <c r="D8580" s="208" t="s">
        <v>272</v>
      </c>
      <c r="E8580" s="214" t="s">
        <v>44</v>
      </c>
      <c r="F8580" s="215" t="s">
        <v>846</v>
      </c>
      <c r="G8580" s="213"/>
      <c r="H8580" s="214" t="s">
        <v>44</v>
      </c>
      <c r="I8580" s="216"/>
      <c r="J8580" s="213"/>
      <c r="K8580" s="213"/>
      <c r="L8580" s="217"/>
      <c r="M8580" s="218"/>
      <c r="N8580" s="219"/>
      <c r="O8580" s="219"/>
      <c r="P8580" s="219"/>
      <c r="Q8580" s="219"/>
      <c r="R8580" s="219"/>
      <c r="S8580" s="219"/>
      <c r="T8580" s="220"/>
      <c r="AT8580" s="221" t="s">
        <v>272</v>
      </c>
      <c r="AU8580" s="221" t="s">
        <v>91</v>
      </c>
      <c r="AV8580" s="13" t="s">
        <v>89</v>
      </c>
      <c r="AW8580" s="13" t="s">
        <v>38</v>
      </c>
      <c r="AX8580" s="13" t="s">
        <v>82</v>
      </c>
      <c r="AY8580" s="221" t="s">
        <v>262</v>
      </c>
    </row>
    <row r="8581" spans="2:51" s="15" customFormat="1" ht="10">
      <c r="B8581" s="233"/>
      <c r="C8581" s="234"/>
      <c r="D8581" s="208" t="s">
        <v>272</v>
      </c>
      <c r="E8581" s="235" t="s">
        <v>44</v>
      </c>
      <c r="F8581" s="236" t="s">
        <v>805</v>
      </c>
      <c r="G8581" s="234"/>
      <c r="H8581" s="237">
        <v>10.199999999999999</v>
      </c>
      <c r="I8581" s="238"/>
      <c r="J8581" s="234"/>
      <c r="K8581" s="234"/>
      <c r="L8581" s="239"/>
      <c r="M8581" s="240"/>
      <c r="N8581" s="241"/>
      <c r="O8581" s="241"/>
      <c r="P8581" s="241"/>
      <c r="Q8581" s="241"/>
      <c r="R8581" s="241"/>
      <c r="S8581" s="241"/>
      <c r="T8581" s="242"/>
      <c r="AT8581" s="243" t="s">
        <v>272</v>
      </c>
      <c r="AU8581" s="243" t="s">
        <v>91</v>
      </c>
      <c r="AV8581" s="15" t="s">
        <v>91</v>
      </c>
      <c r="AW8581" s="15" t="s">
        <v>38</v>
      </c>
      <c r="AX8581" s="15" t="s">
        <v>82</v>
      </c>
      <c r="AY8581" s="243" t="s">
        <v>262</v>
      </c>
    </row>
    <row r="8582" spans="2:51" s="13" customFormat="1" ht="10">
      <c r="B8582" s="212"/>
      <c r="C8582" s="213"/>
      <c r="D8582" s="208" t="s">
        <v>272</v>
      </c>
      <c r="E8582" s="214" t="s">
        <v>44</v>
      </c>
      <c r="F8582" s="215" t="s">
        <v>806</v>
      </c>
      <c r="G8582" s="213"/>
      <c r="H8582" s="214" t="s">
        <v>44</v>
      </c>
      <c r="I8582" s="216"/>
      <c r="J8582" s="213"/>
      <c r="K8582" s="213"/>
      <c r="L8582" s="217"/>
      <c r="M8582" s="218"/>
      <c r="N8582" s="219"/>
      <c r="O8582" s="219"/>
      <c r="P8582" s="219"/>
      <c r="Q8582" s="219"/>
      <c r="R8582" s="219"/>
      <c r="S8582" s="219"/>
      <c r="T8582" s="220"/>
      <c r="AT8582" s="221" t="s">
        <v>272</v>
      </c>
      <c r="AU8582" s="221" t="s">
        <v>91</v>
      </c>
      <c r="AV8582" s="13" t="s">
        <v>89</v>
      </c>
      <c r="AW8582" s="13" t="s">
        <v>38</v>
      </c>
      <c r="AX8582" s="13" t="s">
        <v>82</v>
      </c>
      <c r="AY8582" s="221" t="s">
        <v>262</v>
      </c>
    </row>
    <row r="8583" spans="2:51" s="15" customFormat="1" ht="10">
      <c r="B8583" s="233"/>
      <c r="C8583" s="234"/>
      <c r="D8583" s="208" t="s">
        <v>272</v>
      </c>
      <c r="E8583" s="235" t="s">
        <v>44</v>
      </c>
      <c r="F8583" s="236" t="s">
        <v>807</v>
      </c>
      <c r="G8583" s="234"/>
      <c r="H8583" s="237">
        <v>13.9</v>
      </c>
      <c r="I8583" s="238"/>
      <c r="J8583" s="234"/>
      <c r="K8583" s="234"/>
      <c r="L8583" s="239"/>
      <c r="M8583" s="240"/>
      <c r="N8583" s="241"/>
      <c r="O8583" s="241"/>
      <c r="P8583" s="241"/>
      <c r="Q8583" s="241"/>
      <c r="R8583" s="241"/>
      <c r="S8583" s="241"/>
      <c r="T8583" s="242"/>
      <c r="AT8583" s="243" t="s">
        <v>272</v>
      </c>
      <c r="AU8583" s="243" t="s">
        <v>91</v>
      </c>
      <c r="AV8583" s="15" t="s">
        <v>91</v>
      </c>
      <c r="AW8583" s="15" t="s">
        <v>38</v>
      </c>
      <c r="AX8583" s="15" t="s">
        <v>82</v>
      </c>
      <c r="AY8583" s="243" t="s">
        <v>262</v>
      </c>
    </row>
    <row r="8584" spans="2:51" s="15" customFormat="1" ht="10">
      <c r="B8584" s="233"/>
      <c r="C8584" s="234"/>
      <c r="D8584" s="208" t="s">
        <v>272</v>
      </c>
      <c r="E8584" s="235" t="s">
        <v>44</v>
      </c>
      <c r="F8584" s="236" t="s">
        <v>803</v>
      </c>
      <c r="G8584" s="234"/>
      <c r="H8584" s="237">
        <v>5.7</v>
      </c>
      <c r="I8584" s="238"/>
      <c r="J8584" s="234"/>
      <c r="K8584" s="234"/>
      <c r="L8584" s="239"/>
      <c r="M8584" s="240"/>
      <c r="N8584" s="241"/>
      <c r="O8584" s="241"/>
      <c r="P8584" s="241"/>
      <c r="Q8584" s="241"/>
      <c r="R8584" s="241"/>
      <c r="S8584" s="241"/>
      <c r="T8584" s="242"/>
      <c r="AT8584" s="243" t="s">
        <v>272</v>
      </c>
      <c r="AU8584" s="243" t="s">
        <v>91</v>
      </c>
      <c r="AV8584" s="15" t="s">
        <v>91</v>
      </c>
      <c r="AW8584" s="15" t="s">
        <v>38</v>
      </c>
      <c r="AX8584" s="15" t="s">
        <v>82</v>
      </c>
      <c r="AY8584" s="243" t="s">
        <v>262</v>
      </c>
    </row>
    <row r="8585" spans="2:51" s="13" customFormat="1" ht="10">
      <c r="B8585" s="212"/>
      <c r="C8585" s="213"/>
      <c r="D8585" s="208" t="s">
        <v>272</v>
      </c>
      <c r="E8585" s="214" t="s">
        <v>44</v>
      </c>
      <c r="F8585" s="215" t="s">
        <v>847</v>
      </c>
      <c r="G8585" s="213"/>
      <c r="H8585" s="214" t="s">
        <v>44</v>
      </c>
      <c r="I8585" s="216"/>
      <c r="J8585" s="213"/>
      <c r="K8585" s="213"/>
      <c r="L8585" s="217"/>
      <c r="M8585" s="218"/>
      <c r="N8585" s="219"/>
      <c r="O8585" s="219"/>
      <c r="P8585" s="219"/>
      <c r="Q8585" s="219"/>
      <c r="R8585" s="219"/>
      <c r="S8585" s="219"/>
      <c r="T8585" s="220"/>
      <c r="AT8585" s="221" t="s">
        <v>272</v>
      </c>
      <c r="AU8585" s="221" t="s">
        <v>91</v>
      </c>
      <c r="AV8585" s="13" t="s">
        <v>89</v>
      </c>
      <c r="AW8585" s="13" t="s">
        <v>38</v>
      </c>
      <c r="AX8585" s="13" t="s">
        <v>82</v>
      </c>
      <c r="AY8585" s="221" t="s">
        <v>262</v>
      </c>
    </row>
    <row r="8586" spans="2:51" s="15" customFormat="1" ht="10">
      <c r="B8586" s="233"/>
      <c r="C8586" s="234"/>
      <c r="D8586" s="208" t="s">
        <v>272</v>
      </c>
      <c r="E8586" s="235" t="s">
        <v>44</v>
      </c>
      <c r="F8586" s="236" t="s">
        <v>809</v>
      </c>
      <c r="G8586" s="234"/>
      <c r="H8586" s="237">
        <v>73.400000000000006</v>
      </c>
      <c r="I8586" s="238"/>
      <c r="J8586" s="234"/>
      <c r="K8586" s="234"/>
      <c r="L8586" s="239"/>
      <c r="M8586" s="240"/>
      <c r="N8586" s="241"/>
      <c r="O8586" s="241"/>
      <c r="P8586" s="241"/>
      <c r="Q8586" s="241"/>
      <c r="R8586" s="241"/>
      <c r="S8586" s="241"/>
      <c r="T8586" s="242"/>
      <c r="AT8586" s="243" t="s">
        <v>272</v>
      </c>
      <c r="AU8586" s="243" t="s">
        <v>91</v>
      </c>
      <c r="AV8586" s="15" t="s">
        <v>91</v>
      </c>
      <c r="AW8586" s="15" t="s">
        <v>38</v>
      </c>
      <c r="AX8586" s="15" t="s">
        <v>82</v>
      </c>
      <c r="AY8586" s="243" t="s">
        <v>262</v>
      </c>
    </row>
    <row r="8587" spans="2:51" s="13" customFormat="1" ht="10">
      <c r="B8587" s="212"/>
      <c r="C8587" s="213"/>
      <c r="D8587" s="208" t="s">
        <v>272</v>
      </c>
      <c r="E8587" s="214" t="s">
        <v>44</v>
      </c>
      <c r="F8587" s="215" t="s">
        <v>848</v>
      </c>
      <c r="G8587" s="213"/>
      <c r="H8587" s="214" t="s">
        <v>44</v>
      </c>
      <c r="I8587" s="216"/>
      <c r="J8587" s="213"/>
      <c r="K8587" s="213"/>
      <c r="L8587" s="217"/>
      <c r="M8587" s="218"/>
      <c r="N8587" s="219"/>
      <c r="O8587" s="219"/>
      <c r="P8587" s="219"/>
      <c r="Q8587" s="219"/>
      <c r="R8587" s="219"/>
      <c r="S8587" s="219"/>
      <c r="T8587" s="220"/>
      <c r="AT8587" s="221" t="s">
        <v>272</v>
      </c>
      <c r="AU8587" s="221" t="s">
        <v>91</v>
      </c>
      <c r="AV8587" s="13" t="s">
        <v>89</v>
      </c>
      <c r="AW8587" s="13" t="s">
        <v>38</v>
      </c>
      <c r="AX8587" s="13" t="s">
        <v>82</v>
      </c>
      <c r="AY8587" s="221" t="s">
        <v>262</v>
      </c>
    </row>
    <row r="8588" spans="2:51" s="15" customFormat="1" ht="10">
      <c r="B8588" s="233"/>
      <c r="C8588" s="234"/>
      <c r="D8588" s="208" t="s">
        <v>272</v>
      </c>
      <c r="E8588" s="235" t="s">
        <v>44</v>
      </c>
      <c r="F8588" s="236" t="s">
        <v>453</v>
      </c>
      <c r="G8588" s="234"/>
      <c r="H8588" s="237">
        <v>17</v>
      </c>
      <c r="I8588" s="238"/>
      <c r="J8588" s="234"/>
      <c r="K8588" s="234"/>
      <c r="L8588" s="239"/>
      <c r="M8588" s="240"/>
      <c r="N8588" s="241"/>
      <c r="O8588" s="241"/>
      <c r="P8588" s="241"/>
      <c r="Q8588" s="241"/>
      <c r="R8588" s="241"/>
      <c r="S8588" s="241"/>
      <c r="T8588" s="242"/>
      <c r="AT8588" s="243" t="s">
        <v>272</v>
      </c>
      <c r="AU8588" s="243" t="s">
        <v>91</v>
      </c>
      <c r="AV8588" s="15" t="s">
        <v>91</v>
      </c>
      <c r="AW8588" s="15" t="s">
        <v>38</v>
      </c>
      <c r="AX8588" s="15" t="s">
        <v>82</v>
      </c>
      <c r="AY8588" s="243" t="s">
        <v>262</v>
      </c>
    </row>
    <row r="8589" spans="2:51" s="13" customFormat="1" ht="10">
      <c r="B8589" s="212"/>
      <c r="C8589" s="213"/>
      <c r="D8589" s="208" t="s">
        <v>272</v>
      </c>
      <c r="E8589" s="214" t="s">
        <v>44</v>
      </c>
      <c r="F8589" s="215" t="s">
        <v>849</v>
      </c>
      <c r="G8589" s="213"/>
      <c r="H8589" s="214" t="s">
        <v>44</v>
      </c>
      <c r="I8589" s="216"/>
      <c r="J8589" s="213"/>
      <c r="K8589" s="213"/>
      <c r="L8589" s="217"/>
      <c r="M8589" s="218"/>
      <c r="N8589" s="219"/>
      <c r="O8589" s="219"/>
      <c r="P8589" s="219"/>
      <c r="Q8589" s="219"/>
      <c r="R8589" s="219"/>
      <c r="S8589" s="219"/>
      <c r="T8589" s="220"/>
      <c r="AT8589" s="221" t="s">
        <v>272</v>
      </c>
      <c r="AU8589" s="221" t="s">
        <v>91</v>
      </c>
      <c r="AV8589" s="13" t="s">
        <v>89</v>
      </c>
      <c r="AW8589" s="13" t="s">
        <v>38</v>
      </c>
      <c r="AX8589" s="13" t="s">
        <v>82</v>
      </c>
      <c r="AY8589" s="221" t="s">
        <v>262</v>
      </c>
    </row>
    <row r="8590" spans="2:51" s="15" customFormat="1" ht="10">
      <c r="B8590" s="233"/>
      <c r="C8590" s="234"/>
      <c r="D8590" s="208" t="s">
        <v>272</v>
      </c>
      <c r="E8590" s="235" t="s">
        <v>44</v>
      </c>
      <c r="F8590" s="236" t="s">
        <v>812</v>
      </c>
      <c r="G8590" s="234"/>
      <c r="H8590" s="237">
        <v>16.5</v>
      </c>
      <c r="I8590" s="238"/>
      <c r="J8590" s="234"/>
      <c r="K8590" s="234"/>
      <c r="L8590" s="239"/>
      <c r="M8590" s="240"/>
      <c r="N8590" s="241"/>
      <c r="O8590" s="241"/>
      <c r="P8590" s="241"/>
      <c r="Q8590" s="241"/>
      <c r="R8590" s="241"/>
      <c r="S8590" s="241"/>
      <c r="T8590" s="242"/>
      <c r="AT8590" s="243" t="s">
        <v>272</v>
      </c>
      <c r="AU8590" s="243" t="s">
        <v>91</v>
      </c>
      <c r="AV8590" s="15" t="s">
        <v>91</v>
      </c>
      <c r="AW8590" s="15" t="s">
        <v>38</v>
      </c>
      <c r="AX8590" s="15" t="s">
        <v>82</v>
      </c>
      <c r="AY8590" s="243" t="s">
        <v>262</v>
      </c>
    </row>
    <row r="8591" spans="2:51" s="13" customFormat="1" ht="10">
      <c r="B8591" s="212"/>
      <c r="C8591" s="213"/>
      <c r="D8591" s="208" t="s">
        <v>272</v>
      </c>
      <c r="E8591" s="214" t="s">
        <v>44</v>
      </c>
      <c r="F8591" s="215" t="s">
        <v>850</v>
      </c>
      <c r="G8591" s="213"/>
      <c r="H8591" s="214" t="s">
        <v>44</v>
      </c>
      <c r="I8591" s="216"/>
      <c r="J8591" s="213"/>
      <c r="K8591" s="213"/>
      <c r="L8591" s="217"/>
      <c r="M8591" s="218"/>
      <c r="N8591" s="219"/>
      <c r="O8591" s="219"/>
      <c r="P8591" s="219"/>
      <c r="Q8591" s="219"/>
      <c r="R8591" s="219"/>
      <c r="S8591" s="219"/>
      <c r="T8591" s="220"/>
      <c r="AT8591" s="221" t="s">
        <v>272</v>
      </c>
      <c r="AU8591" s="221" t="s">
        <v>91</v>
      </c>
      <c r="AV8591" s="13" t="s">
        <v>89</v>
      </c>
      <c r="AW8591" s="13" t="s">
        <v>38</v>
      </c>
      <c r="AX8591" s="13" t="s">
        <v>82</v>
      </c>
      <c r="AY8591" s="221" t="s">
        <v>262</v>
      </c>
    </row>
    <row r="8592" spans="2:51" s="15" customFormat="1" ht="10">
      <c r="B8592" s="233"/>
      <c r="C8592" s="234"/>
      <c r="D8592" s="208" t="s">
        <v>272</v>
      </c>
      <c r="E8592" s="235" t="s">
        <v>44</v>
      </c>
      <c r="F8592" s="236" t="s">
        <v>814</v>
      </c>
      <c r="G8592" s="234"/>
      <c r="H8592" s="237">
        <v>23.3</v>
      </c>
      <c r="I8592" s="238"/>
      <c r="J8592" s="234"/>
      <c r="K8592" s="234"/>
      <c r="L8592" s="239"/>
      <c r="M8592" s="240"/>
      <c r="N8592" s="241"/>
      <c r="O8592" s="241"/>
      <c r="P8592" s="241"/>
      <c r="Q8592" s="241"/>
      <c r="R8592" s="241"/>
      <c r="S8592" s="241"/>
      <c r="T8592" s="242"/>
      <c r="AT8592" s="243" t="s">
        <v>272</v>
      </c>
      <c r="AU8592" s="243" t="s">
        <v>91</v>
      </c>
      <c r="AV8592" s="15" t="s">
        <v>91</v>
      </c>
      <c r="AW8592" s="15" t="s">
        <v>38</v>
      </c>
      <c r="AX8592" s="15" t="s">
        <v>82</v>
      </c>
      <c r="AY8592" s="243" t="s">
        <v>262</v>
      </c>
    </row>
    <row r="8593" spans="2:51" s="13" customFormat="1" ht="10">
      <c r="B8593" s="212"/>
      <c r="C8593" s="213"/>
      <c r="D8593" s="208" t="s">
        <v>272</v>
      </c>
      <c r="E8593" s="214" t="s">
        <v>44</v>
      </c>
      <c r="F8593" s="215" t="s">
        <v>851</v>
      </c>
      <c r="G8593" s="213"/>
      <c r="H8593" s="214" t="s">
        <v>44</v>
      </c>
      <c r="I8593" s="216"/>
      <c r="J8593" s="213"/>
      <c r="K8593" s="213"/>
      <c r="L8593" s="217"/>
      <c r="M8593" s="218"/>
      <c r="N8593" s="219"/>
      <c r="O8593" s="219"/>
      <c r="P8593" s="219"/>
      <c r="Q8593" s="219"/>
      <c r="R8593" s="219"/>
      <c r="S8593" s="219"/>
      <c r="T8593" s="220"/>
      <c r="AT8593" s="221" t="s">
        <v>272</v>
      </c>
      <c r="AU8593" s="221" t="s">
        <v>91</v>
      </c>
      <c r="AV8593" s="13" t="s">
        <v>89</v>
      </c>
      <c r="AW8593" s="13" t="s">
        <v>38</v>
      </c>
      <c r="AX8593" s="13" t="s">
        <v>82</v>
      </c>
      <c r="AY8593" s="221" t="s">
        <v>262</v>
      </c>
    </row>
    <row r="8594" spans="2:51" s="15" customFormat="1" ht="10">
      <c r="B8594" s="233"/>
      <c r="C8594" s="234"/>
      <c r="D8594" s="208" t="s">
        <v>272</v>
      </c>
      <c r="E8594" s="235" t="s">
        <v>44</v>
      </c>
      <c r="F8594" s="236" t="s">
        <v>816</v>
      </c>
      <c r="G8594" s="234"/>
      <c r="H8594" s="237">
        <v>25.5</v>
      </c>
      <c r="I8594" s="238"/>
      <c r="J8594" s="234"/>
      <c r="K8594" s="234"/>
      <c r="L8594" s="239"/>
      <c r="M8594" s="240"/>
      <c r="N8594" s="241"/>
      <c r="O8594" s="241"/>
      <c r="P8594" s="241"/>
      <c r="Q8594" s="241"/>
      <c r="R8594" s="241"/>
      <c r="S8594" s="241"/>
      <c r="T8594" s="242"/>
      <c r="AT8594" s="243" t="s">
        <v>272</v>
      </c>
      <c r="AU8594" s="243" t="s">
        <v>91</v>
      </c>
      <c r="AV8594" s="15" t="s">
        <v>91</v>
      </c>
      <c r="AW8594" s="15" t="s">
        <v>38</v>
      </c>
      <c r="AX8594" s="15" t="s">
        <v>82</v>
      </c>
      <c r="AY8594" s="243" t="s">
        <v>262</v>
      </c>
    </row>
    <row r="8595" spans="2:51" s="13" customFormat="1" ht="10">
      <c r="B8595" s="212"/>
      <c r="C8595" s="213"/>
      <c r="D8595" s="208" t="s">
        <v>272</v>
      </c>
      <c r="E8595" s="214" t="s">
        <v>44</v>
      </c>
      <c r="F8595" s="215" t="s">
        <v>852</v>
      </c>
      <c r="G8595" s="213"/>
      <c r="H8595" s="214" t="s">
        <v>44</v>
      </c>
      <c r="I8595" s="216"/>
      <c r="J8595" s="213"/>
      <c r="K8595" s="213"/>
      <c r="L8595" s="217"/>
      <c r="M8595" s="218"/>
      <c r="N8595" s="219"/>
      <c r="O8595" s="219"/>
      <c r="P8595" s="219"/>
      <c r="Q8595" s="219"/>
      <c r="R8595" s="219"/>
      <c r="S8595" s="219"/>
      <c r="T8595" s="220"/>
      <c r="AT8595" s="221" t="s">
        <v>272</v>
      </c>
      <c r="AU8595" s="221" t="s">
        <v>91</v>
      </c>
      <c r="AV8595" s="13" t="s">
        <v>89</v>
      </c>
      <c r="AW8595" s="13" t="s">
        <v>38</v>
      </c>
      <c r="AX8595" s="13" t="s">
        <v>82</v>
      </c>
      <c r="AY8595" s="221" t="s">
        <v>262</v>
      </c>
    </row>
    <row r="8596" spans="2:51" s="15" customFormat="1" ht="10">
      <c r="B8596" s="233"/>
      <c r="C8596" s="234"/>
      <c r="D8596" s="208" t="s">
        <v>272</v>
      </c>
      <c r="E8596" s="235" t="s">
        <v>44</v>
      </c>
      <c r="F8596" s="236" t="s">
        <v>818</v>
      </c>
      <c r="G8596" s="234"/>
      <c r="H8596" s="237">
        <v>17.399999999999999</v>
      </c>
      <c r="I8596" s="238"/>
      <c r="J8596" s="234"/>
      <c r="K8596" s="234"/>
      <c r="L8596" s="239"/>
      <c r="M8596" s="240"/>
      <c r="N8596" s="241"/>
      <c r="O8596" s="241"/>
      <c r="P8596" s="241"/>
      <c r="Q8596" s="241"/>
      <c r="R8596" s="241"/>
      <c r="S8596" s="241"/>
      <c r="T8596" s="242"/>
      <c r="AT8596" s="243" t="s">
        <v>272</v>
      </c>
      <c r="AU8596" s="243" t="s">
        <v>91</v>
      </c>
      <c r="AV8596" s="15" t="s">
        <v>91</v>
      </c>
      <c r="AW8596" s="15" t="s">
        <v>38</v>
      </c>
      <c r="AX8596" s="15" t="s">
        <v>82</v>
      </c>
      <c r="AY8596" s="243" t="s">
        <v>262</v>
      </c>
    </row>
    <row r="8597" spans="2:51" s="13" customFormat="1" ht="10">
      <c r="B8597" s="212"/>
      <c r="C8597" s="213"/>
      <c r="D8597" s="208" t="s">
        <v>272</v>
      </c>
      <c r="E8597" s="214" t="s">
        <v>44</v>
      </c>
      <c r="F8597" s="215" t="s">
        <v>853</v>
      </c>
      <c r="G8597" s="213"/>
      <c r="H8597" s="214" t="s">
        <v>44</v>
      </c>
      <c r="I8597" s="216"/>
      <c r="J8597" s="213"/>
      <c r="K8597" s="213"/>
      <c r="L8597" s="217"/>
      <c r="M8597" s="218"/>
      <c r="N8597" s="219"/>
      <c r="O8597" s="219"/>
      <c r="P8597" s="219"/>
      <c r="Q8597" s="219"/>
      <c r="R8597" s="219"/>
      <c r="S8597" s="219"/>
      <c r="T8597" s="220"/>
      <c r="AT8597" s="221" t="s">
        <v>272</v>
      </c>
      <c r="AU8597" s="221" t="s">
        <v>91</v>
      </c>
      <c r="AV8597" s="13" t="s">
        <v>89</v>
      </c>
      <c r="AW8597" s="13" t="s">
        <v>38</v>
      </c>
      <c r="AX8597" s="13" t="s">
        <v>82</v>
      </c>
      <c r="AY8597" s="221" t="s">
        <v>262</v>
      </c>
    </row>
    <row r="8598" spans="2:51" s="15" customFormat="1" ht="10">
      <c r="B8598" s="233"/>
      <c r="C8598" s="234"/>
      <c r="D8598" s="208" t="s">
        <v>272</v>
      </c>
      <c r="E8598" s="235" t="s">
        <v>44</v>
      </c>
      <c r="F8598" s="236" t="s">
        <v>820</v>
      </c>
      <c r="G8598" s="234"/>
      <c r="H8598" s="237">
        <v>18.2</v>
      </c>
      <c r="I8598" s="238"/>
      <c r="J8598" s="234"/>
      <c r="K8598" s="234"/>
      <c r="L8598" s="239"/>
      <c r="M8598" s="240"/>
      <c r="N8598" s="241"/>
      <c r="O8598" s="241"/>
      <c r="P8598" s="241"/>
      <c r="Q8598" s="241"/>
      <c r="R8598" s="241"/>
      <c r="S8598" s="241"/>
      <c r="T8598" s="242"/>
      <c r="AT8598" s="243" t="s">
        <v>272</v>
      </c>
      <c r="AU8598" s="243" t="s">
        <v>91</v>
      </c>
      <c r="AV8598" s="15" t="s">
        <v>91</v>
      </c>
      <c r="AW8598" s="15" t="s">
        <v>38</v>
      </c>
      <c r="AX8598" s="15" t="s">
        <v>82</v>
      </c>
      <c r="AY8598" s="243" t="s">
        <v>262</v>
      </c>
    </row>
    <row r="8599" spans="2:51" s="13" customFormat="1" ht="10">
      <c r="B8599" s="212"/>
      <c r="C8599" s="213"/>
      <c r="D8599" s="208" t="s">
        <v>272</v>
      </c>
      <c r="E8599" s="214" t="s">
        <v>44</v>
      </c>
      <c r="F8599" s="215" t="s">
        <v>854</v>
      </c>
      <c r="G8599" s="213"/>
      <c r="H8599" s="214" t="s">
        <v>44</v>
      </c>
      <c r="I8599" s="216"/>
      <c r="J8599" s="213"/>
      <c r="K8599" s="213"/>
      <c r="L8599" s="217"/>
      <c r="M8599" s="218"/>
      <c r="N8599" s="219"/>
      <c r="O8599" s="219"/>
      <c r="P8599" s="219"/>
      <c r="Q8599" s="219"/>
      <c r="R8599" s="219"/>
      <c r="S8599" s="219"/>
      <c r="T8599" s="220"/>
      <c r="AT8599" s="221" t="s">
        <v>272</v>
      </c>
      <c r="AU8599" s="221" t="s">
        <v>91</v>
      </c>
      <c r="AV8599" s="13" t="s">
        <v>89</v>
      </c>
      <c r="AW8599" s="13" t="s">
        <v>38</v>
      </c>
      <c r="AX8599" s="13" t="s">
        <v>82</v>
      </c>
      <c r="AY8599" s="221" t="s">
        <v>262</v>
      </c>
    </row>
    <row r="8600" spans="2:51" s="15" customFormat="1" ht="10">
      <c r="B8600" s="233"/>
      <c r="C8600" s="234"/>
      <c r="D8600" s="208" t="s">
        <v>272</v>
      </c>
      <c r="E8600" s="235" t="s">
        <v>44</v>
      </c>
      <c r="F8600" s="236" t="s">
        <v>822</v>
      </c>
      <c r="G8600" s="234"/>
      <c r="H8600" s="237">
        <v>26.9</v>
      </c>
      <c r="I8600" s="238"/>
      <c r="J8600" s="234"/>
      <c r="K8600" s="234"/>
      <c r="L8600" s="239"/>
      <c r="M8600" s="240"/>
      <c r="N8600" s="241"/>
      <c r="O8600" s="241"/>
      <c r="P8600" s="241"/>
      <c r="Q8600" s="241"/>
      <c r="R8600" s="241"/>
      <c r="S8600" s="241"/>
      <c r="T8600" s="242"/>
      <c r="AT8600" s="243" t="s">
        <v>272</v>
      </c>
      <c r="AU8600" s="243" t="s">
        <v>91</v>
      </c>
      <c r="AV8600" s="15" t="s">
        <v>91</v>
      </c>
      <c r="AW8600" s="15" t="s">
        <v>38</v>
      </c>
      <c r="AX8600" s="15" t="s">
        <v>82</v>
      </c>
      <c r="AY8600" s="243" t="s">
        <v>262</v>
      </c>
    </row>
    <row r="8601" spans="2:51" s="13" customFormat="1" ht="10">
      <c r="B8601" s="212"/>
      <c r="C8601" s="213"/>
      <c r="D8601" s="208" t="s">
        <v>272</v>
      </c>
      <c r="E8601" s="214" t="s">
        <v>44</v>
      </c>
      <c r="F8601" s="215" t="s">
        <v>855</v>
      </c>
      <c r="G8601" s="213"/>
      <c r="H8601" s="214" t="s">
        <v>44</v>
      </c>
      <c r="I8601" s="216"/>
      <c r="J8601" s="213"/>
      <c r="K8601" s="213"/>
      <c r="L8601" s="217"/>
      <c r="M8601" s="218"/>
      <c r="N8601" s="219"/>
      <c r="O8601" s="219"/>
      <c r="P8601" s="219"/>
      <c r="Q8601" s="219"/>
      <c r="R8601" s="219"/>
      <c r="S8601" s="219"/>
      <c r="T8601" s="220"/>
      <c r="AT8601" s="221" t="s">
        <v>272</v>
      </c>
      <c r="AU8601" s="221" t="s">
        <v>91</v>
      </c>
      <c r="AV8601" s="13" t="s">
        <v>89</v>
      </c>
      <c r="AW8601" s="13" t="s">
        <v>38</v>
      </c>
      <c r="AX8601" s="13" t="s">
        <v>82</v>
      </c>
      <c r="AY8601" s="221" t="s">
        <v>262</v>
      </c>
    </row>
    <row r="8602" spans="2:51" s="15" customFormat="1" ht="10">
      <c r="B8602" s="233"/>
      <c r="C8602" s="234"/>
      <c r="D8602" s="208" t="s">
        <v>272</v>
      </c>
      <c r="E8602" s="235" t="s">
        <v>44</v>
      </c>
      <c r="F8602" s="236" t="s">
        <v>581</v>
      </c>
      <c r="G8602" s="234"/>
      <c r="H8602" s="237">
        <v>29</v>
      </c>
      <c r="I8602" s="238"/>
      <c r="J8602" s="234"/>
      <c r="K8602" s="234"/>
      <c r="L8602" s="239"/>
      <c r="M8602" s="240"/>
      <c r="N8602" s="241"/>
      <c r="O8602" s="241"/>
      <c r="P8602" s="241"/>
      <c r="Q8602" s="241"/>
      <c r="R8602" s="241"/>
      <c r="S8602" s="241"/>
      <c r="T8602" s="242"/>
      <c r="AT8602" s="243" t="s">
        <v>272</v>
      </c>
      <c r="AU8602" s="243" t="s">
        <v>91</v>
      </c>
      <c r="AV8602" s="15" t="s">
        <v>91</v>
      </c>
      <c r="AW8602" s="15" t="s">
        <v>38</v>
      </c>
      <c r="AX8602" s="15" t="s">
        <v>82</v>
      </c>
      <c r="AY8602" s="243" t="s">
        <v>262</v>
      </c>
    </row>
    <row r="8603" spans="2:51" s="13" customFormat="1" ht="10">
      <c r="B8603" s="212"/>
      <c r="C8603" s="213"/>
      <c r="D8603" s="208" t="s">
        <v>272</v>
      </c>
      <c r="E8603" s="214" t="s">
        <v>44</v>
      </c>
      <c r="F8603" s="215" t="s">
        <v>856</v>
      </c>
      <c r="G8603" s="213"/>
      <c r="H8603" s="214" t="s">
        <v>44</v>
      </c>
      <c r="I8603" s="216"/>
      <c r="J8603" s="213"/>
      <c r="K8603" s="213"/>
      <c r="L8603" s="217"/>
      <c r="M8603" s="218"/>
      <c r="N8603" s="219"/>
      <c r="O8603" s="219"/>
      <c r="P8603" s="219"/>
      <c r="Q8603" s="219"/>
      <c r="R8603" s="219"/>
      <c r="S8603" s="219"/>
      <c r="T8603" s="220"/>
      <c r="AT8603" s="221" t="s">
        <v>272</v>
      </c>
      <c r="AU8603" s="221" t="s">
        <v>91</v>
      </c>
      <c r="AV8603" s="13" t="s">
        <v>89</v>
      </c>
      <c r="AW8603" s="13" t="s">
        <v>38</v>
      </c>
      <c r="AX8603" s="13" t="s">
        <v>82</v>
      </c>
      <c r="AY8603" s="221" t="s">
        <v>262</v>
      </c>
    </row>
    <row r="8604" spans="2:51" s="15" customFormat="1" ht="10">
      <c r="B8604" s="233"/>
      <c r="C8604" s="234"/>
      <c r="D8604" s="208" t="s">
        <v>272</v>
      </c>
      <c r="E8604" s="235" t="s">
        <v>44</v>
      </c>
      <c r="F8604" s="236" t="s">
        <v>825</v>
      </c>
      <c r="G8604" s="234"/>
      <c r="H8604" s="237">
        <v>52.7</v>
      </c>
      <c r="I8604" s="238"/>
      <c r="J8604" s="234"/>
      <c r="K8604" s="234"/>
      <c r="L8604" s="239"/>
      <c r="M8604" s="240"/>
      <c r="N8604" s="241"/>
      <c r="O8604" s="241"/>
      <c r="P8604" s="241"/>
      <c r="Q8604" s="241"/>
      <c r="R8604" s="241"/>
      <c r="S8604" s="241"/>
      <c r="T8604" s="242"/>
      <c r="AT8604" s="243" t="s">
        <v>272</v>
      </c>
      <c r="AU8604" s="243" t="s">
        <v>91</v>
      </c>
      <c r="AV8604" s="15" t="s">
        <v>91</v>
      </c>
      <c r="AW8604" s="15" t="s">
        <v>38</v>
      </c>
      <c r="AX8604" s="15" t="s">
        <v>82</v>
      </c>
      <c r="AY8604" s="243" t="s">
        <v>262</v>
      </c>
    </row>
    <row r="8605" spans="2:51" s="13" customFormat="1" ht="10">
      <c r="B8605" s="212"/>
      <c r="C8605" s="213"/>
      <c r="D8605" s="208" t="s">
        <v>272</v>
      </c>
      <c r="E8605" s="214" t="s">
        <v>44</v>
      </c>
      <c r="F8605" s="215" t="s">
        <v>857</v>
      </c>
      <c r="G8605" s="213"/>
      <c r="H8605" s="214" t="s">
        <v>44</v>
      </c>
      <c r="I8605" s="216"/>
      <c r="J8605" s="213"/>
      <c r="K8605" s="213"/>
      <c r="L8605" s="217"/>
      <c r="M8605" s="218"/>
      <c r="N8605" s="219"/>
      <c r="O8605" s="219"/>
      <c r="P8605" s="219"/>
      <c r="Q8605" s="219"/>
      <c r="R8605" s="219"/>
      <c r="S8605" s="219"/>
      <c r="T8605" s="220"/>
      <c r="AT8605" s="221" t="s">
        <v>272</v>
      </c>
      <c r="AU8605" s="221" t="s">
        <v>91</v>
      </c>
      <c r="AV8605" s="13" t="s">
        <v>89</v>
      </c>
      <c r="AW8605" s="13" t="s">
        <v>38</v>
      </c>
      <c r="AX8605" s="13" t="s">
        <v>82</v>
      </c>
      <c r="AY8605" s="221" t="s">
        <v>262</v>
      </c>
    </row>
    <row r="8606" spans="2:51" s="15" customFormat="1" ht="10">
      <c r="B8606" s="233"/>
      <c r="C8606" s="234"/>
      <c r="D8606" s="208" t="s">
        <v>272</v>
      </c>
      <c r="E8606" s="235" t="s">
        <v>44</v>
      </c>
      <c r="F8606" s="236" t="s">
        <v>827</v>
      </c>
      <c r="G8606" s="234"/>
      <c r="H8606" s="237">
        <v>27.6</v>
      </c>
      <c r="I8606" s="238"/>
      <c r="J8606" s="234"/>
      <c r="K8606" s="234"/>
      <c r="L8606" s="239"/>
      <c r="M8606" s="240"/>
      <c r="N8606" s="241"/>
      <c r="O8606" s="241"/>
      <c r="P8606" s="241"/>
      <c r="Q8606" s="241"/>
      <c r="R8606" s="241"/>
      <c r="S8606" s="241"/>
      <c r="T8606" s="242"/>
      <c r="AT8606" s="243" t="s">
        <v>272</v>
      </c>
      <c r="AU8606" s="243" t="s">
        <v>91</v>
      </c>
      <c r="AV8606" s="15" t="s">
        <v>91</v>
      </c>
      <c r="AW8606" s="15" t="s">
        <v>38</v>
      </c>
      <c r="AX8606" s="15" t="s">
        <v>82</v>
      </c>
      <c r="AY8606" s="243" t="s">
        <v>262</v>
      </c>
    </row>
    <row r="8607" spans="2:51" s="13" customFormat="1" ht="10">
      <c r="B8607" s="212"/>
      <c r="C8607" s="213"/>
      <c r="D8607" s="208" t="s">
        <v>272</v>
      </c>
      <c r="E8607" s="214" t="s">
        <v>44</v>
      </c>
      <c r="F8607" s="215" t="s">
        <v>858</v>
      </c>
      <c r="G8607" s="213"/>
      <c r="H8607" s="214" t="s">
        <v>44</v>
      </c>
      <c r="I8607" s="216"/>
      <c r="J8607" s="213"/>
      <c r="K8607" s="213"/>
      <c r="L8607" s="217"/>
      <c r="M8607" s="218"/>
      <c r="N8607" s="219"/>
      <c r="O8607" s="219"/>
      <c r="P8607" s="219"/>
      <c r="Q8607" s="219"/>
      <c r="R8607" s="219"/>
      <c r="S8607" s="219"/>
      <c r="T8607" s="220"/>
      <c r="AT8607" s="221" t="s">
        <v>272</v>
      </c>
      <c r="AU8607" s="221" t="s">
        <v>91</v>
      </c>
      <c r="AV8607" s="13" t="s">
        <v>89</v>
      </c>
      <c r="AW8607" s="13" t="s">
        <v>38</v>
      </c>
      <c r="AX8607" s="13" t="s">
        <v>82</v>
      </c>
      <c r="AY8607" s="221" t="s">
        <v>262</v>
      </c>
    </row>
    <row r="8608" spans="2:51" s="15" customFormat="1" ht="10">
      <c r="B8608" s="233"/>
      <c r="C8608" s="234"/>
      <c r="D8608" s="208" t="s">
        <v>272</v>
      </c>
      <c r="E8608" s="235" t="s">
        <v>44</v>
      </c>
      <c r="F8608" s="236" t="s">
        <v>829</v>
      </c>
      <c r="G8608" s="234"/>
      <c r="H8608" s="237">
        <v>53.4</v>
      </c>
      <c r="I8608" s="238"/>
      <c r="J8608" s="234"/>
      <c r="K8608" s="234"/>
      <c r="L8608" s="239"/>
      <c r="M8608" s="240"/>
      <c r="N8608" s="241"/>
      <c r="O8608" s="241"/>
      <c r="P8608" s="241"/>
      <c r="Q8608" s="241"/>
      <c r="R8608" s="241"/>
      <c r="S8608" s="241"/>
      <c r="T8608" s="242"/>
      <c r="AT8608" s="243" t="s">
        <v>272</v>
      </c>
      <c r="AU8608" s="243" t="s">
        <v>91</v>
      </c>
      <c r="AV8608" s="15" t="s">
        <v>91</v>
      </c>
      <c r="AW8608" s="15" t="s">
        <v>38</v>
      </c>
      <c r="AX8608" s="15" t="s">
        <v>82</v>
      </c>
      <c r="AY8608" s="243" t="s">
        <v>262</v>
      </c>
    </row>
    <row r="8609" spans="2:51" s="13" customFormat="1" ht="10">
      <c r="B8609" s="212"/>
      <c r="C8609" s="213"/>
      <c r="D8609" s="208" t="s">
        <v>272</v>
      </c>
      <c r="E8609" s="214" t="s">
        <v>44</v>
      </c>
      <c r="F8609" s="215" t="s">
        <v>859</v>
      </c>
      <c r="G8609" s="213"/>
      <c r="H8609" s="214" t="s">
        <v>44</v>
      </c>
      <c r="I8609" s="216"/>
      <c r="J8609" s="213"/>
      <c r="K8609" s="213"/>
      <c r="L8609" s="217"/>
      <c r="M8609" s="218"/>
      <c r="N8609" s="219"/>
      <c r="O8609" s="219"/>
      <c r="P8609" s="219"/>
      <c r="Q8609" s="219"/>
      <c r="R8609" s="219"/>
      <c r="S8609" s="219"/>
      <c r="T8609" s="220"/>
      <c r="AT8609" s="221" t="s">
        <v>272</v>
      </c>
      <c r="AU8609" s="221" t="s">
        <v>91</v>
      </c>
      <c r="AV8609" s="13" t="s">
        <v>89</v>
      </c>
      <c r="AW8609" s="13" t="s">
        <v>38</v>
      </c>
      <c r="AX8609" s="13" t="s">
        <v>82</v>
      </c>
      <c r="AY8609" s="221" t="s">
        <v>262</v>
      </c>
    </row>
    <row r="8610" spans="2:51" s="15" customFormat="1" ht="10">
      <c r="B8610" s="233"/>
      <c r="C8610" s="234"/>
      <c r="D8610" s="208" t="s">
        <v>272</v>
      </c>
      <c r="E8610" s="235" t="s">
        <v>44</v>
      </c>
      <c r="F8610" s="236" t="s">
        <v>831</v>
      </c>
      <c r="G8610" s="234"/>
      <c r="H8610" s="237">
        <v>28.5</v>
      </c>
      <c r="I8610" s="238"/>
      <c r="J8610" s="234"/>
      <c r="K8610" s="234"/>
      <c r="L8610" s="239"/>
      <c r="M8610" s="240"/>
      <c r="N8610" s="241"/>
      <c r="O8610" s="241"/>
      <c r="P8610" s="241"/>
      <c r="Q8610" s="241"/>
      <c r="R8610" s="241"/>
      <c r="S8610" s="241"/>
      <c r="T8610" s="242"/>
      <c r="AT8610" s="243" t="s">
        <v>272</v>
      </c>
      <c r="AU8610" s="243" t="s">
        <v>91</v>
      </c>
      <c r="AV8610" s="15" t="s">
        <v>91</v>
      </c>
      <c r="AW8610" s="15" t="s">
        <v>38</v>
      </c>
      <c r="AX8610" s="15" t="s">
        <v>82</v>
      </c>
      <c r="AY8610" s="243" t="s">
        <v>262</v>
      </c>
    </row>
    <row r="8611" spans="2:51" s="13" customFormat="1" ht="10">
      <c r="B8611" s="212"/>
      <c r="C8611" s="213"/>
      <c r="D8611" s="208" t="s">
        <v>272</v>
      </c>
      <c r="E8611" s="214" t="s">
        <v>44</v>
      </c>
      <c r="F8611" s="215" t="s">
        <v>860</v>
      </c>
      <c r="G8611" s="213"/>
      <c r="H8611" s="214" t="s">
        <v>44</v>
      </c>
      <c r="I8611" s="216"/>
      <c r="J8611" s="213"/>
      <c r="K8611" s="213"/>
      <c r="L8611" s="217"/>
      <c r="M8611" s="218"/>
      <c r="N8611" s="219"/>
      <c r="O8611" s="219"/>
      <c r="P8611" s="219"/>
      <c r="Q8611" s="219"/>
      <c r="R8611" s="219"/>
      <c r="S8611" s="219"/>
      <c r="T8611" s="220"/>
      <c r="AT8611" s="221" t="s">
        <v>272</v>
      </c>
      <c r="AU8611" s="221" t="s">
        <v>91</v>
      </c>
      <c r="AV8611" s="13" t="s">
        <v>89</v>
      </c>
      <c r="AW8611" s="13" t="s">
        <v>38</v>
      </c>
      <c r="AX8611" s="13" t="s">
        <v>82</v>
      </c>
      <c r="AY8611" s="221" t="s">
        <v>262</v>
      </c>
    </row>
    <row r="8612" spans="2:51" s="15" customFormat="1" ht="10">
      <c r="B8612" s="233"/>
      <c r="C8612" s="234"/>
      <c r="D8612" s="208" t="s">
        <v>272</v>
      </c>
      <c r="E8612" s="235" t="s">
        <v>44</v>
      </c>
      <c r="F8612" s="236" t="s">
        <v>833</v>
      </c>
      <c r="G8612" s="234"/>
      <c r="H8612" s="237">
        <v>54.8</v>
      </c>
      <c r="I8612" s="238"/>
      <c r="J8612" s="234"/>
      <c r="K8612" s="234"/>
      <c r="L8612" s="239"/>
      <c r="M8612" s="240"/>
      <c r="N8612" s="241"/>
      <c r="O8612" s="241"/>
      <c r="P8612" s="241"/>
      <c r="Q8612" s="241"/>
      <c r="R8612" s="241"/>
      <c r="S8612" s="241"/>
      <c r="T8612" s="242"/>
      <c r="AT8612" s="243" t="s">
        <v>272</v>
      </c>
      <c r="AU8612" s="243" t="s">
        <v>91</v>
      </c>
      <c r="AV8612" s="15" t="s">
        <v>91</v>
      </c>
      <c r="AW8612" s="15" t="s">
        <v>38</v>
      </c>
      <c r="AX8612" s="15" t="s">
        <v>82</v>
      </c>
      <c r="AY8612" s="243" t="s">
        <v>262</v>
      </c>
    </row>
    <row r="8613" spans="2:51" s="13" customFormat="1" ht="10">
      <c r="B8613" s="212"/>
      <c r="C8613" s="213"/>
      <c r="D8613" s="208" t="s">
        <v>272</v>
      </c>
      <c r="E8613" s="214" t="s">
        <v>44</v>
      </c>
      <c r="F8613" s="215" t="s">
        <v>861</v>
      </c>
      <c r="G8613" s="213"/>
      <c r="H8613" s="214" t="s">
        <v>44</v>
      </c>
      <c r="I8613" s="216"/>
      <c r="J8613" s="213"/>
      <c r="K8613" s="213"/>
      <c r="L8613" s="217"/>
      <c r="M8613" s="218"/>
      <c r="N8613" s="219"/>
      <c r="O8613" s="219"/>
      <c r="P8613" s="219"/>
      <c r="Q8613" s="219"/>
      <c r="R8613" s="219"/>
      <c r="S8613" s="219"/>
      <c r="T8613" s="220"/>
      <c r="AT8613" s="221" t="s">
        <v>272</v>
      </c>
      <c r="AU8613" s="221" t="s">
        <v>91</v>
      </c>
      <c r="AV8613" s="13" t="s">
        <v>89</v>
      </c>
      <c r="AW8613" s="13" t="s">
        <v>38</v>
      </c>
      <c r="AX8613" s="13" t="s">
        <v>82</v>
      </c>
      <c r="AY8613" s="221" t="s">
        <v>262</v>
      </c>
    </row>
    <row r="8614" spans="2:51" s="15" customFormat="1" ht="10">
      <c r="B8614" s="233"/>
      <c r="C8614" s="234"/>
      <c r="D8614" s="208" t="s">
        <v>272</v>
      </c>
      <c r="E8614" s="235" t="s">
        <v>44</v>
      </c>
      <c r="F8614" s="236" t="s">
        <v>768</v>
      </c>
      <c r="G8614" s="234"/>
      <c r="H8614" s="237">
        <v>3.8</v>
      </c>
      <c r="I8614" s="238"/>
      <c r="J8614" s="234"/>
      <c r="K8614" s="234"/>
      <c r="L8614" s="239"/>
      <c r="M8614" s="240"/>
      <c r="N8614" s="241"/>
      <c r="O8614" s="241"/>
      <c r="P8614" s="241"/>
      <c r="Q8614" s="241"/>
      <c r="R8614" s="241"/>
      <c r="S8614" s="241"/>
      <c r="T8614" s="242"/>
      <c r="AT8614" s="243" t="s">
        <v>272</v>
      </c>
      <c r="AU8614" s="243" t="s">
        <v>91</v>
      </c>
      <c r="AV8614" s="15" t="s">
        <v>91</v>
      </c>
      <c r="AW8614" s="15" t="s">
        <v>38</v>
      </c>
      <c r="AX8614" s="15" t="s">
        <v>82</v>
      </c>
      <c r="AY8614" s="243" t="s">
        <v>262</v>
      </c>
    </row>
    <row r="8615" spans="2:51" s="13" customFormat="1" ht="10">
      <c r="B8615" s="212"/>
      <c r="C8615" s="213"/>
      <c r="D8615" s="208" t="s">
        <v>272</v>
      </c>
      <c r="E8615" s="214" t="s">
        <v>44</v>
      </c>
      <c r="F8615" s="215" t="s">
        <v>862</v>
      </c>
      <c r="G8615" s="213"/>
      <c r="H8615" s="214" t="s">
        <v>44</v>
      </c>
      <c r="I8615" s="216"/>
      <c r="J8615" s="213"/>
      <c r="K8615" s="213"/>
      <c r="L8615" s="217"/>
      <c r="M8615" s="218"/>
      <c r="N8615" s="219"/>
      <c r="O8615" s="219"/>
      <c r="P8615" s="219"/>
      <c r="Q8615" s="219"/>
      <c r="R8615" s="219"/>
      <c r="S8615" s="219"/>
      <c r="T8615" s="220"/>
      <c r="AT8615" s="221" t="s">
        <v>272</v>
      </c>
      <c r="AU8615" s="221" t="s">
        <v>91</v>
      </c>
      <c r="AV8615" s="13" t="s">
        <v>89</v>
      </c>
      <c r="AW8615" s="13" t="s">
        <v>38</v>
      </c>
      <c r="AX8615" s="13" t="s">
        <v>82</v>
      </c>
      <c r="AY8615" s="221" t="s">
        <v>262</v>
      </c>
    </row>
    <row r="8616" spans="2:51" s="15" customFormat="1" ht="10">
      <c r="B8616" s="233"/>
      <c r="C8616" s="234"/>
      <c r="D8616" s="208" t="s">
        <v>272</v>
      </c>
      <c r="E8616" s="235" t="s">
        <v>44</v>
      </c>
      <c r="F8616" s="236" t="s">
        <v>836</v>
      </c>
      <c r="G8616" s="234"/>
      <c r="H8616" s="237">
        <v>10.1</v>
      </c>
      <c r="I8616" s="238"/>
      <c r="J8616" s="234"/>
      <c r="K8616" s="234"/>
      <c r="L8616" s="239"/>
      <c r="M8616" s="240"/>
      <c r="N8616" s="241"/>
      <c r="O8616" s="241"/>
      <c r="P8616" s="241"/>
      <c r="Q8616" s="241"/>
      <c r="R8616" s="241"/>
      <c r="S8616" s="241"/>
      <c r="T8616" s="242"/>
      <c r="AT8616" s="243" t="s">
        <v>272</v>
      </c>
      <c r="AU8616" s="243" t="s">
        <v>91</v>
      </c>
      <c r="AV8616" s="15" t="s">
        <v>91</v>
      </c>
      <c r="AW8616" s="15" t="s">
        <v>38</v>
      </c>
      <c r="AX8616" s="15" t="s">
        <v>82</v>
      </c>
      <c r="AY8616" s="243" t="s">
        <v>262</v>
      </c>
    </row>
    <row r="8617" spans="2:51" s="13" customFormat="1" ht="10">
      <c r="B8617" s="212"/>
      <c r="C8617" s="213"/>
      <c r="D8617" s="208" t="s">
        <v>272</v>
      </c>
      <c r="E8617" s="214" t="s">
        <v>44</v>
      </c>
      <c r="F8617" s="215" t="s">
        <v>863</v>
      </c>
      <c r="G8617" s="213"/>
      <c r="H8617" s="214" t="s">
        <v>44</v>
      </c>
      <c r="I8617" s="216"/>
      <c r="J8617" s="213"/>
      <c r="K8617" s="213"/>
      <c r="L8617" s="217"/>
      <c r="M8617" s="218"/>
      <c r="N8617" s="219"/>
      <c r="O8617" s="219"/>
      <c r="P8617" s="219"/>
      <c r="Q8617" s="219"/>
      <c r="R8617" s="219"/>
      <c r="S8617" s="219"/>
      <c r="T8617" s="220"/>
      <c r="AT8617" s="221" t="s">
        <v>272</v>
      </c>
      <c r="AU8617" s="221" t="s">
        <v>91</v>
      </c>
      <c r="AV8617" s="13" t="s">
        <v>89</v>
      </c>
      <c r="AW8617" s="13" t="s">
        <v>38</v>
      </c>
      <c r="AX8617" s="13" t="s">
        <v>82</v>
      </c>
      <c r="AY8617" s="221" t="s">
        <v>262</v>
      </c>
    </row>
    <row r="8618" spans="2:51" s="15" customFormat="1" ht="10">
      <c r="B8618" s="233"/>
      <c r="C8618" s="234"/>
      <c r="D8618" s="208" t="s">
        <v>272</v>
      </c>
      <c r="E8618" s="235" t="s">
        <v>44</v>
      </c>
      <c r="F8618" s="236" t="s">
        <v>397</v>
      </c>
      <c r="G8618" s="234"/>
      <c r="H8618" s="237">
        <v>11</v>
      </c>
      <c r="I8618" s="238"/>
      <c r="J8618" s="234"/>
      <c r="K8618" s="234"/>
      <c r="L8618" s="239"/>
      <c r="M8618" s="240"/>
      <c r="N8618" s="241"/>
      <c r="O8618" s="241"/>
      <c r="P8618" s="241"/>
      <c r="Q8618" s="241"/>
      <c r="R8618" s="241"/>
      <c r="S8618" s="241"/>
      <c r="T8618" s="242"/>
      <c r="AT8618" s="243" t="s">
        <v>272</v>
      </c>
      <c r="AU8618" s="243" t="s">
        <v>91</v>
      </c>
      <c r="AV8618" s="15" t="s">
        <v>91</v>
      </c>
      <c r="AW8618" s="15" t="s">
        <v>38</v>
      </c>
      <c r="AX8618" s="15" t="s">
        <v>82</v>
      </c>
      <c r="AY8618" s="243" t="s">
        <v>262</v>
      </c>
    </row>
    <row r="8619" spans="2:51" s="13" customFormat="1" ht="10">
      <c r="B8619" s="212"/>
      <c r="C8619" s="213"/>
      <c r="D8619" s="208" t="s">
        <v>272</v>
      </c>
      <c r="E8619" s="214" t="s">
        <v>44</v>
      </c>
      <c r="F8619" s="215" t="s">
        <v>864</v>
      </c>
      <c r="G8619" s="213"/>
      <c r="H8619" s="214" t="s">
        <v>44</v>
      </c>
      <c r="I8619" s="216"/>
      <c r="J8619" s="213"/>
      <c r="K8619" s="213"/>
      <c r="L8619" s="217"/>
      <c r="M8619" s="218"/>
      <c r="N8619" s="219"/>
      <c r="O8619" s="219"/>
      <c r="P8619" s="219"/>
      <c r="Q8619" s="219"/>
      <c r="R8619" s="219"/>
      <c r="S8619" s="219"/>
      <c r="T8619" s="220"/>
      <c r="AT8619" s="221" t="s">
        <v>272</v>
      </c>
      <c r="AU8619" s="221" t="s">
        <v>91</v>
      </c>
      <c r="AV8619" s="13" t="s">
        <v>89</v>
      </c>
      <c r="AW8619" s="13" t="s">
        <v>38</v>
      </c>
      <c r="AX8619" s="13" t="s">
        <v>82</v>
      </c>
      <c r="AY8619" s="221" t="s">
        <v>262</v>
      </c>
    </row>
    <row r="8620" spans="2:51" s="15" customFormat="1" ht="10">
      <c r="B8620" s="233"/>
      <c r="C8620" s="234"/>
      <c r="D8620" s="208" t="s">
        <v>272</v>
      </c>
      <c r="E8620" s="235" t="s">
        <v>44</v>
      </c>
      <c r="F8620" s="236" t="s">
        <v>839</v>
      </c>
      <c r="G8620" s="234"/>
      <c r="H8620" s="237">
        <v>3.1</v>
      </c>
      <c r="I8620" s="238"/>
      <c r="J8620" s="234"/>
      <c r="K8620" s="234"/>
      <c r="L8620" s="239"/>
      <c r="M8620" s="240"/>
      <c r="N8620" s="241"/>
      <c r="O8620" s="241"/>
      <c r="P8620" s="241"/>
      <c r="Q8620" s="241"/>
      <c r="R8620" s="241"/>
      <c r="S8620" s="241"/>
      <c r="T8620" s="242"/>
      <c r="AT8620" s="243" t="s">
        <v>272</v>
      </c>
      <c r="AU8620" s="243" t="s">
        <v>91</v>
      </c>
      <c r="AV8620" s="15" t="s">
        <v>91</v>
      </c>
      <c r="AW8620" s="15" t="s">
        <v>38</v>
      </c>
      <c r="AX8620" s="15" t="s">
        <v>82</v>
      </c>
      <c r="AY8620" s="243" t="s">
        <v>262</v>
      </c>
    </row>
    <row r="8621" spans="2:51" s="13" customFormat="1" ht="10">
      <c r="B8621" s="212"/>
      <c r="C8621" s="213"/>
      <c r="D8621" s="208" t="s">
        <v>272</v>
      </c>
      <c r="E8621" s="214" t="s">
        <v>44</v>
      </c>
      <c r="F8621" s="215" t="s">
        <v>865</v>
      </c>
      <c r="G8621" s="213"/>
      <c r="H8621" s="214" t="s">
        <v>44</v>
      </c>
      <c r="I8621" s="216"/>
      <c r="J8621" s="213"/>
      <c r="K8621" s="213"/>
      <c r="L8621" s="217"/>
      <c r="M8621" s="218"/>
      <c r="N8621" s="219"/>
      <c r="O8621" s="219"/>
      <c r="P8621" s="219"/>
      <c r="Q8621" s="219"/>
      <c r="R8621" s="219"/>
      <c r="S8621" s="219"/>
      <c r="T8621" s="220"/>
      <c r="AT8621" s="221" t="s">
        <v>272</v>
      </c>
      <c r="AU8621" s="221" t="s">
        <v>91</v>
      </c>
      <c r="AV8621" s="13" t="s">
        <v>89</v>
      </c>
      <c r="AW8621" s="13" t="s">
        <v>38</v>
      </c>
      <c r="AX8621" s="13" t="s">
        <v>82</v>
      </c>
      <c r="AY8621" s="221" t="s">
        <v>262</v>
      </c>
    </row>
    <row r="8622" spans="2:51" s="15" customFormat="1" ht="10">
      <c r="B8622" s="233"/>
      <c r="C8622" s="234"/>
      <c r="D8622" s="208" t="s">
        <v>272</v>
      </c>
      <c r="E8622" s="235" t="s">
        <v>44</v>
      </c>
      <c r="F8622" s="236" t="s">
        <v>841</v>
      </c>
      <c r="G8622" s="234"/>
      <c r="H8622" s="237">
        <v>4.8</v>
      </c>
      <c r="I8622" s="238"/>
      <c r="J8622" s="234"/>
      <c r="K8622" s="234"/>
      <c r="L8622" s="239"/>
      <c r="M8622" s="240"/>
      <c r="N8622" s="241"/>
      <c r="O8622" s="241"/>
      <c r="P8622" s="241"/>
      <c r="Q8622" s="241"/>
      <c r="R8622" s="241"/>
      <c r="S8622" s="241"/>
      <c r="T8622" s="242"/>
      <c r="AT8622" s="243" t="s">
        <v>272</v>
      </c>
      <c r="AU8622" s="243" t="s">
        <v>91</v>
      </c>
      <c r="AV8622" s="15" t="s">
        <v>91</v>
      </c>
      <c r="AW8622" s="15" t="s">
        <v>38</v>
      </c>
      <c r="AX8622" s="15" t="s">
        <v>82</v>
      </c>
      <c r="AY8622" s="243" t="s">
        <v>262</v>
      </c>
    </row>
    <row r="8623" spans="2:51" s="13" customFormat="1" ht="10">
      <c r="B8623" s="212"/>
      <c r="C8623" s="213"/>
      <c r="D8623" s="208" t="s">
        <v>272</v>
      </c>
      <c r="E8623" s="214" t="s">
        <v>44</v>
      </c>
      <c r="F8623" s="215" t="s">
        <v>866</v>
      </c>
      <c r="G8623" s="213"/>
      <c r="H8623" s="214" t="s">
        <v>44</v>
      </c>
      <c r="I8623" s="216"/>
      <c r="J8623" s="213"/>
      <c r="K8623" s="213"/>
      <c r="L8623" s="217"/>
      <c r="M8623" s="218"/>
      <c r="N8623" s="219"/>
      <c r="O8623" s="219"/>
      <c r="P8623" s="219"/>
      <c r="Q8623" s="219"/>
      <c r="R8623" s="219"/>
      <c r="S8623" s="219"/>
      <c r="T8623" s="220"/>
      <c r="AT8623" s="221" t="s">
        <v>272</v>
      </c>
      <c r="AU8623" s="221" t="s">
        <v>91</v>
      </c>
      <c r="AV8623" s="13" t="s">
        <v>89</v>
      </c>
      <c r="AW8623" s="13" t="s">
        <v>38</v>
      </c>
      <c r="AX8623" s="13" t="s">
        <v>82</v>
      </c>
      <c r="AY8623" s="221" t="s">
        <v>262</v>
      </c>
    </row>
    <row r="8624" spans="2:51" s="15" customFormat="1" ht="10">
      <c r="B8624" s="233"/>
      <c r="C8624" s="234"/>
      <c r="D8624" s="208" t="s">
        <v>272</v>
      </c>
      <c r="E8624" s="235" t="s">
        <v>44</v>
      </c>
      <c r="F8624" s="236" t="s">
        <v>768</v>
      </c>
      <c r="G8624" s="234"/>
      <c r="H8624" s="237">
        <v>3.8</v>
      </c>
      <c r="I8624" s="238"/>
      <c r="J8624" s="234"/>
      <c r="K8624" s="234"/>
      <c r="L8624" s="239"/>
      <c r="M8624" s="240"/>
      <c r="N8624" s="241"/>
      <c r="O8624" s="241"/>
      <c r="P8624" s="241"/>
      <c r="Q8624" s="241"/>
      <c r="R8624" s="241"/>
      <c r="S8624" s="241"/>
      <c r="T8624" s="242"/>
      <c r="AT8624" s="243" t="s">
        <v>272</v>
      </c>
      <c r="AU8624" s="243" t="s">
        <v>91</v>
      </c>
      <c r="AV8624" s="15" t="s">
        <v>91</v>
      </c>
      <c r="AW8624" s="15" t="s">
        <v>38</v>
      </c>
      <c r="AX8624" s="15" t="s">
        <v>82</v>
      </c>
      <c r="AY8624" s="243" t="s">
        <v>262</v>
      </c>
    </row>
    <row r="8625" spans="2:51" s="14" customFormat="1" ht="10">
      <c r="B8625" s="222"/>
      <c r="C8625" s="223"/>
      <c r="D8625" s="208" t="s">
        <v>272</v>
      </c>
      <c r="E8625" s="224" t="s">
        <v>44</v>
      </c>
      <c r="F8625" s="225" t="s">
        <v>284</v>
      </c>
      <c r="G8625" s="223"/>
      <c r="H8625" s="226">
        <v>589.29999999999984</v>
      </c>
      <c r="I8625" s="227"/>
      <c r="J8625" s="223"/>
      <c r="K8625" s="223"/>
      <c r="L8625" s="228"/>
      <c r="M8625" s="229"/>
      <c r="N8625" s="230"/>
      <c r="O8625" s="230"/>
      <c r="P8625" s="230"/>
      <c r="Q8625" s="230"/>
      <c r="R8625" s="230"/>
      <c r="S8625" s="230"/>
      <c r="T8625" s="231"/>
      <c r="AT8625" s="232" t="s">
        <v>272</v>
      </c>
      <c r="AU8625" s="232" t="s">
        <v>91</v>
      </c>
      <c r="AV8625" s="14" t="s">
        <v>97</v>
      </c>
      <c r="AW8625" s="14" t="s">
        <v>38</v>
      </c>
      <c r="AX8625" s="14" t="s">
        <v>82</v>
      </c>
      <c r="AY8625" s="232" t="s">
        <v>262</v>
      </c>
    </row>
    <row r="8626" spans="2:51" s="13" customFormat="1" ht="10">
      <c r="B8626" s="212"/>
      <c r="C8626" s="213"/>
      <c r="D8626" s="208" t="s">
        <v>272</v>
      </c>
      <c r="E8626" s="214" t="s">
        <v>44</v>
      </c>
      <c r="F8626" s="215" t="s">
        <v>867</v>
      </c>
      <c r="G8626" s="213"/>
      <c r="H8626" s="214" t="s">
        <v>44</v>
      </c>
      <c r="I8626" s="216"/>
      <c r="J8626" s="213"/>
      <c r="K8626" s="213"/>
      <c r="L8626" s="217"/>
      <c r="M8626" s="218"/>
      <c r="N8626" s="219"/>
      <c r="O8626" s="219"/>
      <c r="P8626" s="219"/>
      <c r="Q8626" s="219"/>
      <c r="R8626" s="219"/>
      <c r="S8626" s="219"/>
      <c r="T8626" s="220"/>
      <c r="AT8626" s="221" t="s">
        <v>272</v>
      </c>
      <c r="AU8626" s="221" t="s">
        <v>91</v>
      </c>
      <c r="AV8626" s="13" t="s">
        <v>89</v>
      </c>
      <c r="AW8626" s="13" t="s">
        <v>38</v>
      </c>
      <c r="AX8626" s="13" t="s">
        <v>82</v>
      </c>
      <c r="AY8626" s="221" t="s">
        <v>262</v>
      </c>
    </row>
    <row r="8627" spans="2:51" s="13" customFormat="1" ht="10">
      <c r="B8627" s="212"/>
      <c r="C8627" s="213"/>
      <c r="D8627" s="208" t="s">
        <v>272</v>
      </c>
      <c r="E8627" s="214" t="s">
        <v>44</v>
      </c>
      <c r="F8627" s="215" t="s">
        <v>868</v>
      </c>
      <c r="G8627" s="213"/>
      <c r="H8627" s="214" t="s">
        <v>44</v>
      </c>
      <c r="I8627" s="216"/>
      <c r="J8627" s="213"/>
      <c r="K8627" s="213"/>
      <c r="L8627" s="217"/>
      <c r="M8627" s="218"/>
      <c r="N8627" s="219"/>
      <c r="O8627" s="219"/>
      <c r="P8627" s="219"/>
      <c r="Q8627" s="219"/>
      <c r="R8627" s="219"/>
      <c r="S8627" s="219"/>
      <c r="T8627" s="220"/>
      <c r="AT8627" s="221" t="s">
        <v>272</v>
      </c>
      <c r="AU8627" s="221" t="s">
        <v>91</v>
      </c>
      <c r="AV8627" s="13" t="s">
        <v>89</v>
      </c>
      <c r="AW8627" s="13" t="s">
        <v>38</v>
      </c>
      <c r="AX8627" s="13" t="s">
        <v>82</v>
      </c>
      <c r="AY8627" s="221" t="s">
        <v>262</v>
      </c>
    </row>
    <row r="8628" spans="2:51" s="15" customFormat="1" ht="10">
      <c r="B8628" s="233"/>
      <c r="C8628" s="234"/>
      <c r="D8628" s="208" t="s">
        <v>272</v>
      </c>
      <c r="E8628" s="235" t="s">
        <v>44</v>
      </c>
      <c r="F8628" s="236" t="s">
        <v>800</v>
      </c>
      <c r="G8628" s="234"/>
      <c r="H8628" s="237">
        <v>39.5</v>
      </c>
      <c r="I8628" s="238"/>
      <c r="J8628" s="234"/>
      <c r="K8628" s="234"/>
      <c r="L8628" s="239"/>
      <c r="M8628" s="240"/>
      <c r="N8628" s="241"/>
      <c r="O8628" s="241"/>
      <c r="P8628" s="241"/>
      <c r="Q8628" s="241"/>
      <c r="R8628" s="241"/>
      <c r="S8628" s="241"/>
      <c r="T8628" s="242"/>
      <c r="AT8628" s="243" t="s">
        <v>272</v>
      </c>
      <c r="AU8628" s="243" t="s">
        <v>91</v>
      </c>
      <c r="AV8628" s="15" t="s">
        <v>91</v>
      </c>
      <c r="AW8628" s="15" t="s">
        <v>38</v>
      </c>
      <c r="AX8628" s="15" t="s">
        <v>82</v>
      </c>
      <c r="AY8628" s="243" t="s">
        <v>262</v>
      </c>
    </row>
    <row r="8629" spans="2:51" s="13" customFormat="1" ht="10">
      <c r="B8629" s="212"/>
      <c r="C8629" s="213"/>
      <c r="D8629" s="208" t="s">
        <v>272</v>
      </c>
      <c r="E8629" s="214" t="s">
        <v>44</v>
      </c>
      <c r="F8629" s="215" t="s">
        <v>801</v>
      </c>
      <c r="G8629" s="213"/>
      <c r="H8629" s="214" t="s">
        <v>44</v>
      </c>
      <c r="I8629" s="216"/>
      <c r="J8629" s="213"/>
      <c r="K8629" s="213"/>
      <c r="L8629" s="217"/>
      <c r="M8629" s="218"/>
      <c r="N8629" s="219"/>
      <c r="O8629" s="219"/>
      <c r="P8629" s="219"/>
      <c r="Q8629" s="219"/>
      <c r="R8629" s="219"/>
      <c r="S8629" s="219"/>
      <c r="T8629" s="220"/>
      <c r="AT8629" s="221" t="s">
        <v>272</v>
      </c>
      <c r="AU8629" s="221" t="s">
        <v>91</v>
      </c>
      <c r="AV8629" s="13" t="s">
        <v>89</v>
      </c>
      <c r="AW8629" s="13" t="s">
        <v>38</v>
      </c>
      <c r="AX8629" s="13" t="s">
        <v>82</v>
      </c>
      <c r="AY8629" s="221" t="s">
        <v>262</v>
      </c>
    </row>
    <row r="8630" spans="2:51" s="15" customFormat="1" ht="10">
      <c r="B8630" s="233"/>
      <c r="C8630" s="234"/>
      <c r="D8630" s="208" t="s">
        <v>272</v>
      </c>
      <c r="E8630" s="235" t="s">
        <v>44</v>
      </c>
      <c r="F8630" s="236" t="s">
        <v>802</v>
      </c>
      <c r="G8630" s="234"/>
      <c r="H8630" s="237">
        <v>14.3</v>
      </c>
      <c r="I8630" s="238"/>
      <c r="J8630" s="234"/>
      <c r="K8630" s="234"/>
      <c r="L8630" s="239"/>
      <c r="M8630" s="240"/>
      <c r="N8630" s="241"/>
      <c r="O8630" s="241"/>
      <c r="P8630" s="241"/>
      <c r="Q8630" s="241"/>
      <c r="R8630" s="241"/>
      <c r="S8630" s="241"/>
      <c r="T8630" s="242"/>
      <c r="AT8630" s="243" t="s">
        <v>272</v>
      </c>
      <c r="AU8630" s="243" t="s">
        <v>91</v>
      </c>
      <c r="AV8630" s="15" t="s">
        <v>91</v>
      </c>
      <c r="AW8630" s="15" t="s">
        <v>38</v>
      </c>
      <c r="AX8630" s="15" t="s">
        <v>82</v>
      </c>
      <c r="AY8630" s="243" t="s">
        <v>262</v>
      </c>
    </row>
    <row r="8631" spans="2:51" s="15" customFormat="1" ht="10">
      <c r="B8631" s="233"/>
      <c r="C8631" s="234"/>
      <c r="D8631" s="208" t="s">
        <v>272</v>
      </c>
      <c r="E8631" s="235" t="s">
        <v>44</v>
      </c>
      <c r="F8631" s="236" t="s">
        <v>845</v>
      </c>
      <c r="G8631" s="234"/>
      <c r="H8631" s="237">
        <v>4.9000000000000004</v>
      </c>
      <c r="I8631" s="238"/>
      <c r="J8631" s="234"/>
      <c r="K8631" s="234"/>
      <c r="L8631" s="239"/>
      <c r="M8631" s="240"/>
      <c r="N8631" s="241"/>
      <c r="O8631" s="241"/>
      <c r="P8631" s="241"/>
      <c r="Q8631" s="241"/>
      <c r="R8631" s="241"/>
      <c r="S8631" s="241"/>
      <c r="T8631" s="242"/>
      <c r="AT8631" s="243" t="s">
        <v>272</v>
      </c>
      <c r="AU8631" s="243" t="s">
        <v>91</v>
      </c>
      <c r="AV8631" s="15" t="s">
        <v>91</v>
      </c>
      <c r="AW8631" s="15" t="s">
        <v>38</v>
      </c>
      <c r="AX8631" s="15" t="s">
        <v>82</v>
      </c>
      <c r="AY8631" s="243" t="s">
        <v>262</v>
      </c>
    </row>
    <row r="8632" spans="2:51" s="13" customFormat="1" ht="10">
      <c r="B8632" s="212"/>
      <c r="C8632" s="213"/>
      <c r="D8632" s="208" t="s">
        <v>272</v>
      </c>
      <c r="E8632" s="214" t="s">
        <v>44</v>
      </c>
      <c r="F8632" s="215" t="s">
        <v>869</v>
      </c>
      <c r="G8632" s="213"/>
      <c r="H8632" s="214" t="s">
        <v>44</v>
      </c>
      <c r="I8632" s="216"/>
      <c r="J8632" s="213"/>
      <c r="K8632" s="213"/>
      <c r="L8632" s="217"/>
      <c r="M8632" s="218"/>
      <c r="N8632" s="219"/>
      <c r="O8632" s="219"/>
      <c r="P8632" s="219"/>
      <c r="Q8632" s="219"/>
      <c r="R8632" s="219"/>
      <c r="S8632" s="219"/>
      <c r="T8632" s="220"/>
      <c r="AT8632" s="221" t="s">
        <v>272</v>
      </c>
      <c r="AU8632" s="221" t="s">
        <v>91</v>
      </c>
      <c r="AV8632" s="13" t="s">
        <v>89</v>
      </c>
      <c r="AW8632" s="13" t="s">
        <v>38</v>
      </c>
      <c r="AX8632" s="13" t="s">
        <v>82</v>
      </c>
      <c r="AY8632" s="221" t="s">
        <v>262</v>
      </c>
    </row>
    <row r="8633" spans="2:51" s="15" customFormat="1" ht="10">
      <c r="B8633" s="233"/>
      <c r="C8633" s="234"/>
      <c r="D8633" s="208" t="s">
        <v>272</v>
      </c>
      <c r="E8633" s="235" t="s">
        <v>44</v>
      </c>
      <c r="F8633" s="236" t="s">
        <v>805</v>
      </c>
      <c r="G8633" s="234"/>
      <c r="H8633" s="237">
        <v>10.199999999999999</v>
      </c>
      <c r="I8633" s="238"/>
      <c r="J8633" s="234"/>
      <c r="K8633" s="234"/>
      <c r="L8633" s="239"/>
      <c r="M8633" s="240"/>
      <c r="N8633" s="241"/>
      <c r="O8633" s="241"/>
      <c r="P8633" s="241"/>
      <c r="Q8633" s="241"/>
      <c r="R8633" s="241"/>
      <c r="S8633" s="241"/>
      <c r="T8633" s="242"/>
      <c r="AT8633" s="243" t="s">
        <v>272</v>
      </c>
      <c r="AU8633" s="243" t="s">
        <v>91</v>
      </c>
      <c r="AV8633" s="15" t="s">
        <v>91</v>
      </c>
      <c r="AW8633" s="15" t="s">
        <v>38</v>
      </c>
      <c r="AX8633" s="15" t="s">
        <v>82</v>
      </c>
      <c r="AY8633" s="243" t="s">
        <v>262</v>
      </c>
    </row>
    <row r="8634" spans="2:51" s="13" customFormat="1" ht="10">
      <c r="B8634" s="212"/>
      <c r="C8634" s="213"/>
      <c r="D8634" s="208" t="s">
        <v>272</v>
      </c>
      <c r="E8634" s="214" t="s">
        <v>44</v>
      </c>
      <c r="F8634" s="215" t="s">
        <v>806</v>
      </c>
      <c r="G8634" s="213"/>
      <c r="H8634" s="214" t="s">
        <v>44</v>
      </c>
      <c r="I8634" s="216"/>
      <c r="J8634" s="213"/>
      <c r="K8634" s="213"/>
      <c r="L8634" s="217"/>
      <c r="M8634" s="218"/>
      <c r="N8634" s="219"/>
      <c r="O8634" s="219"/>
      <c r="P8634" s="219"/>
      <c r="Q8634" s="219"/>
      <c r="R8634" s="219"/>
      <c r="S8634" s="219"/>
      <c r="T8634" s="220"/>
      <c r="AT8634" s="221" t="s">
        <v>272</v>
      </c>
      <c r="AU8634" s="221" t="s">
        <v>91</v>
      </c>
      <c r="AV8634" s="13" t="s">
        <v>89</v>
      </c>
      <c r="AW8634" s="13" t="s">
        <v>38</v>
      </c>
      <c r="AX8634" s="13" t="s">
        <v>82</v>
      </c>
      <c r="AY8634" s="221" t="s">
        <v>262</v>
      </c>
    </row>
    <row r="8635" spans="2:51" s="15" customFormat="1" ht="10">
      <c r="B8635" s="233"/>
      <c r="C8635" s="234"/>
      <c r="D8635" s="208" t="s">
        <v>272</v>
      </c>
      <c r="E8635" s="235" t="s">
        <v>44</v>
      </c>
      <c r="F8635" s="236" t="s">
        <v>807</v>
      </c>
      <c r="G8635" s="234"/>
      <c r="H8635" s="237">
        <v>13.9</v>
      </c>
      <c r="I8635" s="238"/>
      <c r="J8635" s="234"/>
      <c r="K8635" s="234"/>
      <c r="L8635" s="239"/>
      <c r="M8635" s="240"/>
      <c r="N8635" s="241"/>
      <c r="O8635" s="241"/>
      <c r="P8635" s="241"/>
      <c r="Q8635" s="241"/>
      <c r="R8635" s="241"/>
      <c r="S8635" s="241"/>
      <c r="T8635" s="242"/>
      <c r="AT8635" s="243" t="s">
        <v>272</v>
      </c>
      <c r="AU8635" s="243" t="s">
        <v>91</v>
      </c>
      <c r="AV8635" s="15" t="s">
        <v>91</v>
      </c>
      <c r="AW8635" s="15" t="s">
        <v>38</v>
      </c>
      <c r="AX8635" s="15" t="s">
        <v>82</v>
      </c>
      <c r="AY8635" s="243" t="s">
        <v>262</v>
      </c>
    </row>
    <row r="8636" spans="2:51" s="15" customFormat="1" ht="10">
      <c r="B8636" s="233"/>
      <c r="C8636" s="234"/>
      <c r="D8636" s="208" t="s">
        <v>272</v>
      </c>
      <c r="E8636" s="235" t="s">
        <v>44</v>
      </c>
      <c r="F8636" s="236" t="s">
        <v>803</v>
      </c>
      <c r="G8636" s="234"/>
      <c r="H8636" s="237">
        <v>5.7</v>
      </c>
      <c r="I8636" s="238"/>
      <c r="J8636" s="234"/>
      <c r="K8636" s="234"/>
      <c r="L8636" s="239"/>
      <c r="M8636" s="240"/>
      <c r="N8636" s="241"/>
      <c r="O8636" s="241"/>
      <c r="P8636" s="241"/>
      <c r="Q8636" s="241"/>
      <c r="R8636" s="241"/>
      <c r="S8636" s="241"/>
      <c r="T8636" s="242"/>
      <c r="AT8636" s="243" t="s">
        <v>272</v>
      </c>
      <c r="AU8636" s="243" t="s">
        <v>91</v>
      </c>
      <c r="AV8636" s="15" t="s">
        <v>91</v>
      </c>
      <c r="AW8636" s="15" t="s">
        <v>38</v>
      </c>
      <c r="AX8636" s="15" t="s">
        <v>82</v>
      </c>
      <c r="AY8636" s="243" t="s">
        <v>262</v>
      </c>
    </row>
    <row r="8637" spans="2:51" s="13" customFormat="1" ht="10">
      <c r="B8637" s="212"/>
      <c r="C8637" s="213"/>
      <c r="D8637" s="208" t="s">
        <v>272</v>
      </c>
      <c r="E8637" s="214" t="s">
        <v>44</v>
      </c>
      <c r="F8637" s="215" t="s">
        <v>870</v>
      </c>
      <c r="G8637" s="213"/>
      <c r="H8637" s="214" t="s">
        <v>44</v>
      </c>
      <c r="I8637" s="216"/>
      <c r="J8637" s="213"/>
      <c r="K8637" s="213"/>
      <c r="L8637" s="217"/>
      <c r="M8637" s="218"/>
      <c r="N8637" s="219"/>
      <c r="O8637" s="219"/>
      <c r="P8637" s="219"/>
      <c r="Q8637" s="219"/>
      <c r="R8637" s="219"/>
      <c r="S8637" s="219"/>
      <c r="T8637" s="220"/>
      <c r="AT8637" s="221" t="s">
        <v>272</v>
      </c>
      <c r="AU8637" s="221" t="s">
        <v>91</v>
      </c>
      <c r="AV8637" s="13" t="s">
        <v>89</v>
      </c>
      <c r="AW8637" s="13" t="s">
        <v>38</v>
      </c>
      <c r="AX8637" s="13" t="s">
        <v>82</v>
      </c>
      <c r="AY8637" s="221" t="s">
        <v>262</v>
      </c>
    </row>
    <row r="8638" spans="2:51" s="15" customFormat="1" ht="10">
      <c r="B8638" s="233"/>
      <c r="C8638" s="234"/>
      <c r="D8638" s="208" t="s">
        <v>272</v>
      </c>
      <c r="E8638" s="235" t="s">
        <v>44</v>
      </c>
      <c r="F8638" s="236" t="s">
        <v>871</v>
      </c>
      <c r="G8638" s="234"/>
      <c r="H8638" s="237">
        <v>73.8</v>
      </c>
      <c r="I8638" s="238"/>
      <c r="J8638" s="234"/>
      <c r="K8638" s="234"/>
      <c r="L8638" s="239"/>
      <c r="M8638" s="240"/>
      <c r="N8638" s="241"/>
      <c r="O8638" s="241"/>
      <c r="P8638" s="241"/>
      <c r="Q8638" s="241"/>
      <c r="R8638" s="241"/>
      <c r="S8638" s="241"/>
      <c r="T8638" s="242"/>
      <c r="AT8638" s="243" t="s">
        <v>272</v>
      </c>
      <c r="AU8638" s="243" t="s">
        <v>91</v>
      </c>
      <c r="AV8638" s="15" t="s">
        <v>91</v>
      </c>
      <c r="AW8638" s="15" t="s">
        <v>38</v>
      </c>
      <c r="AX8638" s="15" t="s">
        <v>82</v>
      </c>
      <c r="AY8638" s="243" t="s">
        <v>262</v>
      </c>
    </row>
    <row r="8639" spans="2:51" s="13" customFormat="1" ht="10">
      <c r="B8639" s="212"/>
      <c r="C8639" s="213"/>
      <c r="D8639" s="208" t="s">
        <v>272</v>
      </c>
      <c r="E8639" s="214" t="s">
        <v>44</v>
      </c>
      <c r="F8639" s="215" t="s">
        <v>872</v>
      </c>
      <c r="G8639" s="213"/>
      <c r="H8639" s="214" t="s">
        <v>44</v>
      </c>
      <c r="I8639" s="216"/>
      <c r="J8639" s="213"/>
      <c r="K8639" s="213"/>
      <c r="L8639" s="217"/>
      <c r="M8639" s="218"/>
      <c r="N8639" s="219"/>
      <c r="O8639" s="219"/>
      <c r="P8639" s="219"/>
      <c r="Q8639" s="219"/>
      <c r="R8639" s="219"/>
      <c r="S8639" s="219"/>
      <c r="T8639" s="220"/>
      <c r="AT8639" s="221" t="s">
        <v>272</v>
      </c>
      <c r="AU8639" s="221" t="s">
        <v>91</v>
      </c>
      <c r="AV8639" s="13" t="s">
        <v>89</v>
      </c>
      <c r="AW8639" s="13" t="s">
        <v>38</v>
      </c>
      <c r="AX8639" s="13" t="s">
        <v>82</v>
      </c>
      <c r="AY8639" s="221" t="s">
        <v>262</v>
      </c>
    </row>
    <row r="8640" spans="2:51" s="15" customFormat="1" ht="10">
      <c r="B8640" s="233"/>
      <c r="C8640" s="234"/>
      <c r="D8640" s="208" t="s">
        <v>272</v>
      </c>
      <c r="E8640" s="235" t="s">
        <v>44</v>
      </c>
      <c r="F8640" s="236" t="s">
        <v>873</v>
      </c>
      <c r="G8640" s="234"/>
      <c r="H8640" s="237">
        <v>6.7</v>
      </c>
      <c r="I8640" s="238"/>
      <c r="J8640" s="234"/>
      <c r="K8640" s="234"/>
      <c r="L8640" s="239"/>
      <c r="M8640" s="240"/>
      <c r="N8640" s="241"/>
      <c r="O8640" s="241"/>
      <c r="P8640" s="241"/>
      <c r="Q8640" s="241"/>
      <c r="R8640" s="241"/>
      <c r="S8640" s="241"/>
      <c r="T8640" s="242"/>
      <c r="AT8640" s="243" t="s">
        <v>272</v>
      </c>
      <c r="AU8640" s="243" t="s">
        <v>91</v>
      </c>
      <c r="AV8640" s="15" t="s">
        <v>91</v>
      </c>
      <c r="AW8640" s="15" t="s">
        <v>38</v>
      </c>
      <c r="AX8640" s="15" t="s">
        <v>82</v>
      </c>
      <c r="AY8640" s="243" t="s">
        <v>262</v>
      </c>
    </row>
    <row r="8641" spans="2:51" s="13" customFormat="1" ht="10">
      <c r="B8641" s="212"/>
      <c r="C8641" s="213"/>
      <c r="D8641" s="208" t="s">
        <v>272</v>
      </c>
      <c r="E8641" s="214" t="s">
        <v>44</v>
      </c>
      <c r="F8641" s="215" t="s">
        <v>874</v>
      </c>
      <c r="G8641" s="213"/>
      <c r="H8641" s="214" t="s">
        <v>44</v>
      </c>
      <c r="I8641" s="216"/>
      <c r="J8641" s="213"/>
      <c r="K8641" s="213"/>
      <c r="L8641" s="217"/>
      <c r="M8641" s="218"/>
      <c r="N8641" s="219"/>
      <c r="O8641" s="219"/>
      <c r="P8641" s="219"/>
      <c r="Q8641" s="219"/>
      <c r="R8641" s="219"/>
      <c r="S8641" s="219"/>
      <c r="T8641" s="220"/>
      <c r="AT8641" s="221" t="s">
        <v>272</v>
      </c>
      <c r="AU8641" s="221" t="s">
        <v>91</v>
      </c>
      <c r="AV8641" s="13" t="s">
        <v>89</v>
      </c>
      <c r="AW8641" s="13" t="s">
        <v>38</v>
      </c>
      <c r="AX8641" s="13" t="s">
        <v>82</v>
      </c>
      <c r="AY8641" s="221" t="s">
        <v>262</v>
      </c>
    </row>
    <row r="8642" spans="2:51" s="15" customFormat="1" ht="10">
      <c r="B8642" s="233"/>
      <c r="C8642" s="234"/>
      <c r="D8642" s="208" t="s">
        <v>272</v>
      </c>
      <c r="E8642" s="235" t="s">
        <v>44</v>
      </c>
      <c r="F8642" s="236" t="s">
        <v>812</v>
      </c>
      <c r="G8642" s="234"/>
      <c r="H8642" s="237">
        <v>16.5</v>
      </c>
      <c r="I8642" s="238"/>
      <c r="J8642" s="234"/>
      <c r="K8642" s="234"/>
      <c r="L8642" s="239"/>
      <c r="M8642" s="240"/>
      <c r="N8642" s="241"/>
      <c r="O8642" s="241"/>
      <c r="P8642" s="241"/>
      <c r="Q8642" s="241"/>
      <c r="R8642" s="241"/>
      <c r="S8642" s="241"/>
      <c r="T8642" s="242"/>
      <c r="AT8642" s="243" t="s">
        <v>272</v>
      </c>
      <c r="AU8642" s="243" t="s">
        <v>91</v>
      </c>
      <c r="AV8642" s="15" t="s">
        <v>91</v>
      </c>
      <c r="AW8642" s="15" t="s">
        <v>38</v>
      </c>
      <c r="AX8642" s="15" t="s">
        <v>82</v>
      </c>
      <c r="AY8642" s="243" t="s">
        <v>262</v>
      </c>
    </row>
    <row r="8643" spans="2:51" s="13" customFormat="1" ht="10">
      <c r="B8643" s="212"/>
      <c r="C8643" s="213"/>
      <c r="D8643" s="208" t="s">
        <v>272</v>
      </c>
      <c r="E8643" s="214" t="s">
        <v>44</v>
      </c>
      <c r="F8643" s="215" t="s">
        <v>875</v>
      </c>
      <c r="G8643" s="213"/>
      <c r="H8643" s="214" t="s">
        <v>44</v>
      </c>
      <c r="I8643" s="216"/>
      <c r="J8643" s="213"/>
      <c r="K8643" s="213"/>
      <c r="L8643" s="217"/>
      <c r="M8643" s="218"/>
      <c r="N8643" s="219"/>
      <c r="O8643" s="219"/>
      <c r="P8643" s="219"/>
      <c r="Q8643" s="219"/>
      <c r="R8643" s="219"/>
      <c r="S8643" s="219"/>
      <c r="T8643" s="220"/>
      <c r="AT8643" s="221" t="s">
        <v>272</v>
      </c>
      <c r="AU8643" s="221" t="s">
        <v>91</v>
      </c>
      <c r="AV8643" s="13" t="s">
        <v>89</v>
      </c>
      <c r="AW8643" s="13" t="s">
        <v>38</v>
      </c>
      <c r="AX8643" s="13" t="s">
        <v>82</v>
      </c>
      <c r="AY8643" s="221" t="s">
        <v>262</v>
      </c>
    </row>
    <row r="8644" spans="2:51" s="15" customFormat="1" ht="10">
      <c r="B8644" s="233"/>
      <c r="C8644" s="234"/>
      <c r="D8644" s="208" t="s">
        <v>272</v>
      </c>
      <c r="E8644" s="235" t="s">
        <v>44</v>
      </c>
      <c r="F8644" s="236" t="s">
        <v>814</v>
      </c>
      <c r="G8644" s="234"/>
      <c r="H8644" s="237">
        <v>23.3</v>
      </c>
      <c r="I8644" s="238"/>
      <c r="J8644" s="234"/>
      <c r="K8644" s="234"/>
      <c r="L8644" s="239"/>
      <c r="M8644" s="240"/>
      <c r="N8644" s="241"/>
      <c r="O8644" s="241"/>
      <c r="P8644" s="241"/>
      <c r="Q8644" s="241"/>
      <c r="R8644" s="241"/>
      <c r="S8644" s="241"/>
      <c r="T8644" s="242"/>
      <c r="AT8644" s="243" t="s">
        <v>272</v>
      </c>
      <c r="AU8644" s="243" t="s">
        <v>91</v>
      </c>
      <c r="AV8644" s="15" t="s">
        <v>91</v>
      </c>
      <c r="AW8644" s="15" t="s">
        <v>38</v>
      </c>
      <c r="AX8644" s="15" t="s">
        <v>82</v>
      </c>
      <c r="AY8644" s="243" t="s">
        <v>262</v>
      </c>
    </row>
    <row r="8645" spans="2:51" s="13" customFormat="1" ht="10">
      <c r="B8645" s="212"/>
      <c r="C8645" s="213"/>
      <c r="D8645" s="208" t="s">
        <v>272</v>
      </c>
      <c r="E8645" s="214" t="s">
        <v>44</v>
      </c>
      <c r="F8645" s="215" t="s">
        <v>876</v>
      </c>
      <c r="G8645" s="213"/>
      <c r="H8645" s="214" t="s">
        <v>44</v>
      </c>
      <c r="I8645" s="216"/>
      <c r="J8645" s="213"/>
      <c r="K8645" s="213"/>
      <c r="L8645" s="217"/>
      <c r="M8645" s="218"/>
      <c r="N8645" s="219"/>
      <c r="O8645" s="219"/>
      <c r="P8645" s="219"/>
      <c r="Q8645" s="219"/>
      <c r="R8645" s="219"/>
      <c r="S8645" s="219"/>
      <c r="T8645" s="220"/>
      <c r="AT8645" s="221" t="s">
        <v>272</v>
      </c>
      <c r="AU8645" s="221" t="s">
        <v>91</v>
      </c>
      <c r="AV8645" s="13" t="s">
        <v>89</v>
      </c>
      <c r="AW8645" s="13" t="s">
        <v>38</v>
      </c>
      <c r="AX8645" s="13" t="s">
        <v>82</v>
      </c>
      <c r="AY8645" s="221" t="s">
        <v>262</v>
      </c>
    </row>
    <row r="8646" spans="2:51" s="15" customFormat="1" ht="10">
      <c r="B8646" s="233"/>
      <c r="C8646" s="234"/>
      <c r="D8646" s="208" t="s">
        <v>272</v>
      </c>
      <c r="E8646" s="235" t="s">
        <v>44</v>
      </c>
      <c r="F8646" s="236" t="s">
        <v>816</v>
      </c>
      <c r="G8646" s="234"/>
      <c r="H8646" s="237">
        <v>25.5</v>
      </c>
      <c r="I8646" s="238"/>
      <c r="J8646" s="234"/>
      <c r="K8646" s="234"/>
      <c r="L8646" s="239"/>
      <c r="M8646" s="240"/>
      <c r="N8646" s="241"/>
      <c r="O8646" s="241"/>
      <c r="P8646" s="241"/>
      <c r="Q8646" s="241"/>
      <c r="R8646" s="241"/>
      <c r="S8646" s="241"/>
      <c r="T8646" s="242"/>
      <c r="AT8646" s="243" t="s">
        <v>272</v>
      </c>
      <c r="AU8646" s="243" t="s">
        <v>91</v>
      </c>
      <c r="AV8646" s="15" t="s">
        <v>91</v>
      </c>
      <c r="AW8646" s="15" t="s">
        <v>38</v>
      </c>
      <c r="AX8646" s="15" t="s">
        <v>82</v>
      </c>
      <c r="AY8646" s="243" t="s">
        <v>262</v>
      </c>
    </row>
    <row r="8647" spans="2:51" s="13" customFormat="1" ht="10">
      <c r="B8647" s="212"/>
      <c r="C8647" s="213"/>
      <c r="D8647" s="208" t="s">
        <v>272</v>
      </c>
      <c r="E8647" s="214" t="s">
        <v>44</v>
      </c>
      <c r="F8647" s="215" t="s">
        <v>877</v>
      </c>
      <c r="G8647" s="213"/>
      <c r="H8647" s="214" t="s">
        <v>44</v>
      </c>
      <c r="I8647" s="216"/>
      <c r="J8647" s="213"/>
      <c r="K8647" s="213"/>
      <c r="L8647" s="217"/>
      <c r="M8647" s="218"/>
      <c r="N8647" s="219"/>
      <c r="O8647" s="219"/>
      <c r="P8647" s="219"/>
      <c r="Q8647" s="219"/>
      <c r="R8647" s="219"/>
      <c r="S8647" s="219"/>
      <c r="T8647" s="220"/>
      <c r="AT8647" s="221" t="s">
        <v>272</v>
      </c>
      <c r="AU8647" s="221" t="s">
        <v>91</v>
      </c>
      <c r="AV8647" s="13" t="s">
        <v>89</v>
      </c>
      <c r="AW8647" s="13" t="s">
        <v>38</v>
      </c>
      <c r="AX8647" s="13" t="s">
        <v>82</v>
      </c>
      <c r="AY8647" s="221" t="s">
        <v>262</v>
      </c>
    </row>
    <row r="8648" spans="2:51" s="15" customFormat="1" ht="10">
      <c r="B8648" s="233"/>
      <c r="C8648" s="234"/>
      <c r="D8648" s="208" t="s">
        <v>272</v>
      </c>
      <c r="E8648" s="235" t="s">
        <v>44</v>
      </c>
      <c r="F8648" s="236" t="s">
        <v>818</v>
      </c>
      <c r="G8648" s="234"/>
      <c r="H8648" s="237">
        <v>17.399999999999999</v>
      </c>
      <c r="I8648" s="238"/>
      <c r="J8648" s="234"/>
      <c r="K8648" s="234"/>
      <c r="L8648" s="239"/>
      <c r="M8648" s="240"/>
      <c r="N8648" s="241"/>
      <c r="O8648" s="241"/>
      <c r="P8648" s="241"/>
      <c r="Q8648" s="241"/>
      <c r="R8648" s="241"/>
      <c r="S8648" s="241"/>
      <c r="T8648" s="242"/>
      <c r="AT8648" s="243" t="s">
        <v>272</v>
      </c>
      <c r="AU8648" s="243" t="s">
        <v>91</v>
      </c>
      <c r="AV8648" s="15" t="s">
        <v>91</v>
      </c>
      <c r="AW8648" s="15" t="s">
        <v>38</v>
      </c>
      <c r="AX8648" s="15" t="s">
        <v>82</v>
      </c>
      <c r="AY8648" s="243" t="s">
        <v>262</v>
      </c>
    </row>
    <row r="8649" spans="2:51" s="13" customFormat="1" ht="10">
      <c r="B8649" s="212"/>
      <c r="C8649" s="213"/>
      <c r="D8649" s="208" t="s">
        <v>272</v>
      </c>
      <c r="E8649" s="214" t="s">
        <v>44</v>
      </c>
      <c r="F8649" s="215" t="s">
        <v>878</v>
      </c>
      <c r="G8649" s="213"/>
      <c r="H8649" s="214" t="s">
        <v>44</v>
      </c>
      <c r="I8649" s="216"/>
      <c r="J8649" s="213"/>
      <c r="K8649" s="213"/>
      <c r="L8649" s="217"/>
      <c r="M8649" s="218"/>
      <c r="N8649" s="219"/>
      <c r="O8649" s="219"/>
      <c r="P8649" s="219"/>
      <c r="Q8649" s="219"/>
      <c r="R8649" s="219"/>
      <c r="S8649" s="219"/>
      <c r="T8649" s="220"/>
      <c r="AT8649" s="221" t="s">
        <v>272</v>
      </c>
      <c r="AU8649" s="221" t="s">
        <v>91</v>
      </c>
      <c r="AV8649" s="13" t="s">
        <v>89</v>
      </c>
      <c r="AW8649" s="13" t="s">
        <v>38</v>
      </c>
      <c r="AX8649" s="13" t="s">
        <v>82</v>
      </c>
      <c r="AY8649" s="221" t="s">
        <v>262</v>
      </c>
    </row>
    <row r="8650" spans="2:51" s="15" customFormat="1" ht="10">
      <c r="B8650" s="233"/>
      <c r="C8650" s="234"/>
      <c r="D8650" s="208" t="s">
        <v>272</v>
      </c>
      <c r="E8650" s="235" t="s">
        <v>44</v>
      </c>
      <c r="F8650" s="236" t="s">
        <v>820</v>
      </c>
      <c r="G8650" s="234"/>
      <c r="H8650" s="237">
        <v>18.2</v>
      </c>
      <c r="I8650" s="238"/>
      <c r="J8650" s="234"/>
      <c r="K8650" s="234"/>
      <c r="L8650" s="239"/>
      <c r="M8650" s="240"/>
      <c r="N8650" s="241"/>
      <c r="O8650" s="241"/>
      <c r="P8650" s="241"/>
      <c r="Q8650" s="241"/>
      <c r="R8650" s="241"/>
      <c r="S8650" s="241"/>
      <c r="T8650" s="242"/>
      <c r="AT8650" s="243" t="s">
        <v>272</v>
      </c>
      <c r="AU8650" s="243" t="s">
        <v>91</v>
      </c>
      <c r="AV8650" s="15" t="s">
        <v>91</v>
      </c>
      <c r="AW8650" s="15" t="s">
        <v>38</v>
      </c>
      <c r="AX8650" s="15" t="s">
        <v>82</v>
      </c>
      <c r="AY8650" s="243" t="s">
        <v>262</v>
      </c>
    </row>
    <row r="8651" spans="2:51" s="13" customFormat="1" ht="10">
      <c r="B8651" s="212"/>
      <c r="C8651" s="213"/>
      <c r="D8651" s="208" t="s">
        <v>272</v>
      </c>
      <c r="E8651" s="214" t="s">
        <v>44</v>
      </c>
      <c r="F8651" s="215" t="s">
        <v>879</v>
      </c>
      <c r="G8651" s="213"/>
      <c r="H8651" s="214" t="s">
        <v>44</v>
      </c>
      <c r="I8651" s="216"/>
      <c r="J8651" s="213"/>
      <c r="K8651" s="213"/>
      <c r="L8651" s="217"/>
      <c r="M8651" s="218"/>
      <c r="N8651" s="219"/>
      <c r="O8651" s="219"/>
      <c r="P8651" s="219"/>
      <c r="Q8651" s="219"/>
      <c r="R8651" s="219"/>
      <c r="S8651" s="219"/>
      <c r="T8651" s="220"/>
      <c r="AT8651" s="221" t="s">
        <v>272</v>
      </c>
      <c r="AU8651" s="221" t="s">
        <v>91</v>
      </c>
      <c r="AV8651" s="13" t="s">
        <v>89</v>
      </c>
      <c r="AW8651" s="13" t="s">
        <v>38</v>
      </c>
      <c r="AX8651" s="13" t="s">
        <v>82</v>
      </c>
      <c r="AY8651" s="221" t="s">
        <v>262</v>
      </c>
    </row>
    <row r="8652" spans="2:51" s="15" customFormat="1" ht="10">
      <c r="B8652" s="233"/>
      <c r="C8652" s="234"/>
      <c r="D8652" s="208" t="s">
        <v>272</v>
      </c>
      <c r="E8652" s="235" t="s">
        <v>44</v>
      </c>
      <c r="F8652" s="236" t="s">
        <v>822</v>
      </c>
      <c r="G8652" s="234"/>
      <c r="H8652" s="237">
        <v>26.9</v>
      </c>
      <c r="I8652" s="238"/>
      <c r="J8652" s="234"/>
      <c r="K8652" s="234"/>
      <c r="L8652" s="239"/>
      <c r="M8652" s="240"/>
      <c r="N8652" s="241"/>
      <c r="O8652" s="241"/>
      <c r="P8652" s="241"/>
      <c r="Q8652" s="241"/>
      <c r="R8652" s="241"/>
      <c r="S8652" s="241"/>
      <c r="T8652" s="242"/>
      <c r="AT8652" s="243" t="s">
        <v>272</v>
      </c>
      <c r="AU8652" s="243" t="s">
        <v>91</v>
      </c>
      <c r="AV8652" s="15" t="s">
        <v>91</v>
      </c>
      <c r="AW8652" s="15" t="s">
        <v>38</v>
      </c>
      <c r="AX8652" s="15" t="s">
        <v>82</v>
      </c>
      <c r="AY8652" s="243" t="s">
        <v>262</v>
      </c>
    </row>
    <row r="8653" spans="2:51" s="13" customFormat="1" ht="10">
      <c r="B8653" s="212"/>
      <c r="C8653" s="213"/>
      <c r="D8653" s="208" t="s">
        <v>272</v>
      </c>
      <c r="E8653" s="214" t="s">
        <v>44</v>
      </c>
      <c r="F8653" s="215" t="s">
        <v>880</v>
      </c>
      <c r="G8653" s="213"/>
      <c r="H8653" s="214" t="s">
        <v>44</v>
      </c>
      <c r="I8653" s="216"/>
      <c r="J8653" s="213"/>
      <c r="K8653" s="213"/>
      <c r="L8653" s="217"/>
      <c r="M8653" s="218"/>
      <c r="N8653" s="219"/>
      <c r="O8653" s="219"/>
      <c r="P8653" s="219"/>
      <c r="Q8653" s="219"/>
      <c r="R8653" s="219"/>
      <c r="S8653" s="219"/>
      <c r="T8653" s="220"/>
      <c r="AT8653" s="221" t="s">
        <v>272</v>
      </c>
      <c r="AU8653" s="221" t="s">
        <v>91</v>
      </c>
      <c r="AV8653" s="13" t="s">
        <v>89</v>
      </c>
      <c r="AW8653" s="13" t="s">
        <v>38</v>
      </c>
      <c r="AX8653" s="13" t="s">
        <v>82</v>
      </c>
      <c r="AY8653" s="221" t="s">
        <v>262</v>
      </c>
    </row>
    <row r="8654" spans="2:51" s="15" customFormat="1" ht="10">
      <c r="B8654" s="233"/>
      <c r="C8654" s="234"/>
      <c r="D8654" s="208" t="s">
        <v>272</v>
      </c>
      <c r="E8654" s="235" t="s">
        <v>44</v>
      </c>
      <c r="F8654" s="236" t="s">
        <v>581</v>
      </c>
      <c r="G8654" s="234"/>
      <c r="H8654" s="237">
        <v>29</v>
      </c>
      <c r="I8654" s="238"/>
      <c r="J8654" s="234"/>
      <c r="K8654" s="234"/>
      <c r="L8654" s="239"/>
      <c r="M8654" s="240"/>
      <c r="N8654" s="241"/>
      <c r="O8654" s="241"/>
      <c r="P8654" s="241"/>
      <c r="Q8654" s="241"/>
      <c r="R8654" s="241"/>
      <c r="S8654" s="241"/>
      <c r="T8654" s="242"/>
      <c r="AT8654" s="243" t="s">
        <v>272</v>
      </c>
      <c r="AU8654" s="243" t="s">
        <v>91</v>
      </c>
      <c r="AV8654" s="15" t="s">
        <v>91</v>
      </c>
      <c r="AW8654" s="15" t="s">
        <v>38</v>
      </c>
      <c r="AX8654" s="15" t="s">
        <v>82</v>
      </c>
      <c r="AY8654" s="243" t="s">
        <v>262</v>
      </c>
    </row>
    <row r="8655" spans="2:51" s="13" customFormat="1" ht="10">
      <c r="B8655" s="212"/>
      <c r="C8655" s="213"/>
      <c r="D8655" s="208" t="s">
        <v>272</v>
      </c>
      <c r="E8655" s="214" t="s">
        <v>44</v>
      </c>
      <c r="F8655" s="215" t="s">
        <v>881</v>
      </c>
      <c r="G8655" s="213"/>
      <c r="H8655" s="214" t="s">
        <v>44</v>
      </c>
      <c r="I8655" s="216"/>
      <c r="J8655" s="213"/>
      <c r="K8655" s="213"/>
      <c r="L8655" s="217"/>
      <c r="M8655" s="218"/>
      <c r="N8655" s="219"/>
      <c r="O8655" s="219"/>
      <c r="P8655" s="219"/>
      <c r="Q8655" s="219"/>
      <c r="R8655" s="219"/>
      <c r="S8655" s="219"/>
      <c r="T8655" s="220"/>
      <c r="AT8655" s="221" t="s">
        <v>272</v>
      </c>
      <c r="AU8655" s="221" t="s">
        <v>91</v>
      </c>
      <c r="AV8655" s="13" t="s">
        <v>89</v>
      </c>
      <c r="AW8655" s="13" t="s">
        <v>38</v>
      </c>
      <c r="AX8655" s="13" t="s">
        <v>82</v>
      </c>
      <c r="AY8655" s="221" t="s">
        <v>262</v>
      </c>
    </row>
    <row r="8656" spans="2:51" s="15" customFormat="1" ht="10">
      <c r="B8656" s="233"/>
      <c r="C8656" s="234"/>
      <c r="D8656" s="208" t="s">
        <v>272</v>
      </c>
      <c r="E8656" s="235" t="s">
        <v>44</v>
      </c>
      <c r="F8656" s="236" t="s">
        <v>825</v>
      </c>
      <c r="G8656" s="234"/>
      <c r="H8656" s="237">
        <v>52.7</v>
      </c>
      <c r="I8656" s="238"/>
      <c r="J8656" s="234"/>
      <c r="K8656" s="234"/>
      <c r="L8656" s="239"/>
      <c r="M8656" s="240"/>
      <c r="N8656" s="241"/>
      <c r="O8656" s="241"/>
      <c r="P8656" s="241"/>
      <c r="Q8656" s="241"/>
      <c r="R8656" s="241"/>
      <c r="S8656" s="241"/>
      <c r="T8656" s="242"/>
      <c r="AT8656" s="243" t="s">
        <v>272</v>
      </c>
      <c r="AU8656" s="243" t="s">
        <v>91</v>
      </c>
      <c r="AV8656" s="15" t="s">
        <v>91</v>
      </c>
      <c r="AW8656" s="15" t="s">
        <v>38</v>
      </c>
      <c r="AX8656" s="15" t="s">
        <v>82</v>
      </c>
      <c r="AY8656" s="243" t="s">
        <v>262</v>
      </c>
    </row>
    <row r="8657" spans="2:51" s="13" customFormat="1" ht="10">
      <c r="B8657" s="212"/>
      <c r="C8657" s="213"/>
      <c r="D8657" s="208" t="s">
        <v>272</v>
      </c>
      <c r="E8657" s="214" t="s">
        <v>44</v>
      </c>
      <c r="F8657" s="215" t="s">
        <v>882</v>
      </c>
      <c r="G8657" s="213"/>
      <c r="H8657" s="214" t="s">
        <v>44</v>
      </c>
      <c r="I8657" s="216"/>
      <c r="J8657" s="213"/>
      <c r="K8657" s="213"/>
      <c r="L8657" s="217"/>
      <c r="M8657" s="218"/>
      <c r="N8657" s="219"/>
      <c r="O8657" s="219"/>
      <c r="P8657" s="219"/>
      <c r="Q8657" s="219"/>
      <c r="R8657" s="219"/>
      <c r="S8657" s="219"/>
      <c r="T8657" s="220"/>
      <c r="AT8657" s="221" t="s">
        <v>272</v>
      </c>
      <c r="AU8657" s="221" t="s">
        <v>91</v>
      </c>
      <c r="AV8657" s="13" t="s">
        <v>89</v>
      </c>
      <c r="AW8657" s="13" t="s">
        <v>38</v>
      </c>
      <c r="AX8657" s="13" t="s">
        <v>82</v>
      </c>
      <c r="AY8657" s="221" t="s">
        <v>262</v>
      </c>
    </row>
    <row r="8658" spans="2:51" s="15" customFormat="1" ht="10">
      <c r="B8658" s="233"/>
      <c r="C8658" s="234"/>
      <c r="D8658" s="208" t="s">
        <v>272</v>
      </c>
      <c r="E8658" s="235" t="s">
        <v>44</v>
      </c>
      <c r="F8658" s="236" t="s">
        <v>827</v>
      </c>
      <c r="G8658" s="234"/>
      <c r="H8658" s="237">
        <v>27.6</v>
      </c>
      <c r="I8658" s="238"/>
      <c r="J8658" s="234"/>
      <c r="K8658" s="234"/>
      <c r="L8658" s="239"/>
      <c r="M8658" s="240"/>
      <c r="N8658" s="241"/>
      <c r="O8658" s="241"/>
      <c r="P8658" s="241"/>
      <c r="Q8658" s="241"/>
      <c r="R8658" s="241"/>
      <c r="S8658" s="241"/>
      <c r="T8658" s="242"/>
      <c r="AT8658" s="243" t="s">
        <v>272</v>
      </c>
      <c r="AU8658" s="243" t="s">
        <v>91</v>
      </c>
      <c r="AV8658" s="15" t="s">
        <v>91</v>
      </c>
      <c r="AW8658" s="15" t="s">
        <v>38</v>
      </c>
      <c r="AX8658" s="15" t="s">
        <v>82</v>
      </c>
      <c r="AY8658" s="243" t="s">
        <v>262</v>
      </c>
    </row>
    <row r="8659" spans="2:51" s="13" customFormat="1" ht="10">
      <c r="B8659" s="212"/>
      <c r="C8659" s="213"/>
      <c r="D8659" s="208" t="s">
        <v>272</v>
      </c>
      <c r="E8659" s="214" t="s">
        <v>44</v>
      </c>
      <c r="F8659" s="215" t="s">
        <v>883</v>
      </c>
      <c r="G8659" s="213"/>
      <c r="H8659" s="214" t="s">
        <v>44</v>
      </c>
      <c r="I8659" s="216"/>
      <c r="J8659" s="213"/>
      <c r="K8659" s="213"/>
      <c r="L8659" s="217"/>
      <c r="M8659" s="218"/>
      <c r="N8659" s="219"/>
      <c r="O8659" s="219"/>
      <c r="P8659" s="219"/>
      <c r="Q8659" s="219"/>
      <c r="R8659" s="219"/>
      <c r="S8659" s="219"/>
      <c r="T8659" s="220"/>
      <c r="AT8659" s="221" t="s">
        <v>272</v>
      </c>
      <c r="AU8659" s="221" t="s">
        <v>91</v>
      </c>
      <c r="AV8659" s="13" t="s">
        <v>89</v>
      </c>
      <c r="AW8659" s="13" t="s">
        <v>38</v>
      </c>
      <c r="AX8659" s="13" t="s">
        <v>82</v>
      </c>
      <c r="AY8659" s="221" t="s">
        <v>262</v>
      </c>
    </row>
    <row r="8660" spans="2:51" s="15" customFormat="1" ht="10">
      <c r="B8660" s="233"/>
      <c r="C8660" s="234"/>
      <c r="D8660" s="208" t="s">
        <v>272</v>
      </c>
      <c r="E8660" s="235" t="s">
        <v>44</v>
      </c>
      <c r="F8660" s="236" t="s">
        <v>829</v>
      </c>
      <c r="G8660" s="234"/>
      <c r="H8660" s="237">
        <v>53.4</v>
      </c>
      <c r="I8660" s="238"/>
      <c r="J8660" s="234"/>
      <c r="K8660" s="234"/>
      <c r="L8660" s="239"/>
      <c r="M8660" s="240"/>
      <c r="N8660" s="241"/>
      <c r="O8660" s="241"/>
      <c r="P8660" s="241"/>
      <c r="Q8660" s="241"/>
      <c r="R8660" s="241"/>
      <c r="S8660" s="241"/>
      <c r="T8660" s="242"/>
      <c r="AT8660" s="243" t="s">
        <v>272</v>
      </c>
      <c r="AU8660" s="243" t="s">
        <v>91</v>
      </c>
      <c r="AV8660" s="15" t="s">
        <v>91</v>
      </c>
      <c r="AW8660" s="15" t="s">
        <v>38</v>
      </c>
      <c r="AX8660" s="15" t="s">
        <v>82</v>
      </c>
      <c r="AY8660" s="243" t="s">
        <v>262</v>
      </c>
    </row>
    <row r="8661" spans="2:51" s="13" customFormat="1" ht="10">
      <c r="B8661" s="212"/>
      <c r="C8661" s="213"/>
      <c r="D8661" s="208" t="s">
        <v>272</v>
      </c>
      <c r="E8661" s="214" t="s">
        <v>44</v>
      </c>
      <c r="F8661" s="215" t="s">
        <v>884</v>
      </c>
      <c r="G8661" s="213"/>
      <c r="H8661" s="214" t="s">
        <v>44</v>
      </c>
      <c r="I8661" s="216"/>
      <c r="J8661" s="213"/>
      <c r="K8661" s="213"/>
      <c r="L8661" s="217"/>
      <c r="M8661" s="218"/>
      <c r="N8661" s="219"/>
      <c r="O8661" s="219"/>
      <c r="P8661" s="219"/>
      <c r="Q8661" s="219"/>
      <c r="R8661" s="219"/>
      <c r="S8661" s="219"/>
      <c r="T8661" s="220"/>
      <c r="AT8661" s="221" t="s">
        <v>272</v>
      </c>
      <c r="AU8661" s="221" t="s">
        <v>91</v>
      </c>
      <c r="AV8661" s="13" t="s">
        <v>89</v>
      </c>
      <c r="AW8661" s="13" t="s">
        <v>38</v>
      </c>
      <c r="AX8661" s="13" t="s">
        <v>82</v>
      </c>
      <c r="AY8661" s="221" t="s">
        <v>262</v>
      </c>
    </row>
    <row r="8662" spans="2:51" s="15" customFormat="1" ht="10">
      <c r="B8662" s="233"/>
      <c r="C8662" s="234"/>
      <c r="D8662" s="208" t="s">
        <v>272</v>
      </c>
      <c r="E8662" s="235" t="s">
        <v>44</v>
      </c>
      <c r="F8662" s="236" t="s">
        <v>831</v>
      </c>
      <c r="G8662" s="234"/>
      <c r="H8662" s="237">
        <v>28.5</v>
      </c>
      <c r="I8662" s="238"/>
      <c r="J8662" s="234"/>
      <c r="K8662" s="234"/>
      <c r="L8662" s="239"/>
      <c r="M8662" s="240"/>
      <c r="N8662" s="241"/>
      <c r="O8662" s="241"/>
      <c r="P8662" s="241"/>
      <c r="Q8662" s="241"/>
      <c r="R8662" s="241"/>
      <c r="S8662" s="241"/>
      <c r="T8662" s="242"/>
      <c r="AT8662" s="243" t="s">
        <v>272</v>
      </c>
      <c r="AU8662" s="243" t="s">
        <v>91</v>
      </c>
      <c r="AV8662" s="15" t="s">
        <v>91</v>
      </c>
      <c r="AW8662" s="15" t="s">
        <v>38</v>
      </c>
      <c r="AX8662" s="15" t="s">
        <v>82</v>
      </c>
      <c r="AY8662" s="243" t="s">
        <v>262</v>
      </c>
    </row>
    <row r="8663" spans="2:51" s="13" customFormat="1" ht="10">
      <c r="B8663" s="212"/>
      <c r="C8663" s="213"/>
      <c r="D8663" s="208" t="s">
        <v>272</v>
      </c>
      <c r="E8663" s="214" t="s">
        <v>44</v>
      </c>
      <c r="F8663" s="215" t="s">
        <v>885</v>
      </c>
      <c r="G8663" s="213"/>
      <c r="H8663" s="214" t="s">
        <v>44</v>
      </c>
      <c r="I8663" s="216"/>
      <c r="J8663" s="213"/>
      <c r="K8663" s="213"/>
      <c r="L8663" s="217"/>
      <c r="M8663" s="218"/>
      <c r="N8663" s="219"/>
      <c r="O8663" s="219"/>
      <c r="P8663" s="219"/>
      <c r="Q8663" s="219"/>
      <c r="R8663" s="219"/>
      <c r="S8663" s="219"/>
      <c r="T8663" s="220"/>
      <c r="AT8663" s="221" t="s">
        <v>272</v>
      </c>
      <c r="AU8663" s="221" t="s">
        <v>91</v>
      </c>
      <c r="AV8663" s="13" t="s">
        <v>89</v>
      </c>
      <c r="AW8663" s="13" t="s">
        <v>38</v>
      </c>
      <c r="AX8663" s="13" t="s">
        <v>82</v>
      </c>
      <c r="AY8663" s="221" t="s">
        <v>262</v>
      </c>
    </row>
    <row r="8664" spans="2:51" s="15" customFormat="1" ht="10">
      <c r="B8664" s="233"/>
      <c r="C8664" s="234"/>
      <c r="D8664" s="208" t="s">
        <v>272</v>
      </c>
      <c r="E8664" s="235" t="s">
        <v>44</v>
      </c>
      <c r="F8664" s="236" t="s">
        <v>833</v>
      </c>
      <c r="G8664" s="234"/>
      <c r="H8664" s="237">
        <v>54.8</v>
      </c>
      <c r="I8664" s="238"/>
      <c r="J8664" s="234"/>
      <c r="K8664" s="234"/>
      <c r="L8664" s="239"/>
      <c r="M8664" s="240"/>
      <c r="N8664" s="241"/>
      <c r="O8664" s="241"/>
      <c r="P8664" s="241"/>
      <c r="Q8664" s="241"/>
      <c r="R8664" s="241"/>
      <c r="S8664" s="241"/>
      <c r="T8664" s="242"/>
      <c r="AT8664" s="243" t="s">
        <v>272</v>
      </c>
      <c r="AU8664" s="243" t="s">
        <v>91</v>
      </c>
      <c r="AV8664" s="15" t="s">
        <v>91</v>
      </c>
      <c r="AW8664" s="15" t="s">
        <v>4</v>
      </c>
      <c r="AX8664" s="15" t="s">
        <v>82</v>
      </c>
      <c r="AY8664" s="243" t="s">
        <v>262</v>
      </c>
    </row>
    <row r="8665" spans="2:51" s="13" customFormat="1" ht="10">
      <c r="B8665" s="212"/>
      <c r="C8665" s="213"/>
      <c r="D8665" s="208" t="s">
        <v>272</v>
      </c>
      <c r="E8665" s="214" t="s">
        <v>44</v>
      </c>
      <c r="F8665" s="215" t="s">
        <v>886</v>
      </c>
      <c r="G8665" s="213"/>
      <c r="H8665" s="214" t="s">
        <v>44</v>
      </c>
      <c r="I8665" s="216"/>
      <c r="J8665" s="213"/>
      <c r="K8665" s="213"/>
      <c r="L8665" s="217"/>
      <c r="M8665" s="218"/>
      <c r="N8665" s="219"/>
      <c r="O8665" s="219"/>
      <c r="P8665" s="219"/>
      <c r="Q8665" s="219"/>
      <c r="R8665" s="219"/>
      <c r="S8665" s="219"/>
      <c r="T8665" s="220"/>
      <c r="AT8665" s="221" t="s">
        <v>272</v>
      </c>
      <c r="AU8665" s="221" t="s">
        <v>91</v>
      </c>
      <c r="AV8665" s="13" t="s">
        <v>89</v>
      </c>
      <c r="AW8665" s="13" t="s">
        <v>38</v>
      </c>
      <c r="AX8665" s="13" t="s">
        <v>82</v>
      </c>
      <c r="AY8665" s="221" t="s">
        <v>262</v>
      </c>
    </row>
    <row r="8666" spans="2:51" s="15" customFormat="1" ht="10">
      <c r="B8666" s="233"/>
      <c r="C8666" s="234"/>
      <c r="D8666" s="208" t="s">
        <v>272</v>
      </c>
      <c r="E8666" s="235" t="s">
        <v>44</v>
      </c>
      <c r="F8666" s="236" t="s">
        <v>768</v>
      </c>
      <c r="G8666" s="234"/>
      <c r="H8666" s="237">
        <v>3.8</v>
      </c>
      <c r="I8666" s="238"/>
      <c r="J8666" s="234"/>
      <c r="K8666" s="234"/>
      <c r="L8666" s="239"/>
      <c r="M8666" s="240"/>
      <c r="N8666" s="241"/>
      <c r="O8666" s="241"/>
      <c r="P8666" s="241"/>
      <c r="Q8666" s="241"/>
      <c r="R8666" s="241"/>
      <c r="S8666" s="241"/>
      <c r="T8666" s="242"/>
      <c r="AT8666" s="243" t="s">
        <v>272</v>
      </c>
      <c r="AU8666" s="243" t="s">
        <v>91</v>
      </c>
      <c r="AV8666" s="15" t="s">
        <v>91</v>
      </c>
      <c r="AW8666" s="15" t="s">
        <v>38</v>
      </c>
      <c r="AX8666" s="15" t="s">
        <v>82</v>
      </c>
      <c r="AY8666" s="243" t="s">
        <v>262</v>
      </c>
    </row>
    <row r="8667" spans="2:51" s="13" customFormat="1" ht="10">
      <c r="B8667" s="212"/>
      <c r="C8667" s="213"/>
      <c r="D8667" s="208" t="s">
        <v>272</v>
      </c>
      <c r="E8667" s="214" t="s">
        <v>44</v>
      </c>
      <c r="F8667" s="215" t="s">
        <v>887</v>
      </c>
      <c r="G8667" s="213"/>
      <c r="H8667" s="214" t="s">
        <v>44</v>
      </c>
      <c r="I8667" s="216"/>
      <c r="J8667" s="213"/>
      <c r="K8667" s="213"/>
      <c r="L8667" s="217"/>
      <c r="M8667" s="218"/>
      <c r="N8667" s="219"/>
      <c r="O8667" s="219"/>
      <c r="P8667" s="219"/>
      <c r="Q8667" s="219"/>
      <c r="R8667" s="219"/>
      <c r="S8667" s="219"/>
      <c r="T8667" s="220"/>
      <c r="AT8667" s="221" t="s">
        <v>272</v>
      </c>
      <c r="AU8667" s="221" t="s">
        <v>91</v>
      </c>
      <c r="AV8667" s="13" t="s">
        <v>89</v>
      </c>
      <c r="AW8667" s="13" t="s">
        <v>38</v>
      </c>
      <c r="AX8667" s="13" t="s">
        <v>82</v>
      </c>
      <c r="AY8667" s="221" t="s">
        <v>262</v>
      </c>
    </row>
    <row r="8668" spans="2:51" s="15" customFormat="1" ht="10">
      <c r="B8668" s="233"/>
      <c r="C8668" s="234"/>
      <c r="D8668" s="208" t="s">
        <v>272</v>
      </c>
      <c r="E8668" s="235" t="s">
        <v>44</v>
      </c>
      <c r="F8668" s="236" t="s">
        <v>836</v>
      </c>
      <c r="G8668" s="234"/>
      <c r="H8668" s="237">
        <v>10.1</v>
      </c>
      <c r="I8668" s="238"/>
      <c r="J8668" s="234"/>
      <c r="K8668" s="234"/>
      <c r="L8668" s="239"/>
      <c r="M8668" s="240"/>
      <c r="N8668" s="241"/>
      <c r="O8668" s="241"/>
      <c r="P8668" s="241"/>
      <c r="Q8668" s="241"/>
      <c r="R8668" s="241"/>
      <c r="S8668" s="241"/>
      <c r="T8668" s="242"/>
      <c r="AT8668" s="243" t="s">
        <v>272</v>
      </c>
      <c r="AU8668" s="243" t="s">
        <v>91</v>
      </c>
      <c r="AV8668" s="15" t="s">
        <v>91</v>
      </c>
      <c r="AW8668" s="15" t="s">
        <v>38</v>
      </c>
      <c r="AX8668" s="15" t="s">
        <v>82</v>
      </c>
      <c r="AY8668" s="243" t="s">
        <v>262</v>
      </c>
    </row>
    <row r="8669" spans="2:51" s="13" customFormat="1" ht="10">
      <c r="B8669" s="212"/>
      <c r="C8669" s="213"/>
      <c r="D8669" s="208" t="s">
        <v>272</v>
      </c>
      <c r="E8669" s="214" t="s">
        <v>44</v>
      </c>
      <c r="F8669" s="215" t="s">
        <v>888</v>
      </c>
      <c r="G8669" s="213"/>
      <c r="H8669" s="214" t="s">
        <v>44</v>
      </c>
      <c r="I8669" s="216"/>
      <c r="J8669" s="213"/>
      <c r="K8669" s="213"/>
      <c r="L8669" s="217"/>
      <c r="M8669" s="218"/>
      <c r="N8669" s="219"/>
      <c r="O8669" s="219"/>
      <c r="P8669" s="219"/>
      <c r="Q8669" s="219"/>
      <c r="R8669" s="219"/>
      <c r="S8669" s="219"/>
      <c r="T8669" s="220"/>
      <c r="AT8669" s="221" t="s">
        <v>272</v>
      </c>
      <c r="AU8669" s="221" t="s">
        <v>91</v>
      </c>
      <c r="AV8669" s="13" t="s">
        <v>89</v>
      </c>
      <c r="AW8669" s="13" t="s">
        <v>38</v>
      </c>
      <c r="AX8669" s="13" t="s">
        <v>82</v>
      </c>
      <c r="AY8669" s="221" t="s">
        <v>262</v>
      </c>
    </row>
    <row r="8670" spans="2:51" s="15" customFormat="1" ht="10">
      <c r="B8670" s="233"/>
      <c r="C8670" s="234"/>
      <c r="D8670" s="208" t="s">
        <v>272</v>
      </c>
      <c r="E8670" s="235" t="s">
        <v>44</v>
      </c>
      <c r="F8670" s="236" t="s">
        <v>397</v>
      </c>
      <c r="G8670" s="234"/>
      <c r="H8670" s="237">
        <v>11</v>
      </c>
      <c r="I8670" s="238"/>
      <c r="J8670" s="234"/>
      <c r="K8670" s="234"/>
      <c r="L8670" s="239"/>
      <c r="M8670" s="240"/>
      <c r="N8670" s="241"/>
      <c r="O8670" s="241"/>
      <c r="P8670" s="241"/>
      <c r="Q8670" s="241"/>
      <c r="R8670" s="241"/>
      <c r="S8670" s="241"/>
      <c r="T8670" s="242"/>
      <c r="AT8670" s="243" t="s">
        <v>272</v>
      </c>
      <c r="AU8670" s="243" t="s">
        <v>91</v>
      </c>
      <c r="AV8670" s="15" t="s">
        <v>91</v>
      </c>
      <c r="AW8670" s="15" t="s">
        <v>38</v>
      </c>
      <c r="AX8670" s="15" t="s">
        <v>82</v>
      </c>
      <c r="AY8670" s="243" t="s">
        <v>262</v>
      </c>
    </row>
    <row r="8671" spans="2:51" s="13" customFormat="1" ht="10">
      <c r="B8671" s="212"/>
      <c r="C8671" s="213"/>
      <c r="D8671" s="208" t="s">
        <v>272</v>
      </c>
      <c r="E8671" s="214" t="s">
        <v>44</v>
      </c>
      <c r="F8671" s="215" t="s">
        <v>889</v>
      </c>
      <c r="G8671" s="213"/>
      <c r="H8671" s="214" t="s">
        <v>44</v>
      </c>
      <c r="I8671" s="216"/>
      <c r="J8671" s="213"/>
      <c r="K8671" s="213"/>
      <c r="L8671" s="217"/>
      <c r="M8671" s="218"/>
      <c r="N8671" s="219"/>
      <c r="O8671" s="219"/>
      <c r="P8671" s="219"/>
      <c r="Q8671" s="219"/>
      <c r="R8671" s="219"/>
      <c r="S8671" s="219"/>
      <c r="T8671" s="220"/>
      <c r="AT8671" s="221" t="s">
        <v>272</v>
      </c>
      <c r="AU8671" s="221" t="s">
        <v>91</v>
      </c>
      <c r="AV8671" s="13" t="s">
        <v>89</v>
      </c>
      <c r="AW8671" s="13" t="s">
        <v>38</v>
      </c>
      <c r="AX8671" s="13" t="s">
        <v>82</v>
      </c>
      <c r="AY8671" s="221" t="s">
        <v>262</v>
      </c>
    </row>
    <row r="8672" spans="2:51" s="15" customFormat="1" ht="10">
      <c r="B8672" s="233"/>
      <c r="C8672" s="234"/>
      <c r="D8672" s="208" t="s">
        <v>272</v>
      </c>
      <c r="E8672" s="235" t="s">
        <v>44</v>
      </c>
      <c r="F8672" s="236" t="s">
        <v>839</v>
      </c>
      <c r="G8672" s="234"/>
      <c r="H8672" s="237">
        <v>3.1</v>
      </c>
      <c r="I8672" s="238"/>
      <c r="J8672" s="234"/>
      <c r="K8672" s="234"/>
      <c r="L8672" s="239"/>
      <c r="M8672" s="240"/>
      <c r="N8672" s="241"/>
      <c r="O8672" s="241"/>
      <c r="P8672" s="241"/>
      <c r="Q8672" s="241"/>
      <c r="R8672" s="241"/>
      <c r="S8672" s="241"/>
      <c r="T8672" s="242"/>
      <c r="AT8672" s="243" t="s">
        <v>272</v>
      </c>
      <c r="AU8672" s="243" t="s">
        <v>91</v>
      </c>
      <c r="AV8672" s="15" t="s">
        <v>91</v>
      </c>
      <c r="AW8672" s="15" t="s">
        <v>38</v>
      </c>
      <c r="AX8672" s="15" t="s">
        <v>82</v>
      </c>
      <c r="AY8672" s="243" t="s">
        <v>262</v>
      </c>
    </row>
    <row r="8673" spans="2:51" s="13" customFormat="1" ht="10">
      <c r="B8673" s="212"/>
      <c r="C8673" s="213"/>
      <c r="D8673" s="208" t="s">
        <v>272</v>
      </c>
      <c r="E8673" s="214" t="s">
        <v>44</v>
      </c>
      <c r="F8673" s="215" t="s">
        <v>890</v>
      </c>
      <c r="G8673" s="213"/>
      <c r="H8673" s="214" t="s">
        <v>44</v>
      </c>
      <c r="I8673" s="216"/>
      <c r="J8673" s="213"/>
      <c r="K8673" s="213"/>
      <c r="L8673" s="217"/>
      <c r="M8673" s="218"/>
      <c r="N8673" s="219"/>
      <c r="O8673" s="219"/>
      <c r="P8673" s="219"/>
      <c r="Q8673" s="219"/>
      <c r="R8673" s="219"/>
      <c r="S8673" s="219"/>
      <c r="T8673" s="220"/>
      <c r="AT8673" s="221" t="s">
        <v>272</v>
      </c>
      <c r="AU8673" s="221" t="s">
        <v>91</v>
      </c>
      <c r="AV8673" s="13" t="s">
        <v>89</v>
      </c>
      <c r="AW8673" s="13" t="s">
        <v>38</v>
      </c>
      <c r="AX8673" s="13" t="s">
        <v>82</v>
      </c>
      <c r="AY8673" s="221" t="s">
        <v>262</v>
      </c>
    </row>
    <row r="8674" spans="2:51" s="15" customFormat="1" ht="10">
      <c r="B8674" s="233"/>
      <c r="C8674" s="234"/>
      <c r="D8674" s="208" t="s">
        <v>272</v>
      </c>
      <c r="E8674" s="235" t="s">
        <v>44</v>
      </c>
      <c r="F8674" s="236" t="s">
        <v>841</v>
      </c>
      <c r="G8674" s="234"/>
      <c r="H8674" s="237">
        <v>4.8</v>
      </c>
      <c r="I8674" s="238"/>
      <c r="J8674" s="234"/>
      <c r="K8674" s="234"/>
      <c r="L8674" s="239"/>
      <c r="M8674" s="240"/>
      <c r="N8674" s="241"/>
      <c r="O8674" s="241"/>
      <c r="P8674" s="241"/>
      <c r="Q8674" s="241"/>
      <c r="R8674" s="241"/>
      <c r="S8674" s="241"/>
      <c r="T8674" s="242"/>
      <c r="AT8674" s="243" t="s">
        <v>272</v>
      </c>
      <c r="AU8674" s="243" t="s">
        <v>91</v>
      </c>
      <c r="AV8674" s="15" t="s">
        <v>91</v>
      </c>
      <c r="AW8674" s="15" t="s">
        <v>38</v>
      </c>
      <c r="AX8674" s="15" t="s">
        <v>82</v>
      </c>
      <c r="AY8674" s="243" t="s">
        <v>262</v>
      </c>
    </row>
    <row r="8675" spans="2:51" s="13" customFormat="1" ht="10">
      <c r="B8675" s="212"/>
      <c r="C8675" s="213"/>
      <c r="D8675" s="208" t="s">
        <v>272</v>
      </c>
      <c r="E8675" s="214" t="s">
        <v>44</v>
      </c>
      <c r="F8675" s="215" t="s">
        <v>891</v>
      </c>
      <c r="G8675" s="213"/>
      <c r="H8675" s="214" t="s">
        <v>44</v>
      </c>
      <c r="I8675" s="216"/>
      <c r="J8675" s="213"/>
      <c r="K8675" s="213"/>
      <c r="L8675" s="217"/>
      <c r="M8675" s="218"/>
      <c r="N8675" s="219"/>
      <c r="O8675" s="219"/>
      <c r="P8675" s="219"/>
      <c r="Q8675" s="219"/>
      <c r="R8675" s="219"/>
      <c r="S8675" s="219"/>
      <c r="T8675" s="220"/>
      <c r="AT8675" s="221" t="s">
        <v>272</v>
      </c>
      <c r="AU8675" s="221" t="s">
        <v>91</v>
      </c>
      <c r="AV8675" s="13" t="s">
        <v>89</v>
      </c>
      <c r="AW8675" s="13" t="s">
        <v>38</v>
      </c>
      <c r="AX8675" s="13" t="s">
        <v>82</v>
      </c>
      <c r="AY8675" s="221" t="s">
        <v>262</v>
      </c>
    </row>
    <row r="8676" spans="2:51" s="15" customFormat="1" ht="10">
      <c r="B8676" s="233"/>
      <c r="C8676" s="234"/>
      <c r="D8676" s="208" t="s">
        <v>272</v>
      </c>
      <c r="E8676" s="235" t="s">
        <v>44</v>
      </c>
      <c r="F8676" s="236" t="s">
        <v>892</v>
      </c>
      <c r="G8676" s="234"/>
      <c r="H8676" s="237">
        <v>3.7</v>
      </c>
      <c r="I8676" s="238"/>
      <c r="J8676" s="234"/>
      <c r="K8676" s="234"/>
      <c r="L8676" s="239"/>
      <c r="M8676" s="240"/>
      <c r="N8676" s="241"/>
      <c r="O8676" s="241"/>
      <c r="P8676" s="241"/>
      <c r="Q8676" s="241"/>
      <c r="R8676" s="241"/>
      <c r="S8676" s="241"/>
      <c r="T8676" s="242"/>
      <c r="AT8676" s="243" t="s">
        <v>272</v>
      </c>
      <c r="AU8676" s="243" t="s">
        <v>91</v>
      </c>
      <c r="AV8676" s="15" t="s">
        <v>91</v>
      </c>
      <c r="AW8676" s="15" t="s">
        <v>38</v>
      </c>
      <c r="AX8676" s="15" t="s">
        <v>82</v>
      </c>
      <c r="AY8676" s="243" t="s">
        <v>262</v>
      </c>
    </row>
    <row r="8677" spans="2:51" s="13" customFormat="1" ht="10">
      <c r="B8677" s="212"/>
      <c r="C8677" s="213"/>
      <c r="D8677" s="208" t="s">
        <v>272</v>
      </c>
      <c r="E8677" s="214" t="s">
        <v>44</v>
      </c>
      <c r="F8677" s="215" t="s">
        <v>893</v>
      </c>
      <c r="G8677" s="213"/>
      <c r="H8677" s="214" t="s">
        <v>44</v>
      </c>
      <c r="I8677" s="216"/>
      <c r="J8677" s="213"/>
      <c r="K8677" s="213"/>
      <c r="L8677" s="217"/>
      <c r="M8677" s="218"/>
      <c r="N8677" s="219"/>
      <c r="O8677" s="219"/>
      <c r="P8677" s="219"/>
      <c r="Q8677" s="219"/>
      <c r="R8677" s="219"/>
      <c r="S8677" s="219"/>
      <c r="T8677" s="220"/>
      <c r="AT8677" s="221" t="s">
        <v>272</v>
      </c>
      <c r="AU8677" s="221" t="s">
        <v>91</v>
      </c>
      <c r="AV8677" s="13" t="s">
        <v>89</v>
      </c>
      <c r="AW8677" s="13" t="s">
        <v>38</v>
      </c>
      <c r="AX8677" s="13" t="s">
        <v>82</v>
      </c>
      <c r="AY8677" s="221" t="s">
        <v>262</v>
      </c>
    </row>
    <row r="8678" spans="2:51" s="15" customFormat="1" ht="10">
      <c r="B8678" s="233"/>
      <c r="C8678" s="234"/>
      <c r="D8678" s="208" t="s">
        <v>272</v>
      </c>
      <c r="E8678" s="235" t="s">
        <v>44</v>
      </c>
      <c r="F8678" s="236" t="s">
        <v>786</v>
      </c>
      <c r="G8678" s="234"/>
      <c r="H8678" s="237">
        <v>8.8000000000000007</v>
      </c>
      <c r="I8678" s="238"/>
      <c r="J8678" s="234"/>
      <c r="K8678" s="234"/>
      <c r="L8678" s="239"/>
      <c r="M8678" s="240"/>
      <c r="N8678" s="241"/>
      <c r="O8678" s="241"/>
      <c r="P8678" s="241"/>
      <c r="Q8678" s="241"/>
      <c r="R8678" s="241"/>
      <c r="S8678" s="241"/>
      <c r="T8678" s="242"/>
      <c r="AT8678" s="243" t="s">
        <v>272</v>
      </c>
      <c r="AU8678" s="243" t="s">
        <v>91</v>
      </c>
      <c r="AV8678" s="15" t="s">
        <v>91</v>
      </c>
      <c r="AW8678" s="15" t="s">
        <v>38</v>
      </c>
      <c r="AX8678" s="15" t="s">
        <v>82</v>
      </c>
      <c r="AY8678" s="243" t="s">
        <v>262</v>
      </c>
    </row>
    <row r="8679" spans="2:51" s="14" customFormat="1" ht="10">
      <c r="B8679" s="222"/>
      <c r="C8679" s="223"/>
      <c r="D8679" s="208" t="s">
        <v>272</v>
      </c>
      <c r="E8679" s="224" t="s">
        <v>44</v>
      </c>
      <c r="F8679" s="225" t="s">
        <v>284</v>
      </c>
      <c r="G8679" s="223"/>
      <c r="H8679" s="226">
        <v>588.09999999999991</v>
      </c>
      <c r="I8679" s="227"/>
      <c r="J8679" s="223"/>
      <c r="K8679" s="223"/>
      <c r="L8679" s="228"/>
      <c r="M8679" s="229"/>
      <c r="N8679" s="230"/>
      <c r="O8679" s="230"/>
      <c r="P8679" s="230"/>
      <c r="Q8679" s="230"/>
      <c r="R8679" s="230"/>
      <c r="S8679" s="230"/>
      <c r="T8679" s="231"/>
      <c r="AT8679" s="232" t="s">
        <v>272</v>
      </c>
      <c r="AU8679" s="232" t="s">
        <v>91</v>
      </c>
      <c r="AV8679" s="14" t="s">
        <v>97</v>
      </c>
      <c r="AW8679" s="14" t="s">
        <v>38</v>
      </c>
      <c r="AX8679" s="14" t="s">
        <v>82</v>
      </c>
      <c r="AY8679" s="232" t="s">
        <v>262</v>
      </c>
    </row>
    <row r="8680" spans="2:51" s="13" customFormat="1" ht="10">
      <c r="B8680" s="212"/>
      <c r="C8680" s="213"/>
      <c r="D8680" s="208" t="s">
        <v>272</v>
      </c>
      <c r="E8680" s="214" t="s">
        <v>44</v>
      </c>
      <c r="F8680" s="215" t="s">
        <v>894</v>
      </c>
      <c r="G8680" s="213"/>
      <c r="H8680" s="214" t="s">
        <v>44</v>
      </c>
      <c r="I8680" s="216"/>
      <c r="J8680" s="213"/>
      <c r="K8680" s="213"/>
      <c r="L8680" s="217"/>
      <c r="M8680" s="218"/>
      <c r="N8680" s="219"/>
      <c r="O8680" s="219"/>
      <c r="P8680" s="219"/>
      <c r="Q8680" s="219"/>
      <c r="R8680" s="219"/>
      <c r="S8680" s="219"/>
      <c r="T8680" s="220"/>
      <c r="AT8680" s="221" t="s">
        <v>272</v>
      </c>
      <c r="AU8680" s="221" t="s">
        <v>91</v>
      </c>
      <c r="AV8680" s="13" t="s">
        <v>89</v>
      </c>
      <c r="AW8680" s="13" t="s">
        <v>38</v>
      </c>
      <c r="AX8680" s="13" t="s">
        <v>82</v>
      </c>
      <c r="AY8680" s="221" t="s">
        <v>262</v>
      </c>
    </row>
    <row r="8681" spans="2:51" s="13" customFormat="1" ht="10">
      <c r="B8681" s="212"/>
      <c r="C8681" s="213"/>
      <c r="D8681" s="208" t="s">
        <v>272</v>
      </c>
      <c r="E8681" s="214" t="s">
        <v>44</v>
      </c>
      <c r="F8681" s="215" t="s">
        <v>895</v>
      </c>
      <c r="G8681" s="213"/>
      <c r="H8681" s="214" t="s">
        <v>44</v>
      </c>
      <c r="I8681" s="216"/>
      <c r="J8681" s="213"/>
      <c r="K8681" s="213"/>
      <c r="L8681" s="217"/>
      <c r="M8681" s="218"/>
      <c r="N8681" s="219"/>
      <c r="O8681" s="219"/>
      <c r="P8681" s="219"/>
      <c r="Q8681" s="219"/>
      <c r="R8681" s="219"/>
      <c r="S8681" s="219"/>
      <c r="T8681" s="220"/>
      <c r="AT8681" s="221" t="s">
        <v>272</v>
      </c>
      <c r="AU8681" s="221" t="s">
        <v>91</v>
      </c>
      <c r="AV8681" s="13" t="s">
        <v>89</v>
      </c>
      <c r="AW8681" s="13" t="s">
        <v>38</v>
      </c>
      <c r="AX8681" s="13" t="s">
        <v>82</v>
      </c>
      <c r="AY8681" s="221" t="s">
        <v>262</v>
      </c>
    </row>
    <row r="8682" spans="2:51" s="15" customFormat="1" ht="10">
      <c r="B8682" s="233"/>
      <c r="C8682" s="234"/>
      <c r="D8682" s="208" t="s">
        <v>272</v>
      </c>
      <c r="E8682" s="235" t="s">
        <v>44</v>
      </c>
      <c r="F8682" s="236" t="s">
        <v>896</v>
      </c>
      <c r="G8682" s="234"/>
      <c r="H8682" s="237">
        <v>15.5</v>
      </c>
      <c r="I8682" s="238"/>
      <c r="J8682" s="234"/>
      <c r="K8682" s="234"/>
      <c r="L8682" s="239"/>
      <c r="M8682" s="240"/>
      <c r="N8682" s="241"/>
      <c r="O8682" s="241"/>
      <c r="P8682" s="241"/>
      <c r="Q8682" s="241"/>
      <c r="R8682" s="241"/>
      <c r="S8682" s="241"/>
      <c r="T8682" s="242"/>
      <c r="AT8682" s="243" t="s">
        <v>272</v>
      </c>
      <c r="AU8682" s="243" t="s">
        <v>91</v>
      </c>
      <c r="AV8682" s="15" t="s">
        <v>91</v>
      </c>
      <c r="AW8682" s="15" t="s">
        <v>38</v>
      </c>
      <c r="AX8682" s="15" t="s">
        <v>82</v>
      </c>
      <c r="AY8682" s="243" t="s">
        <v>262</v>
      </c>
    </row>
    <row r="8683" spans="2:51" s="13" customFormat="1" ht="10">
      <c r="B8683" s="212"/>
      <c r="C8683" s="213"/>
      <c r="D8683" s="208" t="s">
        <v>272</v>
      </c>
      <c r="E8683" s="214" t="s">
        <v>44</v>
      </c>
      <c r="F8683" s="215" t="s">
        <v>801</v>
      </c>
      <c r="G8683" s="213"/>
      <c r="H8683" s="214" t="s">
        <v>44</v>
      </c>
      <c r="I8683" s="216"/>
      <c r="J8683" s="213"/>
      <c r="K8683" s="213"/>
      <c r="L8683" s="217"/>
      <c r="M8683" s="218"/>
      <c r="N8683" s="219"/>
      <c r="O8683" s="219"/>
      <c r="P8683" s="219"/>
      <c r="Q8683" s="219"/>
      <c r="R8683" s="219"/>
      <c r="S8683" s="219"/>
      <c r="T8683" s="220"/>
      <c r="AT8683" s="221" t="s">
        <v>272</v>
      </c>
      <c r="AU8683" s="221" t="s">
        <v>91</v>
      </c>
      <c r="AV8683" s="13" t="s">
        <v>89</v>
      </c>
      <c r="AW8683" s="13" t="s">
        <v>38</v>
      </c>
      <c r="AX8683" s="13" t="s">
        <v>82</v>
      </c>
      <c r="AY8683" s="221" t="s">
        <v>262</v>
      </c>
    </row>
    <row r="8684" spans="2:51" s="15" customFormat="1" ht="10">
      <c r="B8684" s="233"/>
      <c r="C8684" s="234"/>
      <c r="D8684" s="208" t="s">
        <v>272</v>
      </c>
      <c r="E8684" s="235" t="s">
        <v>44</v>
      </c>
      <c r="F8684" s="236" t="s">
        <v>897</v>
      </c>
      <c r="G8684" s="234"/>
      <c r="H8684" s="237">
        <v>8.8000000000000007</v>
      </c>
      <c r="I8684" s="238"/>
      <c r="J8684" s="234"/>
      <c r="K8684" s="234"/>
      <c r="L8684" s="239"/>
      <c r="M8684" s="240"/>
      <c r="N8684" s="241"/>
      <c r="O8684" s="241"/>
      <c r="P8684" s="241"/>
      <c r="Q8684" s="241"/>
      <c r="R8684" s="241"/>
      <c r="S8684" s="241"/>
      <c r="T8684" s="242"/>
      <c r="AT8684" s="243" t="s">
        <v>272</v>
      </c>
      <c r="AU8684" s="243" t="s">
        <v>91</v>
      </c>
      <c r="AV8684" s="15" t="s">
        <v>91</v>
      </c>
      <c r="AW8684" s="15" t="s">
        <v>38</v>
      </c>
      <c r="AX8684" s="15" t="s">
        <v>82</v>
      </c>
      <c r="AY8684" s="243" t="s">
        <v>262</v>
      </c>
    </row>
    <row r="8685" spans="2:51" s="15" customFormat="1" ht="10">
      <c r="B8685" s="233"/>
      <c r="C8685" s="234"/>
      <c r="D8685" s="208" t="s">
        <v>272</v>
      </c>
      <c r="E8685" s="235" t="s">
        <v>44</v>
      </c>
      <c r="F8685" s="236" t="s">
        <v>898</v>
      </c>
      <c r="G8685" s="234"/>
      <c r="H8685" s="237">
        <v>3.9</v>
      </c>
      <c r="I8685" s="238"/>
      <c r="J8685" s="234"/>
      <c r="K8685" s="234"/>
      <c r="L8685" s="239"/>
      <c r="M8685" s="240"/>
      <c r="N8685" s="241"/>
      <c r="O8685" s="241"/>
      <c r="P8685" s="241"/>
      <c r="Q8685" s="241"/>
      <c r="R8685" s="241"/>
      <c r="S8685" s="241"/>
      <c r="T8685" s="242"/>
      <c r="AT8685" s="243" t="s">
        <v>272</v>
      </c>
      <c r="AU8685" s="243" t="s">
        <v>91</v>
      </c>
      <c r="AV8685" s="15" t="s">
        <v>91</v>
      </c>
      <c r="AW8685" s="15" t="s">
        <v>38</v>
      </c>
      <c r="AX8685" s="15" t="s">
        <v>82</v>
      </c>
      <c r="AY8685" s="243" t="s">
        <v>262</v>
      </c>
    </row>
    <row r="8686" spans="2:51" s="13" customFormat="1" ht="10">
      <c r="B8686" s="212"/>
      <c r="C8686" s="213"/>
      <c r="D8686" s="208" t="s">
        <v>272</v>
      </c>
      <c r="E8686" s="214" t="s">
        <v>44</v>
      </c>
      <c r="F8686" s="215" t="s">
        <v>899</v>
      </c>
      <c r="G8686" s="213"/>
      <c r="H8686" s="214" t="s">
        <v>44</v>
      </c>
      <c r="I8686" s="216"/>
      <c r="J8686" s="213"/>
      <c r="K8686" s="213"/>
      <c r="L8686" s="217"/>
      <c r="M8686" s="218"/>
      <c r="N8686" s="219"/>
      <c r="O8686" s="219"/>
      <c r="P8686" s="219"/>
      <c r="Q8686" s="219"/>
      <c r="R8686" s="219"/>
      <c r="S8686" s="219"/>
      <c r="T8686" s="220"/>
      <c r="AT8686" s="221" t="s">
        <v>272</v>
      </c>
      <c r="AU8686" s="221" t="s">
        <v>91</v>
      </c>
      <c r="AV8686" s="13" t="s">
        <v>89</v>
      </c>
      <c r="AW8686" s="13" t="s">
        <v>38</v>
      </c>
      <c r="AX8686" s="13" t="s">
        <v>82</v>
      </c>
      <c r="AY8686" s="221" t="s">
        <v>262</v>
      </c>
    </row>
    <row r="8687" spans="2:51" s="15" customFormat="1" ht="10">
      <c r="B8687" s="233"/>
      <c r="C8687" s="234"/>
      <c r="D8687" s="208" t="s">
        <v>272</v>
      </c>
      <c r="E8687" s="235" t="s">
        <v>44</v>
      </c>
      <c r="F8687" s="236" t="s">
        <v>900</v>
      </c>
      <c r="G8687" s="234"/>
      <c r="H8687" s="237">
        <v>50.8</v>
      </c>
      <c r="I8687" s="238"/>
      <c r="J8687" s="234"/>
      <c r="K8687" s="234"/>
      <c r="L8687" s="239"/>
      <c r="M8687" s="240"/>
      <c r="N8687" s="241"/>
      <c r="O8687" s="241"/>
      <c r="P8687" s="241"/>
      <c r="Q8687" s="241"/>
      <c r="R8687" s="241"/>
      <c r="S8687" s="241"/>
      <c r="T8687" s="242"/>
      <c r="AT8687" s="243" t="s">
        <v>272</v>
      </c>
      <c r="AU8687" s="243" t="s">
        <v>91</v>
      </c>
      <c r="AV8687" s="15" t="s">
        <v>91</v>
      </c>
      <c r="AW8687" s="15" t="s">
        <v>38</v>
      </c>
      <c r="AX8687" s="15" t="s">
        <v>82</v>
      </c>
      <c r="AY8687" s="243" t="s">
        <v>262</v>
      </c>
    </row>
    <row r="8688" spans="2:51" s="13" customFormat="1" ht="10">
      <c r="B8688" s="212"/>
      <c r="C8688" s="213"/>
      <c r="D8688" s="208" t="s">
        <v>272</v>
      </c>
      <c r="E8688" s="214" t="s">
        <v>44</v>
      </c>
      <c r="F8688" s="215" t="s">
        <v>901</v>
      </c>
      <c r="G8688" s="213"/>
      <c r="H8688" s="214" t="s">
        <v>44</v>
      </c>
      <c r="I8688" s="216"/>
      <c r="J8688" s="213"/>
      <c r="K8688" s="213"/>
      <c r="L8688" s="217"/>
      <c r="M8688" s="218"/>
      <c r="N8688" s="219"/>
      <c r="O8688" s="219"/>
      <c r="P8688" s="219"/>
      <c r="Q8688" s="219"/>
      <c r="R8688" s="219"/>
      <c r="S8688" s="219"/>
      <c r="T8688" s="220"/>
      <c r="AT8688" s="221" t="s">
        <v>272</v>
      </c>
      <c r="AU8688" s="221" t="s">
        <v>91</v>
      </c>
      <c r="AV8688" s="13" t="s">
        <v>89</v>
      </c>
      <c r="AW8688" s="13" t="s">
        <v>38</v>
      </c>
      <c r="AX8688" s="13" t="s">
        <v>82</v>
      </c>
      <c r="AY8688" s="221" t="s">
        <v>262</v>
      </c>
    </row>
    <row r="8689" spans="1:65" s="15" customFormat="1" ht="10">
      <c r="B8689" s="233"/>
      <c r="C8689" s="234"/>
      <c r="D8689" s="208" t="s">
        <v>272</v>
      </c>
      <c r="E8689" s="235" t="s">
        <v>44</v>
      </c>
      <c r="F8689" s="236" t="s">
        <v>902</v>
      </c>
      <c r="G8689" s="234"/>
      <c r="H8689" s="237">
        <v>22.2</v>
      </c>
      <c r="I8689" s="238"/>
      <c r="J8689" s="234"/>
      <c r="K8689" s="234"/>
      <c r="L8689" s="239"/>
      <c r="M8689" s="240"/>
      <c r="N8689" s="241"/>
      <c r="O8689" s="241"/>
      <c r="P8689" s="241"/>
      <c r="Q8689" s="241"/>
      <c r="R8689" s="241"/>
      <c r="S8689" s="241"/>
      <c r="T8689" s="242"/>
      <c r="AT8689" s="243" t="s">
        <v>272</v>
      </c>
      <c r="AU8689" s="243" t="s">
        <v>91</v>
      </c>
      <c r="AV8689" s="15" t="s">
        <v>91</v>
      </c>
      <c r="AW8689" s="15" t="s">
        <v>38</v>
      </c>
      <c r="AX8689" s="15" t="s">
        <v>82</v>
      </c>
      <c r="AY8689" s="243" t="s">
        <v>262</v>
      </c>
    </row>
    <row r="8690" spans="1:65" s="14" customFormat="1" ht="10">
      <c r="B8690" s="222"/>
      <c r="C8690" s="223"/>
      <c r="D8690" s="208" t="s">
        <v>272</v>
      </c>
      <c r="E8690" s="224" t="s">
        <v>44</v>
      </c>
      <c r="F8690" s="225" t="s">
        <v>284</v>
      </c>
      <c r="G8690" s="223"/>
      <c r="H8690" s="226">
        <v>101.2</v>
      </c>
      <c r="I8690" s="227"/>
      <c r="J8690" s="223"/>
      <c r="K8690" s="223"/>
      <c r="L8690" s="228"/>
      <c r="M8690" s="229"/>
      <c r="N8690" s="230"/>
      <c r="O8690" s="230"/>
      <c r="P8690" s="230"/>
      <c r="Q8690" s="230"/>
      <c r="R8690" s="230"/>
      <c r="S8690" s="230"/>
      <c r="T8690" s="231"/>
      <c r="AT8690" s="232" t="s">
        <v>272</v>
      </c>
      <c r="AU8690" s="232" t="s">
        <v>91</v>
      </c>
      <c r="AV8690" s="14" t="s">
        <v>97</v>
      </c>
      <c r="AW8690" s="14" t="s">
        <v>38</v>
      </c>
      <c r="AX8690" s="14" t="s">
        <v>82</v>
      </c>
      <c r="AY8690" s="232" t="s">
        <v>262</v>
      </c>
    </row>
    <row r="8691" spans="1:65" s="16" customFormat="1" ht="10">
      <c r="B8691" s="244"/>
      <c r="C8691" s="245"/>
      <c r="D8691" s="208" t="s">
        <v>272</v>
      </c>
      <c r="E8691" s="246" t="s">
        <v>44</v>
      </c>
      <c r="F8691" s="247" t="s">
        <v>291</v>
      </c>
      <c r="G8691" s="245"/>
      <c r="H8691" s="248">
        <v>2385.3000000000011</v>
      </c>
      <c r="I8691" s="249"/>
      <c r="J8691" s="245"/>
      <c r="K8691" s="245"/>
      <c r="L8691" s="250"/>
      <c r="M8691" s="251"/>
      <c r="N8691" s="252"/>
      <c r="O8691" s="252"/>
      <c r="P8691" s="252"/>
      <c r="Q8691" s="252"/>
      <c r="R8691" s="252"/>
      <c r="S8691" s="252"/>
      <c r="T8691" s="253"/>
      <c r="AT8691" s="254" t="s">
        <v>272</v>
      </c>
      <c r="AU8691" s="254" t="s">
        <v>91</v>
      </c>
      <c r="AV8691" s="16" t="s">
        <v>104</v>
      </c>
      <c r="AW8691" s="16" t="s">
        <v>38</v>
      </c>
      <c r="AX8691" s="16" t="s">
        <v>89</v>
      </c>
      <c r="AY8691" s="254" t="s">
        <v>262</v>
      </c>
    </row>
    <row r="8692" spans="1:65" s="2" customFormat="1" ht="16.5" customHeight="1">
      <c r="A8692" s="37"/>
      <c r="B8692" s="38"/>
      <c r="C8692" s="255" t="s">
        <v>3874</v>
      </c>
      <c r="D8692" s="255" t="s">
        <v>633</v>
      </c>
      <c r="E8692" s="256" t="s">
        <v>3875</v>
      </c>
      <c r="F8692" s="257" t="s">
        <v>3876</v>
      </c>
      <c r="G8692" s="258" t="s">
        <v>342</v>
      </c>
      <c r="H8692" s="259">
        <v>2504.5650000000001</v>
      </c>
      <c r="I8692" s="260"/>
      <c r="J8692" s="261">
        <f>ROUND(I8692*H8692,2)</f>
        <v>0</v>
      </c>
      <c r="K8692" s="257" t="s">
        <v>3877</v>
      </c>
      <c r="L8692" s="262"/>
      <c r="M8692" s="263" t="s">
        <v>44</v>
      </c>
      <c r="N8692" s="264" t="s">
        <v>53</v>
      </c>
      <c r="O8692" s="67"/>
      <c r="P8692" s="204">
        <f>O8692*H8692</f>
        <v>0</v>
      </c>
      <c r="Q8692" s="204">
        <v>0</v>
      </c>
      <c r="R8692" s="204">
        <f>Q8692*H8692</f>
        <v>0</v>
      </c>
      <c r="S8692" s="204">
        <v>0</v>
      </c>
      <c r="T8692" s="205">
        <f>S8692*H8692</f>
        <v>0</v>
      </c>
      <c r="U8692" s="37"/>
      <c r="V8692" s="37"/>
      <c r="W8692" s="37"/>
      <c r="X8692" s="37"/>
      <c r="Y8692" s="37"/>
      <c r="Z8692" s="37"/>
      <c r="AA8692" s="37"/>
      <c r="AB8692" s="37"/>
      <c r="AC8692" s="37"/>
      <c r="AD8692" s="37"/>
      <c r="AE8692" s="37"/>
      <c r="AR8692" s="206" t="s">
        <v>619</v>
      </c>
      <c r="AT8692" s="206" t="s">
        <v>633</v>
      </c>
      <c r="AU8692" s="206" t="s">
        <v>91</v>
      </c>
      <c r="AY8692" s="19" t="s">
        <v>262</v>
      </c>
      <c r="BE8692" s="207">
        <f>IF(N8692="základní",J8692,0)</f>
        <v>0</v>
      </c>
      <c r="BF8692" s="207">
        <f>IF(N8692="snížená",J8692,0)</f>
        <v>0</v>
      </c>
      <c r="BG8692" s="207">
        <f>IF(N8692="zákl. přenesená",J8692,0)</f>
        <v>0</v>
      </c>
      <c r="BH8692" s="207">
        <f>IF(N8692="sníž. přenesená",J8692,0)</f>
        <v>0</v>
      </c>
      <c r="BI8692" s="207">
        <f>IF(N8692="nulová",J8692,0)</f>
        <v>0</v>
      </c>
      <c r="BJ8692" s="19" t="s">
        <v>89</v>
      </c>
      <c r="BK8692" s="207">
        <f>ROUND(I8692*H8692,2)</f>
        <v>0</v>
      </c>
      <c r="BL8692" s="19" t="s">
        <v>442</v>
      </c>
      <c r="BM8692" s="206" t="s">
        <v>3878</v>
      </c>
    </row>
    <row r="8693" spans="1:65" s="13" customFormat="1" ht="10">
      <c r="B8693" s="212"/>
      <c r="C8693" s="213"/>
      <c r="D8693" s="208" t="s">
        <v>272</v>
      </c>
      <c r="E8693" s="214" t="s">
        <v>44</v>
      </c>
      <c r="F8693" s="215" t="s">
        <v>754</v>
      </c>
      <c r="G8693" s="213"/>
      <c r="H8693" s="214" t="s">
        <v>44</v>
      </c>
      <c r="I8693" s="216"/>
      <c r="J8693" s="213"/>
      <c r="K8693" s="213"/>
      <c r="L8693" s="217"/>
      <c r="M8693" s="218"/>
      <c r="N8693" s="219"/>
      <c r="O8693" s="219"/>
      <c r="P8693" s="219"/>
      <c r="Q8693" s="219"/>
      <c r="R8693" s="219"/>
      <c r="S8693" s="219"/>
      <c r="T8693" s="220"/>
      <c r="AT8693" s="221" t="s">
        <v>272</v>
      </c>
      <c r="AU8693" s="221" t="s">
        <v>91</v>
      </c>
      <c r="AV8693" s="13" t="s">
        <v>89</v>
      </c>
      <c r="AW8693" s="13" t="s">
        <v>38</v>
      </c>
      <c r="AX8693" s="13" t="s">
        <v>82</v>
      </c>
      <c r="AY8693" s="221" t="s">
        <v>262</v>
      </c>
    </row>
    <row r="8694" spans="1:65" s="13" customFormat="1" ht="10">
      <c r="B8694" s="212"/>
      <c r="C8694" s="213"/>
      <c r="D8694" s="208" t="s">
        <v>272</v>
      </c>
      <c r="E8694" s="214" t="s">
        <v>44</v>
      </c>
      <c r="F8694" s="215" t="s">
        <v>755</v>
      </c>
      <c r="G8694" s="213"/>
      <c r="H8694" s="214" t="s">
        <v>44</v>
      </c>
      <c r="I8694" s="216"/>
      <c r="J8694" s="213"/>
      <c r="K8694" s="213"/>
      <c r="L8694" s="217"/>
      <c r="M8694" s="218"/>
      <c r="N8694" s="219"/>
      <c r="O8694" s="219"/>
      <c r="P8694" s="219"/>
      <c r="Q8694" s="219"/>
      <c r="R8694" s="219"/>
      <c r="S8694" s="219"/>
      <c r="T8694" s="220"/>
      <c r="AT8694" s="221" t="s">
        <v>272</v>
      </c>
      <c r="AU8694" s="221" t="s">
        <v>91</v>
      </c>
      <c r="AV8694" s="13" t="s">
        <v>89</v>
      </c>
      <c r="AW8694" s="13" t="s">
        <v>38</v>
      </c>
      <c r="AX8694" s="13" t="s">
        <v>82</v>
      </c>
      <c r="AY8694" s="221" t="s">
        <v>262</v>
      </c>
    </row>
    <row r="8695" spans="1:65" s="15" customFormat="1" ht="10">
      <c r="B8695" s="233"/>
      <c r="C8695" s="234"/>
      <c r="D8695" s="208" t="s">
        <v>272</v>
      </c>
      <c r="E8695" s="235" t="s">
        <v>44</v>
      </c>
      <c r="F8695" s="236" t="s">
        <v>756</v>
      </c>
      <c r="G8695" s="234"/>
      <c r="H8695" s="237">
        <v>53.7</v>
      </c>
      <c r="I8695" s="238"/>
      <c r="J8695" s="234"/>
      <c r="K8695" s="234"/>
      <c r="L8695" s="239"/>
      <c r="M8695" s="240"/>
      <c r="N8695" s="241"/>
      <c r="O8695" s="241"/>
      <c r="P8695" s="241"/>
      <c r="Q8695" s="241"/>
      <c r="R8695" s="241"/>
      <c r="S8695" s="241"/>
      <c r="T8695" s="242"/>
      <c r="AT8695" s="243" t="s">
        <v>272</v>
      </c>
      <c r="AU8695" s="243" t="s">
        <v>91</v>
      </c>
      <c r="AV8695" s="15" t="s">
        <v>91</v>
      </c>
      <c r="AW8695" s="15" t="s">
        <v>38</v>
      </c>
      <c r="AX8695" s="15" t="s">
        <v>82</v>
      </c>
      <c r="AY8695" s="243" t="s">
        <v>262</v>
      </c>
    </row>
    <row r="8696" spans="1:65" s="13" customFormat="1" ht="10">
      <c r="B8696" s="212"/>
      <c r="C8696" s="213"/>
      <c r="D8696" s="208" t="s">
        <v>272</v>
      </c>
      <c r="E8696" s="214" t="s">
        <v>44</v>
      </c>
      <c r="F8696" s="215" t="s">
        <v>757</v>
      </c>
      <c r="G8696" s="213"/>
      <c r="H8696" s="214" t="s">
        <v>44</v>
      </c>
      <c r="I8696" s="216"/>
      <c r="J8696" s="213"/>
      <c r="K8696" s="213"/>
      <c r="L8696" s="217"/>
      <c r="M8696" s="218"/>
      <c r="N8696" s="219"/>
      <c r="O8696" s="219"/>
      <c r="P8696" s="219"/>
      <c r="Q8696" s="219"/>
      <c r="R8696" s="219"/>
      <c r="S8696" s="219"/>
      <c r="T8696" s="220"/>
      <c r="AT8696" s="221" t="s">
        <v>272</v>
      </c>
      <c r="AU8696" s="221" t="s">
        <v>91</v>
      </c>
      <c r="AV8696" s="13" t="s">
        <v>89</v>
      </c>
      <c r="AW8696" s="13" t="s">
        <v>38</v>
      </c>
      <c r="AX8696" s="13" t="s">
        <v>82</v>
      </c>
      <c r="AY8696" s="221" t="s">
        <v>262</v>
      </c>
    </row>
    <row r="8697" spans="1:65" s="15" customFormat="1" ht="10">
      <c r="B8697" s="233"/>
      <c r="C8697" s="234"/>
      <c r="D8697" s="208" t="s">
        <v>272</v>
      </c>
      <c r="E8697" s="235" t="s">
        <v>44</v>
      </c>
      <c r="F8697" s="236" t="s">
        <v>758</v>
      </c>
      <c r="G8697" s="234"/>
      <c r="H8697" s="237">
        <v>25.2</v>
      </c>
      <c r="I8697" s="238"/>
      <c r="J8697" s="234"/>
      <c r="K8697" s="234"/>
      <c r="L8697" s="239"/>
      <c r="M8697" s="240"/>
      <c r="N8697" s="241"/>
      <c r="O8697" s="241"/>
      <c r="P8697" s="241"/>
      <c r="Q8697" s="241"/>
      <c r="R8697" s="241"/>
      <c r="S8697" s="241"/>
      <c r="T8697" s="242"/>
      <c r="AT8697" s="243" t="s">
        <v>272</v>
      </c>
      <c r="AU8697" s="243" t="s">
        <v>91</v>
      </c>
      <c r="AV8697" s="15" t="s">
        <v>91</v>
      </c>
      <c r="AW8697" s="15" t="s">
        <v>38</v>
      </c>
      <c r="AX8697" s="15" t="s">
        <v>82</v>
      </c>
      <c r="AY8697" s="243" t="s">
        <v>262</v>
      </c>
    </row>
    <row r="8698" spans="1:65" s="13" customFormat="1" ht="10">
      <c r="B8698" s="212"/>
      <c r="C8698" s="213"/>
      <c r="D8698" s="208" t="s">
        <v>272</v>
      </c>
      <c r="E8698" s="214" t="s">
        <v>44</v>
      </c>
      <c r="F8698" s="215" t="s">
        <v>759</v>
      </c>
      <c r="G8698" s="213"/>
      <c r="H8698" s="214" t="s">
        <v>44</v>
      </c>
      <c r="I8698" s="216"/>
      <c r="J8698" s="213"/>
      <c r="K8698" s="213"/>
      <c r="L8698" s="217"/>
      <c r="M8698" s="218"/>
      <c r="N8698" s="219"/>
      <c r="O8698" s="219"/>
      <c r="P8698" s="219"/>
      <c r="Q8698" s="219"/>
      <c r="R8698" s="219"/>
      <c r="S8698" s="219"/>
      <c r="T8698" s="220"/>
      <c r="AT8698" s="221" t="s">
        <v>272</v>
      </c>
      <c r="AU8698" s="221" t="s">
        <v>91</v>
      </c>
      <c r="AV8698" s="13" t="s">
        <v>89</v>
      </c>
      <c r="AW8698" s="13" t="s">
        <v>38</v>
      </c>
      <c r="AX8698" s="13" t="s">
        <v>82</v>
      </c>
      <c r="AY8698" s="221" t="s">
        <v>262</v>
      </c>
    </row>
    <row r="8699" spans="1:65" s="15" customFormat="1" ht="10">
      <c r="B8699" s="233"/>
      <c r="C8699" s="234"/>
      <c r="D8699" s="208" t="s">
        <v>272</v>
      </c>
      <c r="E8699" s="235" t="s">
        <v>44</v>
      </c>
      <c r="F8699" s="236" t="s">
        <v>760</v>
      </c>
      <c r="G8699" s="234"/>
      <c r="H8699" s="237">
        <v>60.1</v>
      </c>
      <c r="I8699" s="238"/>
      <c r="J8699" s="234"/>
      <c r="K8699" s="234"/>
      <c r="L8699" s="239"/>
      <c r="M8699" s="240"/>
      <c r="N8699" s="241"/>
      <c r="O8699" s="241"/>
      <c r="P8699" s="241"/>
      <c r="Q8699" s="241"/>
      <c r="R8699" s="241"/>
      <c r="S8699" s="241"/>
      <c r="T8699" s="242"/>
      <c r="AT8699" s="243" t="s">
        <v>272</v>
      </c>
      <c r="AU8699" s="243" t="s">
        <v>91</v>
      </c>
      <c r="AV8699" s="15" t="s">
        <v>91</v>
      </c>
      <c r="AW8699" s="15" t="s">
        <v>38</v>
      </c>
      <c r="AX8699" s="15" t="s">
        <v>82</v>
      </c>
      <c r="AY8699" s="243" t="s">
        <v>262</v>
      </c>
    </row>
    <row r="8700" spans="1:65" s="13" customFormat="1" ht="10">
      <c r="B8700" s="212"/>
      <c r="C8700" s="213"/>
      <c r="D8700" s="208" t="s">
        <v>272</v>
      </c>
      <c r="E8700" s="214" t="s">
        <v>44</v>
      </c>
      <c r="F8700" s="215" t="s">
        <v>761</v>
      </c>
      <c r="G8700" s="213"/>
      <c r="H8700" s="214" t="s">
        <v>44</v>
      </c>
      <c r="I8700" s="216"/>
      <c r="J8700" s="213"/>
      <c r="K8700" s="213"/>
      <c r="L8700" s="217"/>
      <c r="M8700" s="218"/>
      <c r="N8700" s="219"/>
      <c r="O8700" s="219"/>
      <c r="P8700" s="219"/>
      <c r="Q8700" s="219"/>
      <c r="R8700" s="219"/>
      <c r="S8700" s="219"/>
      <c r="T8700" s="220"/>
      <c r="AT8700" s="221" t="s">
        <v>272</v>
      </c>
      <c r="AU8700" s="221" t="s">
        <v>91</v>
      </c>
      <c r="AV8700" s="13" t="s">
        <v>89</v>
      </c>
      <c r="AW8700" s="13" t="s">
        <v>38</v>
      </c>
      <c r="AX8700" s="13" t="s">
        <v>82</v>
      </c>
      <c r="AY8700" s="221" t="s">
        <v>262</v>
      </c>
    </row>
    <row r="8701" spans="1:65" s="15" customFormat="1" ht="10">
      <c r="B8701" s="233"/>
      <c r="C8701" s="234"/>
      <c r="D8701" s="208" t="s">
        <v>272</v>
      </c>
      <c r="E8701" s="235" t="s">
        <v>44</v>
      </c>
      <c r="F8701" s="236" t="s">
        <v>762</v>
      </c>
      <c r="G8701" s="234"/>
      <c r="H8701" s="237">
        <v>133.69999999999999</v>
      </c>
      <c r="I8701" s="238"/>
      <c r="J8701" s="234"/>
      <c r="K8701" s="234"/>
      <c r="L8701" s="239"/>
      <c r="M8701" s="240"/>
      <c r="N8701" s="241"/>
      <c r="O8701" s="241"/>
      <c r="P8701" s="241"/>
      <c r="Q8701" s="241"/>
      <c r="R8701" s="241"/>
      <c r="S8701" s="241"/>
      <c r="T8701" s="242"/>
      <c r="AT8701" s="243" t="s">
        <v>272</v>
      </c>
      <c r="AU8701" s="243" t="s">
        <v>91</v>
      </c>
      <c r="AV8701" s="15" t="s">
        <v>91</v>
      </c>
      <c r="AW8701" s="15" t="s">
        <v>38</v>
      </c>
      <c r="AX8701" s="15" t="s">
        <v>82</v>
      </c>
      <c r="AY8701" s="243" t="s">
        <v>262</v>
      </c>
    </row>
    <row r="8702" spans="1:65" s="13" customFormat="1" ht="10">
      <c r="B8702" s="212"/>
      <c r="C8702" s="213"/>
      <c r="D8702" s="208" t="s">
        <v>272</v>
      </c>
      <c r="E8702" s="214" t="s">
        <v>44</v>
      </c>
      <c r="F8702" s="215" t="s">
        <v>763</v>
      </c>
      <c r="G8702" s="213"/>
      <c r="H8702" s="214" t="s">
        <v>44</v>
      </c>
      <c r="I8702" s="216"/>
      <c r="J8702" s="213"/>
      <c r="K8702" s="213"/>
      <c r="L8702" s="217"/>
      <c r="M8702" s="218"/>
      <c r="N8702" s="219"/>
      <c r="O8702" s="219"/>
      <c r="P8702" s="219"/>
      <c r="Q8702" s="219"/>
      <c r="R8702" s="219"/>
      <c r="S8702" s="219"/>
      <c r="T8702" s="220"/>
      <c r="AT8702" s="221" t="s">
        <v>272</v>
      </c>
      <c r="AU8702" s="221" t="s">
        <v>91</v>
      </c>
      <c r="AV8702" s="13" t="s">
        <v>89</v>
      </c>
      <c r="AW8702" s="13" t="s">
        <v>38</v>
      </c>
      <c r="AX8702" s="13" t="s">
        <v>82</v>
      </c>
      <c r="AY8702" s="221" t="s">
        <v>262</v>
      </c>
    </row>
    <row r="8703" spans="1:65" s="15" customFormat="1" ht="10">
      <c r="B8703" s="233"/>
      <c r="C8703" s="234"/>
      <c r="D8703" s="208" t="s">
        <v>272</v>
      </c>
      <c r="E8703" s="235" t="s">
        <v>44</v>
      </c>
      <c r="F8703" s="236" t="s">
        <v>764</v>
      </c>
      <c r="G8703" s="234"/>
      <c r="H8703" s="237">
        <v>9.8000000000000007</v>
      </c>
      <c r="I8703" s="238"/>
      <c r="J8703" s="234"/>
      <c r="K8703" s="234"/>
      <c r="L8703" s="239"/>
      <c r="M8703" s="240"/>
      <c r="N8703" s="241"/>
      <c r="O8703" s="241"/>
      <c r="P8703" s="241"/>
      <c r="Q8703" s="241"/>
      <c r="R8703" s="241"/>
      <c r="S8703" s="241"/>
      <c r="T8703" s="242"/>
      <c r="AT8703" s="243" t="s">
        <v>272</v>
      </c>
      <c r="AU8703" s="243" t="s">
        <v>91</v>
      </c>
      <c r="AV8703" s="15" t="s">
        <v>91</v>
      </c>
      <c r="AW8703" s="15" t="s">
        <v>38</v>
      </c>
      <c r="AX8703" s="15" t="s">
        <v>82</v>
      </c>
      <c r="AY8703" s="243" t="s">
        <v>262</v>
      </c>
    </row>
    <row r="8704" spans="1:65" s="13" customFormat="1" ht="10">
      <c r="B8704" s="212"/>
      <c r="C8704" s="213"/>
      <c r="D8704" s="208" t="s">
        <v>272</v>
      </c>
      <c r="E8704" s="214" t="s">
        <v>44</v>
      </c>
      <c r="F8704" s="215" t="s">
        <v>765</v>
      </c>
      <c r="G8704" s="213"/>
      <c r="H8704" s="214" t="s">
        <v>44</v>
      </c>
      <c r="I8704" s="216"/>
      <c r="J8704" s="213"/>
      <c r="K8704" s="213"/>
      <c r="L8704" s="217"/>
      <c r="M8704" s="218"/>
      <c r="N8704" s="219"/>
      <c r="O8704" s="219"/>
      <c r="P8704" s="219"/>
      <c r="Q8704" s="219"/>
      <c r="R8704" s="219"/>
      <c r="S8704" s="219"/>
      <c r="T8704" s="220"/>
      <c r="AT8704" s="221" t="s">
        <v>272</v>
      </c>
      <c r="AU8704" s="221" t="s">
        <v>91</v>
      </c>
      <c r="AV8704" s="13" t="s">
        <v>89</v>
      </c>
      <c r="AW8704" s="13" t="s">
        <v>38</v>
      </c>
      <c r="AX8704" s="13" t="s">
        <v>82</v>
      </c>
      <c r="AY8704" s="221" t="s">
        <v>262</v>
      </c>
    </row>
    <row r="8705" spans="2:51" s="15" customFormat="1" ht="10">
      <c r="B8705" s="233"/>
      <c r="C8705" s="234"/>
      <c r="D8705" s="208" t="s">
        <v>272</v>
      </c>
      <c r="E8705" s="235" t="s">
        <v>44</v>
      </c>
      <c r="F8705" s="236" t="s">
        <v>397</v>
      </c>
      <c r="G8705" s="234"/>
      <c r="H8705" s="237">
        <v>11</v>
      </c>
      <c r="I8705" s="238"/>
      <c r="J8705" s="234"/>
      <c r="K8705" s="234"/>
      <c r="L8705" s="239"/>
      <c r="M8705" s="240"/>
      <c r="N8705" s="241"/>
      <c r="O8705" s="241"/>
      <c r="P8705" s="241"/>
      <c r="Q8705" s="241"/>
      <c r="R8705" s="241"/>
      <c r="S8705" s="241"/>
      <c r="T8705" s="242"/>
      <c r="AT8705" s="243" t="s">
        <v>272</v>
      </c>
      <c r="AU8705" s="243" t="s">
        <v>91</v>
      </c>
      <c r="AV8705" s="15" t="s">
        <v>91</v>
      </c>
      <c r="AW8705" s="15" t="s">
        <v>38</v>
      </c>
      <c r="AX8705" s="15" t="s">
        <v>82</v>
      </c>
      <c r="AY8705" s="243" t="s">
        <v>262</v>
      </c>
    </row>
    <row r="8706" spans="2:51" s="13" customFormat="1" ht="10">
      <c r="B8706" s="212"/>
      <c r="C8706" s="213"/>
      <c r="D8706" s="208" t="s">
        <v>272</v>
      </c>
      <c r="E8706" s="214" t="s">
        <v>44</v>
      </c>
      <c r="F8706" s="215" t="s">
        <v>766</v>
      </c>
      <c r="G8706" s="213"/>
      <c r="H8706" s="214" t="s">
        <v>44</v>
      </c>
      <c r="I8706" s="216"/>
      <c r="J8706" s="213"/>
      <c r="K8706" s="213"/>
      <c r="L8706" s="217"/>
      <c r="M8706" s="218"/>
      <c r="N8706" s="219"/>
      <c r="O8706" s="219"/>
      <c r="P8706" s="219"/>
      <c r="Q8706" s="219"/>
      <c r="R8706" s="219"/>
      <c r="S8706" s="219"/>
      <c r="T8706" s="220"/>
      <c r="AT8706" s="221" t="s">
        <v>272</v>
      </c>
      <c r="AU8706" s="221" t="s">
        <v>91</v>
      </c>
      <c r="AV8706" s="13" t="s">
        <v>89</v>
      </c>
      <c r="AW8706" s="13" t="s">
        <v>38</v>
      </c>
      <c r="AX8706" s="13" t="s">
        <v>82</v>
      </c>
      <c r="AY8706" s="221" t="s">
        <v>262</v>
      </c>
    </row>
    <row r="8707" spans="2:51" s="15" customFormat="1" ht="10">
      <c r="B8707" s="233"/>
      <c r="C8707" s="234"/>
      <c r="D8707" s="208" t="s">
        <v>272</v>
      </c>
      <c r="E8707" s="235" t="s">
        <v>44</v>
      </c>
      <c r="F8707" s="236" t="s">
        <v>104</v>
      </c>
      <c r="G8707" s="234"/>
      <c r="H8707" s="237">
        <v>4</v>
      </c>
      <c r="I8707" s="238"/>
      <c r="J8707" s="234"/>
      <c r="K8707" s="234"/>
      <c r="L8707" s="239"/>
      <c r="M8707" s="240"/>
      <c r="N8707" s="241"/>
      <c r="O8707" s="241"/>
      <c r="P8707" s="241"/>
      <c r="Q8707" s="241"/>
      <c r="R8707" s="241"/>
      <c r="S8707" s="241"/>
      <c r="T8707" s="242"/>
      <c r="AT8707" s="243" t="s">
        <v>272</v>
      </c>
      <c r="AU8707" s="243" t="s">
        <v>91</v>
      </c>
      <c r="AV8707" s="15" t="s">
        <v>91</v>
      </c>
      <c r="AW8707" s="15" t="s">
        <v>38</v>
      </c>
      <c r="AX8707" s="15" t="s">
        <v>82</v>
      </c>
      <c r="AY8707" s="243" t="s">
        <v>262</v>
      </c>
    </row>
    <row r="8708" spans="2:51" s="13" customFormat="1" ht="10">
      <c r="B8708" s="212"/>
      <c r="C8708" s="213"/>
      <c r="D8708" s="208" t="s">
        <v>272</v>
      </c>
      <c r="E8708" s="214" t="s">
        <v>44</v>
      </c>
      <c r="F8708" s="215" t="s">
        <v>767</v>
      </c>
      <c r="G8708" s="213"/>
      <c r="H8708" s="214" t="s">
        <v>44</v>
      </c>
      <c r="I8708" s="216"/>
      <c r="J8708" s="213"/>
      <c r="K8708" s="213"/>
      <c r="L8708" s="217"/>
      <c r="M8708" s="218"/>
      <c r="N8708" s="219"/>
      <c r="O8708" s="219"/>
      <c r="P8708" s="219"/>
      <c r="Q8708" s="219"/>
      <c r="R8708" s="219"/>
      <c r="S8708" s="219"/>
      <c r="T8708" s="220"/>
      <c r="AT8708" s="221" t="s">
        <v>272</v>
      </c>
      <c r="AU8708" s="221" t="s">
        <v>91</v>
      </c>
      <c r="AV8708" s="13" t="s">
        <v>89</v>
      </c>
      <c r="AW8708" s="13" t="s">
        <v>38</v>
      </c>
      <c r="AX8708" s="13" t="s">
        <v>82</v>
      </c>
      <c r="AY8708" s="221" t="s">
        <v>262</v>
      </c>
    </row>
    <row r="8709" spans="2:51" s="15" customFormat="1" ht="10">
      <c r="B8709" s="233"/>
      <c r="C8709" s="234"/>
      <c r="D8709" s="208" t="s">
        <v>272</v>
      </c>
      <c r="E8709" s="235" t="s">
        <v>44</v>
      </c>
      <c r="F8709" s="236" t="s">
        <v>768</v>
      </c>
      <c r="G8709" s="234"/>
      <c r="H8709" s="237">
        <v>3.8</v>
      </c>
      <c r="I8709" s="238"/>
      <c r="J8709" s="234"/>
      <c r="K8709" s="234"/>
      <c r="L8709" s="239"/>
      <c r="M8709" s="240"/>
      <c r="N8709" s="241"/>
      <c r="O8709" s="241"/>
      <c r="P8709" s="241"/>
      <c r="Q8709" s="241"/>
      <c r="R8709" s="241"/>
      <c r="S8709" s="241"/>
      <c r="T8709" s="242"/>
      <c r="AT8709" s="243" t="s">
        <v>272</v>
      </c>
      <c r="AU8709" s="243" t="s">
        <v>91</v>
      </c>
      <c r="AV8709" s="15" t="s">
        <v>91</v>
      </c>
      <c r="AW8709" s="15" t="s">
        <v>38</v>
      </c>
      <c r="AX8709" s="15" t="s">
        <v>82</v>
      </c>
      <c r="AY8709" s="243" t="s">
        <v>262</v>
      </c>
    </row>
    <row r="8710" spans="2:51" s="13" customFormat="1" ht="10">
      <c r="B8710" s="212"/>
      <c r="C8710" s="213"/>
      <c r="D8710" s="208" t="s">
        <v>272</v>
      </c>
      <c r="E8710" s="214" t="s">
        <v>44</v>
      </c>
      <c r="F8710" s="215" t="s">
        <v>769</v>
      </c>
      <c r="G8710" s="213"/>
      <c r="H8710" s="214" t="s">
        <v>44</v>
      </c>
      <c r="I8710" s="216"/>
      <c r="J8710" s="213"/>
      <c r="K8710" s="213"/>
      <c r="L8710" s="217"/>
      <c r="M8710" s="218"/>
      <c r="N8710" s="219"/>
      <c r="O8710" s="219"/>
      <c r="P8710" s="219"/>
      <c r="Q8710" s="219"/>
      <c r="R8710" s="219"/>
      <c r="S8710" s="219"/>
      <c r="T8710" s="220"/>
      <c r="AT8710" s="221" t="s">
        <v>272</v>
      </c>
      <c r="AU8710" s="221" t="s">
        <v>91</v>
      </c>
      <c r="AV8710" s="13" t="s">
        <v>89</v>
      </c>
      <c r="AW8710" s="13" t="s">
        <v>38</v>
      </c>
      <c r="AX8710" s="13" t="s">
        <v>82</v>
      </c>
      <c r="AY8710" s="221" t="s">
        <v>262</v>
      </c>
    </row>
    <row r="8711" spans="2:51" s="15" customFormat="1" ht="10">
      <c r="B8711" s="233"/>
      <c r="C8711" s="234"/>
      <c r="D8711" s="208" t="s">
        <v>272</v>
      </c>
      <c r="E8711" s="235" t="s">
        <v>44</v>
      </c>
      <c r="F8711" s="236" t="s">
        <v>347</v>
      </c>
      <c r="G8711" s="234"/>
      <c r="H8711" s="237">
        <v>7</v>
      </c>
      <c r="I8711" s="238"/>
      <c r="J8711" s="234"/>
      <c r="K8711" s="234"/>
      <c r="L8711" s="239"/>
      <c r="M8711" s="240"/>
      <c r="N8711" s="241"/>
      <c r="O8711" s="241"/>
      <c r="P8711" s="241"/>
      <c r="Q8711" s="241"/>
      <c r="R8711" s="241"/>
      <c r="S8711" s="241"/>
      <c r="T8711" s="242"/>
      <c r="AT8711" s="243" t="s">
        <v>272</v>
      </c>
      <c r="AU8711" s="243" t="s">
        <v>91</v>
      </c>
      <c r="AV8711" s="15" t="s">
        <v>91</v>
      </c>
      <c r="AW8711" s="15" t="s">
        <v>38</v>
      </c>
      <c r="AX8711" s="15" t="s">
        <v>82</v>
      </c>
      <c r="AY8711" s="243" t="s">
        <v>262</v>
      </c>
    </row>
    <row r="8712" spans="2:51" s="13" customFormat="1" ht="10">
      <c r="B8712" s="212"/>
      <c r="C8712" s="213"/>
      <c r="D8712" s="208" t="s">
        <v>272</v>
      </c>
      <c r="E8712" s="214" t="s">
        <v>44</v>
      </c>
      <c r="F8712" s="215" t="s">
        <v>770</v>
      </c>
      <c r="G8712" s="213"/>
      <c r="H8712" s="214" t="s">
        <v>44</v>
      </c>
      <c r="I8712" s="216"/>
      <c r="J8712" s="213"/>
      <c r="K8712" s="213"/>
      <c r="L8712" s="217"/>
      <c r="M8712" s="218"/>
      <c r="N8712" s="219"/>
      <c r="O8712" s="219"/>
      <c r="P8712" s="219"/>
      <c r="Q8712" s="219"/>
      <c r="R8712" s="219"/>
      <c r="S8712" s="219"/>
      <c r="T8712" s="220"/>
      <c r="AT8712" s="221" t="s">
        <v>272</v>
      </c>
      <c r="AU8712" s="221" t="s">
        <v>91</v>
      </c>
      <c r="AV8712" s="13" t="s">
        <v>89</v>
      </c>
      <c r="AW8712" s="13" t="s">
        <v>38</v>
      </c>
      <c r="AX8712" s="13" t="s">
        <v>82</v>
      </c>
      <c r="AY8712" s="221" t="s">
        <v>262</v>
      </c>
    </row>
    <row r="8713" spans="2:51" s="15" customFormat="1" ht="10">
      <c r="B8713" s="233"/>
      <c r="C8713" s="234"/>
      <c r="D8713" s="208" t="s">
        <v>272</v>
      </c>
      <c r="E8713" s="235" t="s">
        <v>44</v>
      </c>
      <c r="F8713" s="236" t="s">
        <v>475</v>
      </c>
      <c r="G8713" s="234"/>
      <c r="H8713" s="237">
        <v>20</v>
      </c>
      <c r="I8713" s="238"/>
      <c r="J8713" s="234"/>
      <c r="K8713" s="234"/>
      <c r="L8713" s="239"/>
      <c r="M8713" s="240"/>
      <c r="N8713" s="241"/>
      <c r="O8713" s="241"/>
      <c r="P8713" s="241"/>
      <c r="Q8713" s="241"/>
      <c r="R8713" s="241"/>
      <c r="S8713" s="241"/>
      <c r="T8713" s="242"/>
      <c r="AT8713" s="243" t="s">
        <v>272</v>
      </c>
      <c r="AU8713" s="243" t="s">
        <v>91</v>
      </c>
      <c r="AV8713" s="15" t="s">
        <v>91</v>
      </c>
      <c r="AW8713" s="15" t="s">
        <v>38</v>
      </c>
      <c r="AX8713" s="15" t="s">
        <v>82</v>
      </c>
      <c r="AY8713" s="243" t="s">
        <v>262</v>
      </c>
    </row>
    <row r="8714" spans="2:51" s="13" customFormat="1" ht="10">
      <c r="B8714" s="212"/>
      <c r="C8714" s="213"/>
      <c r="D8714" s="208" t="s">
        <v>272</v>
      </c>
      <c r="E8714" s="214" t="s">
        <v>44</v>
      </c>
      <c r="F8714" s="215" t="s">
        <v>771</v>
      </c>
      <c r="G8714" s="213"/>
      <c r="H8714" s="214" t="s">
        <v>44</v>
      </c>
      <c r="I8714" s="216"/>
      <c r="J8714" s="213"/>
      <c r="K8714" s="213"/>
      <c r="L8714" s="217"/>
      <c r="M8714" s="218"/>
      <c r="N8714" s="219"/>
      <c r="O8714" s="219"/>
      <c r="P8714" s="219"/>
      <c r="Q8714" s="219"/>
      <c r="R8714" s="219"/>
      <c r="S8714" s="219"/>
      <c r="T8714" s="220"/>
      <c r="AT8714" s="221" t="s">
        <v>272</v>
      </c>
      <c r="AU8714" s="221" t="s">
        <v>91</v>
      </c>
      <c r="AV8714" s="13" t="s">
        <v>89</v>
      </c>
      <c r="AW8714" s="13" t="s">
        <v>38</v>
      </c>
      <c r="AX8714" s="13" t="s">
        <v>82</v>
      </c>
      <c r="AY8714" s="221" t="s">
        <v>262</v>
      </c>
    </row>
    <row r="8715" spans="2:51" s="15" customFormat="1" ht="10">
      <c r="B8715" s="233"/>
      <c r="C8715" s="234"/>
      <c r="D8715" s="208" t="s">
        <v>272</v>
      </c>
      <c r="E8715" s="235" t="s">
        <v>44</v>
      </c>
      <c r="F8715" s="236" t="s">
        <v>772</v>
      </c>
      <c r="G8715" s="234"/>
      <c r="H8715" s="237">
        <v>19.8</v>
      </c>
      <c r="I8715" s="238"/>
      <c r="J8715" s="234"/>
      <c r="K8715" s="234"/>
      <c r="L8715" s="239"/>
      <c r="M8715" s="240"/>
      <c r="N8715" s="241"/>
      <c r="O8715" s="241"/>
      <c r="P8715" s="241"/>
      <c r="Q8715" s="241"/>
      <c r="R8715" s="241"/>
      <c r="S8715" s="241"/>
      <c r="T8715" s="242"/>
      <c r="AT8715" s="243" t="s">
        <v>272</v>
      </c>
      <c r="AU8715" s="243" t="s">
        <v>91</v>
      </c>
      <c r="AV8715" s="15" t="s">
        <v>91</v>
      </c>
      <c r="AW8715" s="15" t="s">
        <v>38</v>
      </c>
      <c r="AX8715" s="15" t="s">
        <v>82</v>
      </c>
      <c r="AY8715" s="243" t="s">
        <v>262</v>
      </c>
    </row>
    <row r="8716" spans="2:51" s="13" customFormat="1" ht="10">
      <c r="B8716" s="212"/>
      <c r="C8716" s="213"/>
      <c r="D8716" s="208" t="s">
        <v>272</v>
      </c>
      <c r="E8716" s="214" t="s">
        <v>44</v>
      </c>
      <c r="F8716" s="215" t="s">
        <v>773</v>
      </c>
      <c r="G8716" s="213"/>
      <c r="H8716" s="214" t="s">
        <v>44</v>
      </c>
      <c r="I8716" s="216"/>
      <c r="J8716" s="213"/>
      <c r="K8716" s="213"/>
      <c r="L8716" s="217"/>
      <c r="M8716" s="218"/>
      <c r="N8716" s="219"/>
      <c r="O8716" s="219"/>
      <c r="P8716" s="219"/>
      <c r="Q8716" s="219"/>
      <c r="R8716" s="219"/>
      <c r="S8716" s="219"/>
      <c r="T8716" s="220"/>
      <c r="AT8716" s="221" t="s">
        <v>272</v>
      </c>
      <c r="AU8716" s="221" t="s">
        <v>91</v>
      </c>
      <c r="AV8716" s="13" t="s">
        <v>89</v>
      </c>
      <c r="AW8716" s="13" t="s">
        <v>38</v>
      </c>
      <c r="AX8716" s="13" t="s">
        <v>82</v>
      </c>
      <c r="AY8716" s="221" t="s">
        <v>262</v>
      </c>
    </row>
    <row r="8717" spans="2:51" s="15" customFormat="1" ht="10">
      <c r="B8717" s="233"/>
      <c r="C8717" s="234"/>
      <c r="D8717" s="208" t="s">
        <v>272</v>
      </c>
      <c r="E8717" s="235" t="s">
        <v>44</v>
      </c>
      <c r="F8717" s="236" t="s">
        <v>774</v>
      </c>
      <c r="G8717" s="234"/>
      <c r="H8717" s="237">
        <v>49.1</v>
      </c>
      <c r="I8717" s="238"/>
      <c r="J8717" s="234"/>
      <c r="K8717" s="234"/>
      <c r="L8717" s="239"/>
      <c r="M8717" s="240"/>
      <c r="N8717" s="241"/>
      <c r="O8717" s="241"/>
      <c r="P8717" s="241"/>
      <c r="Q8717" s="241"/>
      <c r="R8717" s="241"/>
      <c r="S8717" s="241"/>
      <c r="T8717" s="242"/>
      <c r="AT8717" s="243" t="s">
        <v>272</v>
      </c>
      <c r="AU8717" s="243" t="s">
        <v>91</v>
      </c>
      <c r="AV8717" s="15" t="s">
        <v>91</v>
      </c>
      <c r="AW8717" s="15" t="s">
        <v>38</v>
      </c>
      <c r="AX8717" s="15" t="s">
        <v>82</v>
      </c>
      <c r="AY8717" s="243" t="s">
        <v>262</v>
      </c>
    </row>
    <row r="8718" spans="2:51" s="13" customFormat="1" ht="10">
      <c r="B8718" s="212"/>
      <c r="C8718" s="213"/>
      <c r="D8718" s="208" t="s">
        <v>272</v>
      </c>
      <c r="E8718" s="214" t="s">
        <v>44</v>
      </c>
      <c r="F8718" s="215" t="s">
        <v>775</v>
      </c>
      <c r="G8718" s="213"/>
      <c r="H8718" s="214" t="s">
        <v>44</v>
      </c>
      <c r="I8718" s="216"/>
      <c r="J8718" s="213"/>
      <c r="K8718" s="213"/>
      <c r="L8718" s="217"/>
      <c r="M8718" s="218"/>
      <c r="N8718" s="219"/>
      <c r="O8718" s="219"/>
      <c r="P8718" s="219"/>
      <c r="Q8718" s="219"/>
      <c r="R8718" s="219"/>
      <c r="S8718" s="219"/>
      <c r="T8718" s="220"/>
      <c r="AT8718" s="221" t="s">
        <v>272</v>
      </c>
      <c r="AU8718" s="221" t="s">
        <v>91</v>
      </c>
      <c r="AV8718" s="13" t="s">
        <v>89</v>
      </c>
      <c r="AW8718" s="13" t="s">
        <v>38</v>
      </c>
      <c r="AX8718" s="13" t="s">
        <v>82</v>
      </c>
      <c r="AY8718" s="221" t="s">
        <v>262</v>
      </c>
    </row>
    <row r="8719" spans="2:51" s="15" customFormat="1" ht="10">
      <c r="B8719" s="233"/>
      <c r="C8719" s="234"/>
      <c r="D8719" s="208" t="s">
        <v>272</v>
      </c>
      <c r="E8719" s="235" t="s">
        <v>44</v>
      </c>
      <c r="F8719" s="236" t="s">
        <v>776</v>
      </c>
      <c r="G8719" s="234"/>
      <c r="H8719" s="237">
        <v>7.4</v>
      </c>
      <c r="I8719" s="238"/>
      <c r="J8719" s="234"/>
      <c r="K8719" s="234"/>
      <c r="L8719" s="239"/>
      <c r="M8719" s="240"/>
      <c r="N8719" s="241"/>
      <c r="O8719" s="241"/>
      <c r="P8719" s="241"/>
      <c r="Q8719" s="241"/>
      <c r="R8719" s="241"/>
      <c r="S8719" s="241"/>
      <c r="T8719" s="242"/>
      <c r="AT8719" s="243" t="s">
        <v>272</v>
      </c>
      <c r="AU8719" s="243" t="s">
        <v>91</v>
      </c>
      <c r="AV8719" s="15" t="s">
        <v>91</v>
      </c>
      <c r="AW8719" s="15" t="s">
        <v>38</v>
      </c>
      <c r="AX8719" s="15" t="s">
        <v>82</v>
      </c>
      <c r="AY8719" s="243" t="s">
        <v>262</v>
      </c>
    </row>
    <row r="8720" spans="2:51" s="13" customFormat="1" ht="10">
      <c r="B8720" s="212"/>
      <c r="C8720" s="213"/>
      <c r="D8720" s="208" t="s">
        <v>272</v>
      </c>
      <c r="E8720" s="214" t="s">
        <v>44</v>
      </c>
      <c r="F8720" s="215" t="s">
        <v>777</v>
      </c>
      <c r="G8720" s="213"/>
      <c r="H8720" s="214" t="s">
        <v>44</v>
      </c>
      <c r="I8720" s="216"/>
      <c r="J8720" s="213"/>
      <c r="K8720" s="213"/>
      <c r="L8720" s="217"/>
      <c r="M8720" s="218"/>
      <c r="N8720" s="219"/>
      <c r="O8720" s="219"/>
      <c r="P8720" s="219"/>
      <c r="Q8720" s="219"/>
      <c r="R8720" s="219"/>
      <c r="S8720" s="219"/>
      <c r="T8720" s="220"/>
      <c r="AT8720" s="221" t="s">
        <v>272</v>
      </c>
      <c r="AU8720" s="221" t="s">
        <v>91</v>
      </c>
      <c r="AV8720" s="13" t="s">
        <v>89</v>
      </c>
      <c r="AW8720" s="13" t="s">
        <v>38</v>
      </c>
      <c r="AX8720" s="13" t="s">
        <v>82</v>
      </c>
      <c r="AY8720" s="221" t="s">
        <v>262</v>
      </c>
    </row>
    <row r="8721" spans="2:51" s="15" customFormat="1" ht="10">
      <c r="B8721" s="233"/>
      <c r="C8721" s="234"/>
      <c r="D8721" s="208" t="s">
        <v>272</v>
      </c>
      <c r="E8721" s="235" t="s">
        <v>44</v>
      </c>
      <c r="F8721" s="236" t="s">
        <v>778</v>
      </c>
      <c r="G8721" s="234"/>
      <c r="H8721" s="237">
        <v>3.5</v>
      </c>
      <c r="I8721" s="238"/>
      <c r="J8721" s="234"/>
      <c r="K8721" s="234"/>
      <c r="L8721" s="239"/>
      <c r="M8721" s="240"/>
      <c r="N8721" s="241"/>
      <c r="O8721" s="241"/>
      <c r="P8721" s="241"/>
      <c r="Q8721" s="241"/>
      <c r="R8721" s="241"/>
      <c r="S8721" s="241"/>
      <c r="T8721" s="242"/>
      <c r="AT8721" s="243" t="s">
        <v>272</v>
      </c>
      <c r="AU8721" s="243" t="s">
        <v>91</v>
      </c>
      <c r="AV8721" s="15" t="s">
        <v>91</v>
      </c>
      <c r="AW8721" s="15" t="s">
        <v>38</v>
      </c>
      <c r="AX8721" s="15" t="s">
        <v>82</v>
      </c>
      <c r="AY8721" s="243" t="s">
        <v>262</v>
      </c>
    </row>
    <row r="8722" spans="2:51" s="13" customFormat="1" ht="10">
      <c r="B8722" s="212"/>
      <c r="C8722" s="213"/>
      <c r="D8722" s="208" t="s">
        <v>272</v>
      </c>
      <c r="E8722" s="214" t="s">
        <v>44</v>
      </c>
      <c r="F8722" s="215" t="s">
        <v>779</v>
      </c>
      <c r="G8722" s="213"/>
      <c r="H8722" s="214" t="s">
        <v>44</v>
      </c>
      <c r="I8722" s="216"/>
      <c r="J8722" s="213"/>
      <c r="K8722" s="213"/>
      <c r="L8722" s="217"/>
      <c r="M8722" s="218"/>
      <c r="N8722" s="219"/>
      <c r="O8722" s="219"/>
      <c r="P8722" s="219"/>
      <c r="Q8722" s="219"/>
      <c r="R8722" s="219"/>
      <c r="S8722" s="219"/>
      <c r="T8722" s="220"/>
      <c r="AT8722" s="221" t="s">
        <v>272</v>
      </c>
      <c r="AU8722" s="221" t="s">
        <v>91</v>
      </c>
      <c r="AV8722" s="13" t="s">
        <v>89</v>
      </c>
      <c r="AW8722" s="13" t="s">
        <v>38</v>
      </c>
      <c r="AX8722" s="13" t="s">
        <v>82</v>
      </c>
      <c r="AY8722" s="221" t="s">
        <v>262</v>
      </c>
    </row>
    <row r="8723" spans="2:51" s="15" customFormat="1" ht="10">
      <c r="B8723" s="233"/>
      <c r="C8723" s="234"/>
      <c r="D8723" s="208" t="s">
        <v>272</v>
      </c>
      <c r="E8723" s="235" t="s">
        <v>44</v>
      </c>
      <c r="F8723" s="236" t="s">
        <v>780</v>
      </c>
      <c r="G8723" s="234"/>
      <c r="H8723" s="237">
        <v>51.8</v>
      </c>
      <c r="I8723" s="238"/>
      <c r="J8723" s="234"/>
      <c r="K8723" s="234"/>
      <c r="L8723" s="239"/>
      <c r="M8723" s="240"/>
      <c r="N8723" s="241"/>
      <c r="O8723" s="241"/>
      <c r="P8723" s="241"/>
      <c r="Q8723" s="241"/>
      <c r="R8723" s="241"/>
      <c r="S8723" s="241"/>
      <c r="T8723" s="242"/>
      <c r="AT8723" s="243" t="s">
        <v>272</v>
      </c>
      <c r="AU8723" s="243" t="s">
        <v>91</v>
      </c>
      <c r="AV8723" s="15" t="s">
        <v>91</v>
      </c>
      <c r="AW8723" s="15" t="s">
        <v>38</v>
      </c>
      <c r="AX8723" s="15" t="s">
        <v>82</v>
      </c>
      <c r="AY8723" s="243" t="s">
        <v>262</v>
      </c>
    </row>
    <row r="8724" spans="2:51" s="13" customFormat="1" ht="10">
      <c r="B8724" s="212"/>
      <c r="C8724" s="213"/>
      <c r="D8724" s="208" t="s">
        <v>272</v>
      </c>
      <c r="E8724" s="214" t="s">
        <v>44</v>
      </c>
      <c r="F8724" s="215" t="s">
        <v>781</v>
      </c>
      <c r="G8724" s="213"/>
      <c r="H8724" s="214" t="s">
        <v>44</v>
      </c>
      <c r="I8724" s="216"/>
      <c r="J8724" s="213"/>
      <c r="K8724" s="213"/>
      <c r="L8724" s="217"/>
      <c r="M8724" s="218"/>
      <c r="N8724" s="219"/>
      <c r="O8724" s="219"/>
      <c r="P8724" s="219"/>
      <c r="Q8724" s="219"/>
      <c r="R8724" s="219"/>
      <c r="S8724" s="219"/>
      <c r="T8724" s="220"/>
      <c r="AT8724" s="221" t="s">
        <v>272</v>
      </c>
      <c r="AU8724" s="221" t="s">
        <v>91</v>
      </c>
      <c r="AV8724" s="13" t="s">
        <v>89</v>
      </c>
      <c r="AW8724" s="13" t="s">
        <v>38</v>
      </c>
      <c r="AX8724" s="13" t="s">
        <v>82</v>
      </c>
      <c r="AY8724" s="221" t="s">
        <v>262</v>
      </c>
    </row>
    <row r="8725" spans="2:51" s="15" customFormat="1" ht="10">
      <c r="B8725" s="233"/>
      <c r="C8725" s="234"/>
      <c r="D8725" s="208" t="s">
        <v>272</v>
      </c>
      <c r="E8725" s="235" t="s">
        <v>44</v>
      </c>
      <c r="F8725" s="236" t="s">
        <v>782</v>
      </c>
      <c r="G8725" s="234"/>
      <c r="H8725" s="237">
        <v>8.6</v>
      </c>
      <c r="I8725" s="238"/>
      <c r="J8725" s="234"/>
      <c r="K8725" s="234"/>
      <c r="L8725" s="239"/>
      <c r="M8725" s="240"/>
      <c r="N8725" s="241"/>
      <c r="O8725" s="241"/>
      <c r="P8725" s="241"/>
      <c r="Q8725" s="241"/>
      <c r="R8725" s="241"/>
      <c r="S8725" s="241"/>
      <c r="T8725" s="242"/>
      <c r="AT8725" s="243" t="s">
        <v>272</v>
      </c>
      <c r="AU8725" s="243" t="s">
        <v>91</v>
      </c>
      <c r="AV8725" s="15" t="s">
        <v>91</v>
      </c>
      <c r="AW8725" s="15" t="s">
        <v>38</v>
      </c>
      <c r="AX8725" s="15" t="s">
        <v>82</v>
      </c>
      <c r="AY8725" s="243" t="s">
        <v>262</v>
      </c>
    </row>
    <row r="8726" spans="2:51" s="13" customFormat="1" ht="10">
      <c r="B8726" s="212"/>
      <c r="C8726" s="213"/>
      <c r="D8726" s="208" t="s">
        <v>272</v>
      </c>
      <c r="E8726" s="214" t="s">
        <v>44</v>
      </c>
      <c r="F8726" s="215" t="s">
        <v>783</v>
      </c>
      <c r="G8726" s="213"/>
      <c r="H8726" s="214" t="s">
        <v>44</v>
      </c>
      <c r="I8726" s="216"/>
      <c r="J8726" s="213"/>
      <c r="K8726" s="213"/>
      <c r="L8726" s="217"/>
      <c r="M8726" s="218"/>
      <c r="N8726" s="219"/>
      <c r="O8726" s="219"/>
      <c r="P8726" s="219"/>
      <c r="Q8726" s="219"/>
      <c r="R8726" s="219"/>
      <c r="S8726" s="219"/>
      <c r="T8726" s="220"/>
      <c r="AT8726" s="221" t="s">
        <v>272</v>
      </c>
      <c r="AU8726" s="221" t="s">
        <v>91</v>
      </c>
      <c r="AV8726" s="13" t="s">
        <v>89</v>
      </c>
      <c r="AW8726" s="13" t="s">
        <v>38</v>
      </c>
      <c r="AX8726" s="13" t="s">
        <v>82</v>
      </c>
      <c r="AY8726" s="221" t="s">
        <v>262</v>
      </c>
    </row>
    <row r="8727" spans="2:51" s="15" customFormat="1" ht="10">
      <c r="B8727" s="233"/>
      <c r="C8727" s="234"/>
      <c r="D8727" s="208" t="s">
        <v>272</v>
      </c>
      <c r="E8727" s="235" t="s">
        <v>44</v>
      </c>
      <c r="F8727" s="236" t="s">
        <v>784</v>
      </c>
      <c r="G8727" s="234"/>
      <c r="H8727" s="237">
        <v>3.2</v>
      </c>
      <c r="I8727" s="238"/>
      <c r="J8727" s="234"/>
      <c r="K8727" s="234"/>
      <c r="L8727" s="239"/>
      <c r="M8727" s="240"/>
      <c r="N8727" s="241"/>
      <c r="O8727" s="241"/>
      <c r="P8727" s="241"/>
      <c r="Q8727" s="241"/>
      <c r="R8727" s="241"/>
      <c r="S8727" s="241"/>
      <c r="T8727" s="242"/>
      <c r="AT8727" s="243" t="s">
        <v>272</v>
      </c>
      <c r="AU8727" s="243" t="s">
        <v>91</v>
      </c>
      <c r="AV8727" s="15" t="s">
        <v>91</v>
      </c>
      <c r="AW8727" s="15" t="s">
        <v>38</v>
      </c>
      <c r="AX8727" s="15" t="s">
        <v>82</v>
      </c>
      <c r="AY8727" s="243" t="s">
        <v>262</v>
      </c>
    </row>
    <row r="8728" spans="2:51" s="13" customFormat="1" ht="10">
      <c r="B8728" s="212"/>
      <c r="C8728" s="213"/>
      <c r="D8728" s="208" t="s">
        <v>272</v>
      </c>
      <c r="E8728" s="214" t="s">
        <v>44</v>
      </c>
      <c r="F8728" s="215" t="s">
        <v>785</v>
      </c>
      <c r="G8728" s="213"/>
      <c r="H8728" s="214" t="s">
        <v>44</v>
      </c>
      <c r="I8728" s="216"/>
      <c r="J8728" s="213"/>
      <c r="K8728" s="213"/>
      <c r="L8728" s="217"/>
      <c r="M8728" s="218"/>
      <c r="N8728" s="219"/>
      <c r="O8728" s="219"/>
      <c r="P8728" s="219"/>
      <c r="Q8728" s="219"/>
      <c r="R8728" s="219"/>
      <c r="S8728" s="219"/>
      <c r="T8728" s="220"/>
      <c r="AT8728" s="221" t="s">
        <v>272</v>
      </c>
      <c r="AU8728" s="221" t="s">
        <v>91</v>
      </c>
      <c r="AV8728" s="13" t="s">
        <v>89</v>
      </c>
      <c r="AW8728" s="13" t="s">
        <v>38</v>
      </c>
      <c r="AX8728" s="13" t="s">
        <v>82</v>
      </c>
      <c r="AY8728" s="221" t="s">
        <v>262</v>
      </c>
    </row>
    <row r="8729" spans="2:51" s="15" customFormat="1" ht="10">
      <c r="B8729" s="233"/>
      <c r="C8729" s="234"/>
      <c r="D8729" s="208" t="s">
        <v>272</v>
      </c>
      <c r="E8729" s="235" t="s">
        <v>44</v>
      </c>
      <c r="F8729" s="236" t="s">
        <v>786</v>
      </c>
      <c r="G8729" s="234"/>
      <c r="H8729" s="237">
        <v>8.8000000000000007</v>
      </c>
      <c r="I8729" s="238"/>
      <c r="J8729" s="234"/>
      <c r="K8729" s="234"/>
      <c r="L8729" s="239"/>
      <c r="M8729" s="240"/>
      <c r="N8729" s="241"/>
      <c r="O8729" s="241"/>
      <c r="P8729" s="241"/>
      <c r="Q8729" s="241"/>
      <c r="R8729" s="241"/>
      <c r="S8729" s="241"/>
      <c r="T8729" s="242"/>
      <c r="AT8729" s="243" t="s">
        <v>272</v>
      </c>
      <c r="AU8729" s="243" t="s">
        <v>91</v>
      </c>
      <c r="AV8729" s="15" t="s">
        <v>91</v>
      </c>
      <c r="AW8729" s="15" t="s">
        <v>38</v>
      </c>
      <c r="AX8729" s="15" t="s">
        <v>82</v>
      </c>
      <c r="AY8729" s="243" t="s">
        <v>262</v>
      </c>
    </row>
    <row r="8730" spans="2:51" s="13" customFormat="1" ht="10">
      <c r="B8730" s="212"/>
      <c r="C8730" s="213"/>
      <c r="D8730" s="208" t="s">
        <v>272</v>
      </c>
      <c r="E8730" s="214" t="s">
        <v>44</v>
      </c>
      <c r="F8730" s="215" t="s">
        <v>787</v>
      </c>
      <c r="G8730" s="213"/>
      <c r="H8730" s="214" t="s">
        <v>44</v>
      </c>
      <c r="I8730" s="216"/>
      <c r="J8730" s="213"/>
      <c r="K8730" s="213"/>
      <c r="L8730" s="217"/>
      <c r="M8730" s="218"/>
      <c r="N8730" s="219"/>
      <c r="O8730" s="219"/>
      <c r="P8730" s="219"/>
      <c r="Q8730" s="219"/>
      <c r="R8730" s="219"/>
      <c r="S8730" s="219"/>
      <c r="T8730" s="220"/>
      <c r="AT8730" s="221" t="s">
        <v>272</v>
      </c>
      <c r="AU8730" s="221" t="s">
        <v>91</v>
      </c>
      <c r="AV8730" s="13" t="s">
        <v>89</v>
      </c>
      <c r="AW8730" s="13" t="s">
        <v>38</v>
      </c>
      <c r="AX8730" s="13" t="s">
        <v>82</v>
      </c>
      <c r="AY8730" s="221" t="s">
        <v>262</v>
      </c>
    </row>
    <row r="8731" spans="2:51" s="15" customFormat="1" ht="10">
      <c r="B8731" s="233"/>
      <c r="C8731" s="234"/>
      <c r="D8731" s="208" t="s">
        <v>272</v>
      </c>
      <c r="E8731" s="235" t="s">
        <v>44</v>
      </c>
      <c r="F8731" s="236" t="s">
        <v>788</v>
      </c>
      <c r="G8731" s="234"/>
      <c r="H8731" s="237">
        <v>8.5</v>
      </c>
      <c r="I8731" s="238"/>
      <c r="J8731" s="234"/>
      <c r="K8731" s="234"/>
      <c r="L8731" s="239"/>
      <c r="M8731" s="240"/>
      <c r="N8731" s="241"/>
      <c r="O8731" s="241"/>
      <c r="P8731" s="241"/>
      <c r="Q8731" s="241"/>
      <c r="R8731" s="241"/>
      <c r="S8731" s="241"/>
      <c r="T8731" s="242"/>
      <c r="AT8731" s="243" t="s">
        <v>272</v>
      </c>
      <c r="AU8731" s="243" t="s">
        <v>91</v>
      </c>
      <c r="AV8731" s="15" t="s">
        <v>91</v>
      </c>
      <c r="AW8731" s="15" t="s">
        <v>38</v>
      </c>
      <c r="AX8731" s="15" t="s">
        <v>82</v>
      </c>
      <c r="AY8731" s="243" t="s">
        <v>262</v>
      </c>
    </row>
    <row r="8732" spans="2:51" s="13" customFormat="1" ht="10">
      <c r="B8732" s="212"/>
      <c r="C8732" s="213"/>
      <c r="D8732" s="208" t="s">
        <v>272</v>
      </c>
      <c r="E8732" s="214" t="s">
        <v>44</v>
      </c>
      <c r="F8732" s="215" t="s">
        <v>789</v>
      </c>
      <c r="G8732" s="213"/>
      <c r="H8732" s="214" t="s">
        <v>44</v>
      </c>
      <c r="I8732" s="216"/>
      <c r="J8732" s="213"/>
      <c r="K8732" s="213"/>
      <c r="L8732" s="217"/>
      <c r="M8732" s="218"/>
      <c r="N8732" s="219"/>
      <c r="O8732" s="219"/>
      <c r="P8732" s="219"/>
      <c r="Q8732" s="219"/>
      <c r="R8732" s="219"/>
      <c r="S8732" s="219"/>
      <c r="T8732" s="220"/>
      <c r="AT8732" s="221" t="s">
        <v>272</v>
      </c>
      <c r="AU8732" s="221" t="s">
        <v>91</v>
      </c>
      <c r="AV8732" s="13" t="s">
        <v>89</v>
      </c>
      <c r="AW8732" s="13" t="s">
        <v>38</v>
      </c>
      <c r="AX8732" s="13" t="s">
        <v>82</v>
      </c>
      <c r="AY8732" s="221" t="s">
        <v>262</v>
      </c>
    </row>
    <row r="8733" spans="2:51" s="15" customFormat="1" ht="10">
      <c r="B8733" s="233"/>
      <c r="C8733" s="234"/>
      <c r="D8733" s="208" t="s">
        <v>272</v>
      </c>
      <c r="E8733" s="235" t="s">
        <v>44</v>
      </c>
      <c r="F8733" s="236" t="s">
        <v>790</v>
      </c>
      <c r="G8733" s="234"/>
      <c r="H8733" s="237">
        <v>9.9</v>
      </c>
      <c r="I8733" s="238"/>
      <c r="J8733" s="234"/>
      <c r="K8733" s="234"/>
      <c r="L8733" s="239"/>
      <c r="M8733" s="240"/>
      <c r="N8733" s="241"/>
      <c r="O8733" s="241"/>
      <c r="P8733" s="241"/>
      <c r="Q8733" s="241"/>
      <c r="R8733" s="241"/>
      <c r="S8733" s="241"/>
      <c r="T8733" s="242"/>
      <c r="AT8733" s="243" t="s">
        <v>272</v>
      </c>
      <c r="AU8733" s="243" t="s">
        <v>91</v>
      </c>
      <c r="AV8733" s="15" t="s">
        <v>91</v>
      </c>
      <c r="AW8733" s="15" t="s">
        <v>38</v>
      </c>
      <c r="AX8733" s="15" t="s">
        <v>82</v>
      </c>
      <c r="AY8733" s="243" t="s">
        <v>262</v>
      </c>
    </row>
    <row r="8734" spans="2:51" s="13" customFormat="1" ht="10">
      <c r="B8734" s="212"/>
      <c r="C8734" s="213"/>
      <c r="D8734" s="208" t="s">
        <v>272</v>
      </c>
      <c r="E8734" s="214" t="s">
        <v>44</v>
      </c>
      <c r="F8734" s="215" t="s">
        <v>791</v>
      </c>
      <c r="G8734" s="213"/>
      <c r="H8734" s="214" t="s">
        <v>44</v>
      </c>
      <c r="I8734" s="216"/>
      <c r="J8734" s="213"/>
      <c r="K8734" s="213"/>
      <c r="L8734" s="217"/>
      <c r="M8734" s="218"/>
      <c r="N8734" s="219"/>
      <c r="O8734" s="219"/>
      <c r="P8734" s="219"/>
      <c r="Q8734" s="219"/>
      <c r="R8734" s="219"/>
      <c r="S8734" s="219"/>
      <c r="T8734" s="220"/>
      <c r="AT8734" s="221" t="s">
        <v>272</v>
      </c>
      <c r="AU8734" s="221" t="s">
        <v>91</v>
      </c>
      <c r="AV8734" s="13" t="s">
        <v>89</v>
      </c>
      <c r="AW8734" s="13" t="s">
        <v>38</v>
      </c>
      <c r="AX8734" s="13" t="s">
        <v>82</v>
      </c>
      <c r="AY8734" s="221" t="s">
        <v>262</v>
      </c>
    </row>
    <row r="8735" spans="2:51" s="15" customFormat="1" ht="10">
      <c r="B8735" s="233"/>
      <c r="C8735" s="234"/>
      <c r="D8735" s="208" t="s">
        <v>272</v>
      </c>
      <c r="E8735" s="235" t="s">
        <v>44</v>
      </c>
      <c r="F8735" s="236" t="s">
        <v>792</v>
      </c>
      <c r="G8735" s="234"/>
      <c r="H8735" s="237">
        <v>5.2</v>
      </c>
      <c r="I8735" s="238"/>
      <c r="J8735" s="234"/>
      <c r="K8735" s="234"/>
      <c r="L8735" s="239"/>
      <c r="M8735" s="240"/>
      <c r="N8735" s="241"/>
      <c r="O8735" s="241"/>
      <c r="P8735" s="241"/>
      <c r="Q8735" s="241"/>
      <c r="R8735" s="241"/>
      <c r="S8735" s="241"/>
      <c r="T8735" s="242"/>
      <c r="AT8735" s="243" t="s">
        <v>272</v>
      </c>
      <c r="AU8735" s="243" t="s">
        <v>91</v>
      </c>
      <c r="AV8735" s="15" t="s">
        <v>91</v>
      </c>
      <c r="AW8735" s="15" t="s">
        <v>38</v>
      </c>
      <c r="AX8735" s="15" t="s">
        <v>82</v>
      </c>
      <c r="AY8735" s="243" t="s">
        <v>262</v>
      </c>
    </row>
    <row r="8736" spans="2:51" s="13" customFormat="1" ht="10">
      <c r="B8736" s="212"/>
      <c r="C8736" s="213"/>
      <c r="D8736" s="208" t="s">
        <v>272</v>
      </c>
      <c r="E8736" s="214" t="s">
        <v>44</v>
      </c>
      <c r="F8736" s="215" t="s">
        <v>793</v>
      </c>
      <c r="G8736" s="213"/>
      <c r="H8736" s="214" t="s">
        <v>44</v>
      </c>
      <c r="I8736" s="216"/>
      <c r="J8736" s="213"/>
      <c r="K8736" s="213"/>
      <c r="L8736" s="217"/>
      <c r="M8736" s="218"/>
      <c r="N8736" s="219"/>
      <c r="O8736" s="219"/>
      <c r="P8736" s="219"/>
      <c r="Q8736" s="219"/>
      <c r="R8736" s="219"/>
      <c r="S8736" s="219"/>
      <c r="T8736" s="220"/>
      <c r="AT8736" s="221" t="s">
        <v>272</v>
      </c>
      <c r="AU8736" s="221" t="s">
        <v>91</v>
      </c>
      <c r="AV8736" s="13" t="s">
        <v>89</v>
      </c>
      <c r="AW8736" s="13" t="s">
        <v>38</v>
      </c>
      <c r="AX8736" s="13" t="s">
        <v>82</v>
      </c>
      <c r="AY8736" s="221" t="s">
        <v>262</v>
      </c>
    </row>
    <row r="8737" spans="2:51" s="15" customFormat="1" ht="10">
      <c r="B8737" s="233"/>
      <c r="C8737" s="234"/>
      <c r="D8737" s="208" t="s">
        <v>272</v>
      </c>
      <c r="E8737" s="235" t="s">
        <v>44</v>
      </c>
      <c r="F8737" s="236" t="s">
        <v>794</v>
      </c>
      <c r="G8737" s="234"/>
      <c r="H8737" s="237">
        <v>1.6</v>
      </c>
      <c r="I8737" s="238"/>
      <c r="J8737" s="234"/>
      <c r="K8737" s="234"/>
      <c r="L8737" s="239"/>
      <c r="M8737" s="240"/>
      <c r="N8737" s="241"/>
      <c r="O8737" s="241"/>
      <c r="P8737" s="241"/>
      <c r="Q8737" s="241"/>
      <c r="R8737" s="241"/>
      <c r="S8737" s="241"/>
      <c r="T8737" s="242"/>
      <c r="AT8737" s="243" t="s">
        <v>272</v>
      </c>
      <c r="AU8737" s="243" t="s">
        <v>91</v>
      </c>
      <c r="AV8737" s="15" t="s">
        <v>91</v>
      </c>
      <c r="AW8737" s="15" t="s">
        <v>38</v>
      </c>
      <c r="AX8737" s="15" t="s">
        <v>82</v>
      </c>
      <c r="AY8737" s="243" t="s">
        <v>262</v>
      </c>
    </row>
    <row r="8738" spans="2:51" s="13" customFormat="1" ht="10">
      <c r="B8738" s="212"/>
      <c r="C8738" s="213"/>
      <c r="D8738" s="208" t="s">
        <v>272</v>
      </c>
      <c r="E8738" s="214" t="s">
        <v>44</v>
      </c>
      <c r="F8738" s="215" t="s">
        <v>795</v>
      </c>
      <c r="G8738" s="213"/>
      <c r="H8738" s="214" t="s">
        <v>44</v>
      </c>
      <c r="I8738" s="216"/>
      <c r="J8738" s="213"/>
      <c r="K8738" s="213"/>
      <c r="L8738" s="217"/>
      <c r="M8738" s="218"/>
      <c r="N8738" s="219"/>
      <c r="O8738" s="219"/>
      <c r="P8738" s="219"/>
      <c r="Q8738" s="219"/>
      <c r="R8738" s="219"/>
      <c r="S8738" s="219"/>
      <c r="T8738" s="220"/>
      <c r="AT8738" s="221" t="s">
        <v>272</v>
      </c>
      <c r="AU8738" s="221" t="s">
        <v>91</v>
      </c>
      <c r="AV8738" s="13" t="s">
        <v>89</v>
      </c>
      <c r="AW8738" s="13" t="s">
        <v>38</v>
      </c>
      <c r="AX8738" s="13" t="s">
        <v>82</v>
      </c>
      <c r="AY8738" s="221" t="s">
        <v>262</v>
      </c>
    </row>
    <row r="8739" spans="2:51" s="15" customFormat="1" ht="10">
      <c r="B8739" s="233"/>
      <c r="C8739" s="234"/>
      <c r="D8739" s="208" t="s">
        <v>272</v>
      </c>
      <c r="E8739" s="235" t="s">
        <v>44</v>
      </c>
      <c r="F8739" s="236" t="s">
        <v>796</v>
      </c>
      <c r="G8739" s="234"/>
      <c r="H8739" s="237">
        <v>7.7</v>
      </c>
      <c r="I8739" s="238"/>
      <c r="J8739" s="234"/>
      <c r="K8739" s="234"/>
      <c r="L8739" s="239"/>
      <c r="M8739" s="240"/>
      <c r="N8739" s="241"/>
      <c r="O8739" s="241"/>
      <c r="P8739" s="241"/>
      <c r="Q8739" s="241"/>
      <c r="R8739" s="241"/>
      <c r="S8739" s="241"/>
      <c r="T8739" s="242"/>
      <c r="AT8739" s="243" t="s">
        <v>272</v>
      </c>
      <c r="AU8739" s="243" t="s">
        <v>91</v>
      </c>
      <c r="AV8739" s="15" t="s">
        <v>91</v>
      </c>
      <c r="AW8739" s="15" t="s">
        <v>38</v>
      </c>
      <c r="AX8739" s="15" t="s">
        <v>82</v>
      </c>
      <c r="AY8739" s="243" t="s">
        <v>262</v>
      </c>
    </row>
    <row r="8740" spans="2:51" s="13" customFormat="1" ht="10">
      <c r="B8740" s="212"/>
      <c r="C8740" s="213"/>
      <c r="D8740" s="208" t="s">
        <v>272</v>
      </c>
      <c r="E8740" s="214" t="s">
        <v>44</v>
      </c>
      <c r="F8740" s="215" t="s">
        <v>797</v>
      </c>
      <c r="G8740" s="213"/>
      <c r="H8740" s="214" t="s">
        <v>44</v>
      </c>
      <c r="I8740" s="216"/>
      <c r="J8740" s="213"/>
      <c r="K8740" s="213"/>
      <c r="L8740" s="217"/>
      <c r="M8740" s="218"/>
      <c r="N8740" s="219"/>
      <c r="O8740" s="219"/>
      <c r="P8740" s="219"/>
      <c r="Q8740" s="219"/>
      <c r="R8740" s="219"/>
      <c r="S8740" s="219"/>
      <c r="T8740" s="220"/>
      <c r="AT8740" s="221" t="s">
        <v>272</v>
      </c>
      <c r="AU8740" s="221" t="s">
        <v>91</v>
      </c>
      <c r="AV8740" s="13" t="s">
        <v>89</v>
      </c>
      <c r="AW8740" s="13" t="s">
        <v>38</v>
      </c>
      <c r="AX8740" s="13" t="s">
        <v>82</v>
      </c>
      <c r="AY8740" s="221" t="s">
        <v>262</v>
      </c>
    </row>
    <row r="8741" spans="2:51" s="15" customFormat="1" ht="10">
      <c r="B8741" s="233"/>
      <c r="C8741" s="234"/>
      <c r="D8741" s="208" t="s">
        <v>272</v>
      </c>
      <c r="E8741" s="235" t="s">
        <v>44</v>
      </c>
      <c r="F8741" s="236" t="s">
        <v>784</v>
      </c>
      <c r="G8741" s="234"/>
      <c r="H8741" s="237">
        <v>3.2</v>
      </c>
      <c r="I8741" s="238"/>
      <c r="J8741" s="234"/>
      <c r="K8741" s="234"/>
      <c r="L8741" s="239"/>
      <c r="M8741" s="240"/>
      <c r="N8741" s="241"/>
      <c r="O8741" s="241"/>
      <c r="P8741" s="241"/>
      <c r="Q8741" s="241"/>
      <c r="R8741" s="241"/>
      <c r="S8741" s="241"/>
      <c r="T8741" s="242"/>
      <c r="AT8741" s="243" t="s">
        <v>272</v>
      </c>
      <c r="AU8741" s="243" t="s">
        <v>91</v>
      </c>
      <c r="AV8741" s="15" t="s">
        <v>91</v>
      </c>
      <c r="AW8741" s="15" t="s">
        <v>38</v>
      </c>
      <c r="AX8741" s="15" t="s">
        <v>82</v>
      </c>
      <c r="AY8741" s="243" t="s">
        <v>262</v>
      </c>
    </row>
    <row r="8742" spans="2:51" s="14" customFormat="1" ht="10">
      <c r="B8742" s="222"/>
      <c r="C8742" s="223"/>
      <c r="D8742" s="208" t="s">
        <v>272</v>
      </c>
      <c r="E8742" s="224" t="s">
        <v>44</v>
      </c>
      <c r="F8742" s="225" t="s">
        <v>284</v>
      </c>
      <c r="G8742" s="223"/>
      <c r="H8742" s="226">
        <v>516.60000000000014</v>
      </c>
      <c r="I8742" s="227"/>
      <c r="J8742" s="223"/>
      <c r="K8742" s="223"/>
      <c r="L8742" s="228"/>
      <c r="M8742" s="229"/>
      <c r="N8742" s="230"/>
      <c r="O8742" s="230"/>
      <c r="P8742" s="230"/>
      <c r="Q8742" s="230"/>
      <c r="R8742" s="230"/>
      <c r="S8742" s="230"/>
      <c r="T8742" s="231"/>
      <c r="AT8742" s="232" t="s">
        <v>272</v>
      </c>
      <c r="AU8742" s="232" t="s">
        <v>91</v>
      </c>
      <c r="AV8742" s="14" t="s">
        <v>97</v>
      </c>
      <c r="AW8742" s="14" t="s">
        <v>38</v>
      </c>
      <c r="AX8742" s="14" t="s">
        <v>82</v>
      </c>
      <c r="AY8742" s="232" t="s">
        <v>262</v>
      </c>
    </row>
    <row r="8743" spans="2:51" s="13" customFormat="1" ht="10">
      <c r="B8743" s="212"/>
      <c r="C8743" s="213"/>
      <c r="D8743" s="208" t="s">
        <v>272</v>
      </c>
      <c r="E8743" s="214" t="s">
        <v>44</v>
      </c>
      <c r="F8743" s="215" t="s">
        <v>798</v>
      </c>
      <c r="G8743" s="213"/>
      <c r="H8743" s="214" t="s">
        <v>44</v>
      </c>
      <c r="I8743" s="216"/>
      <c r="J8743" s="213"/>
      <c r="K8743" s="213"/>
      <c r="L8743" s="217"/>
      <c r="M8743" s="218"/>
      <c r="N8743" s="219"/>
      <c r="O8743" s="219"/>
      <c r="P8743" s="219"/>
      <c r="Q8743" s="219"/>
      <c r="R8743" s="219"/>
      <c r="S8743" s="219"/>
      <c r="T8743" s="220"/>
      <c r="AT8743" s="221" t="s">
        <v>272</v>
      </c>
      <c r="AU8743" s="221" t="s">
        <v>91</v>
      </c>
      <c r="AV8743" s="13" t="s">
        <v>89</v>
      </c>
      <c r="AW8743" s="13" t="s">
        <v>38</v>
      </c>
      <c r="AX8743" s="13" t="s">
        <v>82</v>
      </c>
      <c r="AY8743" s="221" t="s">
        <v>262</v>
      </c>
    </row>
    <row r="8744" spans="2:51" s="13" customFormat="1" ht="10">
      <c r="B8744" s="212"/>
      <c r="C8744" s="213"/>
      <c r="D8744" s="208" t="s">
        <v>272</v>
      </c>
      <c r="E8744" s="214" t="s">
        <v>44</v>
      </c>
      <c r="F8744" s="215" t="s">
        <v>799</v>
      </c>
      <c r="G8744" s="213"/>
      <c r="H8744" s="214" t="s">
        <v>44</v>
      </c>
      <c r="I8744" s="216"/>
      <c r="J8744" s="213"/>
      <c r="K8744" s="213"/>
      <c r="L8744" s="217"/>
      <c r="M8744" s="218"/>
      <c r="N8744" s="219"/>
      <c r="O8744" s="219"/>
      <c r="P8744" s="219"/>
      <c r="Q8744" s="219"/>
      <c r="R8744" s="219"/>
      <c r="S8744" s="219"/>
      <c r="T8744" s="220"/>
      <c r="AT8744" s="221" t="s">
        <v>272</v>
      </c>
      <c r="AU8744" s="221" t="s">
        <v>91</v>
      </c>
      <c r="AV8744" s="13" t="s">
        <v>89</v>
      </c>
      <c r="AW8744" s="13" t="s">
        <v>38</v>
      </c>
      <c r="AX8744" s="13" t="s">
        <v>82</v>
      </c>
      <c r="AY8744" s="221" t="s">
        <v>262</v>
      </c>
    </row>
    <row r="8745" spans="2:51" s="15" customFormat="1" ht="10">
      <c r="B8745" s="233"/>
      <c r="C8745" s="234"/>
      <c r="D8745" s="208" t="s">
        <v>272</v>
      </c>
      <c r="E8745" s="235" t="s">
        <v>44</v>
      </c>
      <c r="F8745" s="236" t="s">
        <v>800</v>
      </c>
      <c r="G8745" s="234"/>
      <c r="H8745" s="237">
        <v>39.5</v>
      </c>
      <c r="I8745" s="238"/>
      <c r="J8745" s="234"/>
      <c r="K8745" s="234"/>
      <c r="L8745" s="239"/>
      <c r="M8745" s="240"/>
      <c r="N8745" s="241"/>
      <c r="O8745" s="241"/>
      <c r="P8745" s="241"/>
      <c r="Q8745" s="241"/>
      <c r="R8745" s="241"/>
      <c r="S8745" s="241"/>
      <c r="T8745" s="242"/>
      <c r="AT8745" s="243" t="s">
        <v>272</v>
      </c>
      <c r="AU8745" s="243" t="s">
        <v>91</v>
      </c>
      <c r="AV8745" s="15" t="s">
        <v>91</v>
      </c>
      <c r="AW8745" s="15" t="s">
        <v>38</v>
      </c>
      <c r="AX8745" s="15" t="s">
        <v>82</v>
      </c>
      <c r="AY8745" s="243" t="s">
        <v>262</v>
      </c>
    </row>
    <row r="8746" spans="2:51" s="13" customFormat="1" ht="10">
      <c r="B8746" s="212"/>
      <c r="C8746" s="213"/>
      <c r="D8746" s="208" t="s">
        <v>272</v>
      </c>
      <c r="E8746" s="214" t="s">
        <v>44</v>
      </c>
      <c r="F8746" s="215" t="s">
        <v>801</v>
      </c>
      <c r="G8746" s="213"/>
      <c r="H8746" s="214" t="s">
        <v>44</v>
      </c>
      <c r="I8746" s="216"/>
      <c r="J8746" s="213"/>
      <c r="K8746" s="213"/>
      <c r="L8746" s="217"/>
      <c r="M8746" s="218"/>
      <c r="N8746" s="219"/>
      <c r="O8746" s="219"/>
      <c r="P8746" s="219"/>
      <c r="Q8746" s="219"/>
      <c r="R8746" s="219"/>
      <c r="S8746" s="219"/>
      <c r="T8746" s="220"/>
      <c r="AT8746" s="221" t="s">
        <v>272</v>
      </c>
      <c r="AU8746" s="221" t="s">
        <v>91</v>
      </c>
      <c r="AV8746" s="13" t="s">
        <v>89</v>
      </c>
      <c r="AW8746" s="13" t="s">
        <v>38</v>
      </c>
      <c r="AX8746" s="13" t="s">
        <v>82</v>
      </c>
      <c r="AY8746" s="221" t="s">
        <v>262</v>
      </c>
    </row>
    <row r="8747" spans="2:51" s="15" customFormat="1" ht="10">
      <c r="B8747" s="233"/>
      <c r="C8747" s="234"/>
      <c r="D8747" s="208" t="s">
        <v>272</v>
      </c>
      <c r="E8747" s="235" t="s">
        <v>44</v>
      </c>
      <c r="F8747" s="236" t="s">
        <v>802</v>
      </c>
      <c r="G8747" s="234"/>
      <c r="H8747" s="237">
        <v>14.3</v>
      </c>
      <c r="I8747" s="238"/>
      <c r="J8747" s="234"/>
      <c r="K8747" s="234"/>
      <c r="L8747" s="239"/>
      <c r="M8747" s="240"/>
      <c r="N8747" s="241"/>
      <c r="O8747" s="241"/>
      <c r="P8747" s="241"/>
      <c r="Q8747" s="241"/>
      <c r="R8747" s="241"/>
      <c r="S8747" s="241"/>
      <c r="T8747" s="242"/>
      <c r="AT8747" s="243" t="s">
        <v>272</v>
      </c>
      <c r="AU8747" s="243" t="s">
        <v>91</v>
      </c>
      <c r="AV8747" s="15" t="s">
        <v>91</v>
      </c>
      <c r="AW8747" s="15" t="s">
        <v>38</v>
      </c>
      <c r="AX8747" s="15" t="s">
        <v>82</v>
      </c>
      <c r="AY8747" s="243" t="s">
        <v>262</v>
      </c>
    </row>
    <row r="8748" spans="2:51" s="15" customFormat="1" ht="10">
      <c r="B8748" s="233"/>
      <c r="C8748" s="234"/>
      <c r="D8748" s="208" t="s">
        <v>272</v>
      </c>
      <c r="E8748" s="235" t="s">
        <v>44</v>
      </c>
      <c r="F8748" s="236" t="s">
        <v>803</v>
      </c>
      <c r="G8748" s="234"/>
      <c r="H8748" s="237">
        <v>5.7</v>
      </c>
      <c r="I8748" s="238"/>
      <c r="J8748" s="234"/>
      <c r="K8748" s="234"/>
      <c r="L8748" s="239"/>
      <c r="M8748" s="240"/>
      <c r="N8748" s="241"/>
      <c r="O8748" s="241"/>
      <c r="P8748" s="241"/>
      <c r="Q8748" s="241"/>
      <c r="R8748" s="241"/>
      <c r="S8748" s="241"/>
      <c r="T8748" s="242"/>
      <c r="AT8748" s="243" t="s">
        <v>272</v>
      </c>
      <c r="AU8748" s="243" t="s">
        <v>91</v>
      </c>
      <c r="AV8748" s="15" t="s">
        <v>91</v>
      </c>
      <c r="AW8748" s="15" t="s">
        <v>38</v>
      </c>
      <c r="AX8748" s="15" t="s">
        <v>82</v>
      </c>
      <c r="AY8748" s="243" t="s">
        <v>262</v>
      </c>
    </row>
    <row r="8749" spans="2:51" s="13" customFormat="1" ht="10">
      <c r="B8749" s="212"/>
      <c r="C8749" s="213"/>
      <c r="D8749" s="208" t="s">
        <v>272</v>
      </c>
      <c r="E8749" s="214" t="s">
        <v>44</v>
      </c>
      <c r="F8749" s="215" t="s">
        <v>804</v>
      </c>
      <c r="G8749" s="213"/>
      <c r="H8749" s="214" t="s">
        <v>44</v>
      </c>
      <c r="I8749" s="216"/>
      <c r="J8749" s="213"/>
      <c r="K8749" s="213"/>
      <c r="L8749" s="217"/>
      <c r="M8749" s="218"/>
      <c r="N8749" s="219"/>
      <c r="O8749" s="219"/>
      <c r="P8749" s="219"/>
      <c r="Q8749" s="219"/>
      <c r="R8749" s="219"/>
      <c r="S8749" s="219"/>
      <c r="T8749" s="220"/>
      <c r="AT8749" s="221" t="s">
        <v>272</v>
      </c>
      <c r="AU8749" s="221" t="s">
        <v>91</v>
      </c>
      <c r="AV8749" s="13" t="s">
        <v>89</v>
      </c>
      <c r="AW8749" s="13" t="s">
        <v>38</v>
      </c>
      <c r="AX8749" s="13" t="s">
        <v>82</v>
      </c>
      <c r="AY8749" s="221" t="s">
        <v>262</v>
      </c>
    </row>
    <row r="8750" spans="2:51" s="15" customFormat="1" ht="10">
      <c r="B8750" s="233"/>
      <c r="C8750" s="234"/>
      <c r="D8750" s="208" t="s">
        <v>272</v>
      </c>
      <c r="E8750" s="235" t="s">
        <v>44</v>
      </c>
      <c r="F8750" s="236" t="s">
        <v>805</v>
      </c>
      <c r="G8750" s="234"/>
      <c r="H8750" s="237">
        <v>10.199999999999999</v>
      </c>
      <c r="I8750" s="238"/>
      <c r="J8750" s="234"/>
      <c r="K8750" s="234"/>
      <c r="L8750" s="239"/>
      <c r="M8750" s="240"/>
      <c r="N8750" s="241"/>
      <c r="O8750" s="241"/>
      <c r="P8750" s="241"/>
      <c r="Q8750" s="241"/>
      <c r="R8750" s="241"/>
      <c r="S8750" s="241"/>
      <c r="T8750" s="242"/>
      <c r="AT8750" s="243" t="s">
        <v>272</v>
      </c>
      <c r="AU8750" s="243" t="s">
        <v>91</v>
      </c>
      <c r="AV8750" s="15" t="s">
        <v>91</v>
      </c>
      <c r="AW8750" s="15" t="s">
        <v>38</v>
      </c>
      <c r="AX8750" s="15" t="s">
        <v>82</v>
      </c>
      <c r="AY8750" s="243" t="s">
        <v>262</v>
      </c>
    </row>
    <row r="8751" spans="2:51" s="13" customFormat="1" ht="10">
      <c r="B8751" s="212"/>
      <c r="C8751" s="213"/>
      <c r="D8751" s="208" t="s">
        <v>272</v>
      </c>
      <c r="E8751" s="214" t="s">
        <v>44</v>
      </c>
      <c r="F8751" s="215" t="s">
        <v>806</v>
      </c>
      <c r="G8751" s="213"/>
      <c r="H8751" s="214" t="s">
        <v>44</v>
      </c>
      <c r="I8751" s="216"/>
      <c r="J8751" s="213"/>
      <c r="K8751" s="213"/>
      <c r="L8751" s="217"/>
      <c r="M8751" s="218"/>
      <c r="N8751" s="219"/>
      <c r="O8751" s="219"/>
      <c r="P8751" s="219"/>
      <c r="Q8751" s="219"/>
      <c r="R8751" s="219"/>
      <c r="S8751" s="219"/>
      <c r="T8751" s="220"/>
      <c r="AT8751" s="221" t="s">
        <v>272</v>
      </c>
      <c r="AU8751" s="221" t="s">
        <v>91</v>
      </c>
      <c r="AV8751" s="13" t="s">
        <v>89</v>
      </c>
      <c r="AW8751" s="13" t="s">
        <v>38</v>
      </c>
      <c r="AX8751" s="13" t="s">
        <v>82</v>
      </c>
      <c r="AY8751" s="221" t="s">
        <v>262</v>
      </c>
    </row>
    <row r="8752" spans="2:51" s="15" customFormat="1" ht="10">
      <c r="B8752" s="233"/>
      <c r="C8752" s="234"/>
      <c r="D8752" s="208" t="s">
        <v>272</v>
      </c>
      <c r="E8752" s="235" t="s">
        <v>44</v>
      </c>
      <c r="F8752" s="236" t="s">
        <v>807</v>
      </c>
      <c r="G8752" s="234"/>
      <c r="H8752" s="237">
        <v>13.9</v>
      </c>
      <c r="I8752" s="238"/>
      <c r="J8752" s="234"/>
      <c r="K8752" s="234"/>
      <c r="L8752" s="239"/>
      <c r="M8752" s="240"/>
      <c r="N8752" s="241"/>
      <c r="O8752" s="241"/>
      <c r="P8752" s="241"/>
      <c r="Q8752" s="241"/>
      <c r="R8752" s="241"/>
      <c r="S8752" s="241"/>
      <c r="T8752" s="242"/>
      <c r="AT8752" s="243" t="s">
        <v>272</v>
      </c>
      <c r="AU8752" s="243" t="s">
        <v>91</v>
      </c>
      <c r="AV8752" s="15" t="s">
        <v>91</v>
      </c>
      <c r="AW8752" s="15" t="s">
        <v>38</v>
      </c>
      <c r="AX8752" s="15" t="s">
        <v>82</v>
      </c>
      <c r="AY8752" s="243" t="s">
        <v>262</v>
      </c>
    </row>
    <row r="8753" spans="2:51" s="15" customFormat="1" ht="10">
      <c r="B8753" s="233"/>
      <c r="C8753" s="234"/>
      <c r="D8753" s="208" t="s">
        <v>272</v>
      </c>
      <c r="E8753" s="235" t="s">
        <v>44</v>
      </c>
      <c r="F8753" s="236" t="s">
        <v>803</v>
      </c>
      <c r="G8753" s="234"/>
      <c r="H8753" s="237">
        <v>5.7</v>
      </c>
      <c r="I8753" s="238"/>
      <c r="J8753" s="234"/>
      <c r="K8753" s="234"/>
      <c r="L8753" s="239"/>
      <c r="M8753" s="240"/>
      <c r="N8753" s="241"/>
      <c r="O8753" s="241"/>
      <c r="P8753" s="241"/>
      <c r="Q8753" s="241"/>
      <c r="R8753" s="241"/>
      <c r="S8753" s="241"/>
      <c r="T8753" s="242"/>
      <c r="AT8753" s="243" t="s">
        <v>272</v>
      </c>
      <c r="AU8753" s="243" t="s">
        <v>91</v>
      </c>
      <c r="AV8753" s="15" t="s">
        <v>91</v>
      </c>
      <c r="AW8753" s="15" t="s">
        <v>38</v>
      </c>
      <c r="AX8753" s="15" t="s">
        <v>82</v>
      </c>
      <c r="AY8753" s="243" t="s">
        <v>262</v>
      </c>
    </row>
    <row r="8754" spans="2:51" s="13" customFormat="1" ht="10">
      <c r="B8754" s="212"/>
      <c r="C8754" s="213"/>
      <c r="D8754" s="208" t="s">
        <v>272</v>
      </c>
      <c r="E8754" s="214" t="s">
        <v>44</v>
      </c>
      <c r="F8754" s="215" t="s">
        <v>808</v>
      </c>
      <c r="G8754" s="213"/>
      <c r="H8754" s="214" t="s">
        <v>44</v>
      </c>
      <c r="I8754" s="216"/>
      <c r="J8754" s="213"/>
      <c r="K8754" s="213"/>
      <c r="L8754" s="217"/>
      <c r="M8754" s="218"/>
      <c r="N8754" s="219"/>
      <c r="O8754" s="219"/>
      <c r="P8754" s="219"/>
      <c r="Q8754" s="219"/>
      <c r="R8754" s="219"/>
      <c r="S8754" s="219"/>
      <c r="T8754" s="220"/>
      <c r="AT8754" s="221" t="s">
        <v>272</v>
      </c>
      <c r="AU8754" s="221" t="s">
        <v>91</v>
      </c>
      <c r="AV8754" s="13" t="s">
        <v>89</v>
      </c>
      <c r="AW8754" s="13" t="s">
        <v>38</v>
      </c>
      <c r="AX8754" s="13" t="s">
        <v>82</v>
      </c>
      <c r="AY8754" s="221" t="s">
        <v>262</v>
      </c>
    </row>
    <row r="8755" spans="2:51" s="15" customFormat="1" ht="10">
      <c r="B8755" s="233"/>
      <c r="C8755" s="234"/>
      <c r="D8755" s="208" t="s">
        <v>272</v>
      </c>
      <c r="E8755" s="235" t="s">
        <v>44</v>
      </c>
      <c r="F8755" s="236" t="s">
        <v>809</v>
      </c>
      <c r="G8755" s="234"/>
      <c r="H8755" s="237">
        <v>73.400000000000006</v>
      </c>
      <c r="I8755" s="238"/>
      <c r="J8755" s="234"/>
      <c r="K8755" s="234"/>
      <c r="L8755" s="239"/>
      <c r="M8755" s="240"/>
      <c r="N8755" s="241"/>
      <c r="O8755" s="241"/>
      <c r="P8755" s="241"/>
      <c r="Q8755" s="241"/>
      <c r="R8755" s="241"/>
      <c r="S8755" s="241"/>
      <c r="T8755" s="242"/>
      <c r="AT8755" s="243" t="s">
        <v>272</v>
      </c>
      <c r="AU8755" s="243" t="s">
        <v>91</v>
      </c>
      <c r="AV8755" s="15" t="s">
        <v>91</v>
      </c>
      <c r="AW8755" s="15" t="s">
        <v>38</v>
      </c>
      <c r="AX8755" s="15" t="s">
        <v>82</v>
      </c>
      <c r="AY8755" s="243" t="s">
        <v>262</v>
      </c>
    </row>
    <row r="8756" spans="2:51" s="13" customFormat="1" ht="10">
      <c r="B8756" s="212"/>
      <c r="C8756" s="213"/>
      <c r="D8756" s="208" t="s">
        <v>272</v>
      </c>
      <c r="E8756" s="214" t="s">
        <v>44</v>
      </c>
      <c r="F8756" s="215" t="s">
        <v>810</v>
      </c>
      <c r="G8756" s="213"/>
      <c r="H8756" s="214" t="s">
        <v>44</v>
      </c>
      <c r="I8756" s="216"/>
      <c r="J8756" s="213"/>
      <c r="K8756" s="213"/>
      <c r="L8756" s="217"/>
      <c r="M8756" s="218"/>
      <c r="N8756" s="219"/>
      <c r="O8756" s="219"/>
      <c r="P8756" s="219"/>
      <c r="Q8756" s="219"/>
      <c r="R8756" s="219"/>
      <c r="S8756" s="219"/>
      <c r="T8756" s="220"/>
      <c r="AT8756" s="221" t="s">
        <v>272</v>
      </c>
      <c r="AU8756" s="221" t="s">
        <v>91</v>
      </c>
      <c r="AV8756" s="13" t="s">
        <v>89</v>
      </c>
      <c r="AW8756" s="13" t="s">
        <v>38</v>
      </c>
      <c r="AX8756" s="13" t="s">
        <v>82</v>
      </c>
      <c r="AY8756" s="221" t="s">
        <v>262</v>
      </c>
    </row>
    <row r="8757" spans="2:51" s="15" customFormat="1" ht="10">
      <c r="B8757" s="233"/>
      <c r="C8757" s="234"/>
      <c r="D8757" s="208" t="s">
        <v>272</v>
      </c>
      <c r="E8757" s="235" t="s">
        <v>44</v>
      </c>
      <c r="F8757" s="236" t="s">
        <v>453</v>
      </c>
      <c r="G8757" s="234"/>
      <c r="H8757" s="237">
        <v>17</v>
      </c>
      <c r="I8757" s="238"/>
      <c r="J8757" s="234"/>
      <c r="K8757" s="234"/>
      <c r="L8757" s="239"/>
      <c r="M8757" s="240"/>
      <c r="N8757" s="241"/>
      <c r="O8757" s="241"/>
      <c r="P8757" s="241"/>
      <c r="Q8757" s="241"/>
      <c r="R8757" s="241"/>
      <c r="S8757" s="241"/>
      <c r="T8757" s="242"/>
      <c r="AT8757" s="243" t="s">
        <v>272</v>
      </c>
      <c r="AU8757" s="243" t="s">
        <v>91</v>
      </c>
      <c r="AV8757" s="15" t="s">
        <v>91</v>
      </c>
      <c r="AW8757" s="15" t="s">
        <v>38</v>
      </c>
      <c r="AX8757" s="15" t="s">
        <v>82</v>
      </c>
      <c r="AY8757" s="243" t="s">
        <v>262</v>
      </c>
    </row>
    <row r="8758" spans="2:51" s="13" customFormat="1" ht="10">
      <c r="B8758" s="212"/>
      <c r="C8758" s="213"/>
      <c r="D8758" s="208" t="s">
        <v>272</v>
      </c>
      <c r="E8758" s="214" t="s">
        <v>44</v>
      </c>
      <c r="F8758" s="215" t="s">
        <v>811</v>
      </c>
      <c r="G8758" s="213"/>
      <c r="H8758" s="214" t="s">
        <v>44</v>
      </c>
      <c r="I8758" s="216"/>
      <c r="J8758" s="213"/>
      <c r="K8758" s="213"/>
      <c r="L8758" s="217"/>
      <c r="M8758" s="218"/>
      <c r="N8758" s="219"/>
      <c r="O8758" s="219"/>
      <c r="P8758" s="219"/>
      <c r="Q8758" s="219"/>
      <c r="R8758" s="219"/>
      <c r="S8758" s="219"/>
      <c r="T8758" s="220"/>
      <c r="AT8758" s="221" t="s">
        <v>272</v>
      </c>
      <c r="AU8758" s="221" t="s">
        <v>91</v>
      </c>
      <c r="AV8758" s="13" t="s">
        <v>89</v>
      </c>
      <c r="AW8758" s="13" t="s">
        <v>38</v>
      </c>
      <c r="AX8758" s="13" t="s">
        <v>82</v>
      </c>
      <c r="AY8758" s="221" t="s">
        <v>262</v>
      </c>
    </row>
    <row r="8759" spans="2:51" s="15" customFormat="1" ht="10">
      <c r="B8759" s="233"/>
      <c r="C8759" s="234"/>
      <c r="D8759" s="208" t="s">
        <v>272</v>
      </c>
      <c r="E8759" s="235" t="s">
        <v>44</v>
      </c>
      <c r="F8759" s="236" t="s">
        <v>812</v>
      </c>
      <c r="G8759" s="234"/>
      <c r="H8759" s="237">
        <v>16.5</v>
      </c>
      <c r="I8759" s="238"/>
      <c r="J8759" s="234"/>
      <c r="K8759" s="234"/>
      <c r="L8759" s="239"/>
      <c r="M8759" s="240"/>
      <c r="N8759" s="241"/>
      <c r="O8759" s="241"/>
      <c r="P8759" s="241"/>
      <c r="Q8759" s="241"/>
      <c r="R8759" s="241"/>
      <c r="S8759" s="241"/>
      <c r="T8759" s="242"/>
      <c r="AT8759" s="243" t="s">
        <v>272</v>
      </c>
      <c r="AU8759" s="243" t="s">
        <v>91</v>
      </c>
      <c r="AV8759" s="15" t="s">
        <v>91</v>
      </c>
      <c r="AW8759" s="15" t="s">
        <v>38</v>
      </c>
      <c r="AX8759" s="15" t="s">
        <v>82</v>
      </c>
      <c r="AY8759" s="243" t="s">
        <v>262</v>
      </c>
    </row>
    <row r="8760" spans="2:51" s="13" customFormat="1" ht="10">
      <c r="B8760" s="212"/>
      <c r="C8760" s="213"/>
      <c r="D8760" s="208" t="s">
        <v>272</v>
      </c>
      <c r="E8760" s="214" t="s">
        <v>44</v>
      </c>
      <c r="F8760" s="215" t="s">
        <v>813</v>
      </c>
      <c r="G8760" s="213"/>
      <c r="H8760" s="214" t="s">
        <v>44</v>
      </c>
      <c r="I8760" s="216"/>
      <c r="J8760" s="213"/>
      <c r="K8760" s="213"/>
      <c r="L8760" s="217"/>
      <c r="M8760" s="218"/>
      <c r="N8760" s="219"/>
      <c r="O8760" s="219"/>
      <c r="P8760" s="219"/>
      <c r="Q8760" s="219"/>
      <c r="R8760" s="219"/>
      <c r="S8760" s="219"/>
      <c r="T8760" s="220"/>
      <c r="AT8760" s="221" t="s">
        <v>272</v>
      </c>
      <c r="AU8760" s="221" t="s">
        <v>91</v>
      </c>
      <c r="AV8760" s="13" t="s">
        <v>89</v>
      </c>
      <c r="AW8760" s="13" t="s">
        <v>38</v>
      </c>
      <c r="AX8760" s="13" t="s">
        <v>82</v>
      </c>
      <c r="AY8760" s="221" t="s">
        <v>262</v>
      </c>
    </row>
    <row r="8761" spans="2:51" s="15" customFormat="1" ht="10">
      <c r="B8761" s="233"/>
      <c r="C8761" s="234"/>
      <c r="D8761" s="208" t="s">
        <v>272</v>
      </c>
      <c r="E8761" s="235" t="s">
        <v>44</v>
      </c>
      <c r="F8761" s="236" t="s">
        <v>814</v>
      </c>
      <c r="G8761" s="234"/>
      <c r="H8761" s="237">
        <v>23.3</v>
      </c>
      <c r="I8761" s="238"/>
      <c r="J8761" s="234"/>
      <c r="K8761" s="234"/>
      <c r="L8761" s="239"/>
      <c r="M8761" s="240"/>
      <c r="N8761" s="241"/>
      <c r="O8761" s="241"/>
      <c r="P8761" s="241"/>
      <c r="Q8761" s="241"/>
      <c r="R8761" s="241"/>
      <c r="S8761" s="241"/>
      <c r="T8761" s="242"/>
      <c r="AT8761" s="243" t="s">
        <v>272</v>
      </c>
      <c r="AU8761" s="243" t="s">
        <v>91</v>
      </c>
      <c r="AV8761" s="15" t="s">
        <v>91</v>
      </c>
      <c r="AW8761" s="15" t="s">
        <v>38</v>
      </c>
      <c r="AX8761" s="15" t="s">
        <v>82</v>
      </c>
      <c r="AY8761" s="243" t="s">
        <v>262</v>
      </c>
    </row>
    <row r="8762" spans="2:51" s="13" customFormat="1" ht="10">
      <c r="B8762" s="212"/>
      <c r="C8762" s="213"/>
      <c r="D8762" s="208" t="s">
        <v>272</v>
      </c>
      <c r="E8762" s="214" t="s">
        <v>44</v>
      </c>
      <c r="F8762" s="215" t="s">
        <v>815</v>
      </c>
      <c r="G8762" s="213"/>
      <c r="H8762" s="214" t="s">
        <v>44</v>
      </c>
      <c r="I8762" s="216"/>
      <c r="J8762" s="213"/>
      <c r="K8762" s="213"/>
      <c r="L8762" s="217"/>
      <c r="M8762" s="218"/>
      <c r="N8762" s="219"/>
      <c r="O8762" s="219"/>
      <c r="P8762" s="219"/>
      <c r="Q8762" s="219"/>
      <c r="R8762" s="219"/>
      <c r="S8762" s="219"/>
      <c r="T8762" s="220"/>
      <c r="AT8762" s="221" t="s">
        <v>272</v>
      </c>
      <c r="AU8762" s="221" t="s">
        <v>91</v>
      </c>
      <c r="AV8762" s="13" t="s">
        <v>89</v>
      </c>
      <c r="AW8762" s="13" t="s">
        <v>38</v>
      </c>
      <c r="AX8762" s="13" t="s">
        <v>82</v>
      </c>
      <c r="AY8762" s="221" t="s">
        <v>262</v>
      </c>
    </row>
    <row r="8763" spans="2:51" s="15" customFormat="1" ht="10">
      <c r="B8763" s="233"/>
      <c r="C8763" s="234"/>
      <c r="D8763" s="208" t="s">
        <v>272</v>
      </c>
      <c r="E8763" s="235" t="s">
        <v>44</v>
      </c>
      <c r="F8763" s="236" t="s">
        <v>816</v>
      </c>
      <c r="G8763" s="234"/>
      <c r="H8763" s="237">
        <v>25.5</v>
      </c>
      <c r="I8763" s="238"/>
      <c r="J8763" s="234"/>
      <c r="K8763" s="234"/>
      <c r="L8763" s="239"/>
      <c r="M8763" s="240"/>
      <c r="N8763" s="241"/>
      <c r="O8763" s="241"/>
      <c r="P8763" s="241"/>
      <c r="Q8763" s="241"/>
      <c r="R8763" s="241"/>
      <c r="S8763" s="241"/>
      <c r="T8763" s="242"/>
      <c r="AT8763" s="243" t="s">
        <v>272</v>
      </c>
      <c r="AU8763" s="243" t="s">
        <v>91</v>
      </c>
      <c r="AV8763" s="15" t="s">
        <v>91</v>
      </c>
      <c r="AW8763" s="15" t="s">
        <v>38</v>
      </c>
      <c r="AX8763" s="15" t="s">
        <v>82</v>
      </c>
      <c r="AY8763" s="243" t="s">
        <v>262</v>
      </c>
    </row>
    <row r="8764" spans="2:51" s="13" customFormat="1" ht="10">
      <c r="B8764" s="212"/>
      <c r="C8764" s="213"/>
      <c r="D8764" s="208" t="s">
        <v>272</v>
      </c>
      <c r="E8764" s="214" t="s">
        <v>44</v>
      </c>
      <c r="F8764" s="215" t="s">
        <v>817</v>
      </c>
      <c r="G8764" s="213"/>
      <c r="H8764" s="214" t="s">
        <v>44</v>
      </c>
      <c r="I8764" s="216"/>
      <c r="J8764" s="213"/>
      <c r="K8764" s="213"/>
      <c r="L8764" s="217"/>
      <c r="M8764" s="218"/>
      <c r="N8764" s="219"/>
      <c r="O8764" s="219"/>
      <c r="P8764" s="219"/>
      <c r="Q8764" s="219"/>
      <c r="R8764" s="219"/>
      <c r="S8764" s="219"/>
      <c r="T8764" s="220"/>
      <c r="AT8764" s="221" t="s">
        <v>272</v>
      </c>
      <c r="AU8764" s="221" t="s">
        <v>91</v>
      </c>
      <c r="AV8764" s="13" t="s">
        <v>89</v>
      </c>
      <c r="AW8764" s="13" t="s">
        <v>38</v>
      </c>
      <c r="AX8764" s="13" t="s">
        <v>82</v>
      </c>
      <c r="AY8764" s="221" t="s">
        <v>262</v>
      </c>
    </row>
    <row r="8765" spans="2:51" s="15" customFormat="1" ht="10">
      <c r="B8765" s="233"/>
      <c r="C8765" s="234"/>
      <c r="D8765" s="208" t="s">
        <v>272</v>
      </c>
      <c r="E8765" s="235" t="s">
        <v>44</v>
      </c>
      <c r="F8765" s="236" t="s">
        <v>818</v>
      </c>
      <c r="G8765" s="234"/>
      <c r="H8765" s="237">
        <v>17.399999999999999</v>
      </c>
      <c r="I8765" s="238"/>
      <c r="J8765" s="234"/>
      <c r="K8765" s="234"/>
      <c r="L8765" s="239"/>
      <c r="M8765" s="240"/>
      <c r="N8765" s="241"/>
      <c r="O8765" s="241"/>
      <c r="P8765" s="241"/>
      <c r="Q8765" s="241"/>
      <c r="R8765" s="241"/>
      <c r="S8765" s="241"/>
      <c r="T8765" s="242"/>
      <c r="AT8765" s="243" t="s">
        <v>272</v>
      </c>
      <c r="AU8765" s="243" t="s">
        <v>91</v>
      </c>
      <c r="AV8765" s="15" t="s">
        <v>91</v>
      </c>
      <c r="AW8765" s="15" t="s">
        <v>38</v>
      </c>
      <c r="AX8765" s="15" t="s">
        <v>82</v>
      </c>
      <c r="AY8765" s="243" t="s">
        <v>262</v>
      </c>
    </row>
    <row r="8766" spans="2:51" s="13" customFormat="1" ht="10">
      <c r="B8766" s="212"/>
      <c r="C8766" s="213"/>
      <c r="D8766" s="208" t="s">
        <v>272</v>
      </c>
      <c r="E8766" s="214" t="s">
        <v>44</v>
      </c>
      <c r="F8766" s="215" t="s">
        <v>819</v>
      </c>
      <c r="G8766" s="213"/>
      <c r="H8766" s="214" t="s">
        <v>44</v>
      </c>
      <c r="I8766" s="216"/>
      <c r="J8766" s="213"/>
      <c r="K8766" s="213"/>
      <c r="L8766" s="217"/>
      <c r="M8766" s="218"/>
      <c r="N8766" s="219"/>
      <c r="O8766" s="219"/>
      <c r="P8766" s="219"/>
      <c r="Q8766" s="219"/>
      <c r="R8766" s="219"/>
      <c r="S8766" s="219"/>
      <c r="T8766" s="220"/>
      <c r="AT8766" s="221" t="s">
        <v>272</v>
      </c>
      <c r="AU8766" s="221" t="s">
        <v>91</v>
      </c>
      <c r="AV8766" s="13" t="s">
        <v>89</v>
      </c>
      <c r="AW8766" s="13" t="s">
        <v>38</v>
      </c>
      <c r="AX8766" s="13" t="s">
        <v>82</v>
      </c>
      <c r="AY8766" s="221" t="s">
        <v>262</v>
      </c>
    </row>
    <row r="8767" spans="2:51" s="15" customFormat="1" ht="10">
      <c r="B8767" s="233"/>
      <c r="C8767" s="234"/>
      <c r="D8767" s="208" t="s">
        <v>272</v>
      </c>
      <c r="E8767" s="235" t="s">
        <v>44</v>
      </c>
      <c r="F8767" s="236" t="s">
        <v>820</v>
      </c>
      <c r="G8767" s="234"/>
      <c r="H8767" s="237">
        <v>18.2</v>
      </c>
      <c r="I8767" s="238"/>
      <c r="J8767" s="234"/>
      <c r="K8767" s="234"/>
      <c r="L8767" s="239"/>
      <c r="M8767" s="240"/>
      <c r="N8767" s="241"/>
      <c r="O8767" s="241"/>
      <c r="P8767" s="241"/>
      <c r="Q8767" s="241"/>
      <c r="R8767" s="241"/>
      <c r="S8767" s="241"/>
      <c r="T8767" s="242"/>
      <c r="AT8767" s="243" t="s">
        <v>272</v>
      </c>
      <c r="AU8767" s="243" t="s">
        <v>91</v>
      </c>
      <c r="AV8767" s="15" t="s">
        <v>91</v>
      </c>
      <c r="AW8767" s="15" t="s">
        <v>38</v>
      </c>
      <c r="AX8767" s="15" t="s">
        <v>82</v>
      </c>
      <c r="AY8767" s="243" t="s">
        <v>262</v>
      </c>
    </row>
    <row r="8768" spans="2:51" s="13" customFormat="1" ht="10">
      <c r="B8768" s="212"/>
      <c r="C8768" s="213"/>
      <c r="D8768" s="208" t="s">
        <v>272</v>
      </c>
      <c r="E8768" s="214" t="s">
        <v>44</v>
      </c>
      <c r="F8768" s="215" t="s">
        <v>821</v>
      </c>
      <c r="G8768" s="213"/>
      <c r="H8768" s="214" t="s">
        <v>44</v>
      </c>
      <c r="I8768" s="216"/>
      <c r="J8768" s="213"/>
      <c r="K8768" s="213"/>
      <c r="L8768" s="217"/>
      <c r="M8768" s="218"/>
      <c r="N8768" s="219"/>
      <c r="O8768" s="219"/>
      <c r="P8768" s="219"/>
      <c r="Q8768" s="219"/>
      <c r="R8768" s="219"/>
      <c r="S8768" s="219"/>
      <c r="T8768" s="220"/>
      <c r="AT8768" s="221" t="s">
        <v>272</v>
      </c>
      <c r="AU8768" s="221" t="s">
        <v>91</v>
      </c>
      <c r="AV8768" s="13" t="s">
        <v>89</v>
      </c>
      <c r="AW8768" s="13" t="s">
        <v>38</v>
      </c>
      <c r="AX8768" s="13" t="s">
        <v>82</v>
      </c>
      <c r="AY8768" s="221" t="s">
        <v>262</v>
      </c>
    </row>
    <row r="8769" spans="2:51" s="15" customFormat="1" ht="10">
      <c r="B8769" s="233"/>
      <c r="C8769" s="234"/>
      <c r="D8769" s="208" t="s">
        <v>272</v>
      </c>
      <c r="E8769" s="235" t="s">
        <v>44</v>
      </c>
      <c r="F8769" s="236" t="s">
        <v>822</v>
      </c>
      <c r="G8769" s="234"/>
      <c r="H8769" s="237">
        <v>26.9</v>
      </c>
      <c r="I8769" s="238"/>
      <c r="J8769" s="234"/>
      <c r="K8769" s="234"/>
      <c r="L8769" s="239"/>
      <c r="M8769" s="240"/>
      <c r="N8769" s="241"/>
      <c r="O8769" s="241"/>
      <c r="P8769" s="241"/>
      <c r="Q8769" s="241"/>
      <c r="R8769" s="241"/>
      <c r="S8769" s="241"/>
      <c r="T8769" s="242"/>
      <c r="AT8769" s="243" t="s">
        <v>272</v>
      </c>
      <c r="AU8769" s="243" t="s">
        <v>91</v>
      </c>
      <c r="AV8769" s="15" t="s">
        <v>91</v>
      </c>
      <c r="AW8769" s="15" t="s">
        <v>38</v>
      </c>
      <c r="AX8769" s="15" t="s">
        <v>82</v>
      </c>
      <c r="AY8769" s="243" t="s">
        <v>262</v>
      </c>
    </row>
    <row r="8770" spans="2:51" s="13" customFormat="1" ht="10">
      <c r="B8770" s="212"/>
      <c r="C8770" s="213"/>
      <c r="D8770" s="208" t="s">
        <v>272</v>
      </c>
      <c r="E8770" s="214" t="s">
        <v>44</v>
      </c>
      <c r="F8770" s="215" t="s">
        <v>823</v>
      </c>
      <c r="G8770" s="213"/>
      <c r="H8770" s="214" t="s">
        <v>44</v>
      </c>
      <c r="I8770" s="216"/>
      <c r="J8770" s="213"/>
      <c r="K8770" s="213"/>
      <c r="L8770" s="217"/>
      <c r="M8770" s="218"/>
      <c r="N8770" s="219"/>
      <c r="O8770" s="219"/>
      <c r="P8770" s="219"/>
      <c r="Q8770" s="219"/>
      <c r="R8770" s="219"/>
      <c r="S8770" s="219"/>
      <c r="T8770" s="220"/>
      <c r="AT8770" s="221" t="s">
        <v>272</v>
      </c>
      <c r="AU8770" s="221" t="s">
        <v>91</v>
      </c>
      <c r="AV8770" s="13" t="s">
        <v>89</v>
      </c>
      <c r="AW8770" s="13" t="s">
        <v>38</v>
      </c>
      <c r="AX8770" s="13" t="s">
        <v>82</v>
      </c>
      <c r="AY8770" s="221" t="s">
        <v>262</v>
      </c>
    </row>
    <row r="8771" spans="2:51" s="15" customFormat="1" ht="10">
      <c r="B8771" s="233"/>
      <c r="C8771" s="234"/>
      <c r="D8771" s="208" t="s">
        <v>272</v>
      </c>
      <c r="E8771" s="235" t="s">
        <v>44</v>
      </c>
      <c r="F8771" s="236" t="s">
        <v>581</v>
      </c>
      <c r="G8771" s="234"/>
      <c r="H8771" s="237">
        <v>29</v>
      </c>
      <c r="I8771" s="238"/>
      <c r="J8771" s="234"/>
      <c r="K8771" s="234"/>
      <c r="L8771" s="239"/>
      <c r="M8771" s="240"/>
      <c r="N8771" s="241"/>
      <c r="O8771" s="241"/>
      <c r="P8771" s="241"/>
      <c r="Q8771" s="241"/>
      <c r="R8771" s="241"/>
      <c r="S8771" s="241"/>
      <c r="T8771" s="242"/>
      <c r="AT8771" s="243" t="s">
        <v>272</v>
      </c>
      <c r="AU8771" s="243" t="s">
        <v>91</v>
      </c>
      <c r="AV8771" s="15" t="s">
        <v>91</v>
      </c>
      <c r="AW8771" s="15" t="s">
        <v>38</v>
      </c>
      <c r="AX8771" s="15" t="s">
        <v>82</v>
      </c>
      <c r="AY8771" s="243" t="s">
        <v>262</v>
      </c>
    </row>
    <row r="8772" spans="2:51" s="13" customFormat="1" ht="10">
      <c r="B8772" s="212"/>
      <c r="C8772" s="213"/>
      <c r="D8772" s="208" t="s">
        <v>272</v>
      </c>
      <c r="E8772" s="214" t="s">
        <v>44</v>
      </c>
      <c r="F8772" s="215" t="s">
        <v>824</v>
      </c>
      <c r="G8772" s="213"/>
      <c r="H8772" s="214" t="s">
        <v>44</v>
      </c>
      <c r="I8772" s="216"/>
      <c r="J8772" s="213"/>
      <c r="K8772" s="213"/>
      <c r="L8772" s="217"/>
      <c r="M8772" s="218"/>
      <c r="N8772" s="219"/>
      <c r="O8772" s="219"/>
      <c r="P8772" s="219"/>
      <c r="Q8772" s="219"/>
      <c r="R8772" s="219"/>
      <c r="S8772" s="219"/>
      <c r="T8772" s="220"/>
      <c r="AT8772" s="221" t="s">
        <v>272</v>
      </c>
      <c r="AU8772" s="221" t="s">
        <v>91</v>
      </c>
      <c r="AV8772" s="13" t="s">
        <v>89</v>
      </c>
      <c r="AW8772" s="13" t="s">
        <v>38</v>
      </c>
      <c r="AX8772" s="13" t="s">
        <v>82</v>
      </c>
      <c r="AY8772" s="221" t="s">
        <v>262</v>
      </c>
    </row>
    <row r="8773" spans="2:51" s="15" customFormat="1" ht="10">
      <c r="B8773" s="233"/>
      <c r="C8773" s="234"/>
      <c r="D8773" s="208" t="s">
        <v>272</v>
      </c>
      <c r="E8773" s="235" t="s">
        <v>44</v>
      </c>
      <c r="F8773" s="236" t="s">
        <v>825</v>
      </c>
      <c r="G8773" s="234"/>
      <c r="H8773" s="237">
        <v>52.7</v>
      </c>
      <c r="I8773" s="238"/>
      <c r="J8773" s="234"/>
      <c r="K8773" s="234"/>
      <c r="L8773" s="239"/>
      <c r="M8773" s="240"/>
      <c r="N8773" s="241"/>
      <c r="O8773" s="241"/>
      <c r="P8773" s="241"/>
      <c r="Q8773" s="241"/>
      <c r="R8773" s="241"/>
      <c r="S8773" s="241"/>
      <c r="T8773" s="242"/>
      <c r="AT8773" s="243" t="s">
        <v>272</v>
      </c>
      <c r="AU8773" s="243" t="s">
        <v>91</v>
      </c>
      <c r="AV8773" s="15" t="s">
        <v>91</v>
      </c>
      <c r="AW8773" s="15" t="s">
        <v>38</v>
      </c>
      <c r="AX8773" s="15" t="s">
        <v>82</v>
      </c>
      <c r="AY8773" s="243" t="s">
        <v>262</v>
      </c>
    </row>
    <row r="8774" spans="2:51" s="13" customFormat="1" ht="10">
      <c r="B8774" s="212"/>
      <c r="C8774" s="213"/>
      <c r="D8774" s="208" t="s">
        <v>272</v>
      </c>
      <c r="E8774" s="214" t="s">
        <v>44</v>
      </c>
      <c r="F8774" s="215" t="s">
        <v>826</v>
      </c>
      <c r="G8774" s="213"/>
      <c r="H8774" s="214" t="s">
        <v>44</v>
      </c>
      <c r="I8774" s="216"/>
      <c r="J8774" s="213"/>
      <c r="K8774" s="213"/>
      <c r="L8774" s="217"/>
      <c r="M8774" s="218"/>
      <c r="N8774" s="219"/>
      <c r="O8774" s="219"/>
      <c r="P8774" s="219"/>
      <c r="Q8774" s="219"/>
      <c r="R8774" s="219"/>
      <c r="S8774" s="219"/>
      <c r="T8774" s="220"/>
      <c r="AT8774" s="221" t="s">
        <v>272</v>
      </c>
      <c r="AU8774" s="221" t="s">
        <v>91</v>
      </c>
      <c r="AV8774" s="13" t="s">
        <v>89</v>
      </c>
      <c r="AW8774" s="13" t="s">
        <v>38</v>
      </c>
      <c r="AX8774" s="13" t="s">
        <v>82</v>
      </c>
      <c r="AY8774" s="221" t="s">
        <v>262</v>
      </c>
    </row>
    <row r="8775" spans="2:51" s="15" customFormat="1" ht="10">
      <c r="B8775" s="233"/>
      <c r="C8775" s="234"/>
      <c r="D8775" s="208" t="s">
        <v>272</v>
      </c>
      <c r="E8775" s="235" t="s">
        <v>44</v>
      </c>
      <c r="F8775" s="236" t="s">
        <v>827</v>
      </c>
      <c r="G8775" s="234"/>
      <c r="H8775" s="237">
        <v>27.6</v>
      </c>
      <c r="I8775" s="238"/>
      <c r="J8775" s="234"/>
      <c r="K8775" s="234"/>
      <c r="L8775" s="239"/>
      <c r="M8775" s="240"/>
      <c r="N8775" s="241"/>
      <c r="O8775" s="241"/>
      <c r="P8775" s="241"/>
      <c r="Q8775" s="241"/>
      <c r="R8775" s="241"/>
      <c r="S8775" s="241"/>
      <c r="T8775" s="242"/>
      <c r="AT8775" s="243" t="s">
        <v>272</v>
      </c>
      <c r="AU8775" s="243" t="s">
        <v>91</v>
      </c>
      <c r="AV8775" s="15" t="s">
        <v>91</v>
      </c>
      <c r="AW8775" s="15" t="s">
        <v>38</v>
      </c>
      <c r="AX8775" s="15" t="s">
        <v>82</v>
      </c>
      <c r="AY8775" s="243" t="s">
        <v>262</v>
      </c>
    </row>
    <row r="8776" spans="2:51" s="13" customFormat="1" ht="10">
      <c r="B8776" s="212"/>
      <c r="C8776" s="213"/>
      <c r="D8776" s="208" t="s">
        <v>272</v>
      </c>
      <c r="E8776" s="214" t="s">
        <v>44</v>
      </c>
      <c r="F8776" s="215" t="s">
        <v>828</v>
      </c>
      <c r="G8776" s="213"/>
      <c r="H8776" s="214" t="s">
        <v>44</v>
      </c>
      <c r="I8776" s="216"/>
      <c r="J8776" s="213"/>
      <c r="K8776" s="213"/>
      <c r="L8776" s="217"/>
      <c r="M8776" s="218"/>
      <c r="N8776" s="219"/>
      <c r="O8776" s="219"/>
      <c r="P8776" s="219"/>
      <c r="Q8776" s="219"/>
      <c r="R8776" s="219"/>
      <c r="S8776" s="219"/>
      <c r="T8776" s="220"/>
      <c r="AT8776" s="221" t="s">
        <v>272</v>
      </c>
      <c r="AU8776" s="221" t="s">
        <v>91</v>
      </c>
      <c r="AV8776" s="13" t="s">
        <v>89</v>
      </c>
      <c r="AW8776" s="13" t="s">
        <v>38</v>
      </c>
      <c r="AX8776" s="13" t="s">
        <v>82</v>
      </c>
      <c r="AY8776" s="221" t="s">
        <v>262</v>
      </c>
    </row>
    <row r="8777" spans="2:51" s="15" customFormat="1" ht="10">
      <c r="B8777" s="233"/>
      <c r="C8777" s="234"/>
      <c r="D8777" s="208" t="s">
        <v>272</v>
      </c>
      <c r="E8777" s="235" t="s">
        <v>44</v>
      </c>
      <c r="F8777" s="236" t="s">
        <v>829</v>
      </c>
      <c r="G8777" s="234"/>
      <c r="H8777" s="237">
        <v>53.4</v>
      </c>
      <c r="I8777" s="238"/>
      <c r="J8777" s="234"/>
      <c r="K8777" s="234"/>
      <c r="L8777" s="239"/>
      <c r="M8777" s="240"/>
      <c r="N8777" s="241"/>
      <c r="O8777" s="241"/>
      <c r="P8777" s="241"/>
      <c r="Q8777" s="241"/>
      <c r="R8777" s="241"/>
      <c r="S8777" s="241"/>
      <c r="T8777" s="242"/>
      <c r="AT8777" s="243" t="s">
        <v>272</v>
      </c>
      <c r="AU8777" s="243" t="s">
        <v>91</v>
      </c>
      <c r="AV8777" s="15" t="s">
        <v>91</v>
      </c>
      <c r="AW8777" s="15" t="s">
        <v>38</v>
      </c>
      <c r="AX8777" s="15" t="s">
        <v>82</v>
      </c>
      <c r="AY8777" s="243" t="s">
        <v>262</v>
      </c>
    </row>
    <row r="8778" spans="2:51" s="13" customFormat="1" ht="10">
      <c r="B8778" s="212"/>
      <c r="C8778" s="213"/>
      <c r="D8778" s="208" t="s">
        <v>272</v>
      </c>
      <c r="E8778" s="214" t="s">
        <v>44</v>
      </c>
      <c r="F8778" s="215" t="s">
        <v>830</v>
      </c>
      <c r="G8778" s="213"/>
      <c r="H8778" s="214" t="s">
        <v>44</v>
      </c>
      <c r="I8778" s="216"/>
      <c r="J8778" s="213"/>
      <c r="K8778" s="213"/>
      <c r="L8778" s="217"/>
      <c r="M8778" s="218"/>
      <c r="N8778" s="219"/>
      <c r="O8778" s="219"/>
      <c r="P8778" s="219"/>
      <c r="Q8778" s="219"/>
      <c r="R8778" s="219"/>
      <c r="S8778" s="219"/>
      <c r="T8778" s="220"/>
      <c r="AT8778" s="221" t="s">
        <v>272</v>
      </c>
      <c r="AU8778" s="221" t="s">
        <v>91</v>
      </c>
      <c r="AV8778" s="13" t="s">
        <v>89</v>
      </c>
      <c r="AW8778" s="13" t="s">
        <v>38</v>
      </c>
      <c r="AX8778" s="13" t="s">
        <v>82</v>
      </c>
      <c r="AY8778" s="221" t="s">
        <v>262</v>
      </c>
    </row>
    <row r="8779" spans="2:51" s="15" customFormat="1" ht="10">
      <c r="B8779" s="233"/>
      <c r="C8779" s="234"/>
      <c r="D8779" s="208" t="s">
        <v>272</v>
      </c>
      <c r="E8779" s="235" t="s">
        <v>44</v>
      </c>
      <c r="F8779" s="236" t="s">
        <v>831</v>
      </c>
      <c r="G8779" s="234"/>
      <c r="H8779" s="237">
        <v>28.5</v>
      </c>
      <c r="I8779" s="238"/>
      <c r="J8779" s="234"/>
      <c r="K8779" s="234"/>
      <c r="L8779" s="239"/>
      <c r="M8779" s="240"/>
      <c r="N8779" s="241"/>
      <c r="O8779" s="241"/>
      <c r="P8779" s="241"/>
      <c r="Q8779" s="241"/>
      <c r="R8779" s="241"/>
      <c r="S8779" s="241"/>
      <c r="T8779" s="242"/>
      <c r="AT8779" s="243" t="s">
        <v>272</v>
      </c>
      <c r="AU8779" s="243" t="s">
        <v>91</v>
      </c>
      <c r="AV8779" s="15" t="s">
        <v>91</v>
      </c>
      <c r="AW8779" s="15" t="s">
        <v>38</v>
      </c>
      <c r="AX8779" s="15" t="s">
        <v>82</v>
      </c>
      <c r="AY8779" s="243" t="s">
        <v>262</v>
      </c>
    </row>
    <row r="8780" spans="2:51" s="13" customFormat="1" ht="10">
      <c r="B8780" s="212"/>
      <c r="C8780" s="213"/>
      <c r="D8780" s="208" t="s">
        <v>272</v>
      </c>
      <c r="E8780" s="214" t="s">
        <v>44</v>
      </c>
      <c r="F8780" s="215" t="s">
        <v>832</v>
      </c>
      <c r="G8780" s="213"/>
      <c r="H8780" s="214" t="s">
        <v>44</v>
      </c>
      <c r="I8780" s="216"/>
      <c r="J8780" s="213"/>
      <c r="K8780" s="213"/>
      <c r="L8780" s="217"/>
      <c r="M8780" s="218"/>
      <c r="N8780" s="219"/>
      <c r="O8780" s="219"/>
      <c r="P8780" s="219"/>
      <c r="Q8780" s="219"/>
      <c r="R8780" s="219"/>
      <c r="S8780" s="219"/>
      <c r="T8780" s="220"/>
      <c r="AT8780" s="221" t="s">
        <v>272</v>
      </c>
      <c r="AU8780" s="221" t="s">
        <v>91</v>
      </c>
      <c r="AV8780" s="13" t="s">
        <v>89</v>
      </c>
      <c r="AW8780" s="13" t="s">
        <v>38</v>
      </c>
      <c r="AX8780" s="13" t="s">
        <v>82</v>
      </c>
      <c r="AY8780" s="221" t="s">
        <v>262</v>
      </c>
    </row>
    <row r="8781" spans="2:51" s="15" customFormat="1" ht="10">
      <c r="B8781" s="233"/>
      <c r="C8781" s="234"/>
      <c r="D8781" s="208" t="s">
        <v>272</v>
      </c>
      <c r="E8781" s="235" t="s">
        <v>44</v>
      </c>
      <c r="F8781" s="236" t="s">
        <v>833</v>
      </c>
      <c r="G8781" s="234"/>
      <c r="H8781" s="237">
        <v>54.8</v>
      </c>
      <c r="I8781" s="238"/>
      <c r="J8781" s="234"/>
      <c r="K8781" s="234"/>
      <c r="L8781" s="239"/>
      <c r="M8781" s="240"/>
      <c r="N8781" s="241"/>
      <c r="O8781" s="241"/>
      <c r="P8781" s="241"/>
      <c r="Q8781" s="241"/>
      <c r="R8781" s="241"/>
      <c r="S8781" s="241"/>
      <c r="T8781" s="242"/>
      <c r="AT8781" s="243" t="s">
        <v>272</v>
      </c>
      <c r="AU8781" s="243" t="s">
        <v>91</v>
      </c>
      <c r="AV8781" s="15" t="s">
        <v>91</v>
      </c>
      <c r="AW8781" s="15" t="s">
        <v>38</v>
      </c>
      <c r="AX8781" s="15" t="s">
        <v>82</v>
      </c>
      <c r="AY8781" s="243" t="s">
        <v>262</v>
      </c>
    </row>
    <row r="8782" spans="2:51" s="13" customFormat="1" ht="10">
      <c r="B8782" s="212"/>
      <c r="C8782" s="213"/>
      <c r="D8782" s="208" t="s">
        <v>272</v>
      </c>
      <c r="E8782" s="214" t="s">
        <v>44</v>
      </c>
      <c r="F8782" s="215" t="s">
        <v>834</v>
      </c>
      <c r="G8782" s="213"/>
      <c r="H8782" s="214" t="s">
        <v>44</v>
      </c>
      <c r="I8782" s="216"/>
      <c r="J8782" s="213"/>
      <c r="K8782" s="213"/>
      <c r="L8782" s="217"/>
      <c r="M8782" s="218"/>
      <c r="N8782" s="219"/>
      <c r="O8782" s="219"/>
      <c r="P8782" s="219"/>
      <c r="Q8782" s="219"/>
      <c r="R8782" s="219"/>
      <c r="S8782" s="219"/>
      <c r="T8782" s="220"/>
      <c r="AT8782" s="221" t="s">
        <v>272</v>
      </c>
      <c r="AU8782" s="221" t="s">
        <v>91</v>
      </c>
      <c r="AV8782" s="13" t="s">
        <v>89</v>
      </c>
      <c r="AW8782" s="13" t="s">
        <v>38</v>
      </c>
      <c r="AX8782" s="13" t="s">
        <v>82</v>
      </c>
      <c r="AY8782" s="221" t="s">
        <v>262</v>
      </c>
    </row>
    <row r="8783" spans="2:51" s="15" customFormat="1" ht="10">
      <c r="B8783" s="233"/>
      <c r="C8783" s="234"/>
      <c r="D8783" s="208" t="s">
        <v>272</v>
      </c>
      <c r="E8783" s="235" t="s">
        <v>44</v>
      </c>
      <c r="F8783" s="236" t="s">
        <v>768</v>
      </c>
      <c r="G8783" s="234"/>
      <c r="H8783" s="237">
        <v>3.8</v>
      </c>
      <c r="I8783" s="238"/>
      <c r="J8783" s="234"/>
      <c r="K8783" s="234"/>
      <c r="L8783" s="239"/>
      <c r="M8783" s="240"/>
      <c r="N8783" s="241"/>
      <c r="O8783" s="241"/>
      <c r="P8783" s="241"/>
      <c r="Q8783" s="241"/>
      <c r="R8783" s="241"/>
      <c r="S8783" s="241"/>
      <c r="T8783" s="242"/>
      <c r="AT8783" s="243" t="s">
        <v>272</v>
      </c>
      <c r="AU8783" s="243" t="s">
        <v>91</v>
      </c>
      <c r="AV8783" s="15" t="s">
        <v>91</v>
      </c>
      <c r="AW8783" s="15" t="s">
        <v>38</v>
      </c>
      <c r="AX8783" s="15" t="s">
        <v>82</v>
      </c>
      <c r="AY8783" s="243" t="s">
        <v>262</v>
      </c>
    </row>
    <row r="8784" spans="2:51" s="13" customFormat="1" ht="10">
      <c r="B8784" s="212"/>
      <c r="C8784" s="213"/>
      <c r="D8784" s="208" t="s">
        <v>272</v>
      </c>
      <c r="E8784" s="214" t="s">
        <v>44</v>
      </c>
      <c r="F8784" s="215" t="s">
        <v>835</v>
      </c>
      <c r="G8784" s="213"/>
      <c r="H8784" s="214" t="s">
        <v>44</v>
      </c>
      <c r="I8784" s="216"/>
      <c r="J8784" s="213"/>
      <c r="K8784" s="213"/>
      <c r="L8784" s="217"/>
      <c r="M8784" s="218"/>
      <c r="N8784" s="219"/>
      <c r="O8784" s="219"/>
      <c r="P8784" s="219"/>
      <c r="Q8784" s="219"/>
      <c r="R8784" s="219"/>
      <c r="S8784" s="219"/>
      <c r="T8784" s="220"/>
      <c r="AT8784" s="221" t="s">
        <v>272</v>
      </c>
      <c r="AU8784" s="221" t="s">
        <v>91</v>
      </c>
      <c r="AV8784" s="13" t="s">
        <v>89</v>
      </c>
      <c r="AW8784" s="13" t="s">
        <v>38</v>
      </c>
      <c r="AX8784" s="13" t="s">
        <v>82</v>
      </c>
      <c r="AY8784" s="221" t="s">
        <v>262</v>
      </c>
    </row>
    <row r="8785" spans="2:51" s="15" customFormat="1" ht="10">
      <c r="B8785" s="233"/>
      <c r="C8785" s="234"/>
      <c r="D8785" s="208" t="s">
        <v>272</v>
      </c>
      <c r="E8785" s="235" t="s">
        <v>44</v>
      </c>
      <c r="F8785" s="236" t="s">
        <v>836</v>
      </c>
      <c r="G8785" s="234"/>
      <c r="H8785" s="237">
        <v>10.1</v>
      </c>
      <c r="I8785" s="238"/>
      <c r="J8785" s="234"/>
      <c r="K8785" s="234"/>
      <c r="L8785" s="239"/>
      <c r="M8785" s="240"/>
      <c r="N8785" s="241"/>
      <c r="O8785" s="241"/>
      <c r="P8785" s="241"/>
      <c r="Q8785" s="241"/>
      <c r="R8785" s="241"/>
      <c r="S8785" s="241"/>
      <c r="T8785" s="242"/>
      <c r="AT8785" s="243" t="s">
        <v>272</v>
      </c>
      <c r="AU8785" s="243" t="s">
        <v>91</v>
      </c>
      <c r="AV8785" s="15" t="s">
        <v>91</v>
      </c>
      <c r="AW8785" s="15" t="s">
        <v>38</v>
      </c>
      <c r="AX8785" s="15" t="s">
        <v>82</v>
      </c>
      <c r="AY8785" s="243" t="s">
        <v>262</v>
      </c>
    </row>
    <row r="8786" spans="2:51" s="13" customFormat="1" ht="10">
      <c r="B8786" s="212"/>
      <c r="C8786" s="213"/>
      <c r="D8786" s="208" t="s">
        <v>272</v>
      </c>
      <c r="E8786" s="214" t="s">
        <v>44</v>
      </c>
      <c r="F8786" s="215" t="s">
        <v>837</v>
      </c>
      <c r="G8786" s="213"/>
      <c r="H8786" s="214" t="s">
        <v>44</v>
      </c>
      <c r="I8786" s="216"/>
      <c r="J8786" s="213"/>
      <c r="K8786" s="213"/>
      <c r="L8786" s="217"/>
      <c r="M8786" s="218"/>
      <c r="N8786" s="219"/>
      <c r="O8786" s="219"/>
      <c r="P8786" s="219"/>
      <c r="Q8786" s="219"/>
      <c r="R8786" s="219"/>
      <c r="S8786" s="219"/>
      <c r="T8786" s="220"/>
      <c r="AT8786" s="221" t="s">
        <v>272</v>
      </c>
      <c r="AU8786" s="221" t="s">
        <v>91</v>
      </c>
      <c r="AV8786" s="13" t="s">
        <v>89</v>
      </c>
      <c r="AW8786" s="13" t="s">
        <v>38</v>
      </c>
      <c r="AX8786" s="13" t="s">
        <v>82</v>
      </c>
      <c r="AY8786" s="221" t="s">
        <v>262</v>
      </c>
    </row>
    <row r="8787" spans="2:51" s="15" customFormat="1" ht="10">
      <c r="B8787" s="233"/>
      <c r="C8787" s="234"/>
      <c r="D8787" s="208" t="s">
        <v>272</v>
      </c>
      <c r="E8787" s="235" t="s">
        <v>44</v>
      </c>
      <c r="F8787" s="236" t="s">
        <v>397</v>
      </c>
      <c r="G8787" s="234"/>
      <c r="H8787" s="237">
        <v>11</v>
      </c>
      <c r="I8787" s="238"/>
      <c r="J8787" s="234"/>
      <c r="K8787" s="234"/>
      <c r="L8787" s="239"/>
      <c r="M8787" s="240"/>
      <c r="N8787" s="241"/>
      <c r="O8787" s="241"/>
      <c r="P8787" s="241"/>
      <c r="Q8787" s="241"/>
      <c r="R8787" s="241"/>
      <c r="S8787" s="241"/>
      <c r="T8787" s="242"/>
      <c r="AT8787" s="243" t="s">
        <v>272</v>
      </c>
      <c r="AU8787" s="243" t="s">
        <v>91</v>
      </c>
      <c r="AV8787" s="15" t="s">
        <v>91</v>
      </c>
      <c r="AW8787" s="15" t="s">
        <v>38</v>
      </c>
      <c r="AX8787" s="15" t="s">
        <v>82</v>
      </c>
      <c r="AY8787" s="243" t="s">
        <v>262</v>
      </c>
    </row>
    <row r="8788" spans="2:51" s="13" customFormat="1" ht="10">
      <c r="B8788" s="212"/>
      <c r="C8788" s="213"/>
      <c r="D8788" s="208" t="s">
        <v>272</v>
      </c>
      <c r="E8788" s="214" t="s">
        <v>44</v>
      </c>
      <c r="F8788" s="215" t="s">
        <v>838</v>
      </c>
      <c r="G8788" s="213"/>
      <c r="H8788" s="214" t="s">
        <v>44</v>
      </c>
      <c r="I8788" s="216"/>
      <c r="J8788" s="213"/>
      <c r="K8788" s="213"/>
      <c r="L8788" s="217"/>
      <c r="M8788" s="218"/>
      <c r="N8788" s="219"/>
      <c r="O8788" s="219"/>
      <c r="P8788" s="219"/>
      <c r="Q8788" s="219"/>
      <c r="R8788" s="219"/>
      <c r="S8788" s="219"/>
      <c r="T8788" s="220"/>
      <c r="AT8788" s="221" t="s">
        <v>272</v>
      </c>
      <c r="AU8788" s="221" t="s">
        <v>91</v>
      </c>
      <c r="AV8788" s="13" t="s">
        <v>89</v>
      </c>
      <c r="AW8788" s="13" t="s">
        <v>38</v>
      </c>
      <c r="AX8788" s="13" t="s">
        <v>82</v>
      </c>
      <c r="AY8788" s="221" t="s">
        <v>262</v>
      </c>
    </row>
    <row r="8789" spans="2:51" s="15" customFormat="1" ht="10">
      <c r="B8789" s="233"/>
      <c r="C8789" s="234"/>
      <c r="D8789" s="208" t="s">
        <v>272</v>
      </c>
      <c r="E8789" s="235" t="s">
        <v>44</v>
      </c>
      <c r="F8789" s="236" t="s">
        <v>839</v>
      </c>
      <c r="G8789" s="234"/>
      <c r="H8789" s="237">
        <v>3.1</v>
      </c>
      <c r="I8789" s="238"/>
      <c r="J8789" s="234"/>
      <c r="K8789" s="234"/>
      <c r="L8789" s="239"/>
      <c r="M8789" s="240"/>
      <c r="N8789" s="241"/>
      <c r="O8789" s="241"/>
      <c r="P8789" s="241"/>
      <c r="Q8789" s="241"/>
      <c r="R8789" s="241"/>
      <c r="S8789" s="241"/>
      <c r="T8789" s="242"/>
      <c r="AT8789" s="243" t="s">
        <v>272</v>
      </c>
      <c r="AU8789" s="243" t="s">
        <v>91</v>
      </c>
      <c r="AV8789" s="15" t="s">
        <v>91</v>
      </c>
      <c r="AW8789" s="15" t="s">
        <v>38</v>
      </c>
      <c r="AX8789" s="15" t="s">
        <v>82</v>
      </c>
      <c r="AY8789" s="243" t="s">
        <v>262</v>
      </c>
    </row>
    <row r="8790" spans="2:51" s="13" customFormat="1" ht="10">
      <c r="B8790" s="212"/>
      <c r="C8790" s="213"/>
      <c r="D8790" s="208" t="s">
        <v>272</v>
      </c>
      <c r="E8790" s="214" t="s">
        <v>44</v>
      </c>
      <c r="F8790" s="215" t="s">
        <v>840</v>
      </c>
      <c r="G8790" s="213"/>
      <c r="H8790" s="214" t="s">
        <v>44</v>
      </c>
      <c r="I8790" s="216"/>
      <c r="J8790" s="213"/>
      <c r="K8790" s="213"/>
      <c r="L8790" s="217"/>
      <c r="M8790" s="218"/>
      <c r="N8790" s="219"/>
      <c r="O8790" s="219"/>
      <c r="P8790" s="219"/>
      <c r="Q8790" s="219"/>
      <c r="R8790" s="219"/>
      <c r="S8790" s="219"/>
      <c r="T8790" s="220"/>
      <c r="AT8790" s="221" t="s">
        <v>272</v>
      </c>
      <c r="AU8790" s="221" t="s">
        <v>91</v>
      </c>
      <c r="AV8790" s="13" t="s">
        <v>89</v>
      </c>
      <c r="AW8790" s="13" t="s">
        <v>38</v>
      </c>
      <c r="AX8790" s="13" t="s">
        <v>82</v>
      </c>
      <c r="AY8790" s="221" t="s">
        <v>262</v>
      </c>
    </row>
    <row r="8791" spans="2:51" s="15" customFormat="1" ht="10">
      <c r="B8791" s="233"/>
      <c r="C8791" s="234"/>
      <c r="D8791" s="208" t="s">
        <v>272</v>
      </c>
      <c r="E8791" s="235" t="s">
        <v>44</v>
      </c>
      <c r="F8791" s="236" t="s">
        <v>841</v>
      </c>
      <c r="G8791" s="234"/>
      <c r="H8791" s="237">
        <v>4.8</v>
      </c>
      <c r="I8791" s="238"/>
      <c r="J8791" s="234"/>
      <c r="K8791" s="234"/>
      <c r="L8791" s="239"/>
      <c r="M8791" s="240"/>
      <c r="N8791" s="241"/>
      <c r="O8791" s="241"/>
      <c r="P8791" s="241"/>
      <c r="Q8791" s="241"/>
      <c r="R8791" s="241"/>
      <c r="S8791" s="241"/>
      <c r="T8791" s="242"/>
      <c r="AT8791" s="243" t="s">
        <v>272</v>
      </c>
      <c r="AU8791" s="243" t="s">
        <v>91</v>
      </c>
      <c r="AV8791" s="15" t="s">
        <v>91</v>
      </c>
      <c r="AW8791" s="15" t="s">
        <v>38</v>
      </c>
      <c r="AX8791" s="15" t="s">
        <v>82</v>
      </c>
      <c r="AY8791" s="243" t="s">
        <v>262</v>
      </c>
    </row>
    <row r="8792" spans="2:51" s="13" customFormat="1" ht="10">
      <c r="B8792" s="212"/>
      <c r="C8792" s="213"/>
      <c r="D8792" s="208" t="s">
        <v>272</v>
      </c>
      <c r="E8792" s="214" t="s">
        <v>44</v>
      </c>
      <c r="F8792" s="215" t="s">
        <v>842</v>
      </c>
      <c r="G8792" s="213"/>
      <c r="H8792" s="214" t="s">
        <v>44</v>
      </c>
      <c r="I8792" s="216"/>
      <c r="J8792" s="213"/>
      <c r="K8792" s="213"/>
      <c r="L8792" s="217"/>
      <c r="M8792" s="218"/>
      <c r="N8792" s="219"/>
      <c r="O8792" s="219"/>
      <c r="P8792" s="219"/>
      <c r="Q8792" s="219"/>
      <c r="R8792" s="219"/>
      <c r="S8792" s="219"/>
      <c r="T8792" s="220"/>
      <c r="AT8792" s="221" t="s">
        <v>272</v>
      </c>
      <c r="AU8792" s="221" t="s">
        <v>91</v>
      </c>
      <c r="AV8792" s="13" t="s">
        <v>89</v>
      </c>
      <c r="AW8792" s="13" t="s">
        <v>38</v>
      </c>
      <c r="AX8792" s="13" t="s">
        <v>82</v>
      </c>
      <c r="AY8792" s="221" t="s">
        <v>262</v>
      </c>
    </row>
    <row r="8793" spans="2:51" s="15" customFormat="1" ht="10">
      <c r="B8793" s="233"/>
      <c r="C8793" s="234"/>
      <c r="D8793" s="208" t="s">
        <v>272</v>
      </c>
      <c r="E8793" s="235" t="s">
        <v>44</v>
      </c>
      <c r="F8793" s="236" t="s">
        <v>768</v>
      </c>
      <c r="G8793" s="234"/>
      <c r="H8793" s="237">
        <v>3.8</v>
      </c>
      <c r="I8793" s="238"/>
      <c r="J8793" s="234"/>
      <c r="K8793" s="234"/>
      <c r="L8793" s="239"/>
      <c r="M8793" s="240"/>
      <c r="N8793" s="241"/>
      <c r="O8793" s="241"/>
      <c r="P8793" s="241"/>
      <c r="Q8793" s="241"/>
      <c r="R8793" s="241"/>
      <c r="S8793" s="241"/>
      <c r="T8793" s="242"/>
      <c r="AT8793" s="243" t="s">
        <v>272</v>
      </c>
      <c r="AU8793" s="243" t="s">
        <v>91</v>
      </c>
      <c r="AV8793" s="15" t="s">
        <v>91</v>
      </c>
      <c r="AW8793" s="15" t="s">
        <v>38</v>
      </c>
      <c r="AX8793" s="15" t="s">
        <v>82</v>
      </c>
      <c r="AY8793" s="243" t="s">
        <v>262</v>
      </c>
    </row>
    <row r="8794" spans="2:51" s="14" customFormat="1" ht="10">
      <c r="B8794" s="222"/>
      <c r="C8794" s="223"/>
      <c r="D8794" s="208" t="s">
        <v>272</v>
      </c>
      <c r="E8794" s="224" t="s">
        <v>44</v>
      </c>
      <c r="F8794" s="225" t="s">
        <v>284</v>
      </c>
      <c r="G8794" s="223"/>
      <c r="H8794" s="226">
        <v>590.09999999999991</v>
      </c>
      <c r="I8794" s="227"/>
      <c r="J8794" s="223"/>
      <c r="K8794" s="223"/>
      <c r="L8794" s="228"/>
      <c r="M8794" s="229"/>
      <c r="N8794" s="230"/>
      <c r="O8794" s="230"/>
      <c r="P8794" s="230"/>
      <c r="Q8794" s="230"/>
      <c r="R8794" s="230"/>
      <c r="S8794" s="230"/>
      <c r="T8794" s="231"/>
      <c r="AT8794" s="232" t="s">
        <v>272</v>
      </c>
      <c r="AU8794" s="232" t="s">
        <v>91</v>
      </c>
      <c r="AV8794" s="14" t="s">
        <v>97</v>
      </c>
      <c r="AW8794" s="14" t="s">
        <v>38</v>
      </c>
      <c r="AX8794" s="14" t="s">
        <v>82</v>
      </c>
      <c r="AY8794" s="232" t="s">
        <v>262</v>
      </c>
    </row>
    <row r="8795" spans="2:51" s="13" customFormat="1" ht="10">
      <c r="B8795" s="212"/>
      <c r="C8795" s="213"/>
      <c r="D8795" s="208" t="s">
        <v>272</v>
      </c>
      <c r="E8795" s="214" t="s">
        <v>44</v>
      </c>
      <c r="F8795" s="215" t="s">
        <v>843</v>
      </c>
      <c r="G8795" s="213"/>
      <c r="H8795" s="214" t="s">
        <v>44</v>
      </c>
      <c r="I8795" s="216"/>
      <c r="J8795" s="213"/>
      <c r="K8795" s="213"/>
      <c r="L8795" s="217"/>
      <c r="M8795" s="218"/>
      <c r="N8795" s="219"/>
      <c r="O8795" s="219"/>
      <c r="P8795" s="219"/>
      <c r="Q8795" s="219"/>
      <c r="R8795" s="219"/>
      <c r="S8795" s="219"/>
      <c r="T8795" s="220"/>
      <c r="AT8795" s="221" t="s">
        <v>272</v>
      </c>
      <c r="AU8795" s="221" t="s">
        <v>91</v>
      </c>
      <c r="AV8795" s="13" t="s">
        <v>89</v>
      </c>
      <c r="AW8795" s="13" t="s">
        <v>38</v>
      </c>
      <c r="AX8795" s="13" t="s">
        <v>82</v>
      </c>
      <c r="AY8795" s="221" t="s">
        <v>262</v>
      </c>
    </row>
    <row r="8796" spans="2:51" s="13" customFormat="1" ht="10">
      <c r="B8796" s="212"/>
      <c r="C8796" s="213"/>
      <c r="D8796" s="208" t="s">
        <v>272</v>
      </c>
      <c r="E8796" s="214" t="s">
        <v>44</v>
      </c>
      <c r="F8796" s="215" t="s">
        <v>844</v>
      </c>
      <c r="G8796" s="213"/>
      <c r="H8796" s="214" t="s">
        <v>44</v>
      </c>
      <c r="I8796" s="216"/>
      <c r="J8796" s="213"/>
      <c r="K8796" s="213"/>
      <c r="L8796" s="217"/>
      <c r="M8796" s="218"/>
      <c r="N8796" s="219"/>
      <c r="O8796" s="219"/>
      <c r="P8796" s="219"/>
      <c r="Q8796" s="219"/>
      <c r="R8796" s="219"/>
      <c r="S8796" s="219"/>
      <c r="T8796" s="220"/>
      <c r="AT8796" s="221" t="s">
        <v>272</v>
      </c>
      <c r="AU8796" s="221" t="s">
        <v>91</v>
      </c>
      <c r="AV8796" s="13" t="s">
        <v>89</v>
      </c>
      <c r="AW8796" s="13" t="s">
        <v>38</v>
      </c>
      <c r="AX8796" s="13" t="s">
        <v>82</v>
      </c>
      <c r="AY8796" s="221" t="s">
        <v>262</v>
      </c>
    </row>
    <row r="8797" spans="2:51" s="15" customFormat="1" ht="10">
      <c r="B8797" s="233"/>
      <c r="C8797" s="234"/>
      <c r="D8797" s="208" t="s">
        <v>272</v>
      </c>
      <c r="E8797" s="235" t="s">
        <v>44</v>
      </c>
      <c r="F8797" s="236" t="s">
        <v>800</v>
      </c>
      <c r="G8797" s="234"/>
      <c r="H8797" s="237">
        <v>39.5</v>
      </c>
      <c r="I8797" s="238"/>
      <c r="J8797" s="234"/>
      <c r="K8797" s="234"/>
      <c r="L8797" s="239"/>
      <c r="M8797" s="240"/>
      <c r="N8797" s="241"/>
      <c r="O8797" s="241"/>
      <c r="P8797" s="241"/>
      <c r="Q8797" s="241"/>
      <c r="R8797" s="241"/>
      <c r="S8797" s="241"/>
      <c r="T8797" s="242"/>
      <c r="AT8797" s="243" t="s">
        <v>272</v>
      </c>
      <c r="AU8797" s="243" t="s">
        <v>91</v>
      </c>
      <c r="AV8797" s="15" t="s">
        <v>91</v>
      </c>
      <c r="AW8797" s="15" t="s">
        <v>38</v>
      </c>
      <c r="AX8797" s="15" t="s">
        <v>82</v>
      </c>
      <c r="AY8797" s="243" t="s">
        <v>262</v>
      </c>
    </row>
    <row r="8798" spans="2:51" s="13" customFormat="1" ht="10">
      <c r="B8798" s="212"/>
      <c r="C8798" s="213"/>
      <c r="D8798" s="208" t="s">
        <v>272</v>
      </c>
      <c r="E8798" s="214" t="s">
        <v>44</v>
      </c>
      <c r="F8798" s="215" t="s">
        <v>801</v>
      </c>
      <c r="G8798" s="213"/>
      <c r="H8798" s="214" t="s">
        <v>44</v>
      </c>
      <c r="I8798" s="216"/>
      <c r="J8798" s="213"/>
      <c r="K8798" s="213"/>
      <c r="L8798" s="217"/>
      <c r="M8798" s="218"/>
      <c r="N8798" s="219"/>
      <c r="O8798" s="219"/>
      <c r="P8798" s="219"/>
      <c r="Q8798" s="219"/>
      <c r="R8798" s="219"/>
      <c r="S8798" s="219"/>
      <c r="T8798" s="220"/>
      <c r="AT8798" s="221" t="s">
        <v>272</v>
      </c>
      <c r="AU8798" s="221" t="s">
        <v>91</v>
      </c>
      <c r="AV8798" s="13" t="s">
        <v>89</v>
      </c>
      <c r="AW8798" s="13" t="s">
        <v>38</v>
      </c>
      <c r="AX8798" s="13" t="s">
        <v>82</v>
      </c>
      <c r="AY8798" s="221" t="s">
        <v>262</v>
      </c>
    </row>
    <row r="8799" spans="2:51" s="15" customFormat="1" ht="10">
      <c r="B8799" s="233"/>
      <c r="C8799" s="234"/>
      <c r="D8799" s="208" t="s">
        <v>272</v>
      </c>
      <c r="E8799" s="235" t="s">
        <v>44</v>
      </c>
      <c r="F8799" s="236" t="s">
        <v>802</v>
      </c>
      <c r="G8799" s="234"/>
      <c r="H8799" s="237">
        <v>14.3</v>
      </c>
      <c r="I8799" s="238"/>
      <c r="J8799" s="234"/>
      <c r="K8799" s="234"/>
      <c r="L8799" s="239"/>
      <c r="M8799" s="240"/>
      <c r="N8799" s="241"/>
      <c r="O8799" s="241"/>
      <c r="P8799" s="241"/>
      <c r="Q8799" s="241"/>
      <c r="R8799" s="241"/>
      <c r="S8799" s="241"/>
      <c r="T8799" s="242"/>
      <c r="AT8799" s="243" t="s">
        <v>272</v>
      </c>
      <c r="AU8799" s="243" t="s">
        <v>91</v>
      </c>
      <c r="AV8799" s="15" t="s">
        <v>91</v>
      </c>
      <c r="AW8799" s="15" t="s">
        <v>38</v>
      </c>
      <c r="AX8799" s="15" t="s">
        <v>82</v>
      </c>
      <c r="AY8799" s="243" t="s">
        <v>262</v>
      </c>
    </row>
    <row r="8800" spans="2:51" s="15" customFormat="1" ht="10">
      <c r="B8800" s="233"/>
      <c r="C8800" s="234"/>
      <c r="D8800" s="208" t="s">
        <v>272</v>
      </c>
      <c r="E8800" s="235" t="s">
        <v>44</v>
      </c>
      <c r="F8800" s="236" t="s">
        <v>845</v>
      </c>
      <c r="G8800" s="234"/>
      <c r="H8800" s="237">
        <v>4.9000000000000004</v>
      </c>
      <c r="I8800" s="238"/>
      <c r="J8800" s="234"/>
      <c r="K8800" s="234"/>
      <c r="L8800" s="239"/>
      <c r="M8800" s="240"/>
      <c r="N8800" s="241"/>
      <c r="O8800" s="241"/>
      <c r="P8800" s="241"/>
      <c r="Q8800" s="241"/>
      <c r="R8800" s="241"/>
      <c r="S8800" s="241"/>
      <c r="T8800" s="242"/>
      <c r="AT8800" s="243" t="s">
        <v>272</v>
      </c>
      <c r="AU8800" s="243" t="s">
        <v>91</v>
      </c>
      <c r="AV8800" s="15" t="s">
        <v>91</v>
      </c>
      <c r="AW8800" s="15" t="s">
        <v>38</v>
      </c>
      <c r="AX8800" s="15" t="s">
        <v>82</v>
      </c>
      <c r="AY8800" s="243" t="s">
        <v>262</v>
      </c>
    </row>
    <row r="8801" spans="2:51" s="13" customFormat="1" ht="10">
      <c r="B8801" s="212"/>
      <c r="C8801" s="213"/>
      <c r="D8801" s="208" t="s">
        <v>272</v>
      </c>
      <c r="E8801" s="214" t="s">
        <v>44</v>
      </c>
      <c r="F8801" s="215" t="s">
        <v>846</v>
      </c>
      <c r="G8801" s="213"/>
      <c r="H8801" s="214" t="s">
        <v>44</v>
      </c>
      <c r="I8801" s="216"/>
      <c r="J8801" s="213"/>
      <c r="K8801" s="213"/>
      <c r="L8801" s="217"/>
      <c r="M8801" s="218"/>
      <c r="N8801" s="219"/>
      <c r="O8801" s="219"/>
      <c r="P8801" s="219"/>
      <c r="Q8801" s="219"/>
      <c r="R8801" s="219"/>
      <c r="S8801" s="219"/>
      <c r="T8801" s="220"/>
      <c r="AT8801" s="221" t="s">
        <v>272</v>
      </c>
      <c r="AU8801" s="221" t="s">
        <v>91</v>
      </c>
      <c r="AV8801" s="13" t="s">
        <v>89</v>
      </c>
      <c r="AW8801" s="13" t="s">
        <v>38</v>
      </c>
      <c r="AX8801" s="13" t="s">
        <v>82</v>
      </c>
      <c r="AY8801" s="221" t="s">
        <v>262</v>
      </c>
    </row>
    <row r="8802" spans="2:51" s="15" customFormat="1" ht="10">
      <c r="B8802" s="233"/>
      <c r="C8802" s="234"/>
      <c r="D8802" s="208" t="s">
        <v>272</v>
      </c>
      <c r="E8802" s="235" t="s">
        <v>44</v>
      </c>
      <c r="F8802" s="236" t="s">
        <v>805</v>
      </c>
      <c r="G8802" s="234"/>
      <c r="H8802" s="237">
        <v>10.199999999999999</v>
      </c>
      <c r="I8802" s="238"/>
      <c r="J8802" s="234"/>
      <c r="K8802" s="234"/>
      <c r="L8802" s="239"/>
      <c r="M8802" s="240"/>
      <c r="N8802" s="241"/>
      <c r="O8802" s="241"/>
      <c r="P8802" s="241"/>
      <c r="Q8802" s="241"/>
      <c r="R8802" s="241"/>
      <c r="S8802" s="241"/>
      <c r="T8802" s="242"/>
      <c r="AT8802" s="243" t="s">
        <v>272</v>
      </c>
      <c r="AU8802" s="243" t="s">
        <v>91</v>
      </c>
      <c r="AV8802" s="15" t="s">
        <v>91</v>
      </c>
      <c r="AW8802" s="15" t="s">
        <v>38</v>
      </c>
      <c r="AX8802" s="15" t="s">
        <v>82</v>
      </c>
      <c r="AY8802" s="243" t="s">
        <v>262</v>
      </c>
    </row>
    <row r="8803" spans="2:51" s="13" customFormat="1" ht="10">
      <c r="B8803" s="212"/>
      <c r="C8803" s="213"/>
      <c r="D8803" s="208" t="s">
        <v>272</v>
      </c>
      <c r="E8803" s="214" t="s">
        <v>44</v>
      </c>
      <c r="F8803" s="215" t="s">
        <v>806</v>
      </c>
      <c r="G8803" s="213"/>
      <c r="H8803" s="214" t="s">
        <v>44</v>
      </c>
      <c r="I8803" s="216"/>
      <c r="J8803" s="213"/>
      <c r="K8803" s="213"/>
      <c r="L8803" s="217"/>
      <c r="M8803" s="218"/>
      <c r="N8803" s="219"/>
      <c r="O8803" s="219"/>
      <c r="P8803" s="219"/>
      <c r="Q8803" s="219"/>
      <c r="R8803" s="219"/>
      <c r="S8803" s="219"/>
      <c r="T8803" s="220"/>
      <c r="AT8803" s="221" t="s">
        <v>272</v>
      </c>
      <c r="AU8803" s="221" t="s">
        <v>91</v>
      </c>
      <c r="AV8803" s="13" t="s">
        <v>89</v>
      </c>
      <c r="AW8803" s="13" t="s">
        <v>38</v>
      </c>
      <c r="AX8803" s="13" t="s">
        <v>82</v>
      </c>
      <c r="AY8803" s="221" t="s">
        <v>262</v>
      </c>
    </row>
    <row r="8804" spans="2:51" s="15" customFormat="1" ht="10">
      <c r="B8804" s="233"/>
      <c r="C8804" s="234"/>
      <c r="D8804" s="208" t="s">
        <v>272</v>
      </c>
      <c r="E8804" s="235" t="s">
        <v>44</v>
      </c>
      <c r="F8804" s="236" t="s">
        <v>807</v>
      </c>
      <c r="G8804" s="234"/>
      <c r="H8804" s="237">
        <v>13.9</v>
      </c>
      <c r="I8804" s="238"/>
      <c r="J8804" s="234"/>
      <c r="K8804" s="234"/>
      <c r="L8804" s="239"/>
      <c r="M8804" s="240"/>
      <c r="N8804" s="241"/>
      <c r="O8804" s="241"/>
      <c r="P8804" s="241"/>
      <c r="Q8804" s="241"/>
      <c r="R8804" s="241"/>
      <c r="S8804" s="241"/>
      <c r="T8804" s="242"/>
      <c r="AT8804" s="243" t="s">
        <v>272</v>
      </c>
      <c r="AU8804" s="243" t="s">
        <v>91</v>
      </c>
      <c r="AV8804" s="15" t="s">
        <v>91</v>
      </c>
      <c r="AW8804" s="15" t="s">
        <v>38</v>
      </c>
      <c r="AX8804" s="15" t="s">
        <v>82</v>
      </c>
      <c r="AY8804" s="243" t="s">
        <v>262</v>
      </c>
    </row>
    <row r="8805" spans="2:51" s="15" customFormat="1" ht="10">
      <c r="B8805" s="233"/>
      <c r="C8805" s="234"/>
      <c r="D8805" s="208" t="s">
        <v>272</v>
      </c>
      <c r="E8805" s="235" t="s">
        <v>44</v>
      </c>
      <c r="F8805" s="236" t="s">
        <v>803</v>
      </c>
      <c r="G8805" s="234"/>
      <c r="H8805" s="237">
        <v>5.7</v>
      </c>
      <c r="I8805" s="238"/>
      <c r="J8805" s="234"/>
      <c r="K8805" s="234"/>
      <c r="L8805" s="239"/>
      <c r="M8805" s="240"/>
      <c r="N8805" s="241"/>
      <c r="O8805" s="241"/>
      <c r="P8805" s="241"/>
      <c r="Q8805" s="241"/>
      <c r="R8805" s="241"/>
      <c r="S8805" s="241"/>
      <c r="T8805" s="242"/>
      <c r="AT8805" s="243" t="s">
        <v>272</v>
      </c>
      <c r="AU8805" s="243" t="s">
        <v>91</v>
      </c>
      <c r="AV8805" s="15" t="s">
        <v>91</v>
      </c>
      <c r="AW8805" s="15" t="s">
        <v>38</v>
      </c>
      <c r="AX8805" s="15" t="s">
        <v>82</v>
      </c>
      <c r="AY8805" s="243" t="s">
        <v>262</v>
      </c>
    </row>
    <row r="8806" spans="2:51" s="13" customFormat="1" ht="10">
      <c r="B8806" s="212"/>
      <c r="C8806" s="213"/>
      <c r="D8806" s="208" t="s">
        <v>272</v>
      </c>
      <c r="E8806" s="214" t="s">
        <v>44</v>
      </c>
      <c r="F8806" s="215" t="s">
        <v>847</v>
      </c>
      <c r="G8806" s="213"/>
      <c r="H8806" s="214" t="s">
        <v>44</v>
      </c>
      <c r="I8806" s="216"/>
      <c r="J8806" s="213"/>
      <c r="K8806" s="213"/>
      <c r="L8806" s="217"/>
      <c r="M8806" s="218"/>
      <c r="N8806" s="219"/>
      <c r="O8806" s="219"/>
      <c r="P8806" s="219"/>
      <c r="Q8806" s="219"/>
      <c r="R8806" s="219"/>
      <c r="S8806" s="219"/>
      <c r="T8806" s="220"/>
      <c r="AT8806" s="221" t="s">
        <v>272</v>
      </c>
      <c r="AU8806" s="221" t="s">
        <v>91</v>
      </c>
      <c r="AV8806" s="13" t="s">
        <v>89</v>
      </c>
      <c r="AW8806" s="13" t="s">
        <v>38</v>
      </c>
      <c r="AX8806" s="13" t="s">
        <v>82</v>
      </c>
      <c r="AY8806" s="221" t="s">
        <v>262</v>
      </c>
    </row>
    <row r="8807" spans="2:51" s="15" customFormat="1" ht="10">
      <c r="B8807" s="233"/>
      <c r="C8807" s="234"/>
      <c r="D8807" s="208" t="s">
        <v>272</v>
      </c>
      <c r="E8807" s="235" t="s">
        <v>44</v>
      </c>
      <c r="F8807" s="236" t="s">
        <v>809</v>
      </c>
      <c r="G8807" s="234"/>
      <c r="H8807" s="237">
        <v>73.400000000000006</v>
      </c>
      <c r="I8807" s="238"/>
      <c r="J8807" s="234"/>
      <c r="K8807" s="234"/>
      <c r="L8807" s="239"/>
      <c r="M8807" s="240"/>
      <c r="N8807" s="241"/>
      <c r="O8807" s="241"/>
      <c r="P8807" s="241"/>
      <c r="Q8807" s="241"/>
      <c r="R8807" s="241"/>
      <c r="S8807" s="241"/>
      <c r="T8807" s="242"/>
      <c r="AT8807" s="243" t="s">
        <v>272</v>
      </c>
      <c r="AU8807" s="243" t="s">
        <v>91</v>
      </c>
      <c r="AV8807" s="15" t="s">
        <v>91</v>
      </c>
      <c r="AW8807" s="15" t="s">
        <v>38</v>
      </c>
      <c r="AX8807" s="15" t="s">
        <v>82</v>
      </c>
      <c r="AY8807" s="243" t="s">
        <v>262</v>
      </c>
    </row>
    <row r="8808" spans="2:51" s="13" customFormat="1" ht="10">
      <c r="B8808" s="212"/>
      <c r="C8808" s="213"/>
      <c r="D8808" s="208" t="s">
        <v>272</v>
      </c>
      <c r="E8808" s="214" t="s">
        <v>44</v>
      </c>
      <c r="F8808" s="215" t="s">
        <v>848</v>
      </c>
      <c r="G8808" s="213"/>
      <c r="H8808" s="214" t="s">
        <v>44</v>
      </c>
      <c r="I8808" s="216"/>
      <c r="J8808" s="213"/>
      <c r="K8808" s="213"/>
      <c r="L8808" s="217"/>
      <c r="M8808" s="218"/>
      <c r="N8808" s="219"/>
      <c r="O8808" s="219"/>
      <c r="P8808" s="219"/>
      <c r="Q8808" s="219"/>
      <c r="R8808" s="219"/>
      <c r="S8808" s="219"/>
      <c r="T8808" s="220"/>
      <c r="AT8808" s="221" t="s">
        <v>272</v>
      </c>
      <c r="AU8808" s="221" t="s">
        <v>91</v>
      </c>
      <c r="AV8808" s="13" t="s">
        <v>89</v>
      </c>
      <c r="AW8808" s="13" t="s">
        <v>38</v>
      </c>
      <c r="AX8808" s="13" t="s">
        <v>82</v>
      </c>
      <c r="AY8808" s="221" t="s">
        <v>262</v>
      </c>
    </row>
    <row r="8809" spans="2:51" s="15" customFormat="1" ht="10">
      <c r="B8809" s="233"/>
      <c r="C8809" s="234"/>
      <c r="D8809" s="208" t="s">
        <v>272</v>
      </c>
      <c r="E8809" s="235" t="s">
        <v>44</v>
      </c>
      <c r="F8809" s="236" t="s">
        <v>453</v>
      </c>
      <c r="G8809" s="234"/>
      <c r="H8809" s="237">
        <v>17</v>
      </c>
      <c r="I8809" s="238"/>
      <c r="J8809" s="234"/>
      <c r="K8809" s="234"/>
      <c r="L8809" s="239"/>
      <c r="M8809" s="240"/>
      <c r="N8809" s="241"/>
      <c r="O8809" s="241"/>
      <c r="P8809" s="241"/>
      <c r="Q8809" s="241"/>
      <c r="R8809" s="241"/>
      <c r="S8809" s="241"/>
      <c r="T8809" s="242"/>
      <c r="AT8809" s="243" t="s">
        <v>272</v>
      </c>
      <c r="AU8809" s="243" t="s">
        <v>91</v>
      </c>
      <c r="AV8809" s="15" t="s">
        <v>91</v>
      </c>
      <c r="AW8809" s="15" t="s">
        <v>38</v>
      </c>
      <c r="AX8809" s="15" t="s">
        <v>82</v>
      </c>
      <c r="AY8809" s="243" t="s">
        <v>262</v>
      </c>
    </row>
    <row r="8810" spans="2:51" s="13" customFormat="1" ht="10">
      <c r="B8810" s="212"/>
      <c r="C8810" s="213"/>
      <c r="D8810" s="208" t="s">
        <v>272</v>
      </c>
      <c r="E8810" s="214" t="s">
        <v>44</v>
      </c>
      <c r="F8810" s="215" t="s">
        <v>849</v>
      </c>
      <c r="G8810" s="213"/>
      <c r="H8810" s="214" t="s">
        <v>44</v>
      </c>
      <c r="I8810" s="216"/>
      <c r="J8810" s="213"/>
      <c r="K8810" s="213"/>
      <c r="L8810" s="217"/>
      <c r="M8810" s="218"/>
      <c r="N8810" s="219"/>
      <c r="O8810" s="219"/>
      <c r="P8810" s="219"/>
      <c r="Q8810" s="219"/>
      <c r="R8810" s="219"/>
      <c r="S8810" s="219"/>
      <c r="T8810" s="220"/>
      <c r="AT8810" s="221" t="s">
        <v>272</v>
      </c>
      <c r="AU8810" s="221" t="s">
        <v>91</v>
      </c>
      <c r="AV8810" s="13" t="s">
        <v>89</v>
      </c>
      <c r="AW8810" s="13" t="s">
        <v>38</v>
      </c>
      <c r="AX8810" s="13" t="s">
        <v>82</v>
      </c>
      <c r="AY8810" s="221" t="s">
        <v>262</v>
      </c>
    </row>
    <row r="8811" spans="2:51" s="15" customFormat="1" ht="10">
      <c r="B8811" s="233"/>
      <c r="C8811" s="234"/>
      <c r="D8811" s="208" t="s">
        <v>272</v>
      </c>
      <c r="E8811" s="235" t="s">
        <v>44</v>
      </c>
      <c r="F8811" s="236" t="s">
        <v>812</v>
      </c>
      <c r="G8811" s="234"/>
      <c r="H8811" s="237">
        <v>16.5</v>
      </c>
      <c r="I8811" s="238"/>
      <c r="J8811" s="234"/>
      <c r="K8811" s="234"/>
      <c r="L8811" s="239"/>
      <c r="M8811" s="240"/>
      <c r="N8811" s="241"/>
      <c r="O8811" s="241"/>
      <c r="P8811" s="241"/>
      <c r="Q8811" s="241"/>
      <c r="R8811" s="241"/>
      <c r="S8811" s="241"/>
      <c r="T8811" s="242"/>
      <c r="AT8811" s="243" t="s">
        <v>272</v>
      </c>
      <c r="AU8811" s="243" t="s">
        <v>91</v>
      </c>
      <c r="AV8811" s="15" t="s">
        <v>91</v>
      </c>
      <c r="AW8811" s="15" t="s">
        <v>38</v>
      </c>
      <c r="AX8811" s="15" t="s">
        <v>82</v>
      </c>
      <c r="AY8811" s="243" t="s">
        <v>262</v>
      </c>
    </row>
    <row r="8812" spans="2:51" s="13" customFormat="1" ht="10">
      <c r="B8812" s="212"/>
      <c r="C8812" s="213"/>
      <c r="D8812" s="208" t="s">
        <v>272</v>
      </c>
      <c r="E8812" s="214" t="s">
        <v>44</v>
      </c>
      <c r="F8812" s="215" t="s">
        <v>850</v>
      </c>
      <c r="G8812" s="213"/>
      <c r="H8812" s="214" t="s">
        <v>44</v>
      </c>
      <c r="I8812" s="216"/>
      <c r="J8812" s="213"/>
      <c r="K8812" s="213"/>
      <c r="L8812" s="217"/>
      <c r="M8812" s="218"/>
      <c r="N8812" s="219"/>
      <c r="O8812" s="219"/>
      <c r="P8812" s="219"/>
      <c r="Q8812" s="219"/>
      <c r="R8812" s="219"/>
      <c r="S8812" s="219"/>
      <c r="T8812" s="220"/>
      <c r="AT8812" s="221" t="s">
        <v>272</v>
      </c>
      <c r="AU8812" s="221" t="s">
        <v>91</v>
      </c>
      <c r="AV8812" s="13" t="s">
        <v>89</v>
      </c>
      <c r="AW8812" s="13" t="s">
        <v>38</v>
      </c>
      <c r="AX8812" s="13" t="s">
        <v>82</v>
      </c>
      <c r="AY8812" s="221" t="s">
        <v>262</v>
      </c>
    </row>
    <row r="8813" spans="2:51" s="15" customFormat="1" ht="10">
      <c r="B8813" s="233"/>
      <c r="C8813" s="234"/>
      <c r="D8813" s="208" t="s">
        <v>272</v>
      </c>
      <c r="E8813" s="235" t="s">
        <v>44</v>
      </c>
      <c r="F8813" s="236" t="s">
        <v>814</v>
      </c>
      <c r="G8813" s="234"/>
      <c r="H8813" s="237">
        <v>23.3</v>
      </c>
      <c r="I8813" s="238"/>
      <c r="J8813" s="234"/>
      <c r="K8813" s="234"/>
      <c r="L8813" s="239"/>
      <c r="M8813" s="240"/>
      <c r="N8813" s="241"/>
      <c r="O8813" s="241"/>
      <c r="P8813" s="241"/>
      <c r="Q8813" s="241"/>
      <c r="R8813" s="241"/>
      <c r="S8813" s="241"/>
      <c r="T8813" s="242"/>
      <c r="AT8813" s="243" t="s">
        <v>272</v>
      </c>
      <c r="AU8813" s="243" t="s">
        <v>91</v>
      </c>
      <c r="AV8813" s="15" t="s">
        <v>91</v>
      </c>
      <c r="AW8813" s="15" t="s">
        <v>38</v>
      </c>
      <c r="AX8813" s="15" t="s">
        <v>82</v>
      </c>
      <c r="AY8813" s="243" t="s">
        <v>262</v>
      </c>
    </row>
    <row r="8814" spans="2:51" s="13" customFormat="1" ht="10">
      <c r="B8814" s="212"/>
      <c r="C8814" s="213"/>
      <c r="D8814" s="208" t="s">
        <v>272</v>
      </c>
      <c r="E8814" s="214" t="s">
        <v>44</v>
      </c>
      <c r="F8814" s="215" t="s">
        <v>851</v>
      </c>
      <c r="G8814" s="213"/>
      <c r="H8814" s="214" t="s">
        <v>44</v>
      </c>
      <c r="I8814" s="216"/>
      <c r="J8814" s="213"/>
      <c r="K8814" s="213"/>
      <c r="L8814" s="217"/>
      <c r="M8814" s="218"/>
      <c r="N8814" s="219"/>
      <c r="O8814" s="219"/>
      <c r="P8814" s="219"/>
      <c r="Q8814" s="219"/>
      <c r="R8814" s="219"/>
      <c r="S8814" s="219"/>
      <c r="T8814" s="220"/>
      <c r="AT8814" s="221" t="s">
        <v>272</v>
      </c>
      <c r="AU8814" s="221" t="s">
        <v>91</v>
      </c>
      <c r="AV8814" s="13" t="s">
        <v>89</v>
      </c>
      <c r="AW8814" s="13" t="s">
        <v>38</v>
      </c>
      <c r="AX8814" s="13" t="s">
        <v>82</v>
      </c>
      <c r="AY8814" s="221" t="s">
        <v>262</v>
      </c>
    </row>
    <row r="8815" spans="2:51" s="15" customFormat="1" ht="10">
      <c r="B8815" s="233"/>
      <c r="C8815" s="234"/>
      <c r="D8815" s="208" t="s">
        <v>272</v>
      </c>
      <c r="E8815" s="235" t="s">
        <v>44</v>
      </c>
      <c r="F8815" s="236" t="s">
        <v>816</v>
      </c>
      <c r="G8815" s="234"/>
      <c r="H8815" s="237">
        <v>25.5</v>
      </c>
      <c r="I8815" s="238"/>
      <c r="J8815" s="234"/>
      <c r="K8815" s="234"/>
      <c r="L8815" s="239"/>
      <c r="M8815" s="240"/>
      <c r="N8815" s="241"/>
      <c r="O8815" s="241"/>
      <c r="P8815" s="241"/>
      <c r="Q8815" s="241"/>
      <c r="R8815" s="241"/>
      <c r="S8815" s="241"/>
      <c r="T8815" s="242"/>
      <c r="AT8815" s="243" t="s">
        <v>272</v>
      </c>
      <c r="AU8815" s="243" t="s">
        <v>91</v>
      </c>
      <c r="AV8815" s="15" t="s">
        <v>91</v>
      </c>
      <c r="AW8815" s="15" t="s">
        <v>38</v>
      </c>
      <c r="AX8815" s="15" t="s">
        <v>82</v>
      </c>
      <c r="AY8815" s="243" t="s">
        <v>262</v>
      </c>
    </row>
    <row r="8816" spans="2:51" s="13" customFormat="1" ht="10">
      <c r="B8816" s="212"/>
      <c r="C8816" s="213"/>
      <c r="D8816" s="208" t="s">
        <v>272</v>
      </c>
      <c r="E8816" s="214" t="s">
        <v>44</v>
      </c>
      <c r="F8816" s="215" t="s">
        <v>852</v>
      </c>
      <c r="G8816" s="213"/>
      <c r="H8816" s="214" t="s">
        <v>44</v>
      </c>
      <c r="I8816" s="216"/>
      <c r="J8816" s="213"/>
      <c r="K8816" s="213"/>
      <c r="L8816" s="217"/>
      <c r="M8816" s="218"/>
      <c r="N8816" s="219"/>
      <c r="O8816" s="219"/>
      <c r="P8816" s="219"/>
      <c r="Q8816" s="219"/>
      <c r="R8816" s="219"/>
      <c r="S8816" s="219"/>
      <c r="T8816" s="220"/>
      <c r="AT8816" s="221" t="s">
        <v>272</v>
      </c>
      <c r="AU8816" s="221" t="s">
        <v>91</v>
      </c>
      <c r="AV8816" s="13" t="s">
        <v>89</v>
      </c>
      <c r="AW8816" s="13" t="s">
        <v>38</v>
      </c>
      <c r="AX8816" s="13" t="s">
        <v>82</v>
      </c>
      <c r="AY8816" s="221" t="s">
        <v>262</v>
      </c>
    </row>
    <row r="8817" spans="2:51" s="15" customFormat="1" ht="10">
      <c r="B8817" s="233"/>
      <c r="C8817" s="234"/>
      <c r="D8817" s="208" t="s">
        <v>272</v>
      </c>
      <c r="E8817" s="235" t="s">
        <v>44</v>
      </c>
      <c r="F8817" s="236" t="s">
        <v>818</v>
      </c>
      <c r="G8817" s="234"/>
      <c r="H8817" s="237">
        <v>17.399999999999999</v>
      </c>
      <c r="I8817" s="238"/>
      <c r="J8817" s="234"/>
      <c r="K8817" s="234"/>
      <c r="L8817" s="239"/>
      <c r="M8817" s="240"/>
      <c r="N8817" s="241"/>
      <c r="O8817" s="241"/>
      <c r="P8817" s="241"/>
      <c r="Q8817" s="241"/>
      <c r="R8817" s="241"/>
      <c r="S8817" s="241"/>
      <c r="T8817" s="242"/>
      <c r="AT8817" s="243" t="s">
        <v>272</v>
      </c>
      <c r="AU8817" s="243" t="s">
        <v>91</v>
      </c>
      <c r="AV8817" s="15" t="s">
        <v>91</v>
      </c>
      <c r="AW8817" s="15" t="s">
        <v>38</v>
      </c>
      <c r="AX8817" s="15" t="s">
        <v>82</v>
      </c>
      <c r="AY8817" s="243" t="s">
        <v>262</v>
      </c>
    </row>
    <row r="8818" spans="2:51" s="13" customFormat="1" ht="10">
      <c r="B8818" s="212"/>
      <c r="C8818" s="213"/>
      <c r="D8818" s="208" t="s">
        <v>272</v>
      </c>
      <c r="E8818" s="214" t="s">
        <v>44</v>
      </c>
      <c r="F8818" s="215" t="s">
        <v>853</v>
      </c>
      <c r="G8818" s="213"/>
      <c r="H8818" s="214" t="s">
        <v>44</v>
      </c>
      <c r="I8818" s="216"/>
      <c r="J8818" s="213"/>
      <c r="K8818" s="213"/>
      <c r="L8818" s="217"/>
      <c r="M8818" s="218"/>
      <c r="N8818" s="219"/>
      <c r="O8818" s="219"/>
      <c r="P8818" s="219"/>
      <c r="Q8818" s="219"/>
      <c r="R8818" s="219"/>
      <c r="S8818" s="219"/>
      <c r="T8818" s="220"/>
      <c r="AT8818" s="221" t="s">
        <v>272</v>
      </c>
      <c r="AU8818" s="221" t="s">
        <v>91</v>
      </c>
      <c r="AV8818" s="13" t="s">
        <v>89</v>
      </c>
      <c r="AW8818" s="13" t="s">
        <v>38</v>
      </c>
      <c r="AX8818" s="13" t="s">
        <v>82</v>
      </c>
      <c r="AY8818" s="221" t="s">
        <v>262</v>
      </c>
    </row>
    <row r="8819" spans="2:51" s="15" customFormat="1" ht="10">
      <c r="B8819" s="233"/>
      <c r="C8819" s="234"/>
      <c r="D8819" s="208" t="s">
        <v>272</v>
      </c>
      <c r="E8819" s="235" t="s">
        <v>44</v>
      </c>
      <c r="F8819" s="236" t="s">
        <v>820</v>
      </c>
      <c r="G8819" s="234"/>
      <c r="H8819" s="237">
        <v>18.2</v>
      </c>
      <c r="I8819" s="238"/>
      <c r="J8819" s="234"/>
      <c r="K8819" s="234"/>
      <c r="L8819" s="239"/>
      <c r="M8819" s="240"/>
      <c r="N8819" s="241"/>
      <c r="O8819" s="241"/>
      <c r="P8819" s="241"/>
      <c r="Q8819" s="241"/>
      <c r="R8819" s="241"/>
      <c r="S8819" s="241"/>
      <c r="T8819" s="242"/>
      <c r="AT8819" s="243" t="s">
        <v>272</v>
      </c>
      <c r="AU8819" s="243" t="s">
        <v>91</v>
      </c>
      <c r="AV8819" s="15" t="s">
        <v>91</v>
      </c>
      <c r="AW8819" s="15" t="s">
        <v>38</v>
      </c>
      <c r="AX8819" s="15" t="s">
        <v>82</v>
      </c>
      <c r="AY8819" s="243" t="s">
        <v>262</v>
      </c>
    </row>
    <row r="8820" spans="2:51" s="13" customFormat="1" ht="10">
      <c r="B8820" s="212"/>
      <c r="C8820" s="213"/>
      <c r="D8820" s="208" t="s">
        <v>272</v>
      </c>
      <c r="E8820" s="214" t="s">
        <v>44</v>
      </c>
      <c r="F8820" s="215" t="s">
        <v>854</v>
      </c>
      <c r="G8820" s="213"/>
      <c r="H8820" s="214" t="s">
        <v>44</v>
      </c>
      <c r="I8820" s="216"/>
      <c r="J8820" s="213"/>
      <c r="K8820" s="213"/>
      <c r="L8820" s="217"/>
      <c r="M8820" s="218"/>
      <c r="N8820" s="219"/>
      <c r="O8820" s="219"/>
      <c r="P8820" s="219"/>
      <c r="Q8820" s="219"/>
      <c r="R8820" s="219"/>
      <c r="S8820" s="219"/>
      <c r="T8820" s="220"/>
      <c r="AT8820" s="221" t="s">
        <v>272</v>
      </c>
      <c r="AU8820" s="221" t="s">
        <v>91</v>
      </c>
      <c r="AV8820" s="13" t="s">
        <v>89</v>
      </c>
      <c r="AW8820" s="13" t="s">
        <v>38</v>
      </c>
      <c r="AX8820" s="13" t="s">
        <v>82</v>
      </c>
      <c r="AY8820" s="221" t="s">
        <v>262</v>
      </c>
    </row>
    <row r="8821" spans="2:51" s="15" customFormat="1" ht="10">
      <c r="B8821" s="233"/>
      <c r="C8821" s="234"/>
      <c r="D8821" s="208" t="s">
        <v>272</v>
      </c>
      <c r="E8821" s="235" t="s">
        <v>44</v>
      </c>
      <c r="F8821" s="236" t="s">
        <v>822</v>
      </c>
      <c r="G8821" s="234"/>
      <c r="H8821" s="237">
        <v>26.9</v>
      </c>
      <c r="I8821" s="238"/>
      <c r="J8821" s="234"/>
      <c r="K8821" s="234"/>
      <c r="L8821" s="239"/>
      <c r="M8821" s="240"/>
      <c r="N8821" s="241"/>
      <c r="O8821" s="241"/>
      <c r="P8821" s="241"/>
      <c r="Q8821" s="241"/>
      <c r="R8821" s="241"/>
      <c r="S8821" s="241"/>
      <c r="T8821" s="242"/>
      <c r="AT8821" s="243" t="s">
        <v>272</v>
      </c>
      <c r="AU8821" s="243" t="s">
        <v>91</v>
      </c>
      <c r="AV8821" s="15" t="s">
        <v>91</v>
      </c>
      <c r="AW8821" s="15" t="s">
        <v>38</v>
      </c>
      <c r="AX8821" s="15" t="s">
        <v>82</v>
      </c>
      <c r="AY8821" s="243" t="s">
        <v>262</v>
      </c>
    </row>
    <row r="8822" spans="2:51" s="13" customFormat="1" ht="10">
      <c r="B8822" s="212"/>
      <c r="C8822" s="213"/>
      <c r="D8822" s="208" t="s">
        <v>272</v>
      </c>
      <c r="E8822" s="214" t="s">
        <v>44</v>
      </c>
      <c r="F8822" s="215" t="s">
        <v>855</v>
      </c>
      <c r="G8822" s="213"/>
      <c r="H8822" s="214" t="s">
        <v>44</v>
      </c>
      <c r="I8822" s="216"/>
      <c r="J8822" s="213"/>
      <c r="K8822" s="213"/>
      <c r="L8822" s="217"/>
      <c r="M8822" s="218"/>
      <c r="N8822" s="219"/>
      <c r="O8822" s="219"/>
      <c r="P8822" s="219"/>
      <c r="Q8822" s="219"/>
      <c r="R8822" s="219"/>
      <c r="S8822" s="219"/>
      <c r="T8822" s="220"/>
      <c r="AT8822" s="221" t="s">
        <v>272</v>
      </c>
      <c r="AU8822" s="221" t="s">
        <v>91</v>
      </c>
      <c r="AV8822" s="13" t="s">
        <v>89</v>
      </c>
      <c r="AW8822" s="13" t="s">
        <v>38</v>
      </c>
      <c r="AX8822" s="13" t="s">
        <v>82</v>
      </c>
      <c r="AY8822" s="221" t="s">
        <v>262</v>
      </c>
    </row>
    <row r="8823" spans="2:51" s="15" customFormat="1" ht="10">
      <c r="B8823" s="233"/>
      <c r="C8823" s="234"/>
      <c r="D8823" s="208" t="s">
        <v>272</v>
      </c>
      <c r="E8823" s="235" t="s">
        <v>44</v>
      </c>
      <c r="F8823" s="236" t="s">
        <v>581</v>
      </c>
      <c r="G8823" s="234"/>
      <c r="H8823" s="237">
        <v>29</v>
      </c>
      <c r="I8823" s="238"/>
      <c r="J8823" s="234"/>
      <c r="K8823" s="234"/>
      <c r="L8823" s="239"/>
      <c r="M8823" s="240"/>
      <c r="N8823" s="241"/>
      <c r="O8823" s="241"/>
      <c r="P8823" s="241"/>
      <c r="Q8823" s="241"/>
      <c r="R8823" s="241"/>
      <c r="S8823" s="241"/>
      <c r="T8823" s="242"/>
      <c r="AT8823" s="243" t="s">
        <v>272</v>
      </c>
      <c r="AU8823" s="243" t="s">
        <v>91</v>
      </c>
      <c r="AV8823" s="15" t="s">
        <v>91</v>
      </c>
      <c r="AW8823" s="15" t="s">
        <v>38</v>
      </c>
      <c r="AX8823" s="15" t="s">
        <v>82</v>
      </c>
      <c r="AY8823" s="243" t="s">
        <v>262</v>
      </c>
    </row>
    <row r="8824" spans="2:51" s="13" customFormat="1" ht="10">
      <c r="B8824" s="212"/>
      <c r="C8824" s="213"/>
      <c r="D8824" s="208" t="s">
        <v>272</v>
      </c>
      <c r="E8824" s="214" t="s">
        <v>44</v>
      </c>
      <c r="F8824" s="215" t="s">
        <v>856</v>
      </c>
      <c r="G8824" s="213"/>
      <c r="H8824" s="214" t="s">
        <v>44</v>
      </c>
      <c r="I8824" s="216"/>
      <c r="J8824" s="213"/>
      <c r="K8824" s="213"/>
      <c r="L8824" s="217"/>
      <c r="M8824" s="218"/>
      <c r="N8824" s="219"/>
      <c r="O8824" s="219"/>
      <c r="P8824" s="219"/>
      <c r="Q8824" s="219"/>
      <c r="R8824" s="219"/>
      <c r="S8824" s="219"/>
      <c r="T8824" s="220"/>
      <c r="AT8824" s="221" t="s">
        <v>272</v>
      </c>
      <c r="AU8824" s="221" t="s">
        <v>91</v>
      </c>
      <c r="AV8824" s="13" t="s">
        <v>89</v>
      </c>
      <c r="AW8824" s="13" t="s">
        <v>38</v>
      </c>
      <c r="AX8824" s="13" t="s">
        <v>82</v>
      </c>
      <c r="AY8824" s="221" t="s">
        <v>262</v>
      </c>
    </row>
    <row r="8825" spans="2:51" s="15" customFormat="1" ht="10">
      <c r="B8825" s="233"/>
      <c r="C8825" s="234"/>
      <c r="D8825" s="208" t="s">
        <v>272</v>
      </c>
      <c r="E8825" s="235" t="s">
        <v>44</v>
      </c>
      <c r="F8825" s="236" t="s">
        <v>825</v>
      </c>
      <c r="G8825" s="234"/>
      <c r="H8825" s="237">
        <v>52.7</v>
      </c>
      <c r="I8825" s="238"/>
      <c r="J8825" s="234"/>
      <c r="K8825" s="234"/>
      <c r="L8825" s="239"/>
      <c r="M8825" s="240"/>
      <c r="N8825" s="241"/>
      <c r="O8825" s="241"/>
      <c r="P8825" s="241"/>
      <c r="Q8825" s="241"/>
      <c r="R8825" s="241"/>
      <c r="S8825" s="241"/>
      <c r="T8825" s="242"/>
      <c r="AT8825" s="243" t="s">
        <v>272</v>
      </c>
      <c r="AU8825" s="243" t="s">
        <v>91</v>
      </c>
      <c r="AV8825" s="15" t="s">
        <v>91</v>
      </c>
      <c r="AW8825" s="15" t="s">
        <v>38</v>
      </c>
      <c r="AX8825" s="15" t="s">
        <v>82</v>
      </c>
      <c r="AY8825" s="243" t="s">
        <v>262</v>
      </c>
    </row>
    <row r="8826" spans="2:51" s="13" customFormat="1" ht="10">
      <c r="B8826" s="212"/>
      <c r="C8826" s="213"/>
      <c r="D8826" s="208" t="s">
        <v>272</v>
      </c>
      <c r="E8826" s="214" t="s">
        <v>44</v>
      </c>
      <c r="F8826" s="215" t="s">
        <v>857</v>
      </c>
      <c r="G8826" s="213"/>
      <c r="H8826" s="214" t="s">
        <v>44</v>
      </c>
      <c r="I8826" s="216"/>
      <c r="J8826" s="213"/>
      <c r="K8826" s="213"/>
      <c r="L8826" s="217"/>
      <c r="M8826" s="218"/>
      <c r="N8826" s="219"/>
      <c r="O8826" s="219"/>
      <c r="P8826" s="219"/>
      <c r="Q8826" s="219"/>
      <c r="R8826" s="219"/>
      <c r="S8826" s="219"/>
      <c r="T8826" s="220"/>
      <c r="AT8826" s="221" t="s">
        <v>272</v>
      </c>
      <c r="AU8826" s="221" t="s">
        <v>91</v>
      </c>
      <c r="AV8826" s="13" t="s">
        <v>89</v>
      </c>
      <c r="AW8826" s="13" t="s">
        <v>38</v>
      </c>
      <c r="AX8826" s="13" t="s">
        <v>82</v>
      </c>
      <c r="AY8826" s="221" t="s">
        <v>262</v>
      </c>
    </row>
    <row r="8827" spans="2:51" s="15" customFormat="1" ht="10">
      <c r="B8827" s="233"/>
      <c r="C8827" s="234"/>
      <c r="D8827" s="208" t="s">
        <v>272</v>
      </c>
      <c r="E8827" s="235" t="s">
        <v>44</v>
      </c>
      <c r="F8827" s="236" t="s">
        <v>827</v>
      </c>
      <c r="G8827" s="234"/>
      <c r="H8827" s="237">
        <v>27.6</v>
      </c>
      <c r="I8827" s="238"/>
      <c r="J8827" s="234"/>
      <c r="K8827" s="234"/>
      <c r="L8827" s="239"/>
      <c r="M8827" s="240"/>
      <c r="N8827" s="241"/>
      <c r="O8827" s="241"/>
      <c r="P8827" s="241"/>
      <c r="Q8827" s="241"/>
      <c r="R8827" s="241"/>
      <c r="S8827" s="241"/>
      <c r="T8827" s="242"/>
      <c r="AT8827" s="243" t="s">
        <v>272</v>
      </c>
      <c r="AU8827" s="243" t="s">
        <v>91</v>
      </c>
      <c r="AV8827" s="15" t="s">
        <v>91</v>
      </c>
      <c r="AW8827" s="15" t="s">
        <v>38</v>
      </c>
      <c r="AX8827" s="15" t="s">
        <v>82</v>
      </c>
      <c r="AY8827" s="243" t="s">
        <v>262</v>
      </c>
    </row>
    <row r="8828" spans="2:51" s="13" customFormat="1" ht="10">
      <c r="B8828" s="212"/>
      <c r="C8828" s="213"/>
      <c r="D8828" s="208" t="s">
        <v>272</v>
      </c>
      <c r="E8828" s="214" t="s">
        <v>44</v>
      </c>
      <c r="F8828" s="215" t="s">
        <v>858</v>
      </c>
      <c r="G8828" s="213"/>
      <c r="H8828" s="214" t="s">
        <v>44</v>
      </c>
      <c r="I8828" s="216"/>
      <c r="J8828" s="213"/>
      <c r="K8828" s="213"/>
      <c r="L8828" s="217"/>
      <c r="M8828" s="218"/>
      <c r="N8828" s="219"/>
      <c r="O8828" s="219"/>
      <c r="P8828" s="219"/>
      <c r="Q8828" s="219"/>
      <c r="R8828" s="219"/>
      <c r="S8828" s="219"/>
      <c r="T8828" s="220"/>
      <c r="AT8828" s="221" t="s">
        <v>272</v>
      </c>
      <c r="AU8828" s="221" t="s">
        <v>91</v>
      </c>
      <c r="AV8828" s="13" t="s">
        <v>89</v>
      </c>
      <c r="AW8828" s="13" t="s">
        <v>38</v>
      </c>
      <c r="AX8828" s="13" t="s">
        <v>82</v>
      </c>
      <c r="AY8828" s="221" t="s">
        <v>262</v>
      </c>
    </row>
    <row r="8829" spans="2:51" s="15" customFormat="1" ht="10">
      <c r="B8829" s="233"/>
      <c r="C8829" s="234"/>
      <c r="D8829" s="208" t="s">
        <v>272</v>
      </c>
      <c r="E8829" s="235" t="s">
        <v>44</v>
      </c>
      <c r="F8829" s="236" t="s">
        <v>829</v>
      </c>
      <c r="G8829" s="234"/>
      <c r="H8829" s="237">
        <v>53.4</v>
      </c>
      <c r="I8829" s="238"/>
      <c r="J8829" s="234"/>
      <c r="K8829" s="234"/>
      <c r="L8829" s="239"/>
      <c r="M8829" s="240"/>
      <c r="N8829" s="241"/>
      <c r="O8829" s="241"/>
      <c r="P8829" s="241"/>
      <c r="Q8829" s="241"/>
      <c r="R8829" s="241"/>
      <c r="S8829" s="241"/>
      <c r="T8829" s="242"/>
      <c r="AT8829" s="243" t="s">
        <v>272</v>
      </c>
      <c r="AU8829" s="243" t="s">
        <v>91</v>
      </c>
      <c r="AV8829" s="15" t="s">
        <v>91</v>
      </c>
      <c r="AW8829" s="15" t="s">
        <v>38</v>
      </c>
      <c r="AX8829" s="15" t="s">
        <v>82</v>
      </c>
      <c r="AY8829" s="243" t="s">
        <v>262</v>
      </c>
    </row>
    <row r="8830" spans="2:51" s="13" customFormat="1" ht="10">
      <c r="B8830" s="212"/>
      <c r="C8830" s="213"/>
      <c r="D8830" s="208" t="s">
        <v>272</v>
      </c>
      <c r="E8830" s="214" t="s">
        <v>44</v>
      </c>
      <c r="F8830" s="215" t="s">
        <v>859</v>
      </c>
      <c r="G8830" s="213"/>
      <c r="H8830" s="214" t="s">
        <v>44</v>
      </c>
      <c r="I8830" s="216"/>
      <c r="J8830" s="213"/>
      <c r="K8830" s="213"/>
      <c r="L8830" s="217"/>
      <c r="M8830" s="218"/>
      <c r="N8830" s="219"/>
      <c r="O8830" s="219"/>
      <c r="P8830" s="219"/>
      <c r="Q8830" s="219"/>
      <c r="R8830" s="219"/>
      <c r="S8830" s="219"/>
      <c r="T8830" s="220"/>
      <c r="AT8830" s="221" t="s">
        <v>272</v>
      </c>
      <c r="AU8830" s="221" t="s">
        <v>91</v>
      </c>
      <c r="AV8830" s="13" t="s">
        <v>89</v>
      </c>
      <c r="AW8830" s="13" t="s">
        <v>38</v>
      </c>
      <c r="AX8830" s="13" t="s">
        <v>82</v>
      </c>
      <c r="AY8830" s="221" t="s">
        <v>262</v>
      </c>
    </row>
    <row r="8831" spans="2:51" s="15" customFormat="1" ht="10">
      <c r="B8831" s="233"/>
      <c r="C8831" s="234"/>
      <c r="D8831" s="208" t="s">
        <v>272</v>
      </c>
      <c r="E8831" s="235" t="s">
        <v>44</v>
      </c>
      <c r="F8831" s="236" t="s">
        <v>831</v>
      </c>
      <c r="G8831" s="234"/>
      <c r="H8831" s="237">
        <v>28.5</v>
      </c>
      <c r="I8831" s="238"/>
      <c r="J8831" s="234"/>
      <c r="K8831" s="234"/>
      <c r="L8831" s="239"/>
      <c r="M8831" s="240"/>
      <c r="N8831" s="241"/>
      <c r="O8831" s="241"/>
      <c r="P8831" s="241"/>
      <c r="Q8831" s="241"/>
      <c r="R8831" s="241"/>
      <c r="S8831" s="241"/>
      <c r="T8831" s="242"/>
      <c r="AT8831" s="243" t="s">
        <v>272</v>
      </c>
      <c r="AU8831" s="243" t="s">
        <v>91</v>
      </c>
      <c r="AV8831" s="15" t="s">
        <v>91</v>
      </c>
      <c r="AW8831" s="15" t="s">
        <v>38</v>
      </c>
      <c r="AX8831" s="15" t="s">
        <v>82</v>
      </c>
      <c r="AY8831" s="243" t="s">
        <v>262</v>
      </c>
    </row>
    <row r="8832" spans="2:51" s="13" customFormat="1" ht="10">
      <c r="B8832" s="212"/>
      <c r="C8832" s="213"/>
      <c r="D8832" s="208" t="s">
        <v>272</v>
      </c>
      <c r="E8832" s="214" t="s">
        <v>44</v>
      </c>
      <c r="F8832" s="215" t="s">
        <v>860</v>
      </c>
      <c r="G8832" s="213"/>
      <c r="H8832" s="214" t="s">
        <v>44</v>
      </c>
      <c r="I8832" s="216"/>
      <c r="J8832" s="213"/>
      <c r="K8832" s="213"/>
      <c r="L8832" s="217"/>
      <c r="M8832" s="218"/>
      <c r="N8832" s="219"/>
      <c r="O8832" s="219"/>
      <c r="P8832" s="219"/>
      <c r="Q8832" s="219"/>
      <c r="R8832" s="219"/>
      <c r="S8832" s="219"/>
      <c r="T8832" s="220"/>
      <c r="AT8832" s="221" t="s">
        <v>272</v>
      </c>
      <c r="AU8832" s="221" t="s">
        <v>91</v>
      </c>
      <c r="AV8832" s="13" t="s">
        <v>89</v>
      </c>
      <c r="AW8832" s="13" t="s">
        <v>38</v>
      </c>
      <c r="AX8832" s="13" t="s">
        <v>82</v>
      </c>
      <c r="AY8832" s="221" t="s">
        <v>262</v>
      </c>
    </row>
    <row r="8833" spans="2:51" s="15" customFormat="1" ht="10">
      <c r="B8833" s="233"/>
      <c r="C8833" s="234"/>
      <c r="D8833" s="208" t="s">
        <v>272</v>
      </c>
      <c r="E8833" s="235" t="s">
        <v>44</v>
      </c>
      <c r="F8833" s="236" t="s">
        <v>833</v>
      </c>
      <c r="G8833" s="234"/>
      <c r="H8833" s="237">
        <v>54.8</v>
      </c>
      <c r="I8833" s="238"/>
      <c r="J8833" s="234"/>
      <c r="K8833" s="234"/>
      <c r="L8833" s="239"/>
      <c r="M8833" s="240"/>
      <c r="N8833" s="241"/>
      <c r="O8833" s="241"/>
      <c r="P8833" s="241"/>
      <c r="Q8833" s="241"/>
      <c r="R8833" s="241"/>
      <c r="S8833" s="241"/>
      <c r="T8833" s="242"/>
      <c r="AT8833" s="243" t="s">
        <v>272</v>
      </c>
      <c r="AU8833" s="243" t="s">
        <v>91</v>
      </c>
      <c r="AV8833" s="15" t="s">
        <v>91</v>
      </c>
      <c r="AW8833" s="15" t="s">
        <v>38</v>
      </c>
      <c r="AX8833" s="15" t="s">
        <v>82</v>
      </c>
      <c r="AY8833" s="243" t="s">
        <v>262</v>
      </c>
    </row>
    <row r="8834" spans="2:51" s="13" customFormat="1" ht="10">
      <c r="B8834" s="212"/>
      <c r="C8834" s="213"/>
      <c r="D8834" s="208" t="s">
        <v>272</v>
      </c>
      <c r="E8834" s="214" t="s">
        <v>44</v>
      </c>
      <c r="F8834" s="215" t="s">
        <v>861</v>
      </c>
      <c r="G8834" s="213"/>
      <c r="H8834" s="214" t="s">
        <v>44</v>
      </c>
      <c r="I8834" s="216"/>
      <c r="J8834" s="213"/>
      <c r="K8834" s="213"/>
      <c r="L8834" s="217"/>
      <c r="M8834" s="218"/>
      <c r="N8834" s="219"/>
      <c r="O8834" s="219"/>
      <c r="P8834" s="219"/>
      <c r="Q8834" s="219"/>
      <c r="R8834" s="219"/>
      <c r="S8834" s="219"/>
      <c r="T8834" s="220"/>
      <c r="AT8834" s="221" t="s">
        <v>272</v>
      </c>
      <c r="AU8834" s="221" t="s">
        <v>91</v>
      </c>
      <c r="AV8834" s="13" t="s">
        <v>89</v>
      </c>
      <c r="AW8834" s="13" t="s">
        <v>38</v>
      </c>
      <c r="AX8834" s="13" t="s">
        <v>82</v>
      </c>
      <c r="AY8834" s="221" t="s">
        <v>262</v>
      </c>
    </row>
    <row r="8835" spans="2:51" s="15" customFormat="1" ht="10">
      <c r="B8835" s="233"/>
      <c r="C8835" s="234"/>
      <c r="D8835" s="208" t="s">
        <v>272</v>
      </c>
      <c r="E8835" s="235" t="s">
        <v>44</v>
      </c>
      <c r="F8835" s="236" t="s">
        <v>768</v>
      </c>
      <c r="G8835" s="234"/>
      <c r="H8835" s="237">
        <v>3.8</v>
      </c>
      <c r="I8835" s="238"/>
      <c r="J8835" s="234"/>
      <c r="K8835" s="234"/>
      <c r="L8835" s="239"/>
      <c r="M8835" s="240"/>
      <c r="N8835" s="241"/>
      <c r="O8835" s="241"/>
      <c r="P8835" s="241"/>
      <c r="Q8835" s="241"/>
      <c r="R8835" s="241"/>
      <c r="S8835" s="241"/>
      <c r="T8835" s="242"/>
      <c r="AT8835" s="243" t="s">
        <v>272</v>
      </c>
      <c r="AU8835" s="243" t="s">
        <v>91</v>
      </c>
      <c r="AV8835" s="15" t="s">
        <v>91</v>
      </c>
      <c r="AW8835" s="15" t="s">
        <v>38</v>
      </c>
      <c r="AX8835" s="15" t="s">
        <v>82</v>
      </c>
      <c r="AY8835" s="243" t="s">
        <v>262</v>
      </c>
    </row>
    <row r="8836" spans="2:51" s="13" customFormat="1" ht="10">
      <c r="B8836" s="212"/>
      <c r="C8836" s="213"/>
      <c r="D8836" s="208" t="s">
        <v>272</v>
      </c>
      <c r="E8836" s="214" t="s">
        <v>44</v>
      </c>
      <c r="F8836" s="215" t="s">
        <v>862</v>
      </c>
      <c r="G8836" s="213"/>
      <c r="H8836" s="214" t="s">
        <v>44</v>
      </c>
      <c r="I8836" s="216"/>
      <c r="J8836" s="213"/>
      <c r="K8836" s="213"/>
      <c r="L8836" s="217"/>
      <c r="M8836" s="218"/>
      <c r="N8836" s="219"/>
      <c r="O8836" s="219"/>
      <c r="P8836" s="219"/>
      <c r="Q8836" s="219"/>
      <c r="R8836" s="219"/>
      <c r="S8836" s="219"/>
      <c r="T8836" s="220"/>
      <c r="AT8836" s="221" t="s">
        <v>272</v>
      </c>
      <c r="AU8836" s="221" t="s">
        <v>91</v>
      </c>
      <c r="AV8836" s="13" t="s">
        <v>89</v>
      </c>
      <c r="AW8836" s="13" t="s">
        <v>38</v>
      </c>
      <c r="AX8836" s="13" t="s">
        <v>82</v>
      </c>
      <c r="AY8836" s="221" t="s">
        <v>262</v>
      </c>
    </row>
    <row r="8837" spans="2:51" s="15" customFormat="1" ht="10">
      <c r="B8837" s="233"/>
      <c r="C8837" s="234"/>
      <c r="D8837" s="208" t="s">
        <v>272</v>
      </c>
      <c r="E8837" s="235" t="s">
        <v>44</v>
      </c>
      <c r="F8837" s="236" t="s">
        <v>836</v>
      </c>
      <c r="G8837" s="234"/>
      <c r="H8837" s="237">
        <v>10.1</v>
      </c>
      <c r="I8837" s="238"/>
      <c r="J8837" s="234"/>
      <c r="K8837" s="234"/>
      <c r="L8837" s="239"/>
      <c r="M8837" s="240"/>
      <c r="N8837" s="241"/>
      <c r="O8837" s="241"/>
      <c r="P8837" s="241"/>
      <c r="Q8837" s="241"/>
      <c r="R8837" s="241"/>
      <c r="S8837" s="241"/>
      <c r="T8837" s="242"/>
      <c r="AT8837" s="243" t="s">
        <v>272</v>
      </c>
      <c r="AU8837" s="243" t="s">
        <v>91</v>
      </c>
      <c r="AV8837" s="15" t="s">
        <v>91</v>
      </c>
      <c r="AW8837" s="15" t="s">
        <v>38</v>
      </c>
      <c r="AX8837" s="15" t="s">
        <v>82</v>
      </c>
      <c r="AY8837" s="243" t="s">
        <v>262</v>
      </c>
    </row>
    <row r="8838" spans="2:51" s="13" customFormat="1" ht="10">
      <c r="B8838" s="212"/>
      <c r="C8838" s="213"/>
      <c r="D8838" s="208" t="s">
        <v>272</v>
      </c>
      <c r="E8838" s="214" t="s">
        <v>44</v>
      </c>
      <c r="F8838" s="215" t="s">
        <v>863</v>
      </c>
      <c r="G8838" s="213"/>
      <c r="H8838" s="214" t="s">
        <v>44</v>
      </c>
      <c r="I8838" s="216"/>
      <c r="J8838" s="213"/>
      <c r="K8838" s="213"/>
      <c r="L8838" s="217"/>
      <c r="M8838" s="218"/>
      <c r="N8838" s="219"/>
      <c r="O8838" s="219"/>
      <c r="P8838" s="219"/>
      <c r="Q8838" s="219"/>
      <c r="R8838" s="219"/>
      <c r="S8838" s="219"/>
      <c r="T8838" s="220"/>
      <c r="AT8838" s="221" t="s">
        <v>272</v>
      </c>
      <c r="AU8838" s="221" t="s">
        <v>91</v>
      </c>
      <c r="AV8838" s="13" t="s">
        <v>89</v>
      </c>
      <c r="AW8838" s="13" t="s">
        <v>38</v>
      </c>
      <c r="AX8838" s="13" t="s">
        <v>82</v>
      </c>
      <c r="AY8838" s="221" t="s">
        <v>262</v>
      </c>
    </row>
    <row r="8839" spans="2:51" s="15" customFormat="1" ht="10">
      <c r="B8839" s="233"/>
      <c r="C8839" s="234"/>
      <c r="D8839" s="208" t="s">
        <v>272</v>
      </c>
      <c r="E8839" s="235" t="s">
        <v>44</v>
      </c>
      <c r="F8839" s="236" t="s">
        <v>397</v>
      </c>
      <c r="G8839" s="234"/>
      <c r="H8839" s="237">
        <v>11</v>
      </c>
      <c r="I8839" s="238"/>
      <c r="J8839" s="234"/>
      <c r="K8839" s="234"/>
      <c r="L8839" s="239"/>
      <c r="M8839" s="240"/>
      <c r="N8839" s="241"/>
      <c r="O8839" s="241"/>
      <c r="P8839" s="241"/>
      <c r="Q8839" s="241"/>
      <c r="R8839" s="241"/>
      <c r="S8839" s="241"/>
      <c r="T8839" s="242"/>
      <c r="AT8839" s="243" t="s">
        <v>272</v>
      </c>
      <c r="AU8839" s="243" t="s">
        <v>91</v>
      </c>
      <c r="AV8839" s="15" t="s">
        <v>91</v>
      </c>
      <c r="AW8839" s="15" t="s">
        <v>38</v>
      </c>
      <c r="AX8839" s="15" t="s">
        <v>82</v>
      </c>
      <c r="AY8839" s="243" t="s">
        <v>262</v>
      </c>
    </row>
    <row r="8840" spans="2:51" s="13" customFormat="1" ht="10">
      <c r="B8840" s="212"/>
      <c r="C8840" s="213"/>
      <c r="D8840" s="208" t="s">
        <v>272</v>
      </c>
      <c r="E8840" s="214" t="s">
        <v>44</v>
      </c>
      <c r="F8840" s="215" t="s">
        <v>864</v>
      </c>
      <c r="G8840" s="213"/>
      <c r="H8840" s="214" t="s">
        <v>44</v>
      </c>
      <c r="I8840" s="216"/>
      <c r="J8840" s="213"/>
      <c r="K8840" s="213"/>
      <c r="L8840" s="217"/>
      <c r="M8840" s="218"/>
      <c r="N8840" s="219"/>
      <c r="O8840" s="219"/>
      <c r="P8840" s="219"/>
      <c r="Q8840" s="219"/>
      <c r="R8840" s="219"/>
      <c r="S8840" s="219"/>
      <c r="T8840" s="220"/>
      <c r="AT8840" s="221" t="s">
        <v>272</v>
      </c>
      <c r="AU8840" s="221" t="s">
        <v>91</v>
      </c>
      <c r="AV8840" s="13" t="s">
        <v>89</v>
      </c>
      <c r="AW8840" s="13" t="s">
        <v>38</v>
      </c>
      <c r="AX8840" s="13" t="s">
        <v>82</v>
      </c>
      <c r="AY8840" s="221" t="s">
        <v>262</v>
      </c>
    </row>
    <row r="8841" spans="2:51" s="15" customFormat="1" ht="10">
      <c r="B8841" s="233"/>
      <c r="C8841" s="234"/>
      <c r="D8841" s="208" t="s">
        <v>272</v>
      </c>
      <c r="E8841" s="235" t="s">
        <v>44</v>
      </c>
      <c r="F8841" s="236" t="s">
        <v>839</v>
      </c>
      <c r="G8841" s="234"/>
      <c r="H8841" s="237">
        <v>3.1</v>
      </c>
      <c r="I8841" s="238"/>
      <c r="J8841" s="234"/>
      <c r="K8841" s="234"/>
      <c r="L8841" s="239"/>
      <c r="M8841" s="240"/>
      <c r="N8841" s="241"/>
      <c r="O8841" s="241"/>
      <c r="P8841" s="241"/>
      <c r="Q8841" s="241"/>
      <c r="R8841" s="241"/>
      <c r="S8841" s="241"/>
      <c r="T8841" s="242"/>
      <c r="AT8841" s="243" t="s">
        <v>272</v>
      </c>
      <c r="AU8841" s="243" t="s">
        <v>91</v>
      </c>
      <c r="AV8841" s="15" t="s">
        <v>91</v>
      </c>
      <c r="AW8841" s="15" t="s">
        <v>38</v>
      </c>
      <c r="AX8841" s="15" t="s">
        <v>82</v>
      </c>
      <c r="AY8841" s="243" t="s">
        <v>262</v>
      </c>
    </row>
    <row r="8842" spans="2:51" s="13" customFormat="1" ht="10">
      <c r="B8842" s="212"/>
      <c r="C8842" s="213"/>
      <c r="D8842" s="208" t="s">
        <v>272</v>
      </c>
      <c r="E8842" s="214" t="s">
        <v>44</v>
      </c>
      <c r="F8842" s="215" t="s">
        <v>865</v>
      </c>
      <c r="G8842" s="213"/>
      <c r="H8842" s="214" t="s">
        <v>44</v>
      </c>
      <c r="I8842" s="216"/>
      <c r="J8842" s="213"/>
      <c r="K8842" s="213"/>
      <c r="L8842" s="217"/>
      <c r="M8842" s="218"/>
      <c r="N8842" s="219"/>
      <c r="O8842" s="219"/>
      <c r="P8842" s="219"/>
      <c r="Q8842" s="219"/>
      <c r="R8842" s="219"/>
      <c r="S8842" s="219"/>
      <c r="T8842" s="220"/>
      <c r="AT8842" s="221" t="s">
        <v>272</v>
      </c>
      <c r="AU8842" s="221" t="s">
        <v>91</v>
      </c>
      <c r="AV8842" s="13" t="s">
        <v>89</v>
      </c>
      <c r="AW8842" s="13" t="s">
        <v>38</v>
      </c>
      <c r="AX8842" s="13" t="s">
        <v>82</v>
      </c>
      <c r="AY8842" s="221" t="s">
        <v>262</v>
      </c>
    </row>
    <row r="8843" spans="2:51" s="15" customFormat="1" ht="10">
      <c r="B8843" s="233"/>
      <c r="C8843" s="234"/>
      <c r="D8843" s="208" t="s">
        <v>272</v>
      </c>
      <c r="E8843" s="235" t="s">
        <v>44</v>
      </c>
      <c r="F8843" s="236" t="s">
        <v>841</v>
      </c>
      <c r="G8843" s="234"/>
      <c r="H8843" s="237">
        <v>4.8</v>
      </c>
      <c r="I8843" s="238"/>
      <c r="J8843" s="234"/>
      <c r="K8843" s="234"/>
      <c r="L8843" s="239"/>
      <c r="M8843" s="240"/>
      <c r="N8843" s="241"/>
      <c r="O8843" s="241"/>
      <c r="P8843" s="241"/>
      <c r="Q8843" s="241"/>
      <c r="R8843" s="241"/>
      <c r="S8843" s="241"/>
      <c r="T8843" s="242"/>
      <c r="AT8843" s="243" t="s">
        <v>272</v>
      </c>
      <c r="AU8843" s="243" t="s">
        <v>91</v>
      </c>
      <c r="AV8843" s="15" t="s">
        <v>91</v>
      </c>
      <c r="AW8843" s="15" t="s">
        <v>38</v>
      </c>
      <c r="AX8843" s="15" t="s">
        <v>82</v>
      </c>
      <c r="AY8843" s="243" t="s">
        <v>262</v>
      </c>
    </row>
    <row r="8844" spans="2:51" s="13" customFormat="1" ht="10">
      <c r="B8844" s="212"/>
      <c r="C8844" s="213"/>
      <c r="D8844" s="208" t="s">
        <v>272</v>
      </c>
      <c r="E8844" s="214" t="s">
        <v>44</v>
      </c>
      <c r="F8844" s="215" t="s">
        <v>866</v>
      </c>
      <c r="G8844" s="213"/>
      <c r="H8844" s="214" t="s">
        <v>44</v>
      </c>
      <c r="I8844" s="216"/>
      <c r="J8844" s="213"/>
      <c r="K8844" s="213"/>
      <c r="L8844" s="217"/>
      <c r="M8844" s="218"/>
      <c r="N8844" s="219"/>
      <c r="O8844" s="219"/>
      <c r="P8844" s="219"/>
      <c r="Q8844" s="219"/>
      <c r="R8844" s="219"/>
      <c r="S8844" s="219"/>
      <c r="T8844" s="220"/>
      <c r="AT8844" s="221" t="s">
        <v>272</v>
      </c>
      <c r="AU8844" s="221" t="s">
        <v>91</v>
      </c>
      <c r="AV8844" s="13" t="s">
        <v>89</v>
      </c>
      <c r="AW8844" s="13" t="s">
        <v>38</v>
      </c>
      <c r="AX8844" s="13" t="s">
        <v>82</v>
      </c>
      <c r="AY8844" s="221" t="s">
        <v>262</v>
      </c>
    </row>
    <row r="8845" spans="2:51" s="15" customFormat="1" ht="10">
      <c r="B8845" s="233"/>
      <c r="C8845" s="234"/>
      <c r="D8845" s="208" t="s">
        <v>272</v>
      </c>
      <c r="E8845" s="235" t="s">
        <v>44</v>
      </c>
      <c r="F8845" s="236" t="s">
        <v>768</v>
      </c>
      <c r="G8845" s="234"/>
      <c r="H8845" s="237">
        <v>3.8</v>
      </c>
      <c r="I8845" s="238"/>
      <c r="J8845" s="234"/>
      <c r="K8845" s="234"/>
      <c r="L8845" s="239"/>
      <c r="M8845" s="240"/>
      <c r="N8845" s="241"/>
      <c r="O8845" s="241"/>
      <c r="P8845" s="241"/>
      <c r="Q8845" s="241"/>
      <c r="R8845" s="241"/>
      <c r="S8845" s="241"/>
      <c r="T8845" s="242"/>
      <c r="AT8845" s="243" t="s">
        <v>272</v>
      </c>
      <c r="AU8845" s="243" t="s">
        <v>91</v>
      </c>
      <c r="AV8845" s="15" t="s">
        <v>91</v>
      </c>
      <c r="AW8845" s="15" t="s">
        <v>38</v>
      </c>
      <c r="AX8845" s="15" t="s">
        <v>82</v>
      </c>
      <c r="AY8845" s="243" t="s">
        <v>262</v>
      </c>
    </row>
    <row r="8846" spans="2:51" s="14" customFormat="1" ht="10">
      <c r="B8846" s="222"/>
      <c r="C8846" s="223"/>
      <c r="D8846" s="208" t="s">
        <v>272</v>
      </c>
      <c r="E8846" s="224" t="s">
        <v>44</v>
      </c>
      <c r="F8846" s="225" t="s">
        <v>284</v>
      </c>
      <c r="G8846" s="223"/>
      <c r="H8846" s="226">
        <v>589.29999999999984</v>
      </c>
      <c r="I8846" s="227"/>
      <c r="J8846" s="223"/>
      <c r="K8846" s="223"/>
      <c r="L8846" s="228"/>
      <c r="M8846" s="229"/>
      <c r="N8846" s="230"/>
      <c r="O8846" s="230"/>
      <c r="P8846" s="230"/>
      <c r="Q8846" s="230"/>
      <c r="R8846" s="230"/>
      <c r="S8846" s="230"/>
      <c r="T8846" s="231"/>
      <c r="AT8846" s="232" t="s">
        <v>272</v>
      </c>
      <c r="AU8846" s="232" t="s">
        <v>91</v>
      </c>
      <c r="AV8846" s="14" t="s">
        <v>97</v>
      </c>
      <c r="AW8846" s="14" t="s">
        <v>38</v>
      </c>
      <c r="AX8846" s="14" t="s">
        <v>82</v>
      </c>
      <c r="AY8846" s="232" t="s">
        <v>262</v>
      </c>
    </row>
    <row r="8847" spans="2:51" s="13" customFormat="1" ht="10">
      <c r="B8847" s="212"/>
      <c r="C8847" s="213"/>
      <c r="D8847" s="208" t="s">
        <v>272</v>
      </c>
      <c r="E8847" s="214" t="s">
        <v>44</v>
      </c>
      <c r="F8847" s="215" t="s">
        <v>867</v>
      </c>
      <c r="G8847" s="213"/>
      <c r="H8847" s="214" t="s">
        <v>44</v>
      </c>
      <c r="I8847" s="216"/>
      <c r="J8847" s="213"/>
      <c r="K8847" s="213"/>
      <c r="L8847" s="217"/>
      <c r="M8847" s="218"/>
      <c r="N8847" s="219"/>
      <c r="O8847" s="219"/>
      <c r="P8847" s="219"/>
      <c r="Q8847" s="219"/>
      <c r="R8847" s="219"/>
      <c r="S8847" s="219"/>
      <c r="T8847" s="220"/>
      <c r="AT8847" s="221" t="s">
        <v>272</v>
      </c>
      <c r="AU8847" s="221" t="s">
        <v>91</v>
      </c>
      <c r="AV8847" s="13" t="s">
        <v>89</v>
      </c>
      <c r="AW8847" s="13" t="s">
        <v>38</v>
      </c>
      <c r="AX8847" s="13" t="s">
        <v>82</v>
      </c>
      <c r="AY8847" s="221" t="s">
        <v>262</v>
      </c>
    </row>
    <row r="8848" spans="2:51" s="13" customFormat="1" ht="10">
      <c r="B8848" s="212"/>
      <c r="C8848" s="213"/>
      <c r="D8848" s="208" t="s">
        <v>272</v>
      </c>
      <c r="E8848" s="214" t="s">
        <v>44</v>
      </c>
      <c r="F8848" s="215" t="s">
        <v>868</v>
      </c>
      <c r="G8848" s="213"/>
      <c r="H8848" s="214" t="s">
        <v>44</v>
      </c>
      <c r="I8848" s="216"/>
      <c r="J8848" s="213"/>
      <c r="K8848" s="213"/>
      <c r="L8848" s="217"/>
      <c r="M8848" s="218"/>
      <c r="N8848" s="219"/>
      <c r="O8848" s="219"/>
      <c r="P8848" s="219"/>
      <c r="Q8848" s="219"/>
      <c r="R8848" s="219"/>
      <c r="S8848" s="219"/>
      <c r="T8848" s="220"/>
      <c r="AT8848" s="221" t="s">
        <v>272</v>
      </c>
      <c r="AU8848" s="221" t="s">
        <v>91</v>
      </c>
      <c r="AV8848" s="13" t="s">
        <v>89</v>
      </c>
      <c r="AW8848" s="13" t="s">
        <v>38</v>
      </c>
      <c r="AX8848" s="13" t="s">
        <v>82</v>
      </c>
      <c r="AY8848" s="221" t="s">
        <v>262</v>
      </c>
    </row>
    <row r="8849" spans="2:51" s="15" customFormat="1" ht="10">
      <c r="B8849" s="233"/>
      <c r="C8849" s="234"/>
      <c r="D8849" s="208" t="s">
        <v>272</v>
      </c>
      <c r="E8849" s="235" t="s">
        <v>44</v>
      </c>
      <c r="F8849" s="236" t="s">
        <v>800</v>
      </c>
      <c r="G8849" s="234"/>
      <c r="H8849" s="237">
        <v>39.5</v>
      </c>
      <c r="I8849" s="238"/>
      <c r="J8849" s="234"/>
      <c r="K8849" s="234"/>
      <c r="L8849" s="239"/>
      <c r="M8849" s="240"/>
      <c r="N8849" s="241"/>
      <c r="O8849" s="241"/>
      <c r="P8849" s="241"/>
      <c r="Q8849" s="241"/>
      <c r="R8849" s="241"/>
      <c r="S8849" s="241"/>
      <c r="T8849" s="242"/>
      <c r="AT8849" s="243" t="s">
        <v>272</v>
      </c>
      <c r="AU8849" s="243" t="s">
        <v>91</v>
      </c>
      <c r="AV8849" s="15" t="s">
        <v>91</v>
      </c>
      <c r="AW8849" s="15" t="s">
        <v>38</v>
      </c>
      <c r="AX8849" s="15" t="s">
        <v>82</v>
      </c>
      <c r="AY8849" s="243" t="s">
        <v>262</v>
      </c>
    </row>
    <row r="8850" spans="2:51" s="13" customFormat="1" ht="10">
      <c r="B8850" s="212"/>
      <c r="C8850" s="213"/>
      <c r="D8850" s="208" t="s">
        <v>272</v>
      </c>
      <c r="E8850" s="214" t="s">
        <v>44</v>
      </c>
      <c r="F8850" s="215" t="s">
        <v>801</v>
      </c>
      <c r="G8850" s="213"/>
      <c r="H8850" s="214" t="s">
        <v>44</v>
      </c>
      <c r="I8850" s="216"/>
      <c r="J8850" s="213"/>
      <c r="K8850" s="213"/>
      <c r="L8850" s="217"/>
      <c r="M8850" s="218"/>
      <c r="N8850" s="219"/>
      <c r="O8850" s="219"/>
      <c r="P8850" s="219"/>
      <c r="Q8850" s="219"/>
      <c r="R8850" s="219"/>
      <c r="S8850" s="219"/>
      <c r="T8850" s="220"/>
      <c r="AT8850" s="221" t="s">
        <v>272</v>
      </c>
      <c r="AU8850" s="221" t="s">
        <v>91</v>
      </c>
      <c r="AV8850" s="13" t="s">
        <v>89</v>
      </c>
      <c r="AW8850" s="13" t="s">
        <v>38</v>
      </c>
      <c r="AX8850" s="13" t="s">
        <v>82</v>
      </c>
      <c r="AY8850" s="221" t="s">
        <v>262</v>
      </c>
    </row>
    <row r="8851" spans="2:51" s="15" customFormat="1" ht="10">
      <c r="B8851" s="233"/>
      <c r="C8851" s="234"/>
      <c r="D8851" s="208" t="s">
        <v>272</v>
      </c>
      <c r="E8851" s="235" t="s">
        <v>44</v>
      </c>
      <c r="F8851" s="236" t="s">
        <v>802</v>
      </c>
      <c r="G8851" s="234"/>
      <c r="H8851" s="237">
        <v>14.3</v>
      </c>
      <c r="I8851" s="238"/>
      <c r="J8851" s="234"/>
      <c r="K8851" s="234"/>
      <c r="L8851" s="239"/>
      <c r="M8851" s="240"/>
      <c r="N8851" s="241"/>
      <c r="O8851" s="241"/>
      <c r="P8851" s="241"/>
      <c r="Q8851" s="241"/>
      <c r="R8851" s="241"/>
      <c r="S8851" s="241"/>
      <c r="T8851" s="242"/>
      <c r="AT8851" s="243" t="s">
        <v>272</v>
      </c>
      <c r="AU8851" s="243" t="s">
        <v>91</v>
      </c>
      <c r="AV8851" s="15" t="s">
        <v>91</v>
      </c>
      <c r="AW8851" s="15" t="s">
        <v>38</v>
      </c>
      <c r="AX8851" s="15" t="s">
        <v>82</v>
      </c>
      <c r="AY8851" s="243" t="s">
        <v>262</v>
      </c>
    </row>
    <row r="8852" spans="2:51" s="15" customFormat="1" ht="10">
      <c r="B8852" s="233"/>
      <c r="C8852" s="234"/>
      <c r="D8852" s="208" t="s">
        <v>272</v>
      </c>
      <c r="E8852" s="235" t="s">
        <v>44</v>
      </c>
      <c r="F8852" s="236" t="s">
        <v>845</v>
      </c>
      <c r="G8852" s="234"/>
      <c r="H8852" s="237">
        <v>4.9000000000000004</v>
      </c>
      <c r="I8852" s="238"/>
      <c r="J8852" s="234"/>
      <c r="K8852" s="234"/>
      <c r="L8852" s="239"/>
      <c r="M8852" s="240"/>
      <c r="N8852" s="241"/>
      <c r="O8852" s="241"/>
      <c r="P8852" s="241"/>
      <c r="Q8852" s="241"/>
      <c r="R8852" s="241"/>
      <c r="S8852" s="241"/>
      <c r="T8852" s="242"/>
      <c r="AT8852" s="243" t="s">
        <v>272</v>
      </c>
      <c r="AU8852" s="243" t="s">
        <v>91</v>
      </c>
      <c r="AV8852" s="15" t="s">
        <v>91</v>
      </c>
      <c r="AW8852" s="15" t="s">
        <v>38</v>
      </c>
      <c r="AX8852" s="15" t="s">
        <v>82</v>
      </c>
      <c r="AY8852" s="243" t="s">
        <v>262</v>
      </c>
    </row>
    <row r="8853" spans="2:51" s="13" customFormat="1" ht="10">
      <c r="B8853" s="212"/>
      <c r="C8853" s="213"/>
      <c r="D8853" s="208" t="s">
        <v>272</v>
      </c>
      <c r="E8853" s="214" t="s">
        <v>44</v>
      </c>
      <c r="F8853" s="215" t="s">
        <v>869</v>
      </c>
      <c r="G8853" s="213"/>
      <c r="H8853" s="214" t="s">
        <v>44</v>
      </c>
      <c r="I8853" s="216"/>
      <c r="J8853" s="213"/>
      <c r="K8853" s="213"/>
      <c r="L8853" s="217"/>
      <c r="M8853" s="218"/>
      <c r="N8853" s="219"/>
      <c r="O8853" s="219"/>
      <c r="P8853" s="219"/>
      <c r="Q8853" s="219"/>
      <c r="R8853" s="219"/>
      <c r="S8853" s="219"/>
      <c r="T8853" s="220"/>
      <c r="AT8853" s="221" t="s">
        <v>272</v>
      </c>
      <c r="AU8853" s="221" t="s">
        <v>91</v>
      </c>
      <c r="AV8853" s="13" t="s">
        <v>89</v>
      </c>
      <c r="AW8853" s="13" t="s">
        <v>38</v>
      </c>
      <c r="AX8853" s="13" t="s">
        <v>82</v>
      </c>
      <c r="AY8853" s="221" t="s">
        <v>262</v>
      </c>
    </row>
    <row r="8854" spans="2:51" s="15" customFormat="1" ht="10">
      <c r="B8854" s="233"/>
      <c r="C8854" s="234"/>
      <c r="D8854" s="208" t="s">
        <v>272</v>
      </c>
      <c r="E8854" s="235" t="s">
        <v>44</v>
      </c>
      <c r="F8854" s="236" t="s">
        <v>805</v>
      </c>
      <c r="G8854" s="234"/>
      <c r="H8854" s="237">
        <v>10.199999999999999</v>
      </c>
      <c r="I8854" s="238"/>
      <c r="J8854" s="234"/>
      <c r="K8854" s="234"/>
      <c r="L8854" s="239"/>
      <c r="M8854" s="240"/>
      <c r="N8854" s="241"/>
      <c r="O8854" s="241"/>
      <c r="P8854" s="241"/>
      <c r="Q8854" s="241"/>
      <c r="R8854" s="241"/>
      <c r="S8854" s="241"/>
      <c r="T8854" s="242"/>
      <c r="AT8854" s="243" t="s">
        <v>272</v>
      </c>
      <c r="AU8854" s="243" t="s">
        <v>91</v>
      </c>
      <c r="AV8854" s="15" t="s">
        <v>91</v>
      </c>
      <c r="AW8854" s="15" t="s">
        <v>38</v>
      </c>
      <c r="AX8854" s="15" t="s">
        <v>82</v>
      </c>
      <c r="AY8854" s="243" t="s">
        <v>262</v>
      </c>
    </row>
    <row r="8855" spans="2:51" s="13" customFormat="1" ht="10">
      <c r="B8855" s="212"/>
      <c r="C8855" s="213"/>
      <c r="D8855" s="208" t="s">
        <v>272</v>
      </c>
      <c r="E8855" s="214" t="s">
        <v>44</v>
      </c>
      <c r="F8855" s="215" t="s">
        <v>806</v>
      </c>
      <c r="G8855" s="213"/>
      <c r="H8855" s="214" t="s">
        <v>44</v>
      </c>
      <c r="I8855" s="216"/>
      <c r="J8855" s="213"/>
      <c r="K8855" s="213"/>
      <c r="L8855" s="217"/>
      <c r="M8855" s="218"/>
      <c r="N8855" s="219"/>
      <c r="O8855" s="219"/>
      <c r="P8855" s="219"/>
      <c r="Q8855" s="219"/>
      <c r="R8855" s="219"/>
      <c r="S8855" s="219"/>
      <c r="T8855" s="220"/>
      <c r="AT8855" s="221" t="s">
        <v>272</v>
      </c>
      <c r="AU8855" s="221" t="s">
        <v>91</v>
      </c>
      <c r="AV8855" s="13" t="s">
        <v>89</v>
      </c>
      <c r="AW8855" s="13" t="s">
        <v>38</v>
      </c>
      <c r="AX8855" s="13" t="s">
        <v>82</v>
      </c>
      <c r="AY8855" s="221" t="s">
        <v>262</v>
      </c>
    </row>
    <row r="8856" spans="2:51" s="15" customFormat="1" ht="10">
      <c r="B8856" s="233"/>
      <c r="C8856" s="234"/>
      <c r="D8856" s="208" t="s">
        <v>272</v>
      </c>
      <c r="E8856" s="235" t="s">
        <v>44</v>
      </c>
      <c r="F8856" s="236" t="s">
        <v>807</v>
      </c>
      <c r="G8856" s="234"/>
      <c r="H8856" s="237">
        <v>13.9</v>
      </c>
      <c r="I8856" s="238"/>
      <c r="J8856" s="234"/>
      <c r="K8856" s="234"/>
      <c r="L8856" s="239"/>
      <c r="M8856" s="240"/>
      <c r="N8856" s="241"/>
      <c r="O8856" s="241"/>
      <c r="P8856" s="241"/>
      <c r="Q8856" s="241"/>
      <c r="R8856" s="241"/>
      <c r="S8856" s="241"/>
      <c r="T8856" s="242"/>
      <c r="AT8856" s="243" t="s">
        <v>272</v>
      </c>
      <c r="AU8856" s="243" t="s">
        <v>91</v>
      </c>
      <c r="AV8856" s="15" t="s">
        <v>91</v>
      </c>
      <c r="AW8856" s="15" t="s">
        <v>38</v>
      </c>
      <c r="AX8856" s="15" t="s">
        <v>82</v>
      </c>
      <c r="AY8856" s="243" t="s">
        <v>262</v>
      </c>
    </row>
    <row r="8857" spans="2:51" s="15" customFormat="1" ht="10">
      <c r="B8857" s="233"/>
      <c r="C8857" s="234"/>
      <c r="D8857" s="208" t="s">
        <v>272</v>
      </c>
      <c r="E8857" s="235" t="s">
        <v>44</v>
      </c>
      <c r="F8857" s="236" t="s">
        <v>803</v>
      </c>
      <c r="G8857" s="234"/>
      <c r="H8857" s="237">
        <v>5.7</v>
      </c>
      <c r="I8857" s="238"/>
      <c r="J8857" s="234"/>
      <c r="K8857" s="234"/>
      <c r="L8857" s="239"/>
      <c r="M8857" s="240"/>
      <c r="N8857" s="241"/>
      <c r="O8857" s="241"/>
      <c r="P8857" s="241"/>
      <c r="Q8857" s="241"/>
      <c r="R8857" s="241"/>
      <c r="S8857" s="241"/>
      <c r="T8857" s="242"/>
      <c r="AT8857" s="243" t="s">
        <v>272</v>
      </c>
      <c r="AU8857" s="243" t="s">
        <v>91</v>
      </c>
      <c r="AV8857" s="15" t="s">
        <v>91</v>
      </c>
      <c r="AW8857" s="15" t="s">
        <v>38</v>
      </c>
      <c r="AX8857" s="15" t="s">
        <v>82</v>
      </c>
      <c r="AY8857" s="243" t="s">
        <v>262</v>
      </c>
    </row>
    <row r="8858" spans="2:51" s="13" customFormat="1" ht="10">
      <c r="B8858" s="212"/>
      <c r="C8858" s="213"/>
      <c r="D8858" s="208" t="s">
        <v>272</v>
      </c>
      <c r="E8858" s="214" t="s">
        <v>44</v>
      </c>
      <c r="F8858" s="215" t="s">
        <v>870</v>
      </c>
      <c r="G8858" s="213"/>
      <c r="H8858" s="214" t="s">
        <v>44</v>
      </c>
      <c r="I8858" s="216"/>
      <c r="J8858" s="213"/>
      <c r="K8858" s="213"/>
      <c r="L8858" s="217"/>
      <c r="M8858" s="218"/>
      <c r="N8858" s="219"/>
      <c r="O8858" s="219"/>
      <c r="P8858" s="219"/>
      <c r="Q8858" s="219"/>
      <c r="R8858" s="219"/>
      <c r="S8858" s="219"/>
      <c r="T8858" s="220"/>
      <c r="AT8858" s="221" t="s">
        <v>272</v>
      </c>
      <c r="AU8858" s="221" t="s">
        <v>91</v>
      </c>
      <c r="AV8858" s="13" t="s">
        <v>89</v>
      </c>
      <c r="AW8858" s="13" t="s">
        <v>38</v>
      </c>
      <c r="AX8858" s="13" t="s">
        <v>82</v>
      </c>
      <c r="AY8858" s="221" t="s">
        <v>262</v>
      </c>
    </row>
    <row r="8859" spans="2:51" s="15" customFormat="1" ht="10">
      <c r="B8859" s="233"/>
      <c r="C8859" s="234"/>
      <c r="D8859" s="208" t="s">
        <v>272</v>
      </c>
      <c r="E8859" s="235" t="s">
        <v>44</v>
      </c>
      <c r="F8859" s="236" t="s">
        <v>871</v>
      </c>
      <c r="G8859" s="234"/>
      <c r="H8859" s="237">
        <v>73.8</v>
      </c>
      <c r="I8859" s="238"/>
      <c r="J8859" s="234"/>
      <c r="K8859" s="234"/>
      <c r="L8859" s="239"/>
      <c r="M8859" s="240"/>
      <c r="N8859" s="241"/>
      <c r="O8859" s="241"/>
      <c r="P8859" s="241"/>
      <c r="Q8859" s="241"/>
      <c r="R8859" s="241"/>
      <c r="S8859" s="241"/>
      <c r="T8859" s="242"/>
      <c r="AT8859" s="243" t="s">
        <v>272</v>
      </c>
      <c r="AU8859" s="243" t="s">
        <v>91</v>
      </c>
      <c r="AV8859" s="15" t="s">
        <v>91</v>
      </c>
      <c r="AW8859" s="15" t="s">
        <v>38</v>
      </c>
      <c r="AX8859" s="15" t="s">
        <v>82</v>
      </c>
      <c r="AY8859" s="243" t="s">
        <v>262</v>
      </c>
    </row>
    <row r="8860" spans="2:51" s="13" customFormat="1" ht="10">
      <c r="B8860" s="212"/>
      <c r="C8860" s="213"/>
      <c r="D8860" s="208" t="s">
        <v>272</v>
      </c>
      <c r="E8860" s="214" t="s">
        <v>44</v>
      </c>
      <c r="F8860" s="215" t="s">
        <v>872</v>
      </c>
      <c r="G8860" s="213"/>
      <c r="H8860" s="214" t="s">
        <v>44</v>
      </c>
      <c r="I8860" s="216"/>
      <c r="J8860" s="213"/>
      <c r="K8860" s="213"/>
      <c r="L8860" s="217"/>
      <c r="M8860" s="218"/>
      <c r="N8860" s="219"/>
      <c r="O8860" s="219"/>
      <c r="P8860" s="219"/>
      <c r="Q8860" s="219"/>
      <c r="R8860" s="219"/>
      <c r="S8860" s="219"/>
      <c r="T8860" s="220"/>
      <c r="AT8860" s="221" t="s">
        <v>272</v>
      </c>
      <c r="AU8860" s="221" t="s">
        <v>91</v>
      </c>
      <c r="AV8860" s="13" t="s">
        <v>89</v>
      </c>
      <c r="AW8860" s="13" t="s">
        <v>38</v>
      </c>
      <c r="AX8860" s="13" t="s">
        <v>82</v>
      </c>
      <c r="AY8860" s="221" t="s">
        <v>262</v>
      </c>
    </row>
    <row r="8861" spans="2:51" s="15" customFormat="1" ht="10">
      <c r="B8861" s="233"/>
      <c r="C8861" s="234"/>
      <c r="D8861" s="208" t="s">
        <v>272</v>
      </c>
      <c r="E8861" s="235" t="s">
        <v>44</v>
      </c>
      <c r="F8861" s="236" t="s">
        <v>873</v>
      </c>
      <c r="G8861" s="234"/>
      <c r="H8861" s="237">
        <v>6.7</v>
      </c>
      <c r="I8861" s="238"/>
      <c r="J8861" s="234"/>
      <c r="K8861" s="234"/>
      <c r="L8861" s="239"/>
      <c r="M8861" s="240"/>
      <c r="N8861" s="241"/>
      <c r="O8861" s="241"/>
      <c r="P8861" s="241"/>
      <c r="Q8861" s="241"/>
      <c r="R8861" s="241"/>
      <c r="S8861" s="241"/>
      <c r="T8861" s="242"/>
      <c r="AT8861" s="243" t="s">
        <v>272</v>
      </c>
      <c r="AU8861" s="243" t="s">
        <v>91</v>
      </c>
      <c r="AV8861" s="15" t="s">
        <v>91</v>
      </c>
      <c r="AW8861" s="15" t="s">
        <v>38</v>
      </c>
      <c r="AX8861" s="15" t="s">
        <v>82</v>
      </c>
      <c r="AY8861" s="243" t="s">
        <v>262</v>
      </c>
    </row>
    <row r="8862" spans="2:51" s="13" customFormat="1" ht="10">
      <c r="B8862" s="212"/>
      <c r="C8862" s="213"/>
      <c r="D8862" s="208" t="s">
        <v>272</v>
      </c>
      <c r="E8862" s="214" t="s">
        <v>44</v>
      </c>
      <c r="F8862" s="215" t="s">
        <v>874</v>
      </c>
      <c r="G8862" s="213"/>
      <c r="H8862" s="214" t="s">
        <v>44</v>
      </c>
      <c r="I8862" s="216"/>
      <c r="J8862" s="213"/>
      <c r="K8862" s="213"/>
      <c r="L8862" s="217"/>
      <c r="M8862" s="218"/>
      <c r="N8862" s="219"/>
      <c r="O8862" s="219"/>
      <c r="P8862" s="219"/>
      <c r="Q8862" s="219"/>
      <c r="R8862" s="219"/>
      <c r="S8862" s="219"/>
      <c r="T8862" s="220"/>
      <c r="AT8862" s="221" t="s">
        <v>272</v>
      </c>
      <c r="AU8862" s="221" t="s">
        <v>91</v>
      </c>
      <c r="AV8862" s="13" t="s">
        <v>89</v>
      </c>
      <c r="AW8862" s="13" t="s">
        <v>38</v>
      </c>
      <c r="AX8862" s="13" t="s">
        <v>82</v>
      </c>
      <c r="AY8862" s="221" t="s">
        <v>262</v>
      </c>
    </row>
    <row r="8863" spans="2:51" s="15" customFormat="1" ht="10">
      <c r="B8863" s="233"/>
      <c r="C8863" s="234"/>
      <c r="D8863" s="208" t="s">
        <v>272</v>
      </c>
      <c r="E8863" s="235" t="s">
        <v>44</v>
      </c>
      <c r="F8863" s="236" t="s">
        <v>812</v>
      </c>
      <c r="G8863" s="234"/>
      <c r="H8863" s="237">
        <v>16.5</v>
      </c>
      <c r="I8863" s="238"/>
      <c r="J8863" s="234"/>
      <c r="K8863" s="234"/>
      <c r="L8863" s="239"/>
      <c r="M8863" s="240"/>
      <c r="N8863" s="241"/>
      <c r="O8863" s="241"/>
      <c r="P8863" s="241"/>
      <c r="Q8863" s="241"/>
      <c r="R8863" s="241"/>
      <c r="S8863" s="241"/>
      <c r="T8863" s="242"/>
      <c r="AT8863" s="243" t="s">
        <v>272</v>
      </c>
      <c r="AU8863" s="243" t="s">
        <v>91</v>
      </c>
      <c r="AV8863" s="15" t="s">
        <v>91</v>
      </c>
      <c r="AW8863" s="15" t="s">
        <v>38</v>
      </c>
      <c r="AX8863" s="15" t="s">
        <v>82</v>
      </c>
      <c r="AY8863" s="243" t="s">
        <v>262</v>
      </c>
    </row>
    <row r="8864" spans="2:51" s="13" customFormat="1" ht="10">
      <c r="B8864" s="212"/>
      <c r="C8864" s="213"/>
      <c r="D8864" s="208" t="s">
        <v>272</v>
      </c>
      <c r="E8864" s="214" t="s">
        <v>44</v>
      </c>
      <c r="F8864" s="215" t="s">
        <v>875</v>
      </c>
      <c r="G8864" s="213"/>
      <c r="H8864" s="214" t="s">
        <v>44</v>
      </c>
      <c r="I8864" s="216"/>
      <c r="J8864" s="213"/>
      <c r="K8864" s="213"/>
      <c r="L8864" s="217"/>
      <c r="M8864" s="218"/>
      <c r="N8864" s="219"/>
      <c r="O8864" s="219"/>
      <c r="P8864" s="219"/>
      <c r="Q8864" s="219"/>
      <c r="R8864" s="219"/>
      <c r="S8864" s="219"/>
      <c r="T8864" s="220"/>
      <c r="AT8864" s="221" t="s">
        <v>272</v>
      </c>
      <c r="AU8864" s="221" t="s">
        <v>91</v>
      </c>
      <c r="AV8864" s="13" t="s">
        <v>89</v>
      </c>
      <c r="AW8864" s="13" t="s">
        <v>38</v>
      </c>
      <c r="AX8864" s="13" t="s">
        <v>82</v>
      </c>
      <c r="AY8864" s="221" t="s">
        <v>262</v>
      </c>
    </row>
    <row r="8865" spans="2:51" s="15" customFormat="1" ht="10">
      <c r="B8865" s="233"/>
      <c r="C8865" s="234"/>
      <c r="D8865" s="208" t="s">
        <v>272</v>
      </c>
      <c r="E8865" s="235" t="s">
        <v>44</v>
      </c>
      <c r="F8865" s="236" t="s">
        <v>814</v>
      </c>
      <c r="G8865" s="234"/>
      <c r="H8865" s="237">
        <v>23.3</v>
      </c>
      <c r="I8865" s="238"/>
      <c r="J8865" s="234"/>
      <c r="K8865" s="234"/>
      <c r="L8865" s="239"/>
      <c r="M8865" s="240"/>
      <c r="N8865" s="241"/>
      <c r="O8865" s="241"/>
      <c r="P8865" s="241"/>
      <c r="Q8865" s="241"/>
      <c r="R8865" s="241"/>
      <c r="S8865" s="241"/>
      <c r="T8865" s="242"/>
      <c r="AT8865" s="243" t="s">
        <v>272</v>
      </c>
      <c r="AU8865" s="243" t="s">
        <v>91</v>
      </c>
      <c r="AV8865" s="15" t="s">
        <v>91</v>
      </c>
      <c r="AW8865" s="15" t="s">
        <v>38</v>
      </c>
      <c r="AX8865" s="15" t="s">
        <v>82</v>
      </c>
      <c r="AY8865" s="243" t="s">
        <v>262</v>
      </c>
    </row>
    <row r="8866" spans="2:51" s="13" customFormat="1" ht="10">
      <c r="B8866" s="212"/>
      <c r="C8866" s="213"/>
      <c r="D8866" s="208" t="s">
        <v>272</v>
      </c>
      <c r="E8866" s="214" t="s">
        <v>44</v>
      </c>
      <c r="F8866" s="215" t="s">
        <v>876</v>
      </c>
      <c r="G8866" s="213"/>
      <c r="H8866" s="214" t="s">
        <v>44</v>
      </c>
      <c r="I8866" s="216"/>
      <c r="J8866" s="213"/>
      <c r="K8866" s="213"/>
      <c r="L8866" s="217"/>
      <c r="M8866" s="218"/>
      <c r="N8866" s="219"/>
      <c r="O8866" s="219"/>
      <c r="P8866" s="219"/>
      <c r="Q8866" s="219"/>
      <c r="R8866" s="219"/>
      <c r="S8866" s="219"/>
      <c r="T8866" s="220"/>
      <c r="AT8866" s="221" t="s">
        <v>272</v>
      </c>
      <c r="AU8866" s="221" t="s">
        <v>91</v>
      </c>
      <c r="AV8866" s="13" t="s">
        <v>89</v>
      </c>
      <c r="AW8866" s="13" t="s">
        <v>38</v>
      </c>
      <c r="AX8866" s="13" t="s">
        <v>82</v>
      </c>
      <c r="AY8866" s="221" t="s">
        <v>262</v>
      </c>
    </row>
    <row r="8867" spans="2:51" s="15" customFormat="1" ht="10">
      <c r="B8867" s="233"/>
      <c r="C8867" s="234"/>
      <c r="D8867" s="208" t="s">
        <v>272</v>
      </c>
      <c r="E8867" s="235" t="s">
        <v>44</v>
      </c>
      <c r="F8867" s="236" t="s">
        <v>816</v>
      </c>
      <c r="G8867" s="234"/>
      <c r="H8867" s="237">
        <v>25.5</v>
      </c>
      <c r="I8867" s="238"/>
      <c r="J8867" s="234"/>
      <c r="K8867" s="234"/>
      <c r="L8867" s="239"/>
      <c r="M8867" s="240"/>
      <c r="N8867" s="241"/>
      <c r="O8867" s="241"/>
      <c r="P8867" s="241"/>
      <c r="Q8867" s="241"/>
      <c r="R8867" s="241"/>
      <c r="S8867" s="241"/>
      <c r="T8867" s="242"/>
      <c r="AT8867" s="243" t="s">
        <v>272</v>
      </c>
      <c r="AU8867" s="243" t="s">
        <v>91</v>
      </c>
      <c r="AV8867" s="15" t="s">
        <v>91</v>
      </c>
      <c r="AW8867" s="15" t="s">
        <v>38</v>
      </c>
      <c r="AX8867" s="15" t="s">
        <v>82</v>
      </c>
      <c r="AY8867" s="243" t="s">
        <v>262</v>
      </c>
    </row>
    <row r="8868" spans="2:51" s="13" customFormat="1" ht="10">
      <c r="B8868" s="212"/>
      <c r="C8868" s="213"/>
      <c r="D8868" s="208" t="s">
        <v>272</v>
      </c>
      <c r="E8868" s="214" t="s">
        <v>44</v>
      </c>
      <c r="F8868" s="215" t="s">
        <v>877</v>
      </c>
      <c r="G8868" s="213"/>
      <c r="H8868" s="214" t="s">
        <v>44</v>
      </c>
      <c r="I8868" s="216"/>
      <c r="J8868" s="213"/>
      <c r="K8868" s="213"/>
      <c r="L8868" s="217"/>
      <c r="M8868" s="218"/>
      <c r="N8868" s="219"/>
      <c r="O8868" s="219"/>
      <c r="P8868" s="219"/>
      <c r="Q8868" s="219"/>
      <c r="R8868" s="219"/>
      <c r="S8868" s="219"/>
      <c r="T8868" s="220"/>
      <c r="AT8868" s="221" t="s">
        <v>272</v>
      </c>
      <c r="AU8868" s="221" t="s">
        <v>91</v>
      </c>
      <c r="AV8868" s="13" t="s">
        <v>89</v>
      </c>
      <c r="AW8868" s="13" t="s">
        <v>38</v>
      </c>
      <c r="AX8868" s="13" t="s">
        <v>82</v>
      </c>
      <c r="AY8868" s="221" t="s">
        <v>262</v>
      </c>
    </row>
    <row r="8869" spans="2:51" s="15" customFormat="1" ht="10">
      <c r="B8869" s="233"/>
      <c r="C8869" s="234"/>
      <c r="D8869" s="208" t="s">
        <v>272</v>
      </c>
      <c r="E8869" s="235" t="s">
        <v>44</v>
      </c>
      <c r="F8869" s="236" t="s">
        <v>818</v>
      </c>
      <c r="G8869" s="234"/>
      <c r="H8869" s="237">
        <v>17.399999999999999</v>
      </c>
      <c r="I8869" s="238"/>
      <c r="J8869" s="234"/>
      <c r="K8869" s="234"/>
      <c r="L8869" s="239"/>
      <c r="M8869" s="240"/>
      <c r="N8869" s="241"/>
      <c r="O8869" s="241"/>
      <c r="P8869" s="241"/>
      <c r="Q8869" s="241"/>
      <c r="R8869" s="241"/>
      <c r="S8869" s="241"/>
      <c r="T8869" s="242"/>
      <c r="AT8869" s="243" t="s">
        <v>272</v>
      </c>
      <c r="AU8869" s="243" t="s">
        <v>91</v>
      </c>
      <c r="AV8869" s="15" t="s">
        <v>91</v>
      </c>
      <c r="AW8869" s="15" t="s">
        <v>38</v>
      </c>
      <c r="AX8869" s="15" t="s">
        <v>82</v>
      </c>
      <c r="AY8869" s="243" t="s">
        <v>262</v>
      </c>
    </row>
    <row r="8870" spans="2:51" s="13" customFormat="1" ht="10">
      <c r="B8870" s="212"/>
      <c r="C8870" s="213"/>
      <c r="D8870" s="208" t="s">
        <v>272</v>
      </c>
      <c r="E8870" s="214" t="s">
        <v>44</v>
      </c>
      <c r="F8870" s="215" t="s">
        <v>878</v>
      </c>
      <c r="G8870" s="213"/>
      <c r="H8870" s="214" t="s">
        <v>44</v>
      </c>
      <c r="I8870" s="216"/>
      <c r="J8870" s="213"/>
      <c r="K8870" s="213"/>
      <c r="L8870" s="217"/>
      <c r="M8870" s="218"/>
      <c r="N8870" s="219"/>
      <c r="O8870" s="219"/>
      <c r="P8870" s="219"/>
      <c r="Q8870" s="219"/>
      <c r="R8870" s="219"/>
      <c r="S8870" s="219"/>
      <c r="T8870" s="220"/>
      <c r="AT8870" s="221" t="s">
        <v>272</v>
      </c>
      <c r="AU8870" s="221" t="s">
        <v>91</v>
      </c>
      <c r="AV8870" s="13" t="s">
        <v>89</v>
      </c>
      <c r="AW8870" s="13" t="s">
        <v>38</v>
      </c>
      <c r="AX8870" s="13" t="s">
        <v>82</v>
      </c>
      <c r="AY8870" s="221" t="s">
        <v>262</v>
      </c>
    </row>
    <row r="8871" spans="2:51" s="15" customFormat="1" ht="10">
      <c r="B8871" s="233"/>
      <c r="C8871" s="234"/>
      <c r="D8871" s="208" t="s">
        <v>272</v>
      </c>
      <c r="E8871" s="235" t="s">
        <v>44</v>
      </c>
      <c r="F8871" s="236" t="s">
        <v>820</v>
      </c>
      <c r="G8871" s="234"/>
      <c r="H8871" s="237">
        <v>18.2</v>
      </c>
      <c r="I8871" s="238"/>
      <c r="J8871" s="234"/>
      <c r="K8871" s="234"/>
      <c r="L8871" s="239"/>
      <c r="M8871" s="240"/>
      <c r="N8871" s="241"/>
      <c r="O8871" s="241"/>
      <c r="P8871" s="241"/>
      <c r="Q8871" s="241"/>
      <c r="R8871" s="241"/>
      <c r="S8871" s="241"/>
      <c r="T8871" s="242"/>
      <c r="AT8871" s="243" t="s">
        <v>272</v>
      </c>
      <c r="AU8871" s="243" t="s">
        <v>91</v>
      </c>
      <c r="AV8871" s="15" t="s">
        <v>91</v>
      </c>
      <c r="AW8871" s="15" t="s">
        <v>38</v>
      </c>
      <c r="AX8871" s="15" t="s">
        <v>82</v>
      </c>
      <c r="AY8871" s="243" t="s">
        <v>262</v>
      </c>
    </row>
    <row r="8872" spans="2:51" s="13" customFormat="1" ht="10">
      <c r="B8872" s="212"/>
      <c r="C8872" s="213"/>
      <c r="D8872" s="208" t="s">
        <v>272</v>
      </c>
      <c r="E8872" s="214" t="s">
        <v>44</v>
      </c>
      <c r="F8872" s="215" t="s">
        <v>879</v>
      </c>
      <c r="G8872" s="213"/>
      <c r="H8872" s="214" t="s">
        <v>44</v>
      </c>
      <c r="I8872" s="216"/>
      <c r="J8872" s="213"/>
      <c r="K8872" s="213"/>
      <c r="L8872" s="217"/>
      <c r="M8872" s="218"/>
      <c r="N8872" s="219"/>
      <c r="O8872" s="219"/>
      <c r="P8872" s="219"/>
      <c r="Q8872" s="219"/>
      <c r="R8872" s="219"/>
      <c r="S8872" s="219"/>
      <c r="T8872" s="220"/>
      <c r="AT8872" s="221" t="s">
        <v>272</v>
      </c>
      <c r="AU8872" s="221" t="s">
        <v>91</v>
      </c>
      <c r="AV8872" s="13" t="s">
        <v>89</v>
      </c>
      <c r="AW8872" s="13" t="s">
        <v>38</v>
      </c>
      <c r="AX8872" s="13" t="s">
        <v>82</v>
      </c>
      <c r="AY8872" s="221" t="s">
        <v>262</v>
      </c>
    </row>
    <row r="8873" spans="2:51" s="15" customFormat="1" ht="10">
      <c r="B8873" s="233"/>
      <c r="C8873" s="234"/>
      <c r="D8873" s="208" t="s">
        <v>272</v>
      </c>
      <c r="E8873" s="235" t="s">
        <v>44</v>
      </c>
      <c r="F8873" s="236" t="s">
        <v>822</v>
      </c>
      <c r="G8873" s="234"/>
      <c r="H8873" s="237">
        <v>26.9</v>
      </c>
      <c r="I8873" s="238"/>
      <c r="J8873" s="234"/>
      <c r="K8873" s="234"/>
      <c r="L8873" s="239"/>
      <c r="M8873" s="240"/>
      <c r="N8873" s="241"/>
      <c r="O8873" s="241"/>
      <c r="P8873" s="241"/>
      <c r="Q8873" s="241"/>
      <c r="R8873" s="241"/>
      <c r="S8873" s="241"/>
      <c r="T8873" s="242"/>
      <c r="AT8873" s="243" t="s">
        <v>272</v>
      </c>
      <c r="AU8873" s="243" t="s">
        <v>91</v>
      </c>
      <c r="AV8873" s="15" t="s">
        <v>91</v>
      </c>
      <c r="AW8873" s="15" t="s">
        <v>38</v>
      </c>
      <c r="AX8873" s="15" t="s">
        <v>82</v>
      </c>
      <c r="AY8873" s="243" t="s">
        <v>262</v>
      </c>
    </row>
    <row r="8874" spans="2:51" s="13" customFormat="1" ht="10">
      <c r="B8874" s="212"/>
      <c r="C8874" s="213"/>
      <c r="D8874" s="208" t="s">
        <v>272</v>
      </c>
      <c r="E8874" s="214" t="s">
        <v>44</v>
      </c>
      <c r="F8874" s="215" t="s">
        <v>880</v>
      </c>
      <c r="G8874" s="213"/>
      <c r="H8874" s="214" t="s">
        <v>44</v>
      </c>
      <c r="I8874" s="216"/>
      <c r="J8874" s="213"/>
      <c r="K8874" s="213"/>
      <c r="L8874" s="217"/>
      <c r="M8874" s="218"/>
      <c r="N8874" s="219"/>
      <c r="O8874" s="219"/>
      <c r="P8874" s="219"/>
      <c r="Q8874" s="219"/>
      <c r="R8874" s="219"/>
      <c r="S8874" s="219"/>
      <c r="T8874" s="220"/>
      <c r="AT8874" s="221" t="s">
        <v>272</v>
      </c>
      <c r="AU8874" s="221" t="s">
        <v>91</v>
      </c>
      <c r="AV8874" s="13" t="s">
        <v>89</v>
      </c>
      <c r="AW8874" s="13" t="s">
        <v>38</v>
      </c>
      <c r="AX8874" s="13" t="s">
        <v>82</v>
      </c>
      <c r="AY8874" s="221" t="s">
        <v>262</v>
      </c>
    </row>
    <row r="8875" spans="2:51" s="15" customFormat="1" ht="10">
      <c r="B8875" s="233"/>
      <c r="C8875" s="234"/>
      <c r="D8875" s="208" t="s">
        <v>272</v>
      </c>
      <c r="E8875" s="235" t="s">
        <v>44</v>
      </c>
      <c r="F8875" s="236" t="s">
        <v>581</v>
      </c>
      <c r="G8875" s="234"/>
      <c r="H8875" s="237">
        <v>29</v>
      </c>
      <c r="I8875" s="238"/>
      <c r="J8875" s="234"/>
      <c r="K8875" s="234"/>
      <c r="L8875" s="239"/>
      <c r="M8875" s="240"/>
      <c r="N8875" s="241"/>
      <c r="O8875" s="241"/>
      <c r="P8875" s="241"/>
      <c r="Q8875" s="241"/>
      <c r="R8875" s="241"/>
      <c r="S8875" s="241"/>
      <c r="T8875" s="242"/>
      <c r="AT8875" s="243" t="s">
        <v>272</v>
      </c>
      <c r="AU8875" s="243" t="s">
        <v>91</v>
      </c>
      <c r="AV8875" s="15" t="s">
        <v>91</v>
      </c>
      <c r="AW8875" s="15" t="s">
        <v>38</v>
      </c>
      <c r="AX8875" s="15" t="s">
        <v>82</v>
      </c>
      <c r="AY8875" s="243" t="s">
        <v>262</v>
      </c>
    </row>
    <row r="8876" spans="2:51" s="13" customFormat="1" ht="10">
      <c r="B8876" s="212"/>
      <c r="C8876" s="213"/>
      <c r="D8876" s="208" t="s">
        <v>272</v>
      </c>
      <c r="E8876" s="214" t="s">
        <v>44</v>
      </c>
      <c r="F8876" s="215" t="s">
        <v>881</v>
      </c>
      <c r="G8876" s="213"/>
      <c r="H8876" s="214" t="s">
        <v>44</v>
      </c>
      <c r="I8876" s="216"/>
      <c r="J8876" s="213"/>
      <c r="K8876" s="213"/>
      <c r="L8876" s="217"/>
      <c r="M8876" s="218"/>
      <c r="N8876" s="219"/>
      <c r="O8876" s="219"/>
      <c r="P8876" s="219"/>
      <c r="Q8876" s="219"/>
      <c r="R8876" s="219"/>
      <c r="S8876" s="219"/>
      <c r="T8876" s="220"/>
      <c r="AT8876" s="221" t="s">
        <v>272</v>
      </c>
      <c r="AU8876" s="221" t="s">
        <v>91</v>
      </c>
      <c r="AV8876" s="13" t="s">
        <v>89</v>
      </c>
      <c r="AW8876" s="13" t="s">
        <v>38</v>
      </c>
      <c r="AX8876" s="13" t="s">
        <v>82</v>
      </c>
      <c r="AY8876" s="221" t="s">
        <v>262</v>
      </c>
    </row>
    <row r="8877" spans="2:51" s="15" customFormat="1" ht="10">
      <c r="B8877" s="233"/>
      <c r="C8877" s="234"/>
      <c r="D8877" s="208" t="s">
        <v>272</v>
      </c>
      <c r="E8877" s="235" t="s">
        <v>44</v>
      </c>
      <c r="F8877" s="236" t="s">
        <v>825</v>
      </c>
      <c r="G8877" s="234"/>
      <c r="H8877" s="237">
        <v>52.7</v>
      </c>
      <c r="I8877" s="238"/>
      <c r="J8877" s="234"/>
      <c r="K8877" s="234"/>
      <c r="L8877" s="239"/>
      <c r="M8877" s="240"/>
      <c r="N8877" s="241"/>
      <c r="O8877" s="241"/>
      <c r="P8877" s="241"/>
      <c r="Q8877" s="241"/>
      <c r="R8877" s="241"/>
      <c r="S8877" s="241"/>
      <c r="T8877" s="242"/>
      <c r="AT8877" s="243" t="s">
        <v>272</v>
      </c>
      <c r="AU8877" s="243" t="s">
        <v>91</v>
      </c>
      <c r="AV8877" s="15" t="s">
        <v>91</v>
      </c>
      <c r="AW8877" s="15" t="s">
        <v>38</v>
      </c>
      <c r="AX8877" s="15" t="s">
        <v>82</v>
      </c>
      <c r="AY8877" s="243" t="s">
        <v>262</v>
      </c>
    </row>
    <row r="8878" spans="2:51" s="13" customFormat="1" ht="10">
      <c r="B8878" s="212"/>
      <c r="C8878" s="213"/>
      <c r="D8878" s="208" t="s">
        <v>272</v>
      </c>
      <c r="E8878" s="214" t="s">
        <v>44</v>
      </c>
      <c r="F8878" s="215" t="s">
        <v>882</v>
      </c>
      <c r="G8878" s="213"/>
      <c r="H8878" s="214" t="s">
        <v>44</v>
      </c>
      <c r="I8878" s="216"/>
      <c r="J8878" s="213"/>
      <c r="K8878" s="213"/>
      <c r="L8878" s="217"/>
      <c r="M8878" s="218"/>
      <c r="N8878" s="219"/>
      <c r="O8878" s="219"/>
      <c r="P8878" s="219"/>
      <c r="Q8878" s="219"/>
      <c r="R8878" s="219"/>
      <c r="S8878" s="219"/>
      <c r="T8878" s="220"/>
      <c r="AT8878" s="221" t="s">
        <v>272</v>
      </c>
      <c r="AU8878" s="221" t="s">
        <v>91</v>
      </c>
      <c r="AV8878" s="13" t="s">
        <v>89</v>
      </c>
      <c r="AW8878" s="13" t="s">
        <v>38</v>
      </c>
      <c r="AX8878" s="13" t="s">
        <v>82</v>
      </c>
      <c r="AY8878" s="221" t="s">
        <v>262</v>
      </c>
    </row>
    <row r="8879" spans="2:51" s="15" customFormat="1" ht="10">
      <c r="B8879" s="233"/>
      <c r="C8879" s="234"/>
      <c r="D8879" s="208" t="s">
        <v>272</v>
      </c>
      <c r="E8879" s="235" t="s">
        <v>44</v>
      </c>
      <c r="F8879" s="236" t="s">
        <v>827</v>
      </c>
      <c r="G8879" s="234"/>
      <c r="H8879" s="237">
        <v>27.6</v>
      </c>
      <c r="I8879" s="238"/>
      <c r="J8879" s="234"/>
      <c r="K8879" s="234"/>
      <c r="L8879" s="239"/>
      <c r="M8879" s="240"/>
      <c r="N8879" s="241"/>
      <c r="O8879" s="241"/>
      <c r="P8879" s="241"/>
      <c r="Q8879" s="241"/>
      <c r="R8879" s="241"/>
      <c r="S8879" s="241"/>
      <c r="T8879" s="242"/>
      <c r="AT8879" s="243" t="s">
        <v>272</v>
      </c>
      <c r="AU8879" s="243" t="s">
        <v>91</v>
      </c>
      <c r="AV8879" s="15" t="s">
        <v>91</v>
      </c>
      <c r="AW8879" s="15" t="s">
        <v>38</v>
      </c>
      <c r="AX8879" s="15" t="s">
        <v>82</v>
      </c>
      <c r="AY8879" s="243" t="s">
        <v>262</v>
      </c>
    </row>
    <row r="8880" spans="2:51" s="13" customFormat="1" ht="10">
      <c r="B8880" s="212"/>
      <c r="C8880" s="213"/>
      <c r="D8880" s="208" t="s">
        <v>272</v>
      </c>
      <c r="E8880" s="214" t="s">
        <v>44</v>
      </c>
      <c r="F8880" s="215" t="s">
        <v>883</v>
      </c>
      <c r="G8880" s="213"/>
      <c r="H8880" s="214" t="s">
        <v>44</v>
      </c>
      <c r="I8880" s="216"/>
      <c r="J8880" s="213"/>
      <c r="K8880" s="213"/>
      <c r="L8880" s="217"/>
      <c r="M8880" s="218"/>
      <c r="N8880" s="219"/>
      <c r="O8880" s="219"/>
      <c r="P8880" s="219"/>
      <c r="Q8880" s="219"/>
      <c r="R8880" s="219"/>
      <c r="S8880" s="219"/>
      <c r="T8880" s="220"/>
      <c r="AT8880" s="221" t="s">
        <v>272</v>
      </c>
      <c r="AU8880" s="221" t="s">
        <v>91</v>
      </c>
      <c r="AV8880" s="13" t="s">
        <v>89</v>
      </c>
      <c r="AW8880" s="13" t="s">
        <v>38</v>
      </c>
      <c r="AX8880" s="13" t="s">
        <v>82</v>
      </c>
      <c r="AY8880" s="221" t="s">
        <v>262</v>
      </c>
    </row>
    <row r="8881" spans="2:51" s="15" customFormat="1" ht="10">
      <c r="B8881" s="233"/>
      <c r="C8881" s="234"/>
      <c r="D8881" s="208" t="s">
        <v>272</v>
      </c>
      <c r="E8881" s="235" t="s">
        <v>44</v>
      </c>
      <c r="F8881" s="236" t="s">
        <v>829</v>
      </c>
      <c r="G8881" s="234"/>
      <c r="H8881" s="237">
        <v>53.4</v>
      </c>
      <c r="I8881" s="238"/>
      <c r="J8881" s="234"/>
      <c r="K8881" s="234"/>
      <c r="L8881" s="239"/>
      <c r="M8881" s="240"/>
      <c r="N8881" s="241"/>
      <c r="O8881" s="241"/>
      <c r="P8881" s="241"/>
      <c r="Q8881" s="241"/>
      <c r="R8881" s="241"/>
      <c r="S8881" s="241"/>
      <c r="T8881" s="242"/>
      <c r="AT8881" s="243" t="s">
        <v>272</v>
      </c>
      <c r="AU8881" s="243" t="s">
        <v>91</v>
      </c>
      <c r="AV8881" s="15" t="s">
        <v>91</v>
      </c>
      <c r="AW8881" s="15" t="s">
        <v>38</v>
      </c>
      <c r="AX8881" s="15" t="s">
        <v>82</v>
      </c>
      <c r="AY8881" s="243" t="s">
        <v>262</v>
      </c>
    </row>
    <row r="8882" spans="2:51" s="13" customFormat="1" ht="10">
      <c r="B8882" s="212"/>
      <c r="C8882" s="213"/>
      <c r="D8882" s="208" t="s">
        <v>272</v>
      </c>
      <c r="E8882" s="214" t="s">
        <v>44</v>
      </c>
      <c r="F8882" s="215" t="s">
        <v>884</v>
      </c>
      <c r="G8882" s="213"/>
      <c r="H8882" s="214" t="s">
        <v>44</v>
      </c>
      <c r="I8882" s="216"/>
      <c r="J8882" s="213"/>
      <c r="K8882" s="213"/>
      <c r="L8882" s="217"/>
      <c r="M8882" s="218"/>
      <c r="N8882" s="219"/>
      <c r="O8882" s="219"/>
      <c r="P8882" s="219"/>
      <c r="Q8882" s="219"/>
      <c r="R8882" s="219"/>
      <c r="S8882" s="219"/>
      <c r="T8882" s="220"/>
      <c r="AT8882" s="221" t="s">
        <v>272</v>
      </c>
      <c r="AU8882" s="221" t="s">
        <v>91</v>
      </c>
      <c r="AV8882" s="13" t="s">
        <v>89</v>
      </c>
      <c r="AW8882" s="13" t="s">
        <v>38</v>
      </c>
      <c r="AX8882" s="13" t="s">
        <v>82</v>
      </c>
      <c r="AY8882" s="221" t="s">
        <v>262</v>
      </c>
    </row>
    <row r="8883" spans="2:51" s="15" customFormat="1" ht="10">
      <c r="B8883" s="233"/>
      <c r="C8883" s="234"/>
      <c r="D8883" s="208" t="s">
        <v>272</v>
      </c>
      <c r="E8883" s="235" t="s">
        <v>44</v>
      </c>
      <c r="F8883" s="236" t="s">
        <v>831</v>
      </c>
      <c r="G8883" s="234"/>
      <c r="H8883" s="237">
        <v>28.5</v>
      </c>
      <c r="I8883" s="238"/>
      <c r="J8883" s="234"/>
      <c r="K8883" s="234"/>
      <c r="L8883" s="239"/>
      <c r="M8883" s="240"/>
      <c r="N8883" s="241"/>
      <c r="O8883" s="241"/>
      <c r="P8883" s="241"/>
      <c r="Q8883" s="241"/>
      <c r="R8883" s="241"/>
      <c r="S8883" s="241"/>
      <c r="T8883" s="242"/>
      <c r="AT8883" s="243" t="s">
        <v>272</v>
      </c>
      <c r="AU8883" s="243" t="s">
        <v>91</v>
      </c>
      <c r="AV8883" s="15" t="s">
        <v>91</v>
      </c>
      <c r="AW8883" s="15" t="s">
        <v>38</v>
      </c>
      <c r="AX8883" s="15" t="s">
        <v>82</v>
      </c>
      <c r="AY8883" s="243" t="s">
        <v>262</v>
      </c>
    </row>
    <row r="8884" spans="2:51" s="13" customFormat="1" ht="10">
      <c r="B8884" s="212"/>
      <c r="C8884" s="213"/>
      <c r="D8884" s="208" t="s">
        <v>272</v>
      </c>
      <c r="E8884" s="214" t="s">
        <v>44</v>
      </c>
      <c r="F8884" s="215" t="s">
        <v>885</v>
      </c>
      <c r="G8884" s="213"/>
      <c r="H8884" s="214" t="s">
        <v>44</v>
      </c>
      <c r="I8884" s="216"/>
      <c r="J8884" s="213"/>
      <c r="K8884" s="213"/>
      <c r="L8884" s="217"/>
      <c r="M8884" s="218"/>
      <c r="N8884" s="219"/>
      <c r="O8884" s="219"/>
      <c r="P8884" s="219"/>
      <c r="Q8884" s="219"/>
      <c r="R8884" s="219"/>
      <c r="S8884" s="219"/>
      <c r="T8884" s="220"/>
      <c r="AT8884" s="221" t="s">
        <v>272</v>
      </c>
      <c r="AU8884" s="221" t="s">
        <v>91</v>
      </c>
      <c r="AV8884" s="13" t="s">
        <v>89</v>
      </c>
      <c r="AW8884" s="13" t="s">
        <v>38</v>
      </c>
      <c r="AX8884" s="13" t="s">
        <v>82</v>
      </c>
      <c r="AY8884" s="221" t="s">
        <v>262</v>
      </c>
    </row>
    <row r="8885" spans="2:51" s="15" customFormat="1" ht="10">
      <c r="B8885" s="233"/>
      <c r="C8885" s="234"/>
      <c r="D8885" s="208" t="s">
        <v>272</v>
      </c>
      <c r="E8885" s="235" t="s">
        <v>44</v>
      </c>
      <c r="F8885" s="236" t="s">
        <v>833</v>
      </c>
      <c r="G8885" s="234"/>
      <c r="H8885" s="237">
        <v>54.8</v>
      </c>
      <c r="I8885" s="238"/>
      <c r="J8885" s="234"/>
      <c r="K8885" s="234"/>
      <c r="L8885" s="239"/>
      <c r="M8885" s="240"/>
      <c r="N8885" s="241"/>
      <c r="O8885" s="241"/>
      <c r="P8885" s="241"/>
      <c r="Q8885" s="241"/>
      <c r="R8885" s="241"/>
      <c r="S8885" s="241"/>
      <c r="T8885" s="242"/>
      <c r="AT8885" s="243" t="s">
        <v>272</v>
      </c>
      <c r="AU8885" s="243" t="s">
        <v>91</v>
      </c>
      <c r="AV8885" s="15" t="s">
        <v>91</v>
      </c>
      <c r="AW8885" s="15" t="s">
        <v>4</v>
      </c>
      <c r="AX8885" s="15" t="s">
        <v>82</v>
      </c>
      <c r="AY8885" s="243" t="s">
        <v>262</v>
      </c>
    </row>
    <row r="8886" spans="2:51" s="13" customFormat="1" ht="10">
      <c r="B8886" s="212"/>
      <c r="C8886" s="213"/>
      <c r="D8886" s="208" t="s">
        <v>272</v>
      </c>
      <c r="E8886" s="214" t="s">
        <v>44</v>
      </c>
      <c r="F8886" s="215" t="s">
        <v>886</v>
      </c>
      <c r="G8886" s="213"/>
      <c r="H8886" s="214" t="s">
        <v>44</v>
      </c>
      <c r="I8886" s="216"/>
      <c r="J8886" s="213"/>
      <c r="K8886" s="213"/>
      <c r="L8886" s="217"/>
      <c r="M8886" s="218"/>
      <c r="N8886" s="219"/>
      <c r="O8886" s="219"/>
      <c r="P8886" s="219"/>
      <c r="Q8886" s="219"/>
      <c r="R8886" s="219"/>
      <c r="S8886" s="219"/>
      <c r="T8886" s="220"/>
      <c r="AT8886" s="221" t="s">
        <v>272</v>
      </c>
      <c r="AU8886" s="221" t="s">
        <v>91</v>
      </c>
      <c r="AV8886" s="13" t="s">
        <v>89</v>
      </c>
      <c r="AW8886" s="13" t="s">
        <v>38</v>
      </c>
      <c r="AX8886" s="13" t="s">
        <v>82</v>
      </c>
      <c r="AY8886" s="221" t="s">
        <v>262</v>
      </c>
    </row>
    <row r="8887" spans="2:51" s="15" customFormat="1" ht="10">
      <c r="B8887" s="233"/>
      <c r="C8887" s="234"/>
      <c r="D8887" s="208" t="s">
        <v>272</v>
      </c>
      <c r="E8887" s="235" t="s">
        <v>44</v>
      </c>
      <c r="F8887" s="236" t="s">
        <v>768</v>
      </c>
      <c r="G8887" s="234"/>
      <c r="H8887" s="237">
        <v>3.8</v>
      </c>
      <c r="I8887" s="238"/>
      <c r="J8887" s="234"/>
      <c r="K8887" s="234"/>
      <c r="L8887" s="239"/>
      <c r="M8887" s="240"/>
      <c r="N8887" s="241"/>
      <c r="O8887" s="241"/>
      <c r="P8887" s="241"/>
      <c r="Q8887" s="241"/>
      <c r="R8887" s="241"/>
      <c r="S8887" s="241"/>
      <c r="T8887" s="242"/>
      <c r="AT8887" s="243" t="s">
        <v>272</v>
      </c>
      <c r="AU8887" s="243" t="s">
        <v>91</v>
      </c>
      <c r="AV8887" s="15" t="s">
        <v>91</v>
      </c>
      <c r="AW8887" s="15" t="s">
        <v>38</v>
      </c>
      <c r="AX8887" s="15" t="s">
        <v>82</v>
      </c>
      <c r="AY8887" s="243" t="s">
        <v>262</v>
      </c>
    </row>
    <row r="8888" spans="2:51" s="13" customFormat="1" ht="10">
      <c r="B8888" s="212"/>
      <c r="C8888" s="213"/>
      <c r="D8888" s="208" t="s">
        <v>272</v>
      </c>
      <c r="E8888" s="214" t="s">
        <v>44</v>
      </c>
      <c r="F8888" s="215" t="s">
        <v>887</v>
      </c>
      <c r="G8888" s="213"/>
      <c r="H8888" s="214" t="s">
        <v>44</v>
      </c>
      <c r="I8888" s="216"/>
      <c r="J8888" s="213"/>
      <c r="K8888" s="213"/>
      <c r="L8888" s="217"/>
      <c r="M8888" s="218"/>
      <c r="N8888" s="219"/>
      <c r="O8888" s="219"/>
      <c r="P8888" s="219"/>
      <c r="Q8888" s="219"/>
      <c r="R8888" s="219"/>
      <c r="S8888" s="219"/>
      <c r="T8888" s="220"/>
      <c r="AT8888" s="221" t="s">
        <v>272</v>
      </c>
      <c r="AU8888" s="221" t="s">
        <v>91</v>
      </c>
      <c r="AV8888" s="13" t="s">
        <v>89</v>
      </c>
      <c r="AW8888" s="13" t="s">
        <v>38</v>
      </c>
      <c r="AX8888" s="13" t="s">
        <v>82</v>
      </c>
      <c r="AY8888" s="221" t="s">
        <v>262</v>
      </c>
    </row>
    <row r="8889" spans="2:51" s="15" customFormat="1" ht="10">
      <c r="B8889" s="233"/>
      <c r="C8889" s="234"/>
      <c r="D8889" s="208" t="s">
        <v>272</v>
      </c>
      <c r="E8889" s="235" t="s">
        <v>44</v>
      </c>
      <c r="F8889" s="236" t="s">
        <v>836</v>
      </c>
      <c r="G8889" s="234"/>
      <c r="H8889" s="237">
        <v>10.1</v>
      </c>
      <c r="I8889" s="238"/>
      <c r="J8889" s="234"/>
      <c r="K8889" s="234"/>
      <c r="L8889" s="239"/>
      <c r="M8889" s="240"/>
      <c r="N8889" s="241"/>
      <c r="O8889" s="241"/>
      <c r="P8889" s="241"/>
      <c r="Q8889" s="241"/>
      <c r="R8889" s="241"/>
      <c r="S8889" s="241"/>
      <c r="T8889" s="242"/>
      <c r="AT8889" s="243" t="s">
        <v>272</v>
      </c>
      <c r="AU8889" s="243" t="s">
        <v>91</v>
      </c>
      <c r="AV8889" s="15" t="s">
        <v>91</v>
      </c>
      <c r="AW8889" s="15" t="s">
        <v>38</v>
      </c>
      <c r="AX8889" s="15" t="s">
        <v>82</v>
      </c>
      <c r="AY8889" s="243" t="s">
        <v>262</v>
      </c>
    </row>
    <row r="8890" spans="2:51" s="13" customFormat="1" ht="10">
      <c r="B8890" s="212"/>
      <c r="C8890" s="213"/>
      <c r="D8890" s="208" t="s">
        <v>272</v>
      </c>
      <c r="E8890" s="214" t="s">
        <v>44</v>
      </c>
      <c r="F8890" s="215" t="s">
        <v>888</v>
      </c>
      <c r="G8890" s="213"/>
      <c r="H8890" s="214" t="s">
        <v>44</v>
      </c>
      <c r="I8890" s="216"/>
      <c r="J8890" s="213"/>
      <c r="K8890" s="213"/>
      <c r="L8890" s="217"/>
      <c r="M8890" s="218"/>
      <c r="N8890" s="219"/>
      <c r="O8890" s="219"/>
      <c r="P8890" s="219"/>
      <c r="Q8890" s="219"/>
      <c r="R8890" s="219"/>
      <c r="S8890" s="219"/>
      <c r="T8890" s="220"/>
      <c r="AT8890" s="221" t="s">
        <v>272</v>
      </c>
      <c r="AU8890" s="221" t="s">
        <v>91</v>
      </c>
      <c r="AV8890" s="13" t="s">
        <v>89</v>
      </c>
      <c r="AW8890" s="13" t="s">
        <v>38</v>
      </c>
      <c r="AX8890" s="13" t="s">
        <v>82</v>
      </c>
      <c r="AY8890" s="221" t="s">
        <v>262</v>
      </c>
    </row>
    <row r="8891" spans="2:51" s="15" customFormat="1" ht="10">
      <c r="B8891" s="233"/>
      <c r="C8891" s="234"/>
      <c r="D8891" s="208" t="s">
        <v>272</v>
      </c>
      <c r="E8891" s="235" t="s">
        <v>44</v>
      </c>
      <c r="F8891" s="236" t="s">
        <v>397</v>
      </c>
      <c r="G8891" s="234"/>
      <c r="H8891" s="237">
        <v>11</v>
      </c>
      <c r="I8891" s="238"/>
      <c r="J8891" s="234"/>
      <c r="K8891" s="234"/>
      <c r="L8891" s="239"/>
      <c r="M8891" s="240"/>
      <c r="N8891" s="241"/>
      <c r="O8891" s="241"/>
      <c r="P8891" s="241"/>
      <c r="Q8891" s="241"/>
      <c r="R8891" s="241"/>
      <c r="S8891" s="241"/>
      <c r="T8891" s="242"/>
      <c r="AT8891" s="243" t="s">
        <v>272</v>
      </c>
      <c r="AU8891" s="243" t="s">
        <v>91</v>
      </c>
      <c r="AV8891" s="15" t="s">
        <v>91</v>
      </c>
      <c r="AW8891" s="15" t="s">
        <v>38</v>
      </c>
      <c r="AX8891" s="15" t="s">
        <v>82</v>
      </c>
      <c r="AY8891" s="243" t="s">
        <v>262</v>
      </c>
    </row>
    <row r="8892" spans="2:51" s="13" customFormat="1" ht="10">
      <c r="B8892" s="212"/>
      <c r="C8892" s="213"/>
      <c r="D8892" s="208" t="s">
        <v>272</v>
      </c>
      <c r="E8892" s="214" t="s">
        <v>44</v>
      </c>
      <c r="F8892" s="215" t="s">
        <v>889</v>
      </c>
      <c r="G8892" s="213"/>
      <c r="H8892" s="214" t="s">
        <v>44</v>
      </c>
      <c r="I8892" s="216"/>
      <c r="J8892" s="213"/>
      <c r="K8892" s="213"/>
      <c r="L8892" s="217"/>
      <c r="M8892" s="218"/>
      <c r="N8892" s="219"/>
      <c r="O8892" s="219"/>
      <c r="P8892" s="219"/>
      <c r="Q8892" s="219"/>
      <c r="R8892" s="219"/>
      <c r="S8892" s="219"/>
      <c r="T8892" s="220"/>
      <c r="AT8892" s="221" t="s">
        <v>272</v>
      </c>
      <c r="AU8892" s="221" t="s">
        <v>91</v>
      </c>
      <c r="AV8892" s="13" t="s">
        <v>89</v>
      </c>
      <c r="AW8892" s="13" t="s">
        <v>38</v>
      </c>
      <c r="AX8892" s="13" t="s">
        <v>82</v>
      </c>
      <c r="AY8892" s="221" t="s">
        <v>262</v>
      </c>
    </row>
    <row r="8893" spans="2:51" s="15" customFormat="1" ht="10">
      <c r="B8893" s="233"/>
      <c r="C8893" s="234"/>
      <c r="D8893" s="208" t="s">
        <v>272</v>
      </c>
      <c r="E8893" s="235" t="s">
        <v>44</v>
      </c>
      <c r="F8893" s="236" t="s">
        <v>839</v>
      </c>
      <c r="G8893" s="234"/>
      <c r="H8893" s="237">
        <v>3.1</v>
      </c>
      <c r="I8893" s="238"/>
      <c r="J8893" s="234"/>
      <c r="K8893" s="234"/>
      <c r="L8893" s="239"/>
      <c r="M8893" s="240"/>
      <c r="N8893" s="241"/>
      <c r="O8893" s="241"/>
      <c r="P8893" s="241"/>
      <c r="Q8893" s="241"/>
      <c r="R8893" s="241"/>
      <c r="S8893" s="241"/>
      <c r="T8893" s="242"/>
      <c r="AT8893" s="243" t="s">
        <v>272</v>
      </c>
      <c r="AU8893" s="243" t="s">
        <v>91</v>
      </c>
      <c r="AV8893" s="15" t="s">
        <v>91</v>
      </c>
      <c r="AW8893" s="15" t="s">
        <v>38</v>
      </c>
      <c r="AX8893" s="15" t="s">
        <v>82</v>
      </c>
      <c r="AY8893" s="243" t="s">
        <v>262</v>
      </c>
    </row>
    <row r="8894" spans="2:51" s="13" customFormat="1" ht="10">
      <c r="B8894" s="212"/>
      <c r="C8894" s="213"/>
      <c r="D8894" s="208" t="s">
        <v>272</v>
      </c>
      <c r="E8894" s="214" t="s">
        <v>44</v>
      </c>
      <c r="F8894" s="215" t="s">
        <v>890</v>
      </c>
      <c r="G8894" s="213"/>
      <c r="H8894" s="214" t="s">
        <v>44</v>
      </c>
      <c r="I8894" s="216"/>
      <c r="J8894" s="213"/>
      <c r="K8894" s="213"/>
      <c r="L8894" s="217"/>
      <c r="M8894" s="218"/>
      <c r="N8894" s="219"/>
      <c r="O8894" s="219"/>
      <c r="P8894" s="219"/>
      <c r="Q8894" s="219"/>
      <c r="R8894" s="219"/>
      <c r="S8894" s="219"/>
      <c r="T8894" s="220"/>
      <c r="AT8894" s="221" t="s">
        <v>272</v>
      </c>
      <c r="AU8894" s="221" t="s">
        <v>91</v>
      </c>
      <c r="AV8894" s="13" t="s">
        <v>89</v>
      </c>
      <c r="AW8894" s="13" t="s">
        <v>38</v>
      </c>
      <c r="AX8894" s="13" t="s">
        <v>82</v>
      </c>
      <c r="AY8894" s="221" t="s">
        <v>262</v>
      </c>
    </row>
    <row r="8895" spans="2:51" s="15" customFormat="1" ht="10">
      <c r="B8895" s="233"/>
      <c r="C8895" s="234"/>
      <c r="D8895" s="208" t="s">
        <v>272</v>
      </c>
      <c r="E8895" s="235" t="s">
        <v>44</v>
      </c>
      <c r="F8895" s="236" t="s">
        <v>841</v>
      </c>
      <c r="G8895" s="234"/>
      <c r="H8895" s="237">
        <v>4.8</v>
      </c>
      <c r="I8895" s="238"/>
      <c r="J8895" s="234"/>
      <c r="K8895" s="234"/>
      <c r="L8895" s="239"/>
      <c r="M8895" s="240"/>
      <c r="N8895" s="241"/>
      <c r="O8895" s="241"/>
      <c r="P8895" s="241"/>
      <c r="Q8895" s="241"/>
      <c r="R8895" s="241"/>
      <c r="S8895" s="241"/>
      <c r="T8895" s="242"/>
      <c r="AT8895" s="243" t="s">
        <v>272</v>
      </c>
      <c r="AU8895" s="243" t="s">
        <v>91</v>
      </c>
      <c r="AV8895" s="15" t="s">
        <v>91</v>
      </c>
      <c r="AW8895" s="15" t="s">
        <v>38</v>
      </c>
      <c r="AX8895" s="15" t="s">
        <v>82</v>
      </c>
      <c r="AY8895" s="243" t="s">
        <v>262</v>
      </c>
    </row>
    <row r="8896" spans="2:51" s="13" customFormat="1" ht="10">
      <c r="B8896" s="212"/>
      <c r="C8896" s="213"/>
      <c r="D8896" s="208" t="s">
        <v>272</v>
      </c>
      <c r="E8896" s="214" t="s">
        <v>44</v>
      </c>
      <c r="F8896" s="215" t="s">
        <v>891</v>
      </c>
      <c r="G8896" s="213"/>
      <c r="H8896" s="214" t="s">
        <v>44</v>
      </c>
      <c r="I8896" s="216"/>
      <c r="J8896" s="213"/>
      <c r="K8896" s="213"/>
      <c r="L8896" s="217"/>
      <c r="M8896" s="218"/>
      <c r="N8896" s="219"/>
      <c r="O8896" s="219"/>
      <c r="P8896" s="219"/>
      <c r="Q8896" s="219"/>
      <c r="R8896" s="219"/>
      <c r="S8896" s="219"/>
      <c r="T8896" s="220"/>
      <c r="AT8896" s="221" t="s">
        <v>272</v>
      </c>
      <c r="AU8896" s="221" t="s">
        <v>91</v>
      </c>
      <c r="AV8896" s="13" t="s">
        <v>89</v>
      </c>
      <c r="AW8896" s="13" t="s">
        <v>38</v>
      </c>
      <c r="AX8896" s="13" t="s">
        <v>82</v>
      </c>
      <c r="AY8896" s="221" t="s">
        <v>262</v>
      </c>
    </row>
    <row r="8897" spans="2:51" s="15" customFormat="1" ht="10">
      <c r="B8897" s="233"/>
      <c r="C8897" s="234"/>
      <c r="D8897" s="208" t="s">
        <v>272</v>
      </c>
      <c r="E8897" s="235" t="s">
        <v>44</v>
      </c>
      <c r="F8897" s="236" t="s">
        <v>892</v>
      </c>
      <c r="G8897" s="234"/>
      <c r="H8897" s="237">
        <v>3.7</v>
      </c>
      <c r="I8897" s="238"/>
      <c r="J8897" s="234"/>
      <c r="K8897" s="234"/>
      <c r="L8897" s="239"/>
      <c r="M8897" s="240"/>
      <c r="N8897" s="241"/>
      <c r="O8897" s="241"/>
      <c r="P8897" s="241"/>
      <c r="Q8897" s="241"/>
      <c r="R8897" s="241"/>
      <c r="S8897" s="241"/>
      <c r="T8897" s="242"/>
      <c r="AT8897" s="243" t="s">
        <v>272</v>
      </c>
      <c r="AU8897" s="243" t="s">
        <v>91</v>
      </c>
      <c r="AV8897" s="15" t="s">
        <v>91</v>
      </c>
      <c r="AW8897" s="15" t="s">
        <v>38</v>
      </c>
      <c r="AX8897" s="15" t="s">
        <v>82</v>
      </c>
      <c r="AY8897" s="243" t="s">
        <v>262</v>
      </c>
    </row>
    <row r="8898" spans="2:51" s="13" customFormat="1" ht="10">
      <c r="B8898" s="212"/>
      <c r="C8898" s="213"/>
      <c r="D8898" s="208" t="s">
        <v>272</v>
      </c>
      <c r="E8898" s="214" t="s">
        <v>44</v>
      </c>
      <c r="F8898" s="215" t="s">
        <v>893</v>
      </c>
      <c r="G8898" s="213"/>
      <c r="H8898" s="214" t="s">
        <v>44</v>
      </c>
      <c r="I8898" s="216"/>
      <c r="J8898" s="213"/>
      <c r="K8898" s="213"/>
      <c r="L8898" s="217"/>
      <c r="M8898" s="218"/>
      <c r="N8898" s="219"/>
      <c r="O8898" s="219"/>
      <c r="P8898" s="219"/>
      <c r="Q8898" s="219"/>
      <c r="R8898" s="219"/>
      <c r="S8898" s="219"/>
      <c r="T8898" s="220"/>
      <c r="AT8898" s="221" t="s">
        <v>272</v>
      </c>
      <c r="AU8898" s="221" t="s">
        <v>91</v>
      </c>
      <c r="AV8898" s="13" t="s">
        <v>89</v>
      </c>
      <c r="AW8898" s="13" t="s">
        <v>38</v>
      </c>
      <c r="AX8898" s="13" t="s">
        <v>82</v>
      </c>
      <c r="AY8898" s="221" t="s">
        <v>262</v>
      </c>
    </row>
    <row r="8899" spans="2:51" s="15" customFormat="1" ht="10">
      <c r="B8899" s="233"/>
      <c r="C8899" s="234"/>
      <c r="D8899" s="208" t="s">
        <v>272</v>
      </c>
      <c r="E8899" s="235" t="s">
        <v>44</v>
      </c>
      <c r="F8899" s="236" t="s">
        <v>786</v>
      </c>
      <c r="G8899" s="234"/>
      <c r="H8899" s="237">
        <v>8.8000000000000007</v>
      </c>
      <c r="I8899" s="238"/>
      <c r="J8899" s="234"/>
      <c r="K8899" s="234"/>
      <c r="L8899" s="239"/>
      <c r="M8899" s="240"/>
      <c r="N8899" s="241"/>
      <c r="O8899" s="241"/>
      <c r="P8899" s="241"/>
      <c r="Q8899" s="241"/>
      <c r="R8899" s="241"/>
      <c r="S8899" s="241"/>
      <c r="T8899" s="242"/>
      <c r="AT8899" s="243" t="s">
        <v>272</v>
      </c>
      <c r="AU8899" s="243" t="s">
        <v>91</v>
      </c>
      <c r="AV8899" s="15" t="s">
        <v>91</v>
      </c>
      <c r="AW8899" s="15" t="s">
        <v>38</v>
      </c>
      <c r="AX8899" s="15" t="s">
        <v>82</v>
      </c>
      <c r="AY8899" s="243" t="s">
        <v>262</v>
      </c>
    </row>
    <row r="8900" spans="2:51" s="14" customFormat="1" ht="10">
      <c r="B8900" s="222"/>
      <c r="C8900" s="223"/>
      <c r="D8900" s="208" t="s">
        <v>272</v>
      </c>
      <c r="E8900" s="224" t="s">
        <v>44</v>
      </c>
      <c r="F8900" s="225" t="s">
        <v>284</v>
      </c>
      <c r="G8900" s="223"/>
      <c r="H8900" s="226">
        <v>588.09999999999991</v>
      </c>
      <c r="I8900" s="227"/>
      <c r="J8900" s="223"/>
      <c r="K8900" s="223"/>
      <c r="L8900" s="228"/>
      <c r="M8900" s="229"/>
      <c r="N8900" s="230"/>
      <c r="O8900" s="230"/>
      <c r="P8900" s="230"/>
      <c r="Q8900" s="230"/>
      <c r="R8900" s="230"/>
      <c r="S8900" s="230"/>
      <c r="T8900" s="231"/>
      <c r="AT8900" s="232" t="s">
        <v>272</v>
      </c>
      <c r="AU8900" s="232" t="s">
        <v>91</v>
      </c>
      <c r="AV8900" s="14" t="s">
        <v>97</v>
      </c>
      <c r="AW8900" s="14" t="s">
        <v>38</v>
      </c>
      <c r="AX8900" s="14" t="s">
        <v>82</v>
      </c>
      <c r="AY8900" s="232" t="s">
        <v>262</v>
      </c>
    </row>
    <row r="8901" spans="2:51" s="13" customFormat="1" ht="10">
      <c r="B8901" s="212"/>
      <c r="C8901" s="213"/>
      <c r="D8901" s="208" t="s">
        <v>272</v>
      </c>
      <c r="E8901" s="214" t="s">
        <v>44</v>
      </c>
      <c r="F8901" s="215" t="s">
        <v>894</v>
      </c>
      <c r="G8901" s="213"/>
      <c r="H8901" s="214" t="s">
        <v>44</v>
      </c>
      <c r="I8901" s="216"/>
      <c r="J8901" s="213"/>
      <c r="K8901" s="213"/>
      <c r="L8901" s="217"/>
      <c r="M8901" s="218"/>
      <c r="N8901" s="219"/>
      <c r="O8901" s="219"/>
      <c r="P8901" s="219"/>
      <c r="Q8901" s="219"/>
      <c r="R8901" s="219"/>
      <c r="S8901" s="219"/>
      <c r="T8901" s="220"/>
      <c r="AT8901" s="221" t="s">
        <v>272</v>
      </c>
      <c r="AU8901" s="221" t="s">
        <v>91</v>
      </c>
      <c r="AV8901" s="13" t="s">
        <v>89</v>
      </c>
      <c r="AW8901" s="13" t="s">
        <v>38</v>
      </c>
      <c r="AX8901" s="13" t="s">
        <v>82</v>
      </c>
      <c r="AY8901" s="221" t="s">
        <v>262</v>
      </c>
    </row>
    <row r="8902" spans="2:51" s="13" customFormat="1" ht="10">
      <c r="B8902" s="212"/>
      <c r="C8902" s="213"/>
      <c r="D8902" s="208" t="s">
        <v>272</v>
      </c>
      <c r="E8902" s="214" t="s">
        <v>44</v>
      </c>
      <c r="F8902" s="215" t="s">
        <v>895</v>
      </c>
      <c r="G8902" s="213"/>
      <c r="H8902" s="214" t="s">
        <v>44</v>
      </c>
      <c r="I8902" s="216"/>
      <c r="J8902" s="213"/>
      <c r="K8902" s="213"/>
      <c r="L8902" s="217"/>
      <c r="M8902" s="218"/>
      <c r="N8902" s="219"/>
      <c r="O8902" s="219"/>
      <c r="P8902" s="219"/>
      <c r="Q8902" s="219"/>
      <c r="R8902" s="219"/>
      <c r="S8902" s="219"/>
      <c r="T8902" s="220"/>
      <c r="AT8902" s="221" t="s">
        <v>272</v>
      </c>
      <c r="AU8902" s="221" t="s">
        <v>91</v>
      </c>
      <c r="AV8902" s="13" t="s">
        <v>89</v>
      </c>
      <c r="AW8902" s="13" t="s">
        <v>38</v>
      </c>
      <c r="AX8902" s="13" t="s">
        <v>82</v>
      </c>
      <c r="AY8902" s="221" t="s">
        <v>262</v>
      </c>
    </row>
    <row r="8903" spans="2:51" s="15" customFormat="1" ht="10">
      <c r="B8903" s="233"/>
      <c r="C8903" s="234"/>
      <c r="D8903" s="208" t="s">
        <v>272</v>
      </c>
      <c r="E8903" s="235" t="s">
        <v>44</v>
      </c>
      <c r="F8903" s="236" t="s">
        <v>896</v>
      </c>
      <c r="G8903" s="234"/>
      <c r="H8903" s="237">
        <v>15.5</v>
      </c>
      <c r="I8903" s="238"/>
      <c r="J8903" s="234"/>
      <c r="K8903" s="234"/>
      <c r="L8903" s="239"/>
      <c r="M8903" s="240"/>
      <c r="N8903" s="241"/>
      <c r="O8903" s="241"/>
      <c r="P8903" s="241"/>
      <c r="Q8903" s="241"/>
      <c r="R8903" s="241"/>
      <c r="S8903" s="241"/>
      <c r="T8903" s="242"/>
      <c r="AT8903" s="243" t="s">
        <v>272</v>
      </c>
      <c r="AU8903" s="243" t="s">
        <v>91</v>
      </c>
      <c r="AV8903" s="15" t="s">
        <v>91</v>
      </c>
      <c r="AW8903" s="15" t="s">
        <v>38</v>
      </c>
      <c r="AX8903" s="15" t="s">
        <v>82</v>
      </c>
      <c r="AY8903" s="243" t="s">
        <v>262</v>
      </c>
    </row>
    <row r="8904" spans="2:51" s="13" customFormat="1" ht="10">
      <c r="B8904" s="212"/>
      <c r="C8904" s="213"/>
      <c r="D8904" s="208" t="s">
        <v>272</v>
      </c>
      <c r="E8904" s="214" t="s">
        <v>44</v>
      </c>
      <c r="F8904" s="215" t="s">
        <v>801</v>
      </c>
      <c r="G8904" s="213"/>
      <c r="H8904" s="214" t="s">
        <v>44</v>
      </c>
      <c r="I8904" s="216"/>
      <c r="J8904" s="213"/>
      <c r="K8904" s="213"/>
      <c r="L8904" s="217"/>
      <c r="M8904" s="218"/>
      <c r="N8904" s="219"/>
      <c r="O8904" s="219"/>
      <c r="P8904" s="219"/>
      <c r="Q8904" s="219"/>
      <c r="R8904" s="219"/>
      <c r="S8904" s="219"/>
      <c r="T8904" s="220"/>
      <c r="AT8904" s="221" t="s">
        <v>272</v>
      </c>
      <c r="AU8904" s="221" t="s">
        <v>91</v>
      </c>
      <c r="AV8904" s="13" t="s">
        <v>89</v>
      </c>
      <c r="AW8904" s="13" t="s">
        <v>38</v>
      </c>
      <c r="AX8904" s="13" t="s">
        <v>82</v>
      </c>
      <c r="AY8904" s="221" t="s">
        <v>262</v>
      </c>
    </row>
    <row r="8905" spans="2:51" s="15" customFormat="1" ht="10">
      <c r="B8905" s="233"/>
      <c r="C8905" s="234"/>
      <c r="D8905" s="208" t="s">
        <v>272</v>
      </c>
      <c r="E8905" s="235" t="s">
        <v>44</v>
      </c>
      <c r="F8905" s="236" t="s">
        <v>897</v>
      </c>
      <c r="G8905" s="234"/>
      <c r="H8905" s="237">
        <v>8.8000000000000007</v>
      </c>
      <c r="I8905" s="238"/>
      <c r="J8905" s="234"/>
      <c r="K8905" s="234"/>
      <c r="L8905" s="239"/>
      <c r="M8905" s="240"/>
      <c r="N8905" s="241"/>
      <c r="O8905" s="241"/>
      <c r="P8905" s="241"/>
      <c r="Q8905" s="241"/>
      <c r="R8905" s="241"/>
      <c r="S8905" s="241"/>
      <c r="T8905" s="242"/>
      <c r="AT8905" s="243" t="s">
        <v>272</v>
      </c>
      <c r="AU8905" s="243" t="s">
        <v>91</v>
      </c>
      <c r="AV8905" s="15" t="s">
        <v>91</v>
      </c>
      <c r="AW8905" s="15" t="s">
        <v>38</v>
      </c>
      <c r="AX8905" s="15" t="s">
        <v>82</v>
      </c>
      <c r="AY8905" s="243" t="s">
        <v>262</v>
      </c>
    </row>
    <row r="8906" spans="2:51" s="15" customFormat="1" ht="10">
      <c r="B8906" s="233"/>
      <c r="C8906" s="234"/>
      <c r="D8906" s="208" t="s">
        <v>272</v>
      </c>
      <c r="E8906" s="235" t="s">
        <v>44</v>
      </c>
      <c r="F8906" s="236" t="s">
        <v>898</v>
      </c>
      <c r="G8906" s="234"/>
      <c r="H8906" s="237">
        <v>3.9</v>
      </c>
      <c r="I8906" s="238"/>
      <c r="J8906" s="234"/>
      <c r="K8906" s="234"/>
      <c r="L8906" s="239"/>
      <c r="M8906" s="240"/>
      <c r="N8906" s="241"/>
      <c r="O8906" s="241"/>
      <c r="P8906" s="241"/>
      <c r="Q8906" s="241"/>
      <c r="R8906" s="241"/>
      <c r="S8906" s="241"/>
      <c r="T8906" s="242"/>
      <c r="AT8906" s="243" t="s">
        <v>272</v>
      </c>
      <c r="AU8906" s="243" t="s">
        <v>91</v>
      </c>
      <c r="AV8906" s="15" t="s">
        <v>91</v>
      </c>
      <c r="AW8906" s="15" t="s">
        <v>38</v>
      </c>
      <c r="AX8906" s="15" t="s">
        <v>82</v>
      </c>
      <c r="AY8906" s="243" t="s">
        <v>262</v>
      </c>
    </row>
    <row r="8907" spans="2:51" s="13" customFormat="1" ht="10">
      <c r="B8907" s="212"/>
      <c r="C8907" s="213"/>
      <c r="D8907" s="208" t="s">
        <v>272</v>
      </c>
      <c r="E8907" s="214" t="s">
        <v>44</v>
      </c>
      <c r="F8907" s="215" t="s">
        <v>899</v>
      </c>
      <c r="G8907" s="213"/>
      <c r="H8907" s="214" t="s">
        <v>44</v>
      </c>
      <c r="I8907" s="216"/>
      <c r="J8907" s="213"/>
      <c r="K8907" s="213"/>
      <c r="L8907" s="217"/>
      <c r="M8907" s="218"/>
      <c r="N8907" s="219"/>
      <c r="O8907" s="219"/>
      <c r="P8907" s="219"/>
      <c r="Q8907" s="219"/>
      <c r="R8907" s="219"/>
      <c r="S8907" s="219"/>
      <c r="T8907" s="220"/>
      <c r="AT8907" s="221" t="s">
        <v>272</v>
      </c>
      <c r="AU8907" s="221" t="s">
        <v>91</v>
      </c>
      <c r="AV8907" s="13" t="s">
        <v>89</v>
      </c>
      <c r="AW8907" s="13" t="s">
        <v>38</v>
      </c>
      <c r="AX8907" s="13" t="s">
        <v>82</v>
      </c>
      <c r="AY8907" s="221" t="s">
        <v>262</v>
      </c>
    </row>
    <row r="8908" spans="2:51" s="15" customFormat="1" ht="10">
      <c r="B8908" s="233"/>
      <c r="C8908" s="234"/>
      <c r="D8908" s="208" t="s">
        <v>272</v>
      </c>
      <c r="E8908" s="235" t="s">
        <v>44</v>
      </c>
      <c r="F8908" s="236" t="s">
        <v>900</v>
      </c>
      <c r="G8908" s="234"/>
      <c r="H8908" s="237">
        <v>50.8</v>
      </c>
      <c r="I8908" s="238"/>
      <c r="J8908" s="234"/>
      <c r="K8908" s="234"/>
      <c r="L8908" s="239"/>
      <c r="M8908" s="240"/>
      <c r="N8908" s="241"/>
      <c r="O8908" s="241"/>
      <c r="P8908" s="241"/>
      <c r="Q8908" s="241"/>
      <c r="R8908" s="241"/>
      <c r="S8908" s="241"/>
      <c r="T8908" s="242"/>
      <c r="AT8908" s="243" t="s">
        <v>272</v>
      </c>
      <c r="AU8908" s="243" t="s">
        <v>91</v>
      </c>
      <c r="AV8908" s="15" t="s">
        <v>91</v>
      </c>
      <c r="AW8908" s="15" t="s">
        <v>38</v>
      </c>
      <c r="AX8908" s="15" t="s">
        <v>82</v>
      </c>
      <c r="AY8908" s="243" t="s">
        <v>262</v>
      </c>
    </row>
    <row r="8909" spans="2:51" s="13" customFormat="1" ht="10">
      <c r="B8909" s="212"/>
      <c r="C8909" s="213"/>
      <c r="D8909" s="208" t="s">
        <v>272</v>
      </c>
      <c r="E8909" s="214" t="s">
        <v>44</v>
      </c>
      <c r="F8909" s="215" t="s">
        <v>901</v>
      </c>
      <c r="G8909" s="213"/>
      <c r="H8909" s="214" t="s">
        <v>44</v>
      </c>
      <c r="I8909" s="216"/>
      <c r="J8909" s="213"/>
      <c r="K8909" s="213"/>
      <c r="L8909" s="217"/>
      <c r="M8909" s="218"/>
      <c r="N8909" s="219"/>
      <c r="O8909" s="219"/>
      <c r="P8909" s="219"/>
      <c r="Q8909" s="219"/>
      <c r="R8909" s="219"/>
      <c r="S8909" s="219"/>
      <c r="T8909" s="220"/>
      <c r="AT8909" s="221" t="s">
        <v>272</v>
      </c>
      <c r="AU8909" s="221" t="s">
        <v>91</v>
      </c>
      <c r="AV8909" s="13" t="s">
        <v>89</v>
      </c>
      <c r="AW8909" s="13" t="s">
        <v>38</v>
      </c>
      <c r="AX8909" s="13" t="s">
        <v>82</v>
      </c>
      <c r="AY8909" s="221" t="s">
        <v>262</v>
      </c>
    </row>
    <row r="8910" spans="2:51" s="15" customFormat="1" ht="10">
      <c r="B8910" s="233"/>
      <c r="C8910" s="234"/>
      <c r="D8910" s="208" t="s">
        <v>272</v>
      </c>
      <c r="E8910" s="235" t="s">
        <v>44</v>
      </c>
      <c r="F8910" s="236" t="s">
        <v>902</v>
      </c>
      <c r="G8910" s="234"/>
      <c r="H8910" s="237">
        <v>22.2</v>
      </c>
      <c r="I8910" s="238"/>
      <c r="J8910" s="234"/>
      <c r="K8910" s="234"/>
      <c r="L8910" s="239"/>
      <c r="M8910" s="240"/>
      <c r="N8910" s="241"/>
      <c r="O8910" s="241"/>
      <c r="P8910" s="241"/>
      <c r="Q8910" s="241"/>
      <c r="R8910" s="241"/>
      <c r="S8910" s="241"/>
      <c r="T8910" s="242"/>
      <c r="AT8910" s="243" t="s">
        <v>272</v>
      </c>
      <c r="AU8910" s="243" t="s">
        <v>91</v>
      </c>
      <c r="AV8910" s="15" t="s">
        <v>91</v>
      </c>
      <c r="AW8910" s="15" t="s">
        <v>38</v>
      </c>
      <c r="AX8910" s="15" t="s">
        <v>82</v>
      </c>
      <c r="AY8910" s="243" t="s">
        <v>262</v>
      </c>
    </row>
    <row r="8911" spans="2:51" s="14" customFormat="1" ht="10">
      <c r="B8911" s="222"/>
      <c r="C8911" s="223"/>
      <c r="D8911" s="208" t="s">
        <v>272</v>
      </c>
      <c r="E8911" s="224" t="s">
        <v>44</v>
      </c>
      <c r="F8911" s="225" t="s">
        <v>284</v>
      </c>
      <c r="G8911" s="223"/>
      <c r="H8911" s="226">
        <v>101.2</v>
      </c>
      <c r="I8911" s="227"/>
      <c r="J8911" s="223"/>
      <c r="K8911" s="223"/>
      <c r="L8911" s="228"/>
      <c r="M8911" s="229"/>
      <c r="N8911" s="230"/>
      <c r="O8911" s="230"/>
      <c r="P8911" s="230"/>
      <c r="Q8911" s="230"/>
      <c r="R8911" s="230"/>
      <c r="S8911" s="230"/>
      <c r="T8911" s="231"/>
      <c r="AT8911" s="232" t="s">
        <v>272</v>
      </c>
      <c r="AU8911" s="232" t="s">
        <v>91</v>
      </c>
      <c r="AV8911" s="14" t="s">
        <v>97</v>
      </c>
      <c r="AW8911" s="14" t="s">
        <v>38</v>
      </c>
      <c r="AX8911" s="14" t="s">
        <v>82</v>
      </c>
      <c r="AY8911" s="232" t="s">
        <v>262</v>
      </c>
    </row>
    <row r="8912" spans="2:51" s="16" customFormat="1" ht="10">
      <c r="B8912" s="244"/>
      <c r="C8912" s="245"/>
      <c r="D8912" s="208" t="s">
        <v>272</v>
      </c>
      <c r="E8912" s="246" t="s">
        <v>44</v>
      </c>
      <c r="F8912" s="247" t="s">
        <v>291</v>
      </c>
      <c r="G8912" s="245"/>
      <c r="H8912" s="248">
        <v>2385.3000000000011</v>
      </c>
      <c r="I8912" s="249"/>
      <c r="J8912" s="245"/>
      <c r="K8912" s="245"/>
      <c r="L8912" s="250"/>
      <c r="M8912" s="251"/>
      <c r="N8912" s="252"/>
      <c r="O8912" s="252"/>
      <c r="P8912" s="252"/>
      <c r="Q8912" s="252"/>
      <c r="R8912" s="252"/>
      <c r="S8912" s="252"/>
      <c r="T8912" s="253"/>
      <c r="AT8912" s="254" t="s">
        <v>272</v>
      </c>
      <c r="AU8912" s="254" t="s">
        <v>91</v>
      </c>
      <c r="AV8912" s="16" t="s">
        <v>104</v>
      </c>
      <c r="AW8912" s="16" t="s">
        <v>38</v>
      </c>
      <c r="AX8912" s="16" t="s">
        <v>89</v>
      </c>
      <c r="AY8912" s="254" t="s">
        <v>262</v>
      </c>
    </row>
    <row r="8913" spans="1:65" s="15" customFormat="1" ht="10">
      <c r="B8913" s="233"/>
      <c r="C8913" s="234"/>
      <c r="D8913" s="208" t="s">
        <v>272</v>
      </c>
      <c r="E8913" s="234"/>
      <c r="F8913" s="236" t="s">
        <v>3879</v>
      </c>
      <c r="G8913" s="234"/>
      <c r="H8913" s="237">
        <v>2504.5650000000001</v>
      </c>
      <c r="I8913" s="238"/>
      <c r="J8913" s="234"/>
      <c r="K8913" s="234"/>
      <c r="L8913" s="239"/>
      <c r="M8913" s="240"/>
      <c r="N8913" s="241"/>
      <c r="O8913" s="241"/>
      <c r="P8913" s="241"/>
      <c r="Q8913" s="241"/>
      <c r="R8913" s="241"/>
      <c r="S8913" s="241"/>
      <c r="T8913" s="242"/>
      <c r="AT8913" s="243" t="s">
        <v>272</v>
      </c>
      <c r="AU8913" s="243" t="s">
        <v>91</v>
      </c>
      <c r="AV8913" s="15" t="s">
        <v>91</v>
      </c>
      <c r="AW8913" s="15" t="s">
        <v>4</v>
      </c>
      <c r="AX8913" s="15" t="s">
        <v>89</v>
      </c>
      <c r="AY8913" s="243" t="s">
        <v>262</v>
      </c>
    </row>
    <row r="8914" spans="1:65" s="2" customFormat="1" ht="21.75" customHeight="1">
      <c r="A8914" s="37"/>
      <c r="B8914" s="38"/>
      <c r="C8914" s="195" t="s">
        <v>3880</v>
      </c>
      <c r="D8914" s="195" t="s">
        <v>264</v>
      </c>
      <c r="E8914" s="196" t="s">
        <v>3881</v>
      </c>
      <c r="F8914" s="197" t="s">
        <v>3882</v>
      </c>
      <c r="G8914" s="198" t="s">
        <v>342</v>
      </c>
      <c r="H8914" s="199">
        <v>743.40800000000002</v>
      </c>
      <c r="I8914" s="200"/>
      <c r="J8914" s="201">
        <f>ROUND(I8914*H8914,2)</f>
        <v>0</v>
      </c>
      <c r="K8914" s="197" t="s">
        <v>268</v>
      </c>
      <c r="L8914" s="42"/>
      <c r="M8914" s="202" t="s">
        <v>44</v>
      </c>
      <c r="N8914" s="203" t="s">
        <v>53</v>
      </c>
      <c r="O8914" s="67"/>
      <c r="P8914" s="204">
        <f>O8914*H8914</f>
        <v>0</v>
      </c>
      <c r="Q8914" s="204">
        <v>0</v>
      </c>
      <c r="R8914" s="204">
        <f>Q8914*H8914</f>
        <v>0</v>
      </c>
      <c r="S8914" s="204">
        <v>0</v>
      </c>
      <c r="T8914" s="205">
        <f>S8914*H8914</f>
        <v>0</v>
      </c>
      <c r="U8914" s="37"/>
      <c r="V8914" s="37"/>
      <c r="W8914" s="37"/>
      <c r="X8914" s="37"/>
      <c r="Y8914" s="37"/>
      <c r="Z8914" s="37"/>
      <c r="AA8914" s="37"/>
      <c r="AB8914" s="37"/>
      <c r="AC8914" s="37"/>
      <c r="AD8914" s="37"/>
      <c r="AE8914" s="37"/>
      <c r="AR8914" s="206" t="s">
        <v>442</v>
      </c>
      <c r="AT8914" s="206" t="s">
        <v>264</v>
      </c>
      <c r="AU8914" s="206" t="s">
        <v>91</v>
      </c>
      <c r="AY8914" s="19" t="s">
        <v>262</v>
      </c>
      <c r="BE8914" s="207">
        <f>IF(N8914="základní",J8914,0)</f>
        <v>0</v>
      </c>
      <c r="BF8914" s="207">
        <f>IF(N8914="snížená",J8914,0)</f>
        <v>0</v>
      </c>
      <c r="BG8914" s="207">
        <f>IF(N8914="zákl. přenesená",J8914,0)</f>
        <v>0</v>
      </c>
      <c r="BH8914" s="207">
        <f>IF(N8914="sníž. přenesená",J8914,0)</f>
        <v>0</v>
      </c>
      <c r="BI8914" s="207">
        <f>IF(N8914="nulová",J8914,0)</f>
        <v>0</v>
      </c>
      <c r="BJ8914" s="19" t="s">
        <v>89</v>
      </c>
      <c r="BK8914" s="207">
        <f>ROUND(I8914*H8914,2)</f>
        <v>0</v>
      </c>
      <c r="BL8914" s="19" t="s">
        <v>442</v>
      </c>
      <c r="BM8914" s="206" t="s">
        <v>3883</v>
      </c>
    </row>
    <row r="8915" spans="1:65" s="2" customFormat="1" ht="27">
      <c r="A8915" s="37"/>
      <c r="B8915" s="38"/>
      <c r="C8915" s="39"/>
      <c r="D8915" s="208" t="s">
        <v>270</v>
      </c>
      <c r="E8915" s="39"/>
      <c r="F8915" s="209" t="s">
        <v>3873</v>
      </c>
      <c r="G8915" s="39"/>
      <c r="H8915" s="39"/>
      <c r="I8915" s="118"/>
      <c r="J8915" s="39"/>
      <c r="K8915" s="39"/>
      <c r="L8915" s="42"/>
      <c r="M8915" s="210"/>
      <c r="N8915" s="211"/>
      <c r="O8915" s="67"/>
      <c r="P8915" s="67"/>
      <c r="Q8915" s="67"/>
      <c r="R8915" s="67"/>
      <c r="S8915" s="67"/>
      <c r="T8915" s="68"/>
      <c r="U8915" s="37"/>
      <c r="V8915" s="37"/>
      <c r="W8915" s="37"/>
      <c r="X8915" s="37"/>
      <c r="Y8915" s="37"/>
      <c r="Z8915" s="37"/>
      <c r="AA8915" s="37"/>
      <c r="AB8915" s="37"/>
      <c r="AC8915" s="37"/>
      <c r="AD8915" s="37"/>
      <c r="AE8915" s="37"/>
      <c r="AT8915" s="19" t="s">
        <v>270</v>
      </c>
      <c r="AU8915" s="19" t="s">
        <v>91</v>
      </c>
    </row>
    <row r="8916" spans="1:65" s="13" customFormat="1" ht="10">
      <c r="B8916" s="212"/>
      <c r="C8916" s="213"/>
      <c r="D8916" s="208" t="s">
        <v>272</v>
      </c>
      <c r="E8916" s="214" t="s">
        <v>44</v>
      </c>
      <c r="F8916" s="215" t="s">
        <v>907</v>
      </c>
      <c r="G8916" s="213"/>
      <c r="H8916" s="214" t="s">
        <v>44</v>
      </c>
      <c r="I8916" s="216"/>
      <c r="J8916" s="213"/>
      <c r="K8916" s="213"/>
      <c r="L8916" s="217"/>
      <c r="M8916" s="218"/>
      <c r="N8916" s="219"/>
      <c r="O8916" s="219"/>
      <c r="P8916" s="219"/>
      <c r="Q8916" s="219"/>
      <c r="R8916" s="219"/>
      <c r="S8916" s="219"/>
      <c r="T8916" s="220"/>
      <c r="AT8916" s="221" t="s">
        <v>272</v>
      </c>
      <c r="AU8916" s="221" t="s">
        <v>91</v>
      </c>
      <c r="AV8916" s="13" t="s">
        <v>89</v>
      </c>
      <c r="AW8916" s="13" t="s">
        <v>38</v>
      </c>
      <c r="AX8916" s="13" t="s">
        <v>82</v>
      </c>
      <c r="AY8916" s="221" t="s">
        <v>262</v>
      </c>
    </row>
    <row r="8917" spans="1:65" s="15" customFormat="1" ht="10">
      <c r="B8917" s="233"/>
      <c r="C8917" s="234"/>
      <c r="D8917" s="208" t="s">
        <v>272</v>
      </c>
      <c r="E8917" s="235" t="s">
        <v>44</v>
      </c>
      <c r="F8917" s="236" t="s">
        <v>908</v>
      </c>
      <c r="G8917" s="234"/>
      <c r="H8917" s="237">
        <v>78.209999999999994</v>
      </c>
      <c r="I8917" s="238"/>
      <c r="J8917" s="234"/>
      <c r="K8917" s="234"/>
      <c r="L8917" s="239"/>
      <c r="M8917" s="240"/>
      <c r="N8917" s="241"/>
      <c r="O8917" s="241"/>
      <c r="P8917" s="241"/>
      <c r="Q8917" s="241"/>
      <c r="R8917" s="241"/>
      <c r="S8917" s="241"/>
      <c r="T8917" s="242"/>
      <c r="AT8917" s="243" t="s">
        <v>272</v>
      </c>
      <c r="AU8917" s="243" t="s">
        <v>91</v>
      </c>
      <c r="AV8917" s="15" t="s">
        <v>91</v>
      </c>
      <c r="AW8917" s="15" t="s">
        <v>38</v>
      </c>
      <c r="AX8917" s="15" t="s">
        <v>82</v>
      </c>
      <c r="AY8917" s="243" t="s">
        <v>262</v>
      </c>
    </row>
    <row r="8918" spans="1:65" s="15" customFormat="1" ht="10">
      <c r="B8918" s="233"/>
      <c r="C8918" s="234"/>
      <c r="D8918" s="208" t="s">
        <v>272</v>
      </c>
      <c r="E8918" s="235" t="s">
        <v>44</v>
      </c>
      <c r="F8918" s="236" t="s">
        <v>909</v>
      </c>
      <c r="G8918" s="234"/>
      <c r="H8918" s="237">
        <v>37.92</v>
      </c>
      <c r="I8918" s="238"/>
      <c r="J8918" s="234"/>
      <c r="K8918" s="234"/>
      <c r="L8918" s="239"/>
      <c r="M8918" s="240"/>
      <c r="N8918" s="241"/>
      <c r="O8918" s="241"/>
      <c r="P8918" s="241"/>
      <c r="Q8918" s="241"/>
      <c r="R8918" s="241"/>
      <c r="S8918" s="241"/>
      <c r="T8918" s="242"/>
      <c r="AT8918" s="243" t="s">
        <v>272</v>
      </c>
      <c r="AU8918" s="243" t="s">
        <v>91</v>
      </c>
      <c r="AV8918" s="15" t="s">
        <v>91</v>
      </c>
      <c r="AW8918" s="15" t="s">
        <v>38</v>
      </c>
      <c r="AX8918" s="15" t="s">
        <v>82</v>
      </c>
      <c r="AY8918" s="243" t="s">
        <v>262</v>
      </c>
    </row>
    <row r="8919" spans="1:65" s="15" customFormat="1" ht="10">
      <c r="B8919" s="233"/>
      <c r="C8919" s="234"/>
      <c r="D8919" s="208" t="s">
        <v>272</v>
      </c>
      <c r="E8919" s="235" t="s">
        <v>44</v>
      </c>
      <c r="F8919" s="236" t="s">
        <v>910</v>
      </c>
      <c r="G8919" s="234"/>
      <c r="H8919" s="237">
        <v>11.22</v>
      </c>
      <c r="I8919" s="238"/>
      <c r="J8919" s="234"/>
      <c r="K8919" s="234"/>
      <c r="L8919" s="239"/>
      <c r="M8919" s="240"/>
      <c r="N8919" s="241"/>
      <c r="O8919" s="241"/>
      <c r="P8919" s="241"/>
      <c r="Q8919" s="241"/>
      <c r="R8919" s="241"/>
      <c r="S8919" s="241"/>
      <c r="T8919" s="242"/>
      <c r="AT8919" s="243" t="s">
        <v>272</v>
      </c>
      <c r="AU8919" s="243" t="s">
        <v>91</v>
      </c>
      <c r="AV8919" s="15" t="s">
        <v>91</v>
      </c>
      <c r="AW8919" s="15" t="s">
        <v>38</v>
      </c>
      <c r="AX8919" s="15" t="s">
        <v>82</v>
      </c>
      <c r="AY8919" s="243" t="s">
        <v>262</v>
      </c>
    </row>
    <row r="8920" spans="1:65" s="15" customFormat="1" ht="10">
      <c r="B8920" s="233"/>
      <c r="C8920" s="234"/>
      <c r="D8920" s="208" t="s">
        <v>272</v>
      </c>
      <c r="E8920" s="235" t="s">
        <v>44</v>
      </c>
      <c r="F8920" s="236" t="s">
        <v>911</v>
      </c>
      <c r="G8920" s="234"/>
      <c r="H8920" s="237">
        <v>5.44</v>
      </c>
      <c r="I8920" s="238"/>
      <c r="J8920" s="234"/>
      <c r="K8920" s="234"/>
      <c r="L8920" s="239"/>
      <c r="M8920" s="240"/>
      <c r="N8920" s="241"/>
      <c r="O8920" s="241"/>
      <c r="P8920" s="241"/>
      <c r="Q8920" s="241"/>
      <c r="R8920" s="241"/>
      <c r="S8920" s="241"/>
      <c r="T8920" s="242"/>
      <c r="AT8920" s="243" t="s">
        <v>272</v>
      </c>
      <c r="AU8920" s="243" t="s">
        <v>91</v>
      </c>
      <c r="AV8920" s="15" t="s">
        <v>91</v>
      </c>
      <c r="AW8920" s="15" t="s">
        <v>38</v>
      </c>
      <c r="AX8920" s="15" t="s">
        <v>82</v>
      </c>
      <c r="AY8920" s="243" t="s">
        <v>262</v>
      </c>
    </row>
    <row r="8921" spans="1:65" s="15" customFormat="1" ht="10">
      <c r="B8921" s="233"/>
      <c r="C8921" s="234"/>
      <c r="D8921" s="208" t="s">
        <v>272</v>
      </c>
      <c r="E8921" s="235" t="s">
        <v>44</v>
      </c>
      <c r="F8921" s="236" t="s">
        <v>912</v>
      </c>
      <c r="G8921" s="234"/>
      <c r="H8921" s="237">
        <v>117.3</v>
      </c>
      <c r="I8921" s="238"/>
      <c r="J8921" s="234"/>
      <c r="K8921" s="234"/>
      <c r="L8921" s="239"/>
      <c r="M8921" s="240"/>
      <c r="N8921" s="241"/>
      <c r="O8921" s="241"/>
      <c r="P8921" s="241"/>
      <c r="Q8921" s="241"/>
      <c r="R8921" s="241"/>
      <c r="S8921" s="241"/>
      <c r="T8921" s="242"/>
      <c r="AT8921" s="243" t="s">
        <v>272</v>
      </c>
      <c r="AU8921" s="243" t="s">
        <v>91</v>
      </c>
      <c r="AV8921" s="15" t="s">
        <v>91</v>
      </c>
      <c r="AW8921" s="15" t="s">
        <v>38</v>
      </c>
      <c r="AX8921" s="15" t="s">
        <v>82</v>
      </c>
      <c r="AY8921" s="243" t="s">
        <v>262</v>
      </c>
    </row>
    <row r="8922" spans="1:65" s="15" customFormat="1" ht="10">
      <c r="B8922" s="233"/>
      <c r="C8922" s="234"/>
      <c r="D8922" s="208" t="s">
        <v>272</v>
      </c>
      <c r="E8922" s="235" t="s">
        <v>44</v>
      </c>
      <c r="F8922" s="236" t="s">
        <v>913</v>
      </c>
      <c r="G8922" s="234"/>
      <c r="H8922" s="237">
        <v>7.65</v>
      </c>
      <c r="I8922" s="238"/>
      <c r="J8922" s="234"/>
      <c r="K8922" s="234"/>
      <c r="L8922" s="239"/>
      <c r="M8922" s="240"/>
      <c r="N8922" s="241"/>
      <c r="O8922" s="241"/>
      <c r="P8922" s="241"/>
      <c r="Q8922" s="241"/>
      <c r="R8922" s="241"/>
      <c r="S8922" s="241"/>
      <c r="T8922" s="242"/>
      <c r="AT8922" s="243" t="s">
        <v>272</v>
      </c>
      <c r="AU8922" s="243" t="s">
        <v>91</v>
      </c>
      <c r="AV8922" s="15" t="s">
        <v>91</v>
      </c>
      <c r="AW8922" s="15" t="s">
        <v>38</v>
      </c>
      <c r="AX8922" s="15" t="s">
        <v>82</v>
      </c>
      <c r="AY8922" s="243" t="s">
        <v>262</v>
      </c>
    </row>
    <row r="8923" spans="1:65" s="15" customFormat="1" ht="10">
      <c r="B8923" s="233"/>
      <c r="C8923" s="234"/>
      <c r="D8923" s="208" t="s">
        <v>272</v>
      </c>
      <c r="E8923" s="235" t="s">
        <v>44</v>
      </c>
      <c r="F8923" s="236" t="s">
        <v>914</v>
      </c>
      <c r="G8923" s="234"/>
      <c r="H8923" s="237">
        <v>1.2749999999999999</v>
      </c>
      <c r="I8923" s="238"/>
      <c r="J8923" s="234"/>
      <c r="K8923" s="234"/>
      <c r="L8923" s="239"/>
      <c r="M8923" s="240"/>
      <c r="N8923" s="241"/>
      <c r="O8923" s="241"/>
      <c r="P8923" s="241"/>
      <c r="Q8923" s="241"/>
      <c r="R8923" s="241"/>
      <c r="S8923" s="241"/>
      <c r="T8923" s="242"/>
      <c r="AT8923" s="243" t="s">
        <v>272</v>
      </c>
      <c r="AU8923" s="243" t="s">
        <v>91</v>
      </c>
      <c r="AV8923" s="15" t="s">
        <v>91</v>
      </c>
      <c r="AW8923" s="15" t="s">
        <v>38</v>
      </c>
      <c r="AX8923" s="15" t="s">
        <v>82</v>
      </c>
      <c r="AY8923" s="243" t="s">
        <v>262</v>
      </c>
    </row>
    <row r="8924" spans="1:65" s="15" customFormat="1" ht="10">
      <c r="B8924" s="233"/>
      <c r="C8924" s="234"/>
      <c r="D8924" s="208" t="s">
        <v>272</v>
      </c>
      <c r="E8924" s="235" t="s">
        <v>44</v>
      </c>
      <c r="F8924" s="236" t="s">
        <v>915</v>
      </c>
      <c r="G8924" s="234"/>
      <c r="H8924" s="237">
        <v>15.3</v>
      </c>
      <c r="I8924" s="238"/>
      <c r="J8924" s="234"/>
      <c r="K8924" s="234"/>
      <c r="L8924" s="239"/>
      <c r="M8924" s="240"/>
      <c r="N8924" s="241"/>
      <c r="O8924" s="241"/>
      <c r="P8924" s="241"/>
      <c r="Q8924" s="241"/>
      <c r="R8924" s="241"/>
      <c r="S8924" s="241"/>
      <c r="T8924" s="242"/>
      <c r="AT8924" s="243" t="s">
        <v>272</v>
      </c>
      <c r="AU8924" s="243" t="s">
        <v>91</v>
      </c>
      <c r="AV8924" s="15" t="s">
        <v>91</v>
      </c>
      <c r="AW8924" s="15" t="s">
        <v>38</v>
      </c>
      <c r="AX8924" s="15" t="s">
        <v>82</v>
      </c>
      <c r="AY8924" s="243" t="s">
        <v>262</v>
      </c>
    </row>
    <row r="8925" spans="1:65" s="15" customFormat="1" ht="10">
      <c r="B8925" s="233"/>
      <c r="C8925" s="234"/>
      <c r="D8925" s="208" t="s">
        <v>272</v>
      </c>
      <c r="E8925" s="235" t="s">
        <v>44</v>
      </c>
      <c r="F8925" s="236" t="s">
        <v>916</v>
      </c>
      <c r="G8925" s="234"/>
      <c r="H8925" s="237">
        <v>3.7130000000000001</v>
      </c>
      <c r="I8925" s="238"/>
      <c r="J8925" s="234"/>
      <c r="K8925" s="234"/>
      <c r="L8925" s="239"/>
      <c r="M8925" s="240"/>
      <c r="N8925" s="241"/>
      <c r="O8925" s="241"/>
      <c r="P8925" s="241"/>
      <c r="Q8925" s="241"/>
      <c r="R8925" s="241"/>
      <c r="S8925" s="241"/>
      <c r="T8925" s="242"/>
      <c r="AT8925" s="243" t="s">
        <v>272</v>
      </c>
      <c r="AU8925" s="243" t="s">
        <v>91</v>
      </c>
      <c r="AV8925" s="15" t="s">
        <v>91</v>
      </c>
      <c r="AW8925" s="15" t="s">
        <v>38</v>
      </c>
      <c r="AX8925" s="15" t="s">
        <v>82</v>
      </c>
      <c r="AY8925" s="243" t="s">
        <v>262</v>
      </c>
    </row>
    <row r="8926" spans="1:65" s="15" customFormat="1" ht="10">
      <c r="B8926" s="233"/>
      <c r="C8926" s="234"/>
      <c r="D8926" s="208" t="s">
        <v>272</v>
      </c>
      <c r="E8926" s="235" t="s">
        <v>44</v>
      </c>
      <c r="F8926" s="236" t="s">
        <v>917</v>
      </c>
      <c r="G8926" s="234"/>
      <c r="H8926" s="237">
        <v>5.0999999999999996</v>
      </c>
      <c r="I8926" s="238"/>
      <c r="J8926" s="234"/>
      <c r="K8926" s="234"/>
      <c r="L8926" s="239"/>
      <c r="M8926" s="240"/>
      <c r="N8926" s="241"/>
      <c r="O8926" s="241"/>
      <c r="P8926" s="241"/>
      <c r="Q8926" s="241"/>
      <c r="R8926" s="241"/>
      <c r="S8926" s="241"/>
      <c r="T8926" s="242"/>
      <c r="AT8926" s="243" t="s">
        <v>272</v>
      </c>
      <c r="AU8926" s="243" t="s">
        <v>91</v>
      </c>
      <c r="AV8926" s="15" t="s">
        <v>91</v>
      </c>
      <c r="AW8926" s="15" t="s">
        <v>38</v>
      </c>
      <c r="AX8926" s="15" t="s">
        <v>82</v>
      </c>
      <c r="AY8926" s="243" t="s">
        <v>262</v>
      </c>
    </row>
    <row r="8927" spans="1:65" s="13" customFormat="1" ht="10">
      <c r="B8927" s="212"/>
      <c r="C8927" s="213"/>
      <c r="D8927" s="208" t="s">
        <v>272</v>
      </c>
      <c r="E8927" s="214" t="s">
        <v>44</v>
      </c>
      <c r="F8927" s="215" t="s">
        <v>918</v>
      </c>
      <c r="G8927" s="213"/>
      <c r="H8927" s="214" t="s">
        <v>44</v>
      </c>
      <c r="I8927" s="216"/>
      <c r="J8927" s="213"/>
      <c r="K8927" s="213"/>
      <c r="L8927" s="217"/>
      <c r="M8927" s="218"/>
      <c r="N8927" s="219"/>
      <c r="O8927" s="219"/>
      <c r="P8927" s="219"/>
      <c r="Q8927" s="219"/>
      <c r="R8927" s="219"/>
      <c r="S8927" s="219"/>
      <c r="T8927" s="220"/>
      <c r="AT8927" s="221" t="s">
        <v>272</v>
      </c>
      <c r="AU8927" s="221" t="s">
        <v>91</v>
      </c>
      <c r="AV8927" s="13" t="s">
        <v>89</v>
      </c>
      <c r="AW8927" s="13" t="s">
        <v>38</v>
      </c>
      <c r="AX8927" s="13" t="s">
        <v>82</v>
      </c>
      <c r="AY8927" s="221" t="s">
        <v>262</v>
      </c>
    </row>
    <row r="8928" spans="1:65" s="15" customFormat="1" ht="10">
      <c r="B8928" s="233"/>
      <c r="C8928" s="234"/>
      <c r="D8928" s="208" t="s">
        <v>272</v>
      </c>
      <c r="E8928" s="235" t="s">
        <v>44</v>
      </c>
      <c r="F8928" s="236" t="s">
        <v>919</v>
      </c>
      <c r="G8928" s="234"/>
      <c r="H8928" s="237">
        <v>124.74</v>
      </c>
      <c r="I8928" s="238"/>
      <c r="J8928" s="234"/>
      <c r="K8928" s="234"/>
      <c r="L8928" s="239"/>
      <c r="M8928" s="240"/>
      <c r="N8928" s="241"/>
      <c r="O8928" s="241"/>
      <c r="P8928" s="241"/>
      <c r="Q8928" s="241"/>
      <c r="R8928" s="241"/>
      <c r="S8928" s="241"/>
      <c r="T8928" s="242"/>
      <c r="AT8928" s="243" t="s">
        <v>272</v>
      </c>
      <c r="AU8928" s="243" t="s">
        <v>91</v>
      </c>
      <c r="AV8928" s="15" t="s">
        <v>91</v>
      </c>
      <c r="AW8928" s="15" t="s">
        <v>38</v>
      </c>
      <c r="AX8928" s="15" t="s">
        <v>82</v>
      </c>
      <c r="AY8928" s="243" t="s">
        <v>262</v>
      </c>
    </row>
    <row r="8929" spans="1:65" s="15" customFormat="1" ht="10">
      <c r="B8929" s="233"/>
      <c r="C8929" s="234"/>
      <c r="D8929" s="208" t="s">
        <v>272</v>
      </c>
      <c r="E8929" s="235" t="s">
        <v>44</v>
      </c>
      <c r="F8929" s="236" t="s">
        <v>920</v>
      </c>
      <c r="G8929" s="234"/>
      <c r="H8929" s="237">
        <v>133.65</v>
      </c>
      <c r="I8929" s="238"/>
      <c r="J8929" s="234"/>
      <c r="K8929" s="234"/>
      <c r="L8929" s="239"/>
      <c r="M8929" s="240"/>
      <c r="N8929" s="241"/>
      <c r="O8929" s="241"/>
      <c r="P8929" s="241"/>
      <c r="Q8929" s="241"/>
      <c r="R8929" s="241"/>
      <c r="S8929" s="241"/>
      <c r="T8929" s="242"/>
      <c r="AT8929" s="243" t="s">
        <v>272</v>
      </c>
      <c r="AU8929" s="243" t="s">
        <v>91</v>
      </c>
      <c r="AV8929" s="15" t="s">
        <v>91</v>
      </c>
      <c r="AW8929" s="15" t="s">
        <v>38</v>
      </c>
      <c r="AX8929" s="15" t="s">
        <v>82</v>
      </c>
      <c r="AY8929" s="243" t="s">
        <v>262</v>
      </c>
    </row>
    <row r="8930" spans="1:65" s="15" customFormat="1" ht="10">
      <c r="B8930" s="233"/>
      <c r="C8930" s="234"/>
      <c r="D8930" s="208" t="s">
        <v>272</v>
      </c>
      <c r="E8930" s="235" t="s">
        <v>44</v>
      </c>
      <c r="F8930" s="236" t="s">
        <v>921</v>
      </c>
      <c r="G8930" s="234"/>
      <c r="H8930" s="237">
        <v>87</v>
      </c>
      <c r="I8930" s="238"/>
      <c r="J8930" s="234"/>
      <c r="K8930" s="234"/>
      <c r="L8930" s="239"/>
      <c r="M8930" s="240"/>
      <c r="N8930" s="241"/>
      <c r="O8930" s="241"/>
      <c r="P8930" s="241"/>
      <c r="Q8930" s="241"/>
      <c r="R8930" s="241"/>
      <c r="S8930" s="241"/>
      <c r="T8930" s="242"/>
      <c r="AT8930" s="243" t="s">
        <v>272</v>
      </c>
      <c r="AU8930" s="243" t="s">
        <v>91</v>
      </c>
      <c r="AV8930" s="15" t="s">
        <v>91</v>
      </c>
      <c r="AW8930" s="15" t="s">
        <v>38</v>
      </c>
      <c r="AX8930" s="15" t="s">
        <v>82</v>
      </c>
      <c r="AY8930" s="243" t="s">
        <v>262</v>
      </c>
    </row>
    <row r="8931" spans="1:65" s="15" customFormat="1" ht="10">
      <c r="B8931" s="233"/>
      <c r="C8931" s="234"/>
      <c r="D8931" s="208" t="s">
        <v>272</v>
      </c>
      <c r="E8931" s="235" t="s">
        <v>44</v>
      </c>
      <c r="F8931" s="236" t="s">
        <v>922</v>
      </c>
      <c r="G8931" s="234"/>
      <c r="H8931" s="237">
        <v>100.05</v>
      </c>
      <c r="I8931" s="238"/>
      <c r="J8931" s="234"/>
      <c r="K8931" s="234"/>
      <c r="L8931" s="239"/>
      <c r="M8931" s="240"/>
      <c r="N8931" s="241"/>
      <c r="O8931" s="241"/>
      <c r="P8931" s="241"/>
      <c r="Q8931" s="241"/>
      <c r="R8931" s="241"/>
      <c r="S8931" s="241"/>
      <c r="T8931" s="242"/>
      <c r="AT8931" s="243" t="s">
        <v>272</v>
      </c>
      <c r="AU8931" s="243" t="s">
        <v>91</v>
      </c>
      <c r="AV8931" s="15" t="s">
        <v>91</v>
      </c>
      <c r="AW8931" s="15" t="s">
        <v>38</v>
      </c>
      <c r="AX8931" s="15" t="s">
        <v>82</v>
      </c>
      <c r="AY8931" s="243" t="s">
        <v>262</v>
      </c>
    </row>
    <row r="8932" spans="1:65" s="13" customFormat="1" ht="10">
      <c r="B8932" s="212"/>
      <c r="C8932" s="213"/>
      <c r="D8932" s="208" t="s">
        <v>272</v>
      </c>
      <c r="E8932" s="214" t="s">
        <v>44</v>
      </c>
      <c r="F8932" s="215" t="s">
        <v>923</v>
      </c>
      <c r="G8932" s="213"/>
      <c r="H8932" s="214" t="s">
        <v>44</v>
      </c>
      <c r="I8932" s="216"/>
      <c r="J8932" s="213"/>
      <c r="K8932" s="213"/>
      <c r="L8932" s="217"/>
      <c r="M8932" s="218"/>
      <c r="N8932" s="219"/>
      <c r="O8932" s="219"/>
      <c r="P8932" s="219"/>
      <c r="Q8932" s="219"/>
      <c r="R8932" s="219"/>
      <c r="S8932" s="219"/>
      <c r="T8932" s="220"/>
      <c r="AT8932" s="221" t="s">
        <v>272</v>
      </c>
      <c r="AU8932" s="221" t="s">
        <v>91</v>
      </c>
      <c r="AV8932" s="13" t="s">
        <v>89</v>
      </c>
      <c r="AW8932" s="13" t="s">
        <v>38</v>
      </c>
      <c r="AX8932" s="13" t="s">
        <v>82</v>
      </c>
      <c r="AY8932" s="221" t="s">
        <v>262</v>
      </c>
    </row>
    <row r="8933" spans="1:65" s="15" customFormat="1" ht="10">
      <c r="B8933" s="233"/>
      <c r="C8933" s="234"/>
      <c r="D8933" s="208" t="s">
        <v>272</v>
      </c>
      <c r="E8933" s="235" t="s">
        <v>44</v>
      </c>
      <c r="F8933" s="236" t="s">
        <v>924</v>
      </c>
      <c r="G8933" s="234"/>
      <c r="H8933" s="237">
        <v>3.08</v>
      </c>
      <c r="I8933" s="238"/>
      <c r="J8933" s="234"/>
      <c r="K8933" s="234"/>
      <c r="L8933" s="239"/>
      <c r="M8933" s="240"/>
      <c r="N8933" s="241"/>
      <c r="O8933" s="241"/>
      <c r="P8933" s="241"/>
      <c r="Q8933" s="241"/>
      <c r="R8933" s="241"/>
      <c r="S8933" s="241"/>
      <c r="T8933" s="242"/>
      <c r="AT8933" s="243" t="s">
        <v>272</v>
      </c>
      <c r="AU8933" s="243" t="s">
        <v>91</v>
      </c>
      <c r="AV8933" s="15" t="s">
        <v>91</v>
      </c>
      <c r="AW8933" s="15" t="s">
        <v>38</v>
      </c>
      <c r="AX8933" s="15" t="s">
        <v>82</v>
      </c>
      <c r="AY8933" s="243" t="s">
        <v>262</v>
      </c>
    </row>
    <row r="8934" spans="1:65" s="15" customFormat="1" ht="10">
      <c r="B8934" s="233"/>
      <c r="C8934" s="234"/>
      <c r="D8934" s="208" t="s">
        <v>272</v>
      </c>
      <c r="E8934" s="235" t="s">
        <v>44</v>
      </c>
      <c r="F8934" s="236" t="s">
        <v>925</v>
      </c>
      <c r="G8934" s="234"/>
      <c r="H8934" s="237">
        <v>7.56</v>
      </c>
      <c r="I8934" s="238"/>
      <c r="J8934" s="234"/>
      <c r="K8934" s="234"/>
      <c r="L8934" s="239"/>
      <c r="M8934" s="240"/>
      <c r="N8934" s="241"/>
      <c r="O8934" s="241"/>
      <c r="P8934" s="241"/>
      <c r="Q8934" s="241"/>
      <c r="R8934" s="241"/>
      <c r="S8934" s="241"/>
      <c r="T8934" s="242"/>
      <c r="AT8934" s="243" t="s">
        <v>272</v>
      </c>
      <c r="AU8934" s="243" t="s">
        <v>91</v>
      </c>
      <c r="AV8934" s="15" t="s">
        <v>91</v>
      </c>
      <c r="AW8934" s="15" t="s">
        <v>38</v>
      </c>
      <c r="AX8934" s="15" t="s">
        <v>82</v>
      </c>
      <c r="AY8934" s="243" t="s">
        <v>262</v>
      </c>
    </row>
    <row r="8935" spans="1:65" s="15" customFormat="1" ht="10">
      <c r="B8935" s="233"/>
      <c r="C8935" s="234"/>
      <c r="D8935" s="208" t="s">
        <v>272</v>
      </c>
      <c r="E8935" s="235" t="s">
        <v>44</v>
      </c>
      <c r="F8935" s="236" t="s">
        <v>926</v>
      </c>
      <c r="G8935" s="234"/>
      <c r="H8935" s="237">
        <v>2.31</v>
      </c>
      <c r="I8935" s="238"/>
      <c r="J8935" s="234"/>
      <c r="K8935" s="234"/>
      <c r="L8935" s="239"/>
      <c r="M8935" s="240"/>
      <c r="N8935" s="241"/>
      <c r="O8935" s="241"/>
      <c r="P8935" s="241"/>
      <c r="Q8935" s="241"/>
      <c r="R8935" s="241"/>
      <c r="S8935" s="241"/>
      <c r="T8935" s="242"/>
      <c r="AT8935" s="243" t="s">
        <v>272</v>
      </c>
      <c r="AU8935" s="243" t="s">
        <v>91</v>
      </c>
      <c r="AV8935" s="15" t="s">
        <v>91</v>
      </c>
      <c r="AW8935" s="15" t="s">
        <v>38</v>
      </c>
      <c r="AX8935" s="15" t="s">
        <v>82</v>
      </c>
      <c r="AY8935" s="243" t="s">
        <v>262</v>
      </c>
    </row>
    <row r="8936" spans="1:65" s="15" customFormat="1" ht="10">
      <c r="B8936" s="233"/>
      <c r="C8936" s="234"/>
      <c r="D8936" s="208" t="s">
        <v>272</v>
      </c>
      <c r="E8936" s="235" t="s">
        <v>44</v>
      </c>
      <c r="F8936" s="236" t="s">
        <v>927</v>
      </c>
      <c r="G8936" s="234"/>
      <c r="H8936" s="237">
        <v>1.89</v>
      </c>
      <c r="I8936" s="238"/>
      <c r="J8936" s="234"/>
      <c r="K8936" s="234"/>
      <c r="L8936" s="239"/>
      <c r="M8936" s="240"/>
      <c r="N8936" s="241"/>
      <c r="O8936" s="241"/>
      <c r="P8936" s="241"/>
      <c r="Q8936" s="241"/>
      <c r="R8936" s="241"/>
      <c r="S8936" s="241"/>
      <c r="T8936" s="242"/>
      <c r="AT8936" s="243" t="s">
        <v>272</v>
      </c>
      <c r="AU8936" s="243" t="s">
        <v>91</v>
      </c>
      <c r="AV8936" s="15" t="s">
        <v>91</v>
      </c>
      <c r="AW8936" s="15" t="s">
        <v>38</v>
      </c>
      <c r="AX8936" s="15" t="s">
        <v>82</v>
      </c>
      <c r="AY8936" s="243" t="s">
        <v>262</v>
      </c>
    </row>
    <row r="8937" spans="1:65" s="16" customFormat="1" ht="10">
      <c r="B8937" s="244"/>
      <c r="C8937" s="245"/>
      <c r="D8937" s="208" t="s">
        <v>272</v>
      </c>
      <c r="E8937" s="246" t="s">
        <v>44</v>
      </c>
      <c r="F8937" s="247" t="s">
        <v>291</v>
      </c>
      <c r="G8937" s="245"/>
      <c r="H8937" s="248">
        <v>743.4079999999999</v>
      </c>
      <c r="I8937" s="249"/>
      <c r="J8937" s="245"/>
      <c r="K8937" s="245"/>
      <c r="L8937" s="250"/>
      <c r="M8937" s="251"/>
      <c r="N8937" s="252"/>
      <c r="O8937" s="252"/>
      <c r="P8937" s="252"/>
      <c r="Q8937" s="252"/>
      <c r="R8937" s="252"/>
      <c r="S8937" s="252"/>
      <c r="T8937" s="253"/>
      <c r="AT8937" s="254" t="s">
        <v>272</v>
      </c>
      <c r="AU8937" s="254" t="s">
        <v>91</v>
      </c>
      <c r="AV8937" s="16" t="s">
        <v>104</v>
      </c>
      <c r="AW8937" s="16" t="s">
        <v>38</v>
      </c>
      <c r="AX8937" s="16" t="s">
        <v>89</v>
      </c>
      <c r="AY8937" s="254" t="s">
        <v>262</v>
      </c>
    </row>
    <row r="8938" spans="1:65" s="2" customFormat="1" ht="16.5" customHeight="1">
      <c r="A8938" s="37"/>
      <c r="B8938" s="38"/>
      <c r="C8938" s="255" t="s">
        <v>3884</v>
      </c>
      <c r="D8938" s="255" t="s">
        <v>633</v>
      </c>
      <c r="E8938" s="256" t="s">
        <v>3875</v>
      </c>
      <c r="F8938" s="257" t="s">
        <v>3876</v>
      </c>
      <c r="G8938" s="258" t="s">
        <v>342</v>
      </c>
      <c r="H8938" s="259">
        <v>780.57799999999997</v>
      </c>
      <c r="I8938" s="260"/>
      <c r="J8938" s="261">
        <f>ROUND(I8938*H8938,2)</f>
        <v>0</v>
      </c>
      <c r="K8938" s="257" t="s">
        <v>3877</v>
      </c>
      <c r="L8938" s="262"/>
      <c r="M8938" s="263" t="s">
        <v>44</v>
      </c>
      <c r="N8938" s="264" t="s">
        <v>53</v>
      </c>
      <c r="O8938" s="67"/>
      <c r="P8938" s="204">
        <f>O8938*H8938</f>
        <v>0</v>
      </c>
      <c r="Q8938" s="204">
        <v>0</v>
      </c>
      <c r="R8938" s="204">
        <f>Q8938*H8938</f>
        <v>0</v>
      </c>
      <c r="S8938" s="204">
        <v>0</v>
      </c>
      <c r="T8938" s="205">
        <f>S8938*H8938</f>
        <v>0</v>
      </c>
      <c r="U8938" s="37"/>
      <c r="V8938" s="37"/>
      <c r="W8938" s="37"/>
      <c r="X8938" s="37"/>
      <c r="Y8938" s="37"/>
      <c r="Z8938" s="37"/>
      <c r="AA8938" s="37"/>
      <c r="AB8938" s="37"/>
      <c r="AC8938" s="37"/>
      <c r="AD8938" s="37"/>
      <c r="AE8938" s="37"/>
      <c r="AR8938" s="206" t="s">
        <v>619</v>
      </c>
      <c r="AT8938" s="206" t="s">
        <v>633</v>
      </c>
      <c r="AU8938" s="206" t="s">
        <v>91</v>
      </c>
      <c r="AY8938" s="19" t="s">
        <v>262</v>
      </c>
      <c r="BE8938" s="207">
        <f>IF(N8938="základní",J8938,0)</f>
        <v>0</v>
      </c>
      <c r="BF8938" s="207">
        <f>IF(N8938="snížená",J8938,0)</f>
        <v>0</v>
      </c>
      <c r="BG8938" s="207">
        <f>IF(N8938="zákl. přenesená",J8938,0)</f>
        <v>0</v>
      </c>
      <c r="BH8938" s="207">
        <f>IF(N8938="sníž. přenesená",J8938,0)</f>
        <v>0</v>
      </c>
      <c r="BI8938" s="207">
        <f>IF(N8938="nulová",J8938,0)</f>
        <v>0</v>
      </c>
      <c r="BJ8938" s="19" t="s">
        <v>89</v>
      </c>
      <c r="BK8938" s="207">
        <f>ROUND(I8938*H8938,2)</f>
        <v>0</v>
      </c>
      <c r="BL8938" s="19" t="s">
        <v>442</v>
      </c>
      <c r="BM8938" s="206" t="s">
        <v>3885</v>
      </c>
    </row>
    <row r="8939" spans="1:65" s="13" customFormat="1" ht="10">
      <c r="B8939" s="212"/>
      <c r="C8939" s="213"/>
      <c r="D8939" s="208" t="s">
        <v>272</v>
      </c>
      <c r="E8939" s="214" t="s">
        <v>44</v>
      </c>
      <c r="F8939" s="215" t="s">
        <v>907</v>
      </c>
      <c r="G8939" s="213"/>
      <c r="H8939" s="214" t="s">
        <v>44</v>
      </c>
      <c r="I8939" s="216"/>
      <c r="J8939" s="213"/>
      <c r="K8939" s="213"/>
      <c r="L8939" s="217"/>
      <c r="M8939" s="218"/>
      <c r="N8939" s="219"/>
      <c r="O8939" s="219"/>
      <c r="P8939" s="219"/>
      <c r="Q8939" s="219"/>
      <c r="R8939" s="219"/>
      <c r="S8939" s="219"/>
      <c r="T8939" s="220"/>
      <c r="AT8939" s="221" t="s">
        <v>272</v>
      </c>
      <c r="AU8939" s="221" t="s">
        <v>91</v>
      </c>
      <c r="AV8939" s="13" t="s">
        <v>89</v>
      </c>
      <c r="AW8939" s="13" t="s">
        <v>38</v>
      </c>
      <c r="AX8939" s="13" t="s">
        <v>82</v>
      </c>
      <c r="AY8939" s="221" t="s">
        <v>262</v>
      </c>
    </row>
    <row r="8940" spans="1:65" s="15" customFormat="1" ht="10">
      <c r="B8940" s="233"/>
      <c r="C8940" s="234"/>
      <c r="D8940" s="208" t="s">
        <v>272</v>
      </c>
      <c r="E8940" s="235" t="s">
        <v>44</v>
      </c>
      <c r="F8940" s="236" t="s">
        <v>908</v>
      </c>
      <c r="G8940" s="234"/>
      <c r="H8940" s="237">
        <v>78.209999999999994</v>
      </c>
      <c r="I8940" s="238"/>
      <c r="J8940" s="234"/>
      <c r="K8940" s="234"/>
      <c r="L8940" s="239"/>
      <c r="M8940" s="240"/>
      <c r="N8940" s="241"/>
      <c r="O8940" s="241"/>
      <c r="P8940" s="241"/>
      <c r="Q8940" s="241"/>
      <c r="R8940" s="241"/>
      <c r="S8940" s="241"/>
      <c r="T8940" s="242"/>
      <c r="AT8940" s="243" t="s">
        <v>272</v>
      </c>
      <c r="AU8940" s="243" t="s">
        <v>91</v>
      </c>
      <c r="AV8940" s="15" t="s">
        <v>91</v>
      </c>
      <c r="AW8940" s="15" t="s">
        <v>38</v>
      </c>
      <c r="AX8940" s="15" t="s">
        <v>82</v>
      </c>
      <c r="AY8940" s="243" t="s">
        <v>262</v>
      </c>
    </row>
    <row r="8941" spans="1:65" s="15" customFormat="1" ht="10">
      <c r="B8941" s="233"/>
      <c r="C8941" s="234"/>
      <c r="D8941" s="208" t="s">
        <v>272</v>
      </c>
      <c r="E8941" s="235" t="s">
        <v>44</v>
      </c>
      <c r="F8941" s="236" t="s">
        <v>909</v>
      </c>
      <c r="G8941" s="234"/>
      <c r="H8941" s="237">
        <v>37.92</v>
      </c>
      <c r="I8941" s="238"/>
      <c r="J8941" s="234"/>
      <c r="K8941" s="234"/>
      <c r="L8941" s="239"/>
      <c r="M8941" s="240"/>
      <c r="N8941" s="241"/>
      <c r="O8941" s="241"/>
      <c r="P8941" s="241"/>
      <c r="Q8941" s="241"/>
      <c r="R8941" s="241"/>
      <c r="S8941" s="241"/>
      <c r="T8941" s="242"/>
      <c r="AT8941" s="243" t="s">
        <v>272</v>
      </c>
      <c r="AU8941" s="243" t="s">
        <v>91</v>
      </c>
      <c r="AV8941" s="15" t="s">
        <v>91</v>
      </c>
      <c r="AW8941" s="15" t="s">
        <v>38</v>
      </c>
      <c r="AX8941" s="15" t="s">
        <v>82</v>
      </c>
      <c r="AY8941" s="243" t="s">
        <v>262</v>
      </c>
    </row>
    <row r="8942" spans="1:65" s="15" customFormat="1" ht="10">
      <c r="B8942" s="233"/>
      <c r="C8942" s="234"/>
      <c r="D8942" s="208" t="s">
        <v>272</v>
      </c>
      <c r="E8942" s="235" t="s">
        <v>44</v>
      </c>
      <c r="F8942" s="236" t="s">
        <v>910</v>
      </c>
      <c r="G8942" s="234"/>
      <c r="H8942" s="237">
        <v>11.22</v>
      </c>
      <c r="I8942" s="238"/>
      <c r="J8942" s="234"/>
      <c r="K8942" s="234"/>
      <c r="L8942" s="239"/>
      <c r="M8942" s="240"/>
      <c r="N8942" s="241"/>
      <c r="O8942" s="241"/>
      <c r="P8942" s="241"/>
      <c r="Q8942" s="241"/>
      <c r="R8942" s="241"/>
      <c r="S8942" s="241"/>
      <c r="T8942" s="242"/>
      <c r="AT8942" s="243" t="s">
        <v>272</v>
      </c>
      <c r="AU8942" s="243" t="s">
        <v>91</v>
      </c>
      <c r="AV8942" s="15" t="s">
        <v>91</v>
      </c>
      <c r="AW8942" s="15" t="s">
        <v>38</v>
      </c>
      <c r="AX8942" s="15" t="s">
        <v>82</v>
      </c>
      <c r="AY8942" s="243" t="s">
        <v>262</v>
      </c>
    </row>
    <row r="8943" spans="1:65" s="15" customFormat="1" ht="10">
      <c r="B8943" s="233"/>
      <c r="C8943" s="234"/>
      <c r="D8943" s="208" t="s">
        <v>272</v>
      </c>
      <c r="E8943" s="235" t="s">
        <v>44</v>
      </c>
      <c r="F8943" s="236" t="s">
        <v>911</v>
      </c>
      <c r="G8943" s="234"/>
      <c r="H8943" s="237">
        <v>5.44</v>
      </c>
      <c r="I8943" s="238"/>
      <c r="J8943" s="234"/>
      <c r="K8943" s="234"/>
      <c r="L8943" s="239"/>
      <c r="M8943" s="240"/>
      <c r="N8943" s="241"/>
      <c r="O8943" s="241"/>
      <c r="P8943" s="241"/>
      <c r="Q8943" s="241"/>
      <c r="R8943" s="241"/>
      <c r="S8943" s="241"/>
      <c r="T8943" s="242"/>
      <c r="AT8943" s="243" t="s">
        <v>272</v>
      </c>
      <c r="AU8943" s="243" t="s">
        <v>91</v>
      </c>
      <c r="AV8943" s="15" t="s">
        <v>91</v>
      </c>
      <c r="AW8943" s="15" t="s">
        <v>38</v>
      </c>
      <c r="AX8943" s="15" t="s">
        <v>82</v>
      </c>
      <c r="AY8943" s="243" t="s">
        <v>262</v>
      </c>
    </row>
    <row r="8944" spans="1:65" s="15" customFormat="1" ht="10">
      <c r="B8944" s="233"/>
      <c r="C8944" s="234"/>
      <c r="D8944" s="208" t="s">
        <v>272</v>
      </c>
      <c r="E8944" s="235" t="s">
        <v>44</v>
      </c>
      <c r="F8944" s="236" t="s">
        <v>912</v>
      </c>
      <c r="G8944" s="234"/>
      <c r="H8944" s="237">
        <v>117.3</v>
      </c>
      <c r="I8944" s="238"/>
      <c r="J8944" s="234"/>
      <c r="K8944" s="234"/>
      <c r="L8944" s="239"/>
      <c r="M8944" s="240"/>
      <c r="N8944" s="241"/>
      <c r="O8944" s="241"/>
      <c r="P8944" s="241"/>
      <c r="Q8944" s="241"/>
      <c r="R8944" s="241"/>
      <c r="S8944" s="241"/>
      <c r="T8944" s="242"/>
      <c r="AT8944" s="243" t="s">
        <v>272</v>
      </c>
      <c r="AU8944" s="243" t="s">
        <v>91</v>
      </c>
      <c r="AV8944" s="15" t="s">
        <v>91</v>
      </c>
      <c r="AW8944" s="15" t="s">
        <v>38</v>
      </c>
      <c r="AX8944" s="15" t="s">
        <v>82</v>
      </c>
      <c r="AY8944" s="243" t="s">
        <v>262</v>
      </c>
    </row>
    <row r="8945" spans="2:51" s="15" customFormat="1" ht="10">
      <c r="B8945" s="233"/>
      <c r="C8945" s="234"/>
      <c r="D8945" s="208" t="s">
        <v>272</v>
      </c>
      <c r="E8945" s="235" t="s">
        <v>44</v>
      </c>
      <c r="F8945" s="236" t="s">
        <v>913</v>
      </c>
      <c r="G8945" s="234"/>
      <c r="H8945" s="237">
        <v>7.65</v>
      </c>
      <c r="I8945" s="238"/>
      <c r="J8945" s="234"/>
      <c r="K8945" s="234"/>
      <c r="L8945" s="239"/>
      <c r="M8945" s="240"/>
      <c r="N8945" s="241"/>
      <c r="O8945" s="241"/>
      <c r="P8945" s="241"/>
      <c r="Q8945" s="241"/>
      <c r="R8945" s="241"/>
      <c r="S8945" s="241"/>
      <c r="T8945" s="242"/>
      <c r="AT8945" s="243" t="s">
        <v>272</v>
      </c>
      <c r="AU8945" s="243" t="s">
        <v>91</v>
      </c>
      <c r="AV8945" s="15" t="s">
        <v>91</v>
      </c>
      <c r="AW8945" s="15" t="s">
        <v>38</v>
      </c>
      <c r="AX8945" s="15" t="s">
        <v>82</v>
      </c>
      <c r="AY8945" s="243" t="s">
        <v>262</v>
      </c>
    </row>
    <row r="8946" spans="2:51" s="15" customFormat="1" ht="10">
      <c r="B8946" s="233"/>
      <c r="C8946" s="234"/>
      <c r="D8946" s="208" t="s">
        <v>272</v>
      </c>
      <c r="E8946" s="235" t="s">
        <v>44</v>
      </c>
      <c r="F8946" s="236" t="s">
        <v>914</v>
      </c>
      <c r="G8946" s="234"/>
      <c r="H8946" s="237">
        <v>1.2749999999999999</v>
      </c>
      <c r="I8946" s="238"/>
      <c r="J8946" s="234"/>
      <c r="K8946" s="234"/>
      <c r="L8946" s="239"/>
      <c r="M8946" s="240"/>
      <c r="N8946" s="241"/>
      <c r="O8946" s="241"/>
      <c r="P8946" s="241"/>
      <c r="Q8946" s="241"/>
      <c r="R8946" s="241"/>
      <c r="S8946" s="241"/>
      <c r="T8946" s="242"/>
      <c r="AT8946" s="243" t="s">
        <v>272</v>
      </c>
      <c r="AU8946" s="243" t="s">
        <v>91</v>
      </c>
      <c r="AV8946" s="15" t="s">
        <v>91</v>
      </c>
      <c r="AW8946" s="15" t="s">
        <v>38</v>
      </c>
      <c r="AX8946" s="15" t="s">
        <v>82</v>
      </c>
      <c r="AY8946" s="243" t="s">
        <v>262</v>
      </c>
    </row>
    <row r="8947" spans="2:51" s="15" customFormat="1" ht="10">
      <c r="B8947" s="233"/>
      <c r="C8947" s="234"/>
      <c r="D8947" s="208" t="s">
        <v>272</v>
      </c>
      <c r="E8947" s="235" t="s">
        <v>44</v>
      </c>
      <c r="F8947" s="236" t="s">
        <v>915</v>
      </c>
      <c r="G8947" s="234"/>
      <c r="H8947" s="237">
        <v>15.3</v>
      </c>
      <c r="I8947" s="238"/>
      <c r="J8947" s="234"/>
      <c r="K8947" s="234"/>
      <c r="L8947" s="239"/>
      <c r="M8947" s="240"/>
      <c r="N8947" s="241"/>
      <c r="O8947" s="241"/>
      <c r="P8947" s="241"/>
      <c r="Q8947" s="241"/>
      <c r="R8947" s="241"/>
      <c r="S8947" s="241"/>
      <c r="T8947" s="242"/>
      <c r="AT8947" s="243" t="s">
        <v>272</v>
      </c>
      <c r="AU8947" s="243" t="s">
        <v>91</v>
      </c>
      <c r="AV8947" s="15" t="s">
        <v>91</v>
      </c>
      <c r="AW8947" s="15" t="s">
        <v>38</v>
      </c>
      <c r="AX8947" s="15" t="s">
        <v>82</v>
      </c>
      <c r="AY8947" s="243" t="s">
        <v>262</v>
      </c>
    </row>
    <row r="8948" spans="2:51" s="15" customFormat="1" ht="10">
      <c r="B8948" s="233"/>
      <c r="C8948" s="234"/>
      <c r="D8948" s="208" t="s">
        <v>272</v>
      </c>
      <c r="E8948" s="235" t="s">
        <v>44</v>
      </c>
      <c r="F8948" s="236" t="s">
        <v>916</v>
      </c>
      <c r="G8948" s="234"/>
      <c r="H8948" s="237">
        <v>3.7130000000000001</v>
      </c>
      <c r="I8948" s="238"/>
      <c r="J8948" s="234"/>
      <c r="K8948" s="234"/>
      <c r="L8948" s="239"/>
      <c r="M8948" s="240"/>
      <c r="N8948" s="241"/>
      <c r="O8948" s="241"/>
      <c r="P8948" s="241"/>
      <c r="Q8948" s="241"/>
      <c r="R8948" s="241"/>
      <c r="S8948" s="241"/>
      <c r="T8948" s="242"/>
      <c r="AT8948" s="243" t="s">
        <v>272</v>
      </c>
      <c r="AU8948" s="243" t="s">
        <v>91</v>
      </c>
      <c r="AV8948" s="15" t="s">
        <v>91</v>
      </c>
      <c r="AW8948" s="15" t="s">
        <v>38</v>
      </c>
      <c r="AX8948" s="15" t="s">
        <v>82</v>
      </c>
      <c r="AY8948" s="243" t="s">
        <v>262</v>
      </c>
    </row>
    <row r="8949" spans="2:51" s="15" customFormat="1" ht="10">
      <c r="B8949" s="233"/>
      <c r="C8949" s="234"/>
      <c r="D8949" s="208" t="s">
        <v>272</v>
      </c>
      <c r="E8949" s="235" t="s">
        <v>44</v>
      </c>
      <c r="F8949" s="236" t="s">
        <v>917</v>
      </c>
      <c r="G8949" s="234"/>
      <c r="H8949" s="237">
        <v>5.0999999999999996</v>
      </c>
      <c r="I8949" s="238"/>
      <c r="J8949" s="234"/>
      <c r="K8949" s="234"/>
      <c r="L8949" s="239"/>
      <c r="M8949" s="240"/>
      <c r="N8949" s="241"/>
      <c r="O8949" s="241"/>
      <c r="P8949" s="241"/>
      <c r="Q8949" s="241"/>
      <c r="R8949" s="241"/>
      <c r="S8949" s="241"/>
      <c r="T8949" s="242"/>
      <c r="AT8949" s="243" t="s">
        <v>272</v>
      </c>
      <c r="AU8949" s="243" t="s">
        <v>91</v>
      </c>
      <c r="AV8949" s="15" t="s">
        <v>91</v>
      </c>
      <c r="AW8949" s="15" t="s">
        <v>38</v>
      </c>
      <c r="AX8949" s="15" t="s">
        <v>82</v>
      </c>
      <c r="AY8949" s="243" t="s">
        <v>262</v>
      </c>
    </row>
    <row r="8950" spans="2:51" s="13" customFormat="1" ht="10">
      <c r="B8950" s="212"/>
      <c r="C8950" s="213"/>
      <c r="D8950" s="208" t="s">
        <v>272</v>
      </c>
      <c r="E8950" s="214" t="s">
        <v>44</v>
      </c>
      <c r="F8950" s="215" t="s">
        <v>918</v>
      </c>
      <c r="G8950" s="213"/>
      <c r="H8950" s="214" t="s">
        <v>44</v>
      </c>
      <c r="I8950" s="216"/>
      <c r="J8950" s="213"/>
      <c r="K8950" s="213"/>
      <c r="L8950" s="217"/>
      <c r="M8950" s="218"/>
      <c r="N8950" s="219"/>
      <c r="O8950" s="219"/>
      <c r="P8950" s="219"/>
      <c r="Q8950" s="219"/>
      <c r="R8950" s="219"/>
      <c r="S8950" s="219"/>
      <c r="T8950" s="220"/>
      <c r="AT8950" s="221" t="s">
        <v>272</v>
      </c>
      <c r="AU8950" s="221" t="s">
        <v>91</v>
      </c>
      <c r="AV8950" s="13" t="s">
        <v>89</v>
      </c>
      <c r="AW8950" s="13" t="s">
        <v>38</v>
      </c>
      <c r="AX8950" s="13" t="s">
        <v>82</v>
      </c>
      <c r="AY8950" s="221" t="s">
        <v>262</v>
      </c>
    </row>
    <row r="8951" spans="2:51" s="15" customFormat="1" ht="10">
      <c r="B8951" s="233"/>
      <c r="C8951" s="234"/>
      <c r="D8951" s="208" t="s">
        <v>272</v>
      </c>
      <c r="E8951" s="235" t="s">
        <v>44</v>
      </c>
      <c r="F8951" s="236" t="s">
        <v>919</v>
      </c>
      <c r="G8951" s="234"/>
      <c r="H8951" s="237">
        <v>124.74</v>
      </c>
      <c r="I8951" s="238"/>
      <c r="J8951" s="234"/>
      <c r="K8951" s="234"/>
      <c r="L8951" s="239"/>
      <c r="M8951" s="240"/>
      <c r="N8951" s="241"/>
      <c r="O8951" s="241"/>
      <c r="P8951" s="241"/>
      <c r="Q8951" s="241"/>
      <c r="R8951" s="241"/>
      <c r="S8951" s="241"/>
      <c r="T8951" s="242"/>
      <c r="AT8951" s="243" t="s">
        <v>272</v>
      </c>
      <c r="AU8951" s="243" t="s">
        <v>91</v>
      </c>
      <c r="AV8951" s="15" t="s">
        <v>91</v>
      </c>
      <c r="AW8951" s="15" t="s">
        <v>38</v>
      </c>
      <c r="AX8951" s="15" t="s">
        <v>82</v>
      </c>
      <c r="AY8951" s="243" t="s">
        <v>262</v>
      </c>
    </row>
    <row r="8952" spans="2:51" s="15" customFormat="1" ht="10">
      <c r="B8952" s="233"/>
      <c r="C8952" s="234"/>
      <c r="D8952" s="208" t="s">
        <v>272</v>
      </c>
      <c r="E8952" s="235" t="s">
        <v>44</v>
      </c>
      <c r="F8952" s="236" t="s">
        <v>920</v>
      </c>
      <c r="G8952" s="234"/>
      <c r="H8952" s="237">
        <v>133.65</v>
      </c>
      <c r="I8952" s="238"/>
      <c r="J8952" s="234"/>
      <c r="K8952" s="234"/>
      <c r="L8952" s="239"/>
      <c r="M8952" s="240"/>
      <c r="N8952" s="241"/>
      <c r="O8952" s="241"/>
      <c r="P8952" s="241"/>
      <c r="Q8952" s="241"/>
      <c r="R8952" s="241"/>
      <c r="S8952" s="241"/>
      <c r="T8952" s="242"/>
      <c r="AT8952" s="243" t="s">
        <v>272</v>
      </c>
      <c r="AU8952" s="243" t="s">
        <v>91</v>
      </c>
      <c r="AV8952" s="15" t="s">
        <v>91</v>
      </c>
      <c r="AW8952" s="15" t="s">
        <v>38</v>
      </c>
      <c r="AX8952" s="15" t="s">
        <v>82</v>
      </c>
      <c r="AY8952" s="243" t="s">
        <v>262</v>
      </c>
    </row>
    <row r="8953" spans="2:51" s="15" customFormat="1" ht="10">
      <c r="B8953" s="233"/>
      <c r="C8953" s="234"/>
      <c r="D8953" s="208" t="s">
        <v>272</v>
      </c>
      <c r="E8953" s="235" t="s">
        <v>44</v>
      </c>
      <c r="F8953" s="236" t="s">
        <v>921</v>
      </c>
      <c r="G8953" s="234"/>
      <c r="H8953" s="237">
        <v>87</v>
      </c>
      <c r="I8953" s="238"/>
      <c r="J8953" s="234"/>
      <c r="K8953" s="234"/>
      <c r="L8953" s="239"/>
      <c r="M8953" s="240"/>
      <c r="N8953" s="241"/>
      <c r="O8953" s="241"/>
      <c r="P8953" s="241"/>
      <c r="Q8953" s="241"/>
      <c r="R8953" s="241"/>
      <c r="S8953" s="241"/>
      <c r="T8953" s="242"/>
      <c r="AT8953" s="243" t="s">
        <v>272</v>
      </c>
      <c r="AU8953" s="243" t="s">
        <v>91</v>
      </c>
      <c r="AV8953" s="15" t="s">
        <v>91</v>
      </c>
      <c r="AW8953" s="15" t="s">
        <v>38</v>
      </c>
      <c r="AX8953" s="15" t="s">
        <v>82</v>
      </c>
      <c r="AY8953" s="243" t="s">
        <v>262</v>
      </c>
    </row>
    <row r="8954" spans="2:51" s="15" customFormat="1" ht="10">
      <c r="B8954" s="233"/>
      <c r="C8954" s="234"/>
      <c r="D8954" s="208" t="s">
        <v>272</v>
      </c>
      <c r="E8954" s="235" t="s">
        <v>44</v>
      </c>
      <c r="F8954" s="236" t="s">
        <v>922</v>
      </c>
      <c r="G8954" s="234"/>
      <c r="H8954" s="237">
        <v>100.05</v>
      </c>
      <c r="I8954" s="238"/>
      <c r="J8954" s="234"/>
      <c r="K8954" s="234"/>
      <c r="L8954" s="239"/>
      <c r="M8954" s="240"/>
      <c r="N8954" s="241"/>
      <c r="O8954" s="241"/>
      <c r="P8954" s="241"/>
      <c r="Q8954" s="241"/>
      <c r="R8954" s="241"/>
      <c r="S8954" s="241"/>
      <c r="T8954" s="242"/>
      <c r="AT8954" s="243" t="s">
        <v>272</v>
      </c>
      <c r="AU8954" s="243" t="s">
        <v>91</v>
      </c>
      <c r="AV8954" s="15" t="s">
        <v>91</v>
      </c>
      <c r="AW8954" s="15" t="s">
        <v>38</v>
      </c>
      <c r="AX8954" s="15" t="s">
        <v>82</v>
      </c>
      <c r="AY8954" s="243" t="s">
        <v>262</v>
      </c>
    </row>
    <row r="8955" spans="2:51" s="13" customFormat="1" ht="10">
      <c r="B8955" s="212"/>
      <c r="C8955" s="213"/>
      <c r="D8955" s="208" t="s">
        <v>272</v>
      </c>
      <c r="E8955" s="214" t="s">
        <v>44</v>
      </c>
      <c r="F8955" s="215" t="s">
        <v>923</v>
      </c>
      <c r="G8955" s="213"/>
      <c r="H8955" s="214" t="s">
        <v>44</v>
      </c>
      <c r="I8955" s="216"/>
      <c r="J8955" s="213"/>
      <c r="K8955" s="213"/>
      <c r="L8955" s="217"/>
      <c r="M8955" s="218"/>
      <c r="N8955" s="219"/>
      <c r="O8955" s="219"/>
      <c r="P8955" s="219"/>
      <c r="Q8955" s="219"/>
      <c r="R8955" s="219"/>
      <c r="S8955" s="219"/>
      <c r="T8955" s="220"/>
      <c r="AT8955" s="221" t="s">
        <v>272</v>
      </c>
      <c r="AU8955" s="221" t="s">
        <v>91</v>
      </c>
      <c r="AV8955" s="13" t="s">
        <v>89</v>
      </c>
      <c r="AW8955" s="13" t="s">
        <v>38</v>
      </c>
      <c r="AX8955" s="13" t="s">
        <v>82</v>
      </c>
      <c r="AY8955" s="221" t="s">
        <v>262</v>
      </c>
    </row>
    <row r="8956" spans="2:51" s="15" customFormat="1" ht="10">
      <c r="B8956" s="233"/>
      <c r="C8956" s="234"/>
      <c r="D8956" s="208" t="s">
        <v>272</v>
      </c>
      <c r="E8956" s="235" t="s">
        <v>44</v>
      </c>
      <c r="F8956" s="236" t="s">
        <v>924</v>
      </c>
      <c r="G8956" s="234"/>
      <c r="H8956" s="237">
        <v>3.08</v>
      </c>
      <c r="I8956" s="238"/>
      <c r="J8956" s="234"/>
      <c r="K8956" s="234"/>
      <c r="L8956" s="239"/>
      <c r="M8956" s="240"/>
      <c r="N8956" s="241"/>
      <c r="O8956" s="241"/>
      <c r="P8956" s="241"/>
      <c r="Q8956" s="241"/>
      <c r="R8956" s="241"/>
      <c r="S8956" s="241"/>
      <c r="T8956" s="242"/>
      <c r="AT8956" s="243" t="s">
        <v>272</v>
      </c>
      <c r="AU8956" s="243" t="s">
        <v>91</v>
      </c>
      <c r="AV8956" s="15" t="s">
        <v>91</v>
      </c>
      <c r="AW8956" s="15" t="s">
        <v>38</v>
      </c>
      <c r="AX8956" s="15" t="s">
        <v>82</v>
      </c>
      <c r="AY8956" s="243" t="s">
        <v>262</v>
      </c>
    </row>
    <row r="8957" spans="2:51" s="15" customFormat="1" ht="10">
      <c r="B8957" s="233"/>
      <c r="C8957" s="234"/>
      <c r="D8957" s="208" t="s">
        <v>272</v>
      </c>
      <c r="E8957" s="235" t="s">
        <v>44</v>
      </c>
      <c r="F8957" s="236" t="s">
        <v>925</v>
      </c>
      <c r="G8957" s="234"/>
      <c r="H8957" s="237">
        <v>7.56</v>
      </c>
      <c r="I8957" s="238"/>
      <c r="J8957" s="234"/>
      <c r="K8957" s="234"/>
      <c r="L8957" s="239"/>
      <c r="M8957" s="240"/>
      <c r="N8957" s="241"/>
      <c r="O8957" s="241"/>
      <c r="P8957" s="241"/>
      <c r="Q8957" s="241"/>
      <c r="R8957" s="241"/>
      <c r="S8957" s="241"/>
      <c r="T8957" s="242"/>
      <c r="AT8957" s="243" t="s">
        <v>272</v>
      </c>
      <c r="AU8957" s="243" t="s">
        <v>91</v>
      </c>
      <c r="AV8957" s="15" t="s">
        <v>91</v>
      </c>
      <c r="AW8957" s="15" t="s">
        <v>38</v>
      </c>
      <c r="AX8957" s="15" t="s">
        <v>82</v>
      </c>
      <c r="AY8957" s="243" t="s">
        <v>262</v>
      </c>
    </row>
    <row r="8958" spans="2:51" s="15" customFormat="1" ht="10">
      <c r="B8958" s="233"/>
      <c r="C8958" s="234"/>
      <c r="D8958" s="208" t="s">
        <v>272</v>
      </c>
      <c r="E8958" s="235" t="s">
        <v>44</v>
      </c>
      <c r="F8958" s="236" t="s">
        <v>926</v>
      </c>
      <c r="G8958" s="234"/>
      <c r="H8958" s="237">
        <v>2.31</v>
      </c>
      <c r="I8958" s="238"/>
      <c r="J8958" s="234"/>
      <c r="K8958" s="234"/>
      <c r="L8958" s="239"/>
      <c r="M8958" s="240"/>
      <c r="N8958" s="241"/>
      <c r="O8958" s="241"/>
      <c r="P8958" s="241"/>
      <c r="Q8958" s="241"/>
      <c r="R8958" s="241"/>
      <c r="S8958" s="241"/>
      <c r="T8958" s="242"/>
      <c r="AT8958" s="243" t="s">
        <v>272</v>
      </c>
      <c r="AU8958" s="243" t="s">
        <v>91</v>
      </c>
      <c r="AV8958" s="15" t="s">
        <v>91</v>
      </c>
      <c r="AW8958" s="15" t="s">
        <v>38</v>
      </c>
      <c r="AX8958" s="15" t="s">
        <v>82</v>
      </c>
      <c r="AY8958" s="243" t="s">
        <v>262</v>
      </c>
    </row>
    <row r="8959" spans="2:51" s="15" customFormat="1" ht="10">
      <c r="B8959" s="233"/>
      <c r="C8959" s="234"/>
      <c r="D8959" s="208" t="s">
        <v>272</v>
      </c>
      <c r="E8959" s="235" t="s">
        <v>44</v>
      </c>
      <c r="F8959" s="236" t="s">
        <v>927</v>
      </c>
      <c r="G8959" s="234"/>
      <c r="H8959" s="237">
        <v>1.89</v>
      </c>
      <c r="I8959" s="238"/>
      <c r="J8959" s="234"/>
      <c r="K8959" s="234"/>
      <c r="L8959" s="239"/>
      <c r="M8959" s="240"/>
      <c r="N8959" s="241"/>
      <c r="O8959" s="241"/>
      <c r="P8959" s="241"/>
      <c r="Q8959" s="241"/>
      <c r="R8959" s="241"/>
      <c r="S8959" s="241"/>
      <c r="T8959" s="242"/>
      <c r="AT8959" s="243" t="s">
        <v>272</v>
      </c>
      <c r="AU8959" s="243" t="s">
        <v>91</v>
      </c>
      <c r="AV8959" s="15" t="s">
        <v>91</v>
      </c>
      <c r="AW8959" s="15" t="s">
        <v>38</v>
      </c>
      <c r="AX8959" s="15" t="s">
        <v>82</v>
      </c>
      <c r="AY8959" s="243" t="s">
        <v>262</v>
      </c>
    </row>
    <row r="8960" spans="2:51" s="16" customFormat="1" ht="10">
      <c r="B8960" s="244"/>
      <c r="C8960" s="245"/>
      <c r="D8960" s="208" t="s">
        <v>272</v>
      </c>
      <c r="E8960" s="246" t="s">
        <v>44</v>
      </c>
      <c r="F8960" s="247" t="s">
        <v>291</v>
      </c>
      <c r="G8960" s="245"/>
      <c r="H8960" s="248">
        <v>743.4079999999999</v>
      </c>
      <c r="I8960" s="249"/>
      <c r="J8960" s="245"/>
      <c r="K8960" s="245"/>
      <c r="L8960" s="250"/>
      <c r="M8960" s="251"/>
      <c r="N8960" s="252"/>
      <c r="O8960" s="252"/>
      <c r="P8960" s="252"/>
      <c r="Q8960" s="252"/>
      <c r="R8960" s="252"/>
      <c r="S8960" s="252"/>
      <c r="T8960" s="253"/>
      <c r="AT8960" s="254" t="s">
        <v>272</v>
      </c>
      <c r="AU8960" s="254" t="s">
        <v>91</v>
      </c>
      <c r="AV8960" s="16" t="s">
        <v>104</v>
      </c>
      <c r="AW8960" s="16" t="s">
        <v>38</v>
      </c>
      <c r="AX8960" s="16" t="s">
        <v>89</v>
      </c>
      <c r="AY8960" s="254" t="s">
        <v>262</v>
      </c>
    </row>
    <row r="8961" spans="1:65" s="15" customFormat="1" ht="10">
      <c r="B8961" s="233"/>
      <c r="C8961" s="234"/>
      <c r="D8961" s="208" t="s">
        <v>272</v>
      </c>
      <c r="E8961" s="234"/>
      <c r="F8961" s="236" t="s">
        <v>3886</v>
      </c>
      <c r="G8961" s="234"/>
      <c r="H8961" s="237">
        <v>780.57799999999997</v>
      </c>
      <c r="I8961" s="238"/>
      <c r="J8961" s="234"/>
      <c r="K8961" s="234"/>
      <c r="L8961" s="239"/>
      <c r="M8961" s="240"/>
      <c r="N8961" s="241"/>
      <c r="O8961" s="241"/>
      <c r="P8961" s="241"/>
      <c r="Q8961" s="241"/>
      <c r="R8961" s="241"/>
      <c r="S8961" s="241"/>
      <c r="T8961" s="242"/>
      <c r="AT8961" s="243" t="s">
        <v>272</v>
      </c>
      <c r="AU8961" s="243" t="s">
        <v>91</v>
      </c>
      <c r="AV8961" s="15" t="s">
        <v>91</v>
      </c>
      <c r="AW8961" s="15" t="s">
        <v>4</v>
      </c>
      <c r="AX8961" s="15" t="s">
        <v>89</v>
      </c>
      <c r="AY8961" s="243" t="s">
        <v>262</v>
      </c>
    </row>
    <row r="8962" spans="1:65" s="2" customFormat="1" ht="16.5" customHeight="1">
      <c r="A8962" s="37"/>
      <c r="B8962" s="38"/>
      <c r="C8962" s="195" t="s">
        <v>3887</v>
      </c>
      <c r="D8962" s="195" t="s">
        <v>264</v>
      </c>
      <c r="E8962" s="196" t="s">
        <v>3888</v>
      </c>
      <c r="F8962" s="197" t="s">
        <v>3889</v>
      </c>
      <c r="G8962" s="198" t="s">
        <v>342</v>
      </c>
      <c r="H8962" s="199">
        <v>3913.3739999999998</v>
      </c>
      <c r="I8962" s="200"/>
      <c r="J8962" s="201">
        <f>ROUND(I8962*H8962,2)</f>
        <v>0</v>
      </c>
      <c r="K8962" s="197" t="s">
        <v>268</v>
      </c>
      <c r="L8962" s="42"/>
      <c r="M8962" s="202" t="s">
        <v>44</v>
      </c>
      <c r="N8962" s="203" t="s">
        <v>53</v>
      </c>
      <c r="O8962" s="67"/>
      <c r="P8962" s="204">
        <f>O8962*H8962</f>
        <v>0</v>
      </c>
      <c r="Q8962" s="204">
        <v>2.0000000000000001E-4</v>
      </c>
      <c r="R8962" s="204">
        <f>Q8962*H8962</f>
        <v>0.7826748</v>
      </c>
      <c r="S8962" s="204">
        <v>0</v>
      </c>
      <c r="T8962" s="205">
        <f>S8962*H8962</f>
        <v>0</v>
      </c>
      <c r="U8962" s="37"/>
      <c r="V8962" s="37"/>
      <c r="W8962" s="37"/>
      <c r="X8962" s="37"/>
      <c r="Y8962" s="37"/>
      <c r="Z8962" s="37"/>
      <c r="AA8962" s="37"/>
      <c r="AB8962" s="37"/>
      <c r="AC8962" s="37"/>
      <c r="AD8962" s="37"/>
      <c r="AE8962" s="37"/>
      <c r="AR8962" s="206" t="s">
        <v>442</v>
      </c>
      <c r="AT8962" s="206" t="s">
        <v>264</v>
      </c>
      <c r="AU8962" s="206" t="s">
        <v>91</v>
      </c>
      <c r="AY8962" s="19" t="s">
        <v>262</v>
      </c>
      <c r="BE8962" s="207">
        <f>IF(N8962="základní",J8962,0)</f>
        <v>0</v>
      </c>
      <c r="BF8962" s="207">
        <f>IF(N8962="snížená",J8962,0)</f>
        <v>0</v>
      </c>
      <c r="BG8962" s="207">
        <f>IF(N8962="zákl. přenesená",J8962,0)</f>
        <v>0</v>
      </c>
      <c r="BH8962" s="207">
        <f>IF(N8962="sníž. přenesená",J8962,0)</f>
        <v>0</v>
      </c>
      <c r="BI8962" s="207">
        <f>IF(N8962="nulová",J8962,0)</f>
        <v>0</v>
      </c>
      <c r="BJ8962" s="19" t="s">
        <v>89</v>
      </c>
      <c r="BK8962" s="207">
        <f>ROUND(I8962*H8962,2)</f>
        <v>0</v>
      </c>
      <c r="BL8962" s="19" t="s">
        <v>442</v>
      </c>
      <c r="BM8962" s="206" t="s">
        <v>3890</v>
      </c>
    </row>
    <row r="8963" spans="1:65" s="13" customFormat="1" ht="10">
      <c r="B8963" s="212"/>
      <c r="C8963" s="213"/>
      <c r="D8963" s="208" t="s">
        <v>272</v>
      </c>
      <c r="E8963" s="214" t="s">
        <v>44</v>
      </c>
      <c r="F8963" s="215" t="s">
        <v>3891</v>
      </c>
      <c r="G8963" s="213"/>
      <c r="H8963" s="214" t="s">
        <v>44</v>
      </c>
      <c r="I8963" s="216"/>
      <c r="J8963" s="213"/>
      <c r="K8963" s="213"/>
      <c r="L8963" s="217"/>
      <c r="M8963" s="218"/>
      <c r="N8963" s="219"/>
      <c r="O8963" s="219"/>
      <c r="P8963" s="219"/>
      <c r="Q8963" s="219"/>
      <c r="R8963" s="219"/>
      <c r="S8963" s="219"/>
      <c r="T8963" s="220"/>
      <c r="AT8963" s="221" t="s">
        <v>272</v>
      </c>
      <c r="AU8963" s="221" t="s">
        <v>91</v>
      </c>
      <c r="AV8963" s="13" t="s">
        <v>89</v>
      </c>
      <c r="AW8963" s="13" t="s">
        <v>38</v>
      </c>
      <c r="AX8963" s="13" t="s">
        <v>82</v>
      </c>
      <c r="AY8963" s="221" t="s">
        <v>262</v>
      </c>
    </row>
    <row r="8964" spans="1:65" s="15" customFormat="1" ht="10">
      <c r="B8964" s="233"/>
      <c r="C8964" s="234"/>
      <c r="D8964" s="208" t="s">
        <v>272</v>
      </c>
      <c r="E8964" s="235" t="s">
        <v>44</v>
      </c>
      <c r="F8964" s="236" t="s">
        <v>3892</v>
      </c>
      <c r="G8964" s="234"/>
      <c r="H8964" s="237">
        <v>468.6</v>
      </c>
      <c r="I8964" s="238"/>
      <c r="J8964" s="234"/>
      <c r="K8964" s="234"/>
      <c r="L8964" s="239"/>
      <c r="M8964" s="240"/>
      <c r="N8964" s="241"/>
      <c r="O8964" s="241"/>
      <c r="P8964" s="241"/>
      <c r="Q8964" s="241"/>
      <c r="R8964" s="241"/>
      <c r="S8964" s="241"/>
      <c r="T8964" s="242"/>
      <c r="AT8964" s="243" t="s">
        <v>272</v>
      </c>
      <c r="AU8964" s="243" t="s">
        <v>91</v>
      </c>
      <c r="AV8964" s="15" t="s">
        <v>91</v>
      </c>
      <c r="AW8964" s="15" t="s">
        <v>38</v>
      </c>
      <c r="AX8964" s="15" t="s">
        <v>82</v>
      </c>
      <c r="AY8964" s="243" t="s">
        <v>262</v>
      </c>
    </row>
    <row r="8965" spans="1:65" s="15" customFormat="1" ht="10">
      <c r="B8965" s="233"/>
      <c r="C8965" s="234"/>
      <c r="D8965" s="208" t="s">
        <v>272</v>
      </c>
      <c r="E8965" s="235" t="s">
        <v>44</v>
      </c>
      <c r="F8965" s="236" t="s">
        <v>3893</v>
      </c>
      <c r="G8965" s="234"/>
      <c r="H8965" s="237">
        <v>16.32</v>
      </c>
      <c r="I8965" s="238"/>
      <c r="J8965" s="234"/>
      <c r="K8965" s="234"/>
      <c r="L8965" s="239"/>
      <c r="M8965" s="240"/>
      <c r="N8965" s="241"/>
      <c r="O8965" s="241"/>
      <c r="P8965" s="241"/>
      <c r="Q8965" s="241"/>
      <c r="R8965" s="241"/>
      <c r="S8965" s="241"/>
      <c r="T8965" s="242"/>
      <c r="AT8965" s="243" t="s">
        <v>272</v>
      </c>
      <c r="AU8965" s="243" t="s">
        <v>91</v>
      </c>
      <c r="AV8965" s="15" t="s">
        <v>91</v>
      </c>
      <c r="AW8965" s="15" t="s">
        <v>38</v>
      </c>
      <c r="AX8965" s="15" t="s">
        <v>82</v>
      </c>
      <c r="AY8965" s="243" t="s">
        <v>262</v>
      </c>
    </row>
    <row r="8966" spans="1:65" s="13" customFormat="1" ht="10">
      <c r="B8966" s="212"/>
      <c r="C8966" s="213"/>
      <c r="D8966" s="208" t="s">
        <v>272</v>
      </c>
      <c r="E8966" s="214" t="s">
        <v>44</v>
      </c>
      <c r="F8966" s="215" t="s">
        <v>3894</v>
      </c>
      <c r="G8966" s="213"/>
      <c r="H8966" s="214" t="s">
        <v>44</v>
      </c>
      <c r="I8966" s="216"/>
      <c r="J8966" s="213"/>
      <c r="K8966" s="213"/>
      <c r="L8966" s="217"/>
      <c r="M8966" s="218"/>
      <c r="N8966" s="219"/>
      <c r="O8966" s="219"/>
      <c r="P8966" s="219"/>
      <c r="Q8966" s="219"/>
      <c r="R8966" s="219"/>
      <c r="S8966" s="219"/>
      <c r="T8966" s="220"/>
      <c r="AT8966" s="221" t="s">
        <v>272</v>
      </c>
      <c r="AU8966" s="221" t="s">
        <v>91</v>
      </c>
      <c r="AV8966" s="13" t="s">
        <v>89</v>
      </c>
      <c r="AW8966" s="13" t="s">
        <v>38</v>
      </c>
      <c r="AX8966" s="13" t="s">
        <v>82</v>
      </c>
      <c r="AY8966" s="221" t="s">
        <v>262</v>
      </c>
    </row>
    <row r="8967" spans="1:65" s="15" customFormat="1" ht="10">
      <c r="B8967" s="233"/>
      <c r="C8967" s="234"/>
      <c r="D8967" s="208" t="s">
        <v>272</v>
      </c>
      <c r="E8967" s="235" t="s">
        <v>44</v>
      </c>
      <c r="F8967" s="236" t="s">
        <v>3895</v>
      </c>
      <c r="G8967" s="234"/>
      <c r="H8967" s="237">
        <v>1209.624</v>
      </c>
      <c r="I8967" s="238"/>
      <c r="J8967" s="234"/>
      <c r="K8967" s="234"/>
      <c r="L8967" s="239"/>
      <c r="M8967" s="240"/>
      <c r="N8967" s="241"/>
      <c r="O8967" s="241"/>
      <c r="P8967" s="241"/>
      <c r="Q8967" s="241"/>
      <c r="R8967" s="241"/>
      <c r="S8967" s="241"/>
      <c r="T8967" s="242"/>
      <c r="AT8967" s="243" t="s">
        <v>272</v>
      </c>
      <c r="AU8967" s="243" t="s">
        <v>91</v>
      </c>
      <c r="AV8967" s="15" t="s">
        <v>91</v>
      </c>
      <c r="AW8967" s="15" t="s">
        <v>38</v>
      </c>
      <c r="AX8967" s="15" t="s">
        <v>82</v>
      </c>
      <c r="AY8967" s="243" t="s">
        <v>262</v>
      </c>
    </row>
    <row r="8968" spans="1:65" s="15" customFormat="1" ht="10">
      <c r="B8968" s="233"/>
      <c r="C8968" s="234"/>
      <c r="D8968" s="208" t="s">
        <v>272</v>
      </c>
      <c r="E8968" s="235" t="s">
        <v>44</v>
      </c>
      <c r="F8968" s="236" t="s">
        <v>3896</v>
      </c>
      <c r="G8968" s="234"/>
      <c r="H8968" s="237">
        <v>1808.8330000000001</v>
      </c>
      <c r="I8968" s="238"/>
      <c r="J8968" s="234"/>
      <c r="K8968" s="234"/>
      <c r="L8968" s="239"/>
      <c r="M8968" s="240"/>
      <c r="N8968" s="241"/>
      <c r="O8968" s="241"/>
      <c r="P8968" s="241"/>
      <c r="Q8968" s="241"/>
      <c r="R8968" s="241"/>
      <c r="S8968" s="241"/>
      <c r="T8968" s="242"/>
      <c r="AT8968" s="243" t="s">
        <v>272</v>
      </c>
      <c r="AU8968" s="243" t="s">
        <v>91</v>
      </c>
      <c r="AV8968" s="15" t="s">
        <v>91</v>
      </c>
      <c r="AW8968" s="15" t="s">
        <v>38</v>
      </c>
      <c r="AX8968" s="15" t="s">
        <v>82</v>
      </c>
      <c r="AY8968" s="243" t="s">
        <v>262</v>
      </c>
    </row>
    <row r="8969" spans="1:65" s="15" customFormat="1" ht="10">
      <c r="B8969" s="233"/>
      <c r="C8969" s="234"/>
      <c r="D8969" s="208" t="s">
        <v>272</v>
      </c>
      <c r="E8969" s="235" t="s">
        <v>44</v>
      </c>
      <c r="F8969" s="236" t="s">
        <v>3897</v>
      </c>
      <c r="G8969" s="234"/>
      <c r="H8969" s="237">
        <v>317.45400000000001</v>
      </c>
      <c r="I8969" s="238"/>
      <c r="J8969" s="234"/>
      <c r="K8969" s="234"/>
      <c r="L8969" s="239"/>
      <c r="M8969" s="240"/>
      <c r="N8969" s="241"/>
      <c r="O8969" s="241"/>
      <c r="P8969" s="241"/>
      <c r="Q8969" s="241"/>
      <c r="R8969" s="241"/>
      <c r="S8969" s="241"/>
      <c r="T8969" s="242"/>
      <c r="AT8969" s="243" t="s">
        <v>272</v>
      </c>
      <c r="AU8969" s="243" t="s">
        <v>91</v>
      </c>
      <c r="AV8969" s="15" t="s">
        <v>91</v>
      </c>
      <c r="AW8969" s="15" t="s">
        <v>38</v>
      </c>
      <c r="AX8969" s="15" t="s">
        <v>82</v>
      </c>
      <c r="AY8969" s="243" t="s">
        <v>262</v>
      </c>
    </row>
    <row r="8970" spans="1:65" s="15" customFormat="1" ht="10">
      <c r="B8970" s="233"/>
      <c r="C8970" s="234"/>
      <c r="D8970" s="208" t="s">
        <v>272</v>
      </c>
      <c r="E8970" s="235" t="s">
        <v>44</v>
      </c>
      <c r="F8970" s="236" t="s">
        <v>3898</v>
      </c>
      <c r="G8970" s="234"/>
      <c r="H8970" s="237">
        <v>295.39999999999998</v>
      </c>
      <c r="I8970" s="238"/>
      <c r="J8970" s="234"/>
      <c r="K8970" s="234"/>
      <c r="L8970" s="239"/>
      <c r="M8970" s="240"/>
      <c r="N8970" s="241"/>
      <c r="O8970" s="241"/>
      <c r="P8970" s="241"/>
      <c r="Q8970" s="241"/>
      <c r="R8970" s="241"/>
      <c r="S8970" s="241"/>
      <c r="T8970" s="242"/>
      <c r="AT8970" s="243" t="s">
        <v>272</v>
      </c>
      <c r="AU8970" s="243" t="s">
        <v>91</v>
      </c>
      <c r="AV8970" s="15" t="s">
        <v>91</v>
      </c>
      <c r="AW8970" s="15" t="s">
        <v>38</v>
      </c>
      <c r="AX8970" s="15" t="s">
        <v>82</v>
      </c>
      <c r="AY8970" s="243" t="s">
        <v>262</v>
      </c>
    </row>
    <row r="8971" spans="1:65" s="13" customFormat="1" ht="10">
      <c r="B8971" s="212"/>
      <c r="C8971" s="213"/>
      <c r="D8971" s="208" t="s">
        <v>272</v>
      </c>
      <c r="E8971" s="214" t="s">
        <v>44</v>
      </c>
      <c r="F8971" s="215" t="s">
        <v>3899</v>
      </c>
      <c r="G8971" s="213"/>
      <c r="H8971" s="214" t="s">
        <v>44</v>
      </c>
      <c r="I8971" s="216"/>
      <c r="J8971" s="213"/>
      <c r="K8971" s="213"/>
      <c r="L8971" s="217"/>
      <c r="M8971" s="218"/>
      <c r="N8971" s="219"/>
      <c r="O8971" s="219"/>
      <c r="P8971" s="219"/>
      <c r="Q8971" s="219"/>
      <c r="R8971" s="219"/>
      <c r="S8971" s="219"/>
      <c r="T8971" s="220"/>
      <c r="AT8971" s="221" t="s">
        <v>272</v>
      </c>
      <c r="AU8971" s="221" t="s">
        <v>91</v>
      </c>
      <c r="AV8971" s="13" t="s">
        <v>89</v>
      </c>
      <c r="AW8971" s="13" t="s">
        <v>38</v>
      </c>
      <c r="AX8971" s="13" t="s">
        <v>82</v>
      </c>
      <c r="AY8971" s="221" t="s">
        <v>262</v>
      </c>
    </row>
    <row r="8972" spans="1:65" s="15" customFormat="1" ht="10">
      <c r="B8972" s="233"/>
      <c r="C8972" s="234"/>
      <c r="D8972" s="208" t="s">
        <v>272</v>
      </c>
      <c r="E8972" s="235" t="s">
        <v>44</v>
      </c>
      <c r="F8972" s="236" t="s">
        <v>3900</v>
      </c>
      <c r="G8972" s="234"/>
      <c r="H8972" s="237">
        <v>299.02</v>
      </c>
      <c r="I8972" s="238"/>
      <c r="J8972" s="234"/>
      <c r="K8972" s="234"/>
      <c r="L8972" s="239"/>
      <c r="M8972" s="240"/>
      <c r="N8972" s="241"/>
      <c r="O8972" s="241"/>
      <c r="P8972" s="241"/>
      <c r="Q8972" s="241"/>
      <c r="R8972" s="241"/>
      <c r="S8972" s="241"/>
      <c r="T8972" s="242"/>
      <c r="AT8972" s="243" t="s">
        <v>272</v>
      </c>
      <c r="AU8972" s="243" t="s">
        <v>91</v>
      </c>
      <c r="AV8972" s="15" t="s">
        <v>91</v>
      </c>
      <c r="AW8972" s="15" t="s">
        <v>38</v>
      </c>
      <c r="AX8972" s="15" t="s">
        <v>82</v>
      </c>
      <c r="AY8972" s="243" t="s">
        <v>262</v>
      </c>
    </row>
    <row r="8973" spans="1:65" s="15" customFormat="1" ht="10">
      <c r="B8973" s="233"/>
      <c r="C8973" s="234"/>
      <c r="D8973" s="208" t="s">
        <v>272</v>
      </c>
      <c r="E8973" s="235" t="s">
        <v>44</v>
      </c>
      <c r="F8973" s="236" t="s">
        <v>3901</v>
      </c>
      <c r="G8973" s="234"/>
      <c r="H8973" s="237">
        <v>-578.61</v>
      </c>
      <c r="I8973" s="238"/>
      <c r="J8973" s="234"/>
      <c r="K8973" s="234"/>
      <c r="L8973" s="239"/>
      <c r="M8973" s="240"/>
      <c r="N8973" s="241"/>
      <c r="O8973" s="241"/>
      <c r="P8973" s="241"/>
      <c r="Q8973" s="241"/>
      <c r="R8973" s="241"/>
      <c r="S8973" s="241"/>
      <c r="T8973" s="242"/>
      <c r="AT8973" s="243" t="s">
        <v>272</v>
      </c>
      <c r="AU8973" s="243" t="s">
        <v>91</v>
      </c>
      <c r="AV8973" s="15" t="s">
        <v>91</v>
      </c>
      <c r="AW8973" s="15" t="s">
        <v>38</v>
      </c>
      <c r="AX8973" s="15" t="s">
        <v>82</v>
      </c>
      <c r="AY8973" s="243" t="s">
        <v>262</v>
      </c>
    </row>
    <row r="8974" spans="1:65" s="14" customFormat="1" ht="10">
      <c r="B8974" s="222"/>
      <c r="C8974" s="223"/>
      <c r="D8974" s="208" t="s">
        <v>272</v>
      </c>
      <c r="E8974" s="224" t="s">
        <v>44</v>
      </c>
      <c r="F8974" s="225" t="s">
        <v>284</v>
      </c>
      <c r="G8974" s="223"/>
      <c r="H8974" s="226">
        <v>3836.6410000000001</v>
      </c>
      <c r="I8974" s="227"/>
      <c r="J8974" s="223"/>
      <c r="K8974" s="223"/>
      <c r="L8974" s="228"/>
      <c r="M8974" s="229"/>
      <c r="N8974" s="230"/>
      <c r="O8974" s="230"/>
      <c r="P8974" s="230"/>
      <c r="Q8974" s="230"/>
      <c r="R8974" s="230"/>
      <c r="S8974" s="230"/>
      <c r="T8974" s="231"/>
      <c r="AT8974" s="232" t="s">
        <v>272</v>
      </c>
      <c r="AU8974" s="232" t="s">
        <v>91</v>
      </c>
      <c r="AV8974" s="14" t="s">
        <v>97</v>
      </c>
      <c r="AW8974" s="14" t="s">
        <v>38</v>
      </c>
      <c r="AX8974" s="14" t="s">
        <v>82</v>
      </c>
      <c r="AY8974" s="232" t="s">
        <v>262</v>
      </c>
    </row>
    <row r="8975" spans="1:65" s="13" customFormat="1" ht="10">
      <c r="B8975" s="212"/>
      <c r="C8975" s="213"/>
      <c r="D8975" s="208" t="s">
        <v>272</v>
      </c>
      <c r="E8975" s="214" t="s">
        <v>44</v>
      </c>
      <c r="F8975" s="215" t="s">
        <v>3902</v>
      </c>
      <c r="G8975" s="213"/>
      <c r="H8975" s="214" t="s">
        <v>44</v>
      </c>
      <c r="I8975" s="216"/>
      <c r="J8975" s="213"/>
      <c r="K8975" s="213"/>
      <c r="L8975" s="217"/>
      <c r="M8975" s="218"/>
      <c r="N8975" s="219"/>
      <c r="O8975" s="219"/>
      <c r="P8975" s="219"/>
      <c r="Q8975" s="219"/>
      <c r="R8975" s="219"/>
      <c r="S8975" s="219"/>
      <c r="T8975" s="220"/>
      <c r="AT8975" s="221" t="s">
        <v>272</v>
      </c>
      <c r="AU8975" s="221" t="s">
        <v>91</v>
      </c>
      <c r="AV8975" s="13" t="s">
        <v>89</v>
      </c>
      <c r="AW8975" s="13" t="s">
        <v>38</v>
      </c>
      <c r="AX8975" s="13" t="s">
        <v>82</v>
      </c>
      <c r="AY8975" s="221" t="s">
        <v>262</v>
      </c>
    </row>
    <row r="8976" spans="1:65" s="15" customFormat="1" ht="10">
      <c r="B8976" s="233"/>
      <c r="C8976" s="234"/>
      <c r="D8976" s="208" t="s">
        <v>272</v>
      </c>
      <c r="E8976" s="235" t="s">
        <v>44</v>
      </c>
      <c r="F8976" s="236" t="s">
        <v>3903</v>
      </c>
      <c r="G8976" s="234"/>
      <c r="H8976" s="237">
        <v>76.733000000000004</v>
      </c>
      <c r="I8976" s="238"/>
      <c r="J8976" s="234"/>
      <c r="K8976" s="234"/>
      <c r="L8976" s="239"/>
      <c r="M8976" s="240"/>
      <c r="N8976" s="241"/>
      <c r="O8976" s="241"/>
      <c r="P8976" s="241"/>
      <c r="Q8976" s="241"/>
      <c r="R8976" s="241"/>
      <c r="S8976" s="241"/>
      <c r="T8976" s="242"/>
      <c r="AT8976" s="243" t="s">
        <v>272</v>
      </c>
      <c r="AU8976" s="243" t="s">
        <v>91</v>
      </c>
      <c r="AV8976" s="15" t="s">
        <v>91</v>
      </c>
      <c r="AW8976" s="15" t="s">
        <v>38</v>
      </c>
      <c r="AX8976" s="15" t="s">
        <v>82</v>
      </c>
      <c r="AY8976" s="243" t="s">
        <v>262</v>
      </c>
    </row>
    <row r="8977" spans="1:65" s="16" customFormat="1" ht="10">
      <c r="B8977" s="244"/>
      <c r="C8977" s="245"/>
      <c r="D8977" s="208" t="s">
        <v>272</v>
      </c>
      <c r="E8977" s="246" t="s">
        <v>44</v>
      </c>
      <c r="F8977" s="247" t="s">
        <v>291</v>
      </c>
      <c r="G8977" s="245"/>
      <c r="H8977" s="248">
        <v>3913.3740000000003</v>
      </c>
      <c r="I8977" s="249"/>
      <c r="J8977" s="245"/>
      <c r="K8977" s="245"/>
      <c r="L8977" s="250"/>
      <c r="M8977" s="251"/>
      <c r="N8977" s="252"/>
      <c r="O8977" s="252"/>
      <c r="P8977" s="252"/>
      <c r="Q8977" s="252"/>
      <c r="R8977" s="252"/>
      <c r="S8977" s="252"/>
      <c r="T8977" s="253"/>
      <c r="AT8977" s="254" t="s">
        <v>272</v>
      </c>
      <c r="AU8977" s="254" t="s">
        <v>91</v>
      </c>
      <c r="AV8977" s="16" t="s">
        <v>104</v>
      </c>
      <c r="AW8977" s="16" t="s">
        <v>38</v>
      </c>
      <c r="AX8977" s="16" t="s">
        <v>89</v>
      </c>
      <c r="AY8977" s="254" t="s">
        <v>262</v>
      </c>
    </row>
    <row r="8978" spans="1:65" s="2" customFormat="1" ht="16.5" customHeight="1">
      <c r="A8978" s="37"/>
      <c r="B8978" s="38"/>
      <c r="C8978" s="195" t="s">
        <v>3904</v>
      </c>
      <c r="D8978" s="195" t="s">
        <v>264</v>
      </c>
      <c r="E8978" s="196" t="s">
        <v>3905</v>
      </c>
      <c r="F8978" s="197" t="s">
        <v>3906</v>
      </c>
      <c r="G8978" s="198" t="s">
        <v>342</v>
      </c>
      <c r="H8978" s="199">
        <v>134.56899999999999</v>
      </c>
      <c r="I8978" s="200"/>
      <c r="J8978" s="201">
        <f>ROUND(I8978*H8978,2)</f>
        <v>0</v>
      </c>
      <c r="K8978" s="197" t="s">
        <v>268</v>
      </c>
      <c r="L8978" s="42"/>
      <c r="M8978" s="202" t="s">
        <v>44</v>
      </c>
      <c r="N8978" s="203" t="s">
        <v>53</v>
      </c>
      <c r="O8978" s="67"/>
      <c r="P8978" s="204">
        <f>O8978*H8978</f>
        <v>0</v>
      </c>
      <c r="Q8978" s="204">
        <v>2.0000000000000001E-4</v>
      </c>
      <c r="R8978" s="204">
        <f>Q8978*H8978</f>
        <v>2.6913799999999998E-2</v>
      </c>
      <c r="S8978" s="204">
        <v>0</v>
      </c>
      <c r="T8978" s="205">
        <f>S8978*H8978</f>
        <v>0</v>
      </c>
      <c r="U8978" s="37"/>
      <c r="V8978" s="37"/>
      <c r="W8978" s="37"/>
      <c r="X8978" s="37"/>
      <c r="Y8978" s="37"/>
      <c r="Z8978" s="37"/>
      <c r="AA8978" s="37"/>
      <c r="AB8978" s="37"/>
      <c r="AC8978" s="37"/>
      <c r="AD8978" s="37"/>
      <c r="AE8978" s="37"/>
      <c r="AR8978" s="206" t="s">
        <v>442</v>
      </c>
      <c r="AT8978" s="206" t="s">
        <v>264</v>
      </c>
      <c r="AU8978" s="206" t="s">
        <v>91</v>
      </c>
      <c r="AY8978" s="19" t="s">
        <v>262</v>
      </c>
      <c r="BE8978" s="207">
        <f>IF(N8978="základní",J8978,0)</f>
        <v>0</v>
      </c>
      <c r="BF8978" s="207">
        <f>IF(N8978="snížená",J8978,0)</f>
        <v>0</v>
      </c>
      <c r="BG8978" s="207">
        <f>IF(N8978="zákl. přenesená",J8978,0)</f>
        <v>0</v>
      </c>
      <c r="BH8978" s="207">
        <f>IF(N8978="sníž. přenesená",J8978,0)</f>
        <v>0</v>
      </c>
      <c r="BI8978" s="207">
        <f>IF(N8978="nulová",J8978,0)</f>
        <v>0</v>
      </c>
      <c r="BJ8978" s="19" t="s">
        <v>89</v>
      </c>
      <c r="BK8978" s="207">
        <f>ROUND(I8978*H8978,2)</f>
        <v>0</v>
      </c>
      <c r="BL8978" s="19" t="s">
        <v>442</v>
      </c>
      <c r="BM8978" s="206" t="s">
        <v>3907</v>
      </c>
    </row>
    <row r="8979" spans="1:65" s="13" customFormat="1" ht="10">
      <c r="B8979" s="212"/>
      <c r="C8979" s="213"/>
      <c r="D8979" s="208" t="s">
        <v>272</v>
      </c>
      <c r="E8979" s="214" t="s">
        <v>44</v>
      </c>
      <c r="F8979" s="215" t="s">
        <v>3908</v>
      </c>
      <c r="G8979" s="213"/>
      <c r="H8979" s="214" t="s">
        <v>44</v>
      </c>
      <c r="I8979" s="216"/>
      <c r="J8979" s="213"/>
      <c r="K8979" s="213"/>
      <c r="L8979" s="217"/>
      <c r="M8979" s="218"/>
      <c r="N8979" s="219"/>
      <c r="O8979" s="219"/>
      <c r="P8979" s="219"/>
      <c r="Q8979" s="219"/>
      <c r="R8979" s="219"/>
      <c r="S8979" s="219"/>
      <c r="T8979" s="220"/>
      <c r="AT8979" s="221" t="s">
        <v>272</v>
      </c>
      <c r="AU8979" s="221" t="s">
        <v>91</v>
      </c>
      <c r="AV8979" s="13" t="s">
        <v>89</v>
      </c>
      <c r="AW8979" s="13" t="s">
        <v>38</v>
      </c>
      <c r="AX8979" s="13" t="s">
        <v>82</v>
      </c>
      <c r="AY8979" s="221" t="s">
        <v>262</v>
      </c>
    </row>
    <row r="8980" spans="1:65" s="15" customFormat="1" ht="10">
      <c r="B8980" s="233"/>
      <c r="C8980" s="234"/>
      <c r="D8980" s="208" t="s">
        <v>272</v>
      </c>
      <c r="E8980" s="235" t="s">
        <v>44</v>
      </c>
      <c r="F8980" s="236" t="s">
        <v>3909</v>
      </c>
      <c r="G8980" s="234"/>
      <c r="H8980" s="237">
        <v>27.72</v>
      </c>
      <c r="I8980" s="238"/>
      <c r="J8980" s="234"/>
      <c r="K8980" s="234"/>
      <c r="L8980" s="239"/>
      <c r="M8980" s="240"/>
      <c r="N8980" s="241"/>
      <c r="O8980" s="241"/>
      <c r="P8980" s="241"/>
      <c r="Q8980" s="241"/>
      <c r="R8980" s="241"/>
      <c r="S8980" s="241"/>
      <c r="T8980" s="242"/>
      <c r="AT8980" s="243" t="s">
        <v>272</v>
      </c>
      <c r="AU8980" s="243" t="s">
        <v>91</v>
      </c>
      <c r="AV8980" s="15" t="s">
        <v>91</v>
      </c>
      <c r="AW8980" s="15" t="s">
        <v>38</v>
      </c>
      <c r="AX8980" s="15" t="s">
        <v>82</v>
      </c>
      <c r="AY8980" s="243" t="s">
        <v>262</v>
      </c>
    </row>
    <row r="8981" spans="1:65" s="15" customFormat="1" ht="10">
      <c r="B8981" s="233"/>
      <c r="C8981" s="234"/>
      <c r="D8981" s="208" t="s">
        <v>272</v>
      </c>
      <c r="E8981" s="235" t="s">
        <v>44</v>
      </c>
      <c r="F8981" s="236" t="s">
        <v>3910</v>
      </c>
      <c r="G8981" s="234"/>
      <c r="H8981" s="237">
        <v>16.739999999999998</v>
      </c>
      <c r="I8981" s="238"/>
      <c r="J8981" s="234"/>
      <c r="K8981" s="234"/>
      <c r="L8981" s="239"/>
      <c r="M8981" s="240"/>
      <c r="N8981" s="241"/>
      <c r="O8981" s="241"/>
      <c r="P8981" s="241"/>
      <c r="Q8981" s="241"/>
      <c r="R8981" s="241"/>
      <c r="S8981" s="241"/>
      <c r="T8981" s="242"/>
      <c r="AT8981" s="243" t="s">
        <v>272</v>
      </c>
      <c r="AU8981" s="243" t="s">
        <v>91</v>
      </c>
      <c r="AV8981" s="15" t="s">
        <v>91</v>
      </c>
      <c r="AW8981" s="15" t="s">
        <v>38</v>
      </c>
      <c r="AX8981" s="15" t="s">
        <v>82</v>
      </c>
      <c r="AY8981" s="243" t="s">
        <v>262</v>
      </c>
    </row>
    <row r="8982" spans="1:65" s="15" customFormat="1" ht="10">
      <c r="B8982" s="233"/>
      <c r="C8982" s="234"/>
      <c r="D8982" s="208" t="s">
        <v>272</v>
      </c>
      <c r="E8982" s="235" t="s">
        <v>44</v>
      </c>
      <c r="F8982" s="236" t="s">
        <v>3911</v>
      </c>
      <c r="G8982" s="234"/>
      <c r="H8982" s="237">
        <v>56.76</v>
      </c>
      <c r="I8982" s="238"/>
      <c r="J8982" s="234"/>
      <c r="K8982" s="234"/>
      <c r="L8982" s="239"/>
      <c r="M8982" s="240"/>
      <c r="N8982" s="241"/>
      <c r="O8982" s="241"/>
      <c r="P8982" s="241"/>
      <c r="Q8982" s="241"/>
      <c r="R8982" s="241"/>
      <c r="S8982" s="241"/>
      <c r="T8982" s="242"/>
      <c r="AT8982" s="243" t="s">
        <v>272</v>
      </c>
      <c r="AU8982" s="243" t="s">
        <v>91</v>
      </c>
      <c r="AV8982" s="15" t="s">
        <v>91</v>
      </c>
      <c r="AW8982" s="15" t="s">
        <v>38</v>
      </c>
      <c r="AX8982" s="15" t="s">
        <v>82</v>
      </c>
      <c r="AY8982" s="243" t="s">
        <v>262</v>
      </c>
    </row>
    <row r="8983" spans="1:65" s="15" customFormat="1" ht="10">
      <c r="B8983" s="233"/>
      <c r="C8983" s="234"/>
      <c r="D8983" s="208" t="s">
        <v>272</v>
      </c>
      <c r="E8983" s="235" t="s">
        <v>44</v>
      </c>
      <c r="F8983" s="236" t="s">
        <v>3912</v>
      </c>
      <c r="G8983" s="234"/>
      <c r="H8983" s="237">
        <v>17.32</v>
      </c>
      <c r="I8983" s="238"/>
      <c r="J8983" s="234"/>
      <c r="K8983" s="234"/>
      <c r="L8983" s="239"/>
      <c r="M8983" s="240"/>
      <c r="N8983" s="241"/>
      <c r="O8983" s="241"/>
      <c r="P8983" s="241"/>
      <c r="Q8983" s="241"/>
      <c r="R8983" s="241"/>
      <c r="S8983" s="241"/>
      <c r="T8983" s="242"/>
      <c r="AT8983" s="243" t="s">
        <v>272</v>
      </c>
      <c r="AU8983" s="243" t="s">
        <v>91</v>
      </c>
      <c r="AV8983" s="15" t="s">
        <v>91</v>
      </c>
      <c r="AW8983" s="15" t="s">
        <v>38</v>
      </c>
      <c r="AX8983" s="15" t="s">
        <v>82</v>
      </c>
      <c r="AY8983" s="243" t="s">
        <v>262</v>
      </c>
    </row>
    <row r="8984" spans="1:65" s="15" customFormat="1" ht="10">
      <c r="B8984" s="233"/>
      <c r="C8984" s="234"/>
      <c r="D8984" s="208" t="s">
        <v>272</v>
      </c>
      <c r="E8984" s="235" t="s">
        <v>44</v>
      </c>
      <c r="F8984" s="236" t="s">
        <v>3913</v>
      </c>
      <c r="G8984" s="234"/>
      <c r="H8984" s="237">
        <v>13.39</v>
      </c>
      <c r="I8984" s="238"/>
      <c r="J8984" s="234"/>
      <c r="K8984" s="234"/>
      <c r="L8984" s="239"/>
      <c r="M8984" s="240"/>
      <c r="N8984" s="241"/>
      <c r="O8984" s="241"/>
      <c r="P8984" s="241"/>
      <c r="Q8984" s="241"/>
      <c r="R8984" s="241"/>
      <c r="S8984" s="241"/>
      <c r="T8984" s="242"/>
      <c r="AT8984" s="243" t="s">
        <v>272</v>
      </c>
      <c r="AU8984" s="243" t="s">
        <v>91</v>
      </c>
      <c r="AV8984" s="15" t="s">
        <v>91</v>
      </c>
      <c r="AW8984" s="15" t="s">
        <v>38</v>
      </c>
      <c r="AX8984" s="15" t="s">
        <v>82</v>
      </c>
      <c r="AY8984" s="243" t="s">
        <v>262</v>
      </c>
    </row>
    <row r="8985" spans="1:65" s="14" customFormat="1" ht="10">
      <c r="B8985" s="222"/>
      <c r="C8985" s="223"/>
      <c r="D8985" s="208" t="s">
        <v>272</v>
      </c>
      <c r="E8985" s="224" t="s">
        <v>44</v>
      </c>
      <c r="F8985" s="225" t="s">
        <v>284</v>
      </c>
      <c r="G8985" s="223"/>
      <c r="H8985" s="226">
        <v>131.93</v>
      </c>
      <c r="I8985" s="227"/>
      <c r="J8985" s="223"/>
      <c r="K8985" s="223"/>
      <c r="L8985" s="228"/>
      <c r="M8985" s="229"/>
      <c r="N8985" s="230"/>
      <c r="O8985" s="230"/>
      <c r="P8985" s="230"/>
      <c r="Q8985" s="230"/>
      <c r="R8985" s="230"/>
      <c r="S8985" s="230"/>
      <c r="T8985" s="231"/>
      <c r="AT8985" s="232" t="s">
        <v>272</v>
      </c>
      <c r="AU8985" s="232" t="s">
        <v>91</v>
      </c>
      <c r="AV8985" s="14" t="s">
        <v>97</v>
      </c>
      <c r="AW8985" s="14" t="s">
        <v>38</v>
      </c>
      <c r="AX8985" s="14" t="s">
        <v>82</v>
      </c>
      <c r="AY8985" s="232" t="s">
        <v>262</v>
      </c>
    </row>
    <row r="8986" spans="1:65" s="13" customFormat="1" ht="10">
      <c r="B8986" s="212"/>
      <c r="C8986" s="213"/>
      <c r="D8986" s="208" t="s">
        <v>272</v>
      </c>
      <c r="E8986" s="214" t="s">
        <v>44</v>
      </c>
      <c r="F8986" s="215" t="s">
        <v>3902</v>
      </c>
      <c r="G8986" s="213"/>
      <c r="H8986" s="214" t="s">
        <v>44</v>
      </c>
      <c r="I8986" s="216"/>
      <c r="J8986" s="213"/>
      <c r="K8986" s="213"/>
      <c r="L8986" s="217"/>
      <c r="M8986" s="218"/>
      <c r="N8986" s="219"/>
      <c r="O8986" s="219"/>
      <c r="P8986" s="219"/>
      <c r="Q8986" s="219"/>
      <c r="R8986" s="219"/>
      <c r="S8986" s="219"/>
      <c r="T8986" s="220"/>
      <c r="AT8986" s="221" t="s">
        <v>272</v>
      </c>
      <c r="AU8986" s="221" t="s">
        <v>91</v>
      </c>
      <c r="AV8986" s="13" t="s">
        <v>89</v>
      </c>
      <c r="AW8986" s="13" t="s">
        <v>38</v>
      </c>
      <c r="AX8986" s="13" t="s">
        <v>82</v>
      </c>
      <c r="AY8986" s="221" t="s">
        <v>262</v>
      </c>
    </row>
    <row r="8987" spans="1:65" s="15" customFormat="1" ht="10">
      <c r="B8987" s="233"/>
      <c r="C8987" s="234"/>
      <c r="D8987" s="208" t="s">
        <v>272</v>
      </c>
      <c r="E8987" s="235" t="s">
        <v>44</v>
      </c>
      <c r="F8987" s="236" t="s">
        <v>3914</v>
      </c>
      <c r="G8987" s="234"/>
      <c r="H8987" s="237">
        <v>2.6389999999999998</v>
      </c>
      <c r="I8987" s="238"/>
      <c r="J8987" s="234"/>
      <c r="K8987" s="234"/>
      <c r="L8987" s="239"/>
      <c r="M8987" s="240"/>
      <c r="N8987" s="241"/>
      <c r="O8987" s="241"/>
      <c r="P8987" s="241"/>
      <c r="Q8987" s="241"/>
      <c r="R8987" s="241"/>
      <c r="S8987" s="241"/>
      <c r="T8987" s="242"/>
      <c r="AT8987" s="243" t="s">
        <v>272</v>
      </c>
      <c r="AU8987" s="243" t="s">
        <v>91</v>
      </c>
      <c r="AV8987" s="15" t="s">
        <v>91</v>
      </c>
      <c r="AW8987" s="15" t="s">
        <v>38</v>
      </c>
      <c r="AX8987" s="15" t="s">
        <v>82</v>
      </c>
      <c r="AY8987" s="243" t="s">
        <v>262</v>
      </c>
    </row>
    <row r="8988" spans="1:65" s="16" customFormat="1" ht="10">
      <c r="B8988" s="244"/>
      <c r="C8988" s="245"/>
      <c r="D8988" s="208" t="s">
        <v>272</v>
      </c>
      <c r="E8988" s="246" t="s">
        <v>44</v>
      </c>
      <c r="F8988" s="247" t="s">
        <v>291</v>
      </c>
      <c r="G8988" s="245"/>
      <c r="H8988" s="248">
        <v>134.56900000000002</v>
      </c>
      <c r="I8988" s="249"/>
      <c r="J8988" s="245"/>
      <c r="K8988" s="245"/>
      <c r="L8988" s="250"/>
      <c r="M8988" s="251"/>
      <c r="N8988" s="252"/>
      <c r="O8988" s="252"/>
      <c r="P8988" s="252"/>
      <c r="Q8988" s="252"/>
      <c r="R8988" s="252"/>
      <c r="S8988" s="252"/>
      <c r="T8988" s="253"/>
      <c r="AT8988" s="254" t="s">
        <v>272</v>
      </c>
      <c r="AU8988" s="254" t="s">
        <v>91</v>
      </c>
      <c r="AV8988" s="16" t="s">
        <v>104</v>
      </c>
      <c r="AW8988" s="16" t="s">
        <v>38</v>
      </c>
      <c r="AX8988" s="16" t="s">
        <v>89</v>
      </c>
      <c r="AY8988" s="254" t="s">
        <v>262</v>
      </c>
    </row>
    <row r="8989" spans="1:65" s="2" customFormat="1" ht="21.75" customHeight="1">
      <c r="A8989" s="37"/>
      <c r="B8989" s="38"/>
      <c r="C8989" s="195" t="s">
        <v>3915</v>
      </c>
      <c r="D8989" s="195" t="s">
        <v>264</v>
      </c>
      <c r="E8989" s="196" t="s">
        <v>3916</v>
      </c>
      <c r="F8989" s="197" t="s">
        <v>3917</v>
      </c>
      <c r="G8989" s="198" t="s">
        <v>342</v>
      </c>
      <c r="H8989" s="199">
        <v>3913.3739999999998</v>
      </c>
      <c r="I8989" s="200"/>
      <c r="J8989" s="201">
        <f>ROUND(I8989*H8989,2)</f>
        <v>0</v>
      </c>
      <c r="K8989" s="197" t="s">
        <v>268</v>
      </c>
      <c r="L8989" s="42"/>
      <c r="M8989" s="202" t="s">
        <v>44</v>
      </c>
      <c r="N8989" s="203" t="s">
        <v>53</v>
      </c>
      <c r="O8989" s="67"/>
      <c r="P8989" s="204">
        <f>O8989*H8989</f>
        <v>0</v>
      </c>
      <c r="Q8989" s="204">
        <v>2.5839999999999999E-4</v>
      </c>
      <c r="R8989" s="204">
        <f>Q8989*H8989</f>
        <v>1.0112158415999999</v>
      </c>
      <c r="S8989" s="204">
        <v>0</v>
      </c>
      <c r="T8989" s="205">
        <f>S8989*H8989</f>
        <v>0</v>
      </c>
      <c r="U8989" s="37"/>
      <c r="V8989" s="37"/>
      <c r="W8989" s="37"/>
      <c r="X8989" s="37"/>
      <c r="Y8989" s="37"/>
      <c r="Z8989" s="37"/>
      <c r="AA8989" s="37"/>
      <c r="AB8989" s="37"/>
      <c r="AC8989" s="37"/>
      <c r="AD8989" s="37"/>
      <c r="AE8989" s="37"/>
      <c r="AR8989" s="206" t="s">
        <v>442</v>
      </c>
      <c r="AT8989" s="206" t="s">
        <v>264</v>
      </c>
      <c r="AU8989" s="206" t="s">
        <v>91</v>
      </c>
      <c r="AY8989" s="19" t="s">
        <v>262</v>
      </c>
      <c r="BE8989" s="207">
        <f>IF(N8989="základní",J8989,0)</f>
        <v>0</v>
      </c>
      <c r="BF8989" s="207">
        <f>IF(N8989="snížená",J8989,0)</f>
        <v>0</v>
      </c>
      <c r="BG8989" s="207">
        <f>IF(N8989="zákl. přenesená",J8989,0)</f>
        <v>0</v>
      </c>
      <c r="BH8989" s="207">
        <f>IF(N8989="sníž. přenesená",J8989,0)</f>
        <v>0</v>
      </c>
      <c r="BI8989" s="207">
        <f>IF(N8989="nulová",J8989,0)</f>
        <v>0</v>
      </c>
      <c r="BJ8989" s="19" t="s">
        <v>89</v>
      </c>
      <c r="BK8989" s="207">
        <f>ROUND(I8989*H8989,2)</f>
        <v>0</v>
      </c>
      <c r="BL8989" s="19" t="s">
        <v>442</v>
      </c>
      <c r="BM8989" s="206" t="s">
        <v>3918</v>
      </c>
    </row>
    <row r="8990" spans="1:65" s="2" customFormat="1" ht="21.75" customHeight="1">
      <c r="A8990" s="37"/>
      <c r="B8990" s="38"/>
      <c r="C8990" s="195" t="s">
        <v>3919</v>
      </c>
      <c r="D8990" s="195" t="s">
        <v>264</v>
      </c>
      <c r="E8990" s="196" t="s">
        <v>3920</v>
      </c>
      <c r="F8990" s="197" t="s">
        <v>3921</v>
      </c>
      <c r="G8990" s="198" t="s">
        <v>342</v>
      </c>
      <c r="H8990" s="199">
        <v>134.56899999999999</v>
      </c>
      <c r="I8990" s="200"/>
      <c r="J8990" s="201">
        <f>ROUND(I8990*H8990,2)</f>
        <v>0</v>
      </c>
      <c r="K8990" s="197" t="s">
        <v>268</v>
      </c>
      <c r="L8990" s="42"/>
      <c r="M8990" s="202" t="s">
        <v>44</v>
      </c>
      <c r="N8990" s="203" t="s">
        <v>53</v>
      </c>
      <c r="O8990" s="67"/>
      <c r="P8990" s="204">
        <f>O8990*H8990</f>
        <v>0</v>
      </c>
      <c r="Q8990" s="204">
        <v>2.5999999999999998E-4</v>
      </c>
      <c r="R8990" s="204">
        <f>Q8990*H8990</f>
        <v>3.4987939999999995E-2</v>
      </c>
      <c r="S8990" s="204">
        <v>0</v>
      </c>
      <c r="T8990" s="205">
        <f>S8990*H8990</f>
        <v>0</v>
      </c>
      <c r="U8990" s="37"/>
      <c r="V8990" s="37"/>
      <c r="W8990" s="37"/>
      <c r="X8990" s="37"/>
      <c r="Y8990" s="37"/>
      <c r="Z8990" s="37"/>
      <c r="AA8990" s="37"/>
      <c r="AB8990" s="37"/>
      <c r="AC8990" s="37"/>
      <c r="AD8990" s="37"/>
      <c r="AE8990" s="37"/>
      <c r="AR8990" s="206" t="s">
        <v>442</v>
      </c>
      <c r="AT8990" s="206" t="s">
        <v>264</v>
      </c>
      <c r="AU8990" s="206" t="s">
        <v>91</v>
      </c>
      <c r="AY8990" s="19" t="s">
        <v>262</v>
      </c>
      <c r="BE8990" s="207">
        <f>IF(N8990="základní",J8990,0)</f>
        <v>0</v>
      </c>
      <c r="BF8990" s="207">
        <f>IF(N8990="snížená",J8990,0)</f>
        <v>0</v>
      </c>
      <c r="BG8990" s="207">
        <f>IF(N8990="zákl. přenesená",J8990,0)</f>
        <v>0</v>
      </c>
      <c r="BH8990" s="207">
        <f>IF(N8990="sníž. přenesená",J8990,0)</f>
        <v>0</v>
      </c>
      <c r="BI8990" s="207">
        <f>IF(N8990="nulová",J8990,0)</f>
        <v>0</v>
      </c>
      <c r="BJ8990" s="19" t="s">
        <v>89</v>
      </c>
      <c r="BK8990" s="207">
        <f>ROUND(I8990*H8990,2)</f>
        <v>0</v>
      </c>
      <c r="BL8990" s="19" t="s">
        <v>442</v>
      </c>
      <c r="BM8990" s="206" t="s">
        <v>3922</v>
      </c>
    </row>
    <row r="8991" spans="1:65" s="12" customFormat="1" ht="25.9" customHeight="1">
      <c r="B8991" s="179"/>
      <c r="C8991" s="180"/>
      <c r="D8991" s="181" t="s">
        <v>81</v>
      </c>
      <c r="E8991" s="182" t="s">
        <v>633</v>
      </c>
      <c r="F8991" s="182" t="s">
        <v>3923</v>
      </c>
      <c r="G8991" s="180"/>
      <c r="H8991" s="180"/>
      <c r="I8991" s="183"/>
      <c r="J8991" s="184">
        <f>BK8991</f>
        <v>0</v>
      </c>
      <c r="K8991" s="180"/>
      <c r="L8991" s="185"/>
      <c r="M8991" s="186"/>
      <c r="N8991" s="187"/>
      <c r="O8991" s="187"/>
      <c r="P8991" s="188">
        <f>P8992</f>
        <v>0</v>
      </c>
      <c r="Q8991" s="187"/>
      <c r="R8991" s="188">
        <f>R8992</f>
        <v>2.5</v>
      </c>
      <c r="S8991" s="187"/>
      <c r="T8991" s="189">
        <f>T8992</f>
        <v>0</v>
      </c>
      <c r="AR8991" s="190" t="s">
        <v>97</v>
      </c>
      <c r="AT8991" s="191" t="s">
        <v>81</v>
      </c>
      <c r="AU8991" s="191" t="s">
        <v>82</v>
      </c>
      <c r="AY8991" s="190" t="s">
        <v>262</v>
      </c>
      <c r="BK8991" s="192">
        <f>BK8992</f>
        <v>0</v>
      </c>
    </row>
    <row r="8992" spans="1:65" s="12" customFormat="1" ht="22.75" customHeight="1">
      <c r="B8992" s="179"/>
      <c r="C8992" s="180"/>
      <c r="D8992" s="181" t="s">
        <v>81</v>
      </c>
      <c r="E8992" s="193" t="s">
        <v>3924</v>
      </c>
      <c r="F8992" s="193" t="s">
        <v>3925</v>
      </c>
      <c r="G8992" s="180"/>
      <c r="H8992" s="180"/>
      <c r="I8992" s="183"/>
      <c r="J8992" s="194">
        <f>BK8992</f>
        <v>0</v>
      </c>
      <c r="K8992" s="180"/>
      <c r="L8992" s="185"/>
      <c r="M8992" s="186"/>
      <c r="N8992" s="187"/>
      <c r="O8992" s="187"/>
      <c r="P8992" s="188">
        <f>SUM(P8993:P8996)</f>
        <v>0</v>
      </c>
      <c r="Q8992" s="187"/>
      <c r="R8992" s="188">
        <f>SUM(R8993:R8996)</f>
        <v>2.5</v>
      </c>
      <c r="S8992" s="187"/>
      <c r="T8992" s="189">
        <f>SUM(T8993:T8996)</f>
        <v>0</v>
      </c>
      <c r="AR8992" s="190" t="s">
        <v>97</v>
      </c>
      <c r="AT8992" s="191" t="s">
        <v>81</v>
      </c>
      <c r="AU8992" s="191" t="s">
        <v>89</v>
      </c>
      <c r="AY8992" s="190" t="s">
        <v>262</v>
      </c>
      <c r="BK8992" s="192">
        <f>SUM(BK8993:BK8996)</f>
        <v>0</v>
      </c>
    </row>
    <row r="8993" spans="1:65" s="2" customFormat="1" ht="16.5" customHeight="1">
      <c r="A8993" s="37"/>
      <c r="B8993" s="38"/>
      <c r="C8993" s="195" t="s">
        <v>3926</v>
      </c>
      <c r="D8993" s="195" t="s">
        <v>264</v>
      </c>
      <c r="E8993" s="196" t="s">
        <v>3927</v>
      </c>
      <c r="F8993" s="197" t="s">
        <v>3928</v>
      </c>
      <c r="G8993" s="198" t="s">
        <v>518</v>
      </c>
      <c r="H8993" s="199">
        <v>1</v>
      </c>
      <c r="I8993" s="200"/>
      <c r="J8993" s="201">
        <f>ROUND(I8993*H8993,2)</f>
        <v>0</v>
      </c>
      <c r="K8993" s="197" t="s">
        <v>44</v>
      </c>
      <c r="L8993" s="42"/>
      <c r="M8993" s="202" t="s">
        <v>44</v>
      </c>
      <c r="N8993" s="203" t="s">
        <v>53</v>
      </c>
      <c r="O8993" s="67"/>
      <c r="P8993" s="204">
        <f>O8993*H8993</f>
        <v>0</v>
      </c>
      <c r="Q8993" s="204">
        <v>0</v>
      </c>
      <c r="R8993" s="204">
        <f>Q8993*H8993</f>
        <v>0</v>
      </c>
      <c r="S8993" s="204">
        <v>0</v>
      </c>
      <c r="T8993" s="205">
        <f>S8993*H8993</f>
        <v>0</v>
      </c>
      <c r="U8993" s="37"/>
      <c r="V8993" s="37"/>
      <c r="W8993" s="37"/>
      <c r="X8993" s="37"/>
      <c r="Y8993" s="37"/>
      <c r="Z8993" s="37"/>
      <c r="AA8993" s="37"/>
      <c r="AB8993" s="37"/>
      <c r="AC8993" s="37"/>
      <c r="AD8993" s="37"/>
      <c r="AE8993" s="37"/>
      <c r="AR8993" s="206" t="s">
        <v>1059</v>
      </c>
      <c r="AT8993" s="206" t="s">
        <v>264</v>
      </c>
      <c r="AU8993" s="206" t="s">
        <v>91</v>
      </c>
      <c r="AY8993" s="19" t="s">
        <v>262</v>
      </c>
      <c r="BE8993" s="207">
        <f>IF(N8993="základní",J8993,0)</f>
        <v>0</v>
      </c>
      <c r="BF8993" s="207">
        <f>IF(N8993="snížená",J8993,0)</f>
        <v>0</v>
      </c>
      <c r="BG8993" s="207">
        <f>IF(N8993="zákl. přenesená",J8993,0)</f>
        <v>0</v>
      </c>
      <c r="BH8993" s="207">
        <f>IF(N8993="sníž. přenesená",J8993,0)</f>
        <v>0</v>
      </c>
      <c r="BI8993" s="207">
        <f>IF(N8993="nulová",J8993,0)</f>
        <v>0</v>
      </c>
      <c r="BJ8993" s="19" t="s">
        <v>89</v>
      </c>
      <c r="BK8993" s="207">
        <f>ROUND(I8993*H8993,2)</f>
        <v>0</v>
      </c>
      <c r="BL8993" s="19" t="s">
        <v>1059</v>
      </c>
      <c r="BM8993" s="206" t="s">
        <v>3929</v>
      </c>
    </row>
    <row r="8994" spans="1:65" s="2" customFormat="1" ht="135">
      <c r="A8994" s="37"/>
      <c r="B8994" s="38"/>
      <c r="C8994" s="39"/>
      <c r="D8994" s="208" t="s">
        <v>421</v>
      </c>
      <c r="E8994" s="39"/>
      <c r="F8994" s="209" t="s">
        <v>3930</v>
      </c>
      <c r="G8994" s="39"/>
      <c r="H8994" s="39"/>
      <c r="I8994" s="118"/>
      <c r="J8994" s="39"/>
      <c r="K8994" s="39"/>
      <c r="L8994" s="42"/>
      <c r="M8994" s="210"/>
      <c r="N8994" s="211"/>
      <c r="O8994" s="67"/>
      <c r="P8994" s="67"/>
      <c r="Q8994" s="67"/>
      <c r="R8994" s="67"/>
      <c r="S8994" s="67"/>
      <c r="T8994" s="68"/>
      <c r="U8994" s="37"/>
      <c r="V8994" s="37"/>
      <c r="W8994" s="37"/>
      <c r="X8994" s="37"/>
      <c r="Y8994" s="37"/>
      <c r="Z8994" s="37"/>
      <c r="AA8994" s="37"/>
      <c r="AB8994" s="37"/>
      <c r="AC8994" s="37"/>
      <c r="AD8994" s="37"/>
      <c r="AE8994" s="37"/>
      <c r="AT8994" s="19" t="s">
        <v>421</v>
      </c>
      <c r="AU8994" s="19" t="s">
        <v>91</v>
      </c>
    </row>
    <row r="8995" spans="1:65" s="2" customFormat="1" ht="16.5" customHeight="1">
      <c r="A8995" s="37"/>
      <c r="B8995" s="38"/>
      <c r="C8995" s="195" t="s">
        <v>3931</v>
      </c>
      <c r="D8995" s="195" t="s">
        <v>264</v>
      </c>
      <c r="E8995" s="196" t="s">
        <v>3932</v>
      </c>
      <c r="F8995" s="197" t="s">
        <v>3933</v>
      </c>
      <c r="G8995" s="198" t="s">
        <v>518</v>
      </c>
      <c r="H8995" s="199">
        <v>1</v>
      </c>
      <c r="I8995" s="200"/>
      <c r="J8995" s="201">
        <f>ROUND(I8995*H8995,2)</f>
        <v>0</v>
      </c>
      <c r="K8995" s="197" t="s">
        <v>44</v>
      </c>
      <c r="L8995" s="42"/>
      <c r="M8995" s="202" t="s">
        <v>44</v>
      </c>
      <c r="N8995" s="203" t="s">
        <v>53</v>
      </c>
      <c r="O8995" s="67"/>
      <c r="P8995" s="204">
        <f>O8995*H8995</f>
        <v>0</v>
      </c>
      <c r="Q8995" s="204">
        <v>2.5</v>
      </c>
      <c r="R8995" s="204">
        <f>Q8995*H8995</f>
        <v>2.5</v>
      </c>
      <c r="S8995" s="204">
        <v>0</v>
      </c>
      <c r="T8995" s="205">
        <f>S8995*H8995</f>
        <v>0</v>
      </c>
      <c r="U8995" s="37"/>
      <c r="V8995" s="37"/>
      <c r="W8995" s="37"/>
      <c r="X8995" s="37"/>
      <c r="Y8995" s="37"/>
      <c r="Z8995" s="37"/>
      <c r="AA8995" s="37"/>
      <c r="AB8995" s="37"/>
      <c r="AC8995" s="37"/>
      <c r="AD8995" s="37"/>
      <c r="AE8995" s="37"/>
      <c r="AR8995" s="206" t="s">
        <v>1059</v>
      </c>
      <c r="AT8995" s="206" t="s">
        <v>264</v>
      </c>
      <c r="AU8995" s="206" t="s">
        <v>91</v>
      </c>
      <c r="AY8995" s="19" t="s">
        <v>262</v>
      </c>
      <c r="BE8995" s="207">
        <f>IF(N8995="základní",J8995,0)</f>
        <v>0</v>
      </c>
      <c r="BF8995" s="207">
        <f>IF(N8995="snížená",J8995,0)</f>
        <v>0</v>
      </c>
      <c r="BG8995" s="207">
        <f>IF(N8995="zákl. přenesená",J8995,0)</f>
        <v>0</v>
      </c>
      <c r="BH8995" s="207">
        <f>IF(N8995="sníž. přenesená",J8995,0)</f>
        <v>0</v>
      </c>
      <c r="BI8995" s="207">
        <f>IF(N8995="nulová",J8995,0)</f>
        <v>0</v>
      </c>
      <c r="BJ8995" s="19" t="s">
        <v>89</v>
      </c>
      <c r="BK8995" s="207">
        <f>ROUND(I8995*H8995,2)</f>
        <v>0</v>
      </c>
      <c r="BL8995" s="19" t="s">
        <v>1059</v>
      </c>
      <c r="BM8995" s="206" t="s">
        <v>3934</v>
      </c>
    </row>
    <row r="8996" spans="1:65" s="2" customFormat="1" ht="90">
      <c r="A8996" s="37"/>
      <c r="B8996" s="38"/>
      <c r="C8996" s="39"/>
      <c r="D8996" s="208" t="s">
        <v>421</v>
      </c>
      <c r="E8996" s="39"/>
      <c r="F8996" s="209" t="s">
        <v>3935</v>
      </c>
      <c r="G8996" s="39"/>
      <c r="H8996" s="39"/>
      <c r="I8996" s="118"/>
      <c r="J8996" s="39"/>
      <c r="K8996" s="39"/>
      <c r="L8996" s="42"/>
      <c r="M8996" s="210"/>
      <c r="N8996" s="211"/>
      <c r="O8996" s="67"/>
      <c r="P8996" s="67"/>
      <c r="Q8996" s="67"/>
      <c r="R8996" s="67"/>
      <c r="S8996" s="67"/>
      <c r="T8996" s="68"/>
      <c r="U8996" s="37"/>
      <c r="V8996" s="37"/>
      <c r="W8996" s="37"/>
      <c r="X8996" s="37"/>
      <c r="Y8996" s="37"/>
      <c r="Z8996" s="37"/>
      <c r="AA8996" s="37"/>
      <c r="AB8996" s="37"/>
      <c r="AC8996" s="37"/>
      <c r="AD8996" s="37"/>
      <c r="AE8996" s="37"/>
      <c r="AT8996" s="19" t="s">
        <v>421</v>
      </c>
      <c r="AU8996" s="19" t="s">
        <v>91</v>
      </c>
    </row>
    <row r="8997" spans="1:65" s="12" customFormat="1" ht="25.9" customHeight="1">
      <c r="B8997" s="179"/>
      <c r="C8997" s="180"/>
      <c r="D8997" s="181" t="s">
        <v>81</v>
      </c>
      <c r="E8997" s="182" t="s">
        <v>3936</v>
      </c>
      <c r="F8997" s="182" t="s">
        <v>3937</v>
      </c>
      <c r="G8997" s="180"/>
      <c r="H8997" s="180"/>
      <c r="I8997" s="183"/>
      <c r="J8997" s="184">
        <f>BK8997</f>
        <v>0</v>
      </c>
      <c r="K8997" s="180"/>
      <c r="L8997" s="185"/>
      <c r="M8997" s="186"/>
      <c r="N8997" s="187"/>
      <c r="O8997" s="187"/>
      <c r="P8997" s="188">
        <f>SUM(P8998:P9006)</f>
        <v>0</v>
      </c>
      <c r="Q8997" s="187"/>
      <c r="R8997" s="188">
        <f>SUM(R8998:R9006)</f>
        <v>0</v>
      </c>
      <c r="S8997" s="187"/>
      <c r="T8997" s="189">
        <f>SUM(T8998:T9006)</f>
        <v>0</v>
      </c>
      <c r="AR8997" s="190" t="s">
        <v>104</v>
      </c>
      <c r="AT8997" s="191" t="s">
        <v>81</v>
      </c>
      <c r="AU8997" s="191" t="s">
        <v>82</v>
      </c>
      <c r="AY8997" s="190" t="s">
        <v>262</v>
      </c>
      <c r="BK8997" s="192">
        <f>SUM(BK8998:BK9006)</f>
        <v>0</v>
      </c>
    </row>
    <row r="8998" spans="1:65" s="2" customFormat="1" ht="16.5" customHeight="1">
      <c r="A8998" s="37"/>
      <c r="B8998" s="38"/>
      <c r="C8998" s="195" t="s">
        <v>3938</v>
      </c>
      <c r="D8998" s="195" t="s">
        <v>264</v>
      </c>
      <c r="E8998" s="196" t="s">
        <v>3939</v>
      </c>
      <c r="F8998" s="197" t="s">
        <v>3940</v>
      </c>
      <c r="G8998" s="198" t="s">
        <v>3941</v>
      </c>
      <c r="H8998" s="199">
        <v>40</v>
      </c>
      <c r="I8998" s="200"/>
      <c r="J8998" s="201">
        <f>ROUND(I8998*H8998,2)</f>
        <v>0</v>
      </c>
      <c r="K8998" s="197" t="s">
        <v>268</v>
      </c>
      <c r="L8998" s="42"/>
      <c r="M8998" s="202" t="s">
        <v>44</v>
      </c>
      <c r="N8998" s="203" t="s">
        <v>53</v>
      </c>
      <c r="O8998" s="67"/>
      <c r="P8998" s="204">
        <f>O8998*H8998</f>
        <v>0</v>
      </c>
      <c r="Q8998" s="204">
        <v>0</v>
      </c>
      <c r="R8998" s="204">
        <f>Q8998*H8998</f>
        <v>0</v>
      </c>
      <c r="S8998" s="204">
        <v>0</v>
      </c>
      <c r="T8998" s="205">
        <f>S8998*H8998</f>
        <v>0</v>
      </c>
      <c r="U8998" s="37"/>
      <c r="V8998" s="37"/>
      <c r="W8998" s="37"/>
      <c r="X8998" s="37"/>
      <c r="Y8998" s="37"/>
      <c r="Z8998" s="37"/>
      <c r="AA8998" s="37"/>
      <c r="AB8998" s="37"/>
      <c r="AC8998" s="37"/>
      <c r="AD8998" s="37"/>
      <c r="AE8998" s="37"/>
      <c r="AR8998" s="206" t="s">
        <v>3942</v>
      </c>
      <c r="AT8998" s="206" t="s">
        <v>264</v>
      </c>
      <c r="AU8998" s="206" t="s">
        <v>89</v>
      </c>
      <c r="AY8998" s="19" t="s">
        <v>262</v>
      </c>
      <c r="BE8998" s="207">
        <f>IF(N8998="základní",J8998,0)</f>
        <v>0</v>
      </c>
      <c r="BF8998" s="207">
        <f>IF(N8998="snížená",J8998,0)</f>
        <v>0</v>
      </c>
      <c r="BG8998" s="207">
        <f>IF(N8998="zákl. přenesená",J8998,0)</f>
        <v>0</v>
      </c>
      <c r="BH8998" s="207">
        <f>IF(N8998="sníž. přenesená",J8998,0)</f>
        <v>0</v>
      </c>
      <c r="BI8998" s="207">
        <f>IF(N8998="nulová",J8998,0)</f>
        <v>0</v>
      </c>
      <c r="BJ8998" s="19" t="s">
        <v>89</v>
      </c>
      <c r="BK8998" s="207">
        <f>ROUND(I8998*H8998,2)</f>
        <v>0</v>
      </c>
      <c r="BL8998" s="19" t="s">
        <v>3942</v>
      </c>
      <c r="BM8998" s="206" t="s">
        <v>3943</v>
      </c>
    </row>
    <row r="8999" spans="1:65" s="13" customFormat="1" ht="10">
      <c r="B8999" s="212"/>
      <c r="C8999" s="213"/>
      <c r="D8999" s="208" t="s">
        <v>272</v>
      </c>
      <c r="E8999" s="214" t="s">
        <v>44</v>
      </c>
      <c r="F8999" s="215" t="s">
        <v>3944</v>
      </c>
      <c r="G8999" s="213"/>
      <c r="H8999" s="214" t="s">
        <v>44</v>
      </c>
      <c r="I8999" s="216"/>
      <c r="J8999" s="213"/>
      <c r="K8999" s="213"/>
      <c r="L8999" s="217"/>
      <c r="M8999" s="218"/>
      <c r="N8999" s="219"/>
      <c r="O8999" s="219"/>
      <c r="P8999" s="219"/>
      <c r="Q8999" s="219"/>
      <c r="R8999" s="219"/>
      <c r="S8999" s="219"/>
      <c r="T8999" s="220"/>
      <c r="AT8999" s="221" t="s">
        <v>272</v>
      </c>
      <c r="AU8999" s="221" t="s">
        <v>89</v>
      </c>
      <c r="AV8999" s="13" t="s">
        <v>89</v>
      </c>
      <c r="AW8999" s="13" t="s">
        <v>38</v>
      </c>
      <c r="AX8999" s="13" t="s">
        <v>82</v>
      </c>
      <c r="AY8999" s="221" t="s">
        <v>262</v>
      </c>
    </row>
    <row r="9000" spans="1:65" s="15" customFormat="1" ht="10">
      <c r="B9000" s="233"/>
      <c r="C9000" s="234"/>
      <c r="D9000" s="208" t="s">
        <v>272</v>
      </c>
      <c r="E9000" s="235" t="s">
        <v>44</v>
      </c>
      <c r="F9000" s="236" t="s">
        <v>3945</v>
      </c>
      <c r="G9000" s="234"/>
      <c r="H9000" s="237">
        <v>40</v>
      </c>
      <c r="I9000" s="238"/>
      <c r="J9000" s="234"/>
      <c r="K9000" s="234"/>
      <c r="L9000" s="239"/>
      <c r="M9000" s="240"/>
      <c r="N9000" s="241"/>
      <c r="O9000" s="241"/>
      <c r="P9000" s="241"/>
      <c r="Q9000" s="241"/>
      <c r="R9000" s="241"/>
      <c r="S9000" s="241"/>
      <c r="T9000" s="242"/>
      <c r="AT9000" s="243" t="s">
        <v>272</v>
      </c>
      <c r="AU9000" s="243" t="s">
        <v>89</v>
      </c>
      <c r="AV9000" s="15" t="s">
        <v>91</v>
      </c>
      <c r="AW9000" s="15" t="s">
        <v>38</v>
      </c>
      <c r="AX9000" s="15" t="s">
        <v>89</v>
      </c>
      <c r="AY9000" s="243" t="s">
        <v>262</v>
      </c>
    </row>
    <row r="9001" spans="1:65" s="2" customFormat="1" ht="16.5" customHeight="1">
      <c r="A9001" s="37"/>
      <c r="B9001" s="38"/>
      <c r="C9001" s="195" t="s">
        <v>3946</v>
      </c>
      <c r="D9001" s="195" t="s">
        <v>264</v>
      </c>
      <c r="E9001" s="196" t="s">
        <v>3947</v>
      </c>
      <c r="F9001" s="197" t="s">
        <v>3948</v>
      </c>
      <c r="G9001" s="198" t="s">
        <v>3941</v>
      </c>
      <c r="H9001" s="199">
        <v>100</v>
      </c>
      <c r="I9001" s="200"/>
      <c r="J9001" s="201">
        <f>ROUND(I9001*H9001,2)</f>
        <v>0</v>
      </c>
      <c r="K9001" s="197" t="s">
        <v>268</v>
      </c>
      <c r="L9001" s="42"/>
      <c r="M9001" s="202" t="s">
        <v>44</v>
      </c>
      <c r="N9001" s="203" t="s">
        <v>53</v>
      </c>
      <c r="O9001" s="67"/>
      <c r="P9001" s="204">
        <f>O9001*H9001</f>
        <v>0</v>
      </c>
      <c r="Q9001" s="204">
        <v>0</v>
      </c>
      <c r="R9001" s="204">
        <f>Q9001*H9001</f>
        <v>0</v>
      </c>
      <c r="S9001" s="204">
        <v>0</v>
      </c>
      <c r="T9001" s="205">
        <f>S9001*H9001</f>
        <v>0</v>
      </c>
      <c r="U9001" s="37"/>
      <c r="V9001" s="37"/>
      <c r="W9001" s="37"/>
      <c r="X9001" s="37"/>
      <c r="Y9001" s="37"/>
      <c r="Z9001" s="37"/>
      <c r="AA9001" s="37"/>
      <c r="AB9001" s="37"/>
      <c r="AC9001" s="37"/>
      <c r="AD9001" s="37"/>
      <c r="AE9001" s="37"/>
      <c r="AR9001" s="206" t="s">
        <v>3942</v>
      </c>
      <c r="AT9001" s="206" t="s">
        <v>264</v>
      </c>
      <c r="AU9001" s="206" t="s">
        <v>89</v>
      </c>
      <c r="AY9001" s="19" t="s">
        <v>262</v>
      </c>
      <c r="BE9001" s="207">
        <f>IF(N9001="základní",J9001,0)</f>
        <v>0</v>
      </c>
      <c r="BF9001" s="207">
        <f>IF(N9001="snížená",J9001,0)</f>
        <v>0</v>
      </c>
      <c r="BG9001" s="207">
        <f>IF(N9001="zákl. přenesená",J9001,0)</f>
        <v>0</v>
      </c>
      <c r="BH9001" s="207">
        <f>IF(N9001="sníž. přenesená",J9001,0)</f>
        <v>0</v>
      </c>
      <c r="BI9001" s="207">
        <f>IF(N9001="nulová",J9001,0)</f>
        <v>0</v>
      </c>
      <c r="BJ9001" s="19" t="s">
        <v>89</v>
      </c>
      <c r="BK9001" s="207">
        <f>ROUND(I9001*H9001,2)</f>
        <v>0</v>
      </c>
      <c r="BL9001" s="19" t="s">
        <v>3942</v>
      </c>
      <c r="BM9001" s="206" t="s">
        <v>3949</v>
      </c>
    </row>
    <row r="9002" spans="1:65" s="13" customFormat="1" ht="10">
      <c r="B9002" s="212"/>
      <c r="C9002" s="213"/>
      <c r="D9002" s="208" t="s">
        <v>272</v>
      </c>
      <c r="E9002" s="214" t="s">
        <v>44</v>
      </c>
      <c r="F9002" s="215" t="s">
        <v>3944</v>
      </c>
      <c r="G9002" s="213"/>
      <c r="H9002" s="214" t="s">
        <v>44</v>
      </c>
      <c r="I9002" s="216"/>
      <c r="J9002" s="213"/>
      <c r="K9002" s="213"/>
      <c r="L9002" s="217"/>
      <c r="M9002" s="218"/>
      <c r="N9002" s="219"/>
      <c r="O9002" s="219"/>
      <c r="P9002" s="219"/>
      <c r="Q9002" s="219"/>
      <c r="R9002" s="219"/>
      <c r="S9002" s="219"/>
      <c r="T9002" s="220"/>
      <c r="AT9002" s="221" t="s">
        <v>272</v>
      </c>
      <c r="AU9002" s="221" t="s">
        <v>89</v>
      </c>
      <c r="AV9002" s="13" t="s">
        <v>89</v>
      </c>
      <c r="AW9002" s="13" t="s">
        <v>38</v>
      </c>
      <c r="AX9002" s="13" t="s">
        <v>82</v>
      </c>
      <c r="AY9002" s="221" t="s">
        <v>262</v>
      </c>
    </row>
    <row r="9003" spans="1:65" s="15" customFormat="1" ht="10">
      <c r="B9003" s="233"/>
      <c r="C9003" s="234"/>
      <c r="D9003" s="208" t="s">
        <v>272</v>
      </c>
      <c r="E9003" s="235" t="s">
        <v>44</v>
      </c>
      <c r="F9003" s="236" t="s">
        <v>3950</v>
      </c>
      <c r="G9003" s="234"/>
      <c r="H9003" s="237">
        <v>100</v>
      </c>
      <c r="I9003" s="238"/>
      <c r="J9003" s="234"/>
      <c r="K9003" s="234"/>
      <c r="L9003" s="239"/>
      <c r="M9003" s="240"/>
      <c r="N9003" s="241"/>
      <c r="O9003" s="241"/>
      <c r="P9003" s="241"/>
      <c r="Q9003" s="241"/>
      <c r="R9003" s="241"/>
      <c r="S9003" s="241"/>
      <c r="T9003" s="242"/>
      <c r="AT9003" s="243" t="s">
        <v>272</v>
      </c>
      <c r="AU9003" s="243" t="s">
        <v>89</v>
      </c>
      <c r="AV9003" s="15" t="s">
        <v>91</v>
      </c>
      <c r="AW9003" s="15" t="s">
        <v>38</v>
      </c>
      <c r="AX9003" s="15" t="s">
        <v>89</v>
      </c>
      <c r="AY9003" s="243" t="s">
        <v>262</v>
      </c>
    </row>
    <row r="9004" spans="1:65" s="2" customFormat="1" ht="16.5" customHeight="1">
      <c r="A9004" s="37"/>
      <c r="B9004" s="38"/>
      <c r="C9004" s="195" t="s">
        <v>3951</v>
      </c>
      <c r="D9004" s="195" t="s">
        <v>264</v>
      </c>
      <c r="E9004" s="196" t="s">
        <v>3952</v>
      </c>
      <c r="F9004" s="197" t="s">
        <v>3953</v>
      </c>
      <c r="G9004" s="198" t="s">
        <v>3941</v>
      </c>
      <c r="H9004" s="199">
        <v>100</v>
      </c>
      <c r="I9004" s="200"/>
      <c r="J9004" s="201">
        <f>ROUND(I9004*H9004,2)</f>
        <v>0</v>
      </c>
      <c r="K9004" s="197" t="s">
        <v>268</v>
      </c>
      <c r="L9004" s="42"/>
      <c r="M9004" s="202" t="s">
        <v>44</v>
      </c>
      <c r="N9004" s="203" t="s">
        <v>53</v>
      </c>
      <c r="O9004" s="67"/>
      <c r="P9004" s="204">
        <f>O9004*H9004</f>
        <v>0</v>
      </c>
      <c r="Q9004" s="204">
        <v>0</v>
      </c>
      <c r="R9004" s="204">
        <f>Q9004*H9004</f>
        <v>0</v>
      </c>
      <c r="S9004" s="204">
        <v>0</v>
      </c>
      <c r="T9004" s="205">
        <f>S9004*H9004</f>
        <v>0</v>
      </c>
      <c r="U9004" s="37"/>
      <c r="V9004" s="37"/>
      <c r="W9004" s="37"/>
      <c r="X9004" s="37"/>
      <c r="Y9004" s="37"/>
      <c r="Z9004" s="37"/>
      <c r="AA9004" s="37"/>
      <c r="AB9004" s="37"/>
      <c r="AC9004" s="37"/>
      <c r="AD9004" s="37"/>
      <c r="AE9004" s="37"/>
      <c r="AR9004" s="206" t="s">
        <v>3942</v>
      </c>
      <c r="AT9004" s="206" t="s">
        <v>264</v>
      </c>
      <c r="AU9004" s="206" t="s">
        <v>89</v>
      </c>
      <c r="AY9004" s="19" t="s">
        <v>262</v>
      </c>
      <c r="BE9004" s="207">
        <f>IF(N9004="základní",J9004,0)</f>
        <v>0</v>
      </c>
      <c r="BF9004" s="207">
        <f>IF(N9004="snížená",J9004,0)</f>
        <v>0</v>
      </c>
      <c r="BG9004" s="207">
        <f>IF(N9004="zákl. přenesená",J9004,0)</f>
        <v>0</v>
      </c>
      <c r="BH9004" s="207">
        <f>IF(N9004="sníž. přenesená",J9004,0)</f>
        <v>0</v>
      </c>
      <c r="BI9004" s="207">
        <f>IF(N9004="nulová",J9004,0)</f>
        <v>0</v>
      </c>
      <c r="BJ9004" s="19" t="s">
        <v>89</v>
      </c>
      <c r="BK9004" s="207">
        <f>ROUND(I9004*H9004,2)</f>
        <v>0</v>
      </c>
      <c r="BL9004" s="19" t="s">
        <v>3942</v>
      </c>
      <c r="BM9004" s="206" t="s">
        <v>3954</v>
      </c>
    </row>
    <row r="9005" spans="1:65" s="13" customFormat="1" ht="10">
      <c r="B9005" s="212"/>
      <c r="C9005" s="213"/>
      <c r="D9005" s="208" t="s">
        <v>272</v>
      </c>
      <c r="E9005" s="214" t="s">
        <v>44</v>
      </c>
      <c r="F9005" s="215" t="s">
        <v>3944</v>
      </c>
      <c r="G9005" s="213"/>
      <c r="H9005" s="214" t="s">
        <v>44</v>
      </c>
      <c r="I9005" s="216"/>
      <c r="J9005" s="213"/>
      <c r="K9005" s="213"/>
      <c r="L9005" s="217"/>
      <c r="M9005" s="218"/>
      <c r="N9005" s="219"/>
      <c r="O9005" s="219"/>
      <c r="P9005" s="219"/>
      <c r="Q9005" s="219"/>
      <c r="R9005" s="219"/>
      <c r="S9005" s="219"/>
      <c r="T9005" s="220"/>
      <c r="AT9005" s="221" t="s">
        <v>272</v>
      </c>
      <c r="AU9005" s="221" t="s">
        <v>89</v>
      </c>
      <c r="AV9005" s="13" t="s">
        <v>89</v>
      </c>
      <c r="AW9005" s="13" t="s">
        <v>38</v>
      </c>
      <c r="AX9005" s="13" t="s">
        <v>82</v>
      </c>
      <c r="AY9005" s="221" t="s">
        <v>262</v>
      </c>
    </row>
    <row r="9006" spans="1:65" s="15" customFormat="1" ht="10">
      <c r="B9006" s="233"/>
      <c r="C9006" s="234"/>
      <c r="D9006" s="208" t="s">
        <v>272</v>
      </c>
      <c r="E9006" s="235" t="s">
        <v>44</v>
      </c>
      <c r="F9006" s="236" t="s">
        <v>3950</v>
      </c>
      <c r="G9006" s="234"/>
      <c r="H9006" s="237">
        <v>100</v>
      </c>
      <c r="I9006" s="238"/>
      <c r="J9006" s="234"/>
      <c r="K9006" s="234"/>
      <c r="L9006" s="239"/>
      <c r="M9006" s="265"/>
      <c r="N9006" s="266"/>
      <c r="O9006" s="266"/>
      <c r="P9006" s="266"/>
      <c r="Q9006" s="266"/>
      <c r="R9006" s="266"/>
      <c r="S9006" s="266"/>
      <c r="T9006" s="267"/>
      <c r="AT9006" s="243" t="s">
        <v>272</v>
      </c>
      <c r="AU9006" s="243" t="s">
        <v>89</v>
      </c>
      <c r="AV9006" s="15" t="s">
        <v>91</v>
      </c>
      <c r="AW9006" s="15" t="s">
        <v>38</v>
      </c>
      <c r="AX9006" s="15" t="s">
        <v>89</v>
      </c>
      <c r="AY9006" s="243" t="s">
        <v>262</v>
      </c>
    </row>
    <row r="9007" spans="1:65" s="2" customFormat="1" ht="7" customHeight="1">
      <c r="A9007" s="37"/>
      <c r="B9007" s="50"/>
      <c r="C9007" s="51"/>
      <c r="D9007" s="51"/>
      <c r="E9007" s="51"/>
      <c r="F9007" s="51"/>
      <c r="G9007" s="51"/>
      <c r="H9007" s="51"/>
      <c r="I9007" s="145"/>
      <c r="J9007" s="51"/>
      <c r="K9007" s="51"/>
      <c r="L9007" s="42"/>
      <c r="M9007" s="37"/>
      <c r="O9007" s="37"/>
      <c r="P9007" s="37"/>
      <c r="Q9007" s="37"/>
      <c r="R9007" s="37"/>
      <c r="S9007" s="37"/>
      <c r="T9007" s="37"/>
      <c r="U9007" s="37"/>
      <c r="V9007" s="37"/>
      <c r="W9007" s="37"/>
      <c r="X9007" s="37"/>
      <c r="Y9007" s="37"/>
      <c r="Z9007" s="37"/>
      <c r="AA9007" s="37"/>
      <c r="AB9007" s="37"/>
      <c r="AC9007" s="37"/>
      <c r="AD9007" s="37"/>
      <c r="AE9007" s="37"/>
    </row>
  </sheetData>
  <sheetProtection algorithmName="SHA-512" hashValue="QCcLDyBZhfO5Rwqdyr7x4v97VX7wzgrYXmirJbgsJB0v5jH9oNST62VfZ8U2nG2O+Trn6rclIry3MyChYDyNGQ==" saltValue="BhfHLpHweklO8KmyDnncUMZ66BYXkdmTZy4kCuqtdOZozCe8IdVvY0FNnRQ9FetuMUpZXZtiKAlS6yy86/td9A==" spinCount="100000" sheet="1" objects="1" scenarios="1" formatColumns="0" formatRows="0" autoFilter="0"/>
  <autoFilter ref="C114:K9006"/>
  <mergeCells count="12">
    <mergeCell ref="E107:H107"/>
    <mergeCell ref="L2:V2"/>
    <mergeCell ref="E50:H50"/>
    <mergeCell ref="E52:H52"/>
    <mergeCell ref="E54:H54"/>
    <mergeCell ref="E103:H103"/>
    <mergeCell ref="E105:H105"/>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20.xml><?xml version="1.0" encoding="utf-8"?>
<worksheet xmlns="http://schemas.openxmlformats.org/spreadsheetml/2006/main" xmlns:r="http://schemas.openxmlformats.org/officeDocument/2006/relationships">
  <sheetPr>
    <pageSetUpPr fitToPage="1"/>
  </sheetPr>
  <dimension ref="A2:BM365"/>
  <sheetViews>
    <sheetView showGridLines="0" workbookViewId="0"/>
  </sheetViews>
  <sheetFormatPr defaultRowHeight="14.5"/>
  <cols>
    <col min="1" max="1" width="8.33203125" style="1" customWidth="1"/>
    <col min="2" max="2" width="1.6640625" style="1" customWidth="1"/>
    <col min="3" max="3" width="4.109375" style="1" customWidth="1"/>
    <col min="4" max="4" width="4.33203125" style="1" customWidth="1"/>
    <col min="5" max="5" width="17.109375" style="1" customWidth="1"/>
    <col min="6" max="6" width="100.77734375" style="1" customWidth="1"/>
    <col min="7" max="7" width="7" style="1" customWidth="1"/>
    <col min="8" max="8" width="11.44140625" style="1" customWidth="1"/>
    <col min="9" max="9" width="20.109375" style="111" customWidth="1"/>
    <col min="10" max="11" width="20.109375" style="1" customWidth="1"/>
    <col min="12" max="12" width="9.33203125" style="1" customWidth="1"/>
    <col min="13" max="13" width="10.77734375" style="1" hidden="1" customWidth="1"/>
    <col min="14" max="14" width="9.33203125" style="1" hidden="1"/>
    <col min="15" max="20" width="14.10937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7" customHeight="1">
      <c r="I2" s="111"/>
      <c r="L2" s="376"/>
      <c r="M2" s="376"/>
      <c r="N2" s="376"/>
      <c r="O2" s="376"/>
      <c r="P2" s="376"/>
      <c r="Q2" s="376"/>
      <c r="R2" s="376"/>
      <c r="S2" s="376"/>
      <c r="T2" s="376"/>
      <c r="U2" s="376"/>
      <c r="V2" s="376"/>
      <c r="AT2" s="19" t="s">
        <v>168</v>
      </c>
    </row>
    <row r="3" spans="1:46" s="1" customFormat="1" ht="7" customHeight="1">
      <c r="B3" s="112"/>
      <c r="C3" s="113"/>
      <c r="D3" s="113"/>
      <c r="E3" s="113"/>
      <c r="F3" s="113"/>
      <c r="G3" s="113"/>
      <c r="H3" s="113"/>
      <c r="I3" s="114"/>
      <c r="J3" s="113"/>
      <c r="K3" s="113"/>
      <c r="L3" s="22"/>
      <c r="AT3" s="19" t="s">
        <v>91</v>
      </c>
    </row>
    <row r="4" spans="1:46" s="1" customFormat="1" ht="25" customHeight="1">
      <c r="B4" s="22"/>
      <c r="D4" s="115" t="s">
        <v>207</v>
      </c>
      <c r="I4" s="111"/>
      <c r="L4" s="22"/>
      <c r="M4" s="116" t="s">
        <v>10</v>
      </c>
      <c r="AT4" s="19" t="s">
        <v>4</v>
      </c>
    </row>
    <row r="5" spans="1:46" s="1" customFormat="1" ht="7" customHeight="1">
      <c r="B5" s="22"/>
      <c r="I5" s="111"/>
      <c r="L5" s="22"/>
    </row>
    <row r="6" spans="1:46" s="1" customFormat="1" ht="12" customHeight="1">
      <c r="B6" s="22"/>
      <c r="D6" s="117" t="s">
        <v>16</v>
      </c>
      <c r="I6" s="111"/>
      <c r="L6" s="22"/>
    </row>
    <row r="7" spans="1:46" s="1" customFormat="1" ht="16.5" customHeight="1">
      <c r="B7" s="22"/>
      <c r="E7" s="402" t="str">
        <f>'Rekapitulace stavby'!K6</f>
        <v>EHC CZECH s.r.o. – Podnikatelský inkubátor – Evropská ul., Cheb</v>
      </c>
      <c r="F7" s="403"/>
      <c r="G7" s="403"/>
      <c r="H7" s="403"/>
      <c r="I7" s="111"/>
      <c r="L7" s="22"/>
    </row>
    <row r="8" spans="1:46" ht="12.5">
      <c r="B8" s="22"/>
      <c r="D8" s="117" t="s">
        <v>208</v>
      </c>
      <c r="L8" s="22"/>
    </row>
    <row r="9" spans="1:46" s="1" customFormat="1" ht="16.5" customHeight="1">
      <c r="B9" s="22"/>
      <c r="E9" s="402" t="s">
        <v>209</v>
      </c>
      <c r="F9" s="376"/>
      <c r="G9" s="376"/>
      <c r="H9" s="376"/>
      <c r="I9" s="111"/>
      <c r="L9" s="22"/>
    </row>
    <row r="10" spans="1:46" s="1" customFormat="1" ht="12" customHeight="1">
      <c r="B10" s="22"/>
      <c r="D10" s="117" t="s">
        <v>210</v>
      </c>
      <c r="I10" s="111"/>
      <c r="L10" s="22"/>
    </row>
    <row r="11" spans="1:46" s="2" customFormat="1" ht="16.5" customHeight="1">
      <c r="A11" s="37"/>
      <c r="B11" s="42"/>
      <c r="C11" s="37"/>
      <c r="D11" s="37"/>
      <c r="E11" s="412" t="s">
        <v>5069</v>
      </c>
      <c r="F11" s="404"/>
      <c r="G11" s="404"/>
      <c r="H11" s="404"/>
      <c r="I11" s="118"/>
      <c r="J11" s="37"/>
      <c r="K11" s="37"/>
      <c r="L11" s="119"/>
      <c r="S11" s="37"/>
      <c r="T11" s="37"/>
      <c r="U11" s="37"/>
      <c r="V11" s="37"/>
      <c r="W11" s="37"/>
      <c r="X11" s="37"/>
      <c r="Y11" s="37"/>
      <c r="Z11" s="37"/>
      <c r="AA11" s="37"/>
      <c r="AB11" s="37"/>
      <c r="AC11" s="37"/>
      <c r="AD11" s="37"/>
      <c r="AE11" s="37"/>
    </row>
    <row r="12" spans="1:46" s="2" customFormat="1" ht="12" customHeight="1">
      <c r="A12" s="37"/>
      <c r="B12" s="42"/>
      <c r="C12" s="37"/>
      <c r="D12" s="117" t="s">
        <v>3955</v>
      </c>
      <c r="E12" s="37"/>
      <c r="F12" s="37"/>
      <c r="G12" s="37"/>
      <c r="H12" s="37"/>
      <c r="I12" s="118"/>
      <c r="J12" s="37"/>
      <c r="K12" s="37"/>
      <c r="L12" s="119"/>
      <c r="S12" s="37"/>
      <c r="T12" s="37"/>
      <c r="U12" s="37"/>
      <c r="V12" s="37"/>
      <c r="W12" s="37"/>
      <c r="X12" s="37"/>
      <c r="Y12" s="37"/>
      <c r="Z12" s="37"/>
      <c r="AA12" s="37"/>
      <c r="AB12" s="37"/>
      <c r="AC12" s="37"/>
      <c r="AD12" s="37"/>
      <c r="AE12" s="37"/>
    </row>
    <row r="13" spans="1:46" s="2" customFormat="1" ht="16.5" customHeight="1">
      <c r="A13" s="37"/>
      <c r="B13" s="42"/>
      <c r="C13" s="37"/>
      <c r="D13" s="37"/>
      <c r="E13" s="405" t="s">
        <v>7485</v>
      </c>
      <c r="F13" s="404"/>
      <c r="G13" s="404"/>
      <c r="H13" s="404"/>
      <c r="I13" s="118"/>
      <c r="J13" s="37"/>
      <c r="K13" s="37"/>
      <c r="L13" s="119"/>
      <c r="S13" s="37"/>
      <c r="T13" s="37"/>
      <c r="U13" s="37"/>
      <c r="V13" s="37"/>
      <c r="W13" s="37"/>
      <c r="X13" s="37"/>
      <c r="Y13" s="37"/>
      <c r="Z13" s="37"/>
      <c r="AA13" s="37"/>
      <c r="AB13" s="37"/>
      <c r="AC13" s="37"/>
      <c r="AD13" s="37"/>
      <c r="AE13" s="37"/>
    </row>
    <row r="14" spans="1:46" s="2" customFormat="1" ht="10">
      <c r="A14" s="37"/>
      <c r="B14" s="42"/>
      <c r="C14" s="37"/>
      <c r="D14" s="37"/>
      <c r="E14" s="37"/>
      <c r="F14" s="37"/>
      <c r="G14" s="37"/>
      <c r="H14" s="37"/>
      <c r="I14" s="118"/>
      <c r="J14" s="37"/>
      <c r="K14" s="37"/>
      <c r="L14" s="119"/>
      <c r="S14" s="37"/>
      <c r="T14" s="37"/>
      <c r="U14" s="37"/>
      <c r="V14" s="37"/>
      <c r="W14" s="37"/>
      <c r="X14" s="37"/>
      <c r="Y14" s="37"/>
      <c r="Z14" s="37"/>
      <c r="AA14" s="37"/>
      <c r="AB14" s="37"/>
      <c r="AC14" s="37"/>
      <c r="AD14" s="37"/>
      <c r="AE14" s="37"/>
    </row>
    <row r="15" spans="1:46" s="2" customFormat="1" ht="12" customHeight="1">
      <c r="A15" s="37"/>
      <c r="B15" s="42"/>
      <c r="C15" s="37"/>
      <c r="D15" s="117" t="s">
        <v>18</v>
      </c>
      <c r="E15" s="37"/>
      <c r="F15" s="105" t="s">
        <v>44</v>
      </c>
      <c r="G15" s="37"/>
      <c r="H15" s="37"/>
      <c r="I15" s="120" t="s">
        <v>20</v>
      </c>
      <c r="J15" s="105" t="s">
        <v>44</v>
      </c>
      <c r="K15" s="37"/>
      <c r="L15" s="119"/>
      <c r="S15" s="37"/>
      <c r="T15" s="37"/>
      <c r="U15" s="37"/>
      <c r="V15" s="37"/>
      <c r="W15" s="37"/>
      <c r="X15" s="37"/>
      <c r="Y15" s="37"/>
      <c r="Z15" s="37"/>
      <c r="AA15" s="37"/>
      <c r="AB15" s="37"/>
      <c r="AC15" s="37"/>
      <c r="AD15" s="37"/>
      <c r="AE15" s="37"/>
    </row>
    <row r="16" spans="1:46" s="2" customFormat="1" ht="12" customHeight="1">
      <c r="A16" s="37"/>
      <c r="B16" s="42"/>
      <c r="C16" s="37"/>
      <c r="D16" s="117" t="s">
        <v>22</v>
      </c>
      <c r="E16" s="37"/>
      <c r="F16" s="105" t="s">
        <v>23</v>
      </c>
      <c r="G16" s="37"/>
      <c r="H16" s="37"/>
      <c r="I16" s="120" t="s">
        <v>24</v>
      </c>
      <c r="J16" s="121" t="str">
        <f>'Rekapitulace stavby'!AN8</f>
        <v>2. 9. 2020</v>
      </c>
      <c r="K16" s="37"/>
      <c r="L16" s="119"/>
      <c r="S16" s="37"/>
      <c r="T16" s="37"/>
      <c r="U16" s="37"/>
      <c r="V16" s="37"/>
      <c r="W16" s="37"/>
      <c r="X16" s="37"/>
      <c r="Y16" s="37"/>
      <c r="Z16" s="37"/>
      <c r="AA16" s="37"/>
      <c r="AB16" s="37"/>
      <c r="AC16" s="37"/>
      <c r="AD16" s="37"/>
      <c r="AE16" s="37"/>
    </row>
    <row r="17" spans="1:31" s="2" customFormat="1" ht="10.75" customHeight="1">
      <c r="A17" s="37"/>
      <c r="B17" s="42"/>
      <c r="C17" s="37"/>
      <c r="D17" s="37"/>
      <c r="E17" s="37"/>
      <c r="F17" s="37"/>
      <c r="G17" s="37"/>
      <c r="H17" s="37"/>
      <c r="I17" s="118"/>
      <c r="J17" s="37"/>
      <c r="K17" s="37"/>
      <c r="L17" s="119"/>
      <c r="S17" s="37"/>
      <c r="T17" s="37"/>
      <c r="U17" s="37"/>
      <c r="V17" s="37"/>
      <c r="W17" s="37"/>
      <c r="X17" s="37"/>
      <c r="Y17" s="37"/>
      <c r="Z17" s="37"/>
      <c r="AA17" s="37"/>
      <c r="AB17" s="37"/>
      <c r="AC17" s="37"/>
      <c r="AD17" s="37"/>
      <c r="AE17" s="37"/>
    </row>
    <row r="18" spans="1:31" s="2" customFormat="1" ht="12" customHeight="1">
      <c r="A18" s="37"/>
      <c r="B18" s="42"/>
      <c r="C18" s="37"/>
      <c r="D18" s="117" t="s">
        <v>30</v>
      </c>
      <c r="E18" s="37"/>
      <c r="F18" s="37"/>
      <c r="G18" s="37"/>
      <c r="H18" s="37"/>
      <c r="I18" s="120" t="s">
        <v>31</v>
      </c>
      <c r="J18" s="105" t="s">
        <v>32</v>
      </c>
      <c r="K18" s="37"/>
      <c r="L18" s="119"/>
      <c r="S18" s="37"/>
      <c r="T18" s="37"/>
      <c r="U18" s="37"/>
      <c r="V18" s="37"/>
      <c r="W18" s="37"/>
      <c r="X18" s="37"/>
      <c r="Y18" s="37"/>
      <c r="Z18" s="37"/>
      <c r="AA18" s="37"/>
      <c r="AB18" s="37"/>
      <c r="AC18" s="37"/>
      <c r="AD18" s="37"/>
      <c r="AE18" s="37"/>
    </row>
    <row r="19" spans="1:31" s="2" customFormat="1" ht="18" customHeight="1">
      <c r="A19" s="37"/>
      <c r="B19" s="42"/>
      <c r="C19" s="37"/>
      <c r="D19" s="37"/>
      <c r="E19" s="105" t="s">
        <v>33</v>
      </c>
      <c r="F19" s="37"/>
      <c r="G19" s="37"/>
      <c r="H19" s="37"/>
      <c r="I19" s="120" t="s">
        <v>34</v>
      </c>
      <c r="J19" s="105" t="s">
        <v>35</v>
      </c>
      <c r="K19" s="37"/>
      <c r="L19" s="119"/>
      <c r="S19" s="37"/>
      <c r="T19" s="37"/>
      <c r="U19" s="37"/>
      <c r="V19" s="37"/>
      <c r="W19" s="37"/>
      <c r="X19" s="37"/>
      <c r="Y19" s="37"/>
      <c r="Z19" s="37"/>
      <c r="AA19" s="37"/>
      <c r="AB19" s="37"/>
      <c r="AC19" s="37"/>
      <c r="AD19" s="37"/>
      <c r="AE19" s="37"/>
    </row>
    <row r="20" spans="1:31" s="2" customFormat="1" ht="7" customHeight="1">
      <c r="A20" s="37"/>
      <c r="B20" s="42"/>
      <c r="C20" s="37"/>
      <c r="D20" s="37"/>
      <c r="E20" s="37"/>
      <c r="F20" s="37"/>
      <c r="G20" s="37"/>
      <c r="H20" s="37"/>
      <c r="I20" s="118"/>
      <c r="J20" s="37"/>
      <c r="K20" s="37"/>
      <c r="L20" s="119"/>
      <c r="S20" s="37"/>
      <c r="T20" s="37"/>
      <c r="U20" s="37"/>
      <c r="V20" s="37"/>
      <c r="W20" s="37"/>
      <c r="X20" s="37"/>
      <c r="Y20" s="37"/>
      <c r="Z20" s="37"/>
      <c r="AA20" s="37"/>
      <c r="AB20" s="37"/>
      <c r="AC20" s="37"/>
      <c r="AD20" s="37"/>
      <c r="AE20" s="37"/>
    </row>
    <row r="21" spans="1:31" s="2" customFormat="1" ht="12" customHeight="1">
      <c r="A21" s="37"/>
      <c r="B21" s="42"/>
      <c r="C21" s="37"/>
      <c r="D21" s="117" t="s">
        <v>36</v>
      </c>
      <c r="E21" s="37"/>
      <c r="F21" s="37"/>
      <c r="G21" s="37"/>
      <c r="H21" s="37"/>
      <c r="I21" s="120" t="s">
        <v>31</v>
      </c>
      <c r="J21" s="32" t="str">
        <f>'Rekapitulace stavby'!AN13</f>
        <v>Vyplň údaj</v>
      </c>
      <c r="K21" s="37"/>
      <c r="L21" s="119"/>
      <c r="S21" s="37"/>
      <c r="T21" s="37"/>
      <c r="U21" s="37"/>
      <c r="V21" s="37"/>
      <c r="W21" s="37"/>
      <c r="X21" s="37"/>
      <c r="Y21" s="37"/>
      <c r="Z21" s="37"/>
      <c r="AA21" s="37"/>
      <c r="AB21" s="37"/>
      <c r="AC21" s="37"/>
      <c r="AD21" s="37"/>
      <c r="AE21" s="37"/>
    </row>
    <row r="22" spans="1:31" s="2" customFormat="1" ht="18" customHeight="1">
      <c r="A22" s="37"/>
      <c r="B22" s="42"/>
      <c r="C22" s="37"/>
      <c r="D22" s="37"/>
      <c r="E22" s="406" t="str">
        <f>'Rekapitulace stavby'!E14</f>
        <v>Vyplň údaj</v>
      </c>
      <c r="F22" s="407"/>
      <c r="G22" s="407"/>
      <c r="H22" s="407"/>
      <c r="I22" s="120" t="s">
        <v>34</v>
      </c>
      <c r="J22" s="32" t="str">
        <f>'Rekapitulace stavby'!AN14</f>
        <v>Vyplň údaj</v>
      </c>
      <c r="K22" s="37"/>
      <c r="L22" s="119"/>
      <c r="S22" s="37"/>
      <c r="T22" s="37"/>
      <c r="U22" s="37"/>
      <c r="V22" s="37"/>
      <c r="W22" s="37"/>
      <c r="X22" s="37"/>
      <c r="Y22" s="37"/>
      <c r="Z22" s="37"/>
      <c r="AA22" s="37"/>
      <c r="AB22" s="37"/>
      <c r="AC22" s="37"/>
      <c r="AD22" s="37"/>
      <c r="AE22" s="37"/>
    </row>
    <row r="23" spans="1:31" s="2" customFormat="1" ht="7" customHeight="1">
      <c r="A23" s="37"/>
      <c r="B23" s="42"/>
      <c r="C23" s="37"/>
      <c r="D23" s="37"/>
      <c r="E23" s="37"/>
      <c r="F23" s="37"/>
      <c r="G23" s="37"/>
      <c r="H23" s="37"/>
      <c r="I23" s="118"/>
      <c r="J23" s="37"/>
      <c r="K23" s="37"/>
      <c r="L23" s="119"/>
      <c r="S23" s="37"/>
      <c r="T23" s="37"/>
      <c r="U23" s="37"/>
      <c r="V23" s="37"/>
      <c r="W23" s="37"/>
      <c r="X23" s="37"/>
      <c r="Y23" s="37"/>
      <c r="Z23" s="37"/>
      <c r="AA23" s="37"/>
      <c r="AB23" s="37"/>
      <c r="AC23" s="37"/>
      <c r="AD23" s="37"/>
      <c r="AE23" s="37"/>
    </row>
    <row r="24" spans="1:31" s="2" customFormat="1" ht="12" customHeight="1">
      <c r="A24" s="37"/>
      <c r="B24" s="42"/>
      <c r="C24" s="37"/>
      <c r="D24" s="117" t="s">
        <v>39</v>
      </c>
      <c r="E24" s="37"/>
      <c r="F24" s="37"/>
      <c r="G24" s="37"/>
      <c r="H24" s="37"/>
      <c r="I24" s="120" t="s">
        <v>31</v>
      </c>
      <c r="J24" s="105" t="s">
        <v>40</v>
      </c>
      <c r="K24" s="37"/>
      <c r="L24" s="119"/>
      <c r="S24" s="37"/>
      <c r="T24" s="37"/>
      <c r="U24" s="37"/>
      <c r="V24" s="37"/>
      <c r="W24" s="37"/>
      <c r="X24" s="37"/>
      <c r="Y24" s="37"/>
      <c r="Z24" s="37"/>
      <c r="AA24" s="37"/>
      <c r="AB24" s="37"/>
      <c r="AC24" s="37"/>
      <c r="AD24" s="37"/>
      <c r="AE24" s="37"/>
    </row>
    <row r="25" spans="1:31" s="2" customFormat="1" ht="18" customHeight="1">
      <c r="A25" s="37"/>
      <c r="B25" s="42"/>
      <c r="C25" s="37"/>
      <c r="D25" s="37"/>
      <c r="E25" s="105" t="s">
        <v>41</v>
      </c>
      <c r="F25" s="37"/>
      <c r="G25" s="37"/>
      <c r="H25" s="37"/>
      <c r="I25" s="120" t="s">
        <v>34</v>
      </c>
      <c r="J25" s="105" t="s">
        <v>42</v>
      </c>
      <c r="K25" s="37"/>
      <c r="L25" s="119"/>
      <c r="S25" s="37"/>
      <c r="T25" s="37"/>
      <c r="U25" s="37"/>
      <c r="V25" s="37"/>
      <c r="W25" s="37"/>
      <c r="X25" s="37"/>
      <c r="Y25" s="37"/>
      <c r="Z25" s="37"/>
      <c r="AA25" s="37"/>
      <c r="AB25" s="37"/>
      <c r="AC25" s="37"/>
      <c r="AD25" s="37"/>
      <c r="AE25" s="37"/>
    </row>
    <row r="26" spans="1:31" s="2" customFormat="1" ht="7" customHeight="1">
      <c r="A26" s="37"/>
      <c r="B26" s="42"/>
      <c r="C26" s="37"/>
      <c r="D26" s="37"/>
      <c r="E26" s="37"/>
      <c r="F26" s="37"/>
      <c r="G26" s="37"/>
      <c r="H26" s="37"/>
      <c r="I26" s="118"/>
      <c r="J26" s="37"/>
      <c r="K26" s="37"/>
      <c r="L26" s="119"/>
      <c r="S26" s="37"/>
      <c r="T26" s="37"/>
      <c r="U26" s="37"/>
      <c r="V26" s="37"/>
      <c r="W26" s="37"/>
      <c r="X26" s="37"/>
      <c r="Y26" s="37"/>
      <c r="Z26" s="37"/>
      <c r="AA26" s="37"/>
      <c r="AB26" s="37"/>
      <c r="AC26" s="37"/>
      <c r="AD26" s="37"/>
      <c r="AE26" s="37"/>
    </row>
    <row r="27" spans="1:31" s="2" customFormat="1" ht="12" customHeight="1">
      <c r="A27" s="37"/>
      <c r="B27" s="42"/>
      <c r="C27" s="37"/>
      <c r="D27" s="117" t="s">
        <v>43</v>
      </c>
      <c r="E27" s="37"/>
      <c r="F27" s="37"/>
      <c r="G27" s="37"/>
      <c r="H27" s="37"/>
      <c r="I27" s="120" t="s">
        <v>31</v>
      </c>
      <c r="J27" s="105" t="str">
        <f>IF('Rekapitulace stavby'!AN19="","",'Rekapitulace stavby'!AN19)</f>
        <v/>
      </c>
      <c r="K27" s="37"/>
      <c r="L27" s="119"/>
      <c r="S27" s="37"/>
      <c r="T27" s="37"/>
      <c r="U27" s="37"/>
      <c r="V27" s="37"/>
      <c r="W27" s="37"/>
      <c r="X27" s="37"/>
      <c r="Y27" s="37"/>
      <c r="Z27" s="37"/>
      <c r="AA27" s="37"/>
      <c r="AB27" s="37"/>
      <c r="AC27" s="37"/>
      <c r="AD27" s="37"/>
      <c r="AE27" s="37"/>
    </row>
    <row r="28" spans="1:31" s="2" customFormat="1" ht="18" customHeight="1">
      <c r="A28" s="37"/>
      <c r="B28" s="42"/>
      <c r="C28" s="37"/>
      <c r="D28" s="37"/>
      <c r="E28" s="105" t="str">
        <f>IF('Rekapitulace stavby'!E20="","",'Rekapitulace stavby'!E20)</f>
        <v xml:space="preserve"> </v>
      </c>
      <c r="F28" s="37"/>
      <c r="G28" s="37"/>
      <c r="H28" s="37"/>
      <c r="I28" s="120" t="s">
        <v>34</v>
      </c>
      <c r="J28" s="105" t="str">
        <f>IF('Rekapitulace stavby'!AN20="","",'Rekapitulace stavby'!AN20)</f>
        <v/>
      </c>
      <c r="K28" s="37"/>
      <c r="L28" s="119"/>
      <c r="S28" s="37"/>
      <c r="T28" s="37"/>
      <c r="U28" s="37"/>
      <c r="V28" s="37"/>
      <c r="W28" s="37"/>
      <c r="X28" s="37"/>
      <c r="Y28" s="37"/>
      <c r="Z28" s="37"/>
      <c r="AA28" s="37"/>
      <c r="AB28" s="37"/>
      <c r="AC28" s="37"/>
      <c r="AD28" s="37"/>
      <c r="AE28" s="37"/>
    </row>
    <row r="29" spans="1:31" s="2" customFormat="1" ht="7" customHeight="1">
      <c r="A29" s="37"/>
      <c r="B29" s="42"/>
      <c r="C29" s="37"/>
      <c r="D29" s="37"/>
      <c r="E29" s="37"/>
      <c r="F29" s="37"/>
      <c r="G29" s="37"/>
      <c r="H29" s="37"/>
      <c r="I29" s="118"/>
      <c r="J29" s="37"/>
      <c r="K29" s="37"/>
      <c r="L29" s="119"/>
      <c r="S29" s="37"/>
      <c r="T29" s="37"/>
      <c r="U29" s="37"/>
      <c r="V29" s="37"/>
      <c r="W29" s="37"/>
      <c r="X29" s="37"/>
      <c r="Y29" s="37"/>
      <c r="Z29" s="37"/>
      <c r="AA29" s="37"/>
      <c r="AB29" s="37"/>
      <c r="AC29" s="37"/>
      <c r="AD29" s="37"/>
      <c r="AE29" s="37"/>
    </row>
    <row r="30" spans="1:31" s="2" customFormat="1" ht="12" customHeight="1">
      <c r="A30" s="37"/>
      <c r="B30" s="42"/>
      <c r="C30" s="37"/>
      <c r="D30" s="117" t="s">
        <v>46</v>
      </c>
      <c r="E30" s="37"/>
      <c r="F30" s="37"/>
      <c r="G30" s="37"/>
      <c r="H30" s="37"/>
      <c r="I30" s="118"/>
      <c r="J30" s="37"/>
      <c r="K30" s="37"/>
      <c r="L30" s="119"/>
      <c r="S30" s="37"/>
      <c r="T30" s="37"/>
      <c r="U30" s="37"/>
      <c r="V30" s="37"/>
      <c r="W30" s="37"/>
      <c r="X30" s="37"/>
      <c r="Y30" s="37"/>
      <c r="Z30" s="37"/>
      <c r="AA30" s="37"/>
      <c r="AB30" s="37"/>
      <c r="AC30" s="37"/>
      <c r="AD30" s="37"/>
      <c r="AE30" s="37"/>
    </row>
    <row r="31" spans="1:31" s="8" customFormat="1" ht="214.5" customHeight="1">
      <c r="A31" s="122"/>
      <c r="B31" s="123"/>
      <c r="C31" s="122"/>
      <c r="D31" s="122"/>
      <c r="E31" s="408" t="s">
        <v>212</v>
      </c>
      <c r="F31" s="408"/>
      <c r="G31" s="408"/>
      <c r="H31" s="408"/>
      <c r="I31" s="124"/>
      <c r="J31" s="122"/>
      <c r="K31" s="122"/>
      <c r="L31" s="125"/>
      <c r="S31" s="122"/>
      <c r="T31" s="122"/>
      <c r="U31" s="122"/>
      <c r="V31" s="122"/>
      <c r="W31" s="122"/>
      <c r="X31" s="122"/>
      <c r="Y31" s="122"/>
      <c r="Z31" s="122"/>
      <c r="AA31" s="122"/>
      <c r="AB31" s="122"/>
      <c r="AC31" s="122"/>
      <c r="AD31" s="122"/>
      <c r="AE31" s="122"/>
    </row>
    <row r="32" spans="1:31" s="2" customFormat="1" ht="7" customHeight="1">
      <c r="A32" s="37"/>
      <c r="B32" s="42"/>
      <c r="C32" s="37"/>
      <c r="D32" s="37"/>
      <c r="E32" s="37"/>
      <c r="F32" s="37"/>
      <c r="G32" s="37"/>
      <c r="H32" s="37"/>
      <c r="I32" s="118"/>
      <c r="J32" s="37"/>
      <c r="K32" s="37"/>
      <c r="L32" s="119"/>
      <c r="S32" s="37"/>
      <c r="T32" s="37"/>
      <c r="U32" s="37"/>
      <c r="V32" s="37"/>
      <c r="W32" s="37"/>
      <c r="X32" s="37"/>
      <c r="Y32" s="37"/>
      <c r="Z32" s="37"/>
      <c r="AA32" s="37"/>
      <c r="AB32" s="37"/>
      <c r="AC32" s="37"/>
      <c r="AD32" s="37"/>
      <c r="AE32" s="37"/>
    </row>
    <row r="33" spans="1:31" s="2" customFormat="1" ht="7" customHeight="1">
      <c r="A33" s="37"/>
      <c r="B33" s="42"/>
      <c r="C33" s="37"/>
      <c r="D33" s="126"/>
      <c r="E33" s="126"/>
      <c r="F33" s="126"/>
      <c r="G33" s="126"/>
      <c r="H33" s="126"/>
      <c r="I33" s="127"/>
      <c r="J33" s="126"/>
      <c r="K33" s="126"/>
      <c r="L33" s="119"/>
      <c r="S33" s="37"/>
      <c r="T33" s="37"/>
      <c r="U33" s="37"/>
      <c r="V33" s="37"/>
      <c r="W33" s="37"/>
      <c r="X33" s="37"/>
      <c r="Y33" s="37"/>
      <c r="Z33" s="37"/>
      <c r="AA33" s="37"/>
      <c r="AB33" s="37"/>
      <c r="AC33" s="37"/>
      <c r="AD33" s="37"/>
      <c r="AE33" s="37"/>
    </row>
    <row r="34" spans="1:31" s="2" customFormat="1" ht="25.4" customHeight="1">
      <c r="A34" s="37"/>
      <c r="B34" s="42"/>
      <c r="C34" s="37"/>
      <c r="D34" s="128" t="s">
        <v>48</v>
      </c>
      <c r="E34" s="37"/>
      <c r="F34" s="37"/>
      <c r="G34" s="37"/>
      <c r="H34" s="37"/>
      <c r="I34" s="118"/>
      <c r="J34" s="129">
        <f>ROUND(J110, 2)</f>
        <v>0</v>
      </c>
      <c r="K34" s="37"/>
      <c r="L34" s="119"/>
      <c r="S34" s="37"/>
      <c r="T34" s="37"/>
      <c r="U34" s="37"/>
      <c r="V34" s="37"/>
      <c r="W34" s="37"/>
      <c r="X34" s="37"/>
      <c r="Y34" s="37"/>
      <c r="Z34" s="37"/>
      <c r="AA34" s="37"/>
      <c r="AB34" s="37"/>
      <c r="AC34" s="37"/>
      <c r="AD34" s="37"/>
      <c r="AE34" s="37"/>
    </row>
    <row r="35" spans="1:31" s="2" customFormat="1" ht="7" customHeight="1">
      <c r="A35" s="37"/>
      <c r="B35" s="42"/>
      <c r="C35" s="37"/>
      <c r="D35" s="126"/>
      <c r="E35" s="126"/>
      <c r="F35" s="126"/>
      <c r="G35" s="126"/>
      <c r="H35" s="126"/>
      <c r="I35" s="127"/>
      <c r="J35" s="126"/>
      <c r="K35" s="126"/>
      <c r="L35" s="119"/>
      <c r="S35" s="37"/>
      <c r="T35" s="37"/>
      <c r="U35" s="37"/>
      <c r="V35" s="37"/>
      <c r="W35" s="37"/>
      <c r="X35" s="37"/>
      <c r="Y35" s="37"/>
      <c r="Z35" s="37"/>
      <c r="AA35" s="37"/>
      <c r="AB35" s="37"/>
      <c r="AC35" s="37"/>
      <c r="AD35" s="37"/>
      <c r="AE35" s="37"/>
    </row>
    <row r="36" spans="1:31" s="2" customFormat="1" ht="14.4" customHeight="1">
      <c r="A36" s="37"/>
      <c r="B36" s="42"/>
      <c r="C36" s="37"/>
      <c r="D36" s="37"/>
      <c r="E36" s="37"/>
      <c r="F36" s="130" t="s">
        <v>50</v>
      </c>
      <c r="G36" s="37"/>
      <c r="H36" s="37"/>
      <c r="I36" s="131" t="s">
        <v>49</v>
      </c>
      <c r="J36" s="130" t="s">
        <v>51</v>
      </c>
      <c r="K36" s="37"/>
      <c r="L36" s="119"/>
      <c r="S36" s="37"/>
      <c r="T36" s="37"/>
      <c r="U36" s="37"/>
      <c r="V36" s="37"/>
      <c r="W36" s="37"/>
      <c r="X36" s="37"/>
      <c r="Y36" s="37"/>
      <c r="Z36" s="37"/>
      <c r="AA36" s="37"/>
      <c r="AB36" s="37"/>
      <c r="AC36" s="37"/>
      <c r="AD36" s="37"/>
      <c r="AE36" s="37"/>
    </row>
    <row r="37" spans="1:31" s="2" customFormat="1" ht="14.4" customHeight="1">
      <c r="A37" s="37"/>
      <c r="B37" s="42"/>
      <c r="C37" s="37"/>
      <c r="D37" s="132" t="s">
        <v>52</v>
      </c>
      <c r="E37" s="117" t="s">
        <v>53</v>
      </c>
      <c r="F37" s="133">
        <f>ROUND((SUM(BE110:BE364)),  2)</f>
        <v>0</v>
      </c>
      <c r="G37" s="37"/>
      <c r="H37" s="37"/>
      <c r="I37" s="134">
        <v>0.21</v>
      </c>
      <c r="J37" s="133">
        <f>ROUND(((SUM(BE110:BE364))*I37),  2)</f>
        <v>0</v>
      </c>
      <c r="K37" s="37"/>
      <c r="L37" s="119"/>
      <c r="S37" s="37"/>
      <c r="T37" s="37"/>
      <c r="U37" s="37"/>
      <c r="V37" s="37"/>
      <c r="W37" s="37"/>
      <c r="X37" s="37"/>
      <c r="Y37" s="37"/>
      <c r="Z37" s="37"/>
      <c r="AA37" s="37"/>
      <c r="AB37" s="37"/>
      <c r="AC37" s="37"/>
      <c r="AD37" s="37"/>
      <c r="AE37" s="37"/>
    </row>
    <row r="38" spans="1:31" s="2" customFormat="1" ht="14.4" customHeight="1">
      <c r="A38" s="37"/>
      <c r="B38" s="42"/>
      <c r="C38" s="37"/>
      <c r="D38" s="37"/>
      <c r="E38" s="117" t="s">
        <v>54</v>
      </c>
      <c r="F38" s="133">
        <f>ROUND((SUM(BF110:BF364)),  2)</f>
        <v>0</v>
      </c>
      <c r="G38" s="37"/>
      <c r="H38" s="37"/>
      <c r="I38" s="134">
        <v>0.15</v>
      </c>
      <c r="J38" s="133">
        <f>ROUND(((SUM(BF110:BF364))*I38),  2)</f>
        <v>0</v>
      </c>
      <c r="K38" s="37"/>
      <c r="L38" s="119"/>
      <c r="S38" s="37"/>
      <c r="T38" s="37"/>
      <c r="U38" s="37"/>
      <c r="V38" s="37"/>
      <c r="W38" s="37"/>
      <c r="X38" s="37"/>
      <c r="Y38" s="37"/>
      <c r="Z38" s="37"/>
      <c r="AA38" s="37"/>
      <c r="AB38" s="37"/>
      <c r="AC38" s="37"/>
      <c r="AD38" s="37"/>
      <c r="AE38" s="37"/>
    </row>
    <row r="39" spans="1:31" s="2" customFormat="1" ht="14.4" hidden="1" customHeight="1">
      <c r="A39" s="37"/>
      <c r="B39" s="42"/>
      <c r="C39" s="37"/>
      <c r="D39" s="37"/>
      <c r="E39" s="117" t="s">
        <v>55</v>
      </c>
      <c r="F39" s="133">
        <f>ROUND((SUM(BG110:BG364)),  2)</f>
        <v>0</v>
      </c>
      <c r="G39" s="37"/>
      <c r="H39" s="37"/>
      <c r="I39" s="134">
        <v>0.21</v>
      </c>
      <c r="J39" s="133">
        <f>0</f>
        <v>0</v>
      </c>
      <c r="K39" s="37"/>
      <c r="L39" s="119"/>
      <c r="S39" s="37"/>
      <c r="T39" s="37"/>
      <c r="U39" s="37"/>
      <c r="V39" s="37"/>
      <c r="W39" s="37"/>
      <c r="X39" s="37"/>
      <c r="Y39" s="37"/>
      <c r="Z39" s="37"/>
      <c r="AA39" s="37"/>
      <c r="AB39" s="37"/>
      <c r="AC39" s="37"/>
      <c r="AD39" s="37"/>
      <c r="AE39" s="37"/>
    </row>
    <row r="40" spans="1:31" s="2" customFormat="1" ht="14.4" hidden="1" customHeight="1">
      <c r="A40" s="37"/>
      <c r="B40" s="42"/>
      <c r="C40" s="37"/>
      <c r="D40" s="37"/>
      <c r="E40" s="117" t="s">
        <v>56</v>
      </c>
      <c r="F40" s="133">
        <f>ROUND((SUM(BH110:BH364)),  2)</f>
        <v>0</v>
      </c>
      <c r="G40" s="37"/>
      <c r="H40" s="37"/>
      <c r="I40" s="134">
        <v>0.15</v>
      </c>
      <c r="J40" s="133">
        <f>0</f>
        <v>0</v>
      </c>
      <c r="K40" s="37"/>
      <c r="L40" s="119"/>
      <c r="S40" s="37"/>
      <c r="T40" s="37"/>
      <c r="U40" s="37"/>
      <c r="V40" s="37"/>
      <c r="W40" s="37"/>
      <c r="X40" s="37"/>
      <c r="Y40" s="37"/>
      <c r="Z40" s="37"/>
      <c r="AA40" s="37"/>
      <c r="AB40" s="37"/>
      <c r="AC40" s="37"/>
      <c r="AD40" s="37"/>
      <c r="AE40" s="37"/>
    </row>
    <row r="41" spans="1:31" s="2" customFormat="1" ht="14.4" hidden="1" customHeight="1">
      <c r="A41" s="37"/>
      <c r="B41" s="42"/>
      <c r="C41" s="37"/>
      <c r="D41" s="37"/>
      <c r="E41" s="117" t="s">
        <v>57</v>
      </c>
      <c r="F41" s="133">
        <f>ROUND((SUM(BI110:BI364)),  2)</f>
        <v>0</v>
      </c>
      <c r="G41" s="37"/>
      <c r="H41" s="37"/>
      <c r="I41" s="134">
        <v>0</v>
      </c>
      <c r="J41" s="133">
        <f>0</f>
        <v>0</v>
      </c>
      <c r="K41" s="37"/>
      <c r="L41" s="119"/>
      <c r="S41" s="37"/>
      <c r="T41" s="37"/>
      <c r="U41" s="37"/>
      <c r="V41" s="37"/>
      <c r="W41" s="37"/>
      <c r="X41" s="37"/>
      <c r="Y41" s="37"/>
      <c r="Z41" s="37"/>
      <c r="AA41" s="37"/>
      <c r="AB41" s="37"/>
      <c r="AC41" s="37"/>
      <c r="AD41" s="37"/>
      <c r="AE41" s="37"/>
    </row>
    <row r="42" spans="1:31" s="2" customFormat="1" ht="7" customHeight="1">
      <c r="A42" s="37"/>
      <c r="B42" s="42"/>
      <c r="C42" s="37"/>
      <c r="D42" s="37"/>
      <c r="E42" s="37"/>
      <c r="F42" s="37"/>
      <c r="G42" s="37"/>
      <c r="H42" s="37"/>
      <c r="I42" s="118"/>
      <c r="J42" s="37"/>
      <c r="K42" s="37"/>
      <c r="L42" s="119"/>
      <c r="S42" s="37"/>
      <c r="T42" s="37"/>
      <c r="U42" s="37"/>
      <c r="V42" s="37"/>
      <c r="W42" s="37"/>
      <c r="X42" s="37"/>
      <c r="Y42" s="37"/>
      <c r="Z42" s="37"/>
      <c r="AA42" s="37"/>
      <c r="AB42" s="37"/>
      <c r="AC42" s="37"/>
      <c r="AD42" s="37"/>
      <c r="AE42" s="37"/>
    </row>
    <row r="43" spans="1:31" s="2" customFormat="1" ht="25.4" customHeight="1">
      <c r="A43" s="37"/>
      <c r="B43" s="42"/>
      <c r="C43" s="135"/>
      <c r="D43" s="136" t="s">
        <v>58</v>
      </c>
      <c r="E43" s="137"/>
      <c r="F43" s="137"/>
      <c r="G43" s="138" t="s">
        <v>59</v>
      </c>
      <c r="H43" s="139" t="s">
        <v>60</v>
      </c>
      <c r="I43" s="140"/>
      <c r="J43" s="141">
        <f>SUM(J34:J41)</f>
        <v>0</v>
      </c>
      <c r="K43" s="142"/>
      <c r="L43" s="119"/>
      <c r="S43" s="37"/>
      <c r="T43" s="37"/>
      <c r="U43" s="37"/>
      <c r="V43" s="37"/>
      <c r="W43" s="37"/>
      <c r="X43" s="37"/>
      <c r="Y43" s="37"/>
      <c r="Z43" s="37"/>
      <c r="AA43" s="37"/>
      <c r="AB43" s="37"/>
      <c r="AC43" s="37"/>
      <c r="AD43" s="37"/>
      <c r="AE43" s="37"/>
    </row>
    <row r="44" spans="1:31" s="2" customFormat="1" ht="14.4" customHeight="1">
      <c r="A44" s="37"/>
      <c r="B44" s="143"/>
      <c r="C44" s="144"/>
      <c r="D44" s="144"/>
      <c r="E44" s="144"/>
      <c r="F44" s="144"/>
      <c r="G44" s="144"/>
      <c r="H44" s="144"/>
      <c r="I44" s="145"/>
      <c r="J44" s="144"/>
      <c r="K44" s="144"/>
      <c r="L44" s="119"/>
      <c r="S44" s="37"/>
      <c r="T44" s="37"/>
      <c r="U44" s="37"/>
      <c r="V44" s="37"/>
      <c r="W44" s="37"/>
      <c r="X44" s="37"/>
      <c r="Y44" s="37"/>
      <c r="Z44" s="37"/>
      <c r="AA44" s="37"/>
      <c r="AB44" s="37"/>
      <c r="AC44" s="37"/>
      <c r="AD44" s="37"/>
      <c r="AE44" s="37"/>
    </row>
    <row r="48" spans="1:31" s="2" customFormat="1" ht="7" customHeight="1">
      <c r="A48" s="37"/>
      <c r="B48" s="146"/>
      <c r="C48" s="147"/>
      <c r="D48" s="147"/>
      <c r="E48" s="147"/>
      <c r="F48" s="147"/>
      <c r="G48" s="147"/>
      <c r="H48" s="147"/>
      <c r="I48" s="148"/>
      <c r="J48" s="147"/>
      <c r="K48" s="147"/>
      <c r="L48" s="119"/>
      <c r="S48" s="37"/>
      <c r="T48" s="37"/>
      <c r="U48" s="37"/>
      <c r="V48" s="37"/>
      <c r="W48" s="37"/>
      <c r="X48" s="37"/>
      <c r="Y48" s="37"/>
      <c r="Z48" s="37"/>
      <c r="AA48" s="37"/>
      <c r="AB48" s="37"/>
      <c r="AC48" s="37"/>
      <c r="AD48" s="37"/>
      <c r="AE48" s="37"/>
    </row>
    <row r="49" spans="1:31" s="2" customFormat="1" ht="25" customHeight="1">
      <c r="A49" s="37"/>
      <c r="B49" s="38"/>
      <c r="C49" s="25" t="s">
        <v>213</v>
      </c>
      <c r="D49" s="39"/>
      <c r="E49" s="39"/>
      <c r="F49" s="39"/>
      <c r="G49" s="39"/>
      <c r="H49" s="39"/>
      <c r="I49" s="118"/>
      <c r="J49" s="39"/>
      <c r="K49" s="39"/>
      <c r="L49" s="119"/>
      <c r="S49" s="37"/>
      <c r="T49" s="37"/>
      <c r="U49" s="37"/>
      <c r="V49" s="37"/>
      <c r="W49" s="37"/>
      <c r="X49" s="37"/>
      <c r="Y49" s="37"/>
      <c r="Z49" s="37"/>
      <c r="AA49" s="37"/>
      <c r="AB49" s="37"/>
      <c r="AC49" s="37"/>
      <c r="AD49" s="37"/>
      <c r="AE49" s="37"/>
    </row>
    <row r="50" spans="1:31" s="2" customFormat="1" ht="7" customHeight="1">
      <c r="A50" s="37"/>
      <c r="B50" s="38"/>
      <c r="C50" s="39"/>
      <c r="D50" s="39"/>
      <c r="E50" s="39"/>
      <c r="F50" s="39"/>
      <c r="G50" s="39"/>
      <c r="H50" s="39"/>
      <c r="I50" s="118"/>
      <c r="J50" s="39"/>
      <c r="K50" s="39"/>
      <c r="L50" s="119"/>
      <c r="S50" s="37"/>
      <c r="T50" s="37"/>
      <c r="U50" s="37"/>
      <c r="V50" s="37"/>
      <c r="W50" s="37"/>
      <c r="X50" s="37"/>
      <c r="Y50" s="37"/>
      <c r="Z50" s="37"/>
      <c r="AA50" s="37"/>
      <c r="AB50" s="37"/>
      <c r="AC50" s="37"/>
      <c r="AD50" s="37"/>
      <c r="AE50" s="37"/>
    </row>
    <row r="51" spans="1:31" s="2" customFormat="1" ht="12" customHeight="1">
      <c r="A51" s="37"/>
      <c r="B51" s="38"/>
      <c r="C51" s="31" t="s">
        <v>16</v>
      </c>
      <c r="D51" s="39"/>
      <c r="E51" s="39"/>
      <c r="F51" s="39"/>
      <c r="G51" s="39"/>
      <c r="H51" s="39"/>
      <c r="I51" s="118"/>
      <c r="J51" s="39"/>
      <c r="K51" s="39"/>
      <c r="L51" s="119"/>
      <c r="S51" s="37"/>
      <c r="T51" s="37"/>
      <c r="U51" s="37"/>
      <c r="V51" s="37"/>
      <c r="W51" s="37"/>
      <c r="X51" s="37"/>
      <c r="Y51" s="37"/>
      <c r="Z51" s="37"/>
      <c r="AA51" s="37"/>
      <c r="AB51" s="37"/>
      <c r="AC51" s="37"/>
      <c r="AD51" s="37"/>
      <c r="AE51" s="37"/>
    </row>
    <row r="52" spans="1:31" s="2" customFormat="1" ht="16.5" customHeight="1">
      <c r="A52" s="37"/>
      <c r="B52" s="38"/>
      <c r="C52" s="39"/>
      <c r="D52" s="39"/>
      <c r="E52" s="409" t="str">
        <f>E7</f>
        <v>EHC CZECH s.r.o. – Podnikatelský inkubátor – Evropská ul., Cheb</v>
      </c>
      <c r="F52" s="410"/>
      <c r="G52" s="410"/>
      <c r="H52" s="410"/>
      <c r="I52" s="118"/>
      <c r="J52" s="39"/>
      <c r="K52" s="39"/>
      <c r="L52" s="119"/>
      <c r="S52" s="37"/>
      <c r="T52" s="37"/>
      <c r="U52" s="37"/>
      <c r="V52" s="37"/>
      <c r="W52" s="37"/>
      <c r="X52" s="37"/>
      <c r="Y52" s="37"/>
      <c r="Z52" s="37"/>
      <c r="AA52" s="37"/>
      <c r="AB52" s="37"/>
      <c r="AC52" s="37"/>
      <c r="AD52" s="37"/>
      <c r="AE52" s="37"/>
    </row>
    <row r="53" spans="1:31" s="1" customFormat="1" ht="12" customHeight="1">
      <c r="B53" s="23"/>
      <c r="C53" s="31" t="s">
        <v>208</v>
      </c>
      <c r="D53" s="24"/>
      <c r="E53" s="24"/>
      <c r="F53" s="24"/>
      <c r="G53" s="24"/>
      <c r="H53" s="24"/>
      <c r="I53" s="111"/>
      <c r="J53" s="24"/>
      <c r="K53" s="24"/>
      <c r="L53" s="22"/>
    </row>
    <row r="54" spans="1:31" s="1" customFormat="1" ht="16.5" customHeight="1">
      <c r="B54" s="23"/>
      <c r="C54" s="24"/>
      <c r="D54" s="24"/>
      <c r="E54" s="409" t="s">
        <v>209</v>
      </c>
      <c r="F54" s="361"/>
      <c r="G54" s="361"/>
      <c r="H54" s="361"/>
      <c r="I54" s="111"/>
      <c r="J54" s="24"/>
      <c r="K54" s="24"/>
      <c r="L54" s="22"/>
    </row>
    <row r="55" spans="1:31" s="1" customFormat="1" ht="12" customHeight="1">
      <c r="B55" s="23"/>
      <c r="C55" s="31" t="s">
        <v>210</v>
      </c>
      <c r="D55" s="24"/>
      <c r="E55" s="24"/>
      <c r="F55" s="24"/>
      <c r="G55" s="24"/>
      <c r="H55" s="24"/>
      <c r="I55" s="111"/>
      <c r="J55" s="24"/>
      <c r="K55" s="24"/>
      <c r="L55" s="22"/>
    </row>
    <row r="56" spans="1:31" s="2" customFormat="1" ht="16.5" customHeight="1">
      <c r="A56" s="37"/>
      <c r="B56" s="38"/>
      <c r="C56" s="39"/>
      <c r="D56" s="39"/>
      <c r="E56" s="413" t="s">
        <v>5069</v>
      </c>
      <c r="F56" s="411"/>
      <c r="G56" s="411"/>
      <c r="H56" s="411"/>
      <c r="I56" s="118"/>
      <c r="J56" s="39"/>
      <c r="K56" s="39"/>
      <c r="L56" s="119"/>
      <c r="S56" s="37"/>
      <c r="T56" s="37"/>
      <c r="U56" s="37"/>
      <c r="V56" s="37"/>
      <c r="W56" s="37"/>
      <c r="X56" s="37"/>
      <c r="Y56" s="37"/>
      <c r="Z56" s="37"/>
      <c r="AA56" s="37"/>
      <c r="AB56" s="37"/>
      <c r="AC56" s="37"/>
      <c r="AD56" s="37"/>
      <c r="AE56" s="37"/>
    </row>
    <row r="57" spans="1:31" s="2" customFormat="1" ht="12" customHeight="1">
      <c r="A57" s="37"/>
      <c r="B57" s="38"/>
      <c r="C57" s="31" t="s">
        <v>3955</v>
      </c>
      <c r="D57" s="39"/>
      <c r="E57" s="39"/>
      <c r="F57" s="39"/>
      <c r="G57" s="39"/>
      <c r="H57" s="39"/>
      <c r="I57" s="118"/>
      <c r="J57" s="39"/>
      <c r="K57" s="39"/>
      <c r="L57" s="119"/>
      <c r="S57" s="37"/>
      <c r="T57" s="37"/>
      <c r="U57" s="37"/>
      <c r="V57" s="37"/>
      <c r="W57" s="37"/>
      <c r="X57" s="37"/>
      <c r="Y57" s="37"/>
      <c r="Z57" s="37"/>
      <c r="AA57" s="37"/>
      <c r="AB57" s="37"/>
      <c r="AC57" s="37"/>
      <c r="AD57" s="37"/>
      <c r="AE57" s="37"/>
    </row>
    <row r="58" spans="1:31" s="2" customFormat="1" ht="16.5" customHeight="1">
      <c r="A58" s="37"/>
      <c r="B58" s="38"/>
      <c r="C58" s="39"/>
      <c r="D58" s="39"/>
      <c r="E58" s="383" t="str">
        <f>E13</f>
        <v>D.1.4.8.1 - LAN - strukturovaný a univerzální kabelážní systém</v>
      </c>
      <c r="F58" s="411"/>
      <c r="G58" s="411"/>
      <c r="H58" s="411"/>
      <c r="I58" s="118"/>
      <c r="J58" s="39"/>
      <c r="K58" s="39"/>
      <c r="L58" s="119"/>
      <c r="S58" s="37"/>
      <c r="T58" s="37"/>
      <c r="U58" s="37"/>
      <c r="V58" s="37"/>
      <c r="W58" s="37"/>
      <c r="X58" s="37"/>
      <c r="Y58" s="37"/>
      <c r="Z58" s="37"/>
      <c r="AA58" s="37"/>
      <c r="AB58" s="37"/>
      <c r="AC58" s="37"/>
      <c r="AD58" s="37"/>
      <c r="AE58" s="37"/>
    </row>
    <row r="59" spans="1:31" s="2" customFormat="1" ht="7" customHeight="1">
      <c r="A59" s="37"/>
      <c r="B59" s="38"/>
      <c r="C59" s="39"/>
      <c r="D59" s="39"/>
      <c r="E59" s="39"/>
      <c r="F59" s="39"/>
      <c r="G59" s="39"/>
      <c r="H59" s="39"/>
      <c r="I59" s="118"/>
      <c r="J59" s="39"/>
      <c r="K59" s="39"/>
      <c r="L59" s="119"/>
      <c r="S59" s="37"/>
      <c r="T59" s="37"/>
      <c r="U59" s="37"/>
      <c r="V59" s="37"/>
      <c r="W59" s="37"/>
      <c r="X59" s="37"/>
      <c r="Y59" s="37"/>
      <c r="Z59" s="37"/>
      <c r="AA59" s="37"/>
      <c r="AB59" s="37"/>
      <c r="AC59" s="37"/>
      <c r="AD59" s="37"/>
      <c r="AE59" s="37"/>
    </row>
    <row r="60" spans="1:31" s="2" customFormat="1" ht="12" customHeight="1">
      <c r="A60" s="37"/>
      <c r="B60" s="38"/>
      <c r="C60" s="31" t="s">
        <v>22</v>
      </c>
      <c r="D60" s="39"/>
      <c r="E60" s="39"/>
      <c r="F60" s="29" t="str">
        <f>F16</f>
        <v>č. parcelní 250/1, 250/6, 250/7 a st7296</v>
      </c>
      <c r="G60" s="39"/>
      <c r="H60" s="39"/>
      <c r="I60" s="120" t="s">
        <v>24</v>
      </c>
      <c r="J60" s="62" t="str">
        <f>IF(J16="","",J16)</f>
        <v>2. 9. 2020</v>
      </c>
      <c r="K60" s="39"/>
      <c r="L60" s="119"/>
      <c r="S60" s="37"/>
      <c r="T60" s="37"/>
      <c r="U60" s="37"/>
      <c r="V60" s="37"/>
      <c r="W60" s="37"/>
      <c r="X60" s="37"/>
      <c r="Y60" s="37"/>
      <c r="Z60" s="37"/>
      <c r="AA60" s="37"/>
      <c r="AB60" s="37"/>
      <c r="AC60" s="37"/>
      <c r="AD60" s="37"/>
      <c r="AE60" s="37"/>
    </row>
    <row r="61" spans="1:31" s="2" customFormat="1" ht="7" customHeight="1">
      <c r="A61" s="37"/>
      <c r="B61" s="38"/>
      <c r="C61" s="39"/>
      <c r="D61" s="39"/>
      <c r="E61" s="39"/>
      <c r="F61" s="39"/>
      <c r="G61" s="39"/>
      <c r="H61" s="39"/>
      <c r="I61" s="118"/>
      <c r="J61" s="39"/>
      <c r="K61" s="39"/>
      <c r="L61" s="119"/>
      <c r="S61" s="37"/>
      <c r="T61" s="37"/>
      <c r="U61" s="37"/>
      <c r="V61" s="37"/>
      <c r="W61" s="37"/>
      <c r="X61" s="37"/>
      <c r="Y61" s="37"/>
      <c r="Z61" s="37"/>
      <c r="AA61" s="37"/>
      <c r="AB61" s="37"/>
      <c r="AC61" s="37"/>
      <c r="AD61" s="37"/>
      <c r="AE61" s="37"/>
    </row>
    <row r="62" spans="1:31" s="2" customFormat="1" ht="40" customHeight="1">
      <c r="A62" s="37"/>
      <c r="B62" s="38"/>
      <c r="C62" s="31" t="s">
        <v>30</v>
      </c>
      <c r="D62" s="39"/>
      <c r="E62" s="39"/>
      <c r="F62" s="29" t="str">
        <f>E19</f>
        <v>EHC CZECH s.r.o., Závodní 278, 360 18 Karlovy Vary</v>
      </c>
      <c r="G62" s="39"/>
      <c r="H62" s="39"/>
      <c r="I62" s="120" t="s">
        <v>39</v>
      </c>
      <c r="J62" s="35" t="str">
        <f>E25</f>
        <v>INDBau DESIGN s.r.o., Houškova 1187/25, 326 00 Plz</v>
      </c>
      <c r="K62" s="39"/>
      <c r="L62" s="119"/>
      <c r="S62" s="37"/>
      <c r="T62" s="37"/>
      <c r="U62" s="37"/>
      <c r="V62" s="37"/>
      <c r="W62" s="37"/>
      <c r="X62" s="37"/>
      <c r="Y62" s="37"/>
      <c r="Z62" s="37"/>
      <c r="AA62" s="37"/>
      <c r="AB62" s="37"/>
      <c r="AC62" s="37"/>
      <c r="AD62" s="37"/>
      <c r="AE62" s="37"/>
    </row>
    <row r="63" spans="1:31" s="2" customFormat="1" ht="15.15" customHeight="1">
      <c r="A63" s="37"/>
      <c r="B63" s="38"/>
      <c r="C63" s="31" t="s">
        <v>36</v>
      </c>
      <c r="D63" s="39"/>
      <c r="E63" s="39"/>
      <c r="F63" s="29" t="str">
        <f>IF(E22="","",E22)</f>
        <v>Vyplň údaj</v>
      </c>
      <c r="G63" s="39"/>
      <c r="H63" s="39"/>
      <c r="I63" s="120" t="s">
        <v>43</v>
      </c>
      <c r="J63" s="35" t="str">
        <f>E28</f>
        <v xml:space="preserve"> </v>
      </c>
      <c r="K63" s="39"/>
      <c r="L63" s="119"/>
      <c r="S63" s="37"/>
      <c r="T63" s="37"/>
      <c r="U63" s="37"/>
      <c r="V63" s="37"/>
      <c r="W63" s="37"/>
      <c r="X63" s="37"/>
      <c r="Y63" s="37"/>
      <c r="Z63" s="37"/>
      <c r="AA63" s="37"/>
      <c r="AB63" s="37"/>
      <c r="AC63" s="37"/>
      <c r="AD63" s="37"/>
      <c r="AE63" s="37"/>
    </row>
    <row r="64" spans="1:31" s="2" customFormat="1" ht="10.25" customHeight="1">
      <c r="A64" s="37"/>
      <c r="B64" s="38"/>
      <c r="C64" s="39"/>
      <c r="D64" s="39"/>
      <c r="E64" s="39"/>
      <c r="F64" s="39"/>
      <c r="G64" s="39"/>
      <c r="H64" s="39"/>
      <c r="I64" s="118"/>
      <c r="J64" s="39"/>
      <c r="K64" s="39"/>
      <c r="L64" s="119"/>
      <c r="S64" s="37"/>
      <c r="T64" s="37"/>
      <c r="U64" s="37"/>
      <c r="V64" s="37"/>
      <c r="W64" s="37"/>
      <c r="X64" s="37"/>
      <c r="Y64" s="37"/>
      <c r="Z64" s="37"/>
      <c r="AA64" s="37"/>
      <c r="AB64" s="37"/>
      <c r="AC64" s="37"/>
      <c r="AD64" s="37"/>
      <c r="AE64" s="37"/>
    </row>
    <row r="65" spans="1:47" s="2" customFormat="1" ht="29.25" customHeight="1">
      <c r="A65" s="37"/>
      <c r="B65" s="38"/>
      <c r="C65" s="149" t="s">
        <v>214</v>
      </c>
      <c r="D65" s="150"/>
      <c r="E65" s="150"/>
      <c r="F65" s="150"/>
      <c r="G65" s="150"/>
      <c r="H65" s="150"/>
      <c r="I65" s="151"/>
      <c r="J65" s="152" t="s">
        <v>215</v>
      </c>
      <c r="K65" s="150"/>
      <c r="L65" s="119"/>
      <c r="S65" s="37"/>
      <c r="T65" s="37"/>
      <c r="U65" s="37"/>
      <c r="V65" s="37"/>
      <c r="W65" s="37"/>
      <c r="X65" s="37"/>
      <c r="Y65" s="37"/>
      <c r="Z65" s="37"/>
      <c r="AA65" s="37"/>
      <c r="AB65" s="37"/>
      <c r="AC65" s="37"/>
      <c r="AD65" s="37"/>
      <c r="AE65" s="37"/>
    </row>
    <row r="66" spans="1:47" s="2" customFormat="1" ht="10.25" customHeight="1">
      <c r="A66" s="37"/>
      <c r="B66" s="38"/>
      <c r="C66" s="39"/>
      <c r="D66" s="39"/>
      <c r="E66" s="39"/>
      <c r="F66" s="39"/>
      <c r="G66" s="39"/>
      <c r="H66" s="39"/>
      <c r="I66" s="118"/>
      <c r="J66" s="39"/>
      <c r="K66" s="39"/>
      <c r="L66" s="119"/>
      <c r="S66" s="37"/>
      <c r="T66" s="37"/>
      <c r="U66" s="37"/>
      <c r="V66" s="37"/>
      <c r="W66" s="37"/>
      <c r="X66" s="37"/>
      <c r="Y66" s="37"/>
      <c r="Z66" s="37"/>
      <c r="AA66" s="37"/>
      <c r="AB66" s="37"/>
      <c r="AC66" s="37"/>
      <c r="AD66" s="37"/>
      <c r="AE66" s="37"/>
    </row>
    <row r="67" spans="1:47" s="2" customFormat="1" ht="22.75" customHeight="1">
      <c r="A67" s="37"/>
      <c r="B67" s="38"/>
      <c r="C67" s="153" t="s">
        <v>80</v>
      </c>
      <c r="D67" s="39"/>
      <c r="E67" s="39"/>
      <c r="F67" s="39"/>
      <c r="G67" s="39"/>
      <c r="H67" s="39"/>
      <c r="I67" s="118"/>
      <c r="J67" s="80">
        <f>J110</f>
        <v>0</v>
      </c>
      <c r="K67" s="39"/>
      <c r="L67" s="119"/>
      <c r="S67" s="37"/>
      <c r="T67" s="37"/>
      <c r="U67" s="37"/>
      <c r="V67" s="37"/>
      <c r="W67" s="37"/>
      <c r="X67" s="37"/>
      <c r="Y67" s="37"/>
      <c r="Z67" s="37"/>
      <c r="AA67" s="37"/>
      <c r="AB67" s="37"/>
      <c r="AC67" s="37"/>
      <c r="AD67" s="37"/>
      <c r="AE67" s="37"/>
      <c r="AU67" s="19" t="s">
        <v>216</v>
      </c>
    </row>
    <row r="68" spans="1:47" s="9" customFormat="1" ht="25" customHeight="1">
      <c r="B68" s="154"/>
      <c r="C68" s="155"/>
      <c r="D68" s="156" t="s">
        <v>7099</v>
      </c>
      <c r="E68" s="157"/>
      <c r="F68" s="157"/>
      <c r="G68" s="157"/>
      <c r="H68" s="157"/>
      <c r="I68" s="158"/>
      <c r="J68" s="159">
        <f>J111</f>
        <v>0</v>
      </c>
      <c r="K68" s="155"/>
      <c r="L68" s="160"/>
    </row>
    <row r="69" spans="1:47" s="10" customFormat="1" ht="19.899999999999999" customHeight="1">
      <c r="B69" s="161"/>
      <c r="C69" s="99"/>
      <c r="D69" s="162" t="s">
        <v>7486</v>
      </c>
      <c r="E69" s="163"/>
      <c r="F69" s="163"/>
      <c r="G69" s="163"/>
      <c r="H69" s="163"/>
      <c r="I69" s="164"/>
      <c r="J69" s="165">
        <f>J112</f>
        <v>0</v>
      </c>
      <c r="K69" s="99"/>
      <c r="L69" s="166"/>
    </row>
    <row r="70" spans="1:47" s="10" customFormat="1" ht="19.899999999999999" customHeight="1">
      <c r="B70" s="161"/>
      <c r="C70" s="99"/>
      <c r="D70" s="162" t="s">
        <v>7487</v>
      </c>
      <c r="E70" s="163"/>
      <c r="F70" s="163"/>
      <c r="G70" s="163"/>
      <c r="H70" s="163"/>
      <c r="I70" s="164"/>
      <c r="J70" s="165">
        <f>J133</f>
        <v>0</v>
      </c>
      <c r="K70" s="99"/>
      <c r="L70" s="166"/>
    </row>
    <row r="71" spans="1:47" s="10" customFormat="1" ht="19.899999999999999" customHeight="1">
      <c r="B71" s="161"/>
      <c r="C71" s="99"/>
      <c r="D71" s="162" t="s">
        <v>7488</v>
      </c>
      <c r="E71" s="163"/>
      <c r="F71" s="163"/>
      <c r="G71" s="163"/>
      <c r="H71" s="163"/>
      <c r="I71" s="164"/>
      <c r="J71" s="165">
        <f>J153</f>
        <v>0</v>
      </c>
      <c r="K71" s="99"/>
      <c r="L71" s="166"/>
    </row>
    <row r="72" spans="1:47" s="10" customFormat="1" ht="19.899999999999999" customHeight="1">
      <c r="B72" s="161"/>
      <c r="C72" s="99"/>
      <c r="D72" s="162" t="s">
        <v>7489</v>
      </c>
      <c r="E72" s="163"/>
      <c r="F72" s="163"/>
      <c r="G72" s="163"/>
      <c r="H72" s="163"/>
      <c r="I72" s="164"/>
      <c r="J72" s="165">
        <f>J173</f>
        <v>0</v>
      </c>
      <c r="K72" s="99"/>
      <c r="L72" s="166"/>
    </row>
    <row r="73" spans="1:47" s="10" customFormat="1" ht="19.899999999999999" customHeight="1">
      <c r="B73" s="161"/>
      <c r="C73" s="99"/>
      <c r="D73" s="162" t="s">
        <v>7490</v>
      </c>
      <c r="E73" s="163"/>
      <c r="F73" s="163"/>
      <c r="G73" s="163"/>
      <c r="H73" s="163"/>
      <c r="I73" s="164"/>
      <c r="J73" s="165">
        <f>J193</f>
        <v>0</v>
      </c>
      <c r="K73" s="99"/>
      <c r="L73" s="166"/>
    </row>
    <row r="74" spans="1:47" s="10" customFormat="1" ht="19.899999999999999" customHeight="1">
      <c r="B74" s="161"/>
      <c r="C74" s="99"/>
      <c r="D74" s="162" t="s">
        <v>7491</v>
      </c>
      <c r="E74" s="163"/>
      <c r="F74" s="163"/>
      <c r="G74" s="163"/>
      <c r="H74" s="163"/>
      <c r="I74" s="164"/>
      <c r="J74" s="165">
        <f>J206</f>
        <v>0</v>
      </c>
      <c r="K74" s="99"/>
      <c r="L74" s="166"/>
    </row>
    <row r="75" spans="1:47" s="10" customFormat="1" ht="19.899999999999999" customHeight="1">
      <c r="B75" s="161"/>
      <c r="C75" s="99"/>
      <c r="D75" s="162" t="s">
        <v>7492</v>
      </c>
      <c r="E75" s="163"/>
      <c r="F75" s="163"/>
      <c r="G75" s="163"/>
      <c r="H75" s="163"/>
      <c r="I75" s="164"/>
      <c r="J75" s="165">
        <f>J212</f>
        <v>0</v>
      </c>
      <c r="K75" s="99"/>
      <c r="L75" s="166"/>
    </row>
    <row r="76" spans="1:47" s="10" customFormat="1" ht="19.899999999999999" customHeight="1">
      <c r="B76" s="161"/>
      <c r="C76" s="99"/>
      <c r="D76" s="162" t="s">
        <v>7493</v>
      </c>
      <c r="E76" s="163"/>
      <c r="F76" s="163"/>
      <c r="G76" s="163"/>
      <c r="H76" s="163"/>
      <c r="I76" s="164"/>
      <c r="J76" s="165">
        <f>J219</f>
        <v>0</v>
      </c>
      <c r="K76" s="99"/>
      <c r="L76" s="166"/>
    </row>
    <row r="77" spans="1:47" s="9" customFormat="1" ht="25" customHeight="1">
      <c r="B77" s="154"/>
      <c r="C77" s="155"/>
      <c r="D77" s="156" t="s">
        <v>7494</v>
      </c>
      <c r="E77" s="157"/>
      <c r="F77" s="157"/>
      <c r="G77" s="157"/>
      <c r="H77" s="157"/>
      <c r="I77" s="158"/>
      <c r="J77" s="159">
        <f>J226</f>
        <v>0</v>
      </c>
      <c r="K77" s="155"/>
      <c r="L77" s="160"/>
    </row>
    <row r="78" spans="1:47" s="10" customFormat="1" ht="19.899999999999999" customHeight="1">
      <c r="B78" s="161"/>
      <c r="C78" s="99"/>
      <c r="D78" s="162" t="s">
        <v>7486</v>
      </c>
      <c r="E78" s="163"/>
      <c r="F78" s="163"/>
      <c r="G78" s="163"/>
      <c r="H78" s="163"/>
      <c r="I78" s="164"/>
      <c r="J78" s="165">
        <f>J227</f>
        <v>0</v>
      </c>
      <c r="K78" s="99"/>
      <c r="L78" s="166"/>
    </row>
    <row r="79" spans="1:47" s="10" customFormat="1" ht="19.899999999999999" customHeight="1">
      <c r="B79" s="161"/>
      <c r="C79" s="99"/>
      <c r="D79" s="162" t="s">
        <v>7487</v>
      </c>
      <c r="E79" s="163"/>
      <c r="F79" s="163"/>
      <c r="G79" s="163"/>
      <c r="H79" s="163"/>
      <c r="I79" s="164"/>
      <c r="J79" s="165">
        <f>J248</f>
        <v>0</v>
      </c>
      <c r="K79" s="99"/>
      <c r="L79" s="166"/>
    </row>
    <row r="80" spans="1:47" s="10" customFormat="1" ht="19.899999999999999" customHeight="1">
      <c r="B80" s="161"/>
      <c r="C80" s="99"/>
      <c r="D80" s="162" t="s">
        <v>7488</v>
      </c>
      <c r="E80" s="163"/>
      <c r="F80" s="163"/>
      <c r="G80" s="163"/>
      <c r="H80" s="163"/>
      <c r="I80" s="164"/>
      <c r="J80" s="165">
        <f>J268</f>
        <v>0</v>
      </c>
      <c r="K80" s="99"/>
      <c r="L80" s="166"/>
    </row>
    <row r="81" spans="1:31" s="10" customFormat="1" ht="19.899999999999999" customHeight="1">
      <c r="B81" s="161"/>
      <c r="C81" s="99"/>
      <c r="D81" s="162" t="s">
        <v>7489</v>
      </c>
      <c r="E81" s="163"/>
      <c r="F81" s="163"/>
      <c r="G81" s="163"/>
      <c r="H81" s="163"/>
      <c r="I81" s="164"/>
      <c r="J81" s="165">
        <f>J288</f>
        <v>0</v>
      </c>
      <c r="K81" s="99"/>
      <c r="L81" s="166"/>
    </row>
    <row r="82" spans="1:31" s="10" customFormat="1" ht="19.899999999999999" customHeight="1">
      <c r="B82" s="161"/>
      <c r="C82" s="99"/>
      <c r="D82" s="162" t="s">
        <v>7490</v>
      </c>
      <c r="E82" s="163"/>
      <c r="F82" s="163"/>
      <c r="G82" s="163"/>
      <c r="H82" s="163"/>
      <c r="I82" s="164"/>
      <c r="J82" s="165">
        <f>J308</f>
        <v>0</v>
      </c>
      <c r="K82" s="99"/>
      <c r="L82" s="166"/>
    </row>
    <row r="83" spans="1:31" s="10" customFormat="1" ht="19.899999999999999" customHeight="1">
      <c r="B83" s="161"/>
      <c r="C83" s="99"/>
      <c r="D83" s="162" t="s">
        <v>7495</v>
      </c>
      <c r="E83" s="163"/>
      <c r="F83" s="163"/>
      <c r="G83" s="163"/>
      <c r="H83" s="163"/>
      <c r="I83" s="164"/>
      <c r="J83" s="165">
        <f>J322</f>
        <v>0</v>
      </c>
      <c r="K83" s="99"/>
      <c r="L83" s="166"/>
    </row>
    <row r="84" spans="1:31" s="10" customFormat="1" ht="19.899999999999999" customHeight="1">
      <c r="B84" s="161"/>
      <c r="C84" s="99"/>
      <c r="D84" s="162" t="s">
        <v>7496</v>
      </c>
      <c r="E84" s="163"/>
      <c r="F84" s="163"/>
      <c r="G84" s="163"/>
      <c r="H84" s="163"/>
      <c r="I84" s="164"/>
      <c r="J84" s="165">
        <f>J339</f>
        <v>0</v>
      </c>
      <c r="K84" s="99"/>
      <c r="L84" s="166"/>
    </row>
    <row r="85" spans="1:31" s="10" customFormat="1" ht="19.899999999999999" customHeight="1">
      <c r="B85" s="161"/>
      <c r="C85" s="99"/>
      <c r="D85" s="162" t="s">
        <v>7497</v>
      </c>
      <c r="E85" s="163"/>
      <c r="F85" s="163"/>
      <c r="G85" s="163"/>
      <c r="H85" s="163"/>
      <c r="I85" s="164"/>
      <c r="J85" s="165">
        <f>J345</f>
        <v>0</v>
      </c>
      <c r="K85" s="99"/>
      <c r="L85" s="166"/>
    </row>
    <row r="86" spans="1:31" s="10" customFormat="1" ht="19.899999999999999" customHeight="1">
      <c r="B86" s="161"/>
      <c r="C86" s="99"/>
      <c r="D86" s="162" t="s">
        <v>7498</v>
      </c>
      <c r="E86" s="163"/>
      <c r="F86" s="163"/>
      <c r="G86" s="163"/>
      <c r="H86" s="163"/>
      <c r="I86" s="164"/>
      <c r="J86" s="165">
        <f>J350</f>
        <v>0</v>
      </c>
      <c r="K86" s="99"/>
      <c r="L86" s="166"/>
    </row>
    <row r="87" spans="1:31" s="2" customFormat="1" ht="21.75" customHeight="1">
      <c r="A87" s="37"/>
      <c r="B87" s="38"/>
      <c r="C87" s="39"/>
      <c r="D87" s="39"/>
      <c r="E87" s="39"/>
      <c r="F87" s="39"/>
      <c r="G87" s="39"/>
      <c r="H87" s="39"/>
      <c r="I87" s="118"/>
      <c r="J87" s="39"/>
      <c r="K87" s="39"/>
      <c r="L87" s="119"/>
      <c r="S87" s="37"/>
      <c r="T87" s="37"/>
      <c r="U87" s="37"/>
      <c r="V87" s="37"/>
      <c r="W87" s="37"/>
      <c r="X87" s="37"/>
      <c r="Y87" s="37"/>
      <c r="Z87" s="37"/>
      <c r="AA87" s="37"/>
      <c r="AB87" s="37"/>
      <c r="AC87" s="37"/>
      <c r="AD87" s="37"/>
      <c r="AE87" s="37"/>
    </row>
    <row r="88" spans="1:31" s="2" customFormat="1" ht="7" customHeight="1">
      <c r="A88" s="37"/>
      <c r="B88" s="50"/>
      <c r="C88" s="51"/>
      <c r="D88" s="51"/>
      <c r="E88" s="51"/>
      <c r="F88" s="51"/>
      <c r="G88" s="51"/>
      <c r="H88" s="51"/>
      <c r="I88" s="145"/>
      <c r="J88" s="51"/>
      <c r="K88" s="51"/>
      <c r="L88" s="119"/>
      <c r="S88" s="37"/>
      <c r="T88" s="37"/>
      <c r="U88" s="37"/>
      <c r="V88" s="37"/>
      <c r="W88" s="37"/>
      <c r="X88" s="37"/>
      <c r="Y88" s="37"/>
      <c r="Z88" s="37"/>
      <c r="AA88" s="37"/>
      <c r="AB88" s="37"/>
      <c r="AC88" s="37"/>
      <c r="AD88" s="37"/>
      <c r="AE88" s="37"/>
    </row>
    <row r="92" spans="1:31" s="2" customFormat="1" ht="7" customHeight="1">
      <c r="A92" s="37"/>
      <c r="B92" s="52"/>
      <c r="C92" s="53"/>
      <c r="D92" s="53"/>
      <c r="E92" s="53"/>
      <c r="F92" s="53"/>
      <c r="G92" s="53"/>
      <c r="H92" s="53"/>
      <c r="I92" s="148"/>
      <c r="J92" s="53"/>
      <c r="K92" s="53"/>
      <c r="L92" s="119"/>
      <c r="S92" s="37"/>
      <c r="T92" s="37"/>
      <c r="U92" s="37"/>
      <c r="V92" s="37"/>
      <c r="W92" s="37"/>
      <c r="X92" s="37"/>
      <c r="Y92" s="37"/>
      <c r="Z92" s="37"/>
      <c r="AA92" s="37"/>
      <c r="AB92" s="37"/>
      <c r="AC92" s="37"/>
      <c r="AD92" s="37"/>
      <c r="AE92" s="37"/>
    </row>
    <row r="93" spans="1:31" s="2" customFormat="1" ht="25" customHeight="1">
      <c r="A93" s="37"/>
      <c r="B93" s="38"/>
      <c r="C93" s="25" t="s">
        <v>247</v>
      </c>
      <c r="D93" s="39"/>
      <c r="E93" s="39"/>
      <c r="F93" s="39"/>
      <c r="G93" s="39"/>
      <c r="H93" s="39"/>
      <c r="I93" s="118"/>
      <c r="J93" s="39"/>
      <c r="K93" s="39"/>
      <c r="L93" s="119"/>
      <c r="S93" s="37"/>
      <c r="T93" s="37"/>
      <c r="U93" s="37"/>
      <c r="V93" s="37"/>
      <c r="W93" s="37"/>
      <c r="X93" s="37"/>
      <c r="Y93" s="37"/>
      <c r="Z93" s="37"/>
      <c r="AA93" s="37"/>
      <c r="AB93" s="37"/>
      <c r="AC93" s="37"/>
      <c r="AD93" s="37"/>
      <c r="AE93" s="37"/>
    </row>
    <row r="94" spans="1:31" s="2" customFormat="1" ht="7" customHeight="1">
      <c r="A94" s="37"/>
      <c r="B94" s="38"/>
      <c r="C94" s="39"/>
      <c r="D94" s="39"/>
      <c r="E94" s="39"/>
      <c r="F94" s="39"/>
      <c r="G94" s="39"/>
      <c r="H94" s="39"/>
      <c r="I94" s="118"/>
      <c r="J94" s="39"/>
      <c r="K94" s="39"/>
      <c r="L94" s="119"/>
      <c r="S94" s="37"/>
      <c r="T94" s="37"/>
      <c r="U94" s="37"/>
      <c r="V94" s="37"/>
      <c r="W94" s="37"/>
      <c r="X94" s="37"/>
      <c r="Y94" s="37"/>
      <c r="Z94" s="37"/>
      <c r="AA94" s="37"/>
      <c r="AB94" s="37"/>
      <c r="AC94" s="37"/>
      <c r="AD94" s="37"/>
      <c r="AE94" s="37"/>
    </row>
    <row r="95" spans="1:31" s="2" customFormat="1" ht="12" customHeight="1">
      <c r="A95" s="37"/>
      <c r="B95" s="38"/>
      <c r="C95" s="31" t="s">
        <v>16</v>
      </c>
      <c r="D95" s="39"/>
      <c r="E95" s="39"/>
      <c r="F95" s="39"/>
      <c r="G95" s="39"/>
      <c r="H95" s="39"/>
      <c r="I95" s="118"/>
      <c r="J95" s="39"/>
      <c r="K95" s="39"/>
      <c r="L95" s="119"/>
      <c r="S95" s="37"/>
      <c r="T95" s="37"/>
      <c r="U95" s="37"/>
      <c r="V95" s="37"/>
      <c r="W95" s="37"/>
      <c r="X95" s="37"/>
      <c r="Y95" s="37"/>
      <c r="Z95" s="37"/>
      <c r="AA95" s="37"/>
      <c r="AB95" s="37"/>
      <c r="AC95" s="37"/>
      <c r="AD95" s="37"/>
      <c r="AE95" s="37"/>
    </row>
    <row r="96" spans="1:31" s="2" customFormat="1" ht="16.5" customHeight="1">
      <c r="A96" s="37"/>
      <c r="B96" s="38"/>
      <c r="C96" s="39"/>
      <c r="D96" s="39"/>
      <c r="E96" s="409" t="str">
        <f>E7</f>
        <v>EHC CZECH s.r.o. – Podnikatelský inkubátor – Evropská ul., Cheb</v>
      </c>
      <c r="F96" s="410"/>
      <c r="G96" s="410"/>
      <c r="H96" s="410"/>
      <c r="I96" s="118"/>
      <c r="J96" s="39"/>
      <c r="K96" s="39"/>
      <c r="L96" s="119"/>
      <c r="S96" s="37"/>
      <c r="T96" s="37"/>
      <c r="U96" s="37"/>
      <c r="V96" s="37"/>
      <c r="W96" s="37"/>
      <c r="X96" s="37"/>
      <c r="Y96" s="37"/>
      <c r="Z96" s="37"/>
      <c r="AA96" s="37"/>
      <c r="AB96" s="37"/>
      <c r="AC96" s="37"/>
      <c r="AD96" s="37"/>
      <c r="AE96" s="37"/>
    </row>
    <row r="97" spans="1:63" s="1" customFormat="1" ht="12" customHeight="1">
      <c r="B97" s="23"/>
      <c r="C97" s="31" t="s">
        <v>208</v>
      </c>
      <c r="D97" s="24"/>
      <c r="E97" s="24"/>
      <c r="F97" s="24"/>
      <c r="G97" s="24"/>
      <c r="H97" s="24"/>
      <c r="I97" s="111"/>
      <c r="J97" s="24"/>
      <c r="K97" s="24"/>
      <c r="L97" s="22"/>
    </row>
    <row r="98" spans="1:63" s="1" customFormat="1" ht="16.5" customHeight="1">
      <c r="B98" s="23"/>
      <c r="C98" s="24"/>
      <c r="D98" s="24"/>
      <c r="E98" s="409" t="s">
        <v>209</v>
      </c>
      <c r="F98" s="361"/>
      <c r="G98" s="361"/>
      <c r="H98" s="361"/>
      <c r="I98" s="111"/>
      <c r="J98" s="24"/>
      <c r="K98" s="24"/>
      <c r="L98" s="22"/>
    </row>
    <row r="99" spans="1:63" s="1" customFormat="1" ht="12" customHeight="1">
      <c r="B99" s="23"/>
      <c r="C99" s="31" t="s">
        <v>210</v>
      </c>
      <c r="D99" s="24"/>
      <c r="E99" s="24"/>
      <c r="F99" s="24"/>
      <c r="G99" s="24"/>
      <c r="H99" s="24"/>
      <c r="I99" s="111"/>
      <c r="J99" s="24"/>
      <c r="K99" s="24"/>
      <c r="L99" s="22"/>
    </row>
    <row r="100" spans="1:63" s="2" customFormat="1" ht="16.5" customHeight="1">
      <c r="A100" s="37"/>
      <c r="B100" s="38"/>
      <c r="C100" s="39"/>
      <c r="D100" s="39"/>
      <c r="E100" s="413" t="s">
        <v>5069</v>
      </c>
      <c r="F100" s="411"/>
      <c r="G100" s="411"/>
      <c r="H100" s="411"/>
      <c r="I100" s="118"/>
      <c r="J100" s="39"/>
      <c r="K100" s="39"/>
      <c r="L100" s="119"/>
      <c r="S100" s="37"/>
      <c r="T100" s="37"/>
      <c r="U100" s="37"/>
      <c r="V100" s="37"/>
      <c r="W100" s="37"/>
      <c r="X100" s="37"/>
      <c r="Y100" s="37"/>
      <c r="Z100" s="37"/>
      <c r="AA100" s="37"/>
      <c r="AB100" s="37"/>
      <c r="AC100" s="37"/>
      <c r="AD100" s="37"/>
      <c r="AE100" s="37"/>
    </row>
    <row r="101" spans="1:63" s="2" customFormat="1" ht="12" customHeight="1">
      <c r="A101" s="37"/>
      <c r="B101" s="38"/>
      <c r="C101" s="31" t="s">
        <v>3955</v>
      </c>
      <c r="D101" s="39"/>
      <c r="E101" s="39"/>
      <c r="F101" s="39"/>
      <c r="G101" s="39"/>
      <c r="H101" s="39"/>
      <c r="I101" s="118"/>
      <c r="J101" s="39"/>
      <c r="K101" s="39"/>
      <c r="L101" s="119"/>
      <c r="S101" s="37"/>
      <c r="T101" s="37"/>
      <c r="U101" s="37"/>
      <c r="V101" s="37"/>
      <c r="W101" s="37"/>
      <c r="X101" s="37"/>
      <c r="Y101" s="37"/>
      <c r="Z101" s="37"/>
      <c r="AA101" s="37"/>
      <c r="AB101" s="37"/>
      <c r="AC101" s="37"/>
      <c r="AD101" s="37"/>
      <c r="AE101" s="37"/>
    </row>
    <row r="102" spans="1:63" s="2" customFormat="1" ht="16.5" customHeight="1">
      <c r="A102" s="37"/>
      <c r="B102" s="38"/>
      <c r="C102" s="39"/>
      <c r="D102" s="39"/>
      <c r="E102" s="383" t="str">
        <f>E13</f>
        <v>D.1.4.8.1 - LAN - strukturovaný a univerzální kabelážní systém</v>
      </c>
      <c r="F102" s="411"/>
      <c r="G102" s="411"/>
      <c r="H102" s="411"/>
      <c r="I102" s="118"/>
      <c r="J102" s="39"/>
      <c r="K102" s="39"/>
      <c r="L102" s="119"/>
      <c r="S102" s="37"/>
      <c r="T102" s="37"/>
      <c r="U102" s="37"/>
      <c r="V102" s="37"/>
      <c r="W102" s="37"/>
      <c r="X102" s="37"/>
      <c r="Y102" s="37"/>
      <c r="Z102" s="37"/>
      <c r="AA102" s="37"/>
      <c r="AB102" s="37"/>
      <c r="AC102" s="37"/>
      <c r="AD102" s="37"/>
      <c r="AE102" s="37"/>
    </row>
    <row r="103" spans="1:63" s="2" customFormat="1" ht="7" customHeight="1">
      <c r="A103" s="37"/>
      <c r="B103" s="38"/>
      <c r="C103" s="39"/>
      <c r="D103" s="39"/>
      <c r="E103" s="39"/>
      <c r="F103" s="39"/>
      <c r="G103" s="39"/>
      <c r="H103" s="39"/>
      <c r="I103" s="118"/>
      <c r="J103" s="39"/>
      <c r="K103" s="39"/>
      <c r="L103" s="119"/>
      <c r="S103" s="37"/>
      <c r="T103" s="37"/>
      <c r="U103" s="37"/>
      <c r="V103" s="37"/>
      <c r="W103" s="37"/>
      <c r="X103" s="37"/>
      <c r="Y103" s="37"/>
      <c r="Z103" s="37"/>
      <c r="AA103" s="37"/>
      <c r="AB103" s="37"/>
      <c r="AC103" s="37"/>
      <c r="AD103" s="37"/>
      <c r="AE103" s="37"/>
    </row>
    <row r="104" spans="1:63" s="2" customFormat="1" ht="12" customHeight="1">
      <c r="A104" s="37"/>
      <c r="B104" s="38"/>
      <c r="C104" s="31" t="s">
        <v>22</v>
      </c>
      <c r="D104" s="39"/>
      <c r="E104" s="39"/>
      <c r="F104" s="29" t="str">
        <f>F16</f>
        <v>č. parcelní 250/1, 250/6, 250/7 a st7296</v>
      </c>
      <c r="G104" s="39"/>
      <c r="H104" s="39"/>
      <c r="I104" s="120" t="s">
        <v>24</v>
      </c>
      <c r="J104" s="62" t="str">
        <f>IF(J16="","",J16)</f>
        <v>2. 9. 2020</v>
      </c>
      <c r="K104" s="39"/>
      <c r="L104" s="119"/>
      <c r="S104" s="37"/>
      <c r="T104" s="37"/>
      <c r="U104" s="37"/>
      <c r="V104" s="37"/>
      <c r="W104" s="37"/>
      <c r="X104" s="37"/>
      <c r="Y104" s="37"/>
      <c r="Z104" s="37"/>
      <c r="AA104" s="37"/>
      <c r="AB104" s="37"/>
      <c r="AC104" s="37"/>
      <c r="AD104" s="37"/>
      <c r="AE104" s="37"/>
    </row>
    <row r="105" spans="1:63" s="2" customFormat="1" ht="7" customHeight="1">
      <c r="A105" s="37"/>
      <c r="B105" s="38"/>
      <c r="C105" s="39"/>
      <c r="D105" s="39"/>
      <c r="E105" s="39"/>
      <c r="F105" s="39"/>
      <c r="G105" s="39"/>
      <c r="H105" s="39"/>
      <c r="I105" s="118"/>
      <c r="J105" s="39"/>
      <c r="K105" s="39"/>
      <c r="L105" s="119"/>
      <c r="S105" s="37"/>
      <c r="T105" s="37"/>
      <c r="U105" s="37"/>
      <c r="V105" s="37"/>
      <c r="W105" s="37"/>
      <c r="X105" s="37"/>
      <c r="Y105" s="37"/>
      <c r="Z105" s="37"/>
      <c r="AA105" s="37"/>
      <c r="AB105" s="37"/>
      <c r="AC105" s="37"/>
      <c r="AD105" s="37"/>
      <c r="AE105" s="37"/>
    </row>
    <row r="106" spans="1:63" s="2" customFormat="1" ht="40" customHeight="1">
      <c r="A106" s="37"/>
      <c r="B106" s="38"/>
      <c r="C106" s="31" t="s">
        <v>30</v>
      </c>
      <c r="D106" s="39"/>
      <c r="E106" s="39"/>
      <c r="F106" s="29" t="str">
        <f>E19</f>
        <v>EHC CZECH s.r.o., Závodní 278, 360 18 Karlovy Vary</v>
      </c>
      <c r="G106" s="39"/>
      <c r="H106" s="39"/>
      <c r="I106" s="120" t="s">
        <v>39</v>
      </c>
      <c r="J106" s="35" t="str">
        <f>E25</f>
        <v>INDBau DESIGN s.r.o., Houškova 1187/25, 326 00 Plz</v>
      </c>
      <c r="K106" s="39"/>
      <c r="L106" s="119"/>
      <c r="S106" s="37"/>
      <c r="T106" s="37"/>
      <c r="U106" s="37"/>
      <c r="V106" s="37"/>
      <c r="W106" s="37"/>
      <c r="X106" s="37"/>
      <c r="Y106" s="37"/>
      <c r="Z106" s="37"/>
      <c r="AA106" s="37"/>
      <c r="AB106" s="37"/>
      <c r="AC106" s="37"/>
      <c r="AD106" s="37"/>
      <c r="AE106" s="37"/>
    </row>
    <row r="107" spans="1:63" s="2" customFormat="1" ht="15.15" customHeight="1">
      <c r="A107" s="37"/>
      <c r="B107" s="38"/>
      <c r="C107" s="31" t="s">
        <v>36</v>
      </c>
      <c r="D107" s="39"/>
      <c r="E107" s="39"/>
      <c r="F107" s="29" t="str">
        <f>IF(E22="","",E22)</f>
        <v>Vyplň údaj</v>
      </c>
      <c r="G107" s="39"/>
      <c r="H107" s="39"/>
      <c r="I107" s="120" t="s">
        <v>43</v>
      </c>
      <c r="J107" s="35" t="str">
        <f>E28</f>
        <v xml:space="preserve"> </v>
      </c>
      <c r="K107" s="39"/>
      <c r="L107" s="119"/>
      <c r="S107" s="37"/>
      <c r="T107" s="37"/>
      <c r="U107" s="37"/>
      <c r="V107" s="37"/>
      <c r="W107" s="37"/>
      <c r="X107" s="37"/>
      <c r="Y107" s="37"/>
      <c r="Z107" s="37"/>
      <c r="AA107" s="37"/>
      <c r="AB107" s="37"/>
      <c r="AC107" s="37"/>
      <c r="AD107" s="37"/>
      <c r="AE107" s="37"/>
    </row>
    <row r="108" spans="1:63" s="2" customFormat="1" ht="10.25" customHeight="1">
      <c r="A108" s="37"/>
      <c r="B108" s="38"/>
      <c r="C108" s="39"/>
      <c r="D108" s="39"/>
      <c r="E108" s="39"/>
      <c r="F108" s="39"/>
      <c r="G108" s="39"/>
      <c r="H108" s="39"/>
      <c r="I108" s="118"/>
      <c r="J108" s="39"/>
      <c r="K108" s="39"/>
      <c r="L108" s="119"/>
      <c r="S108" s="37"/>
      <c r="T108" s="37"/>
      <c r="U108" s="37"/>
      <c r="V108" s="37"/>
      <c r="W108" s="37"/>
      <c r="X108" s="37"/>
      <c r="Y108" s="37"/>
      <c r="Z108" s="37"/>
      <c r="AA108" s="37"/>
      <c r="AB108" s="37"/>
      <c r="AC108" s="37"/>
      <c r="AD108" s="37"/>
      <c r="AE108" s="37"/>
    </row>
    <row r="109" spans="1:63" s="11" customFormat="1" ht="29.25" customHeight="1">
      <c r="A109" s="167"/>
      <c r="B109" s="168"/>
      <c r="C109" s="169" t="s">
        <v>248</v>
      </c>
      <c r="D109" s="170" t="s">
        <v>67</v>
      </c>
      <c r="E109" s="170" t="s">
        <v>63</v>
      </c>
      <c r="F109" s="170" t="s">
        <v>64</v>
      </c>
      <c r="G109" s="170" t="s">
        <v>249</v>
      </c>
      <c r="H109" s="170" t="s">
        <v>250</v>
      </c>
      <c r="I109" s="171" t="s">
        <v>251</v>
      </c>
      <c r="J109" s="170" t="s">
        <v>215</v>
      </c>
      <c r="K109" s="172" t="s">
        <v>252</v>
      </c>
      <c r="L109" s="173"/>
      <c r="M109" s="71" t="s">
        <v>44</v>
      </c>
      <c r="N109" s="72" t="s">
        <v>52</v>
      </c>
      <c r="O109" s="72" t="s">
        <v>253</v>
      </c>
      <c r="P109" s="72" t="s">
        <v>254</v>
      </c>
      <c r="Q109" s="72" t="s">
        <v>255</v>
      </c>
      <c r="R109" s="72" t="s">
        <v>256</v>
      </c>
      <c r="S109" s="72" t="s">
        <v>257</v>
      </c>
      <c r="T109" s="73" t="s">
        <v>258</v>
      </c>
      <c r="U109" s="167"/>
      <c r="V109" s="167"/>
      <c r="W109" s="167"/>
      <c r="X109" s="167"/>
      <c r="Y109" s="167"/>
      <c r="Z109" s="167"/>
      <c r="AA109" s="167"/>
      <c r="AB109" s="167"/>
      <c r="AC109" s="167"/>
      <c r="AD109" s="167"/>
      <c r="AE109" s="167"/>
    </row>
    <row r="110" spans="1:63" s="2" customFormat="1" ht="22.75" customHeight="1">
      <c r="A110" s="37"/>
      <c r="B110" s="38"/>
      <c r="C110" s="78" t="s">
        <v>259</v>
      </c>
      <c r="D110" s="39"/>
      <c r="E110" s="39"/>
      <c r="F110" s="39"/>
      <c r="G110" s="39"/>
      <c r="H110" s="39"/>
      <c r="I110" s="118"/>
      <c r="J110" s="174">
        <f>BK110</f>
        <v>0</v>
      </c>
      <c r="K110" s="39"/>
      <c r="L110" s="42"/>
      <c r="M110" s="74"/>
      <c r="N110" s="175"/>
      <c r="O110" s="75"/>
      <c r="P110" s="176">
        <f>P111+P226</f>
        <v>0</v>
      </c>
      <c r="Q110" s="75"/>
      <c r="R110" s="176">
        <f>R111+R226</f>
        <v>0</v>
      </c>
      <c r="S110" s="75"/>
      <c r="T110" s="177">
        <f>T111+T226</f>
        <v>0</v>
      </c>
      <c r="U110" s="37"/>
      <c r="V110" s="37"/>
      <c r="W110" s="37"/>
      <c r="X110" s="37"/>
      <c r="Y110" s="37"/>
      <c r="Z110" s="37"/>
      <c r="AA110" s="37"/>
      <c r="AB110" s="37"/>
      <c r="AC110" s="37"/>
      <c r="AD110" s="37"/>
      <c r="AE110" s="37"/>
      <c r="AT110" s="19" t="s">
        <v>81</v>
      </c>
      <c r="AU110" s="19" t="s">
        <v>216</v>
      </c>
      <c r="BK110" s="178">
        <f>BK111+BK226</f>
        <v>0</v>
      </c>
    </row>
    <row r="111" spans="1:63" s="12" customFormat="1" ht="25.9" customHeight="1">
      <c r="B111" s="179"/>
      <c r="C111" s="180"/>
      <c r="D111" s="181" t="s">
        <v>81</v>
      </c>
      <c r="E111" s="182" t="s">
        <v>5077</v>
      </c>
      <c r="F111" s="182" t="s">
        <v>7104</v>
      </c>
      <c r="G111" s="180"/>
      <c r="H111" s="180"/>
      <c r="I111" s="183"/>
      <c r="J111" s="184">
        <f>BK111</f>
        <v>0</v>
      </c>
      <c r="K111" s="180"/>
      <c r="L111" s="185"/>
      <c r="M111" s="186"/>
      <c r="N111" s="187"/>
      <c r="O111" s="187"/>
      <c r="P111" s="188">
        <f>P112+P133+P153+P173+P193+P206+P212+P219</f>
        <v>0</v>
      </c>
      <c r="Q111" s="187"/>
      <c r="R111" s="188">
        <f>R112+R133+R153+R173+R193+R206+R212+R219</f>
        <v>0</v>
      </c>
      <c r="S111" s="187"/>
      <c r="T111" s="189">
        <f>T112+T133+T153+T173+T193+T206+T212+T219</f>
        <v>0</v>
      </c>
      <c r="AR111" s="190" t="s">
        <v>89</v>
      </c>
      <c r="AT111" s="191" t="s">
        <v>81</v>
      </c>
      <c r="AU111" s="191" t="s">
        <v>82</v>
      </c>
      <c r="AY111" s="190" t="s">
        <v>262</v>
      </c>
      <c r="BK111" s="192">
        <f>BK112+BK133+BK153+BK173+BK193+BK206+BK212+BK219</f>
        <v>0</v>
      </c>
    </row>
    <row r="112" spans="1:63" s="12" customFormat="1" ht="22.75" customHeight="1">
      <c r="B112" s="179"/>
      <c r="C112" s="180"/>
      <c r="D112" s="181" t="s">
        <v>81</v>
      </c>
      <c r="E112" s="193" t="s">
        <v>5268</v>
      </c>
      <c r="F112" s="193" t="s">
        <v>7499</v>
      </c>
      <c r="G112" s="180"/>
      <c r="H112" s="180"/>
      <c r="I112" s="183"/>
      <c r="J112" s="194">
        <f>BK112</f>
        <v>0</v>
      </c>
      <c r="K112" s="180"/>
      <c r="L112" s="185"/>
      <c r="M112" s="186"/>
      <c r="N112" s="187"/>
      <c r="O112" s="187"/>
      <c r="P112" s="188">
        <f>SUM(P113:P132)</f>
        <v>0</v>
      </c>
      <c r="Q112" s="187"/>
      <c r="R112" s="188">
        <f>SUM(R113:R132)</f>
        <v>0</v>
      </c>
      <c r="S112" s="187"/>
      <c r="T112" s="189">
        <f>SUM(T113:T132)</f>
        <v>0</v>
      </c>
      <c r="AR112" s="190" t="s">
        <v>89</v>
      </c>
      <c r="AT112" s="191" t="s">
        <v>81</v>
      </c>
      <c r="AU112" s="191" t="s">
        <v>89</v>
      </c>
      <c r="AY112" s="190" t="s">
        <v>262</v>
      </c>
      <c r="BK112" s="192">
        <f>SUM(BK113:BK132)</f>
        <v>0</v>
      </c>
    </row>
    <row r="113" spans="1:65" s="2" customFormat="1" ht="21.75" customHeight="1">
      <c r="A113" s="37"/>
      <c r="B113" s="38"/>
      <c r="C113" s="255" t="s">
        <v>89</v>
      </c>
      <c r="D113" s="255" t="s">
        <v>633</v>
      </c>
      <c r="E113" s="256" t="s">
        <v>7500</v>
      </c>
      <c r="F113" s="257" t="s">
        <v>7501</v>
      </c>
      <c r="G113" s="258" t="s">
        <v>518</v>
      </c>
      <c r="H113" s="259">
        <v>1</v>
      </c>
      <c r="I113" s="260"/>
      <c r="J113" s="261">
        <f t="shared" ref="J113:J132" si="0">ROUND(I113*H113,2)</f>
        <v>0</v>
      </c>
      <c r="K113" s="257" t="s">
        <v>44</v>
      </c>
      <c r="L113" s="262"/>
      <c r="M113" s="263" t="s">
        <v>44</v>
      </c>
      <c r="N113" s="264" t="s">
        <v>53</v>
      </c>
      <c r="O113" s="67"/>
      <c r="P113" s="204">
        <f t="shared" ref="P113:P132" si="1">O113*H113</f>
        <v>0</v>
      </c>
      <c r="Q113" s="204">
        <v>0</v>
      </c>
      <c r="R113" s="204">
        <f t="shared" ref="R113:R132" si="2">Q113*H113</f>
        <v>0</v>
      </c>
      <c r="S113" s="204">
        <v>0</v>
      </c>
      <c r="T113" s="205">
        <f t="shared" ref="T113:T132" si="3">S113*H113</f>
        <v>0</v>
      </c>
      <c r="U113" s="37"/>
      <c r="V113" s="37"/>
      <c r="W113" s="37"/>
      <c r="X113" s="37"/>
      <c r="Y113" s="37"/>
      <c r="Z113" s="37"/>
      <c r="AA113" s="37"/>
      <c r="AB113" s="37"/>
      <c r="AC113" s="37"/>
      <c r="AD113" s="37"/>
      <c r="AE113" s="37"/>
      <c r="AR113" s="206" t="s">
        <v>351</v>
      </c>
      <c r="AT113" s="206" t="s">
        <v>633</v>
      </c>
      <c r="AU113" s="206" t="s">
        <v>91</v>
      </c>
      <c r="AY113" s="19" t="s">
        <v>262</v>
      </c>
      <c r="BE113" s="207">
        <f t="shared" ref="BE113:BE132" si="4">IF(N113="základní",J113,0)</f>
        <v>0</v>
      </c>
      <c r="BF113" s="207">
        <f t="shared" ref="BF113:BF132" si="5">IF(N113="snížená",J113,0)</f>
        <v>0</v>
      </c>
      <c r="BG113" s="207">
        <f t="shared" ref="BG113:BG132" si="6">IF(N113="zákl. přenesená",J113,0)</f>
        <v>0</v>
      </c>
      <c r="BH113" s="207">
        <f t="shared" ref="BH113:BH132" si="7">IF(N113="sníž. přenesená",J113,0)</f>
        <v>0</v>
      </c>
      <c r="BI113" s="207">
        <f t="shared" ref="BI113:BI132" si="8">IF(N113="nulová",J113,0)</f>
        <v>0</v>
      </c>
      <c r="BJ113" s="19" t="s">
        <v>89</v>
      </c>
      <c r="BK113" s="207">
        <f t="shared" ref="BK113:BK132" si="9">ROUND(I113*H113,2)</f>
        <v>0</v>
      </c>
      <c r="BL113" s="19" t="s">
        <v>104</v>
      </c>
      <c r="BM113" s="206" t="s">
        <v>91</v>
      </c>
    </row>
    <row r="114" spans="1:65" s="2" customFormat="1" ht="16.5" customHeight="1">
      <c r="A114" s="37"/>
      <c r="B114" s="38"/>
      <c r="C114" s="255" t="s">
        <v>91</v>
      </c>
      <c r="D114" s="255" t="s">
        <v>633</v>
      </c>
      <c r="E114" s="256" t="s">
        <v>7502</v>
      </c>
      <c r="F114" s="257" t="s">
        <v>7503</v>
      </c>
      <c r="G114" s="258" t="s">
        <v>518</v>
      </c>
      <c r="H114" s="259">
        <v>2</v>
      </c>
      <c r="I114" s="260"/>
      <c r="J114" s="261">
        <f t="shared" si="0"/>
        <v>0</v>
      </c>
      <c r="K114" s="257" t="s">
        <v>44</v>
      </c>
      <c r="L114" s="262"/>
      <c r="M114" s="263" t="s">
        <v>44</v>
      </c>
      <c r="N114" s="264" t="s">
        <v>53</v>
      </c>
      <c r="O114" s="67"/>
      <c r="P114" s="204">
        <f t="shared" si="1"/>
        <v>0</v>
      </c>
      <c r="Q114" s="204">
        <v>0</v>
      </c>
      <c r="R114" s="204">
        <f t="shared" si="2"/>
        <v>0</v>
      </c>
      <c r="S114" s="204">
        <v>0</v>
      </c>
      <c r="T114" s="205">
        <f t="shared" si="3"/>
        <v>0</v>
      </c>
      <c r="U114" s="37"/>
      <c r="V114" s="37"/>
      <c r="W114" s="37"/>
      <c r="X114" s="37"/>
      <c r="Y114" s="37"/>
      <c r="Z114" s="37"/>
      <c r="AA114" s="37"/>
      <c r="AB114" s="37"/>
      <c r="AC114" s="37"/>
      <c r="AD114" s="37"/>
      <c r="AE114" s="37"/>
      <c r="AR114" s="206" t="s">
        <v>351</v>
      </c>
      <c r="AT114" s="206" t="s">
        <v>633</v>
      </c>
      <c r="AU114" s="206" t="s">
        <v>91</v>
      </c>
      <c r="AY114" s="19" t="s">
        <v>262</v>
      </c>
      <c r="BE114" s="207">
        <f t="shared" si="4"/>
        <v>0</v>
      </c>
      <c r="BF114" s="207">
        <f t="shared" si="5"/>
        <v>0</v>
      </c>
      <c r="BG114" s="207">
        <f t="shared" si="6"/>
        <v>0</v>
      </c>
      <c r="BH114" s="207">
        <f t="shared" si="7"/>
        <v>0</v>
      </c>
      <c r="BI114" s="207">
        <f t="shared" si="8"/>
        <v>0</v>
      </c>
      <c r="BJ114" s="19" t="s">
        <v>89</v>
      </c>
      <c r="BK114" s="207">
        <f t="shared" si="9"/>
        <v>0</v>
      </c>
      <c r="BL114" s="19" t="s">
        <v>104</v>
      </c>
      <c r="BM114" s="206" t="s">
        <v>104</v>
      </c>
    </row>
    <row r="115" spans="1:65" s="2" customFormat="1" ht="16.5" customHeight="1">
      <c r="A115" s="37"/>
      <c r="B115" s="38"/>
      <c r="C115" s="255" t="s">
        <v>97</v>
      </c>
      <c r="D115" s="255" t="s">
        <v>633</v>
      </c>
      <c r="E115" s="256" t="s">
        <v>7504</v>
      </c>
      <c r="F115" s="257" t="s">
        <v>7505</v>
      </c>
      <c r="G115" s="258" t="s">
        <v>518</v>
      </c>
      <c r="H115" s="259">
        <v>3</v>
      </c>
      <c r="I115" s="260"/>
      <c r="J115" s="261">
        <f t="shared" si="0"/>
        <v>0</v>
      </c>
      <c r="K115" s="257" t="s">
        <v>44</v>
      </c>
      <c r="L115" s="262"/>
      <c r="M115" s="263" t="s">
        <v>44</v>
      </c>
      <c r="N115" s="264" t="s">
        <v>53</v>
      </c>
      <c r="O115" s="67"/>
      <c r="P115" s="204">
        <f t="shared" si="1"/>
        <v>0</v>
      </c>
      <c r="Q115" s="204">
        <v>0</v>
      </c>
      <c r="R115" s="204">
        <f t="shared" si="2"/>
        <v>0</v>
      </c>
      <c r="S115" s="204">
        <v>0</v>
      </c>
      <c r="T115" s="205">
        <f t="shared" si="3"/>
        <v>0</v>
      </c>
      <c r="U115" s="37"/>
      <c r="V115" s="37"/>
      <c r="W115" s="37"/>
      <c r="X115" s="37"/>
      <c r="Y115" s="37"/>
      <c r="Z115" s="37"/>
      <c r="AA115" s="37"/>
      <c r="AB115" s="37"/>
      <c r="AC115" s="37"/>
      <c r="AD115" s="37"/>
      <c r="AE115" s="37"/>
      <c r="AR115" s="206" t="s">
        <v>351</v>
      </c>
      <c r="AT115" s="206" t="s">
        <v>633</v>
      </c>
      <c r="AU115" s="206" t="s">
        <v>91</v>
      </c>
      <c r="AY115" s="19" t="s">
        <v>262</v>
      </c>
      <c r="BE115" s="207">
        <f t="shared" si="4"/>
        <v>0</v>
      </c>
      <c r="BF115" s="207">
        <f t="shared" si="5"/>
        <v>0</v>
      </c>
      <c r="BG115" s="207">
        <f t="shared" si="6"/>
        <v>0</v>
      </c>
      <c r="BH115" s="207">
        <f t="shared" si="7"/>
        <v>0</v>
      </c>
      <c r="BI115" s="207">
        <f t="shared" si="8"/>
        <v>0</v>
      </c>
      <c r="BJ115" s="19" t="s">
        <v>89</v>
      </c>
      <c r="BK115" s="207">
        <f t="shared" si="9"/>
        <v>0</v>
      </c>
      <c r="BL115" s="19" t="s">
        <v>104</v>
      </c>
      <c r="BM115" s="206" t="s">
        <v>339</v>
      </c>
    </row>
    <row r="116" spans="1:65" s="2" customFormat="1" ht="16.5" customHeight="1">
      <c r="A116" s="37"/>
      <c r="B116" s="38"/>
      <c r="C116" s="255" t="s">
        <v>104</v>
      </c>
      <c r="D116" s="255" t="s">
        <v>633</v>
      </c>
      <c r="E116" s="256" t="s">
        <v>7506</v>
      </c>
      <c r="F116" s="257" t="s">
        <v>7507</v>
      </c>
      <c r="G116" s="258" t="s">
        <v>518</v>
      </c>
      <c r="H116" s="259">
        <v>2</v>
      </c>
      <c r="I116" s="260"/>
      <c r="J116" s="261">
        <f t="shared" si="0"/>
        <v>0</v>
      </c>
      <c r="K116" s="257" t="s">
        <v>44</v>
      </c>
      <c r="L116" s="262"/>
      <c r="M116" s="263" t="s">
        <v>44</v>
      </c>
      <c r="N116" s="264" t="s">
        <v>53</v>
      </c>
      <c r="O116" s="67"/>
      <c r="P116" s="204">
        <f t="shared" si="1"/>
        <v>0</v>
      </c>
      <c r="Q116" s="204">
        <v>0</v>
      </c>
      <c r="R116" s="204">
        <f t="shared" si="2"/>
        <v>0</v>
      </c>
      <c r="S116" s="204">
        <v>0</v>
      </c>
      <c r="T116" s="205">
        <f t="shared" si="3"/>
        <v>0</v>
      </c>
      <c r="U116" s="37"/>
      <c r="V116" s="37"/>
      <c r="W116" s="37"/>
      <c r="X116" s="37"/>
      <c r="Y116" s="37"/>
      <c r="Z116" s="37"/>
      <c r="AA116" s="37"/>
      <c r="AB116" s="37"/>
      <c r="AC116" s="37"/>
      <c r="AD116" s="37"/>
      <c r="AE116" s="37"/>
      <c r="AR116" s="206" t="s">
        <v>351</v>
      </c>
      <c r="AT116" s="206" t="s">
        <v>633</v>
      </c>
      <c r="AU116" s="206" t="s">
        <v>91</v>
      </c>
      <c r="AY116" s="19" t="s">
        <v>262</v>
      </c>
      <c r="BE116" s="207">
        <f t="shared" si="4"/>
        <v>0</v>
      </c>
      <c r="BF116" s="207">
        <f t="shared" si="5"/>
        <v>0</v>
      </c>
      <c r="BG116" s="207">
        <f t="shared" si="6"/>
        <v>0</v>
      </c>
      <c r="BH116" s="207">
        <f t="shared" si="7"/>
        <v>0</v>
      </c>
      <c r="BI116" s="207">
        <f t="shared" si="8"/>
        <v>0</v>
      </c>
      <c r="BJ116" s="19" t="s">
        <v>89</v>
      </c>
      <c r="BK116" s="207">
        <f t="shared" si="9"/>
        <v>0</v>
      </c>
      <c r="BL116" s="19" t="s">
        <v>104</v>
      </c>
      <c r="BM116" s="206" t="s">
        <v>351</v>
      </c>
    </row>
    <row r="117" spans="1:65" s="2" customFormat="1" ht="16.5" customHeight="1">
      <c r="A117" s="37"/>
      <c r="B117" s="38"/>
      <c r="C117" s="255" t="s">
        <v>322</v>
      </c>
      <c r="D117" s="255" t="s">
        <v>633</v>
      </c>
      <c r="E117" s="256" t="s">
        <v>7508</v>
      </c>
      <c r="F117" s="257" t="s">
        <v>7509</v>
      </c>
      <c r="G117" s="258" t="s">
        <v>518</v>
      </c>
      <c r="H117" s="259">
        <v>2</v>
      </c>
      <c r="I117" s="260"/>
      <c r="J117" s="261">
        <f t="shared" si="0"/>
        <v>0</v>
      </c>
      <c r="K117" s="257" t="s">
        <v>44</v>
      </c>
      <c r="L117" s="262"/>
      <c r="M117" s="263" t="s">
        <v>44</v>
      </c>
      <c r="N117" s="264" t="s">
        <v>53</v>
      </c>
      <c r="O117" s="67"/>
      <c r="P117" s="204">
        <f t="shared" si="1"/>
        <v>0</v>
      </c>
      <c r="Q117" s="204">
        <v>0</v>
      </c>
      <c r="R117" s="204">
        <f t="shared" si="2"/>
        <v>0</v>
      </c>
      <c r="S117" s="204">
        <v>0</v>
      </c>
      <c r="T117" s="205">
        <f t="shared" si="3"/>
        <v>0</v>
      </c>
      <c r="U117" s="37"/>
      <c r="V117" s="37"/>
      <c r="W117" s="37"/>
      <c r="X117" s="37"/>
      <c r="Y117" s="37"/>
      <c r="Z117" s="37"/>
      <c r="AA117" s="37"/>
      <c r="AB117" s="37"/>
      <c r="AC117" s="37"/>
      <c r="AD117" s="37"/>
      <c r="AE117" s="37"/>
      <c r="AR117" s="206" t="s">
        <v>351</v>
      </c>
      <c r="AT117" s="206" t="s">
        <v>633</v>
      </c>
      <c r="AU117" s="206" t="s">
        <v>91</v>
      </c>
      <c r="AY117" s="19" t="s">
        <v>262</v>
      </c>
      <c r="BE117" s="207">
        <f t="shared" si="4"/>
        <v>0</v>
      </c>
      <c r="BF117" s="207">
        <f t="shared" si="5"/>
        <v>0</v>
      </c>
      <c r="BG117" s="207">
        <f t="shared" si="6"/>
        <v>0</v>
      </c>
      <c r="BH117" s="207">
        <f t="shared" si="7"/>
        <v>0</v>
      </c>
      <c r="BI117" s="207">
        <f t="shared" si="8"/>
        <v>0</v>
      </c>
      <c r="BJ117" s="19" t="s">
        <v>89</v>
      </c>
      <c r="BK117" s="207">
        <f t="shared" si="9"/>
        <v>0</v>
      </c>
      <c r="BL117" s="19" t="s">
        <v>104</v>
      </c>
      <c r="BM117" s="206" t="s">
        <v>391</v>
      </c>
    </row>
    <row r="118" spans="1:65" s="2" customFormat="1" ht="16.5" customHeight="1">
      <c r="A118" s="37"/>
      <c r="B118" s="38"/>
      <c r="C118" s="255" t="s">
        <v>339</v>
      </c>
      <c r="D118" s="255" t="s">
        <v>633</v>
      </c>
      <c r="E118" s="256" t="s">
        <v>7510</v>
      </c>
      <c r="F118" s="257" t="s">
        <v>7511</v>
      </c>
      <c r="G118" s="258" t="s">
        <v>518</v>
      </c>
      <c r="H118" s="259">
        <v>20</v>
      </c>
      <c r="I118" s="260"/>
      <c r="J118" s="261">
        <f t="shared" si="0"/>
        <v>0</v>
      </c>
      <c r="K118" s="257" t="s">
        <v>44</v>
      </c>
      <c r="L118" s="262"/>
      <c r="M118" s="263" t="s">
        <v>44</v>
      </c>
      <c r="N118" s="264" t="s">
        <v>53</v>
      </c>
      <c r="O118" s="67"/>
      <c r="P118" s="204">
        <f t="shared" si="1"/>
        <v>0</v>
      </c>
      <c r="Q118" s="204">
        <v>0</v>
      </c>
      <c r="R118" s="204">
        <f t="shared" si="2"/>
        <v>0</v>
      </c>
      <c r="S118" s="204">
        <v>0</v>
      </c>
      <c r="T118" s="205">
        <f t="shared" si="3"/>
        <v>0</v>
      </c>
      <c r="U118" s="37"/>
      <c r="V118" s="37"/>
      <c r="W118" s="37"/>
      <c r="X118" s="37"/>
      <c r="Y118" s="37"/>
      <c r="Z118" s="37"/>
      <c r="AA118" s="37"/>
      <c r="AB118" s="37"/>
      <c r="AC118" s="37"/>
      <c r="AD118" s="37"/>
      <c r="AE118" s="37"/>
      <c r="AR118" s="206" t="s">
        <v>351</v>
      </c>
      <c r="AT118" s="206" t="s">
        <v>633</v>
      </c>
      <c r="AU118" s="206" t="s">
        <v>91</v>
      </c>
      <c r="AY118" s="19" t="s">
        <v>262</v>
      </c>
      <c r="BE118" s="207">
        <f t="shared" si="4"/>
        <v>0</v>
      </c>
      <c r="BF118" s="207">
        <f t="shared" si="5"/>
        <v>0</v>
      </c>
      <c r="BG118" s="207">
        <f t="shared" si="6"/>
        <v>0</v>
      </c>
      <c r="BH118" s="207">
        <f t="shared" si="7"/>
        <v>0</v>
      </c>
      <c r="BI118" s="207">
        <f t="shared" si="8"/>
        <v>0</v>
      </c>
      <c r="BJ118" s="19" t="s">
        <v>89</v>
      </c>
      <c r="BK118" s="207">
        <f t="shared" si="9"/>
        <v>0</v>
      </c>
      <c r="BL118" s="19" t="s">
        <v>104</v>
      </c>
      <c r="BM118" s="206" t="s">
        <v>403</v>
      </c>
    </row>
    <row r="119" spans="1:65" s="2" customFormat="1" ht="16.5" customHeight="1">
      <c r="A119" s="37"/>
      <c r="B119" s="38"/>
      <c r="C119" s="255" t="s">
        <v>347</v>
      </c>
      <c r="D119" s="255" t="s">
        <v>633</v>
      </c>
      <c r="E119" s="256" t="s">
        <v>7512</v>
      </c>
      <c r="F119" s="257" t="s">
        <v>7513</v>
      </c>
      <c r="G119" s="258" t="s">
        <v>518</v>
      </c>
      <c r="H119" s="259">
        <v>1</v>
      </c>
      <c r="I119" s="260"/>
      <c r="J119" s="261">
        <f t="shared" si="0"/>
        <v>0</v>
      </c>
      <c r="K119" s="257" t="s">
        <v>44</v>
      </c>
      <c r="L119" s="262"/>
      <c r="M119" s="263" t="s">
        <v>44</v>
      </c>
      <c r="N119" s="264" t="s">
        <v>53</v>
      </c>
      <c r="O119" s="67"/>
      <c r="P119" s="204">
        <f t="shared" si="1"/>
        <v>0</v>
      </c>
      <c r="Q119" s="204">
        <v>0</v>
      </c>
      <c r="R119" s="204">
        <f t="shared" si="2"/>
        <v>0</v>
      </c>
      <c r="S119" s="204">
        <v>0</v>
      </c>
      <c r="T119" s="205">
        <f t="shared" si="3"/>
        <v>0</v>
      </c>
      <c r="U119" s="37"/>
      <c r="V119" s="37"/>
      <c r="W119" s="37"/>
      <c r="X119" s="37"/>
      <c r="Y119" s="37"/>
      <c r="Z119" s="37"/>
      <c r="AA119" s="37"/>
      <c r="AB119" s="37"/>
      <c r="AC119" s="37"/>
      <c r="AD119" s="37"/>
      <c r="AE119" s="37"/>
      <c r="AR119" s="206" t="s">
        <v>351</v>
      </c>
      <c r="AT119" s="206" t="s">
        <v>633</v>
      </c>
      <c r="AU119" s="206" t="s">
        <v>91</v>
      </c>
      <c r="AY119" s="19" t="s">
        <v>262</v>
      </c>
      <c r="BE119" s="207">
        <f t="shared" si="4"/>
        <v>0</v>
      </c>
      <c r="BF119" s="207">
        <f t="shared" si="5"/>
        <v>0</v>
      </c>
      <c r="BG119" s="207">
        <f t="shared" si="6"/>
        <v>0</v>
      </c>
      <c r="BH119" s="207">
        <f t="shared" si="7"/>
        <v>0</v>
      </c>
      <c r="BI119" s="207">
        <f t="shared" si="8"/>
        <v>0</v>
      </c>
      <c r="BJ119" s="19" t="s">
        <v>89</v>
      </c>
      <c r="BK119" s="207">
        <f t="shared" si="9"/>
        <v>0</v>
      </c>
      <c r="BL119" s="19" t="s">
        <v>104</v>
      </c>
      <c r="BM119" s="206" t="s">
        <v>416</v>
      </c>
    </row>
    <row r="120" spans="1:65" s="2" customFormat="1" ht="16.5" customHeight="1">
      <c r="A120" s="37"/>
      <c r="B120" s="38"/>
      <c r="C120" s="255" t="s">
        <v>351</v>
      </c>
      <c r="D120" s="255" t="s">
        <v>633</v>
      </c>
      <c r="E120" s="256" t="s">
        <v>7514</v>
      </c>
      <c r="F120" s="257" t="s">
        <v>7515</v>
      </c>
      <c r="G120" s="258" t="s">
        <v>518</v>
      </c>
      <c r="H120" s="259">
        <v>6</v>
      </c>
      <c r="I120" s="260"/>
      <c r="J120" s="261">
        <f t="shared" si="0"/>
        <v>0</v>
      </c>
      <c r="K120" s="257" t="s">
        <v>44</v>
      </c>
      <c r="L120" s="262"/>
      <c r="M120" s="263" t="s">
        <v>44</v>
      </c>
      <c r="N120" s="264" t="s">
        <v>53</v>
      </c>
      <c r="O120" s="67"/>
      <c r="P120" s="204">
        <f t="shared" si="1"/>
        <v>0</v>
      </c>
      <c r="Q120" s="204">
        <v>0</v>
      </c>
      <c r="R120" s="204">
        <f t="shared" si="2"/>
        <v>0</v>
      </c>
      <c r="S120" s="204">
        <v>0</v>
      </c>
      <c r="T120" s="205">
        <f t="shared" si="3"/>
        <v>0</v>
      </c>
      <c r="U120" s="37"/>
      <c r="V120" s="37"/>
      <c r="W120" s="37"/>
      <c r="X120" s="37"/>
      <c r="Y120" s="37"/>
      <c r="Z120" s="37"/>
      <c r="AA120" s="37"/>
      <c r="AB120" s="37"/>
      <c r="AC120" s="37"/>
      <c r="AD120" s="37"/>
      <c r="AE120" s="37"/>
      <c r="AR120" s="206" t="s">
        <v>351</v>
      </c>
      <c r="AT120" s="206" t="s">
        <v>633</v>
      </c>
      <c r="AU120" s="206" t="s">
        <v>91</v>
      </c>
      <c r="AY120" s="19" t="s">
        <v>262</v>
      </c>
      <c r="BE120" s="207">
        <f t="shared" si="4"/>
        <v>0</v>
      </c>
      <c r="BF120" s="207">
        <f t="shared" si="5"/>
        <v>0</v>
      </c>
      <c r="BG120" s="207">
        <f t="shared" si="6"/>
        <v>0</v>
      </c>
      <c r="BH120" s="207">
        <f t="shared" si="7"/>
        <v>0</v>
      </c>
      <c r="BI120" s="207">
        <f t="shared" si="8"/>
        <v>0</v>
      </c>
      <c r="BJ120" s="19" t="s">
        <v>89</v>
      </c>
      <c r="BK120" s="207">
        <f t="shared" si="9"/>
        <v>0</v>
      </c>
      <c r="BL120" s="19" t="s">
        <v>104</v>
      </c>
      <c r="BM120" s="206" t="s">
        <v>442</v>
      </c>
    </row>
    <row r="121" spans="1:65" s="2" customFormat="1" ht="16.5" customHeight="1">
      <c r="A121" s="37"/>
      <c r="B121" s="38"/>
      <c r="C121" s="255" t="s">
        <v>377</v>
      </c>
      <c r="D121" s="255" t="s">
        <v>633</v>
      </c>
      <c r="E121" s="256" t="s">
        <v>7516</v>
      </c>
      <c r="F121" s="257" t="s">
        <v>7517</v>
      </c>
      <c r="G121" s="258" t="s">
        <v>518</v>
      </c>
      <c r="H121" s="259">
        <v>1</v>
      </c>
      <c r="I121" s="260"/>
      <c r="J121" s="261">
        <f t="shared" si="0"/>
        <v>0</v>
      </c>
      <c r="K121" s="257" t="s">
        <v>44</v>
      </c>
      <c r="L121" s="262"/>
      <c r="M121" s="263" t="s">
        <v>44</v>
      </c>
      <c r="N121" s="264" t="s">
        <v>53</v>
      </c>
      <c r="O121" s="67"/>
      <c r="P121" s="204">
        <f t="shared" si="1"/>
        <v>0</v>
      </c>
      <c r="Q121" s="204">
        <v>0</v>
      </c>
      <c r="R121" s="204">
        <f t="shared" si="2"/>
        <v>0</v>
      </c>
      <c r="S121" s="204">
        <v>0</v>
      </c>
      <c r="T121" s="205">
        <f t="shared" si="3"/>
        <v>0</v>
      </c>
      <c r="U121" s="37"/>
      <c r="V121" s="37"/>
      <c r="W121" s="37"/>
      <c r="X121" s="37"/>
      <c r="Y121" s="37"/>
      <c r="Z121" s="37"/>
      <c r="AA121" s="37"/>
      <c r="AB121" s="37"/>
      <c r="AC121" s="37"/>
      <c r="AD121" s="37"/>
      <c r="AE121" s="37"/>
      <c r="AR121" s="206" t="s">
        <v>351</v>
      </c>
      <c r="AT121" s="206" t="s">
        <v>633</v>
      </c>
      <c r="AU121" s="206" t="s">
        <v>91</v>
      </c>
      <c r="AY121" s="19" t="s">
        <v>262</v>
      </c>
      <c r="BE121" s="207">
        <f t="shared" si="4"/>
        <v>0</v>
      </c>
      <c r="BF121" s="207">
        <f t="shared" si="5"/>
        <v>0</v>
      </c>
      <c r="BG121" s="207">
        <f t="shared" si="6"/>
        <v>0</v>
      </c>
      <c r="BH121" s="207">
        <f t="shared" si="7"/>
        <v>0</v>
      </c>
      <c r="BI121" s="207">
        <f t="shared" si="8"/>
        <v>0</v>
      </c>
      <c r="BJ121" s="19" t="s">
        <v>89</v>
      </c>
      <c r="BK121" s="207">
        <f t="shared" si="9"/>
        <v>0</v>
      </c>
      <c r="BL121" s="19" t="s">
        <v>104</v>
      </c>
      <c r="BM121" s="206" t="s">
        <v>463</v>
      </c>
    </row>
    <row r="122" spans="1:65" s="2" customFormat="1" ht="16.5" customHeight="1">
      <c r="A122" s="37"/>
      <c r="B122" s="38"/>
      <c r="C122" s="255" t="s">
        <v>391</v>
      </c>
      <c r="D122" s="255" t="s">
        <v>633</v>
      </c>
      <c r="E122" s="256" t="s">
        <v>7518</v>
      </c>
      <c r="F122" s="257" t="s">
        <v>7519</v>
      </c>
      <c r="G122" s="258" t="s">
        <v>518</v>
      </c>
      <c r="H122" s="259">
        <v>2</v>
      </c>
      <c r="I122" s="260"/>
      <c r="J122" s="261">
        <f t="shared" si="0"/>
        <v>0</v>
      </c>
      <c r="K122" s="257" t="s">
        <v>44</v>
      </c>
      <c r="L122" s="262"/>
      <c r="M122" s="263" t="s">
        <v>44</v>
      </c>
      <c r="N122" s="264" t="s">
        <v>53</v>
      </c>
      <c r="O122" s="67"/>
      <c r="P122" s="204">
        <f t="shared" si="1"/>
        <v>0</v>
      </c>
      <c r="Q122" s="204">
        <v>0</v>
      </c>
      <c r="R122" s="204">
        <f t="shared" si="2"/>
        <v>0</v>
      </c>
      <c r="S122" s="204">
        <v>0</v>
      </c>
      <c r="T122" s="205">
        <f t="shared" si="3"/>
        <v>0</v>
      </c>
      <c r="U122" s="37"/>
      <c r="V122" s="37"/>
      <c r="W122" s="37"/>
      <c r="X122" s="37"/>
      <c r="Y122" s="37"/>
      <c r="Z122" s="37"/>
      <c r="AA122" s="37"/>
      <c r="AB122" s="37"/>
      <c r="AC122" s="37"/>
      <c r="AD122" s="37"/>
      <c r="AE122" s="37"/>
      <c r="AR122" s="206" t="s">
        <v>351</v>
      </c>
      <c r="AT122" s="206" t="s">
        <v>633</v>
      </c>
      <c r="AU122" s="206" t="s">
        <v>91</v>
      </c>
      <c r="AY122" s="19" t="s">
        <v>262</v>
      </c>
      <c r="BE122" s="207">
        <f t="shared" si="4"/>
        <v>0</v>
      </c>
      <c r="BF122" s="207">
        <f t="shared" si="5"/>
        <v>0</v>
      </c>
      <c r="BG122" s="207">
        <f t="shared" si="6"/>
        <v>0</v>
      </c>
      <c r="BH122" s="207">
        <f t="shared" si="7"/>
        <v>0</v>
      </c>
      <c r="BI122" s="207">
        <f t="shared" si="8"/>
        <v>0</v>
      </c>
      <c r="BJ122" s="19" t="s">
        <v>89</v>
      </c>
      <c r="BK122" s="207">
        <f t="shared" si="9"/>
        <v>0</v>
      </c>
      <c r="BL122" s="19" t="s">
        <v>104</v>
      </c>
      <c r="BM122" s="206" t="s">
        <v>475</v>
      </c>
    </row>
    <row r="123" spans="1:65" s="2" customFormat="1" ht="16.5" customHeight="1">
      <c r="A123" s="37"/>
      <c r="B123" s="38"/>
      <c r="C123" s="255" t="s">
        <v>397</v>
      </c>
      <c r="D123" s="255" t="s">
        <v>633</v>
      </c>
      <c r="E123" s="256" t="s">
        <v>7520</v>
      </c>
      <c r="F123" s="257" t="s">
        <v>7521</v>
      </c>
      <c r="G123" s="258" t="s">
        <v>518</v>
      </c>
      <c r="H123" s="259">
        <v>3</v>
      </c>
      <c r="I123" s="260"/>
      <c r="J123" s="261">
        <f t="shared" si="0"/>
        <v>0</v>
      </c>
      <c r="K123" s="257" t="s">
        <v>44</v>
      </c>
      <c r="L123" s="262"/>
      <c r="M123" s="263" t="s">
        <v>44</v>
      </c>
      <c r="N123" s="264" t="s">
        <v>53</v>
      </c>
      <c r="O123" s="67"/>
      <c r="P123" s="204">
        <f t="shared" si="1"/>
        <v>0</v>
      </c>
      <c r="Q123" s="204">
        <v>0</v>
      </c>
      <c r="R123" s="204">
        <f t="shared" si="2"/>
        <v>0</v>
      </c>
      <c r="S123" s="204">
        <v>0</v>
      </c>
      <c r="T123" s="205">
        <f t="shared" si="3"/>
        <v>0</v>
      </c>
      <c r="U123" s="37"/>
      <c r="V123" s="37"/>
      <c r="W123" s="37"/>
      <c r="X123" s="37"/>
      <c r="Y123" s="37"/>
      <c r="Z123" s="37"/>
      <c r="AA123" s="37"/>
      <c r="AB123" s="37"/>
      <c r="AC123" s="37"/>
      <c r="AD123" s="37"/>
      <c r="AE123" s="37"/>
      <c r="AR123" s="206" t="s">
        <v>351</v>
      </c>
      <c r="AT123" s="206" t="s">
        <v>633</v>
      </c>
      <c r="AU123" s="206" t="s">
        <v>91</v>
      </c>
      <c r="AY123" s="19" t="s">
        <v>262</v>
      </c>
      <c r="BE123" s="207">
        <f t="shared" si="4"/>
        <v>0</v>
      </c>
      <c r="BF123" s="207">
        <f t="shared" si="5"/>
        <v>0</v>
      </c>
      <c r="BG123" s="207">
        <f t="shared" si="6"/>
        <v>0</v>
      </c>
      <c r="BH123" s="207">
        <f t="shared" si="7"/>
        <v>0</v>
      </c>
      <c r="BI123" s="207">
        <f t="shared" si="8"/>
        <v>0</v>
      </c>
      <c r="BJ123" s="19" t="s">
        <v>89</v>
      </c>
      <c r="BK123" s="207">
        <f t="shared" si="9"/>
        <v>0</v>
      </c>
      <c r="BL123" s="19" t="s">
        <v>104</v>
      </c>
      <c r="BM123" s="206" t="s">
        <v>496</v>
      </c>
    </row>
    <row r="124" spans="1:65" s="2" customFormat="1" ht="16.5" customHeight="1">
      <c r="A124" s="37"/>
      <c r="B124" s="38"/>
      <c r="C124" s="255" t="s">
        <v>403</v>
      </c>
      <c r="D124" s="255" t="s">
        <v>633</v>
      </c>
      <c r="E124" s="256" t="s">
        <v>7522</v>
      </c>
      <c r="F124" s="257" t="s">
        <v>7523</v>
      </c>
      <c r="G124" s="258" t="s">
        <v>518</v>
      </c>
      <c r="H124" s="259">
        <v>120</v>
      </c>
      <c r="I124" s="260"/>
      <c r="J124" s="261">
        <f t="shared" si="0"/>
        <v>0</v>
      </c>
      <c r="K124" s="257" t="s">
        <v>44</v>
      </c>
      <c r="L124" s="262"/>
      <c r="M124" s="263" t="s">
        <v>44</v>
      </c>
      <c r="N124" s="264" t="s">
        <v>53</v>
      </c>
      <c r="O124" s="67"/>
      <c r="P124" s="204">
        <f t="shared" si="1"/>
        <v>0</v>
      </c>
      <c r="Q124" s="204">
        <v>0</v>
      </c>
      <c r="R124" s="204">
        <f t="shared" si="2"/>
        <v>0</v>
      </c>
      <c r="S124" s="204">
        <v>0</v>
      </c>
      <c r="T124" s="205">
        <f t="shared" si="3"/>
        <v>0</v>
      </c>
      <c r="U124" s="37"/>
      <c r="V124" s="37"/>
      <c r="W124" s="37"/>
      <c r="X124" s="37"/>
      <c r="Y124" s="37"/>
      <c r="Z124" s="37"/>
      <c r="AA124" s="37"/>
      <c r="AB124" s="37"/>
      <c r="AC124" s="37"/>
      <c r="AD124" s="37"/>
      <c r="AE124" s="37"/>
      <c r="AR124" s="206" t="s">
        <v>351</v>
      </c>
      <c r="AT124" s="206" t="s">
        <v>633</v>
      </c>
      <c r="AU124" s="206" t="s">
        <v>91</v>
      </c>
      <c r="AY124" s="19" t="s">
        <v>262</v>
      </c>
      <c r="BE124" s="207">
        <f t="shared" si="4"/>
        <v>0</v>
      </c>
      <c r="BF124" s="207">
        <f t="shared" si="5"/>
        <v>0</v>
      </c>
      <c r="BG124" s="207">
        <f t="shared" si="6"/>
        <v>0</v>
      </c>
      <c r="BH124" s="207">
        <f t="shared" si="7"/>
        <v>0</v>
      </c>
      <c r="BI124" s="207">
        <f t="shared" si="8"/>
        <v>0</v>
      </c>
      <c r="BJ124" s="19" t="s">
        <v>89</v>
      </c>
      <c r="BK124" s="207">
        <f t="shared" si="9"/>
        <v>0</v>
      </c>
      <c r="BL124" s="19" t="s">
        <v>104</v>
      </c>
      <c r="BM124" s="206" t="s">
        <v>515</v>
      </c>
    </row>
    <row r="125" spans="1:65" s="2" customFormat="1" ht="16.5" customHeight="1">
      <c r="A125" s="37"/>
      <c r="B125" s="38"/>
      <c r="C125" s="255" t="s">
        <v>410</v>
      </c>
      <c r="D125" s="255" t="s">
        <v>633</v>
      </c>
      <c r="E125" s="256" t="s">
        <v>7524</v>
      </c>
      <c r="F125" s="257" t="s">
        <v>7525</v>
      </c>
      <c r="G125" s="258" t="s">
        <v>518</v>
      </c>
      <c r="H125" s="259">
        <v>24</v>
      </c>
      <c r="I125" s="260"/>
      <c r="J125" s="261">
        <f t="shared" si="0"/>
        <v>0</v>
      </c>
      <c r="K125" s="257" t="s">
        <v>44</v>
      </c>
      <c r="L125" s="262"/>
      <c r="M125" s="263" t="s">
        <v>44</v>
      </c>
      <c r="N125" s="264" t="s">
        <v>53</v>
      </c>
      <c r="O125" s="67"/>
      <c r="P125" s="204">
        <f t="shared" si="1"/>
        <v>0</v>
      </c>
      <c r="Q125" s="204">
        <v>0</v>
      </c>
      <c r="R125" s="204">
        <f t="shared" si="2"/>
        <v>0</v>
      </c>
      <c r="S125" s="204">
        <v>0</v>
      </c>
      <c r="T125" s="205">
        <f t="shared" si="3"/>
        <v>0</v>
      </c>
      <c r="U125" s="37"/>
      <c r="V125" s="37"/>
      <c r="W125" s="37"/>
      <c r="X125" s="37"/>
      <c r="Y125" s="37"/>
      <c r="Z125" s="37"/>
      <c r="AA125" s="37"/>
      <c r="AB125" s="37"/>
      <c r="AC125" s="37"/>
      <c r="AD125" s="37"/>
      <c r="AE125" s="37"/>
      <c r="AR125" s="206" t="s">
        <v>351</v>
      </c>
      <c r="AT125" s="206" t="s">
        <v>633</v>
      </c>
      <c r="AU125" s="206" t="s">
        <v>91</v>
      </c>
      <c r="AY125" s="19" t="s">
        <v>262</v>
      </c>
      <c r="BE125" s="207">
        <f t="shared" si="4"/>
        <v>0</v>
      </c>
      <c r="BF125" s="207">
        <f t="shared" si="5"/>
        <v>0</v>
      </c>
      <c r="BG125" s="207">
        <f t="shared" si="6"/>
        <v>0</v>
      </c>
      <c r="BH125" s="207">
        <f t="shared" si="7"/>
        <v>0</v>
      </c>
      <c r="BI125" s="207">
        <f t="shared" si="8"/>
        <v>0</v>
      </c>
      <c r="BJ125" s="19" t="s">
        <v>89</v>
      </c>
      <c r="BK125" s="207">
        <f t="shared" si="9"/>
        <v>0</v>
      </c>
      <c r="BL125" s="19" t="s">
        <v>104</v>
      </c>
      <c r="BM125" s="206" t="s">
        <v>529</v>
      </c>
    </row>
    <row r="126" spans="1:65" s="2" customFormat="1" ht="16.5" customHeight="1">
      <c r="A126" s="37"/>
      <c r="B126" s="38"/>
      <c r="C126" s="255" t="s">
        <v>416</v>
      </c>
      <c r="D126" s="255" t="s">
        <v>633</v>
      </c>
      <c r="E126" s="256" t="s">
        <v>7526</v>
      </c>
      <c r="F126" s="257" t="s">
        <v>7527</v>
      </c>
      <c r="G126" s="258" t="s">
        <v>518</v>
      </c>
      <c r="H126" s="259">
        <v>24</v>
      </c>
      <c r="I126" s="260"/>
      <c r="J126" s="261">
        <f t="shared" si="0"/>
        <v>0</v>
      </c>
      <c r="K126" s="257" t="s">
        <v>44</v>
      </c>
      <c r="L126" s="262"/>
      <c r="M126" s="263" t="s">
        <v>44</v>
      </c>
      <c r="N126" s="264" t="s">
        <v>53</v>
      </c>
      <c r="O126" s="67"/>
      <c r="P126" s="204">
        <f t="shared" si="1"/>
        <v>0</v>
      </c>
      <c r="Q126" s="204">
        <v>0</v>
      </c>
      <c r="R126" s="204">
        <f t="shared" si="2"/>
        <v>0</v>
      </c>
      <c r="S126" s="204">
        <v>0</v>
      </c>
      <c r="T126" s="205">
        <f t="shared" si="3"/>
        <v>0</v>
      </c>
      <c r="U126" s="37"/>
      <c r="V126" s="37"/>
      <c r="W126" s="37"/>
      <c r="X126" s="37"/>
      <c r="Y126" s="37"/>
      <c r="Z126" s="37"/>
      <c r="AA126" s="37"/>
      <c r="AB126" s="37"/>
      <c r="AC126" s="37"/>
      <c r="AD126" s="37"/>
      <c r="AE126" s="37"/>
      <c r="AR126" s="206" t="s">
        <v>351</v>
      </c>
      <c r="AT126" s="206" t="s">
        <v>633</v>
      </c>
      <c r="AU126" s="206" t="s">
        <v>91</v>
      </c>
      <c r="AY126" s="19" t="s">
        <v>262</v>
      </c>
      <c r="BE126" s="207">
        <f t="shared" si="4"/>
        <v>0</v>
      </c>
      <c r="BF126" s="207">
        <f t="shared" si="5"/>
        <v>0</v>
      </c>
      <c r="BG126" s="207">
        <f t="shared" si="6"/>
        <v>0</v>
      </c>
      <c r="BH126" s="207">
        <f t="shared" si="7"/>
        <v>0</v>
      </c>
      <c r="BI126" s="207">
        <f t="shared" si="8"/>
        <v>0</v>
      </c>
      <c r="BJ126" s="19" t="s">
        <v>89</v>
      </c>
      <c r="BK126" s="207">
        <f t="shared" si="9"/>
        <v>0</v>
      </c>
      <c r="BL126" s="19" t="s">
        <v>104</v>
      </c>
      <c r="BM126" s="206" t="s">
        <v>546</v>
      </c>
    </row>
    <row r="127" spans="1:65" s="2" customFormat="1" ht="16.5" customHeight="1">
      <c r="A127" s="37"/>
      <c r="B127" s="38"/>
      <c r="C127" s="255" t="s">
        <v>8</v>
      </c>
      <c r="D127" s="255" t="s">
        <v>633</v>
      </c>
      <c r="E127" s="256" t="s">
        <v>7528</v>
      </c>
      <c r="F127" s="257" t="s">
        <v>7529</v>
      </c>
      <c r="G127" s="258" t="s">
        <v>518</v>
      </c>
      <c r="H127" s="259">
        <v>24</v>
      </c>
      <c r="I127" s="260"/>
      <c r="J127" s="261">
        <f t="shared" si="0"/>
        <v>0</v>
      </c>
      <c r="K127" s="257" t="s">
        <v>44</v>
      </c>
      <c r="L127" s="262"/>
      <c r="M127" s="263" t="s">
        <v>44</v>
      </c>
      <c r="N127" s="264" t="s">
        <v>53</v>
      </c>
      <c r="O127" s="67"/>
      <c r="P127" s="204">
        <f t="shared" si="1"/>
        <v>0</v>
      </c>
      <c r="Q127" s="204">
        <v>0</v>
      </c>
      <c r="R127" s="204">
        <f t="shared" si="2"/>
        <v>0</v>
      </c>
      <c r="S127" s="204">
        <v>0</v>
      </c>
      <c r="T127" s="205">
        <f t="shared" si="3"/>
        <v>0</v>
      </c>
      <c r="U127" s="37"/>
      <c r="V127" s="37"/>
      <c r="W127" s="37"/>
      <c r="X127" s="37"/>
      <c r="Y127" s="37"/>
      <c r="Z127" s="37"/>
      <c r="AA127" s="37"/>
      <c r="AB127" s="37"/>
      <c r="AC127" s="37"/>
      <c r="AD127" s="37"/>
      <c r="AE127" s="37"/>
      <c r="AR127" s="206" t="s">
        <v>351</v>
      </c>
      <c r="AT127" s="206" t="s">
        <v>633</v>
      </c>
      <c r="AU127" s="206" t="s">
        <v>91</v>
      </c>
      <c r="AY127" s="19" t="s">
        <v>262</v>
      </c>
      <c r="BE127" s="207">
        <f t="shared" si="4"/>
        <v>0</v>
      </c>
      <c r="BF127" s="207">
        <f t="shared" si="5"/>
        <v>0</v>
      </c>
      <c r="BG127" s="207">
        <f t="shared" si="6"/>
        <v>0</v>
      </c>
      <c r="BH127" s="207">
        <f t="shared" si="7"/>
        <v>0</v>
      </c>
      <c r="BI127" s="207">
        <f t="shared" si="8"/>
        <v>0</v>
      </c>
      <c r="BJ127" s="19" t="s">
        <v>89</v>
      </c>
      <c r="BK127" s="207">
        <f t="shared" si="9"/>
        <v>0</v>
      </c>
      <c r="BL127" s="19" t="s">
        <v>104</v>
      </c>
      <c r="BM127" s="206" t="s">
        <v>587</v>
      </c>
    </row>
    <row r="128" spans="1:65" s="2" customFormat="1" ht="16.5" customHeight="1">
      <c r="A128" s="37"/>
      <c r="B128" s="38"/>
      <c r="C128" s="255" t="s">
        <v>442</v>
      </c>
      <c r="D128" s="255" t="s">
        <v>633</v>
      </c>
      <c r="E128" s="256" t="s">
        <v>7530</v>
      </c>
      <c r="F128" s="257" t="s">
        <v>7531</v>
      </c>
      <c r="G128" s="258" t="s">
        <v>518</v>
      </c>
      <c r="H128" s="259">
        <v>1</v>
      </c>
      <c r="I128" s="260"/>
      <c r="J128" s="261">
        <f t="shared" si="0"/>
        <v>0</v>
      </c>
      <c r="K128" s="257" t="s">
        <v>44</v>
      </c>
      <c r="L128" s="262"/>
      <c r="M128" s="263" t="s">
        <v>44</v>
      </c>
      <c r="N128" s="264" t="s">
        <v>53</v>
      </c>
      <c r="O128" s="67"/>
      <c r="P128" s="204">
        <f t="shared" si="1"/>
        <v>0</v>
      </c>
      <c r="Q128" s="204">
        <v>0</v>
      </c>
      <c r="R128" s="204">
        <f t="shared" si="2"/>
        <v>0</v>
      </c>
      <c r="S128" s="204">
        <v>0</v>
      </c>
      <c r="T128" s="205">
        <f t="shared" si="3"/>
        <v>0</v>
      </c>
      <c r="U128" s="37"/>
      <c r="V128" s="37"/>
      <c r="W128" s="37"/>
      <c r="X128" s="37"/>
      <c r="Y128" s="37"/>
      <c r="Z128" s="37"/>
      <c r="AA128" s="37"/>
      <c r="AB128" s="37"/>
      <c r="AC128" s="37"/>
      <c r="AD128" s="37"/>
      <c r="AE128" s="37"/>
      <c r="AR128" s="206" t="s">
        <v>351</v>
      </c>
      <c r="AT128" s="206" t="s">
        <v>633</v>
      </c>
      <c r="AU128" s="206" t="s">
        <v>91</v>
      </c>
      <c r="AY128" s="19" t="s">
        <v>262</v>
      </c>
      <c r="BE128" s="207">
        <f t="shared" si="4"/>
        <v>0</v>
      </c>
      <c r="BF128" s="207">
        <f t="shared" si="5"/>
        <v>0</v>
      </c>
      <c r="BG128" s="207">
        <f t="shared" si="6"/>
        <v>0</v>
      </c>
      <c r="BH128" s="207">
        <f t="shared" si="7"/>
        <v>0</v>
      </c>
      <c r="BI128" s="207">
        <f t="shared" si="8"/>
        <v>0</v>
      </c>
      <c r="BJ128" s="19" t="s">
        <v>89</v>
      </c>
      <c r="BK128" s="207">
        <f t="shared" si="9"/>
        <v>0</v>
      </c>
      <c r="BL128" s="19" t="s">
        <v>104</v>
      </c>
      <c r="BM128" s="206" t="s">
        <v>619</v>
      </c>
    </row>
    <row r="129" spans="1:65" s="2" customFormat="1" ht="16.5" customHeight="1">
      <c r="A129" s="37"/>
      <c r="B129" s="38"/>
      <c r="C129" s="255" t="s">
        <v>453</v>
      </c>
      <c r="D129" s="255" t="s">
        <v>633</v>
      </c>
      <c r="E129" s="256" t="s">
        <v>7532</v>
      </c>
      <c r="F129" s="257" t="s">
        <v>7533</v>
      </c>
      <c r="G129" s="258" t="s">
        <v>518</v>
      </c>
      <c r="H129" s="259">
        <v>24</v>
      </c>
      <c r="I129" s="260"/>
      <c r="J129" s="261">
        <f t="shared" si="0"/>
        <v>0</v>
      </c>
      <c r="K129" s="257" t="s">
        <v>44</v>
      </c>
      <c r="L129" s="262"/>
      <c r="M129" s="263" t="s">
        <v>44</v>
      </c>
      <c r="N129" s="264" t="s">
        <v>53</v>
      </c>
      <c r="O129" s="67"/>
      <c r="P129" s="204">
        <f t="shared" si="1"/>
        <v>0</v>
      </c>
      <c r="Q129" s="204">
        <v>0</v>
      </c>
      <c r="R129" s="204">
        <f t="shared" si="2"/>
        <v>0</v>
      </c>
      <c r="S129" s="204">
        <v>0</v>
      </c>
      <c r="T129" s="205">
        <f t="shared" si="3"/>
        <v>0</v>
      </c>
      <c r="U129" s="37"/>
      <c r="V129" s="37"/>
      <c r="W129" s="37"/>
      <c r="X129" s="37"/>
      <c r="Y129" s="37"/>
      <c r="Z129" s="37"/>
      <c r="AA129" s="37"/>
      <c r="AB129" s="37"/>
      <c r="AC129" s="37"/>
      <c r="AD129" s="37"/>
      <c r="AE129" s="37"/>
      <c r="AR129" s="206" t="s">
        <v>351</v>
      </c>
      <c r="AT129" s="206" t="s">
        <v>633</v>
      </c>
      <c r="AU129" s="206" t="s">
        <v>91</v>
      </c>
      <c r="AY129" s="19" t="s">
        <v>262</v>
      </c>
      <c r="BE129" s="207">
        <f t="shared" si="4"/>
        <v>0</v>
      </c>
      <c r="BF129" s="207">
        <f t="shared" si="5"/>
        <v>0</v>
      </c>
      <c r="BG129" s="207">
        <f t="shared" si="6"/>
        <v>0</v>
      </c>
      <c r="BH129" s="207">
        <f t="shared" si="7"/>
        <v>0</v>
      </c>
      <c r="BI129" s="207">
        <f t="shared" si="8"/>
        <v>0</v>
      </c>
      <c r="BJ129" s="19" t="s">
        <v>89</v>
      </c>
      <c r="BK129" s="207">
        <f t="shared" si="9"/>
        <v>0</v>
      </c>
      <c r="BL129" s="19" t="s">
        <v>104</v>
      </c>
      <c r="BM129" s="206" t="s">
        <v>638</v>
      </c>
    </row>
    <row r="130" spans="1:65" s="2" customFormat="1" ht="16.5" customHeight="1">
      <c r="A130" s="37"/>
      <c r="B130" s="38"/>
      <c r="C130" s="255" t="s">
        <v>463</v>
      </c>
      <c r="D130" s="255" t="s">
        <v>633</v>
      </c>
      <c r="E130" s="256" t="s">
        <v>7534</v>
      </c>
      <c r="F130" s="257" t="s">
        <v>7535</v>
      </c>
      <c r="G130" s="258" t="s">
        <v>518</v>
      </c>
      <c r="H130" s="259">
        <v>3</v>
      </c>
      <c r="I130" s="260"/>
      <c r="J130" s="261">
        <f t="shared" si="0"/>
        <v>0</v>
      </c>
      <c r="K130" s="257" t="s">
        <v>44</v>
      </c>
      <c r="L130" s="262"/>
      <c r="M130" s="263" t="s">
        <v>44</v>
      </c>
      <c r="N130" s="264" t="s">
        <v>53</v>
      </c>
      <c r="O130" s="67"/>
      <c r="P130" s="204">
        <f t="shared" si="1"/>
        <v>0</v>
      </c>
      <c r="Q130" s="204">
        <v>0</v>
      </c>
      <c r="R130" s="204">
        <f t="shared" si="2"/>
        <v>0</v>
      </c>
      <c r="S130" s="204">
        <v>0</v>
      </c>
      <c r="T130" s="205">
        <f t="shared" si="3"/>
        <v>0</v>
      </c>
      <c r="U130" s="37"/>
      <c r="V130" s="37"/>
      <c r="W130" s="37"/>
      <c r="X130" s="37"/>
      <c r="Y130" s="37"/>
      <c r="Z130" s="37"/>
      <c r="AA130" s="37"/>
      <c r="AB130" s="37"/>
      <c r="AC130" s="37"/>
      <c r="AD130" s="37"/>
      <c r="AE130" s="37"/>
      <c r="AR130" s="206" t="s">
        <v>351</v>
      </c>
      <c r="AT130" s="206" t="s">
        <v>633</v>
      </c>
      <c r="AU130" s="206" t="s">
        <v>91</v>
      </c>
      <c r="AY130" s="19" t="s">
        <v>262</v>
      </c>
      <c r="BE130" s="207">
        <f t="shared" si="4"/>
        <v>0</v>
      </c>
      <c r="BF130" s="207">
        <f t="shared" si="5"/>
        <v>0</v>
      </c>
      <c r="BG130" s="207">
        <f t="shared" si="6"/>
        <v>0</v>
      </c>
      <c r="BH130" s="207">
        <f t="shared" si="7"/>
        <v>0</v>
      </c>
      <c r="BI130" s="207">
        <f t="shared" si="8"/>
        <v>0</v>
      </c>
      <c r="BJ130" s="19" t="s">
        <v>89</v>
      </c>
      <c r="BK130" s="207">
        <f t="shared" si="9"/>
        <v>0</v>
      </c>
      <c r="BL130" s="19" t="s">
        <v>104</v>
      </c>
      <c r="BM130" s="206" t="s">
        <v>657</v>
      </c>
    </row>
    <row r="131" spans="1:65" s="2" customFormat="1" ht="16.5" customHeight="1">
      <c r="A131" s="37"/>
      <c r="B131" s="38"/>
      <c r="C131" s="255" t="s">
        <v>467</v>
      </c>
      <c r="D131" s="255" t="s">
        <v>633</v>
      </c>
      <c r="E131" s="256" t="s">
        <v>7536</v>
      </c>
      <c r="F131" s="257" t="s">
        <v>7537</v>
      </c>
      <c r="G131" s="258" t="s">
        <v>518</v>
      </c>
      <c r="H131" s="259">
        <v>24</v>
      </c>
      <c r="I131" s="260"/>
      <c r="J131" s="261">
        <f t="shared" si="0"/>
        <v>0</v>
      </c>
      <c r="K131" s="257" t="s">
        <v>44</v>
      </c>
      <c r="L131" s="262"/>
      <c r="M131" s="263" t="s">
        <v>44</v>
      </c>
      <c r="N131" s="264" t="s">
        <v>53</v>
      </c>
      <c r="O131" s="67"/>
      <c r="P131" s="204">
        <f t="shared" si="1"/>
        <v>0</v>
      </c>
      <c r="Q131" s="204">
        <v>0</v>
      </c>
      <c r="R131" s="204">
        <f t="shared" si="2"/>
        <v>0</v>
      </c>
      <c r="S131" s="204">
        <v>0</v>
      </c>
      <c r="T131" s="205">
        <f t="shared" si="3"/>
        <v>0</v>
      </c>
      <c r="U131" s="37"/>
      <c r="V131" s="37"/>
      <c r="W131" s="37"/>
      <c r="X131" s="37"/>
      <c r="Y131" s="37"/>
      <c r="Z131" s="37"/>
      <c r="AA131" s="37"/>
      <c r="AB131" s="37"/>
      <c r="AC131" s="37"/>
      <c r="AD131" s="37"/>
      <c r="AE131" s="37"/>
      <c r="AR131" s="206" t="s">
        <v>351</v>
      </c>
      <c r="AT131" s="206" t="s">
        <v>633</v>
      </c>
      <c r="AU131" s="206" t="s">
        <v>91</v>
      </c>
      <c r="AY131" s="19" t="s">
        <v>262</v>
      </c>
      <c r="BE131" s="207">
        <f t="shared" si="4"/>
        <v>0</v>
      </c>
      <c r="BF131" s="207">
        <f t="shared" si="5"/>
        <v>0</v>
      </c>
      <c r="BG131" s="207">
        <f t="shared" si="6"/>
        <v>0</v>
      </c>
      <c r="BH131" s="207">
        <f t="shared" si="7"/>
        <v>0</v>
      </c>
      <c r="BI131" s="207">
        <f t="shared" si="8"/>
        <v>0</v>
      </c>
      <c r="BJ131" s="19" t="s">
        <v>89</v>
      </c>
      <c r="BK131" s="207">
        <f t="shared" si="9"/>
        <v>0</v>
      </c>
      <c r="BL131" s="19" t="s">
        <v>104</v>
      </c>
      <c r="BM131" s="206" t="s">
        <v>668</v>
      </c>
    </row>
    <row r="132" spans="1:65" s="2" customFormat="1" ht="16.5" customHeight="1">
      <c r="A132" s="37"/>
      <c r="B132" s="38"/>
      <c r="C132" s="255" t="s">
        <v>475</v>
      </c>
      <c r="D132" s="255" t="s">
        <v>633</v>
      </c>
      <c r="E132" s="256" t="s">
        <v>7538</v>
      </c>
      <c r="F132" s="257" t="s">
        <v>7539</v>
      </c>
      <c r="G132" s="258" t="s">
        <v>518</v>
      </c>
      <c r="H132" s="259">
        <v>1</v>
      </c>
      <c r="I132" s="260"/>
      <c r="J132" s="261">
        <f t="shared" si="0"/>
        <v>0</v>
      </c>
      <c r="K132" s="257" t="s">
        <v>44</v>
      </c>
      <c r="L132" s="262"/>
      <c r="M132" s="263" t="s">
        <v>44</v>
      </c>
      <c r="N132" s="264" t="s">
        <v>53</v>
      </c>
      <c r="O132" s="67"/>
      <c r="P132" s="204">
        <f t="shared" si="1"/>
        <v>0</v>
      </c>
      <c r="Q132" s="204">
        <v>0</v>
      </c>
      <c r="R132" s="204">
        <f t="shared" si="2"/>
        <v>0</v>
      </c>
      <c r="S132" s="204">
        <v>0</v>
      </c>
      <c r="T132" s="205">
        <f t="shared" si="3"/>
        <v>0</v>
      </c>
      <c r="U132" s="37"/>
      <c r="V132" s="37"/>
      <c r="W132" s="37"/>
      <c r="X132" s="37"/>
      <c r="Y132" s="37"/>
      <c r="Z132" s="37"/>
      <c r="AA132" s="37"/>
      <c r="AB132" s="37"/>
      <c r="AC132" s="37"/>
      <c r="AD132" s="37"/>
      <c r="AE132" s="37"/>
      <c r="AR132" s="206" t="s">
        <v>351</v>
      </c>
      <c r="AT132" s="206" t="s">
        <v>633</v>
      </c>
      <c r="AU132" s="206" t="s">
        <v>91</v>
      </c>
      <c r="AY132" s="19" t="s">
        <v>262</v>
      </c>
      <c r="BE132" s="207">
        <f t="shared" si="4"/>
        <v>0</v>
      </c>
      <c r="BF132" s="207">
        <f t="shared" si="5"/>
        <v>0</v>
      </c>
      <c r="BG132" s="207">
        <f t="shared" si="6"/>
        <v>0</v>
      </c>
      <c r="BH132" s="207">
        <f t="shared" si="7"/>
        <v>0</v>
      </c>
      <c r="BI132" s="207">
        <f t="shared" si="8"/>
        <v>0</v>
      </c>
      <c r="BJ132" s="19" t="s">
        <v>89</v>
      </c>
      <c r="BK132" s="207">
        <f t="shared" si="9"/>
        <v>0</v>
      </c>
      <c r="BL132" s="19" t="s">
        <v>104</v>
      </c>
      <c r="BM132" s="206" t="s">
        <v>708</v>
      </c>
    </row>
    <row r="133" spans="1:65" s="12" customFormat="1" ht="22.75" customHeight="1">
      <c r="B133" s="179"/>
      <c r="C133" s="180"/>
      <c r="D133" s="181" t="s">
        <v>81</v>
      </c>
      <c r="E133" s="193" t="s">
        <v>5320</v>
      </c>
      <c r="F133" s="193" t="s">
        <v>7540</v>
      </c>
      <c r="G133" s="180"/>
      <c r="H133" s="180"/>
      <c r="I133" s="183"/>
      <c r="J133" s="194">
        <f>BK133</f>
        <v>0</v>
      </c>
      <c r="K133" s="180"/>
      <c r="L133" s="185"/>
      <c r="M133" s="186"/>
      <c r="N133" s="187"/>
      <c r="O133" s="187"/>
      <c r="P133" s="188">
        <f>SUM(P134:P152)</f>
        <v>0</v>
      </c>
      <c r="Q133" s="187"/>
      <c r="R133" s="188">
        <f>SUM(R134:R152)</f>
        <v>0</v>
      </c>
      <c r="S133" s="187"/>
      <c r="T133" s="189">
        <f>SUM(T134:T152)</f>
        <v>0</v>
      </c>
      <c r="AR133" s="190" t="s">
        <v>89</v>
      </c>
      <c r="AT133" s="191" t="s">
        <v>81</v>
      </c>
      <c r="AU133" s="191" t="s">
        <v>89</v>
      </c>
      <c r="AY133" s="190" t="s">
        <v>262</v>
      </c>
      <c r="BK133" s="192">
        <f>SUM(BK134:BK152)</f>
        <v>0</v>
      </c>
    </row>
    <row r="134" spans="1:65" s="2" customFormat="1" ht="21.75" customHeight="1">
      <c r="A134" s="37"/>
      <c r="B134" s="38"/>
      <c r="C134" s="255" t="s">
        <v>7</v>
      </c>
      <c r="D134" s="255" t="s">
        <v>633</v>
      </c>
      <c r="E134" s="256" t="s">
        <v>7541</v>
      </c>
      <c r="F134" s="257" t="s">
        <v>7542</v>
      </c>
      <c r="G134" s="258" t="s">
        <v>518</v>
      </c>
      <c r="H134" s="259">
        <v>1</v>
      </c>
      <c r="I134" s="260"/>
      <c r="J134" s="261">
        <f t="shared" ref="J134:J152" si="10">ROUND(I134*H134,2)</f>
        <v>0</v>
      </c>
      <c r="K134" s="257" t="s">
        <v>44</v>
      </c>
      <c r="L134" s="262"/>
      <c r="M134" s="263" t="s">
        <v>44</v>
      </c>
      <c r="N134" s="264" t="s">
        <v>53</v>
      </c>
      <c r="O134" s="67"/>
      <c r="P134" s="204">
        <f t="shared" ref="P134:P152" si="11">O134*H134</f>
        <v>0</v>
      </c>
      <c r="Q134" s="204">
        <v>0</v>
      </c>
      <c r="R134" s="204">
        <f t="shared" ref="R134:R152" si="12">Q134*H134</f>
        <v>0</v>
      </c>
      <c r="S134" s="204">
        <v>0</v>
      </c>
      <c r="T134" s="205">
        <f t="shared" ref="T134:T152" si="13">S134*H134</f>
        <v>0</v>
      </c>
      <c r="U134" s="37"/>
      <c r="V134" s="37"/>
      <c r="W134" s="37"/>
      <c r="X134" s="37"/>
      <c r="Y134" s="37"/>
      <c r="Z134" s="37"/>
      <c r="AA134" s="37"/>
      <c r="AB134" s="37"/>
      <c r="AC134" s="37"/>
      <c r="AD134" s="37"/>
      <c r="AE134" s="37"/>
      <c r="AR134" s="206" t="s">
        <v>351</v>
      </c>
      <c r="AT134" s="206" t="s">
        <v>633</v>
      </c>
      <c r="AU134" s="206" t="s">
        <v>91</v>
      </c>
      <c r="AY134" s="19" t="s">
        <v>262</v>
      </c>
      <c r="BE134" s="207">
        <f t="shared" ref="BE134:BE152" si="14">IF(N134="základní",J134,0)</f>
        <v>0</v>
      </c>
      <c r="BF134" s="207">
        <f t="shared" ref="BF134:BF152" si="15">IF(N134="snížená",J134,0)</f>
        <v>0</v>
      </c>
      <c r="BG134" s="207">
        <f t="shared" ref="BG134:BG152" si="16">IF(N134="zákl. přenesená",J134,0)</f>
        <v>0</v>
      </c>
      <c r="BH134" s="207">
        <f t="shared" ref="BH134:BH152" si="17">IF(N134="sníž. přenesená",J134,0)</f>
        <v>0</v>
      </c>
      <c r="BI134" s="207">
        <f t="shared" ref="BI134:BI152" si="18">IF(N134="nulová",J134,0)</f>
        <v>0</v>
      </c>
      <c r="BJ134" s="19" t="s">
        <v>89</v>
      </c>
      <c r="BK134" s="207">
        <f t="shared" ref="BK134:BK152" si="19">ROUND(I134*H134,2)</f>
        <v>0</v>
      </c>
      <c r="BL134" s="19" t="s">
        <v>104</v>
      </c>
      <c r="BM134" s="206" t="s">
        <v>718</v>
      </c>
    </row>
    <row r="135" spans="1:65" s="2" customFormat="1" ht="16.5" customHeight="1">
      <c r="A135" s="37"/>
      <c r="B135" s="38"/>
      <c r="C135" s="255" t="s">
        <v>496</v>
      </c>
      <c r="D135" s="255" t="s">
        <v>633</v>
      </c>
      <c r="E135" s="256" t="s">
        <v>7502</v>
      </c>
      <c r="F135" s="257" t="s">
        <v>7503</v>
      </c>
      <c r="G135" s="258" t="s">
        <v>518</v>
      </c>
      <c r="H135" s="259">
        <v>1</v>
      </c>
      <c r="I135" s="260"/>
      <c r="J135" s="261">
        <f t="shared" si="10"/>
        <v>0</v>
      </c>
      <c r="K135" s="257" t="s">
        <v>44</v>
      </c>
      <c r="L135" s="262"/>
      <c r="M135" s="263" t="s">
        <v>44</v>
      </c>
      <c r="N135" s="264" t="s">
        <v>53</v>
      </c>
      <c r="O135" s="67"/>
      <c r="P135" s="204">
        <f t="shared" si="11"/>
        <v>0</v>
      </c>
      <c r="Q135" s="204">
        <v>0</v>
      </c>
      <c r="R135" s="204">
        <f t="shared" si="12"/>
        <v>0</v>
      </c>
      <c r="S135" s="204">
        <v>0</v>
      </c>
      <c r="T135" s="205">
        <f t="shared" si="13"/>
        <v>0</v>
      </c>
      <c r="U135" s="37"/>
      <c r="V135" s="37"/>
      <c r="W135" s="37"/>
      <c r="X135" s="37"/>
      <c r="Y135" s="37"/>
      <c r="Z135" s="37"/>
      <c r="AA135" s="37"/>
      <c r="AB135" s="37"/>
      <c r="AC135" s="37"/>
      <c r="AD135" s="37"/>
      <c r="AE135" s="37"/>
      <c r="AR135" s="206" t="s">
        <v>351</v>
      </c>
      <c r="AT135" s="206" t="s">
        <v>633</v>
      </c>
      <c r="AU135" s="206" t="s">
        <v>91</v>
      </c>
      <c r="AY135" s="19" t="s">
        <v>262</v>
      </c>
      <c r="BE135" s="207">
        <f t="shared" si="14"/>
        <v>0</v>
      </c>
      <c r="BF135" s="207">
        <f t="shared" si="15"/>
        <v>0</v>
      </c>
      <c r="BG135" s="207">
        <f t="shared" si="16"/>
        <v>0</v>
      </c>
      <c r="BH135" s="207">
        <f t="shared" si="17"/>
        <v>0</v>
      </c>
      <c r="BI135" s="207">
        <f t="shared" si="18"/>
        <v>0</v>
      </c>
      <c r="BJ135" s="19" t="s">
        <v>89</v>
      </c>
      <c r="BK135" s="207">
        <f t="shared" si="19"/>
        <v>0</v>
      </c>
      <c r="BL135" s="19" t="s">
        <v>104</v>
      </c>
      <c r="BM135" s="206" t="s">
        <v>733</v>
      </c>
    </row>
    <row r="136" spans="1:65" s="2" customFormat="1" ht="16.5" customHeight="1">
      <c r="A136" s="37"/>
      <c r="B136" s="38"/>
      <c r="C136" s="255" t="s">
        <v>511</v>
      </c>
      <c r="D136" s="255" t="s">
        <v>633</v>
      </c>
      <c r="E136" s="256" t="s">
        <v>7504</v>
      </c>
      <c r="F136" s="257" t="s">
        <v>7505</v>
      </c>
      <c r="G136" s="258" t="s">
        <v>518</v>
      </c>
      <c r="H136" s="259">
        <v>1</v>
      </c>
      <c r="I136" s="260"/>
      <c r="J136" s="261">
        <f t="shared" si="10"/>
        <v>0</v>
      </c>
      <c r="K136" s="257" t="s">
        <v>44</v>
      </c>
      <c r="L136" s="262"/>
      <c r="M136" s="263" t="s">
        <v>44</v>
      </c>
      <c r="N136" s="264" t="s">
        <v>53</v>
      </c>
      <c r="O136" s="67"/>
      <c r="P136" s="204">
        <f t="shared" si="11"/>
        <v>0</v>
      </c>
      <c r="Q136" s="204">
        <v>0</v>
      </c>
      <c r="R136" s="204">
        <f t="shared" si="12"/>
        <v>0</v>
      </c>
      <c r="S136" s="204">
        <v>0</v>
      </c>
      <c r="T136" s="205">
        <f t="shared" si="13"/>
        <v>0</v>
      </c>
      <c r="U136" s="37"/>
      <c r="V136" s="37"/>
      <c r="W136" s="37"/>
      <c r="X136" s="37"/>
      <c r="Y136" s="37"/>
      <c r="Z136" s="37"/>
      <c r="AA136" s="37"/>
      <c r="AB136" s="37"/>
      <c r="AC136" s="37"/>
      <c r="AD136" s="37"/>
      <c r="AE136" s="37"/>
      <c r="AR136" s="206" t="s">
        <v>351</v>
      </c>
      <c r="AT136" s="206" t="s">
        <v>633</v>
      </c>
      <c r="AU136" s="206" t="s">
        <v>91</v>
      </c>
      <c r="AY136" s="19" t="s">
        <v>262</v>
      </c>
      <c r="BE136" s="207">
        <f t="shared" si="14"/>
        <v>0</v>
      </c>
      <c r="BF136" s="207">
        <f t="shared" si="15"/>
        <v>0</v>
      </c>
      <c r="BG136" s="207">
        <f t="shared" si="16"/>
        <v>0</v>
      </c>
      <c r="BH136" s="207">
        <f t="shared" si="17"/>
        <v>0</v>
      </c>
      <c r="BI136" s="207">
        <f t="shared" si="18"/>
        <v>0</v>
      </c>
      <c r="BJ136" s="19" t="s">
        <v>89</v>
      </c>
      <c r="BK136" s="207">
        <f t="shared" si="19"/>
        <v>0</v>
      </c>
      <c r="BL136" s="19" t="s">
        <v>104</v>
      </c>
      <c r="BM136" s="206" t="s">
        <v>744</v>
      </c>
    </row>
    <row r="137" spans="1:65" s="2" customFormat="1" ht="16.5" customHeight="1">
      <c r="A137" s="37"/>
      <c r="B137" s="38"/>
      <c r="C137" s="255" t="s">
        <v>515</v>
      </c>
      <c r="D137" s="255" t="s">
        <v>633</v>
      </c>
      <c r="E137" s="256" t="s">
        <v>7506</v>
      </c>
      <c r="F137" s="257" t="s">
        <v>7507</v>
      </c>
      <c r="G137" s="258" t="s">
        <v>518</v>
      </c>
      <c r="H137" s="259">
        <v>1</v>
      </c>
      <c r="I137" s="260"/>
      <c r="J137" s="261">
        <f t="shared" si="10"/>
        <v>0</v>
      </c>
      <c r="K137" s="257" t="s">
        <v>44</v>
      </c>
      <c r="L137" s="262"/>
      <c r="M137" s="263" t="s">
        <v>44</v>
      </c>
      <c r="N137" s="264" t="s">
        <v>53</v>
      </c>
      <c r="O137" s="67"/>
      <c r="P137" s="204">
        <f t="shared" si="11"/>
        <v>0</v>
      </c>
      <c r="Q137" s="204">
        <v>0</v>
      </c>
      <c r="R137" s="204">
        <f t="shared" si="12"/>
        <v>0</v>
      </c>
      <c r="S137" s="204">
        <v>0</v>
      </c>
      <c r="T137" s="205">
        <f t="shared" si="13"/>
        <v>0</v>
      </c>
      <c r="U137" s="37"/>
      <c r="V137" s="37"/>
      <c r="W137" s="37"/>
      <c r="X137" s="37"/>
      <c r="Y137" s="37"/>
      <c r="Z137" s="37"/>
      <c r="AA137" s="37"/>
      <c r="AB137" s="37"/>
      <c r="AC137" s="37"/>
      <c r="AD137" s="37"/>
      <c r="AE137" s="37"/>
      <c r="AR137" s="206" t="s">
        <v>351</v>
      </c>
      <c r="AT137" s="206" t="s">
        <v>633</v>
      </c>
      <c r="AU137" s="206" t="s">
        <v>91</v>
      </c>
      <c r="AY137" s="19" t="s">
        <v>262</v>
      </c>
      <c r="BE137" s="207">
        <f t="shared" si="14"/>
        <v>0</v>
      </c>
      <c r="BF137" s="207">
        <f t="shared" si="15"/>
        <v>0</v>
      </c>
      <c r="BG137" s="207">
        <f t="shared" si="16"/>
        <v>0</v>
      </c>
      <c r="BH137" s="207">
        <f t="shared" si="17"/>
        <v>0</v>
      </c>
      <c r="BI137" s="207">
        <f t="shared" si="18"/>
        <v>0</v>
      </c>
      <c r="BJ137" s="19" t="s">
        <v>89</v>
      </c>
      <c r="BK137" s="207">
        <f t="shared" si="19"/>
        <v>0</v>
      </c>
      <c r="BL137" s="19" t="s">
        <v>104</v>
      </c>
      <c r="BM137" s="206" t="s">
        <v>903</v>
      </c>
    </row>
    <row r="138" spans="1:65" s="2" customFormat="1" ht="16.5" customHeight="1">
      <c r="A138" s="37"/>
      <c r="B138" s="38"/>
      <c r="C138" s="255" t="s">
        <v>523</v>
      </c>
      <c r="D138" s="255" t="s">
        <v>633</v>
      </c>
      <c r="E138" s="256" t="s">
        <v>7543</v>
      </c>
      <c r="F138" s="257" t="s">
        <v>7544</v>
      </c>
      <c r="G138" s="258" t="s">
        <v>518</v>
      </c>
      <c r="H138" s="259">
        <v>2</v>
      </c>
      <c r="I138" s="260"/>
      <c r="J138" s="261">
        <f t="shared" si="10"/>
        <v>0</v>
      </c>
      <c r="K138" s="257" t="s">
        <v>44</v>
      </c>
      <c r="L138" s="262"/>
      <c r="M138" s="263" t="s">
        <v>44</v>
      </c>
      <c r="N138" s="264" t="s">
        <v>53</v>
      </c>
      <c r="O138" s="67"/>
      <c r="P138" s="204">
        <f t="shared" si="11"/>
        <v>0</v>
      </c>
      <c r="Q138" s="204">
        <v>0</v>
      </c>
      <c r="R138" s="204">
        <f t="shared" si="12"/>
        <v>0</v>
      </c>
      <c r="S138" s="204">
        <v>0</v>
      </c>
      <c r="T138" s="205">
        <f t="shared" si="13"/>
        <v>0</v>
      </c>
      <c r="U138" s="37"/>
      <c r="V138" s="37"/>
      <c r="W138" s="37"/>
      <c r="X138" s="37"/>
      <c r="Y138" s="37"/>
      <c r="Z138" s="37"/>
      <c r="AA138" s="37"/>
      <c r="AB138" s="37"/>
      <c r="AC138" s="37"/>
      <c r="AD138" s="37"/>
      <c r="AE138" s="37"/>
      <c r="AR138" s="206" t="s">
        <v>351</v>
      </c>
      <c r="AT138" s="206" t="s">
        <v>633</v>
      </c>
      <c r="AU138" s="206" t="s">
        <v>91</v>
      </c>
      <c r="AY138" s="19" t="s">
        <v>262</v>
      </c>
      <c r="BE138" s="207">
        <f t="shared" si="14"/>
        <v>0</v>
      </c>
      <c r="BF138" s="207">
        <f t="shared" si="15"/>
        <v>0</v>
      </c>
      <c r="BG138" s="207">
        <f t="shared" si="16"/>
        <v>0</v>
      </c>
      <c r="BH138" s="207">
        <f t="shared" si="17"/>
        <v>0</v>
      </c>
      <c r="BI138" s="207">
        <f t="shared" si="18"/>
        <v>0</v>
      </c>
      <c r="BJ138" s="19" t="s">
        <v>89</v>
      </c>
      <c r="BK138" s="207">
        <f t="shared" si="19"/>
        <v>0</v>
      </c>
      <c r="BL138" s="19" t="s">
        <v>104</v>
      </c>
      <c r="BM138" s="206" t="s">
        <v>939</v>
      </c>
    </row>
    <row r="139" spans="1:65" s="2" customFormat="1" ht="16.5" customHeight="1">
      <c r="A139" s="37"/>
      <c r="B139" s="38"/>
      <c r="C139" s="255" t="s">
        <v>529</v>
      </c>
      <c r="D139" s="255" t="s">
        <v>633</v>
      </c>
      <c r="E139" s="256" t="s">
        <v>7510</v>
      </c>
      <c r="F139" s="257" t="s">
        <v>7511</v>
      </c>
      <c r="G139" s="258" t="s">
        <v>518</v>
      </c>
      <c r="H139" s="259">
        <v>10</v>
      </c>
      <c r="I139" s="260"/>
      <c r="J139" s="261">
        <f t="shared" si="10"/>
        <v>0</v>
      </c>
      <c r="K139" s="257" t="s">
        <v>44</v>
      </c>
      <c r="L139" s="262"/>
      <c r="M139" s="263" t="s">
        <v>44</v>
      </c>
      <c r="N139" s="264" t="s">
        <v>53</v>
      </c>
      <c r="O139" s="67"/>
      <c r="P139" s="204">
        <f t="shared" si="11"/>
        <v>0</v>
      </c>
      <c r="Q139" s="204">
        <v>0</v>
      </c>
      <c r="R139" s="204">
        <f t="shared" si="12"/>
        <v>0</v>
      </c>
      <c r="S139" s="204">
        <v>0</v>
      </c>
      <c r="T139" s="205">
        <f t="shared" si="13"/>
        <v>0</v>
      </c>
      <c r="U139" s="37"/>
      <c r="V139" s="37"/>
      <c r="W139" s="37"/>
      <c r="X139" s="37"/>
      <c r="Y139" s="37"/>
      <c r="Z139" s="37"/>
      <c r="AA139" s="37"/>
      <c r="AB139" s="37"/>
      <c r="AC139" s="37"/>
      <c r="AD139" s="37"/>
      <c r="AE139" s="37"/>
      <c r="AR139" s="206" t="s">
        <v>351</v>
      </c>
      <c r="AT139" s="206" t="s">
        <v>633</v>
      </c>
      <c r="AU139" s="206" t="s">
        <v>91</v>
      </c>
      <c r="AY139" s="19" t="s">
        <v>262</v>
      </c>
      <c r="BE139" s="207">
        <f t="shared" si="14"/>
        <v>0</v>
      </c>
      <c r="BF139" s="207">
        <f t="shared" si="15"/>
        <v>0</v>
      </c>
      <c r="BG139" s="207">
        <f t="shared" si="16"/>
        <v>0</v>
      </c>
      <c r="BH139" s="207">
        <f t="shared" si="17"/>
        <v>0</v>
      </c>
      <c r="BI139" s="207">
        <f t="shared" si="18"/>
        <v>0</v>
      </c>
      <c r="BJ139" s="19" t="s">
        <v>89</v>
      </c>
      <c r="BK139" s="207">
        <f t="shared" si="19"/>
        <v>0</v>
      </c>
      <c r="BL139" s="19" t="s">
        <v>104</v>
      </c>
      <c r="BM139" s="206" t="s">
        <v>955</v>
      </c>
    </row>
    <row r="140" spans="1:65" s="2" customFormat="1" ht="16.5" customHeight="1">
      <c r="A140" s="37"/>
      <c r="B140" s="38"/>
      <c r="C140" s="255" t="s">
        <v>539</v>
      </c>
      <c r="D140" s="255" t="s">
        <v>633</v>
      </c>
      <c r="E140" s="256" t="s">
        <v>7512</v>
      </c>
      <c r="F140" s="257" t="s">
        <v>7513</v>
      </c>
      <c r="G140" s="258" t="s">
        <v>518</v>
      </c>
      <c r="H140" s="259">
        <v>1</v>
      </c>
      <c r="I140" s="260"/>
      <c r="J140" s="261">
        <f t="shared" si="10"/>
        <v>0</v>
      </c>
      <c r="K140" s="257" t="s">
        <v>44</v>
      </c>
      <c r="L140" s="262"/>
      <c r="M140" s="263" t="s">
        <v>44</v>
      </c>
      <c r="N140" s="264" t="s">
        <v>53</v>
      </c>
      <c r="O140" s="67"/>
      <c r="P140" s="204">
        <f t="shared" si="11"/>
        <v>0</v>
      </c>
      <c r="Q140" s="204">
        <v>0</v>
      </c>
      <c r="R140" s="204">
        <f t="shared" si="12"/>
        <v>0</v>
      </c>
      <c r="S140" s="204">
        <v>0</v>
      </c>
      <c r="T140" s="205">
        <f t="shared" si="13"/>
        <v>0</v>
      </c>
      <c r="U140" s="37"/>
      <c r="V140" s="37"/>
      <c r="W140" s="37"/>
      <c r="X140" s="37"/>
      <c r="Y140" s="37"/>
      <c r="Z140" s="37"/>
      <c r="AA140" s="37"/>
      <c r="AB140" s="37"/>
      <c r="AC140" s="37"/>
      <c r="AD140" s="37"/>
      <c r="AE140" s="37"/>
      <c r="AR140" s="206" t="s">
        <v>351</v>
      </c>
      <c r="AT140" s="206" t="s">
        <v>633</v>
      </c>
      <c r="AU140" s="206" t="s">
        <v>91</v>
      </c>
      <c r="AY140" s="19" t="s">
        <v>262</v>
      </c>
      <c r="BE140" s="207">
        <f t="shared" si="14"/>
        <v>0</v>
      </c>
      <c r="BF140" s="207">
        <f t="shared" si="15"/>
        <v>0</v>
      </c>
      <c r="BG140" s="207">
        <f t="shared" si="16"/>
        <v>0</v>
      </c>
      <c r="BH140" s="207">
        <f t="shared" si="17"/>
        <v>0</v>
      </c>
      <c r="BI140" s="207">
        <f t="shared" si="18"/>
        <v>0</v>
      </c>
      <c r="BJ140" s="19" t="s">
        <v>89</v>
      </c>
      <c r="BK140" s="207">
        <f t="shared" si="19"/>
        <v>0</v>
      </c>
      <c r="BL140" s="19" t="s">
        <v>104</v>
      </c>
      <c r="BM140" s="206" t="s">
        <v>982</v>
      </c>
    </row>
    <row r="141" spans="1:65" s="2" customFormat="1" ht="16.5" customHeight="1">
      <c r="A141" s="37"/>
      <c r="B141" s="38"/>
      <c r="C141" s="255" t="s">
        <v>546</v>
      </c>
      <c r="D141" s="255" t="s">
        <v>633</v>
      </c>
      <c r="E141" s="256" t="s">
        <v>7514</v>
      </c>
      <c r="F141" s="257" t="s">
        <v>7515</v>
      </c>
      <c r="G141" s="258" t="s">
        <v>518</v>
      </c>
      <c r="H141" s="259">
        <v>9</v>
      </c>
      <c r="I141" s="260"/>
      <c r="J141" s="261">
        <f t="shared" si="10"/>
        <v>0</v>
      </c>
      <c r="K141" s="257" t="s">
        <v>44</v>
      </c>
      <c r="L141" s="262"/>
      <c r="M141" s="263" t="s">
        <v>44</v>
      </c>
      <c r="N141" s="264" t="s">
        <v>53</v>
      </c>
      <c r="O141" s="67"/>
      <c r="P141" s="204">
        <f t="shared" si="11"/>
        <v>0</v>
      </c>
      <c r="Q141" s="204">
        <v>0</v>
      </c>
      <c r="R141" s="204">
        <f t="shared" si="12"/>
        <v>0</v>
      </c>
      <c r="S141" s="204">
        <v>0</v>
      </c>
      <c r="T141" s="205">
        <f t="shared" si="13"/>
        <v>0</v>
      </c>
      <c r="U141" s="37"/>
      <c r="V141" s="37"/>
      <c r="W141" s="37"/>
      <c r="X141" s="37"/>
      <c r="Y141" s="37"/>
      <c r="Z141" s="37"/>
      <c r="AA141" s="37"/>
      <c r="AB141" s="37"/>
      <c r="AC141" s="37"/>
      <c r="AD141" s="37"/>
      <c r="AE141" s="37"/>
      <c r="AR141" s="206" t="s">
        <v>351</v>
      </c>
      <c r="AT141" s="206" t="s">
        <v>633</v>
      </c>
      <c r="AU141" s="206" t="s">
        <v>91</v>
      </c>
      <c r="AY141" s="19" t="s">
        <v>262</v>
      </c>
      <c r="BE141" s="207">
        <f t="shared" si="14"/>
        <v>0</v>
      </c>
      <c r="BF141" s="207">
        <f t="shared" si="15"/>
        <v>0</v>
      </c>
      <c r="BG141" s="207">
        <f t="shared" si="16"/>
        <v>0</v>
      </c>
      <c r="BH141" s="207">
        <f t="shared" si="17"/>
        <v>0</v>
      </c>
      <c r="BI141" s="207">
        <f t="shared" si="18"/>
        <v>0</v>
      </c>
      <c r="BJ141" s="19" t="s">
        <v>89</v>
      </c>
      <c r="BK141" s="207">
        <f t="shared" si="19"/>
        <v>0</v>
      </c>
      <c r="BL141" s="19" t="s">
        <v>104</v>
      </c>
      <c r="BM141" s="206" t="s">
        <v>1014</v>
      </c>
    </row>
    <row r="142" spans="1:65" s="2" customFormat="1" ht="16.5" customHeight="1">
      <c r="A142" s="37"/>
      <c r="B142" s="38"/>
      <c r="C142" s="255" t="s">
        <v>581</v>
      </c>
      <c r="D142" s="255" t="s">
        <v>633</v>
      </c>
      <c r="E142" s="256" t="s">
        <v>7518</v>
      </c>
      <c r="F142" s="257" t="s">
        <v>7519</v>
      </c>
      <c r="G142" s="258" t="s">
        <v>518</v>
      </c>
      <c r="H142" s="259">
        <v>2</v>
      </c>
      <c r="I142" s="260"/>
      <c r="J142" s="261">
        <f t="shared" si="10"/>
        <v>0</v>
      </c>
      <c r="K142" s="257" t="s">
        <v>44</v>
      </c>
      <c r="L142" s="262"/>
      <c r="M142" s="263" t="s">
        <v>44</v>
      </c>
      <c r="N142" s="264" t="s">
        <v>53</v>
      </c>
      <c r="O142" s="67"/>
      <c r="P142" s="204">
        <f t="shared" si="11"/>
        <v>0</v>
      </c>
      <c r="Q142" s="204">
        <v>0</v>
      </c>
      <c r="R142" s="204">
        <f t="shared" si="12"/>
        <v>0</v>
      </c>
      <c r="S142" s="204">
        <v>0</v>
      </c>
      <c r="T142" s="205">
        <f t="shared" si="13"/>
        <v>0</v>
      </c>
      <c r="U142" s="37"/>
      <c r="V142" s="37"/>
      <c r="W142" s="37"/>
      <c r="X142" s="37"/>
      <c r="Y142" s="37"/>
      <c r="Z142" s="37"/>
      <c r="AA142" s="37"/>
      <c r="AB142" s="37"/>
      <c r="AC142" s="37"/>
      <c r="AD142" s="37"/>
      <c r="AE142" s="37"/>
      <c r="AR142" s="206" t="s">
        <v>351</v>
      </c>
      <c r="AT142" s="206" t="s">
        <v>633</v>
      </c>
      <c r="AU142" s="206" t="s">
        <v>91</v>
      </c>
      <c r="AY142" s="19" t="s">
        <v>262</v>
      </c>
      <c r="BE142" s="207">
        <f t="shared" si="14"/>
        <v>0</v>
      </c>
      <c r="BF142" s="207">
        <f t="shared" si="15"/>
        <v>0</v>
      </c>
      <c r="BG142" s="207">
        <f t="shared" si="16"/>
        <v>0</v>
      </c>
      <c r="BH142" s="207">
        <f t="shared" si="17"/>
        <v>0</v>
      </c>
      <c r="BI142" s="207">
        <f t="shared" si="18"/>
        <v>0</v>
      </c>
      <c r="BJ142" s="19" t="s">
        <v>89</v>
      </c>
      <c r="BK142" s="207">
        <f t="shared" si="19"/>
        <v>0</v>
      </c>
      <c r="BL142" s="19" t="s">
        <v>104</v>
      </c>
      <c r="BM142" s="206" t="s">
        <v>1028</v>
      </c>
    </row>
    <row r="143" spans="1:65" s="2" customFormat="1" ht="16.5" customHeight="1">
      <c r="A143" s="37"/>
      <c r="B143" s="38"/>
      <c r="C143" s="255" t="s">
        <v>587</v>
      </c>
      <c r="D143" s="255" t="s">
        <v>633</v>
      </c>
      <c r="E143" s="256" t="s">
        <v>7520</v>
      </c>
      <c r="F143" s="257" t="s">
        <v>7521</v>
      </c>
      <c r="G143" s="258" t="s">
        <v>518</v>
      </c>
      <c r="H143" s="259">
        <v>4</v>
      </c>
      <c r="I143" s="260"/>
      <c r="J143" s="261">
        <f t="shared" si="10"/>
        <v>0</v>
      </c>
      <c r="K143" s="257" t="s">
        <v>44</v>
      </c>
      <c r="L143" s="262"/>
      <c r="M143" s="263" t="s">
        <v>44</v>
      </c>
      <c r="N143" s="264" t="s">
        <v>53</v>
      </c>
      <c r="O143" s="67"/>
      <c r="P143" s="204">
        <f t="shared" si="11"/>
        <v>0</v>
      </c>
      <c r="Q143" s="204">
        <v>0</v>
      </c>
      <c r="R143" s="204">
        <f t="shared" si="12"/>
        <v>0</v>
      </c>
      <c r="S143" s="204">
        <v>0</v>
      </c>
      <c r="T143" s="205">
        <f t="shared" si="13"/>
        <v>0</v>
      </c>
      <c r="U143" s="37"/>
      <c r="V143" s="37"/>
      <c r="W143" s="37"/>
      <c r="X143" s="37"/>
      <c r="Y143" s="37"/>
      <c r="Z143" s="37"/>
      <c r="AA143" s="37"/>
      <c r="AB143" s="37"/>
      <c r="AC143" s="37"/>
      <c r="AD143" s="37"/>
      <c r="AE143" s="37"/>
      <c r="AR143" s="206" t="s">
        <v>351</v>
      </c>
      <c r="AT143" s="206" t="s">
        <v>633</v>
      </c>
      <c r="AU143" s="206" t="s">
        <v>91</v>
      </c>
      <c r="AY143" s="19" t="s">
        <v>262</v>
      </c>
      <c r="BE143" s="207">
        <f t="shared" si="14"/>
        <v>0</v>
      </c>
      <c r="BF143" s="207">
        <f t="shared" si="15"/>
        <v>0</v>
      </c>
      <c r="BG143" s="207">
        <f t="shared" si="16"/>
        <v>0</v>
      </c>
      <c r="BH143" s="207">
        <f t="shared" si="17"/>
        <v>0</v>
      </c>
      <c r="BI143" s="207">
        <f t="shared" si="18"/>
        <v>0</v>
      </c>
      <c r="BJ143" s="19" t="s">
        <v>89</v>
      </c>
      <c r="BK143" s="207">
        <f t="shared" si="19"/>
        <v>0</v>
      </c>
      <c r="BL143" s="19" t="s">
        <v>104</v>
      </c>
      <c r="BM143" s="206" t="s">
        <v>1038</v>
      </c>
    </row>
    <row r="144" spans="1:65" s="2" customFormat="1" ht="16.5" customHeight="1">
      <c r="A144" s="37"/>
      <c r="B144" s="38"/>
      <c r="C144" s="255" t="s">
        <v>607</v>
      </c>
      <c r="D144" s="255" t="s">
        <v>633</v>
      </c>
      <c r="E144" s="256" t="s">
        <v>7522</v>
      </c>
      <c r="F144" s="257" t="s">
        <v>7523</v>
      </c>
      <c r="G144" s="258" t="s">
        <v>518</v>
      </c>
      <c r="H144" s="259">
        <v>204</v>
      </c>
      <c r="I144" s="260"/>
      <c r="J144" s="261">
        <f t="shared" si="10"/>
        <v>0</v>
      </c>
      <c r="K144" s="257" t="s">
        <v>44</v>
      </c>
      <c r="L144" s="262"/>
      <c r="M144" s="263" t="s">
        <v>44</v>
      </c>
      <c r="N144" s="264" t="s">
        <v>53</v>
      </c>
      <c r="O144" s="67"/>
      <c r="P144" s="204">
        <f t="shared" si="11"/>
        <v>0</v>
      </c>
      <c r="Q144" s="204">
        <v>0</v>
      </c>
      <c r="R144" s="204">
        <f t="shared" si="12"/>
        <v>0</v>
      </c>
      <c r="S144" s="204">
        <v>0</v>
      </c>
      <c r="T144" s="205">
        <f t="shared" si="13"/>
        <v>0</v>
      </c>
      <c r="U144" s="37"/>
      <c r="V144" s="37"/>
      <c r="W144" s="37"/>
      <c r="X144" s="37"/>
      <c r="Y144" s="37"/>
      <c r="Z144" s="37"/>
      <c r="AA144" s="37"/>
      <c r="AB144" s="37"/>
      <c r="AC144" s="37"/>
      <c r="AD144" s="37"/>
      <c r="AE144" s="37"/>
      <c r="AR144" s="206" t="s">
        <v>351</v>
      </c>
      <c r="AT144" s="206" t="s">
        <v>633</v>
      </c>
      <c r="AU144" s="206" t="s">
        <v>91</v>
      </c>
      <c r="AY144" s="19" t="s">
        <v>262</v>
      </c>
      <c r="BE144" s="207">
        <f t="shared" si="14"/>
        <v>0</v>
      </c>
      <c r="BF144" s="207">
        <f t="shared" si="15"/>
        <v>0</v>
      </c>
      <c r="BG144" s="207">
        <f t="shared" si="16"/>
        <v>0</v>
      </c>
      <c r="BH144" s="207">
        <f t="shared" si="17"/>
        <v>0</v>
      </c>
      <c r="BI144" s="207">
        <f t="shared" si="18"/>
        <v>0</v>
      </c>
      <c r="BJ144" s="19" t="s">
        <v>89</v>
      </c>
      <c r="BK144" s="207">
        <f t="shared" si="19"/>
        <v>0</v>
      </c>
      <c r="BL144" s="19" t="s">
        <v>104</v>
      </c>
      <c r="BM144" s="206" t="s">
        <v>1047</v>
      </c>
    </row>
    <row r="145" spans="1:65" s="2" customFormat="1" ht="16.5" customHeight="1">
      <c r="A145" s="37"/>
      <c r="B145" s="38"/>
      <c r="C145" s="255" t="s">
        <v>619</v>
      </c>
      <c r="D145" s="255" t="s">
        <v>633</v>
      </c>
      <c r="E145" s="256" t="s">
        <v>7524</v>
      </c>
      <c r="F145" s="257" t="s">
        <v>7525</v>
      </c>
      <c r="G145" s="258" t="s">
        <v>518</v>
      </c>
      <c r="H145" s="259">
        <v>48</v>
      </c>
      <c r="I145" s="260"/>
      <c r="J145" s="261">
        <f t="shared" si="10"/>
        <v>0</v>
      </c>
      <c r="K145" s="257" t="s">
        <v>44</v>
      </c>
      <c r="L145" s="262"/>
      <c r="M145" s="263" t="s">
        <v>44</v>
      </c>
      <c r="N145" s="264" t="s">
        <v>53</v>
      </c>
      <c r="O145" s="67"/>
      <c r="P145" s="204">
        <f t="shared" si="11"/>
        <v>0</v>
      </c>
      <c r="Q145" s="204">
        <v>0</v>
      </c>
      <c r="R145" s="204">
        <f t="shared" si="12"/>
        <v>0</v>
      </c>
      <c r="S145" s="204">
        <v>0</v>
      </c>
      <c r="T145" s="205">
        <f t="shared" si="13"/>
        <v>0</v>
      </c>
      <c r="U145" s="37"/>
      <c r="V145" s="37"/>
      <c r="W145" s="37"/>
      <c r="X145" s="37"/>
      <c r="Y145" s="37"/>
      <c r="Z145" s="37"/>
      <c r="AA145" s="37"/>
      <c r="AB145" s="37"/>
      <c r="AC145" s="37"/>
      <c r="AD145" s="37"/>
      <c r="AE145" s="37"/>
      <c r="AR145" s="206" t="s">
        <v>351</v>
      </c>
      <c r="AT145" s="206" t="s">
        <v>633</v>
      </c>
      <c r="AU145" s="206" t="s">
        <v>91</v>
      </c>
      <c r="AY145" s="19" t="s">
        <v>262</v>
      </c>
      <c r="BE145" s="207">
        <f t="shared" si="14"/>
        <v>0</v>
      </c>
      <c r="BF145" s="207">
        <f t="shared" si="15"/>
        <v>0</v>
      </c>
      <c r="BG145" s="207">
        <f t="shared" si="16"/>
        <v>0</v>
      </c>
      <c r="BH145" s="207">
        <f t="shared" si="17"/>
        <v>0</v>
      </c>
      <c r="BI145" s="207">
        <f t="shared" si="18"/>
        <v>0</v>
      </c>
      <c r="BJ145" s="19" t="s">
        <v>89</v>
      </c>
      <c r="BK145" s="207">
        <f t="shared" si="19"/>
        <v>0</v>
      </c>
      <c r="BL145" s="19" t="s">
        <v>104</v>
      </c>
      <c r="BM145" s="206" t="s">
        <v>1059</v>
      </c>
    </row>
    <row r="146" spans="1:65" s="2" customFormat="1" ht="16.5" customHeight="1">
      <c r="A146" s="37"/>
      <c r="B146" s="38"/>
      <c r="C146" s="255" t="s">
        <v>632</v>
      </c>
      <c r="D146" s="255" t="s">
        <v>633</v>
      </c>
      <c r="E146" s="256" t="s">
        <v>7526</v>
      </c>
      <c r="F146" s="257" t="s">
        <v>7527</v>
      </c>
      <c r="G146" s="258" t="s">
        <v>518</v>
      </c>
      <c r="H146" s="259">
        <v>48</v>
      </c>
      <c r="I146" s="260"/>
      <c r="J146" s="261">
        <f t="shared" si="10"/>
        <v>0</v>
      </c>
      <c r="K146" s="257" t="s">
        <v>44</v>
      </c>
      <c r="L146" s="262"/>
      <c r="M146" s="263" t="s">
        <v>44</v>
      </c>
      <c r="N146" s="264" t="s">
        <v>53</v>
      </c>
      <c r="O146" s="67"/>
      <c r="P146" s="204">
        <f t="shared" si="11"/>
        <v>0</v>
      </c>
      <c r="Q146" s="204">
        <v>0</v>
      </c>
      <c r="R146" s="204">
        <f t="shared" si="12"/>
        <v>0</v>
      </c>
      <c r="S146" s="204">
        <v>0</v>
      </c>
      <c r="T146" s="205">
        <f t="shared" si="13"/>
        <v>0</v>
      </c>
      <c r="U146" s="37"/>
      <c r="V146" s="37"/>
      <c r="W146" s="37"/>
      <c r="X146" s="37"/>
      <c r="Y146" s="37"/>
      <c r="Z146" s="37"/>
      <c r="AA146" s="37"/>
      <c r="AB146" s="37"/>
      <c r="AC146" s="37"/>
      <c r="AD146" s="37"/>
      <c r="AE146" s="37"/>
      <c r="AR146" s="206" t="s">
        <v>351</v>
      </c>
      <c r="AT146" s="206" t="s">
        <v>633</v>
      </c>
      <c r="AU146" s="206" t="s">
        <v>91</v>
      </c>
      <c r="AY146" s="19" t="s">
        <v>262</v>
      </c>
      <c r="BE146" s="207">
        <f t="shared" si="14"/>
        <v>0</v>
      </c>
      <c r="BF146" s="207">
        <f t="shared" si="15"/>
        <v>0</v>
      </c>
      <c r="BG146" s="207">
        <f t="shared" si="16"/>
        <v>0</v>
      </c>
      <c r="BH146" s="207">
        <f t="shared" si="17"/>
        <v>0</v>
      </c>
      <c r="BI146" s="207">
        <f t="shared" si="18"/>
        <v>0</v>
      </c>
      <c r="BJ146" s="19" t="s">
        <v>89</v>
      </c>
      <c r="BK146" s="207">
        <f t="shared" si="19"/>
        <v>0</v>
      </c>
      <c r="BL146" s="19" t="s">
        <v>104</v>
      </c>
      <c r="BM146" s="206" t="s">
        <v>1071</v>
      </c>
    </row>
    <row r="147" spans="1:65" s="2" customFormat="1" ht="16.5" customHeight="1">
      <c r="A147" s="37"/>
      <c r="B147" s="38"/>
      <c r="C147" s="255" t="s">
        <v>638</v>
      </c>
      <c r="D147" s="255" t="s">
        <v>633</v>
      </c>
      <c r="E147" s="256" t="s">
        <v>7528</v>
      </c>
      <c r="F147" s="257" t="s">
        <v>7529</v>
      </c>
      <c r="G147" s="258" t="s">
        <v>518</v>
      </c>
      <c r="H147" s="259">
        <v>48</v>
      </c>
      <c r="I147" s="260"/>
      <c r="J147" s="261">
        <f t="shared" si="10"/>
        <v>0</v>
      </c>
      <c r="K147" s="257" t="s">
        <v>44</v>
      </c>
      <c r="L147" s="262"/>
      <c r="M147" s="263" t="s">
        <v>44</v>
      </c>
      <c r="N147" s="264" t="s">
        <v>53</v>
      </c>
      <c r="O147" s="67"/>
      <c r="P147" s="204">
        <f t="shared" si="11"/>
        <v>0</v>
      </c>
      <c r="Q147" s="204">
        <v>0</v>
      </c>
      <c r="R147" s="204">
        <f t="shared" si="12"/>
        <v>0</v>
      </c>
      <c r="S147" s="204">
        <v>0</v>
      </c>
      <c r="T147" s="205">
        <f t="shared" si="13"/>
        <v>0</v>
      </c>
      <c r="U147" s="37"/>
      <c r="V147" s="37"/>
      <c r="W147" s="37"/>
      <c r="X147" s="37"/>
      <c r="Y147" s="37"/>
      <c r="Z147" s="37"/>
      <c r="AA147" s="37"/>
      <c r="AB147" s="37"/>
      <c r="AC147" s="37"/>
      <c r="AD147" s="37"/>
      <c r="AE147" s="37"/>
      <c r="AR147" s="206" t="s">
        <v>351</v>
      </c>
      <c r="AT147" s="206" t="s">
        <v>633</v>
      </c>
      <c r="AU147" s="206" t="s">
        <v>91</v>
      </c>
      <c r="AY147" s="19" t="s">
        <v>262</v>
      </c>
      <c r="BE147" s="207">
        <f t="shared" si="14"/>
        <v>0</v>
      </c>
      <c r="BF147" s="207">
        <f t="shared" si="15"/>
        <v>0</v>
      </c>
      <c r="BG147" s="207">
        <f t="shared" si="16"/>
        <v>0</v>
      </c>
      <c r="BH147" s="207">
        <f t="shared" si="17"/>
        <v>0</v>
      </c>
      <c r="BI147" s="207">
        <f t="shared" si="18"/>
        <v>0</v>
      </c>
      <c r="BJ147" s="19" t="s">
        <v>89</v>
      </c>
      <c r="BK147" s="207">
        <f t="shared" si="19"/>
        <v>0</v>
      </c>
      <c r="BL147" s="19" t="s">
        <v>104</v>
      </c>
      <c r="BM147" s="206" t="s">
        <v>1081</v>
      </c>
    </row>
    <row r="148" spans="1:65" s="2" customFormat="1" ht="16.5" customHeight="1">
      <c r="A148" s="37"/>
      <c r="B148" s="38"/>
      <c r="C148" s="255" t="s">
        <v>648</v>
      </c>
      <c r="D148" s="255" t="s">
        <v>633</v>
      </c>
      <c r="E148" s="256" t="s">
        <v>7530</v>
      </c>
      <c r="F148" s="257" t="s">
        <v>7531</v>
      </c>
      <c r="G148" s="258" t="s">
        <v>518</v>
      </c>
      <c r="H148" s="259">
        <v>1</v>
      </c>
      <c r="I148" s="260"/>
      <c r="J148" s="261">
        <f t="shared" si="10"/>
        <v>0</v>
      </c>
      <c r="K148" s="257" t="s">
        <v>44</v>
      </c>
      <c r="L148" s="262"/>
      <c r="M148" s="263" t="s">
        <v>44</v>
      </c>
      <c r="N148" s="264" t="s">
        <v>53</v>
      </c>
      <c r="O148" s="67"/>
      <c r="P148" s="204">
        <f t="shared" si="11"/>
        <v>0</v>
      </c>
      <c r="Q148" s="204">
        <v>0</v>
      </c>
      <c r="R148" s="204">
        <f t="shared" si="12"/>
        <v>0</v>
      </c>
      <c r="S148" s="204">
        <v>0</v>
      </c>
      <c r="T148" s="205">
        <f t="shared" si="13"/>
        <v>0</v>
      </c>
      <c r="U148" s="37"/>
      <c r="V148" s="37"/>
      <c r="W148" s="37"/>
      <c r="X148" s="37"/>
      <c r="Y148" s="37"/>
      <c r="Z148" s="37"/>
      <c r="AA148" s="37"/>
      <c r="AB148" s="37"/>
      <c r="AC148" s="37"/>
      <c r="AD148" s="37"/>
      <c r="AE148" s="37"/>
      <c r="AR148" s="206" t="s">
        <v>351</v>
      </c>
      <c r="AT148" s="206" t="s">
        <v>633</v>
      </c>
      <c r="AU148" s="206" t="s">
        <v>91</v>
      </c>
      <c r="AY148" s="19" t="s">
        <v>262</v>
      </c>
      <c r="BE148" s="207">
        <f t="shared" si="14"/>
        <v>0</v>
      </c>
      <c r="BF148" s="207">
        <f t="shared" si="15"/>
        <v>0</v>
      </c>
      <c r="BG148" s="207">
        <f t="shared" si="16"/>
        <v>0</v>
      </c>
      <c r="BH148" s="207">
        <f t="shared" si="17"/>
        <v>0</v>
      </c>
      <c r="BI148" s="207">
        <f t="shared" si="18"/>
        <v>0</v>
      </c>
      <c r="BJ148" s="19" t="s">
        <v>89</v>
      </c>
      <c r="BK148" s="207">
        <f t="shared" si="19"/>
        <v>0</v>
      </c>
      <c r="BL148" s="19" t="s">
        <v>104</v>
      </c>
      <c r="BM148" s="206" t="s">
        <v>1089</v>
      </c>
    </row>
    <row r="149" spans="1:65" s="2" customFormat="1" ht="16.5" customHeight="1">
      <c r="A149" s="37"/>
      <c r="B149" s="38"/>
      <c r="C149" s="255" t="s">
        <v>657</v>
      </c>
      <c r="D149" s="255" t="s">
        <v>633</v>
      </c>
      <c r="E149" s="256" t="s">
        <v>7532</v>
      </c>
      <c r="F149" s="257" t="s">
        <v>7533</v>
      </c>
      <c r="G149" s="258" t="s">
        <v>518</v>
      </c>
      <c r="H149" s="259">
        <v>48</v>
      </c>
      <c r="I149" s="260"/>
      <c r="J149" s="261">
        <f t="shared" si="10"/>
        <v>0</v>
      </c>
      <c r="K149" s="257" t="s">
        <v>44</v>
      </c>
      <c r="L149" s="262"/>
      <c r="M149" s="263" t="s">
        <v>44</v>
      </c>
      <c r="N149" s="264" t="s">
        <v>53</v>
      </c>
      <c r="O149" s="67"/>
      <c r="P149" s="204">
        <f t="shared" si="11"/>
        <v>0</v>
      </c>
      <c r="Q149" s="204">
        <v>0</v>
      </c>
      <c r="R149" s="204">
        <f t="shared" si="12"/>
        <v>0</v>
      </c>
      <c r="S149" s="204">
        <v>0</v>
      </c>
      <c r="T149" s="205">
        <f t="shared" si="13"/>
        <v>0</v>
      </c>
      <c r="U149" s="37"/>
      <c r="V149" s="37"/>
      <c r="W149" s="37"/>
      <c r="X149" s="37"/>
      <c r="Y149" s="37"/>
      <c r="Z149" s="37"/>
      <c r="AA149" s="37"/>
      <c r="AB149" s="37"/>
      <c r="AC149" s="37"/>
      <c r="AD149" s="37"/>
      <c r="AE149" s="37"/>
      <c r="AR149" s="206" t="s">
        <v>351</v>
      </c>
      <c r="AT149" s="206" t="s">
        <v>633</v>
      </c>
      <c r="AU149" s="206" t="s">
        <v>91</v>
      </c>
      <c r="AY149" s="19" t="s">
        <v>262</v>
      </c>
      <c r="BE149" s="207">
        <f t="shared" si="14"/>
        <v>0</v>
      </c>
      <c r="BF149" s="207">
        <f t="shared" si="15"/>
        <v>0</v>
      </c>
      <c r="BG149" s="207">
        <f t="shared" si="16"/>
        <v>0</v>
      </c>
      <c r="BH149" s="207">
        <f t="shared" si="17"/>
        <v>0</v>
      </c>
      <c r="BI149" s="207">
        <f t="shared" si="18"/>
        <v>0</v>
      </c>
      <c r="BJ149" s="19" t="s">
        <v>89</v>
      </c>
      <c r="BK149" s="207">
        <f t="shared" si="19"/>
        <v>0</v>
      </c>
      <c r="BL149" s="19" t="s">
        <v>104</v>
      </c>
      <c r="BM149" s="206" t="s">
        <v>1102</v>
      </c>
    </row>
    <row r="150" spans="1:65" s="2" customFormat="1" ht="16.5" customHeight="1">
      <c r="A150" s="37"/>
      <c r="B150" s="38"/>
      <c r="C150" s="255" t="s">
        <v>664</v>
      </c>
      <c r="D150" s="255" t="s">
        <v>633</v>
      </c>
      <c r="E150" s="256" t="s">
        <v>7534</v>
      </c>
      <c r="F150" s="257" t="s">
        <v>7535</v>
      </c>
      <c r="G150" s="258" t="s">
        <v>518</v>
      </c>
      <c r="H150" s="259">
        <v>48</v>
      </c>
      <c r="I150" s="260"/>
      <c r="J150" s="261">
        <f t="shared" si="10"/>
        <v>0</v>
      </c>
      <c r="K150" s="257" t="s">
        <v>44</v>
      </c>
      <c r="L150" s="262"/>
      <c r="M150" s="263" t="s">
        <v>44</v>
      </c>
      <c r="N150" s="264" t="s">
        <v>53</v>
      </c>
      <c r="O150" s="67"/>
      <c r="P150" s="204">
        <f t="shared" si="11"/>
        <v>0</v>
      </c>
      <c r="Q150" s="204">
        <v>0</v>
      </c>
      <c r="R150" s="204">
        <f t="shared" si="12"/>
        <v>0</v>
      </c>
      <c r="S150" s="204">
        <v>0</v>
      </c>
      <c r="T150" s="205">
        <f t="shared" si="13"/>
        <v>0</v>
      </c>
      <c r="U150" s="37"/>
      <c r="V150" s="37"/>
      <c r="W150" s="37"/>
      <c r="X150" s="37"/>
      <c r="Y150" s="37"/>
      <c r="Z150" s="37"/>
      <c r="AA150" s="37"/>
      <c r="AB150" s="37"/>
      <c r="AC150" s="37"/>
      <c r="AD150" s="37"/>
      <c r="AE150" s="37"/>
      <c r="AR150" s="206" t="s">
        <v>351</v>
      </c>
      <c r="AT150" s="206" t="s">
        <v>633</v>
      </c>
      <c r="AU150" s="206" t="s">
        <v>91</v>
      </c>
      <c r="AY150" s="19" t="s">
        <v>262</v>
      </c>
      <c r="BE150" s="207">
        <f t="shared" si="14"/>
        <v>0</v>
      </c>
      <c r="BF150" s="207">
        <f t="shared" si="15"/>
        <v>0</v>
      </c>
      <c r="BG150" s="207">
        <f t="shared" si="16"/>
        <v>0</v>
      </c>
      <c r="BH150" s="207">
        <f t="shared" si="17"/>
        <v>0</v>
      </c>
      <c r="BI150" s="207">
        <f t="shared" si="18"/>
        <v>0</v>
      </c>
      <c r="BJ150" s="19" t="s">
        <v>89</v>
      </c>
      <c r="BK150" s="207">
        <f t="shared" si="19"/>
        <v>0</v>
      </c>
      <c r="BL150" s="19" t="s">
        <v>104</v>
      </c>
      <c r="BM150" s="206" t="s">
        <v>1113</v>
      </c>
    </row>
    <row r="151" spans="1:65" s="2" customFormat="1" ht="16.5" customHeight="1">
      <c r="A151" s="37"/>
      <c r="B151" s="38"/>
      <c r="C151" s="255" t="s">
        <v>668</v>
      </c>
      <c r="D151" s="255" t="s">
        <v>633</v>
      </c>
      <c r="E151" s="256" t="s">
        <v>7536</v>
      </c>
      <c r="F151" s="257" t="s">
        <v>7537</v>
      </c>
      <c r="G151" s="258" t="s">
        <v>518</v>
      </c>
      <c r="H151" s="259">
        <v>24</v>
      </c>
      <c r="I151" s="260"/>
      <c r="J151" s="261">
        <f t="shared" si="10"/>
        <v>0</v>
      </c>
      <c r="K151" s="257" t="s">
        <v>44</v>
      </c>
      <c r="L151" s="262"/>
      <c r="M151" s="263" t="s">
        <v>44</v>
      </c>
      <c r="N151" s="264" t="s">
        <v>53</v>
      </c>
      <c r="O151" s="67"/>
      <c r="P151" s="204">
        <f t="shared" si="11"/>
        <v>0</v>
      </c>
      <c r="Q151" s="204">
        <v>0</v>
      </c>
      <c r="R151" s="204">
        <f t="shared" si="12"/>
        <v>0</v>
      </c>
      <c r="S151" s="204">
        <v>0</v>
      </c>
      <c r="T151" s="205">
        <f t="shared" si="13"/>
        <v>0</v>
      </c>
      <c r="U151" s="37"/>
      <c r="V151" s="37"/>
      <c r="W151" s="37"/>
      <c r="X151" s="37"/>
      <c r="Y151" s="37"/>
      <c r="Z151" s="37"/>
      <c r="AA151" s="37"/>
      <c r="AB151" s="37"/>
      <c r="AC151" s="37"/>
      <c r="AD151" s="37"/>
      <c r="AE151" s="37"/>
      <c r="AR151" s="206" t="s">
        <v>351</v>
      </c>
      <c r="AT151" s="206" t="s">
        <v>633</v>
      </c>
      <c r="AU151" s="206" t="s">
        <v>91</v>
      </c>
      <c r="AY151" s="19" t="s">
        <v>262</v>
      </c>
      <c r="BE151" s="207">
        <f t="shared" si="14"/>
        <v>0</v>
      </c>
      <c r="BF151" s="207">
        <f t="shared" si="15"/>
        <v>0</v>
      </c>
      <c r="BG151" s="207">
        <f t="shared" si="16"/>
        <v>0</v>
      </c>
      <c r="BH151" s="207">
        <f t="shared" si="17"/>
        <v>0</v>
      </c>
      <c r="BI151" s="207">
        <f t="shared" si="18"/>
        <v>0</v>
      </c>
      <c r="BJ151" s="19" t="s">
        <v>89</v>
      </c>
      <c r="BK151" s="207">
        <f t="shared" si="19"/>
        <v>0</v>
      </c>
      <c r="BL151" s="19" t="s">
        <v>104</v>
      </c>
      <c r="BM151" s="206" t="s">
        <v>1139</v>
      </c>
    </row>
    <row r="152" spans="1:65" s="2" customFormat="1" ht="16.5" customHeight="1">
      <c r="A152" s="37"/>
      <c r="B152" s="38"/>
      <c r="C152" s="255" t="s">
        <v>674</v>
      </c>
      <c r="D152" s="255" t="s">
        <v>633</v>
      </c>
      <c r="E152" s="256" t="s">
        <v>7538</v>
      </c>
      <c r="F152" s="257" t="s">
        <v>7539</v>
      </c>
      <c r="G152" s="258" t="s">
        <v>518</v>
      </c>
      <c r="H152" s="259">
        <v>1</v>
      </c>
      <c r="I152" s="260"/>
      <c r="J152" s="261">
        <f t="shared" si="10"/>
        <v>0</v>
      </c>
      <c r="K152" s="257" t="s">
        <v>44</v>
      </c>
      <c r="L152" s="262"/>
      <c r="M152" s="263" t="s">
        <v>44</v>
      </c>
      <c r="N152" s="264" t="s">
        <v>53</v>
      </c>
      <c r="O152" s="67"/>
      <c r="P152" s="204">
        <f t="shared" si="11"/>
        <v>0</v>
      </c>
      <c r="Q152" s="204">
        <v>0</v>
      </c>
      <c r="R152" s="204">
        <f t="shared" si="12"/>
        <v>0</v>
      </c>
      <c r="S152" s="204">
        <v>0</v>
      </c>
      <c r="T152" s="205">
        <f t="shared" si="13"/>
        <v>0</v>
      </c>
      <c r="U152" s="37"/>
      <c r="V152" s="37"/>
      <c r="W152" s="37"/>
      <c r="X152" s="37"/>
      <c r="Y152" s="37"/>
      <c r="Z152" s="37"/>
      <c r="AA152" s="37"/>
      <c r="AB152" s="37"/>
      <c r="AC152" s="37"/>
      <c r="AD152" s="37"/>
      <c r="AE152" s="37"/>
      <c r="AR152" s="206" t="s">
        <v>351</v>
      </c>
      <c r="AT152" s="206" t="s">
        <v>633</v>
      </c>
      <c r="AU152" s="206" t="s">
        <v>91</v>
      </c>
      <c r="AY152" s="19" t="s">
        <v>262</v>
      </c>
      <c r="BE152" s="207">
        <f t="shared" si="14"/>
        <v>0</v>
      </c>
      <c r="BF152" s="207">
        <f t="shared" si="15"/>
        <v>0</v>
      </c>
      <c r="BG152" s="207">
        <f t="shared" si="16"/>
        <v>0</v>
      </c>
      <c r="BH152" s="207">
        <f t="shared" si="17"/>
        <v>0</v>
      </c>
      <c r="BI152" s="207">
        <f t="shared" si="18"/>
        <v>0</v>
      </c>
      <c r="BJ152" s="19" t="s">
        <v>89</v>
      </c>
      <c r="BK152" s="207">
        <f t="shared" si="19"/>
        <v>0</v>
      </c>
      <c r="BL152" s="19" t="s">
        <v>104</v>
      </c>
      <c r="BM152" s="206" t="s">
        <v>1147</v>
      </c>
    </row>
    <row r="153" spans="1:65" s="12" customFormat="1" ht="22.75" customHeight="1">
      <c r="B153" s="179"/>
      <c r="C153" s="180"/>
      <c r="D153" s="181" t="s">
        <v>81</v>
      </c>
      <c r="E153" s="193" t="s">
        <v>5404</v>
      </c>
      <c r="F153" s="193" t="s">
        <v>7545</v>
      </c>
      <c r="G153" s="180"/>
      <c r="H153" s="180"/>
      <c r="I153" s="183"/>
      <c r="J153" s="194">
        <f>BK153</f>
        <v>0</v>
      </c>
      <c r="K153" s="180"/>
      <c r="L153" s="185"/>
      <c r="M153" s="186"/>
      <c r="N153" s="187"/>
      <c r="O153" s="187"/>
      <c r="P153" s="188">
        <f>SUM(P154:P172)</f>
        <v>0</v>
      </c>
      <c r="Q153" s="187"/>
      <c r="R153" s="188">
        <f>SUM(R154:R172)</f>
        <v>0</v>
      </c>
      <c r="S153" s="187"/>
      <c r="T153" s="189">
        <f>SUM(T154:T172)</f>
        <v>0</v>
      </c>
      <c r="AR153" s="190" t="s">
        <v>89</v>
      </c>
      <c r="AT153" s="191" t="s">
        <v>81</v>
      </c>
      <c r="AU153" s="191" t="s">
        <v>89</v>
      </c>
      <c r="AY153" s="190" t="s">
        <v>262</v>
      </c>
      <c r="BK153" s="192">
        <f>SUM(BK154:BK172)</f>
        <v>0</v>
      </c>
    </row>
    <row r="154" spans="1:65" s="2" customFormat="1" ht="21.75" customHeight="1">
      <c r="A154" s="37"/>
      <c r="B154" s="38"/>
      <c r="C154" s="255" t="s">
        <v>708</v>
      </c>
      <c r="D154" s="255" t="s">
        <v>633</v>
      </c>
      <c r="E154" s="256" t="s">
        <v>7541</v>
      </c>
      <c r="F154" s="257" t="s">
        <v>7542</v>
      </c>
      <c r="G154" s="258" t="s">
        <v>518</v>
      </c>
      <c r="H154" s="259">
        <v>1</v>
      </c>
      <c r="I154" s="260"/>
      <c r="J154" s="261">
        <f t="shared" ref="J154:J172" si="20">ROUND(I154*H154,2)</f>
        <v>0</v>
      </c>
      <c r="K154" s="257" t="s">
        <v>44</v>
      </c>
      <c r="L154" s="262"/>
      <c r="M154" s="263" t="s">
        <v>44</v>
      </c>
      <c r="N154" s="264" t="s">
        <v>53</v>
      </c>
      <c r="O154" s="67"/>
      <c r="P154" s="204">
        <f t="shared" ref="P154:P172" si="21">O154*H154</f>
        <v>0</v>
      </c>
      <c r="Q154" s="204">
        <v>0</v>
      </c>
      <c r="R154" s="204">
        <f t="shared" ref="R154:R172" si="22">Q154*H154</f>
        <v>0</v>
      </c>
      <c r="S154" s="204">
        <v>0</v>
      </c>
      <c r="T154" s="205">
        <f t="shared" ref="T154:T172" si="23">S154*H154</f>
        <v>0</v>
      </c>
      <c r="U154" s="37"/>
      <c r="V154" s="37"/>
      <c r="W154" s="37"/>
      <c r="X154" s="37"/>
      <c r="Y154" s="37"/>
      <c r="Z154" s="37"/>
      <c r="AA154" s="37"/>
      <c r="AB154" s="37"/>
      <c r="AC154" s="37"/>
      <c r="AD154" s="37"/>
      <c r="AE154" s="37"/>
      <c r="AR154" s="206" t="s">
        <v>351</v>
      </c>
      <c r="AT154" s="206" t="s">
        <v>633</v>
      </c>
      <c r="AU154" s="206" t="s">
        <v>91</v>
      </c>
      <c r="AY154" s="19" t="s">
        <v>262</v>
      </c>
      <c r="BE154" s="207">
        <f t="shared" ref="BE154:BE172" si="24">IF(N154="základní",J154,0)</f>
        <v>0</v>
      </c>
      <c r="BF154" s="207">
        <f t="shared" ref="BF154:BF172" si="25">IF(N154="snížená",J154,0)</f>
        <v>0</v>
      </c>
      <c r="BG154" s="207">
        <f t="shared" ref="BG154:BG172" si="26">IF(N154="zákl. přenesená",J154,0)</f>
        <v>0</v>
      </c>
      <c r="BH154" s="207">
        <f t="shared" ref="BH154:BH172" si="27">IF(N154="sníž. přenesená",J154,0)</f>
        <v>0</v>
      </c>
      <c r="BI154" s="207">
        <f t="shared" ref="BI154:BI172" si="28">IF(N154="nulová",J154,0)</f>
        <v>0</v>
      </c>
      <c r="BJ154" s="19" t="s">
        <v>89</v>
      </c>
      <c r="BK154" s="207">
        <f t="shared" ref="BK154:BK172" si="29">ROUND(I154*H154,2)</f>
        <v>0</v>
      </c>
      <c r="BL154" s="19" t="s">
        <v>104</v>
      </c>
      <c r="BM154" s="206" t="s">
        <v>1156</v>
      </c>
    </row>
    <row r="155" spans="1:65" s="2" customFormat="1" ht="16.5" customHeight="1">
      <c r="A155" s="37"/>
      <c r="B155" s="38"/>
      <c r="C155" s="255" t="s">
        <v>713</v>
      </c>
      <c r="D155" s="255" t="s">
        <v>633</v>
      </c>
      <c r="E155" s="256" t="s">
        <v>7502</v>
      </c>
      <c r="F155" s="257" t="s">
        <v>7503</v>
      </c>
      <c r="G155" s="258" t="s">
        <v>518</v>
      </c>
      <c r="H155" s="259">
        <v>1</v>
      </c>
      <c r="I155" s="260"/>
      <c r="J155" s="261">
        <f t="shared" si="20"/>
        <v>0</v>
      </c>
      <c r="K155" s="257" t="s">
        <v>44</v>
      </c>
      <c r="L155" s="262"/>
      <c r="M155" s="263" t="s">
        <v>44</v>
      </c>
      <c r="N155" s="264" t="s">
        <v>53</v>
      </c>
      <c r="O155" s="67"/>
      <c r="P155" s="204">
        <f t="shared" si="21"/>
        <v>0</v>
      </c>
      <c r="Q155" s="204">
        <v>0</v>
      </c>
      <c r="R155" s="204">
        <f t="shared" si="22"/>
        <v>0</v>
      </c>
      <c r="S155" s="204">
        <v>0</v>
      </c>
      <c r="T155" s="205">
        <f t="shared" si="23"/>
        <v>0</v>
      </c>
      <c r="U155" s="37"/>
      <c r="V155" s="37"/>
      <c r="W155" s="37"/>
      <c r="X155" s="37"/>
      <c r="Y155" s="37"/>
      <c r="Z155" s="37"/>
      <c r="AA155" s="37"/>
      <c r="AB155" s="37"/>
      <c r="AC155" s="37"/>
      <c r="AD155" s="37"/>
      <c r="AE155" s="37"/>
      <c r="AR155" s="206" t="s">
        <v>351</v>
      </c>
      <c r="AT155" s="206" t="s">
        <v>633</v>
      </c>
      <c r="AU155" s="206" t="s">
        <v>91</v>
      </c>
      <c r="AY155" s="19" t="s">
        <v>262</v>
      </c>
      <c r="BE155" s="207">
        <f t="shared" si="24"/>
        <v>0</v>
      </c>
      <c r="BF155" s="207">
        <f t="shared" si="25"/>
        <v>0</v>
      </c>
      <c r="BG155" s="207">
        <f t="shared" si="26"/>
        <v>0</v>
      </c>
      <c r="BH155" s="207">
        <f t="shared" si="27"/>
        <v>0</v>
      </c>
      <c r="BI155" s="207">
        <f t="shared" si="28"/>
        <v>0</v>
      </c>
      <c r="BJ155" s="19" t="s">
        <v>89</v>
      </c>
      <c r="BK155" s="207">
        <f t="shared" si="29"/>
        <v>0</v>
      </c>
      <c r="BL155" s="19" t="s">
        <v>104</v>
      </c>
      <c r="BM155" s="206" t="s">
        <v>1168</v>
      </c>
    </row>
    <row r="156" spans="1:65" s="2" customFormat="1" ht="16.5" customHeight="1">
      <c r="A156" s="37"/>
      <c r="B156" s="38"/>
      <c r="C156" s="255" t="s">
        <v>718</v>
      </c>
      <c r="D156" s="255" t="s">
        <v>633</v>
      </c>
      <c r="E156" s="256" t="s">
        <v>7504</v>
      </c>
      <c r="F156" s="257" t="s">
        <v>7505</v>
      </c>
      <c r="G156" s="258" t="s">
        <v>518</v>
      </c>
      <c r="H156" s="259">
        <v>1</v>
      </c>
      <c r="I156" s="260"/>
      <c r="J156" s="261">
        <f t="shared" si="20"/>
        <v>0</v>
      </c>
      <c r="K156" s="257" t="s">
        <v>44</v>
      </c>
      <c r="L156" s="262"/>
      <c r="M156" s="263" t="s">
        <v>44</v>
      </c>
      <c r="N156" s="264" t="s">
        <v>53</v>
      </c>
      <c r="O156" s="67"/>
      <c r="P156" s="204">
        <f t="shared" si="21"/>
        <v>0</v>
      </c>
      <c r="Q156" s="204">
        <v>0</v>
      </c>
      <c r="R156" s="204">
        <f t="shared" si="22"/>
        <v>0</v>
      </c>
      <c r="S156" s="204">
        <v>0</v>
      </c>
      <c r="T156" s="205">
        <f t="shared" si="23"/>
        <v>0</v>
      </c>
      <c r="U156" s="37"/>
      <c r="V156" s="37"/>
      <c r="W156" s="37"/>
      <c r="X156" s="37"/>
      <c r="Y156" s="37"/>
      <c r="Z156" s="37"/>
      <c r="AA156" s="37"/>
      <c r="AB156" s="37"/>
      <c r="AC156" s="37"/>
      <c r="AD156" s="37"/>
      <c r="AE156" s="37"/>
      <c r="AR156" s="206" t="s">
        <v>351</v>
      </c>
      <c r="AT156" s="206" t="s">
        <v>633</v>
      </c>
      <c r="AU156" s="206" t="s">
        <v>91</v>
      </c>
      <c r="AY156" s="19" t="s">
        <v>262</v>
      </c>
      <c r="BE156" s="207">
        <f t="shared" si="24"/>
        <v>0</v>
      </c>
      <c r="BF156" s="207">
        <f t="shared" si="25"/>
        <v>0</v>
      </c>
      <c r="BG156" s="207">
        <f t="shared" si="26"/>
        <v>0</v>
      </c>
      <c r="BH156" s="207">
        <f t="shared" si="27"/>
        <v>0</v>
      </c>
      <c r="BI156" s="207">
        <f t="shared" si="28"/>
        <v>0</v>
      </c>
      <c r="BJ156" s="19" t="s">
        <v>89</v>
      </c>
      <c r="BK156" s="207">
        <f t="shared" si="29"/>
        <v>0</v>
      </c>
      <c r="BL156" s="19" t="s">
        <v>104</v>
      </c>
      <c r="BM156" s="206" t="s">
        <v>1176</v>
      </c>
    </row>
    <row r="157" spans="1:65" s="2" customFormat="1" ht="16.5" customHeight="1">
      <c r="A157" s="37"/>
      <c r="B157" s="38"/>
      <c r="C157" s="255" t="s">
        <v>729</v>
      </c>
      <c r="D157" s="255" t="s">
        <v>633</v>
      </c>
      <c r="E157" s="256" t="s">
        <v>7506</v>
      </c>
      <c r="F157" s="257" t="s">
        <v>7507</v>
      </c>
      <c r="G157" s="258" t="s">
        <v>518</v>
      </c>
      <c r="H157" s="259">
        <v>1</v>
      </c>
      <c r="I157" s="260"/>
      <c r="J157" s="261">
        <f t="shared" si="20"/>
        <v>0</v>
      </c>
      <c r="K157" s="257" t="s">
        <v>44</v>
      </c>
      <c r="L157" s="262"/>
      <c r="M157" s="263" t="s">
        <v>44</v>
      </c>
      <c r="N157" s="264" t="s">
        <v>53</v>
      </c>
      <c r="O157" s="67"/>
      <c r="P157" s="204">
        <f t="shared" si="21"/>
        <v>0</v>
      </c>
      <c r="Q157" s="204">
        <v>0</v>
      </c>
      <c r="R157" s="204">
        <f t="shared" si="22"/>
        <v>0</v>
      </c>
      <c r="S157" s="204">
        <v>0</v>
      </c>
      <c r="T157" s="205">
        <f t="shared" si="23"/>
        <v>0</v>
      </c>
      <c r="U157" s="37"/>
      <c r="V157" s="37"/>
      <c r="W157" s="37"/>
      <c r="X157" s="37"/>
      <c r="Y157" s="37"/>
      <c r="Z157" s="37"/>
      <c r="AA157" s="37"/>
      <c r="AB157" s="37"/>
      <c r="AC157" s="37"/>
      <c r="AD157" s="37"/>
      <c r="AE157" s="37"/>
      <c r="AR157" s="206" t="s">
        <v>351</v>
      </c>
      <c r="AT157" s="206" t="s">
        <v>633</v>
      </c>
      <c r="AU157" s="206" t="s">
        <v>91</v>
      </c>
      <c r="AY157" s="19" t="s">
        <v>262</v>
      </c>
      <c r="BE157" s="207">
        <f t="shared" si="24"/>
        <v>0</v>
      </c>
      <c r="BF157" s="207">
        <f t="shared" si="25"/>
        <v>0</v>
      </c>
      <c r="BG157" s="207">
        <f t="shared" si="26"/>
        <v>0</v>
      </c>
      <c r="BH157" s="207">
        <f t="shared" si="27"/>
        <v>0</v>
      </c>
      <c r="BI157" s="207">
        <f t="shared" si="28"/>
        <v>0</v>
      </c>
      <c r="BJ157" s="19" t="s">
        <v>89</v>
      </c>
      <c r="BK157" s="207">
        <f t="shared" si="29"/>
        <v>0</v>
      </c>
      <c r="BL157" s="19" t="s">
        <v>104</v>
      </c>
      <c r="BM157" s="206" t="s">
        <v>1189</v>
      </c>
    </row>
    <row r="158" spans="1:65" s="2" customFormat="1" ht="16.5" customHeight="1">
      <c r="A158" s="37"/>
      <c r="B158" s="38"/>
      <c r="C158" s="255" t="s">
        <v>733</v>
      </c>
      <c r="D158" s="255" t="s">
        <v>633</v>
      </c>
      <c r="E158" s="256" t="s">
        <v>7543</v>
      </c>
      <c r="F158" s="257" t="s">
        <v>7544</v>
      </c>
      <c r="G158" s="258" t="s">
        <v>518</v>
      </c>
      <c r="H158" s="259">
        <v>2</v>
      </c>
      <c r="I158" s="260"/>
      <c r="J158" s="261">
        <f t="shared" si="20"/>
        <v>0</v>
      </c>
      <c r="K158" s="257" t="s">
        <v>44</v>
      </c>
      <c r="L158" s="262"/>
      <c r="M158" s="263" t="s">
        <v>44</v>
      </c>
      <c r="N158" s="264" t="s">
        <v>53</v>
      </c>
      <c r="O158" s="67"/>
      <c r="P158" s="204">
        <f t="shared" si="21"/>
        <v>0</v>
      </c>
      <c r="Q158" s="204">
        <v>0</v>
      </c>
      <c r="R158" s="204">
        <f t="shared" si="22"/>
        <v>0</v>
      </c>
      <c r="S158" s="204">
        <v>0</v>
      </c>
      <c r="T158" s="205">
        <f t="shared" si="23"/>
        <v>0</v>
      </c>
      <c r="U158" s="37"/>
      <c r="V158" s="37"/>
      <c r="W158" s="37"/>
      <c r="X158" s="37"/>
      <c r="Y158" s="37"/>
      <c r="Z158" s="37"/>
      <c r="AA158" s="37"/>
      <c r="AB158" s="37"/>
      <c r="AC158" s="37"/>
      <c r="AD158" s="37"/>
      <c r="AE158" s="37"/>
      <c r="AR158" s="206" t="s">
        <v>351</v>
      </c>
      <c r="AT158" s="206" t="s">
        <v>633</v>
      </c>
      <c r="AU158" s="206" t="s">
        <v>91</v>
      </c>
      <c r="AY158" s="19" t="s">
        <v>262</v>
      </c>
      <c r="BE158" s="207">
        <f t="shared" si="24"/>
        <v>0</v>
      </c>
      <c r="BF158" s="207">
        <f t="shared" si="25"/>
        <v>0</v>
      </c>
      <c r="BG158" s="207">
        <f t="shared" si="26"/>
        <v>0</v>
      </c>
      <c r="BH158" s="207">
        <f t="shared" si="27"/>
        <v>0</v>
      </c>
      <c r="BI158" s="207">
        <f t="shared" si="28"/>
        <v>0</v>
      </c>
      <c r="BJ158" s="19" t="s">
        <v>89</v>
      </c>
      <c r="BK158" s="207">
        <f t="shared" si="29"/>
        <v>0</v>
      </c>
      <c r="BL158" s="19" t="s">
        <v>104</v>
      </c>
      <c r="BM158" s="206" t="s">
        <v>1215</v>
      </c>
    </row>
    <row r="159" spans="1:65" s="2" customFormat="1" ht="16.5" customHeight="1">
      <c r="A159" s="37"/>
      <c r="B159" s="38"/>
      <c r="C159" s="255" t="s">
        <v>738</v>
      </c>
      <c r="D159" s="255" t="s">
        <v>633</v>
      </c>
      <c r="E159" s="256" t="s">
        <v>7510</v>
      </c>
      <c r="F159" s="257" t="s">
        <v>7511</v>
      </c>
      <c r="G159" s="258" t="s">
        <v>518</v>
      </c>
      <c r="H159" s="259">
        <v>10</v>
      </c>
      <c r="I159" s="260"/>
      <c r="J159" s="261">
        <f t="shared" si="20"/>
        <v>0</v>
      </c>
      <c r="K159" s="257" t="s">
        <v>44</v>
      </c>
      <c r="L159" s="262"/>
      <c r="M159" s="263" t="s">
        <v>44</v>
      </c>
      <c r="N159" s="264" t="s">
        <v>53</v>
      </c>
      <c r="O159" s="67"/>
      <c r="P159" s="204">
        <f t="shared" si="21"/>
        <v>0</v>
      </c>
      <c r="Q159" s="204">
        <v>0</v>
      </c>
      <c r="R159" s="204">
        <f t="shared" si="22"/>
        <v>0</v>
      </c>
      <c r="S159" s="204">
        <v>0</v>
      </c>
      <c r="T159" s="205">
        <f t="shared" si="23"/>
        <v>0</v>
      </c>
      <c r="U159" s="37"/>
      <c r="V159" s="37"/>
      <c r="W159" s="37"/>
      <c r="X159" s="37"/>
      <c r="Y159" s="37"/>
      <c r="Z159" s="37"/>
      <c r="AA159" s="37"/>
      <c r="AB159" s="37"/>
      <c r="AC159" s="37"/>
      <c r="AD159" s="37"/>
      <c r="AE159" s="37"/>
      <c r="AR159" s="206" t="s">
        <v>351</v>
      </c>
      <c r="AT159" s="206" t="s">
        <v>633</v>
      </c>
      <c r="AU159" s="206" t="s">
        <v>91</v>
      </c>
      <c r="AY159" s="19" t="s">
        <v>262</v>
      </c>
      <c r="BE159" s="207">
        <f t="shared" si="24"/>
        <v>0</v>
      </c>
      <c r="BF159" s="207">
        <f t="shared" si="25"/>
        <v>0</v>
      </c>
      <c r="BG159" s="207">
        <f t="shared" si="26"/>
        <v>0</v>
      </c>
      <c r="BH159" s="207">
        <f t="shared" si="27"/>
        <v>0</v>
      </c>
      <c r="BI159" s="207">
        <f t="shared" si="28"/>
        <v>0</v>
      </c>
      <c r="BJ159" s="19" t="s">
        <v>89</v>
      </c>
      <c r="BK159" s="207">
        <f t="shared" si="29"/>
        <v>0</v>
      </c>
      <c r="BL159" s="19" t="s">
        <v>104</v>
      </c>
      <c r="BM159" s="206" t="s">
        <v>1282</v>
      </c>
    </row>
    <row r="160" spans="1:65" s="2" customFormat="1" ht="16.5" customHeight="1">
      <c r="A160" s="37"/>
      <c r="B160" s="38"/>
      <c r="C160" s="255" t="s">
        <v>744</v>
      </c>
      <c r="D160" s="255" t="s">
        <v>633</v>
      </c>
      <c r="E160" s="256" t="s">
        <v>7512</v>
      </c>
      <c r="F160" s="257" t="s">
        <v>7513</v>
      </c>
      <c r="G160" s="258" t="s">
        <v>518</v>
      </c>
      <c r="H160" s="259">
        <v>1</v>
      </c>
      <c r="I160" s="260"/>
      <c r="J160" s="261">
        <f t="shared" si="20"/>
        <v>0</v>
      </c>
      <c r="K160" s="257" t="s">
        <v>44</v>
      </c>
      <c r="L160" s="262"/>
      <c r="M160" s="263" t="s">
        <v>44</v>
      </c>
      <c r="N160" s="264" t="s">
        <v>53</v>
      </c>
      <c r="O160" s="67"/>
      <c r="P160" s="204">
        <f t="shared" si="21"/>
        <v>0</v>
      </c>
      <c r="Q160" s="204">
        <v>0</v>
      </c>
      <c r="R160" s="204">
        <f t="shared" si="22"/>
        <v>0</v>
      </c>
      <c r="S160" s="204">
        <v>0</v>
      </c>
      <c r="T160" s="205">
        <f t="shared" si="23"/>
        <v>0</v>
      </c>
      <c r="U160" s="37"/>
      <c r="V160" s="37"/>
      <c r="W160" s="37"/>
      <c r="X160" s="37"/>
      <c r="Y160" s="37"/>
      <c r="Z160" s="37"/>
      <c r="AA160" s="37"/>
      <c r="AB160" s="37"/>
      <c r="AC160" s="37"/>
      <c r="AD160" s="37"/>
      <c r="AE160" s="37"/>
      <c r="AR160" s="206" t="s">
        <v>351</v>
      </c>
      <c r="AT160" s="206" t="s">
        <v>633</v>
      </c>
      <c r="AU160" s="206" t="s">
        <v>91</v>
      </c>
      <c r="AY160" s="19" t="s">
        <v>262</v>
      </c>
      <c r="BE160" s="207">
        <f t="shared" si="24"/>
        <v>0</v>
      </c>
      <c r="BF160" s="207">
        <f t="shared" si="25"/>
        <v>0</v>
      </c>
      <c r="BG160" s="207">
        <f t="shared" si="26"/>
        <v>0</v>
      </c>
      <c r="BH160" s="207">
        <f t="shared" si="27"/>
        <v>0</v>
      </c>
      <c r="BI160" s="207">
        <f t="shared" si="28"/>
        <v>0</v>
      </c>
      <c r="BJ160" s="19" t="s">
        <v>89</v>
      </c>
      <c r="BK160" s="207">
        <f t="shared" si="29"/>
        <v>0</v>
      </c>
      <c r="BL160" s="19" t="s">
        <v>104</v>
      </c>
      <c r="BM160" s="206" t="s">
        <v>1332</v>
      </c>
    </row>
    <row r="161" spans="1:65" s="2" customFormat="1" ht="16.5" customHeight="1">
      <c r="A161" s="37"/>
      <c r="B161" s="38"/>
      <c r="C161" s="255" t="s">
        <v>749</v>
      </c>
      <c r="D161" s="255" t="s">
        <v>633</v>
      </c>
      <c r="E161" s="256" t="s">
        <v>7514</v>
      </c>
      <c r="F161" s="257" t="s">
        <v>7515</v>
      </c>
      <c r="G161" s="258" t="s">
        <v>518</v>
      </c>
      <c r="H161" s="259">
        <v>9</v>
      </c>
      <c r="I161" s="260"/>
      <c r="J161" s="261">
        <f t="shared" si="20"/>
        <v>0</v>
      </c>
      <c r="K161" s="257" t="s">
        <v>44</v>
      </c>
      <c r="L161" s="262"/>
      <c r="M161" s="263" t="s">
        <v>44</v>
      </c>
      <c r="N161" s="264" t="s">
        <v>53</v>
      </c>
      <c r="O161" s="67"/>
      <c r="P161" s="204">
        <f t="shared" si="21"/>
        <v>0</v>
      </c>
      <c r="Q161" s="204">
        <v>0</v>
      </c>
      <c r="R161" s="204">
        <f t="shared" si="22"/>
        <v>0</v>
      </c>
      <c r="S161" s="204">
        <v>0</v>
      </c>
      <c r="T161" s="205">
        <f t="shared" si="23"/>
        <v>0</v>
      </c>
      <c r="U161" s="37"/>
      <c r="V161" s="37"/>
      <c r="W161" s="37"/>
      <c r="X161" s="37"/>
      <c r="Y161" s="37"/>
      <c r="Z161" s="37"/>
      <c r="AA161" s="37"/>
      <c r="AB161" s="37"/>
      <c r="AC161" s="37"/>
      <c r="AD161" s="37"/>
      <c r="AE161" s="37"/>
      <c r="AR161" s="206" t="s">
        <v>351</v>
      </c>
      <c r="AT161" s="206" t="s">
        <v>633</v>
      </c>
      <c r="AU161" s="206" t="s">
        <v>91</v>
      </c>
      <c r="AY161" s="19" t="s">
        <v>262</v>
      </c>
      <c r="BE161" s="207">
        <f t="shared" si="24"/>
        <v>0</v>
      </c>
      <c r="BF161" s="207">
        <f t="shared" si="25"/>
        <v>0</v>
      </c>
      <c r="BG161" s="207">
        <f t="shared" si="26"/>
        <v>0</v>
      </c>
      <c r="BH161" s="207">
        <f t="shared" si="27"/>
        <v>0</v>
      </c>
      <c r="BI161" s="207">
        <f t="shared" si="28"/>
        <v>0</v>
      </c>
      <c r="BJ161" s="19" t="s">
        <v>89</v>
      </c>
      <c r="BK161" s="207">
        <f t="shared" si="29"/>
        <v>0</v>
      </c>
      <c r="BL161" s="19" t="s">
        <v>104</v>
      </c>
      <c r="BM161" s="206" t="s">
        <v>1342</v>
      </c>
    </row>
    <row r="162" spans="1:65" s="2" customFormat="1" ht="16.5" customHeight="1">
      <c r="A162" s="37"/>
      <c r="B162" s="38"/>
      <c r="C162" s="255" t="s">
        <v>903</v>
      </c>
      <c r="D162" s="255" t="s">
        <v>633</v>
      </c>
      <c r="E162" s="256" t="s">
        <v>7518</v>
      </c>
      <c r="F162" s="257" t="s">
        <v>7519</v>
      </c>
      <c r="G162" s="258" t="s">
        <v>518</v>
      </c>
      <c r="H162" s="259">
        <v>2</v>
      </c>
      <c r="I162" s="260"/>
      <c r="J162" s="261">
        <f t="shared" si="20"/>
        <v>0</v>
      </c>
      <c r="K162" s="257" t="s">
        <v>44</v>
      </c>
      <c r="L162" s="262"/>
      <c r="M162" s="263" t="s">
        <v>44</v>
      </c>
      <c r="N162" s="264" t="s">
        <v>53</v>
      </c>
      <c r="O162" s="67"/>
      <c r="P162" s="204">
        <f t="shared" si="21"/>
        <v>0</v>
      </c>
      <c r="Q162" s="204">
        <v>0</v>
      </c>
      <c r="R162" s="204">
        <f t="shared" si="22"/>
        <v>0</v>
      </c>
      <c r="S162" s="204">
        <v>0</v>
      </c>
      <c r="T162" s="205">
        <f t="shared" si="23"/>
        <v>0</v>
      </c>
      <c r="U162" s="37"/>
      <c r="V162" s="37"/>
      <c r="W162" s="37"/>
      <c r="X162" s="37"/>
      <c r="Y162" s="37"/>
      <c r="Z162" s="37"/>
      <c r="AA162" s="37"/>
      <c r="AB162" s="37"/>
      <c r="AC162" s="37"/>
      <c r="AD162" s="37"/>
      <c r="AE162" s="37"/>
      <c r="AR162" s="206" t="s">
        <v>351</v>
      </c>
      <c r="AT162" s="206" t="s">
        <v>633</v>
      </c>
      <c r="AU162" s="206" t="s">
        <v>91</v>
      </c>
      <c r="AY162" s="19" t="s">
        <v>262</v>
      </c>
      <c r="BE162" s="207">
        <f t="shared" si="24"/>
        <v>0</v>
      </c>
      <c r="BF162" s="207">
        <f t="shared" si="25"/>
        <v>0</v>
      </c>
      <c r="BG162" s="207">
        <f t="shared" si="26"/>
        <v>0</v>
      </c>
      <c r="BH162" s="207">
        <f t="shared" si="27"/>
        <v>0</v>
      </c>
      <c r="BI162" s="207">
        <f t="shared" si="28"/>
        <v>0</v>
      </c>
      <c r="BJ162" s="19" t="s">
        <v>89</v>
      </c>
      <c r="BK162" s="207">
        <f t="shared" si="29"/>
        <v>0</v>
      </c>
      <c r="BL162" s="19" t="s">
        <v>104</v>
      </c>
      <c r="BM162" s="206" t="s">
        <v>1352</v>
      </c>
    </row>
    <row r="163" spans="1:65" s="2" customFormat="1" ht="16.5" customHeight="1">
      <c r="A163" s="37"/>
      <c r="B163" s="38"/>
      <c r="C163" s="255" t="s">
        <v>928</v>
      </c>
      <c r="D163" s="255" t="s">
        <v>633</v>
      </c>
      <c r="E163" s="256" t="s">
        <v>7520</v>
      </c>
      <c r="F163" s="257" t="s">
        <v>7521</v>
      </c>
      <c r="G163" s="258" t="s">
        <v>518</v>
      </c>
      <c r="H163" s="259">
        <v>4</v>
      </c>
      <c r="I163" s="260"/>
      <c r="J163" s="261">
        <f t="shared" si="20"/>
        <v>0</v>
      </c>
      <c r="K163" s="257" t="s">
        <v>44</v>
      </c>
      <c r="L163" s="262"/>
      <c r="M163" s="263" t="s">
        <v>44</v>
      </c>
      <c r="N163" s="264" t="s">
        <v>53</v>
      </c>
      <c r="O163" s="67"/>
      <c r="P163" s="204">
        <f t="shared" si="21"/>
        <v>0</v>
      </c>
      <c r="Q163" s="204">
        <v>0</v>
      </c>
      <c r="R163" s="204">
        <f t="shared" si="22"/>
        <v>0</v>
      </c>
      <c r="S163" s="204">
        <v>0</v>
      </c>
      <c r="T163" s="205">
        <f t="shared" si="23"/>
        <v>0</v>
      </c>
      <c r="U163" s="37"/>
      <c r="V163" s="37"/>
      <c r="W163" s="37"/>
      <c r="X163" s="37"/>
      <c r="Y163" s="37"/>
      <c r="Z163" s="37"/>
      <c r="AA163" s="37"/>
      <c r="AB163" s="37"/>
      <c r="AC163" s="37"/>
      <c r="AD163" s="37"/>
      <c r="AE163" s="37"/>
      <c r="AR163" s="206" t="s">
        <v>351</v>
      </c>
      <c r="AT163" s="206" t="s">
        <v>633</v>
      </c>
      <c r="AU163" s="206" t="s">
        <v>91</v>
      </c>
      <c r="AY163" s="19" t="s">
        <v>262</v>
      </c>
      <c r="BE163" s="207">
        <f t="shared" si="24"/>
        <v>0</v>
      </c>
      <c r="BF163" s="207">
        <f t="shared" si="25"/>
        <v>0</v>
      </c>
      <c r="BG163" s="207">
        <f t="shared" si="26"/>
        <v>0</v>
      </c>
      <c r="BH163" s="207">
        <f t="shared" si="27"/>
        <v>0</v>
      </c>
      <c r="BI163" s="207">
        <f t="shared" si="28"/>
        <v>0</v>
      </c>
      <c r="BJ163" s="19" t="s">
        <v>89</v>
      </c>
      <c r="BK163" s="207">
        <f t="shared" si="29"/>
        <v>0</v>
      </c>
      <c r="BL163" s="19" t="s">
        <v>104</v>
      </c>
      <c r="BM163" s="206" t="s">
        <v>1380</v>
      </c>
    </row>
    <row r="164" spans="1:65" s="2" customFormat="1" ht="16.5" customHeight="1">
      <c r="A164" s="37"/>
      <c r="B164" s="38"/>
      <c r="C164" s="255" t="s">
        <v>939</v>
      </c>
      <c r="D164" s="255" t="s">
        <v>633</v>
      </c>
      <c r="E164" s="256" t="s">
        <v>7522</v>
      </c>
      <c r="F164" s="257" t="s">
        <v>7523</v>
      </c>
      <c r="G164" s="258" t="s">
        <v>518</v>
      </c>
      <c r="H164" s="259">
        <v>204</v>
      </c>
      <c r="I164" s="260"/>
      <c r="J164" s="261">
        <f t="shared" si="20"/>
        <v>0</v>
      </c>
      <c r="K164" s="257" t="s">
        <v>44</v>
      </c>
      <c r="L164" s="262"/>
      <c r="M164" s="263" t="s">
        <v>44</v>
      </c>
      <c r="N164" s="264" t="s">
        <v>53</v>
      </c>
      <c r="O164" s="67"/>
      <c r="P164" s="204">
        <f t="shared" si="21"/>
        <v>0</v>
      </c>
      <c r="Q164" s="204">
        <v>0</v>
      </c>
      <c r="R164" s="204">
        <f t="shared" si="22"/>
        <v>0</v>
      </c>
      <c r="S164" s="204">
        <v>0</v>
      </c>
      <c r="T164" s="205">
        <f t="shared" si="23"/>
        <v>0</v>
      </c>
      <c r="U164" s="37"/>
      <c r="V164" s="37"/>
      <c r="W164" s="37"/>
      <c r="X164" s="37"/>
      <c r="Y164" s="37"/>
      <c r="Z164" s="37"/>
      <c r="AA164" s="37"/>
      <c r="AB164" s="37"/>
      <c r="AC164" s="37"/>
      <c r="AD164" s="37"/>
      <c r="AE164" s="37"/>
      <c r="AR164" s="206" t="s">
        <v>351</v>
      </c>
      <c r="AT164" s="206" t="s">
        <v>633</v>
      </c>
      <c r="AU164" s="206" t="s">
        <v>91</v>
      </c>
      <c r="AY164" s="19" t="s">
        <v>262</v>
      </c>
      <c r="BE164" s="207">
        <f t="shared" si="24"/>
        <v>0</v>
      </c>
      <c r="BF164" s="207">
        <f t="shared" si="25"/>
        <v>0</v>
      </c>
      <c r="BG164" s="207">
        <f t="shared" si="26"/>
        <v>0</v>
      </c>
      <c r="BH164" s="207">
        <f t="shared" si="27"/>
        <v>0</v>
      </c>
      <c r="BI164" s="207">
        <f t="shared" si="28"/>
        <v>0</v>
      </c>
      <c r="BJ164" s="19" t="s">
        <v>89</v>
      </c>
      <c r="BK164" s="207">
        <f t="shared" si="29"/>
        <v>0</v>
      </c>
      <c r="BL164" s="19" t="s">
        <v>104</v>
      </c>
      <c r="BM164" s="206" t="s">
        <v>1391</v>
      </c>
    </row>
    <row r="165" spans="1:65" s="2" customFormat="1" ht="16.5" customHeight="1">
      <c r="A165" s="37"/>
      <c r="B165" s="38"/>
      <c r="C165" s="255" t="s">
        <v>948</v>
      </c>
      <c r="D165" s="255" t="s">
        <v>633</v>
      </c>
      <c r="E165" s="256" t="s">
        <v>7524</v>
      </c>
      <c r="F165" s="257" t="s">
        <v>7525</v>
      </c>
      <c r="G165" s="258" t="s">
        <v>518</v>
      </c>
      <c r="H165" s="259">
        <v>48</v>
      </c>
      <c r="I165" s="260"/>
      <c r="J165" s="261">
        <f t="shared" si="20"/>
        <v>0</v>
      </c>
      <c r="K165" s="257" t="s">
        <v>44</v>
      </c>
      <c r="L165" s="262"/>
      <c r="M165" s="263" t="s">
        <v>44</v>
      </c>
      <c r="N165" s="264" t="s">
        <v>53</v>
      </c>
      <c r="O165" s="67"/>
      <c r="P165" s="204">
        <f t="shared" si="21"/>
        <v>0</v>
      </c>
      <c r="Q165" s="204">
        <v>0</v>
      </c>
      <c r="R165" s="204">
        <f t="shared" si="22"/>
        <v>0</v>
      </c>
      <c r="S165" s="204">
        <v>0</v>
      </c>
      <c r="T165" s="205">
        <f t="shared" si="23"/>
        <v>0</v>
      </c>
      <c r="U165" s="37"/>
      <c r="V165" s="37"/>
      <c r="W165" s="37"/>
      <c r="X165" s="37"/>
      <c r="Y165" s="37"/>
      <c r="Z165" s="37"/>
      <c r="AA165" s="37"/>
      <c r="AB165" s="37"/>
      <c r="AC165" s="37"/>
      <c r="AD165" s="37"/>
      <c r="AE165" s="37"/>
      <c r="AR165" s="206" t="s">
        <v>351</v>
      </c>
      <c r="AT165" s="206" t="s">
        <v>633</v>
      </c>
      <c r="AU165" s="206" t="s">
        <v>91</v>
      </c>
      <c r="AY165" s="19" t="s">
        <v>262</v>
      </c>
      <c r="BE165" s="207">
        <f t="shared" si="24"/>
        <v>0</v>
      </c>
      <c r="BF165" s="207">
        <f t="shared" si="25"/>
        <v>0</v>
      </c>
      <c r="BG165" s="207">
        <f t="shared" si="26"/>
        <v>0</v>
      </c>
      <c r="BH165" s="207">
        <f t="shared" si="27"/>
        <v>0</v>
      </c>
      <c r="BI165" s="207">
        <f t="shared" si="28"/>
        <v>0</v>
      </c>
      <c r="BJ165" s="19" t="s">
        <v>89</v>
      </c>
      <c r="BK165" s="207">
        <f t="shared" si="29"/>
        <v>0</v>
      </c>
      <c r="BL165" s="19" t="s">
        <v>104</v>
      </c>
      <c r="BM165" s="206" t="s">
        <v>1405</v>
      </c>
    </row>
    <row r="166" spans="1:65" s="2" customFormat="1" ht="16.5" customHeight="1">
      <c r="A166" s="37"/>
      <c r="B166" s="38"/>
      <c r="C166" s="255" t="s">
        <v>955</v>
      </c>
      <c r="D166" s="255" t="s">
        <v>633</v>
      </c>
      <c r="E166" s="256" t="s">
        <v>7526</v>
      </c>
      <c r="F166" s="257" t="s">
        <v>7527</v>
      </c>
      <c r="G166" s="258" t="s">
        <v>518</v>
      </c>
      <c r="H166" s="259">
        <v>48</v>
      </c>
      <c r="I166" s="260"/>
      <c r="J166" s="261">
        <f t="shared" si="20"/>
        <v>0</v>
      </c>
      <c r="K166" s="257" t="s">
        <v>44</v>
      </c>
      <c r="L166" s="262"/>
      <c r="M166" s="263" t="s">
        <v>44</v>
      </c>
      <c r="N166" s="264" t="s">
        <v>53</v>
      </c>
      <c r="O166" s="67"/>
      <c r="P166" s="204">
        <f t="shared" si="21"/>
        <v>0</v>
      </c>
      <c r="Q166" s="204">
        <v>0</v>
      </c>
      <c r="R166" s="204">
        <f t="shared" si="22"/>
        <v>0</v>
      </c>
      <c r="S166" s="204">
        <v>0</v>
      </c>
      <c r="T166" s="205">
        <f t="shared" si="23"/>
        <v>0</v>
      </c>
      <c r="U166" s="37"/>
      <c r="V166" s="37"/>
      <c r="W166" s="37"/>
      <c r="X166" s="37"/>
      <c r="Y166" s="37"/>
      <c r="Z166" s="37"/>
      <c r="AA166" s="37"/>
      <c r="AB166" s="37"/>
      <c r="AC166" s="37"/>
      <c r="AD166" s="37"/>
      <c r="AE166" s="37"/>
      <c r="AR166" s="206" t="s">
        <v>351</v>
      </c>
      <c r="AT166" s="206" t="s">
        <v>633</v>
      </c>
      <c r="AU166" s="206" t="s">
        <v>91</v>
      </c>
      <c r="AY166" s="19" t="s">
        <v>262</v>
      </c>
      <c r="BE166" s="207">
        <f t="shared" si="24"/>
        <v>0</v>
      </c>
      <c r="BF166" s="207">
        <f t="shared" si="25"/>
        <v>0</v>
      </c>
      <c r="BG166" s="207">
        <f t="shared" si="26"/>
        <v>0</v>
      </c>
      <c r="BH166" s="207">
        <f t="shared" si="27"/>
        <v>0</v>
      </c>
      <c r="BI166" s="207">
        <f t="shared" si="28"/>
        <v>0</v>
      </c>
      <c r="BJ166" s="19" t="s">
        <v>89</v>
      </c>
      <c r="BK166" s="207">
        <f t="shared" si="29"/>
        <v>0</v>
      </c>
      <c r="BL166" s="19" t="s">
        <v>104</v>
      </c>
      <c r="BM166" s="206" t="s">
        <v>1418</v>
      </c>
    </row>
    <row r="167" spans="1:65" s="2" customFormat="1" ht="16.5" customHeight="1">
      <c r="A167" s="37"/>
      <c r="B167" s="38"/>
      <c r="C167" s="255" t="s">
        <v>960</v>
      </c>
      <c r="D167" s="255" t="s">
        <v>633</v>
      </c>
      <c r="E167" s="256" t="s">
        <v>7528</v>
      </c>
      <c r="F167" s="257" t="s">
        <v>7529</v>
      </c>
      <c r="G167" s="258" t="s">
        <v>518</v>
      </c>
      <c r="H167" s="259">
        <v>48</v>
      </c>
      <c r="I167" s="260"/>
      <c r="J167" s="261">
        <f t="shared" si="20"/>
        <v>0</v>
      </c>
      <c r="K167" s="257" t="s">
        <v>44</v>
      </c>
      <c r="L167" s="262"/>
      <c r="M167" s="263" t="s">
        <v>44</v>
      </c>
      <c r="N167" s="264" t="s">
        <v>53</v>
      </c>
      <c r="O167" s="67"/>
      <c r="P167" s="204">
        <f t="shared" si="21"/>
        <v>0</v>
      </c>
      <c r="Q167" s="204">
        <v>0</v>
      </c>
      <c r="R167" s="204">
        <f t="shared" si="22"/>
        <v>0</v>
      </c>
      <c r="S167" s="204">
        <v>0</v>
      </c>
      <c r="T167" s="205">
        <f t="shared" si="23"/>
        <v>0</v>
      </c>
      <c r="U167" s="37"/>
      <c r="V167" s="37"/>
      <c r="W167" s="37"/>
      <c r="X167" s="37"/>
      <c r="Y167" s="37"/>
      <c r="Z167" s="37"/>
      <c r="AA167" s="37"/>
      <c r="AB167" s="37"/>
      <c r="AC167" s="37"/>
      <c r="AD167" s="37"/>
      <c r="AE167" s="37"/>
      <c r="AR167" s="206" t="s">
        <v>351</v>
      </c>
      <c r="AT167" s="206" t="s">
        <v>633</v>
      </c>
      <c r="AU167" s="206" t="s">
        <v>91</v>
      </c>
      <c r="AY167" s="19" t="s">
        <v>262</v>
      </c>
      <c r="BE167" s="207">
        <f t="shared" si="24"/>
        <v>0</v>
      </c>
      <c r="BF167" s="207">
        <f t="shared" si="25"/>
        <v>0</v>
      </c>
      <c r="BG167" s="207">
        <f t="shared" si="26"/>
        <v>0</v>
      </c>
      <c r="BH167" s="207">
        <f t="shared" si="27"/>
        <v>0</v>
      </c>
      <c r="BI167" s="207">
        <f t="shared" si="28"/>
        <v>0</v>
      </c>
      <c r="BJ167" s="19" t="s">
        <v>89</v>
      </c>
      <c r="BK167" s="207">
        <f t="shared" si="29"/>
        <v>0</v>
      </c>
      <c r="BL167" s="19" t="s">
        <v>104</v>
      </c>
      <c r="BM167" s="206" t="s">
        <v>1432</v>
      </c>
    </row>
    <row r="168" spans="1:65" s="2" customFormat="1" ht="16.5" customHeight="1">
      <c r="A168" s="37"/>
      <c r="B168" s="38"/>
      <c r="C168" s="255" t="s">
        <v>982</v>
      </c>
      <c r="D168" s="255" t="s">
        <v>633</v>
      </c>
      <c r="E168" s="256" t="s">
        <v>7530</v>
      </c>
      <c r="F168" s="257" t="s">
        <v>7531</v>
      </c>
      <c r="G168" s="258" t="s">
        <v>518</v>
      </c>
      <c r="H168" s="259">
        <v>1</v>
      </c>
      <c r="I168" s="260"/>
      <c r="J168" s="261">
        <f t="shared" si="20"/>
        <v>0</v>
      </c>
      <c r="K168" s="257" t="s">
        <v>44</v>
      </c>
      <c r="L168" s="262"/>
      <c r="M168" s="263" t="s">
        <v>44</v>
      </c>
      <c r="N168" s="264" t="s">
        <v>53</v>
      </c>
      <c r="O168" s="67"/>
      <c r="P168" s="204">
        <f t="shared" si="21"/>
        <v>0</v>
      </c>
      <c r="Q168" s="204">
        <v>0</v>
      </c>
      <c r="R168" s="204">
        <f t="shared" si="22"/>
        <v>0</v>
      </c>
      <c r="S168" s="204">
        <v>0</v>
      </c>
      <c r="T168" s="205">
        <f t="shared" si="23"/>
        <v>0</v>
      </c>
      <c r="U168" s="37"/>
      <c r="V168" s="37"/>
      <c r="W168" s="37"/>
      <c r="X168" s="37"/>
      <c r="Y168" s="37"/>
      <c r="Z168" s="37"/>
      <c r="AA168" s="37"/>
      <c r="AB168" s="37"/>
      <c r="AC168" s="37"/>
      <c r="AD168" s="37"/>
      <c r="AE168" s="37"/>
      <c r="AR168" s="206" t="s">
        <v>351</v>
      </c>
      <c r="AT168" s="206" t="s">
        <v>633</v>
      </c>
      <c r="AU168" s="206" t="s">
        <v>91</v>
      </c>
      <c r="AY168" s="19" t="s">
        <v>262</v>
      </c>
      <c r="BE168" s="207">
        <f t="shared" si="24"/>
        <v>0</v>
      </c>
      <c r="BF168" s="207">
        <f t="shared" si="25"/>
        <v>0</v>
      </c>
      <c r="BG168" s="207">
        <f t="shared" si="26"/>
        <v>0</v>
      </c>
      <c r="BH168" s="207">
        <f t="shared" si="27"/>
        <v>0</v>
      </c>
      <c r="BI168" s="207">
        <f t="shared" si="28"/>
        <v>0</v>
      </c>
      <c r="BJ168" s="19" t="s">
        <v>89</v>
      </c>
      <c r="BK168" s="207">
        <f t="shared" si="29"/>
        <v>0</v>
      </c>
      <c r="BL168" s="19" t="s">
        <v>104</v>
      </c>
      <c r="BM168" s="206" t="s">
        <v>1446</v>
      </c>
    </row>
    <row r="169" spans="1:65" s="2" customFormat="1" ht="16.5" customHeight="1">
      <c r="A169" s="37"/>
      <c r="B169" s="38"/>
      <c r="C169" s="255" t="s">
        <v>999</v>
      </c>
      <c r="D169" s="255" t="s">
        <v>633</v>
      </c>
      <c r="E169" s="256" t="s">
        <v>7532</v>
      </c>
      <c r="F169" s="257" t="s">
        <v>7533</v>
      </c>
      <c r="G169" s="258" t="s">
        <v>518</v>
      </c>
      <c r="H169" s="259">
        <v>48</v>
      </c>
      <c r="I169" s="260"/>
      <c r="J169" s="261">
        <f t="shared" si="20"/>
        <v>0</v>
      </c>
      <c r="K169" s="257" t="s">
        <v>44</v>
      </c>
      <c r="L169" s="262"/>
      <c r="M169" s="263" t="s">
        <v>44</v>
      </c>
      <c r="N169" s="264" t="s">
        <v>53</v>
      </c>
      <c r="O169" s="67"/>
      <c r="P169" s="204">
        <f t="shared" si="21"/>
        <v>0</v>
      </c>
      <c r="Q169" s="204">
        <v>0</v>
      </c>
      <c r="R169" s="204">
        <f t="shared" si="22"/>
        <v>0</v>
      </c>
      <c r="S169" s="204">
        <v>0</v>
      </c>
      <c r="T169" s="205">
        <f t="shared" si="23"/>
        <v>0</v>
      </c>
      <c r="U169" s="37"/>
      <c r="V169" s="37"/>
      <c r="W169" s="37"/>
      <c r="X169" s="37"/>
      <c r="Y169" s="37"/>
      <c r="Z169" s="37"/>
      <c r="AA169" s="37"/>
      <c r="AB169" s="37"/>
      <c r="AC169" s="37"/>
      <c r="AD169" s="37"/>
      <c r="AE169" s="37"/>
      <c r="AR169" s="206" t="s">
        <v>351</v>
      </c>
      <c r="AT169" s="206" t="s">
        <v>633</v>
      </c>
      <c r="AU169" s="206" t="s">
        <v>91</v>
      </c>
      <c r="AY169" s="19" t="s">
        <v>262</v>
      </c>
      <c r="BE169" s="207">
        <f t="shared" si="24"/>
        <v>0</v>
      </c>
      <c r="BF169" s="207">
        <f t="shared" si="25"/>
        <v>0</v>
      </c>
      <c r="BG169" s="207">
        <f t="shared" si="26"/>
        <v>0</v>
      </c>
      <c r="BH169" s="207">
        <f t="shared" si="27"/>
        <v>0</v>
      </c>
      <c r="BI169" s="207">
        <f t="shared" si="28"/>
        <v>0</v>
      </c>
      <c r="BJ169" s="19" t="s">
        <v>89</v>
      </c>
      <c r="BK169" s="207">
        <f t="shared" si="29"/>
        <v>0</v>
      </c>
      <c r="BL169" s="19" t="s">
        <v>104</v>
      </c>
      <c r="BM169" s="206" t="s">
        <v>1456</v>
      </c>
    </row>
    <row r="170" spans="1:65" s="2" customFormat="1" ht="16.5" customHeight="1">
      <c r="A170" s="37"/>
      <c r="B170" s="38"/>
      <c r="C170" s="255" t="s">
        <v>1014</v>
      </c>
      <c r="D170" s="255" t="s">
        <v>633</v>
      </c>
      <c r="E170" s="256" t="s">
        <v>7534</v>
      </c>
      <c r="F170" s="257" t="s">
        <v>7535</v>
      </c>
      <c r="G170" s="258" t="s">
        <v>518</v>
      </c>
      <c r="H170" s="259">
        <v>48</v>
      </c>
      <c r="I170" s="260"/>
      <c r="J170" s="261">
        <f t="shared" si="20"/>
        <v>0</v>
      </c>
      <c r="K170" s="257" t="s">
        <v>44</v>
      </c>
      <c r="L170" s="262"/>
      <c r="M170" s="263" t="s">
        <v>44</v>
      </c>
      <c r="N170" s="264" t="s">
        <v>53</v>
      </c>
      <c r="O170" s="67"/>
      <c r="P170" s="204">
        <f t="shared" si="21"/>
        <v>0</v>
      </c>
      <c r="Q170" s="204">
        <v>0</v>
      </c>
      <c r="R170" s="204">
        <f t="shared" si="22"/>
        <v>0</v>
      </c>
      <c r="S170" s="204">
        <v>0</v>
      </c>
      <c r="T170" s="205">
        <f t="shared" si="23"/>
        <v>0</v>
      </c>
      <c r="U170" s="37"/>
      <c r="V170" s="37"/>
      <c r="W170" s="37"/>
      <c r="X170" s="37"/>
      <c r="Y170" s="37"/>
      <c r="Z170" s="37"/>
      <c r="AA170" s="37"/>
      <c r="AB170" s="37"/>
      <c r="AC170" s="37"/>
      <c r="AD170" s="37"/>
      <c r="AE170" s="37"/>
      <c r="AR170" s="206" t="s">
        <v>351</v>
      </c>
      <c r="AT170" s="206" t="s">
        <v>633</v>
      </c>
      <c r="AU170" s="206" t="s">
        <v>91</v>
      </c>
      <c r="AY170" s="19" t="s">
        <v>262</v>
      </c>
      <c r="BE170" s="207">
        <f t="shared" si="24"/>
        <v>0</v>
      </c>
      <c r="BF170" s="207">
        <f t="shared" si="25"/>
        <v>0</v>
      </c>
      <c r="BG170" s="207">
        <f t="shared" si="26"/>
        <v>0</v>
      </c>
      <c r="BH170" s="207">
        <f t="shared" si="27"/>
        <v>0</v>
      </c>
      <c r="BI170" s="207">
        <f t="shared" si="28"/>
        <v>0</v>
      </c>
      <c r="BJ170" s="19" t="s">
        <v>89</v>
      </c>
      <c r="BK170" s="207">
        <f t="shared" si="29"/>
        <v>0</v>
      </c>
      <c r="BL170" s="19" t="s">
        <v>104</v>
      </c>
      <c r="BM170" s="206" t="s">
        <v>1469</v>
      </c>
    </row>
    <row r="171" spans="1:65" s="2" customFormat="1" ht="16.5" customHeight="1">
      <c r="A171" s="37"/>
      <c r="B171" s="38"/>
      <c r="C171" s="255" t="s">
        <v>1019</v>
      </c>
      <c r="D171" s="255" t="s">
        <v>633</v>
      </c>
      <c r="E171" s="256" t="s">
        <v>7536</v>
      </c>
      <c r="F171" s="257" t="s">
        <v>7537</v>
      </c>
      <c r="G171" s="258" t="s">
        <v>518</v>
      </c>
      <c r="H171" s="259">
        <v>24</v>
      </c>
      <c r="I171" s="260"/>
      <c r="J171" s="261">
        <f t="shared" si="20"/>
        <v>0</v>
      </c>
      <c r="K171" s="257" t="s">
        <v>44</v>
      </c>
      <c r="L171" s="262"/>
      <c r="M171" s="263" t="s">
        <v>44</v>
      </c>
      <c r="N171" s="264" t="s">
        <v>53</v>
      </c>
      <c r="O171" s="67"/>
      <c r="P171" s="204">
        <f t="shared" si="21"/>
        <v>0</v>
      </c>
      <c r="Q171" s="204">
        <v>0</v>
      </c>
      <c r="R171" s="204">
        <f t="shared" si="22"/>
        <v>0</v>
      </c>
      <c r="S171" s="204">
        <v>0</v>
      </c>
      <c r="T171" s="205">
        <f t="shared" si="23"/>
        <v>0</v>
      </c>
      <c r="U171" s="37"/>
      <c r="V171" s="37"/>
      <c r="W171" s="37"/>
      <c r="X171" s="37"/>
      <c r="Y171" s="37"/>
      <c r="Z171" s="37"/>
      <c r="AA171" s="37"/>
      <c r="AB171" s="37"/>
      <c r="AC171" s="37"/>
      <c r="AD171" s="37"/>
      <c r="AE171" s="37"/>
      <c r="AR171" s="206" t="s">
        <v>351</v>
      </c>
      <c r="AT171" s="206" t="s">
        <v>633</v>
      </c>
      <c r="AU171" s="206" t="s">
        <v>91</v>
      </c>
      <c r="AY171" s="19" t="s">
        <v>262</v>
      </c>
      <c r="BE171" s="207">
        <f t="shared" si="24"/>
        <v>0</v>
      </c>
      <c r="BF171" s="207">
        <f t="shared" si="25"/>
        <v>0</v>
      </c>
      <c r="BG171" s="207">
        <f t="shared" si="26"/>
        <v>0</v>
      </c>
      <c r="BH171" s="207">
        <f t="shared" si="27"/>
        <v>0</v>
      </c>
      <c r="BI171" s="207">
        <f t="shared" si="28"/>
        <v>0</v>
      </c>
      <c r="BJ171" s="19" t="s">
        <v>89</v>
      </c>
      <c r="BK171" s="207">
        <f t="shared" si="29"/>
        <v>0</v>
      </c>
      <c r="BL171" s="19" t="s">
        <v>104</v>
      </c>
      <c r="BM171" s="206" t="s">
        <v>1479</v>
      </c>
    </row>
    <row r="172" spans="1:65" s="2" customFormat="1" ht="16.5" customHeight="1">
      <c r="A172" s="37"/>
      <c r="B172" s="38"/>
      <c r="C172" s="255" t="s">
        <v>1028</v>
      </c>
      <c r="D172" s="255" t="s">
        <v>633</v>
      </c>
      <c r="E172" s="256" t="s">
        <v>7538</v>
      </c>
      <c r="F172" s="257" t="s">
        <v>7539</v>
      </c>
      <c r="G172" s="258" t="s">
        <v>518</v>
      </c>
      <c r="H172" s="259">
        <v>1</v>
      </c>
      <c r="I172" s="260"/>
      <c r="J172" s="261">
        <f t="shared" si="20"/>
        <v>0</v>
      </c>
      <c r="K172" s="257" t="s">
        <v>44</v>
      </c>
      <c r="L172" s="262"/>
      <c r="M172" s="263" t="s">
        <v>44</v>
      </c>
      <c r="N172" s="264" t="s">
        <v>53</v>
      </c>
      <c r="O172" s="67"/>
      <c r="P172" s="204">
        <f t="shared" si="21"/>
        <v>0</v>
      </c>
      <c r="Q172" s="204">
        <v>0</v>
      </c>
      <c r="R172" s="204">
        <f t="shared" si="22"/>
        <v>0</v>
      </c>
      <c r="S172" s="204">
        <v>0</v>
      </c>
      <c r="T172" s="205">
        <f t="shared" si="23"/>
        <v>0</v>
      </c>
      <c r="U172" s="37"/>
      <c r="V172" s="37"/>
      <c r="W172" s="37"/>
      <c r="X172" s="37"/>
      <c r="Y172" s="37"/>
      <c r="Z172" s="37"/>
      <c r="AA172" s="37"/>
      <c r="AB172" s="37"/>
      <c r="AC172" s="37"/>
      <c r="AD172" s="37"/>
      <c r="AE172" s="37"/>
      <c r="AR172" s="206" t="s">
        <v>351</v>
      </c>
      <c r="AT172" s="206" t="s">
        <v>633</v>
      </c>
      <c r="AU172" s="206" t="s">
        <v>91</v>
      </c>
      <c r="AY172" s="19" t="s">
        <v>262</v>
      </c>
      <c r="BE172" s="207">
        <f t="shared" si="24"/>
        <v>0</v>
      </c>
      <c r="BF172" s="207">
        <f t="shared" si="25"/>
        <v>0</v>
      </c>
      <c r="BG172" s="207">
        <f t="shared" si="26"/>
        <v>0</v>
      </c>
      <c r="BH172" s="207">
        <f t="shared" si="27"/>
        <v>0</v>
      </c>
      <c r="BI172" s="207">
        <f t="shared" si="28"/>
        <v>0</v>
      </c>
      <c r="BJ172" s="19" t="s">
        <v>89</v>
      </c>
      <c r="BK172" s="207">
        <f t="shared" si="29"/>
        <v>0</v>
      </c>
      <c r="BL172" s="19" t="s">
        <v>104</v>
      </c>
      <c r="BM172" s="206" t="s">
        <v>1487</v>
      </c>
    </row>
    <row r="173" spans="1:65" s="12" customFormat="1" ht="22.75" customHeight="1">
      <c r="B173" s="179"/>
      <c r="C173" s="180"/>
      <c r="D173" s="181" t="s">
        <v>81</v>
      </c>
      <c r="E173" s="193" t="s">
        <v>5428</v>
      </c>
      <c r="F173" s="193" t="s">
        <v>7546</v>
      </c>
      <c r="G173" s="180"/>
      <c r="H173" s="180"/>
      <c r="I173" s="183"/>
      <c r="J173" s="194">
        <f>BK173</f>
        <v>0</v>
      </c>
      <c r="K173" s="180"/>
      <c r="L173" s="185"/>
      <c r="M173" s="186"/>
      <c r="N173" s="187"/>
      <c r="O173" s="187"/>
      <c r="P173" s="188">
        <f>SUM(P174:P192)</f>
        <v>0</v>
      </c>
      <c r="Q173" s="187"/>
      <c r="R173" s="188">
        <f>SUM(R174:R192)</f>
        <v>0</v>
      </c>
      <c r="S173" s="187"/>
      <c r="T173" s="189">
        <f>SUM(T174:T192)</f>
        <v>0</v>
      </c>
      <c r="AR173" s="190" t="s">
        <v>89</v>
      </c>
      <c r="AT173" s="191" t="s">
        <v>81</v>
      </c>
      <c r="AU173" s="191" t="s">
        <v>89</v>
      </c>
      <c r="AY173" s="190" t="s">
        <v>262</v>
      </c>
      <c r="BK173" s="192">
        <f>SUM(BK174:BK192)</f>
        <v>0</v>
      </c>
    </row>
    <row r="174" spans="1:65" s="2" customFormat="1" ht="21.75" customHeight="1">
      <c r="A174" s="37"/>
      <c r="B174" s="38"/>
      <c r="C174" s="255" t="s">
        <v>1033</v>
      </c>
      <c r="D174" s="255" t="s">
        <v>633</v>
      </c>
      <c r="E174" s="256" t="s">
        <v>7541</v>
      </c>
      <c r="F174" s="257" t="s">
        <v>7542</v>
      </c>
      <c r="G174" s="258" t="s">
        <v>518</v>
      </c>
      <c r="H174" s="259">
        <v>1</v>
      </c>
      <c r="I174" s="260"/>
      <c r="J174" s="261">
        <f t="shared" ref="J174:J192" si="30">ROUND(I174*H174,2)</f>
        <v>0</v>
      </c>
      <c r="K174" s="257" t="s">
        <v>44</v>
      </c>
      <c r="L174" s="262"/>
      <c r="M174" s="263" t="s">
        <v>44</v>
      </c>
      <c r="N174" s="264" t="s">
        <v>53</v>
      </c>
      <c r="O174" s="67"/>
      <c r="P174" s="204">
        <f t="shared" ref="P174:P192" si="31">O174*H174</f>
        <v>0</v>
      </c>
      <c r="Q174" s="204">
        <v>0</v>
      </c>
      <c r="R174" s="204">
        <f t="shared" ref="R174:R192" si="32">Q174*H174</f>
        <v>0</v>
      </c>
      <c r="S174" s="204">
        <v>0</v>
      </c>
      <c r="T174" s="205">
        <f t="shared" ref="T174:T192" si="33">S174*H174</f>
        <v>0</v>
      </c>
      <c r="U174" s="37"/>
      <c r="V174" s="37"/>
      <c r="W174" s="37"/>
      <c r="X174" s="37"/>
      <c r="Y174" s="37"/>
      <c r="Z174" s="37"/>
      <c r="AA174" s="37"/>
      <c r="AB174" s="37"/>
      <c r="AC174" s="37"/>
      <c r="AD174" s="37"/>
      <c r="AE174" s="37"/>
      <c r="AR174" s="206" t="s">
        <v>351</v>
      </c>
      <c r="AT174" s="206" t="s">
        <v>633</v>
      </c>
      <c r="AU174" s="206" t="s">
        <v>91</v>
      </c>
      <c r="AY174" s="19" t="s">
        <v>262</v>
      </c>
      <c r="BE174" s="207">
        <f t="shared" ref="BE174:BE192" si="34">IF(N174="základní",J174,0)</f>
        <v>0</v>
      </c>
      <c r="BF174" s="207">
        <f t="shared" ref="BF174:BF192" si="35">IF(N174="snížená",J174,0)</f>
        <v>0</v>
      </c>
      <c r="BG174" s="207">
        <f t="shared" ref="BG174:BG192" si="36">IF(N174="zákl. přenesená",J174,0)</f>
        <v>0</v>
      </c>
      <c r="BH174" s="207">
        <f t="shared" ref="BH174:BH192" si="37">IF(N174="sníž. přenesená",J174,0)</f>
        <v>0</v>
      </c>
      <c r="BI174" s="207">
        <f t="shared" ref="BI174:BI192" si="38">IF(N174="nulová",J174,0)</f>
        <v>0</v>
      </c>
      <c r="BJ174" s="19" t="s">
        <v>89</v>
      </c>
      <c r="BK174" s="207">
        <f t="shared" ref="BK174:BK192" si="39">ROUND(I174*H174,2)</f>
        <v>0</v>
      </c>
      <c r="BL174" s="19" t="s">
        <v>104</v>
      </c>
      <c r="BM174" s="206" t="s">
        <v>1505</v>
      </c>
    </row>
    <row r="175" spans="1:65" s="2" customFormat="1" ht="16.5" customHeight="1">
      <c r="A175" s="37"/>
      <c r="B175" s="38"/>
      <c r="C175" s="255" t="s">
        <v>1038</v>
      </c>
      <c r="D175" s="255" t="s">
        <v>633</v>
      </c>
      <c r="E175" s="256" t="s">
        <v>7502</v>
      </c>
      <c r="F175" s="257" t="s">
        <v>7503</v>
      </c>
      <c r="G175" s="258" t="s">
        <v>518</v>
      </c>
      <c r="H175" s="259">
        <v>1</v>
      </c>
      <c r="I175" s="260"/>
      <c r="J175" s="261">
        <f t="shared" si="30"/>
        <v>0</v>
      </c>
      <c r="K175" s="257" t="s">
        <v>44</v>
      </c>
      <c r="L175" s="262"/>
      <c r="M175" s="263" t="s">
        <v>44</v>
      </c>
      <c r="N175" s="264" t="s">
        <v>53</v>
      </c>
      <c r="O175" s="67"/>
      <c r="P175" s="204">
        <f t="shared" si="31"/>
        <v>0</v>
      </c>
      <c r="Q175" s="204">
        <v>0</v>
      </c>
      <c r="R175" s="204">
        <f t="shared" si="32"/>
        <v>0</v>
      </c>
      <c r="S175" s="204">
        <v>0</v>
      </c>
      <c r="T175" s="205">
        <f t="shared" si="33"/>
        <v>0</v>
      </c>
      <c r="U175" s="37"/>
      <c r="V175" s="37"/>
      <c r="W175" s="37"/>
      <c r="X175" s="37"/>
      <c r="Y175" s="37"/>
      <c r="Z175" s="37"/>
      <c r="AA175" s="37"/>
      <c r="AB175" s="37"/>
      <c r="AC175" s="37"/>
      <c r="AD175" s="37"/>
      <c r="AE175" s="37"/>
      <c r="AR175" s="206" t="s">
        <v>351</v>
      </c>
      <c r="AT175" s="206" t="s">
        <v>633</v>
      </c>
      <c r="AU175" s="206" t="s">
        <v>91</v>
      </c>
      <c r="AY175" s="19" t="s">
        <v>262</v>
      </c>
      <c r="BE175" s="207">
        <f t="shared" si="34"/>
        <v>0</v>
      </c>
      <c r="BF175" s="207">
        <f t="shared" si="35"/>
        <v>0</v>
      </c>
      <c r="BG175" s="207">
        <f t="shared" si="36"/>
        <v>0</v>
      </c>
      <c r="BH175" s="207">
        <f t="shared" si="37"/>
        <v>0</v>
      </c>
      <c r="BI175" s="207">
        <f t="shared" si="38"/>
        <v>0</v>
      </c>
      <c r="BJ175" s="19" t="s">
        <v>89</v>
      </c>
      <c r="BK175" s="207">
        <f t="shared" si="39"/>
        <v>0</v>
      </c>
      <c r="BL175" s="19" t="s">
        <v>104</v>
      </c>
      <c r="BM175" s="206" t="s">
        <v>1517</v>
      </c>
    </row>
    <row r="176" spans="1:65" s="2" customFormat="1" ht="16.5" customHeight="1">
      <c r="A176" s="37"/>
      <c r="B176" s="38"/>
      <c r="C176" s="255" t="s">
        <v>1043</v>
      </c>
      <c r="D176" s="255" t="s">
        <v>633</v>
      </c>
      <c r="E176" s="256" t="s">
        <v>7504</v>
      </c>
      <c r="F176" s="257" t="s">
        <v>7505</v>
      </c>
      <c r="G176" s="258" t="s">
        <v>518</v>
      </c>
      <c r="H176" s="259">
        <v>1</v>
      </c>
      <c r="I176" s="260"/>
      <c r="J176" s="261">
        <f t="shared" si="30"/>
        <v>0</v>
      </c>
      <c r="K176" s="257" t="s">
        <v>44</v>
      </c>
      <c r="L176" s="262"/>
      <c r="M176" s="263" t="s">
        <v>44</v>
      </c>
      <c r="N176" s="264" t="s">
        <v>53</v>
      </c>
      <c r="O176" s="67"/>
      <c r="P176" s="204">
        <f t="shared" si="31"/>
        <v>0</v>
      </c>
      <c r="Q176" s="204">
        <v>0</v>
      </c>
      <c r="R176" s="204">
        <f t="shared" si="32"/>
        <v>0</v>
      </c>
      <c r="S176" s="204">
        <v>0</v>
      </c>
      <c r="T176" s="205">
        <f t="shared" si="33"/>
        <v>0</v>
      </c>
      <c r="U176" s="37"/>
      <c r="V176" s="37"/>
      <c r="W176" s="37"/>
      <c r="X176" s="37"/>
      <c r="Y176" s="37"/>
      <c r="Z176" s="37"/>
      <c r="AA176" s="37"/>
      <c r="AB176" s="37"/>
      <c r="AC176" s="37"/>
      <c r="AD176" s="37"/>
      <c r="AE176" s="37"/>
      <c r="AR176" s="206" t="s">
        <v>351</v>
      </c>
      <c r="AT176" s="206" t="s">
        <v>633</v>
      </c>
      <c r="AU176" s="206" t="s">
        <v>91</v>
      </c>
      <c r="AY176" s="19" t="s">
        <v>262</v>
      </c>
      <c r="BE176" s="207">
        <f t="shared" si="34"/>
        <v>0</v>
      </c>
      <c r="BF176" s="207">
        <f t="shared" si="35"/>
        <v>0</v>
      </c>
      <c r="BG176" s="207">
        <f t="shared" si="36"/>
        <v>0</v>
      </c>
      <c r="BH176" s="207">
        <f t="shared" si="37"/>
        <v>0</v>
      </c>
      <c r="BI176" s="207">
        <f t="shared" si="38"/>
        <v>0</v>
      </c>
      <c r="BJ176" s="19" t="s">
        <v>89</v>
      </c>
      <c r="BK176" s="207">
        <f t="shared" si="39"/>
        <v>0</v>
      </c>
      <c r="BL176" s="19" t="s">
        <v>104</v>
      </c>
      <c r="BM176" s="206" t="s">
        <v>21</v>
      </c>
    </row>
    <row r="177" spans="1:65" s="2" customFormat="1" ht="16.5" customHeight="1">
      <c r="A177" s="37"/>
      <c r="B177" s="38"/>
      <c r="C177" s="255" t="s">
        <v>1047</v>
      </c>
      <c r="D177" s="255" t="s">
        <v>633</v>
      </c>
      <c r="E177" s="256" t="s">
        <v>7506</v>
      </c>
      <c r="F177" s="257" t="s">
        <v>7507</v>
      </c>
      <c r="G177" s="258" t="s">
        <v>518</v>
      </c>
      <c r="H177" s="259">
        <v>1</v>
      </c>
      <c r="I177" s="260"/>
      <c r="J177" s="261">
        <f t="shared" si="30"/>
        <v>0</v>
      </c>
      <c r="K177" s="257" t="s">
        <v>44</v>
      </c>
      <c r="L177" s="262"/>
      <c r="M177" s="263" t="s">
        <v>44</v>
      </c>
      <c r="N177" s="264" t="s">
        <v>53</v>
      </c>
      <c r="O177" s="67"/>
      <c r="P177" s="204">
        <f t="shared" si="31"/>
        <v>0</v>
      </c>
      <c r="Q177" s="204">
        <v>0</v>
      </c>
      <c r="R177" s="204">
        <f t="shared" si="32"/>
        <v>0</v>
      </c>
      <c r="S177" s="204">
        <v>0</v>
      </c>
      <c r="T177" s="205">
        <f t="shared" si="33"/>
        <v>0</v>
      </c>
      <c r="U177" s="37"/>
      <c r="V177" s="37"/>
      <c r="W177" s="37"/>
      <c r="X177" s="37"/>
      <c r="Y177" s="37"/>
      <c r="Z177" s="37"/>
      <c r="AA177" s="37"/>
      <c r="AB177" s="37"/>
      <c r="AC177" s="37"/>
      <c r="AD177" s="37"/>
      <c r="AE177" s="37"/>
      <c r="AR177" s="206" t="s">
        <v>351</v>
      </c>
      <c r="AT177" s="206" t="s">
        <v>633</v>
      </c>
      <c r="AU177" s="206" t="s">
        <v>91</v>
      </c>
      <c r="AY177" s="19" t="s">
        <v>262</v>
      </c>
      <c r="BE177" s="207">
        <f t="shared" si="34"/>
        <v>0</v>
      </c>
      <c r="BF177" s="207">
        <f t="shared" si="35"/>
        <v>0</v>
      </c>
      <c r="BG177" s="207">
        <f t="shared" si="36"/>
        <v>0</v>
      </c>
      <c r="BH177" s="207">
        <f t="shared" si="37"/>
        <v>0</v>
      </c>
      <c r="BI177" s="207">
        <f t="shared" si="38"/>
        <v>0</v>
      </c>
      <c r="BJ177" s="19" t="s">
        <v>89</v>
      </c>
      <c r="BK177" s="207">
        <f t="shared" si="39"/>
        <v>0</v>
      </c>
      <c r="BL177" s="19" t="s">
        <v>104</v>
      </c>
      <c r="BM177" s="206" t="s">
        <v>1551</v>
      </c>
    </row>
    <row r="178" spans="1:65" s="2" customFormat="1" ht="16.5" customHeight="1">
      <c r="A178" s="37"/>
      <c r="B178" s="38"/>
      <c r="C178" s="255" t="s">
        <v>1052</v>
      </c>
      <c r="D178" s="255" t="s">
        <v>633</v>
      </c>
      <c r="E178" s="256" t="s">
        <v>7543</v>
      </c>
      <c r="F178" s="257" t="s">
        <v>7544</v>
      </c>
      <c r="G178" s="258" t="s">
        <v>518</v>
      </c>
      <c r="H178" s="259">
        <v>2</v>
      </c>
      <c r="I178" s="260"/>
      <c r="J178" s="261">
        <f t="shared" si="30"/>
        <v>0</v>
      </c>
      <c r="K178" s="257" t="s">
        <v>44</v>
      </c>
      <c r="L178" s="262"/>
      <c r="M178" s="263" t="s">
        <v>44</v>
      </c>
      <c r="N178" s="264" t="s">
        <v>53</v>
      </c>
      <c r="O178" s="67"/>
      <c r="P178" s="204">
        <f t="shared" si="31"/>
        <v>0</v>
      </c>
      <c r="Q178" s="204">
        <v>0</v>
      </c>
      <c r="R178" s="204">
        <f t="shared" si="32"/>
        <v>0</v>
      </c>
      <c r="S178" s="204">
        <v>0</v>
      </c>
      <c r="T178" s="205">
        <f t="shared" si="33"/>
        <v>0</v>
      </c>
      <c r="U178" s="37"/>
      <c r="V178" s="37"/>
      <c r="W178" s="37"/>
      <c r="X178" s="37"/>
      <c r="Y178" s="37"/>
      <c r="Z178" s="37"/>
      <c r="AA178" s="37"/>
      <c r="AB178" s="37"/>
      <c r="AC178" s="37"/>
      <c r="AD178" s="37"/>
      <c r="AE178" s="37"/>
      <c r="AR178" s="206" t="s">
        <v>351</v>
      </c>
      <c r="AT178" s="206" t="s">
        <v>633</v>
      </c>
      <c r="AU178" s="206" t="s">
        <v>91</v>
      </c>
      <c r="AY178" s="19" t="s">
        <v>262</v>
      </c>
      <c r="BE178" s="207">
        <f t="shared" si="34"/>
        <v>0</v>
      </c>
      <c r="BF178" s="207">
        <f t="shared" si="35"/>
        <v>0</v>
      </c>
      <c r="BG178" s="207">
        <f t="shared" si="36"/>
        <v>0</v>
      </c>
      <c r="BH178" s="207">
        <f t="shared" si="37"/>
        <v>0</v>
      </c>
      <c r="BI178" s="207">
        <f t="shared" si="38"/>
        <v>0</v>
      </c>
      <c r="BJ178" s="19" t="s">
        <v>89</v>
      </c>
      <c r="BK178" s="207">
        <f t="shared" si="39"/>
        <v>0</v>
      </c>
      <c r="BL178" s="19" t="s">
        <v>104</v>
      </c>
      <c r="BM178" s="206" t="s">
        <v>1584</v>
      </c>
    </row>
    <row r="179" spans="1:65" s="2" customFormat="1" ht="16.5" customHeight="1">
      <c r="A179" s="37"/>
      <c r="B179" s="38"/>
      <c r="C179" s="255" t="s">
        <v>1059</v>
      </c>
      <c r="D179" s="255" t="s">
        <v>633</v>
      </c>
      <c r="E179" s="256" t="s">
        <v>7510</v>
      </c>
      <c r="F179" s="257" t="s">
        <v>7511</v>
      </c>
      <c r="G179" s="258" t="s">
        <v>518</v>
      </c>
      <c r="H179" s="259">
        <v>10</v>
      </c>
      <c r="I179" s="260"/>
      <c r="J179" s="261">
        <f t="shared" si="30"/>
        <v>0</v>
      </c>
      <c r="K179" s="257" t="s">
        <v>44</v>
      </c>
      <c r="L179" s="262"/>
      <c r="M179" s="263" t="s">
        <v>44</v>
      </c>
      <c r="N179" s="264" t="s">
        <v>53</v>
      </c>
      <c r="O179" s="67"/>
      <c r="P179" s="204">
        <f t="shared" si="31"/>
        <v>0</v>
      </c>
      <c r="Q179" s="204">
        <v>0</v>
      </c>
      <c r="R179" s="204">
        <f t="shared" si="32"/>
        <v>0</v>
      </c>
      <c r="S179" s="204">
        <v>0</v>
      </c>
      <c r="T179" s="205">
        <f t="shared" si="33"/>
        <v>0</v>
      </c>
      <c r="U179" s="37"/>
      <c r="V179" s="37"/>
      <c r="W179" s="37"/>
      <c r="X179" s="37"/>
      <c r="Y179" s="37"/>
      <c r="Z179" s="37"/>
      <c r="AA179" s="37"/>
      <c r="AB179" s="37"/>
      <c r="AC179" s="37"/>
      <c r="AD179" s="37"/>
      <c r="AE179" s="37"/>
      <c r="AR179" s="206" t="s">
        <v>351</v>
      </c>
      <c r="AT179" s="206" t="s">
        <v>633</v>
      </c>
      <c r="AU179" s="206" t="s">
        <v>91</v>
      </c>
      <c r="AY179" s="19" t="s">
        <v>262</v>
      </c>
      <c r="BE179" s="207">
        <f t="shared" si="34"/>
        <v>0</v>
      </c>
      <c r="BF179" s="207">
        <f t="shared" si="35"/>
        <v>0</v>
      </c>
      <c r="BG179" s="207">
        <f t="shared" si="36"/>
        <v>0</v>
      </c>
      <c r="BH179" s="207">
        <f t="shared" si="37"/>
        <v>0</v>
      </c>
      <c r="BI179" s="207">
        <f t="shared" si="38"/>
        <v>0</v>
      </c>
      <c r="BJ179" s="19" t="s">
        <v>89</v>
      </c>
      <c r="BK179" s="207">
        <f t="shared" si="39"/>
        <v>0</v>
      </c>
      <c r="BL179" s="19" t="s">
        <v>104</v>
      </c>
      <c r="BM179" s="206" t="s">
        <v>1612</v>
      </c>
    </row>
    <row r="180" spans="1:65" s="2" customFormat="1" ht="16.5" customHeight="1">
      <c r="A180" s="37"/>
      <c r="B180" s="38"/>
      <c r="C180" s="255" t="s">
        <v>1064</v>
      </c>
      <c r="D180" s="255" t="s">
        <v>633</v>
      </c>
      <c r="E180" s="256" t="s">
        <v>7512</v>
      </c>
      <c r="F180" s="257" t="s">
        <v>7513</v>
      </c>
      <c r="G180" s="258" t="s">
        <v>518</v>
      </c>
      <c r="H180" s="259">
        <v>1</v>
      </c>
      <c r="I180" s="260"/>
      <c r="J180" s="261">
        <f t="shared" si="30"/>
        <v>0</v>
      </c>
      <c r="K180" s="257" t="s">
        <v>44</v>
      </c>
      <c r="L180" s="262"/>
      <c r="M180" s="263" t="s">
        <v>44</v>
      </c>
      <c r="N180" s="264" t="s">
        <v>53</v>
      </c>
      <c r="O180" s="67"/>
      <c r="P180" s="204">
        <f t="shared" si="31"/>
        <v>0</v>
      </c>
      <c r="Q180" s="204">
        <v>0</v>
      </c>
      <c r="R180" s="204">
        <f t="shared" si="32"/>
        <v>0</v>
      </c>
      <c r="S180" s="204">
        <v>0</v>
      </c>
      <c r="T180" s="205">
        <f t="shared" si="33"/>
        <v>0</v>
      </c>
      <c r="U180" s="37"/>
      <c r="V180" s="37"/>
      <c r="W180" s="37"/>
      <c r="X180" s="37"/>
      <c r="Y180" s="37"/>
      <c r="Z180" s="37"/>
      <c r="AA180" s="37"/>
      <c r="AB180" s="37"/>
      <c r="AC180" s="37"/>
      <c r="AD180" s="37"/>
      <c r="AE180" s="37"/>
      <c r="AR180" s="206" t="s">
        <v>351</v>
      </c>
      <c r="AT180" s="206" t="s">
        <v>633</v>
      </c>
      <c r="AU180" s="206" t="s">
        <v>91</v>
      </c>
      <c r="AY180" s="19" t="s">
        <v>262</v>
      </c>
      <c r="BE180" s="207">
        <f t="shared" si="34"/>
        <v>0</v>
      </c>
      <c r="BF180" s="207">
        <f t="shared" si="35"/>
        <v>0</v>
      </c>
      <c r="BG180" s="207">
        <f t="shared" si="36"/>
        <v>0</v>
      </c>
      <c r="BH180" s="207">
        <f t="shared" si="37"/>
        <v>0</v>
      </c>
      <c r="BI180" s="207">
        <f t="shared" si="38"/>
        <v>0</v>
      </c>
      <c r="BJ180" s="19" t="s">
        <v>89</v>
      </c>
      <c r="BK180" s="207">
        <f t="shared" si="39"/>
        <v>0</v>
      </c>
      <c r="BL180" s="19" t="s">
        <v>104</v>
      </c>
      <c r="BM180" s="206" t="s">
        <v>1620</v>
      </c>
    </row>
    <row r="181" spans="1:65" s="2" customFormat="1" ht="16.5" customHeight="1">
      <c r="A181" s="37"/>
      <c r="B181" s="38"/>
      <c r="C181" s="255" t="s">
        <v>1071</v>
      </c>
      <c r="D181" s="255" t="s">
        <v>633</v>
      </c>
      <c r="E181" s="256" t="s">
        <v>7514</v>
      </c>
      <c r="F181" s="257" t="s">
        <v>7515</v>
      </c>
      <c r="G181" s="258" t="s">
        <v>518</v>
      </c>
      <c r="H181" s="259">
        <v>9</v>
      </c>
      <c r="I181" s="260"/>
      <c r="J181" s="261">
        <f t="shared" si="30"/>
        <v>0</v>
      </c>
      <c r="K181" s="257" t="s">
        <v>44</v>
      </c>
      <c r="L181" s="262"/>
      <c r="M181" s="263" t="s">
        <v>44</v>
      </c>
      <c r="N181" s="264" t="s">
        <v>53</v>
      </c>
      <c r="O181" s="67"/>
      <c r="P181" s="204">
        <f t="shared" si="31"/>
        <v>0</v>
      </c>
      <c r="Q181" s="204">
        <v>0</v>
      </c>
      <c r="R181" s="204">
        <f t="shared" si="32"/>
        <v>0</v>
      </c>
      <c r="S181" s="204">
        <v>0</v>
      </c>
      <c r="T181" s="205">
        <f t="shared" si="33"/>
        <v>0</v>
      </c>
      <c r="U181" s="37"/>
      <c r="V181" s="37"/>
      <c r="W181" s="37"/>
      <c r="X181" s="37"/>
      <c r="Y181" s="37"/>
      <c r="Z181" s="37"/>
      <c r="AA181" s="37"/>
      <c r="AB181" s="37"/>
      <c r="AC181" s="37"/>
      <c r="AD181" s="37"/>
      <c r="AE181" s="37"/>
      <c r="AR181" s="206" t="s">
        <v>351</v>
      </c>
      <c r="AT181" s="206" t="s">
        <v>633</v>
      </c>
      <c r="AU181" s="206" t="s">
        <v>91</v>
      </c>
      <c r="AY181" s="19" t="s">
        <v>262</v>
      </c>
      <c r="BE181" s="207">
        <f t="shared" si="34"/>
        <v>0</v>
      </c>
      <c r="BF181" s="207">
        <f t="shared" si="35"/>
        <v>0</v>
      </c>
      <c r="BG181" s="207">
        <f t="shared" si="36"/>
        <v>0</v>
      </c>
      <c r="BH181" s="207">
        <f t="shared" si="37"/>
        <v>0</v>
      </c>
      <c r="BI181" s="207">
        <f t="shared" si="38"/>
        <v>0</v>
      </c>
      <c r="BJ181" s="19" t="s">
        <v>89</v>
      </c>
      <c r="BK181" s="207">
        <f t="shared" si="39"/>
        <v>0</v>
      </c>
      <c r="BL181" s="19" t="s">
        <v>104</v>
      </c>
      <c r="BM181" s="206" t="s">
        <v>1633</v>
      </c>
    </row>
    <row r="182" spans="1:65" s="2" customFormat="1" ht="16.5" customHeight="1">
      <c r="A182" s="37"/>
      <c r="B182" s="38"/>
      <c r="C182" s="255" t="s">
        <v>1077</v>
      </c>
      <c r="D182" s="255" t="s">
        <v>633</v>
      </c>
      <c r="E182" s="256" t="s">
        <v>7518</v>
      </c>
      <c r="F182" s="257" t="s">
        <v>7519</v>
      </c>
      <c r="G182" s="258" t="s">
        <v>518</v>
      </c>
      <c r="H182" s="259">
        <v>2</v>
      </c>
      <c r="I182" s="260"/>
      <c r="J182" s="261">
        <f t="shared" si="30"/>
        <v>0</v>
      </c>
      <c r="K182" s="257" t="s">
        <v>44</v>
      </c>
      <c r="L182" s="262"/>
      <c r="M182" s="263" t="s">
        <v>44</v>
      </c>
      <c r="N182" s="264" t="s">
        <v>53</v>
      </c>
      <c r="O182" s="67"/>
      <c r="P182" s="204">
        <f t="shared" si="31"/>
        <v>0</v>
      </c>
      <c r="Q182" s="204">
        <v>0</v>
      </c>
      <c r="R182" s="204">
        <f t="shared" si="32"/>
        <v>0</v>
      </c>
      <c r="S182" s="204">
        <v>0</v>
      </c>
      <c r="T182" s="205">
        <f t="shared" si="33"/>
        <v>0</v>
      </c>
      <c r="U182" s="37"/>
      <c r="V182" s="37"/>
      <c r="W182" s="37"/>
      <c r="X182" s="37"/>
      <c r="Y182" s="37"/>
      <c r="Z182" s="37"/>
      <c r="AA182" s="37"/>
      <c r="AB182" s="37"/>
      <c r="AC182" s="37"/>
      <c r="AD182" s="37"/>
      <c r="AE182" s="37"/>
      <c r="AR182" s="206" t="s">
        <v>351</v>
      </c>
      <c r="AT182" s="206" t="s">
        <v>633</v>
      </c>
      <c r="AU182" s="206" t="s">
        <v>91</v>
      </c>
      <c r="AY182" s="19" t="s">
        <v>262</v>
      </c>
      <c r="BE182" s="207">
        <f t="shared" si="34"/>
        <v>0</v>
      </c>
      <c r="BF182" s="207">
        <f t="shared" si="35"/>
        <v>0</v>
      </c>
      <c r="BG182" s="207">
        <f t="shared" si="36"/>
        <v>0</v>
      </c>
      <c r="BH182" s="207">
        <f t="shared" si="37"/>
        <v>0</v>
      </c>
      <c r="BI182" s="207">
        <f t="shared" si="38"/>
        <v>0</v>
      </c>
      <c r="BJ182" s="19" t="s">
        <v>89</v>
      </c>
      <c r="BK182" s="207">
        <f t="shared" si="39"/>
        <v>0</v>
      </c>
      <c r="BL182" s="19" t="s">
        <v>104</v>
      </c>
      <c r="BM182" s="206" t="s">
        <v>1644</v>
      </c>
    </row>
    <row r="183" spans="1:65" s="2" customFormat="1" ht="16.5" customHeight="1">
      <c r="A183" s="37"/>
      <c r="B183" s="38"/>
      <c r="C183" s="255" t="s">
        <v>1081</v>
      </c>
      <c r="D183" s="255" t="s">
        <v>633</v>
      </c>
      <c r="E183" s="256" t="s">
        <v>7520</v>
      </c>
      <c r="F183" s="257" t="s">
        <v>7521</v>
      </c>
      <c r="G183" s="258" t="s">
        <v>518</v>
      </c>
      <c r="H183" s="259">
        <v>4</v>
      </c>
      <c r="I183" s="260"/>
      <c r="J183" s="261">
        <f t="shared" si="30"/>
        <v>0</v>
      </c>
      <c r="K183" s="257" t="s">
        <v>44</v>
      </c>
      <c r="L183" s="262"/>
      <c r="M183" s="263" t="s">
        <v>44</v>
      </c>
      <c r="N183" s="264" t="s">
        <v>53</v>
      </c>
      <c r="O183" s="67"/>
      <c r="P183" s="204">
        <f t="shared" si="31"/>
        <v>0</v>
      </c>
      <c r="Q183" s="204">
        <v>0</v>
      </c>
      <c r="R183" s="204">
        <f t="shared" si="32"/>
        <v>0</v>
      </c>
      <c r="S183" s="204">
        <v>0</v>
      </c>
      <c r="T183" s="205">
        <f t="shared" si="33"/>
        <v>0</v>
      </c>
      <c r="U183" s="37"/>
      <c r="V183" s="37"/>
      <c r="W183" s="37"/>
      <c r="X183" s="37"/>
      <c r="Y183" s="37"/>
      <c r="Z183" s="37"/>
      <c r="AA183" s="37"/>
      <c r="AB183" s="37"/>
      <c r="AC183" s="37"/>
      <c r="AD183" s="37"/>
      <c r="AE183" s="37"/>
      <c r="AR183" s="206" t="s">
        <v>351</v>
      </c>
      <c r="AT183" s="206" t="s">
        <v>633</v>
      </c>
      <c r="AU183" s="206" t="s">
        <v>91</v>
      </c>
      <c r="AY183" s="19" t="s">
        <v>262</v>
      </c>
      <c r="BE183" s="207">
        <f t="shared" si="34"/>
        <v>0</v>
      </c>
      <c r="BF183" s="207">
        <f t="shared" si="35"/>
        <v>0</v>
      </c>
      <c r="BG183" s="207">
        <f t="shared" si="36"/>
        <v>0</v>
      </c>
      <c r="BH183" s="207">
        <f t="shared" si="37"/>
        <v>0</v>
      </c>
      <c r="BI183" s="207">
        <f t="shared" si="38"/>
        <v>0</v>
      </c>
      <c r="BJ183" s="19" t="s">
        <v>89</v>
      </c>
      <c r="BK183" s="207">
        <f t="shared" si="39"/>
        <v>0</v>
      </c>
      <c r="BL183" s="19" t="s">
        <v>104</v>
      </c>
      <c r="BM183" s="206" t="s">
        <v>1659</v>
      </c>
    </row>
    <row r="184" spans="1:65" s="2" customFormat="1" ht="16.5" customHeight="1">
      <c r="A184" s="37"/>
      <c r="B184" s="38"/>
      <c r="C184" s="255" t="s">
        <v>452</v>
      </c>
      <c r="D184" s="255" t="s">
        <v>633</v>
      </c>
      <c r="E184" s="256" t="s">
        <v>7522</v>
      </c>
      <c r="F184" s="257" t="s">
        <v>7523</v>
      </c>
      <c r="G184" s="258" t="s">
        <v>518</v>
      </c>
      <c r="H184" s="259">
        <v>206</v>
      </c>
      <c r="I184" s="260"/>
      <c r="J184" s="261">
        <f t="shared" si="30"/>
        <v>0</v>
      </c>
      <c r="K184" s="257" t="s">
        <v>44</v>
      </c>
      <c r="L184" s="262"/>
      <c r="M184" s="263" t="s">
        <v>44</v>
      </c>
      <c r="N184" s="264" t="s">
        <v>53</v>
      </c>
      <c r="O184" s="67"/>
      <c r="P184" s="204">
        <f t="shared" si="31"/>
        <v>0</v>
      </c>
      <c r="Q184" s="204">
        <v>0</v>
      </c>
      <c r="R184" s="204">
        <f t="shared" si="32"/>
        <v>0</v>
      </c>
      <c r="S184" s="204">
        <v>0</v>
      </c>
      <c r="T184" s="205">
        <f t="shared" si="33"/>
        <v>0</v>
      </c>
      <c r="U184" s="37"/>
      <c r="V184" s="37"/>
      <c r="W184" s="37"/>
      <c r="X184" s="37"/>
      <c r="Y184" s="37"/>
      <c r="Z184" s="37"/>
      <c r="AA184" s="37"/>
      <c r="AB184" s="37"/>
      <c r="AC184" s="37"/>
      <c r="AD184" s="37"/>
      <c r="AE184" s="37"/>
      <c r="AR184" s="206" t="s">
        <v>351</v>
      </c>
      <c r="AT184" s="206" t="s">
        <v>633</v>
      </c>
      <c r="AU184" s="206" t="s">
        <v>91</v>
      </c>
      <c r="AY184" s="19" t="s">
        <v>262</v>
      </c>
      <c r="BE184" s="207">
        <f t="shared" si="34"/>
        <v>0</v>
      </c>
      <c r="BF184" s="207">
        <f t="shared" si="35"/>
        <v>0</v>
      </c>
      <c r="BG184" s="207">
        <f t="shared" si="36"/>
        <v>0</v>
      </c>
      <c r="BH184" s="207">
        <f t="shared" si="37"/>
        <v>0</v>
      </c>
      <c r="BI184" s="207">
        <f t="shared" si="38"/>
        <v>0</v>
      </c>
      <c r="BJ184" s="19" t="s">
        <v>89</v>
      </c>
      <c r="BK184" s="207">
        <f t="shared" si="39"/>
        <v>0</v>
      </c>
      <c r="BL184" s="19" t="s">
        <v>104</v>
      </c>
      <c r="BM184" s="206" t="s">
        <v>1673</v>
      </c>
    </row>
    <row r="185" spans="1:65" s="2" customFormat="1" ht="16.5" customHeight="1">
      <c r="A185" s="37"/>
      <c r="B185" s="38"/>
      <c r="C185" s="255" t="s">
        <v>1089</v>
      </c>
      <c r="D185" s="255" t="s">
        <v>633</v>
      </c>
      <c r="E185" s="256" t="s">
        <v>7524</v>
      </c>
      <c r="F185" s="257" t="s">
        <v>7525</v>
      </c>
      <c r="G185" s="258" t="s">
        <v>518</v>
      </c>
      <c r="H185" s="259">
        <v>24</v>
      </c>
      <c r="I185" s="260"/>
      <c r="J185" s="261">
        <f t="shared" si="30"/>
        <v>0</v>
      </c>
      <c r="K185" s="257" t="s">
        <v>44</v>
      </c>
      <c r="L185" s="262"/>
      <c r="M185" s="263" t="s">
        <v>44</v>
      </c>
      <c r="N185" s="264" t="s">
        <v>53</v>
      </c>
      <c r="O185" s="67"/>
      <c r="P185" s="204">
        <f t="shared" si="31"/>
        <v>0</v>
      </c>
      <c r="Q185" s="204">
        <v>0</v>
      </c>
      <c r="R185" s="204">
        <f t="shared" si="32"/>
        <v>0</v>
      </c>
      <c r="S185" s="204">
        <v>0</v>
      </c>
      <c r="T185" s="205">
        <f t="shared" si="33"/>
        <v>0</v>
      </c>
      <c r="U185" s="37"/>
      <c r="V185" s="37"/>
      <c r="W185" s="37"/>
      <c r="X185" s="37"/>
      <c r="Y185" s="37"/>
      <c r="Z185" s="37"/>
      <c r="AA185" s="37"/>
      <c r="AB185" s="37"/>
      <c r="AC185" s="37"/>
      <c r="AD185" s="37"/>
      <c r="AE185" s="37"/>
      <c r="AR185" s="206" t="s">
        <v>351</v>
      </c>
      <c r="AT185" s="206" t="s">
        <v>633</v>
      </c>
      <c r="AU185" s="206" t="s">
        <v>91</v>
      </c>
      <c r="AY185" s="19" t="s">
        <v>262</v>
      </c>
      <c r="BE185" s="207">
        <f t="shared" si="34"/>
        <v>0</v>
      </c>
      <c r="BF185" s="207">
        <f t="shared" si="35"/>
        <v>0</v>
      </c>
      <c r="BG185" s="207">
        <f t="shared" si="36"/>
        <v>0</v>
      </c>
      <c r="BH185" s="207">
        <f t="shared" si="37"/>
        <v>0</v>
      </c>
      <c r="BI185" s="207">
        <f t="shared" si="38"/>
        <v>0</v>
      </c>
      <c r="BJ185" s="19" t="s">
        <v>89</v>
      </c>
      <c r="BK185" s="207">
        <f t="shared" si="39"/>
        <v>0</v>
      </c>
      <c r="BL185" s="19" t="s">
        <v>104</v>
      </c>
      <c r="BM185" s="206" t="s">
        <v>1687</v>
      </c>
    </row>
    <row r="186" spans="1:65" s="2" customFormat="1" ht="16.5" customHeight="1">
      <c r="A186" s="37"/>
      <c r="B186" s="38"/>
      <c r="C186" s="255" t="s">
        <v>1097</v>
      </c>
      <c r="D186" s="255" t="s">
        <v>633</v>
      </c>
      <c r="E186" s="256" t="s">
        <v>7526</v>
      </c>
      <c r="F186" s="257" t="s">
        <v>7527</v>
      </c>
      <c r="G186" s="258" t="s">
        <v>518</v>
      </c>
      <c r="H186" s="259">
        <v>24</v>
      </c>
      <c r="I186" s="260"/>
      <c r="J186" s="261">
        <f t="shared" si="30"/>
        <v>0</v>
      </c>
      <c r="K186" s="257" t="s">
        <v>44</v>
      </c>
      <c r="L186" s="262"/>
      <c r="M186" s="263" t="s">
        <v>44</v>
      </c>
      <c r="N186" s="264" t="s">
        <v>53</v>
      </c>
      <c r="O186" s="67"/>
      <c r="P186" s="204">
        <f t="shared" si="31"/>
        <v>0</v>
      </c>
      <c r="Q186" s="204">
        <v>0</v>
      </c>
      <c r="R186" s="204">
        <f t="shared" si="32"/>
        <v>0</v>
      </c>
      <c r="S186" s="204">
        <v>0</v>
      </c>
      <c r="T186" s="205">
        <f t="shared" si="33"/>
        <v>0</v>
      </c>
      <c r="U186" s="37"/>
      <c r="V186" s="37"/>
      <c r="W186" s="37"/>
      <c r="X186" s="37"/>
      <c r="Y186" s="37"/>
      <c r="Z186" s="37"/>
      <c r="AA186" s="37"/>
      <c r="AB186" s="37"/>
      <c r="AC186" s="37"/>
      <c r="AD186" s="37"/>
      <c r="AE186" s="37"/>
      <c r="AR186" s="206" t="s">
        <v>351</v>
      </c>
      <c r="AT186" s="206" t="s">
        <v>633</v>
      </c>
      <c r="AU186" s="206" t="s">
        <v>91</v>
      </c>
      <c r="AY186" s="19" t="s">
        <v>262</v>
      </c>
      <c r="BE186" s="207">
        <f t="shared" si="34"/>
        <v>0</v>
      </c>
      <c r="BF186" s="207">
        <f t="shared" si="35"/>
        <v>0</v>
      </c>
      <c r="BG186" s="207">
        <f t="shared" si="36"/>
        <v>0</v>
      </c>
      <c r="BH186" s="207">
        <f t="shared" si="37"/>
        <v>0</v>
      </c>
      <c r="BI186" s="207">
        <f t="shared" si="38"/>
        <v>0</v>
      </c>
      <c r="BJ186" s="19" t="s">
        <v>89</v>
      </c>
      <c r="BK186" s="207">
        <f t="shared" si="39"/>
        <v>0</v>
      </c>
      <c r="BL186" s="19" t="s">
        <v>104</v>
      </c>
      <c r="BM186" s="206" t="s">
        <v>1698</v>
      </c>
    </row>
    <row r="187" spans="1:65" s="2" customFormat="1" ht="16.5" customHeight="1">
      <c r="A187" s="37"/>
      <c r="B187" s="38"/>
      <c r="C187" s="255" t="s">
        <v>1102</v>
      </c>
      <c r="D187" s="255" t="s">
        <v>633</v>
      </c>
      <c r="E187" s="256" t="s">
        <v>7528</v>
      </c>
      <c r="F187" s="257" t="s">
        <v>7529</v>
      </c>
      <c r="G187" s="258" t="s">
        <v>518</v>
      </c>
      <c r="H187" s="259">
        <v>24</v>
      </c>
      <c r="I187" s="260"/>
      <c r="J187" s="261">
        <f t="shared" si="30"/>
        <v>0</v>
      </c>
      <c r="K187" s="257" t="s">
        <v>44</v>
      </c>
      <c r="L187" s="262"/>
      <c r="M187" s="263" t="s">
        <v>44</v>
      </c>
      <c r="N187" s="264" t="s">
        <v>53</v>
      </c>
      <c r="O187" s="67"/>
      <c r="P187" s="204">
        <f t="shared" si="31"/>
        <v>0</v>
      </c>
      <c r="Q187" s="204">
        <v>0</v>
      </c>
      <c r="R187" s="204">
        <f t="shared" si="32"/>
        <v>0</v>
      </c>
      <c r="S187" s="204">
        <v>0</v>
      </c>
      <c r="T187" s="205">
        <f t="shared" si="33"/>
        <v>0</v>
      </c>
      <c r="U187" s="37"/>
      <c r="V187" s="37"/>
      <c r="W187" s="37"/>
      <c r="X187" s="37"/>
      <c r="Y187" s="37"/>
      <c r="Z187" s="37"/>
      <c r="AA187" s="37"/>
      <c r="AB187" s="37"/>
      <c r="AC187" s="37"/>
      <c r="AD187" s="37"/>
      <c r="AE187" s="37"/>
      <c r="AR187" s="206" t="s">
        <v>351</v>
      </c>
      <c r="AT187" s="206" t="s">
        <v>633</v>
      </c>
      <c r="AU187" s="206" t="s">
        <v>91</v>
      </c>
      <c r="AY187" s="19" t="s">
        <v>262</v>
      </c>
      <c r="BE187" s="207">
        <f t="shared" si="34"/>
        <v>0</v>
      </c>
      <c r="BF187" s="207">
        <f t="shared" si="35"/>
        <v>0</v>
      </c>
      <c r="BG187" s="207">
        <f t="shared" si="36"/>
        <v>0</v>
      </c>
      <c r="BH187" s="207">
        <f t="shared" si="37"/>
        <v>0</v>
      </c>
      <c r="BI187" s="207">
        <f t="shared" si="38"/>
        <v>0</v>
      </c>
      <c r="BJ187" s="19" t="s">
        <v>89</v>
      </c>
      <c r="BK187" s="207">
        <f t="shared" si="39"/>
        <v>0</v>
      </c>
      <c r="BL187" s="19" t="s">
        <v>104</v>
      </c>
      <c r="BM187" s="206" t="s">
        <v>1731</v>
      </c>
    </row>
    <row r="188" spans="1:65" s="2" customFormat="1" ht="16.5" customHeight="1">
      <c r="A188" s="37"/>
      <c r="B188" s="38"/>
      <c r="C188" s="255" t="s">
        <v>1106</v>
      </c>
      <c r="D188" s="255" t="s">
        <v>633</v>
      </c>
      <c r="E188" s="256" t="s">
        <v>7547</v>
      </c>
      <c r="F188" s="257" t="s">
        <v>7548</v>
      </c>
      <c r="G188" s="258" t="s">
        <v>518</v>
      </c>
      <c r="H188" s="259">
        <v>1</v>
      </c>
      <c r="I188" s="260"/>
      <c r="J188" s="261">
        <f t="shared" si="30"/>
        <v>0</v>
      </c>
      <c r="K188" s="257" t="s">
        <v>44</v>
      </c>
      <c r="L188" s="262"/>
      <c r="M188" s="263" t="s">
        <v>44</v>
      </c>
      <c r="N188" s="264" t="s">
        <v>53</v>
      </c>
      <c r="O188" s="67"/>
      <c r="P188" s="204">
        <f t="shared" si="31"/>
        <v>0</v>
      </c>
      <c r="Q188" s="204">
        <v>0</v>
      </c>
      <c r="R188" s="204">
        <f t="shared" si="32"/>
        <v>0</v>
      </c>
      <c r="S188" s="204">
        <v>0</v>
      </c>
      <c r="T188" s="205">
        <f t="shared" si="33"/>
        <v>0</v>
      </c>
      <c r="U188" s="37"/>
      <c r="V188" s="37"/>
      <c r="W188" s="37"/>
      <c r="X188" s="37"/>
      <c r="Y188" s="37"/>
      <c r="Z188" s="37"/>
      <c r="AA188" s="37"/>
      <c r="AB188" s="37"/>
      <c r="AC188" s="37"/>
      <c r="AD188" s="37"/>
      <c r="AE188" s="37"/>
      <c r="AR188" s="206" t="s">
        <v>351</v>
      </c>
      <c r="AT188" s="206" t="s">
        <v>633</v>
      </c>
      <c r="AU188" s="206" t="s">
        <v>91</v>
      </c>
      <c r="AY188" s="19" t="s">
        <v>262</v>
      </c>
      <c r="BE188" s="207">
        <f t="shared" si="34"/>
        <v>0</v>
      </c>
      <c r="BF188" s="207">
        <f t="shared" si="35"/>
        <v>0</v>
      </c>
      <c r="BG188" s="207">
        <f t="shared" si="36"/>
        <v>0</v>
      </c>
      <c r="BH188" s="207">
        <f t="shared" si="37"/>
        <v>0</v>
      </c>
      <c r="BI188" s="207">
        <f t="shared" si="38"/>
        <v>0</v>
      </c>
      <c r="BJ188" s="19" t="s">
        <v>89</v>
      </c>
      <c r="BK188" s="207">
        <f t="shared" si="39"/>
        <v>0</v>
      </c>
      <c r="BL188" s="19" t="s">
        <v>104</v>
      </c>
      <c r="BM188" s="206" t="s">
        <v>1747</v>
      </c>
    </row>
    <row r="189" spans="1:65" s="2" customFormat="1" ht="16.5" customHeight="1">
      <c r="A189" s="37"/>
      <c r="B189" s="38"/>
      <c r="C189" s="255" t="s">
        <v>1113</v>
      </c>
      <c r="D189" s="255" t="s">
        <v>633</v>
      </c>
      <c r="E189" s="256" t="s">
        <v>7532</v>
      </c>
      <c r="F189" s="257" t="s">
        <v>7533</v>
      </c>
      <c r="G189" s="258" t="s">
        <v>518</v>
      </c>
      <c r="H189" s="259">
        <v>1</v>
      </c>
      <c r="I189" s="260"/>
      <c r="J189" s="261">
        <f t="shared" si="30"/>
        <v>0</v>
      </c>
      <c r="K189" s="257" t="s">
        <v>44</v>
      </c>
      <c r="L189" s="262"/>
      <c r="M189" s="263" t="s">
        <v>44</v>
      </c>
      <c r="N189" s="264" t="s">
        <v>53</v>
      </c>
      <c r="O189" s="67"/>
      <c r="P189" s="204">
        <f t="shared" si="31"/>
        <v>0</v>
      </c>
      <c r="Q189" s="204">
        <v>0</v>
      </c>
      <c r="R189" s="204">
        <f t="shared" si="32"/>
        <v>0</v>
      </c>
      <c r="S189" s="204">
        <v>0</v>
      </c>
      <c r="T189" s="205">
        <f t="shared" si="33"/>
        <v>0</v>
      </c>
      <c r="U189" s="37"/>
      <c r="V189" s="37"/>
      <c r="W189" s="37"/>
      <c r="X189" s="37"/>
      <c r="Y189" s="37"/>
      <c r="Z189" s="37"/>
      <c r="AA189" s="37"/>
      <c r="AB189" s="37"/>
      <c r="AC189" s="37"/>
      <c r="AD189" s="37"/>
      <c r="AE189" s="37"/>
      <c r="AR189" s="206" t="s">
        <v>351</v>
      </c>
      <c r="AT189" s="206" t="s">
        <v>633</v>
      </c>
      <c r="AU189" s="206" t="s">
        <v>91</v>
      </c>
      <c r="AY189" s="19" t="s">
        <v>262</v>
      </c>
      <c r="BE189" s="207">
        <f t="shared" si="34"/>
        <v>0</v>
      </c>
      <c r="BF189" s="207">
        <f t="shared" si="35"/>
        <v>0</v>
      </c>
      <c r="BG189" s="207">
        <f t="shared" si="36"/>
        <v>0</v>
      </c>
      <c r="BH189" s="207">
        <f t="shared" si="37"/>
        <v>0</v>
      </c>
      <c r="BI189" s="207">
        <f t="shared" si="38"/>
        <v>0</v>
      </c>
      <c r="BJ189" s="19" t="s">
        <v>89</v>
      </c>
      <c r="BK189" s="207">
        <f t="shared" si="39"/>
        <v>0</v>
      </c>
      <c r="BL189" s="19" t="s">
        <v>104</v>
      </c>
      <c r="BM189" s="206" t="s">
        <v>1757</v>
      </c>
    </row>
    <row r="190" spans="1:65" s="2" customFormat="1" ht="16.5" customHeight="1">
      <c r="A190" s="37"/>
      <c r="B190" s="38"/>
      <c r="C190" s="255" t="s">
        <v>1118</v>
      </c>
      <c r="D190" s="255" t="s">
        <v>633</v>
      </c>
      <c r="E190" s="256" t="s">
        <v>7534</v>
      </c>
      <c r="F190" s="257" t="s">
        <v>7535</v>
      </c>
      <c r="G190" s="258" t="s">
        <v>518</v>
      </c>
      <c r="H190" s="259">
        <v>1</v>
      </c>
      <c r="I190" s="260"/>
      <c r="J190" s="261">
        <f t="shared" si="30"/>
        <v>0</v>
      </c>
      <c r="K190" s="257" t="s">
        <v>44</v>
      </c>
      <c r="L190" s="262"/>
      <c r="M190" s="263" t="s">
        <v>44</v>
      </c>
      <c r="N190" s="264" t="s">
        <v>53</v>
      </c>
      <c r="O190" s="67"/>
      <c r="P190" s="204">
        <f t="shared" si="31"/>
        <v>0</v>
      </c>
      <c r="Q190" s="204">
        <v>0</v>
      </c>
      <c r="R190" s="204">
        <f t="shared" si="32"/>
        <v>0</v>
      </c>
      <c r="S190" s="204">
        <v>0</v>
      </c>
      <c r="T190" s="205">
        <f t="shared" si="33"/>
        <v>0</v>
      </c>
      <c r="U190" s="37"/>
      <c r="V190" s="37"/>
      <c r="W190" s="37"/>
      <c r="X190" s="37"/>
      <c r="Y190" s="37"/>
      <c r="Z190" s="37"/>
      <c r="AA190" s="37"/>
      <c r="AB190" s="37"/>
      <c r="AC190" s="37"/>
      <c r="AD190" s="37"/>
      <c r="AE190" s="37"/>
      <c r="AR190" s="206" t="s">
        <v>351</v>
      </c>
      <c r="AT190" s="206" t="s">
        <v>633</v>
      </c>
      <c r="AU190" s="206" t="s">
        <v>91</v>
      </c>
      <c r="AY190" s="19" t="s">
        <v>262</v>
      </c>
      <c r="BE190" s="207">
        <f t="shared" si="34"/>
        <v>0</v>
      </c>
      <c r="BF190" s="207">
        <f t="shared" si="35"/>
        <v>0</v>
      </c>
      <c r="BG190" s="207">
        <f t="shared" si="36"/>
        <v>0</v>
      </c>
      <c r="BH190" s="207">
        <f t="shared" si="37"/>
        <v>0</v>
      </c>
      <c r="BI190" s="207">
        <f t="shared" si="38"/>
        <v>0</v>
      </c>
      <c r="BJ190" s="19" t="s">
        <v>89</v>
      </c>
      <c r="BK190" s="207">
        <f t="shared" si="39"/>
        <v>0</v>
      </c>
      <c r="BL190" s="19" t="s">
        <v>104</v>
      </c>
      <c r="BM190" s="206" t="s">
        <v>1766</v>
      </c>
    </row>
    <row r="191" spans="1:65" s="2" customFormat="1" ht="16.5" customHeight="1">
      <c r="A191" s="37"/>
      <c r="B191" s="38"/>
      <c r="C191" s="255" t="s">
        <v>1139</v>
      </c>
      <c r="D191" s="255" t="s">
        <v>633</v>
      </c>
      <c r="E191" s="256" t="s">
        <v>7536</v>
      </c>
      <c r="F191" s="257" t="s">
        <v>7537</v>
      </c>
      <c r="G191" s="258" t="s">
        <v>518</v>
      </c>
      <c r="H191" s="259">
        <v>24</v>
      </c>
      <c r="I191" s="260"/>
      <c r="J191" s="261">
        <f t="shared" si="30"/>
        <v>0</v>
      </c>
      <c r="K191" s="257" t="s">
        <v>44</v>
      </c>
      <c r="L191" s="262"/>
      <c r="M191" s="263" t="s">
        <v>44</v>
      </c>
      <c r="N191" s="264" t="s">
        <v>53</v>
      </c>
      <c r="O191" s="67"/>
      <c r="P191" s="204">
        <f t="shared" si="31"/>
        <v>0</v>
      </c>
      <c r="Q191" s="204">
        <v>0</v>
      </c>
      <c r="R191" s="204">
        <f t="shared" si="32"/>
        <v>0</v>
      </c>
      <c r="S191" s="204">
        <v>0</v>
      </c>
      <c r="T191" s="205">
        <f t="shared" si="33"/>
        <v>0</v>
      </c>
      <c r="U191" s="37"/>
      <c r="V191" s="37"/>
      <c r="W191" s="37"/>
      <c r="X191" s="37"/>
      <c r="Y191" s="37"/>
      <c r="Z191" s="37"/>
      <c r="AA191" s="37"/>
      <c r="AB191" s="37"/>
      <c r="AC191" s="37"/>
      <c r="AD191" s="37"/>
      <c r="AE191" s="37"/>
      <c r="AR191" s="206" t="s">
        <v>351</v>
      </c>
      <c r="AT191" s="206" t="s">
        <v>633</v>
      </c>
      <c r="AU191" s="206" t="s">
        <v>91</v>
      </c>
      <c r="AY191" s="19" t="s">
        <v>262</v>
      </c>
      <c r="BE191" s="207">
        <f t="shared" si="34"/>
        <v>0</v>
      </c>
      <c r="BF191" s="207">
        <f t="shared" si="35"/>
        <v>0</v>
      </c>
      <c r="BG191" s="207">
        <f t="shared" si="36"/>
        <v>0</v>
      </c>
      <c r="BH191" s="207">
        <f t="shared" si="37"/>
        <v>0</v>
      </c>
      <c r="BI191" s="207">
        <f t="shared" si="38"/>
        <v>0</v>
      </c>
      <c r="BJ191" s="19" t="s">
        <v>89</v>
      </c>
      <c r="BK191" s="207">
        <f t="shared" si="39"/>
        <v>0</v>
      </c>
      <c r="BL191" s="19" t="s">
        <v>104</v>
      </c>
      <c r="BM191" s="206" t="s">
        <v>1774</v>
      </c>
    </row>
    <row r="192" spans="1:65" s="2" customFormat="1" ht="16.5" customHeight="1">
      <c r="A192" s="37"/>
      <c r="B192" s="38"/>
      <c r="C192" s="255" t="s">
        <v>1142</v>
      </c>
      <c r="D192" s="255" t="s">
        <v>633</v>
      </c>
      <c r="E192" s="256" t="s">
        <v>7538</v>
      </c>
      <c r="F192" s="257" t="s">
        <v>7539</v>
      </c>
      <c r="G192" s="258" t="s">
        <v>518</v>
      </c>
      <c r="H192" s="259">
        <v>1</v>
      </c>
      <c r="I192" s="260"/>
      <c r="J192" s="261">
        <f t="shared" si="30"/>
        <v>0</v>
      </c>
      <c r="K192" s="257" t="s">
        <v>44</v>
      </c>
      <c r="L192" s="262"/>
      <c r="M192" s="263" t="s">
        <v>44</v>
      </c>
      <c r="N192" s="264" t="s">
        <v>53</v>
      </c>
      <c r="O192" s="67"/>
      <c r="P192" s="204">
        <f t="shared" si="31"/>
        <v>0</v>
      </c>
      <c r="Q192" s="204">
        <v>0</v>
      </c>
      <c r="R192" s="204">
        <f t="shared" si="32"/>
        <v>0</v>
      </c>
      <c r="S192" s="204">
        <v>0</v>
      </c>
      <c r="T192" s="205">
        <f t="shared" si="33"/>
        <v>0</v>
      </c>
      <c r="U192" s="37"/>
      <c r="V192" s="37"/>
      <c r="W192" s="37"/>
      <c r="X192" s="37"/>
      <c r="Y192" s="37"/>
      <c r="Z192" s="37"/>
      <c r="AA192" s="37"/>
      <c r="AB192" s="37"/>
      <c r="AC192" s="37"/>
      <c r="AD192" s="37"/>
      <c r="AE192" s="37"/>
      <c r="AR192" s="206" t="s">
        <v>351</v>
      </c>
      <c r="AT192" s="206" t="s">
        <v>633</v>
      </c>
      <c r="AU192" s="206" t="s">
        <v>91</v>
      </c>
      <c r="AY192" s="19" t="s">
        <v>262</v>
      </c>
      <c r="BE192" s="207">
        <f t="shared" si="34"/>
        <v>0</v>
      </c>
      <c r="BF192" s="207">
        <f t="shared" si="35"/>
        <v>0</v>
      </c>
      <c r="BG192" s="207">
        <f t="shared" si="36"/>
        <v>0</v>
      </c>
      <c r="BH192" s="207">
        <f t="shared" si="37"/>
        <v>0</v>
      </c>
      <c r="BI192" s="207">
        <f t="shared" si="38"/>
        <v>0</v>
      </c>
      <c r="BJ192" s="19" t="s">
        <v>89</v>
      </c>
      <c r="BK192" s="207">
        <f t="shared" si="39"/>
        <v>0</v>
      </c>
      <c r="BL192" s="19" t="s">
        <v>104</v>
      </c>
      <c r="BM192" s="206" t="s">
        <v>1786</v>
      </c>
    </row>
    <row r="193" spans="1:65" s="12" customFormat="1" ht="22.75" customHeight="1">
      <c r="B193" s="179"/>
      <c r="C193" s="180"/>
      <c r="D193" s="181" t="s">
        <v>81</v>
      </c>
      <c r="E193" s="193" t="s">
        <v>5658</v>
      </c>
      <c r="F193" s="193" t="s">
        <v>7549</v>
      </c>
      <c r="G193" s="180"/>
      <c r="H193" s="180"/>
      <c r="I193" s="183"/>
      <c r="J193" s="194">
        <f>BK193</f>
        <v>0</v>
      </c>
      <c r="K193" s="180"/>
      <c r="L193" s="185"/>
      <c r="M193" s="186"/>
      <c r="N193" s="187"/>
      <c r="O193" s="187"/>
      <c r="P193" s="188">
        <f>SUM(P194:P205)</f>
        <v>0</v>
      </c>
      <c r="Q193" s="187"/>
      <c r="R193" s="188">
        <f>SUM(R194:R205)</f>
        <v>0</v>
      </c>
      <c r="S193" s="187"/>
      <c r="T193" s="189">
        <f>SUM(T194:T205)</f>
        <v>0</v>
      </c>
      <c r="AR193" s="190" t="s">
        <v>89</v>
      </c>
      <c r="AT193" s="191" t="s">
        <v>81</v>
      </c>
      <c r="AU193" s="191" t="s">
        <v>89</v>
      </c>
      <c r="AY193" s="190" t="s">
        <v>262</v>
      </c>
      <c r="BK193" s="192">
        <f>SUM(BK194:BK205)</f>
        <v>0</v>
      </c>
    </row>
    <row r="194" spans="1:65" s="2" customFormat="1" ht="16.5" customHeight="1">
      <c r="A194" s="37"/>
      <c r="B194" s="38"/>
      <c r="C194" s="255" t="s">
        <v>1147</v>
      </c>
      <c r="D194" s="255" t="s">
        <v>633</v>
      </c>
      <c r="E194" s="256" t="s">
        <v>7550</v>
      </c>
      <c r="F194" s="257" t="s">
        <v>7551</v>
      </c>
      <c r="G194" s="258" t="s">
        <v>590</v>
      </c>
      <c r="H194" s="259">
        <v>170</v>
      </c>
      <c r="I194" s="260"/>
      <c r="J194" s="261">
        <f t="shared" ref="J194:J205" si="40">ROUND(I194*H194,2)</f>
        <v>0</v>
      </c>
      <c r="K194" s="257" t="s">
        <v>44</v>
      </c>
      <c r="L194" s="262"/>
      <c r="M194" s="263" t="s">
        <v>44</v>
      </c>
      <c r="N194" s="264" t="s">
        <v>53</v>
      </c>
      <c r="O194" s="67"/>
      <c r="P194" s="204">
        <f t="shared" ref="P194:P205" si="41">O194*H194</f>
        <v>0</v>
      </c>
      <c r="Q194" s="204">
        <v>0</v>
      </c>
      <c r="R194" s="204">
        <f t="shared" ref="R194:R205" si="42">Q194*H194</f>
        <v>0</v>
      </c>
      <c r="S194" s="204">
        <v>0</v>
      </c>
      <c r="T194" s="205">
        <f t="shared" ref="T194:T205" si="43">S194*H194</f>
        <v>0</v>
      </c>
      <c r="U194" s="37"/>
      <c r="V194" s="37"/>
      <c r="W194" s="37"/>
      <c r="X194" s="37"/>
      <c r="Y194" s="37"/>
      <c r="Z194" s="37"/>
      <c r="AA194" s="37"/>
      <c r="AB194" s="37"/>
      <c r="AC194" s="37"/>
      <c r="AD194" s="37"/>
      <c r="AE194" s="37"/>
      <c r="AR194" s="206" t="s">
        <v>351</v>
      </c>
      <c r="AT194" s="206" t="s">
        <v>633</v>
      </c>
      <c r="AU194" s="206" t="s">
        <v>91</v>
      </c>
      <c r="AY194" s="19" t="s">
        <v>262</v>
      </c>
      <c r="BE194" s="207">
        <f t="shared" ref="BE194:BE205" si="44">IF(N194="základní",J194,0)</f>
        <v>0</v>
      </c>
      <c r="BF194" s="207">
        <f t="shared" ref="BF194:BF205" si="45">IF(N194="snížená",J194,0)</f>
        <v>0</v>
      </c>
      <c r="BG194" s="207">
        <f t="shared" ref="BG194:BG205" si="46">IF(N194="zákl. přenesená",J194,0)</f>
        <v>0</v>
      </c>
      <c r="BH194" s="207">
        <f t="shared" ref="BH194:BH205" si="47">IF(N194="sníž. přenesená",J194,0)</f>
        <v>0</v>
      </c>
      <c r="BI194" s="207">
        <f t="shared" ref="BI194:BI205" si="48">IF(N194="nulová",J194,0)</f>
        <v>0</v>
      </c>
      <c r="BJ194" s="19" t="s">
        <v>89</v>
      </c>
      <c r="BK194" s="207">
        <f t="shared" ref="BK194:BK205" si="49">ROUND(I194*H194,2)</f>
        <v>0</v>
      </c>
      <c r="BL194" s="19" t="s">
        <v>104</v>
      </c>
      <c r="BM194" s="206" t="s">
        <v>1796</v>
      </c>
    </row>
    <row r="195" spans="1:65" s="2" customFormat="1" ht="16.5" customHeight="1">
      <c r="A195" s="37"/>
      <c r="B195" s="38"/>
      <c r="C195" s="255" t="s">
        <v>1152</v>
      </c>
      <c r="D195" s="255" t="s">
        <v>633</v>
      </c>
      <c r="E195" s="256" t="s">
        <v>7552</v>
      </c>
      <c r="F195" s="257" t="s">
        <v>7553</v>
      </c>
      <c r="G195" s="258" t="s">
        <v>590</v>
      </c>
      <c r="H195" s="259">
        <v>145</v>
      </c>
      <c r="I195" s="260"/>
      <c r="J195" s="261">
        <f t="shared" si="40"/>
        <v>0</v>
      </c>
      <c r="K195" s="257" t="s">
        <v>44</v>
      </c>
      <c r="L195" s="262"/>
      <c r="M195" s="263" t="s">
        <v>44</v>
      </c>
      <c r="N195" s="264" t="s">
        <v>53</v>
      </c>
      <c r="O195" s="67"/>
      <c r="P195" s="204">
        <f t="shared" si="41"/>
        <v>0</v>
      </c>
      <c r="Q195" s="204">
        <v>0</v>
      </c>
      <c r="R195" s="204">
        <f t="shared" si="42"/>
        <v>0</v>
      </c>
      <c r="S195" s="204">
        <v>0</v>
      </c>
      <c r="T195" s="205">
        <f t="shared" si="43"/>
        <v>0</v>
      </c>
      <c r="U195" s="37"/>
      <c r="V195" s="37"/>
      <c r="W195" s="37"/>
      <c r="X195" s="37"/>
      <c r="Y195" s="37"/>
      <c r="Z195" s="37"/>
      <c r="AA195" s="37"/>
      <c r="AB195" s="37"/>
      <c r="AC195" s="37"/>
      <c r="AD195" s="37"/>
      <c r="AE195" s="37"/>
      <c r="AR195" s="206" t="s">
        <v>351</v>
      </c>
      <c r="AT195" s="206" t="s">
        <v>633</v>
      </c>
      <c r="AU195" s="206" t="s">
        <v>91</v>
      </c>
      <c r="AY195" s="19" t="s">
        <v>262</v>
      </c>
      <c r="BE195" s="207">
        <f t="shared" si="44"/>
        <v>0</v>
      </c>
      <c r="BF195" s="207">
        <f t="shared" si="45"/>
        <v>0</v>
      </c>
      <c r="BG195" s="207">
        <f t="shared" si="46"/>
        <v>0</v>
      </c>
      <c r="BH195" s="207">
        <f t="shared" si="47"/>
        <v>0</v>
      </c>
      <c r="BI195" s="207">
        <f t="shared" si="48"/>
        <v>0</v>
      </c>
      <c r="BJ195" s="19" t="s">
        <v>89</v>
      </c>
      <c r="BK195" s="207">
        <f t="shared" si="49"/>
        <v>0</v>
      </c>
      <c r="BL195" s="19" t="s">
        <v>104</v>
      </c>
      <c r="BM195" s="206" t="s">
        <v>1809</v>
      </c>
    </row>
    <row r="196" spans="1:65" s="2" customFormat="1" ht="16.5" customHeight="1">
      <c r="A196" s="37"/>
      <c r="B196" s="38"/>
      <c r="C196" s="255" t="s">
        <v>1156</v>
      </c>
      <c r="D196" s="255" t="s">
        <v>633</v>
      </c>
      <c r="E196" s="256" t="s">
        <v>7554</v>
      </c>
      <c r="F196" s="257" t="s">
        <v>7555</v>
      </c>
      <c r="G196" s="258" t="s">
        <v>590</v>
      </c>
      <c r="H196" s="259">
        <v>180</v>
      </c>
      <c r="I196" s="260"/>
      <c r="J196" s="261">
        <f t="shared" si="40"/>
        <v>0</v>
      </c>
      <c r="K196" s="257" t="s">
        <v>44</v>
      </c>
      <c r="L196" s="262"/>
      <c r="M196" s="263" t="s">
        <v>44</v>
      </c>
      <c r="N196" s="264" t="s">
        <v>53</v>
      </c>
      <c r="O196" s="67"/>
      <c r="P196" s="204">
        <f t="shared" si="41"/>
        <v>0</v>
      </c>
      <c r="Q196" s="204">
        <v>0</v>
      </c>
      <c r="R196" s="204">
        <f t="shared" si="42"/>
        <v>0</v>
      </c>
      <c r="S196" s="204">
        <v>0</v>
      </c>
      <c r="T196" s="205">
        <f t="shared" si="43"/>
        <v>0</v>
      </c>
      <c r="U196" s="37"/>
      <c r="V196" s="37"/>
      <c r="W196" s="37"/>
      <c r="X196" s="37"/>
      <c r="Y196" s="37"/>
      <c r="Z196" s="37"/>
      <c r="AA196" s="37"/>
      <c r="AB196" s="37"/>
      <c r="AC196" s="37"/>
      <c r="AD196" s="37"/>
      <c r="AE196" s="37"/>
      <c r="AR196" s="206" t="s">
        <v>351</v>
      </c>
      <c r="AT196" s="206" t="s">
        <v>633</v>
      </c>
      <c r="AU196" s="206" t="s">
        <v>91</v>
      </c>
      <c r="AY196" s="19" t="s">
        <v>262</v>
      </c>
      <c r="BE196" s="207">
        <f t="shared" si="44"/>
        <v>0</v>
      </c>
      <c r="BF196" s="207">
        <f t="shared" si="45"/>
        <v>0</v>
      </c>
      <c r="BG196" s="207">
        <f t="shared" si="46"/>
        <v>0</v>
      </c>
      <c r="BH196" s="207">
        <f t="shared" si="47"/>
        <v>0</v>
      </c>
      <c r="BI196" s="207">
        <f t="shared" si="48"/>
        <v>0</v>
      </c>
      <c r="BJ196" s="19" t="s">
        <v>89</v>
      </c>
      <c r="BK196" s="207">
        <f t="shared" si="49"/>
        <v>0</v>
      </c>
      <c r="BL196" s="19" t="s">
        <v>104</v>
      </c>
      <c r="BM196" s="206" t="s">
        <v>1821</v>
      </c>
    </row>
    <row r="197" spans="1:65" s="2" customFormat="1" ht="16.5" customHeight="1">
      <c r="A197" s="37"/>
      <c r="B197" s="38"/>
      <c r="C197" s="255" t="s">
        <v>1161</v>
      </c>
      <c r="D197" s="255" t="s">
        <v>633</v>
      </c>
      <c r="E197" s="256" t="s">
        <v>7556</v>
      </c>
      <c r="F197" s="257" t="s">
        <v>7557</v>
      </c>
      <c r="G197" s="258" t="s">
        <v>590</v>
      </c>
      <c r="H197" s="259">
        <v>260</v>
      </c>
      <c r="I197" s="260"/>
      <c r="J197" s="261">
        <f t="shared" si="40"/>
        <v>0</v>
      </c>
      <c r="K197" s="257" t="s">
        <v>44</v>
      </c>
      <c r="L197" s="262"/>
      <c r="M197" s="263" t="s">
        <v>44</v>
      </c>
      <c r="N197" s="264" t="s">
        <v>53</v>
      </c>
      <c r="O197" s="67"/>
      <c r="P197" s="204">
        <f t="shared" si="41"/>
        <v>0</v>
      </c>
      <c r="Q197" s="204">
        <v>0</v>
      </c>
      <c r="R197" s="204">
        <f t="shared" si="42"/>
        <v>0</v>
      </c>
      <c r="S197" s="204">
        <v>0</v>
      </c>
      <c r="T197" s="205">
        <f t="shared" si="43"/>
        <v>0</v>
      </c>
      <c r="U197" s="37"/>
      <c r="V197" s="37"/>
      <c r="W197" s="37"/>
      <c r="X197" s="37"/>
      <c r="Y197" s="37"/>
      <c r="Z197" s="37"/>
      <c r="AA197" s="37"/>
      <c r="AB197" s="37"/>
      <c r="AC197" s="37"/>
      <c r="AD197" s="37"/>
      <c r="AE197" s="37"/>
      <c r="AR197" s="206" t="s">
        <v>351</v>
      </c>
      <c r="AT197" s="206" t="s">
        <v>633</v>
      </c>
      <c r="AU197" s="206" t="s">
        <v>91</v>
      </c>
      <c r="AY197" s="19" t="s">
        <v>262</v>
      </c>
      <c r="BE197" s="207">
        <f t="shared" si="44"/>
        <v>0</v>
      </c>
      <c r="BF197" s="207">
        <f t="shared" si="45"/>
        <v>0</v>
      </c>
      <c r="BG197" s="207">
        <f t="shared" si="46"/>
        <v>0</v>
      </c>
      <c r="BH197" s="207">
        <f t="shared" si="47"/>
        <v>0</v>
      </c>
      <c r="BI197" s="207">
        <f t="shared" si="48"/>
        <v>0</v>
      </c>
      <c r="BJ197" s="19" t="s">
        <v>89</v>
      </c>
      <c r="BK197" s="207">
        <f t="shared" si="49"/>
        <v>0</v>
      </c>
      <c r="BL197" s="19" t="s">
        <v>104</v>
      </c>
      <c r="BM197" s="206" t="s">
        <v>1832</v>
      </c>
    </row>
    <row r="198" spans="1:65" s="2" customFormat="1" ht="16.5" customHeight="1">
      <c r="A198" s="37"/>
      <c r="B198" s="38"/>
      <c r="C198" s="255" t="s">
        <v>1168</v>
      </c>
      <c r="D198" s="255" t="s">
        <v>633</v>
      </c>
      <c r="E198" s="256" t="s">
        <v>7558</v>
      </c>
      <c r="F198" s="257" t="s">
        <v>7559</v>
      </c>
      <c r="G198" s="258" t="s">
        <v>590</v>
      </c>
      <c r="H198" s="259">
        <v>49080</v>
      </c>
      <c r="I198" s="260"/>
      <c r="J198" s="261">
        <f t="shared" si="40"/>
        <v>0</v>
      </c>
      <c r="K198" s="257" t="s">
        <v>44</v>
      </c>
      <c r="L198" s="262"/>
      <c r="M198" s="263" t="s">
        <v>44</v>
      </c>
      <c r="N198" s="264" t="s">
        <v>53</v>
      </c>
      <c r="O198" s="67"/>
      <c r="P198" s="204">
        <f t="shared" si="41"/>
        <v>0</v>
      </c>
      <c r="Q198" s="204">
        <v>0</v>
      </c>
      <c r="R198" s="204">
        <f t="shared" si="42"/>
        <v>0</v>
      </c>
      <c r="S198" s="204">
        <v>0</v>
      </c>
      <c r="T198" s="205">
        <f t="shared" si="43"/>
        <v>0</v>
      </c>
      <c r="U198" s="37"/>
      <c r="V198" s="37"/>
      <c r="W198" s="37"/>
      <c r="X198" s="37"/>
      <c r="Y198" s="37"/>
      <c r="Z198" s="37"/>
      <c r="AA198" s="37"/>
      <c r="AB198" s="37"/>
      <c r="AC198" s="37"/>
      <c r="AD198" s="37"/>
      <c r="AE198" s="37"/>
      <c r="AR198" s="206" t="s">
        <v>351</v>
      </c>
      <c r="AT198" s="206" t="s">
        <v>633</v>
      </c>
      <c r="AU198" s="206" t="s">
        <v>91</v>
      </c>
      <c r="AY198" s="19" t="s">
        <v>262</v>
      </c>
      <c r="BE198" s="207">
        <f t="shared" si="44"/>
        <v>0</v>
      </c>
      <c r="BF198" s="207">
        <f t="shared" si="45"/>
        <v>0</v>
      </c>
      <c r="BG198" s="207">
        <f t="shared" si="46"/>
        <v>0</v>
      </c>
      <c r="BH198" s="207">
        <f t="shared" si="47"/>
        <v>0</v>
      </c>
      <c r="BI198" s="207">
        <f t="shared" si="48"/>
        <v>0</v>
      </c>
      <c r="BJ198" s="19" t="s">
        <v>89</v>
      </c>
      <c r="BK198" s="207">
        <f t="shared" si="49"/>
        <v>0</v>
      </c>
      <c r="BL198" s="19" t="s">
        <v>104</v>
      </c>
      <c r="BM198" s="206" t="s">
        <v>1844</v>
      </c>
    </row>
    <row r="199" spans="1:65" s="2" customFormat="1" ht="16.5" customHeight="1">
      <c r="A199" s="37"/>
      <c r="B199" s="38"/>
      <c r="C199" s="255" t="s">
        <v>1172</v>
      </c>
      <c r="D199" s="255" t="s">
        <v>633</v>
      </c>
      <c r="E199" s="256" t="s">
        <v>7560</v>
      </c>
      <c r="F199" s="257" t="s">
        <v>7561</v>
      </c>
      <c r="G199" s="258" t="s">
        <v>590</v>
      </c>
      <c r="H199" s="259">
        <v>560</v>
      </c>
      <c r="I199" s="260"/>
      <c r="J199" s="261">
        <f t="shared" si="40"/>
        <v>0</v>
      </c>
      <c r="K199" s="257" t="s">
        <v>44</v>
      </c>
      <c r="L199" s="262"/>
      <c r="M199" s="263" t="s">
        <v>44</v>
      </c>
      <c r="N199" s="264" t="s">
        <v>53</v>
      </c>
      <c r="O199" s="67"/>
      <c r="P199" s="204">
        <f t="shared" si="41"/>
        <v>0</v>
      </c>
      <c r="Q199" s="204">
        <v>0</v>
      </c>
      <c r="R199" s="204">
        <f t="shared" si="42"/>
        <v>0</v>
      </c>
      <c r="S199" s="204">
        <v>0</v>
      </c>
      <c r="T199" s="205">
        <f t="shared" si="43"/>
        <v>0</v>
      </c>
      <c r="U199" s="37"/>
      <c r="V199" s="37"/>
      <c r="W199" s="37"/>
      <c r="X199" s="37"/>
      <c r="Y199" s="37"/>
      <c r="Z199" s="37"/>
      <c r="AA199" s="37"/>
      <c r="AB199" s="37"/>
      <c r="AC199" s="37"/>
      <c r="AD199" s="37"/>
      <c r="AE199" s="37"/>
      <c r="AR199" s="206" t="s">
        <v>351</v>
      </c>
      <c r="AT199" s="206" t="s">
        <v>633</v>
      </c>
      <c r="AU199" s="206" t="s">
        <v>91</v>
      </c>
      <c r="AY199" s="19" t="s">
        <v>262</v>
      </c>
      <c r="BE199" s="207">
        <f t="shared" si="44"/>
        <v>0</v>
      </c>
      <c r="BF199" s="207">
        <f t="shared" si="45"/>
        <v>0</v>
      </c>
      <c r="BG199" s="207">
        <f t="shared" si="46"/>
        <v>0</v>
      </c>
      <c r="BH199" s="207">
        <f t="shared" si="47"/>
        <v>0</v>
      </c>
      <c r="BI199" s="207">
        <f t="shared" si="48"/>
        <v>0</v>
      </c>
      <c r="BJ199" s="19" t="s">
        <v>89</v>
      </c>
      <c r="BK199" s="207">
        <f t="shared" si="49"/>
        <v>0</v>
      </c>
      <c r="BL199" s="19" t="s">
        <v>104</v>
      </c>
      <c r="BM199" s="206" t="s">
        <v>1852</v>
      </c>
    </row>
    <row r="200" spans="1:65" s="2" customFormat="1" ht="21.75" customHeight="1">
      <c r="A200" s="37"/>
      <c r="B200" s="38"/>
      <c r="C200" s="255" t="s">
        <v>1176</v>
      </c>
      <c r="D200" s="255" t="s">
        <v>633</v>
      </c>
      <c r="E200" s="256" t="s">
        <v>7562</v>
      </c>
      <c r="F200" s="257" t="s">
        <v>7563</v>
      </c>
      <c r="G200" s="258" t="s">
        <v>518</v>
      </c>
      <c r="H200" s="259">
        <v>87</v>
      </c>
      <c r="I200" s="260"/>
      <c r="J200" s="261">
        <f t="shared" si="40"/>
        <v>0</v>
      </c>
      <c r="K200" s="257" t="s">
        <v>44</v>
      </c>
      <c r="L200" s="262"/>
      <c r="M200" s="263" t="s">
        <v>44</v>
      </c>
      <c r="N200" s="264" t="s">
        <v>53</v>
      </c>
      <c r="O200" s="67"/>
      <c r="P200" s="204">
        <f t="shared" si="41"/>
        <v>0</v>
      </c>
      <c r="Q200" s="204">
        <v>0</v>
      </c>
      <c r="R200" s="204">
        <f t="shared" si="42"/>
        <v>0</v>
      </c>
      <c r="S200" s="204">
        <v>0</v>
      </c>
      <c r="T200" s="205">
        <f t="shared" si="43"/>
        <v>0</v>
      </c>
      <c r="U200" s="37"/>
      <c r="V200" s="37"/>
      <c r="W200" s="37"/>
      <c r="X200" s="37"/>
      <c r="Y200" s="37"/>
      <c r="Z200" s="37"/>
      <c r="AA200" s="37"/>
      <c r="AB200" s="37"/>
      <c r="AC200" s="37"/>
      <c r="AD200" s="37"/>
      <c r="AE200" s="37"/>
      <c r="AR200" s="206" t="s">
        <v>351</v>
      </c>
      <c r="AT200" s="206" t="s">
        <v>633</v>
      </c>
      <c r="AU200" s="206" t="s">
        <v>91</v>
      </c>
      <c r="AY200" s="19" t="s">
        <v>262</v>
      </c>
      <c r="BE200" s="207">
        <f t="shared" si="44"/>
        <v>0</v>
      </c>
      <c r="BF200" s="207">
        <f t="shared" si="45"/>
        <v>0</v>
      </c>
      <c r="BG200" s="207">
        <f t="shared" si="46"/>
        <v>0</v>
      </c>
      <c r="BH200" s="207">
        <f t="shared" si="47"/>
        <v>0</v>
      </c>
      <c r="BI200" s="207">
        <f t="shared" si="48"/>
        <v>0</v>
      </c>
      <c r="BJ200" s="19" t="s">
        <v>89</v>
      </c>
      <c r="BK200" s="207">
        <f t="shared" si="49"/>
        <v>0</v>
      </c>
      <c r="BL200" s="19" t="s">
        <v>104</v>
      </c>
      <c r="BM200" s="206" t="s">
        <v>1862</v>
      </c>
    </row>
    <row r="201" spans="1:65" s="2" customFormat="1" ht="21.75" customHeight="1">
      <c r="A201" s="37"/>
      <c r="B201" s="38"/>
      <c r="C201" s="255" t="s">
        <v>1180</v>
      </c>
      <c r="D201" s="255" t="s">
        <v>633</v>
      </c>
      <c r="E201" s="256" t="s">
        <v>7564</v>
      </c>
      <c r="F201" s="257" t="s">
        <v>7565</v>
      </c>
      <c r="G201" s="258" t="s">
        <v>518</v>
      </c>
      <c r="H201" s="259">
        <v>180</v>
      </c>
      <c r="I201" s="260"/>
      <c r="J201" s="261">
        <f t="shared" si="40"/>
        <v>0</v>
      </c>
      <c r="K201" s="257" t="s">
        <v>44</v>
      </c>
      <c r="L201" s="262"/>
      <c r="M201" s="263" t="s">
        <v>44</v>
      </c>
      <c r="N201" s="264" t="s">
        <v>53</v>
      </c>
      <c r="O201" s="67"/>
      <c r="P201" s="204">
        <f t="shared" si="41"/>
        <v>0</v>
      </c>
      <c r="Q201" s="204">
        <v>0</v>
      </c>
      <c r="R201" s="204">
        <f t="shared" si="42"/>
        <v>0</v>
      </c>
      <c r="S201" s="204">
        <v>0</v>
      </c>
      <c r="T201" s="205">
        <f t="shared" si="43"/>
        <v>0</v>
      </c>
      <c r="U201" s="37"/>
      <c r="V201" s="37"/>
      <c r="W201" s="37"/>
      <c r="X201" s="37"/>
      <c r="Y201" s="37"/>
      <c r="Z201" s="37"/>
      <c r="AA201" s="37"/>
      <c r="AB201" s="37"/>
      <c r="AC201" s="37"/>
      <c r="AD201" s="37"/>
      <c r="AE201" s="37"/>
      <c r="AR201" s="206" t="s">
        <v>351</v>
      </c>
      <c r="AT201" s="206" t="s">
        <v>633</v>
      </c>
      <c r="AU201" s="206" t="s">
        <v>91</v>
      </c>
      <c r="AY201" s="19" t="s">
        <v>262</v>
      </c>
      <c r="BE201" s="207">
        <f t="shared" si="44"/>
        <v>0</v>
      </c>
      <c r="BF201" s="207">
        <f t="shared" si="45"/>
        <v>0</v>
      </c>
      <c r="BG201" s="207">
        <f t="shared" si="46"/>
        <v>0</v>
      </c>
      <c r="BH201" s="207">
        <f t="shared" si="47"/>
        <v>0</v>
      </c>
      <c r="BI201" s="207">
        <f t="shared" si="48"/>
        <v>0</v>
      </c>
      <c r="BJ201" s="19" t="s">
        <v>89</v>
      </c>
      <c r="BK201" s="207">
        <f t="shared" si="49"/>
        <v>0</v>
      </c>
      <c r="BL201" s="19" t="s">
        <v>104</v>
      </c>
      <c r="BM201" s="206" t="s">
        <v>1882</v>
      </c>
    </row>
    <row r="202" spans="1:65" s="2" customFormat="1" ht="16.5" customHeight="1">
      <c r="A202" s="37"/>
      <c r="B202" s="38"/>
      <c r="C202" s="255" t="s">
        <v>1189</v>
      </c>
      <c r="D202" s="255" t="s">
        <v>633</v>
      </c>
      <c r="E202" s="256" t="s">
        <v>7566</v>
      </c>
      <c r="F202" s="257" t="s">
        <v>7567</v>
      </c>
      <c r="G202" s="258" t="s">
        <v>518</v>
      </c>
      <c r="H202" s="259">
        <v>72</v>
      </c>
      <c r="I202" s="260"/>
      <c r="J202" s="261">
        <f t="shared" si="40"/>
        <v>0</v>
      </c>
      <c r="K202" s="257" t="s">
        <v>44</v>
      </c>
      <c r="L202" s="262"/>
      <c r="M202" s="263" t="s">
        <v>44</v>
      </c>
      <c r="N202" s="264" t="s">
        <v>53</v>
      </c>
      <c r="O202" s="67"/>
      <c r="P202" s="204">
        <f t="shared" si="41"/>
        <v>0</v>
      </c>
      <c r="Q202" s="204">
        <v>0</v>
      </c>
      <c r="R202" s="204">
        <f t="shared" si="42"/>
        <v>0</v>
      </c>
      <c r="S202" s="204">
        <v>0</v>
      </c>
      <c r="T202" s="205">
        <f t="shared" si="43"/>
        <v>0</v>
      </c>
      <c r="U202" s="37"/>
      <c r="V202" s="37"/>
      <c r="W202" s="37"/>
      <c r="X202" s="37"/>
      <c r="Y202" s="37"/>
      <c r="Z202" s="37"/>
      <c r="AA202" s="37"/>
      <c r="AB202" s="37"/>
      <c r="AC202" s="37"/>
      <c r="AD202" s="37"/>
      <c r="AE202" s="37"/>
      <c r="AR202" s="206" t="s">
        <v>351</v>
      </c>
      <c r="AT202" s="206" t="s">
        <v>633</v>
      </c>
      <c r="AU202" s="206" t="s">
        <v>91</v>
      </c>
      <c r="AY202" s="19" t="s">
        <v>262</v>
      </c>
      <c r="BE202" s="207">
        <f t="shared" si="44"/>
        <v>0</v>
      </c>
      <c r="BF202" s="207">
        <f t="shared" si="45"/>
        <v>0</v>
      </c>
      <c r="BG202" s="207">
        <f t="shared" si="46"/>
        <v>0</v>
      </c>
      <c r="BH202" s="207">
        <f t="shared" si="47"/>
        <v>0</v>
      </c>
      <c r="BI202" s="207">
        <f t="shared" si="48"/>
        <v>0</v>
      </c>
      <c r="BJ202" s="19" t="s">
        <v>89</v>
      </c>
      <c r="BK202" s="207">
        <f t="shared" si="49"/>
        <v>0</v>
      </c>
      <c r="BL202" s="19" t="s">
        <v>104</v>
      </c>
      <c r="BM202" s="206" t="s">
        <v>1891</v>
      </c>
    </row>
    <row r="203" spans="1:65" s="2" customFormat="1" ht="16.5" customHeight="1">
      <c r="A203" s="37"/>
      <c r="B203" s="38"/>
      <c r="C203" s="255" t="s">
        <v>1205</v>
      </c>
      <c r="D203" s="255" t="s">
        <v>633</v>
      </c>
      <c r="E203" s="256" t="s">
        <v>7568</v>
      </c>
      <c r="F203" s="257" t="s">
        <v>7569</v>
      </c>
      <c r="G203" s="258" t="s">
        <v>518</v>
      </c>
      <c r="H203" s="259">
        <v>72</v>
      </c>
      <c r="I203" s="260"/>
      <c r="J203" s="261">
        <f t="shared" si="40"/>
        <v>0</v>
      </c>
      <c r="K203" s="257" t="s">
        <v>44</v>
      </c>
      <c r="L203" s="262"/>
      <c r="M203" s="263" t="s">
        <v>44</v>
      </c>
      <c r="N203" s="264" t="s">
        <v>53</v>
      </c>
      <c r="O203" s="67"/>
      <c r="P203" s="204">
        <f t="shared" si="41"/>
        <v>0</v>
      </c>
      <c r="Q203" s="204">
        <v>0</v>
      </c>
      <c r="R203" s="204">
        <f t="shared" si="42"/>
        <v>0</v>
      </c>
      <c r="S203" s="204">
        <v>0</v>
      </c>
      <c r="T203" s="205">
        <f t="shared" si="43"/>
        <v>0</v>
      </c>
      <c r="U203" s="37"/>
      <c r="V203" s="37"/>
      <c r="W203" s="37"/>
      <c r="X203" s="37"/>
      <c r="Y203" s="37"/>
      <c r="Z203" s="37"/>
      <c r="AA203" s="37"/>
      <c r="AB203" s="37"/>
      <c r="AC203" s="37"/>
      <c r="AD203" s="37"/>
      <c r="AE203" s="37"/>
      <c r="AR203" s="206" t="s">
        <v>351</v>
      </c>
      <c r="AT203" s="206" t="s">
        <v>633</v>
      </c>
      <c r="AU203" s="206" t="s">
        <v>91</v>
      </c>
      <c r="AY203" s="19" t="s">
        <v>262</v>
      </c>
      <c r="BE203" s="207">
        <f t="shared" si="44"/>
        <v>0</v>
      </c>
      <c r="BF203" s="207">
        <f t="shared" si="45"/>
        <v>0</v>
      </c>
      <c r="BG203" s="207">
        <f t="shared" si="46"/>
        <v>0</v>
      </c>
      <c r="BH203" s="207">
        <f t="shared" si="47"/>
        <v>0</v>
      </c>
      <c r="BI203" s="207">
        <f t="shared" si="48"/>
        <v>0</v>
      </c>
      <c r="BJ203" s="19" t="s">
        <v>89</v>
      </c>
      <c r="BK203" s="207">
        <f t="shared" si="49"/>
        <v>0</v>
      </c>
      <c r="BL203" s="19" t="s">
        <v>104</v>
      </c>
      <c r="BM203" s="206" t="s">
        <v>1899</v>
      </c>
    </row>
    <row r="204" spans="1:65" s="2" customFormat="1" ht="16.5" customHeight="1">
      <c r="A204" s="37"/>
      <c r="B204" s="38"/>
      <c r="C204" s="255" t="s">
        <v>1215</v>
      </c>
      <c r="D204" s="255" t="s">
        <v>633</v>
      </c>
      <c r="E204" s="256" t="s">
        <v>7570</v>
      </c>
      <c r="F204" s="257" t="s">
        <v>7571</v>
      </c>
      <c r="G204" s="258" t="s">
        <v>518</v>
      </c>
      <c r="H204" s="259">
        <v>72</v>
      </c>
      <c r="I204" s="260"/>
      <c r="J204" s="261">
        <f t="shared" si="40"/>
        <v>0</v>
      </c>
      <c r="K204" s="257" t="s">
        <v>44</v>
      </c>
      <c r="L204" s="262"/>
      <c r="M204" s="263" t="s">
        <v>44</v>
      </c>
      <c r="N204" s="264" t="s">
        <v>53</v>
      </c>
      <c r="O204" s="67"/>
      <c r="P204" s="204">
        <f t="shared" si="41"/>
        <v>0</v>
      </c>
      <c r="Q204" s="204">
        <v>0</v>
      </c>
      <c r="R204" s="204">
        <f t="shared" si="42"/>
        <v>0</v>
      </c>
      <c r="S204" s="204">
        <v>0</v>
      </c>
      <c r="T204" s="205">
        <f t="shared" si="43"/>
        <v>0</v>
      </c>
      <c r="U204" s="37"/>
      <c r="V204" s="37"/>
      <c r="W204" s="37"/>
      <c r="X204" s="37"/>
      <c r="Y204" s="37"/>
      <c r="Z204" s="37"/>
      <c r="AA204" s="37"/>
      <c r="AB204" s="37"/>
      <c r="AC204" s="37"/>
      <c r="AD204" s="37"/>
      <c r="AE204" s="37"/>
      <c r="AR204" s="206" t="s">
        <v>351</v>
      </c>
      <c r="AT204" s="206" t="s">
        <v>633</v>
      </c>
      <c r="AU204" s="206" t="s">
        <v>91</v>
      </c>
      <c r="AY204" s="19" t="s">
        <v>262</v>
      </c>
      <c r="BE204" s="207">
        <f t="shared" si="44"/>
        <v>0</v>
      </c>
      <c r="BF204" s="207">
        <f t="shared" si="45"/>
        <v>0</v>
      </c>
      <c r="BG204" s="207">
        <f t="shared" si="46"/>
        <v>0</v>
      </c>
      <c r="BH204" s="207">
        <f t="shared" si="47"/>
        <v>0</v>
      </c>
      <c r="BI204" s="207">
        <f t="shared" si="48"/>
        <v>0</v>
      </c>
      <c r="BJ204" s="19" t="s">
        <v>89</v>
      </c>
      <c r="BK204" s="207">
        <f t="shared" si="49"/>
        <v>0</v>
      </c>
      <c r="BL204" s="19" t="s">
        <v>104</v>
      </c>
      <c r="BM204" s="206" t="s">
        <v>1910</v>
      </c>
    </row>
    <row r="205" spans="1:65" s="2" customFormat="1" ht="21.75" customHeight="1">
      <c r="A205" s="37"/>
      <c r="B205" s="38"/>
      <c r="C205" s="255" t="s">
        <v>1275</v>
      </c>
      <c r="D205" s="255" t="s">
        <v>633</v>
      </c>
      <c r="E205" s="256" t="s">
        <v>7572</v>
      </c>
      <c r="F205" s="257" t="s">
        <v>7573</v>
      </c>
      <c r="G205" s="258" t="s">
        <v>590</v>
      </c>
      <c r="H205" s="259">
        <v>2034</v>
      </c>
      <c r="I205" s="260"/>
      <c r="J205" s="261">
        <f t="shared" si="40"/>
        <v>0</v>
      </c>
      <c r="K205" s="257" t="s">
        <v>44</v>
      </c>
      <c r="L205" s="262"/>
      <c r="M205" s="263" t="s">
        <v>44</v>
      </c>
      <c r="N205" s="264" t="s">
        <v>53</v>
      </c>
      <c r="O205" s="67"/>
      <c r="P205" s="204">
        <f t="shared" si="41"/>
        <v>0</v>
      </c>
      <c r="Q205" s="204">
        <v>0</v>
      </c>
      <c r="R205" s="204">
        <f t="shared" si="42"/>
        <v>0</v>
      </c>
      <c r="S205" s="204">
        <v>0</v>
      </c>
      <c r="T205" s="205">
        <f t="shared" si="43"/>
        <v>0</v>
      </c>
      <c r="U205" s="37"/>
      <c r="V205" s="37"/>
      <c r="W205" s="37"/>
      <c r="X205" s="37"/>
      <c r="Y205" s="37"/>
      <c r="Z205" s="37"/>
      <c r="AA205" s="37"/>
      <c r="AB205" s="37"/>
      <c r="AC205" s="37"/>
      <c r="AD205" s="37"/>
      <c r="AE205" s="37"/>
      <c r="AR205" s="206" t="s">
        <v>351</v>
      </c>
      <c r="AT205" s="206" t="s">
        <v>633</v>
      </c>
      <c r="AU205" s="206" t="s">
        <v>91</v>
      </c>
      <c r="AY205" s="19" t="s">
        <v>262</v>
      </c>
      <c r="BE205" s="207">
        <f t="shared" si="44"/>
        <v>0</v>
      </c>
      <c r="BF205" s="207">
        <f t="shared" si="45"/>
        <v>0</v>
      </c>
      <c r="BG205" s="207">
        <f t="shared" si="46"/>
        <v>0</v>
      </c>
      <c r="BH205" s="207">
        <f t="shared" si="47"/>
        <v>0</v>
      </c>
      <c r="BI205" s="207">
        <f t="shared" si="48"/>
        <v>0</v>
      </c>
      <c r="BJ205" s="19" t="s">
        <v>89</v>
      </c>
      <c r="BK205" s="207">
        <f t="shared" si="49"/>
        <v>0</v>
      </c>
      <c r="BL205" s="19" t="s">
        <v>104</v>
      </c>
      <c r="BM205" s="206" t="s">
        <v>1920</v>
      </c>
    </row>
    <row r="206" spans="1:65" s="12" customFormat="1" ht="22.75" customHeight="1">
      <c r="B206" s="179"/>
      <c r="C206" s="180"/>
      <c r="D206" s="181" t="s">
        <v>81</v>
      </c>
      <c r="E206" s="193" t="s">
        <v>5660</v>
      </c>
      <c r="F206" s="193" t="s">
        <v>7574</v>
      </c>
      <c r="G206" s="180"/>
      <c r="H206" s="180"/>
      <c r="I206" s="183"/>
      <c r="J206" s="194">
        <f>BK206</f>
        <v>0</v>
      </c>
      <c r="K206" s="180"/>
      <c r="L206" s="185"/>
      <c r="M206" s="186"/>
      <c r="N206" s="187"/>
      <c r="O206" s="187"/>
      <c r="P206" s="188">
        <f>SUM(P207:P211)</f>
        <v>0</v>
      </c>
      <c r="Q206" s="187"/>
      <c r="R206" s="188">
        <f>SUM(R207:R211)</f>
        <v>0</v>
      </c>
      <c r="S206" s="187"/>
      <c r="T206" s="189">
        <f>SUM(T207:T211)</f>
        <v>0</v>
      </c>
      <c r="AR206" s="190" t="s">
        <v>89</v>
      </c>
      <c r="AT206" s="191" t="s">
        <v>81</v>
      </c>
      <c r="AU206" s="191" t="s">
        <v>89</v>
      </c>
      <c r="AY206" s="190" t="s">
        <v>262</v>
      </c>
      <c r="BK206" s="192">
        <f>SUM(BK207:BK211)</f>
        <v>0</v>
      </c>
    </row>
    <row r="207" spans="1:65" s="2" customFormat="1" ht="16.5" customHeight="1">
      <c r="A207" s="37"/>
      <c r="B207" s="38"/>
      <c r="C207" s="255" t="s">
        <v>1282</v>
      </c>
      <c r="D207" s="255" t="s">
        <v>633</v>
      </c>
      <c r="E207" s="256" t="s">
        <v>7575</v>
      </c>
      <c r="F207" s="257" t="s">
        <v>7576</v>
      </c>
      <c r="G207" s="258" t="s">
        <v>590</v>
      </c>
      <c r="H207" s="259">
        <v>50</v>
      </c>
      <c r="I207" s="260"/>
      <c r="J207" s="261">
        <f>ROUND(I207*H207,2)</f>
        <v>0</v>
      </c>
      <c r="K207" s="257" t="s">
        <v>44</v>
      </c>
      <c r="L207" s="262"/>
      <c r="M207" s="263" t="s">
        <v>44</v>
      </c>
      <c r="N207" s="264" t="s">
        <v>53</v>
      </c>
      <c r="O207" s="67"/>
      <c r="P207" s="204">
        <f>O207*H207</f>
        <v>0</v>
      </c>
      <c r="Q207" s="204">
        <v>0</v>
      </c>
      <c r="R207" s="204">
        <f>Q207*H207</f>
        <v>0</v>
      </c>
      <c r="S207" s="204">
        <v>0</v>
      </c>
      <c r="T207" s="205">
        <f>S207*H207</f>
        <v>0</v>
      </c>
      <c r="U207" s="37"/>
      <c r="V207" s="37"/>
      <c r="W207" s="37"/>
      <c r="X207" s="37"/>
      <c r="Y207" s="37"/>
      <c r="Z207" s="37"/>
      <c r="AA207" s="37"/>
      <c r="AB207" s="37"/>
      <c r="AC207" s="37"/>
      <c r="AD207" s="37"/>
      <c r="AE207" s="37"/>
      <c r="AR207" s="206" t="s">
        <v>351</v>
      </c>
      <c r="AT207" s="206" t="s">
        <v>633</v>
      </c>
      <c r="AU207" s="206" t="s">
        <v>91</v>
      </c>
      <c r="AY207" s="19" t="s">
        <v>262</v>
      </c>
      <c r="BE207" s="207">
        <f>IF(N207="základní",J207,0)</f>
        <v>0</v>
      </c>
      <c r="BF207" s="207">
        <f>IF(N207="snížená",J207,0)</f>
        <v>0</v>
      </c>
      <c r="BG207" s="207">
        <f>IF(N207="zákl. přenesená",J207,0)</f>
        <v>0</v>
      </c>
      <c r="BH207" s="207">
        <f>IF(N207="sníž. přenesená",J207,0)</f>
        <v>0</v>
      </c>
      <c r="BI207" s="207">
        <f>IF(N207="nulová",J207,0)</f>
        <v>0</v>
      </c>
      <c r="BJ207" s="19" t="s">
        <v>89</v>
      </c>
      <c r="BK207" s="207">
        <f>ROUND(I207*H207,2)</f>
        <v>0</v>
      </c>
      <c r="BL207" s="19" t="s">
        <v>104</v>
      </c>
      <c r="BM207" s="206" t="s">
        <v>1929</v>
      </c>
    </row>
    <row r="208" spans="1:65" s="2" customFormat="1" ht="16.5" customHeight="1">
      <c r="A208" s="37"/>
      <c r="B208" s="38"/>
      <c r="C208" s="255" t="s">
        <v>1287</v>
      </c>
      <c r="D208" s="255" t="s">
        <v>633</v>
      </c>
      <c r="E208" s="256" t="s">
        <v>7577</v>
      </c>
      <c r="F208" s="257" t="s">
        <v>7578</v>
      </c>
      <c r="G208" s="258" t="s">
        <v>590</v>
      </c>
      <c r="H208" s="259">
        <v>280</v>
      </c>
      <c r="I208" s="260"/>
      <c r="J208" s="261">
        <f>ROUND(I208*H208,2)</f>
        <v>0</v>
      </c>
      <c r="K208" s="257" t="s">
        <v>44</v>
      </c>
      <c r="L208" s="262"/>
      <c r="M208" s="263" t="s">
        <v>44</v>
      </c>
      <c r="N208" s="264" t="s">
        <v>53</v>
      </c>
      <c r="O208" s="67"/>
      <c r="P208" s="204">
        <f>O208*H208</f>
        <v>0</v>
      </c>
      <c r="Q208" s="204">
        <v>0</v>
      </c>
      <c r="R208" s="204">
        <f>Q208*H208</f>
        <v>0</v>
      </c>
      <c r="S208" s="204">
        <v>0</v>
      </c>
      <c r="T208" s="205">
        <f>S208*H208</f>
        <v>0</v>
      </c>
      <c r="U208" s="37"/>
      <c r="V208" s="37"/>
      <c r="W208" s="37"/>
      <c r="X208" s="37"/>
      <c r="Y208" s="37"/>
      <c r="Z208" s="37"/>
      <c r="AA208" s="37"/>
      <c r="AB208" s="37"/>
      <c r="AC208" s="37"/>
      <c r="AD208" s="37"/>
      <c r="AE208" s="37"/>
      <c r="AR208" s="206" t="s">
        <v>351</v>
      </c>
      <c r="AT208" s="206" t="s">
        <v>633</v>
      </c>
      <c r="AU208" s="206" t="s">
        <v>91</v>
      </c>
      <c r="AY208" s="19" t="s">
        <v>262</v>
      </c>
      <c r="BE208" s="207">
        <f>IF(N208="základní",J208,0)</f>
        <v>0</v>
      </c>
      <c r="BF208" s="207">
        <f>IF(N208="snížená",J208,0)</f>
        <v>0</v>
      </c>
      <c r="BG208" s="207">
        <f>IF(N208="zákl. přenesená",J208,0)</f>
        <v>0</v>
      </c>
      <c r="BH208" s="207">
        <f>IF(N208="sníž. přenesená",J208,0)</f>
        <v>0</v>
      </c>
      <c r="BI208" s="207">
        <f>IF(N208="nulová",J208,0)</f>
        <v>0</v>
      </c>
      <c r="BJ208" s="19" t="s">
        <v>89</v>
      </c>
      <c r="BK208" s="207">
        <f>ROUND(I208*H208,2)</f>
        <v>0</v>
      </c>
      <c r="BL208" s="19" t="s">
        <v>104</v>
      </c>
      <c r="BM208" s="206" t="s">
        <v>1940</v>
      </c>
    </row>
    <row r="209" spans="1:65" s="2" customFormat="1" ht="18">
      <c r="A209" s="37"/>
      <c r="B209" s="38"/>
      <c r="C209" s="39"/>
      <c r="D209" s="208" t="s">
        <v>421</v>
      </c>
      <c r="E209" s="39"/>
      <c r="F209" s="209" t="s">
        <v>7108</v>
      </c>
      <c r="G209" s="39"/>
      <c r="H209" s="39"/>
      <c r="I209" s="118"/>
      <c r="J209" s="39"/>
      <c r="K209" s="39"/>
      <c r="L209" s="42"/>
      <c r="M209" s="210"/>
      <c r="N209" s="211"/>
      <c r="O209" s="67"/>
      <c r="P209" s="67"/>
      <c r="Q209" s="67"/>
      <c r="R209" s="67"/>
      <c r="S209" s="67"/>
      <c r="T209" s="68"/>
      <c r="U209" s="37"/>
      <c r="V209" s="37"/>
      <c r="W209" s="37"/>
      <c r="X209" s="37"/>
      <c r="Y209" s="37"/>
      <c r="Z209" s="37"/>
      <c r="AA209" s="37"/>
      <c r="AB209" s="37"/>
      <c r="AC209" s="37"/>
      <c r="AD209" s="37"/>
      <c r="AE209" s="37"/>
      <c r="AT209" s="19" t="s">
        <v>421</v>
      </c>
      <c r="AU209" s="19" t="s">
        <v>91</v>
      </c>
    </row>
    <row r="210" spans="1:65" s="2" customFormat="1" ht="21.75" customHeight="1">
      <c r="A210" s="37"/>
      <c r="B210" s="38"/>
      <c r="C210" s="255" t="s">
        <v>1332</v>
      </c>
      <c r="D210" s="255" t="s">
        <v>633</v>
      </c>
      <c r="E210" s="256" t="s">
        <v>7579</v>
      </c>
      <c r="F210" s="257" t="s">
        <v>7580</v>
      </c>
      <c r="G210" s="258" t="s">
        <v>590</v>
      </c>
      <c r="H210" s="259">
        <v>80</v>
      </c>
      <c r="I210" s="260"/>
      <c r="J210" s="261">
        <f>ROUND(I210*H210,2)</f>
        <v>0</v>
      </c>
      <c r="K210" s="257" t="s">
        <v>44</v>
      </c>
      <c r="L210" s="262"/>
      <c r="M210" s="263" t="s">
        <v>44</v>
      </c>
      <c r="N210" s="264" t="s">
        <v>53</v>
      </c>
      <c r="O210" s="67"/>
      <c r="P210" s="204">
        <f>O210*H210</f>
        <v>0</v>
      </c>
      <c r="Q210" s="204">
        <v>0</v>
      </c>
      <c r="R210" s="204">
        <f>Q210*H210</f>
        <v>0</v>
      </c>
      <c r="S210" s="204">
        <v>0</v>
      </c>
      <c r="T210" s="205">
        <f>S210*H210</f>
        <v>0</v>
      </c>
      <c r="U210" s="37"/>
      <c r="V210" s="37"/>
      <c r="W210" s="37"/>
      <c r="X210" s="37"/>
      <c r="Y210" s="37"/>
      <c r="Z210" s="37"/>
      <c r="AA210" s="37"/>
      <c r="AB210" s="37"/>
      <c r="AC210" s="37"/>
      <c r="AD210" s="37"/>
      <c r="AE210" s="37"/>
      <c r="AR210" s="206" t="s">
        <v>351</v>
      </c>
      <c r="AT210" s="206" t="s">
        <v>633</v>
      </c>
      <c r="AU210" s="206" t="s">
        <v>91</v>
      </c>
      <c r="AY210" s="19" t="s">
        <v>262</v>
      </c>
      <c r="BE210" s="207">
        <f>IF(N210="základní",J210,0)</f>
        <v>0</v>
      </c>
      <c r="BF210" s="207">
        <f>IF(N210="snížená",J210,0)</f>
        <v>0</v>
      </c>
      <c r="BG210" s="207">
        <f>IF(N210="zákl. přenesená",J210,0)</f>
        <v>0</v>
      </c>
      <c r="BH210" s="207">
        <f>IF(N210="sníž. přenesená",J210,0)</f>
        <v>0</v>
      </c>
      <c r="BI210" s="207">
        <f>IF(N210="nulová",J210,0)</f>
        <v>0</v>
      </c>
      <c r="BJ210" s="19" t="s">
        <v>89</v>
      </c>
      <c r="BK210" s="207">
        <f>ROUND(I210*H210,2)</f>
        <v>0</v>
      </c>
      <c r="BL210" s="19" t="s">
        <v>104</v>
      </c>
      <c r="BM210" s="206" t="s">
        <v>1948</v>
      </c>
    </row>
    <row r="211" spans="1:65" s="2" customFormat="1" ht="16.5" customHeight="1">
      <c r="A211" s="37"/>
      <c r="B211" s="38"/>
      <c r="C211" s="255" t="s">
        <v>1337</v>
      </c>
      <c r="D211" s="255" t="s">
        <v>633</v>
      </c>
      <c r="E211" s="256" t="s">
        <v>7581</v>
      </c>
      <c r="F211" s="257" t="s">
        <v>7582</v>
      </c>
      <c r="G211" s="258" t="s">
        <v>590</v>
      </c>
      <c r="H211" s="259">
        <v>45</v>
      </c>
      <c r="I211" s="260"/>
      <c r="J211" s="261">
        <f>ROUND(I211*H211,2)</f>
        <v>0</v>
      </c>
      <c r="K211" s="257" t="s">
        <v>44</v>
      </c>
      <c r="L211" s="262"/>
      <c r="M211" s="263" t="s">
        <v>44</v>
      </c>
      <c r="N211" s="264" t="s">
        <v>53</v>
      </c>
      <c r="O211" s="67"/>
      <c r="P211" s="204">
        <f>O211*H211</f>
        <v>0</v>
      </c>
      <c r="Q211" s="204">
        <v>0</v>
      </c>
      <c r="R211" s="204">
        <f>Q211*H211</f>
        <v>0</v>
      </c>
      <c r="S211" s="204">
        <v>0</v>
      </c>
      <c r="T211" s="205">
        <f>S211*H211</f>
        <v>0</v>
      </c>
      <c r="U211" s="37"/>
      <c r="V211" s="37"/>
      <c r="W211" s="37"/>
      <c r="X211" s="37"/>
      <c r="Y211" s="37"/>
      <c r="Z211" s="37"/>
      <c r="AA211" s="37"/>
      <c r="AB211" s="37"/>
      <c r="AC211" s="37"/>
      <c r="AD211" s="37"/>
      <c r="AE211" s="37"/>
      <c r="AR211" s="206" t="s">
        <v>351</v>
      </c>
      <c r="AT211" s="206" t="s">
        <v>633</v>
      </c>
      <c r="AU211" s="206" t="s">
        <v>91</v>
      </c>
      <c r="AY211" s="19" t="s">
        <v>262</v>
      </c>
      <c r="BE211" s="207">
        <f>IF(N211="základní",J211,0)</f>
        <v>0</v>
      </c>
      <c r="BF211" s="207">
        <f>IF(N211="snížená",J211,0)</f>
        <v>0</v>
      </c>
      <c r="BG211" s="207">
        <f>IF(N211="zákl. přenesená",J211,0)</f>
        <v>0</v>
      </c>
      <c r="BH211" s="207">
        <f>IF(N211="sníž. přenesená",J211,0)</f>
        <v>0</v>
      </c>
      <c r="BI211" s="207">
        <f>IF(N211="nulová",J211,0)</f>
        <v>0</v>
      </c>
      <c r="BJ211" s="19" t="s">
        <v>89</v>
      </c>
      <c r="BK211" s="207">
        <f>ROUND(I211*H211,2)</f>
        <v>0</v>
      </c>
      <c r="BL211" s="19" t="s">
        <v>104</v>
      </c>
      <c r="BM211" s="206" t="s">
        <v>1958</v>
      </c>
    </row>
    <row r="212" spans="1:65" s="12" customFormat="1" ht="22.75" customHeight="1">
      <c r="B212" s="179"/>
      <c r="C212" s="180"/>
      <c r="D212" s="181" t="s">
        <v>81</v>
      </c>
      <c r="E212" s="193" t="s">
        <v>5662</v>
      </c>
      <c r="F212" s="193" t="s">
        <v>7583</v>
      </c>
      <c r="G212" s="180"/>
      <c r="H212" s="180"/>
      <c r="I212" s="183"/>
      <c r="J212" s="194">
        <f>BK212</f>
        <v>0</v>
      </c>
      <c r="K212" s="180"/>
      <c r="L212" s="185"/>
      <c r="M212" s="186"/>
      <c r="N212" s="187"/>
      <c r="O212" s="187"/>
      <c r="P212" s="188">
        <f>SUM(P213:P218)</f>
        <v>0</v>
      </c>
      <c r="Q212" s="187"/>
      <c r="R212" s="188">
        <f>SUM(R213:R218)</f>
        <v>0</v>
      </c>
      <c r="S212" s="187"/>
      <c r="T212" s="189">
        <f>SUM(T213:T218)</f>
        <v>0</v>
      </c>
      <c r="AR212" s="190" t="s">
        <v>89</v>
      </c>
      <c r="AT212" s="191" t="s">
        <v>81</v>
      </c>
      <c r="AU212" s="191" t="s">
        <v>89</v>
      </c>
      <c r="AY212" s="190" t="s">
        <v>262</v>
      </c>
      <c r="BK212" s="192">
        <f>SUM(BK213:BK218)</f>
        <v>0</v>
      </c>
    </row>
    <row r="213" spans="1:65" s="2" customFormat="1" ht="16.5" customHeight="1">
      <c r="A213" s="37"/>
      <c r="B213" s="38"/>
      <c r="C213" s="255" t="s">
        <v>1342</v>
      </c>
      <c r="D213" s="255" t="s">
        <v>633</v>
      </c>
      <c r="E213" s="256" t="s">
        <v>7584</v>
      </c>
      <c r="F213" s="257" t="s">
        <v>7585</v>
      </c>
      <c r="G213" s="258" t="s">
        <v>518</v>
      </c>
      <c r="H213" s="259">
        <v>4</v>
      </c>
      <c r="I213" s="260"/>
      <c r="J213" s="261">
        <f>ROUND(I213*H213,2)</f>
        <v>0</v>
      </c>
      <c r="K213" s="257" t="s">
        <v>44</v>
      </c>
      <c r="L213" s="262"/>
      <c r="M213" s="263" t="s">
        <v>44</v>
      </c>
      <c r="N213" s="264" t="s">
        <v>53</v>
      </c>
      <c r="O213" s="67"/>
      <c r="P213" s="204">
        <f>O213*H213</f>
        <v>0</v>
      </c>
      <c r="Q213" s="204">
        <v>0</v>
      </c>
      <c r="R213" s="204">
        <f>Q213*H213</f>
        <v>0</v>
      </c>
      <c r="S213" s="204">
        <v>0</v>
      </c>
      <c r="T213" s="205">
        <f>S213*H213</f>
        <v>0</v>
      </c>
      <c r="U213" s="37"/>
      <c r="V213" s="37"/>
      <c r="W213" s="37"/>
      <c r="X213" s="37"/>
      <c r="Y213" s="37"/>
      <c r="Z213" s="37"/>
      <c r="AA213" s="37"/>
      <c r="AB213" s="37"/>
      <c r="AC213" s="37"/>
      <c r="AD213" s="37"/>
      <c r="AE213" s="37"/>
      <c r="AR213" s="206" t="s">
        <v>351</v>
      </c>
      <c r="AT213" s="206" t="s">
        <v>633</v>
      </c>
      <c r="AU213" s="206" t="s">
        <v>91</v>
      </c>
      <c r="AY213" s="19" t="s">
        <v>262</v>
      </c>
      <c r="BE213" s="207">
        <f>IF(N213="základní",J213,0)</f>
        <v>0</v>
      </c>
      <c r="BF213" s="207">
        <f>IF(N213="snížená",J213,0)</f>
        <v>0</v>
      </c>
      <c r="BG213" s="207">
        <f>IF(N213="zákl. přenesená",J213,0)</f>
        <v>0</v>
      </c>
      <c r="BH213" s="207">
        <f>IF(N213="sníž. přenesená",J213,0)</f>
        <v>0</v>
      </c>
      <c r="BI213" s="207">
        <f>IF(N213="nulová",J213,0)</f>
        <v>0</v>
      </c>
      <c r="BJ213" s="19" t="s">
        <v>89</v>
      </c>
      <c r="BK213" s="207">
        <f>ROUND(I213*H213,2)</f>
        <v>0</v>
      </c>
      <c r="BL213" s="19" t="s">
        <v>104</v>
      </c>
      <c r="BM213" s="206" t="s">
        <v>1970</v>
      </c>
    </row>
    <row r="214" spans="1:65" s="2" customFormat="1" ht="18">
      <c r="A214" s="37"/>
      <c r="B214" s="38"/>
      <c r="C214" s="39"/>
      <c r="D214" s="208" t="s">
        <v>421</v>
      </c>
      <c r="E214" s="39"/>
      <c r="F214" s="209" t="s">
        <v>7108</v>
      </c>
      <c r="G214" s="39"/>
      <c r="H214" s="39"/>
      <c r="I214" s="118"/>
      <c r="J214" s="39"/>
      <c r="K214" s="39"/>
      <c r="L214" s="42"/>
      <c r="M214" s="210"/>
      <c r="N214" s="211"/>
      <c r="O214" s="67"/>
      <c r="P214" s="67"/>
      <c r="Q214" s="67"/>
      <c r="R214" s="67"/>
      <c r="S214" s="67"/>
      <c r="T214" s="68"/>
      <c r="U214" s="37"/>
      <c r="V214" s="37"/>
      <c r="W214" s="37"/>
      <c r="X214" s="37"/>
      <c r="Y214" s="37"/>
      <c r="Z214" s="37"/>
      <c r="AA214" s="37"/>
      <c r="AB214" s="37"/>
      <c r="AC214" s="37"/>
      <c r="AD214" s="37"/>
      <c r="AE214" s="37"/>
      <c r="AT214" s="19" t="s">
        <v>421</v>
      </c>
      <c r="AU214" s="19" t="s">
        <v>91</v>
      </c>
    </row>
    <row r="215" spans="1:65" s="2" customFormat="1" ht="16.5" customHeight="1">
      <c r="A215" s="37"/>
      <c r="B215" s="38"/>
      <c r="C215" s="255" t="s">
        <v>1347</v>
      </c>
      <c r="D215" s="255" t="s">
        <v>633</v>
      </c>
      <c r="E215" s="256" t="s">
        <v>7586</v>
      </c>
      <c r="F215" s="257" t="s">
        <v>7587</v>
      </c>
      <c r="G215" s="258" t="s">
        <v>518</v>
      </c>
      <c r="H215" s="259">
        <v>4</v>
      </c>
      <c r="I215" s="260"/>
      <c r="J215" s="261">
        <f>ROUND(I215*H215,2)</f>
        <v>0</v>
      </c>
      <c r="K215" s="257" t="s">
        <v>44</v>
      </c>
      <c r="L215" s="262"/>
      <c r="M215" s="263" t="s">
        <v>44</v>
      </c>
      <c r="N215" s="264" t="s">
        <v>53</v>
      </c>
      <c r="O215" s="67"/>
      <c r="P215" s="204">
        <f>O215*H215</f>
        <v>0</v>
      </c>
      <c r="Q215" s="204">
        <v>0</v>
      </c>
      <c r="R215" s="204">
        <f>Q215*H215</f>
        <v>0</v>
      </c>
      <c r="S215" s="204">
        <v>0</v>
      </c>
      <c r="T215" s="205">
        <f>S215*H215</f>
        <v>0</v>
      </c>
      <c r="U215" s="37"/>
      <c r="V215" s="37"/>
      <c r="W215" s="37"/>
      <c r="X215" s="37"/>
      <c r="Y215" s="37"/>
      <c r="Z215" s="37"/>
      <c r="AA215" s="37"/>
      <c r="AB215" s="37"/>
      <c r="AC215" s="37"/>
      <c r="AD215" s="37"/>
      <c r="AE215" s="37"/>
      <c r="AR215" s="206" t="s">
        <v>351</v>
      </c>
      <c r="AT215" s="206" t="s">
        <v>633</v>
      </c>
      <c r="AU215" s="206" t="s">
        <v>91</v>
      </c>
      <c r="AY215" s="19" t="s">
        <v>262</v>
      </c>
      <c r="BE215" s="207">
        <f>IF(N215="základní",J215,0)</f>
        <v>0</v>
      </c>
      <c r="BF215" s="207">
        <f>IF(N215="snížená",J215,0)</f>
        <v>0</v>
      </c>
      <c r="BG215" s="207">
        <f>IF(N215="zákl. přenesená",J215,0)</f>
        <v>0</v>
      </c>
      <c r="BH215" s="207">
        <f>IF(N215="sníž. přenesená",J215,0)</f>
        <v>0</v>
      </c>
      <c r="BI215" s="207">
        <f>IF(N215="nulová",J215,0)</f>
        <v>0</v>
      </c>
      <c r="BJ215" s="19" t="s">
        <v>89</v>
      </c>
      <c r="BK215" s="207">
        <f>ROUND(I215*H215,2)</f>
        <v>0</v>
      </c>
      <c r="BL215" s="19" t="s">
        <v>104</v>
      </c>
      <c r="BM215" s="206" t="s">
        <v>1982</v>
      </c>
    </row>
    <row r="216" spans="1:65" s="2" customFormat="1" ht="18">
      <c r="A216" s="37"/>
      <c r="B216" s="38"/>
      <c r="C216" s="39"/>
      <c r="D216" s="208" t="s">
        <v>421</v>
      </c>
      <c r="E216" s="39"/>
      <c r="F216" s="209" t="s">
        <v>7108</v>
      </c>
      <c r="G216" s="39"/>
      <c r="H216" s="39"/>
      <c r="I216" s="118"/>
      <c r="J216" s="39"/>
      <c r="K216" s="39"/>
      <c r="L216" s="42"/>
      <c r="M216" s="210"/>
      <c r="N216" s="211"/>
      <c r="O216" s="67"/>
      <c r="P216" s="67"/>
      <c r="Q216" s="67"/>
      <c r="R216" s="67"/>
      <c r="S216" s="67"/>
      <c r="T216" s="68"/>
      <c r="U216" s="37"/>
      <c r="V216" s="37"/>
      <c r="W216" s="37"/>
      <c r="X216" s="37"/>
      <c r="Y216" s="37"/>
      <c r="Z216" s="37"/>
      <c r="AA216" s="37"/>
      <c r="AB216" s="37"/>
      <c r="AC216" s="37"/>
      <c r="AD216" s="37"/>
      <c r="AE216" s="37"/>
      <c r="AT216" s="19" t="s">
        <v>421</v>
      </c>
      <c r="AU216" s="19" t="s">
        <v>91</v>
      </c>
    </row>
    <row r="217" spans="1:65" s="2" customFormat="1" ht="16.5" customHeight="1">
      <c r="A217" s="37"/>
      <c r="B217" s="38"/>
      <c r="C217" s="255" t="s">
        <v>1352</v>
      </c>
      <c r="D217" s="255" t="s">
        <v>633</v>
      </c>
      <c r="E217" s="256" t="s">
        <v>7588</v>
      </c>
      <c r="F217" s="257" t="s">
        <v>7589</v>
      </c>
      <c r="G217" s="258" t="s">
        <v>267</v>
      </c>
      <c r="H217" s="259">
        <v>2</v>
      </c>
      <c r="I217" s="260"/>
      <c r="J217" s="261">
        <f>ROUND(I217*H217,2)</f>
        <v>0</v>
      </c>
      <c r="K217" s="257" t="s">
        <v>44</v>
      </c>
      <c r="L217" s="262"/>
      <c r="M217" s="263" t="s">
        <v>44</v>
      </c>
      <c r="N217" s="264" t="s">
        <v>53</v>
      </c>
      <c r="O217" s="67"/>
      <c r="P217" s="204">
        <f>O217*H217</f>
        <v>0</v>
      </c>
      <c r="Q217" s="204">
        <v>0</v>
      </c>
      <c r="R217" s="204">
        <f>Q217*H217</f>
        <v>0</v>
      </c>
      <c r="S217" s="204">
        <v>0</v>
      </c>
      <c r="T217" s="205">
        <f>S217*H217</f>
        <v>0</v>
      </c>
      <c r="U217" s="37"/>
      <c r="V217" s="37"/>
      <c r="W217" s="37"/>
      <c r="X217" s="37"/>
      <c r="Y217" s="37"/>
      <c r="Z217" s="37"/>
      <c r="AA217" s="37"/>
      <c r="AB217" s="37"/>
      <c r="AC217" s="37"/>
      <c r="AD217" s="37"/>
      <c r="AE217" s="37"/>
      <c r="AR217" s="206" t="s">
        <v>351</v>
      </c>
      <c r="AT217" s="206" t="s">
        <v>633</v>
      </c>
      <c r="AU217" s="206" t="s">
        <v>91</v>
      </c>
      <c r="AY217" s="19" t="s">
        <v>262</v>
      </c>
      <c r="BE217" s="207">
        <f>IF(N217="základní",J217,0)</f>
        <v>0</v>
      </c>
      <c r="BF217" s="207">
        <f>IF(N217="snížená",J217,0)</f>
        <v>0</v>
      </c>
      <c r="BG217" s="207">
        <f>IF(N217="zákl. přenesená",J217,0)</f>
        <v>0</v>
      </c>
      <c r="BH217" s="207">
        <f>IF(N217="sníž. přenesená",J217,0)</f>
        <v>0</v>
      </c>
      <c r="BI217" s="207">
        <f>IF(N217="nulová",J217,0)</f>
        <v>0</v>
      </c>
      <c r="BJ217" s="19" t="s">
        <v>89</v>
      </c>
      <c r="BK217" s="207">
        <f>ROUND(I217*H217,2)</f>
        <v>0</v>
      </c>
      <c r="BL217" s="19" t="s">
        <v>104</v>
      </c>
      <c r="BM217" s="206" t="s">
        <v>1992</v>
      </c>
    </row>
    <row r="218" spans="1:65" s="2" customFormat="1" ht="16.5" customHeight="1">
      <c r="A218" s="37"/>
      <c r="B218" s="38"/>
      <c r="C218" s="255" t="s">
        <v>1377</v>
      </c>
      <c r="D218" s="255" t="s">
        <v>633</v>
      </c>
      <c r="E218" s="256" t="s">
        <v>7590</v>
      </c>
      <c r="F218" s="257" t="s">
        <v>7591</v>
      </c>
      <c r="G218" s="258" t="s">
        <v>406</v>
      </c>
      <c r="H218" s="259">
        <v>4</v>
      </c>
      <c r="I218" s="260"/>
      <c r="J218" s="261">
        <f>ROUND(I218*H218,2)</f>
        <v>0</v>
      </c>
      <c r="K218" s="257" t="s">
        <v>44</v>
      </c>
      <c r="L218" s="262"/>
      <c r="M218" s="263" t="s">
        <v>44</v>
      </c>
      <c r="N218" s="264" t="s">
        <v>53</v>
      </c>
      <c r="O218" s="67"/>
      <c r="P218" s="204">
        <f>O218*H218</f>
        <v>0</v>
      </c>
      <c r="Q218" s="204">
        <v>0</v>
      </c>
      <c r="R218" s="204">
        <f>Q218*H218</f>
        <v>0</v>
      </c>
      <c r="S218" s="204">
        <v>0</v>
      </c>
      <c r="T218" s="205">
        <f>S218*H218</f>
        <v>0</v>
      </c>
      <c r="U218" s="37"/>
      <c r="V218" s="37"/>
      <c r="W218" s="37"/>
      <c r="X218" s="37"/>
      <c r="Y218" s="37"/>
      <c r="Z218" s="37"/>
      <c r="AA218" s="37"/>
      <c r="AB218" s="37"/>
      <c r="AC218" s="37"/>
      <c r="AD218" s="37"/>
      <c r="AE218" s="37"/>
      <c r="AR218" s="206" t="s">
        <v>351</v>
      </c>
      <c r="AT218" s="206" t="s">
        <v>633</v>
      </c>
      <c r="AU218" s="206" t="s">
        <v>91</v>
      </c>
      <c r="AY218" s="19" t="s">
        <v>262</v>
      </c>
      <c r="BE218" s="207">
        <f>IF(N218="základní",J218,0)</f>
        <v>0</v>
      </c>
      <c r="BF218" s="207">
        <f>IF(N218="snížená",J218,0)</f>
        <v>0</v>
      </c>
      <c r="BG218" s="207">
        <f>IF(N218="zákl. přenesená",J218,0)</f>
        <v>0</v>
      </c>
      <c r="BH218" s="207">
        <f>IF(N218="sníž. přenesená",J218,0)</f>
        <v>0</v>
      </c>
      <c r="BI218" s="207">
        <f>IF(N218="nulová",J218,0)</f>
        <v>0</v>
      </c>
      <c r="BJ218" s="19" t="s">
        <v>89</v>
      </c>
      <c r="BK218" s="207">
        <f>ROUND(I218*H218,2)</f>
        <v>0</v>
      </c>
      <c r="BL218" s="19" t="s">
        <v>104</v>
      </c>
      <c r="BM218" s="206" t="s">
        <v>2002</v>
      </c>
    </row>
    <row r="219" spans="1:65" s="12" customFormat="1" ht="22.75" customHeight="1">
      <c r="B219" s="179"/>
      <c r="C219" s="180"/>
      <c r="D219" s="181" t="s">
        <v>81</v>
      </c>
      <c r="E219" s="193" t="s">
        <v>7039</v>
      </c>
      <c r="F219" s="193" t="s">
        <v>7073</v>
      </c>
      <c r="G219" s="180"/>
      <c r="H219" s="180"/>
      <c r="I219" s="183"/>
      <c r="J219" s="194">
        <f>BK219</f>
        <v>0</v>
      </c>
      <c r="K219" s="180"/>
      <c r="L219" s="185"/>
      <c r="M219" s="186"/>
      <c r="N219" s="187"/>
      <c r="O219" s="187"/>
      <c r="P219" s="188">
        <f>SUM(P220:P225)</f>
        <v>0</v>
      </c>
      <c r="Q219" s="187"/>
      <c r="R219" s="188">
        <f>SUM(R220:R225)</f>
        <v>0</v>
      </c>
      <c r="S219" s="187"/>
      <c r="T219" s="189">
        <f>SUM(T220:T225)</f>
        <v>0</v>
      </c>
      <c r="AR219" s="190" t="s">
        <v>89</v>
      </c>
      <c r="AT219" s="191" t="s">
        <v>81</v>
      </c>
      <c r="AU219" s="191" t="s">
        <v>89</v>
      </c>
      <c r="AY219" s="190" t="s">
        <v>262</v>
      </c>
      <c r="BK219" s="192">
        <f>SUM(BK220:BK225)</f>
        <v>0</v>
      </c>
    </row>
    <row r="220" spans="1:65" s="2" customFormat="1" ht="16.5" customHeight="1">
      <c r="A220" s="37"/>
      <c r="B220" s="38"/>
      <c r="C220" s="255" t="s">
        <v>1380</v>
      </c>
      <c r="D220" s="255" t="s">
        <v>633</v>
      </c>
      <c r="E220" s="256" t="s">
        <v>7592</v>
      </c>
      <c r="F220" s="257" t="s">
        <v>7593</v>
      </c>
      <c r="G220" s="258" t="s">
        <v>518</v>
      </c>
      <c r="H220" s="259">
        <v>1</v>
      </c>
      <c r="I220" s="260"/>
      <c r="J220" s="261">
        <f t="shared" ref="J220:J225" si="50">ROUND(I220*H220,2)</f>
        <v>0</v>
      </c>
      <c r="K220" s="257" t="s">
        <v>44</v>
      </c>
      <c r="L220" s="262"/>
      <c r="M220" s="263" t="s">
        <v>44</v>
      </c>
      <c r="N220" s="264" t="s">
        <v>53</v>
      </c>
      <c r="O220" s="67"/>
      <c r="P220" s="204">
        <f t="shared" ref="P220:P225" si="51">O220*H220</f>
        <v>0</v>
      </c>
      <c r="Q220" s="204">
        <v>0</v>
      </c>
      <c r="R220" s="204">
        <f t="shared" ref="R220:R225" si="52">Q220*H220</f>
        <v>0</v>
      </c>
      <c r="S220" s="204">
        <v>0</v>
      </c>
      <c r="T220" s="205">
        <f t="shared" ref="T220:T225" si="53">S220*H220</f>
        <v>0</v>
      </c>
      <c r="U220" s="37"/>
      <c r="V220" s="37"/>
      <c r="W220" s="37"/>
      <c r="X220" s="37"/>
      <c r="Y220" s="37"/>
      <c r="Z220" s="37"/>
      <c r="AA220" s="37"/>
      <c r="AB220" s="37"/>
      <c r="AC220" s="37"/>
      <c r="AD220" s="37"/>
      <c r="AE220" s="37"/>
      <c r="AR220" s="206" t="s">
        <v>351</v>
      </c>
      <c r="AT220" s="206" t="s">
        <v>633</v>
      </c>
      <c r="AU220" s="206" t="s">
        <v>91</v>
      </c>
      <c r="AY220" s="19" t="s">
        <v>262</v>
      </c>
      <c r="BE220" s="207">
        <f t="shared" ref="BE220:BE225" si="54">IF(N220="základní",J220,0)</f>
        <v>0</v>
      </c>
      <c r="BF220" s="207">
        <f t="shared" ref="BF220:BF225" si="55">IF(N220="snížená",J220,0)</f>
        <v>0</v>
      </c>
      <c r="BG220" s="207">
        <f t="shared" ref="BG220:BG225" si="56">IF(N220="zákl. přenesená",J220,0)</f>
        <v>0</v>
      </c>
      <c r="BH220" s="207">
        <f t="shared" ref="BH220:BH225" si="57">IF(N220="sníž. přenesená",J220,0)</f>
        <v>0</v>
      </c>
      <c r="BI220" s="207">
        <f t="shared" ref="BI220:BI225" si="58">IF(N220="nulová",J220,0)</f>
        <v>0</v>
      </c>
      <c r="BJ220" s="19" t="s">
        <v>89</v>
      </c>
      <c r="BK220" s="207">
        <f t="shared" ref="BK220:BK225" si="59">ROUND(I220*H220,2)</f>
        <v>0</v>
      </c>
      <c r="BL220" s="19" t="s">
        <v>104</v>
      </c>
      <c r="BM220" s="206" t="s">
        <v>2015</v>
      </c>
    </row>
    <row r="221" spans="1:65" s="2" customFormat="1" ht="16.5" customHeight="1">
      <c r="A221" s="37"/>
      <c r="B221" s="38"/>
      <c r="C221" s="255" t="s">
        <v>1386</v>
      </c>
      <c r="D221" s="255" t="s">
        <v>633</v>
      </c>
      <c r="E221" s="256" t="s">
        <v>7594</v>
      </c>
      <c r="F221" s="257" t="s">
        <v>7595</v>
      </c>
      <c r="G221" s="258" t="s">
        <v>518</v>
      </c>
      <c r="H221" s="259">
        <v>2</v>
      </c>
      <c r="I221" s="260"/>
      <c r="J221" s="261">
        <f t="shared" si="50"/>
        <v>0</v>
      </c>
      <c r="K221" s="257" t="s">
        <v>44</v>
      </c>
      <c r="L221" s="262"/>
      <c r="M221" s="263" t="s">
        <v>44</v>
      </c>
      <c r="N221" s="264" t="s">
        <v>53</v>
      </c>
      <c r="O221" s="67"/>
      <c r="P221" s="204">
        <f t="shared" si="51"/>
        <v>0</v>
      </c>
      <c r="Q221" s="204">
        <v>0</v>
      </c>
      <c r="R221" s="204">
        <f t="shared" si="52"/>
        <v>0</v>
      </c>
      <c r="S221" s="204">
        <v>0</v>
      </c>
      <c r="T221" s="205">
        <f t="shared" si="53"/>
        <v>0</v>
      </c>
      <c r="U221" s="37"/>
      <c r="V221" s="37"/>
      <c r="W221" s="37"/>
      <c r="X221" s="37"/>
      <c r="Y221" s="37"/>
      <c r="Z221" s="37"/>
      <c r="AA221" s="37"/>
      <c r="AB221" s="37"/>
      <c r="AC221" s="37"/>
      <c r="AD221" s="37"/>
      <c r="AE221" s="37"/>
      <c r="AR221" s="206" t="s">
        <v>351</v>
      </c>
      <c r="AT221" s="206" t="s">
        <v>633</v>
      </c>
      <c r="AU221" s="206" t="s">
        <v>91</v>
      </c>
      <c r="AY221" s="19" t="s">
        <v>262</v>
      </c>
      <c r="BE221" s="207">
        <f t="shared" si="54"/>
        <v>0</v>
      </c>
      <c r="BF221" s="207">
        <f t="shared" si="55"/>
        <v>0</v>
      </c>
      <c r="BG221" s="207">
        <f t="shared" si="56"/>
        <v>0</v>
      </c>
      <c r="BH221" s="207">
        <f t="shared" si="57"/>
        <v>0</v>
      </c>
      <c r="BI221" s="207">
        <f t="shared" si="58"/>
        <v>0</v>
      </c>
      <c r="BJ221" s="19" t="s">
        <v>89</v>
      </c>
      <c r="BK221" s="207">
        <f t="shared" si="59"/>
        <v>0</v>
      </c>
      <c r="BL221" s="19" t="s">
        <v>104</v>
      </c>
      <c r="BM221" s="206" t="s">
        <v>2035</v>
      </c>
    </row>
    <row r="222" spans="1:65" s="2" customFormat="1" ht="16.5" customHeight="1">
      <c r="A222" s="37"/>
      <c r="B222" s="38"/>
      <c r="C222" s="255" t="s">
        <v>1391</v>
      </c>
      <c r="D222" s="255" t="s">
        <v>633</v>
      </c>
      <c r="E222" s="256" t="s">
        <v>7596</v>
      </c>
      <c r="F222" s="257" t="s">
        <v>7597</v>
      </c>
      <c r="G222" s="258" t="s">
        <v>518</v>
      </c>
      <c r="H222" s="259">
        <v>1</v>
      </c>
      <c r="I222" s="260"/>
      <c r="J222" s="261">
        <f t="shared" si="50"/>
        <v>0</v>
      </c>
      <c r="K222" s="257" t="s">
        <v>44</v>
      </c>
      <c r="L222" s="262"/>
      <c r="M222" s="263" t="s">
        <v>44</v>
      </c>
      <c r="N222" s="264" t="s">
        <v>53</v>
      </c>
      <c r="O222" s="67"/>
      <c r="P222" s="204">
        <f t="shared" si="51"/>
        <v>0</v>
      </c>
      <c r="Q222" s="204">
        <v>0</v>
      </c>
      <c r="R222" s="204">
        <f t="shared" si="52"/>
        <v>0</v>
      </c>
      <c r="S222" s="204">
        <v>0</v>
      </c>
      <c r="T222" s="205">
        <f t="shared" si="53"/>
        <v>0</v>
      </c>
      <c r="U222" s="37"/>
      <c r="V222" s="37"/>
      <c r="W222" s="37"/>
      <c r="X222" s="37"/>
      <c r="Y222" s="37"/>
      <c r="Z222" s="37"/>
      <c r="AA222" s="37"/>
      <c r="AB222" s="37"/>
      <c r="AC222" s="37"/>
      <c r="AD222" s="37"/>
      <c r="AE222" s="37"/>
      <c r="AR222" s="206" t="s">
        <v>351</v>
      </c>
      <c r="AT222" s="206" t="s">
        <v>633</v>
      </c>
      <c r="AU222" s="206" t="s">
        <v>91</v>
      </c>
      <c r="AY222" s="19" t="s">
        <v>262</v>
      </c>
      <c r="BE222" s="207">
        <f t="shared" si="54"/>
        <v>0</v>
      </c>
      <c r="BF222" s="207">
        <f t="shared" si="55"/>
        <v>0</v>
      </c>
      <c r="BG222" s="207">
        <f t="shared" si="56"/>
        <v>0</v>
      </c>
      <c r="BH222" s="207">
        <f t="shared" si="57"/>
        <v>0</v>
      </c>
      <c r="BI222" s="207">
        <f t="shared" si="58"/>
        <v>0</v>
      </c>
      <c r="BJ222" s="19" t="s">
        <v>89</v>
      </c>
      <c r="BK222" s="207">
        <f t="shared" si="59"/>
        <v>0</v>
      </c>
      <c r="BL222" s="19" t="s">
        <v>104</v>
      </c>
      <c r="BM222" s="206" t="s">
        <v>2068</v>
      </c>
    </row>
    <row r="223" spans="1:65" s="2" customFormat="1" ht="16.5" customHeight="1">
      <c r="A223" s="37"/>
      <c r="B223" s="38"/>
      <c r="C223" s="255" t="s">
        <v>1396</v>
      </c>
      <c r="D223" s="255" t="s">
        <v>633</v>
      </c>
      <c r="E223" s="256" t="s">
        <v>7598</v>
      </c>
      <c r="F223" s="257" t="s">
        <v>7599</v>
      </c>
      <c r="G223" s="258" t="s">
        <v>518</v>
      </c>
      <c r="H223" s="259">
        <v>1</v>
      </c>
      <c r="I223" s="260"/>
      <c r="J223" s="261">
        <f t="shared" si="50"/>
        <v>0</v>
      </c>
      <c r="K223" s="257" t="s">
        <v>44</v>
      </c>
      <c r="L223" s="262"/>
      <c r="M223" s="263" t="s">
        <v>44</v>
      </c>
      <c r="N223" s="264" t="s">
        <v>53</v>
      </c>
      <c r="O223" s="67"/>
      <c r="P223" s="204">
        <f t="shared" si="51"/>
        <v>0</v>
      </c>
      <c r="Q223" s="204">
        <v>0</v>
      </c>
      <c r="R223" s="204">
        <f t="shared" si="52"/>
        <v>0</v>
      </c>
      <c r="S223" s="204">
        <v>0</v>
      </c>
      <c r="T223" s="205">
        <f t="shared" si="53"/>
        <v>0</v>
      </c>
      <c r="U223" s="37"/>
      <c r="V223" s="37"/>
      <c r="W223" s="37"/>
      <c r="X223" s="37"/>
      <c r="Y223" s="37"/>
      <c r="Z223" s="37"/>
      <c r="AA223" s="37"/>
      <c r="AB223" s="37"/>
      <c r="AC223" s="37"/>
      <c r="AD223" s="37"/>
      <c r="AE223" s="37"/>
      <c r="AR223" s="206" t="s">
        <v>351</v>
      </c>
      <c r="AT223" s="206" t="s">
        <v>633</v>
      </c>
      <c r="AU223" s="206" t="s">
        <v>91</v>
      </c>
      <c r="AY223" s="19" t="s">
        <v>262</v>
      </c>
      <c r="BE223" s="207">
        <f t="shared" si="54"/>
        <v>0</v>
      </c>
      <c r="BF223" s="207">
        <f t="shared" si="55"/>
        <v>0</v>
      </c>
      <c r="BG223" s="207">
        <f t="shared" si="56"/>
        <v>0</v>
      </c>
      <c r="BH223" s="207">
        <f t="shared" si="57"/>
        <v>0</v>
      </c>
      <c r="BI223" s="207">
        <f t="shared" si="58"/>
        <v>0</v>
      </c>
      <c r="BJ223" s="19" t="s">
        <v>89</v>
      </c>
      <c r="BK223" s="207">
        <f t="shared" si="59"/>
        <v>0</v>
      </c>
      <c r="BL223" s="19" t="s">
        <v>104</v>
      </c>
      <c r="BM223" s="206" t="s">
        <v>2080</v>
      </c>
    </row>
    <row r="224" spans="1:65" s="2" customFormat="1" ht="16.5" customHeight="1">
      <c r="A224" s="37"/>
      <c r="B224" s="38"/>
      <c r="C224" s="255" t="s">
        <v>1405</v>
      </c>
      <c r="D224" s="255" t="s">
        <v>633</v>
      </c>
      <c r="E224" s="256" t="s">
        <v>7600</v>
      </c>
      <c r="F224" s="257" t="s">
        <v>7601</v>
      </c>
      <c r="G224" s="258" t="s">
        <v>518</v>
      </c>
      <c r="H224" s="259">
        <v>28</v>
      </c>
      <c r="I224" s="260"/>
      <c r="J224" s="261">
        <f t="shared" si="50"/>
        <v>0</v>
      </c>
      <c r="K224" s="257" t="s">
        <v>44</v>
      </c>
      <c r="L224" s="262"/>
      <c r="M224" s="263" t="s">
        <v>44</v>
      </c>
      <c r="N224" s="264" t="s">
        <v>53</v>
      </c>
      <c r="O224" s="67"/>
      <c r="P224" s="204">
        <f t="shared" si="51"/>
        <v>0</v>
      </c>
      <c r="Q224" s="204">
        <v>0</v>
      </c>
      <c r="R224" s="204">
        <f t="shared" si="52"/>
        <v>0</v>
      </c>
      <c r="S224" s="204">
        <v>0</v>
      </c>
      <c r="T224" s="205">
        <f t="shared" si="53"/>
        <v>0</v>
      </c>
      <c r="U224" s="37"/>
      <c r="V224" s="37"/>
      <c r="W224" s="37"/>
      <c r="X224" s="37"/>
      <c r="Y224" s="37"/>
      <c r="Z224" s="37"/>
      <c r="AA224" s="37"/>
      <c r="AB224" s="37"/>
      <c r="AC224" s="37"/>
      <c r="AD224" s="37"/>
      <c r="AE224" s="37"/>
      <c r="AR224" s="206" t="s">
        <v>351</v>
      </c>
      <c r="AT224" s="206" t="s">
        <v>633</v>
      </c>
      <c r="AU224" s="206" t="s">
        <v>91</v>
      </c>
      <c r="AY224" s="19" t="s">
        <v>262</v>
      </c>
      <c r="BE224" s="207">
        <f t="shared" si="54"/>
        <v>0</v>
      </c>
      <c r="BF224" s="207">
        <f t="shared" si="55"/>
        <v>0</v>
      </c>
      <c r="BG224" s="207">
        <f t="shared" si="56"/>
        <v>0</v>
      </c>
      <c r="BH224" s="207">
        <f t="shared" si="57"/>
        <v>0</v>
      </c>
      <c r="BI224" s="207">
        <f t="shared" si="58"/>
        <v>0</v>
      </c>
      <c r="BJ224" s="19" t="s">
        <v>89</v>
      </c>
      <c r="BK224" s="207">
        <f t="shared" si="59"/>
        <v>0</v>
      </c>
      <c r="BL224" s="19" t="s">
        <v>104</v>
      </c>
      <c r="BM224" s="206" t="s">
        <v>2092</v>
      </c>
    </row>
    <row r="225" spans="1:65" s="2" customFormat="1" ht="16.5" customHeight="1">
      <c r="A225" s="37"/>
      <c r="B225" s="38"/>
      <c r="C225" s="255" t="s">
        <v>1410</v>
      </c>
      <c r="D225" s="255" t="s">
        <v>633</v>
      </c>
      <c r="E225" s="256" t="s">
        <v>7602</v>
      </c>
      <c r="F225" s="257" t="s">
        <v>7603</v>
      </c>
      <c r="G225" s="258" t="s">
        <v>518</v>
      </c>
      <c r="H225" s="259">
        <v>5</v>
      </c>
      <c r="I225" s="260"/>
      <c r="J225" s="261">
        <f t="shared" si="50"/>
        <v>0</v>
      </c>
      <c r="K225" s="257" t="s">
        <v>44</v>
      </c>
      <c r="L225" s="262"/>
      <c r="M225" s="263" t="s">
        <v>44</v>
      </c>
      <c r="N225" s="264" t="s">
        <v>53</v>
      </c>
      <c r="O225" s="67"/>
      <c r="P225" s="204">
        <f t="shared" si="51"/>
        <v>0</v>
      </c>
      <c r="Q225" s="204">
        <v>0</v>
      </c>
      <c r="R225" s="204">
        <f t="shared" si="52"/>
        <v>0</v>
      </c>
      <c r="S225" s="204">
        <v>0</v>
      </c>
      <c r="T225" s="205">
        <f t="shared" si="53"/>
        <v>0</v>
      </c>
      <c r="U225" s="37"/>
      <c r="V225" s="37"/>
      <c r="W225" s="37"/>
      <c r="X225" s="37"/>
      <c r="Y225" s="37"/>
      <c r="Z225" s="37"/>
      <c r="AA225" s="37"/>
      <c r="AB225" s="37"/>
      <c r="AC225" s="37"/>
      <c r="AD225" s="37"/>
      <c r="AE225" s="37"/>
      <c r="AR225" s="206" t="s">
        <v>351</v>
      </c>
      <c r="AT225" s="206" t="s">
        <v>633</v>
      </c>
      <c r="AU225" s="206" t="s">
        <v>91</v>
      </c>
      <c r="AY225" s="19" t="s">
        <v>262</v>
      </c>
      <c r="BE225" s="207">
        <f t="shared" si="54"/>
        <v>0</v>
      </c>
      <c r="BF225" s="207">
        <f t="shared" si="55"/>
        <v>0</v>
      </c>
      <c r="BG225" s="207">
        <f t="shared" si="56"/>
        <v>0</v>
      </c>
      <c r="BH225" s="207">
        <f t="shared" si="57"/>
        <v>0</v>
      </c>
      <c r="BI225" s="207">
        <f t="shared" si="58"/>
        <v>0</v>
      </c>
      <c r="BJ225" s="19" t="s">
        <v>89</v>
      </c>
      <c r="BK225" s="207">
        <f t="shared" si="59"/>
        <v>0</v>
      </c>
      <c r="BL225" s="19" t="s">
        <v>104</v>
      </c>
      <c r="BM225" s="206" t="s">
        <v>2114</v>
      </c>
    </row>
    <row r="226" spans="1:65" s="12" customFormat="1" ht="25.9" customHeight="1">
      <c r="B226" s="179"/>
      <c r="C226" s="180"/>
      <c r="D226" s="181" t="s">
        <v>81</v>
      </c>
      <c r="E226" s="182" t="s">
        <v>7063</v>
      </c>
      <c r="F226" s="182" t="s">
        <v>7138</v>
      </c>
      <c r="G226" s="180"/>
      <c r="H226" s="180"/>
      <c r="I226" s="183"/>
      <c r="J226" s="184">
        <f>BK226</f>
        <v>0</v>
      </c>
      <c r="K226" s="180"/>
      <c r="L226" s="185"/>
      <c r="M226" s="186"/>
      <c r="N226" s="187"/>
      <c r="O226" s="187"/>
      <c r="P226" s="188">
        <f>P227+P248+P268+P288+P308+P322+P339+P345+P350</f>
        <v>0</v>
      </c>
      <c r="Q226" s="187"/>
      <c r="R226" s="188">
        <f>R227+R248+R268+R288+R308+R322+R339+R345+R350</f>
        <v>0</v>
      </c>
      <c r="S226" s="187"/>
      <c r="T226" s="189">
        <f>T227+T248+T268+T288+T308+T322+T339+T345+T350</f>
        <v>0</v>
      </c>
      <c r="AR226" s="190" t="s">
        <v>89</v>
      </c>
      <c r="AT226" s="191" t="s">
        <v>81</v>
      </c>
      <c r="AU226" s="191" t="s">
        <v>82</v>
      </c>
      <c r="AY226" s="190" t="s">
        <v>262</v>
      </c>
      <c r="BK226" s="192">
        <f>BK227+BK248+BK268+BK288+BK308+BK322+BK339+BK345+BK350</f>
        <v>0</v>
      </c>
    </row>
    <row r="227" spans="1:65" s="12" customFormat="1" ht="22.75" customHeight="1">
      <c r="B227" s="179"/>
      <c r="C227" s="180"/>
      <c r="D227" s="181" t="s">
        <v>81</v>
      </c>
      <c r="E227" s="193" t="s">
        <v>5268</v>
      </c>
      <c r="F227" s="193" t="s">
        <v>7499</v>
      </c>
      <c r="G227" s="180"/>
      <c r="H227" s="180"/>
      <c r="I227" s="183"/>
      <c r="J227" s="194">
        <f>BK227</f>
        <v>0</v>
      </c>
      <c r="K227" s="180"/>
      <c r="L227" s="185"/>
      <c r="M227" s="186"/>
      <c r="N227" s="187"/>
      <c r="O227" s="187"/>
      <c r="P227" s="188">
        <f>SUM(P228:P247)</f>
        <v>0</v>
      </c>
      <c r="Q227" s="187"/>
      <c r="R227" s="188">
        <f>SUM(R228:R247)</f>
        <v>0</v>
      </c>
      <c r="S227" s="187"/>
      <c r="T227" s="189">
        <f>SUM(T228:T247)</f>
        <v>0</v>
      </c>
      <c r="AR227" s="190" t="s">
        <v>89</v>
      </c>
      <c r="AT227" s="191" t="s">
        <v>81</v>
      </c>
      <c r="AU227" s="191" t="s">
        <v>89</v>
      </c>
      <c r="AY227" s="190" t="s">
        <v>262</v>
      </c>
      <c r="BK227" s="192">
        <f>SUM(BK228:BK247)</f>
        <v>0</v>
      </c>
    </row>
    <row r="228" spans="1:65" s="2" customFormat="1" ht="21.75" customHeight="1">
      <c r="A228" s="37"/>
      <c r="B228" s="38"/>
      <c r="C228" s="195" t="s">
        <v>1418</v>
      </c>
      <c r="D228" s="195" t="s">
        <v>264</v>
      </c>
      <c r="E228" s="196" t="s">
        <v>7604</v>
      </c>
      <c r="F228" s="197" t="s">
        <v>7605</v>
      </c>
      <c r="G228" s="198" t="s">
        <v>518</v>
      </c>
      <c r="H228" s="199">
        <v>1</v>
      </c>
      <c r="I228" s="200"/>
      <c r="J228" s="201">
        <f t="shared" ref="J228:J247" si="60">ROUND(I228*H228,2)</f>
        <v>0</v>
      </c>
      <c r="K228" s="197" t="s">
        <v>44</v>
      </c>
      <c r="L228" s="42"/>
      <c r="M228" s="202" t="s">
        <v>44</v>
      </c>
      <c r="N228" s="203" t="s">
        <v>53</v>
      </c>
      <c r="O228" s="67"/>
      <c r="P228" s="204">
        <f t="shared" ref="P228:P247" si="61">O228*H228</f>
        <v>0</v>
      </c>
      <c r="Q228" s="204">
        <v>0</v>
      </c>
      <c r="R228" s="204">
        <f t="shared" ref="R228:R247" si="62">Q228*H228</f>
        <v>0</v>
      </c>
      <c r="S228" s="204">
        <v>0</v>
      </c>
      <c r="T228" s="205">
        <f t="shared" ref="T228:T247" si="63">S228*H228</f>
        <v>0</v>
      </c>
      <c r="U228" s="37"/>
      <c r="V228" s="37"/>
      <c r="W228" s="37"/>
      <c r="X228" s="37"/>
      <c r="Y228" s="37"/>
      <c r="Z228" s="37"/>
      <c r="AA228" s="37"/>
      <c r="AB228" s="37"/>
      <c r="AC228" s="37"/>
      <c r="AD228" s="37"/>
      <c r="AE228" s="37"/>
      <c r="AR228" s="206" t="s">
        <v>104</v>
      </c>
      <c r="AT228" s="206" t="s">
        <v>264</v>
      </c>
      <c r="AU228" s="206" t="s">
        <v>91</v>
      </c>
      <c r="AY228" s="19" t="s">
        <v>262</v>
      </c>
      <c r="BE228" s="207">
        <f t="shared" ref="BE228:BE247" si="64">IF(N228="základní",J228,0)</f>
        <v>0</v>
      </c>
      <c r="BF228" s="207">
        <f t="shared" ref="BF228:BF247" si="65">IF(N228="snížená",J228,0)</f>
        <v>0</v>
      </c>
      <c r="BG228" s="207">
        <f t="shared" ref="BG228:BG247" si="66">IF(N228="zákl. přenesená",J228,0)</f>
        <v>0</v>
      </c>
      <c r="BH228" s="207">
        <f t="shared" ref="BH228:BH247" si="67">IF(N228="sníž. přenesená",J228,0)</f>
        <v>0</v>
      </c>
      <c r="BI228" s="207">
        <f t="shared" ref="BI228:BI247" si="68">IF(N228="nulová",J228,0)</f>
        <v>0</v>
      </c>
      <c r="BJ228" s="19" t="s">
        <v>89</v>
      </c>
      <c r="BK228" s="207">
        <f t="shared" ref="BK228:BK247" si="69">ROUND(I228*H228,2)</f>
        <v>0</v>
      </c>
      <c r="BL228" s="19" t="s">
        <v>104</v>
      </c>
      <c r="BM228" s="206" t="s">
        <v>2130</v>
      </c>
    </row>
    <row r="229" spans="1:65" s="2" customFormat="1" ht="16.5" customHeight="1">
      <c r="A229" s="37"/>
      <c r="B229" s="38"/>
      <c r="C229" s="195" t="s">
        <v>1427</v>
      </c>
      <c r="D229" s="195" t="s">
        <v>264</v>
      </c>
      <c r="E229" s="196" t="s">
        <v>7606</v>
      </c>
      <c r="F229" s="197" t="s">
        <v>7503</v>
      </c>
      <c r="G229" s="198" t="s">
        <v>518</v>
      </c>
      <c r="H229" s="199">
        <v>2</v>
      </c>
      <c r="I229" s="200"/>
      <c r="J229" s="201">
        <f t="shared" si="60"/>
        <v>0</v>
      </c>
      <c r="K229" s="197" t="s">
        <v>44</v>
      </c>
      <c r="L229" s="42"/>
      <c r="M229" s="202" t="s">
        <v>44</v>
      </c>
      <c r="N229" s="203" t="s">
        <v>53</v>
      </c>
      <c r="O229" s="67"/>
      <c r="P229" s="204">
        <f t="shared" si="61"/>
        <v>0</v>
      </c>
      <c r="Q229" s="204">
        <v>0</v>
      </c>
      <c r="R229" s="204">
        <f t="shared" si="62"/>
        <v>0</v>
      </c>
      <c r="S229" s="204">
        <v>0</v>
      </c>
      <c r="T229" s="205">
        <f t="shared" si="63"/>
        <v>0</v>
      </c>
      <c r="U229" s="37"/>
      <c r="V229" s="37"/>
      <c r="W229" s="37"/>
      <c r="X229" s="37"/>
      <c r="Y229" s="37"/>
      <c r="Z229" s="37"/>
      <c r="AA229" s="37"/>
      <c r="AB229" s="37"/>
      <c r="AC229" s="37"/>
      <c r="AD229" s="37"/>
      <c r="AE229" s="37"/>
      <c r="AR229" s="206" t="s">
        <v>104</v>
      </c>
      <c r="AT229" s="206" t="s">
        <v>264</v>
      </c>
      <c r="AU229" s="206" t="s">
        <v>91</v>
      </c>
      <c r="AY229" s="19" t="s">
        <v>262</v>
      </c>
      <c r="BE229" s="207">
        <f t="shared" si="64"/>
        <v>0</v>
      </c>
      <c r="BF229" s="207">
        <f t="shared" si="65"/>
        <v>0</v>
      </c>
      <c r="BG229" s="207">
        <f t="shared" si="66"/>
        <v>0</v>
      </c>
      <c r="BH229" s="207">
        <f t="shared" si="67"/>
        <v>0</v>
      </c>
      <c r="BI229" s="207">
        <f t="shared" si="68"/>
        <v>0</v>
      </c>
      <c r="BJ229" s="19" t="s">
        <v>89</v>
      </c>
      <c r="BK229" s="207">
        <f t="shared" si="69"/>
        <v>0</v>
      </c>
      <c r="BL229" s="19" t="s">
        <v>104</v>
      </c>
      <c r="BM229" s="206" t="s">
        <v>2143</v>
      </c>
    </row>
    <row r="230" spans="1:65" s="2" customFormat="1" ht="16.5" customHeight="1">
      <c r="A230" s="37"/>
      <c r="B230" s="38"/>
      <c r="C230" s="195" t="s">
        <v>1432</v>
      </c>
      <c r="D230" s="195" t="s">
        <v>264</v>
      </c>
      <c r="E230" s="196" t="s">
        <v>7607</v>
      </c>
      <c r="F230" s="197" t="s">
        <v>7505</v>
      </c>
      <c r="G230" s="198" t="s">
        <v>518</v>
      </c>
      <c r="H230" s="199">
        <v>3</v>
      </c>
      <c r="I230" s="200"/>
      <c r="J230" s="201">
        <f t="shared" si="60"/>
        <v>0</v>
      </c>
      <c r="K230" s="197" t="s">
        <v>44</v>
      </c>
      <c r="L230" s="42"/>
      <c r="M230" s="202" t="s">
        <v>44</v>
      </c>
      <c r="N230" s="203" t="s">
        <v>53</v>
      </c>
      <c r="O230" s="67"/>
      <c r="P230" s="204">
        <f t="shared" si="61"/>
        <v>0</v>
      </c>
      <c r="Q230" s="204">
        <v>0</v>
      </c>
      <c r="R230" s="204">
        <f t="shared" si="62"/>
        <v>0</v>
      </c>
      <c r="S230" s="204">
        <v>0</v>
      </c>
      <c r="T230" s="205">
        <f t="shared" si="63"/>
        <v>0</v>
      </c>
      <c r="U230" s="37"/>
      <c r="V230" s="37"/>
      <c r="W230" s="37"/>
      <c r="X230" s="37"/>
      <c r="Y230" s="37"/>
      <c r="Z230" s="37"/>
      <c r="AA230" s="37"/>
      <c r="AB230" s="37"/>
      <c r="AC230" s="37"/>
      <c r="AD230" s="37"/>
      <c r="AE230" s="37"/>
      <c r="AR230" s="206" t="s">
        <v>104</v>
      </c>
      <c r="AT230" s="206" t="s">
        <v>264</v>
      </c>
      <c r="AU230" s="206" t="s">
        <v>91</v>
      </c>
      <c r="AY230" s="19" t="s">
        <v>262</v>
      </c>
      <c r="BE230" s="207">
        <f t="shared" si="64"/>
        <v>0</v>
      </c>
      <c r="BF230" s="207">
        <f t="shared" si="65"/>
        <v>0</v>
      </c>
      <c r="BG230" s="207">
        <f t="shared" si="66"/>
        <v>0</v>
      </c>
      <c r="BH230" s="207">
        <f t="shared" si="67"/>
        <v>0</v>
      </c>
      <c r="BI230" s="207">
        <f t="shared" si="68"/>
        <v>0</v>
      </c>
      <c r="BJ230" s="19" t="s">
        <v>89</v>
      </c>
      <c r="BK230" s="207">
        <f t="shared" si="69"/>
        <v>0</v>
      </c>
      <c r="BL230" s="19" t="s">
        <v>104</v>
      </c>
      <c r="BM230" s="206" t="s">
        <v>2166</v>
      </c>
    </row>
    <row r="231" spans="1:65" s="2" customFormat="1" ht="16.5" customHeight="1">
      <c r="A231" s="37"/>
      <c r="B231" s="38"/>
      <c r="C231" s="195" t="s">
        <v>1437</v>
      </c>
      <c r="D231" s="195" t="s">
        <v>264</v>
      </c>
      <c r="E231" s="196" t="s">
        <v>7608</v>
      </c>
      <c r="F231" s="197" t="s">
        <v>7609</v>
      </c>
      <c r="G231" s="198" t="s">
        <v>518</v>
      </c>
      <c r="H231" s="199">
        <v>2</v>
      </c>
      <c r="I231" s="200"/>
      <c r="J231" s="201">
        <f t="shared" si="60"/>
        <v>0</v>
      </c>
      <c r="K231" s="197" t="s">
        <v>44</v>
      </c>
      <c r="L231" s="42"/>
      <c r="M231" s="202" t="s">
        <v>44</v>
      </c>
      <c r="N231" s="203" t="s">
        <v>53</v>
      </c>
      <c r="O231" s="67"/>
      <c r="P231" s="204">
        <f t="shared" si="61"/>
        <v>0</v>
      </c>
      <c r="Q231" s="204">
        <v>0</v>
      </c>
      <c r="R231" s="204">
        <f t="shared" si="62"/>
        <v>0</v>
      </c>
      <c r="S231" s="204">
        <v>0</v>
      </c>
      <c r="T231" s="205">
        <f t="shared" si="63"/>
        <v>0</v>
      </c>
      <c r="U231" s="37"/>
      <c r="V231" s="37"/>
      <c r="W231" s="37"/>
      <c r="X231" s="37"/>
      <c r="Y231" s="37"/>
      <c r="Z231" s="37"/>
      <c r="AA231" s="37"/>
      <c r="AB231" s="37"/>
      <c r="AC231" s="37"/>
      <c r="AD231" s="37"/>
      <c r="AE231" s="37"/>
      <c r="AR231" s="206" t="s">
        <v>104</v>
      </c>
      <c r="AT231" s="206" t="s">
        <v>264</v>
      </c>
      <c r="AU231" s="206" t="s">
        <v>91</v>
      </c>
      <c r="AY231" s="19" t="s">
        <v>262</v>
      </c>
      <c r="BE231" s="207">
        <f t="shared" si="64"/>
        <v>0</v>
      </c>
      <c r="BF231" s="207">
        <f t="shared" si="65"/>
        <v>0</v>
      </c>
      <c r="BG231" s="207">
        <f t="shared" si="66"/>
        <v>0</v>
      </c>
      <c r="BH231" s="207">
        <f t="shared" si="67"/>
        <v>0</v>
      </c>
      <c r="BI231" s="207">
        <f t="shared" si="68"/>
        <v>0</v>
      </c>
      <c r="BJ231" s="19" t="s">
        <v>89</v>
      </c>
      <c r="BK231" s="207">
        <f t="shared" si="69"/>
        <v>0</v>
      </c>
      <c r="BL231" s="19" t="s">
        <v>104</v>
      </c>
      <c r="BM231" s="206" t="s">
        <v>2182</v>
      </c>
    </row>
    <row r="232" spans="1:65" s="2" customFormat="1" ht="16.5" customHeight="1">
      <c r="A232" s="37"/>
      <c r="B232" s="38"/>
      <c r="C232" s="195" t="s">
        <v>1446</v>
      </c>
      <c r="D232" s="195" t="s">
        <v>264</v>
      </c>
      <c r="E232" s="196" t="s">
        <v>7610</v>
      </c>
      <c r="F232" s="197" t="s">
        <v>7509</v>
      </c>
      <c r="G232" s="198" t="s">
        <v>518</v>
      </c>
      <c r="H232" s="199">
        <v>2</v>
      </c>
      <c r="I232" s="200"/>
      <c r="J232" s="201">
        <f t="shared" si="60"/>
        <v>0</v>
      </c>
      <c r="K232" s="197" t="s">
        <v>44</v>
      </c>
      <c r="L232" s="42"/>
      <c r="M232" s="202" t="s">
        <v>44</v>
      </c>
      <c r="N232" s="203" t="s">
        <v>53</v>
      </c>
      <c r="O232" s="67"/>
      <c r="P232" s="204">
        <f t="shared" si="61"/>
        <v>0</v>
      </c>
      <c r="Q232" s="204">
        <v>0</v>
      </c>
      <c r="R232" s="204">
        <f t="shared" si="62"/>
        <v>0</v>
      </c>
      <c r="S232" s="204">
        <v>0</v>
      </c>
      <c r="T232" s="205">
        <f t="shared" si="63"/>
        <v>0</v>
      </c>
      <c r="U232" s="37"/>
      <c r="V232" s="37"/>
      <c r="W232" s="37"/>
      <c r="X232" s="37"/>
      <c r="Y232" s="37"/>
      <c r="Z232" s="37"/>
      <c r="AA232" s="37"/>
      <c r="AB232" s="37"/>
      <c r="AC232" s="37"/>
      <c r="AD232" s="37"/>
      <c r="AE232" s="37"/>
      <c r="AR232" s="206" t="s">
        <v>104</v>
      </c>
      <c r="AT232" s="206" t="s">
        <v>264</v>
      </c>
      <c r="AU232" s="206" t="s">
        <v>91</v>
      </c>
      <c r="AY232" s="19" t="s">
        <v>262</v>
      </c>
      <c r="BE232" s="207">
        <f t="shared" si="64"/>
        <v>0</v>
      </c>
      <c r="BF232" s="207">
        <f t="shared" si="65"/>
        <v>0</v>
      </c>
      <c r="BG232" s="207">
        <f t="shared" si="66"/>
        <v>0</v>
      </c>
      <c r="BH232" s="207">
        <f t="shared" si="67"/>
        <v>0</v>
      </c>
      <c r="BI232" s="207">
        <f t="shared" si="68"/>
        <v>0</v>
      </c>
      <c r="BJ232" s="19" t="s">
        <v>89</v>
      </c>
      <c r="BK232" s="207">
        <f t="shared" si="69"/>
        <v>0</v>
      </c>
      <c r="BL232" s="19" t="s">
        <v>104</v>
      </c>
      <c r="BM232" s="206" t="s">
        <v>2198</v>
      </c>
    </row>
    <row r="233" spans="1:65" s="2" customFormat="1" ht="16.5" customHeight="1">
      <c r="A233" s="37"/>
      <c r="B233" s="38"/>
      <c r="C233" s="195" t="s">
        <v>1451</v>
      </c>
      <c r="D233" s="195" t="s">
        <v>264</v>
      </c>
      <c r="E233" s="196" t="s">
        <v>7611</v>
      </c>
      <c r="F233" s="197" t="s">
        <v>7511</v>
      </c>
      <c r="G233" s="198" t="s">
        <v>518</v>
      </c>
      <c r="H233" s="199">
        <v>20</v>
      </c>
      <c r="I233" s="200"/>
      <c r="J233" s="201">
        <f t="shared" si="60"/>
        <v>0</v>
      </c>
      <c r="K233" s="197" t="s">
        <v>44</v>
      </c>
      <c r="L233" s="42"/>
      <c r="M233" s="202" t="s">
        <v>44</v>
      </c>
      <c r="N233" s="203" t="s">
        <v>53</v>
      </c>
      <c r="O233" s="67"/>
      <c r="P233" s="204">
        <f t="shared" si="61"/>
        <v>0</v>
      </c>
      <c r="Q233" s="204">
        <v>0</v>
      </c>
      <c r="R233" s="204">
        <f t="shared" si="62"/>
        <v>0</v>
      </c>
      <c r="S233" s="204">
        <v>0</v>
      </c>
      <c r="T233" s="205">
        <f t="shared" si="63"/>
        <v>0</v>
      </c>
      <c r="U233" s="37"/>
      <c r="V233" s="37"/>
      <c r="W233" s="37"/>
      <c r="X233" s="37"/>
      <c r="Y233" s="37"/>
      <c r="Z233" s="37"/>
      <c r="AA233" s="37"/>
      <c r="AB233" s="37"/>
      <c r="AC233" s="37"/>
      <c r="AD233" s="37"/>
      <c r="AE233" s="37"/>
      <c r="AR233" s="206" t="s">
        <v>104</v>
      </c>
      <c r="AT233" s="206" t="s">
        <v>264</v>
      </c>
      <c r="AU233" s="206" t="s">
        <v>91</v>
      </c>
      <c r="AY233" s="19" t="s">
        <v>262</v>
      </c>
      <c r="BE233" s="207">
        <f t="shared" si="64"/>
        <v>0</v>
      </c>
      <c r="BF233" s="207">
        <f t="shared" si="65"/>
        <v>0</v>
      </c>
      <c r="BG233" s="207">
        <f t="shared" si="66"/>
        <v>0</v>
      </c>
      <c r="BH233" s="207">
        <f t="shared" si="67"/>
        <v>0</v>
      </c>
      <c r="BI233" s="207">
        <f t="shared" si="68"/>
        <v>0</v>
      </c>
      <c r="BJ233" s="19" t="s">
        <v>89</v>
      </c>
      <c r="BK233" s="207">
        <f t="shared" si="69"/>
        <v>0</v>
      </c>
      <c r="BL233" s="19" t="s">
        <v>104</v>
      </c>
      <c r="BM233" s="206" t="s">
        <v>2207</v>
      </c>
    </row>
    <row r="234" spans="1:65" s="2" customFormat="1" ht="16.5" customHeight="1">
      <c r="A234" s="37"/>
      <c r="B234" s="38"/>
      <c r="C234" s="195" t="s">
        <v>1456</v>
      </c>
      <c r="D234" s="195" t="s">
        <v>264</v>
      </c>
      <c r="E234" s="196" t="s">
        <v>7612</v>
      </c>
      <c r="F234" s="197" t="s">
        <v>7513</v>
      </c>
      <c r="G234" s="198" t="s">
        <v>518</v>
      </c>
      <c r="H234" s="199">
        <v>1</v>
      </c>
      <c r="I234" s="200"/>
      <c r="J234" s="201">
        <f t="shared" si="60"/>
        <v>0</v>
      </c>
      <c r="K234" s="197" t="s">
        <v>44</v>
      </c>
      <c r="L234" s="42"/>
      <c r="M234" s="202" t="s">
        <v>44</v>
      </c>
      <c r="N234" s="203" t="s">
        <v>53</v>
      </c>
      <c r="O234" s="67"/>
      <c r="P234" s="204">
        <f t="shared" si="61"/>
        <v>0</v>
      </c>
      <c r="Q234" s="204">
        <v>0</v>
      </c>
      <c r="R234" s="204">
        <f t="shared" si="62"/>
        <v>0</v>
      </c>
      <c r="S234" s="204">
        <v>0</v>
      </c>
      <c r="T234" s="205">
        <f t="shared" si="63"/>
        <v>0</v>
      </c>
      <c r="U234" s="37"/>
      <c r="V234" s="37"/>
      <c r="W234" s="37"/>
      <c r="X234" s="37"/>
      <c r="Y234" s="37"/>
      <c r="Z234" s="37"/>
      <c r="AA234" s="37"/>
      <c r="AB234" s="37"/>
      <c r="AC234" s="37"/>
      <c r="AD234" s="37"/>
      <c r="AE234" s="37"/>
      <c r="AR234" s="206" t="s">
        <v>104</v>
      </c>
      <c r="AT234" s="206" t="s">
        <v>264</v>
      </c>
      <c r="AU234" s="206" t="s">
        <v>91</v>
      </c>
      <c r="AY234" s="19" t="s">
        <v>262</v>
      </c>
      <c r="BE234" s="207">
        <f t="shared" si="64"/>
        <v>0</v>
      </c>
      <c r="BF234" s="207">
        <f t="shared" si="65"/>
        <v>0</v>
      </c>
      <c r="BG234" s="207">
        <f t="shared" si="66"/>
        <v>0</v>
      </c>
      <c r="BH234" s="207">
        <f t="shared" si="67"/>
        <v>0</v>
      </c>
      <c r="BI234" s="207">
        <f t="shared" si="68"/>
        <v>0</v>
      </c>
      <c r="BJ234" s="19" t="s">
        <v>89</v>
      </c>
      <c r="BK234" s="207">
        <f t="shared" si="69"/>
        <v>0</v>
      </c>
      <c r="BL234" s="19" t="s">
        <v>104</v>
      </c>
      <c r="BM234" s="206" t="s">
        <v>2216</v>
      </c>
    </row>
    <row r="235" spans="1:65" s="2" customFormat="1" ht="16.5" customHeight="1">
      <c r="A235" s="37"/>
      <c r="B235" s="38"/>
      <c r="C235" s="195" t="s">
        <v>1464</v>
      </c>
      <c r="D235" s="195" t="s">
        <v>264</v>
      </c>
      <c r="E235" s="196" t="s">
        <v>7613</v>
      </c>
      <c r="F235" s="197" t="s">
        <v>7614</v>
      </c>
      <c r="G235" s="198" t="s">
        <v>518</v>
      </c>
      <c r="H235" s="199">
        <v>6</v>
      </c>
      <c r="I235" s="200"/>
      <c r="J235" s="201">
        <f t="shared" si="60"/>
        <v>0</v>
      </c>
      <c r="K235" s="197" t="s">
        <v>44</v>
      </c>
      <c r="L235" s="42"/>
      <c r="M235" s="202" t="s">
        <v>44</v>
      </c>
      <c r="N235" s="203" t="s">
        <v>53</v>
      </c>
      <c r="O235" s="67"/>
      <c r="P235" s="204">
        <f t="shared" si="61"/>
        <v>0</v>
      </c>
      <c r="Q235" s="204">
        <v>0</v>
      </c>
      <c r="R235" s="204">
        <f t="shared" si="62"/>
        <v>0</v>
      </c>
      <c r="S235" s="204">
        <v>0</v>
      </c>
      <c r="T235" s="205">
        <f t="shared" si="63"/>
        <v>0</v>
      </c>
      <c r="U235" s="37"/>
      <c r="V235" s="37"/>
      <c r="W235" s="37"/>
      <c r="X235" s="37"/>
      <c r="Y235" s="37"/>
      <c r="Z235" s="37"/>
      <c r="AA235" s="37"/>
      <c r="AB235" s="37"/>
      <c r="AC235" s="37"/>
      <c r="AD235" s="37"/>
      <c r="AE235" s="37"/>
      <c r="AR235" s="206" t="s">
        <v>104</v>
      </c>
      <c r="AT235" s="206" t="s">
        <v>264</v>
      </c>
      <c r="AU235" s="206" t="s">
        <v>91</v>
      </c>
      <c r="AY235" s="19" t="s">
        <v>262</v>
      </c>
      <c r="BE235" s="207">
        <f t="shared" si="64"/>
        <v>0</v>
      </c>
      <c r="BF235" s="207">
        <f t="shared" si="65"/>
        <v>0</v>
      </c>
      <c r="BG235" s="207">
        <f t="shared" si="66"/>
        <v>0</v>
      </c>
      <c r="BH235" s="207">
        <f t="shared" si="67"/>
        <v>0</v>
      </c>
      <c r="BI235" s="207">
        <f t="shared" si="68"/>
        <v>0</v>
      </c>
      <c r="BJ235" s="19" t="s">
        <v>89</v>
      </c>
      <c r="BK235" s="207">
        <f t="shared" si="69"/>
        <v>0</v>
      </c>
      <c r="BL235" s="19" t="s">
        <v>104</v>
      </c>
      <c r="BM235" s="206" t="s">
        <v>2252</v>
      </c>
    </row>
    <row r="236" spans="1:65" s="2" customFormat="1" ht="16.5" customHeight="1">
      <c r="A236" s="37"/>
      <c r="B236" s="38"/>
      <c r="C236" s="195" t="s">
        <v>1469</v>
      </c>
      <c r="D236" s="195" t="s">
        <v>264</v>
      </c>
      <c r="E236" s="196" t="s">
        <v>7615</v>
      </c>
      <c r="F236" s="197" t="s">
        <v>7517</v>
      </c>
      <c r="G236" s="198" t="s">
        <v>518</v>
      </c>
      <c r="H236" s="199">
        <v>1</v>
      </c>
      <c r="I236" s="200"/>
      <c r="J236" s="201">
        <f t="shared" si="60"/>
        <v>0</v>
      </c>
      <c r="K236" s="197" t="s">
        <v>44</v>
      </c>
      <c r="L236" s="42"/>
      <c r="M236" s="202" t="s">
        <v>44</v>
      </c>
      <c r="N236" s="203" t="s">
        <v>53</v>
      </c>
      <c r="O236" s="67"/>
      <c r="P236" s="204">
        <f t="shared" si="61"/>
        <v>0</v>
      </c>
      <c r="Q236" s="204">
        <v>0</v>
      </c>
      <c r="R236" s="204">
        <f t="shared" si="62"/>
        <v>0</v>
      </c>
      <c r="S236" s="204">
        <v>0</v>
      </c>
      <c r="T236" s="205">
        <f t="shared" si="63"/>
        <v>0</v>
      </c>
      <c r="U236" s="37"/>
      <c r="V236" s="37"/>
      <c r="W236" s="37"/>
      <c r="X236" s="37"/>
      <c r="Y236" s="37"/>
      <c r="Z236" s="37"/>
      <c r="AA236" s="37"/>
      <c r="AB236" s="37"/>
      <c r="AC236" s="37"/>
      <c r="AD236" s="37"/>
      <c r="AE236" s="37"/>
      <c r="AR236" s="206" t="s">
        <v>104</v>
      </c>
      <c r="AT236" s="206" t="s">
        <v>264</v>
      </c>
      <c r="AU236" s="206" t="s">
        <v>91</v>
      </c>
      <c r="AY236" s="19" t="s">
        <v>262</v>
      </c>
      <c r="BE236" s="207">
        <f t="shared" si="64"/>
        <v>0</v>
      </c>
      <c r="BF236" s="207">
        <f t="shared" si="65"/>
        <v>0</v>
      </c>
      <c r="BG236" s="207">
        <f t="shared" si="66"/>
        <v>0</v>
      </c>
      <c r="BH236" s="207">
        <f t="shared" si="67"/>
        <v>0</v>
      </c>
      <c r="BI236" s="207">
        <f t="shared" si="68"/>
        <v>0</v>
      </c>
      <c r="BJ236" s="19" t="s">
        <v>89</v>
      </c>
      <c r="BK236" s="207">
        <f t="shared" si="69"/>
        <v>0</v>
      </c>
      <c r="BL236" s="19" t="s">
        <v>104</v>
      </c>
      <c r="BM236" s="206" t="s">
        <v>2264</v>
      </c>
    </row>
    <row r="237" spans="1:65" s="2" customFormat="1" ht="16.5" customHeight="1">
      <c r="A237" s="37"/>
      <c r="B237" s="38"/>
      <c r="C237" s="195" t="s">
        <v>1474</v>
      </c>
      <c r="D237" s="195" t="s">
        <v>264</v>
      </c>
      <c r="E237" s="196" t="s">
        <v>7616</v>
      </c>
      <c r="F237" s="197" t="s">
        <v>7519</v>
      </c>
      <c r="G237" s="198" t="s">
        <v>518</v>
      </c>
      <c r="H237" s="199">
        <v>2</v>
      </c>
      <c r="I237" s="200"/>
      <c r="J237" s="201">
        <f t="shared" si="60"/>
        <v>0</v>
      </c>
      <c r="K237" s="197" t="s">
        <v>44</v>
      </c>
      <c r="L237" s="42"/>
      <c r="M237" s="202" t="s">
        <v>44</v>
      </c>
      <c r="N237" s="203" t="s">
        <v>53</v>
      </c>
      <c r="O237" s="67"/>
      <c r="P237" s="204">
        <f t="shared" si="61"/>
        <v>0</v>
      </c>
      <c r="Q237" s="204">
        <v>0</v>
      </c>
      <c r="R237" s="204">
        <f t="shared" si="62"/>
        <v>0</v>
      </c>
      <c r="S237" s="204">
        <v>0</v>
      </c>
      <c r="T237" s="205">
        <f t="shared" si="63"/>
        <v>0</v>
      </c>
      <c r="U237" s="37"/>
      <c r="V237" s="37"/>
      <c r="W237" s="37"/>
      <c r="X237" s="37"/>
      <c r="Y237" s="37"/>
      <c r="Z237" s="37"/>
      <c r="AA237" s="37"/>
      <c r="AB237" s="37"/>
      <c r="AC237" s="37"/>
      <c r="AD237" s="37"/>
      <c r="AE237" s="37"/>
      <c r="AR237" s="206" t="s">
        <v>104</v>
      </c>
      <c r="AT237" s="206" t="s">
        <v>264</v>
      </c>
      <c r="AU237" s="206" t="s">
        <v>91</v>
      </c>
      <c r="AY237" s="19" t="s">
        <v>262</v>
      </c>
      <c r="BE237" s="207">
        <f t="shared" si="64"/>
        <v>0</v>
      </c>
      <c r="BF237" s="207">
        <f t="shared" si="65"/>
        <v>0</v>
      </c>
      <c r="BG237" s="207">
        <f t="shared" si="66"/>
        <v>0</v>
      </c>
      <c r="BH237" s="207">
        <f t="shared" si="67"/>
        <v>0</v>
      </c>
      <c r="BI237" s="207">
        <f t="shared" si="68"/>
        <v>0</v>
      </c>
      <c r="BJ237" s="19" t="s">
        <v>89</v>
      </c>
      <c r="BK237" s="207">
        <f t="shared" si="69"/>
        <v>0</v>
      </c>
      <c r="BL237" s="19" t="s">
        <v>104</v>
      </c>
      <c r="BM237" s="206" t="s">
        <v>2288</v>
      </c>
    </row>
    <row r="238" spans="1:65" s="2" customFormat="1" ht="16.5" customHeight="1">
      <c r="A238" s="37"/>
      <c r="B238" s="38"/>
      <c r="C238" s="195" t="s">
        <v>1479</v>
      </c>
      <c r="D238" s="195" t="s">
        <v>264</v>
      </c>
      <c r="E238" s="196" t="s">
        <v>7617</v>
      </c>
      <c r="F238" s="197" t="s">
        <v>7521</v>
      </c>
      <c r="G238" s="198" t="s">
        <v>518</v>
      </c>
      <c r="H238" s="199">
        <v>3</v>
      </c>
      <c r="I238" s="200"/>
      <c r="J238" s="201">
        <f t="shared" si="60"/>
        <v>0</v>
      </c>
      <c r="K238" s="197" t="s">
        <v>44</v>
      </c>
      <c r="L238" s="42"/>
      <c r="M238" s="202" t="s">
        <v>44</v>
      </c>
      <c r="N238" s="203" t="s">
        <v>53</v>
      </c>
      <c r="O238" s="67"/>
      <c r="P238" s="204">
        <f t="shared" si="61"/>
        <v>0</v>
      </c>
      <c r="Q238" s="204">
        <v>0</v>
      </c>
      <c r="R238" s="204">
        <f t="shared" si="62"/>
        <v>0</v>
      </c>
      <c r="S238" s="204">
        <v>0</v>
      </c>
      <c r="T238" s="205">
        <f t="shared" si="63"/>
        <v>0</v>
      </c>
      <c r="U238" s="37"/>
      <c r="V238" s="37"/>
      <c r="W238" s="37"/>
      <c r="X238" s="37"/>
      <c r="Y238" s="37"/>
      <c r="Z238" s="37"/>
      <c r="AA238" s="37"/>
      <c r="AB238" s="37"/>
      <c r="AC238" s="37"/>
      <c r="AD238" s="37"/>
      <c r="AE238" s="37"/>
      <c r="AR238" s="206" t="s">
        <v>104</v>
      </c>
      <c r="AT238" s="206" t="s">
        <v>264</v>
      </c>
      <c r="AU238" s="206" t="s">
        <v>91</v>
      </c>
      <c r="AY238" s="19" t="s">
        <v>262</v>
      </c>
      <c r="BE238" s="207">
        <f t="shared" si="64"/>
        <v>0</v>
      </c>
      <c r="BF238" s="207">
        <f t="shared" si="65"/>
        <v>0</v>
      </c>
      <c r="BG238" s="207">
        <f t="shared" si="66"/>
        <v>0</v>
      </c>
      <c r="BH238" s="207">
        <f t="shared" si="67"/>
        <v>0</v>
      </c>
      <c r="BI238" s="207">
        <f t="shared" si="68"/>
        <v>0</v>
      </c>
      <c r="BJ238" s="19" t="s">
        <v>89</v>
      </c>
      <c r="BK238" s="207">
        <f t="shared" si="69"/>
        <v>0</v>
      </c>
      <c r="BL238" s="19" t="s">
        <v>104</v>
      </c>
      <c r="BM238" s="206" t="s">
        <v>2298</v>
      </c>
    </row>
    <row r="239" spans="1:65" s="2" customFormat="1" ht="16.5" customHeight="1">
      <c r="A239" s="37"/>
      <c r="B239" s="38"/>
      <c r="C239" s="195" t="s">
        <v>1483</v>
      </c>
      <c r="D239" s="195" t="s">
        <v>264</v>
      </c>
      <c r="E239" s="196" t="s">
        <v>7618</v>
      </c>
      <c r="F239" s="197" t="s">
        <v>7619</v>
      </c>
      <c r="G239" s="198" t="s">
        <v>518</v>
      </c>
      <c r="H239" s="199">
        <v>120</v>
      </c>
      <c r="I239" s="200"/>
      <c r="J239" s="201">
        <f t="shared" si="60"/>
        <v>0</v>
      </c>
      <c r="K239" s="197" t="s">
        <v>44</v>
      </c>
      <c r="L239" s="42"/>
      <c r="M239" s="202" t="s">
        <v>44</v>
      </c>
      <c r="N239" s="203" t="s">
        <v>53</v>
      </c>
      <c r="O239" s="67"/>
      <c r="P239" s="204">
        <f t="shared" si="61"/>
        <v>0</v>
      </c>
      <c r="Q239" s="204">
        <v>0</v>
      </c>
      <c r="R239" s="204">
        <f t="shared" si="62"/>
        <v>0</v>
      </c>
      <c r="S239" s="204">
        <v>0</v>
      </c>
      <c r="T239" s="205">
        <f t="shared" si="63"/>
        <v>0</v>
      </c>
      <c r="U239" s="37"/>
      <c r="V239" s="37"/>
      <c r="W239" s="37"/>
      <c r="X239" s="37"/>
      <c r="Y239" s="37"/>
      <c r="Z239" s="37"/>
      <c r="AA239" s="37"/>
      <c r="AB239" s="37"/>
      <c r="AC239" s="37"/>
      <c r="AD239" s="37"/>
      <c r="AE239" s="37"/>
      <c r="AR239" s="206" t="s">
        <v>104</v>
      </c>
      <c r="AT239" s="206" t="s">
        <v>264</v>
      </c>
      <c r="AU239" s="206" t="s">
        <v>91</v>
      </c>
      <c r="AY239" s="19" t="s">
        <v>262</v>
      </c>
      <c r="BE239" s="207">
        <f t="shared" si="64"/>
        <v>0</v>
      </c>
      <c r="BF239" s="207">
        <f t="shared" si="65"/>
        <v>0</v>
      </c>
      <c r="BG239" s="207">
        <f t="shared" si="66"/>
        <v>0</v>
      </c>
      <c r="BH239" s="207">
        <f t="shared" si="67"/>
        <v>0</v>
      </c>
      <c r="BI239" s="207">
        <f t="shared" si="68"/>
        <v>0</v>
      </c>
      <c r="BJ239" s="19" t="s">
        <v>89</v>
      </c>
      <c r="BK239" s="207">
        <f t="shared" si="69"/>
        <v>0</v>
      </c>
      <c r="BL239" s="19" t="s">
        <v>104</v>
      </c>
      <c r="BM239" s="206" t="s">
        <v>2304</v>
      </c>
    </row>
    <row r="240" spans="1:65" s="2" customFormat="1" ht="16.5" customHeight="1">
      <c r="A240" s="37"/>
      <c r="B240" s="38"/>
      <c r="C240" s="195" t="s">
        <v>1487</v>
      </c>
      <c r="D240" s="195" t="s">
        <v>264</v>
      </c>
      <c r="E240" s="196" t="s">
        <v>7620</v>
      </c>
      <c r="F240" s="197" t="s">
        <v>7525</v>
      </c>
      <c r="G240" s="198" t="s">
        <v>518</v>
      </c>
      <c r="H240" s="199">
        <v>24</v>
      </c>
      <c r="I240" s="200"/>
      <c r="J240" s="201">
        <f t="shared" si="60"/>
        <v>0</v>
      </c>
      <c r="K240" s="197" t="s">
        <v>44</v>
      </c>
      <c r="L240" s="42"/>
      <c r="M240" s="202" t="s">
        <v>44</v>
      </c>
      <c r="N240" s="203" t="s">
        <v>53</v>
      </c>
      <c r="O240" s="67"/>
      <c r="P240" s="204">
        <f t="shared" si="61"/>
        <v>0</v>
      </c>
      <c r="Q240" s="204">
        <v>0</v>
      </c>
      <c r="R240" s="204">
        <f t="shared" si="62"/>
        <v>0</v>
      </c>
      <c r="S240" s="204">
        <v>0</v>
      </c>
      <c r="T240" s="205">
        <f t="shared" si="63"/>
        <v>0</v>
      </c>
      <c r="U240" s="37"/>
      <c r="V240" s="37"/>
      <c r="W240" s="37"/>
      <c r="X240" s="37"/>
      <c r="Y240" s="37"/>
      <c r="Z240" s="37"/>
      <c r="AA240" s="37"/>
      <c r="AB240" s="37"/>
      <c r="AC240" s="37"/>
      <c r="AD240" s="37"/>
      <c r="AE240" s="37"/>
      <c r="AR240" s="206" t="s">
        <v>104</v>
      </c>
      <c r="AT240" s="206" t="s">
        <v>264</v>
      </c>
      <c r="AU240" s="206" t="s">
        <v>91</v>
      </c>
      <c r="AY240" s="19" t="s">
        <v>262</v>
      </c>
      <c r="BE240" s="207">
        <f t="shared" si="64"/>
        <v>0</v>
      </c>
      <c r="BF240" s="207">
        <f t="shared" si="65"/>
        <v>0</v>
      </c>
      <c r="BG240" s="207">
        <f t="shared" si="66"/>
        <v>0</v>
      </c>
      <c r="BH240" s="207">
        <f t="shared" si="67"/>
        <v>0</v>
      </c>
      <c r="BI240" s="207">
        <f t="shared" si="68"/>
        <v>0</v>
      </c>
      <c r="BJ240" s="19" t="s">
        <v>89</v>
      </c>
      <c r="BK240" s="207">
        <f t="shared" si="69"/>
        <v>0</v>
      </c>
      <c r="BL240" s="19" t="s">
        <v>104</v>
      </c>
      <c r="BM240" s="206" t="s">
        <v>2319</v>
      </c>
    </row>
    <row r="241" spans="1:65" s="2" customFormat="1" ht="16.5" customHeight="1">
      <c r="A241" s="37"/>
      <c r="B241" s="38"/>
      <c r="C241" s="195" t="s">
        <v>1494</v>
      </c>
      <c r="D241" s="195" t="s">
        <v>264</v>
      </c>
      <c r="E241" s="196" t="s">
        <v>7621</v>
      </c>
      <c r="F241" s="197" t="s">
        <v>7527</v>
      </c>
      <c r="G241" s="198" t="s">
        <v>518</v>
      </c>
      <c r="H241" s="199">
        <v>24</v>
      </c>
      <c r="I241" s="200"/>
      <c r="J241" s="201">
        <f t="shared" si="60"/>
        <v>0</v>
      </c>
      <c r="K241" s="197" t="s">
        <v>44</v>
      </c>
      <c r="L241" s="42"/>
      <c r="M241" s="202" t="s">
        <v>44</v>
      </c>
      <c r="N241" s="203" t="s">
        <v>53</v>
      </c>
      <c r="O241" s="67"/>
      <c r="P241" s="204">
        <f t="shared" si="61"/>
        <v>0</v>
      </c>
      <c r="Q241" s="204">
        <v>0</v>
      </c>
      <c r="R241" s="204">
        <f t="shared" si="62"/>
        <v>0</v>
      </c>
      <c r="S241" s="204">
        <v>0</v>
      </c>
      <c r="T241" s="205">
        <f t="shared" si="63"/>
        <v>0</v>
      </c>
      <c r="U241" s="37"/>
      <c r="V241" s="37"/>
      <c r="W241" s="37"/>
      <c r="X241" s="37"/>
      <c r="Y241" s="37"/>
      <c r="Z241" s="37"/>
      <c r="AA241" s="37"/>
      <c r="AB241" s="37"/>
      <c r="AC241" s="37"/>
      <c r="AD241" s="37"/>
      <c r="AE241" s="37"/>
      <c r="AR241" s="206" t="s">
        <v>104</v>
      </c>
      <c r="AT241" s="206" t="s">
        <v>264</v>
      </c>
      <c r="AU241" s="206" t="s">
        <v>91</v>
      </c>
      <c r="AY241" s="19" t="s">
        <v>262</v>
      </c>
      <c r="BE241" s="207">
        <f t="shared" si="64"/>
        <v>0</v>
      </c>
      <c r="BF241" s="207">
        <f t="shared" si="65"/>
        <v>0</v>
      </c>
      <c r="BG241" s="207">
        <f t="shared" si="66"/>
        <v>0</v>
      </c>
      <c r="BH241" s="207">
        <f t="shared" si="67"/>
        <v>0</v>
      </c>
      <c r="BI241" s="207">
        <f t="shared" si="68"/>
        <v>0</v>
      </c>
      <c r="BJ241" s="19" t="s">
        <v>89</v>
      </c>
      <c r="BK241" s="207">
        <f t="shared" si="69"/>
        <v>0</v>
      </c>
      <c r="BL241" s="19" t="s">
        <v>104</v>
      </c>
      <c r="BM241" s="206" t="s">
        <v>2327</v>
      </c>
    </row>
    <row r="242" spans="1:65" s="2" customFormat="1" ht="16.5" customHeight="1">
      <c r="A242" s="37"/>
      <c r="B242" s="38"/>
      <c r="C242" s="195" t="s">
        <v>1505</v>
      </c>
      <c r="D242" s="195" t="s">
        <v>264</v>
      </c>
      <c r="E242" s="196" t="s">
        <v>7622</v>
      </c>
      <c r="F242" s="197" t="s">
        <v>7623</v>
      </c>
      <c r="G242" s="198" t="s">
        <v>518</v>
      </c>
      <c r="H242" s="199">
        <v>24</v>
      </c>
      <c r="I242" s="200"/>
      <c r="J242" s="201">
        <f t="shared" si="60"/>
        <v>0</v>
      </c>
      <c r="K242" s="197" t="s">
        <v>44</v>
      </c>
      <c r="L242" s="42"/>
      <c r="M242" s="202" t="s">
        <v>44</v>
      </c>
      <c r="N242" s="203" t="s">
        <v>53</v>
      </c>
      <c r="O242" s="67"/>
      <c r="P242" s="204">
        <f t="shared" si="61"/>
        <v>0</v>
      </c>
      <c r="Q242" s="204">
        <v>0</v>
      </c>
      <c r="R242" s="204">
        <f t="shared" si="62"/>
        <v>0</v>
      </c>
      <c r="S242" s="204">
        <v>0</v>
      </c>
      <c r="T242" s="205">
        <f t="shared" si="63"/>
        <v>0</v>
      </c>
      <c r="U242" s="37"/>
      <c r="V242" s="37"/>
      <c r="W242" s="37"/>
      <c r="X242" s="37"/>
      <c r="Y242" s="37"/>
      <c r="Z242" s="37"/>
      <c r="AA242" s="37"/>
      <c r="AB242" s="37"/>
      <c r="AC242" s="37"/>
      <c r="AD242" s="37"/>
      <c r="AE242" s="37"/>
      <c r="AR242" s="206" t="s">
        <v>104</v>
      </c>
      <c r="AT242" s="206" t="s">
        <v>264</v>
      </c>
      <c r="AU242" s="206" t="s">
        <v>91</v>
      </c>
      <c r="AY242" s="19" t="s">
        <v>262</v>
      </c>
      <c r="BE242" s="207">
        <f t="shared" si="64"/>
        <v>0</v>
      </c>
      <c r="BF242" s="207">
        <f t="shared" si="65"/>
        <v>0</v>
      </c>
      <c r="BG242" s="207">
        <f t="shared" si="66"/>
        <v>0</v>
      </c>
      <c r="BH242" s="207">
        <f t="shared" si="67"/>
        <v>0</v>
      </c>
      <c r="BI242" s="207">
        <f t="shared" si="68"/>
        <v>0</v>
      </c>
      <c r="BJ242" s="19" t="s">
        <v>89</v>
      </c>
      <c r="BK242" s="207">
        <f t="shared" si="69"/>
        <v>0</v>
      </c>
      <c r="BL242" s="19" t="s">
        <v>104</v>
      </c>
      <c r="BM242" s="206" t="s">
        <v>2339</v>
      </c>
    </row>
    <row r="243" spans="1:65" s="2" customFormat="1" ht="16.5" customHeight="1">
      <c r="A243" s="37"/>
      <c r="B243" s="38"/>
      <c r="C243" s="195" t="s">
        <v>1512</v>
      </c>
      <c r="D243" s="195" t="s">
        <v>264</v>
      </c>
      <c r="E243" s="196" t="s">
        <v>7624</v>
      </c>
      <c r="F243" s="197" t="s">
        <v>7531</v>
      </c>
      <c r="G243" s="198" t="s">
        <v>518</v>
      </c>
      <c r="H243" s="199">
        <v>1</v>
      </c>
      <c r="I243" s="200"/>
      <c r="J243" s="201">
        <f t="shared" si="60"/>
        <v>0</v>
      </c>
      <c r="K243" s="197" t="s">
        <v>44</v>
      </c>
      <c r="L243" s="42"/>
      <c r="M243" s="202" t="s">
        <v>44</v>
      </c>
      <c r="N243" s="203" t="s">
        <v>53</v>
      </c>
      <c r="O243" s="67"/>
      <c r="P243" s="204">
        <f t="shared" si="61"/>
        <v>0</v>
      </c>
      <c r="Q243" s="204">
        <v>0</v>
      </c>
      <c r="R243" s="204">
        <f t="shared" si="62"/>
        <v>0</v>
      </c>
      <c r="S243" s="204">
        <v>0</v>
      </c>
      <c r="T243" s="205">
        <f t="shared" si="63"/>
        <v>0</v>
      </c>
      <c r="U243" s="37"/>
      <c r="V243" s="37"/>
      <c r="W243" s="37"/>
      <c r="X243" s="37"/>
      <c r="Y243" s="37"/>
      <c r="Z243" s="37"/>
      <c r="AA243" s="37"/>
      <c r="AB243" s="37"/>
      <c r="AC243" s="37"/>
      <c r="AD243" s="37"/>
      <c r="AE243" s="37"/>
      <c r="AR243" s="206" t="s">
        <v>104</v>
      </c>
      <c r="AT243" s="206" t="s">
        <v>264</v>
      </c>
      <c r="AU243" s="206" t="s">
        <v>91</v>
      </c>
      <c r="AY243" s="19" t="s">
        <v>262</v>
      </c>
      <c r="BE243" s="207">
        <f t="shared" si="64"/>
        <v>0</v>
      </c>
      <c r="BF243" s="207">
        <f t="shared" si="65"/>
        <v>0</v>
      </c>
      <c r="BG243" s="207">
        <f t="shared" si="66"/>
        <v>0</v>
      </c>
      <c r="BH243" s="207">
        <f t="shared" si="67"/>
        <v>0</v>
      </c>
      <c r="BI243" s="207">
        <f t="shared" si="68"/>
        <v>0</v>
      </c>
      <c r="BJ243" s="19" t="s">
        <v>89</v>
      </c>
      <c r="BK243" s="207">
        <f t="shared" si="69"/>
        <v>0</v>
      </c>
      <c r="BL243" s="19" t="s">
        <v>104</v>
      </c>
      <c r="BM243" s="206" t="s">
        <v>1070</v>
      </c>
    </row>
    <row r="244" spans="1:65" s="2" customFormat="1" ht="16.5" customHeight="1">
      <c r="A244" s="37"/>
      <c r="B244" s="38"/>
      <c r="C244" s="195" t="s">
        <v>1517</v>
      </c>
      <c r="D244" s="195" t="s">
        <v>264</v>
      </c>
      <c r="E244" s="196" t="s">
        <v>7625</v>
      </c>
      <c r="F244" s="197" t="s">
        <v>7533</v>
      </c>
      <c r="G244" s="198" t="s">
        <v>518</v>
      </c>
      <c r="H244" s="199">
        <v>24</v>
      </c>
      <c r="I244" s="200"/>
      <c r="J244" s="201">
        <f t="shared" si="60"/>
        <v>0</v>
      </c>
      <c r="K244" s="197" t="s">
        <v>44</v>
      </c>
      <c r="L244" s="42"/>
      <c r="M244" s="202" t="s">
        <v>44</v>
      </c>
      <c r="N244" s="203" t="s">
        <v>53</v>
      </c>
      <c r="O244" s="67"/>
      <c r="P244" s="204">
        <f t="shared" si="61"/>
        <v>0</v>
      </c>
      <c r="Q244" s="204">
        <v>0</v>
      </c>
      <c r="R244" s="204">
        <f t="shared" si="62"/>
        <v>0</v>
      </c>
      <c r="S244" s="204">
        <v>0</v>
      </c>
      <c r="T244" s="205">
        <f t="shared" si="63"/>
        <v>0</v>
      </c>
      <c r="U244" s="37"/>
      <c r="V244" s="37"/>
      <c r="W244" s="37"/>
      <c r="X244" s="37"/>
      <c r="Y244" s="37"/>
      <c r="Z244" s="37"/>
      <c r="AA244" s="37"/>
      <c r="AB244" s="37"/>
      <c r="AC244" s="37"/>
      <c r="AD244" s="37"/>
      <c r="AE244" s="37"/>
      <c r="AR244" s="206" t="s">
        <v>104</v>
      </c>
      <c r="AT244" s="206" t="s">
        <v>264</v>
      </c>
      <c r="AU244" s="206" t="s">
        <v>91</v>
      </c>
      <c r="AY244" s="19" t="s">
        <v>262</v>
      </c>
      <c r="BE244" s="207">
        <f t="shared" si="64"/>
        <v>0</v>
      </c>
      <c r="BF244" s="207">
        <f t="shared" si="65"/>
        <v>0</v>
      </c>
      <c r="BG244" s="207">
        <f t="shared" si="66"/>
        <v>0</v>
      </c>
      <c r="BH244" s="207">
        <f t="shared" si="67"/>
        <v>0</v>
      </c>
      <c r="BI244" s="207">
        <f t="shared" si="68"/>
        <v>0</v>
      </c>
      <c r="BJ244" s="19" t="s">
        <v>89</v>
      </c>
      <c r="BK244" s="207">
        <f t="shared" si="69"/>
        <v>0</v>
      </c>
      <c r="BL244" s="19" t="s">
        <v>104</v>
      </c>
      <c r="BM244" s="206" t="s">
        <v>2368</v>
      </c>
    </row>
    <row r="245" spans="1:65" s="2" customFormat="1" ht="16.5" customHeight="1">
      <c r="A245" s="37"/>
      <c r="B245" s="38"/>
      <c r="C245" s="195" t="s">
        <v>1522</v>
      </c>
      <c r="D245" s="195" t="s">
        <v>264</v>
      </c>
      <c r="E245" s="196" t="s">
        <v>7626</v>
      </c>
      <c r="F245" s="197" t="s">
        <v>7535</v>
      </c>
      <c r="G245" s="198" t="s">
        <v>518</v>
      </c>
      <c r="H245" s="199">
        <v>3</v>
      </c>
      <c r="I245" s="200"/>
      <c r="J245" s="201">
        <f t="shared" si="60"/>
        <v>0</v>
      </c>
      <c r="K245" s="197" t="s">
        <v>44</v>
      </c>
      <c r="L245" s="42"/>
      <c r="M245" s="202" t="s">
        <v>44</v>
      </c>
      <c r="N245" s="203" t="s">
        <v>53</v>
      </c>
      <c r="O245" s="67"/>
      <c r="P245" s="204">
        <f t="shared" si="61"/>
        <v>0</v>
      </c>
      <c r="Q245" s="204">
        <v>0</v>
      </c>
      <c r="R245" s="204">
        <f t="shared" si="62"/>
        <v>0</v>
      </c>
      <c r="S245" s="204">
        <v>0</v>
      </c>
      <c r="T245" s="205">
        <f t="shared" si="63"/>
        <v>0</v>
      </c>
      <c r="U245" s="37"/>
      <c r="V245" s="37"/>
      <c r="W245" s="37"/>
      <c r="X245" s="37"/>
      <c r="Y245" s="37"/>
      <c r="Z245" s="37"/>
      <c r="AA245" s="37"/>
      <c r="AB245" s="37"/>
      <c r="AC245" s="37"/>
      <c r="AD245" s="37"/>
      <c r="AE245" s="37"/>
      <c r="AR245" s="206" t="s">
        <v>104</v>
      </c>
      <c r="AT245" s="206" t="s">
        <v>264</v>
      </c>
      <c r="AU245" s="206" t="s">
        <v>91</v>
      </c>
      <c r="AY245" s="19" t="s">
        <v>262</v>
      </c>
      <c r="BE245" s="207">
        <f t="shared" si="64"/>
        <v>0</v>
      </c>
      <c r="BF245" s="207">
        <f t="shared" si="65"/>
        <v>0</v>
      </c>
      <c r="BG245" s="207">
        <f t="shared" si="66"/>
        <v>0</v>
      </c>
      <c r="BH245" s="207">
        <f t="shared" si="67"/>
        <v>0</v>
      </c>
      <c r="BI245" s="207">
        <f t="shared" si="68"/>
        <v>0</v>
      </c>
      <c r="BJ245" s="19" t="s">
        <v>89</v>
      </c>
      <c r="BK245" s="207">
        <f t="shared" si="69"/>
        <v>0</v>
      </c>
      <c r="BL245" s="19" t="s">
        <v>104</v>
      </c>
      <c r="BM245" s="206" t="s">
        <v>2377</v>
      </c>
    </row>
    <row r="246" spans="1:65" s="2" customFormat="1" ht="16.5" customHeight="1">
      <c r="A246" s="37"/>
      <c r="B246" s="38"/>
      <c r="C246" s="195" t="s">
        <v>21</v>
      </c>
      <c r="D246" s="195" t="s">
        <v>264</v>
      </c>
      <c r="E246" s="196" t="s">
        <v>7627</v>
      </c>
      <c r="F246" s="197" t="s">
        <v>7537</v>
      </c>
      <c r="G246" s="198" t="s">
        <v>518</v>
      </c>
      <c r="H246" s="199">
        <v>24</v>
      </c>
      <c r="I246" s="200"/>
      <c r="J246" s="201">
        <f t="shared" si="60"/>
        <v>0</v>
      </c>
      <c r="K246" s="197" t="s">
        <v>44</v>
      </c>
      <c r="L246" s="42"/>
      <c r="M246" s="202" t="s">
        <v>44</v>
      </c>
      <c r="N246" s="203" t="s">
        <v>53</v>
      </c>
      <c r="O246" s="67"/>
      <c r="P246" s="204">
        <f t="shared" si="61"/>
        <v>0</v>
      </c>
      <c r="Q246" s="204">
        <v>0</v>
      </c>
      <c r="R246" s="204">
        <f t="shared" si="62"/>
        <v>0</v>
      </c>
      <c r="S246" s="204">
        <v>0</v>
      </c>
      <c r="T246" s="205">
        <f t="shared" si="63"/>
        <v>0</v>
      </c>
      <c r="U246" s="37"/>
      <c r="V246" s="37"/>
      <c r="W246" s="37"/>
      <c r="X246" s="37"/>
      <c r="Y246" s="37"/>
      <c r="Z246" s="37"/>
      <c r="AA246" s="37"/>
      <c r="AB246" s="37"/>
      <c r="AC246" s="37"/>
      <c r="AD246" s="37"/>
      <c r="AE246" s="37"/>
      <c r="AR246" s="206" t="s">
        <v>104</v>
      </c>
      <c r="AT246" s="206" t="s">
        <v>264</v>
      </c>
      <c r="AU246" s="206" t="s">
        <v>91</v>
      </c>
      <c r="AY246" s="19" t="s">
        <v>262</v>
      </c>
      <c r="BE246" s="207">
        <f t="shared" si="64"/>
        <v>0</v>
      </c>
      <c r="BF246" s="207">
        <f t="shared" si="65"/>
        <v>0</v>
      </c>
      <c r="BG246" s="207">
        <f t="shared" si="66"/>
        <v>0</v>
      </c>
      <c r="BH246" s="207">
        <f t="shared" si="67"/>
        <v>0</v>
      </c>
      <c r="BI246" s="207">
        <f t="shared" si="68"/>
        <v>0</v>
      </c>
      <c r="BJ246" s="19" t="s">
        <v>89</v>
      </c>
      <c r="BK246" s="207">
        <f t="shared" si="69"/>
        <v>0</v>
      </c>
      <c r="BL246" s="19" t="s">
        <v>104</v>
      </c>
      <c r="BM246" s="206" t="s">
        <v>2390</v>
      </c>
    </row>
    <row r="247" spans="1:65" s="2" customFormat="1" ht="16.5" customHeight="1">
      <c r="A247" s="37"/>
      <c r="B247" s="38"/>
      <c r="C247" s="195" t="s">
        <v>1543</v>
      </c>
      <c r="D247" s="195" t="s">
        <v>264</v>
      </c>
      <c r="E247" s="196" t="s">
        <v>7628</v>
      </c>
      <c r="F247" s="197" t="s">
        <v>7539</v>
      </c>
      <c r="G247" s="198" t="s">
        <v>518</v>
      </c>
      <c r="H247" s="199">
        <v>1</v>
      </c>
      <c r="I247" s="200"/>
      <c r="J247" s="201">
        <f t="shared" si="60"/>
        <v>0</v>
      </c>
      <c r="K247" s="197" t="s">
        <v>44</v>
      </c>
      <c r="L247" s="42"/>
      <c r="M247" s="202" t="s">
        <v>44</v>
      </c>
      <c r="N247" s="203" t="s">
        <v>53</v>
      </c>
      <c r="O247" s="67"/>
      <c r="P247" s="204">
        <f t="shared" si="61"/>
        <v>0</v>
      </c>
      <c r="Q247" s="204">
        <v>0</v>
      </c>
      <c r="R247" s="204">
        <f t="shared" si="62"/>
        <v>0</v>
      </c>
      <c r="S247" s="204">
        <v>0</v>
      </c>
      <c r="T247" s="205">
        <f t="shared" si="63"/>
        <v>0</v>
      </c>
      <c r="U247" s="37"/>
      <c r="V247" s="37"/>
      <c r="W247" s="37"/>
      <c r="X247" s="37"/>
      <c r="Y247" s="37"/>
      <c r="Z247" s="37"/>
      <c r="AA247" s="37"/>
      <c r="AB247" s="37"/>
      <c r="AC247" s="37"/>
      <c r="AD247" s="37"/>
      <c r="AE247" s="37"/>
      <c r="AR247" s="206" t="s">
        <v>104</v>
      </c>
      <c r="AT247" s="206" t="s">
        <v>264</v>
      </c>
      <c r="AU247" s="206" t="s">
        <v>91</v>
      </c>
      <c r="AY247" s="19" t="s">
        <v>262</v>
      </c>
      <c r="BE247" s="207">
        <f t="shared" si="64"/>
        <v>0</v>
      </c>
      <c r="BF247" s="207">
        <f t="shared" si="65"/>
        <v>0</v>
      </c>
      <c r="BG247" s="207">
        <f t="shared" si="66"/>
        <v>0</v>
      </c>
      <c r="BH247" s="207">
        <f t="shared" si="67"/>
        <v>0</v>
      </c>
      <c r="BI247" s="207">
        <f t="shared" si="68"/>
        <v>0</v>
      </c>
      <c r="BJ247" s="19" t="s">
        <v>89</v>
      </c>
      <c r="BK247" s="207">
        <f t="shared" si="69"/>
        <v>0</v>
      </c>
      <c r="BL247" s="19" t="s">
        <v>104</v>
      </c>
      <c r="BM247" s="206" t="s">
        <v>2396</v>
      </c>
    </row>
    <row r="248" spans="1:65" s="12" customFormat="1" ht="22.75" customHeight="1">
      <c r="B248" s="179"/>
      <c r="C248" s="180"/>
      <c r="D248" s="181" t="s">
        <v>81</v>
      </c>
      <c r="E248" s="193" t="s">
        <v>5320</v>
      </c>
      <c r="F248" s="193" t="s">
        <v>7540</v>
      </c>
      <c r="G248" s="180"/>
      <c r="H248" s="180"/>
      <c r="I248" s="183"/>
      <c r="J248" s="194">
        <f>BK248</f>
        <v>0</v>
      </c>
      <c r="K248" s="180"/>
      <c r="L248" s="185"/>
      <c r="M248" s="186"/>
      <c r="N248" s="187"/>
      <c r="O248" s="187"/>
      <c r="P248" s="188">
        <f>SUM(P249:P267)</f>
        <v>0</v>
      </c>
      <c r="Q248" s="187"/>
      <c r="R248" s="188">
        <f>SUM(R249:R267)</f>
        <v>0</v>
      </c>
      <c r="S248" s="187"/>
      <c r="T248" s="189">
        <f>SUM(T249:T267)</f>
        <v>0</v>
      </c>
      <c r="AR248" s="190" t="s">
        <v>89</v>
      </c>
      <c r="AT248" s="191" t="s">
        <v>81</v>
      </c>
      <c r="AU248" s="191" t="s">
        <v>89</v>
      </c>
      <c r="AY248" s="190" t="s">
        <v>262</v>
      </c>
      <c r="BK248" s="192">
        <f>SUM(BK249:BK267)</f>
        <v>0</v>
      </c>
    </row>
    <row r="249" spans="1:65" s="2" customFormat="1" ht="21.75" customHeight="1">
      <c r="A249" s="37"/>
      <c r="B249" s="38"/>
      <c r="C249" s="195" t="s">
        <v>1551</v>
      </c>
      <c r="D249" s="195" t="s">
        <v>264</v>
      </c>
      <c r="E249" s="196" t="s">
        <v>7629</v>
      </c>
      <c r="F249" s="197" t="s">
        <v>7630</v>
      </c>
      <c r="G249" s="198" t="s">
        <v>518</v>
      </c>
      <c r="H249" s="199">
        <v>1</v>
      </c>
      <c r="I249" s="200"/>
      <c r="J249" s="201">
        <f t="shared" ref="J249:J267" si="70">ROUND(I249*H249,2)</f>
        <v>0</v>
      </c>
      <c r="K249" s="197" t="s">
        <v>44</v>
      </c>
      <c r="L249" s="42"/>
      <c r="M249" s="202" t="s">
        <v>44</v>
      </c>
      <c r="N249" s="203" t="s">
        <v>53</v>
      </c>
      <c r="O249" s="67"/>
      <c r="P249" s="204">
        <f t="shared" ref="P249:P267" si="71">O249*H249</f>
        <v>0</v>
      </c>
      <c r="Q249" s="204">
        <v>0</v>
      </c>
      <c r="R249" s="204">
        <f t="shared" ref="R249:R267" si="72">Q249*H249</f>
        <v>0</v>
      </c>
      <c r="S249" s="204">
        <v>0</v>
      </c>
      <c r="T249" s="205">
        <f t="shared" ref="T249:T267" si="73">S249*H249</f>
        <v>0</v>
      </c>
      <c r="U249" s="37"/>
      <c r="V249" s="37"/>
      <c r="W249" s="37"/>
      <c r="X249" s="37"/>
      <c r="Y249" s="37"/>
      <c r="Z249" s="37"/>
      <c r="AA249" s="37"/>
      <c r="AB249" s="37"/>
      <c r="AC249" s="37"/>
      <c r="AD249" s="37"/>
      <c r="AE249" s="37"/>
      <c r="AR249" s="206" t="s">
        <v>104</v>
      </c>
      <c r="AT249" s="206" t="s">
        <v>264</v>
      </c>
      <c r="AU249" s="206" t="s">
        <v>91</v>
      </c>
      <c r="AY249" s="19" t="s">
        <v>262</v>
      </c>
      <c r="BE249" s="207">
        <f t="shared" ref="BE249:BE267" si="74">IF(N249="základní",J249,0)</f>
        <v>0</v>
      </c>
      <c r="BF249" s="207">
        <f t="shared" ref="BF249:BF267" si="75">IF(N249="snížená",J249,0)</f>
        <v>0</v>
      </c>
      <c r="BG249" s="207">
        <f t="shared" ref="BG249:BG267" si="76">IF(N249="zákl. přenesená",J249,0)</f>
        <v>0</v>
      </c>
      <c r="BH249" s="207">
        <f t="shared" ref="BH249:BH267" si="77">IF(N249="sníž. přenesená",J249,0)</f>
        <v>0</v>
      </c>
      <c r="BI249" s="207">
        <f t="shared" ref="BI249:BI267" si="78">IF(N249="nulová",J249,0)</f>
        <v>0</v>
      </c>
      <c r="BJ249" s="19" t="s">
        <v>89</v>
      </c>
      <c r="BK249" s="207">
        <f t="shared" ref="BK249:BK267" si="79">ROUND(I249*H249,2)</f>
        <v>0</v>
      </c>
      <c r="BL249" s="19" t="s">
        <v>104</v>
      </c>
      <c r="BM249" s="206" t="s">
        <v>2428</v>
      </c>
    </row>
    <row r="250" spans="1:65" s="2" customFormat="1" ht="16.5" customHeight="1">
      <c r="A250" s="37"/>
      <c r="B250" s="38"/>
      <c r="C250" s="195" t="s">
        <v>1574</v>
      </c>
      <c r="D250" s="195" t="s">
        <v>264</v>
      </c>
      <c r="E250" s="196" t="s">
        <v>7606</v>
      </c>
      <c r="F250" s="197" t="s">
        <v>7503</v>
      </c>
      <c r="G250" s="198" t="s">
        <v>518</v>
      </c>
      <c r="H250" s="199">
        <v>1</v>
      </c>
      <c r="I250" s="200"/>
      <c r="J250" s="201">
        <f t="shared" si="70"/>
        <v>0</v>
      </c>
      <c r="K250" s="197" t="s">
        <v>44</v>
      </c>
      <c r="L250" s="42"/>
      <c r="M250" s="202" t="s">
        <v>44</v>
      </c>
      <c r="N250" s="203" t="s">
        <v>53</v>
      </c>
      <c r="O250" s="67"/>
      <c r="P250" s="204">
        <f t="shared" si="71"/>
        <v>0</v>
      </c>
      <c r="Q250" s="204">
        <v>0</v>
      </c>
      <c r="R250" s="204">
        <f t="shared" si="72"/>
        <v>0</v>
      </c>
      <c r="S250" s="204">
        <v>0</v>
      </c>
      <c r="T250" s="205">
        <f t="shared" si="73"/>
        <v>0</v>
      </c>
      <c r="U250" s="37"/>
      <c r="V250" s="37"/>
      <c r="W250" s="37"/>
      <c r="X250" s="37"/>
      <c r="Y250" s="37"/>
      <c r="Z250" s="37"/>
      <c r="AA250" s="37"/>
      <c r="AB250" s="37"/>
      <c r="AC250" s="37"/>
      <c r="AD250" s="37"/>
      <c r="AE250" s="37"/>
      <c r="AR250" s="206" t="s">
        <v>104</v>
      </c>
      <c r="AT250" s="206" t="s">
        <v>264</v>
      </c>
      <c r="AU250" s="206" t="s">
        <v>91</v>
      </c>
      <c r="AY250" s="19" t="s">
        <v>262</v>
      </c>
      <c r="BE250" s="207">
        <f t="shared" si="74"/>
        <v>0</v>
      </c>
      <c r="BF250" s="207">
        <f t="shared" si="75"/>
        <v>0</v>
      </c>
      <c r="BG250" s="207">
        <f t="shared" si="76"/>
        <v>0</v>
      </c>
      <c r="BH250" s="207">
        <f t="shared" si="77"/>
        <v>0</v>
      </c>
      <c r="BI250" s="207">
        <f t="shared" si="78"/>
        <v>0</v>
      </c>
      <c r="BJ250" s="19" t="s">
        <v>89</v>
      </c>
      <c r="BK250" s="207">
        <f t="shared" si="79"/>
        <v>0</v>
      </c>
      <c r="BL250" s="19" t="s">
        <v>104</v>
      </c>
      <c r="BM250" s="206" t="s">
        <v>2447</v>
      </c>
    </row>
    <row r="251" spans="1:65" s="2" customFormat="1" ht="16.5" customHeight="1">
      <c r="A251" s="37"/>
      <c r="B251" s="38"/>
      <c r="C251" s="195" t="s">
        <v>1584</v>
      </c>
      <c r="D251" s="195" t="s">
        <v>264</v>
      </c>
      <c r="E251" s="196" t="s">
        <v>7607</v>
      </c>
      <c r="F251" s="197" t="s">
        <v>7505</v>
      </c>
      <c r="G251" s="198" t="s">
        <v>518</v>
      </c>
      <c r="H251" s="199">
        <v>1</v>
      </c>
      <c r="I251" s="200"/>
      <c r="J251" s="201">
        <f t="shared" si="70"/>
        <v>0</v>
      </c>
      <c r="K251" s="197" t="s">
        <v>44</v>
      </c>
      <c r="L251" s="42"/>
      <c r="M251" s="202" t="s">
        <v>44</v>
      </c>
      <c r="N251" s="203" t="s">
        <v>53</v>
      </c>
      <c r="O251" s="67"/>
      <c r="P251" s="204">
        <f t="shared" si="71"/>
        <v>0</v>
      </c>
      <c r="Q251" s="204">
        <v>0</v>
      </c>
      <c r="R251" s="204">
        <f t="shared" si="72"/>
        <v>0</v>
      </c>
      <c r="S251" s="204">
        <v>0</v>
      </c>
      <c r="T251" s="205">
        <f t="shared" si="73"/>
        <v>0</v>
      </c>
      <c r="U251" s="37"/>
      <c r="V251" s="37"/>
      <c r="W251" s="37"/>
      <c r="X251" s="37"/>
      <c r="Y251" s="37"/>
      <c r="Z251" s="37"/>
      <c r="AA251" s="37"/>
      <c r="AB251" s="37"/>
      <c r="AC251" s="37"/>
      <c r="AD251" s="37"/>
      <c r="AE251" s="37"/>
      <c r="AR251" s="206" t="s">
        <v>104</v>
      </c>
      <c r="AT251" s="206" t="s">
        <v>264</v>
      </c>
      <c r="AU251" s="206" t="s">
        <v>91</v>
      </c>
      <c r="AY251" s="19" t="s">
        <v>262</v>
      </c>
      <c r="BE251" s="207">
        <f t="shared" si="74"/>
        <v>0</v>
      </c>
      <c r="BF251" s="207">
        <f t="shared" si="75"/>
        <v>0</v>
      </c>
      <c r="BG251" s="207">
        <f t="shared" si="76"/>
        <v>0</v>
      </c>
      <c r="BH251" s="207">
        <f t="shared" si="77"/>
        <v>0</v>
      </c>
      <c r="BI251" s="207">
        <f t="shared" si="78"/>
        <v>0</v>
      </c>
      <c r="BJ251" s="19" t="s">
        <v>89</v>
      </c>
      <c r="BK251" s="207">
        <f t="shared" si="79"/>
        <v>0</v>
      </c>
      <c r="BL251" s="19" t="s">
        <v>104</v>
      </c>
      <c r="BM251" s="206" t="s">
        <v>2457</v>
      </c>
    </row>
    <row r="252" spans="1:65" s="2" customFormat="1" ht="16.5" customHeight="1">
      <c r="A252" s="37"/>
      <c r="B252" s="38"/>
      <c r="C252" s="195" t="s">
        <v>1597</v>
      </c>
      <c r="D252" s="195" t="s">
        <v>264</v>
      </c>
      <c r="E252" s="196" t="s">
        <v>7608</v>
      </c>
      <c r="F252" s="197" t="s">
        <v>7609</v>
      </c>
      <c r="G252" s="198" t="s">
        <v>518</v>
      </c>
      <c r="H252" s="199">
        <v>1</v>
      </c>
      <c r="I252" s="200"/>
      <c r="J252" s="201">
        <f t="shared" si="70"/>
        <v>0</v>
      </c>
      <c r="K252" s="197" t="s">
        <v>44</v>
      </c>
      <c r="L252" s="42"/>
      <c r="M252" s="202" t="s">
        <v>44</v>
      </c>
      <c r="N252" s="203" t="s">
        <v>53</v>
      </c>
      <c r="O252" s="67"/>
      <c r="P252" s="204">
        <f t="shared" si="71"/>
        <v>0</v>
      </c>
      <c r="Q252" s="204">
        <v>0</v>
      </c>
      <c r="R252" s="204">
        <f t="shared" si="72"/>
        <v>0</v>
      </c>
      <c r="S252" s="204">
        <v>0</v>
      </c>
      <c r="T252" s="205">
        <f t="shared" si="73"/>
        <v>0</v>
      </c>
      <c r="U252" s="37"/>
      <c r="V252" s="37"/>
      <c r="W252" s="37"/>
      <c r="X252" s="37"/>
      <c r="Y252" s="37"/>
      <c r="Z252" s="37"/>
      <c r="AA252" s="37"/>
      <c r="AB252" s="37"/>
      <c r="AC252" s="37"/>
      <c r="AD252" s="37"/>
      <c r="AE252" s="37"/>
      <c r="AR252" s="206" t="s">
        <v>104</v>
      </c>
      <c r="AT252" s="206" t="s">
        <v>264</v>
      </c>
      <c r="AU252" s="206" t="s">
        <v>91</v>
      </c>
      <c r="AY252" s="19" t="s">
        <v>262</v>
      </c>
      <c r="BE252" s="207">
        <f t="shared" si="74"/>
        <v>0</v>
      </c>
      <c r="BF252" s="207">
        <f t="shared" si="75"/>
        <v>0</v>
      </c>
      <c r="BG252" s="207">
        <f t="shared" si="76"/>
        <v>0</v>
      </c>
      <c r="BH252" s="207">
        <f t="shared" si="77"/>
        <v>0</v>
      </c>
      <c r="BI252" s="207">
        <f t="shared" si="78"/>
        <v>0</v>
      </c>
      <c r="BJ252" s="19" t="s">
        <v>89</v>
      </c>
      <c r="BK252" s="207">
        <f t="shared" si="79"/>
        <v>0</v>
      </c>
      <c r="BL252" s="19" t="s">
        <v>104</v>
      </c>
      <c r="BM252" s="206" t="s">
        <v>2469</v>
      </c>
    </row>
    <row r="253" spans="1:65" s="2" customFormat="1" ht="16.5" customHeight="1">
      <c r="A253" s="37"/>
      <c r="B253" s="38"/>
      <c r="C253" s="195" t="s">
        <v>1612</v>
      </c>
      <c r="D253" s="195" t="s">
        <v>264</v>
      </c>
      <c r="E253" s="196" t="s">
        <v>7631</v>
      </c>
      <c r="F253" s="197" t="s">
        <v>7544</v>
      </c>
      <c r="G253" s="198" t="s">
        <v>518</v>
      </c>
      <c r="H253" s="199">
        <v>2</v>
      </c>
      <c r="I253" s="200"/>
      <c r="J253" s="201">
        <f t="shared" si="70"/>
        <v>0</v>
      </c>
      <c r="K253" s="197" t="s">
        <v>44</v>
      </c>
      <c r="L253" s="42"/>
      <c r="M253" s="202" t="s">
        <v>44</v>
      </c>
      <c r="N253" s="203" t="s">
        <v>53</v>
      </c>
      <c r="O253" s="67"/>
      <c r="P253" s="204">
        <f t="shared" si="71"/>
        <v>0</v>
      </c>
      <c r="Q253" s="204">
        <v>0</v>
      </c>
      <c r="R253" s="204">
        <f t="shared" si="72"/>
        <v>0</v>
      </c>
      <c r="S253" s="204">
        <v>0</v>
      </c>
      <c r="T253" s="205">
        <f t="shared" si="73"/>
        <v>0</v>
      </c>
      <c r="U253" s="37"/>
      <c r="V253" s="37"/>
      <c r="W253" s="37"/>
      <c r="X253" s="37"/>
      <c r="Y253" s="37"/>
      <c r="Z253" s="37"/>
      <c r="AA253" s="37"/>
      <c r="AB253" s="37"/>
      <c r="AC253" s="37"/>
      <c r="AD253" s="37"/>
      <c r="AE253" s="37"/>
      <c r="AR253" s="206" t="s">
        <v>104</v>
      </c>
      <c r="AT253" s="206" t="s">
        <v>264</v>
      </c>
      <c r="AU253" s="206" t="s">
        <v>91</v>
      </c>
      <c r="AY253" s="19" t="s">
        <v>262</v>
      </c>
      <c r="BE253" s="207">
        <f t="shared" si="74"/>
        <v>0</v>
      </c>
      <c r="BF253" s="207">
        <f t="shared" si="75"/>
        <v>0</v>
      </c>
      <c r="BG253" s="207">
        <f t="shared" si="76"/>
        <v>0</v>
      </c>
      <c r="BH253" s="207">
        <f t="shared" si="77"/>
        <v>0</v>
      </c>
      <c r="BI253" s="207">
        <f t="shared" si="78"/>
        <v>0</v>
      </c>
      <c r="BJ253" s="19" t="s">
        <v>89</v>
      </c>
      <c r="BK253" s="207">
        <f t="shared" si="79"/>
        <v>0</v>
      </c>
      <c r="BL253" s="19" t="s">
        <v>104</v>
      </c>
      <c r="BM253" s="206" t="s">
        <v>2485</v>
      </c>
    </row>
    <row r="254" spans="1:65" s="2" customFormat="1" ht="16.5" customHeight="1">
      <c r="A254" s="37"/>
      <c r="B254" s="38"/>
      <c r="C254" s="195" t="s">
        <v>1616</v>
      </c>
      <c r="D254" s="195" t="s">
        <v>264</v>
      </c>
      <c r="E254" s="196" t="s">
        <v>7611</v>
      </c>
      <c r="F254" s="197" t="s">
        <v>7511</v>
      </c>
      <c r="G254" s="198" t="s">
        <v>518</v>
      </c>
      <c r="H254" s="199">
        <v>10</v>
      </c>
      <c r="I254" s="200"/>
      <c r="J254" s="201">
        <f t="shared" si="70"/>
        <v>0</v>
      </c>
      <c r="K254" s="197" t="s">
        <v>44</v>
      </c>
      <c r="L254" s="42"/>
      <c r="M254" s="202" t="s">
        <v>44</v>
      </c>
      <c r="N254" s="203" t="s">
        <v>53</v>
      </c>
      <c r="O254" s="67"/>
      <c r="P254" s="204">
        <f t="shared" si="71"/>
        <v>0</v>
      </c>
      <c r="Q254" s="204">
        <v>0</v>
      </c>
      <c r="R254" s="204">
        <f t="shared" si="72"/>
        <v>0</v>
      </c>
      <c r="S254" s="204">
        <v>0</v>
      </c>
      <c r="T254" s="205">
        <f t="shared" si="73"/>
        <v>0</v>
      </c>
      <c r="U254" s="37"/>
      <c r="V254" s="37"/>
      <c r="W254" s="37"/>
      <c r="X254" s="37"/>
      <c r="Y254" s="37"/>
      <c r="Z254" s="37"/>
      <c r="AA254" s="37"/>
      <c r="AB254" s="37"/>
      <c r="AC254" s="37"/>
      <c r="AD254" s="37"/>
      <c r="AE254" s="37"/>
      <c r="AR254" s="206" t="s">
        <v>104</v>
      </c>
      <c r="AT254" s="206" t="s">
        <v>264</v>
      </c>
      <c r="AU254" s="206" t="s">
        <v>91</v>
      </c>
      <c r="AY254" s="19" t="s">
        <v>262</v>
      </c>
      <c r="BE254" s="207">
        <f t="shared" si="74"/>
        <v>0</v>
      </c>
      <c r="BF254" s="207">
        <f t="shared" si="75"/>
        <v>0</v>
      </c>
      <c r="BG254" s="207">
        <f t="shared" si="76"/>
        <v>0</v>
      </c>
      <c r="BH254" s="207">
        <f t="shared" si="77"/>
        <v>0</v>
      </c>
      <c r="BI254" s="207">
        <f t="shared" si="78"/>
        <v>0</v>
      </c>
      <c r="BJ254" s="19" t="s">
        <v>89</v>
      </c>
      <c r="BK254" s="207">
        <f t="shared" si="79"/>
        <v>0</v>
      </c>
      <c r="BL254" s="19" t="s">
        <v>104</v>
      </c>
      <c r="BM254" s="206" t="s">
        <v>2501</v>
      </c>
    </row>
    <row r="255" spans="1:65" s="2" customFormat="1" ht="16.5" customHeight="1">
      <c r="A255" s="37"/>
      <c r="B255" s="38"/>
      <c r="C255" s="195" t="s">
        <v>1620</v>
      </c>
      <c r="D255" s="195" t="s">
        <v>264</v>
      </c>
      <c r="E255" s="196" t="s">
        <v>7612</v>
      </c>
      <c r="F255" s="197" t="s">
        <v>7513</v>
      </c>
      <c r="G255" s="198" t="s">
        <v>518</v>
      </c>
      <c r="H255" s="199">
        <v>1</v>
      </c>
      <c r="I255" s="200"/>
      <c r="J255" s="201">
        <f t="shared" si="70"/>
        <v>0</v>
      </c>
      <c r="K255" s="197" t="s">
        <v>44</v>
      </c>
      <c r="L255" s="42"/>
      <c r="M255" s="202" t="s">
        <v>44</v>
      </c>
      <c r="N255" s="203" t="s">
        <v>53</v>
      </c>
      <c r="O255" s="67"/>
      <c r="P255" s="204">
        <f t="shared" si="71"/>
        <v>0</v>
      </c>
      <c r="Q255" s="204">
        <v>0</v>
      </c>
      <c r="R255" s="204">
        <f t="shared" si="72"/>
        <v>0</v>
      </c>
      <c r="S255" s="204">
        <v>0</v>
      </c>
      <c r="T255" s="205">
        <f t="shared" si="73"/>
        <v>0</v>
      </c>
      <c r="U255" s="37"/>
      <c r="V255" s="37"/>
      <c r="W255" s="37"/>
      <c r="X255" s="37"/>
      <c r="Y255" s="37"/>
      <c r="Z255" s="37"/>
      <c r="AA255" s="37"/>
      <c r="AB255" s="37"/>
      <c r="AC255" s="37"/>
      <c r="AD255" s="37"/>
      <c r="AE255" s="37"/>
      <c r="AR255" s="206" t="s">
        <v>104</v>
      </c>
      <c r="AT255" s="206" t="s">
        <v>264</v>
      </c>
      <c r="AU255" s="206" t="s">
        <v>91</v>
      </c>
      <c r="AY255" s="19" t="s">
        <v>262</v>
      </c>
      <c r="BE255" s="207">
        <f t="shared" si="74"/>
        <v>0</v>
      </c>
      <c r="BF255" s="207">
        <f t="shared" si="75"/>
        <v>0</v>
      </c>
      <c r="BG255" s="207">
        <f t="shared" si="76"/>
        <v>0</v>
      </c>
      <c r="BH255" s="207">
        <f t="shared" si="77"/>
        <v>0</v>
      </c>
      <c r="BI255" s="207">
        <f t="shared" si="78"/>
        <v>0</v>
      </c>
      <c r="BJ255" s="19" t="s">
        <v>89</v>
      </c>
      <c r="BK255" s="207">
        <f t="shared" si="79"/>
        <v>0</v>
      </c>
      <c r="BL255" s="19" t="s">
        <v>104</v>
      </c>
      <c r="BM255" s="206" t="s">
        <v>2517</v>
      </c>
    </row>
    <row r="256" spans="1:65" s="2" customFormat="1" ht="16.5" customHeight="1">
      <c r="A256" s="37"/>
      <c r="B256" s="38"/>
      <c r="C256" s="195" t="s">
        <v>1626</v>
      </c>
      <c r="D256" s="195" t="s">
        <v>264</v>
      </c>
      <c r="E256" s="196" t="s">
        <v>7613</v>
      </c>
      <c r="F256" s="197" t="s">
        <v>7614</v>
      </c>
      <c r="G256" s="198" t="s">
        <v>518</v>
      </c>
      <c r="H256" s="199">
        <v>9</v>
      </c>
      <c r="I256" s="200"/>
      <c r="J256" s="201">
        <f t="shared" si="70"/>
        <v>0</v>
      </c>
      <c r="K256" s="197" t="s">
        <v>44</v>
      </c>
      <c r="L256" s="42"/>
      <c r="M256" s="202" t="s">
        <v>44</v>
      </c>
      <c r="N256" s="203" t="s">
        <v>53</v>
      </c>
      <c r="O256" s="67"/>
      <c r="P256" s="204">
        <f t="shared" si="71"/>
        <v>0</v>
      </c>
      <c r="Q256" s="204">
        <v>0</v>
      </c>
      <c r="R256" s="204">
        <f t="shared" si="72"/>
        <v>0</v>
      </c>
      <c r="S256" s="204">
        <v>0</v>
      </c>
      <c r="T256" s="205">
        <f t="shared" si="73"/>
        <v>0</v>
      </c>
      <c r="U256" s="37"/>
      <c r="V256" s="37"/>
      <c r="W256" s="37"/>
      <c r="X256" s="37"/>
      <c r="Y256" s="37"/>
      <c r="Z256" s="37"/>
      <c r="AA256" s="37"/>
      <c r="AB256" s="37"/>
      <c r="AC256" s="37"/>
      <c r="AD256" s="37"/>
      <c r="AE256" s="37"/>
      <c r="AR256" s="206" t="s">
        <v>104</v>
      </c>
      <c r="AT256" s="206" t="s">
        <v>264</v>
      </c>
      <c r="AU256" s="206" t="s">
        <v>91</v>
      </c>
      <c r="AY256" s="19" t="s">
        <v>262</v>
      </c>
      <c r="BE256" s="207">
        <f t="shared" si="74"/>
        <v>0</v>
      </c>
      <c r="BF256" s="207">
        <f t="shared" si="75"/>
        <v>0</v>
      </c>
      <c r="BG256" s="207">
        <f t="shared" si="76"/>
        <v>0</v>
      </c>
      <c r="BH256" s="207">
        <f t="shared" si="77"/>
        <v>0</v>
      </c>
      <c r="BI256" s="207">
        <f t="shared" si="78"/>
        <v>0</v>
      </c>
      <c r="BJ256" s="19" t="s">
        <v>89</v>
      </c>
      <c r="BK256" s="207">
        <f t="shared" si="79"/>
        <v>0</v>
      </c>
      <c r="BL256" s="19" t="s">
        <v>104</v>
      </c>
      <c r="BM256" s="206" t="s">
        <v>2526</v>
      </c>
    </row>
    <row r="257" spans="1:65" s="2" customFormat="1" ht="16.5" customHeight="1">
      <c r="A257" s="37"/>
      <c r="B257" s="38"/>
      <c r="C257" s="195" t="s">
        <v>1633</v>
      </c>
      <c r="D257" s="195" t="s">
        <v>264</v>
      </c>
      <c r="E257" s="196" t="s">
        <v>7616</v>
      </c>
      <c r="F257" s="197" t="s">
        <v>7519</v>
      </c>
      <c r="G257" s="198" t="s">
        <v>518</v>
      </c>
      <c r="H257" s="199">
        <v>2</v>
      </c>
      <c r="I257" s="200"/>
      <c r="J257" s="201">
        <f t="shared" si="70"/>
        <v>0</v>
      </c>
      <c r="K257" s="197" t="s">
        <v>44</v>
      </c>
      <c r="L257" s="42"/>
      <c r="M257" s="202" t="s">
        <v>44</v>
      </c>
      <c r="N257" s="203" t="s">
        <v>53</v>
      </c>
      <c r="O257" s="67"/>
      <c r="P257" s="204">
        <f t="shared" si="71"/>
        <v>0</v>
      </c>
      <c r="Q257" s="204">
        <v>0</v>
      </c>
      <c r="R257" s="204">
        <f t="shared" si="72"/>
        <v>0</v>
      </c>
      <c r="S257" s="204">
        <v>0</v>
      </c>
      <c r="T257" s="205">
        <f t="shared" si="73"/>
        <v>0</v>
      </c>
      <c r="U257" s="37"/>
      <c r="V257" s="37"/>
      <c r="W257" s="37"/>
      <c r="X257" s="37"/>
      <c r="Y257" s="37"/>
      <c r="Z257" s="37"/>
      <c r="AA257" s="37"/>
      <c r="AB257" s="37"/>
      <c r="AC257" s="37"/>
      <c r="AD257" s="37"/>
      <c r="AE257" s="37"/>
      <c r="AR257" s="206" t="s">
        <v>104</v>
      </c>
      <c r="AT257" s="206" t="s">
        <v>264</v>
      </c>
      <c r="AU257" s="206" t="s">
        <v>91</v>
      </c>
      <c r="AY257" s="19" t="s">
        <v>262</v>
      </c>
      <c r="BE257" s="207">
        <f t="shared" si="74"/>
        <v>0</v>
      </c>
      <c r="BF257" s="207">
        <f t="shared" si="75"/>
        <v>0</v>
      </c>
      <c r="BG257" s="207">
        <f t="shared" si="76"/>
        <v>0</v>
      </c>
      <c r="BH257" s="207">
        <f t="shared" si="77"/>
        <v>0</v>
      </c>
      <c r="BI257" s="207">
        <f t="shared" si="78"/>
        <v>0</v>
      </c>
      <c r="BJ257" s="19" t="s">
        <v>89</v>
      </c>
      <c r="BK257" s="207">
        <f t="shared" si="79"/>
        <v>0</v>
      </c>
      <c r="BL257" s="19" t="s">
        <v>104</v>
      </c>
      <c r="BM257" s="206" t="s">
        <v>2542</v>
      </c>
    </row>
    <row r="258" spans="1:65" s="2" customFormat="1" ht="16.5" customHeight="1">
      <c r="A258" s="37"/>
      <c r="B258" s="38"/>
      <c r="C258" s="195" t="s">
        <v>1639</v>
      </c>
      <c r="D258" s="195" t="s">
        <v>264</v>
      </c>
      <c r="E258" s="196" t="s">
        <v>7617</v>
      </c>
      <c r="F258" s="197" t="s">
        <v>7521</v>
      </c>
      <c r="G258" s="198" t="s">
        <v>518</v>
      </c>
      <c r="H258" s="199">
        <v>4</v>
      </c>
      <c r="I258" s="200"/>
      <c r="J258" s="201">
        <f t="shared" si="70"/>
        <v>0</v>
      </c>
      <c r="K258" s="197" t="s">
        <v>44</v>
      </c>
      <c r="L258" s="42"/>
      <c r="M258" s="202" t="s">
        <v>44</v>
      </c>
      <c r="N258" s="203" t="s">
        <v>53</v>
      </c>
      <c r="O258" s="67"/>
      <c r="P258" s="204">
        <f t="shared" si="71"/>
        <v>0</v>
      </c>
      <c r="Q258" s="204">
        <v>0</v>
      </c>
      <c r="R258" s="204">
        <f t="shared" si="72"/>
        <v>0</v>
      </c>
      <c r="S258" s="204">
        <v>0</v>
      </c>
      <c r="T258" s="205">
        <f t="shared" si="73"/>
        <v>0</v>
      </c>
      <c r="U258" s="37"/>
      <c r="V258" s="37"/>
      <c r="W258" s="37"/>
      <c r="X258" s="37"/>
      <c r="Y258" s="37"/>
      <c r="Z258" s="37"/>
      <c r="AA258" s="37"/>
      <c r="AB258" s="37"/>
      <c r="AC258" s="37"/>
      <c r="AD258" s="37"/>
      <c r="AE258" s="37"/>
      <c r="AR258" s="206" t="s">
        <v>104</v>
      </c>
      <c r="AT258" s="206" t="s">
        <v>264</v>
      </c>
      <c r="AU258" s="206" t="s">
        <v>91</v>
      </c>
      <c r="AY258" s="19" t="s">
        <v>262</v>
      </c>
      <c r="BE258" s="207">
        <f t="shared" si="74"/>
        <v>0</v>
      </c>
      <c r="BF258" s="207">
        <f t="shared" si="75"/>
        <v>0</v>
      </c>
      <c r="BG258" s="207">
        <f t="shared" si="76"/>
        <v>0</v>
      </c>
      <c r="BH258" s="207">
        <f t="shared" si="77"/>
        <v>0</v>
      </c>
      <c r="BI258" s="207">
        <f t="shared" si="78"/>
        <v>0</v>
      </c>
      <c r="BJ258" s="19" t="s">
        <v>89</v>
      </c>
      <c r="BK258" s="207">
        <f t="shared" si="79"/>
        <v>0</v>
      </c>
      <c r="BL258" s="19" t="s">
        <v>104</v>
      </c>
      <c r="BM258" s="206" t="s">
        <v>2570</v>
      </c>
    </row>
    <row r="259" spans="1:65" s="2" customFormat="1" ht="16.5" customHeight="1">
      <c r="A259" s="37"/>
      <c r="B259" s="38"/>
      <c r="C259" s="195" t="s">
        <v>1644</v>
      </c>
      <c r="D259" s="195" t="s">
        <v>264</v>
      </c>
      <c r="E259" s="196" t="s">
        <v>7618</v>
      </c>
      <c r="F259" s="197" t="s">
        <v>7619</v>
      </c>
      <c r="G259" s="198" t="s">
        <v>518</v>
      </c>
      <c r="H259" s="199">
        <v>204</v>
      </c>
      <c r="I259" s="200"/>
      <c r="J259" s="201">
        <f t="shared" si="70"/>
        <v>0</v>
      </c>
      <c r="K259" s="197" t="s">
        <v>44</v>
      </c>
      <c r="L259" s="42"/>
      <c r="M259" s="202" t="s">
        <v>44</v>
      </c>
      <c r="N259" s="203" t="s">
        <v>53</v>
      </c>
      <c r="O259" s="67"/>
      <c r="P259" s="204">
        <f t="shared" si="71"/>
        <v>0</v>
      </c>
      <c r="Q259" s="204">
        <v>0</v>
      </c>
      <c r="R259" s="204">
        <f t="shared" si="72"/>
        <v>0</v>
      </c>
      <c r="S259" s="204">
        <v>0</v>
      </c>
      <c r="T259" s="205">
        <f t="shared" si="73"/>
        <v>0</v>
      </c>
      <c r="U259" s="37"/>
      <c r="V259" s="37"/>
      <c r="W259" s="37"/>
      <c r="X259" s="37"/>
      <c r="Y259" s="37"/>
      <c r="Z259" s="37"/>
      <c r="AA259" s="37"/>
      <c r="AB259" s="37"/>
      <c r="AC259" s="37"/>
      <c r="AD259" s="37"/>
      <c r="AE259" s="37"/>
      <c r="AR259" s="206" t="s">
        <v>104</v>
      </c>
      <c r="AT259" s="206" t="s">
        <v>264</v>
      </c>
      <c r="AU259" s="206" t="s">
        <v>91</v>
      </c>
      <c r="AY259" s="19" t="s">
        <v>262</v>
      </c>
      <c r="BE259" s="207">
        <f t="shared" si="74"/>
        <v>0</v>
      </c>
      <c r="BF259" s="207">
        <f t="shared" si="75"/>
        <v>0</v>
      </c>
      <c r="BG259" s="207">
        <f t="shared" si="76"/>
        <v>0</v>
      </c>
      <c r="BH259" s="207">
        <f t="shared" si="77"/>
        <v>0</v>
      </c>
      <c r="BI259" s="207">
        <f t="shared" si="78"/>
        <v>0</v>
      </c>
      <c r="BJ259" s="19" t="s">
        <v>89</v>
      </c>
      <c r="BK259" s="207">
        <f t="shared" si="79"/>
        <v>0</v>
      </c>
      <c r="BL259" s="19" t="s">
        <v>104</v>
      </c>
      <c r="BM259" s="206" t="s">
        <v>2578</v>
      </c>
    </row>
    <row r="260" spans="1:65" s="2" customFormat="1" ht="16.5" customHeight="1">
      <c r="A260" s="37"/>
      <c r="B260" s="38"/>
      <c r="C260" s="195" t="s">
        <v>1650</v>
      </c>
      <c r="D260" s="195" t="s">
        <v>264</v>
      </c>
      <c r="E260" s="196" t="s">
        <v>7620</v>
      </c>
      <c r="F260" s="197" t="s">
        <v>7525</v>
      </c>
      <c r="G260" s="198" t="s">
        <v>518</v>
      </c>
      <c r="H260" s="199">
        <v>48</v>
      </c>
      <c r="I260" s="200"/>
      <c r="J260" s="201">
        <f t="shared" si="70"/>
        <v>0</v>
      </c>
      <c r="K260" s="197" t="s">
        <v>44</v>
      </c>
      <c r="L260" s="42"/>
      <c r="M260" s="202" t="s">
        <v>44</v>
      </c>
      <c r="N260" s="203" t="s">
        <v>53</v>
      </c>
      <c r="O260" s="67"/>
      <c r="P260" s="204">
        <f t="shared" si="71"/>
        <v>0</v>
      </c>
      <c r="Q260" s="204">
        <v>0</v>
      </c>
      <c r="R260" s="204">
        <f t="shared" si="72"/>
        <v>0</v>
      </c>
      <c r="S260" s="204">
        <v>0</v>
      </c>
      <c r="T260" s="205">
        <f t="shared" si="73"/>
        <v>0</v>
      </c>
      <c r="U260" s="37"/>
      <c r="V260" s="37"/>
      <c r="W260" s="37"/>
      <c r="X260" s="37"/>
      <c r="Y260" s="37"/>
      <c r="Z260" s="37"/>
      <c r="AA260" s="37"/>
      <c r="AB260" s="37"/>
      <c r="AC260" s="37"/>
      <c r="AD260" s="37"/>
      <c r="AE260" s="37"/>
      <c r="AR260" s="206" t="s">
        <v>104</v>
      </c>
      <c r="AT260" s="206" t="s">
        <v>264</v>
      </c>
      <c r="AU260" s="206" t="s">
        <v>91</v>
      </c>
      <c r="AY260" s="19" t="s">
        <v>262</v>
      </c>
      <c r="BE260" s="207">
        <f t="shared" si="74"/>
        <v>0</v>
      </c>
      <c r="BF260" s="207">
        <f t="shared" si="75"/>
        <v>0</v>
      </c>
      <c r="BG260" s="207">
        <f t="shared" si="76"/>
        <v>0</v>
      </c>
      <c r="BH260" s="207">
        <f t="shared" si="77"/>
        <v>0</v>
      </c>
      <c r="BI260" s="207">
        <f t="shared" si="78"/>
        <v>0</v>
      </c>
      <c r="BJ260" s="19" t="s">
        <v>89</v>
      </c>
      <c r="BK260" s="207">
        <f t="shared" si="79"/>
        <v>0</v>
      </c>
      <c r="BL260" s="19" t="s">
        <v>104</v>
      </c>
      <c r="BM260" s="206" t="s">
        <v>2621</v>
      </c>
    </row>
    <row r="261" spans="1:65" s="2" customFormat="1" ht="16.5" customHeight="1">
      <c r="A261" s="37"/>
      <c r="B261" s="38"/>
      <c r="C261" s="195" t="s">
        <v>1659</v>
      </c>
      <c r="D261" s="195" t="s">
        <v>264</v>
      </c>
      <c r="E261" s="196" t="s">
        <v>7621</v>
      </c>
      <c r="F261" s="197" t="s">
        <v>7527</v>
      </c>
      <c r="G261" s="198" t="s">
        <v>518</v>
      </c>
      <c r="H261" s="199">
        <v>48</v>
      </c>
      <c r="I261" s="200"/>
      <c r="J261" s="201">
        <f t="shared" si="70"/>
        <v>0</v>
      </c>
      <c r="K261" s="197" t="s">
        <v>44</v>
      </c>
      <c r="L261" s="42"/>
      <c r="M261" s="202" t="s">
        <v>44</v>
      </c>
      <c r="N261" s="203" t="s">
        <v>53</v>
      </c>
      <c r="O261" s="67"/>
      <c r="P261" s="204">
        <f t="shared" si="71"/>
        <v>0</v>
      </c>
      <c r="Q261" s="204">
        <v>0</v>
      </c>
      <c r="R261" s="204">
        <f t="shared" si="72"/>
        <v>0</v>
      </c>
      <c r="S261" s="204">
        <v>0</v>
      </c>
      <c r="T261" s="205">
        <f t="shared" si="73"/>
        <v>0</v>
      </c>
      <c r="U261" s="37"/>
      <c r="V261" s="37"/>
      <c r="W261" s="37"/>
      <c r="X261" s="37"/>
      <c r="Y261" s="37"/>
      <c r="Z261" s="37"/>
      <c r="AA261" s="37"/>
      <c r="AB261" s="37"/>
      <c r="AC261" s="37"/>
      <c r="AD261" s="37"/>
      <c r="AE261" s="37"/>
      <c r="AR261" s="206" t="s">
        <v>104</v>
      </c>
      <c r="AT261" s="206" t="s">
        <v>264</v>
      </c>
      <c r="AU261" s="206" t="s">
        <v>91</v>
      </c>
      <c r="AY261" s="19" t="s">
        <v>262</v>
      </c>
      <c r="BE261" s="207">
        <f t="shared" si="74"/>
        <v>0</v>
      </c>
      <c r="BF261" s="207">
        <f t="shared" si="75"/>
        <v>0</v>
      </c>
      <c r="BG261" s="207">
        <f t="shared" si="76"/>
        <v>0</v>
      </c>
      <c r="BH261" s="207">
        <f t="shared" si="77"/>
        <v>0</v>
      </c>
      <c r="BI261" s="207">
        <f t="shared" si="78"/>
        <v>0</v>
      </c>
      <c r="BJ261" s="19" t="s">
        <v>89</v>
      </c>
      <c r="BK261" s="207">
        <f t="shared" si="79"/>
        <v>0</v>
      </c>
      <c r="BL261" s="19" t="s">
        <v>104</v>
      </c>
      <c r="BM261" s="206" t="s">
        <v>2629</v>
      </c>
    </row>
    <row r="262" spans="1:65" s="2" customFormat="1" ht="16.5" customHeight="1">
      <c r="A262" s="37"/>
      <c r="B262" s="38"/>
      <c r="C262" s="195" t="s">
        <v>1664</v>
      </c>
      <c r="D262" s="195" t="s">
        <v>264</v>
      </c>
      <c r="E262" s="196" t="s">
        <v>7622</v>
      </c>
      <c r="F262" s="197" t="s">
        <v>7623</v>
      </c>
      <c r="G262" s="198" t="s">
        <v>518</v>
      </c>
      <c r="H262" s="199">
        <v>48</v>
      </c>
      <c r="I262" s="200"/>
      <c r="J262" s="201">
        <f t="shared" si="70"/>
        <v>0</v>
      </c>
      <c r="K262" s="197" t="s">
        <v>44</v>
      </c>
      <c r="L262" s="42"/>
      <c r="M262" s="202" t="s">
        <v>44</v>
      </c>
      <c r="N262" s="203" t="s">
        <v>53</v>
      </c>
      <c r="O262" s="67"/>
      <c r="P262" s="204">
        <f t="shared" si="71"/>
        <v>0</v>
      </c>
      <c r="Q262" s="204">
        <v>0</v>
      </c>
      <c r="R262" s="204">
        <f t="shared" si="72"/>
        <v>0</v>
      </c>
      <c r="S262" s="204">
        <v>0</v>
      </c>
      <c r="T262" s="205">
        <f t="shared" si="73"/>
        <v>0</v>
      </c>
      <c r="U262" s="37"/>
      <c r="V262" s="37"/>
      <c r="W262" s="37"/>
      <c r="X262" s="37"/>
      <c r="Y262" s="37"/>
      <c r="Z262" s="37"/>
      <c r="AA262" s="37"/>
      <c r="AB262" s="37"/>
      <c r="AC262" s="37"/>
      <c r="AD262" s="37"/>
      <c r="AE262" s="37"/>
      <c r="AR262" s="206" t="s">
        <v>104</v>
      </c>
      <c r="AT262" s="206" t="s">
        <v>264</v>
      </c>
      <c r="AU262" s="206" t="s">
        <v>91</v>
      </c>
      <c r="AY262" s="19" t="s">
        <v>262</v>
      </c>
      <c r="BE262" s="207">
        <f t="shared" si="74"/>
        <v>0</v>
      </c>
      <c r="BF262" s="207">
        <f t="shared" si="75"/>
        <v>0</v>
      </c>
      <c r="BG262" s="207">
        <f t="shared" si="76"/>
        <v>0</v>
      </c>
      <c r="BH262" s="207">
        <f t="shared" si="77"/>
        <v>0</v>
      </c>
      <c r="BI262" s="207">
        <f t="shared" si="78"/>
        <v>0</v>
      </c>
      <c r="BJ262" s="19" t="s">
        <v>89</v>
      </c>
      <c r="BK262" s="207">
        <f t="shared" si="79"/>
        <v>0</v>
      </c>
      <c r="BL262" s="19" t="s">
        <v>104</v>
      </c>
      <c r="BM262" s="206" t="s">
        <v>2635</v>
      </c>
    </row>
    <row r="263" spans="1:65" s="2" customFormat="1" ht="16.5" customHeight="1">
      <c r="A263" s="37"/>
      <c r="B263" s="38"/>
      <c r="C263" s="195" t="s">
        <v>1673</v>
      </c>
      <c r="D263" s="195" t="s">
        <v>264</v>
      </c>
      <c r="E263" s="196" t="s">
        <v>7624</v>
      </c>
      <c r="F263" s="197" t="s">
        <v>7531</v>
      </c>
      <c r="G263" s="198" t="s">
        <v>518</v>
      </c>
      <c r="H263" s="199">
        <v>1</v>
      </c>
      <c r="I263" s="200"/>
      <c r="J263" s="201">
        <f t="shared" si="70"/>
        <v>0</v>
      </c>
      <c r="K263" s="197" t="s">
        <v>44</v>
      </c>
      <c r="L263" s="42"/>
      <c r="M263" s="202" t="s">
        <v>44</v>
      </c>
      <c r="N263" s="203" t="s">
        <v>53</v>
      </c>
      <c r="O263" s="67"/>
      <c r="P263" s="204">
        <f t="shared" si="71"/>
        <v>0</v>
      </c>
      <c r="Q263" s="204">
        <v>0</v>
      </c>
      <c r="R263" s="204">
        <f t="shared" si="72"/>
        <v>0</v>
      </c>
      <c r="S263" s="204">
        <v>0</v>
      </c>
      <c r="T263" s="205">
        <f t="shared" si="73"/>
        <v>0</v>
      </c>
      <c r="U263" s="37"/>
      <c r="V263" s="37"/>
      <c r="W263" s="37"/>
      <c r="X263" s="37"/>
      <c r="Y263" s="37"/>
      <c r="Z263" s="37"/>
      <c r="AA263" s="37"/>
      <c r="AB263" s="37"/>
      <c r="AC263" s="37"/>
      <c r="AD263" s="37"/>
      <c r="AE263" s="37"/>
      <c r="AR263" s="206" t="s">
        <v>104</v>
      </c>
      <c r="AT263" s="206" t="s">
        <v>264</v>
      </c>
      <c r="AU263" s="206" t="s">
        <v>91</v>
      </c>
      <c r="AY263" s="19" t="s">
        <v>262</v>
      </c>
      <c r="BE263" s="207">
        <f t="shared" si="74"/>
        <v>0</v>
      </c>
      <c r="BF263" s="207">
        <f t="shared" si="75"/>
        <v>0</v>
      </c>
      <c r="BG263" s="207">
        <f t="shared" si="76"/>
        <v>0</v>
      </c>
      <c r="BH263" s="207">
        <f t="shared" si="77"/>
        <v>0</v>
      </c>
      <c r="BI263" s="207">
        <f t="shared" si="78"/>
        <v>0</v>
      </c>
      <c r="BJ263" s="19" t="s">
        <v>89</v>
      </c>
      <c r="BK263" s="207">
        <f t="shared" si="79"/>
        <v>0</v>
      </c>
      <c r="BL263" s="19" t="s">
        <v>104</v>
      </c>
      <c r="BM263" s="206" t="s">
        <v>2641</v>
      </c>
    </row>
    <row r="264" spans="1:65" s="2" customFormat="1" ht="16.5" customHeight="1">
      <c r="A264" s="37"/>
      <c r="B264" s="38"/>
      <c r="C264" s="195" t="s">
        <v>1681</v>
      </c>
      <c r="D264" s="195" t="s">
        <v>264</v>
      </c>
      <c r="E264" s="196" t="s">
        <v>7625</v>
      </c>
      <c r="F264" s="197" t="s">
        <v>7533</v>
      </c>
      <c r="G264" s="198" t="s">
        <v>518</v>
      </c>
      <c r="H264" s="199">
        <v>48</v>
      </c>
      <c r="I264" s="200"/>
      <c r="J264" s="201">
        <f t="shared" si="70"/>
        <v>0</v>
      </c>
      <c r="K264" s="197" t="s">
        <v>44</v>
      </c>
      <c r="L264" s="42"/>
      <c r="M264" s="202" t="s">
        <v>44</v>
      </c>
      <c r="N264" s="203" t="s">
        <v>53</v>
      </c>
      <c r="O264" s="67"/>
      <c r="P264" s="204">
        <f t="shared" si="71"/>
        <v>0</v>
      </c>
      <c r="Q264" s="204">
        <v>0</v>
      </c>
      <c r="R264" s="204">
        <f t="shared" si="72"/>
        <v>0</v>
      </c>
      <c r="S264" s="204">
        <v>0</v>
      </c>
      <c r="T264" s="205">
        <f t="shared" si="73"/>
        <v>0</v>
      </c>
      <c r="U264" s="37"/>
      <c r="V264" s="37"/>
      <c r="W264" s="37"/>
      <c r="X264" s="37"/>
      <c r="Y264" s="37"/>
      <c r="Z264" s="37"/>
      <c r="AA264" s="37"/>
      <c r="AB264" s="37"/>
      <c r="AC264" s="37"/>
      <c r="AD264" s="37"/>
      <c r="AE264" s="37"/>
      <c r="AR264" s="206" t="s">
        <v>104</v>
      </c>
      <c r="AT264" s="206" t="s">
        <v>264</v>
      </c>
      <c r="AU264" s="206" t="s">
        <v>91</v>
      </c>
      <c r="AY264" s="19" t="s">
        <v>262</v>
      </c>
      <c r="BE264" s="207">
        <f t="shared" si="74"/>
        <v>0</v>
      </c>
      <c r="BF264" s="207">
        <f t="shared" si="75"/>
        <v>0</v>
      </c>
      <c r="BG264" s="207">
        <f t="shared" si="76"/>
        <v>0</v>
      </c>
      <c r="BH264" s="207">
        <f t="shared" si="77"/>
        <v>0</v>
      </c>
      <c r="BI264" s="207">
        <f t="shared" si="78"/>
        <v>0</v>
      </c>
      <c r="BJ264" s="19" t="s">
        <v>89</v>
      </c>
      <c r="BK264" s="207">
        <f t="shared" si="79"/>
        <v>0</v>
      </c>
      <c r="BL264" s="19" t="s">
        <v>104</v>
      </c>
      <c r="BM264" s="206" t="s">
        <v>2647</v>
      </c>
    </row>
    <row r="265" spans="1:65" s="2" customFormat="1" ht="16.5" customHeight="1">
      <c r="A265" s="37"/>
      <c r="B265" s="38"/>
      <c r="C265" s="195" t="s">
        <v>1687</v>
      </c>
      <c r="D265" s="195" t="s">
        <v>264</v>
      </c>
      <c r="E265" s="196" t="s">
        <v>7626</v>
      </c>
      <c r="F265" s="197" t="s">
        <v>7535</v>
      </c>
      <c r="G265" s="198" t="s">
        <v>518</v>
      </c>
      <c r="H265" s="199">
        <v>48</v>
      </c>
      <c r="I265" s="200"/>
      <c r="J265" s="201">
        <f t="shared" si="70"/>
        <v>0</v>
      </c>
      <c r="K265" s="197" t="s">
        <v>44</v>
      </c>
      <c r="L265" s="42"/>
      <c r="M265" s="202" t="s">
        <v>44</v>
      </c>
      <c r="N265" s="203" t="s">
        <v>53</v>
      </c>
      <c r="O265" s="67"/>
      <c r="P265" s="204">
        <f t="shared" si="71"/>
        <v>0</v>
      </c>
      <c r="Q265" s="204">
        <v>0</v>
      </c>
      <c r="R265" s="204">
        <f t="shared" si="72"/>
        <v>0</v>
      </c>
      <c r="S265" s="204">
        <v>0</v>
      </c>
      <c r="T265" s="205">
        <f t="shared" si="73"/>
        <v>0</v>
      </c>
      <c r="U265" s="37"/>
      <c r="V265" s="37"/>
      <c r="W265" s="37"/>
      <c r="X265" s="37"/>
      <c r="Y265" s="37"/>
      <c r="Z265" s="37"/>
      <c r="AA265" s="37"/>
      <c r="AB265" s="37"/>
      <c r="AC265" s="37"/>
      <c r="AD265" s="37"/>
      <c r="AE265" s="37"/>
      <c r="AR265" s="206" t="s">
        <v>104</v>
      </c>
      <c r="AT265" s="206" t="s">
        <v>264</v>
      </c>
      <c r="AU265" s="206" t="s">
        <v>91</v>
      </c>
      <c r="AY265" s="19" t="s">
        <v>262</v>
      </c>
      <c r="BE265" s="207">
        <f t="shared" si="74"/>
        <v>0</v>
      </c>
      <c r="BF265" s="207">
        <f t="shared" si="75"/>
        <v>0</v>
      </c>
      <c r="BG265" s="207">
        <f t="shared" si="76"/>
        <v>0</v>
      </c>
      <c r="BH265" s="207">
        <f t="shared" si="77"/>
        <v>0</v>
      </c>
      <c r="BI265" s="207">
        <f t="shared" si="78"/>
        <v>0</v>
      </c>
      <c r="BJ265" s="19" t="s">
        <v>89</v>
      </c>
      <c r="BK265" s="207">
        <f t="shared" si="79"/>
        <v>0</v>
      </c>
      <c r="BL265" s="19" t="s">
        <v>104</v>
      </c>
      <c r="BM265" s="206" t="s">
        <v>2677</v>
      </c>
    </row>
    <row r="266" spans="1:65" s="2" customFormat="1" ht="16.5" customHeight="1">
      <c r="A266" s="37"/>
      <c r="B266" s="38"/>
      <c r="C266" s="195" t="s">
        <v>1691</v>
      </c>
      <c r="D266" s="195" t="s">
        <v>264</v>
      </c>
      <c r="E266" s="196" t="s">
        <v>7627</v>
      </c>
      <c r="F266" s="197" t="s">
        <v>7537</v>
      </c>
      <c r="G266" s="198" t="s">
        <v>518</v>
      </c>
      <c r="H266" s="199">
        <v>24</v>
      </c>
      <c r="I266" s="200"/>
      <c r="J266" s="201">
        <f t="shared" si="70"/>
        <v>0</v>
      </c>
      <c r="K266" s="197" t="s">
        <v>44</v>
      </c>
      <c r="L266" s="42"/>
      <c r="M266" s="202" t="s">
        <v>44</v>
      </c>
      <c r="N266" s="203" t="s">
        <v>53</v>
      </c>
      <c r="O266" s="67"/>
      <c r="P266" s="204">
        <f t="shared" si="71"/>
        <v>0</v>
      </c>
      <c r="Q266" s="204">
        <v>0</v>
      </c>
      <c r="R266" s="204">
        <f t="shared" si="72"/>
        <v>0</v>
      </c>
      <c r="S266" s="204">
        <v>0</v>
      </c>
      <c r="T266" s="205">
        <f t="shared" si="73"/>
        <v>0</v>
      </c>
      <c r="U266" s="37"/>
      <c r="V266" s="37"/>
      <c r="W266" s="37"/>
      <c r="X266" s="37"/>
      <c r="Y266" s="37"/>
      <c r="Z266" s="37"/>
      <c r="AA266" s="37"/>
      <c r="AB266" s="37"/>
      <c r="AC266" s="37"/>
      <c r="AD266" s="37"/>
      <c r="AE266" s="37"/>
      <c r="AR266" s="206" t="s">
        <v>104</v>
      </c>
      <c r="AT266" s="206" t="s">
        <v>264</v>
      </c>
      <c r="AU266" s="206" t="s">
        <v>91</v>
      </c>
      <c r="AY266" s="19" t="s">
        <v>262</v>
      </c>
      <c r="BE266" s="207">
        <f t="shared" si="74"/>
        <v>0</v>
      </c>
      <c r="BF266" s="207">
        <f t="shared" si="75"/>
        <v>0</v>
      </c>
      <c r="BG266" s="207">
        <f t="shared" si="76"/>
        <v>0</v>
      </c>
      <c r="BH266" s="207">
        <f t="shared" si="77"/>
        <v>0</v>
      </c>
      <c r="BI266" s="207">
        <f t="shared" si="78"/>
        <v>0</v>
      </c>
      <c r="BJ266" s="19" t="s">
        <v>89</v>
      </c>
      <c r="BK266" s="207">
        <f t="shared" si="79"/>
        <v>0</v>
      </c>
      <c r="BL266" s="19" t="s">
        <v>104</v>
      </c>
      <c r="BM266" s="206" t="s">
        <v>2685</v>
      </c>
    </row>
    <row r="267" spans="1:65" s="2" customFormat="1" ht="16.5" customHeight="1">
      <c r="A267" s="37"/>
      <c r="B267" s="38"/>
      <c r="C267" s="195" t="s">
        <v>1698</v>
      </c>
      <c r="D267" s="195" t="s">
        <v>264</v>
      </c>
      <c r="E267" s="196" t="s">
        <v>7628</v>
      </c>
      <c r="F267" s="197" t="s">
        <v>7539</v>
      </c>
      <c r="G267" s="198" t="s">
        <v>518</v>
      </c>
      <c r="H267" s="199">
        <v>1</v>
      </c>
      <c r="I267" s="200"/>
      <c r="J267" s="201">
        <f t="shared" si="70"/>
        <v>0</v>
      </c>
      <c r="K267" s="197" t="s">
        <v>44</v>
      </c>
      <c r="L267" s="42"/>
      <c r="M267" s="202" t="s">
        <v>44</v>
      </c>
      <c r="N267" s="203" t="s">
        <v>53</v>
      </c>
      <c r="O267" s="67"/>
      <c r="P267" s="204">
        <f t="shared" si="71"/>
        <v>0</v>
      </c>
      <c r="Q267" s="204">
        <v>0</v>
      </c>
      <c r="R267" s="204">
        <f t="shared" si="72"/>
        <v>0</v>
      </c>
      <c r="S267" s="204">
        <v>0</v>
      </c>
      <c r="T267" s="205">
        <f t="shared" si="73"/>
        <v>0</v>
      </c>
      <c r="U267" s="37"/>
      <c r="V267" s="37"/>
      <c r="W267" s="37"/>
      <c r="X267" s="37"/>
      <c r="Y267" s="37"/>
      <c r="Z267" s="37"/>
      <c r="AA267" s="37"/>
      <c r="AB267" s="37"/>
      <c r="AC267" s="37"/>
      <c r="AD267" s="37"/>
      <c r="AE267" s="37"/>
      <c r="AR267" s="206" t="s">
        <v>104</v>
      </c>
      <c r="AT267" s="206" t="s">
        <v>264</v>
      </c>
      <c r="AU267" s="206" t="s">
        <v>91</v>
      </c>
      <c r="AY267" s="19" t="s">
        <v>262</v>
      </c>
      <c r="BE267" s="207">
        <f t="shared" si="74"/>
        <v>0</v>
      </c>
      <c r="BF267" s="207">
        <f t="shared" si="75"/>
        <v>0</v>
      </c>
      <c r="BG267" s="207">
        <f t="shared" si="76"/>
        <v>0</v>
      </c>
      <c r="BH267" s="207">
        <f t="shared" si="77"/>
        <v>0</v>
      </c>
      <c r="BI267" s="207">
        <f t="shared" si="78"/>
        <v>0</v>
      </c>
      <c r="BJ267" s="19" t="s">
        <v>89</v>
      </c>
      <c r="BK267" s="207">
        <f t="shared" si="79"/>
        <v>0</v>
      </c>
      <c r="BL267" s="19" t="s">
        <v>104</v>
      </c>
      <c r="BM267" s="206" t="s">
        <v>2691</v>
      </c>
    </row>
    <row r="268" spans="1:65" s="12" customFormat="1" ht="22.75" customHeight="1">
      <c r="B268" s="179"/>
      <c r="C268" s="180"/>
      <c r="D268" s="181" t="s">
        <v>81</v>
      </c>
      <c r="E268" s="193" t="s">
        <v>5404</v>
      </c>
      <c r="F268" s="193" t="s">
        <v>7545</v>
      </c>
      <c r="G268" s="180"/>
      <c r="H268" s="180"/>
      <c r="I268" s="183"/>
      <c r="J268" s="194">
        <f>BK268</f>
        <v>0</v>
      </c>
      <c r="K268" s="180"/>
      <c r="L268" s="185"/>
      <c r="M268" s="186"/>
      <c r="N268" s="187"/>
      <c r="O268" s="187"/>
      <c r="P268" s="188">
        <f>SUM(P269:P287)</f>
        <v>0</v>
      </c>
      <c r="Q268" s="187"/>
      <c r="R268" s="188">
        <f>SUM(R269:R287)</f>
        <v>0</v>
      </c>
      <c r="S268" s="187"/>
      <c r="T268" s="189">
        <f>SUM(T269:T287)</f>
        <v>0</v>
      </c>
      <c r="AR268" s="190" t="s">
        <v>89</v>
      </c>
      <c r="AT268" s="191" t="s">
        <v>81</v>
      </c>
      <c r="AU268" s="191" t="s">
        <v>89</v>
      </c>
      <c r="AY268" s="190" t="s">
        <v>262</v>
      </c>
      <c r="BK268" s="192">
        <f>SUM(BK269:BK287)</f>
        <v>0</v>
      </c>
    </row>
    <row r="269" spans="1:65" s="2" customFormat="1" ht="21.75" customHeight="1">
      <c r="A269" s="37"/>
      <c r="B269" s="38"/>
      <c r="C269" s="195" t="s">
        <v>1726</v>
      </c>
      <c r="D269" s="195" t="s">
        <v>264</v>
      </c>
      <c r="E269" s="196" t="s">
        <v>7629</v>
      </c>
      <c r="F269" s="197" t="s">
        <v>7630</v>
      </c>
      <c r="G269" s="198" t="s">
        <v>518</v>
      </c>
      <c r="H269" s="199">
        <v>1</v>
      </c>
      <c r="I269" s="200"/>
      <c r="J269" s="201">
        <f t="shared" ref="J269:J287" si="80">ROUND(I269*H269,2)</f>
        <v>0</v>
      </c>
      <c r="K269" s="197" t="s">
        <v>44</v>
      </c>
      <c r="L269" s="42"/>
      <c r="M269" s="202" t="s">
        <v>44</v>
      </c>
      <c r="N269" s="203" t="s">
        <v>53</v>
      </c>
      <c r="O269" s="67"/>
      <c r="P269" s="204">
        <f t="shared" ref="P269:P287" si="81">O269*H269</f>
        <v>0</v>
      </c>
      <c r="Q269" s="204">
        <v>0</v>
      </c>
      <c r="R269" s="204">
        <f t="shared" ref="R269:R287" si="82">Q269*H269</f>
        <v>0</v>
      </c>
      <c r="S269" s="204">
        <v>0</v>
      </c>
      <c r="T269" s="205">
        <f t="shared" ref="T269:T287" si="83">S269*H269</f>
        <v>0</v>
      </c>
      <c r="U269" s="37"/>
      <c r="V269" s="37"/>
      <c r="W269" s="37"/>
      <c r="X269" s="37"/>
      <c r="Y269" s="37"/>
      <c r="Z269" s="37"/>
      <c r="AA269" s="37"/>
      <c r="AB269" s="37"/>
      <c r="AC269" s="37"/>
      <c r="AD269" s="37"/>
      <c r="AE269" s="37"/>
      <c r="AR269" s="206" t="s">
        <v>104</v>
      </c>
      <c r="AT269" s="206" t="s">
        <v>264</v>
      </c>
      <c r="AU269" s="206" t="s">
        <v>91</v>
      </c>
      <c r="AY269" s="19" t="s">
        <v>262</v>
      </c>
      <c r="BE269" s="207">
        <f t="shared" ref="BE269:BE287" si="84">IF(N269="základní",J269,0)</f>
        <v>0</v>
      </c>
      <c r="BF269" s="207">
        <f t="shared" ref="BF269:BF287" si="85">IF(N269="snížená",J269,0)</f>
        <v>0</v>
      </c>
      <c r="BG269" s="207">
        <f t="shared" ref="BG269:BG287" si="86">IF(N269="zákl. přenesená",J269,0)</f>
        <v>0</v>
      </c>
      <c r="BH269" s="207">
        <f t="shared" ref="BH269:BH287" si="87">IF(N269="sníž. přenesená",J269,0)</f>
        <v>0</v>
      </c>
      <c r="BI269" s="207">
        <f t="shared" ref="BI269:BI287" si="88">IF(N269="nulová",J269,0)</f>
        <v>0</v>
      </c>
      <c r="BJ269" s="19" t="s">
        <v>89</v>
      </c>
      <c r="BK269" s="207">
        <f t="shared" ref="BK269:BK287" si="89">ROUND(I269*H269,2)</f>
        <v>0</v>
      </c>
      <c r="BL269" s="19" t="s">
        <v>104</v>
      </c>
      <c r="BM269" s="206" t="s">
        <v>2702</v>
      </c>
    </row>
    <row r="270" spans="1:65" s="2" customFormat="1" ht="16.5" customHeight="1">
      <c r="A270" s="37"/>
      <c r="B270" s="38"/>
      <c r="C270" s="195" t="s">
        <v>1731</v>
      </c>
      <c r="D270" s="195" t="s">
        <v>264</v>
      </c>
      <c r="E270" s="196" t="s">
        <v>7606</v>
      </c>
      <c r="F270" s="197" t="s">
        <v>7503</v>
      </c>
      <c r="G270" s="198" t="s">
        <v>518</v>
      </c>
      <c r="H270" s="199">
        <v>1</v>
      </c>
      <c r="I270" s="200"/>
      <c r="J270" s="201">
        <f t="shared" si="80"/>
        <v>0</v>
      </c>
      <c r="K270" s="197" t="s">
        <v>44</v>
      </c>
      <c r="L270" s="42"/>
      <c r="M270" s="202" t="s">
        <v>44</v>
      </c>
      <c r="N270" s="203" t="s">
        <v>53</v>
      </c>
      <c r="O270" s="67"/>
      <c r="P270" s="204">
        <f t="shared" si="81"/>
        <v>0</v>
      </c>
      <c r="Q270" s="204">
        <v>0</v>
      </c>
      <c r="R270" s="204">
        <f t="shared" si="82"/>
        <v>0</v>
      </c>
      <c r="S270" s="204">
        <v>0</v>
      </c>
      <c r="T270" s="205">
        <f t="shared" si="83"/>
        <v>0</v>
      </c>
      <c r="U270" s="37"/>
      <c r="V270" s="37"/>
      <c r="W270" s="37"/>
      <c r="X270" s="37"/>
      <c r="Y270" s="37"/>
      <c r="Z270" s="37"/>
      <c r="AA270" s="37"/>
      <c r="AB270" s="37"/>
      <c r="AC270" s="37"/>
      <c r="AD270" s="37"/>
      <c r="AE270" s="37"/>
      <c r="AR270" s="206" t="s">
        <v>104</v>
      </c>
      <c r="AT270" s="206" t="s">
        <v>264</v>
      </c>
      <c r="AU270" s="206" t="s">
        <v>91</v>
      </c>
      <c r="AY270" s="19" t="s">
        <v>262</v>
      </c>
      <c r="BE270" s="207">
        <f t="shared" si="84"/>
        <v>0</v>
      </c>
      <c r="BF270" s="207">
        <f t="shared" si="85"/>
        <v>0</v>
      </c>
      <c r="BG270" s="207">
        <f t="shared" si="86"/>
        <v>0</v>
      </c>
      <c r="BH270" s="207">
        <f t="shared" si="87"/>
        <v>0</v>
      </c>
      <c r="BI270" s="207">
        <f t="shared" si="88"/>
        <v>0</v>
      </c>
      <c r="BJ270" s="19" t="s">
        <v>89</v>
      </c>
      <c r="BK270" s="207">
        <f t="shared" si="89"/>
        <v>0</v>
      </c>
      <c r="BL270" s="19" t="s">
        <v>104</v>
      </c>
      <c r="BM270" s="206" t="s">
        <v>2710</v>
      </c>
    </row>
    <row r="271" spans="1:65" s="2" customFormat="1" ht="16.5" customHeight="1">
      <c r="A271" s="37"/>
      <c r="B271" s="38"/>
      <c r="C271" s="195" t="s">
        <v>1742</v>
      </c>
      <c r="D271" s="195" t="s">
        <v>264</v>
      </c>
      <c r="E271" s="196" t="s">
        <v>7607</v>
      </c>
      <c r="F271" s="197" t="s">
        <v>7505</v>
      </c>
      <c r="G271" s="198" t="s">
        <v>518</v>
      </c>
      <c r="H271" s="199">
        <v>1</v>
      </c>
      <c r="I271" s="200"/>
      <c r="J271" s="201">
        <f t="shared" si="80"/>
        <v>0</v>
      </c>
      <c r="K271" s="197" t="s">
        <v>44</v>
      </c>
      <c r="L271" s="42"/>
      <c r="M271" s="202" t="s">
        <v>44</v>
      </c>
      <c r="N271" s="203" t="s">
        <v>53</v>
      </c>
      <c r="O271" s="67"/>
      <c r="P271" s="204">
        <f t="shared" si="81"/>
        <v>0</v>
      </c>
      <c r="Q271" s="204">
        <v>0</v>
      </c>
      <c r="R271" s="204">
        <f t="shared" si="82"/>
        <v>0</v>
      </c>
      <c r="S271" s="204">
        <v>0</v>
      </c>
      <c r="T271" s="205">
        <f t="shared" si="83"/>
        <v>0</v>
      </c>
      <c r="U271" s="37"/>
      <c r="V271" s="37"/>
      <c r="W271" s="37"/>
      <c r="X271" s="37"/>
      <c r="Y271" s="37"/>
      <c r="Z271" s="37"/>
      <c r="AA271" s="37"/>
      <c r="AB271" s="37"/>
      <c r="AC271" s="37"/>
      <c r="AD271" s="37"/>
      <c r="AE271" s="37"/>
      <c r="AR271" s="206" t="s">
        <v>104</v>
      </c>
      <c r="AT271" s="206" t="s">
        <v>264</v>
      </c>
      <c r="AU271" s="206" t="s">
        <v>91</v>
      </c>
      <c r="AY271" s="19" t="s">
        <v>262</v>
      </c>
      <c r="BE271" s="207">
        <f t="shared" si="84"/>
        <v>0</v>
      </c>
      <c r="BF271" s="207">
        <f t="shared" si="85"/>
        <v>0</v>
      </c>
      <c r="BG271" s="207">
        <f t="shared" si="86"/>
        <v>0</v>
      </c>
      <c r="BH271" s="207">
        <f t="shared" si="87"/>
        <v>0</v>
      </c>
      <c r="BI271" s="207">
        <f t="shared" si="88"/>
        <v>0</v>
      </c>
      <c r="BJ271" s="19" t="s">
        <v>89</v>
      </c>
      <c r="BK271" s="207">
        <f t="shared" si="89"/>
        <v>0</v>
      </c>
      <c r="BL271" s="19" t="s">
        <v>104</v>
      </c>
      <c r="BM271" s="206" t="s">
        <v>2717</v>
      </c>
    </row>
    <row r="272" spans="1:65" s="2" customFormat="1" ht="16.5" customHeight="1">
      <c r="A272" s="37"/>
      <c r="B272" s="38"/>
      <c r="C272" s="195" t="s">
        <v>1747</v>
      </c>
      <c r="D272" s="195" t="s">
        <v>264</v>
      </c>
      <c r="E272" s="196" t="s">
        <v>7608</v>
      </c>
      <c r="F272" s="197" t="s">
        <v>7609</v>
      </c>
      <c r="G272" s="198" t="s">
        <v>518</v>
      </c>
      <c r="H272" s="199">
        <v>1</v>
      </c>
      <c r="I272" s="200"/>
      <c r="J272" s="201">
        <f t="shared" si="80"/>
        <v>0</v>
      </c>
      <c r="K272" s="197" t="s">
        <v>44</v>
      </c>
      <c r="L272" s="42"/>
      <c r="M272" s="202" t="s">
        <v>44</v>
      </c>
      <c r="N272" s="203" t="s">
        <v>53</v>
      </c>
      <c r="O272" s="67"/>
      <c r="P272" s="204">
        <f t="shared" si="81"/>
        <v>0</v>
      </c>
      <c r="Q272" s="204">
        <v>0</v>
      </c>
      <c r="R272" s="204">
        <f t="shared" si="82"/>
        <v>0</v>
      </c>
      <c r="S272" s="204">
        <v>0</v>
      </c>
      <c r="T272" s="205">
        <f t="shared" si="83"/>
        <v>0</v>
      </c>
      <c r="U272" s="37"/>
      <c r="V272" s="37"/>
      <c r="W272" s="37"/>
      <c r="X272" s="37"/>
      <c r="Y272" s="37"/>
      <c r="Z272" s="37"/>
      <c r="AA272" s="37"/>
      <c r="AB272" s="37"/>
      <c r="AC272" s="37"/>
      <c r="AD272" s="37"/>
      <c r="AE272" s="37"/>
      <c r="AR272" s="206" t="s">
        <v>104</v>
      </c>
      <c r="AT272" s="206" t="s">
        <v>264</v>
      </c>
      <c r="AU272" s="206" t="s">
        <v>91</v>
      </c>
      <c r="AY272" s="19" t="s">
        <v>262</v>
      </c>
      <c r="BE272" s="207">
        <f t="shared" si="84"/>
        <v>0</v>
      </c>
      <c r="BF272" s="207">
        <f t="shared" si="85"/>
        <v>0</v>
      </c>
      <c r="BG272" s="207">
        <f t="shared" si="86"/>
        <v>0</v>
      </c>
      <c r="BH272" s="207">
        <f t="shared" si="87"/>
        <v>0</v>
      </c>
      <c r="BI272" s="207">
        <f t="shared" si="88"/>
        <v>0</v>
      </c>
      <c r="BJ272" s="19" t="s">
        <v>89</v>
      </c>
      <c r="BK272" s="207">
        <f t="shared" si="89"/>
        <v>0</v>
      </c>
      <c r="BL272" s="19" t="s">
        <v>104</v>
      </c>
      <c r="BM272" s="206" t="s">
        <v>2727</v>
      </c>
    </row>
    <row r="273" spans="1:65" s="2" customFormat="1" ht="16.5" customHeight="1">
      <c r="A273" s="37"/>
      <c r="B273" s="38"/>
      <c r="C273" s="195" t="s">
        <v>1754</v>
      </c>
      <c r="D273" s="195" t="s">
        <v>264</v>
      </c>
      <c r="E273" s="196" t="s">
        <v>7631</v>
      </c>
      <c r="F273" s="197" t="s">
        <v>7544</v>
      </c>
      <c r="G273" s="198" t="s">
        <v>518</v>
      </c>
      <c r="H273" s="199">
        <v>2</v>
      </c>
      <c r="I273" s="200"/>
      <c r="J273" s="201">
        <f t="shared" si="80"/>
        <v>0</v>
      </c>
      <c r="K273" s="197" t="s">
        <v>44</v>
      </c>
      <c r="L273" s="42"/>
      <c r="M273" s="202" t="s">
        <v>44</v>
      </c>
      <c r="N273" s="203" t="s">
        <v>53</v>
      </c>
      <c r="O273" s="67"/>
      <c r="P273" s="204">
        <f t="shared" si="81"/>
        <v>0</v>
      </c>
      <c r="Q273" s="204">
        <v>0</v>
      </c>
      <c r="R273" s="204">
        <f t="shared" si="82"/>
        <v>0</v>
      </c>
      <c r="S273" s="204">
        <v>0</v>
      </c>
      <c r="T273" s="205">
        <f t="shared" si="83"/>
        <v>0</v>
      </c>
      <c r="U273" s="37"/>
      <c r="V273" s="37"/>
      <c r="W273" s="37"/>
      <c r="X273" s="37"/>
      <c r="Y273" s="37"/>
      <c r="Z273" s="37"/>
      <c r="AA273" s="37"/>
      <c r="AB273" s="37"/>
      <c r="AC273" s="37"/>
      <c r="AD273" s="37"/>
      <c r="AE273" s="37"/>
      <c r="AR273" s="206" t="s">
        <v>104</v>
      </c>
      <c r="AT273" s="206" t="s">
        <v>264</v>
      </c>
      <c r="AU273" s="206" t="s">
        <v>91</v>
      </c>
      <c r="AY273" s="19" t="s">
        <v>262</v>
      </c>
      <c r="BE273" s="207">
        <f t="shared" si="84"/>
        <v>0</v>
      </c>
      <c r="BF273" s="207">
        <f t="shared" si="85"/>
        <v>0</v>
      </c>
      <c r="BG273" s="207">
        <f t="shared" si="86"/>
        <v>0</v>
      </c>
      <c r="BH273" s="207">
        <f t="shared" si="87"/>
        <v>0</v>
      </c>
      <c r="BI273" s="207">
        <f t="shared" si="88"/>
        <v>0</v>
      </c>
      <c r="BJ273" s="19" t="s">
        <v>89</v>
      </c>
      <c r="BK273" s="207">
        <f t="shared" si="89"/>
        <v>0</v>
      </c>
      <c r="BL273" s="19" t="s">
        <v>104</v>
      </c>
      <c r="BM273" s="206" t="s">
        <v>2737</v>
      </c>
    </row>
    <row r="274" spans="1:65" s="2" customFormat="1" ht="16.5" customHeight="1">
      <c r="A274" s="37"/>
      <c r="B274" s="38"/>
      <c r="C274" s="195" t="s">
        <v>1757</v>
      </c>
      <c r="D274" s="195" t="s">
        <v>264</v>
      </c>
      <c r="E274" s="196" t="s">
        <v>7611</v>
      </c>
      <c r="F274" s="197" t="s">
        <v>7511</v>
      </c>
      <c r="G274" s="198" t="s">
        <v>518</v>
      </c>
      <c r="H274" s="199">
        <v>10</v>
      </c>
      <c r="I274" s="200"/>
      <c r="J274" s="201">
        <f t="shared" si="80"/>
        <v>0</v>
      </c>
      <c r="K274" s="197" t="s">
        <v>44</v>
      </c>
      <c r="L274" s="42"/>
      <c r="M274" s="202" t="s">
        <v>44</v>
      </c>
      <c r="N274" s="203" t="s">
        <v>53</v>
      </c>
      <c r="O274" s="67"/>
      <c r="P274" s="204">
        <f t="shared" si="81"/>
        <v>0</v>
      </c>
      <c r="Q274" s="204">
        <v>0</v>
      </c>
      <c r="R274" s="204">
        <f t="shared" si="82"/>
        <v>0</v>
      </c>
      <c r="S274" s="204">
        <v>0</v>
      </c>
      <c r="T274" s="205">
        <f t="shared" si="83"/>
        <v>0</v>
      </c>
      <c r="U274" s="37"/>
      <c r="V274" s="37"/>
      <c r="W274" s="37"/>
      <c r="X274" s="37"/>
      <c r="Y274" s="37"/>
      <c r="Z274" s="37"/>
      <c r="AA274" s="37"/>
      <c r="AB274" s="37"/>
      <c r="AC274" s="37"/>
      <c r="AD274" s="37"/>
      <c r="AE274" s="37"/>
      <c r="AR274" s="206" t="s">
        <v>104</v>
      </c>
      <c r="AT274" s="206" t="s">
        <v>264</v>
      </c>
      <c r="AU274" s="206" t="s">
        <v>91</v>
      </c>
      <c r="AY274" s="19" t="s">
        <v>262</v>
      </c>
      <c r="BE274" s="207">
        <f t="shared" si="84"/>
        <v>0</v>
      </c>
      <c r="BF274" s="207">
        <f t="shared" si="85"/>
        <v>0</v>
      </c>
      <c r="BG274" s="207">
        <f t="shared" si="86"/>
        <v>0</v>
      </c>
      <c r="BH274" s="207">
        <f t="shared" si="87"/>
        <v>0</v>
      </c>
      <c r="BI274" s="207">
        <f t="shared" si="88"/>
        <v>0</v>
      </c>
      <c r="BJ274" s="19" t="s">
        <v>89</v>
      </c>
      <c r="BK274" s="207">
        <f t="shared" si="89"/>
        <v>0</v>
      </c>
      <c r="BL274" s="19" t="s">
        <v>104</v>
      </c>
      <c r="BM274" s="206" t="s">
        <v>2746</v>
      </c>
    </row>
    <row r="275" spans="1:65" s="2" customFormat="1" ht="16.5" customHeight="1">
      <c r="A275" s="37"/>
      <c r="B275" s="38"/>
      <c r="C275" s="195" t="s">
        <v>1762</v>
      </c>
      <c r="D275" s="195" t="s">
        <v>264</v>
      </c>
      <c r="E275" s="196" t="s">
        <v>7612</v>
      </c>
      <c r="F275" s="197" t="s">
        <v>7513</v>
      </c>
      <c r="G275" s="198" t="s">
        <v>518</v>
      </c>
      <c r="H275" s="199">
        <v>1</v>
      </c>
      <c r="I275" s="200"/>
      <c r="J275" s="201">
        <f t="shared" si="80"/>
        <v>0</v>
      </c>
      <c r="K275" s="197" t="s">
        <v>44</v>
      </c>
      <c r="L275" s="42"/>
      <c r="M275" s="202" t="s">
        <v>44</v>
      </c>
      <c r="N275" s="203" t="s">
        <v>53</v>
      </c>
      <c r="O275" s="67"/>
      <c r="P275" s="204">
        <f t="shared" si="81"/>
        <v>0</v>
      </c>
      <c r="Q275" s="204">
        <v>0</v>
      </c>
      <c r="R275" s="204">
        <f t="shared" si="82"/>
        <v>0</v>
      </c>
      <c r="S275" s="204">
        <v>0</v>
      </c>
      <c r="T275" s="205">
        <f t="shared" si="83"/>
        <v>0</v>
      </c>
      <c r="U275" s="37"/>
      <c r="V275" s="37"/>
      <c r="W275" s="37"/>
      <c r="X275" s="37"/>
      <c r="Y275" s="37"/>
      <c r="Z275" s="37"/>
      <c r="AA275" s="37"/>
      <c r="AB275" s="37"/>
      <c r="AC275" s="37"/>
      <c r="AD275" s="37"/>
      <c r="AE275" s="37"/>
      <c r="AR275" s="206" t="s">
        <v>104</v>
      </c>
      <c r="AT275" s="206" t="s">
        <v>264</v>
      </c>
      <c r="AU275" s="206" t="s">
        <v>91</v>
      </c>
      <c r="AY275" s="19" t="s">
        <v>262</v>
      </c>
      <c r="BE275" s="207">
        <f t="shared" si="84"/>
        <v>0</v>
      </c>
      <c r="BF275" s="207">
        <f t="shared" si="85"/>
        <v>0</v>
      </c>
      <c r="BG275" s="207">
        <f t="shared" si="86"/>
        <v>0</v>
      </c>
      <c r="BH275" s="207">
        <f t="shared" si="87"/>
        <v>0</v>
      </c>
      <c r="BI275" s="207">
        <f t="shared" si="88"/>
        <v>0</v>
      </c>
      <c r="BJ275" s="19" t="s">
        <v>89</v>
      </c>
      <c r="BK275" s="207">
        <f t="shared" si="89"/>
        <v>0</v>
      </c>
      <c r="BL275" s="19" t="s">
        <v>104</v>
      </c>
      <c r="BM275" s="206" t="s">
        <v>2756</v>
      </c>
    </row>
    <row r="276" spans="1:65" s="2" customFormat="1" ht="16.5" customHeight="1">
      <c r="A276" s="37"/>
      <c r="B276" s="38"/>
      <c r="C276" s="195" t="s">
        <v>1766</v>
      </c>
      <c r="D276" s="195" t="s">
        <v>264</v>
      </c>
      <c r="E276" s="196" t="s">
        <v>7613</v>
      </c>
      <c r="F276" s="197" t="s">
        <v>7614</v>
      </c>
      <c r="G276" s="198" t="s">
        <v>518</v>
      </c>
      <c r="H276" s="199">
        <v>9</v>
      </c>
      <c r="I276" s="200"/>
      <c r="J276" s="201">
        <f t="shared" si="80"/>
        <v>0</v>
      </c>
      <c r="K276" s="197" t="s">
        <v>44</v>
      </c>
      <c r="L276" s="42"/>
      <c r="M276" s="202" t="s">
        <v>44</v>
      </c>
      <c r="N276" s="203" t="s">
        <v>53</v>
      </c>
      <c r="O276" s="67"/>
      <c r="P276" s="204">
        <f t="shared" si="81"/>
        <v>0</v>
      </c>
      <c r="Q276" s="204">
        <v>0</v>
      </c>
      <c r="R276" s="204">
        <f t="shared" si="82"/>
        <v>0</v>
      </c>
      <c r="S276" s="204">
        <v>0</v>
      </c>
      <c r="T276" s="205">
        <f t="shared" si="83"/>
        <v>0</v>
      </c>
      <c r="U276" s="37"/>
      <c r="V276" s="37"/>
      <c r="W276" s="37"/>
      <c r="X276" s="37"/>
      <c r="Y276" s="37"/>
      <c r="Z276" s="37"/>
      <c r="AA276" s="37"/>
      <c r="AB276" s="37"/>
      <c r="AC276" s="37"/>
      <c r="AD276" s="37"/>
      <c r="AE276" s="37"/>
      <c r="AR276" s="206" t="s">
        <v>104</v>
      </c>
      <c r="AT276" s="206" t="s">
        <v>264</v>
      </c>
      <c r="AU276" s="206" t="s">
        <v>91</v>
      </c>
      <c r="AY276" s="19" t="s">
        <v>262</v>
      </c>
      <c r="BE276" s="207">
        <f t="shared" si="84"/>
        <v>0</v>
      </c>
      <c r="BF276" s="207">
        <f t="shared" si="85"/>
        <v>0</v>
      </c>
      <c r="BG276" s="207">
        <f t="shared" si="86"/>
        <v>0</v>
      </c>
      <c r="BH276" s="207">
        <f t="shared" si="87"/>
        <v>0</v>
      </c>
      <c r="BI276" s="207">
        <f t="shared" si="88"/>
        <v>0</v>
      </c>
      <c r="BJ276" s="19" t="s">
        <v>89</v>
      </c>
      <c r="BK276" s="207">
        <f t="shared" si="89"/>
        <v>0</v>
      </c>
      <c r="BL276" s="19" t="s">
        <v>104</v>
      </c>
      <c r="BM276" s="206" t="s">
        <v>2762</v>
      </c>
    </row>
    <row r="277" spans="1:65" s="2" customFormat="1" ht="16.5" customHeight="1">
      <c r="A277" s="37"/>
      <c r="B277" s="38"/>
      <c r="C277" s="195" t="s">
        <v>1770</v>
      </c>
      <c r="D277" s="195" t="s">
        <v>264</v>
      </c>
      <c r="E277" s="196" t="s">
        <v>7616</v>
      </c>
      <c r="F277" s="197" t="s">
        <v>7519</v>
      </c>
      <c r="G277" s="198" t="s">
        <v>518</v>
      </c>
      <c r="H277" s="199">
        <v>2</v>
      </c>
      <c r="I277" s="200"/>
      <c r="J277" s="201">
        <f t="shared" si="80"/>
        <v>0</v>
      </c>
      <c r="K277" s="197" t="s">
        <v>44</v>
      </c>
      <c r="L277" s="42"/>
      <c r="M277" s="202" t="s">
        <v>44</v>
      </c>
      <c r="N277" s="203" t="s">
        <v>53</v>
      </c>
      <c r="O277" s="67"/>
      <c r="P277" s="204">
        <f t="shared" si="81"/>
        <v>0</v>
      </c>
      <c r="Q277" s="204">
        <v>0</v>
      </c>
      <c r="R277" s="204">
        <f t="shared" si="82"/>
        <v>0</v>
      </c>
      <c r="S277" s="204">
        <v>0</v>
      </c>
      <c r="T277" s="205">
        <f t="shared" si="83"/>
        <v>0</v>
      </c>
      <c r="U277" s="37"/>
      <c r="V277" s="37"/>
      <c r="W277" s="37"/>
      <c r="X277" s="37"/>
      <c r="Y277" s="37"/>
      <c r="Z277" s="37"/>
      <c r="AA277" s="37"/>
      <c r="AB277" s="37"/>
      <c r="AC277" s="37"/>
      <c r="AD277" s="37"/>
      <c r="AE277" s="37"/>
      <c r="AR277" s="206" t="s">
        <v>104</v>
      </c>
      <c r="AT277" s="206" t="s">
        <v>264</v>
      </c>
      <c r="AU277" s="206" t="s">
        <v>91</v>
      </c>
      <c r="AY277" s="19" t="s">
        <v>262</v>
      </c>
      <c r="BE277" s="207">
        <f t="shared" si="84"/>
        <v>0</v>
      </c>
      <c r="BF277" s="207">
        <f t="shared" si="85"/>
        <v>0</v>
      </c>
      <c r="BG277" s="207">
        <f t="shared" si="86"/>
        <v>0</v>
      </c>
      <c r="BH277" s="207">
        <f t="shared" si="87"/>
        <v>0</v>
      </c>
      <c r="BI277" s="207">
        <f t="shared" si="88"/>
        <v>0</v>
      </c>
      <c r="BJ277" s="19" t="s">
        <v>89</v>
      </c>
      <c r="BK277" s="207">
        <f t="shared" si="89"/>
        <v>0</v>
      </c>
      <c r="BL277" s="19" t="s">
        <v>104</v>
      </c>
      <c r="BM277" s="206" t="s">
        <v>2772</v>
      </c>
    </row>
    <row r="278" spans="1:65" s="2" customFormat="1" ht="16.5" customHeight="1">
      <c r="A278" s="37"/>
      <c r="B278" s="38"/>
      <c r="C278" s="195" t="s">
        <v>1774</v>
      </c>
      <c r="D278" s="195" t="s">
        <v>264</v>
      </c>
      <c r="E278" s="196" t="s">
        <v>7617</v>
      </c>
      <c r="F278" s="197" t="s">
        <v>7521</v>
      </c>
      <c r="G278" s="198" t="s">
        <v>518</v>
      </c>
      <c r="H278" s="199">
        <v>4</v>
      </c>
      <c r="I278" s="200"/>
      <c r="J278" s="201">
        <f t="shared" si="80"/>
        <v>0</v>
      </c>
      <c r="K278" s="197" t="s">
        <v>44</v>
      </c>
      <c r="L278" s="42"/>
      <c r="M278" s="202" t="s">
        <v>44</v>
      </c>
      <c r="N278" s="203" t="s">
        <v>53</v>
      </c>
      <c r="O278" s="67"/>
      <c r="P278" s="204">
        <f t="shared" si="81"/>
        <v>0</v>
      </c>
      <c r="Q278" s="204">
        <v>0</v>
      </c>
      <c r="R278" s="204">
        <f t="shared" si="82"/>
        <v>0</v>
      </c>
      <c r="S278" s="204">
        <v>0</v>
      </c>
      <c r="T278" s="205">
        <f t="shared" si="83"/>
        <v>0</v>
      </c>
      <c r="U278" s="37"/>
      <c r="V278" s="37"/>
      <c r="W278" s="37"/>
      <c r="X278" s="37"/>
      <c r="Y278" s="37"/>
      <c r="Z278" s="37"/>
      <c r="AA278" s="37"/>
      <c r="AB278" s="37"/>
      <c r="AC278" s="37"/>
      <c r="AD278" s="37"/>
      <c r="AE278" s="37"/>
      <c r="AR278" s="206" t="s">
        <v>104</v>
      </c>
      <c r="AT278" s="206" t="s">
        <v>264</v>
      </c>
      <c r="AU278" s="206" t="s">
        <v>91</v>
      </c>
      <c r="AY278" s="19" t="s">
        <v>262</v>
      </c>
      <c r="BE278" s="207">
        <f t="shared" si="84"/>
        <v>0</v>
      </c>
      <c r="BF278" s="207">
        <f t="shared" si="85"/>
        <v>0</v>
      </c>
      <c r="BG278" s="207">
        <f t="shared" si="86"/>
        <v>0</v>
      </c>
      <c r="BH278" s="207">
        <f t="shared" si="87"/>
        <v>0</v>
      </c>
      <c r="BI278" s="207">
        <f t="shared" si="88"/>
        <v>0</v>
      </c>
      <c r="BJ278" s="19" t="s">
        <v>89</v>
      </c>
      <c r="BK278" s="207">
        <f t="shared" si="89"/>
        <v>0</v>
      </c>
      <c r="BL278" s="19" t="s">
        <v>104</v>
      </c>
      <c r="BM278" s="206" t="s">
        <v>2788</v>
      </c>
    </row>
    <row r="279" spans="1:65" s="2" customFormat="1" ht="16.5" customHeight="1">
      <c r="A279" s="37"/>
      <c r="B279" s="38"/>
      <c r="C279" s="195" t="s">
        <v>1781</v>
      </c>
      <c r="D279" s="195" t="s">
        <v>264</v>
      </c>
      <c r="E279" s="196" t="s">
        <v>7618</v>
      </c>
      <c r="F279" s="197" t="s">
        <v>7619</v>
      </c>
      <c r="G279" s="198" t="s">
        <v>518</v>
      </c>
      <c r="H279" s="199">
        <v>204</v>
      </c>
      <c r="I279" s="200"/>
      <c r="J279" s="201">
        <f t="shared" si="80"/>
        <v>0</v>
      </c>
      <c r="K279" s="197" t="s">
        <v>44</v>
      </c>
      <c r="L279" s="42"/>
      <c r="M279" s="202" t="s">
        <v>44</v>
      </c>
      <c r="N279" s="203" t="s">
        <v>53</v>
      </c>
      <c r="O279" s="67"/>
      <c r="P279" s="204">
        <f t="shared" si="81"/>
        <v>0</v>
      </c>
      <c r="Q279" s="204">
        <v>0</v>
      </c>
      <c r="R279" s="204">
        <f t="shared" si="82"/>
        <v>0</v>
      </c>
      <c r="S279" s="204">
        <v>0</v>
      </c>
      <c r="T279" s="205">
        <f t="shared" si="83"/>
        <v>0</v>
      </c>
      <c r="U279" s="37"/>
      <c r="V279" s="37"/>
      <c r="W279" s="37"/>
      <c r="X279" s="37"/>
      <c r="Y279" s="37"/>
      <c r="Z279" s="37"/>
      <c r="AA279" s="37"/>
      <c r="AB279" s="37"/>
      <c r="AC279" s="37"/>
      <c r="AD279" s="37"/>
      <c r="AE279" s="37"/>
      <c r="AR279" s="206" t="s">
        <v>104</v>
      </c>
      <c r="AT279" s="206" t="s">
        <v>264</v>
      </c>
      <c r="AU279" s="206" t="s">
        <v>91</v>
      </c>
      <c r="AY279" s="19" t="s">
        <v>262</v>
      </c>
      <c r="BE279" s="207">
        <f t="shared" si="84"/>
        <v>0</v>
      </c>
      <c r="BF279" s="207">
        <f t="shared" si="85"/>
        <v>0</v>
      </c>
      <c r="BG279" s="207">
        <f t="shared" si="86"/>
        <v>0</v>
      </c>
      <c r="BH279" s="207">
        <f t="shared" si="87"/>
        <v>0</v>
      </c>
      <c r="BI279" s="207">
        <f t="shared" si="88"/>
        <v>0</v>
      </c>
      <c r="BJ279" s="19" t="s">
        <v>89</v>
      </c>
      <c r="BK279" s="207">
        <f t="shared" si="89"/>
        <v>0</v>
      </c>
      <c r="BL279" s="19" t="s">
        <v>104</v>
      </c>
      <c r="BM279" s="206" t="s">
        <v>2800</v>
      </c>
    </row>
    <row r="280" spans="1:65" s="2" customFormat="1" ht="16.5" customHeight="1">
      <c r="A280" s="37"/>
      <c r="B280" s="38"/>
      <c r="C280" s="195" t="s">
        <v>1786</v>
      </c>
      <c r="D280" s="195" t="s">
        <v>264</v>
      </c>
      <c r="E280" s="196" t="s">
        <v>7620</v>
      </c>
      <c r="F280" s="197" t="s">
        <v>7525</v>
      </c>
      <c r="G280" s="198" t="s">
        <v>518</v>
      </c>
      <c r="H280" s="199">
        <v>48</v>
      </c>
      <c r="I280" s="200"/>
      <c r="J280" s="201">
        <f t="shared" si="80"/>
        <v>0</v>
      </c>
      <c r="K280" s="197" t="s">
        <v>44</v>
      </c>
      <c r="L280" s="42"/>
      <c r="M280" s="202" t="s">
        <v>44</v>
      </c>
      <c r="N280" s="203" t="s">
        <v>53</v>
      </c>
      <c r="O280" s="67"/>
      <c r="P280" s="204">
        <f t="shared" si="81"/>
        <v>0</v>
      </c>
      <c r="Q280" s="204">
        <v>0</v>
      </c>
      <c r="R280" s="204">
        <f t="shared" si="82"/>
        <v>0</v>
      </c>
      <c r="S280" s="204">
        <v>0</v>
      </c>
      <c r="T280" s="205">
        <f t="shared" si="83"/>
        <v>0</v>
      </c>
      <c r="U280" s="37"/>
      <c r="V280" s="37"/>
      <c r="W280" s="37"/>
      <c r="X280" s="37"/>
      <c r="Y280" s="37"/>
      <c r="Z280" s="37"/>
      <c r="AA280" s="37"/>
      <c r="AB280" s="37"/>
      <c r="AC280" s="37"/>
      <c r="AD280" s="37"/>
      <c r="AE280" s="37"/>
      <c r="AR280" s="206" t="s">
        <v>104</v>
      </c>
      <c r="AT280" s="206" t="s">
        <v>264</v>
      </c>
      <c r="AU280" s="206" t="s">
        <v>91</v>
      </c>
      <c r="AY280" s="19" t="s">
        <v>262</v>
      </c>
      <c r="BE280" s="207">
        <f t="shared" si="84"/>
        <v>0</v>
      </c>
      <c r="BF280" s="207">
        <f t="shared" si="85"/>
        <v>0</v>
      </c>
      <c r="BG280" s="207">
        <f t="shared" si="86"/>
        <v>0</v>
      </c>
      <c r="BH280" s="207">
        <f t="shared" si="87"/>
        <v>0</v>
      </c>
      <c r="BI280" s="207">
        <f t="shared" si="88"/>
        <v>0</v>
      </c>
      <c r="BJ280" s="19" t="s">
        <v>89</v>
      </c>
      <c r="BK280" s="207">
        <f t="shared" si="89"/>
        <v>0</v>
      </c>
      <c r="BL280" s="19" t="s">
        <v>104</v>
      </c>
      <c r="BM280" s="206" t="s">
        <v>2859</v>
      </c>
    </row>
    <row r="281" spans="1:65" s="2" customFormat="1" ht="16.5" customHeight="1">
      <c r="A281" s="37"/>
      <c r="B281" s="38"/>
      <c r="C281" s="195" t="s">
        <v>1792</v>
      </c>
      <c r="D281" s="195" t="s">
        <v>264</v>
      </c>
      <c r="E281" s="196" t="s">
        <v>7621</v>
      </c>
      <c r="F281" s="197" t="s">
        <v>7527</v>
      </c>
      <c r="G281" s="198" t="s">
        <v>518</v>
      </c>
      <c r="H281" s="199">
        <v>48</v>
      </c>
      <c r="I281" s="200"/>
      <c r="J281" s="201">
        <f t="shared" si="80"/>
        <v>0</v>
      </c>
      <c r="K281" s="197" t="s">
        <v>44</v>
      </c>
      <c r="L281" s="42"/>
      <c r="M281" s="202" t="s">
        <v>44</v>
      </c>
      <c r="N281" s="203" t="s">
        <v>53</v>
      </c>
      <c r="O281" s="67"/>
      <c r="P281" s="204">
        <f t="shared" si="81"/>
        <v>0</v>
      </c>
      <c r="Q281" s="204">
        <v>0</v>
      </c>
      <c r="R281" s="204">
        <f t="shared" si="82"/>
        <v>0</v>
      </c>
      <c r="S281" s="204">
        <v>0</v>
      </c>
      <c r="T281" s="205">
        <f t="shared" si="83"/>
        <v>0</v>
      </c>
      <c r="U281" s="37"/>
      <c r="V281" s="37"/>
      <c r="W281" s="37"/>
      <c r="X281" s="37"/>
      <c r="Y281" s="37"/>
      <c r="Z281" s="37"/>
      <c r="AA281" s="37"/>
      <c r="AB281" s="37"/>
      <c r="AC281" s="37"/>
      <c r="AD281" s="37"/>
      <c r="AE281" s="37"/>
      <c r="AR281" s="206" t="s">
        <v>104</v>
      </c>
      <c r="AT281" s="206" t="s">
        <v>264</v>
      </c>
      <c r="AU281" s="206" t="s">
        <v>91</v>
      </c>
      <c r="AY281" s="19" t="s">
        <v>262</v>
      </c>
      <c r="BE281" s="207">
        <f t="shared" si="84"/>
        <v>0</v>
      </c>
      <c r="BF281" s="207">
        <f t="shared" si="85"/>
        <v>0</v>
      </c>
      <c r="BG281" s="207">
        <f t="shared" si="86"/>
        <v>0</v>
      </c>
      <c r="BH281" s="207">
        <f t="shared" si="87"/>
        <v>0</v>
      </c>
      <c r="BI281" s="207">
        <f t="shared" si="88"/>
        <v>0</v>
      </c>
      <c r="BJ281" s="19" t="s">
        <v>89</v>
      </c>
      <c r="BK281" s="207">
        <f t="shared" si="89"/>
        <v>0</v>
      </c>
      <c r="BL281" s="19" t="s">
        <v>104</v>
      </c>
      <c r="BM281" s="206" t="s">
        <v>2865</v>
      </c>
    </row>
    <row r="282" spans="1:65" s="2" customFormat="1" ht="16.5" customHeight="1">
      <c r="A282" s="37"/>
      <c r="B282" s="38"/>
      <c r="C282" s="195" t="s">
        <v>1796</v>
      </c>
      <c r="D282" s="195" t="s">
        <v>264</v>
      </c>
      <c r="E282" s="196" t="s">
        <v>7622</v>
      </c>
      <c r="F282" s="197" t="s">
        <v>7623</v>
      </c>
      <c r="G282" s="198" t="s">
        <v>518</v>
      </c>
      <c r="H282" s="199">
        <v>48</v>
      </c>
      <c r="I282" s="200"/>
      <c r="J282" s="201">
        <f t="shared" si="80"/>
        <v>0</v>
      </c>
      <c r="K282" s="197" t="s">
        <v>44</v>
      </c>
      <c r="L282" s="42"/>
      <c r="M282" s="202" t="s">
        <v>44</v>
      </c>
      <c r="N282" s="203" t="s">
        <v>53</v>
      </c>
      <c r="O282" s="67"/>
      <c r="P282" s="204">
        <f t="shared" si="81"/>
        <v>0</v>
      </c>
      <c r="Q282" s="204">
        <v>0</v>
      </c>
      <c r="R282" s="204">
        <f t="shared" si="82"/>
        <v>0</v>
      </c>
      <c r="S282" s="204">
        <v>0</v>
      </c>
      <c r="T282" s="205">
        <f t="shared" si="83"/>
        <v>0</v>
      </c>
      <c r="U282" s="37"/>
      <c r="V282" s="37"/>
      <c r="W282" s="37"/>
      <c r="X282" s="37"/>
      <c r="Y282" s="37"/>
      <c r="Z282" s="37"/>
      <c r="AA282" s="37"/>
      <c r="AB282" s="37"/>
      <c r="AC282" s="37"/>
      <c r="AD282" s="37"/>
      <c r="AE282" s="37"/>
      <c r="AR282" s="206" t="s">
        <v>104</v>
      </c>
      <c r="AT282" s="206" t="s">
        <v>264</v>
      </c>
      <c r="AU282" s="206" t="s">
        <v>91</v>
      </c>
      <c r="AY282" s="19" t="s">
        <v>262</v>
      </c>
      <c r="BE282" s="207">
        <f t="shared" si="84"/>
        <v>0</v>
      </c>
      <c r="BF282" s="207">
        <f t="shared" si="85"/>
        <v>0</v>
      </c>
      <c r="BG282" s="207">
        <f t="shared" si="86"/>
        <v>0</v>
      </c>
      <c r="BH282" s="207">
        <f t="shared" si="87"/>
        <v>0</v>
      </c>
      <c r="BI282" s="207">
        <f t="shared" si="88"/>
        <v>0</v>
      </c>
      <c r="BJ282" s="19" t="s">
        <v>89</v>
      </c>
      <c r="BK282" s="207">
        <f t="shared" si="89"/>
        <v>0</v>
      </c>
      <c r="BL282" s="19" t="s">
        <v>104</v>
      </c>
      <c r="BM282" s="206" t="s">
        <v>2871</v>
      </c>
    </row>
    <row r="283" spans="1:65" s="2" customFormat="1" ht="16.5" customHeight="1">
      <c r="A283" s="37"/>
      <c r="B283" s="38"/>
      <c r="C283" s="195" t="s">
        <v>1805</v>
      </c>
      <c r="D283" s="195" t="s">
        <v>264</v>
      </c>
      <c r="E283" s="196" t="s">
        <v>7624</v>
      </c>
      <c r="F283" s="197" t="s">
        <v>7531</v>
      </c>
      <c r="G283" s="198" t="s">
        <v>518</v>
      </c>
      <c r="H283" s="199">
        <v>1</v>
      </c>
      <c r="I283" s="200"/>
      <c r="J283" s="201">
        <f t="shared" si="80"/>
        <v>0</v>
      </c>
      <c r="K283" s="197" t="s">
        <v>44</v>
      </c>
      <c r="L283" s="42"/>
      <c r="M283" s="202" t="s">
        <v>44</v>
      </c>
      <c r="N283" s="203" t="s">
        <v>53</v>
      </c>
      <c r="O283" s="67"/>
      <c r="P283" s="204">
        <f t="shared" si="81"/>
        <v>0</v>
      </c>
      <c r="Q283" s="204">
        <v>0</v>
      </c>
      <c r="R283" s="204">
        <f t="shared" si="82"/>
        <v>0</v>
      </c>
      <c r="S283" s="204">
        <v>0</v>
      </c>
      <c r="T283" s="205">
        <f t="shared" si="83"/>
        <v>0</v>
      </c>
      <c r="U283" s="37"/>
      <c r="V283" s="37"/>
      <c r="W283" s="37"/>
      <c r="X283" s="37"/>
      <c r="Y283" s="37"/>
      <c r="Z283" s="37"/>
      <c r="AA283" s="37"/>
      <c r="AB283" s="37"/>
      <c r="AC283" s="37"/>
      <c r="AD283" s="37"/>
      <c r="AE283" s="37"/>
      <c r="AR283" s="206" t="s">
        <v>104</v>
      </c>
      <c r="AT283" s="206" t="s">
        <v>264</v>
      </c>
      <c r="AU283" s="206" t="s">
        <v>91</v>
      </c>
      <c r="AY283" s="19" t="s">
        <v>262</v>
      </c>
      <c r="BE283" s="207">
        <f t="shared" si="84"/>
        <v>0</v>
      </c>
      <c r="BF283" s="207">
        <f t="shared" si="85"/>
        <v>0</v>
      </c>
      <c r="BG283" s="207">
        <f t="shared" si="86"/>
        <v>0</v>
      </c>
      <c r="BH283" s="207">
        <f t="shared" si="87"/>
        <v>0</v>
      </c>
      <c r="BI283" s="207">
        <f t="shared" si="88"/>
        <v>0</v>
      </c>
      <c r="BJ283" s="19" t="s">
        <v>89</v>
      </c>
      <c r="BK283" s="207">
        <f t="shared" si="89"/>
        <v>0</v>
      </c>
      <c r="BL283" s="19" t="s">
        <v>104</v>
      </c>
      <c r="BM283" s="206" t="s">
        <v>2877</v>
      </c>
    </row>
    <row r="284" spans="1:65" s="2" customFormat="1" ht="16.5" customHeight="1">
      <c r="A284" s="37"/>
      <c r="B284" s="38"/>
      <c r="C284" s="195" t="s">
        <v>1809</v>
      </c>
      <c r="D284" s="195" t="s">
        <v>264</v>
      </c>
      <c r="E284" s="196" t="s">
        <v>7625</v>
      </c>
      <c r="F284" s="197" t="s">
        <v>7533</v>
      </c>
      <c r="G284" s="198" t="s">
        <v>518</v>
      </c>
      <c r="H284" s="199">
        <v>48</v>
      </c>
      <c r="I284" s="200"/>
      <c r="J284" s="201">
        <f t="shared" si="80"/>
        <v>0</v>
      </c>
      <c r="K284" s="197" t="s">
        <v>44</v>
      </c>
      <c r="L284" s="42"/>
      <c r="M284" s="202" t="s">
        <v>44</v>
      </c>
      <c r="N284" s="203" t="s">
        <v>53</v>
      </c>
      <c r="O284" s="67"/>
      <c r="P284" s="204">
        <f t="shared" si="81"/>
        <v>0</v>
      </c>
      <c r="Q284" s="204">
        <v>0</v>
      </c>
      <c r="R284" s="204">
        <f t="shared" si="82"/>
        <v>0</v>
      </c>
      <c r="S284" s="204">
        <v>0</v>
      </c>
      <c r="T284" s="205">
        <f t="shared" si="83"/>
        <v>0</v>
      </c>
      <c r="U284" s="37"/>
      <c r="V284" s="37"/>
      <c r="W284" s="37"/>
      <c r="X284" s="37"/>
      <c r="Y284" s="37"/>
      <c r="Z284" s="37"/>
      <c r="AA284" s="37"/>
      <c r="AB284" s="37"/>
      <c r="AC284" s="37"/>
      <c r="AD284" s="37"/>
      <c r="AE284" s="37"/>
      <c r="AR284" s="206" t="s">
        <v>104</v>
      </c>
      <c r="AT284" s="206" t="s">
        <v>264</v>
      </c>
      <c r="AU284" s="206" t="s">
        <v>91</v>
      </c>
      <c r="AY284" s="19" t="s">
        <v>262</v>
      </c>
      <c r="BE284" s="207">
        <f t="shared" si="84"/>
        <v>0</v>
      </c>
      <c r="BF284" s="207">
        <f t="shared" si="85"/>
        <v>0</v>
      </c>
      <c r="BG284" s="207">
        <f t="shared" si="86"/>
        <v>0</v>
      </c>
      <c r="BH284" s="207">
        <f t="shared" si="87"/>
        <v>0</v>
      </c>
      <c r="BI284" s="207">
        <f t="shared" si="88"/>
        <v>0</v>
      </c>
      <c r="BJ284" s="19" t="s">
        <v>89</v>
      </c>
      <c r="BK284" s="207">
        <f t="shared" si="89"/>
        <v>0</v>
      </c>
      <c r="BL284" s="19" t="s">
        <v>104</v>
      </c>
      <c r="BM284" s="206" t="s">
        <v>2883</v>
      </c>
    </row>
    <row r="285" spans="1:65" s="2" customFormat="1" ht="16.5" customHeight="1">
      <c r="A285" s="37"/>
      <c r="B285" s="38"/>
      <c r="C285" s="195" t="s">
        <v>1816</v>
      </c>
      <c r="D285" s="195" t="s">
        <v>264</v>
      </c>
      <c r="E285" s="196" t="s">
        <v>7626</v>
      </c>
      <c r="F285" s="197" t="s">
        <v>7535</v>
      </c>
      <c r="G285" s="198" t="s">
        <v>518</v>
      </c>
      <c r="H285" s="199">
        <v>48</v>
      </c>
      <c r="I285" s="200"/>
      <c r="J285" s="201">
        <f t="shared" si="80"/>
        <v>0</v>
      </c>
      <c r="K285" s="197" t="s">
        <v>44</v>
      </c>
      <c r="L285" s="42"/>
      <c r="M285" s="202" t="s">
        <v>44</v>
      </c>
      <c r="N285" s="203" t="s">
        <v>53</v>
      </c>
      <c r="O285" s="67"/>
      <c r="P285" s="204">
        <f t="shared" si="81"/>
        <v>0</v>
      </c>
      <c r="Q285" s="204">
        <v>0</v>
      </c>
      <c r="R285" s="204">
        <f t="shared" si="82"/>
        <v>0</v>
      </c>
      <c r="S285" s="204">
        <v>0</v>
      </c>
      <c r="T285" s="205">
        <f t="shared" si="83"/>
        <v>0</v>
      </c>
      <c r="U285" s="37"/>
      <c r="V285" s="37"/>
      <c r="W285" s="37"/>
      <c r="X285" s="37"/>
      <c r="Y285" s="37"/>
      <c r="Z285" s="37"/>
      <c r="AA285" s="37"/>
      <c r="AB285" s="37"/>
      <c r="AC285" s="37"/>
      <c r="AD285" s="37"/>
      <c r="AE285" s="37"/>
      <c r="AR285" s="206" t="s">
        <v>104</v>
      </c>
      <c r="AT285" s="206" t="s">
        <v>264</v>
      </c>
      <c r="AU285" s="206" t="s">
        <v>91</v>
      </c>
      <c r="AY285" s="19" t="s">
        <v>262</v>
      </c>
      <c r="BE285" s="207">
        <f t="shared" si="84"/>
        <v>0</v>
      </c>
      <c r="BF285" s="207">
        <f t="shared" si="85"/>
        <v>0</v>
      </c>
      <c r="BG285" s="207">
        <f t="shared" si="86"/>
        <v>0</v>
      </c>
      <c r="BH285" s="207">
        <f t="shared" si="87"/>
        <v>0</v>
      </c>
      <c r="BI285" s="207">
        <f t="shared" si="88"/>
        <v>0</v>
      </c>
      <c r="BJ285" s="19" t="s">
        <v>89</v>
      </c>
      <c r="BK285" s="207">
        <f t="shared" si="89"/>
        <v>0</v>
      </c>
      <c r="BL285" s="19" t="s">
        <v>104</v>
      </c>
      <c r="BM285" s="206" t="s">
        <v>2892</v>
      </c>
    </row>
    <row r="286" spans="1:65" s="2" customFormat="1" ht="16.5" customHeight="1">
      <c r="A286" s="37"/>
      <c r="B286" s="38"/>
      <c r="C286" s="195" t="s">
        <v>1821</v>
      </c>
      <c r="D286" s="195" t="s">
        <v>264</v>
      </c>
      <c r="E286" s="196" t="s">
        <v>7627</v>
      </c>
      <c r="F286" s="197" t="s">
        <v>7537</v>
      </c>
      <c r="G286" s="198" t="s">
        <v>518</v>
      </c>
      <c r="H286" s="199">
        <v>24</v>
      </c>
      <c r="I286" s="200"/>
      <c r="J286" s="201">
        <f t="shared" si="80"/>
        <v>0</v>
      </c>
      <c r="K286" s="197" t="s">
        <v>44</v>
      </c>
      <c r="L286" s="42"/>
      <c r="M286" s="202" t="s">
        <v>44</v>
      </c>
      <c r="N286" s="203" t="s">
        <v>53</v>
      </c>
      <c r="O286" s="67"/>
      <c r="P286" s="204">
        <f t="shared" si="81"/>
        <v>0</v>
      </c>
      <c r="Q286" s="204">
        <v>0</v>
      </c>
      <c r="R286" s="204">
        <f t="shared" si="82"/>
        <v>0</v>
      </c>
      <c r="S286" s="204">
        <v>0</v>
      </c>
      <c r="T286" s="205">
        <f t="shared" si="83"/>
        <v>0</v>
      </c>
      <c r="U286" s="37"/>
      <c r="V286" s="37"/>
      <c r="W286" s="37"/>
      <c r="X286" s="37"/>
      <c r="Y286" s="37"/>
      <c r="Z286" s="37"/>
      <c r="AA286" s="37"/>
      <c r="AB286" s="37"/>
      <c r="AC286" s="37"/>
      <c r="AD286" s="37"/>
      <c r="AE286" s="37"/>
      <c r="AR286" s="206" t="s">
        <v>104</v>
      </c>
      <c r="AT286" s="206" t="s">
        <v>264</v>
      </c>
      <c r="AU286" s="206" t="s">
        <v>91</v>
      </c>
      <c r="AY286" s="19" t="s">
        <v>262</v>
      </c>
      <c r="BE286" s="207">
        <f t="shared" si="84"/>
        <v>0</v>
      </c>
      <c r="BF286" s="207">
        <f t="shared" si="85"/>
        <v>0</v>
      </c>
      <c r="BG286" s="207">
        <f t="shared" si="86"/>
        <v>0</v>
      </c>
      <c r="BH286" s="207">
        <f t="shared" si="87"/>
        <v>0</v>
      </c>
      <c r="BI286" s="207">
        <f t="shared" si="88"/>
        <v>0</v>
      </c>
      <c r="BJ286" s="19" t="s">
        <v>89</v>
      </c>
      <c r="BK286" s="207">
        <f t="shared" si="89"/>
        <v>0</v>
      </c>
      <c r="BL286" s="19" t="s">
        <v>104</v>
      </c>
      <c r="BM286" s="206" t="s">
        <v>2898</v>
      </c>
    </row>
    <row r="287" spans="1:65" s="2" customFormat="1" ht="16.5" customHeight="1">
      <c r="A287" s="37"/>
      <c r="B287" s="38"/>
      <c r="C287" s="195" t="s">
        <v>1826</v>
      </c>
      <c r="D287" s="195" t="s">
        <v>264</v>
      </c>
      <c r="E287" s="196" t="s">
        <v>7628</v>
      </c>
      <c r="F287" s="197" t="s">
        <v>7539</v>
      </c>
      <c r="G287" s="198" t="s">
        <v>518</v>
      </c>
      <c r="H287" s="199">
        <v>1</v>
      </c>
      <c r="I287" s="200"/>
      <c r="J287" s="201">
        <f t="shared" si="80"/>
        <v>0</v>
      </c>
      <c r="K287" s="197" t="s">
        <v>44</v>
      </c>
      <c r="L287" s="42"/>
      <c r="M287" s="202" t="s">
        <v>44</v>
      </c>
      <c r="N287" s="203" t="s">
        <v>53</v>
      </c>
      <c r="O287" s="67"/>
      <c r="P287" s="204">
        <f t="shared" si="81"/>
        <v>0</v>
      </c>
      <c r="Q287" s="204">
        <v>0</v>
      </c>
      <c r="R287" s="204">
        <f t="shared" si="82"/>
        <v>0</v>
      </c>
      <c r="S287" s="204">
        <v>0</v>
      </c>
      <c r="T287" s="205">
        <f t="shared" si="83"/>
        <v>0</v>
      </c>
      <c r="U287" s="37"/>
      <c r="V287" s="37"/>
      <c r="W287" s="37"/>
      <c r="X287" s="37"/>
      <c r="Y287" s="37"/>
      <c r="Z287" s="37"/>
      <c r="AA287" s="37"/>
      <c r="AB287" s="37"/>
      <c r="AC287" s="37"/>
      <c r="AD287" s="37"/>
      <c r="AE287" s="37"/>
      <c r="AR287" s="206" t="s">
        <v>104</v>
      </c>
      <c r="AT287" s="206" t="s">
        <v>264</v>
      </c>
      <c r="AU287" s="206" t="s">
        <v>91</v>
      </c>
      <c r="AY287" s="19" t="s">
        <v>262</v>
      </c>
      <c r="BE287" s="207">
        <f t="shared" si="84"/>
        <v>0</v>
      </c>
      <c r="BF287" s="207">
        <f t="shared" si="85"/>
        <v>0</v>
      </c>
      <c r="BG287" s="207">
        <f t="shared" si="86"/>
        <v>0</v>
      </c>
      <c r="BH287" s="207">
        <f t="shared" si="87"/>
        <v>0</v>
      </c>
      <c r="BI287" s="207">
        <f t="shared" si="88"/>
        <v>0</v>
      </c>
      <c r="BJ287" s="19" t="s">
        <v>89</v>
      </c>
      <c r="BK287" s="207">
        <f t="shared" si="89"/>
        <v>0</v>
      </c>
      <c r="BL287" s="19" t="s">
        <v>104</v>
      </c>
      <c r="BM287" s="206" t="s">
        <v>2904</v>
      </c>
    </row>
    <row r="288" spans="1:65" s="12" customFormat="1" ht="22.75" customHeight="1">
      <c r="B288" s="179"/>
      <c r="C288" s="180"/>
      <c r="D288" s="181" t="s">
        <v>81</v>
      </c>
      <c r="E288" s="193" t="s">
        <v>5428</v>
      </c>
      <c r="F288" s="193" t="s">
        <v>7546</v>
      </c>
      <c r="G288" s="180"/>
      <c r="H288" s="180"/>
      <c r="I288" s="183"/>
      <c r="J288" s="194">
        <f>BK288</f>
        <v>0</v>
      </c>
      <c r="K288" s="180"/>
      <c r="L288" s="185"/>
      <c r="M288" s="186"/>
      <c r="N288" s="187"/>
      <c r="O288" s="187"/>
      <c r="P288" s="188">
        <f>SUM(P289:P307)</f>
        <v>0</v>
      </c>
      <c r="Q288" s="187"/>
      <c r="R288" s="188">
        <f>SUM(R289:R307)</f>
        <v>0</v>
      </c>
      <c r="S288" s="187"/>
      <c r="T288" s="189">
        <f>SUM(T289:T307)</f>
        <v>0</v>
      </c>
      <c r="AR288" s="190" t="s">
        <v>89</v>
      </c>
      <c r="AT288" s="191" t="s">
        <v>81</v>
      </c>
      <c r="AU288" s="191" t="s">
        <v>89</v>
      </c>
      <c r="AY288" s="190" t="s">
        <v>262</v>
      </c>
      <c r="BK288" s="192">
        <f>SUM(BK289:BK307)</f>
        <v>0</v>
      </c>
    </row>
    <row r="289" spans="1:65" s="2" customFormat="1" ht="21.75" customHeight="1">
      <c r="A289" s="37"/>
      <c r="B289" s="38"/>
      <c r="C289" s="195" t="s">
        <v>1832</v>
      </c>
      <c r="D289" s="195" t="s">
        <v>264</v>
      </c>
      <c r="E289" s="196" t="s">
        <v>7629</v>
      </c>
      <c r="F289" s="197" t="s">
        <v>7630</v>
      </c>
      <c r="G289" s="198" t="s">
        <v>518</v>
      </c>
      <c r="H289" s="199">
        <v>1</v>
      </c>
      <c r="I289" s="200"/>
      <c r="J289" s="201">
        <f t="shared" ref="J289:J307" si="90">ROUND(I289*H289,2)</f>
        <v>0</v>
      </c>
      <c r="K289" s="197" t="s">
        <v>44</v>
      </c>
      <c r="L289" s="42"/>
      <c r="M289" s="202" t="s">
        <v>44</v>
      </c>
      <c r="N289" s="203" t="s">
        <v>53</v>
      </c>
      <c r="O289" s="67"/>
      <c r="P289" s="204">
        <f t="shared" ref="P289:P307" si="91">O289*H289</f>
        <v>0</v>
      </c>
      <c r="Q289" s="204">
        <v>0</v>
      </c>
      <c r="R289" s="204">
        <f t="shared" ref="R289:R307" si="92">Q289*H289</f>
        <v>0</v>
      </c>
      <c r="S289" s="204">
        <v>0</v>
      </c>
      <c r="T289" s="205">
        <f t="shared" ref="T289:T307" si="93">S289*H289</f>
        <v>0</v>
      </c>
      <c r="U289" s="37"/>
      <c r="V289" s="37"/>
      <c r="W289" s="37"/>
      <c r="X289" s="37"/>
      <c r="Y289" s="37"/>
      <c r="Z289" s="37"/>
      <c r="AA289" s="37"/>
      <c r="AB289" s="37"/>
      <c r="AC289" s="37"/>
      <c r="AD289" s="37"/>
      <c r="AE289" s="37"/>
      <c r="AR289" s="206" t="s">
        <v>104</v>
      </c>
      <c r="AT289" s="206" t="s">
        <v>264</v>
      </c>
      <c r="AU289" s="206" t="s">
        <v>91</v>
      </c>
      <c r="AY289" s="19" t="s">
        <v>262</v>
      </c>
      <c r="BE289" s="207">
        <f t="shared" ref="BE289:BE307" si="94">IF(N289="základní",J289,0)</f>
        <v>0</v>
      </c>
      <c r="BF289" s="207">
        <f t="shared" ref="BF289:BF307" si="95">IF(N289="snížená",J289,0)</f>
        <v>0</v>
      </c>
      <c r="BG289" s="207">
        <f t="shared" ref="BG289:BG307" si="96">IF(N289="zákl. přenesená",J289,0)</f>
        <v>0</v>
      </c>
      <c r="BH289" s="207">
        <f t="shared" ref="BH289:BH307" si="97">IF(N289="sníž. přenesená",J289,0)</f>
        <v>0</v>
      </c>
      <c r="BI289" s="207">
        <f t="shared" ref="BI289:BI307" si="98">IF(N289="nulová",J289,0)</f>
        <v>0</v>
      </c>
      <c r="BJ289" s="19" t="s">
        <v>89</v>
      </c>
      <c r="BK289" s="207">
        <f t="shared" ref="BK289:BK307" si="99">ROUND(I289*H289,2)</f>
        <v>0</v>
      </c>
      <c r="BL289" s="19" t="s">
        <v>104</v>
      </c>
      <c r="BM289" s="206" t="s">
        <v>2910</v>
      </c>
    </row>
    <row r="290" spans="1:65" s="2" customFormat="1" ht="16.5" customHeight="1">
      <c r="A290" s="37"/>
      <c r="B290" s="38"/>
      <c r="C290" s="195" t="s">
        <v>1837</v>
      </c>
      <c r="D290" s="195" t="s">
        <v>264</v>
      </c>
      <c r="E290" s="196" t="s">
        <v>7606</v>
      </c>
      <c r="F290" s="197" t="s">
        <v>7503</v>
      </c>
      <c r="G290" s="198" t="s">
        <v>518</v>
      </c>
      <c r="H290" s="199">
        <v>1</v>
      </c>
      <c r="I290" s="200"/>
      <c r="J290" s="201">
        <f t="shared" si="90"/>
        <v>0</v>
      </c>
      <c r="K290" s="197" t="s">
        <v>44</v>
      </c>
      <c r="L290" s="42"/>
      <c r="M290" s="202" t="s">
        <v>44</v>
      </c>
      <c r="N290" s="203" t="s">
        <v>53</v>
      </c>
      <c r="O290" s="67"/>
      <c r="P290" s="204">
        <f t="shared" si="91"/>
        <v>0</v>
      </c>
      <c r="Q290" s="204">
        <v>0</v>
      </c>
      <c r="R290" s="204">
        <f t="shared" si="92"/>
        <v>0</v>
      </c>
      <c r="S290" s="204">
        <v>0</v>
      </c>
      <c r="T290" s="205">
        <f t="shared" si="93"/>
        <v>0</v>
      </c>
      <c r="U290" s="37"/>
      <c r="V290" s="37"/>
      <c r="W290" s="37"/>
      <c r="X290" s="37"/>
      <c r="Y290" s="37"/>
      <c r="Z290" s="37"/>
      <c r="AA290" s="37"/>
      <c r="AB290" s="37"/>
      <c r="AC290" s="37"/>
      <c r="AD290" s="37"/>
      <c r="AE290" s="37"/>
      <c r="AR290" s="206" t="s">
        <v>104</v>
      </c>
      <c r="AT290" s="206" t="s">
        <v>264</v>
      </c>
      <c r="AU290" s="206" t="s">
        <v>91</v>
      </c>
      <c r="AY290" s="19" t="s">
        <v>262</v>
      </c>
      <c r="BE290" s="207">
        <f t="shared" si="94"/>
        <v>0</v>
      </c>
      <c r="BF290" s="207">
        <f t="shared" si="95"/>
        <v>0</v>
      </c>
      <c r="BG290" s="207">
        <f t="shared" si="96"/>
        <v>0</v>
      </c>
      <c r="BH290" s="207">
        <f t="shared" si="97"/>
        <v>0</v>
      </c>
      <c r="BI290" s="207">
        <f t="shared" si="98"/>
        <v>0</v>
      </c>
      <c r="BJ290" s="19" t="s">
        <v>89</v>
      </c>
      <c r="BK290" s="207">
        <f t="shared" si="99"/>
        <v>0</v>
      </c>
      <c r="BL290" s="19" t="s">
        <v>104</v>
      </c>
      <c r="BM290" s="206" t="s">
        <v>2916</v>
      </c>
    </row>
    <row r="291" spans="1:65" s="2" customFormat="1" ht="16.5" customHeight="1">
      <c r="A291" s="37"/>
      <c r="B291" s="38"/>
      <c r="C291" s="195" t="s">
        <v>1844</v>
      </c>
      <c r="D291" s="195" t="s">
        <v>264</v>
      </c>
      <c r="E291" s="196" t="s">
        <v>7607</v>
      </c>
      <c r="F291" s="197" t="s">
        <v>7505</v>
      </c>
      <c r="G291" s="198" t="s">
        <v>518</v>
      </c>
      <c r="H291" s="199">
        <v>1</v>
      </c>
      <c r="I291" s="200"/>
      <c r="J291" s="201">
        <f t="shared" si="90"/>
        <v>0</v>
      </c>
      <c r="K291" s="197" t="s">
        <v>44</v>
      </c>
      <c r="L291" s="42"/>
      <c r="M291" s="202" t="s">
        <v>44</v>
      </c>
      <c r="N291" s="203" t="s">
        <v>53</v>
      </c>
      <c r="O291" s="67"/>
      <c r="P291" s="204">
        <f t="shared" si="91"/>
        <v>0</v>
      </c>
      <c r="Q291" s="204">
        <v>0</v>
      </c>
      <c r="R291" s="204">
        <f t="shared" si="92"/>
        <v>0</v>
      </c>
      <c r="S291" s="204">
        <v>0</v>
      </c>
      <c r="T291" s="205">
        <f t="shared" si="93"/>
        <v>0</v>
      </c>
      <c r="U291" s="37"/>
      <c r="V291" s="37"/>
      <c r="W291" s="37"/>
      <c r="X291" s="37"/>
      <c r="Y291" s="37"/>
      <c r="Z291" s="37"/>
      <c r="AA291" s="37"/>
      <c r="AB291" s="37"/>
      <c r="AC291" s="37"/>
      <c r="AD291" s="37"/>
      <c r="AE291" s="37"/>
      <c r="AR291" s="206" t="s">
        <v>104</v>
      </c>
      <c r="AT291" s="206" t="s">
        <v>264</v>
      </c>
      <c r="AU291" s="206" t="s">
        <v>91</v>
      </c>
      <c r="AY291" s="19" t="s">
        <v>262</v>
      </c>
      <c r="BE291" s="207">
        <f t="shared" si="94"/>
        <v>0</v>
      </c>
      <c r="BF291" s="207">
        <f t="shared" si="95"/>
        <v>0</v>
      </c>
      <c r="BG291" s="207">
        <f t="shared" si="96"/>
        <v>0</v>
      </c>
      <c r="BH291" s="207">
        <f t="shared" si="97"/>
        <v>0</v>
      </c>
      <c r="BI291" s="207">
        <f t="shared" si="98"/>
        <v>0</v>
      </c>
      <c r="BJ291" s="19" t="s">
        <v>89</v>
      </c>
      <c r="BK291" s="207">
        <f t="shared" si="99"/>
        <v>0</v>
      </c>
      <c r="BL291" s="19" t="s">
        <v>104</v>
      </c>
      <c r="BM291" s="206" t="s">
        <v>2932</v>
      </c>
    </row>
    <row r="292" spans="1:65" s="2" customFormat="1" ht="16.5" customHeight="1">
      <c r="A292" s="37"/>
      <c r="B292" s="38"/>
      <c r="C292" s="195" t="s">
        <v>1849</v>
      </c>
      <c r="D292" s="195" t="s">
        <v>264</v>
      </c>
      <c r="E292" s="196" t="s">
        <v>7608</v>
      </c>
      <c r="F292" s="197" t="s">
        <v>7609</v>
      </c>
      <c r="G292" s="198" t="s">
        <v>518</v>
      </c>
      <c r="H292" s="199">
        <v>1</v>
      </c>
      <c r="I292" s="200"/>
      <c r="J292" s="201">
        <f t="shared" si="90"/>
        <v>0</v>
      </c>
      <c r="K292" s="197" t="s">
        <v>44</v>
      </c>
      <c r="L292" s="42"/>
      <c r="M292" s="202" t="s">
        <v>44</v>
      </c>
      <c r="N292" s="203" t="s">
        <v>53</v>
      </c>
      <c r="O292" s="67"/>
      <c r="P292" s="204">
        <f t="shared" si="91"/>
        <v>0</v>
      </c>
      <c r="Q292" s="204">
        <v>0</v>
      </c>
      <c r="R292" s="204">
        <f t="shared" si="92"/>
        <v>0</v>
      </c>
      <c r="S292" s="204">
        <v>0</v>
      </c>
      <c r="T292" s="205">
        <f t="shared" si="93"/>
        <v>0</v>
      </c>
      <c r="U292" s="37"/>
      <c r="V292" s="37"/>
      <c r="W292" s="37"/>
      <c r="X292" s="37"/>
      <c r="Y292" s="37"/>
      <c r="Z292" s="37"/>
      <c r="AA292" s="37"/>
      <c r="AB292" s="37"/>
      <c r="AC292" s="37"/>
      <c r="AD292" s="37"/>
      <c r="AE292" s="37"/>
      <c r="AR292" s="206" t="s">
        <v>104</v>
      </c>
      <c r="AT292" s="206" t="s">
        <v>264</v>
      </c>
      <c r="AU292" s="206" t="s">
        <v>91</v>
      </c>
      <c r="AY292" s="19" t="s">
        <v>262</v>
      </c>
      <c r="BE292" s="207">
        <f t="shared" si="94"/>
        <v>0</v>
      </c>
      <c r="BF292" s="207">
        <f t="shared" si="95"/>
        <v>0</v>
      </c>
      <c r="BG292" s="207">
        <f t="shared" si="96"/>
        <v>0</v>
      </c>
      <c r="BH292" s="207">
        <f t="shared" si="97"/>
        <v>0</v>
      </c>
      <c r="BI292" s="207">
        <f t="shared" si="98"/>
        <v>0</v>
      </c>
      <c r="BJ292" s="19" t="s">
        <v>89</v>
      </c>
      <c r="BK292" s="207">
        <f t="shared" si="99"/>
        <v>0</v>
      </c>
      <c r="BL292" s="19" t="s">
        <v>104</v>
      </c>
      <c r="BM292" s="206" t="s">
        <v>2947</v>
      </c>
    </row>
    <row r="293" spans="1:65" s="2" customFormat="1" ht="16.5" customHeight="1">
      <c r="A293" s="37"/>
      <c r="B293" s="38"/>
      <c r="C293" s="195" t="s">
        <v>1852</v>
      </c>
      <c r="D293" s="195" t="s">
        <v>264</v>
      </c>
      <c r="E293" s="196" t="s">
        <v>7631</v>
      </c>
      <c r="F293" s="197" t="s">
        <v>7544</v>
      </c>
      <c r="G293" s="198" t="s">
        <v>518</v>
      </c>
      <c r="H293" s="199">
        <v>2</v>
      </c>
      <c r="I293" s="200"/>
      <c r="J293" s="201">
        <f t="shared" si="90"/>
        <v>0</v>
      </c>
      <c r="K293" s="197" t="s">
        <v>44</v>
      </c>
      <c r="L293" s="42"/>
      <c r="M293" s="202" t="s">
        <v>44</v>
      </c>
      <c r="N293" s="203" t="s">
        <v>53</v>
      </c>
      <c r="O293" s="67"/>
      <c r="P293" s="204">
        <f t="shared" si="91"/>
        <v>0</v>
      </c>
      <c r="Q293" s="204">
        <v>0</v>
      </c>
      <c r="R293" s="204">
        <f t="shared" si="92"/>
        <v>0</v>
      </c>
      <c r="S293" s="204">
        <v>0</v>
      </c>
      <c r="T293" s="205">
        <f t="shared" si="93"/>
        <v>0</v>
      </c>
      <c r="U293" s="37"/>
      <c r="V293" s="37"/>
      <c r="W293" s="37"/>
      <c r="X293" s="37"/>
      <c r="Y293" s="37"/>
      <c r="Z293" s="37"/>
      <c r="AA293" s="37"/>
      <c r="AB293" s="37"/>
      <c r="AC293" s="37"/>
      <c r="AD293" s="37"/>
      <c r="AE293" s="37"/>
      <c r="AR293" s="206" t="s">
        <v>104</v>
      </c>
      <c r="AT293" s="206" t="s">
        <v>264</v>
      </c>
      <c r="AU293" s="206" t="s">
        <v>91</v>
      </c>
      <c r="AY293" s="19" t="s">
        <v>262</v>
      </c>
      <c r="BE293" s="207">
        <f t="shared" si="94"/>
        <v>0</v>
      </c>
      <c r="BF293" s="207">
        <f t="shared" si="95"/>
        <v>0</v>
      </c>
      <c r="BG293" s="207">
        <f t="shared" si="96"/>
        <v>0</v>
      </c>
      <c r="BH293" s="207">
        <f t="shared" si="97"/>
        <v>0</v>
      </c>
      <c r="BI293" s="207">
        <f t="shared" si="98"/>
        <v>0</v>
      </c>
      <c r="BJ293" s="19" t="s">
        <v>89</v>
      </c>
      <c r="BK293" s="207">
        <f t="shared" si="99"/>
        <v>0</v>
      </c>
      <c r="BL293" s="19" t="s">
        <v>104</v>
      </c>
      <c r="BM293" s="206" t="s">
        <v>2961</v>
      </c>
    </row>
    <row r="294" spans="1:65" s="2" customFormat="1" ht="16.5" customHeight="1">
      <c r="A294" s="37"/>
      <c r="B294" s="38"/>
      <c r="C294" s="195" t="s">
        <v>1857</v>
      </c>
      <c r="D294" s="195" t="s">
        <v>264</v>
      </c>
      <c r="E294" s="196" t="s">
        <v>7611</v>
      </c>
      <c r="F294" s="197" t="s">
        <v>7511</v>
      </c>
      <c r="G294" s="198" t="s">
        <v>518</v>
      </c>
      <c r="H294" s="199">
        <v>10</v>
      </c>
      <c r="I294" s="200"/>
      <c r="J294" s="201">
        <f t="shared" si="90"/>
        <v>0</v>
      </c>
      <c r="K294" s="197" t="s">
        <v>44</v>
      </c>
      <c r="L294" s="42"/>
      <c r="M294" s="202" t="s">
        <v>44</v>
      </c>
      <c r="N294" s="203" t="s">
        <v>53</v>
      </c>
      <c r="O294" s="67"/>
      <c r="P294" s="204">
        <f t="shared" si="91"/>
        <v>0</v>
      </c>
      <c r="Q294" s="204">
        <v>0</v>
      </c>
      <c r="R294" s="204">
        <f t="shared" si="92"/>
        <v>0</v>
      </c>
      <c r="S294" s="204">
        <v>0</v>
      </c>
      <c r="T294" s="205">
        <f t="shared" si="93"/>
        <v>0</v>
      </c>
      <c r="U294" s="37"/>
      <c r="V294" s="37"/>
      <c r="W294" s="37"/>
      <c r="X294" s="37"/>
      <c r="Y294" s="37"/>
      <c r="Z294" s="37"/>
      <c r="AA294" s="37"/>
      <c r="AB294" s="37"/>
      <c r="AC294" s="37"/>
      <c r="AD294" s="37"/>
      <c r="AE294" s="37"/>
      <c r="AR294" s="206" t="s">
        <v>104</v>
      </c>
      <c r="AT294" s="206" t="s">
        <v>264</v>
      </c>
      <c r="AU294" s="206" t="s">
        <v>91</v>
      </c>
      <c r="AY294" s="19" t="s">
        <v>262</v>
      </c>
      <c r="BE294" s="207">
        <f t="shared" si="94"/>
        <v>0</v>
      </c>
      <c r="BF294" s="207">
        <f t="shared" si="95"/>
        <v>0</v>
      </c>
      <c r="BG294" s="207">
        <f t="shared" si="96"/>
        <v>0</v>
      </c>
      <c r="BH294" s="207">
        <f t="shared" si="97"/>
        <v>0</v>
      </c>
      <c r="BI294" s="207">
        <f t="shared" si="98"/>
        <v>0</v>
      </c>
      <c r="BJ294" s="19" t="s">
        <v>89</v>
      </c>
      <c r="BK294" s="207">
        <f t="shared" si="99"/>
        <v>0</v>
      </c>
      <c r="BL294" s="19" t="s">
        <v>104</v>
      </c>
      <c r="BM294" s="206" t="s">
        <v>3009</v>
      </c>
    </row>
    <row r="295" spans="1:65" s="2" customFormat="1" ht="16.5" customHeight="1">
      <c r="A295" s="37"/>
      <c r="B295" s="38"/>
      <c r="C295" s="195" t="s">
        <v>1862</v>
      </c>
      <c r="D295" s="195" t="s">
        <v>264</v>
      </c>
      <c r="E295" s="196" t="s">
        <v>7612</v>
      </c>
      <c r="F295" s="197" t="s">
        <v>7513</v>
      </c>
      <c r="G295" s="198" t="s">
        <v>518</v>
      </c>
      <c r="H295" s="199">
        <v>1</v>
      </c>
      <c r="I295" s="200"/>
      <c r="J295" s="201">
        <f t="shared" si="90"/>
        <v>0</v>
      </c>
      <c r="K295" s="197" t="s">
        <v>44</v>
      </c>
      <c r="L295" s="42"/>
      <c r="M295" s="202" t="s">
        <v>44</v>
      </c>
      <c r="N295" s="203" t="s">
        <v>53</v>
      </c>
      <c r="O295" s="67"/>
      <c r="P295" s="204">
        <f t="shared" si="91"/>
        <v>0</v>
      </c>
      <c r="Q295" s="204">
        <v>0</v>
      </c>
      <c r="R295" s="204">
        <f t="shared" si="92"/>
        <v>0</v>
      </c>
      <c r="S295" s="204">
        <v>0</v>
      </c>
      <c r="T295" s="205">
        <f t="shared" si="93"/>
        <v>0</v>
      </c>
      <c r="U295" s="37"/>
      <c r="V295" s="37"/>
      <c r="W295" s="37"/>
      <c r="X295" s="37"/>
      <c r="Y295" s="37"/>
      <c r="Z295" s="37"/>
      <c r="AA295" s="37"/>
      <c r="AB295" s="37"/>
      <c r="AC295" s="37"/>
      <c r="AD295" s="37"/>
      <c r="AE295" s="37"/>
      <c r="AR295" s="206" t="s">
        <v>104</v>
      </c>
      <c r="AT295" s="206" t="s">
        <v>264</v>
      </c>
      <c r="AU295" s="206" t="s">
        <v>91</v>
      </c>
      <c r="AY295" s="19" t="s">
        <v>262</v>
      </c>
      <c r="BE295" s="207">
        <f t="shared" si="94"/>
        <v>0</v>
      </c>
      <c r="BF295" s="207">
        <f t="shared" si="95"/>
        <v>0</v>
      </c>
      <c r="BG295" s="207">
        <f t="shared" si="96"/>
        <v>0</v>
      </c>
      <c r="BH295" s="207">
        <f t="shared" si="97"/>
        <v>0</v>
      </c>
      <c r="BI295" s="207">
        <f t="shared" si="98"/>
        <v>0</v>
      </c>
      <c r="BJ295" s="19" t="s">
        <v>89</v>
      </c>
      <c r="BK295" s="207">
        <f t="shared" si="99"/>
        <v>0</v>
      </c>
      <c r="BL295" s="19" t="s">
        <v>104</v>
      </c>
      <c r="BM295" s="206" t="s">
        <v>3018</v>
      </c>
    </row>
    <row r="296" spans="1:65" s="2" customFormat="1" ht="16.5" customHeight="1">
      <c r="A296" s="37"/>
      <c r="B296" s="38"/>
      <c r="C296" s="195" t="s">
        <v>1869</v>
      </c>
      <c r="D296" s="195" t="s">
        <v>264</v>
      </c>
      <c r="E296" s="196" t="s">
        <v>7613</v>
      </c>
      <c r="F296" s="197" t="s">
        <v>7614</v>
      </c>
      <c r="G296" s="198" t="s">
        <v>518</v>
      </c>
      <c r="H296" s="199">
        <v>9</v>
      </c>
      <c r="I296" s="200"/>
      <c r="J296" s="201">
        <f t="shared" si="90"/>
        <v>0</v>
      </c>
      <c r="K296" s="197" t="s">
        <v>44</v>
      </c>
      <c r="L296" s="42"/>
      <c r="M296" s="202" t="s">
        <v>44</v>
      </c>
      <c r="N296" s="203" t="s">
        <v>53</v>
      </c>
      <c r="O296" s="67"/>
      <c r="P296" s="204">
        <f t="shared" si="91"/>
        <v>0</v>
      </c>
      <c r="Q296" s="204">
        <v>0</v>
      </c>
      <c r="R296" s="204">
        <f t="shared" si="92"/>
        <v>0</v>
      </c>
      <c r="S296" s="204">
        <v>0</v>
      </c>
      <c r="T296" s="205">
        <f t="shared" si="93"/>
        <v>0</v>
      </c>
      <c r="U296" s="37"/>
      <c r="V296" s="37"/>
      <c r="W296" s="37"/>
      <c r="X296" s="37"/>
      <c r="Y296" s="37"/>
      <c r="Z296" s="37"/>
      <c r="AA296" s="37"/>
      <c r="AB296" s="37"/>
      <c r="AC296" s="37"/>
      <c r="AD296" s="37"/>
      <c r="AE296" s="37"/>
      <c r="AR296" s="206" t="s">
        <v>104</v>
      </c>
      <c r="AT296" s="206" t="s">
        <v>264</v>
      </c>
      <c r="AU296" s="206" t="s">
        <v>91</v>
      </c>
      <c r="AY296" s="19" t="s">
        <v>262</v>
      </c>
      <c r="BE296" s="207">
        <f t="shared" si="94"/>
        <v>0</v>
      </c>
      <c r="BF296" s="207">
        <f t="shared" si="95"/>
        <v>0</v>
      </c>
      <c r="BG296" s="207">
        <f t="shared" si="96"/>
        <v>0</v>
      </c>
      <c r="BH296" s="207">
        <f t="shared" si="97"/>
        <v>0</v>
      </c>
      <c r="BI296" s="207">
        <f t="shared" si="98"/>
        <v>0</v>
      </c>
      <c r="BJ296" s="19" t="s">
        <v>89</v>
      </c>
      <c r="BK296" s="207">
        <f t="shared" si="99"/>
        <v>0</v>
      </c>
      <c r="BL296" s="19" t="s">
        <v>104</v>
      </c>
      <c r="BM296" s="206" t="s">
        <v>3027</v>
      </c>
    </row>
    <row r="297" spans="1:65" s="2" customFormat="1" ht="16.5" customHeight="1">
      <c r="A297" s="37"/>
      <c r="B297" s="38"/>
      <c r="C297" s="195" t="s">
        <v>1882</v>
      </c>
      <c r="D297" s="195" t="s">
        <v>264</v>
      </c>
      <c r="E297" s="196" t="s">
        <v>7616</v>
      </c>
      <c r="F297" s="197" t="s">
        <v>7519</v>
      </c>
      <c r="G297" s="198" t="s">
        <v>518</v>
      </c>
      <c r="H297" s="199">
        <v>2</v>
      </c>
      <c r="I297" s="200"/>
      <c r="J297" s="201">
        <f t="shared" si="90"/>
        <v>0</v>
      </c>
      <c r="K297" s="197" t="s">
        <v>44</v>
      </c>
      <c r="L297" s="42"/>
      <c r="M297" s="202" t="s">
        <v>44</v>
      </c>
      <c r="N297" s="203" t="s">
        <v>53</v>
      </c>
      <c r="O297" s="67"/>
      <c r="P297" s="204">
        <f t="shared" si="91"/>
        <v>0</v>
      </c>
      <c r="Q297" s="204">
        <v>0</v>
      </c>
      <c r="R297" s="204">
        <f t="shared" si="92"/>
        <v>0</v>
      </c>
      <c r="S297" s="204">
        <v>0</v>
      </c>
      <c r="T297" s="205">
        <f t="shared" si="93"/>
        <v>0</v>
      </c>
      <c r="U297" s="37"/>
      <c r="V297" s="37"/>
      <c r="W297" s="37"/>
      <c r="X297" s="37"/>
      <c r="Y297" s="37"/>
      <c r="Z297" s="37"/>
      <c r="AA297" s="37"/>
      <c r="AB297" s="37"/>
      <c r="AC297" s="37"/>
      <c r="AD297" s="37"/>
      <c r="AE297" s="37"/>
      <c r="AR297" s="206" t="s">
        <v>104</v>
      </c>
      <c r="AT297" s="206" t="s">
        <v>264</v>
      </c>
      <c r="AU297" s="206" t="s">
        <v>91</v>
      </c>
      <c r="AY297" s="19" t="s">
        <v>262</v>
      </c>
      <c r="BE297" s="207">
        <f t="shared" si="94"/>
        <v>0</v>
      </c>
      <c r="BF297" s="207">
        <f t="shared" si="95"/>
        <v>0</v>
      </c>
      <c r="BG297" s="207">
        <f t="shared" si="96"/>
        <v>0</v>
      </c>
      <c r="BH297" s="207">
        <f t="shared" si="97"/>
        <v>0</v>
      </c>
      <c r="BI297" s="207">
        <f t="shared" si="98"/>
        <v>0</v>
      </c>
      <c r="BJ297" s="19" t="s">
        <v>89</v>
      </c>
      <c r="BK297" s="207">
        <f t="shared" si="99"/>
        <v>0</v>
      </c>
      <c r="BL297" s="19" t="s">
        <v>104</v>
      </c>
      <c r="BM297" s="206" t="s">
        <v>3035</v>
      </c>
    </row>
    <row r="298" spans="1:65" s="2" customFormat="1" ht="16.5" customHeight="1">
      <c r="A298" s="37"/>
      <c r="B298" s="38"/>
      <c r="C298" s="195" t="s">
        <v>1887</v>
      </c>
      <c r="D298" s="195" t="s">
        <v>264</v>
      </c>
      <c r="E298" s="196" t="s">
        <v>7617</v>
      </c>
      <c r="F298" s="197" t="s">
        <v>7521</v>
      </c>
      <c r="G298" s="198" t="s">
        <v>518</v>
      </c>
      <c r="H298" s="199">
        <v>4</v>
      </c>
      <c r="I298" s="200"/>
      <c r="J298" s="201">
        <f t="shared" si="90"/>
        <v>0</v>
      </c>
      <c r="K298" s="197" t="s">
        <v>44</v>
      </c>
      <c r="L298" s="42"/>
      <c r="M298" s="202" t="s">
        <v>44</v>
      </c>
      <c r="N298" s="203" t="s">
        <v>53</v>
      </c>
      <c r="O298" s="67"/>
      <c r="P298" s="204">
        <f t="shared" si="91"/>
        <v>0</v>
      </c>
      <c r="Q298" s="204">
        <v>0</v>
      </c>
      <c r="R298" s="204">
        <f t="shared" si="92"/>
        <v>0</v>
      </c>
      <c r="S298" s="204">
        <v>0</v>
      </c>
      <c r="T298" s="205">
        <f t="shared" si="93"/>
        <v>0</v>
      </c>
      <c r="U298" s="37"/>
      <c r="V298" s="37"/>
      <c r="W298" s="37"/>
      <c r="X298" s="37"/>
      <c r="Y298" s="37"/>
      <c r="Z298" s="37"/>
      <c r="AA298" s="37"/>
      <c r="AB298" s="37"/>
      <c r="AC298" s="37"/>
      <c r="AD298" s="37"/>
      <c r="AE298" s="37"/>
      <c r="AR298" s="206" t="s">
        <v>104</v>
      </c>
      <c r="AT298" s="206" t="s">
        <v>264</v>
      </c>
      <c r="AU298" s="206" t="s">
        <v>91</v>
      </c>
      <c r="AY298" s="19" t="s">
        <v>262</v>
      </c>
      <c r="BE298" s="207">
        <f t="shared" si="94"/>
        <v>0</v>
      </c>
      <c r="BF298" s="207">
        <f t="shared" si="95"/>
        <v>0</v>
      </c>
      <c r="BG298" s="207">
        <f t="shared" si="96"/>
        <v>0</v>
      </c>
      <c r="BH298" s="207">
        <f t="shared" si="97"/>
        <v>0</v>
      </c>
      <c r="BI298" s="207">
        <f t="shared" si="98"/>
        <v>0</v>
      </c>
      <c r="BJ298" s="19" t="s">
        <v>89</v>
      </c>
      <c r="BK298" s="207">
        <f t="shared" si="99"/>
        <v>0</v>
      </c>
      <c r="BL298" s="19" t="s">
        <v>104</v>
      </c>
      <c r="BM298" s="206" t="s">
        <v>3049</v>
      </c>
    </row>
    <row r="299" spans="1:65" s="2" customFormat="1" ht="16.5" customHeight="1">
      <c r="A299" s="37"/>
      <c r="B299" s="38"/>
      <c r="C299" s="195" t="s">
        <v>1891</v>
      </c>
      <c r="D299" s="195" t="s">
        <v>264</v>
      </c>
      <c r="E299" s="196" t="s">
        <v>7618</v>
      </c>
      <c r="F299" s="197" t="s">
        <v>7619</v>
      </c>
      <c r="G299" s="198" t="s">
        <v>518</v>
      </c>
      <c r="H299" s="199">
        <v>206</v>
      </c>
      <c r="I299" s="200"/>
      <c r="J299" s="201">
        <f t="shared" si="90"/>
        <v>0</v>
      </c>
      <c r="K299" s="197" t="s">
        <v>44</v>
      </c>
      <c r="L299" s="42"/>
      <c r="M299" s="202" t="s">
        <v>44</v>
      </c>
      <c r="N299" s="203" t="s">
        <v>53</v>
      </c>
      <c r="O299" s="67"/>
      <c r="P299" s="204">
        <f t="shared" si="91"/>
        <v>0</v>
      </c>
      <c r="Q299" s="204">
        <v>0</v>
      </c>
      <c r="R299" s="204">
        <f t="shared" si="92"/>
        <v>0</v>
      </c>
      <c r="S299" s="204">
        <v>0</v>
      </c>
      <c r="T299" s="205">
        <f t="shared" si="93"/>
        <v>0</v>
      </c>
      <c r="U299" s="37"/>
      <c r="V299" s="37"/>
      <c r="W299" s="37"/>
      <c r="X299" s="37"/>
      <c r="Y299" s="37"/>
      <c r="Z299" s="37"/>
      <c r="AA299" s="37"/>
      <c r="AB299" s="37"/>
      <c r="AC299" s="37"/>
      <c r="AD299" s="37"/>
      <c r="AE299" s="37"/>
      <c r="AR299" s="206" t="s">
        <v>104</v>
      </c>
      <c r="AT299" s="206" t="s">
        <v>264</v>
      </c>
      <c r="AU299" s="206" t="s">
        <v>91</v>
      </c>
      <c r="AY299" s="19" t="s">
        <v>262</v>
      </c>
      <c r="BE299" s="207">
        <f t="shared" si="94"/>
        <v>0</v>
      </c>
      <c r="BF299" s="207">
        <f t="shared" si="95"/>
        <v>0</v>
      </c>
      <c r="BG299" s="207">
        <f t="shared" si="96"/>
        <v>0</v>
      </c>
      <c r="BH299" s="207">
        <f t="shared" si="97"/>
        <v>0</v>
      </c>
      <c r="BI299" s="207">
        <f t="shared" si="98"/>
        <v>0</v>
      </c>
      <c r="BJ299" s="19" t="s">
        <v>89</v>
      </c>
      <c r="BK299" s="207">
        <f t="shared" si="99"/>
        <v>0</v>
      </c>
      <c r="BL299" s="19" t="s">
        <v>104</v>
      </c>
      <c r="BM299" s="206" t="s">
        <v>3057</v>
      </c>
    </row>
    <row r="300" spans="1:65" s="2" customFormat="1" ht="16.5" customHeight="1">
      <c r="A300" s="37"/>
      <c r="B300" s="38"/>
      <c r="C300" s="195" t="s">
        <v>1895</v>
      </c>
      <c r="D300" s="195" t="s">
        <v>264</v>
      </c>
      <c r="E300" s="196" t="s">
        <v>7620</v>
      </c>
      <c r="F300" s="197" t="s">
        <v>7525</v>
      </c>
      <c r="G300" s="198" t="s">
        <v>518</v>
      </c>
      <c r="H300" s="199">
        <v>24</v>
      </c>
      <c r="I300" s="200"/>
      <c r="J300" s="201">
        <f t="shared" si="90"/>
        <v>0</v>
      </c>
      <c r="K300" s="197" t="s">
        <v>44</v>
      </c>
      <c r="L300" s="42"/>
      <c r="M300" s="202" t="s">
        <v>44</v>
      </c>
      <c r="N300" s="203" t="s">
        <v>53</v>
      </c>
      <c r="O300" s="67"/>
      <c r="P300" s="204">
        <f t="shared" si="91"/>
        <v>0</v>
      </c>
      <c r="Q300" s="204">
        <v>0</v>
      </c>
      <c r="R300" s="204">
        <f t="shared" si="92"/>
        <v>0</v>
      </c>
      <c r="S300" s="204">
        <v>0</v>
      </c>
      <c r="T300" s="205">
        <f t="shared" si="93"/>
        <v>0</v>
      </c>
      <c r="U300" s="37"/>
      <c r="V300" s="37"/>
      <c r="W300" s="37"/>
      <c r="X300" s="37"/>
      <c r="Y300" s="37"/>
      <c r="Z300" s="37"/>
      <c r="AA300" s="37"/>
      <c r="AB300" s="37"/>
      <c r="AC300" s="37"/>
      <c r="AD300" s="37"/>
      <c r="AE300" s="37"/>
      <c r="AR300" s="206" t="s">
        <v>104</v>
      </c>
      <c r="AT300" s="206" t="s">
        <v>264</v>
      </c>
      <c r="AU300" s="206" t="s">
        <v>91</v>
      </c>
      <c r="AY300" s="19" t="s">
        <v>262</v>
      </c>
      <c r="BE300" s="207">
        <f t="shared" si="94"/>
        <v>0</v>
      </c>
      <c r="BF300" s="207">
        <f t="shared" si="95"/>
        <v>0</v>
      </c>
      <c r="BG300" s="207">
        <f t="shared" si="96"/>
        <v>0</v>
      </c>
      <c r="BH300" s="207">
        <f t="shared" si="97"/>
        <v>0</v>
      </c>
      <c r="BI300" s="207">
        <f t="shared" si="98"/>
        <v>0</v>
      </c>
      <c r="BJ300" s="19" t="s">
        <v>89</v>
      </c>
      <c r="BK300" s="207">
        <f t="shared" si="99"/>
        <v>0</v>
      </c>
      <c r="BL300" s="19" t="s">
        <v>104</v>
      </c>
      <c r="BM300" s="206" t="s">
        <v>3063</v>
      </c>
    </row>
    <row r="301" spans="1:65" s="2" customFormat="1" ht="16.5" customHeight="1">
      <c r="A301" s="37"/>
      <c r="B301" s="38"/>
      <c r="C301" s="195" t="s">
        <v>1899</v>
      </c>
      <c r="D301" s="195" t="s">
        <v>264</v>
      </c>
      <c r="E301" s="196" t="s">
        <v>7621</v>
      </c>
      <c r="F301" s="197" t="s">
        <v>7527</v>
      </c>
      <c r="G301" s="198" t="s">
        <v>518</v>
      </c>
      <c r="H301" s="199">
        <v>24</v>
      </c>
      <c r="I301" s="200"/>
      <c r="J301" s="201">
        <f t="shared" si="90"/>
        <v>0</v>
      </c>
      <c r="K301" s="197" t="s">
        <v>44</v>
      </c>
      <c r="L301" s="42"/>
      <c r="M301" s="202" t="s">
        <v>44</v>
      </c>
      <c r="N301" s="203" t="s">
        <v>53</v>
      </c>
      <c r="O301" s="67"/>
      <c r="P301" s="204">
        <f t="shared" si="91"/>
        <v>0</v>
      </c>
      <c r="Q301" s="204">
        <v>0</v>
      </c>
      <c r="R301" s="204">
        <f t="shared" si="92"/>
        <v>0</v>
      </c>
      <c r="S301" s="204">
        <v>0</v>
      </c>
      <c r="T301" s="205">
        <f t="shared" si="93"/>
        <v>0</v>
      </c>
      <c r="U301" s="37"/>
      <c r="V301" s="37"/>
      <c r="W301" s="37"/>
      <c r="X301" s="37"/>
      <c r="Y301" s="37"/>
      <c r="Z301" s="37"/>
      <c r="AA301" s="37"/>
      <c r="AB301" s="37"/>
      <c r="AC301" s="37"/>
      <c r="AD301" s="37"/>
      <c r="AE301" s="37"/>
      <c r="AR301" s="206" t="s">
        <v>104</v>
      </c>
      <c r="AT301" s="206" t="s">
        <v>264</v>
      </c>
      <c r="AU301" s="206" t="s">
        <v>91</v>
      </c>
      <c r="AY301" s="19" t="s">
        <v>262</v>
      </c>
      <c r="BE301" s="207">
        <f t="shared" si="94"/>
        <v>0</v>
      </c>
      <c r="BF301" s="207">
        <f t="shared" si="95"/>
        <v>0</v>
      </c>
      <c r="BG301" s="207">
        <f t="shared" si="96"/>
        <v>0</v>
      </c>
      <c r="BH301" s="207">
        <f t="shared" si="97"/>
        <v>0</v>
      </c>
      <c r="BI301" s="207">
        <f t="shared" si="98"/>
        <v>0</v>
      </c>
      <c r="BJ301" s="19" t="s">
        <v>89</v>
      </c>
      <c r="BK301" s="207">
        <f t="shared" si="99"/>
        <v>0</v>
      </c>
      <c r="BL301" s="19" t="s">
        <v>104</v>
      </c>
      <c r="BM301" s="206" t="s">
        <v>3086</v>
      </c>
    </row>
    <row r="302" spans="1:65" s="2" customFormat="1" ht="16.5" customHeight="1">
      <c r="A302" s="37"/>
      <c r="B302" s="38"/>
      <c r="C302" s="195" t="s">
        <v>1904</v>
      </c>
      <c r="D302" s="195" t="s">
        <v>264</v>
      </c>
      <c r="E302" s="196" t="s">
        <v>7622</v>
      </c>
      <c r="F302" s="197" t="s">
        <v>7623</v>
      </c>
      <c r="G302" s="198" t="s">
        <v>518</v>
      </c>
      <c r="H302" s="199">
        <v>24</v>
      </c>
      <c r="I302" s="200"/>
      <c r="J302" s="201">
        <f t="shared" si="90"/>
        <v>0</v>
      </c>
      <c r="K302" s="197" t="s">
        <v>44</v>
      </c>
      <c r="L302" s="42"/>
      <c r="M302" s="202" t="s">
        <v>44</v>
      </c>
      <c r="N302" s="203" t="s">
        <v>53</v>
      </c>
      <c r="O302" s="67"/>
      <c r="P302" s="204">
        <f t="shared" si="91"/>
        <v>0</v>
      </c>
      <c r="Q302" s="204">
        <v>0</v>
      </c>
      <c r="R302" s="204">
        <f t="shared" si="92"/>
        <v>0</v>
      </c>
      <c r="S302" s="204">
        <v>0</v>
      </c>
      <c r="T302" s="205">
        <f t="shared" si="93"/>
        <v>0</v>
      </c>
      <c r="U302" s="37"/>
      <c r="V302" s="37"/>
      <c r="W302" s="37"/>
      <c r="X302" s="37"/>
      <c r="Y302" s="37"/>
      <c r="Z302" s="37"/>
      <c r="AA302" s="37"/>
      <c r="AB302" s="37"/>
      <c r="AC302" s="37"/>
      <c r="AD302" s="37"/>
      <c r="AE302" s="37"/>
      <c r="AR302" s="206" t="s">
        <v>104</v>
      </c>
      <c r="AT302" s="206" t="s">
        <v>264</v>
      </c>
      <c r="AU302" s="206" t="s">
        <v>91</v>
      </c>
      <c r="AY302" s="19" t="s">
        <v>262</v>
      </c>
      <c r="BE302" s="207">
        <f t="shared" si="94"/>
        <v>0</v>
      </c>
      <c r="BF302" s="207">
        <f t="shared" si="95"/>
        <v>0</v>
      </c>
      <c r="BG302" s="207">
        <f t="shared" si="96"/>
        <v>0</v>
      </c>
      <c r="BH302" s="207">
        <f t="shared" si="97"/>
        <v>0</v>
      </c>
      <c r="BI302" s="207">
        <f t="shared" si="98"/>
        <v>0</v>
      </c>
      <c r="BJ302" s="19" t="s">
        <v>89</v>
      </c>
      <c r="BK302" s="207">
        <f t="shared" si="99"/>
        <v>0</v>
      </c>
      <c r="BL302" s="19" t="s">
        <v>104</v>
      </c>
      <c r="BM302" s="206" t="s">
        <v>3098</v>
      </c>
    </row>
    <row r="303" spans="1:65" s="2" customFormat="1" ht="16.5" customHeight="1">
      <c r="A303" s="37"/>
      <c r="B303" s="38"/>
      <c r="C303" s="195" t="s">
        <v>1910</v>
      </c>
      <c r="D303" s="195" t="s">
        <v>264</v>
      </c>
      <c r="E303" s="196" t="s">
        <v>7632</v>
      </c>
      <c r="F303" s="197" t="s">
        <v>7548</v>
      </c>
      <c r="G303" s="198" t="s">
        <v>518</v>
      </c>
      <c r="H303" s="199">
        <v>1</v>
      </c>
      <c r="I303" s="200"/>
      <c r="J303" s="201">
        <f t="shared" si="90"/>
        <v>0</v>
      </c>
      <c r="K303" s="197" t="s">
        <v>44</v>
      </c>
      <c r="L303" s="42"/>
      <c r="M303" s="202" t="s">
        <v>44</v>
      </c>
      <c r="N303" s="203" t="s">
        <v>53</v>
      </c>
      <c r="O303" s="67"/>
      <c r="P303" s="204">
        <f t="shared" si="91"/>
        <v>0</v>
      </c>
      <c r="Q303" s="204">
        <v>0</v>
      </c>
      <c r="R303" s="204">
        <f t="shared" si="92"/>
        <v>0</v>
      </c>
      <c r="S303" s="204">
        <v>0</v>
      </c>
      <c r="T303" s="205">
        <f t="shared" si="93"/>
        <v>0</v>
      </c>
      <c r="U303" s="37"/>
      <c r="V303" s="37"/>
      <c r="W303" s="37"/>
      <c r="X303" s="37"/>
      <c r="Y303" s="37"/>
      <c r="Z303" s="37"/>
      <c r="AA303" s="37"/>
      <c r="AB303" s="37"/>
      <c r="AC303" s="37"/>
      <c r="AD303" s="37"/>
      <c r="AE303" s="37"/>
      <c r="AR303" s="206" t="s">
        <v>104</v>
      </c>
      <c r="AT303" s="206" t="s">
        <v>264</v>
      </c>
      <c r="AU303" s="206" t="s">
        <v>91</v>
      </c>
      <c r="AY303" s="19" t="s">
        <v>262</v>
      </c>
      <c r="BE303" s="207">
        <f t="shared" si="94"/>
        <v>0</v>
      </c>
      <c r="BF303" s="207">
        <f t="shared" si="95"/>
        <v>0</v>
      </c>
      <c r="BG303" s="207">
        <f t="shared" si="96"/>
        <v>0</v>
      </c>
      <c r="BH303" s="207">
        <f t="shared" si="97"/>
        <v>0</v>
      </c>
      <c r="BI303" s="207">
        <f t="shared" si="98"/>
        <v>0</v>
      </c>
      <c r="BJ303" s="19" t="s">
        <v>89</v>
      </c>
      <c r="BK303" s="207">
        <f t="shared" si="99"/>
        <v>0</v>
      </c>
      <c r="BL303" s="19" t="s">
        <v>104</v>
      </c>
      <c r="BM303" s="206" t="s">
        <v>3108</v>
      </c>
    </row>
    <row r="304" spans="1:65" s="2" customFormat="1" ht="16.5" customHeight="1">
      <c r="A304" s="37"/>
      <c r="B304" s="38"/>
      <c r="C304" s="195" t="s">
        <v>1915</v>
      </c>
      <c r="D304" s="195" t="s">
        <v>264</v>
      </c>
      <c r="E304" s="196" t="s">
        <v>7625</v>
      </c>
      <c r="F304" s="197" t="s">
        <v>7533</v>
      </c>
      <c r="G304" s="198" t="s">
        <v>518</v>
      </c>
      <c r="H304" s="199">
        <v>1</v>
      </c>
      <c r="I304" s="200"/>
      <c r="J304" s="201">
        <f t="shared" si="90"/>
        <v>0</v>
      </c>
      <c r="K304" s="197" t="s">
        <v>44</v>
      </c>
      <c r="L304" s="42"/>
      <c r="M304" s="202" t="s">
        <v>44</v>
      </c>
      <c r="N304" s="203" t="s">
        <v>53</v>
      </c>
      <c r="O304" s="67"/>
      <c r="P304" s="204">
        <f t="shared" si="91"/>
        <v>0</v>
      </c>
      <c r="Q304" s="204">
        <v>0</v>
      </c>
      <c r="R304" s="204">
        <f t="shared" si="92"/>
        <v>0</v>
      </c>
      <c r="S304" s="204">
        <v>0</v>
      </c>
      <c r="T304" s="205">
        <f t="shared" si="93"/>
        <v>0</v>
      </c>
      <c r="U304" s="37"/>
      <c r="V304" s="37"/>
      <c r="W304" s="37"/>
      <c r="X304" s="37"/>
      <c r="Y304" s="37"/>
      <c r="Z304" s="37"/>
      <c r="AA304" s="37"/>
      <c r="AB304" s="37"/>
      <c r="AC304" s="37"/>
      <c r="AD304" s="37"/>
      <c r="AE304" s="37"/>
      <c r="AR304" s="206" t="s">
        <v>104</v>
      </c>
      <c r="AT304" s="206" t="s">
        <v>264</v>
      </c>
      <c r="AU304" s="206" t="s">
        <v>91</v>
      </c>
      <c r="AY304" s="19" t="s">
        <v>262</v>
      </c>
      <c r="BE304" s="207">
        <f t="shared" si="94"/>
        <v>0</v>
      </c>
      <c r="BF304" s="207">
        <f t="shared" si="95"/>
        <v>0</v>
      </c>
      <c r="BG304" s="207">
        <f t="shared" si="96"/>
        <v>0</v>
      </c>
      <c r="BH304" s="207">
        <f t="shared" si="97"/>
        <v>0</v>
      </c>
      <c r="BI304" s="207">
        <f t="shared" si="98"/>
        <v>0</v>
      </c>
      <c r="BJ304" s="19" t="s">
        <v>89</v>
      </c>
      <c r="BK304" s="207">
        <f t="shared" si="99"/>
        <v>0</v>
      </c>
      <c r="BL304" s="19" t="s">
        <v>104</v>
      </c>
      <c r="BM304" s="206" t="s">
        <v>3119</v>
      </c>
    </row>
    <row r="305" spans="1:65" s="2" customFormat="1" ht="16.5" customHeight="1">
      <c r="A305" s="37"/>
      <c r="B305" s="38"/>
      <c r="C305" s="195" t="s">
        <v>1920</v>
      </c>
      <c r="D305" s="195" t="s">
        <v>264</v>
      </c>
      <c r="E305" s="196" t="s">
        <v>7626</v>
      </c>
      <c r="F305" s="197" t="s">
        <v>7535</v>
      </c>
      <c r="G305" s="198" t="s">
        <v>518</v>
      </c>
      <c r="H305" s="199">
        <v>1</v>
      </c>
      <c r="I305" s="200"/>
      <c r="J305" s="201">
        <f t="shared" si="90"/>
        <v>0</v>
      </c>
      <c r="K305" s="197" t="s">
        <v>44</v>
      </c>
      <c r="L305" s="42"/>
      <c r="M305" s="202" t="s">
        <v>44</v>
      </c>
      <c r="N305" s="203" t="s">
        <v>53</v>
      </c>
      <c r="O305" s="67"/>
      <c r="P305" s="204">
        <f t="shared" si="91"/>
        <v>0</v>
      </c>
      <c r="Q305" s="204">
        <v>0</v>
      </c>
      <c r="R305" s="204">
        <f t="shared" si="92"/>
        <v>0</v>
      </c>
      <c r="S305" s="204">
        <v>0</v>
      </c>
      <c r="T305" s="205">
        <f t="shared" si="93"/>
        <v>0</v>
      </c>
      <c r="U305" s="37"/>
      <c r="V305" s="37"/>
      <c r="W305" s="37"/>
      <c r="X305" s="37"/>
      <c r="Y305" s="37"/>
      <c r="Z305" s="37"/>
      <c r="AA305" s="37"/>
      <c r="AB305" s="37"/>
      <c r="AC305" s="37"/>
      <c r="AD305" s="37"/>
      <c r="AE305" s="37"/>
      <c r="AR305" s="206" t="s">
        <v>104</v>
      </c>
      <c r="AT305" s="206" t="s">
        <v>264</v>
      </c>
      <c r="AU305" s="206" t="s">
        <v>91</v>
      </c>
      <c r="AY305" s="19" t="s">
        <v>262</v>
      </c>
      <c r="BE305" s="207">
        <f t="shared" si="94"/>
        <v>0</v>
      </c>
      <c r="BF305" s="207">
        <f t="shared" si="95"/>
        <v>0</v>
      </c>
      <c r="BG305" s="207">
        <f t="shared" si="96"/>
        <v>0</v>
      </c>
      <c r="BH305" s="207">
        <f t="shared" si="97"/>
        <v>0</v>
      </c>
      <c r="BI305" s="207">
        <f t="shared" si="98"/>
        <v>0</v>
      </c>
      <c r="BJ305" s="19" t="s">
        <v>89</v>
      </c>
      <c r="BK305" s="207">
        <f t="shared" si="99"/>
        <v>0</v>
      </c>
      <c r="BL305" s="19" t="s">
        <v>104</v>
      </c>
      <c r="BM305" s="206" t="s">
        <v>3131</v>
      </c>
    </row>
    <row r="306" spans="1:65" s="2" customFormat="1" ht="16.5" customHeight="1">
      <c r="A306" s="37"/>
      <c r="B306" s="38"/>
      <c r="C306" s="195" t="s">
        <v>1925</v>
      </c>
      <c r="D306" s="195" t="s">
        <v>264</v>
      </c>
      <c r="E306" s="196" t="s">
        <v>7627</v>
      </c>
      <c r="F306" s="197" t="s">
        <v>7537</v>
      </c>
      <c r="G306" s="198" t="s">
        <v>518</v>
      </c>
      <c r="H306" s="199">
        <v>24</v>
      </c>
      <c r="I306" s="200"/>
      <c r="J306" s="201">
        <f t="shared" si="90"/>
        <v>0</v>
      </c>
      <c r="K306" s="197" t="s">
        <v>44</v>
      </c>
      <c r="L306" s="42"/>
      <c r="M306" s="202" t="s">
        <v>44</v>
      </c>
      <c r="N306" s="203" t="s">
        <v>53</v>
      </c>
      <c r="O306" s="67"/>
      <c r="P306" s="204">
        <f t="shared" si="91"/>
        <v>0</v>
      </c>
      <c r="Q306" s="204">
        <v>0</v>
      </c>
      <c r="R306" s="204">
        <f t="shared" si="92"/>
        <v>0</v>
      </c>
      <c r="S306" s="204">
        <v>0</v>
      </c>
      <c r="T306" s="205">
        <f t="shared" si="93"/>
        <v>0</v>
      </c>
      <c r="U306" s="37"/>
      <c r="V306" s="37"/>
      <c r="W306" s="37"/>
      <c r="X306" s="37"/>
      <c r="Y306" s="37"/>
      <c r="Z306" s="37"/>
      <c r="AA306" s="37"/>
      <c r="AB306" s="37"/>
      <c r="AC306" s="37"/>
      <c r="AD306" s="37"/>
      <c r="AE306" s="37"/>
      <c r="AR306" s="206" t="s">
        <v>104</v>
      </c>
      <c r="AT306" s="206" t="s">
        <v>264</v>
      </c>
      <c r="AU306" s="206" t="s">
        <v>91</v>
      </c>
      <c r="AY306" s="19" t="s">
        <v>262</v>
      </c>
      <c r="BE306" s="207">
        <f t="shared" si="94"/>
        <v>0</v>
      </c>
      <c r="BF306" s="207">
        <f t="shared" si="95"/>
        <v>0</v>
      </c>
      <c r="BG306" s="207">
        <f t="shared" si="96"/>
        <v>0</v>
      </c>
      <c r="BH306" s="207">
        <f t="shared" si="97"/>
        <v>0</v>
      </c>
      <c r="BI306" s="207">
        <f t="shared" si="98"/>
        <v>0</v>
      </c>
      <c r="BJ306" s="19" t="s">
        <v>89</v>
      </c>
      <c r="BK306" s="207">
        <f t="shared" si="99"/>
        <v>0</v>
      </c>
      <c r="BL306" s="19" t="s">
        <v>104</v>
      </c>
      <c r="BM306" s="206" t="s">
        <v>3146</v>
      </c>
    </row>
    <row r="307" spans="1:65" s="2" customFormat="1" ht="16.5" customHeight="1">
      <c r="A307" s="37"/>
      <c r="B307" s="38"/>
      <c r="C307" s="195" t="s">
        <v>1929</v>
      </c>
      <c r="D307" s="195" t="s">
        <v>264</v>
      </c>
      <c r="E307" s="196" t="s">
        <v>7628</v>
      </c>
      <c r="F307" s="197" t="s">
        <v>7539</v>
      </c>
      <c r="G307" s="198" t="s">
        <v>518</v>
      </c>
      <c r="H307" s="199">
        <v>1</v>
      </c>
      <c r="I307" s="200"/>
      <c r="J307" s="201">
        <f t="shared" si="90"/>
        <v>0</v>
      </c>
      <c r="K307" s="197" t="s">
        <v>44</v>
      </c>
      <c r="L307" s="42"/>
      <c r="M307" s="202" t="s">
        <v>44</v>
      </c>
      <c r="N307" s="203" t="s">
        <v>53</v>
      </c>
      <c r="O307" s="67"/>
      <c r="P307" s="204">
        <f t="shared" si="91"/>
        <v>0</v>
      </c>
      <c r="Q307" s="204">
        <v>0</v>
      </c>
      <c r="R307" s="204">
        <f t="shared" si="92"/>
        <v>0</v>
      </c>
      <c r="S307" s="204">
        <v>0</v>
      </c>
      <c r="T307" s="205">
        <f t="shared" si="93"/>
        <v>0</v>
      </c>
      <c r="U307" s="37"/>
      <c r="V307" s="37"/>
      <c r="W307" s="37"/>
      <c r="X307" s="37"/>
      <c r="Y307" s="37"/>
      <c r="Z307" s="37"/>
      <c r="AA307" s="37"/>
      <c r="AB307" s="37"/>
      <c r="AC307" s="37"/>
      <c r="AD307" s="37"/>
      <c r="AE307" s="37"/>
      <c r="AR307" s="206" t="s">
        <v>104</v>
      </c>
      <c r="AT307" s="206" t="s">
        <v>264</v>
      </c>
      <c r="AU307" s="206" t="s">
        <v>91</v>
      </c>
      <c r="AY307" s="19" t="s">
        <v>262</v>
      </c>
      <c r="BE307" s="207">
        <f t="shared" si="94"/>
        <v>0</v>
      </c>
      <c r="BF307" s="207">
        <f t="shared" si="95"/>
        <v>0</v>
      </c>
      <c r="BG307" s="207">
        <f t="shared" si="96"/>
        <v>0</v>
      </c>
      <c r="BH307" s="207">
        <f t="shared" si="97"/>
        <v>0</v>
      </c>
      <c r="BI307" s="207">
        <f t="shared" si="98"/>
        <v>0</v>
      </c>
      <c r="BJ307" s="19" t="s">
        <v>89</v>
      </c>
      <c r="BK307" s="207">
        <f t="shared" si="99"/>
        <v>0</v>
      </c>
      <c r="BL307" s="19" t="s">
        <v>104</v>
      </c>
      <c r="BM307" s="206" t="s">
        <v>3157</v>
      </c>
    </row>
    <row r="308" spans="1:65" s="12" customFormat="1" ht="22.75" customHeight="1">
      <c r="B308" s="179"/>
      <c r="C308" s="180"/>
      <c r="D308" s="181" t="s">
        <v>81</v>
      </c>
      <c r="E308" s="193" t="s">
        <v>5658</v>
      </c>
      <c r="F308" s="193" t="s">
        <v>7549</v>
      </c>
      <c r="G308" s="180"/>
      <c r="H308" s="180"/>
      <c r="I308" s="183"/>
      <c r="J308" s="194">
        <f>BK308</f>
        <v>0</v>
      </c>
      <c r="K308" s="180"/>
      <c r="L308" s="185"/>
      <c r="M308" s="186"/>
      <c r="N308" s="187"/>
      <c r="O308" s="187"/>
      <c r="P308" s="188">
        <f>SUM(P309:P321)</f>
        <v>0</v>
      </c>
      <c r="Q308" s="187"/>
      <c r="R308" s="188">
        <f>SUM(R309:R321)</f>
        <v>0</v>
      </c>
      <c r="S308" s="187"/>
      <c r="T308" s="189">
        <f>SUM(T309:T321)</f>
        <v>0</v>
      </c>
      <c r="AR308" s="190" t="s">
        <v>89</v>
      </c>
      <c r="AT308" s="191" t="s">
        <v>81</v>
      </c>
      <c r="AU308" s="191" t="s">
        <v>89</v>
      </c>
      <c r="AY308" s="190" t="s">
        <v>262</v>
      </c>
      <c r="BK308" s="192">
        <f>SUM(BK309:BK321)</f>
        <v>0</v>
      </c>
    </row>
    <row r="309" spans="1:65" s="2" customFormat="1" ht="16.5" customHeight="1">
      <c r="A309" s="37"/>
      <c r="B309" s="38"/>
      <c r="C309" s="195" t="s">
        <v>1935</v>
      </c>
      <c r="D309" s="195" t="s">
        <v>264</v>
      </c>
      <c r="E309" s="196" t="s">
        <v>7633</v>
      </c>
      <c r="F309" s="197" t="s">
        <v>7551</v>
      </c>
      <c r="G309" s="198" t="s">
        <v>590</v>
      </c>
      <c r="H309" s="199">
        <v>170</v>
      </c>
      <c r="I309" s="200"/>
      <c r="J309" s="201">
        <f t="shared" ref="J309:J321" si="100">ROUND(I309*H309,2)</f>
        <v>0</v>
      </c>
      <c r="K309" s="197" t="s">
        <v>44</v>
      </c>
      <c r="L309" s="42"/>
      <c r="M309" s="202" t="s">
        <v>44</v>
      </c>
      <c r="N309" s="203" t="s">
        <v>53</v>
      </c>
      <c r="O309" s="67"/>
      <c r="P309" s="204">
        <f t="shared" ref="P309:P321" si="101">O309*H309</f>
        <v>0</v>
      </c>
      <c r="Q309" s="204">
        <v>0</v>
      </c>
      <c r="R309" s="204">
        <f t="shared" ref="R309:R321" si="102">Q309*H309</f>
        <v>0</v>
      </c>
      <c r="S309" s="204">
        <v>0</v>
      </c>
      <c r="T309" s="205">
        <f t="shared" ref="T309:T321" si="103">S309*H309</f>
        <v>0</v>
      </c>
      <c r="U309" s="37"/>
      <c r="V309" s="37"/>
      <c r="W309" s="37"/>
      <c r="X309" s="37"/>
      <c r="Y309" s="37"/>
      <c r="Z309" s="37"/>
      <c r="AA309" s="37"/>
      <c r="AB309" s="37"/>
      <c r="AC309" s="37"/>
      <c r="AD309" s="37"/>
      <c r="AE309" s="37"/>
      <c r="AR309" s="206" t="s">
        <v>104</v>
      </c>
      <c r="AT309" s="206" t="s">
        <v>264</v>
      </c>
      <c r="AU309" s="206" t="s">
        <v>91</v>
      </c>
      <c r="AY309" s="19" t="s">
        <v>262</v>
      </c>
      <c r="BE309" s="207">
        <f t="shared" ref="BE309:BE321" si="104">IF(N309="základní",J309,0)</f>
        <v>0</v>
      </c>
      <c r="BF309" s="207">
        <f t="shared" ref="BF309:BF321" si="105">IF(N309="snížená",J309,0)</f>
        <v>0</v>
      </c>
      <c r="BG309" s="207">
        <f t="shared" ref="BG309:BG321" si="106">IF(N309="zákl. přenesená",J309,0)</f>
        <v>0</v>
      </c>
      <c r="BH309" s="207">
        <f t="shared" ref="BH309:BH321" si="107">IF(N309="sníž. přenesená",J309,0)</f>
        <v>0</v>
      </c>
      <c r="BI309" s="207">
        <f t="shared" ref="BI309:BI321" si="108">IF(N309="nulová",J309,0)</f>
        <v>0</v>
      </c>
      <c r="BJ309" s="19" t="s">
        <v>89</v>
      </c>
      <c r="BK309" s="207">
        <f t="shared" ref="BK309:BK321" si="109">ROUND(I309*H309,2)</f>
        <v>0</v>
      </c>
      <c r="BL309" s="19" t="s">
        <v>104</v>
      </c>
      <c r="BM309" s="206" t="s">
        <v>3174</v>
      </c>
    </row>
    <row r="310" spans="1:65" s="2" customFormat="1" ht="16.5" customHeight="1">
      <c r="A310" s="37"/>
      <c r="B310" s="38"/>
      <c r="C310" s="195" t="s">
        <v>1940</v>
      </c>
      <c r="D310" s="195" t="s">
        <v>264</v>
      </c>
      <c r="E310" s="196" t="s">
        <v>7634</v>
      </c>
      <c r="F310" s="197" t="s">
        <v>7553</v>
      </c>
      <c r="G310" s="198" t="s">
        <v>590</v>
      </c>
      <c r="H310" s="199">
        <v>145</v>
      </c>
      <c r="I310" s="200"/>
      <c r="J310" s="201">
        <f t="shared" si="100"/>
        <v>0</v>
      </c>
      <c r="K310" s="197" t="s">
        <v>44</v>
      </c>
      <c r="L310" s="42"/>
      <c r="M310" s="202" t="s">
        <v>44</v>
      </c>
      <c r="N310" s="203" t="s">
        <v>53</v>
      </c>
      <c r="O310" s="67"/>
      <c r="P310" s="204">
        <f t="shared" si="101"/>
        <v>0</v>
      </c>
      <c r="Q310" s="204">
        <v>0</v>
      </c>
      <c r="R310" s="204">
        <f t="shared" si="102"/>
        <v>0</v>
      </c>
      <c r="S310" s="204">
        <v>0</v>
      </c>
      <c r="T310" s="205">
        <f t="shared" si="103"/>
        <v>0</v>
      </c>
      <c r="U310" s="37"/>
      <c r="V310" s="37"/>
      <c r="W310" s="37"/>
      <c r="X310" s="37"/>
      <c r="Y310" s="37"/>
      <c r="Z310" s="37"/>
      <c r="AA310" s="37"/>
      <c r="AB310" s="37"/>
      <c r="AC310" s="37"/>
      <c r="AD310" s="37"/>
      <c r="AE310" s="37"/>
      <c r="AR310" s="206" t="s">
        <v>104</v>
      </c>
      <c r="AT310" s="206" t="s">
        <v>264</v>
      </c>
      <c r="AU310" s="206" t="s">
        <v>91</v>
      </c>
      <c r="AY310" s="19" t="s">
        <v>262</v>
      </c>
      <c r="BE310" s="207">
        <f t="shared" si="104"/>
        <v>0</v>
      </c>
      <c r="BF310" s="207">
        <f t="shared" si="105"/>
        <v>0</v>
      </c>
      <c r="BG310" s="207">
        <f t="shared" si="106"/>
        <v>0</v>
      </c>
      <c r="BH310" s="207">
        <f t="shared" si="107"/>
        <v>0</v>
      </c>
      <c r="BI310" s="207">
        <f t="shared" si="108"/>
        <v>0</v>
      </c>
      <c r="BJ310" s="19" t="s">
        <v>89</v>
      </c>
      <c r="BK310" s="207">
        <f t="shared" si="109"/>
        <v>0</v>
      </c>
      <c r="BL310" s="19" t="s">
        <v>104</v>
      </c>
      <c r="BM310" s="206" t="s">
        <v>3185</v>
      </c>
    </row>
    <row r="311" spans="1:65" s="2" customFormat="1" ht="16.5" customHeight="1">
      <c r="A311" s="37"/>
      <c r="B311" s="38"/>
      <c r="C311" s="195" t="s">
        <v>1943</v>
      </c>
      <c r="D311" s="195" t="s">
        <v>264</v>
      </c>
      <c r="E311" s="196" t="s">
        <v>7635</v>
      </c>
      <c r="F311" s="197" t="s">
        <v>7555</v>
      </c>
      <c r="G311" s="198" t="s">
        <v>590</v>
      </c>
      <c r="H311" s="199">
        <v>180</v>
      </c>
      <c r="I311" s="200"/>
      <c r="J311" s="201">
        <f t="shared" si="100"/>
        <v>0</v>
      </c>
      <c r="K311" s="197" t="s">
        <v>44</v>
      </c>
      <c r="L311" s="42"/>
      <c r="M311" s="202" t="s">
        <v>44</v>
      </c>
      <c r="N311" s="203" t="s">
        <v>53</v>
      </c>
      <c r="O311" s="67"/>
      <c r="P311" s="204">
        <f t="shared" si="101"/>
        <v>0</v>
      </c>
      <c r="Q311" s="204">
        <v>0</v>
      </c>
      <c r="R311" s="204">
        <f t="shared" si="102"/>
        <v>0</v>
      </c>
      <c r="S311" s="204">
        <v>0</v>
      </c>
      <c r="T311" s="205">
        <f t="shared" si="103"/>
        <v>0</v>
      </c>
      <c r="U311" s="37"/>
      <c r="V311" s="37"/>
      <c r="W311" s="37"/>
      <c r="X311" s="37"/>
      <c r="Y311" s="37"/>
      <c r="Z311" s="37"/>
      <c r="AA311" s="37"/>
      <c r="AB311" s="37"/>
      <c r="AC311" s="37"/>
      <c r="AD311" s="37"/>
      <c r="AE311" s="37"/>
      <c r="AR311" s="206" t="s">
        <v>104</v>
      </c>
      <c r="AT311" s="206" t="s">
        <v>264</v>
      </c>
      <c r="AU311" s="206" t="s">
        <v>91</v>
      </c>
      <c r="AY311" s="19" t="s">
        <v>262</v>
      </c>
      <c r="BE311" s="207">
        <f t="shared" si="104"/>
        <v>0</v>
      </c>
      <c r="BF311" s="207">
        <f t="shared" si="105"/>
        <v>0</v>
      </c>
      <c r="BG311" s="207">
        <f t="shared" si="106"/>
        <v>0</v>
      </c>
      <c r="BH311" s="207">
        <f t="shared" si="107"/>
        <v>0</v>
      </c>
      <c r="BI311" s="207">
        <f t="shared" si="108"/>
        <v>0</v>
      </c>
      <c r="BJ311" s="19" t="s">
        <v>89</v>
      </c>
      <c r="BK311" s="207">
        <f t="shared" si="109"/>
        <v>0</v>
      </c>
      <c r="BL311" s="19" t="s">
        <v>104</v>
      </c>
      <c r="BM311" s="206" t="s">
        <v>3201</v>
      </c>
    </row>
    <row r="312" spans="1:65" s="2" customFormat="1" ht="16.5" customHeight="1">
      <c r="A312" s="37"/>
      <c r="B312" s="38"/>
      <c r="C312" s="195" t="s">
        <v>1948</v>
      </c>
      <c r="D312" s="195" t="s">
        <v>264</v>
      </c>
      <c r="E312" s="196" t="s">
        <v>7636</v>
      </c>
      <c r="F312" s="197" t="s">
        <v>7557</v>
      </c>
      <c r="G312" s="198" t="s">
        <v>590</v>
      </c>
      <c r="H312" s="199">
        <v>260</v>
      </c>
      <c r="I312" s="200"/>
      <c r="J312" s="201">
        <f t="shared" si="100"/>
        <v>0</v>
      </c>
      <c r="K312" s="197" t="s">
        <v>44</v>
      </c>
      <c r="L312" s="42"/>
      <c r="M312" s="202" t="s">
        <v>44</v>
      </c>
      <c r="N312" s="203" t="s">
        <v>53</v>
      </c>
      <c r="O312" s="67"/>
      <c r="P312" s="204">
        <f t="shared" si="101"/>
        <v>0</v>
      </c>
      <c r="Q312" s="204">
        <v>0</v>
      </c>
      <c r="R312" s="204">
        <f t="shared" si="102"/>
        <v>0</v>
      </c>
      <c r="S312" s="204">
        <v>0</v>
      </c>
      <c r="T312" s="205">
        <f t="shared" si="103"/>
        <v>0</v>
      </c>
      <c r="U312" s="37"/>
      <c r="V312" s="37"/>
      <c r="W312" s="37"/>
      <c r="X312" s="37"/>
      <c r="Y312" s="37"/>
      <c r="Z312" s="37"/>
      <c r="AA312" s="37"/>
      <c r="AB312" s="37"/>
      <c r="AC312" s="37"/>
      <c r="AD312" s="37"/>
      <c r="AE312" s="37"/>
      <c r="AR312" s="206" t="s">
        <v>104</v>
      </c>
      <c r="AT312" s="206" t="s">
        <v>264</v>
      </c>
      <c r="AU312" s="206" t="s">
        <v>91</v>
      </c>
      <c r="AY312" s="19" t="s">
        <v>262</v>
      </c>
      <c r="BE312" s="207">
        <f t="shared" si="104"/>
        <v>0</v>
      </c>
      <c r="BF312" s="207">
        <f t="shared" si="105"/>
        <v>0</v>
      </c>
      <c r="BG312" s="207">
        <f t="shared" si="106"/>
        <v>0</v>
      </c>
      <c r="BH312" s="207">
        <f t="shared" si="107"/>
        <v>0</v>
      </c>
      <c r="BI312" s="207">
        <f t="shared" si="108"/>
        <v>0</v>
      </c>
      <c r="BJ312" s="19" t="s">
        <v>89</v>
      </c>
      <c r="BK312" s="207">
        <f t="shared" si="109"/>
        <v>0</v>
      </c>
      <c r="BL312" s="19" t="s">
        <v>104</v>
      </c>
      <c r="BM312" s="206" t="s">
        <v>3213</v>
      </c>
    </row>
    <row r="313" spans="1:65" s="2" customFormat="1" ht="16.5" customHeight="1">
      <c r="A313" s="37"/>
      <c r="B313" s="38"/>
      <c r="C313" s="195" t="s">
        <v>1953</v>
      </c>
      <c r="D313" s="195" t="s">
        <v>264</v>
      </c>
      <c r="E313" s="196" t="s">
        <v>7637</v>
      </c>
      <c r="F313" s="197" t="s">
        <v>7559</v>
      </c>
      <c r="G313" s="198" t="s">
        <v>590</v>
      </c>
      <c r="H313" s="199">
        <v>49080</v>
      </c>
      <c r="I313" s="200"/>
      <c r="J313" s="201">
        <f t="shared" si="100"/>
        <v>0</v>
      </c>
      <c r="K313" s="197" t="s">
        <v>44</v>
      </c>
      <c r="L313" s="42"/>
      <c r="M313" s="202" t="s">
        <v>44</v>
      </c>
      <c r="N313" s="203" t="s">
        <v>53</v>
      </c>
      <c r="O313" s="67"/>
      <c r="P313" s="204">
        <f t="shared" si="101"/>
        <v>0</v>
      </c>
      <c r="Q313" s="204">
        <v>0</v>
      </c>
      <c r="R313" s="204">
        <f t="shared" si="102"/>
        <v>0</v>
      </c>
      <c r="S313" s="204">
        <v>0</v>
      </c>
      <c r="T313" s="205">
        <f t="shared" si="103"/>
        <v>0</v>
      </c>
      <c r="U313" s="37"/>
      <c r="V313" s="37"/>
      <c r="W313" s="37"/>
      <c r="X313" s="37"/>
      <c r="Y313" s="37"/>
      <c r="Z313" s="37"/>
      <c r="AA313" s="37"/>
      <c r="AB313" s="37"/>
      <c r="AC313" s="37"/>
      <c r="AD313" s="37"/>
      <c r="AE313" s="37"/>
      <c r="AR313" s="206" t="s">
        <v>104</v>
      </c>
      <c r="AT313" s="206" t="s">
        <v>264</v>
      </c>
      <c r="AU313" s="206" t="s">
        <v>91</v>
      </c>
      <c r="AY313" s="19" t="s">
        <v>262</v>
      </c>
      <c r="BE313" s="207">
        <f t="shared" si="104"/>
        <v>0</v>
      </c>
      <c r="BF313" s="207">
        <f t="shared" si="105"/>
        <v>0</v>
      </c>
      <c r="BG313" s="207">
        <f t="shared" si="106"/>
        <v>0</v>
      </c>
      <c r="BH313" s="207">
        <f t="shared" si="107"/>
        <v>0</v>
      </c>
      <c r="BI313" s="207">
        <f t="shared" si="108"/>
        <v>0</v>
      </c>
      <c r="BJ313" s="19" t="s">
        <v>89</v>
      </c>
      <c r="BK313" s="207">
        <f t="shared" si="109"/>
        <v>0</v>
      </c>
      <c r="BL313" s="19" t="s">
        <v>104</v>
      </c>
      <c r="BM313" s="206" t="s">
        <v>3223</v>
      </c>
    </row>
    <row r="314" spans="1:65" s="2" customFormat="1" ht="16.5" customHeight="1">
      <c r="A314" s="37"/>
      <c r="B314" s="38"/>
      <c r="C314" s="195" t="s">
        <v>1958</v>
      </c>
      <c r="D314" s="195" t="s">
        <v>264</v>
      </c>
      <c r="E314" s="196" t="s">
        <v>7638</v>
      </c>
      <c r="F314" s="197" t="s">
        <v>7561</v>
      </c>
      <c r="G314" s="198" t="s">
        <v>590</v>
      </c>
      <c r="H314" s="199">
        <v>560</v>
      </c>
      <c r="I314" s="200"/>
      <c r="J314" s="201">
        <f t="shared" si="100"/>
        <v>0</v>
      </c>
      <c r="K314" s="197" t="s">
        <v>44</v>
      </c>
      <c r="L314" s="42"/>
      <c r="M314" s="202" t="s">
        <v>44</v>
      </c>
      <c r="N314" s="203" t="s">
        <v>53</v>
      </c>
      <c r="O314" s="67"/>
      <c r="P314" s="204">
        <f t="shared" si="101"/>
        <v>0</v>
      </c>
      <c r="Q314" s="204">
        <v>0</v>
      </c>
      <c r="R314" s="204">
        <f t="shared" si="102"/>
        <v>0</v>
      </c>
      <c r="S314" s="204">
        <v>0</v>
      </c>
      <c r="T314" s="205">
        <f t="shared" si="103"/>
        <v>0</v>
      </c>
      <c r="U314" s="37"/>
      <c r="V314" s="37"/>
      <c r="W314" s="37"/>
      <c r="X314" s="37"/>
      <c r="Y314" s="37"/>
      <c r="Z314" s="37"/>
      <c r="AA314" s="37"/>
      <c r="AB314" s="37"/>
      <c r="AC314" s="37"/>
      <c r="AD314" s="37"/>
      <c r="AE314" s="37"/>
      <c r="AR314" s="206" t="s">
        <v>104</v>
      </c>
      <c r="AT314" s="206" t="s">
        <v>264</v>
      </c>
      <c r="AU314" s="206" t="s">
        <v>91</v>
      </c>
      <c r="AY314" s="19" t="s">
        <v>262</v>
      </c>
      <c r="BE314" s="207">
        <f t="shared" si="104"/>
        <v>0</v>
      </c>
      <c r="BF314" s="207">
        <f t="shared" si="105"/>
        <v>0</v>
      </c>
      <c r="BG314" s="207">
        <f t="shared" si="106"/>
        <v>0</v>
      </c>
      <c r="BH314" s="207">
        <f t="shared" si="107"/>
        <v>0</v>
      </c>
      <c r="BI314" s="207">
        <f t="shared" si="108"/>
        <v>0</v>
      </c>
      <c r="BJ314" s="19" t="s">
        <v>89</v>
      </c>
      <c r="BK314" s="207">
        <f t="shared" si="109"/>
        <v>0</v>
      </c>
      <c r="BL314" s="19" t="s">
        <v>104</v>
      </c>
      <c r="BM314" s="206" t="s">
        <v>3234</v>
      </c>
    </row>
    <row r="315" spans="1:65" s="2" customFormat="1" ht="21.75" customHeight="1">
      <c r="A315" s="37"/>
      <c r="B315" s="38"/>
      <c r="C315" s="195" t="s">
        <v>1965</v>
      </c>
      <c r="D315" s="195" t="s">
        <v>264</v>
      </c>
      <c r="E315" s="196" t="s">
        <v>7639</v>
      </c>
      <c r="F315" s="197" t="s">
        <v>7640</v>
      </c>
      <c r="G315" s="198" t="s">
        <v>518</v>
      </c>
      <c r="H315" s="199">
        <v>87</v>
      </c>
      <c r="I315" s="200"/>
      <c r="J315" s="201">
        <f t="shared" si="100"/>
        <v>0</v>
      </c>
      <c r="K315" s="197" t="s">
        <v>44</v>
      </c>
      <c r="L315" s="42"/>
      <c r="M315" s="202" t="s">
        <v>44</v>
      </c>
      <c r="N315" s="203" t="s">
        <v>53</v>
      </c>
      <c r="O315" s="67"/>
      <c r="P315" s="204">
        <f t="shared" si="101"/>
        <v>0</v>
      </c>
      <c r="Q315" s="204">
        <v>0</v>
      </c>
      <c r="R315" s="204">
        <f t="shared" si="102"/>
        <v>0</v>
      </c>
      <c r="S315" s="204">
        <v>0</v>
      </c>
      <c r="T315" s="205">
        <f t="shared" si="103"/>
        <v>0</v>
      </c>
      <c r="U315" s="37"/>
      <c r="V315" s="37"/>
      <c r="W315" s="37"/>
      <c r="X315" s="37"/>
      <c r="Y315" s="37"/>
      <c r="Z315" s="37"/>
      <c r="AA315" s="37"/>
      <c r="AB315" s="37"/>
      <c r="AC315" s="37"/>
      <c r="AD315" s="37"/>
      <c r="AE315" s="37"/>
      <c r="AR315" s="206" t="s">
        <v>104</v>
      </c>
      <c r="AT315" s="206" t="s">
        <v>264</v>
      </c>
      <c r="AU315" s="206" t="s">
        <v>91</v>
      </c>
      <c r="AY315" s="19" t="s">
        <v>262</v>
      </c>
      <c r="BE315" s="207">
        <f t="shared" si="104"/>
        <v>0</v>
      </c>
      <c r="BF315" s="207">
        <f t="shared" si="105"/>
        <v>0</v>
      </c>
      <c r="BG315" s="207">
        <f t="shared" si="106"/>
        <v>0</v>
      </c>
      <c r="BH315" s="207">
        <f t="shared" si="107"/>
        <v>0</v>
      </c>
      <c r="BI315" s="207">
        <f t="shared" si="108"/>
        <v>0</v>
      </c>
      <c r="BJ315" s="19" t="s">
        <v>89</v>
      </c>
      <c r="BK315" s="207">
        <f t="shared" si="109"/>
        <v>0</v>
      </c>
      <c r="BL315" s="19" t="s">
        <v>104</v>
      </c>
      <c r="BM315" s="206" t="s">
        <v>3245</v>
      </c>
    </row>
    <row r="316" spans="1:65" s="2" customFormat="1" ht="16.5" customHeight="1">
      <c r="A316" s="37"/>
      <c r="B316" s="38"/>
      <c r="C316" s="195" t="s">
        <v>1970</v>
      </c>
      <c r="D316" s="195" t="s">
        <v>264</v>
      </c>
      <c r="E316" s="196" t="s">
        <v>7641</v>
      </c>
      <c r="F316" s="197" t="s">
        <v>7642</v>
      </c>
      <c r="G316" s="198" t="s">
        <v>518</v>
      </c>
      <c r="H316" s="199">
        <v>180</v>
      </c>
      <c r="I316" s="200"/>
      <c r="J316" s="201">
        <f t="shared" si="100"/>
        <v>0</v>
      </c>
      <c r="K316" s="197" t="s">
        <v>44</v>
      </c>
      <c r="L316" s="42"/>
      <c r="M316" s="202" t="s">
        <v>44</v>
      </c>
      <c r="N316" s="203" t="s">
        <v>53</v>
      </c>
      <c r="O316" s="67"/>
      <c r="P316" s="204">
        <f t="shared" si="101"/>
        <v>0</v>
      </c>
      <c r="Q316" s="204">
        <v>0</v>
      </c>
      <c r="R316" s="204">
        <f t="shared" si="102"/>
        <v>0</v>
      </c>
      <c r="S316" s="204">
        <v>0</v>
      </c>
      <c r="T316" s="205">
        <f t="shared" si="103"/>
        <v>0</v>
      </c>
      <c r="U316" s="37"/>
      <c r="V316" s="37"/>
      <c r="W316" s="37"/>
      <c r="X316" s="37"/>
      <c r="Y316" s="37"/>
      <c r="Z316" s="37"/>
      <c r="AA316" s="37"/>
      <c r="AB316" s="37"/>
      <c r="AC316" s="37"/>
      <c r="AD316" s="37"/>
      <c r="AE316" s="37"/>
      <c r="AR316" s="206" t="s">
        <v>104</v>
      </c>
      <c r="AT316" s="206" t="s">
        <v>264</v>
      </c>
      <c r="AU316" s="206" t="s">
        <v>91</v>
      </c>
      <c r="AY316" s="19" t="s">
        <v>262</v>
      </c>
      <c r="BE316" s="207">
        <f t="shared" si="104"/>
        <v>0</v>
      </c>
      <c r="BF316" s="207">
        <f t="shared" si="105"/>
        <v>0</v>
      </c>
      <c r="BG316" s="207">
        <f t="shared" si="106"/>
        <v>0</v>
      </c>
      <c r="BH316" s="207">
        <f t="shared" si="107"/>
        <v>0</v>
      </c>
      <c r="BI316" s="207">
        <f t="shared" si="108"/>
        <v>0</v>
      </c>
      <c r="BJ316" s="19" t="s">
        <v>89</v>
      </c>
      <c r="BK316" s="207">
        <f t="shared" si="109"/>
        <v>0</v>
      </c>
      <c r="BL316" s="19" t="s">
        <v>104</v>
      </c>
      <c r="BM316" s="206" t="s">
        <v>3256</v>
      </c>
    </row>
    <row r="317" spans="1:65" s="2" customFormat="1" ht="16.5" customHeight="1">
      <c r="A317" s="37"/>
      <c r="B317" s="38"/>
      <c r="C317" s="195" t="s">
        <v>1977</v>
      </c>
      <c r="D317" s="195" t="s">
        <v>264</v>
      </c>
      <c r="E317" s="196" t="s">
        <v>7643</v>
      </c>
      <c r="F317" s="197" t="s">
        <v>7644</v>
      </c>
      <c r="G317" s="198" t="s">
        <v>518</v>
      </c>
      <c r="H317" s="199">
        <v>72</v>
      </c>
      <c r="I317" s="200"/>
      <c r="J317" s="201">
        <f t="shared" si="100"/>
        <v>0</v>
      </c>
      <c r="K317" s="197" t="s">
        <v>44</v>
      </c>
      <c r="L317" s="42"/>
      <c r="M317" s="202" t="s">
        <v>44</v>
      </c>
      <c r="N317" s="203" t="s">
        <v>53</v>
      </c>
      <c r="O317" s="67"/>
      <c r="P317" s="204">
        <f t="shared" si="101"/>
        <v>0</v>
      </c>
      <c r="Q317" s="204">
        <v>0</v>
      </c>
      <c r="R317" s="204">
        <f t="shared" si="102"/>
        <v>0</v>
      </c>
      <c r="S317" s="204">
        <v>0</v>
      </c>
      <c r="T317" s="205">
        <f t="shared" si="103"/>
        <v>0</v>
      </c>
      <c r="U317" s="37"/>
      <c r="V317" s="37"/>
      <c r="W317" s="37"/>
      <c r="X317" s="37"/>
      <c r="Y317" s="37"/>
      <c r="Z317" s="37"/>
      <c r="AA317" s="37"/>
      <c r="AB317" s="37"/>
      <c r="AC317" s="37"/>
      <c r="AD317" s="37"/>
      <c r="AE317" s="37"/>
      <c r="AR317" s="206" t="s">
        <v>104</v>
      </c>
      <c r="AT317" s="206" t="s">
        <v>264</v>
      </c>
      <c r="AU317" s="206" t="s">
        <v>91</v>
      </c>
      <c r="AY317" s="19" t="s">
        <v>262</v>
      </c>
      <c r="BE317" s="207">
        <f t="shared" si="104"/>
        <v>0</v>
      </c>
      <c r="BF317" s="207">
        <f t="shared" si="105"/>
        <v>0</v>
      </c>
      <c r="BG317" s="207">
        <f t="shared" si="106"/>
        <v>0</v>
      </c>
      <c r="BH317" s="207">
        <f t="shared" si="107"/>
        <v>0</v>
      </c>
      <c r="BI317" s="207">
        <f t="shared" si="108"/>
        <v>0</v>
      </c>
      <c r="BJ317" s="19" t="s">
        <v>89</v>
      </c>
      <c r="BK317" s="207">
        <f t="shared" si="109"/>
        <v>0</v>
      </c>
      <c r="BL317" s="19" t="s">
        <v>104</v>
      </c>
      <c r="BM317" s="206" t="s">
        <v>3270</v>
      </c>
    </row>
    <row r="318" spans="1:65" s="2" customFormat="1" ht="16.5" customHeight="1">
      <c r="A318" s="37"/>
      <c r="B318" s="38"/>
      <c r="C318" s="195" t="s">
        <v>1982</v>
      </c>
      <c r="D318" s="195" t="s">
        <v>264</v>
      </c>
      <c r="E318" s="196" t="s">
        <v>7645</v>
      </c>
      <c r="F318" s="197" t="s">
        <v>7569</v>
      </c>
      <c r="G318" s="198" t="s">
        <v>518</v>
      </c>
      <c r="H318" s="199">
        <v>72</v>
      </c>
      <c r="I318" s="200"/>
      <c r="J318" s="201">
        <f t="shared" si="100"/>
        <v>0</v>
      </c>
      <c r="K318" s="197" t="s">
        <v>44</v>
      </c>
      <c r="L318" s="42"/>
      <c r="M318" s="202" t="s">
        <v>44</v>
      </c>
      <c r="N318" s="203" t="s">
        <v>53</v>
      </c>
      <c r="O318" s="67"/>
      <c r="P318" s="204">
        <f t="shared" si="101"/>
        <v>0</v>
      </c>
      <c r="Q318" s="204">
        <v>0</v>
      </c>
      <c r="R318" s="204">
        <f t="shared" si="102"/>
        <v>0</v>
      </c>
      <c r="S318" s="204">
        <v>0</v>
      </c>
      <c r="T318" s="205">
        <f t="shared" si="103"/>
        <v>0</v>
      </c>
      <c r="U318" s="37"/>
      <c r="V318" s="37"/>
      <c r="W318" s="37"/>
      <c r="X318" s="37"/>
      <c r="Y318" s="37"/>
      <c r="Z318" s="37"/>
      <c r="AA318" s="37"/>
      <c r="AB318" s="37"/>
      <c r="AC318" s="37"/>
      <c r="AD318" s="37"/>
      <c r="AE318" s="37"/>
      <c r="AR318" s="206" t="s">
        <v>104</v>
      </c>
      <c r="AT318" s="206" t="s">
        <v>264</v>
      </c>
      <c r="AU318" s="206" t="s">
        <v>91</v>
      </c>
      <c r="AY318" s="19" t="s">
        <v>262</v>
      </c>
      <c r="BE318" s="207">
        <f t="shared" si="104"/>
        <v>0</v>
      </c>
      <c r="BF318" s="207">
        <f t="shared" si="105"/>
        <v>0</v>
      </c>
      <c r="BG318" s="207">
        <f t="shared" si="106"/>
        <v>0</v>
      </c>
      <c r="BH318" s="207">
        <f t="shared" si="107"/>
        <v>0</v>
      </c>
      <c r="BI318" s="207">
        <f t="shared" si="108"/>
        <v>0</v>
      </c>
      <c r="BJ318" s="19" t="s">
        <v>89</v>
      </c>
      <c r="BK318" s="207">
        <f t="shared" si="109"/>
        <v>0</v>
      </c>
      <c r="BL318" s="19" t="s">
        <v>104</v>
      </c>
      <c r="BM318" s="206" t="s">
        <v>3279</v>
      </c>
    </row>
    <row r="319" spans="1:65" s="2" customFormat="1" ht="16.5" customHeight="1">
      <c r="A319" s="37"/>
      <c r="B319" s="38"/>
      <c r="C319" s="195" t="s">
        <v>1987</v>
      </c>
      <c r="D319" s="195" t="s">
        <v>264</v>
      </c>
      <c r="E319" s="196" t="s">
        <v>7646</v>
      </c>
      <c r="F319" s="197" t="s">
        <v>7571</v>
      </c>
      <c r="G319" s="198" t="s">
        <v>518</v>
      </c>
      <c r="H319" s="199">
        <v>72</v>
      </c>
      <c r="I319" s="200"/>
      <c r="J319" s="201">
        <f t="shared" si="100"/>
        <v>0</v>
      </c>
      <c r="K319" s="197" t="s">
        <v>44</v>
      </c>
      <c r="L319" s="42"/>
      <c r="M319" s="202" t="s">
        <v>44</v>
      </c>
      <c r="N319" s="203" t="s">
        <v>53</v>
      </c>
      <c r="O319" s="67"/>
      <c r="P319" s="204">
        <f t="shared" si="101"/>
        <v>0</v>
      </c>
      <c r="Q319" s="204">
        <v>0</v>
      </c>
      <c r="R319" s="204">
        <f t="shared" si="102"/>
        <v>0</v>
      </c>
      <c r="S319" s="204">
        <v>0</v>
      </c>
      <c r="T319" s="205">
        <f t="shared" si="103"/>
        <v>0</v>
      </c>
      <c r="U319" s="37"/>
      <c r="V319" s="37"/>
      <c r="W319" s="37"/>
      <c r="X319" s="37"/>
      <c r="Y319" s="37"/>
      <c r="Z319" s="37"/>
      <c r="AA319" s="37"/>
      <c r="AB319" s="37"/>
      <c r="AC319" s="37"/>
      <c r="AD319" s="37"/>
      <c r="AE319" s="37"/>
      <c r="AR319" s="206" t="s">
        <v>104</v>
      </c>
      <c r="AT319" s="206" t="s">
        <v>264</v>
      </c>
      <c r="AU319" s="206" t="s">
        <v>91</v>
      </c>
      <c r="AY319" s="19" t="s">
        <v>262</v>
      </c>
      <c r="BE319" s="207">
        <f t="shared" si="104"/>
        <v>0</v>
      </c>
      <c r="BF319" s="207">
        <f t="shared" si="105"/>
        <v>0</v>
      </c>
      <c r="BG319" s="207">
        <f t="shared" si="106"/>
        <v>0</v>
      </c>
      <c r="BH319" s="207">
        <f t="shared" si="107"/>
        <v>0</v>
      </c>
      <c r="BI319" s="207">
        <f t="shared" si="108"/>
        <v>0</v>
      </c>
      <c r="BJ319" s="19" t="s">
        <v>89</v>
      </c>
      <c r="BK319" s="207">
        <f t="shared" si="109"/>
        <v>0</v>
      </c>
      <c r="BL319" s="19" t="s">
        <v>104</v>
      </c>
      <c r="BM319" s="206" t="s">
        <v>3296</v>
      </c>
    </row>
    <row r="320" spans="1:65" s="2" customFormat="1" ht="21.75" customHeight="1">
      <c r="A320" s="37"/>
      <c r="B320" s="38"/>
      <c r="C320" s="195" t="s">
        <v>1992</v>
      </c>
      <c r="D320" s="195" t="s">
        <v>264</v>
      </c>
      <c r="E320" s="196" t="s">
        <v>7647</v>
      </c>
      <c r="F320" s="197" t="s">
        <v>7573</v>
      </c>
      <c r="G320" s="198" t="s">
        <v>590</v>
      </c>
      <c r="H320" s="199">
        <v>2034</v>
      </c>
      <c r="I320" s="200"/>
      <c r="J320" s="201">
        <f t="shared" si="100"/>
        <v>0</v>
      </c>
      <c r="K320" s="197" t="s">
        <v>44</v>
      </c>
      <c r="L320" s="42"/>
      <c r="M320" s="202" t="s">
        <v>44</v>
      </c>
      <c r="N320" s="203" t="s">
        <v>53</v>
      </c>
      <c r="O320" s="67"/>
      <c r="P320" s="204">
        <f t="shared" si="101"/>
        <v>0</v>
      </c>
      <c r="Q320" s="204">
        <v>0</v>
      </c>
      <c r="R320" s="204">
        <f t="shared" si="102"/>
        <v>0</v>
      </c>
      <c r="S320" s="204">
        <v>0</v>
      </c>
      <c r="T320" s="205">
        <f t="shared" si="103"/>
        <v>0</v>
      </c>
      <c r="U320" s="37"/>
      <c r="V320" s="37"/>
      <c r="W320" s="37"/>
      <c r="X320" s="37"/>
      <c r="Y320" s="37"/>
      <c r="Z320" s="37"/>
      <c r="AA320" s="37"/>
      <c r="AB320" s="37"/>
      <c r="AC320" s="37"/>
      <c r="AD320" s="37"/>
      <c r="AE320" s="37"/>
      <c r="AR320" s="206" t="s">
        <v>104</v>
      </c>
      <c r="AT320" s="206" t="s">
        <v>264</v>
      </c>
      <c r="AU320" s="206" t="s">
        <v>91</v>
      </c>
      <c r="AY320" s="19" t="s">
        <v>262</v>
      </c>
      <c r="BE320" s="207">
        <f t="shared" si="104"/>
        <v>0</v>
      </c>
      <c r="BF320" s="207">
        <f t="shared" si="105"/>
        <v>0</v>
      </c>
      <c r="BG320" s="207">
        <f t="shared" si="106"/>
        <v>0</v>
      </c>
      <c r="BH320" s="207">
        <f t="shared" si="107"/>
        <v>0</v>
      </c>
      <c r="BI320" s="207">
        <f t="shared" si="108"/>
        <v>0</v>
      </c>
      <c r="BJ320" s="19" t="s">
        <v>89</v>
      </c>
      <c r="BK320" s="207">
        <f t="shared" si="109"/>
        <v>0</v>
      </c>
      <c r="BL320" s="19" t="s">
        <v>104</v>
      </c>
      <c r="BM320" s="206" t="s">
        <v>3305</v>
      </c>
    </row>
    <row r="321" spans="1:65" s="2" customFormat="1" ht="16.5" customHeight="1">
      <c r="A321" s="37"/>
      <c r="B321" s="38"/>
      <c r="C321" s="195" t="s">
        <v>1997</v>
      </c>
      <c r="D321" s="195" t="s">
        <v>264</v>
      </c>
      <c r="E321" s="196" t="s">
        <v>7648</v>
      </c>
      <c r="F321" s="197" t="s">
        <v>7649</v>
      </c>
      <c r="G321" s="198" t="s">
        <v>518</v>
      </c>
      <c r="H321" s="199">
        <v>40</v>
      </c>
      <c r="I321" s="200"/>
      <c r="J321" s="201">
        <f t="shared" si="100"/>
        <v>0</v>
      </c>
      <c r="K321" s="197" t="s">
        <v>44</v>
      </c>
      <c r="L321" s="42"/>
      <c r="M321" s="202" t="s">
        <v>44</v>
      </c>
      <c r="N321" s="203" t="s">
        <v>53</v>
      </c>
      <c r="O321" s="67"/>
      <c r="P321" s="204">
        <f t="shared" si="101"/>
        <v>0</v>
      </c>
      <c r="Q321" s="204">
        <v>0</v>
      </c>
      <c r="R321" s="204">
        <f t="shared" si="102"/>
        <v>0</v>
      </c>
      <c r="S321" s="204">
        <v>0</v>
      </c>
      <c r="T321" s="205">
        <f t="shared" si="103"/>
        <v>0</v>
      </c>
      <c r="U321" s="37"/>
      <c r="V321" s="37"/>
      <c r="W321" s="37"/>
      <c r="X321" s="37"/>
      <c r="Y321" s="37"/>
      <c r="Z321" s="37"/>
      <c r="AA321" s="37"/>
      <c r="AB321" s="37"/>
      <c r="AC321" s="37"/>
      <c r="AD321" s="37"/>
      <c r="AE321" s="37"/>
      <c r="AR321" s="206" t="s">
        <v>104</v>
      </c>
      <c r="AT321" s="206" t="s">
        <v>264</v>
      </c>
      <c r="AU321" s="206" t="s">
        <v>91</v>
      </c>
      <c r="AY321" s="19" t="s">
        <v>262</v>
      </c>
      <c r="BE321" s="207">
        <f t="shared" si="104"/>
        <v>0</v>
      </c>
      <c r="BF321" s="207">
        <f t="shared" si="105"/>
        <v>0</v>
      </c>
      <c r="BG321" s="207">
        <f t="shared" si="106"/>
        <v>0</v>
      </c>
      <c r="BH321" s="207">
        <f t="shared" si="107"/>
        <v>0</v>
      </c>
      <c r="BI321" s="207">
        <f t="shared" si="108"/>
        <v>0</v>
      </c>
      <c r="BJ321" s="19" t="s">
        <v>89</v>
      </c>
      <c r="BK321" s="207">
        <f t="shared" si="109"/>
        <v>0</v>
      </c>
      <c r="BL321" s="19" t="s">
        <v>104</v>
      </c>
      <c r="BM321" s="206" t="s">
        <v>3318</v>
      </c>
    </row>
    <row r="322" spans="1:65" s="12" customFormat="1" ht="22.75" customHeight="1">
      <c r="B322" s="179"/>
      <c r="C322" s="180"/>
      <c r="D322" s="181" t="s">
        <v>81</v>
      </c>
      <c r="E322" s="193" t="s">
        <v>7072</v>
      </c>
      <c r="F322" s="193" t="s">
        <v>7650</v>
      </c>
      <c r="G322" s="180"/>
      <c r="H322" s="180"/>
      <c r="I322" s="183"/>
      <c r="J322" s="194">
        <f>BK322</f>
        <v>0</v>
      </c>
      <c r="K322" s="180"/>
      <c r="L322" s="185"/>
      <c r="M322" s="186"/>
      <c r="N322" s="187"/>
      <c r="O322" s="187"/>
      <c r="P322" s="188">
        <f>SUM(P323:P338)</f>
        <v>0</v>
      </c>
      <c r="Q322" s="187"/>
      <c r="R322" s="188">
        <f>SUM(R323:R338)</f>
        <v>0</v>
      </c>
      <c r="S322" s="187"/>
      <c r="T322" s="189">
        <f>SUM(T323:T338)</f>
        <v>0</v>
      </c>
      <c r="AR322" s="190" t="s">
        <v>89</v>
      </c>
      <c r="AT322" s="191" t="s">
        <v>81</v>
      </c>
      <c r="AU322" s="191" t="s">
        <v>89</v>
      </c>
      <c r="AY322" s="190" t="s">
        <v>262</v>
      </c>
      <c r="BK322" s="192">
        <f>SUM(BK323:BK338)</f>
        <v>0</v>
      </c>
    </row>
    <row r="323" spans="1:65" s="2" customFormat="1" ht="16.5" customHeight="1">
      <c r="A323" s="37"/>
      <c r="B323" s="38"/>
      <c r="C323" s="195" t="s">
        <v>2002</v>
      </c>
      <c r="D323" s="195" t="s">
        <v>264</v>
      </c>
      <c r="E323" s="196" t="s">
        <v>7651</v>
      </c>
      <c r="F323" s="197" t="s">
        <v>7652</v>
      </c>
      <c r="G323" s="198" t="s">
        <v>590</v>
      </c>
      <c r="H323" s="199">
        <v>45</v>
      </c>
      <c r="I323" s="200"/>
      <c r="J323" s="201">
        <f t="shared" ref="J323:J338" si="110">ROUND(I323*H323,2)</f>
        <v>0</v>
      </c>
      <c r="K323" s="197" t="s">
        <v>44</v>
      </c>
      <c r="L323" s="42"/>
      <c r="M323" s="202" t="s">
        <v>44</v>
      </c>
      <c r="N323" s="203" t="s">
        <v>53</v>
      </c>
      <c r="O323" s="67"/>
      <c r="P323" s="204">
        <f t="shared" ref="P323:P338" si="111">O323*H323</f>
        <v>0</v>
      </c>
      <c r="Q323" s="204">
        <v>0</v>
      </c>
      <c r="R323" s="204">
        <f t="shared" ref="R323:R338" si="112">Q323*H323</f>
        <v>0</v>
      </c>
      <c r="S323" s="204">
        <v>0</v>
      </c>
      <c r="T323" s="205">
        <f t="shared" ref="T323:T338" si="113">S323*H323</f>
        <v>0</v>
      </c>
      <c r="U323" s="37"/>
      <c r="V323" s="37"/>
      <c r="W323" s="37"/>
      <c r="X323" s="37"/>
      <c r="Y323" s="37"/>
      <c r="Z323" s="37"/>
      <c r="AA323" s="37"/>
      <c r="AB323" s="37"/>
      <c r="AC323" s="37"/>
      <c r="AD323" s="37"/>
      <c r="AE323" s="37"/>
      <c r="AR323" s="206" t="s">
        <v>104</v>
      </c>
      <c r="AT323" s="206" t="s">
        <v>264</v>
      </c>
      <c r="AU323" s="206" t="s">
        <v>91</v>
      </c>
      <c r="AY323" s="19" t="s">
        <v>262</v>
      </c>
      <c r="BE323" s="207">
        <f t="shared" ref="BE323:BE338" si="114">IF(N323="základní",J323,0)</f>
        <v>0</v>
      </c>
      <c r="BF323" s="207">
        <f t="shared" ref="BF323:BF338" si="115">IF(N323="snížená",J323,0)</f>
        <v>0</v>
      </c>
      <c r="BG323" s="207">
        <f t="shared" ref="BG323:BG338" si="116">IF(N323="zákl. přenesená",J323,0)</f>
        <v>0</v>
      </c>
      <c r="BH323" s="207">
        <f t="shared" ref="BH323:BH338" si="117">IF(N323="sníž. přenesená",J323,0)</f>
        <v>0</v>
      </c>
      <c r="BI323" s="207">
        <f t="shared" ref="BI323:BI338" si="118">IF(N323="nulová",J323,0)</f>
        <v>0</v>
      </c>
      <c r="BJ323" s="19" t="s">
        <v>89</v>
      </c>
      <c r="BK323" s="207">
        <f t="shared" ref="BK323:BK338" si="119">ROUND(I323*H323,2)</f>
        <v>0</v>
      </c>
      <c r="BL323" s="19" t="s">
        <v>104</v>
      </c>
      <c r="BM323" s="206" t="s">
        <v>3332</v>
      </c>
    </row>
    <row r="324" spans="1:65" s="2" customFormat="1" ht="16.5" customHeight="1">
      <c r="A324" s="37"/>
      <c r="B324" s="38"/>
      <c r="C324" s="195" t="s">
        <v>2007</v>
      </c>
      <c r="D324" s="195" t="s">
        <v>264</v>
      </c>
      <c r="E324" s="196" t="s">
        <v>7653</v>
      </c>
      <c r="F324" s="197" t="s">
        <v>7654</v>
      </c>
      <c r="G324" s="198" t="s">
        <v>518</v>
      </c>
      <c r="H324" s="199">
        <v>1</v>
      </c>
      <c r="I324" s="200"/>
      <c r="J324" s="201">
        <f t="shared" si="110"/>
        <v>0</v>
      </c>
      <c r="K324" s="197" t="s">
        <v>44</v>
      </c>
      <c r="L324" s="42"/>
      <c r="M324" s="202" t="s">
        <v>44</v>
      </c>
      <c r="N324" s="203" t="s">
        <v>53</v>
      </c>
      <c r="O324" s="67"/>
      <c r="P324" s="204">
        <f t="shared" si="111"/>
        <v>0</v>
      </c>
      <c r="Q324" s="204">
        <v>0</v>
      </c>
      <c r="R324" s="204">
        <f t="shared" si="112"/>
        <v>0</v>
      </c>
      <c r="S324" s="204">
        <v>0</v>
      </c>
      <c r="T324" s="205">
        <f t="shared" si="113"/>
        <v>0</v>
      </c>
      <c r="U324" s="37"/>
      <c r="V324" s="37"/>
      <c r="W324" s="37"/>
      <c r="X324" s="37"/>
      <c r="Y324" s="37"/>
      <c r="Z324" s="37"/>
      <c r="AA324" s="37"/>
      <c r="AB324" s="37"/>
      <c r="AC324" s="37"/>
      <c r="AD324" s="37"/>
      <c r="AE324" s="37"/>
      <c r="AR324" s="206" t="s">
        <v>104</v>
      </c>
      <c r="AT324" s="206" t="s">
        <v>264</v>
      </c>
      <c r="AU324" s="206" t="s">
        <v>91</v>
      </c>
      <c r="AY324" s="19" t="s">
        <v>262</v>
      </c>
      <c r="BE324" s="207">
        <f t="shared" si="114"/>
        <v>0</v>
      </c>
      <c r="BF324" s="207">
        <f t="shared" si="115"/>
        <v>0</v>
      </c>
      <c r="BG324" s="207">
        <f t="shared" si="116"/>
        <v>0</v>
      </c>
      <c r="BH324" s="207">
        <f t="shared" si="117"/>
        <v>0</v>
      </c>
      <c r="BI324" s="207">
        <f t="shared" si="118"/>
        <v>0</v>
      </c>
      <c r="BJ324" s="19" t="s">
        <v>89</v>
      </c>
      <c r="BK324" s="207">
        <f t="shared" si="119"/>
        <v>0</v>
      </c>
      <c r="BL324" s="19" t="s">
        <v>104</v>
      </c>
      <c r="BM324" s="206" t="s">
        <v>3346</v>
      </c>
    </row>
    <row r="325" spans="1:65" s="2" customFormat="1" ht="16.5" customHeight="1">
      <c r="A325" s="37"/>
      <c r="B325" s="38"/>
      <c r="C325" s="195" t="s">
        <v>2015</v>
      </c>
      <c r="D325" s="195" t="s">
        <v>264</v>
      </c>
      <c r="E325" s="196" t="s">
        <v>7655</v>
      </c>
      <c r="F325" s="197" t="s">
        <v>7656</v>
      </c>
      <c r="G325" s="198" t="s">
        <v>590</v>
      </c>
      <c r="H325" s="199">
        <v>25</v>
      </c>
      <c r="I325" s="200"/>
      <c r="J325" s="201">
        <f t="shared" si="110"/>
        <v>0</v>
      </c>
      <c r="K325" s="197" t="s">
        <v>44</v>
      </c>
      <c r="L325" s="42"/>
      <c r="M325" s="202" t="s">
        <v>44</v>
      </c>
      <c r="N325" s="203" t="s">
        <v>53</v>
      </c>
      <c r="O325" s="67"/>
      <c r="P325" s="204">
        <f t="shared" si="111"/>
        <v>0</v>
      </c>
      <c r="Q325" s="204">
        <v>0</v>
      </c>
      <c r="R325" s="204">
        <f t="shared" si="112"/>
        <v>0</v>
      </c>
      <c r="S325" s="204">
        <v>0</v>
      </c>
      <c r="T325" s="205">
        <f t="shared" si="113"/>
        <v>0</v>
      </c>
      <c r="U325" s="37"/>
      <c r="V325" s="37"/>
      <c r="W325" s="37"/>
      <c r="X325" s="37"/>
      <c r="Y325" s="37"/>
      <c r="Z325" s="37"/>
      <c r="AA325" s="37"/>
      <c r="AB325" s="37"/>
      <c r="AC325" s="37"/>
      <c r="AD325" s="37"/>
      <c r="AE325" s="37"/>
      <c r="AR325" s="206" t="s">
        <v>104</v>
      </c>
      <c r="AT325" s="206" t="s">
        <v>264</v>
      </c>
      <c r="AU325" s="206" t="s">
        <v>91</v>
      </c>
      <c r="AY325" s="19" t="s">
        <v>262</v>
      </c>
      <c r="BE325" s="207">
        <f t="shared" si="114"/>
        <v>0</v>
      </c>
      <c r="BF325" s="207">
        <f t="shared" si="115"/>
        <v>0</v>
      </c>
      <c r="BG325" s="207">
        <f t="shared" si="116"/>
        <v>0</v>
      </c>
      <c r="BH325" s="207">
        <f t="shared" si="117"/>
        <v>0</v>
      </c>
      <c r="BI325" s="207">
        <f t="shared" si="118"/>
        <v>0</v>
      </c>
      <c r="BJ325" s="19" t="s">
        <v>89</v>
      </c>
      <c r="BK325" s="207">
        <f t="shared" si="119"/>
        <v>0</v>
      </c>
      <c r="BL325" s="19" t="s">
        <v>104</v>
      </c>
      <c r="BM325" s="206" t="s">
        <v>3358</v>
      </c>
    </row>
    <row r="326" spans="1:65" s="2" customFormat="1" ht="16.5" customHeight="1">
      <c r="A326" s="37"/>
      <c r="B326" s="38"/>
      <c r="C326" s="195" t="s">
        <v>2021</v>
      </c>
      <c r="D326" s="195" t="s">
        <v>264</v>
      </c>
      <c r="E326" s="196" t="s">
        <v>7657</v>
      </c>
      <c r="F326" s="197" t="s">
        <v>7658</v>
      </c>
      <c r="G326" s="198" t="s">
        <v>590</v>
      </c>
      <c r="H326" s="199">
        <v>20</v>
      </c>
      <c r="I326" s="200"/>
      <c r="J326" s="201">
        <f t="shared" si="110"/>
        <v>0</v>
      </c>
      <c r="K326" s="197" t="s">
        <v>44</v>
      </c>
      <c r="L326" s="42"/>
      <c r="M326" s="202" t="s">
        <v>44</v>
      </c>
      <c r="N326" s="203" t="s">
        <v>53</v>
      </c>
      <c r="O326" s="67"/>
      <c r="P326" s="204">
        <f t="shared" si="111"/>
        <v>0</v>
      </c>
      <c r="Q326" s="204">
        <v>0</v>
      </c>
      <c r="R326" s="204">
        <f t="shared" si="112"/>
        <v>0</v>
      </c>
      <c r="S326" s="204">
        <v>0</v>
      </c>
      <c r="T326" s="205">
        <f t="shared" si="113"/>
        <v>0</v>
      </c>
      <c r="U326" s="37"/>
      <c r="V326" s="37"/>
      <c r="W326" s="37"/>
      <c r="X326" s="37"/>
      <c r="Y326" s="37"/>
      <c r="Z326" s="37"/>
      <c r="AA326" s="37"/>
      <c r="AB326" s="37"/>
      <c r="AC326" s="37"/>
      <c r="AD326" s="37"/>
      <c r="AE326" s="37"/>
      <c r="AR326" s="206" t="s">
        <v>104</v>
      </c>
      <c r="AT326" s="206" t="s">
        <v>264</v>
      </c>
      <c r="AU326" s="206" t="s">
        <v>91</v>
      </c>
      <c r="AY326" s="19" t="s">
        <v>262</v>
      </c>
      <c r="BE326" s="207">
        <f t="shared" si="114"/>
        <v>0</v>
      </c>
      <c r="BF326" s="207">
        <f t="shared" si="115"/>
        <v>0</v>
      </c>
      <c r="BG326" s="207">
        <f t="shared" si="116"/>
        <v>0</v>
      </c>
      <c r="BH326" s="207">
        <f t="shared" si="117"/>
        <v>0</v>
      </c>
      <c r="BI326" s="207">
        <f t="shared" si="118"/>
        <v>0</v>
      </c>
      <c r="BJ326" s="19" t="s">
        <v>89</v>
      </c>
      <c r="BK326" s="207">
        <f t="shared" si="119"/>
        <v>0</v>
      </c>
      <c r="BL326" s="19" t="s">
        <v>104</v>
      </c>
      <c r="BM326" s="206" t="s">
        <v>3373</v>
      </c>
    </row>
    <row r="327" spans="1:65" s="2" customFormat="1" ht="16.5" customHeight="1">
      <c r="A327" s="37"/>
      <c r="B327" s="38"/>
      <c r="C327" s="195" t="s">
        <v>2035</v>
      </c>
      <c r="D327" s="195" t="s">
        <v>264</v>
      </c>
      <c r="E327" s="196" t="s">
        <v>7659</v>
      </c>
      <c r="F327" s="197" t="s">
        <v>7660</v>
      </c>
      <c r="G327" s="198" t="s">
        <v>590</v>
      </c>
      <c r="H327" s="199">
        <v>45</v>
      </c>
      <c r="I327" s="200"/>
      <c r="J327" s="201">
        <f t="shared" si="110"/>
        <v>0</v>
      </c>
      <c r="K327" s="197" t="s">
        <v>44</v>
      </c>
      <c r="L327" s="42"/>
      <c r="M327" s="202" t="s">
        <v>44</v>
      </c>
      <c r="N327" s="203" t="s">
        <v>53</v>
      </c>
      <c r="O327" s="67"/>
      <c r="P327" s="204">
        <f t="shared" si="111"/>
        <v>0</v>
      </c>
      <c r="Q327" s="204">
        <v>0</v>
      </c>
      <c r="R327" s="204">
        <f t="shared" si="112"/>
        <v>0</v>
      </c>
      <c r="S327" s="204">
        <v>0</v>
      </c>
      <c r="T327" s="205">
        <f t="shared" si="113"/>
        <v>0</v>
      </c>
      <c r="U327" s="37"/>
      <c r="V327" s="37"/>
      <c r="W327" s="37"/>
      <c r="X327" s="37"/>
      <c r="Y327" s="37"/>
      <c r="Z327" s="37"/>
      <c r="AA327" s="37"/>
      <c r="AB327" s="37"/>
      <c r="AC327" s="37"/>
      <c r="AD327" s="37"/>
      <c r="AE327" s="37"/>
      <c r="AR327" s="206" t="s">
        <v>104</v>
      </c>
      <c r="AT327" s="206" t="s">
        <v>264</v>
      </c>
      <c r="AU327" s="206" t="s">
        <v>91</v>
      </c>
      <c r="AY327" s="19" t="s">
        <v>262</v>
      </c>
      <c r="BE327" s="207">
        <f t="shared" si="114"/>
        <v>0</v>
      </c>
      <c r="BF327" s="207">
        <f t="shared" si="115"/>
        <v>0</v>
      </c>
      <c r="BG327" s="207">
        <f t="shared" si="116"/>
        <v>0</v>
      </c>
      <c r="BH327" s="207">
        <f t="shared" si="117"/>
        <v>0</v>
      </c>
      <c r="BI327" s="207">
        <f t="shared" si="118"/>
        <v>0</v>
      </c>
      <c r="BJ327" s="19" t="s">
        <v>89</v>
      </c>
      <c r="BK327" s="207">
        <f t="shared" si="119"/>
        <v>0</v>
      </c>
      <c r="BL327" s="19" t="s">
        <v>104</v>
      </c>
      <c r="BM327" s="206" t="s">
        <v>3385</v>
      </c>
    </row>
    <row r="328" spans="1:65" s="2" customFormat="1" ht="16.5" customHeight="1">
      <c r="A328" s="37"/>
      <c r="B328" s="38"/>
      <c r="C328" s="195" t="s">
        <v>2061</v>
      </c>
      <c r="D328" s="195" t="s">
        <v>264</v>
      </c>
      <c r="E328" s="196" t="s">
        <v>7661</v>
      </c>
      <c r="F328" s="197" t="s">
        <v>7662</v>
      </c>
      <c r="G328" s="198" t="s">
        <v>267</v>
      </c>
      <c r="H328" s="199">
        <v>4</v>
      </c>
      <c r="I328" s="200"/>
      <c r="J328" s="201">
        <f t="shared" si="110"/>
        <v>0</v>
      </c>
      <c r="K328" s="197" t="s">
        <v>44</v>
      </c>
      <c r="L328" s="42"/>
      <c r="M328" s="202" t="s">
        <v>44</v>
      </c>
      <c r="N328" s="203" t="s">
        <v>53</v>
      </c>
      <c r="O328" s="67"/>
      <c r="P328" s="204">
        <f t="shared" si="111"/>
        <v>0</v>
      </c>
      <c r="Q328" s="204">
        <v>0</v>
      </c>
      <c r="R328" s="204">
        <f t="shared" si="112"/>
        <v>0</v>
      </c>
      <c r="S328" s="204">
        <v>0</v>
      </c>
      <c r="T328" s="205">
        <f t="shared" si="113"/>
        <v>0</v>
      </c>
      <c r="U328" s="37"/>
      <c r="V328" s="37"/>
      <c r="W328" s="37"/>
      <c r="X328" s="37"/>
      <c r="Y328" s="37"/>
      <c r="Z328" s="37"/>
      <c r="AA328" s="37"/>
      <c r="AB328" s="37"/>
      <c r="AC328" s="37"/>
      <c r="AD328" s="37"/>
      <c r="AE328" s="37"/>
      <c r="AR328" s="206" t="s">
        <v>104</v>
      </c>
      <c r="AT328" s="206" t="s">
        <v>264</v>
      </c>
      <c r="AU328" s="206" t="s">
        <v>91</v>
      </c>
      <c r="AY328" s="19" t="s">
        <v>262</v>
      </c>
      <c r="BE328" s="207">
        <f t="shared" si="114"/>
        <v>0</v>
      </c>
      <c r="BF328" s="207">
        <f t="shared" si="115"/>
        <v>0</v>
      </c>
      <c r="BG328" s="207">
        <f t="shared" si="116"/>
        <v>0</v>
      </c>
      <c r="BH328" s="207">
        <f t="shared" si="117"/>
        <v>0</v>
      </c>
      <c r="BI328" s="207">
        <f t="shared" si="118"/>
        <v>0</v>
      </c>
      <c r="BJ328" s="19" t="s">
        <v>89</v>
      </c>
      <c r="BK328" s="207">
        <f t="shared" si="119"/>
        <v>0</v>
      </c>
      <c r="BL328" s="19" t="s">
        <v>104</v>
      </c>
      <c r="BM328" s="206" t="s">
        <v>3397</v>
      </c>
    </row>
    <row r="329" spans="1:65" s="2" customFormat="1" ht="16.5" customHeight="1">
      <c r="A329" s="37"/>
      <c r="B329" s="38"/>
      <c r="C329" s="195" t="s">
        <v>2068</v>
      </c>
      <c r="D329" s="195" t="s">
        <v>264</v>
      </c>
      <c r="E329" s="196" t="s">
        <v>7663</v>
      </c>
      <c r="F329" s="197" t="s">
        <v>7664</v>
      </c>
      <c r="G329" s="198" t="s">
        <v>590</v>
      </c>
      <c r="H329" s="199">
        <v>25</v>
      </c>
      <c r="I329" s="200"/>
      <c r="J329" s="201">
        <f t="shared" si="110"/>
        <v>0</v>
      </c>
      <c r="K329" s="197" t="s">
        <v>44</v>
      </c>
      <c r="L329" s="42"/>
      <c r="M329" s="202" t="s">
        <v>44</v>
      </c>
      <c r="N329" s="203" t="s">
        <v>53</v>
      </c>
      <c r="O329" s="67"/>
      <c r="P329" s="204">
        <f t="shared" si="111"/>
        <v>0</v>
      </c>
      <c r="Q329" s="204">
        <v>0</v>
      </c>
      <c r="R329" s="204">
        <f t="shared" si="112"/>
        <v>0</v>
      </c>
      <c r="S329" s="204">
        <v>0</v>
      </c>
      <c r="T329" s="205">
        <f t="shared" si="113"/>
        <v>0</v>
      </c>
      <c r="U329" s="37"/>
      <c r="V329" s="37"/>
      <c r="W329" s="37"/>
      <c r="X329" s="37"/>
      <c r="Y329" s="37"/>
      <c r="Z329" s="37"/>
      <c r="AA329" s="37"/>
      <c r="AB329" s="37"/>
      <c r="AC329" s="37"/>
      <c r="AD329" s="37"/>
      <c r="AE329" s="37"/>
      <c r="AR329" s="206" t="s">
        <v>104</v>
      </c>
      <c r="AT329" s="206" t="s">
        <v>264</v>
      </c>
      <c r="AU329" s="206" t="s">
        <v>91</v>
      </c>
      <c r="AY329" s="19" t="s">
        <v>262</v>
      </c>
      <c r="BE329" s="207">
        <f t="shared" si="114"/>
        <v>0</v>
      </c>
      <c r="BF329" s="207">
        <f t="shared" si="115"/>
        <v>0</v>
      </c>
      <c r="BG329" s="207">
        <f t="shared" si="116"/>
        <v>0</v>
      </c>
      <c r="BH329" s="207">
        <f t="shared" si="117"/>
        <v>0</v>
      </c>
      <c r="BI329" s="207">
        <f t="shared" si="118"/>
        <v>0</v>
      </c>
      <c r="BJ329" s="19" t="s">
        <v>89</v>
      </c>
      <c r="BK329" s="207">
        <f t="shared" si="119"/>
        <v>0</v>
      </c>
      <c r="BL329" s="19" t="s">
        <v>104</v>
      </c>
      <c r="BM329" s="206" t="s">
        <v>998</v>
      </c>
    </row>
    <row r="330" spans="1:65" s="2" customFormat="1" ht="16.5" customHeight="1">
      <c r="A330" s="37"/>
      <c r="B330" s="38"/>
      <c r="C330" s="195" t="s">
        <v>2075</v>
      </c>
      <c r="D330" s="195" t="s">
        <v>264</v>
      </c>
      <c r="E330" s="196" t="s">
        <v>7665</v>
      </c>
      <c r="F330" s="197" t="s">
        <v>7666</v>
      </c>
      <c r="G330" s="198" t="s">
        <v>590</v>
      </c>
      <c r="H330" s="199">
        <v>20</v>
      </c>
      <c r="I330" s="200"/>
      <c r="J330" s="201">
        <f t="shared" si="110"/>
        <v>0</v>
      </c>
      <c r="K330" s="197" t="s">
        <v>44</v>
      </c>
      <c r="L330" s="42"/>
      <c r="M330" s="202" t="s">
        <v>44</v>
      </c>
      <c r="N330" s="203" t="s">
        <v>53</v>
      </c>
      <c r="O330" s="67"/>
      <c r="P330" s="204">
        <f t="shared" si="111"/>
        <v>0</v>
      </c>
      <c r="Q330" s="204">
        <v>0</v>
      </c>
      <c r="R330" s="204">
        <f t="shared" si="112"/>
        <v>0</v>
      </c>
      <c r="S330" s="204">
        <v>0</v>
      </c>
      <c r="T330" s="205">
        <f t="shared" si="113"/>
        <v>0</v>
      </c>
      <c r="U330" s="37"/>
      <c r="V330" s="37"/>
      <c r="W330" s="37"/>
      <c r="X330" s="37"/>
      <c r="Y330" s="37"/>
      <c r="Z330" s="37"/>
      <c r="AA330" s="37"/>
      <c r="AB330" s="37"/>
      <c r="AC330" s="37"/>
      <c r="AD330" s="37"/>
      <c r="AE330" s="37"/>
      <c r="AR330" s="206" t="s">
        <v>104</v>
      </c>
      <c r="AT330" s="206" t="s">
        <v>264</v>
      </c>
      <c r="AU330" s="206" t="s">
        <v>91</v>
      </c>
      <c r="AY330" s="19" t="s">
        <v>262</v>
      </c>
      <c r="BE330" s="207">
        <f t="shared" si="114"/>
        <v>0</v>
      </c>
      <c r="BF330" s="207">
        <f t="shared" si="115"/>
        <v>0</v>
      </c>
      <c r="BG330" s="207">
        <f t="shared" si="116"/>
        <v>0</v>
      </c>
      <c r="BH330" s="207">
        <f t="shared" si="117"/>
        <v>0</v>
      </c>
      <c r="BI330" s="207">
        <f t="shared" si="118"/>
        <v>0</v>
      </c>
      <c r="BJ330" s="19" t="s">
        <v>89</v>
      </c>
      <c r="BK330" s="207">
        <f t="shared" si="119"/>
        <v>0</v>
      </c>
      <c r="BL330" s="19" t="s">
        <v>104</v>
      </c>
      <c r="BM330" s="206" t="s">
        <v>3422</v>
      </c>
    </row>
    <row r="331" spans="1:65" s="2" customFormat="1" ht="16.5" customHeight="1">
      <c r="A331" s="37"/>
      <c r="B331" s="38"/>
      <c r="C331" s="195" t="s">
        <v>2080</v>
      </c>
      <c r="D331" s="195" t="s">
        <v>264</v>
      </c>
      <c r="E331" s="196" t="s">
        <v>7667</v>
      </c>
      <c r="F331" s="197" t="s">
        <v>7668</v>
      </c>
      <c r="G331" s="198" t="s">
        <v>267</v>
      </c>
      <c r="H331" s="199">
        <v>4</v>
      </c>
      <c r="I331" s="200"/>
      <c r="J331" s="201">
        <f t="shared" si="110"/>
        <v>0</v>
      </c>
      <c r="K331" s="197" t="s">
        <v>44</v>
      </c>
      <c r="L331" s="42"/>
      <c r="M331" s="202" t="s">
        <v>44</v>
      </c>
      <c r="N331" s="203" t="s">
        <v>53</v>
      </c>
      <c r="O331" s="67"/>
      <c r="P331" s="204">
        <f t="shared" si="111"/>
        <v>0</v>
      </c>
      <c r="Q331" s="204">
        <v>0</v>
      </c>
      <c r="R331" s="204">
        <f t="shared" si="112"/>
        <v>0</v>
      </c>
      <c r="S331" s="204">
        <v>0</v>
      </c>
      <c r="T331" s="205">
        <f t="shared" si="113"/>
        <v>0</v>
      </c>
      <c r="U331" s="37"/>
      <c r="V331" s="37"/>
      <c r="W331" s="37"/>
      <c r="X331" s="37"/>
      <c r="Y331" s="37"/>
      <c r="Z331" s="37"/>
      <c r="AA331" s="37"/>
      <c r="AB331" s="37"/>
      <c r="AC331" s="37"/>
      <c r="AD331" s="37"/>
      <c r="AE331" s="37"/>
      <c r="AR331" s="206" t="s">
        <v>104</v>
      </c>
      <c r="AT331" s="206" t="s">
        <v>264</v>
      </c>
      <c r="AU331" s="206" t="s">
        <v>91</v>
      </c>
      <c r="AY331" s="19" t="s">
        <v>262</v>
      </c>
      <c r="BE331" s="207">
        <f t="shared" si="114"/>
        <v>0</v>
      </c>
      <c r="BF331" s="207">
        <f t="shared" si="115"/>
        <v>0</v>
      </c>
      <c r="BG331" s="207">
        <f t="shared" si="116"/>
        <v>0</v>
      </c>
      <c r="BH331" s="207">
        <f t="shared" si="117"/>
        <v>0</v>
      </c>
      <c r="BI331" s="207">
        <f t="shared" si="118"/>
        <v>0</v>
      </c>
      <c r="BJ331" s="19" t="s">
        <v>89</v>
      </c>
      <c r="BK331" s="207">
        <f t="shared" si="119"/>
        <v>0</v>
      </c>
      <c r="BL331" s="19" t="s">
        <v>104</v>
      </c>
      <c r="BM331" s="206" t="s">
        <v>3433</v>
      </c>
    </row>
    <row r="332" spans="1:65" s="2" customFormat="1" ht="16.5" customHeight="1">
      <c r="A332" s="37"/>
      <c r="B332" s="38"/>
      <c r="C332" s="195" t="s">
        <v>2086</v>
      </c>
      <c r="D332" s="195" t="s">
        <v>264</v>
      </c>
      <c r="E332" s="196" t="s">
        <v>7669</v>
      </c>
      <c r="F332" s="197" t="s">
        <v>7670</v>
      </c>
      <c r="G332" s="198" t="s">
        <v>267</v>
      </c>
      <c r="H332" s="199">
        <v>4</v>
      </c>
      <c r="I332" s="200"/>
      <c r="J332" s="201">
        <f t="shared" si="110"/>
        <v>0</v>
      </c>
      <c r="K332" s="197" t="s">
        <v>44</v>
      </c>
      <c r="L332" s="42"/>
      <c r="M332" s="202" t="s">
        <v>44</v>
      </c>
      <c r="N332" s="203" t="s">
        <v>53</v>
      </c>
      <c r="O332" s="67"/>
      <c r="P332" s="204">
        <f t="shared" si="111"/>
        <v>0</v>
      </c>
      <c r="Q332" s="204">
        <v>0</v>
      </c>
      <c r="R332" s="204">
        <f t="shared" si="112"/>
        <v>0</v>
      </c>
      <c r="S332" s="204">
        <v>0</v>
      </c>
      <c r="T332" s="205">
        <f t="shared" si="113"/>
        <v>0</v>
      </c>
      <c r="U332" s="37"/>
      <c r="V332" s="37"/>
      <c r="W332" s="37"/>
      <c r="X332" s="37"/>
      <c r="Y332" s="37"/>
      <c r="Z332" s="37"/>
      <c r="AA332" s="37"/>
      <c r="AB332" s="37"/>
      <c r="AC332" s="37"/>
      <c r="AD332" s="37"/>
      <c r="AE332" s="37"/>
      <c r="AR332" s="206" t="s">
        <v>104</v>
      </c>
      <c r="AT332" s="206" t="s">
        <v>264</v>
      </c>
      <c r="AU332" s="206" t="s">
        <v>91</v>
      </c>
      <c r="AY332" s="19" t="s">
        <v>262</v>
      </c>
      <c r="BE332" s="207">
        <f t="shared" si="114"/>
        <v>0</v>
      </c>
      <c r="BF332" s="207">
        <f t="shared" si="115"/>
        <v>0</v>
      </c>
      <c r="BG332" s="207">
        <f t="shared" si="116"/>
        <v>0</v>
      </c>
      <c r="BH332" s="207">
        <f t="shared" si="117"/>
        <v>0</v>
      </c>
      <c r="BI332" s="207">
        <f t="shared" si="118"/>
        <v>0</v>
      </c>
      <c r="BJ332" s="19" t="s">
        <v>89</v>
      </c>
      <c r="BK332" s="207">
        <f t="shared" si="119"/>
        <v>0</v>
      </c>
      <c r="BL332" s="19" t="s">
        <v>104</v>
      </c>
      <c r="BM332" s="206" t="s">
        <v>3451</v>
      </c>
    </row>
    <row r="333" spans="1:65" s="2" customFormat="1" ht="16.5" customHeight="1">
      <c r="A333" s="37"/>
      <c r="B333" s="38"/>
      <c r="C333" s="195" t="s">
        <v>2092</v>
      </c>
      <c r="D333" s="195" t="s">
        <v>264</v>
      </c>
      <c r="E333" s="196" t="s">
        <v>7671</v>
      </c>
      <c r="F333" s="197" t="s">
        <v>7672</v>
      </c>
      <c r="G333" s="198" t="s">
        <v>267</v>
      </c>
      <c r="H333" s="199">
        <v>4</v>
      </c>
      <c r="I333" s="200"/>
      <c r="J333" s="201">
        <f t="shared" si="110"/>
        <v>0</v>
      </c>
      <c r="K333" s="197" t="s">
        <v>44</v>
      </c>
      <c r="L333" s="42"/>
      <c r="M333" s="202" t="s">
        <v>44</v>
      </c>
      <c r="N333" s="203" t="s">
        <v>53</v>
      </c>
      <c r="O333" s="67"/>
      <c r="P333" s="204">
        <f t="shared" si="111"/>
        <v>0</v>
      </c>
      <c r="Q333" s="204">
        <v>0</v>
      </c>
      <c r="R333" s="204">
        <f t="shared" si="112"/>
        <v>0</v>
      </c>
      <c r="S333" s="204">
        <v>0</v>
      </c>
      <c r="T333" s="205">
        <f t="shared" si="113"/>
        <v>0</v>
      </c>
      <c r="U333" s="37"/>
      <c r="V333" s="37"/>
      <c r="W333" s="37"/>
      <c r="X333" s="37"/>
      <c r="Y333" s="37"/>
      <c r="Z333" s="37"/>
      <c r="AA333" s="37"/>
      <c r="AB333" s="37"/>
      <c r="AC333" s="37"/>
      <c r="AD333" s="37"/>
      <c r="AE333" s="37"/>
      <c r="AR333" s="206" t="s">
        <v>104</v>
      </c>
      <c r="AT333" s="206" t="s">
        <v>264</v>
      </c>
      <c r="AU333" s="206" t="s">
        <v>91</v>
      </c>
      <c r="AY333" s="19" t="s">
        <v>262</v>
      </c>
      <c r="BE333" s="207">
        <f t="shared" si="114"/>
        <v>0</v>
      </c>
      <c r="BF333" s="207">
        <f t="shared" si="115"/>
        <v>0</v>
      </c>
      <c r="BG333" s="207">
        <f t="shared" si="116"/>
        <v>0</v>
      </c>
      <c r="BH333" s="207">
        <f t="shared" si="117"/>
        <v>0</v>
      </c>
      <c r="BI333" s="207">
        <f t="shared" si="118"/>
        <v>0</v>
      </c>
      <c r="BJ333" s="19" t="s">
        <v>89</v>
      </c>
      <c r="BK333" s="207">
        <f t="shared" si="119"/>
        <v>0</v>
      </c>
      <c r="BL333" s="19" t="s">
        <v>104</v>
      </c>
      <c r="BM333" s="206" t="s">
        <v>3469</v>
      </c>
    </row>
    <row r="334" spans="1:65" s="2" customFormat="1" ht="16.5" customHeight="1">
      <c r="A334" s="37"/>
      <c r="B334" s="38"/>
      <c r="C334" s="195" t="s">
        <v>2099</v>
      </c>
      <c r="D334" s="195" t="s">
        <v>264</v>
      </c>
      <c r="E334" s="196" t="s">
        <v>7673</v>
      </c>
      <c r="F334" s="197" t="s">
        <v>7674</v>
      </c>
      <c r="G334" s="198" t="s">
        <v>267</v>
      </c>
      <c r="H334" s="199">
        <v>2</v>
      </c>
      <c r="I334" s="200"/>
      <c r="J334" s="201">
        <f t="shared" si="110"/>
        <v>0</v>
      </c>
      <c r="K334" s="197" t="s">
        <v>44</v>
      </c>
      <c r="L334" s="42"/>
      <c r="M334" s="202" t="s">
        <v>44</v>
      </c>
      <c r="N334" s="203" t="s">
        <v>53</v>
      </c>
      <c r="O334" s="67"/>
      <c r="P334" s="204">
        <f t="shared" si="111"/>
        <v>0</v>
      </c>
      <c r="Q334" s="204">
        <v>0</v>
      </c>
      <c r="R334" s="204">
        <f t="shared" si="112"/>
        <v>0</v>
      </c>
      <c r="S334" s="204">
        <v>0</v>
      </c>
      <c r="T334" s="205">
        <f t="shared" si="113"/>
        <v>0</v>
      </c>
      <c r="U334" s="37"/>
      <c r="V334" s="37"/>
      <c r="W334" s="37"/>
      <c r="X334" s="37"/>
      <c r="Y334" s="37"/>
      <c r="Z334" s="37"/>
      <c r="AA334" s="37"/>
      <c r="AB334" s="37"/>
      <c r="AC334" s="37"/>
      <c r="AD334" s="37"/>
      <c r="AE334" s="37"/>
      <c r="AR334" s="206" t="s">
        <v>104</v>
      </c>
      <c r="AT334" s="206" t="s">
        <v>264</v>
      </c>
      <c r="AU334" s="206" t="s">
        <v>91</v>
      </c>
      <c r="AY334" s="19" t="s">
        <v>262</v>
      </c>
      <c r="BE334" s="207">
        <f t="shared" si="114"/>
        <v>0</v>
      </c>
      <c r="BF334" s="207">
        <f t="shared" si="115"/>
        <v>0</v>
      </c>
      <c r="BG334" s="207">
        <f t="shared" si="116"/>
        <v>0</v>
      </c>
      <c r="BH334" s="207">
        <f t="shared" si="117"/>
        <v>0</v>
      </c>
      <c r="BI334" s="207">
        <f t="shared" si="118"/>
        <v>0</v>
      </c>
      <c r="BJ334" s="19" t="s">
        <v>89</v>
      </c>
      <c r="BK334" s="207">
        <f t="shared" si="119"/>
        <v>0</v>
      </c>
      <c r="BL334" s="19" t="s">
        <v>104</v>
      </c>
      <c r="BM334" s="206" t="s">
        <v>3482</v>
      </c>
    </row>
    <row r="335" spans="1:65" s="2" customFormat="1" ht="16.5" customHeight="1">
      <c r="A335" s="37"/>
      <c r="B335" s="38"/>
      <c r="C335" s="195" t="s">
        <v>2114</v>
      </c>
      <c r="D335" s="195" t="s">
        <v>264</v>
      </c>
      <c r="E335" s="196" t="s">
        <v>7675</v>
      </c>
      <c r="F335" s="197" t="s">
        <v>7676</v>
      </c>
      <c r="G335" s="198" t="s">
        <v>267</v>
      </c>
      <c r="H335" s="199">
        <v>2</v>
      </c>
      <c r="I335" s="200"/>
      <c r="J335" s="201">
        <f t="shared" si="110"/>
        <v>0</v>
      </c>
      <c r="K335" s="197" t="s">
        <v>44</v>
      </c>
      <c r="L335" s="42"/>
      <c r="M335" s="202" t="s">
        <v>44</v>
      </c>
      <c r="N335" s="203" t="s">
        <v>53</v>
      </c>
      <c r="O335" s="67"/>
      <c r="P335" s="204">
        <f t="shared" si="111"/>
        <v>0</v>
      </c>
      <c r="Q335" s="204">
        <v>0</v>
      </c>
      <c r="R335" s="204">
        <f t="shared" si="112"/>
        <v>0</v>
      </c>
      <c r="S335" s="204">
        <v>0</v>
      </c>
      <c r="T335" s="205">
        <f t="shared" si="113"/>
        <v>0</v>
      </c>
      <c r="U335" s="37"/>
      <c r="V335" s="37"/>
      <c r="W335" s="37"/>
      <c r="X335" s="37"/>
      <c r="Y335" s="37"/>
      <c r="Z335" s="37"/>
      <c r="AA335" s="37"/>
      <c r="AB335" s="37"/>
      <c r="AC335" s="37"/>
      <c r="AD335" s="37"/>
      <c r="AE335" s="37"/>
      <c r="AR335" s="206" t="s">
        <v>104</v>
      </c>
      <c r="AT335" s="206" t="s">
        <v>264</v>
      </c>
      <c r="AU335" s="206" t="s">
        <v>91</v>
      </c>
      <c r="AY335" s="19" t="s">
        <v>262</v>
      </c>
      <c r="BE335" s="207">
        <f t="shared" si="114"/>
        <v>0</v>
      </c>
      <c r="BF335" s="207">
        <f t="shared" si="115"/>
        <v>0</v>
      </c>
      <c r="BG335" s="207">
        <f t="shared" si="116"/>
        <v>0</v>
      </c>
      <c r="BH335" s="207">
        <f t="shared" si="117"/>
        <v>0</v>
      </c>
      <c r="BI335" s="207">
        <f t="shared" si="118"/>
        <v>0</v>
      </c>
      <c r="BJ335" s="19" t="s">
        <v>89</v>
      </c>
      <c r="BK335" s="207">
        <f t="shared" si="119"/>
        <v>0</v>
      </c>
      <c r="BL335" s="19" t="s">
        <v>104</v>
      </c>
      <c r="BM335" s="206" t="s">
        <v>3493</v>
      </c>
    </row>
    <row r="336" spans="1:65" s="2" customFormat="1" ht="16.5" customHeight="1">
      <c r="A336" s="37"/>
      <c r="B336" s="38"/>
      <c r="C336" s="195" t="s">
        <v>2124</v>
      </c>
      <c r="D336" s="195" t="s">
        <v>264</v>
      </c>
      <c r="E336" s="196" t="s">
        <v>7677</v>
      </c>
      <c r="F336" s="197" t="s">
        <v>7678</v>
      </c>
      <c r="G336" s="198" t="s">
        <v>518</v>
      </c>
      <c r="H336" s="199">
        <v>1</v>
      </c>
      <c r="I336" s="200"/>
      <c r="J336" s="201">
        <f t="shared" si="110"/>
        <v>0</v>
      </c>
      <c r="K336" s="197" t="s">
        <v>44</v>
      </c>
      <c r="L336" s="42"/>
      <c r="M336" s="202" t="s">
        <v>44</v>
      </c>
      <c r="N336" s="203" t="s">
        <v>53</v>
      </c>
      <c r="O336" s="67"/>
      <c r="P336" s="204">
        <f t="shared" si="111"/>
        <v>0</v>
      </c>
      <c r="Q336" s="204">
        <v>0</v>
      </c>
      <c r="R336" s="204">
        <f t="shared" si="112"/>
        <v>0</v>
      </c>
      <c r="S336" s="204">
        <v>0</v>
      </c>
      <c r="T336" s="205">
        <f t="shared" si="113"/>
        <v>0</v>
      </c>
      <c r="U336" s="37"/>
      <c r="V336" s="37"/>
      <c r="W336" s="37"/>
      <c r="X336" s="37"/>
      <c r="Y336" s="37"/>
      <c r="Z336" s="37"/>
      <c r="AA336" s="37"/>
      <c r="AB336" s="37"/>
      <c r="AC336" s="37"/>
      <c r="AD336" s="37"/>
      <c r="AE336" s="37"/>
      <c r="AR336" s="206" t="s">
        <v>104</v>
      </c>
      <c r="AT336" s="206" t="s">
        <v>264</v>
      </c>
      <c r="AU336" s="206" t="s">
        <v>91</v>
      </c>
      <c r="AY336" s="19" t="s">
        <v>262</v>
      </c>
      <c r="BE336" s="207">
        <f t="shared" si="114"/>
        <v>0</v>
      </c>
      <c r="BF336" s="207">
        <f t="shared" si="115"/>
        <v>0</v>
      </c>
      <c r="BG336" s="207">
        <f t="shared" si="116"/>
        <v>0</v>
      </c>
      <c r="BH336" s="207">
        <f t="shared" si="117"/>
        <v>0</v>
      </c>
      <c r="BI336" s="207">
        <f t="shared" si="118"/>
        <v>0</v>
      </c>
      <c r="BJ336" s="19" t="s">
        <v>89</v>
      </c>
      <c r="BK336" s="207">
        <f t="shared" si="119"/>
        <v>0</v>
      </c>
      <c r="BL336" s="19" t="s">
        <v>104</v>
      </c>
      <c r="BM336" s="206" t="s">
        <v>3507</v>
      </c>
    </row>
    <row r="337" spans="1:65" s="2" customFormat="1" ht="16.5" customHeight="1">
      <c r="A337" s="37"/>
      <c r="B337" s="38"/>
      <c r="C337" s="195" t="s">
        <v>2130</v>
      </c>
      <c r="D337" s="195" t="s">
        <v>264</v>
      </c>
      <c r="E337" s="196" t="s">
        <v>7679</v>
      </c>
      <c r="F337" s="197" t="s">
        <v>7680</v>
      </c>
      <c r="G337" s="198" t="s">
        <v>518</v>
      </c>
      <c r="H337" s="199">
        <v>2</v>
      </c>
      <c r="I337" s="200"/>
      <c r="J337" s="201">
        <f t="shared" si="110"/>
        <v>0</v>
      </c>
      <c r="K337" s="197" t="s">
        <v>44</v>
      </c>
      <c r="L337" s="42"/>
      <c r="M337" s="202" t="s">
        <v>44</v>
      </c>
      <c r="N337" s="203" t="s">
        <v>53</v>
      </c>
      <c r="O337" s="67"/>
      <c r="P337" s="204">
        <f t="shared" si="111"/>
        <v>0</v>
      </c>
      <c r="Q337" s="204">
        <v>0</v>
      </c>
      <c r="R337" s="204">
        <f t="shared" si="112"/>
        <v>0</v>
      </c>
      <c r="S337" s="204">
        <v>0</v>
      </c>
      <c r="T337" s="205">
        <f t="shared" si="113"/>
        <v>0</v>
      </c>
      <c r="U337" s="37"/>
      <c r="V337" s="37"/>
      <c r="W337" s="37"/>
      <c r="X337" s="37"/>
      <c r="Y337" s="37"/>
      <c r="Z337" s="37"/>
      <c r="AA337" s="37"/>
      <c r="AB337" s="37"/>
      <c r="AC337" s="37"/>
      <c r="AD337" s="37"/>
      <c r="AE337" s="37"/>
      <c r="AR337" s="206" t="s">
        <v>104</v>
      </c>
      <c r="AT337" s="206" t="s">
        <v>264</v>
      </c>
      <c r="AU337" s="206" t="s">
        <v>91</v>
      </c>
      <c r="AY337" s="19" t="s">
        <v>262</v>
      </c>
      <c r="BE337" s="207">
        <f t="shared" si="114"/>
        <v>0</v>
      </c>
      <c r="BF337" s="207">
        <f t="shared" si="115"/>
        <v>0</v>
      </c>
      <c r="BG337" s="207">
        <f t="shared" si="116"/>
        <v>0</v>
      </c>
      <c r="BH337" s="207">
        <f t="shared" si="117"/>
        <v>0</v>
      </c>
      <c r="BI337" s="207">
        <f t="shared" si="118"/>
        <v>0</v>
      </c>
      <c r="BJ337" s="19" t="s">
        <v>89</v>
      </c>
      <c r="BK337" s="207">
        <f t="shared" si="119"/>
        <v>0</v>
      </c>
      <c r="BL337" s="19" t="s">
        <v>104</v>
      </c>
      <c r="BM337" s="206" t="s">
        <v>3521</v>
      </c>
    </row>
    <row r="338" spans="1:65" s="2" customFormat="1" ht="16.5" customHeight="1">
      <c r="A338" s="37"/>
      <c r="B338" s="38"/>
      <c r="C338" s="195" t="s">
        <v>2137</v>
      </c>
      <c r="D338" s="195" t="s">
        <v>264</v>
      </c>
      <c r="E338" s="196" t="s">
        <v>7681</v>
      </c>
      <c r="F338" s="197" t="s">
        <v>7682</v>
      </c>
      <c r="G338" s="198" t="s">
        <v>518</v>
      </c>
      <c r="H338" s="199">
        <v>1</v>
      </c>
      <c r="I338" s="200"/>
      <c r="J338" s="201">
        <f t="shared" si="110"/>
        <v>0</v>
      </c>
      <c r="K338" s="197" t="s">
        <v>44</v>
      </c>
      <c r="L338" s="42"/>
      <c r="M338" s="202" t="s">
        <v>44</v>
      </c>
      <c r="N338" s="203" t="s">
        <v>53</v>
      </c>
      <c r="O338" s="67"/>
      <c r="P338" s="204">
        <f t="shared" si="111"/>
        <v>0</v>
      </c>
      <c r="Q338" s="204">
        <v>0</v>
      </c>
      <c r="R338" s="204">
        <f t="shared" si="112"/>
        <v>0</v>
      </c>
      <c r="S338" s="204">
        <v>0</v>
      </c>
      <c r="T338" s="205">
        <f t="shared" si="113"/>
        <v>0</v>
      </c>
      <c r="U338" s="37"/>
      <c r="V338" s="37"/>
      <c r="W338" s="37"/>
      <c r="X338" s="37"/>
      <c r="Y338" s="37"/>
      <c r="Z338" s="37"/>
      <c r="AA338" s="37"/>
      <c r="AB338" s="37"/>
      <c r="AC338" s="37"/>
      <c r="AD338" s="37"/>
      <c r="AE338" s="37"/>
      <c r="AR338" s="206" t="s">
        <v>104</v>
      </c>
      <c r="AT338" s="206" t="s">
        <v>264</v>
      </c>
      <c r="AU338" s="206" t="s">
        <v>91</v>
      </c>
      <c r="AY338" s="19" t="s">
        <v>262</v>
      </c>
      <c r="BE338" s="207">
        <f t="shared" si="114"/>
        <v>0</v>
      </c>
      <c r="BF338" s="207">
        <f t="shared" si="115"/>
        <v>0</v>
      </c>
      <c r="BG338" s="207">
        <f t="shared" si="116"/>
        <v>0</v>
      </c>
      <c r="BH338" s="207">
        <f t="shared" si="117"/>
        <v>0</v>
      </c>
      <c r="BI338" s="207">
        <f t="shared" si="118"/>
        <v>0</v>
      </c>
      <c r="BJ338" s="19" t="s">
        <v>89</v>
      </c>
      <c r="BK338" s="207">
        <f t="shared" si="119"/>
        <v>0</v>
      </c>
      <c r="BL338" s="19" t="s">
        <v>104</v>
      </c>
      <c r="BM338" s="206" t="s">
        <v>3531</v>
      </c>
    </row>
    <row r="339" spans="1:65" s="12" customFormat="1" ht="22.75" customHeight="1">
      <c r="B339" s="179"/>
      <c r="C339" s="180"/>
      <c r="D339" s="181" t="s">
        <v>81</v>
      </c>
      <c r="E339" s="193" t="s">
        <v>7683</v>
      </c>
      <c r="F339" s="193" t="s">
        <v>7684</v>
      </c>
      <c r="G339" s="180"/>
      <c r="H339" s="180"/>
      <c r="I339" s="183"/>
      <c r="J339" s="194">
        <f>BK339</f>
        <v>0</v>
      </c>
      <c r="K339" s="180"/>
      <c r="L339" s="185"/>
      <c r="M339" s="186"/>
      <c r="N339" s="187"/>
      <c r="O339" s="187"/>
      <c r="P339" s="188">
        <f>SUM(P340:P344)</f>
        <v>0</v>
      </c>
      <c r="Q339" s="187"/>
      <c r="R339" s="188">
        <f>SUM(R340:R344)</f>
        <v>0</v>
      </c>
      <c r="S339" s="187"/>
      <c r="T339" s="189">
        <f>SUM(T340:T344)</f>
        <v>0</v>
      </c>
      <c r="AR339" s="190" t="s">
        <v>89</v>
      </c>
      <c r="AT339" s="191" t="s">
        <v>81</v>
      </c>
      <c r="AU339" s="191" t="s">
        <v>89</v>
      </c>
      <c r="AY339" s="190" t="s">
        <v>262</v>
      </c>
      <c r="BK339" s="192">
        <f>SUM(BK340:BK344)</f>
        <v>0</v>
      </c>
    </row>
    <row r="340" spans="1:65" s="2" customFormat="1" ht="16.5" customHeight="1">
      <c r="A340" s="37"/>
      <c r="B340" s="38"/>
      <c r="C340" s="195" t="s">
        <v>2143</v>
      </c>
      <c r="D340" s="195" t="s">
        <v>264</v>
      </c>
      <c r="E340" s="196" t="s">
        <v>7685</v>
      </c>
      <c r="F340" s="197" t="s">
        <v>7576</v>
      </c>
      <c r="G340" s="198" t="s">
        <v>590</v>
      </c>
      <c r="H340" s="199">
        <v>50</v>
      </c>
      <c r="I340" s="200"/>
      <c r="J340" s="201">
        <f>ROUND(I340*H340,2)</f>
        <v>0</v>
      </c>
      <c r="K340" s="197" t="s">
        <v>44</v>
      </c>
      <c r="L340" s="42"/>
      <c r="M340" s="202" t="s">
        <v>44</v>
      </c>
      <c r="N340" s="203" t="s">
        <v>53</v>
      </c>
      <c r="O340" s="67"/>
      <c r="P340" s="204">
        <f>O340*H340</f>
        <v>0</v>
      </c>
      <c r="Q340" s="204">
        <v>0</v>
      </c>
      <c r="R340" s="204">
        <f>Q340*H340</f>
        <v>0</v>
      </c>
      <c r="S340" s="204">
        <v>0</v>
      </c>
      <c r="T340" s="205">
        <f>S340*H340</f>
        <v>0</v>
      </c>
      <c r="U340" s="37"/>
      <c r="V340" s="37"/>
      <c r="W340" s="37"/>
      <c r="X340" s="37"/>
      <c r="Y340" s="37"/>
      <c r="Z340" s="37"/>
      <c r="AA340" s="37"/>
      <c r="AB340" s="37"/>
      <c r="AC340" s="37"/>
      <c r="AD340" s="37"/>
      <c r="AE340" s="37"/>
      <c r="AR340" s="206" t="s">
        <v>104</v>
      </c>
      <c r="AT340" s="206" t="s">
        <v>264</v>
      </c>
      <c r="AU340" s="206" t="s">
        <v>91</v>
      </c>
      <c r="AY340" s="19" t="s">
        <v>262</v>
      </c>
      <c r="BE340" s="207">
        <f>IF(N340="základní",J340,0)</f>
        <v>0</v>
      </c>
      <c r="BF340" s="207">
        <f>IF(N340="snížená",J340,0)</f>
        <v>0</v>
      </c>
      <c r="BG340" s="207">
        <f>IF(N340="zákl. přenesená",J340,0)</f>
        <v>0</v>
      </c>
      <c r="BH340" s="207">
        <f>IF(N340="sníž. přenesená",J340,0)</f>
        <v>0</v>
      </c>
      <c r="BI340" s="207">
        <f>IF(N340="nulová",J340,0)</f>
        <v>0</v>
      </c>
      <c r="BJ340" s="19" t="s">
        <v>89</v>
      </c>
      <c r="BK340" s="207">
        <f>ROUND(I340*H340,2)</f>
        <v>0</v>
      </c>
      <c r="BL340" s="19" t="s">
        <v>104</v>
      </c>
      <c r="BM340" s="206" t="s">
        <v>3540</v>
      </c>
    </row>
    <row r="341" spans="1:65" s="2" customFormat="1" ht="16.5" customHeight="1">
      <c r="A341" s="37"/>
      <c r="B341" s="38"/>
      <c r="C341" s="195" t="s">
        <v>2157</v>
      </c>
      <c r="D341" s="195" t="s">
        <v>264</v>
      </c>
      <c r="E341" s="196" t="s">
        <v>7686</v>
      </c>
      <c r="F341" s="197" t="s">
        <v>7578</v>
      </c>
      <c r="G341" s="198" t="s">
        <v>590</v>
      </c>
      <c r="H341" s="199">
        <v>280</v>
      </c>
      <c r="I341" s="200"/>
      <c r="J341" s="201">
        <f>ROUND(I341*H341,2)</f>
        <v>0</v>
      </c>
      <c r="K341" s="197" t="s">
        <v>44</v>
      </c>
      <c r="L341" s="42"/>
      <c r="M341" s="202" t="s">
        <v>44</v>
      </c>
      <c r="N341" s="203" t="s">
        <v>53</v>
      </c>
      <c r="O341" s="67"/>
      <c r="P341" s="204">
        <f>O341*H341</f>
        <v>0</v>
      </c>
      <c r="Q341" s="204">
        <v>0</v>
      </c>
      <c r="R341" s="204">
        <f>Q341*H341</f>
        <v>0</v>
      </c>
      <c r="S341" s="204">
        <v>0</v>
      </c>
      <c r="T341" s="205">
        <f>S341*H341</f>
        <v>0</v>
      </c>
      <c r="U341" s="37"/>
      <c r="V341" s="37"/>
      <c r="W341" s="37"/>
      <c r="X341" s="37"/>
      <c r="Y341" s="37"/>
      <c r="Z341" s="37"/>
      <c r="AA341" s="37"/>
      <c r="AB341" s="37"/>
      <c r="AC341" s="37"/>
      <c r="AD341" s="37"/>
      <c r="AE341" s="37"/>
      <c r="AR341" s="206" t="s">
        <v>104</v>
      </c>
      <c r="AT341" s="206" t="s">
        <v>264</v>
      </c>
      <c r="AU341" s="206" t="s">
        <v>91</v>
      </c>
      <c r="AY341" s="19" t="s">
        <v>262</v>
      </c>
      <c r="BE341" s="207">
        <f>IF(N341="základní",J341,0)</f>
        <v>0</v>
      </c>
      <c r="BF341" s="207">
        <f>IF(N341="snížená",J341,0)</f>
        <v>0</v>
      </c>
      <c r="BG341" s="207">
        <f>IF(N341="zákl. přenesená",J341,0)</f>
        <v>0</v>
      </c>
      <c r="BH341" s="207">
        <f>IF(N341="sníž. přenesená",J341,0)</f>
        <v>0</v>
      </c>
      <c r="BI341" s="207">
        <f>IF(N341="nulová",J341,0)</f>
        <v>0</v>
      </c>
      <c r="BJ341" s="19" t="s">
        <v>89</v>
      </c>
      <c r="BK341" s="207">
        <f>ROUND(I341*H341,2)</f>
        <v>0</v>
      </c>
      <c r="BL341" s="19" t="s">
        <v>104</v>
      </c>
      <c r="BM341" s="206" t="s">
        <v>3555</v>
      </c>
    </row>
    <row r="342" spans="1:65" s="2" customFormat="1" ht="18">
      <c r="A342" s="37"/>
      <c r="B342" s="38"/>
      <c r="C342" s="39"/>
      <c r="D342" s="208" t="s">
        <v>421</v>
      </c>
      <c r="E342" s="39"/>
      <c r="F342" s="209" t="s">
        <v>7108</v>
      </c>
      <c r="G342" s="39"/>
      <c r="H342" s="39"/>
      <c r="I342" s="118"/>
      <c r="J342" s="39"/>
      <c r="K342" s="39"/>
      <c r="L342" s="42"/>
      <c r="M342" s="210"/>
      <c r="N342" s="211"/>
      <c r="O342" s="67"/>
      <c r="P342" s="67"/>
      <c r="Q342" s="67"/>
      <c r="R342" s="67"/>
      <c r="S342" s="67"/>
      <c r="T342" s="68"/>
      <c r="U342" s="37"/>
      <c r="V342" s="37"/>
      <c r="W342" s="37"/>
      <c r="X342" s="37"/>
      <c r="Y342" s="37"/>
      <c r="Z342" s="37"/>
      <c r="AA342" s="37"/>
      <c r="AB342" s="37"/>
      <c r="AC342" s="37"/>
      <c r="AD342" s="37"/>
      <c r="AE342" s="37"/>
      <c r="AT342" s="19" t="s">
        <v>421</v>
      </c>
      <c r="AU342" s="19" t="s">
        <v>91</v>
      </c>
    </row>
    <row r="343" spans="1:65" s="2" customFormat="1" ht="21.75" customHeight="1">
      <c r="A343" s="37"/>
      <c r="B343" s="38"/>
      <c r="C343" s="195" t="s">
        <v>2166</v>
      </c>
      <c r="D343" s="195" t="s">
        <v>264</v>
      </c>
      <c r="E343" s="196" t="s">
        <v>7687</v>
      </c>
      <c r="F343" s="197" t="s">
        <v>7580</v>
      </c>
      <c r="G343" s="198" t="s">
        <v>590</v>
      </c>
      <c r="H343" s="199">
        <v>80</v>
      </c>
      <c r="I343" s="200"/>
      <c r="J343" s="201">
        <f>ROUND(I343*H343,2)</f>
        <v>0</v>
      </c>
      <c r="K343" s="197" t="s">
        <v>44</v>
      </c>
      <c r="L343" s="42"/>
      <c r="M343" s="202" t="s">
        <v>44</v>
      </c>
      <c r="N343" s="203" t="s">
        <v>53</v>
      </c>
      <c r="O343" s="67"/>
      <c r="P343" s="204">
        <f>O343*H343</f>
        <v>0</v>
      </c>
      <c r="Q343" s="204">
        <v>0</v>
      </c>
      <c r="R343" s="204">
        <f>Q343*H343</f>
        <v>0</v>
      </c>
      <c r="S343" s="204">
        <v>0</v>
      </c>
      <c r="T343" s="205">
        <f>S343*H343</f>
        <v>0</v>
      </c>
      <c r="U343" s="37"/>
      <c r="V343" s="37"/>
      <c r="W343" s="37"/>
      <c r="X343" s="37"/>
      <c r="Y343" s="37"/>
      <c r="Z343" s="37"/>
      <c r="AA343" s="37"/>
      <c r="AB343" s="37"/>
      <c r="AC343" s="37"/>
      <c r="AD343" s="37"/>
      <c r="AE343" s="37"/>
      <c r="AR343" s="206" t="s">
        <v>104</v>
      </c>
      <c r="AT343" s="206" t="s">
        <v>264</v>
      </c>
      <c r="AU343" s="206" t="s">
        <v>91</v>
      </c>
      <c r="AY343" s="19" t="s">
        <v>262</v>
      </c>
      <c r="BE343" s="207">
        <f>IF(N343="základní",J343,0)</f>
        <v>0</v>
      </c>
      <c r="BF343" s="207">
        <f>IF(N343="snížená",J343,0)</f>
        <v>0</v>
      </c>
      <c r="BG343" s="207">
        <f>IF(N343="zákl. přenesená",J343,0)</f>
        <v>0</v>
      </c>
      <c r="BH343" s="207">
        <f>IF(N343="sníž. přenesená",J343,0)</f>
        <v>0</v>
      </c>
      <c r="BI343" s="207">
        <f>IF(N343="nulová",J343,0)</f>
        <v>0</v>
      </c>
      <c r="BJ343" s="19" t="s">
        <v>89</v>
      </c>
      <c r="BK343" s="207">
        <f>ROUND(I343*H343,2)</f>
        <v>0</v>
      </c>
      <c r="BL343" s="19" t="s">
        <v>104</v>
      </c>
      <c r="BM343" s="206" t="s">
        <v>3565</v>
      </c>
    </row>
    <row r="344" spans="1:65" s="2" customFormat="1" ht="16.5" customHeight="1">
      <c r="A344" s="37"/>
      <c r="B344" s="38"/>
      <c r="C344" s="195" t="s">
        <v>2174</v>
      </c>
      <c r="D344" s="195" t="s">
        <v>264</v>
      </c>
      <c r="E344" s="196" t="s">
        <v>7688</v>
      </c>
      <c r="F344" s="197" t="s">
        <v>7582</v>
      </c>
      <c r="G344" s="198" t="s">
        <v>590</v>
      </c>
      <c r="H344" s="199">
        <v>45</v>
      </c>
      <c r="I344" s="200"/>
      <c r="J344" s="201">
        <f>ROUND(I344*H344,2)</f>
        <v>0</v>
      </c>
      <c r="K344" s="197" t="s">
        <v>44</v>
      </c>
      <c r="L344" s="42"/>
      <c r="M344" s="202" t="s">
        <v>44</v>
      </c>
      <c r="N344" s="203" t="s">
        <v>53</v>
      </c>
      <c r="O344" s="67"/>
      <c r="P344" s="204">
        <f>O344*H344</f>
        <v>0</v>
      </c>
      <c r="Q344" s="204">
        <v>0</v>
      </c>
      <c r="R344" s="204">
        <f>Q344*H344</f>
        <v>0</v>
      </c>
      <c r="S344" s="204">
        <v>0</v>
      </c>
      <c r="T344" s="205">
        <f>S344*H344</f>
        <v>0</v>
      </c>
      <c r="U344" s="37"/>
      <c r="V344" s="37"/>
      <c r="W344" s="37"/>
      <c r="X344" s="37"/>
      <c r="Y344" s="37"/>
      <c r="Z344" s="37"/>
      <c r="AA344" s="37"/>
      <c r="AB344" s="37"/>
      <c r="AC344" s="37"/>
      <c r="AD344" s="37"/>
      <c r="AE344" s="37"/>
      <c r="AR344" s="206" t="s">
        <v>104</v>
      </c>
      <c r="AT344" s="206" t="s">
        <v>264</v>
      </c>
      <c r="AU344" s="206" t="s">
        <v>91</v>
      </c>
      <c r="AY344" s="19" t="s">
        <v>262</v>
      </c>
      <c r="BE344" s="207">
        <f>IF(N344="základní",J344,0)</f>
        <v>0</v>
      </c>
      <c r="BF344" s="207">
        <f>IF(N344="snížená",J344,0)</f>
        <v>0</v>
      </c>
      <c r="BG344" s="207">
        <f>IF(N344="zákl. přenesená",J344,0)</f>
        <v>0</v>
      </c>
      <c r="BH344" s="207">
        <f>IF(N344="sníž. přenesená",J344,0)</f>
        <v>0</v>
      </c>
      <c r="BI344" s="207">
        <f>IF(N344="nulová",J344,0)</f>
        <v>0</v>
      </c>
      <c r="BJ344" s="19" t="s">
        <v>89</v>
      </c>
      <c r="BK344" s="207">
        <f>ROUND(I344*H344,2)</f>
        <v>0</v>
      </c>
      <c r="BL344" s="19" t="s">
        <v>104</v>
      </c>
      <c r="BM344" s="206" t="s">
        <v>3577</v>
      </c>
    </row>
    <row r="345" spans="1:65" s="12" customFormat="1" ht="22.75" customHeight="1">
      <c r="B345" s="179"/>
      <c r="C345" s="180"/>
      <c r="D345" s="181" t="s">
        <v>81</v>
      </c>
      <c r="E345" s="193" t="s">
        <v>7689</v>
      </c>
      <c r="F345" s="193" t="s">
        <v>7690</v>
      </c>
      <c r="G345" s="180"/>
      <c r="H345" s="180"/>
      <c r="I345" s="183"/>
      <c r="J345" s="194">
        <f>BK345</f>
        <v>0</v>
      </c>
      <c r="K345" s="180"/>
      <c r="L345" s="185"/>
      <c r="M345" s="186"/>
      <c r="N345" s="187"/>
      <c r="O345" s="187"/>
      <c r="P345" s="188">
        <f>SUM(P346:P349)</f>
        <v>0</v>
      </c>
      <c r="Q345" s="187"/>
      <c r="R345" s="188">
        <f>SUM(R346:R349)</f>
        <v>0</v>
      </c>
      <c r="S345" s="187"/>
      <c r="T345" s="189">
        <f>SUM(T346:T349)</f>
        <v>0</v>
      </c>
      <c r="AR345" s="190" t="s">
        <v>89</v>
      </c>
      <c r="AT345" s="191" t="s">
        <v>81</v>
      </c>
      <c r="AU345" s="191" t="s">
        <v>89</v>
      </c>
      <c r="AY345" s="190" t="s">
        <v>262</v>
      </c>
      <c r="BK345" s="192">
        <f>SUM(BK346:BK349)</f>
        <v>0</v>
      </c>
    </row>
    <row r="346" spans="1:65" s="2" customFormat="1" ht="16.5" customHeight="1">
      <c r="A346" s="37"/>
      <c r="B346" s="38"/>
      <c r="C346" s="195" t="s">
        <v>2182</v>
      </c>
      <c r="D346" s="195" t="s">
        <v>264</v>
      </c>
      <c r="E346" s="196" t="s">
        <v>7691</v>
      </c>
      <c r="F346" s="197" t="s">
        <v>7692</v>
      </c>
      <c r="G346" s="198" t="s">
        <v>267</v>
      </c>
      <c r="H346" s="199">
        <v>4</v>
      </c>
      <c r="I346" s="200"/>
      <c r="J346" s="201">
        <f>ROUND(I346*H346,2)</f>
        <v>0</v>
      </c>
      <c r="K346" s="197" t="s">
        <v>44</v>
      </c>
      <c r="L346" s="42"/>
      <c r="M346" s="202" t="s">
        <v>44</v>
      </c>
      <c r="N346" s="203" t="s">
        <v>53</v>
      </c>
      <c r="O346" s="67"/>
      <c r="P346" s="204">
        <f>O346*H346</f>
        <v>0</v>
      </c>
      <c r="Q346" s="204">
        <v>0</v>
      </c>
      <c r="R346" s="204">
        <f>Q346*H346</f>
        <v>0</v>
      </c>
      <c r="S346" s="204">
        <v>0</v>
      </c>
      <c r="T346" s="205">
        <f>S346*H346</f>
        <v>0</v>
      </c>
      <c r="U346" s="37"/>
      <c r="V346" s="37"/>
      <c r="W346" s="37"/>
      <c r="X346" s="37"/>
      <c r="Y346" s="37"/>
      <c r="Z346" s="37"/>
      <c r="AA346" s="37"/>
      <c r="AB346" s="37"/>
      <c r="AC346" s="37"/>
      <c r="AD346" s="37"/>
      <c r="AE346" s="37"/>
      <c r="AR346" s="206" t="s">
        <v>104</v>
      </c>
      <c r="AT346" s="206" t="s">
        <v>264</v>
      </c>
      <c r="AU346" s="206" t="s">
        <v>91</v>
      </c>
      <c r="AY346" s="19" t="s">
        <v>262</v>
      </c>
      <c r="BE346" s="207">
        <f>IF(N346="základní",J346,0)</f>
        <v>0</v>
      </c>
      <c r="BF346" s="207">
        <f>IF(N346="snížená",J346,0)</f>
        <v>0</v>
      </c>
      <c r="BG346" s="207">
        <f>IF(N346="zákl. přenesená",J346,0)</f>
        <v>0</v>
      </c>
      <c r="BH346" s="207">
        <f>IF(N346="sníž. přenesená",J346,0)</f>
        <v>0</v>
      </c>
      <c r="BI346" s="207">
        <f>IF(N346="nulová",J346,0)</f>
        <v>0</v>
      </c>
      <c r="BJ346" s="19" t="s">
        <v>89</v>
      </c>
      <c r="BK346" s="207">
        <f>ROUND(I346*H346,2)</f>
        <v>0</v>
      </c>
      <c r="BL346" s="19" t="s">
        <v>104</v>
      </c>
      <c r="BM346" s="206" t="s">
        <v>3588</v>
      </c>
    </row>
    <row r="347" spans="1:65" s="2" customFormat="1" ht="16.5" customHeight="1">
      <c r="A347" s="37"/>
      <c r="B347" s="38"/>
      <c r="C347" s="195" t="s">
        <v>2193</v>
      </c>
      <c r="D347" s="195" t="s">
        <v>264</v>
      </c>
      <c r="E347" s="196" t="s">
        <v>7693</v>
      </c>
      <c r="F347" s="197" t="s">
        <v>7694</v>
      </c>
      <c r="G347" s="198" t="s">
        <v>342</v>
      </c>
      <c r="H347" s="199">
        <v>4</v>
      </c>
      <c r="I347" s="200"/>
      <c r="J347" s="201">
        <f>ROUND(I347*H347,2)</f>
        <v>0</v>
      </c>
      <c r="K347" s="197" t="s">
        <v>44</v>
      </c>
      <c r="L347" s="42"/>
      <c r="M347" s="202" t="s">
        <v>44</v>
      </c>
      <c r="N347" s="203" t="s">
        <v>53</v>
      </c>
      <c r="O347" s="67"/>
      <c r="P347" s="204">
        <f>O347*H347</f>
        <v>0</v>
      </c>
      <c r="Q347" s="204">
        <v>0</v>
      </c>
      <c r="R347" s="204">
        <f>Q347*H347</f>
        <v>0</v>
      </c>
      <c r="S347" s="204">
        <v>0</v>
      </c>
      <c r="T347" s="205">
        <f>S347*H347</f>
        <v>0</v>
      </c>
      <c r="U347" s="37"/>
      <c r="V347" s="37"/>
      <c r="W347" s="37"/>
      <c r="X347" s="37"/>
      <c r="Y347" s="37"/>
      <c r="Z347" s="37"/>
      <c r="AA347" s="37"/>
      <c r="AB347" s="37"/>
      <c r="AC347" s="37"/>
      <c r="AD347" s="37"/>
      <c r="AE347" s="37"/>
      <c r="AR347" s="206" t="s">
        <v>104</v>
      </c>
      <c r="AT347" s="206" t="s">
        <v>264</v>
      </c>
      <c r="AU347" s="206" t="s">
        <v>91</v>
      </c>
      <c r="AY347" s="19" t="s">
        <v>262</v>
      </c>
      <c r="BE347" s="207">
        <f>IF(N347="základní",J347,0)</f>
        <v>0</v>
      </c>
      <c r="BF347" s="207">
        <f>IF(N347="snížená",J347,0)</f>
        <v>0</v>
      </c>
      <c r="BG347" s="207">
        <f>IF(N347="zákl. přenesená",J347,0)</f>
        <v>0</v>
      </c>
      <c r="BH347" s="207">
        <f>IF(N347="sníž. přenesená",J347,0)</f>
        <v>0</v>
      </c>
      <c r="BI347" s="207">
        <f>IF(N347="nulová",J347,0)</f>
        <v>0</v>
      </c>
      <c r="BJ347" s="19" t="s">
        <v>89</v>
      </c>
      <c r="BK347" s="207">
        <f>ROUND(I347*H347,2)</f>
        <v>0</v>
      </c>
      <c r="BL347" s="19" t="s">
        <v>104</v>
      </c>
      <c r="BM347" s="206" t="s">
        <v>3598</v>
      </c>
    </row>
    <row r="348" spans="1:65" s="2" customFormat="1" ht="16.5" customHeight="1">
      <c r="A348" s="37"/>
      <c r="B348" s="38"/>
      <c r="C348" s="195" t="s">
        <v>2198</v>
      </c>
      <c r="D348" s="195" t="s">
        <v>264</v>
      </c>
      <c r="E348" s="196" t="s">
        <v>7695</v>
      </c>
      <c r="F348" s="197" t="s">
        <v>7696</v>
      </c>
      <c r="G348" s="198" t="s">
        <v>518</v>
      </c>
      <c r="H348" s="199">
        <v>4</v>
      </c>
      <c r="I348" s="200"/>
      <c r="J348" s="201">
        <f>ROUND(I348*H348,2)</f>
        <v>0</v>
      </c>
      <c r="K348" s="197" t="s">
        <v>44</v>
      </c>
      <c r="L348" s="42"/>
      <c r="M348" s="202" t="s">
        <v>44</v>
      </c>
      <c r="N348" s="203" t="s">
        <v>53</v>
      </c>
      <c r="O348" s="67"/>
      <c r="P348" s="204">
        <f>O348*H348</f>
        <v>0</v>
      </c>
      <c r="Q348" s="204">
        <v>0</v>
      </c>
      <c r="R348" s="204">
        <f>Q348*H348</f>
        <v>0</v>
      </c>
      <c r="S348" s="204">
        <v>0</v>
      </c>
      <c r="T348" s="205">
        <f>S348*H348</f>
        <v>0</v>
      </c>
      <c r="U348" s="37"/>
      <c r="V348" s="37"/>
      <c r="W348" s="37"/>
      <c r="X348" s="37"/>
      <c r="Y348" s="37"/>
      <c r="Z348" s="37"/>
      <c r="AA348" s="37"/>
      <c r="AB348" s="37"/>
      <c r="AC348" s="37"/>
      <c r="AD348" s="37"/>
      <c r="AE348" s="37"/>
      <c r="AR348" s="206" t="s">
        <v>104</v>
      </c>
      <c r="AT348" s="206" t="s">
        <v>264</v>
      </c>
      <c r="AU348" s="206" t="s">
        <v>91</v>
      </c>
      <c r="AY348" s="19" t="s">
        <v>262</v>
      </c>
      <c r="BE348" s="207">
        <f>IF(N348="základní",J348,0)</f>
        <v>0</v>
      </c>
      <c r="BF348" s="207">
        <f>IF(N348="snížená",J348,0)</f>
        <v>0</v>
      </c>
      <c r="BG348" s="207">
        <f>IF(N348="zákl. přenesená",J348,0)</f>
        <v>0</v>
      </c>
      <c r="BH348" s="207">
        <f>IF(N348="sníž. přenesená",J348,0)</f>
        <v>0</v>
      </c>
      <c r="BI348" s="207">
        <f>IF(N348="nulová",J348,0)</f>
        <v>0</v>
      </c>
      <c r="BJ348" s="19" t="s">
        <v>89</v>
      </c>
      <c r="BK348" s="207">
        <f>ROUND(I348*H348,2)</f>
        <v>0</v>
      </c>
      <c r="BL348" s="19" t="s">
        <v>104</v>
      </c>
      <c r="BM348" s="206" t="s">
        <v>3608</v>
      </c>
    </row>
    <row r="349" spans="1:65" s="2" customFormat="1" ht="16.5" customHeight="1">
      <c r="A349" s="37"/>
      <c r="B349" s="38"/>
      <c r="C349" s="195" t="s">
        <v>2203</v>
      </c>
      <c r="D349" s="195" t="s">
        <v>264</v>
      </c>
      <c r="E349" s="196" t="s">
        <v>7697</v>
      </c>
      <c r="F349" s="197" t="s">
        <v>7698</v>
      </c>
      <c r="G349" s="198" t="s">
        <v>518</v>
      </c>
      <c r="H349" s="199">
        <v>4</v>
      </c>
      <c r="I349" s="200"/>
      <c r="J349" s="201">
        <f>ROUND(I349*H349,2)</f>
        <v>0</v>
      </c>
      <c r="K349" s="197" t="s">
        <v>44</v>
      </c>
      <c r="L349" s="42"/>
      <c r="M349" s="202" t="s">
        <v>44</v>
      </c>
      <c r="N349" s="203" t="s">
        <v>53</v>
      </c>
      <c r="O349" s="67"/>
      <c r="P349" s="204">
        <f>O349*H349</f>
        <v>0</v>
      </c>
      <c r="Q349" s="204">
        <v>0</v>
      </c>
      <c r="R349" s="204">
        <f>Q349*H349</f>
        <v>0</v>
      </c>
      <c r="S349" s="204">
        <v>0</v>
      </c>
      <c r="T349" s="205">
        <f>S349*H349</f>
        <v>0</v>
      </c>
      <c r="U349" s="37"/>
      <c r="V349" s="37"/>
      <c r="W349" s="37"/>
      <c r="X349" s="37"/>
      <c r="Y349" s="37"/>
      <c r="Z349" s="37"/>
      <c r="AA349" s="37"/>
      <c r="AB349" s="37"/>
      <c r="AC349" s="37"/>
      <c r="AD349" s="37"/>
      <c r="AE349" s="37"/>
      <c r="AR349" s="206" t="s">
        <v>104</v>
      </c>
      <c r="AT349" s="206" t="s">
        <v>264</v>
      </c>
      <c r="AU349" s="206" t="s">
        <v>91</v>
      </c>
      <c r="AY349" s="19" t="s">
        <v>262</v>
      </c>
      <c r="BE349" s="207">
        <f>IF(N349="základní",J349,0)</f>
        <v>0</v>
      </c>
      <c r="BF349" s="207">
        <f>IF(N349="snížená",J349,0)</f>
        <v>0</v>
      </c>
      <c r="BG349" s="207">
        <f>IF(N349="zákl. přenesená",J349,0)</f>
        <v>0</v>
      </c>
      <c r="BH349" s="207">
        <f>IF(N349="sníž. přenesená",J349,0)</f>
        <v>0</v>
      </c>
      <c r="BI349" s="207">
        <f>IF(N349="nulová",J349,0)</f>
        <v>0</v>
      </c>
      <c r="BJ349" s="19" t="s">
        <v>89</v>
      </c>
      <c r="BK349" s="207">
        <f>ROUND(I349*H349,2)</f>
        <v>0</v>
      </c>
      <c r="BL349" s="19" t="s">
        <v>104</v>
      </c>
      <c r="BM349" s="206" t="s">
        <v>3618</v>
      </c>
    </row>
    <row r="350" spans="1:65" s="12" customFormat="1" ht="22.75" customHeight="1">
      <c r="B350" s="179"/>
      <c r="C350" s="180"/>
      <c r="D350" s="181" t="s">
        <v>81</v>
      </c>
      <c r="E350" s="193" t="s">
        <v>7699</v>
      </c>
      <c r="F350" s="193" t="s">
        <v>7700</v>
      </c>
      <c r="G350" s="180"/>
      <c r="H350" s="180"/>
      <c r="I350" s="183"/>
      <c r="J350" s="194">
        <f>BK350</f>
        <v>0</v>
      </c>
      <c r="K350" s="180"/>
      <c r="L350" s="185"/>
      <c r="M350" s="186"/>
      <c r="N350" s="187"/>
      <c r="O350" s="187"/>
      <c r="P350" s="188">
        <f>SUM(P351:P364)</f>
        <v>0</v>
      </c>
      <c r="Q350" s="187"/>
      <c r="R350" s="188">
        <f>SUM(R351:R364)</f>
        <v>0</v>
      </c>
      <c r="S350" s="187"/>
      <c r="T350" s="189">
        <f>SUM(T351:T364)</f>
        <v>0</v>
      </c>
      <c r="AR350" s="190" t="s">
        <v>89</v>
      </c>
      <c r="AT350" s="191" t="s">
        <v>81</v>
      </c>
      <c r="AU350" s="191" t="s">
        <v>89</v>
      </c>
      <c r="AY350" s="190" t="s">
        <v>262</v>
      </c>
      <c r="BK350" s="192">
        <f>SUM(BK351:BK364)</f>
        <v>0</v>
      </c>
    </row>
    <row r="351" spans="1:65" s="2" customFormat="1" ht="16.5" customHeight="1">
      <c r="A351" s="37"/>
      <c r="B351" s="38"/>
      <c r="C351" s="195" t="s">
        <v>2207</v>
      </c>
      <c r="D351" s="195" t="s">
        <v>264</v>
      </c>
      <c r="E351" s="196" t="s">
        <v>7701</v>
      </c>
      <c r="F351" s="197" t="s">
        <v>7593</v>
      </c>
      <c r="G351" s="198" t="s">
        <v>518</v>
      </c>
      <c r="H351" s="199">
        <v>1</v>
      </c>
      <c r="I351" s="200"/>
      <c r="J351" s="201">
        <f t="shared" ref="J351:J364" si="120">ROUND(I351*H351,2)</f>
        <v>0</v>
      </c>
      <c r="K351" s="197" t="s">
        <v>44</v>
      </c>
      <c r="L351" s="42"/>
      <c r="M351" s="202" t="s">
        <v>44</v>
      </c>
      <c r="N351" s="203" t="s">
        <v>53</v>
      </c>
      <c r="O351" s="67"/>
      <c r="P351" s="204">
        <f t="shared" ref="P351:P364" si="121">O351*H351</f>
        <v>0</v>
      </c>
      <c r="Q351" s="204">
        <v>0</v>
      </c>
      <c r="R351" s="204">
        <f t="shared" ref="R351:R364" si="122">Q351*H351</f>
        <v>0</v>
      </c>
      <c r="S351" s="204">
        <v>0</v>
      </c>
      <c r="T351" s="205">
        <f t="shared" ref="T351:T364" si="123">S351*H351</f>
        <v>0</v>
      </c>
      <c r="U351" s="37"/>
      <c r="V351" s="37"/>
      <c r="W351" s="37"/>
      <c r="X351" s="37"/>
      <c r="Y351" s="37"/>
      <c r="Z351" s="37"/>
      <c r="AA351" s="37"/>
      <c r="AB351" s="37"/>
      <c r="AC351" s="37"/>
      <c r="AD351" s="37"/>
      <c r="AE351" s="37"/>
      <c r="AR351" s="206" t="s">
        <v>104</v>
      </c>
      <c r="AT351" s="206" t="s">
        <v>264</v>
      </c>
      <c r="AU351" s="206" t="s">
        <v>91</v>
      </c>
      <c r="AY351" s="19" t="s">
        <v>262</v>
      </c>
      <c r="BE351" s="207">
        <f t="shared" ref="BE351:BE364" si="124">IF(N351="základní",J351,0)</f>
        <v>0</v>
      </c>
      <c r="BF351" s="207">
        <f t="shared" ref="BF351:BF364" si="125">IF(N351="snížená",J351,0)</f>
        <v>0</v>
      </c>
      <c r="BG351" s="207">
        <f t="shared" ref="BG351:BG364" si="126">IF(N351="zákl. přenesená",J351,0)</f>
        <v>0</v>
      </c>
      <c r="BH351" s="207">
        <f t="shared" ref="BH351:BH364" si="127">IF(N351="sníž. přenesená",J351,0)</f>
        <v>0</v>
      </c>
      <c r="BI351" s="207">
        <f t="shared" ref="BI351:BI364" si="128">IF(N351="nulová",J351,0)</f>
        <v>0</v>
      </c>
      <c r="BJ351" s="19" t="s">
        <v>89</v>
      </c>
      <c r="BK351" s="207">
        <f t="shared" ref="BK351:BK364" si="129">ROUND(I351*H351,2)</f>
        <v>0</v>
      </c>
      <c r="BL351" s="19" t="s">
        <v>104</v>
      </c>
      <c r="BM351" s="206" t="s">
        <v>3627</v>
      </c>
    </row>
    <row r="352" spans="1:65" s="2" customFormat="1" ht="16.5" customHeight="1">
      <c r="A352" s="37"/>
      <c r="B352" s="38"/>
      <c r="C352" s="195" t="s">
        <v>2212</v>
      </c>
      <c r="D352" s="195" t="s">
        <v>264</v>
      </c>
      <c r="E352" s="196" t="s">
        <v>7702</v>
      </c>
      <c r="F352" s="197" t="s">
        <v>7703</v>
      </c>
      <c r="G352" s="198" t="s">
        <v>518</v>
      </c>
      <c r="H352" s="199">
        <v>2</v>
      </c>
      <c r="I352" s="200"/>
      <c r="J352" s="201">
        <f t="shared" si="120"/>
        <v>0</v>
      </c>
      <c r="K352" s="197" t="s">
        <v>44</v>
      </c>
      <c r="L352" s="42"/>
      <c r="M352" s="202" t="s">
        <v>44</v>
      </c>
      <c r="N352" s="203" t="s">
        <v>53</v>
      </c>
      <c r="O352" s="67"/>
      <c r="P352" s="204">
        <f t="shared" si="121"/>
        <v>0</v>
      </c>
      <c r="Q352" s="204">
        <v>0</v>
      </c>
      <c r="R352" s="204">
        <f t="shared" si="122"/>
        <v>0</v>
      </c>
      <c r="S352" s="204">
        <v>0</v>
      </c>
      <c r="T352" s="205">
        <f t="shared" si="123"/>
        <v>0</v>
      </c>
      <c r="U352" s="37"/>
      <c r="V352" s="37"/>
      <c r="W352" s="37"/>
      <c r="X352" s="37"/>
      <c r="Y352" s="37"/>
      <c r="Z352" s="37"/>
      <c r="AA352" s="37"/>
      <c r="AB352" s="37"/>
      <c r="AC352" s="37"/>
      <c r="AD352" s="37"/>
      <c r="AE352" s="37"/>
      <c r="AR352" s="206" t="s">
        <v>104</v>
      </c>
      <c r="AT352" s="206" t="s">
        <v>264</v>
      </c>
      <c r="AU352" s="206" t="s">
        <v>91</v>
      </c>
      <c r="AY352" s="19" t="s">
        <v>262</v>
      </c>
      <c r="BE352" s="207">
        <f t="shared" si="124"/>
        <v>0</v>
      </c>
      <c r="BF352" s="207">
        <f t="shared" si="125"/>
        <v>0</v>
      </c>
      <c r="BG352" s="207">
        <f t="shared" si="126"/>
        <v>0</v>
      </c>
      <c r="BH352" s="207">
        <f t="shared" si="127"/>
        <v>0</v>
      </c>
      <c r="BI352" s="207">
        <f t="shared" si="128"/>
        <v>0</v>
      </c>
      <c r="BJ352" s="19" t="s">
        <v>89</v>
      </c>
      <c r="BK352" s="207">
        <f t="shared" si="129"/>
        <v>0</v>
      </c>
      <c r="BL352" s="19" t="s">
        <v>104</v>
      </c>
      <c r="BM352" s="206" t="s">
        <v>3638</v>
      </c>
    </row>
    <row r="353" spans="1:65" s="2" customFormat="1" ht="16.5" customHeight="1">
      <c r="A353" s="37"/>
      <c r="B353" s="38"/>
      <c r="C353" s="195" t="s">
        <v>2216</v>
      </c>
      <c r="D353" s="195" t="s">
        <v>264</v>
      </c>
      <c r="E353" s="196" t="s">
        <v>7704</v>
      </c>
      <c r="F353" s="197" t="s">
        <v>7597</v>
      </c>
      <c r="G353" s="198" t="s">
        <v>518</v>
      </c>
      <c r="H353" s="199">
        <v>1</v>
      </c>
      <c r="I353" s="200"/>
      <c r="J353" s="201">
        <f t="shared" si="120"/>
        <v>0</v>
      </c>
      <c r="K353" s="197" t="s">
        <v>44</v>
      </c>
      <c r="L353" s="42"/>
      <c r="M353" s="202" t="s">
        <v>44</v>
      </c>
      <c r="N353" s="203" t="s">
        <v>53</v>
      </c>
      <c r="O353" s="67"/>
      <c r="P353" s="204">
        <f t="shared" si="121"/>
        <v>0</v>
      </c>
      <c r="Q353" s="204">
        <v>0</v>
      </c>
      <c r="R353" s="204">
        <f t="shared" si="122"/>
        <v>0</v>
      </c>
      <c r="S353" s="204">
        <v>0</v>
      </c>
      <c r="T353" s="205">
        <f t="shared" si="123"/>
        <v>0</v>
      </c>
      <c r="U353" s="37"/>
      <c r="V353" s="37"/>
      <c r="W353" s="37"/>
      <c r="X353" s="37"/>
      <c r="Y353" s="37"/>
      <c r="Z353" s="37"/>
      <c r="AA353" s="37"/>
      <c r="AB353" s="37"/>
      <c r="AC353" s="37"/>
      <c r="AD353" s="37"/>
      <c r="AE353" s="37"/>
      <c r="AR353" s="206" t="s">
        <v>104</v>
      </c>
      <c r="AT353" s="206" t="s">
        <v>264</v>
      </c>
      <c r="AU353" s="206" t="s">
        <v>91</v>
      </c>
      <c r="AY353" s="19" t="s">
        <v>262</v>
      </c>
      <c r="BE353" s="207">
        <f t="shared" si="124"/>
        <v>0</v>
      </c>
      <c r="BF353" s="207">
        <f t="shared" si="125"/>
        <v>0</v>
      </c>
      <c r="BG353" s="207">
        <f t="shared" si="126"/>
        <v>0</v>
      </c>
      <c r="BH353" s="207">
        <f t="shared" si="127"/>
        <v>0</v>
      </c>
      <c r="BI353" s="207">
        <f t="shared" si="128"/>
        <v>0</v>
      </c>
      <c r="BJ353" s="19" t="s">
        <v>89</v>
      </c>
      <c r="BK353" s="207">
        <f t="shared" si="129"/>
        <v>0</v>
      </c>
      <c r="BL353" s="19" t="s">
        <v>104</v>
      </c>
      <c r="BM353" s="206" t="s">
        <v>3646</v>
      </c>
    </row>
    <row r="354" spans="1:65" s="2" customFormat="1" ht="16.5" customHeight="1">
      <c r="A354" s="37"/>
      <c r="B354" s="38"/>
      <c r="C354" s="195" t="s">
        <v>2224</v>
      </c>
      <c r="D354" s="195" t="s">
        <v>264</v>
      </c>
      <c r="E354" s="196" t="s">
        <v>7705</v>
      </c>
      <c r="F354" s="197" t="s">
        <v>7706</v>
      </c>
      <c r="G354" s="198" t="s">
        <v>518</v>
      </c>
      <c r="H354" s="199">
        <v>1</v>
      </c>
      <c r="I354" s="200"/>
      <c r="J354" s="201">
        <f t="shared" si="120"/>
        <v>0</v>
      </c>
      <c r="K354" s="197" t="s">
        <v>44</v>
      </c>
      <c r="L354" s="42"/>
      <c r="M354" s="202" t="s">
        <v>44</v>
      </c>
      <c r="N354" s="203" t="s">
        <v>53</v>
      </c>
      <c r="O354" s="67"/>
      <c r="P354" s="204">
        <f t="shared" si="121"/>
        <v>0</v>
      </c>
      <c r="Q354" s="204">
        <v>0</v>
      </c>
      <c r="R354" s="204">
        <f t="shared" si="122"/>
        <v>0</v>
      </c>
      <c r="S354" s="204">
        <v>0</v>
      </c>
      <c r="T354" s="205">
        <f t="shared" si="123"/>
        <v>0</v>
      </c>
      <c r="U354" s="37"/>
      <c r="V354" s="37"/>
      <c r="W354" s="37"/>
      <c r="X354" s="37"/>
      <c r="Y354" s="37"/>
      <c r="Z354" s="37"/>
      <c r="AA354" s="37"/>
      <c r="AB354" s="37"/>
      <c r="AC354" s="37"/>
      <c r="AD354" s="37"/>
      <c r="AE354" s="37"/>
      <c r="AR354" s="206" t="s">
        <v>104</v>
      </c>
      <c r="AT354" s="206" t="s">
        <v>264</v>
      </c>
      <c r="AU354" s="206" t="s">
        <v>91</v>
      </c>
      <c r="AY354" s="19" t="s">
        <v>262</v>
      </c>
      <c r="BE354" s="207">
        <f t="shared" si="124"/>
        <v>0</v>
      </c>
      <c r="BF354" s="207">
        <f t="shared" si="125"/>
        <v>0</v>
      </c>
      <c r="BG354" s="207">
        <f t="shared" si="126"/>
        <v>0</v>
      </c>
      <c r="BH354" s="207">
        <f t="shared" si="127"/>
        <v>0</v>
      </c>
      <c r="BI354" s="207">
        <f t="shared" si="128"/>
        <v>0</v>
      </c>
      <c r="BJ354" s="19" t="s">
        <v>89</v>
      </c>
      <c r="BK354" s="207">
        <f t="shared" si="129"/>
        <v>0</v>
      </c>
      <c r="BL354" s="19" t="s">
        <v>104</v>
      </c>
      <c r="BM354" s="206" t="s">
        <v>3660</v>
      </c>
    </row>
    <row r="355" spans="1:65" s="2" customFormat="1" ht="16.5" customHeight="1">
      <c r="A355" s="37"/>
      <c r="B355" s="38"/>
      <c r="C355" s="195" t="s">
        <v>2252</v>
      </c>
      <c r="D355" s="195" t="s">
        <v>264</v>
      </c>
      <c r="E355" s="196" t="s">
        <v>7707</v>
      </c>
      <c r="F355" s="197" t="s">
        <v>7601</v>
      </c>
      <c r="G355" s="198" t="s">
        <v>518</v>
      </c>
      <c r="H355" s="199">
        <v>28</v>
      </c>
      <c r="I355" s="200"/>
      <c r="J355" s="201">
        <f t="shared" si="120"/>
        <v>0</v>
      </c>
      <c r="K355" s="197" t="s">
        <v>44</v>
      </c>
      <c r="L355" s="42"/>
      <c r="M355" s="202" t="s">
        <v>44</v>
      </c>
      <c r="N355" s="203" t="s">
        <v>53</v>
      </c>
      <c r="O355" s="67"/>
      <c r="P355" s="204">
        <f t="shared" si="121"/>
        <v>0</v>
      </c>
      <c r="Q355" s="204">
        <v>0</v>
      </c>
      <c r="R355" s="204">
        <f t="shared" si="122"/>
        <v>0</v>
      </c>
      <c r="S355" s="204">
        <v>0</v>
      </c>
      <c r="T355" s="205">
        <f t="shared" si="123"/>
        <v>0</v>
      </c>
      <c r="U355" s="37"/>
      <c r="V355" s="37"/>
      <c r="W355" s="37"/>
      <c r="X355" s="37"/>
      <c r="Y355" s="37"/>
      <c r="Z355" s="37"/>
      <c r="AA355" s="37"/>
      <c r="AB355" s="37"/>
      <c r="AC355" s="37"/>
      <c r="AD355" s="37"/>
      <c r="AE355" s="37"/>
      <c r="AR355" s="206" t="s">
        <v>104</v>
      </c>
      <c r="AT355" s="206" t="s">
        <v>264</v>
      </c>
      <c r="AU355" s="206" t="s">
        <v>91</v>
      </c>
      <c r="AY355" s="19" t="s">
        <v>262</v>
      </c>
      <c r="BE355" s="207">
        <f t="shared" si="124"/>
        <v>0</v>
      </c>
      <c r="BF355" s="207">
        <f t="shared" si="125"/>
        <v>0</v>
      </c>
      <c r="BG355" s="207">
        <f t="shared" si="126"/>
        <v>0</v>
      </c>
      <c r="BH355" s="207">
        <f t="shared" si="127"/>
        <v>0</v>
      </c>
      <c r="BI355" s="207">
        <f t="shared" si="128"/>
        <v>0</v>
      </c>
      <c r="BJ355" s="19" t="s">
        <v>89</v>
      </c>
      <c r="BK355" s="207">
        <f t="shared" si="129"/>
        <v>0</v>
      </c>
      <c r="BL355" s="19" t="s">
        <v>104</v>
      </c>
      <c r="BM355" s="206" t="s">
        <v>3676</v>
      </c>
    </row>
    <row r="356" spans="1:65" s="2" customFormat="1" ht="16.5" customHeight="1">
      <c r="A356" s="37"/>
      <c r="B356" s="38"/>
      <c r="C356" s="195" t="s">
        <v>2260</v>
      </c>
      <c r="D356" s="195" t="s">
        <v>264</v>
      </c>
      <c r="E356" s="196" t="s">
        <v>7708</v>
      </c>
      <c r="F356" s="197" t="s">
        <v>7603</v>
      </c>
      <c r="G356" s="198" t="s">
        <v>518</v>
      </c>
      <c r="H356" s="199">
        <v>5</v>
      </c>
      <c r="I356" s="200"/>
      <c r="J356" s="201">
        <f t="shared" si="120"/>
        <v>0</v>
      </c>
      <c r="K356" s="197" t="s">
        <v>44</v>
      </c>
      <c r="L356" s="42"/>
      <c r="M356" s="202" t="s">
        <v>44</v>
      </c>
      <c r="N356" s="203" t="s">
        <v>53</v>
      </c>
      <c r="O356" s="67"/>
      <c r="P356" s="204">
        <f t="shared" si="121"/>
        <v>0</v>
      </c>
      <c r="Q356" s="204">
        <v>0</v>
      </c>
      <c r="R356" s="204">
        <f t="shared" si="122"/>
        <v>0</v>
      </c>
      <c r="S356" s="204">
        <v>0</v>
      </c>
      <c r="T356" s="205">
        <f t="shared" si="123"/>
        <v>0</v>
      </c>
      <c r="U356" s="37"/>
      <c r="V356" s="37"/>
      <c r="W356" s="37"/>
      <c r="X356" s="37"/>
      <c r="Y356" s="37"/>
      <c r="Z356" s="37"/>
      <c r="AA356" s="37"/>
      <c r="AB356" s="37"/>
      <c r="AC356" s="37"/>
      <c r="AD356" s="37"/>
      <c r="AE356" s="37"/>
      <c r="AR356" s="206" t="s">
        <v>104</v>
      </c>
      <c r="AT356" s="206" t="s">
        <v>264</v>
      </c>
      <c r="AU356" s="206" t="s">
        <v>91</v>
      </c>
      <c r="AY356" s="19" t="s">
        <v>262</v>
      </c>
      <c r="BE356" s="207">
        <f t="shared" si="124"/>
        <v>0</v>
      </c>
      <c r="BF356" s="207">
        <f t="shared" si="125"/>
        <v>0</v>
      </c>
      <c r="BG356" s="207">
        <f t="shared" si="126"/>
        <v>0</v>
      </c>
      <c r="BH356" s="207">
        <f t="shared" si="127"/>
        <v>0</v>
      </c>
      <c r="BI356" s="207">
        <f t="shared" si="128"/>
        <v>0</v>
      </c>
      <c r="BJ356" s="19" t="s">
        <v>89</v>
      </c>
      <c r="BK356" s="207">
        <f t="shared" si="129"/>
        <v>0</v>
      </c>
      <c r="BL356" s="19" t="s">
        <v>104</v>
      </c>
      <c r="BM356" s="206" t="s">
        <v>3685</v>
      </c>
    </row>
    <row r="357" spans="1:65" s="2" customFormat="1" ht="16.5" customHeight="1">
      <c r="A357" s="37"/>
      <c r="B357" s="38"/>
      <c r="C357" s="195" t="s">
        <v>2264</v>
      </c>
      <c r="D357" s="195" t="s">
        <v>264</v>
      </c>
      <c r="E357" s="196" t="s">
        <v>7709</v>
      </c>
      <c r="F357" s="197" t="s">
        <v>7710</v>
      </c>
      <c r="G357" s="198" t="s">
        <v>518</v>
      </c>
      <c r="H357" s="199">
        <v>1</v>
      </c>
      <c r="I357" s="200"/>
      <c r="J357" s="201">
        <f t="shared" si="120"/>
        <v>0</v>
      </c>
      <c r="K357" s="197" t="s">
        <v>44</v>
      </c>
      <c r="L357" s="42"/>
      <c r="M357" s="202" t="s">
        <v>44</v>
      </c>
      <c r="N357" s="203" t="s">
        <v>53</v>
      </c>
      <c r="O357" s="67"/>
      <c r="P357" s="204">
        <f t="shared" si="121"/>
        <v>0</v>
      </c>
      <c r="Q357" s="204">
        <v>0</v>
      </c>
      <c r="R357" s="204">
        <f t="shared" si="122"/>
        <v>0</v>
      </c>
      <c r="S357" s="204">
        <v>0</v>
      </c>
      <c r="T357" s="205">
        <f t="shared" si="123"/>
        <v>0</v>
      </c>
      <c r="U357" s="37"/>
      <c r="V357" s="37"/>
      <c r="W357" s="37"/>
      <c r="X357" s="37"/>
      <c r="Y357" s="37"/>
      <c r="Z357" s="37"/>
      <c r="AA357" s="37"/>
      <c r="AB357" s="37"/>
      <c r="AC357" s="37"/>
      <c r="AD357" s="37"/>
      <c r="AE357" s="37"/>
      <c r="AR357" s="206" t="s">
        <v>104</v>
      </c>
      <c r="AT357" s="206" t="s">
        <v>264</v>
      </c>
      <c r="AU357" s="206" t="s">
        <v>91</v>
      </c>
      <c r="AY357" s="19" t="s">
        <v>262</v>
      </c>
      <c r="BE357" s="207">
        <f t="shared" si="124"/>
        <v>0</v>
      </c>
      <c r="BF357" s="207">
        <f t="shared" si="125"/>
        <v>0</v>
      </c>
      <c r="BG357" s="207">
        <f t="shared" si="126"/>
        <v>0</v>
      </c>
      <c r="BH357" s="207">
        <f t="shared" si="127"/>
        <v>0</v>
      </c>
      <c r="BI357" s="207">
        <f t="shared" si="128"/>
        <v>0</v>
      </c>
      <c r="BJ357" s="19" t="s">
        <v>89</v>
      </c>
      <c r="BK357" s="207">
        <f t="shared" si="129"/>
        <v>0</v>
      </c>
      <c r="BL357" s="19" t="s">
        <v>104</v>
      </c>
      <c r="BM357" s="206" t="s">
        <v>3696</v>
      </c>
    </row>
    <row r="358" spans="1:65" s="2" customFormat="1" ht="16.5" customHeight="1">
      <c r="A358" s="37"/>
      <c r="B358" s="38"/>
      <c r="C358" s="195" t="s">
        <v>2280</v>
      </c>
      <c r="D358" s="195" t="s">
        <v>264</v>
      </c>
      <c r="E358" s="196" t="s">
        <v>7711</v>
      </c>
      <c r="F358" s="197" t="s">
        <v>7712</v>
      </c>
      <c r="G358" s="198" t="s">
        <v>518</v>
      </c>
      <c r="H358" s="199">
        <v>42</v>
      </c>
      <c r="I358" s="200"/>
      <c r="J358" s="201">
        <f t="shared" si="120"/>
        <v>0</v>
      </c>
      <c r="K358" s="197" t="s">
        <v>44</v>
      </c>
      <c r="L358" s="42"/>
      <c r="M358" s="202" t="s">
        <v>44</v>
      </c>
      <c r="N358" s="203" t="s">
        <v>53</v>
      </c>
      <c r="O358" s="67"/>
      <c r="P358" s="204">
        <f t="shared" si="121"/>
        <v>0</v>
      </c>
      <c r="Q358" s="204">
        <v>0</v>
      </c>
      <c r="R358" s="204">
        <f t="shared" si="122"/>
        <v>0</v>
      </c>
      <c r="S358" s="204">
        <v>0</v>
      </c>
      <c r="T358" s="205">
        <f t="shared" si="123"/>
        <v>0</v>
      </c>
      <c r="U358" s="37"/>
      <c r="V358" s="37"/>
      <c r="W358" s="37"/>
      <c r="X358" s="37"/>
      <c r="Y358" s="37"/>
      <c r="Z358" s="37"/>
      <c r="AA358" s="37"/>
      <c r="AB358" s="37"/>
      <c r="AC358" s="37"/>
      <c r="AD358" s="37"/>
      <c r="AE358" s="37"/>
      <c r="AR358" s="206" t="s">
        <v>104</v>
      </c>
      <c r="AT358" s="206" t="s">
        <v>264</v>
      </c>
      <c r="AU358" s="206" t="s">
        <v>91</v>
      </c>
      <c r="AY358" s="19" t="s">
        <v>262</v>
      </c>
      <c r="BE358" s="207">
        <f t="shared" si="124"/>
        <v>0</v>
      </c>
      <c r="BF358" s="207">
        <f t="shared" si="125"/>
        <v>0</v>
      </c>
      <c r="BG358" s="207">
        <f t="shared" si="126"/>
        <v>0</v>
      </c>
      <c r="BH358" s="207">
        <f t="shared" si="127"/>
        <v>0</v>
      </c>
      <c r="BI358" s="207">
        <f t="shared" si="128"/>
        <v>0</v>
      </c>
      <c r="BJ358" s="19" t="s">
        <v>89</v>
      </c>
      <c r="BK358" s="207">
        <f t="shared" si="129"/>
        <v>0</v>
      </c>
      <c r="BL358" s="19" t="s">
        <v>104</v>
      </c>
      <c r="BM358" s="206" t="s">
        <v>3707</v>
      </c>
    </row>
    <row r="359" spans="1:65" s="2" customFormat="1" ht="16.5" customHeight="1">
      <c r="A359" s="37"/>
      <c r="B359" s="38"/>
      <c r="C359" s="195" t="s">
        <v>2288</v>
      </c>
      <c r="D359" s="195" t="s">
        <v>264</v>
      </c>
      <c r="E359" s="196" t="s">
        <v>7169</v>
      </c>
      <c r="F359" s="197" t="s">
        <v>7170</v>
      </c>
      <c r="G359" s="198" t="s">
        <v>518</v>
      </c>
      <c r="H359" s="199">
        <v>6</v>
      </c>
      <c r="I359" s="200"/>
      <c r="J359" s="201">
        <f t="shared" si="120"/>
        <v>0</v>
      </c>
      <c r="K359" s="197" t="s">
        <v>44</v>
      </c>
      <c r="L359" s="42"/>
      <c r="M359" s="202" t="s">
        <v>44</v>
      </c>
      <c r="N359" s="203" t="s">
        <v>53</v>
      </c>
      <c r="O359" s="67"/>
      <c r="P359" s="204">
        <f t="shared" si="121"/>
        <v>0</v>
      </c>
      <c r="Q359" s="204">
        <v>0</v>
      </c>
      <c r="R359" s="204">
        <f t="shared" si="122"/>
        <v>0</v>
      </c>
      <c r="S359" s="204">
        <v>0</v>
      </c>
      <c r="T359" s="205">
        <f t="shared" si="123"/>
        <v>0</v>
      </c>
      <c r="U359" s="37"/>
      <c r="V359" s="37"/>
      <c r="W359" s="37"/>
      <c r="X359" s="37"/>
      <c r="Y359" s="37"/>
      <c r="Z359" s="37"/>
      <c r="AA359" s="37"/>
      <c r="AB359" s="37"/>
      <c r="AC359" s="37"/>
      <c r="AD359" s="37"/>
      <c r="AE359" s="37"/>
      <c r="AR359" s="206" t="s">
        <v>104</v>
      </c>
      <c r="AT359" s="206" t="s">
        <v>264</v>
      </c>
      <c r="AU359" s="206" t="s">
        <v>91</v>
      </c>
      <c r="AY359" s="19" t="s">
        <v>262</v>
      </c>
      <c r="BE359" s="207">
        <f t="shared" si="124"/>
        <v>0</v>
      </c>
      <c r="BF359" s="207">
        <f t="shared" si="125"/>
        <v>0</v>
      </c>
      <c r="BG359" s="207">
        <f t="shared" si="126"/>
        <v>0</v>
      </c>
      <c r="BH359" s="207">
        <f t="shared" si="127"/>
        <v>0</v>
      </c>
      <c r="BI359" s="207">
        <f t="shared" si="128"/>
        <v>0</v>
      </c>
      <c r="BJ359" s="19" t="s">
        <v>89</v>
      </c>
      <c r="BK359" s="207">
        <f t="shared" si="129"/>
        <v>0</v>
      </c>
      <c r="BL359" s="19" t="s">
        <v>104</v>
      </c>
      <c r="BM359" s="206" t="s">
        <v>3719</v>
      </c>
    </row>
    <row r="360" spans="1:65" s="2" customFormat="1" ht="16.5" customHeight="1">
      <c r="A360" s="37"/>
      <c r="B360" s="38"/>
      <c r="C360" s="195" t="s">
        <v>2292</v>
      </c>
      <c r="D360" s="195" t="s">
        <v>264</v>
      </c>
      <c r="E360" s="196" t="s">
        <v>7713</v>
      </c>
      <c r="F360" s="197" t="s">
        <v>7714</v>
      </c>
      <c r="G360" s="198" t="s">
        <v>590</v>
      </c>
      <c r="H360" s="199">
        <v>40</v>
      </c>
      <c r="I360" s="200"/>
      <c r="J360" s="201">
        <f t="shared" si="120"/>
        <v>0</v>
      </c>
      <c r="K360" s="197" t="s">
        <v>44</v>
      </c>
      <c r="L360" s="42"/>
      <c r="M360" s="202" t="s">
        <v>44</v>
      </c>
      <c r="N360" s="203" t="s">
        <v>53</v>
      </c>
      <c r="O360" s="67"/>
      <c r="P360" s="204">
        <f t="shared" si="121"/>
        <v>0</v>
      </c>
      <c r="Q360" s="204">
        <v>0</v>
      </c>
      <c r="R360" s="204">
        <f t="shared" si="122"/>
        <v>0</v>
      </c>
      <c r="S360" s="204">
        <v>0</v>
      </c>
      <c r="T360" s="205">
        <f t="shared" si="123"/>
        <v>0</v>
      </c>
      <c r="U360" s="37"/>
      <c r="V360" s="37"/>
      <c r="W360" s="37"/>
      <c r="X360" s="37"/>
      <c r="Y360" s="37"/>
      <c r="Z360" s="37"/>
      <c r="AA360" s="37"/>
      <c r="AB360" s="37"/>
      <c r="AC360" s="37"/>
      <c r="AD360" s="37"/>
      <c r="AE360" s="37"/>
      <c r="AR360" s="206" t="s">
        <v>104</v>
      </c>
      <c r="AT360" s="206" t="s">
        <v>264</v>
      </c>
      <c r="AU360" s="206" t="s">
        <v>91</v>
      </c>
      <c r="AY360" s="19" t="s">
        <v>262</v>
      </c>
      <c r="BE360" s="207">
        <f t="shared" si="124"/>
        <v>0</v>
      </c>
      <c r="BF360" s="207">
        <f t="shared" si="125"/>
        <v>0</v>
      </c>
      <c r="BG360" s="207">
        <f t="shared" si="126"/>
        <v>0</v>
      </c>
      <c r="BH360" s="207">
        <f t="shared" si="127"/>
        <v>0</v>
      </c>
      <c r="BI360" s="207">
        <f t="shared" si="128"/>
        <v>0</v>
      </c>
      <c r="BJ360" s="19" t="s">
        <v>89</v>
      </c>
      <c r="BK360" s="207">
        <f t="shared" si="129"/>
        <v>0</v>
      </c>
      <c r="BL360" s="19" t="s">
        <v>104</v>
      </c>
      <c r="BM360" s="206" t="s">
        <v>3734</v>
      </c>
    </row>
    <row r="361" spans="1:65" s="2" customFormat="1" ht="16.5" customHeight="1">
      <c r="A361" s="37"/>
      <c r="B361" s="38"/>
      <c r="C361" s="195" t="s">
        <v>2298</v>
      </c>
      <c r="D361" s="195" t="s">
        <v>264</v>
      </c>
      <c r="E361" s="196" t="s">
        <v>7715</v>
      </c>
      <c r="F361" s="197" t="s">
        <v>7716</v>
      </c>
      <c r="G361" s="198" t="s">
        <v>1676</v>
      </c>
      <c r="H361" s="199">
        <v>120</v>
      </c>
      <c r="I361" s="200"/>
      <c r="J361" s="201">
        <f t="shared" si="120"/>
        <v>0</v>
      </c>
      <c r="K361" s="197" t="s">
        <v>44</v>
      </c>
      <c r="L361" s="42"/>
      <c r="M361" s="202" t="s">
        <v>44</v>
      </c>
      <c r="N361" s="203" t="s">
        <v>53</v>
      </c>
      <c r="O361" s="67"/>
      <c r="P361" s="204">
        <f t="shared" si="121"/>
        <v>0</v>
      </c>
      <c r="Q361" s="204">
        <v>0</v>
      </c>
      <c r="R361" s="204">
        <f t="shared" si="122"/>
        <v>0</v>
      </c>
      <c r="S361" s="204">
        <v>0</v>
      </c>
      <c r="T361" s="205">
        <f t="shared" si="123"/>
        <v>0</v>
      </c>
      <c r="U361" s="37"/>
      <c r="V361" s="37"/>
      <c r="W361" s="37"/>
      <c r="X361" s="37"/>
      <c r="Y361" s="37"/>
      <c r="Z361" s="37"/>
      <c r="AA361" s="37"/>
      <c r="AB361" s="37"/>
      <c r="AC361" s="37"/>
      <c r="AD361" s="37"/>
      <c r="AE361" s="37"/>
      <c r="AR361" s="206" t="s">
        <v>104</v>
      </c>
      <c r="AT361" s="206" t="s">
        <v>264</v>
      </c>
      <c r="AU361" s="206" t="s">
        <v>91</v>
      </c>
      <c r="AY361" s="19" t="s">
        <v>262</v>
      </c>
      <c r="BE361" s="207">
        <f t="shared" si="124"/>
        <v>0</v>
      </c>
      <c r="BF361" s="207">
        <f t="shared" si="125"/>
        <v>0</v>
      </c>
      <c r="BG361" s="207">
        <f t="shared" si="126"/>
        <v>0</v>
      </c>
      <c r="BH361" s="207">
        <f t="shared" si="127"/>
        <v>0</v>
      </c>
      <c r="BI361" s="207">
        <f t="shared" si="128"/>
        <v>0</v>
      </c>
      <c r="BJ361" s="19" t="s">
        <v>89</v>
      </c>
      <c r="BK361" s="207">
        <f t="shared" si="129"/>
        <v>0</v>
      </c>
      <c r="BL361" s="19" t="s">
        <v>104</v>
      </c>
      <c r="BM361" s="206" t="s">
        <v>3764</v>
      </c>
    </row>
    <row r="362" spans="1:65" s="2" customFormat="1" ht="16.5" customHeight="1">
      <c r="A362" s="37"/>
      <c r="B362" s="38"/>
      <c r="C362" s="195" t="s">
        <v>2302</v>
      </c>
      <c r="D362" s="195" t="s">
        <v>264</v>
      </c>
      <c r="E362" s="196" t="s">
        <v>7717</v>
      </c>
      <c r="F362" s="197" t="s">
        <v>7718</v>
      </c>
      <c r="G362" s="198" t="s">
        <v>518</v>
      </c>
      <c r="H362" s="199">
        <v>746</v>
      </c>
      <c r="I362" s="200"/>
      <c r="J362" s="201">
        <f t="shared" si="120"/>
        <v>0</v>
      </c>
      <c r="K362" s="197" t="s">
        <v>44</v>
      </c>
      <c r="L362" s="42"/>
      <c r="M362" s="202" t="s">
        <v>44</v>
      </c>
      <c r="N362" s="203" t="s">
        <v>53</v>
      </c>
      <c r="O362" s="67"/>
      <c r="P362" s="204">
        <f t="shared" si="121"/>
        <v>0</v>
      </c>
      <c r="Q362" s="204">
        <v>0</v>
      </c>
      <c r="R362" s="204">
        <f t="shared" si="122"/>
        <v>0</v>
      </c>
      <c r="S362" s="204">
        <v>0</v>
      </c>
      <c r="T362" s="205">
        <f t="shared" si="123"/>
        <v>0</v>
      </c>
      <c r="U362" s="37"/>
      <c r="V362" s="37"/>
      <c r="W362" s="37"/>
      <c r="X362" s="37"/>
      <c r="Y362" s="37"/>
      <c r="Z362" s="37"/>
      <c r="AA362" s="37"/>
      <c r="AB362" s="37"/>
      <c r="AC362" s="37"/>
      <c r="AD362" s="37"/>
      <c r="AE362" s="37"/>
      <c r="AR362" s="206" t="s">
        <v>104</v>
      </c>
      <c r="AT362" s="206" t="s">
        <v>264</v>
      </c>
      <c r="AU362" s="206" t="s">
        <v>91</v>
      </c>
      <c r="AY362" s="19" t="s">
        <v>262</v>
      </c>
      <c r="BE362" s="207">
        <f t="shared" si="124"/>
        <v>0</v>
      </c>
      <c r="BF362" s="207">
        <f t="shared" si="125"/>
        <v>0</v>
      </c>
      <c r="BG362" s="207">
        <f t="shared" si="126"/>
        <v>0</v>
      </c>
      <c r="BH362" s="207">
        <f t="shared" si="127"/>
        <v>0</v>
      </c>
      <c r="BI362" s="207">
        <f t="shared" si="128"/>
        <v>0</v>
      </c>
      <c r="BJ362" s="19" t="s">
        <v>89</v>
      </c>
      <c r="BK362" s="207">
        <f t="shared" si="129"/>
        <v>0</v>
      </c>
      <c r="BL362" s="19" t="s">
        <v>104</v>
      </c>
      <c r="BM362" s="206" t="s">
        <v>3773</v>
      </c>
    </row>
    <row r="363" spans="1:65" s="2" customFormat="1" ht="16.5" customHeight="1">
      <c r="A363" s="37"/>
      <c r="B363" s="38"/>
      <c r="C363" s="195" t="s">
        <v>2304</v>
      </c>
      <c r="D363" s="195" t="s">
        <v>264</v>
      </c>
      <c r="E363" s="196" t="s">
        <v>7719</v>
      </c>
      <c r="F363" s="197" t="s">
        <v>7720</v>
      </c>
      <c r="G363" s="198" t="s">
        <v>518</v>
      </c>
      <c r="H363" s="199">
        <v>72</v>
      </c>
      <c r="I363" s="200"/>
      <c r="J363" s="201">
        <f t="shared" si="120"/>
        <v>0</v>
      </c>
      <c r="K363" s="197" t="s">
        <v>44</v>
      </c>
      <c r="L363" s="42"/>
      <c r="M363" s="202" t="s">
        <v>44</v>
      </c>
      <c r="N363" s="203" t="s">
        <v>53</v>
      </c>
      <c r="O363" s="67"/>
      <c r="P363" s="204">
        <f t="shared" si="121"/>
        <v>0</v>
      </c>
      <c r="Q363" s="204">
        <v>0</v>
      </c>
      <c r="R363" s="204">
        <f t="shared" si="122"/>
        <v>0</v>
      </c>
      <c r="S363" s="204">
        <v>0</v>
      </c>
      <c r="T363" s="205">
        <f t="shared" si="123"/>
        <v>0</v>
      </c>
      <c r="U363" s="37"/>
      <c r="V363" s="37"/>
      <c r="W363" s="37"/>
      <c r="X363" s="37"/>
      <c r="Y363" s="37"/>
      <c r="Z363" s="37"/>
      <c r="AA363" s="37"/>
      <c r="AB363" s="37"/>
      <c r="AC363" s="37"/>
      <c r="AD363" s="37"/>
      <c r="AE363" s="37"/>
      <c r="AR363" s="206" t="s">
        <v>104</v>
      </c>
      <c r="AT363" s="206" t="s">
        <v>264</v>
      </c>
      <c r="AU363" s="206" t="s">
        <v>91</v>
      </c>
      <c r="AY363" s="19" t="s">
        <v>262</v>
      </c>
      <c r="BE363" s="207">
        <f t="shared" si="124"/>
        <v>0</v>
      </c>
      <c r="BF363" s="207">
        <f t="shared" si="125"/>
        <v>0</v>
      </c>
      <c r="BG363" s="207">
        <f t="shared" si="126"/>
        <v>0</v>
      </c>
      <c r="BH363" s="207">
        <f t="shared" si="127"/>
        <v>0</v>
      </c>
      <c r="BI363" s="207">
        <f t="shared" si="128"/>
        <v>0</v>
      </c>
      <c r="BJ363" s="19" t="s">
        <v>89</v>
      </c>
      <c r="BK363" s="207">
        <f t="shared" si="129"/>
        <v>0</v>
      </c>
      <c r="BL363" s="19" t="s">
        <v>104</v>
      </c>
      <c r="BM363" s="206" t="s">
        <v>3787</v>
      </c>
    </row>
    <row r="364" spans="1:65" s="2" customFormat="1" ht="16.5" customHeight="1">
      <c r="A364" s="37"/>
      <c r="B364" s="38"/>
      <c r="C364" s="195" t="s">
        <v>2314</v>
      </c>
      <c r="D364" s="195" t="s">
        <v>264</v>
      </c>
      <c r="E364" s="196" t="s">
        <v>7721</v>
      </c>
      <c r="F364" s="197" t="s">
        <v>6112</v>
      </c>
      <c r="G364" s="198" t="s">
        <v>518</v>
      </c>
      <c r="H364" s="199">
        <v>1</v>
      </c>
      <c r="I364" s="200"/>
      <c r="J364" s="201">
        <f t="shared" si="120"/>
        <v>0</v>
      </c>
      <c r="K364" s="197" t="s">
        <v>44</v>
      </c>
      <c r="L364" s="42"/>
      <c r="M364" s="275" t="s">
        <v>44</v>
      </c>
      <c r="N364" s="276" t="s">
        <v>53</v>
      </c>
      <c r="O364" s="273"/>
      <c r="P364" s="277">
        <f t="shared" si="121"/>
        <v>0</v>
      </c>
      <c r="Q364" s="277">
        <v>0</v>
      </c>
      <c r="R364" s="277">
        <f t="shared" si="122"/>
        <v>0</v>
      </c>
      <c r="S364" s="277">
        <v>0</v>
      </c>
      <c r="T364" s="278">
        <f t="shared" si="123"/>
        <v>0</v>
      </c>
      <c r="U364" s="37"/>
      <c r="V364" s="37"/>
      <c r="W364" s="37"/>
      <c r="X364" s="37"/>
      <c r="Y364" s="37"/>
      <c r="Z364" s="37"/>
      <c r="AA364" s="37"/>
      <c r="AB364" s="37"/>
      <c r="AC364" s="37"/>
      <c r="AD364" s="37"/>
      <c r="AE364" s="37"/>
      <c r="AR364" s="206" t="s">
        <v>104</v>
      </c>
      <c r="AT364" s="206" t="s">
        <v>264</v>
      </c>
      <c r="AU364" s="206" t="s">
        <v>91</v>
      </c>
      <c r="AY364" s="19" t="s">
        <v>262</v>
      </c>
      <c r="BE364" s="207">
        <f t="shared" si="124"/>
        <v>0</v>
      </c>
      <c r="BF364" s="207">
        <f t="shared" si="125"/>
        <v>0</v>
      </c>
      <c r="BG364" s="207">
        <f t="shared" si="126"/>
        <v>0</v>
      </c>
      <c r="BH364" s="207">
        <f t="shared" si="127"/>
        <v>0</v>
      </c>
      <c r="BI364" s="207">
        <f t="shared" si="128"/>
        <v>0</v>
      </c>
      <c r="BJ364" s="19" t="s">
        <v>89</v>
      </c>
      <c r="BK364" s="207">
        <f t="shared" si="129"/>
        <v>0</v>
      </c>
      <c r="BL364" s="19" t="s">
        <v>104</v>
      </c>
      <c r="BM364" s="206" t="s">
        <v>3798</v>
      </c>
    </row>
    <row r="365" spans="1:65" s="2" customFormat="1" ht="7" customHeight="1">
      <c r="A365" s="37"/>
      <c r="B365" s="50"/>
      <c r="C365" s="51"/>
      <c r="D365" s="51"/>
      <c r="E365" s="51"/>
      <c r="F365" s="51"/>
      <c r="G365" s="51"/>
      <c r="H365" s="51"/>
      <c r="I365" s="145"/>
      <c r="J365" s="51"/>
      <c r="K365" s="51"/>
      <c r="L365" s="42"/>
      <c r="M365" s="37"/>
      <c r="O365" s="37"/>
      <c r="P365" s="37"/>
      <c r="Q365" s="37"/>
      <c r="R365" s="37"/>
      <c r="S365" s="37"/>
      <c r="T365" s="37"/>
      <c r="U365" s="37"/>
      <c r="V365" s="37"/>
      <c r="W365" s="37"/>
      <c r="X365" s="37"/>
      <c r="Y365" s="37"/>
      <c r="Z365" s="37"/>
      <c r="AA365" s="37"/>
      <c r="AB365" s="37"/>
      <c r="AC365" s="37"/>
      <c r="AD365" s="37"/>
      <c r="AE365" s="37"/>
    </row>
  </sheetData>
  <sheetProtection algorithmName="SHA-512" hashValue="1unJnqU1KAzenS3qXcgIPWJjFQPJ6RDysRi8GLFMI9IAuBilR0V7w2QGejgptoDv9Fo9Vg6DONMTudeDVnKsvQ==" saltValue="fpFz+gPY4eTR3dfeZXCAy+k4Yn6f9tgKxeErPslnVzlk6TcLYi+NQyR0YxC+CnxKbkjxtTeyd51HNzYw3MrE/g==" spinCount="100000" sheet="1" objects="1" scenarios="1" formatColumns="0" formatRows="0" autoFilter="0"/>
  <autoFilter ref="C109:K364"/>
  <mergeCells count="15">
    <mergeCell ref="E96:H96"/>
    <mergeCell ref="E100:H100"/>
    <mergeCell ref="E98:H98"/>
    <mergeCell ref="E102:H102"/>
    <mergeCell ref="L2:V2"/>
    <mergeCell ref="E31:H31"/>
    <mergeCell ref="E52:H52"/>
    <mergeCell ref="E56:H56"/>
    <mergeCell ref="E54:H54"/>
    <mergeCell ref="E58:H58"/>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21.xml><?xml version="1.0" encoding="utf-8"?>
<worksheet xmlns="http://schemas.openxmlformats.org/spreadsheetml/2006/main" xmlns:r="http://schemas.openxmlformats.org/officeDocument/2006/relationships">
  <sheetPr>
    <pageSetUpPr fitToPage="1"/>
  </sheetPr>
  <dimension ref="A2:BM169"/>
  <sheetViews>
    <sheetView showGridLines="0" workbookViewId="0"/>
  </sheetViews>
  <sheetFormatPr defaultRowHeight="14.5"/>
  <cols>
    <col min="1" max="1" width="8.33203125" style="1" customWidth="1"/>
    <col min="2" max="2" width="1.6640625" style="1" customWidth="1"/>
    <col min="3" max="3" width="4.109375" style="1" customWidth="1"/>
    <col min="4" max="4" width="4.33203125" style="1" customWidth="1"/>
    <col min="5" max="5" width="17.109375" style="1" customWidth="1"/>
    <col min="6" max="6" width="100.77734375" style="1" customWidth="1"/>
    <col min="7" max="7" width="7" style="1" customWidth="1"/>
    <col min="8" max="8" width="11.44140625" style="1" customWidth="1"/>
    <col min="9" max="9" width="20.109375" style="111" customWidth="1"/>
    <col min="10" max="11" width="20.109375" style="1" customWidth="1"/>
    <col min="12" max="12" width="9.33203125" style="1" customWidth="1"/>
    <col min="13" max="13" width="10.77734375" style="1" hidden="1" customWidth="1"/>
    <col min="14" max="14" width="9.33203125" style="1" hidden="1"/>
    <col min="15" max="20" width="14.10937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7" customHeight="1">
      <c r="I2" s="111"/>
      <c r="L2" s="376"/>
      <c r="M2" s="376"/>
      <c r="N2" s="376"/>
      <c r="O2" s="376"/>
      <c r="P2" s="376"/>
      <c r="Q2" s="376"/>
      <c r="R2" s="376"/>
      <c r="S2" s="376"/>
      <c r="T2" s="376"/>
      <c r="U2" s="376"/>
      <c r="V2" s="376"/>
      <c r="AT2" s="19" t="s">
        <v>171</v>
      </c>
    </row>
    <row r="3" spans="1:46" s="1" customFormat="1" ht="7" customHeight="1">
      <c r="B3" s="112"/>
      <c r="C3" s="113"/>
      <c r="D3" s="113"/>
      <c r="E3" s="113"/>
      <c r="F3" s="113"/>
      <c r="G3" s="113"/>
      <c r="H3" s="113"/>
      <c r="I3" s="114"/>
      <c r="J3" s="113"/>
      <c r="K3" s="113"/>
      <c r="L3" s="22"/>
      <c r="AT3" s="19" t="s">
        <v>91</v>
      </c>
    </row>
    <row r="4" spans="1:46" s="1" customFormat="1" ht="25" customHeight="1">
      <c r="B4" s="22"/>
      <c r="D4" s="115" t="s">
        <v>207</v>
      </c>
      <c r="I4" s="111"/>
      <c r="L4" s="22"/>
      <c r="M4" s="116" t="s">
        <v>10</v>
      </c>
      <c r="AT4" s="19" t="s">
        <v>4</v>
      </c>
    </row>
    <row r="5" spans="1:46" s="1" customFormat="1" ht="7" customHeight="1">
      <c r="B5" s="22"/>
      <c r="I5" s="111"/>
      <c r="L5" s="22"/>
    </row>
    <row r="6" spans="1:46" s="1" customFormat="1" ht="12" customHeight="1">
      <c r="B6" s="22"/>
      <c r="D6" s="117" t="s">
        <v>16</v>
      </c>
      <c r="I6" s="111"/>
      <c r="L6" s="22"/>
    </row>
    <row r="7" spans="1:46" s="1" customFormat="1" ht="16.5" customHeight="1">
      <c r="B7" s="22"/>
      <c r="E7" s="402" t="str">
        <f>'Rekapitulace stavby'!K6</f>
        <v>EHC CZECH s.r.o. – Podnikatelský inkubátor – Evropská ul., Cheb</v>
      </c>
      <c r="F7" s="403"/>
      <c r="G7" s="403"/>
      <c r="H7" s="403"/>
      <c r="I7" s="111"/>
      <c r="L7" s="22"/>
    </row>
    <row r="8" spans="1:46" ht="12.5">
      <c r="B8" s="22"/>
      <c r="D8" s="117" t="s">
        <v>208</v>
      </c>
      <c r="L8" s="22"/>
    </row>
    <row r="9" spans="1:46" s="1" customFormat="1" ht="16.5" customHeight="1">
      <c r="B9" s="22"/>
      <c r="E9" s="402" t="s">
        <v>209</v>
      </c>
      <c r="F9" s="376"/>
      <c r="G9" s="376"/>
      <c r="H9" s="376"/>
      <c r="I9" s="111"/>
      <c r="L9" s="22"/>
    </row>
    <row r="10" spans="1:46" s="1" customFormat="1" ht="12" customHeight="1">
      <c r="B10" s="22"/>
      <c r="D10" s="117" t="s">
        <v>210</v>
      </c>
      <c r="I10" s="111"/>
      <c r="L10" s="22"/>
    </row>
    <row r="11" spans="1:46" s="2" customFormat="1" ht="16.5" customHeight="1">
      <c r="A11" s="37"/>
      <c r="B11" s="42"/>
      <c r="C11" s="37"/>
      <c r="D11" s="37"/>
      <c r="E11" s="412" t="s">
        <v>5069</v>
      </c>
      <c r="F11" s="404"/>
      <c r="G11" s="404"/>
      <c r="H11" s="404"/>
      <c r="I11" s="118"/>
      <c r="J11" s="37"/>
      <c r="K11" s="37"/>
      <c r="L11" s="119"/>
      <c r="S11" s="37"/>
      <c r="T11" s="37"/>
      <c r="U11" s="37"/>
      <c r="V11" s="37"/>
      <c r="W11" s="37"/>
      <c r="X11" s="37"/>
      <c r="Y11" s="37"/>
      <c r="Z11" s="37"/>
      <c r="AA11" s="37"/>
      <c r="AB11" s="37"/>
      <c r="AC11" s="37"/>
      <c r="AD11" s="37"/>
      <c r="AE11" s="37"/>
    </row>
    <row r="12" spans="1:46" s="2" customFormat="1" ht="12" customHeight="1">
      <c r="A12" s="37"/>
      <c r="B12" s="42"/>
      <c r="C12" s="37"/>
      <c r="D12" s="117" t="s">
        <v>3955</v>
      </c>
      <c r="E12" s="37"/>
      <c r="F12" s="37"/>
      <c r="G12" s="37"/>
      <c r="H12" s="37"/>
      <c r="I12" s="118"/>
      <c r="J12" s="37"/>
      <c r="K12" s="37"/>
      <c r="L12" s="119"/>
      <c r="S12" s="37"/>
      <c r="T12" s="37"/>
      <c r="U12" s="37"/>
      <c r="V12" s="37"/>
      <c r="W12" s="37"/>
      <c r="X12" s="37"/>
      <c r="Y12" s="37"/>
      <c r="Z12" s="37"/>
      <c r="AA12" s="37"/>
      <c r="AB12" s="37"/>
      <c r="AC12" s="37"/>
      <c r="AD12" s="37"/>
      <c r="AE12" s="37"/>
    </row>
    <row r="13" spans="1:46" s="2" customFormat="1" ht="16.5" customHeight="1">
      <c r="A13" s="37"/>
      <c r="B13" s="42"/>
      <c r="C13" s="37"/>
      <c r="D13" s="37"/>
      <c r="E13" s="405" t="s">
        <v>7722</v>
      </c>
      <c r="F13" s="404"/>
      <c r="G13" s="404"/>
      <c r="H13" s="404"/>
      <c r="I13" s="118"/>
      <c r="J13" s="37"/>
      <c r="K13" s="37"/>
      <c r="L13" s="119"/>
      <c r="S13" s="37"/>
      <c r="T13" s="37"/>
      <c r="U13" s="37"/>
      <c r="V13" s="37"/>
      <c r="W13" s="37"/>
      <c r="X13" s="37"/>
      <c r="Y13" s="37"/>
      <c r="Z13" s="37"/>
      <c r="AA13" s="37"/>
      <c r="AB13" s="37"/>
      <c r="AC13" s="37"/>
      <c r="AD13" s="37"/>
      <c r="AE13" s="37"/>
    </row>
    <row r="14" spans="1:46" s="2" customFormat="1" ht="10">
      <c r="A14" s="37"/>
      <c r="B14" s="42"/>
      <c r="C14" s="37"/>
      <c r="D14" s="37"/>
      <c r="E14" s="37"/>
      <c r="F14" s="37"/>
      <c r="G14" s="37"/>
      <c r="H14" s="37"/>
      <c r="I14" s="118"/>
      <c r="J14" s="37"/>
      <c r="K14" s="37"/>
      <c r="L14" s="119"/>
      <c r="S14" s="37"/>
      <c r="T14" s="37"/>
      <c r="U14" s="37"/>
      <c r="V14" s="37"/>
      <c r="W14" s="37"/>
      <c r="X14" s="37"/>
      <c r="Y14" s="37"/>
      <c r="Z14" s="37"/>
      <c r="AA14" s="37"/>
      <c r="AB14" s="37"/>
      <c r="AC14" s="37"/>
      <c r="AD14" s="37"/>
      <c r="AE14" s="37"/>
    </row>
    <row r="15" spans="1:46" s="2" customFormat="1" ht="12" customHeight="1">
      <c r="A15" s="37"/>
      <c r="B15" s="42"/>
      <c r="C15" s="37"/>
      <c r="D15" s="117" t="s">
        <v>18</v>
      </c>
      <c r="E15" s="37"/>
      <c r="F15" s="105" t="s">
        <v>44</v>
      </c>
      <c r="G15" s="37"/>
      <c r="H15" s="37"/>
      <c r="I15" s="120" t="s">
        <v>20</v>
      </c>
      <c r="J15" s="105" t="s">
        <v>44</v>
      </c>
      <c r="K15" s="37"/>
      <c r="L15" s="119"/>
      <c r="S15" s="37"/>
      <c r="T15" s="37"/>
      <c r="U15" s="37"/>
      <c r="V15" s="37"/>
      <c r="W15" s="37"/>
      <c r="X15" s="37"/>
      <c r="Y15" s="37"/>
      <c r="Z15" s="37"/>
      <c r="AA15" s="37"/>
      <c r="AB15" s="37"/>
      <c r="AC15" s="37"/>
      <c r="AD15" s="37"/>
      <c r="AE15" s="37"/>
    </row>
    <row r="16" spans="1:46" s="2" customFormat="1" ht="12" customHeight="1">
      <c r="A16" s="37"/>
      <c r="B16" s="42"/>
      <c r="C16" s="37"/>
      <c r="D16" s="117" t="s">
        <v>22</v>
      </c>
      <c r="E16" s="37"/>
      <c r="F16" s="105" t="s">
        <v>23</v>
      </c>
      <c r="G16" s="37"/>
      <c r="H16" s="37"/>
      <c r="I16" s="120" t="s">
        <v>24</v>
      </c>
      <c r="J16" s="121" t="str">
        <f>'Rekapitulace stavby'!AN8</f>
        <v>2. 9. 2020</v>
      </c>
      <c r="K16" s="37"/>
      <c r="L16" s="119"/>
      <c r="S16" s="37"/>
      <c r="T16" s="37"/>
      <c r="U16" s="37"/>
      <c r="V16" s="37"/>
      <c r="W16" s="37"/>
      <c r="X16" s="37"/>
      <c r="Y16" s="37"/>
      <c r="Z16" s="37"/>
      <c r="AA16" s="37"/>
      <c r="AB16" s="37"/>
      <c r="AC16" s="37"/>
      <c r="AD16" s="37"/>
      <c r="AE16" s="37"/>
    </row>
    <row r="17" spans="1:31" s="2" customFormat="1" ht="10.75" customHeight="1">
      <c r="A17" s="37"/>
      <c r="B17" s="42"/>
      <c r="C17" s="37"/>
      <c r="D17" s="37"/>
      <c r="E17" s="37"/>
      <c r="F17" s="37"/>
      <c r="G17" s="37"/>
      <c r="H17" s="37"/>
      <c r="I17" s="118"/>
      <c r="J17" s="37"/>
      <c r="K17" s="37"/>
      <c r="L17" s="119"/>
      <c r="S17" s="37"/>
      <c r="T17" s="37"/>
      <c r="U17" s="37"/>
      <c r="V17" s="37"/>
      <c r="W17" s="37"/>
      <c r="X17" s="37"/>
      <c r="Y17" s="37"/>
      <c r="Z17" s="37"/>
      <c r="AA17" s="37"/>
      <c r="AB17" s="37"/>
      <c r="AC17" s="37"/>
      <c r="AD17" s="37"/>
      <c r="AE17" s="37"/>
    </row>
    <row r="18" spans="1:31" s="2" customFormat="1" ht="12" customHeight="1">
      <c r="A18" s="37"/>
      <c r="B18" s="42"/>
      <c r="C18" s="37"/>
      <c r="D18" s="117" t="s">
        <v>30</v>
      </c>
      <c r="E18" s="37"/>
      <c r="F18" s="37"/>
      <c r="G18" s="37"/>
      <c r="H18" s="37"/>
      <c r="I18" s="120" t="s">
        <v>31</v>
      </c>
      <c r="J18" s="105" t="s">
        <v>32</v>
      </c>
      <c r="K18" s="37"/>
      <c r="L18" s="119"/>
      <c r="S18" s="37"/>
      <c r="T18" s="37"/>
      <c r="U18" s="37"/>
      <c r="V18" s="37"/>
      <c r="W18" s="37"/>
      <c r="X18" s="37"/>
      <c r="Y18" s="37"/>
      <c r="Z18" s="37"/>
      <c r="AA18" s="37"/>
      <c r="AB18" s="37"/>
      <c r="AC18" s="37"/>
      <c r="AD18" s="37"/>
      <c r="AE18" s="37"/>
    </row>
    <row r="19" spans="1:31" s="2" customFormat="1" ht="18" customHeight="1">
      <c r="A19" s="37"/>
      <c r="B19" s="42"/>
      <c r="C19" s="37"/>
      <c r="D19" s="37"/>
      <c r="E19" s="105" t="s">
        <v>33</v>
      </c>
      <c r="F19" s="37"/>
      <c r="G19" s="37"/>
      <c r="H19" s="37"/>
      <c r="I19" s="120" t="s">
        <v>34</v>
      </c>
      <c r="J19" s="105" t="s">
        <v>35</v>
      </c>
      <c r="K19" s="37"/>
      <c r="L19" s="119"/>
      <c r="S19" s="37"/>
      <c r="T19" s="37"/>
      <c r="U19" s="37"/>
      <c r="V19" s="37"/>
      <c r="W19" s="37"/>
      <c r="X19" s="37"/>
      <c r="Y19" s="37"/>
      <c r="Z19" s="37"/>
      <c r="AA19" s="37"/>
      <c r="AB19" s="37"/>
      <c r="AC19" s="37"/>
      <c r="AD19" s="37"/>
      <c r="AE19" s="37"/>
    </row>
    <row r="20" spans="1:31" s="2" customFormat="1" ht="7" customHeight="1">
      <c r="A20" s="37"/>
      <c r="B20" s="42"/>
      <c r="C20" s="37"/>
      <c r="D20" s="37"/>
      <c r="E20" s="37"/>
      <c r="F20" s="37"/>
      <c r="G20" s="37"/>
      <c r="H20" s="37"/>
      <c r="I20" s="118"/>
      <c r="J20" s="37"/>
      <c r="K20" s="37"/>
      <c r="L20" s="119"/>
      <c r="S20" s="37"/>
      <c r="T20" s="37"/>
      <c r="U20" s="37"/>
      <c r="V20" s="37"/>
      <c r="W20" s="37"/>
      <c r="X20" s="37"/>
      <c r="Y20" s="37"/>
      <c r="Z20" s="37"/>
      <c r="AA20" s="37"/>
      <c r="AB20" s="37"/>
      <c r="AC20" s="37"/>
      <c r="AD20" s="37"/>
      <c r="AE20" s="37"/>
    </row>
    <row r="21" spans="1:31" s="2" customFormat="1" ht="12" customHeight="1">
      <c r="A21" s="37"/>
      <c r="B21" s="42"/>
      <c r="C21" s="37"/>
      <c r="D21" s="117" t="s">
        <v>36</v>
      </c>
      <c r="E21" s="37"/>
      <c r="F21" s="37"/>
      <c r="G21" s="37"/>
      <c r="H21" s="37"/>
      <c r="I21" s="120" t="s">
        <v>31</v>
      </c>
      <c r="J21" s="32" t="str">
        <f>'Rekapitulace stavby'!AN13</f>
        <v>Vyplň údaj</v>
      </c>
      <c r="K21" s="37"/>
      <c r="L21" s="119"/>
      <c r="S21" s="37"/>
      <c r="T21" s="37"/>
      <c r="U21" s="37"/>
      <c r="V21" s="37"/>
      <c r="W21" s="37"/>
      <c r="X21" s="37"/>
      <c r="Y21" s="37"/>
      <c r="Z21" s="37"/>
      <c r="AA21" s="37"/>
      <c r="AB21" s="37"/>
      <c r="AC21" s="37"/>
      <c r="AD21" s="37"/>
      <c r="AE21" s="37"/>
    </row>
    <row r="22" spans="1:31" s="2" customFormat="1" ht="18" customHeight="1">
      <c r="A22" s="37"/>
      <c r="B22" s="42"/>
      <c r="C22" s="37"/>
      <c r="D22" s="37"/>
      <c r="E22" s="406" t="str">
        <f>'Rekapitulace stavby'!E14</f>
        <v>Vyplň údaj</v>
      </c>
      <c r="F22" s="407"/>
      <c r="G22" s="407"/>
      <c r="H22" s="407"/>
      <c r="I22" s="120" t="s">
        <v>34</v>
      </c>
      <c r="J22" s="32" t="str">
        <f>'Rekapitulace stavby'!AN14</f>
        <v>Vyplň údaj</v>
      </c>
      <c r="K22" s="37"/>
      <c r="L22" s="119"/>
      <c r="S22" s="37"/>
      <c r="T22" s="37"/>
      <c r="U22" s="37"/>
      <c r="V22" s="37"/>
      <c r="W22" s="37"/>
      <c r="X22" s="37"/>
      <c r="Y22" s="37"/>
      <c r="Z22" s="37"/>
      <c r="AA22" s="37"/>
      <c r="AB22" s="37"/>
      <c r="AC22" s="37"/>
      <c r="AD22" s="37"/>
      <c r="AE22" s="37"/>
    </row>
    <row r="23" spans="1:31" s="2" customFormat="1" ht="7" customHeight="1">
      <c r="A23" s="37"/>
      <c r="B23" s="42"/>
      <c r="C23" s="37"/>
      <c r="D23" s="37"/>
      <c r="E23" s="37"/>
      <c r="F23" s="37"/>
      <c r="G23" s="37"/>
      <c r="H23" s="37"/>
      <c r="I23" s="118"/>
      <c r="J23" s="37"/>
      <c r="K23" s="37"/>
      <c r="L23" s="119"/>
      <c r="S23" s="37"/>
      <c r="T23" s="37"/>
      <c r="U23" s="37"/>
      <c r="V23" s="37"/>
      <c r="W23" s="37"/>
      <c r="X23" s="37"/>
      <c r="Y23" s="37"/>
      <c r="Z23" s="37"/>
      <c r="AA23" s="37"/>
      <c r="AB23" s="37"/>
      <c r="AC23" s="37"/>
      <c r="AD23" s="37"/>
      <c r="AE23" s="37"/>
    </row>
    <row r="24" spans="1:31" s="2" customFormat="1" ht="12" customHeight="1">
      <c r="A24" s="37"/>
      <c r="B24" s="42"/>
      <c r="C24" s="37"/>
      <c r="D24" s="117" t="s">
        <v>39</v>
      </c>
      <c r="E24" s="37"/>
      <c r="F24" s="37"/>
      <c r="G24" s="37"/>
      <c r="H24" s="37"/>
      <c r="I24" s="120" t="s">
        <v>31</v>
      </c>
      <c r="J24" s="105" t="s">
        <v>40</v>
      </c>
      <c r="K24" s="37"/>
      <c r="L24" s="119"/>
      <c r="S24" s="37"/>
      <c r="T24" s="37"/>
      <c r="U24" s="37"/>
      <c r="V24" s="37"/>
      <c r="W24" s="37"/>
      <c r="X24" s="37"/>
      <c r="Y24" s="37"/>
      <c r="Z24" s="37"/>
      <c r="AA24" s="37"/>
      <c r="AB24" s="37"/>
      <c r="AC24" s="37"/>
      <c r="AD24" s="37"/>
      <c r="AE24" s="37"/>
    </row>
    <row r="25" spans="1:31" s="2" customFormat="1" ht="18" customHeight="1">
      <c r="A25" s="37"/>
      <c r="B25" s="42"/>
      <c r="C25" s="37"/>
      <c r="D25" s="37"/>
      <c r="E25" s="105" t="s">
        <v>41</v>
      </c>
      <c r="F25" s="37"/>
      <c r="G25" s="37"/>
      <c r="H25" s="37"/>
      <c r="I25" s="120" t="s">
        <v>34</v>
      </c>
      <c r="J25" s="105" t="s">
        <v>42</v>
      </c>
      <c r="K25" s="37"/>
      <c r="L25" s="119"/>
      <c r="S25" s="37"/>
      <c r="T25" s="37"/>
      <c r="U25" s="37"/>
      <c r="V25" s="37"/>
      <c r="W25" s="37"/>
      <c r="X25" s="37"/>
      <c r="Y25" s="37"/>
      <c r="Z25" s="37"/>
      <c r="AA25" s="37"/>
      <c r="AB25" s="37"/>
      <c r="AC25" s="37"/>
      <c r="AD25" s="37"/>
      <c r="AE25" s="37"/>
    </row>
    <row r="26" spans="1:31" s="2" customFormat="1" ht="7" customHeight="1">
      <c r="A26" s="37"/>
      <c r="B26" s="42"/>
      <c r="C26" s="37"/>
      <c r="D26" s="37"/>
      <c r="E26" s="37"/>
      <c r="F26" s="37"/>
      <c r="G26" s="37"/>
      <c r="H26" s="37"/>
      <c r="I26" s="118"/>
      <c r="J26" s="37"/>
      <c r="K26" s="37"/>
      <c r="L26" s="119"/>
      <c r="S26" s="37"/>
      <c r="T26" s="37"/>
      <c r="U26" s="37"/>
      <c r="V26" s="37"/>
      <c r="W26" s="37"/>
      <c r="X26" s="37"/>
      <c r="Y26" s="37"/>
      <c r="Z26" s="37"/>
      <c r="AA26" s="37"/>
      <c r="AB26" s="37"/>
      <c r="AC26" s="37"/>
      <c r="AD26" s="37"/>
      <c r="AE26" s="37"/>
    </row>
    <row r="27" spans="1:31" s="2" customFormat="1" ht="12" customHeight="1">
      <c r="A27" s="37"/>
      <c r="B27" s="42"/>
      <c r="C27" s="37"/>
      <c r="D27" s="117" t="s">
        <v>43</v>
      </c>
      <c r="E27" s="37"/>
      <c r="F27" s="37"/>
      <c r="G27" s="37"/>
      <c r="H27" s="37"/>
      <c r="I27" s="120" t="s">
        <v>31</v>
      </c>
      <c r="J27" s="105" t="str">
        <f>IF('Rekapitulace stavby'!AN19="","",'Rekapitulace stavby'!AN19)</f>
        <v/>
      </c>
      <c r="K27" s="37"/>
      <c r="L27" s="119"/>
      <c r="S27" s="37"/>
      <c r="T27" s="37"/>
      <c r="U27" s="37"/>
      <c r="V27" s="37"/>
      <c r="W27" s="37"/>
      <c r="X27" s="37"/>
      <c r="Y27" s="37"/>
      <c r="Z27" s="37"/>
      <c r="AA27" s="37"/>
      <c r="AB27" s="37"/>
      <c r="AC27" s="37"/>
      <c r="AD27" s="37"/>
      <c r="AE27" s="37"/>
    </row>
    <row r="28" spans="1:31" s="2" customFormat="1" ht="18" customHeight="1">
      <c r="A28" s="37"/>
      <c r="B28" s="42"/>
      <c r="C28" s="37"/>
      <c r="D28" s="37"/>
      <c r="E28" s="105" t="str">
        <f>IF('Rekapitulace stavby'!E20="","",'Rekapitulace stavby'!E20)</f>
        <v xml:space="preserve"> </v>
      </c>
      <c r="F28" s="37"/>
      <c r="G28" s="37"/>
      <c r="H28" s="37"/>
      <c r="I28" s="120" t="s">
        <v>34</v>
      </c>
      <c r="J28" s="105" t="str">
        <f>IF('Rekapitulace stavby'!AN20="","",'Rekapitulace stavby'!AN20)</f>
        <v/>
      </c>
      <c r="K28" s="37"/>
      <c r="L28" s="119"/>
      <c r="S28" s="37"/>
      <c r="T28" s="37"/>
      <c r="U28" s="37"/>
      <c r="V28" s="37"/>
      <c r="W28" s="37"/>
      <c r="X28" s="37"/>
      <c r="Y28" s="37"/>
      <c r="Z28" s="37"/>
      <c r="AA28" s="37"/>
      <c r="AB28" s="37"/>
      <c r="AC28" s="37"/>
      <c r="AD28" s="37"/>
      <c r="AE28" s="37"/>
    </row>
    <row r="29" spans="1:31" s="2" customFormat="1" ht="7" customHeight="1">
      <c r="A29" s="37"/>
      <c r="B29" s="42"/>
      <c r="C29" s="37"/>
      <c r="D29" s="37"/>
      <c r="E29" s="37"/>
      <c r="F29" s="37"/>
      <c r="G29" s="37"/>
      <c r="H29" s="37"/>
      <c r="I29" s="118"/>
      <c r="J29" s="37"/>
      <c r="K29" s="37"/>
      <c r="L29" s="119"/>
      <c r="S29" s="37"/>
      <c r="T29" s="37"/>
      <c r="U29" s="37"/>
      <c r="V29" s="37"/>
      <c r="W29" s="37"/>
      <c r="X29" s="37"/>
      <c r="Y29" s="37"/>
      <c r="Z29" s="37"/>
      <c r="AA29" s="37"/>
      <c r="AB29" s="37"/>
      <c r="AC29" s="37"/>
      <c r="AD29" s="37"/>
      <c r="AE29" s="37"/>
    </row>
    <row r="30" spans="1:31" s="2" customFormat="1" ht="12" customHeight="1">
      <c r="A30" s="37"/>
      <c r="B30" s="42"/>
      <c r="C30" s="37"/>
      <c r="D30" s="117" t="s">
        <v>46</v>
      </c>
      <c r="E30" s="37"/>
      <c r="F30" s="37"/>
      <c r="G30" s="37"/>
      <c r="H30" s="37"/>
      <c r="I30" s="118"/>
      <c r="J30" s="37"/>
      <c r="K30" s="37"/>
      <c r="L30" s="119"/>
      <c r="S30" s="37"/>
      <c r="T30" s="37"/>
      <c r="U30" s="37"/>
      <c r="V30" s="37"/>
      <c r="W30" s="37"/>
      <c r="X30" s="37"/>
      <c r="Y30" s="37"/>
      <c r="Z30" s="37"/>
      <c r="AA30" s="37"/>
      <c r="AB30" s="37"/>
      <c r="AC30" s="37"/>
      <c r="AD30" s="37"/>
      <c r="AE30" s="37"/>
    </row>
    <row r="31" spans="1:31" s="8" customFormat="1" ht="214.5" customHeight="1">
      <c r="A31" s="122"/>
      <c r="B31" s="123"/>
      <c r="C31" s="122"/>
      <c r="D31" s="122"/>
      <c r="E31" s="408" t="s">
        <v>212</v>
      </c>
      <c r="F31" s="408"/>
      <c r="G31" s="408"/>
      <c r="H31" s="408"/>
      <c r="I31" s="124"/>
      <c r="J31" s="122"/>
      <c r="K31" s="122"/>
      <c r="L31" s="125"/>
      <c r="S31" s="122"/>
      <c r="T31" s="122"/>
      <c r="U31" s="122"/>
      <c r="V31" s="122"/>
      <c r="W31" s="122"/>
      <c r="X31" s="122"/>
      <c r="Y31" s="122"/>
      <c r="Z31" s="122"/>
      <c r="AA31" s="122"/>
      <c r="AB31" s="122"/>
      <c r="AC31" s="122"/>
      <c r="AD31" s="122"/>
      <c r="AE31" s="122"/>
    </row>
    <row r="32" spans="1:31" s="2" customFormat="1" ht="7" customHeight="1">
      <c r="A32" s="37"/>
      <c r="B32" s="42"/>
      <c r="C32" s="37"/>
      <c r="D32" s="37"/>
      <c r="E32" s="37"/>
      <c r="F32" s="37"/>
      <c r="G32" s="37"/>
      <c r="H32" s="37"/>
      <c r="I32" s="118"/>
      <c r="J32" s="37"/>
      <c r="K32" s="37"/>
      <c r="L32" s="119"/>
      <c r="S32" s="37"/>
      <c r="T32" s="37"/>
      <c r="U32" s="37"/>
      <c r="V32" s="37"/>
      <c r="W32" s="37"/>
      <c r="X32" s="37"/>
      <c r="Y32" s="37"/>
      <c r="Z32" s="37"/>
      <c r="AA32" s="37"/>
      <c r="AB32" s="37"/>
      <c r="AC32" s="37"/>
      <c r="AD32" s="37"/>
      <c r="AE32" s="37"/>
    </row>
    <row r="33" spans="1:31" s="2" customFormat="1" ht="7" customHeight="1">
      <c r="A33" s="37"/>
      <c r="B33" s="42"/>
      <c r="C33" s="37"/>
      <c r="D33" s="126"/>
      <c r="E33" s="126"/>
      <c r="F33" s="126"/>
      <c r="G33" s="126"/>
      <c r="H33" s="126"/>
      <c r="I33" s="127"/>
      <c r="J33" s="126"/>
      <c r="K33" s="126"/>
      <c r="L33" s="119"/>
      <c r="S33" s="37"/>
      <c r="T33" s="37"/>
      <c r="U33" s="37"/>
      <c r="V33" s="37"/>
      <c r="W33" s="37"/>
      <c r="X33" s="37"/>
      <c r="Y33" s="37"/>
      <c r="Z33" s="37"/>
      <c r="AA33" s="37"/>
      <c r="AB33" s="37"/>
      <c r="AC33" s="37"/>
      <c r="AD33" s="37"/>
      <c r="AE33" s="37"/>
    </row>
    <row r="34" spans="1:31" s="2" customFormat="1" ht="25.4" customHeight="1">
      <c r="A34" s="37"/>
      <c r="B34" s="42"/>
      <c r="C34" s="37"/>
      <c r="D34" s="128" t="s">
        <v>48</v>
      </c>
      <c r="E34" s="37"/>
      <c r="F34" s="37"/>
      <c r="G34" s="37"/>
      <c r="H34" s="37"/>
      <c r="I34" s="118"/>
      <c r="J34" s="129">
        <f>ROUND(J102, 2)</f>
        <v>0</v>
      </c>
      <c r="K34" s="37"/>
      <c r="L34" s="119"/>
      <c r="S34" s="37"/>
      <c r="T34" s="37"/>
      <c r="U34" s="37"/>
      <c r="V34" s="37"/>
      <c r="W34" s="37"/>
      <c r="X34" s="37"/>
      <c r="Y34" s="37"/>
      <c r="Z34" s="37"/>
      <c r="AA34" s="37"/>
      <c r="AB34" s="37"/>
      <c r="AC34" s="37"/>
      <c r="AD34" s="37"/>
      <c r="AE34" s="37"/>
    </row>
    <row r="35" spans="1:31" s="2" customFormat="1" ht="7" customHeight="1">
      <c r="A35" s="37"/>
      <c r="B35" s="42"/>
      <c r="C35" s="37"/>
      <c r="D35" s="126"/>
      <c r="E35" s="126"/>
      <c r="F35" s="126"/>
      <c r="G35" s="126"/>
      <c r="H35" s="126"/>
      <c r="I35" s="127"/>
      <c r="J35" s="126"/>
      <c r="K35" s="126"/>
      <c r="L35" s="119"/>
      <c r="S35" s="37"/>
      <c r="T35" s="37"/>
      <c r="U35" s="37"/>
      <c r="V35" s="37"/>
      <c r="W35" s="37"/>
      <c r="X35" s="37"/>
      <c r="Y35" s="37"/>
      <c r="Z35" s="37"/>
      <c r="AA35" s="37"/>
      <c r="AB35" s="37"/>
      <c r="AC35" s="37"/>
      <c r="AD35" s="37"/>
      <c r="AE35" s="37"/>
    </row>
    <row r="36" spans="1:31" s="2" customFormat="1" ht="14.4" customHeight="1">
      <c r="A36" s="37"/>
      <c r="B36" s="42"/>
      <c r="C36" s="37"/>
      <c r="D36" s="37"/>
      <c r="E36" s="37"/>
      <c r="F36" s="130" t="s">
        <v>50</v>
      </c>
      <c r="G36" s="37"/>
      <c r="H36" s="37"/>
      <c r="I36" s="131" t="s">
        <v>49</v>
      </c>
      <c r="J36" s="130" t="s">
        <v>51</v>
      </c>
      <c r="K36" s="37"/>
      <c r="L36" s="119"/>
      <c r="S36" s="37"/>
      <c r="T36" s="37"/>
      <c r="U36" s="37"/>
      <c r="V36" s="37"/>
      <c r="W36" s="37"/>
      <c r="X36" s="37"/>
      <c r="Y36" s="37"/>
      <c r="Z36" s="37"/>
      <c r="AA36" s="37"/>
      <c r="AB36" s="37"/>
      <c r="AC36" s="37"/>
      <c r="AD36" s="37"/>
      <c r="AE36" s="37"/>
    </row>
    <row r="37" spans="1:31" s="2" customFormat="1" ht="14.4" customHeight="1">
      <c r="A37" s="37"/>
      <c r="B37" s="42"/>
      <c r="C37" s="37"/>
      <c r="D37" s="132" t="s">
        <v>52</v>
      </c>
      <c r="E37" s="117" t="s">
        <v>53</v>
      </c>
      <c r="F37" s="133">
        <f>ROUND((SUM(BE102:BE168)),  2)</f>
        <v>0</v>
      </c>
      <c r="G37" s="37"/>
      <c r="H37" s="37"/>
      <c r="I37" s="134">
        <v>0.21</v>
      </c>
      <c r="J37" s="133">
        <f>ROUND(((SUM(BE102:BE168))*I37),  2)</f>
        <v>0</v>
      </c>
      <c r="K37" s="37"/>
      <c r="L37" s="119"/>
      <c r="S37" s="37"/>
      <c r="T37" s="37"/>
      <c r="U37" s="37"/>
      <c r="V37" s="37"/>
      <c r="W37" s="37"/>
      <c r="X37" s="37"/>
      <c r="Y37" s="37"/>
      <c r="Z37" s="37"/>
      <c r="AA37" s="37"/>
      <c r="AB37" s="37"/>
      <c r="AC37" s="37"/>
      <c r="AD37" s="37"/>
      <c r="AE37" s="37"/>
    </row>
    <row r="38" spans="1:31" s="2" customFormat="1" ht="14.4" customHeight="1">
      <c r="A38" s="37"/>
      <c r="B38" s="42"/>
      <c r="C38" s="37"/>
      <c r="D38" s="37"/>
      <c r="E38" s="117" t="s">
        <v>54</v>
      </c>
      <c r="F38" s="133">
        <f>ROUND((SUM(BF102:BF168)),  2)</f>
        <v>0</v>
      </c>
      <c r="G38" s="37"/>
      <c r="H38" s="37"/>
      <c r="I38" s="134">
        <v>0.15</v>
      </c>
      <c r="J38" s="133">
        <f>ROUND(((SUM(BF102:BF168))*I38),  2)</f>
        <v>0</v>
      </c>
      <c r="K38" s="37"/>
      <c r="L38" s="119"/>
      <c r="S38" s="37"/>
      <c r="T38" s="37"/>
      <c r="U38" s="37"/>
      <c r="V38" s="37"/>
      <c r="W38" s="37"/>
      <c r="X38" s="37"/>
      <c r="Y38" s="37"/>
      <c r="Z38" s="37"/>
      <c r="AA38" s="37"/>
      <c r="AB38" s="37"/>
      <c r="AC38" s="37"/>
      <c r="AD38" s="37"/>
      <c r="AE38" s="37"/>
    </row>
    <row r="39" spans="1:31" s="2" customFormat="1" ht="14.4" hidden="1" customHeight="1">
      <c r="A39" s="37"/>
      <c r="B39" s="42"/>
      <c r="C39" s="37"/>
      <c r="D39" s="37"/>
      <c r="E39" s="117" t="s">
        <v>55</v>
      </c>
      <c r="F39" s="133">
        <f>ROUND((SUM(BG102:BG168)),  2)</f>
        <v>0</v>
      </c>
      <c r="G39" s="37"/>
      <c r="H39" s="37"/>
      <c r="I39" s="134">
        <v>0.21</v>
      </c>
      <c r="J39" s="133">
        <f>0</f>
        <v>0</v>
      </c>
      <c r="K39" s="37"/>
      <c r="L39" s="119"/>
      <c r="S39" s="37"/>
      <c r="T39" s="37"/>
      <c r="U39" s="37"/>
      <c r="V39" s="37"/>
      <c r="W39" s="37"/>
      <c r="X39" s="37"/>
      <c r="Y39" s="37"/>
      <c r="Z39" s="37"/>
      <c r="AA39" s="37"/>
      <c r="AB39" s="37"/>
      <c r="AC39" s="37"/>
      <c r="AD39" s="37"/>
      <c r="AE39" s="37"/>
    </row>
    <row r="40" spans="1:31" s="2" customFormat="1" ht="14.4" hidden="1" customHeight="1">
      <c r="A40" s="37"/>
      <c r="B40" s="42"/>
      <c r="C40" s="37"/>
      <c r="D40" s="37"/>
      <c r="E40" s="117" t="s">
        <v>56</v>
      </c>
      <c r="F40" s="133">
        <f>ROUND((SUM(BH102:BH168)),  2)</f>
        <v>0</v>
      </c>
      <c r="G40" s="37"/>
      <c r="H40" s="37"/>
      <c r="I40" s="134">
        <v>0.15</v>
      </c>
      <c r="J40" s="133">
        <f>0</f>
        <v>0</v>
      </c>
      <c r="K40" s="37"/>
      <c r="L40" s="119"/>
      <c r="S40" s="37"/>
      <c r="T40" s="37"/>
      <c r="U40" s="37"/>
      <c r="V40" s="37"/>
      <c r="W40" s="37"/>
      <c r="X40" s="37"/>
      <c r="Y40" s="37"/>
      <c r="Z40" s="37"/>
      <c r="AA40" s="37"/>
      <c r="AB40" s="37"/>
      <c r="AC40" s="37"/>
      <c r="AD40" s="37"/>
      <c r="AE40" s="37"/>
    </row>
    <row r="41" spans="1:31" s="2" customFormat="1" ht="14.4" hidden="1" customHeight="1">
      <c r="A41" s="37"/>
      <c r="B41" s="42"/>
      <c r="C41" s="37"/>
      <c r="D41" s="37"/>
      <c r="E41" s="117" t="s">
        <v>57</v>
      </c>
      <c r="F41" s="133">
        <f>ROUND((SUM(BI102:BI168)),  2)</f>
        <v>0</v>
      </c>
      <c r="G41" s="37"/>
      <c r="H41" s="37"/>
      <c r="I41" s="134">
        <v>0</v>
      </c>
      <c r="J41" s="133">
        <f>0</f>
        <v>0</v>
      </c>
      <c r="K41" s="37"/>
      <c r="L41" s="119"/>
      <c r="S41" s="37"/>
      <c r="T41" s="37"/>
      <c r="U41" s="37"/>
      <c r="V41" s="37"/>
      <c r="W41" s="37"/>
      <c r="X41" s="37"/>
      <c r="Y41" s="37"/>
      <c r="Z41" s="37"/>
      <c r="AA41" s="37"/>
      <c r="AB41" s="37"/>
      <c r="AC41" s="37"/>
      <c r="AD41" s="37"/>
      <c r="AE41" s="37"/>
    </row>
    <row r="42" spans="1:31" s="2" customFormat="1" ht="7" customHeight="1">
      <c r="A42" s="37"/>
      <c r="B42" s="42"/>
      <c r="C42" s="37"/>
      <c r="D42" s="37"/>
      <c r="E42" s="37"/>
      <c r="F42" s="37"/>
      <c r="G42" s="37"/>
      <c r="H42" s="37"/>
      <c r="I42" s="118"/>
      <c r="J42" s="37"/>
      <c r="K42" s="37"/>
      <c r="L42" s="119"/>
      <c r="S42" s="37"/>
      <c r="T42" s="37"/>
      <c r="U42" s="37"/>
      <c r="V42" s="37"/>
      <c r="W42" s="37"/>
      <c r="X42" s="37"/>
      <c r="Y42" s="37"/>
      <c r="Z42" s="37"/>
      <c r="AA42" s="37"/>
      <c r="AB42" s="37"/>
      <c r="AC42" s="37"/>
      <c r="AD42" s="37"/>
      <c r="AE42" s="37"/>
    </row>
    <row r="43" spans="1:31" s="2" customFormat="1" ht="25.4" customHeight="1">
      <c r="A43" s="37"/>
      <c r="B43" s="42"/>
      <c r="C43" s="135"/>
      <c r="D43" s="136" t="s">
        <v>58</v>
      </c>
      <c r="E43" s="137"/>
      <c r="F43" s="137"/>
      <c r="G43" s="138" t="s">
        <v>59</v>
      </c>
      <c r="H43" s="139" t="s">
        <v>60</v>
      </c>
      <c r="I43" s="140"/>
      <c r="J43" s="141">
        <f>SUM(J34:J41)</f>
        <v>0</v>
      </c>
      <c r="K43" s="142"/>
      <c r="L43" s="119"/>
      <c r="S43" s="37"/>
      <c r="T43" s="37"/>
      <c r="U43" s="37"/>
      <c r="V43" s="37"/>
      <c r="W43" s="37"/>
      <c r="X43" s="37"/>
      <c r="Y43" s="37"/>
      <c r="Z43" s="37"/>
      <c r="AA43" s="37"/>
      <c r="AB43" s="37"/>
      <c r="AC43" s="37"/>
      <c r="AD43" s="37"/>
      <c r="AE43" s="37"/>
    </row>
    <row r="44" spans="1:31" s="2" customFormat="1" ht="14.4" customHeight="1">
      <c r="A44" s="37"/>
      <c r="B44" s="143"/>
      <c r="C44" s="144"/>
      <c r="D44" s="144"/>
      <c r="E44" s="144"/>
      <c r="F44" s="144"/>
      <c r="G44" s="144"/>
      <c r="H44" s="144"/>
      <c r="I44" s="145"/>
      <c r="J44" s="144"/>
      <c r="K44" s="144"/>
      <c r="L44" s="119"/>
      <c r="S44" s="37"/>
      <c r="T44" s="37"/>
      <c r="U44" s="37"/>
      <c r="V44" s="37"/>
      <c r="W44" s="37"/>
      <c r="X44" s="37"/>
      <c r="Y44" s="37"/>
      <c r="Z44" s="37"/>
      <c r="AA44" s="37"/>
      <c r="AB44" s="37"/>
      <c r="AC44" s="37"/>
      <c r="AD44" s="37"/>
      <c r="AE44" s="37"/>
    </row>
    <row r="48" spans="1:31" s="2" customFormat="1" ht="7" customHeight="1">
      <c r="A48" s="37"/>
      <c r="B48" s="146"/>
      <c r="C48" s="147"/>
      <c r="D48" s="147"/>
      <c r="E48" s="147"/>
      <c r="F48" s="147"/>
      <c r="G48" s="147"/>
      <c r="H48" s="147"/>
      <c r="I48" s="148"/>
      <c r="J48" s="147"/>
      <c r="K48" s="147"/>
      <c r="L48" s="119"/>
      <c r="S48" s="37"/>
      <c r="T48" s="37"/>
      <c r="U48" s="37"/>
      <c r="V48" s="37"/>
      <c r="W48" s="37"/>
      <c r="X48" s="37"/>
      <c r="Y48" s="37"/>
      <c r="Z48" s="37"/>
      <c r="AA48" s="37"/>
      <c r="AB48" s="37"/>
      <c r="AC48" s="37"/>
      <c r="AD48" s="37"/>
      <c r="AE48" s="37"/>
    </row>
    <row r="49" spans="1:31" s="2" customFormat="1" ht="25" customHeight="1">
      <c r="A49" s="37"/>
      <c r="B49" s="38"/>
      <c r="C49" s="25" t="s">
        <v>213</v>
      </c>
      <c r="D49" s="39"/>
      <c r="E49" s="39"/>
      <c r="F49" s="39"/>
      <c r="G49" s="39"/>
      <c r="H49" s="39"/>
      <c r="I49" s="118"/>
      <c r="J49" s="39"/>
      <c r="K49" s="39"/>
      <c r="L49" s="119"/>
      <c r="S49" s="37"/>
      <c r="T49" s="37"/>
      <c r="U49" s="37"/>
      <c r="V49" s="37"/>
      <c r="W49" s="37"/>
      <c r="X49" s="37"/>
      <c r="Y49" s="37"/>
      <c r="Z49" s="37"/>
      <c r="AA49" s="37"/>
      <c r="AB49" s="37"/>
      <c r="AC49" s="37"/>
      <c r="AD49" s="37"/>
      <c r="AE49" s="37"/>
    </row>
    <row r="50" spans="1:31" s="2" customFormat="1" ht="7" customHeight="1">
      <c r="A50" s="37"/>
      <c r="B50" s="38"/>
      <c r="C50" s="39"/>
      <c r="D50" s="39"/>
      <c r="E50" s="39"/>
      <c r="F50" s="39"/>
      <c r="G50" s="39"/>
      <c r="H50" s="39"/>
      <c r="I50" s="118"/>
      <c r="J50" s="39"/>
      <c r="K50" s="39"/>
      <c r="L50" s="119"/>
      <c r="S50" s="37"/>
      <c r="T50" s="37"/>
      <c r="U50" s="37"/>
      <c r="V50" s="37"/>
      <c r="W50" s="37"/>
      <c r="X50" s="37"/>
      <c r="Y50" s="37"/>
      <c r="Z50" s="37"/>
      <c r="AA50" s="37"/>
      <c r="AB50" s="37"/>
      <c r="AC50" s="37"/>
      <c r="AD50" s="37"/>
      <c r="AE50" s="37"/>
    </row>
    <row r="51" spans="1:31" s="2" customFormat="1" ht="12" customHeight="1">
      <c r="A51" s="37"/>
      <c r="B51" s="38"/>
      <c r="C51" s="31" t="s">
        <v>16</v>
      </c>
      <c r="D51" s="39"/>
      <c r="E51" s="39"/>
      <c r="F51" s="39"/>
      <c r="G51" s="39"/>
      <c r="H51" s="39"/>
      <c r="I51" s="118"/>
      <c r="J51" s="39"/>
      <c r="K51" s="39"/>
      <c r="L51" s="119"/>
      <c r="S51" s="37"/>
      <c r="T51" s="37"/>
      <c r="U51" s="37"/>
      <c r="V51" s="37"/>
      <c r="W51" s="37"/>
      <c r="X51" s="37"/>
      <c r="Y51" s="37"/>
      <c r="Z51" s="37"/>
      <c r="AA51" s="37"/>
      <c r="AB51" s="37"/>
      <c r="AC51" s="37"/>
      <c r="AD51" s="37"/>
      <c r="AE51" s="37"/>
    </row>
    <row r="52" spans="1:31" s="2" customFormat="1" ht="16.5" customHeight="1">
      <c r="A52" s="37"/>
      <c r="B52" s="38"/>
      <c r="C52" s="39"/>
      <c r="D52" s="39"/>
      <c r="E52" s="409" t="str">
        <f>E7</f>
        <v>EHC CZECH s.r.o. – Podnikatelský inkubátor – Evropská ul., Cheb</v>
      </c>
      <c r="F52" s="410"/>
      <c r="G52" s="410"/>
      <c r="H52" s="410"/>
      <c r="I52" s="118"/>
      <c r="J52" s="39"/>
      <c r="K52" s="39"/>
      <c r="L52" s="119"/>
      <c r="S52" s="37"/>
      <c r="T52" s="37"/>
      <c r="U52" s="37"/>
      <c r="V52" s="37"/>
      <c r="W52" s="37"/>
      <c r="X52" s="37"/>
      <c r="Y52" s="37"/>
      <c r="Z52" s="37"/>
      <c r="AA52" s="37"/>
      <c r="AB52" s="37"/>
      <c r="AC52" s="37"/>
      <c r="AD52" s="37"/>
      <c r="AE52" s="37"/>
    </row>
    <row r="53" spans="1:31" s="1" customFormat="1" ht="12" customHeight="1">
      <c r="B53" s="23"/>
      <c r="C53" s="31" t="s">
        <v>208</v>
      </c>
      <c r="D53" s="24"/>
      <c r="E53" s="24"/>
      <c r="F53" s="24"/>
      <c r="G53" s="24"/>
      <c r="H53" s="24"/>
      <c r="I53" s="111"/>
      <c r="J53" s="24"/>
      <c r="K53" s="24"/>
      <c r="L53" s="22"/>
    </row>
    <row r="54" spans="1:31" s="1" customFormat="1" ht="16.5" customHeight="1">
      <c r="B54" s="23"/>
      <c r="C54" s="24"/>
      <c r="D54" s="24"/>
      <c r="E54" s="409" t="s">
        <v>209</v>
      </c>
      <c r="F54" s="361"/>
      <c r="G54" s="361"/>
      <c r="H54" s="361"/>
      <c r="I54" s="111"/>
      <c r="J54" s="24"/>
      <c r="K54" s="24"/>
      <c r="L54" s="22"/>
    </row>
    <row r="55" spans="1:31" s="1" customFormat="1" ht="12" customHeight="1">
      <c r="B55" s="23"/>
      <c r="C55" s="31" t="s">
        <v>210</v>
      </c>
      <c r="D55" s="24"/>
      <c r="E55" s="24"/>
      <c r="F55" s="24"/>
      <c r="G55" s="24"/>
      <c r="H55" s="24"/>
      <c r="I55" s="111"/>
      <c r="J55" s="24"/>
      <c r="K55" s="24"/>
      <c r="L55" s="22"/>
    </row>
    <row r="56" spans="1:31" s="2" customFormat="1" ht="16.5" customHeight="1">
      <c r="A56" s="37"/>
      <c r="B56" s="38"/>
      <c r="C56" s="39"/>
      <c r="D56" s="39"/>
      <c r="E56" s="413" t="s">
        <v>5069</v>
      </c>
      <c r="F56" s="411"/>
      <c r="G56" s="411"/>
      <c r="H56" s="411"/>
      <c r="I56" s="118"/>
      <c r="J56" s="39"/>
      <c r="K56" s="39"/>
      <c r="L56" s="119"/>
      <c r="S56" s="37"/>
      <c r="T56" s="37"/>
      <c r="U56" s="37"/>
      <c r="V56" s="37"/>
      <c r="W56" s="37"/>
      <c r="X56" s="37"/>
      <c r="Y56" s="37"/>
      <c r="Z56" s="37"/>
      <c r="AA56" s="37"/>
      <c r="AB56" s="37"/>
      <c r="AC56" s="37"/>
      <c r="AD56" s="37"/>
      <c r="AE56" s="37"/>
    </row>
    <row r="57" spans="1:31" s="2" customFormat="1" ht="12" customHeight="1">
      <c r="A57" s="37"/>
      <c r="B57" s="38"/>
      <c r="C57" s="31" t="s">
        <v>3955</v>
      </c>
      <c r="D57" s="39"/>
      <c r="E57" s="39"/>
      <c r="F57" s="39"/>
      <c r="G57" s="39"/>
      <c r="H57" s="39"/>
      <c r="I57" s="118"/>
      <c r="J57" s="39"/>
      <c r="K57" s="39"/>
      <c r="L57" s="119"/>
      <c r="S57" s="37"/>
      <c r="T57" s="37"/>
      <c r="U57" s="37"/>
      <c r="V57" s="37"/>
      <c r="W57" s="37"/>
      <c r="X57" s="37"/>
      <c r="Y57" s="37"/>
      <c r="Z57" s="37"/>
      <c r="AA57" s="37"/>
      <c r="AB57" s="37"/>
      <c r="AC57" s="37"/>
      <c r="AD57" s="37"/>
      <c r="AE57" s="37"/>
    </row>
    <row r="58" spans="1:31" s="2" customFormat="1" ht="16.5" customHeight="1">
      <c r="A58" s="37"/>
      <c r="B58" s="38"/>
      <c r="C58" s="39"/>
      <c r="D58" s="39"/>
      <c r="E58" s="383" t="str">
        <f>E13</f>
        <v>D.1.4.8.2 - PZTS - zabezpečovací systém</v>
      </c>
      <c r="F58" s="411"/>
      <c r="G58" s="411"/>
      <c r="H58" s="411"/>
      <c r="I58" s="118"/>
      <c r="J58" s="39"/>
      <c r="K58" s="39"/>
      <c r="L58" s="119"/>
      <c r="S58" s="37"/>
      <c r="T58" s="37"/>
      <c r="U58" s="37"/>
      <c r="V58" s="37"/>
      <c r="W58" s="37"/>
      <c r="X58" s="37"/>
      <c r="Y58" s="37"/>
      <c r="Z58" s="37"/>
      <c r="AA58" s="37"/>
      <c r="AB58" s="37"/>
      <c r="AC58" s="37"/>
      <c r="AD58" s="37"/>
      <c r="AE58" s="37"/>
    </row>
    <row r="59" spans="1:31" s="2" customFormat="1" ht="7" customHeight="1">
      <c r="A59" s="37"/>
      <c r="B59" s="38"/>
      <c r="C59" s="39"/>
      <c r="D59" s="39"/>
      <c r="E59" s="39"/>
      <c r="F59" s="39"/>
      <c r="G59" s="39"/>
      <c r="H59" s="39"/>
      <c r="I59" s="118"/>
      <c r="J59" s="39"/>
      <c r="K59" s="39"/>
      <c r="L59" s="119"/>
      <c r="S59" s="37"/>
      <c r="T59" s="37"/>
      <c r="U59" s="37"/>
      <c r="V59" s="37"/>
      <c r="W59" s="37"/>
      <c r="X59" s="37"/>
      <c r="Y59" s="37"/>
      <c r="Z59" s="37"/>
      <c r="AA59" s="37"/>
      <c r="AB59" s="37"/>
      <c r="AC59" s="37"/>
      <c r="AD59" s="37"/>
      <c r="AE59" s="37"/>
    </row>
    <row r="60" spans="1:31" s="2" customFormat="1" ht="12" customHeight="1">
      <c r="A60" s="37"/>
      <c r="B60" s="38"/>
      <c r="C60" s="31" t="s">
        <v>22</v>
      </c>
      <c r="D60" s="39"/>
      <c r="E60" s="39"/>
      <c r="F60" s="29" t="str">
        <f>F16</f>
        <v>č. parcelní 250/1, 250/6, 250/7 a st7296</v>
      </c>
      <c r="G60" s="39"/>
      <c r="H60" s="39"/>
      <c r="I60" s="120" t="s">
        <v>24</v>
      </c>
      <c r="J60" s="62" t="str">
        <f>IF(J16="","",J16)</f>
        <v>2. 9. 2020</v>
      </c>
      <c r="K60" s="39"/>
      <c r="L60" s="119"/>
      <c r="S60" s="37"/>
      <c r="T60" s="37"/>
      <c r="U60" s="37"/>
      <c r="V60" s="37"/>
      <c r="W60" s="37"/>
      <c r="X60" s="37"/>
      <c r="Y60" s="37"/>
      <c r="Z60" s="37"/>
      <c r="AA60" s="37"/>
      <c r="AB60" s="37"/>
      <c r="AC60" s="37"/>
      <c r="AD60" s="37"/>
      <c r="AE60" s="37"/>
    </row>
    <row r="61" spans="1:31" s="2" customFormat="1" ht="7" customHeight="1">
      <c r="A61" s="37"/>
      <c r="B61" s="38"/>
      <c r="C61" s="39"/>
      <c r="D61" s="39"/>
      <c r="E61" s="39"/>
      <c r="F61" s="39"/>
      <c r="G61" s="39"/>
      <c r="H61" s="39"/>
      <c r="I61" s="118"/>
      <c r="J61" s="39"/>
      <c r="K61" s="39"/>
      <c r="L61" s="119"/>
      <c r="S61" s="37"/>
      <c r="T61" s="37"/>
      <c r="U61" s="37"/>
      <c r="V61" s="37"/>
      <c r="W61" s="37"/>
      <c r="X61" s="37"/>
      <c r="Y61" s="37"/>
      <c r="Z61" s="37"/>
      <c r="AA61" s="37"/>
      <c r="AB61" s="37"/>
      <c r="AC61" s="37"/>
      <c r="AD61" s="37"/>
      <c r="AE61" s="37"/>
    </row>
    <row r="62" spans="1:31" s="2" customFormat="1" ht="40" customHeight="1">
      <c r="A62" s="37"/>
      <c r="B62" s="38"/>
      <c r="C62" s="31" t="s">
        <v>30</v>
      </c>
      <c r="D62" s="39"/>
      <c r="E62" s="39"/>
      <c r="F62" s="29" t="str">
        <f>E19</f>
        <v>EHC CZECH s.r.o., Závodní 278, 360 18 Karlovy Vary</v>
      </c>
      <c r="G62" s="39"/>
      <c r="H62" s="39"/>
      <c r="I62" s="120" t="s">
        <v>39</v>
      </c>
      <c r="J62" s="35" t="str">
        <f>E25</f>
        <v>INDBau DESIGN s.r.o., Houškova 1187/25, 326 00 Plz</v>
      </c>
      <c r="K62" s="39"/>
      <c r="L62" s="119"/>
      <c r="S62" s="37"/>
      <c r="T62" s="37"/>
      <c r="U62" s="37"/>
      <c r="V62" s="37"/>
      <c r="W62" s="37"/>
      <c r="X62" s="37"/>
      <c r="Y62" s="37"/>
      <c r="Z62" s="37"/>
      <c r="AA62" s="37"/>
      <c r="AB62" s="37"/>
      <c r="AC62" s="37"/>
      <c r="AD62" s="37"/>
      <c r="AE62" s="37"/>
    </row>
    <row r="63" spans="1:31" s="2" customFormat="1" ht="15.15" customHeight="1">
      <c r="A63" s="37"/>
      <c r="B63" s="38"/>
      <c r="C63" s="31" t="s">
        <v>36</v>
      </c>
      <c r="D63" s="39"/>
      <c r="E63" s="39"/>
      <c r="F63" s="29" t="str">
        <f>IF(E22="","",E22)</f>
        <v>Vyplň údaj</v>
      </c>
      <c r="G63" s="39"/>
      <c r="H63" s="39"/>
      <c r="I63" s="120" t="s">
        <v>43</v>
      </c>
      <c r="J63" s="35" t="str">
        <f>E28</f>
        <v xml:space="preserve"> </v>
      </c>
      <c r="K63" s="39"/>
      <c r="L63" s="119"/>
      <c r="S63" s="37"/>
      <c r="T63" s="37"/>
      <c r="U63" s="37"/>
      <c r="V63" s="37"/>
      <c r="W63" s="37"/>
      <c r="X63" s="37"/>
      <c r="Y63" s="37"/>
      <c r="Z63" s="37"/>
      <c r="AA63" s="37"/>
      <c r="AB63" s="37"/>
      <c r="AC63" s="37"/>
      <c r="AD63" s="37"/>
      <c r="AE63" s="37"/>
    </row>
    <row r="64" spans="1:31" s="2" customFormat="1" ht="10.25" customHeight="1">
      <c r="A64" s="37"/>
      <c r="B64" s="38"/>
      <c r="C64" s="39"/>
      <c r="D64" s="39"/>
      <c r="E64" s="39"/>
      <c r="F64" s="39"/>
      <c r="G64" s="39"/>
      <c r="H64" s="39"/>
      <c r="I64" s="118"/>
      <c r="J64" s="39"/>
      <c r="K64" s="39"/>
      <c r="L64" s="119"/>
      <c r="S64" s="37"/>
      <c r="T64" s="37"/>
      <c r="U64" s="37"/>
      <c r="V64" s="37"/>
      <c r="W64" s="37"/>
      <c r="X64" s="37"/>
      <c r="Y64" s="37"/>
      <c r="Z64" s="37"/>
      <c r="AA64" s="37"/>
      <c r="AB64" s="37"/>
      <c r="AC64" s="37"/>
      <c r="AD64" s="37"/>
      <c r="AE64" s="37"/>
    </row>
    <row r="65" spans="1:47" s="2" customFormat="1" ht="29.25" customHeight="1">
      <c r="A65" s="37"/>
      <c r="B65" s="38"/>
      <c r="C65" s="149" t="s">
        <v>214</v>
      </c>
      <c r="D65" s="150"/>
      <c r="E65" s="150"/>
      <c r="F65" s="150"/>
      <c r="G65" s="150"/>
      <c r="H65" s="150"/>
      <c r="I65" s="151"/>
      <c r="J65" s="152" t="s">
        <v>215</v>
      </c>
      <c r="K65" s="150"/>
      <c r="L65" s="119"/>
      <c r="S65" s="37"/>
      <c r="T65" s="37"/>
      <c r="U65" s="37"/>
      <c r="V65" s="37"/>
      <c r="W65" s="37"/>
      <c r="X65" s="37"/>
      <c r="Y65" s="37"/>
      <c r="Z65" s="37"/>
      <c r="AA65" s="37"/>
      <c r="AB65" s="37"/>
      <c r="AC65" s="37"/>
      <c r="AD65" s="37"/>
      <c r="AE65" s="37"/>
    </row>
    <row r="66" spans="1:47" s="2" customFormat="1" ht="10.25" customHeight="1">
      <c r="A66" s="37"/>
      <c r="B66" s="38"/>
      <c r="C66" s="39"/>
      <c r="D66" s="39"/>
      <c r="E66" s="39"/>
      <c r="F66" s="39"/>
      <c r="G66" s="39"/>
      <c r="H66" s="39"/>
      <c r="I66" s="118"/>
      <c r="J66" s="39"/>
      <c r="K66" s="39"/>
      <c r="L66" s="119"/>
      <c r="S66" s="37"/>
      <c r="T66" s="37"/>
      <c r="U66" s="37"/>
      <c r="V66" s="37"/>
      <c r="W66" s="37"/>
      <c r="X66" s="37"/>
      <c r="Y66" s="37"/>
      <c r="Z66" s="37"/>
      <c r="AA66" s="37"/>
      <c r="AB66" s="37"/>
      <c r="AC66" s="37"/>
      <c r="AD66" s="37"/>
      <c r="AE66" s="37"/>
    </row>
    <row r="67" spans="1:47" s="2" customFormat="1" ht="22.75" customHeight="1">
      <c r="A67" s="37"/>
      <c r="B67" s="38"/>
      <c r="C67" s="153" t="s">
        <v>80</v>
      </c>
      <c r="D67" s="39"/>
      <c r="E67" s="39"/>
      <c r="F67" s="39"/>
      <c r="G67" s="39"/>
      <c r="H67" s="39"/>
      <c r="I67" s="118"/>
      <c r="J67" s="80">
        <f>J102</f>
        <v>0</v>
      </c>
      <c r="K67" s="39"/>
      <c r="L67" s="119"/>
      <c r="S67" s="37"/>
      <c r="T67" s="37"/>
      <c r="U67" s="37"/>
      <c r="V67" s="37"/>
      <c r="W67" s="37"/>
      <c r="X67" s="37"/>
      <c r="Y67" s="37"/>
      <c r="Z67" s="37"/>
      <c r="AA67" s="37"/>
      <c r="AB67" s="37"/>
      <c r="AC67" s="37"/>
      <c r="AD67" s="37"/>
      <c r="AE67" s="37"/>
      <c r="AU67" s="19" t="s">
        <v>216</v>
      </c>
    </row>
    <row r="68" spans="1:47" s="9" customFormat="1" ht="25" customHeight="1">
      <c r="B68" s="154"/>
      <c r="C68" s="155"/>
      <c r="D68" s="156" t="s">
        <v>7099</v>
      </c>
      <c r="E68" s="157"/>
      <c r="F68" s="157"/>
      <c r="G68" s="157"/>
      <c r="H68" s="157"/>
      <c r="I68" s="158"/>
      <c r="J68" s="159">
        <f>J103</f>
        <v>0</v>
      </c>
      <c r="K68" s="155"/>
      <c r="L68" s="160"/>
    </row>
    <row r="69" spans="1:47" s="10" customFormat="1" ht="19.899999999999999" customHeight="1">
      <c r="B69" s="161"/>
      <c r="C69" s="99"/>
      <c r="D69" s="162" t="s">
        <v>7723</v>
      </c>
      <c r="E69" s="163"/>
      <c r="F69" s="163"/>
      <c r="G69" s="163"/>
      <c r="H69" s="163"/>
      <c r="I69" s="164"/>
      <c r="J69" s="165">
        <f>J104</f>
        <v>0</v>
      </c>
      <c r="K69" s="99"/>
      <c r="L69" s="166"/>
    </row>
    <row r="70" spans="1:47" s="10" customFormat="1" ht="19.899999999999999" customHeight="1">
      <c r="B70" s="161"/>
      <c r="C70" s="99"/>
      <c r="D70" s="162" t="s">
        <v>7724</v>
      </c>
      <c r="E70" s="163"/>
      <c r="F70" s="163"/>
      <c r="G70" s="163"/>
      <c r="H70" s="163"/>
      <c r="I70" s="164"/>
      <c r="J70" s="165">
        <f>J114</f>
        <v>0</v>
      </c>
      <c r="K70" s="99"/>
      <c r="L70" s="166"/>
    </row>
    <row r="71" spans="1:47" s="10" customFormat="1" ht="19.899999999999999" customHeight="1">
      <c r="B71" s="161"/>
      <c r="C71" s="99"/>
      <c r="D71" s="162" t="s">
        <v>7725</v>
      </c>
      <c r="E71" s="163"/>
      <c r="F71" s="163"/>
      <c r="G71" s="163"/>
      <c r="H71" s="163"/>
      <c r="I71" s="164"/>
      <c r="J71" s="165">
        <f>J126</f>
        <v>0</v>
      </c>
      <c r="K71" s="99"/>
      <c r="L71" s="166"/>
    </row>
    <row r="72" spans="1:47" s="10" customFormat="1" ht="19.899999999999999" customHeight="1">
      <c r="B72" s="161"/>
      <c r="C72" s="99"/>
      <c r="D72" s="162" t="s">
        <v>7726</v>
      </c>
      <c r="E72" s="163"/>
      <c r="F72" s="163"/>
      <c r="G72" s="163"/>
      <c r="H72" s="163"/>
      <c r="I72" s="164"/>
      <c r="J72" s="165">
        <f>J132</f>
        <v>0</v>
      </c>
      <c r="K72" s="99"/>
      <c r="L72" s="166"/>
    </row>
    <row r="73" spans="1:47" s="9" customFormat="1" ht="25" customHeight="1">
      <c r="B73" s="154"/>
      <c r="C73" s="155"/>
      <c r="D73" s="156" t="s">
        <v>7727</v>
      </c>
      <c r="E73" s="157"/>
      <c r="F73" s="157"/>
      <c r="G73" s="157"/>
      <c r="H73" s="157"/>
      <c r="I73" s="158"/>
      <c r="J73" s="159">
        <f>J137</f>
        <v>0</v>
      </c>
      <c r="K73" s="155"/>
      <c r="L73" s="160"/>
    </row>
    <row r="74" spans="1:47" s="10" customFormat="1" ht="19.899999999999999" customHeight="1">
      <c r="B74" s="161"/>
      <c r="C74" s="99"/>
      <c r="D74" s="162" t="s">
        <v>7723</v>
      </c>
      <c r="E74" s="163"/>
      <c r="F74" s="163"/>
      <c r="G74" s="163"/>
      <c r="H74" s="163"/>
      <c r="I74" s="164"/>
      <c r="J74" s="165">
        <f>J138</f>
        <v>0</v>
      </c>
      <c r="K74" s="99"/>
      <c r="L74" s="166"/>
    </row>
    <row r="75" spans="1:47" s="10" customFormat="1" ht="19.899999999999999" customHeight="1">
      <c r="B75" s="161"/>
      <c r="C75" s="99"/>
      <c r="D75" s="162" t="s">
        <v>7724</v>
      </c>
      <c r="E75" s="163"/>
      <c r="F75" s="163"/>
      <c r="G75" s="163"/>
      <c r="H75" s="163"/>
      <c r="I75" s="164"/>
      <c r="J75" s="165">
        <f>J144</f>
        <v>0</v>
      </c>
      <c r="K75" s="99"/>
      <c r="L75" s="166"/>
    </row>
    <row r="76" spans="1:47" s="10" customFormat="1" ht="19.899999999999999" customHeight="1">
      <c r="B76" s="161"/>
      <c r="C76" s="99"/>
      <c r="D76" s="162" t="s">
        <v>7725</v>
      </c>
      <c r="E76" s="163"/>
      <c r="F76" s="163"/>
      <c r="G76" s="163"/>
      <c r="H76" s="163"/>
      <c r="I76" s="164"/>
      <c r="J76" s="165">
        <f>J151</f>
        <v>0</v>
      </c>
      <c r="K76" s="99"/>
      <c r="L76" s="166"/>
    </row>
    <row r="77" spans="1:47" s="10" customFormat="1" ht="19.899999999999999" customHeight="1">
      <c r="B77" s="161"/>
      <c r="C77" s="99"/>
      <c r="D77" s="162" t="s">
        <v>7728</v>
      </c>
      <c r="E77" s="163"/>
      <c r="F77" s="163"/>
      <c r="G77" s="163"/>
      <c r="H77" s="163"/>
      <c r="I77" s="164"/>
      <c r="J77" s="165">
        <f>J155</f>
        <v>0</v>
      </c>
      <c r="K77" s="99"/>
      <c r="L77" s="166"/>
    </row>
    <row r="78" spans="1:47" s="10" customFormat="1" ht="19.899999999999999" customHeight="1">
      <c r="B78" s="161"/>
      <c r="C78" s="99"/>
      <c r="D78" s="162" t="s">
        <v>7729</v>
      </c>
      <c r="E78" s="163"/>
      <c r="F78" s="163"/>
      <c r="G78" s="163"/>
      <c r="H78" s="163"/>
      <c r="I78" s="164"/>
      <c r="J78" s="165">
        <f>J158</f>
        <v>0</v>
      </c>
      <c r="K78" s="99"/>
      <c r="L78" s="166"/>
    </row>
    <row r="79" spans="1:47" s="2" customFormat="1" ht="21.75" customHeight="1">
      <c r="A79" s="37"/>
      <c r="B79" s="38"/>
      <c r="C79" s="39"/>
      <c r="D79" s="39"/>
      <c r="E79" s="39"/>
      <c r="F79" s="39"/>
      <c r="G79" s="39"/>
      <c r="H79" s="39"/>
      <c r="I79" s="118"/>
      <c r="J79" s="39"/>
      <c r="K79" s="39"/>
      <c r="L79" s="119"/>
      <c r="S79" s="37"/>
      <c r="T79" s="37"/>
      <c r="U79" s="37"/>
      <c r="V79" s="37"/>
      <c r="W79" s="37"/>
      <c r="X79" s="37"/>
      <c r="Y79" s="37"/>
      <c r="Z79" s="37"/>
      <c r="AA79" s="37"/>
      <c r="AB79" s="37"/>
      <c r="AC79" s="37"/>
      <c r="AD79" s="37"/>
      <c r="AE79" s="37"/>
    </row>
    <row r="80" spans="1:47" s="2" customFormat="1" ht="7" customHeight="1">
      <c r="A80" s="37"/>
      <c r="B80" s="50"/>
      <c r="C80" s="51"/>
      <c r="D80" s="51"/>
      <c r="E80" s="51"/>
      <c r="F80" s="51"/>
      <c r="G80" s="51"/>
      <c r="H80" s="51"/>
      <c r="I80" s="145"/>
      <c r="J80" s="51"/>
      <c r="K80" s="51"/>
      <c r="L80" s="119"/>
      <c r="S80" s="37"/>
      <c r="T80" s="37"/>
      <c r="U80" s="37"/>
      <c r="V80" s="37"/>
      <c r="W80" s="37"/>
      <c r="X80" s="37"/>
      <c r="Y80" s="37"/>
      <c r="Z80" s="37"/>
      <c r="AA80" s="37"/>
      <c r="AB80" s="37"/>
      <c r="AC80" s="37"/>
      <c r="AD80" s="37"/>
      <c r="AE80" s="37"/>
    </row>
    <row r="84" spans="1:31" s="2" customFormat="1" ht="7" customHeight="1">
      <c r="A84" s="37"/>
      <c r="B84" s="52"/>
      <c r="C84" s="53"/>
      <c r="D84" s="53"/>
      <c r="E84" s="53"/>
      <c r="F84" s="53"/>
      <c r="G84" s="53"/>
      <c r="H84" s="53"/>
      <c r="I84" s="148"/>
      <c r="J84" s="53"/>
      <c r="K84" s="53"/>
      <c r="L84" s="119"/>
      <c r="S84" s="37"/>
      <c r="T84" s="37"/>
      <c r="U84" s="37"/>
      <c r="V84" s="37"/>
      <c r="W84" s="37"/>
      <c r="X84" s="37"/>
      <c r="Y84" s="37"/>
      <c r="Z84" s="37"/>
      <c r="AA84" s="37"/>
      <c r="AB84" s="37"/>
      <c r="AC84" s="37"/>
      <c r="AD84" s="37"/>
      <c r="AE84" s="37"/>
    </row>
    <row r="85" spans="1:31" s="2" customFormat="1" ht="25" customHeight="1">
      <c r="A85" s="37"/>
      <c r="B85" s="38"/>
      <c r="C85" s="25" t="s">
        <v>247</v>
      </c>
      <c r="D85" s="39"/>
      <c r="E85" s="39"/>
      <c r="F85" s="39"/>
      <c r="G85" s="39"/>
      <c r="H85" s="39"/>
      <c r="I85" s="118"/>
      <c r="J85" s="39"/>
      <c r="K85" s="39"/>
      <c r="L85" s="119"/>
      <c r="S85" s="37"/>
      <c r="T85" s="37"/>
      <c r="U85" s="37"/>
      <c r="V85" s="37"/>
      <c r="W85" s="37"/>
      <c r="X85" s="37"/>
      <c r="Y85" s="37"/>
      <c r="Z85" s="37"/>
      <c r="AA85" s="37"/>
      <c r="AB85" s="37"/>
      <c r="AC85" s="37"/>
      <c r="AD85" s="37"/>
      <c r="AE85" s="37"/>
    </row>
    <row r="86" spans="1:31" s="2" customFormat="1" ht="7" customHeight="1">
      <c r="A86" s="37"/>
      <c r="B86" s="38"/>
      <c r="C86" s="39"/>
      <c r="D86" s="39"/>
      <c r="E86" s="39"/>
      <c r="F86" s="39"/>
      <c r="G86" s="39"/>
      <c r="H86" s="39"/>
      <c r="I86" s="118"/>
      <c r="J86" s="39"/>
      <c r="K86" s="39"/>
      <c r="L86" s="119"/>
      <c r="S86" s="37"/>
      <c r="T86" s="37"/>
      <c r="U86" s="37"/>
      <c r="V86" s="37"/>
      <c r="W86" s="37"/>
      <c r="X86" s="37"/>
      <c r="Y86" s="37"/>
      <c r="Z86" s="37"/>
      <c r="AA86" s="37"/>
      <c r="AB86" s="37"/>
      <c r="AC86" s="37"/>
      <c r="AD86" s="37"/>
      <c r="AE86" s="37"/>
    </row>
    <row r="87" spans="1:31" s="2" customFormat="1" ht="12" customHeight="1">
      <c r="A87" s="37"/>
      <c r="B87" s="38"/>
      <c r="C87" s="31" t="s">
        <v>16</v>
      </c>
      <c r="D87" s="39"/>
      <c r="E87" s="39"/>
      <c r="F87" s="39"/>
      <c r="G87" s="39"/>
      <c r="H87" s="39"/>
      <c r="I87" s="118"/>
      <c r="J87" s="39"/>
      <c r="K87" s="39"/>
      <c r="L87" s="119"/>
      <c r="S87" s="37"/>
      <c r="T87" s="37"/>
      <c r="U87" s="37"/>
      <c r="V87" s="37"/>
      <c r="W87" s="37"/>
      <c r="X87" s="37"/>
      <c r="Y87" s="37"/>
      <c r="Z87" s="37"/>
      <c r="AA87" s="37"/>
      <c r="AB87" s="37"/>
      <c r="AC87" s="37"/>
      <c r="AD87" s="37"/>
      <c r="AE87" s="37"/>
    </row>
    <row r="88" spans="1:31" s="2" customFormat="1" ht="16.5" customHeight="1">
      <c r="A88" s="37"/>
      <c r="B88" s="38"/>
      <c r="C88" s="39"/>
      <c r="D88" s="39"/>
      <c r="E88" s="409" t="str">
        <f>E7</f>
        <v>EHC CZECH s.r.o. – Podnikatelský inkubátor – Evropská ul., Cheb</v>
      </c>
      <c r="F88" s="410"/>
      <c r="G88" s="410"/>
      <c r="H88" s="410"/>
      <c r="I88" s="118"/>
      <c r="J88" s="39"/>
      <c r="K88" s="39"/>
      <c r="L88" s="119"/>
      <c r="S88" s="37"/>
      <c r="T88" s="37"/>
      <c r="U88" s="37"/>
      <c r="V88" s="37"/>
      <c r="W88" s="37"/>
      <c r="X88" s="37"/>
      <c r="Y88" s="37"/>
      <c r="Z88" s="37"/>
      <c r="AA88" s="37"/>
      <c r="AB88" s="37"/>
      <c r="AC88" s="37"/>
      <c r="AD88" s="37"/>
      <c r="AE88" s="37"/>
    </row>
    <row r="89" spans="1:31" s="1" customFormat="1" ht="12" customHeight="1">
      <c r="B89" s="23"/>
      <c r="C89" s="31" t="s">
        <v>208</v>
      </c>
      <c r="D89" s="24"/>
      <c r="E89" s="24"/>
      <c r="F89" s="24"/>
      <c r="G89" s="24"/>
      <c r="H89" s="24"/>
      <c r="I89" s="111"/>
      <c r="J89" s="24"/>
      <c r="K89" s="24"/>
      <c r="L89" s="22"/>
    </row>
    <row r="90" spans="1:31" s="1" customFormat="1" ht="16.5" customHeight="1">
      <c r="B90" s="23"/>
      <c r="C90" s="24"/>
      <c r="D90" s="24"/>
      <c r="E90" s="409" t="s">
        <v>209</v>
      </c>
      <c r="F90" s="361"/>
      <c r="G90" s="361"/>
      <c r="H90" s="361"/>
      <c r="I90" s="111"/>
      <c r="J90" s="24"/>
      <c r="K90" s="24"/>
      <c r="L90" s="22"/>
    </row>
    <row r="91" spans="1:31" s="1" customFormat="1" ht="12" customHeight="1">
      <c r="B91" s="23"/>
      <c r="C91" s="31" t="s">
        <v>210</v>
      </c>
      <c r="D91" s="24"/>
      <c r="E91" s="24"/>
      <c r="F91" s="24"/>
      <c r="G91" s="24"/>
      <c r="H91" s="24"/>
      <c r="I91" s="111"/>
      <c r="J91" s="24"/>
      <c r="K91" s="24"/>
      <c r="L91" s="22"/>
    </row>
    <row r="92" spans="1:31" s="2" customFormat="1" ht="16.5" customHeight="1">
      <c r="A92" s="37"/>
      <c r="B92" s="38"/>
      <c r="C92" s="39"/>
      <c r="D92" s="39"/>
      <c r="E92" s="413" t="s">
        <v>5069</v>
      </c>
      <c r="F92" s="411"/>
      <c r="G92" s="411"/>
      <c r="H92" s="411"/>
      <c r="I92" s="118"/>
      <c r="J92" s="39"/>
      <c r="K92" s="39"/>
      <c r="L92" s="119"/>
      <c r="S92" s="37"/>
      <c r="T92" s="37"/>
      <c r="U92" s="37"/>
      <c r="V92" s="37"/>
      <c r="W92" s="37"/>
      <c r="X92" s="37"/>
      <c r="Y92" s="37"/>
      <c r="Z92" s="37"/>
      <c r="AA92" s="37"/>
      <c r="AB92" s="37"/>
      <c r="AC92" s="37"/>
      <c r="AD92" s="37"/>
      <c r="AE92" s="37"/>
    </row>
    <row r="93" spans="1:31" s="2" customFormat="1" ht="12" customHeight="1">
      <c r="A93" s="37"/>
      <c r="B93" s="38"/>
      <c r="C93" s="31" t="s">
        <v>3955</v>
      </c>
      <c r="D93" s="39"/>
      <c r="E93" s="39"/>
      <c r="F93" s="39"/>
      <c r="G93" s="39"/>
      <c r="H93" s="39"/>
      <c r="I93" s="118"/>
      <c r="J93" s="39"/>
      <c r="K93" s="39"/>
      <c r="L93" s="119"/>
      <c r="S93" s="37"/>
      <c r="T93" s="37"/>
      <c r="U93" s="37"/>
      <c r="V93" s="37"/>
      <c r="W93" s="37"/>
      <c r="X93" s="37"/>
      <c r="Y93" s="37"/>
      <c r="Z93" s="37"/>
      <c r="AA93" s="37"/>
      <c r="AB93" s="37"/>
      <c r="AC93" s="37"/>
      <c r="AD93" s="37"/>
      <c r="AE93" s="37"/>
    </row>
    <row r="94" spans="1:31" s="2" customFormat="1" ht="16.5" customHeight="1">
      <c r="A94" s="37"/>
      <c r="B94" s="38"/>
      <c r="C94" s="39"/>
      <c r="D94" s="39"/>
      <c r="E94" s="383" t="str">
        <f>E13</f>
        <v>D.1.4.8.2 - PZTS - zabezpečovací systém</v>
      </c>
      <c r="F94" s="411"/>
      <c r="G94" s="411"/>
      <c r="H94" s="411"/>
      <c r="I94" s="118"/>
      <c r="J94" s="39"/>
      <c r="K94" s="39"/>
      <c r="L94" s="119"/>
      <c r="S94" s="37"/>
      <c r="T94" s="37"/>
      <c r="U94" s="37"/>
      <c r="V94" s="37"/>
      <c r="W94" s="37"/>
      <c r="X94" s="37"/>
      <c r="Y94" s="37"/>
      <c r="Z94" s="37"/>
      <c r="AA94" s="37"/>
      <c r="AB94" s="37"/>
      <c r="AC94" s="37"/>
      <c r="AD94" s="37"/>
      <c r="AE94" s="37"/>
    </row>
    <row r="95" spans="1:31" s="2" customFormat="1" ht="7" customHeight="1">
      <c r="A95" s="37"/>
      <c r="B95" s="38"/>
      <c r="C95" s="39"/>
      <c r="D95" s="39"/>
      <c r="E95" s="39"/>
      <c r="F95" s="39"/>
      <c r="G95" s="39"/>
      <c r="H95" s="39"/>
      <c r="I95" s="118"/>
      <c r="J95" s="39"/>
      <c r="K95" s="39"/>
      <c r="L95" s="119"/>
      <c r="S95" s="37"/>
      <c r="T95" s="37"/>
      <c r="U95" s="37"/>
      <c r="V95" s="37"/>
      <c r="W95" s="37"/>
      <c r="X95" s="37"/>
      <c r="Y95" s="37"/>
      <c r="Z95" s="37"/>
      <c r="AA95" s="37"/>
      <c r="AB95" s="37"/>
      <c r="AC95" s="37"/>
      <c r="AD95" s="37"/>
      <c r="AE95" s="37"/>
    </row>
    <row r="96" spans="1:31" s="2" customFormat="1" ht="12" customHeight="1">
      <c r="A96" s="37"/>
      <c r="B96" s="38"/>
      <c r="C96" s="31" t="s">
        <v>22</v>
      </c>
      <c r="D96" s="39"/>
      <c r="E96" s="39"/>
      <c r="F96" s="29" t="str">
        <f>F16</f>
        <v>č. parcelní 250/1, 250/6, 250/7 a st7296</v>
      </c>
      <c r="G96" s="39"/>
      <c r="H96" s="39"/>
      <c r="I96" s="120" t="s">
        <v>24</v>
      </c>
      <c r="J96" s="62" t="str">
        <f>IF(J16="","",J16)</f>
        <v>2. 9. 2020</v>
      </c>
      <c r="K96" s="39"/>
      <c r="L96" s="119"/>
      <c r="S96" s="37"/>
      <c r="T96" s="37"/>
      <c r="U96" s="37"/>
      <c r="V96" s="37"/>
      <c r="W96" s="37"/>
      <c r="X96" s="37"/>
      <c r="Y96" s="37"/>
      <c r="Z96" s="37"/>
      <c r="AA96" s="37"/>
      <c r="AB96" s="37"/>
      <c r="AC96" s="37"/>
      <c r="AD96" s="37"/>
      <c r="AE96" s="37"/>
    </row>
    <row r="97" spans="1:65" s="2" customFormat="1" ht="7" customHeight="1">
      <c r="A97" s="37"/>
      <c r="B97" s="38"/>
      <c r="C97" s="39"/>
      <c r="D97" s="39"/>
      <c r="E97" s="39"/>
      <c r="F97" s="39"/>
      <c r="G97" s="39"/>
      <c r="H97" s="39"/>
      <c r="I97" s="118"/>
      <c r="J97" s="39"/>
      <c r="K97" s="39"/>
      <c r="L97" s="119"/>
      <c r="S97" s="37"/>
      <c r="T97" s="37"/>
      <c r="U97" s="37"/>
      <c r="V97" s="37"/>
      <c r="W97" s="37"/>
      <c r="X97" s="37"/>
      <c r="Y97" s="37"/>
      <c r="Z97" s="37"/>
      <c r="AA97" s="37"/>
      <c r="AB97" s="37"/>
      <c r="AC97" s="37"/>
      <c r="AD97" s="37"/>
      <c r="AE97" s="37"/>
    </row>
    <row r="98" spans="1:65" s="2" customFormat="1" ht="40" customHeight="1">
      <c r="A98" s="37"/>
      <c r="B98" s="38"/>
      <c r="C98" s="31" t="s">
        <v>30</v>
      </c>
      <c r="D98" s="39"/>
      <c r="E98" s="39"/>
      <c r="F98" s="29" t="str">
        <f>E19</f>
        <v>EHC CZECH s.r.o., Závodní 278, 360 18 Karlovy Vary</v>
      </c>
      <c r="G98" s="39"/>
      <c r="H98" s="39"/>
      <c r="I98" s="120" t="s">
        <v>39</v>
      </c>
      <c r="J98" s="35" t="str">
        <f>E25</f>
        <v>INDBau DESIGN s.r.o., Houškova 1187/25, 326 00 Plz</v>
      </c>
      <c r="K98" s="39"/>
      <c r="L98" s="119"/>
      <c r="S98" s="37"/>
      <c r="T98" s="37"/>
      <c r="U98" s="37"/>
      <c r="V98" s="37"/>
      <c r="W98" s="37"/>
      <c r="X98" s="37"/>
      <c r="Y98" s="37"/>
      <c r="Z98" s="37"/>
      <c r="AA98" s="37"/>
      <c r="AB98" s="37"/>
      <c r="AC98" s="37"/>
      <c r="AD98" s="37"/>
      <c r="AE98" s="37"/>
    </row>
    <row r="99" spans="1:65" s="2" customFormat="1" ht="15.15" customHeight="1">
      <c r="A99" s="37"/>
      <c r="B99" s="38"/>
      <c r="C99" s="31" t="s">
        <v>36</v>
      </c>
      <c r="D99" s="39"/>
      <c r="E99" s="39"/>
      <c r="F99" s="29" t="str">
        <f>IF(E22="","",E22)</f>
        <v>Vyplň údaj</v>
      </c>
      <c r="G99" s="39"/>
      <c r="H99" s="39"/>
      <c r="I99" s="120" t="s">
        <v>43</v>
      </c>
      <c r="J99" s="35" t="str">
        <f>E28</f>
        <v xml:space="preserve"> </v>
      </c>
      <c r="K99" s="39"/>
      <c r="L99" s="119"/>
      <c r="S99" s="37"/>
      <c r="T99" s="37"/>
      <c r="U99" s="37"/>
      <c r="V99" s="37"/>
      <c r="W99" s="37"/>
      <c r="X99" s="37"/>
      <c r="Y99" s="37"/>
      <c r="Z99" s="37"/>
      <c r="AA99" s="37"/>
      <c r="AB99" s="37"/>
      <c r="AC99" s="37"/>
      <c r="AD99" s="37"/>
      <c r="AE99" s="37"/>
    </row>
    <row r="100" spans="1:65" s="2" customFormat="1" ht="10.25" customHeight="1">
      <c r="A100" s="37"/>
      <c r="B100" s="38"/>
      <c r="C100" s="39"/>
      <c r="D100" s="39"/>
      <c r="E100" s="39"/>
      <c r="F100" s="39"/>
      <c r="G100" s="39"/>
      <c r="H100" s="39"/>
      <c r="I100" s="118"/>
      <c r="J100" s="39"/>
      <c r="K100" s="39"/>
      <c r="L100" s="119"/>
      <c r="S100" s="37"/>
      <c r="T100" s="37"/>
      <c r="U100" s="37"/>
      <c r="V100" s="37"/>
      <c r="W100" s="37"/>
      <c r="X100" s="37"/>
      <c r="Y100" s="37"/>
      <c r="Z100" s="37"/>
      <c r="AA100" s="37"/>
      <c r="AB100" s="37"/>
      <c r="AC100" s="37"/>
      <c r="AD100" s="37"/>
      <c r="AE100" s="37"/>
    </row>
    <row r="101" spans="1:65" s="11" customFormat="1" ht="29.25" customHeight="1">
      <c r="A101" s="167"/>
      <c r="B101" s="168"/>
      <c r="C101" s="169" t="s">
        <v>248</v>
      </c>
      <c r="D101" s="170" t="s">
        <v>67</v>
      </c>
      <c r="E101" s="170" t="s">
        <v>63</v>
      </c>
      <c r="F101" s="170" t="s">
        <v>64</v>
      </c>
      <c r="G101" s="170" t="s">
        <v>249</v>
      </c>
      <c r="H101" s="170" t="s">
        <v>250</v>
      </c>
      <c r="I101" s="171" t="s">
        <v>251</v>
      </c>
      <c r="J101" s="170" t="s">
        <v>215</v>
      </c>
      <c r="K101" s="172" t="s">
        <v>252</v>
      </c>
      <c r="L101" s="173"/>
      <c r="M101" s="71" t="s">
        <v>44</v>
      </c>
      <c r="N101" s="72" t="s">
        <v>52</v>
      </c>
      <c r="O101" s="72" t="s">
        <v>253</v>
      </c>
      <c r="P101" s="72" t="s">
        <v>254</v>
      </c>
      <c r="Q101" s="72" t="s">
        <v>255</v>
      </c>
      <c r="R101" s="72" t="s">
        <v>256</v>
      </c>
      <c r="S101" s="72" t="s">
        <v>257</v>
      </c>
      <c r="T101" s="73" t="s">
        <v>258</v>
      </c>
      <c r="U101" s="167"/>
      <c r="V101" s="167"/>
      <c r="W101" s="167"/>
      <c r="X101" s="167"/>
      <c r="Y101" s="167"/>
      <c r="Z101" s="167"/>
      <c r="AA101" s="167"/>
      <c r="AB101" s="167"/>
      <c r="AC101" s="167"/>
      <c r="AD101" s="167"/>
      <c r="AE101" s="167"/>
    </row>
    <row r="102" spans="1:65" s="2" customFormat="1" ht="22.75" customHeight="1">
      <c r="A102" s="37"/>
      <c r="B102" s="38"/>
      <c r="C102" s="78" t="s">
        <v>259</v>
      </c>
      <c r="D102" s="39"/>
      <c r="E102" s="39"/>
      <c r="F102" s="39"/>
      <c r="G102" s="39"/>
      <c r="H102" s="39"/>
      <c r="I102" s="118"/>
      <c r="J102" s="174">
        <f>BK102</f>
        <v>0</v>
      </c>
      <c r="K102" s="39"/>
      <c r="L102" s="42"/>
      <c r="M102" s="74"/>
      <c r="N102" s="175"/>
      <c r="O102" s="75"/>
      <c r="P102" s="176">
        <f>P103+P137</f>
        <v>0</v>
      </c>
      <c r="Q102" s="75"/>
      <c r="R102" s="176">
        <f>R103+R137</f>
        <v>0</v>
      </c>
      <c r="S102" s="75"/>
      <c r="T102" s="177">
        <f>T103+T137</f>
        <v>0</v>
      </c>
      <c r="U102" s="37"/>
      <c r="V102" s="37"/>
      <c r="W102" s="37"/>
      <c r="X102" s="37"/>
      <c r="Y102" s="37"/>
      <c r="Z102" s="37"/>
      <c r="AA102" s="37"/>
      <c r="AB102" s="37"/>
      <c r="AC102" s="37"/>
      <c r="AD102" s="37"/>
      <c r="AE102" s="37"/>
      <c r="AT102" s="19" t="s">
        <v>81</v>
      </c>
      <c r="AU102" s="19" t="s">
        <v>216</v>
      </c>
      <c r="BK102" s="178">
        <f>BK103+BK137</f>
        <v>0</v>
      </c>
    </row>
    <row r="103" spans="1:65" s="12" customFormat="1" ht="25.9" customHeight="1">
      <c r="B103" s="179"/>
      <c r="C103" s="180"/>
      <c r="D103" s="181" t="s">
        <v>81</v>
      </c>
      <c r="E103" s="182" t="s">
        <v>5077</v>
      </c>
      <c r="F103" s="182" t="s">
        <v>7104</v>
      </c>
      <c r="G103" s="180"/>
      <c r="H103" s="180"/>
      <c r="I103" s="183"/>
      <c r="J103" s="184">
        <f>BK103</f>
        <v>0</v>
      </c>
      <c r="K103" s="180"/>
      <c r="L103" s="185"/>
      <c r="M103" s="186"/>
      <c r="N103" s="187"/>
      <c r="O103" s="187"/>
      <c r="P103" s="188">
        <f>P104+P114+P126+P132</f>
        <v>0</v>
      </c>
      <c r="Q103" s="187"/>
      <c r="R103" s="188">
        <f>R104+R114+R126+R132</f>
        <v>0</v>
      </c>
      <c r="S103" s="187"/>
      <c r="T103" s="189">
        <f>T104+T114+T126+T132</f>
        <v>0</v>
      </c>
      <c r="AR103" s="190" t="s">
        <v>89</v>
      </c>
      <c r="AT103" s="191" t="s">
        <v>81</v>
      </c>
      <c r="AU103" s="191" t="s">
        <v>82</v>
      </c>
      <c r="AY103" s="190" t="s">
        <v>262</v>
      </c>
      <c r="BK103" s="192">
        <f>BK104+BK114+BK126+BK132</f>
        <v>0</v>
      </c>
    </row>
    <row r="104" spans="1:65" s="12" customFormat="1" ht="22.75" customHeight="1">
      <c r="B104" s="179"/>
      <c r="C104" s="180"/>
      <c r="D104" s="181" t="s">
        <v>81</v>
      </c>
      <c r="E104" s="193" t="s">
        <v>5243</v>
      </c>
      <c r="F104" s="193" t="s">
        <v>7730</v>
      </c>
      <c r="G104" s="180"/>
      <c r="H104" s="180"/>
      <c r="I104" s="183"/>
      <c r="J104" s="194">
        <f>BK104</f>
        <v>0</v>
      </c>
      <c r="K104" s="180"/>
      <c r="L104" s="185"/>
      <c r="M104" s="186"/>
      <c r="N104" s="187"/>
      <c r="O104" s="187"/>
      <c r="P104" s="188">
        <f>SUM(P105:P113)</f>
        <v>0</v>
      </c>
      <c r="Q104" s="187"/>
      <c r="R104" s="188">
        <f>SUM(R105:R113)</f>
        <v>0</v>
      </c>
      <c r="S104" s="187"/>
      <c r="T104" s="189">
        <f>SUM(T105:T113)</f>
        <v>0</v>
      </c>
      <c r="AR104" s="190" t="s">
        <v>89</v>
      </c>
      <c r="AT104" s="191" t="s">
        <v>81</v>
      </c>
      <c r="AU104" s="191" t="s">
        <v>89</v>
      </c>
      <c r="AY104" s="190" t="s">
        <v>262</v>
      </c>
      <c r="BK104" s="192">
        <f>SUM(BK105:BK113)</f>
        <v>0</v>
      </c>
    </row>
    <row r="105" spans="1:65" s="2" customFormat="1" ht="16.5" customHeight="1">
      <c r="A105" s="37"/>
      <c r="B105" s="38"/>
      <c r="C105" s="255" t="s">
        <v>89</v>
      </c>
      <c r="D105" s="255" t="s">
        <v>633</v>
      </c>
      <c r="E105" s="256" t="s">
        <v>7731</v>
      </c>
      <c r="F105" s="257" t="s">
        <v>7732</v>
      </c>
      <c r="G105" s="258" t="s">
        <v>518</v>
      </c>
      <c r="H105" s="259">
        <v>1</v>
      </c>
      <c r="I105" s="260"/>
      <c r="J105" s="261">
        <f>ROUND(I105*H105,2)</f>
        <v>0</v>
      </c>
      <c r="K105" s="257" t="s">
        <v>44</v>
      </c>
      <c r="L105" s="262"/>
      <c r="M105" s="263" t="s">
        <v>44</v>
      </c>
      <c r="N105" s="264" t="s">
        <v>53</v>
      </c>
      <c r="O105" s="67"/>
      <c r="P105" s="204">
        <f>O105*H105</f>
        <v>0</v>
      </c>
      <c r="Q105" s="204">
        <v>0</v>
      </c>
      <c r="R105" s="204">
        <f>Q105*H105</f>
        <v>0</v>
      </c>
      <c r="S105" s="204">
        <v>0</v>
      </c>
      <c r="T105" s="205">
        <f>S105*H105</f>
        <v>0</v>
      </c>
      <c r="U105" s="37"/>
      <c r="V105" s="37"/>
      <c r="W105" s="37"/>
      <c r="X105" s="37"/>
      <c r="Y105" s="37"/>
      <c r="Z105" s="37"/>
      <c r="AA105" s="37"/>
      <c r="AB105" s="37"/>
      <c r="AC105" s="37"/>
      <c r="AD105" s="37"/>
      <c r="AE105" s="37"/>
      <c r="AR105" s="206" t="s">
        <v>351</v>
      </c>
      <c r="AT105" s="206" t="s">
        <v>633</v>
      </c>
      <c r="AU105" s="206" t="s">
        <v>91</v>
      </c>
      <c r="AY105" s="19" t="s">
        <v>262</v>
      </c>
      <c r="BE105" s="207">
        <f>IF(N105="základní",J105,0)</f>
        <v>0</v>
      </c>
      <c r="BF105" s="207">
        <f>IF(N105="snížená",J105,0)</f>
        <v>0</v>
      </c>
      <c r="BG105" s="207">
        <f>IF(N105="zákl. přenesená",J105,0)</f>
        <v>0</v>
      </c>
      <c r="BH105" s="207">
        <f>IF(N105="sníž. přenesená",J105,0)</f>
        <v>0</v>
      </c>
      <c r="BI105" s="207">
        <f>IF(N105="nulová",J105,0)</f>
        <v>0</v>
      </c>
      <c r="BJ105" s="19" t="s">
        <v>89</v>
      </c>
      <c r="BK105" s="207">
        <f>ROUND(I105*H105,2)</f>
        <v>0</v>
      </c>
      <c r="BL105" s="19" t="s">
        <v>104</v>
      </c>
      <c r="BM105" s="206" t="s">
        <v>91</v>
      </c>
    </row>
    <row r="106" spans="1:65" s="2" customFormat="1" ht="18">
      <c r="A106" s="37"/>
      <c r="B106" s="38"/>
      <c r="C106" s="39"/>
      <c r="D106" s="208" t="s">
        <v>421</v>
      </c>
      <c r="E106" s="39"/>
      <c r="F106" s="209" t="s">
        <v>7108</v>
      </c>
      <c r="G106" s="39"/>
      <c r="H106" s="39"/>
      <c r="I106" s="118"/>
      <c r="J106" s="39"/>
      <c r="K106" s="39"/>
      <c r="L106" s="42"/>
      <c r="M106" s="210"/>
      <c r="N106" s="211"/>
      <c r="O106" s="67"/>
      <c r="P106" s="67"/>
      <c r="Q106" s="67"/>
      <c r="R106" s="67"/>
      <c r="S106" s="67"/>
      <c r="T106" s="68"/>
      <c r="U106" s="37"/>
      <c r="V106" s="37"/>
      <c r="W106" s="37"/>
      <c r="X106" s="37"/>
      <c r="Y106" s="37"/>
      <c r="Z106" s="37"/>
      <c r="AA106" s="37"/>
      <c r="AB106" s="37"/>
      <c r="AC106" s="37"/>
      <c r="AD106" s="37"/>
      <c r="AE106" s="37"/>
      <c r="AT106" s="19" t="s">
        <v>421</v>
      </c>
      <c r="AU106" s="19" t="s">
        <v>91</v>
      </c>
    </row>
    <row r="107" spans="1:65" s="2" customFormat="1" ht="16.5" customHeight="1">
      <c r="A107" s="37"/>
      <c r="B107" s="38"/>
      <c r="C107" s="255" t="s">
        <v>91</v>
      </c>
      <c r="D107" s="255" t="s">
        <v>633</v>
      </c>
      <c r="E107" s="256" t="s">
        <v>7733</v>
      </c>
      <c r="F107" s="257" t="s">
        <v>7734</v>
      </c>
      <c r="G107" s="258" t="s">
        <v>518</v>
      </c>
      <c r="H107" s="259">
        <v>2</v>
      </c>
      <c r="I107" s="260"/>
      <c r="J107" s="261">
        <f>ROUND(I107*H107,2)</f>
        <v>0</v>
      </c>
      <c r="K107" s="257" t="s">
        <v>44</v>
      </c>
      <c r="L107" s="262"/>
      <c r="M107" s="263" t="s">
        <v>44</v>
      </c>
      <c r="N107" s="264" t="s">
        <v>53</v>
      </c>
      <c r="O107" s="67"/>
      <c r="P107" s="204">
        <f>O107*H107</f>
        <v>0</v>
      </c>
      <c r="Q107" s="204">
        <v>0</v>
      </c>
      <c r="R107" s="204">
        <f>Q107*H107</f>
        <v>0</v>
      </c>
      <c r="S107" s="204">
        <v>0</v>
      </c>
      <c r="T107" s="205">
        <f>S107*H107</f>
        <v>0</v>
      </c>
      <c r="U107" s="37"/>
      <c r="V107" s="37"/>
      <c r="W107" s="37"/>
      <c r="X107" s="37"/>
      <c r="Y107" s="37"/>
      <c r="Z107" s="37"/>
      <c r="AA107" s="37"/>
      <c r="AB107" s="37"/>
      <c r="AC107" s="37"/>
      <c r="AD107" s="37"/>
      <c r="AE107" s="37"/>
      <c r="AR107" s="206" t="s">
        <v>351</v>
      </c>
      <c r="AT107" s="206" t="s">
        <v>633</v>
      </c>
      <c r="AU107" s="206" t="s">
        <v>91</v>
      </c>
      <c r="AY107" s="19" t="s">
        <v>262</v>
      </c>
      <c r="BE107" s="207">
        <f>IF(N107="základní",J107,0)</f>
        <v>0</v>
      </c>
      <c r="BF107" s="207">
        <f>IF(N107="snížená",J107,0)</f>
        <v>0</v>
      </c>
      <c r="BG107" s="207">
        <f>IF(N107="zákl. přenesená",J107,0)</f>
        <v>0</v>
      </c>
      <c r="BH107" s="207">
        <f>IF(N107="sníž. přenesená",J107,0)</f>
        <v>0</v>
      </c>
      <c r="BI107" s="207">
        <f>IF(N107="nulová",J107,0)</f>
        <v>0</v>
      </c>
      <c r="BJ107" s="19" t="s">
        <v>89</v>
      </c>
      <c r="BK107" s="207">
        <f>ROUND(I107*H107,2)</f>
        <v>0</v>
      </c>
      <c r="BL107" s="19" t="s">
        <v>104</v>
      </c>
      <c r="BM107" s="206" t="s">
        <v>104</v>
      </c>
    </row>
    <row r="108" spans="1:65" s="2" customFormat="1" ht="18">
      <c r="A108" s="37"/>
      <c r="B108" s="38"/>
      <c r="C108" s="39"/>
      <c r="D108" s="208" t="s">
        <v>421</v>
      </c>
      <c r="E108" s="39"/>
      <c r="F108" s="209" t="s">
        <v>7108</v>
      </c>
      <c r="G108" s="39"/>
      <c r="H108" s="39"/>
      <c r="I108" s="118"/>
      <c r="J108" s="39"/>
      <c r="K108" s="39"/>
      <c r="L108" s="42"/>
      <c r="M108" s="210"/>
      <c r="N108" s="211"/>
      <c r="O108" s="67"/>
      <c r="P108" s="67"/>
      <c r="Q108" s="67"/>
      <c r="R108" s="67"/>
      <c r="S108" s="67"/>
      <c r="T108" s="68"/>
      <c r="U108" s="37"/>
      <c r="V108" s="37"/>
      <c r="W108" s="37"/>
      <c r="X108" s="37"/>
      <c r="Y108" s="37"/>
      <c r="Z108" s="37"/>
      <c r="AA108" s="37"/>
      <c r="AB108" s="37"/>
      <c r="AC108" s="37"/>
      <c r="AD108" s="37"/>
      <c r="AE108" s="37"/>
      <c r="AT108" s="19" t="s">
        <v>421</v>
      </c>
      <c r="AU108" s="19" t="s">
        <v>91</v>
      </c>
    </row>
    <row r="109" spans="1:65" s="2" customFormat="1" ht="16.5" customHeight="1">
      <c r="A109" s="37"/>
      <c r="B109" s="38"/>
      <c r="C109" s="255" t="s">
        <v>97</v>
      </c>
      <c r="D109" s="255" t="s">
        <v>633</v>
      </c>
      <c r="E109" s="256" t="s">
        <v>7735</v>
      </c>
      <c r="F109" s="257" t="s">
        <v>7736</v>
      </c>
      <c r="G109" s="258" t="s">
        <v>518</v>
      </c>
      <c r="H109" s="259">
        <v>3</v>
      </c>
      <c r="I109" s="260"/>
      <c r="J109" s="261">
        <f>ROUND(I109*H109,2)</f>
        <v>0</v>
      </c>
      <c r="K109" s="257" t="s">
        <v>44</v>
      </c>
      <c r="L109" s="262"/>
      <c r="M109" s="263" t="s">
        <v>44</v>
      </c>
      <c r="N109" s="264" t="s">
        <v>53</v>
      </c>
      <c r="O109" s="67"/>
      <c r="P109" s="204">
        <f>O109*H109</f>
        <v>0</v>
      </c>
      <c r="Q109" s="204">
        <v>0</v>
      </c>
      <c r="R109" s="204">
        <f>Q109*H109</f>
        <v>0</v>
      </c>
      <c r="S109" s="204">
        <v>0</v>
      </c>
      <c r="T109" s="205">
        <f>S109*H109</f>
        <v>0</v>
      </c>
      <c r="U109" s="37"/>
      <c r="V109" s="37"/>
      <c r="W109" s="37"/>
      <c r="X109" s="37"/>
      <c r="Y109" s="37"/>
      <c r="Z109" s="37"/>
      <c r="AA109" s="37"/>
      <c r="AB109" s="37"/>
      <c r="AC109" s="37"/>
      <c r="AD109" s="37"/>
      <c r="AE109" s="37"/>
      <c r="AR109" s="206" t="s">
        <v>351</v>
      </c>
      <c r="AT109" s="206" t="s">
        <v>633</v>
      </c>
      <c r="AU109" s="206" t="s">
        <v>91</v>
      </c>
      <c r="AY109" s="19" t="s">
        <v>262</v>
      </c>
      <c r="BE109" s="207">
        <f>IF(N109="základní",J109,0)</f>
        <v>0</v>
      </c>
      <c r="BF109" s="207">
        <f>IF(N109="snížená",J109,0)</f>
        <v>0</v>
      </c>
      <c r="BG109" s="207">
        <f>IF(N109="zákl. přenesená",J109,0)</f>
        <v>0</v>
      </c>
      <c r="BH109" s="207">
        <f>IF(N109="sníž. přenesená",J109,0)</f>
        <v>0</v>
      </c>
      <c r="BI109" s="207">
        <f>IF(N109="nulová",J109,0)</f>
        <v>0</v>
      </c>
      <c r="BJ109" s="19" t="s">
        <v>89</v>
      </c>
      <c r="BK109" s="207">
        <f>ROUND(I109*H109,2)</f>
        <v>0</v>
      </c>
      <c r="BL109" s="19" t="s">
        <v>104</v>
      </c>
      <c r="BM109" s="206" t="s">
        <v>339</v>
      </c>
    </row>
    <row r="110" spans="1:65" s="2" customFormat="1" ht="18">
      <c r="A110" s="37"/>
      <c r="B110" s="38"/>
      <c r="C110" s="39"/>
      <c r="D110" s="208" t="s">
        <v>421</v>
      </c>
      <c r="E110" s="39"/>
      <c r="F110" s="209" t="s">
        <v>7108</v>
      </c>
      <c r="G110" s="39"/>
      <c r="H110" s="39"/>
      <c r="I110" s="118"/>
      <c r="J110" s="39"/>
      <c r="K110" s="39"/>
      <c r="L110" s="42"/>
      <c r="M110" s="210"/>
      <c r="N110" s="211"/>
      <c r="O110" s="67"/>
      <c r="P110" s="67"/>
      <c r="Q110" s="67"/>
      <c r="R110" s="67"/>
      <c r="S110" s="67"/>
      <c r="T110" s="68"/>
      <c r="U110" s="37"/>
      <c r="V110" s="37"/>
      <c r="W110" s="37"/>
      <c r="X110" s="37"/>
      <c r="Y110" s="37"/>
      <c r="Z110" s="37"/>
      <c r="AA110" s="37"/>
      <c r="AB110" s="37"/>
      <c r="AC110" s="37"/>
      <c r="AD110" s="37"/>
      <c r="AE110" s="37"/>
      <c r="AT110" s="19" t="s">
        <v>421</v>
      </c>
      <c r="AU110" s="19" t="s">
        <v>91</v>
      </c>
    </row>
    <row r="111" spans="1:65" s="2" customFormat="1" ht="16.5" customHeight="1">
      <c r="A111" s="37"/>
      <c r="B111" s="38"/>
      <c r="C111" s="255" t="s">
        <v>104</v>
      </c>
      <c r="D111" s="255" t="s">
        <v>633</v>
      </c>
      <c r="E111" s="256" t="s">
        <v>7737</v>
      </c>
      <c r="F111" s="257" t="s">
        <v>7738</v>
      </c>
      <c r="G111" s="258" t="s">
        <v>518</v>
      </c>
      <c r="H111" s="259">
        <v>11</v>
      </c>
      <c r="I111" s="260"/>
      <c r="J111" s="261">
        <f>ROUND(I111*H111,2)</f>
        <v>0</v>
      </c>
      <c r="K111" s="257" t="s">
        <v>44</v>
      </c>
      <c r="L111" s="262"/>
      <c r="M111" s="263" t="s">
        <v>44</v>
      </c>
      <c r="N111" s="264" t="s">
        <v>53</v>
      </c>
      <c r="O111" s="67"/>
      <c r="P111" s="204">
        <f>O111*H111</f>
        <v>0</v>
      </c>
      <c r="Q111" s="204">
        <v>0</v>
      </c>
      <c r="R111" s="204">
        <f>Q111*H111</f>
        <v>0</v>
      </c>
      <c r="S111" s="204">
        <v>0</v>
      </c>
      <c r="T111" s="205">
        <f>S111*H111</f>
        <v>0</v>
      </c>
      <c r="U111" s="37"/>
      <c r="V111" s="37"/>
      <c r="W111" s="37"/>
      <c r="X111" s="37"/>
      <c r="Y111" s="37"/>
      <c r="Z111" s="37"/>
      <c r="AA111" s="37"/>
      <c r="AB111" s="37"/>
      <c r="AC111" s="37"/>
      <c r="AD111" s="37"/>
      <c r="AE111" s="37"/>
      <c r="AR111" s="206" t="s">
        <v>351</v>
      </c>
      <c r="AT111" s="206" t="s">
        <v>633</v>
      </c>
      <c r="AU111" s="206" t="s">
        <v>91</v>
      </c>
      <c r="AY111" s="19" t="s">
        <v>262</v>
      </c>
      <c r="BE111" s="207">
        <f>IF(N111="základní",J111,0)</f>
        <v>0</v>
      </c>
      <c r="BF111" s="207">
        <f>IF(N111="snížená",J111,0)</f>
        <v>0</v>
      </c>
      <c r="BG111" s="207">
        <f>IF(N111="zákl. přenesená",J111,0)</f>
        <v>0</v>
      </c>
      <c r="BH111" s="207">
        <f>IF(N111="sníž. přenesená",J111,0)</f>
        <v>0</v>
      </c>
      <c r="BI111" s="207">
        <f>IF(N111="nulová",J111,0)</f>
        <v>0</v>
      </c>
      <c r="BJ111" s="19" t="s">
        <v>89</v>
      </c>
      <c r="BK111" s="207">
        <f>ROUND(I111*H111,2)</f>
        <v>0</v>
      </c>
      <c r="BL111" s="19" t="s">
        <v>104</v>
      </c>
      <c r="BM111" s="206" t="s">
        <v>351</v>
      </c>
    </row>
    <row r="112" spans="1:65" s="2" customFormat="1" ht="18">
      <c r="A112" s="37"/>
      <c r="B112" s="38"/>
      <c r="C112" s="39"/>
      <c r="D112" s="208" t="s">
        <v>421</v>
      </c>
      <c r="E112" s="39"/>
      <c r="F112" s="209" t="s">
        <v>7108</v>
      </c>
      <c r="G112" s="39"/>
      <c r="H112" s="39"/>
      <c r="I112" s="118"/>
      <c r="J112" s="39"/>
      <c r="K112" s="39"/>
      <c r="L112" s="42"/>
      <c r="M112" s="210"/>
      <c r="N112" s="211"/>
      <c r="O112" s="67"/>
      <c r="P112" s="67"/>
      <c r="Q112" s="67"/>
      <c r="R112" s="67"/>
      <c r="S112" s="67"/>
      <c r="T112" s="68"/>
      <c r="U112" s="37"/>
      <c r="V112" s="37"/>
      <c r="W112" s="37"/>
      <c r="X112" s="37"/>
      <c r="Y112" s="37"/>
      <c r="Z112" s="37"/>
      <c r="AA112" s="37"/>
      <c r="AB112" s="37"/>
      <c r="AC112" s="37"/>
      <c r="AD112" s="37"/>
      <c r="AE112" s="37"/>
      <c r="AT112" s="19" t="s">
        <v>421</v>
      </c>
      <c r="AU112" s="19" t="s">
        <v>91</v>
      </c>
    </row>
    <row r="113" spans="1:65" s="2" customFormat="1" ht="16.5" customHeight="1">
      <c r="A113" s="37"/>
      <c r="B113" s="38"/>
      <c r="C113" s="255" t="s">
        <v>322</v>
      </c>
      <c r="D113" s="255" t="s">
        <v>633</v>
      </c>
      <c r="E113" s="256" t="s">
        <v>7739</v>
      </c>
      <c r="F113" s="257" t="s">
        <v>7740</v>
      </c>
      <c r="G113" s="258" t="s">
        <v>518</v>
      </c>
      <c r="H113" s="259">
        <v>1</v>
      </c>
      <c r="I113" s="260"/>
      <c r="J113" s="261">
        <f>ROUND(I113*H113,2)</f>
        <v>0</v>
      </c>
      <c r="K113" s="257" t="s">
        <v>44</v>
      </c>
      <c r="L113" s="262"/>
      <c r="M113" s="263" t="s">
        <v>44</v>
      </c>
      <c r="N113" s="264" t="s">
        <v>53</v>
      </c>
      <c r="O113" s="67"/>
      <c r="P113" s="204">
        <f>O113*H113</f>
        <v>0</v>
      </c>
      <c r="Q113" s="204">
        <v>0</v>
      </c>
      <c r="R113" s="204">
        <f>Q113*H113</f>
        <v>0</v>
      </c>
      <c r="S113" s="204">
        <v>0</v>
      </c>
      <c r="T113" s="205">
        <f>S113*H113</f>
        <v>0</v>
      </c>
      <c r="U113" s="37"/>
      <c r="V113" s="37"/>
      <c r="W113" s="37"/>
      <c r="X113" s="37"/>
      <c r="Y113" s="37"/>
      <c r="Z113" s="37"/>
      <c r="AA113" s="37"/>
      <c r="AB113" s="37"/>
      <c r="AC113" s="37"/>
      <c r="AD113" s="37"/>
      <c r="AE113" s="37"/>
      <c r="AR113" s="206" t="s">
        <v>351</v>
      </c>
      <c r="AT113" s="206" t="s">
        <v>633</v>
      </c>
      <c r="AU113" s="206" t="s">
        <v>91</v>
      </c>
      <c r="AY113" s="19" t="s">
        <v>262</v>
      </c>
      <c r="BE113" s="207">
        <f>IF(N113="základní",J113,0)</f>
        <v>0</v>
      </c>
      <c r="BF113" s="207">
        <f>IF(N113="snížená",J113,0)</f>
        <v>0</v>
      </c>
      <c r="BG113" s="207">
        <f>IF(N113="zákl. přenesená",J113,0)</f>
        <v>0</v>
      </c>
      <c r="BH113" s="207">
        <f>IF(N113="sníž. přenesená",J113,0)</f>
        <v>0</v>
      </c>
      <c r="BI113" s="207">
        <f>IF(N113="nulová",J113,0)</f>
        <v>0</v>
      </c>
      <c r="BJ113" s="19" t="s">
        <v>89</v>
      </c>
      <c r="BK113" s="207">
        <f>ROUND(I113*H113,2)</f>
        <v>0</v>
      </c>
      <c r="BL113" s="19" t="s">
        <v>104</v>
      </c>
      <c r="BM113" s="206" t="s">
        <v>391</v>
      </c>
    </row>
    <row r="114" spans="1:65" s="12" customFormat="1" ht="22.75" customHeight="1">
      <c r="B114" s="179"/>
      <c r="C114" s="180"/>
      <c r="D114" s="181" t="s">
        <v>81</v>
      </c>
      <c r="E114" s="193" t="s">
        <v>5268</v>
      </c>
      <c r="F114" s="193" t="s">
        <v>7741</v>
      </c>
      <c r="G114" s="180"/>
      <c r="H114" s="180"/>
      <c r="I114" s="183"/>
      <c r="J114" s="194">
        <f>BK114</f>
        <v>0</v>
      </c>
      <c r="K114" s="180"/>
      <c r="L114" s="185"/>
      <c r="M114" s="186"/>
      <c r="N114" s="187"/>
      <c r="O114" s="187"/>
      <c r="P114" s="188">
        <f>SUM(P115:P125)</f>
        <v>0</v>
      </c>
      <c r="Q114" s="187"/>
      <c r="R114" s="188">
        <f>SUM(R115:R125)</f>
        <v>0</v>
      </c>
      <c r="S114" s="187"/>
      <c r="T114" s="189">
        <f>SUM(T115:T125)</f>
        <v>0</v>
      </c>
      <c r="AR114" s="190" t="s">
        <v>89</v>
      </c>
      <c r="AT114" s="191" t="s">
        <v>81</v>
      </c>
      <c r="AU114" s="191" t="s">
        <v>89</v>
      </c>
      <c r="AY114" s="190" t="s">
        <v>262</v>
      </c>
      <c r="BK114" s="192">
        <f>SUM(BK115:BK125)</f>
        <v>0</v>
      </c>
    </row>
    <row r="115" spans="1:65" s="2" customFormat="1" ht="16.5" customHeight="1">
      <c r="A115" s="37"/>
      <c r="B115" s="38"/>
      <c r="C115" s="255" t="s">
        <v>339</v>
      </c>
      <c r="D115" s="255" t="s">
        <v>633</v>
      </c>
      <c r="E115" s="256" t="s">
        <v>7742</v>
      </c>
      <c r="F115" s="257" t="s">
        <v>7743</v>
      </c>
      <c r="G115" s="258" t="s">
        <v>518</v>
      </c>
      <c r="H115" s="259">
        <v>2</v>
      </c>
      <c r="I115" s="260"/>
      <c r="J115" s="261">
        <f>ROUND(I115*H115,2)</f>
        <v>0</v>
      </c>
      <c r="K115" s="257" t="s">
        <v>44</v>
      </c>
      <c r="L115" s="262"/>
      <c r="M115" s="263" t="s">
        <v>44</v>
      </c>
      <c r="N115" s="264" t="s">
        <v>53</v>
      </c>
      <c r="O115" s="67"/>
      <c r="P115" s="204">
        <f>O115*H115</f>
        <v>0</v>
      </c>
      <c r="Q115" s="204">
        <v>0</v>
      </c>
      <c r="R115" s="204">
        <f>Q115*H115</f>
        <v>0</v>
      </c>
      <c r="S115" s="204">
        <v>0</v>
      </c>
      <c r="T115" s="205">
        <f>S115*H115</f>
        <v>0</v>
      </c>
      <c r="U115" s="37"/>
      <c r="V115" s="37"/>
      <c r="W115" s="37"/>
      <c r="X115" s="37"/>
      <c r="Y115" s="37"/>
      <c r="Z115" s="37"/>
      <c r="AA115" s="37"/>
      <c r="AB115" s="37"/>
      <c r="AC115" s="37"/>
      <c r="AD115" s="37"/>
      <c r="AE115" s="37"/>
      <c r="AR115" s="206" t="s">
        <v>351</v>
      </c>
      <c r="AT115" s="206" t="s">
        <v>633</v>
      </c>
      <c r="AU115" s="206" t="s">
        <v>91</v>
      </c>
      <c r="AY115" s="19" t="s">
        <v>262</v>
      </c>
      <c r="BE115" s="207">
        <f>IF(N115="základní",J115,0)</f>
        <v>0</v>
      </c>
      <c r="BF115" s="207">
        <f>IF(N115="snížená",J115,0)</f>
        <v>0</v>
      </c>
      <c r="BG115" s="207">
        <f>IF(N115="zákl. přenesená",J115,0)</f>
        <v>0</v>
      </c>
      <c r="BH115" s="207">
        <f>IF(N115="sníž. přenesená",J115,0)</f>
        <v>0</v>
      </c>
      <c r="BI115" s="207">
        <f>IF(N115="nulová",J115,0)</f>
        <v>0</v>
      </c>
      <c r="BJ115" s="19" t="s">
        <v>89</v>
      </c>
      <c r="BK115" s="207">
        <f>ROUND(I115*H115,2)</f>
        <v>0</v>
      </c>
      <c r="BL115" s="19" t="s">
        <v>104</v>
      </c>
      <c r="BM115" s="206" t="s">
        <v>403</v>
      </c>
    </row>
    <row r="116" spans="1:65" s="2" customFormat="1" ht="18">
      <c r="A116" s="37"/>
      <c r="B116" s="38"/>
      <c r="C116" s="39"/>
      <c r="D116" s="208" t="s">
        <v>421</v>
      </c>
      <c r="E116" s="39"/>
      <c r="F116" s="209" t="s">
        <v>7108</v>
      </c>
      <c r="G116" s="39"/>
      <c r="H116" s="39"/>
      <c r="I116" s="118"/>
      <c r="J116" s="39"/>
      <c r="K116" s="39"/>
      <c r="L116" s="42"/>
      <c r="M116" s="210"/>
      <c r="N116" s="211"/>
      <c r="O116" s="67"/>
      <c r="P116" s="67"/>
      <c r="Q116" s="67"/>
      <c r="R116" s="67"/>
      <c r="S116" s="67"/>
      <c r="T116" s="68"/>
      <c r="U116" s="37"/>
      <c r="V116" s="37"/>
      <c r="W116" s="37"/>
      <c r="X116" s="37"/>
      <c r="Y116" s="37"/>
      <c r="Z116" s="37"/>
      <c r="AA116" s="37"/>
      <c r="AB116" s="37"/>
      <c r="AC116" s="37"/>
      <c r="AD116" s="37"/>
      <c r="AE116" s="37"/>
      <c r="AT116" s="19" t="s">
        <v>421</v>
      </c>
      <c r="AU116" s="19" t="s">
        <v>91</v>
      </c>
    </row>
    <row r="117" spans="1:65" s="2" customFormat="1" ht="16.5" customHeight="1">
      <c r="A117" s="37"/>
      <c r="B117" s="38"/>
      <c r="C117" s="255" t="s">
        <v>347</v>
      </c>
      <c r="D117" s="255" t="s">
        <v>633</v>
      </c>
      <c r="E117" s="256" t="s">
        <v>7744</v>
      </c>
      <c r="F117" s="257" t="s">
        <v>7745</v>
      </c>
      <c r="G117" s="258" t="s">
        <v>518</v>
      </c>
      <c r="H117" s="259">
        <v>2</v>
      </c>
      <c r="I117" s="260"/>
      <c r="J117" s="261">
        <f>ROUND(I117*H117,2)</f>
        <v>0</v>
      </c>
      <c r="K117" s="257" t="s">
        <v>44</v>
      </c>
      <c r="L117" s="262"/>
      <c r="M117" s="263" t="s">
        <v>44</v>
      </c>
      <c r="N117" s="264" t="s">
        <v>53</v>
      </c>
      <c r="O117" s="67"/>
      <c r="P117" s="204">
        <f>O117*H117</f>
        <v>0</v>
      </c>
      <c r="Q117" s="204">
        <v>0</v>
      </c>
      <c r="R117" s="204">
        <f>Q117*H117</f>
        <v>0</v>
      </c>
      <c r="S117" s="204">
        <v>0</v>
      </c>
      <c r="T117" s="205">
        <f>S117*H117</f>
        <v>0</v>
      </c>
      <c r="U117" s="37"/>
      <c r="V117" s="37"/>
      <c r="W117" s="37"/>
      <c r="X117" s="37"/>
      <c r="Y117" s="37"/>
      <c r="Z117" s="37"/>
      <c r="AA117" s="37"/>
      <c r="AB117" s="37"/>
      <c r="AC117" s="37"/>
      <c r="AD117" s="37"/>
      <c r="AE117" s="37"/>
      <c r="AR117" s="206" t="s">
        <v>351</v>
      </c>
      <c r="AT117" s="206" t="s">
        <v>633</v>
      </c>
      <c r="AU117" s="206" t="s">
        <v>91</v>
      </c>
      <c r="AY117" s="19" t="s">
        <v>262</v>
      </c>
      <c r="BE117" s="207">
        <f>IF(N117="základní",J117,0)</f>
        <v>0</v>
      </c>
      <c r="BF117" s="207">
        <f>IF(N117="snížená",J117,0)</f>
        <v>0</v>
      </c>
      <c r="BG117" s="207">
        <f>IF(N117="zákl. přenesená",J117,0)</f>
        <v>0</v>
      </c>
      <c r="BH117" s="207">
        <f>IF(N117="sníž. přenesená",J117,0)</f>
        <v>0</v>
      </c>
      <c r="BI117" s="207">
        <f>IF(N117="nulová",J117,0)</f>
        <v>0</v>
      </c>
      <c r="BJ117" s="19" t="s">
        <v>89</v>
      </c>
      <c r="BK117" s="207">
        <f>ROUND(I117*H117,2)</f>
        <v>0</v>
      </c>
      <c r="BL117" s="19" t="s">
        <v>104</v>
      </c>
      <c r="BM117" s="206" t="s">
        <v>416</v>
      </c>
    </row>
    <row r="118" spans="1:65" s="2" customFormat="1" ht="18">
      <c r="A118" s="37"/>
      <c r="B118" s="38"/>
      <c r="C118" s="39"/>
      <c r="D118" s="208" t="s">
        <v>421</v>
      </c>
      <c r="E118" s="39"/>
      <c r="F118" s="209" t="s">
        <v>7108</v>
      </c>
      <c r="G118" s="39"/>
      <c r="H118" s="39"/>
      <c r="I118" s="118"/>
      <c r="J118" s="39"/>
      <c r="K118" s="39"/>
      <c r="L118" s="42"/>
      <c r="M118" s="210"/>
      <c r="N118" s="211"/>
      <c r="O118" s="67"/>
      <c r="P118" s="67"/>
      <c r="Q118" s="67"/>
      <c r="R118" s="67"/>
      <c r="S118" s="67"/>
      <c r="T118" s="68"/>
      <c r="U118" s="37"/>
      <c r="V118" s="37"/>
      <c r="W118" s="37"/>
      <c r="X118" s="37"/>
      <c r="Y118" s="37"/>
      <c r="Z118" s="37"/>
      <c r="AA118" s="37"/>
      <c r="AB118" s="37"/>
      <c r="AC118" s="37"/>
      <c r="AD118" s="37"/>
      <c r="AE118" s="37"/>
      <c r="AT118" s="19" t="s">
        <v>421</v>
      </c>
      <c r="AU118" s="19" t="s">
        <v>91</v>
      </c>
    </row>
    <row r="119" spans="1:65" s="2" customFormat="1" ht="16.5" customHeight="1">
      <c r="A119" s="37"/>
      <c r="B119" s="38"/>
      <c r="C119" s="255" t="s">
        <v>351</v>
      </c>
      <c r="D119" s="255" t="s">
        <v>633</v>
      </c>
      <c r="E119" s="256" t="s">
        <v>7746</v>
      </c>
      <c r="F119" s="257" t="s">
        <v>7747</v>
      </c>
      <c r="G119" s="258" t="s">
        <v>518</v>
      </c>
      <c r="H119" s="259">
        <v>3</v>
      </c>
      <c r="I119" s="260"/>
      <c r="J119" s="261">
        <f>ROUND(I119*H119,2)</f>
        <v>0</v>
      </c>
      <c r="K119" s="257" t="s">
        <v>44</v>
      </c>
      <c r="L119" s="262"/>
      <c r="M119" s="263" t="s">
        <v>44</v>
      </c>
      <c r="N119" s="264" t="s">
        <v>53</v>
      </c>
      <c r="O119" s="67"/>
      <c r="P119" s="204">
        <f>O119*H119</f>
        <v>0</v>
      </c>
      <c r="Q119" s="204">
        <v>0</v>
      </c>
      <c r="R119" s="204">
        <f>Q119*H119</f>
        <v>0</v>
      </c>
      <c r="S119" s="204">
        <v>0</v>
      </c>
      <c r="T119" s="205">
        <f>S119*H119</f>
        <v>0</v>
      </c>
      <c r="U119" s="37"/>
      <c r="V119" s="37"/>
      <c r="W119" s="37"/>
      <c r="X119" s="37"/>
      <c r="Y119" s="37"/>
      <c r="Z119" s="37"/>
      <c r="AA119" s="37"/>
      <c r="AB119" s="37"/>
      <c r="AC119" s="37"/>
      <c r="AD119" s="37"/>
      <c r="AE119" s="37"/>
      <c r="AR119" s="206" t="s">
        <v>351</v>
      </c>
      <c r="AT119" s="206" t="s">
        <v>633</v>
      </c>
      <c r="AU119" s="206" t="s">
        <v>91</v>
      </c>
      <c r="AY119" s="19" t="s">
        <v>262</v>
      </c>
      <c r="BE119" s="207">
        <f>IF(N119="základní",J119,0)</f>
        <v>0</v>
      </c>
      <c r="BF119" s="207">
        <f>IF(N119="snížená",J119,0)</f>
        <v>0</v>
      </c>
      <c r="BG119" s="207">
        <f>IF(N119="zákl. přenesená",J119,0)</f>
        <v>0</v>
      </c>
      <c r="BH119" s="207">
        <f>IF(N119="sníž. přenesená",J119,0)</f>
        <v>0</v>
      </c>
      <c r="BI119" s="207">
        <f>IF(N119="nulová",J119,0)</f>
        <v>0</v>
      </c>
      <c r="BJ119" s="19" t="s">
        <v>89</v>
      </c>
      <c r="BK119" s="207">
        <f>ROUND(I119*H119,2)</f>
        <v>0</v>
      </c>
      <c r="BL119" s="19" t="s">
        <v>104</v>
      </c>
      <c r="BM119" s="206" t="s">
        <v>442</v>
      </c>
    </row>
    <row r="120" spans="1:65" s="2" customFormat="1" ht="16.5" customHeight="1">
      <c r="A120" s="37"/>
      <c r="B120" s="38"/>
      <c r="C120" s="255" t="s">
        <v>377</v>
      </c>
      <c r="D120" s="255" t="s">
        <v>633</v>
      </c>
      <c r="E120" s="256" t="s">
        <v>7748</v>
      </c>
      <c r="F120" s="257" t="s">
        <v>7749</v>
      </c>
      <c r="G120" s="258" t="s">
        <v>518</v>
      </c>
      <c r="H120" s="259">
        <v>67</v>
      </c>
      <c r="I120" s="260"/>
      <c r="J120" s="261">
        <f>ROUND(I120*H120,2)</f>
        <v>0</v>
      </c>
      <c r="K120" s="257" t="s">
        <v>44</v>
      </c>
      <c r="L120" s="262"/>
      <c r="M120" s="263" t="s">
        <v>44</v>
      </c>
      <c r="N120" s="264" t="s">
        <v>53</v>
      </c>
      <c r="O120" s="67"/>
      <c r="P120" s="204">
        <f>O120*H120</f>
        <v>0</v>
      </c>
      <c r="Q120" s="204">
        <v>0</v>
      </c>
      <c r="R120" s="204">
        <f>Q120*H120</f>
        <v>0</v>
      </c>
      <c r="S120" s="204">
        <v>0</v>
      </c>
      <c r="T120" s="205">
        <f>S120*H120</f>
        <v>0</v>
      </c>
      <c r="U120" s="37"/>
      <c r="V120" s="37"/>
      <c r="W120" s="37"/>
      <c r="X120" s="37"/>
      <c r="Y120" s="37"/>
      <c r="Z120" s="37"/>
      <c r="AA120" s="37"/>
      <c r="AB120" s="37"/>
      <c r="AC120" s="37"/>
      <c r="AD120" s="37"/>
      <c r="AE120" s="37"/>
      <c r="AR120" s="206" t="s">
        <v>351</v>
      </c>
      <c r="AT120" s="206" t="s">
        <v>633</v>
      </c>
      <c r="AU120" s="206" t="s">
        <v>91</v>
      </c>
      <c r="AY120" s="19" t="s">
        <v>262</v>
      </c>
      <c r="BE120" s="207">
        <f>IF(N120="základní",J120,0)</f>
        <v>0</v>
      </c>
      <c r="BF120" s="207">
        <f>IF(N120="snížená",J120,0)</f>
        <v>0</v>
      </c>
      <c r="BG120" s="207">
        <f>IF(N120="zákl. přenesená",J120,0)</f>
        <v>0</v>
      </c>
      <c r="BH120" s="207">
        <f>IF(N120="sníž. přenesená",J120,0)</f>
        <v>0</v>
      </c>
      <c r="BI120" s="207">
        <f>IF(N120="nulová",J120,0)</f>
        <v>0</v>
      </c>
      <c r="BJ120" s="19" t="s">
        <v>89</v>
      </c>
      <c r="BK120" s="207">
        <f>ROUND(I120*H120,2)</f>
        <v>0</v>
      </c>
      <c r="BL120" s="19" t="s">
        <v>104</v>
      </c>
      <c r="BM120" s="206" t="s">
        <v>463</v>
      </c>
    </row>
    <row r="121" spans="1:65" s="2" customFormat="1" ht="18">
      <c r="A121" s="37"/>
      <c r="B121" s="38"/>
      <c r="C121" s="39"/>
      <c r="D121" s="208" t="s">
        <v>421</v>
      </c>
      <c r="E121" s="39"/>
      <c r="F121" s="209" t="s">
        <v>7108</v>
      </c>
      <c r="G121" s="39"/>
      <c r="H121" s="39"/>
      <c r="I121" s="118"/>
      <c r="J121" s="39"/>
      <c r="K121" s="39"/>
      <c r="L121" s="42"/>
      <c r="M121" s="210"/>
      <c r="N121" s="211"/>
      <c r="O121" s="67"/>
      <c r="P121" s="67"/>
      <c r="Q121" s="67"/>
      <c r="R121" s="67"/>
      <c r="S121" s="67"/>
      <c r="T121" s="68"/>
      <c r="U121" s="37"/>
      <c r="V121" s="37"/>
      <c r="W121" s="37"/>
      <c r="X121" s="37"/>
      <c r="Y121" s="37"/>
      <c r="Z121" s="37"/>
      <c r="AA121" s="37"/>
      <c r="AB121" s="37"/>
      <c r="AC121" s="37"/>
      <c r="AD121" s="37"/>
      <c r="AE121" s="37"/>
      <c r="AT121" s="19" t="s">
        <v>421</v>
      </c>
      <c r="AU121" s="19" t="s">
        <v>91</v>
      </c>
    </row>
    <row r="122" spans="1:65" s="2" customFormat="1" ht="16.5" customHeight="1">
      <c r="A122" s="37"/>
      <c r="B122" s="38"/>
      <c r="C122" s="255" t="s">
        <v>391</v>
      </c>
      <c r="D122" s="255" t="s">
        <v>633</v>
      </c>
      <c r="E122" s="256" t="s">
        <v>7750</v>
      </c>
      <c r="F122" s="257" t="s">
        <v>7751</v>
      </c>
      <c r="G122" s="258" t="s">
        <v>518</v>
      </c>
      <c r="H122" s="259">
        <v>7</v>
      </c>
      <c r="I122" s="260"/>
      <c r="J122" s="261">
        <f>ROUND(I122*H122,2)</f>
        <v>0</v>
      </c>
      <c r="K122" s="257" t="s">
        <v>44</v>
      </c>
      <c r="L122" s="262"/>
      <c r="M122" s="263" t="s">
        <v>44</v>
      </c>
      <c r="N122" s="264" t="s">
        <v>53</v>
      </c>
      <c r="O122" s="67"/>
      <c r="P122" s="204">
        <f>O122*H122</f>
        <v>0</v>
      </c>
      <c r="Q122" s="204">
        <v>0</v>
      </c>
      <c r="R122" s="204">
        <f>Q122*H122</f>
        <v>0</v>
      </c>
      <c r="S122" s="204">
        <v>0</v>
      </c>
      <c r="T122" s="205">
        <f>S122*H122</f>
        <v>0</v>
      </c>
      <c r="U122" s="37"/>
      <c r="V122" s="37"/>
      <c r="W122" s="37"/>
      <c r="X122" s="37"/>
      <c r="Y122" s="37"/>
      <c r="Z122" s="37"/>
      <c r="AA122" s="37"/>
      <c r="AB122" s="37"/>
      <c r="AC122" s="37"/>
      <c r="AD122" s="37"/>
      <c r="AE122" s="37"/>
      <c r="AR122" s="206" t="s">
        <v>351</v>
      </c>
      <c r="AT122" s="206" t="s">
        <v>633</v>
      </c>
      <c r="AU122" s="206" t="s">
        <v>91</v>
      </c>
      <c r="AY122" s="19" t="s">
        <v>262</v>
      </c>
      <c r="BE122" s="207">
        <f>IF(N122="základní",J122,0)</f>
        <v>0</v>
      </c>
      <c r="BF122" s="207">
        <f>IF(N122="snížená",J122,0)</f>
        <v>0</v>
      </c>
      <c r="BG122" s="207">
        <f>IF(N122="zákl. přenesená",J122,0)</f>
        <v>0</v>
      </c>
      <c r="BH122" s="207">
        <f>IF(N122="sníž. přenesená",J122,0)</f>
        <v>0</v>
      </c>
      <c r="BI122" s="207">
        <f>IF(N122="nulová",J122,0)</f>
        <v>0</v>
      </c>
      <c r="BJ122" s="19" t="s">
        <v>89</v>
      </c>
      <c r="BK122" s="207">
        <f>ROUND(I122*H122,2)</f>
        <v>0</v>
      </c>
      <c r="BL122" s="19" t="s">
        <v>104</v>
      </c>
      <c r="BM122" s="206" t="s">
        <v>475</v>
      </c>
    </row>
    <row r="123" spans="1:65" s="2" customFormat="1" ht="18">
      <c r="A123" s="37"/>
      <c r="B123" s="38"/>
      <c r="C123" s="39"/>
      <c r="D123" s="208" t="s">
        <v>421</v>
      </c>
      <c r="E123" s="39"/>
      <c r="F123" s="209" t="s">
        <v>7108</v>
      </c>
      <c r="G123" s="39"/>
      <c r="H123" s="39"/>
      <c r="I123" s="118"/>
      <c r="J123" s="39"/>
      <c r="K123" s="39"/>
      <c r="L123" s="42"/>
      <c r="M123" s="210"/>
      <c r="N123" s="211"/>
      <c r="O123" s="67"/>
      <c r="P123" s="67"/>
      <c r="Q123" s="67"/>
      <c r="R123" s="67"/>
      <c r="S123" s="67"/>
      <c r="T123" s="68"/>
      <c r="U123" s="37"/>
      <c r="V123" s="37"/>
      <c r="W123" s="37"/>
      <c r="X123" s="37"/>
      <c r="Y123" s="37"/>
      <c r="Z123" s="37"/>
      <c r="AA123" s="37"/>
      <c r="AB123" s="37"/>
      <c r="AC123" s="37"/>
      <c r="AD123" s="37"/>
      <c r="AE123" s="37"/>
      <c r="AT123" s="19" t="s">
        <v>421</v>
      </c>
      <c r="AU123" s="19" t="s">
        <v>91</v>
      </c>
    </row>
    <row r="124" spans="1:65" s="2" customFormat="1" ht="16.5" customHeight="1">
      <c r="A124" s="37"/>
      <c r="B124" s="38"/>
      <c r="C124" s="255" t="s">
        <v>397</v>
      </c>
      <c r="D124" s="255" t="s">
        <v>633</v>
      </c>
      <c r="E124" s="256" t="s">
        <v>7752</v>
      </c>
      <c r="F124" s="257" t="s">
        <v>7753</v>
      </c>
      <c r="G124" s="258" t="s">
        <v>518</v>
      </c>
      <c r="H124" s="259">
        <v>1</v>
      </c>
      <c r="I124" s="260"/>
      <c r="J124" s="261">
        <f>ROUND(I124*H124,2)</f>
        <v>0</v>
      </c>
      <c r="K124" s="257" t="s">
        <v>44</v>
      </c>
      <c r="L124" s="262"/>
      <c r="M124" s="263" t="s">
        <v>44</v>
      </c>
      <c r="N124" s="264" t="s">
        <v>53</v>
      </c>
      <c r="O124" s="67"/>
      <c r="P124" s="204">
        <f>O124*H124</f>
        <v>0</v>
      </c>
      <c r="Q124" s="204">
        <v>0</v>
      </c>
      <c r="R124" s="204">
        <f>Q124*H124</f>
        <v>0</v>
      </c>
      <c r="S124" s="204">
        <v>0</v>
      </c>
      <c r="T124" s="205">
        <f>S124*H124</f>
        <v>0</v>
      </c>
      <c r="U124" s="37"/>
      <c r="V124" s="37"/>
      <c r="W124" s="37"/>
      <c r="X124" s="37"/>
      <c r="Y124" s="37"/>
      <c r="Z124" s="37"/>
      <c r="AA124" s="37"/>
      <c r="AB124" s="37"/>
      <c r="AC124" s="37"/>
      <c r="AD124" s="37"/>
      <c r="AE124" s="37"/>
      <c r="AR124" s="206" t="s">
        <v>351</v>
      </c>
      <c r="AT124" s="206" t="s">
        <v>633</v>
      </c>
      <c r="AU124" s="206" t="s">
        <v>91</v>
      </c>
      <c r="AY124" s="19" t="s">
        <v>262</v>
      </c>
      <c r="BE124" s="207">
        <f>IF(N124="základní",J124,0)</f>
        <v>0</v>
      </c>
      <c r="BF124" s="207">
        <f>IF(N124="snížená",J124,0)</f>
        <v>0</v>
      </c>
      <c r="BG124" s="207">
        <f>IF(N124="zákl. přenesená",J124,0)</f>
        <v>0</v>
      </c>
      <c r="BH124" s="207">
        <f>IF(N124="sníž. přenesená",J124,0)</f>
        <v>0</v>
      </c>
      <c r="BI124" s="207">
        <f>IF(N124="nulová",J124,0)</f>
        <v>0</v>
      </c>
      <c r="BJ124" s="19" t="s">
        <v>89</v>
      </c>
      <c r="BK124" s="207">
        <f>ROUND(I124*H124,2)</f>
        <v>0</v>
      </c>
      <c r="BL124" s="19" t="s">
        <v>104</v>
      </c>
      <c r="BM124" s="206" t="s">
        <v>496</v>
      </c>
    </row>
    <row r="125" spans="1:65" s="2" customFormat="1" ht="18">
      <c r="A125" s="37"/>
      <c r="B125" s="38"/>
      <c r="C125" s="39"/>
      <c r="D125" s="208" t="s">
        <v>421</v>
      </c>
      <c r="E125" s="39"/>
      <c r="F125" s="209" t="s">
        <v>7108</v>
      </c>
      <c r="G125" s="39"/>
      <c r="H125" s="39"/>
      <c r="I125" s="118"/>
      <c r="J125" s="39"/>
      <c r="K125" s="39"/>
      <c r="L125" s="42"/>
      <c r="M125" s="210"/>
      <c r="N125" s="211"/>
      <c r="O125" s="67"/>
      <c r="P125" s="67"/>
      <c r="Q125" s="67"/>
      <c r="R125" s="67"/>
      <c r="S125" s="67"/>
      <c r="T125" s="68"/>
      <c r="U125" s="37"/>
      <c r="V125" s="37"/>
      <c r="W125" s="37"/>
      <c r="X125" s="37"/>
      <c r="Y125" s="37"/>
      <c r="Z125" s="37"/>
      <c r="AA125" s="37"/>
      <c r="AB125" s="37"/>
      <c r="AC125" s="37"/>
      <c r="AD125" s="37"/>
      <c r="AE125" s="37"/>
      <c r="AT125" s="19" t="s">
        <v>421</v>
      </c>
      <c r="AU125" s="19" t="s">
        <v>91</v>
      </c>
    </row>
    <row r="126" spans="1:65" s="12" customFormat="1" ht="22.75" customHeight="1">
      <c r="B126" s="179"/>
      <c r="C126" s="180"/>
      <c r="D126" s="181" t="s">
        <v>81</v>
      </c>
      <c r="E126" s="193" t="s">
        <v>5320</v>
      </c>
      <c r="F126" s="193" t="s">
        <v>7754</v>
      </c>
      <c r="G126" s="180"/>
      <c r="H126" s="180"/>
      <c r="I126" s="183"/>
      <c r="J126" s="194">
        <f>BK126</f>
        <v>0</v>
      </c>
      <c r="K126" s="180"/>
      <c r="L126" s="185"/>
      <c r="M126" s="186"/>
      <c r="N126" s="187"/>
      <c r="O126" s="187"/>
      <c r="P126" s="188">
        <f>SUM(P127:P131)</f>
        <v>0</v>
      </c>
      <c r="Q126" s="187"/>
      <c r="R126" s="188">
        <f>SUM(R127:R131)</f>
        <v>0</v>
      </c>
      <c r="S126" s="187"/>
      <c r="T126" s="189">
        <f>SUM(T127:T131)</f>
        <v>0</v>
      </c>
      <c r="AR126" s="190" t="s">
        <v>89</v>
      </c>
      <c r="AT126" s="191" t="s">
        <v>81</v>
      </c>
      <c r="AU126" s="191" t="s">
        <v>89</v>
      </c>
      <c r="AY126" s="190" t="s">
        <v>262</v>
      </c>
      <c r="BK126" s="192">
        <f>SUM(BK127:BK131)</f>
        <v>0</v>
      </c>
    </row>
    <row r="127" spans="1:65" s="2" customFormat="1" ht="16.5" customHeight="1">
      <c r="A127" s="37"/>
      <c r="B127" s="38"/>
      <c r="C127" s="255" t="s">
        <v>403</v>
      </c>
      <c r="D127" s="255" t="s">
        <v>633</v>
      </c>
      <c r="E127" s="256" t="s">
        <v>7755</v>
      </c>
      <c r="F127" s="257" t="s">
        <v>7756</v>
      </c>
      <c r="G127" s="258" t="s">
        <v>590</v>
      </c>
      <c r="H127" s="259">
        <v>840</v>
      </c>
      <c r="I127" s="260"/>
      <c r="J127" s="261">
        <f>ROUND(I127*H127,2)</f>
        <v>0</v>
      </c>
      <c r="K127" s="257" t="s">
        <v>44</v>
      </c>
      <c r="L127" s="262"/>
      <c r="M127" s="263" t="s">
        <v>44</v>
      </c>
      <c r="N127" s="264" t="s">
        <v>53</v>
      </c>
      <c r="O127" s="67"/>
      <c r="P127" s="204">
        <f>O127*H127</f>
        <v>0</v>
      </c>
      <c r="Q127" s="204">
        <v>0</v>
      </c>
      <c r="R127" s="204">
        <f>Q127*H127</f>
        <v>0</v>
      </c>
      <c r="S127" s="204">
        <v>0</v>
      </c>
      <c r="T127" s="205">
        <f>S127*H127</f>
        <v>0</v>
      </c>
      <c r="U127" s="37"/>
      <c r="V127" s="37"/>
      <c r="W127" s="37"/>
      <c r="X127" s="37"/>
      <c r="Y127" s="37"/>
      <c r="Z127" s="37"/>
      <c r="AA127" s="37"/>
      <c r="AB127" s="37"/>
      <c r="AC127" s="37"/>
      <c r="AD127" s="37"/>
      <c r="AE127" s="37"/>
      <c r="AR127" s="206" t="s">
        <v>351</v>
      </c>
      <c r="AT127" s="206" t="s">
        <v>633</v>
      </c>
      <c r="AU127" s="206" t="s">
        <v>91</v>
      </c>
      <c r="AY127" s="19" t="s">
        <v>262</v>
      </c>
      <c r="BE127" s="207">
        <f>IF(N127="základní",J127,0)</f>
        <v>0</v>
      </c>
      <c r="BF127" s="207">
        <f>IF(N127="snížená",J127,0)</f>
        <v>0</v>
      </c>
      <c r="BG127" s="207">
        <f>IF(N127="zákl. přenesená",J127,0)</f>
        <v>0</v>
      </c>
      <c r="BH127" s="207">
        <f>IF(N127="sníž. přenesená",J127,0)</f>
        <v>0</v>
      </c>
      <c r="BI127" s="207">
        <f>IF(N127="nulová",J127,0)</f>
        <v>0</v>
      </c>
      <c r="BJ127" s="19" t="s">
        <v>89</v>
      </c>
      <c r="BK127" s="207">
        <f>ROUND(I127*H127,2)</f>
        <v>0</v>
      </c>
      <c r="BL127" s="19" t="s">
        <v>104</v>
      </c>
      <c r="BM127" s="206" t="s">
        <v>515</v>
      </c>
    </row>
    <row r="128" spans="1:65" s="2" customFormat="1" ht="18">
      <c r="A128" s="37"/>
      <c r="B128" s="38"/>
      <c r="C128" s="39"/>
      <c r="D128" s="208" t="s">
        <v>421</v>
      </c>
      <c r="E128" s="39"/>
      <c r="F128" s="209" t="s">
        <v>7108</v>
      </c>
      <c r="G128" s="39"/>
      <c r="H128" s="39"/>
      <c r="I128" s="118"/>
      <c r="J128" s="39"/>
      <c r="K128" s="39"/>
      <c r="L128" s="42"/>
      <c r="M128" s="210"/>
      <c r="N128" s="211"/>
      <c r="O128" s="67"/>
      <c r="P128" s="67"/>
      <c r="Q128" s="67"/>
      <c r="R128" s="67"/>
      <c r="S128" s="67"/>
      <c r="T128" s="68"/>
      <c r="U128" s="37"/>
      <c r="V128" s="37"/>
      <c r="W128" s="37"/>
      <c r="X128" s="37"/>
      <c r="Y128" s="37"/>
      <c r="Z128" s="37"/>
      <c r="AA128" s="37"/>
      <c r="AB128" s="37"/>
      <c r="AC128" s="37"/>
      <c r="AD128" s="37"/>
      <c r="AE128" s="37"/>
      <c r="AT128" s="19" t="s">
        <v>421</v>
      </c>
      <c r="AU128" s="19" t="s">
        <v>91</v>
      </c>
    </row>
    <row r="129" spans="1:65" s="2" customFormat="1" ht="16.5" customHeight="1">
      <c r="A129" s="37"/>
      <c r="B129" s="38"/>
      <c r="C129" s="255" t="s">
        <v>410</v>
      </c>
      <c r="D129" s="255" t="s">
        <v>633</v>
      </c>
      <c r="E129" s="256" t="s">
        <v>7757</v>
      </c>
      <c r="F129" s="257" t="s">
        <v>7758</v>
      </c>
      <c r="G129" s="258" t="s">
        <v>590</v>
      </c>
      <c r="H129" s="259">
        <v>820</v>
      </c>
      <c r="I129" s="260"/>
      <c r="J129" s="261">
        <f>ROUND(I129*H129,2)</f>
        <v>0</v>
      </c>
      <c r="K129" s="257" t="s">
        <v>44</v>
      </c>
      <c r="L129" s="262"/>
      <c r="M129" s="263" t="s">
        <v>44</v>
      </c>
      <c r="N129" s="264" t="s">
        <v>53</v>
      </c>
      <c r="O129" s="67"/>
      <c r="P129" s="204">
        <f>O129*H129</f>
        <v>0</v>
      </c>
      <c r="Q129" s="204">
        <v>0</v>
      </c>
      <c r="R129" s="204">
        <f>Q129*H129</f>
        <v>0</v>
      </c>
      <c r="S129" s="204">
        <v>0</v>
      </c>
      <c r="T129" s="205">
        <f>S129*H129</f>
        <v>0</v>
      </c>
      <c r="U129" s="37"/>
      <c r="V129" s="37"/>
      <c r="W129" s="37"/>
      <c r="X129" s="37"/>
      <c r="Y129" s="37"/>
      <c r="Z129" s="37"/>
      <c r="AA129" s="37"/>
      <c r="AB129" s="37"/>
      <c r="AC129" s="37"/>
      <c r="AD129" s="37"/>
      <c r="AE129" s="37"/>
      <c r="AR129" s="206" t="s">
        <v>351</v>
      </c>
      <c r="AT129" s="206" t="s">
        <v>633</v>
      </c>
      <c r="AU129" s="206" t="s">
        <v>91</v>
      </c>
      <c r="AY129" s="19" t="s">
        <v>262</v>
      </c>
      <c r="BE129" s="207">
        <f>IF(N129="základní",J129,0)</f>
        <v>0</v>
      </c>
      <c r="BF129" s="207">
        <f>IF(N129="snížená",J129,0)</f>
        <v>0</v>
      </c>
      <c r="BG129" s="207">
        <f>IF(N129="zákl. přenesená",J129,0)</f>
        <v>0</v>
      </c>
      <c r="BH129" s="207">
        <f>IF(N129="sníž. přenesená",J129,0)</f>
        <v>0</v>
      </c>
      <c r="BI129" s="207">
        <f>IF(N129="nulová",J129,0)</f>
        <v>0</v>
      </c>
      <c r="BJ129" s="19" t="s">
        <v>89</v>
      </c>
      <c r="BK129" s="207">
        <f>ROUND(I129*H129,2)</f>
        <v>0</v>
      </c>
      <c r="BL129" s="19" t="s">
        <v>104</v>
      </c>
      <c r="BM129" s="206" t="s">
        <v>529</v>
      </c>
    </row>
    <row r="130" spans="1:65" s="2" customFormat="1" ht="16.5" customHeight="1">
      <c r="A130" s="37"/>
      <c r="B130" s="38"/>
      <c r="C130" s="255" t="s">
        <v>416</v>
      </c>
      <c r="D130" s="255" t="s">
        <v>633</v>
      </c>
      <c r="E130" s="256" t="s">
        <v>7759</v>
      </c>
      <c r="F130" s="257" t="s">
        <v>7760</v>
      </c>
      <c r="G130" s="258" t="s">
        <v>518</v>
      </c>
      <c r="H130" s="259">
        <v>83</v>
      </c>
      <c r="I130" s="260"/>
      <c r="J130" s="261">
        <f>ROUND(I130*H130,2)</f>
        <v>0</v>
      </c>
      <c r="K130" s="257" t="s">
        <v>44</v>
      </c>
      <c r="L130" s="262"/>
      <c r="M130" s="263" t="s">
        <v>44</v>
      </c>
      <c r="N130" s="264" t="s">
        <v>53</v>
      </c>
      <c r="O130" s="67"/>
      <c r="P130" s="204">
        <f>O130*H130</f>
        <v>0</v>
      </c>
      <c r="Q130" s="204">
        <v>0</v>
      </c>
      <c r="R130" s="204">
        <f>Q130*H130</f>
        <v>0</v>
      </c>
      <c r="S130" s="204">
        <v>0</v>
      </c>
      <c r="T130" s="205">
        <f>S130*H130</f>
        <v>0</v>
      </c>
      <c r="U130" s="37"/>
      <c r="V130" s="37"/>
      <c r="W130" s="37"/>
      <c r="X130" s="37"/>
      <c r="Y130" s="37"/>
      <c r="Z130" s="37"/>
      <c r="AA130" s="37"/>
      <c r="AB130" s="37"/>
      <c r="AC130" s="37"/>
      <c r="AD130" s="37"/>
      <c r="AE130" s="37"/>
      <c r="AR130" s="206" t="s">
        <v>351</v>
      </c>
      <c r="AT130" s="206" t="s">
        <v>633</v>
      </c>
      <c r="AU130" s="206" t="s">
        <v>91</v>
      </c>
      <c r="AY130" s="19" t="s">
        <v>262</v>
      </c>
      <c r="BE130" s="207">
        <f>IF(N130="základní",J130,0)</f>
        <v>0</v>
      </c>
      <c r="BF130" s="207">
        <f>IF(N130="snížená",J130,0)</f>
        <v>0</v>
      </c>
      <c r="BG130" s="207">
        <f>IF(N130="zákl. přenesená",J130,0)</f>
        <v>0</v>
      </c>
      <c r="BH130" s="207">
        <f>IF(N130="sníž. přenesená",J130,0)</f>
        <v>0</v>
      </c>
      <c r="BI130" s="207">
        <f>IF(N130="nulová",J130,0)</f>
        <v>0</v>
      </c>
      <c r="BJ130" s="19" t="s">
        <v>89</v>
      </c>
      <c r="BK130" s="207">
        <f>ROUND(I130*H130,2)</f>
        <v>0</v>
      </c>
      <c r="BL130" s="19" t="s">
        <v>104</v>
      </c>
      <c r="BM130" s="206" t="s">
        <v>546</v>
      </c>
    </row>
    <row r="131" spans="1:65" s="2" customFormat="1" ht="18">
      <c r="A131" s="37"/>
      <c r="B131" s="38"/>
      <c r="C131" s="39"/>
      <c r="D131" s="208" t="s">
        <v>421</v>
      </c>
      <c r="E131" s="39"/>
      <c r="F131" s="209" t="s">
        <v>7108</v>
      </c>
      <c r="G131" s="39"/>
      <c r="H131" s="39"/>
      <c r="I131" s="118"/>
      <c r="J131" s="39"/>
      <c r="K131" s="39"/>
      <c r="L131" s="42"/>
      <c r="M131" s="210"/>
      <c r="N131" s="211"/>
      <c r="O131" s="67"/>
      <c r="P131" s="67"/>
      <c r="Q131" s="67"/>
      <c r="R131" s="67"/>
      <c r="S131" s="67"/>
      <c r="T131" s="68"/>
      <c r="U131" s="37"/>
      <c r="V131" s="37"/>
      <c r="W131" s="37"/>
      <c r="X131" s="37"/>
      <c r="Y131" s="37"/>
      <c r="Z131" s="37"/>
      <c r="AA131" s="37"/>
      <c r="AB131" s="37"/>
      <c r="AC131" s="37"/>
      <c r="AD131" s="37"/>
      <c r="AE131" s="37"/>
      <c r="AT131" s="19" t="s">
        <v>421</v>
      </c>
      <c r="AU131" s="19" t="s">
        <v>91</v>
      </c>
    </row>
    <row r="132" spans="1:65" s="12" customFormat="1" ht="22.75" customHeight="1">
      <c r="B132" s="179"/>
      <c r="C132" s="180"/>
      <c r="D132" s="181" t="s">
        <v>81</v>
      </c>
      <c r="E132" s="193" t="s">
        <v>5404</v>
      </c>
      <c r="F132" s="193" t="s">
        <v>7073</v>
      </c>
      <c r="G132" s="180"/>
      <c r="H132" s="180"/>
      <c r="I132" s="183"/>
      <c r="J132" s="194">
        <f>BK132</f>
        <v>0</v>
      </c>
      <c r="K132" s="180"/>
      <c r="L132" s="185"/>
      <c r="M132" s="186"/>
      <c r="N132" s="187"/>
      <c r="O132" s="187"/>
      <c r="P132" s="188">
        <f>SUM(P133:P136)</f>
        <v>0</v>
      </c>
      <c r="Q132" s="187"/>
      <c r="R132" s="188">
        <f>SUM(R133:R136)</f>
        <v>0</v>
      </c>
      <c r="S132" s="187"/>
      <c r="T132" s="189">
        <f>SUM(T133:T136)</f>
        <v>0</v>
      </c>
      <c r="AR132" s="190" t="s">
        <v>89</v>
      </c>
      <c r="AT132" s="191" t="s">
        <v>81</v>
      </c>
      <c r="AU132" s="191" t="s">
        <v>89</v>
      </c>
      <c r="AY132" s="190" t="s">
        <v>262</v>
      </c>
      <c r="BK132" s="192">
        <f>SUM(BK133:BK136)</f>
        <v>0</v>
      </c>
    </row>
    <row r="133" spans="1:65" s="2" customFormat="1" ht="16.5" customHeight="1">
      <c r="A133" s="37"/>
      <c r="B133" s="38"/>
      <c r="C133" s="255" t="s">
        <v>8</v>
      </c>
      <c r="D133" s="255" t="s">
        <v>633</v>
      </c>
      <c r="E133" s="256" t="s">
        <v>7761</v>
      </c>
      <c r="F133" s="257" t="s">
        <v>7762</v>
      </c>
      <c r="G133" s="258" t="s">
        <v>518</v>
      </c>
      <c r="H133" s="259">
        <v>28</v>
      </c>
      <c r="I133" s="260"/>
      <c r="J133" s="261">
        <f>ROUND(I133*H133,2)</f>
        <v>0</v>
      </c>
      <c r="K133" s="257" t="s">
        <v>44</v>
      </c>
      <c r="L133" s="262"/>
      <c r="M133" s="263" t="s">
        <v>44</v>
      </c>
      <c r="N133" s="264" t="s">
        <v>53</v>
      </c>
      <c r="O133" s="67"/>
      <c r="P133" s="204">
        <f>O133*H133</f>
        <v>0</v>
      </c>
      <c r="Q133" s="204">
        <v>0</v>
      </c>
      <c r="R133" s="204">
        <f>Q133*H133</f>
        <v>0</v>
      </c>
      <c r="S133" s="204">
        <v>0</v>
      </c>
      <c r="T133" s="205">
        <f>S133*H133</f>
        <v>0</v>
      </c>
      <c r="U133" s="37"/>
      <c r="V133" s="37"/>
      <c r="W133" s="37"/>
      <c r="X133" s="37"/>
      <c r="Y133" s="37"/>
      <c r="Z133" s="37"/>
      <c r="AA133" s="37"/>
      <c r="AB133" s="37"/>
      <c r="AC133" s="37"/>
      <c r="AD133" s="37"/>
      <c r="AE133" s="37"/>
      <c r="AR133" s="206" t="s">
        <v>351</v>
      </c>
      <c r="AT133" s="206" t="s">
        <v>633</v>
      </c>
      <c r="AU133" s="206" t="s">
        <v>91</v>
      </c>
      <c r="AY133" s="19" t="s">
        <v>262</v>
      </c>
      <c r="BE133" s="207">
        <f>IF(N133="základní",J133,0)</f>
        <v>0</v>
      </c>
      <c r="BF133" s="207">
        <f>IF(N133="snížená",J133,0)</f>
        <v>0</v>
      </c>
      <c r="BG133" s="207">
        <f>IF(N133="zákl. přenesená",J133,0)</f>
        <v>0</v>
      </c>
      <c r="BH133" s="207">
        <f>IF(N133="sníž. přenesená",J133,0)</f>
        <v>0</v>
      </c>
      <c r="BI133" s="207">
        <f>IF(N133="nulová",J133,0)</f>
        <v>0</v>
      </c>
      <c r="BJ133" s="19" t="s">
        <v>89</v>
      </c>
      <c r="BK133" s="207">
        <f>ROUND(I133*H133,2)</f>
        <v>0</v>
      </c>
      <c r="BL133" s="19" t="s">
        <v>104</v>
      </c>
      <c r="BM133" s="206" t="s">
        <v>587</v>
      </c>
    </row>
    <row r="134" spans="1:65" s="2" customFormat="1" ht="18">
      <c r="A134" s="37"/>
      <c r="B134" s="38"/>
      <c r="C134" s="39"/>
      <c r="D134" s="208" t="s">
        <v>421</v>
      </c>
      <c r="E134" s="39"/>
      <c r="F134" s="209" t="s">
        <v>7108</v>
      </c>
      <c r="G134" s="39"/>
      <c r="H134" s="39"/>
      <c r="I134" s="118"/>
      <c r="J134" s="39"/>
      <c r="K134" s="39"/>
      <c r="L134" s="42"/>
      <c r="M134" s="210"/>
      <c r="N134" s="211"/>
      <c r="O134" s="67"/>
      <c r="P134" s="67"/>
      <c r="Q134" s="67"/>
      <c r="R134" s="67"/>
      <c r="S134" s="67"/>
      <c r="T134" s="68"/>
      <c r="U134" s="37"/>
      <c r="V134" s="37"/>
      <c r="W134" s="37"/>
      <c r="X134" s="37"/>
      <c r="Y134" s="37"/>
      <c r="Z134" s="37"/>
      <c r="AA134" s="37"/>
      <c r="AB134" s="37"/>
      <c r="AC134" s="37"/>
      <c r="AD134" s="37"/>
      <c r="AE134" s="37"/>
      <c r="AT134" s="19" t="s">
        <v>421</v>
      </c>
      <c r="AU134" s="19" t="s">
        <v>91</v>
      </c>
    </row>
    <row r="135" spans="1:65" s="2" customFormat="1" ht="16.5" customHeight="1">
      <c r="A135" s="37"/>
      <c r="B135" s="38"/>
      <c r="C135" s="255" t="s">
        <v>442</v>
      </c>
      <c r="D135" s="255" t="s">
        <v>633</v>
      </c>
      <c r="E135" s="256" t="s">
        <v>7763</v>
      </c>
      <c r="F135" s="257" t="s">
        <v>7764</v>
      </c>
      <c r="G135" s="258" t="s">
        <v>518</v>
      </c>
      <c r="H135" s="259">
        <v>1</v>
      </c>
      <c r="I135" s="260"/>
      <c r="J135" s="261">
        <f>ROUND(I135*H135,2)</f>
        <v>0</v>
      </c>
      <c r="K135" s="257" t="s">
        <v>44</v>
      </c>
      <c r="L135" s="262"/>
      <c r="M135" s="263" t="s">
        <v>44</v>
      </c>
      <c r="N135" s="264" t="s">
        <v>53</v>
      </c>
      <c r="O135" s="67"/>
      <c r="P135" s="204">
        <f>O135*H135</f>
        <v>0</v>
      </c>
      <c r="Q135" s="204">
        <v>0</v>
      </c>
      <c r="R135" s="204">
        <f>Q135*H135</f>
        <v>0</v>
      </c>
      <c r="S135" s="204">
        <v>0</v>
      </c>
      <c r="T135" s="205">
        <f>S135*H135</f>
        <v>0</v>
      </c>
      <c r="U135" s="37"/>
      <c r="V135" s="37"/>
      <c r="W135" s="37"/>
      <c r="X135" s="37"/>
      <c r="Y135" s="37"/>
      <c r="Z135" s="37"/>
      <c r="AA135" s="37"/>
      <c r="AB135" s="37"/>
      <c r="AC135" s="37"/>
      <c r="AD135" s="37"/>
      <c r="AE135" s="37"/>
      <c r="AR135" s="206" t="s">
        <v>351</v>
      </c>
      <c r="AT135" s="206" t="s">
        <v>633</v>
      </c>
      <c r="AU135" s="206" t="s">
        <v>91</v>
      </c>
      <c r="AY135" s="19" t="s">
        <v>262</v>
      </c>
      <c r="BE135" s="207">
        <f>IF(N135="základní",J135,0)</f>
        <v>0</v>
      </c>
      <c r="BF135" s="207">
        <f>IF(N135="snížená",J135,0)</f>
        <v>0</v>
      </c>
      <c r="BG135" s="207">
        <f>IF(N135="zákl. přenesená",J135,0)</f>
        <v>0</v>
      </c>
      <c r="BH135" s="207">
        <f>IF(N135="sníž. přenesená",J135,0)</f>
        <v>0</v>
      </c>
      <c r="BI135" s="207">
        <f>IF(N135="nulová",J135,0)</f>
        <v>0</v>
      </c>
      <c r="BJ135" s="19" t="s">
        <v>89</v>
      </c>
      <c r="BK135" s="207">
        <f>ROUND(I135*H135,2)</f>
        <v>0</v>
      </c>
      <c r="BL135" s="19" t="s">
        <v>104</v>
      </c>
      <c r="BM135" s="206" t="s">
        <v>619</v>
      </c>
    </row>
    <row r="136" spans="1:65" s="2" customFormat="1" ht="16.5" customHeight="1">
      <c r="A136" s="37"/>
      <c r="B136" s="38"/>
      <c r="C136" s="255" t="s">
        <v>453</v>
      </c>
      <c r="D136" s="255" t="s">
        <v>633</v>
      </c>
      <c r="E136" s="256" t="s">
        <v>7765</v>
      </c>
      <c r="F136" s="257" t="s">
        <v>7766</v>
      </c>
      <c r="G136" s="258" t="s">
        <v>518</v>
      </c>
      <c r="H136" s="259">
        <v>5</v>
      </c>
      <c r="I136" s="260"/>
      <c r="J136" s="261">
        <f>ROUND(I136*H136,2)</f>
        <v>0</v>
      </c>
      <c r="K136" s="257" t="s">
        <v>44</v>
      </c>
      <c r="L136" s="262"/>
      <c r="M136" s="263" t="s">
        <v>44</v>
      </c>
      <c r="N136" s="264" t="s">
        <v>53</v>
      </c>
      <c r="O136" s="67"/>
      <c r="P136" s="204">
        <f>O136*H136</f>
        <v>0</v>
      </c>
      <c r="Q136" s="204">
        <v>0</v>
      </c>
      <c r="R136" s="204">
        <f>Q136*H136</f>
        <v>0</v>
      </c>
      <c r="S136" s="204">
        <v>0</v>
      </c>
      <c r="T136" s="205">
        <f>S136*H136</f>
        <v>0</v>
      </c>
      <c r="U136" s="37"/>
      <c r="V136" s="37"/>
      <c r="W136" s="37"/>
      <c r="X136" s="37"/>
      <c r="Y136" s="37"/>
      <c r="Z136" s="37"/>
      <c r="AA136" s="37"/>
      <c r="AB136" s="37"/>
      <c r="AC136" s="37"/>
      <c r="AD136" s="37"/>
      <c r="AE136" s="37"/>
      <c r="AR136" s="206" t="s">
        <v>351</v>
      </c>
      <c r="AT136" s="206" t="s">
        <v>633</v>
      </c>
      <c r="AU136" s="206" t="s">
        <v>91</v>
      </c>
      <c r="AY136" s="19" t="s">
        <v>262</v>
      </c>
      <c r="BE136" s="207">
        <f>IF(N136="základní",J136,0)</f>
        <v>0</v>
      </c>
      <c r="BF136" s="207">
        <f>IF(N136="snížená",J136,0)</f>
        <v>0</v>
      </c>
      <c r="BG136" s="207">
        <f>IF(N136="zákl. přenesená",J136,0)</f>
        <v>0</v>
      </c>
      <c r="BH136" s="207">
        <f>IF(N136="sníž. přenesená",J136,0)</f>
        <v>0</v>
      </c>
      <c r="BI136" s="207">
        <f>IF(N136="nulová",J136,0)</f>
        <v>0</v>
      </c>
      <c r="BJ136" s="19" t="s">
        <v>89</v>
      </c>
      <c r="BK136" s="207">
        <f>ROUND(I136*H136,2)</f>
        <v>0</v>
      </c>
      <c r="BL136" s="19" t="s">
        <v>104</v>
      </c>
      <c r="BM136" s="206" t="s">
        <v>638</v>
      </c>
    </row>
    <row r="137" spans="1:65" s="12" customFormat="1" ht="25.9" customHeight="1">
      <c r="B137" s="179"/>
      <c r="C137" s="180"/>
      <c r="D137" s="181" t="s">
        <v>81</v>
      </c>
      <c r="E137" s="182" t="s">
        <v>5428</v>
      </c>
      <c r="F137" s="182" t="s">
        <v>7138</v>
      </c>
      <c r="G137" s="180"/>
      <c r="H137" s="180"/>
      <c r="I137" s="183"/>
      <c r="J137" s="184">
        <f>BK137</f>
        <v>0</v>
      </c>
      <c r="K137" s="180"/>
      <c r="L137" s="185"/>
      <c r="M137" s="186"/>
      <c r="N137" s="187"/>
      <c r="O137" s="187"/>
      <c r="P137" s="188">
        <f>P138+P144+P151+P155+P158</f>
        <v>0</v>
      </c>
      <c r="Q137" s="187"/>
      <c r="R137" s="188">
        <f>R138+R144+R151+R155+R158</f>
        <v>0</v>
      </c>
      <c r="S137" s="187"/>
      <c r="T137" s="189">
        <f>T138+T144+T151+T155+T158</f>
        <v>0</v>
      </c>
      <c r="AR137" s="190" t="s">
        <v>89</v>
      </c>
      <c r="AT137" s="191" t="s">
        <v>81</v>
      </c>
      <c r="AU137" s="191" t="s">
        <v>82</v>
      </c>
      <c r="AY137" s="190" t="s">
        <v>262</v>
      </c>
      <c r="BK137" s="192">
        <f>BK138+BK144+BK151+BK155+BK158</f>
        <v>0</v>
      </c>
    </row>
    <row r="138" spans="1:65" s="12" customFormat="1" ht="22.75" customHeight="1">
      <c r="B138" s="179"/>
      <c r="C138" s="180"/>
      <c r="D138" s="181" t="s">
        <v>81</v>
      </c>
      <c r="E138" s="193" t="s">
        <v>5243</v>
      </c>
      <c r="F138" s="193" t="s">
        <v>7730</v>
      </c>
      <c r="G138" s="180"/>
      <c r="H138" s="180"/>
      <c r="I138" s="183"/>
      <c r="J138" s="194">
        <f>BK138</f>
        <v>0</v>
      </c>
      <c r="K138" s="180"/>
      <c r="L138" s="185"/>
      <c r="M138" s="186"/>
      <c r="N138" s="187"/>
      <c r="O138" s="187"/>
      <c r="P138" s="188">
        <f>SUM(P139:P143)</f>
        <v>0</v>
      </c>
      <c r="Q138" s="187"/>
      <c r="R138" s="188">
        <f>SUM(R139:R143)</f>
        <v>0</v>
      </c>
      <c r="S138" s="187"/>
      <c r="T138" s="189">
        <f>SUM(T139:T143)</f>
        <v>0</v>
      </c>
      <c r="AR138" s="190" t="s">
        <v>89</v>
      </c>
      <c r="AT138" s="191" t="s">
        <v>81</v>
      </c>
      <c r="AU138" s="191" t="s">
        <v>89</v>
      </c>
      <c r="AY138" s="190" t="s">
        <v>262</v>
      </c>
      <c r="BK138" s="192">
        <f>SUM(BK139:BK143)</f>
        <v>0</v>
      </c>
    </row>
    <row r="139" spans="1:65" s="2" customFormat="1" ht="16.5" customHeight="1">
      <c r="A139" s="37"/>
      <c r="B139" s="38"/>
      <c r="C139" s="195" t="s">
        <v>463</v>
      </c>
      <c r="D139" s="195" t="s">
        <v>264</v>
      </c>
      <c r="E139" s="196" t="s">
        <v>7767</v>
      </c>
      <c r="F139" s="197" t="s">
        <v>7732</v>
      </c>
      <c r="G139" s="198" t="s">
        <v>518</v>
      </c>
      <c r="H139" s="199">
        <v>1</v>
      </c>
      <c r="I139" s="200"/>
      <c r="J139" s="201">
        <f>ROUND(I139*H139,2)</f>
        <v>0</v>
      </c>
      <c r="K139" s="197" t="s">
        <v>44</v>
      </c>
      <c r="L139" s="42"/>
      <c r="M139" s="202" t="s">
        <v>44</v>
      </c>
      <c r="N139" s="203" t="s">
        <v>53</v>
      </c>
      <c r="O139" s="67"/>
      <c r="P139" s="204">
        <f>O139*H139</f>
        <v>0</v>
      </c>
      <c r="Q139" s="204">
        <v>0</v>
      </c>
      <c r="R139" s="204">
        <f>Q139*H139</f>
        <v>0</v>
      </c>
      <c r="S139" s="204">
        <v>0</v>
      </c>
      <c r="T139" s="205">
        <f>S139*H139</f>
        <v>0</v>
      </c>
      <c r="U139" s="37"/>
      <c r="V139" s="37"/>
      <c r="W139" s="37"/>
      <c r="X139" s="37"/>
      <c r="Y139" s="37"/>
      <c r="Z139" s="37"/>
      <c r="AA139" s="37"/>
      <c r="AB139" s="37"/>
      <c r="AC139" s="37"/>
      <c r="AD139" s="37"/>
      <c r="AE139" s="37"/>
      <c r="AR139" s="206" t="s">
        <v>104</v>
      </c>
      <c r="AT139" s="206" t="s">
        <v>264</v>
      </c>
      <c r="AU139" s="206" t="s">
        <v>91</v>
      </c>
      <c r="AY139" s="19" t="s">
        <v>262</v>
      </c>
      <c r="BE139" s="207">
        <f>IF(N139="základní",J139,0)</f>
        <v>0</v>
      </c>
      <c r="BF139" s="207">
        <f>IF(N139="snížená",J139,0)</f>
        <v>0</v>
      </c>
      <c r="BG139" s="207">
        <f>IF(N139="zákl. přenesená",J139,0)</f>
        <v>0</v>
      </c>
      <c r="BH139" s="207">
        <f>IF(N139="sníž. přenesená",J139,0)</f>
        <v>0</v>
      </c>
      <c r="BI139" s="207">
        <f>IF(N139="nulová",J139,0)</f>
        <v>0</v>
      </c>
      <c r="BJ139" s="19" t="s">
        <v>89</v>
      </c>
      <c r="BK139" s="207">
        <f>ROUND(I139*H139,2)</f>
        <v>0</v>
      </c>
      <c r="BL139" s="19" t="s">
        <v>104</v>
      </c>
      <c r="BM139" s="206" t="s">
        <v>657</v>
      </c>
    </row>
    <row r="140" spans="1:65" s="2" customFormat="1" ht="16.5" customHeight="1">
      <c r="A140" s="37"/>
      <c r="B140" s="38"/>
      <c r="C140" s="195" t="s">
        <v>467</v>
      </c>
      <c r="D140" s="195" t="s">
        <v>264</v>
      </c>
      <c r="E140" s="196" t="s">
        <v>7768</v>
      </c>
      <c r="F140" s="197" t="s">
        <v>7734</v>
      </c>
      <c r="G140" s="198" t="s">
        <v>518</v>
      </c>
      <c r="H140" s="199">
        <v>2</v>
      </c>
      <c r="I140" s="200"/>
      <c r="J140" s="201">
        <f>ROUND(I140*H140,2)</f>
        <v>0</v>
      </c>
      <c r="K140" s="197" t="s">
        <v>44</v>
      </c>
      <c r="L140" s="42"/>
      <c r="M140" s="202" t="s">
        <v>44</v>
      </c>
      <c r="N140" s="203" t="s">
        <v>53</v>
      </c>
      <c r="O140" s="67"/>
      <c r="P140" s="204">
        <f>O140*H140</f>
        <v>0</v>
      </c>
      <c r="Q140" s="204">
        <v>0</v>
      </c>
      <c r="R140" s="204">
        <f>Q140*H140</f>
        <v>0</v>
      </c>
      <c r="S140" s="204">
        <v>0</v>
      </c>
      <c r="T140" s="205">
        <f>S140*H140</f>
        <v>0</v>
      </c>
      <c r="U140" s="37"/>
      <c r="V140" s="37"/>
      <c r="W140" s="37"/>
      <c r="X140" s="37"/>
      <c r="Y140" s="37"/>
      <c r="Z140" s="37"/>
      <c r="AA140" s="37"/>
      <c r="AB140" s="37"/>
      <c r="AC140" s="37"/>
      <c r="AD140" s="37"/>
      <c r="AE140" s="37"/>
      <c r="AR140" s="206" t="s">
        <v>104</v>
      </c>
      <c r="AT140" s="206" t="s">
        <v>264</v>
      </c>
      <c r="AU140" s="206" t="s">
        <v>91</v>
      </c>
      <c r="AY140" s="19" t="s">
        <v>262</v>
      </c>
      <c r="BE140" s="207">
        <f>IF(N140="základní",J140,0)</f>
        <v>0</v>
      </c>
      <c r="BF140" s="207">
        <f>IF(N140="snížená",J140,0)</f>
        <v>0</v>
      </c>
      <c r="BG140" s="207">
        <f>IF(N140="zákl. přenesená",J140,0)</f>
        <v>0</v>
      </c>
      <c r="BH140" s="207">
        <f>IF(N140="sníž. přenesená",J140,0)</f>
        <v>0</v>
      </c>
      <c r="BI140" s="207">
        <f>IF(N140="nulová",J140,0)</f>
        <v>0</v>
      </c>
      <c r="BJ140" s="19" t="s">
        <v>89</v>
      </c>
      <c r="BK140" s="207">
        <f>ROUND(I140*H140,2)</f>
        <v>0</v>
      </c>
      <c r="BL140" s="19" t="s">
        <v>104</v>
      </c>
      <c r="BM140" s="206" t="s">
        <v>668</v>
      </c>
    </row>
    <row r="141" spans="1:65" s="2" customFormat="1" ht="16.5" customHeight="1">
      <c r="A141" s="37"/>
      <c r="B141" s="38"/>
      <c r="C141" s="195" t="s">
        <v>475</v>
      </c>
      <c r="D141" s="195" t="s">
        <v>264</v>
      </c>
      <c r="E141" s="196" t="s">
        <v>7769</v>
      </c>
      <c r="F141" s="197" t="s">
        <v>7736</v>
      </c>
      <c r="G141" s="198" t="s">
        <v>518</v>
      </c>
      <c r="H141" s="199">
        <v>3</v>
      </c>
      <c r="I141" s="200"/>
      <c r="J141" s="201">
        <f>ROUND(I141*H141,2)</f>
        <v>0</v>
      </c>
      <c r="K141" s="197" t="s">
        <v>44</v>
      </c>
      <c r="L141" s="42"/>
      <c r="M141" s="202" t="s">
        <v>44</v>
      </c>
      <c r="N141" s="203" t="s">
        <v>53</v>
      </c>
      <c r="O141" s="67"/>
      <c r="P141" s="204">
        <f>O141*H141</f>
        <v>0</v>
      </c>
      <c r="Q141" s="204">
        <v>0</v>
      </c>
      <c r="R141" s="204">
        <f>Q141*H141</f>
        <v>0</v>
      </c>
      <c r="S141" s="204">
        <v>0</v>
      </c>
      <c r="T141" s="205">
        <f>S141*H141</f>
        <v>0</v>
      </c>
      <c r="U141" s="37"/>
      <c r="V141" s="37"/>
      <c r="W141" s="37"/>
      <c r="X141" s="37"/>
      <c r="Y141" s="37"/>
      <c r="Z141" s="37"/>
      <c r="AA141" s="37"/>
      <c r="AB141" s="37"/>
      <c r="AC141" s="37"/>
      <c r="AD141" s="37"/>
      <c r="AE141" s="37"/>
      <c r="AR141" s="206" t="s">
        <v>104</v>
      </c>
      <c r="AT141" s="206" t="s">
        <v>264</v>
      </c>
      <c r="AU141" s="206" t="s">
        <v>91</v>
      </c>
      <c r="AY141" s="19" t="s">
        <v>262</v>
      </c>
      <c r="BE141" s="207">
        <f>IF(N141="základní",J141,0)</f>
        <v>0</v>
      </c>
      <c r="BF141" s="207">
        <f>IF(N141="snížená",J141,0)</f>
        <v>0</v>
      </c>
      <c r="BG141" s="207">
        <f>IF(N141="zákl. přenesená",J141,0)</f>
        <v>0</v>
      </c>
      <c r="BH141" s="207">
        <f>IF(N141="sníž. přenesená",J141,0)</f>
        <v>0</v>
      </c>
      <c r="BI141" s="207">
        <f>IF(N141="nulová",J141,0)</f>
        <v>0</v>
      </c>
      <c r="BJ141" s="19" t="s">
        <v>89</v>
      </c>
      <c r="BK141" s="207">
        <f>ROUND(I141*H141,2)</f>
        <v>0</v>
      </c>
      <c r="BL141" s="19" t="s">
        <v>104</v>
      </c>
      <c r="BM141" s="206" t="s">
        <v>708</v>
      </c>
    </row>
    <row r="142" spans="1:65" s="2" customFormat="1" ht="16.5" customHeight="1">
      <c r="A142" s="37"/>
      <c r="B142" s="38"/>
      <c r="C142" s="195" t="s">
        <v>7</v>
      </c>
      <c r="D142" s="195" t="s">
        <v>264</v>
      </c>
      <c r="E142" s="196" t="s">
        <v>7770</v>
      </c>
      <c r="F142" s="197" t="s">
        <v>7738</v>
      </c>
      <c r="G142" s="198" t="s">
        <v>518</v>
      </c>
      <c r="H142" s="199">
        <v>11</v>
      </c>
      <c r="I142" s="200"/>
      <c r="J142" s="201">
        <f>ROUND(I142*H142,2)</f>
        <v>0</v>
      </c>
      <c r="K142" s="197" t="s">
        <v>44</v>
      </c>
      <c r="L142" s="42"/>
      <c r="M142" s="202" t="s">
        <v>44</v>
      </c>
      <c r="N142" s="203" t="s">
        <v>53</v>
      </c>
      <c r="O142" s="67"/>
      <c r="P142" s="204">
        <f>O142*H142</f>
        <v>0</v>
      </c>
      <c r="Q142" s="204">
        <v>0</v>
      </c>
      <c r="R142" s="204">
        <f>Q142*H142</f>
        <v>0</v>
      </c>
      <c r="S142" s="204">
        <v>0</v>
      </c>
      <c r="T142" s="205">
        <f>S142*H142</f>
        <v>0</v>
      </c>
      <c r="U142" s="37"/>
      <c r="V142" s="37"/>
      <c r="W142" s="37"/>
      <c r="X142" s="37"/>
      <c r="Y142" s="37"/>
      <c r="Z142" s="37"/>
      <c r="AA142" s="37"/>
      <c r="AB142" s="37"/>
      <c r="AC142" s="37"/>
      <c r="AD142" s="37"/>
      <c r="AE142" s="37"/>
      <c r="AR142" s="206" t="s">
        <v>104</v>
      </c>
      <c r="AT142" s="206" t="s">
        <v>264</v>
      </c>
      <c r="AU142" s="206" t="s">
        <v>91</v>
      </c>
      <c r="AY142" s="19" t="s">
        <v>262</v>
      </c>
      <c r="BE142" s="207">
        <f>IF(N142="základní",J142,0)</f>
        <v>0</v>
      </c>
      <c r="BF142" s="207">
        <f>IF(N142="snížená",J142,0)</f>
        <v>0</v>
      </c>
      <c r="BG142" s="207">
        <f>IF(N142="zákl. přenesená",J142,0)</f>
        <v>0</v>
      </c>
      <c r="BH142" s="207">
        <f>IF(N142="sníž. přenesená",J142,0)</f>
        <v>0</v>
      </c>
      <c r="BI142" s="207">
        <f>IF(N142="nulová",J142,0)</f>
        <v>0</v>
      </c>
      <c r="BJ142" s="19" t="s">
        <v>89</v>
      </c>
      <c r="BK142" s="207">
        <f>ROUND(I142*H142,2)</f>
        <v>0</v>
      </c>
      <c r="BL142" s="19" t="s">
        <v>104</v>
      </c>
      <c r="BM142" s="206" t="s">
        <v>718</v>
      </c>
    </row>
    <row r="143" spans="1:65" s="2" customFormat="1" ht="16.5" customHeight="1">
      <c r="A143" s="37"/>
      <c r="B143" s="38"/>
      <c r="C143" s="195" t="s">
        <v>496</v>
      </c>
      <c r="D143" s="195" t="s">
        <v>264</v>
      </c>
      <c r="E143" s="196" t="s">
        <v>7771</v>
      </c>
      <c r="F143" s="197" t="s">
        <v>7740</v>
      </c>
      <c r="G143" s="198" t="s">
        <v>518</v>
      </c>
      <c r="H143" s="199">
        <v>1</v>
      </c>
      <c r="I143" s="200"/>
      <c r="J143" s="201">
        <f>ROUND(I143*H143,2)</f>
        <v>0</v>
      </c>
      <c r="K143" s="197" t="s">
        <v>44</v>
      </c>
      <c r="L143" s="42"/>
      <c r="M143" s="202" t="s">
        <v>44</v>
      </c>
      <c r="N143" s="203" t="s">
        <v>53</v>
      </c>
      <c r="O143" s="67"/>
      <c r="P143" s="204">
        <f>O143*H143</f>
        <v>0</v>
      </c>
      <c r="Q143" s="204">
        <v>0</v>
      </c>
      <c r="R143" s="204">
        <f>Q143*H143</f>
        <v>0</v>
      </c>
      <c r="S143" s="204">
        <v>0</v>
      </c>
      <c r="T143" s="205">
        <f>S143*H143</f>
        <v>0</v>
      </c>
      <c r="U143" s="37"/>
      <c r="V143" s="37"/>
      <c r="W143" s="37"/>
      <c r="X143" s="37"/>
      <c r="Y143" s="37"/>
      <c r="Z143" s="37"/>
      <c r="AA143" s="37"/>
      <c r="AB143" s="37"/>
      <c r="AC143" s="37"/>
      <c r="AD143" s="37"/>
      <c r="AE143" s="37"/>
      <c r="AR143" s="206" t="s">
        <v>104</v>
      </c>
      <c r="AT143" s="206" t="s">
        <v>264</v>
      </c>
      <c r="AU143" s="206" t="s">
        <v>91</v>
      </c>
      <c r="AY143" s="19" t="s">
        <v>262</v>
      </c>
      <c r="BE143" s="207">
        <f>IF(N143="základní",J143,0)</f>
        <v>0</v>
      </c>
      <c r="BF143" s="207">
        <f>IF(N143="snížená",J143,0)</f>
        <v>0</v>
      </c>
      <c r="BG143" s="207">
        <f>IF(N143="zákl. přenesená",J143,0)</f>
        <v>0</v>
      </c>
      <c r="BH143" s="207">
        <f>IF(N143="sníž. přenesená",J143,0)</f>
        <v>0</v>
      </c>
      <c r="BI143" s="207">
        <f>IF(N143="nulová",J143,0)</f>
        <v>0</v>
      </c>
      <c r="BJ143" s="19" t="s">
        <v>89</v>
      </c>
      <c r="BK143" s="207">
        <f>ROUND(I143*H143,2)</f>
        <v>0</v>
      </c>
      <c r="BL143" s="19" t="s">
        <v>104</v>
      </c>
      <c r="BM143" s="206" t="s">
        <v>733</v>
      </c>
    </row>
    <row r="144" spans="1:65" s="12" customFormat="1" ht="22.75" customHeight="1">
      <c r="B144" s="179"/>
      <c r="C144" s="180"/>
      <c r="D144" s="181" t="s">
        <v>81</v>
      </c>
      <c r="E144" s="193" t="s">
        <v>5268</v>
      </c>
      <c r="F144" s="193" t="s">
        <v>7741</v>
      </c>
      <c r="G144" s="180"/>
      <c r="H144" s="180"/>
      <c r="I144" s="183"/>
      <c r="J144" s="194">
        <f>BK144</f>
        <v>0</v>
      </c>
      <c r="K144" s="180"/>
      <c r="L144" s="185"/>
      <c r="M144" s="186"/>
      <c r="N144" s="187"/>
      <c r="O144" s="187"/>
      <c r="P144" s="188">
        <f>SUM(P145:P150)</f>
        <v>0</v>
      </c>
      <c r="Q144" s="187"/>
      <c r="R144" s="188">
        <f>SUM(R145:R150)</f>
        <v>0</v>
      </c>
      <c r="S144" s="187"/>
      <c r="T144" s="189">
        <f>SUM(T145:T150)</f>
        <v>0</v>
      </c>
      <c r="AR144" s="190" t="s">
        <v>89</v>
      </c>
      <c r="AT144" s="191" t="s">
        <v>81</v>
      </c>
      <c r="AU144" s="191" t="s">
        <v>89</v>
      </c>
      <c r="AY144" s="190" t="s">
        <v>262</v>
      </c>
      <c r="BK144" s="192">
        <f>SUM(BK145:BK150)</f>
        <v>0</v>
      </c>
    </row>
    <row r="145" spans="1:65" s="2" customFormat="1" ht="16.5" customHeight="1">
      <c r="A145" s="37"/>
      <c r="B145" s="38"/>
      <c r="C145" s="195" t="s">
        <v>511</v>
      </c>
      <c r="D145" s="195" t="s">
        <v>264</v>
      </c>
      <c r="E145" s="196" t="s">
        <v>7772</v>
      </c>
      <c r="F145" s="197" t="s">
        <v>7743</v>
      </c>
      <c r="G145" s="198" t="s">
        <v>518</v>
      </c>
      <c r="H145" s="199">
        <v>2</v>
      </c>
      <c r="I145" s="200"/>
      <c r="J145" s="201">
        <f t="shared" ref="J145:J150" si="0">ROUND(I145*H145,2)</f>
        <v>0</v>
      </c>
      <c r="K145" s="197" t="s">
        <v>44</v>
      </c>
      <c r="L145" s="42"/>
      <c r="M145" s="202" t="s">
        <v>44</v>
      </c>
      <c r="N145" s="203" t="s">
        <v>53</v>
      </c>
      <c r="O145" s="67"/>
      <c r="P145" s="204">
        <f t="shared" ref="P145:P150" si="1">O145*H145</f>
        <v>0</v>
      </c>
      <c r="Q145" s="204">
        <v>0</v>
      </c>
      <c r="R145" s="204">
        <f t="shared" ref="R145:R150" si="2">Q145*H145</f>
        <v>0</v>
      </c>
      <c r="S145" s="204">
        <v>0</v>
      </c>
      <c r="T145" s="205">
        <f t="shared" ref="T145:T150" si="3">S145*H145</f>
        <v>0</v>
      </c>
      <c r="U145" s="37"/>
      <c r="V145" s="37"/>
      <c r="W145" s="37"/>
      <c r="X145" s="37"/>
      <c r="Y145" s="37"/>
      <c r="Z145" s="37"/>
      <c r="AA145" s="37"/>
      <c r="AB145" s="37"/>
      <c r="AC145" s="37"/>
      <c r="AD145" s="37"/>
      <c r="AE145" s="37"/>
      <c r="AR145" s="206" t="s">
        <v>104</v>
      </c>
      <c r="AT145" s="206" t="s">
        <v>264</v>
      </c>
      <c r="AU145" s="206" t="s">
        <v>91</v>
      </c>
      <c r="AY145" s="19" t="s">
        <v>262</v>
      </c>
      <c r="BE145" s="207">
        <f t="shared" ref="BE145:BE150" si="4">IF(N145="základní",J145,0)</f>
        <v>0</v>
      </c>
      <c r="BF145" s="207">
        <f t="shared" ref="BF145:BF150" si="5">IF(N145="snížená",J145,0)</f>
        <v>0</v>
      </c>
      <c r="BG145" s="207">
        <f t="shared" ref="BG145:BG150" si="6">IF(N145="zákl. přenesená",J145,0)</f>
        <v>0</v>
      </c>
      <c r="BH145" s="207">
        <f t="shared" ref="BH145:BH150" si="7">IF(N145="sníž. přenesená",J145,0)</f>
        <v>0</v>
      </c>
      <c r="BI145" s="207">
        <f t="shared" ref="BI145:BI150" si="8">IF(N145="nulová",J145,0)</f>
        <v>0</v>
      </c>
      <c r="BJ145" s="19" t="s">
        <v>89</v>
      </c>
      <c r="BK145" s="207">
        <f t="shared" ref="BK145:BK150" si="9">ROUND(I145*H145,2)</f>
        <v>0</v>
      </c>
      <c r="BL145" s="19" t="s">
        <v>104</v>
      </c>
      <c r="BM145" s="206" t="s">
        <v>744</v>
      </c>
    </row>
    <row r="146" spans="1:65" s="2" customFormat="1" ht="16.5" customHeight="1">
      <c r="A146" s="37"/>
      <c r="B146" s="38"/>
      <c r="C146" s="195" t="s">
        <v>515</v>
      </c>
      <c r="D146" s="195" t="s">
        <v>264</v>
      </c>
      <c r="E146" s="196" t="s">
        <v>7773</v>
      </c>
      <c r="F146" s="197" t="s">
        <v>7745</v>
      </c>
      <c r="G146" s="198" t="s">
        <v>518</v>
      </c>
      <c r="H146" s="199">
        <v>2</v>
      </c>
      <c r="I146" s="200"/>
      <c r="J146" s="201">
        <f t="shared" si="0"/>
        <v>0</v>
      </c>
      <c r="K146" s="197" t="s">
        <v>44</v>
      </c>
      <c r="L146" s="42"/>
      <c r="M146" s="202" t="s">
        <v>44</v>
      </c>
      <c r="N146" s="203" t="s">
        <v>53</v>
      </c>
      <c r="O146" s="67"/>
      <c r="P146" s="204">
        <f t="shared" si="1"/>
        <v>0</v>
      </c>
      <c r="Q146" s="204">
        <v>0</v>
      </c>
      <c r="R146" s="204">
        <f t="shared" si="2"/>
        <v>0</v>
      </c>
      <c r="S146" s="204">
        <v>0</v>
      </c>
      <c r="T146" s="205">
        <f t="shared" si="3"/>
        <v>0</v>
      </c>
      <c r="U146" s="37"/>
      <c r="V146" s="37"/>
      <c r="W146" s="37"/>
      <c r="X146" s="37"/>
      <c r="Y146" s="37"/>
      <c r="Z146" s="37"/>
      <c r="AA146" s="37"/>
      <c r="AB146" s="37"/>
      <c r="AC146" s="37"/>
      <c r="AD146" s="37"/>
      <c r="AE146" s="37"/>
      <c r="AR146" s="206" t="s">
        <v>104</v>
      </c>
      <c r="AT146" s="206" t="s">
        <v>264</v>
      </c>
      <c r="AU146" s="206" t="s">
        <v>91</v>
      </c>
      <c r="AY146" s="19" t="s">
        <v>262</v>
      </c>
      <c r="BE146" s="207">
        <f t="shared" si="4"/>
        <v>0</v>
      </c>
      <c r="BF146" s="207">
        <f t="shared" si="5"/>
        <v>0</v>
      </c>
      <c r="BG146" s="207">
        <f t="shared" si="6"/>
        <v>0</v>
      </c>
      <c r="BH146" s="207">
        <f t="shared" si="7"/>
        <v>0</v>
      </c>
      <c r="BI146" s="207">
        <f t="shared" si="8"/>
        <v>0</v>
      </c>
      <c r="BJ146" s="19" t="s">
        <v>89</v>
      </c>
      <c r="BK146" s="207">
        <f t="shared" si="9"/>
        <v>0</v>
      </c>
      <c r="BL146" s="19" t="s">
        <v>104</v>
      </c>
      <c r="BM146" s="206" t="s">
        <v>903</v>
      </c>
    </row>
    <row r="147" spans="1:65" s="2" customFormat="1" ht="16.5" customHeight="1">
      <c r="A147" s="37"/>
      <c r="B147" s="38"/>
      <c r="C147" s="195" t="s">
        <v>523</v>
      </c>
      <c r="D147" s="195" t="s">
        <v>264</v>
      </c>
      <c r="E147" s="196" t="s">
        <v>7774</v>
      </c>
      <c r="F147" s="197" t="s">
        <v>7747</v>
      </c>
      <c r="G147" s="198" t="s">
        <v>518</v>
      </c>
      <c r="H147" s="199">
        <v>3</v>
      </c>
      <c r="I147" s="200"/>
      <c r="J147" s="201">
        <f t="shared" si="0"/>
        <v>0</v>
      </c>
      <c r="K147" s="197" t="s">
        <v>44</v>
      </c>
      <c r="L147" s="42"/>
      <c r="M147" s="202" t="s">
        <v>44</v>
      </c>
      <c r="N147" s="203" t="s">
        <v>53</v>
      </c>
      <c r="O147" s="67"/>
      <c r="P147" s="204">
        <f t="shared" si="1"/>
        <v>0</v>
      </c>
      <c r="Q147" s="204">
        <v>0</v>
      </c>
      <c r="R147" s="204">
        <f t="shared" si="2"/>
        <v>0</v>
      </c>
      <c r="S147" s="204">
        <v>0</v>
      </c>
      <c r="T147" s="205">
        <f t="shared" si="3"/>
        <v>0</v>
      </c>
      <c r="U147" s="37"/>
      <c r="V147" s="37"/>
      <c r="W147" s="37"/>
      <c r="X147" s="37"/>
      <c r="Y147" s="37"/>
      <c r="Z147" s="37"/>
      <c r="AA147" s="37"/>
      <c r="AB147" s="37"/>
      <c r="AC147" s="37"/>
      <c r="AD147" s="37"/>
      <c r="AE147" s="37"/>
      <c r="AR147" s="206" t="s">
        <v>104</v>
      </c>
      <c r="AT147" s="206" t="s">
        <v>264</v>
      </c>
      <c r="AU147" s="206" t="s">
        <v>91</v>
      </c>
      <c r="AY147" s="19" t="s">
        <v>262</v>
      </c>
      <c r="BE147" s="207">
        <f t="shared" si="4"/>
        <v>0</v>
      </c>
      <c r="BF147" s="207">
        <f t="shared" si="5"/>
        <v>0</v>
      </c>
      <c r="BG147" s="207">
        <f t="shared" si="6"/>
        <v>0</v>
      </c>
      <c r="BH147" s="207">
        <f t="shared" si="7"/>
        <v>0</v>
      </c>
      <c r="BI147" s="207">
        <f t="shared" si="8"/>
        <v>0</v>
      </c>
      <c r="BJ147" s="19" t="s">
        <v>89</v>
      </c>
      <c r="BK147" s="207">
        <f t="shared" si="9"/>
        <v>0</v>
      </c>
      <c r="BL147" s="19" t="s">
        <v>104</v>
      </c>
      <c r="BM147" s="206" t="s">
        <v>939</v>
      </c>
    </row>
    <row r="148" spans="1:65" s="2" customFormat="1" ht="16.5" customHeight="1">
      <c r="A148" s="37"/>
      <c r="B148" s="38"/>
      <c r="C148" s="195" t="s">
        <v>529</v>
      </c>
      <c r="D148" s="195" t="s">
        <v>264</v>
      </c>
      <c r="E148" s="196" t="s">
        <v>7775</v>
      </c>
      <c r="F148" s="197" t="s">
        <v>7749</v>
      </c>
      <c r="G148" s="198" t="s">
        <v>518</v>
      </c>
      <c r="H148" s="199">
        <v>67</v>
      </c>
      <c r="I148" s="200"/>
      <c r="J148" s="201">
        <f t="shared" si="0"/>
        <v>0</v>
      </c>
      <c r="K148" s="197" t="s">
        <v>44</v>
      </c>
      <c r="L148" s="42"/>
      <c r="M148" s="202" t="s">
        <v>44</v>
      </c>
      <c r="N148" s="203" t="s">
        <v>53</v>
      </c>
      <c r="O148" s="67"/>
      <c r="P148" s="204">
        <f t="shared" si="1"/>
        <v>0</v>
      </c>
      <c r="Q148" s="204">
        <v>0</v>
      </c>
      <c r="R148" s="204">
        <f t="shared" si="2"/>
        <v>0</v>
      </c>
      <c r="S148" s="204">
        <v>0</v>
      </c>
      <c r="T148" s="205">
        <f t="shared" si="3"/>
        <v>0</v>
      </c>
      <c r="U148" s="37"/>
      <c r="V148" s="37"/>
      <c r="W148" s="37"/>
      <c r="X148" s="37"/>
      <c r="Y148" s="37"/>
      <c r="Z148" s="37"/>
      <c r="AA148" s="37"/>
      <c r="AB148" s="37"/>
      <c r="AC148" s="37"/>
      <c r="AD148" s="37"/>
      <c r="AE148" s="37"/>
      <c r="AR148" s="206" t="s">
        <v>104</v>
      </c>
      <c r="AT148" s="206" t="s">
        <v>264</v>
      </c>
      <c r="AU148" s="206" t="s">
        <v>91</v>
      </c>
      <c r="AY148" s="19" t="s">
        <v>262</v>
      </c>
      <c r="BE148" s="207">
        <f t="shared" si="4"/>
        <v>0</v>
      </c>
      <c r="BF148" s="207">
        <f t="shared" si="5"/>
        <v>0</v>
      </c>
      <c r="BG148" s="207">
        <f t="shared" si="6"/>
        <v>0</v>
      </c>
      <c r="BH148" s="207">
        <f t="shared" si="7"/>
        <v>0</v>
      </c>
      <c r="BI148" s="207">
        <f t="shared" si="8"/>
        <v>0</v>
      </c>
      <c r="BJ148" s="19" t="s">
        <v>89</v>
      </c>
      <c r="BK148" s="207">
        <f t="shared" si="9"/>
        <v>0</v>
      </c>
      <c r="BL148" s="19" t="s">
        <v>104</v>
      </c>
      <c r="BM148" s="206" t="s">
        <v>955</v>
      </c>
    </row>
    <row r="149" spans="1:65" s="2" customFormat="1" ht="16.5" customHeight="1">
      <c r="A149" s="37"/>
      <c r="B149" s="38"/>
      <c r="C149" s="195" t="s">
        <v>539</v>
      </c>
      <c r="D149" s="195" t="s">
        <v>264</v>
      </c>
      <c r="E149" s="196" t="s">
        <v>7776</v>
      </c>
      <c r="F149" s="197" t="s">
        <v>7751</v>
      </c>
      <c r="G149" s="198" t="s">
        <v>518</v>
      </c>
      <c r="H149" s="199">
        <v>7</v>
      </c>
      <c r="I149" s="200"/>
      <c r="J149" s="201">
        <f t="shared" si="0"/>
        <v>0</v>
      </c>
      <c r="K149" s="197" t="s">
        <v>44</v>
      </c>
      <c r="L149" s="42"/>
      <c r="M149" s="202" t="s">
        <v>44</v>
      </c>
      <c r="N149" s="203" t="s">
        <v>53</v>
      </c>
      <c r="O149" s="67"/>
      <c r="P149" s="204">
        <f t="shared" si="1"/>
        <v>0</v>
      </c>
      <c r="Q149" s="204">
        <v>0</v>
      </c>
      <c r="R149" s="204">
        <f t="shared" si="2"/>
        <v>0</v>
      </c>
      <c r="S149" s="204">
        <v>0</v>
      </c>
      <c r="T149" s="205">
        <f t="shared" si="3"/>
        <v>0</v>
      </c>
      <c r="U149" s="37"/>
      <c r="V149" s="37"/>
      <c r="W149" s="37"/>
      <c r="X149" s="37"/>
      <c r="Y149" s="37"/>
      <c r="Z149" s="37"/>
      <c r="AA149" s="37"/>
      <c r="AB149" s="37"/>
      <c r="AC149" s="37"/>
      <c r="AD149" s="37"/>
      <c r="AE149" s="37"/>
      <c r="AR149" s="206" t="s">
        <v>104</v>
      </c>
      <c r="AT149" s="206" t="s">
        <v>264</v>
      </c>
      <c r="AU149" s="206" t="s">
        <v>91</v>
      </c>
      <c r="AY149" s="19" t="s">
        <v>262</v>
      </c>
      <c r="BE149" s="207">
        <f t="shared" si="4"/>
        <v>0</v>
      </c>
      <c r="BF149" s="207">
        <f t="shared" si="5"/>
        <v>0</v>
      </c>
      <c r="BG149" s="207">
        <f t="shared" si="6"/>
        <v>0</v>
      </c>
      <c r="BH149" s="207">
        <f t="shared" si="7"/>
        <v>0</v>
      </c>
      <c r="BI149" s="207">
        <f t="shared" si="8"/>
        <v>0</v>
      </c>
      <c r="BJ149" s="19" t="s">
        <v>89</v>
      </c>
      <c r="BK149" s="207">
        <f t="shared" si="9"/>
        <v>0</v>
      </c>
      <c r="BL149" s="19" t="s">
        <v>104</v>
      </c>
      <c r="BM149" s="206" t="s">
        <v>982</v>
      </c>
    </row>
    <row r="150" spans="1:65" s="2" customFormat="1" ht="16.5" customHeight="1">
      <c r="A150" s="37"/>
      <c r="B150" s="38"/>
      <c r="C150" s="195" t="s">
        <v>546</v>
      </c>
      <c r="D150" s="195" t="s">
        <v>264</v>
      </c>
      <c r="E150" s="196" t="s">
        <v>7777</v>
      </c>
      <c r="F150" s="197" t="s">
        <v>7753</v>
      </c>
      <c r="G150" s="198" t="s">
        <v>518</v>
      </c>
      <c r="H150" s="199">
        <v>1</v>
      </c>
      <c r="I150" s="200"/>
      <c r="J150" s="201">
        <f t="shared" si="0"/>
        <v>0</v>
      </c>
      <c r="K150" s="197" t="s">
        <v>44</v>
      </c>
      <c r="L150" s="42"/>
      <c r="M150" s="202" t="s">
        <v>44</v>
      </c>
      <c r="N150" s="203" t="s">
        <v>53</v>
      </c>
      <c r="O150" s="67"/>
      <c r="P150" s="204">
        <f t="shared" si="1"/>
        <v>0</v>
      </c>
      <c r="Q150" s="204">
        <v>0</v>
      </c>
      <c r="R150" s="204">
        <f t="shared" si="2"/>
        <v>0</v>
      </c>
      <c r="S150" s="204">
        <v>0</v>
      </c>
      <c r="T150" s="205">
        <f t="shared" si="3"/>
        <v>0</v>
      </c>
      <c r="U150" s="37"/>
      <c r="V150" s="37"/>
      <c r="W150" s="37"/>
      <c r="X150" s="37"/>
      <c r="Y150" s="37"/>
      <c r="Z150" s="37"/>
      <c r="AA150" s="37"/>
      <c r="AB150" s="37"/>
      <c r="AC150" s="37"/>
      <c r="AD150" s="37"/>
      <c r="AE150" s="37"/>
      <c r="AR150" s="206" t="s">
        <v>104</v>
      </c>
      <c r="AT150" s="206" t="s">
        <v>264</v>
      </c>
      <c r="AU150" s="206" t="s">
        <v>91</v>
      </c>
      <c r="AY150" s="19" t="s">
        <v>262</v>
      </c>
      <c r="BE150" s="207">
        <f t="shared" si="4"/>
        <v>0</v>
      </c>
      <c r="BF150" s="207">
        <f t="shared" si="5"/>
        <v>0</v>
      </c>
      <c r="BG150" s="207">
        <f t="shared" si="6"/>
        <v>0</v>
      </c>
      <c r="BH150" s="207">
        <f t="shared" si="7"/>
        <v>0</v>
      </c>
      <c r="BI150" s="207">
        <f t="shared" si="8"/>
        <v>0</v>
      </c>
      <c r="BJ150" s="19" t="s">
        <v>89</v>
      </c>
      <c r="BK150" s="207">
        <f t="shared" si="9"/>
        <v>0</v>
      </c>
      <c r="BL150" s="19" t="s">
        <v>104</v>
      </c>
      <c r="BM150" s="206" t="s">
        <v>1014</v>
      </c>
    </row>
    <row r="151" spans="1:65" s="12" customFormat="1" ht="22.75" customHeight="1">
      <c r="B151" s="179"/>
      <c r="C151" s="180"/>
      <c r="D151" s="181" t="s">
        <v>81</v>
      </c>
      <c r="E151" s="193" t="s">
        <v>5320</v>
      </c>
      <c r="F151" s="193" t="s">
        <v>7754</v>
      </c>
      <c r="G151" s="180"/>
      <c r="H151" s="180"/>
      <c r="I151" s="183"/>
      <c r="J151" s="194">
        <f>BK151</f>
        <v>0</v>
      </c>
      <c r="K151" s="180"/>
      <c r="L151" s="185"/>
      <c r="M151" s="186"/>
      <c r="N151" s="187"/>
      <c r="O151" s="187"/>
      <c r="P151" s="188">
        <f>SUM(P152:P154)</f>
        <v>0</v>
      </c>
      <c r="Q151" s="187"/>
      <c r="R151" s="188">
        <f>SUM(R152:R154)</f>
        <v>0</v>
      </c>
      <c r="S151" s="187"/>
      <c r="T151" s="189">
        <f>SUM(T152:T154)</f>
        <v>0</v>
      </c>
      <c r="AR151" s="190" t="s">
        <v>89</v>
      </c>
      <c r="AT151" s="191" t="s">
        <v>81</v>
      </c>
      <c r="AU151" s="191" t="s">
        <v>89</v>
      </c>
      <c r="AY151" s="190" t="s">
        <v>262</v>
      </c>
      <c r="BK151" s="192">
        <f>SUM(BK152:BK154)</f>
        <v>0</v>
      </c>
    </row>
    <row r="152" spans="1:65" s="2" customFormat="1" ht="16.5" customHeight="1">
      <c r="A152" s="37"/>
      <c r="B152" s="38"/>
      <c r="C152" s="195" t="s">
        <v>581</v>
      </c>
      <c r="D152" s="195" t="s">
        <v>264</v>
      </c>
      <c r="E152" s="196" t="s">
        <v>7778</v>
      </c>
      <c r="F152" s="197" t="s">
        <v>7756</v>
      </c>
      <c r="G152" s="198" t="s">
        <v>590</v>
      </c>
      <c r="H152" s="199">
        <v>840</v>
      </c>
      <c r="I152" s="200"/>
      <c r="J152" s="201">
        <f>ROUND(I152*H152,2)</f>
        <v>0</v>
      </c>
      <c r="K152" s="197" t="s">
        <v>44</v>
      </c>
      <c r="L152" s="42"/>
      <c r="M152" s="202" t="s">
        <v>44</v>
      </c>
      <c r="N152" s="203" t="s">
        <v>53</v>
      </c>
      <c r="O152" s="67"/>
      <c r="P152" s="204">
        <f>O152*H152</f>
        <v>0</v>
      </c>
      <c r="Q152" s="204">
        <v>0</v>
      </c>
      <c r="R152" s="204">
        <f>Q152*H152</f>
        <v>0</v>
      </c>
      <c r="S152" s="204">
        <v>0</v>
      </c>
      <c r="T152" s="205">
        <f>S152*H152</f>
        <v>0</v>
      </c>
      <c r="U152" s="37"/>
      <c r="V152" s="37"/>
      <c r="W152" s="37"/>
      <c r="X152" s="37"/>
      <c r="Y152" s="37"/>
      <c r="Z152" s="37"/>
      <c r="AA152" s="37"/>
      <c r="AB152" s="37"/>
      <c r="AC152" s="37"/>
      <c r="AD152" s="37"/>
      <c r="AE152" s="37"/>
      <c r="AR152" s="206" t="s">
        <v>104</v>
      </c>
      <c r="AT152" s="206" t="s">
        <v>264</v>
      </c>
      <c r="AU152" s="206" t="s">
        <v>91</v>
      </c>
      <c r="AY152" s="19" t="s">
        <v>262</v>
      </c>
      <c r="BE152" s="207">
        <f>IF(N152="základní",J152,0)</f>
        <v>0</v>
      </c>
      <c r="BF152" s="207">
        <f>IF(N152="snížená",J152,0)</f>
        <v>0</v>
      </c>
      <c r="BG152" s="207">
        <f>IF(N152="zákl. přenesená",J152,0)</f>
        <v>0</v>
      </c>
      <c r="BH152" s="207">
        <f>IF(N152="sníž. přenesená",J152,0)</f>
        <v>0</v>
      </c>
      <c r="BI152" s="207">
        <f>IF(N152="nulová",J152,0)</f>
        <v>0</v>
      </c>
      <c r="BJ152" s="19" t="s">
        <v>89</v>
      </c>
      <c r="BK152" s="207">
        <f>ROUND(I152*H152,2)</f>
        <v>0</v>
      </c>
      <c r="BL152" s="19" t="s">
        <v>104</v>
      </c>
      <c r="BM152" s="206" t="s">
        <v>1028</v>
      </c>
    </row>
    <row r="153" spans="1:65" s="2" customFormat="1" ht="16.5" customHeight="1">
      <c r="A153" s="37"/>
      <c r="B153" s="38"/>
      <c r="C153" s="195" t="s">
        <v>587</v>
      </c>
      <c r="D153" s="195" t="s">
        <v>264</v>
      </c>
      <c r="E153" s="196" t="s">
        <v>7779</v>
      </c>
      <c r="F153" s="197" t="s">
        <v>7758</v>
      </c>
      <c r="G153" s="198" t="s">
        <v>590</v>
      </c>
      <c r="H153" s="199">
        <v>820</v>
      </c>
      <c r="I153" s="200"/>
      <c r="J153" s="201">
        <f>ROUND(I153*H153,2)</f>
        <v>0</v>
      </c>
      <c r="K153" s="197" t="s">
        <v>44</v>
      </c>
      <c r="L153" s="42"/>
      <c r="M153" s="202" t="s">
        <v>44</v>
      </c>
      <c r="N153" s="203" t="s">
        <v>53</v>
      </c>
      <c r="O153" s="67"/>
      <c r="P153" s="204">
        <f>O153*H153</f>
        <v>0</v>
      </c>
      <c r="Q153" s="204">
        <v>0</v>
      </c>
      <c r="R153" s="204">
        <f>Q153*H153</f>
        <v>0</v>
      </c>
      <c r="S153" s="204">
        <v>0</v>
      </c>
      <c r="T153" s="205">
        <f>S153*H153</f>
        <v>0</v>
      </c>
      <c r="U153" s="37"/>
      <c r="V153" s="37"/>
      <c r="W153" s="37"/>
      <c r="X153" s="37"/>
      <c r="Y153" s="37"/>
      <c r="Z153" s="37"/>
      <c r="AA153" s="37"/>
      <c r="AB153" s="37"/>
      <c r="AC153" s="37"/>
      <c r="AD153" s="37"/>
      <c r="AE153" s="37"/>
      <c r="AR153" s="206" t="s">
        <v>104</v>
      </c>
      <c r="AT153" s="206" t="s">
        <v>264</v>
      </c>
      <c r="AU153" s="206" t="s">
        <v>91</v>
      </c>
      <c r="AY153" s="19" t="s">
        <v>262</v>
      </c>
      <c r="BE153" s="207">
        <f>IF(N153="základní",J153,0)</f>
        <v>0</v>
      </c>
      <c r="BF153" s="207">
        <f>IF(N153="snížená",J153,0)</f>
        <v>0</v>
      </c>
      <c r="BG153" s="207">
        <f>IF(N153="zákl. přenesená",J153,0)</f>
        <v>0</v>
      </c>
      <c r="BH153" s="207">
        <f>IF(N153="sníž. přenesená",J153,0)</f>
        <v>0</v>
      </c>
      <c r="BI153" s="207">
        <f>IF(N153="nulová",J153,0)</f>
        <v>0</v>
      </c>
      <c r="BJ153" s="19" t="s">
        <v>89</v>
      </c>
      <c r="BK153" s="207">
        <f>ROUND(I153*H153,2)</f>
        <v>0</v>
      </c>
      <c r="BL153" s="19" t="s">
        <v>104</v>
      </c>
      <c r="BM153" s="206" t="s">
        <v>1038</v>
      </c>
    </row>
    <row r="154" spans="1:65" s="2" customFormat="1" ht="16.5" customHeight="1">
      <c r="A154" s="37"/>
      <c r="B154" s="38"/>
      <c r="C154" s="195" t="s">
        <v>607</v>
      </c>
      <c r="D154" s="195" t="s">
        <v>264</v>
      </c>
      <c r="E154" s="196" t="s">
        <v>7780</v>
      </c>
      <c r="F154" s="197" t="s">
        <v>7760</v>
      </c>
      <c r="G154" s="198" t="s">
        <v>518</v>
      </c>
      <c r="H154" s="199">
        <v>83</v>
      </c>
      <c r="I154" s="200"/>
      <c r="J154" s="201">
        <f>ROUND(I154*H154,2)</f>
        <v>0</v>
      </c>
      <c r="K154" s="197" t="s">
        <v>44</v>
      </c>
      <c r="L154" s="42"/>
      <c r="M154" s="202" t="s">
        <v>44</v>
      </c>
      <c r="N154" s="203" t="s">
        <v>53</v>
      </c>
      <c r="O154" s="67"/>
      <c r="P154" s="204">
        <f>O154*H154</f>
        <v>0</v>
      </c>
      <c r="Q154" s="204">
        <v>0</v>
      </c>
      <c r="R154" s="204">
        <f>Q154*H154</f>
        <v>0</v>
      </c>
      <c r="S154" s="204">
        <v>0</v>
      </c>
      <c r="T154" s="205">
        <f>S154*H154</f>
        <v>0</v>
      </c>
      <c r="U154" s="37"/>
      <c r="V154" s="37"/>
      <c r="W154" s="37"/>
      <c r="X154" s="37"/>
      <c r="Y154" s="37"/>
      <c r="Z154" s="37"/>
      <c r="AA154" s="37"/>
      <c r="AB154" s="37"/>
      <c r="AC154" s="37"/>
      <c r="AD154" s="37"/>
      <c r="AE154" s="37"/>
      <c r="AR154" s="206" t="s">
        <v>104</v>
      </c>
      <c r="AT154" s="206" t="s">
        <v>264</v>
      </c>
      <c r="AU154" s="206" t="s">
        <v>91</v>
      </c>
      <c r="AY154" s="19" t="s">
        <v>262</v>
      </c>
      <c r="BE154" s="207">
        <f>IF(N154="základní",J154,0)</f>
        <v>0</v>
      </c>
      <c r="BF154" s="207">
        <f>IF(N154="snížená",J154,0)</f>
        <v>0</v>
      </c>
      <c r="BG154" s="207">
        <f>IF(N154="zákl. přenesená",J154,0)</f>
        <v>0</v>
      </c>
      <c r="BH154" s="207">
        <f>IF(N154="sníž. přenesená",J154,0)</f>
        <v>0</v>
      </c>
      <c r="BI154" s="207">
        <f>IF(N154="nulová",J154,0)</f>
        <v>0</v>
      </c>
      <c r="BJ154" s="19" t="s">
        <v>89</v>
      </c>
      <c r="BK154" s="207">
        <f>ROUND(I154*H154,2)</f>
        <v>0</v>
      </c>
      <c r="BL154" s="19" t="s">
        <v>104</v>
      </c>
      <c r="BM154" s="206" t="s">
        <v>1047</v>
      </c>
    </row>
    <row r="155" spans="1:65" s="12" customFormat="1" ht="22.75" customHeight="1">
      <c r="B155" s="179"/>
      <c r="C155" s="180"/>
      <c r="D155" s="181" t="s">
        <v>81</v>
      </c>
      <c r="E155" s="193" t="s">
        <v>5658</v>
      </c>
      <c r="F155" s="193" t="s">
        <v>7781</v>
      </c>
      <c r="G155" s="180"/>
      <c r="H155" s="180"/>
      <c r="I155" s="183"/>
      <c r="J155" s="194">
        <f>BK155</f>
        <v>0</v>
      </c>
      <c r="K155" s="180"/>
      <c r="L155" s="185"/>
      <c r="M155" s="186"/>
      <c r="N155" s="187"/>
      <c r="O155" s="187"/>
      <c r="P155" s="188">
        <f>SUM(P156:P157)</f>
        <v>0</v>
      </c>
      <c r="Q155" s="187"/>
      <c r="R155" s="188">
        <f>SUM(R156:R157)</f>
        <v>0</v>
      </c>
      <c r="S155" s="187"/>
      <c r="T155" s="189">
        <f>SUM(T156:T157)</f>
        <v>0</v>
      </c>
      <c r="AR155" s="190" t="s">
        <v>89</v>
      </c>
      <c r="AT155" s="191" t="s">
        <v>81</v>
      </c>
      <c r="AU155" s="191" t="s">
        <v>89</v>
      </c>
      <c r="AY155" s="190" t="s">
        <v>262</v>
      </c>
      <c r="BK155" s="192">
        <f>SUM(BK156:BK157)</f>
        <v>0</v>
      </c>
    </row>
    <row r="156" spans="1:65" s="2" customFormat="1" ht="16.5" customHeight="1">
      <c r="A156" s="37"/>
      <c r="B156" s="38"/>
      <c r="C156" s="195" t="s">
        <v>619</v>
      </c>
      <c r="D156" s="195" t="s">
        <v>264</v>
      </c>
      <c r="E156" s="196" t="s">
        <v>7782</v>
      </c>
      <c r="F156" s="197" t="s">
        <v>7783</v>
      </c>
      <c r="G156" s="198" t="s">
        <v>518</v>
      </c>
      <c r="H156" s="199">
        <v>26</v>
      </c>
      <c r="I156" s="200"/>
      <c r="J156" s="201">
        <f>ROUND(I156*H156,2)</f>
        <v>0</v>
      </c>
      <c r="K156" s="197" t="s">
        <v>44</v>
      </c>
      <c r="L156" s="42"/>
      <c r="M156" s="202" t="s">
        <v>44</v>
      </c>
      <c r="N156" s="203" t="s">
        <v>53</v>
      </c>
      <c r="O156" s="67"/>
      <c r="P156" s="204">
        <f>O156*H156</f>
        <v>0</v>
      </c>
      <c r="Q156" s="204">
        <v>0</v>
      </c>
      <c r="R156" s="204">
        <f>Q156*H156</f>
        <v>0</v>
      </c>
      <c r="S156" s="204">
        <v>0</v>
      </c>
      <c r="T156" s="205">
        <f>S156*H156</f>
        <v>0</v>
      </c>
      <c r="U156" s="37"/>
      <c r="V156" s="37"/>
      <c r="W156" s="37"/>
      <c r="X156" s="37"/>
      <c r="Y156" s="37"/>
      <c r="Z156" s="37"/>
      <c r="AA156" s="37"/>
      <c r="AB156" s="37"/>
      <c r="AC156" s="37"/>
      <c r="AD156" s="37"/>
      <c r="AE156" s="37"/>
      <c r="AR156" s="206" t="s">
        <v>104</v>
      </c>
      <c r="AT156" s="206" t="s">
        <v>264</v>
      </c>
      <c r="AU156" s="206" t="s">
        <v>91</v>
      </c>
      <c r="AY156" s="19" t="s">
        <v>262</v>
      </c>
      <c r="BE156" s="207">
        <f>IF(N156="základní",J156,0)</f>
        <v>0</v>
      </c>
      <c r="BF156" s="207">
        <f>IF(N156="snížená",J156,0)</f>
        <v>0</v>
      </c>
      <c r="BG156" s="207">
        <f>IF(N156="zákl. přenesená",J156,0)</f>
        <v>0</v>
      </c>
      <c r="BH156" s="207">
        <f>IF(N156="sníž. přenesená",J156,0)</f>
        <v>0</v>
      </c>
      <c r="BI156" s="207">
        <f>IF(N156="nulová",J156,0)</f>
        <v>0</v>
      </c>
      <c r="BJ156" s="19" t="s">
        <v>89</v>
      </c>
      <c r="BK156" s="207">
        <f>ROUND(I156*H156,2)</f>
        <v>0</v>
      </c>
      <c r="BL156" s="19" t="s">
        <v>104</v>
      </c>
      <c r="BM156" s="206" t="s">
        <v>1059</v>
      </c>
    </row>
    <row r="157" spans="1:65" s="2" customFormat="1" ht="16.5" customHeight="1">
      <c r="A157" s="37"/>
      <c r="B157" s="38"/>
      <c r="C157" s="195" t="s">
        <v>632</v>
      </c>
      <c r="D157" s="195" t="s">
        <v>264</v>
      </c>
      <c r="E157" s="196" t="s">
        <v>7784</v>
      </c>
      <c r="F157" s="197" t="s">
        <v>7785</v>
      </c>
      <c r="G157" s="198" t="s">
        <v>518</v>
      </c>
      <c r="H157" s="199">
        <v>89</v>
      </c>
      <c r="I157" s="200"/>
      <c r="J157" s="201">
        <f>ROUND(I157*H157,2)</f>
        <v>0</v>
      </c>
      <c r="K157" s="197" t="s">
        <v>44</v>
      </c>
      <c r="L157" s="42"/>
      <c r="M157" s="202" t="s">
        <v>44</v>
      </c>
      <c r="N157" s="203" t="s">
        <v>53</v>
      </c>
      <c r="O157" s="67"/>
      <c r="P157" s="204">
        <f>O157*H157</f>
        <v>0</v>
      </c>
      <c r="Q157" s="204">
        <v>0</v>
      </c>
      <c r="R157" s="204">
        <f>Q157*H157</f>
        <v>0</v>
      </c>
      <c r="S157" s="204">
        <v>0</v>
      </c>
      <c r="T157" s="205">
        <f>S157*H157</f>
        <v>0</v>
      </c>
      <c r="U157" s="37"/>
      <c r="V157" s="37"/>
      <c r="W157" s="37"/>
      <c r="X157" s="37"/>
      <c r="Y157" s="37"/>
      <c r="Z157" s="37"/>
      <c r="AA157" s="37"/>
      <c r="AB157" s="37"/>
      <c r="AC157" s="37"/>
      <c r="AD157" s="37"/>
      <c r="AE157" s="37"/>
      <c r="AR157" s="206" t="s">
        <v>104</v>
      </c>
      <c r="AT157" s="206" t="s">
        <v>264</v>
      </c>
      <c r="AU157" s="206" t="s">
        <v>91</v>
      </c>
      <c r="AY157" s="19" t="s">
        <v>262</v>
      </c>
      <c r="BE157" s="207">
        <f>IF(N157="základní",J157,0)</f>
        <v>0</v>
      </c>
      <c r="BF157" s="207">
        <f>IF(N157="snížená",J157,0)</f>
        <v>0</v>
      </c>
      <c r="BG157" s="207">
        <f>IF(N157="zákl. přenesená",J157,0)</f>
        <v>0</v>
      </c>
      <c r="BH157" s="207">
        <f>IF(N157="sníž. přenesená",J157,0)</f>
        <v>0</v>
      </c>
      <c r="BI157" s="207">
        <f>IF(N157="nulová",J157,0)</f>
        <v>0</v>
      </c>
      <c r="BJ157" s="19" t="s">
        <v>89</v>
      </c>
      <c r="BK157" s="207">
        <f>ROUND(I157*H157,2)</f>
        <v>0</v>
      </c>
      <c r="BL157" s="19" t="s">
        <v>104</v>
      </c>
      <c r="BM157" s="206" t="s">
        <v>1071</v>
      </c>
    </row>
    <row r="158" spans="1:65" s="12" customFormat="1" ht="22.75" customHeight="1">
      <c r="B158" s="179"/>
      <c r="C158" s="180"/>
      <c r="D158" s="181" t="s">
        <v>81</v>
      </c>
      <c r="E158" s="193" t="s">
        <v>5660</v>
      </c>
      <c r="F158" s="193" t="s">
        <v>7786</v>
      </c>
      <c r="G158" s="180"/>
      <c r="H158" s="180"/>
      <c r="I158" s="183"/>
      <c r="J158" s="194">
        <f>BK158</f>
        <v>0</v>
      </c>
      <c r="K158" s="180"/>
      <c r="L158" s="185"/>
      <c r="M158" s="186"/>
      <c r="N158" s="187"/>
      <c r="O158" s="187"/>
      <c r="P158" s="188">
        <f>SUM(P159:P168)</f>
        <v>0</v>
      </c>
      <c r="Q158" s="187"/>
      <c r="R158" s="188">
        <f>SUM(R159:R168)</f>
        <v>0</v>
      </c>
      <c r="S158" s="187"/>
      <c r="T158" s="189">
        <f>SUM(T159:T168)</f>
        <v>0</v>
      </c>
      <c r="AR158" s="190" t="s">
        <v>89</v>
      </c>
      <c r="AT158" s="191" t="s">
        <v>81</v>
      </c>
      <c r="AU158" s="191" t="s">
        <v>89</v>
      </c>
      <c r="AY158" s="190" t="s">
        <v>262</v>
      </c>
      <c r="BK158" s="192">
        <f>SUM(BK159:BK168)</f>
        <v>0</v>
      </c>
    </row>
    <row r="159" spans="1:65" s="2" customFormat="1" ht="16.5" customHeight="1">
      <c r="A159" s="37"/>
      <c r="B159" s="38"/>
      <c r="C159" s="195" t="s">
        <v>638</v>
      </c>
      <c r="D159" s="195" t="s">
        <v>264</v>
      </c>
      <c r="E159" s="196" t="s">
        <v>7787</v>
      </c>
      <c r="F159" s="197" t="s">
        <v>7764</v>
      </c>
      <c r="G159" s="198" t="s">
        <v>518</v>
      </c>
      <c r="H159" s="199">
        <v>1</v>
      </c>
      <c r="I159" s="200"/>
      <c r="J159" s="201">
        <f t="shared" ref="J159:J168" si="10">ROUND(I159*H159,2)</f>
        <v>0</v>
      </c>
      <c r="K159" s="197" t="s">
        <v>44</v>
      </c>
      <c r="L159" s="42"/>
      <c r="M159" s="202" t="s">
        <v>44</v>
      </c>
      <c r="N159" s="203" t="s">
        <v>53</v>
      </c>
      <c r="O159" s="67"/>
      <c r="P159" s="204">
        <f t="shared" ref="P159:P168" si="11">O159*H159</f>
        <v>0</v>
      </c>
      <c r="Q159" s="204">
        <v>0</v>
      </c>
      <c r="R159" s="204">
        <f t="shared" ref="R159:R168" si="12">Q159*H159</f>
        <v>0</v>
      </c>
      <c r="S159" s="204">
        <v>0</v>
      </c>
      <c r="T159" s="205">
        <f t="shared" ref="T159:T168" si="13">S159*H159</f>
        <v>0</v>
      </c>
      <c r="U159" s="37"/>
      <c r="V159" s="37"/>
      <c r="W159" s="37"/>
      <c r="X159" s="37"/>
      <c r="Y159" s="37"/>
      <c r="Z159" s="37"/>
      <c r="AA159" s="37"/>
      <c r="AB159" s="37"/>
      <c r="AC159" s="37"/>
      <c r="AD159" s="37"/>
      <c r="AE159" s="37"/>
      <c r="AR159" s="206" t="s">
        <v>104</v>
      </c>
      <c r="AT159" s="206" t="s">
        <v>264</v>
      </c>
      <c r="AU159" s="206" t="s">
        <v>91</v>
      </c>
      <c r="AY159" s="19" t="s">
        <v>262</v>
      </c>
      <c r="BE159" s="207">
        <f t="shared" ref="BE159:BE168" si="14">IF(N159="základní",J159,0)</f>
        <v>0</v>
      </c>
      <c r="BF159" s="207">
        <f t="shared" ref="BF159:BF168" si="15">IF(N159="snížená",J159,0)</f>
        <v>0</v>
      </c>
      <c r="BG159" s="207">
        <f t="shared" ref="BG159:BG168" si="16">IF(N159="zákl. přenesená",J159,0)</f>
        <v>0</v>
      </c>
      <c r="BH159" s="207">
        <f t="shared" ref="BH159:BH168" si="17">IF(N159="sníž. přenesená",J159,0)</f>
        <v>0</v>
      </c>
      <c r="BI159" s="207">
        <f t="shared" ref="BI159:BI168" si="18">IF(N159="nulová",J159,0)</f>
        <v>0</v>
      </c>
      <c r="BJ159" s="19" t="s">
        <v>89</v>
      </c>
      <c r="BK159" s="207">
        <f t="shared" ref="BK159:BK168" si="19">ROUND(I159*H159,2)</f>
        <v>0</v>
      </c>
      <c r="BL159" s="19" t="s">
        <v>104</v>
      </c>
      <c r="BM159" s="206" t="s">
        <v>1081</v>
      </c>
    </row>
    <row r="160" spans="1:65" s="2" customFormat="1" ht="16.5" customHeight="1">
      <c r="A160" s="37"/>
      <c r="B160" s="38"/>
      <c r="C160" s="195" t="s">
        <v>648</v>
      </c>
      <c r="D160" s="195" t="s">
        <v>264</v>
      </c>
      <c r="E160" s="196" t="s">
        <v>7711</v>
      </c>
      <c r="F160" s="197" t="s">
        <v>7712</v>
      </c>
      <c r="G160" s="198" t="s">
        <v>518</v>
      </c>
      <c r="H160" s="199">
        <v>75</v>
      </c>
      <c r="I160" s="200"/>
      <c r="J160" s="201">
        <f t="shared" si="10"/>
        <v>0</v>
      </c>
      <c r="K160" s="197" t="s">
        <v>44</v>
      </c>
      <c r="L160" s="42"/>
      <c r="M160" s="202" t="s">
        <v>44</v>
      </c>
      <c r="N160" s="203" t="s">
        <v>53</v>
      </c>
      <c r="O160" s="67"/>
      <c r="P160" s="204">
        <f t="shared" si="11"/>
        <v>0</v>
      </c>
      <c r="Q160" s="204">
        <v>0</v>
      </c>
      <c r="R160" s="204">
        <f t="shared" si="12"/>
        <v>0</v>
      </c>
      <c r="S160" s="204">
        <v>0</v>
      </c>
      <c r="T160" s="205">
        <f t="shared" si="13"/>
        <v>0</v>
      </c>
      <c r="U160" s="37"/>
      <c r="V160" s="37"/>
      <c r="W160" s="37"/>
      <c r="X160" s="37"/>
      <c r="Y160" s="37"/>
      <c r="Z160" s="37"/>
      <c r="AA160" s="37"/>
      <c r="AB160" s="37"/>
      <c r="AC160" s="37"/>
      <c r="AD160" s="37"/>
      <c r="AE160" s="37"/>
      <c r="AR160" s="206" t="s">
        <v>104</v>
      </c>
      <c r="AT160" s="206" t="s">
        <v>264</v>
      </c>
      <c r="AU160" s="206" t="s">
        <v>91</v>
      </c>
      <c r="AY160" s="19" t="s">
        <v>262</v>
      </c>
      <c r="BE160" s="207">
        <f t="shared" si="14"/>
        <v>0</v>
      </c>
      <c r="BF160" s="207">
        <f t="shared" si="15"/>
        <v>0</v>
      </c>
      <c r="BG160" s="207">
        <f t="shared" si="16"/>
        <v>0</v>
      </c>
      <c r="BH160" s="207">
        <f t="shared" si="17"/>
        <v>0</v>
      </c>
      <c r="BI160" s="207">
        <f t="shared" si="18"/>
        <v>0</v>
      </c>
      <c r="BJ160" s="19" t="s">
        <v>89</v>
      </c>
      <c r="BK160" s="207">
        <f t="shared" si="19"/>
        <v>0</v>
      </c>
      <c r="BL160" s="19" t="s">
        <v>104</v>
      </c>
      <c r="BM160" s="206" t="s">
        <v>1089</v>
      </c>
    </row>
    <row r="161" spans="1:65" s="2" customFormat="1" ht="16.5" customHeight="1">
      <c r="A161" s="37"/>
      <c r="B161" s="38"/>
      <c r="C161" s="195" t="s">
        <v>657</v>
      </c>
      <c r="D161" s="195" t="s">
        <v>264</v>
      </c>
      <c r="E161" s="196" t="s">
        <v>7169</v>
      </c>
      <c r="F161" s="197" t="s">
        <v>7170</v>
      </c>
      <c r="G161" s="198" t="s">
        <v>518</v>
      </c>
      <c r="H161" s="199">
        <v>20</v>
      </c>
      <c r="I161" s="200"/>
      <c r="J161" s="201">
        <f t="shared" si="10"/>
        <v>0</v>
      </c>
      <c r="K161" s="197" t="s">
        <v>44</v>
      </c>
      <c r="L161" s="42"/>
      <c r="M161" s="202" t="s">
        <v>44</v>
      </c>
      <c r="N161" s="203" t="s">
        <v>53</v>
      </c>
      <c r="O161" s="67"/>
      <c r="P161" s="204">
        <f t="shared" si="11"/>
        <v>0</v>
      </c>
      <c r="Q161" s="204">
        <v>0</v>
      </c>
      <c r="R161" s="204">
        <f t="shared" si="12"/>
        <v>0</v>
      </c>
      <c r="S161" s="204">
        <v>0</v>
      </c>
      <c r="T161" s="205">
        <f t="shared" si="13"/>
        <v>0</v>
      </c>
      <c r="U161" s="37"/>
      <c r="V161" s="37"/>
      <c r="W161" s="37"/>
      <c r="X161" s="37"/>
      <c r="Y161" s="37"/>
      <c r="Z161" s="37"/>
      <c r="AA161" s="37"/>
      <c r="AB161" s="37"/>
      <c r="AC161" s="37"/>
      <c r="AD161" s="37"/>
      <c r="AE161" s="37"/>
      <c r="AR161" s="206" t="s">
        <v>104</v>
      </c>
      <c r="AT161" s="206" t="s">
        <v>264</v>
      </c>
      <c r="AU161" s="206" t="s">
        <v>91</v>
      </c>
      <c r="AY161" s="19" t="s">
        <v>262</v>
      </c>
      <c r="BE161" s="207">
        <f t="shared" si="14"/>
        <v>0</v>
      </c>
      <c r="BF161" s="207">
        <f t="shared" si="15"/>
        <v>0</v>
      </c>
      <c r="BG161" s="207">
        <f t="shared" si="16"/>
        <v>0</v>
      </c>
      <c r="BH161" s="207">
        <f t="shared" si="17"/>
        <v>0</v>
      </c>
      <c r="BI161" s="207">
        <f t="shared" si="18"/>
        <v>0</v>
      </c>
      <c r="BJ161" s="19" t="s">
        <v>89</v>
      </c>
      <c r="BK161" s="207">
        <f t="shared" si="19"/>
        <v>0</v>
      </c>
      <c r="BL161" s="19" t="s">
        <v>104</v>
      </c>
      <c r="BM161" s="206" t="s">
        <v>1102</v>
      </c>
    </row>
    <row r="162" spans="1:65" s="2" customFormat="1" ht="16.5" customHeight="1">
      <c r="A162" s="37"/>
      <c r="B162" s="38"/>
      <c r="C162" s="195" t="s">
        <v>664</v>
      </c>
      <c r="D162" s="195" t="s">
        <v>264</v>
      </c>
      <c r="E162" s="196" t="s">
        <v>7713</v>
      </c>
      <c r="F162" s="197" t="s">
        <v>7714</v>
      </c>
      <c r="G162" s="198" t="s">
        <v>590</v>
      </c>
      <c r="H162" s="199">
        <v>120</v>
      </c>
      <c r="I162" s="200"/>
      <c r="J162" s="201">
        <f t="shared" si="10"/>
        <v>0</v>
      </c>
      <c r="K162" s="197" t="s">
        <v>44</v>
      </c>
      <c r="L162" s="42"/>
      <c r="M162" s="202" t="s">
        <v>44</v>
      </c>
      <c r="N162" s="203" t="s">
        <v>53</v>
      </c>
      <c r="O162" s="67"/>
      <c r="P162" s="204">
        <f t="shared" si="11"/>
        <v>0</v>
      </c>
      <c r="Q162" s="204">
        <v>0</v>
      </c>
      <c r="R162" s="204">
        <f t="shared" si="12"/>
        <v>0</v>
      </c>
      <c r="S162" s="204">
        <v>0</v>
      </c>
      <c r="T162" s="205">
        <f t="shared" si="13"/>
        <v>0</v>
      </c>
      <c r="U162" s="37"/>
      <c r="V162" s="37"/>
      <c r="W162" s="37"/>
      <c r="X162" s="37"/>
      <c r="Y162" s="37"/>
      <c r="Z162" s="37"/>
      <c r="AA162" s="37"/>
      <c r="AB162" s="37"/>
      <c r="AC162" s="37"/>
      <c r="AD162" s="37"/>
      <c r="AE162" s="37"/>
      <c r="AR162" s="206" t="s">
        <v>104</v>
      </c>
      <c r="AT162" s="206" t="s">
        <v>264</v>
      </c>
      <c r="AU162" s="206" t="s">
        <v>91</v>
      </c>
      <c r="AY162" s="19" t="s">
        <v>262</v>
      </c>
      <c r="BE162" s="207">
        <f t="shared" si="14"/>
        <v>0</v>
      </c>
      <c r="BF162" s="207">
        <f t="shared" si="15"/>
        <v>0</v>
      </c>
      <c r="BG162" s="207">
        <f t="shared" si="16"/>
        <v>0</v>
      </c>
      <c r="BH162" s="207">
        <f t="shared" si="17"/>
        <v>0</v>
      </c>
      <c r="BI162" s="207">
        <f t="shared" si="18"/>
        <v>0</v>
      </c>
      <c r="BJ162" s="19" t="s">
        <v>89</v>
      </c>
      <c r="BK162" s="207">
        <f t="shared" si="19"/>
        <v>0</v>
      </c>
      <c r="BL162" s="19" t="s">
        <v>104</v>
      </c>
      <c r="BM162" s="206" t="s">
        <v>1113</v>
      </c>
    </row>
    <row r="163" spans="1:65" s="2" customFormat="1" ht="16.5" customHeight="1">
      <c r="A163" s="37"/>
      <c r="B163" s="38"/>
      <c r="C163" s="195" t="s">
        <v>668</v>
      </c>
      <c r="D163" s="195" t="s">
        <v>264</v>
      </c>
      <c r="E163" s="196" t="s">
        <v>7715</v>
      </c>
      <c r="F163" s="197" t="s">
        <v>7716</v>
      </c>
      <c r="G163" s="198" t="s">
        <v>1676</v>
      </c>
      <c r="H163" s="199">
        <v>50</v>
      </c>
      <c r="I163" s="200"/>
      <c r="J163" s="201">
        <f t="shared" si="10"/>
        <v>0</v>
      </c>
      <c r="K163" s="197" t="s">
        <v>44</v>
      </c>
      <c r="L163" s="42"/>
      <c r="M163" s="202" t="s">
        <v>44</v>
      </c>
      <c r="N163" s="203" t="s">
        <v>53</v>
      </c>
      <c r="O163" s="67"/>
      <c r="P163" s="204">
        <f t="shared" si="11"/>
        <v>0</v>
      </c>
      <c r="Q163" s="204">
        <v>0</v>
      </c>
      <c r="R163" s="204">
        <f t="shared" si="12"/>
        <v>0</v>
      </c>
      <c r="S163" s="204">
        <v>0</v>
      </c>
      <c r="T163" s="205">
        <f t="shared" si="13"/>
        <v>0</v>
      </c>
      <c r="U163" s="37"/>
      <c r="V163" s="37"/>
      <c r="W163" s="37"/>
      <c r="X163" s="37"/>
      <c r="Y163" s="37"/>
      <c r="Z163" s="37"/>
      <c r="AA163" s="37"/>
      <c r="AB163" s="37"/>
      <c r="AC163" s="37"/>
      <c r="AD163" s="37"/>
      <c r="AE163" s="37"/>
      <c r="AR163" s="206" t="s">
        <v>104</v>
      </c>
      <c r="AT163" s="206" t="s">
        <v>264</v>
      </c>
      <c r="AU163" s="206" t="s">
        <v>91</v>
      </c>
      <c r="AY163" s="19" t="s">
        <v>262</v>
      </c>
      <c r="BE163" s="207">
        <f t="shared" si="14"/>
        <v>0</v>
      </c>
      <c r="BF163" s="207">
        <f t="shared" si="15"/>
        <v>0</v>
      </c>
      <c r="BG163" s="207">
        <f t="shared" si="16"/>
        <v>0</v>
      </c>
      <c r="BH163" s="207">
        <f t="shared" si="17"/>
        <v>0</v>
      </c>
      <c r="BI163" s="207">
        <f t="shared" si="18"/>
        <v>0</v>
      </c>
      <c r="BJ163" s="19" t="s">
        <v>89</v>
      </c>
      <c r="BK163" s="207">
        <f t="shared" si="19"/>
        <v>0</v>
      </c>
      <c r="BL163" s="19" t="s">
        <v>104</v>
      </c>
      <c r="BM163" s="206" t="s">
        <v>1139</v>
      </c>
    </row>
    <row r="164" spans="1:65" s="2" customFormat="1" ht="16.5" customHeight="1">
      <c r="A164" s="37"/>
      <c r="B164" s="38"/>
      <c r="C164" s="195" t="s">
        <v>674</v>
      </c>
      <c r="D164" s="195" t="s">
        <v>264</v>
      </c>
      <c r="E164" s="196" t="s">
        <v>7788</v>
      </c>
      <c r="F164" s="197" t="s">
        <v>7789</v>
      </c>
      <c r="G164" s="198" t="s">
        <v>518</v>
      </c>
      <c r="H164" s="199">
        <v>1</v>
      </c>
      <c r="I164" s="200"/>
      <c r="J164" s="201">
        <f t="shared" si="10"/>
        <v>0</v>
      </c>
      <c r="K164" s="197" t="s">
        <v>44</v>
      </c>
      <c r="L164" s="42"/>
      <c r="M164" s="202" t="s">
        <v>44</v>
      </c>
      <c r="N164" s="203" t="s">
        <v>53</v>
      </c>
      <c r="O164" s="67"/>
      <c r="P164" s="204">
        <f t="shared" si="11"/>
        <v>0</v>
      </c>
      <c r="Q164" s="204">
        <v>0</v>
      </c>
      <c r="R164" s="204">
        <f t="shared" si="12"/>
        <v>0</v>
      </c>
      <c r="S164" s="204">
        <v>0</v>
      </c>
      <c r="T164" s="205">
        <f t="shared" si="13"/>
        <v>0</v>
      </c>
      <c r="U164" s="37"/>
      <c r="V164" s="37"/>
      <c r="W164" s="37"/>
      <c r="X164" s="37"/>
      <c r="Y164" s="37"/>
      <c r="Z164" s="37"/>
      <c r="AA164" s="37"/>
      <c r="AB164" s="37"/>
      <c r="AC164" s="37"/>
      <c r="AD164" s="37"/>
      <c r="AE164" s="37"/>
      <c r="AR164" s="206" t="s">
        <v>104</v>
      </c>
      <c r="AT164" s="206" t="s">
        <v>264</v>
      </c>
      <c r="AU164" s="206" t="s">
        <v>91</v>
      </c>
      <c r="AY164" s="19" t="s">
        <v>262</v>
      </c>
      <c r="BE164" s="207">
        <f t="shared" si="14"/>
        <v>0</v>
      </c>
      <c r="BF164" s="207">
        <f t="shared" si="15"/>
        <v>0</v>
      </c>
      <c r="BG164" s="207">
        <f t="shared" si="16"/>
        <v>0</v>
      </c>
      <c r="BH164" s="207">
        <f t="shared" si="17"/>
        <v>0</v>
      </c>
      <c r="BI164" s="207">
        <f t="shared" si="18"/>
        <v>0</v>
      </c>
      <c r="BJ164" s="19" t="s">
        <v>89</v>
      </c>
      <c r="BK164" s="207">
        <f t="shared" si="19"/>
        <v>0</v>
      </c>
      <c r="BL164" s="19" t="s">
        <v>104</v>
      </c>
      <c r="BM164" s="206" t="s">
        <v>1147</v>
      </c>
    </row>
    <row r="165" spans="1:65" s="2" customFormat="1" ht="16.5" customHeight="1">
      <c r="A165" s="37"/>
      <c r="B165" s="38"/>
      <c r="C165" s="195" t="s">
        <v>708</v>
      </c>
      <c r="D165" s="195" t="s">
        <v>264</v>
      </c>
      <c r="E165" s="196" t="s">
        <v>7790</v>
      </c>
      <c r="F165" s="197" t="s">
        <v>7762</v>
      </c>
      <c r="G165" s="198" t="s">
        <v>518</v>
      </c>
      <c r="H165" s="199">
        <v>28</v>
      </c>
      <c r="I165" s="200"/>
      <c r="J165" s="201">
        <f t="shared" si="10"/>
        <v>0</v>
      </c>
      <c r="K165" s="197" t="s">
        <v>44</v>
      </c>
      <c r="L165" s="42"/>
      <c r="M165" s="202" t="s">
        <v>44</v>
      </c>
      <c r="N165" s="203" t="s">
        <v>53</v>
      </c>
      <c r="O165" s="67"/>
      <c r="P165" s="204">
        <f t="shared" si="11"/>
        <v>0</v>
      </c>
      <c r="Q165" s="204">
        <v>0</v>
      </c>
      <c r="R165" s="204">
        <f t="shared" si="12"/>
        <v>0</v>
      </c>
      <c r="S165" s="204">
        <v>0</v>
      </c>
      <c r="T165" s="205">
        <f t="shared" si="13"/>
        <v>0</v>
      </c>
      <c r="U165" s="37"/>
      <c r="V165" s="37"/>
      <c r="W165" s="37"/>
      <c r="X165" s="37"/>
      <c r="Y165" s="37"/>
      <c r="Z165" s="37"/>
      <c r="AA165" s="37"/>
      <c r="AB165" s="37"/>
      <c r="AC165" s="37"/>
      <c r="AD165" s="37"/>
      <c r="AE165" s="37"/>
      <c r="AR165" s="206" t="s">
        <v>104</v>
      </c>
      <c r="AT165" s="206" t="s">
        <v>264</v>
      </c>
      <c r="AU165" s="206" t="s">
        <v>91</v>
      </c>
      <c r="AY165" s="19" t="s">
        <v>262</v>
      </c>
      <c r="BE165" s="207">
        <f t="shared" si="14"/>
        <v>0</v>
      </c>
      <c r="BF165" s="207">
        <f t="shared" si="15"/>
        <v>0</v>
      </c>
      <c r="BG165" s="207">
        <f t="shared" si="16"/>
        <v>0</v>
      </c>
      <c r="BH165" s="207">
        <f t="shared" si="17"/>
        <v>0</v>
      </c>
      <c r="BI165" s="207">
        <f t="shared" si="18"/>
        <v>0</v>
      </c>
      <c r="BJ165" s="19" t="s">
        <v>89</v>
      </c>
      <c r="BK165" s="207">
        <f t="shared" si="19"/>
        <v>0</v>
      </c>
      <c r="BL165" s="19" t="s">
        <v>104</v>
      </c>
      <c r="BM165" s="206" t="s">
        <v>1156</v>
      </c>
    </row>
    <row r="166" spans="1:65" s="2" customFormat="1" ht="16.5" customHeight="1">
      <c r="A166" s="37"/>
      <c r="B166" s="38"/>
      <c r="C166" s="195" t="s">
        <v>713</v>
      </c>
      <c r="D166" s="195" t="s">
        <v>264</v>
      </c>
      <c r="E166" s="196" t="s">
        <v>7791</v>
      </c>
      <c r="F166" s="197" t="s">
        <v>7792</v>
      </c>
      <c r="G166" s="198" t="s">
        <v>518</v>
      </c>
      <c r="H166" s="199">
        <v>1</v>
      </c>
      <c r="I166" s="200"/>
      <c r="J166" s="201">
        <f t="shared" si="10"/>
        <v>0</v>
      </c>
      <c r="K166" s="197" t="s">
        <v>44</v>
      </c>
      <c r="L166" s="42"/>
      <c r="M166" s="202" t="s">
        <v>44</v>
      </c>
      <c r="N166" s="203" t="s">
        <v>53</v>
      </c>
      <c r="O166" s="67"/>
      <c r="P166" s="204">
        <f t="shared" si="11"/>
        <v>0</v>
      </c>
      <c r="Q166" s="204">
        <v>0</v>
      </c>
      <c r="R166" s="204">
        <f t="shared" si="12"/>
        <v>0</v>
      </c>
      <c r="S166" s="204">
        <v>0</v>
      </c>
      <c r="T166" s="205">
        <f t="shared" si="13"/>
        <v>0</v>
      </c>
      <c r="U166" s="37"/>
      <c r="V166" s="37"/>
      <c r="W166" s="37"/>
      <c r="X166" s="37"/>
      <c r="Y166" s="37"/>
      <c r="Z166" s="37"/>
      <c r="AA166" s="37"/>
      <c r="AB166" s="37"/>
      <c r="AC166" s="37"/>
      <c r="AD166" s="37"/>
      <c r="AE166" s="37"/>
      <c r="AR166" s="206" t="s">
        <v>104</v>
      </c>
      <c r="AT166" s="206" t="s">
        <v>264</v>
      </c>
      <c r="AU166" s="206" t="s">
        <v>91</v>
      </c>
      <c r="AY166" s="19" t="s">
        <v>262</v>
      </c>
      <c r="BE166" s="207">
        <f t="shared" si="14"/>
        <v>0</v>
      </c>
      <c r="BF166" s="207">
        <f t="shared" si="15"/>
        <v>0</v>
      </c>
      <c r="BG166" s="207">
        <f t="shared" si="16"/>
        <v>0</v>
      </c>
      <c r="BH166" s="207">
        <f t="shared" si="17"/>
        <v>0</v>
      </c>
      <c r="BI166" s="207">
        <f t="shared" si="18"/>
        <v>0</v>
      </c>
      <c r="BJ166" s="19" t="s">
        <v>89</v>
      </c>
      <c r="BK166" s="207">
        <f t="shared" si="19"/>
        <v>0</v>
      </c>
      <c r="BL166" s="19" t="s">
        <v>104</v>
      </c>
      <c r="BM166" s="206" t="s">
        <v>1168</v>
      </c>
    </row>
    <row r="167" spans="1:65" s="2" customFormat="1" ht="16.5" customHeight="1">
      <c r="A167" s="37"/>
      <c r="B167" s="38"/>
      <c r="C167" s="195" t="s">
        <v>718</v>
      </c>
      <c r="D167" s="195" t="s">
        <v>264</v>
      </c>
      <c r="E167" s="196" t="s">
        <v>7793</v>
      </c>
      <c r="F167" s="197" t="s">
        <v>7794</v>
      </c>
      <c r="G167" s="198" t="s">
        <v>518</v>
      </c>
      <c r="H167" s="199">
        <v>1</v>
      </c>
      <c r="I167" s="200"/>
      <c r="J167" s="201">
        <f t="shared" si="10"/>
        <v>0</v>
      </c>
      <c r="K167" s="197" t="s">
        <v>44</v>
      </c>
      <c r="L167" s="42"/>
      <c r="M167" s="202" t="s">
        <v>44</v>
      </c>
      <c r="N167" s="203" t="s">
        <v>53</v>
      </c>
      <c r="O167" s="67"/>
      <c r="P167" s="204">
        <f t="shared" si="11"/>
        <v>0</v>
      </c>
      <c r="Q167" s="204">
        <v>0</v>
      </c>
      <c r="R167" s="204">
        <f t="shared" si="12"/>
        <v>0</v>
      </c>
      <c r="S167" s="204">
        <v>0</v>
      </c>
      <c r="T167" s="205">
        <f t="shared" si="13"/>
        <v>0</v>
      </c>
      <c r="U167" s="37"/>
      <c r="V167" s="37"/>
      <c r="W167" s="37"/>
      <c r="X167" s="37"/>
      <c r="Y167" s="37"/>
      <c r="Z167" s="37"/>
      <c r="AA167" s="37"/>
      <c r="AB167" s="37"/>
      <c r="AC167" s="37"/>
      <c r="AD167" s="37"/>
      <c r="AE167" s="37"/>
      <c r="AR167" s="206" t="s">
        <v>104</v>
      </c>
      <c r="AT167" s="206" t="s">
        <v>264</v>
      </c>
      <c r="AU167" s="206" t="s">
        <v>91</v>
      </c>
      <c r="AY167" s="19" t="s">
        <v>262</v>
      </c>
      <c r="BE167" s="207">
        <f t="shared" si="14"/>
        <v>0</v>
      </c>
      <c r="BF167" s="207">
        <f t="shared" si="15"/>
        <v>0</v>
      </c>
      <c r="BG167" s="207">
        <f t="shared" si="16"/>
        <v>0</v>
      </c>
      <c r="BH167" s="207">
        <f t="shared" si="17"/>
        <v>0</v>
      </c>
      <c r="BI167" s="207">
        <f t="shared" si="18"/>
        <v>0</v>
      </c>
      <c r="BJ167" s="19" t="s">
        <v>89</v>
      </c>
      <c r="BK167" s="207">
        <f t="shared" si="19"/>
        <v>0</v>
      </c>
      <c r="BL167" s="19" t="s">
        <v>104</v>
      </c>
      <c r="BM167" s="206" t="s">
        <v>1176</v>
      </c>
    </row>
    <row r="168" spans="1:65" s="2" customFormat="1" ht="16.5" customHeight="1">
      <c r="A168" s="37"/>
      <c r="B168" s="38"/>
      <c r="C168" s="195" t="s">
        <v>729</v>
      </c>
      <c r="D168" s="195" t="s">
        <v>264</v>
      </c>
      <c r="E168" s="196" t="s">
        <v>7795</v>
      </c>
      <c r="F168" s="197" t="s">
        <v>6112</v>
      </c>
      <c r="G168" s="198" t="s">
        <v>518</v>
      </c>
      <c r="H168" s="199">
        <v>1</v>
      </c>
      <c r="I168" s="200"/>
      <c r="J168" s="201">
        <f t="shared" si="10"/>
        <v>0</v>
      </c>
      <c r="K168" s="197" t="s">
        <v>44</v>
      </c>
      <c r="L168" s="42"/>
      <c r="M168" s="275" t="s">
        <v>44</v>
      </c>
      <c r="N168" s="276" t="s">
        <v>53</v>
      </c>
      <c r="O168" s="273"/>
      <c r="P168" s="277">
        <f t="shared" si="11"/>
        <v>0</v>
      </c>
      <c r="Q168" s="277">
        <v>0</v>
      </c>
      <c r="R168" s="277">
        <f t="shared" si="12"/>
        <v>0</v>
      </c>
      <c r="S168" s="277">
        <v>0</v>
      </c>
      <c r="T168" s="278">
        <f t="shared" si="13"/>
        <v>0</v>
      </c>
      <c r="U168" s="37"/>
      <c r="V168" s="37"/>
      <c r="W168" s="37"/>
      <c r="X168" s="37"/>
      <c r="Y168" s="37"/>
      <c r="Z168" s="37"/>
      <c r="AA168" s="37"/>
      <c r="AB168" s="37"/>
      <c r="AC168" s="37"/>
      <c r="AD168" s="37"/>
      <c r="AE168" s="37"/>
      <c r="AR168" s="206" t="s">
        <v>104</v>
      </c>
      <c r="AT168" s="206" t="s">
        <v>264</v>
      </c>
      <c r="AU168" s="206" t="s">
        <v>91</v>
      </c>
      <c r="AY168" s="19" t="s">
        <v>262</v>
      </c>
      <c r="BE168" s="207">
        <f t="shared" si="14"/>
        <v>0</v>
      </c>
      <c r="BF168" s="207">
        <f t="shared" si="15"/>
        <v>0</v>
      </c>
      <c r="BG168" s="207">
        <f t="shared" si="16"/>
        <v>0</v>
      </c>
      <c r="BH168" s="207">
        <f t="shared" si="17"/>
        <v>0</v>
      </c>
      <c r="BI168" s="207">
        <f t="shared" si="18"/>
        <v>0</v>
      </c>
      <c r="BJ168" s="19" t="s">
        <v>89</v>
      </c>
      <c r="BK168" s="207">
        <f t="shared" si="19"/>
        <v>0</v>
      </c>
      <c r="BL168" s="19" t="s">
        <v>104</v>
      </c>
      <c r="BM168" s="206" t="s">
        <v>1189</v>
      </c>
    </row>
    <row r="169" spans="1:65" s="2" customFormat="1" ht="7" customHeight="1">
      <c r="A169" s="37"/>
      <c r="B169" s="50"/>
      <c r="C169" s="51"/>
      <c r="D169" s="51"/>
      <c r="E169" s="51"/>
      <c r="F169" s="51"/>
      <c r="G169" s="51"/>
      <c r="H169" s="51"/>
      <c r="I169" s="145"/>
      <c r="J169" s="51"/>
      <c r="K169" s="51"/>
      <c r="L169" s="42"/>
      <c r="M169" s="37"/>
      <c r="O169" s="37"/>
      <c r="P169" s="37"/>
      <c r="Q169" s="37"/>
      <c r="R169" s="37"/>
      <c r="S169" s="37"/>
      <c r="T169" s="37"/>
      <c r="U169" s="37"/>
      <c r="V169" s="37"/>
      <c r="W169" s="37"/>
      <c r="X169" s="37"/>
      <c r="Y169" s="37"/>
      <c r="Z169" s="37"/>
      <c r="AA169" s="37"/>
      <c r="AB169" s="37"/>
      <c r="AC169" s="37"/>
      <c r="AD169" s="37"/>
      <c r="AE169" s="37"/>
    </row>
  </sheetData>
  <sheetProtection algorithmName="SHA-512" hashValue="K+0+1XfKxHDk/xgrWtzpk2wZd6GFUgzPoxb82MjAsTjLlga2AZOg3sPMraPRKB0hOagxcFkygzccVfKIBjiCtg==" saltValue="4ujPCsPjxtQmR5gwCR3G4YknB490lKKIHkTcUEAd1UQ37S6EaJfErV/0kWJl7J4sT9j69ZJs6ZT1VHP48JQwIQ==" spinCount="100000" sheet="1" objects="1" scenarios="1" formatColumns="0" formatRows="0" autoFilter="0"/>
  <autoFilter ref="C101:K168"/>
  <mergeCells count="15">
    <mergeCell ref="E88:H88"/>
    <mergeCell ref="E92:H92"/>
    <mergeCell ref="E90:H90"/>
    <mergeCell ref="E94:H94"/>
    <mergeCell ref="L2:V2"/>
    <mergeCell ref="E31:H31"/>
    <mergeCell ref="E52:H52"/>
    <mergeCell ref="E56:H56"/>
    <mergeCell ref="E54:H54"/>
    <mergeCell ref="E58:H58"/>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22.xml><?xml version="1.0" encoding="utf-8"?>
<worksheet xmlns="http://schemas.openxmlformats.org/spreadsheetml/2006/main" xmlns:r="http://schemas.openxmlformats.org/officeDocument/2006/relationships">
  <sheetPr>
    <pageSetUpPr fitToPage="1"/>
  </sheetPr>
  <dimension ref="A2:BM323"/>
  <sheetViews>
    <sheetView showGridLines="0" workbookViewId="0"/>
  </sheetViews>
  <sheetFormatPr defaultRowHeight="14.5"/>
  <cols>
    <col min="1" max="1" width="8.33203125" style="1" customWidth="1"/>
    <col min="2" max="2" width="1.6640625" style="1" customWidth="1"/>
    <col min="3" max="3" width="4.109375" style="1" customWidth="1"/>
    <col min="4" max="4" width="4.33203125" style="1" customWidth="1"/>
    <col min="5" max="5" width="17.109375" style="1" customWidth="1"/>
    <col min="6" max="6" width="100.77734375" style="1" customWidth="1"/>
    <col min="7" max="7" width="7" style="1" customWidth="1"/>
    <col min="8" max="8" width="11.44140625" style="1" customWidth="1"/>
    <col min="9" max="9" width="20.109375" style="111" customWidth="1"/>
    <col min="10" max="11" width="20.109375" style="1" customWidth="1"/>
    <col min="12" max="12" width="9.33203125" style="1" customWidth="1"/>
    <col min="13" max="13" width="10.77734375" style="1" hidden="1" customWidth="1"/>
    <col min="14" max="14" width="9.33203125" style="1" hidden="1"/>
    <col min="15" max="20" width="14.10937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7" customHeight="1">
      <c r="I2" s="111"/>
      <c r="L2" s="376"/>
      <c r="M2" s="376"/>
      <c r="N2" s="376"/>
      <c r="O2" s="376"/>
      <c r="P2" s="376"/>
      <c r="Q2" s="376"/>
      <c r="R2" s="376"/>
      <c r="S2" s="376"/>
      <c r="T2" s="376"/>
      <c r="U2" s="376"/>
      <c r="V2" s="376"/>
      <c r="AT2" s="19" t="s">
        <v>174</v>
      </c>
    </row>
    <row r="3" spans="1:46" s="1" customFormat="1" ht="7" customHeight="1">
      <c r="B3" s="112"/>
      <c r="C3" s="113"/>
      <c r="D3" s="113"/>
      <c r="E3" s="113"/>
      <c r="F3" s="113"/>
      <c r="G3" s="113"/>
      <c r="H3" s="113"/>
      <c r="I3" s="114"/>
      <c r="J3" s="113"/>
      <c r="K3" s="113"/>
      <c r="L3" s="22"/>
      <c r="AT3" s="19" t="s">
        <v>91</v>
      </c>
    </row>
    <row r="4" spans="1:46" s="1" customFormat="1" ht="25" customHeight="1">
      <c r="B4" s="22"/>
      <c r="D4" s="115" t="s">
        <v>207</v>
      </c>
      <c r="I4" s="111"/>
      <c r="L4" s="22"/>
      <c r="M4" s="116" t="s">
        <v>10</v>
      </c>
      <c r="AT4" s="19" t="s">
        <v>4</v>
      </c>
    </row>
    <row r="5" spans="1:46" s="1" customFormat="1" ht="7" customHeight="1">
      <c r="B5" s="22"/>
      <c r="I5" s="111"/>
      <c r="L5" s="22"/>
    </row>
    <row r="6" spans="1:46" s="1" customFormat="1" ht="12" customHeight="1">
      <c r="B6" s="22"/>
      <c r="D6" s="117" t="s">
        <v>16</v>
      </c>
      <c r="I6" s="111"/>
      <c r="L6" s="22"/>
    </row>
    <row r="7" spans="1:46" s="1" customFormat="1" ht="16.5" customHeight="1">
      <c r="B7" s="22"/>
      <c r="E7" s="402" t="str">
        <f>'Rekapitulace stavby'!K6</f>
        <v>EHC CZECH s.r.o. – Podnikatelský inkubátor – Evropská ul., Cheb</v>
      </c>
      <c r="F7" s="403"/>
      <c r="G7" s="403"/>
      <c r="H7" s="403"/>
      <c r="I7" s="111"/>
      <c r="L7" s="22"/>
    </row>
    <row r="8" spans="1:46" s="2" customFormat="1" ht="12" customHeight="1">
      <c r="A8" s="37"/>
      <c r="B8" s="42"/>
      <c r="C8" s="37"/>
      <c r="D8" s="117" t="s">
        <v>208</v>
      </c>
      <c r="E8" s="37"/>
      <c r="F8" s="37"/>
      <c r="G8" s="37"/>
      <c r="H8" s="37"/>
      <c r="I8" s="118"/>
      <c r="J8" s="37"/>
      <c r="K8" s="37"/>
      <c r="L8" s="119"/>
      <c r="S8" s="37"/>
      <c r="T8" s="37"/>
      <c r="U8" s="37"/>
      <c r="V8" s="37"/>
      <c r="W8" s="37"/>
      <c r="X8" s="37"/>
      <c r="Y8" s="37"/>
      <c r="Z8" s="37"/>
      <c r="AA8" s="37"/>
      <c r="AB8" s="37"/>
      <c r="AC8" s="37"/>
      <c r="AD8" s="37"/>
      <c r="AE8" s="37"/>
    </row>
    <row r="9" spans="1:46" s="2" customFormat="1" ht="16.5" customHeight="1">
      <c r="A9" s="37"/>
      <c r="B9" s="42"/>
      <c r="C9" s="37"/>
      <c r="D9" s="37"/>
      <c r="E9" s="405" t="s">
        <v>7796</v>
      </c>
      <c r="F9" s="404"/>
      <c r="G9" s="404"/>
      <c r="H9" s="404"/>
      <c r="I9" s="118"/>
      <c r="J9" s="37"/>
      <c r="K9" s="37"/>
      <c r="L9" s="119"/>
      <c r="S9" s="37"/>
      <c r="T9" s="37"/>
      <c r="U9" s="37"/>
      <c r="V9" s="37"/>
      <c r="W9" s="37"/>
      <c r="X9" s="37"/>
      <c r="Y9" s="37"/>
      <c r="Z9" s="37"/>
      <c r="AA9" s="37"/>
      <c r="AB9" s="37"/>
      <c r="AC9" s="37"/>
      <c r="AD9" s="37"/>
      <c r="AE9" s="37"/>
    </row>
    <row r="10" spans="1:46" s="2" customFormat="1" ht="10">
      <c r="A10" s="37"/>
      <c r="B10" s="42"/>
      <c r="C10" s="37"/>
      <c r="D10" s="37"/>
      <c r="E10" s="37"/>
      <c r="F10" s="37"/>
      <c r="G10" s="37"/>
      <c r="H10" s="37"/>
      <c r="I10" s="118"/>
      <c r="J10" s="37"/>
      <c r="K10" s="37"/>
      <c r="L10" s="119"/>
      <c r="S10" s="37"/>
      <c r="T10" s="37"/>
      <c r="U10" s="37"/>
      <c r="V10" s="37"/>
      <c r="W10" s="37"/>
      <c r="X10" s="37"/>
      <c r="Y10" s="37"/>
      <c r="Z10" s="37"/>
      <c r="AA10" s="37"/>
      <c r="AB10" s="37"/>
      <c r="AC10" s="37"/>
      <c r="AD10" s="37"/>
      <c r="AE10" s="37"/>
    </row>
    <row r="11" spans="1:46" s="2" customFormat="1" ht="12" customHeight="1">
      <c r="A11" s="37"/>
      <c r="B11" s="42"/>
      <c r="C11" s="37"/>
      <c r="D11" s="117" t="s">
        <v>18</v>
      </c>
      <c r="E11" s="37"/>
      <c r="F11" s="105" t="s">
        <v>44</v>
      </c>
      <c r="G11" s="37"/>
      <c r="H11" s="37"/>
      <c r="I11" s="120" t="s">
        <v>20</v>
      </c>
      <c r="J11" s="105" t="s">
        <v>44</v>
      </c>
      <c r="K11" s="37"/>
      <c r="L11" s="119"/>
      <c r="S11" s="37"/>
      <c r="T11" s="37"/>
      <c r="U11" s="37"/>
      <c r="V11" s="37"/>
      <c r="W11" s="37"/>
      <c r="X11" s="37"/>
      <c r="Y11" s="37"/>
      <c r="Z11" s="37"/>
      <c r="AA11" s="37"/>
      <c r="AB11" s="37"/>
      <c r="AC11" s="37"/>
      <c r="AD11" s="37"/>
      <c r="AE11" s="37"/>
    </row>
    <row r="12" spans="1:46" s="2" customFormat="1" ht="12" customHeight="1">
      <c r="A12" s="37"/>
      <c r="B12" s="42"/>
      <c r="C12" s="37"/>
      <c r="D12" s="117" t="s">
        <v>22</v>
      </c>
      <c r="E12" s="37"/>
      <c r="F12" s="105" t="s">
        <v>23</v>
      </c>
      <c r="G12" s="37"/>
      <c r="H12" s="37"/>
      <c r="I12" s="120" t="s">
        <v>24</v>
      </c>
      <c r="J12" s="121" t="str">
        <f>'Rekapitulace stavby'!AN8</f>
        <v>2. 9. 2020</v>
      </c>
      <c r="K12" s="37"/>
      <c r="L12" s="119"/>
      <c r="S12" s="37"/>
      <c r="T12" s="37"/>
      <c r="U12" s="37"/>
      <c r="V12" s="37"/>
      <c r="W12" s="37"/>
      <c r="X12" s="37"/>
      <c r="Y12" s="37"/>
      <c r="Z12" s="37"/>
      <c r="AA12" s="37"/>
      <c r="AB12" s="37"/>
      <c r="AC12" s="37"/>
      <c r="AD12" s="37"/>
      <c r="AE12" s="37"/>
    </row>
    <row r="13" spans="1:46" s="2" customFormat="1" ht="10.75" customHeight="1">
      <c r="A13" s="37"/>
      <c r="B13" s="42"/>
      <c r="C13" s="37"/>
      <c r="D13" s="37"/>
      <c r="E13" s="37"/>
      <c r="F13" s="37"/>
      <c r="G13" s="37"/>
      <c r="H13" s="37"/>
      <c r="I13" s="118"/>
      <c r="J13" s="37"/>
      <c r="K13" s="37"/>
      <c r="L13" s="119"/>
      <c r="S13" s="37"/>
      <c r="T13" s="37"/>
      <c r="U13" s="37"/>
      <c r="V13" s="37"/>
      <c r="W13" s="37"/>
      <c r="X13" s="37"/>
      <c r="Y13" s="37"/>
      <c r="Z13" s="37"/>
      <c r="AA13" s="37"/>
      <c r="AB13" s="37"/>
      <c r="AC13" s="37"/>
      <c r="AD13" s="37"/>
      <c r="AE13" s="37"/>
    </row>
    <row r="14" spans="1:46" s="2" customFormat="1" ht="12" customHeight="1">
      <c r="A14" s="37"/>
      <c r="B14" s="42"/>
      <c r="C14" s="37"/>
      <c r="D14" s="117" t="s">
        <v>30</v>
      </c>
      <c r="E14" s="37"/>
      <c r="F14" s="37"/>
      <c r="G14" s="37"/>
      <c r="H14" s="37"/>
      <c r="I14" s="120" t="s">
        <v>31</v>
      </c>
      <c r="J14" s="105" t="s">
        <v>32</v>
      </c>
      <c r="K14" s="37"/>
      <c r="L14" s="119"/>
      <c r="S14" s="37"/>
      <c r="T14" s="37"/>
      <c r="U14" s="37"/>
      <c r="V14" s="37"/>
      <c r="W14" s="37"/>
      <c r="X14" s="37"/>
      <c r="Y14" s="37"/>
      <c r="Z14" s="37"/>
      <c r="AA14" s="37"/>
      <c r="AB14" s="37"/>
      <c r="AC14" s="37"/>
      <c r="AD14" s="37"/>
      <c r="AE14" s="37"/>
    </row>
    <row r="15" spans="1:46" s="2" customFormat="1" ht="18" customHeight="1">
      <c r="A15" s="37"/>
      <c r="B15" s="42"/>
      <c r="C15" s="37"/>
      <c r="D15" s="37"/>
      <c r="E15" s="105" t="s">
        <v>33</v>
      </c>
      <c r="F15" s="37"/>
      <c r="G15" s="37"/>
      <c r="H15" s="37"/>
      <c r="I15" s="120" t="s">
        <v>34</v>
      </c>
      <c r="J15" s="105" t="s">
        <v>35</v>
      </c>
      <c r="K15" s="37"/>
      <c r="L15" s="119"/>
      <c r="S15" s="37"/>
      <c r="T15" s="37"/>
      <c r="U15" s="37"/>
      <c r="V15" s="37"/>
      <c r="W15" s="37"/>
      <c r="X15" s="37"/>
      <c r="Y15" s="37"/>
      <c r="Z15" s="37"/>
      <c r="AA15" s="37"/>
      <c r="AB15" s="37"/>
      <c r="AC15" s="37"/>
      <c r="AD15" s="37"/>
      <c r="AE15" s="37"/>
    </row>
    <row r="16" spans="1:46" s="2" customFormat="1" ht="7" customHeight="1">
      <c r="A16" s="37"/>
      <c r="B16" s="42"/>
      <c r="C16" s="37"/>
      <c r="D16" s="37"/>
      <c r="E16" s="37"/>
      <c r="F16" s="37"/>
      <c r="G16" s="37"/>
      <c r="H16" s="37"/>
      <c r="I16" s="118"/>
      <c r="J16" s="37"/>
      <c r="K16" s="37"/>
      <c r="L16" s="119"/>
      <c r="S16" s="37"/>
      <c r="T16" s="37"/>
      <c r="U16" s="37"/>
      <c r="V16" s="37"/>
      <c r="W16" s="37"/>
      <c r="X16" s="37"/>
      <c r="Y16" s="37"/>
      <c r="Z16" s="37"/>
      <c r="AA16" s="37"/>
      <c r="AB16" s="37"/>
      <c r="AC16" s="37"/>
      <c r="AD16" s="37"/>
      <c r="AE16" s="37"/>
    </row>
    <row r="17" spans="1:31" s="2" customFormat="1" ht="12" customHeight="1">
      <c r="A17" s="37"/>
      <c r="B17" s="42"/>
      <c r="C17" s="37"/>
      <c r="D17" s="117" t="s">
        <v>36</v>
      </c>
      <c r="E17" s="37"/>
      <c r="F17" s="37"/>
      <c r="G17" s="37"/>
      <c r="H17" s="37"/>
      <c r="I17" s="120" t="s">
        <v>31</v>
      </c>
      <c r="J17" s="32" t="str">
        <f>'Rekapitulace stavby'!AN13</f>
        <v>Vyplň údaj</v>
      </c>
      <c r="K17" s="37"/>
      <c r="L17" s="119"/>
      <c r="S17" s="37"/>
      <c r="T17" s="37"/>
      <c r="U17" s="37"/>
      <c r="V17" s="37"/>
      <c r="W17" s="37"/>
      <c r="X17" s="37"/>
      <c r="Y17" s="37"/>
      <c r="Z17" s="37"/>
      <c r="AA17" s="37"/>
      <c r="AB17" s="37"/>
      <c r="AC17" s="37"/>
      <c r="AD17" s="37"/>
      <c r="AE17" s="37"/>
    </row>
    <row r="18" spans="1:31" s="2" customFormat="1" ht="18" customHeight="1">
      <c r="A18" s="37"/>
      <c r="B18" s="42"/>
      <c r="C18" s="37"/>
      <c r="D18" s="37"/>
      <c r="E18" s="406" t="str">
        <f>'Rekapitulace stavby'!E14</f>
        <v>Vyplň údaj</v>
      </c>
      <c r="F18" s="407"/>
      <c r="G18" s="407"/>
      <c r="H18" s="407"/>
      <c r="I18" s="120" t="s">
        <v>34</v>
      </c>
      <c r="J18" s="32" t="str">
        <f>'Rekapitulace stavby'!AN14</f>
        <v>Vyplň údaj</v>
      </c>
      <c r="K18" s="37"/>
      <c r="L18" s="119"/>
      <c r="S18" s="37"/>
      <c r="T18" s="37"/>
      <c r="U18" s="37"/>
      <c r="V18" s="37"/>
      <c r="W18" s="37"/>
      <c r="X18" s="37"/>
      <c r="Y18" s="37"/>
      <c r="Z18" s="37"/>
      <c r="AA18" s="37"/>
      <c r="AB18" s="37"/>
      <c r="AC18" s="37"/>
      <c r="AD18" s="37"/>
      <c r="AE18" s="37"/>
    </row>
    <row r="19" spans="1:31" s="2" customFormat="1" ht="7" customHeight="1">
      <c r="A19" s="37"/>
      <c r="B19" s="42"/>
      <c r="C19" s="37"/>
      <c r="D19" s="37"/>
      <c r="E19" s="37"/>
      <c r="F19" s="37"/>
      <c r="G19" s="37"/>
      <c r="H19" s="37"/>
      <c r="I19" s="118"/>
      <c r="J19" s="37"/>
      <c r="K19" s="37"/>
      <c r="L19" s="119"/>
      <c r="S19" s="37"/>
      <c r="T19" s="37"/>
      <c r="U19" s="37"/>
      <c r="V19" s="37"/>
      <c r="W19" s="37"/>
      <c r="X19" s="37"/>
      <c r="Y19" s="37"/>
      <c r="Z19" s="37"/>
      <c r="AA19" s="37"/>
      <c r="AB19" s="37"/>
      <c r="AC19" s="37"/>
      <c r="AD19" s="37"/>
      <c r="AE19" s="37"/>
    </row>
    <row r="20" spans="1:31" s="2" customFormat="1" ht="12" customHeight="1">
      <c r="A20" s="37"/>
      <c r="B20" s="42"/>
      <c r="C20" s="37"/>
      <c r="D20" s="117" t="s">
        <v>39</v>
      </c>
      <c r="E20" s="37"/>
      <c r="F20" s="37"/>
      <c r="G20" s="37"/>
      <c r="H20" s="37"/>
      <c r="I20" s="120" t="s">
        <v>31</v>
      </c>
      <c r="J20" s="105" t="s">
        <v>40</v>
      </c>
      <c r="K20" s="37"/>
      <c r="L20" s="119"/>
      <c r="S20" s="37"/>
      <c r="T20" s="37"/>
      <c r="U20" s="37"/>
      <c r="V20" s="37"/>
      <c r="W20" s="37"/>
      <c r="X20" s="37"/>
      <c r="Y20" s="37"/>
      <c r="Z20" s="37"/>
      <c r="AA20" s="37"/>
      <c r="AB20" s="37"/>
      <c r="AC20" s="37"/>
      <c r="AD20" s="37"/>
      <c r="AE20" s="37"/>
    </row>
    <row r="21" spans="1:31" s="2" customFormat="1" ht="18" customHeight="1">
      <c r="A21" s="37"/>
      <c r="B21" s="42"/>
      <c r="C21" s="37"/>
      <c r="D21" s="37"/>
      <c r="E21" s="105" t="s">
        <v>41</v>
      </c>
      <c r="F21" s="37"/>
      <c r="G21" s="37"/>
      <c r="H21" s="37"/>
      <c r="I21" s="120" t="s">
        <v>34</v>
      </c>
      <c r="J21" s="105" t="s">
        <v>42</v>
      </c>
      <c r="K21" s="37"/>
      <c r="L21" s="119"/>
      <c r="S21" s="37"/>
      <c r="T21" s="37"/>
      <c r="U21" s="37"/>
      <c r="V21" s="37"/>
      <c r="W21" s="37"/>
      <c r="X21" s="37"/>
      <c r="Y21" s="37"/>
      <c r="Z21" s="37"/>
      <c r="AA21" s="37"/>
      <c r="AB21" s="37"/>
      <c r="AC21" s="37"/>
      <c r="AD21" s="37"/>
      <c r="AE21" s="37"/>
    </row>
    <row r="22" spans="1:31" s="2" customFormat="1" ht="7" customHeight="1">
      <c r="A22" s="37"/>
      <c r="B22" s="42"/>
      <c r="C22" s="37"/>
      <c r="D22" s="37"/>
      <c r="E22" s="37"/>
      <c r="F22" s="37"/>
      <c r="G22" s="37"/>
      <c r="H22" s="37"/>
      <c r="I22" s="118"/>
      <c r="J22" s="37"/>
      <c r="K22" s="37"/>
      <c r="L22" s="119"/>
      <c r="S22" s="37"/>
      <c r="T22" s="37"/>
      <c r="U22" s="37"/>
      <c r="V22" s="37"/>
      <c r="W22" s="37"/>
      <c r="X22" s="37"/>
      <c r="Y22" s="37"/>
      <c r="Z22" s="37"/>
      <c r="AA22" s="37"/>
      <c r="AB22" s="37"/>
      <c r="AC22" s="37"/>
      <c r="AD22" s="37"/>
      <c r="AE22" s="37"/>
    </row>
    <row r="23" spans="1:31" s="2" customFormat="1" ht="12" customHeight="1">
      <c r="A23" s="37"/>
      <c r="B23" s="42"/>
      <c r="C23" s="37"/>
      <c r="D23" s="117" t="s">
        <v>43</v>
      </c>
      <c r="E23" s="37"/>
      <c r="F23" s="37"/>
      <c r="G23" s="37"/>
      <c r="H23" s="37"/>
      <c r="I23" s="120" t="s">
        <v>31</v>
      </c>
      <c r="J23" s="105" t="str">
        <f>IF('Rekapitulace stavby'!AN19="","",'Rekapitulace stavby'!AN19)</f>
        <v/>
      </c>
      <c r="K23" s="37"/>
      <c r="L23" s="119"/>
      <c r="S23" s="37"/>
      <c r="T23" s="37"/>
      <c r="U23" s="37"/>
      <c r="V23" s="37"/>
      <c r="W23" s="37"/>
      <c r="X23" s="37"/>
      <c r="Y23" s="37"/>
      <c r="Z23" s="37"/>
      <c r="AA23" s="37"/>
      <c r="AB23" s="37"/>
      <c r="AC23" s="37"/>
      <c r="AD23" s="37"/>
      <c r="AE23" s="37"/>
    </row>
    <row r="24" spans="1:31" s="2" customFormat="1" ht="18" customHeight="1">
      <c r="A24" s="37"/>
      <c r="B24" s="42"/>
      <c r="C24" s="37"/>
      <c r="D24" s="37"/>
      <c r="E24" s="105" t="str">
        <f>IF('Rekapitulace stavby'!E20="","",'Rekapitulace stavby'!E20)</f>
        <v xml:space="preserve"> </v>
      </c>
      <c r="F24" s="37"/>
      <c r="G24" s="37"/>
      <c r="H24" s="37"/>
      <c r="I24" s="120" t="s">
        <v>34</v>
      </c>
      <c r="J24" s="105" t="str">
        <f>IF('Rekapitulace stavby'!AN20="","",'Rekapitulace stavby'!AN20)</f>
        <v/>
      </c>
      <c r="K24" s="37"/>
      <c r="L24" s="119"/>
      <c r="S24" s="37"/>
      <c r="T24" s="37"/>
      <c r="U24" s="37"/>
      <c r="V24" s="37"/>
      <c r="W24" s="37"/>
      <c r="X24" s="37"/>
      <c r="Y24" s="37"/>
      <c r="Z24" s="37"/>
      <c r="AA24" s="37"/>
      <c r="AB24" s="37"/>
      <c r="AC24" s="37"/>
      <c r="AD24" s="37"/>
      <c r="AE24" s="37"/>
    </row>
    <row r="25" spans="1:31" s="2" customFormat="1" ht="7" customHeight="1">
      <c r="A25" s="37"/>
      <c r="B25" s="42"/>
      <c r="C25" s="37"/>
      <c r="D25" s="37"/>
      <c r="E25" s="37"/>
      <c r="F25" s="37"/>
      <c r="G25" s="37"/>
      <c r="H25" s="37"/>
      <c r="I25" s="118"/>
      <c r="J25" s="37"/>
      <c r="K25" s="37"/>
      <c r="L25" s="119"/>
      <c r="S25" s="37"/>
      <c r="T25" s="37"/>
      <c r="U25" s="37"/>
      <c r="V25" s="37"/>
      <c r="W25" s="37"/>
      <c r="X25" s="37"/>
      <c r="Y25" s="37"/>
      <c r="Z25" s="37"/>
      <c r="AA25" s="37"/>
      <c r="AB25" s="37"/>
      <c r="AC25" s="37"/>
      <c r="AD25" s="37"/>
      <c r="AE25" s="37"/>
    </row>
    <row r="26" spans="1:31" s="2" customFormat="1" ht="12" customHeight="1">
      <c r="A26" s="37"/>
      <c r="B26" s="42"/>
      <c r="C26" s="37"/>
      <c r="D26" s="117" t="s">
        <v>46</v>
      </c>
      <c r="E26" s="37"/>
      <c r="F26" s="37"/>
      <c r="G26" s="37"/>
      <c r="H26" s="37"/>
      <c r="I26" s="118"/>
      <c r="J26" s="37"/>
      <c r="K26" s="37"/>
      <c r="L26" s="119"/>
      <c r="S26" s="37"/>
      <c r="T26" s="37"/>
      <c r="U26" s="37"/>
      <c r="V26" s="37"/>
      <c r="W26" s="37"/>
      <c r="X26" s="37"/>
      <c r="Y26" s="37"/>
      <c r="Z26" s="37"/>
      <c r="AA26" s="37"/>
      <c r="AB26" s="37"/>
      <c r="AC26" s="37"/>
      <c r="AD26" s="37"/>
      <c r="AE26" s="37"/>
    </row>
    <row r="27" spans="1:31" s="8" customFormat="1" ht="214.5" customHeight="1">
      <c r="A27" s="122"/>
      <c r="B27" s="123"/>
      <c r="C27" s="122"/>
      <c r="D27" s="122"/>
      <c r="E27" s="408" t="s">
        <v>212</v>
      </c>
      <c r="F27" s="408"/>
      <c r="G27" s="408"/>
      <c r="H27" s="408"/>
      <c r="I27" s="124"/>
      <c r="J27" s="122"/>
      <c r="K27" s="122"/>
      <c r="L27" s="125"/>
      <c r="S27" s="122"/>
      <c r="T27" s="122"/>
      <c r="U27" s="122"/>
      <c r="V27" s="122"/>
      <c r="W27" s="122"/>
      <c r="X27" s="122"/>
      <c r="Y27" s="122"/>
      <c r="Z27" s="122"/>
      <c r="AA27" s="122"/>
      <c r="AB27" s="122"/>
      <c r="AC27" s="122"/>
      <c r="AD27" s="122"/>
      <c r="AE27" s="122"/>
    </row>
    <row r="28" spans="1:31" s="2" customFormat="1" ht="7" customHeight="1">
      <c r="A28" s="37"/>
      <c r="B28" s="42"/>
      <c r="C28" s="37"/>
      <c r="D28" s="37"/>
      <c r="E28" s="37"/>
      <c r="F28" s="37"/>
      <c r="G28" s="37"/>
      <c r="H28" s="37"/>
      <c r="I28" s="118"/>
      <c r="J28" s="37"/>
      <c r="K28" s="37"/>
      <c r="L28" s="119"/>
      <c r="S28" s="37"/>
      <c r="T28" s="37"/>
      <c r="U28" s="37"/>
      <c r="V28" s="37"/>
      <c r="W28" s="37"/>
      <c r="X28" s="37"/>
      <c r="Y28" s="37"/>
      <c r="Z28" s="37"/>
      <c r="AA28" s="37"/>
      <c r="AB28" s="37"/>
      <c r="AC28" s="37"/>
      <c r="AD28" s="37"/>
      <c r="AE28" s="37"/>
    </row>
    <row r="29" spans="1:31" s="2" customFormat="1" ht="7" customHeight="1">
      <c r="A29" s="37"/>
      <c r="B29" s="42"/>
      <c r="C29" s="37"/>
      <c r="D29" s="126"/>
      <c r="E29" s="126"/>
      <c r="F29" s="126"/>
      <c r="G29" s="126"/>
      <c r="H29" s="126"/>
      <c r="I29" s="127"/>
      <c r="J29" s="126"/>
      <c r="K29" s="126"/>
      <c r="L29" s="119"/>
      <c r="S29" s="37"/>
      <c r="T29" s="37"/>
      <c r="U29" s="37"/>
      <c r="V29" s="37"/>
      <c r="W29" s="37"/>
      <c r="X29" s="37"/>
      <c r="Y29" s="37"/>
      <c r="Z29" s="37"/>
      <c r="AA29" s="37"/>
      <c r="AB29" s="37"/>
      <c r="AC29" s="37"/>
      <c r="AD29" s="37"/>
      <c r="AE29" s="37"/>
    </row>
    <row r="30" spans="1:31" s="2" customFormat="1" ht="25.4" customHeight="1">
      <c r="A30" s="37"/>
      <c r="B30" s="42"/>
      <c r="C30" s="37"/>
      <c r="D30" s="128" t="s">
        <v>48</v>
      </c>
      <c r="E30" s="37"/>
      <c r="F30" s="37"/>
      <c r="G30" s="37"/>
      <c r="H30" s="37"/>
      <c r="I30" s="118"/>
      <c r="J30" s="129">
        <f>ROUND(J90, 2)</f>
        <v>0</v>
      </c>
      <c r="K30" s="37"/>
      <c r="L30" s="119"/>
      <c r="S30" s="37"/>
      <c r="T30" s="37"/>
      <c r="U30" s="37"/>
      <c r="V30" s="37"/>
      <c r="W30" s="37"/>
      <c r="X30" s="37"/>
      <c r="Y30" s="37"/>
      <c r="Z30" s="37"/>
      <c r="AA30" s="37"/>
      <c r="AB30" s="37"/>
      <c r="AC30" s="37"/>
      <c r="AD30" s="37"/>
      <c r="AE30" s="37"/>
    </row>
    <row r="31" spans="1:31" s="2" customFormat="1" ht="7" customHeight="1">
      <c r="A31" s="37"/>
      <c r="B31" s="42"/>
      <c r="C31" s="37"/>
      <c r="D31" s="126"/>
      <c r="E31" s="126"/>
      <c r="F31" s="126"/>
      <c r="G31" s="126"/>
      <c r="H31" s="126"/>
      <c r="I31" s="127"/>
      <c r="J31" s="126"/>
      <c r="K31" s="126"/>
      <c r="L31" s="119"/>
      <c r="S31" s="37"/>
      <c r="T31" s="37"/>
      <c r="U31" s="37"/>
      <c r="V31" s="37"/>
      <c r="W31" s="37"/>
      <c r="X31" s="37"/>
      <c r="Y31" s="37"/>
      <c r="Z31" s="37"/>
      <c r="AA31" s="37"/>
      <c r="AB31" s="37"/>
      <c r="AC31" s="37"/>
      <c r="AD31" s="37"/>
      <c r="AE31" s="37"/>
    </row>
    <row r="32" spans="1:31" s="2" customFormat="1" ht="14.4" customHeight="1">
      <c r="A32" s="37"/>
      <c r="B32" s="42"/>
      <c r="C32" s="37"/>
      <c r="D32" s="37"/>
      <c r="E32" s="37"/>
      <c r="F32" s="130" t="s">
        <v>50</v>
      </c>
      <c r="G32" s="37"/>
      <c r="H32" s="37"/>
      <c r="I32" s="131" t="s">
        <v>49</v>
      </c>
      <c r="J32" s="130" t="s">
        <v>51</v>
      </c>
      <c r="K32" s="37"/>
      <c r="L32" s="119"/>
      <c r="S32" s="37"/>
      <c r="T32" s="37"/>
      <c r="U32" s="37"/>
      <c r="V32" s="37"/>
      <c r="W32" s="37"/>
      <c r="X32" s="37"/>
      <c r="Y32" s="37"/>
      <c r="Z32" s="37"/>
      <c r="AA32" s="37"/>
      <c r="AB32" s="37"/>
      <c r="AC32" s="37"/>
      <c r="AD32" s="37"/>
      <c r="AE32" s="37"/>
    </row>
    <row r="33" spans="1:31" s="2" customFormat="1" ht="14.4" customHeight="1">
      <c r="A33" s="37"/>
      <c r="B33" s="42"/>
      <c r="C33" s="37"/>
      <c r="D33" s="132" t="s">
        <v>52</v>
      </c>
      <c r="E33" s="117" t="s">
        <v>53</v>
      </c>
      <c r="F33" s="133">
        <f>ROUND((SUM(BE90:BE322)),  2)</f>
        <v>0</v>
      </c>
      <c r="G33" s="37"/>
      <c r="H33" s="37"/>
      <c r="I33" s="134">
        <v>0.21</v>
      </c>
      <c r="J33" s="133">
        <f>ROUND(((SUM(BE90:BE322))*I33),  2)</f>
        <v>0</v>
      </c>
      <c r="K33" s="37"/>
      <c r="L33" s="119"/>
      <c r="S33" s="37"/>
      <c r="T33" s="37"/>
      <c r="U33" s="37"/>
      <c r="V33" s="37"/>
      <c r="W33" s="37"/>
      <c r="X33" s="37"/>
      <c r="Y33" s="37"/>
      <c r="Z33" s="37"/>
      <c r="AA33" s="37"/>
      <c r="AB33" s="37"/>
      <c r="AC33" s="37"/>
      <c r="AD33" s="37"/>
      <c r="AE33" s="37"/>
    </row>
    <row r="34" spans="1:31" s="2" customFormat="1" ht="14.4" customHeight="1">
      <c r="A34" s="37"/>
      <c r="B34" s="42"/>
      <c r="C34" s="37"/>
      <c r="D34" s="37"/>
      <c r="E34" s="117" t="s">
        <v>54</v>
      </c>
      <c r="F34" s="133">
        <f>ROUND((SUM(BF90:BF322)),  2)</f>
        <v>0</v>
      </c>
      <c r="G34" s="37"/>
      <c r="H34" s="37"/>
      <c r="I34" s="134">
        <v>0.15</v>
      </c>
      <c r="J34" s="133">
        <f>ROUND(((SUM(BF90:BF322))*I34),  2)</f>
        <v>0</v>
      </c>
      <c r="K34" s="37"/>
      <c r="L34" s="119"/>
      <c r="S34" s="37"/>
      <c r="T34" s="37"/>
      <c r="U34" s="37"/>
      <c r="V34" s="37"/>
      <c r="W34" s="37"/>
      <c r="X34" s="37"/>
      <c r="Y34" s="37"/>
      <c r="Z34" s="37"/>
      <c r="AA34" s="37"/>
      <c r="AB34" s="37"/>
      <c r="AC34" s="37"/>
      <c r="AD34" s="37"/>
      <c r="AE34" s="37"/>
    </row>
    <row r="35" spans="1:31" s="2" customFormat="1" ht="14.4" hidden="1" customHeight="1">
      <c r="A35" s="37"/>
      <c r="B35" s="42"/>
      <c r="C35" s="37"/>
      <c r="D35" s="37"/>
      <c r="E35" s="117" t="s">
        <v>55</v>
      </c>
      <c r="F35" s="133">
        <f>ROUND((SUM(BG90:BG322)),  2)</f>
        <v>0</v>
      </c>
      <c r="G35" s="37"/>
      <c r="H35" s="37"/>
      <c r="I35" s="134">
        <v>0.21</v>
      </c>
      <c r="J35" s="133">
        <f>0</f>
        <v>0</v>
      </c>
      <c r="K35" s="37"/>
      <c r="L35" s="119"/>
      <c r="S35" s="37"/>
      <c r="T35" s="37"/>
      <c r="U35" s="37"/>
      <c r="V35" s="37"/>
      <c r="W35" s="37"/>
      <c r="X35" s="37"/>
      <c r="Y35" s="37"/>
      <c r="Z35" s="37"/>
      <c r="AA35" s="37"/>
      <c r="AB35" s="37"/>
      <c r="AC35" s="37"/>
      <c r="AD35" s="37"/>
      <c r="AE35" s="37"/>
    </row>
    <row r="36" spans="1:31" s="2" customFormat="1" ht="14.4" hidden="1" customHeight="1">
      <c r="A36" s="37"/>
      <c r="B36" s="42"/>
      <c r="C36" s="37"/>
      <c r="D36" s="37"/>
      <c r="E36" s="117" t="s">
        <v>56</v>
      </c>
      <c r="F36" s="133">
        <f>ROUND((SUM(BH90:BH322)),  2)</f>
        <v>0</v>
      </c>
      <c r="G36" s="37"/>
      <c r="H36" s="37"/>
      <c r="I36" s="134">
        <v>0.15</v>
      </c>
      <c r="J36" s="133">
        <f>0</f>
        <v>0</v>
      </c>
      <c r="K36" s="37"/>
      <c r="L36" s="119"/>
      <c r="S36" s="37"/>
      <c r="T36" s="37"/>
      <c r="U36" s="37"/>
      <c r="V36" s="37"/>
      <c r="W36" s="37"/>
      <c r="X36" s="37"/>
      <c r="Y36" s="37"/>
      <c r="Z36" s="37"/>
      <c r="AA36" s="37"/>
      <c r="AB36" s="37"/>
      <c r="AC36" s="37"/>
      <c r="AD36" s="37"/>
      <c r="AE36" s="37"/>
    </row>
    <row r="37" spans="1:31" s="2" customFormat="1" ht="14.4" hidden="1" customHeight="1">
      <c r="A37" s="37"/>
      <c r="B37" s="42"/>
      <c r="C37" s="37"/>
      <c r="D37" s="37"/>
      <c r="E37" s="117" t="s">
        <v>57</v>
      </c>
      <c r="F37" s="133">
        <f>ROUND((SUM(BI90:BI322)),  2)</f>
        <v>0</v>
      </c>
      <c r="G37" s="37"/>
      <c r="H37" s="37"/>
      <c r="I37" s="134">
        <v>0</v>
      </c>
      <c r="J37" s="133">
        <f>0</f>
        <v>0</v>
      </c>
      <c r="K37" s="37"/>
      <c r="L37" s="119"/>
      <c r="S37" s="37"/>
      <c r="T37" s="37"/>
      <c r="U37" s="37"/>
      <c r="V37" s="37"/>
      <c r="W37" s="37"/>
      <c r="X37" s="37"/>
      <c r="Y37" s="37"/>
      <c r="Z37" s="37"/>
      <c r="AA37" s="37"/>
      <c r="AB37" s="37"/>
      <c r="AC37" s="37"/>
      <c r="AD37" s="37"/>
      <c r="AE37" s="37"/>
    </row>
    <row r="38" spans="1:31" s="2" customFormat="1" ht="7" customHeight="1">
      <c r="A38" s="37"/>
      <c r="B38" s="42"/>
      <c r="C38" s="37"/>
      <c r="D38" s="37"/>
      <c r="E38" s="37"/>
      <c r="F38" s="37"/>
      <c r="G38" s="37"/>
      <c r="H38" s="37"/>
      <c r="I38" s="118"/>
      <c r="J38" s="37"/>
      <c r="K38" s="37"/>
      <c r="L38" s="119"/>
      <c r="S38" s="37"/>
      <c r="T38" s="37"/>
      <c r="U38" s="37"/>
      <c r="V38" s="37"/>
      <c r="W38" s="37"/>
      <c r="X38" s="37"/>
      <c r="Y38" s="37"/>
      <c r="Z38" s="37"/>
      <c r="AA38" s="37"/>
      <c r="AB38" s="37"/>
      <c r="AC38" s="37"/>
      <c r="AD38" s="37"/>
      <c r="AE38" s="37"/>
    </row>
    <row r="39" spans="1:31" s="2" customFormat="1" ht="25.4" customHeight="1">
      <c r="A39" s="37"/>
      <c r="B39" s="42"/>
      <c r="C39" s="135"/>
      <c r="D39" s="136" t="s">
        <v>58</v>
      </c>
      <c r="E39" s="137"/>
      <c r="F39" s="137"/>
      <c r="G39" s="138" t="s">
        <v>59</v>
      </c>
      <c r="H39" s="139" t="s">
        <v>60</v>
      </c>
      <c r="I39" s="140"/>
      <c r="J39" s="141">
        <f>SUM(J30:J37)</f>
        <v>0</v>
      </c>
      <c r="K39" s="142"/>
      <c r="L39" s="119"/>
      <c r="S39" s="37"/>
      <c r="T39" s="37"/>
      <c r="U39" s="37"/>
      <c r="V39" s="37"/>
      <c r="W39" s="37"/>
      <c r="X39" s="37"/>
      <c r="Y39" s="37"/>
      <c r="Z39" s="37"/>
      <c r="AA39" s="37"/>
      <c r="AB39" s="37"/>
      <c r="AC39" s="37"/>
      <c r="AD39" s="37"/>
      <c r="AE39" s="37"/>
    </row>
    <row r="40" spans="1:31" s="2" customFormat="1" ht="14.4" customHeight="1">
      <c r="A40" s="37"/>
      <c r="B40" s="143"/>
      <c r="C40" s="144"/>
      <c r="D40" s="144"/>
      <c r="E40" s="144"/>
      <c r="F40" s="144"/>
      <c r="G40" s="144"/>
      <c r="H40" s="144"/>
      <c r="I40" s="145"/>
      <c r="J40" s="144"/>
      <c r="K40" s="144"/>
      <c r="L40" s="119"/>
      <c r="S40" s="37"/>
      <c r="T40" s="37"/>
      <c r="U40" s="37"/>
      <c r="V40" s="37"/>
      <c r="W40" s="37"/>
      <c r="X40" s="37"/>
      <c r="Y40" s="37"/>
      <c r="Z40" s="37"/>
      <c r="AA40" s="37"/>
      <c r="AB40" s="37"/>
      <c r="AC40" s="37"/>
      <c r="AD40" s="37"/>
      <c r="AE40" s="37"/>
    </row>
    <row r="44" spans="1:31" s="2" customFormat="1" ht="7" customHeight="1">
      <c r="A44" s="37"/>
      <c r="B44" s="146"/>
      <c r="C44" s="147"/>
      <c r="D44" s="147"/>
      <c r="E44" s="147"/>
      <c r="F44" s="147"/>
      <c r="G44" s="147"/>
      <c r="H44" s="147"/>
      <c r="I44" s="148"/>
      <c r="J44" s="147"/>
      <c r="K44" s="147"/>
      <c r="L44" s="119"/>
      <c r="S44" s="37"/>
      <c r="T44" s="37"/>
      <c r="U44" s="37"/>
      <c r="V44" s="37"/>
      <c r="W44" s="37"/>
      <c r="X44" s="37"/>
      <c r="Y44" s="37"/>
      <c r="Z44" s="37"/>
      <c r="AA44" s="37"/>
      <c r="AB44" s="37"/>
      <c r="AC44" s="37"/>
      <c r="AD44" s="37"/>
      <c r="AE44" s="37"/>
    </row>
    <row r="45" spans="1:31" s="2" customFormat="1" ht="25" customHeight="1">
      <c r="A45" s="37"/>
      <c r="B45" s="38"/>
      <c r="C45" s="25" t="s">
        <v>213</v>
      </c>
      <c r="D45" s="39"/>
      <c r="E45" s="39"/>
      <c r="F45" s="39"/>
      <c r="G45" s="39"/>
      <c r="H45" s="39"/>
      <c r="I45" s="118"/>
      <c r="J45" s="39"/>
      <c r="K45" s="39"/>
      <c r="L45" s="119"/>
      <c r="S45" s="37"/>
      <c r="T45" s="37"/>
      <c r="U45" s="37"/>
      <c r="V45" s="37"/>
      <c r="W45" s="37"/>
      <c r="X45" s="37"/>
      <c r="Y45" s="37"/>
      <c r="Z45" s="37"/>
      <c r="AA45" s="37"/>
      <c r="AB45" s="37"/>
      <c r="AC45" s="37"/>
      <c r="AD45" s="37"/>
      <c r="AE45" s="37"/>
    </row>
    <row r="46" spans="1:31" s="2" customFormat="1" ht="7" customHeight="1">
      <c r="A46" s="37"/>
      <c r="B46" s="38"/>
      <c r="C46" s="39"/>
      <c r="D46" s="39"/>
      <c r="E46" s="39"/>
      <c r="F46" s="39"/>
      <c r="G46" s="39"/>
      <c r="H46" s="39"/>
      <c r="I46" s="118"/>
      <c r="J46" s="39"/>
      <c r="K46" s="39"/>
      <c r="L46" s="119"/>
      <c r="S46" s="37"/>
      <c r="T46" s="37"/>
      <c r="U46" s="37"/>
      <c r="V46" s="37"/>
      <c r="W46" s="37"/>
      <c r="X46" s="37"/>
      <c r="Y46" s="37"/>
      <c r="Z46" s="37"/>
      <c r="AA46" s="37"/>
      <c r="AB46" s="37"/>
      <c r="AC46" s="37"/>
      <c r="AD46" s="37"/>
      <c r="AE46" s="37"/>
    </row>
    <row r="47" spans="1:31" s="2" customFormat="1" ht="12" customHeight="1">
      <c r="A47" s="37"/>
      <c r="B47" s="38"/>
      <c r="C47" s="31" t="s">
        <v>16</v>
      </c>
      <c r="D47" s="39"/>
      <c r="E47" s="39"/>
      <c r="F47" s="39"/>
      <c r="G47" s="39"/>
      <c r="H47" s="39"/>
      <c r="I47" s="118"/>
      <c r="J47" s="39"/>
      <c r="K47" s="39"/>
      <c r="L47" s="119"/>
      <c r="S47" s="37"/>
      <c r="T47" s="37"/>
      <c r="U47" s="37"/>
      <c r="V47" s="37"/>
      <c r="W47" s="37"/>
      <c r="X47" s="37"/>
      <c r="Y47" s="37"/>
      <c r="Z47" s="37"/>
      <c r="AA47" s="37"/>
      <c r="AB47" s="37"/>
      <c r="AC47" s="37"/>
      <c r="AD47" s="37"/>
      <c r="AE47" s="37"/>
    </row>
    <row r="48" spans="1:31" s="2" customFormat="1" ht="16.5" customHeight="1">
      <c r="A48" s="37"/>
      <c r="B48" s="38"/>
      <c r="C48" s="39"/>
      <c r="D48" s="39"/>
      <c r="E48" s="409" t="str">
        <f>E7</f>
        <v>EHC CZECH s.r.o. – Podnikatelský inkubátor – Evropská ul., Cheb</v>
      </c>
      <c r="F48" s="410"/>
      <c r="G48" s="410"/>
      <c r="H48" s="410"/>
      <c r="I48" s="118"/>
      <c r="J48" s="39"/>
      <c r="K48" s="39"/>
      <c r="L48" s="119"/>
      <c r="S48" s="37"/>
      <c r="T48" s="37"/>
      <c r="U48" s="37"/>
      <c r="V48" s="37"/>
      <c r="W48" s="37"/>
      <c r="X48" s="37"/>
      <c r="Y48" s="37"/>
      <c r="Z48" s="37"/>
      <c r="AA48" s="37"/>
      <c r="AB48" s="37"/>
      <c r="AC48" s="37"/>
      <c r="AD48" s="37"/>
      <c r="AE48" s="37"/>
    </row>
    <row r="49" spans="1:47" s="2" customFormat="1" ht="12" customHeight="1">
      <c r="A49" s="37"/>
      <c r="B49" s="38"/>
      <c r="C49" s="31" t="s">
        <v>208</v>
      </c>
      <c r="D49" s="39"/>
      <c r="E49" s="39"/>
      <c r="F49" s="39"/>
      <c r="G49" s="39"/>
      <c r="H49" s="39"/>
      <c r="I49" s="118"/>
      <c r="J49" s="39"/>
      <c r="K49" s="39"/>
      <c r="L49" s="119"/>
      <c r="S49" s="37"/>
      <c r="T49" s="37"/>
      <c r="U49" s="37"/>
      <c r="V49" s="37"/>
      <c r="W49" s="37"/>
      <c r="X49" s="37"/>
      <c r="Y49" s="37"/>
      <c r="Z49" s="37"/>
      <c r="AA49" s="37"/>
      <c r="AB49" s="37"/>
      <c r="AC49" s="37"/>
      <c r="AD49" s="37"/>
      <c r="AE49" s="37"/>
    </row>
    <row r="50" spans="1:47" s="2" customFormat="1" ht="16.5" customHeight="1">
      <c r="A50" s="37"/>
      <c r="B50" s="38"/>
      <c r="C50" s="39"/>
      <c r="D50" s="39"/>
      <c r="E50" s="383" t="str">
        <f>E9</f>
        <v>D.2 - SO 201 - Úpravy zpevněné plochy</v>
      </c>
      <c r="F50" s="411"/>
      <c r="G50" s="411"/>
      <c r="H50" s="411"/>
      <c r="I50" s="118"/>
      <c r="J50" s="39"/>
      <c r="K50" s="39"/>
      <c r="L50" s="119"/>
      <c r="S50" s="37"/>
      <c r="T50" s="37"/>
      <c r="U50" s="37"/>
      <c r="V50" s="37"/>
      <c r="W50" s="37"/>
      <c r="X50" s="37"/>
      <c r="Y50" s="37"/>
      <c r="Z50" s="37"/>
      <c r="AA50" s="37"/>
      <c r="AB50" s="37"/>
      <c r="AC50" s="37"/>
      <c r="AD50" s="37"/>
      <c r="AE50" s="37"/>
    </row>
    <row r="51" spans="1:47" s="2" customFormat="1" ht="7" customHeight="1">
      <c r="A51" s="37"/>
      <c r="B51" s="38"/>
      <c r="C51" s="39"/>
      <c r="D51" s="39"/>
      <c r="E51" s="39"/>
      <c r="F51" s="39"/>
      <c r="G51" s="39"/>
      <c r="H51" s="39"/>
      <c r="I51" s="118"/>
      <c r="J51" s="39"/>
      <c r="K51" s="39"/>
      <c r="L51" s="119"/>
      <c r="S51" s="37"/>
      <c r="T51" s="37"/>
      <c r="U51" s="37"/>
      <c r="V51" s="37"/>
      <c r="W51" s="37"/>
      <c r="X51" s="37"/>
      <c r="Y51" s="37"/>
      <c r="Z51" s="37"/>
      <c r="AA51" s="37"/>
      <c r="AB51" s="37"/>
      <c r="AC51" s="37"/>
      <c r="AD51" s="37"/>
      <c r="AE51" s="37"/>
    </row>
    <row r="52" spans="1:47" s="2" customFormat="1" ht="12" customHeight="1">
      <c r="A52" s="37"/>
      <c r="B52" s="38"/>
      <c r="C52" s="31" t="s">
        <v>22</v>
      </c>
      <c r="D52" s="39"/>
      <c r="E52" s="39"/>
      <c r="F52" s="29" t="str">
        <f>F12</f>
        <v>č. parcelní 250/1, 250/6, 250/7 a st7296</v>
      </c>
      <c r="G52" s="39"/>
      <c r="H52" s="39"/>
      <c r="I52" s="120" t="s">
        <v>24</v>
      </c>
      <c r="J52" s="62" t="str">
        <f>IF(J12="","",J12)</f>
        <v>2. 9. 2020</v>
      </c>
      <c r="K52" s="39"/>
      <c r="L52" s="119"/>
      <c r="S52" s="37"/>
      <c r="T52" s="37"/>
      <c r="U52" s="37"/>
      <c r="V52" s="37"/>
      <c r="W52" s="37"/>
      <c r="X52" s="37"/>
      <c r="Y52" s="37"/>
      <c r="Z52" s="37"/>
      <c r="AA52" s="37"/>
      <c r="AB52" s="37"/>
      <c r="AC52" s="37"/>
      <c r="AD52" s="37"/>
      <c r="AE52" s="37"/>
    </row>
    <row r="53" spans="1:47" s="2" customFormat="1" ht="7" customHeight="1">
      <c r="A53" s="37"/>
      <c r="B53" s="38"/>
      <c r="C53" s="39"/>
      <c r="D53" s="39"/>
      <c r="E53" s="39"/>
      <c r="F53" s="39"/>
      <c r="G53" s="39"/>
      <c r="H53" s="39"/>
      <c r="I53" s="118"/>
      <c r="J53" s="39"/>
      <c r="K53" s="39"/>
      <c r="L53" s="119"/>
      <c r="S53" s="37"/>
      <c r="T53" s="37"/>
      <c r="U53" s="37"/>
      <c r="V53" s="37"/>
      <c r="W53" s="37"/>
      <c r="X53" s="37"/>
      <c r="Y53" s="37"/>
      <c r="Z53" s="37"/>
      <c r="AA53" s="37"/>
      <c r="AB53" s="37"/>
      <c r="AC53" s="37"/>
      <c r="AD53" s="37"/>
      <c r="AE53" s="37"/>
    </row>
    <row r="54" spans="1:47" s="2" customFormat="1" ht="40" customHeight="1">
      <c r="A54" s="37"/>
      <c r="B54" s="38"/>
      <c r="C54" s="31" t="s">
        <v>30</v>
      </c>
      <c r="D54" s="39"/>
      <c r="E54" s="39"/>
      <c r="F54" s="29" t="str">
        <f>E15</f>
        <v>EHC CZECH s.r.o., Závodní 278, 360 18 Karlovy Vary</v>
      </c>
      <c r="G54" s="39"/>
      <c r="H54" s="39"/>
      <c r="I54" s="120" t="s">
        <v>39</v>
      </c>
      <c r="J54" s="35" t="str">
        <f>E21</f>
        <v>INDBau DESIGN s.r.o., Houškova 1187/25, 326 00 Plz</v>
      </c>
      <c r="K54" s="39"/>
      <c r="L54" s="119"/>
      <c r="S54" s="37"/>
      <c r="T54" s="37"/>
      <c r="U54" s="37"/>
      <c r="V54" s="37"/>
      <c r="W54" s="37"/>
      <c r="X54" s="37"/>
      <c r="Y54" s="37"/>
      <c r="Z54" s="37"/>
      <c r="AA54" s="37"/>
      <c r="AB54" s="37"/>
      <c r="AC54" s="37"/>
      <c r="AD54" s="37"/>
      <c r="AE54" s="37"/>
    </row>
    <row r="55" spans="1:47" s="2" customFormat="1" ht="15.15" customHeight="1">
      <c r="A55" s="37"/>
      <c r="B55" s="38"/>
      <c r="C55" s="31" t="s">
        <v>36</v>
      </c>
      <c r="D55" s="39"/>
      <c r="E55" s="39"/>
      <c r="F55" s="29" t="str">
        <f>IF(E18="","",E18)</f>
        <v>Vyplň údaj</v>
      </c>
      <c r="G55" s="39"/>
      <c r="H55" s="39"/>
      <c r="I55" s="120" t="s">
        <v>43</v>
      </c>
      <c r="J55" s="35" t="str">
        <f>E24</f>
        <v xml:space="preserve"> </v>
      </c>
      <c r="K55" s="39"/>
      <c r="L55" s="119"/>
      <c r="S55" s="37"/>
      <c r="T55" s="37"/>
      <c r="U55" s="37"/>
      <c r="V55" s="37"/>
      <c r="W55" s="37"/>
      <c r="X55" s="37"/>
      <c r="Y55" s="37"/>
      <c r="Z55" s="37"/>
      <c r="AA55" s="37"/>
      <c r="AB55" s="37"/>
      <c r="AC55" s="37"/>
      <c r="AD55" s="37"/>
      <c r="AE55" s="37"/>
    </row>
    <row r="56" spans="1:47" s="2" customFormat="1" ht="10.25" customHeight="1">
      <c r="A56" s="37"/>
      <c r="B56" s="38"/>
      <c r="C56" s="39"/>
      <c r="D56" s="39"/>
      <c r="E56" s="39"/>
      <c r="F56" s="39"/>
      <c r="G56" s="39"/>
      <c r="H56" s="39"/>
      <c r="I56" s="118"/>
      <c r="J56" s="39"/>
      <c r="K56" s="39"/>
      <c r="L56" s="119"/>
      <c r="S56" s="37"/>
      <c r="T56" s="37"/>
      <c r="U56" s="37"/>
      <c r="V56" s="37"/>
      <c r="W56" s="37"/>
      <c r="X56" s="37"/>
      <c r="Y56" s="37"/>
      <c r="Z56" s="37"/>
      <c r="AA56" s="37"/>
      <c r="AB56" s="37"/>
      <c r="AC56" s="37"/>
      <c r="AD56" s="37"/>
      <c r="AE56" s="37"/>
    </row>
    <row r="57" spans="1:47" s="2" customFormat="1" ht="29.25" customHeight="1">
      <c r="A57" s="37"/>
      <c r="B57" s="38"/>
      <c r="C57" s="149" t="s">
        <v>214</v>
      </c>
      <c r="D57" s="150"/>
      <c r="E57" s="150"/>
      <c r="F57" s="150"/>
      <c r="G57" s="150"/>
      <c r="H57" s="150"/>
      <c r="I57" s="151"/>
      <c r="J57" s="152" t="s">
        <v>215</v>
      </c>
      <c r="K57" s="150"/>
      <c r="L57" s="119"/>
      <c r="S57" s="37"/>
      <c r="T57" s="37"/>
      <c r="U57" s="37"/>
      <c r="V57" s="37"/>
      <c r="W57" s="37"/>
      <c r="X57" s="37"/>
      <c r="Y57" s="37"/>
      <c r="Z57" s="37"/>
      <c r="AA57" s="37"/>
      <c r="AB57" s="37"/>
      <c r="AC57" s="37"/>
      <c r="AD57" s="37"/>
      <c r="AE57" s="37"/>
    </row>
    <row r="58" spans="1:47" s="2" customFormat="1" ht="10.25" customHeight="1">
      <c r="A58" s="37"/>
      <c r="B58" s="38"/>
      <c r="C58" s="39"/>
      <c r="D58" s="39"/>
      <c r="E58" s="39"/>
      <c r="F58" s="39"/>
      <c r="G58" s="39"/>
      <c r="H58" s="39"/>
      <c r="I58" s="118"/>
      <c r="J58" s="39"/>
      <c r="K58" s="39"/>
      <c r="L58" s="119"/>
      <c r="S58" s="37"/>
      <c r="T58" s="37"/>
      <c r="U58" s="37"/>
      <c r="V58" s="37"/>
      <c r="W58" s="37"/>
      <c r="X58" s="37"/>
      <c r="Y58" s="37"/>
      <c r="Z58" s="37"/>
      <c r="AA58" s="37"/>
      <c r="AB58" s="37"/>
      <c r="AC58" s="37"/>
      <c r="AD58" s="37"/>
      <c r="AE58" s="37"/>
    </row>
    <row r="59" spans="1:47" s="2" customFormat="1" ht="22.75" customHeight="1">
      <c r="A59" s="37"/>
      <c r="B59" s="38"/>
      <c r="C59" s="153" t="s">
        <v>80</v>
      </c>
      <c r="D59" s="39"/>
      <c r="E59" s="39"/>
      <c r="F59" s="39"/>
      <c r="G59" s="39"/>
      <c r="H59" s="39"/>
      <c r="I59" s="118"/>
      <c r="J59" s="80">
        <f>J90</f>
        <v>0</v>
      </c>
      <c r="K59" s="39"/>
      <c r="L59" s="119"/>
      <c r="S59" s="37"/>
      <c r="T59" s="37"/>
      <c r="U59" s="37"/>
      <c r="V59" s="37"/>
      <c r="W59" s="37"/>
      <c r="X59" s="37"/>
      <c r="Y59" s="37"/>
      <c r="Z59" s="37"/>
      <c r="AA59" s="37"/>
      <c r="AB59" s="37"/>
      <c r="AC59" s="37"/>
      <c r="AD59" s="37"/>
      <c r="AE59" s="37"/>
      <c r="AU59" s="19" t="s">
        <v>216</v>
      </c>
    </row>
    <row r="60" spans="1:47" s="9" customFormat="1" ht="25" customHeight="1">
      <c r="B60" s="154"/>
      <c r="C60" s="155"/>
      <c r="D60" s="156" t="s">
        <v>217</v>
      </c>
      <c r="E60" s="157"/>
      <c r="F60" s="157"/>
      <c r="G60" s="157"/>
      <c r="H60" s="157"/>
      <c r="I60" s="158"/>
      <c r="J60" s="159">
        <f>J91</f>
        <v>0</v>
      </c>
      <c r="K60" s="155"/>
      <c r="L60" s="160"/>
    </row>
    <row r="61" spans="1:47" s="10" customFormat="1" ht="19.899999999999999" customHeight="1">
      <c r="B61" s="161"/>
      <c r="C61" s="99"/>
      <c r="D61" s="162" t="s">
        <v>218</v>
      </c>
      <c r="E61" s="163"/>
      <c r="F61" s="163"/>
      <c r="G61" s="163"/>
      <c r="H61" s="163"/>
      <c r="I61" s="164"/>
      <c r="J61" s="165">
        <f>J92</f>
        <v>0</v>
      </c>
      <c r="K61" s="99"/>
      <c r="L61" s="166"/>
    </row>
    <row r="62" spans="1:47" s="10" customFormat="1" ht="19.899999999999999" customHeight="1">
      <c r="B62" s="161"/>
      <c r="C62" s="99"/>
      <c r="D62" s="162" t="s">
        <v>219</v>
      </c>
      <c r="E62" s="163"/>
      <c r="F62" s="163"/>
      <c r="G62" s="163"/>
      <c r="H62" s="163"/>
      <c r="I62" s="164"/>
      <c r="J62" s="165">
        <f>J111</f>
        <v>0</v>
      </c>
      <c r="K62" s="99"/>
      <c r="L62" s="166"/>
    </row>
    <row r="63" spans="1:47" s="10" customFormat="1" ht="19.899999999999999" customHeight="1">
      <c r="B63" s="161"/>
      <c r="C63" s="99"/>
      <c r="D63" s="162" t="s">
        <v>220</v>
      </c>
      <c r="E63" s="163"/>
      <c r="F63" s="163"/>
      <c r="G63" s="163"/>
      <c r="H63" s="163"/>
      <c r="I63" s="164"/>
      <c r="J63" s="165">
        <f>J117</f>
        <v>0</v>
      </c>
      <c r="K63" s="99"/>
      <c r="L63" s="166"/>
    </row>
    <row r="64" spans="1:47" s="10" customFormat="1" ht="19.899999999999999" customHeight="1">
      <c r="B64" s="161"/>
      <c r="C64" s="99"/>
      <c r="D64" s="162" t="s">
        <v>4231</v>
      </c>
      <c r="E64" s="163"/>
      <c r="F64" s="163"/>
      <c r="G64" s="163"/>
      <c r="H64" s="163"/>
      <c r="I64" s="164"/>
      <c r="J64" s="165">
        <f>J129</f>
        <v>0</v>
      </c>
      <c r="K64" s="99"/>
      <c r="L64" s="166"/>
    </row>
    <row r="65" spans="1:31" s="10" customFormat="1" ht="19.899999999999999" customHeight="1">
      <c r="B65" s="161"/>
      <c r="C65" s="99"/>
      <c r="D65" s="162" t="s">
        <v>7797</v>
      </c>
      <c r="E65" s="163"/>
      <c r="F65" s="163"/>
      <c r="G65" s="163"/>
      <c r="H65" s="163"/>
      <c r="I65" s="164"/>
      <c r="J65" s="165">
        <f>J145</f>
        <v>0</v>
      </c>
      <c r="K65" s="99"/>
      <c r="L65" s="166"/>
    </row>
    <row r="66" spans="1:31" s="10" customFormat="1" ht="19.899999999999999" customHeight="1">
      <c r="B66" s="161"/>
      <c r="C66" s="99"/>
      <c r="D66" s="162" t="s">
        <v>7798</v>
      </c>
      <c r="E66" s="163"/>
      <c r="F66" s="163"/>
      <c r="G66" s="163"/>
      <c r="H66" s="163"/>
      <c r="I66" s="164"/>
      <c r="J66" s="165">
        <f>J199</f>
        <v>0</v>
      </c>
      <c r="K66" s="99"/>
      <c r="L66" s="166"/>
    </row>
    <row r="67" spans="1:31" s="10" customFormat="1" ht="19.899999999999999" customHeight="1">
      <c r="B67" s="161"/>
      <c r="C67" s="99"/>
      <c r="D67" s="162" t="s">
        <v>4796</v>
      </c>
      <c r="E67" s="163"/>
      <c r="F67" s="163"/>
      <c r="G67" s="163"/>
      <c r="H67" s="163"/>
      <c r="I67" s="164"/>
      <c r="J67" s="165">
        <f>J306</f>
        <v>0</v>
      </c>
      <c r="K67" s="99"/>
      <c r="L67" s="166"/>
    </row>
    <row r="68" spans="1:31" s="9" customFormat="1" ht="25" customHeight="1">
      <c r="B68" s="154"/>
      <c r="C68" s="155"/>
      <c r="D68" s="156" t="s">
        <v>226</v>
      </c>
      <c r="E68" s="157"/>
      <c r="F68" s="157"/>
      <c r="G68" s="157"/>
      <c r="H68" s="157"/>
      <c r="I68" s="158"/>
      <c r="J68" s="159">
        <f>J313</f>
        <v>0</v>
      </c>
      <c r="K68" s="155"/>
      <c r="L68" s="160"/>
    </row>
    <row r="69" spans="1:31" s="10" customFormat="1" ht="19.899999999999999" customHeight="1">
      <c r="B69" s="161"/>
      <c r="C69" s="99"/>
      <c r="D69" s="162" t="s">
        <v>7799</v>
      </c>
      <c r="E69" s="163"/>
      <c r="F69" s="163"/>
      <c r="G69" s="163"/>
      <c r="H69" s="163"/>
      <c r="I69" s="164"/>
      <c r="J69" s="165">
        <f>J314</f>
        <v>0</v>
      </c>
      <c r="K69" s="99"/>
      <c r="L69" s="166"/>
    </row>
    <row r="70" spans="1:31" s="9" customFormat="1" ht="25" customHeight="1">
      <c r="B70" s="154"/>
      <c r="C70" s="155"/>
      <c r="D70" s="156" t="s">
        <v>246</v>
      </c>
      <c r="E70" s="157"/>
      <c r="F70" s="157"/>
      <c r="G70" s="157"/>
      <c r="H70" s="157"/>
      <c r="I70" s="158"/>
      <c r="J70" s="159">
        <f>J319</f>
        <v>0</v>
      </c>
      <c r="K70" s="155"/>
      <c r="L70" s="160"/>
    </row>
    <row r="71" spans="1:31" s="2" customFormat="1" ht="21.75" customHeight="1">
      <c r="A71" s="37"/>
      <c r="B71" s="38"/>
      <c r="C71" s="39"/>
      <c r="D71" s="39"/>
      <c r="E71" s="39"/>
      <c r="F71" s="39"/>
      <c r="G71" s="39"/>
      <c r="H71" s="39"/>
      <c r="I71" s="118"/>
      <c r="J71" s="39"/>
      <c r="K71" s="39"/>
      <c r="L71" s="119"/>
      <c r="S71" s="37"/>
      <c r="T71" s="37"/>
      <c r="U71" s="37"/>
      <c r="V71" s="37"/>
      <c r="W71" s="37"/>
      <c r="X71" s="37"/>
      <c r="Y71" s="37"/>
      <c r="Z71" s="37"/>
      <c r="AA71" s="37"/>
      <c r="AB71" s="37"/>
      <c r="AC71" s="37"/>
      <c r="AD71" s="37"/>
      <c r="AE71" s="37"/>
    </row>
    <row r="72" spans="1:31" s="2" customFormat="1" ht="7" customHeight="1">
      <c r="A72" s="37"/>
      <c r="B72" s="50"/>
      <c r="C72" s="51"/>
      <c r="D72" s="51"/>
      <c r="E72" s="51"/>
      <c r="F72" s="51"/>
      <c r="G72" s="51"/>
      <c r="H72" s="51"/>
      <c r="I72" s="145"/>
      <c r="J72" s="51"/>
      <c r="K72" s="51"/>
      <c r="L72" s="119"/>
      <c r="S72" s="37"/>
      <c r="T72" s="37"/>
      <c r="U72" s="37"/>
      <c r="V72" s="37"/>
      <c r="W72" s="37"/>
      <c r="X72" s="37"/>
      <c r="Y72" s="37"/>
      <c r="Z72" s="37"/>
      <c r="AA72" s="37"/>
      <c r="AB72" s="37"/>
      <c r="AC72" s="37"/>
      <c r="AD72" s="37"/>
      <c r="AE72" s="37"/>
    </row>
    <row r="76" spans="1:31" s="2" customFormat="1" ht="7" customHeight="1">
      <c r="A76" s="37"/>
      <c r="B76" s="52"/>
      <c r="C76" s="53"/>
      <c r="D76" s="53"/>
      <c r="E76" s="53"/>
      <c r="F76" s="53"/>
      <c r="G76" s="53"/>
      <c r="H76" s="53"/>
      <c r="I76" s="148"/>
      <c r="J76" s="53"/>
      <c r="K76" s="53"/>
      <c r="L76" s="119"/>
      <c r="S76" s="37"/>
      <c r="T76" s="37"/>
      <c r="U76" s="37"/>
      <c r="V76" s="37"/>
      <c r="W76" s="37"/>
      <c r="X76" s="37"/>
      <c r="Y76" s="37"/>
      <c r="Z76" s="37"/>
      <c r="AA76" s="37"/>
      <c r="AB76" s="37"/>
      <c r="AC76" s="37"/>
      <c r="AD76" s="37"/>
      <c r="AE76" s="37"/>
    </row>
    <row r="77" spans="1:31" s="2" customFormat="1" ht="25" customHeight="1">
      <c r="A77" s="37"/>
      <c r="B77" s="38"/>
      <c r="C77" s="25" t="s">
        <v>247</v>
      </c>
      <c r="D77" s="39"/>
      <c r="E77" s="39"/>
      <c r="F77" s="39"/>
      <c r="G77" s="39"/>
      <c r="H77" s="39"/>
      <c r="I77" s="118"/>
      <c r="J77" s="39"/>
      <c r="K77" s="39"/>
      <c r="L77" s="119"/>
      <c r="S77" s="37"/>
      <c r="T77" s="37"/>
      <c r="U77" s="37"/>
      <c r="V77" s="37"/>
      <c r="W77" s="37"/>
      <c r="X77" s="37"/>
      <c r="Y77" s="37"/>
      <c r="Z77" s="37"/>
      <c r="AA77" s="37"/>
      <c r="AB77" s="37"/>
      <c r="AC77" s="37"/>
      <c r="AD77" s="37"/>
      <c r="AE77" s="37"/>
    </row>
    <row r="78" spans="1:31" s="2" customFormat="1" ht="7" customHeight="1">
      <c r="A78" s="37"/>
      <c r="B78" s="38"/>
      <c r="C78" s="39"/>
      <c r="D78" s="39"/>
      <c r="E78" s="39"/>
      <c r="F78" s="39"/>
      <c r="G78" s="39"/>
      <c r="H78" s="39"/>
      <c r="I78" s="118"/>
      <c r="J78" s="39"/>
      <c r="K78" s="39"/>
      <c r="L78" s="119"/>
      <c r="S78" s="37"/>
      <c r="T78" s="37"/>
      <c r="U78" s="37"/>
      <c r="V78" s="37"/>
      <c r="W78" s="37"/>
      <c r="X78" s="37"/>
      <c r="Y78" s="37"/>
      <c r="Z78" s="37"/>
      <c r="AA78" s="37"/>
      <c r="AB78" s="37"/>
      <c r="AC78" s="37"/>
      <c r="AD78" s="37"/>
      <c r="AE78" s="37"/>
    </row>
    <row r="79" spans="1:31" s="2" customFormat="1" ht="12" customHeight="1">
      <c r="A79" s="37"/>
      <c r="B79" s="38"/>
      <c r="C79" s="31" t="s">
        <v>16</v>
      </c>
      <c r="D79" s="39"/>
      <c r="E79" s="39"/>
      <c r="F79" s="39"/>
      <c r="G79" s="39"/>
      <c r="H79" s="39"/>
      <c r="I79" s="118"/>
      <c r="J79" s="39"/>
      <c r="K79" s="39"/>
      <c r="L79" s="119"/>
      <c r="S79" s="37"/>
      <c r="T79" s="37"/>
      <c r="U79" s="37"/>
      <c r="V79" s="37"/>
      <c r="W79" s="37"/>
      <c r="X79" s="37"/>
      <c r="Y79" s="37"/>
      <c r="Z79" s="37"/>
      <c r="AA79" s="37"/>
      <c r="AB79" s="37"/>
      <c r="AC79" s="37"/>
      <c r="AD79" s="37"/>
      <c r="AE79" s="37"/>
    </row>
    <row r="80" spans="1:31" s="2" customFormat="1" ht="16.5" customHeight="1">
      <c r="A80" s="37"/>
      <c r="B80" s="38"/>
      <c r="C80" s="39"/>
      <c r="D80" s="39"/>
      <c r="E80" s="409" t="str">
        <f>E7</f>
        <v>EHC CZECH s.r.o. – Podnikatelský inkubátor – Evropská ul., Cheb</v>
      </c>
      <c r="F80" s="410"/>
      <c r="G80" s="410"/>
      <c r="H80" s="410"/>
      <c r="I80" s="118"/>
      <c r="J80" s="39"/>
      <c r="K80" s="39"/>
      <c r="L80" s="119"/>
      <c r="S80" s="37"/>
      <c r="T80" s="37"/>
      <c r="U80" s="37"/>
      <c r="V80" s="37"/>
      <c r="W80" s="37"/>
      <c r="X80" s="37"/>
      <c r="Y80" s="37"/>
      <c r="Z80" s="37"/>
      <c r="AA80" s="37"/>
      <c r="AB80" s="37"/>
      <c r="AC80" s="37"/>
      <c r="AD80" s="37"/>
      <c r="AE80" s="37"/>
    </row>
    <row r="81" spans="1:65" s="2" customFormat="1" ht="12" customHeight="1">
      <c r="A81" s="37"/>
      <c r="B81" s="38"/>
      <c r="C81" s="31" t="s">
        <v>208</v>
      </c>
      <c r="D81" s="39"/>
      <c r="E81" s="39"/>
      <c r="F81" s="39"/>
      <c r="G81" s="39"/>
      <c r="H81" s="39"/>
      <c r="I81" s="118"/>
      <c r="J81" s="39"/>
      <c r="K81" s="39"/>
      <c r="L81" s="119"/>
      <c r="S81" s="37"/>
      <c r="T81" s="37"/>
      <c r="U81" s="37"/>
      <c r="V81" s="37"/>
      <c r="W81" s="37"/>
      <c r="X81" s="37"/>
      <c r="Y81" s="37"/>
      <c r="Z81" s="37"/>
      <c r="AA81" s="37"/>
      <c r="AB81" s="37"/>
      <c r="AC81" s="37"/>
      <c r="AD81" s="37"/>
      <c r="AE81" s="37"/>
    </row>
    <row r="82" spans="1:65" s="2" customFormat="1" ht="16.5" customHeight="1">
      <c r="A82" s="37"/>
      <c r="B82" s="38"/>
      <c r="C82" s="39"/>
      <c r="D82" s="39"/>
      <c r="E82" s="383" t="str">
        <f>E9</f>
        <v>D.2 - SO 201 - Úpravy zpevněné plochy</v>
      </c>
      <c r="F82" s="411"/>
      <c r="G82" s="411"/>
      <c r="H82" s="411"/>
      <c r="I82" s="118"/>
      <c r="J82" s="39"/>
      <c r="K82" s="39"/>
      <c r="L82" s="119"/>
      <c r="S82" s="37"/>
      <c r="T82" s="37"/>
      <c r="U82" s="37"/>
      <c r="V82" s="37"/>
      <c r="W82" s="37"/>
      <c r="X82" s="37"/>
      <c r="Y82" s="37"/>
      <c r="Z82" s="37"/>
      <c r="AA82" s="37"/>
      <c r="AB82" s="37"/>
      <c r="AC82" s="37"/>
      <c r="AD82" s="37"/>
      <c r="AE82" s="37"/>
    </row>
    <row r="83" spans="1:65" s="2" customFormat="1" ht="7" customHeight="1">
      <c r="A83" s="37"/>
      <c r="B83" s="38"/>
      <c r="C83" s="39"/>
      <c r="D83" s="39"/>
      <c r="E83" s="39"/>
      <c r="F83" s="39"/>
      <c r="G83" s="39"/>
      <c r="H83" s="39"/>
      <c r="I83" s="118"/>
      <c r="J83" s="39"/>
      <c r="K83" s="39"/>
      <c r="L83" s="119"/>
      <c r="S83" s="37"/>
      <c r="T83" s="37"/>
      <c r="U83" s="37"/>
      <c r="V83" s="37"/>
      <c r="W83" s="37"/>
      <c r="X83" s="37"/>
      <c r="Y83" s="37"/>
      <c r="Z83" s="37"/>
      <c r="AA83" s="37"/>
      <c r="AB83" s="37"/>
      <c r="AC83" s="37"/>
      <c r="AD83" s="37"/>
      <c r="AE83" s="37"/>
    </row>
    <row r="84" spans="1:65" s="2" customFormat="1" ht="12" customHeight="1">
      <c r="A84" s="37"/>
      <c r="B84" s="38"/>
      <c r="C84" s="31" t="s">
        <v>22</v>
      </c>
      <c r="D84" s="39"/>
      <c r="E84" s="39"/>
      <c r="F84" s="29" t="str">
        <f>F12</f>
        <v>č. parcelní 250/1, 250/6, 250/7 a st7296</v>
      </c>
      <c r="G84" s="39"/>
      <c r="H84" s="39"/>
      <c r="I84" s="120" t="s">
        <v>24</v>
      </c>
      <c r="J84" s="62" t="str">
        <f>IF(J12="","",J12)</f>
        <v>2. 9. 2020</v>
      </c>
      <c r="K84" s="39"/>
      <c r="L84" s="119"/>
      <c r="S84" s="37"/>
      <c r="T84" s="37"/>
      <c r="U84" s="37"/>
      <c r="V84" s="37"/>
      <c r="W84" s="37"/>
      <c r="X84" s="37"/>
      <c r="Y84" s="37"/>
      <c r="Z84" s="37"/>
      <c r="AA84" s="37"/>
      <c r="AB84" s="37"/>
      <c r="AC84" s="37"/>
      <c r="AD84" s="37"/>
      <c r="AE84" s="37"/>
    </row>
    <row r="85" spans="1:65" s="2" customFormat="1" ht="7" customHeight="1">
      <c r="A85" s="37"/>
      <c r="B85" s="38"/>
      <c r="C85" s="39"/>
      <c r="D85" s="39"/>
      <c r="E85" s="39"/>
      <c r="F85" s="39"/>
      <c r="G85" s="39"/>
      <c r="H85" s="39"/>
      <c r="I85" s="118"/>
      <c r="J85" s="39"/>
      <c r="K85" s="39"/>
      <c r="L85" s="119"/>
      <c r="S85" s="37"/>
      <c r="T85" s="37"/>
      <c r="U85" s="37"/>
      <c r="V85" s="37"/>
      <c r="W85" s="37"/>
      <c r="X85" s="37"/>
      <c r="Y85" s="37"/>
      <c r="Z85" s="37"/>
      <c r="AA85" s="37"/>
      <c r="AB85" s="37"/>
      <c r="AC85" s="37"/>
      <c r="AD85" s="37"/>
      <c r="AE85" s="37"/>
    </row>
    <row r="86" spans="1:65" s="2" customFormat="1" ht="40" customHeight="1">
      <c r="A86" s="37"/>
      <c r="B86" s="38"/>
      <c r="C86" s="31" t="s">
        <v>30</v>
      </c>
      <c r="D86" s="39"/>
      <c r="E86" s="39"/>
      <c r="F86" s="29" t="str">
        <f>E15</f>
        <v>EHC CZECH s.r.o., Závodní 278, 360 18 Karlovy Vary</v>
      </c>
      <c r="G86" s="39"/>
      <c r="H86" s="39"/>
      <c r="I86" s="120" t="s">
        <v>39</v>
      </c>
      <c r="J86" s="35" t="str">
        <f>E21</f>
        <v>INDBau DESIGN s.r.o., Houškova 1187/25, 326 00 Plz</v>
      </c>
      <c r="K86" s="39"/>
      <c r="L86" s="119"/>
      <c r="S86" s="37"/>
      <c r="T86" s="37"/>
      <c r="U86" s="37"/>
      <c r="V86" s="37"/>
      <c r="W86" s="37"/>
      <c r="X86" s="37"/>
      <c r="Y86" s="37"/>
      <c r="Z86" s="37"/>
      <c r="AA86" s="37"/>
      <c r="AB86" s="37"/>
      <c r="AC86" s="37"/>
      <c r="AD86" s="37"/>
      <c r="AE86" s="37"/>
    </row>
    <row r="87" spans="1:65" s="2" customFormat="1" ht="15.15" customHeight="1">
      <c r="A87" s="37"/>
      <c r="B87" s="38"/>
      <c r="C87" s="31" t="s">
        <v>36</v>
      </c>
      <c r="D87" s="39"/>
      <c r="E87" s="39"/>
      <c r="F87" s="29" t="str">
        <f>IF(E18="","",E18)</f>
        <v>Vyplň údaj</v>
      </c>
      <c r="G87" s="39"/>
      <c r="H87" s="39"/>
      <c r="I87" s="120" t="s">
        <v>43</v>
      </c>
      <c r="J87" s="35" t="str">
        <f>E24</f>
        <v xml:space="preserve"> </v>
      </c>
      <c r="K87" s="39"/>
      <c r="L87" s="119"/>
      <c r="S87" s="37"/>
      <c r="T87" s="37"/>
      <c r="U87" s="37"/>
      <c r="V87" s="37"/>
      <c r="W87" s="37"/>
      <c r="X87" s="37"/>
      <c r="Y87" s="37"/>
      <c r="Z87" s="37"/>
      <c r="AA87" s="37"/>
      <c r="AB87" s="37"/>
      <c r="AC87" s="37"/>
      <c r="AD87" s="37"/>
      <c r="AE87" s="37"/>
    </row>
    <row r="88" spans="1:65" s="2" customFormat="1" ht="10.25" customHeight="1">
      <c r="A88" s="37"/>
      <c r="B88" s="38"/>
      <c r="C88" s="39"/>
      <c r="D88" s="39"/>
      <c r="E88" s="39"/>
      <c r="F88" s="39"/>
      <c r="G88" s="39"/>
      <c r="H88" s="39"/>
      <c r="I88" s="118"/>
      <c r="J88" s="39"/>
      <c r="K88" s="39"/>
      <c r="L88" s="119"/>
      <c r="S88" s="37"/>
      <c r="T88" s="37"/>
      <c r="U88" s="37"/>
      <c r="V88" s="37"/>
      <c r="W88" s="37"/>
      <c r="X88" s="37"/>
      <c r="Y88" s="37"/>
      <c r="Z88" s="37"/>
      <c r="AA88" s="37"/>
      <c r="AB88" s="37"/>
      <c r="AC88" s="37"/>
      <c r="AD88" s="37"/>
      <c r="AE88" s="37"/>
    </row>
    <row r="89" spans="1:65" s="11" customFormat="1" ht="29.25" customHeight="1">
      <c r="A89" s="167"/>
      <c r="B89" s="168"/>
      <c r="C89" s="169" t="s">
        <v>248</v>
      </c>
      <c r="D89" s="170" t="s">
        <v>67</v>
      </c>
      <c r="E89" s="170" t="s">
        <v>63</v>
      </c>
      <c r="F89" s="170" t="s">
        <v>64</v>
      </c>
      <c r="G89" s="170" t="s">
        <v>249</v>
      </c>
      <c r="H89" s="170" t="s">
        <v>250</v>
      </c>
      <c r="I89" s="171" t="s">
        <v>251</v>
      </c>
      <c r="J89" s="170" t="s">
        <v>215</v>
      </c>
      <c r="K89" s="172" t="s">
        <v>252</v>
      </c>
      <c r="L89" s="173"/>
      <c r="M89" s="71" t="s">
        <v>44</v>
      </c>
      <c r="N89" s="72" t="s">
        <v>52</v>
      </c>
      <c r="O89" s="72" t="s">
        <v>253</v>
      </c>
      <c r="P89" s="72" t="s">
        <v>254</v>
      </c>
      <c r="Q89" s="72" t="s">
        <v>255</v>
      </c>
      <c r="R89" s="72" t="s">
        <v>256</v>
      </c>
      <c r="S89" s="72" t="s">
        <v>257</v>
      </c>
      <c r="T89" s="73" t="s">
        <v>258</v>
      </c>
      <c r="U89" s="167"/>
      <c r="V89" s="167"/>
      <c r="W89" s="167"/>
      <c r="X89" s="167"/>
      <c r="Y89" s="167"/>
      <c r="Z89" s="167"/>
      <c r="AA89" s="167"/>
      <c r="AB89" s="167"/>
      <c r="AC89" s="167"/>
      <c r="AD89" s="167"/>
      <c r="AE89" s="167"/>
    </row>
    <row r="90" spans="1:65" s="2" customFormat="1" ht="22.75" customHeight="1">
      <c r="A90" s="37"/>
      <c r="B90" s="38"/>
      <c r="C90" s="78" t="s">
        <v>259</v>
      </c>
      <c r="D90" s="39"/>
      <c r="E90" s="39"/>
      <c r="F90" s="39"/>
      <c r="G90" s="39"/>
      <c r="H90" s="39"/>
      <c r="I90" s="118"/>
      <c r="J90" s="174">
        <f>BK90</f>
        <v>0</v>
      </c>
      <c r="K90" s="39"/>
      <c r="L90" s="42"/>
      <c r="M90" s="74"/>
      <c r="N90" s="175"/>
      <c r="O90" s="75"/>
      <c r="P90" s="176">
        <f>P91+P313+P319</f>
        <v>0</v>
      </c>
      <c r="Q90" s="75"/>
      <c r="R90" s="176">
        <f>R91+R313+R319</f>
        <v>133.68944549000005</v>
      </c>
      <c r="S90" s="75"/>
      <c r="T90" s="177">
        <f>T91+T313+T319</f>
        <v>0</v>
      </c>
      <c r="U90" s="37"/>
      <c r="V90" s="37"/>
      <c r="W90" s="37"/>
      <c r="X90" s="37"/>
      <c r="Y90" s="37"/>
      <c r="Z90" s="37"/>
      <c r="AA90" s="37"/>
      <c r="AB90" s="37"/>
      <c r="AC90" s="37"/>
      <c r="AD90" s="37"/>
      <c r="AE90" s="37"/>
      <c r="AT90" s="19" t="s">
        <v>81</v>
      </c>
      <c r="AU90" s="19" t="s">
        <v>216</v>
      </c>
      <c r="BK90" s="178">
        <f>BK91+BK313+BK319</f>
        <v>0</v>
      </c>
    </row>
    <row r="91" spans="1:65" s="12" customFormat="1" ht="25.9" customHeight="1">
      <c r="B91" s="179"/>
      <c r="C91" s="180"/>
      <c r="D91" s="181" t="s">
        <v>81</v>
      </c>
      <c r="E91" s="182" t="s">
        <v>260</v>
      </c>
      <c r="F91" s="182" t="s">
        <v>261</v>
      </c>
      <c r="G91" s="180"/>
      <c r="H91" s="180"/>
      <c r="I91" s="183"/>
      <c r="J91" s="184">
        <f>BK91</f>
        <v>0</v>
      </c>
      <c r="K91" s="180"/>
      <c r="L91" s="185"/>
      <c r="M91" s="186"/>
      <c r="N91" s="187"/>
      <c r="O91" s="187"/>
      <c r="P91" s="188">
        <f>P92+P111+P117+P129+P145+P199+P306</f>
        <v>0</v>
      </c>
      <c r="Q91" s="187"/>
      <c r="R91" s="188">
        <f>R92+R111+R117+R129+R145+R199+R306</f>
        <v>133.68420747000005</v>
      </c>
      <c r="S91" s="187"/>
      <c r="T91" s="189">
        <f>T92+T111+T117+T129+T145+T199+T306</f>
        <v>0</v>
      </c>
      <c r="AR91" s="190" t="s">
        <v>89</v>
      </c>
      <c r="AT91" s="191" t="s">
        <v>81</v>
      </c>
      <c r="AU91" s="191" t="s">
        <v>82</v>
      </c>
      <c r="AY91" s="190" t="s">
        <v>262</v>
      </c>
      <c r="BK91" s="192">
        <f>BK92+BK111+BK117+BK129+BK145+BK199+BK306</f>
        <v>0</v>
      </c>
    </row>
    <row r="92" spans="1:65" s="12" customFormat="1" ht="22.75" customHeight="1">
      <c r="B92" s="179"/>
      <c r="C92" s="180"/>
      <c r="D92" s="181" t="s">
        <v>81</v>
      </c>
      <c r="E92" s="193" t="s">
        <v>89</v>
      </c>
      <c r="F92" s="193" t="s">
        <v>263</v>
      </c>
      <c r="G92" s="180"/>
      <c r="H92" s="180"/>
      <c r="I92" s="183"/>
      <c r="J92" s="194">
        <f>BK92</f>
        <v>0</v>
      </c>
      <c r="K92" s="180"/>
      <c r="L92" s="185"/>
      <c r="M92" s="186"/>
      <c r="N92" s="187"/>
      <c r="O92" s="187"/>
      <c r="P92" s="188">
        <f>SUM(P93:P110)</f>
        <v>0</v>
      </c>
      <c r="Q92" s="187"/>
      <c r="R92" s="188">
        <f>SUM(R93:R110)</f>
        <v>0</v>
      </c>
      <c r="S92" s="187"/>
      <c r="T92" s="189">
        <f>SUM(T93:T110)</f>
        <v>0</v>
      </c>
      <c r="AR92" s="190" t="s">
        <v>89</v>
      </c>
      <c r="AT92" s="191" t="s">
        <v>81</v>
      </c>
      <c r="AU92" s="191" t="s">
        <v>89</v>
      </c>
      <c r="AY92" s="190" t="s">
        <v>262</v>
      </c>
      <c r="BK92" s="192">
        <f>SUM(BK93:BK110)</f>
        <v>0</v>
      </c>
    </row>
    <row r="93" spans="1:65" s="2" customFormat="1" ht="33" customHeight="1">
      <c r="A93" s="37"/>
      <c r="B93" s="38"/>
      <c r="C93" s="195" t="s">
        <v>89</v>
      </c>
      <c r="D93" s="195" t="s">
        <v>264</v>
      </c>
      <c r="E93" s="196" t="s">
        <v>352</v>
      </c>
      <c r="F93" s="197" t="s">
        <v>353</v>
      </c>
      <c r="G93" s="198" t="s">
        <v>267</v>
      </c>
      <c r="H93" s="199">
        <v>22.86</v>
      </c>
      <c r="I93" s="200"/>
      <c r="J93" s="201">
        <f>ROUND(I93*H93,2)</f>
        <v>0</v>
      </c>
      <c r="K93" s="197" t="s">
        <v>268</v>
      </c>
      <c r="L93" s="42"/>
      <c r="M93" s="202" t="s">
        <v>44</v>
      </c>
      <c r="N93" s="203" t="s">
        <v>53</v>
      </c>
      <c r="O93" s="67"/>
      <c r="P93" s="204">
        <f>O93*H93</f>
        <v>0</v>
      </c>
      <c r="Q93" s="204">
        <v>0</v>
      </c>
      <c r="R93" s="204">
        <f>Q93*H93</f>
        <v>0</v>
      </c>
      <c r="S93" s="204">
        <v>0</v>
      </c>
      <c r="T93" s="205">
        <f>S93*H93</f>
        <v>0</v>
      </c>
      <c r="U93" s="37"/>
      <c r="V93" s="37"/>
      <c r="W93" s="37"/>
      <c r="X93" s="37"/>
      <c r="Y93" s="37"/>
      <c r="Z93" s="37"/>
      <c r="AA93" s="37"/>
      <c r="AB93" s="37"/>
      <c r="AC93" s="37"/>
      <c r="AD93" s="37"/>
      <c r="AE93" s="37"/>
      <c r="AR93" s="206" t="s">
        <v>104</v>
      </c>
      <c r="AT93" s="206" t="s">
        <v>264</v>
      </c>
      <c r="AU93" s="206" t="s">
        <v>91</v>
      </c>
      <c r="AY93" s="19" t="s">
        <v>262</v>
      </c>
      <c r="BE93" s="207">
        <f>IF(N93="základní",J93,0)</f>
        <v>0</v>
      </c>
      <c r="BF93" s="207">
        <f>IF(N93="snížená",J93,0)</f>
        <v>0</v>
      </c>
      <c r="BG93" s="207">
        <f>IF(N93="zákl. přenesená",J93,0)</f>
        <v>0</v>
      </c>
      <c r="BH93" s="207">
        <f>IF(N93="sníž. přenesená",J93,0)</f>
        <v>0</v>
      </c>
      <c r="BI93" s="207">
        <f>IF(N93="nulová",J93,0)</f>
        <v>0</v>
      </c>
      <c r="BJ93" s="19" t="s">
        <v>89</v>
      </c>
      <c r="BK93" s="207">
        <f>ROUND(I93*H93,2)</f>
        <v>0</v>
      </c>
      <c r="BL93" s="19" t="s">
        <v>104</v>
      </c>
      <c r="BM93" s="206" t="s">
        <v>7800</v>
      </c>
    </row>
    <row r="94" spans="1:65" s="2" customFormat="1" ht="54">
      <c r="A94" s="37"/>
      <c r="B94" s="38"/>
      <c r="C94" s="39"/>
      <c r="D94" s="208" t="s">
        <v>270</v>
      </c>
      <c r="E94" s="39"/>
      <c r="F94" s="209" t="s">
        <v>355</v>
      </c>
      <c r="G94" s="39"/>
      <c r="H94" s="39"/>
      <c r="I94" s="118"/>
      <c r="J94" s="39"/>
      <c r="K94" s="39"/>
      <c r="L94" s="42"/>
      <c r="M94" s="210"/>
      <c r="N94" s="211"/>
      <c r="O94" s="67"/>
      <c r="P94" s="67"/>
      <c r="Q94" s="67"/>
      <c r="R94" s="67"/>
      <c r="S94" s="67"/>
      <c r="T94" s="68"/>
      <c r="U94" s="37"/>
      <c r="V94" s="37"/>
      <c r="W94" s="37"/>
      <c r="X94" s="37"/>
      <c r="Y94" s="37"/>
      <c r="Z94" s="37"/>
      <c r="AA94" s="37"/>
      <c r="AB94" s="37"/>
      <c r="AC94" s="37"/>
      <c r="AD94" s="37"/>
      <c r="AE94" s="37"/>
      <c r="AT94" s="19" t="s">
        <v>270</v>
      </c>
      <c r="AU94" s="19" t="s">
        <v>91</v>
      </c>
    </row>
    <row r="95" spans="1:65" s="2" customFormat="1" ht="21.75" customHeight="1">
      <c r="A95" s="37"/>
      <c r="B95" s="38"/>
      <c r="C95" s="195" t="s">
        <v>91</v>
      </c>
      <c r="D95" s="195" t="s">
        <v>264</v>
      </c>
      <c r="E95" s="196" t="s">
        <v>7801</v>
      </c>
      <c r="F95" s="197" t="s">
        <v>7802</v>
      </c>
      <c r="G95" s="198" t="s">
        <v>267</v>
      </c>
      <c r="H95" s="199">
        <v>22.86</v>
      </c>
      <c r="I95" s="200"/>
      <c r="J95" s="201">
        <f>ROUND(I95*H95,2)</f>
        <v>0</v>
      </c>
      <c r="K95" s="197" t="s">
        <v>268</v>
      </c>
      <c r="L95" s="42"/>
      <c r="M95" s="202" t="s">
        <v>44</v>
      </c>
      <c r="N95" s="203" t="s">
        <v>53</v>
      </c>
      <c r="O95" s="67"/>
      <c r="P95" s="204">
        <f>O95*H95</f>
        <v>0</v>
      </c>
      <c r="Q95" s="204">
        <v>0</v>
      </c>
      <c r="R95" s="204">
        <f>Q95*H95</f>
        <v>0</v>
      </c>
      <c r="S95" s="204">
        <v>0</v>
      </c>
      <c r="T95" s="205">
        <f>S95*H95</f>
        <v>0</v>
      </c>
      <c r="U95" s="37"/>
      <c r="V95" s="37"/>
      <c r="W95" s="37"/>
      <c r="X95" s="37"/>
      <c r="Y95" s="37"/>
      <c r="Z95" s="37"/>
      <c r="AA95" s="37"/>
      <c r="AB95" s="37"/>
      <c r="AC95" s="37"/>
      <c r="AD95" s="37"/>
      <c r="AE95" s="37"/>
      <c r="AR95" s="206" t="s">
        <v>104</v>
      </c>
      <c r="AT95" s="206" t="s">
        <v>264</v>
      </c>
      <c r="AU95" s="206" t="s">
        <v>91</v>
      </c>
      <c r="AY95" s="19" t="s">
        <v>262</v>
      </c>
      <c r="BE95" s="207">
        <f>IF(N95="základní",J95,0)</f>
        <v>0</v>
      </c>
      <c r="BF95" s="207">
        <f>IF(N95="snížená",J95,0)</f>
        <v>0</v>
      </c>
      <c r="BG95" s="207">
        <f>IF(N95="zákl. přenesená",J95,0)</f>
        <v>0</v>
      </c>
      <c r="BH95" s="207">
        <f>IF(N95="sníž. přenesená",J95,0)</f>
        <v>0</v>
      </c>
      <c r="BI95" s="207">
        <f>IF(N95="nulová",J95,0)</f>
        <v>0</v>
      </c>
      <c r="BJ95" s="19" t="s">
        <v>89</v>
      </c>
      <c r="BK95" s="207">
        <f>ROUND(I95*H95,2)</f>
        <v>0</v>
      </c>
      <c r="BL95" s="19" t="s">
        <v>104</v>
      </c>
      <c r="BM95" s="206" t="s">
        <v>7803</v>
      </c>
    </row>
    <row r="96" spans="1:65" s="2" customFormat="1" ht="81">
      <c r="A96" s="37"/>
      <c r="B96" s="38"/>
      <c r="C96" s="39"/>
      <c r="D96" s="208" t="s">
        <v>270</v>
      </c>
      <c r="E96" s="39"/>
      <c r="F96" s="209" t="s">
        <v>395</v>
      </c>
      <c r="G96" s="39"/>
      <c r="H96" s="39"/>
      <c r="I96" s="118"/>
      <c r="J96" s="39"/>
      <c r="K96" s="39"/>
      <c r="L96" s="42"/>
      <c r="M96" s="210"/>
      <c r="N96" s="211"/>
      <c r="O96" s="67"/>
      <c r="P96" s="67"/>
      <c r="Q96" s="67"/>
      <c r="R96" s="67"/>
      <c r="S96" s="67"/>
      <c r="T96" s="68"/>
      <c r="U96" s="37"/>
      <c r="V96" s="37"/>
      <c r="W96" s="37"/>
      <c r="X96" s="37"/>
      <c r="Y96" s="37"/>
      <c r="Z96" s="37"/>
      <c r="AA96" s="37"/>
      <c r="AB96" s="37"/>
      <c r="AC96" s="37"/>
      <c r="AD96" s="37"/>
      <c r="AE96" s="37"/>
      <c r="AT96" s="19" t="s">
        <v>270</v>
      </c>
      <c r="AU96" s="19" t="s">
        <v>91</v>
      </c>
    </row>
    <row r="97" spans="1:65" s="13" customFormat="1" ht="10">
      <c r="B97" s="212"/>
      <c r="C97" s="213"/>
      <c r="D97" s="208" t="s">
        <v>272</v>
      </c>
      <c r="E97" s="214" t="s">
        <v>44</v>
      </c>
      <c r="F97" s="215" t="s">
        <v>7804</v>
      </c>
      <c r="G97" s="213"/>
      <c r="H97" s="214" t="s">
        <v>44</v>
      </c>
      <c r="I97" s="216"/>
      <c r="J97" s="213"/>
      <c r="K97" s="213"/>
      <c r="L97" s="217"/>
      <c r="M97" s="218"/>
      <c r="N97" s="219"/>
      <c r="O97" s="219"/>
      <c r="P97" s="219"/>
      <c r="Q97" s="219"/>
      <c r="R97" s="219"/>
      <c r="S97" s="219"/>
      <c r="T97" s="220"/>
      <c r="AT97" s="221" t="s">
        <v>272</v>
      </c>
      <c r="AU97" s="221" t="s">
        <v>91</v>
      </c>
      <c r="AV97" s="13" t="s">
        <v>89</v>
      </c>
      <c r="AW97" s="13" t="s">
        <v>38</v>
      </c>
      <c r="AX97" s="13" t="s">
        <v>82</v>
      </c>
      <c r="AY97" s="221" t="s">
        <v>262</v>
      </c>
    </row>
    <row r="98" spans="1:65" s="15" customFormat="1" ht="10">
      <c r="B98" s="233"/>
      <c r="C98" s="234"/>
      <c r="D98" s="208" t="s">
        <v>272</v>
      </c>
      <c r="E98" s="235" t="s">
        <v>44</v>
      </c>
      <c r="F98" s="236" t="s">
        <v>7805</v>
      </c>
      <c r="G98" s="234"/>
      <c r="H98" s="237">
        <v>22.86</v>
      </c>
      <c r="I98" s="238"/>
      <c r="J98" s="234"/>
      <c r="K98" s="234"/>
      <c r="L98" s="239"/>
      <c r="M98" s="240"/>
      <c r="N98" s="241"/>
      <c r="O98" s="241"/>
      <c r="P98" s="241"/>
      <c r="Q98" s="241"/>
      <c r="R98" s="241"/>
      <c r="S98" s="241"/>
      <c r="T98" s="242"/>
      <c r="AT98" s="243" t="s">
        <v>272</v>
      </c>
      <c r="AU98" s="243" t="s">
        <v>91</v>
      </c>
      <c r="AV98" s="15" t="s">
        <v>91</v>
      </c>
      <c r="AW98" s="15" t="s">
        <v>38</v>
      </c>
      <c r="AX98" s="15" t="s">
        <v>89</v>
      </c>
      <c r="AY98" s="243" t="s">
        <v>262</v>
      </c>
    </row>
    <row r="99" spans="1:65" s="2" customFormat="1" ht="21.75" customHeight="1">
      <c r="A99" s="37"/>
      <c r="B99" s="38"/>
      <c r="C99" s="195" t="s">
        <v>97</v>
      </c>
      <c r="D99" s="195" t="s">
        <v>264</v>
      </c>
      <c r="E99" s="196" t="s">
        <v>4177</v>
      </c>
      <c r="F99" s="197" t="s">
        <v>4178</v>
      </c>
      <c r="G99" s="198" t="s">
        <v>267</v>
      </c>
      <c r="H99" s="199">
        <v>22.86</v>
      </c>
      <c r="I99" s="200"/>
      <c r="J99" s="201">
        <f>ROUND(I99*H99,2)</f>
        <v>0</v>
      </c>
      <c r="K99" s="197" t="s">
        <v>268</v>
      </c>
      <c r="L99" s="42"/>
      <c r="M99" s="202" t="s">
        <v>44</v>
      </c>
      <c r="N99" s="203" t="s">
        <v>53</v>
      </c>
      <c r="O99" s="67"/>
      <c r="P99" s="204">
        <f>O99*H99</f>
        <v>0</v>
      </c>
      <c r="Q99" s="204">
        <v>0</v>
      </c>
      <c r="R99" s="204">
        <f>Q99*H99</f>
        <v>0</v>
      </c>
      <c r="S99" s="204">
        <v>0</v>
      </c>
      <c r="T99" s="205">
        <f>S99*H99</f>
        <v>0</v>
      </c>
      <c r="U99" s="37"/>
      <c r="V99" s="37"/>
      <c r="W99" s="37"/>
      <c r="X99" s="37"/>
      <c r="Y99" s="37"/>
      <c r="Z99" s="37"/>
      <c r="AA99" s="37"/>
      <c r="AB99" s="37"/>
      <c r="AC99" s="37"/>
      <c r="AD99" s="37"/>
      <c r="AE99" s="37"/>
      <c r="AR99" s="206" t="s">
        <v>104</v>
      </c>
      <c r="AT99" s="206" t="s">
        <v>264</v>
      </c>
      <c r="AU99" s="206" t="s">
        <v>91</v>
      </c>
      <c r="AY99" s="19" t="s">
        <v>262</v>
      </c>
      <c r="BE99" s="207">
        <f>IF(N99="základní",J99,0)</f>
        <v>0</v>
      </c>
      <c r="BF99" s="207">
        <f>IF(N99="snížená",J99,0)</f>
        <v>0</v>
      </c>
      <c r="BG99" s="207">
        <f>IF(N99="zákl. přenesená",J99,0)</f>
        <v>0</v>
      </c>
      <c r="BH99" s="207">
        <f>IF(N99="sníž. přenesená",J99,0)</f>
        <v>0</v>
      </c>
      <c r="BI99" s="207">
        <f>IF(N99="nulová",J99,0)</f>
        <v>0</v>
      </c>
      <c r="BJ99" s="19" t="s">
        <v>89</v>
      </c>
      <c r="BK99" s="207">
        <f>ROUND(I99*H99,2)</f>
        <v>0</v>
      </c>
      <c r="BL99" s="19" t="s">
        <v>104</v>
      </c>
      <c r="BM99" s="206" t="s">
        <v>7806</v>
      </c>
    </row>
    <row r="100" spans="1:65" s="2" customFormat="1" ht="117">
      <c r="A100" s="37"/>
      <c r="B100" s="38"/>
      <c r="C100" s="39"/>
      <c r="D100" s="208" t="s">
        <v>270</v>
      </c>
      <c r="E100" s="39"/>
      <c r="F100" s="209" t="s">
        <v>4180</v>
      </c>
      <c r="G100" s="39"/>
      <c r="H100" s="39"/>
      <c r="I100" s="118"/>
      <c r="J100" s="39"/>
      <c r="K100" s="39"/>
      <c r="L100" s="42"/>
      <c r="M100" s="210"/>
      <c r="N100" s="211"/>
      <c r="O100" s="67"/>
      <c r="P100" s="67"/>
      <c r="Q100" s="67"/>
      <c r="R100" s="67"/>
      <c r="S100" s="67"/>
      <c r="T100" s="68"/>
      <c r="U100" s="37"/>
      <c r="V100" s="37"/>
      <c r="W100" s="37"/>
      <c r="X100" s="37"/>
      <c r="Y100" s="37"/>
      <c r="Z100" s="37"/>
      <c r="AA100" s="37"/>
      <c r="AB100" s="37"/>
      <c r="AC100" s="37"/>
      <c r="AD100" s="37"/>
      <c r="AE100" s="37"/>
      <c r="AT100" s="19" t="s">
        <v>270</v>
      </c>
      <c r="AU100" s="19" t="s">
        <v>91</v>
      </c>
    </row>
    <row r="101" spans="1:65" s="13" customFormat="1" ht="10">
      <c r="B101" s="212"/>
      <c r="C101" s="213"/>
      <c r="D101" s="208" t="s">
        <v>272</v>
      </c>
      <c r="E101" s="214" t="s">
        <v>44</v>
      </c>
      <c r="F101" s="215" t="s">
        <v>7807</v>
      </c>
      <c r="G101" s="213"/>
      <c r="H101" s="214" t="s">
        <v>44</v>
      </c>
      <c r="I101" s="216"/>
      <c r="J101" s="213"/>
      <c r="K101" s="213"/>
      <c r="L101" s="217"/>
      <c r="M101" s="218"/>
      <c r="N101" s="219"/>
      <c r="O101" s="219"/>
      <c r="P101" s="219"/>
      <c r="Q101" s="219"/>
      <c r="R101" s="219"/>
      <c r="S101" s="219"/>
      <c r="T101" s="220"/>
      <c r="AT101" s="221" t="s">
        <v>272</v>
      </c>
      <c r="AU101" s="221" t="s">
        <v>91</v>
      </c>
      <c r="AV101" s="13" t="s">
        <v>89</v>
      </c>
      <c r="AW101" s="13" t="s">
        <v>38</v>
      </c>
      <c r="AX101" s="13" t="s">
        <v>82</v>
      </c>
      <c r="AY101" s="221" t="s">
        <v>262</v>
      </c>
    </row>
    <row r="102" spans="1:65" s="15" customFormat="1" ht="10">
      <c r="B102" s="233"/>
      <c r="C102" s="234"/>
      <c r="D102" s="208" t="s">
        <v>272</v>
      </c>
      <c r="E102" s="235" t="s">
        <v>44</v>
      </c>
      <c r="F102" s="236" t="s">
        <v>7808</v>
      </c>
      <c r="G102" s="234"/>
      <c r="H102" s="237">
        <v>22.86</v>
      </c>
      <c r="I102" s="238"/>
      <c r="J102" s="234"/>
      <c r="K102" s="234"/>
      <c r="L102" s="239"/>
      <c r="M102" s="240"/>
      <c r="N102" s="241"/>
      <c r="O102" s="241"/>
      <c r="P102" s="241"/>
      <c r="Q102" s="241"/>
      <c r="R102" s="241"/>
      <c r="S102" s="241"/>
      <c r="T102" s="242"/>
      <c r="AT102" s="243" t="s">
        <v>272</v>
      </c>
      <c r="AU102" s="243" t="s">
        <v>91</v>
      </c>
      <c r="AV102" s="15" t="s">
        <v>91</v>
      </c>
      <c r="AW102" s="15" t="s">
        <v>38</v>
      </c>
      <c r="AX102" s="15" t="s">
        <v>89</v>
      </c>
      <c r="AY102" s="243" t="s">
        <v>262</v>
      </c>
    </row>
    <row r="103" spans="1:65" s="2" customFormat="1" ht="16.5" customHeight="1">
      <c r="A103" s="37"/>
      <c r="B103" s="38"/>
      <c r="C103" s="195" t="s">
        <v>104</v>
      </c>
      <c r="D103" s="195" t="s">
        <v>264</v>
      </c>
      <c r="E103" s="196" t="s">
        <v>7809</v>
      </c>
      <c r="F103" s="197" t="s">
        <v>7810</v>
      </c>
      <c r="G103" s="198" t="s">
        <v>342</v>
      </c>
      <c r="H103" s="199">
        <v>469.3</v>
      </c>
      <c r="I103" s="200"/>
      <c r="J103" s="201">
        <f>ROUND(I103*H103,2)</f>
        <v>0</v>
      </c>
      <c r="K103" s="197" t="s">
        <v>268</v>
      </c>
      <c r="L103" s="42"/>
      <c r="M103" s="202" t="s">
        <v>44</v>
      </c>
      <c r="N103" s="203" t="s">
        <v>53</v>
      </c>
      <c r="O103" s="67"/>
      <c r="P103" s="204">
        <f>O103*H103</f>
        <v>0</v>
      </c>
      <c r="Q103" s="204">
        <v>0</v>
      </c>
      <c r="R103" s="204">
        <f>Q103*H103</f>
        <v>0</v>
      </c>
      <c r="S103" s="204">
        <v>0</v>
      </c>
      <c r="T103" s="205">
        <f>S103*H103</f>
        <v>0</v>
      </c>
      <c r="U103" s="37"/>
      <c r="V103" s="37"/>
      <c r="W103" s="37"/>
      <c r="X103" s="37"/>
      <c r="Y103" s="37"/>
      <c r="Z103" s="37"/>
      <c r="AA103" s="37"/>
      <c r="AB103" s="37"/>
      <c r="AC103" s="37"/>
      <c r="AD103" s="37"/>
      <c r="AE103" s="37"/>
      <c r="AR103" s="206" t="s">
        <v>104</v>
      </c>
      <c r="AT103" s="206" t="s">
        <v>264</v>
      </c>
      <c r="AU103" s="206" t="s">
        <v>91</v>
      </c>
      <c r="AY103" s="19" t="s">
        <v>262</v>
      </c>
      <c r="BE103" s="207">
        <f>IF(N103="základní",J103,0)</f>
        <v>0</v>
      </c>
      <c r="BF103" s="207">
        <f>IF(N103="snížená",J103,0)</f>
        <v>0</v>
      </c>
      <c r="BG103" s="207">
        <f>IF(N103="zákl. přenesená",J103,0)</f>
        <v>0</v>
      </c>
      <c r="BH103" s="207">
        <f>IF(N103="sníž. přenesená",J103,0)</f>
        <v>0</v>
      </c>
      <c r="BI103" s="207">
        <f>IF(N103="nulová",J103,0)</f>
        <v>0</v>
      </c>
      <c r="BJ103" s="19" t="s">
        <v>89</v>
      </c>
      <c r="BK103" s="207">
        <f>ROUND(I103*H103,2)</f>
        <v>0</v>
      </c>
      <c r="BL103" s="19" t="s">
        <v>104</v>
      </c>
      <c r="BM103" s="206" t="s">
        <v>7811</v>
      </c>
    </row>
    <row r="104" spans="1:65" s="2" customFormat="1" ht="99">
      <c r="A104" s="37"/>
      <c r="B104" s="38"/>
      <c r="C104" s="39"/>
      <c r="D104" s="208" t="s">
        <v>270</v>
      </c>
      <c r="E104" s="39"/>
      <c r="F104" s="209" t="s">
        <v>7812</v>
      </c>
      <c r="G104" s="39"/>
      <c r="H104" s="39"/>
      <c r="I104" s="118"/>
      <c r="J104" s="39"/>
      <c r="K104" s="39"/>
      <c r="L104" s="42"/>
      <c r="M104" s="210"/>
      <c r="N104" s="211"/>
      <c r="O104" s="67"/>
      <c r="P104" s="67"/>
      <c r="Q104" s="67"/>
      <c r="R104" s="67"/>
      <c r="S104" s="67"/>
      <c r="T104" s="68"/>
      <c r="U104" s="37"/>
      <c r="V104" s="37"/>
      <c r="W104" s="37"/>
      <c r="X104" s="37"/>
      <c r="Y104" s="37"/>
      <c r="Z104" s="37"/>
      <c r="AA104" s="37"/>
      <c r="AB104" s="37"/>
      <c r="AC104" s="37"/>
      <c r="AD104" s="37"/>
      <c r="AE104" s="37"/>
      <c r="AT104" s="19" t="s">
        <v>270</v>
      </c>
      <c r="AU104" s="19" t="s">
        <v>91</v>
      </c>
    </row>
    <row r="105" spans="1:65" s="13" customFormat="1" ht="10">
      <c r="B105" s="212"/>
      <c r="C105" s="213"/>
      <c r="D105" s="208" t="s">
        <v>272</v>
      </c>
      <c r="E105" s="214" t="s">
        <v>44</v>
      </c>
      <c r="F105" s="215" t="s">
        <v>7813</v>
      </c>
      <c r="G105" s="213"/>
      <c r="H105" s="214" t="s">
        <v>44</v>
      </c>
      <c r="I105" s="216"/>
      <c r="J105" s="213"/>
      <c r="K105" s="213"/>
      <c r="L105" s="217"/>
      <c r="M105" s="218"/>
      <c r="N105" s="219"/>
      <c r="O105" s="219"/>
      <c r="P105" s="219"/>
      <c r="Q105" s="219"/>
      <c r="R105" s="219"/>
      <c r="S105" s="219"/>
      <c r="T105" s="220"/>
      <c r="AT105" s="221" t="s">
        <v>272</v>
      </c>
      <c r="AU105" s="221" t="s">
        <v>91</v>
      </c>
      <c r="AV105" s="13" t="s">
        <v>89</v>
      </c>
      <c r="AW105" s="13" t="s">
        <v>38</v>
      </c>
      <c r="AX105" s="13" t="s">
        <v>82</v>
      </c>
      <c r="AY105" s="221" t="s">
        <v>262</v>
      </c>
    </row>
    <row r="106" spans="1:65" s="15" customFormat="1" ht="10">
      <c r="B106" s="233"/>
      <c r="C106" s="234"/>
      <c r="D106" s="208" t="s">
        <v>272</v>
      </c>
      <c r="E106" s="235" t="s">
        <v>44</v>
      </c>
      <c r="F106" s="236" t="s">
        <v>7814</v>
      </c>
      <c r="G106" s="234"/>
      <c r="H106" s="237">
        <v>261.5</v>
      </c>
      <c r="I106" s="238"/>
      <c r="J106" s="234"/>
      <c r="K106" s="234"/>
      <c r="L106" s="239"/>
      <c r="M106" s="240"/>
      <c r="N106" s="241"/>
      <c r="O106" s="241"/>
      <c r="P106" s="241"/>
      <c r="Q106" s="241"/>
      <c r="R106" s="241"/>
      <c r="S106" s="241"/>
      <c r="T106" s="242"/>
      <c r="AT106" s="243" t="s">
        <v>272</v>
      </c>
      <c r="AU106" s="243" t="s">
        <v>91</v>
      </c>
      <c r="AV106" s="15" t="s">
        <v>91</v>
      </c>
      <c r="AW106" s="15" t="s">
        <v>38</v>
      </c>
      <c r="AX106" s="15" t="s">
        <v>82</v>
      </c>
      <c r="AY106" s="243" t="s">
        <v>262</v>
      </c>
    </row>
    <row r="107" spans="1:65" s="13" customFormat="1" ht="10">
      <c r="B107" s="212"/>
      <c r="C107" s="213"/>
      <c r="D107" s="208" t="s">
        <v>272</v>
      </c>
      <c r="E107" s="214" t="s">
        <v>44</v>
      </c>
      <c r="F107" s="215" t="s">
        <v>7815</v>
      </c>
      <c r="G107" s="213"/>
      <c r="H107" s="214" t="s">
        <v>44</v>
      </c>
      <c r="I107" s="216"/>
      <c r="J107" s="213"/>
      <c r="K107" s="213"/>
      <c r="L107" s="217"/>
      <c r="M107" s="218"/>
      <c r="N107" s="219"/>
      <c r="O107" s="219"/>
      <c r="P107" s="219"/>
      <c r="Q107" s="219"/>
      <c r="R107" s="219"/>
      <c r="S107" s="219"/>
      <c r="T107" s="220"/>
      <c r="AT107" s="221" t="s">
        <v>272</v>
      </c>
      <c r="AU107" s="221" t="s">
        <v>91</v>
      </c>
      <c r="AV107" s="13" t="s">
        <v>89</v>
      </c>
      <c r="AW107" s="13" t="s">
        <v>38</v>
      </c>
      <c r="AX107" s="13" t="s">
        <v>82</v>
      </c>
      <c r="AY107" s="221" t="s">
        <v>262</v>
      </c>
    </row>
    <row r="108" spans="1:65" s="13" customFormat="1" ht="10">
      <c r="B108" s="212"/>
      <c r="C108" s="213"/>
      <c r="D108" s="208" t="s">
        <v>272</v>
      </c>
      <c r="E108" s="214" t="s">
        <v>44</v>
      </c>
      <c r="F108" s="215" t="s">
        <v>7816</v>
      </c>
      <c r="G108" s="213"/>
      <c r="H108" s="214" t="s">
        <v>44</v>
      </c>
      <c r="I108" s="216"/>
      <c r="J108" s="213"/>
      <c r="K108" s="213"/>
      <c r="L108" s="217"/>
      <c r="M108" s="218"/>
      <c r="N108" s="219"/>
      <c r="O108" s="219"/>
      <c r="P108" s="219"/>
      <c r="Q108" s="219"/>
      <c r="R108" s="219"/>
      <c r="S108" s="219"/>
      <c r="T108" s="220"/>
      <c r="AT108" s="221" t="s">
        <v>272</v>
      </c>
      <c r="AU108" s="221" t="s">
        <v>91</v>
      </c>
      <c r="AV108" s="13" t="s">
        <v>89</v>
      </c>
      <c r="AW108" s="13" t="s">
        <v>38</v>
      </c>
      <c r="AX108" s="13" t="s">
        <v>82</v>
      </c>
      <c r="AY108" s="221" t="s">
        <v>262</v>
      </c>
    </row>
    <row r="109" spans="1:65" s="15" customFormat="1" ht="10">
      <c r="B109" s="233"/>
      <c r="C109" s="234"/>
      <c r="D109" s="208" t="s">
        <v>272</v>
      </c>
      <c r="E109" s="235" t="s">
        <v>44</v>
      </c>
      <c r="F109" s="236" t="s">
        <v>7817</v>
      </c>
      <c r="G109" s="234"/>
      <c r="H109" s="237">
        <v>207.8</v>
      </c>
      <c r="I109" s="238"/>
      <c r="J109" s="234"/>
      <c r="K109" s="234"/>
      <c r="L109" s="239"/>
      <c r="M109" s="240"/>
      <c r="N109" s="241"/>
      <c r="O109" s="241"/>
      <c r="P109" s="241"/>
      <c r="Q109" s="241"/>
      <c r="R109" s="241"/>
      <c r="S109" s="241"/>
      <c r="T109" s="242"/>
      <c r="AT109" s="243" t="s">
        <v>272</v>
      </c>
      <c r="AU109" s="243" t="s">
        <v>91</v>
      </c>
      <c r="AV109" s="15" t="s">
        <v>91</v>
      </c>
      <c r="AW109" s="15" t="s">
        <v>38</v>
      </c>
      <c r="AX109" s="15" t="s">
        <v>82</v>
      </c>
      <c r="AY109" s="243" t="s">
        <v>262</v>
      </c>
    </row>
    <row r="110" spans="1:65" s="16" customFormat="1" ht="10">
      <c r="B110" s="244"/>
      <c r="C110" s="245"/>
      <c r="D110" s="208" t="s">
        <v>272</v>
      </c>
      <c r="E110" s="246" t="s">
        <v>44</v>
      </c>
      <c r="F110" s="247" t="s">
        <v>291</v>
      </c>
      <c r="G110" s="245"/>
      <c r="H110" s="248">
        <v>469.3</v>
      </c>
      <c r="I110" s="249"/>
      <c r="J110" s="245"/>
      <c r="K110" s="245"/>
      <c r="L110" s="250"/>
      <c r="M110" s="251"/>
      <c r="N110" s="252"/>
      <c r="O110" s="252"/>
      <c r="P110" s="252"/>
      <c r="Q110" s="252"/>
      <c r="R110" s="252"/>
      <c r="S110" s="252"/>
      <c r="T110" s="253"/>
      <c r="AT110" s="254" t="s">
        <v>272</v>
      </c>
      <c r="AU110" s="254" t="s">
        <v>91</v>
      </c>
      <c r="AV110" s="16" t="s">
        <v>104</v>
      </c>
      <c r="AW110" s="16" t="s">
        <v>38</v>
      </c>
      <c r="AX110" s="16" t="s">
        <v>89</v>
      </c>
      <c r="AY110" s="254" t="s">
        <v>262</v>
      </c>
    </row>
    <row r="111" spans="1:65" s="12" customFormat="1" ht="22.75" customHeight="1">
      <c r="B111" s="179"/>
      <c r="C111" s="180"/>
      <c r="D111" s="181" t="s">
        <v>81</v>
      </c>
      <c r="E111" s="193" t="s">
        <v>91</v>
      </c>
      <c r="F111" s="193" t="s">
        <v>415</v>
      </c>
      <c r="G111" s="180"/>
      <c r="H111" s="180"/>
      <c r="I111" s="183"/>
      <c r="J111" s="194">
        <f>BK111</f>
        <v>0</v>
      </c>
      <c r="K111" s="180"/>
      <c r="L111" s="185"/>
      <c r="M111" s="186"/>
      <c r="N111" s="187"/>
      <c r="O111" s="187"/>
      <c r="P111" s="188">
        <f>SUM(P112:P116)</f>
        <v>0</v>
      </c>
      <c r="Q111" s="187"/>
      <c r="R111" s="188">
        <f>SUM(R112:R116)</f>
        <v>1.9699918700000001</v>
      </c>
      <c r="S111" s="187"/>
      <c r="T111" s="189">
        <f>SUM(T112:T116)</f>
        <v>0</v>
      </c>
      <c r="AR111" s="190" t="s">
        <v>89</v>
      </c>
      <c r="AT111" s="191" t="s">
        <v>81</v>
      </c>
      <c r="AU111" s="191" t="s">
        <v>89</v>
      </c>
      <c r="AY111" s="190" t="s">
        <v>262</v>
      </c>
      <c r="BK111" s="192">
        <f>SUM(BK112:BK116)</f>
        <v>0</v>
      </c>
    </row>
    <row r="112" spans="1:65" s="2" customFormat="1" ht="16.5" customHeight="1">
      <c r="A112" s="37"/>
      <c r="B112" s="38"/>
      <c r="C112" s="195" t="s">
        <v>322</v>
      </c>
      <c r="D112" s="195" t="s">
        <v>264</v>
      </c>
      <c r="E112" s="196" t="s">
        <v>4029</v>
      </c>
      <c r="F112" s="197" t="s">
        <v>4030</v>
      </c>
      <c r="G112" s="198" t="s">
        <v>267</v>
      </c>
      <c r="H112" s="199">
        <v>0.80300000000000005</v>
      </c>
      <c r="I112" s="200"/>
      <c r="J112" s="201">
        <f>ROUND(I112*H112,2)</f>
        <v>0</v>
      </c>
      <c r="K112" s="197" t="s">
        <v>268</v>
      </c>
      <c r="L112" s="42"/>
      <c r="M112" s="202" t="s">
        <v>44</v>
      </c>
      <c r="N112" s="203" t="s">
        <v>53</v>
      </c>
      <c r="O112" s="67"/>
      <c r="P112" s="204">
        <f>O112*H112</f>
        <v>0</v>
      </c>
      <c r="Q112" s="204">
        <v>2.45329</v>
      </c>
      <c r="R112" s="204">
        <f>Q112*H112</f>
        <v>1.9699918700000001</v>
      </c>
      <c r="S112" s="204">
        <v>0</v>
      </c>
      <c r="T112" s="205">
        <f>S112*H112</f>
        <v>0</v>
      </c>
      <c r="U112" s="37"/>
      <c r="V112" s="37"/>
      <c r="W112" s="37"/>
      <c r="X112" s="37"/>
      <c r="Y112" s="37"/>
      <c r="Z112" s="37"/>
      <c r="AA112" s="37"/>
      <c r="AB112" s="37"/>
      <c r="AC112" s="37"/>
      <c r="AD112" s="37"/>
      <c r="AE112" s="37"/>
      <c r="AR112" s="206" t="s">
        <v>104</v>
      </c>
      <c r="AT112" s="206" t="s">
        <v>264</v>
      </c>
      <c r="AU112" s="206" t="s">
        <v>91</v>
      </c>
      <c r="AY112" s="19" t="s">
        <v>262</v>
      </c>
      <c r="BE112" s="207">
        <f>IF(N112="základní",J112,0)</f>
        <v>0</v>
      </c>
      <c r="BF112" s="207">
        <f>IF(N112="snížená",J112,0)</f>
        <v>0</v>
      </c>
      <c r="BG112" s="207">
        <f>IF(N112="zákl. přenesená",J112,0)</f>
        <v>0</v>
      </c>
      <c r="BH112" s="207">
        <f>IF(N112="sníž. přenesená",J112,0)</f>
        <v>0</v>
      </c>
      <c r="BI112" s="207">
        <f>IF(N112="nulová",J112,0)</f>
        <v>0</v>
      </c>
      <c r="BJ112" s="19" t="s">
        <v>89</v>
      </c>
      <c r="BK112" s="207">
        <f>ROUND(I112*H112,2)</f>
        <v>0</v>
      </c>
      <c r="BL112" s="19" t="s">
        <v>104</v>
      </c>
      <c r="BM112" s="206" t="s">
        <v>7818</v>
      </c>
    </row>
    <row r="113" spans="1:65" s="2" customFormat="1" ht="54">
      <c r="A113" s="37"/>
      <c r="B113" s="38"/>
      <c r="C113" s="39"/>
      <c r="D113" s="208" t="s">
        <v>270</v>
      </c>
      <c r="E113" s="39"/>
      <c r="F113" s="209" t="s">
        <v>479</v>
      </c>
      <c r="G113" s="39"/>
      <c r="H113" s="39"/>
      <c r="I113" s="118"/>
      <c r="J113" s="39"/>
      <c r="K113" s="39"/>
      <c r="L113" s="42"/>
      <c r="M113" s="210"/>
      <c r="N113" s="211"/>
      <c r="O113" s="67"/>
      <c r="P113" s="67"/>
      <c r="Q113" s="67"/>
      <c r="R113" s="67"/>
      <c r="S113" s="67"/>
      <c r="T113" s="68"/>
      <c r="U113" s="37"/>
      <c r="V113" s="37"/>
      <c r="W113" s="37"/>
      <c r="X113" s="37"/>
      <c r="Y113" s="37"/>
      <c r="Z113" s="37"/>
      <c r="AA113" s="37"/>
      <c r="AB113" s="37"/>
      <c r="AC113" s="37"/>
      <c r="AD113" s="37"/>
      <c r="AE113" s="37"/>
      <c r="AT113" s="19" t="s">
        <v>270</v>
      </c>
      <c r="AU113" s="19" t="s">
        <v>91</v>
      </c>
    </row>
    <row r="114" spans="1:65" s="13" customFormat="1" ht="10">
      <c r="B114" s="212"/>
      <c r="C114" s="213"/>
      <c r="D114" s="208" t="s">
        <v>272</v>
      </c>
      <c r="E114" s="214" t="s">
        <v>44</v>
      </c>
      <c r="F114" s="215" t="s">
        <v>7819</v>
      </c>
      <c r="G114" s="213"/>
      <c r="H114" s="214" t="s">
        <v>44</v>
      </c>
      <c r="I114" s="216"/>
      <c r="J114" s="213"/>
      <c r="K114" s="213"/>
      <c r="L114" s="217"/>
      <c r="M114" s="218"/>
      <c r="N114" s="219"/>
      <c r="O114" s="219"/>
      <c r="P114" s="219"/>
      <c r="Q114" s="219"/>
      <c r="R114" s="219"/>
      <c r="S114" s="219"/>
      <c r="T114" s="220"/>
      <c r="AT114" s="221" t="s">
        <v>272</v>
      </c>
      <c r="AU114" s="221" t="s">
        <v>91</v>
      </c>
      <c r="AV114" s="13" t="s">
        <v>89</v>
      </c>
      <c r="AW114" s="13" t="s">
        <v>38</v>
      </c>
      <c r="AX114" s="13" t="s">
        <v>82</v>
      </c>
      <c r="AY114" s="221" t="s">
        <v>262</v>
      </c>
    </row>
    <row r="115" spans="1:65" s="13" customFormat="1" ht="10">
      <c r="B115" s="212"/>
      <c r="C115" s="213"/>
      <c r="D115" s="208" t="s">
        <v>272</v>
      </c>
      <c r="E115" s="214" t="s">
        <v>44</v>
      </c>
      <c r="F115" s="215" t="s">
        <v>7820</v>
      </c>
      <c r="G115" s="213"/>
      <c r="H115" s="214" t="s">
        <v>44</v>
      </c>
      <c r="I115" s="216"/>
      <c r="J115" s="213"/>
      <c r="K115" s="213"/>
      <c r="L115" s="217"/>
      <c r="M115" s="218"/>
      <c r="N115" s="219"/>
      <c r="O115" s="219"/>
      <c r="P115" s="219"/>
      <c r="Q115" s="219"/>
      <c r="R115" s="219"/>
      <c r="S115" s="219"/>
      <c r="T115" s="220"/>
      <c r="AT115" s="221" t="s">
        <v>272</v>
      </c>
      <c r="AU115" s="221" t="s">
        <v>91</v>
      </c>
      <c r="AV115" s="13" t="s">
        <v>89</v>
      </c>
      <c r="AW115" s="13" t="s">
        <v>38</v>
      </c>
      <c r="AX115" s="13" t="s">
        <v>82</v>
      </c>
      <c r="AY115" s="221" t="s">
        <v>262</v>
      </c>
    </row>
    <row r="116" spans="1:65" s="15" customFormat="1" ht="10">
      <c r="B116" s="233"/>
      <c r="C116" s="234"/>
      <c r="D116" s="208" t="s">
        <v>272</v>
      </c>
      <c r="E116" s="235" t="s">
        <v>44</v>
      </c>
      <c r="F116" s="236" t="s">
        <v>7821</v>
      </c>
      <c r="G116" s="234"/>
      <c r="H116" s="237">
        <v>0.80300000000000005</v>
      </c>
      <c r="I116" s="238"/>
      <c r="J116" s="234"/>
      <c r="K116" s="234"/>
      <c r="L116" s="239"/>
      <c r="M116" s="240"/>
      <c r="N116" s="241"/>
      <c r="O116" s="241"/>
      <c r="P116" s="241"/>
      <c r="Q116" s="241"/>
      <c r="R116" s="241"/>
      <c r="S116" s="241"/>
      <c r="T116" s="242"/>
      <c r="AT116" s="243" t="s">
        <v>272</v>
      </c>
      <c r="AU116" s="243" t="s">
        <v>91</v>
      </c>
      <c r="AV116" s="15" t="s">
        <v>91</v>
      </c>
      <c r="AW116" s="15" t="s">
        <v>38</v>
      </c>
      <c r="AX116" s="15" t="s">
        <v>89</v>
      </c>
      <c r="AY116" s="243" t="s">
        <v>262</v>
      </c>
    </row>
    <row r="117" spans="1:65" s="12" customFormat="1" ht="22.75" customHeight="1">
      <c r="B117" s="179"/>
      <c r="C117" s="180"/>
      <c r="D117" s="181" t="s">
        <v>81</v>
      </c>
      <c r="E117" s="193" t="s">
        <v>97</v>
      </c>
      <c r="F117" s="193" t="s">
        <v>545</v>
      </c>
      <c r="G117" s="180"/>
      <c r="H117" s="180"/>
      <c r="I117" s="183"/>
      <c r="J117" s="194">
        <f>BK117</f>
        <v>0</v>
      </c>
      <c r="K117" s="180"/>
      <c r="L117" s="185"/>
      <c r="M117" s="186"/>
      <c r="N117" s="187"/>
      <c r="O117" s="187"/>
      <c r="P117" s="188">
        <f>SUM(P118:P128)</f>
        <v>0</v>
      </c>
      <c r="Q117" s="187"/>
      <c r="R117" s="188">
        <f>SUM(R118:R128)</f>
        <v>0.97662499999999997</v>
      </c>
      <c r="S117" s="187"/>
      <c r="T117" s="189">
        <f>SUM(T118:T128)</f>
        <v>0</v>
      </c>
      <c r="AR117" s="190" t="s">
        <v>89</v>
      </c>
      <c r="AT117" s="191" t="s">
        <v>81</v>
      </c>
      <c r="AU117" s="191" t="s">
        <v>89</v>
      </c>
      <c r="AY117" s="190" t="s">
        <v>262</v>
      </c>
      <c r="BK117" s="192">
        <f>SUM(BK118:BK128)</f>
        <v>0</v>
      </c>
    </row>
    <row r="118" spans="1:65" s="2" customFormat="1" ht="21.75" customHeight="1">
      <c r="A118" s="37"/>
      <c r="B118" s="38"/>
      <c r="C118" s="195" t="s">
        <v>339</v>
      </c>
      <c r="D118" s="195" t="s">
        <v>264</v>
      </c>
      <c r="E118" s="196" t="s">
        <v>4033</v>
      </c>
      <c r="F118" s="197" t="s">
        <v>4034</v>
      </c>
      <c r="G118" s="198" t="s">
        <v>518</v>
      </c>
      <c r="H118" s="199">
        <v>5</v>
      </c>
      <c r="I118" s="200"/>
      <c r="J118" s="201">
        <f>ROUND(I118*H118,2)</f>
        <v>0</v>
      </c>
      <c r="K118" s="197" t="s">
        <v>268</v>
      </c>
      <c r="L118" s="42"/>
      <c r="M118" s="202" t="s">
        <v>44</v>
      </c>
      <c r="N118" s="203" t="s">
        <v>53</v>
      </c>
      <c r="O118" s="67"/>
      <c r="P118" s="204">
        <f>O118*H118</f>
        <v>0</v>
      </c>
      <c r="Q118" s="204">
        <v>0.17488999999999999</v>
      </c>
      <c r="R118" s="204">
        <f>Q118*H118</f>
        <v>0.87444999999999995</v>
      </c>
      <c r="S118" s="204">
        <v>0</v>
      </c>
      <c r="T118" s="205">
        <f>S118*H118</f>
        <v>0</v>
      </c>
      <c r="U118" s="37"/>
      <c r="V118" s="37"/>
      <c r="W118" s="37"/>
      <c r="X118" s="37"/>
      <c r="Y118" s="37"/>
      <c r="Z118" s="37"/>
      <c r="AA118" s="37"/>
      <c r="AB118" s="37"/>
      <c r="AC118" s="37"/>
      <c r="AD118" s="37"/>
      <c r="AE118" s="37"/>
      <c r="AR118" s="206" t="s">
        <v>104</v>
      </c>
      <c r="AT118" s="206" t="s">
        <v>264</v>
      </c>
      <c r="AU118" s="206" t="s">
        <v>91</v>
      </c>
      <c r="AY118" s="19" t="s">
        <v>262</v>
      </c>
      <c r="BE118" s="207">
        <f>IF(N118="základní",J118,0)</f>
        <v>0</v>
      </c>
      <c r="BF118" s="207">
        <f>IF(N118="snížená",J118,0)</f>
        <v>0</v>
      </c>
      <c r="BG118" s="207">
        <f>IF(N118="zákl. přenesená",J118,0)</f>
        <v>0</v>
      </c>
      <c r="BH118" s="207">
        <f>IF(N118="sníž. přenesená",J118,0)</f>
        <v>0</v>
      </c>
      <c r="BI118" s="207">
        <f>IF(N118="nulová",J118,0)</f>
        <v>0</v>
      </c>
      <c r="BJ118" s="19" t="s">
        <v>89</v>
      </c>
      <c r="BK118" s="207">
        <f>ROUND(I118*H118,2)</f>
        <v>0</v>
      </c>
      <c r="BL118" s="19" t="s">
        <v>104</v>
      </c>
      <c r="BM118" s="206" t="s">
        <v>7822</v>
      </c>
    </row>
    <row r="119" spans="1:65" s="2" customFormat="1" ht="90">
      <c r="A119" s="37"/>
      <c r="B119" s="38"/>
      <c r="C119" s="39"/>
      <c r="D119" s="208" t="s">
        <v>270</v>
      </c>
      <c r="E119" s="39"/>
      <c r="F119" s="209" t="s">
        <v>4036</v>
      </c>
      <c r="G119" s="39"/>
      <c r="H119" s="39"/>
      <c r="I119" s="118"/>
      <c r="J119" s="39"/>
      <c r="K119" s="39"/>
      <c r="L119" s="42"/>
      <c r="M119" s="210"/>
      <c r="N119" s="211"/>
      <c r="O119" s="67"/>
      <c r="P119" s="67"/>
      <c r="Q119" s="67"/>
      <c r="R119" s="67"/>
      <c r="S119" s="67"/>
      <c r="T119" s="68"/>
      <c r="U119" s="37"/>
      <c r="V119" s="37"/>
      <c r="W119" s="37"/>
      <c r="X119" s="37"/>
      <c r="Y119" s="37"/>
      <c r="Z119" s="37"/>
      <c r="AA119" s="37"/>
      <c r="AB119" s="37"/>
      <c r="AC119" s="37"/>
      <c r="AD119" s="37"/>
      <c r="AE119" s="37"/>
      <c r="AT119" s="19" t="s">
        <v>270</v>
      </c>
      <c r="AU119" s="19" t="s">
        <v>91</v>
      </c>
    </row>
    <row r="120" spans="1:65" s="13" customFormat="1" ht="10">
      <c r="B120" s="212"/>
      <c r="C120" s="213"/>
      <c r="D120" s="208" t="s">
        <v>272</v>
      </c>
      <c r="E120" s="214" t="s">
        <v>44</v>
      </c>
      <c r="F120" s="215" t="s">
        <v>7819</v>
      </c>
      <c r="G120" s="213"/>
      <c r="H120" s="214" t="s">
        <v>44</v>
      </c>
      <c r="I120" s="216"/>
      <c r="J120" s="213"/>
      <c r="K120" s="213"/>
      <c r="L120" s="217"/>
      <c r="M120" s="218"/>
      <c r="N120" s="219"/>
      <c r="O120" s="219"/>
      <c r="P120" s="219"/>
      <c r="Q120" s="219"/>
      <c r="R120" s="219"/>
      <c r="S120" s="219"/>
      <c r="T120" s="220"/>
      <c r="AT120" s="221" t="s">
        <v>272</v>
      </c>
      <c r="AU120" s="221" t="s">
        <v>91</v>
      </c>
      <c r="AV120" s="13" t="s">
        <v>89</v>
      </c>
      <c r="AW120" s="13" t="s">
        <v>38</v>
      </c>
      <c r="AX120" s="13" t="s">
        <v>82</v>
      </c>
      <c r="AY120" s="221" t="s">
        <v>262</v>
      </c>
    </row>
    <row r="121" spans="1:65" s="13" customFormat="1" ht="10">
      <c r="B121" s="212"/>
      <c r="C121" s="213"/>
      <c r="D121" s="208" t="s">
        <v>272</v>
      </c>
      <c r="E121" s="214" t="s">
        <v>44</v>
      </c>
      <c r="F121" s="215" t="s">
        <v>7820</v>
      </c>
      <c r="G121" s="213"/>
      <c r="H121" s="214" t="s">
        <v>44</v>
      </c>
      <c r="I121" s="216"/>
      <c r="J121" s="213"/>
      <c r="K121" s="213"/>
      <c r="L121" s="217"/>
      <c r="M121" s="218"/>
      <c r="N121" s="219"/>
      <c r="O121" s="219"/>
      <c r="P121" s="219"/>
      <c r="Q121" s="219"/>
      <c r="R121" s="219"/>
      <c r="S121" s="219"/>
      <c r="T121" s="220"/>
      <c r="AT121" s="221" t="s">
        <v>272</v>
      </c>
      <c r="AU121" s="221" t="s">
        <v>91</v>
      </c>
      <c r="AV121" s="13" t="s">
        <v>89</v>
      </c>
      <c r="AW121" s="13" t="s">
        <v>38</v>
      </c>
      <c r="AX121" s="13" t="s">
        <v>82</v>
      </c>
      <c r="AY121" s="221" t="s">
        <v>262</v>
      </c>
    </row>
    <row r="122" spans="1:65" s="15" customFormat="1" ht="10">
      <c r="B122" s="233"/>
      <c r="C122" s="234"/>
      <c r="D122" s="208" t="s">
        <v>272</v>
      </c>
      <c r="E122" s="235" t="s">
        <v>44</v>
      </c>
      <c r="F122" s="236" t="s">
        <v>322</v>
      </c>
      <c r="G122" s="234"/>
      <c r="H122" s="237">
        <v>5</v>
      </c>
      <c r="I122" s="238"/>
      <c r="J122" s="234"/>
      <c r="K122" s="234"/>
      <c r="L122" s="239"/>
      <c r="M122" s="240"/>
      <c r="N122" s="241"/>
      <c r="O122" s="241"/>
      <c r="P122" s="241"/>
      <c r="Q122" s="241"/>
      <c r="R122" s="241"/>
      <c r="S122" s="241"/>
      <c r="T122" s="242"/>
      <c r="AT122" s="243" t="s">
        <v>272</v>
      </c>
      <c r="AU122" s="243" t="s">
        <v>91</v>
      </c>
      <c r="AV122" s="15" t="s">
        <v>91</v>
      </c>
      <c r="AW122" s="15" t="s">
        <v>38</v>
      </c>
      <c r="AX122" s="15" t="s">
        <v>89</v>
      </c>
      <c r="AY122" s="243" t="s">
        <v>262</v>
      </c>
    </row>
    <row r="123" spans="1:65" s="2" customFormat="1" ht="16.5" customHeight="1">
      <c r="A123" s="37"/>
      <c r="B123" s="38"/>
      <c r="C123" s="255" t="s">
        <v>347</v>
      </c>
      <c r="D123" s="255" t="s">
        <v>633</v>
      </c>
      <c r="E123" s="256" t="s">
        <v>7823</v>
      </c>
      <c r="F123" s="257" t="s">
        <v>7824</v>
      </c>
      <c r="G123" s="258" t="s">
        <v>590</v>
      </c>
      <c r="H123" s="259">
        <v>5.5</v>
      </c>
      <c r="I123" s="260"/>
      <c r="J123" s="261">
        <f>ROUND(I123*H123,2)</f>
        <v>0</v>
      </c>
      <c r="K123" s="257" t="s">
        <v>44</v>
      </c>
      <c r="L123" s="262"/>
      <c r="M123" s="263" t="s">
        <v>44</v>
      </c>
      <c r="N123" s="264" t="s">
        <v>53</v>
      </c>
      <c r="O123" s="67"/>
      <c r="P123" s="204">
        <f>O123*H123</f>
        <v>0</v>
      </c>
      <c r="Q123" s="204">
        <v>1.7149999999999999E-2</v>
      </c>
      <c r="R123" s="204">
        <f>Q123*H123</f>
        <v>9.4324999999999992E-2</v>
      </c>
      <c r="S123" s="204">
        <v>0</v>
      </c>
      <c r="T123" s="205">
        <f>S123*H123</f>
        <v>0</v>
      </c>
      <c r="U123" s="37"/>
      <c r="V123" s="37"/>
      <c r="W123" s="37"/>
      <c r="X123" s="37"/>
      <c r="Y123" s="37"/>
      <c r="Z123" s="37"/>
      <c r="AA123" s="37"/>
      <c r="AB123" s="37"/>
      <c r="AC123" s="37"/>
      <c r="AD123" s="37"/>
      <c r="AE123" s="37"/>
      <c r="AR123" s="206" t="s">
        <v>351</v>
      </c>
      <c r="AT123" s="206" t="s">
        <v>633</v>
      </c>
      <c r="AU123" s="206" t="s">
        <v>91</v>
      </c>
      <c r="AY123" s="19" t="s">
        <v>262</v>
      </c>
      <c r="BE123" s="207">
        <f>IF(N123="základní",J123,0)</f>
        <v>0</v>
      </c>
      <c r="BF123" s="207">
        <f>IF(N123="snížená",J123,0)</f>
        <v>0</v>
      </c>
      <c r="BG123" s="207">
        <f>IF(N123="zákl. přenesená",J123,0)</f>
        <v>0</v>
      </c>
      <c r="BH123" s="207">
        <f>IF(N123="sníž. přenesená",J123,0)</f>
        <v>0</v>
      </c>
      <c r="BI123" s="207">
        <f>IF(N123="nulová",J123,0)</f>
        <v>0</v>
      </c>
      <c r="BJ123" s="19" t="s">
        <v>89</v>
      </c>
      <c r="BK123" s="207">
        <f>ROUND(I123*H123,2)</f>
        <v>0</v>
      </c>
      <c r="BL123" s="19" t="s">
        <v>104</v>
      </c>
      <c r="BM123" s="206" t="s">
        <v>7825</v>
      </c>
    </row>
    <row r="124" spans="1:65" s="13" customFormat="1" ht="10">
      <c r="B124" s="212"/>
      <c r="C124" s="213"/>
      <c r="D124" s="208" t="s">
        <v>272</v>
      </c>
      <c r="E124" s="214" t="s">
        <v>44</v>
      </c>
      <c r="F124" s="215" t="s">
        <v>7819</v>
      </c>
      <c r="G124" s="213"/>
      <c r="H124" s="214" t="s">
        <v>44</v>
      </c>
      <c r="I124" s="216"/>
      <c r="J124" s="213"/>
      <c r="K124" s="213"/>
      <c r="L124" s="217"/>
      <c r="M124" s="218"/>
      <c r="N124" s="219"/>
      <c r="O124" s="219"/>
      <c r="P124" s="219"/>
      <c r="Q124" s="219"/>
      <c r="R124" s="219"/>
      <c r="S124" s="219"/>
      <c r="T124" s="220"/>
      <c r="AT124" s="221" t="s">
        <v>272</v>
      </c>
      <c r="AU124" s="221" t="s">
        <v>91</v>
      </c>
      <c r="AV124" s="13" t="s">
        <v>89</v>
      </c>
      <c r="AW124" s="13" t="s">
        <v>38</v>
      </c>
      <c r="AX124" s="13" t="s">
        <v>82</v>
      </c>
      <c r="AY124" s="221" t="s">
        <v>262</v>
      </c>
    </row>
    <row r="125" spans="1:65" s="13" customFormat="1" ht="10">
      <c r="B125" s="212"/>
      <c r="C125" s="213"/>
      <c r="D125" s="208" t="s">
        <v>272</v>
      </c>
      <c r="E125" s="214" t="s">
        <v>44</v>
      </c>
      <c r="F125" s="215" t="s">
        <v>7820</v>
      </c>
      <c r="G125" s="213"/>
      <c r="H125" s="214" t="s">
        <v>44</v>
      </c>
      <c r="I125" s="216"/>
      <c r="J125" s="213"/>
      <c r="K125" s="213"/>
      <c r="L125" s="217"/>
      <c r="M125" s="218"/>
      <c r="N125" s="219"/>
      <c r="O125" s="219"/>
      <c r="P125" s="219"/>
      <c r="Q125" s="219"/>
      <c r="R125" s="219"/>
      <c r="S125" s="219"/>
      <c r="T125" s="220"/>
      <c r="AT125" s="221" t="s">
        <v>272</v>
      </c>
      <c r="AU125" s="221" t="s">
        <v>91</v>
      </c>
      <c r="AV125" s="13" t="s">
        <v>89</v>
      </c>
      <c r="AW125" s="13" t="s">
        <v>38</v>
      </c>
      <c r="AX125" s="13" t="s">
        <v>82</v>
      </c>
      <c r="AY125" s="221" t="s">
        <v>262</v>
      </c>
    </row>
    <row r="126" spans="1:65" s="15" customFormat="1" ht="10">
      <c r="B126" s="233"/>
      <c r="C126" s="234"/>
      <c r="D126" s="208" t="s">
        <v>272</v>
      </c>
      <c r="E126" s="235" t="s">
        <v>44</v>
      </c>
      <c r="F126" s="236" t="s">
        <v>322</v>
      </c>
      <c r="G126" s="234"/>
      <c r="H126" s="237">
        <v>5</v>
      </c>
      <c r="I126" s="238"/>
      <c r="J126" s="234"/>
      <c r="K126" s="234"/>
      <c r="L126" s="239"/>
      <c r="M126" s="240"/>
      <c r="N126" s="241"/>
      <c r="O126" s="241"/>
      <c r="P126" s="241"/>
      <c r="Q126" s="241"/>
      <c r="R126" s="241"/>
      <c r="S126" s="241"/>
      <c r="T126" s="242"/>
      <c r="AT126" s="243" t="s">
        <v>272</v>
      </c>
      <c r="AU126" s="243" t="s">
        <v>91</v>
      </c>
      <c r="AV126" s="15" t="s">
        <v>91</v>
      </c>
      <c r="AW126" s="15" t="s">
        <v>38</v>
      </c>
      <c r="AX126" s="15" t="s">
        <v>89</v>
      </c>
      <c r="AY126" s="243" t="s">
        <v>262</v>
      </c>
    </row>
    <row r="127" spans="1:65" s="15" customFormat="1" ht="10">
      <c r="B127" s="233"/>
      <c r="C127" s="234"/>
      <c r="D127" s="208" t="s">
        <v>272</v>
      </c>
      <c r="E127" s="234"/>
      <c r="F127" s="236" t="s">
        <v>3107</v>
      </c>
      <c r="G127" s="234"/>
      <c r="H127" s="237">
        <v>5.5</v>
      </c>
      <c r="I127" s="238"/>
      <c r="J127" s="234"/>
      <c r="K127" s="234"/>
      <c r="L127" s="239"/>
      <c r="M127" s="240"/>
      <c r="N127" s="241"/>
      <c r="O127" s="241"/>
      <c r="P127" s="241"/>
      <c r="Q127" s="241"/>
      <c r="R127" s="241"/>
      <c r="S127" s="241"/>
      <c r="T127" s="242"/>
      <c r="AT127" s="243" t="s">
        <v>272</v>
      </c>
      <c r="AU127" s="243" t="s">
        <v>91</v>
      </c>
      <c r="AV127" s="15" t="s">
        <v>91</v>
      </c>
      <c r="AW127" s="15" t="s">
        <v>4</v>
      </c>
      <c r="AX127" s="15" t="s">
        <v>89</v>
      </c>
      <c r="AY127" s="243" t="s">
        <v>262</v>
      </c>
    </row>
    <row r="128" spans="1:65" s="2" customFormat="1" ht="16.5" customHeight="1">
      <c r="A128" s="37"/>
      <c r="B128" s="38"/>
      <c r="C128" s="255" t="s">
        <v>351</v>
      </c>
      <c r="D128" s="255" t="s">
        <v>633</v>
      </c>
      <c r="E128" s="256" t="s">
        <v>7826</v>
      </c>
      <c r="F128" s="257" t="s">
        <v>7827</v>
      </c>
      <c r="G128" s="258" t="s">
        <v>518</v>
      </c>
      <c r="H128" s="259">
        <v>5</v>
      </c>
      <c r="I128" s="260"/>
      <c r="J128" s="261">
        <f>ROUND(I128*H128,2)</f>
        <v>0</v>
      </c>
      <c r="K128" s="257" t="s">
        <v>268</v>
      </c>
      <c r="L128" s="262"/>
      <c r="M128" s="263" t="s">
        <v>44</v>
      </c>
      <c r="N128" s="264" t="s">
        <v>53</v>
      </c>
      <c r="O128" s="67"/>
      <c r="P128" s="204">
        <f>O128*H128</f>
        <v>0</v>
      </c>
      <c r="Q128" s="204">
        <v>1.57E-3</v>
      </c>
      <c r="R128" s="204">
        <f>Q128*H128</f>
        <v>7.8499999999999993E-3</v>
      </c>
      <c r="S128" s="204">
        <v>0</v>
      </c>
      <c r="T128" s="205">
        <f>S128*H128</f>
        <v>0</v>
      </c>
      <c r="U128" s="37"/>
      <c r="V128" s="37"/>
      <c r="W128" s="37"/>
      <c r="X128" s="37"/>
      <c r="Y128" s="37"/>
      <c r="Z128" s="37"/>
      <c r="AA128" s="37"/>
      <c r="AB128" s="37"/>
      <c r="AC128" s="37"/>
      <c r="AD128" s="37"/>
      <c r="AE128" s="37"/>
      <c r="AR128" s="206" t="s">
        <v>351</v>
      </c>
      <c r="AT128" s="206" t="s">
        <v>633</v>
      </c>
      <c r="AU128" s="206" t="s">
        <v>91</v>
      </c>
      <c r="AY128" s="19" t="s">
        <v>262</v>
      </c>
      <c r="BE128" s="207">
        <f>IF(N128="základní",J128,0)</f>
        <v>0</v>
      </c>
      <c r="BF128" s="207">
        <f>IF(N128="snížená",J128,0)</f>
        <v>0</v>
      </c>
      <c r="BG128" s="207">
        <f>IF(N128="zákl. přenesená",J128,0)</f>
        <v>0</v>
      </c>
      <c r="BH128" s="207">
        <f>IF(N128="sníž. přenesená",J128,0)</f>
        <v>0</v>
      </c>
      <c r="BI128" s="207">
        <f>IF(N128="nulová",J128,0)</f>
        <v>0</v>
      </c>
      <c r="BJ128" s="19" t="s">
        <v>89</v>
      </c>
      <c r="BK128" s="207">
        <f>ROUND(I128*H128,2)</f>
        <v>0</v>
      </c>
      <c r="BL128" s="19" t="s">
        <v>104</v>
      </c>
      <c r="BM128" s="206" t="s">
        <v>7828</v>
      </c>
    </row>
    <row r="129" spans="1:65" s="12" customFormat="1" ht="22.75" customHeight="1">
      <c r="B129" s="179"/>
      <c r="C129" s="180"/>
      <c r="D129" s="181" t="s">
        <v>81</v>
      </c>
      <c r="E129" s="193" t="s">
        <v>104</v>
      </c>
      <c r="F129" s="193" t="s">
        <v>4582</v>
      </c>
      <c r="G129" s="180"/>
      <c r="H129" s="180"/>
      <c r="I129" s="183"/>
      <c r="J129" s="194">
        <f>BK129</f>
        <v>0</v>
      </c>
      <c r="K129" s="180"/>
      <c r="L129" s="185"/>
      <c r="M129" s="186"/>
      <c r="N129" s="187"/>
      <c r="O129" s="187"/>
      <c r="P129" s="188">
        <f>SUM(P130:P144)</f>
        <v>0</v>
      </c>
      <c r="Q129" s="187"/>
      <c r="R129" s="188">
        <f>SUM(R130:R144)</f>
        <v>0</v>
      </c>
      <c r="S129" s="187"/>
      <c r="T129" s="189">
        <f>SUM(T130:T144)</f>
        <v>0</v>
      </c>
      <c r="AR129" s="190" t="s">
        <v>89</v>
      </c>
      <c r="AT129" s="191" t="s">
        <v>81</v>
      </c>
      <c r="AU129" s="191" t="s">
        <v>89</v>
      </c>
      <c r="AY129" s="190" t="s">
        <v>262</v>
      </c>
      <c r="BK129" s="192">
        <f>SUM(BK130:BK144)</f>
        <v>0</v>
      </c>
    </row>
    <row r="130" spans="1:65" s="2" customFormat="1" ht="21.75" customHeight="1">
      <c r="A130" s="37"/>
      <c r="B130" s="38"/>
      <c r="C130" s="195" t="s">
        <v>377</v>
      </c>
      <c r="D130" s="195" t="s">
        <v>264</v>
      </c>
      <c r="E130" s="196" t="s">
        <v>7829</v>
      </c>
      <c r="F130" s="197" t="s">
        <v>7830</v>
      </c>
      <c r="G130" s="198" t="s">
        <v>342</v>
      </c>
      <c r="H130" s="199">
        <v>6.9249999999999998</v>
      </c>
      <c r="I130" s="200"/>
      <c r="J130" s="201">
        <f>ROUND(I130*H130,2)</f>
        <v>0</v>
      </c>
      <c r="K130" s="197" t="s">
        <v>268</v>
      </c>
      <c r="L130" s="42"/>
      <c r="M130" s="202" t="s">
        <v>44</v>
      </c>
      <c r="N130" s="203" t="s">
        <v>53</v>
      </c>
      <c r="O130" s="67"/>
      <c r="P130" s="204">
        <f>O130*H130</f>
        <v>0</v>
      </c>
      <c r="Q130" s="204">
        <v>0</v>
      </c>
      <c r="R130" s="204">
        <f>Q130*H130</f>
        <v>0</v>
      </c>
      <c r="S130" s="204">
        <v>0</v>
      </c>
      <c r="T130" s="205">
        <f>S130*H130</f>
        <v>0</v>
      </c>
      <c r="U130" s="37"/>
      <c r="V130" s="37"/>
      <c r="W130" s="37"/>
      <c r="X130" s="37"/>
      <c r="Y130" s="37"/>
      <c r="Z130" s="37"/>
      <c r="AA130" s="37"/>
      <c r="AB130" s="37"/>
      <c r="AC130" s="37"/>
      <c r="AD130" s="37"/>
      <c r="AE130" s="37"/>
      <c r="AR130" s="206" t="s">
        <v>104</v>
      </c>
      <c r="AT130" s="206" t="s">
        <v>264</v>
      </c>
      <c r="AU130" s="206" t="s">
        <v>91</v>
      </c>
      <c r="AY130" s="19" t="s">
        <v>262</v>
      </c>
      <c r="BE130" s="207">
        <f>IF(N130="základní",J130,0)</f>
        <v>0</v>
      </c>
      <c r="BF130" s="207">
        <f>IF(N130="snížená",J130,0)</f>
        <v>0</v>
      </c>
      <c r="BG130" s="207">
        <f>IF(N130="zákl. přenesená",J130,0)</f>
        <v>0</v>
      </c>
      <c r="BH130" s="207">
        <f>IF(N130="sníž. přenesená",J130,0)</f>
        <v>0</v>
      </c>
      <c r="BI130" s="207">
        <f>IF(N130="nulová",J130,0)</f>
        <v>0</v>
      </c>
      <c r="BJ130" s="19" t="s">
        <v>89</v>
      </c>
      <c r="BK130" s="207">
        <f>ROUND(I130*H130,2)</f>
        <v>0</v>
      </c>
      <c r="BL130" s="19" t="s">
        <v>104</v>
      </c>
      <c r="BM130" s="206" t="s">
        <v>7831</v>
      </c>
    </row>
    <row r="131" spans="1:65" s="2" customFormat="1" ht="144">
      <c r="A131" s="37"/>
      <c r="B131" s="38"/>
      <c r="C131" s="39"/>
      <c r="D131" s="208" t="s">
        <v>270</v>
      </c>
      <c r="E131" s="39"/>
      <c r="F131" s="209" t="s">
        <v>7832</v>
      </c>
      <c r="G131" s="39"/>
      <c r="H131" s="39"/>
      <c r="I131" s="118"/>
      <c r="J131" s="39"/>
      <c r="K131" s="39"/>
      <c r="L131" s="42"/>
      <c r="M131" s="210"/>
      <c r="N131" s="211"/>
      <c r="O131" s="67"/>
      <c r="P131" s="67"/>
      <c r="Q131" s="67"/>
      <c r="R131" s="67"/>
      <c r="S131" s="67"/>
      <c r="T131" s="68"/>
      <c r="U131" s="37"/>
      <c r="V131" s="37"/>
      <c r="W131" s="37"/>
      <c r="X131" s="37"/>
      <c r="Y131" s="37"/>
      <c r="Z131" s="37"/>
      <c r="AA131" s="37"/>
      <c r="AB131" s="37"/>
      <c r="AC131" s="37"/>
      <c r="AD131" s="37"/>
      <c r="AE131" s="37"/>
      <c r="AT131" s="19" t="s">
        <v>270</v>
      </c>
      <c r="AU131" s="19" t="s">
        <v>91</v>
      </c>
    </row>
    <row r="132" spans="1:65" s="13" customFormat="1" ht="10">
      <c r="B132" s="212"/>
      <c r="C132" s="213"/>
      <c r="D132" s="208" t="s">
        <v>272</v>
      </c>
      <c r="E132" s="214" t="s">
        <v>44</v>
      </c>
      <c r="F132" s="215" t="s">
        <v>7833</v>
      </c>
      <c r="G132" s="213"/>
      <c r="H132" s="214" t="s">
        <v>44</v>
      </c>
      <c r="I132" s="216"/>
      <c r="J132" s="213"/>
      <c r="K132" s="213"/>
      <c r="L132" s="217"/>
      <c r="M132" s="218"/>
      <c r="N132" s="219"/>
      <c r="O132" s="219"/>
      <c r="P132" s="219"/>
      <c r="Q132" s="219"/>
      <c r="R132" s="219"/>
      <c r="S132" s="219"/>
      <c r="T132" s="220"/>
      <c r="AT132" s="221" t="s">
        <v>272</v>
      </c>
      <c r="AU132" s="221" t="s">
        <v>91</v>
      </c>
      <c r="AV132" s="13" t="s">
        <v>89</v>
      </c>
      <c r="AW132" s="13" t="s">
        <v>38</v>
      </c>
      <c r="AX132" s="13" t="s">
        <v>82</v>
      </c>
      <c r="AY132" s="221" t="s">
        <v>262</v>
      </c>
    </row>
    <row r="133" spans="1:65" s="13" customFormat="1" ht="10">
      <c r="B133" s="212"/>
      <c r="C133" s="213"/>
      <c r="D133" s="208" t="s">
        <v>272</v>
      </c>
      <c r="E133" s="214" t="s">
        <v>44</v>
      </c>
      <c r="F133" s="215" t="s">
        <v>7834</v>
      </c>
      <c r="G133" s="213"/>
      <c r="H133" s="214" t="s">
        <v>44</v>
      </c>
      <c r="I133" s="216"/>
      <c r="J133" s="213"/>
      <c r="K133" s="213"/>
      <c r="L133" s="217"/>
      <c r="M133" s="218"/>
      <c r="N133" s="219"/>
      <c r="O133" s="219"/>
      <c r="P133" s="219"/>
      <c r="Q133" s="219"/>
      <c r="R133" s="219"/>
      <c r="S133" s="219"/>
      <c r="T133" s="220"/>
      <c r="AT133" s="221" t="s">
        <v>272</v>
      </c>
      <c r="AU133" s="221" t="s">
        <v>91</v>
      </c>
      <c r="AV133" s="13" t="s">
        <v>89</v>
      </c>
      <c r="AW133" s="13" t="s">
        <v>38</v>
      </c>
      <c r="AX133" s="13" t="s">
        <v>82</v>
      </c>
      <c r="AY133" s="221" t="s">
        <v>262</v>
      </c>
    </row>
    <row r="134" spans="1:65" s="15" customFormat="1" ht="10">
      <c r="B134" s="233"/>
      <c r="C134" s="234"/>
      <c r="D134" s="208" t="s">
        <v>272</v>
      </c>
      <c r="E134" s="235" t="s">
        <v>44</v>
      </c>
      <c r="F134" s="236" t="s">
        <v>7835</v>
      </c>
      <c r="G134" s="234"/>
      <c r="H134" s="237">
        <v>6.9249999999999998</v>
      </c>
      <c r="I134" s="238"/>
      <c r="J134" s="234"/>
      <c r="K134" s="234"/>
      <c r="L134" s="239"/>
      <c r="M134" s="240"/>
      <c r="N134" s="241"/>
      <c r="O134" s="241"/>
      <c r="P134" s="241"/>
      <c r="Q134" s="241"/>
      <c r="R134" s="241"/>
      <c r="S134" s="241"/>
      <c r="T134" s="242"/>
      <c r="AT134" s="243" t="s">
        <v>272</v>
      </c>
      <c r="AU134" s="243" t="s">
        <v>91</v>
      </c>
      <c r="AV134" s="15" t="s">
        <v>91</v>
      </c>
      <c r="AW134" s="15" t="s">
        <v>38</v>
      </c>
      <c r="AX134" s="15" t="s">
        <v>89</v>
      </c>
      <c r="AY134" s="243" t="s">
        <v>262</v>
      </c>
    </row>
    <row r="135" spans="1:65" s="2" customFormat="1" ht="21.75" customHeight="1">
      <c r="A135" s="37"/>
      <c r="B135" s="38"/>
      <c r="C135" s="195" t="s">
        <v>391</v>
      </c>
      <c r="D135" s="195" t="s">
        <v>264</v>
      </c>
      <c r="E135" s="196" t="s">
        <v>7836</v>
      </c>
      <c r="F135" s="197" t="s">
        <v>7837</v>
      </c>
      <c r="G135" s="198" t="s">
        <v>342</v>
      </c>
      <c r="H135" s="199">
        <v>209.46</v>
      </c>
      <c r="I135" s="200"/>
      <c r="J135" s="201">
        <f>ROUND(I135*H135,2)</f>
        <v>0</v>
      </c>
      <c r="K135" s="197" t="s">
        <v>268</v>
      </c>
      <c r="L135" s="42"/>
      <c r="M135" s="202" t="s">
        <v>44</v>
      </c>
      <c r="N135" s="203" t="s">
        <v>53</v>
      </c>
      <c r="O135" s="67"/>
      <c r="P135" s="204">
        <f>O135*H135</f>
        <v>0</v>
      </c>
      <c r="Q135" s="204">
        <v>0</v>
      </c>
      <c r="R135" s="204">
        <f>Q135*H135</f>
        <v>0</v>
      </c>
      <c r="S135" s="204">
        <v>0</v>
      </c>
      <c r="T135" s="205">
        <f>S135*H135</f>
        <v>0</v>
      </c>
      <c r="U135" s="37"/>
      <c r="V135" s="37"/>
      <c r="W135" s="37"/>
      <c r="X135" s="37"/>
      <c r="Y135" s="37"/>
      <c r="Z135" s="37"/>
      <c r="AA135" s="37"/>
      <c r="AB135" s="37"/>
      <c r="AC135" s="37"/>
      <c r="AD135" s="37"/>
      <c r="AE135" s="37"/>
      <c r="AR135" s="206" t="s">
        <v>104</v>
      </c>
      <c r="AT135" s="206" t="s">
        <v>264</v>
      </c>
      <c r="AU135" s="206" t="s">
        <v>91</v>
      </c>
      <c r="AY135" s="19" t="s">
        <v>262</v>
      </c>
      <c r="BE135" s="207">
        <f>IF(N135="základní",J135,0)</f>
        <v>0</v>
      </c>
      <c r="BF135" s="207">
        <f>IF(N135="snížená",J135,0)</f>
        <v>0</v>
      </c>
      <c r="BG135" s="207">
        <f>IF(N135="zákl. přenesená",J135,0)</f>
        <v>0</v>
      </c>
      <c r="BH135" s="207">
        <f>IF(N135="sníž. přenesená",J135,0)</f>
        <v>0</v>
      </c>
      <c r="BI135" s="207">
        <f>IF(N135="nulová",J135,0)</f>
        <v>0</v>
      </c>
      <c r="BJ135" s="19" t="s">
        <v>89</v>
      </c>
      <c r="BK135" s="207">
        <f>ROUND(I135*H135,2)</f>
        <v>0</v>
      </c>
      <c r="BL135" s="19" t="s">
        <v>104</v>
      </c>
      <c r="BM135" s="206" t="s">
        <v>7838</v>
      </c>
    </row>
    <row r="136" spans="1:65" s="2" customFormat="1" ht="144">
      <c r="A136" s="37"/>
      <c r="B136" s="38"/>
      <c r="C136" s="39"/>
      <c r="D136" s="208" t="s">
        <v>270</v>
      </c>
      <c r="E136" s="39"/>
      <c r="F136" s="209" t="s">
        <v>7832</v>
      </c>
      <c r="G136" s="39"/>
      <c r="H136" s="39"/>
      <c r="I136" s="118"/>
      <c r="J136" s="39"/>
      <c r="K136" s="39"/>
      <c r="L136" s="42"/>
      <c r="M136" s="210"/>
      <c r="N136" s="211"/>
      <c r="O136" s="67"/>
      <c r="P136" s="67"/>
      <c r="Q136" s="67"/>
      <c r="R136" s="67"/>
      <c r="S136" s="67"/>
      <c r="T136" s="68"/>
      <c r="U136" s="37"/>
      <c r="V136" s="37"/>
      <c r="W136" s="37"/>
      <c r="X136" s="37"/>
      <c r="Y136" s="37"/>
      <c r="Z136" s="37"/>
      <c r="AA136" s="37"/>
      <c r="AB136" s="37"/>
      <c r="AC136" s="37"/>
      <c r="AD136" s="37"/>
      <c r="AE136" s="37"/>
      <c r="AT136" s="19" t="s">
        <v>270</v>
      </c>
      <c r="AU136" s="19" t="s">
        <v>91</v>
      </c>
    </row>
    <row r="137" spans="1:65" s="13" customFormat="1" ht="10">
      <c r="B137" s="212"/>
      <c r="C137" s="213"/>
      <c r="D137" s="208" t="s">
        <v>272</v>
      </c>
      <c r="E137" s="214" t="s">
        <v>44</v>
      </c>
      <c r="F137" s="215" t="s">
        <v>7815</v>
      </c>
      <c r="G137" s="213"/>
      <c r="H137" s="214" t="s">
        <v>44</v>
      </c>
      <c r="I137" s="216"/>
      <c r="J137" s="213"/>
      <c r="K137" s="213"/>
      <c r="L137" s="217"/>
      <c r="M137" s="218"/>
      <c r="N137" s="219"/>
      <c r="O137" s="219"/>
      <c r="P137" s="219"/>
      <c r="Q137" s="219"/>
      <c r="R137" s="219"/>
      <c r="S137" s="219"/>
      <c r="T137" s="220"/>
      <c r="AT137" s="221" t="s">
        <v>272</v>
      </c>
      <c r="AU137" s="221" t="s">
        <v>91</v>
      </c>
      <c r="AV137" s="13" t="s">
        <v>89</v>
      </c>
      <c r="AW137" s="13" t="s">
        <v>38</v>
      </c>
      <c r="AX137" s="13" t="s">
        <v>82</v>
      </c>
      <c r="AY137" s="221" t="s">
        <v>262</v>
      </c>
    </row>
    <row r="138" spans="1:65" s="13" customFormat="1" ht="10">
      <c r="B138" s="212"/>
      <c r="C138" s="213"/>
      <c r="D138" s="208" t="s">
        <v>272</v>
      </c>
      <c r="E138" s="214" t="s">
        <v>44</v>
      </c>
      <c r="F138" s="215" t="s">
        <v>7816</v>
      </c>
      <c r="G138" s="213"/>
      <c r="H138" s="214" t="s">
        <v>44</v>
      </c>
      <c r="I138" s="216"/>
      <c r="J138" s="213"/>
      <c r="K138" s="213"/>
      <c r="L138" s="217"/>
      <c r="M138" s="218"/>
      <c r="N138" s="219"/>
      <c r="O138" s="219"/>
      <c r="P138" s="219"/>
      <c r="Q138" s="219"/>
      <c r="R138" s="219"/>
      <c r="S138" s="219"/>
      <c r="T138" s="220"/>
      <c r="AT138" s="221" t="s">
        <v>272</v>
      </c>
      <c r="AU138" s="221" t="s">
        <v>91</v>
      </c>
      <c r="AV138" s="13" t="s">
        <v>89</v>
      </c>
      <c r="AW138" s="13" t="s">
        <v>38</v>
      </c>
      <c r="AX138" s="13" t="s">
        <v>82</v>
      </c>
      <c r="AY138" s="221" t="s">
        <v>262</v>
      </c>
    </row>
    <row r="139" spans="1:65" s="15" customFormat="1" ht="10">
      <c r="B139" s="233"/>
      <c r="C139" s="234"/>
      <c r="D139" s="208" t="s">
        <v>272</v>
      </c>
      <c r="E139" s="235" t="s">
        <v>44</v>
      </c>
      <c r="F139" s="236" t="s">
        <v>7817</v>
      </c>
      <c r="G139" s="234"/>
      <c r="H139" s="237">
        <v>207.8</v>
      </c>
      <c r="I139" s="238"/>
      <c r="J139" s="234"/>
      <c r="K139" s="234"/>
      <c r="L139" s="239"/>
      <c r="M139" s="240"/>
      <c r="N139" s="241"/>
      <c r="O139" s="241"/>
      <c r="P139" s="241"/>
      <c r="Q139" s="241"/>
      <c r="R139" s="241"/>
      <c r="S139" s="241"/>
      <c r="T139" s="242"/>
      <c r="AT139" s="243" t="s">
        <v>272</v>
      </c>
      <c r="AU139" s="243" t="s">
        <v>91</v>
      </c>
      <c r="AV139" s="15" t="s">
        <v>91</v>
      </c>
      <c r="AW139" s="15" t="s">
        <v>38</v>
      </c>
      <c r="AX139" s="15" t="s">
        <v>82</v>
      </c>
      <c r="AY139" s="243" t="s">
        <v>262</v>
      </c>
    </row>
    <row r="140" spans="1:65" s="13" customFormat="1" ht="10">
      <c r="B140" s="212"/>
      <c r="C140" s="213"/>
      <c r="D140" s="208" t="s">
        <v>272</v>
      </c>
      <c r="E140" s="214" t="s">
        <v>44</v>
      </c>
      <c r="F140" s="215" t="s">
        <v>7839</v>
      </c>
      <c r="G140" s="213"/>
      <c r="H140" s="214" t="s">
        <v>44</v>
      </c>
      <c r="I140" s="216"/>
      <c r="J140" s="213"/>
      <c r="K140" s="213"/>
      <c r="L140" s="217"/>
      <c r="M140" s="218"/>
      <c r="N140" s="219"/>
      <c r="O140" s="219"/>
      <c r="P140" s="219"/>
      <c r="Q140" s="219"/>
      <c r="R140" s="219"/>
      <c r="S140" s="219"/>
      <c r="T140" s="220"/>
      <c r="AT140" s="221" t="s">
        <v>272</v>
      </c>
      <c r="AU140" s="221" t="s">
        <v>91</v>
      </c>
      <c r="AV140" s="13" t="s">
        <v>89</v>
      </c>
      <c r="AW140" s="13" t="s">
        <v>38</v>
      </c>
      <c r="AX140" s="13" t="s">
        <v>82</v>
      </c>
      <c r="AY140" s="221" t="s">
        <v>262</v>
      </c>
    </row>
    <row r="141" spans="1:65" s="15" customFormat="1" ht="10">
      <c r="B141" s="233"/>
      <c r="C141" s="234"/>
      <c r="D141" s="208" t="s">
        <v>272</v>
      </c>
      <c r="E141" s="235" t="s">
        <v>44</v>
      </c>
      <c r="F141" s="236" t="s">
        <v>7840</v>
      </c>
      <c r="G141" s="234"/>
      <c r="H141" s="237">
        <v>0.92</v>
      </c>
      <c r="I141" s="238"/>
      <c r="J141" s="234"/>
      <c r="K141" s="234"/>
      <c r="L141" s="239"/>
      <c r="M141" s="240"/>
      <c r="N141" s="241"/>
      <c r="O141" s="241"/>
      <c r="P141" s="241"/>
      <c r="Q141" s="241"/>
      <c r="R141" s="241"/>
      <c r="S141" s="241"/>
      <c r="T141" s="242"/>
      <c r="AT141" s="243" t="s">
        <v>272</v>
      </c>
      <c r="AU141" s="243" t="s">
        <v>91</v>
      </c>
      <c r="AV141" s="15" t="s">
        <v>91</v>
      </c>
      <c r="AW141" s="15" t="s">
        <v>38</v>
      </c>
      <c r="AX141" s="15" t="s">
        <v>82</v>
      </c>
      <c r="AY141" s="243" t="s">
        <v>262</v>
      </c>
    </row>
    <row r="142" spans="1:65" s="13" customFormat="1" ht="10">
      <c r="B142" s="212"/>
      <c r="C142" s="213"/>
      <c r="D142" s="208" t="s">
        <v>272</v>
      </c>
      <c r="E142" s="214" t="s">
        <v>44</v>
      </c>
      <c r="F142" s="215" t="s">
        <v>7841</v>
      </c>
      <c r="G142" s="213"/>
      <c r="H142" s="214" t="s">
        <v>44</v>
      </c>
      <c r="I142" s="216"/>
      <c r="J142" s="213"/>
      <c r="K142" s="213"/>
      <c r="L142" s="217"/>
      <c r="M142" s="218"/>
      <c r="N142" s="219"/>
      <c r="O142" s="219"/>
      <c r="P142" s="219"/>
      <c r="Q142" s="219"/>
      <c r="R142" s="219"/>
      <c r="S142" s="219"/>
      <c r="T142" s="220"/>
      <c r="AT142" s="221" t="s">
        <v>272</v>
      </c>
      <c r="AU142" s="221" t="s">
        <v>91</v>
      </c>
      <c r="AV142" s="13" t="s">
        <v>89</v>
      </c>
      <c r="AW142" s="13" t="s">
        <v>38</v>
      </c>
      <c r="AX142" s="13" t="s">
        <v>82</v>
      </c>
      <c r="AY142" s="221" t="s">
        <v>262</v>
      </c>
    </row>
    <row r="143" spans="1:65" s="15" customFormat="1" ht="10">
      <c r="B143" s="233"/>
      <c r="C143" s="234"/>
      <c r="D143" s="208" t="s">
        <v>272</v>
      </c>
      <c r="E143" s="235" t="s">
        <v>44</v>
      </c>
      <c r="F143" s="236" t="s">
        <v>7842</v>
      </c>
      <c r="G143" s="234"/>
      <c r="H143" s="237">
        <v>0.74</v>
      </c>
      <c r="I143" s="238"/>
      <c r="J143" s="234"/>
      <c r="K143" s="234"/>
      <c r="L143" s="239"/>
      <c r="M143" s="240"/>
      <c r="N143" s="241"/>
      <c r="O143" s="241"/>
      <c r="P143" s="241"/>
      <c r="Q143" s="241"/>
      <c r="R143" s="241"/>
      <c r="S143" s="241"/>
      <c r="T143" s="242"/>
      <c r="AT143" s="243" t="s">
        <v>272</v>
      </c>
      <c r="AU143" s="243" t="s">
        <v>91</v>
      </c>
      <c r="AV143" s="15" t="s">
        <v>91</v>
      </c>
      <c r="AW143" s="15" t="s">
        <v>38</v>
      </c>
      <c r="AX143" s="15" t="s">
        <v>82</v>
      </c>
      <c r="AY143" s="243" t="s">
        <v>262</v>
      </c>
    </row>
    <row r="144" spans="1:65" s="16" customFormat="1" ht="10">
      <c r="B144" s="244"/>
      <c r="C144" s="245"/>
      <c r="D144" s="208" t="s">
        <v>272</v>
      </c>
      <c r="E144" s="246" t="s">
        <v>44</v>
      </c>
      <c r="F144" s="247" t="s">
        <v>291</v>
      </c>
      <c r="G144" s="245"/>
      <c r="H144" s="248">
        <v>209.46</v>
      </c>
      <c r="I144" s="249"/>
      <c r="J144" s="245"/>
      <c r="K144" s="245"/>
      <c r="L144" s="250"/>
      <c r="M144" s="251"/>
      <c r="N144" s="252"/>
      <c r="O144" s="252"/>
      <c r="P144" s="252"/>
      <c r="Q144" s="252"/>
      <c r="R144" s="252"/>
      <c r="S144" s="252"/>
      <c r="T144" s="253"/>
      <c r="AT144" s="254" t="s">
        <v>272</v>
      </c>
      <c r="AU144" s="254" t="s">
        <v>91</v>
      </c>
      <c r="AV144" s="16" t="s">
        <v>104</v>
      </c>
      <c r="AW144" s="16" t="s">
        <v>38</v>
      </c>
      <c r="AX144" s="16" t="s">
        <v>89</v>
      </c>
      <c r="AY144" s="254" t="s">
        <v>262</v>
      </c>
    </row>
    <row r="145" spans="1:65" s="12" customFormat="1" ht="22.75" customHeight="1">
      <c r="B145" s="179"/>
      <c r="C145" s="180"/>
      <c r="D145" s="181" t="s">
        <v>81</v>
      </c>
      <c r="E145" s="193" t="s">
        <v>322</v>
      </c>
      <c r="F145" s="193" t="s">
        <v>7843</v>
      </c>
      <c r="G145" s="180"/>
      <c r="H145" s="180"/>
      <c r="I145" s="183"/>
      <c r="J145" s="194">
        <f>BK145</f>
        <v>0</v>
      </c>
      <c r="K145" s="180"/>
      <c r="L145" s="185"/>
      <c r="M145" s="186"/>
      <c r="N145" s="187"/>
      <c r="O145" s="187"/>
      <c r="P145" s="188">
        <f>SUM(P146:P198)</f>
        <v>0</v>
      </c>
      <c r="Q145" s="187"/>
      <c r="R145" s="188">
        <f>SUM(R146:R198)</f>
        <v>42.070227000000003</v>
      </c>
      <c r="S145" s="187"/>
      <c r="T145" s="189">
        <f>SUM(T146:T198)</f>
        <v>0</v>
      </c>
      <c r="AR145" s="190" t="s">
        <v>89</v>
      </c>
      <c r="AT145" s="191" t="s">
        <v>81</v>
      </c>
      <c r="AU145" s="191" t="s">
        <v>89</v>
      </c>
      <c r="AY145" s="190" t="s">
        <v>262</v>
      </c>
      <c r="BK145" s="192">
        <f>SUM(BK146:BK198)</f>
        <v>0</v>
      </c>
    </row>
    <row r="146" spans="1:65" s="2" customFormat="1" ht="21.75" customHeight="1">
      <c r="A146" s="37"/>
      <c r="B146" s="38"/>
      <c r="C146" s="195" t="s">
        <v>397</v>
      </c>
      <c r="D146" s="195" t="s">
        <v>264</v>
      </c>
      <c r="E146" s="196" t="s">
        <v>7844</v>
      </c>
      <c r="F146" s="197" t="s">
        <v>7845</v>
      </c>
      <c r="G146" s="198" t="s">
        <v>342</v>
      </c>
      <c r="H146" s="199">
        <v>470.96</v>
      </c>
      <c r="I146" s="200"/>
      <c r="J146" s="201">
        <f>ROUND(I146*H146,2)</f>
        <v>0</v>
      </c>
      <c r="K146" s="197" t="s">
        <v>268</v>
      </c>
      <c r="L146" s="42"/>
      <c r="M146" s="202" t="s">
        <v>44</v>
      </c>
      <c r="N146" s="203" t="s">
        <v>53</v>
      </c>
      <c r="O146" s="67"/>
      <c r="P146" s="204">
        <f>O146*H146</f>
        <v>0</v>
      </c>
      <c r="Q146" s="204">
        <v>0</v>
      </c>
      <c r="R146" s="204">
        <f>Q146*H146</f>
        <v>0</v>
      </c>
      <c r="S146" s="204">
        <v>0</v>
      </c>
      <c r="T146" s="205">
        <f>S146*H146</f>
        <v>0</v>
      </c>
      <c r="U146" s="37"/>
      <c r="V146" s="37"/>
      <c r="W146" s="37"/>
      <c r="X146" s="37"/>
      <c r="Y146" s="37"/>
      <c r="Z146" s="37"/>
      <c r="AA146" s="37"/>
      <c r="AB146" s="37"/>
      <c r="AC146" s="37"/>
      <c r="AD146" s="37"/>
      <c r="AE146" s="37"/>
      <c r="AR146" s="206" t="s">
        <v>104</v>
      </c>
      <c r="AT146" s="206" t="s">
        <v>264</v>
      </c>
      <c r="AU146" s="206" t="s">
        <v>91</v>
      </c>
      <c r="AY146" s="19" t="s">
        <v>262</v>
      </c>
      <c r="BE146" s="207">
        <f>IF(N146="základní",J146,0)</f>
        <v>0</v>
      </c>
      <c r="BF146" s="207">
        <f>IF(N146="snížená",J146,0)</f>
        <v>0</v>
      </c>
      <c r="BG146" s="207">
        <f>IF(N146="zákl. přenesená",J146,0)</f>
        <v>0</v>
      </c>
      <c r="BH146" s="207">
        <f>IF(N146="sníž. přenesená",J146,0)</f>
        <v>0</v>
      </c>
      <c r="BI146" s="207">
        <f>IF(N146="nulová",J146,0)</f>
        <v>0</v>
      </c>
      <c r="BJ146" s="19" t="s">
        <v>89</v>
      </c>
      <c r="BK146" s="207">
        <f>ROUND(I146*H146,2)</f>
        <v>0</v>
      </c>
      <c r="BL146" s="19" t="s">
        <v>104</v>
      </c>
      <c r="BM146" s="206" t="s">
        <v>7846</v>
      </c>
    </row>
    <row r="147" spans="1:65" s="13" customFormat="1" ht="10">
      <c r="B147" s="212"/>
      <c r="C147" s="213"/>
      <c r="D147" s="208" t="s">
        <v>272</v>
      </c>
      <c r="E147" s="214" t="s">
        <v>44</v>
      </c>
      <c r="F147" s="215" t="s">
        <v>7813</v>
      </c>
      <c r="G147" s="213"/>
      <c r="H147" s="214" t="s">
        <v>44</v>
      </c>
      <c r="I147" s="216"/>
      <c r="J147" s="213"/>
      <c r="K147" s="213"/>
      <c r="L147" s="217"/>
      <c r="M147" s="218"/>
      <c r="N147" s="219"/>
      <c r="O147" s="219"/>
      <c r="P147" s="219"/>
      <c r="Q147" s="219"/>
      <c r="R147" s="219"/>
      <c r="S147" s="219"/>
      <c r="T147" s="220"/>
      <c r="AT147" s="221" t="s">
        <v>272</v>
      </c>
      <c r="AU147" s="221" t="s">
        <v>91</v>
      </c>
      <c r="AV147" s="13" t="s">
        <v>89</v>
      </c>
      <c r="AW147" s="13" t="s">
        <v>38</v>
      </c>
      <c r="AX147" s="13" t="s">
        <v>82</v>
      </c>
      <c r="AY147" s="221" t="s">
        <v>262</v>
      </c>
    </row>
    <row r="148" spans="1:65" s="15" customFormat="1" ht="10">
      <c r="B148" s="233"/>
      <c r="C148" s="234"/>
      <c r="D148" s="208" t="s">
        <v>272</v>
      </c>
      <c r="E148" s="235" t="s">
        <v>44</v>
      </c>
      <c r="F148" s="236" t="s">
        <v>7814</v>
      </c>
      <c r="G148" s="234"/>
      <c r="H148" s="237">
        <v>261.5</v>
      </c>
      <c r="I148" s="238"/>
      <c r="J148" s="234"/>
      <c r="K148" s="234"/>
      <c r="L148" s="239"/>
      <c r="M148" s="240"/>
      <c r="N148" s="241"/>
      <c r="O148" s="241"/>
      <c r="P148" s="241"/>
      <c r="Q148" s="241"/>
      <c r="R148" s="241"/>
      <c r="S148" s="241"/>
      <c r="T148" s="242"/>
      <c r="AT148" s="243" t="s">
        <v>272</v>
      </c>
      <c r="AU148" s="243" t="s">
        <v>91</v>
      </c>
      <c r="AV148" s="15" t="s">
        <v>91</v>
      </c>
      <c r="AW148" s="15" t="s">
        <v>38</v>
      </c>
      <c r="AX148" s="15" t="s">
        <v>82</v>
      </c>
      <c r="AY148" s="243" t="s">
        <v>262</v>
      </c>
    </row>
    <row r="149" spans="1:65" s="13" customFormat="1" ht="10">
      <c r="B149" s="212"/>
      <c r="C149" s="213"/>
      <c r="D149" s="208" t="s">
        <v>272</v>
      </c>
      <c r="E149" s="214" t="s">
        <v>44</v>
      </c>
      <c r="F149" s="215" t="s">
        <v>7815</v>
      </c>
      <c r="G149" s="213"/>
      <c r="H149" s="214" t="s">
        <v>44</v>
      </c>
      <c r="I149" s="216"/>
      <c r="J149" s="213"/>
      <c r="K149" s="213"/>
      <c r="L149" s="217"/>
      <c r="M149" s="218"/>
      <c r="N149" s="219"/>
      <c r="O149" s="219"/>
      <c r="P149" s="219"/>
      <c r="Q149" s="219"/>
      <c r="R149" s="219"/>
      <c r="S149" s="219"/>
      <c r="T149" s="220"/>
      <c r="AT149" s="221" t="s">
        <v>272</v>
      </c>
      <c r="AU149" s="221" t="s">
        <v>91</v>
      </c>
      <c r="AV149" s="13" t="s">
        <v>89</v>
      </c>
      <c r="AW149" s="13" t="s">
        <v>38</v>
      </c>
      <c r="AX149" s="13" t="s">
        <v>82</v>
      </c>
      <c r="AY149" s="221" t="s">
        <v>262</v>
      </c>
    </row>
    <row r="150" spans="1:65" s="13" customFormat="1" ht="10">
      <c r="B150" s="212"/>
      <c r="C150" s="213"/>
      <c r="D150" s="208" t="s">
        <v>272</v>
      </c>
      <c r="E150" s="214" t="s">
        <v>44</v>
      </c>
      <c r="F150" s="215" t="s">
        <v>7816</v>
      </c>
      <c r="G150" s="213"/>
      <c r="H150" s="214" t="s">
        <v>44</v>
      </c>
      <c r="I150" s="216"/>
      <c r="J150" s="213"/>
      <c r="K150" s="213"/>
      <c r="L150" s="217"/>
      <c r="M150" s="218"/>
      <c r="N150" s="219"/>
      <c r="O150" s="219"/>
      <c r="P150" s="219"/>
      <c r="Q150" s="219"/>
      <c r="R150" s="219"/>
      <c r="S150" s="219"/>
      <c r="T150" s="220"/>
      <c r="AT150" s="221" t="s">
        <v>272</v>
      </c>
      <c r="AU150" s="221" t="s">
        <v>91</v>
      </c>
      <c r="AV150" s="13" t="s">
        <v>89</v>
      </c>
      <c r="AW150" s="13" t="s">
        <v>38</v>
      </c>
      <c r="AX150" s="13" t="s">
        <v>82</v>
      </c>
      <c r="AY150" s="221" t="s">
        <v>262</v>
      </c>
    </row>
    <row r="151" spans="1:65" s="15" customFormat="1" ht="10">
      <c r="B151" s="233"/>
      <c r="C151" s="234"/>
      <c r="D151" s="208" t="s">
        <v>272</v>
      </c>
      <c r="E151" s="235" t="s">
        <v>44</v>
      </c>
      <c r="F151" s="236" t="s">
        <v>7817</v>
      </c>
      <c r="G151" s="234"/>
      <c r="H151" s="237">
        <v>207.8</v>
      </c>
      <c r="I151" s="238"/>
      <c r="J151" s="234"/>
      <c r="K151" s="234"/>
      <c r="L151" s="239"/>
      <c r="M151" s="240"/>
      <c r="N151" s="241"/>
      <c r="O151" s="241"/>
      <c r="P151" s="241"/>
      <c r="Q151" s="241"/>
      <c r="R151" s="241"/>
      <c r="S151" s="241"/>
      <c r="T151" s="242"/>
      <c r="AT151" s="243" t="s">
        <v>272</v>
      </c>
      <c r="AU151" s="243" t="s">
        <v>91</v>
      </c>
      <c r="AV151" s="15" t="s">
        <v>91</v>
      </c>
      <c r="AW151" s="15" t="s">
        <v>38</v>
      </c>
      <c r="AX151" s="15" t="s">
        <v>82</v>
      </c>
      <c r="AY151" s="243" t="s">
        <v>262</v>
      </c>
    </row>
    <row r="152" spans="1:65" s="13" customFormat="1" ht="10">
      <c r="B152" s="212"/>
      <c r="C152" s="213"/>
      <c r="D152" s="208" t="s">
        <v>272</v>
      </c>
      <c r="E152" s="214" t="s">
        <v>44</v>
      </c>
      <c r="F152" s="215" t="s">
        <v>7839</v>
      </c>
      <c r="G152" s="213"/>
      <c r="H152" s="214" t="s">
        <v>44</v>
      </c>
      <c r="I152" s="216"/>
      <c r="J152" s="213"/>
      <c r="K152" s="213"/>
      <c r="L152" s="217"/>
      <c r="M152" s="218"/>
      <c r="N152" s="219"/>
      <c r="O152" s="219"/>
      <c r="P152" s="219"/>
      <c r="Q152" s="219"/>
      <c r="R152" s="219"/>
      <c r="S152" s="219"/>
      <c r="T152" s="220"/>
      <c r="AT152" s="221" t="s">
        <v>272</v>
      </c>
      <c r="AU152" s="221" t="s">
        <v>91</v>
      </c>
      <c r="AV152" s="13" t="s">
        <v>89</v>
      </c>
      <c r="AW152" s="13" t="s">
        <v>38</v>
      </c>
      <c r="AX152" s="13" t="s">
        <v>82</v>
      </c>
      <c r="AY152" s="221" t="s">
        <v>262</v>
      </c>
    </row>
    <row r="153" spans="1:65" s="15" customFormat="1" ht="10">
      <c r="B153" s="233"/>
      <c r="C153" s="234"/>
      <c r="D153" s="208" t="s">
        <v>272</v>
      </c>
      <c r="E153" s="235" t="s">
        <v>44</v>
      </c>
      <c r="F153" s="236" t="s">
        <v>7840</v>
      </c>
      <c r="G153" s="234"/>
      <c r="H153" s="237">
        <v>0.92</v>
      </c>
      <c r="I153" s="238"/>
      <c r="J153" s="234"/>
      <c r="K153" s="234"/>
      <c r="L153" s="239"/>
      <c r="M153" s="240"/>
      <c r="N153" s="241"/>
      <c r="O153" s="241"/>
      <c r="P153" s="241"/>
      <c r="Q153" s="241"/>
      <c r="R153" s="241"/>
      <c r="S153" s="241"/>
      <c r="T153" s="242"/>
      <c r="AT153" s="243" t="s">
        <v>272</v>
      </c>
      <c r="AU153" s="243" t="s">
        <v>91</v>
      </c>
      <c r="AV153" s="15" t="s">
        <v>91</v>
      </c>
      <c r="AW153" s="15" t="s">
        <v>38</v>
      </c>
      <c r="AX153" s="15" t="s">
        <v>82</v>
      </c>
      <c r="AY153" s="243" t="s">
        <v>262</v>
      </c>
    </row>
    <row r="154" spans="1:65" s="13" customFormat="1" ht="10">
      <c r="B154" s="212"/>
      <c r="C154" s="213"/>
      <c r="D154" s="208" t="s">
        <v>272</v>
      </c>
      <c r="E154" s="214" t="s">
        <v>44</v>
      </c>
      <c r="F154" s="215" t="s">
        <v>7841</v>
      </c>
      <c r="G154" s="213"/>
      <c r="H154" s="214" t="s">
        <v>44</v>
      </c>
      <c r="I154" s="216"/>
      <c r="J154" s="213"/>
      <c r="K154" s="213"/>
      <c r="L154" s="217"/>
      <c r="M154" s="218"/>
      <c r="N154" s="219"/>
      <c r="O154" s="219"/>
      <c r="P154" s="219"/>
      <c r="Q154" s="219"/>
      <c r="R154" s="219"/>
      <c r="S154" s="219"/>
      <c r="T154" s="220"/>
      <c r="AT154" s="221" t="s">
        <v>272</v>
      </c>
      <c r="AU154" s="221" t="s">
        <v>91</v>
      </c>
      <c r="AV154" s="13" t="s">
        <v>89</v>
      </c>
      <c r="AW154" s="13" t="s">
        <v>38</v>
      </c>
      <c r="AX154" s="13" t="s">
        <v>82</v>
      </c>
      <c r="AY154" s="221" t="s">
        <v>262</v>
      </c>
    </row>
    <row r="155" spans="1:65" s="15" customFormat="1" ht="10">
      <c r="B155" s="233"/>
      <c r="C155" s="234"/>
      <c r="D155" s="208" t="s">
        <v>272</v>
      </c>
      <c r="E155" s="235" t="s">
        <v>44</v>
      </c>
      <c r="F155" s="236" t="s">
        <v>7842</v>
      </c>
      <c r="G155" s="234"/>
      <c r="H155" s="237">
        <v>0.74</v>
      </c>
      <c r="I155" s="238"/>
      <c r="J155" s="234"/>
      <c r="K155" s="234"/>
      <c r="L155" s="239"/>
      <c r="M155" s="240"/>
      <c r="N155" s="241"/>
      <c r="O155" s="241"/>
      <c r="P155" s="241"/>
      <c r="Q155" s="241"/>
      <c r="R155" s="241"/>
      <c r="S155" s="241"/>
      <c r="T155" s="242"/>
      <c r="AT155" s="243" t="s">
        <v>272</v>
      </c>
      <c r="AU155" s="243" t="s">
        <v>91</v>
      </c>
      <c r="AV155" s="15" t="s">
        <v>91</v>
      </c>
      <c r="AW155" s="15" t="s">
        <v>38</v>
      </c>
      <c r="AX155" s="15" t="s">
        <v>82</v>
      </c>
      <c r="AY155" s="243" t="s">
        <v>262</v>
      </c>
    </row>
    <row r="156" spans="1:65" s="16" customFormat="1" ht="10">
      <c r="B156" s="244"/>
      <c r="C156" s="245"/>
      <c r="D156" s="208" t="s">
        <v>272</v>
      </c>
      <c r="E156" s="246" t="s">
        <v>44</v>
      </c>
      <c r="F156" s="247" t="s">
        <v>291</v>
      </c>
      <c r="G156" s="245"/>
      <c r="H156" s="248">
        <v>470.96000000000004</v>
      </c>
      <c r="I156" s="249"/>
      <c r="J156" s="245"/>
      <c r="K156" s="245"/>
      <c r="L156" s="250"/>
      <c r="M156" s="251"/>
      <c r="N156" s="252"/>
      <c r="O156" s="252"/>
      <c r="P156" s="252"/>
      <c r="Q156" s="252"/>
      <c r="R156" s="252"/>
      <c r="S156" s="252"/>
      <c r="T156" s="253"/>
      <c r="AT156" s="254" t="s">
        <v>272</v>
      </c>
      <c r="AU156" s="254" t="s">
        <v>91</v>
      </c>
      <c r="AV156" s="16" t="s">
        <v>104</v>
      </c>
      <c r="AW156" s="16" t="s">
        <v>38</v>
      </c>
      <c r="AX156" s="16" t="s">
        <v>89</v>
      </c>
      <c r="AY156" s="254" t="s">
        <v>262</v>
      </c>
    </row>
    <row r="157" spans="1:65" s="2" customFormat="1" ht="21.75" customHeight="1">
      <c r="A157" s="37"/>
      <c r="B157" s="38"/>
      <c r="C157" s="195" t="s">
        <v>403</v>
      </c>
      <c r="D157" s="195" t="s">
        <v>264</v>
      </c>
      <c r="E157" s="196" t="s">
        <v>7847</v>
      </c>
      <c r="F157" s="197" t="s">
        <v>7848</v>
      </c>
      <c r="G157" s="198" t="s">
        <v>342</v>
      </c>
      <c r="H157" s="199">
        <v>261.5</v>
      </c>
      <c r="I157" s="200"/>
      <c r="J157" s="201">
        <f>ROUND(I157*H157,2)</f>
        <v>0</v>
      </c>
      <c r="K157" s="197" t="s">
        <v>268</v>
      </c>
      <c r="L157" s="42"/>
      <c r="M157" s="202" t="s">
        <v>44</v>
      </c>
      <c r="N157" s="203" t="s">
        <v>53</v>
      </c>
      <c r="O157" s="67"/>
      <c r="P157" s="204">
        <f>O157*H157</f>
        <v>0</v>
      </c>
      <c r="Q157" s="204">
        <v>0</v>
      </c>
      <c r="R157" s="204">
        <f>Q157*H157</f>
        <v>0</v>
      </c>
      <c r="S157" s="204">
        <v>0</v>
      </c>
      <c r="T157" s="205">
        <f>S157*H157</f>
        <v>0</v>
      </c>
      <c r="U157" s="37"/>
      <c r="V157" s="37"/>
      <c r="W157" s="37"/>
      <c r="X157" s="37"/>
      <c r="Y157" s="37"/>
      <c r="Z157" s="37"/>
      <c r="AA157" s="37"/>
      <c r="AB157" s="37"/>
      <c r="AC157" s="37"/>
      <c r="AD157" s="37"/>
      <c r="AE157" s="37"/>
      <c r="AR157" s="206" t="s">
        <v>104</v>
      </c>
      <c r="AT157" s="206" t="s">
        <v>264</v>
      </c>
      <c r="AU157" s="206" t="s">
        <v>91</v>
      </c>
      <c r="AY157" s="19" t="s">
        <v>262</v>
      </c>
      <c r="BE157" s="207">
        <f>IF(N157="základní",J157,0)</f>
        <v>0</v>
      </c>
      <c r="BF157" s="207">
        <f>IF(N157="snížená",J157,0)</f>
        <v>0</v>
      </c>
      <c r="BG157" s="207">
        <f>IF(N157="zákl. přenesená",J157,0)</f>
        <v>0</v>
      </c>
      <c r="BH157" s="207">
        <f>IF(N157="sníž. přenesená",J157,0)</f>
        <v>0</v>
      </c>
      <c r="BI157" s="207">
        <f>IF(N157="nulová",J157,0)</f>
        <v>0</v>
      </c>
      <c r="BJ157" s="19" t="s">
        <v>89</v>
      </c>
      <c r="BK157" s="207">
        <f>ROUND(I157*H157,2)</f>
        <v>0</v>
      </c>
      <c r="BL157" s="19" t="s">
        <v>104</v>
      </c>
      <c r="BM157" s="206" t="s">
        <v>7849</v>
      </c>
    </row>
    <row r="158" spans="1:65" s="13" customFormat="1" ht="10">
      <c r="B158" s="212"/>
      <c r="C158" s="213"/>
      <c r="D158" s="208" t="s">
        <v>272</v>
      </c>
      <c r="E158" s="214" t="s">
        <v>44</v>
      </c>
      <c r="F158" s="215" t="s">
        <v>7813</v>
      </c>
      <c r="G158" s="213"/>
      <c r="H158" s="214" t="s">
        <v>44</v>
      </c>
      <c r="I158" s="216"/>
      <c r="J158" s="213"/>
      <c r="K158" s="213"/>
      <c r="L158" s="217"/>
      <c r="M158" s="218"/>
      <c r="N158" s="219"/>
      <c r="O158" s="219"/>
      <c r="P158" s="219"/>
      <c r="Q158" s="219"/>
      <c r="R158" s="219"/>
      <c r="S158" s="219"/>
      <c r="T158" s="220"/>
      <c r="AT158" s="221" t="s">
        <v>272</v>
      </c>
      <c r="AU158" s="221" t="s">
        <v>91</v>
      </c>
      <c r="AV158" s="13" t="s">
        <v>89</v>
      </c>
      <c r="AW158" s="13" t="s">
        <v>38</v>
      </c>
      <c r="AX158" s="13" t="s">
        <v>82</v>
      </c>
      <c r="AY158" s="221" t="s">
        <v>262</v>
      </c>
    </row>
    <row r="159" spans="1:65" s="15" customFormat="1" ht="10">
      <c r="B159" s="233"/>
      <c r="C159" s="234"/>
      <c r="D159" s="208" t="s">
        <v>272</v>
      </c>
      <c r="E159" s="235" t="s">
        <v>44</v>
      </c>
      <c r="F159" s="236" t="s">
        <v>7814</v>
      </c>
      <c r="G159" s="234"/>
      <c r="H159" s="237">
        <v>261.5</v>
      </c>
      <c r="I159" s="238"/>
      <c r="J159" s="234"/>
      <c r="K159" s="234"/>
      <c r="L159" s="239"/>
      <c r="M159" s="240"/>
      <c r="N159" s="241"/>
      <c r="O159" s="241"/>
      <c r="P159" s="241"/>
      <c r="Q159" s="241"/>
      <c r="R159" s="241"/>
      <c r="S159" s="241"/>
      <c r="T159" s="242"/>
      <c r="AT159" s="243" t="s">
        <v>272</v>
      </c>
      <c r="AU159" s="243" t="s">
        <v>91</v>
      </c>
      <c r="AV159" s="15" t="s">
        <v>91</v>
      </c>
      <c r="AW159" s="15" t="s">
        <v>38</v>
      </c>
      <c r="AX159" s="15" t="s">
        <v>82</v>
      </c>
      <c r="AY159" s="243" t="s">
        <v>262</v>
      </c>
    </row>
    <row r="160" spans="1:65" s="16" customFormat="1" ht="10">
      <c r="B160" s="244"/>
      <c r="C160" s="245"/>
      <c r="D160" s="208" t="s">
        <v>272</v>
      </c>
      <c r="E160" s="246" t="s">
        <v>44</v>
      </c>
      <c r="F160" s="247" t="s">
        <v>291</v>
      </c>
      <c r="G160" s="245"/>
      <c r="H160" s="248">
        <v>261.5</v>
      </c>
      <c r="I160" s="249"/>
      <c r="J160" s="245"/>
      <c r="K160" s="245"/>
      <c r="L160" s="250"/>
      <c r="M160" s="251"/>
      <c r="N160" s="252"/>
      <c r="O160" s="252"/>
      <c r="P160" s="252"/>
      <c r="Q160" s="252"/>
      <c r="R160" s="252"/>
      <c r="S160" s="252"/>
      <c r="T160" s="253"/>
      <c r="AT160" s="254" t="s">
        <v>272</v>
      </c>
      <c r="AU160" s="254" t="s">
        <v>91</v>
      </c>
      <c r="AV160" s="16" t="s">
        <v>104</v>
      </c>
      <c r="AW160" s="16" t="s">
        <v>38</v>
      </c>
      <c r="AX160" s="16" t="s">
        <v>89</v>
      </c>
      <c r="AY160" s="254" t="s">
        <v>262</v>
      </c>
    </row>
    <row r="161" spans="1:65" s="2" customFormat="1" ht="21.75" customHeight="1">
      <c r="A161" s="37"/>
      <c r="B161" s="38"/>
      <c r="C161" s="195" t="s">
        <v>410</v>
      </c>
      <c r="D161" s="195" t="s">
        <v>264</v>
      </c>
      <c r="E161" s="196" t="s">
        <v>7850</v>
      </c>
      <c r="F161" s="197" t="s">
        <v>7851</v>
      </c>
      <c r="G161" s="198" t="s">
        <v>342</v>
      </c>
      <c r="H161" s="199">
        <v>261.5</v>
      </c>
      <c r="I161" s="200"/>
      <c r="J161" s="201">
        <f>ROUND(I161*H161,2)</f>
        <v>0</v>
      </c>
      <c r="K161" s="197" t="s">
        <v>268</v>
      </c>
      <c r="L161" s="42"/>
      <c r="M161" s="202" t="s">
        <v>44</v>
      </c>
      <c r="N161" s="203" t="s">
        <v>53</v>
      </c>
      <c r="O161" s="67"/>
      <c r="P161" s="204">
        <f>O161*H161</f>
        <v>0</v>
      </c>
      <c r="Q161" s="204">
        <v>0</v>
      </c>
      <c r="R161" s="204">
        <f>Q161*H161</f>
        <v>0</v>
      </c>
      <c r="S161" s="204">
        <v>0</v>
      </c>
      <c r="T161" s="205">
        <f>S161*H161</f>
        <v>0</v>
      </c>
      <c r="U161" s="37"/>
      <c r="V161" s="37"/>
      <c r="W161" s="37"/>
      <c r="X161" s="37"/>
      <c r="Y161" s="37"/>
      <c r="Z161" s="37"/>
      <c r="AA161" s="37"/>
      <c r="AB161" s="37"/>
      <c r="AC161" s="37"/>
      <c r="AD161" s="37"/>
      <c r="AE161" s="37"/>
      <c r="AR161" s="206" t="s">
        <v>104</v>
      </c>
      <c r="AT161" s="206" t="s">
        <v>264</v>
      </c>
      <c r="AU161" s="206" t="s">
        <v>91</v>
      </c>
      <c r="AY161" s="19" t="s">
        <v>262</v>
      </c>
      <c r="BE161" s="207">
        <f>IF(N161="základní",J161,0)</f>
        <v>0</v>
      </c>
      <c r="BF161" s="207">
        <f>IF(N161="snížená",J161,0)</f>
        <v>0</v>
      </c>
      <c r="BG161" s="207">
        <f>IF(N161="zákl. přenesená",J161,0)</f>
        <v>0</v>
      </c>
      <c r="BH161" s="207">
        <f>IF(N161="sníž. přenesená",J161,0)</f>
        <v>0</v>
      </c>
      <c r="BI161" s="207">
        <f>IF(N161="nulová",J161,0)</f>
        <v>0</v>
      </c>
      <c r="BJ161" s="19" t="s">
        <v>89</v>
      </c>
      <c r="BK161" s="207">
        <f>ROUND(I161*H161,2)</f>
        <v>0</v>
      </c>
      <c r="BL161" s="19" t="s">
        <v>104</v>
      </c>
      <c r="BM161" s="206" t="s">
        <v>7852</v>
      </c>
    </row>
    <row r="162" spans="1:65" s="2" customFormat="1" ht="45">
      <c r="A162" s="37"/>
      <c r="B162" s="38"/>
      <c r="C162" s="39"/>
      <c r="D162" s="208" t="s">
        <v>270</v>
      </c>
      <c r="E162" s="39"/>
      <c r="F162" s="209" t="s">
        <v>7853</v>
      </c>
      <c r="G162" s="39"/>
      <c r="H162" s="39"/>
      <c r="I162" s="118"/>
      <c r="J162" s="39"/>
      <c r="K162" s="39"/>
      <c r="L162" s="42"/>
      <c r="M162" s="210"/>
      <c r="N162" s="211"/>
      <c r="O162" s="67"/>
      <c r="P162" s="67"/>
      <c r="Q162" s="67"/>
      <c r="R162" s="67"/>
      <c r="S162" s="67"/>
      <c r="T162" s="68"/>
      <c r="U162" s="37"/>
      <c r="V162" s="37"/>
      <c r="W162" s="37"/>
      <c r="X162" s="37"/>
      <c r="Y162" s="37"/>
      <c r="Z162" s="37"/>
      <c r="AA162" s="37"/>
      <c r="AB162" s="37"/>
      <c r="AC162" s="37"/>
      <c r="AD162" s="37"/>
      <c r="AE162" s="37"/>
      <c r="AT162" s="19" t="s">
        <v>270</v>
      </c>
      <c r="AU162" s="19" t="s">
        <v>91</v>
      </c>
    </row>
    <row r="163" spans="1:65" s="13" customFormat="1" ht="10">
      <c r="B163" s="212"/>
      <c r="C163" s="213"/>
      <c r="D163" s="208" t="s">
        <v>272</v>
      </c>
      <c r="E163" s="214" t="s">
        <v>44</v>
      </c>
      <c r="F163" s="215" t="s">
        <v>7813</v>
      </c>
      <c r="G163" s="213"/>
      <c r="H163" s="214" t="s">
        <v>44</v>
      </c>
      <c r="I163" s="216"/>
      <c r="J163" s="213"/>
      <c r="K163" s="213"/>
      <c r="L163" s="217"/>
      <c r="M163" s="218"/>
      <c r="N163" s="219"/>
      <c r="O163" s="219"/>
      <c r="P163" s="219"/>
      <c r="Q163" s="219"/>
      <c r="R163" s="219"/>
      <c r="S163" s="219"/>
      <c r="T163" s="220"/>
      <c r="AT163" s="221" t="s">
        <v>272</v>
      </c>
      <c r="AU163" s="221" t="s">
        <v>91</v>
      </c>
      <c r="AV163" s="13" t="s">
        <v>89</v>
      </c>
      <c r="AW163" s="13" t="s">
        <v>38</v>
      </c>
      <c r="AX163" s="13" t="s">
        <v>82</v>
      </c>
      <c r="AY163" s="221" t="s">
        <v>262</v>
      </c>
    </row>
    <row r="164" spans="1:65" s="15" customFormat="1" ht="10">
      <c r="B164" s="233"/>
      <c r="C164" s="234"/>
      <c r="D164" s="208" t="s">
        <v>272</v>
      </c>
      <c r="E164" s="235" t="s">
        <v>44</v>
      </c>
      <c r="F164" s="236" t="s">
        <v>7814</v>
      </c>
      <c r="G164" s="234"/>
      <c r="H164" s="237">
        <v>261.5</v>
      </c>
      <c r="I164" s="238"/>
      <c r="J164" s="234"/>
      <c r="K164" s="234"/>
      <c r="L164" s="239"/>
      <c r="M164" s="240"/>
      <c r="N164" s="241"/>
      <c r="O164" s="241"/>
      <c r="P164" s="241"/>
      <c r="Q164" s="241"/>
      <c r="R164" s="241"/>
      <c r="S164" s="241"/>
      <c r="T164" s="242"/>
      <c r="AT164" s="243" t="s">
        <v>272</v>
      </c>
      <c r="AU164" s="243" t="s">
        <v>91</v>
      </c>
      <c r="AV164" s="15" t="s">
        <v>91</v>
      </c>
      <c r="AW164" s="15" t="s">
        <v>38</v>
      </c>
      <c r="AX164" s="15" t="s">
        <v>82</v>
      </c>
      <c r="AY164" s="243" t="s">
        <v>262</v>
      </c>
    </row>
    <row r="165" spans="1:65" s="16" customFormat="1" ht="10">
      <c r="B165" s="244"/>
      <c r="C165" s="245"/>
      <c r="D165" s="208" t="s">
        <v>272</v>
      </c>
      <c r="E165" s="246" t="s">
        <v>44</v>
      </c>
      <c r="F165" s="247" t="s">
        <v>291</v>
      </c>
      <c r="G165" s="245"/>
      <c r="H165" s="248">
        <v>261.5</v>
      </c>
      <c r="I165" s="249"/>
      <c r="J165" s="245"/>
      <c r="K165" s="245"/>
      <c r="L165" s="250"/>
      <c r="M165" s="251"/>
      <c r="N165" s="252"/>
      <c r="O165" s="252"/>
      <c r="P165" s="252"/>
      <c r="Q165" s="252"/>
      <c r="R165" s="252"/>
      <c r="S165" s="252"/>
      <c r="T165" s="253"/>
      <c r="AT165" s="254" t="s">
        <v>272</v>
      </c>
      <c r="AU165" s="254" t="s">
        <v>91</v>
      </c>
      <c r="AV165" s="16" t="s">
        <v>104</v>
      </c>
      <c r="AW165" s="16" t="s">
        <v>38</v>
      </c>
      <c r="AX165" s="16" t="s">
        <v>89</v>
      </c>
      <c r="AY165" s="254" t="s">
        <v>262</v>
      </c>
    </row>
    <row r="166" spans="1:65" s="2" customFormat="1" ht="16.5" customHeight="1">
      <c r="A166" s="37"/>
      <c r="B166" s="38"/>
      <c r="C166" s="195" t="s">
        <v>416</v>
      </c>
      <c r="D166" s="195" t="s">
        <v>264</v>
      </c>
      <c r="E166" s="196" t="s">
        <v>7854</v>
      </c>
      <c r="F166" s="197" t="s">
        <v>7855</v>
      </c>
      <c r="G166" s="198" t="s">
        <v>342</v>
      </c>
      <c r="H166" s="199">
        <v>261.5</v>
      </c>
      <c r="I166" s="200"/>
      <c r="J166" s="201">
        <f>ROUND(I166*H166,2)</f>
        <v>0</v>
      </c>
      <c r="K166" s="197" t="s">
        <v>268</v>
      </c>
      <c r="L166" s="42"/>
      <c r="M166" s="202" t="s">
        <v>44</v>
      </c>
      <c r="N166" s="203" t="s">
        <v>53</v>
      </c>
      <c r="O166" s="67"/>
      <c r="P166" s="204">
        <f>O166*H166</f>
        <v>0</v>
      </c>
      <c r="Q166" s="204">
        <v>0</v>
      </c>
      <c r="R166" s="204">
        <f>Q166*H166</f>
        <v>0</v>
      </c>
      <c r="S166" s="204">
        <v>0</v>
      </c>
      <c r="T166" s="205">
        <f>S166*H166</f>
        <v>0</v>
      </c>
      <c r="U166" s="37"/>
      <c r="V166" s="37"/>
      <c r="W166" s="37"/>
      <c r="X166" s="37"/>
      <c r="Y166" s="37"/>
      <c r="Z166" s="37"/>
      <c r="AA166" s="37"/>
      <c r="AB166" s="37"/>
      <c r="AC166" s="37"/>
      <c r="AD166" s="37"/>
      <c r="AE166" s="37"/>
      <c r="AR166" s="206" t="s">
        <v>104</v>
      </c>
      <c r="AT166" s="206" t="s">
        <v>264</v>
      </c>
      <c r="AU166" s="206" t="s">
        <v>91</v>
      </c>
      <c r="AY166" s="19" t="s">
        <v>262</v>
      </c>
      <c r="BE166" s="207">
        <f>IF(N166="základní",J166,0)</f>
        <v>0</v>
      </c>
      <c r="BF166" s="207">
        <f>IF(N166="snížená",J166,0)</f>
        <v>0</v>
      </c>
      <c r="BG166" s="207">
        <f>IF(N166="zákl. přenesená",J166,0)</f>
        <v>0</v>
      </c>
      <c r="BH166" s="207">
        <f>IF(N166="sníž. přenesená",J166,0)</f>
        <v>0</v>
      </c>
      <c r="BI166" s="207">
        <f>IF(N166="nulová",J166,0)</f>
        <v>0</v>
      </c>
      <c r="BJ166" s="19" t="s">
        <v>89</v>
      </c>
      <c r="BK166" s="207">
        <f>ROUND(I166*H166,2)</f>
        <v>0</v>
      </c>
      <c r="BL166" s="19" t="s">
        <v>104</v>
      </c>
      <c r="BM166" s="206" t="s">
        <v>7856</v>
      </c>
    </row>
    <row r="167" spans="1:65" s="13" customFormat="1" ht="10">
      <c r="B167" s="212"/>
      <c r="C167" s="213"/>
      <c r="D167" s="208" t="s">
        <v>272</v>
      </c>
      <c r="E167" s="214" t="s">
        <v>44</v>
      </c>
      <c r="F167" s="215" t="s">
        <v>7813</v>
      </c>
      <c r="G167" s="213"/>
      <c r="H167" s="214" t="s">
        <v>44</v>
      </c>
      <c r="I167" s="216"/>
      <c r="J167" s="213"/>
      <c r="K167" s="213"/>
      <c r="L167" s="217"/>
      <c r="M167" s="218"/>
      <c r="N167" s="219"/>
      <c r="O167" s="219"/>
      <c r="P167" s="219"/>
      <c r="Q167" s="219"/>
      <c r="R167" s="219"/>
      <c r="S167" s="219"/>
      <c r="T167" s="220"/>
      <c r="AT167" s="221" t="s">
        <v>272</v>
      </c>
      <c r="AU167" s="221" t="s">
        <v>91</v>
      </c>
      <c r="AV167" s="13" t="s">
        <v>89</v>
      </c>
      <c r="AW167" s="13" t="s">
        <v>38</v>
      </c>
      <c r="AX167" s="13" t="s">
        <v>82</v>
      </c>
      <c r="AY167" s="221" t="s">
        <v>262</v>
      </c>
    </row>
    <row r="168" spans="1:65" s="15" customFormat="1" ht="10">
      <c r="B168" s="233"/>
      <c r="C168" s="234"/>
      <c r="D168" s="208" t="s">
        <v>272</v>
      </c>
      <c r="E168" s="235" t="s">
        <v>44</v>
      </c>
      <c r="F168" s="236" t="s">
        <v>7814</v>
      </c>
      <c r="G168" s="234"/>
      <c r="H168" s="237">
        <v>261.5</v>
      </c>
      <c r="I168" s="238"/>
      <c r="J168" s="234"/>
      <c r="K168" s="234"/>
      <c r="L168" s="239"/>
      <c r="M168" s="240"/>
      <c r="N168" s="241"/>
      <c r="O168" s="241"/>
      <c r="P168" s="241"/>
      <c r="Q168" s="241"/>
      <c r="R168" s="241"/>
      <c r="S168" s="241"/>
      <c r="T168" s="242"/>
      <c r="AT168" s="243" t="s">
        <v>272</v>
      </c>
      <c r="AU168" s="243" t="s">
        <v>91</v>
      </c>
      <c r="AV168" s="15" t="s">
        <v>91</v>
      </c>
      <c r="AW168" s="15" t="s">
        <v>38</v>
      </c>
      <c r="AX168" s="15" t="s">
        <v>82</v>
      </c>
      <c r="AY168" s="243" t="s">
        <v>262</v>
      </c>
    </row>
    <row r="169" spans="1:65" s="16" customFormat="1" ht="10">
      <c r="B169" s="244"/>
      <c r="C169" s="245"/>
      <c r="D169" s="208" t="s">
        <v>272</v>
      </c>
      <c r="E169" s="246" t="s">
        <v>44</v>
      </c>
      <c r="F169" s="247" t="s">
        <v>291</v>
      </c>
      <c r="G169" s="245"/>
      <c r="H169" s="248">
        <v>261.5</v>
      </c>
      <c r="I169" s="249"/>
      <c r="J169" s="245"/>
      <c r="K169" s="245"/>
      <c r="L169" s="250"/>
      <c r="M169" s="251"/>
      <c r="N169" s="252"/>
      <c r="O169" s="252"/>
      <c r="P169" s="252"/>
      <c r="Q169" s="252"/>
      <c r="R169" s="252"/>
      <c r="S169" s="252"/>
      <c r="T169" s="253"/>
      <c r="AT169" s="254" t="s">
        <v>272</v>
      </c>
      <c r="AU169" s="254" t="s">
        <v>91</v>
      </c>
      <c r="AV169" s="16" t="s">
        <v>104</v>
      </c>
      <c r="AW169" s="16" t="s">
        <v>38</v>
      </c>
      <c r="AX169" s="16" t="s">
        <v>89</v>
      </c>
      <c r="AY169" s="254" t="s">
        <v>262</v>
      </c>
    </row>
    <row r="170" spans="1:65" s="2" customFormat="1" ht="21.75" customHeight="1">
      <c r="A170" s="37"/>
      <c r="B170" s="38"/>
      <c r="C170" s="195" t="s">
        <v>8</v>
      </c>
      <c r="D170" s="195" t="s">
        <v>264</v>
      </c>
      <c r="E170" s="196" t="s">
        <v>7857</v>
      </c>
      <c r="F170" s="197" t="s">
        <v>7858</v>
      </c>
      <c r="G170" s="198" t="s">
        <v>342</v>
      </c>
      <c r="H170" s="199">
        <v>261.5</v>
      </c>
      <c r="I170" s="200"/>
      <c r="J170" s="201">
        <f>ROUND(I170*H170,2)</f>
        <v>0</v>
      </c>
      <c r="K170" s="197" t="s">
        <v>268</v>
      </c>
      <c r="L170" s="42"/>
      <c r="M170" s="202" t="s">
        <v>44</v>
      </c>
      <c r="N170" s="203" t="s">
        <v>53</v>
      </c>
      <c r="O170" s="67"/>
      <c r="P170" s="204">
        <f>O170*H170</f>
        <v>0</v>
      </c>
      <c r="Q170" s="204">
        <v>0</v>
      </c>
      <c r="R170" s="204">
        <f>Q170*H170</f>
        <v>0</v>
      </c>
      <c r="S170" s="204">
        <v>0</v>
      </c>
      <c r="T170" s="205">
        <f>S170*H170</f>
        <v>0</v>
      </c>
      <c r="U170" s="37"/>
      <c r="V170" s="37"/>
      <c r="W170" s="37"/>
      <c r="X170" s="37"/>
      <c r="Y170" s="37"/>
      <c r="Z170" s="37"/>
      <c r="AA170" s="37"/>
      <c r="AB170" s="37"/>
      <c r="AC170" s="37"/>
      <c r="AD170" s="37"/>
      <c r="AE170" s="37"/>
      <c r="AR170" s="206" t="s">
        <v>104</v>
      </c>
      <c r="AT170" s="206" t="s">
        <v>264</v>
      </c>
      <c r="AU170" s="206" t="s">
        <v>91</v>
      </c>
      <c r="AY170" s="19" t="s">
        <v>262</v>
      </c>
      <c r="BE170" s="207">
        <f>IF(N170="základní",J170,0)</f>
        <v>0</v>
      </c>
      <c r="BF170" s="207">
        <f>IF(N170="snížená",J170,0)</f>
        <v>0</v>
      </c>
      <c r="BG170" s="207">
        <f>IF(N170="zákl. přenesená",J170,0)</f>
        <v>0</v>
      </c>
      <c r="BH170" s="207">
        <f>IF(N170="sníž. přenesená",J170,0)</f>
        <v>0</v>
      </c>
      <c r="BI170" s="207">
        <f>IF(N170="nulová",J170,0)</f>
        <v>0</v>
      </c>
      <c r="BJ170" s="19" t="s">
        <v>89</v>
      </c>
      <c r="BK170" s="207">
        <f>ROUND(I170*H170,2)</f>
        <v>0</v>
      </c>
      <c r="BL170" s="19" t="s">
        <v>104</v>
      </c>
      <c r="BM170" s="206" t="s">
        <v>7859</v>
      </c>
    </row>
    <row r="171" spans="1:65" s="2" customFormat="1" ht="45">
      <c r="A171" s="37"/>
      <c r="B171" s="38"/>
      <c r="C171" s="39"/>
      <c r="D171" s="208" t="s">
        <v>270</v>
      </c>
      <c r="E171" s="39"/>
      <c r="F171" s="209" t="s">
        <v>7860</v>
      </c>
      <c r="G171" s="39"/>
      <c r="H171" s="39"/>
      <c r="I171" s="118"/>
      <c r="J171" s="39"/>
      <c r="K171" s="39"/>
      <c r="L171" s="42"/>
      <c r="M171" s="210"/>
      <c r="N171" s="211"/>
      <c r="O171" s="67"/>
      <c r="P171" s="67"/>
      <c r="Q171" s="67"/>
      <c r="R171" s="67"/>
      <c r="S171" s="67"/>
      <c r="T171" s="68"/>
      <c r="U171" s="37"/>
      <c r="V171" s="37"/>
      <c r="W171" s="37"/>
      <c r="X171" s="37"/>
      <c r="Y171" s="37"/>
      <c r="Z171" s="37"/>
      <c r="AA171" s="37"/>
      <c r="AB171" s="37"/>
      <c r="AC171" s="37"/>
      <c r="AD171" s="37"/>
      <c r="AE171" s="37"/>
      <c r="AT171" s="19" t="s">
        <v>270</v>
      </c>
      <c r="AU171" s="19" t="s">
        <v>91</v>
      </c>
    </row>
    <row r="172" spans="1:65" s="13" customFormat="1" ht="10">
      <c r="B172" s="212"/>
      <c r="C172" s="213"/>
      <c r="D172" s="208" t="s">
        <v>272</v>
      </c>
      <c r="E172" s="214" t="s">
        <v>44</v>
      </c>
      <c r="F172" s="215" t="s">
        <v>7813</v>
      </c>
      <c r="G172" s="213"/>
      <c r="H172" s="214" t="s">
        <v>44</v>
      </c>
      <c r="I172" s="216"/>
      <c r="J172" s="213"/>
      <c r="K172" s="213"/>
      <c r="L172" s="217"/>
      <c r="M172" s="218"/>
      <c r="N172" s="219"/>
      <c r="O172" s="219"/>
      <c r="P172" s="219"/>
      <c r="Q172" s="219"/>
      <c r="R172" s="219"/>
      <c r="S172" s="219"/>
      <c r="T172" s="220"/>
      <c r="AT172" s="221" t="s">
        <v>272</v>
      </c>
      <c r="AU172" s="221" t="s">
        <v>91</v>
      </c>
      <c r="AV172" s="13" t="s">
        <v>89</v>
      </c>
      <c r="AW172" s="13" t="s">
        <v>38</v>
      </c>
      <c r="AX172" s="13" t="s">
        <v>82</v>
      </c>
      <c r="AY172" s="221" t="s">
        <v>262</v>
      </c>
    </row>
    <row r="173" spans="1:65" s="15" customFormat="1" ht="10">
      <c r="B173" s="233"/>
      <c r="C173" s="234"/>
      <c r="D173" s="208" t="s">
        <v>272</v>
      </c>
      <c r="E173" s="235" t="s">
        <v>44</v>
      </c>
      <c r="F173" s="236" t="s">
        <v>7814</v>
      </c>
      <c r="G173" s="234"/>
      <c r="H173" s="237">
        <v>261.5</v>
      </c>
      <c r="I173" s="238"/>
      <c r="J173" s="234"/>
      <c r="K173" s="234"/>
      <c r="L173" s="239"/>
      <c r="M173" s="240"/>
      <c r="N173" s="241"/>
      <c r="O173" s="241"/>
      <c r="P173" s="241"/>
      <c r="Q173" s="241"/>
      <c r="R173" s="241"/>
      <c r="S173" s="241"/>
      <c r="T173" s="242"/>
      <c r="AT173" s="243" t="s">
        <v>272</v>
      </c>
      <c r="AU173" s="243" t="s">
        <v>91</v>
      </c>
      <c r="AV173" s="15" t="s">
        <v>91</v>
      </c>
      <c r="AW173" s="15" t="s">
        <v>38</v>
      </c>
      <c r="AX173" s="15" t="s">
        <v>82</v>
      </c>
      <c r="AY173" s="243" t="s">
        <v>262</v>
      </c>
    </row>
    <row r="174" spans="1:65" s="16" customFormat="1" ht="10">
      <c r="B174" s="244"/>
      <c r="C174" s="245"/>
      <c r="D174" s="208" t="s">
        <v>272</v>
      </c>
      <c r="E174" s="246" t="s">
        <v>44</v>
      </c>
      <c r="F174" s="247" t="s">
        <v>291</v>
      </c>
      <c r="G174" s="245"/>
      <c r="H174" s="248">
        <v>261.5</v>
      </c>
      <c r="I174" s="249"/>
      <c r="J174" s="245"/>
      <c r="K174" s="245"/>
      <c r="L174" s="250"/>
      <c r="M174" s="251"/>
      <c r="N174" s="252"/>
      <c r="O174" s="252"/>
      <c r="P174" s="252"/>
      <c r="Q174" s="252"/>
      <c r="R174" s="252"/>
      <c r="S174" s="252"/>
      <c r="T174" s="253"/>
      <c r="AT174" s="254" t="s">
        <v>272</v>
      </c>
      <c r="AU174" s="254" t="s">
        <v>91</v>
      </c>
      <c r="AV174" s="16" t="s">
        <v>104</v>
      </c>
      <c r="AW174" s="16" t="s">
        <v>38</v>
      </c>
      <c r="AX174" s="16" t="s">
        <v>89</v>
      </c>
      <c r="AY174" s="254" t="s">
        <v>262</v>
      </c>
    </row>
    <row r="175" spans="1:65" s="2" customFormat="1" ht="33" customHeight="1">
      <c r="A175" s="37"/>
      <c r="B175" s="38"/>
      <c r="C175" s="195" t="s">
        <v>442</v>
      </c>
      <c r="D175" s="195" t="s">
        <v>264</v>
      </c>
      <c r="E175" s="196" t="s">
        <v>7861</v>
      </c>
      <c r="F175" s="197" t="s">
        <v>7862</v>
      </c>
      <c r="G175" s="198" t="s">
        <v>342</v>
      </c>
      <c r="H175" s="199">
        <v>209.46</v>
      </c>
      <c r="I175" s="200"/>
      <c r="J175" s="201">
        <f>ROUND(I175*H175,2)</f>
        <v>0</v>
      </c>
      <c r="K175" s="197" t="s">
        <v>268</v>
      </c>
      <c r="L175" s="42"/>
      <c r="M175" s="202" t="s">
        <v>44</v>
      </c>
      <c r="N175" s="203" t="s">
        <v>53</v>
      </c>
      <c r="O175" s="67"/>
      <c r="P175" s="204">
        <f>O175*H175</f>
        <v>0</v>
      </c>
      <c r="Q175" s="204">
        <v>8.4250000000000005E-2</v>
      </c>
      <c r="R175" s="204">
        <f>Q175*H175</f>
        <v>17.647005</v>
      </c>
      <c r="S175" s="204">
        <v>0</v>
      </c>
      <c r="T175" s="205">
        <f>S175*H175</f>
        <v>0</v>
      </c>
      <c r="U175" s="37"/>
      <c r="V175" s="37"/>
      <c r="W175" s="37"/>
      <c r="X175" s="37"/>
      <c r="Y175" s="37"/>
      <c r="Z175" s="37"/>
      <c r="AA175" s="37"/>
      <c r="AB175" s="37"/>
      <c r="AC175" s="37"/>
      <c r="AD175" s="37"/>
      <c r="AE175" s="37"/>
      <c r="AR175" s="206" t="s">
        <v>104</v>
      </c>
      <c r="AT175" s="206" t="s">
        <v>264</v>
      </c>
      <c r="AU175" s="206" t="s">
        <v>91</v>
      </c>
      <c r="AY175" s="19" t="s">
        <v>262</v>
      </c>
      <c r="BE175" s="207">
        <f>IF(N175="základní",J175,0)</f>
        <v>0</v>
      </c>
      <c r="BF175" s="207">
        <f>IF(N175="snížená",J175,0)</f>
        <v>0</v>
      </c>
      <c r="BG175" s="207">
        <f>IF(N175="zákl. přenesená",J175,0)</f>
        <v>0</v>
      </c>
      <c r="BH175" s="207">
        <f>IF(N175="sníž. přenesená",J175,0)</f>
        <v>0</v>
      </c>
      <c r="BI175" s="207">
        <f>IF(N175="nulová",J175,0)</f>
        <v>0</v>
      </c>
      <c r="BJ175" s="19" t="s">
        <v>89</v>
      </c>
      <c r="BK175" s="207">
        <f>ROUND(I175*H175,2)</f>
        <v>0</v>
      </c>
      <c r="BL175" s="19" t="s">
        <v>104</v>
      </c>
      <c r="BM175" s="206" t="s">
        <v>7863</v>
      </c>
    </row>
    <row r="176" spans="1:65" s="2" customFormat="1" ht="99">
      <c r="A176" s="37"/>
      <c r="B176" s="38"/>
      <c r="C176" s="39"/>
      <c r="D176" s="208" t="s">
        <v>270</v>
      </c>
      <c r="E176" s="39"/>
      <c r="F176" s="209" t="s">
        <v>7864</v>
      </c>
      <c r="G176" s="39"/>
      <c r="H176" s="39"/>
      <c r="I176" s="118"/>
      <c r="J176" s="39"/>
      <c r="K176" s="39"/>
      <c r="L176" s="42"/>
      <c r="M176" s="210"/>
      <c r="N176" s="211"/>
      <c r="O176" s="67"/>
      <c r="P176" s="67"/>
      <c r="Q176" s="67"/>
      <c r="R176" s="67"/>
      <c r="S176" s="67"/>
      <c r="T176" s="68"/>
      <c r="U176" s="37"/>
      <c r="V176" s="37"/>
      <c r="W176" s="37"/>
      <c r="X176" s="37"/>
      <c r="Y176" s="37"/>
      <c r="Z176" s="37"/>
      <c r="AA176" s="37"/>
      <c r="AB176" s="37"/>
      <c r="AC176" s="37"/>
      <c r="AD176" s="37"/>
      <c r="AE176" s="37"/>
      <c r="AT176" s="19" t="s">
        <v>270</v>
      </c>
      <c r="AU176" s="19" t="s">
        <v>91</v>
      </c>
    </row>
    <row r="177" spans="1:65" s="13" customFormat="1" ht="10">
      <c r="B177" s="212"/>
      <c r="C177" s="213"/>
      <c r="D177" s="208" t="s">
        <v>272</v>
      </c>
      <c r="E177" s="214" t="s">
        <v>44</v>
      </c>
      <c r="F177" s="215" t="s">
        <v>7815</v>
      </c>
      <c r="G177" s="213"/>
      <c r="H177" s="214" t="s">
        <v>44</v>
      </c>
      <c r="I177" s="216"/>
      <c r="J177" s="213"/>
      <c r="K177" s="213"/>
      <c r="L177" s="217"/>
      <c r="M177" s="218"/>
      <c r="N177" s="219"/>
      <c r="O177" s="219"/>
      <c r="P177" s="219"/>
      <c r="Q177" s="219"/>
      <c r="R177" s="219"/>
      <c r="S177" s="219"/>
      <c r="T177" s="220"/>
      <c r="AT177" s="221" t="s">
        <v>272</v>
      </c>
      <c r="AU177" s="221" t="s">
        <v>91</v>
      </c>
      <c r="AV177" s="13" t="s">
        <v>89</v>
      </c>
      <c r="AW177" s="13" t="s">
        <v>38</v>
      </c>
      <c r="AX177" s="13" t="s">
        <v>82</v>
      </c>
      <c r="AY177" s="221" t="s">
        <v>262</v>
      </c>
    </row>
    <row r="178" spans="1:65" s="13" customFormat="1" ht="10">
      <c r="B178" s="212"/>
      <c r="C178" s="213"/>
      <c r="D178" s="208" t="s">
        <v>272</v>
      </c>
      <c r="E178" s="214" t="s">
        <v>44</v>
      </c>
      <c r="F178" s="215" t="s">
        <v>7816</v>
      </c>
      <c r="G178" s="213"/>
      <c r="H178" s="214" t="s">
        <v>44</v>
      </c>
      <c r="I178" s="216"/>
      <c r="J178" s="213"/>
      <c r="K178" s="213"/>
      <c r="L178" s="217"/>
      <c r="M178" s="218"/>
      <c r="N178" s="219"/>
      <c r="O178" s="219"/>
      <c r="P178" s="219"/>
      <c r="Q178" s="219"/>
      <c r="R178" s="219"/>
      <c r="S178" s="219"/>
      <c r="T178" s="220"/>
      <c r="AT178" s="221" t="s">
        <v>272</v>
      </c>
      <c r="AU178" s="221" t="s">
        <v>91</v>
      </c>
      <c r="AV178" s="13" t="s">
        <v>89</v>
      </c>
      <c r="AW178" s="13" t="s">
        <v>38</v>
      </c>
      <c r="AX178" s="13" t="s">
        <v>82</v>
      </c>
      <c r="AY178" s="221" t="s">
        <v>262</v>
      </c>
    </row>
    <row r="179" spans="1:65" s="15" customFormat="1" ht="10">
      <c r="B179" s="233"/>
      <c r="C179" s="234"/>
      <c r="D179" s="208" t="s">
        <v>272</v>
      </c>
      <c r="E179" s="235" t="s">
        <v>44</v>
      </c>
      <c r="F179" s="236" t="s">
        <v>7817</v>
      </c>
      <c r="G179" s="234"/>
      <c r="H179" s="237">
        <v>207.8</v>
      </c>
      <c r="I179" s="238"/>
      <c r="J179" s="234"/>
      <c r="K179" s="234"/>
      <c r="L179" s="239"/>
      <c r="M179" s="240"/>
      <c r="N179" s="241"/>
      <c r="O179" s="241"/>
      <c r="P179" s="241"/>
      <c r="Q179" s="241"/>
      <c r="R179" s="241"/>
      <c r="S179" s="241"/>
      <c r="T179" s="242"/>
      <c r="AT179" s="243" t="s">
        <v>272</v>
      </c>
      <c r="AU179" s="243" t="s">
        <v>91</v>
      </c>
      <c r="AV179" s="15" t="s">
        <v>91</v>
      </c>
      <c r="AW179" s="15" t="s">
        <v>38</v>
      </c>
      <c r="AX179" s="15" t="s">
        <v>82</v>
      </c>
      <c r="AY179" s="243" t="s">
        <v>262</v>
      </c>
    </row>
    <row r="180" spans="1:65" s="13" customFormat="1" ht="10">
      <c r="B180" s="212"/>
      <c r="C180" s="213"/>
      <c r="D180" s="208" t="s">
        <v>272</v>
      </c>
      <c r="E180" s="214" t="s">
        <v>44</v>
      </c>
      <c r="F180" s="215" t="s">
        <v>7839</v>
      </c>
      <c r="G180" s="213"/>
      <c r="H180" s="214" t="s">
        <v>44</v>
      </c>
      <c r="I180" s="216"/>
      <c r="J180" s="213"/>
      <c r="K180" s="213"/>
      <c r="L180" s="217"/>
      <c r="M180" s="218"/>
      <c r="N180" s="219"/>
      <c r="O180" s="219"/>
      <c r="P180" s="219"/>
      <c r="Q180" s="219"/>
      <c r="R180" s="219"/>
      <c r="S180" s="219"/>
      <c r="T180" s="220"/>
      <c r="AT180" s="221" t="s">
        <v>272</v>
      </c>
      <c r="AU180" s="221" t="s">
        <v>91</v>
      </c>
      <c r="AV180" s="13" t="s">
        <v>89</v>
      </c>
      <c r="AW180" s="13" t="s">
        <v>38</v>
      </c>
      <c r="AX180" s="13" t="s">
        <v>82</v>
      </c>
      <c r="AY180" s="221" t="s">
        <v>262</v>
      </c>
    </row>
    <row r="181" spans="1:65" s="15" customFormat="1" ht="10">
      <c r="B181" s="233"/>
      <c r="C181" s="234"/>
      <c r="D181" s="208" t="s">
        <v>272</v>
      </c>
      <c r="E181" s="235" t="s">
        <v>44</v>
      </c>
      <c r="F181" s="236" t="s">
        <v>7840</v>
      </c>
      <c r="G181" s="234"/>
      <c r="H181" s="237">
        <v>0.92</v>
      </c>
      <c r="I181" s="238"/>
      <c r="J181" s="234"/>
      <c r="K181" s="234"/>
      <c r="L181" s="239"/>
      <c r="M181" s="240"/>
      <c r="N181" s="241"/>
      <c r="O181" s="241"/>
      <c r="P181" s="241"/>
      <c r="Q181" s="241"/>
      <c r="R181" s="241"/>
      <c r="S181" s="241"/>
      <c r="T181" s="242"/>
      <c r="AT181" s="243" t="s">
        <v>272</v>
      </c>
      <c r="AU181" s="243" t="s">
        <v>91</v>
      </c>
      <c r="AV181" s="15" t="s">
        <v>91</v>
      </c>
      <c r="AW181" s="15" t="s">
        <v>38</v>
      </c>
      <c r="AX181" s="15" t="s">
        <v>82</v>
      </c>
      <c r="AY181" s="243" t="s">
        <v>262</v>
      </c>
    </row>
    <row r="182" spans="1:65" s="13" customFormat="1" ht="10">
      <c r="B182" s="212"/>
      <c r="C182" s="213"/>
      <c r="D182" s="208" t="s">
        <v>272</v>
      </c>
      <c r="E182" s="214" t="s">
        <v>44</v>
      </c>
      <c r="F182" s="215" t="s">
        <v>7841</v>
      </c>
      <c r="G182" s="213"/>
      <c r="H182" s="214" t="s">
        <v>44</v>
      </c>
      <c r="I182" s="216"/>
      <c r="J182" s="213"/>
      <c r="K182" s="213"/>
      <c r="L182" s="217"/>
      <c r="M182" s="218"/>
      <c r="N182" s="219"/>
      <c r="O182" s="219"/>
      <c r="P182" s="219"/>
      <c r="Q182" s="219"/>
      <c r="R182" s="219"/>
      <c r="S182" s="219"/>
      <c r="T182" s="220"/>
      <c r="AT182" s="221" t="s">
        <v>272</v>
      </c>
      <c r="AU182" s="221" t="s">
        <v>91</v>
      </c>
      <c r="AV182" s="13" t="s">
        <v>89</v>
      </c>
      <c r="AW182" s="13" t="s">
        <v>38</v>
      </c>
      <c r="AX182" s="13" t="s">
        <v>82</v>
      </c>
      <c r="AY182" s="221" t="s">
        <v>262</v>
      </c>
    </row>
    <row r="183" spans="1:65" s="15" customFormat="1" ht="10">
      <c r="B183" s="233"/>
      <c r="C183" s="234"/>
      <c r="D183" s="208" t="s">
        <v>272</v>
      </c>
      <c r="E183" s="235" t="s">
        <v>44</v>
      </c>
      <c r="F183" s="236" t="s">
        <v>7842</v>
      </c>
      <c r="G183" s="234"/>
      <c r="H183" s="237">
        <v>0.74</v>
      </c>
      <c r="I183" s="238"/>
      <c r="J183" s="234"/>
      <c r="K183" s="234"/>
      <c r="L183" s="239"/>
      <c r="M183" s="240"/>
      <c r="N183" s="241"/>
      <c r="O183" s="241"/>
      <c r="P183" s="241"/>
      <c r="Q183" s="241"/>
      <c r="R183" s="241"/>
      <c r="S183" s="241"/>
      <c r="T183" s="242"/>
      <c r="AT183" s="243" t="s">
        <v>272</v>
      </c>
      <c r="AU183" s="243" t="s">
        <v>91</v>
      </c>
      <c r="AV183" s="15" t="s">
        <v>91</v>
      </c>
      <c r="AW183" s="15" t="s">
        <v>38</v>
      </c>
      <c r="AX183" s="15" t="s">
        <v>82</v>
      </c>
      <c r="AY183" s="243" t="s">
        <v>262</v>
      </c>
    </row>
    <row r="184" spans="1:65" s="16" customFormat="1" ht="10">
      <c r="B184" s="244"/>
      <c r="C184" s="245"/>
      <c r="D184" s="208" t="s">
        <v>272</v>
      </c>
      <c r="E184" s="246" t="s">
        <v>44</v>
      </c>
      <c r="F184" s="247" t="s">
        <v>291</v>
      </c>
      <c r="G184" s="245"/>
      <c r="H184" s="248">
        <v>209.46</v>
      </c>
      <c r="I184" s="249"/>
      <c r="J184" s="245"/>
      <c r="K184" s="245"/>
      <c r="L184" s="250"/>
      <c r="M184" s="251"/>
      <c r="N184" s="252"/>
      <c r="O184" s="252"/>
      <c r="P184" s="252"/>
      <c r="Q184" s="252"/>
      <c r="R184" s="252"/>
      <c r="S184" s="252"/>
      <c r="T184" s="253"/>
      <c r="AT184" s="254" t="s">
        <v>272</v>
      </c>
      <c r="AU184" s="254" t="s">
        <v>91</v>
      </c>
      <c r="AV184" s="16" t="s">
        <v>104</v>
      </c>
      <c r="AW184" s="16" t="s">
        <v>38</v>
      </c>
      <c r="AX184" s="16" t="s">
        <v>89</v>
      </c>
      <c r="AY184" s="254" t="s">
        <v>262</v>
      </c>
    </row>
    <row r="185" spans="1:65" s="2" customFormat="1" ht="16.5" customHeight="1">
      <c r="A185" s="37"/>
      <c r="B185" s="38"/>
      <c r="C185" s="255" t="s">
        <v>453</v>
      </c>
      <c r="D185" s="255" t="s">
        <v>633</v>
      </c>
      <c r="E185" s="256" t="s">
        <v>7865</v>
      </c>
      <c r="F185" s="257" t="s">
        <v>7866</v>
      </c>
      <c r="G185" s="258" t="s">
        <v>342</v>
      </c>
      <c r="H185" s="259">
        <v>1.8260000000000001</v>
      </c>
      <c r="I185" s="260"/>
      <c r="J185" s="261">
        <f>ROUND(I185*H185,2)</f>
        <v>0</v>
      </c>
      <c r="K185" s="257" t="s">
        <v>268</v>
      </c>
      <c r="L185" s="262"/>
      <c r="M185" s="263" t="s">
        <v>44</v>
      </c>
      <c r="N185" s="264" t="s">
        <v>53</v>
      </c>
      <c r="O185" s="67"/>
      <c r="P185" s="204">
        <f>O185*H185</f>
        <v>0</v>
      </c>
      <c r="Q185" s="204">
        <v>0.13</v>
      </c>
      <c r="R185" s="204">
        <f>Q185*H185</f>
        <v>0.23738000000000001</v>
      </c>
      <c r="S185" s="204">
        <v>0</v>
      </c>
      <c r="T185" s="205">
        <f>S185*H185</f>
        <v>0</v>
      </c>
      <c r="U185" s="37"/>
      <c r="V185" s="37"/>
      <c r="W185" s="37"/>
      <c r="X185" s="37"/>
      <c r="Y185" s="37"/>
      <c r="Z185" s="37"/>
      <c r="AA185" s="37"/>
      <c r="AB185" s="37"/>
      <c r="AC185" s="37"/>
      <c r="AD185" s="37"/>
      <c r="AE185" s="37"/>
      <c r="AR185" s="206" t="s">
        <v>351</v>
      </c>
      <c r="AT185" s="206" t="s">
        <v>633</v>
      </c>
      <c r="AU185" s="206" t="s">
        <v>91</v>
      </c>
      <c r="AY185" s="19" t="s">
        <v>262</v>
      </c>
      <c r="BE185" s="207">
        <f>IF(N185="základní",J185,0)</f>
        <v>0</v>
      </c>
      <c r="BF185" s="207">
        <f>IF(N185="snížená",J185,0)</f>
        <v>0</v>
      </c>
      <c r="BG185" s="207">
        <f>IF(N185="zákl. přenesená",J185,0)</f>
        <v>0</v>
      </c>
      <c r="BH185" s="207">
        <f>IF(N185="sníž. přenesená",J185,0)</f>
        <v>0</v>
      </c>
      <c r="BI185" s="207">
        <f>IF(N185="nulová",J185,0)</f>
        <v>0</v>
      </c>
      <c r="BJ185" s="19" t="s">
        <v>89</v>
      </c>
      <c r="BK185" s="207">
        <f>ROUND(I185*H185,2)</f>
        <v>0</v>
      </c>
      <c r="BL185" s="19" t="s">
        <v>104</v>
      </c>
      <c r="BM185" s="206" t="s">
        <v>7867</v>
      </c>
    </row>
    <row r="186" spans="1:65" s="2" customFormat="1" ht="18">
      <c r="A186" s="37"/>
      <c r="B186" s="38"/>
      <c r="C186" s="39"/>
      <c r="D186" s="208" t="s">
        <v>421</v>
      </c>
      <c r="E186" s="39"/>
      <c r="F186" s="209" t="s">
        <v>7868</v>
      </c>
      <c r="G186" s="39"/>
      <c r="H186" s="39"/>
      <c r="I186" s="118"/>
      <c r="J186" s="39"/>
      <c r="K186" s="39"/>
      <c r="L186" s="42"/>
      <c r="M186" s="210"/>
      <c r="N186" s="211"/>
      <c r="O186" s="67"/>
      <c r="P186" s="67"/>
      <c r="Q186" s="67"/>
      <c r="R186" s="67"/>
      <c r="S186" s="67"/>
      <c r="T186" s="68"/>
      <c r="U186" s="37"/>
      <c r="V186" s="37"/>
      <c r="W186" s="37"/>
      <c r="X186" s="37"/>
      <c r="Y186" s="37"/>
      <c r="Z186" s="37"/>
      <c r="AA186" s="37"/>
      <c r="AB186" s="37"/>
      <c r="AC186" s="37"/>
      <c r="AD186" s="37"/>
      <c r="AE186" s="37"/>
      <c r="AT186" s="19" t="s">
        <v>421</v>
      </c>
      <c r="AU186" s="19" t="s">
        <v>91</v>
      </c>
    </row>
    <row r="187" spans="1:65" s="13" customFormat="1" ht="10">
      <c r="B187" s="212"/>
      <c r="C187" s="213"/>
      <c r="D187" s="208" t="s">
        <v>272</v>
      </c>
      <c r="E187" s="214" t="s">
        <v>44</v>
      </c>
      <c r="F187" s="215" t="s">
        <v>7839</v>
      </c>
      <c r="G187" s="213"/>
      <c r="H187" s="214" t="s">
        <v>44</v>
      </c>
      <c r="I187" s="216"/>
      <c r="J187" s="213"/>
      <c r="K187" s="213"/>
      <c r="L187" s="217"/>
      <c r="M187" s="218"/>
      <c r="N187" s="219"/>
      <c r="O187" s="219"/>
      <c r="P187" s="219"/>
      <c r="Q187" s="219"/>
      <c r="R187" s="219"/>
      <c r="S187" s="219"/>
      <c r="T187" s="220"/>
      <c r="AT187" s="221" t="s">
        <v>272</v>
      </c>
      <c r="AU187" s="221" t="s">
        <v>91</v>
      </c>
      <c r="AV187" s="13" t="s">
        <v>89</v>
      </c>
      <c r="AW187" s="13" t="s">
        <v>38</v>
      </c>
      <c r="AX187" s="13" t="s">
        <v>82</v>
      </c>
      <c r="AY187" s="221" t="s">
        <v>262</v>
      </c>
    </row>
    <row r="188" spans="1:65" s="15" customFormat="1" ht="10">
      <c r="B188" s="233"/>
      <c r="C188" s="234"/>
      <c r="D188" s="208" t="s">
        <v>272</v>
      </c>
      <c r="E188" s="235" t="s">
        <v>44</v>
      </c>
      <c r="F188" s="236" t="s">
        <v>7840</v>
      </c>
      <c r="G188" s="234"/>
      <c r="H188" s="237">
        <v>0.92</v>
      </c>
      <c r="I188" s="238"/>
      <c r="J188" s="234"/>
      <c r="K188" s="234"/>
      <c r="L188" s="239"/>
      <c r="M188" s="240"/>
      <c r="N188" s="241"/>
      <c r="O188" s="241"/>
      <c r="P188" s="241"/>
      <c r="Q188" s="241"/>
      <c r="R188" s="241"/>
      <c r="S188" s="241"/>
      <c r="T188" s="242"/>
      <c r="AT188" s="243" t="s">
        <v>272</v>
      </c>
      <c r="AU188" s="243" t="s">
        <v>91</v>
      </c>
      <c r="AV188" s="15" t="s">
        <v>91</v>
      </c>
      <c r="AW188" s="15" t="s">
        <v>38</v>
      </c>
      <c r="AX188" s="15" t="s">
        <v>82</v>
      </c>
      <c r="AY188" s="243" t="s">
        <v>262</v>
      </c>
    </row>
    <row r="189" spans="1:65" s="13" customFormat="1" ht="10">
      <c r="B189" s="212"/>
      <c r="C189" s="213"/>
      <c r="D189" s="208" t="s">
        <v>272</v>
      </c>
      <c r="E189" s="214" t="s">
        <v>44</v>
      </c>
      <c r="F189" s="215" t="s">
        <v>7841</v>
      </c>
      <c r="G189" s="213"/>
      <c r="H189" s="214" t="s">
        <v>44</v>
      </c>
      <c r="I189" s="216"/>
      <c r="J189" s="213"/>
      <c r="K189" s="213"/>
      <c r="L189" s="217"/>
      <c r="M189" s="218"/>
      <c r="N189" s="219"/>
      <c r="O189" s="219"/>
      <c r="P189" s="219"/>
      <c r="Q189" s="219"/>
      <c r="R189" s="219"/>
      <c r="S189" s="219"/>
      <c r="T189" s="220"/>
      <c r="AT189" s="221" t="s">
        <v>272</v>
      </c>
      <c r="AU189" s="221" t="s">
        <v>91</v>
      </c>
      <c r="AV189" s="13" t="s">
        <v>89</v>
      </c>
      <c r="AW189" s="13" t="s">
        <v>38</v>
      </c>
      <c r="AX189" s="13" t="s">
        <v>82</v>
      </c>
      <c r="AY189" s="221" t="s">
        <v>262</v>
      </c>
    </row>
    <row r="190" spans="1:65" s="15" customFormat="1" ht="10">
      <c r="B190" s="233"/>
      <c r="C190" s="234"/>
      <c r="D190" s="208" t="s">
        <v>272</v>
      </c>
      <c r="E190" s="235" t="s">
        <v>44</v>
      </c>
      <c r="F190" s="236" t="s">
        <v>7842</v>
      </c>
      <c r="G190" s="234"/>
      <c r="H190" s="237">
        <v>0.74</v>
      </c>
      <c r="I190" s="238"/>
      <c r="J190" s="234"/>
      <c r="K190" s="234"/>
      <c r="L190" s="239"/>
      <c r="M190" s="240"/>
      <c r="N190" s="241"/>
      <c r="O190" s="241"/>
      <c r="P190" s="241"/>
      <c r="Q190" s="241"/>
      <c r="R190" s="241"/>
      <c r="S190" s="241"/>
      <c r="T190" s="242"/>
      <c r="AT190" s="243" t="s">
        <v>272</v>
      </c>
      <c r="AU190" s="243" t="s">
        <v>91</v>
      </c>
      <c r="AV190" s="15" t="s">
        <v>91</v>
      </c>
      <c r="AW190" s="15" t="s">
        <v>38</v>
      </c>
      <c r="AX190" s="15" t="s">
        <v>82</v>
      </c>
      <c r="AY190" s="243" t="s">
        <v>262</v>
      </c>
    </row>
    <row r="191" spans="1:65" s="16" customFormat="1" ht="10">
      <c r="B191" s="244"/>
      <c r="C191" s="245"/>
      <c r="D191" s="208" t="s">
        <v>272</v>
      </c>
      <c r="E191" s="246" t="s">
        <v>44</v>
      </c>
      <c r="F191" s="247" t="s">
        <v>291</v>
      </c>
      <c r="G191" s="245"/>
      <c r="H191" s="248">
        <v>1.6600000000000001</v>
      </c>
      <c r="I191" s="249"/>
      <c r="J191" s="245"/>
      <c r="K191" s="245"/>
      <c r="L191" s="250"/>
      <c r="M191" s="251"/>
      <c r="N191" s="252"/>
      <c r="O191" s="252"/>
      <c r="P191" s="252"/>
      <c r="Q191" s="252"/>
      <c r="R191" s="252"/>
      <c r="S191" s="252"/>
      <c r="T191" s="253"/>
      <c r="AT191" s="254" t="s">
        <v>272</v>
      </c>
      <c r="AU191" s="254" t="s">
        <v>91</v>
      </c>
      <c r="AV191" s="16" t="s">
        <v>104</v>
      </c>
      <c r="AW191" s="16" t="s">
        <v>38</v>
      </c>
      <c r="AX191" s="16" t="s">
        <v>89</v>
      </c>
      <c r="AY191" s="254" t="s">
        <v>262</v>
      </c>
    </row>
    <row r="192" spans="1:65" s="15" customFormat="1" ht="10">
      <c r="B192" s="233"/>
      <c r="C192" s="234"/>
      <c r="D192" s="208" t="s">
        <v>272</v>
      </c>
      <c r="E192" s="234"/>
      <c r="F192" s="236" t="s">
        <v>7869</v>
      </c>
      <c r="G192" s="234"/>
      <c r="H192" s="237">
        <v>1.8260000000000001</v>
      </c>
      <c r="I192" s="238"/>
      <c r="J192" s="234"/>
      <c r="K192" s="234"/>
      <c r="L192" s="239"/>
      <c r="M192" s="240"/>
      <c r="N192" s="241"/>
      <c r="O192" s="241"/>
      <c r="P192" s="241"/>
      <c r="Q192" s="241"/>
      <c r="R192" s="241"/>
      <c r="S192" s="241"/>
      <c r="T192" s="242"/>
      <c r="AT192" s="243" t="s">
        <v>272</v>
      </c>
      <c r="AU192" s="243" t="s">
        <v>91</v>
      </c>
      <c r="AV192" s="15" t="s">
        <v>91</v>
      </c>
      <c r="AW192" s="15" t="s">
        <v>4</v>
      </c>
      <c r="AX192" s="15" t="s">
        <v>89</v>
      </c>
      <c r="AY192" s="243" t="s">
        <v>262</v>
      </c>
    </row>
    <row r="193" spans="1:65" s="2" customFormat="1" ht="16.5" customHeight="1">
      <c r="A193" s="37"/>
      <c r="B193" s="38"/>
      <c r="C193" s="255" t="s">
        <v>463</v>
      </c>
      <c r="D193" s="255" t="s">
        <v>633</v>
      </c>
      <c r="E193" s="256" t="s">
        <v>7870</v>
      </c>
      <c r="F193" s="257" t="s">
        <v>7871</v>
      </c>
      <c r="G193" s="258" t="s">
        <v>342</v>
      </c>
      <c r="H193" s="259">
        <v>214.03399999999999</v>
      </c>
      <c r="I193" s="260"/>
      <c r="J193" s="261">
        <f>ROUND(I193*H193,2)</f>
        <v>0</v>
      </c>
      <c r="K193" s="257" t="s">
        <v>268</v>
      </c>
      <c r="L193" s="262"/>
      <c r="M193" s="263" t="s">
        <v>44</v>
      </c>
      <c r="N193" s="264" t="s">
        <v>53</v>
      </c>
      <c r="O193" s="67"/>
      <c r="P193" s="204">
        <f>O193*H193</f>
        <v>0</v>
      </c>
      <c r="Q193" s="204">
        <v>0.113</v>
      </c>
      <c r="R193" s="204">
        <f>Q193*H193</f>
        <v>24.185842000000001</v>
      </c>
      <c r="S193" s="204">
        <v>0</v>
      </c>
      <c r="T193" s="205">
        <f>S193*H193</f>
        <v>0</v>
      </c>
      <c r="U193" s="37"/>
      <c r="V193" s="37"/>
      <c r="W193" s="37"/>
      <c r="X193" s="37"/>
      <c r="Y193" s="37"/>
      <c r="Z193" s="37"/>
      <c r="AA193" s="37"/>
      <c r="AB193" s="37"/>
      <c r="AC193" s="37"/>
      <c r="AD193" s="37"/>
      <c r="AE193" s="37"/>
      <c r="AR193" s="206" t="s">
        <v>351</v>
      </c>
      <c r="AT193" s="206" t="s">
        <v>633</v>
      </c>
      <c r="AU193" s="206" t="s">
        <v>91</v>
      </c>
      <c r="AY193" s="19" t="s">
        <v>262</v>
      </c>
      <c r="BE193" s="207">
        <f>IF(N193="základní",J193,0)</f>
        <v>0</v>
      </c>
      <c r="BF193" s="207">
        <f>IF(N193="snížená",J193,0)</f>
        <v>0</v>
      </c>
      <c r="BG193" s="207">
        <f>IF(N193="zákl. přenesená",J193,0)</f>
        <v>0</v>
      </c>
      <c r="BH193" s="207">
        <f>IF(N193="sníž. přenesená",J193,0)</f>
        <v>0</v>
      </c>
      <c r="BI193" s="207">
        <f>IF(N193="nulová",J193,0)</f>
        <v>0</v>
      </c>
      <c r="BJ193" s="19" t="s">
        <v>89</v>
      </c>
      <c r="BK193" s="207">
        <f>ROUND(I193*H193,2)</f>
        <v>0</v>
      </c>
      <c r="BL193" s="19" t="s">
        <v>104</v>
      </c>
      <c r="BM193" s="206" t="s">
        <v>7872</v>
      </c>
    </row>
    <row r="194" spans="1:65" s="13" customFormat="1" ht="10">
      <c r="B194" s="212"/>
      <c r="C194" s="213"/>
      <c r="D194" s="208" t="s">
        <v>272</v>
      </c>
      <c r="E194" s="214" t="s">
        <v>44</v>
      </c>
      <c r="F194" s="215" t="s">
        <v>7815</v>
      </c>
      <c r="G194" s="213"/>
      <c r="H194" s="214" t="s">
        <v>44</v>
      </c>
      <c r="I194" s="216"/>
      <c r="J194" s="213"/>
      <c r="K194" s="213"/>
      <c r="L194" s="217"/>
      <c r="M194" s="218"/>
      <c r="N194" s="219"/>
      <c r="O194" s="219"/>
      <c r="P194" s="219"/>
      <c r="Q194" s="219"/>
      <c r="R194" s="219"/>
      <c r="S194" s="219"/>
      <c r="T194" s="220"/>
      <c r="AT194" s="221" t="s">
        <v>272</v>
      </c>
      <c r="AU194" s="221" t="s">
        <v>91</v>
      </c>
      <c r="AV194" s="13" t="s">
        <v>89</v>
      </c>
      <c r="AW194" s="13" t="s">
        <v>38</v>
      </c>
      <c r="AX194" s="13" t="s">
        <v>82</v>
      </c>
      <c r="AY194" s="221" t="s">
        <v>262</v>
      </c>
    </row>
    <row r="195" spans="1:65" s="13" customFormat="1" ht="10">
      <c r="B195" s="212"/>
      <c r="C195" s="213"/>
      <c r="D195" s="208" t="s">
        <v>272</v>
      </c>
      <c r="E195" s="214" t="s">
        <v>44</v>
      </c>
      <c r="F195" s="215" t="s">
        <v>7816</v>
      </c>
      <c r="G195" s="213"/>
      <c r="H195" s="214" t="s">
        <v>44</v>
      </c>
      <c r="I195" s="216"/>
      <c r="J195" s="213"/>
      <c r="K195" s="213"/>
      <c r="L195" s="217"/>
      <c r="M195" s="218"/>
      <c r="N195" s="219"/>
      <c r="O195" s="219"/>
      <c r="P195" s="219"/>
      <c r="Q195" s="219"/>
      <c r="R195" s="219"/>
      <c r="S195" s="219"/>
      <c r="T195" s="220"/>
      <c r="AT195" s="221" t="s">
        <v>272</v>
      </c>
      <c r="AU195" s="221" t="s">
        <v>91</v>
      </c>
      <c r="AV195" s="13" t="s">
        <v>89</v>
      </c>
      <c r="AW195" s="13" t="s">
        <v>38</v>
      </c>
      <c r="AX195" s="13" t="s">
        <v>82</v>
      </c>
      <c r="AY195" s="221" t="s">
        <v>262</v>
      </c>
    </row>
    <row r="196" spans="1:65" s="15" customFormat="1" ht="10">
      <c r="B196" s="233"/>
      <c r="C196" s="234"/>
      <c r="D196" s="208" t="s">
        <v>272</v>
      </c>
      <c r="E196" s="235" t="s">
        <v>44</v>
      </c>
      <c r="F196" s="236" t="s">
        <v>7817</v>
      </c>
      <c r="G196" s="234"/>
      <c r="H196" s="237">
        <v>207.8</v>
      </c>
      <c r="I196" s="238"/>
      <c r="J196" s="234"/>
      <c r="K196" s="234"/>
      <c r="L196" s="239"/>
      <c r="M196" s="240"/>
      <c r="N196" s="241"/>
      <c r="O196" s="241"/>
      <c r="P196" s="241"/>
      <c r="Q196" s="241"/>
      <c r="R196" s="241"/>
      <c r="S196" s="241"/>
      <c r="T196" s="242"/>
      <c r="AT196" s="243" t="s">
        <v>272</v>
      </c>
      <c r="AU196" s="243" t="s">
        <v>91</v>
      </c>
      <c r="AV196" s="15" t="s">
        <v>91</v>
      </c>
      <c r="AW196" s="15" t="s">
        <v>38</v>
      </c>
      <c r="AX196" s="15" t="s">
        <v>82</v>
      </c>
      <c r="AY196" s="243" t="s">
        <v>262</v>
      </c>
    </row>
    <row r="197" spans="1:65" s="16" customFormat="1" ht="10">
      <c r="B197" s="244"/>
      <c r="C197" s="245"/>
      <c r="D197" s="208" t="s">
        <v>272</v>
      </c>
      <c r="E197" s="246" t="s">
        <v>44</v>
      </c>
      <c r="F197" s="247" t="s">
        <v>291</v>
      </c>
      <c r="G197" s="245"/>
      <c r="H197" s="248">
        <v>207.8</v>
      </c>
      <c r="I197" s="249"/>
      <c r="J197" s="245"/>
      <c r="K197" s="245"/>
      <c r="L197" s="250"/>
      <c r="M197" s="251"/>
      <c r="N197" s="252"/>
      <c r="O197" s="252"/>
      <c r="P197" s="252"/>
      <c r="Q197" s="252"/>
      <c r="R197" s="252"/>
      <c r="S197" s="252"/>
      <c r="T197" s="253"/>
      <c r="AT197" s="254" t="s">
        <v>272</v>
      </c>
      <c r="AU197" s="254" t="s">
        <v>91</v>
      </c>
      <c r="AV197" s="16" t="s">
        <v>104</v>
      </c>
      <c r="AW197" s="16" t="s">
        <v>38</v>
      </c>
      <c r="AX197" s="16" t="s">
        <v>89</v>
      </c>
      <c r="AY197" s="254" t="s">
        <v>262</v>
      </c>
    </row>
    <row r="198" spans="1:65" s="15" customFormat="1" ht="10">
      <c r="B198" s="233"/>
      <c r="C198" s="234"/>
      <c r="D198" s="208" t="s">
        <v>272</v>
      </c>
      <c r="E198" s="234"/>
      <c r="F198" s="236" t="s">
        <v>7873</v>
      </c>
      <c r="G198" s="234"/>
      <c r="H198" s="237">
        <v>214.03399999999999</v>
      </c>
      <c r="I198" s="238"/>
      <c r="J198" s="234"/>
      <c r="K198" s="234"/>
      <c r="L198" s="239"/>
      <c r="M198" s="240"/>
      <c r="N198" s="241"/>
      <c r="O198" s="241"/>
      <c r="P198" s="241"/>
      <c r="Q198" s="241"/>
      <c r="R198" s="241"/>
      <c r="S198" s="241"/>
      <c r="T198" s="242"/>
      <c r="AT198" s="243" t="s">
        <v>272</v>
      </c>
      <c r="AU198" s="243" t="s">
        <v>91</v>
      </c>
      <c r="AV198" s="15" t="s">
        <v>91</v>
      </c>
      <c r="AW198" s="15" t="s">
        <v>4</v>
      </c>
      <c r="AX198" s="15" t="s">
        <v>89</v>
      </c>
      <c r="AY198" s="243" t="s">
        <v>262</v>
      </c>
    </row>
    <row r="199" spans="1:65" s="12" customFormat="1" ht="22.75" customHeight="1">
      <c r="B199" s="179"/>
      <c r="C199" s="180"/>
      <c r="D199" s="181" t="s">
        <v>81</v>
      </c>
      <c r="E199" s="193" t="s">
        <v>377</v>
      </c>
      <c r="F199" s="193" t="s">
        <v>7874</v>
      </c>
      <c r="G199" s="180"/>
      <c r="H199" s="180"/>
      <c r="I199" s="183"/>
      <c r="J199" s="194">
        <f>BK199</f>
        <v>0</v>
      </c>
      <c r="K199" s="180"/>
      <c r="L199" s="185"/>
      <c r="M199" s="186"/>
      <c r="N199" s="187"/>
      <c r="O199" s="187"/>
      <c r="P199" s="188">
        <f>SUM(P200:P305)</f>
        <v>0</v>
      </c>
      <c r="Q199" s="187"/>
      <c r="R199" s="188">
        <f>SUM(R200:R305)</f>
        <v>88.66736360000003</v>
      </c>
      <c r="S199" s="187"/>
      <c r="T199" s="189">
        <f>SUM(T200:T305)</f>
        <v>0</v>
      </c>
      <c r="AR199" s="190" t="s">
        <v>89</v>
      </c>
      <c r="AT199" s="191" t="s">
        <v>81</v>
      </c>
      <c r="AU199" s="191" t="s">
        <v>89</v>
      </c>
      <c r="AY199" s="190" t="s">
        <v>262</v>
      </c>
      <c r="BK199" s="192">
        <f>SUM(BK200:BK305)</f>
        <v>0</v>
      </c>
    </row>
    <row r="200" spans="1:65" s="2" customFormat="1" ht="16.5" customHeight="1">
      <c r="A200" s="37"/>
      <c r="B200" s="38"/>
      <c r="C200" s="195" t="s">
        <v>467</v>
      </c>
      <c r="D200" s="195" t="s">
        <v>264</v>
      </c>
      <c r="E200" s="196" t="s">
        <v>7875</v>
      </c>
      <c r="F200" s="197" t="s">
        <v>7876</v>
      </c>
      <c r="G200" s="198" t="s">
        <v>518</v>
      </c>
      <c r="H200" s="199">
        <v>9</v>
      </c>
      <c r="I200" s="200"/>
      <c r="J200" s="201">
        <f>ROUND(I200*H200,2)</f>
        <v>0</v>
      </c>
      <c r="K200" s="197" t="s">
        <v>268</v>
      </c>
      <c r="L200" s="42"/>
      <c r="M200" s="202" t="s">
        <v>44</v>
      </c>
      <c r="N200" s="203" t="s">
        <v>53</v>
      </c>
      <c r="O200" s="67"/>
      <c r="P200" s="204">
        <f>O200*H200</f>
        <v>0</v>
      </c>
      <c r="Q200" s="204">
        <v>6.9999999999999999E-4</v>
      </c>
      <c r="R200" s="204">
        <f>Q200*H200</f>
        <v>6.3E-3</v>
      </c>
      <c r="S200" s="204">
        <v>0</v>
      </c>
      <c r="T200" s="205">
        <f>S200*H200</f>
        <v>0</v>
      </c>
      <c r="U200" s="37"/>
      <c r="V200" s="37"/>
      <c r="W200" s="37"/>
      <c r="X200" s="37"/>
      <c r="Y200" s="37"/>
      <c r="Z200" s="37"/>
      <c r="AA200" s="37"/>
      <c r="AB200" s="37"/>
      <c r="AC200" s="37"/>
      <c r="AD200" s="37"/>
      <c r="AE200" s="37"/>
      <c r="AR200" s="206" t="s">
        <v>104</v>
      </c>
      <c r="AT200" s="206" t="s">
        <v>264</v>
      </c>
      <c r="AU200" s="206" t="s">
        <v>91</v>
      </c>
      <c r="AY200" s="19" t="s">
        <v>262</v>
      </c>
      <c r="BE200" s="207">
        <f>IF(N200="základní",J200,0)</f>
        <v>0</v>
      </c>
      <c r="BF200" s="207">
        <f>IF(N200="snížená",J200,0)</f>
        <v>0</v>
      </c>
      <c r="BG200" s="207">
        <f>IF(N200="zákl. přenesená",J200,0)</f>
        <v>0</v>
      </c>
      <c r="BH200" s="207">
        <f>IF(N200="sníž. přenesená",J200,0)</f>
        <v>0</v>
      </c>
      <c r="BI200" s="207">
        <f>IF(N200="nulová",J200,0)</f>
        <v>0</v>
      </c>
      <c r="BJ200" s="19" t="s">
        <v>89</v>
      </c>
      <c r="BK200" s="207">
        <f>ROUND(I200*H200,2)</f>
        <v>0</v>
      </c>
      <c r="BL200" s="19" t="s">
        <v>104</v>
      </c>
      <c r="BM200" s="206" t="s">
        <v>7877</v>
      </c>
    </row>
    <row r="201" spans="1:65" s="2" customFormat="1" ht="117">
      <c r="A201" s="37"/>
      <c r="B201" s="38"/>
      <c r="C201" s="39"/>
      <c r="D201" s="208" t="s">
        <v>270</v>
      </c>
      <c r="E201" s="39"/>
      <c r="F201" s="209" t="s">
        <v>7878</v>
      </c>
      <c r="G201" s="39"/>
      <c r="H201" s="39"/>
      <c r="I201" s="118"/>
      <c r="J201" s="39"/>
      <c r="K201" s="39"/>
      <c r="L201" s="42"/>
      <c r="M201" s="210"/>
      <c r="N201" s="211"/>
      <c r="O201" s="67"/>
      <c r="P201" s="67"/>
      <c r="Q201" s="67"/>
      <c r="R201" s="67"/>
      <c r="S201" s="67"/>
      <c r="T201" s="68"/>
      <c r="U201" s="37"/>
      <c r="V201" s="37"/>
      <c r="W201" s="37"/>
      <c r="X201" s="37"/>
      <c r="Y201" s="37"/>
      <c r="Z201" s="37"/>
      <c r="AA201" s="37"/>
      <c r="AB201" s="37"/>
      <c r="AC201" s="37"/>
      <c r="AD201" s="37"/>
      <c r="AE201" s="37"/>
      <c r="AT201" s="19" t="s">
        <v>270</v>
      </c>
      <c r="AU201" s="19" t="s">
        <v>91</v>
      </c>
    </row>
    <row r="202" spans="1:65" s="2" customFormat="1" ht="16.5" customHeight="1">
      <c r="A202" s="37"/>
      <c r="B202" s="38"/>
      <c r="C202" s="255" t="s">
        <v>475</v>
      </c>
      <c r="D202" s="255" t="s">
        <v>633</v>
      </c>
      <c r="E202" s="256" t="s">
        <v>7879</v>
      </c>
      <c r="F202" s="257" t="s">
        <v>7880</v>
      </c>
      <c r="G202" s="258" t="s">
        <v>518</v>
      </c>
      <c r="H202" s="259">
        <v>1</v>
      </c>
      <c r="I202" s="260"/>
      <c r="J202" s="261">
        <f>ROUND(I202*H202,2)</f>
        <v>0</v>
      </c>
      <c r="K202" s="257" t="s">
        <v>268</v>
      </c>
      <c r="L202" s="262"/>
      <c r="M202" s="263" t="s">
        <v>44</v>
      </c>
      <c r="N202" s="264" t="s">
        <v>53</v>
      </c>
      <c r="O202" s="67"/>
      <c r="P202" s="204">
        <f>O202*H202</f>
        <v>0</v>
      </c>
      <c r="Q202" s="204">
        <v>3.5000000000000001E-3</v>
      </c>
      <c r="R202" s="204">
        <f>Q202*H202</f>
        <v>3.5000000000000001E-3</v>
      </c>
      <c r="S202" s="204">
        <v>0</v>
      </c>
      <c r="T202" s="205">
        <f>S202*H202</f>
        <v>0</v>
      </c>
      <c r="U202" s="37"/>
      <c r="V202" s="37"/>
      <c r="W202" s="37"/>
      <c r="X202" s="37"/>
      <c r="Y202" s="37"/>
      <c r="Z202" s="37"/>
      <c r="AA202" s="37"/>
      <c r="AB202" s="37"/>
      <c r="AC202" s="37"/>
      <c r="AD202" s="37"/>
      <c r="AE202" s="37"/>
      <c r="AR202" s="206" t="s">
        <v>351</v>
      </c>
      <c r="AT202" s="206" t="s">
        <v>633</v>
      </c>
      <c r="AU202" s="206" t="s">
        <v>91</v>
      </c>
      <c r="AY202" s="19" t="s">
        <v>262</v>
      </c>
      <c r="BE202" s="207">
        <f>IF(N202="základní",J202,0)</f>
        <v>0</v>
      </c>
      <c r="BF202" s="207">
        <f>IF(N202="snížená",J202,0)</f>
        <v>0</v>
      </c>
      <c r="BG202" s="207">
        <f>IF(N202="zákl. přenesená",J202,0)</f>
        <v>0</v>
      </c>
      <c r="BH202" s="207">
        <f>IF(N202="sníž. přenesená",J202,0)</f>
        <v>0</v>
      </c>
      <c r="BI202" s="207">
        <f>IF(N202="nulová",J202,0)</f>
        <v>0</v>
      </c>
      <c r="BJ202" s="19" t="s">
        <v>89</v>
      </c>
      <c r="BK202" s="207">
        <f>ROUND(I202*H202,2)</f>
        <v>0</v>
      </c>
      <c r="BL202" s="19" t="s">
        <v>104</v>
      </c>
      <c r="BM202" s="206" t="s">
        <v>7881</v>
      </c>
    </row>
    <row r="203" spans="1:65" s="13" customFormat="1" ht="10">
      <c r="B203" s="212"/>
      <c r="C203" s="213"/>
      <c r="D203" s="208" t="s">
        <v>272</v>
      </c>
      <c r="E203" s="214" t="s">
        <v>44</v>
      </c>
      <c r="F203" s="215" t="s">
        <v>7882</v>
      </c>
      <c r="G203" s="213"/>
      <c r="H203" s="214" t="s">
        <v>44</v>
      </c>
      <c r="I203" s="216"/>
      <c r="J203" s="213"/>
      <c r="K203" s="213"/>
      <c r="L203" s="217"/>
      <c r="M203" s="218"/>
      <c r="N203" s="219"/>
      <c r="O203" s="219"/>
      <c r="P203" s="219"/>
      <c r="Q203" s="219"/>
      <c r="R203" s="219"/>
      <c r="S203" s="219"/>
      <c r="T203" s="220"/>
      <c r="AT203" s="221" t="s">
        <v>272</v>
      </c>
      <c r="AU203" s="221" t="s">
        <v>91</v>
      </c>
      <c r="AV203" s="13" t="s">
        <v>89</v>
      </c>
      <c r="AW203" s="13" t="s">
        <v>38</v>
      </c>
      <c r="AX203" s="13" t="s">
        <v>82</v>
      </c>
      <c r="AY203" s="221" t="s">
        <v>262</v>
      </c>
    </row>
    <row r="204" spans="1:65" s="15" customFormat="1" ht="10">
      <c r="B204" s="233"/>
      <c r="C204" s="234"/>
      <c r="D204" s="208" t="s">
        <v>272</v>
      </c>
      <c r="E204" s="235" t="s">
        <v>44</v>
      </c>
      <c r="F204" s="236" t="s">
        <v>89</v>
      </c>
      <c r="G204" s="234"/>
      <c r="H204" s="237">
        <v>1</v>
      </c>
      <c r="I204" s="238"/>
      <c r="J204" s="234"/>
      <c r="K204" s="234"/>
      <c r="L204" s="239"/>
      <c r="M204" s="240"/>
      <c r="N204" s="241"/>
      <c r="O204" s="241"/>
      <c r="P204" s="241"/>
      <c r="Q204" s="241"/>
      <c r="R204" s="241"/>
      <c r="S204" s="241"/>
      <c r="T204" s="242"/>
      <c r="AT204" s="243" t="s">
        <v>272</v>
      </c>
      <c r="AU204" s="243" t="s">
        <v>91</v>
      </c>
      <c r="AV204" s="15" t="s">
        <v>91</v>
      </c>
      <c r="AW204" s="15" t="s">
        <v>38</v>
      </c>
      <c r="AX204" s="15" t="s">
        <v>89</v>
      </c>
      <c r="AY204" s="243" t="s">
        <v>262</v>
      </c>
    </row>
    <row r="205" spans="1:65" s="2" customFormat="1" ht="16.5" customHeight="1">
      <c r="A205" s="37"/>
      <c r="B205" s="38"/>
      <c r="C205" s="255" t="s">
        <v>7</v>
      </c>
      <c r="D205" s="255" t="s">
        <v>633</v>
      </c>
      <c r="E205" s="256" t="s">
        <v>7883</v>
      </c>
      <c r="F205" s="257" t="s">
        <v>7884</v>
      </c>
      <c r="G205" s="258" t="s">
        <v>518</v>
      </c>
      <c r="H205" s="259">
        <v>3</v>
      </c>
      <c r="I205" s="260"/>
      <c r="J205" s="261">
        <f>ROUND(I205*H205,2)</f>
        <v>0</v>
      </c>
      <c r="K205" s="257" t="s">
        <v>268</v>
      </c>
      <c r="L205" s="262"/>
      <c r="M205" s="263" t="s">
        <v>44</v>
      </c>
      <c r="N205" s="264" t="s">
        <v>53</v>
      </c>
      <c r="O205" s="67"/>
      <c r="P205" s="204">
        <f>O205*H205</f>
        <v>0</v>
      </c>
      <c r="Q205" s="204">
        <v>2.5000000000000001E-3</v>
      </c>
      <c r="R205" s="204">
        <f>Q205*H205</f>
        <v>7.4999999999999997E-3</v>
      </c>
      <c r="S205" s="204">
        <v>0</v>
      </c>
      <c r="T205" s="205">
        <f>S205*H205</f>
        <v>0</v>
      </c>
      <c r="U205" s="37"/>
      <c r="V205" s="37"/>
      <c r="W205" s="37"/>
      <c r="X205" s="37"/>
      <c r="Y205" s="37"/>
      <c r="Z205" s="37"/>
      <c r="AA205" s="37"/>
      <c r="AB205" s="37"/>
      <c r="AC205" s="37"/>
      <c r="AD205" s="37"/>
      <c r="AE205" s="37"/>
      <c r="AR205" s="206" t="s">
        <v>351</v>
      </c>
      <c r="AT205" s="206" t="s">
        <v>633</v>
      </c>
      <c r="AU205" s="206" t="s">
        <v>91</v>
      </c>
      <c r="AY205" s="19" t="s">
        <v>262</v>
      </c>
      <c r="BE205" s="207">
        <f>IF(N205="základní",J205,0)</f>
        <v>0</v>
      </c>
      <c r="BF205" s="207">
        <f>IF(N205="snížená",J205,0)</f>
        <v>0</v>
      </c>
      <c r="BG205" s="207">
        <f>IF(N205="zákl. přenesená",J205,0)</f>
        <v>0</v>
      </c>
      <c r="BH205" s="207">
        <f>IF(N205="sníž. přenesená",J205,0)</f>
        <v>0</v>
      </c>
      <c r="BI205" s="207">
        <f>IF(N205="nulová",J205,0)</f>
        <v>0</v>
      </c>
      <c r="BJ205" s="19" t="s">
        <v>89</v>
      </c>
      <c r="BK205" s="207">
        <f>ROUND(I205*H205,2)</f>
        <v>0</v>
      </c>
      <c r="BL205" s="19" t="s">
        <v>104</v>
      </c>
      <c r="BM205" s="206" t="s">
        <v>7885</v>
      </c>
    </row>
    <row r="206" spans="1:65" s="13" customFormat="1" ht="10">
      <c r="B206" s="212"/>
      <c r="C206" s="213"/>
      <c r="D206" s="208" t="s">
        <v>272</v>
      </c>
      <c r="E206" s="214" t="s">
        <v>44</v>
      </c>
      <c r="F206" s="215" t="s">
        <v>7886</v>
      </c>
      <c r="G206" s="213"/>
      <c r="H206" s="214" t="s">
        <v>44</v>
      </c>
      <c r="I206" s="216"/>
      <c r="J206" s="213"/>
      <c r="K206" s="213"/>
      <c r="L206" s="217"/>
      <c r="M206" s="218"/>
      <c r="N206" s="219"/>
      <c r="O206" s="219"/>
      <c r="P206" s="219"/>
      <c r="Q206" s="219"/>
      <c r="R206" s="219"/>
      <c r="S206" s="219"/>
      <c r="T206" s="220"/>
      <c r="AT206" s="221" t="s">
        <v>272</v>
      </c>
      <c r="AU206" s="221" t="s">
        <v>91</v>
      </c>
      <c r="AV206" s="13" t="s">
        <v>89</v>
      </c>
      <c r="AW206" s="13" t="s">
        <v>38</v>
      </c>
      <c r="AX206" s="13" t="s">
        <v>82</v>
      </c>
      <c r="AY206" s="221" t="s">
        <v>262</v>
      </c>
    </row>
    <row r="207" spans="1:65" s="15" customFormat="1" ht="10">
      <c r="B207" s="233"/>
      <c r="C207" s="234"/>
      <c r="D207" s="208" t="s">
        <v>272</v>
      </c>
      <c r="E207" s="235" t="s">
        <v>44</v>
      </c>
      <c r="F207" s="236" t="s">
        <v>97</v>
      </c>
      <c r="G207" s="234"/>
      <c r="H207" s="237">
        <v>3</v>
      </c>
      <c r="I207" s="238"/>
      <c r="J207" s="234"/>
      <c r="K207" s="234"/>
      <c r="L207" s="239"/>
      <c r="M207" s="240"/>
      <c r="N207" s="241"/>
      <c r="O207" s="241"/>
      <c r="P207" s="241"/>
      <c r="Q207" s="241"/>
      <c r="R207" s="241"/>
      <c r="S207" s="241"/>
      <c r="T207" s="242"/>
      <c r="AT207" s="243" t="s">
        <v>272</v>
      </c>
      <c r="AU207" s="243" t="s">
        <v>91</v>
      </c>
      <c r="AV207" s="15" t="s">
        <v>91</v>
      </c>
      <c r="AW207" s="15" t="s">
        <v>38</v>
      </c>
      <c r="AX207" s="15" t="s">
        <v>89</v>
      </c>
      <c r="AY207" s="243" t="s">
        <v>262</v>
      </c>
    </row>
    <row r="208" spans="1:65" s="2" customFormat="1" ht="16.5" customHeight="1">
      <c r="A208" s="37"/>
      <c r="B208" s="38"/>
      <c r="C208" s="255" t="s">
        <v>496</v>
      </c>
      <c r="D208" s="255" t="s">
        <v>633</v>
      </c>
      <c r="E208" s="256" t="s">
        <v>7887</v>
      </c>
      <c r="F208" s="257" t="s">
        <v>7888</v>
      </c>
      <c r="G208" s="258" t="s">
        <v>518</v>
      </c>
      <c r="H208" s="259">
        <v>2</v>
      </c>
      <c r="I208" s="260"/>
      <c r="J208" s="261">
        <f>ROUND(I208*H208,2)</f>
        <v>0</v>
      </c>
      <c r="K208" s="257" t="s">
        <v>44</v>
      </c>
      <c r="L208" s="262"/>
      <c r="M208" s="263" t="s">
        <v>44</v>
      </c>
      <c r="N208" s="264" t="s">
        <v>53</v>
      </c>
      <c r="O208" s="67"/>
      <c r="P208" s="204">
        <f>O208*H208</f>
        <v>0</v>
      </c>
      <c r="Q208" s="204">
        <v>7.7000000000000002E-3</v>
      </c>
      <c r="R208" s="204">
        <f>Q208*H208</f>
        <v>1.54E-2</v>
      </c>
      <c r="S208" s="204">
        <v>0</v>
      </c>
      <c r="T208" s="205">
        <f>S208*H208</f>
        <v>0</v>
      </c>
      <c r="U208" s="37"/>
      <c r="V208" s="37"/>
      <c r="W208" s="37"/>
      <c r="X208" s="37"/>
      <c r="Y208" s="37"/>
      <c r="Z208" s="37"/>
      <c r="AA208" s="37"/>
      <c r="AB208" s="37"/>
      <c r="AC208" s="37"/>
      <c r="AD208" s="37"/>
      <c r="AE208" s="37"/>
      <c r="AR208" s="206" t="s">
        <v>351</v>
      </c>
      <c r="AT208" s="206" t="s">
        <v>633</v>
      </c>
      <c r="AU208" s="206" t="s">
        <v>91</v>
      </c>
      <c r="AY208" s="19" t="s">
        <v>262</v>
      </c>
      <c r="BE208" s="207">
        <f>IF(N208="základní",J208,0)</f>
        <v>0</v>
      </c>
      <c r="BF208" s="207">
        <f>IF(N208="snížená",J208,0)</f>
        <v>0</v>
      </c>
      <c r="BG208" s="207">
        <f>IF(N208="zákl. přenesená",J208,0)</f>
        <v>0</v>
      </c>
      <c r="BH208" s="207">
        <f>IF(N208="sníž. přenesená",J208,0)</f>
        <v>0</v>
      </c>
      <c r="BI208" s="207">
        <f>IF(N208="nulová",J208,0)</f>
        <v>0</v>
      </c>
      <c r="BJ208" s="19" t="s">
        <v>89</v>
      </c>
      <c r="BK208" s="207">
        <f>ROUND(I208*H208,2)</f>
        <v>0</v>
      </c>
      <c r="BL208" s="19" t="s">
        <v>104</v>
      </c>
      <c r="BM208" s="206" t="s">
        <v>7889</v>
      </c>
    </row>
    <row r="209" spans="1:65" s="13" customFormat="1" ht="10">
      <c r="B209" s="212"/>
      <c r="C209" s="213"/>
      <c r="D209" s="208" t="s">
        <v>272</v>
      </c>
      <c r="E209" s="214" t="s">
        <v>44</v>
      </c>
      <c r="F209" s="215" t="s">
        <v>7890</v>
      </c>
      <c r="G209" s="213"/>
      <c r="H209" s="214" t="s">
        <v>44</v>
      </c>
      <c r="I209" s="216"/>
      <c r="J209" s="213"/>
      <c r="K209" s="213"/>
      <c r="L209" s="217"/>
      <c r="M209" s="218"/>
      <c r="N209" s="219"/>
      <c r="O209" s="219"/>
      <c r="P209" s="219"/>
      <c r="Q209" s="219"/>
      <c r="R209" s="219"/>
      <c r="S209" s="219"/>
      <c r="T209" s="220"/>
      <c r="AT209" s="221" t="s">
        <v>272</v>
      </c>
      <c r="AU209" s="221" t="s">
        <v>91</v>
      </c>
      <c r="AV209" s="13" t="s">
        <v>89</v>
      </c>
      <c r="AW209" s="13" t="s">
        <v>38</v>
      </c>
      <c r="AX209" s="13" t="s">
        <v>82</v>
      </c>
      <c r="AY209" s="221" t="s">
        <v>262</v>
      </c>
    </row>
    <row r="210" spans="1:65" s="15" customFormat="1" ht="10">
      <c r="B210" s="233"/>
      <c r="C210" s="234"/>
      <c r="D210" s="208" t="s">
        <v>272</v>
      </c>
      <c r="E210" s="235" t="s">
        <v>44</v>
      </c>
      <c r="F210" s="236" t="s">
        <v>1319</v>
      </c>
      <c r="G210" s="234"/>
      <c r="H210" s="237">
        <v>2</v>
      </c>
      <c r="I210" s="238"/>
      <c r="J210" s="234"/>
      <c r="K210" s="234"/>
      <c r="L210" s="239"/>
      <c r="M210" s="240"/>
      <c r="N210" s="241"/>
      <c r="O210" s="241"/>
      <c r="P210" s="241"/>
      <c r="Q210" s="241"/>
      <c r="R210" s="241"/>
      <c r="S210" s="241"/>
      <c r="T210" s="242"/>
      <c r="AT210" s="243" t="s">
        <v>272</v>
      </c>
      <c r="AU210" s="243" t="s">
        <v>91</v>
      </c>
      <c r="AV210" s="15" t="s">
        <v>91</v>
      </c>
      <c r="AW210" s="15" t="s">
        <v>38</v>
      </c>
      <c r="AX210" s="15" t="s">
        <v>89</v>
      </c>
      <c r="AY210" s="243" t="s">
        <v>262</v>
      </c>
    </row>
    <row r="211" spans="1:65" s="2" customFormat="1" ht="16.5" customHeight="1">
      <c r="A211" s="37"/>
      <c r="B211" s="38"/>
      <c r="C211" s="255" t="s">
        <v>511</v>
      </c>
      <c r="D211" s="255" t="s">
        <v>633</v>
      </c>
      <c r="E211" s="256" t="s">
        <v>7891</v>
      </c>
      <c r="F211" s="257" t="s">
        <v>7892</v>
      </c>
      <c r="G211" s="258" t="s">
        <v>518</v>
      </c>
      <c r="H211" s="259">
        <v>1</v>
      </c>
      <c r="I211" s="260"/>
      <c r="J211" s="261">
        <f>ROUND(I211*H211,2)</f>
        <v>0</v>
      </c>
      <c r="K211" s="257" t="s">
        <v>268</v>
      </c>
      <c r="L211" s="262"/>
      <c r="M211" s="263" t="s">
        <v>44</v>
      </c>
      <c r="N211" s="264" t="s">
        <v>53</v>
      </c>
      <c r="O211" s="67"/>
      <c r="P211" s="204">
        <f>O211*H211</f>
        <v>0</v>
      </c>
      <c r="Q211" s="204">
        <v>5.0000000000000001E-3</v>
      </c>
      <c r="R211" s="204">
        <f>Q211*H211</f>
        <v>5.0000000000000001E-3</v>
      </c>
      <c r="S211" s="204">
        <v>0</v>
      </c>
      <c r="T211" s="205">
        <f>S211*H211</f>
        <v>0</v>
      </c>
      <c r="U211" s="37"/>
      <c r="V211" s="37"/>
      <c r="W211" s="37"/>
      <c r="X211" s="37"/>
      <c r="Y211" s="37"/>
      <c r="Z211" s="37"/>
      <c r="AA211" s="37"/>
      <c r="AB211" s="37"/>
      <c r="AC211" s="37"/>
      <c r="AD211" s="37"/>
      <c r="AE211" s="37"/>
      <c r="AR211" s="206" t="s">
        <v>351</v>
      </c>
      <c r="AT211" s="206" t="s">
        <v>633</v>
      </c>
      <c r="AU211" s="206" t="s">
        <v>91</v>
      </c>
      <c r="AY211" s="19" t="s">
        <v>262</v>
      </c>
      <c r="BE211" s="207">
        <f>IF(N211="základní",J211,0)</f>
        <v>0</v>
      </c>
      <c r="BF211" s="207">
        <f>IF(N211="snížená",J211,0)</f>
        <v>0</v>
      </c>
      <c r="BG211" s="207">
        <f>IF(N211="zákl. přenesená",J211,0)</f>
        <v>0</v>
      </c>
      <c r="BH211" s="207">
        <f>IF(N211="sníž. přenesená",J211,0)</f>
        <v>0</v>
      </c>
      <c r="BI211" s="207">
        <f>IF(N211="nulová",J211,0)</f>
        <v>0</v>
      </c>
      <c r="BJ211" s="19" t="s">
        <v>89</v>
      </c>
      <c r="BK211" s="207">
        <f>ROUND(I211*H211,2)</f>
        <v>0</v>
      </c>
      <c r="BL211" s="19" t="s">
        <v>104</v>
      </c>
      <c r="BM211" s="206" t="s">
        <v>7893</v>
      </c>
    </row>
    <row r="212" spans="1:65" s="13" customFormat="1" ht="10">
      <c r="B212" s="212"/>
      <c r="C212" s="213"/>
      <c r="D212" s="208" t="s">
        <v>272</v>
      </c>
      <c r="E212" s="214" t="s">
        <v>44</v>
      </c>
      <c r="F212" s="215" t="s">
        <v>7894</v>
      </c>
      <c r="G212" s="213"/>
      <c r="H212" s="214" t="s">
        <v>44</v>
      </c>
      <c r="I212" s="216"/>
      <c r="J212" s="213"/>
      <c r="K212" s="213"/>
      <c r="L212" s="217"/>
      <c r="M212" s="218"/>
      <c r="N212" s="219"/>
      <c r="O212" s="219"/>
      <c r="P212" s="219"/>
      <c r="Q212" s="219"/>
      <c r="R212" s="219"/>
      <c r="S212" s="219"/>
      <c r="T212" s="220"/>
      <c r="AT212" s="221" t="s">
        <v>272</v>
      </c>
      <c r="AU212" s="221" t="s">
        <v>91</v>
      </c>
      <c r="AV212" s="13" t="s">
        <v>89</v>
      </c>
      <c r="AW212" s="13" t="s">
        <v>38</v>
      </c>
      <c r="AX212" s="13" t="s">
        <v>82</v>
      </c>
      <c r="AY212" s="221" t="s">
        <v>262</v>
      </c>
    </row>
    <row r="213" spans="1:65" s="15" customFormat="1" ht="10">
      <c r="B213" s="233"/>
      <c r="C213" s="234"/>
      <c r="D213" s="208" t="s">
        <v>272</v>
      </c>
      <c r="E213" s="235" t="s">
        <v>44</v>
      </c>
      <c r="F213" s="236" t="s">
        <v>89</v>
      </c>
      <c r="G213" s="234"/>
      <c r="H213" s="237">
        <v>1</v>
      </c>
      <c r="I213" s="238"/>
      <c r="J213" s="234"/>
      <c r="K213" s="234"/>
      <c r="L213" s="239"/>
      <c r="M213" s="240"/>
      <c r="N213" s="241"/>
      <c r="O213" s="241"/>
      <c r="P213" s="241"/>
      <c r="Q213" s="241"/>
      <c r="R213" s="241"/>
      <c r="S213" s="241"/>
      <c r="T213" s="242"/>
      <c r="AT213" s="243" t="s">
        <v>272</v>
      </c>
      <c r="AU213" s="243" t="s">
        <v>91</v>
      </c>
      <c r="AV213" s="15" t="s">
        <v>91</v>
      </c>
      <c r="AW213" s="15" t="s">
        <v>38</v>
      </c>
      <c r="AX213" s="15" t="s">
        <v>89</v>
      </c>
      <c r="AY213" s="243" t="s">
        <v>262</v>
      </c>
    </row>
    <row r="214" spans="1:65" s="2" customFormat="1" ht="16.5" customHeight="1">
      <c r="A214" s="37"/>
      <c r="B214" s="38"/>
      <c r="C214" s="255" t="s">
        <v>515</v>
      </c>
      <c r="D214" s="255" t="s">
        <v>633</v>
      </c>
      <c r="E214" s="256" t="s">
        <v>7895</v>
      </c>
      <c r="F214" s="257" t="s">
        <v>7896</v>
      </c>
      <c r="G214" s="258" t="s">
        <v>518</v>
      </c>
      <c r="H214" s="259">
        <v>1</v>
      </c>
      <c r="I214" s="260"/>
      <c r="J214" s="261">
        <f>ROUND(I214*H214,2)</f>
        <v>0</v>
      </c>
      <c r="K214" s="257" t="s">
        <v>268</v>
      </c>
      <c r="L214" s="262"/>
      <c r="M214" s="263" t="s">
        <v>44</v>
      </c>
      <c r="N214" s="264" t="s">
        <v>53</v>
      </c>
      <c r="O214" s="67"/>
      <c r="P214" s="204">
        <f>O214*H214</f>
        <v>0</v>
      </c>
      <c r="Q214" s="204">
        <v>2.5000000000000001E-3</v>
      </c>
      <c r="R214" s="204">
        <f>Q214*H214</f>
        <v>2.5000000000000001E-3</v>
      </c>
      <c r="S214" s="204">
        <v>0</v>
      </c>
      <c r="T214" s="205">
        <f>S214*H214</f>
        <v>0</v>
      </c>
      <c r="U214" s="37"/>
      <c r="V214" s="37"/>
      <c r="W214" s="37"/>
      <c r="X214" s="37"/>
      <c r="Y214" s="37"/>
      <c r="Z214" s="37"/>
      <c r="AA214" s="37"/>
      <c r="AB214" s="37"/>
      <c r="AC214" s="37"/>
      <c r="AD214" s="37"/>
      <c r="AE214" s="37"/>
      <c r="AR214" s="206" t="s">
        <v>351</v>
      </c>
      <c r="AT214" s="206" t="s">
        <v>633</v>
      </c>
      <c r="AU214" s="206" t="s">
        <v>91</v>
      </c>
      <c r="AY214" s="19" t="s">
        <v>262</v>
      </c>
      <c r="BE214" s="207">
        <f>IF(N214="základní",J214,0)</f>
        <v>0</v>
      </c>
      <c r="BF214" s="207">
        <f>IF(N214="snížená",J214,0)</f>
        <v>0</v>
      </c>
      <c r="BG214" s="207">
        <f>IF(N214="zákl. přenesená",J214,0)</f>
        <v>0</v>
      </c>
      <c r="BH214" s="207">
        <f>IF(N214="sníž. přenesená",J214,0)</f>
        <v>0</v>
      </c>
      <c r="BI214" s="207">
        <f>IF(N214="nulová",J214,0)</f>
        <v>0</v>
      </c>
      <c r="BJ214" s="19" t="s">
        <v>89</v>
      </c>
      <c r="BK214" s="207">
        <f>ROUND(I214*H214,2)</f>
        <v>0</v>
      </c>
      <c r="BL214" s="19" t="s">
        <v>104</v>
      </c>
      <c r="BM214" s="206" t="s">
        <v>7897</v>
      </c>
    </row>
    <row r="215" spans="1:65" s="13" customFormat="1" ht="10">
      <c r="B215" s="212"/>
      <c r="C215" s="213"/>
      <c r="D215" s="208" t="s">
        <v>272</v>
      </c>
      <c r="E215" s="214" t="s">
        <v>44</v>
      </c>
      <c r="F215" s="215" t="s">
        <v>7898</v>
      </c>
      <c r="G215" s="213"/>
      <c r="H215" s="214" t="s">
        <v>44</v>
      </c>
      <c r="I215" s="216"/>
      <c r="J215" s="213"/>
      <c r="K215" s="213"/>
      <c r="L215" s="217"/>
      <c r="M215" s="218"/>
      <c r="N215" s="219"/>
      <c r="O215" s="219"/>
      <c r="P215" s="219"/>
      <c r="Q215" s="219"/>
      <c r="R215" s="219"/>
      <c r="S215" s="219"/>
      <c r="T215" s="220"/>
      <c r="AT215" s="221" t="s">
        <v>272</v>
      </c>
      <c r="AU215" s="221" t="s">
        <v>91</v>
      </c>
      <c r="AV215" s="13" t="s">
        <v>89</v>
      </c>
      <c r="AW215" s="13" t="s">
        <v>38</v>
      </c>
      <c r="AX215" s="13" t="s">
        <v>82</v>
      </c>
      <c r="AY215" s="221" t="s">
        <v>262</v>
      </c>
    </row>
    <row r="216" spans="1:65" s="15" customFormat="1" ht="10">
      <c r="B216" s="233"/>
      <c r="C216" s="234"/>
      <c r="D216" s="208" t="s">
        <v>272</v>
      </c>
      <c r="E216" s="235" t="s">
        <v>44</v>
      </c>
      <c r="F216" s="236" t="s">
        <v>89</v>
      </c>
      <c r="G216" s="234"/>
      <c r="H216" s="237">
        <v>1</v>
      </c>
      <c r="I216" s="238"/>
      <c r="J216" s="234"/>
      <c r="K216" s="234"/>
      <c r="L216" s="239"/>
      <c r="M216" s="240"/>
      <c r="N216" s="241"/>
      <c r="O216" s="241"/>
      <c r="P216" s="241"/>
      <c r="Q216" s="241"/>
      <c r="R216" s="241"/>
      <c r="S216" s="241"/>
      <c r="T216" s="242"/>
      <c r="AT216" s="243" t="s">
        <v>272</v>
      </c>
      <c r="AU216" s="243" t="s">
        <v>91</v>
      </c>
      <c r="AV216" s="15" t="s">
        <v>91</v>
      </c>
      <c r="AW216" s="15" t="s">
        <v>38</v>
      </c>
      <c r="AX216" s="15" t="s">
        <v>89</v>
      </c>
      <c r="AY216" s="243" t="s">
        <v>262</v>
      </c>
    </row>
    <row r="217" spans="1:65" s="2" customFormat="1" ht="16.5" customHeight="1">
      <c r="A217" s="37"/>
      <c r="B217" s="38"/>
      <c r="C217" s="255" t="s">
        <v>523</v>
      </c>
      <c r="D217" s="255" t="s">
        <v>633</v>
      </c>
      <c r="E217" s="256" t="s">
        <v>7899</v>
      </c>
      <c r="F217" s="257" t="s">
        <v>7900</v>
      </c>
      <c r="G217" s="258" t="s">
        <v>518</v>
      </c>
      <c r="H217" s="259">
        <v>1</v>
      </c>
      <c r="I217" s="260"/>
      <c r="J217" s="261">
        <f>ROUND(I217*H217,2)</f>
        <v>0</v>
      </c>
      <c r="K217" s="257" t="s">
        <v>268</v>
      </c>
      <c r="L217" s="262"/>
      <c r="M217" s="263" t="s">
        <v>44</v>
      </c>
      <c r="N217" s="264" t="s">
        <v>53</v>
      </c>
      <c r="O217" s="67"/>
      <c r="P217" s="204">
        <f>O217*H217</f>
        <v>0</v>
      </c>
      <c r="Q217" s="204">
        <v>1.6999999999999999E-3</v>
      </c>
      <c r="R217" s="204">
        <f>Q217*H217</f>
        <v>1.6999999999999999E-3</v>
      </c>
      <c r="S217" s="204">
        <v>0</v>
      </c>
      <c r="T217" s="205">
        <f>S217*H217</f>
        <v>0</v>
      </c>
      <c r="U217" s="37"/>
      <c r="V217" s="37"/>
      <c r="W217" s="37"/>
      <c r="X217" s="37"/>
      <c r="Y217" s="37"/>
      <c r="Z217" s="37"/>
      <c r="AA217" s="37"/>
      <c r="AB217" s="37"/>
      <c r="AC217" s="37"/>
      <c r="AD217" s="37"/>
      <c r="AE217" s="37"/>
      <c r="AR217" s="206" t="s">
        <v>351</v>
      </c>
      <c r="AT217" s="206" t="s">
        <v>633</v>
      </c>
      <c r="AU217" s="206" t="s">
        <v>91</v>
      </c>
      <c r="AY217" s="19" t="s">
        <v>262</v>
      </c>
      <c r="BE217" s="207">
        <f>IF(N217="základní",J217,0)</f>
        <v>0</v>
      </c>
      <c r="BF217" s="207">
        <f>IF(N217="snížená",J217,0)</f>
        <v>0</v>
      </c>
      <c r="BG217" s="207">
        <f>IF(N217="zákl. přenesená",J217,0)</f>
        <v>0</v>
      </c>
      <c r="BH217" s="207">
        <f>IF(N217="sníž. přenesená",J217,0)</f>
        <v>0</v>
      </c>
      <c r="BI217" s="207">
        <f>IF(N217="nulová",J217,0)</f>
        <v>0</v>
      </c>
      <c r="BJ217" s="19" t="s">
        <v>89</v>
      </c>
      <c r="BK217" s="207">
        <f>ROUND(I217*H217,2)</f>
        <v>0</v>
      </c>
      <c r="BL217" s="19" t="s">
        <v>104</v>
      </c>
      <c r="BM217" s="206" t="s">
        <v>7901</v>
      </c>
    </row>
    <row r="218" spans="1:65" s="13" customFormat="1" ht="10">
      <c r="B218" s="212"/>
      <c r="C218" s="213"/>
      <c r="D218" s="208" t="s">
        <v>272</v>
      </c>
      <c r="E218" s="214" t="s">
        <v>44</v>
      </c>
      <c r="F218" s="215" t="s">
        <v>7902</v>
      </c>
      <c r="G218" s="213"/>
      <c r="H218" s="214" t="s">
        <v>44</v>
      </c>
      <c r="I218" s="216"/>
      <c r="J218" s="213"/>
      <c r="K218" s="213"/>
      <c r="L218" s="217"/>
      <c r="M218" s="218"/>
      <c r="N218" s="219"/>
      <c r="O218" s="219"/>
      <c r="P218" s="219"/>
      <c r="Q218" s="219"/>
      <c r="R218" s="219"/>
      <c r="S218" s="219"/>
      <c r="T218" s="220"/>
      <c r="AT218" s="221" t="s">
        <v>272</v>
      </c>
      <c r="AU218" s="221" t="s">
        <v>91</v>
      </c>
      <c r="AV218" s="13" t="s">
        <v>89</v>
      </c>
      <c r="AW218" s="13" t="s">
        <v>38</v>
      </c>
      <c r="AX218" s="13" t="s">
        <v>82</v>
      </c>
      <c r="AY218" s="221" t="s">
        <v>262</v>
      </c>
    </row>
    <row r="219" spans="1:65" s="15" customFormat="1" ht="10">
      <c r="B219" s="233"/>
      <c r="C219" s="234"/>
      <c r="D219" s="208" t="s">
        <v>272</v>
      </c>
      <c r="E219" s="235" t="s">
        <v>44</v>
      </c>
      <c r="F219" s="236" t="s">
        <v>89</v>
      </c>
      <c r="G219" s="234"/>
      <c r="H219" s="237">
        <v>1</v>
      </c>
      <c r="I219" s="238"/>
      <c r="J219" s="234"/>
      <c r="K219" s="234"/>
      <c r="L219" s="239"/>
      <c r="M219" s="240"/>
      <c r="N219" s="241"/>
      <c r="O219" s="241"/>
      <c r="P219" s="241"/>
      <c r="Q219" s="241"/>
      <c r="R219" s="241"/>
      <c r="S219" s="241"/>
      <c r="T219" s="242"/>
      <c r="AT219" s="243" t="s">
        <v>272</v>
      </c>
      <c r="AU219" s="243" t="s">
        <v>91</v>
      </c>
      <c r="AV219" s="15" t="s">
        <v>91</v>
      </c>
      <c r="AW219" s="15" t="s">
        <v>38</v>
      </c>
      <c r="AX219" s="15" t="s">
        <v>89</v>
      </c>
      <c r="AY219" s="243" t="s">
        <v>262</v>
      </c>
    </row>
    <row r="220" spans="1:65" s="2" customFormat="1" ht="16.5" customHeight="1">
      <c r="A220" s="37"/>
      <c r="B220" s="38"/>
      <c r="C220" s="195" t="s">
        <v>529</v>
      </c>
      <c r="D220" s="195" t="s">
        <v>264</v>
      </c>
      <c r="E220" s="196" t="s">
        <v>7903</v>
      </c>
      <c r="F220" s="197" t="s">
        <v>7904</v>
      </c>
      <c r="G220" s="198" t="s">
        <v>518</v>
      </c>
      <c r="H220" s="199">
        <v>5</v>
      </c>
      <c r="I220" s="200"/>
      <c r="J220" s="201">
        <f>ROUND(I220*H220,2)</f>
        <v>0</v>
      </c>
      <c r="K220" s="197" t="s">
        <v>268</v>
      </c>
      <c r="L220" s="42"/>
      <c r="M220" s="202" t="s">
        <v>44</v>
      </c>
      <c r="N220" s="203" t="s">
        <v>53</v>
      </c>
      <c r="O220" s="67"/>
      <c r="P220" s="204">
        <f>O220*H220</f>
        <v>0</v>
      </c>
      <c r="Q220" s="204">
        <v>0.10940999999999999</v>
      </c>
      <c r="R220" s="204">
        <f>Q220*H220</f>
        <v>0.54704999999999993</v>
      </c>
      <c r="S220" s="204">
        <v>0</v>
      </c>
      <c r="T220" s="205">
        <f>S220*H220</f>
        <v>0</v>
      </c>
      <c r="U220" s="37"/>
      <c r="V220" s="37"/>
      <c r="W220" s="37"/>
      <c r="X220" s="37"/>
      <c r="Y220" s="37"/>
      <c r="Z220" s="37"/>
      <c r="AA220" s="37"/>
      <c r="AB220" s="37"/>
      <c r="AC220" s="37"/>
      <c r="AD220" s="37"/>
      <c r="AE220" s="37"/>
      <c r="AR220" s="206" t="s">
        <v>104</v>
      </c>
      <c r="AT220" s="206" t="s">
        <v>264</v>
      </c>
      <c r="AU220" s="206" t="s">
        <v>91</v>
      </c>
      <c r="AY220" s="19" t="s">
        <v>262</v>
      </c>
      <c r="BE220" s="207">
        <f>IF(N220="základní",J220,0)</f>
        <v>0</v>
      </c>
      <c r="BF220" s="207">
        <f>IF(N220="snížená",J220,0)</f>
        <v>0</v>
      </c>
      <c r="BG220" s="207">
        <f>IF(N220="zákl. přenesená",J220,0)</f>
        <v>0</v>
      </c>
      <c r="BH220" s="207">
        <f>IF(N220="sníž. přenesená",J220,0)</f>
        <v>0</v>
      </c>
      <c r="BI220" s="207">
        <f>IF(N220="nulová",J220,0)</f>
        <v>0</v>
      </c>
      <c r="BJ220" s="19" t="s">
        <v>89</v>
      </c>
      <c r="BK220" s="207">
        <f>ROUND(I220*H220,2)</f>
        <v>0</v>
      </c>
      <c r="BL220" s="19" t="s">
        <v>104</v>
      </c>
      <c r="BM220" s="206" t="s">
        <v>7905</v>
      </c>
    </row>
    <row r="221" spans="1:65" s="2" customFormat="1" ht="90">
      <c r="A221" s="37"/>
      <c r="B221" s="38"/>
      <c r="C221" s="39"/>
      <c r="D221" s="208" t="s">
        <v>270</v>
      </c>
      <c r="E221" s="39"/>
      <c r="F221" s="209" t="s">
        <v>7906</v>
      </c>
      <c r="G221" s="39"/>
      <c r="H221" s="39"/>
      <c r="I221" s="118"/>
      <c r="J221" s="39"/>
      <c r="K221" s="39"/>
      <c r="L221" s="42"/>
      <c r="M221" s="210"/>
      <c r="N221" s="211"/>
      <c r="O221" s="67"/>
      <c r="P221" s="67"/>
      <c r="Q221" s="67"/>
      <c r="R221" s="67"/>
      <c r="S221" s="67"/>
      <c r="T221" s="68"/>
      <c r="U221" s="37"/>
      <c r="V221" s="37"/>
      <c r="W221" s="37"/>
      <c r="X221" s="37"/>
      <c r="Y221" s="37"/>
      <c r="Z221" s="37"/>
      <c r="AA221" s="37"/>
      <c r="AB221" s="37"/>
      <c r="AC221" s="37"/>
      <c r="AD221" s="37"/>
      <c r="AE221" s="37"/>
      <c r="AT221" s="19" t="s">
        <v>270</v>
      </c>
      <c r="AU221" s="19" t="s">
        <v>91</v>
      </c>
    </row>
    <row r="222" spans="1:65" s="2" customFormat="1" ht="16.5" customHeight="1">
      <c r="A222" s="37"/>
      <c r="B222" s="38"/>
      <c r="C222" s="255" t="s">
        <v>539</v>
      </c>
      <c r="D222" s="255" t="s">
        <v>633</v>
      </c>
      <c r="E222" s="256" t="s">
        <v>7907</v>
      </c>
      <c r="F222" s="257" t="s">
        <v>7908</v>
      </c>
      <c r="G222" s="258" t="s">
        <v>518</v>
      </c>
      <c r="H222" s="259">
        <v>5</v>
      </c>
      <c r="I222" s="260"/>
      <c r="J222" s="261">
        <f>ROUND(I222*H222,2)</f>
        <v>0</v>
      </c>
      <c r="K222" s="257" t="s">
        <v>268</v>
      </c>
      <c r="L222" s="262"/>
      <c r="M222" s="263" t="s">
        <v>44</v>
      </c>
      <c r="N222" s="264" t="s">
        <v>53</v>
      </c>
      <c r="O222" s="67"/>
      <c r="P222" s="204">
        <f>O222*H222</f>
        <v>0</v>
      </c>
      <c r="Q222" s="204">
        <v>6.1000000000000004E-3</v>
      </c>
      <c r="R222" s="204">
        <f>Q222*H222</f>
        <v>3.0500000000000003E-2</v>
      </c>
      <c r="S222" s="204">
        <v>0</v>
      </c>
      <c r="T222" s="205">
        <f>S222*H222</f>
        <v>0</v>
      </c>
      <c r="U222" s="37"/>
      <c r="V222" s="37"/>
      <c r="W222" s="37"/>
      <c r="X222" s="37"/>
      <c r="Y222" s="37"/>
      <c r="Z222" s="37"/>
      <c r="AA222" s="37"/>
      <c r="AB222" s="37"/>
      <c r="AC222" s="37"/>
      <c r="AD222" s="37"/>
      <c r="AE222" s="37"/>
      <c r="AR222" s="206" t="s">
        <v>351</v>
      </c>
      <c r="AT222" s="206" t="s">
        <v>633</v>
      </c>
      <c r="AU222" s="206" t="s">
        <v>91</v>
      </c>
      <c r="AY222" s="19" t="s">
        <v>262</v>
      </c>
      <c r="BE222" s="207">
        <f>IF(N222="základní",J222,0)</f>
        <v>0</v>
      </c>
      <c r="BF222" s="207">
        <f>IF(N222="snížená",J222,0)</f>
        <v>0</v>
      </c>
      <c r="BG222" s="207">
        <f>IF(N222="zákl. přenesená",J222,0)</f>
        <v>0</v>
      </c>
      <c r="BH222" s="207">
        <f>IF(N222="sníž. přenesená",J222,0)</f>
        <v>0</v>
      </c>
      <c r="BI222" s="207">
        <f>IF(N222="nulová",J222,0)</f>
        <v>0</v>
      </c>
      <c r="BJ222" s="19" t="s">
        <v>89</v>
      </c>
      <c r="BK222" s="207">
        <f>ROUND(I222*H222,2)</f>
        <v>0</v>
      </c>
      <c r="BL222" s="19" t="s">
        <v>104</v>
      </c>
      <c r="BM222" s="206" t="s">
        <v>7909</v>
      </c>
    </row>
    <row r="223" spans="1:65" s="2" customFormat="1" ht="16.5" customHeight="1">
      <c r="A223" s="37"/>
      <c r="B223" s="38"/>
      <c r="C223" s="195" t="s">
        <v>546</v>
      </c>
      <c r="D223" s="195" t="s">
        <v>264</v>
      </c>
      <c r="E223" s="196" t="s">
        <v>7910</v>
      </c>
      <c r="F223" s="197" t="s">
        <v>7911</v>
      </c>
      <c r="G223" s="198" t="s">
        <v>590</v>
      </c>
      <c r="H223" s="199">
        <v>230</v>
      </c>
      <c r="I223" s="200"/>
      <c r="J223" s="201">
        <f>ROUND(I223*H223,2)</f>
        <v>0</v>
      </c>
      <c r="K223" s="197" t="s">
        <v>268</v>
      </c>
      <c r="L223" s="42"/>
      <c r="M223" s="202" t="s">
        <v>44</v>
      </c>
      <c r="N223" s="203" t="s">
        <v>53</v>
      </c>
      <c r="O223" s="67"/>
      <c r="P223" s="204">
        <f>O223*H223</f>
        <v>0</v>
      </c>
      <c r="Q223" s="204">
        <v>3.3E-4</v>
      </c>
      <c r="R223" s="204">
        <f>Q223*H223</f>
        <v>7.5899999999999995E-2</v>
      </c>
      <c r="S223" s="204">
        <v>0</v>
      </c>
      <c r="T223" s="205">
        <f>S223*H223</f>
        <v>0</v>
      </c>
      <c r="U223" s="37"/>
      <c r="V223" s="37"/>
      <c r="W223" s="37"/>
      <c r="X223" s="37"/>
      <c r="Y223" s="37"/>
      <c r="Z223" s="37"/>
      <c r="AA223" s="37"/>
      <c r="AB223" s="37"/>
      <c r="AC223" s="37"/>
      <c r="AD223" s="37"/>
      <c r="AE223" s="37"/>
      <c r="AR223" s="206" t="s">
        <v>104</v>
      </c>
      <c r="AT223" s="206" t="s">
        <v>264</v>
      </c>
      <c r="AU223" s="206" t="s">
        <v>91</v>
      </c>
      <c r="AY223" s="19" t="s">
        <v>262</v>
      </c>
      <c r="BE223" s="207">
        <f>IF(N223="základní",J223,0)</f>
        <v>0</v>
      </c>
      <c r="BF223" s="207">
        <f>IF(N223="snížená",J223,0)</f>
        <v>0</v>
      </c>
      <c r="BG223" s="207">
        <f>IF(N223="zákl. přenesená",J223,0)</f>
        <v>0</v>
      </c>
      <c r="BH223" s="207">
        <f>IF(N223="sníž. přenesená",J223,0)</f>
        <v>0</v>
      </c>
      <c r="BI223" s="207">
        <f>IF(N223="nulová",J223,0)</f>
        <v>0</v>
      </c>
      <c r="BJ223" s="19" t="s">
        <v>89</v>
      </c>
      <c r="BK223" s="207">
        <f>ROUND(I223*H223,2)</f>
        <v>0</v>
      </c>
      <c r="BL223" s="19" t="s">
        <v>104</v>
      </c>
      <c r="BM223" s="206" t="s">
        <v>7912</v>
      </c>
    </row>
    <row r="224" spans="1:65" s="2" customFormat="1" ht="99">
      <c r="A224" s="37"/>
      <c r="B224" s="38"/>
      <c r="C224" s="39"/>
      <c r="D224" s="208" t="s">
        <v>270</v>
      </c>
      <c r="E224" s="39"/>
      <c r="F224" s="209" t="s">
        <v>7913</v>
      </c>
      <c r="G224" s="39"/>
      <c r="H224" s="39"/>
      <c r="I224" s="118"/>
      <c r="J224" s="39"/>
      <c r="K224" s="39"/>
      <c r="L224" s="42"/>
      <c r="M224" s="210"/>
      <c r="N224" s="211"/>
      <c r="O224" s="67"/>
      <c r="P224" s="67"/>
      <c r="Q224" s="67"/>
      <c r="R224" s="67"/>
      <c r="S224" s="67"/>
      <c r="T224" s="68"/>
      <c r="U224" s="37"/>
      <c r="V224" s="37"/>
      <c r="W224" s="37"/>
      <c r="X224" s="37"/>
      <c r="Y224" s="37"/>
      <c r="Z224" s="37"/>
      <c r="AA224" s="37"/>
      <c r="AB224" s="37"/>
      <c r="AC224" s="37"/>
      <c r="AD224" s="37"/>
      <c r="AE224" s="37"/>
      <c r="AT224" s="19" t="s">
        <v>270</v>
      </c>
      <c r="AU224" s="19" t="s">
        <v>91</v>
      </c>
    </row>
    <row r="225" spans="1:65" s="13" customFormat="1" ht="10">
      <c r="B225" s="212"/>
      <c r="C225" s="213"/>
      <c r="D225" s="208" t="s">
        <v>272</v>
      </c>
      <c r="E225" s="214" t="s">
        <v>44</v>
      </c>
      <c r="F225" s="215" t="s">
        <v>7914</v>
      </c>
      <c r="G225" s="213"/>
      <c r="H225" s="214" t="s">
        <v>44</v>
      </c>
      <c r="I225" s="216"/>
      <c r="J225" s="213"/>
      <c r="K225" s="213"/>
      <c r="L225" s="217"/>
      <c r="M225" s="218"/>
      <c r="N225" s="219"/>
      <c r="O225" s="219"/>
      <c r="P225" s="219"/>
      <c r="Q225" s="219"/>
      <c r="R225" s="219"/>
      <c r="S225" s="219"/>
      <c r="T225" s="220"/>
      <c r="AT225" s="221" t="s">
        <v>272</v>
      </c>
      <c r="AU225" s="221" t="s">
        <v>91</v>
      </c>
      <c r="AV225" s="13" t="s">
        <v>89</v>
      </c>
      <c r="AW225" s="13" t="s">
        <v>38</v>
      </c>
      <c r="AX225" s="13" t="s">
        <v>82</v>
      </c>
      <c r="AY225" s="221" t="s">
        <v>262</v>
      </c>
    </row>
    <row r="226" spans="1:65" s="15" customFormat="1" ht="10">
      <c r="B226" s="233"/>
      <c r="C226" s="234"/>
      <c r="D226" s="208" t="s">
        <v>272</v>
      </c>
      <c r="E226" s="235" t="s">
        <v>44</v>
      </c>
      <c r="F226" s="236" t="s">
        <v>2304</v>
      </c>
      <c r="G226" s="234"/>
      <c r="H226" s="237">
        <v>230</v>
      </c>
      <c r="I226" s="238"/>
      <c r="J226" s="234"/>
      <c r="K226" s="234"/>
      <c r="L226" s="239"/>
      <c r="M226" s="240"/>
      <c r="N226" s="241"/>
      <c r="O226" s="241"/>
      <c r="P226" s="241"/>
      <c r="Q226" s="241"/>
      <c r="R226" s="241"/>
      <c r="S226" s="241"/>
      <c r="T226" s="242"/>
      <c r="AT226" s="243" t="s">
        <v>272</v>
      </c>
      <c r="AU226" s="243" t="s">
        <v>91</v>
      </c>
      <c r="AV226" s="15" t="s">
        <v>91</v>
      </c>
      <c r="AW226" s="15" t="s">
        <v>38</v>
      </c>
      <c r="AX226" s="15" t="s">
        <v>89</v>
      </c>
      <c r="AY226" s="243" t="s">
        <v>262</v>
      </c>
    </row>
    <row r="227" spans="1:65" s="2" customFormat="1" ht="16.5" customHeight="1">
      <c r="A227" s="37"/>
      <c r="B227" s="38"/>
      <c r="C227" s="195" t="s">
        <v>581</v>
      </c>
      <c r="D227" s="195" t="s">
        <v>264</v>
      </c>
      <c r="E227" s="196" t="s">
        <v>7915</v>
      </c>
      <c r="F227" s="197" t="s">
        <v>7916</v>
      </c>
      <c r="G227" s="198" t="s">
        <v>342</v>
      </c>
      <c r="H227" s="199">
        <v>4.5</v>
      </c>
      <c r="I227" s="200"/>
      <c r="J227" s="201">
        <f>ROUND(I227*H227,2)</f>
        <v>0</v>
      </c>
      <c r="K227" s="197" t="s">
        <v>268</v>
      </c>
      <c r="L227" s="42"/>
      <c r="M227" s="202" t="s">
        <v>44</v>
      </c>
      <c r="N227" s="203" t="s">
        <v>53</v>
      </c>
      <c r="O227" s="67"/>
      <c r="P227" s="204">
        <f>O227*H227</f>
        <v>0</v>
      </c>
      <c r="Q227" s="204">
        <v>2.5999999999999999E-3</v>
      </c>
      <c r="R227" s="204">
        <f>Q227*H227</f>
        <v>1.1699999999999999E-2</v>
      </c>
      <c r="S227" s="204">
        <v>0</v>
      </c>
      <c r="T227" s="205">
        <f>S227*H227</f>
        <v>0</v>
      </c>
      <c r="U227" s="37"/>
      <c r="V227" s="37"/>
      <c r="W227" s="37"/>
      <c r="X227" s="37"/>
      <c r="Y227" s="37"/>
      <c r="Z227" s="37"/>
      <c r="AA227" s="37"/>
      <c r="AB227" s="37"/>
      <c r="AC227" s="37"/>
      <c r="AD227" s="37"/>
      <c r="AE227" s="37"/>
      <c r="AR227" s="206" t="s">
        <v>104</v>
      </c>
      <c r="AT227" s="206" t="s">
        <v>264</v>
      </c>
      <c r="AU227" s="206" t="s">
        <v>91</v>
      </c>
      <c r="AY227" s="19" t="s">
        <v>262</v>
      </c>
      <c r="BE227" s="207">
        <f>IF(N227="základní",J227,0)</f>
        <v>0</v>
      </c>
      <c r="BF227" s="207">
        <f>IF(N227="snížená",J227,0)</f>
        <v>0</v>
      </c>
      <c r="BG227" s="207">
        <f>IF(N227="zákl. přenesená",J227,0)</f>
        <v>0</v>
      </c>
      <c r="BH227" s="207">
        <f>IF(N227="sníž. přenesená",J227,0)</f>
        <v>0</v>
      </c>
      <c r="BI227" s="207">
        <f>IF(N227="nulová",J227,0)</f>
        <v>0</v>
      </c>
      <c r="BJ227" s="19" t="s">
        <v>89</v>
      </c>
      <c r="BK227" s="207">
        <f>ROUND(I227*H227,2)</f>
        <v>0</v>
      </c>
      <c r="BL227" s="19" t="s">
        <v>104</v>
      </c>
      <c r="BM227" s="206" t="s">
        <v>7917</v>
      </c>
    </row>
    <row r="228" spans="1:65" s="2" customFormat="1" ht="99">
      <c r="A228" s="37"/>
      <c r="B228" s="38"/>
      <c r="C228" s="39"/>
      <c r="D228" s="208" t="s">
        <v>270</v>
      </c>
      <c r="E228" s="39"/>
      <c r="F228" s="209" t="s">
        <v>7913</v>
      </c>
      <c r="G228" s="39"/>
      <c r="H228" s="39"/>
      <c r="I228" s="118"/>
      <c r="J228" s="39"/>
      <c r="K228" s="39"/>
      <c r="L228" s="42"/>
      <c r="M228" s="210"/>
      <c r="N228" s="211"/>
      <c r="O228" s="67"/>
      <c r="P228" s="67"/>
      <c r="Q228" s="67"/>
      <c r="R228" s="67"/>
      <c r="S228" s="67"/>
      <c r="T228" s="68"/>
      <c r="U228" s="37"/>
      <c r="V228" s="37"/>
      <c r="W228" s="37"/>
      <c r="X228" s="37"/>
      <c r="Y228" s="37"/>
      <c r="Z228" s="37"/>
      <c r="AA228" s="37"/>
      <c r="AB228" s="37"/>
      <c r="AC228" s="37"/>
      <c r="AD228" s="37"/>
      <c r="AE228" s="37"/>
      <c r="AT228" s="19" t="s">
        <v>270</v>
      </c>
      <c r="AU228" s="19" t="s">
        <v>91</v>
      </c>
    </row>
    <row r="229" spans="1:65" s="13" customFormat="1" ht="10">
      <c r="B229" s="212"/>
      <c r="C229" s="213"/>
      <c r="D229" s="208" t="s">
        <v>272</v>
      </c>
      <c r="E229" s="214" t="s">
        <v>44</v>
      </c>
      <c r="F229" s="215" t="s">
        <v>7918</v>
      </c>
      <c r="G229" s="213"/>
      <c r="H229" s="214" t="s">
        <v>44</v>
      </c>
      <c r="I229" s="216"/>
      <c r="J229" s="213"/>
      <c r="K229" s="213"/>
      <c r="L229" s="217"/>
      <c r="M229" s="218"/>
      <c r="N229" s="219"/>
      <c r="O229" s="219"/>
      <c r="P229" s="219"/>
      <c r="Q229" s="219"/>
      <c r="R229" s="219"/>
      <c r="S229" s="219"/>
      <c r="T229" s="220"/>
      <c r="AT229" s="221" t="s">
        <v>272</v>
      </c>
      <c r="AU229" s="221" t="s">
        <v>91</v>
      </c>
      <c r="AV229" s="13" t="s">
        <v>89</v>
      </c>
      <c r="AW229" s="13" t="s">
        <v>38</v>
      </c>
      <c r="AX229" s="13" t="s">
        <v>82</v>
      </c>
      <c r="AY229" s="221" t="s">
        <v>262</v>
      </c>
    </row>
    <row r="230" spans="1:65" s="15" customFormat="1" ht="10">
      <c r="B230" s="233"/>
      <c r="C230" s="234"/>
      <c r="D230" s="208" t="s">
        <v>272</v>
      </c>
      <c r="E230" s="235" t="s">
        <v>44</v>
      </c>
      <c r="F230" s="236" t="s">
        <v>7919</v>
      </c>
      <c r="G230" s="234"/>
      <c r="H230" s="237">
        <v>4.5</v>
      </c>
      <c r="I230" s="238"/>
      <c r="J230" s="234"/>
      <c r="K230" s="234"/>
      <c r="L230" s="239"/>
      <c r="M230" s="240"/>
      <c r="N230" s="241"/>
      <c r="O230" s="241"/>
      <c r="P230" s="241"/>
      <c r="Q230" s="241"/>
      <c r="R230" s="241"/>
      <c r="S230" s="241"/>
      <c r="T230" s="242"/>
      <c r="AT230" s="243" t="s">
        <v>272</v>
      </c>
      <c r="AU230" s="243" t="s">
        <v>91</v>
      </c>
      <c r="AV230" s="15" t="s">
        <v>91</v>
      </c>
      <c r="AW230" s="15" t="s">
        <v>38</v>
      </c>
      <c r="AX230" s="15" t="s">
        <v>89</v>
      </c>
      <c r="AY230" s="243" t="s">
        <v>262</v>
      </c>
    </row>
    <row r="231" spans="1:65" s="2" customFormat="1" ht="33" customHeight="1">
      <c r="A231" s="37"/>
      <c r="B231" s="38"/>
      <c r="C231" s="195" t="s">
        <v>587</v>
      </c>
      <c r="D231" s="195" t="s">
        <v>264</v>
      </c>
      <c r="E231" s="196" t="s">
        <v>7920</v>
      </c>
      <c r="F231" s="197" t="s">
        <v>7921</v>
      </c>
      <c r="G231" s="198" t="s">
        <v>590</v>
      </c>
      <c r="H231" s="199">
        <v>125</v>
      </c>
      <c r="I231" s="200"/>
      <c r="J231" s="201">
        <f>ROUND(I231*H231,2)</f>
        <v>0</v>
      </c>
      <c r="K231" s="197" t="s">
        <v>268</v>
      </c>
      <c r="L231" s="42"/>
      <c r="M231" s="202" t="s">
        <v>44</v>
      </c>
      <c r="N231" s="203" t="s">
        <v>53</v>
      </c>
      <c r="O231" s="67"/>
      <c r="P231" s="204">
        <f>O231*H231</f>
        <v>0</v>
      </c>
      <c r="Q231" s="204">
        <v>0.10988000000000001</v>
      </c>
      <c r="R231" s="204">
        <f>Q231*H231</f>
        <v>13.735000000000001</v>
      </c>
      <c r="S231" s="204">
        <v>0</v>
      </c>
      <c r="T231" s="205">
        <f>S231*H231</f>
        <v>0</v>
      </c>
      <c r="U231" s="37"/>
      <c r="V231" s="37"/>
      <c r="W231" s="37"/>
      <c r="X231" s="37"/>
      <c r="Y231" s="37"/>
      <c r="Z231" s="37"/>
      <c r="AA231" s="37"/>
      <c r="AB231" s="37"/>
      <c r="AC231" s="37"/>
      <c r="AD231" s="37"/>
      <c r="AE231" s="37"/>
      <c r="AR231" s="206" t="s">
        <v>104</v>
      </c>
      <c r="AT231" s="206" t="s">
        <v>264</v>
      </c>
      <c r="AU231" s="206" t="s">
        <v>91</v>
      </c>
      <c r="AY231" s="19" t="s">
        <v>262</v>
      </c>
      <c r="BE231" s="207">
        <f>IF(N231="základní",J231,0)</f>
        <v>0</v>
      </c>
      <c r="BF231" s="207">
        <f>IF(N231="snížená",J231,0)</f>
        <v>0</v>
      </c>
      <c r="BG231" s="207">
        <f>IF(N231="zákl. přenesená",J231,0)</f>
        <v>0</v>
      </c>
      <c r="BH231" s="207">
        <f>IF(N231="sníž. přenesená",J231,0)</f>
        <v>0</v>
      </c>
      <c r="BI231" s="207">
        <f>IF(N231="nulová",J231,0)</f>
        <v>0</v>
      </c>
      <c r="BJ231" s="19" t="s">
        <v>89</v>
      </c>
      <c r="BK231" s="207">
        <f>ROUND(I231*H231,2)</f>
        <v>0</v>
      </c>
      <c r="BL231" s="19" t="s">
        <v>104</v>
      </c>
      <c r="BM231" s="206" t="s">
        <v>7922</v>
      </c>
    </row>
    <row r="232" spans="1:65" s="2" customFormat="1" ht="108">
      <c r="A232" s="37"/>
      <c r="B232" s="38"/>
      <c r="C232" s="39"/>
      <c r="D232" s="208" t="s">
        <v>270</v>
      </c>
      <c r="E232" s="39"/>
      <c r="F232" s="209" t="s">
        <v>7923</v>
      </c>
      <c r="G232" s="39"/>
      <c r="H232" s="39"/>
      <c r="I232" s="118"/>
      <c r="J232" s="39"/>
      <c r="K232" s="39"/>
      <c r="L232" s="42"/>
      <c r="M232" s="210"/>
      <c r="N232" s="211"/>
      <c r="O232" s="67"/>
      <c r="P232" s="67"/>
      <c r="Q232" s="67"/>
      <c r="R232" s="67"/>
      <c r="S232" s="67"/>
      <c r="T232" s="68"/>
      <c r="U232" s="37"/>
      <c r="V232" s="37"/>
      <c r="W232" s="37"/>
      <c r="X232" s="37"/>
      <c r="Y232" s="37"/>
      <c r="Z232" s="37"/>
      <c r="AA232" s="37"/>
      <c r="AB232" s="37"/>
      <c r="AC232" s="37"/>
      <c r="AD232" s="37"/>
      <c r="AE232" s="37"/>
      <c r="AT232" s="19" t="s">
        <v>270</v>
      </c>
      <c r="AU232" s="19" t="s">
        <v>91</v>
      </c>
    </row>
    <row r="233" spans="1:65" s="13" customFormat="1" ht="10">
      <c r="B233" s="212"/>
      <c r="C233" s="213"/>
      <c r="D233" s="208" t="s">
        <v>272</v>
      </c>
      <c r="E233" s="214" t="s">
        <v>44</v>
      </c>
      <c r="F233" s="215" t="s">
        <v>7924</v>
      </c>
      <c r="G233" s="213"/>
      <c r="H233" s="214" t="s">
        <v>44</v>
      </c>
      <c r="I233" s="216"/>
      <c r="J233" s="213"/>
      <c r="K233" s="213"/>
      <c r="L233" s="217"/>
      <c r="M233" s="218"/>
      <c r="N233" s="219"/>
      <c r="O233" s="219"/>
      <c r="P233" s="219"/>
      <c r="Q233" s="219"/>
      <c r="R233" s="219"/>
      <c r="S233" s="219"/>
      <c r="T233" s="220"/>
      <c r="AT233" s="221" t="s">
        <v>272</v>
      </c>
      <c r="AU233" s="221" t="s">
        <v>91</v>
      </c>
      <c r="AV233" s="13" t="s">
        <v>89</v>
      </c>
      <c r="AW233" s="13" t="s">
        <v>38</v>
      </c>
      <c r="AX233" s="13" t="s">
        <v>82</v>
      </c>
      <c r="AY233" s="221" t="s">
        <v>262</v>
      </c>
    </row>
    <row r="234" spans="1:65" s="15" customFormat="1" ht="10">
      <c r="B234" s="233"/>
      <c r="C234" s="234"/>
      <c r="D234" s="208" t="s">
        <v>272</v>
      </c>
      <c r="E234" s="235" t="s">
        <v>44</v>
      </c>
      <c r="F234" s="236" t="s">
        <v>1574</v>
      </c>
      <c r="G234" s="234"/>
      <c r="H234" s="237">
        <v>125</v>
      </c>
      <c r="I234" s="238"/>
      <c r="J234" s="234"/>
      <c r="K234" s="234"/>
      <c r="L234" s="239"/>
      <c r="M234" s="240"/>
      <c r="N234" s="241"/>
      <c r="O234" s="241"/>
      <c r="P234" s="241"/>
      <c r="Q234" s="241"/>
      <c r="R234" s="241"/>
      <c r="S234" s="241"/>
      <c r="T234" s="242"/>
      <c r="AT234" s="243" t="s">
        <v>272</v>
      </c>
      <c r="AU234" s="243" t="s">
        <v>91</v>
      </c>
      <c r="AV234" s="15" t="s">
        <v>91</v>
      </c>
      <c r="AW234" s="15" t="s">
        <v>38</v>
      </c>
      <c r="AX234" s="15" t="s">
        <v>89</v>
      </c>
      <c r="AY234" s="243" t="s">
        <v>262</v>
      </c>
    </row>
    <row r="235" spans="1:65" s="2" customFormat="1" ht="16.5" customHeight="1">
      <c r="A235" s="37"/>
      <c r="B235" s="38"/>
      <c r="C235" s="255" t="s">
        <v>607</v>
      </c>
      <c r="D235" s="255" t="s">
        <v>633</v>
      </c>
      <c r="E235" s="256" t="s">
        <v>7925</v>
      </c>
      <c r="F235" s="257" t="s">
        <v>7926</v>
      </c>
      <c r="G235" s="258" t="s">
        <v>342</v>
      </c>
      <c r="H235" s="259">
        <v>25.5</v>
      </c>
      <c r="I235" s="260"/>
      <c r="J235" s="261">
        <f>ROUND(I235*H235,2)</f>
        <v>0</v>
      </c>
      <c r="K235" s="257" t="s">
        <v>268</v>
      </c>
      <c r="L235" s="262"/>
      <c r="M235" s="263" t="s">
        <v>44</v>
      </c>
      <c r="N235" s="264" t="s">
        <v>53</v>
      </c>
      <c r="O235" s="67"/>
      <c r="P235" s="204">
        <f>O235*H235</f>
        <v>0</v>
      </c>
      <c r="Q235" s="204">
        <v>0.17599999999999999</v>
      </c>
      <c r="R235" s="204">
        <f>Q235*H235</f>
        <v>4.4879999999999995</v>
      </c>
      <c r="S235" s="204">
        <v>0</v>
      </c>
      <c r="T235" s="205">
        <f>S235*H235</f>
        <v>0</v>
      </c>
      <c r="U235" s="37"/>
      <c r="V235" s="37"/>
      <c r="W235" s="37"/>
      <c r="X235" s="37"/>
      <c r="Y235" s="37"/>
      <c r="Z235" s="37"/>
      <c r="AA235" s="37"/>
      <c r="AB235" s="37"/>
      <c r="AC235" s="37"/>
      <c r="AD235" s="37"/>
      <c r="AE235" s="37"/>
      <c r="AR235" s="206" t="s">
        <v>351</v>
      </c>
      <c r="AT235" s="206" t="s">
        <v>633</v>
      </c>
      <c r="AU235" s="206" t="s">
        <v>91</v>
      </c>
      <c r="AY235" s="19" t="s">
        <v>262</v>
      </c>
      <c r="BE235" s="207">
        <f>IF(N235="základní",J235,0)</f>
        <v>0</v>
      </c>
      <c r="BF235" s="207">
        <f>IF(N235="snížená",J235,0)</f>
        <v>0</v>
      </c>
      <c r="BG235" s="207">
        <f>IF(N235="zákl. přenesená",J235,0)</f>
        <v>0</v>
      </c>
      <c r="BH235" s="207">
        <f>IF(N235="sníž. přenesená",J235,0)</f>
        <v>0</v>
      </c>
      <c r="BI235" s="207">
        <f>IF(N235="nulová",J235,0)</f>
        <v>0</v>
      </c>
      <c r="BJ235" s="19" t="s">
        <v>89</v>
      </c>
      <c r="BK235" s="207">
        <f>ROUND(I235*H235,2)</f>
        <v>0</v>
      </c>
      <c r="BL235" s="19" t="s">
        <v>104</v>
      </c>
      <c r="BM235" s="206" t="s">
        <v>7927</v>
      </c>
    </row>
    <row r="236" spans="1:65" s="13" customFormat="1" ht="10">
      <c r="B236" s="212"/>
      <c r="C236" s="213"/>
      <c r="D236" s="208" t="s">
        <v>272</v>
      </c>
      <c r="E236" s="214" t="s">
        <v>44</v>
      </c>
      <c r="F236" s="215" t="s">
        <v>7924</v>
      </c>
      <c r="G236" s="213"/>
      <c r="H236" s="214" t="s">
        <v>44</v>
      </c>
      <c r="I236" s="216"/>
      <c r="J236" s="213"/>
      <c r="K236" s="213"/>
      <c r="L236" s="217"/>
      <c r="M236" s="218"/>
      <c r="N236" s="219"/>
      <c r="O236" s="219"/>
      <c r="P236" s="219"/>
      <c r="Q236" s="219"/>
      <c r="R236" s="219"/>
      <c r="S236" s="219"/>
      <c r="T236" s="220"/>
      <c r="AT236" s="221" t="s">
        <v>272</v>
      </c>
      <c r="AU236" s="221" t="s">
        <v>91</v>
      </c>
      <c r="AV236" s="13" t="s">
        <v>89</v>
      </c>
      <c r="AW236" s="13" t="s">
        <v>38</v>
      </c>
      <c r="AX236" s="13" t="s">
        <v>82</v>
      </c>
      <c r="AY236" s="221" t="s">
        <v>262</v>
      </c>
    </row>
    <row r="237" spans="1:65" s="15" customFormat="1" ht="10">
      <c r="B237" s="233"/>
      <c r="C237" s="234"/>
      <c r="D237" s="208" t="s">
        <v>272</v>
      </c>
      <c r="E237" s="235" t="s">
        <v>44</v>
      </c>
      <c r="F237" s="236" t="s">
        <v>7928</v>
      </c>
      <c r="G237" s="234"/>
      <c r="H237" s="237">
        <v>25</v>
      </c>
      <c r="I237" s="238"/>
      <c r="J237" s="234"/>
      <c r="K237" s="234"/>
      <c r="L237" s="239"/>
      <c r="M237" s="240"/>
      <c r="N237" s="241"/>
      <c r="O237" s="241"/>
      <c r="P237" s="241"/>
      <c r="Q237" s="241"/>
      <c r="R237" s="241"/>
      <c r="S237" s="241"/>
      <c r="T237" s="242"/>
      <c r="AT237" s="243" t="s">
        <v>272</v>
      </c>
      <c r="AU237" s="243" t="s">
        <v>91</v>
      </c>
      <c r="AV237" s="15" t="s">
        <v>91</v>
      </c>
      <c r="AW237" s="15" t="s">
        <v>38</v>
      </c>
      <c r="AX237" s="15" t="s">
        <v>89</v>
      </c>
      <c r="AY237" s="243" t="s">
        <v>262</v>
      </c>
    </row>
    <row r="238" spans="1:65" s="15" customFormat="1" ht="10">
      <c r="B238" s="233"/>
      <c r="C238" s="234"/>
      <c r="D238" s="208" t="s">
        <v>272</v>
      </c>
      <c r="E238" s="234"/>
      <c r="F238" s="236" t="s">
        <v>7929</v>
      </c>
      <c r="G238" s="234"/>
      <c r="H238" s="237">
        <v>25.5</v>
      </c>
      <c r="I238" s="238"/>
      <c r="J238" s="234"/>
      <c r="K238" s="234"/>
      <c r="L238" s="239"/>
      <c r="M238" s="240"/>
      <c r="N238" s="241"/>
      <c r="O238" s="241"/>
      <c r="P238" s="241"/>
      <c r="Q238" s="241"/>
      <c r="R238" s="241"/>
      <c r="S238" s="241"/>
      <c r="T238" s="242"/>
      <c r="AT238" s="243" t="s">
        <v>272</v>
      </c>
      <c r="AU238" s="243" t="s">
        <v>91</v>
      </c>
      <c r="AV238" s="15" t="s">
        <v>91</v>
      </c>
      <c r="AW238" s="15" t="s">
        <v>4</v>
      </c>
      <c r="AX238" s="15" t="s">
        <v>89</v>
      </c>
      <c r="AY238" s="243" t="s">
        <v>262</v>
      </c>
    </row>
    <row r="239" spans="1:65" s="2" customFormat="1" ht="21.75" customHeight="1">
      <c r="A239" s="37"/>
      <c r="B239" s="38"/>
      <c r="C239" s="195" t="s">
        <v>619</v>
      </c>
      <c r="D239" s="195" t="s">
        <v>264</v>
      </c>
      <c r="E239" s="196" t="s">
        <v>7930</v>
      </c>
      <c r="F239" s="197" t="s">
        <v>7931</v>
      </c>
      <c r="G239" s="198" t="s">
        <v>590</v>
      </c>
      <c r="H239" s="199">
        <v>162</v>
      </c>
      <c r="I239" s="200"/>
      <c r="J239" s="201">
        <f>ROUND(I239*H239,2)</f>
        <v>0</v>
      </c>
      <c r="K239" s="197" t="s">
        <v>268</v>
      </c>
      <c r="L239" s="42"/>
      <c r="M239" s="202" t="s">
        <v>44</v>
      </c>
      <c r="N239" s="203" t="s">
        <v>53</v>
      </c>
      <c r="O239" s="67"/>
      <c r="P239" s="204">
        <f>O239*H239</f>
        <v>0</v>
      </c>
      <c r="Q239" s="204">
        <v>0.15540000000000001</v>
      </c>
      <c r="R239" s="204">
        <f>Q239*H239</f>
        <v>25.174800000000001</v>
      </c>
      <c r="S239" s="204">
        <v>0</v>
      </c>
      <c r="T239" s="205">
        <f>S239*H239</f>
        <v>0</v>
      </c>
      <c r="U239" s="37"/>
      <c r="V239" s="37"/>
      <c r="W239" s="37"/>
      <c r="X239" s="37"/>
      <c r="Y239" s="37"/>
      <c r="Z239" s="37"/>
      <c r="AA239" s="37"/>
      <c r="AB239" s="37"/>
      <c r="AC239" s="37"/>
      <c r="AD239" s="37"/>
      <c r="AE239" s="37"/>
      <c r="AR239" s="206" t="s">
        <v>104</v>
      </c>
      <c r="AT239" s="206" t="s">
        <v>264</v>
      </c>
      <c r="AU239" s="206" t="s">
        <v>91</v>
      </c>
      <c r="AY239" s="19" t="s">
        <v>262</v>
      </c>
      <c r="BE239" s="207">
        <f>IF(N239="základní",J239,0)</f>
        <v>0</v>
      </c>
      <c r="BF239" s="207">
        <f>IF(N239="snížená",J239,0)</f>
        <v>0</v>
      </c>
      <c r="BG239" s="207">
        <f>IF(N239="zákl. přenesená",J239,0)</f>
        <v>0</v>
      </c>
      <c r="BH239" s="207">
        <f>IF(N239="sníž. přenesená",J239,0)</f>
        <v>0</v>
      </c>
      <c r="BI239" s="207">
        <f>IF(N239="nulová",J239,0)</f>
        <v>0</v>
      </c>
      <c r="BJ239" s="19" t="s">
        <v>89</v>
      </c>
      <c r="BK239" s="207">
        <f>ROUND(I239*H239,2)</f>
        <v>0</v>
      </c>
      <c r="BL239" s="19" t="s">
        <v>104</v>
      </c>
      <c r="BM239" s="206" t="s">
        <v>7932</v>
      </c>
    </row>
    <row r="240" spans="1:65" s="2" customFormat="1" ht="81">
      <c r="A240" s="37"/>
      <c r="B240" s="38"/>
      <c r="C240" s="39"/>
      <c r="D240" s="208" t="s">
        <v>270</v>
      </c>
      <c r="E240" s="39"/>
      <c r="F240" s="209" t="s">
        <v>7933</v>
      </c>
      <c r="G240" s="39"/>
      <c r="H240" s="39"/>
      <c r="I240" s="118"/>
      <c r="J240" s="39"/>
      <c r="K240" s="39"/>
      <c r="L240" s="42"/>
      <c r="M240" s="210"/>
      <c r="N240" s="211"/>
      <c r="O240" s="67"/>
      <c r="P240" s="67"/>
      <c r="Q240" s="67"/>
      <c r="R240" s="67"/>
      <c r="S240" s="67"/>
      <c r="T240" s="68"/>
      <c r="U240" s="37"/>
      <c r="V240" s="37"/>
      <c r="W240" s="37"/>
      <c r="X240" s="37"/>
      <c r="Y240" s="37"/>
      <c r="Z240" s="37"/>
      <c r="AA240" s="37"/>
      <c r="AB240" s="37"/>
      <c r="AC240" s="37"/>
      <c r="AD240" s="37"/>
      <c r="AE240" s="37"/>
      <c r="AT240" s="19" t="s">
        <v>270</v>
      </c>
      <c r="AU240" s="19" t="s">
        <v>91</v>
      </c>
    </row>
    <row r="241" spans="1:65" s="13" customFormat="1" ht="10">
      <c r="B241" s="212"/>
      <c r="C241" s="213"/>
      <c r="D241" s="208" t="s">
        <v>272</v>
      </c>
      <c r="E241" s="214" t="s">
        <v>44</v>
      </c>
      <c r="F241" s="215" t="s">
        <v>7934</v>
      </c>
      <c r="G241" s="213"/>
      <c r="H241" s="214" t="s">
        <v>44</v>
      </c>
      <c r="I241" s="216"/>
      <c r="J241" s="213"/>
      <c r="K241" s="213"/>
      <c r="L241" s="217"/>
      <c r="M241" s="218"/>
      <c r="N241" s="219"/>
      <c r="O241" s="219"/>
      <c r="P241" s="219"/>
      <c r="Q241" s="219"/>
      <c r="R241" s="219"/>
      <c r="S241" s="219"/>
      <c r="T241" s="220"/>
      <c r="AT241" s="221" t="s">
        <v>272</v>
      </c>
      <c r="AU241" s="221" t="s">
        <v>91</v>
      </c>
      <c r="AV241" s="13" t="s">
        <v>89</v>
      </c>
      <c r="AW241" s="13" t="s">
        <v>38</v>
      </c>
      <c r="AX241" s="13" t="s">
        <v>82</v>
      </c>
      <c r="AY241" s="221" t="s">
        <v>262</v>
      </c>
    </row>
    <row r="242" spans="1:65" s="15" customFormat="1" ht="10">
      <c r="B242" s="233"/>
      <c r="C242" s="234"/>
      <c r="D242" s="208" t="s">
        <v>272</v>
      </c>
      <c r="E242" s="235" t="s">
        <v>44</v>
      </c>
      <c r="F242" s="236" t="s">
        <v>1766</v>
      </c>
      <c r="G242" s="234"/>
      <c r="H242" s="237">
        <v>150</v>
      </c>
      <c r="I242" s="238"/>
      <c r="J242" s="234"/>
      <c r="K242" s="234"/>
      <c r="L242" s="239"/>
      <c r="M242" s="240"/>
      <c r="N242" s="241"/>
      <c r="O242" s="241"/>
      <c r="P242" s="241"/>
      <c r="Q242" s="241"/>
      <c r="R242" s="241"/>
      <c r="S242" s="241"/>
      <c r="T242" s="242"/>
      <c r="AT242" s="243" t="s">
        <v>272</v>
      </c>
      <c r="AU242" s="243" t="s">
        <v>91</v>
      </c>
      <c r="AV242" s="15" t="s">
        <v>91</v>
      </c>
      <c r="AW242" s="15" t="s">
        <v>38</v>
      </c>
      <c r="AX242" s="15" t="s">
        <v>82</v>
      </c>
      <c r="AY242" s="243" t="s">
        <v>262</v>
      </c>
    </row>
    <row r="243" spans="1:65" s="13" customFormat="1" ht="10">
      <c r="B243" s="212"/>
      <c r="C243" s="213"/>
      <c r="D243" s="208" t="s">
        <v>272</v>
      </c>
      <c r="E243" s="214" t="s">
        <v>44</v>
      </c>
      <c r="F243" s="215" t="s">
        <v>7935</v>
      </c>
      <c r="G243" s="213"/>
      <c r="H243" s="214" t="s">
        <v>44</v>
      </c>
      <c r="I243" s="216"/>
      <c r="J243" s="213"/>
      <c r="K243" s="213"/>
      <c r="L243" s="217"/>
      <c r="M243" s="218"/>
      <c r="N243" s="219"/>
      <c r="O243" s="219"/>
      <c r="P243" s="219"/>
      <c r="Q243" s="219"/>
      <c r="R243" s="219"/>
      <c r="S243" s="219"/>
      <c r="T243" s="220"/>
      <c r="AT243" s="221" t="s">
        <v>272</v>
      </c>
      <c r="AU243" s="221" t="s">
        <v>91</v>
      </c>
      <c r="AV243" s="13" t="s">
        <v>89</v>
      </c>
      <c r="AW243" s="13" t="s">
        <v>38</v>
      </c>
      <c r="AX243" s="13" t="s">
        <v>82</v>
      </c>
      <c r="AY243" s="221" t="s">
        <v>262</v>
      </c>
    </row>
    <row r="244" spans="1:65" s="15" customFormat="1" ht="10">
      <c r="B244" s="233"/>
      <c r="C244" s="234"/>
      <c r="D244" s="208" t="s">
        <v>272</v>
      </c>
      <c r="E244" s="235" t="s">
        <v>44</v>
      </c>
      <c r="F244" s="236" t="s">
        <v>7936</v>
      </c>
      <c r="G244" s="234"/>
      <c r="H244" s="237">
        <v>8</v>
      </c>
      <c r="I244" s="238"/>
      <c r="J244" s="234"/>
      <c r="K244" s="234"/>
      <c r="L244" s="239"/>
      <c r="M244" s="240"/>
      <c r="N244" s="241"/>
      <c r="O244" s="241"/>
      <c r="P244" s="241"/>
      <c r="Q244" s="241"/>
      <c r="R244" s="241"/>
      <c r="S244" s="241"/>
      <c r="T244" s="242"/>
      <c r="AT244" s="243" t="s">
        <v>272</v>
      </c>
      <c r="AU244" s="243" t="s">
        <v>91</v>
      </c>
      <c r="AV244" s="15" t="s">
        <v>91</v>
      </c>
      <c r="AW244" s="15" t="s">
        <v>38</v>
      </c>
      <c r="AX244" s="15" t="s">
        <v>82</v>
      </c>
      <c r="AY244" s="243" t="s">
        <v>262</v>
      </c>
    </row>
    <row r="245" spans="1:65" s="13" customFormat="1" ht="10">
      <c r="B245" s="212"/>
      <c r="C245" s="213"/>
      <c r="D245" s="208" t="s">
        <v>272</v>
      </c>
      <c r="E245" s="214" t="s">
        <v>44</v>
      </c>
      <c r="F245" s="215" t="s">
        <v>7937</v>
      </c>
      <c r="G245" s="213"/>
      <c r="H245" s="214" t="s">
        <v>44</v>
      </c>
      <c r="I245" s="216"/>
      <c r="J245" s="213"/>
      <c r="K245" s="213"/>
      <c r="L245" s="217"/>
      <c r="M245" s="218"/>
      <c r="N245" s="219"/>
      <c r="O245" s="219"/>
      <c r="P245" s="219"/>
      <c r="Q245" s="219"/>
      <c r="R245" s="219"/>
      <c r="S245" s="219"/>
      <c r="T245" s="220"/>
      <c r="AT245" s="221" t="s">
        <v>272</v>
      </c>
      <c r="AU245" s="221" t="s">
        <v>91</v>
      </c>
      <c r="AV245" s="13" t="s">
        <v>89</v>
      </c>
      <c r="AW245" s="13" t="s">
        <v>38</v>
      </c>
      <c r="AX245" s="13" t="s">
        <v>82</v>
      </c>
      <c r="AY245" s="221" t="s">
        <v>262</v>
      </c>
    </row>
    <row r="246" spans="1:65" s="15" customFormat="1" ht="10">
      <c r="B246" s="233"/>
      <c r="C246" s="234"/>
      <c r="D246" s="208" t="s">
        <v>272</v>
      </c>
      <c r="E246" s="235" t="s">
        <v>44</v>
      </c>
      <c r="F246" s="236" t="s">
        <v>7938</v>
      </c>
      <c r="G246" s="234"/>
      <c r="H246" s="237">
        <v>4</v>
      </c>
      <c r="I246" s="238"/>
      <c r="J246" s="234"/>
      <c r="K246" s="234"/>
      <c r="L246" s="239"/>
      <c r="M246" s="240"/>
      <c r="N246" s="241"/>
      <c r="O246" s="241"/>
      <c r="P246" s="241"/>
      <c r="Q246" s="241"/>
      <c r="R246" s="241"/>
      <c r="S246" s="241"/>
      <c r="T246" s="242"/>
      <c r="AT246" s="243" t="s">
        <v>272</v>
      </c>
      <c r="AU246" s="243" t="s">
        <v>91</v>
      </c>
      <c r="AV246" s="15" t="s">
        <v>91</v>
      </c>
      <c r="AW246" s="15" t="s">
        <v>38</v>
      </c>
      <c r="AX246" s="15" t="s">
        <v>82</v>
      </c>
      <c r="AY246" s="243" t="s">
        <v>262</v>
      </c>
    </row>
    <row r="247" spans="1:65" s="16" customFormat="1" ht="10">
      <c r="B247" s="244"/>
      <c r="C247" s="245"/>
      <c r="D247" s="208" t="s">
        <v>272</v>
      </c>
      <c r="E247" s="246" t="s">
        <v>44</v>
      </c>
      <c r="F247" s="247" t="s">
        <v>291</v>
      </c>
      <c r="G247" s="245"/>
      <c r="H247" s="248">
        <v>162</v>
      </c>
      <c r="I247" s="249"/>
      <c r="J247" s="245"/>
      <c r="K247" s="245"/>
      <c r="L247" s="250"/>
      <c r="M247" s="251"/>
      <c r="N247" s="252"/>
      <c r="O247" s="252"/>
      <c r="P247" s="252"/>
      <c r="Q247" s="252"/>
      <c r="R247" s="252"/>
      <c r="S247" s="252"/>
      <c r="T247" s="253"/>
      <c r="AT247" s="254" t="s">
        <v>272</v>
      </c>
      <c r="AU247" s="254" t="s">
        <v>91</v>
      </c>
      <c r="AV247" s="16" t="s">
        <v>104</v>
      </c>
      <c r="AW247" s="16" t="s">
        <v>38</v>
      </c>
      <c r="AX247" s="16" t="s">
        <v>89</v>
      </c>
      <c r="AY247" s="254" t="s">
        <v>262</v>
      </c>
    </row>
    <row r="248" spans="1:65" s="2" customFormat="1" ht="16.5" customHeight="1">
      <c r="A248" s="37"/>
      <c r="B248" s="38"/>
      <c r="C248" s="255" t="s">
        <v>632</v>
      </c>
      <c r="D248" s="255" t="s">
        <v>633</v>
      </c>
      <c r="E248" s="256" t="s">
        <v>7939</v>
      </c>
      <c r="F248" s="257" t="s">
        <v>7940</v>
      </c>
      <c r="G248" s="258" t="s">
        <v>590</v>
      </c>
      <c r="H248" s="259">
        <v>153</v>
      </c>
      <c r="I248" s="260"/>
      <c r="J248" s="261">
        <f>ROUND(I248*H248,2)</f>
        <v>0</v>
      </c>
      <c r="K248" s="257" t="s">
        <v>268</v>
      </c>
      <c r="L248" s="262"/>
      <c r="M248" s="263" t="s">
        <v>44</v>
      </c>
      <c r="N248" s="264" t="s">
        <v>53</v>
      </c>
      <c r="O248" s="67"/>
      <c r="P248" s="204">
        <f>O248*H248</f>
        <v>0</v>
      </c>
      <c r="Q248" s="204">
        <v>0.08</v>
      </c>
      <c r="R248" s="204">
        <f>Q248*H248</f>
        <v>12.24</v>
      </c>
      <c r="S248" s="204">
        <v>0</v>
      </c>
      <c r="T248" s="205">
        <f>S248*H248</f>
        <v>0</v>
      </c>
      <c r="U248" s="37"/>
      <c r="V248" s="37"/>
      <c r="W248" s="37"/>
      <c r="X248" s="37"/>
      <c r="Y248" s="37"/>
      <c r="Z248" s="37"/>
      <c r="AA248" s="37"/>
      <c r="AB248" s="37"/>
      <c r="AC248" s="37"/>
      <c r="AD248" s="37"/>
      <c r="AE248" s="37"/>
      <c r="AR248" s="206" t="s">
        <v>351</v>
      </c>
      <c r="AT248" s="206" t="s">
        <v>633</v>
      </c>
      <c r="AU248" s="206" t="s">
        <v>91</v>
      </c>
      <c r="AY248" s="19" t="s">
        <v>262</v>
      </c>
      <c r="BE248" s="207">
        <f>IF(N248="základní",J248,0)</f>
        <v>0</v>
      </c>
      <c r="BF248" s="207">
        <f>IF(N248="snížená",J248,0)</f>
        <v>0</v>
      </c>
      <c r="BG248" s="207">
        <f>IF(N248="zákl. přenesená",J248,0)</f>
        <v>0</v>
      </c>
      <c r="BH248" s="207">
        <f>IF(N248="sníž. přenesená",J248,0)</f>
        <v>0</v>
      </c>
      <c r="BI248" s="207">
        <f>IF(N248="nulová",J248,0)</f>
        <v>0</v>
      </c>
      <c r="BJ248" s="19" t="s">
        <v>89</v>
      </c>
      <c r="BK248" s="207">
        <f>ROUND(I248*H248,2)</f>
        <v>0</v>
      </c>
      <c r="BL248" s="19" t="s">
        <v>104</v>
      </c>
      <c r="BM248" s="206" t="s">
        <v>7941</v>
      </c>
    </row>
    <row r="249" spans="1:65" s="13" customFormat="1" ht="10">
      <c r="B249" s="212"/>
      <c r="C249" s="213"/>
      <c r="D249" s="208" t="s">
        <v>272</v>
      </c>
      <c r="E249" s="214" t="s">
        <v>44</v>
      </c>
      <c r="F249" s="215" t="s">
        <v>7934</v>
      </c>
      <c r="G249" s="213"/>
      <c r="H249" s="214" t="s">
        <v>44</v>
      </c>
      <c r="I249" s="216"/>
      <c r="J249" s="213"/>
      <c r="K249" s="213"/>
      <c r="L249" s="217"/>
      <c r="M249" s="218"/>
      <c r="N249" s="219"/>
      <c r="O249" s="219"/>
      <c r="P249" s="219"/>
      <c r="Q249" s="219"/>
      <c r="R249" s="219"/>
      <c r="S249" s="219"/>
      <c r="T249" s="220"/>
      <c r="AT249" s="221" t="s">
        <v>272</v>
      </c>
      <c r="AU249" s="221" t="s">
        <v>91</v>
      </c>
      <c r="AV249" s="13" t="s">
        <v>89</v>
      </c>
      <c r="AW249" s="13" t="s">
        <v>38</v>
      </c>
      <c r="AX249" s="13" t="s">
        <v>82</v>
      </c>
      <c r="AY249" s="221" t="s">
        <v>262</v>
      </c>
    </row>
    <row r="250" spans="1:65" s="15" customFormat="1" ht="10">
      <c r="B250" s="233"/>
      <c r="C250" s="234"/>
      <c r="D250" s="208" t="s">
        <v>272</v>
      </c>
      <c r="E250" s="235" t="s">
        <v>44</v>
      </c>
      <c r="F250" s="236" t="s">
        <v>1766</v>
      </c>
      <c r="G250" s="234"/>
      <c r="H250" s="237">
        <v>150</v>
      </c>
      <c r="I250" s="238"/>
      <c r="J250" s="234"/>
      <c r="K250" s="234"/>
      <c r="L250" s="239"/>
      <c r="M250" s="240"/>
      <c r="N250" s="241"/>
      <c r="O250" s="241"/>
      <c r="P250" s="241"/>
      <c r="Q250" s="241"/>
      <c r="R250" s="241"/>
      <c r="S250" s="241"/>
      <c r="T250" s="242"/>
      <c r="AT250" s="243" t="s">
        <v>272</v>
      </c>
      <c r="AU250" s="243" t="s">
        <v>91</v>
      </c>
      <c r="AV250" s="15" t="s">
        <v>91</v>
      </c>
      <c r="AW250" s="15" t="s">
        <v>38</v>
      </c>
      <c r="AX250" s="15" t="s">
        <v>89</v>
      </c>
      <c r="AY250" s="243" t="s">
        <v>262</v>
      </c>
    </row>
    <row r="251" spans="1:65" s="15" customFormat="1" ht="10">
      <c r="B251" s="233"/>
      <c r="C251" s="234"/>
      <c r="D251" s="208" t="s">
        <v>272</v>
      </c>
      <c r="E251" s="234"/>
      <c r="F251" s="236" t="s">
        <v>7942</v>
      </c>
      <c r="G251" s="234"/>
      <c r="H251" s="237">
        <v>153</v>
      </c>
      <c r="I251" s="238"/>
      <c r="J251" s="234"/>
      <c r="K251" s="234"/>
      <c r="L251" s="239"/>
      <c r="M251" s="240"/>
      <c r="N251" s="241"/>
      <c r="O251" s="241"/>
      <c r="P251" s="241"/>
      <c r="Q251" s="241"/>
      <c r="R251" s="241"/>
      <c r="S251" s="241"/>
      <c r="T251" s="242"/>
      <c r="AT251" s="243" t="s">
        <v>272</v>
      </c>
      <c r="AU251" s="243" t="s">
        <v>91</v>
      </c>
      <c r="AV251" s="15" t="s">
        <v>91</v>
      </c>
      <c r="AW251" s="15" t="s">
        <v>4</v>
      </c>
      <c r="AX251" s="15" t="s">
        <v>89</v>
      </c>
      <c r="AY251" s="243" t="s">
        <v>262</v>
      </c>
    </row>
    <row r="252" spans="1:65" s="2" customFormat="1" ht="16.5" customHeight="1">
      <c r="A252" s="37"/>
      <c r="B252" s="38"/>
      <c r="C252" s="255" t="s">
        <v>638</v>
      </c>
      <c r="D252" s="255" t="s">
        <v>633</v>
      </c>
      <c r="E252" s="256" t="s">
        <v>7943</v>
      </c>
      <c r="F252" s="257" t="s">
        <v>7944</v>
      </c>
      <c r="G252" s="258" t="s">
        <v>590</v>
      </c>
      <c r="H252" s="259">
        <v>8.16</v>
      </c>
      <c r="I252" s="260"/>
      <c r="J252" s="261">
        <f>ROUND(I252*H252,2)</f>
        <v>0</v>
      </c>
      <c r="K252" s="257" t="s">
        <v>268</v>
      </c>
      <c r="L252" s="262"/>
      <c r="M252" s="263" t="s">
        <v>44</v>
      </c>
      <c r="N252" s="264" t="s">
        <v>53</v>
      </c>
      <c r="O252" s="67"/>
      <c r="P252" s="204">
        <f>O252*H252</f>
        <v>0</v>
      </c>
      <c r="Q252" s="204">
        <v>6.0999999999999999E-2</v>
      </c>
      <c r="R252" s="204">
        <f>Q252*H252</f>
        <v>0.49775999999999998</v>
      </c>
      <c r="S252" s="204">
        <v>0</v>
      </c>
      <c r="T252" s="205">
        <f>S252*H252</f>
        <v>0</v>
      </c>
      <c r="U252" s="37"/>
      <c r="V252" s="37"/>
      <c r="W252" s="37"/>
      <c r="X252" s="37"/>
      <c r="Y252" s="37"/>
      <c r="Z252" s="37"/>
      <c r="AA252" s="37"/>
      <c r="AB252" s="37"/>
      <c r="AC252" s="37"/>
      <c r="AD252" s="37"/>
      <c r="AE252" s="37"/>
      <c r="AR252" s="206" t="s">
        <v>351</v>
      </c>
      <c r="AT252" s="206" t="s">
        <v>633</v>
      </c>
      <c r="AU252" s="206" t="s">
        <v>91</v>
      </c>
      <c r="AY252" s="19" t="s">
        <v>262</v>
      </c>
      <c r="BE252" s="207">
        <f>IF(N252="základní",J252,0)</f>
        <v>0</v>
      </c>
      <c r="BF252" s="207">
        <f>IF(N252="snížená",J252,0)</f>
        <v>0</v>
      </c>
      <c r="BG252" s="207">
        <f>IF(N252="zákl. přenesená",J252,0)</f>
        <v>0</v>
      </c>
      <c r="BH252" s="207">
        <f>IF(N252="sníž. přenesená",J252,0)</f>
        <v>0</v>
      </c>
      <c r="BI252" s="207">
        <f>IF(N252="nulová",J252,0)</f>
        <v>0</v>
      </c>
      <c r="BJ252" s="19" t="s">
        <v>89</v>
      </c>
      <c r="BK252" s="207">
        <f>ROUND(I252*H252,2)</f>
        <v>0</v>
      </c>
      <c r="BL252" s="19" t="s">
        <v>104</v>
      </c>
      <c r="BM252" s="206" t="s">
        <v>7945</v>
      </c>
    </row>
    <row r="253" spans="1:65" s="13" customFormat="1" ht="10">
      <c r="B253" s="212"/>
      <c r="C253" s="213"/>
      <c r="D253" s="208" t="s">
        <v>272</v>
      </c>
      <c r="E253" s="214" t="s">
        <v>44</v>
      </c>
      <c r="F253" s="215" t="s">
        <v>7935</v>
      </c>
      <c r="G253" s="213"/>
      <c r="H253" s="214" t="s">
        <v>44</v>
      </c>
      <c r="I253" s="216"/>
      <c r="J253" s="213"/>
      <c r="K253" s="213"/>
      <c r="L253" s="217"/>
      <c r="M253" s="218"/>
      <c r="N253" s="219"/>
      <c r="O253" s="219"/>
      <c r="P253" s="219"/>
      <c r="Q253" s="219"/>
      <c r="R253" s="219"/>
      <c r="S253" s="219"/>
      <c r="T253" s="220"/>
      <c r="AT253" s="221" t="s">
        <v>272</v>
      </c>
      <c r="AU253" s="221" t="s">
        <v>91</v>
      </c>
      <c r="AV253" s="13" t="s">
        <v>89</v>
      </c>
      <c r="AW253" s="13" t="s">
        <v>38</v>
      </c>
      <c r="AX253" s="13" t="s">
        <v>82</v>
      </c>
      <c r="AY253" s="221" t="s">
        <v>262</v>
      </c>
    </row>
    <row r="254" spans="1:65" s="15" customFormat="1" ht="10">
      <c r="B254" s="233"/>
      <c r="C254" s="234"/>
      <c r="D254" s="208" t="s">
        <v>272</v>
      </c>
      <c r="E254" s="235" t="s">
        <v>44</v>
      </c>
      <c r="F254" s="236" t="s">
        <v>7936</v>
      </c>
      <c r="G254" s="234"/>
      <c r="H254" s="237">
        <v>8</v>
      </c>
      <c r="I254" s="238"/>
      <c r="J254" s="234"/>
      <c r="K254" s="234"/>
      <c r="L254" s="239"/>
      <c r="M254" s="240"/>
      <c r="N254" s="241"/>
      <c r="O254" s="241"/>
      <c r="P254" s="241"/>
      <c r="Q254" s="241"/>
      <c r="R254" s="241"/>
      <c r="S254" s="241"/>
      <c r="T254" s="242"/>
      <c r="AT254" s="243" t="s">
        <v>272</v>
      </c>
      <c r="AU254" s="243" t="s">
        <v>91</v>
      </c>
      <c r="AV254" s="15" t="s">
        <v>91</v>
      </c>
      <c r="AW254" s="15" t="s">
        <v>38</v>
      </c>
      <c r="AX254" s="15" t="s">
        <v>89</v>
      </c>
      <c r="AY254" s="243" t="s">
        <v>262</v>
      </c>
    </row>
    <row r="255" spans="1:65" s="15" customFormat="1" ht="10">
      <c r="B255" s="233"/>
      <c r="C255" s="234"/>
      <c r="D255" s="208" t="s">
        <v>272</v>
      </c>
      <c r="E255" s="234"/>
      <c r="F255" s="236" t="s">
        <v>7946</v>
      </c>
      <c r="G255" s="234"/>
      <c r="H255" s="237">
        <v>8.16</v>
      </c>
      <c r="I255" s="238"/>
      <c r="J255" s="234"/>
      <c r="K255" s="234"/>
      <c r="L255" s="239"/>
      <c r="M255" s="240"/>
      <c r="N255" s="241"/>
      <c r="O255" s="241"/>
      <c r="P255" s="241"/>
      <c r="Q255" s="241"/>
      <c r="R255" s="241"/>
      <c r="S255" s="241"/>
      <c r="T255" s="242"/>
      <c r="AT255" s="243" t="s">
        <v>272</v>
      </c>
      <c r="AU255" s="243" t="s">
        <v>91</v>
      </c>
      <c r="AV255" s="15" t="s">
        <v>91</v>
      </c>
      <c r="AW255" s="15" t="s">
        <v>4</v>
      </c>
      <c r="AX255" s="15" t="s">
        <v>89</v>
      </c>
      <c r="AY255" s="243" t="s">
        <v>262</v>
      </c>
    </row>
    <row r="256" spans="1:65" s="2" customFormat="1" ht="16.5" customHeight="1">
      <c r="A256" s="37"/>
      <c r="B256" s="38"/>
      <c r="C256" s="255" t="s">
        <v>648</v>
      </c>
      <c r="D256" s="255" t="s">
        <v>633</v>
      </c>
      <c r="E256" s="256" t="s">
        <v>7947</v>
      </c>
      <c r="F256" s="257" t="s">
        <v>7948</v>
      </c>
      <c r="G256" s="258" t="s">
        <v>590</v>
      </c>
      <c r="H256" s="259">
        <v>4.08</v>
      </c>
      <c r="I256" s="260"/>
      <c r="J256" s="261">
        <f>ROUND(I256*H256,2)</f>
        <v>0</v>
      </c>
      <c r="K256" s="257" t="s">
        <v>44</v>
      </c>
      <c r="L256" s="262"/>
      <c r="M256" s="263" t="s">
        <v>44</v>
      </c>
      <c r="N256" s="264" t="s">
        <v>53</v>
      </c>
      <c r="O256" s="67"/>
      <c r="P256" s="204">
        <f>O256*H256</f>
        <v>0</v>
      </c>
      <c r="Q256" s="204">
        <v>6.0999999999999999E-2</v>
      </c>
      <c r="R256" s="204">
        <f>Q256*H256</f>
        <v>0.24887999999999999</v>
      </c>
      <c r="S256" s="204">
        <v>0</v>
      </c>
      <c r="T256" s="205">
        <f>S256*H256</f>
        <v>0</v>
      </c>
      <c r="U256" s="37"/>
      <c r="V256" s="37"/>
      <c r="W256" s="37"/>
      <c r="X256" s="37"/>
      <c r="Y256" s="37"/>
      <c r="Z256" s="37"/>
      <c r="AA256" s="37"/>
      <c r="AB256" s="37"/>
      <c r="AC256" s="37"/>
      <c r="AD256" s="37"/>
      <c r="AE256" s="37"/>
      <c r="AR256" s="206" t="s">
        <v>351</v>
      </c>
      <c r="AT256" s="206" t="s">
        <v>633</v>
      </c>
      <c r="AU256" s="206" t="s">
        <v>91</v>
      </c>
      <c r="AY256" s="19" t="s">
        <v>262</v>
      </c>
      <c r="BE256" s="207">
        <f>IF(N256="základní",J256,0)</f>
        <v>0</v>
      </c>
      <c r="BF256" s="207">
        <f>IF(N256="snížená",J256,0)</f>
        <v>0</v>
      </c>
      <c r="BG256" s="207">
        <f>IF(N256="zákl. přenesená",J256,0)</f>
        <v>0</v>
      </c>
      <c r="BH256" s="207">
        <f>IF(N256="sníž. přenesená",J256,0)</f>
        <v>0</v>
      </c>
      <c r="BI256" s="207">
        <f>IF(N256="nulová",J256,0)</f>
        <v>0</v>
      </c>
      <c r="BJ256" s="19" t="s">
        <v>89</v>
      </c>
      <c r="BK256" s="207">
        <f>ROUND(I256*H256,2)</f>
        <v>0</v>
      </c>
      <c r="BL256" s="19" t="s">
        <v>104</v>
      </c>
      <c r="BM256" s="206" t="s">
        <v>7949</v>
      </c>
    </row>
    <row r="257" spans="1:65" s="13" customFormat="1" ht="10">
      <c r="B257" s="212"/>
      <c r="C257" s="213"/>
      <c r="D257" s="208" t="s">
        <v>272</v>
      </c>
      <c r="E257" s="214" t="s">
        <v>44</v>
      </c>
      <c r="F257" s="215" t="s">
        <v>7937</v>
      </c>
      <c r="G257" s="213"/>
      <c r="H257" s="214" t="s">
        <v>44</v>
      </c>
      <c r="I257" s="216"/>
      <c r="J257" s="213"/>
      <c r="K257" s="213"/>
      <c r="L257" s="217"/>
      <c r="M257" s="218"/>
      <c r="N257" s="219"/>
      <c r="O257" s="219"/>
      <c r="P257" s="219"/>
      <c r="Q257" s="219"/>
      <c r="R257" s="219"/>
      <c r="S257" s="219"/>
      <c r="T257" s="220"/>
      <c r="AT257" s="221" t="s">
        <v>272</v>
      </c>
      <c r="AU257" s="221" t="s">
        <v>91</v>
      </c>
      <c r="AV257" s="13" t="s">
        <v>89</v>
      </c>
      <c r="AW257" s="13" t="s">
        <v>38</v>
      </c>
      <c r="AX257" s="13" t="s">
        <v>82</v>
      </c>
      <c r="AY257" s="221" t="s">
        <v>262</v>
      </c>
    </row>
    <row r="258" spans="1:65" s="15" customFormat="1" ht="10">
      <c r="B258" s="233"/>
      <c r="C258" s="234"/>
      <c r="D258" s="208" t="s">
        <v>272</v>
      </c>
      <c r="E258" s="235" t="s">
        <v>44</v>
      </c>
      <c r="F258" s="236" t="s">
        <v>7938</v>
      </c>
      <c r="G258" s="234"/>
      <c r="H258" s="237">
        <v>4</v>
      </c>
      <c r="I258" s="238"/>
      <c r="J258" s="234"/>
      <c r="K258" s="234"/>
      <c r="L258" s="239"/>
      <c r="M258" s="240"/>
      <c r="N258" s="241"/>
      <c r="O258" s="241"/>
      <c r="P258" s="241"/>
      <c r="Q258" s="241"/>
      <c r="R258" s="241"/>
      <c r="S258" s="241"/>
      <c r="T258" s="242"/>
      <c r="AT258" s="243" t="s">
        <v>272</v>
      </c>
      <c r="AU258" s="243" t="s">
        <v>91</v>
      </c>
      <c r="AV258" s="15" t="s">
        <v>91</v>
      </c>
      <c r="AW258" s="15" t="s">
        <v>38</v>
      </c>
      <c r="AX258" s="15" t="s">
        <v>89</v>
      </c>
      <c r="AY258" s="243" t="s">
        <v>262</v>
      </c>
    </row>
    <row r="259" spans="1:65" s="15" customFormat="1" ht="10">
      <c r="B259" s="233"/>
      <c r="C259" s="234"/>
      <c r="D259" s="208" t="s">
        <v>272</v>
      </c>
      <c r="E259" s="234"/>
      <c r="F259" s="236" t="s">
        <v>7950</v>
      </c>
      <c r="G259" s="234"/>
      <c r="H259" s="237">
        <v>4.08</v>
      </c>
      <c r="I259" s="238"/>
      <c r="J259" s="234"/>
      <c r="K259" s="234"/>
      <c r="L259" s="239"/>
      <c r="M259" s="240"/>
      <c r="N259" s="241"/>
      <c r="O259" s="241"/>
      <c r="P259" s="241"/>
      <c r="Q259" s="241"/>
      <c r="R259" s="241"/>
      <c r="S259" s="241"/>
      <c r="T259" s="242"/>
      <c r="AT259" s="243" t="s">
        <v>272</v>
      </c>
      <c r="AU259" s="243" t="s">
        <v>91</v>
      </c>
      <c r="AV259" s="15" t="s">
        <v>91</v>
      </c>
      <c r="AW259" s="15" t="s">
        <v>4</v>
      </c>
      <c r="AX259" s="15" t="s">
        <v>89</v>
      </c>
      <c r="AY259" s="243" t="s">
        <v>262</v>
      </c>
    </row>
    <row r="260" spans="1:65" s="2" customFormat="1" ht="21.75" customHeight="1">
      <c r="A260" s="37"/>
      <c r="B260" s="38"/>
      <c r="C260" s="195" t="s">
        <v>657</v>
      </c>
      <c r="D260" s="195" t="s">
        <v>264</v>
      </c>
      <c r="E260" s="196" t="s">
        <v>7951</v>
      </c>
      <c r="F260" s="197" t="s">
        <v>7952</v>
      </c>
      <c r="G260" s="198" t="s">
        <v>590</v>
      </c>
      <c r="H260" s="199">
        <v>96</v>
      </c>
      <c r="I260" s="200"/>
      <c r="J260" s="201">
        <f>ROUND(I260*H260,2)</f>
        <v>0</v>
      </c>
      <c r="K260" s="197" t="s">
        <v>268</v>
      </c>
      <c r="L260" s="42"/>
      <c r="M260" s="202" t="s">
        <v>44</v>
      </c>
      <c r="N260" s="203" t="s">
        <v>53</v>
      </c>
      <c r="O260" s="67"/>
      <c r="P260" s="204">
        <f>O260*H260</f>
        <v>0</v>
      </c>
      <c r="Q260" s="204">
        <v>0.10095</v>
      </c>
      <c r="R260" s="204">
        <f>Q260*H260</f>
        <v>9.6912000000000003</v>
      </c>
      <c r="S260" s="204">
        <v>0</v>
      </c>
      <c r="T260" s="205">
        <f>S260*H260</f>
        <v>0</v>
      </c>
      <c r="U260" s="37"/>
      <c r="V260" s="37"/>
      <c r="W260" s="37"/>
      <c r="X260" s="37"/>
      <c r="Y260" s="37"/>
      <c r="Z260" s="37"/>
      <c r="AA260" s="37"/>
      <c r="AB260" s="37"/>
      <c r="AC260" s="37"/>
      <c r="AD260" s="37"/>
      <c r="AE260" s="37"/>
      <c r="AR260" s="206" t="s">
        <v>104</v>
      </c>
      <c r="AT260" s="206" t="s">
        <v>264</v>
      </c>
      <c r="AU260" s="206" t="s">
        <v>91</v>
      </c>
      <c r="AY260" s="19" t="s">
        <v>262</v>
      </c>
      <c r="BE260" s="207">
        <f>IF(N260="základní",J260,0)</f>
        <v>0</v>
      </c>
      <c r="BF260" s="207">
        <f>IF(N260="snížená",J260,0)</f>
        <v>0</v>
      </c>
      <c r="BG260" s="207">
        <f>IF(N260="zákl. přenesená",J260,0)</f>
        <v>0</v>
      </c>
      <c r="BH260" s="207">
        <f>IF(N260="sníž. přenesená",J260,0)</f>
        <v>0</v>
      </c>
      <c r="BI260" s="207">
        <f>IF(N260="nulová",J260,0)</f>
        <v>0</v>
      </c>
      <c r="BJ260" s="19" t="s">
        <v>89</v>
      </c>
      <c r="BK260" s="207">
        <f>ROUND(I260*H260,2)</f>
        <v>0</v>
      </c>
      <c r="BL260" s="19" t="s">
        <v>104</v>
      </c>
      <c r="BM260" s="206" t="s">
        <v>7953</v>
      </c>
    </row>
    <row r="261" spans="1:65" s="2" customFormat="1" ht="54">
      <c r="A261" s="37"/>
      <c r="B261" s="38"/>
      <c r="C261" s="39"/>
      <c r="D261" s="208" t="s">
        <v>270</v>
      </c>
      <c r="E261" s="39"/>
      <c r="F261" s="209" t="s">
        <v>7954</v>
      </c>
      <c r="G261" s="39"/>
      <c r="H261" s="39"/>
      <c r="I261" s="118"/>
      <c r="J261" s="39"/>
      <c r="K261" s="39"/>
      <c r="L261" s="42"/>
      <c r="M261" s="210"/>
      <c r="N261" s="211"/>
      <c r="O261" s="67"/>
      <c r="P261" s="67"/>
      <c r="Q261" s="67"/>
      <c r="R261" s="67"/>
      <c r="S261" s="67"/>
      <c r="T261" s="68"/>
      <c r="U261" s="37"/>
      <c r="V261" s="37"/>
      <c r="W261" s="37"/>
      <c r="X261" s="37"/>
      <c r="Y261" s="37"/>
      <c r="Z261" s="37"/>
      <c r="AA261" s="37"/>
      <c r="AB261" s="37"/>
      <c r="AC261" s="37"/>
      <c r="AD261" s="37"/>
      <c r="AE261" s="37"/>
      <c r="AT261" s="19" t="s">
        <v>270</v>
      </c>
      <c r="AU261" s="19" t="s">
        <v>91</v>
      </c>
    </row>
    <row r="262" spans="1:65" s="13" customFormat="1" ht="10">
      <c r="B262" s="212"/>
      <c r="C262" s="213"/>
      <c r="D262" s="208" t="s">
        <v>272</v>
      </c>
      <c r="E262" s="214" t="s">
        <v>44</v>
      </c>
      <c r="F262" s="215" t="s">
        <v>7955</v>
      </c>
      <c r="G262" s="213"/>
      <c r="H262" s="214" t="s">
        <v>44</v>
      </c>
      <c r="I262" s="216"/>
      <c r="J262" s="213"/>
      <c r="K262" s="213"/>
      <c r="L262" s="217"/>
      <c r="M262" s="218"/>
      <c r="N262" s="219"/>
      <c r="O262" s="219"/>
      <c r="P262" s="219"/>
      <c r="Q262" s="219"/>
      <c r="R262" s="219"/>
      <c r="S262" s="219"/>
      <c r="T262" s="220"/>
      <c r="AT262" s="221" t="s">
        <v>272</v>
      </c>
      <c r="AU262" s="221" t="s">
        <v>91</v>
      </c>
      <c r="AV262" s="13" t="s">
        <v>89</v>
      </c>
      <c r="AW262" s="13" t="s">
        <v>38</v>
      </c>
      <c r="AX262" s="13" t="s">
        <v>82</v>
      </c>
      <c r="AY262" s="221" t="s">
        <v>262</v>
      </c>
    </row>
    <row r="263" spans="1:65" s="13" customFormat="1" ht="10">
      <c r="B263" s="212"/>
      <c r="C263" s="213"/>
      <c r="D263" s="208" t="s">
        <v>272</v>
      </c>
      <c r="E263" s="214" t="s">
        <v>44</v>
      </c>
      <c r="F263" s="215" t="s">
        <v>7956</v>
      </c>
      <c r="G263" s="213"/>
      <c r="H263" s="214" t="s">
        <v>44</v>
      </c>
      <c r="I263" s="216"/>
      <c r="J263" s="213"/>
      <c r="K263" s="213"/>
      <c r="L263" s="217"/>
      <c r="M263" s="218"/>
      <c r="N263" s="219"/>
      <c r="O263" s="219"/>
      <c r="P263" s="219"/>
      <c r="Q263" s="219"/>
      <c r="R263" s="219"/>
      <c r="S263" s="219"/>
      <c r="T263" s="220"/>
      <c r="AT263" s="221" t="s">
        <v>272</v>
      </c>
      <c r="AU263" s="221" t="s">
        <v>91</v>
      </c>
      <c r="AV263" s="13" t="s">
        <v>89</v>
      </c>
      <c r="AW263" s="13" t="s">
        <v>38</v>
      </c>
      <c r="AX263" s="13" t="s">
        <v>82</v>
      </c>
      <c r="AY263" s="221" t="s">
        <v>262</v>
      </c>
    </row>
    <row r="264" spans="1:65" s="15" customFormat="1" ht="10">
      <c r="B264" s="233"/>
      <c r="C264" s="234"/>
      <c r="D264" s="208" t="s">
        <v>272</v>
      </c>
      <c r="E264" s="235" t="s">
        <v>44</v>
      </c>
      <c r="F264" s="236" t="s">
        <v>7957</v>
      </c>
      <c r="G264" s="234"/>
      <c r="H264" s="237">
        <v>96</v>
      </c>
      <c r="I264" s="238"/>
      <c r="J264" s="234"/>
      <c r="K264" s="234"/>
      <c r="L264" s="239"/>
      <c r="M264" s="240"/>
      <c r="N264" s="241"/>
      <c r="O264" s="241"/>
      <c r="P264" s="241"/>
      <c r="Q264" s="241"/>
      <c r="R264" s="241"/>
      <c r="S264" s="241"/>
      <c r="T264" s="242"/>
      <c r="AT264" s="243" t="s">
        <v>272</v>
      </c>
      <c r="AU264" s="243" t="s">
        <v>91</v>
      </c>
      <c r="AV264" s="15" t="s">
        <v>91</v>
      </c>
      <c r="AW264" s="15" t="s">
        <v>38</v>
      </c>
      <c r="AX264" s="15" t="s">
        <v>89</v>
      </c>
      <c r="AY264" s="243" t="s">
        <v>262</v>
      </c>
    </row>
    <row r="265" spans="1:65" s="2" customFormat="1" ht="16.5" customHeight="1">
      <c r="A265" s="37"/>
      <c r="B265" s="38"/>
      <c r="C265" s="255" t="s">
        <v>664</v>
      </c>
      <c r="D265" s="255" t="s">
        <v>633</v>
      </c>
      <c r="E265" s="256" t="s">
        <v>7958</v>
      </c>
      <c r="F265" s="257" t="s">
        <v>7959</v>
      </c>
      <c r="G265" s="258" t="s">
        <v>590</v>
      </c>
      <c r="H265" s="259">
        <v>97.92</v>
      </c>
      <c r="I265" s="260"/>
      <c r="J265" s="261">
        <f>ROUND(I265*H265,2)</f>
        <v>0</v>
      </c>
      <c r="K265" s="257" t="s">
        <v>268</v>
      </c>
      <c r="L265" s="262"/>
      <c r="M265" s="263" t="s">
        <v>44</v>
      </c>
      <c r="N265" s="264" t="s">
        <v>53</v>
      </c>
      <c r="O265" s="67"/>
      <c r="P265" s="204">
        <f>O265*H265</f>
        <v>0</v>
      </c>
      <c r="Q265" s="204">
        <v>2.4E-2</v>
      </c>
      <c r="R265" s="204">
        <f>Q265*H265</f>
        <v>2.3500800000000002</v>
      </c>
      <c r="S265" s="204">
        <v>0</v>
      </c>
      <c r="T265" s="205">
        <f>S265*H265</f>
        <v>0</v>
      </c>
      <c r="U265" s="37"/>
      <c r="V265" s="37"/>
      <c r="W265" s="37"/>
      <c r="X265" s="37"/>
      <c r="Y265" s="37"/>
      <c r="Z265" s="37"/>
      <c r="AA265" s="37"/>
      <c r="AB265" s="37"/>
      <c r="AC265" s="37"/>
      <c r="AD265" s="37"/>
      <c r="AE265" s="37"/>
      <c r="AR265" s="206" t="s">
        <v>351</v>
      </c>
      <c r="AT265" s="206" t="s">
        <v>633</v>
      </c>
      <c r="AU265" s="206" t="s">
        <v>91</v>
      </c>
      <c r="AY265" s="19" t="s">
        <v>262</v>
      </c>
      <c r="BE265" s="207">
        <f>IF(N265="základní",J265,0)</f>
        <v>0</v>
      </c>
      <c r="BF265" s="207">
        <f>IF(N265="snížená",J265,0)</f>
        <v>0</v>
      </c>
      <c r="BG265" s="207">
        <f>IF(N265="zákl. přenesená",J265,0)</f>
        <v>0</v>
      </c>
      <c r="BH265" s="207">
        <f>IF(N265="sníž. přenesená",J265,0)</f>
        <v>0</v>
      </c>
      <c r="BI265" s="207">
        <f>IF(N265="nulová",J265,0)</f>
        <v>0</v>
      </c>
      <c r="BJ265" s="19" t="s">
        <v>89</v>
      </c>
      <c r="BK265" s="207">
        <f>ROUND(I265*H265,2)</f>
        <v>0</v>
      </c>
      <c r="BL265" s="19" t="s">
        <v>104</v>
      </c>
      <c r="BM265" s="206" t="s">
        <v>7960</v>
      </c>
    </row>
    <row r="266" spans="1:65" s="13" customFormat="1" ht="10">
      <c r="B266" s="212"/>
      <c r="C266" s="213"/>
      <c r="D266" s="208" t="s">
        <v>272</v>
      </c>
      <c r="E266" s="214" t="s">
        <v>44</v>
      </c>
      <c r="F266" s="215" t="s">
        <v>7955</v>
      </c>
      <c r="G266" s="213"/>
      <c r="H266" s="214" t="s">
        <v>44</v>
      </c>
      <c r="I266" s="216"/>
      <c r="J266" s="213"/>
      <c r="K266" s="213"/>
      <c r="L266" s="217"/>
      <c r="M266" s="218"/>
      <c r="N266" s="219"/>
      <c r="O266" s="219"/>
      <c r="P266" s="219"/>
      <c r="Q266" s="219"/>
      <c r="R266" s="219"/>
      <c r="S266" s="219"/>
      <c r="T266" s="220"/>
      <c r="AT266" s="221" t="s">
        <v>272</v>
      </c>
      <c r="AU266" s="221" t="s">
        <v>91</v>
      </c>
      <c r="AV266" s="13" t="s">
        <v>89</v>
      </c>
      <c r="AW266" s="13" t="s">
        <v>38</v>
      </c>
      <c r="AX266" s="13" t="s">
        <v>82</v>
      </c>
      <c r="AY266" s="221" t="s">
        <v>262</v>
      </c>
    </row>
    <row r="267" spans="1:65" s="13" customFormat="1" ht="10">
      <c r="B267" s="212"/>
      <c r="C267" s="213"/>
      <c r="D267" s="208" t="s">
        <v>272</v>
      </c>
      <c r="E267" s="214" t="s">
        <v>44</v>
      </c>
      <c r="F267" s="215" t="s">
        <v>7956</v>
      </c>
      <c r="G267" s="213"/>
      <c r="H267" s="214" t="s">
        <v>44</v>
      </c>
      <c r="I267" s="216"/>
      <c r="J267" s="213"/>
      <c r="K267" s="213"/>
      <c r="L267" s="217"/>
      <c r="M267" s="218"/>
      <c r="N267" s="219"/>
      <c r="O267" s="219"/>
      <c r="P267" s="219"/>
      <c r="Q267" s="219"/>
      <c r="R267" s="219"/>
      <c r="S267" s="219"/>
      <c r="T267" s="220"/>
      <c r="AT267" s="221" t="s">
        <v>272</v>
      </c>
      <c r="AU267" s="221" t="s">
        <v>91</v>
      </c>
      <c r="AV267" s="13" t="s">
        <v>89</v>
      </c>
      <c r="AW267" s="13" t="s">
        <v>38</v>
      </c>
      <c r="AX267" s="13" t="s">
        <v>82</v>
      </c>
      <c r="AY267" s="221" t="s">
        <v>262</v>
      </c>
    </row>
    <row r="268" spans="1:65" s="15" customFormat="1" ht="10">
      <c r="B268" s="233"/>
      <c r="C268" s="234"/>
      <c r="D268" s="208" t="s">
        <v>272</v>
      </c>
      <c r="E268" s="235" t="s">
        <v>44</v>
      </c>
      <c r="F268" s="236" t="s">
        <v>7961</v>
      </c>
      <c r="G268" s="234"/>
      <c r="H268" s="237">
        <v>96</v>
      </c>
      <c r="I268" s="238"/>
      <c r="J268" s="234"/>
      <c r="K268" s="234"/>
      <c r="L268" s="239"/>
      <c r="M268" s="240"/>
      <c r="N268" s="241"/>
      <c r="O268" s="241"/>
      <c r="P268" s="241"/>
      <c r="Q268" s="241"/>
      <c r="R268" s="241"/>
      <c r="S268" s="241"/>
      <c r="T268" s="242"/>
      <c r="AT268" s="243" t="s">
        <v>272</v>
      </c>
      <c r="AU268" s="243" t="s">
        <v>91</v>
      </c>
      <c r="AV268" s="15" t="s">
        <v>91</v>
      </c>
      <c r="AW268" s="15" t="s">
        <v>38</v>
      </c>
      <c r="AX268" s="15" t="s">
        <v>89</v>
      </c>
      <c r="AY268" s="243" t="s">
        <v>262</v>
      </c>
    </row>
    <row r="269" spans="1:65" s="15" customFormat="1" ht="10">
      <c r="B269" s="233"/>
      <c r="C269" s="234"/>
      <c r="D269" s="208" t="s">
        <v>272</v>
      </c>
      <c r="E269" s="234"/>
      <c r="F269" s="236" t="s">
        <v>7962</v>
      </c>
      <c r="G269" s="234"/>
      <c r="H269" s="237">
        <v>97.92</v>
      </c>
      <c r="I269" s="238"/>
      <c r="J269" s="234"/>
      <c r="K269" s="234"/>
      <c r="L269" s="239"/>
      <c r="M269" s="240"/>
      <c r="N269" s="241"/>
      <c r="O269" s="241"/>
      <c r="P269" s="241"/>
      <c r="Q269" s="241"/>
      <c r="R269" s="241"/>
      <c r="S269" s="241"/>
      <c r="T269" s="242"/>
      <c r="AT269" s="243" t="s">
        <v>272</v>
      </c>
      <c r="AU269" s="243" t="s">
        <v>91</v>
      </c>
      <c r="AV269" s="15" t="s">
        <v>91</v>
      </c>
      <c r="AW269" s="15" t="s">
        <v>4</v>
      </c>
      <c r="AX269" s="15" t="s">
        <v>89</v>
      </c>
      <c r="AY269" s="243" t="s">
        <v>262</v>
      </c>
    </row>
    <row r="270" spans="1:65" s="2" customFormat="1" ht="16.5" customHeight="1">
      <c r="A270" s="37"/>
      <c r="B270" s="38"/>
      <c r="C270" s="195" t="s">
        <v>668</v>
      </c>
      <c r="D270" s="195" t="s">
        <v>264</v>
      </c>
      <c r="E270" s="196" t="s">
        <v>7963</v>
      </c>
      <c r="F270" s="197" t="s">
        <v>7964</v>
      </c>
      <c r="G270" s="198" t="s">
        <v>590</v>
      </c>
      <c r="H270" s="199">
        <v>4</v>
      </c>
      <c r="I270" s="200"/>
      <c r="J270" s="201">
        <f>ROUND(I270*H270,2)</f>
        <v>0</v>
      </c>
      <c r="K270" s="197" t="s">
        <v>268</v>
      </c>
      <c r="L270" s="42"/>
      <c r="M270" s="202" t="s">
        <v>44</v>
      </c>
      <c r="N270" s="203" t="s">
        <v>53</v>
      </c>
      <c r="O270" s="67"/>
      <c r="P270" s="204">
        <f>O270*H270</f>
        <v>0</v>
      </c>
      <c r="Q270" s="204">
        <v>0.17488999999999999</v>
      </c>
      <c r="R270" s="204">
        <f>Q270*H270</f>
        <v>0.69955999999999996</v>
      </c>
      <c r="S270" s="204">
        <v>0</v>
      </c>
      <c r="T270" s="205">
        <f>S270*H270</f>
        <v>0</v>
      </c>
      <c r="U270" s="37"/>
      <c r="V270" s="37"/>
      <c r="W270" s="37"/>
      <c r="X270" s="37"/>
      <c r="Y270" s="37"/>
      <c r="Z270" s="37"/>
      <c r="AA270" s="37"/>
      <c r="AB270" s="37"/>
      <c r="AC270" s="37"/>
      <c r="AD270" s="37"/>
      <c r="AE270" s="37"/>
      <c r="AR270" s="206" t="s">
        <v>104</v>
      </c>
      <c r="AT270" s="206" t="s">
        <v>264</v>
      </c>
      <c r="AU270" s="206" t="s">
        <v>91</v>
      </c>
      <c r="AY270" s="19" t="s">
        <v>262</v>
      </c>
      <c r="BE270" s="207">
        <f>IF(N270="základní",J270,0)</f>
        <v>0</v>
      </c>
      <c r="BF270" s="207">
        <f>IF(N270="snížená",J270,0)</f>
        <v>0</v>
      </c>
      <c r="BG270" s="207">
        <f>IF(N270="zákl. přenesená",J270,0)</f>
        <v>0</v>
      </c>
      <c r="BH270" s="207">
        <f>IF(N270="sníž. přenesená",J270,0)</f>
        <v>0</v>
      </c>
      <c r="BI270" s="207">
        <f>IF(N270="nulová",J270,0)</f>
        <v>0</v>
      </c>
      <c r="BJ270" s="19" t="s">
        <v>89</v>
      </c>
      <c r="BK270" s="207">
        <f>ROUND(I270*H270,2)</f>
        <v>0</v>
      </c>
      <c r="BL270" s="19" t="s">
        <v>104</v>
      </c>
      <c r="BM270" s="206" t="s">
        <v>7965</v>
      </c>
    </row>
    <row r="271" spans="1:65" s="2" customFormat="1" ht="36">
      <c r="A271" s="37"/>
      <c r="B271" s="38"/>
      <c r="C271" s="39"/>
      <c r="D271" s="208" t="s">
        <v>270</v>
      </c>
      <c r="E271" s="39"/>
      <c r="F271" s="209" t="s">
        <v>7966</v>
      </c>
      <c r="G271" s="39"/>
      <c r="H271" s="39"/>
      <c r="I271" s="118"/>
      <c r="J271" s="39"/>
      <c r="K271" s="39"/>
      <c r="L271" s="42"/>
      <c r="M271" s="210"/>
      <c r="N271" s="211"/>
      <c r="O271" s="67"/>
      <c r="P271" s="67"/>
      <c r="Q271" s="67"/>
      <c r="R271" s="67"/>
      <c r="S271" s="67"/>
      <c r="T271" s="68"/>
      <c r="U271" s="37"/>
      <c r="V271" s="37"/>
      <c r="W271" s="37"/>
      <c r="X271" s="37"/>
      <c r="Y271" s="37"/>
      <c r="Z271" s="37"/>
      <c r="AA271" s="37"/>
      <c r="AB271" s="37"/>
      <c r="AC271" s="37"/>
      <c r="AD271" s="37"/>
      <c r="AE271" s="37"/>
      <c r="AT271" s="19" t="s">
        <v>270</v>
      </c>
      <c r="AU271" s="19" t="s">
        <v>91</v>
      </c>
    </row>
    <row r="272" spans="1:65" s="13" customFormat="1" ht="10">
      <c r="B272" s="212"/>
      <c r="C272" s="213"/>
      <c r="D272" s="208" t="s">
        <v>272</v>
      </c>
      <c r="E272" s="214" t="s">
        <v>44</v>
      </c>
      <c r="F272" s="215" t="s">
        <v>7967</v>
      </c>
      <c r="G272" s="213"/>
      <c r="H272" s="214" t="s">
        <v>44</v>
      </c>
      <c r="I272" s="216"/>
      <c r="J272" s="213"/>
      <c r="K272" s="213"/>
      <c r="L272" s="217"/>
      <c r="M272" s="218"/>
      <c r="N272" s="219"/>
      <c r="O272" s="219"/>
      <c r="P272" s="219"/>
      <c r="Q272" s="219"/>
      <c r="R272" s="219"/>
      <c r="S272" s="219"/>
      <c r="T272" s="220"/>
      <c r="AT272" s="221" t="s">
        <v>272</v>
      </c>
      <c r="AU272" s="221" t="s">
        <v>91</v>
      </c>
      <c r="AV272" s="13" t="s">
        <v>89</v>
      </c>
      <c r="AW272" s="13" t="s">
        <v>38</v>
      </c>
      <c r="AX272" s="13" t="s">
        <v>82</v>
      </c>
      <c r="AY272" s="221" t="s">
        <v>262</v>
      </c>
    </row>
    <row r="273" spans="1:65" s="15" customFormat="1" ht="10">
      <c r="B273" s="233"/>
      <c r="C273" s="234"/>
      <c r="D273" s="208" t="s">
        <v>272</v>
      </c>
      <c r="E273" s="235" t="s">
        <v>44</v>
      </c>
      <c r="F273" s="236" t="s">
        <v>7968</v>
      </c>
      <c r="G273" s="234"/>
      <c r="H273" s="237">
        <v>4</v>
      </c>
      <c r="I273" s="238"/>
      <c r="J273" s="234"/>
      <c r="K273" s="234"/>
      <c r="L273" s="239"/>
      <c r="M273" s="240"/>
      <c r="N273" s="241"/>
      <c r="O273" s="241"/>
      <c r="P273" s="241"/>
      <c r="Q273" s="241"/>
      <c r="R273" s="241"/>
      <c r="S273" s="241"/>
      <c r="T273" s="242"/>
      <c r="AT273" s="243" t="s">
        <v>272</v>
      </c>
      <c r="AU273" s="243" t="s">
        <v>91</v>
      </c>
      <c r="AV273" s="15" t="s">
        <v>91</v>
      </c>
      <c r="AW273" s="15" t="s">
        <v>38</v>
      </c>
      <c r="AX273" s="15" t="s">
        <v>89</v>
      </c>
      <c r="AY273" s="243" t="s">
        <v>262</v>
      </c>
    </row>
    <row r="274" spans="1:65" s="2" customFormat="1" ht="16.5" customHeight="1">
      <c r="A274" s="37"/>
      <c r="B274" s="38"/>
      <c r="C274" s="255" t="s">
        <v>674</v>
      </c>
      <c r="D274" s="255" t="s">
        <v>633</v>
      </c>
      <c r="E274" s="256" t="s">
        <v>7969</v>
      </c>
      <c r="F274" s="257" t="s">
        <v>7970</v>
      </c>
      <c r="G274" s="258" t="s">
        <v>590</v>
      </c>
      <c r="H274" s="259">
        <v>4.08</v>
      </c>
      <c r="I274" s="260"/>
      <c r="J274" s="261">
        <f>ROUND(I274*H274,2)</f>
        <v>0</v>
      </c>
      <c r="K274" s="257" t="s">
        <v>268</v>
      </c>
      <c r="L274" s="262"/>
      <c r="M274" s="263" t="s">
        <v>44</v>
      </c>
      <c r="N274" s="264" t="s">
        <v>53</v>
      </c>
      <c r="O274" s="67"/>
      <c r="P274" s="204">
        <f>O274*H274</f>
        <v>0</v>
      </c>
      <c r="Q274" s="204">
        <v>6.5670000000000006E-2</v>
      </c>
      <c r="R274" s="204">
        <f>Q274*H274</f>
        <v>0.26793360000000005</v>
      </c>
      <c r="S274" s="204">
        <v>0</v>
      </c>
      <c r="T274" s="205">
        <f>S274*H274</f>
        <v>0</v>
      </c>
      <c r="U274" s="37"/>
      <c r="V274" s="37"/>
      <c r="W274" s="37"/>
      <c r="X274" s="37"/>
      <c r="Y274" s="37"/>
      <c r="Z274" s="37"/>
      <c r="AA274" s="37"/>
      <c r="AB274" s="37"/>
      <c r="AC274" s="37"/>
      <c r="AD274" s="37"/>
      <c r="AE274" s="37"/>
      <c r="AR274" s="206" t="s">
        <v>351</v>
      </c>
      <c r="AT274" s="206" t="s">
        <v>633</v>
      </c>
      <c r="AU274" s="206" t="s">
        <v>91</v>
      </c>
      <c r="AY274" s="19" t="s">
        <v>262</v>
      </c>
      <c r="BE274" s="207">
        <f>IF(N274="základní",J274,0)</f>
        <v>0</v>
      </c>
      <c r="BF274" s="207">
        <f>IF(N274="snížená",J274,0)</f>
        <v>0</v>
      </c>
      <c r="BG274" s="207">
        <f>IF(N274="zákl. přenesená",J274,0)</f>
        <v>0</v>
      </c>
      <c r="BH274" s="207">
        <f>IF(N274="sníž. přenesená",J274,0)</f>
        <v>0</v>
      </c>
      <c r="BI274" s="207">
        <f>IF(N274="nulová",J274,0)</f>
        <v>0</v>
      </c>
      <c r="BJ274" s="19" t="s">
        <v>89</v>
      </c>
      <c r="BK274" s="207">
        <f>ROUND(I274*H274,2)</f>
        <v>0</v>
      </c>
      <c r="BL274" s="19" t="s">
        <v>104</v>
      </c>
      <c r="BM274" s="206" t="s">
        <v>7971</v>
      </c>
    </row>
    <row r="275" spans="1:65" s="13" customFormat="1" ht="10">
      <c r="B275" s="212"/>
      <c r="C275" s="213"/>
      <c r="D275" s="208" t="s">
        <v>272</v>
      </c>
      <c r="E275" s="214" t="s">
        <v>44</v>
      </c>
      <c r="F275" s="215" t="s">
        <v>7967</v>
      </c>
      <c r="G275" s="213"/>
      <c r="H275" s="214" t="s">
        <v>44</v>
      </c>
      <c r="I275" s="216"/>
      <c r="J275" s="213"/>
      <c r="K275" s="213"/>
      <c r="L275" s="217"/>
      <c r="M275" s="218"/>
      <c r="N275" s="219"/>
      <c r="O275" s="219"/>
      <c r="P275" s="219"/>
      <c r="Q275" s="219"/>
      <c r="R275" s="219"/>
      <c r="S275" s="219"/>
      <c r="T275" s="220"/>
      <c r="AT275" s="221" t="s">
        <v>272</v>
      </c>
      <c r="AU275" s="221" t="s">
        <v>91</v>
      </c>
      <c r="AV275" s="13" t="s">
        <v>89</v>
      </c>
      <c r="AW275" s="13" t="s">
        <v>38</v>
      </c>
      <c r="AX275" s="13" t="s">
        <v>82</v>
      </c>
      <c r="AY275" s="221" t="s">
        <v>262</v>
      </c>
    </row>
    <row r="276" spans="1:65" s="15" customFormat="1" ht="10">
      <c r="B276" s="233"/>
      <c r="C276" s="234"/>
      <c r="D276" s="208" t="s">
        <v>272</v>
      </c>
      <c r="E276" s="235" t="s">
        <v>44</v>
      </c>
      <c r="F276" s="236" t="s">
        <v>7968</v>
      </c>
      <c r="G276" s="234"/>
      <c r="H276" s="237">
        <v>4</v>
      </c>
      <c r="I276" s="238"/>
      <c r="J276" s="234"/>
      <c r="K276" s="234"/>
      <c r="L276" s="239"/>
      <c r="M276" s="240"/>
      <c r="N276" s="241"/>
      <c r="O276" s="241"/>
      <c r="P276" s="241"/>
      <c r="Q276" s="241"/>
      <c r="R276" s="241"/>
      <c r="S276" s="241"/>
      <c r="T276" s="242"/>
      <c r="AT276" s="243" t="s">
        <v>272</v>
      </c>
      <c r="AU276" s="243" t="s">
        <v>91</v>
      </c>
      <c r="AV276" s="15" t="s">
        <v>91</v>
      </c>
      <c r="AW276" s="15" t="s">
        <v>38</v>
      </c>
      <c r="AX276" s="15" t="s">
        <v>89</v>
      </c>
      <c r="AY276" s="243" t="s">
        <v>262</v>
      </c>
    </row>
    <row r="277" spans="1:65" s="15" customFormat="1" ht="10">
      <c r="B277" s="233"/>
      <c r="C277" s="234"/>
      <c r="D277" s="208" t="s">
        <v>272</v>
      </c>
      <c r="E277" s="234"/>
      <c r="F277" s="236" t="s">
        <v>7950</v>
      </c>
      <c r="G277" s="234"/>
      <c r="H277" s="237">
        <v>4.08</v>
      </c>
      <c r="I277" s="238"/>
      <c r="J277" s="234"/>
      <c r="K277" s="234"/>
      <c r="L277" s="239"/>
      <c r="M277" s="240"/>
      <c r="N277" s="241"/>
      <c r="O277" s="241"/>
      <c r="P277" s="241"/>
      <c r="Q277" s="241"/>
      <c r="R277" s="241"/>
      <c r="S277" s="241"/>
      <c r="T277" s="242"/>
      <c r="AT277" s="243" t="s">
        <v>272</v>
      </c>
      <c r="AU277" s="243" t="s">
        <v>91</v>
      </c>
      <c r="AV277" s="15" t="s">
        <v>91</v>
      </c>
      <c r="AW277" s="15" t="s">
        <v>4</v>
      </c>
      <c r="AX277" s="15" t="s">
        <v>89</v>
      </c>
      <c r="AY277" s="243" t="s">
        <v>262</v>
      </c>
    </row>
    <row r="278" spans="1:65" s="2" customFormat="1" ht="21.75" customHeight="1">
      <c r="A278" s="37"/>
      <c r="B278" s="38"/>
      <c r="C278" s="195" t="s">
        <v>708</v>
      </c>
      <c r="D278" s="195" t="s">
        <v>264</v>
      </c>
      <c r="E278" s="196" t="s">
        <v>7972</v>
      </c>
      <c r="F278" s="197" t="s">
        <v>7973</v>
      </c>
      <c r="G278" s="198" t="s">
        <v>590</v>
      </c>
      <c r="H278" s="199">
        <v>50</v>
      </c>
      <c r="I278" s="200"/>
      <c r="J278" s="201">
        <f>ROUND(I278*H278,2)</f>
        <v>0</v>
      </c>
      <c r="K278" s="197" t="s">
        <v>268</v>
      </c>
      <c r="L278" s="42"/>
      <c r="M278" s="202" t="s">
        <v>44</v>
      </c>
      <c r="N278" s="203" t="s">
        <v>53</v>
      </c>
      <c r="O278" s="67"/>
      <c r="P278" s="204">
        <f>O278*H278</f>
        <v>0</v>
      </c>
      <c r="Q278" s="204">
        <v>5.1999999999999998E-3</v>
      </c>
      <c r="R278" s="204">
        <f>Q278*H278</f>
        <v>0.26</v>
      </c>
      <c r="S278" s="204">
        <v>0</v>
      </c>
      <c r="T278" s="205">
        <f>S278*H278</f>
        <v>0</v>
      </c>
      <c r="U278" s="37"/>
      <c r="V278" s="37"/>
      <c r="W278" s="37"/>
      <c r="X278" s="37"/>
      <c r="Y278" s="37"/>
      <c r="Z278" s="37"/>
      <c r="AA278" s="37"/>
      <c r="AB278" s="37"/>
      <c r="AC278" s="37"/>
      <c r="AD278" s="37"/>
      <c r="AE278" s="37"/>
      <c r="AR278" s="206" t="s">
        <v>104</v>
      </c>
      <c r="AT278" s="206" t="s">
        <v>264</v>
      </c>
      <c r="AU278" s="206" t="s">
        <v>91</v>
      </c>
      <c r="AY278" s="19" t="s">
        <v>262</v>
      </c>
      <c r="BE278" s="207">
        <f>IF(N278="základní",J278,0)</f>
        <v>0</v>
      </c>
      <c r="BF278" s="207">
        <f>IF(N278="snížená",J278,0)</f>
        <v>0</v>
      </c>
      <c r="BG278" s="207">
        <f>IF(N278="zákl. přenesená",J278,0)</f>
        <v>0</v>
      </c>
      <c r="BH278" s="207">
        <f>IF(N278="sníž. přenesená",J278,0)</f>
        <v>0</v>
      </c>
      <c r="BI278" s="207">
        <f>IF(N278="nulová",J278,0)</f>
        <v>0</v>
      </c>
      <c r="BJ278" s="19" t="s">
        <v>89</v>
      </c>
      <c r="BK278" s="207">
        <f>ROUND(I278*H278,2)</f>
        <v>0</v>
      </c>
      <c r="BL278" s="19" t="s">
        <v>104</v>
      </c>
      <c r="BM278" s="206" t="s">
        <v>7974</v>
      </c>
    </row>
    <row r="279" spans="1:65" s="2" customFormat="1" ht="171">
      <c r="A279" s="37"/>
      <c r="B279" s="38"/>
      <c r="C279" s="39"/>
      <c r="D279" s="208" t="s">
        <v>270</v>
      </c>
      <c r="E279" s="39"/>
      <c r="F279" s="209" t="s">
        <v>7975</v>
      </c>
      <c r="G279" s="39"/>
      <c r="H279" s="39"/>
      <c r="I279" s="118"/>
      <c r="J279" s="39"/>
      <c r="K279" s="39"/>
      <c r="L279" s="42"/>
      <c r="M279" s="210"/>
      <c r="N279" s="211"/>
      <c r="O279" s="67"/>
      <c r="P279" s="67"/>
      <c r="Q279" s="67"/>
      <c r="R279" s="67"/>
      <c r="S279" s="67"/>
      <c r="T279" s="68"/>
      <c r="U279" s="37"/>
      <c r="V279" s="37"/>
      <c r="W279" s="37"/>
      <c r="X279" s="37"/>
      <c r="Y279" s="37"/>
      <c r="Z279" s="37"/>
      <c r="AA279" s="37"/>
      <c r="AB279" s="37"/>
      <c r="AC279" s="37"/>
      <c r="AD279" s="37"/>
      <c r="AE279" s="37"/>
      <c r="AT279" s="19" t="s">
        <v>270</v>
      </c>
      <c r="AU279" s="19" t="s">
        <v>91</v>
      </c>
    </row>
    <row r="280" spans="1:65" s="13" customFormat="1" ht="10">
      <c r="B280" s="212"/>
      <c r="C280" s="213"/>
      <c r="D280" s="208" t="s">
        <v>272</v>
      </c>
      <c r="E280" s="214" t="s">
        <v>44</v>
      </c>
      <c r="F280" s="215" t="s">
        <v>7976</v>
      </c>
      <c r="G280" s="213"/>
      <c r="H280" s="214" t="s">
        <v>44</v>
      </c>
      <c r="I280" s="216"/>
      <c r="J280" s="213"/>
      <c r="K280" s="213"/>
      <c r="L280" s="217"/>
      <c r="M280" s="218"/>
      <c r="N280" s="219"/>
      <c r="O280" s="219"/>
      <c r="P280" s="219"/>
      <c r="Q280" s="219"/>
      <c r="R280" s="219"/>
      <c r="S280" s="219"/>
      <c r="T280" s="220"/>
      <c r="AT280" s="221" t="s">
        <v>272</v>
      </c>
      <c r="AU280" s="221" t="s">
        <v>91</v>
      </c>
      <c r="AV280" s="13" t="s">
        <v>89</v>
      </c>
      <c r="AW280" s="13" t="s">
        <v>38</v>
      </c>
      <c r="AX280" s="13" t="s">
        <v>82</v>
      </c>
      <c r="AY280" s="221" t="s">
        <v>262</v>
      </c>
    </row>
    <row r="281" spans="1:65" s="13" customFormat="1" ht="10">
      <c r="B281" s="212"/>
      <c r="C281" s="213"/>
      <c r="D281" s="208" t="s">
        <v>272</v>
      </c>
      <c r="E281" s="214" t="s">
        <v>44</v>
      </c>
      <c r="F281" s="215" t="s">
        <v>7977</v>
      </c>
      <c r="G281" s="213"/>
      <c r="H281" s="214" t="s">
        <v>44</v>
      </c>
      <c r="I281" s="216"/>
      <c r="J281" s="213"/>
      <c r="K281" s="213"/>
      <c r="L281" s="217"/>
      <c r="M281" s="218"/>
      <c r="N281" s="219"/>
      <c r="O281" s="219"/>
      <c r="P281" s="219"/>
      <c r="Q281" s="219"/>
      <c r="R281" s="219"/>
      <c r="S281" s="219"/>
      <c r="T281" s="220"/>
      <c r="AT281" s="221" t="s">
        <v>272</v>
      </c>
      <c r="AU281" s="221" t="s">
        <v>91</v>
      </c>
      <c r="AV281" s="13" t="s">
        <v>89</v>
      </c>
      <c r="AW281" s="13" t="s">
        <v>38</v>
      </c>
      <c r="AX281" s="13" t="s">
        <v>82</v>
      </c>
      <c r="AY281" s="221" t="s">
        <v>262</v>
      </c>
    </row>
    <row r="282" spans="1:65" s="15" customFormat="1" ht="10">
      <c r="B282" s="233"/>
      <c r="C282" s="234"/>
      <c r="D282" s="208" t="s">
        <v>272</v>
      </c>
      <c r="E282" s="235" t="s">
        <v>44</v>
      </c>
      <c r="F282" s="236" t="s">
        <v>7978</v>
      </c>
      <c r="G282" s="234"/>
      <c r="H282" s="237">
        <v>26.352</v>
      </c>
      <c r="I282" s="238"/>
      <c r="J282" s="234"/>
      <c r="K282" s="234"/>
      <c r="L282" s="239"/>
      <c r="M282" s="240"/>
      <c r="N282" s="241"/>
      <c r="O282" s="241"/>
      <c r="P282" s="241"/>
      <c r="Q282" s="241"/>
      <c r="R282" s="241"/>
      <c r="S282" s="241"/>
      <c r="T282" s="242"/>
      <c r="AT282" s="243" t="s">
        <v>272</v>
      </c>
      <c r="AU282" s="243" t="s">
        <v>91</v>
      </c>
      <c r="AV282" s="15" t="s">
        <v>91</v>
      </c>
      <c r="AW282" s="15" t="s">
        <v>38</v>
      </c>
      <c r="AX282" s="15" t="s">
        <v>82</v>
      </c>
      <c r="AY282" s="243" t="s">
        <v>262</v>
      </c>
    </row>
    <row r="283" spans="1:65" s="13" customFormat="1" ht="10">
      <c r="B283" s="212"/>
      <c r="C283" s="213"/>
      <c r="D283" s="208" t="s">
        <v>272</v>
      </c>
      <c r="E283" s="214" t="s">
        <v>44</v>
      </c>
      <c r="F283" s="215" t="s">
        <v>7834</v>
      </c>
      <c r="G283" s="213"/>
      <c r="H283" s="214" t="s">
        <v>44</v>
      </c>
      <c r="I283" s="216"/>
      <c r="J283" s="213"/>
      <c r="K283" s="213"/>
      <c r="L283" s="217"/>
      <c r="M283" s="218"/>
      <c r="N283" s="219"/>
      <c r="O283" s="219"/>
      <c r="P283" s="219"/>
      <c r="Q283" s="219"/>
      <c r="R283" s="219"/>
      <c r="S283" s="219"/>
      <c r="T283" s="220"/>
      <c r="AT283" s="221" t="s">
        <v>272</v>
      </c>
      <c r="AU283" s="221" t="s">
        <v>91</v>
      </c>
      <c r="AV283" s="13" t="s">
        <v>89</v>
      </c>
      <c r="AW283" s="13" t="s">
        <v>38</v>
      </c>
      <c r="AX283" s="13" t="s">
        <v>82</v>
      </c>
      <c r="AY283" s="221" t="s">
        <v>262</v>
      </c>
    </row>
    <row r="284" spans="1:65" s="15" customFormat="1" ht="10">
      <c r="B284" s="233"/>
      <c r="C284" s="234"/>
      <c r="D284" s="208" t="s">
        <v>272</v>
      </c>
      <c r="E284" s="235" t="s">
        <v>44</v>
      </c>
      <c r="F284" s="236" t="s">
        <v>7979</v>
      </c>
      <c r="G284" s="234"/>
      <c r="H284" s="237">
        <v>23.082999999999998</v>
      </c>
      <c r="I284" s="238"/>
      <c r="J284" s="234"/>
      <c r="K284" s="234"/>
      <c r="L284" s="239"/>
      <c r="M284" s="240"/>
      <c r="N284" s="241"/>
      <c r="O284" s="241"/>
      <c r="P284" s="241"/>
      <c r="Q284" s="241"/>
      <c r="R284" s="241"/>
      <c r="S284" s="241"/>
      <c r="T284" s="242"/>
      <c r="AT284" s="243" t="s">
        <v>272</v>
      </c>
      <c r="AU284" s="243" t="s">
        <v>91</v>
      </c>
      <c r="AV284" s="15" t="s">
        <v>91</v>
      </c>
      <c r="AW284" s="15" t="s">
        <v>38</v>
      </c>
      <c r="AX284" s="15" t="s">
        <v>82</v>
      </c>
      <c r="AY284" s="243" t="s">
        <v>262</v>
      </c>
    </row>
    <row r="285" spans="1:65" s="16" customFormat="1" ht="10">
      <c r="B285" s="244"/>
      <c r="C285" s="245"/>
      <c r="D285" s="208" t="s">
        <v>272</v>
      </c>
      <c r="E285" s="246" t="s">
        <v>44</v>
      </c>
      <c r="F285" s="247" t="s">
        <v>291</v>
      </c>
      <c r="G285" s="245"/>
      <c r="H285" s="248">
        <v>49.435000000000002</v>
      </c>
      <c r="I285" s="249"/>
      <c r="J285" s="245"/>
      <c r="K285" s="245"/>
      <c r="L285" s="250"/>
      <c r="M285" s="251"/>
      <c r="N285" s="252"/>
      <c r="O285" s="252"/>
      <c r="P285" s="252"/>
      <c r="Q285" s="252"/>
      <c r="R285" s="252"/>
      <c r="S285" s="252"/>
      <c r="T285" s="253"/>
      <c r="AT285" s="254" t="s">
        <v>272</v>
      </c>
      <c r="AU285" s="254" t="s">
        <v>91</v>
      </c>
      <c r="AV285" s="16" t="s">
        <v>104</v>
      </c>
      <c r="AW285" s="16" t="s">
        <v>38</v>
      </c>
      <c r="AX285" s="16" t="s">
        <v>82</v>
      </c>
      <c r="AY285" s="254" t="s">
        <v>262</v>
      </c>
    </row>
    <row r="286" spans="1:65" s="15" customFormat="1" ht="10">
      <c r="B286" s="233"/>
      <c r="C286" s="234"/>
      <c r="D286" s="208" t="s">
        <v>272</v>
      </c>
      <c r="E286" s="235" t="s">
        <v>44</v>
      </c>
      <c r="F286" s="236" t="s">
        <v>939</v>
      </c>
      <c r="G286" s="234"/>
      <c r="H286" s="237">
        <v>50</v>
      </c>
      <c r="I286" s="238"/>
      <c r="J286" s="234"/>
      <c r="K286" s="234"/>
      <c r="L286" s="239"/>
      <c r="M286" s="240"/>
      <c r="N286" s="241"/>
      <c r="O286" s="241"/>
      <c r="P286" s="241"/>
      <c r="Q286" s="241"/>
      <c r="R286" s="241"/>
      <c r="S286" s="241"/>
      <c r="T286" s="242"/>
      <c r="AT286" s="243" t="s">
        <v>272</v>
      </c>
      <c r="AU286" s="243" t="s">
        <v>91</v>
      </c>
      <c r="AV286" s="15" t="s">
        <v>91</v>
      </c>
      <c r="AW286" s="15" t="s">
        <v>38</v>
      </c>
      <c r="AX286" s="15" t="s">
        <v>89</v>
      </c>
      <c r="AY286" s="243" t="s">
        <v>262</v>
      </c>
    </row>
    <row r="287" spans="1:65" s="2" customFormat="1" ht="16.5" customHeight="1">
      <c r="A287" s="37"/>
      <c r="B287" s="38"/>
      <c r="C287" s="195" t="s">
        <v>713</v>
      </c>
      <c r="D287" s="195" t="s">
        <v>264</v>
      </c>
      <c r="E287" s="196" t="s">
        <v>7980</v>
      </c>
      <c r="F287" s="197" t="s">
        <v>7981</v>
      </c>
      <c r="G287" s="198" t="s">
        <v>590</v>
      </c>
      <c r="H287" s="199">
        <v>50</v>
      </c>
      <c r="I287" s="200"/>
      <c r="J287" s="201">
        <f>ROUND(I287*H287,2)</f>
        <v>0</v>
      </c>
      <c r="K287" s="197" t="s">
        <v>268</v>
      </c>
      <c r="L287" s="42"/>
      <c r="M287" s="202" t="s">
        <v>44</v>
      </c>
      <c r="N287" s="203" t="s">
        <v>53</v>
      </c>
      <c r="O287" s="67"/>
      <c r="P287" s="204">
        <f>O287*H287</f>
        <v>0</v>
      </c>
      <c r="Q287" s="204">
        <v>0.29221000000000003</v>
      </c>
      <c r="R287" s="204">
        <f>Q287*H287</f>
        <v>14.610500000000002</v>
      </c>
      <c r="S287" s="204">
        <v>0</v>
      </c>
      <c r="T287" s="205">
        <f>S287*H287</f>
        <v>0</v>
      </c>
      <c r="U287" s="37"/>
      <c r="V287" s="37"/>
      <c r="W287" s="37"/>
      <c r="X287" s="37"/>
      <c r="Y287" s="37"/>
      <c r="Z287" s="37"/>
      <c r="AA287" s="37"/>
      <c r="AB287" s="37"/>
      <c r="AC287" s="37"/>
      <c r="AD287" s="37"/>
      <c r="AE287" s="37"/>
      <c r="AR287" s="206" t="s">
        <v>104</v>
      </c>
      <c r="AT287" s="206" t="s">
        <v>264</v>
      </c>
      <c r="AU287" s="206" t="s">
        <v>91</v>
      </c>
      <c r="AY287" s="19" t="s">
        <v>262</v>
      </c>
      <c r="BE287" s="207">
        <f>IF(N287="základní",J287,0)</f>
        <v>0</v>
      </c>
      <c r="BF287" s="207">
        <f>IF(N287="snížená",J287,0)</f>
        <v>0</v>
      </c>
      <c r="BG287" s="207">
        <f>IF(N287="zákl. přenesená",J287,0)</f>
        <v>0</v>
      </c>
      <c r="BH287" s="207">
        <f>IF(N287="sníž. přenesená",J287,0)</f>
        <v>0</v>
      </c>
      <c r="BI287" s="207">
        <f>IF(N287="nulová",J287,0)</f>
        <v>0</v>
      </c>
      <c r="BJ287" s="19" t="s">
        <v>89</v>
      </c>
      <c r="BK287" s="207">
        <f>ROUND(I287*H287,2)</f>
        <v>0</v>
      </c>
      <c r="BL287" s="19" t="s">
        <v>104</v>
      </c>
      <c r="BM287" s="206" t="s">
        <v>7982</v>
      </c>
    </row>
    <row r="288" spans="1:65" s="2" customFormat="1" ht="36">
      <c r="A288" s="37"/>
      <c r="B288" s="38"/>
      <c r="C288" s="39"/>
      <c r="D288" s="208" t="s">
        <v>270</v>
      </c>
      <c r="E288" s="39"/>
      <c r="F288" s="209" t="s">
        <v>7983</v>
      </c>
      <c r="G288" s="39"/>
      <c r="H288" s="39"/>
      <c r="I288" s="118"/>
      <c r="J288" s="39"/>
      <c r="K288" s="39"/>
      <c r="L288" s="42"/>
      <c r="M288" s="210"/>
      <c r="N288" s="211"/>
      <c r="O288" s="67"/>
      <c r="P288" s="67"/>
      <c r="Q288" s="67"/>
      <c r="R288" s="67"/>
      <c r="S288" s="67"/>
      <c r="T288" s="68"/>
      <c r="U288" s="37"/>
      <c r="V288" s="37"/>
      <c r="W288" s="37"/>
      <c r="X288" s="37"/>
      <c r="Y288" s="37"/>
      <c r="Z288" s="37"/>
      <c r="AA288" s="37"/>
      <c r="AB288" s="37"/>
      <c r="AC288" s="37"/>
      <c r="AD288" s="37"/>
      <c r="AE288" s="37"/>
      <c r="AT288" s="19" t="s">
        <v>270</v>
      </c>
      <c r="AU288" s="19" t="s">
        <v>91</v>
      </c>
    </row>
    <row r="289" spans="1:65" s="13" customFormat="1" ht="10">
      <c r="B289" s="212"/>
      <c r="C289" s="213"/>
      <c r="D289" s="208" t="s">
        <v>272</v>
      </c>
      <c r="E289" s="214" t="s">
        <v>44</v>
      </c>
      <c r="F289" s="215" t="s">
        <v>7977</v>
      </c>
      <c r="G289" s="213"/>
      <c r="H289" s="214" t="s">
        <v>44</v>
      </c>
      <c r="I289" s="216"/>
      <c r="J289" s="213"/>
      <c r="K289" s="213"/>
      <c r="L289" s="217"/>
      <c r="M289" s="218"/>
      <c r="N289" s="219"/>
      <c r="O289" s="219"/>
      <c r="P289" s="219"/>
      <c r="Q289" s="219"/>
      <c r="R289" s="219"/>
      <c r="S289" s="219"/>
      <c r="T289" s="220"/>
      <c r="AT289" s="221" t="s">
        <v>272</v>
      </c>
      <c r="AU289" s="221" t="s">
        <v>91</v>
      </c>
      <c r="AV289" s="13" t="s">
        <v>89</v>
      </c>
      <c r="AW289" s="13" t="s">
        <v>38</v>
      </c>
      <c r="AX289" s="13" t="s">
        <v>82</v>
      </c>
      <c r="AY289" s="221" t="s">
        <v>262</v>
      </c>
    </row>
    <row r="290" spans="1:65" s="15" customFormat="1" ht="10">
      <c r="B290" s="233"/>
      <c r="C290" s="234"/>
      <c r="D290" s="208" t="s">
        <v>272</v>
      </c>
      <c r="E290" s="235" t="s">
        <v>44</v>
      </c>
      <c r="F290" s="236" t="s">
        <v>7978</v>
      </c>
      <c r="G290" s="234"/>
      <c r="H290" s="237">
        <v>26.352</v>
      </c>
      <c r="I290" s="238"/>
      <c r="J290" s="234"/>
      <c r="K290" s="234"/>
      <c r="L290" s="239"/>
      <c r="M290" s="240"/>
      <c r="N290" s="241"/>
      <c r="O290" s="241"/>
      <c r="P290" s="241"/>
      <c r="Q290" s="241"/>
      <c r="R290" s="241"/>
      <c r="S290" s="241"/>
      <c r="T290" s="242"/>
      <c r="AT290" s="243" t="s">
        <v>272</v>
      </c>
      <c r="AU290" s="243" t="s">
        <v>91</v>
      </c>
      <c r="AV290" s="15" t="s">
        <v>91</v>
      </c>
      <c r="AW290" s="15" t="s">
        <v>38</v>
      </c>
      <c r="AX290" s="15" t="s">
        <v>82</v>
      </c>
      <c r="AY290" s="243" t="s">
        <v>262</v>
      </c>
    </row>
    <row r="291" spans="1:65" s="13" customFormat="1" ht="10">
      <c r="B291" s="212"/>
      <c r="C291" s="213"/>
      <c r="D291" s="208" t="s">
        <v>272</v>
      </c>
      <c r="E291" s="214" t="s">
        <v>44</v>
      </c>
      <c r="F291" s="215" t="s">
        <v>7834</v>
      </c>
      <c r="G291" s="213"/>
      <c r="H291" s="214" t="s">
        <v>44</v>
      </c>
      <c r="I291" s="216"/>
      <c r="J291" s="213"/>
      <c r="K291" s="213"/>
      <c r="L291" s="217"/>
      <c r="M291" s="218"/>
      <c r="N291" s="219"/>
      <c r="O291" s="219"/>
      <c r="P291" s="219"/>
      <c r="Q291" s="219"/>
      <c r="R291" s="219"/>
      <c r="S291" s="219"/>
      <c r="T291" s="220"/>
      <c r="AT291" s="221" t="s">
        <v>272</v>
      </c>
      <c r="AU291" s="221" t="s">
        <v>91</v>
      </c>
      <c r="AV291" s="13" t="s">
        <v>89</v>
      </c>
      <c r="AW291" s="13" t="s">
        <v>38</v>
      </c>
      <c r="AX291" s="13" t="s">
        <v>82</v>
      </c>
      <c r="AY291" s="221" t="s">
        <v>262</v>
      </c>
    </row>
    <row r="292" spans="1:65" s="15" customFormat="1" ht="10">
      <c r="B292" s="233"/>
      <c r="C292" s="234"/>
      <c r="D292" s="208" t="s">
        <v>272</v>
      </c>
      <c r="E292" s="235" t="s">
        <v>44</v>
      </c>
      <c r="F292" s="236" t="s">
        <v>7979</v>
      </c>
      <c r="G292" s="234"/>
      <c r="H292" s="237">
        <v>23.082999999999998</v>
      </c>
      <c r="I292" s="238"/>
      <c r="J292" s="234"/>
      <c r="K292" s="234"/>
      <c r="L292" s="239"/>
      <c r="M292" s="240"/>
      <c r="N292" s="241"/>
      <c r="O292" s="241"/>
      <c r="P292" s="241"/>
      <c r="Q292" s="241"/>
      <c r="R292" s="241"/>
      <c r="S292" s="241"/>
      <c r="T292" s="242"/>
      <c r="AT292" s="243" t="s">
        <v>272</v>
      </c>
      <c r="AU292" s="243" t="s">
        <v>91</v>
      </c>
      <c r="AV292" s="15" t="s">
        <v>91</v>
      </c>
      <c r="AW292" s="15" t="s">
        <v>38</v>
      </c>
      <c r="AX292" s="15" t="s">
        <v>82</v>
      </c>
      <c r="AY292" s="243" t="s">
        <v>262</v>
      </c>
    </row>
    <row r="293" spans="1:65" s="16" customFormat="1" ht="10">
      <c r="B293" s="244"/>
      <c r="C293" s="245"/>
      <c r="D293" s="208" t="s">
        <v>272</v>
      </c>
      <c r="E293" s="246" t="s">
        <v>44</v>
      </c>
      <c r="F293" s="247" t="s">
        <v>291</v>
      </c>
      <c r="G293" s="245"/>
      <c r="H293" s="248">
        <v>49.435000000000002</v>
      </c>
      <c r="I293" s="249"/>
      <c r="J293" s="245"/>
      <c r="K293" s="245"/>
      <c r="L293" s="250"/>
      <c r="M293" s="251"/>
      <c r="N293" s="252"/>
      <c r="O293" s="252"/>
      <c r="P293" s="252"/>
      <c r="Q293" s="252"/>
      <c r="R293" s="252"/>
      <c r="S293" s="252"/>
      <c r="T293" s="253"/>
      <c r="AT293" s="254" t="s">
        <v>272</v>
      </c>
      <c r="AU293" s="254" t="s">
        <v>91</v>
      </c>
      <c r="AV293" s="16" t="s">
        <v>104</v>
      </c>
      <c r="AW293" s="16" t="s">
        <v>38</v>
      </c>
      <c r="AX293" s="16" t="s">
        <v>82</v>
      </c>
      <c r="AY293" s="254" t="s">
        <v>262</v>
      </c>
    </row>
    <row r="294" spans="1:65" s="15" customFormat="1" ht="10">
      <c r="B294" s="233"/>
      <c r="C294" s="234"/>
      <c r="D294" s="208" t="s">
        <v>272</v>
      </c>
      <c r="E294" s="235" t="s">
        <v>44</v>
      </c>
      <c r="F294" s="236" t="s">
        <v>939</v>
      </c>
      <c r="G294" s="234"/>
      <c r="H294" s="237">
        <v>50</v>
      </c>
      <c r="I294" s="238"/>
      <c r="J294" s="234"/>
      <c r="K294" s="234"/>
      <c r="L294" s="239"/>
      <c r="M294" s="240"/>
      <c r="N294" s="241"/>
      <c r="O294" s="241"/>
      <c r="P294" s="241"/>
      <c r="Q294" s="241"/>
      <c r="R294" s="241"/>
      <c r="S294" s="241"/>
      <c r="T294" s="242"/>
      <c r="AT294" s="243" t="s">
        <v>272</v>
      </c>
      <c r="AU294" s="243" t="s">
        <v>91</v>
      </c>
      <c r="AV294" s="15" t="s">
        <v>91</v>
      </c>
      <c r="AW294" s="15" t="s">
        <v>38</v>
      </c>
      <c r="AX294" s="15" t="s">
        <v>89</v>
      </c>
      <c r="AY294" s="243" t="s">
        <v>262</v>
      </c>
    </row>
    <row r="295" spans="1:65" s="2" customFormat="1" ht="16.5" customHeight="1">
      <c r="A295" s="37"/>
      <c r="B295" s="38"/>
      <c r="C295" s="255" t="s">
        <v>718</v>
      </c>
      <c r="D295" s="255" t="s">
        <v>633</v>
      </c>
      <c r="E295" s="256" t="s">
        <v>7984</v>
      </c>
      <c r="F295" s="257" t="s">
        <v>7985</v>
      </c>
      <c r="G295" s="258" t="s">
        <v>590</v>
      </c>
      <c r="H295" s="259">
        <v>51.5</v>
      </c>
      <c r="I295" s="260"/>
      <c r="J295" s="261">
        <f>ROUND(I295*H295,2)</f>
        <v>0</v>
      </c>
      <c r="K295" s="257" t="s">
        <v>268</v>
      </c>
      <c r="L295" s="262"/>
      <c r="M295" s="263" t="s">
        <v>44</v>
      </c>
      <c r="N295" s="264" t="s">
        <v>53</v>
      </c>
      <c r="O295" s="67"/>
      <c r="P295" s="204">
        <f>O295*H295</f>
        <v>0</v>
      </c>
      <c r="Q295" s="204">
        <v>6.4000000000000001E-2</v>
      </c>
      <c r="R295" s="204">
        <f>Q295*H295</f>
        <v>3.2960000000000003</v>
      </c>
      <c r="S295" s="204">
        <v>0</v>
      </c>
      <c r="T295" s="205">
        <f>S295*H295</f>
        <v>0</v>
      </c>
      <c r="U295" s="37"/>
      <c r="V295" s="37"/>
      <c r="W295" s="37"/>
      <c r="X295" s="37"/>
      <c r="Y295" s="37"/>
      <c r="Z295" s="37"/>
      <c r="AA295" s="37"/>
      <c r="AB295" s="37"/>
      <c r="AC295" s="37"/>
      <c r="AD295" s="37"/>
      <c r="AE295" s="37"/>
      <c r="AR295" s="206" t="s">
        <v>351</v>
      </c>
      <c r="AT295" s="206" t="s">
        <v>633</v>
      </c>
      <c r="AU295" s="206" t="s">
        <v>91</v>
      </c>
      <c r="AY295" s="19" t="s">
        <v>262</v>
      </c>
      <c r="BE295" s="207">
        <f>IF(N295="základní",J295,0)</f>
        <v>0</v>
      </c>
      <c r="BF295" s="207">
        <f>IF(N295="snížená",J295,0)</f>
        <v>0</v>
      </c>
      <c r="BG295" s="207">
        <f>IF(N295="zákl. přenesená",J295,0)</f>
        <v>0</v>
      </c>
      <c r="BH295" s="207">
        <f>IF(N295="sníž. přenesená",J295,0)</f>
        <v>0</v>
      </c>
      <c r="BI295" s="207">
        <f>IF(N295="nulová",J295,0)</f>
        <v>0</v>
      </c>
      <c r="BJ295" s="19" t="s">
        <v>89</v>
      </c>
      <c r="BK295" s="207">
        <f>ROUND(I295*H295,2)</f>
        <v>0</v>
      </c>
      <c r="BL295" s="19" t="s">
        <v>104</v>
      </c>
      <c r="BM295" s="206" t="s">
        <v>7986</v>
      </c>
    </row>
    <row r="296" spans="1:65" s="15" customFormat="1" ht="10">
      <c r="B296" s="233"/>
      <c r="C296" s="234"/>
      <c r="D296" s="208" t="s">
        <v>272</v>
      </c>
      <c r="E296" s="234"/>
      <c r="F296" s="236" t="s">
        <v>7987</v>
      </c>
      <c r="G296" s="234"/>
      <c r="H296" s="237">
        <v>51.5</v>
      </c>
      <c r="I296" s="238"/>
      <c r="J296" s="234"/>
      <c r="K296" s="234"/>
      <c r="L296" s="239"/>
      <c r="M296" s="240"/>
      <c r="N296" s="241"/>
      <c r="O296" s="241"/>
      <c r="P296" s="241"/>
      <c r="Q296" s="241"/>
      <c r="R296" s="241"/>
      <c r="S296" s="241"/>
      <c r="T296" s="242"/>
      <c r="AT296" s="243" t="s">
        <v>272</v>
      </c>
      <c r="AU296" s="243" t="s">
        <v>91</v>
      </c>
      <c r="AV296" s="15" t="s">
        <v>91</v>
      </c>
      <c r="AW296" s="15" t="s">
        <v>4</v>
      </c>
      <c r="AX296" s="15" t="s">
        <v>89</v>
      </c>
      <c r="AY296" s="243" t="s">
        <v>262</v>
      </c>
    </row>
    <row r="297" spans="1:65" s="2" customFormat="1" ht="16.5" customHeight="1">
      <c r="A297" s="37"/>
      <c r="B297" s="38"/>
      <c r="C297" s="255" t="s">
        <v>729</v>
      </c>
      <c r="D297" s="255" t="s">
        <v>633</v>
      </c>
      <c r="E297" s="256" t="s">
        <v>7988</v>
      </c>
      <c r="F297" s="257" t="s">
        <v>7989</v>
      </c>
      <c r="G297" s="258" t="s">
        <v>590</v>
      </c>
      <c r="H297" s="259">
        <v>51.5</v>
      </c>
      <c r="I297" s="260"/>
      <c r="J297" s="261">
        <f>ROUND(I297*H297,2)</f>
        <v>0</v>
      </c>
      <c r="K297" s="257" t="s">
        <v>268</v>
      </c>
      <c r="L297" s="262"/>
      <c r="M297" s="263" t="s">
        <v>44</v>
      </c>
      <c r="N297" s="264" t="s">
        <v>53</v>
      </c>
      <c r="O297" s="67"/>
      <c r="P297" s="204">
        <f>O297*H297</f>
        <v>0</v>
      </c>
      <c r="Q297" s="204">
        <v>7.4000000000000003E-3</v>
      </c>
      <c r="R297" s="204">
        <f>Q297*H297</f>
        <v>0.38109999999999999</v>
      </c>
      <c r="S297" s="204">
        <v>0</v>
      </c>
      <c r="T297" s="205">
        <f>S297*H297</f>
        <v>0</v>
      </c>
      <c r="U297" s="37"/>
      <c r="V297" s="37"/>
      <c r="W297" s="37"/>
      <c r="X297" s="37"/>
      <c r="Y297" s="37"/>
      <c r="Z297" s="37"/>
      <c r="AA297" s="37"/>
      <c r="AB297" s="37"/>
      <c r="AC297" s="37"/>
      <c r="AD297" s="37"/>
      <c r="AE297" s="37"/>
      <c r="AR297" s="206" t="s">
        <v>351</v>
      </c>
      <c r="AT297" s="206" t="s">
        <v>633</v>
      </c>
      <c r="AU297" s="206" t="s">
        <v>91</v>
      </c>
      <c r="AY297" s="19" t="s">
        <v>262</v>
      </c>
      <c r="BE297" s="207">
        <f>IF(N297="základní",J297,0)</f>
        <v>0</v>
      </c>
      <c r="BF297" s="207">
        <f>IF(N297="snížená",J297,0)</f>
        <v>0</v>
      </c>
      <c r="BG297" s="207">
        <f>IF(N297="zákl. přenesená",J297,0)</f>
        <v>0</v>
      </c>
      <c r="BH297" s="207">
        <f>IF(N297="sníž. přenesená",J297,0)</f>
        <v>0</v>
      </c>
      <c r="BI297" s="207">
        <f>IF(N297="nulová",J297,0)</f>
        <v>0</v>
      </c>
      <c r="BJ297" s="19" t="s">
        <v>89</v>
      </c>
      <c r="BK297" s="207">
        <f>ROUND(I297*H297,2)</f>
        <v>0</v>
      </c>
      <c r="BL297" s="19" t="s">
        <v>104</v>
      </c>
      <c r="BM297" s="206" t="s">
        <v>7990</v>
      </c>
    </row>
    <row r="298" spans="1:65" s="15" customFormat="1" ht="10">
      <c r="B298" s="233"/>
      <c r="C298" s="234"/>
      <c r="D298" s="208" t="s">
        <v>272</v>
      </c>
      <c r="E298" s="234"/>
      <c r="F298" s="236" t="s">
        <v>7987</v>
      </c>
      <c r="G298" s="234"/>
      <c r="H298" s="237">
        <v>51.5</v>
      </c>
      <c r="I298" s="238"/>
      <c r="J298" s="234"/>
      <c r="K298" s="234"/>
      <c r="L298" s="239"/>
      <c r="M298" s="240"/>
      <c r="N298" s="241"/>
      <c r="O298" s="241"/>
      <c r="P298" s="241"/>
      <c r="Q298" s="241"/>
      <c r="R298" s="241"/>
      <c r="S298" s="241"/>
      <c r="T298" s="242"/>
      <c r="AT298" s="243" t="s">
        <v>272</v>
      </c>
      <c r="AU298" s="243" t="s">
        <v>91</v>
      </c>
      <c r="AV298" s="15" t="s">
        <v>91</v>
      </c>
      <c r="AW298" s="15" t="s">
        <v>4</v>
      </c>
      <c r="AX298" s="15" t="s">
        <v>89</v>
      </c>
      <c r="AY298" s="243" t="s">
        <v>262</v>
      </c>
    </row>
    <row r="299" spans="1:65" s="2" customFormat="1" ht="16.5" customHeight="1">
      <c r="A299" s="37"/>
      <c r="B299" s="38"/>
      <c r="C299" s="255" t="s">
        <v>733</v>
      </c>
      <c r="D299" s="255" t="s">
        <v>633</v>
      </c>
      <c r="E299" s="256" t="s">
        <v>7991</v>
      </c>
      <c r="F299" s="257" t="s">
        <v>7992</v>
      </c>
      <c r="G299" s="258" t="s">
        <v>518</v>
      </c>
      <c r="H299" s="259">
        <v>4</v>
      </c>
      <c r="I299" s="260"/>
      <c r="J299" s="261">
        <f>ROUND(I299*H299,2)</f>
        <v>0</v>
      </c>
      <c r="K299" s="257" t="s">
        <v>44</v>
      </c>
      <c r="L299" s="262"/>
      <c r="M299" s="263" t="s">
        <v>44</v>
      </c>
      <c r="N299" s="264" t="s">
        <v>53</v>
      </c>
      <c r="O299" s="67"/>
      <c r="P299" s="204">
        <f>O299*H299</f>
        <v>0</v>
      </c>
      <c r="Q299" s="204">
        <v>1.3500000000000001E-3</v>
      </c>
      <c r="R299" s="204">
        <f>Q299*H299</f>
        <v>5.4000000000000003E-3</v>
      </c>
      <c r="S299" s="204">
        <v>0</v>
      </c>
      <c r="T299" s="205">
        <f>S299*H299</f>
        <v>0</v>
      </c>
      <c r="U299" s="37"/>
      <c r="V299" s="37"/>
      <c r="W299" s="37"/>
      <c r="X299" s="37"/>
      <c r="Y299" s="37"/>
      <c r="Z299" s="37"/>
      <c r="AA299" s="37"/>
      <c r="AB299" s="37"/>
      <c r="AC299" s="37"/>
      <c r="AD299" s="37"/>
      <c r="AE299" s="37"/>
      <c r="AR299" s="206" t="s">
        <v>351</v>
      </c>
      <c r="AT299" s="206" t="s">
        <v>633</v>
      </c>
      <c r="AU299" s="206" t="s">
        <v>91</v>
      </c>
      <c r="AY299" s="19" t="s">
        <v>262</v>
      </c>
      <c r="BE299" s="207">
        <f>IF(N299="základní",J299,0)</f>
        <v>0</v>
      </c>
      <c r="BF299" s="207">
        <f>IF(N299="snížená",J299,0)</f>
        <v>0</v>
      </c>
      <c r="BG299" s="207">
        <f>IF(N299="zákl. přenesená",J299,0)</f>
        <v>0</v>
      </c>
      <c r="BH299" s="207">
        <f>IF(N299="sníž. přenesená",J299,0)</f>
        <v>0</v>
      </c>
      <c r="BI299" s="207">
        <f>IF(N299="nulová",J299,0)</f>
        <v>0</v>
      </c>
      <c r="BJ299" s="19" t="s">
        <v>89</v>
      </c>
      <c r="BK299" s="207">
        <f>ROUND(I299*H299,2)</f>
        <v>0</v>
      </c>
      <c r="BL299" s="19" t="s">
        <v>104</v>
      </c>
      <c r="BM299" s="206" t="s">
        <v>7993</v>
      </c>
    </row>
    <row r="300" spans="1:65" s="2" customFormat="1" ht="16.5" customHeight="1">
      <c r="A300" s="37"/>
      <c r="B300" s="38"/>
      <c r="C300" s="255" t="s">
        <v>738</v>
      </c>
      <c r="D300" s="255" t="s">
        <v>633</v>
      </c>
      <c r="E300" s="256" t="s">
        <v>7994</v>
      </c>
      <c r="F300" s="257" t="s">
        <v>7995</v>
      </c>
      <c r="G300" s="258" t="s">
        <v>518</v>
      </c>
      <c r="H300" s="259">
        <v>3</v>
      </c>
      <c r="I300" s="260"/>
      <c r="J300" s="261">
        <f>ROUND(I300*H300,2)</f>
        <v>0</v>
      </c>
      <c r="K300" s="257" t="s">
        <v>44</v>
      </c>
      <c r="L300" s="262"/>
      <c r="M300" s="263" t="s">
        <v>44</v>
      </c>
      <c r="N300" s="264" t="s">
        <v>53</v>
      </c>
      <c r="O300" s="67"/>
      <c r="P300" s="204">
        <f>O300*H300</f>
        <v>0</v>
      </c>
      <c r="Q300" s="204">
        <v>4.7000000000000002E-3</v>
      </c>
      <c r="R300" s="204">
        <f>Q300*H300</f>
        <v>1.4100000000000001E-2</v>
      </c>
      <c r="S300" s="204">
        <v>0</v>
      </c>
      <c r="T300" s="205">
        <f>S300*H300</f>
        <v>0</v>
      </c>
      <c r="U300" s="37"/>
      <c r="V300" s="37"/>
      <c r="W300" s="37"/>
      <c r="X300" s="37"/>
      <c r="Y300" s="37"/>
      <c r="Z300" s="37"/>
      <c r="AA300" s="37"/>
      <c r="AB300" s="37"/>
      <c r="AC300" s="37"/>
      <c r="AD300" s="37"/>
      <c r="AE300" s="37"/>
      <c r="AR300" s="206" t="s">
        <v>351</v>
      </c>
      <c r="AT300" s="206" t="s">
        <v>633</v>
      </c>
      <c r="AU300" s="206" t="s">
        <v>91</v>
      </c>
      <c r="AY300" s="19" t="s">
        <v>262</v>
      </c>
      <c r="BE300" s="207">
        <f>IF(N300="základní",J300,0)</f>
        <v>0</v>
      </c>
      <c r="BF300" s="207">
        <f>IF(N300="snížená",J300,0)</f>
        <v>0</v>
      </c>
      <c r="BG300" s="207">
        <f>IF(N300="zákl. přenesená",J300,0)</f>
        <v>0</v>
      </c>
      <c r="BH300" s="207">
        <f>IF(N300="sníž. přenesená",J300,0)</f>
        <v>0</v>
      </c>
      <c r="BI300" s="207">
        <f>IF(N300="nulová",J300,0)</f>
        <v>0</v>
      </c>
      <c r="BJ300" s="19" t="s">
        <v>89</v>
      </c>
      <c r="BK300" s="207">
        <f>ROUND(I300*H300,2)</f>
        <v>0</v>
      </c>
      <c r="BL300" s="19" t="s">
        <v>104</v>
      </c>
      <c r="BM300" s="206" t="s">
        <v>7996</v>
      </c>
    </row>
    <row r="301" spans="1:65" s="13" customFormat="1" ht="10">
      <c r="B301" s="212"/>
      <c r="C301" s="213"/>
      <c r="D301" s="208" t="s">
        <v>272</v>
      </c>
      <c r="E301" s="214" t="s">
        <v>44</v>
      </c>
      <c r="F301" s="215" t="s">
        <v>7977</v>
      </c>
      <c r="G301" s="213"/>
      <c r="H301" s="214" t="s">
        <v>44</v>
      </c>
      <c r="I301" s="216"/>
      <c r="J301" s="213"/>
      <c r="K301" s="213"/>
      <c r="L301" s="217"/>
      <c r="M301" s="218"/>
      <c r="N301" s="219"/>
      <c r="O301" s="219"/>
      <c r="P301" s="219"/>
      <c r="Q301" s="219"/>
      <c r="R301" s="219"/>
      <c r="S301" s="219"/>
      <c r="T301" s="220"/>
      <c r="AT301" s="221" t="s">
        <v>272</v>
      </c>
      <c r="AU301" s="221" t="s">
        <v>91</v>
      </c>
      <c r="AV301" s="13" t="s">
        <v>89</v>
      </c>
      <c r="AW301" s="13" t="s">
        <v>38</v>
      </c>
      <c r="AX301" s="13" t="s">
        <v>82</v>
      </c>
      <c r="AY301" s="221" t="s">
        <v>262</v>
      </c>
    </row>
    <row r="302" spans="1:65" s="15" customFormat="1" ht="10">
      <c r="B302" s="233"/>
      <c r="C302" s="234"/>
      <c r="D302" s="208" t="s">
        <v>272</v>
      </c>
      <c r="E302" s="235" t="s">
        <v>44</v>
      </c>
      <c r="F302" s="236" t="s">
        <v>91</v>
      </c>
      <c r="G302" s="234"/>
      <c r="H302" s="237">
        <v>2</v>
      </c>
      <c r="I302" s="238"/>
      <c r="J302" s="234"/>
      <c r="K302" s="234"/>
      <c r="L302" s="239"/>
      <c r="M302" s="240"/>
      <c r="N302" s="241"/>
      <c r="O302" s="241"/>
      <c r="P302" s="241"/>
      <c r="Q302" s="241"/>
      <c r="R302" s="241"/>
      <c r="S302" s="241"/>
      <c r="T302" s="242"/>
      <c r="AT302" s="243" t="s">
        <v>272</v>
      </c>
      <c r="AU302" s="243" t="s">
        <v>91</v>
      </c>
      <c r="AV302" s="15" t="s">
        <v>91</v>
      </c>
      <c r="AW302" s="15" t="s">
        <v>38</v>
      </c>
      <c r="AX302" s="15" t="s">
        <v>82</v>
      </c>
      <c r="AY302" s="243" t="s">
        <v>262</v>
      </c>
    </row>
    <row r="303" spans="1:65" s="13" customFormat="1" ht="10">
      <c r="B303" s="212"/>
      <c r="C303" s="213"/>
      <c r="D303" s="208" t="s">
        <v>272</v>
      </c>
      <c r="E303" s="214" t="s">
        <v>44</v>
      </c>
      <c r="F303" s="215" t="s">
        <v>7834</v>
      </c>
      <c r="G303" s="213"/>
      <c r="H303" s="214" t="s">
        <v>44</v>
      </c>
      <c r="I303" s="216"/>
      <c r="J303" s="213"/>
      <c r="K303" s="213"/>
      <c r="L303" s="217"/>
      <c r="M303" s="218"/>
      <c r="N303" s="219"/>
      <c r="O303" s="219"/>
      <c r="P303" s="219"/>
      <c r="Q303" s="219"/>
      <c r="R303" s="219"/>
      <c r="S303" s="219"/>
      <c r="T303" s="220"/>
      <c r="AT303" s="221" t="s">
        <v>272</v>
      </c>
      <c r="AU303" s="221" t="s">
        <v>91</v>
      </c>
      <c r="AV303" s="13" t="s">
        <v>89</v>
      </c>
      <c r="AW303" s="13" t="s">
        <v>38</v>
      </c>
      <c r="AX303" s="13" t="s">
        <v>82</v>
      </c>
      <c r="AY303" s="221" t="s">
        <v>262</v>
      </c>
    </row>
    <row r="304" spans="1:65" s="15" customFormat="1" ht="10">
      <c r="B304" s="233"/>
      <c r="C304" s="234"/>
      <c r="D304" s="208" t="s">
        <v>272</v>
      </c>
      <c r="E304" s="235" t="s">
        <v>44</v>
      </c>
      <c r="F304" s="236" t="s">
        <v>89</v>
      </c>
      <c r="G304" s="234"/>
      <c r="H304" s="237">
        <v>1</v>
      </c>
      <c r="I304" s="238"/>
      <c r="J304" s="234"/>
      <c r="K304" s="234"/>
      <c r="L304" s="239"/>
      <c r="M304" s="240"/>
      <c r="N304" s="241"/>
      <c r="O304" s="241"/>
      <c r="P304" s="241"/>
      <c r="Q304" s="241"/>
      <c r="R304" s="241"/>
      <c r="S304" s="241"/>
      <c r="T304" s="242"/>
      <c r="AT304" s="243" t="s">
        <v>272</v>
      </c>
      <c r="AU304" s="243" t="s">
        <v>91</v>
      </c>
      <c r="AV304" s="15" t="s">
        <v>91</v>
      </c>
      <c r="AW304" s="15" t="s">
        <v>38</v>
      </c>
      <c r="AX304" s="15" t="s">
        <v>82</v>
      </c>
      <c r="AY304" s="243" t="s">
        <v>262</v>
      </c>
    </row>
    <row r="305" spans="1:65" s="16" customFormat="1" ht="10">
      <c r="B305" s="244"/>
      <c r="C305" s="245"/>
      <c r="D305" s="208" t="s">
        <v>272</v>
      </c>
      <c r="E305" s="246" t="s">
        <v>44</v>
      </c>
      <c r="F305" s="247" t="s">
        <v>291</v>
      </c>
      <c r="G305" s="245"/>
      <c r="H305" s="248">
        <v>3</v>
      </c>
      <c r="I305" s="249"/>
      <c r="J305" s="245"/>
      <c r="K305" s="245"/>
      <c r="L305" s="250"/>
      <c r="M305" s="251"/>
      <c r="N305" s="252"/>
      <c r="O305" s="252"/>
      <c r="P305" s="252"/>
      <c r="Q305" s="252"/>
      <c r="R305" s="252"/>
      <c r="S305" s="252"/>
      <c r="T305" s="253"/>
      <c r="AT305" s="254" t="s">
        <v>272</v>
      </c>
      <c r="AU305" s="254" t="s">
        <v>91</v>
      </c>
      <c r="AV305" s="16" t="s">
        <v>104</v>
      </c>
      <c r="AW305" s="16" t="s">
        <v>38</v>
      </c>
      <c r="AX305" s="16" t="s">
        <v>89</v>
      </c>
      <c r="AY305" s="254" t="s">
        <v>262</v>
      </c>
    </row>
    <row r="306" spans="1:65" s="12" customFormat="1" ht="22.75" customHeight="1">
      <c r="B306" s="179"/>
      <c r="C306" s="180"/>
      <c r="D306" s="181" t="s">
        <v>81</v>
      </c>
      <c r="E306" s="193" t="s">
        <v>1624</v>
      </c>
      <c r="F306" s="193" t="s">
        <v>1625</v>
      </c>
      <c r="G306" s="180"/>
      <c r="H306" s="180"/>
      <c r="I306" s="183"/>
      <c r="J306" s="194">
        <f>BK306</f>
        <v>0</v>
      </c>
      <c r="K306" s="180"/>
      <c r="L306" s="185"/>
      <c r="M306" s="186"/>
      <c r="N306" s="187"/>
      <c r="O306" s="187"/>
      <c r="P306" s="188">
        <f>SUM(P307:P312)</f>
        <v>0</v>
      </c>
      <c r="Q306" s="187"/>
      <c r="R306" s="188">
        <f>SUM(R307:R312)</f>
        <v>0</v>
      </c>
      <c r="S306" s="187"/>
      <c r="T306" s="189">
        <f>SUM(T307:T312)</f>
        <v>0</v>
      </c>
      <c r="AR306" s="190" t="s">
        <v>89</v>
      </c>
      <c r="AT306" s="191" t="s">
        <v>81</v>
      </c>
      <c r="AU306" s="191" t="s">
        <v>89</v>
      </c>
      <c r="AY306" s="190" t="s">
        <v>262</v>
      </c>
      <c r="BK306" s="192">
        <f>SUM(BK307:BK312)</f>
        <v>0</v>
      </c>
    </row>
    <row r="307" spans="1:65" s="2" customFormat="1" ht="21.75" customHeight="1">
      <c r="A307" s="37"/>
      <c r="B307" s="38"/>
      <c r="C307" s="195" t="s">
        <v>744</v>
      </c>
      <c r="D307" s="195" t="s">
        <v>264</v>
      </c>
      <c r="E307" s="196" t="s">
        <v>7997</v>
      </c>
      <c r="F307" s="197" t="s">
        <v>7998</v>
      </c>
      <c r="G307" s="198" t="s">
        <v>406</v>
      </c>
      <c r="H307" s="199">
        <v>71.995999999999995</v>
      </c>
      <c r="I307" s="200"/>
      <c r="J307" s="201">
        <f>ROUND(I307*H307,2)</f>
        <v>0</v>
      </c>
      <c r="K307" s="197" t="s">
        <v>268</v>
      </c>
      <c r="L307" s="42"/>
      <c r="M307" s="202" t="s">
        <v>44</v>
      </c>
      <c r="N307" s="203" t="s">
        <v>53</v>
      </c>
      <c r="O307" s="67"/>
      <c r="P307" s="204">
        <f>O307*H307</f>
        <v>0</v>
      </c>
      <c r="Q307" s="204">
        <v>0</v>
      </c>
      <c r="R307" s="204">
        <f>Q307*H307</f>
        <v>0</v>
      </c>
      <c r="S307" s="204">
        <v>0</v>
      </c>
      <c r="T307" s="205">
        <f>S307*H307</f>
        <v>0</v>
      </c>
      <c r="U307" s="37"/>
      <c r="V307" s="37"/>
      <c r="W307" s="37"/>
      <c r="X307" s="37"/>
      <c r="Y307" s="37"/>
      <c r="Z307" s="37"/>
      <c r="AA307" s="37"/>
      <c r="AB307" s="37"/>
      <c r="AC307" s="37"/>
      <c r="AD307" s="37"/>
      <c r="AE307" s="37"/>
      <c r="AR307" s="206" t="s">
        <v>104</v>
      </c>
      <c r="AT307" s="206" t="s">
        <v>264</v>
      </c>
      <c r="AU307" s="206" t="s">
        <v>91</v>
      </c>
      <c r="AY307" s="19" t="s">
        <v>262</v>
      </c>
      <c r="BE307" s="207">
        <f>IF(N307="základní",J307,0)</f>
        <v>0</v>
      </c>
      <c r="BF307" s="207">
        <f>IF(N307="snížená",J307,0)</f>
        <v>0</v>
      </c>
      <c r="BG307" s="207">
        <f>IF(N307="zákl. přenesená",J307,0)</f>
        <v>0</v>
      </c>
      <c r="BH307" s="207">
        <f>IF(N307="sníž. přenesená",J307,0)</f>
        <v>0</v>
      </c>
      <c r="BI307" s="207">
        <f>IF(N307="nulová",J307,0)</f>
        <v>0</v>
      </c>
      <c r="BJ307" s="19" t="s">
        <v>89</v>
      </c>
      <c r="BK307" s="207">
        <f>ROUND(I307*H307,2)</f>
        <v>0</v>
      </c>
      <c r="BL307" s="19" t="s">
        <v>104</v>
      </c>
      <c r="BM307" s="206" t="s">
        <v>7999</v>
      </c>
    </row>
    <row r="308" spans="1:65" s="15" customFormat="1" ht="10">
      <c r="B308" s="233"/>
      <c r="C308" s="234"/>
      <c r="D308" s="208" t="s">
        <v>272</v>
      </c>
      <c r="E308" s="235" t="s">
        <v>44</v>
      </c>
      <c r="F308" s="236" t="s">
        <v>8000</v>
      </c>
      <c r="G308" s="234"/>
      <c r="H308" s="237">
        <v>133.68899999999999</v>
      </c>
      <c r="I308" s="238"/>
      <c r="J308" s="234"/>
      <c r="K308" s="234"/>
      <c r="L308" s="239"/>
      <c r="M308" s="240"/>
      <c r="N308" s="241"/>
      <c r="O308" s="241"/>
      <c r="P308" s="241"/>
      <c r="Q308" s="241"/>
      <c r="R308" s="241"/>
      <c r="S308" s="241"/>
      <c r="T308" s="242"/>
      <c r="AT308" s="243" t="s">
        <v>272</v>
      </c>
      <c r="AU308" s="243" t="s">
        <v>91</v>
      </c>
      <c r="AV308" s="15" t="s">
        <v>91</v>
      </c>
      <c r="AW308" s="15" t="s">
        <v>38</v>
      </c>
      <c r="AX308" s="15" t="s">
        <v>82</v>
      </c>
      <c r="AY308" s="243" t="s">
        <v>262</v>
      </c>
    </row>
    <row r="309" spans="1:65" s="15" customFormat="1" ht="10">
      <c r="B309" s="233"/>
      <c r="C309" s="234"/>
      <c r="D309" s="208" t="s">
        <v>272</v>
      </c>
      <c r="E309" s="235" t="s">
        <v>44</v>
      </c>
      <c r="F309" s="236" t="s">
        <v>8001</v>
      </c>
      <c r="G309" s="234"/>
      <c r="H309" s="237">
        <v>-61.692999999999998</v>
      </c>
      <c r="I309" s="238"/>
      <c r="J309" s="234"/>
      <c r="K309" s="234"/>
      <c r="L309" s="239"/>
      <c r="M309" s="240"/>
      <c r="N309" s="241"/>
      <c r="O309" s="241"/>
      <c r="P309" s="241"/>
      <c r="Q309" s="241"/>
      <c r="R309" s="241"/>
      <c r="S309" s="241"/>
      <c r="T309" s="242"/>
      <c r="AT309" s="243" t="s">
        <v>272</v>
      </c>
      <c r="AU309" s="243" t="s">
        <v>91</v>
      </c>
      <c r="AV309" s="15" t="s">
        <v>91</v>
      </c>
      <c r="AW309" s="15" t="s">
        <v>38</v>
      </c>
      <c r="AX309" s="15" t="s">
        <v>82</v>
      </c>
      <c r="AY309" s="243" t="s">
        <v>262</v>
      </c>
    </row>
    <row r="310" spans="1:65" s="16" customFormat="1" ht="10">
      <c r="B310" s="244"/>
      <c r="C310" s="245"/>
      <c r="D310" s="208" t="s">
        <v>272</v>
      </c>
      <c r="E310" s="246" t="s">
        <v>44</v>
      </c>
      <c r="F310" s="247" t="s">
        <v>291</v>
      </c>
      <c r="G310" s="245"/>
      <c r="H310" s="248">
        <v>71.995999999999995</v>
      </c>
      <c r="I310" s="249"/>
      <c r="J310" s="245"/>
      <c r="K310" s="245"/>
      <c r="L310" s="250"/>
      <c r="M310" s="251"/>
      <c r="N310" s="252"/>
      <c r="O310" s="252"/>
      <c r="P310" s="252"/>
      <c r="Q310" s="252"/>
      <c r="R310" s="252"/>
      <c r="S310" s="252"/>
      <c r="T310" s="253"/>
      <c r="AT310" s="254" t="s">
        <v>272</v>
      </c>
      <c r="AU310" s="254" t="s">
        <v>91</v>
      </c>
      <c r="AV310" s="16" t="s">
        <v>104</v>
      </c>
      <c r="AW310" s="16" t="s">
        <v>38</v>
      </c>
      <c r="AX310" s="16" t="s">
        <v>89</v>
      </c>
      <c r="AY310" s="254" t="s">
        <v>262</v>
      </c>
    </row>
    <row r="311" spans="1:65" s="2" customFormat="1" ht="21.75" customHeight="1">
      <c r="A311" s="37"/>
      <c r="B311" s="38"/>
      <c r="C311" s="195" t="s">
        <v>749</v>
      </c>
      <c r="D311" s="195" t="s">
        <v>264</v>
      </c>
      <c r="E311" s="196" t="s">
        <v>8002</v>
      </c>
      <c r="F311" s="197" t="s">
        <v>8003</v>
      </c>
      <c r="G311" s="198" t="s">
        <v>406</v>
      </c>
      <c r="H311" s="199">
        <v>61.692999999999998</v>
      </c>
      <c r="I311" s="200"/>
      <c r="J311" s="201">
        <f>ROUND(I311*H311,2)</f>
        <v>0</v>
      </c>
      <c r="K311" s="197" t="s">
        <v>268</v>
      </c>
      <c r="L311" s="42"/>
      <c r="M311" s="202" t="s">
        <v>44</v>
      </c>
      <c r="N311" s="203" t="s">
        <v>53</v>
      </c>
      <c r="O311" s="67"/>
      <c r="P311" s="204">
        <f>O311*H311</f>
        <v>0</v>
      </c>
      <c r="Q311" s="204">
        <v>0</v>
      </c>
      <c r="R311" s="204">
        <f>Q311*H311</f>
        <v>0</v>
      </c>
      <c r="S311" s="204">
        <v>0</v>
      </c>
      <c r="T311" s="205">
        <f>S311*H311</f>
        <v>0</v>
      </c>
      <c r="U311" s="37"/>
      <c r="V311" s="37"/>
      <c r="W311" s="37"/>
      <c r="X311" s="37"/>
      <c r="Y311" s="37"/>
      <c r="Z311" s="37"/>
      <c r="AA311" s="37"/>
      <c r="AB311" s="37"/>
      <c r="AC311" s="37"/>
      <c r="AD311" s="37"/>
      <c r="AE311" s="37"/>
      <c r="AR311" s="206" t="s">
        <v>104</v>
      </c>
      <c r="AT311" s="206" t="s">
        <v>264</v>
      </c>
      <c r="AU311" s="206" t="s">
        <v>91</v>
      </c>
      <c r="AY311" s="19" t="s">
        <v>262</v>
      </c>
      <c r="BE311" s="207">
        <f>IF(N311="základní",J311,0)</f>
        <v>0</v>
      </c>
      <c r="BF311" s="207">
        <f>IF(N311="snížená",J311,0)</f>
        <v>0</v>
      </c>
      <c r="BG311" s="207">
        <f>IF(N311="zákl. přenesená",J311,0)</f>
        <v>0</v>
      </c>
      <c r="BH311" s="207">
        <f>IF(N311="sníž. přenesená",J311,0)</f>
        <v>0</v>
      </c>
      <c r="BI311" s="207">
        <f>IF(N311="nulová",J311,0)</f>
        <v>0</v>
      </c>
      <c r="BJ311" s="19" t="s">
        <v>89</v>
      </c>
      <c r="BK311" s="207">
        <f>ROUND(I311*H311,2)</f>
        <v>0</v>
      </c>
      <c r="BL311" s="19" t="s">
        <v>104</v>
      </c>
      <c r="BM311" s="206" t="s">
        <v>8004</v>
      </c>
    </row>
    <row r="312" spans="1:65" s="2" customFormat="1" ht="27">
      <c r="A312" s="37"/>
      <c r="B312" s="38"/>
      <c r="C312" s="39"/>
      <c r="D312" s="208" t="s">
        <v>270</v>
      </c>
      <c r="E312" s="39"/>
      <c r="F312" s="209" t="s">
        <v>8005</v>
      </c>
      <c r="G312" s="39"/>
      <c r="H312" s="39"/>
      <c r="I312" s="118"/>
      <c r="J312" s="39"/>
      <c r="K312" s="39"/>
      <c r="L312" s="42"/>
      <c r="M312" s="210"/>
      <c r="N312" s="211"/>
      <c r="O312" s="67"/>
      <c r="P312" s="67"/>
      <c r="Q312" s="67"/>
      <c r="R312" s="67"/>
      <c r="S312" s="67"/>
      <c r="T312" s="68"/>
      <c r="U312" s="37"/>
      <c r="V312" s="37"/>
      <c r="W312" s="37"/>
      <c r="X312" s="37"/>
      <c r="Y312" s="37"/>
      <c r="Z312" s="37"/>
      <c r="AA312" s="37"/>
      <c r="AB312" s="37"/>
      <c r="AC312" s="37"/>
      <c r="AD312" s="37"/>
      <c r="AE312" s="37"/>
      <c r="AT312" s="19" t="s">
        <v>270</v>
      </c>
      <c r="AU312" s="19" t="s">
        <v>91</v>
      </c>
    </row>
    <row r="313" spans="1:65" s="12" customFormat="1" ht="25.9" customHeight="1">
      <c r="B313" s="179"/>
      <c r="C313" s="180"/>
      <c r="D313" s="181" t="s">
        <v>81</v>
      </c>
      <c r="E313" s="182" t="s">
        <v>1655</v>
      </c>
      <c r="F313" s="182" t="s">
        <v>1656</v>
      </c>
      <c r="G313" s="180"/>
      <c r="H313" s="180"/>
      <c r="I313" s="183"/>
      <c r="J313" s="184">
        <f>BK313</f>
        <v>0</v>
      </c>
      <c r="K313" s="180"/>
      <c r="L313" s="185"/>
      <c r="M313" s="186"/>
      <c r="N313" s="187"/>
      <c r="O313" s="187"/>
      <c r="P313" s="188">
        <f>P314</f>
        <v>0</v>
      </c>
      <c r="Q313" s="187"/>
      <c r="R313" s="188">
        <f>R314</f>
        <v>5.2380200000000003E-3</v>
      </c>
      <c r="S313" s="187"/>
      <c r="T313" s="189">
        <f>T314</f>
        <v>0</v>
      </c>
      <c r="AR313" s="190" t="s">
        <v>91</v>
      </c>
      <c r="AT313" s="191" t="s">
        <v>81</v>
      </c>
      <c r="AU313" s="191" t="s">
        <v>82</v>
      </c>
      <c r="AY313" s="190" t="s">
        <v>262</v>
      </c>
      <c r="BK313" s="192">
        <f>BK314</f>
        <v>0</v>
      </c>
    </row>
    <row r="314" spans="1:65" s="12" customFormat="1" ht="22.75" customHeight="1">
      <c r="B314" s="179"/>
      <c r="C314" s="180"/>
      <c r="D314" s="181" t="s">
        <v>81</v>
      </c>
      <c r="E314" s="193" t="s">
        <v>8006</v>
      </c>
      <c r="F314" s="193" t="s">
        <v>8007</v>
      </c>
      <c r="G314" s="180"/>
      <c r="H314" s="180"/>
      <c r="I314" s="183"/>
      <c r="J314" s="194">
        <f>BK314</f>
        <v>0</v>
      </c>
      <c r="K314" s="180"/>
      <c r="L314" s="185"/>
      <c r="M314" s="186"/>
      <c r="N314" s="187"/>
      <c r="O314" s="187"/>
      <c r="P314" s="188">
        <f>SUM(P315:P318)</f>
        <v>0</v>
      </c>
      <c r="Q314" s="187"/>
      <c r="R314" s="188">
        <f>SUM(R315:R318)</f>
        <v>5.2380200000000003E-3</v>
      </c>
      <c r="S314" s="187"/>
      <c r="T314" s="189">
        <f>SUM(T315:T318)</f>
        <v>0</v>
      </c>
      <c r="AR314" s="190" t="s">
        <v>91</v>
      </c>
      <c r="AT314" s="191" t="s">
        <v>81</v>
      </c>
      <c r="AU314" s="191" t="s">
        <v>89</v>
      </c>
      <c r="AY314" s="190" t="s">
        <v>262</v>
      </c>
      <c r="BK314" s="192">
        <f>SUM(BK315:BK318)</f>
        <v>0</v>
      </c>
    </row>
    <row r="315" spans="1:65" s="2" customFormat="1" ht="16.5" customHeight="1">
      <c r="A315" s="37"/>
      <c r="B315" s="38"/>
      <c r="C315" s="195" t="s">
        <v>903</v>
      </c>
      <c r="D315" s="195" t="s">
        <v>264</v>
      </c>
      <c r="E315" s="196" t="s">
        <v>8008</v>
      </c>
      <c r="F315" s="197" t="s">
        <v>8009</v>
      </c>
      <c r="G315" s="198" t="s">
        <v>342</v>
      </c>
      <c r="H315" s="199">
        <v>2.714</v>
      </c>
      <c r="I315" s="200"/>
      <c r="J315" s="201">
        <f>ROUND(I315*H315,2)</f>
        <v>0</v>
      </c>
      <c r="K315" s="197" t="s">
        <v>268</v>
      </c>
      <c r="L315" s="42"/>
      <c r="M315" s="202" t="s">
        <v>44</v>
      </c>
      <c r="N315" s="203" t="s">
        <v>53</v>
      </c>
      <c r="O315" s="67"/>
      <c r="P315" s="204">
        <f>O315*H315</f>
        <v>0</v>
      </c>
      <c r="Q315" s="204">
        <v>1.9300000000000001E-3</v>
      </c>
      <c r="R315" s="204">
        <f>Q315*H315</f>
        <v>5.2380200000000003E-3</v>
      </c>
      <c r="S315" s="204">
        <v>0</v>
      </c>
      <c r="T315" s="205">
        <f>S315*H315</f>
        <v>0</v>
      </c>
      <c r="U315" s="37"/>
      <c r="V315" s="37"/>
      <c r="W315" s="37"/>
      <c r="X315" s="37"/>
      <c r="Y315" s="37"/>
      <c r="Z315" s="37"/>
      <c r="AA315" s="37"/>
      <c r="AB315" s="37"/>
      <c r="AC315" s="37"/>
      <c r="AD315" s="37"/>
      <c r="AE315" s="37"/>
      <c r="AR315" s="206" t="s">
        <v>442</v>
      </c>
      <c r="AT315" s="206" t="s">
        <v>264</v>
      </c>
      <c r="AU315" s="206" t="s">
        <v>91</v>
      </c>
      <c r="AY315" s="19" t="s">
        <v>262</v>
      </c>
      <c r="BE315" s="207">
        <f>IF(N315="základní",J315,0)</f>
        <v>0</v>
      </c>
      <c r="BF315" s="207">
        <f>IF(N315="snížená",J315,0)</f>
        <v>0</v>
      </c>
      <c r="BG315" s="207">
        <f>IF(N315="zákl. přenesená",J315,0)</f>
        <v>0</v>
      </c>
      <c r="BH315" s="207">
        <f>IF(N315="sníž. přenesená",J315,0)</f>
        <v>0</v>
      </c>
      <c r="BI315" s="207">
        <f>IF(N315="nulová",J315,0)</f>
        <v>0</v>
      </c>
      <c r="BJ315" s="19" t="s">
        <v>89</v>
      </c>
      <c r="BK315" s="207">
        <f>ROUND(I315*H315,2)</f>
        <v>0</v>
      </c>
      <c r="BL315" s="19" t="s">
        <v>442</v>
      </c>
      <c r="BM315" s="206" t="s">
        <v>8010</v>
      </c>
    </row>
    <row r="316" spans="1:65" s="13" customFormat="1" ht="10">
      <c r="B316" s="212"/>
      <c r="C316" s="213"/>
      <c r="D316" s="208" t="s">
        <v>272</v>
      </c>
      <c r="E316" s="214" t="s">
        <v>44</v>
      </c>
      <c r="F316" s="215" t="s">
        <v>7819</v>
      </c>
      <c r="G316" s="213"/>
      <c r="H316" s="214" t="s">
        <v>44</v>
      </c>
      <c r="I316" s="216"/>
      <c r="J316" s="213"/>
      <c r="K316" s="213"/>
      <c r="L316" s="217"/>
      <c r="M316" s="218"/>
      <c r="N316" s="219"/>
      <c r="O316" s="219"/>
      <c r="P316" s="219"/>
      <c r="Q316" s="219"/>
      <c r="R316" s="219"/>
      <c r="S316" s="219"/>
      <c r="T316" s="220"/>
      <c r="AT316" s="221" t="s">
        <v>272</v>
      </c>
      <c r="AU316" s="221" t="s">
        <v>91</v>
      </c>
      <c r="AV316" s="13" t="s">
        <v>89</v>
      </c>
      <c r="AW316" s="13" t="s">
        <v>38</v>
      </c>
      <c r="AX316" s="13" t="s">
        <v>82</v>
      </c>
      <c r="AY316" s="221" t="s">
        <v>262</v>
      </c>
    </row>
    <row r="317" spans="1:65" s="13" customFormat="1" ht="10">
      <c r="B317" s="212"/>
      <c r="C317" s="213"/>
      <c r="D317" s="208" t="s">
        <v>272</v>
      </c>
      <c r="E317" s="214" t="s">
        <v>44</v>
      </c>
      <c r="F317" s="215" t="s">
        <v>7820</v>
      </c>
      <c r="G317" s="213"/>
      <c r="H317" s="214" t="s">
        <v>44</v>
      </c>
      <c r="I317" s="216"/>
      <c r="J317" s="213"/>
      <c r="K317" s="213"/>
      <c r="L317" s="217"/>
      <c r="M317" s="218"/>
      <c r="N317" s="219"/>
      <c r="O317" s="219"/>
      <c r="P317" s="219"/>
      <c r="Q317" s="219"/>
      <c r="R317" s="219"/>
      <c r="S317" s="219"/>
      <c r="T317" s="220"/>
      <c r="AT317" s="221" t="s">
        <v>272</v>
      </c>
      <c r="AU317" s="221" t="s">
        <v>91</v>
      </c>
      <c r="AV317" s="13" t="s">
        <v>89</v>
      </c>
      <c r="AW317" s="13" t="s">
        <v>38</v>
      </c>
      <c r="AX317" s="13" t="s">
        <v>82</v>
      </c>
      <c r="AY317" s="221" t="s">
        <v>262</v>
      </c>
    </row>
    <row r="318" spans="1:65" s="15" customFormat="1" ht="10">
      <c r="B318" s="233"/>
      <c r="C318" s="234"/>
      <c r="D318" s="208" t="s">
        <v>272</v>
      </c>
      <c r="E318" s="235" t="s">
        <v>44</v>
      </c>
      <c r="F318" s="236" t="s">
        <v>8011</v>
      </c>
      <c r="G318" s="234"/>
      <c r="H318" s="237">
        <v>2.714</v>
      </c>
      <c r="I318" s="238"/>
      <c r="J318" s="234"/>
      <c r="K318" s="234"/>
      <c r="L318" s="239"/>
      <c r="M318" s="240"/>
      <c r="N318" s="241"/>
      <c r="O318" s="241"/>
      <c r="P318" s="241"/>
      <c r="Q318" s="241"/>
      <c r="R318" s="241"/>
      <c r="S318" s="241"/>
      <c r="T318" s="242"/>
      <c r="AT318" s="243" t="s">
        <v>272</v>
      </c>
      <c r="AU318" s="243" t="s">
        <v>91</v>
      </c>
      <c r="AV318" s="15" t="s">
        <v>91</v>
      </c>
      <c r="AW318" s="15" t="s">
        <v>38</v>
      </c>
      <c r="AX318" s="15" t="s">
        <v>89</v>
      </c>
      <c r="AY318" s="243" t="s">
        <v>262</v>
      </c>
    </row>
    <row r="319" spans="1:65" s="12" customFormat="1" ht="25.9" customHeight="1">
      <c r="B319" s="179"/>
      <c r="C319" s="180"/>
      <c r="D319" s="181" t="s">
        <v>81</v>
      </c>
      <c r="E319" s="182" t="s">
        <v>3936</v>
      </c>
      <c r="F319" s="182" t="s">
        <v>3937</v>
      </c>
      <c r="G319" s="180"/>
      <c r="H319" s="180"/>
      <c r="I319" s="183"/>
      <c r="J319" s="184">
        <f>BK319</f>
        <v>0</v>
      </c>
      <c r="K319" s="180"/>
      <c r="L319" s="185"/>
      <c r="M319" s="186"/>
      <c r="N319" s="187"/>
      <c r="O319" s="187"/>
      <c r="P319" s="188">
        <f>SUM(P320:P322)</f>
        <v>0</v>
      </c>
      <c r="Q319" s="187"/>
      <c r="R319" s="188">
        <f>SUM(R320:R322)</f>
        <v>0</v>
      </c>
      <c r="S319" s="187"/>
      <c r="T319" s="189">
        <f>SUM(T320:T322)</f>
        <v>0</v>
      </c>
      <c r="AR319" s="190" t="s">
        <v>104</v>
      </c>
      <c r="AT319" s="191" t="s">
        <v>81</v>
      </c>
      <c r="AU319" s="191" t="s">
        <v>82</v>
      </c>
      <c r="AY319" s="190" t="s">
        <v>262</v>
      </c>
      <c r="BK319" s="192">
        <f>SUM(BK320:BK322)</f>
        <v>0</v>
      </c>
    </row>
    <row r="320" spans="1:65" s="2" customFormat="1" ht="16.5" customHeight="1">
      <c r="A320" s="37"/>
      <c r="B320" s="38"/>
      <c r="C320" s="195" t="s">
        <v>928</v>
      </c>
      <c r="D320" s="195" t="s">
        <v>264</v>
      </c>
      <c r="E320" s="196" t="s">
        <v>8012</v>
      </c>
      <c r="F320" s="197" t="s">
        <v>8013</v>
      </c>
      <c r="G320" s="198" t="s">
        <v>3941</v>
      </c>
      <c r="H320" s="199">
        <v>80</v>
      </c>
      <c r="I320" s="200"/>
      <c r="J320" s="201">
        <f>ROUND(I320*H320,2)</f>
        <v>0</v>
      </c>
      <c r="K320" s="197" t="s">
        <v>268</v>
      </c>
      <c r="L320" s="42"/>
      <c r="M320" s="202" t="s">
        <v>44</v>
      </c>
      <c r="N320" s="203" t="s">
        <v>53</v>
      </c>
      <c r="O320" s="67"/>
      <c r="P320" s="204">
        <f>O320*H320</f>
        <v>0</v>
      </c>
      <c r="Q320" s="204">
        <v>0</v>
      </c>
      <c r="R320" s="204">
        <f>Q320*H320</f>
        <v>0</v>
      </c>
      <c r="S320" s="204">
        <v>0</v>
      </c>
      <c r="T320" s="205">
        <f>S320*H320</f>
        <v>0</v>
      </c>
      <c r="U320" s="37"/>
      <c r="V320" s="37"/>
      <c r="W320" s="37"/>
      <c r="X320" s="37"/>
      <c r="Y320" s="37"/>
      <c r="Z320" s="37"/>
      <c r="AA320" s="37"/>
      <c r="AB320" s="37"/>
      <c r="AC320" s="37"/>
      <c r="AD320" s="37"/>
      <c r="AE320" s="37"/>
      <c r="AR320" s="206" t="s">
        <v>3942</v>
      </c>
      <c r="AT320" s="206" t="s">
        <v>264</v>
      </c>
      <c r="AU320" s="206" t="s">
        <v>89</v>
      </c>
      <c r="AY320" s="19" t="s">
        <v>262</v>
      </c>
      <c r="BE320" s="207">
        <f>IF(N320="základní",J320,0)</f>
        <v>0</v>
      </c>
      <c r="BF320" s="207">
        <f>IF(N320="snížená",J320,0)</f>
        <v>0</v>
      </c>
      <c r="BG320" s="207">
        <f>IF(N320="zákl. přenesená",J320,0)</f>
        <v>0</v>
      </c>
      <c r="BH320" s="207">
        <f>IF(N320="sníž. přenesená",J320,0)</f>
        <v>0</v>
      </c>
      <c r="BI320" s="207">
        <f>IF(N320="nulová",J320,0)</f>
        <v>0</v>
      </c>
      <c r="BJ320" s="19" t="s">
        <v>89</v>
      </c>
      <c r="BK320" s="207">
        <f>ROUND(I320*H320,2)</f>
        <v>0</v>
      </c>
      <c r="BL320" s="19" t="s">
        <v>3942</v>
      </c>
      <c r="BM320" s="206" t="s">
        <v>8014</v>
      </c>
    </row>
    <row r="321" spans="1:51" s="13" customFormat="1" ht="10">
      <c r="B321" s="212"/>
      <c r="C321" s="213"/>
      <c r="D321" s="208" t="s">
        <v>272</v>
      </c>
      <c r="E321" s="214" t="s">
        <v>44</v>
      </c>
      <c r="F321" s="215" t="s">
        <v>3944</v>
      </c>
      <c r="G321" s="213"/>
      <c r="H321" s="214" t="s">
        <v>44</v>
      </c>
      <c r="I321" s="216"/>
      <c r="J321" s="213"/>
      <c r="K321" s="213"/>
      <c r="L321" s="217"/>
      <c r="M321" s="218"/>
      <c r="N321" s="219"/>
      <c r="O321" s="219"/>
      <c r="P321" s="219"/>
      <c r="Q321" s="219"/>
      <c r="R321" s="219"/>
      <c r="S321" s="219"/>
      <c r="T321" s="220"/>
      <c r="AT321" s="221" t="s">
        <v>272</v>
      </c>
      <c r="AU321" s="221" t="s">
        <v>89</v>
      </c>
      <c r="AV321" s="13" t="s">
        <v>89</v>
      </c>
      <c r="AW321" s="13" t="s">
        <v>38</v>
      </c>
      <c r="AX321" s="13" t="s">
        <v>82</v>
      </c>
      <c r="AY321" s="221" t="s">
        <v>262</v>
      </c>
    </row>
    <row r="322" spans="1:51" s="15" customFormat="1" ht="10">
      <c r="B322" s="233"/>
      <c r="C322" s="234"/>
      <c r="D322" s="208" t="s">
        <v>272</v>
      </c>
      <c r="E322" s="235" t="s">
        <v>44</v>
      </c>
      <c r="F322" s="236" t="s">
        <v>8015</v>
      </c>
      <c r="G322" s="234"/>
      <c r="H322" s="237">
        <v>80</v>
      </c>
      <c r="I322" s="238"/>
      <c r="J322" s="234"/>
      <c r="K322" s="234"/>
      <c r="L322" s="239"/>
      <c r="M322" s="265"/>
      <c r="N322" s="266"/>
      <c r="O322" s="266"/>
      <c r="P322" s="266"/>
      <c r="Q322" s="266"/>
      <c r="R322" s="266"/>
      <c r="S322" s="266"/>
      <c r="T322" s="267"/>
      <c r="AT322" s="243" t="s">
        <v>272</v>
      </c>
      <c r="AU322" s="243" t="s">
        <v>89</v>
      </c>
      <c r="AV322" s="15" t="s">
        <v>91</v>
      </c>
      <c r="AW322" s="15" t="s">
        <v>38</v>
      </c>
      <c r="AX322" s="15" t="s">
        <v>89</v>
      </c>
      <c r="AY322" s="243" t="s">
        <v>262</v>
      </c>
    </row>
    <row r="323" spans="1:51" s="2" customFormat="1" ht="7" customHeight="1">
      <c r="A323" s="37"/>
      <c r="B323" s="50"/>
      <c r="C323" s="51"/>
      <c r="D323" s="51"/>
      <c r="E323" s="51"/>
      <c r="F323" s="51"/>
      <c r="G323" s="51"/>
      <c r="H323" s="51"/>
      <c r="I323" s="145"/>
      <c r="J323" s="51"/>
      <c r="K323" s="51"/>
      <c r="L323" s="42"/>
      <c r="M323" s="37"/>
      <c r="O323" s="37"/>
      <c r="P323" s="37"/>
      <c r="Q323" s="37"/>
      <c r="R323" s="37"/>
      <c r="S323" s="37"/>
      <c r="T323" s="37"/>
      <c r="U323" s="37"/>
      <c r="V323" s="37"/>
      <c r="W323" s="37"/>
      <c r="X323" s="37"/>
      <c r="Y323" s="37"/>
      <c r="Z323" s="37"/>
      <c r="AA323" s="37"/>
      <c r="AB323" s="37"/>
      <c r="AC323" s="37"/>
      <c r="AD323" s="37"/>
      <c r="AE323" s="37"/>
    </row>
  </sheetData>
  <sheetProtection algorithmName="SHA-512" hashValue="NmnyBAOLJ++C0mq43OqG1bewFIRYiZM5BJTMtvIx9GhDxv7A77QGQQtJaAmF5DD0aLIw4FkClqvrstuz8zUzhw==" saltValue="BS3jGEP6WJlskKlPj6ZsCCtxetLXRKAzn7qdlrNqJVNzqRgj3swZC4EGvPPlozwZOs/qhQvUy+qtKrkPzfAg3A==" spinCount="100000" sheet="1" objects="1" scenarios="1" formatColumns="0" formatRows="0" autoFilter="0"/>
  <autoFilter ref="C89:K322"/>
  <mergeCells count="9">
    <mergeCell ref="E50:H50"/>
    <mergeCell ref="E80:H80"/>
    <mergeCell ref="E82:H82"/>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23.xml><?xml version="1.0" encoding="utf-8"?>
<worksheet xmlns="http://schemas.openxmlformats.org/spreadsheetml/2006/main" xmlns:r="http://schemas.openxmlformats.org/officeDocument/2006/relationships">
  <sheetPr>
    <pageSetUpPr fitToPage="1"/>
  </sheetPr>
  <dimension ref="A2:BM272"/>
  <sheetViews>
    <sheetView showGridLines="0" workbookViewId="0"/>
  </sheetViews>
  <sheetFormatPr defaultRowHeight="14.5"/>
  <cols>
    <col min="1" max="1" width="8.33203125" style="1" customWidth="1"/>
    <col min="2" max="2" width="1.6640625" style="1" customWidth="1"/>
    <col min="3" max="3" width="4.109375" style="1" customWidth="1"/>
    <col min="4" max="4" width="4.33203125" style="1" customWidth="1"/>
    <col min="5" max="5" width="17.109375" style="1" customWidth="1"/>
    <col min="6" max="6" width="100.77734375" style="1" customWidth="1"/>
    <col min="7" max="7" width="7" style="1" customWidth="1"/>
    <col min="8" max="8" width="11.44140625" style="1" customWidth="1"/>
    <col min="9" max="9" width="20.109375" style="111" customWidth="1"/>
    <col min="10" max="11" width="20.109375" style="1" customWidth="1"/>
    <col min="12" max="12" width="9.33203125" style="1" customWidth="1"/>
    <col min="13" max="13" width="10.77734375" style="1" hidden="1" customWidth="1"/>
    <col min="14" max="14" width="9.33203125" style="1" hidden="1"/>
    <col min="15" max="20" width="14.10937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7" customHeight="1">
      <c r="I2" s="111"/>
      <c r="L2" s="376"/>
      <c r="M2" s="376"/>
      <c r="N2" s="376"/>
      <c r="O2" s="376"/>
      <c r="P2" s="376"/>
      <c r="Q2" s="376"/>
      <c r="R2" s="376"/>
      <c r="S2" s="376"/>
      <c r="T2" s="376"/>
      <c r="U2" s="376"/>
      <c r="V2" s="376"/>
      <c r="AT2" s="19" t="s">
        <v>177</v>
      </c>
    </row>
    <row r="3" spans="1:46" s="1" customFormat="1" ht="7" customHeight="1">
      <c r="B3" s="112"/>
      <c r="C3" s="113"/>
      <c r="D3" s="113"/>
      <c r="E3" s="113"/>
      <c r="F3" s="113"/>
      <c r="G3" s="113"/>
      <c r="H3" s="113"/>
      <c r="I3" s="114"/>
      <c r="J3" s="113"/>
      <c r="K3" s="113"/>
      <c r="L3" s="22"/>
      <c r="AT3" s="19" t="s">
        <v>91</v>
      </c>
    </row>
    <row r="4" spans="1:46" s="1" customFormat="1" ht="25" customHeight="1">
      <c r="B4" s="22"/>
      <c r="D4" s="115" t="s">
        <v>207</v>
      </c>
      <c r="I4" s="111"/>
      <c r="L4" s="22"/>
      <c r="M4" s="116" t="s">
        <v>10</v>
      </c>
      <c r="AT4" s="19" t="s">
        <v>4</v>
      </c>
    </row>
    <row r="5" spans="1:46" s="1" customFormat="1" ht="7" customHeight="1">
      <c r="B5" s="22"/>
      <c r="I5" s="111"/>
      <c r="L5" s="22"/>
    </row>
    <row r="6" spans="1:46" s="1" customFormat="1" ht="12" customHeight="1">
      <c r="B6" s="22"/>
      <c r="D6" s="117" t="s">
        <v>16</v>
      </c>
      <c r="I6" s="111"/>
      <c r="L6" s="22"/>
    </row>
    <row r="7" spans="1:46" s="1" customFormat="1" ht="16.5" customHeight="1">
      <c r="B7" s="22"/>
      <c r="E7" s="402" t="str">
        <f>'Rekapitulace stavby'!K6</f>
        <v>EHC CZECH s.r.o. – Podnikatelský inkubátor – Evropská ul., Cheb</v>
      </c>
      <c r="F7" s="403"/>
      <c r="G7" s="403"/>
      <c r="H7" s="403"/>
      <c r="I7" s="111"/>
      <c r="L7" s="22"/>
    </row>
    <row r="8" spans="1:46" s="2" customFormat="1" ht="12" customHeight="1">
      <c r="A8" s="37"/>
      <c r="B8" s="42"/>
      <c r="C8" s="37"/>
      <c r="D8" s="117" t="s">
        <v>208</v>
      </c>
      <c r="E8" s="37"/>
      <c r="F8" s="37"/>
      <c r="G8" s="37"/>
      <c r="H8" s="37"/>
      <c r="I8" s="118"/>
      <c r="J8" s="37"/>
      <c r="K8" s="37"/>
      <c r="L8" s="119"/>
      <c r="S8" s="37"/>
      <c r="T8" s="37"/>
      <c r="U8" s="37"/>
      <c r="V8" s="37"/>
      <c r="W8" s="37"/>
      <c r="X8" s="37"/>
      <c r="Y8" s="37"/>
      <c r="Z8" s="37"/>
      <c r="AA8" s="37"/>
      <c r="AB8" s="37"/>
      <c r="AC8" s="37"/>
      <c r="AD8" s="37"/>
      <c r="AE8" s="37"/>
    </row>
    <row r="9" spans="1:46" s="2" customFormat="1" ht="16.5" customHeight="1">
      <c r="A9" s="37"/>
      <c r="B9" s="42"/>
      <c r="C9" s="37"/>
      <c r="D9" s="37"/>
      <c r="E9" s="405" t="s">
        <v>8016</v>
      </c>
      <c r="F9" s="404"/>
      <c r="G9" s="404"/>
      <c r="H9" s="404"/>
      <c r="I9" s="118"/>
      <c r="J9" s="37"/>
      <c r="K9" s="37"/>
      <c r="L9" s="119"/>
      <c r="S9" s="37"/>
      <c r="T9" s="37"/>
      <c r="U9" s="37"/>
      <c r="V9" s="37"/>
      <c r="W9" s="37"/>
      <c r="X9" s="37"/>
      <c r="Y9" s="37"/>
      <c r="Z9" s="37"/>
      <c r="AA9" s="37"/>
      <c r="AB9" s="37"/>
      <c r="AC9" s="37"/>
      <c r="AD9" s="37"/>
      <c r="AE9" s="37"/>
    </row>
    <row r="10" spans="1:46" s="2" customFormat="1" ht="10">
      <c r="A10" s="37"/>
      <c r="B10" s="42"/>
      <c r="C10" s="37"/>
      <c r="D10" s="37"/>
      <c r="E10" s="37"/>
      <c r="F10" s="37"/>
      <c r="G10" s="37"/>
      <c r="H10" s="37"/>
      <c r="I10" s="118"/>
      <c r="J10" s="37"/>
      <c r="K10" s="37"/>
      <c r="L10" s="119"/>
      <c r="S10" s="37"/>
      <c r="T10" s="37"/>
      <c r="U10" s="37"/>
      <c r="V10" s="37"/>
      <c r="W10" s="37"/>
      <c r="X10" s="37"/>
      <c r="Y10" s="37"/>
      <c r="Z10" s="37"/>
      <c r="AA10" s="37"/>
      <c r="AB10" s="37"/>
      <c r="AC10" s="37"/>
      <c r="AD10" s="37"/>
      <c r="AE10" s="37"/>
    </row>
    <row r="11" spans="1:46" s="2" customFormat="1" ht="12" customHeight="1">
      <c r="A11" s="37"/>
      <c r="B11" s="42"/>
      <c r="C11" s="37"/>
      <c r="D11" s="117" t="s">
        <v>18</v>
      </c>
      <c r="E11" s="37"/>
      <c r="F11" s="105" t="s">
        <v>44</v>
      </c>
      <c r="G11" s="37"/>
      <c r="H11" s="37"/>
      <c r="I11" s="120" t="s">
        <v>20</v>
      </c>
      <c r="J11" s="105" t="s">
        <v>44</v>
      </c>
      <c r="K11" s="37"/>
      <c r="L11" s="119"/>
      <c r="S11" s="37"/>
      <c r="T11" s="37"/>
      <c r="U11" s="37"/>
      <c r="V11" s="37"/>
      <c r="W11" s="37"/>
      <c r="X11" s="37"/>
      <c r="Y11" s="37"/>
      <c r="Z11" s="37"/>
      <c r="AA11" s="37"/>
      <c r="AB11" s="37"/>
      <c r="AC11" s="37"/>
      <c r="AD11" s="37"/>
      <c r="AE11" s="37"/>
    </row>
    <row r="12" spans="1:46" s="2" customFormat="1" ht="12" customHeight="1">
      <c r="A12" s="37"/>
      <c r="B12" s="42"/>
      <c r="C12" s="37"/>
      <c r="D12" s="117" t="s">
        <v>22</v>
      </c>
      <c r="E12" s="37"/>
      <c r="F12" s="105" t="s">
        <v>23</v>
      </c>
      <c r="G12" s="37"/>
      <c r="H12" s="37"/>
      <c r="I12" s="120" t="s">
        <v>24</v>
      </c>
      <c r="J12" s="121" t="str">
        <f>'Rekapitulace stavby'!AN8</f>
        <v>2. 9. 2020</v>
      </c>
      <c r="K12" s="37"/>
      <c r="L12" s="119"/>
      <c r="S12" s="37"/>
      <c r="T12" s="37"/>
      <c r="U12" s="37"/>
      <c r="V12" s="37"/>
      <c r="W12" s="37"/>
      <c r="X12" s="37"/>
      <c r="Y12" s="37"/>
      <c r="Z12" s="37"/>
      <c r="AA12" s="37"/>
      <c r="AB12" s="37"/>
      <c r="AC12" s="37"/>
      <c r="AD12" s="37"/>
      <c r="AE12" s="37"/>
    </row>
    <row r="13" spans="1:46" s="2" customFormat="1" ht="10.75" customHeight="1">
      <c r="A13" s="37"/>
      <c r="B13" s="42"/>
      <c r="C13" s="37"/>
      <c r="D13" s="37"/>
      <c r="E13" s="37"/>
      <c r="F13" s="37"/>
      <c r="G13" s="37"/>
      <c r="H13" s="37"/>
      <c r="I13" s="118"/>
      <c r="J13" s="37"/>
      <c r="K13" s="37"/>
      <c r="L13" s="119"/>
      <c r="S13" s="37"/>
      <c r="T13" s="37"/>
      <c r="U13" s="37"/>
      <c r="V13" s="37"/>
      <c r="W13" s="37"/>
      <c r="X13" s="37"/>
      <c r="Y13" s="37"/>
      <c r="Z13" s="37"/>
      <c r="AA13" s="37"/>
      <c r="AB13" s="37"/>
      <c r="AC13" s="37"/>
      <c r="AD13" s="37"/>
      <c r="AE13" s="37"/>
    </row>
    <row r="14" spans="1:46" s="2" customFormat="1" ht="12" customHeight="1">
      <c r="A14" s="37"/>
      <c r="B14" s="42"/>
      <c r="C14" s="37"/>
      <c r="D14" s="117" t="s">
        <v>30</v>
      </c>
      <c r="E14" s="37"/>
      <c r="F14" s="37"/>
      <c r="G14" s="37"/>
      <c r="H14" s="37"/>
      <c r="I14" s="120" t="s">
        <v>31</v>
      </c>
      <c r="J14" s="105" t="s">
        <v>32</v>
      </c>
      <c r="K14" s="37"/>
      <c r="L14" s="119"/>
      <c r="S14" s="37"/>
      <c r="T14" s="37"/>
      <c r="U14" s="37"/>
      <c r="V14" s="37"/>
      <c r="W14" s="37"/>
      <c r="X14" s="37"/>
      <c r="Y14" s="37"/>
      <c r="Z14" s="37"/>
      <c r="AA14" s="37"/>
      <c r="AB14" s="37"/>
      <c r="AC14" s="37"/>
      <c r="AD14" s="37"/>
      <c r="AE14" s="37"/>
    </row>
    <row r="15" spans="1:46" s="2" customFormat="1" ht="18" customHeight="1">
      <c r="A15" s="37"/>
      <c r="B15" s="42"/>
      <c r="C15" s="37"/>
      <c r="D15" s="37"/>
      <c r="E15" s="105" t="s">
        <v>33</v>
      </c>
      <c r="F15" s="37"/>
      <c r="G15" s="37"/>
      <c r="H15" s="37"/>
      <c r="I15" s="120" t="s">
        <v>34</v>
      </c>
      <c r="J15" s="105" t="s">
        <v>35</v>
      </c>
      <c r="K15" s="37"/>
      <c r="L15" s="119"/>
      <c r="S15" s="37"/>
      <c r="T15" s="37"/>
      <c r="U15" s="37"/>
      <c r="V15" s="37"/>
      <c r="W15" s="37"/>
      <c r="X15" s="37"/>
      <c r="Y15" s="37"/>
      <c r="Z15" s="37"/>
      <c r="AA15" s="37"/>
      <c r="AB15" s="37"/>
      <c r="AC15" s="37"/>
      <c r="AD15" s="37"/>
      <c r="AE15" s="37"/>
    </row>
    <row r="16" spans="1:46" s="2" customFormat="1" ht="7" customHeight="1">
      <c r="A16" s="37"/>
      <c r="B16" s="42"/>
      <c r="C16" s="37"/>
      <c r="D16" s="37"/>
      <c r="E16" s="37"/>
      <c r="F16" s="37"/>
      <c r="G16" s="37"/>
      <c r="H16" s="37"/>
      <c r="I16" s="118"/>
      <c r="J16" s="37"/>
      <c r="K16" s="37"/>
      <c r="L16" s="119"/>
      <c r="S16" s="37"/>
      <c r="T16" s="37"/>
      <c r="U16" s="37"/>
      <c r="V16" s="37"/>
      <c r="W16" s="37"/>
      <c r="X16" s="37"/>
      <c r="Y16" s="37"/>
      <c r="Z16" s="37"/>
      <c r="AA16" s="37"/>
      <c r="AB16" s="37"/>
      <c r="AC16" s="37"/>
      <c r="AD16" s="37"/>
      <c r="AE16" s="37"/>
    </row>
    <row r="17" spans="1:31" s="2" customFormat="1" ht="12" customHeight="1">
      <c r="A17" s="37"/>
      <c r="B17" s="42"/>
      <c r="C17" s="37"/>
      <c r="D17" s="117" t="s">
        <v>36</v>
      </c>
      <c r="E17" s="37"/>
      <c r="F17" s="37"/>
      <c r="G17" s="37"/>
      <c r="H17" s="37"/>
      <c r="I17" s="120" t="s">
        <v>31</v>
      </c>
      <c r="J17" s="32" t="str">
        <f>'Rekapitulace stavby'!AN13</f>
        <v>Vyplň údaj</v>
      </c>
      <c r="K17" s="37"/>
      <c r="L17" s="119"/>
      <c r="S17" s="37"/>
      <c r="T17" s="37"/>
      <c r="U17" s="37"/>
      <c r="V17" s="37"/>
      <c r="W17" s="37"/>
      <c r="X17" s="37"/>
      <c r="Y17" s="37"/>
      <c r="Z17" s="37"/>
      <c r="AA17" s="37"/>
      <c r="AB17" s="37"/>
      <c r="AC17" s="37"/>
      <c r="AD17" s="37"/>
      <c r="AE17" s="37"/>
    </row>
    <row r="18" spans="1:31" s="2" customFormat="1" ht="18" customHeight="1">
      <c r="A18" s="37"/>
      <c r="B18" s="42"/>
      <c r="C18" s="37"/>
      <c r="D18" s="37"/>
      <c r="E18" s="406" t="str">
        <f>'Rekapitulace stavby'!E14</f>
        <v>Vyplň údaj</v>
      </c>
      <c r="F18" s="407"/>
      <c r="G18" s="407"/>
      <c r="H18" s="407"/>
      <c r="I18" s="120" t="s">
        <v>34</v>
      </c>
      <c r="J18" s="32" t="str">
        <f>'Rekapitulace stavby'!AN14</f>
        <v>Vyplň údaj</v>
      </c>
      <c r="K18" s="37"/>
      <c r="L18" s="119"/>
      <c r="S18" s="37"/>
      <c r="T18" s="37"/>
      <c r="U18" s="37"/>
      <c r="V18" s="37"/>
      <c r="W18" s="37"/>
      <c r="X18" s="37"/>
      <c r="Y18" s="37"/>
      <c r="Z18" s="37"/>
      <c r="AA18" s="37"/>
      <c r="AB18" s="37"/>
      <c r="AC18" s="37"/>
      <c r="AD18" s="37"/>
      <c r="AE18" s="37"/>
    </row>
    <row r="19" spans="1:31" s="2" customFormat="1" ht="7" customHeight="1">
      <c r="A19" s="37"/>
      <c r="B19" s="42"/>
      <c r="C19" s="37"/>
      <c r="D19" s="37"/>
      <c r="E19" s="37"/>
      <c r="F19" s="37"/>
      <c r="G19" s="37"/>
      <c r="H19" s="37"/>
      <c r="I19" s="118"/>
      <c r="J19" s="37"/>
      <c r="K19" s="37"/>
      <c r="L19" s="119"/>
      <c r="S19" s="37"/>
      <c r="T19" s="37"/>
      <c r="U19" s="37"/>
      <c r="V19" s="37"/>
      <c r="W19" s="37"/>
      <c r="X19" s="37"/>
      <c r="Y19" s="37"/>
      <c r="Z19" s="37"/>
      <c r="AA19" s="37"/>
      <c r="AB19" s="37"/>
      <c r="AC19" s="37"/>
      <c r="AD19" s="37"/>
      <c r="AE19" s="37"/>
    </row>
    <row r="20" spans="1:31" s="2" customFormat="1" ht="12" customHeight="1">
      <c r="A20" s="37"/>
      <c r="B20" s="42"/>
      <c r="C20" s="37"/>
      <c r="D20" s="117" t="s">
        <v>39</v>
      </c>
      <c r="E20" s="37"/>
      <c r="F20" s="37"/>
      <c r="G20" s="37"/>
      <c r="H20" s="37"/>
      <c r="I20" s="120" t="s">
        <v>31</v>
      </c>
      <c r="J20" s="105" t="s">
        <v>40</v>
      </c>
      <c r="K20" s="37"/>
      <c r="L20" s="119"/>
      <c r="S20" s="37"/>
      <c r="T20" s="37"/>
      <c r="U20" s="37"/>
      <c r="V20" s="37"/>
      <c r="W20" s="37"/>
      <c r="X20" s="37"/>
      <c r="Y20" s="37"/>
      <c r="Z20" s="37"/>
      <c r="AA20" s="37"/>
      <c r="AB20" s="37"/>
      <c r="AC20" s="37"/>
      <c r="AD20" s="37"/>
      <c r="AE20" s="37"/>
    </row>
    <row r="21" spans="1:31" s="2" customFormat="1" ht="18" customHeight="1">
      <c r="A21" s="37"/>
      <c r="B21" s="42"/>
      <c r="C21" s="37"/>
      <c r="D21" s="37"/>
      <c r="E21" s="105" t="s">
        <v>41</v>
      </c>
      <c r="F21" s="37"/>
      <c r="G21" s="37"/>
      <c r="H21" s="37"/>
      <c r="I21" s="120" t="s">
        <v>34</v>
      </c>
      <c r="J21" s="105" t="s">
        <v>42</v>
      </c>
      <c r="K21" s="37"/>
      <c r="L21" s="119"/>
      <c r="S21" s="37"/>
      <c r="T21" s="37"/>
      <c r="U21" s="37"/>
      <c r="V21" s="37"/>
      <c r="W21" s="37"/>
      <c r="X21" s="37"/>
      <c r="Y21" s="37"/>
      <c r="Z21" s="37"/>
      <c r="AA21" s="37"/>
      <c r="AB21" s="37"/>
      <c r="AC21" s="37"/>
      <c r="AD21" s="37"/>
      <c r="AE21" s="37"/>
    </row>
    <row r="22" spans="1:31" s="2" customFormat="1" ht="7" customHeight="1">
      <c r="A22" s="37"/>
      <c r="B22" s="42"/>
      <c r="C22" s="37"/>
      <c r="D22" s="37"/>
      <c r="E22" s="37"/>
      <c r="F22" s="37"/>
      <c r="G22" s="37"/>
      <c r="H22" s="37"/>
      <c r="I22" s="118"/>
      <c r="J22" s="37"/>
      <c r="K22" s="37"/>
      <c r="L22" s="119"/>
      <c r="S22" s="37"/>
      <c r="T22" s="37"/>
      <c r="U22" s="37"/>
      <c r="V22" s="37"/>
      <c r="W22" s="37"/>
      <c r="X22" s="37"/>
      <c r="Y22" s="37"/>
      <c r="Z22" s="37"/>
      <c r="AA22" s="37"/>
      <c r="AB22" s="37"/>
      <c r="AC22" s="37"/>
      <c r="AD22" s="37"/>
      <c r="AE22" s="37"/>
    </row>
    <row r="23" spans="1:31" s="2" customFormat="1" ht="12" customHeight="1">
      <c r="A23" s="37"/>
      <c r="B23" s="42"/>
      <c r="C23" s="37"/>
      <c r="D23" s="117" t="s">
        <v>43</v>
      </c>
      <c r="E23" s="37"/>
      <c r="F23" s="37"/>
      <c r="G23" s="37"/>
      <c r="H23" s="37"/>
      <c r="I23" s="120" t="s">
        <v>31</v>
      </c>
      <c r="J23" s="105" t="str">
        <f>IF('Rekapitulace stavby'!AN19="","",'Rekapitulace stavby'!AN19)</f>
        <v/>
      </c>
      <c r="K23" s="37"/>
      <c r="L23" s="119"/>
      <c r="S23" s="37"/>
      <c r="T23" s="37"/>
      <c r="U23" s="37"/>
      <c r="V23" s="37"/>
      <c r="W23" s="37"/>
      <c r="X23" s="37"/>
      <c r="Y23" s="37"/>
      <c r="Z23" s="37"/>
      <c r="AA23" s="37"/>
      <c r="AB23" s="37"/>
      <c r="AC23" s="37"/>
      <c r="AD23" s="37"/>
      <c r="AE23" s="37"/>
    </row>
    <row r="24" spans="1:31" s="2" customFormat="1" ht="18" customHeight="1">
      <c r="A24" s="37"/>
      <c r="B24" s="42"/>
      <c r="C24" s="37"/>
      <c r="D24" s="37"/>
      <c r="E24" s="105" t="str">
        <f>IF('Rekapitulace stavby'!E20="","",'Rekapitulace stavby'!E20)</f>
        <v xml:space="preserve"> </v>
      </c>
      <c r="F24" s="37"/>
      <c r="G24" s="37"/>
      <c r="H24" s="37"/>
      <c r="I24" s="120" t="s">
        <v>34</v>
      </c>
      <c r="J24" s="105" t="str">
        <f>IF('Rekapitulace stavby'!AN20="","",'Rekapitulace stavby'!AN20)</f>
        <v/>
      </c>
      <c r="K24" s="37"/>
      <c r="L24" s="119"/>
      <c r="S24" s="37"/>
      <c r="T24" s="37"/>
      <c r="U24" s="37"/>
      <c r="V24" s="37"/>
      <c r="W24" s="37"/>
      <c r="X24" s="37"/>
      <c r="Y24" s="37"/>
      <c r="Z24" s="37"/>
      <c r="AA24" s="37"/>
      <c r="AB24" s="37"/>
      <c r="AC24" s="37"/>
      <c r="AD24" s="37"/>
      <c r="AE24" s="37"/>
    </row>
    <row r="25" spans="1:31" s="2" customFormat="1" ht="7" customHeight="1">
      <c r="A25" s="37"/>
      <c r="B25" s="42"/>
      <c r="C25" s="37"/>
      <c r="D25" s="37"/>
      <c r="E25" s="37"/>
      <c r="F25" s="37"/>
      <c r="G25" s="37"/>
      <c r="H25" s="37"/>
      <c r="I25" s="118"/>
      <c r="J25" s="37"/>
      <c r="K25" s="37"/>
      <c r="L25" s="119"/>
      <c r="S25" s="37"/>
      <c r="T25" s="37"/>
      <c r="U25" s="37"/>
      <c r="V25" s="37"/>
      <c r="W25" s="37"/>
      <c r="X25" s="37"/>
      <c r="Y25" s="37"/>
      <c r="Z25" s="37"/>
      <c r="AA25" s="37"/>
      <c r="AB25" s="37"/>
      <c r="AC25" s="37"/>
      <c r="AD25" s="37"/>
      <c r="AE25" s="37"/>
    </row>
    <row r="26" spans="1:31" s="2" customFormat="1" ht="12" customHeight="1">
      <c r="A26" s="37"/>
      <c r="B26" s="42"/>
      <c r="C26" s="37"/>
      <c r="D26" s="117" t="s">
        <v>46</v>
      </c>
      <c r="E26" s="37"/>
      <c r="F26" s="37"/>
      <c r="G26" s="37"/>
      <c r="H26" s="37"/>
      <c r="I26" s="118"/>
      <c r="J26" s="37"/>
      <c r="K26" s="37"/>
      <c r="L26" s="119"/>
      <c r="S26" s="37"/>
      <c r="T26" s="37"/>
      <c r="U26" s="37"/>
      <c r="V26" s="37"/>
      <c r="W26" s="37"/>
      <c r="X26" s="37"/>
      <c r="Y26" s="37"/>
      <c r="Z26" s="37"/>
      <c r="AA26" s="37"/>
      <c r="AB26" s="37"/>
      <c r="AC26" s="37"/>
      <c r="AD26" s="37"/>
      <c r="AE26" s="37"/>
    </row>
    <row r="27" spans="1:31" s="8" customFormat="1" ht="214.5" customHeight="1">
      <c r="A27" s="122"/>
      <c r="B27" s="123"/>
      <c r="C27" s="122"/>
      <c r="D27" s="122"/>
      <c r="E27" s="408" t="s">
        <v>212</v>
      </c>
      <c r="F27" s="408"/>
      <c r="G27" s="408"/>
      <c r="H27" s="408"/>
      <c r="I27" s="124"/>
      <c r="J27" s="122"/>
      <c r="K27" s="122"/>
      <c r="L27" s="125"/>
      <c r="S27" s="122"/>
      <c r="T27" s="122"/>
      <c r="U27" s="122"/>
      <c r="V27" s="122"/>
      <c r="W27" s="122"/>
      <c r="X27" s="122"/>
      <c r="Y27" s="122"/>
      <c r="Z27" s="122"/>
      <c r="AA27" s="122"/>
      <c r="AB27" s="122"/>
      <c r="AC27" s="122"/>
      <c r="AD27" s="122"/>
      <c r="AE27" s="122"/>
    </row>
    <row r="28" spans="1:31" s="2" customFormat="1" ht="7" customHeight="1">
      <c r="A28" s="37"/>
      <c r="B28" s="42"/>
      <c r="C28" s="37"/>
      <c r="D28" s="37"/>
      <c r="E28" s="37"/>
      <c r="F28" s="37"/>
      <c r="G28" s="37"/>
      <c r="H28" s="37"/>
      <c r="I28" s="118"/>
      <c r="J28" s="37"/>
      <c r="K28" s="37"/>
      <c r="L28" s="119"/>
      <c r="S28" s="37"/>
      <c r="T28" s="37"/>
      <c r="U28" s="37"/>
      <c r="V28" s="37"/>
      <c r="W28" s="37"/>
      <c r="X28" s="37"/>
      <c r="Y28" s="37"/>
      <c r="Z28" s="37"/>
      <c r="AA28" s="37"/>
      <c r="AB28" s="37"/>
      <c r="AC28" s="37"/>
      <c r="AD28" s="37"/>
      <c r="AE28" s="37"/>
    </row>
    <row r="29" spans="1:31" s="2" customFormat="1" ht="7" customHeight="1">
      <c r="A29" s="37"/>
      <c r="B29" s="42"/>
      <c r="C29" s="37"/>
      <c r="D29" s="126"/>
      <c r="E29" s="126"/>
      <c r="F29" s="126"/>
      <c r="G29" s="126"/>
      <c r="H29" s="126"/>
      <c r="I29" s="127"/>
      <c r="J29" s="126"/>
      <c r="K29" s="126"/>
      <c r="L29" s="119"/>
      <c r="S29" s="37"/>
      <c r="T29" s="37"/>
      <c r="U29" s="37"/>
      <c r="V29" s="37"/>
      <c r="W29" s="37"/>
      <c r="X29" s="37"/>
      <c r="Y29" s="37"/>
      <c r="Z29" s="37"/>
      <c r="AA29" s="37"/>
      <c r="AB29" s="37"/>
      <c r="AC29" s="37"/>
      <c r="AD29" s="37"/>
      <c r="AE29" s="37"/>
    </row>
    <row r="30" spans="1:31" s="2" customFormat="1" ht="25.4" customHeight="1">
      <c r="A30" s="37"/>
      <c r="B30" s="42"/>
      <c r="C30" s="37"/>
      <c r="D30" s="128" t="s">
        <v>48</v>
      </c>
      <c r="E30" s="37"/>
      <c r="F30" s="37"/>
      <c r="G30" s="37"/>
      <c r="H30" s="37"/>
      <c r="I30" s="118"/>
      <c r="J30" s="129">
        <f>ROUND(J88, 2)</f>
        <v>0</v>
      </c>
      <c r="K30" s="37"/>
      <c r="L30" s="119"/>
      <c r="S30" s="37"/>
      <c r="T30" s="37"/>
      <c r="U30" s="37"/>
      <c r="V30" s="37"/>
      <c r="W30" s="37"/>
      <c r="X30" s="37"/>
      <c r="Y30" s="37"/>
      <c r="Z30" s="37"/>
      <c r="AA30" s="37"/>
      <c r="AB30" s="37"/>
      <c r="AC30" s="37"/>
      <c r="AD30" s="37"/>
      <c r="AE30" s="37"/>
    </row>
    <row r="31" spans="1:31" s="2" customFormat="1" ht="7" customHeight="1">
      <c r="A31" s="37"/>
      <c r="B31" s="42"/>
      <c r="C31" s="37"/>
      <c r="D31" s="126"/>
      <c r="E31" s="126"/>
      <c r="F31" s="126"/>
      <c r="G31" s="126"/>
      <c r="H31" s="126"/>
      <c r="I31" s="127"/>
      <c r="J31" s="126"/>
      <c r="K31" s="126"/>
      <c r="L31" s="119"/>
      <c r="S31" s="37"/>
      <c r="T31" s="37"/>
      <c r="U31" s="37"/>
      <c r="V31" s="37"/>
      <c r="W31" s="37"/>
      <c r="X31" s="37"/>
      <c r="Y31" s="37"/>
      <c r="Z31" s="37"/>
      <c r="AA31" s="37"/>
      <c r="AB31" s="37"/>
      <c r="AC31" s="37"/>
      <c r="AD31" s="37"/>
      <c r="AE31" s="37"/>
    </row>
    <row r="32" spans="1:31" s="2" customFormat="1" ht="14.4" customHeight="1">
      <c r="A32" s="37"/>
      <c r="B32" s="42"/>
      <c r="C32" s="37"/>
      <c r="D32" s="37"/>
      <c r="E32" s="37"/>
      <c r="F32" s="130" t="s">
        <v>50</v>
      </c>
      <c r="G32" s="37"/>
      <c r="H32" s="37"/>
      <c r="I32" s="131" t="s">
        <v>49</v>
      </c>
      <c r="J32" s="130" t="s">
        <v>51</v>
      </c>
      <c r="K32" s="37"/>
      <c r="L32" s="119"/>
      <c r="S32" s="37"/>
      <c r="T32" s="37"/>
      <c r="U32" s="37"/>
      <c r="V32" s="37"/>
      <c r="W32" s="37"/>
      <c r="X32" s="37"/>
      <c r="Y32" s="37"/>
      <c r="Z32" s="37"/>
      <c r="AA32" s="37"/>
      <c r="AB32" s="37"/>
      <c r="AC32" s="37"/>
      <c r="AD32" s="37"/>
      <c r="AE32" s="37"/>
    </row>
    <row r="33" spans="1:31" s="2" customFormat="1" ht="14.4" customHeight="1">
      <c r="A33" s="37"/>
      <c r="B33" s="42"/>
      <c r="C33" s="37"/>
      <c r="D33" s="132" t="s">
        <v>52</v>
      </c>
      <c r="E33" s="117" t="s">
        <v>53</v>
      </c>
      <c r="F33" s="133">
        <f>ROUND((SUM(BE88:BE271)),  2)</f>
        <v>0</v>
      </c>
      <c r="G33" s="37"/>
      <c r="H33" s="37"/>
      <c r="I33" s="134">
        <v>0.21</v>
      </c>
      <c r="J33" s="133">
        <f>ROUND(((SUM(BE88:BE271))*I33),  2)</f>
        <v>0</v>
      </c>
      <c r="K33" s="37"/>
      <c r="L33" s="119"/>
      <c r="S33" s="37"/>
      <c r="T33" s="37"/>
      <c r="U33" s="37"/>
      <c r="V33" s="37"/>
      <c r="W33" s="37"/>
      <c r="X33" s="37"/>
      <c r="Y33" s="37"/>
      <c r="Z33" s="37"/>
      <c r="AA33" s="37"/>
      <c r="AB33" s="37"/>
      <c r="AC33" s="37"/>
      <c r="AD33" s="37"/>
      <c r="AE33" s="37"/>
    </row>
    <row r="34" spans="1:31" s="2" customFormat="1" ht="14.4" customHeight="1">
      <c r="A34" s="37"/>
      <c r="B34" s="42"/>
      <c r="C34" s="37"/>
      <c r="D34" s="37"/>
      <c r="E34" s="117" t="s">
        <v>54</v>
      </c>
      <c r="F34" s="133">
        <f>ROUND((SUM(BF88:BF271)),  2)</f>
        <v>0</v>
      </c>
      <c r="G34" s="37"/>
      <c r="H34" s="37"/>
      <c r="I34" s="134">
        <v>0.15</v>
      </c>
      <c r="J34" s="133">
        <f>ROUND(((SUM(BF88:BF271))*I34),  2)</f>
        <v>0</v>
      </c>
      <c r="K34" s="37"/>
      <c r="L34" s="119"/>
      <c r="S34" s="37"/>
      <c r="T34" s="37"/>
      <c r="U34" s="37"/>
      <c r="V34" s="37"/>
      <c r="W34" s="37"/>
      <c r="X34" s="37"/>
      <c r="Y34" s="37"/>
      <c r="Z34" s="37"/>
      <c r="AA34" s="37"/>
      <c r="AB34" s="37"/>
      <c r="AC34" s="37"/>
      <c r="AD34" s="37"/>
      <c r="AE34" s="37"/>
    </row>
    <row r="35" spans="1:31" s="2" customFormat="1" ht="14.4" hidden="1" customHeight="1">
      <c r="A35" s="37"/>
      <c r="B35" s="42"/>
      <c r="C35" s="37"/>
      <c r="D35" s="37"/>
      <c r="E35" s="117" t="s">
        <v>55</v>
      </c>
      <c r="F35" s="133">
        <f>ROUND((SUM(BG88:BG271)),  2)</f>
        <v>0</v>
      </c>
      <c r="G35" s="37"/>
      <c r="H35" s="37"/>
      <c r="I35" s="134">
        <v>0.21</v>
      </c>
      <c r="J35" s="133">
        <f>0</f>
        <v>0</v>
      </c>
      <c r="K35" s="37"/>
      <c r="L35" s="119"/>
      <c r="S35" s="37"/>
      <c r="T35" s="37"/>
      <c r="U35" s="37"/>
      <c r="V35" s="37"/>
      <c r="W35" s="37"/>
      <c r="X35" s="37"/>
      <c r="Y35" s="37"/>
      <c r="Z35" s="37"/>
      <c r="AA35" s="37"/>
      <c r="AB35" s="37"/>
      <c r="AC35" s="37"/>
      <c r="AD35" s="37"/>
      <c r="AE35" s="37"/>
    </row>
    <row r="36" spans="1:31" s="2" customFormat="1" ht="14.4" hidden="1" customHeight="1">
      <c r="A36" s="37"/>
      <c r="B36" s="42"/>
      <c r="C36" s="37"/>
      <c r="D36" s="37"/>
      <c r="E36" s="117" t="s">
        <v>56</v>
      </c>
      <c r="F36" s="133">
        <f>ROUND((SUM(BH88:BH271)),  2)</f>
        <v>0</v>
      </c>
      <c r="G36" s="37"/>
      <c r="H36" s="37"/>
      <c r="I36" s="134">
        <v>0.15</v>
      </c>
      <c r="J36" s="133">
        <f>0</f>
        <v>0</v>
      </c>
      <c r="K36" s="37"/>
      <c r="L36" s="119"/>
      <c r="S36" s="37"/>
      <c r="T36" s="37"/>
      <c r="U36" s="37"/>
      <c r="V36" s="37"/>
      <c r="W36" s="37"/>
      <c r="X36" s="37"/>
      <c r="Y36" s="37"/>
      <c r="Z36" s="37"/>
      <c r="AA36" s="37"/>
      <c r="AB36" s="37"/>
      <c r="AC36" s="37"/>
      <c r="AD36" s="37"/>
      <c r="AE36" s="37"/>
    </row>
    <row r="37" spans="1:31" s="2" customFormat="1" ht="14.4" hidden="1" customHeight="1">
      <c r="A37" s="37"/>
      <c r="B37" s="42"/>
      <c r="C37" s="37"/>
      <c r="D37" s="37"/>
      <c r="E37" s="117" t="s">
        <v>57</v>
      </c>
      <c r="F37" s="133">
        <f>ROUND((SUM(BI88:BI271)),  2)</f>
        <v>0</v>
      </c>
      <c r="G37" s="37"/>
      <c r="H37" s="37"/>
      <c r="I37" s="134">
        <v>0</v>
      </c>
      <c r="J37" s="133">
        <f>0</f>
        <v>0</v>
      </c>
      <c r="K37" s="37"/>
      <c r="L37" s="119"/>
      <c r="S37" s="37"/>
      <c r="T37" s="37"/>
      <c r="U37" s="37"/>
      <c r="V37" s="37"/>
      <c r="W37" s="37"/>
      <c r="X37" s="37"/>
      <c r="Y37" s="37"/>
      <c r="Z37" s="37"/>
      <c r="AA37" s="37"/>
      <c r="AB37" s="37"/>
      <c r="AC37" s="37"/>
      <c r="AD37" s="37"/>
      <c r="AE37" s="37"/>
    </row>
    <row r="38" spans="1:31" s="2" customFormat="1" ht="7" customHeight="1">
      <c r="A38" s="37"/>
      <c r="B38" s="42"/>
      <c r="C38" s="37"/>
      <c r="D38" s="37"/>
      <c r="E38" s="37"/>
      <c r="F38" s="37"/>
      <c r="G38" s="37"/>
      <c r="H38" s="37"/>
      <c r="I38" s="118"/>
      <c r="J38" s="37"/>
      <c r="K38" s="37"/>
      <c r="L38" s="119"/>
      <c r="S38" s="37"/>
      <c r="T38" s="37"/>
      <c r="U38" s="37"/>
      <c r="V38" s="37"/>
      <c r="W38" s="37"/>
      <c r="X38" s="37"/>
      <c r="Y38" s="37"/>
      <c r="Z38" s="37"/>
      <c r="AA38" s="37"/>
      <c r="AB38" s="37"/>
      <c r="AC38" s="37"/>
      <c r="AD38" s="37"/>
      <c r="AE38" s="37"/>
    </row>
    <row r="39" spans="1:31" s="2" customFormat="1" ht="25.4" customHeight="1">
      <c r="A39" s="37"/>
      <c r="B39" s="42"/>
      <c r="C39" s="135"/>
      <c r="D39" s="136" t="s">
        <v>58</v>
      </c>
      <c r="E39" s="137"/>
      <c r="F39" s="137"/>
      <c r="G39" s="138" t="s">
        <v>59</v>
      </c>
      <c r="H39" s="139" t="s">
        <v>60</v>
      </c>
      <c r="I39" s="140"/>
      <c r="J39" s="141">
        <f>SUM(J30:J37)</f>
        <v>0</v>
      </c>
      <c r="K39" s="142"/>
      <c r="L39" s="119"/>
      <c r="S39" s="37"/>
      <c r="T39" s="37"/>
      <c r="U39" s="37"/>
      <c r="V39" s="37"/>
      <c r="W39" s="37"/>
      <c r="X39" s="37"/>
      <c r="Y39" s="37"/>
      <c r="Z39" s="37"/>
      <c r="AA39" s="37"/>
      <c r="AB39" s="37"/>
      <c r="AC39" s="37"/>
      <c r="AD39" s="37"/>
      <c r="AE39" s="37"/>
    </row>
    <row r="40" spans="1:31" s="2" customFormat="1" ht="14.4" customHeight="1">
      <c r="A40" s="37"/>
      <c r="B40" s="143"/>
      <c r="C40" s="144"/>
      <c r="D40" s="144"/>
      <c r="E40" s="144"/>
      <c r="F40" s="144"/>
      <c r="G40" s="144"/>
      <c r="H40" s="144"/>
      <c r="I40" s="145"/>
      <c r="J40" s="144"/>
      <c r="K40" s="144"/>
      <c r="L40" s="119"/>
      <c r="S40" s="37"/>
      <c r="T40" s="37"/>
      <c r="U40" s="37"/>
      <c r="V40" s="37"/>
      <c r="W40" s="37"/>
      <c r="X40" s="37"/>
      <c r="Y40" s="37"/>
      <c r="Z40" s="37"/>
      <c r="AA40" s="37"/>
      <c r="AB40" s="37"/>
      <c r="AC40" s="37"/>
      <c r="AD40" s="37"/>
      <c r="AE40" s="37"/>
    </row>
    <row r="44" spans="1:31" s="2" customFormat="1" ht="7" customHeight="1">
      <c r="A44" s="37"/>
      <c r="B44" s="146"/>
      <c r="C44" s="147"/>
      <c r="D44" s="147"/>
      <c r="E44" s="147"/>
      <c r="F44" s="147"/>
      <c r="G44" s="147"/>
      <c r="H44" s="147"/>
      <c r="I44" s="148"/>
      <c r="J44" s="147"/>
      <c r="K44" s="147"/>
      <c r="L44" s="119"/>
      <c r="S44" s="37"/>
      <c r="T44" s="37"/>
      <c r="U44" s="37"/>
      <c r="V44" s="37"/>
      <c r="W44" s="37"/>
      <c r="X44" s="37"/>
      <c r="Y44" s="37"/>
      <c r="Z44" s="37"/>
      <c r="AA44" s="37"/>
      <c r="AB44" s="37"/>
      <c r="AC44" s="37"/>
      <c r="AD44" s="37"/>
      <c r="AE44" s="37"/>
    </row>
    <row r="45" spans="1:31" s="2" customFormat="1" ht="25" customHeight="1">
      <c r="A45" s="37"/>
      <c r="B45" s="38"/>
      <c r="C45" s="25" t="s">
        <v>213</v>
      </c>
      <c r="D45" s="39"/>
      <c r="E45" s="39"/>
      <c r="F45" s="39"/>
      <c r="G45" s="39"/>
      <c r="H45" s="39"/>
      <c r="I45" s="118"/>
      <c r="J45" s="39"/>
      <c r="K45" s="39"/>
      <c r="L45" s="119"/>
      <c r="S45" s="37"/>
      <c r="T45" s="37"/>
      <c r="U45" s="37"/>
      <c r="V45" s="37"/>
      <c r="W45" s="37"/>
      <c r="X45" s="37"/>
      <c r="Y45" s="37"/>
      <c r="Z45" s="37"/>
      <c r="AA45" s="37"/>
      <c r="AB45" s="37"/>
      <c r="AC45" s="37"/>
      <c r="AD45" s="37"/>
      <c r="AE45" s="37"/>
    </row>
    <row r="46" spans="1:31" s="2" customFormat="1" ht="7" customHeight="1">
      <c r="A46" s="37"/>
      <c r="B46" s="38"/>
      <c r="C46" s="39"/>
      <c r="D46" s="39"/>
      <c r="E46" s="39"/>
      <c r="F46" s="39"/>
      <c r="G46" s="39"/>
      <c r="H46" s="39"/>
      <c r="I46" s="118"/>
      <c r="J46" s="39"/>
      <c r="K46" s="39"/>
      <c r="L46" s="119"/>
      <c r="S46" s="37"/>
      <c r="T46" s="37"/>
      <c r="U46" s="37"/>
      <c r="V46" s="37"/>
      <c r="W46" s="37"/>
      <c r="X46" s="37"/>
      <c r="Y46" s="37"/>
      <c r="Z46" s="37"/>
      <c r="AA46" s="37"/>
      <c r="AB46" s="37"/>
      <c r="AC46" s="37"/>
      <c r="AD46" s="37"/>
      <c r="AE46" s="37"/>
    </row>
    <row r="47" spans="1:31" s="2" customFormat="1" ht="12" customHeight="1">
      <c r="A47" s="37"/>
      <c r="B47" s="38"/>
      <c r="C47" s="31" t="s">
        <v>16</v>
      </c>
      <c r="D47" s="39"/>
      <c r="E47" s="39"/>
      <c r="F47" s="39"/>
      <c r="G47" s="39"/>
      <c r="H47" s="39"/>
      <c r="I47" s="118"/>
      <c r="J47" s="39"/>
      <c r="K47" s="39"/>
      <c r="L47" s="119"/>
      <c r="S47" s="37"/>
      <c r="T47" s="37"/>
      <c r="U47" s="37"/>
      <c r="V47" s="37"/>
      <c r="W47" s="37"/>
      <c r="X47" s="37"/>
      <c r="Y47" s="37"/>
      <c r="Z47" s="37"/>
      <c r="AA47" s="37"/>
      <c r="AB47" s="37"/>
      <c r="AC47" s="37"/>
      <c r="AD47" s="37"/>
      <c r="AE47" s="37"/>
    </row>
    <row r="48" spans="1:31" s="2" customFormat="1" ht="16.5" customHeight="1">
      <c r="A48" s="37"/>
      <c r="B48" s="38"/>
      <c r="C48" s="39"/>
      <c r="D48" s="39"/>
      <c r="E48" s="409" t="str">
        <f>E7</f>
        <v>EHC CZECH s.r.o. – Podnikatelský inkubátor – Evropská ul., Cheb</v>
      </c>
      <c r="F48" s="410"/>
      <c r="G48" s="410"/>
      <c r="H48" s="410"/>
      <c r="I48" s="118"/>
      <c r="J48" s="39"/>
      <c r="K48" s="39"/>
      <c r="L48" s="119"/>
      <c r="S48" s="37"/>
      <c r="T48" s="37"/>
      <c r="U48" s="37"/>
      <c r="V48" s="37"/>
      <c r="W48" s="37"/>
      <c r="X48" s="37"/>
      <c r="Y48" s="37"/>
      <c r="Z48" s="37"/>
      <c r="AA48" s="37"/>
      <c r="AB48" s="37"/>
      <c r="AC48" s="37"/>
      <c r="AD48" s="37"/>
      <c r="AE48" s="37"/>
    </row>
    <row r="49" spans="1:47" s="2" customFormat="1" ht="12" customHeight="1">
      <c r="A49" s="37"/>
      <c r="B49" s="38"/>
      <c r="C49" s="31" t="s">
        <v>208</v>
      </c>
      <c r="D49" s="39"/>
      <c r="E49" s="39"/>
      <c r="F49" s="39"/>
      <c r="G49" s="39"/>
      <c r="H49" s="39"/>
      <c r="I49" s="118"/>
      <c r="J49" s="39"/>
      <c r="K49" s="39"/>
      <c r="L49" s="119"/>
      <c r="S49" s="37"/>
      <c r="T49" s="37"/>
      <c r="U49" s="37"/>
      <c r="V49" s="37"/>
      <c r="W49" s="37"/>
      <c r="X49" s="37"/>
      <c r="Y49" s="37"/>
      <c r="Z49" s="37"/>
      <c r="AA49" s="37"/>
      <c r="AB49" s="37"/>
      <c r="AC49" s="37"/>
      <c r="AD49" s="37"/>
      <c r="AE49" s="37"/>
    </row>
    <row r="50" spans="1:47" s="2" customFormat="1" ht="16.5" customHeight="1">
      <c r="A50" s="37"/>
      <c r="B50" s="38"/>
      <c r="C50" s="39"/>
      <c r="D50" s="39"/>
      <c r="E50" s="383" t="str">
        <f>E9</f>
        <v>D.3 - SO 301 – Plynovodní přípojka</v>
      </c>
      <c r="F50" s="411"/>
      <c r="G50" s="411"/>
      <c r="H50" s="411"/>
      <c r="I50" s="118"/>
      <c r="J50" s="39"/>
      <c r="K50" s="39"/>
      <c r="L50" s="119"/>
      <c r="S50" s="37"/>
      <c r="T50" s="37"/>
      <c r="U50" s="37"/>
      <c r="V50" s="37"/>
      <c r="W50" s="37"/>
      <c r="X50" s="37"/>
      <c r="Y50" s="37"/>
      <c r="Z50" s="37"/>
      <c r="AA50" s="37"/>
      <c r="AB50" s="37"/>
      <c r="AC50" s="37"/>
      <c r="AD50" s="37"/>
      <c r="AE50" s="37"/>
    </row>
    <row r="51" spans="1:47" s="2" customFormat="1" ht="7" customHeight="1">
      <c r="A51" s="37"/>
      <c r="B51" s="38"/>
      <c r="C51" s="39"/>
      <c r="D51" s="39"/>
      <c r="E51" s="39"/>
      <c r="F51" s="39"/>
      <c r="G51" s="39"/>
      <c r="H51" s="39"/>
      <c r="I51" s="118"/>
      <c r="J51" s="39"/>
      <c r="K51" s="39"/>
      <c r="L51" s="119"/>
      <c r="S51" s="37"/>
      <c r="T51" s="37"/>
      <c r="U51" s="37"/>
      <c r="V51" s="37"/>
      <c r="W51" s="37"/>
      <c r="X51" s="37"/>
      <c r="Y51" s="37"/>
      <c r="Z51" s="37"/>
      <c r="AA51" s="37"/>
      <c r="AB51" s="37"/>
      <c r="AC51" s="37"/>
      <c r="AD51" s="37"/>
      <c r="AE51" s="37"/>
    </row>
    <row r="52" spans="1:47" s="2" customFormat="1" ht="12" customHeight="1">
      <c r="A52" s="37"/>
      <c r="B52" s="38"/>
      <c r="C52" s="31" t="s">
        <v>22</v>
      </c>
      <c r="D52" s="39"/>
      <c r="E52" s="39"/>
      <c r="F52" s="29" t="str">
        <f>F12</f>
        <v>č. parcelní 250/1, 250/6, 250/7 a st7296</v>
      </c>
      <c r="G52" s="39"/>
      <c r="H52" s="39"/>
      <c r="I52" s="120" t="s">
        <v>24</v>
      </c>
      <c r="J52" s="62" t="str">
        <f>IF(J12="","",J12)</f>
        <v>2. 9. 2020</v>
      </c>
      <c r="K52" s="39"/>
      <c r="L52" s="119"/>
      <c r="S52" s="37"/>
      <c r="T52" s="37"/>
      <c r="U52" s="37"/>
      <c r="V52" s="37"/>
      <c r="W52" s="37"/>
      <c r="X52" s="37"/>
      <c r="Y52" s="37"/>
      <c r="Z52" s="37"/>
      <c r="AA52" s="37"/>
      <c r="AB52" s="37"/>
      <c r="AC52" s="37"/>
      <c r="AD52" s="37"/>
      <c r="AE52" s="37"/>
    </row>
    <row r="53" spans="1:47" s="2" customFormat="1" ht="7" customHeight="1">
      <c r="A53" s="37"/>
      <c r="B53" s="38"/>
      <c r="C53" s="39"/>
      <c r="D53" s="39"/>
      <c r="E53" s="39"/>
      <c r="F53" s="39"/>
      <c r="G53" s="39"/>
      <c r="H53" s="39"/>
      <c r="I53" s="118"/>
      <c r="J53" s="39"/>
      <c r="K53" s="39"/>
      <c r="L53" s="119"/>
      <c r="S53" s="37"/>
      <c r="T53" s="37"/>
      <c r="U53" s="37"/>
      <c r="V53" s="37"/>
      <c r="W53" s="37"/>
      <c r="X53" s="37"/>
      <c r="Y53" s="37"/>
      <c r="Z53" s="37"/>
      <c r="AA53" s="37"/>
      <c r="AB53" s="37"/>
      <c r="AC53" s="37"/>
      <c r="AD53" s="37"/>
      <c r="AE53" s="37"/>
    </row>
    <row r="54" spans="1:47" s="2" customFormat="1" ht="40" customHeight="1">
      <c r="A54" s="37"/>
      <c r="B54" s="38"/>
      <c r="C54" s="31" t="s">
        <v>30</v>
      </c>
      <c r="D54" s="39"/>
      <c r="E54" s="39"/>
      <c r="F54" s="29" t="str">
        <f>E15</f>
        <v>EHC CZECH s.r.o., Závodní 278, 360 18 Karlovy Vary</v>
      </c>
      <c r="G54" s="39"/>
      <c r="H54" s="39"/>
      <c r="I54" s="120" t="s">
        <v>39</v>
      </c>
      <c r="J54" s="35" t="str">
        <f>E21</f>
        <v>INDBau DESIGN s.r.o., Houškova 1187/25, 326 00 Plz</v>
      </c>
      <c r="K54" s="39"/>
      <c r="L54" s="119"/>
      <c r="S54" s="37"/>
      <c r="T54" s="37"/>
      <c r="U54" s="37"/>
      <c r="V54" s="37"/>
      <c r="W54" s="37"/>
      <c r="X54" s="37"/>
      <c r="Y54" s="37"/>
      <c r="Z54" s="37"/>
      <c r="AA54" s="37"/>
      <c r="AB54" s="37"/>
      <c r="AC54" s="37"/>
      <c r="AD54" s="37"/>
      <c r="AE54" s="37"/>
    </row>
    <row r="55" spans="1:47" s="2" customFormat="1" ht="15.15" customHeight="1">
      <c r="A55" s="37"/>
      <c r="B55" s="38"/>
      <c r="C55" s="31" t="s">
        <v>36</v>
      </c>
      <c r="D55" s="39"/>
      <c r="E55" s="39"/>
      <c r="F55" s="29" t="str">
        <f>IF(E18="","",E18)</f>
        <v>Vyplň údaj</v>
      </c>
      <c r="G55" s="39"/>
      <c r="H55" s="39"/>
      <c r="I55" s="120" t="s">
        <v>43</v>
      </c>
      <c r="J55" s="35" t="str">
        <f>E24</f>
        <v xml:space="preserve"> </v>
      </c>
      <c r="K55" s="39"/>
      <c r="L55" s="119"/>
      <c r="S55" s="37"/>
      <c r="T55" s="37"/>
      <c r="U55" s="37"/>
      <c r="V55" s="37"/>
      <c r="W55" s="37"/>
      <c r="X55" s="37"/>
      <c r="Y55" s="37"/>
      <c r="Z55" s="37"/>
      <c r="AA55" s="37"/>
      <c r="AB55" s="37"/>
      <c r="AC55" s="37"/>
      <c r="AD55" s="37"/>
      <c r="AE55" s="37"/>
    </row>
    <row r="56" spans="1:47" s="2" customFormat="1" ht="10.25" customHeight="1">
      <c r="A56" s="37"/>
      <c r="B56" s="38"/>
      <c r="C56" s="39"/>
      <c r="D56" s="39"/>
      <c r="E56" s="39"/>
      <c r="F56" s="39"/>
      <c r="G56" s="39"/>
      <c r="H56" s="39"/>
      <c r="I56" s="118"/>
      <c r="J56" s="39"/>
      <c r="K56" s="39"/>
      <c r="L56" s="119"/>
      <c r="S56" s="37"/>
      <c r="T56" s="37"/>
      <c r="U56" s="37"/>
      <c r="V56" s="37"/>
      <c r="W56" s="37"/>
      <c r="X56" s="37"/>
      <c r="Y56" s="37"/>
      <c r="Z56" s="37"/>
      <c r="AA56" s="37"/>
      <c r="AB56" s="37"/>
      <c r="AC56" s="37"/>
      <c r="AD56" s="37"/>
      <c r="AE56" s="37"/>
    </row>
    <row r="57" spans="1:47" s="2" customFormat="1" ht="29.25" customHeight="1">
      <c r="A57" s="37"/>
      <c r="B57" s="38"/>
      <c r="C57" s="149" t="s">
        <v>214</v>
      </c>
      <c r="D57" s="150"/>
      <c r="E57" s="150"/>
      <c r="F57" s="150"/>
      <c r="G57" s="150"/>
      <c r="H57" s="150"/>
      <c r="I57" s="151"/>
      <c r="J57" s="152" t="s">
        <v>215</v>
      </c>
      <c r="K57" s="150"/>
      <c r="L57" s="119"/>
      <c r="S57" s="37"/>
      <c r="T57" s="37"/>
      <c r="U57" s="37"/>
      <c r="V57" s="37"/>
      <c r="W57" s="37"/>
      <c r="X57" s="37"/>
      <c r="Y57" s="37"/>
      <c r="Z57" s="37"/>
      <c r="AA57" s="37"/>
      <c r="AB57" s="37"/>
      <c r="AC57" s="37"/>
      <c r="AD57" s="37"/>
      <c r="AE57" s="37"/>
    </row>
    <row r="58" spans="1:47" s="2" customFormat="1" ht="10.25" customHeight="1">
      <c r="A58" s="37"/>
      <c r="B58" s="38"/>
      <c r="C58" s="39"/>
      <c r="D58" s="39"/>
      <c r="E58" s="39"/>
      <c r="F58" s="39"/>
      <c r="G58" s="39"/>
      <c r="H58" s="39"/>
      <c r="I58" s="118"/>
      <c r="J58" s="39"/>
      <c r="K58" s="39"/>
      <c r="L58" s="119"/>
      <c r="S58" s="37"/>
      <c r="T58" s="37"/>
      <c r="U58" s="37"/>
      <c r="V58" s="37"/>
      <c r="W58" s="37"/>
      <c r="X58" s="37"/>
      <c r="Y58" s="37"/>
      <c r="Z58" s="37"/>
      <c r="AA58" s="37"/>
      <c r="AB58" s="37"/>
      <c r="AC58" s="37"/>
      <c r="AD58" s="37"/>
      <c r="AE58" s="37"/>
    </row>
    <row r="59" spans="1:47" s="2" customFormat="1" ht="22.75" customHeight="1">
      <c r="A59" s="37"/>
      <c r="B59" s="38"/>
      <c r="C59" s="153" t="s">
        <v>80</v>
      </c>
      <c r="D59" s="39"/>
      <c r="E59" s="39"/>
      <c r="F59" s="39"/>
      <c r="G59" s="39"/>
      <c r="H59" s="39"/>
      <c r="I59" s="118"/>
      <c r="J59" s="80">
        <f>J88</f>
        <v>0</v>
      </c>
      <c r="K59" s="39"/>
      <c r="L59" s="119"/>
      <c r="S59" s="37"/>
      <c r="T59" s="37"/>
      <c r="U59" s="37"/>
      <c r="V59" s="37"/>
      <c r="W59" s="37"/>
      <c r="X59" s="37"/>
      <c r="Y59" s="37"/>
      <c r="Z59" s="37"/>
      <c r="AA59" s="37"/>
      <c r="AB59" s="37"/>
      <c r="AC59" s="37"/>
      <c r="AD59" s="37"/>
      <c r="AE59" s="37"/>
      <c r="AU59" s="19" t="s">
        <v>216</v>
      </c>
    </row>
    <row r="60" spans="1:47" s="9" customFormat="1" ht="25" customHeight="1">
      <c r="B60" s="154"/>
      <c r="C60" s="155"/>
      <c r="D60" s="156" t="s">
        <v>217</v>
      </c>
      <c r="E60" s="157"/>
      <c r="F60" s="157"/>
      <c r="G60" s="157"/>
      <c r="H60" s="157"/>
      <c r="I60" s="158"/>
      <c r="J60" s="159">
        <f>J89</f>
        <v>0</v>
      </c>
      <c r="K60" s="155"/>
      <c r="L60" s="160"/>
    </row>
    <row r="61" spans="1:47" s="10" customFormat="1" ht="19.899999999999999" customHeight="1">
      <c r="B61" s="161"/>
      <c r="C61" s="99"/>
      <c r="D61" s="162" t="s">
        <v>218</v>
      </c>
      <c r="E61" s="163"/>
      <c r="F61" s="163"/>
      <c r="G61" s="163"/>
      <c r="H61" s="163"/>
      <c r="I61" s="164"/>
      <c r="J61" s="165">
        <f>J90</f>
        <v>0</v>
      </c>
      <c r="K61" s="99"/>
      <c r="L61" s="166"/>
    </row>
    <row r="62" spans="1:47" s="10" customFormat="1" ht="19.899999999999999" customHeight="1">
      <c r="B62" s="161"/>
      <c r="C62" s="99"/>
      <c r="D62" s="162" t="s">
        <v>8017</v>
      </c>
      <c r="E62" s="163"/>
      <c r="F62" s="163"/>
      <c r="G62" s="163"/>
      <c r="H62" s="163"/>
      <c r="I62" s="164"/>
      <c r="J62" s="165">
        <f>J160</f>
        <v>0</v>
      </c>
      <c r="K62" s="99"/>
      <c r="L62" s="166"/>
    </row>
    <row r="63" spans="1:47" s="10" customFormat="1" ht="19.899999999999999" customHeight="1">
      <c r="B63" s="161"/>
      <c r="C63" s="99"/>
      <c r="D63" s="162" t="s">
        <v>222</v>
      </c>
      <c r="E63" s="163"/>
      <c r="F63" s="163"/>
      <c r="G63" s="163"/>
      <c r="H63" s="163"/>
      <c r="I63" s="164"/>
      <c r="J63" s="165">
        <f>J188</f>
        <v>0</v>
      </c>
      <c r="K63" s="99"/>
      <c r="L63" s="166"/>
    </row>
    <row r="64" spans="1:47" s="10" customFormat="1" ht="19.899999999999999" customHeight="1">
      <c r="B64" s="161"/>
      <c r="C64" s="99"/>
      <c r="D64" s="162" t="s">
        <v>223</v>
      </c>
      <c r="E64" s="163"/>
      <c r="F64" s="163"/>
      <c r="G64" s="163"/>
      <c r="H64" s="163"/>
      <c r="I64" s="164"/>
      <c r="J64" s="165">
        <f>J199</f>
        <v>0</v>
      </c>
      <c r="K64" s="99"/>
      <c r="L64" s="166"/>
    </row>
    <row r="65" spans="1:31" s="10" customFormat="1" ht="19.899999999999999" customHeight="1">
      <c r="B65" s="161"/>
      <c r="C65" s="99"/>
      <c r="D65" s="162" t="s">
        <v>225</v>
      </c>
      <c r="E65" s="163"/>
      <c r="F65" s="163"/>
      <c r="G65" s="163"/>
      <c r="H65" s="163"/>
      <c r="I65" s="164"/>
      <c r="J65" s="165">
        <f>J227</f>
        <v>0</v>
      </c>
      <c r="K65" s="99"/>
      <c r="L65" s="166"/>
    </row>
    <row r="66" spans="1:31" s="10" customFormat="1" ht="19.899999999999999" customHeight="1">
      <c r="B66" s="161"/>
      <c r="C66" s="99"/>
      <c r="D66" s="162" t="s">
        <v>4796</v>
      </c>
      <c r="E66" s="163"/>
      <c r="F66" s="163"/>
      <c r="G66" s="163"/>
      <c r="H66" s="163"/>
      <c r="I66" s="164"/>
      <c r="J66" s="165">
        <f>J239</f>
        <v>0</v>
      </c>
      <c r="K66" s="99"/>
      <c r="L66" s="166"/>
    </row>
    <row r="67" spans="1:31" s="9" customFormat="1" ht="25" customHeight="1">
      <c r="B67" s="154"/>
      <c r="C67" s="155"/>
      <c r="D67" s="156" t="s">
        <v>4232</v>
      </c>
      <c r="E67" s="157"/>
      <c r="F67" s="157"/>
      <c r="G67" s="157"/>
      <c r="H67" s="157"/>
      <c r="I67" s="158"/>
      <c r="J67" s="159">
        <f>J242</f>
        <v>0</v>
      </c>
      <c r="K67" s="155"/>
      <c r="L67" s="160"/>
    </row>
    <row r="68" spans="1:31" s="10" customFormat="1" ht="19.899999999999999" customHeight="1">
      <c r="B68" s="161"/>
      <c r="C68" s="99"/>
      <c r="D68" s="162" t="s">
        <v>5786</v>
      </c>
      <c r="E68" s="163"/>
      <c r="F68" s="163"/>
      <c r="G68" s="163"/>
      <c r="H68" s="163"/>
      <c r="I68" s="164"/>
      <c r="J68" s="165">
        <f>J243</f>
        <v>0</v>
      </c>
      <c r="K68" s="99"/>
      <c r="L68" s="166"/>
    </row>
    <row r="69" spans="1:31" s="2" customFormat="1" ht="21.75" customHeight="1">
      <c r="A69" s="37"/>
      <c r="B69" s="38"/>
      <c r="C69" s="39"/>
      <c r="D69" s="39"/>
      <c r="E69" s="39"/>
      <c r="F69" s="39"/>
      <c r="G69" s="39"/>
      <c r="H69" s="39"/>
      <c r="I69" s="118"/>
      <c r="J69" s="39"/>
      <c r="K69" s="39"/>
      <c r="L69" s="119"/>
      <c r="S69" s="37"/>
      <c r="T69" s="37"/>
      <c r="U69" s="37"/>
      <c r="V69" s="37"/>
      <c r="W69" s="37"/>
      <c r="X69" s="37"/>
      <c r="Y69" s="37"/>
      <c r="Z69" s="37"/>
      <c r="AA69" s="37"/>
      <c r="AB69" s="37"/>
      <c r="AC69" s="37"/>
      <c r="AD69" s="37"/>
      <c r="AE69" s="37"/>
    </row>
    <row r="70" spans="1:31" s="2" customFormat="1" ht="7" customHeight="1">
      <c r="A70" s="37"/>
      <c r="B70" s="50"/>
      <c r="C70" s="51"/>
      <c r="D70" s="51"/>
      <c r="E70" s="51"/>
      <c r="F70" s="51"/>
      <c r="G70" s="51"/>
      <c r="H70" s="51"/>
      <c r="I70" s="145"/>
      <c r="J70" s="51"/>
      <c r="K70" s="51"/>
      <c r="L70" s="119"/>
      <c r="S70" s="37"/>
      <c r="T70" s="37"/>
      <c r="U70" s="37"/>
      <c r="V70" s="37"/>
      <c r="W70" s="37"/>
      <c r="X70" s="37"/>
      <c r="Y70" s="37"/>
      <c r="Z70" s="37"/>
      <c r="AA70" s="37"/>
      <c r="AB70" s="37"/>
      <c r="AC70" s="37"/>
      <c r="AD70" s="37"/>
      <c r="AE70" s="37"/>
    </row>
    <row r="74" spans="1:31" s="2" customFormat="1" ht="7" customHeight="1">
      <c r="A74" s="37"/>
      <c r="B74" s="52"/>
      <c r="C74" s="53"/>
      <c r="D74" s="53"/>
      <c r="E74" s="53"/>
      <c r="F74" s="53"/>
      <c r="G74" s="53"/>
      <c r="H74" s="53"/>
      <c r="I74" s="148"/>
      <c r="J74" s="53"/>
      <c r="K74" s="53"/>
      <c r="L74" s="119"/>
      <c r="S74" s="37"/>
      <c r="T74" s="37"/>
      <c r="U74" s="37"/>
      <c r="V74" s="37"/>
      <c r="W74" s="37"/>
      <c r="X74" s="37"/>
      <c r="Y74" s="37"/>
      <c r="Z74" s="37"/>
      <c r="AA74" s="37"/>
      <c r="AB74" s="37"/>
      <c r="AC74" s="37"/>
      <c r="AD74" s="37"/>
      <c r="AE74" s="37"/>
    </row>
    <row r="75" spans="1:31" s="2" customFormat="1" ht="25" customHeight="1">
      <c r="A75" s="37"/>
      <c r="B75" s="38"/>
      <c r="C75" s="25" t="s">
        <v>247</v>
      </c>
      <c r="D75" s="39"/>
      <c r="E75" s="39"/>
      <c r="F75" s="39"/>
      <c r="G75" s="39"/>
      <c r="H75" s="39"/>
      <c r="I75" s="118"/>
      <c r="J75" s="39"/>
      <c r="K75" s="39"/>
      <c r="L75" s="119"/>
      <c r="S75" s="37"/>
      <c r="T75" s="37"/>
      <c r="U75" s="37"/>
      <c r="V75" s="37"/>
      <c r="W75" s="37"/>
      <c r="X75" s="37"/>
      <c r="Y75" s="37"/>
      <c r="Z75" s="37"/>
      <c r="AA75" s="37"/>
      <c r="AB75" s="37"/>
      <c r="AC75" s="37"/>
      <c r="AD75" s="37"/>
      <c r="AE75" s="37"/>
    </row>
    <row r="76" spans="1:31" s="2" customFormat="1" ht="7" customHeight="1">
      <c r="A76" s="37"/>
      <c r="B76" s="38"/>
      <c r="C76" s="39"/>
      <c r="D76" s="39"/>
      <c r="E76" s="39"/>
      <c r="F76" s="39"/>
      <c r="G76" s="39"/>
      <c r="H76" s="39"/>
      <c r="I76" s="118"/>
      <c r="J76" s="39"/>
      <c r="K76" s="39"/>
      <c r="L76" s="119"/>
      <c r="S76" s="37"/>
      <c r="T76" s="37"/>
      <c r="U76" s="37"/>
      <c r="V76" s="37"/>
      <c r="W76" s="37"/>
      <c r="X76" s="37"/>
      <c r="Y76" s="37"/>
      <c r="Z76" s="37"/>
      <c r="AA76" s="37"/>
      <c r="AB76" s="37"/>
      <c r="AC76" s="37"/>
      <c r="AD76" s="37"/>
      <c r="AE76" s="37"/>
    </row>
    <row r="77" spans="1:31" s="2" customFormat="1" ht="12" customHeight="1">
      <c r="A77" s="37"/>
      <c r="B77" s="38"/>
      <c r="C77" s="31" t="s">
        <v>16</v>
      </c>
      <c r="D77" s="39"/>
      <c r="E77" s="39"/>
      <c r="F77" s="39"/>
      <c r="G77" s="39"/>
      <c r="H77" s="39"/>
      <c r="I77" s="118"/>
      <c r="J77" s="39"/>
      <c r="K77" s="39"/>
      <c r="L77" s="119"/>
      <c r="S77" s="37"/>
      <c r="T77" s="37"/>
      <c r="U77" s="37"/>
      <c r="V77" s="37"/>
      <c r="W77" s="37"/>
      <c r="X77" s="37"/>
      <c r="Y77" s="37"/>
      <c r="Z77" s="37"/>
      <c r="AA77" s="37"/>
      <c r="AB77" s="37"/>
      <c r="AC77" s="37"/>
      <c r="AD77" s="37"/>
      <c r="AE77" s="37"/>
    </row>
    <row r="78" spans="1:31" s="2" customFormat="1" ht="16.5" customHeight="1">
      <c r="A78" s="37"/>
      <c r="B78" s="38"/>
      <c r="C78" s="39"/>
      <c r="D78" s="39"/>
      <c r="E78" s="409" t="str">
        <f>E7</f>
        <v>EHC CZECH s.r.o. – Podnikatelský inkubátor – Evropská ul., Cheb</v>
      </c>
      <c r="F78" s="410"/>
      <c r="G78" s="410"/>
      <c r="H78" s="410"/>
      <c r="I78" s="118"/>
      <c r="J78" s="39"/>
      <c r="K78" s="39"/>
      <c r="L78" s="119"/>
      <c r="S78" s="37"/>
      <c r="T78" s="37"/>
      <c r="U78" s="37"/>
      <c r="V78" s="37"/>
      <c r="W78" s="37"/>
      <c r="X78" s="37"/>
      <c r="Y78" s="37"/>
      <c r="Z78" s="37"/>
      <c r="AA78" s="37"/>
      <c r="AB78" s="37"/>
      <c r="AC78" s="37"/>
      <c r="AD78" s="37"/>
      <c r="AE78" s="37"/>
    </row>
    <row r="79" spans="1:31" s="2" customFormat="1" ht="12" customHeight="1">
      <c r="A79" s="37"/>
      <c r="B79" s="38"/>
      <c r="C79" s="31" t="s">
        <v>208</v>
      </c>
      <c r="D79" s="39"/>
      <c r="E79" s="39"/>
      <c r="F79" s="39"/>
      <c r="G79" s="39"/>
      <c r="H79" s="39"/>
      <c r="I79" s="118"/>
      <c r="J79" s="39"/>
      <c r="K79" s="39"/>
      <c r="L79" s="119"/>
      <c r="S79" s="37"/>
      <c r="T79" s="37"/>
      <c r="U79" s="37"/>
      <c r="V79" s="37"/>
      <c r="W79" s="37"/>
      <c r="X79" s="37"/>
      <c r="Y79" s="37"/>
      <c r="Z79" s="37"/>
      <c r="AA79" s="37"/>
      <c r="AB79" s="37"/>
      <c r="AC79" s="37"/>
      <c r="AD79" s="37"/>
      <c r="AE79" s="37"/>
    </row>
    <row r="80" spans="1:31" s="2" customFormat="1" ht="16.5" customHeight="1">
      <c r="A80" s="37"/>
      <c r="B80" s="38"/>
      <c r="C80" s="39"/>
      <c r="D80" s="39"/>
      <c r="E80" s="383" t="str">
        <f>E9</f>
        <v>D.3 - SO 301 – Plynovodní přípojka</v>
      </c>
      <c r="F80" s="411"/>
      <c r="G80" s="411"/>
      <c r="H80" s="411"/>
      <c r="I80" s="118"/>
      <c r="J80" s="39"/>
      <c r="K80" s="39"/>
      <c r="L80" s="119"/>
      <c r="S80" s="37"/>
      <c r="T80" s="37"/>
      <c r="U80" s="37"/>
      <c r="V80" s="37"/>
      <c r="W80" s="37"/>
      <c r="X80" s="37"/>
      <c r="Y80" s="37"/>
      <c r="Z80" s="37"/>
      <c r="AA80" s="37"/>
      <c r="AB80" s="37"/>
      <c r="AC80" s="37"/>
      <c r="AD80" s="37"/>
      <c r="AE80" s="37"/>
    </row>
    <row r="81" spans="1:65" s="2" customFormat="1" ht="7" customHeight="1">
      <c r="A81" s="37"/>
      <c r="B81" s="38"/>
      <c r="C81" s="39"/>
      <c r="D81" s="39"/>
      <c r="E81" s="39"/>
      <c r="F81" s="39"/>
      <c r="G81" s="39"/>
      <c r="H81" s="39"/>
      <c r="I81" s="118"/>
      <c r="J81" s="39"/>
      <c r="K81" s="39"/>
      <c r="L81" s="119"/>
      <c r="S81" s="37"/>
      <c r="T81" s="37"/>
      <c r="U81" s="37"/>
      <c r="V81" s="37"/>
      <c r="W81" s="37"/>
      <c r="X81" s="37"/>
      <c r="Y81" s="37"/>
      <c r="Z81" s="37"/>
      <c r="AA81" s="37"/>
      <c r="AB81" s="37"/>
      <c r="AC81" s="37"/>
      <c r="AD81" s="37"/>
      <c r="AE81" s="37"/>
    </row>
    <row r="82" spans="1:65" s="2" customFormat="1" ht="12" customHeight="1">
      <c r="A82" s="37"/>
      <c r="B82" s="38"/>
      <c r="C82" s="31" t="s">
        <v>22</v>
      </c>
      <c r="D82" s="39"/>
      <c r="E82" s="39"/>
      <c r="F82" s="29" t="str">
        <f>F12</f>
        <v>č. parcelní 250/1, 250/6, 250/7 a st7296</v>
      </c>
      <c r="G82" s="39"/>
      <c r="H82" s="39"/>
      <c r="I82" s="120" t="s">
        <v>24</v>
      </c>
      <c r="J82" s="62" t="str">
        <f>IF(J12="","",J12)</f>
        <v>2. 9. 2020</v>
      </c>
      <c r="K82" s="39"/>
      <c r="L82" s="119"/>
      <c r="S82" s="37"/>
      <c r="T82" s="37"/>
      <c r="U82" s="37"/>
      <c r="V82" s="37"/>
      <c r="W82" s="37"/>
      <c r="X82" s="37"/>
      <c r="Y82" s="37"/>
      <c r="Z82" s="37"/>
      <c r="AA82" s="37"/>
      <c r="AB82" s="37"/>
      <c r="AC82" s="37"/>
      <c r="AD82" s="37"/>
      <c r="AE82" s="37"/>
    </row>
    <row r="83" spans="1:65" s="2" customFormat="1" ht="7" customHeight="1">
      <c r="A83" s="37"/>
      <c r="B83" s="38"/>
      <c r="C83" s="39"/>
      <c r="D83" s="39"/>
      <c r="E83" s="39"/>
      <c r="F83" s="39"/>
      <c r="G83" s="39"/>
      <c r="H83" s="39"/>
      <c r="I83" s="118"/>
      <c r="J83" s="39"/>
      <c r="K83" s="39"/>
      <c r="L83" s="119"/>
      <c r="S83" s="37"/>
      <c r="T83" s="37"/>
      <c r="U83" s="37"/>
      <c r="V83" s="37"/>
      <c r="W83" s="37"/>
      <c r="X83" s="37"/>
      <c r="Y83" s="37"/>
      <c r="Z83" s="37"/>
      <c r="AA83" s="37"/>
      <c r="AB83" s="37"/>
      <c r="AC83" s="37"/>
      <c r="AD83" s="37"/>
      <c r="AE83" s="37"/>
    </row>
    <row r="84" spans="1:65" s="2" customFormat="1" ht="40" customHeight="1">
      <c r="A84" s="37"/>
      <c r="B84" s="38"/>
      <c r="C84" s="31" t="s">
        <v>30</v>
      </c>
      <c r="D84" s="39"/>
      <c r="E84" s="39"/>
      <c r="F84" s="29" t="str">
        <f>E15</f>
        <v>EHC CZECH s.r.o., Závodní 278, 360 18 Karlovy Vary</v>
      </c>
      <c r="G84" s="39"/>
      <c r="H84" s="39"/>
      <c r="I84" s="120" t="s">
        <v>39</v>
      </c>
      <c r="J84" s="35" t="str">
        <f>E21</f>
        <v>INDBau DESIGN s.r.o., Houškova 1187/25, 326 00 Plz</v>
      </c>
      <c r="K84" s="39"/>
      <c r="L84" s="119"/>
      <c r="S84" s="37"/>
      <c r="T84" s="37"/>
      <c r="U84" s="37"/>
      <c r="V84" s="37"/>
      <c r="W84" s="37"/>
      <c r="X84" s="37"/>
      <c r="Y84" s="37"/>
      <c r="Z84" s="37"/>
      <c r="AA84" s="37"/>
      <c r="AB84" s="37"/>
      <c r="AC84" s="37"/>
      <c r="AD84" s="37"/>
      <c r="AE84" s="37"/>
    </row>
    <row r="85" spans="1:65" s="2" customFormat="1" ht="15.15" customHeight="1">
      <c r="A85" s="37"/>
      <c r="B85" s="38"/>
      <c r="C85" s="31" t="s">
        <v>36</v>
      </c>
      <c r="D85" s="39"/>
      <c r="E85" s="39"/>
      <c r="F85" s="29" t="str">
        <f>IF(E18="","",E18)</f>
        <v>Vyplň údaj</v>
      </c>
      <c r="G85" s="39"/>
      <c r="H85" s="39"/>
      <c r="I85" s="120" t="s">
        <v>43</v>
      </c>
      <c r="J85" s="35" t="str">
        <f>E24</f>
        <v xml:space="preserve"> </v>
      </c>
      <c r="K85" s="39"/>
      <c r="L85" s="119"/>
      <c r="S85" s="37"/>
      <c r="T85" s="37"/>
      <c r="U85" s="37"/>
      <c r="V85" s="37"/>
      <c r="W85" s="37"/>
      <c r="X85" s="37"/>
      <c r="Y85" s="37"/>
      <c r="Z85" s="37"/>
      <c r="AA85" s="37"/>
      <c r="AB85" s="37"/>
      <c r="AC85" s="37"/>
      <c r="AD85" s="37"/>
      <c r="AE85" s="37"/>
    </row>
    <row r="86" spans="1:65" s="2" customFormat="1" ht="10.25" customHeight="1">
      <c r="A86" s="37"/>
      <c r="B86" s="38"/>
      <c r="C86" s="39"/>
      <c r="D86" s="39"/>
      <c r="E86" s="39"/>
      <c r="F86" s="39"/>
      <c r="G86" s="39"/>
      <c r="H86" s="39"/>
      <c r="I86" s="118"/>
      <c r="J86" s="39"/>
      <c r="K86" s="39"/>
      <c r="L86" s="119"/>
      <c r="S86" s="37"/>
      <c r="T86" s="37"/>
      <c r="U86" s="37"/>
      <c r="V86" s="37"/>
      <c r="W86" s="37"/>
      <c r="X86" s="37"/>
      <c r="Y86" s="37"/>
      <c r="Z86" s="37"/>
      <c r="AA86" s="37"/>
      <c r="AB86" s="37"/>
      <c r="AC86" s="37"/>
      <c r="AD86" s="37"/>
      <c r="AE86" s="37"/>
    </row>
    <row r="87" spans="1:65" s="11" customFormat="1" ht="29.25" customHeight="1">
      <c r="A87" s="167"/>
      <c r="B87" s="168"/>
      <c r="C87" s="169" t="s">
        <v>248</v>
      </c>
      <c r="D87" s="170" t="s">
        <v>67</v>
      </c>
      <c r="E87" s="170" t="s">
        <v>63</v>
      </c>
      <c r="F87" s="170" t="s">
        <v>64</v>
      </c>
      <c r="G87" s="170" t="s">
        <v>249</v>
      </c>
      <c r="H87" s="170" t="s">
        <v>250</v>
      </c>
      <c r="I87" s="171" t="s">
        <v>251</v>
      </c>
      <c r="J87" s="170" t="s">
        <v>215</v>
      </c>
      <c r="K87" s="172" t="s">
        <v>252</v>
      </c>
      <c r="L87" s="173"/>
      <c r="M87" s="71" t="s">
        <v>44</v>
      </c>
      <c r="N87" s="72" t="s">
        <v>52</v>
      </c>
      <c r="O87" s="72" t="s">
        <v>253</v>
      </c>
      <c r="P87" s="72" t="s">
        <v>254</v>
      </c>
      <c r="Q87" s="72" t="s">
        <v>255</v>
      </c>
      <c r="R87" s="72" t="s">
        <v>256</v>
      </c>
      <c r="S87" s="72" t="s">
        <v>257</v>
      </c>
      <c r="T87" s="73" t="s">
        <v>258</v>
      </c>
      <c r="U87" s="167"/>
      <c r="V87" s="167"/>
      <c r="W87" s="167"/>
      <c r="X87" s="167"/>
      <c r="Y87" s="167"/>
      <c r="Z87" s="167"/>
      <c r="AA87" s="167"/>
      <c r="AB87" s="167"/>
      <c r="AC87" s="167"/>
      <c r="AD87" s="167"/>
      <c r="AE87" s="167"/>
    </row>
    <row r="88" spans="1:65" s="2" customFormat="1" ht="22.75" customHeight="1">
      <c r="A88" s="37"/>
      <c r="B88" s="38"/>
      <c r="C88" s="78" t="s">
        <v>259</v>
      </c>
      <c r="D88" s="39"/>
      <c r="E88" s="39"/>
      <c r="F88" s="39"/>
      <c r="G88" s="39"/>
      <c r="H88" s="39"/>
      <c r="I88" s="118"/>
      <c r="J88" s="174">
        <f>BK88</f>
        <v>0</v>
      </c>
      <c r="K88" s="39"/>
      <c r="L88" s="42"/>
      <c r="M88" s="74"/>
      <c r="N88" s="175"/>
      <c r="O88" s="75"/>
      <c r="P88" s="176">
        <f>P89+P242</f>
        <v>0</v>
      </c>
      <c r="Q88" s="75"/>
      <c r="R88" s="176">
        <f>R89+R242</f>
        <v>14.6926211415</v>
      </c>
      <c r="S88" s="75"/>
      <c r="T88" s="177">
        <f>T89+T242</f>
        <v>4.1343999999999994</v>
      </c>
      <c r="U88" s="37"/>
      <c r="V88" s="37"/>
      <c r="W88" s="37"/>
      <c r="X88" s="37"/>
      <c r="Y88" s="37"/>
      <c r="Z88" s="37"/>
      <c r="AA88" s="37"/>
      <c r="AB88" s="37"/>
      <c r="AC88" s="37"/>
      <c r="AD88" s="37"/>
      <c r="AE88" s="37"/>
      <c r="AT88" s="19" t="s">
        <v>81</v>
      </c>
      <c r="AU88" s="19" t="s">
        <v>216</v>
      </c>
      <c r="BK88" s="178">
        <f>BK89+BK242</f>
        <v>0</v>
      </c>
    </row>
    <row r="89" spans="1:65" s="12" customFormat="1" ht="25.9" customHeight="1">
      <c r="B89" s="179"/>
      <c r="C89" s="180"/>
      <c r="D89" s="181" t="s">
        <v>81</v>
      </c>
      <c r="E89" s="182" t="s">
        <v>260</v>
      </c>
      <c r="F89" s="182" t="s">
        <v>261</v>
      </c>
      <c r="G89" s="180"/>
      <c r="H89" s="180"/>
      <c r="I89" s="183"/>
      <c r="J89" s="184">
        <f>BK89</f>
        <v>0</v>
      </c>
      <c r="K89" s="180"/>
      <c r="L89" s="185"/>
      <c r="M89" s="186"/>
      <c r="N89" s="187"/>
      <c r="O89" s="187"/>
      <c r="P89" s="188">
        <f>P90+P160+P188+P199+P227+P239</f>
        <v>0</v>
      </c>
      <c r="Q89" s="187"/>
      <c r="R89" s="188">
        <f>R90+R160+R188+R199+R227+R239</f>
        <v>14.6926211415</v>
      </c>
      <c r="S89" s="187"/>
      <c r="T89" s="189">
        <f>T90+T160+T188+T199+T227+T239</f>
        <v>4.1343999999999994</v>
      </c>
      <c r="AR89" s="190" t="s">
        <v>89</v>
      </c>
      <c r="AT89" s="191" t="s">
        <v>81</v>
      </c>
      <c r="AU89" s="191" t="s">
        <v>82</v>
      </c>
      <c r="AY89" s="190" t="s">
        <v>262</v>
      </c>
      <c r="BK89" s="192">
        <f>BK90+BK160+BK188+BK199+BK227+BK239</f>
        <v>0</v>
      </c>
    </row>
    <row r="90" spans="1:65" s="12" customFormat="1" ht="22.75" customHeight="1">
      <c r="B90" s="179"/>
      <c r="C90" s="180"/>
      <c r="D90" s="181" t="s">
        <v>81</v>
      </c>
      <c r="E90" s="193" t="s">
        <v>89</v>
      </c>
      <c r="F90" s="193" t="s">
        <v>263</v>
      </c>
      <c r="G90" s="180"/>
      <c r="H90" s="180"/>
      <c r="I90" s="183"/>
      <c r="J90" s="194">
        <f>BK90</f>
        <v>0</v>
      </c>
      <c r="K90" s="180"/>
      <c r="L90" s="185"/>
      <c r="M90" s="186"/>
      <c r="N90" s="187"/>
      <c r="O90" s="187"/>
      <c r="P90" s="188">
        <f>SUM(P91:P159)</f>
        <v>0</v>
      </c>
      <c r="Q90" s="187"/>
      <c r="R90" s="188">
        <f>SUM(R91:R159)</f>
        <v>7.7005064499999998</v>
      </c>
      <c r="S90" s="187"/>
      <c r="T90" s="189">
        <f>SUM(T91:T159)</f>
        <v>0</v>
      </c>
      <c r="AR90" s="190" t="s">
        <v>89</v>
      </c>
      <c r="AT90" s="191" t="s">
        <v>81</v>
      </c>
      <c r="AU90" s="191" t="s">
        <v>89</v>
      </c>
      <c r="AY90" s="190" t="s">
        <v>262</v>
      </c>
      <c r="BK90" s="192">
        <f>SUM(BK91:BK159)</f>
        <v>0</v>
      </c>
    </row>
    <row r="91" spans="1:65" s="2" customFormat="1" ht="21.75" customHeight="1">
      <c r="A91" s="37"/>
      <c r="B91" s="38"/>
      <c r="C91" s="195" t="s">
        <v>89</v>
      </c>
      <c r="D91" s="195" t="s">
        <v>264</v>
      </c>
      <c r="E91" s="196" t="s">
        <v>6174</v>
      </c>
      <c r="F91" s="197" t="s">
        <v>6175</v>
      </c>
      <c r="G91" s="198" t="s">
        <v>518</v>
      </c>
      <c r="H91" s="199">
        <v>1</v>
      </c>
      <c r="I91" s="200"/>
      <c r="J91" s="201">
        <f>ROUND(I91*H91,2)</f>
        <v>0</v>
      </c>
      <c r="K91" s="197" t="s">
        <v>268</v>
      </c>
      <c r="L91" s="42"/>
      <c r="M91" s="202" t="s">
        <v>44</v>
      </c>
      <c r="N91" s="203" t="s">
        <v>53</v>
      </c>
      <c r="O91" s="67"/>
      <c r="P91" s="204">
        <f>O91*H91</f>
        <v>0</v>
      </c>
      <c r="Q91" s="204">
        <v>6.4999999999999997E-4</v>
      </c>
      <c r="R91" s="204">
        <f>Q91*H91</f>
        <v>6.4999999999999997E-4</v>
      </c>
      <c r="S91" s="204">
        <v>0</v>
      </c>
      <c r="T91" s="205">
        <f>S91*H91</f>
        <v>0</v>
      </c>
      <c r="U91" s="37"/>
      <c r="V91" s="37"/>
      <c r="W91" s="37"/>
      <c r="X91" s="37"/>
      <c r="Y91" s="37"/>
      <c r="Z91" s="37"/>
      <c r="AA91" s="37"/>
      <c r="AB91" s="37"/>
      <c r="AC91" s="37"/>
      <c r="AD91" s="37"/>
      <c r="AE91" s="37"/>
      <c r="AR91" s="206" t="s">
        <v>104</v>
      </c>
      <c r="AT91" s="206" t="s">
        <v>264</v>
      </c>
      <c r="AU91" s="206" t="s">
        <v>91</v>
      </c>
      <c r="AY91" s="19" t="s">
        <v>262</v>
      </c>
      <c r="BE91" s="207">
        <f>IF(N91="základní",J91,0)</f>
        <v>0</v>
      </c>
      <c r="BF91" s="207">
        <f>IF(N91="snížená",J91,0)</f>
        <v>0</v>
      </c>
      <c r="BG91" s="207">
        <f>IF(N91="zákl. přenesená",J91,0)</f>
        <v>0</v>
      </c>
      <c r="BH91" s="207">
        <f>IF(N91="sníž. přenesená",J91,0)</f>
        <v>0</v>
      </c>
      <c r="BI91" s="207">
        <f>IF(N91="nulová",J91,0)</f>
        <v>0</v>
      </c>
      <c r="BJ91" s="19" t="s">
        <v>89</v>
      </c>
      <c r="BK91" s="207">
        <f>ROUND(I91*H91,2)</f>
        <v>0</v>
      </c>
      <c r="BL91" s="19" t="s">
        <v>104</v>
      </c>
      <c r="BM91" s="206" t="s">
        <v>91</v>
      </c>
    </row>
    <row r="92" spans="1:65" s="2" customFormat="1" ht="90">
      <c r="A92" s="37"/>
      <c r="B92" s="38"/>
      <c r="C92" s="39"/>
      <c r="D92" s="208" t="s">
        <v>270</v>
      </c>
      <c r="E92" s="39"/>
      <c r="F92" s="209" t="s">
        <v>6176</v>
      </c>
      <c r="G92" s="39"/>
      <c r="H92" s="39"/>
      <c r="I92" s="118"/>
      <c r="J92" s="39"/>
      <c r="K92" s="39"/>
      <c r="L92" s="42"/>
      <c r="M92" s="210"/>
      <c r="N92" s="211"/>
      <c r="O92" s="67"/>
      <c r="P92" s="67"/>
      <c r="Q92" s="67"/>
      <c r="R92" s="67"/>
      <c r="S92" s="67"/>
      <c r="T92" s="68"/>
      <c r="U92" s="37"/>
      <c r="V92" s="37"/>
      <c r="W92" s="37"/>
      <c r="X92" s="37"/>
      <c r="Y92" s="37"/>
      <c r="Z92" s="37"/>
      <c r="AA92" s="37"/>
      <c r="AB92" s="37"/>
      <c r="AC92" s="37"/>
      <c r="AD92" s="37"/>
      <c r="AE92" s="37"/>
      <c r="AT92" s="19" t="s">
        <v>270</v>
      </c>
      <c r="AU92" s="19" t="s">
        <v>91</v>
      </c>
    </row>
    <row r="93" spans="1:65" s="2" customFormat="1" ht="21.75" customHeight="1">
      <c r="A93" s="37"/>
      <c r="B93" s="38"/>
      <c r="C93" s="195" t="s">
        <v>91</v>
      </c>
      <c r="D93" s="195" t="s">
        <v>264</v>
      </c>
      <c r="E93" s="196" t="s">
        <v>6177</v>
      </c>
      <c r="F93" s="197" t="s">
        <v>6178</v>
      </c>
      <c r="G93" s="198" t="s">
        <v>518</v>
      </c>
      <c r="H93" s="199">
        <v>1</v>
      </c>
      <c r="I93" s="200"/>
      <c r="J93" s="201">
        <f>ROUND(I93*H93,2)</f>
        <v>0</v>
      </c>
      <c r="K93" s="197" t="s">
        <v>268</v>
      </c>
      <c r="L93" s="42"/>
      <c r="M93" s="202" t="s">
        <v>44</v>
      </c>
      <c r="N93" s="203" t="s">
        <v>53</v>
      </c>
      <c r="O93" s="67"/>
      <c r="P93" s="204">
        <f>O93*H93</f>
        <v>0</v>
      </c>
      <c r="Q93" s="204">
        <v>0</v>
      </c>
      <c r="R93" s="204">
        <f>Q93*H93</f>
        <v>0</v>
      </c>
      <c r="S93" s="204">
        <v>0</v>
      </c>
      <c r="T93" s="205">
        <f>S93*H93</f>
        <v>0</v>
      </c>
      <c r="U93" s="37"/>
      <c r="V93" s="37"/>
      <c r="W93" s="37"/>
      <c r="X93" s="37"/>
      <c r="Y93" s="37"/>
      <c r="Z93" s="37"/>
      <c r="AA93" s="37"/>
      <c r="AB93" s="37"/>
      <c r="AC93" s="37"/>
      <c r="AD93" s="37"/>
      <c r="AE93" s="37"/>
      <c r="AR93" s="206" t="s">
        <v>104</v>
      </c>
      <c r="AT93" s="206" t="s">
        <v>264</v>
      </c>
      <c r="AU93" s="206" t="s">
        <v>91</v>
      </c>
      <c r="AY93" s="19" t="s">
        <v>262</v>
      </c>
      <c r="BE93" s="207">
        <f>IF(N93="základní",J93,0)</f>
        <v>0</v>
      </c>
      <c r="BF93" s="207">
        <f>IF(N93="snížená",J93,0)</f>
        <v>0</v>
      </c>
      <c r="BG93" s="207">
        <f>IF(N93="zákl. přenesená",J93,0)</f>
        <v>0</v>
      </c>
      <c r="BH93" s="207">
        <f>IF(N93="sníž. přenesená",J93,0)</f>
        <v>0</v>
      </c>
      <c r="BI93" s="207">
        <f>IF(N93="nulová",J93,0)</f>
        <v>0</v>
      </c>
      <c r="BJ93" s="19" t="s">
        <v>89</v>
      </c>
      <c r="BK93" s="207">
        <f>ROUND(I93*H93,2)</f>
        <v>0</v>
      </c>
      <c r="BL93" s="19" t="s">
        <v>104</v>
      </c>
      <c r="BM93" s="206" t="s">
        <v>104</v>
      </c>
    </row>
    <row r="94" spans="1:65" s="2" customFormat="1" ht="90">
      <c r="A94" s="37"/>
      <c r="B94" s="38"/>
      <c r="C94" s="39"/>
      <c r="D94" s="208" t="s">
        <v>270</v>
      </c>
      <c r="E94" s="39"/>
      <c r="F94" s="209" t="s">
        <v>6176</v>
      </c>
      <c r="G94" s="39"/>
      <c r="H94" s="39"/>
      <c r="I94" s="118"/>
      <c r="J94" s="39"/>
      <c r="K94" s="39"/>
      <c r="L94" s="42"/>
      <c r="M94" s="210"/>
      <c r="N94" s="211"/>
      <c r="O94" s="67"/>
      <c r="P94" s="67"/>
      <c r="Q94" s="67"/>
      <c r="R94" s="67"/>
      <c r="S94" s="67"/>
      <c r="T94" s="68"/>
      <c r="U94" s="37"/>
      <c r="V94" s="37"/>
      <c r="W94" s="37"/>
      <c r="X94" s="37"/>
      <c r="Y94" s="37"/>
      <c r="Z94" s="37"/>
      <c r="AA94" s="37"/>
      <c r="AB94" s="37"/>
      <c r="AC94" s="37"/>
      <c r="AD94" s="37"/>
      <c r="AE94" s="37"/>
      <c r="AT94" s="19" t="s">
        <v>270</v>
      </c>
      <c r="AU94" s="19" t="s">
        <v>91</v>
      </c>
    </row>
    <row r="95" spans="1:65" s="2" customFormat="1" ht="16.5" customHeight="1">
      <c r="A95" s="37"/>
      <c r="B95" s="38"/>
      <c r="C95" s="195" t="s">
        <v>97</v>
      </c>
      <c r="D95" s="195" t="s">
        <v>264</v>
      </c>
      <c r="E95" s="196" t="s">
        <v>6179</v>
      </c>
      <c r="F95" s="197" t="s">
        <v>6180</v>
      </c>
      <c r="G95" s="198" t="s">
        <v>590</v>
      </c>
      <c r="H95" s="199">
        <v>15.5</v>
      </c>
      <c r="I95" s="200"/>
      <c r="J95" s="201">
        <f>ROUND(I95*H95,2)</f>
        <v>0</v>
      </c>
      <c r="K95" s="197" t="s">
        <v>268</v>
      </c>
      <c r="L95" s="42"/>
      <c r="M95" s="202" t="s">
        <v>44</v>
      </c>
      <c r="N95" s="203" t="s">
        <v>53</v>
      </c>
      <c r="O95" s="67"/>
      <c r="P95" s="204">
        <f>O95*H95</f>
        <v>0</v>
      </c>
      <c r="Q95" s="204">
        <v>5.5000000000000003E-4</v>
      </c>
      <c r="R95" s="204">
        <f>Q95*H95</f>
        <v>8.5250000000000013E-3</v>
      </c>
      <c r="S95" s="204">
        <v>0</v>
      </c>
      <c r="T95" s="205">
        <f>S95*H95</f>
        <v>0</v>
      </c>
      <c r="U95" s="37"/>
      <c r="V95" s="37"/>
      <c r="W95" s="37"/>
      <c r="X95" s="37"/>
      <c r="Y95" s="37"/>
      <c r="Z95" s="37"/>
      <c r="AA95" s="37"/>
      <c r="AB95" s="37"/>
      <c r="AC95" s="37"/>
      <c r="AD95" s="37"/>
      <c r="AE95" s="37"/>
      <c r="AR95" s="206" t="s">
        <v>104</v>
      </c>
      <c r="AT95" s="206" t="s">
        <v>264</v>
      </c>
      <c r="AU95" s="206" t="s">
        <v>91</v>
      </c>
      <c r="AY95" s="19" t="s">
        <v>262</v>
      </c>
      <c r="BE95" s="207">
        <f>IF(N95="základní",J95,0)</f>
        <v>0</v>
      </c>
      <c r="BF95" s="207">
        <f>IF(N95="snížená",J95,0)</f>
        <v>0</v>
      </c>
      <c r="BG95" s="207">
        <f>IF(N95="zákl. přenesená",J95,0)</f>
        <v>0</v>
      </c>
      <c r="BH95" s="207">
        <f>IF(N95="sníž. přenesená",J95,0)</f>
        <v>0</v>
      </c>
      <c r="BI95" s="207">
        <f>IF(N95="nulová",J95,0)</f>
        <v>0</v>
      </c>
      <c r="BJ95" s="19" t="s">
        <v>89</v>
      </c>
      <c r="BK95" s="207">
        <f>ROUND(I95*H95,2)</f>
        <v>0</v>
      </c>
      <c r="BL95" s="19" t="s">
        <v>104</v>
      </c>
      <c r="BM95" s="206" t="s">
        <v>339</v>
      </c>
    </row>
    <row r="96" spans="1:65" s="2" customFormat="1" ht="90">
      <c r="A96" s="37"/>
      <c r="B96" s="38"/>
      <c r="C96" s="39"/>
      <c r="D96" s="208" t="s">
        <v>270</v>
      </c>
      <c r="E96" s="39"/>
      <c r="F96" s="209" t="s">
        <v>6176</v>
      </c>
      <c r="G96" s="39"/>
      <c r="H96" s="39"/>
      <c r="I96" s="118"/>
      <c r="J96" s="39"/>
      <c r="K96" s="39"/>
      <c r="L96" s="42"/>
      <c r="M96" s="210"/>
      <c r="N96" s="211"/>
      <c r="O96" s="67"/>
      <c r="P96" s="67"/>
      <c r="Q96" s="67"/>
      <c r="R96" s="67"/>
      <c r="S96" s="67"/>
      <c r="T96" s="68"/>
      <c r="U96" s="37"/>
      <c r="V96" s="37"/>
      <c r="W96" s="37"/>
      <c r="X96" s="37"/>
      <c r="Y96" s="37"/>
      <c r="Z96" s="37"/>
      <c r="AA96" s="37"/>
      <c r="AB96" s="37"/>
      <c r="AC96" s="37"/>
      <c r="AD96" s="37"/>
      <c r="AE96" s="37"/>
      <c r="AT96" s="19" t="s">
        <v>270</v>
      </c>
      <c r="AU96" s="19" t="s">
        <v>91</v>
      </c>
    </row>
    <row r="97" spans="1:65" s="15" customFormat="1" ht="10">
      <c r="B97" s="233"/>
      <c r="C97" s="234"/>
      <c r="D97" s="208" t="s">
        <v>272</v>
      </c>
      <c r="E97" s="235" t="s">
        <v>44</v>
      </c>
      <c r="F97" s="236" t="s">
        <v>8018</v>
      </c>
      <c r="G97" s="234"/>
      <c r="H97" s="237">
        <v>11</v>
      </c>
      <c r="I97" s="238"/>
      <c r="J97" s="234"/>
      <c r="K97" s="234"/>
      <c r="L97" s="239"/>
      <c r="M97" s="240"/>
      <c r="N97" s="241"/>
      <c r="O97" s="241"/>
      <c r="P97" s="241"/>
      <c r="Q97" s="241"/>
      <c r="R97" s="241"/>
      <c r="S97" s="241"/>
      <c r="T97" s="242"/>
      <c r="AT97" s="243" t="s">
        <v>272</v>
      </c>
      <c r="AU97" s="243" t="s">
        <v>91</v>
      </c>
      <c r="AV97" s="15" t="s">
        <v>91</v>
      </c>
      <c r="AW97" s="15" t="s">
        <v>38</v>
      </c>
      <c r="AX97" s="15" t="s">
        <v>82</v>
      </c>
      <c r="AY97" s="243" t="s">
        <v>262</v>
      </c>
    </row>
    <row r="98" spans="1:65" s="15" customFormat="1" ht="10">
      <c r="B98" s="233"/>
      <c r="C98" s="234"/>
      <c r="D98" s="208" t="s">
        <v>272</v>
      </c>
      <c r="E98" s="235" t="s">
        <v>44</v>
      </c>
      <c r="F98" s="236" t="s">
        <v>8019</v>
      </c>
      <c r="G98" s="234"/>
      <c r="H98" s="237">
        <v>4.5</v>
      </c>
      <c r="I98" s="238"/>
      <c r="J98" s="234"/>
      <c r="K98" s="234"/>
      <c r="L98" s="239"/>
      <c r="M98" s="240"/>
      <c r="N98" s="241"/>
      <c r="O98" s="241"/>
      <c r="P98" s="241"/>
      <c r="Q98" s="241"/>
      <c r="R98" s="241"/>
      <c r="S98" s="241"/>
      <c r="T98" s="242"/>
      <c r="AT98" s="243" t="s">
        <v>272</v>
      </c>
      <c r="AU98" s="243" t="s">
        <v>91</v>
      </c>
      <c r="AV98" s="15" t="s">
        <v>91</v>
      </c>
      <c r="AW98" s="15" t="s">
        <v>38</v>
      </c>
      <c r="AX98" s="15" t="s">
        <v>82</v>
      </c>
      <c r="AY98" s="243" t="s">
        <v>262</v>
      </c>
    </row>
    <row r="99" spans="1:65" s="16" customFormat="1" ht="10">
      <c r="B99" s="244"/>
      <c r="C99" s="245"/>
      <c r="D99" s="208" t="s">
        <v>272</v>
      </c>
      <c r="E99" s="246" t="s">
        <v>44</v>
      </c>
      <c r="F99" s="247" t="s">
        <v>291</v>
      </c>
      <c r="G99" s="245"/>
      <c r="H99" s="248">
        <v>15.5</v>
      </c>
      <c r="I99" s="249"/>
      <c r="J99" s="245"/>
      <c r="K99" s="245"/>
      <c r="L99" s="250"/>
      <c r="M99" s="251"/>
      <c r="N99" s="252"/>
      <c r="O99" s="252"/>
      <c r="P99" s="252"/>
      <c r="Q99" s="252"/>
      <c r="R99" s="252"/>
      <c r="S99" s="252"/>
      <c r="T99" s="253"/>
      <c r="AT99" s="254" t="s">
        <v>272</v>
      </c>
      <c r="AU99" s="254" t="s">
        <v>91</v>
      </c>
      <c r="AV99" s="16" t="s">
        <v>104</v>
      </c>
      <c r="AW99" s="16" t="s">
        <v>38</v>
      </c>
      <c r="AX99" s="16" t="s">
        <v>89</v>
      </c>
      <c r="AY99" s="254" t="s">
        <v>262</v>
      </c>
    </row>
    <row r="100" spans="1:65" s="2" customFormat="1" ht="16.5" customHeight="1">
      <c r="A100" s="37"/>
      <c r="B100" s="38"/>
      <c r="C100" s="195" t="s">
        <v>104</v>
      </c>
      <c r="D100" s="195" t="s">
        <v>264</v>
      </c>
      <c r="E100" s="196" t="s">
        <v>6184</v>
      </c>
      <c r="F100" s="197" t="s">
        <v>6185</v>
      </c>
      <c r="G100" s="198" t="s">
        <v>590</v>
      </c>
      <c r="H100" s="199">
        <v>15.5</v>
      </c>
      <c r="I100" s="200"/>
      <c r="J100" s="201">
        <f>ROUND(I100*H100,2)</f>
        <v>0</v>
      </c>
      <c r="K100" s="197" t="s">
        <v>268</v>
      </c>
      <c r="L100" s="42"/>
      <c r="M100" s="202" t="s">
        <v>44</v>
      </c>
      <c r="N100" s="203" t="s">
        <v>53</v>
      </c>
      <c r="O100" s="67"/>
      <c r="P100" s="204">
        <f>O100*H100</f>
        <v>0</v>
      </c>
      <c r="Q100" s="204">
        <v>0</v>
      </c>
      <c r="R100" s="204">
        <f>Q100*H100</f>
        <v>0</v>
      </c>
      <c r="S100" s="204">
        <v>0</v>
      </c>
      <c r="T100" s="205">
        <f>S100*H100</f>
        <v>0</v>
      </c>
      <c r="U100" s="37"/>
      <c r="V100" s="37"/>
      <c r="W100" s="37"/>
      <c r="X100" s="37"/>
      <c r="Y100" s="37"/>
      <c r="Z100" s="37"/>
      <c r="AA100" s="37"/>
      <c r="AB100" s="37"/>
      <c r="AC100" s="37"/>
      <c r="AD100" s="37"/>
      <c r="AE100" s="37"/>
      <c r="AR100" s="206" t="s">
        <v>104</v>
      </c>
      <c r="AT100" s="206" t="s">
        <v>264</v>
      </c>
      <c r="AU100" s="206" t="s">
        <v>91</v>
      </c>
      <c r="AY100" s="19" t="s">
        <v>262</v>
      </c>
      <c r="BE100" s="207">
        <f>IF(N100="základní",J100,0)</f>
        <v>0</v>
      </c>
      <c r="BF100" s="207">
        <f>IF(N100="snížená",J100,0)</f>
        <v>0</v>
      </c>
      <c r="BG100" s="207">
        <f>IF(N100="zákl. přenesená",J100,0)</f>
        <v>0</v>
      </c>
      <c r="BH100" s="207">
        <f>IF(N100="sníž. přenesená",J100,0)</f>
        <v>0</v>
      </c>
      <c r="BI100" s="207">
        <f>IF(N100="nulová",J100,0)</f>
        <v>0</v>
      </c>
      <c r="BJ100" s="19" t="s">
        <v>89</v>
      </c>
      <c r="BK100" s="207">
        <f>ROUND(I100*H100,2)</f>
        <v>0</v>
      </c>
      <c r="BL100" s="19" t="s">
        <v>104</v>
      </c>
      <c r="BM100" s="206" t="s">
        <v>351</v>
      </c>
    </row>
    <row r="101" spans="1:65" s="2" customFormat="1" ht="90">
      <c r="A101" s="37"/>
      <c r="B101" s="38"/>
      <c r="C101" s="39"/>
      <c r="D101" s="208" t="s">
        <v>270</v>
      </c>
      <c r="E101" s="39"/>
      <c r="F101" s="209" t="s">
        <v>6176</v>
      </c>
      <c r="G101" s="39"/>
      <c r="H101" s="39"/>
      <c r="I101" s="118"/>
      <c r="J101" s="39"/>
      <c r="K101" s="39"/>
      <c r="L101" s="42"/>
      <c r="M101" s="210"/>
      <c r="N101" s="211"/>
      <c r="O101" s="67"/>
      <c r="P101" s="67"/>
      <c r="Q101" s="67"/>
      <c r="R101" s="67"/>
      <c r="S101" s="67"/>
      <c r="T101" s="68"/>
      <c r="U101" s="37"/>
      <c r="V101" s="37"/>
      <c r="W101" s="37"/>
      <c r="X101" s="37"/>
      <c r="Y101" s="37"/>
      <c r="Z101" s="37"/>
      <c r="AA101" s="37"/>
      <c r="AB101" s="37"/>
      <c r="AC101" s="37"/>
      <c r="AD101" s="37"/>
      <c r="AE101" s="37"/>
      <c r="AT101" s="19" t="s">
        <v>270</v>
      </c>
      <c r="AU101" s="19" t="s">
        <v>91</v>
      </c>
    </row>
    <row r="102" spans="1:65" s="15" customFormat="1" ht="10">
      <c r="B102" s="233"/>
      <c r="C102" s="234"/>
      <c r="D102" s="208" t="s">
        <v>272</v>
      </c>
      <c r="E102" s="235" t="s">
        <v>44</v>
      </c>
      <c r="F102" s="236" t="s">
        <v>8018</v>
      </c>
      <c r="G102" s="234"/>
      <c r="H102" s="237">
        <v>11</v>
      </c>
      <c r="I102" s="238"/>
      <c r="J102" s="234"/>
      <c r="K102" s="234"/>
      <c r="L102" s="239"/>
      <c r="M102" s="240"/>
      <c r="N102" s="241"/>
      <c r="O102" s="241"/>
      <c r="P102" s="241"/>
      <c r="Q102" s="241"/>
      <c r="R102" s="241"/>
      <c r="S102" s="241"/>
      <c r="T102" s="242"/>
      <c r="AT102" s="243" t="s">
        <v>272</v>
      </c>
      <c r="AU102" s="243" t="s">
        <v>91</v>
      </c>
      <c r="AV102" s="15" t="s">
        <v>91</v>
      </c>
      <c r="AW102" s="15" t="s">
        <v>38</v>
      </c>
      <c r="AX102" s="15" t="s">
        <v>82</v>
      </c>
      <c r="AY102" s="243" t="s">
        <v>262</v>
      </c>
    </row>
    <row r="103" spans="1:65" s="15" customFormat="1" ht="10">
      <c r="B103" s="233"/>
      <c r="C103" s="234"/>
      <c r="D103" s="208" t="s">
        <v>272</v>
      </c>
      <c r="E103" s="235" t="s">
        <v>44</v>
      </c>
      <c r="F103" s="236" t="s">
        <v>8019</v>
      </c>
      <c r="G103" s="234"/>
      <c r="H103" s="237">
        <v>4.5</v>
      </c>
      <c r="I103" s="238"/>
      <c r="J103" s="234"/>
      <c r="K103" s="234"/>
      <c r="L103" s="239"/>
      <c r="M103" s="240"/>
      <c r="N103" s="241"/>
      <c r="O103" s="241"/>
      <c r="P103" s="241"/>
      <c r="Q103" s="241"/>
      <c r="R103" s="241"/>
      <c r="S103" s="241"/>
      <c r="T103" s="242"/>
      <c r="AT103" s="243" t="s">
        <v>272</v>
      </c>
      <c r="AU103" s="243" t="s">
        <v>91</v>
      </c>
      <c r="AV103" s="15" t="s">
        <v>91</v>
      </c>
      <c r="AW103" s="15" t="s">
        <v>38</v>
      </c>
      <c r="AX103" s="15" t="s">
        <v>82</v>
      </c>
      <c r="AY103" s="243" t="s">
        <v>262</v>
      </c>
    </row>
    <row r="104" spans="1:65" s="16" customFormat="1" ht="10">
      <c r="B104" s="244"/>
      <c r="C104" s="245"/>
      <c r="D104" s="208" t="s">
        <v>272</v>
      </c>
      <c r="E104" s="246" t="s">
        <v>44</v>
      </c>
      <c r="F104" s="247" t="s">
        <v>291</v>
      </c>
      <c r="G104" s="245"/>
      <c r="H104" s="248">
        <v>15.5</v>
      </c>
      <c r="I104" s="249"/>
      <c r="J104" s="245"/>
      <c r="K104" s="245"/>
      <c r="L104" s="250"/>
      <c r="M104" s="251"/>
      <c r="N104" s="252"/>
      <c r="O104" s="252"/>
      <c r="P104" s="252"/>
      <c r="Q104" s="252"/>
      <c r="R104" s="252"/>
      <c r="S104" s="252"/>
      <c r="T104" s="253"/>
      <c r="AT104" s="254" t="s">
        <v>272</v>
      </c>
      <c r="AU104" s="254" t="s">
        <v>91</v>
      </c>
      <c r="AV104" s="16" t="s">
        <v>104</v>
      </c>
      <c r="AW104" s="16" t="s">
        <v>38</v>
      </c>
      <c r="AX104" s="16" t="s">
        <v>89</v>
      </c>
      <c r="AY104" s="254" t="s">
        <v>262</v>
      </c>
    </row>
    <row r="105" spans="1:65" s="2" customFormat="1" ht="21.75" customHeight="1">
      <c r="A105" s="37"/>
      <c r="B105" s="38"/>
      <c r="C105" s="195" t="s">
        <v>322</v>
      </c>
      <c r="D105" s="195" t="s">
        <v>264</v>
      </c>
      <c r="E105" s="196" t="s">
        <v>8020</v>
      </c>
      <c r="F105" s="197" t="s">
        <v>8021</v>
      </c>
      <c r="G105" s="198" t="s">
        <v>267</v>
      </c>
      <c r="H105" s="199">
        <v>3.15</v>
      </c>
      <c r="I105" s="200"/>
      <c r="J105" s="201">
        <f>ROUND(I105*H105,2)</f>
        <v>0</v>
      </c>
      <c r="K105" s="197" t="s">
        <v>268</v>
      </c>
      <c r="L105" s="42"/>
      <c r="M105" s="202" t="s">
        <v>44</v>
      </c>
      <c r="N105" s="203" t="s">
        <v>53</v>
      </c>
      <c r="O105" s="67"/>
      <c r="P105" s="204">
        <f>O105*H105</f>
        <v>0</v>
      </c>
      <c r="Q105" s="204">
        <v>0</v>
      </c>
      <c r="R105" s="204">
        <f>Q105*H105</f>
        <v>0</v>
      </c>
      <c r="S105" s="204">
        <v>0</v>
      </c>
      <c r="T105" s="205">
        <f>S105*H105</f>
        <v>0</v>
      </c>
      <c r="U105" s="37"/>
      <c r="V105" s="37"/>
      <c r="W105" s="37"/>
      <c r="X105" s="37"/>
      <c r="Y105" s="37"/>
      <c r="Z105" s="37"/>
      <c r="AA105" s="37"/>
      <c r="AB105" s="37"/>
      <c r="AC105" s="37"/>
      <c r="AD105" s="37"/>
      <c r="AE105" s="37"/>
      <c r="AR105" s="206" t="s">
        <v>104</v>
      </c>
      <c r="AT105" s="206" t="s">
        <v>264</v>
      </c>
      <c r="AU105" s="206" t="s">
        <v>91</v>
      </c>
      <c r="AY105" s="19" t="s">
        <v>262</v>
      </c>
      <c r="BE105" s="207">
        <f>IF(N105="základní",J105,0)</f>
        <v>0</v>
      </c>
      <c r="BF105" s="207">
        <f>IF(N105="snížená",J105,0)</f>
        <v>0</v>
      </c>
      <c r="BG105" s="207">
        <f>IF(N105="zákl. přenesená",J105,0)</f>
        <v>0</v>
      </c>
      <c r="BH105" s="207">
        <f>IF(N105="sníž. přenesená",J105,0)</f>
        <v>0</v>
      </c>
      <c r="BI105" s="207">
        <f>IF(N105="nulová",J105,0)</f>
        <v>0</v>
      </c>
      <c r="BJ105" s="19" t="s">
        <v>89</v>
      </c>
      <c r="BK105" s="207">
        <f>ROUND(I105*H105,2)</f>
        <v>0</v>
      </c>
      <c r="BL105" s="19" t="s">
        <v>104</v>
      </c>
      <c r="BM105" s="206" t="s">
        <v>391</v>
      </c>
    </row>
    <row r="106" spans="1:65" s="2" customFormat="1" ht="45">
      <c r="A106" s="37"/>
      <c r="B106" s="38"/>
      <c r="C106" s="39"/>
      <c r="D106" s="208" t="s">
        <v>270</v>
      </c>
      <c r="E106" s="39"/>
      <c r="F106" s="209" t="s">
        <v>271</v>
      </c>
      <c r="G106" s="39"/>
      <c r="H106" s="39"/>
      <c r="I106" s="118"/>
      <c r="J106" s="39"/>
      <c r="K106" s="39"/>
      <c r="L106" s="42"/>
      <c r="M106" s="210"/>
      <c r="N106" s="211"/>
      <c r="O106" s="67"/>
      <c r="P106" s="67"/>
      <c r="Q106" s="67"/>
      <c r="R106" s="67"/>
      <c r="S106" s="67"/>
      <c r="T106" s="68"/>
      <c r="U106" s="37"/>
      <c r="V106" s="37"/>
      <c r="W106" s="37"/>
      <c r="X106" s="37"/>
      <c r="Y106" s="37"/>
      <c r="Z106" s="37"/>
      <c r="AA106" s="37"/>
      <c r="AB106" s="37"/>
      <c r="AC106" s="37"/>
      <c r="AD106" s="37"/>
      <c r="AE106" s="37"/>
      <c r="AT106" s="19" t="s">
        <v>270</v>
      </c>
      <c r="AU106" s="19" t="s">
        <v>91</v>
      </c>
    </row>
    <row r="107" spans="1:65" s="15" customFormat="1" ht="10">
      <c r="B107" s="233"/>
      <c r="C107" s="234"/>
      <c r="D107" s="208" t="s">
        <v>272</v>
      </c>
      <c r="E107" s="235" t="s">
        <v>44</v>
      </c>
      <c r="F107" s="236" t="s">
        <v>8022</v>
      </c>
      <c r="G107" s="234"/>
      <c r="H107" s="237">
        <v>3.15</v>
      </c>
      <c r="I107" s="238"/>
      <c r="J107" s="234"/>
      <c r="K107" s="234"/>
      <c r="L107" s="239"/>
      <c r="M107" s="240"/>
      <c r="N107" s="241"/>
      <c r="O107" s="241"/>
      <c r="P107" s="241"/>
      <c r="Q107" s="241"/>
      <c r="R107" s="241"/>
      <c r="S107" s="241"/>
      <c r="T107" s="242"/>
      <c r="AT107" s="243" t="s">
        <v>272</v>
      </c>
      <c r="AU107" s="243" t="s">
        <v>91</v>
      </c>
      <c r="AV107" s="15" t="s">
        <v>91</v>
      </c>
      <c r="AW107" s="15" t="s">
        <v>38</v>
      </c>
      <c r="AX107" s="15" t="s">
        <v>82</v>
      </c>
      <c r="AY107" s="243" t="s">
        <v>262</v>
      </c>
    </row>
    <row r="108" spans="1:65" s="16" customFormat="1" ht="10">
      <c r="B108" s="244"/>
      <c r="C108" s="245"/>
      <c r="D108" s="208" t="s">
        <v>272</v>
      </c>
      <c r="E108" s="246" t="s">
        <v>44</v>
      </c>
      <c r="F108" s="247" t="s">
        <v>291</v>
      </c>
      <c r="G108" s="245"/>
      <c r="H108" s="248">
        <v>3.15</v>
      </c>
      <c r="I108" s="249"/>
      <c r="J108" s="245"/>
      <c r="K108" s="245"/>
      <c r="L108" s="250"/>
      <c r="M108" s="251"/>
      <c r="N108" s="252"/>
      <c r="O108" s="252"/>
      <c r="P108" s="252"/>
      <c r="Q108" s="252"/>
      <c r="R108" s="252"/>
      <c r="S108" s="252"/>
      <c r="T108" s="253"/>
      <c r="AT108" s="254" t="s">
        <v>272</v>
      </c>
      <c r="AU108" s="254" t="s">
        <v>91</v>
      </c>
      <c r="AV108" s="16" t="s">
        <v>104</v>
      </c>
      <c r="AW108" s="16" t="s">
        <v>38</v>
      </c>
      <c r="AX108" s="16" t="s">
        <v>89</v>
      </c>
      <c r="AY108" s="254" t="s">
        <v>262</v>
      </c>
    </row>
    <row r="109" spans="1:65" s="2" customFormat="1" ht="21.75" customHeight="1">
      <c r="A109" s="37"/>
      <c r="B109" s="38"/>
      <c r="C109" s="195" t="s">
        <v>339</v>
      </c>
      <c r="D109" s="195" t="s">
        <v>264</v>
      </c>
      <c r="E109" s="196" t="s">
        <v>8023</v>
      </c>
      <c r="F109" s="197" t="s">
        <v>8024</v>
      </c>
      <c r="G109" s="198" t="s">
        <v>267</v>
      </c>
      <c r="H109" s="199">
        <v>7.26</v>
      </c>
      <c r="I109" s="200"/>
      <c r="J109" s="201">
        <f>ROUND(I109*H109,2)</f>
        <v>0</v>
      </c>
      <c r="K109" s="197" t="s">
        <v>268</v>
      </c>
      <c r="L109" s="42"/>
      <c r="M109" s="202" t="s">
        <v>44</v>
      </c>
      <c r="N109" s="203" t="s">
        <v>53</v>
      </c>
      <c r="O109" s="67"/>
      <c r="P109" s="204">
        <f>O109*H109</f>
        <v>0</v>
      </c>
      <c r="Q109" s="204">
        <v>0</v>
      </c>
      <c r="R109" s="204">
        <f>Q109*H109</f>
        <v>0</v>
      </c>
      <c r="S109" s="204">
        <v>0</v>
      </c>
      <c r="T109" s="205">
        <f>S109*H109</f>
        <v>0</v>
      </c>
      <c r="U109" s="37"/>
      <c r="V109" s="37"/>
      <c r="W109" s="37"/>
      <c r="X109" s="37"/>
      <c r="Y109" s="37"/>
      <c r="Z109" s="37"/>
      <c r="AA109" s="37"/>
      <c r="AB109" s="37"/>
      <c r="AC109" s="37"/>
      <c r="AD109" s="37"/>
      <c r="AE109" s="37"/>
      <c r="AR109" s="206" t="s">
        <v>104</v>
      </c>
      <c r="AT109" s="206" t="s">
        <v>264</v>
      </c>
      <c r="AU109" s="206" t="s">
        <v>91</v>
      </c>
      <c r="AY109" s="19" t="s">
        <v>262</v>
      </c>
      <c r="BE109" s="207">
        <f>IF(N109="základní",J109,0)</f>
        <v>0</v>
      </c>
      <c r="BF109" s="207">
        <f>IF(N109="snížená",J109,0)</f>
        <v>0</v>
      </c>
      <c r="BG109" s="207">
        <f>IF(N109="zákl. přenesená",J109,0)</f>
        <v>0</v>
      </c>
      <c r="BH109" s="207">
        <f>IF(N109="sníž. přenesená",J109,0)</f>
        <v>0</v>
      </c>
      <c r="BI109" s="207">
        <f>IF(N109="nulová",J109,0)</f>
        <v>0</v>
      </c>
      <c r="BJ109" s="19" t="s">
        <v>89</v>
      </c>
      <c r="BK109" s="207">
        <f>ROUND(I109*H109,2)</f>
        <v>0</v>
      </c>
      <c r="BL109" s="19" t="s">
        <v>104</v>
      </c>
      <c r="BM109" s="206" t="s">
        <v>416</v>
      </c>
    </row>
    <row r="110" spans="1:65" s="2" customFormat="1" ht="36">
      <c r="A110" s="37"/>
      <c r="B110" s="38"/>
      <c r="C110" s="39"/>
      <c r="D110" s="208" t="s">
        <v>270</v>
      </c>
      <c r="E110" s="39"/>
      <c r="F110" s="209" t="s">
        <v>295</v>
      </c>
      <c r="G110" s="39"/>
      <c r="H110" s="39"/>
      <c r="I110" s="118"/>
      <c r="J110" s="39"/>
      <c r="K110" s="39"/>
      <c r="L110" s="42"/>
      <c r="M110" s="210"/>
      <c r="N110" s="211"/>
      <c r="O110" s="67"/>
      <c r="P110" s="67"/>
      <c r="Q110" s="67"/>
      <c r="R110" s="67"/>
      <c r="S110" s="67"/>
      <c r="T110" s="68"/>
      <c r="U110" s="37"/>
      <c r="V110" s="37"/>
      <c r="W110" s="37"/>
      <c r="X110" s="37"/>
      <c r="Y110" s="37"/>
      <c r="Z110" s="37"/>
      <c r="AA110" s="37"/>
      <c r="AB110" s="37"/>
      <c r="AC110" s="37"/>
      <c r="AD110" s="37"/>
      <c r="AE110" s="37"/>
      <c r="AT110" s="19" t="s">
        <v>270</v>
      </c>
      <c r="AU110" s="19" t="s">
        <v>91</v>
      </c>
    </row>
    <row r="111" spans="1:65" s="15" customFormat="1" ht="10">
      <c r="B111" s="233"/>
      <c r="C111" s="234"/>
      <c r="D111" s="208" t="s">
        <v>272</v>
      </c>
      <c r="E111" s="235" t="s">
        <v>44</v>
      </c>
      <c r="F111" s="236" t="s">
        <v>8025</v>
      </c>
      <c r="G111" s="234"/>
      <c r="H111" s="237">
        <v>7.26</v>
      </c>
      <c r="I111" s="238"/>
      <c r="J111" s="234"/>
      <c r="K111" s="234"/>
      <c r="L111" s="239"/>
      <c r="M111" s="240"/>
      <c r="N111" s="241"/>
      <c r="O111" s="241"/>
      <c r="P111" s="241"/>
      <c r="Q111" s="241"/>
      <c r="R111" s="241"/>
      <c r="S111" s="241"/>
      <c r="T111" s="242"/>
      <c r="AT111" s="243" t="s">
        <v>272</v>
      </c>
      <c r="AU111" s="243" t="s">
        <v>91</v>
      </c>
      <c r="AV111" s="15" t="s">
        <v>91</v>
      </c>
      <c r="AW111" s="15" t="s">
        <v>38</v>
      </c>
      <c r="AX111" s="15" t="s">
        <v>82</v>
      </c>
      <c r="AY111" s="243" t="s">
        <v>262</v>
      </c>
    </row>
    <row r="112" spans="1:65" s="16" customFormat="1" ht="10">
      <c r="B112" s="244"/>
      <c r="C112" s="245"/>
      <c r="D112" s="208" t="s">
        <v>272</v>
      </c>
      <c r="E112" s="246" t="s">
        <v>44</v>
      </c>
      <c r="F112" s="247" t="s">
        <v>291</v>
      </c>
      <c r="G112" s="245"/>
      <c r="H112" s="248">
        <v>7.26</v>
      </c>
      <c r="I112" s="249"/>
      <c r="J112" s="245"/>
      <c r="K112" s="245"/>
      <c r="L112" s="250"/>
      <c r="M112" s="251"/>
      <c r="N112" s="252"/>
      <c r="O112" s="252"/>
      <c r="P112" s="252"/>
      <c r="Q112" s="252"/>
      <c r="R112" s="252"/>
      <c r="S112" s="252"/>
      <c r="T112" s="253"/>
      <c r="AT112" s="254" t="s">
        <v>272</v>
      </c>
      <c r="AU112" s="254" t="s">
        <v>91</v>
      </c>
      <c r="AV112" s="16" t="s">
        <v>104</v>
      </c>
      <c r="AW112" s="16" t="s">
        <v>38</v>
      </c>
      <c r="AX112" s="16" t="s">
        <v>89</v>
      </c>
      <c r="AY112" s="254" t="s">
        <v>262</v>
      </c>
    </row>
    <row r="113" spans="1:65" s="2" customFormat="1" ht="16.5" customHeight="1">
      <c r="A113" s="37"/>
      <c r="B113" s="38"/>
      <c r="C113" s="195" t="s">
        <v>347</v>
      </c>
      <c r="D113" s="195" t="s">
        <v>264</v>
      </c>
      <c r="E113" s="196" t="s">
        <v>6201</v>
      </c>
      <c r="F113" s="197" t="s">
        <v>6202</v>
      </c>
      <c r="G113" s="198" t="s">
        <v>267</v>
      </c>
      <c r="H113" s="199">
        <v>0.88500000000000001</v>
      </c>
      <c r="I113" s="200"/>
      <c r="J113" s="201">
        <f>ROUND(I113*H113,2)</f>
        <v>0</v>
      </c>
      <c r="K113" s="197" t="s">
        <v>268</v>
      </c>
      <c r="L113" s="42"/>
      <c r="M113" s="202" t="s">
        <v>44</v>
      </c>
      <c r="N113" s="203" t="s">
        <v>53</v>
      </c>
      <c r="O113" s="67"/>
      <c r="P113" s="204">
        <f>O113*H113</f>
        <v>0</v>
      </c>
      <c r="Q113" s="204">
        <v>1.8907700000000001</v>
      </c>
      <c r="R113" s="204">
        <f>Q113*H113</f>
        <v>1.6733314500000001</v>
      </c>
      <c r="S113" s="204">
        <v>0</v>
      </c>
      <c r="T113" s="205">
        <f>S113*H113</f>
        <v>0</v>
      </c>
      <c r="U113" s="37"/>
      <c r="V113" s="37"/>
      <c r="W113" s="37"/>
      <c r="X113" s="37"/>
      <c r="Y113" s="37"/>
      <c r="Z113" s="37"/>
      <c r="AA113" s="37"/>
      <c r="AB113" s="37"/>
      <c r="AC113" s="37"/>
      <c r="AD113" s="37"/>
      <c r="AE113" s="37"/>
      <c r="AR113" s="206" t="s">
        <v>104</v>
      </c>
      <c r="AT113" s="206" t="s">
        <v>264</v>
      </c>
      <c r="AU113" s="206" t="s">
        <v>91</v>
      </c>
      <c r="AY113" s="19" t="s">
        <v>262</v>
      </c>
      <c r="BE113" s="207">
        <f>IF(N113="základní",J113,0)</f>
        <v>0</v>
      </c>
      <c r="BF113" s="207">
        <f>IF(N113="snížená",J113,0)</f>
        <v>0</v>
      </c>
      <c r="BG113" s="207">
        <f>IF(N113="zákl. přenesená",J113,0)</f>
        <v>0</v>
      </c>
      <c r="BH113" s="207">
        <f>IF(N113="sníž. přenesená",J113,0)</f>
        <v>0</v>
      </c>
      <c r="BI113" s="207">
        <f>IF(N113="nulová",J113,0)</f>
        <v>0</v>
      </c>
      <c r="BJ113" s="19" t="s">
        <v>89</v>
      </c>
      <c r="BK113" s="207">
        <f>ROUND(I113*H113,2)</f>
        <v>0</v>
      </c>
      <c r="BL113" s="19" t="s">
        <v>104</v>
      </c>
      <c r="BM113" s="206" t="s">
        <v>463</v>
      </c>
    </row>
    <row r="114" spans="1:65" s="2" customFormat="1" ht="36">
      <c r="A114" s="37"/>
      <c r="B114" s="38"/>
      <c r="C114" s="39"/>
      <c r="D114" s="208" t="s">
        <v>270</v>
      </c>
      <c r="E114" s="39"/>
      <c r="F114" s="209" t="s">
        <v>6203</v>
      </c>
      <c r="G114" s="39"/>
      <c r="H114" s="39"/>
      <c r="I114" s="118"/>
      <c r="J114" s="39"/>
      <c r="K114" s="39"/>
      <c r="L114" s="42"/>
      <c r="M114" s="210"/>
      <c r="N114" s="211"/>
      <c r="O114" s="67"/>
      <c r="P114" s="67"/>
      <c r="Q114" s="67"/>
      <c r="R114" s="67"/>
      <c r="S114" s="67"/>
      <c r="T114" s="68"/>
      <c r="U114" s="37"/>
      <c r="V114" s="37"/>
      <c r="W114" s="37"/>
      <c r="X114" s="37"/>
      <c r="Y114" s="37"/>
      <c r="Z114" s="37"/>
      <c r="AA114" s="37"/>
      <c r="AB114" s="37"/>
      <c r="AC114" s="37"/>
      <c r="AD114" s="37"/>
      <c r="AE114" s="37"/>
      <c r="AT114" s="19" t="s">
        <v>270</v>
      </c>
      <c r="AU114" s="19" t="s">
        <v>91</v>
      </c>
    </row>
    <row r="115" spans="1:65" s="15" customFormat="1" ht="10">
      <c r="B115" s="233"/>
      <c r="C115" s="234"/>
      <c r="D115" s="208" t="s">
        <v>272</v>
      </c>
      <c r="E115" s="235" t="s">
        <v>44</v>
      </c>
      <c r="F115" s="236" t="s">
        <v>8026</v>
      </c>
      <c r="G115" s="234"/>
      <c r="H115" s="237">
        <v>0.66</v>
      </c>
      <c r="I115" s="238"/>
      <c r="J115" s="234"/>
      <c r="K115" s="234"/>
      <c r="L115" s="239"/>
      <c r="M115" s="240"/>
      <c r="N115" s="241"/>
      <c r="O115" s="241"/>
      <c r="P115" s="241"/>
      <c r="Q115" s="241"/>
      <c r="R115" s="241"/>
      <c r="S115" s="241"/>
      <c r="T115" s="242"/>
      <c r="AT115" s="243" t="s">
        <v>272</v>
      </c>
      <c r="AU115" s="243" t="s">
        <v>91</v>
      </c>
      <c r="AV115" s="15" t="s">
        <v>91</v>
      </c>
      <c r="AW115" s="15" t="s">
        <v>38</v>
      </c>
      <c r="AX115" s="15" t="s">
        <v>82</v>
      </c>
      <c r="AY115" s="243" t="s">
        <v>262</v>
      </c>
    </row>
    <row r="116" spans="1:65" s="15" customFormat="1" ht="10">
      <c r="B116" s="233"/>
      <c r="C116" s="234"/>
      <c r="D116" s="208" t="s">
        <v>272</v>
      </c>
      <c r="E116" s="235" t="s">
        <v>44</v>
      </c>
      <c r="F116" s="236" t="s">
        <v>8027</v>
      </c>
      <c r="G116" s="234"/>
      <c r="H116" s="237">
        <v>0.22500000000000001</v>
      </c>
      <c r="I116" s="238"/>
      <c r="J116" s="234"/>
      <c r="K116" s="234"/>
      <c r="L116" s="239"/>
      <c r="M116" s="240"/>
      <c r="N116" s="241"/>
      <c r="O116" s="241"/>
      <c r="P116" s="241"/>
      <c r="Q116" s="241"/>
      <c r="R116" s="241"/>
      <c r="S116" s="241"/>
      <c r="T116" s="242"/>
      <c r="AT116" s="243" t="s">
        <v>272</v>
      </c>
      <c r="AU116" s="243" t="s">
        <v>91</v>
      </c>
      <c r="AV116" s="15" t="s">
        <v>91</v>
      </c>
      <c r="AW116" s="15" t="s">
        <v>38</v>
      </c>
      <c r="AX116" s="15" t="s">
        <v>82</v>
      </c>
      <c r="AY116" s="243" t="s">
        <v>262</v>
      </c>
    </row>
    <row r="117" spans="1:65" s="16" customFormat="1" ht="10">
      <c r="B117" s="244"/>
      <c r="C117" s="245"/>
      <c r="D117" s="208" t="s">
        <v>272</v>
      </c>
      <c r="E117" s="246" t="s">
        <v>44</v>
      </c>
      <c r="F117" s="247" t="s">
        <v>291</v>
      </c>
      <c r="G117" s="245"/>
      <c r="H117" s="248">
        <v>0.88500000000000001</v>
      </c>
      <c r="I117" s="249"/>
      <c r="J117" s="245"/>
      <c r="K117" s="245"/>
      <c r="L117" s="250"/>
      <c r="M117" s="251"/>
      <c r="N117" s="252"/>
      <c r="O117" s="252"/>
      <c r="P117" s="252"/>
      <c r="Q117" s="252"/>
      <c r="R117" s="252"/>
      <c r="S117" s="252"/>
      <c r="T117" s="253"/>
      <c r="AT117" s="254" t="s">
        <v>272</v>
      </c>
      <c r="AU117" s="254" t="s">
        <v>91</v>
      </c>
      <c r="AV117" s="16" t="s">
        <v>104</v>
      </c>
      <c r="AW117" s="16" t="s">
        <v>38</v>
      </c>
      <c r="AX117" s="16" t="s">
        <v>89</v>
      </c>
      <c r="AY117" s="254" t="s">
        <v>262</v>
      </c>
    </row>
    <row r="118" spans="1:65" s="2" customFormat="1" ht="33" customHeight="1">
      <c r="A118" s="37"/>
      <c r="B118" s="38"/>
      <c r="C118" s="195" t="s">
        <v>351</v>
      </c>
      <c r="D118" s="195" t="s">
        <v>264</v>
      </c>
      <c r="E118" s="196" t="s">
        <v>6217</v>
      </c>
      <c r="F118" s="197" t="s">
        <v>6218</v>
      </c>
      <c r="G118" s="198" t="s">
        <v>267</v>
      </c>
      <c r="H118" s="199">
        <v>3.54</v>
      </c>
      <c r="I118" s="200"/>
      <c r="J118" s="201">
        <f>ROUND(I118*H118,2)</f>
        <v>0</v>
      </c>
      <c r="K118" s="197" t="s">
        <v>268</v>
      </c>
      <c r="L118" s="42"/>
      <c r="M118" s="202" t="s">
        <v>44</v>
      </c>
      <c r="N118" s="203" t="s">
        <v>53</v>
      </c>
      <c r="O118" s="67"/>
      <c r="P118" s="204">
        <f>O118*H118</f>
        <v>0</v>
      </c>
      <c r="Q118" s="204">
        <v>0</v>
      </c>
      <c r="R118" s="204">
        <f>Q118*H118</f>
        <v>0</v>
      </c>
      <c r="S118" s="204">
        <v>0</v>
      </c>
      <c r="T118" s="205">
        <f>S118*H118</f>
        <v>0</v>
      </c>
      <c r="U118" s="37"/>
      <c r="V118" s="37"/>
      <c r="W118" s="37"/>
      <c r="X118" s="37"/>
      <c r="Y118" s="37"/>
      <c r="Z118" s="37"/>
      <c r="AA118" s="37"/>
      <c r="AB118" s="37"/>
      <c r="AC118" s="37"/>
      <c r="AD118" s="37"/>
      <c r="AE118" s="37"/>
      <c r="AR118" s="206" t="s">
        <v>104</v>
      </c>
      <c r="AT118" s="206" t="s">
        <v>264</v>
      </c>
      <c r="AU118" s="206" t="s">
        <v>91</v>
      </c>
      <c r="AY118" s="19" t="s">
        <v>262</v>
      </c>
      <c r="BE118" s="207">
        <f>IF(N118="základní",J118,0)</f>
        <v>0</v>
      </c>
      <c r="BF118" s="207">
        <f>IF(N118="snížená",J118,0)</f>
        <v>0</v>
      </c>
      <c r="BG118" s="207">
        <f>IF(N118="zákl. přenesená",J118,0)</f>
        <v>0</v>
      </c>
      <c r="BH118" s="207">
        <f>IF(N118="sníž. přenesená",J118,0)</f>
        <v>0</v>
      </c>
      <c r="BI118" s="207">
        <f>IF(N118="nulová",J118,0)</f>
        <v>0</v>
      </c>
      <c r="BJ118" s="19" t="s">
        <v>89</v>
      </c>
      <c r="BK118" s="207">
        <f>ROUND(I118*H118,2)</f>
        <v>0</v>
      </c>
      <c r="BL118" s="19" t="s">
        <v>104</v>
      </c>
      <c r="BM118" s="206" t="s">
        <v>475</v>
      </c>
    </row>
    <row r="119" spans="1:65" s="2" customFormat="1" ht="54">
      <c r="A119" s="37"/>
      <c r="B119" s="38"/>
      <c r="C119" s="39"/>
      <c r="D119" s="208" t="s">
        <v>270</v>
      </c>
      <c r="E119" s="39"/>
      <c r="F119" s="209" t="s">
        <v>6219</v>
      </c>
      <c r="G119" s="39"/>
      <c r="H119" s="39"/>
      <c r="I119" s="118"/>
      <c r="J119" s="39"/>
      <c r="K119" s="39"/>
      <c r="L119" s="42"/>
      <c r="M119" s="210"/>
      <c r="N119" s="211"/>
      <c r="O119" s="67"/>
      <c r="P119" s="67"/>
      <c r="Q119" s="67"/>
      <c r="R119" s="67"/>
      <c r="S119" s="67"/>
      <c r="T119" s="68"/>
      <c r="U119" s="37"/>
      <c r="V119" s="37"/>
      <c r="W119" s="37"/>
      <c r="X119" s="37"/>
      <c r="Y119" s="37"/>
      <c r="Z119" s="37"/>
      <c r="AA119" s="37"/>
      <c r="AB119" s="37"/>
      <c r="AC119" s="37"/>
      <c r="AD119" s="37"/>
      <c r="AE119" s="37"/>
      <c r="AT119" s="19" t="s">
        <v>270</v>
      </c>
      <c r="AU119" s="19" t="s">
        <v>91</v>
      </c>
    </row>
    <row r="120" spans="1:65" s="15" customFormat="1" ht="10">
      <c r="B120" s="233"/>
      <c r="C120" s="234"/>
      <c r="D120" s="208" t="s">
        <v>272</v>
      </c>
      <c r="E120" s="235" t="s">
        <v>44</v>
      </c>
      <c r="F120" s="236" t="s">
        <v>8028</v>
      </c>
      <c r="G120" s="234"/>
      <c r="H120" s="237">
        <v>2.64</v>
      </c>
      <c r="I120" s="238"/>
      <c r="J120" s="234"/>
      <c r="K120" s="234"/>
      <c r="L120" s="239"/>
      <c r="M120" s="240"/>
      <c r="N120" s="241"/>
      <c r="O120" s="241"/>
      <c r="P120" s="241"/>
      <c r="Q120" s="241"/>
      <c r="R120" s="241"/>
      <c r="S120" s="241"/>
      <c r="T120" s="242"/>
      <c r="AT120" s="243" t="s">
        <v>272</v>
      </c>
      <c r="AU120" s="243" t="s">
        <v>91</v>
      </c>
      <c r="AV120" s="15" t="s">
        <v>91</v>
      </c>
      <c r="AW120" s="15" t="s">
        <v>38</v>
      </c>
      <c r="AX120" s="15" t="s">
        <v>82</v>
      </c>
      <c r="AY120" s="243" t="s">
        <v>262</v>
      </c>
    </row>
    <row r="121" spans="1:65" s="15" customFormat="1" ht="10">
      <c r="B121" s="233"/>
      <c r="C121" s="234"/>
      <c r="D121" s="208" t="s">
        <v>272</v>
      </c>
      <c r="E121" s="235" t="s">
        <v>44</v>
      </c>
      <c r="F121" s="236" t="s">
        <v>8029</v>
      </c>
      <c r="G121" s="234"/>
      <c r="H121" s="237">
        <v>0.9</v>
      </c>
      <c r="I121" s="238"/>
      <c r="J121" s="234"/>
      <c r="K121" s="234"/>
      <c r="L121" s="239"/>
      <c r="M121" s="240"/>
      <c r="N121" s="241"/>
      <c r="O121" s="241"/>
      <c r="P121" s="241"/>
      <c r="Q121" s="241"/>
      <c r="R121" s="241"/>
      <c r="S121" s="241"/>
      <c r="T121" s="242"/>
      <c r="AT121" s="243" t="s">
        <v>272</v>
      </c>
      <c r="AU121" s="243" t="s">
        <v>91</v>
      </c>
      <c r="AV121" s="15" t="s">
        <v>91</v>
      </c>
      <c r="AW121" s="15" t="s">
        <v>38</v>
      </c>
      <c r="AX121" s="15" t="s">
        <v>82</v>
      </c>
      <c r="AY121" s="243" t="s">
        <v>262</v>
      </c>
    </row>
    <row r="122" spans="1:65" s="16" customFormat="1" ht="10">
      <c r="B122" s="244"/>
      <c r="C122" s="245"/>
      <c r="D122" s="208" t="s">
        <v>272</v>
      </c>
      <c r="E122" s="246" t="s">
        <v>44</v>
      </c>
      <c r="F122" s="247" t="s">
        <v>291</v>
      </c>
      <c r="G122" s="245"/>
      <c r="H122" s="248">
        <v>3.54</v>
      </c>
      <c r="I122" s="249"/>
      <c r="J122" s="245"/>
      <c r="K122" s="245"/>
      <c r="L122" s="250"/>
      <c r="M122" s="251"/>
      <c r="N122" s="252"/>
      <c r="O122" s="252"/>
      <c r="P122" s="252"/>
      <c r="Q122" s="252"/>
      <c r="R122" s="252"/>
      <c r="S122" s="252"/>
      <c r="T122" s="253"/>
      <c r="AT122" s="254" t="s">
        <v>272</v>
      </c>
      <c r="AU122" s="254" t="s">
        <v>91</v>
      </c>
      <c r="AV122" s="16" t="s">
        <v>104</v>
      </c>
      <c r="AW122" s="16" t="s">
        <v>38</v>
      </c>
      <c r="AX122" s="16" t="s">
        <v>89</v>
      </c>
      <c r="AY122" s="254" t="s">
        <v>262</v>
      </c>
    </row>
    <row r="123" spans="1:65" s="2" customFormat="1" ht="16.5" customHeight="1">
      <c r="A123" s="37"/>
      <c r="B123" s="38"/>
      <c r="C123" s="255" t="s">
        <v>377</v>
      </c>
      <c r="D123" s="255" t="s">
        <v>633</v>
      </c>
      <c r="E123" s="256" t="s">
        <v>6233</v>
      </c>
      <c r="F123" s="257" t="s">
        <v>6234</v>
      </c>
      <c r="G123" s="258" t="s">
        <v>406</v>
      </c>
      <c r="H123" s="259">
        <v>6.0179999999999998</v>
      </c>
      <c r="I123" s="260"/>
      <c r="J123" s="261">
        <f>ROUND(I123*H123,2)</f>
        <v>0</v>
      </c>
      <c r="K123" s="257" t="s">
        <v>268</v>
      </c>
      <c r="L123" s="262"/>
      <c r="M123" s="263" t="s">
        <v>44</v>
      </c>
      <c r="N123" s="264" t="s">
        <v>53</v>
      </c>
      <c r="O123" s="67"/>
      <c r="P123" s="204">
        <f>O123*H123</f>
        <v>0</v>
      </c>
      <c r="Q123" s="204">
        <v>1</v>
      </c>
      <c r="R123" s="204">
        <f>Q123*H123</f>
        <v>6.0179999999999998</v>
      </c>
      <c r="S123" s="204">
        <v>0</v>
      </c>
      <c r="T123" s="205">
        <f>S123*H123</f>
        <v>0</v>
      </c>
      <c r="U123" s="37"/>
      <c r="V123" s="37"/>
      <c r="W123" s="37"/>
      <c r="X123" s="37"/>
      <c r="Y123" s="37"/>
      <c r="Z123" s="37"/>
      <c r="AA123" s="37"/>
      <c r="AB123" s="37"/>
      <c r="AC123" s="37"/>
      <c r="AD123" s="37"/>
      <c r="AE123" s="37"/>
      <c r="AR123" s="206" t="s">
        <v>351</v>
      </c>
      <c r="AT123" s="206" t="s">
        <v>633</v>
      </c>
      <c r="AU123" s="206" t="s">
        <v>91</v>
      </c>
      <c r="AY123" s="19" t="s">
        <v>262</v>
      </c>
      <c r="BE123" s="207">
        <f>IF(N123="základní",J123,0)</f>
        <v>0</v>
      </c>
      <c r="BF123" s="207">
        <f>IF(N123="snížená",J123,0)</f>
        <v>0</v>
      </c>
      <c r="BG123" s="207">
        <f>IF(N123="zákl. přenesená",J123,0)</f>
        <v>0</v>
      </c>
      <c r="BH123" s="207">
        <f>IF(N123="sníž. přenesená",J123,0)</f>
        <v>0</v>
      </c>
      <c r="BI123" s="207">
        <f>IF(N123="nulová",J123,0)</f>
        <v>0</v>
      </c>
      <c r="BJ123" s="19" t="s">
        <v>89</v>
      </c>
      <c r="BK123" s="207">
        <f>ROUND(I123*H123,2)</f>
        <v>0</v>
      </c>
      <c r="BL123" s="19" t="s">
        <v>104</v>
      </c>
      <c r="BM123" s="206" t="s">
        <v>496</v>
      </c>
    </row>
    <row r="124" spans="1:65" s="15" customFormat="1" ht="10">
      <c r="B124" s="233"/>
      <c r="C124" s="234"/>
      <c r="D124" s="208" t="s">
        <v>272</v>
      </c>
      <c r="E124" s="235" t="s">
        <v>44</v>
      </c>
      <c r="F124" s="236" t="s">
        <v>8030</v>
      </c>
      <c r="G124" s="234"/>
      <c r="H124" s="237">
        <v>4.4880000000000004</v>
      </c>
      <c r="I124" s="238"/>
      <c r="J124" s="234"/>
      <c r="K124" s="234"/>
      <c r="L124" s="239"/>
      <c r="M124" s="240"/>
      <c r="N124" s="241"/>
      <c r="O124" s="241"/>
      <c r="P124" s="241"/>
      <c r="Q124" s="241"/>
      <c r="R124" s="241"/>
      <c r="S124" s="241"/>
      <c r="T124" s="242"/>
      <c r="AT124" s="243" t="s">
        <v>272</v>
      </c>
      <c r="AU124" s="243" t="s">
        <v>91</v>
      </c>
      <c r="AV124" s="15" t="s">
        <v>91</v>
      </c>
      <c r="AW124" s="15" t="s">
        <v>38</v>
      </c>
      <c r="AX124" s="15" t="s">
        <v>82</v>
      </c>
      <c r="AY124" s="243" t="s">
        <v>262</v>
      </c>
    </row>
    <row r="125" spans="1:65" s="15" customFormat="1" ht="10">
      <c r="B125" s="233"/>
      <c r="C125" s="234"/>
      <c r="D125" s="208" t="s">
        <v>272</v>
      </c>
      <c r="E125" s="235" t="s">
        <v>44</v>
      </c>
      <c r="F125" s="236" t="s">
        <v>8031</v>
      </c>
      <c r="G125" s="234"/>
      <c r="H125" s="237">
        <v>1.53</v>
      </c>
      <c r="I125" s="238"/>
      <c r="J125" s="234"/>
      <c r="K125" s="234"/>
      <c r="L125" s="239"/>
      <c r="M125" s="240"/>
      <c r="N125" s="241"/>
      <c r="O125" s="241"/>
      <c r="P125" s="241"/>
      <c r="Q125" s="241"/>
      <c r="R125" s="241"/>
      <c r="S125" s="241"/>
      <c r="T125" s="242"/>
      <c r="AT125" s="243" t="s">
        <v>272</v>
      </c>
      <c r="AU125" s="243" t="s">
        <v>91</v>
      </c>
      <c r="AV125" s="15" t="s">
        <v>91</v>
      </c>
      <c r="AW125" s="15" t="s">
        <v>38</v>
      </c>
      <c r="AX125" s="15" t="s">
        <v>82</v>
      </c>
      <c r="AY125" s="243" t="s">
        <v>262</v>
      </c>
    </row>
    <row r="126" spans="1:65" s="16" customFormat="1" ht="10">
      <c r="B126" s="244"/>
      <c r="C126" s="245"/>
      <c r="D126" s="208" t="s">
        <v>272</v>
      </c>
      <c r="E126" s="246" t="s">
        <v>44</v>
      </c>
      <c r="F126" s="247" t="s">
        <v>291</v>
      </c>
      <c r="G126" s="245"/>
      <c r="H126" s="248">
        <v>6.0180000000000007</v>
      </c>
      <c r="I126" s="249"/>
      <c r="J126" s="245"/>
      <c r="K126" s="245"/>
      <c r="L126" s="250"/>
      <c r="M126" s="251"/>
      <c r="N126" s="252"/>
      <c r="O126" s="252"/>
      <c r="P126" s="252"/>
      <c r="Q126" s="252"/>
      <c r="R126" s="252"/>
      <c r="S126" s="252"/>
      <c r="T126" s="253"/>
      <c r="AT126" s="254" t="s">
        <v>272</v>
      </c>
      <c r="AU126" s="254" t="s">
        <v>91</v>
      </c>
      <c r="AV126" s="16" t="s">
        <v>104</v>
      </c>
      <c r="AW126" s="16" t="s">
        <v>38</v>
      </c>
      <c r="AX126" s="16" t="s">
        <v>89</v>
      </c>
      <c r="AY126" s="254" t="s">
        <v>262</v>
      </c>
    </row>
    <row r="127" spans="1:65" s="2" customFormat="1" ht="21.75" customHeight="1">
      <c r="A127" s="37"/>
      <c r="B127" s="38"/>
      <c r="C127" s="195" t="s">
        <v>391</v>
      </c>
      <c r="D127" s="195" t="s">
        <v>264</v>
      </c>
      <c r="E127" s="196" t="s">
        <v>6248</v>
      </c>
      <c r="F127" s="197" t="s">
        <v>6249</v>
      </c>
      <c r="G127" s="198" t="s">
        <v>267</v>
      </c>
      <c r="H127" s="199">
        <v>5.0119999999999996</v>
      </c>
      <c r="I127" s="200"/>
      <c r="J127" s="201">
        <f>ROUND(I127*H127,2)</f>
        <v>0</v>
      </c>
      <c r="K127" s="197" t="s">
        <v>268</v>
      </c>
      <c r="L127" s="42"/>
      <c r="M127" s="202" t="s">
        <v>44</v>
      </c>
      <c r="N127" s="203" t="s">
        <v>53</v>
      </c>
      <c r="O127" s="67"/>
      <c r="P127" s="204">
        <f>O127*H127</f>
        <v>0</v>
      </c>
      <c r="Q127" s="204">
        <v>0</v>
      </c>
      <c r="R127" s="204">
        <f>Q127*H127</f>
        <v>0</v>
      </c>
      <c r="S127" s="204">
        <v>0</v>
      </c>
      <c r="T127" s="205">
        <f>S127*H127</f>
        <v>0</v>
      </c>
      <c r="U127" s="37"/>
      <c r="V127" s="37"/>
      <c r="W127" s="37"/>
      <c r="X127" s="37"/>
      <c r="Y127" s="37"/>
      <c r="Z127" s="37"/>
      <c r="AA127" s="37"/>
      <c r="AB127" s="37"/>
      <c r="AC127" s="37"/>
      <c r="AD127" s="37"/>
      <c r="AE127" s="37"/>
      <c r="AR127" s="206" t="s">
        <v>104</v>
      </c>
      <c r="AT127" s="206" t="s">
        <v>264</v>
      </c>
      <c r="AU127" s="206" t="s">
        <v>91</v>
      </c>
      <c r="AY127" s="19" t="s">
        <v>262</v>
      </c>
      <c r="BE127" s="207">
        <f>IF(N127="základní",J127,0)</f>
        <v>0</v>
      </c>
      <c r="BF127" s="207">
        <f>IF(N127="snížená",J127,0)</f>
        <v>0</v>
      </c>
      <c r="BG127" s="207">
        <f>IF(N127="zákl. přenesená",J127,0)</f>
        <v>0</v>
      </c>
      <c r="BH127" s="207">
        <f>IF(N127="sníž. přenesená",J127,0)</f>
        <v>0</v>
      </c>
      <c r="BI127" s="207">
        <f>IF(N127="nulová",J127,0)</f>
        <v>0</v>
      </c>
      <c r="BJ127" s="19" t="s">
        <v>89</v>
      </c>
      <c r="BK127" s="207">
        <f>ROUND(I127*H127,2)</f>
        <v>0</v>
      </c>
      <c r="BL127" s="19" t="s">
        <v>104</v>
      </c>
      <c r="BM127" s="206" t="s">
        <v>515</v>
      </c>
    </row>
    <row r="128" spans="1:65" s="2" customFormat="1" ht="126">
      <c r="A128" s="37"/>
      <c r="B128" s="38"/>
      <c r="C128" s="39"/>
      <c r="D128" s="208" t="s">
        <v>270</v>
      </c>
      <c r="E128" s="39"/>
      <c r="F128" s="209" t="s">
        <v>4150</v>
      </c>
      <c r="G128" s="39"/>
      <c r="H128" s="39"/>
      <c r="I128" s="118"/>
      <c r="J128" s="39"/>
      <c r="K128" s="39"/>
      <c r="L128" s="42"/>
      <c r="M128" s="210"/>
      <c r="N128" s="211"/>
      <c r="O128" s="67"/>
      <c r="P128" s="67"/>
      <c r="Q128" s="67"/>
      <c r="R128" s="67"/>
      <c r="S128" s="67"/>
      <c r="T128" s="68"/>
      <c r="U128" s="37"/>
      <c r="V128" s="37"/>
      <c r="W128" s="37"/>
      <c r="X128" s="37"/>
      <c r="Y128" s="37"/>
      <c r="Z128" s="37"/>
      <c r="AA128" s="37"/>
      <c r="AB128" s="37"/>
      <c r="AC128" s="37"/>
      <c r="AD128" s="37"/>
      <c r="AE128" s="37"/>
      <c r="AT128" s="19" t="s">
        <v>270</v>
      </c>
      <c r="AU128" s="19" t="s">
        <v>91</v>
      </c>
    </row>
    <row r="129" spans="1:65" s="15" customFormat="1" ht="10">
      <c r="B129" s="233"/>
      <c r="C129" s="234"/>
      <c r="D129" s="208" t="s">
        <v>272</v>
      </c>
      <c r="E129" s="235" t="s">
        <v>44</v>
      </c>
      <c r="F129" s="236" t="s">
        <v>8032</v>
      </c>
      <c r="G129" s="234"/>
      <c r="H129" s="237">
        <v>3.234</v>
      </c>
      <c r="I129" s="238"/>
      <c r="J129" s="234"/>
      <c r="K129" s="234"/>
      <c r="L129" s="239"/>
      <c r="M129" s="240"/>
      <c r="N129" s="241"/>
      <c r="O129" s="241"/>
      <c r="P129" s="241"/>
      <c r="Q129" s="241"/>
      <c r="R129" s="241"/>
      <c r="S129" s="241"/>
      <c r="T129" s="242"/>
      <c r="AT129" s="243" t="s">
        <v>272</v>
      </c>
      <c r="AU129" s="243" t="s">
        <v>91</v>
      </c>
      <c r="AV129" s="15" t="s">
        <v>91</v>
      </c>
      <c r="AW129" s="15" t="s">
        <v>38</v>
      </c>
      <c r="AX129" s="15" t="s">
        <v>82</v>
      </c>
      <c r="AY129" s="243" t="s">
        <v>262</v>
      </c>
    </row>
    <row r="130" spans="1:65" s="15" customFormat="1" ht="10">
      <c r="B130" s="233"/>
      <c r="C130" s="234"/>
      <c r="D130" s="208" t="s">
        <v>272</v>
      </c>
      <c r="E130" s="235" t="s">
        <v>44</v>
      </c>
      <c r="F130" s="236" t="s">
        <v>8033</v>
      </c>
      <c r="G130" s="234"/>
      <c r="H130" s="237">
        <v>1.778</v>
      </c>
      <c r="I130" s="238"/>
      <c r="J130" s="234"/>
      <c r="K130" s="234"/>
      <c r="L130" s="239"/>
      <c r="M130" s="240"/>
      <c r="N130" s="241"/>
      <c r="O130" s="241"/>
      <c r="P130" s="241"/>
      <c r="Q130" s="241"/>
      <c r="R130" s="241"/>
      <c r="S130" s="241"/>
      <c r="T130" s="242"/>
      <c r="AT130" s="243" t="s">
        <v>272</v>
      </c>
      <c r="AU130" s="243" t="s">
        <v>91</v>
      </c>
      <c r="AV130" s="15" t="s">
        <v>91</v>
      </c>
      <c r="AW130" s="15" t="s">
        <v>38</v>
      </c>
      <c r="AX130" s="15" t="s">
        <v>82</v>
      </c>
      <c r="AY130" s="243" t="s">
        <v>262</v>
      </c>
    </row>
    <row r="131" spans="1:65" s="16" customFormat="1" ht="10">
      <c r="B131" s="244"/>
      <c r="C131" s="245"/>
      <c r="D131" s="208" t="s">
        <v>272</v>
      </c>
      <c r="E131" s="246" t="s">
        <v>44</v>
      </c>
      <c r="F131" s="247" t="s">
        <v>291</v>
      </c>
      <c r="G131" s="245"/>
      <c r="H131" s="248">
        <v>5.0120000000000005</v>
      </c>
      <c r="I131" s="249"/>
      <c r="J131" s="245"/>
      <c r="K131" s="245"/>
      <c r="L131" s="250"/>
      <c r="M131" s="251"/>
      <c r="N131" s="252"/>
      <c r="O131" s="252"/>
      <c r="P131" s="252"/>
      <c r="Q131" s="252"/>
      <c r="R131" s="252"/>
      <c r="S131" s="252"/>
      <c r="T131" s="253"/>
      <c r="AT131" s="254" t="s">
        <v>272</v>
      </c>
      <c r="AU131" s="254" t="s">
        <v>91</v>
      </c>
      <c r="AV131" s="16" t="s">
        <v>104</v>
      </c>
      <c r="AW131" s="16" t="s">
        <v>38</v>
      </c>
      <c r="AX131" s="16" t="s">
        <v>89</v>
      </c>
      <c r="AY131" s="254" t="s">
        <v>262</v>
      </c>
    </row>
    <row r="132" spans="1:65" s="2" customFormat="1" ht="21.75" customHeight="1">
      <c r="A132" s="37"/>
      <c r="B132" s="38"/>
      <c r="C132" s="195" t="s">
        <v>397</v>
      </c>
      <c r="D132" s="195" t="s">
        <v>264</v>
      </c>
      <c r="E132" s="196" t="s">
        <v>6250</v>
      </c>
      <c r="F132" s="197" t="s">
        <v>6251</v>
      </c>
      <c r="G132" s="198" t="s">
        <v>267</v>
      </c>
      <c r="H132" s="199">
        <v>15.422000000000001</v>
      </c>
      <c r="I132" s="200"/>
      <c r="J132" s="201">
        <f>ROUND(I132*H132,2)</f>
        <v>0</v>
      </c>
      <c r="K132" s="197" t="s">
        <v>268</v>
      </c>
      <c r="L132" s="42"/>
      <c r="M132" s="202" t="s">
        <v>44</v>
      </c>
      <c r="N132" s="203" t="s">
        <v>53</v>
      </c>
      <c r="O132" s="67"/>
      <c r="P132" s="204">
        <f>O132*H132</f>
        <v>0</v>
      </c>
      <c r="Q132" s="204">
        <v>0</v>
      </c>
      <c r="R132" s="204">
        <f>Q132*H132</f>
        <v>0</v>
      </c>
      <c r="S132" s="204">
        <v>0</v>
      </c>
      <c r="T132" s="205">
        <f>S132*H132</f>
        <v>0</v>
      </c>
      <c r="U132" s="37"/>
      <c r="V132" s="37"/>
      <c r="W132" s="37"/>
      <c r="X132" s="37"/>
      <c r="Y132" s="37"/>
      <c r="Z132" s="37"/>
      <c r="AA132" s="37"/>
      <c r="AB132" s="37"/>
      <c r="AC132" s="37"/>
      <c r="AD132" s="37"/>
      <c r="AE132" s="37"/>
      <c r="AR132" s="206" t="s">
        <v>104</v>
      </c>
      <c r="AT132" s="206" t="s">
        <v>264</v>
      </c>
      <c r="AU132" s="206" t="s">
        <v>91</v>
      </c>
      <c r="AY132" s="19" t="s">
        <v>262</v>
      </c>
      <c r="BE132" s="207">
        <f>IF(N132="základní",J132,0)</f>
        <v>0</v>
      </c>
      <c r="BF132" s="207">
        <f>IF(N132="snížená",J132,0)</f>
        <v>0</v>
      </c>
      <c r="BG132" s="207">
        <f>IF(N132="zákl. přenesená",J132,0)</f>
        <v>0</v>
      </c>
      <c r="BH132" s="207">
        <f>IF(N132="sníž. přenesená",J132,0)</f>
        <v>0</v>
      </c>
      <c r="BI132" s="207">
        <f>IF(N132="nulová",J132,0)</f>
        <v>0</v>
      </c>
      <c r="BJ132" s="19" t="s">
        <v>89</v>
      </c>
      <c r="BK132" s="207">
        <f>ROUND(I132*H132,2)</f>
        <v>0</v>
      </c>
      <c r="BL132" s="19" t="s">
        <v>104</v>
      </c>
      <c r="BM132" s="206" t="s">
        <v>529</v>
      </c>
    </row>
    <row r="133" spans="1:65" s="2" customFormat="1" ht="54">
      <c r="A133" s="37"/>
      <c r="B133" s="38"/>
      <c r="C133" s="39"/>
      <c r="D133" s="208" t="s">
        <v>270</v>
      </c>
      <c r="E133" s="39"/>
      <c r="F133" s="209" t="s">
        <v>355</v>
      </c>
      <c r="G133" s="39"/>
      <c r="H133" s="39"/>
      <c r="I133" s="118"/>
      <c r="J133" s="39"/>
      <c r="K133" s="39"/>
      <c r="L133" s="42"/>
      <c r="M133" s="210"/>
      <c r="N133" s="211"/>
      <c r="O133" s="67"/>
      <c r="P133" s="67"/>
      <c r="Q133" s="67"/>
      <c r="R133" s="67"/>
      <c r="S133" s="67"/>
      <c r="T133" s="68"/>
      <c r="U133" s="37"/>
      <c r="V133" s="37"/>
      <c r="W133" s="37"/>
      <c r="X133" s="37"/>
      <c r="Y133" s="37"/>
      <c r="Z133" s="37"/>
      <c r="AA133" s="37"/>
      <c r="AB133" s="37"/>
      <c r="AC133" s="37"/>
      <c r="AD133" s="37"/>
      <c r="AE133" s="37"/>
      <c r="AT133" s="19" t="s">
        <v>270</v>
      </c>
      <c r="AU133" s="19" t="s">
        <v>91</v>
      </c>
    </row>
    <row r="134" spans="1:65" s="15" customFormat="1" ht="10">
      <c r="B134" s="233"/>
      <c r="C134" s="234"/>
      <c r="D134" s="208" t="s">
        <v>272</v>
      </c>
      <c r="E134" s="235" t="s">
        <v>44</v>
      </c>
      <c r="F134" s="236" t="s">
        <v>8025</v>
      </c>
      <c r="G134" s="234"/>
      <c r="H134" s="237">
        <v>7.26</v>
      </c>
      <c r="I134" s="238"/>
      <c r="J134" s="234"/>
      <c r="K134" s="234"/>
      <c r="L134" s="239"/>
      <c r="M134" s="240"/>
      <c r="N134" s="241"/>
      <c r="O134" s="241"/>
      <c r="P134" s="241"/>
      <c r="Q134" s="241"/>
      <c r="R134" s="241"/>
      <c r="S134" s="241"/>
      <c r="T134" s="242"/>
      <c r="AT134" s="243" t="s">
        <v>272</v>
      </c>
      <c r="AU134" s="243" t="s">
        <v>91</v>
      </c>
      <c r="AV134" s="15" t="s">
        <v>91</v>
      </c>
      <c r="AW134" s="15" t="s">
        <v>38</v>
      </c>
      <c r="AX134" s="15" t="s">
        <v>82</v>
      </c>
      <c r="AY134" s="243" t="s">
        <v>262</v>
      </c>
    </row>
    <row r="135" spans="1:65" s="15" customFormat="1" ht="10">
      <c r="B135" s="233"/>
      <c r="C135" s="234"/>
      <c r="D135" s="208" t="s">
        <v>272</v>
      </c>
      <c r="E135" s="235" t="s">
        <v>44</v>
      </c>
      <c r="F135" s="236" t="s">
        <v>8022</v>
      </c>
      <c r="G135" s="234"/>
      <c r="H135" s="237">
        <v>3.15</v>
      </c>
      <c r="I135" s="238"/>
      <c r="J135" s="234"/>
      <c r="K135" s="234"/>
      <c r="L135" s="239"/>
      <c r="M135" s="240"/>
      <c r="N135" s="241"/>
      <c r="O135" s="241"/>
      <c r="P135" s="241"/>
      <c r="Q135" s="241"/>
      <c r="R135" s="241"/>
      <c r="S135" s="241"/>
      <c r="T135" s="242"/>
      <c r="AT135" s="243" t="s">
        <v>272</v>
      </c>
      <c r="AU135" s="243" t="s">
        <v>91</v>
      </c>
      <c r="AV135" s="15" t="s">
        <v>91</v>
      </c>
      <c r="AW135" s="15" t="s">
        <v>38</v>
      </c>
      <c r="AX135" s="15" t="s">
        <v>82</v>
      </c>
      <c r="AY135" s="243" t="s">
        <v>262</v>
      </c>
    </row>
    <row r="136" spans="1:65" s="15" customFormat="1" ht="10">
      <c r="B136" s="233"/>
      <c r="C136" s="234"/>
      <c r="D136" s="208" t="s">
        <v>272</v>
      </c>
      <c r="E136" s="235" t="s">
        <v>44</v>
      </c>
      <c r="F136" s="236" t="s">
        <v>8032</v>
      </c>
      <c r="G136" s="234"/>
      <c r="H136" s="237">
        <v>3.234</v>
      </c>
      <c r="I136" s="238"/>
      <c r="J136" s="234"/>
      <c r="K136" s="234"/>
      <c r="L136" s="239"/>
      <c r="M136" s="240"/>
      <c r="N136" s="241"/>
      <c r="O136" s="241"/>
      <c r="P136" s="241"/>
      <c r="Q136" s="241"/>
      <c r="R136" s="241"/>
      <c r="S136" s="241"/>
      <c r="T136" s="242"/>
      <c r="AT136" s="243" t="s">
        <v>272</v>
      </c>
      <c r="AU136" s="243" t="s">
        <v>91</v>
      </c>
      <c r="AV136" s="15" t="s">
        <v>91</v>
      </c>
      <c r="AW136" s="15" t="s">
        <v>38</v>
      </c>
      <c r="AX136" s="15" t="s">
        <v>82</v>
      </c>
      <c r="AY136" s="243" t="s">
        <v>262</v>
      </c>
    </row>
    <row r="137" spans="1:65" s="15" customFormat="1" ht="10">
      <c r="B137" s="233"/>
      <c r="C137" s="234"/>
      <c r="D137" s="208" t="s">
        <v>272</v>
      </c>
      <c r="E137" s="235" t="s">
        <v>44</v>
      </c>
      <c r="F137" s="236" t="s">
        <v>8033</v>
      </c>
      <c r="G137" s="234"/>
      <c r="H137" s="237">
        <v>1.778</v>
      </c>
      <c r="I137" s="238"/>
      <c r="J137" s="234"/>
      <c r="K137" s="234"/>
      <c r="L137" s="239"/>
      <c r="M137" s="240"/>
      <c r="N137" s="241"/>
      <c r="O137" s="241"/>
      <c r="P137" s="241"/>
      <c r="Q137" s="241"/>
      <c r="R137" s="241"/>
      <c r="S137" s="241"/>
      <c r="T137" s="242"/>
      <c r="AT137" s="243" t="s">
        <v>272</v>
      </c>
      <c r="AU137" s="243" t="s">
        <v>91</v>
      </c>
      <c r="AV137" s="15" t="s">
        <v>91</v>
      </c>
      <c r="AW137" s="15" t="s">
        <v>38</v>
      </c>
      <c r="AX137" s="15" t="s">
        <v>82</v>
      </c>
      <c r="AY137" s="243" t="s">
        <v>262</v>
      </c>
    </row>
    <row r="138" spans="1:65" s="16" customFormat="1" ht="10">
      <c r="B138" s="244"/>
      <c r="C138" s="245"/>
      <c r="D138" s="208" t="s">
        <v>272</v>
      </c>
      <c r="E138" s="246" t="s">
        <v>44</v>
      </c>
      <c r="F138" s="247" t="s">
        <v>291</v>
      </c>
      <c r="G138" s="245"/>
      <c r="H138" s="248">
        <v>15.422000000000001</v>
      </c>
      <c r="I138" s="249"/>
      <c r="J138" s="245"/>
      <c r="K138" s="245"/>
      <c r="L138" s="250"/>
      <c r="M138" s="251"/>
      <c r="N138" s="252"/>
      <c r="O138" s="252"/>
      <c r="P138" s="252"/>
      <c r="Q138" s="252"/>
      <c r="R138" s="252"/>
      <c r="S138" s="252"/>
      <c r="T138" s="253"/>
      <c r="AT138" s="254" t="s">
        <v>272</v>
      </c>
      <c r="AU138" s="254" t="s">
        <v>91</v>
      </c>
      <c r="AV138" s="16" t="s">
        <v>104</v>
      </c>
      <c r="AW138" s="16" t="s">
        <v>38</v>
      </c>
      <c r="AX138" s="16" t="s">
        <v>89</v>
      </c>
      <c r="AY138" s="254" t="s">
        <v>262</v>
      </c>
    </row>
    <row r="139" spans="1:65" s="2" customFormat="1" ht="33" customHeight="1">
      <c r="A139" s="37"/>
      <c r="B139" s="38"/>
      <c r="C139" s="195" t="s">
        <v>403</v>
      </c>
      <c r="D139" s="195" t="s">
        <v>264</v>
      </c>
      <c r="E139" s="196" t="s">
        <v>6252</v>
      </c>
      <c r="F139" s="197" t="s">
        <v>6253</v>
      </c>
      <c r="G139" s="198" t="s">
        <v>267</v>
      </c>
      <c r="H139" s="199">
        <v>5.3979999999999997</v>
      </c>
      <c r="I139" s="200"/>
      <c r="J139" s="201">
        <f>ROUND(I139*H139,2)</f>
        <v>0</v>
      </c>
      <c r="K139" s="197" t="s">
        <v>268</v>
      </c>
      <c r="L139" s="42"/>
      <c r="M139" s="202" t="s">
        <v>44</v>
      </c>
      <c r="N139" s="203" t="s">
        <v>53</v>
      </c>
      <c r="O139" s="67"/>
      <c r="P139" s="204">
        <f>O139*H139</f>
        <v>0</v>
      </c>
      <c r="Q139" s="204">
        <v>0</v>
      </c>
      <c r="R139" s="204">
        <f>Q139*H139</f>
        <v>0</v>
      </c>
      <c r="S139" s="204">
        <v>0</v>
      </c>
      <c r="T139" s="205">
        <f>S139*H139</f>
        <v>0</v>
      </c>
      <c r="U139" s="37"/>
      <c r="V139" s="37"/>
      <c r="W139" s="37"/>
      <c r="X139" s="37"/>
      <c r="Y139" s="37"/>
      <c r="Z139" s="37"/>
      <c r="AA139" s="37"/>
      <c r="AB139" s="37"/>
      <c r="AC139" s="37"/>
      <c r="AD139" s="37"/>
      <c r="AE139" s="37"/>
      <c r="AR139" s="206" t="s">
        <v>104</v>
      </c>
      <c r="AT139" s="206" t="s">
        <v>264</v>
      </c>
      <c r="AU139" s="206" t="s">
        <v>91</v>
      </c>
      <c r="AY139" s="19" t="s">
        <v>262</v>
      </c>
      <c r="BE139" s="207">
        <f>IF(N139="základní",J139,0)</f>
        <v>0</v>
      </c>
      <c r="BF139" s="207">
        <f>IF(N139="snížená",J139,0)</f>
        <v>0</v>
      </c>
      <c r="BG139" s="207">
        <f>IF(N139="zákl. přenesená",J139,0)</f>
        <v>0</v>
      </c>
      <c r="BH139" s="207">
        <f>IF(N139="sníž. přenesená",J139,0)</f>
        <v>0</v>
      </c>
      <c r="BI139" s="207">
        <f>IF(N139="nulová",J139,0)</f>
        <v>0</v>
      </c>
      <c r="BJ139" s="19" t="s">
        <v>89</v>
      </c>
      <c r="BK139" s="207">
        <f>ROUND(I139*H139,2)</f>
        <v>0</v>
      </c>
      <c r="BL139" s="19" t="s">
        <v>104</v>
      </c>
      <c r="BM139" s="206" t="s">
        <v>546</v>
      </c>
    </row>
    <row r="140" spans="1:65" s="2" customFormat="1" ht="54">
      <c r="A140" s="37"/>
      <c r="B140" s="38"/>
      <c r="C140" s="39"/>
      <c r="D140" s="208" t="s">
        <v>270</v>
      </c>
      <c r="E140" s="39"/>
      <c r="F140" s="209" t="s">
        <v>355</v>
      </c>
      <c r="G140" s="39"/>
      <c r="H140" s="39"/>
      <c r="I140" s="118"/>
      <c r="J140" s="39"/>
      <c r="K140" s="39"/>
      <c r="L140" s="42"/>
      <c r="M140" s="210"/>
      <c r="N140" s="211"/>
      <c r="O140" s="67"/>
      <c r="P140" s="67"/>
      <c r="Q140" s="67"/>
      <c r="R140" s="67"/>
      <c r="S140" s="67"/>
      <c r="T140" s="68"/>
      <c r="U140" s="37"/>
      <c r="V140" s="37"/>
      <c r="W140" s="37"/>
      <c r="X140" s="37"/>
      <c r="Y140" s="37"/>
      <c r="Z140" s="37"/>
      <c r="AA140" s="37"/>
      <c r="AB140" s="37"/>
      <c r="AC140" s="37"/>
      <c r="AD140" s="37"/>
      <c r="AE140" s="37"/>
      <c r="AT140" s="19" t="s">
        <v>270</v>
      </c>
      <c r="AU140" s="19" t="s">
        <v>91</v>
      </c>
    </row>
    <row r="141" spans="1:65" s="15" customFormat="1" ht="10">
      <c r="B141" s="233"/>
      <c r="C141" s="234"/>
      <c r="D141" s="208" t="s">
        <v>272</v>
      </c>
      <c r="E141" s="235" t="s">
        <v>44</v>
      </c>
      <c r="F141" s="236" t="s">
        <v>8025</v>
      </c>
      <c r="G141" s="234"/>
      <c r="H141" s="237">
        <v>7.26</v>
      </c>
      <c r="I141" s="238"/>
      <c r="J141" s="234"/>
      <c r="K141" s="234"/>
      <c r="L141" s="239"/>
      <c r="M141" s="240"/>
      <c r="N141" s="241"/>
      <c r="O141" s="241"/>
      <c r="P141" s="241"/>
      <c r="Q141" s="241"/>
      <c r="R141" s="241"/>
      <c r="S141" s="241"/>
      <c r="T141" s="242"/>
      <c r="AT141" s="243" t="s">
        <v>272</v>
      </c>
      <c r="AU141" s="243" t="s">
        <v>91</v>
      </c>
      <c r="AV141" s="15" t="s">
        <v>91</v>
      </c>
      <c r="AW141" s="15" t="s">
        <v>38</v>
      </c>
      <c r="AX141" s="15" t="s">
        <v>82</v>
      </c>
      <c r="AY141" s="243" t="s">
        <v>262</v>
      </c>
    </row>
    <row r="142" spans="1:65" s="15" customFormat="1" ht="10">
      <c r="B142" s="233"/>
      <c r="C142" s="234"/>
      <c r="D142" s="208" t="s">
        <v>272</v>
      </c>
      <c r="E142" s="235" t="s">
        <v>44</v>
      </c>
      <c r="F142" s="236" t="s">
        <v>8022</v>
      </c>
      <c r="G142" s="234"/>
      <c r="H142" s="237">
        <v>3.15</v>
      </c>
      <c r="I142" s="238"/>
      <c r="J142" s="234"/>
      <c r="K142" s="234"/>
      <c r="L142" s="239"/>
      <c r="M142" s="240"/>
      <c r="N142" s="241"/>
      <c r="O142" s="241"/>
      <c r="P142" s="241"/>
      <c r="Q142" s="241"/>
      <c r="R142" s="241"/>
      <c r="S142" s="241"/>
      <c r="T142" s="242"/>
      <c r="AT142" s="243" t="s">
        <v>272</v>
      </c>
      <c r="AU142" s="243" t="s">
        <v>91</v>
      </c>
      <c r="AV142" s="15" t="s">
        <v>91</v>
      </c>
      <c r="AW142" s="15" t="s">
        <v>38</v>
      </c>
      <c r="AX142" s="15" t="s">
        <v>82</v>
      </c>
      <c r="AY142" s="243" t="s">
        <v>262</v>
      </c>
    </row>
    <row r="143" spans="1:65" s="15" customFormat="1" ht="10">
      <c r="B143" s="233"/>
      <c r="C143" s="234"/>
      <c r="D143" s="208" t="s">
        <v>272</v>
      </c>
      <c r="E143" s="235" t="s">
        <v>44</v>
      </c>
      <c r="F143" s="236" t="s">
        <v>8034</v>
      </c>
      <c r="G143" s="234"/>
      <c r="H143" s="237">
        <v>-3.234</v>
      </c>
      <c r="I143" s="238"/>
      <c r="J143" s="234"/>
      <c r="K143" s="234"/>
      <c r="L143" s="239"/>
      <c r="M143" s="240"/>
      <c r="N143" s="241"/>
      <c r="O143" s="241"/>
      <c r="P143" s="241"/>
      <c r="Q143" s="241"/>
      <c r="R143" s="241"/>
      <c r="S143" s="241"/>
      <c r="T143" s="242"/>
      <c r="AT143" s="243" t="s">
        <v>272</v>
      </c>
      <c r="AU143" s="243" t="s">
        <v>91</v>
      </c>
      <c r="AV143" s="15" t="s">
        <v>91</v>
      </c>
      <c r="AW143" s="15" t="s">
        <v>38</v>
      </c>
      <c r="AX143" s="15" t="s">
        <v>82</v>
      </c>
      <c r="AY143" s="243" t="s">
        <v>262</v>
      </c>
    </row>
    <row r="144" spans="1:65" s="15" customFormat="1" ht="10">
      <c r="B144" s="233"/>
      <c r="C144" s="234"/>
      <c r="D144" s="208" t="s">
        <v>272</v>
      </c>
      <c r="E144" s="235" t="s">
        <v>44</v>
      </c>
      <c r="F144" s="236" t="s">
        <v>8035</v>
      </c>
      <c r="G144" s="234"/>
      <c r="H144" s="237">
        <v>-1.778</v>
      </c>
      <c r="I144" s="238"/>
      <c r="J144" s="234"/>
      <c r="K144" s="234"/>
      <c r="L144" s="239"/>
      <c r="M144" s="240"/>
      <c r="N144" s="241"/>
      <c r="O144" s="241"/>
      <c r="P144" s="241"/>
      <c r="Q144" s="241"/>
      <c r="R144" s="241"/>
      <c r="S144" s="241"/>
      <c r="T144" s="242"/>
      <c r="AT144" s="243" t="s">
        <v>272</v>
      </c>
      <c r="AU144" s="243" t="s">
        <v>91</v>
      </c>
      <c r="AV144" s="15" t="s">
        <v>91</v>
      </c>
      <c r="AW144" s="15" t="s">
        <v>38</v>
      </c>
      <c r="AX144" s="15" t="s">
        <v>82</v>
      </c>
      <c r="AY144" s="243" t="s">
        <v>262</v>
      </c>
    </row>
    <row r="145" spans="1:65" s="16" customFormat="1" ht="10">
      <c r="B145" s="244"/>
      <c r="C145" s="245"/>
      <c r="D145" s="208" t="s">
        <v>272</v>
      </c>
      <c r="E145" s="246" t="s">
        <v>44</v>
      </c>
      <c r="F145" s="247" t="s">
        <v>291</v>
      </c>
      <c r="G145" s="245"/>
      <c r="H145" s="248">
        <v>5.3979999999999997</v>
      </c>
      <c r="I145" s="249"/>
      <c r="J145" s="245"/>
      <c r="K145" s="245"/>
      <c r="L145" s="250"/>
      <c r="M145" s="251"/>
      <c r="N145" s="252"/>
      <c r="O145" s="252"/>
      <c r="P145" s="252"/>
      <c r="Q145" s="252"/>
      <c r="R145" s="252"/>
      <c r="S145" s="252"/>
      <c r="T145" s="253"/>
      <c r="AT145" s="254" t="s">
        <v>272</v>
      </c>
      <c r="AU145" s="254" t="s">
        <v>91</v>
      </c>
      <c r="AV145" s="16" t="s">
        <v>104</v>
      </c>
      <c r="AW145" s="16" t="s">
        <v>38</v>
      </c>
      <c r="AX145" s="16" t="s">
        <v>89</v>
      </c>
      <c r="AY145" s="254" t="s">
        <v>262</v>
      </c>
    </row>
    <row r="146" spans="1:65" s="2" customFormat="1" ht="33" customHeight="1">
      <c r="A146" s="37"/>
      <c r="B146" s="38"/>
      <c r="C146" s="195" t="s">
        <v>410</v>
      </c>
      <c r="D146" s="195" t="s">
        <v>264</v>
      </c>
      <c r="E146" s="196" t="s">
        <v>6254</v>
      </c>
      <c r="F146" s="197" t="s">
        <v>6255</v>
      </c>
      <c r="G146" s="198" t="s">
        <v>267</v>
      </c>
      <c r="H146" s="199">
        <v>5.3979999999999997</v>
      </c>
      <c r="I146" s="200"/>
      <c r="J146" s="201">
        <f>ROUND(I146*H146,2)</f>
        <v>0</v>
      </c>
      <c r="K146" s="197" t="s">
        <v>268</v>
      </c>
      <c r="L146" s="42"/>
      <c r="M146" s="202" t="s">
        <v>44</v>
      </c>
      <c r="N146" s="203" t="s">
        <v>53</v>
      </c>
      <c r="O146" s="67"/>
      <c r="P146" s="204">
        <f>O146*H146</f>
        <v>0</v>
      </c>
      <c r="Q146" s="204">
        <v>0</v>
      </c>
      <c r="R146" s="204">
        <f>Q146*H146</f>
        <v>0</v>
      </c>
      <c r="S146" s="204">
        <v>0</v>
      </c>
      <c r="T146" s="205">
        <f>S146*H146</f>
        <v>0</v>
      </c>
      <c r="U146" s="37"/>
      <c r="V146" s="37"/>
      <c r="W146" s="37"/>
      <c r="X146" s="37"/>
      <c r="Y146" s="37"/>
      <c r="Z146" s="37"/>
      <c r="AA146" s="37"/>
      <c r="AB146" s="37"/>
      <c r="AC146" s="37"/>
      <c r="AD146" s="37"/>
      <c r="AE146" s="37"/>
      <c r="AR146" s="206" t="s">
        <v>104</v>
      </c>
      <c r="AT146" s="206" t="s">
        <v>264</v>
      </c>
      <c r="AU146" s="206" t="s">
        <v>91</v>
      </c>
      <c r="AY146" s="19" t="s">
        <v>262</v>
      </c>
      <c r="BE146" s="207">
        <f>IF(N146="základní",J146,0)</f>
        <v>0</v>
      </c>
      <c r="BF146" s="207">
        <f>IF(N146="snížená",J146,0)</f>
        <v>0</v>
      </c>
      <c r="BG146" s="207">
        <f>IF(N146="zákl. přenesená",J146,0)</f>
        <v>0</v>
      </c>
      <c r="BH146" s="207">
        <f>IF(N146="sníž. přenesená",J146,0)</f>
        <v>0</v>
      </c>
      <c r="BI146" s="207">
        <f>IF(N146="nulová",J146,0)</f>
        <v>0</v>
      </c>
      <c r="BJ146" s="19" t="s">
        <v>89</v>
      </c>
      <c r="BK146" s="207">
        <f>ROUND(I146*H146,2)</f>
        <v>0</v>
      </c>
      <c r="BL146" s="19" t="s">
        <v>104</v>
      </c>
      <c r="BM146" s="206" t="s">
        <v>587</v>
      </c>
    </row>
    <row r="147" spans="1:65" s="2" customFormat="1" ht="54">
      <c r="A147" s="37"/>
      <c r="B147" s="38"/>
      <c r="C147" s="39"/>
      <c r="D147" s="208" t="s">
        <v>270</v>
      </c>
      <c r="E147" s="39"/>
      <c r="F147" s="209" t="s">
        <v>355</v>
      </c>
      <c r="G147" s="39"/>
      <c r="H147" s="39"/>
      <c r="I147" s="118"/>
      <c r="J147" s="39"/>
      <c r="K147" s="39"/>
      <c r="L147" s="42"/>
      <c r="M147" s="210"/>
      <c r="N147" s="211"/>
      <c r="O147" s="67"/>
      <c r="P147" s="67"/>
      <c r="Q147" s="67"/>
      <c r="R147" s="67"/>
      <c r="S147" s="67"/>
      <c r="T147" s="68"/>
      <c r="U147" s="37"/>
      <c r="V147" s="37"/>
      <c r="W147" s="37"/>
      <c r="X147" s="37"/>
      <c r="Y147" s="37"/>
      <c r="Z147" s="37"/>
      <c r="AA147" s="37"/>
      <c r="AB147" s="37"/>
      <c r="AC147" s="37"/>
      <c r="AD147" s="37"/>
      <c r="AE147" s="37"/>
      <c r="AT147" s="19" t="s">
        <v>270</v>
      </c>
      <c r="AU147" s="19" t="s">
        <v>91</v>
      </c>
    </row>
    <row r="148" spans="1:65" s="15" customFormat="1" ht="10">
      <c r="B148" s="233"/>
      <c r="C148" s="234"/>
      <c r="D148" s="208" t="s">
        <v>272</v>
      </c>
      <c r="E148" s="235" t="s">
        <v>44</v>
      </c>
      <c r="F148" s="236" t="s">
        <v>8025</v>
      </c>
      <c r="G148" s="234"/>
      <c r="H148" s="237">
        <v>7.26</v>
      </c>
      <c r="I148" s="238"/>
      <c r="J148" s="234"/>
      <c r="K148" s="234"/>
      <c r="L148" s="239"/>
      <c r="M148" s="240"/>
      <c r="N148" s="241"/>
      <c r="O148" s="241"/>
      <c r="P148" s="241"/>
      <c r="Q148" s="241"/>
      <c r="R148" s="241"/>
      <c r="S148" s="241"/>
      <c r="T148" s="242"/>
      <c r="AT148" s="243" t="s">
        <v>272</v>
      </c>
      <c r="AU148" s="243" t="s">
        <v>91</v>
      </c>
      <c r="AV148" s="15" t="s">
        <v>91</v>
      </c>
      <c r="AW148" s="15" t="s">
        <v>38</v>
      </c>
      <c r="AX148" s="15" t="s">
        <v>82</v>
      </c>
      <c r="AY148" s="243" t="s">
        <v>262</v>
      </c>
    </row>
    <row r="149" spans="1:65" s="15" customFormat="1" ht="10">
      <c r="B149" s="233"/>
      <c r="C149" s="234"/>
      <c r="D149" s="208" t="s">
        <v>272</v>
      </c>
      <c r="E149" s="235" t="s">
        <v>44</v>
      </c>
      <c r="F149" s="236" t="s">
        <v>8022</v>
      </c>
      <c r="G149" s="234"/>
      <c r="H149" s="237">
        <v>3.15</v>
      </c>
      <c r="I149" s="238"/>
      <c r="J149" s="234"/>
      <c r="K149" s="234"/>
      <c r="L149" s="239"/>
      <c r="M149" s="240"/>
      <c r="N149" s="241"/>
      <c r="O149" s="241"/>
      <c r="P149" s="241"/>
      <c r="Q149" s="241"/>
      <c r="R149" s="241"/>
      <c r="S149" s="241"/>
      <c r="T149" s="242"/>
      <c r="AT149" s="243" t="s">
        <v>272</v>
      </c>
      <c r="AU149" s="243" t="s">
        <v>91</v>
      </c>
      <c r="AV149" s="15" t="s">
        <v>91</v>
      </c>
      <c r="AW149" s="15" t="s">
        <v>38</v>
      </c>
      <c r="AX149" s="15" t="s">
        <v>82</v>
      </c>
      <c r="AY149" s="243" t="s">
        <v>262</v>
      </c>
    </row>
    <row r="150" spans="1:65" s="15" customFormat="1" ht="10">
      <c r="B150" s="233"/>
      <c r="C150" s="234"/>
      <c r="D150" s="208" t="s">
        <v>272</v>
      </c>
      <c r="E150" s="235" t="s">
        <v>44</v>
      </c>
      <c r="F150" s="236" t="s">
        <v>8034</v>
      </c>
      <c r="G150" s="234"/>
      <c r="H150" s="237">
        <v>-3.234</v>
      </c>
      <c r="I150" s="238"/>
      <c r="J150" s="234"/>
      <c r="K150" s="234"/>
      <c r="L150" s="239"/>
      <c r="M150" s="240"/>
      <c r="N150" s="241"/>
      <c r="O150" s="241"/>
      <c r="P150" s="241"/>
      <c r="Q150" s="241"/>
      <c r="R150" s="241"/>
      <c r="S150" s="241"/>
      <c r="T150" s="242"/>
      <c r="AT150" s="243" t="s">
        <v>272</v>
      </c>
      <c r="AU150" s="243" t="s">
        <v>91</v>
      </c>
      <c r="AV150" s="15" t="s">
        <v>91</v>
      </c>
      <c r="AW150" s="15" t="s">
        <v>38</v>
      </c>
      <c r="AX150" s="15" t="s">
        <v>82</v>
      </c>
      <c r="AY150" s="243" t="s">
        <v>262</v>
      </c>
    </row>
    <row r="151" spans="1:65" s="15" customFormat="1" ht="10">
      <c r="B151" s="233"/>
      <c r="C151" s="234"/>
      <c r="D151" s="208" t="s">
        <v>272</v>
      </c>
      <c r="E151" s="235" t="s">
        <v>44</v>
      </c>
      <c r="F151" s="236" t="s">
        <v>8035</v>
      </c>
      <c r="G151" s="234"/>
      <c r="H151" s="237">
        <v>-1.778</v>
      </c>
      <c r="I151" s="238"/>
      <c r="J151" s="234"/>
      <c r="K151" s="234"/>
      <c r="L151" s="239"/>
      <c r="M151" s="240"/>
      <c r="N151" s="241"/>
      <c r="O151" s="241"/>
      <c r="P151" s="241"/>
      <c r="Q151" s="241"/>
      <c r="R151" s="241"/>
      <c r="S151" s="241"/>
      <c r="T151" s="242"/>
      <c r="AT151" s="243" t="s">
        <v>272</v>
      </c>
      <c r="AU151" s="243" t="s">
        <v>91</v>
      </c>
      <c r="AV151" s="15" t="s">
        <v>91</v>
      </c>
      <c r="AW151" s="15" t="s">
        <v>38</v>
      </c>
      <c r="AX151" s="15" t="s">
        <v>82</v>
      </c>
      <c r="AY151" s="243" t="s">
        <v>262</v>
      </c>
    </row>
    <row r="152" spans="1:65" s="16" customFormat="1" ht="10">
      <c r="B152" s="244"/>
      <c r="C152" s="245"/>
      <c r="D152" s="208" t="s">
        <v>272</v>
      </c>
      <c r="E152" s="246" t="s">
        <v>44</v>
      </c>
      <c r="F152" s="247" t="s">
        <v>291</v>
      </c>
      <c r="G152" s="245"/>
      <c r="H152" s="248">
        <v>5.3979999999999997</v>
      </c>
      <c r="I152" s="249"/>
      <c r="J152" s="245"/>
      <c r="K152" s="245"/>
      <c r="L152" s="250"/>
      <c r="M152" s="251"/>
      <c r="N152" s="252"/>
      <c r="O152" s="252"/>
      <c r="P152" s="252"/>
      <c r="Q152" s="252"/>
      <c r="R152" s="252"/>
      <c r="S152" s="252"/>
      <c r="T152" s="253"/>
      <c r="AT152" s="254" t="s">
        <v>272</v>
      </c>
      <c r="AU152" s="254" t="s">
        <v>91</v>
      </c>
      <c r="AV152" s="16" t="s">
        <v>104</v>
      </c>
      <c r="AW152" s="16" t="s">
        <v>38</v>
      </c>
      <c r="AX152" s="16" t="s">
        <v>89</v>
      </c>
      <c r="AY152" s="254" t="s">
        <v>262</v>
      </c>
    </row>
    <row r="153" spans="1:65" s="2" customFormat="1" ht="21.75" customHeight="1">
      <c r="A153" s="37"/>
      <c r="B153" s="38"/>
      <c r="C153" s="195" t="s">
        <v>416</v>
      </c>
      <c r="D153" s="195" t="s">
        <v>264</v>
      </c>
      <c r="E153" s="196" t="s">
        <v>404</v>
      </c>
      <c r="F153" s="197" t="s">
        <v>405</v>
      </c>
      <c r="G153" s="198" t="s">
        <v>406</v>
      </c>
      <c r="H153" s="199">
        <v>9.1769999999999996</v>
      </c>
      <c r="I153" s="200"/>
      <c r="J153" s="201">
        <f>ROUND(I153*H153,2)</f>
        <v>0</v>
      </c>
      <c r="K153" s="197" t="s">
        <v>268</v>
      </c>
      <c r="L153" s="42"/>
      <c r="M153" s="202" t="s">
        <v>44</v>
      </c>
      <c r="N153" s="203" t="s">
        <v>53</v>
      </c>
      <c r="O153" s="67"/>
      <c r="P153" s="204">
        <f>O153*H153</f>
        <v>0</v>
      </c>
      <c r="Q153" s="204">
        <v>0</v>
      </c>
      <c r="R153" s="204">
        <f>Q153*H153</f>
        <v>0</v>
      </c>
      <c r="S153" s="204">
        <v>0</v>
      </c>
      <c r="T153" s="205">
        <f>S153*H153</f>
        <v>0</v>
      </c>
      <c r="U153" s="37"/>
      <c r="V153" s="37"/>
      <c r="W153" s="37"/>
      <c r="X153" s="37"/>
      <c r="Y153" s="37"/>
      <c r="Z153" s="37"/>
      <c r="AA153" s="37"/>
      <c r="AB153" s="37"/>
      <c r="AC153" s="37"/>
      <c r="AD153" s="37"/>
      <c r="AE153" s="37"/>
      <c r="AR153" s="206" t="s">
        <v>104</v>
      </c>
      <c r="AT153" s="206" t="s">
        <v>264</v>
      </c>
      <c r="AU153" s="206" t="s">
        <v>91</v>
      </c>
      <c r="AY153" s="19" t="s">
        <v>262</v>
      </c>
      <c r="BE153" s="207">
        <f>IF(N153="základní",J153,0)</f>
        <v>0</v>
      </c>
      <c r="BF153" s="207">
        <f>IF(N153="snížená",J153,0)</f>
        <v>0</v>
      </c>
      <c r="BG153" s="207">
        <f>IF(N153="zákl. přenesená",J153,0)</f>
        <v>0</v>
      </c>
      <c r="BH153" s="207">
        <f>IF(N153="sníž. přenesená",J153,0)</f>
        <v>0</v>
      </c>
      <c r="BI153" s="207">
        <f>IF(N153="nulová",J153,0)</f>
        <v>0</v>
      </c>
      <c r="BJ153" s="19" t="s">
        <v>89</v>
      </c>
      <c r="BK153" s="207">
        <f>ROUND(I153*H153,2)</f>
        <v>0</v>
      </c>
      <c r="BL153" s="19" t="s">
        <v>104</v>
      </c>
      <c r="BM153" s="206" t="s">
        <v>619</v>
      </c>
    </row>
    <row r="154" spans="1:65" s="2" customFormat="1" ht="36">
      <c r="A154" s="37"/>
      <c r="B154" s="38"/>
      <c r="C154" s="39"/>
      <c r="D154" s="208" t="s">
        <v>270</v>
      </c>
      <c r="E154" s="39"/>
      <c r="F154" s="209" t="s">
        <v>408</v>
      </c>
      <c r="G154" s="39"/>
      <c r="H154" s="39"/>
      <c r="I154" s="118"/>
      <c r="J154" s="39"/>
      <c r="K154" s="39"/>
      <c r="L154" s="42"/>
      <c r="M154" s="210"/>
      <c r="N154" s="211"/>
      <c r="O154" s="67"/>
      <c r="P154" s="67"/>
      <c r="Q154" s="67"/>
      <c r="R154" s="67"/>
      <c r="S154" s="67"/>
      <c r="T154" s="68"/>
      <c r="U154" s="37"/>
      <c r="V154" s="37"/>
      <c r="W154" s="37"/>
      <c r="X154" s="37"/>
      <c r="Y154" s="37"/>
      <c r="Z154" s="37"/>
      <c r="AA154" s="37"/>
      <c r="AB154" s="37"/>
      <c r="AC154" s="37"/>
      <c r="AD154" s="37"/>
      <c r="AE154" s="37"/>
      <c r="AT154" s="19" t="s">
        <v>270</v>
      </c>
      <c r="AU154" s="19" t="s">
        <v>91</v>
      </c>
    </row>
    <row r="155" spans="1:65" s="15" customFormat="1" ht="10">
      <c r="B155" s="233"/>
      <c r="C155" s="234"/>
      <c r="D155" s="208" t="s">
        <v>272</v>
      </c>
      <c r="E155" s="235" t="s">
        <v>44</v>
      </c>
      <c r="F155" s="236" t="s">
        <v>8036</v>
      </c>
      <c r="G155" s="234"/>
      <c r="H155" s="237">
        <v>12.342000000000001</v>
      </c>
      <c r="I155" s="238"/>
      <c r="J155" s="234"/>
      <c r="K155" s="234"/>
      <c r="L155" s="239"/>
      <c r="M155" s="240"/>
      <c r="N155" s="241"/>
      <c r="O155" s="241"/>
      <c r="P155" s="241"/>
      <c r="Q155" s="241"/>
      <c r="R155" s="241"/>
      <c r="S155" s="241"/>
      <c r="T155" s="242"/>
      <c r="AT155" s="243" t="s">
        <v>272</v>
      </c>
      <c r="AU155" s="243" t="s">
        <v>91</v>
      </c>
      <c r="AV155" s="15" t="s">
        <v>91</v>
      </c>
      <c r="AW155" s="15" t="s">
        <v>38</v>
      </c>
      <c r="AX155" s="15" t="s">
        <v>82</v>
      </c>
      <c r="AY155" s="243" t="s">
        <v>262</v>
      </c>
    </row>
    <row r="156" spans="1:65" s="15" customFormat="1" ht="10">
      <c r="B156" s="233"/>
      <c r="C156" s="234"/>
      <c r="D156" s="208" t="s">
        <v>272</v>
      </c>
      <c r="E156" s="235" t="s">
        <v>44</v>
      </c>
      <c r="F156" s="236" t="s">
        <v>8037</v>
      </c>
      <c r="G156" s="234"/>
      <c r="H156" s="237">
        <v>5.3550000000000004</v>
      </c>
      <c r="I156" s="238"/>
      <c r="J156" s="234"/>
      <c r="K156" s="234"/>
      <c r="L156" s="239"/>
      <c r="M156" s="240"/>
      <c r="N156" s="241"/>
      <c r="O156" s="241"/>
      <c r="P156" s="241"/>
      <c r="Q156" s="241"/>
      <c r="R156" s="241"/>
      <c r="S156" s="241"/>
      <c r="T156" s="242"/>
      <c r="AT156" s="243" t="s">
        <v>272</v>
      </c>
      <c r="AU156" s="243" t="s">
        <v>91</v>
      </c>
      <c r="AV156" s="15" t="s">
        <v>91</v>
      </c>
      <c r="AW156" s="15" t="s">
        <v>38</v>
      </c>
      <c r="AX156" s="15" t="s">
        <v>82</v>
      </c>
      <c r="AY156" s="243" t="s">
        <v>262</v>
      </c>
    </row>
    <row r="157" spans="1:65" s="15" customFormat="1" ht="10">
      <c r="B157" s="233"/>
      <c r="C157" s="234"/>
      <c r="D157" s="208" t="s">
        <v>272</v>
      </c>
      <c r="E157" s="235" t="s">
        <v>44</v>
      </c>
      <c r="F157" s="236" t="s">
        <v>8038</v>
      </c>
      <c r="G157" s="234"/>
      <c r="H157" s="237">
        <v>-5.4980000000000002</v>
      </c>
      <c r="I157" s="238"/>
      <c r="J157" s="234"/>
      <c r="K157" s="234"/>
      <c r="L157" s="239"/>
      <c r="M157" s="240"/>
      <c r="N157" s="241"/>
      <c r="O157" s="241"/>
      <c r="P157" s="241"/>
      <c r="Q157" s="241"/>
      <c r="R157" s="241"/>
      <c r="S157" s="241"/>
      <c r="T157" s="242"/>
      <c r="AT157" s="243" t="s">
        <v>272</v>
      </c>
      <c r="AU157" s="243" t="s">
        <v>91</v>
      </c>
      <c r="AV157" s="15" t="s">
        <v>91</v>
      </c>
      <c r="AW157" s="15" t="s">
        <v>38</v>
      </c>
      <c r="AX157" s="15" t="s">
        <v>82</v>
      </c>
      <c r="AY157" s="243" t="s">
        <v>262</v>
      </c>
    </row>
    <row r="158" spans="1:65" s="15" customFormat="1" ht="10">
      <c r="B158" s="233"/>
      <c r="C158" s="234"/>
      <c r="D158" s="208" t="s">
        <v>272</v>
      </c>
      <c r="E158" s="235" t="s">
        <v>44</v>
      </c>
      <c r="F158" s="236" t="s">
        <v>8039</v>
      </c>
      <c r="G158" s="234"/>
      <c r="H158" s="237">
        <v>-3.0219999999999998</v>
      </c>
      <c r="I158" s="238"/>
      <c r="J158" s="234"/>
      <c r="K158" s="234"/>
      <c r="L158" s="239"/>
      <c r="M158" s="240"/>
      <c r="N158" s="241"/>
      <c r="O158" s="241"/>
      <c r="P158" s="241"/>
      <c r="Q158" s="241"/>
      <c r="R158" s="241"/>
      <c r="S158" s="241"/>
      <c r="T158" s="242"/>
      <c r="AT158" s="243" t="s">
        <v>272</v>
      </c>
      <c r="AU158" s="243" t="s">
        <v>91</v>
      </c>
      <c r="AV158" s="15" t="s">
        <v>91</v>
      </c>
      <c r="AW158" s="15" t="s">
        <v>38</v>
      </c>
      <c r="AX158" s="15" t="s">
        <v>82</v>
      </c>
      <c r="AY158" s="243" t="s">
        <v>262</v>
      </c>
    </row>
    <row r="159" spans="1:65" s="16" customFormat="1" ht="10">
      <c r="B159" s="244"/>
      <c r="C159" s="245"/>
      <c r="D159" s="208" t="s">
        <v>272</v>
      </c>
      <c r="E159" s="246" t="s">
        <v>44</v>
      </c>
      <c r="F159" s="247" t="s">
        <v>291</v>
      </c>
      <c r="G159" s="245"/>
      <c r="H159" s="248">
        <v>9.1770000000000014</v>
      </c>
      <c r="I159" s="249"/>
      <c r="J159" s="245"/>
      <c r="K159" s="245"/>
      <c r="L159" s="250"/>
      <c r="M159" s="251"/>
      <c r="N159" s="252"/>
      <c r="O159" s="252"/>
      <c r="P159" s="252"/>
      <c r="Q159" s="252"/>
      <c r="R159" s="252"/>
      <c r="S159" s="252"/>
      <c r="T159" s="253"/>
      <c r="AT159" s="254" t="s">
        <v>272</v>
      </c>
      <c r="AU159" s="254" t="s">
        <v>91</v>
      </c>
      <c r="AV159" s="16" t="s">
        <v>104</v>
      </c>
      <c r="AW159" s="16" t="s">
        <v>38</v>
      </c>
      <c r="AX159" s="16" t="s">
        <v>89</v>
      </c>
      <c r="AY159" s="254" t="s">
        <v>262</v>
      </c>
    </row>
    <row r="160" spans="1:65" s="12" customFormat="1" ht="22.75" customHeight="1">
      <c r="B160" s="179"/>
      <c r="C160" s="180"/>
      <c r="D160" s="181" t="s">
        <v>81</v>
      </c>
      <c r="E160" s="193" t="s">
        <v>322</v>
      </c>
      <c r="F160" s="193" t="s">
        <v>8040</v>
      </c>
      <c r="G160" s="180"/>
      <c r="H160" s="180"/>
      <c r="I160" s="183"/>
      <c r="J160" s="194">
        <f>BK160</f>
        <v>0</v>
      </c>
      <c r="K160" s="180"/>
      <c r="L160" s="185"/>
      <c r="M160" s="186"/>
      <c r="N160" s="187"/>
      <c r="O160" s="187"/>
      <c r="P160" s="188">
        <f>SUM(P161:P187)</f>
        <v>0</v>
      </c>
      <c r="Q160" s="187"/>
      <c r="R160" s="188">
        <f>SUM(R161:R187)</f>
        <v>6.8362530000000001</v>
      </c>
      <c r="S160" s="187"/>
      <c r="T160" s="189">
        <f>SUM(T161:T187)</f>
        <v>0</v>
      </c>
      <c r="AR160" s="190" t="s">
        <v>89</v>
      </c>
      <c r="AT160" s="191" t="s">
        <v>81</v>
      </c>
      <c r="AU160" s="191" t="s">
        <v>89</v>
      </c>
      <c r="AY160" s="190" t="s">
        <v>262</v>
      </c>
      <c r="BK160" s="192">
        <f>SUM(BK161:BK187)</f>
        <v>0</v>
      </c>
    </row>
    <row r="161" spans="1:65" s="2" customFormat="1" ht="16.5" customHeight="1">
      <c r="A161" s="37"/>
      <c r="B161" s="38"/>
      <c r="C161" s="195" t="s">
        <v>8</v>
      </c>
      <c r="D161" s="195" t="s">
        <v>264</v>
      </c>
      <c r="E161" s="196" t="s">
        <v>8041</v>
      </c>
      <c r="F161" s="197" t="s">
        <v>8042</v>
      </c>
      <c r="G161" s="198" t="s">
        <v>342</v>
      </c>
      <c r="H161" s="199">
        <v>8.85</v>
      </c>
      <c r="I161" s="200"/>
      <c r="J161" s="201">
        <f>ROUND(I161*H161,2)</f>
        <v>0</v>
      </c>
      <c r="K161" s="197" t="s">
        <v>268</v>
      </c>
      <c r="L161" s="42"/>
      <c r="M161" s="202" t="s">
        <v>44</v>
      </c>
      <c r="N161" s="203" t="s">
        <v>53</v>
      </c>
      <c r="O161" s="67"/>
      <c r="P161" s="204">
        <f>O161*H161</f>
        <v>0</v>
      </c>
      <c r="Q161" s="204">
        <v>0.41399999999999998</v>
      </c>
      <c r="R161" s="204">
        <f>Q161*H161</f>
        <v>3.6638999999999995</v>
      </c>
      <c r="S161" s="204">
        <v>0</v>
      </c>
      <c r="T161" s="205">
        <f>S161*H161</f>
        <v>0</v>
      </c>
      <c r="U161" s="37"/>
      <c r="V161" s="37"/>
      <c r="W161" s="37"/>
      <c r="X161" s="37"/>
      <c r="Y161" s="37"/>
      <c r="Z161" s="37"/>
      <c r="AA161" s="37"/>
      <c r="AB161" s="37"/>
      <c r="AC161" s="37"/>
      <c r="AD161" s="37"/>
      <c r="AE161" s="37"/>
      <c r="AR161" s="206" t="s">
        <v>104</v>
      </c>
      <c r="AT161" s="206" t="s">
        <v>264</v>
      </c>
      <c r="AU161" s="206" t="s">
        <v>91</v>
      </c>
      <c r="AY161" s="19" t="s">
        <v>262</v>
      </c>
      <c r="BE161" s="207">
        <f>IF(N161="základní",J161,0)</f>
        <v>0</v>
      </c>
      <c r="BF161" s="207">
        <f>IF(N161="snížená",J161,0)</f>
        <v>0</v>
      </c>
      <c r="BG161" s="207">
        <f>IF(N161="zákl. přenesená",J161,0)</f>
        <v>0</v>
      </c>
      <c r="BH161" s="207">
        <f>IF(N161="sníž. přenesená",J161,0)</f>
        <v>0</v>
      </c>
      <c r="BI161" s="207">
        <f>IF(N161="nulová",J161,0)</f>
        <v>0</v>
      </c>
      <c r="BJ161" s="19" t="s">
        <v>89</v>
      </c>
      <c r="BK161" s="207">
        <f>ROUND(I161*H161,2)</f>
        <v>0</v>
      </c>
      <c r="BL161" s="19" t="s">
        <v>104</v>
      </c>
      <c r="BM161" s="206" t="s">
        <v>638</v>
      </c>
    </row>
    <row r="162" spans="1:65" s="15" customFormat="1" ht="10">
      <c r="B162" s="233"/>
      <c r="C162" s="234"/>
      <c r="D162" s="208" t="s">
        <v>272</v>
      </c>
      <c r="E162" s="235" t="s">
        <v>44</v>
      </c>
      <c r="F162" s="236" t="s">
        <v>8043</v>
      </c>
      <c r="G162" s="234"/>
      <c r="H162" s="237">
        <v>6.6</v>
      </c>
      <c r="I162" s="238"/>
      <c r="J162" s="234"/>
      <c r="K162" s="234"/>
      <c r="L162" s="239"/>
      <c r="M162" s="240"/>
      <c r="N162" s="241"/>
      <c r="O162" s="241"/>
      <c r="P162" s="241"/>
      <c r="Q162" s="241"/>
      <c r="R162" s="241"/>
      <c r="S162" s="241"/>
      <c r="T162" s="242"/>
      <c r="AT162" s="243" t="s">
        <v>272</v>
      </c>
      <c r="AU162" s="243" t="s">
        <v>91</v>
      </c>
      <c r="AV162" s="15" t="s">
        <v>91</v>
      </c>
      <c r="AW162" s="15" t="s">
        <v>38</v>
      </c>
      <c r="AX162" s="15" t="s">
        <v>82</v>
      </c>
      <c r="AY162" s="243" t="s">
        <v>262</v>
      </c>
    </row>
    <row r="163" spans="1:65" s="15" customFormat="1" ht="10">
      <c r="B163" s="233"/>
      <c r="C163" s="234"/>
      <c r="D163" s="208" t="s">
        <v>272</v>
      </c>
      <c r="E163" s="235" t="s">
        <v>44</v>
      </c>
      <c r="F163" s="236" t="s">
        <v>8044</v>
      </c>
      <c r="G163" s="234"/>
      <c r="H163" s="237">
        <v>2.25</v>
      </c>
      <c r="I163" s="238"/>
      <c r="J163" s="234"/>
      <c r="K163" s="234"/>
      <c r="L163" s="239"/>
      <c r="M163" s="240"/>
      <c r="N163" s="241"/>
      <c r="O163" s="241"/>
      <c r="P163" s="241"/>
      <c r="Q163" s="241"/>
      <c r="R163" s="241"/>
      <c r="S163" s="241"/>
      <c r="T163" s="242"/>
      <c r="AT163" s="243" t="s">
        <v>272</v>
      </c>
      <c r="AU163" s="243" t="s">
        <v>91</v>
      </c>
      <c r="AV163" s="15" t="s">
        <v>91</v>
      </c>
      <c r="AW163" s="15" t="s">
        <v>38</v>
      </c>
      <c r="AX163" s="15" t="s">
        <v>82</v>
      </c>
      <c r="AY163" s="243" t="s">
        <v>262</v>
      </c>
    </row>
    <row r="164" spans="1:65" s="16" customFormat="1" ht="10">
      <c r="B164" s="244"/>
      <c r="C164" s="245"/>
      <c r="D164" s="208" t="s">
        <v>272</v>
      </c>
      <c r="E164" s="246" t="s">
        <v>44</v>
      </c>
      <c r="F164" s="247" t="s">
        <v>291</v>
      </c>
      <c r="G164" s="245"/>
      <c r="H164" s="248">
        <v>8.85</v>
      </c>
      <c r="I164" s="249"/>
      <c r="J164" s="245"/>
      <c r="K164" s="245"/>
      <c r="L164" s="250"/>
      <c r="M164" s="251"/>
      <c r="N164" s="252"/>
      <c r="O164" s="252"/>
      <c r="P164" s="252"/>
      <c r="Q164" s="252"/>
      <c r="R164" s="252"/>
      <c r="S164" s="252"/>
      <c r="T164" s="253"/>
      <c r="AT164" s="254" t="s">
        <v>272</v>
      </c>
      <c r="AU164" s="254" t="s">
        <v>91</v>
      </c>
      <c r="AV164" s="16" t="s">
        <v>104</v>
      </c>
      <c r="AW164" s="16" t="s">
        <v>38</v>
      </c>
      <c r="AX164" s="16" t="s">
        <v>89</v>
      </c>
      <c r="AY164" s="254" t="s">
        <v>262</v>
      </c>
    </row>
    <row r="165" spans="1:65" s="2" customFormat="1" ht="21.75" customHeight="1">
      <c r="A165" s="37"/>
      <c r="B165" s="38"/>
      <c r="C165" s="195" t="s">
        <v>442</v>
      </c>
      <c r="D165" s="195" t="s">
        <v>264</v>
      </c>
      <c r="E165" s="196" t="s">
        <v>8045</v>
      </c>
      <c r="F165" s="197" t="s">
        <v>8046</v>
      </c>
      <c r="G165" s="198" t="s">
        <v>342</v>
      </c>
      <c r="H165" s="199">
        <v>8.85</v>
      </c>
      <c r="I165" s="200"/>
      <c r="J165" s="201">
        <f>ROUND(I165*H165,2)</f>
        <v>0</v>
      </c>
      <c r="K165" s="197" t="s">
        <v>268</v>
      </c>
      <c r="L165" s="42"/>
      <c r="M165" s="202" t="s">
        <v>44</v>
      </c>
      <c r="N165" s="203" t="s">
        <v>53</v>
      </c>
      <c r="O165" s="67"/>
      <c r="P165" s="204">
        <f>O165*H165</f>
        <v>0</v>
      </c>
      <c r="Q165" s="204">
        <v>0.21099999999999999</v>
      </c>
      <c r="R165" s="204">
        <f>Q165*H165</f>
        <v>1.8673499999999998</v>
      </c>
      <c r="S165" s="204">
        <v>0</v>
      </c>
      <c r="T165" s="205">
        <f>S165*H165</f>
        <v>0</v>
      </c>
      <c r="U165" s="37"/>
      <c r="V165" s="37"/>
      <c r="W165" s="37"/>
      <c r="X165" s="37"/>
      <c r="Y165" s="37"/>
      <c r="Z165" s="37"/>
      <c r="AA165" s="37"/>
      <c r="AB165" s="37"/>
      <c r="AC165" s="37"/>
      <c r="AD165" s="37"/>
      <c r="AE165" s="37"/>
      <c r="AR165" s="206" t="s">
        <v>104</v>
      </c>
      <c r="AT165" s="206" t="s">
        <v>264</v>
      </c>
      <c r="AU165" s="206" t="s">
        <v>91</v>
      </c>
      <c r="AY165" s="19" t="s">
        <v>262</v>
      </c>
      <c r="BE165" s="207">
        <f>IF(N165="základní",J165,0)</f>
        <v>0</v>
      </c>
      <c r="BF165" s="207">
        <f>IF(N165="snížená",J165,0)</f>
        <v>0</v>
      </c>
      <c r="BG165" s="207">
        <f>IF(N165="zákl. přenesená",J165,0)</f>
        <v>0</v>
      </c>
      <c r="BH165" s="207">
        <f>IF(N165="sníž. přenesená",J165,0)</f>
        <v>0</v>
      </c>
      <c r="BI165" s="207">
        <f>IF(N165="nulová",J165,0)</f>
        <v>0</v>
      </c>
      <c r="BJ165" s="19" t="s">
        <v>89</v>
      </c>
      <c r="BK165" s="207">
        <f>ROUND(I165*H165,2)</f>
        <v>0</v>
      </c>
      <c r="BL165" s="19" t="s">
        <v>104</v>
      </c>
      <c r="BM165" s="206" t="s">
        <v>657</v>
      </c>
    </row>
    <row r="166" spans="1:65" s="2" customFormat="1" ht="45">
      <c r="A166" s="37"/>
      <c r="B166" s="38"/>
      <c r="C166" s="39"/>
      <c r="D166" s="208" t="s">
        <v>270</v>
      </c>
      <c r="E166" s="39"/>
      <c r="F166" s="209" t="s">
        <v>7853</v>
      </c>
      <c r="G166" s="39"/>
      <c r="H166" s="39"/>
      <c r="I166" s="118"/>
      <c r="J166" s="39"/>
      <c r="K166" s="39"/>
      <c r="L166" s="42"/>
      <c r="M166" s="210"/>
      <c r="N166" s="211"/>
      <c r="O166" s="67"/>
      <c r="P166" s="67"/>
      <c r="Q166" s="67"/>
      <c r="R166" s="67"/>
      <c r="S166" s="67"/>
      <c r="T166" s="68"/>
      <c r="U166" s="37"/>
      <c r="V166" s="37"/>
      <c r="W166" s="37"/>
      <c r="X166" s="37"/>
      <c r="Y166" s="37"/>
      <c r="Z166" s="37"/>
      <c r="AA166" s="37"/>
      <c r="AB166" s="37"/>
      <c r="AC166" s="37"/>
      <c r="AD166" s="37"/>
      <c r="AE166" s="37"/>
      <c r="AT166" s="19" t="s">
        <v>270</v>
      </c>
      <c r="AU166" s="19" t="s">
        <v>91</v>
      </c>
    </row>
    <row r="167" spans="1:65" s="15" customFormat="1" ht="10">
      <c r="B167" s="233"/>
      <c r="C167" s="234"/>
      <c r="D167" s="208" t="s">
        <v>272</v>
      </c>
      <c r="E167" s="235" t="s">
        <v>44</v>
      </c>
      <c r="F167" s="236" t="s">
        <v>8043</v>
      </c>
      <c r="G167" s="234"/>
      <c r="H167" s="237">
        <v>6.6</v>
      </c>
      <c r="I167" s="238"/>
      <c r="J167" s="234"/>
      <c r="K167" s="234"/>
      <c r="L167" s="239"/>
      <c r="M167" s="240"/>
      <c r="N167" s="241"/>
      <c r="O167" s="241"/>
      <c r="P167" s="241"/>
      <c r="Q167" s="241"/>
      <c r="R167" s="241"/>
      <c r="S167" s="241"/>
      <c r="T167" s="242"/>
      <c r="AT167" s="243" t="s">
        <v>272</v>
      </c>
      <c r="AU167" s="243" t="s">
        <v>91</v>
      </c>
      <c r="AV167" s="15" t="s">
        <v>91</v>
      </c>
      <c r="AW167" s="15" t="s">
        <v>38</v>
      </c>
      <c r="AX167" s="15" t="s">
        <v>82</v>
      </c>
      <c r="AY167" s="243" t="s">
        <v>262</v>
      </c>
    </row>
    <row r="168" spans="1:65" s="15" customFormat="1" ht="10">
      <c r="B168" s="233"/>
      <c r="C168" s="234"/>
      <c r="D168" s="208" t="s">
        <v>272</v>
      </c>
      <c r="E168" s="235" t="s">
        <v>44</v>
      </c>
      <c r="F168" s="236" t="s">
        <v>8044</v>
      </c>
      <c r="G168" s="234"/>
      <c r="H168" s="237">
        <v>2.25</v>
      </c>
      <c r="I168" s="238"/>
      <c r="J168" s="234"/>
      <c r="K168" s="234"/>
      <c r="L168" s="239"/>
      <c r="M168" s="240"/>
      <c r="N168" s="241"/>
      <c r="O168" s="241"/>
      <c r="P168" s="241"/>
      <c r="Q168" s="241"/>
      <c r="R168" s="241"/>
      <c r="S168" s="241"/>
      <c r="T168" s="242"/>
      <c r="AT168" s="243" t="s">
        <v>272</v>
      </c>
      <c r="AU168" s="243" t="s">
        <v>91</v>
      </c>
      <c r="AV168" s="15" t="s">
        <v>91</v>
      </c>
      <c r="AW168" s="15" t="s">
        <v>38</v>
      </c>
      <c r="AX168" s="15" t="s">
        <v>82</v>
      </c>
      <c r="AY168" s="243" t="s">
        <v>262</v>
      </c>
    </row>
    <row r="169" spans="1:65" s="16" customFormat="1" ht="10">
      <c r="B169" s="244"/>
      <c r="C169" s="245"/>
      <c r="D169" s="208" t="s">
        <v>272</v>
      </c>
      <c r="E169" s="246" t="s">
        <v>44</v>
      </c>
      <c r="F169" s="247" t="s">
        <v>291</v>
      </c>
      <c r="G169" s="245"/>
      <c r="H169" s="248">
        <v>8.85</v>
      </c>
      <c r="I169" s="249"/>
      <c r="J169" s="245"/>
      <c r="K169" s="245"/>
      <c r="L169" s="250"/>
      <c r="M169" s="251"/>
      <c r="N169" s="252"/>
      <c r="O169" s="252"/>
      <c r="P169" s="252"/>
      <c r="Q169" s="252"/>
      <c r="R169" s="252"/>
      <c r="S169" s="252"/>
      <c r="T169" s="253"/>
      <c r="AT169" s="254" t="s">
        <v>272</v>
      </c>
      <c r="AU169" s="254" t="s">
        <v>91</v>
      </c>
      <c r="AV169" s="16" t="s">
        <v>104</v>
      </c>
      <c r="AW169" s="16" t="s">
        <v>38</v>
      </c>
      <c r="AX169" s="16" t="s">
        <v>89</v>
      </c>
      <c r="AY169" s="254" t="s">
        <v>262</v>
      </c>
    </row>
    <row r="170" spans="1:65" s="2" customFormat="1" ht="16.5" customHeight="1">
      <c r="A170" s="37"/>
      <c r="B170" s="38"/>
      <c r="C170" s="195" t="s">
        <v>453</v>
      </c>
      <c r="D170" s="195" t="s">
        <v>264</v>
      </c>
      <c r="E170" s="196" t="s">
        <v>8047</v>
      </c>
      <c r="F170" s="197" t="s">
        <v>8048</v>
      </c>
      <c r="G170" s="198" t="s">
        <v>342</v>
      </c>
      <c r="H170" s="199">
        <v>8.85</v>
      </c>
      <c r="I170" s="200"/>
      <c r="J170" s="201">
        <f>ROUND(I170*H170,2)</f>
        <v>0</v>
      </c>
      <c r="K170" s="197" t="s">
        <v>268</v>
      </c>
      <c r="L170" s="42"/>
      <c r="M170" s="202" t="s">
        <v>44</v>
      </c>
      <c r="N170" s="203" t="s">
        <v>53</v>
      </c>
      <c r="O170" s="67"/>
      <c r="P170" s="204">
        <f>O170*H170</f>
        <v>0</v>
      </c>
      <c r="Q170" s="204">
        <v>5.6100000000000004E-3</v>
      </c>
      <c r="R170" s="204">
        <f>Q170*H170</f>
        <v>4.9648499999999998E-2</v>
      </c>
      <c r="S170" s="204">
        <v>0</v>
      </c>
      <c r="T170" s="205">
        <f>S170*H170</f>
        <v>0</v>
      </c>
      <c r="U170" s="37"/>
      <c r="V170" s="37"/>
      <c r="W170" s="37"/>
      <c r="X170" s="37"/>
      <c r="Y170" s="37"/>
      <c r="Z170" s="37"/>
      <c r="AA170" s="37"/>
      <c r="AB170" s="37"/>
      <c r="AC170" s="37"/>
      <c r="AD170" s="37"/>
      <c r="AE170" s="37"/>
      <c r="AR170" s="206" t="s">
        <v>104</v>
      </c>
      <c r="AT170" s="206" t="s">
        <v>264</v>
      </c>
      <c r="AU170" s="206" t="s">
        <v>91</v>
      </c>
      <c r="AY170" s="19" t="s">
        <v>262</v>
      </c>
      <c r="BE170" s="207">
        <f>IF(N170="základní",J170,0)</f>
        <v>0</v>
      </c>
      <c r="BF170" s="207">
        <f>IF(N170="snížená",J170,0)</f>
        <v>0</v>
      </c>
      <c r="BG170" s="207">
        <f>IF(N170="zákl. přenesená",J170,0)</f>
        <v>0</v>
      </c>
      <c r="BH170" s="207">
        <f>IF(N170="sníž. přenesená",J170,0)</f>
        <v>0</v>
      </c>
      <c r="BI170" s="207">
        <f>IF(N170="nulová",J170,0)</f>
        <v>0</v>
      </c>
      <c r="BJ170" s="19" t="s">
        <v>89</v>
      </c>
      <c r="BK170" s="207">
        <f>ROUND(I170*H170,2)</f>
        <v>0</v>
      </c>
      <c r="BL170" s="19" t="s">
        <v>104</v>
      </c>
      <c r="BM170" s="206" t="s">
        <v>668</v>
      </c>
    </row>
    <row r="171" spans="1:65" s="15" customFormat="1" ht="10">
      <c r="B171" s="233"/>
      <c r="C171" s="234"/>
      <c r="D171" s="208" t="s">
        <v>272</v>
      </c>
      <c r="E171" s="235" t="s">
        <v>44</v>
      </c>
      <c r="F171" s="236" t="s">
        <v>8043</v>
      </c>
      <c r="G171" s="234"/>
      <c r="H171" s="237">
        <v>6.6</v>
      </c>
      <c r="I171" s="238"/>
      <c r="J171" s="234"/>
      <c r="K171" s="234"/>
      <c r="L171" s="239"/>
      <c r="M171" s="240"/>
      <c r="N171" s="241"/>
      <c r="O171" s="241"/>
      <c r="P171" s="241"/>
      <c r="Q171" s="241"/>
      <c r="R171" s="241"/>
      <c r="S171" s="241"/>
      <c r="T171" s="242"/>
      <c r="AT171" s="243" t="s">
        <v>272</v>
      </c>
      <c r="AU171" s="243" t="s">
        <v>91</v>
      </c>
      <c r="AV171" s="15" t="s">
        <v>91</v>
      </c>
      <c r="AW171" s="15" t="s">
        <v>38</v>
      </c>
      <c r="AX171" s="15" t="s">
        <v>82</v>
      </c>
      <c r="AY171" s="243" t="s">
        <v>262</v>
      </c>
    </row>
    <row r="172" spans="1:65" s="15" customFormat="1" ht="10">
      <c r="B172" s="233"/>
      <c r="C172" s="234"/>
      <c r="D172" s="208" t="s">
        <v>272</v>
      </c>
      <c r="E172" s="235" t="s">
        <v>44</v>
      </c>
      <c r="F172" s="236" t="s">
        <v>8044</v>
      </c>
      <c r="G172" s="234"/>
      <c r="H172" s="237">
        <v>2.25</v>
      </c>
      <c r="I172" s="238"/>
      <c r="J172" s="234"/>
      <c r="K172" s="234"/>
      <c r="L172" s="239"/>
      <c r="M172" s="240"/>
      <c r="N172" s="241"/>
      <c r="O172" s="241"/>
      <c r="P172" s="241"/>
      <c r="Q172" s="241"/>
      <c r="R172" s="241"/>
      <c r="S172" s="241"/>
      <c r="T172" s="242"/>
      <c r="AT172" s="243" t="s">
        <v>272</v>
      </c>
      <c r="AU172" s="243" t="s">
        <v>91</v>
      </c>
      <c r="AV172" s="15" t="s">
        <v>91</v>
      </c>
      <c r="AW172" s="15" t="s">
        <v>38</v>
      </c>
      <c r="AX172" s="15" t="s">
        <v>82</v>
      </c>
      <c r="AY172" s="243" t="s">
        <v>262</v>
      </c>
    </row>
    <row r="173" spans="1:65" s="16" customFormat="1" ht="10">
      <c r="B173" s="244"/>
      <c r="C173" s="245"/>
      <c r="D173" s="208" t="s">
        <v>272</v>
      </c>
      <c r="E173" s="246" t="s">
        <v>44</v>
      </c>
      <c r="F173" s="247" t="s">
        <v>291</v>
      </c>
      <c r="G173" s="245"/>
      <c r="H173" s="248">
        <v>8.85</v>
      </c>
      <c r="I173" s="249"/>
      <c r="J173" s="245"/>
      <c r="K173" s="245"/>
      <c r="L173" s="250"/>
      <c r="M173" s="251"/>
      <c r="N173" s="252"/>
      <c r="O173" s="252"/>
      <c r="P173" s="252"/>
      <c r="Q173" s="252"/>
      <c r="R173" s="252"/>
      <c r="S173" s="252"/>
      <c r="T173" s="253"/>
      <c r="AT173" s="254" t="s">
        <v>272</v>
      </c>
      <c r="AU173" s="254" t="s">
        <v>91</v>
      </c>
      <c r="AV173" s="16" t="s">
        <v>104</v>
      </c>
      <c r="AW173" s="16" t="s">
        <v>38</v>
      </c>
      <c r="AX173" s="16" t="s">
        <v>89</v>
      </c>
      <c r="AY173" s="254" t="s">
        <v>262</v>
      </c>
    </row>
    <row r="174" spans="1:65" s="2" customFormat="1" ht="16.5" customHeight="1">
      <c r="A174" s="37"/>
      <c r="B174" s="38"/>
      <c r="C174" s="195" t="s">
        <v>463</v>
      </c>
      <c r="D174" s="195" t="s">
        <v>264</v>
      </c>
      <c r="E174" s="196" t="s">
        <v>7854</v>
      </c>
      <c r="F174" s="197" t="s">
        <v>7855</v>
      </c>
      <c r="G174" s="198" t="s">
        <v>342</v>
      </c>
      <c r="H174" s="199">
        <v>8.85</v>
      </c>
      <c r="I174" s="200"/>
      <c r="J174" s="201">
        <f>ROUND(I174*H174,2)</f>
        <v>0</v>
      </c>
      <c r="K174" s="197" t="s">
        <v>268</v>
      </c>
      <c r="L174" s="42"/>
      <c r="M174" s="202" t="s">
        <v>44</v>
      </c>
      <c r="N174" s="203" t="s">
        <v>53</v>
      </c>
      <c r="O174" s="67"/>
      <c r="P174" s="204">
        <f>O174*H174</f>
        <v>0</v>
      </c>
      <c r="Q174" s="204">
        <v>3.1E-4</v>
      </c>
      <c r="R174" s="204">
        <f>Q174*H174</f>
        <v>2.7434999999999998E-3</v>
      </c>
      <c r="S174" s="204">
        <v>0</v>
      </c>
      <c r="T174" s="205">
        <f>S174*H174</f>
        <v>0</v>
      </c>
      <c r="U174" s="37"/>
      <c r="V174" s="37"/>
      <c r="W174" s="37"/>
      <c r="X174" s="37"/>
      <c r="Y174" s="37"/>
      <c r="Z174" s="37"/>
      <c r="AA174" s="37"/>
      <c r="AB174" s="37"/>
      <c r="AC174" s="37"/>
      <c r="AD174" s="37"/>
      <c r="AE174" s="37"/>
      <c r="AR174" s="206" t="s">
        <v>104</v>
      </c>
      <c r="AT174" s="206" t="s">
        <v>264</v>
      </c>
      <c r="AU174" s="206" t="s">
        <v>91</v>
      </c>
      <c r="AY174" s="19" t="s">
        <v>262</v>
      </c>
      <c r="BE174" s="207">
        <f>IF(N174="základní",J174,0)</f>
        <v>0</v>
      </c>
      <c r="BF174" s="207">
        <f>IF(N174="snížená",J174,0)</f>
        <v>0</v>
      </c>
      <c r="BG174" s="207">
        <f>IF(N174="zákl. přenesená",J174,0)</f>
        <v>0</v>
      </c>
      <c r="BH174" s="207">
        <f>IF(N174="sníž. přenesená",J174,0)</f>
        <v>0</v>
      </c>
      <c r="BI174" s="207">
        <f>IF(N174="nulová",J174,0)</f>
        <v>0</v>
      </c>
      <c r="BJ174" s="19" t="s">
        <v>89</v>
      </c>
      <c r="BK174" s="207">
        <f>ROUND(I174*H174,2)</f>
        <v>0</v>
      </c>
      <c r="BL174" s="19" t="s">
        <v>104</v>
      </c>
      <c r="BM174" s="206" t="s">
        <v>708</v>
      </c>
    </row>
    <row r="175" spans="1:65" s="15" customFormat="1" ht="10">
      <c r="B175" s="233"/>
      <c r="C175" s="234"/>
      <c r="D175" s="208" t="s">
        <v>272</v>
      </c>
      <c r="E175" s="235" t="s">
        <v>44</v>
      </c>
      <c r="F175" s="236" t="s">
        <v>8043</v>
      </c>
      <c r="G175" s="234"/>
      <c r="H175" s="237">
        <v>6.6</v>
      </c>
      <c r="I175" s="238"/>
      <c r="J175" s="234"/>
      <c r="K175" s="234"/>
      <c r="L175" s="239"/>
      <c r="M175" s="240"/>
      <c r="N175" s="241"/>
      <c r="O175" s="241"/>
      <c r="P175" s="241"/>
      <c r="Q175" s="241"/>
      <c r="R175" s="241"/>
      <c r="S175" s="241"/>
      <c r="T175" s="242"/>
      <c r="AT175" s="243" t="s">
        <v>272</v>
      </c>
      <c r="AU175" s="243" t="s">
        <v>91</v>
      </c>
      <c r="AV175" s="15" t="s">
        <v>91</v>
      </c>
      <c r="AW175" s="15" t="s">
        <v>38</v>
      </c>
      <c r="AX175" s="15" t="s">
        <v>82</v>
      </c>
      <c r="AY175" s="243" t="s">
        <v>262</v>
      </c>
    </row>
    <row r="176" spans="1:65" s="15" customFormat="1" ht="10">
      <c r="B176" s="233"/>
      <c r="C176" s="234"/>
      <c r="D176" s="208" t="s">
        <v>272</v>
      </c>
      <c r="E176" s="235" t="s">
        <v>44</v>
      </c>
      <c r="F176" s="236" t="s">
        <v>8044</v>
      </c>
      <c r="G176" s="234"/>
      <c r="H176" s="237">
        <v>2.25</v>
      </c>
      <c r="I176" s="238"/>
      <c r="J176" s="234"/>
      <c r="K176" s="234"/>
      <c r="L176" s="239"/>
      <c r="M176" s="240"/>
      <c r="N176" s="241"/>
      <c r="O176" s="241"/>
      <c r="P176" s="241"/>
      <c r="Q176" s="241"/>
      <c r="R176" s="241"/>
      <c r="S176" s="241"/>
      <c r="T176" s="242"/>
      <c r="AT176" s="243" t="s">
        <v>272</v>
      </c>
      <c r="AU176" s="243" t="s">
        <v>91</v>
      </c>
      <c r="AV176" s="15" t="s">
        <v>91</v>
      </c>
      <c r="AW176" s="15" t="s">
        <v>38</v>
      </c>
      <c r="AX176" s="15" t="s">
        <v>82</v>
      </c>
      <c r="AY176" s="243" t="s">
        <v>262</v>
      </c>
    </row>
    <row r="177" spans="1:65" s="16" customFormat="1" ht="10">
      <c r="B177" s="244"/>
      <c r="C177" s="245"/>
      <c r="D177" s="208" t="s">
        <v>272</v>
      </c>
      <c r="E177" s="246" t="s">
        <v>44</v>
      </c>
      <c r="F177" s="247" t="s">
        <v>291</v>
      </c>
      <c r="G177" s="245"/>
      <c r="H177" s="248">
        <v>8.85</v>
      </c>
      <c r="I177" s="249"/>
      <c r="J177" s="245"/>
      <c r="K177" s="245"/>
      <c r="L177" s="250"/>
      <c r="M177" s="251"/>
      <c r="N177" s="252"/>
      <c r="O177" s="252"/>
      <c r="P177" s="252"/>
      <c r="Q177" s="252"/>
      <c r="R177" s="252"/>
      <c r="S177" s="252"/>
      <c r="T177" s="253"/>
      <c r="AT177" s="254" t="s">
        <v>272</v>
      </c>
      <c r="AU177" s="254" t="s">
        <v>91</v>
      </c>
      <c r="AV177" s="16" t="s">
        <v>104</v>
      </c>
      <c r="AW177" s="16" t="s">
        <v>38</v>
      </c>
      <c r="AX177" s="16" t="s">
        <v>89</v>
      </c>
      <c r="AY177" s="254" t="s">
        <v>262</v>
      </c>
    </row>
    <row r="178" spans="1:65" s="2" customFormat="1" ht="21.75" customHeight="1">
      <c r="A178" s="37"/>
      <c r="B178" s="38"/>
      <c r="C178" s="195" t="s">
        <v>467</v>
      </c>
      <c r="D178" s="195" t="s">
        <v>264</v>
      </c>
      <c r="E178" s="196" t="s">
        <v>8049</v>
      </c>
      <c r="F178" s="197" t="s">
        <v>8050</v>
      </c>
      <c r="G178" s="198" t="s">
        <v>342</v>
      </c>
      <c r="H178" s="199">
        <v>8.85</v>
      </c>
      <c r="I178" s="200"/>
      <c r="J178" s="201">
        <f>ROUND(I178*H178,2)</f>
        <v>0</v>
      </c>
      <c r="K178" s="197" t="s">
        <v>268</v>
      </c>
      <c r="L178" s="42"/>
      <c r="M178" s="202" t="s">
        <v>44</v>
      </c>
      <c r="N178" s="203" t="s">
        <v>53</v>
      </c>
      <c r="O178" s="67"/>
      <c r="P178" s="204">
        <f>O178*H178</f>
        <v>0</v>
      </c>
      <c r="Q178" s="204">
        <v>0.12966</v>
      </c>
      <c r="R178" s="204">
        <f>Q178*H178</f>
        <v>1.147491</v>
      </c>
      <c r="S178" s="204">
        <v>0</v>
      </c>
      <c r="T178" s="205">
        <f>S178*H178</f>
        <v>0</v>
      </c>
      <c r="U178" s="37"/>
      <c r="V178" s="37"/>
      <c r="W178" s="37"/>
      <c r="X178" s="37"/>
      <c r="Y178" s="37"/>
      <c r="Z178" s="37"/>
      <c r="AA178" s="37"/>
      <c r="AB178" s="37"/>
      <c r="AC178" s="37"/>
      <c r="AD178" s="37"/>
      <c r="AE178" s="37"/>
      <c r="AR178" s="206" t="s">
        <v>104</v>
      </c>
      <c r="AT178" s="206" t="s">
        <v>264</v>
      </c>
      <c r="AU178" s="206" t="s">
        <v>91</v>
      </c>
      <c r="AY178" s="19" t="s">
        <v>262</v>
      </c>
      <c r="BE178" s="207">
        <f>IF(N178="základní",J178,0)</f>
        <v>0</v>
      </c>
      <c r="BF178" s="207">
        <f>IF(N178="snížená",J178,0)</f>
        <v>0</v>
      </c>
      <c r="BG178" s="207">
        <f>IF(N178="zákl. přenesená",J178,0)</f>
        <v>0</v>
      </c>
      <c r="BH178" s="207">
        <f>IF(N178="sníž. přenesená",J178,0)</f>
        <v>0</v>
      </c>
      <c r="BI178" s="207">
        <f>IF(N178="nulová",J178,0)</f>
        <v>0</v>
      </c>
      <c r="BJ178" s="19" t="s">
        <v>89</v>
      </c>
      <c r="BK178" s="207">
        <f>ROUND(I178*H178,2)</f>
        <v>0</v>
      </c>
      <c r="BL178" s="19" t="s">
        <v>104</v>
      </c>
      <c r="BM178" s="206" t="s">
        <v>718</v>
      </c>
    </row>
    <row r="179" spans="1:65" s="2" customFormat="1" ht="45">
      <c r="A179" s="37"/>
      <c r="B179" s="38"/>
      <c r="C179" s="39"/>
      <c r="D179" s="208" t="s">
        <v>270</v>
      </c>
      <c r="E179" s="39"/>
      <c r="F179" s="209" t="s">
        <v>7860</v>
      </c>
      <c r="G179" s="39"/>
      <c r="H179" s="39"/>
      <c r="I179" s="118"/>
      <c r="J179" s="39"/>
      <c r="K179" s="39"/>
      <c r="L179" s="42"/>
      <c r="M179" s="210"/>
      <c r="N179" s="211"/>
      <c r="O179" s="67"/>
      <c r="P179" s="67"/>
      <c r="Q179" s="67"/>
      <c r="R179" s="67"/>
      <c r="S179" s="67"/>
      <c r="T179" s="68"/>
      <c r="U179" s="37"/>
      <c r="V179" s="37"/>
      <c r="W179" s="37"/>
      <c r="X179" s="37"/>
      <c r="Y179" s="37"/>
      <c r="Z179" s="37"/>
      <c r="AA179" s="37"/>
      <c r="AB179" s="37"/>
      <c r="AC179" s="37"/>
      <c r="AD179" s="37"/>
      <c r="AE179" s="37"/>
      <c r="AT179" s="19" t="s">
        <v>270</v>
      </c>
      <c r="AU179" s="19" t="s">
        <v>91</v>
      </c>
    </row>
    <row r="180" spans="1:65" s="15" customFormat="1" ht="10">
      <c r="B180" s="233"/>
      <c r="C180" s="234"/>
      <c r="D180" s="208" t="s">
        <v>272</v>
      </c>
      <c r="E180" s="235" t="s">
        <v>44</v>
      </c>
      <c r="F180" s="236" t="s">
        <v>8043</v>
      </c>
      <c r="G180" s="234"/>
      <c r="H180" s="237">
        <v>6.6</v>
      </c>
      <c r="I180" s="238"/>
      <c r="J180" s="234"/>
      <c r="K180" s="234"/>
      <c r="L180" s="239"/>
      <c r="M180" s="240"/>
      <c r="N180" s="241"/>
      <c r="O180" s="241"/>
      <c r="P180" s="241"/>
      <c r="Q180" s="241"/>
      <c r="R180" s="241"/>
      <c r="S180" s="241"/>
      <c r="T180" s="242"/>
      <c r="AT180" s="243" t="s">
        <v>272</v>
      </c>
      <c r="AU180" s="243" t="s">
        <v>91</v>
      </c>
      <c r="AV180" s="15" t="s">
        <v>91</v>
      </c>
      <c r="AW180" s="15" t="s">
        <v>38</v>
      </c>
      <c r="AX180" s="15" t="s">
        <v>82</v>
      </c>
      <c r="AY180" s="243" t="s">
        <v>262</v>
      </c>
    </row>
    <row r="181" spans="1:65" s="15" customFormat="1" ht="10">
      <c r="B181" s="233"/>
      <c r="C181" s="234"/>
      <c r="D181" s="208" t="s">
        <v>272</v>
      </c>
      <c r="E181" s="235" t="s">
        <v>44</v>
      </c>
      <c r="F181" s="236" t="s">
        <v>8044</v>
      </c>
      <c r="G181" s="234"/>
      <c r="H181" s="237">
        <v>2.25</v>
      </c>
      <c r="I181" s="238"/>
      <c r="J181" s="234"/>
      <c r="K181" s="234"/>
      <c r="L181" s="239"/>
      <c r="M181" s="240"/>
      <c r="N181" s="241"/>
      <c r="O181" s="241"/>
      <c r="P181" s="241"/>
      <c r="Q181" s="241"/>
      <c r="R181" s="241"/>
      <c r="S181" s="241"/>
      <c r="T181" s="242"/>
      <c r="AT181" s="243" t="s">
        <v>272</v>
      </c>
      <c r="AU181" s="243" t="s">
        <v>91</v>
      </c>
      <c r="AV181" s="15" t="s">
        <v>91</v>
      </c>
      <c r="AW181" s="15" t="s">
        <v>38</v>
      </c>
      <c r="AX181" s="15" t="s">
        <v>82</v>
      </c>
      <c r="AY181" s="243" t="s">
        <v>262</v>
      </c>
    </row>
    <row r="182" spans="1:65" s="16" customFormat="1" ht="10">
      <c r="B182" s="244"/>
      <c r="C182" s="245"/>
      <c r="D182" s="208" t="s">
        <v>272</v>
      </c>
      <c r="E182" s="246" t="s">
        <v>44</v>
      </c>
      <c r="F182" s="247" t="s">
        <v>291</v>
      </c>
      <c r="G182" s="245"/>
      <c r="H182" s="248">
        <v>8.85</v>
      </c>
      <c r="I182" s="249"/>
      <c r="J182" s="245"/>
      <c r="K182" s="245"/>
      <c r="L182" s="250"/>
      <c r="M182" s="251"/>
      <c r="N182" s="252"/>
      <c r="O182" s="252"/>
      <c r="P182" s="252"/>
      <c r="Q182" s="252"/>
      <c r="R182" s="252"/>
      <c r="S182" s="252"/>
      <c r="T182" s="253"/>
      <c r="AT182" s="254" t="s">
        <v>272</v>
      </c>
      <c r="AU182" s="254" t="s">
        <v>91</v>
      </c>
      <c r="AV182" s="16" t="s">
        <v>104</v>
      </c>
      <c r="AW182" s="16" t="s">
        <v>38</v>
      </c>
      <c r="AX182" s="16" t="s">
        <v>89</v>
      </c>
      <c r="AY182" s="254" t="s">
        <v>262</v>
      </c>
    </row>
    <row r="183" spans="1:65" s="2" customFormat="1" ht="16.5" customHeight="1">
      <c r="A183" s="37"/>
      <c r="B183" s="38"/>
      <c r="C183" s="195" t="s">
        <v>475</v>
      </c>
      <c r="D183" s="195" t="s">
        <v>264</v>
      </c>
      <c r="E183" s="196" t="s">
        <v>8051</v>
      </c>
      <c r="F183" s="197" t="s">
        <v>8052</v>
      </c>
      <c r="G183" s="198" t="s">
        <v>590</v>
      </c>
      <c r="H183" s="199">
        <v>29.2</v>
      </c>
      <c r="I183" s="200"/>
      <c r="J183" s="201">
        <f>ROUND(I183*H183,2)</f>
        <v>0</v>
      </c>
      <c r="K183" s="197" t="s">
        <v>268</v>
      </c>
      <c r="L183" s="42"/>
      <c r="M183" s="202" t="s">
        <v>44</v>
      </c>
      <c r="N183" s="203" t="s">
        <v>53</v>
      </c>
      <c r="O183" s="67"/>
      <c r="P183" s="204">
        <f>O183*H183</f>
        <v>0</v>
      </c>
      <c r="Q183" s="204">
        <v>3.5999999999999999E-3</v>
      </c>
      <c r="R183" s="204">
        <f>Q183*H183</f>
        <v>0.10511999999999999</v>
      </c>
      <c r="S183" s="204">
        <v>0</v>
      </c>
      <c r="T183" s="205">
        <f>S183*H183</f>
        <v>0</v>
      </c>
      <c r="U183" s="37"/>
      <c r="V183" s="37"/>
      <c r="W183" s="37"/>
      <c r="X183" s="37"/>
      <c r="Y183" s="37"/>
      <c r="Z183" s="37"/>
      <c r="AA183" s="37"/>
      <c r="AB183" s="37"/>
      <c r="AC183" s="37"/>
      <c r="AD183" s="37"/>
      <c r="AE183" s="37"/>
      <c r="AR183" s="206" t="s">
        <v>104</v>
      </c>
      <c r="AT183" s="206" t="s">
        <v>264</v>
      </c>
      <c r="AU183" s="206" t="s">
        <v>91</v>
      </c>
      <c r="AY183" s="19" t="s">
        <v>262</v>
      </c>
      <c r="BE183" s="207">
        <f>IF(N183="základní",J183,0)</f>
        <v>0</v>
      </c>
      <c r="BF183" s="207">
        <f>IF(N183="snížená",J183,0)</f>
        <v>0</v>
      </c>
      <c r="BG183" s="207">
        <f>IF(N183="zákl. přenesená",J183,0)</f>
        <v>0</v>
      </c>
      <c r="BH183" s="207">
        <f>IF(N183="sníž. přenesená",J183,0)</f>
        <v>0</v>
      </c>
      <c r="BI183" s="207">
        <f>IF(N183="nulová",J183,0)</f>
        <v>0</v>
      </c>
      <c r="BJ183" s="19" t="s">
        <v>89</v>
      </c>
      <c r="BK183" s="207">
        <f>ROUND(I183*H183,2)</f>
        <v>0</v>
      </c>
      <c r="BL183" s="19" t="s">
        <v>104</v>
      </c>
      <c r="BM183" s="206" t="s">
        <v>733</v>
      </c>
    </row>
    <row r="184" spans="1:65" s="2" customFormat="1" ht="45">
      <c r="A184" s="37"/>
      <c r="B184" s="38"/>
      <c r="C184" s="39"/>
      <c r="D184" s="208" t="s">
        <v>270</v>
      </c>
      <c r="E184" s="39"/>
      <c r="F184" s="209" t="s">
        <v>8053</v>
      </c>
      <c r="G184" s="39"/>
      <c r="H184" s="39"/>
      <c r="I184" s="118"/>
      <c r="J184" s="39"/>
      <c r="K184" s="39"/>
      <c r="L184" s="42"/>
      <c r="M184" s="210"/>
      <c r="N184" s="211"/>
      <c r="O184" s="67"/>
      <c r="P184" s="67"/>
      <c r="Q184" s="67"/>
      <c r="R184" s="67"/>
      <c r="S184" s="67"/>
      <c r="T184" s="68"/>
      <c r="U184" s="37"/>
      <c r="V184" s="37"/>
      <c r="W184" s="37"/>
      <c r="X184" s="37"/>
      <c r="Y184" s="37"/>
      <c r="Z184" s="37"/>
      <c r="AA184" s="37"/>
      <c r="AB184" s="37"/>
      <c r="AC184" s="37"/>
      <c r="AD184" s="37"/>
      <c r="AE184" s="37"/>
      <c r="AT184" s="19" t="s">
        <v>270</v>
      </c>
      <c r="AU184" s="19" t="s">
        <v>91</v>
      </c>
    </row>
    <row r="185" spans="1:65" s="15" customFormat="1" ht="10">
      <c r="B185" s="233"/>
      <c r="C185" s="234"/>
      <c r="D185" s="208" t="s">
        <v>272</v>
      </c>
      <c r="E185" s="235" t="s">
        <v>44</v>
      </c>
      <c r="F185" s="236" t="s">
        <v>8054</v>
      </c>
      <c r="G185" s="234"/>
      <c r="H185" s="237">
        <v>23.2</v>
      </c>
      <c r="I185" s="238"/>
      <c r="J185" s="234"/>
      <c r="K185" s="234"/>
      <c r="L185" s="239"/>
      <c r="M185" s="240"/>
      <c r="N185" s="241"/>
      <c r="O185" s="241"/>
      <c r="P185" s="241"/>
      <c r="Q185" s="241"/>
      <c r="R185" s="241"/>
      <c r="S185" s="241"/>
      <c r="T185" s="242"/>
      <c r="AT185" s="243" t="s">
        <v>272</v>
      </c>
      <c r="AU185" s="243" t="s">
        <v>91</v>
      </c>
      <c r="AV185" s="15" t="s">
        <v>91</v>
      </c>
      <c r="AW185" s="15" t="s">
        <v>38</v>
      </c>
      <c r="AX185" s="15" t="s">
        <v>82</v>
      </c>
      <c r="AY185" s="243" t="s">
        <v>262</v>
      </c>
    </row>
    <row r="186" spans="1:65" s="15" customFormat="1" ht="10">
      <c r="B186" s="233"/>
      <c r="C186" s="234"/>
      <c r="D186" s="208" t="s">
        <v>272</v>
      </c>
      <c r="E186" s="235" t="s">
        <v>44</v>
      </c>
      <c r="F186" s="236" t="s">
        <v>8055</v>
      </c>
      <c r="G186" s="234"/>
      <c r="H186" s="237">
        <v>6</v>
      </c>
      <c r="I186" s="238"/>
      <c r="J186" s="234"/>
      <c r="K186" s="234"/>
      <c r="L186" s="239"/>
      <c r="M186" s="240"/>
      <c r="N186" s="241"/>
      <c r="O186" s="241"/>
      <c r="P186" s="241"/>
      <c r="Q186" s="241"/>
      <c r="R186" s="241"/>
      <c r="S186" s="241"/>
      <c r="T186" s="242"/>
      <c r="AT186" s="243" t="s">
        <v>272</v>
      </c>
      <c r="AU186" s="243" t="s">
        <v>91</v>
      </c>
      <c r="AV186" s="15" t="s">
        <v>91</v>
      </c>
      <c r="AW186" s="15" t="s">
        <v>38</v>
      </c>
      <c r="AX186" s="15" t="s">
        <v>82</v>
      </c>
      <c r="AY186" s="243" t="s">
        <v>262</v>
      </c>
    </row>
    <row r="187" spans="1:65" s="16" customFormat="1" ht="10">
      <c r="B187" s="244"/>
      <c r="C187" s="245"/>
      <c r="D187" s="208" t="s">
        <v>272</v>
      </c>
      <c r="E187" s="246" t="s">
        <v>44</v>
      </c>
      <c r="F187" s="247" t="s">
        <v>291</v>
      </c>
      <c r="G187" s="245"/>
      <c r="H187" s="248">
        <v>29.2</v>
      </c>
      <c r="I187" s="249"/>
      <c r="J187" s="245"/>
      <c r="K187" s="245"/>
      <c r="L187" s="250"/>
      <c r="M187" s="251"/>
      <c r="N187" s="252"/>
      <c r="O187" s="252"/>
      <c r="P187" s="252"/>
      <c r="Q187" s="252"/>
      <c r="R187" s="252"/>
      <c r="S187" s="252"/>
      <c r="T187" s="253"/>
      <c r="AT187" s="254" t="s">
        <v>272</v>
      </c>
      <c r="AU187" s="254" t="s">
        <v>91</v>
      </c>
      <c r="AV187" s="16" t="s">
        <v>104</v>
      </c>
      <c r="AW187" s="16" t="s">
        <v>38</v>
      </c>
      <c r="AX187" s="16" t="s">
        <v>89</v>
      </c>
      <c r="AY187" s="254" t="s">
        <v>262</v>
      </c>
    </row>
    <row r="188" spans="1:65" s="12" customFormat="1" ht="22.75" customHeight="1">
      <c r="B188" s="179"/>
      <c r="C188" s="180"/>
      <c r="D188" s="181" t="s">
        <v>81</v>
      </c>
      <c r="E188" s="193" t="s">
        <v>351</v>
      </c>
      <c r="F188" s="193" t="s">
        <v>1409</v>
      </c>
      <c r="G188" s="180"/>
      <c r="H188" s="180"/>
      <c r="I188" s="183"/>
      <c r="J188" s="194">
        <f>BK188</f>
        <v>0</v>
      </c>
      <c r="K188" s="180"/>
      <c r="L188" s="185"/>
      <c r="M188" s="186"/>
      <c r="N188" s="187"/>
      <c r="O188" s="187"/>
      <c r="P188" s="188">
        <f>SUM(P189:P198)</f>
        <v>0</v>
      </c>
      <c r="Q188" s="187"/>
      <c r="R188" s="188">
        <f>SUM(R189:R198)</f>
        <v>0</v>
      </c>
      <c r="S188" s="187"/>
      <c r="T188" s="189">
        <f>SUM(T189:T198)</f>
        <v>0</v>
      </c>
      <c r="AR188" s="190" t="s">
        <v>89</v>
      </c>
      <c r="AT188" s="191" t="s">
        <v>81</v>
      </c>
      <c r="AU188" s="191" t="s">
        <v>89</v>
      </c>
      <c r="AY188" s="190" t="s">
        <v>262</v>
      </c>
      <c r="BK188" s="192">
        <f>SUM(BK189:BK198)</f>
        <v>0</v>
      </c>
    </row>
    <row r="189" spans="1:65" s="2" customFormat="1" ht="16.5" customHeight="1">
      <c r="A189" s="37"/>
      <c r="B189" s="38"/>
      <c r="C189" s="195" t="s">
        <v>7</v>
      </c>
      <c r="D189" s="195" t="s">
        <v>264</v>
      </c>
      <c r="E189" s="196" t="s">
        <v>8056</v>
      </c>
      <c r="F189" s="197" t="s">
        <v>8057</v>
      </c>
      <c r="G189" s="198" t="s">
        <v>518</v>
      </c>
      <c r="H189" s="199">
        <v>1</v>
      </c>
      <c r="I189" s="200"/>
      <c r="J189" s="201">
        <f>ROUND(I189*H189,2)</f>
        <v>0</v>
      </c>
      <c r="K189" s="197" t="s">
        <v>44</v>
      </c>
      <c r="L189" s="42"/>
      <c r="M189" s="202" t="s">
        <v>44</v>
      </c>
      <c r="N189" s="203" t="s">
        <v>53</v>
      </c>
      <c r="O189" s="67"/>
      <c r="P189" s="204">
        <f>O189*H189</f>
        <v>0</v>
      </c>
      <c r="Q189" s="204">
        <v>0</v>
      </c>
      <c r="R189" s="204">
        <f>Q189*H189</f>
        <v>0</v>
      </c>
      <c r="S189" s="204">
        <v>0</v>
      </c>
      <c r="T189" s="205">
        <f>S189*H189</f>
        <v>0</v>
      </c>
      <c r="U189" s="37"/>
      <c r="V189" s="37"/>
      <c r="W189" s="37"/>
      <c r="X189" s="37"/>
      <c r="Y189" s="37"/>
      <c r="Z189" s="37"/>
      <c r="AA189" s="37"/>
      <c r="AB189" s="37"/>
      <c r="AC189" s="37"/>
      <c r="AD189" s="37"/>
      <c r="AE189" s="37"/>
      <c r="AR189" s="206" t="s">
        <v>104</v>
      </c>
      <c r="AT189" s="206" t="s">
        <v>264</v>
      </c>
      <c r="AU189" s="206" t="s">
        <v>91</v>
      </c>
      <c r="AY189" s="19" t="s">
        <v>262</v>
      </c>
      <c r="BE189" s="207">
        <f>IF(N189="základní",J189,0)</f>
        <v>0</v>
      </c>
      <c r="BF189" s="207">
        <f>IF(N189="snížená",J189,0)</f>
        <v>0</v>
      </c>
      <c r="BG189" s="207">
        <f>IF(N189="zákl. přenesená",J189,0)</f>
        <v>0</v>
      </c>
      <c r="BH189" s="207">
        <f>IF(N189="sníž. přenesená",J189,0)</f>
        <v>0</v>
      </c>
      <c r="BI189" s="207">
        <f>IF(N189="nulová",J189,0)</f>
        <v>0</v>
      </c>
      <c r="BJ189" s="19" t="s">
        <v>89</v>
      </c>
      <c r="BK189" s="207">
        <f>ROUND(I189*H189,2)</f>
        <v>0</v>
      </c>
      <c r="BL189" s="19" t="s">
        <v>104</v>
      </c>
      <c r="BM189" s="206" t="s">
        <v>744</v>
      </c>
    </row>
    <row r="190" spans="1:65" s="2" customFormat="1" ht="27">
      <c r="A190" s="37"/>
      <c r="B190" s="38"/>
      <c r="C190" s="39"/>
      <c r="D190" s="208" t="s">
        <v>421</v>
      </c>
      <c r="E190" s="39"/>
      <c r="F190" s="209" t="s">
        <v>8058</v>
      </c>
      <c r="G190" s="39"/>
      <c r="H190" s="39"/>
      <c r="I190" s="118"/>
      <c r="J190" s="39"/>
      <c r="K190" s="39"/>
      <c r="L190" s="42"/>
      <c r="M190" s="210"/>
      <c r="N190" s="211"/>
      <c r="O190" s="67"/>
      <c r="P190" s="67"/>
      <c r="Q190" s="67"/>
      <c r="R190" s="67"/>
      <c r="S190" s="67"/>
      <c r="T190" s="68"/>
      <c r="U190" s="37"/>
      <c r="V190" s="37"/>
      <c r="W190" s="37"/>
      <c r="X190" s="37"/>
      <c r="Y190" s="37"/>
      <c r="Z190" s="37"/>
      <c r="AA190" s="37"/>
      <c r="AB190" s="37"/>
      <c r="AC190" s="37"/>
      <c r="AD190" s="37"/>
      <c r="AE190" s="37"/>
      <c r="AT190" s="19" t="s">
        <v>421</v>
      </c>
      <c r="AU190" s="19" t="s">
        <v>91</v>
      </c>
    </row>
    <row r="191" spans="1:65" s="2" customFormat="1" ht="21.75" customHeight="1">
      <c r="A191" s="37"/>
      <c r="B191" s="38"/>
      <c r="C191" s="195" t="s">
        <v>496</v>
      </c>
      <c r="D191" s="195" t="s">
        <v>264</v>
      </c>
      <c r="E191" s="196" t="s">
        <v>8059</v>
      </c>
      <c r="F191" s="197" t="s">
        <v>8060</v>
      </c>
      <c r="G191" s="198" t="s">
        <v>518</v>
      </c>
      <c r="H191" s="199">
        <v>1</v>
      </c>
      <c r="I191" s="200"/>
      <c r="J191" s="201">
        <f>ROUND(I191*H191,2)</f>
        <v>0</v>
      </c>
      <c r="K191" s="197" t="s">
        <v>44</v>
      </c>
      <c r="L191" s="42"/>
      <c r="M191" s="202" t="s">
        <v>44</v>
      </c>
      <c r="N191" s="203" t="s">
        <v>53</v>
      </c>
      <c r="O191" s="67"/>
      <c r="P191" s="204">
        <f>O191*H191</f>
        <v>0</v>
      </c>
      <c r="Q191" s="204">
        <v>0</v>
      </c>
      <c r="R191" s="204">
        <f>Q191*H191</f>
        <v>0</v>
      </c>
      <c r="S191" s="204">
        <v>0</v>
      </c>
      <c r="T191" s="205">
        <f>S191*H191</f>
        <v>0</v>
      </c>
      <c r="U191" s="37"/>
      <c r="V191" s="37"/>
      <c r="W191" s="37"/>
      <c r="X191" s="37"/>
      <c r="Y191" s="37"/>
      <c r="Z191" s="37"/>
      <c r="AA191" s="37"/>
      <c r="AB191" s="37"/>
      <c r="AC191" s="37"/>
      <c r="AD191" s="37"/>
      <c r="AE191" s="37"/>
      <c r="AR191" s="206" t="s">
        <v>104</v>
      </c>
      <c r="AT191" s="206" t="s">
        <v>264</v>
      </c>
      <c r="AU191" s="206" t="s">
        <v>91</v>
      </c>
      <c r="AY191" s="19" t="s">
        <v>262</v>
      </c>
      <c r="BE191" s="207">
        <f>IF(N191="základní",J191,0)</f>
        <v>0</v>
      </c>
      <c r="BF191" s="207">
        <f>IF(N191="snížená",J191,0)</f>
        <v>0</v>
      </c>
      <c r="BG191" s="207">
        <f>IF(N191="zákl. přenesená",J191,0)</f>
        <v>0</v>
      </c>
      <c r="BH191" s="207">
        <f>IF(N191="sníž. přenesená",J191,0)</f>
        <v>0</v>
      </c>
      <c r="BI191" s="207">
        <f>IF(N191="nulová",J191,0)</f>
        <v>0</v>
      </c>
      <c r="BJ191" s="19" t="s">
        <v>89</v>
      </c>
      <c r="BK191" s="207">
        <f>ROUND(I191*H191,2)</f>
        <v>0</v>
      </c>
      <c r="BL191" s="19" t="s">
        <v>104</v>
      </c>
      <c r="BM191" s="206" t="s">
        <v>903</v>
      </c>
    </row>
    <row r="192" spans="1:65" s="2" customFormat="1" ht="63">
      <c r="A192" s="37"/>
      <c r="B192" s="38"/>
      <c r="C192" s="39"/>
      <c r="D192" s="208" t="s">
        <v>421</v>
      </c>
      <c r="E192" s="39"/>
      <c r="F192" s="209" t="s">
        <v>8061</v>
      </c>
      <c r="G192" s="39"/>
      <c r="H192" s="39"/>
      <c r="I192" s="118"/>
      <c r="J192" s="39"/>
      <c r="K192" s="39"/>
      <c r="L192" s="42"/>
      <c r="M192" s="210"/>
      <c r="N192" s="211"/>
      <c r="O192" s="67"/>
      <c r="P192" s="67"/>
      <c r="Q192" s="67"/>
      <c r="R192" s="67"/>
      <c r="S192" s="67"/>
      <c r="T192" s="68"/>
      <c r="U192" s="37"/>
      <c r="V192" s="37"/>
      <c r="W192" s="37"/>
      <c r="X192" s="37"/>
      <c r="Y192" s="37"/>
      <c r="Z192" s="37"/>
      <c r="AA192" s="37"/>
      <c r="AB192" s="37"/>
      <c r="AC192" s="37"/>
      <c r="AD192" s="37"/>
      <c r="AE192" s="37"/>
      <c r="AT192" s="19" t="s">
        <v>421</v>
      </c>
      <c r="AU192" s="19" t="s">
        <v>91</v>
      </c>
    </row>
    <row r="193" spans="1:65" s="2" customFormat="1" ht="16.5" customHeight="1">
      <c r="A193" s="37"/>
      <c r="B193" s="38"/>
      <c r="C193" s="195" t="s">
        <v>511</v>
      </c>
      <c r="D193" s="195" t="s">
        <v>264</v>
      </c>
      <c r="E193" s="196" t="s">
        <v>8062</v>
      </c>
      <c r="F193" s="197" t="s">
        <v>8063</v>
      </c>
      <c r="G193" s="198" t="s">
        <v>590</v>
      </c>
      <c r="H193" s="199">
        <v>11</v>
      </c>
      <c r="I193" s="200"/>
      <c r="J193" s="201">
        <f>ROUND(I193*H193,2)</f>
        <v>0</v>
      </c>
      <c r="K193" s="197" t="s">
        <v>44</v>
      </c>
      <c r="L193" s="42"/>
      <c r="M193" s="202" t="s">
        <v>44</v>
      </c>
      <c r="N193" s="203" t="s">
        <v>53</v>
      </c>
      <c r="O193" s="67"/>
      <c r="P193" s="204">
        <f>O193*H193</f>
        <v>0</v>
      </c>
      <c r="Q193" s="204">
        <v>0</v>
      </c>
      <c r="R193" s="204">
        <f>Q193*H193</f>
        <v>0</v>
      </c>
      <c r="S193" s="204">
        <v>0</v>
      </c>
      <c r="T193" s="205">
        <f>S193*H193</f>
        <v>0</v>
      </c>
      <c r="U193" s="37"/>
      <c r="V193" s="37"/>
      <c r="W193" s="37"/>
      <c r="X193" s="37"/>
      <c r="Y193" s="37"/>
      <c r="Z193" s="37"/>
      <c r="AA193" s="37"/>
      <c r="AB193" s="37"/>
      <c r="AC193" s="37"/>
      <c r="AD193" s="37"/>
      <c r="AE193" s="37"/>
      <c r="AR193" s="206" t="s">
        <v>104</v>
      </c>
      <c r="AT193" s="206" t="s">
        <v>264</v>
      </c>
      <c r="AU193" s="206" t="s">
        <v>91</v>
      </c>
      <c r="AY193" s="19" t="s">
        <v>262</v>
      </c>
      <c r="BE193" s="207">
        <f>IF(N193="základní",J193,0)</f>
        <v>0</v>
      </c>
      <c r="BF193" s="207">
        <f>IF(N193="snížená",J193,0)</f>
        <v>0</v>
      </c>
      <c r="BG193" s="207">
        <f>IF(N193="zákl. přenesená",J193,0)</f>
        <v>0</v>
      </c>
      <c r="BH193" s="207">
        <f>IF(N193="sníž. přenesená",J193,0)</f>
        <v>0</v>
      </c>
      <c r="BI193" s="207">
        <f>IF(N193="nulová",J193,0)</f>
        <v>0</v>
      </c>
      <c r="BJ193" s="19" t="s">
        <v>89</v>
      </c>
      <c r="BK193" s="207">
        <f>ROUND(I193*H193,2)</f>
        <v>0</v>
      </c>
      <c r="BL193" s="19" t="s">
        <v>104</v>
      </c>
      <c r="BM193" s="206" t="s">
        <v>939</v>
      </c>
    </row>
    <row r="194" spans="1:65" s="2" customFormat="1" ht="27">
      <c r="A194" s="37"/>
      <c r="B194" s="38"/>
      <c r="C194" s="39"/>
      <c r="D194" s="208" t="s">
        <v>421</v>
      </c>
      <c r="E194" s="39"/>
      <c r="F194" s="209" t="s">
        <v>8064</v>
      </c>
      <c r="G194" s="39"/>
      <c r="H194" s="39"/>
      <c r="I194" s="118"/>
      <c r="J194" s="39"/>
      <c r="K194" s="39"/>
      <c r="L194" s="42"/>
      <c r="M194" s="210"/>
      <c r="N194" s="211"/>
      <c r="O194" s="67"/>
      <c r="P194" s="67"/>
      <c r="Q194" s="67"/>
      <c r="R194" s="67"/>
      <c r="S194" s="67"/>
      <c r="T194" s="68"/>
      <c r="U194" s="37"/>
      <c r="V194" s="37"/>
      <c r="W194" s="37"/>
      <c r="X194" s="37"/>
      <c r="Y194" s="37"/>
      <c r="Z194" s="37"/>
      <c r="AA194" s="37"/>
      <c r="AB194" s="37"/>
      <c r="AC194" s="37"/>
      <c r="AD194" s="37"/>
      <c r="AE194" s="37"/>
      <c r="AT194" s="19" t="s">
        <v>421</v>
      </c>
      <c r="AU194" s="19" t="s">
        <v>91</v>
      </c>
    </row>
    <row r="195" spans="1:65" s="2" customFormat="1" ht="16.5" customHeight="1">
      <c r="A195" s="37"/>
      <c r="B195" s="38"/>
      <c r="C195" s="195" t="s">
        <v>515</v>
      </c>
      <c r="D195" s="195" t="s">
        <v>264</v>
      </c>
      <c r="E195" s="196" t="s">
        <v>8065</v>
      </c>
      <c r="F195" s="197" t="s">
        <v>8066</v>
      </c>
      <c r="G195" s="198" t="s">
        <v>590</v>
      </c>
      <c r="H195" s="199">
        <v>11</v>
      </c>
      <c r="I195" s="200"/>
      <c r="J195" s="201">
        <f>ROUND(I195*H195,2)</f>
        <v>0</v>
      </c>
      <c r="K195" s="197" t="s">
        <v>44</v>
      </c>
      <c r="L195" s="42"/>
      <c r="M195" s="202" t="s">
        <v>44</v>
      </c>
      <c r="N195" s="203" t="s">
        <v>53</v>
      </c>
      <c r="O195" s="67"/>
      <c r="P195" s="204">
        <f>O195*H195</f>
        <v>0</v>
      </c>
      <c r="Q195" s="204">
        <v>0</v>
      </c>
      <c r="R195" s="204">
        <f>Q195*H195</f>
        <v>0</v>
      </c>
      <c r="S195" s="204">
        <v>0</v>
      </c>
      <c r="T195" s="205">
        <f>S195*H195</f>
        <v>0</v>
      </c>
      <c r="U195" s="37"/>
      <c r="V195" s="37"/>
      <c r="W195" s="37"/>
      <c r="X195" s="37"/>
      <c r="Y195" s="37"/>
      <c r="Z195" s="37"/>
      <c r="AA195" s="37"/>
      <c r="AB195" s="37"/>
      <c r="AC195" s="37"/>
      <c r="AD195" s="37"/>
      <c r="AE195" s="37"/>
      <c r="AR195" s="206" t="s">
        <v>104</v>
      </c>
      <c r="AT195" s="206" t="s">
        <v>264</v>
      </c>
      <c r="AU195" s="206" t="s">
        <v>91</v>
      </c>
      <c r="AY195" s="19" t="s">
        <v>262</v>
      </c>
      <c r="BE195" s="207">
        <f>IF(N195="základní",J195,0)</f>
        <v>0</v>
      </c>
      <c r="BF195" s="207">
        <f>IF(N195="snížená",J195,0)</f>
        <v>0</v>
      </c>
      <c r="BG195" s="207">
        <f>IF(N195="zákl. přenesená",J195,0)</f>
        <v>0</v>
      </c>
      <c r="BH195" s="207">
        <f>IF(N195="sníž. přenesená",J195,0)</f>
        <v>0</v>
      </c>
      <c r="BI195" s="207">
        <f>IF(N195="nulová",J195,0)</f>
        <v>0</v>
      </c>
      <c r="BJ195" s="19" t="s">
        <v>89</v>
      </c>
      <c r="BK195" s="207">
        <f>ROUND(I195*H195,2)</f>
        <v>0</v>
      </c>
      <c r="BL195" s="19" t="s">
        <v>104</v>
      </c>
      <c r="BM195" s="206" t="s">
        <v>955</v>
      </c>
    </row>
    <row r="196" spans="1:65" s="2" customFormat="1" ht="54">
      <c r="A196" s="37"/>
      <c r="B196" s="38"/>
      <c r="C196" s="39"/>
      <c r="D196" s="208" t="s">
        <v>421</v>
      </c>
      <c r="E196" s="39"/>
      <c r="F196" s="209" t="s">
        <v>8067</v>
      </c>
      <c r="G196" s="39"/>
      <c r="H196" s="39"/>
      <c r="I196" s="118"/>
      <c r="J196" s="39"/>
      <c r="K196" s="39"/>
      <c r="L196" s="42"/>
      <c r="M196" s="210"/>
      <c r="N196" s="211"/>
      <c r="O196" s="67"/>
      <c r="P196" s="67"/>
      <c r="Q196" s="67"/>
      <c r="R196" s="67"/>
      <c r="S196" s="67"/>
      <c r="T196" s="68"/>
      <c r="U196" s="37"/>
      <c r="V196" s="37"/>
      <c r="W196" s="37"/>
      <c r="X196" s="37"/>
      <c r="Y196" s="37"/>
      <c r="Z196" s="37"/>
      <c r="AA196" s="37"/>
      <c r="AB196" s="37"/>
      <c r="AC196" s="37"/>
      <c r="AD196" s="37"/>
      <c r="AE196" s="37"/>
      <c r="AT196" s="19" t="s">
        <v>421</v>
      </c>
      <c r="AU196" s="19" t="s">
        <v>91</v>
      </c>
    </row>
    <row r="197" spans="1:65" s="2" customFormat="1" ht="16.5" customHeight="1">
      <c r="A197" s="37"/>
      <c r="B197" s="38"/>
      <c r="C197" s="195" t="s">
        <v>523</v>
      </c>
      <c r="D197" s="195" t="s">
        <v>264</v>
      </c>
      <c r="E197" s="196" t="s">
        <v>8068</v>
      </c>
      <c r="F197" s="197" t="s">
        <v>8069</v>
      </c>
      <c r="G197" s="198" t="s">
        <v>590</v>
      </c>
      <c r="H197" s="199">
        <v>11</v>
      </c>
      <c r="I197" s="200"/>
      <c r="J197" s="201">
        <f>ROUND(I197*H197,2)</f>
        <v>0</v>
      </c>
      <c r="K197" s="197" t="s">
        <v>44</v>
      </c>
      <c r="L197" s="42"/>
      <c r="M197" s="202" t="s">
        <v>44</v>
      </c>
      <c r="N197" s="203" t="s">
        <v>53</v>
      </c>
      <c r="O197" s="67"/>
      <c r="P197" s="204">
        <f>O197*H197</f>
        <v>0</v>
      </c>
      <c r="Q197" s="204">
        <v>0</v>
      </c>
      <c r="R197" s="204">
        <f>Q197*H197</f>
        <v>0</v>
      </c>
      <c r="S197" s="204">
        <v>0</v>
      </c>
      <c r="T197" s="205">
        <f>S197*H197</f>
        <v>0</v>
      </c>
      <c r="U197" s="37"/>
      <c r="V197" s="37"/>
      <c r="W197" s="37"/>
      <c r="X197" s="37"/>
      <c r="Y197" s="37"/>
      <c r="Z197" s="37"/>
      <c r="AA197" s="37"/>
      <c r="AB197" s="37"/>
      <c r="AC197" s="37"/>
      <c r="AD197" s="37"/>
      <c r="AE197" s="37"/>
      <c r="AR197" s="206" t="s">
        <v>104</v>
      </c>
      <c r="AT197" s="206" t="s">
        <v>264</v>
      </c>
      <c r="AU197" s="206" t="s">
        <v>91</v>
      </c>
      <c r="AY197" s="19" t="s">
        <v>262</v>
      </c>
      <c r="BE197" s="207">
        <f>IF(N197="základní",J197,0)</f>
        <v>0</v>
      </c>
      <c r="BF197" s="207">
        <f>IF(N197="snížená",J197,0)</f>
        <v>0</v>
      </c>
      <c r="BG197" s="207">
        <f>IF(N197="zákl. přenesená",J197,0)</f>
        <v>0</v>
      </c>
      <c r="BH197" s="207">
        <f>IF(N197="sníž. přenesená",J197,0)</f>
        <v>0</v>
      </c>
      <c r="BI197" s="207">
        <f>IF(N197="nulová",J197,0)</f>
        <v>0</v>
      </c>
      <c r="BJ197" s="19" t="s">
        <v>89</v>
      </c>
      <c r="BK197" s="207">
        <f>ROUND(I197*H197,2)</f>
        <v>0</v>
      </c>
      <c r="BL197" s="19" t="s">
        <v>104</v>
      </c>
      <c r="BM197" s="206" t="s">
        <v>982</v>
      </c>
    </row>
    <row r="198" spans="1:65" s="2" customFormat="1" ht="18">
      <c r="A198" s="37"/>
      <c r="B198" s="38"/>
      <c r="C198" s="39"/>
      <c r="D198" s="208" t="s">
        <v>421</v>
      </c>
      <c r="E198" s="39"/>
      <c r="F198" s="209" t="s">
        <v>8070</v>
      </c>
      <c r="G198" s="39"/>
      <c r="H198" s="39"/>
      <c r="I198" s="118"/>
      <c r="J198" s="39"/>
      <c r="K198" s="39"/>
      <c r="L198" s="42"/>
      <c r="M198" s="210"/>
      <c r="N198" s="211"/>
      <c r="O198" s="67"/>
      <c r="P198" s="67"/>
      <c r="Q198" s="67"/>
      <c r="R198" s="67"/>
      <c r="S198" s="67"/>
      <c r="T198" s="68"/>
      <c r="U198" s="37"/>
      <c r="V198" s="37"/>
      <c r="W198" s="37"/>
      <c r="X198" s="37"/>
      <c r="Y198" s="37"/>
      <c r="Z198" s="37"/>
      <c r="AA198" s="37"/>
      <c r="AB198" s="37"/>
      <c r="AC198" s="37"/>
      <c r="AD198" s="37"/>
      <c r="AE198" s="37"/>
      <c r="AT198" s="19" t="s">
        <v>421</v>
      </c>
      <c r="AU198" s="19" t="s">
        <v>91</v>
      </c>
    </row>
    <row r="199" spans="1:65" s="12" customFormat="1" ht="22.75" customHeight="1">
      <c r="B199" s="179"/>
      <c r="C199" s="180"/>
      <c r="D199" s="181" t="s">
        <v>81</v>
      </c>
      <c r="E199" s="193" t="s">
        <v>377</v>
      </c>
      <c r="F199" s="193" t="s">
        <v>1431</v>
      </c>
      <c r="G199" s="180"/>
      <c r="H199" s="180"/>
      <c r="I199" s="183"/>
      <c r="J199" s="194">
        <f>BK199</f>
        <v>0</v>
      </c>
      <c r="K199" s="180"/>
      <c r="L199" s="185"/>
      <c r="M199" s="186"/>
      <c r="N199" s="187"/>
      <c r="O199" s="187"/>
      <c r="P199" s="188">
        <f>SUM(P200:P226)</f>
        <v>0</v>
      </c>
      <c r="Q199" s="187"/>
      <c r="R199" s="188">
        <f>SUM(R200:R226)</f>
        <v>0.15586169150000001</v>
      </c>
      <c r="S199" s="187"/>
      <c r="T199" s="189">
        <f>SUM(T200:T226)</f>
        <v>4.1343999999999994</v>
      </c>
      <c r="AR199" s="190" t="s">
        <v>89</v>
      </c>
      <c r="AT199" s="191" t="s">
        <v>81</v>
      </c>
      <c r="AU199" s="191" t="s">
        <v>89</v>
      </c>
      <c r="AY199" s="190" t="s">
        <v>262</v>
      </c>
      <c r="BK199" s="192">
        <f>SUM(BK200:BK226)</f>
        <v>0</v>
      </c>
    </row>
    <row r="200" spans="1:65" s="2" customFormat="1" ht="21.75" customHeight="1">
      <c r="A200" s="37"/>
      <c r="B200" s="38"/>
      <c r="C200" s="195" t="s">
        <v>529</v>
      </c>
      <c r="D200" s="195" t="s">
        <v>264</v>
      </c>
      <c r="E200" s="196" t="s">
        <v>8071</v>
      </c>
      <c r="F200" s="197" t="s">
        <v>8072</v>
      </c>
      <c r="G200" s="198" t="s">
        <v>342</v>
      </c>
      <c r="H200" s="199">
        <v>8.85</v>
      </c>
      <c r="I200" s="200"/>
      <c r="J200" s="201">
        <f>ROUND(I200*H200,2)</f>
        <v>0</v>
      </c>
      <c r="K200" s="197" t="s">
        <v>268</v>
      </c>
      <c r="L200" s="42"/>
      <c r="M200" s="202" t="s">
        <v>44</v>
      </c>
      <c r="N200" s="203" t="s">
        <v>53</v>
      </c>
      <c r="O200" s="67"/>
      <c r="P200" s="204">
        <f>O200*H200</f>
        <v>0</v>
      </c>
      <c r="Q200" s="204">
        <v>0</v>
      </c>
      <c r="R200" s="204">
        <f>Q200*H200</f>
        <v>0</v>
      </c>
      <c r="S200" s="204">
        <v>0.316</v>
      </c>
      <c r="T200" s="205">
        <f>S200*H200</f>
        <v>2.7965999999999998</v>
      </c>
      <c r="U200" s="37"/>
      <c r="V200" s="37"/>
      <c r="W200" s="37"/>
      <c r="X200" s="37"/>
      <c r="Y200" s="37"/>
      <c r="Z200" s="37"/>
      <c r="AA200" s="37"/>
      <c r="AB200" s="37"/>
      <c r="AC200" s="37"/>
      <c r="AD200" s="37"/>
      <c r="AE200" s="37"/>
      <c r="AR200" s="206" t="s">
        <v>104</v>
      </c>
      <c r="AT200" s="206" t="s">
        <v>264</v>
      </c>
      <c r="AU200" s="206" t="s">
        <v>91</v>
      </c>
      <c r="AY200" s="19" t="s">
        <v>262</v>
      </c>
      <c r="BE200" s="207">
        <f>IF(N200="základní",J200,0)</f>
        <v>0</v>
      </c>
      <c r="BF200" s="207">
        <f>IF(N200="snížená",J200,0)</f>
        <v>0</v>
      </c>
      <c r="BG200" s="207">
        <f>IF(N200="zákl. přenesená",J200,0)</f>
        <v>0</v>
      </c>
      <c r="BH200" s="207">
        <f>IF(N200="sníž. přenesená",J200,0)</f>
        <v>0</v>
      </c>
      <c r="BI200" s="207">
        <f>IF(N200="nulová",J200,0)</f>
        <v>0</v>
      </c>
      <c r="BJ200" s="19" t="s">
        <v>89</v>
      </c>
      <c r="BK200" s="207">
        <f>ROUND(I200*H200,2)</f>
        <v>0</v>
      </c>
      <c r="BL200" s="19" t="s">
        <v>104</v>
      </c>
      <c r="BM200" s="206" t="s">
        <v>1014</v>
      </c>
    </row>
    <row r="201" spans="1:65" s="2" customFormat="1" ht="153">
      <c r="A201" s="37"/>
      <c r="B201" s="38"/>
      <c r="C201" s="39"/>
      <c r="D201" s="208" t="s">
        <v>270</v>
      </c>
      <c r="E201" s="39"/>
      <c r="F201" s="209" t="s">
        <v>8073</v>
      </c>
      <c r="G201" s="39"/>
      <c r="H201" s="39"/>
      <c r="I201" s="118"/>
      <c r="J201" s="39"/>
      <c r="K201" s="39"/>
      <c r="L201" s="42"/>
      <c r="M201" s="210"/>
      <c r="N201" s="211"/>
      <c r="O201" s="67"/>
      <c r="P201" s="67"/>
      <c r="Q201" s="67"/>
      <c r="R201" s="67"/>
      <c r="S201" s="67"/>
      <c r="T201" s="68"/>
      <c r="U201" s="37"/>
      <c r="V201" s="37"/>
      <c r="W201" s="37"/>
      <c r="X201" s="37"/>
      <c r="Y201" s="37"/>
      <c r="Z201" s="37"/>
      <c r="AA201" s="37"/>
      <c r="AB201" s="37"/>
      <c r="AC201" s="37"/>
      <c r="AD201" s="37"/>
      <c r="AE201" s="37"/>
      <c r="AT201" s="19" t="s">
        <v>270</v>
      </c>
      <c r="AU201" s="19" t="s">
        <v>91</v>
      </c>
    </row>
    <row r="202" spans="1:65" s="15" customFormat="1" ht="10">
      <c r="B202" s="233"/>
      <c r="C202" s="234"/>
      <c r="D202" s="208" t="s">
        <v>272</v>
      </c>
      <c r="E202" s="235" t="s">
        <v>44</v>
      </c>
      <c r="F202" s="236" t="s">
        <v>8043</v>
      </c>
      <c r="G202" s="234"/>
      <c r="H202" s="237">
        <v>6.6</v>
      </c>
      <c r="I202" s="238"/>
      <c r="J202" s="234"/>
      <c r="K202" s="234"/>
      <c r="L202" s="239"/>
      <c r="M202" s="240"/>
      <c r="N202" s="241"/>
      <c r="O202" s="241"/>
      <c r="P202" s="241"/>
      <c r="Q202" s="241"/>
      <c r="R202" s="241"/>
      <c r="S202" s="241"/>
      <c r="T202" s="242"/>
      <c r="AT202" s="243" t="s">
        <v>272</v>
      </c>
      <c r="AU202" s="243" t="s">
        <v>91</v>
      </c>
      <c r="AV202" s="15" t="s">
        <v>91</v>
      </c>
      <c r="AW202" s="15" t="s">
        <v>38</v>
      </c>
      <c r="AX202" s="15" t="s">
        <v>82</v>
      </c>
      <c r="AY202" s="243" t="s">
        <v>262</v>
      </c>
    </row>
    <row r="203" spans="1:65" s="15" customFormat="1" ht="10">
      <c r="B203" s="233"/>
      <c r="C203" s="234"/>
      <c r="D203" s="208" t="s">
        <v>272</v>
      </c>
      <c r="E203" s="235" t="s">
        <v>44</v>
      </c>
      <c r="F203" s="236" t="s">
        <v>8044</v>
      </c>
      <c r="G203" s="234"/>
      <c r="H203" s="237">
        <v>2.25</v>
      </c>
      <c r="I203" s="238"/>
      <c r="J203" s="234"/>
      <c r="K203" s="234"/>
      <c r="L203" s="239"/>
      <c r="M203" s="240"/>
      <c r="N203" s="241"/>
      <c r="O203" s="241"/>
      <c r="P203" s="241"/>
      <c r="Q203" s="241"/>
      <c r="R203" s="241"/>
      <c r="S203" s="241"/>
      <c r="T203" s="242"/>
      <c r="AT203" s="243" t="s">
        <v>272</v>
      </c>
      <c r="AU203" s="243" t="s">
        <v>91</v>
      </c>
      <c r="AV203" s="15" t="s">
        <v>91</v>
      </c>
      <c r="AW203" s="15" t="s">
        <v>38</v>
      </c>
      <c r="AX203" s="15" t="s">
        <v>82</v>
      </c>
      <c r="AY203" s="243" t="s">
        <v>262</v>
      </c>
    </row>
    <row r="204" spans="1:65" s="16" customFormat="1" ht="10">
      <c r="B204" s="244"/>
      <c r="C204" s="245"/>
      <c r="D204" s="208" t="s">
        <v>272</v>
      </c>
      <c r="E204" s="246" t="s">
        <v>44</v>
      </c>
      <c r="F204" s="247" t="s">
        <v>291</v>
      </c>
      <c r="G204" s="245"/>
      <c r="H204" s="248">
        <v>8.85</v>
      </c>
      <c r="I204" s="249"/>
      <c r="J204" s="245"/>
      <c r="K204" s="245"/>
      <c r="L204" s="250"/>
      <c r="M204" s="251"/>
      <c r="N204" s="252"/>
      <c r="O204" s="252"/>
      <c r="P204" s="252"/>
      <c r="Q204" s="252"/>
      <c r="R204" s="252"/>
      <c r="S204" s="252"/>
      <c r="T204" s="253"/>
      <c r="AT204" s="254" t="s">
        <v>272</v>
      </c>
      <c r="AU204" s="254" t="s">
        <v>91</v>
      </c>
      <c r="AV204" s="16" t="s">
        <v>104</v>
      </c>
      <c r="AW204" s="16" t="s">
        <v>38</v>
      </c>
      <c r="AX204" s="16" t="s">
        <v>89</v>
      </c>
      <c r="AY204" s="254" t="s">
        <v>262</v>
      </c>
    </row>
    <row r="205" spans="1:65" s="2" customFormat="1" ht="21.75" customHeight="1">
      <c r="A205" s="37"/>
      <c r="B205" s="38"/>
      <c r="C205" s="195" t="s">
        <v>539</v>
      </c>
      <c r="D205" s="195" t="s">
        <v>264</v>
      </c>
      <c r="E205" s="196" t="s">
        <v>8074</v>
      </c>
      <c r="F205" s="197" t="s">
        <v>8075</v>
      </c>
      <c r="G205" s="198" t="s">
        <v>342</v>
      </c>
      <c r="H205" s="199">
        <v>8.85</v>
      </c>
      <c r="I205" s="200"/>
      <c r="J205" s="201">
        <f>ROUND(I205*H205,2)</f>
        <v>0</v>
      </c>
      <c r="K205" s="197" t="s">
        <v>268</v>
      </c>
      <c r="L205" s="42"/>
      <c r="M205" s="202" t="s">
        <v>44</v>
      </c>
      <c r="N205" s="203" t="s">
        <v>53</v>
      </c>
      <c r="O205" s="67"/>
      <c r="P205" s="204">
        <f>O205*H205</f>
        <v>0</v>
      </c>
      <c r="Q205" s="204">
        <v>4.795E-5</v>
      </c>
      <c r="R205" s="204">
        <f>Q205*H205</f>
        <v>4.243575E-4</v>
      </c>
      <c r="S205" s="204">
        <v>0.128</v>
      </c>
      <c r="T205" s="205">
        <f>S205*H205</f>
        <v>1.1328</v>
      </c>
      <c r="U205" s="37"/>
      <c r="V205" s="37"/>
      <c r="W205" s="37"/>
      <c r="X205" s="37"/>
      <c r="Y205" s="37"/>
      <c r="Z205" s="37"/>
      <c r="AA205" s="37"/>
      <c r="AB205" s="37"/>
      <c r="AC205" s="37"/>
      <c r="AD205" s="37"/>
      <c r="AE205" s="37"/>
      <c r="AR205" s="206" t="s">
        <v>104</v>
      </c>
      <c r="AT205" s="206" t="s">
        <v>264</v>
      </c>
      <c r="AU205" s="206" t="s">
        <v>91</v>
      </c>
      <c r="AY205" s="19" t="s">
        <v>262</v>
      </c>
      <c r="BE205" s="207">
        <f>IF(N205="základní",J205,0)</f>
        <v>0</v>
      </c>
      <c r="BF205" s="207">
        <f>IF(N205="snížená",J205,0)</f>
        <v>0</v>
      </c>
      <c r="BG205" s="207">
        <f>IF(N205="zákl. přenesená",J205,0)</f>
        <v>0</v>
      </c>
      <c r="BH205" s="207">
        <f>IF(N205="sníž. přenesená",J205,0)</f>
        <v>0</v>
      </c>
      <c r="BI205" s="207">
        <f>IF(N205="nulová",J205,0)</f>
        <v>0</v>
      </c>
      <c r="BJ205" s="19" t="s">
        <v>89</v>
      </c>
      <c r="BK205" s="207">
        <f>ROUND(I205*H205,2)</f>
        <v>0</v>
      </c>
      <c r="BL205" s="19" t="s">
        <v>104</v>
      </c>
      <c r="BM205" s="206" t="s">
        <v>1028</v>
      </c>
    </row>
    <row r="206" spans="1:65" s="2" customFormat="1" ht="171">
      <c r="A206" s="37"/>
      <c r="B206" s="38"/>
      <c r="C206" s="39"/>
      <c r="D206" s="208" t="s">
        <v>270</v>
      </c>
      <c r="E206" s="39"/>
      <c r="F206" s="209" t="s">
        <v>8076</v>
      </c>
      <c r="G206" s="39"/>
      <c r="H206" s="39"/>
      <c r="I206" s="118"/>
      <c r="J206" s="39"/>
      <c r="K206" s="39"/>
      <c r="L206" s="42"/>
      <c r="M206" s="210"/>
      <c r="N206" s="211"/>
      <c r="O206" s="67"/>
      <c r="P206" s="67"/>
      <c r="Q206" s="67"/>
      <c r="R206" s="67"/>
      <c r="S206" s="67"/>
      <c r="T206" s="68"/>
      <c r="U206" s="37"/>
      <c r="V206" s="37"/>
      <c r="W206" s="37"/>
      <c r="X206" s="37"/>
      <c r="Y206" s="37"/>
      <c r="Z206" s="37"/>
      <c r="AA206" s="37"/>
      <c r="AB206" s="37"/>
      <c r="AC206" s="37"/>
      <c r="AD206" s="37"/>
      <c r="AE206" s="37"/>
      <c r="AT206" s="19" t="s">
        <v>270</v>
      </c>
      <c r="AU206" s="19" t="s">
        <v>91</v>
      </c>
    </row>
    <row r="207" spans="1:65" s="15" customFormat="1" ht="10">
      <c r="B207" s="233"/>
      <c r="C207" s="234"/>
      <c r="D207" s="208" t="s">
        <v>272</v>
      </c>
      <c r="E207" s="235" t="s">
        <v>44</v>
      </c>
      <c r="F207" s="236" t="s">
        <v>8043</v>
      </c>
      <c r="G207" s="234"/>
      <c r="H207" s="237">
        <v>6.6</v>
      </c>
      <c r="I207" s="238"/>
      <c r="J207" s="234"/>
      <c r="K207" s="234"/>
      <c r="L207" s="239"/>
      <c r="M207" s="240"/>
      <c r="N207" s="241"/>
      <c r="O207" s="241"/>
      <c r="P207" s="241"/>
      <c r="Q207" s="241"/>
      <c r="R207" s="241"/>
      <c r="S207" s="241"/>
      <c r="T207" s="242"/>
      <c r="AT207" s="243" t="s">
        <v>272</v>
      </c>
      <c r="AU207" s="243" t="s">
        <v>91</v>
      </c>
      <c r="AV207" s="15" t="s">
        <v>91</v>
      </c>
      <c r="AW207" s="15" t="s">
        <v>38</v>
      </c>
      <c r="AX207" s="15" t="s">
        <v>82</v>
      </c>
      <c r="AY207" s="243" t="s">
        <v>262</v>
      </c>
    </row>
    <row r="208" spans="1:65" s="15" customFormat="1" ht="10">
      <c r="B208" s="233"/>
      <c r="C208" s="234"/>
      <c r="D208" s="208" t="s">
        <v>272</v>
      </c>
      <c r="E208" s="235" t="s">
        <v>44</v>
      </c>
      <c r="F208" s="236" t="s">
        <v>8044</v>
      </c>
      <c r="G208" s="234"/>
      <c r="H208" s="237">
        <v>2.25</v>
      </c>
      <c r="I208" s="238"/>
      <c r="J208" s="234"/>
      <c r="K208" s="234"/>
      <c r="L208" s="239"/>
      <c r="M208" s="240"/>
      <c r="N208" s="241"/>
      <c r="O208" s="241"/>
      <c r="P208" s="241"/>
      <c r="Q208" s="241"/>
      <c r="R208" s="241"/>
      <c r="S208" s="241"/>
      <c r="T208" s="242"/>
      <c r="AT208" s="243" t="s">
        <v>272</v>
      </c>
      <c r="AU208" s="243" t="s">
        <v>91</v>
      </c>
      <c r="AV208" s="15" t="s">
        <v>91</v>
      </c>
      <c r="AW208" s="15" t="s">
        <v>38</v>
      </c>
      <c r="AX208" s="15" t="s">
        <v>82</v>
      </c>
      <c r="AY208" s="243" t="s">
        <v>262</v>
      </c>
    </row>
    <row r="209" spans="1:65" s="16" customFormat="1" ht="10">
      <c r="B209" s="244"/>
      <c r="C209" s="245"/>
      <c r="D209" s="208" t="s">
        <v>272</v>
      </c>
      <c r="E209" s="246" t="s">
        <v>44</v>
      </c>
      <c r="F209" s="247" t="s">
        <v>291</v>
      </c>
      <c r="G209" s="245"/>
      <c r="H209" s="248">
        <v>8.85</v>
      </c>
      <c r="I209" s="249"/>
      <c r="J209" s="245"/>
      <c r="K209" s="245"/>
      <c r="L209" s="250"/>
      <c r="M209" s="251"/>
      <c r="N209" s="252"/>
      <c r="O209" s="252"/>
      <c r="P209" s="252"/>
      <c r="Q209" s="252"/>
      <c r="R209" s="252"/>
      <c r="S209" s="252"/>
      <c r="T209" s="253"/>
      <c r="AT209" s="254" t="s">
        <v>272</v>
      </c>
      <c r="AU209" s="254" t="s">
        <v>91</v>
      </c>
      <c r="AV209" s="16" t="s">
        <v>104</v>
      </c>
      <c r="AW209" s="16" t="s">
        <v>38</v>
      </c>
      <c r="AX209" s="16" t="s">
        <v>89</v>
      </c>
      <c r="AY209" s="254" t="s">
        <v>262</v>
      </c>
    </row>
    <row r="210" spans="1:65" s="2" customFormat="1" ht="21.75" customHeight="1">
      <c r="A210" s="37"/>
      <c r="B210" s="38"/>
      <c r="C210" s="195" t="s">
        <v>546</v>
      </c>
      <c r="D210" s="195" t="s">
        <v>264</v>
      </c>
      <c r="E210" s="196" t="s">
        <v>3982</v>
      </c>
      <c r="F210" s="197" t="s">
        <v>3983</v>
      </c>
      <c r="G210" s="198" t="s">
        <v>590</v>
      </c>
      <c r="H210" s="199">
        <v>1</v>
      </c>
      <c r="I210" s="200"/>
      <c r="J210" s="201">
        <f>ROUND(I210*H210,2)</f>
        <v>0</v>
      </c>
      <c r="K210" s="197" t="s">
        <v>268</v>
      </c>
      <c r="L210" s="42"/>
      <c r="M210" s="202" t="s">
        <v>44</v>
      </c>
      <c r="N210" s="203" t="s">
        <v>53</v>
      </c>
      <c r="O210" s="67"/>
      <c r="P210" s="204">
        <f>O210*H210</f>
        <v>0</v>
      </c>
      <c r="Q210" s="204">
        <v>0</v>
      </c>
      <c r="R210" s="204">
        <f>Q210*H210</f>
        <v>0</v>
      </c>
      <c r="S210" s="204">
        <v>0.20499999999999999</v>
      </c>
      <c r="T210" s="205">
        <f>S210*H210</f>
        <v>0.20499999999999999</v>
      </c>
      <c r="U210" s="37"/>
      <c r="V210" s="37"/>
      <c r="W210" s="37"/>
      <c r="X210" s="37"/>
      <c r="Y210" s="37"/>
      <c r="Z210" s="37"/>
      <c r="AA210" s="37"/>
      <c r="AB210" s="37"/>
      <c r="AC210" s="37"/>
      <c r="AD210" s="37"/>
      <c r="AE210" s="37"/>
      <c r="AR210" s="206" t="s">
        <v>104</v>
      </c>
      <c r="AT210" s="206" t="s">
        <v>264</v>
      </c>
      <c r="AU210" s="206" t="s">
        <v>91</v>
      </c>
      <c r="AY210" s="19" t="s">
        <v>262</v>
      </c>
      <c r="BE210" s="207">
        <f>IF(N210="základní",J210,0)</f>
        <v>0</v>
      </c>
      <c r="BF210" s="207">
        <f>IF(N210="snížená",J210,0)</f>
        <v>0</v>
      </c>
      <c r="BG210" s="207">
        <f>IF(N210="zákl. přenesená",J210,0)</f>
        <v>0</v>
      </c>
      <c r="BH210" s="207">
        <f>IF(N210="sníž. přenesená",J210,0)</f>
        <v>0</v>
      </c>
      <c r="BI210" s="207">
        <f>IF(N210="nulová",J210,0)</f>
        <v>0</v>
      </c>
      <c r="BJ210" s="19" t="s">
        <v>89</v>
      </c>
      <c r="BK210" s="207">
        <f>ROUND(I210*H210,2)</f>
        <v>0</v>
      </c>
      <c r="BL210" s="19" t="s">
        <v>104</v>
      </c>
      <c r="BM210" s="206" t="s">
        <v>1038</v>
      </c>
    </row>
    <row r="211" spans="1:65" s="2" customFormat="1" ht="126">
      <c r="A211" s="37"/>
      <c r="B211" s="38"/>
      <c r="C211" s="39"/>
      <c r="D211" s="208" t="s">
        <v>270</v>
      </c>
      <c r="E211" s="39"/>
      <c r="F211" s="209" t="s">
        <v>3985</v>
      </c>
      <c r="G211" s="39"/>
      <c r="H211" s="39"/>
      <c r="I211" s="118"/>
      <c r="J211" s="39"/>
      <c r="K211" s="39"/>
      <c r="L211" s="42"/>
      <c r="M211" s="210"/>
      <c r="N211" s="211"/>
      <c r="O211" s="67"/>
      <c r="P211" s="67"/>
      <c r="Q211" s="67"/>
      <c r="R211" s="67"/>
      <c r="S211" s="67"/>
      <c r="T211" s="68"/>
      <c r="U211" s="37"/>
      <c r="V211" s="37"/>
      <c r="W211" s="37"/>
      <c r="X211" s="37"/>
      <c r="Y211" s="37"/>
      <c r="Z211" s="37"/>
      <c r="AA211" s="37"/>
      <c r="AB211" s="37"/>
      <c r="AC211" s="37"/>
      <c r="AD211" s="37"/>
      <c r="AE211" s="37"/>
      <c r="AT211" s="19" t="s">
        <v>270</v>
      </c>
      <c r="AU211" s="19" t="s">
        <v>91</v>
      </c>
    </row>
    <row r="212" spans="1:65" s="15" customFormat="1" ht="10">
      <c r="B212" s="233"/>
      <c r="C212" s="234"/>
      <c r="D212" s="208" t="s">
        <v>272</v>
      </c>
      <c r="E212" s="235" t="s">
        <v>44</v>
      </c>
      <c r="F212" s="236" t="s">
        <v>8077</v>
      </c>
      <c r="G212" s="234"/>
      <c r="H212" s="237">
        <v>1</v>
      </c>
      <c r="I212" s="238"/>
      <c r="J212" s="234"/>
      <c r="K212" s="234"/>
      <c r="L212" s="239"/>
      <c r="M212" s="240"/>
      <c r="N212" s="241"/>
      <c r="O212" s="241"/>
      <c r="P212" s="241"/>
      <c r="Q212" s="241"/>
      <c r="R212" s="241"/>
      <c r="S212" s="241"/>
      <c r="T212" s="242"/>
      <c r="AT212" s="243" t="s">
        <v>272</v>
      </c>
      <c r="AU212" s="243" t="s">
        <v>91</v>
      </c>
      <c r="AV212" s="15" t="s">
        <v>91</v>
      </c>
      <c r="AW212" s="15" t="s">
        <v>38</v>
      </c>
      <c r="AX212" s="15" t="s">
        <v>82</v>
      </c>
      <c r="AY212" s="243" t="s">
        <v>262</v>
      </c>
    </row>
    <row r="213" spans="1:65" s="16" customFormat="1" ht="10">
      <c r="B213" s="244"/>
      <c r="C213" s="245"/>
      <c r="D213" s="208" t="s">
        <v>272</v>
      </c>
      <c r="E213" s="246" t="s">
        <v>44</v>
      </c>
      <c r="F213" s="247" t="s">
        <v>291</v>
      </c>
      <c r="G213" s="245"/>
      <c r="H213" s="248">
        <v>1</v>
      </c>
      <c r="I213" s="249"/>
      <c r="J213" s="245"/>
      <c r="K213" s="245"/>
      <c r="L213" s="250"/>
      <c r="M213" s="251"/>
      <c r="N213" s="252"/>
      <c r="O213" s="252"/>
      <c r="P213" s="252"/>
      <c r="Q213" s="252"/>
      <c r="R213" s="252"/>
      <c r="S213" s="252"/>
      <c r="T213" s="253"/>
      <c r="AT213" s="254" t="s">
        <v>272</v>
      </c>
      <c r="AU213" s="254" t="s">
        <v>91</v>
      </c>
      <c r="AV213" s="16" t="s">
        <v>104</v>
      </c>
      <c r="AW213" s="16" t="s">
        <v>38</v>
      </c>
      <c r="AX213" s="16" t="s">
        <v>89</v>
      </c>
      <c r="AY213" s="254" t="s">
        <v>262</v>
      </c>
    </row>
    <row r="214" spans="1:65" s="2" customFormat="1" ht="21.75" customHeight="1">
      <c r="A214" s="37"/>
      <c r="B214" s="38"/>
      <c r="C214" s="195" t="s">
        <v>581</v>
      </c>
      <c r="D214" s="195" t="s">
        <v>264</v>
      </c>
      <c r="E214" s="196" t="s">
        <v>7930</v>
      </c>
      <c r="F214" s="197" t="s">
        <v>7931</v>
      </c>
      <c r="G214" s="198" t="s">
        <v>590</v>
      </c>
      <c r="H214" s="199">
        <v>1</v>
      </c>
      <c r="I214" s="200"/>
      <c r="J214" s="201">
        <f>ROUND(I214*H214,2)</f>
        <v>0</v>
      </c>
      <c r="K214" s="197" t="s">
        <v>268</v>
      </c>
      <c r="L214" s="42"/>
      <c r="M214" s="202" t="s">
        <v>44</v>
      </c>
      <c r="N214" s="203" t="s">
        <v>53</v>
      </c>
      <c r="O214" s="67"/>
      <c r="P214" s="204">
        <f>O214*H214</f>
        <v>0</v>
      </c>
      <c r="Q214" s="204">
        <v>0.15539952000000001</v>
      </c>
      <c r="R214" s="204">
        <f>Q214*H214</f>
        <v>0.15539952000000001</v>
      </c>
      <c r="S214" s="204">
        <v>0</v>
      </c>
      <c r="T214" s="205">
        <f>S214*H214</f>
        <v>0</v>
      </c>
      <c r="U214" s="37"/>
      <c r="V214" s="37"/>
      <c r="W214" s="37"/>
      <c r="X214" s="37"/>
      <c r="Y214" s="37"/>
      <c r="Z214" s="37"/>
      <c r="AA214" s="37"/>
      <c r="AB214" s="37"/>
      <c r="AC214" s="37"/>
      <c r="AD214" s="37"/>
      <c r="AE214" s="37"/>
      <c r="AR214" s="206" t="s">
        <v>104</v>
      </c>
      <c r="AT214" s="206" t="s">
        <v>264</v>
      </c>
      <c r="AU214" s="206" t="s">
        <v>91</v>
      </c>
      <c r="AY214" s="19" t="s">
        <v>262</v>
      </c>
      <c r="BE214" s="207">
        <f>IF(N214="základní",J214,0)</f>
        <v>0</v>
      </c>
      <c r="BF214" s="207">
        <f>IF(N214="snížená",J214,0)</f>
        <v>0</v>
      </c>
      <c r="BG214" s="207">
        <f>IF(N214="zákl. přenesená",J214,0)</f>
        <v>0</v>
      </c>
      <c r="BH214" s="207">
        <f>IF(N214="sníž. přenesená",J214,0)</f>
        <v>0</v>
      </c>
      <c r="BI214" s="207">
        <f>IF(N214="nulová",J214,0)</f>
        <v>0</v>
      </c>
      <c r="BJ214" s="19" t="s">
        <v>89</v>
      </c>
      <c r="BK214" s="207">
        <f>ROUND(I214*H214,2)</f>
        <v>0</v>
      </c>
      <c r="BL214" s="19" t="s">
        <v>104</v>
      </c>
      <c r="BM214" s="206" t="s">
        <v>1047</v>
      </c>
    </row>
    <row r="215" spans="1:65" s="2" customFormat="1" ht="81">
      <c r="A215" s="37"/>
      <c r="B215" s="38"/>
      <c r="C215" s="39"/>
      <c r="D215" s="208" t="s">
        <v>270</v>
      </c>
      <c r="E215" s="39"/>
      <c r="F215" s="209" t="s">
        <v>7933</v>
      </c>
      <c r="G215" s="39"/>
      <c r="H215" s="39"/>
      <c r="I215" s="118"/>
      <c r="J215" s="39"/>
      <c r="K215" s="39"/>
      <c r="L215" s="42"/>
      <c r="M215" s="210"/>
      <c r="N215" s="211"/>
      <c r="O215" s="67"/>
      <c r="P215" s="67"/>
      <c r="Q215" s="67"/>
      <c r="R215" s="67"/>
      <c r="S215" s="67"/>
      <c r="T215" s="68"/>
      <c r="U215" s="37"/>
      <c r="V215" s="37"/>
      <c r="W215" s="37"/>
      <c r="X215" s="37"/>
      <c r="Y215" s="37"/>
      <c r="Z215" s="37"/>
      <c r="AA215" s="37"/>
      <c r="AB215" s="37"/>
      <c r="AC215" s="37"/>
      <c r="AD215" s="37"/>
      <c r="AE215" s="37"/>
      <c r="AT215" s="19" t="s">
        <v>270</v>
      </c>
      <c r="AU215" s="19" t="s">
        <v>91</v>
      </c>
    </row>
    <row r="216" spans="1:65" s="15" customFormat="1" ht="10">
      <c r="B216" s="233"/>
      <c r="C216" s="234"/>
      <c r="D216" s="208" t="s">
        <v>272</v>
      </c>
      <c r="E216" s="235" t="s">
        <v>44</v>
      </c>
      <c r="F216" s="236" t="s">
        <v>8077</v>
      </c>
      <c r="G216" s="234"/>
      <c r="H216" s="237">
        <v>1</v>
      </c>
      <c r="I216" s="238"/>
      <c r="J216" s="234"/>
      <c r="K216" s="234"/>
      <c r="L216" s="239"/>
      <c r="M216" s="240"/>
      <c r="N216" s="241"/>
      <c r="O216" s="241"/>
      <c r="P216" s="241"/>
      <c r="Q216" s="241"/>
      <c r="R216" s="241"/>
      <c r="S216" s="241"/>
      <c r="T216" s="242"/>
      <c r="AT216" s="243" t="s">
        <v>272</v>
      </c>
      <c r="AU216" s="243" t="s">
        <v>91</v>
      </c>
      <c r="AV216" s="15" t="s">
        <v>91</v>
      </c>
      <c r="AW216" s="15" t="s">
        <v>38</v>
      </c>
      <c r="AX216" s="15" t="s">
        <v>82</v>
      </c>
      <c r="AY216" s="243" t="s">
        <v>262</v>
      </c>
    </row>
    <row r="217" spans="1:65" s="16" customFormat="1" ht="10">
      <c r="B217" s="244"/>
      <c r="C217" s="245"/>
      <c r="D217" s="208" t="s">
        <v>272</v>
      </c>
      <c r="E217" s="246" t="s">
        <v>44</v>
      </c>
      <c r="F217" s="247" t="s">
        <v>291</v>
      </c>
      <c r="G217" s="245"/>
      <c r="H217" s="248">
        <v>1</v>
      </c>
      <c r="I217" s="249"/>
      <c r="J217" s="245"/>
      <c r="K217" s="245"/>
      <c r="L217" s="250"/>
      <c r="M217" s="251"/>
      <c r="N217" s="252"/>
      <c r="O217" s="252"/>
      <c r="P217" s="252"/>
      <c r="Q217" s="252"/>
      <c r="R217" s="252"/>
      <c r="S217" s="252"/>
      <c r="T217" s="253"/>
      <c r="AT217" s="254" t="s">
        <v>272</v>
      </c>
      <c r="AU217" s="254" t="s">
        <v>91</v>
      </c>
      <c r="AV217" s="16" t="s">
        <v>104</v>
      </c>
      <c r="AW217" s="16" t="s">
        <v>38</v>
      </c>
      <c r="AX217" s="16" t="s">
        <v>89</v>
      </c>
      <c r="AY217" s="254" t="s">
        <v>262</v>
      </c>
    </row>
    <row r="218" spans="1:65" s="2" customFormat="1" ht="16.5" customHeight="1">
      <c r="A218" s="37"/>
      <c r="B218" s="38"/>
      <c r="C218" s="195" t="s">
        <v>587</v>
      </c>
      <c r="D218" s="195" t="s">
        <v>264</v>
      </c>
      <c r="E218" s="196" t="s">
        <v>8078</v>
      </c>
      <c r="F218" s="197" t="s">
        <v>8079</v>
      </c>
      <c r="G218" s="198" t="s">
        <v>590</v>
      </c>
      <c r="H218" s="199">
        <v>29.2</v>
      </c>
      <c r="I218" s="200"/>
      <c r="J218" s="201">
        <f>ROUND(I218*H218,2)</f>
        <v>0</v>
      </c>
      <c r="K218" s="197" t="s">
        <v>268</v>
      </c>
      <c r="L218" s="42"/>
      <c r="M218" s="202" t="s">
        <v>44</v>
      </c>
      <c r="N218" s="203" t="s">
        <v>53</v>
      </c>
      <c r="O218" s="67"/>
      <c r="P218" s="204">
        <f>O218*H218</f>
        <v>0</v>
      </c>
      <c r="Q218" s="204">
        <v>1.2950000000000001E-6</v>
      </c>
      <c r="R218" s="204">
        <f>Q218*H218</f>
        <v>3.7814000000000001E-5</v>
      </c>
      <c r="S218" s="204">
        <v>0</v>
      </c>
      <c r="T218" s="205">
        <f>S218*H218</f>
        <v>0</v>
      </c>
      <c r="U218" s="37"/>
      <c r="V218" s="37"/>
      <c r="W218" s="37"/>
      <c r="X218" s="37"/>
      <c r="Y218" s="37"/>
      <c r="Z218" s="37"/>
      <c r="AA218" s="37"/>
      <c r="AB218" s="37"/>
      <c r="AC218" s="37"/>
      <c r="AD218" s="37"/>
      <c r="AE218" s="37"/>
      <c r="AR218" s="206" t="s">
        <v>104</v>
      </c>
      <c r="AT218" s="206" t="s">
        <v>264</v>
      </c>
      <c r="AU218" s="206" t="s">
        <v>91</v>
      </c>
      <c r="AY218" s="19" t="s">
        <v>262</v>
      </c>
      <c r="BE218" s="207">
        <f>IF(N218="základní",J218,0)</f>
        <v>0</v>
      </c>
      <c r="BF218" s="207">
        <f>IF(N218="snížená",J218,0)</f>
        <v>0</v>
      </c>
      <c r="BG218" s="207">
        <f>IF(N218="zákl. přenesená",J218,0)</f>
        <v>0</v>
      </c>
      <c r="BH218" s="207">
        <f>IF(N218="sníž. přenesená",J218,0)</f>
        <v>0</v>
      </c>
      <c r="BI218" s="207">
        <f>IF(N218="nulová",J218,0)</f>
        <v>0</v>
      </c>
      <c r="BJ218" s="19" t="s">
        <v>89</v>
      </c>
      <c r="BK218" s="207">
        <f>ROUND(I218*H218,2)</f>
        <v>0</v>
      </c>
      <c r="BL218" s="19" t="s">
        <v>104</v>
      </c>
      <c r="BM218" s="206" t="s">
        <v>1059</v>
      </c>
    </row>
    <row r="219" spans="1:65" s="2" customFormat="1" ht="27">
      <c r="A219" s="37"/>
      <c r="B219" s="38"/>
      <c r="C219" s="39"/>
      <c r="D219" s="208" t="s">
        <v>270</v>
      </c>
      <c r="E219" s="39"/>
      <c r="F219" s="209" t="s">
        <v>8080</v>
      </c>
      <c r="G219" s="39"/>
      <c r="H219" s="39"/>
      <c r="I219" s="118"/>
      <c r="J219" s="39"/>
      <c r="K219" s="39"/>
      <c r="L219" s="42"/>
      <c r="M219" s="210"/>
      <c r="N219" s="211"/>
      <c r="O219" s="67"/>
      <c r="P219" s="67"/>
      <c r="Q219" s="67"/>
      <c r="R219" s="67"/>
      <c r="S219" s="67"/>
      <c r="T219" s="68"/>
      <c r="U219" s="37"/>
      <c r="V219" s="37"/>
      <c r="W219" s="37"/>
      <c r="X219" s="37"/>
      <c r="Y219" s="37"/>
      <c r="Z219" s="37"/>
      <c r="AA219" s="37"/>
      <c r="AB219" s="37"/>
      <c r="AC219" s="37"/>
      <c r="AD219" s="37"/>
      <c r="AE219" s="37"/>
      <c r="AT219" s="19" t="s">
        <v>270</v>
      </c>
      <c r="AU219" s="19" t="s">
        <v>91</v>
      </c>
    </row>
    <row r="220" spans="1:65" s="15" customFormat="1" ht="10">
      <c r="B220" s="233"/>
      <c r="C220" s="234"/>
      <c r="D220" s="208" t="s">
        <v>272</v>
      </c>
      <c r="E220" s="235" t="s">
        <v>44</v>
      </c>
      <c r="F220" s="236" t="s">
        <v>8054</v>
      </c>
      <c r="G220" s="234"/>
      <c r="H220" s="237">
        <v>23.2</v>
      </c>
      <c r="I220" s="238"/>
      <c r="J220" s="234"/>
      <c r="K220" s="234"/>
      <c r="L220" s="239"/>
      <c r="M220" s="240"/>
      <c r="N220" s="241"/>
      <c r="O220" s="241"/>
      <c r="P220" s="241"/>
      <c r="Q220" s="241"/>
      <c r="R220" s="241"/>
      <c r="S220" s="241"/>
      <c r="T220" s="242"/>
      <c r="AT220" s="243" t="s">
        <v>272</v>
      </c>
      <c r="AU220" s="243" t="s">
        <v>91</v>
      </c>
      <c r="AV220" s="15" t="s">
        <v>91</v>
      </c>
      <c r="AW220" s="15" t="s">
        <v>38</v>
      </c>
      <c r="AX220" s="15" t="s">
        <v>82</v>
      </c>
      <c r="AY220" s="243" t="s">
        <v>262</v>
      </c>
    </row>
    <row r="221" spans="1:65" s="15" customFormat="1" ht="10">
      <c r="B221" s="233"/>
      <c r="C221" s="234"/>
      <c r="D221" s="208" t="s">
        <v>272</v>
      </c>
      <c r="E221" s="235" t="s">
        <v>44</v>
      </c>
      <c r="F221" s="236" t="s">
        <v>8055</v>
      </c>
      <c r="G221" s="234"/>
      <c r="H221" s="237">
        <v>6</v>
      </c>
      <c r="I221" s="238"/>
      <c r="J221" s="234"/>
      <c r="K221" s="234"/>
      <c r="L221" s="239"/>
      <c r="M221" s="240"/>
      <c r="N221" s="241"/>
      <c r="O221" s="241"/>
      <c r="P221" s="241"/>
      <c r="Q221" s="241"/>
      <c r="R221" s="241"/>
      <c r="S221" s="241"/>
      <c r="T221" s="242"/>
      <c r="AT221" s="243" t="s">
        <v>272</v>
      </c>
      <c r="AU221" s="243" t="s">
        <v>91</v>
      </c>
      <c r="AV221" s="15" t="s">
        <v>91</v>
      </c>
      <c r="AW221" s="15" t="s">
        <v>38</v>
      </c>
      <c r="AX221" s="15" t="s">
        <v>82</v>
      </c>
      <c r="AY221" s="243" t="s">
        <v>262</v>
      </c>
    </row>
    <row r="222" spans="1:65" s="16" customFormat="1" ht="10">
      <c r="B222" s="244"/>
      <c r="C222" s="245"/>
      <c r="D222" s="208" t="s">
        <v>272</v>
      </c>
      <c r="E222" s="246" t="s">
        <v>44</v>
      </c>
      <c r="F222" s="247" t="s">
        <v>291</v>
      </c>
      <c r="G222" s="245"/>
      <c r="H222" s="248">
        <v>29.2</v>
      </c>
      <c r="I222" s="249"/>
      <c r="J222" s="245"/>
      <c r="K222" s="245"/>
      <c r="L222" s="250"/>
      <c r="M222" s="251"/>
      <c r="N222" s="252"/>
      <c r="O222" s="252"/>
      <c r="P222" s="252"/>
      <c r="Q222" s="252"/>
      <c r="R222" s="252"/>
      <c r="S222" s="252"/>
      <c r="T222" s="253"/>
      <c r="AT222" s="254" t="s">
        <v>272</v>
      </c>
      <c r="AU222" s="254" t="s">
        <v>91</v>
      </c>
      <c r="AV222" s="16" t="s">
        <v>104</v>
      </c>
      <c r="AW222" s="16" t="s">
        <v>38</v>
      </c>
      <c r="AX222" s="16" t="s">
        <v>89</v>
      </c>
      <c r="AY222" s="254" t="s">
        <v>262</v>
      </c>
    </row>
    <row r="223" spans="1:65" s="2" customFormat="1" ht="33" customHeight="1">
      <c r="A223" s="37"/>
      <c r="B223" s="38"/>
      <c r="C223" s="195" t="s">
        <v>607</v>
      </c>
      <c r="D223" s="195" t="s">
        <v>264</v>
      </c>
      <c r="E223" s="196" t="s">
        <v>8081</v>
      </c>
      <c r="F223" s="197" t="s">
        <v>8082</v>
      </c>
      <c r="G223" s="198" t="s">
        <v>590</v>
      </c>
      <c r="H223" s="199">
        <v>1</v>
      </c>
      <c r="I223" s="200"/>
      <c r="J223" s="201">
        <f>ROUND(I223*H223,2)</f>
        <v>0</v>
      </c>
      <c r="K223" s="197" t="s">
        <v>268</v>
      </c>
      <c r="L223" s="42"/>
      <c r="M223" s="202" t="s">
        <v>44</v>
      </c>
      <c r="N223" s="203" t="s">
        <v>53</v>
      </c>
      <c r="O223" s="67"/>
      <c r="P223" s="204">
        <f>O223*H223</f>
        <v>0</v>
      </c>
      <c r="Q223" s="204">
        <v>0</v>
      </c>
      <c r="R223" s="204">
        <f>Q223*H223</f>
        <v>0</v>
      </c>
      <c r="S223" s="204">
        <v>0</v>
      </c>
      <c r="T223" s="205">
        <f>S223*H223</f>
        <v>0</v>
      </c>
      <c r="U223" s="37"/>
      <c r="V223" s="37"/>
      <c r="W223" s="37"/>
      <c r="X223" s="37"/>
      <c r="Y223" s="37"/>
      <c r="Z223" s="37"/>
      <c r="AA223" s="37"/>
      <c r="AB223" s="37"/>
      <c r="AC223" s="37"/>
      <c r="AD223" s="37"/>
      <c r="AE223" s="37"/>
      <c r="AR223" s="206" t="s">
        <v>104</v>
      </c>
      <c r="AT223" s="206" t="s">
        <v>264</v>
      </c>
      <c r="AU223" s="206" t="s">
        <v>91</v>
      </c>
      <c r="AY223" s="19" t="s">
        <v>262</v>
      </c>
      <c r="BE223" s="207">
        <f>IF(N223="základní",J223,0)</f>
        <v>0</v>
      </c>
      <c r="BF223" s="207">
        <f>IF(N223="snížená",J223,0)</f>
        <v>0</v>
      </c>
      <c r="BG223" s="207">
        <f>IF(N223="zákl. přenesená",J223,0)</f>
        <v>0</v>
      </c>
      <c r="BH223" s="207">
        <f>IF(N223="sníž. přenesená",J223,0)</f>
        <v>0</v>
      </c>
      <c r="BI223" s="207">
        <f>IF(N223="nulová",J223,0)</f>
        <v>0</v>
      </c>
      <c r="BJ223" s="19" t="s">
        <v>89</v>
      </c>
      <c r="BK223" s="207">
        <f>ROUND(I223*H223,2)</f>
        <v>0</v>
      </c>
      <c r="BL223" s="19" t="s">
        <v>104</v>
      </c>
      <c r="BM223" s="206" t="s">
        <v>1071</v>
      </c>
    </row>
    <row r="224" spans="1:65" s="2" customFormat="1" ht="54">
      <c r="A224" s="37"/>
      <c r="B224" s="38"/>
      <c r="C224" s="39"/>
      <c r="D224" s="208" t="s">
        <v>270</v>
      </c>
      <c r="E224" s="39"/>
      <c r="F224" s="209" t="s">
        <v>8083</v>
      </c>
      <c r="G224" s="39"/>
      <c r="H224" s="39"/>
      <c r="I224" s="118"/>
      <c r="J224" s="39"/>
      <c r="K224" s="39"/>
      <c r="L224" s="42"/>
      <c r="M224" s="210"/>
      <c r="N224" s="211"/>
      <c r="O224" s="67"/>
      <c r="P224" s="67"/>
      <c r="Q224" s="67"/>
      <c r="R224" s="67"/>
      <c r="S224" s="67"/>
      <c r="T224" s="68"/>
      <c r="U224" s="37"/>
      <c r="V224" s="37"/>
      <c r="W224" s="37"/>
      <c r="X224" s="37"/>
      <c r="Y224" s="37"/>
      <c r="Z224" s="37"/>
      <c r="AA224" s="37"/>
      <c r="AB224" s="37"/>
      <c r="AC224" s="37"/>
      <c r="AD224" s="37"/>
      <c r="AE224" s="37"/>
      <c r="AT224" s="19" t="s">
        <v>270</v>
      </c>
      <c r="AU224" s="19" t="s">
        <v>91</v>
      </c>
    </row>
    <row r="225" spans="1:65" s="15" customFormat="1" ht="10">
      <c r="B225" s="233"/>
      <c r="C225" s="234"/>
      <c r="D225" s="208" t="s">
        <v>272</v>
      </c>
      <c r="E225" s="235" t="s">
        <v>44</v>
      </c>
      <c r="F225" s="236" t="s">
        <v>8077</v>
      </c>
      <c r="G225" s="234"/>
      <c r="H225" s="237">
        <v>1</v>
      </c>
      <c r="I225" s="238"/>
      <c r="J225" s="234"/>
      <c r="K225" s="234"/>
      <c r="L225" s="239"/>
      <c r="M225" s="240"/>
      <c r="N225" s="241"/>
      <c r="O225" s="241"/>
      <c r="P225" s="241"/>
      <c r="Q225" s="241"/>
      <c r="R225" s="241"/>
      <c r="S225" s="241"/>
      <c r="T225" s="242"/>
      <c r="AT225" s="243" t="s">
        <v>272</v>
      </c>
      <c r="AU225" s="243" t="s">
        <v>91</v>
      </c>
      <c r="AV225" s="15" t="s">
        <v>91</v>
      </c>
      <c r="AW225" s="15" t="s">
        <v>38</v>
      </c>
      <c r="AX225" s="15" t="s">
        <v>82</v>
      </c>
      <c r="AY225" s="243" t="s">
        <v>262</v>
      </c>
    </row>
    <row r="226" spans="1:65" s="16" customFormat="1" ht="10">
      <c r="B226" s="244"/>
      <c r="C226" s="245"/>
      <c r="D226" s="208" t="s">
        <v>272</v>
      </c>
      <c r="E226" s="246" t="s">
        <v>44</v>
      </c>
      <c r="F226" s="247" t="s">
        <v>291</v>
      </c>
      <c r="G226" s="245"/>
      <c r="H226" s="248">
        <v>1</v>
      </c>
      <c r="I226" s="249"/>
      <c r="J226" s="245"/>
      <c r="K226" s="245"/>
      <c r="L226" s="250"/>
      <c r="M226" s="251"/>
      <c r="N226" s="252"/>
      <c r="O226" s="252"/>
      <c r="P226" s="252"/>
      <c r="Q226" s="252"/>
      <c r="R226" s="252"/>
      <c r="S226" s="252"/>
      <c r="T226" s="253"/>
      <c r="AT226" s="254" t="s">
        <v>272</v>
      </c>
      <c r="AU226" s="254" t="s">
        <v>91</v>
      </c>
      <c r="AV226" s="16" t="s">
        <v>104</v>
      </c>
      <c r="AW226" s="16" t="s">
        <v>38</v>
      </c>
      <c r="AX226" s="16" t="s">
        <v>89</v>
      </c>
      <c r="AY226" s="254" t="s">
        <v>262</v>
      </c>
    </row>
    <row r="227" spans="1:65" s="12" customFormat="1" ht="22.75" customHeight="1">
      <c r="B227" s="179"/>
      <c r="C227" s="180"/>
      <c r="D227" s="181" t="s">
        <v>81</v>
      </c>
      <c r="E227" s="193" t="s">
        <v>1631</v>
      </c>
      <c r="F227" s="193" t="s">
        <v>1632</v>
      </c>
      <c r="G227" s="180"/>
      <c r="H227" s="180"/>
      <c r="I227" s="183"/>
      <c r="J227" s="194">
        <f>BK227</f>
        <v>0</v>
      </c>
      <c r="K227" s="180"/>
      <c r="L227" s="185"/>
      <c r="M227" s="186"/>
      <c r="N227" s="187"/>
      <c r="O227" s="187"/>
      <c r="P227" s="188">
        <f>SUM(P228:P238)</f>
        <v>0</v>
      </c>
      <c r="Q227" s="187"/>
      <c r="R227" s="188">
        <f>SUM(R228:R238)</f>
        <v>0</v>
      </c>
      <c r="S227" s="187"/>
      <c r="T227" s="189">
        <f>SUM(T228:T238)</f>
        <v>0</v>
      </c>
      <c r="AR227" s="190" t="s">
        <v>89</v>
      </c>
      <c r="AT227" s="191" t="s">
        <v>81</v>
      </c>
      <c r="AU227" s="191" t="s">
        <v>89</v>
      </c>
      <c r="AY227" s="190" t="s">
        <v>262</v>
      </c>
      <c r="BK227" s="192">
        <f>SUM(BK228:BK238)</f>
        <v>0</v>
      </c>
    </row>
    <row r="228" spans="1:65" s="2" customFormat="1" ht="21.75" customHeight="1">
      <c r="A228" s="37"/>
      <c r="B228" s="38"/>
      <c r="C228" s="195" t="s">
        <v>619</v>
      </c>
      <c r="D228" s="195" t="s">
        <v>264</v>
      </c>
      <c r="E228" s="196" t="s">
        <v>8084</v>
      </c>
      <c r="F228" s="197" t="s">
        <v>8085</v>
      </c>
      <c r="G228" s="198" t="s">
        <v>406</v>
      </c>
      <c r="H228" s="199">
        <v>4.1340000000000003</v>
      </c>
      <c r="I228" s="200"/>
      <c r="J228" s="201">
        <f>ROUND(I228*H228,2)</f>
        <v>0</v>
      </c>
      <c r="K228" s="197" t="s">
        <v>268</v>
      </c>
      <c r="L228" s="42"/>
      <c r="M228" s="202" t="s">
        <v>44</v>
      </c>
      <c r="N228" s="203" t="s">
        <v>53</v>
      </c>
      <c r="O228" s="67"/>
      <c r="P228" s="204">
        <f>O228*H228</f>
        <v>0</v>
      </c>
      <c r="Q228" s="204">
        <v>0</v>
      </c>
      <c r="R228" s="204">
        <f>Q228*H228</f>
        <v>0</v>
      </c>
      <c r="S228" s="204">
        <v>0</v>
      </c>
      <c r="T228" s="205">
        <f>S228*H228</f>
        <v>0</v>
      </c>
      <c r="U228" s="37"/>
      <c r="V228" s="37"/>
      <c r="W228" s="37"/>
      <c r="X228" s="37"/>
      <c r="Y228" s="37"/>
      <c r="Z228" s="37"/>
      <c r="AA228" s="37"/>
      <c r="AB228" s="37"/>
      <c r="AC228" s="37"/>
      <c r="AD228" s="37"/>
      <c r="AE228" s="37"/>
      <c r="AR228" s="206" t="s">
        <v>104</v>
      </c>
      <c r="AT228" s="206" t="s">
        <v>264</v>
      </c>
      <c r="AU228" s="206" t="s">
        <v>91</v>
      </c>
      <c r="AY228" s="19" t="s">
        <v>262</v>
      </c>
      <c r="BE228" s="207">
        <f>IF(N228="základní",J228,0)</f>
        <v>0</v>
      </c>
      <c r="BF228" s="207">
        <f>IF(N228="snížená",J228,0)</f>
        <v>0</v>
      </c>
      <c r="BG228" s="207">
        <f>IF(N228="zákl. přenesená",J228,0)</f>
        <v>0</v>
      </c>
      <c r="BH228" s="207">
        <f>IF(N228="sníž. přenesená",J228,0)</f>
        <v>0</v>
      </c>
      <c r="BI228" s="207">
        <f>IF(N228="nulová",J228,0)</f>
        <v>0</v>
      </c>
      <c r="BJ228" s="19" t="s">
        <v>89</v>
      </c>
      <c r="BK228" s="207">
        <f>ROUND(I228*H228,2)</f>
        <v>0</v>
      </c>
      <c r="BL228" s="19" t="s">
        <v>104</v>
      </c>
      <c r="BM228" s="206" t="s">
        <v>1081</v>
      </c>
    </row>
    <row r="229" spans="1:65" s="2" customFormat="1" ht="99">
      <c r="A229" s="37"/>
      <c r="B229" s="38"/>
      <c r="C229" s="39"/>
      <c r="D229" s="208" t="s">
        <v>270</v>
      </c>
      <c r="E229" s="39"/>
      <c r="F229" s="209" t="s">
        <v>1637</v>
      </c>
      <c r="G229" s="39"/>
      <c r="H229" s="39"/>
      <c r="I229" s="118"/>
      <c r="J229" s="39"/>
      <c r="K229" s="39"/>
      <c r="L229" s="42"/>
      <c r="M229" s="210"/>
      <c r="N229" s="211"/>
      <c r="O229" s="67"/>
      <c r="P229" s="67"/>
      <c r="Q229" s="67"/>
      <c r="R229" s="67"/>
      <c r="S229" s="67"/>
      <c r="T229" s="68"/>
      <c r="U229" s="37"/>
      <c r="V229" s="37"/>
      <c r="W229" s="37"/>
      <c r="X229" s="37"/>
      <c r="Y229" s="37"/>
      <c r="Z229" s="37"/>
      <c r="AA229" s="37"/>
      <c r="AB229" s="37"/>
      <c r="AC229" s="37"/>
      <c r="AD229" s="37"/>
      <c r="AE229" s="37"/>
      <c r="AT229" s="19" t="s">
        <v>270</v>
      </c>
      <c r="AU229" s="19" t="s">
        <v>91</v>
      </c>
    </row>
    <row r="230" spans="1:65" s="2" customFormat="1" ht="16.5" customHeight="1">
      <c r="A230" s="37"/>
      <c r="B230" s="38"/>
      <c r="C230" s="195" t="s">
        <v>632</v>
      </c>
      <c r="D230" s="195" t="s">
        <v>264</v>
      </c>
      <c r="E230" s="196" t="s">
        <v>1640</v>
      </c>
      <c r="F230" s="197" t="s">
        <v>1641</v>
      </c>
      <c r="G230" s="198" t="s">
        <v>406</v>
      </c>
      <c r="H230" s="199">
        <v>4.1340000000000003</v>
      </c>
      <c r="I230" s="200"/>
      <c r="J230" s="201">
        <f>ROUND(I230*H230,2)</f>
        <v>0</v>
      </c>
      <c r="K230" s="197" t="s">
        <v>268</v>
      </c>
      <c r="L230" s="42"/>
      <c r="M230" s="202" t="s">
        <v>44</v>
      </c>
      <c r="N230" s="203" t="s">
        <v>53</v>
      </c>
      <c r="O230" s="67"/>
      <c r="P230" s="204">
        <f>O230*H230</f>
        <v>0</v>
      </c>
      <c r="Q230" s="204">
        <v>0</v>
      </c>
      <c r="R230" s="204">
        <f>Q230*H230</f>
        <v>0</v>
      </c>
      <c r="S230" s="204">
        <v>0</v>
      </c>
      <c r="T230" s="205">
        <f>S230*H230</f>
        <v>0</v>
      </c>
      <c r="U230" s="37"/>
      <c r="V230" s="37"/>
      <c r="W230" s="37"/>
      <c r="X230" s="37"/>
      <c r="Y230" s="37"/>
      <c r="Z230" s="37"/>
      <c r="AA230" s="37"/>
      <c r="AB230" s="37"/>
      <c r="AC230" s="37"/>
      <c r="AD230" s="37"/>
      <c r="AE230" s="37"/>
      <c r="AR230" s="206" t="s">
        <v>104</v>
      </c>
      <c r="AT230" s="206" t="s">
        <v>264</v>
      </c>
      <c r="AU230" s="206" t="s">
        <v>91</v>
      </c>
      <c r="AY230" s="19" t="s">
        <v>262</v>
      </c>
      <c r="BE230" s="207">
        <f>IF(N230="základní",J230,0)</f>
        <v>0</v>
      </c>
      <c r="BF230" s="207">
        <f>IF(N230="snížená",J230,0)</f>
        <v>0</v>
      </c>
      <c r="BG230" s="207">
        <f>IF(N230="zákl. přenesená",J230,0)</f>
        <v>0</v>
      </c>
      <c r="BH230" s="207">
        <f>IF(N230="sníž. přenesená",J230,0)</f>
        <v>0</v>
      </c>
      <c r="BI230" s="207">
        <f>IF(N230="nulová",J230,0)</f>
        <v>0</v>
      </c>
      <c r="BJ230" s="19" t="s">
        <v>89</v>
      </c>
      <c r="BK230" s="207">
        <f>ROUND(I230*H230,2)</f>
        <v>0</v>
      </c>
      <c r="BL230" s="19" t="s">
        <v>104</v>
      </c>
      <c r="BM230" s="206" t="s">
        <v>1089</v>
      </c>
    </row>
    <row r="231" spans="1:65" s="2" customFormat="1" ht="63">
      <c r="A231" s="37"/>
      <c r="B231" s="38"/>
      <c r="C231" s="39"/>
      <c r="D231" s="208" t="s">
        <v>270</v>
      </c>
      <c r="E231" s="39"/>
      <c r="F231" s="209" t="s">
        <v>1643</v>
      </c>
      <c r="G231" s="39"/>
      <c r="H231" s="39"/>
      <c r="I231" s="118"/>
      <c r="J231" s="39"/>
      <c r="K231" s="39"/>
      <c r="L231" s="42"/>
      <c r="M231" s="210"/>
      <c r="N231" s="211"/>
      <c r="O231" s="67"/>
      <c r="P231" s="67"/>
      <c r="Q231" s="67"/>
      <c r="R231" s="67"/>
      <c r="S231" s="67"/>
      <c r="T231" s="68"/>
      <c r="U231" s="37"/>
      <c r="V231" s="37"/>
      <c r="W231" s="37"/>
      <c r="X231" s="37"/>
      <c r="Y231" s="37"/>
      <c r="Z231" s="37"/>
      <c r="AA231" s="37"/>
      <c r="AB231" s="37"/>
      <c r="AC231" s="37"/>
      <c r="AD231" s="37"/>
      <c r="AE231" s="37"/>
      <c r="AT231" s="19" t="s">
        <v>270</v>
      </c>
      <c r="AU231" s="19" t="s">
        <v>91</v>
      </c>
    </row>
    <row r="232" spans="1:65" s="2" customFormat="1" ht="21.75" customHeight="1">
      <c r="A232" s="37"/>
      <c r="B232" s="38"/>
      <c r="C232" s="195" t="s">
        <v>638</v>
      </c>
      <c r="D232" s="195" t="s">
        <v>264</v>
      </c>
      <c r="E232" s="196" t="s">
        <v>1645</v>
      </c>
      <c r="F232" s="197" t="s">
        <v>1646</v>
      </c>
      <c r="G232" s="198" t="s">
        <v>406</v>
      </c>
      <c r="H232" s="199">
        <v>16.536000000000001</v>
      </c>
      <c r="I232" s="200"/>
      <c r="J232" s="201">
        <f>ROUND(I232*H232,2)</f>
        <v>0</v>
      </c>
      <c r="K232" s="197" t="s">
        <v>268</v>
      </c>
      <c r="L232" s="42"/>
      <c r="M232" s="202" t="s">
        <v>44</v>
      </c>
      <c r="N232" s="203" t="s">
        <v>53</v>
      </c>
      <c r="O232" s="67"/>
      <c r="P232" s="204">
        <f>O232*H232</f>
        <v>0</v>
      </c>
      <c r="Q232" s="204">
        <v>0</v>
      </c>
      <c r="R232" s="204">
        <f>Q232*H232</f>
        <v>0</v>
      </c>
      <c r="S232" s="204">
        <v>0</v>
      </c>
      <c r="T232" s="205">
        <f>S232*H232</f>
        <v>0</v>
      </c>
      <c r="U232" s="37"/>
      <c r="V232" s="37"/>
      <c r="W232" s="37"/>
      <c r="X232" s="37"/>
      <c r="Y232" s="37"/>
      <c r="Z232" s="37"/>
      <c r="AA232" s="37"/>
      <c r="AB232" s="37"/>
      <c r="AC232" s="37"/>
      <c r="AD232" s="37"/>
      <c r="AE232" s="37"/>
      <c r="AR232" s="206" t="s">
        <v>104</v>
      </c>
      <c r="AT232" s="206" t="s">
        <v>264</v>
      </c>
      <c r="AU232" s="206" t="s">
        <v>91</v>
      </c>
      <c r="AY232" s="19" t="s">
        <v>262</v>
      </c>
      <c r="BE232" s="207">
        <f>IF(N232="základní",J232,0)</f>
        <v>0</v>
      </c>
      <c r="BF232" s="207">
        <f>IF(N232="snížená",J232,0)</f>
        <v>0</v>
      </c>
      <c r="BG232" s="207">
        <f>IF(N232="zákl. přenesená",J232,0)</f>
        <v>0</v>
      </c>
      <c r="BH232" s="207">
        <f>IF(N232="sníž. přenesená",J232,0)</f>
        <v>0</v>
      </c>
      <c r="BI232" s="207">
        <f>IF(N232="nulová",J232,0)</f>
        <v>0</v>
      </c>
      <c r="BJ232" s="19" t="s">
        <v>89</v>
      </c>
      <c r="BK232" s="207">
        <f>ROUND(I232*H232,2)</f>
        <v>0</v>
      </c>
      <c r="BL232" s="19" t="s">
        <v>104</v>
      </c>
      <c r="BM232" s="206" t="s">
        <v>1102</v>
      </c>
    </row>
    <row r="233" spans="1:65" s="2" customFormat="1" ht="63">
      <c r="A233" s="37"/>
      <c r="B233" s="38"/>
      <c r="C233" s="39"/>
      <c r="D233" s="208" t="s">
        <v>270</v>
      </c>
      <c r="E233" s="39"/>
      <c r="F233" s="209" t="s">
        <v>1643</v>
      </c>
      <c r="G233" s="39"/>
      <c r="H233" s="39"/>
      <c r="I233" s="118"/>
      <c r="J233" s="39"/>
      <c r="K233" s="39"/>
      <c r="L233" s="42"/>
      <c r="M233" s="210"/>
      <c r="N233" s="211"/>
      <c r="O233" s="67"/>
      <c r="P233" s="67"/>
      <c r="Q233" s="67"/>
      <c r="R233" s="67"/>
      <c r="S233" s="67"/>
      <c r="T233" s="68"/>
      <c r="U233" s="37"/>
      <c r="V233" s="37"/>
      <c r="W233" s="37"/>
      <c r="X233" s="37"/>
      <c r="Y233" s="37"/>
      <c r="Z233" s="37"/>
      <c r="AA233" s="37"/>
      <c r="AB233" s="37"/>
      <c r="AC233" s="37"/>
      <c r="AD233" s="37"/>
      <c r="AE233" s="37"/>
      <c r="AT233" s="19" t="s">
        <v>270</v>
      </c>
      <c r="AU233" s="19" t="s">
        <v>91</v>
      </c>
    </row>
    <row r="234" spans="1:65" s="15" customFormat="1" ht="10">
      <c r="B234" s="233"/>
      <c r="C234" s="234"/>
      <c r="D234" s="208" t="s">
        <v>272</v>
      </c>
      <c r="E234" s="234"/>
      <c r="F234" s="236" t="s">
        <v>8086</v>
      </c>
      <c r="G234" s="234"/>
      <c r="H234" s="237">
        <v>16.536000000000001</v>
      </c>
      <c r="I234" s="238"/>
      <c r="J234" s="234"/>
      <c r="K234" s="234"/>
      <c r="L234" s="239"/>
      <c r="M234" s="240"/>
      <c r="N234" s="241"/>
      <c r="O234" s="241"/>
      <c r="P234" s="241"/>
      <c r="Q234" s="241"/>
      <c r="R234" s="241"/>
      <c r="S234" s="241"/>
      <c r="T234" s="242"/>
      <c r="AT234" s="243" t="s">
        <v>272</v>
      </c>
      <c r="AU234" s="243" t="s">
        <v>91</v>
      </c>
      <c r="AV234" s="15" t="s">
        <v>91</v>
      </c>
      <c r="AW234" s="15" t="s">
        <v>4</v>
      </c>
      <c r="AX234" s="15" t="s">
        <v>89</v>
      </c>
      <c r="AY234" s="243" t="s">
        <v>262</v>
      </c>
    </row>
    <row r="235" spans="1:65" s="2" customFormat="1" ht="21.75" customHeight="1">
      <c r="A235" s="37"/>
      <c r="B235" s="38"/>
      <c r="C235" s="195" t="s">
        <v>648</v>
      </c>
      <c r="D235" s="195" t="s">
        <v>264</v>
      </c>
      <c r="E235" s="196" t="s">
        <v>4087</v>
      </c>
      <c r="F235" s="197" t="s">
        <v>4088</v>
      </c>
      <c r="G235" s="198" t="s">
        <v>406</v>
      </c>
      <c r="H235" s="199">
        <v>4.1340000000000003</v>
      </c>
      <c r="I235" s="200"/>
      <c r="J235" s="201">
        <f>ROUND(I235*H235,2)</f>
        <v>0</v>
      </c>
      <c r="K235" s="197" t="s">
        <v>268</v>
      </c>
      <c r="L235" s="42"/>
      <c r="M235" s="202" t="s">
        <v>44</v>
      </c>
      <c r="N235" s="203" t="s">
        <v>53</v>
      </c>
      <c r="O235" s="67"/>
      <c r="P235" s="204">
        <f>O235*H235</f>
        <v>0</v>
      </c>
      <c r="Q235" s="204">
        <v>0</v>
      </c>
      <c r="R235" s="204">
        <f>Q235*H235</f>
        <v>0</v>
      </c>
      <c r="S235" s="204">
        <v>0</v>
      </c>
      <c r="T235" s="205">
        <f>S235*H235</f>
        <v>0</v>
      </c>
      <c r="U235" s="37"/>
      <c r="V235" s="37"/>
      <c r="W235" s="37"/>
      <c r="X235" s="37"/>
      <c r="Y235" s="37"/>
      <c r="Z235" s="37"/>
      <c r="AA235" s="37"/>
      <c r="AB235" s="37"/>
      <c r="AC235" s="37"/>
      <c r="AD235" s="37"/>
      <c r="AE235" s="37"/>
      <c r="AR235" s="206" t="s">
        <v>104</v>
      </c>
      <c r="AT235" s="206" t="s">
        <v>264</v>
      </c>
      <c r="AU235" s="206" t="s">
        <v>91</v>
      </c>
      <c r="AY235" s="19" t="s">
        <v>262</v>
      </c>
      <c r="BE235" s="207">
        <f>IF(N235="základní",J235,0)</f>
        <v>0</v>
      </c>
      <c r="BF235" s="207">
        <f>IF(N235="snížená",J235,0)</f>
        <v>0</v>
      </c>
      <c r="BG235" s="207">
        <f>IF(N235="zákl. přenesená",J235,0)</f>
        <v>0</v>
      </c>
      <c r="BH235" s="207">
        <f>IF(N235="sníž. přenesená",J235,0)</f>
        <v>0</v>
      </c>
      <c r="BI235" s="207">
        <f>IF(N235="nulová",J235,0)</f>
        <v>0</v>
      </c>
      <c r="BJ235" s="19" t="s">
        <v>89</v>
      </c>
      <c r="BK235" s="207">
        <f>ROUND(I235*H235,2)</f>
        <v>0</v>
      </c>
      <c r="BL235" s="19" t="s">
        <v>104</v>
      </c>
      <c r="BM235" s="206" t="s">
        <v>1113</v>
      </c>
    </row>
    <row r="236" spans="1:65" s="2" customFormat="1" ht="54">
      <c r="A236" s="37"/>
      <c r="B236" s="38"/>
      <c r="C236" s="39"/>
      <c r="D236" s="208" t="s">
        <v>270</v>
      </c>
      <c r="E236" s="39"/>
      <c r="F236" s="209" t="s">
        <v>1654</v>
      </c>
      <c r="G236" s="39"/>
      <c r="H236" s="39"/>
      <c r="I236" s="118"/>
      <c r="J236" s="39"/>
      <c r="K236" s="39"/>
      <c r="L236" s="42"/>
      <c r="M236" s="210"/>
      <c r="N236" s="211"/>
      <c r="O236" s="67"/>
      <c r="P236" s="67"/>
      <c r="Q236" s="67"/>
      <c r="R236" s="67"/>
      <c r="S236" s="67"/>
      <c r="T236" s="68"/>
      <c r="U236" s="37"/>
      <c r="V236" s="37"/>
      <c r="W236" s="37"/>
      <c r="X236" s="37"/>
      <c r="Y236" s="37"/>
      <c r="Z236" s="37"/>
      <c r="AA236" s="37"/>
      <c r="AB236" s="37"/>
      <c r="AC236" s="37"/>
      <c r="AD236" s="37"/>
      <c r="AE236" s="37"/>
      <c r="AT236" s="19" t="s">
        <v>270</v>
      </c>
      <c r="AU236" s="19" t="s">
        <v>91</v>
      </c>
    </row>
    <row r="237" spans="1:65" s="2" customFormat="1" ht="21.75" customHeight="1">
      <c r="A237" s="37"/>
      <c r="B237" s="38"/>
      <c r="C237" s="195" t="s">
        <v>657</v>
      </c>
      <c r="D237" s="195" t="s">
        <v>264</v>
      </c>
      <c r="E237" s="196" t="s">
        <v>1651</v>
      </c>
      <c r="F237" s="197" t="s">
        <v>1652</v>
      </c>
      <c r="G237" s="198" t="s">
        <v>406</v>
      </c>
      <c r="H237" s="199">
        <v>4.1340000000000003</v>
      </c>
      <c r="I237" s="200"/>
      <c r="J237" s="201">
        <f>ROUND(I237*H237,2)</f>
        <v>0</v>
      </c>
      <c r="K237" s="197" t="s">
        <v>268</v>
      </c>
      <c r="L237" s="42"/>
      <c r="M237" s="202" t="s">
        <v>44</v>
      </c>
      <c r="N237" s="203" t="s">
        <v>53</v>
      </c>
      <c r="O237" s="67"/>
      <c r="P237" s="204">
        <f>O237*H237</f>
        <v>0</v>
      </c>
      <c r="Q237" s="204">
        <v>0</v>
      </c>
      <c r="R237" s="204">
        <f>Q237*H237</f>
        <v>0</v>
      </c>
      <c r="S237" s="204">
        <v>0</v>
      </c>
      <c r="T237" s="205">
        <f>S237*H237</f>
        <v>0</v>
      </c>
      <c r="U237" s="37"/>
      <c r="V237" s="37"/>
      <c r="W237" s="37"/>
      <c r="X237" s="37"/>
      <c r="Y237" s="37"/>
      <c r="Z237" s="37"/>
      <c r="AA237" s="37"/>
      <c r="AB237" s="37"/>
      <c r="AC237" s="37"/>
      <c r="AD237" s="37"/>
      <c r="AE237" s="37"/>
      <c r="AR237" s="206" t="s">
        <v>104</v>
      </c>
      <c r="AT237" s="206" t="s">
        <v>264</v>
      </c>
      <c r="AU237" s="206" t="s">
        <v>91</v>
      </c>
      <c r="AY237" s="19" t="s">
        <v>262</v>
      </c>
      <c r="BE237" s="207">
        <f>IF(N237="základní",J237,0)</f>
        <v>0</v>
      </c>
      <c r="BF237" s="207">
        <f>IF(N237="snížená",J237,0)</f>
        <v>0</v>
      </c>
      <c r="BG237" s="207">
        <f>IF(N237="zákl. přenesená",J237,0)</f>
        <v>0</v>
      </c>
      <c r="BH237" s="207">
        <f>IF(N237="sníž. přenesená",J237,0)</f>
        <v>0</v>
      </c>
      <c r="BI237" s="207">
        <f>IF(N237="nulová",J237,0)</f>
        <v>0</v>
      </c>
      <c r="BJ237" s="19" t="s">
        <v>89</v>
      </c>
      <c r="BK237" s="207">
        <f>ROUND(I237*H237,2)</f>
        <v>0</v>
      </c>
      <c r="BL237" s="19" t="s">
        <v>104</v>
      </c>
      <c r="BM237" s="206" t="s">
        <v>1139</v>
      </c>
    </row>
    <row r="238" spans="1:65" s="2" customFormat="1" ht="54">
      <c r="A238" s="37"/>
      <c r="B238" s="38"/>
      <c r="C238" s="39"/>
      <c r="D238" s="208" t="s">
        <v>270</v>
      </c>
      <c r="E238" s="39"/>
      <c r="F238" s="209" t="s">
        <v>1654</v>
      </c>
      <c r="G238" s="39"/>
      <c r="H238" s="39"/>
      <c r="I238" s="118"/>
      <c r="J238" s="39"/>
      <c r="K238" s="39"/>
      <c r="L238" s="42"/>
      <c r="M238" s="210"/>
      <c r="N238" s="211"/>
      <c r="O238" s="67"/>
      <c r="P238" s="67"/>
      <c r="Q238" s="67"/>
      <c r="R238" s="67"/>
      <c r="S238" s="67"/>
      <c r="T238" s="68"/>
      <c r="U238" s="37"/>
      <c r="V238" s="37"/>
      <c r="W238" s="37"/>
      <c r="X238" s="37"/>
      <c r="Y238" s="37"/>
      <c r="Z238" s="37"/>
      <c r="AA238" s="37"/>
      <c r="AB238" s="37"/>
      <c r="AC238" s="37"/>
      <c r="AD238" s="37"/>
      <c r="AE238" s="37"/>
      <c r="AT238" s="19" t="s">
        <v>270</v>
      </c>
      <c r="AU238" s="19" t="s">
        <v>91</v>
      </c>
    </row>
    <row r="239" spans="1:65" s="12" customFormat="1" ht="22.75" customHeight="1">
      <c r="B239" s="179"/>
      <c r="C239" s="180"/>
      <c r="D239" s="181" t="s">
        <v>81</v>
      </c>
      <c r="E239" s="193" t="s">
        <v>1624</v>
      </c>
      <c r="F239" s="193" t="s">
        <v>1625</v>
      </c>
      <c r="G239" s="180"/>
      <c r="H239" s="180"/>
      <c r="I239" s="183"/>
      <c r="J239" s="194">
        <f>BK239</f>
        <v>0</v>
      </c>
      <c r="K239" s="180"/>
      <c r="L239" s="185"/>
      <c r="M239" s="186"/>
      <c r="N239" s="187"/>
      <c r="O239" s="187"/>
      <c r="P239" s="188">
        <f>SUM(P240:P241)</f>
        <v>0</v>
      </c>
      <c r="Q239" s="187"/>
      <c r="R239" s="188">
        <f>SUM(R240:R241)</f>
        <v>0</v>
      </c>
      <c r="S239" s="187"/>
      <c r="T239" s="189">
        <f>SUM(T240:T241)</f>
        <v>0</v>
      </c>
      <c r="AR239" s="190" t="s">
        <v>89</v>
      </c>
      <c r="AT239" s="191" t="s">
        <v>81</v>
      </c>
      <c r="AU239" s="191" t="s">
        <v>89</v>
      </c>
      <c r="AY239" s="190" t="s">
        <v>262</v>
      </c>
      <c r="BK239" s="192">
        <f>SUM(BK240:BK241)</f>
        <v>0</v>
      </c>
    </row>
    <row r="240" spans="1:65" s="2" customFormat="1" ht="21.75" customHeight="1">
      <c r="A240" s="37"/>
      <c r="B240" s="38"/>
      <c r="C240" s="195" t="s">
        <v>664</v>
      </c>
      <c r="D240" s="195" t="s">
        <v>264</v>
      </c>
      <c r="E240" s="196" t="s">
        <v>8087</v>
      </c>
      <c r="F240" s="197" t="s">
        <v>8088</v>
      </c>
      <c r="G240" s="198" t="s">
        <v>406</v>
      </c>
      <c r="H240" s="199">
        <v>6.2880000000000003</v>
      </c>
      <c r="I240" s="200"/>
      <c r="J240" s="201">
        <f>ROUND(I240*H240,2)</f>
        <v>0</v>
      </c>
      <c r="K240" s="197" t="s">
        <v>268</v>
      </c>
      <c r="L240" s="42"/>
      <c r="M240" s="202" t="s">
        <v>44</v>
      </c>
      <c r="N240" s="203" t="s">
        <v>53</v>
      </c>
      <c r="O240" s="67"/>
      <c r="P240" s="204">
        <f>O240*H240</f>
        <v>0</v>
      </c>
      <c r="Q240" s="204">
        <v>0</v>
      </c>
      <c r="R240" s="204">
        <f>Q240*H240</f>
        <v>0</v>
      </c>
      <c r="S240" s="204">
        <v>0</v>
      </c>
      <c r="T240" s="205">
        <f>S240*H240</f>
        <v>0</v>
      </c>
      <c r="U240" s="37"/>
      <c r="V240" s="37"/>
      <c r="W240" s="37"/>
      <c r="X240" s="37"/>
      <c r="Y240" s="37"/>
      <c r="Z240" s="37"/>
      <c r="AA240" s="37"/>
      <c r="AB240" s="37"/>
      <c r="AC240" s="37"/>
      <c r="AD240" s="37"/>
      <c r="AE240" s="37"/>
      <c r="AR240" s="206" t="s">
        <v>104</v>
      </c>
      <c r="AT240" s="206" t="s">
        <v>264</v>
      </c>
      <c r="AU240" s="206" t="s">
        <v>91</v>
      </c>
      <c r="AY240" s="19" t="s">
        <v>262</v>
      </c>
      <c r="BE240" s="207">
        <f>IF(N240="základní",J240,0)</f>
        <v>0</v>
      </c>
      <c r="BF240" s="207">
        <f>IF(N240="snížená",J240,0)</f>
        <v>0</v>
      </c>
      <c r="BG240" s="207">
        <f>IF(N240="zákl. přenesená",J240,0)</f>
        <v>0</v>
      </c>
      <c r="BH240" s="207">
        <f>IF(N240="sníž. přenesená",J240,0)</f>
        <v>0</v>
      </c>
      <c r="BI240" s="207">
        <f>IF(N240="nulová",J240,0)</f>
        <v>0</v>
      </c>
      <c r="BJ240" s="19" t="s">
        <v>89</v>
      </c>
      <c r="BK240" s="207">
        <f>ROUND(I240*H240,2)</f>
        <v>0</v>
      </c>
      <c r="BL240" s="19" t="s">
        <v>104</v>
      </c>
      <c r="BM240" s="206" t="s">
        <v>1147</v>
      </c>
    </row>
    <row r="241" spans="1:65" s="2" customFormat="1" ht="36">
      <c r="A241" s="37"/>
      <c r="B241" s="38"/>
      <c r="C241" s="39"/>
      <c r="D241" s="208" t="s">
        <v>270</v>
      </c>
      <c r="E241" s="39"/>
      <c r="F241" s="209" t="s">
        <v>8089</v>
      </c>
      <c r="G241" s="39"/>
      <c r="H241" s="39"/>
      <c r="I241" s="118"/>
      <c r="J241" s="39"/>
      <c r="K241" s="39"/>
      <c r="L241" s="42"/>
      <c r="M241" s="210"/>
      <c r="N241" s="211"/>
      <c r="O241" s="67"/>
      <c r="P241" s="67"/>
      <c r="Q241" s="67"/>
      <c r="R241" s="67"/>
      <c r="S241" s="67"/>
      <c r="T241" s="68"/>
      <c r="U241" s="37"/>
      <c r="V241" s="37"/>
      <c r="W241" s="37"/>
      <c r="X241" s="37"/>
      <c r="Y241" s="37"/>
      <c r="Z241" s="37"/>
      <c r="AA241" s="37"/>
      <c r="AB241" s="37"/>
      <c r="AC241" s="37"/>
      <c r="AD241" s="37"/>
      <c r="AE241" s="37"/>
      <c r="AT241" s="19" t="s">
        <v>270</v>
      </c>
      <c r="AU241" s="19" t="s">
        <v>91</v>
      </c>
    </row>
    <row r="242" spans="1:65" s="12" customFormat="1" ht="25.9" customHeight="1">
      <c r="B242" s="179"/>
      <c r="C242" s="180"/>
      <c r="D242" s="181" t="s">
        <v>81</v>
      </c>
      <c r="E242" s="182" t="s">
        <v>4786</v>
      </c>
      <c r="F242" s="182" t="s">
        <v>4787</v>
      </c>
      <c r="G242" s="180"/>
      <c r="H242" s="180"/>
      <c r="I242" s="183"/>
      <c r="J242" s="184">
        <f>BK242</f>
        <v>0</v>
      </c>
      <c r="K242" s="180"/>
      <c r="L242" s="185"/>
      <c r="M242" s="186"/>
      <c r="N242" s="187"/>
      <c r="O242" s="187"/>
      <c r="P242" s="188">
        <f>P243</f>
        <v>0</v>
      </c>
      <c r="Q242" s="187"/>
      <c r="R242" s="188">
        <f>R243</f>
        <v>0</v>
      </c>
      <c r="S242" s="187"/>
      <c r="T242" s="189">
        <f>T243</f>
        <v>0</v>
      </c>
      <c r="AR242" s="190" t="s">
        <v>322</v>
      </c>
      <c r="AT242" s="191" t="s">
        <v>81</v>
      </c>
      <c r="AU242" s="191" t="s">
        <v>82</v>
      </c>
      <c r="AY242" s="190" t="s">
        <v>262</v>
      </c>
      <c r="BK242" s="192">
        <f>BK243</f>
        <v>0</v>
      </c>
    </row>
    <row r="243" spans="1:65" s="12" customFormat="1" ht="22.75" customHeight="1">
      <c r="B243" s="179"/>
      <c r="C243" s="180"/>
      <c r="D243" s="181" t="s">
        <v>81</v>
      </c>
      <c r="E243" s="193" t="s">
        <v>6097</v>
      </c>
      <c r="F243" s="193" t="s">
        <v>6098</v>
      </c>
      <c r="G243" s="180"/>
      <c r="H243" s="180"/>
      <c r="I243" s="183"/>
      <c r="J243" s="194">
        <f>BK243</f>
        <v>0</v>
      </c>
      <c r="K243" s="180"/>
      <c r="L243" s="185"/>
      <c r="M243" s="186"/>
      <c r="N243" s="187"/>
      <c r="O243" s="187"/>
      <c r="P243" s="188">
        <f>SUM(P244:P271)</f>
        <v>0</v>
      </c>
      <c r="Q243" s="187"/>
      <c r="R243" s="188">
        <f>SUM(R244:R271)</f>
        <v>0</v>
      </c>
      <c r="S243" s="187"/>
      <c r="T243" s="189">
        <f>SUM(T244:T271)</f>
        <v>0</v>
      </c>
      <c r="AR243" s="190" t="s">
        <v>322</v>
      </c>
      <c r="AT243" s="191" t="s">
        <v>81</v>
      </c>
      <c r="AU243" s="191" t="s">
        <v>89</v>
      </c>
      <c r="AY243" s="190" t="s">
        <v>262</v>
      </c>
      <c r="BK243" s="192">
        <f>SUM(BK244:BK271)</f>
        <v>0</v>
      </c>
    </row>
    <row r="244" spans="1:65" s="2" customFormat="1" ht="16.5" customHeight="1">
      <c r="A244" s="37"/>
      <c r="B244" s="38"/>
      <c r="C244" s="195" t="s">
        <v>668</v>
      </c>
      <c r="D244" s="195" t="s">
        <v>264</v>
      </c>
      <c r="E244" s="196" t="s">
        <v>8090</v>
      </c>
      <c r="F244" s="197" t="s">
        <v>8091</v>
      </c>
      <c r="G244" s="198" t="s">
        <v>518</v>
      </c>
      <c r="H244" s="199">
        <v>1</v>
      </c>
      <c r="I244" s="200"/>
      <c r="J244" s="201">
        <f t="shared" ref="J244:J249" si="0">ROUND(I244*H244,2)</f>
        <v>0</v>
      </c>
      <c r="K244" s="197" t="s">
        <v>44</v>
      </c>
      <c r="L244" s="42"/>
      <c r="M244" s="202" t="s">
        <v>44</v>
      </c>
      <c r="N244" s="203" t="s">
        <v>53</v>
      </c>
      <c r="O244" s="67"/>
      <c r="P244" s="204">
        <f t="shared" ref="P244:P249" si="1">O244*H244</f>
        <v>0</v>
      </c>
      <c r="Q244" s="204">
        <v>0</v>
      </c>
      <c r="R244" s="204">
        <f t="shared" ref="R244:R249" si="2">Q244*H244</f>
        <v>0</v>
      </c>
      <c r="S244" s="204">
        <v>0</v>
      </c>
      <c r="T244" s="205">
        <f t="shared" ref="T244:T249" si="3">S244*H244</f>
        <v>0</v>
      </c>
      <c r="U244" s="37"/>
      <c r="V244" s="37"/>
      <c r="W244" s="37"/>
      <c r="X244" s="37"/>
      <c r="Y244" s="37"/>
      <c r="Z244" s="37"/>
      <c r="AA244" s="37"/>
      <c r="AB244" s="37"/>
      <c r="AC244" s="37"/>
      <c r="AD244" s="37"/>
      <c r="AE244" s="37"/>
      <c r="AR244" s="206" t="s">
        <v>104</v>
      </c>
      <c r="AT244" s="206" t="s">
        <v>264</v>
      </c>
      <c r="AU244" s="206" t="s">
        <v>91</v>
      </c>
      <c r="AY244" s="19" t="s">
        <v>262</v>
      </c>
      <c r="BE244" s="207">
        <f t="shared" ref="BE244:BE249" si="4">IF(N244="základní",J244,0)</f>
        <v>0</v>
      </c>
      <c r="BF244" s="207">
        <f t="shared" ref="BF244:BF249" si="5">IF(N244="snížená",J244,0)</f>
        <v>0</v>
      </c>
      <c r="BG244" s="207">
        <f t="shared" ref="BG244:BG249" si="6">IF(N244="zákl. přenesená",J244,0)</f>
        <v>0</v>
      </c>
      <c r="BH244" s="207">
        <f t="shared" ref="BH244:BH249" si="7">IF(N244="sníž. přenesená",J244,0)</f>
        <v>0</v>
      </c>
      <c r="BI244" s="207">
        <f t="shared" ref="BI244:BI249" si="8">IF(N244="nulová",J244,0)</f>
        <v>0</v>
      </c>
      <c r="BJ244" s="19" t="s">
        <v>89</v>
      </c>
      <c r="BK244" s="207">
        <f t="shared" ref="BK244:BK249" si="9">ROUND(I244*H244,2)</f>
        <v>0</v>
      </c>
      <c r="BL244" s="19" t="s">
        <v>104</v>
      </c>
      <c r="BM244" s="206" t="s">
        <v>1156</v>
      </c>
    </row>
    <row r="245" spans="1:65" s="2" customFormat="1" ht="16.5" customHeight="1">
      <c r="A245" s="37"/>
      <c r="B245" s="38"/>
      <c r="C245" s="195" t="s">
        <v>674</v>
      </c>
      <c r="D245" s="195" t="s">
        <v>264</v>
      </c>
      <c r="E245" s="196" t="s">
        <v>8092</v>
      </c>
      <c r="F245" s="197" t="s">
        <v>8093</v>
      </c>
      <c r="G245" s="198" t="s">
        <v>518</v>
      </c>
      <c r="H245" s="199">
        <v>1</v>
      </c>
      <c r="I245" s="200"/>
      <c r="J245" s="201">
        <f t="shared" si="0"/>
        <v>0</v>
      </c>
      <c r="K245" s="197" t="s">
        <v>44</v>
      </c>
      <c r="L245" s="42"/>
      <c r="M245" s="202" t="s">
        <v>44</v>
      </c>
      <c r="N245" s="203" t="s">
        <v>53</v>
      </c>
      <c r="O245" s="67"/>
      <c r="P245" s="204">
        <f t="shared" si="1"/>
        <v>0</v>
      </c>
      <c r="Q245" s="204">
        <v>0</v>
      </c>
      <c r="R245" s="204">
        <f t="shared" si="2"/>
        <v>0</v>
      </c>
      <c r="S245" s="204">
        <v>0</v>
      </c>
      <c r="T245" s="205">
        <f t="shared" si="3"/>
        <v>0</v>
      </c>
      <c r="U245" s="37"/>
      <c r="V245" s="37"/>
      <c r="W245" s="37"/>
      <c r="X245" s="37"/>
      <c r="Y245" s="37"/>
      <c r="Z245" s="37"/>
      <c r="AA245" s="37"/>
      <c r="AB245" s="37"/>
      <c r="AC245" s="37"/>
      <c r="AD245" s="37"/>
      <c r="AE245" s="37"/>
      <c r="AR245" s="206" t="s">
        <v>104</v>
      </c>
      <c r="AT245" s="206" t="s">
        <v>264</v>
      </c>
      <c r="AU245" s="206" t="s">
        <v>91</v>
      </c>
      <c r="AY245" s="19" t="s">
        <v>262</v>
      </c>
      <c r="BE245" s="207">
        <f t="shared" si="4"/>
        <v>0</v>
      </c>
      <c r="BF245" s="207">
        <f t="shared" si="5"/>
        <v>0</v>
      </c>
      <c r="BG245" s="207">
        <f t="shared" si="6"/>
        <v>0</v>
      </c>
      <c r="BH245" s="207">
        <f t="shared" si="7"/>
        <v>0</v>
      </c>
      <c r="BI245" s="207">
        <f t="shared" si="8"/>
        <v>0</v>
      </c>
      <c r="BJ245" s="19" t="s">
        <v>89</v>
      </c>
      <c r="BK245" s="207">
        <f t="shared" si="9"/>
        <v>0</v>
      </c>
      <c r="BL245" s="19" t="s">
        <v>104</v>
      </c>
      <c r="BM245" s="206" t="s">
        <v>1168</v>
      </c>
    </row>
    <row r="246" spans="1:65" s="2" customFormat="1" ht="16.5" customHeight="1">
      <c r="A246" s="37"/>
      <c r="B246" s="38"/>
      <c r="C246" s="195" t="s">
        <v>708</v>
      </c>
      <c r="D246" s="195" t="s">
        <v>264</v>
      </c>
      <c r="E246" s="196" t="s">
        <v>8094</v>
      </c>
      <c r="F246" s="197" t="s">
        <v>6843</v>
      </c>
      <c r="G246" s="198" t="s">
        <v>518</v>
      </c>
      <c r="H246" s="199">
        <v>1</v>
      </c>
      <c r="I246" s="200"/>
      <c r="J246" s="201">
        <f t="shared" si="0"/>
        <v>0</v>
      </c>
      <c r="K246" s="197" t="s">
        <v>44</v>
      </c>
      <c r="L246" s="42"/>
      <c r="M246" s="202" t="s">
        <v>44</v>
      </c>
      <c r="N246" s="203" t="s">
        <v>53</v>
      </c>
      <c r="O246" s="67"/>
      <c r="P246" s="204">
        <f t="shared" si="1"/>
        <v>0</v>
      </c>
      <c r="Q246" s="204">
        <v>0</v>
      </c>
      <c r="R246" s="204">
        <f t="shared" si="2"/>
        <v>0</v>
      </c>
      <c r="S246" s="204">
        <v>0</v>
      </c>
      <c r="T246" s="205">
        <f t="shared" si="3"/>
        <v>0</v>
      </c>
      <c r="U246" s="37"/>
      <c r="V246" s="37"/>
      <c r="W246" s="37"/>
      <c r="X246" s="37"/>
      <c r="Y246" s="37"/>
      <c r="Z246" s="37"/>
      <c r="AA246" s="37"/>
      <c r="AB246" s="37"/>
      <c r="AC246" s="37"/>
      <c r="AD246" s="37"/>
      <c r="AE246" s="37"/>
      <c r="AR246" s="206" t="s">
        <v>104</v>
      </c>
      <c r="AT246" s="206" t="s">
        <v>264</v>
      </c>
      <c r="AU246" s="206" t="s">
        <v>91</v>
      </c>
      <c r="AY246" s="19" t="s">
        <v>262</v>
      </c>
      <c r="BE246" s="207">
        <f t="shared" si="4"/>
        <v>0</v>
      </c>
      <c r="BF246" s="207">
        <f t="shared" si="5"/>
        <v>0</v>
      </c>
      <c r="BG246" s="207">
        <f t="shared" si="6"/>
        <v>0</v>
      </c>
      <c r="BH246" s="207">
        <f t="shared" si="7"/>
        <v>0</v>
      </c>
      <c r="BI246" s="207">
        <f t="shared" si="8"/>
        <v>0</v>
      </c>
      <c r="BJ246" s="19" t="s">
        <v>89</v>
      </c>
      <c r="BK246" s="207">
        <f t="shared" si="9"/>
        <v>0</v>
      </c>
      <c r="BL246" s="19" t="s">
        <v>104</v>
      </c>
      <c r="BM246" s="206" t="s">
        <v>1176</v>
      </c>
    </row>
    <row r="247" spans="1:65" s="2" customFormat="1" ht="16.5" customHeight="1">
      <c r="A247" s="37"/>
      <c r="B247" s="38"/>
      <c r="C247" s="195" t="s">
        <v>713</v>
      </c>
      <c r="D247" s="195" t="s">
        <v>264</v>
      </c>
      <c r="E247" s="196" t="s">
        <v>8095</v>
      </c>
      <c r="F247" s="197" t="s">
        <v>6845</v>
      </c>
      <c r="G247" s="198" t="s">
        <v>518</v>
      </c>
      <c r="H247" s="199">
        <v>1</v>
      </c>
      <c r="I247" s="200"/>
      <c r="J247" s="201">
        <f t="shared" si="0"/>
        <v>0</v>
      </c>
      <c r="K247" s="197" t="s">
        <v>44</v>
      </c>
      <c r="L247" s="42"/>
      <c r="M247" s="202" t="s">
        <v>44</v>
      </c>
      <c r="N247" s="203" t="s">
        <v>53</v>
      </c>
      <c r="O247" s="67"/>
      <c r="P247" s="204">
        <f t="shared" si="1"/>
        <v>0</v>
      </c>
      <c r="Q247" s="204">
        <v>0</v>
      </c>
      <c r="R247" s="204">
        <f t="shared" si="2"/>
        <v>0</v>
      </c>
      <c r="S247" s="204">
        <v>0</v>
      </c>
      <c r="T247" s="205">
        <f t="shared" si="3"/>
        <v>0</v>
      </c>
      <c r="U247" s="37"/>
      <c r="V247" s="37"/>
      <c r="W247" s="37"/>
      <c r="X247" s="37"/>
      <c r="Y247" s="37"/>
      <c r="Z247" s="37"/>
      <c r="AA247" s="37"/>
      <c r="AB247" s="37"/>
      <c r="AC247" s="37"/>
      <c r="AD247" s="37"/>
      <c r="AE247" s="37"/>
      <c r="AR247" s="206" t="s">
        <v>104</v>
      </c>
      <c r="AT247" s="206" t="s">
        <v>264</v>
      </c>
      <c r="AU247" s="206" t="s">
        <v>91</v>
      </c>
      <c r="AY247" s="19" t="s">
        <v>262</v>
      </c>
      <c r="BE247" s="207">
        <f t="shared" si="4"/>
        <v>0</v>
      </c>
      <c r="BF247" s="207">
        <f t="shared" si="5"/>
        <v>0</v>
      </c>
      <c r="BG247" s="207">
        <f t="shared" si="6"/>
        <v>0</v>
      </c>
      <c r="BH247" s="207">
        <f t="shared" si="7"/>
        <v>0</v>
      </c>
      <c r="BI247" s="207">
        <f t="shared" si="8"/>
        <v>0</v>
      </c>
      <c r="BJ247" s="19" t="s">
        <v>89</v>
      </c>
      <c r="BK247" s="207">
        <f t="shared" si="9"/>
        <v>0</v>
      </c>
      <c r="BL247" s="19" t="s">
        <v>104</v>
      </c>
      <c r="BM247" s="206" t="s">
        <v>1189</v>
      </c>
    </row>
    <row r="248" spans="1:65" s="2" customFormat="1" ht="16.5" customHeight="1">
      <c r="A248" s="37"/>
      <c r="B248" s="38"/>
      <c r="C248" s="195" t="s">
        <v>718</v>
      </c>
      <c r="D248" s="195" t="s">
        <v>264</v>
      </c>
      <c r="E248" s="196" t="s">
        <v>8096</v>
      </c>
      <c r="F248" s="197" t="s">
        <v>6847</v>
      </c>
      <c r="G248" s="198" t="s">
        <v>3941</v>
      </c>
      <c r="H248" s="199">
        <v>4</v>
      </c>
      <c r="I248" s="200"/>
      <c r="J248" s="201">
        <f t="shared" si="0"/>
        <v>0</v>
      </c>
      <c r="K248" s="197" t="s">
        <v>44</v>
      </c>
      <c r="L248" s="42"/>
      <c r="M248" s="202" t="s">
        <v>44</v>
      </c>
      <c r="N248" s="203" t="s">
        <v>53</v>
      </c>
      <c r="O248" s="67"/>
      <c r="P248" s="204">
        <f t="shared" si="1"/>
        <v>0</v>
      </c>
      <c r="Q248" s="204">
        <v>0</v>
      </c>
      <c r="R248" s="204">
        <f t="shared" si="2"/>
        <v>0</v>
      </c>
      <c r="S248" s="204">
        <v>0</v>
      </c>
      <c r="T248" s="205">
        <f t="shared" si="3"/>
        <v>0</v>
      </c>
      <c r="U248" s="37"/>
      <c r="V248" s="37"/>
      <c r="W248" s="37"/>
      <c r="X248" s="37"/>
      <c r="Y248" s="37"/>
      <c r="Z248" s="37"/>
      <c r="AA248" s="37"/>
      <c r="AB248" s="37"/>
      <c r="AC248" s="37"/>
      <c r="AD248" s="37"/>
      <c r="AE248" s="37"/>
      <c r="AR248" s="206" t="s">
        <v>104</v>
      </c>
      <c r="AT248" s="206" t="s">
        <v>264</v>
      </c>
      <c r="AU248" s="206" t="s">
        <v>91</v>
      </c>
      <c r="AY248" s="19" t="s">
        <v>262</v>
      </c>
      <c r="BE248" s="207">
        <f t="shared" si="4"/>
        <v>0</v>
      </c>
      <c r="BF248" s="207">
        <f t="shared" si="5"/>
        <v>0</v>
      </c>
      <c r="BG248" s="207">
        <f t="shared" si="6"/>
        <v>0</v>
      </c>
      <c r="BH248" s="207">
        <f t="shared" si="7"/>
        <v>0</v>
      </c>
      <c r="BI248" s="207">
        <f t="shared" si="8"/>
        <v>0</v>
      </c>
      <c r="BJ248" s="19" t="s">
        <v>89</v>
      </c>
      <c r="BK248" s="207">
        <f t="shared" si="9"/>
        <v>0</v>
      </c>
      <c r="BL248" s="19" t="s">
        <v>104</v>
      </c>
      <c r="BM248" s="206" t="s">
        <v>1215</v>
      </c>
    </row>
    <row r="249" spans="1:65" s="2" customFormat="1" ht="16.5" customHeight="1">
      <c r="A249" s="37"/>
      <c r="B249" s="38"/>
      <c r="C249" s="195" t="s">
        <v>729</v>
      </c>
      <c r="D249" s="195" t="s">
        <v>264</v>
      </c>
      <c r="E249" s="196" t="s">
        <v>6760</v>
      </c>
      <c r="F249" s="197" t="s">
        <v>6147</v>
      </c>
      <c r="G249" s="198" t="s">
        <v>3941</v>
      </c>
      <c r="H249" s="199">
        <v>0.5</v>
      </c>
      <c r="I249" s="200"/>
      <c r="J249" s="201">
        <f t="shared" si="0"/>
        <v>0</v>
      </c>
      <c r="K249" s="197" t="s">
        <v>44</v>
      </c>
      <c r="L249" s="42"/>
      <c r="M249" s="202" t="s">
        <v>44</v>
      </c>
      <c r="N249" s="203" t="s">
        <v>53</v>
      </c>
      <c r="O249" s="67"/>
      <c r="P249" s="204">
        <f t="shared" si="1"/>
        <v>0</v>
      </c>
      <c r="Q249" s="204">
        <v>0</v>
      </c>
      <c r="R249" s="204">
        <f t="shared" si="2"/>
        <v>0</v>
      </c>
      <c r="S249" s="204">
        <v>0</v>
      </c>
      <c r="T249" s="205">
        <f t="shared" si="3"/>
        <v>0</v>
      </c>
      <c r="U249" s="37"/>
      <c r="V249" s="37"/>
      <c r="W249" s="37"/>
      <c r="X249" s="37"/>
      <c r="Y249" s="37"/>
      <c r="Z249" s="37"/>
      <c r="AA249" s="37"/>
      <c r="AB249" s="37"/>
      <c r="AC249" s="37"/>
      <c r="AD249" s="37"/>
      <c r="AE249" s="37"/>
      <c r="AR249" s="206" t="s">
        <v>104</v>
      </c>
      <c r="AT249" s="206" t="s">
        <v>264</v>
      </c>
      <c r="AU249" s="206" t="s">
        <v>91</v>
      </c>
      <c r="AY249" s="19" t="s">
        <v>262</v>
      </c>
      <c r="BE249" s="207">
        <f t="shared" si="4"/>
        <v>0</v>
      </c>
      <c r="BF249" s="207">
        <f t="shared" si="5"/>
        <v>0</v>
      </c>
      <c r="BG249" s="207">
        <f t="shared" si="6"/>
        <v>0</v>
      </c>
      <c r="BH249" s="207">
        <f t="shared" si="7"/>
        <v>0</v>
      </c>
      <c r="BI249" s="207">
        <f t="shared" si="8"/>
        <v>0</v>
      </c>
      <c r="BJ249" s="19" t="s">
        <v>89</v>
      </c>
      <c r="BK249" s="207">
        <f t="shared" si="9"/>
        <v>0</v>
      </c>
      <c r="BL249" s="19" t="s">
        <v>104</v>
      </c>
      <c r="BM249" s="206" t="s">
        <v>1282</v>
      </c>
    </row>
    <row r="250" spans="1:65" s="2" customFormat="1" ht="45">
      <c r="A250" s="37"/>
      <c r="B250" s="38"/>
      <c r="C250" s="39"/>
      <c r="D250" s="208" t="s">
        <v>421</v>
      </c>
      <c r="E250" s="39"/>
      <c r="F250" s="209" t="s">
        <v>6761</v>
      </c>
      <c r="G250" s="39"/>
      <c r="H250" s="39"/>
      <c r="I250" s="118"/>
      <c r="J250" s="39"/>
      <c r="K250" s="39"/>
      <c r="L250" s="42"/>
      <c r="M250" s="210"/>
      <c r="N250" s="211"/>
      <c r="O250" s="67"/>
      <c r="P250" s="67"/>
      <c r="Q250" s="67"/>
      <c r="R250" s="67"/>
      <c r="S250" s="67"/>
      <c r="T250" s="68"/>
      <c r="U250" s="37"/>
      <c r="V250" s="37"/>
      <c r="W250" s="37"/>
      <c r="X250" s="37"/>
      <c r="Y250" s="37"/>
      <c r="Z250" s="37"/>
      <c r="AA250" s="37"/>
      <c r="AB250" s="37"/>
      <c r="AC250" s="37"/>
      <c r="AD250" s="37"/>
      <c r="AE250" s="37"/>
      <c r="AT250" s="19" t="s">
        <v>421</v>
      </c>
      <c r="AU250" s="19" t="s">
        <v>91</v>
      </c>
    </row>
    <row r="251" spans="1:65" s="2" customFormat="1" ht="16.5" customHeight="1">
      <c r="A251" s="37"/>
      <c r="B251" s="38"/>
      <c r="C251" s="195" t="s">
        <v>733</v>
      </c>
      <c r="D251" s="195" t="s">
        <v>264</v>
      </c>
      <c r="E251" s="196" t="s">
        <v>8097</v>
      </c>
      <c r="F251" s="197" t="s">
        <v>8098</v>
      </c>
      <c r="G251" s="198" t="s">
        <v>518</v>
      </c>
      <c r="H251" s="199">
        <v>1</v>
      </c>
      <c r="I251" s="200"/>
      <c r="J251" s="201">
        <f>ROUND(I251*H251,2)</f>
        <v>0</v>
      </c>
      <c r="K251" s="197" t="s">
        <v>44</v>
      </c>
      <c r="L251" s="42"/>
      <c r="M251" s="202" t="s">
        <v>44</v>
      </c>
      <c r="N251" s="203" t="s">
        <v>53</v>
      </c>
      <c r="O251" s="67"/>
      <c r="P251" s="204">
        <f>O251*H251</f>
        <v>0</v>
      </c>
      <c r="Q251" s="204">
        <v>0</v>
      </c>
      <c r="R251" s="204">
        <f>Q251*H251</f>
        <v>0</v>
      </c>
      <c r="S251" s="204">
        <v>0</v>
      </c>
      <c r="T251" s="205">
        <f>S251*H251</f>
        <v>0</v>
      </c>
      <c r="U251" s="37"/>
      <c r="V251" s="37"/>
      <c r="W251" s="37"/>
      <c r="X251" s="37"/>
      <c r="Y251" s="37"/>
      <c r="Z251" s="37"/>
      <c r="AA251" s="37"/>
      <c r="AB251" s="37"/>
      <c r="AC251" s="37"/>
      <c r="AD251" s="37"/>
      <c r="AE251" s="37"/>
      <c r="AR251" s="206" t="s">
        <v>104</v>
      </c>
      <c r="AT251" s="206" t="s">
        <v>264</v>
      </c>
      <c r="AU251" s="206" t="s">
        <v>91</v>
      </c>
      <c r="AY251" s="19" t="s">
        <v>262</v>
      </c>
      <c r="BE251" s="207">
        <f>IF(N251="základní",J251,0)</f>
        <v>0</v>
      </c>
      <c r="BF251" s="207">
        <f>IF(N251="snížená",J251,0)</f>
        <v>0</v>
      </c>
      <c r="BG251" s="207">
        <f>IF(N251="zákl. přenesená",J251,0)</f>
        <v>0</v>
      </c>
      <c r="BH251" s="207">
        <f>IF(N251="sníž. přenesená",J251,0)</f>
        <v>0</v>
      </c>
      <c r="BI251" s="207">
        <f>IF(N251="nulová",J251,0)</f>
        <v>0</v>
      </c>
      <c r="BJ251" s="19" t="s">
        <v>89</v>
      </c>
      <c r="BK251" s="207">
        <f>ROUND(I251*H251,2)</f>
        <v>0</v>
      </c>
      <c r="BL251" s="19" t="s">
        <v>104</v>
      </c>
      <c r="BM251" s="206" t="s">
        <v>1332</v>
      </c>
    </row>
    <row r="252" spans="1:65" s="2" customFormat="1" ht="18">
      <c r="A252" s="37"/>
      <c r="B252" s="38"/>
      <c r="C252" s="39"/>
      <c r="D252" s="208" t="s">
        <v>421</v>
      </c>
      <c r="E252" s="39"/>
      <c r="F252" s="209" t="s">
        <v>8099</v>
      </c>
      <c r="G252" s="39"/>
      <c r="H252" s="39"/>
      <c r="I252" s="118"/>
      <c r="J252" s="39"/>
      <c r="K252" s="39"/>
      <c r="L252" s="42"/>
      <c r="M252" s="210"/>
      <c r="N252" s="211"/>
      <c r="O252" s="67"/>
      <c r="P252" s="67"/>
      <c r="Q252" s="67"/>
      <c r="R252" s="67"/>
      <c r="S252" s="67"/>
      <c r="T252" s="68"/>
      <c r="U252" s="37"/>
      <c r="V252" s="37"/>
      <c r="W252" s="37"/>
      <c r="X252" s="37"/>
      <c r="Y252" s="37"/>
      <c r="Z252" s="37"/>
      <c r="AA252" s="37"/>
      <c r="AB252" s="37"/>
      <c r="AC252" s="37"/>
      <c r="AD252" s="37"/>
      <c r="AE252" s="37"/>
      <c r="AT252" s="19" t="s">
        <v>421</v>
      </c>
      <c r="AU252" s="19" t="s">
        <v>91</v>
      </c>
    </row>
    <row r="253" spans="1:65" s="2" customFormat="1" ht="21.75" customHeight="1">
      <c r="A253" s="37"/>
      <c r="B253" s="38"/>
      <c r="C253" s="195" t="s">
        <v>738</v>
      </c>
      <c r="D253" s="195" t="s">
        <v>264</v>
      </c>
      <c r="E253" s="196" t="s">
        <v>8100</v>
      </c>
      <c r="F253" s="197" t="s">
        <v>8101</v>
      </c>
      <c r="G253" s="198" t="s">
        <v>518</v>
      </c>
      <c r="H253" s="199">
        <v>1</v>
      </c>
      <c r="I253" s="200"/>
      <c r="J253" s="201">
        <f>ROUND(I253*H253,2)</f>
        <v>0</v>
      </c>
      <c r="K253" s="197" t="s">
        <v>44</v>
      </c>
      <c r="L253" s="42"/>
      <c r="M253" s="202" t="s">
        <v>44</v>
      </c>
      <c r="N253" s="203" t="s">
        <v>53</v>
      </c>
      <c r="O253" s="67"/>
      <c r="P253" s="204">
        <f>O253*H253</f>
        <v>0</v>
      </c>
      <c r="Q253" s="204">
        <v>0</v>
      </c>
      <c r="R253" s="204">
        <f>Q253*H253</f>
        <v>0</v>
      </c>
      <c r="S253" s="204">
        <v>0</v>
      </c>
      <c r="T253" s="205">
        <f>S253*H253</f>
        <v>0</v>
      </c>
      <c r="U253" s="37"/>
      <c r="V253" s="37"/>
      <c r="W253" s="37"/>
      <c r="X253" s="37"/>
      <c r="Y253" s="37"/>
      <c r="Z253" s="37"/>
      <c r="AA253" s="37"/>
      <c r="AB253" s="37"/>
      <c r="AC253" s="37"/>
      <c r="AD253" s="37"/>
      <c r="AE253" s="37"/>
      <c r="AR253" s="206" t="s">
        <v>104</v>
      </c>
      <c r="AT253" s="206" t="s">
        <v>264</v>
      </c>
      <c r="AU253" s="206" t="s">
        <v>91</v>
      </c>
      <c r="AY253" s="19" t="s">
        <v>262</v>
      </c>
      <c r="BE253" s="207">
        <f>IF(N253="základní",J253,0)</f>
        <v>0</v>
      </c>
      <c r="BF253" s="207">
        <f>IF(N253="snížená",J253,0)</f>
        <v>0</v>
      </c>
      <c r="BG253" s="207">
        <f>IF(N253="zákl. přenesená",J253,0)</f>
        <v>0</v>
      </c>
      <c r="BH253" s="207">
        <f>IF(N253="sníž. přenesená",J253,0)</f>
        <v>0</v>
      </c>
      <c r="BI253" s="207">
        <f>IF(N253="nulová",J253,0)</f>
        <v>0</v>
      </c>
      <c r="BJ253" s="19" t="s">
        <v>89</v>
      </c>
      <c r="BK253" s="207">
        <f>ROUND(I253*H253,2)</f>
        <v>0</v>
      </c>
      <c r="BL253" s="19" t="s">
        <v>104</v>
      </c>
      <c r="BM253" s="206" t="s">
        <v>1342</v>
      </c>
    </row>
    <row r="254" spans="1:65" s="2" customFormat="1" ht="18">
      <c r="A254" s="37"/>
      <c r="B254" s="38"/>
      <c r="C254" s="39"/>
      <c r="D254" s="208" t="s">
        <v>421</v>
      </c>
      <c r="E254" s="39"/>
      <c r="F254" s="209" t="s">
        <v>8102</v>
      </c>
      <c r="G254" s="39"/>
      <c r="H254" s="39"/>
      <c r="I254" s="118"/>
      <c r="J254" s="39"/>
      <c r="K254" s="39"/>
      <c r="L254" s="42"/>
      <c r="M254" s="210"/>
      <c r="N254" s="211"/>
      <c r="O254" s="67"/>
      <c r="P254" s="67"/>
      <c r="Q254" s="67"/>
      <c r="R254" s="67"/>
      <c r="S254" s="67"/>
      <c r="T254" s="68"/>
      <c r="U254" s="37"/>
      <c r="V254" s="37"/>
      <c r="W254" s="37"/>
      <c r="X254" s="37"/>
      <c r="Y254" s="37"/>
      <c r="Z254" s="37"/>
      <c r="AA254" s="37"/>
      <c r="AB254" s="37"/>
      <c r="AC254" s="37"/>
      <c r="AD254" s="37"/>
      <c r="AE254" s="37"/>
      <c r="AT254" s="19" t="s">
        <v>421</v>
      </c>
      <c r="AU254" s="19" t="s">
        <v>91</v>
      </c>
    </row>
    <row r="255" spans="1:65" s="2" customFormat="1" ht="16.5" customHeight="1">
      <c r="A255" s="37"/>
      <c r="B255" s="38"/>
      <c r="C255" s="195" t="s">
        <v>744</v>
      </c>
      <c r="D255" s="195" t="s">
        <v>264</v>
      </c>
      <c r="E255" s="196" t="s">
        <v>8103</v>
      </c>
      <c r="F255" s="197" t="s">
        <v>8104</v>
      </c>
      <c r="G255" s="198" t="s">
        <v>518</v>
      </c>
      <c r="H255" s="199">
        <v>1</v>
      </c>
      <c r="I255" s="200"/>
      <c r="J255" s="201">
        <f>ROUND(I255*H255,2)</f>
        <v>0</v>
      </c>
      <c r="K255" s="197" t="s">
        <v>44</v>
      </c>
      <c r="L255" s="42"/>
      <c r="M255" s="202" t="s">
        <v>44</v>
      </c>
      <c r="N255" s="203" t="s">
        <v>53</v>
      </c>
      <c r="O255" s="67"/>
      <c r="P255" s="204">
        <f>O255*H255</f>
        <v>0</v>
      </c>
      <c r="Q255" s="204">
        <v>0</v>
      </c>
      <c r="R255" s="204">
        <f>Q255*H255</f>
        <v>0</v>
      </c>
      <c r="S255" s="204">
        <v>0</v>
      </c>
      <c r="T255" s="205">
        <f>S255*H255</f>
        <v>0</v>
      </c>
      <c r="U255" s="37"/>
      <c r="V255" s="37"/>
      <c r="W255" s="37"/>
      <c r="X255" s="37"/>
      <c r="Y255" s="37"/>
      <c r="Z255" s="37"/>
      <c r="AA255" s="37"/>
      <c r="AB255" s="37"/>
      <c r="AC255" s="37"/>
      <c r="AD255" s="37"/>
      <c r="AE255" s="37"/>
      <c r="AR255" s="206" t="s">
        <v>104</v>
      </c>
      <c r="AT255" s="206" t="s">
        <v>264</v>
      </c>
      <c r="AU255" s="206" t="s">
        <v>91</v>
      </c>
      <c r="AY255" s="19" t="s">
        <v>262</v>
      </c>
      <c r="BE255" s="207">
        <f>IF(N255="základní",J255,0)</f>
        <v>0</v>
      </c>
      <c r="BF255" s="207">
        <f>IF(N255="snížená",J255,0)</f>
        <v>0</v>
      </c>
      <c r="BG255" s="207">
        <f>IF(N255="zákl. přenesená",J255,0)</f>
        <v>0</v>
      </c>
      <c r="BH255" s="207">
        <f>IF(N255="sníž. přenesená",J255,0)</f>
        <v>0</v>
      </c>
      <c r="BI255" s="207">
        <f>IF(N255="nulová",J255,0)</f>
        <v>0</v>
      </c>
      <c r="BJ255" s="19" t="s">
        <v>89</v>
      </c>
      <c r="BK255" s="207">
        <f>ROUND(I255*H255,2)</f>
        <v>0</v>
      </c>
      <c r="BL255" s="19" t="s">
        <v>104</v>
      </c>
      <c r="BM255" s="206" t="s">
        <v>1352</v>
      </c>
    </row>
    <row r="256" spans="1:65" s="2" customFormat="1" ht="27">
      <c r="A256" s="37"/>
      <c r="B256" s="38"/>
      <c r="C256" s="39"/>
      <c r="D256" s="208" t="s">
        <v>421</v>
      </c>
      <c r="E256" s="39"/>
      <c r="F256" s="209" t="s">
        <v>8105</v>
      </c>
      <c r="G256" s="39"/>
      <c r="H256" s="39"/>
      <c r="I256" s="118"/>
      <c r="J256" s="39"/>
      <c r="K256" s="39"/>
      <c r="L256" s="42"/>
      <c r="M256" s="210"/>
      <c r="N256" s="211"/>
      <c r="O256" s="67"/>
      <c r="P256" s="67"/>
      <c r="Q256" s="67"/>
      <c r="R256" s="67"/>
      <c r="S256" s="67"/>
      <c r="T256" s="68"/>
      <c r="U256" s="37"/>
      <c r="V256" s="37"/>
      <c r="W256" s="37"/>
      <c r="X256" s="37"/>
      <c r="Y256" s="37"/>
      <c r="Z256" s="37"/>
      <c r="AA256" s="37"/>
      <c r="AB256" s="37"/>
      <c r="AC256" s="37"/>
      <c r="AD256" s="37"/>
      <c r="AE256" s="37"/>
      <c r="AT256" s="19" t="s">
        <v>421</v>
      </c>
      <c r="AU256" s="19" t="s">
        <v>91</v>
      </c>
    </row>
    <row r="257" spans="1:65" s="2" customFormat="1" ht="16.5" customHeight="1">
      <c r="A257" s="37"/>
      <c r="B257" s="38"/>
      <c r="C257" s="195" t="s">
        <v>749</v>
      </c>
      <c r="D257" s="195" t="s">
        <v>264</v>
      </c>
      <c r="E257" s="196" t="s">
        <v>6778</v>
      </c>
      <c r="F257" s="197" t="s">
        <v>6779</v>
      </c>
      <c r="G257" s="198" t="s">
        <v>518</v>
      </c>
      <c r="H257" s="199">
        <v>1</v>
      </c>
      <c r="I257" s="200"/>
      <c r="J257" s="201">
        <f>ROUND(I257*H257,2)</f>
        <v>0</v>
      </c>
      <c r="K257" s="197" t="s">
        <v>44</v>
      </c>
      <c r="L257" s="42"/>
      <c r="M257" s="202" t="s">
        <v>44</v>
      </c>
      <c r="N257" s="203" t="s">
        <v>53</v>
      </c>
      <c r="O257" s="67"/>
      <c r="P257" s="204">
        <f>O257*H257</f>
        <v>0</v>
      </c>
      <c r="Q257" s="204">
        <v>0</v>
      </c>
      <c r="R257" s="204">
        <f>Q257*H257</f>
        <v>0</v>
      </c>
      <c r="S257" s="204">
        <v>0</v>
      </c>
      <c r="T257" s="205">
        <f>S257*H257</f>
        <v>0</v>
      </c>
      <c r="U257" s="37"/>
      <c r="V257" s="37"/>
      <c r="W257" s="37"/>
      <c r="X257" s="37"/>
      <c r="Y257" s="37"/>
      <c r="Z257" s="37"/>
      <c r="AA257" s="37"/>
      <c r="AB257" s="37"/>
      <c r="AC257" s="37"/>
      <c r="AD257" s="37"/>
      <c r="AE257" s="37"/>
      <c r="AR257" s="206" t="s">
        <v>104</v>
      </c>
      <c r="AT257" s="206" t="s">
        <v>264</v>
      </c>
      <c r="AU257" s="206" t="s">
        <v>91</v>
      </c>
      <c r="AY257" s="19" t="s">
        <v>262</v>
      </c>
      <c r="BE257" s="207">
        <f>IF(N257="základní",J257,0)</f>
        <v>0</v>
      </c>
      <c r="BF257" s="207">
        <f>IF(N257="snížená",J257,0)</f>
        <v>0</v>
      </c>
      <c r="BG257" s="207">
        <f>IF(N257="zákl. přenesená",J257,0)</f>
        <v>0</v>
      </c>
      <c r="BH257" s="207">
        <f>IF(N257="sníž. přenesená",J257,0)</f>
        <v>0</v>
      </c>
      <c r="BI257" s="207">
        <f>IF(N257="nulová",J257,0)</f>
        <v>0</v>
      </c>
      <c r="BJ257" s="19" t="s">
        <v>89</v>
      </c>
      <c r="BK257" s="207">
        <f>ROUND(I257*H257,2)</f>
        <v>0</v>
      </c>
      <c r="BL257" s="19" t="s">
        <v>104</v>
      </c>
      <c r="BM257" s="206" t="s">
        <v>1380</v>
      </c>
    </row>
    <row r="258" spans="1:65" s="2" customFormat="1" ht="16.5" customHeight="1">
      <c r="A258" s="37"/>
      <c r="B258" s="38"/>
      <c r="C258" s="195" t="s">
        <v>903</v>
      </c>
      <c r="D258" s="195" t="s">
        <v>264</v>
      </c>
      <c r="E258" s="196" t="s">
        <v>6783</v>
      </c>
      <c r="F258" s="197" t="s">
        <v>6112</v>
      </c>
      <c r="G258" s="198" t="s">
        <v>518</v>
      </c>
      <c r="H258" s="199">
        <v>1</v>
      </c>
      <c r="I258" s="200"/>
      <c r="J258" s="201">
        <f>ROUND(I258*H258,2)</f>
        <v>0</v>
      </c>
      <c r="K258" s="197" t="s">
        <v>44</v>
      </c>
      <c r="L258" s="42"/>
      <c r="M258" s="202" t="s">
        <v>44</v>
      </c>
      <c r="N258" s="203" t="s">
        <v>53</v>
      </c>
      <c r="O258" s="67"/>
      <c r="P258" s="204">
        <f>O258*H258</f>
        <v>0</v>
      </c>
      <c r="Q258" s="204">
        <v>0</v>
      </c>
      <c r="R258" s="204">
        <f>Q258*H258</f>
        <v>0</v>
      </c>
      <c r="S258" s="204">
        <v>0</v>
      </c>
      <c r="T258" s="205">
        <f>S258*H258</f>
        <v>0</v>
      </c>
      <c r="U258" s="37"/>
      <c r="V258" s="37"/>
      <c r="W258" s="37"/>
      <c r="X258" s="37"/>
      <c r="Y258" s="37"/>
      <c r="Z258" s="37"/>
      <c r="AA258" s="37"/>
      <c r="AB258" s="37"/>
      <c r="AC258" s="37"/>
      <c r="AD258" s="37"/>
      <c r="AE258" s="37"/>
      <c r="AR258" s="206" t="s">
        <v>104</v>
      </c>
      <c r="AT258" s="206" t="s">
        <v>264</v>
      </c>
      <c r="AU258" s="206" t="s">
        <v>91</v>
      </c>
      <c r="AY258" s="19" t="s">
        <v>262</v>
      </c>
      <c r="BE258" s="207">
        <f>IF(N258="základní",J258,0)</f>
        <v>0</v>
      </c>
      <c r="BF258" s="207">
        <f>IF(N258="snížená",J258,0)</f>
        <v>0</v>
      </c>
      <c r="BG258" s="207">
        <f>IF(N258="zákl. přenesená",J258,0)</f>
        <v>0</v>
      </c>
      <c r="BH258" s="207">
        <f>IF(N258="sníž. přenesená",J258,0)</f>
        <v>0</v>
      </c>
      <c r="BI258" s="207">
        <f>IF(N258="nulová",J258,0)</f>
        <v>0</v>
      </c>
      <c r="BJ258" s="19" t="s">
        <v>89</v>
      </c>
      <c r="BK258" s="207">
        <f>ROUND(I258*H258,2)</f>
        <v>0</v>
      </c>
      <c r="BL258" s="19" t="s">
        <v>104</v>
      </c>
      <c r="BM258" s="206" t="s">
        <v>1391</v>
      </c>
    </row>
    <row r="259" spans="1:65" s="2" customFormat="1" ht="90">
      <c r="A259" s="37"/>
      <c r="B259" s="38"/>
      <c r="C259" s="39"/>
      <c r="D259" s="208" t="s">
        <v>421</v>
      </c>
      <c r="E259" s="39"/>
      <c r="F259" s="209" t="s">
        <v>6784</v>
      </c>
      <c r="G259" s="39"/>
      <c r="H259" s="39"/>
      <c r="I259" s="118"/>
      <c r="J259" s="39"/>
      <c r="K259" s="39"/>
      <c r="L259" s="42"/>
      <c r="M259" s="210"/>
      <c r="N259" s="211"/>
      <c r="O259" s="67"/>
      <c r="P259" s="67"/>
      <c r="Q259" s="67"/>
      <c r="R259" s="67"/>
      <c r="S259" s="67"/>
      <c r="T259" s="68"/>
      <c r="U259" s="37"/>
      <c r="V259" s="37"/>
      <c r="W259" s="37"/>
      <c r="X259" s="37"/>
      <c r="Y259" s="37"/>
      <c r="Z259" s="37"/>
      <c r="AA259" s="37"/>
      <c r="AB259" s="37"/>
      <c r="AC259" s="37"/>
      <c r="AD259" s="37"/>
      <c r="AE259" s="37"/>
      <c r="AT259" s="19" t="s">
        <v>421</v>
      </c>
      <c r="AU259" s="19" t="s">
        <v>91</v>
      </c>
    </row>
    <row r="260" spans="1:65" s="2" customFormat="1" ht="16.5" customHeight="1">
      <c r="A260" s="37"/>
      <c r="B260" s="38"/>
      <c r="C260" s="195" t="s">
        <v>928</v>
      </c>
      <c r="D260" s="195" t="s">
        <v>264</v>
      </c>
      <c r="E260" s="196" t="s">
        <v>6785</v>
      </c>
      <c r="F260" s="197" t="s">
        <v>5757</v>
      </c>
      <c r="G260" s="198" t="s">
        <v>518</v>
      </c>
      <c r="H260" s="199">
        <v>1</v>
      </c>
      <c r="I260" s="200"/>
      <c r="J260" s="201">
        <f>ROUND(I260*H260,2)</f>
        <v>0</v>
      </c>
      <c r="K260" s="197" t="s">
        <v>44</v>
      </c>
      <c r="L260" s="42"/>
      <c r="M260" s="202" t="s">
        <v>44</v>
      </c>
      <c r="N260" s="203" t="s">
        <v>53</v>
      </c>
      <c r="O260" s="67"/>
      <c r="P260" s="204">
        <f>O260*H260</f>
        <v>0</v>
      </c>
      <c r="Q260" s="204">
        <v>0</v>
      </c>
      <c r="R260" s="204">
        <f>Q260*H260</f>
        <v>0</v>
      </c>
      <c r="S260" s="204">
        <v>0</v>
      </c>
      <c r="T260" s="205">
        <f>S260*H260</f>
        <v>0</v>
      </c>
      <c r="U260" s="37"/>
      <c r="V260" s="37"/>
      <c r="W260" s="37"/>
      <c r="X260" s="37"/>
      <c r="Y260" s="37"/>
      <c r="Z260" s="37"/>
      <c r="AA260" s="37"/>
      <c r="AB260" s="37"/>
      <c r="AC260" s="37"/>
      <c r="AD260" s="37"/>
      <c r="AE260" s="37"/>
      <c r="AR260" s="206" t="s">
        <v>104</v>
      </c>
      <c r="AT260" s="206" t="s">
        <v>264</v>
      </c>
      <c r="AU260" s="206" t="s">
        <v>91</v>
      </c>
      <c r="AY260" s="19" t="s">
        <v>262</v>
      </c>
      <c r="BE260" s="207">
        <f>IF(N260="základní",J260,0)</f>
        <v>0</v>
      </c>
      <c r="BF260" s="207">
        <f>IF(N260="snížená",J260,0)</f>
        <v>0</v>
      </c>
      <c r="BG260" s="207">
        <f>IF(N260="zákl. přenesená",J260,0)</f>
        <v>0</v>
      </c>
      <c r="BH260" s="207">
        <f>IF(N260="sníž. přenesená",J260,0)</f>
        <v>0</v>
      </c>
      <c r="BI260" s="207">
        <f>IF(N260="nulová",J260,0)</f>
        <v>0</v>
      </c>
      <c r="BJ260" s="19" t="s">
        <v>89</v>
      </c>
      <c r="BK260" s="207">
        <f>ROUND(I260*H260,2)</f>
        <v>0</v>
      </c>
      <c r="BL260" s="19" t="s">
        <v>104</v>
      </c>
      <c r="BM260" s="206" t="s">
        <v>1405</v>
      </c>
    </row>
    <row r="261" spans="1:65" s="2" customFormat="1" ht="81">
      <c r="A261" s="37"/>
      <c r="B261" s="38"/>
      <c r="C261" s="39"/>
      <c r="D261" s="208" t="s">
        <v>421</v>
      </c>
      <c r="E261" s="39"/>
      <c r="F261" s="209" t="s">
        <v>6786</v>
      </c>
      <c r="G261" s="39"/>
      <c r="H261" s="39"/>
      <c r="I261" s="118"/>
      <c r="J261" s="39"/>
      <c r="K261" s="39"/>
      <c r="L261" s="42"/>
      <c r="M261" s="210"/>
      <c r="N261" s="211"/>
      <c r="O261" s="67"/>
      <c r="P261" s="67"/>
      <c r="Q261" s="67"/>
      <c r="R261" s="67"/>
      <c r="S261" s="67"/>
      <c r="T261" s="68"/>
      <c r="U261" s="37"/>
      <c r="V261" s="37"/>
      <c r="W261" s="37"/>
      <c r="X261" s="37"/>
      <c r="Y261" s="37"/>
      <c r="Z261" s="37"/>
      <c r="AA261" s="37"/>
      <c r="AB261" s="37"/>
      <c r="AC261" s="37"/>
      <c r="AD261" s="37"/>
      <c r="AE261" s="37"/>
      <c r="AT261" s="19" t="s">
        <v>421</v>
      </c>
      <c r="AU261" s="19" t="s">
        <v>91</v>
      </c>
    </row>
    <row r="262" spans="1:65" s="2" customFormat="1" ht="21.75" customHeight="1">
      <c r="A262" s="37"/>
      <c r="B262" s="38"/>
      <c r="C262" s="195" t="s">
        <v>939</v>
      </c>
      <c r="D262" s="195" t="s">
        <v>264</v>
      </c>
      <c r="E262" s="196" t="s">
        <v>6787</v>
      </c>
      <c r="F262" s="197" t="s">
        <v>6788</v>
      </c>
      <c r="G262" s="198" t="s">
        <v>518</v>
      </c>
      <c r="H262" s="199">
        <v>1</v>
      </c>
      <c r="I262" s="200"/>
      <c r="J262" s="201">
        <f>ROUND(I262*H262,2)</f>
        <v>0</v>
      </c>
      <c r="K262" s="197" t="s">
        <v>44</v>
      </c>
      <c r="L262" s="42"/>
      <c r="M262" s="202" t="s">
        <v>44</v>
      </c>
      <c r="N262" s="203" t="s">
        <v>53</v>
      </c>
      <c r="O262" s="67"/>
      <c r="P262" s="204">
        <f>O262*H262</f>
        <v>0</v>
      </c>
      <c r="Q262" s="204">
        <v>0</v>
      </c>
      <c r="R262" s="204">
        <f>Q262*H262</f>
        <v>0</v>
      </c>
      <c r="S262" s="204">
        <v>0</v>
      </c>
      <c r="T262" s="205">
        <f>S262*H262</f>
        <v>0</v>
      </c>
      <c r="U262" s="37"/>
      <c r="V262" s="37"/>
      <c r="W262" s="37"/>
      <c r="X262" s="37"/>
      <c r="Y262" s="37"/>
      <c r="Z262" s="37"/>
      <c r="AA262" s="37"/>
      <c r="AB262" s="37"/>
      <c r="AC262" s="37"/>
      <c r="AD262" s="37"/>
      <c r="AE262" s="37"/>
      <c r="AR262" s="206" t="s">
        <v>104</v>
      </c>
      <c r="AT262" s="206" t="s">
        <v>264</v>
      </c>
      <c r="AU262" s="206" t="s">
        <v>91</v>
      </c>
      <c r="AY262" s="19" t="s">
        <v>262</v>
      </c>
      <c r="BE262" s="207">
        <f>IF(N262="základní",J262,0)</f>
        <v>0</v>
      </c>
      <c r="BF262" s="207">
        <f>IF(N262="snížená",J262,0)</f>
        <v>0</v>
      </c>
      <c r="BG262" s="207">
        <f>IF(N262="zákl. přenesená",J262,0)</f>
        <v>0</v>
      </c>
      <c r="BH262" s="207">
        <f>IF(N262="sníž. přenesená",J262,0)</f>
        <v>0</v>
      </c>
      <c r="BI262" s="207">
        <f>IF(N262="nulová",J262,0)</f>
        <v>0</v>
      </c>
      <c r="BJ262" s="19" t="s">
        <v>89</v>
      </c>
      <c r="BK262" s="207">
        <f>ROUND(I262*H262,2)</f>
        <v>0</v>
      </c>
      <c r="BL262" s="19" t="s">
        <v>104</v>
      </c>
      <c r="BM262" s="206" t="s">
        <v>1418</v>
      </c>
    </row>
    <row r="263" spans="1:65" s="2" customFormat="1" ht="16.5" customHeight="1">
      <c r="A263" s="37"/>
      <c r="B263" s="38"/>
      <c r="C263" s="195" t="s">
        <v>948</v>
      </c>
      <c r="D263" s="195" t="s">
        <v>264</v>
      </c>
      <c r="E263" s="196" t="s">
        <v>6789</v>
      </c>
      <c r="F263" s="197" t="s">
        <v>6790</v>
      </c>
      <c r="G263" s="198" t="s">
        <v>518</v>
      </c>
      <c r="H263" s="199">
        <v>1</v>
      </c>
      <c r="I263" s="200"/>
      <c r="J263" s="201">
        <f>ROUND(I263*H263,2)</f>
        <v>0</v>
      </c>
      <c r="K263" s="197" t="s">
        <v>44</v>
      </c>
      <c r="L263" s="42"/>
      <c r="M263" s="202" t="s">
        <v>44</v>
      </c>
      <c r="N263" s="203" t="s">
        <v>53</v>
      </c>
      <c r="O263" s="67"/>
      <c r="P263" s="204">
        <f>O263*H263</f>
        <v>0</v>
      </c>
      <c r="Q263" s="204">
        <v>0</v>
      </c>
      <c r="R263" s="204">
        <f>Q263*H263</f>
        <v>0</v>
      </c>
      <c r="S263" s="204">
        <v>0</v>
      </c>
      <c r="T263" s="205">
        <f>S263*H263</f>
        <v>0</v>
      </c>
      <c r="U263" s="37"/>
      <c r="V263" s="37"/>
      <c r="W263" s="37"/>
      <c r="X263" s="37"/>
      <c r="Y263" s="37"/>
      <c r="Z263" s="37"/>
      <c r="AA263" s="37"/>
      <c r="AB263" s="37"/>
      <c r="AC263" s="37"/>
      <c r="AD263" s="37"/>
      <c r="AE263" s="37"/>
      <c r="AR263" s="206" t="s">
        <v>104</v>
      </c>
      <c r="AT263" s="206" t="s">
        <v>264</v>
      </c>
      <c r="AU263" s="206" t="s">
        <v>91</v>
      </c>
      <c r="AY263" s="19" t="s">
        <v>262</v>
      </c>
      <c r="BE263" s="207">
        <f>IF(N263="základní",J263,0)</f>
        <v>0</v>
      </c>
      <c r="BF263" s="207">
        <f>IF(N263="snížená",J263,0)</f>
        <v>0</v>
      </c>
      <c r="BG263" s="207">
        <f>IF(N263="zákl. přenesená",J263,0)</f>
        <v>0</v>
      </c>
      <c r="BH263" s="207">
        <f>IF(N263="sníž. přenesená",J263,0)</f>
        <v>0</v>
      </c>
      <c r="BI263" s="207">
        <f>IF(N263="nulová",J263,0)</f>
        <v>0</v>
      </c>
      <c r="BJ263" s="19" t="s">
        <v>89</v>
      </c>
      <c r="BK263" s="207">
        <f>ROUND(I263*H263,2)</f>
        <v>0</v>
      </c>
      <c r="BL263" s="19" t="s">
        <v>104</v>
      </c>
      <c r="BM263" s="206" t="s">
        <v>1432</v>
      </c>
    </row>
    <row r="264" spans="1:65" s="2" customFormat="1" ht="90">
      <c r="A264" s="37"/>
      <c r="B264" s="38"/>
      <c r="C264" s="39"/>
      <c r="D264" s="208" t="s">
        <v>421</v>
      </c>
      <c r="E264" s="39"/>
      <c r="F264" s="209" t="s">
        <v>6791</v>
      </c>
      <c r="G264" s="39"/>
      <c r="H264" s="39"/>
      <c r="I264" s="118"/>
      <c r="J264" s="39"/>
      <c r="K264" s="39"/>
      <c r="L264" s="42"/>
      <c r="M264" s="210"/>
      <c r="N264" s="211"/>
      <c r="O264" s="67"/>
      <c r="P264" s="67"/>
      <c r="Q264" s="67"/>
      <c r="R264" s="67"/>
      <c r="S264" s="67"/>
      <c r="T264" s="68"/>
      <c r="U264" s="37"/>
      <c r="V264" s="37"/>
      <c r="W264" s="37"/>
      <c r="X264" s="37"/>
      <c r="Y264" s="37"/>
      <c r="Z264" s="37"/>
      <c r="AA264" s="37"/>
      <c r="AB264" s="37"/>
      <c r="AC264" s="37"/>
      <c r="AD264" s="37"/>
      <c r="AE264" s="37"/>
      <c r="AT264" s="19" t="s">
        <v>421</v>
      </c>
      <c r="AU264" s="19" t="s">
        <v>91</v>
      </c>
    </row>
    <row r="265" spans="1:65" s="2" customFormat="1" ht="21.75" customHeight="1">
      <c r="A265" s="37"/>
      <c r="B265" s="38"/>
      <c r="C265" s="195" t="s">
        <v>955</v>
      </c>
      <c r="D265" s="195" t="s">
        <v>264</v>
      </c>
      <c r="E265" s="196" t="s">
        <v>6792</v>
      </c>
      <c r="F265" s="197" t="s">
        <v>6793</v>
      </c>
      <c r="G265" s="198" t="s">
        <v>518</v>
      </c>
      <c r="H265" s="199">
        <v>1</v>
      </c>
      <c r="I265" s="200"/>
      <c r="J265" s="201">
        <f>ROUND(I265*H265,2)</f>
        <v>0</v>
      </c>
      <c r="K265" s="197" t="s">
        <v>44</v>
      </c>
      <c r="L265" s="42"/>
      <c r="M265" s="202" t="s">
        <v>44</v>
      </c>
      <c r="N265" s="203" t="s">
        <v>53</v>
      </c>
      <c r="O265" s="67"/>
      <c r="P265" s="204">
        <f>O265*H265</f>
        <v>0</v>
      </c>
      <c r="Q265" s="204">
        <v>0</v>
      </c>
      <c r="R265" s="204">
        <f>Q265*H265</f>
        <v>0</v>
      </c>
      <c r="S265" s="204">
        <v>0</v>
      </c>
      <c r="T265" s="205">
        <f>S265*H265</f>
        <v>0</v>
      </c>
      <c r="U265" s="37"/>
      <c r="V265" s="37"/>
      <c r="W265" s="37"/>
      <c r="X265" s="37"/>
      <c r="Y265" s="37"/>
      <c r="Z265" s="37"/>
      <c r="AA265" s="37"/>
      <c r="AB265" s="37"/>
      <c r="AC265" s="37"/>
      <c r="AD265" s="37"/>
      <c r="AE265" s="37"/>
      <c r="AR265" s="206" t="s">
        <v>104</v>
      </c>
      <c r="AT265" s="206" t="s">
        <v>264</v>
      </c>
      <c r="AU265" s="206" t="s">
        <v>91</v>
      </c>
      <c r="AY265" s="19" t="s">
        <v>262</v>
      </c>
      <c r="BE265" s="207">
        <f>IF(N265="základní",J265,0)</f>
        <v>0</v>
      </c>
      <c r="BF265" s="207">
        <f>IF(N265="snížená",J265,0)</f>
        <v>0</v>
      </c>
      <c r="BG265" s="207">
        <f>IF(N265="zákl. přenesená",J265,0)</f>
        <v>0</v>
      </c>
      <c r="BH265" s="207">
        <f>IF(N265="sníž. přenesená",J265,0)</f>
        <v>0</v>
      </c>
      <c r="BI265" s="207">
        <f>IF(N265="nulová",J265,0)</f>
        <v>0</v>
      </c>
      <c r="BJ265" s="19" t="s">
        <v>89</v>
      </c>
      <c r="BK265" s="207">
        <f>ROUND(I265*H265,2)</f>
        <v>0</v>
      </c>
      <c r="BL265" s="19" t="s">
        <v>104</v>
      </c>
      <c r="BM265" s="206" t="s">
        <v>1446</v>
      </c>
    </row>
    <row r="266" spans="1:65" s="2" customFormat="1" ht="90">
      <c r="A266" s="37"/>
      <c r="B266" s="38"/>
      <c r="C266" s="39"/>
      <c r="D266" s="208" t="s">
        <v>421</v>
      </c>
      <c r="E266" s="39"/>
      <c r="F266" s="209" t="s">
        <v>6791</v>
      </c>
      <c r="G266" s="39"/>
      <c r="H266" s="39"/>
      <c r="I266" s="118"/>
      <c r="J266" s="39"/>
      <c r="K266" s="39"/>
      <c r="L266" s="42"/>
      <c r="M266" s="210"/>
      <c r="N266" s="211"/>
      <c r="O266" s="67"/>
      <c r="P266" s="67"/>
      <c r="Q266" s="67"/>
      <c r="R266" s="67"/>
      <c r="S266" s="67"/>
      <c r="T266" s="68"/>
      <c r="U266" s="37"/>
      <c r="V266" s="37"/>
      <c r="W266" s="37"/>
      <c r="X266" s="37"/>
      <c r="Y266" s="37"/>
      <c r="Z266" s="37"/>
      <c r="AA266" s="37"/>
      <c r="AB266" s="37"/>
      <c r="AC266" s="37"/>
      <c r="AD266" s="37"/>
      <c r="AE266" s="37"/>
      <c r="AT266" s="19" t="s">
        <v>421</v>
      </c>
      <c r="AU266" s="19" t="s">
        <v>91</v>
      </c>
    </row>
    <row r="267" spans="1:65" s="2" customFormat="1" ht="16.5" customHeight="1">
      <c r="A267" s="37"/>
      <c r="B267" s="38"/>
      <c r="C267" s="195" t="s">
        <v>960</v>
      </c>
      <c r="D267" s="195" t="s">
        <v>264</v>
      </c>
      <c r="E267" s="196" t="s">
        <v>6794</v>
      </c>
      <c r="F267" s="197" t="s">
        <v>6153</v>
      </c>
      <c r="G267" s="198" t="s">
        <v>518</v>
      </c>
      <c r="H267" s="199">
        <v>1</v>
      </c>
      <c r="I267" s="200"/>
      <c r="J267" s="201">
        <f>ROUND(I267*H267,2)</f>
        <v>0</v>
      </c>
      <c r="K267" s="197" t="s">
        <v>44</v>
      </c>
      <c r="L267" s="42"/>
      <c r="M267" s="202" t="s">
        <v>44</v>
      </c>
      <c r="N267" s="203" t="s">
        <v>53</v>
      </c>
      <c r="O267" s="67"/>
      <c r="P267" s="204">
        <f>O267*H267</f>
        <v>0</v>
      </c>
      <c r="Q267" s="204">
        <v>0</v>
      </c>
      <c r="R267" s="204">
        <f>Q267*H267</f>
        <v>0</v>
      </c>
      <c r="S267" s="204">
        <v>0</v>
      </c>
      <c r="T267" s="205">
        <f>S267*H267</f>
        <v>0</v>
      </c>
      <c r="U267" s="37"/>
      <c r="V267" s="37"/>
      <c r="W267" s="37"/>
      <c r="X267" s="37"/>
      <c r="Y267" s="37"/>
      <c r="Z267" s="37"/>
      <c r="AA267" s="37"/>
      <c r="AB267" s="37"/>
      <c r="AC267" s="37"/>
      <c r="AD267" s="37"/>
      <c r="AE267" s="37"/>
      <c r="AR267" s="206" t="s">
        <v>104</v>
      </c>
      <c r="AT267" s="206" t="s">
        <v>264</v>
      </c>
      <c r="AU267" s="206" t="s">
        <v>91</v>
      </c>
      <c r="AY267" s="19" t="s">
        <v>262</v>
      </c>
      <c r="BE267" s="207">
        <f>IF(N267="základní",J267,0)</f>
        <v>0</v>
      </c>
      <c r="BF267" s="207">
        <f>IF(N267="snížená",J267,0)</f>
        <v>0</v>
      </c>
      <c r="BG267" s="207">
        <f>IF(N267="zákl. přenesená",J267,0)</f>
        <v>0</v>
      </c>
      <c r="BH267" s="207">
        <f>IF(N267="sníž. přenesená",J267,0)</f>
        <v>0</v>
      </c>
      <c r="BI267" s="207">
        <f>IF(N267="nulová",J267,0)</f>
        <v>0</v>
      </c>
      <c r="BJ267" s="19" t="s">
        <v>89</v>
      </c>
      <c r="BK267" s="207">
        <f>ROUND(I267*H267,2)</f>
        <v>0</v>
      </c>
      <c r="BL267" s="19" t="s">
        <v>104</v>
      </c>
      <c r="BM267" s="206" t="s">
        <v>1456</v>
      </c>
    </row>
    <row r="268" spans="1:65" s="2" customFormat="1" ht="27">
      <c r="A268" s="37"/>
      <c r="B268" s="38"/>
      <c r="C268" s="39"/>
      <c r="D268" s="208" t="s">
        <v>421</v>
      </c>
      <c r="E268" s="39"/>
      <c r="F268" s="209" t="s">
        <v>6154</v>
      </c>
      <c r="G268" s="39"/>
      <c r="H268" s="39"/>
      <c r="I268" s="118"/>
      <c r="J268" s="39"/>
      <c r="K268" s="39"/>
      <c r="L268" s="42"/>
      <c r="M268" s="210"/>
      <c r="N268" s="211"/>
      <c r="O268" s="67"/>
      <c r="P268" s="67"/>
      <c r="Q268" s="67"/>
      <c r="R268" s="67"/>
      <c r="S268" s="67"/>
      <c r="T268" s="68"/>
      <c r="U268" s="37"/>
      <c r="V268" s="37"/>
      <c r="W268" s="37"/>
      <c r="X268" s="37"/>
      <c r="Y268" s="37"/>
      <c r="Z268" s="37"/>
      <c r="AA268" s="37"/>
      <c r="AB268" s="37"/>
      <c r="AC268" s="37"/>
      <c r="AD268" s="37"/>
      <c r="AE268" s="37"/>
      <c r="AT268" s="19" t="s">
        <v>421</v>
      </c>
      <c r="AU268" s="19" t="s">
        <v>91</v>
      </c>
    </row>
    <row r="269" spans="1:65" s="2" customFormat="1" ht="16.5" customHeight="1">
      <c r="A269" s="37"/>
      <c r="B269" s="38"/>
      <c r="C269" s="195" t="s">
        <v>982</v>
      </c>
      <c r="D269" s="195" t="s">
        <v>264</v>
      </c>
      <c r="E269" s="196" t="s">
        <v>6795</v>
      </c>
      <c r="F269" s="197" t="s">
        <v>6796</v>
      </c>
      <c r="G269" s="198" t="s">
        <v>518</v>
      </c>
      <c r="H269" s="199">
        <v>1</v>
      </c>
      <c r="I269" s="200"/>
      <c r="J269" s="201">
        <f>ROUND(I269*H269,2)</f>
        <v>0</v>
      </c>
      <c r="K269" s="197" t="s">
        <v>44</v>
      </c>
      <c r="L269" s="42"/>
      <c r="M269" s="202" t="s">
        <v>44</v>
      </c>
      <c r="N269" s="203" t="s">
        <v>53</v>
      </c>
      <c r="O269" s="67"/>
      <c r="P269" s="204">
        <f>O269*H269</f>
        <v>0</v>
      </c>
      <c r="Q269" s="204">
        <v>0</v>
      </c>
      <c r="R269" s="204">
        <f>Q269*H269</f>
        <v>0</v>
      </c>
      <c r="S269" s="204">
        <v>0</v>
      </c>
      <c r="T269" s="205">
        <f>S269*H269</f>
        <v>0</v>
      </c>
      <c r="U269" s="37"/>
      <c r="V269" s="37"/>
      <c r="W269" s="37"/>
      <c r="X269" s="37"/>
      <c r="Y269" s="37"/>
      <c r="Z269" s="37"/>
      <c r="AA269" s="37"/>
      <c r="AB269" s="37"/>
      <c r="AC269" s="37"/>
      <c r="AD269" s="37"/>
      <c r="AE269" s="37"/>
      <c r="AR269" s="206" t="s">
        <v>104</v>
      </c>
      <c r="AT269" s="206" t="s">
        <v>264</v>
      </c>
      <c r="AU269" s="206" t="s">
        <v>91</v>
      </c>
      <c r="AY269" s="19" t="s">
        <v>262</v>
      </c>
      <c r="BE269" s="207">
        <f>IF(N269="základní",J269,0)</f>
        <v>0</v>
      </c>
      <c r="BF269" s="207">
        <f>IF(N269="snížená",J269,0)</f>
        <v>0</v>
      </c>
      <c r="BG269" s="207">
        <f>IF(N269="zákl. přenesená",J269,0)</f>
        <v>0</v>
      </c>
      <c r="BH269" s="207">
        <f>IF(N269="sníž. přenesená",J269,0)</f>
        <v>0</v>
      </c>
      <c r="BI269" s="207">
        <f>IF(N269="nulová",J269,0)</f>
        <v>0</v>
      </c>
      <c r="BJ269" s="19" t="s">
        <v>89</v>
      </c>
      <c r="BK269" s="207">
        <f>ROUND(I269*H269,2)</f>
        <v>0</v>
      </c>
      <c r="BL269" s="19" t="s">
        <v>104</v>
      </c>
      <c r="BM269" s="206" t="s">
        <v>1469</v>
      </c>
    </row>
    <row r="270" spans="1:65" s="2" customFormat="1" ht="72">
      <c r="A270" s="37"/>
      <c r="B270" s="38"/>
      <c r="C270" s="39"/>
      <c r="D270" s="208" t="s">
        <v>421</v>
      </c>
      <c r="E270" s="39"/>
      <c r="F270" s="209" t="s">
        <v>6797</v>
      </c>
      <c r="G270" s="39"/>
      <c r="H270" s="39"/>
      <c r="I270" s="118"/>
      <c r="J270" s="39"/>
      <c r="K270" s="39"/>
      <c r="L270" s="42"/>
      <c r="M270" s="210"/>
      <c r="N270" s="211"/>
      <c r="O270" s="67"/>
      <c r="P270" s="67"/>
      <c r="Q270" s="67"/>
      <c r="R270" s="67"/>
      <c r="S270" s="67"/>
      <c r="T270" s="68"/>
      <c r="U270" s="37"/>
      <c r="V270" s="37"/>
      <c r="W270" s="37"/>
      <c r="X270" s="37"/>
      <c r="Y270" s="37"/>
      <c r="Z270" s="37"/>
      <c r="AA270" s="37"/>
      <c r="AB270" s="37"/>
      <c r="AC270" s="37"/>
      <c r="AD270" s="37"/>
      <c r="AE270" s="37"/>
      <c r="AT270" s="19" t="s">
        <v>421</v>
      </c>
      <c r="AU270" s="19" t="s">
        <v>91</v>
      </c>
    </row>
    <row r="271" spans="1:65" s="2" customFormat="1" ht="16.5" customHeight="1">
      <c r="A271" s="37"/>
      <c r="B271" s="38"/>
      <c r="C271" s="195" t="s">
        <v>999</v>
      </c>
      <c r="D271" s="195" t="s">
        <v>264</v>
      </c>
      <c r="E271" s="196" t="s">
        <v>6798</v>
      </c>
      <c r="F271" s="197" t="s">
        <v>5766</v>
      </c>
      <c r="G271" s="198" t="s">
        <v>518</v>
      </c>
      <c r="H271" s="199">
        <v>1</v>
      </c>
      <c r="I271" s="200"/>
      <c r="J271" s="201">
        <f>ROUND(I271*H271,2)</f>
        <v>0</v>
      </c>
      <c r="K271" s="197" t="s">
        <v>268</v>
      </c>
      <c r="L271" s="42"/>
      <c r="M271" s="275" t="s">
        <v>44</v>
      </c>
      <c r="N271" s="276" t="s">
        <v>53</v>
      </c>
      <c r="O271" s="273"/>
      <c r="P271" s="277">
        <f>O271*H271</f>
        <v>0</v>
      </c>
      <c r="Q271" s="277">
        <v>0</v>
      </c>
      <c r="R271" s="277">
        <f>Q271*H271</f>
        <v>0</v>
      </c>
      <c r="S271" s="277">
        <v>0</v>
      </c>
      <c r="T271" s="278">
        <f>S271*H271</f>
        <v>0</v>
      </c>
      <c r="U271" s="37"/>
      <c r="V271" s="37"/>
      <c r="W271" s="37"/>
      <c r="X271" s="37"/>
      <c r="Y271" s="37"/>
      <c r="Z271" s="37"/>
      <c r="AA271" s="37"/>
      <c r="AB271" s="37"/>
      <c r="AC271" s="37"/>
      <c r="AD271" s="37"/>
      <c r="AE271" s="37"/>
      <c r="AR271" s="206" t="s">
        <v>104</v>
      </c>
      <c r="AT271" s="206" t="s">
        <v>264</v>
      </c>
      <c r="AU271" s="206" t="s">
        <v>91</v>
      </c>
      <c r="AY271" s="19" t="s">
        <v>262</v>
      </c>
      <c r="BE271" s="207">
        <f>IF(N271="základní",J271,0)</f>
        <v>0</v>
      </c>
      <c r="BF271" s="207">
        <f>IF(N271="snížená",J271,0)</f>
        <v>0</v>
      </c>
      <c r="BG271" s="207">
        <f>IF(N271="zákl. přenesená",J271,0)</f>
        <v>0</v>
      </c>
      <c r="BH271" s="207">
        <f>IF(N271="sníž. přenesená",J271,0)</f>
        <v>0</v>
      </c>
      <c r="BI271" s="207">
        <f>IF(N271="nulová",J271,0)</f>
        <v>0</v>
      </c>
      <c r="BJ271" s="19" t="s">
        <v>89</v>
      </c>
      <c r="BK271" s="207">
        <f>ROUND(I271*H271,2)</f>
        <v>0</v>
      </c>
      <c r="BL271" s="19" t="s">
        <v>104</v>
      </c>
      <c r="BM271" s="206" t="s">
        <v>1479</v>
      </c>
    </row>
    <row r="272" spans="1:65" s="2" customFormat="1" ht="7" customHeight="1">
      <c r="A272" s="37"/>
      <c r="B272" s="50"/>
      <c r="C272" s="51"/>
      <c r="D272" s="51"/>
      <c r="E272" s="51"/>
      <c r="F272" s="51"/>
      <c r="G272" s="51"/>
      <c r="H272" s="51"/>
      <c r="I272" s="145"/>
      <c r="J272" s="51"/>
      <c r="K272" s="51"/>
      <c r="L272" s="42"/>
      <c r="M272" s="37"/>
      <c r="O272" s="37"/>
      <c r="P272" s="37"/>
      <c r="Q272" s="37"/>
      <c r="R272" s="37"/>
      <c r="S272" s="37"/>
      <c r="T272" s="37"/>
      <c r="U272" s="37"/>
      <c r="V272" s="37"/>
      <c r="W272" s="37"/>
      <c r="X272" s="37"/>
      <c r="Y272" s="37"/>
      <c r="Z272" s="37"/>
      <c r="AA272" s="37"/>
      <c r="AB272" s="37"/>
      <c r="AC272" s="37"/>
      <c r="AD272" s="37"/>
      <c r="AE272" s="37"/>
    </row>
  </sheetData>
  <sheetProtection algorithmName="SHA-512" hashValue="038yAesFcjMmbztmpClSVxgNGt+OXxZJlBRtx2eH8DVZPNOvueWJ+1g4jO+DCU377GisXa0SoiG3rxBNaggVeA==" saltValue="gBli4whObRR4U4UO3/8OdxO5cZ8uvLGAinzfNxAcZy5NBKCxVDHQ1x9aDWCZTXv/u584FhreNUrgsM8h8dOLiw==" spinCount="100000" sheet="1" objects="1" scenarios="1" formatColumns="0" formatRows="0" autoFilter="0"/>
  <autoFilter ref="C87:K271"/>
  <mergeCells count="9">
    <mergeCell ref="E50:H50"/>
    <mergeCell ref="E78:H78"/>
    <mergeCell ref="E80:H80"/>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24.xml><?xml version="1.0" encoding="utf-8"?>
<worksheet xmlns="http://schemas.openxmlformats.org/spreadsheetml/2006/main" xmlns:r="http://schemas.openxmlformats.org/officeDocument/2006/relationships">
  <sheetPr>
    <pageSetUpPr fitToPage="1"/>
  </sheetPr>
  <dimension ref="A2:BM459"/>
  <sheetViews>
    <sheetView showGridLines="0" workbookViewId="0"/>
  </sheetViews>
  <sheetFormatPr defaultRowHeight="14.5"/>
  <cols>
    <col min="1" max="1" width="8.33203125" style="1" customWidth="1"/>
    <col min="2" max="2" width="1.6640625" style="1" customWidth="1"/>
    <col min="3" max="3" width="4.109375" style="1" customWidth="1"/>
    <col min="4" max="4" width="4.33203125" style="1" customWidth="1"/>
    <col min="5" max="5" width="17.109375" style="1" customWidth="1"/>
    <col min="6" max="6" width="100.77734375" style="1" customWidth="1"/>
    <col min="7" max="7" width="7" style="1" customWidth="1"/>
    <col min="8" max="8" width="11.44140625" style="1" customWidth="1"/>
    <col min="9" max="9" width="20.109375" style="111" customWidth="1"/>
    <col min="10" max="11" width="20.109375" style="1" customWidth="1"/>
    <col min="12" max="12" width="9.33203125" style="1" customWidth="1"/>
    <col min="13" max="13" width="10.77734375" style="1" hidden="1" customWidth="1"/>
    <col min="14" max="14" width="9.33203125" style="1" hidden="1"/>
    <col min="15" max="20" width="14.10937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7" customHeight="1">
      <c r="I2" s="111"/>
      <c r="L2" s="376"/>
      <c r="M2" s="376"/>
      <c r="N2" s="376"/>
      <c r="O2" s="376"/>
      <c r="P2" s="376"/>
      <c r="Q2" s="376"/>
      <c r="R2" s="376"/>
      <c r="S2" s="376"/>
      <c r="T2" s="376"/>
      <c r="U2" s="376"/>
      <c r="V2" s="376"/>
      <c r="AT2" s="19" t="s">
        <v>180</v>
      </c>
    </row>
    <row r="3" spans="1:46" s="1" customFormat="1" ht="7" customHeight="1">
      <c r="B3" s="112"/>
      <c r="C3" s="113"/>
      <c r="D3" s="113"/>
      <c r="E3" s="113"/>
      <c r="F3" s="113"/>
      <c r="G3" s="113"/>
      <c r="H3" s="113"/>
      <c r="I3" s="114"/>
      <c r="J3" s="113"/>
      <c r="K3" s="113"/>
      <c r="L3" s="22"/>
      <c r="AT3" s="19" t="s">
        <v>91</v>
      </c>
    </row>
    <row r="4" spans="1:46" s="1" customFormat="1" ht="25" customHeight="1">
      <c r="B4" s="22"/>
      <c r="D4" s="115" t="s">
        <v>207</v>
      </c>
      <c r="I4" s="111"/>
      <c r="L4" s="22"/>
      <c r="M4" s="116" t="s">
        <v>10</v>
      </c>
      <c r="AT4" s="19" t="s">
        <v>4</v>
      </c>
    </row>
    <row r="5" spans="1:46" s="1" customFormat="1" ht="7" customHeight="1">
      <c r="B5" s="22"/>
      <c r="I5" s="111"/>
      <c r="L5" s="22"/>
    </row>
    <row r="6" spans="1:46" s="1" customFormat="1" ht="12" customHeight="1">
      <c r="B6" s="22"/>
      <c r="D6" s="117" t="s">
        <v>16</v>
      </c>
      <c r="I6" s="111"/>
      <c r="L6" s="22"/>
    </row>
    <row r="7" spans="1:46" s="1" customFormat="1" ht="16.5" customHeight="1">
      <c r="B7" s="22"/>
      <c r="E7" s="402" t="str">
        <f>'Rekapitulace stavby'!K6</f>
        <v>EHC CZECH s.r.o. – Podnikatelský inkubátor – Evropská ul., Cheb</v>
      </c>
      <c r="F7" s="403"/>
      <c r="G7" s="403"/>
      <c r="H7" s="403"/>
      <c r="I7" s="111"/>
      <c r="L7" s="22"/>
    </row>
    <row r="8" spans="1:46" s="2" customFormat="1" ht="12" customHeight="1">
      <c r="A8" s="37"/>
      <c r="B8" s="42"/>
      <c r="C8" s="37"/>
      <c r="D8" s="117" t="s">
        <v>208</v>
      </c>
      <c r="E8" s="37"/>
      <c r="F8" s="37"/>
      <c r="G8" s="37"/>
      <c r="H8" s="37"/>
      <c r="I8" s="118"/>
      <c r="J8" s="37"/>
      <c r="K8" s="37"/>
      <c r="L8" s="119"/>
      <c r="S8" s="37"/>
      <c r="T8" s="37"/>
      <c r="U8" s="37"/>
      <c r="V8" s="37"/>
      <c r="W8" s="37"/>
      <c r="X8" s="37"/>
      <c r="Y8" s="37"/>
      <c r="Z8" s="37"/>
      <c r="AA8" s="37"/>
      <c r="AB8" s="37"/>
      <c r="AC8" s="37"/>
      <c r="AD8" s="37"/>
      <c r="AE8" s="37"/>
    </row>
    <row r="9" spans="1:46" s="2" customFormat="1" ht="16.5" customHeight="1">
      <c r="A9" s="37"/>
      <c r="B9" s="42"/>
      <c r="C9" s="37"/>
      <c r="D9" s="37"/>
      <c r="E9" s="405" t="s">
        <v>8106</v>
      </c>
      <c r="F9" s="404"/>
      <c r="G9" s="404"/>
      <c r="H9" s="404"/>
      <c r="I9" s="118"/>
      <c r="J9" s="37"/>
      <c r="K9" s="37"/>
      <c r="L9" s="119"/>
      <c r="S9" s="37"/>
      <c r="T9" s="37"/>
      <c r="U9" s="37"/>
      <c r="V9" s="37"/>
      <c r="W9" s="37"/>
      <c r="X9" s="37"/>
      <c r="Y9" s="37"/>
      <c r="Z9" s="37"/>
      <c r="AA9" s="37"/>
      <c r="AB9" s="37"/>
      <c r="AC9" s="37"/>
      <c r="AD9" s="37"/>
      <c r="AE9" s="37"/>
    </row>
    <row r="10" spans="1:46" s="2" customFormat="1" ht="10">
      <c r="A10" s="37"/>
      <c r="B10" s="42"/>
      <c r="C10" s="37"/>
      <c r="D10" s="37"/>
      <c r="E10" s="37"/>
      <c r="F10" s="37"/>
      <c r="G10" s="37"/>
      <c r="H10" s="37"/>
      <c r="I10" s="118"/>
      <c r="J10" s="37"/>
      <c r="K10" s="37"/>
      <c r="L10" s="119"/>
      <c r="S10" s="37"/>
      <c r="T10" s="37"/>
      <c r="U10" s="37"/>
      <c r="V10" s="37"/>
      <c r="W10" s="37"/>
      <c r="X10" s="37"/>
      <c r="Y10" s="37"/>
      <c r="Z10" s="37"/>
      <c r="AA10" s="37"/>
      <c r="AB10" s="37"/>
      <c r="AC10" s="37"/>
      <c r="AD10" s="37"/>
      <c r="AE10" s="37"/>
    </row>
    <row r="11" spans="1:46" s="2" customFormat="1" ht="12" customHeight="1">
      <c r="A11" s="37"/>
      <c r="B11" s="42"/>
      <c r="C11" s="37"/>
      <c r="D11" s="117" t="s">
        <v>18</v>
      </c>
      <c r="E11" s="37"/>
      <c r="F11" s="105" t="s">
        <v>44</v>
      </c>
      <c r="G11" s="37"/>
      <c r="H11" s="37"/>
      <c r="I11" s="120" t="s">
        <v>20</v>
      </c>
      <c r="J11" s="105" t="s">
        <v>44</v>
      </c>
      <c r="K11" s="37"/>
      <c r="L11" s="119"/>
      <c r="S11" s="37"/>
      <c r="T11" s="37"/>
      <c r="U11" s="37"/>
      <c r="V11" s="37"/>
      <c r="W11" s="37"/>
      <c r="X11" s="37"/>
      <c r="Y11" s="37"/>
      <c r="Z11" s="37"/>
      <c r="AA11" s="37"/>
      <c r="AB11" s="37"/>
      <c r="AC11" s="37"/>
      <c r="AD11" s="37"/>
      <c r="AE11" s="37"/>
    </row>
    <row r="12" spans="1:46" s="2" customFormat="1" ht="12" customHeight="1">
      <c r="A12" s="37"/>
      <c r="B12" s="42"/>
      <c r="C12" s="37"/>
      <c r="D12" s="117" t="s">
        <v>22</v>
      </c>
      <c r="E12" s="37"/>
      <c r="F12" s="105" t="s">
        <v>23</v>
      </c>
      <c r="G12" s="37"/>
      <c r="H12" s="37"/>
      <c r="I12" s="120" t="s">
        <v>24</v>
      </c>
      <c r="J12" s="121" t="str">
        <f>'Rekapitulace stavby'!AN8</f>
        <v>2. 9. 2020</v>
      </c>
      <c r="K12" s="37"/>
      <c r="L12" s="119"/>
      <c r="S12" s="37"/>
      <c r="T12" s="37"/>
      <c r="U12" s="37"/>
      <c r="V12" s="37"/>
      <c r="W12" s="37"/>
      <c r="X12" s="37"/>
      <c r="Y12" s="37"/>
      <c r="Z12" s="37"/>
      <c r="AA12" s="37"/>
      <c r="AB12" s="37"/>
      <c r="AC12" s="37"/>
      <c r="AD12" s="37"/>
      <c r="AE12" s="37"/>
    </row>
    <row r="13" spans="1:46" s="2" customFormat="1" ht="10.75" customHeight="1">
      <c r="A13" s="37"/>
      <c r="B13" s="42"/>
      <c r="C13" s="37"/>
      <c r="D13" s="37"/>
      <c r="E13" s="37"/>
      <c r="F13" s="37"/>
      <c r="G13" s="37"/>
      <c r="H13" s="37"/>
      <c r="I13" s="118"/>
      <c r="J13" s="37"/>
      <c r="K13" s="37"/>
      <c r="L13" s="119"/>
      <c r="S13" s="37"/>
      <c r="T13" s="37"/>
      <c r="U13" s="37"/>
      <c r="V13" s="37"/>
      <c r="W13" s="37"/>
      <c r="X13" s="37"/>
      <c r="Y13" s="37"/>
      <c r="Z13" s="37"/>
      <c r="AA13" s="37"/>
      <c r="AB13" s="37"/>
      <c r="AC13" s="37"/>
      <c r="AD13" s="37"/>
      <c r="AE13" s="37"/>
    </row>
    <row r="14" spans="1:46" s="2" customFormat="1" ht="12" customHeight="1">
      <c r="A14" s="37"/>
      <c r="B14" s="42"/>
      <c r="C14" s="37"/>
      <c r="D14" s="117" t="s">
        <v>30</v>
      </c>
      <c r="E14" s="37"/>
      <c r="F14" s="37"/>
      <c r="G14" s="37"/>
      <c r="H14" s="37"/>
      <c r="I14" s="120" t="s">
        <v>31</v>
      </c>
      <c r="J14" s="105" t="s">
        <v>32</v>
      </c>
      <c r="K14" s="37"/>
      <c r="L14" s="119"/>
      <c r="S14" s="37"/>
      <c r="T14" s="37"/>
      <c r="U14" s="37"/>
      <c r="V14" s="37"/>
      <c r="W14" s="37"/>
      <c r="X14" s="37"/>
      <c r="Y14" s="37"/>
      <c r="Z14" s="37"/>
      <c r="AA14" s="37"/>
      <c r="AB14" s="37"/>
      <c r="AC14" s="37"/>
      <c r="AD14" s="37"/>
      <c r="AE14" s="37"/>
    </row>
    <row r="15" spans="1:46" s="2" customFormat="1" ht="18" customHeight="1">
      <c r="A15" s="37"/>
      <c r="B15" s="42"/>
      <c r="C15" s="37"/>
      <c r="D15" s="37"/>
      <c r="E15" s="105" t="s">
        <v>33</v>
      </c>
      <c r="F15" s="37"/>
      <c r="G15" s="37"/>
      <c r="H15" s="37"/>
      <c r="I15" s="120" t="s">
        <v>34</v>
      </c>
      <c r="J15" s="105" t="s">
        <v>35</v>
      </c>
      <c r="K15" s="37"/>
      <c r="L15" s="119"/>
      <c r="S15" s="37"/>
      <c r="T15" s="37"/>
      <c r="U15" s="37"/>
      <c r="V15" s="37"/>
      <c r="W15" s="37"/>
      <c r="X15" s="37"/>
      <c r="Y15" s="37"/>
      <c r="Z15" s="37"/>
      <c r="AA15" s="37"/>
      <c r="AB15" s="37"/>
      <c r="AC15" s="37"/>
      <c r="AD15" s="37"/>
      <c r="AE15" s="37"/>
    </row>
    <row r="16" spans="1:46" s="2" customFormat="1" ht="7" customHeight="1">
      <c r="A16" s="37"/>
      <c r="B16" s="42"/>
      <c r="C16" s="37"/>
      <c r="D16" s="37"/>
      <c r="E16" s="37"/>
      <c r="F16" s="37"/>
      <c r="G16" s="37"/>
      <c r="H16" s="37"/>
      <c r="I16" s="118"/>
      <c r="J16" s="37"/>
      <c r="K16" s="37"/>
      <c r="L16" s="119"/>
      <c r="S16" s="37"/>
      <c r="T16" s="37"/>
      <c r="U16" s="37"/>
      <c r="V16" s="37"/>
      <c r="W16" s="37"/>
      <c r="X16" s="37"/>
      <c r="Y16" s="37"/>
      <c r="Z16" s="37"/>
      <c r="AA16" s="37"/>
      <c r="AB16" s="37"/>
      <c r="AC16" s="37"/>
      <c r="AD16" s="37"/>
      <c r="AE16" s="37"/>
    </row>
    <row r="17" spans="1:31" s="2" customFormat="1" ht="12" customHeight="1">
      <c r="A17" s="37"/>
      <c r="B17" s="42"/>
      <c r="C17" s="37"/>
      <c r="D17" s="117" t="s">
        <v>36</v>
      </c>
      <c r="E17" s="37"/>
      <c r="F17" s="37"/>
      <c r="G17" s="37"/>
      <c r="H17" s="37"/>
      <c r="I17" s="120" t="s">
        <v>31</v>
      </c>
      <c r="J17" s="32" t="str">
        <f>'Rekapitulace stavby'!AN13</f>
        <v>Vyplň údaj</v>
      </c>
      <c r="K17" s="37"/>
      <c r="L17" s="119"/>
      <c r="S17" s="37"/>
      <c r="T17" s="37"/>
      <c r="U17" s="37"/>
      <c r="V17" s="37"/>
      <c r="W17" s="37"/>
      <c r="X17" s="37"/>
      <c r="Y17" s="37"/>
      <c r="Z17" s="37"/>
      <c r="AA17" s="37"/>
      <c r="AB17" s="37"/>
      <c r="AC17" s="37"/>
      <c r="AD17" s="37"/>
      <c r="AE17" s="37"/>
    </row>
    <row r="18" spans="1:31" s="2" customFormat="1" ht="18" customHeight="1">
      <c r="A18" s="37"/>
      <c r="B18" s="42"/>
      <c r="C18" s="37"/>
      <c r="D18" s="37"/>
      <c r="E18" s="406" t="str">
        <f>'Rekapitulace stavby'!E14</f>
        <v>Vyplň údaj</v>
      </c>
      <c r="F18" s="407"/>
      <c r="G18" s="407"/>
      <c r="H18" s="407"/>
      <c r="I18" s="120" t="s">
        <v>34</v>
      </c>
      <c r="J18" s="32" t="str">
        <f>'Rekapitulace stavby'!AN14</f>
        <v>Vyplň údaj</v>
      </c>
      <c r="K18" s="37"/>
      <c r="L18" s="119"/>
      <c r="S18" s="37"/>
      <c r="T18" s="37"/>
      <c r="U18" s="37"/>
      <c r="V18" s="37"/>
      <c r="W18" s="37"/>
      <c r="X18" s="37"/>
      <c r="Y18" s="37"/>
      <c r="Z18" s="37"/>
      <c r="AA18" s="37"/>
      <c r="AB18" s="37"/>
      <c r="AC18" s="37"/>
      <c r="AD18" s="37"/>
      <c r="AE18" s="37"/>
    </row>
    <row r="19" spans="1:31" s="2" customFormat="1" ht="7" customHeight="1">
      <c r="A19" s="37"/>
      <c r="B19" s="42"/>
      <c r="C19" s="37"/>
      <c r="D19" s="37"/>
      <c r="E19" s="37"/>
      <c r="F19" s="37"/>
      <c r="G19" s="37"/>
      <c r="H19" s="37"/>
      <c r="I19" s="118"/>
      <c r="J19" s="37"/>
      <c r="K19" s="37"/>
      <c r="L19" s="119"/>
      <c r="S19" s="37"/>
      <c r="T19" s="37"/>
      <c r="U19" s="37"/>
      <c r="V19" s="37"/>
      <c r="W19" s="37"/>
      <c r="X19" s="37"/>
      <c r="Y19" s="37"/>
      <c r="Z19" s="37"/>
      <c r="AA19" s="37"/>
      <c r="AB19" s="37"/>
      <c r="AC19" s="37"/>
      <c r="AD19" s="37"/>
      <c r="AE19" s="37"/>
    </row>
    <row r="20" spans="1:31" s="2" customFormat="1" ht="12" customHeight="1">
      <c r="A20" s="37"/>
      <c r="B20" s="42"/>
      <c r="C20" s="37"/>
      <c r="D20" s="117" t="s">
        <v>39</v>
      </c>
      <c r="E20" s="37"/>
      <c r="F20" s="37"/>
      <c r="G20" s="37"/>
      <c r="H20" s="37"/>
      <c r="I20" s="120" t="s">
        <v>31</v>
      </c>
      <c r="J20" s="105" t="s">
        <v>40</v>
      </c>
      <c r="K20" s="37"/>
      <c r="L20" s="119"/>
      <c r="S20" s="37"/>
      <c r="T20" s="37"/>
      <c r="U20" s="37"/>
      <c r="V20" s="37"/>
      <c r="W20" s="37"/>
      <c r="X20" s="37"/>
      <c r="Y20" s="37"/>
      <c r="Z20" s="37"/>
      <c r="AA20" s="37"/>
      <c r="AB20" s="37"/>
      <c r="AC20" s="37"/>
      <c r="AD20" s="37"/>
      <c r="AE20" s="37"/>
    </row>
    <row r="21" spans="1:31" s="2" customFormat="1" ht="18" customHeight="1">
      <c r="A21" s="37"/>
      <c r="B21" s="42"/>
      <c r="C21" s="37"/>
      <c r="D21" s="37"/>
      <c r="E21" s="105" t="s">
        <v>41</v>
      </c>
      <c r="F21" s="37"/>
      <c r="G21" s="37"/>
      <c r="H21" s="37"/>
      <c r="I21" s="120" t="s">
        <v>34</v>
      </c>
      <c r="J21" s="105" t="s">
        <v>42</v>
      </c>
      <c r="K21" s="37"/>
      <c r="L21" s="119"/>
      <c r="S21" s="37"/>
      <c r="T21" s="37"/>
      <c r="U21" s="37"/>
      <c r="V21" s="37"/>
      <c r="W21" s="37"/>
      <c r="X21" s="37"/>
      <c r="Y21" s="37"/>
      <c r="Z21" s="37"/>
      <c r="AA21" s="37"/>
      <c r="AB21" s="37"/>
      <c r="AC21" s="37"/>
      <c r="AD21" s="37"/>
      <c r="AE21" s="37"/>
    </row>
    <row r="22" spans="1:31" s="2" customFormat="1" ht="7" customHeight="1">
      <c r="A22" s="37"/>
      <c r="B22" s="42"/>
      <c r="C22" s="37"/>
      <c r="D22" s="37"/>
      <c r="E22" s="37"/>
      <c r="F22" s="37"/>
      <c r="G22" s="37"/>
      <c r="H22" s="37"/>
      <c r="I22" s="118"/>
      <c r="J22" s="37"/>
      <c r="K22" s="37"/>
      <c r="L22" s="119"/>
      <c r="S22" s="37"/>
      <c r="T22" s="37"/>
      <c r="U22" s="37"/>
      <c r="V22" s="37"/>
      <c r="W22" s="37"/>
      <c r="X22" s="37"/>
      <c r="Y22" s="37"/>
      <c r="Z22" s="37"/>
      <c r="AA22" s="37"/>
      <c r="AB22" s="37"/>
      <c r="AC22" s="37"/>
      <c r="AD22" s="37"/>
      <c r="AE22" s="37"/>
    </row>
    <row r="23" spans="1:31" s="2" customFormat="1" ht="12" customHeight="1">
      <c r="A23" s="37"/>
      <c r="B23" s="42"/>
      <c r="C23" s="37"/>
      <c r="D23" s="117" t="s">
        <v>43</v>
      </c>
      <c r="E23" s="37"/>
      <c r="F23" s="37"/>
      <c r="G23" s="37"/>
      <c r="H23" s="37"/>
      <c r="I23" s="120" t="s">
        <v>31</v>
      </c>
      <c r="J23" s="105" t="str">
        <f>IF('Rekapitulace stavby'!AN19="","",'Rekapitulace stavby'!AN19)</f>
        <v/>
      </c>
      <c r="K23" s="37"/>
      <c r="L23" s="119"/>
      <c r="S23" s="37"/>
      <c r="T23" s="37"/>
      <c r="U23" s="37"/>
      <c r="V23" s="37"/>
      <c r="W23" s="37"/>
      <c r="X23" s="37"/>
      <c r="Y23" s="37"/>
      <c r="Z23" s="37"/>
      <c r="AA23" s="37"/>
      <c r="AB23" s="37"/>
      <c r="AC23" s="37"/>
      <c r="AD23" s="37"/>
      <c r="AE23" s="37"/>
    </row>
    <row r="24" spans="1:31" s="2" customFormat="1" ht="18" customHeight="1">
      <c r="A24" s="37"/>
      <c r="B24" s="42"/>
      <c r="C24" s="37"/>
      <c r="D24" s="37"/>
      <c r="E24" s="105" t="str">
        <f>IF('Rekapitulace stavby'!E20="","",'Rekapitulace stavby'!E20)</f>
        <v xml:space="preserve"> </v>
      </c>
      <c r="F24" s="37"/>
      <c r="G24" s="37"/>
      <c r="H24" s="37"/>
      <c r="I24" s="120" t="s">
        <v>34</v>
      </c>
      <c r="J24" s="105" t="str">
        <f>IF('Rekapitulace stavby'!AN20="","",'Rekapitulace stavby'!AN20)</f>
        <v/>
      </c>
      <c r="K24" s="37"/>
      <c r="L24" s="119"/>
      <c r="S24" s="37"/>
      <c r="T24" s="37"/>
      <c r="U24" s="37"/>
      <c r="V24" s="37"/>
      <c r="W24" s="37"/>
      <c r="X24" s="37"/>
      <c r="Y24" s="37"/>
      <c r="Z24" s="37"/>
      <c r="AA24" s="37"/>
      <c r="AB24" s="37"/>
      <c r="AC24" s="37"/>
      <c r="AD24" s="37"/>
      <c r="AE24" s="37"/>
    </row>
    <row r="25" spans="1:31" s="2" customFormat="1" ht="7" customHeight="1">
      <c r="A25" s="37"/>
      <c r="B25" s="42"/>
      <c r="C25" s="37"/>
      <c r="D25" s="37"/>
      <c r="E25" s="37"/>
      <c r="F25" s="37"/>
      <c r="G25" s="37"/>
      <c r="H25" s="37"/>
      <c r="I25" s="118"/>
      <c r="J25" s="37"/>
      <c r="K25" s="37"/>
      <c r="L25" s="119"/>
      <c r="S25" s="37"/>
      <c r="T25" s="37"/>
      <c r="U25" s="37"/>
      <c r="V25" s="37"/>
      <c r="W25" s="37"/>
      <c r="X25" s="37"/>
      <c r="Y25" s="37"/>
      <c r="Z25" s="37"/>
      <c r="AA25" s="37"/>
      <c r="AB25" s="37"/>
      <c r="AC25" s="37"/>
      <c r="AD25" s="37"/>
      <c r="AE25" s="37"/>
    </row>
    <row r="26" spans="1:31" s="2" customFormat="1" ht="12" customHeight="1">
      <c r="A26" s="37"/>
      <c r="B26" s="42"/>
      <c r="C26" s="37"/>
      <c r="D26" s="117" t="s">
        <v>46</v>
      </c>
      <c r="E26" s="37"/>
      <c r="F26" s="37"/>
      <c r="G26" s="37"/>
      <c r="H26" s="37"/>
      <c r="I26" s="118"/>
      <c r="J26" s="37"/>
      <c r="K26" s="37"/>
      <c r="L26" s="119"/>
      <c r="S26" s="37"/>
      <c r="T26" s="37"/>
      <c r="U26" s="37"/>
      <c r="V26" s="37"/>
      <c r="W26" s="37"/>
      <c r="X26" s="37"/>
      <c r="Y26" s="37"/>
      <c r="Z26" s="37"/>
      <c r="AA26" s="37"/>
      <c r="AB26" s="37"/>
      <c r="AC26" s="37"/>
      <c r="AD26" s="37"/>
      <c r="AE26" s="37"/>
    </row>
    <row r="27" spans="1:31" s="8" customFormat="1" ht="214.5" customHeight="1">
      <c r="A27" s="122"/>
      <c r="B27" s="123"/>
      <c r="C27" s="122"/>
      <c r="D27" s="122"/>
      <c r="E27" s="408" t="s">
        <v>212</v>
      </c>
      <c r="F27" s="408"/>
      <c r="G27" s="408"/>
      <c r="H27" s="408"/>
      <c r="I27" s="124"/>
      <c r="J27" s="122"/>
      <c r="K27" s="122"/>
      <c r="L27" s="125"/>
      <c r="S27" s="122"/>
      <c r="T27" s="122"/>
      <c r="U27" s="122"/>
      <c r="V27" s="122"/>
      <c r="W27" s="122"/>
      <c r="X27" s="122"/>
      <c r="Y27" s="122"/>
      <c r="Z27" s="122"/>
      <c r="AA27" s="122"/>
      <c r="AB27" s="122"/>
      <c r="AC27" s="122"/>
      <c r="AD27" s="122"/>
      <c r="AE27" s="122"/>
    </row>
    <row r="28" spans="1:31" s="2" customFormat="1" ht="7" customHeight="1">
      <c r="A28" s="37"/>
      <c r="B28" s="42"/>
      <c r="C28" s="37"/>
      <c r="D28" s="37"/>
      <c r="E28" s="37"/>
      <c r="F28" s="37"/>
      <c r="G28" s="37"/>
      <c r="H28" s="37"/>
      <c r="I28" s="118"/>
      <c r="J28" s="37"/>
      <c r="K28" s="37"/>
      <c r="L28" s="119"/>
      <c r="S28" s="37"/>
      <c r="T28" s="37"/>
      <c r="U28" s="37"/>
      <c r="V28" s="37"/>
      <c r="W28" s="37"/>
      <c r="X28" s="37"/>
      <c r="Y28" s="37"/>
      <c r="Z28" s="37"/>
      <c r="AA28" s="37"/>
      <c r="AB28" s="37"/>
      <c r="AC28" s="37"/>
      <c r="AD28" s="37"/>
      <c r="AE28" s="37"/>
    </row>
    <row r="29" spans="1:31" s="2" customFormat="1" ht="7" customHeight="1">
      <c r="A29" s="37"/>
      <c r="B29" s="42"/>
      <c r="C29" s="37"/>
      <c r="D29" s="126"/>
      <c r="E29" s="126"/>
      <c r="F29" s="126"/>
      <c r="G29" s="126"/>
      <c r="H29" s="126"/>
      <c r="I29" s="127"/>
      <c r="J29" s="126"/>
      <c r="K29" s="126"/>
      <c r="L29" s="119"/>
      <c r="S29" s="37"/>
      <c r="T29" s="37"/>
      <c r="U29" s="37"/>
      <c r="V29" s="37"/>
      <c r="W29" s="37"/>
      <c r="X29" s="37"/>
      <c r="Y29" s="37"/>
      <c r="Z29" s="37"/>
      <c r="AA29" s="37"/>
      <c r="AB29" s="37"/>
      <c r="AC29" s="37"/>
      <c r="AD29" s="37"/>
      <c r="AE29" s="37"/>
    </row>
    <row r="30" spans="1:31" s="2" customFormat="1" ht="25.4" customHeight="1">
      <c r="A30" s="37"/>
      <c r="B30" s="42"/>
      <c r="C30" s="37"/>
      <c r="D30" s="128" t="s">
        <v>48</v>
      </c>
      <c r="E30" s="37"/>
      <c r="F30" s="37"/>
      <c r="G30" s="37"/>
      <c r="H30" s="37"/>
      <c r="I30" s="118"/>
      <c r="J30" s="129">
        <f>ROUND(J90, 2)</f>
        <v>0</v>
      </c>
      <c r="K30" s="37"/>
      <c r="L30" s="119"/>
      <c r="S30" s="37"/>
      <c r="T30" s="37"/>
      <c r="U30" s="37"/>
      <c r="V30" s="37"/>
      <c r="W30" s="37"/>
      <c r="X30" s="37"/>
      <c r="Y30" s="37"/>
      <c r="Z30" s="37"/>
      <c r="AA30" s="37"/>
      <c r="AB30" s="37"/>
      <c r="AC30" s="37"/>
      <c r="AD30" s="37"/>
      <c r="AE30" s="37"/>
    </row>
    <row r="31" spans="1:31" s="2" customFormat="1" ht="7" customHeight="1">
      <c r="A31" s="37"/>
      <c r="B31" s="42"/>
      <c r="C31" s="37"/>
      <c r="D31" s="126"/>
      <c r="E31" s="126"/>
      <c r="F31" s="126"/>
      <c r="G31" s="126"/>
      <c r="H31" s="126"/>
      <c r="I31" s="127"/>
      <c r="J31" s="126"/>
      <c r="K31" s="126"/>
      <c r="L31" s="119"/>
      <c r="S31" s="37"/>
      <c r="T31" s="37"/>
      <c r="U31" s="37"/>
      <c r="V31" s="37"/>
      <c r="W31" s="37"/>
      <c r="X31" s="37"/>
      <c r="Y31" s="37"/>
      <c r="Z31" s="37"/>
      <c r="AA31" s="37"/>
      <c r="AB31" s="37"/>
      <c r="AC31" s="37"/>
      <c r="AD31" s="37"/>
      <c r="AE31" s="37"/>
    </row>
    <row r="32" spans="1:31" s="2" customFormat="1" ht="14.4" customHeight="1">
      <c r="A32" s="37"/>
      <c r="B32" s="42"/>
      <c r="C32" s="37"/>
      <c r="D32" s="37"/>
      <c r="E32" s="37"/>
      <c r="F32" s="130" t="s">
        <v>50</v>
      </c>
      <c r="G32" s="37"/>
      <c r="H32" s="37"/>
      <c r="I32" s="131" t="s">
        <v>49</v>
      </c>
      <c r="J32" s="130" t="s">
        <v>51</v>
      </c>
      <c r="K32" s="37"/>
      <c r="L32" s="119"/>
      <c r="S32" s="37"/>
      <c r="T32" s="37"/>
      <c r="U32" s="37"/>
      <c r="V32" s="37"/>
      <c r="W32" s="37"/>
      <c r="X32" s="37"/>
      <c r="Y32" s="37"/>
      <c r="Z32" s="37"/>
      <c r="AA32" s="37"/>
      <c r="AB32" s="37"/>
      <c r="AC32" s="37"/>
      <c r="AD32" s="37"/>
      <c r="AE32" s="37"/>
    </row>
    <row r="33" spans="1:31" s="2" customFormat="1" ht="14.4" customHeight="1">
      <c r="A33" s="37"/>
      <c r="B33" s="42"/>
      <c r="C33" s="37"/>
      <c r="D33" s="132" t="s">
        <v>52</v>
      </c>
      <c r="E33" s="117" t="s">
        <v>53</v>
      </c>
      <c r="F33" s="133">
        <f>ROUND((SUM(BE90:BE458)),  2)</f>
        <v>0</v>
      </c>
      <c r="G33" s="37"/>
      <c r="H33" s="37"/>
      <c r="I33" s="134">
        <v>0.21</v>
      </c>
      <c r="J33" s="133">
        <f>ROUND(((SUM(BE90:BE458))*I33),  2)</f>
        <v>0</v>
      </c>
      <c r="K33" s="37"/>
      <c r="L33" s="119"/>
      <c r="S33" s="37"/>
      <c r="T33" s="37"/>
      <c r="U33" s="37"/>
      <c r="V33" s="37"/>
      <c r="W33" s="37"/>
      <c r="X33" s="37"/>
      <c r="Y33" s="37"/>
      <c r="Z33" s="37"/>
      <c r="AA33" s="37"/>
      <c r="AB33" s="37"/>
      <c r="AC33" s="37"/>
      <c r="AD33" s="37"/>
      <c r="AE33" s="37"/>
    </row>
    <row r="34" spans="1:31" s="2" customFormat="1" ht="14.4" customHeight="1">
      <c r="A34" s="37"/>
      <c r="B34" s="42"/>
      <c r="C34" s="37"/>
      <c r="D34" s="37"/>
      <c r="E34" s="117" t="s">
        <v>54</v>
      </c>
      <c r="F34" s="133">
        <f>ROUND((SUM(BF90:BF458)),  2)</f>
        <v>0</v>
      </c>
      <c r="G34" s="37"/>
      <c r="H34" s="37"/>
      <c r="I34" s="134">
        <v>0.15</v>
      </c>
      <c r="J34" s="133">
        <f>ROUND(((SUM(BF90:BF458))*I34),  2)</f>
        <v>0</v>
      </c>
      <c r="K34" s="37"/>
      <c r="L34" s="119"/>
      <c r="S34" s="37"/>
      <c r="T34" s="37"/>
      <c r="U34" s="37"/>
      <c r="V34" s="37"/>
      <c r="W34" s="37"/>
      <c r="X34" s="37"/>
      <c r="Y34" s="37"/>
      <c r="Z34" s="37"/>
      <c r="AA34" s="37"/>
      <c r="AB34" s="37"/>
      <c r="AC34" s="37"/>
      <c r="AD34" s="37"/>
      <c r="AE34" s="37"/>
    </row>
    <row r="35" spans="1:31" s="2" customFormat="1" ht="14.4" hidden="1" customHeight="1">
      <c r="A35" s="37"/>
      <c r="B35" s="42"/>
      <c r="C35" s="37"/>
      <c r="D35" s="37"/>
      <c r="E35" s="117" t="s">
        <v>55</v>
      </c>
      <c r="F35" s="133">
        <f>ROUND((SUM(BG90:BG458)),  2)</f>
        <v>0</v>
      </c>
      <c r="G35" s="37"/>
      <c r="H35" s="37"/>
      <c r="I35" s="134">
        <v>0.21</v>
      </c>
      <c r="J35" s="133">
        <f>0</f>
        <v>0</v>
      </c>
      <c r="K35" s="37"/>
      <c r="L35" s="119"/>
      <c r="S35" s="37"/>
      <c r="T35" s="37"/>
      <c r="U35" s="37"/>
      <c r="V35" s="37"/>
      <c r="W35" s="37"/>
      <c r="X35" s="37"/>
      <c r="Y35" s="37"/>
      <c r="Z35" s="37"/>
      <c r="AA35" s="37"/>
      <c r="AB35" s="37"/>
      <c r="AC35" s="37"/>
      <c r="AD35" s="37"/>
      <c r="AE35" s="37"/>
    </row>
    <row r="36" spans="1:31" s="2" customFormat="1" ht="14.4" hidden="1" customHeight="1">
      <c r="A36" s="37"/>
      <c r="B36" s="42"/>
      <c r="C36" s="37"/>
      <c r="D36" s="37"/>
      <c r="E36" s="117" t="s">
        <v>56</v>
      </c>
      <c r="F36" s="133">
        <f>ROUND((SUM(BH90:BH458)),  2)</f>
        <v>0</v>
      </c>
      <c r="G36" s="37"/>
      <c r="H36" s="37"/>
      <c r="I36" s="134">
        <v>0.15</v>
      </c>
      <c r="J36" s="133">
        <f>0</f>
        <v>0</v>
      </c>
      <c r="K36" s="37"/>
      <c r="L36" s="119"/>
      <c r="S36" s="37"/>
      <c r="T36" s="37"/>
      <c r="U36" s="37"/>
      <c r="V36" s="37"/>
      <c r="W36" s="37"/>
      <c r="X36" s="37"/>
      <c r="Y36" s="37"/>
      <c r="Z36" s="37"/>
      <c r="AA36" s="37"/>
      <c r="AB36" s="37"/>
      <c r="AC36" s="37"/>
      <c r="AD36" s="37"/>
      <c r="AE36" s="37"/>
    </row>
    <row r="37" spans="1:31" s="2" customFormat="1" ht="14.4" hidden="1" customHeight="1">
      <c r="A37" s="37"/>
      <c r="B37" s="42"/>
      <c r="C37" s="37"/>
      <c r="D37" s="37"/>
      <c r="E37" s="117" t="s">
        <v>57</v>
      </c>
      <c r="F37" s="133">
        <f>ROUND((SUM(BI90:BI458)),  2)</f>
        <v>0</v>
      </c>
      <c r="G37" s="37"/>
      <c r="H37" s="37"/>
      <c r="I37" s="134">
        <v>0</v>
      </c>
      <c r="J37" s="133">
        <f>0</f>
        <v>0</v>
      </c>
      <c r="K37" s="37"/>
      <c r="L37" s="119"/>
      <c r="S37" s="37"/>
      <c r="T37" s="37"/>
      <c r="U37" s="37"/>
      <c r="V37" s="37"/>
      <c r="W37" s="37"/>
      <c r="X37" s="37"/>
      <c r="Y37" s="37"/>
      <c r="Z37" s="37"/>
      <c r="AA37" s="37"/>
      <c r="AB37" s="37"/>
      <c r="AC37" s="37"/>
      <c r="AD37" s="37"/>
      <c r="AE37" s="37"/>
    </row>
    <row r="38" spans="1:31" s="2" customFormat="1" ht="7" customHeight="1">
      <c r="A38" s="37"/>
      <c r="B38" s="42"/>
      <c r="C38" s="37"/>
      <c r="D38" s="37"/>
      <c r="E38" s="37"/>
      <c r="F38" s="37"/>
      <c r="G38" s="37"/>
      <c r="H38" s="37"/>
      <c r="I38" s="118"/>
      <c r="J38" s="37"/>
      <c r="K38" s="37"/>
      <c r="L38" s="119"/>
      <c r="S38" s="37"/>
      <c r="T38" s="37"/>
      <c r="U38" s="37"/>
      <c r="V38" s="37"/>
      <c r="W38" s="37"/>
      <c r="X38" s="37"/>
      <c r="Y38" s="37"/>
      <c r="Z38" s="37"/>
      <c r="AA38" s="37"/>
      <c r="AB38" s="37"/>
      <c r="AC38" s="37"/>
      <c r="AD38" s="37"/>
      <c r="AE38" s="37"/>
    </row>
    <row r="39" spans="1:31" s="2" customFormat="1" ht="25.4" customHeight="1">
      <c r="A39" s="37"/>
      <c r="B39" s="42"/>
      <c r="C39" s="135"/>
      <c r="D39" s="136" t="s">
        <v>58</v>
      </c>
      <c r="E39" s="137"/>
      <c r="F39" s="137"/>
      <c r="G39" s="138" t="s">
        <v>59</v>
      </c>
      <c r="H39" s="139" t="s">
        <v>60</v>
      </c>
      <c r="I39" s="140"/>
      <c r="J39" s="141">
        <f>SUM(J30:J37)</f>
        <v>0</v>
      </c>
      <c r="K39" s="142"/>
      <c r="L39" s="119"/>
      <c r="S39" s="37"/>
      <c r="T39" s="37"/>
      <c r="U39" s="37"/>
      <c r="V39" s="37"/>
      <c r="W39" s="37"/>
      <c r="X39" s="37"/>
      <c r="Y39" s="37"/>
      <c r="Z39" s="37"/>
      <c r="AA39" s="37"/>
      <c r="AB39" s="37"/>
      <c r="AC39" s="37"/>
      <c r="AD39" s="37"/>
      <c r="AE39" s="37"/>
    </row>
    <row r="40" spans="1:31" s="2" customFormat="1" ht="14.4" customHeight="1">
      <c r="A40" s="37"/>
      <c r="B40" s="143"/>
      <c r="C40" s="144"/>
      <c r="D40" s="144"/>
      <c r="E40" s="144"/>
      <c r="F40" s="144"/>
      <c r="G40" s="144"/>
      <c r="H40" s="144"/>
      <c r="I40" s="145"/>
      <c r="J40" s="144"/>
      <c r="K40" s="144"/>
      <c r="L40" s="119"/>
      <c r="S40" s="37"/>
      <c r="T40" s="37"/>
      <c r="U40" s="37"/>
      <c r="V40" s="37"/>
      <c r="W40" s="37"/>
      <c r="X40" s="37"/>
      <c r="Y40" s="37"/>
      <c r="Z40" s="37"/>
      <c r="AA40" s="37"/>
      <c r="AB40" s="37"/>
      <c r="AC40" s="37"/>
      <c r="AD40" s="37"/>
      <c r="AE40" s="37"/>
    </row>
    <row r="44" spans="1:31" s="2" customFormat="1" ht="7" customHeight="1">
      <c r="A44" s="37"/>
      <c r="B44" s="146"/>
      <c r="C44" s="147"/>
      <c r="D44" s="147"/>
      <c r="E44" s="147"/>
      <c r="F44" s="147"/>
      <c r="G44" s="147"/>
      <c r="H44" s="147"/>
      <c r="I44" s="148"/>
      <c r="J44" s="147"/>
      <c r="K44" s="147"/>
      <c r="L44" s="119"/>
      <c r="S44" s="37"/>
      <c r="T44" s="37"/>
      <c r="U44" s="37"/>
      <c r="V44" s="37"/>
      <c r="W44" s="37"/>
      <c r="X44" s="37"/>
      <c r="Y44" s="37"/>
      <c r="Z44" s="37"/>
      <c r="AA44" s="37"/>
      <c r="AB44" s="37"/>
      <c r="AC44" s="37"/>
      <c r="AD44" s="37"/>
      <c r="AE44" s="37"/>
    </row>
    <row r="45" spans="1:31" s="2" customFormat="1" ht="25" customHeight="1">
      <c r="A45" s="37"/>
      <c r="B45" s="38"/>
      <c r="C45" s="25" t="s">
        <v>213</v>
      </c>
      <c r="D45" s="39"/>
      <c r="E45" s="39"/>
      <c r="F45" s="39"/>
      <c r="G45" s="39"/>
      <c r="H45" s="39"/>
      <c r="I45" s="118"/>
      <c r="J45" s="39"/>
      <c r="K45" s="39"/>
      <c r="L45" s="119"/>
      <c r="S45" s="37"/>
      <c r="T45" s="37"/>
      <c r="U45" s="37"/>
      <c r="V45" s="37"/>
      <c r="W45" s="37"/>
      <c r="X45" s="37"/>
      <c r="Y45" s="37"/>
      <c r="Z45" s="37"/>
      <c r="AA45" s="37"/>
      <c r="AB45" s="37"/>
      <c r="AC45" s="37"/>
      <c r="AD45" s="37"/>
      <c r="AE45" s="37"/>
    </row>
    <row r="46" spans="1:31" s="2" customFormat="1" ht="7" customHeight="1">
      <c r="A46" s="37"/>
      <c r="B46" s="38"/>
      <c r="C46" s="39"/>
      <c r="D46" s="39"/>
      <c r="E46" s="39"/>
      <c r="F46" s="39"/>
      <c r="G46" s="39"/>
      <c r="H46" s="39"/>
      <c r="I46" s="118"/>
      <c r="J46" s="39"/>
      <c r="K46" s="39"/>
      <c r="L46" s="119"/>
      <c r="S46" s="37"/>
      <c r="T46" s="37"/>
      <c r="U46" s="37"/>
      <c r="V46" s="37"/>
      <c r="W46" s="37"/>
      <c r="X46" s="37"/>
      <c r="Y46" s="37"/>
      <c r="Z46" s="37"/>
      <c r="AA46" s="37"/>
      <c r="AB46" s="37"/>
      <c r="AC46" s="37"/>
      <c r="AD46" s="37"/>
      <c r="AE46" s="37"/>
    </row>
    <row r="47" spans="1:31" s="2" customFormat="1" ht="12" customHeight="1">
      <c r="A47" s="37"/>
      <c r="B47" s="38"/>
      <c r="C47" s="31" t="s">
        <v>16</v>
      </c>
      <c r="D47" s="39"/>
      <c r="E47" s="39"/>
      <c r="F47" s="39"/>
      <c r="G47" s="39"/>
      <c r="H47" s="39"/>
      <c r="I47" s="118"/>
      <c r="J47" s="39"/>
      <c r="K47" s="39"/>
      <c r="L47" s="119"/>
      <c r="S47" s="37"/>
      <c r="T47" s="37"/>
      <c r="U47" s="37"/>
      <c r="V47" s="37"/>
      <c r="W47" s="37"/>
      <c r="X47" s="37"/>
      <c r="Y47" s="37"/>
      <c r="Z47" s="37"/>
      <c r="AA47" s="37"/>
      <c r="AB47" s="37"/>
      <c r="AC47" s="37"/>
      <c r="AD47" s="37"/>
      <c r="AE47" s="37"/>
    </row>
    <row r="48" spans="1:31" s="2" customFormat="1" ht="16.5" customHeight="1">
      <c r="A48" s="37"/>
      <c r="B48" s="38"/>
      <c r="C48" s="39"/>
      <c r="D48" s="39"/>
      <c r="E48" s="409" t="str">
        <f>E7</f>
        <v>EHC CZECH s.r.o. – Podnikatelský inkubátor – Evropská ul., Cheb</v>
      </c>
      <c r="F48" s="410"/>
      <c r="G48" s="410"/>
      <c r="H48" s="410"/>
      <c r="I48" s="118"/>
      <c r="J48" s="39"/>
      <c r="K48" s="39"/>
      <c r="L48" s="119"/>
      <c r="S48" s="37"/>
      <c r="T48" s="37"/>
      <c r="U48" s="37"/>
      <c r="V48" s="37"/>
      <c r="W48" s="37"/>
      <c r="X48" s="37"/>
      <c r="Y48" s="37"/>
      <c r="Z48" s="37"/>
      <c r="AA48" s="37"/>
      <c r="AB48" s="37"/>
      <c r="AC48" s="37"/>
      <c r="AD48" s="37"/>
      <c r="AE48" s="37"/>
    </row>
    <row r="49" spans="1:47" s="2" customFormat="1" ht="12" customHeight="1">
      <c r="A49" s="37"/>
      <c r="B49" s="38"/>
      <c r="C49" s="31" t="s">
        <v>208</v>
      </c>
      <c r="D49" s="39"/>
      <c r="E49" s="39"/>
      <c r="F49" s="39"/>
      <c r="G49" s="39"/>
      <c r="H49" s="39"/>
      <c r="I49" s="118"/>
      <c r="J49" s="39"/>
      <c r="K49" s="39"/>
      <c r="L49" s="119"/>
      <c r="S49" s="37"/>
      <c r="T49" s="37"/>
      <c r="U49" s="37"/>
      <c r="V49" s="37"/>
      <c r="W49" s="37"/>
      <c r="X49" s="37"/>
      <c r="Y49" s="37"/>
      <c r="Z49" s="37"/>
      <c r="AA49" s="37"/>
      <c r="AB49" s="37"/>
      <c r="AC49" s="37"/>
      <c r="AD49" s="37"/>
      <c r="AE49" s="37"/>
    </row>
    <row r="50" spans="1:47" s="2" customFormat="1" ht="16.5" customHeight="1">
      <c r="A50" s="37"/>
      <c r="B50" s="38"/>
      <c r="C50" s="39"/>
      <c r="D50" s="39"/>
      <c r="E50" s="383" t="str">
        <f>E9</f>
        <v>D.4 - SO 302 – Vodovodní přípojka</v>
      </c>
      <c r="F50" s="411"/>
      <c r="G50" s="411"/>
      <c r="H50" s="411"/>
      <c r="I50" s="118"/>
      <c r="J50" s="39"/>
      <c r="K50" s="39"/>
      <c r="L50" s="119"/>
      <c r="S50" s="37"/>
      <c r="T50" s="37"/>
      <c r="U50" s="37"/>
      <c r="V50" s="37"/>
      <c r="W50" s="37"/>
      <c r="X50" s="37"/>
      <c r="Y50" s="37"/>
      <c r="Z50" s="37"/>
      <c r="AA50" s="37"/>
      <c r="AB50" s="37"/>
      <c r="AC50" s="37"/>
      <c r="AD50" s="37"/>
      <c r="AE50" s="37"/>
    </row>
    <row r="51" spans="1:47" s="2" customFormat="1" ht="7" customHeight="1">
      <c r="A51" s="37"/>
      <c r="B51" s="38"/>
      <c r="C51" s="39"/>
      <c r="D51" s="39"/>
      <c r="E51" s="39"/>
      <c r="F51" s="39"/>
      <c r="G51" s="39"/>
      <c r="H51" s="39"/>
      <c r="I51" s="118"/>
      <c r="J51" s="39"/>
      <c r="K51" s="39"/>
      <c r="L51" s="119"/>
      <c r="S51" s="37"/>
      <c r="T51" s="37"/>
      <c r="U51" s="37"/>
      <c r="V51" s="37"/>
      <c r="W51" s="37"/>
      <c r="X51" s="37"/>
      <c r="Y51" s="37"/>
      <c r="Z51" s="37"/>
      <c r="AA51" s="37"/>
      <c r="AB51" s="37"/>
      <c r="AC51" s="37"/>
      <c r="AD51" s="37"/>
      <c r="AE51" s="37"/>
    </row>
    <row r="52" spans="1:47" s="2" customFormat="1" ht="12" customHeight="1">
      <c r="A52" s="37"/>
      <c r="B52" s="38"/>
      <c r="C52" s="31" t="s">
        <v>22</v>
      </c>
      <c r="D52" s="39"/>
      <c r="E52" s="39"/>
      <c r="F52" s="29" t="str">
        <f>F12</f>
        <v>č. parcelní 250/1, 250/6, 250/7 a st7296</v>
      </c>
      <c r="G52" s="39"/>
      <c r="H52" s="39"/>
      <c r="I52" s="120" t="s">
        <v>24</v>
      </c>
      <c r="J52" s="62" t="str">
        <f>IF(J12="","",J12)</f>
        <v>2. 9. 2020</v>
      </c>
      <c r="K52" s="39"/>
      <c r="L52" s="119"/>
      <c r="S52" s="37"/>
      <c r="T52" s="37"/>
      <c r="U52" s="37"/>
      <c r="V52" s="37"/>
      <c r="W52" s="37"/>
      <c r="X52" s="37"/>
      <c r="Y52" s="37"/>
      <c r="Z52" s="37"/>
      <c r="AA52" s="37"/>
      <c r="AB52" s="37"/>
      <c r="AC52" s="37"/>
      <c r="AD52" s="37"/>
      <c r="AE52" s="37"/>
    </row>
    <row r="53" spans="1:47" s="2" customFormat="1" ht="7" customHeight="1">
      <c r="A53" s="37"/>
      <c r="B53" s="38"/>
      <c r="C53" s="39"/>
      <c r="D53" s="39"/>
      <c r="E53" s="39"/>
      <c r="F53" s="39"/>
      <c r="G53" s="39"/>
      <c r="H53" s="39"/>
      <c r="I53" s="118"/>
      <c r="J53" s="39"/>
      <c r="K53" s="39"/>
      <c r="L53" s="119"/>
      <c r="S53" s="37"/>
      <c r="T53" s="37"/>
      <c r="U53" s="37"/>
      <c r="V53" s="37"/>
      <c r="W53" s="37"/>
      <c r="X53" s="37"/>
      <c r="Y53" s="37"/>
      <c r="Z53" s="37"/>
      <c r="AA53" s="37"/>
      <c r="AB53" s="37"/>
      <c r="AC53" s="37"/>
      <c r="AD53" s="37"/>
      <c r="AE53" s="37"/>
    </row>
    <row r="54" spans="1:47" s="2" customFormat="1" ht="40" customHeight="1">
      <c r="A54" s="37"/>
      <c r="B54" s="38"/>
      <c r="C54" s="31" t="s">
        <v>30</v>
      </c>
      <c r="D54" s="39"/>
      <c r="E54" s="39"/>
      <c r="F54" s="29" t="str">
        <f>E15</f>
        <v>EHC CZECH s.r.o., Závodní 278, 360 18 Karlovy Vary</v>
      </c>
      <c r="G54" s="39"/>
      <c r="H54" s="39"/>
      <c r="I54" s="120" t="s">
        <v>39</v>
      </c>
      <c r="J54" s="35" t="str">
        <f>E21</f>
        <v>INDBau DESIGN s.r.o., Houškova 1187/25, 326 00 Plz</v>
      </c>
      <c r="K54" s="39"/>
      <c r="L54" s="119"/>
      <c r="S54" s="37"/>
      <c r="T54" s="37"/>
      <c r="U54" s="37"/>
      <c r="V54" s="37"/>
      <c r="W54" s="37"/>
      <c r="X54" s="37"/>
      <c r="Y54" s="37"/>
      <c r="Z54" s="37"/>
      <c r="AA54" s="37"/>
      <c r="AB54" s="37"/>
      <c r="AC54" s="37"/>
      <c r="AD54" s="37"/>
      <c r="AE54" s="37"/>
    </row>
    <row r="55" spans="1:47" s="2" customFormat="1" ht="15.15" customHeight="1">
      <c r="A55" s="37"/>
      <c r="B55" s="38"/>
      <c r="C55" s="31" t="s">
        <v>36</v>
      </c>
      <c r="D55" s="39"/>
      <c r="E55" s="39"/>
      <c r="F55" s="29" t="str">
        <f>IF(E18="","",E18)</f>
        <v>Vyplň údaj</v>
      </c>
      <c r="G55" s="39"/>
      <c r="H55" s="39"/>
      <c r="I55" s="120" t="s">
        <v>43</v>
      </c>
      <c r="J55" s="35" t="str">
        <f>E24</f>
        <v xml:space="preserve"> </v>
      </c>
      <c r="K55" s="39"/>
      <c r="L55" s="119"/>
      <c r="S55" s="37"/>
      <c r="T55" s="37"/>
      <c r="U55" s="37"/>
      <c r="V55" s="37"/>
      <c r="W55" s="37"/>
      <c r="X55" s="37"/>
      <c r="Y55" s="37"/>
      <c r="Z55" s="37"/>
      <c r="AA55" s="37"/>
      <c r="AB55" s="37"/>
      <c r="AC55" s="37"/>
      <c r="AD55" s="37"/>
      <c r="AE55" s="37"/>
    </row>
    <row r="56" spans="1:47" s="2" customFormat="1" ht="10.25" customHeight="1">
      <c r="A56" s="37"/>
      <c r="B56" s="38"/>
      <c r="C56" s="39"/>
      <c r="D56" s="39"/>
      <c r="E56" s="39"/>
      <c r="F56" s="39"/>
      <c r="G56" s="39"/>
      <c r="H56" s="39"/>
      <c r="I56" s="118"/>
      <c r="J56" s="39"/>
      <c r="K56" s="39"/>
      <c r="L56" s="119"/>
      <c r="S56" s="37"/>
      <c r="T56" s="37"/>
      <c r="U56" s="37"/>
      <c r="V56" s="37"/>
      <c r="W56" s="37"/>
      <c r="X56" s="37"/>
      <c r="Y56" s="37"/>
      <c r="Z56" s="37"/>
      <c r="AA56" s="37"/>
      <c r="AB56" s="37"/>
      <c r="AC56" s="37"/>
      <c r="AD56" s="37"/>
      <c r="AE56" s="37"/>
    </row>
    <row r="57" spans="1:47" s="2" customFormat="1" ht="29.25" customHeight="1">
      <c r="A57" s="37"/>
      <c r="B57" s="38"/>
      <c r="C57" s="149" t="s">
        <v>214</v>
      </c>
      <c r="D57" s="150"/>
      <c r="E57" s="150"/>
      <c r="F57" s="150"/>
      <c r="G57" s="150"/>
      <c r="H57" s="150"/>
      <c r="I57" s="151"/>
      <c r="J57" s="152" t="s">
        <v>215</v>
      </c>
      <c r="K57" s="150"/>
      <c r="L57" s="119"/>
      <c r="S57" s="37"/>
      <c r="T57" s="37"/>
      <c r="U57" s="37"/>
      <c r="V57" s="37"/>
      <c r="W57" s="37"/>
      <c r="X57" s="37"/>
      <c r="Y57" s="37"/>
      <c r="Z57" s="37"/>
      <c r="AA57" s="37"/>
      <c r="AB57" s="37"/>
      <c r="AC57" s="37"/>
      <c r="AD57" s="37"/>
      <c r="AE57" s="37"/>
    </row>
    <row r="58" spans="1:47" s="2" customFormat="1" ht="10.25" customHeight="1">
      <c r="A58" s="37"/>
      <c r="B58" s="38"/>
      <c r="C58" s="39"/>
      <c r="D58" s="39"/>
      <c r="E58" s="39"/>
      <c r="F58" s="39"/>
      <c r="G58" s="39"/>
      <c r="H58" s="39"/>
      <c r="I58" s="118"/>
      <c r="J58" s="39"/>
      <c r="K58" s="39"/>
      <c r="L58" s="119"/>
      <c r="S58" s="37"/>
      <c r="T58" s="37"/>
      <c r="U58" s="37"/>
      <c r="V58" s="37"/>
      <c r="W58" s="37"/>
      <c r="X58" s="37"/>
      <c r="Y58" s="37"/>
      <c r="Z58" s="37"/>
      <c r="AA58" s="37"/>
      <c r="AB58" s="37"/>
      <c r="AC58" s="37"/>
      <c r="AD58" s="37"/>
      <c r="AE58" s="37"/>
    </row>
    <row r="59" spans="1:47" s="2" customFormat="1" ht="22.75" customHeight="1">
      <c r="A59" s="37"/>
      <c r="B59" s="38"/>
      <c r="C59" s="153" t="s">
        <v>80</v>
      </c>
      <c r="D59" s="39"/>
      <c r="E59" s="39"/>
      <c r="F59" s="39"/>
      <c r="G59" s="39"/>
      <c r="H59" s="39"/>
      <c r="I59" s="118"/>
      <c r="J59" s="80">
        <f>J90</f>
        <v>0</v>
      </c>
      <c r="K59" s="39"/>
      <c r="L59" s="119"/>
      <c r="S59" s="37"/>
      <c r="T59" s="37"/>
      <c r="U59" s="37"/>
      <c r="V59" s="37"/>
      <c r="W59" s="37"/>
      <c r="X59" s="37"/>
      <c r="Y59" s="37"/>
      <c r="Z59" s="37"/>
      <c r="AA59" s="37"/>
      <c r="AB59" s="37"/>
      <c r="AC59" s="37"/>
      <c r="AD59" s="37"/>
      <c r="AE59" s="37"/>
      <c r="AU59" s="19" t="s">
        <v>216</v>
      </c>
    </row>
    <row r="60" spans="1:47" s="9" customFormat="1" ht="25" customHeight="1">
      <c r="B60" s="154"/>
      <c r="C60" s="155"/>
      <c r="D60" s="156" t="s">
        <v>217</v>
      </c>
      <c r="E60" s="157"/>
      <c r="F60" s="157"/>
      <c r="G60" s="157"/>
      <c r="H60" s="157"/>
      <c r="I60" s="158"/>
      <c r="J60" s="159">
        <f>J91</f>
        <v>0</v>
      </c>
      <c r="K60" s="155"/>
      <c r="L60" s="160"/>
    </row>
    <row r="61" spans="1:47" s="10" customFormat="1" ht="19.899999999999999" customHeight="1">
      <c r="B61" s="161"/>
      <c r="C61" s="99"/>
      <c r="D61" s="162" t="s">
        <v>218</v>
      </c>
      <c r="E61" s="163"/>
      <c r="F61" s="163"/>
      <c r="G61" s="163"/>
      <c r="H61" s="163"/>
      <c r="I61" s="164"/>
      <c r="J61" s="165">
        <f>J92</f>
        <v>0</v>
      </c>
      <c r="K61" s="99"/>
      <c r="L61" s="166"/>
    </row>
    <row r="62" spans="1:47" s="10" customFormat="1" ht="19.899999999999999" customHeight="1">
      <c r="B62" s="161"/>
      <c r="C62" s="99"/>
      <c r="D62" s="162" t="s">
        <v>8017</v>
      </c>
      <c r="E62" s="163"/>
      <c r="F62" s="163"/>
      <c r="G62" s="163"/>
      <c r="H62" s="163"/>
      <c r="I62" s="164"/>
      <c r="J62" s="165">
        <f>J248</f>
        <v>0</v>
      </c>
      <c r="K62" s="99"/>
      <c r="L62" s="166"/>
    </row>
    <row r="63" spans="1:47" s="10" customFormat="1" ht="19.899999999999999" customHeight="1">
      <c r="B63" s="161"/>
      <c r="C63" s="99"/>
      <c r="D63" s="162" t="s">
        <v>222</v>
      </c>
      <c r="E63" s="163"/>
      <c r="F63" s="163"/>
      <c r="G63" s="163"/>
      <c r="H63" s="163"/>
      <c r="I63" s="164"/>
      <c r="J63" s="165">
        <f>J300</f>
        <v>0</v>
      </c>
      <c r="K63" s="99"/>
      <c r="L63" s="166"/>
    </row>
    <row r="64" spans="1:47" s="10" customFormat="1" ht="19.899999999999999" customHeight="1">
      <c r="B64" s="161"/>
      <c r="C64" s="99"/>
      <c r="D64" s="162" t="s">
        <v>223</v>
      </c>
      <c r="E64" s="163"/>
      <c r="F64" s="163"/>
      <c r="G64" s="163"/>
      <c r="H64" s="163"/>
      <c r="I64" s="164"/>
      <c r="J64" s="165">
        <f>J355</f>
        <v>0</v>
      </c>
      <c r="K64" s="99"/>
      <c r="L64" s="166"/>
    </row>
    <row r="65" spans="1:31" s="10" customFormat="1" ht="19.899999999999999" customHeight="1">
      <c r="B65" s="161"/>
      <c r="C65" s="99"/>
      <c r="D65" s="162" t="s">
        <v>225</v>
      </c>
      <c r="E65" s="163"/>
      <c r="F65" s="163"/>
      <c r="G65" s="163"/>
      <c r="H65" s="163"/>
      <c r="I65" s="164"/>
      <c r="J65" s="165">
        <f>J387</f>
        <v>0</v>
      </c>
      <c r="K65" s="99"/>
      <c r="L65" s="166"/>
    </row>
    <row r="66" spans="1:31" s="10" customFormat="1" ht="19.899999999999999" customHeight="1">
      <c r="B66" s="161"/>
      <c r="C66" s="99"/>
      <c r="D66" s="162" t="s">
        <v>4796</v>
      </c>
      <c r="E66" s="163"/>
      <c r="F66" s="163"/>
      <c r="G66" s="163"/>
      <c r="H66" s="163"/>
      <c r="I66" s="164"/>
      <c r="J66" s="165">
        <f>J399</f>
        <v>0</v>
      </c>
      <c r="K66" s="99"/>
      <c r="L66" s="166"/>
    </row>
    <row r="67" spans="1:31" s="9" customFormat="1" ht="25" customHeight="1">
      <c r="B67" s="154"/>
      <c r="C67" s="155"/>
      <c r="D67" s="156" t="s">
        <v>226</v>
      </c>
      <c r="E67" s="157"/>
      <c r="F67" s="157"/>
      <c r="G67" s="157"/>
      <c r="H67" s="157"/>
      <c r="I67" s="158"/>
      <c r="J67" s="159">
        <f>J402</f>
        <v>0</v>
      </c>
      <c r="K67" s="155"/>
      <c r="L67" s="160"/>
    </row>
    <row r="68" spans="1:31" s="10" customFormat="1" ht="19.899999999999999" customHeight="1">
      <c r="B68" s="161"/>
      <c r="C68" s="99"/>
      <c r="D68" s="162" t="s">
        <v>227</v>
      </c>
      <c r="E68" s="163"/>
      <c r="F68" s="163"/>
      <c r="G68" s="163"/>
      <c r="H68" s="163"/>
      <c r="I68" s="164"/>
      <c r="J68" s="165">
        <f>J403</f>
        <v>0</v>
      </c>
      <c r="K68" s="99"/>
      <c r="L68" s="166"/>
    </row>
    <row r="69" spans="1:31" s="9" customFormat="1" ht="25" customHeight="1">
      <c r="B69" s="154"/>
      <c r="C69" s="155"/>
      <c r="D69" s="156" t="s">
        <v>4232</v>
      </c>
      <c r="E69" s="157"/>
      <c r="F69" s="157"/>
      <c r="G69" s="157"/>
      <c r="H69" s="157"/>
      <c r="I69" s="158"/>
      <c r="J69" s="159">
        <f>J422</f>
        <v>0</v>
      </c>
      <c r="K69" s="155"/>
      <c r="L69" s="160"/>
    </row>
    <row r="70" spans="1:31" s="10" customFormat="1" ht="19.899999999999999" customHeight="1">
      <c r="B70" s="161"/>
      <c r="C70" s="99"/>
      <c r="D70" s="162" t="s">
        <v>5786</v>
      </c>
      <c r="E70" s="163"/>
      <c r="F70" s="163"/>
      <c r="G70" s="163"/>
      <c r="H70" s="163"/>
      <c r="I70" s="164"/>
      <c r="J70" s="165">
        <f>J423</f>
        <v>0</v>
      </c>
      <c r="K70" s="99"/>
      <c r="L70" s="166"/>
    </row>
    <row r="71" spans="1:31" s="2" customFormat="1" ht="21.75" customHeight="1">
      <c r="A71" s="37"/>
      <c r="B71" s="38"/>
      <c r="C71" s="39"/>
      <c r="D71" s="39"/>
      <c r="E71" s="39"/>
      <c r="F71" s="39"/>
      <c r="G71" s="39"/>
      <c r="H71" s="39"/>
      <c r="I71" s="118"/>
      <c r="J71" s="39"/>
      <c r="K71" s="39"/>
      <c r="L71" s="119"/>
      <c r="S71" s="37"/>
      <c r="T71" s="37"/>
      <c r="U71" s="37"/>
      <c r="V71" s="37"/>
      <c r="W71" s="37"/>
      <c r="X71" s="37"/>
      <c r="Y71" s="37"/>
      <c r="Z71" s="37"/>
      <c r="AA71" s="37"/>
      <c r="AB71" s="37"/>
      <c r="AC71" s="37"/>
      <c r="AD71" s="37"/>
      <c r="AE71" s="37"/>
    </row>
    <row r="72" spans="1:31" s="2" customFormat="1" ht="7" customHeight="1">
      <c r="A72" s="37"/>
      <c r="B72" s="50"/>
      <c r="C72" s="51"/>
      <c r="D72" s="51"/>
      <c r="E72" s="51"/>
      <c r="F72" s="51"/>
      <c r="G72" s="51"/>
      <c r="H72" s="51"/>
      <c r="I72" s="145"/>
      <c r="J72" s="51"/>
      <c r="K72" s="51"/>
      <c r="L72" s="119"/>
      <c r="S72" s="37"/>
      <c r="T72" s="37"/>
      <c r="U72" s="37"/>
      <c r="V72" s="37"/>
      <c r="W72" s="37"/>
      <c r="X72" s="37"/>
      <c r="Y72" s="37"/>
      <c r="Z72" s="37"/>
      <c r="AA72" s="37"/>
      <c r="AB72" s="37"/>
      <c r="AC72" s="37"/>
      <c r="AD72" s="37"/>
      <c r="AE72" s="37"/>
    </row>
    <row r="76" spans="1:31" s="2" customFormat="1" ht="7" customHeight="1">
      <c r="A76" s="37"/>
      <c r="B76" s="52"/>
      <c r="C76" s="53"/>
      <c r="D76" s="53"/>
      <c r="E76" s="53"/>
      <c r="F76" s="53"/>
      <c r="G76" s="53"/>
      <c r="H76" s="53"/>
      <c r="I76" s="148"/>
      <c r="J76" s="53"/>
      <c r="K76" s="53"/>
      <c r="L76" s="119"/>
      <c r="S76" s="37"/>
      <c r="T76" s="37"/>
      <c r="U76" s="37"/>
      <c r="V76" s="37"/>
      <c r="W76" s="37"/>
      <c r="X76" s="37"/>
      <c r="Y76" s="37"/>
      <c r="Z76" s="37"/>
      <c r="AA76" s="37"/>
      <c r="AB76" s="37"/>
      <c r="AC76" s="37"/>
      <c r="AD76" s="37"/>
      <c r="AE76" s="37"/>
    </row>
    <row r="77" spans="1:31" s="2" customFormat="1" ht="25" customHeight="1">
      <c r="A77" s="37"/>
      <c r="B77" s="38"/>
      <c r="C77" s="25" t="s">
        <v>247</v>
      </c>
      <c r="D77" s="39"/>
      <c r="E77" s="39"/>
      <c r="F77" s="39"/>
      <c r="G77" s="39"/>
      <c r="H77" s="39"/>
      <c r="I77" s="118"/>
      <c r="J77" s="39"/>
      <c r="K77" s="39"/>
      <c r="L77" s="119"/>
      <c r="S77" s="37"/>
      <c r="T77" s="37"/>
      <c r="U77" s="37"/>
      <c r="V77" s="37"/>
      <c r="W77" s="37"/>
      <c r="X77" s="37"/>
      <c r="Y77" s="37"/>
      <c r="Z77" s="37"/>
      <c r="AA77" s="37"/>
      <c r="AB77" s="37"/>
      <c r="AC77" s="37"/>
      <c r="AD77" s="37"/>
      <c r="AE77" s="37"/>
    </row>
    <row r="78" spans="1:31" s="2" customFormat="1" ht="7" customHeight="1">
      <c r="A78" s="37"/>
      <c r="B78" s="38"/>
      <c r="C78" s="39"/>
      <c r="D78" s="39"/>
      <c r="E78" s="39"/>
      <c r="F78" s="39"/>
      <c r="G78" s="39"/>
      <c r="H78" s="39"/>
      <c r="I78" s="118"/>
      <c r="J78" s="39"/>
      <c r="K78" s="39"/>
      <c r="L78" s="119"/>
      <c r="S78" s="37"/>
      <c r="T78" s="37"/>
      <c r="U78" s="37"/>
      <c r="V78" s="37"/>
      <c r="W78" s="37"/>
      <c r="X78" s="37"/>
      <c r="Y78" s="37"/>
      <c r="Z78" s="37"/>
      <c r="AA78" s="37"/>
      <c r="AB78" s="37"/>
      <c r="AC78" s="37"/>
      <c r="AD78" s="37"/>
      <c r="AE78" s="37"/>
    </row>
    <row r="79" spans="1:31" s="2" customFormat="1" ht="12" customHeight="1">
      <c r="A79" s="37"/>
      <c r="B79" s="38"/>
      <c r="C79" s="31" t="s">
        <v>16</v>
      </c>
      <c r="D79" s="39"/>
      <c r="E79" s="39"/>
      <c r="F79" s="39"/>
      <c r="G79" s="39"/>
      <c r="H79" s="39"/>
      <c r="I79" s="118"/>
      <c r="J79" s="39"/>
      <c r="K79" s="39"/>
      <c r="L79" s="119"/>
      <c r="S79" s="37"/>
      <c r="T79" s="37"/>
      <c r="U79" s="37"/>
      <c r="V79" s="37"/>
      <c r="W79" s="37"/>
      <c r="X79" s="37"/>
      <c r="Y79" s="37"/>
      <c r="Z79" s="37"/>
      <c r="AA79" s="37"/>
      <c r="AB79" s="37"/>
      <c r="AC79" s="37"/>
      <c r="AD79" s="37"/>
      <c r="AE79" s="37"/>
    </row>
    <row r="80" spans="1:31" s="2" customFormat="1" ht="16.5" customHeight="1">
      <c r="A80" s="37"/>
      <c r="B80" s="38"/>
      <c r="C80" s="39"/>
      <c r="D80" s="39"/>
      <c r="E80" s="409" t="str">
        <f>E7</f>
        <v>EHC CZECH s.r.o. – Podnikatelský inkubátor – Evropská ul., Cheb</v>
      </c>
      <c r="F80" s="410"/>
      <c r="G80" s="410"/>
      <c r="H80" s="410"/>
      <c r="I80" s="118"/>
      <c r="J80" s="39"/>
      <c r="K80" s="39"/>
      <c r="L80" s="119"/>
      <c r="S80" s="37"/>
      <c r="T80" s="37"/>
      <c r="U80" s="37"/>
      <c r="V80" s="37"/>
      <c r="W80" s="37"/>
      <c r="X80" s="37"/>
      <c r="Y80" s="37"/>
      <c r="Z80" s="37"/>
      <c r="AA80" s="37"/>
      <c r="AB80" s="37"/>
      <c r="AC80" s="37"/>
      <c r="AD80" s="37"/>
      <c r="AE80" s="37"/>
    </row>
    <row r="81" spans="1:65" s="2" customFormat="1" ht="12" customHeight="1">
      <c r="A81" s="37"/>
      <c r="B81" s="38"/>
      <c r="C81" s="31" t="s">
        <v>208</v>
      </c>
      <c r="D81" s="39"/>
      <c r="E81" s="39"/>
      <c r="F81" s="39"/>
      <c r="G81" s="39"/>
      <c r="H81" s="39"/>
      <c r="I81" s="118"/>
      <c r="J81" s="39"/>
      <c r="K81" s="39"/>
      <c r="L81" s="119"/>
      <c r="S81" s="37"/>
      <c r="T81" s="37"/>
      <c r="U81" s="37"/>
      <c r="V81" s="37"/>
      <c r="W81" s="37"/>
      <c r="X81" s="37"/>
      <c r="Y81" s="37"/>
      <c r="Z81" s="37"/>
      <c r="AA81" s="37"/>
      <c r="AB81" s="37"/>
      <c r="AC81" s="37"/>
      <c r="AD81" s="37"/>
      <c r="AE81" s="37"/>
    </row>
    <row r="82" spans="1:65" s="2" customFormat="1" ht="16.5" customHeight="1">
      <c r="A82" s="37"/>
      <c r="B82" s="38"/>
      <c r="C82" s="39"/>
      <c r="D82" s="39"/>
      <c r="E82" s="383" t="str">
        <f>E9</f>
        <v>D.4 - SO 302 – Vodovodní přípojka</v>
      </c>
      <c r="F82" s="411"/>
      <c r="G82" s="411"/>
      <c r="H82" s="411"/>
      <c r="I82" s="118"/>
      <c r="J82" s="39"/>
      <c r="K82" s="39"/>
      <c r="L82" s="119"/>
      <c r="S82" s="37"/>
      <c r="T82" s="37"/>
      <c r="U82" s="37"/>
      <c r="V82" s="37"/>
      <c r="W82" s="37"/>
      <c r="X82" s="37"/>
      <c r="Y82" s="37"/>
      <c r="Z82" s="37"/>
      <c r="AA82" s="37"/>
      <c r="AB82" s="37"/>
      <c r="AC82" s="37"/>
      <c r="AD82" s="37"/>
      <c r="AE82" s="37"/>
    </row>
    <row r="83" spans="1:65" s="2" customFormat="1" ht="7" customHeight="1">
      <c r="A83" s="37"/>
      <c r="B83" s="38"/>
      <c r="C83" s="39"/>
      <c r="D83" s="39"/>
      <c r="E83" s="39"/>
      <c r="F83" s="39"/>
      <c r="G83" s="39"/>
      <c r="H83" s="39"/>
      <c r="I83" s="118"/>
      <c r="J83" s="39"/>
      <c r="K83" s="39"/>
      <c r="L83" s="119"/>
      <c r="S83" s="37"/>
      <c r="T83" s="37"/>
      <c r="U83" s="37"/>
      <c r="V83" s="37"/>
      <c r="W83" s="37"/>
      <c r="X83" s="37"/>
      <c r="Y83" s="37"/>
      <c r="Z83" s="37"/>
      <c r="AA83" s="37"/>
      <c r="AB83" s="37"/>
      <c r="AC83" s="37"/>
      <c r="AD83" s="37"/>
      <c r="AE83" s="37"/>
    </row>
    <row r="84" spans="1:65" s="2" customFormat="1" ht="12" customHeight="1">
      <c r="A84" s="37"/>
      <c r="B84" s="38"/>
      <c r="C84" s="31" t="s">
        <v>22</v>
      </c>
      <c r="D84" s="39"/>
      <c r="E84" s="39"/>
      <c r="F84" s="29" t="str">
        <f>F12</f>
        <v>č. parcelní 250/1, 250/6, 250/7 a st7296</v>
      </c>
      <c r="G84" s="39"/>
      <c r="H84" s="39"/>
      <c r="I84" s="120" t="s">
        <v>24</v>
      </c>
      <c r="J84" s="62" t="str">
        <f>IF(J12="","",J12)</f>
        <v>2. 9. 2020</v>
      </c>
      <c r="K84" s="39"/>
      <c r="L84" s="119"/>
      <c r="S84" s="37"/>
      <c r="T84" s="37"/>
      <c r="U84" s="37"/>
      <c r="V84" s="37"/>
      <c r="W84" s="37"/>
      <c r="X84" s="37"/>
      <c r="Y84" s="37"/>
      <c r="Z84" s="37"/>
      <c r="AA84" s="37"/>
      <c r="AB84" s="37"/>
      <c r="AC84" s="37"/>
      <c r="AD84" s="37"/>
      <c r="AE84" s="37"/>
    </row>
    <row r="85" spans="1:65" s="2" customFormat="1" ht="7" customHeight="1">
      <c r="A85" s="37"/>
      <c r="B85" s="38"/>
      <c r="C85" s="39"/>
      <c r="D85" s="39"/>
      <c r="E85" s="39"/>
      <c r="F85" s="39"/>
      <c r="G85" s="39"/>
      <c r="H85" s="39"/>
      <c r="I85" s="118"/>
      <c r="J85" s="39"/>
      <c r="K85" s="39"/>
      <c r="L85" s="119"/>
      <c r="S85" s="37"/>
      <c r="T85" s="37"/>
      <c r="U85" s="37"/>
      <c r="V85" s="37"/>
      <c r="W85" s="37"/>
      <c r="X85" s="37"/>
      <c r="Y85" s="37"/>
      <c r="Z85" s="37"/>
      <c r="AA85" s="37"/>
      <c r="AB85" s="37"/>
      <c r="AC85" s="37"/>
      <c r="AD85" s="37"/>
      <c r="AE85" s="37"/>
    </row>
    <row r="86" spans="1:65" s="2" customFormat="1" ht="40" customHeight="1">
      <c r="A86" s="37"/>
      <c r="B86" s="38"/>
      <c r="C86" s="31" t="s">
        <v>30</v>
      </c>
      <c r="D86" s="39"/>
      <c r="E86" s="39"/>
      <c r="F86" s="29" t="str">
        <f>E15</f>
        <v>EHC CZECH s.r.o., Závodní 278, 360 18 Karlovy Vary</v>
      </c>
      <c r="G86" s="39"/>
      <c r="H86" s="39"/>
      <c r="I86" s="120" t="s">
        <v>39</v>
      </c>
      <c r="J86" s="35" t="str">
        <f>E21</f>
        <v>INDBau DESIGN s.r.o., Houškova 1187/25, 326 00 Plz</v>
      </c>
      <c r="K86" s="39"/>
      <c r="L86" s="119"/>
      <c r="S86" s="37"/>
      <c r="T86" s="37"/>
      <c r="U86" s="37"/>
      <c r="V86" s="37"/>
      <c r="W86" s="37"/>
      <c r="X86" s="37"/>
      <c r="Y86" s="37"/>
      <c r="Z86" s="37"/>
      <c r="AA86" s="37"/>
      <c r="AB86" s="37"/>
      <c r="AC86" s="37"/>
      <c r="AD86" s="37"/>
      <c r="AE86" s="37"/>
    </row>
    <row r="87" spans="1:65" s="2" customFormat="1" ht="15.15" customHeight="1">
      <c r="A87" s="37"/>
      <c r="B87" s="38"/>
      <c r="C87" s="31" t="s">
        <v>36</v>
      </c>
      <c r="D87" s="39"/>
      <c r="E87" s="39"/>
      <c r="F87" s="29" t="str">
        <f>IF(E18="","",E18)</f>
        <v>Vyplň údaj</v>
      </c>
      <c r="G87" s="39"/>
      <c r="H87" s="39"/>
      <c r="I87" s="120" t="s">
        <v>43</v>
      </c>
      <c r="J87" s="35" t="str">
        <f>E24</f>
        <v xml:space="preserve"> </v>
      </c>
      <c r="K87" s="39"/>
      <c r="L87" s="119"/>
      <c r="S87" s="37"/>
      <c r="T87" s="37"/>
      <c r="U87" s="37"/>
      <c r="V87" s="37"/>
      <c r="W87" s="37"/>
      <c r="X87" s="37"/>
      <c r="Y87" s="37"/>
      <c r="Z87" s="37"/>
      <c r="AA87" s="37"/>
      <c r="AB87" s="37"/>
      <c r="AC87" s="37"/>
      <c r="AD87" s="37"/>
      <c r="AE87" s="37"/>
    </row>
    <row r="88" spans="1:65" s="2" customFormat="1" ht="10.25" customHeight="1">
      <c r="A88" s="37"/>
      <c r="B88" s="38"/>
      <c r="C88" s="39"/>
      <c r="D88" s="39"/>
      <c r="E88" s="39"/>
      <c r="F88" s="39"/>
      <c r="G88" s="39"/>
      <c r="H88" s="39"/>
      <c r="I88" s="118"/>
      <c r="J88" s="39"/>
      <c r="K88" s="39"/>
      <c r="L88" s="119"/>
      <c r="S88" s="37"/>
      <c r="T88" s="37"/>
      <c r="U88" s="37"/>
      <c r="V88" s="37"/>
      <c r="W88" s="37"/>
      <c r="X88" s="37"/>
      <c r="Y88" s="37"/>
      <c r="Z88" s="37"/>
      <c r="AA88" s="37"/>
      <c r="AB88" s="37"/>
      <c r="AC88" s="37"/>
      <c r="AD88" s="37"/>
      <c r="AE88" s="37"/>
    </row>
    <row r="89" spans="1:65" s="11" customFormat="1" ht="29.25" customHeight="1">
      <c r="A89" s="167"/>
      <c r="B89" s="168"/>
      <c r="C89" s="169" t="s">
        <v>248</v>
      </c>
      <c r="D89" s="170" t="s">
        <v>67</v>
      </c>
      <c r="E89" s="170" t="s">
        <v>63</v>
      </c>
      <c r="F89" s="170" t="s">
        <v>64</v>
      </c>
      <c r="G89" s="170" t="s">
        <v>249</v>
      </c>
      <c r="H89" s="170" t="s">
        <v>250</v>
      </c>
      <c r="I89" s="171" t="s">
        <v>251</v>
      </c>
      <c r="J89" s="170" t="s">
        <v>215</v>
      </c>
      <c r="K89" s="172" t="s">
        <v>252</v>
      </c>
      <c r="L89" s="173"/>
      <c r="M89" s="71" t="s">
        <v>44</v>
      </c>
      <c r="N89" s="72" t="s">
        <v>52</v>
      </c>
      <c r="O89" s="72" t="s">
        <v>253</v>
      </c>
      <c r="P89" s="72" t="s">
        <v>254</v>
      </c>
      <c r="Q89" s="72" t="s">
        <v>255</v>
      </c>
      <c r="R89" s="72" t="s">
        <v>256</v>
      </c>
      <c r="S89" s="72" t="s">
        <v>257</v>
      </c>
      <c r="T89" s="73" t="s">
        <v>258</v>
      </c>
      <c r="U89" s="167"/>
      <c r="V89" s="167"/>
      <c r="W89" s="167"/>
      <c r="X89" s="167"/>
      <c r="Y89" s="167"/>
      <c r="Z89" s="167"/>
      <c r="AA89" s="167"/>
      <c r="AB89" s="167"/>
      <c r="AC89" s="167"/>
      <c r="AD89" s="167"/>
      <c r="AE89" s="167"/>
    </row>
    <row r="90" spans="1:65" s="2" customFormat="1" ht="22.75" customHeight="1">
      <c r="A90" s="37"/>
      <c r="B90" s="38"/>
      <c r="C90" s="78" t="s">
        <v>259</v>
      </c>
      <c r="D90" s="39"/>
      <c r="E90" s="39"/>
      <c r="F90" s="39"/>
      <c r="G90" s="39"/>
      <c r="H90" s="39"/>
      <c r="I90" s="118"/>
      <c r="J90" s="174">
        <f>BK90</f>
        <v>0</v>
      </c>
      <c r="K90" s="39"/>
      <c r="L90" s="42"/>
      <c r="M90" s="74"/>
      <c r="N90" s="175"/>
      <c r="O90" s="75"/>
      <c r="P90" s="176">
        <f>P91+P402+P422</f>
        <v>0</v>
      </c>
      <c r="Q90" s="75"/>
      <c r="R90" s="176">
        <f>R91+R402+R422</f>
        <v>27.3873391011</v>
      </c>
      <c r="S90" s="75"/>
      <c r="T90" s="177">
        <f>T91+T402+T422</f>
        <v>6.4459759999999999</v>
      </c>
      <c r="U90" s="37"/>
      <c r="V90" s="37"/>
      <c r="W90" s="37"/>
      <c r="X90" s="37"/>
      <c r="Y90" s="37"/>
      <c r="Z90" s="37"/>
      <c r="AA90" s="37"/>
      <c r="AB90" s="37"/>
      <c r="AC90" s="37"/>
      <c r="AD90" s="37"/>
      <c r="AE90" s="37"/>
      <c r="AT90" s="19" t="s">
        <v>81</v>
      </c>
      <c r="AU90" s="19" t="s">
        <v>216</v>
      </c>
      <c r="BK90" s="178">
        <f>BK91+BK402+BK422</f>
        <v>0</v>
      </c>
    </row>
    <row r="91" spans="1:65" s="12" customFormat="1" ht="25.9" customHeight="1">
      <c r="B91" s="179"/>
      <c r="C91" s="180"/>
      <c r="D91" s="181" t="s">
        <v>81</v>
      </c>
      <c r="E91" s="182" t="s">
        <v>260</v>
      </c>
      <c r="F91" s="182" t="s">
        <v>261</v>
      </c>
      <c r="G91" s="180"/>
      <c r="H91" s="180"/>
      <c r="I91" s="183"/>
      <c r="J91" s="184">
        <f>BK91</f>
        <v>0</v>
      </c>
      <c r="K91" s="180"/>
      <c r="L91" s="185"/>
      <c r="M91" s="186"/>
      <c r="N91" s="187"/>
      <c r="O91" s="187"/>
      <c r="P91" s="188">
        <f>P92+P248+P300+P355+P387+P399</f>
        <v>0</v>
      </c>
      <c r="Q91" s="187"/>
      <c r="R91" s="188">
        <f>R92+R248+R300+R355+R387+R399</f>
        <v>27.382534507199999</v>
      </c>
      <c r="S91" s="187"/>
      <c r="T91" s="189">
        <f>T92+T248+T300+T355+T387+T399</f>
        <v>6.4459759999999999</v>
      </c>
      <c r="AR91" s="190" t="s">
        <v>89</v>
      </c>
      <c r="AT91" s="191" t="s">
        <v>81</v>
      </c>
      <c r="AU91" s="191" t="s">
        <v>82</v>
      </c>
      <c r="AY91" s="190" t="s">
        <v>262</v>
      </c>
      <c r="BK91" s="192">
        <f>BK92+BK248+BK300+BK355+BK387+BK399</f>
        <v>0</v>
      </c>
    </row>
    <row r="92" spans="1:65" s="12" customFormat="1" ht="22.75" customHeight="1">
      <c r="B92" s="179"/>
      <c r="C92" s="180"/>
      <c r="D92" s="181" t="s">
        <v>81</v>
      </c>
      <c r="E92" s="193" t="s">
        <v>89</v>
      </c>
      <c r="F92" s="193" t="s">
        <v>263</v>
      </c>
      <c r="G92" s="180"/>
      <c r="H92" s="180"/>
      <c r="I92" s="183"/>
      <c r="J92" s="194">
        <f>BK92</f>
        <v>0</v>
      </c>
      <c r="K92" s="180"/>
      <c r="L92" s="185"/>
      <c r="M92" s="186"/>
      <c r="N92" s="187"/>
      <c r="O92" s="187"/>
      <c r="P92" s="188">
        <f>SUM(P93:P247)</f>
        <v>0</v>
      </c>
      <c r="Q92" s="187"/>
      <c r="R92" s="188">
        <f>SUM(R93:R247)</f>
        <v>15.812940040000001</v>
      </c>
      <c r="S92" s="187"/>
      <c r="T92" s="189">
        <f>SUM(T93:T247)</f>
        <v>0</v>
      </c>
      <c r="AR92" s="190" t="s">
        <v>89</v>
      </c>
      <c r="AT92" s="191" t="s">
        <v>81</v>
      </c>
      <c r="AU92" s="191" t="s">
        <v>89</v>
      </c>
      <c r="AY92" s="190" t="s">
        <v>262</v>
      </c>
      <c r="BK92" s="192">
        <f>SUM(BK93:BK247)</f>
        <v>0</v>
      </c>
    </row>
    <row r="93" spans="1:65" s="2" customFormat="1" ht="21.75" customHeight="1">
      <c r="A93" s="37"/>
      <c r="B93" s="38"/>
      <c r="C93" s="195" t="s">
        <v>89</v>
      </c>
      <c r="D93" s="195" t="s">
        <v>264</v>
      </c>
      <c r="E93" s="196" t="s">
        <v>6174</v>
      </c>
      <c r="F93" s="197" t="s">
        <v>6175</v>
      </c>
      <c r="G93" s="198" t="s">
        <v>518</v>
      </c>
      <c r="H93" s="199">
        <v>2</v>
      </c>
      <c r="I93" s="200"/>
      <c r="J93" s="201">
        <f>ROUND(I93*H93,2)</f>
        <v>0</v>
      </c>
      <c r="K93" s="197" t="s">
        <v>268</v>
      </c>
      <c r="L93" s="42"/>
      <c r="M93" s="202" t="s">
        <v>44</v>
      </c>
      <c r="N93" s="203" t="s">
        <v>53</v>
      </c>
      <c r="O93" s="67"/>
      <c r="P93" s="204">
        <f>O93*H93</f>
        <v>0</v>
      </c>
      <c r="Q93" s="204">
        <v>6.4999999999999997E-4</v>
      </c>
      <c r="R93" s="204">
        <f>Q93*H93</f>
        <v>1.2999999999999999E-3</v>
      </c>
      <c r="S93" s="204">
        <v>0</v>
      </c>
      <c r="T93" s="205">
        <f>S93*H93</f>
        <v>0</v>
      </c>
      <c r="U93" s="37"/>
      <c r="V93" s="37"/>
      <c r="W93" s="37"/>
      <c r="X93" s="37"/>
      <c r="Y93" s="37"/>
      <c r="Z93" s="37"/>
      <c r="AA93" s="37"/>
      <c r="AB93" s="37"/>
      <c r="AC93" s="37"/>
      <c r="AD93" s="37"/>
      <c r="AE93" s="37"/>
      <c r="AR93" s="206" t="s">
        <v>104</v>
      </c>
      <c r="AT93" s="206" t="s">
        <v>264</v>
      </c>
      <c r="AU93" s="206" t="s">
        <v>91</v>
      </c>
      <c r="AY93" s="19" t="s">
        <v>262</v>
      </c>
      <c r="BE93" s="207">
        <f>IF(N93="základní",J93,0)</f>
        <v>0</v>
      </c>
      <c r="BF93" s="207">
        <f>IF(N93="snížená",J93,0)</f>
        <v>0</v>
      </c>
      <c r="BG93" s="207">
        <f>IF(N93="zákl. přenesená",J93,0)</f>
        <v>0</v>
      </c>
      <c r="BH93" s="207">
        <f>IF(N93="sníž. přenesená",J93,0)</f>
        <v>0</v>
      </c>
      <c r="BI93" s="207">
        <f>IF(N93="nulová",J93,0)</f>
        <v>0</v>
      </c>
      <c r="BJ93" s="19" t="s">
        <v>89</v>
      </c>
      <c r="BK93" s="207">
        <f>ROUND(I93*H93,2)</f>
        <v>0</v>
      </c>
      <c r="BL93" s="19" t="s">
        <v>104</v>
      </c>
      <c r="BM93" s="206" t="s">
        <v>91</v>
      </c>
    </row>
    <row r="94" spans="1:65" s="2" customFormat="1" ht="90">
      <c r="A94" s="37"/>
      <c r="B94" s="38"/>
      <c r="C94" s="39"/>
      <c r="D94" s="208" t="s">
        <v>270</v>
      </c>
      <c r="E94" s="39"/>
      <c r="F94" s="209" t="s">
        <v>6176</v>
      </c>
      <c r="G94" s="39"/>
      <c r="H94" s="39"/>
      <c r="I94" s="118"/>
      <c r="J94" s="39"/>
      <c r="K94" s="39"/>
      <c r="L94" s="42"/>
      <c r="M94" s="210"/>
      <c r="N94" s="211"/>
      <c r="O94" s="67"/>
      <c r="P94" s="67"/>
      <c r="Q94" s="67"/>
      <c r="R94" s="67"/>
      <c r="S94" s="67"/>
      <c r="T94" s="68"/>
      <c r="U94" s="37"/>
      <c r="V94" s="37"/>
      <c r="W94" s="37"/>
      <c r="X94" s="37"/>
      <c r="Y94" s="37"/>
      <c r="Z94" s="37"/>
      <c r="AA94" s="37"/>
      <c r="AB94" s="37"/>
      <c r="AC94" s="37"/>
      <c r="AD94" s="37"/>
      <c r="AE94" s="37"/>
      <c r="AT94" s="19" t="s">
        <v>270</v>
      </c>
      <c r="AU94" s="19" t="s">
        <v>91</v>
      </c>
    </row>
    <row r="95" spans="1:65" s="2" customFormat="1" ht="21.75" customHeight="1">
      <c r="A95" s="37"/>
      <c r="B95" s="38"/>
      <c r="C95" s="195" t="s">
        <v>91</v>
      </c>
      <c r="D95" s="195" t="s">
        <v>264</v>
      </c>
      <c r="E95" s="196" t="s">
        <v>6177</v>
      </c>
      <c r="F95" s="197" t="s">
        <v>6178</v>
      </c>
      <c r="G95" s="198" t="s">
        <v>518</v>
      </c>
      <c r="H95" s="199">
        <v>2</v>
      </c>
      <c r="I95" s="200"/>
      <c r="J95" s="201">
        <f>ROUND(I95*H95,2)</f>
        <v>0</v>
      </c>
      <c r="K95" s="197" t="s">
        <v>268</v>
      </c>
      <c r="L95" s="42"/>
      <c r="M95" s="202" t="s">
        <v>44</v>
      </c>
      <c r="N95" s="203" t="s">
        <v>53</v>
      </c>
      <c r="O95" s="67"/>
      <c r="P95" s="204">
        <f>O95*H95</f>
        <v>0</v>
      </c>
      <c r="Q95" s="204">
        <v>0</v>
      </c>
      <c r="R95" s="204">
        <f>Q95*H95</f>
        <v>0</v>
      </c>
      <c r="S95" s="204">
        <v>0</v>
      </c>
      <c r="T95" s="205">
        <f>S95*H95</f>
        <v>0</v>
      </c>
      <c r="U95" s="37"/>
      <c r="V95" s="37"/>
      <c r="W95" s="37"/>
      <c r="X95" s="37"/>
      <c r="Y95" s="37"/>
      <c r="Z95" s="37"/>
      <c r="AA95" s="37"/>
      <c r="AB95" s="37"/>
      <c r="AC95" s="37"/>
      <c r="AD95" s="37"/>
      <c r="AE95" s="37"/>
      <c r="AR95" s="206" t="s">
        <v>104</v>
      </c>
      <c r="AT95" s="206" t="s">
        <v>264</v>
      </c>
      <c r="AU95" s="206" t="s">
        <v>91</v>
      </c>
      <c r="AY95" s="19" t="s">
        <v>262</v>
      </c>
      <c r="BE95" s="207">
        <f>IF(N95="základní",J95,0)</f>
        <v>0</v>
      </c>
      <c r="BF95" s="207">
        <f>IF(N95="snížená",J95,0)</f>
        <v>0</v>
      </c>
      <c r="BG95" s="207">
        <f>IF(N95="zákl. přenesená",J95,0)</f>
        <v>0</v>
      </c>
      <c r="BH95" s="207">
        <f>IF(N95="sníž. přenesená",J95,0)</f>
        <v>0</v>
      </c>
      <c r="BI95" s="207">
        <f>IF(N95="nulová",J95,0)</f>
        <v>0</v>
      </c>
      <c r="BJ95" s="19" t="s">
        <v>89</v>
      </c>
      <c r="BK95" s="207">
        <f>ROUND(I95*H95,2)</f>
        <v>0</v>
      </c>
      <c r="BL95" s="19" t="s">
        <v>104</v>
      </c>
      <c r="BM95" s="206" t="s">
        <v>104</v>
      </c>
    </row>
    <row r="96" spans="1:65" s="2" customFormat="1" ht="90">
      <c r="A96" s="37"/>
      <c r="B96" s="38"/>
      <c r="C96" s="39"/>
      <c r="D96" s="208" t="s">
        <v>270</v>
      </c>
      <c r="E96" s="39"/>
      <c r="F96" s="209" t="s">
        <v>6176</v>
      </c>
      <c r="G96" s="39"/>
      <c r="H96" s="39"/>
      <c r="I96" s="118"/>
      <c r="J96" s="39"/>
      <c r="K96" s="39"/>
      <c r="L96" s="42"/>
      <c r="M96" s="210"/>
      <c r="N96" s="211"/>
      <c r="O96" s="67"/>
      <c r="P96" s="67"/>
      <c r="Q96" s="67"/>
      <c r="R96" s="67"/>
      <c r="S96" s="67"/>
      <c r="T96" s="68"/>
      <c r="U96" s="37"/>
      <c r="V96" s="37"/>
      <c r="W96" s="37"/>
      <c r="X96" s="37"/>
      <c r="Y96" s="37"/>
      <c r="Z96" s="37"/>
      <c r="AA96" s="37"/>
      <c r="AB96" s="37"/>
      <c r="AC96" s="37"/>
      <c r="AD96" s="37"/>
      <c r="AE96" s="37"/>
      <c r="AT96" s="19" t="s">
        <v>270</v>
      </c>
      <c r="AU96" s="19" t="s">
        <v>91</v>
      </c>
    </row>
    <row r="97" spans="1:65" s="2" customFormat="1" ht="16.5" customHeight="1">
      <c r="A97" s="37"/>
      <c r="B97" s="38"/>
      <c r="C97" s="195" t="s">
        <v>97</v>
      </c>
      <c r="D97" s="195" t="s">
        <v>264</v>
      </c>
      <c r="E97" s="196" t="s">
        <v>6179</v>
      </c>
      <c r="F97" s="197" t="s">
        <v>6180</v>
      </c>
      <c r="G97" s="198" t="s">
        <v>590</v>
      </c>
      <c r="H97" s="199">
        <v>27.83</v>
      </c>
      <c r="I97" s="200"/>
      <c r="J97" s="201">
        <f>ROUND(I97*H97,2)</f>
        <v>0</v>
      </c>
      <c r="K97" s="197" t="s">
        <v>268</v>
      </c>
      <c r="L97" s="42"/>
      <c r="M97" s="202" t="s">
        <v>44</v>
      </c>
      <c r="N97" s="203" t="s">
        <v>53</v>
      </c>
      <c r="O97" s="67"/>
      <c r="P97" s="204">
        <f>O97*H97</f>
        <v>0</v>
      </c>
      <c r="Q97" s="204">
        <v>5.5000000000000003E-4</v>
      </c>
      <c r="R97" s="204">
        <f>Q97*H97</f>
        <v>1.5306500000000001E-2</v>
      </c>
      <c r="S97" s="204">
        <v>0</v>
      </c>
      <c r="T97" s="205">
        <f>S97*H97</f>
        <v>0</v>
      </c>
      <c r="U97" s="37"/>
      <c r="V97" s="37"/>
      <c r="W97" s="37"/>
      <c r="X97" s="37"/>
      <c r="Y97" s="37"/>
      <c r="Z97" s="37"/>
      <c r="AA97" s="37"/>
      <c r="AB97" s="37"/>
      <c r="AC97" s="37"/>
      <c r="AD97" s="37"/>
      <c r="AE97" s="37"/>
      <c r="AR97" s="206" t="s">
        <v>104</v>
      </c>
      <c r="AT97" s="206" t="s">
        <v>264</v>
      </c>
      <c r="AU97" s="206" t="s">
        <v>91</v>
      </c>
      <c r="AY97" s="19" t="s">
        <v>262</v>
      </c>
      <c r="BE97" s="207">
        <f>IF(N97="základní",J97,0)</f>
        <v>0</v>
      </c>
      <c r="BF97" s="207">
        <f>IF(N97="snížená",J97,0)</f>
        <v>0</v>
      </c>
      <c r="BG97" s="207">
        <f>IF(N97="zákl. přenesená",J97,0)</f>
        <v>0</v>
      </c>
      <c r="BH97" s="207">
        <f>IF(N97="sníž. přenesená",J97,0)</f>
        <v>0</v>
      </c>
      <c r="BI97" s="207">
        <f>IF(N97="nulová",J97,0)</f>
        <v>0</v>
      </c>
      <c r="BJ97" s="19" t="s">
        <v>89</v>
      </c>
      <c r="BK97" s="207">
        <f>ROUND(I97*H97,2)</f>
        <v>0</v>
      </c>
      <c r="BL97" s="19" t="s">
        <v>104</v>
      </c>
      <c r="BM97" s="206" t="s">
        <v>339</v>
      </c>
    </row>
    <row r="98" spans="1:65" s="2" customFormat="1" ht="90">
      <c r="A98" s="37"/>
      <c r="B98" s="38"/>
      <c r="C98" s="39"/>
      <c r="D98" s="208" t="s">
        <v>270</v>
      </c>
      <c r="E98" s="39"/>
      <c r="F98" s="209" t="s">
        <v>6176</v>
      </c>
      <c r="G98" s="39"/>
      <c r="H98" s="39"/>
      <c r="I98" s="118"/>
      <c r="J98" s="39"/>
      <c r="K98" s="39"/>
      <c r="L98" s="42"/>
      <c r="M98" s="210"/>
      <c r="N98" s="211"/>
      <c r="O98" s="67"/>
      <c r="P98" s="67"/>
      <c r="Q98" s="67"/>
      <c r="R98" s="67"/>
      <c r="S98" s="67"/>
      <c r="T98" s="68"/>
      <c r="U98" s="37"/>
      <c r="V98" s="37"/>
      <c r="W98" s="37"/>
      <c r="X98" s="37"/>
      <c r="Y98" s="37"/>
      <c r="Z98" s="37"/>
      <c r="AA98" s="37"/>
      <c r="AB98" s="37"/>
      <c r="AC98" s="37"/>
      <c r="AD98" s="37"/>
      <c r="AE98" s="37"/>
      <c r="AT98" s="19" t="s">
        <v>270</v>
      </c>
      <c r="AU98" s="19" t="s">
        <v>91</v>
      </c>
    </row>
    <row r="99" spans="1:65" s="15" customFormat="1" ht="10">
      <c r="B99" s="233"/>
      <c r="C99" s="234"/>
      <c r="D99" s="208" t="s">
        <v>272</v>
      </c>
      <c r="E99" s="235" t="s">
        <v>44</v>
      </c>
      <c r="F99" s="236" t="s">
        <v>8107</v>
      </c>
      <c r="G99" s="234"/>
      <c r="H99" s="237">
        <v>2.4</v>
      </c>
      <c r="I99" s="238"/>
      <c r="J99" s="234"/>
      <c r="K99" s="234"/>
      <c r="L99" s="239"/>
      <c r="M99" s="240"/>
      <c r="N99" s="241"/>
      <c r="O99" s="241"/>
      <c r="P99" s="241"/>
      <c r="Q99" s="241"/>
      <c r="R99" s="241"/>
      <c r="S99" s="241"/>
      <c r="T99" s="242"/>
      <c r="AT99" s="243" t="s">
        <v>272</v>
      </c>
      <c r="AU99" s="243" t="s">
        <v>91</v>
      </c>
      <c r="AV99" s="15" t="s">
        <v>91</v>
      </c>
      <c r="AW99" s="15" t="s">
        <v>38</v>
      </c>
      <c r="AX99" s="15" t="s">
        <v>82</v>
      </c>
      <c r="AY99" s="243" t="s">
        <v>262</v>
      </c>
    </row>
    <row r="100" spans="1:65" s="15" customFormat="1" ht="10">
      <c r="B100" s="233"/>
      <c r="C100" s="234"/>
      <c r="D100" s="208" t="s">
        <v>272</v>
      </c>
      <c r="E100" s="235" t="s">
        <v>44</v>
      </c>
      <c r="F100" s="236" t="s">
        <v>8108</v>
      </c>
      <c r="G100" s="234"/>
      <c r="H100" s="237">
        <v>3</v>
      </c>
      <c r="I100" s="238"/>
      <c r="J100" s="234"/>
      <c r="K100" s="234"/>
      <c r="L100" s="239"/>
      <c r="M100" s="240"/>
      <c r="N100" s="241"/>
      <c r="O100" s="241"/>
      <c r="P100" s="241"/>
      <c r="Q100" s="241"/>
      <c r="R100" s="241"/>
      <c r="S100" s="241"/>
      <c r="T100" s="242"/>
      <c r="AT100" s="243" t="s">
        <v>272</v>
      </c>
      <c r="AU100" s="243" t="s">
        <v>91</v>
      </c>
      <c r="AV100" s="15" t="s">
        <v>91</v>
      </c>
      <c r="AW100" s="15" t="s">
        <v>38</v>
      </c>
      <c r="AX100" s="15" t="s">
        <v>82</v>
      </c>
      <c r="AY100" s="243" t="s">
        <v>262</v>
      </c>
    </row>
    <row r="101" spans="1:65" s="15" customFormat="1" ht="10">
      <c r="B101" s="233"/>
      <c r="C101" s="234"/>
      <c r="D101" s="208" t="s">
        <v>272</v>
      </c>
      <c r="E101" s="235" t="s">
        <v>44</v>
      </c>
      <c r="F101" s="236" t="s">
        <v>8109</v>
      </c>
      <c r="G101" s="234"/>
      <c r="H101" s="237">
        <v>2</v>
      </c>
      <c r="I101" s="238"/>
      <c r="J101" s="234"/>
      <c r="K101" s="234"/>
      <c r="L101" s="239"/>
      <c r="M101" s="240"/>
      <c r="N101" s="241"/>
      <c r="O101" s="241"/>
      <c r="P101" s="241"/>
      <c r="Q101" s="241"/>
      <c r="R101" s="241"/>
      <c r="S101" s="241"/>
      <c r="T101" s="242"/>
      <c r="AT101" s="243" t="s">
        <v>272</v>
      </c>
      <c r="AU101" s="243" t="s">
        <v>91</v>
      </c>
      <c r="AV101" s="15" t="s">
        <v>91</v>
      </c>
      <c r="AW101" s="15" t="s">
        <v>38</v>
      </c>
      <c r="AX101" s="15" t="s">
        <v>82</v>
      </c>
      <c r="AY101" s="243" t="s">
        <v>262</v>
      </c>
    </row>
    <row r="102" spans="1:65" s="15" customFormat="1" ht="10">
      <c r="B102" s="233"/>
      <c r="C102" s="234"/>
      <c r="D102" s="208" t="s">
        <v>272</v>
      </c>
      <c r="E102" s="235" t="s">
        <v>44</v>
      </c>
      <c r="F102" s="236" t="s">
        <v>8110</v>
      </c>
      <c r="G102" s="234"/>
      <c r="H102" s="237">
        <v>3.3</v>
      </c>
      <c r="I102" s="238"/>
      <c r="J102" s="234"/>
      <c r="K102" s="234"/>
      <c r="L102" s="239"/>
      <c r="M102" s="240"/>
      <c r="N102" s="241"/>
      <c r="O102" s="241"/>
      <c r="P102" s="241"/>
      <c r="Q102" s="241"/>
      <c r="R102" s="241"/>
      <c r="S102" s="241"/>
      <c r="T102" s="242"/>
      <c r="AT102" s="243" t="s">
        <v>272</v>
      </c>
      <c r="AU102" s="243" t="s">
        <v>91</v>
      </c>
      <c r="AV102" s="15" t="s">
        <v>91</v>
      </c>
      <c r="AW102" s="15" t="s">
        <v>38</v>
      </c>
      <c r="AX102" s="15" t="s">
        <v>82</v>
      </c>
      <c r="AY102" s="243" t="s">
        <v>262</v>
      </c>
    </row>
    <row r="103" spans="1:65" s="15" customFormat="1" ht="10">
      <c r="B103" s="233"/>
      <c r="C103" s="234"/>
      <c r="D103" s="208" t="s">
        <v>272</v>
      </c>
      <c r="E103" s="235" t="s">
        <v>44</v>
      </c>
      <c r="F103" s="236" t="s">
        <v>8111</v>
      </c>
      <c r="G103" s="234"/>
      <c r="H103" s="237">
        <v>2</v>
      </c>
      <c r="I103" s="238"/>
      <c r="J103" s="234"/>
      <c r="K103" s="234"/>
      <c r="L103" s="239"/>
      <c r="M103" s="240"/>
      <c r="N103" s="241"/>
      <c r="O103" s="241"/>
      <c r="P103" s="241"/>
      <c r="Q103" s="241"/>
      <c r="R103" s="241"/>
      <c r="S103" s="241"/>
      <c r="T103" s="242"/>
      <c r="AT103" s="243" t="s">
        <v>272</v>
      </c>
      <c r="AU103" s="243" t="s">
        <v>91</v>
      </c>
      <c r="AV103" s="15" t="s">
        <v>91</v>
      </c>
      <c r="AW103" s="15" t="s">
        <v>38</v>
      </c>
      <c r="AX103" s="15" t="s">
        <v>82</v>
      </c>
      <c r="AY103" s="243" t="s">
        <v>262</v>
      </c>
    </row>
    <row r="104" spans="1:65" s="15" customFormat="1" ht="10">
      <c r="B104" s="233"/>
      <c r="C104" s="234"/>
      <c r="D104" s="208" t="s">
        <v>272</v>
      </c>
      <c r="E104" s="235" t="s">
        <v>44</v>
      </c>
      <c r="F104" s="236" t="s">
        <v>8112</v>
      </c>
      <c r="G104" s="234"/>
      <c r="H104" s="237">
        <v>10.33</v>
      </c>
      <c r="I104" s="238"/>
      <c r="J104" s="234"/>
      <c r="K104" s="234"/>
      <c r="L104" s="239"/>
      <c r="M104" s="240"/>
      <c r="N104" s="241"/>
      <c r="O104" s="241"/>
      <c r="P104" s="241"/>
      <c r="Q104" s="241"/>
      <c r="R104" s="241"/>
      <c r="S104" s="241"/>
      <c r="T104" s="242"/>
      <c r="AT104" s="243" t="s">
        <v>272</v>
      </c>
      <c r="AU104" s="243" t="s">
        <v>91</v>
      </c>
      <c r="AV104" s="15" t="s">
        <v>91</v>
      </c>
      <c r="AW104" s="15" t="s">
        <v>38</v>
      </c>
      <c r="AX104" s="15" t="s">
        <v>82</v>
      </c>
      <c r="AY104" s="243" t="s">
        <v>262</v>
      </c>
    </row>
    <row r="105" spans="1:65" s="15" customFormat="1" ht="10">
      <c r="B105" s="233"/>
      <c r="C105" s="234"/>
      <c r="D105" s="208" t="s">
        <v>272</v>
      </c>
      <c r="E105" s="235" t="s">
        <v>44</v>
      </c>
      <c r="F105" s="236" t="s">
        <v>8113</v>
      </c>
      <c r="G105" s="234"/>
      <c r="H105" s="237">
        <v>4.8</v>
      </c>
      <c r="I105" s="238"/>
      <c r="J105" s="234"/>
      <c r="K105" s="234"/>
      <c r="L105" s="239"/>
      <c r="M105" s="240"/>
      <c r="N105" s="241"/>
      <c r="O105" s="241"/>
      <c r="P105" s="241"/>
      <c r="Q105" s="241"/>
      <c r="R105" s="241"/>
      <c r="S105" s="241"/>
      <c r="T105" s="242"/>
      <c r="AT105" s="243" t="s">
        <v>272</v>
      </c>
      <c r="AU105" s="243" t="s">
        <v>91</v>
      </c>
      <c r="AV105" s="15" t="s">
        <v>91</v>
      </c>
      <c r="AW105" s="15" t="s">
        <v>38</v>
      </c>
      <c r="AX105" s="15" t="s">
        <v>82</v>
      </c>
      <c r="AY105" s="243" t="s">
        <v>262</v>
      </c>
    </row>
    <row r="106" spans="1:65" s="16" customFormat="1" ht="10">
      <c r="B106" s="244"/>
      <c r="C106" s="245"/>
      <c r="D106" s="208" t="s">
        <v>272</v>
      </c>
      <c r="E106" s="246" t="s">
        <v>44</v>
      </c>
      <c r="F106" s="247" t="s">
        <v>291</v>
      </c>
      <c r="G106" s="245"/>
      <c r="H106" s="248">
        <v>27.830000000000002</v>
      </c>
      <c r="I106" s="249"/>
      <c r="J106" s="245"/>
      <c r="K106" s="245"/>
      <c r="L106" s="250"/>
      <c r="M106" s="251"/>
      <c r="N106" s="252"/>
      <c r="O106" s="252"/>
      <c r="P106" s="252"/>
      <c r="Q106" s="252"/>
      <c r="R106" s="252"/>
      <c r="S106" s="252"/>
      <c r="T106" s="253"/>
      <c r="AT106" s="254" t="s">
        <v>272</v>
      </c>
      <c r="AU106" s="254" t="s">
        <v>91</v>
      </c>
      <c r="AV106" s="16" t="s">
        <v>104</v>
      </c>
      <c r="AW106" s="16" t="s">
        <v>38</v>
      </c>
      <c r="AX106" s="16" t="s">
        <v>89</v>
      </c>
      <c r="AY106" s="254" t="s">
        <v>262</v>
      </c>
    </row>
    <row r="107" spans="1:65" s="2" customFormat="1" ht="16.5" customHeight="1">
      <c r="A107" s="37"/>
      <c r="B107" s="38"/>
      <c r="C107" s="195" t="s">
        <v>104</v>
      </c>
      <c r="D107" s="195" t="s">
        <v>264</v>
      </c>
      <c r="E107" s="196" t="s">
        <v>6184</v>
      </c>
      <c r="F107" s="197" t="s">
        <v>6185</v>
      </c>
      <c r="G107" s="198" t="s">
        <v>590</v>
      </c>
      <c r="H107" s="199">
        <v>27.83</v>
      </c>
      <c r="I107" s="200"/>
      <c r="J107" s="201">
        <f>ROUND(I107*H107,2)</f>
        <v>0</v>
      </c>
      <c r="K107" s="197" t="s">
        <v>268</v>
      </c>
      <c r="L107" s="42"/>
      <c r="M107" s="202" t="s">
        <v>44</v>
      </c>
      <c r="N107" s="203" t="s">
        <v>53</v>
      </c>
      <c r="O107" s="67"/>
      <c r="P107" s="204">
        <f>O107*H107</f>
        <v>0</v>
      </c>
      <c r="Q107" s="204">
        <v>0</v>
      </c>
      <c r="R107" s="204">
        <f>Q107*H107</f>
        <v>0</v>
      </c>
      <c r="S107" s="204">
        <v>0</v>
      </c>
      <c r="T107" s="205">
        <f>S107*H107</f>
        <v>0</v>
      </c>
      <c r="U107" s="37"/>
      <c r="V107" s="37"/>
      <c r="W107" s="37"/>
      <c r="X107" s="37"/>
      <c r="Y107" s="37"/>
      <c r="Z107" s="37"/>
      <c r="AA107" s="37"/>
      <c r="AB107" s="37"/>
      <c r="AC107" s="37"/>
      <c r="AD107" s="37"/>
      <c r="AE107" s="37"/>
      <c r="AR107" s="206" t="s">
        <v>104</v>
      </c>
      <c r="AT107" s="206" t="s">
        <v>264</v>
      </c>
      <c r="AU107" s="206" t="s">
        <v>91</v>
      </c>
      <c r="AY107" s="19" t="s">
        <v>262</v>
      </c>
      <c r="BE107" s="207">
        <f>IF(N107="základní",J107,0)</f>
        <v>0</v>
      </c>
      <c r="BF107" s="207">
        <f>IF(N107="snížená",J107,0)</f>
        <v>0</v>
      </c>
      <c r="BG107" s="207">
        <f>IF(N107="zákl. přenesená",J107,0)</f>
        <v>0</v>
      </c>
      <c r="BH107" s="207">
        <f>IF(N107="sníž. přenesená",J107,0)</f>
        <v>0</v>
      </c>
      <c r="BI107" s="207">
        <f>IF(N107="nulová",J107,0)</f>
        <v>0</v>
      </c>
      <c r="BJ107" s="19" t="s">
        <v>89</v>
      </c>
      <c r="BK107" s="207">
        <f>ROUND(I107*H107,2)</f>
        <v>0</v>
      </c>
      <c r="BL107" s="19" t="s">
        <v>104</v>
      </c>
      <c r="BM107" s="206" t="s">
        <v>351</v>
      </c>
    </row>
    <row r="108" spans="1:65" s="2" customFormat="1" ht="90">
      <c r="A108" s="37"/>
      <c r="B108" s="38"/>
      <c r="C108" s="39"/>
      <c r="D108" s="208" t="s">
        <v>270</v>
      </c>
      <c r="E108" s="39"/>
      <c r="F108" s="209" t="s">
        <v>6176</v>
      </c>
      <c r="G108" s="39"/>
      <c r="H108" s="39"/>
      <c r="I108" s="118"/>
      <c r="J108" s="39"/>
      <c r="K108" s="39"/>
      <c r="L108" s="42"/>
      <c r="M108" s="210"/>
      <c r="N108" s="211"/>
      <c r="O108" s="67"/>
      <c r="P108" s="67"/>
      <c r="Q108" s="67"/>
      <c r="R108" s="67"/>
      <c r="S108" s="67"/>
      <c r="T108" s="68"/>
      <c r="U108" s="37"/>
      <c r="V108" s="37"/>
      <c r="W108" s="37"/>
      <c r="X108" s="37"/>
      <c r="Y108" s="37"/>
      <c r="Z108" s="37"/>
      <c r="AA108" s="37"/>
      <c r="AB108" s="37"/>
      <c r="AC108" s="37"/>
      <c r="AD108" s="37"/>
      <c r="AE108" s="37"/>
      <c r="AT108" s="19" t="s">
        <v>270</v>
      </c>
      <c r="AU108" s="19" t="s">
        <v>91</v>
      </c>
    </row>
    <row r="109" spans="1:65" s="15" customFormat="1" ht="10">
      <c r="B109" s="233"/>
      <c r="C109" s="234"/>
      <c r="D109" s="208" t="s">
        <v>272</v>
      </c>
      <c r="E109" s="235" t="s">
        <v>44</v>
      </c>
      <c r="F109" s="236" t="s">
        <v>8107</v>
      </c>
      <c r="G109" s="234"/>
      <c r="H109" s="237">
        <v>2.4</v>
      </c>
      <c r="I109" s="238"/>
      <c r="J109" s="234"/>
      <c r="K109" s="234"/>
      <c r="L109" s="239"/>
      <c r="M109" s="240"/>
      <c r="N109" s="241"/>
      <c r="O109" s="241"/>
      <c r="P109" s="241"/>
      <c r="Q109" s="241"/>
      <c r="R109" s="241"/>
      <c r="S109" s="241"/>
      <c r="T109" s="242"/>
      <c r="AT109" s="243" t="s">
        <v>272</v>
      </c>
      <c r="AU109" s="243" t="s">
        <v>91</v>
      </c>
      <c r="AV109" s="15" t="s">
        <v>91</v>
      </c>
      <c r="AW109" s="15" t="s">
        <v>38</v>
      </c>
      <c r="AX109" s="15" t="s">
        <v>82</v>
      </c>
      <c r="AY109" s="243" t="s">
        <v>262</v>
      </c>
    </row>
    <row r="110" spans="1:65" s="15" customFormat="1" ht="10">
      <c r="B110" s="233"/>
      <c r="C110" s="234"/>
      <c r="D110" s="208" t="s">
        <v>272</v>
      </c>
      <c r="E110" s="235" t="s">
        <v>44</v>
      </c>
      <c r="F110" s="236" t="s">
        <v>8108</v>
      </c>
      <c r="G110" s="234"/>
      <c r="H110" s="237">
        <v>3</v>
      </c>
      <c r="I110" s="238"/>
      <c r="J110" s="234"/>
      <c r="K110" s="234"/>
      <c r="L110" s="239"/>
      <c r="M110" s="240"/>
      <c r="N110" s="241"/>
      <c r="O110" s="241"/>
      <c r="P110" s="241"/>
      <c r="Q110" s="241"/>
      <c r="R110" s="241"/>
      <c r="S110" s="241"/>
      <c r="T110" s="242"/>
      <c r="AT110" s="243" t="s">
        <v>272</v>
      </c>
      <c r="AU110" s="243" t="s">
        <v>91</v>
      </c>
      <c r="AV110" s="15" t="s">
        <v>91</v>
      </c>
      <c r="AW110" s="15" t="s">
        <v>38</v>
      </c>
      <c r="AX110" s="15" t="s">
        <v>82</v>
      </c>
      <c r="AY110" s="243" t="s">
        <v>262</v>
      </c>
    </row>
    <row r="111" spans="1:65" s="15" customFormat="1" ht="10">
      <c r="B111" s="233"/>
      <c r="C111" s="234"/>
      <c r="D111" s="208" t="s">
        <v>272</v>
      </c>
      <c r="E111" s="235" t="s">
        <v>44</v>
      </c>
      <c r="F111" s="236" t="s">
        <v>8109</v>
      </c>
      <c r="G111" s="234"/>
      <c r="H111" s="237">
        <v>2</v>
      </c>
      <c r="I111" s="238"/>
      <c r="J111" s="234"/>
      <c r="K111" s="234"/>
      <c r="L111" s="239"/>
      <c r="M111" s="240"/>
      <c r="N111" s="241"/>
      <c r="O111" s="241"/>
      <c r="P111" s="241"/>
      <c r="Q111" s="241"/>
      <c r="R111" s="241"/>
      <c r="S111" s="241"/>
      <c r="T111" s="242"/>
      <c r="AT111" s="243" t="s">
        <v>272</v>
      </c>
      <c r="AU111" s="243" t="s">
        <v>91</v>
      </c>
      <c r="AV111" s="15" t="s">
        <v>91</v>
      </c>
      <c r="AW111" s="15" t="s">
        <v>38</v>
      </c>
      <c r="AX111" s="15" t="s">
        <v>82</v>
      </c>
      <c r="AY111" s="243" t="s">
        <v>262</v>
      </c>
    </row>
    <row r="112" spans="1:65" s="15" customFormat="1" ht="10">
      <c r="B112" s="233"/>
      <c r="C112" s="234"/>
      <c r="D112" s="208" t="s">
        <v>272</v>
      </c>
      <c r="E112" s="235" t="s">
        <v>44</v>
      </c>
      <c r="F112" s="236" t="s">
        <v>8110</v>
      </c>
      <c r="G112" s="234"/>
      <c r="H112" s="237">
        <v>3.3</v>
      </c>
      <c r="I112" s="238"/>
      <c r="J112" s="234"/>
      <c r="K112" s="234"/>
      <c r="L112" s="239"/>
      <c r="M112" s="240"/>
      <c r="N112" s="241"/>
      <c r="O112" s="241"/>
      <c r="P112" s="241"/>
      <c r="Q112" s="241"/>
      <c r="R112" s="241"/>
      <c r="S112" s="241"/>
      <c r="T112" s="242"/>
      <c r="AT112" s="243" t="s">
        <v>272</v>
      </c>
      <c r="AU112" s="243" t="s">
        <v>91</v>
      </c>
      <c r="AV112" s="15" t="s">
        <v>91</v>
      </c>
      <c r="AW112" s="15" t="s">
        <v>38</v>
      </c>
      <c r="AX112" s="15" t="s">
        <v>82</v>
      </c>
      <c r="AY112" s="243" t="s">
        <v>262</v>
      </c>
    </row>
    <row r="113" spans="1:65" s="15" customFormat="1" ht="10">
      <c r="B113" s="233"/>
      <c r="C113" s="234"/>
      <c r="D113" s="208" t="s">
        <v>272</v>
      </c>
      <c r="E113" s="235" t="s">
        <v>44</v>
      </c>
      <c r="F113" s="236" t="s">
        <v>8111</v>
      </c>
      <c r="G113" s="234"/>
      <c r="H113" s="237">
        <v>2</v>
      </c>
      <c r="I113" s="238"/>
      <c r="J113" s="234"/>
      <c r="K113" s="234"/>
      <c r="L113" s="239"/>
      <c r="M113" s="240"/>
      <c r="N113" s="241"/>
      <c r="O113" s="241"/>
      <c r="P113" s="241"/>
      <c r="Q113" s="241"/>
      <c r="R113" s="241"/>
      <c r="S113" s="241"/>
      <c r="T113" s="242"/>
      <c r="AT113" s="243" t="s">
        <v>272</v>
      </c>
      <c r="AU113" s="243" t="s">
        <v>91</v>
      </c>
      <c r="AV113" s="15" t="s">
        <v>91</v>
      </c>
      <c r="AW113" s="15" t="s">
        <v>38</v>
      </c>
      <c r="AX113" s="15" t="s">
        <v>82</v>
      </c>
      <c r="AY113" s="243" t="s">
        <v>262</v>
      </c>
    </row>
    <row r="114" spans="1:65" s="15" customFormat="1" ht="10">
      <c r="B114" s="233"/>
      <c r="C114" s="234"/>
      <c r="D114" s="208" t="s">
        <v>272</v>
      </c>
      <c r="E114" s="235" t="s">
        <v>44</v>
      </c>
      <c r="F114" s="236" t="s">
        <v>8112</v>
      </c>
      <c r="G114" s="234"/>
      <c r="H114" s="237">
        <v>10.33</v>
      </c>
      <c r="I114" s="238"/>
      <c r="J114" s="234"/>
      <c r="K114" s="234"/>
      <c r="L114" s="239"/>
      <c r="M114" s="240"/>
      <c r="N114" s="241"/>
      <c r="O114" s="241"/>
      <c r="P114" s="241"/>
      <c r="Q114" s="241"/>
      <c r="R114" s="241"/>
      <c r="S114" s="241"/>
      <c r="T114" s="242"/>
      <c r="AT114" s="243" t="s">
        <v>272</v>
      </c>
      <c r="AU114" s="243" t="s">
        <v>91</v>
      </c>
      <c r="AV114" s="15" t="s">
        <v>91</v>
      </c>
      <c r="AW114" s="15" t="s">
        <v>38</v>
      </c>
      <c r="AX114" s="15" t="s">
        <v>82</v>
      </c>
      <c r="AY114" s="243" t="s">
        <v>262</v>
      </c>
    </row>
    <row r="115" spans="1:65" s="15" customFormat="1" ht="10">
      <c r="B115" s="233"/>
      <c r="C115" s="234"/>
      <c r="D115" s="208" t="s">
        <v>272</v>
      </c>
      <c r="E115" s="235" t="s">
        <v>44</v>
      </c>
      <c r="F115" s="236" t="s">
        <v>8113</v>
      </c>
      <c r="G115" s="234"/>
      <c r="H115" s="237">
        <v>4.8</v>
      </c>
      <c r="I115" s="238"/>
      <c r="J115" s="234"/>
      <c r="K115" s="234"/>
      <c r="L115" s="239"/>
      <c r="M115" s="240"/>
      <c r="N115" s="241"/>
      <c r="O115" s="241"/>
      <c r="P115" s="241"/>
      <c r="Q115" s="241"/>
      <c r="R115" s="241"/>
      <c r="S115" s="241"/>
      <c r="T115" s="242"/>
      <c r="AT115" s="243" t="s">
        <v>272</v>
      </c>
      <c r="AU115" s="243" t="s">
        <v>91</v>
      </c>
      <c r="AV115" s="15" t="s">
        <v>91</v>
      </c>
      <c r="AW115" s="15" t="s">
        <v>38</v>
      </c>
      <c r="AX115" s="15" t="s">
        <v>82</v>
      </c>
      <c r="AY115" s="243" t="s">
        <v>262</v>
      </c>
    </row>
    <row r="116" spans="1:65" s="16" customFormat="1" ht="10">
      <c r="B116" s="244"/>
      <c r="C116" s="245"/>
      <c r="D116" s="208" t="s">
        <v>272</v>
      </c>
      <c r="E116" s="246" t="s">
        <v>44</v>
      </c>
      <c r="F116" s="247" t="s">
        <v>291</v>
      </c>
      <c r="G116" s="245"/>
      <c r="H116" s="248">
        <v>27.830000000000002</v>
      </c>
      <c r="I116" s="249"/>
      <c r="J116" s="245"/>
      <c r="K116" s="245"/>
      <c r="L116" s="250"/>
      <c r="M116" s="251"/>
      <c r="N116" s="252"/>
      <c r="O116" s="252"/>
      <c r="P116" s="252"/>
      <c r="Q116" s="252"/>
      <c r="R116" s="252"/>
      <c r="S116" s="252"/>
      <c r="T116" s="253"/>
      <c r="AT116" s="254" t="s">
        <v>272</v>
      </c>
      <c r="AU116" s="254" t="s">
        <v>91</v>
      </c>
      <c r="AV116" s="16" t="s">
        <v>104</v>
      </c>
      <c r="AW116" s="16" t="s">
        <v>38</v>
      </c>
      <c r="AX116" s="16" t="s">
        <v>89</v>
      </c>
      <c r="AY116" s="254" t="s">
        <v>262</v>
      </c>
    </row>
    <row r="117" spans="1:65" s="2" customFormat="1" ht="21.75" customHeight="1">
      <c r="A117" s="37"/>
      <c r="B117" s="38"/>
      <c r="C117" s="195" t="s">
        <v>322</v>
      </c>
      <c r="D117" s="195" t="s">
        <v>264</v>
      </c>
      <c r="E117" s="196" t="s">
        <v>6186</v>
      </c>
      <c r="F117" s="197" t="s">
        <v>6187</v>
      </c>
      <c r="G117" s="198" t="s">
        <v>267</v>
      </c>
      <c r="H117" s="199">
        <v>3</v>
      </c>
      <c r="I117" s="200"/>
      <c r="J117" s="201">
        <f>ROUND(I117*H117,2)</f>
        <v>0</v>
      </c>
      <c r="K117" s="197" t="s">
        <v>268</v>
      </c>
      <c r="L117" s="42"/>
      <c r="M117" s="202" t="s">
        <v>44</v>
      </c>
      <c r="N117" s="203" t="s">
        <v>53</v>
      </c>
      <c r="O117" s="67"/>
      <c r="P117" s="204">
        <f>O117*H117</f>
        <v>0</v>
      </c>
      <c r="Q117" s="204">
        <v>0</v>
      </c>
      <c r="R117" s="204">
        <f>Q117*H117</f>
        <v>0</v>
      </c>
      <c r="S117" s="204">
        <v>0</v>
      </c>
      <c r="T117" s="205">
        <f>S117*H117</f>
        <v>0</v>
      </c>
      <c r="U117" s="37"/>
      <c r="V117" s="37"/>
      <c r="W117" s="37"/>
      <c r="X117" s="37"/>
      <c r="Y117" s="37"/>
      <c r="Z117" s="37"/>
      <c r="AA117" s="37"/>
      <c r="AB117" s="37"/>
      <c r="AC117" s="37"/>
      <c r="AD117" s="37"/>
      <c r="AE117" s="37"/>
      <c r="AR117" s="206" t="s">
        <v>104</v>
      </c>
      <c r="AT117" s="206" t="s">
        <v>264</v>
      </c>
      <c r="AU117" s="206" t="s">
        <v>91</v>
      </c>
      <c r="AY117" s="19" t="s">
        <v>262</v>
      </c>
      <c r="BE117" s="207">
        <f>IF(N117="základní",J117,0)</f>
        <v>0</v>
      </c>
      <c r="BF117" s="207">
        <f>IF(N117="snížená",J117,0)</f>
        <v>0</v>
      </c>
      <c r="BG117" s="207">
        <f>IF(N117="zákl. přenesená",J117,0)</f>
        <v>0</v>
      </c>
      <c r="BH117" s="207">
        <f>IF(N117="sníž. přenesená",J117,0)</f>
        <v>0</v>
      </c>
      <c r="BI117" s="207">
        <f>IF(N117="nulová",J117,0)</f>
        <v>0</v>
      </c>
      <c r="BJ117" s="19" t="s">
        <v>89</v>
      </c>
      <c r="BK117" s="207">
        <f>ROUND(I117*H117,2)</f>
        <v>0</v>
      </c>
      <c r="BL117" s="19" t="s">
        <v>104</v>
      </c>
      <c r="BM117" s="206" t="s">
        <v>391</v>
      </c>
    </row>
    <row r="118" spans="1:65" s="2" customFormat="1" ht="36">
      <c r="A118" s="37"/>
      <c r="B118" s="38"/>
      <c r="C118" s="39"/>
      <c r="D118" s="208" t="s">
        <v>270</v>
      </c>
      <c r="E118" s="39"/>
      <c r="F118" s="209" t="s">
        <v>6188</v>
      </c>
      <c r="G118" s="39"/>
      <c r="H118" s="39"/>
      <c r="I118" s="118"/>
      <c r="J118" s="39"/>
      <c r="K118" s="39"/>
      <c r="L118" s="42"/>
      <c r="M118" s="210"/>
      <c r="N118" s="211"/>
      <c r="O118" s="67"/>
      <c r="P118" s="67"/>
      <c r="Q118" s="67"/>
      <c r="R118" s="67"/>
      <c r="S118" s="67"/>
      <c r="T118" s="68"/>
      <c r="U118" s="37"/>
      <c r="V118" s="37"/>
      <c r="W118" s="37"/>
      <c r="X118" s="37"/>
      <c r="Y118" s="37"/>
      <c r="Z118" s="37"/>
      <c r="AA118" s="37"/>
      <c r="AB118" s="37"/>
      <c r="AC118" s="37"/>
      <c r="AD118" s="37"/>
      <c r="AE118" s="37"/>
      <c r="AT118" s="19" t="s">
        <v>270</v>
      </c>
      <c r="AU118" s="19" t="s">
        <v>91</v>
      </c>
    </row>
    <row r="119" spans="1:65" s="15" customFormat="1" ht="10">
      <c r="B119" s="233"/>
      <c r="C119" s="234"/>
      <c r="D119" s="208" t="s">
        <v>272</v>
      </c>
      <c r="E119" s="235" t="s">
        <v>44</v>
      </c>
      <c r="F119" s="236" t="s">
        <v>8114</v>
      </c>
      <c r="G119" s="234"/>
      <c r="H119" s="237">
        <v>3</v>
      </c>
      <c r="I119" s="238"/>
      <c r="J119" s="234"/>
      <c r="K119" s="234"/>
      <c r="L119" s="239"/>
      <c r="M119" s="240"/>
      <c r="N119" s="241"/>
      <c r="O119" s="241"/>
      <c r="P119" s="241"/>
      <c r="Q119" s="241"/>
      <c r="R119" s="241"/>
      <c r="S119" s="241"/>
      <c r="T119" s="242"/>
      <c r="AT119" s="243" t="s">
        <v>272</v>
      </c>
      <c r="AU119" s="243" t="s">
        <v>91</v>
      </c>
      <c r="AV119" s="15" t="s">
        <v>91</v>
      </c>
      <c r="AW119" s="15" t="s">
        <v>38</v>
      </c>
      <c r="AX119" s="15" t="s">
        <v>82</v>
      </c>
      <c r="AY119" s="243" t="s">
        <v>262</v>
      </c>
    </row>
    <row r="120" spans="1:65" s="16" customFormat="1" ht="10">
      <c r="B120" s="244"/>
      <c r="C120" s="245"/>
      <c r="D120" s="208" t="s">
        <v>272</v>
      </c>
      <c r="E120" s="246" t="s">
        <v>44</v>
      </c>
      <c r="F120" s="247" t="s">
        <v>291</v>
      </c>
      <c r="G120" s="245"/>
      <c r="H120" s="248">
        <v>3</v>
      </c>
      <c r="I120" s="249"/>
      <c r="J120" s="245"/>
      <c r="K120" s="245"/>
      <c r="L120" s="250"/>
      <c r="M120" s="251"/>
      <c r="N120" s="252"/>
      <c r="O120" s="252"/>
      <c r="P120" s="252"/>
      <c r="Q120" s="252"/>
      <c r="R120" s="252"/>
      <c r="S120" s="252"/>
      <c r="T120" s="253"/>
      <c r="AT120" s="254" t="s">
        <v>272</v>
      </c>
      <c r="AU120" s="254" t="s">
        <v>91</v>
      </c>
      <c r="AV120" s="16" t="s">
        <v>104</v>
      </c>
      <c r="AW120" s="16" t="s">
        <v>38</v>
      </c>
      <c r="AX120" s="16" t="s">
        <v>89</v>
      </c>
      <c r="AY120" s="254" t="s">
        <v>262</v>
      </c>
    </row>
    <row r="121" spans="1:65" s="2" customFormat="1" ht="21.75" customHeight="1">
      <c r="A121" s="37"/>
      <c r="B121" s="38"/>
      <c r="C121" s="195" t="s">
        <v>339</v>
      </c>
      <c r="D121" s="195" t="s">
        <v>264</v>
      </c>
      <c r="E121" s="196" t="s">
        <v>6190</v>
      </c>
      <c r="F121" s="197" t="s">
        <v>6191</v>
      </c>
      <c r="G121" s="198" t="s">
        <v>267</v>
      </c>
      <c r="H121" s="199">
        <v>17.167000000000002</v>
      </c>
      <c r="I121" s="200"/>
      <c r="J121" s="201">
        <f>ROUND(I121*H121,2)</f>
        <v>0</v>
      </c>
      <c r="K121" s="197" t="s">
        <v>268</v>
      </c>
      <c r="L121" s="42"/>
      <c r="M121" s="202" t="s">
        <v>44</v>
      </c>
      <c r="N121" s="203" t="s">
        <v>53</v>
      </c>
      <c r="O121" s="67"/>
      <c r="P121" s="204">
        <f>O121*H121</f>
        <v>0</v>
      </c>
      <c r="Q121" s="204">
        <v>0</v>
      </c>
      <c r="R121" s="204">
        <f>Q121*H121</f>
        <v>0</v>
      </c>
      <c r="S121" s="204">
        <v>0</v>
      </c>
      <c r="T121" s="205">
        <f>S121*H121</f>
        <v>0</v>
      </c>
      <c r="U121" s="37"/>
      <c r="V121" s="37"/>
      <c r="W121" s="37"/>
      <c r="X121" s="37"/>
      <c r="Y121" s="37"/>
      <c r="Z121" s="37"/>
      <c r="AA121" s="37"/>
      <c r="AB121" s="37"/>
      <c r="AC121" s="37"/>
      <c r="AD121" s="37"/>
      <c r="AE121" s="37"/>
      <c r="AR121" s="206" t="s">
        <v>104</v>
      </c>
      <c r="AT121" s="206" t="s">
        <v>264</v>
      </c>
      <c r="AU121" s="206" t="s">
        <v>91</v>
      </c>
      <c r="AY121" s="19" t="s">
        <v>262</v>
      </c>
      <c r="BE121" s="207">
        <f>IF(N121="základní",J121,0)</f>
        <v>0</v>
      </c>
      <c r="BF121" s="207">
        <f>IF(N121="snížená",J121,0)</f>
        <v>0</v>
      </c>
      <c r="BG121" s="207">
        <f>IF(N121="zákl. přenesená",J121,0)</f>
        <v>0</v>
      </c>
      <c r="BH121" s="207">
        <f>IF(N121="sníž. přenesená",J121,0)</f>
        <v>0</v>
      </c>
      <c r="BI121" s="207">
        <f>IF(N121="nulová",J121,0)</f>
        <v>0</v>
      </c>
      <c r="BJ121" s="19" t="s">
        <v>89</v>
      </c>
      <c r="BK121" s="207">
        <f>ROUND(I121*H121,2)</f>
        <v>0</v>
      </c>
      <c r="BL121" s="19" t="s">
        <v>104</v>
      </c>
      <c r="BM121" s="206" t="s">
        <v>403</v>
      </c>
    </row>
    <row r="122" spans="1:65" s="2" customFormat="1" ht="36">
      <c r="A122" s="37"/>
      <c r="B122" s="38"/>
      <c r="C122" s="39"/>
      <c r="D122" s="208" t="s">
        <v>270</v>
      </c>
      <c r="E122" s="39"/>
      <c r="F122" s="209" t="s">
        <v>309</v>
      </c>
      <c r="G122" s="39"/>
      <c r="H122" s="39"/>
      <c r="I122" s="118"/>
      <c r="J122" s="39"/>
      <c r="K122" s="39"/>
      <c r="L122" s="42"/>
      <c r="M122" s="210"/>
      <c r="N122" s="211"/>
      <c r="O122" s="67"/>
      <c r="P122" s="67"/>
      <c r="Q122" s="67"/>
      <c r="R122" s="67"/>
      <c r="S122" s="67"/>
      <c r="T122" s="68"/>
      <c r="U122" s="37"/>
      <c r="V122" s="37"/>
      <c r="W122" s="37"/>
      <c r="X122" s="37"/>
      <c r="Y122" s="37"/>
      <c r="Z122" s="37"/>
      <c r="AA122" s="37"/>
      <c r="AB122" s="37"/>
      <c r="AC122" s="37"/>
      <c r="AD122" s="37"/>
      <c r="AE122" s="37"/>
      <c r="AT122" s="19" t="s">
        <v>270</v>
      </c>
      <c r="AU122" s="19" t="s">
        <v>91</v>
      </c>
    </row>
    <row r="123" spans="1:65" s="15" customFormat="1" ht="10">
      <c r="B123" s="233"/>
      <c r="C123" s="234"/>
      <c r="D123" s="208" t="s">
        <v>272</v>
      </c>
      <c r="E123" s="235" t="s">
        <v>44</v>
      </c>
      <c r="F123" s="236" t="s">
        <v>8115</v>
      </c>
      <c r="G123" s="234"/>
      <c r="H123" s="237">
        <v>11.983000000000001</v>
      </c>
      <c r="I123" s="238"/>
      <c r="J123" s="234"/>
      <c r="K123" s="234"/>
      <c r="L123" s="239"/>
      <c r="M123" s="240"/>
      <c r="N123" s="241"/>
      <c r="O123" s="241"/>
      <c r="P123" s="241"/>
      <c r="Q123" s="241"/>
      <c r="R123" s="241"/>
      <c r="S123" s="241"/>
      <c r="T123" s="242"/>
      <c r="AT123" s="243" t="s">
        <v>272</v>
      </c>
      <c r="AU123" s="243" t="s">
        <v>91</v>
      </c>
      <c r="AV123" s="15" t="s">
        <v>91</v>
      </c>
      <c r="AW123" s="15" t="s">
        <v>38</v>
      </c>
      <c r="AX123" s="15" t="s">
        <v>82</v>
      </c>
      <c r="AY123" s="243" t="s">
        <v>262</v>
      </c>
    </row>
    <row r="124" spans="1:65" s="15" customFormat="1" ht="10">
      <c r="B124" s="233"/>
      <c r="C124" s="234"/>
      <c r="D124" s="208" t="s">
        <v>272</v>
      </c>
      <c r="E124" s="235" t="s">
        <v>44</v>
      </c>
      <c r="F124" s="236" t="s">
        <v>8116</v>
      </c>
      <c r="G124" s="234"/>
      <c r="H124" s="237">
        <v>5.1840000000000002</v>
      </c>
      <c r="I124" s="238"/>
      <c r="J124" s="234"/>
      <c r="K124" s="234"/>
      <c r="L124" s="239"/>
      <c r="M124" s="240"/>
      <c r="N124" s="241"/>
      <c r="O124" s="241"/>
      <c r="P124" s="241"/>
      <c r="Q124" s="241"/>
      <c r="R124" s="241"/>
      <c r="S124" s="241"/>
      <c r="T124" s="242"/>
      <c r="AT124" s="243" t="s">
        <v>272</v>
      </c>
      <c r="AU124" s="243" t="s">
        <v>91</v>
      </c>
      <c r="AV124" s="15" t="s">
        <v>91</v>
      </c>
      <c r="AW124" s="15" t="s">
        <v>38</v>
      </c>
      <c r="AX124" s="15" t="s">
        <v>82</v>
      </c>
      <c r="AY124" s="243" t="s">
        <v>262</v>
      </c>
    </row>
    <row r="125" spans="1:65" s="16" customFormat="1" ht="10">
      <c r="B125" s="244"/>
      <c r="C125" s="245"/>
      <c r="D125" s="208" t="s">
        <v>272</v>
      </c>
      <c r="E125" s="246" t="s">
        <v>44</v>
      </c>
      <c r="F125" s="247" t="s">
        <v>291</v>
      </c>
      <c r="G125" s="245"/>
      <c r="H125" s="248">
        <v>17.167000000000002</v>
      </c>
      <c r="I125" s="249"/>
      <c r="J125" s="245"/>
      <c r="K125" s="245"/>
      <c r="L125" s="250"/>
      <c r="M125" s="251"/>
      <c r="N125" s="252"/>
      <c r="O125" s="252"/>
      <c r="P125" s="252"/>
      <c r="Q125" s="252"/>
      <c r="R125" s="252"/>
      <c r="S125" s="252"/>
      <c r="T125" s="253"/>
      <c r="AT125" s="254" t="s">
        <v>272</v>
      </c>
      <c r="AU125" s="254" t="s">
        <v>91</v>
      </c>
      <c r="AV125" s="16" t="s">
        <v>104</v>
      </c>
      <c r="AW125" s="16" t="s">
        <v>38</v>
      </c>
      <c r="AX125" s="16" t="s">
        <v>89</v>
      </c>
      <c r="AY125" s="254" t="s">
        <v>262</v>
      </c>
    </row>
    <row r="126" spans="1:65" s="2" customFormat="1" ht="16.5" customHeight="1">
      <c r="A126" s="37"/>
      <c r="B126" s="38"/>
      <c r="C126" s="195" t="s">
        <v>347</v>
      </c>
      <c r="D126" s="195" t="s">
        <v>264</v>
      </c>
      <c r="E126" s="196" t="s">
        <v>6195</v>
      </c>
      <c r="F126" s="197" t="s">
        <v>6196</v>
      </c>
      <c r="G126" s="198" t="s">
        <v>267</v>
      </c>
      <c r="H126" s="199">
        <v>12.052</v>
      </c>
      <c r="I126" s="200"/>
      <c r="J126" s="201">
        <f>ROUND(I126*H126,2)</f>
        <v>0</v>
      </c>
      <c r="K126" s="197" t="s">
        <v>268</v>
      </c>
      <c r="L126" s="42"/>
      <c r="M126" s="202" t="s">
        <v>44</v>
      </c>
      <c r="N126" s="203" t="s">
        <v>53</v>
      </c>
      <c r="O126" s="67"/>
      <c r="P126" s="204">
        <f>O126*H126</f>
        <v>0</v>
      </c>
      <c r="Q126" s="204">
        <v>0</v>
      </c>
      <c r="R126" s="204">
        <f>Q126*H126</f>
        <v>0</v>
      </c>
      <c r="S126" s="204">
        <v>0</v>
      </c>
      <c r="T126" s="205">
        <f>S126*H126</f>
        <v>0</v>
      </c>
      <c r="U126" s="37"/>
      <c r="V126" s="37"/>
      <c r="W126" s="37"/>
      <c r="X126" s="37"/>
      <c r="Y126" s="37"/>
      <c r="Z126" s="37"/>
      <c r="AA126" s="37"/>
      <c r="AB126" s="37"/>
      <c r="AC126" s="37"/>
      <c r="AD126" s="37"/>
      <c r="AE126" s="37"/>
      <c r="AR126" s="206" t="s">
        <v>104</v>
      </c>
      <c r="AT126" s="206" t="s">
        <v>264</v>
      </c>
      <c r="AU126" s="206" t="s">
        <v>91</v>
      </c>
      <c r="AY126" s="19" t="s">
        <v>262</v>
      </c>
      <c r="BE126" s="207">
        <f>IF(N126="základní",J126,0)</f>
        <v>0</v>
      </c>
      <c r="BF126" s="207">
        <f>IF(N126="snížená",J126,0)</f>
        <v>0</v>
      </c>
      <c r="BG126" s="207">
        <f>IF(N126="zákl. přenesená",J126,0)</f>
        <v>0</v>
      </c>
      <c r="BH126" s="207">
        <f>IF(N126="sníž. přenesená",J126,0)</f>
        <v>0</v>
      </c>
      <c r="BI126" s="207">
        <f>IF(N126="nulová",J126,0)</f>
        <v>0</v>
      </c>
      <c r="BJ126" s="19" t="s">
        <v>89</v>
      </c>
      <c r="BK126" s="207">
        <f>ROUND(I126*H126,2)</f>
        <v>0</v>
      </c>
      <c r="BL126" s="19" t="s">
        <v>104</v>
      </c>
      <c r="BM126" s="206" t="s">
        <v>442</v>
      </c>
    </row>
    <row r="127" spans="1:65" s="2" customFormat="1" ht="63">
      <c r="A127" s="37"/>
      <c r="B127" s="38"/>
      <c r="C127" s="39"/>
      <c r="D127" s="208" t="s">
        <v>270</v>
      </c>
      <c r="E127" s="39"/>
      <c r="F127" s="209" t="s">
        <v>326</v>
      </c>
      <c r="G127" s="39"/>
      <c r="H127" s="39"/>
      <c r="I127" s="118"/>
      <c r="J127" s="39"/>
      <c r="K127" s="39"/>
      <c r="L127" s="42"/>
      <c r="M127" s="210"/>
      <c r="N127" s="211"/>
      <c r="O127" s="67"/>
      <c r="P127" s="67"/>
      <c r="Q127" s="67"/>
      <c r="R127" s="67"/>
      <c r="S127" s="67"/>
      <c r="T127" s="68"/>
      <c r="U127" s="37"/>
      <c r="V127" s="37"/>
      <c r="W127" s="37"/>
      <c r="X127" s="37"/>
      <c r="Y127" s="37"/>
      <c r="Z127" s="37"/>
      <c r="AA127" s="37"/>
      <c r="AB127" s="37"/>
      <c r="AC127" s="37"/>
      <c r="AD127" s="37"/>
      <c r="AE127" s="37"/>
      <c r="AT127" s="19" t="s">
        <v>270</v>
      </c>
      <c r="AU127" s="19" t="s">
        <v>91</v>
      </c>
    </row>
    <row r="128" spans="1:65" s="15" customFormat="1" ht="10">
      <c r="B128" s="233"/>
      <c r="C128" s="234"/>
      <c r="D128" s="208" t="s">
        <v>272</v>
      </c>
      <c r="E128" s="235" t="s">
        <v>44</v>
      </c>
      <c r="F128" s="236" t="s">
        <v>8117</v>
      </c>
      <c r="G128" s="234"/>
      <c r="H128" s="237">
        <v>1.728</v>
      </c>
      <c r="I128" s="238"/>
      <c r="J128" s="234"/>
      <c r="K128" s="234"/>
      <c r="L128" s="239"/>
      <c r="M128" s="240"/>
      <c r="N128" s="241"/>
      <c r="O128" s="241"/>
      <c r="P128" s="241"/>
      <c r="Q128" s="241"/>
      <c r="R128" s="241"/>
      <c r="S128" s="241"/>
      <c r="T128" s="242"/>
      <c r="AT128" s="243" t="s">
        <v>272</v>
      </c>
      <c r="AU128" s="243" t="s">
        <v>91</v>
      </c>
      <c r="AV128" s="15" t="s">
        <v>91</v>
      </c>
      <c r="AW128" s="15" t="s">
        <v>38</v>
      </c>
      <c r="AX128" s="15" t="s">
        <v>82</v>
      </c>
      <c r="AY128" s="243" t="s">
        <v>262</v>
      </c>
    </row>
    <row r="129" spans="1:65" s="15" customFormat="1" ht="10">
      <c r="B129" s="233"/>
      <c r="C129" s="234"/>
      <c r="D129" s="208" t="s">
        <v>272</v>
      </c>
      <c r="E129" s="235" t="s">
        <v>44</v>
      </c>
      <c r="F129" s="236" t="s">
        <v>8118</v>
      </c>
      <c r="G129" s="234"/>
      <c r="H129" s="237">
        <v>3.2</v>
      </c>
      <c r="I129" s="238"/>
      <c r="J129" s="234"/>
      <c r="K129" s="234"/>
      <c r="L129" s="239"/>
      <c r="M129" s="240"/>
      <c r="N129" s="241"/>
      <c r="O129" s="241"/>
      <c r="P129" s="241"/>
      <c r="Q129" s="241"/>
      <c r="R129" s="241"/>
      <c r="S129" s="241"/>
      <c r="T129" s="242"/>
      <c r="AT129" s="243" t="s">
        <v>272</v>
      </c>
      <c r="AU129" s="243" t="s">
        <v>91</v>
      </c>
      <c r="AV129" s="15" t="s">
        <v>91</v>
      </c>
      <c r="AW129" s="15" t="s">
        <v>38</v>
      </c>
      <c r="AX129" s="15" t="s">
        <v>82</v>
      </c>
      <c r="AY129" s="243" t="s">
        <v>262</v>
      </c>
    </row>
    <row r="130" spans="1:65" s="15" customFormat="1" ht="10">
      <c r="B130" s="233"/>
      <c r="C130" s="234"/>
      <c r="D130" s="208" t="s">
        <v>272</v>
      </c>
      <c r="E130" s="235" t="s">
        <v>44</v>
      </c>
      <c r="F130" s="236" t="s">
        <v>8119</v>
      </c>
      <c r="G130" s="234"/>
      <c r="H130" s="237">
        <v>1.9</v>
      </c>
      <c r="I130" s="238"/>
      <c r="J130" s="234"/>
      <c r="K130" s="234"/>
      <c r="L130" s="239"/>
      <c r="M130" s="240"/>
      <c r="N130" s="241"/>
      <c r="O130" s="241"/>
      <c r="P130" s="241"/>
      <c r="Q130" s="241"/>
      <c r="R130" s="241"/>
      <c r="S130" s="241"/>
      <c r="T130" s="242"/>
      <c r="AT130" s="243" t="s">
        <v>272</v>
      </c>
      <c r="AU130" s="243" t="s">
        <v>91</v>
      </c>
      <c r="AV130" s="15" t="s">
        <v>91</v>
      </c>
      <c r="AW130" s="15" t="s">
        <v>38</v>
      </c>
      <c r="AX130" s="15" t="s">
        <v>82</v>
      </c>
      <c r="AY130" s="243" t="s">
        <v>262</v>
      </c>
    </row>
    <row r="131" spans="1:65" s="15" customFormat="1" ht="10">
      <c r="B131" s="233"/>
      <c r="C131" s="234"/>
      <c r="D131" s="208" t="s">
        <v>272</v>
      </c>
      <c r="E131" s="235" t="s">
        <v>44</v>
      </c>
      <c r="F131" s="236" t="s">
        <v>8120</v>
      </c>
      <c r="G131" s="234"/>
      <c r="H131" s="237">
        <v>3.7240000000000002</v>
      </c>
      <c r="I131" s="238"/>
      <c r="J131" s="234"/>
      <c r="K131" s="234"/>
      <c r="L131" s="239"/>
      <c r="M131" s="240"/>
      <c r="N131" s="241"/>
      <c r="O131" s="241"/>
      <c r="P131" s="241"/>
      <c r="Q131" s="241"/>
      <c r="R131" s="241"/>
      <c r="S131" s="241"/>
      <c r="T131" s="242"/>
      <c r="AT131" s="243" t="s">
        <v>272</v>
      </c>
      <c r="AU131" s="243" t="s">
        <v>91</v>
      </c>
      <c r="AV131" s="15" t="s">
        <v>91</v>
      </c>
      <c r="AW131" s="15" t="s">
        <v>38</v>
      </c>
      <c r="AX131" s="15" t="s">
        <v>82</v>
      </c>
      <c r="AY131" s="243" t="s">
        <v>262</v>
      </c>
    </row>
    <row r="132" spans="1:65" s="15" customFormat="1" ht="10">
      <c r="B132" s="233"/>
      <c r="C132" s="234"/>
      <c r="D132" s="208" t="s">
        <v>272</v>
      </c>
      <c r="E132" s="235" t="s">
        <v>44</v>
      </c>
      <c r="F132" s="236" t="s">
        <v>8121</v>
      </c>
      <c r="G132" s="234"/>
      <c r="H132" s="237">
        <v>1.5</v>
      </c>
      <c r="I132" s="238"/>
      <c r="J132" s="234"/>
      <c r="K132" s="234"/>
      <c r="L132" s="239"/>
      <c r="M132" s="240"/>
      <c r="N132" s="241"/>
      <c r="O132" s="241"/>
      <c r="P132" s="241"/>
      <c r="Q132" s="241"/>
      <c r="R132" s="241"/>
      <c r="S132" s="241"/>
      <c r="T132" s="242"/>
      <c r="AT132" s="243" t="s">
        <v>272</v>
      </c>
      <c r="AU132" s="243" t="s">
        <v>91</v>
      </c>
      <c r="AV132" s="15" t="s">
        <v>91</v>
      </c>
      <c r="AW132" s="15" t="s">
        <v>38</v>
      </c>
      <c r="AX132" s="15" t="s">
        <v>82</v>
      </c>
      <c r="AY132" s="243" t="s">
        <v>262</v>
      </c>
    </row>
    <row r="133" spans="1:65" s="16" customFormat="1" ht="10">
      <c r="B133" s="244"/>
      <c r="C133" s="245"/>
      <c r="D133" s="208" t="s">
        <v>272</v>
      </c>
      <c r="E133" s="246" t="s">
        <v>44</v>
      </c>
      <c r="F133" s="247" t="s">
        <v>291</v>
      </c>
      <c r="G133" s="245"/>
      <c r="H133" s="248">
        <v>12.052</v>
      </c>
      <c r="I133" s="249"/>
      <c r="J133" s="245"/>
      <c r="K133" s="245"/>
      <c r="L133" s="250"/>
      <c r="M133" s="251"/>
      <c r="N133" s="252"/>
      <c r="O133" s="252"/>
      <c r="P133" s="252"/>
      <c r="Q133" s="252"/>
      <c r="R133" s="252"/>
      <c r="S133" s="252"/>
      <c r="T133" s="253"/>
      <c r="AT133" s="254" t="s">
        <v>272</v>
      </c>
      <c r="AU133" s="254" t="s">
        <v>91</v>
      </c>
      <c r="AV133" s="16" t="s">
        <v>104</v>
      </c>
      <c r="AW133" s="16" t="s">
        <v>38</v>
      </c>
      <c r="AX133" s="16" t="s">
        <v>89</v>
      </c>
      <c r="AY133" s="254" t="s">
        <v>262</v>
      </c>
    </row>
    <row r="134" spans="1:65" s="2" customFormat="1" ht="21.75" customHeight="1">
      <c r="A134" s="37"/>
      <c r="B134" s="38"/>
      <c r="C134" s="195" t="s">
        <v>351</v>
      </c>
      <c r="D134" s="195" t="s">
        <v>264</v>
      </c>
      <c r="E134" s="196" t="s">
        <v>8122</v>
      </c>
      <c r="F134" s="197" t="s">
        <v>8123</v>
      </c>
      <c r="G134" s="198" t="s">
        <v>590</v>
      </c>
      <c r="H134" s="199">
        <v>13.43</v>
      </c>
      <c r="I134" s="200"/>
      <c r="J134" s="201">
        <f>ROUND(I134*H134,2)</f>
        <v>0</v>
      </c>
      <c r="K134" s="197" t="s">
        <v>268</v>
      </c>
      <c r="L134" s="42"/>
      <c r="M134" s="202" t="s">
        <v>44</v>
      </c>
      <c r="N134" s="203" t="s">
        <v>53</v>
      </c>
      <c r="O134" s="67"/>
      <c r="P134" s="204">
        <f>O134*H134</f>
        <v>0</v>
      </c>
      <c r="Q134" s="204">
        <v>0</v>
      </c>
      <c r="R134" s="204">
        <f>Q134*H134</f>
        <v>0</v>
      </c>
      <c r="S134" s="204">
        <v>0</v>
      </c>
      <c r="T134" s="205">
        <f>S134*H134</f>
        <v>0</v>
      </c>
      <c r="U134" s="37"/>
      <c r="V134" s="37"/>
      <c r="W134" s="37"/>
      <c r="X134" s="37"/>
      <c r="Y134" s="37"/>
      <c r="Z134" s="37"/>
      <c r="AA134" s="37"/>
      <c r="AB134" s="37"/>
      <c r="AC134" s="37"/>
      <c r="AD134" s="37"/>
      <c r="AE134" s="37"/>
      <c r="AR134" s="206" t="s">
        <v>104</v>
      </c>
      <c r="AT134" s="206" t="s">
        <v>264</v>
      </c>
      <c r="AU134" s="206" t="s">
        <v>91</v>
      </c>
      <c r="AY134" s="19" t="s">
        <v>262</v>
      </c>
      <c r="BE134" s="207">
        <f>IF(N134="základní",J134,0)</f>
        <v>0</v>
      </c>
      <c r="BF134" s="207">
        <f>IF(N134="snížená",J134,0)</f>
        <v>0</v>
      </c>
      <c r="BG134" s="207">
        <f>IF(N134="zákl. přenesená",J134,0)</f>
        <v>0</v>
      </c>
      <c r="BH134" s="207">
        <f>IF(N134="sníž. přenesená",J134,0)</f>
        <v>0</v>
      </c>
      <c r="BI134" s="207">
        <f>IF(N134="nulová",J134,0)</f>
        <v>0</v>
      </c>
      <c r="BJ134" s="19" t="s">
        <v>89</v>
      </c>
      <c r="BK134" s="207">
        <f>ROUND(I134*H134,2)</f>
        <v>0</v>
      </c>
      <c r="BL134" s="19" t="s">
        <v>104</v>
      </c>
      <c r="BM134" s="206" t="s">
        <v>475</v>
      </c>
    </row>
    <row r="135" spans="1:65" s="2" customFormat="1" ht="81">
      <c r="A135" s="37"/>
      <c r="B135" s="38"/>
      <c r="C135" s="39"/>
      <c r="D135" s="208" t="s">
        <v>270</v>
      </c>
      <c r="E135" s="39"/>
      <c r="F135" s="209" t="s">
        <v>8124</v>
      </c>
      <c r="G135" s="39"/>
      <c r="H135" s="39"/>
      <c r="I135" s="118"/>
      <c r="J135" s="39"/>
      <c r="K135" s="39"/>
      <c r="L135" s="42"/>
      <c r="M135" s="210"/>
      <c r="N135" s="211"/>
      <c r="O135" s="67"/>
      <c r="P135" s="67"/>
      <c r="Q135" s="67"/>
      <c r="R135" s="67"/>
      <c r="S135" s="67"/>
      <c r="T135" s="68"/>
      <c r="U135" s="37"/>
      <c r="V135" s="37"/>
      <c r="W135" s="37"/>
      <c r="X135" s="37"/>
      <c r="Y135" s="37"/>
      <c r="Z135" s="37"/>
      <c r="AA135" s="37"/>
      <c r="AB135" s="37"/>
      <c r="AC135" s="37"/>
      <c r="AD135" s="37"/>
      <c r="AE135" s="37"/>
      <c r="AT135" s="19" t="s">
        <v>270</v>
      </c>
      <c r="AU135" s="19" t="s">
        <v>91</v>
      </c>
    </row>
    <row r="136" spans="1:65" s="15" customFormat="1" ht="10">
      <c r="B136" s="233"/>
      <c r="C136" s="234"/>
      <c r="D136" s="208" t="s">
        <v>272</v>
      </c>
      <c r="E136" s="235" t="s">
        <v>44</v>
      </c>
      <c r="F136" s="236" t="s">
        <v>8125</v>
      </c>
      <c r="G136" s="234"/>
      <c r="H136" s="237">
        <v>13.43</v>
      </c>
      <c r="I136" s="238"/>
      <c r="J136" s="234"/>
      <c r="K136" s="234"/>
      <c r="L136" s="239"/>
      <c r="M136" s="240"/>
      <c r="N136" s="241"/>
      <c r="O136" s="241"/>
      <c r="P136" s="241"/>
      <c r="Q136" s="241"/>
      <c r="R136" s="241"/>
      <c r="S136" s="241"/>
      <c r="T136" s="242"/>
      <c r="AT136" s="243" t="s">
        <v>272</v>
      </c>
      <c r="AU136" s="243" t="s">
        <v>91</v>
      </c>
      <c r="AV136" s="15" t="s">
        <v>91</v>
      </c>
      <c r="AW136" s="15" t="s">
        <v>38</v>
      </c>
      <c r="AX136" s="15" t="s">
        <v>82</v>
      </c>
      <c r="AY136" s="243" t="s">
        <v>262</v>
      </c>
    </row>
    <row r="137" spans="1:65" s="16" customFormat="1" ht="10">
      <c r="B137" s="244"/>
      <c r="C137" s="245"/>
      <c r="D137" s="208" t="s">
        <v>272</v>
      </c>
      <c r="E137" s="246" t="s">
        <v>44</v>
      </c>
      <c r="F137" s="247" t="s">
        <v>291</v>
      </c>
      <c r="G137" s="245"/>
      <c r="H137" s="248">
        <v>13.43</v>
      </c>
      <c r="I137" s="249"/>
      <c r="J137" s="245"/>
      <c r="K137" s="245"/>
      <c r="L137" s="250"/>
      <c r="M137" s="251"/>
      <c r="N137" s="252"/>
      <c r="O137" s="252"/>
      <c r="P137" s="252"/>
      <c r="Q137" s="252"/>
      <c r="R137" s="252"/>
      <c r="S137" s="252"/>
      <c r="T137" s="253"/>
      <c r="AT137" s="254" t="s">
        <v>272</v>
      </c>
      <c r="AU137" s="254" t="s">
        <v>91</v>
      </c>
      <c r="AV137" s="16" t="s">
        <v>104</v>
      </c>
      <c r="AW137" s="16" t="s">
        <v>38</v>
      </c>
      <c r="AX137" s="16" t="s">
        <v>89</v>
      </c>
      <c r="AY137" s="254" t="s">
        <v>262</v>
      </c>
    </row>
    <row r="138" spans="1:65" s="2" customFormat="1" ht="16.5" customHeight="1">
      <c r="A138" s="37"/>
      <c r="B138" s="38"/>
      <c r="C138" s="255" t="s">
        <v>377</v>
      </c>
      <c r="D138" s="255" t="s">
        <v>633</v>
      </c>
      <c r="E138" s="256" t="s">
        <v>8126</v>
      </c>
      <c r="F138" s="257" t="s">
        <v>8127</v>
      </c>
      <c r="G138" s="258" t="s">
        <v>590</v>
      </c>
      <c r="H138" s="259">
        <v>14.773</v>
      </c>
      <c r="I138" s="260"/>
      <c r="J138" s="261">
        <f>ROUND(I138*H138,2)</f>
        <v>0</v>
      </c>
      <c r="K138" s="257" t="s">
        <v>268</v>
      </c>
      <c r="L138" s="262"/>
      <c r="M138" s="263" t="s">
        <v>44</v>
      </c>
      <c r="N138" s="264" t="s">
        <v>53</v>
      </c>
      <c r="O138" s="67"/>
      <c r="P138" s="204">
        <f>O138*H138</f>
        <v>0</v>
      </c>
      <c r="Q138" s="204">
        <v>3.1800000000000001E-3</v>
      </c>
      <c r="R138" s="204">
        <f>Q138*H138</f>
        <v>4.6978140000000002E-2</v>
      </c>
      <c r="S138" s="204">
        <v>0</v>
      </c>
      <c r="T138" s="205">
        <f>S138*H138</f>
        <v>0</v>
      </c>
      <c r="U138" s="37"/>
      <c r="V138" s="37"/>
      <c r="W138" s="37"/>
      <c r="X138" s="37"/>
      <c r="Y138" s="37"/>
      <c r="Z138" s="37"/>
      <c r="AA138" s="37"/>
      <c r="AB138" s="37"/>
      <c r="AC138" s="37"/>
      <c r="AD138" s="37"/>
      <c r="AE138" s="37"/>
      <c r="AR138" s="206" t="s">
        <v>351</v>
      </c>
      <c r="AT138" s="206" t="s">
        <v>633</v>
      </c>
      <c r="AU138" s="206" t="s">
        <v>91</v>
      </c>
      <c r="AY138" s="19" t="s">
        <v>262</v>
      </c>
      <c r="BE138" s="207">
        <f>IF(N138="základní",J138,0)</f>
        <v>0</v>
      </c>
      <c r="BF138" s="207">
        <f>IF(N138="snížená",J138,0)</f>
        <v>0</v>
      </c>
      <c r="BG138" s="207">
        <f>IF(N138="zákl. přenesená",J138,0)</f>
        <v>0</v>
      </c>
      <c r="BH138" s="207">
        <f>IF(N138="sníž. přenesená",J138,0)</f>
        <v>0</v>
      </c>
      <c r="BI138" s="207">
        <f>IF(N138="nulová",J138,0)</f>
        <v>0</v>
      </c>
      <c r="BJ138" s="19" t="s">
        <v>89</v>
      </c>
      <c r="BK138" s="207">
        <f>ROUND(I138*H138,2)</f>
        <v>0</v>
      </c>
      <c r="BL138" s="19" t="s">
        <v>104</v>
      </c>
      <c r="BM138" s="206" t="s">
        <v>496</v>
      </c>
    </row>
    <row r="139" spans="1:65" s="15" customFormat="1" ht="10">
      <c r="B139" s="233"/>
      <c r="C139" s="234"/>
      <c r="D139" s="208" t="s">
        <v>272</v>
      </c>
      <c r="E139" s="235" t="s">
        <v>44</v>
      </c>
      <c r="F139" s="236" t="s">
        <v>8128</v>
      </c>
      <c r="G139" s="234"/>
      <c r="H139" s="237">
        <v>14.773</v>
      </c>
      <c r="I139" s="238"/>
      <c r="J139" s="234"/>
      <c r="K139" s="234"/>
      <c r="L139" s="239"/>
      <c r="M139" s="240"/>
      <c r="N139" s="241"/>
      <c r="O139" s="241"/>
      <c r="P139" s="241"/>
      <c r="Q139" s="241"/>
      <c r="R139" s="241"/>
      <c r="S139" s="241"/>
      <c r="T139" s="242"/>
      <c r="AT139" s="243" t="s">
        <v>272</v>
      </c>
      <c r="AU139" s="243" t="s">
        <v>91</v>
      </c>
      <c r="AV139" s="15" t="s">
        <v>91</v>
      </c>
      <c r="AW139" s="15" t="s">
        <v>38</v>
      </c>
      <c r="AX139" s="15" t="s">
        <v>82</v>
      </c>
      <c r="AY139" s="243" t="s">
        <v>262</v>
      </c>
    </row>
    <row r="140" spans="1:65" s="16" customFormat="1" ht="10">
      <c r="B140" s="244"/>
      <c r="C140" s="245"/>
      <c r="D140" s="208" t="s">
        <v>272</v>
      </c>
      <c r="E140" s="246" t="s">
        <v>44</v>
      </c>
      <c r="F140" s="247" t="s">
        <v>291</v>
      </c>
      <c r="G140" s="245"/>
      <c r="H140" s="248">
        <v>14.773</v>
      </c>
      <c r="I140" s="249"/>
      <c r="J140" s="245"/>
      <c r="K140" s="245"/>
      <c r="L140" s="250"/>
      <c r="M140" s="251"/>
      <c r="N140" s="252"/>
      <c r="O140" s="252"/>
      <c r="P140" s="252"/>
      <c r="Q140" s="252"/>
      <c r="R140" s="252"/>
      <c r="S140" s="252"/>
      <c r="T140" s="253"/>
      <c r="AT140" s="254" t="s">
        <v>272</v>
      </c>
      <c r="AU140" s="254" t="s">
        <v>91</v>
      </c>
      <c r="AV140" s="16" t="s">
        <v>104</v>
      </c>
      <c r="AW140" s="16" t="s">
        <v>38</v>
      </c>
      <c r="AX140" s="16" t="s">
        <v>89</v>
      </c>
      <c r="AY140" s="254" t="s">
        <v>262</v>
      </c>
    </row>
    <row r="141" spans="1:65" s="2" customFormat="1" ht="16.5" customHeight="1">
      <c r="A141" s="37"/>
      <c r="B141" s="38"/>
      <c r="C141" s="195" t="s">
        <v>391</v>
      </c>
      <c r="D141" s="195" t="s">
        <v>264</v>
      </c>
      <c r="E141" s="196" t="s">
        <v>6201</v>
      </c>
      <c r="F141" s="197" t="s">
        <v>6202</v>
      </c>
      <c r="G141" s="198" t="s">
        <v>267</v>
      </c>
      <c r="H141" s="199">
        <v>2.02</v>
      </c>
      <c r="I141" s="200"/>
      <c r="J141" s="201">
        <f>ROUND(I141*H141,2)</f>
        <v>0</v>
      </c>
      <c r="K141" s="197" t="s">
        <v>268</v>
      </c>
      <c r="L141" s="42"/>
      <c r="M141" s="202" t="s">
        <v>44</v>
      </c>
      <c r="N141" s="203" t="s">
        <v>53</v>
      </c>
      <c r="O141" s="67"/>
      <c r="P141" s="204">
        <f>O141*H141</f>
        <v>0</v>
      </c>
      <c r="Q141" s="204">
        <v>1.8907700000000001</v>
      </c>
      <c r="R141" s="204">
        <f>Q141*H141</f>
        <v>3.8193554000000001</v>
      </c>
      <c r="S141" s="204">
        <v>0</v>
      </c>
      <c r="T141" s="205">
        <f>S141*H141</f>
        <v>0</v>
      </c>
      <c r="U141" s="37"/>
      <c r="V141" s="37"/>
      <c r="W141" s="37"/>
      <c r="X141" s="37"/>
      <c r="Y141" s="37"/>
      <c r="Z141" s="37"/>
      <c r="AA141" s="37"/>
      <c r="AB141" s="37"/>
      <c r="AC141" s="37"/>
      <c r="AD141" s="37"/>
      <c r="AE141" s="37"/>
      <c r="AR141" s="206" t="s">
        <v>104</v>
      </c>
      <c r="AT141" s="206" t="s">
        <v>264</v>
      </c>
      <c r="AU141" s="206" t="s">
        <v>91</v>
      </c>
      <c r="AY141" s="19" t="s">
        <v>262</v>
      </c>
      <c r="BE141" s="207">
        <f>IF(N141="základní",J141,0)</f>
        <v>0</v>
      </c>
      <c r="BF141" s="207">
        <f>IF(N141="snížená",J141,0)</f>
        <v>0</v>
      </c>
      <c r="BG141" s="207">
        <f>IF(N141="zákl. přenesená",J141,0)</f>
        <v>0</v>
      </c>
      <c r="BH141" s="207">
        <f>IF(N141="sníž. přenesená",J141,0)</f>
        <v>0</v>
      </c>
      <c r="BI141" s="207">
        <f>IF(N141="nulová",J141,0)</f>
        <v>0</v>
      </c>
      <c r="BJ141" s="19" t="s">
        <v>89</v>
      </c>
      <c r="BK141" s="207">
        <f>ROUND(I141*H141,2)</f>
        <v>0</v>
      </c>
      <c r="BL141" s="19" t="s">
        <v>104</v>
      </c>
      <c r="BM141" s="206" t="s">
        <v>515</v>
      </c>
    </row>
    <row r="142" spans="1:65" s="2" customFormat="1" ht="36">
      <c r="A142" s="37"/>
      <c r="B142" s="38"/>
      <c r="C142" s="39"/>
      <c r="D142" s="208" t="s">
        <v>270</v>
      </c>
      <c r="E142" s="39"/>
      <c r="F142" s="209" t="s">
        <v>6203</v>
      </c>
      <c r="G142" s="39"/>
      <c r="H142" s="39"/>
      <c r="I142" s="118"/>
      <c r="J142" s="39"/>
      <c r="K142" s="39"/>
      <c r="L142" s="42"/>
      <c r="M142" s="210"/>
      <c r="N142" s="211"/>
      <c r="O142" s="67"/>
      <c r="P142" s="67"/>
      <c r="Q142" s="67"/>
      <c r="R142" s="67"/>
      <c r="S142" s="67"/>
      <c r="T142" s="68"/>
      <c r="U142" s="37"/>
      <c r="V142" s="37"/>
      <c r="W142" s="37"/>
      <c r="X142" s="37"/>
      <c r="Y142" s="37"/>
      <c r="Z142" s="37"/>
      <c r="AA142" s="37"/>
      <c r="AB142" s="37"/>
      <c r="AC142" s="37"/>
      <c r="AD142" s="37"/>
      <c r="AE142" s="37"/>
      <c r="AT142" s="19" t="s">
        <v>270</v>
      </c>
      <c r="AU142" s="19" t="s">
        <v>91</v>
      </c>
    </row>
    <row r="143" spans="1:65" s="15" customFormat="1" ht="10">
      <c r="B143" s="233"/>
      <c r="C143" s="234"/>
      <c r="D143" s="208" t="s">
        <v>272</v>
      </c>
      <c r="E143" s="235" t="s">
        <v>44</v>
      </c>
      <c r="F143" s="236" t="s">
        <v>8129</v>
      </c>
      <c r="G143" s="234"/>
      <c r="H143" s="237">
        <v>0.14399999999999999</v>
      </c>
      <c r="I143" s="238"/>
      <c r="J143" s="234"/>
      <c r="K143" s="234"/>
      <c r="L143" s="239"/>
      <c r="M143" s="240"/>
      <c r="N143" s="241"/>
      <c r="O143" s="241"/>
      <c r="P143" s="241"/>
      <c r="Q143" s="241"/>
      <c r="R143" s="241"/>
      <c r="S143" s="241"/>
      <c r="T143" s="242"/>
      <c r="AT143" s="243" t="s">
        <v>272</v>
      </c>
      <c r="AU143" s="243" t="s">
        <v>91</v>
      </c>
      <c r="AV143" s="15" t="s">
        <v>91</v>
      </c>
      <c r="AW143" s="15" t="s">
        <v>38</v>
      </c>
      <c r="AX143" s="15" t="s">
        <v>82</v>
      </c>
      <c r="AY143" s="243" t="s">
        <v>262</v>
      </c>
    </row>
    <row r="144" spans="1:65" s="15" customFormat="1" ht="10">
      <c r="B144" s="233"/>
      <c r="C144" s="234"/>
      <c r="D144" s="208" t="s">
        <v>272</v>
      </c>
      <c r="E144" s="235" t="s">
        <v>44</v>
      </c>
      <c r="F144" s="236" t="s">
        <v>8130</v>
      </c>
      <c r="G144" s="234"/>
      <c r="H144" s="237">
        <v>0.2</v>
      </c>
      <c r="I144" s="238"/>
      <c r="J144" s="234"/>
      <c r="K144" s="234"/>
      <c r="L144" s="239"/>
      <c r="M144" s="240"/>
      <c r="N144" s="241"/>
      <c r="O144" s="241"/>
      <c r="P144" s="241"/>
      <c r="Q144" s="241"/>
      <c r="R144" s="241"/>
      <c r="S144" s="241"/>
      <c r="T144" s="242"/>
      <c r="AT144" s="243" t="s">
        <v>272</v>
      </c>
      <c r="AU144" s="243" t="s">
        <v>91</v>
      </c>
      <c r="AV144" s="15" t="s">
        <v>91</v>
      </c>
      <c r="AW144" s="15" t="s">
        <v>38</v>
      </c>
      <c r="AX144" s="15" t="s">
        <v>82</v>
      </c>
      <c r="AY144" s="243" t="s">
        <v>262</v>
      </c>
    </row>
    <row r="145" spans="1:65" s="15" customFormat="1" ht="10">
      <c r="B145" s="233"/>
      <c r="C145" s="234"/>
      <c r="D145" s="208" t="s">
        <v>272</v>
      </c>
      <c r="E145" s="235" t="s">
        <v>44</v>
      </c>
      <c r="F145" s="236" t="s">
        <v>8131</v>
      </c>
      <c r="G145" s="234"/>
      <c r="H145" s="237">
        <v>0.1</v>
      </c>
      <c r="I145" s="238"/>
      <c r="J145" s="234"/>
      <c r="K145" s="234"/>
      <c r="L145" s="239"/>
      <c r="M145" s="240"/>
      <c r="N145" s="241"/>
      <c r="O145" s="241"/>
      <c r="P145" s="241"/>
      <c r="Q145" s="241"/>
      <c r="R145" s="241"/>
      <c r="S145" s="241"/>
      <c r="T145" s="242"/>
      <c r="AT145" s="243" t="s">
        <v>272</v>
      </c>
      <c r="AU145" s="243" t="s">
        <v>91</v>
      </c>
      <c r="AV145" s="15" t="s">
        <v>91</v>
      </c>
      <c r="AW145" s="15" t="s">
        <v>38</v>
      </c>
      <c r="AX145" s="15" t="s">
        <v>82</v>
      </c>
      <c r="AY145" s="243" t="s">
        <v>262</v>
      </c>
    </row>
    <row r="146" spans="1:65" s="15" customFormat="1" ht="10">
      <c r="B146" s="233"/>
      <c r="C146" s="234"/>
      <c r="D146" s="208" t="s">
        <v>272</v>
      </c>
      <c r="E146" s="235" t="s">
        <v>44</v>
      </c>
      <c r="F146" s="236" t="s">
        <v>8132</v>
      </c>
      <c r="G146" s="234"/>
      <c r="H146" s="237">
        <v>0.26600000000000001</v>
      </c>
      <c r="I146" s="238"/>
      <c r="J146" s="234"/>
      <c r="K146" s="234"/>
      <c r="L146" s="239"/>
      <c r="M146" s="240"/>
      <c r="N146" s="241"/>
      <c r="O146" s="241"/>
      <c r="P146" s="241"/>
      <c r="Q146" s="241"/>
      <c r="R146" s="241"/>
      <c r="S146" s="241"/>
      <c r="T146" s="242"/>
      <c r="AT146" s="243" t="s">
        <v>272</v>
      </c>
      <c r="AU146" s="243" t="s">
        <v>91</v>
      </c>
      <c r="AV146" s="15" t="s">
        <v>91</v>
      </c>
      <c r="AW146" s="15" t="s">
        <v>38</v>
      </c>
      <c r="AX146" s="15" t="s">
        <v>82</v>
      </c>
      <c r="AY146" s="243" t="s">
        <v>262</v>
      </c>
    </row>
    <row r="147" spans="1:65" s="15" customFormat="1" ht="10">
      <c r="B147" s="233"/>
      <c r="C147" s="234"/>
      <c r="D147" s="208" t="s">
        <v>272</v>
      </c>
      <c r="E147" s="235" t="s">
        <v>44</v>
      </c>
      <c r="F147" s="236" t="s">
        <v>8133</v>
      </c>
      <c r="G147" s="234"/>
      <c r="H147" s="237">
        <v>0.1</v>
      </c>
      <c r="I147" s="238"/>
      <c r="J147" s="234"/>
      <c r="K147" s="234"/>
      <c r="L147" s="239"/>
      <c r="M147" s="240"/>
      <c r="N147" s="241"/>
      <c r="O147" s="241"/>
      <c r="P147" s="241"/>
      <c r="Q147" s="241"/>
      <c r="R147" s="241"/>
      <c r="S147" s="241"/>
      <c r="T147" s="242"/>
      <c r="AT147" s="243" t="s">
        <v>272</v>
      </c>
      <c r="AU147" s="243" t="s">
        <v>91</v>
      </c>
      <c r="AV147" s="15" t="s">
        <v>91</v>
      </c>
      <c r="AW147" s="15" t="s">
        <v>38</v>
      </c>
      <c r="AX147" s="15" t="s">
        <v>82</v>
      </c>
      <c r="AY147" s="243" t="s">
        <v>262</v>
      </c>
    </row>
    <row r="148" spans="1:65" s="15" customFormat="1" ht="10">
      <c r="B148" s="233"/>
      <c r="C148" s="234"/>
      <c r="D148" s="208" t="s">
        <v>272</v>
      </c>
      <c r="E148" s="235" t="s">
        <v>44</v>
      </c>
      <c r="F148" s="236" t="s">
        <v>8134</v>
      </c>
      <c r="G148" s="234"/>
      <c r="H148" s="237">
        <v>0.82599999999999996</v>
      </c>
      <c r="I148" s="238"/>
      <c r="J148" s="234"/>
      <c r="K148" s="234"/>
      <c r="L148" s="239"/>
      <c r="M148" s="240"/>
      <c r="N148" s="241"/>
      <c r="O148" s="241"/>
      <c r="P148" s="241"/>
      <c r="Q148" s="241"/>
      <c r="R148" s="241"/>
      <c r="S148" s="241"/>
      <c r="T148" s="242"/>
      <c r="AT148" s="243" t="s">
        <v>272</v>
      </c>
      <c r="AU148" s="243" t="s">
        <v>91</v>
      </c>
      <c r="AV148" s="15" t="s">
        <v>91</v>
      </c>
      <c r="AW148" s="15" t="s">
        <v>38</v>
      </c>
      <c r="AX148" s="15" t="s">
        <v>82</v>
      </c>
      <c r="AY148" s="243" t="s">
        <v>262</v>
      </c>
    </row>
    <row r="149" spans="1:65" s="15" customFormat="1" ht="10">
      <c r="B149" s="233"/>
      <c r="C149" s="234"/>
      <c r="D149" s="208" t="s">
        <v>272</v>
      </c>
      <c r="E149" s="235" t="s">
        <v>44</v>
      </c>
      <c r="F149" s="236" t="s">
        <v>8135</v>
      </c>
      <c r="G149" s="234"/>
      <c r="H149" s="237">
        <v>0.38400000000000001</v>
      </c>
      <c r="I149" s="238"/>
      <c r="J149" s="234"/>
      <c r="K149" s="234"/>
      <c r="L149" s="239"/>
      <c r="M149" s="240"/>
      <c r="N149" s="241"/>
      <c r="O149" s="241"/>
      <c r="P149" s="241"/>
      <c r="Q149" s="241"/>
      <c r="R149" s="241"/>
      <c r="S149" s="241"/>
      <c r="T149" s="242"/>
      <c r="AT149" s="243" t="s">
        <v>272</v>
      </c>
      <c r="AU149" s="243" t="s">
        <v>91</v>
      </c>
      <c r="AV149" s="15" t="s">
        <v>91</v>
      </c>
      <c r="AW149" s="15" t="s">
        <v>38</v>
      </c>
      <c r="AX149" s="15" t="s">
        <v>82</v>
      </c>
      <c r="AY149" s="243" t="s">
        <v>262</v>
      </c>
    </row>
    <row r="150" spans="1:65" s="16" customFormat="1" ht="10">
      <c r="B150" s="244"/>
      <c r="C150" s="245"/>
      <c r="D150" s="208" t="s">
        <v>272</v>
      </c>
      <c r="E150" s="246" t="s">
        <v>44</v>
      </c>
      <c r="F150" s="247" t="s">
        <v>291</v>
      </c>
      <c r="G150" s="245"/>
      <c r="H150" s="248">
        <v>2.02</v>
      </c>
      <c r="I150" s="249"/>
      <c r="J150" s="245"/>
      <c r="K150" s="245"/>
      <c r="L150" s="250"/>
      <c r="M150" s="251"/>
      <c r="N150" s="252"/>
      <c r="O150" s="252"/>
      <c r="P150" s="252"/>
      <c r="Q150" s="252"/>
      <c r="R150" s="252"/>
      <c r="S150" s="252"/>
      <c r="T150" s="253"/>
      <c r="AT150" s="254" t="s">
        <v>272</v>
      </c>
      <c r="AU150" s="254" t="s">
        <v>91</v>
      </c>
      <c r="AV150" s="16" t="s">
        <v>104</v>
      </c>
      <c r="AW150" s="16" t="s">
        <v>38</v>
      </c>
      <c r="AX150" s="16" t="s">
        <v>89</v>
      </c>
      <c r="AY150" s="254" t="s">
        <v>262</v>
      </c>
    </row>
    <row r="151" spans="1:65" s="2" customFormat="1" ht="33" customHeight="1">
      <c r="A151" s="37"/>
      <c r="B151" s="38"/>
      <c r="C151" s="195" t="s">
        <v>397</v>
      </c>
      <c r="D151" s="195" t="s">
        <v>264</v>
      </c>
      <c r="E151" s="196" t="s">
        <v>6217</v>
      </c>
      <c r="F151" s="197" t="s">
        <v>6218</v>
      </c>
      <c r="G151" s="198" t="s">
        <v>267</v>
      </c>
      <c r="H151" s="199">
        <v>7.0179999999999998</v>
      </c>
      <c r="I151" s="200"/>
      <c r="J151" s="201">
        <f>ROUND(I151*H151,2)</f>
        <v>0</v>
      </c>
      <c r="K151" s="197" t="s">
        <v>268</v>
      </c>
      <c r="L151" s="42"/>
      <c r="M151" s="202" t="s">
        <v>44</v>
      </c>
      <c r="N151" s="203" t="s">
        <v>53</v>
      </c>
      <c r="O151" s="67"/>
      <c r="P151" s="204">
        <f>O151*H151</f>
        <v>0</v>
      </c>
      <c r="Q151" s="204">
        <v>0</v>
      </c>
      <c r="R151" s="204">
        <f>Q151*H151</f>
        <v>0</v>
      </c>
      <c r="S151" s="204">
        <v>0</v>
      </c>
      <c r="T151" s="205">
        <f>S151*H151</f>
        <v>0</v>
      </c>
      <c r="U151" s="37"/>
      <c r="V151" s="37"/>
      <c r="W151" s="37"/>
      <c r="X151" s="37"/>
      <c r="Y151" s="37"/>
      <c r="Z151" s="37"/>
      <c r="AA151" s="37"/>
      <c r="AB151" s="37"/>
      <c r="AC151" s="37"/>
      <c r="AD151" s="37"/>
      <c r="AE151" s="37"/>
      <c r="AR151" s="206" t="s">
        <v>104</v>
      </c>
      <c r="AT151" s="206" t="s">
        <v>264</v>
      </c>
      <c r="AU151" s="206" t="s">
        <v>91</v>
      </c>
      <c r="AY151" s="19" t="s">
        <v>262</v>
      </c>
      <c r="BE151" s="207">
        <f>IF(N151="základní",J151,0)</f>
        <v>0</v>
      </c>
      <c r="BF151" s="207">
        <f>IF(N151="snížená",J151,0)</f>
        <v>0</v>
      </c>
      <c r="BG151" s="207">
        <f>IF(N151="zákl. přenesená",J151,0)</f>
        <v>0</v>
      </c>
      <c r="BH151" s="207">
        <f>IF(N151="sníž. přenesená",J151,0)</f>
        <v>0</v>
      </c>
      <c r="BI151" s="207">
        <f>IF(N151="nulová",J151,0)</f>
        <v>0</v>
      </c>
      <c r="BJ151" s="19" t="s">
        <v>89</v>
      </c>
      <c r="BK151" s="207">
        <f>ROUND(I151*H151,2)</f>
        <v>0</v>
      </c>
      <c r="BL151" s="19" t="s">
        <v>104</v>
      </c>
      <c r="BM151" s="206" t="s">
        <v>529</v>
      </c>
    </row>
    <row r="152" spans="1:65" s="2" customFormat="1" ht="54">
      <c r="A152" s="37"/>
      <c r="B152" s="38"/>
      <c r="C152" s="39"/>
      <c r="D152" s="208" t="s">
        <v>270</v>
      </c>
      <c r="E152" s="39"/>
      <c r="F152" s="209" t="s">
        <v>6219</v>
      </c>
      <c r="G152" s="39"/>
      <c r="H152" s="39"/>
      <c r="I152" s="118"/>
      <c r="J152" s="39"/>
      <c r="K152" s="39"/>
      <c r="L152" s="42"/>
      <c r="M152" s="210"/>
      <c r="N152" s="211"/>
      <c r="O152" s="67"/>
      <c r="P152" s="67"/>
      <c r="Q152" s="67"/>
      <c r="R152" s="67"/>
      <c r="S152" s="67"/>
      <c r="T152" s="68"/>
      <c r="U152" s="37"/>
      <c r="V152" s="37"/>
      <c r="W152" s="37"/>
      <c r="X152" s="37"/>
      <c r="Y152" s="37"/>
      <c r="Z152" s="37"/>
      <c r="AA152" s="37"/>
      <c r="AB152" s="37"/>
      <c r="AC152" s="37"/>
      <c r="AD152" s="37"/>
      <c r="AE152" s="37"/>
      <c r="AT152" s="19" t="s">
        <v>270</v>
      </c>
      <c r="AU152" s="19" t="s">
        <v>91</v>
      </c>
    </row>
    <row r="153" spans="1:65" s="15" customFormat="1" ht="10">
      <c r="B153" s="233"/>
      <c r="C153" s="234"/>
      <c r="D153" s="208" t="s">
        <v>272</v>
      </c>
      <c r="E153" s="235" t="s">
        <v>44</v>
      </c>
      <c r="F153" s="236" t="s">
        <v>8136</v>
      </c>
      <c r="G153" s="234"/>
      <c r="H153" s="237">
        <v>0.57599999999999996</v>
      </c>
      <c r="I153" s="238"/>
      <c r="J153" s="234"/>
      <c r="K153" s="234"/>
      <c r="L153" s="239"/>
      <c r="M153" s="240"/>
      <c r="N153" s="241"/>
      <c r="O153" s="241"/>
      <c r="P153" s="241"/>
      <c r="Q153" s="241"/>
      <c r="R153" s="241"/>
      <c r="S153" s="241"/>
      <c r="T153" s="242"/>
      <c r="AT153" s="243" t="s">
        <v>272</v>
      </c>
      <c r="AU153" s="243" t="s">
        <v>91</v>
      </c>
      <c r="AV153" s="15" t="s">
        <v>91</v>
      </c>
      <c r="AW153" s="15" t="s">
        <v>38</v>
      </c>
      <c r="AX153" s="15" t="s">
        <v>82</v>
      </c>
      <c r="AY153" s="243" t="s">
        <v>262</v>
      </c>
    </row>
    <row r="154" spans="1:65" s="15" customFormat="1" ht="10">
      <c r="B154" s="233"/>
      <c r="C154" s="234"/>
      <c r="D154" s="208" t="s">
        <v>272</v>
      </c>
      <c r="E154" s="235" t="s">
        <v>44</v>
      </c>
      <c r="F154" s="236" t="s">
        <v>8137</v>
      </c>
      <c r="G154" s="234"/>
      <c r="H154" s="237">
        <v>0.8</v>
      </c>
      <c r="I154" s="238"/>
      <c r="J154" s="234"/>
      <c r="K154" s="234"/>
      <c r="L154" s="239"/>
      <c r="M154" s="240"/>
      <c r="N154" s="241"/>
      <c r="O154" s="241"/>
      <c r="P154" s="241"/>
      <c r="Q154" s="241"/>
      <c r="R154" s="241"/>
      <c r="S154" s="241"/>
      <c r="T154" s="242"/>
      <c r="AT154" s="243" t="s">
        <v>272</v>
      </c>
      <c r="AU154" s="243" t="s">
        <v>91</v>
      </c>
      <c r="AV154" s="15" t="s">
        <v>91</v>
      </c>
      <c r="AW154" s="15" t="s">
        <v>38</v>
      </c>
      <c r="AX154" s="15" t="s">
        <v>82</v>
      </c>
      <c r="AY154" s="243" t="s">
        <v>262</v>
      </c>
    </row>
    <row r="155" spans="1:65" s="15" customFormat="1" ht="10">
      <c r="B155" s="233"/>
      <c r="C155" s="234"/>
      <c r="D155" s="208" t="s">
        <v>272</v>
      </c>
      <c r="E155" s="235" t="s">
        <v>44</v>
      </c>
      <c r="F155" s="236" t="s">
        <v>8138</v>
      </c>
      <c r="G155" s="234"/>
      <c r="H155" s="237">
        <v>0.4</v>
      </c>
      <c r="I155" s="238"/>
      <c r="J155" s="234"/>
      <c r="K155" s="234"/>
      <c r="L155" s="239"/>
      <c r="M155" s="240"/>
      <c r="N155" s="241"/>
      <c r="O155" s="241"/>
      <c r="P155" s="241"/>
      <c r="Q155" s="241"/>
      <c r="R155" s="241"/>
      <c r="S155" s="241"/>
      <c r="T155" s="242"/>
      <c r="AT155" s="243" t="s">
        <v>272</v>
      </c>
      <c r="AU155" s="243" t="s">
        <v>91</v>
      </c>
      <c r="AV155" s="15" t="s">
        <v>91</v>
      </c>
      <c r="AW155" s="15" t="s">
        <v>38</v>
      </c>
      <c r="AX155" s="15" t="s">
        <v>82</v>
      </c>
      <c r="AY155" s="243" t="s">
        <v>262</v>
      </c>
    </row>
    <row r="156" spans="1:65" s="15" customFormat="1" ht="10">
      <c r="B156" s="233"/>
      <c r="C156" s="234"/>
      <c r="D156" s="208" t="s">
        <v>272</v>
      </c>
      <c r="E156" s="235" t="s">
        <v>44</v>
      </c>
      <c r="F156" s="236" t="s">
        <v>8139</v>
      </c>
      <c r="G156" s="234"/>
      <c r="H156" s="237">
        <v>0</v>
      </c>
      <c r="I156" s="238"/>
      <c r="J156" s="234"/>
      <c r="K156" s="234"/>
      <c r="L156" s="239"/>
      <c r="M156" s="240"/>
      <c r="N156" s="241"/>
      <c r="O156" s="241"/>
      <c r="P156" s="241"/>
      <c r="Q156" s="241"/>
      <c r="R156" s="241"/>
      <c r="S156" s="241"/>
      <c r="T156" s="242"/>
      <c r="AT156" s="243" t="s">
        <v>272</v>
      </c>
      <c r="AU156" s="243" t="s">
        <v>91</v>
      </c>
      <c r="AV156" s="15" t="s">
        <v>91</v>
      </c>
      <c r="AW156" s="15" t="s">
        <v>38</v>
      </c>
      <c r="AX156" s="15" t="s">
        <v>82</v>
      </c>
      <c r="AY156" s="243" t="s">
        <v>262</v>
      </c>
    </row>
    <row r="157" spans="1:65" s="15" customFormat="1" ht="10">
      <c r="B157" s="233"/>
      <c r="C157" s="234"/>
      <c r="D157" s="208" t="s">
        <v>272</v>
      </c>
      <c r="E157" s="235" t="s">
        <v>44</v>
      </c>
      <c r="F157" s="236" t="s">
        <v>8140</v>
      </c>
      <c r="G157" s="234"/>
      <c r="H157" s="237">
        <v>0.4</v>
      </c>
      <c r="I157" s="238"/>
      <c r="J157" s="234"/>
      <c r="K157" s="234"/>
      <c r="L157" s="239"/>
      <c r="M157" s="240"/>
      <c r="N157" s="241"/>
      <c r="O157" s="241"/>
      <c r="P157" s="241"/>
      <c r="Q157" s="241"/>
      <c r="R157" s="241"/>
      <c r="S157" s="241"/>
      <c r="T157" s="242"/>
      <c r="AT157" s="243" t="s">
        <v>272</v>
      </c>
      <c r="AU157" s="243" t="s">
        <v>91</v>
      </c>
      <c r="AV157" s="15" t="s">
        <v>91</v>
      </c>
      <c r="AW157" s="15" t="s">
        <v>38</v>
      </c>
      <c r="AX157" s="15" t="s">
        <v>82</v>
      </c>
      <c r="AY157" s="243" t="s">
        <v>262</v>
      </c>
    </row>
    <row r="158" spans="1:65" s="15" customFormat="1" ht="10">
      <c r="B158" s="233"/>
      <c r="C158" s="234"/>
      <c r="D158" s="208" t="s">
        <v>272</v>
      </c>
      <c r="E158" s="235" t="s">
        <v>44</v>
      </c>
      <c r="F158" s="236" t="s">
        <v>8141</v>
      </c>
      <c r="G158" s="234"/>
      <c r="H158" s="237">
        <v>3.306</v>
      </c>
      <c r="I158" s="238"/>
      <c r="J158" s="234"/>
      <c r="K158" s="234"/>
      <c r="L158" s="239"/>
      <c r="M158" s="240"/>
      <c r="N158" s="241"/>
      <c r="O158" s="241"/>
      <c r="P158" s="241"/>
      <c r="Q158" s="241"/>
      <c r="R158" s="241"/>
      <c r="S158" s="241"/>
      <c r="T158" s="242"/>
      <c r="AT158" s="243" t="s">
        <v>272</v>
      </c>
      <c r="AU158" s="243" t="s">
        <v>91</v>
      </c>
      <c r="AV158" s="15" t="s">
        <v>91</v>
      </c>
      <c r="AW158" s="15" t="s">
        <v>38</v>
      </c>
      <c r="AX158" s="15" t="s">
        <v>82</v>
      </c>
      <c r="AY158" s="243" t="s">
        <v>262</v>
      </c>
    </row>
    <row r="159" spans="1:65" s="15" customFormat="1" ht="10">
      <c r="B159" s="233"/>
      <c r="C159" s="234"/>
      <c r="D159" s="208" t="s">
        <v>272</v>
      </c>
      <c r="E159" s="235" t="s">
        <v>44</v>
      </c>
      <c r="F159" s="236" t="s">
        <v>8142</v>
      </c>
      <c r="G159" s="234"/>
      <c r="H159" s="237">
        <v>1.536</v>
      </c>
      <c r="I159" s="238"/>
      <c r="J159" s="234"/>
      <c r="K159" s="234"/>
      <c r="L159" s="239"/>
      <c r="M159" s="240"/>
      <c r="N159" s="241"/>
      <c r="O159" s="241"/>
      <c r="P159" s="241"/>
      <c r="Q159" s="241"/>
      <c r="R159" s="241"/>
      <c r="S159" s="241"/>
      <c r="T159" s="242"/>
      <c r="AT159" s="243" t="s">
        <v>272</v>
      </c>
      <c r="AU159" s="243" t="s">
        <v>91</v>
      </c>
      <c r="AV159" s="15" t="s">
        <v>91</v>
      </c>
      <c r="AW159" s="15" t="s">
        <v>38</v>
      </c>
      <c r="AX159" s="15" t="s">
        <v>82</v>
      </c>
      <c r="AY159" s="243" t="s">
        <v>262</v>
      </c>
    </row>
    <row r="160" spans="1:65" s="16" customFormat="1" ht="10">
      <c r="B160" s="244"/>
      <c r="C160" s="245"/>
      <c r="D160" s="208" t="s">
        <v>272</v>
      </c>
      <c r="E160" s="246" t="s">
        <v>44</v>
      </c>
      <c r="F160" s="247" t="s">
        <v>291</v>
      </c>
      <c r="G160" s="245"/>
      <c r="H160" s="248">
        <v>7.0179999999999989</v>
      </c>
      <c r="I160" s="249"/>
      <c r="J160" s="245"/>
      <c r="K160" s="245"/>
      <c r="L160" s="250"/>
      <c r="M160" s="251"/>
      <c r="N160" s="252"/>
      <c r="O160" s="252"/>
      <c r="P160" s="252"/>
      <c r="Q160" s="252"/>
      <c r="R160" s="252"/>
      <c r="S160" s="252"/>
      <c r="T160" s="253"/>
      <c r="AT160" s="254" t="s">
        <v>272</v>
      </c>
      <c r="AU160" s="254" t="s">
        <v>91</v>
      </c>
      <c r="AV160" s="16" t="s">
        <v>104</v>
      </c>
      <c r="AW160" s="16" t="s">
        <v>38</v>
      </c>
      <c r="AX160" s="16" t="s">
        <v>89</v>
      </c>
      <c r="AY160" s="254" t="s">
        <v>262</v>
      </c>
    </row>
    <row r="161" spans="1:65" s="2" customFormat="1" ht="16.5" customHeight="1">
      <c r="A161" s="37"/>
      <c r="B161" s="38"/>
      <c r="C161" s="255" t="s">
        <v>403</v>
      </c>
      <c r="D161" s="255" t="s">
        <v>633</v>
      </c>
      <c r="E161" s="256" t="s">
        <v>6233</v>
      </c>
      <c r="F161" s="257" t="s">
        <v>6234</v>
      </c>
      <c r="G161" s="258" t="s">
        <v>406</v>
      </c>
      <c r="H161" s="259">
        <v>11.93</v>
      </c>
      <c r="I161" s="260"/>
      <c r="J161" s="261">
        <f>ROUND(I161*H161,2)</f>
        <v>0</v>
      </c>
      <c r="K161" s="257" t="s">
        <v>268</v>
      </c>
      <c r="L161" s="262"/>
      <c r="M161" s="263" t="s">
        <v>44</v>
      </c>
      <c r="N161" s="264" t="s">
        <v>53</v>
      </c>
      <c r="O161" s="67"/>
      <c r="P161" s="204">
        <f>O161*H161</f>
        <v>0</v>
      </c>
      <c r="Q161" s="204">
        <v>1</v>
      </c>
      <c r="R161" s="204">
        <f>Q161*H161</f>
        <v>11.93</v>
      </c>
      <c r="S161" s="204">
        <v>0</v>
      </c>
      <c r="T161" s="205">
        <f>S161*H161</f>
        <v>0</v>
      </c>
      <c r="U161" s="37"/>
      <c r="V161" s="37"/>
      <c r="W161" s="37"/>
      <c r="X161" s="37"/>
      <c r="Y161" s="37"/>
      <c r="Z161" s="37"/>
      <c r="AA161" s="37"/>
      <c r="AB161" s="37"/>
      <c r="AC161" s="37"/>
      <c r="AD161" s="37"/>
      <c r="AE161" s="37"/>
      <c r="AR161" s="206" t="s">
        <v>351</v>
      </c>
      <c r="AT161" s="206" t="s">
        <v>633</v>
      </c>
      <c r="AU161" s="206" t="s">
        <v>91</v>
      </c>
      <c r="AY161" s="19" t="s">
        <v>262</v>
      </c>
      <c r="BE161" s="207">
        <f>IF(N161="základní",J161,0)</f>
        <v>0</v>
      </c>
      <c r="BF161" s="207">
        <f>IF(N161="snížená",J161,0)</f>
        <v>0</v>
      </c>
      <c r="BG161" s="207">
        <f>IF(N161="zákl. přenesená",J161,0)</f>
        <v>0</v>
      </c>
      <c r="BH161" s="207">
        <f>IF(N161="sníž. přenesená",J161,0)</f>
        <v>0</v>
      </c>
      <c r="BI161" s="207">
        <f>IF(N161="nulová",J161,0)</f>
        <v>0</v>
      </c>
      <c r="BJ161" s="19" t="s">
        <v>89</v>
      </c>
      <c r="BK161" s="207">
        <f>ROUND(I161*H161,2)</f>
        <v>0</v>
      </c>
      <c r="BL161" s="19" t="s">
        <v>104</v>
      </c>
      <c r="BM161" s="206" t="s">
        <v>546</v>
      </c>
    </row>
    <row r="162" spans="1:65" s="15" customFormat="1" ht="10">
      <c r="B162" s="233"/>
      <c r="C162" s="234"/>
      <c r="D162" s="208" t="s">
        <v>272</v>
      </c>
      <c r="E162" s="235" t="s">
        <v>44</v>
      </c>
      <c r="F162" s="236" t="s">
        <v>8143</v>
      </c>
      <c r="G162" s="234"/>
      <c r="H162" s="237">
        <v>0.97899999999999998</v>
      </c>
      <c r="I162" s="238"/>
      <c r="J162" s="234"/>
      <c r="K162" s="234"/>
      <c r="L162" s="239"/>
      <c r="M162" s="240"/>
      <c r="N162" s="241"/>
      <c r="O162" s="241"/>
      <c r="P162" s="241"/>
      <c r="Q162" s="241"/>
      <c r="R162" s="241"/>
      <c r="S162" s="241"/>
      <c r="T162" s="242"/>
      <c r="AT162" s="243" t="s">
        <v>272</v>
      </c>
      <c r="AU162" s="243" t="s">
        <v>91</v>
      </c>
      <c r="AV162" s="15" t="s">
        <v>91</v>
      </c>
      <c r="AW162" s="15" t="s">
        <v>38</v>
      </c>
      <c r="AX162" s="15" t="s">
        <v>82</v>
      </c>
      <c r="AY162" s="243" t="s">
        <v>262</v>
      </c>
    </row>
    <row r="163" spans="1:65" s="15" customFormat="1" ht="10">
      <c r="B163" s="233"/>
      <c r="C163" s="234"/>
      <c r="D163" s="208" t="s">
        <v>272</v>
      </c>
      <c r="E163" s="235" t="s">
        <v>44</v>
      </c>
      <c r="F163" s="236" t="s">
        <v>8144</v>
      </c>
      <c r="G163" s="234"/>
      <c r="H163" s="237">
        <v>1.36</v>
      </c>
      <c r="I163" s="238"/>
      <c r="J163" s="234"/>
      <c r="K163" s="234"/>
      <c r="L163" s="239"/>
      <c r="M163" s="240"/>
      <c r="N163" s="241"/>
      <c r="O163" s="241"/>
      <c r="P163" s="241"/>
      <c r="Q163" s="241"/>
      <c r="R163" s="241"/>
      <c r="S163" s="241"/>
      <c r="T163" s="242"/>
      <c r="AT163" s="243" t="s">
        <v>272</v>
      </c>
      <c r="AU163" s="243" t="s">
        <v>91</v>
      </c>
      <c r="AV163" s="15" t="s">
        <v>91</v>
      </c>
      <c r="AW163" s="15" t="s">
        <v>38</v>
      </c>
      <c r="AX163" s="15" t="s">
        <v>82</v>
      </c>
      <c r="AY163" s="243" t="s">
        <v>262</v>
      </c>
    </row>
    <row r="164" spans="1:65" s="15" customFormat="1" ht="10">
      <c r="B164" s="233"/>
      <c r="C164" s="234"/>
      <c r="D164" s="208" t="s">
        <v>272</v>
      </c>
      <c r="E164" s="235" t="s">
        <v>44</v>
      </c>
      <c r="F164" s="236" t="s">
        <v>8145</v>
      </c>
      <c r="G164" s="234"/>
      <c r="H164" s="237">
        <v>0.68</v>
      </c>
      <c r="I164" s="238"/>
      <c r="J164" s="234"/>
      <c r="K164" s="234"/>
      <c r="L164" s="239"/>
      <c r="M164" s="240"/>
      <c r="N164" s="241"/>
      <c r="O164" s="241"/>
      <c r="P164" s="241"/>
      <c r="Q164" s="241"/>
      <c r="R164" s="241"/>
      <c r="S164" s="241"/>
      <c r="T164" s="242"/>
      <c r="AT164" s="243" t="s">
        <v>272</v>
      </c>
      <c r="AU164" s="243" t="s">
        <v>91</v>
      </c>
      <c r="AV164" s="15" t="s">
        <v>91</v>
      </c>
      <c r="AW164" s="15" t="s">
        <v>38</v>
      </c>
      <c r="AX164" s="15" t="s">
        <v>82</v>
      </c>
      <c r="AY164" s="243" t="s">
        <v>262</v>
      </c>
    </row>
    <row r="165" spans="1:65" s="15" customFormat="1" ht="10">
      <c r="B165" s="233"/>
      <c r="C165" s="234"/>
      <c r="D165" s="208" t="s">
        <v>272</v>
      </c>
      <c r="E165" s="235" t="s">
        <v>44</v>
      </c>
      <c r="F165" s="236" t="s">
        <v>8139</v>
      </c>
      <c r="G165" s="234"/>
      <c r="H165" s="237">
        <v>0</v>
      </c>
      <c r="I165" s="238"/>
      <c r="J165" s="234"/>
      <c r="K165" s="234"/>
      <c r="L165" s="239"/>
      <c r="M165" s="240"/>
      <c r="N165" s="241"/>
      <c r="O165" s="241"/>
      <c r="P165" s="241"/>
      <c r="Q165" s="241"/>
      <c r="R165" s="241"/>
      <c r="S165" s="241"/>
      <c r="T165" s="242"/>
      <c r="AT165" s="243" t="s">
        <v>272</v>
      </c>
      <c r="AU165" s="243" t="s">
        <v>91</v>
      </c>
      <c r="AV165" s="15" t="s">
        <v>91</v>
      </c>
      <c r="AW165" s="15" t="s">
        <v>38</v>
      </c>
      <c r="AX165" s="15" t="s">
        <v>82</v>
      </c>
      <c r="AY165" s="243" t="s">
        <v>262</v>
      </c>
    </row>
    <row r="166" spans="1:65" s="15" customFormat="1" ht="10">
      <c r="B166" s="233"/>
      <c r="C166" s="234"/>
      <c r="D166" s="208" t="s">
        <v>272</v>
      </c>
      <c r="E166" s="235" t="s">
        <v>44</v>
      </c>
      <c r="F166" s="236" t="s">
        <v>8146</v>
      </c>
      <c r="G166" s="234"/>
      <c r="H166" s="237">
        <v>0.68</v>
      </c>
      <c r="I166" s="238"/>
      <c r="J166" s="234"/>
      <c r="K166" s="234"/>
      <c r="L166" s="239"/>
      <c r="M166" s="240"/>
      <c r="N166" s="241"/>
      <c r="O166" s="241"/>
      <c r="P166" s="241"/>
      <c r="Q166" s="241"/>
      <c r="R166" s="241"/>
      <c r="S166" s="241"/>
      <c r="T166" s="242"/>
      <c r="AT166" s="243" t="s">
        <v>272</v>
      </c>
      <c r="AU166" s="243" t="s">
        <v>91</v>
      </c>
      <c r="AV166" s="15" t="s">
        <v>91</v>
      </c>
      <c r="AW166" s="15" t="s">
        <v>38</v>
      </c>
      <c r="AX166" s="15" t="s">
        <v>82</v>
      </c>
      <c r="AY166" s="243" t="s">
        <v>262</v>
      </c>
    </row>
    <row r="167" spans="1:65" s="15" customFormat="1" ht="10">
      <c r="B167" s="233"/>
      <c r="C167" s="234"/>
      <c r="D167" s="208" t="s">
        <v>272</v>
      </c>
      <c r="E167" s="235" t="s">
        <v>44</v>
      </c>
      <c r="F167" s="236" t="s">
        <v>8147</v>
      </c>
      <c r="G167" s="234"/>
      <c r="H167" s="237">
        <v>5.62</v>
      </c>
      <c r="I167" s="238"/>
      <c r="J167" s="234"/>
      <c r="K167" s="234"/>
      <c r="L167" s="239"/>
      <c r="M167" s="240"/>
      <c r="N167" s="241"/>
      <c r="O167" s="241"/>
      <c r="P167" s="241"/>
      <c r="Q167" s="241"/>
      <c r="R167" s="241"/>
      <c r="S167" s="241"/>
      <c r="T167" s="242"/>
      <c r="AT167" s="243" t="s">
        <v>272</v>
      </c>
      <c r="AU167" s="243" t="s">
        <v>91</v>
      </c>
      <c r="AV167" s="15" t="s">
        <v>91</v>
      </c>
      <c r="AW167" s="15" t="s">
        <v>38</v>
      </c>
      <c r="AX167" s="15" t="s">
        <v>82</v>
      </c>
      <c r="AY167" s="243" t="s">
        <v>262</v>
      </c>
    </row>
    <row r="168" spans="1:65" s="15" customFormat="1" ht="10">
      <c r="B168" s="233"/>
      <c r="C168" s="234"/>
      <c r="D168" s="208" t="s">
        <v>272</v>
      </c>
      <c r="E168" s="235" t="s">
        <v>44</v>
      </c>
      <c r="F168" s="236" t="s">
        <v>8148</v>
      </c>
      <c r="G168" s="234"/>
      <c r="H168" s="237">
        <v>2.6110000000000002</v>
      </c>
      <c r="I168" s="238"/>
      <c r="J168" s="234"/>
      <c r="K168" s="234"/>
      <c r="L168" s="239"/>
      <c r="M168" s="240"/>
      <c r="N168" s="241"/>
      <c r="O168" s="241"/>
      <c r="P168" s="241"/>
      <c r="Q168" s="241"/>
      <c r="R168" s="241"/>
      <c r="S168" s="241"/>
      <c r="T168" s="242"/>
      <c r="AT168" s="243" t="s">
        <v>272</v>
      </c>
      <c r="AU168" s="243" t="s">
        <v>91</v>
      </c>
      <c r="AV168" s="15" t="s">
        <v>91</v>
      </c>
      <c r="AW168" s="15" t="s">
        <v>38</v>
      </c>
      <c r="AX168" s="15" t="s">
        <v>82</v>
      </c>
      <c r="AY168" s="243" t="s">
        <v>262</v>
      </c>
    </row>
    <row r="169" spans="1:65" s="16" customFormat="1" ht="10">
      <c r="B169" s="244"/>
      <c r="C169" s="245"/>
      <c r="D169" s="208" t="s">
        <v>272</v>
      </c>
      <c r="E169" s="246" t="s">
        <v>44</v>
      </c>
      <c r="F169" s="247" t="s">
        <v>291</v>
      </c>
      <c r="G169" s="245"/>
      <c r="H169" s="248">
        <v>11.930000000000001</v>
      </c>
      <c r="I169" s="249"/>
      <c r="J169" s="245"/>
      <c r="K169" s="245"/>
      <c r="L169" s="250"/>
      <c r="M169" s="251"/>
      <c r="N169" s="252"/>
      <c r="O169" s="252"/>
      <c r="P169" s="252"/>
      <c r="Q169" s="252"/>
      <c r="R169" s="252"/>
      <c r="S169" s="252"/>
      <c r="T169" s="253"/>
      <c r="AT169" s="254" t="s">
        <v>272</v>
      </c>
      <c r="AU169" s="254" t="s">
        <v>91</v>
      </c>
      <c r="AV169" s="16" t="s">
        <v>104</v>
      </c>
      <c r="AW169" s="16" t="s">
        <v>38</v>
      </c>
      <c r="AX169" s="16" t="s">
        <v>89</v>
      </c>
      <c r="AY169" s="254" t="s">
        <v>262</v>
      </c>
    </row>
    <row r="170" spans="1:65" s="2" customFormat="1" ht="21.75" customHeight="1">
      <c r="A170" s="37"/>
      <c r="B170" s="38"/>
      <c r="C170" s="195" t="s">
        <v>410</v>
      </c>
      <c r="D170" s="195" t="s">
        <v>264</v>
      </c>
      <c r="E170" s="196" t="s">
        <v>6248</v>
      </c>
      <c r="F170" s="197" t="s">
        <v>6249</v>
      </c>
      <c r="G170" s="198" t="s">
        <v>267</v>
      </c>
      <c r="H170" s="199">
        <v>17.766999999999999</v>
      </c>
      <c r="I170" s="200"/>
      <c r="J170" s="201">
        <f>ROUND(I170*H170,2)</f>
        <v>0</v>
      </c>
      <c r="K170" s="197" t="s">
        <v>268</v>
      </c>
      <c r="L170" s="42"/>
      <c r="M170" s="202" t="s">
        <v>44</v>
      </c>
      <c r="N170" s="203" t="s">
        <v>53</v>
      </c>
      <c r="O170" s="67"/>
      <c r="P170" s="204">
        <f>O170*H170</f>
        <v>0</v>
      </c>
      <c r="Q170" s="204">
        <v>0</v>
      </c>
      <c r="R170" s="204">
        <f>Q170*H170</f>
        <v>0</v>
      </c>
      <c r="S170" s="204">
        <v>0</v>
      </c>
      <c r="T170" s="205">
        <f>S170*H170</f>
        <v>0</v>
      </c>
      <c r="U170" s="37"/>
      <c r="V170" s="37"/>
      <c r="W170" s="37"/>
      <c r="X170" s="37"/>
      <c r="Y170" s="37"/>
      <c r="Z170" s="37"/>
      <c r="AA170" s="37"/>
      <c r="AB170" s="37"/>
      <c r="AC170" s="37"/>
      <c r="AD170" s="37"/>
      <c r="AE170" s="37"/>
      <c r="AR170" s="206" t="s">
        <v>104</v>
      </c>
      <c r="AT170" s="206" t="s">
        <v>264</v>
      </c>
      <c r="AU170" s="206" t="s">
        <v>91</v>
      </c>
      <c r="AY170" s="19" t="s">
        <v>262</v>
      </c>
      <c r="BE170" s="207">
        <f>IF(N170="základní",J170,0)</f>
        <v>0</v>
      </c>
      <c r="BF170" s="207">
        <f>IF(N170="snížená",J170,0)</f>
        <v>0</v>
      </c>
      <c r="BG170" s="207">
        <f>IF(N170="zákl. přenesená",J170,0)</f>
        <v>0</v>
      </c>
      <c r="BH170" s="207">
        <f>IF(N170="sníž. přenesená",J170,0)</f>
        <v>0</v>
      </c>
      <c r="BI170" s="207">
        <f>IF(N170="nulová",J170,0)</f>
        <v>0</v>
      </c>
      <c r="BJ170" s="19" t="s">
        <v>89</v>
      </c>
      <c r="BK170" s="207">
        <f>ROUND(I170*H170,2)</f>
        <v>0</v>
      </c>
      <c r="BL170" s="19" t="s">
        <v>104</v>
      </c>
      <c r="BM170" s="206" t="s">
        <v>587</v>
      </c>
    </row>
    <row r="171" spans="1:65" s="2" customFormat="1" ht="126">
      <c r="A171" s="37"/>
      <c r="B171" s="38"/>
      <c r="C171" s="39"/>
      <c r="D171" s="208" t="s">
        <v>270</v>
      </c>
      <c r="E171" s="39"/>
      <c r="F171" s="209" t="s">
        <v>4150</v>
      </c>
      <c r="G171" s="39"/>
      <c r="H171" s="39"/>
      <c r="I171" s="118"/>
      <c r="J171" s="39"/>
      <c r="K171" s="39"/>
      <c r="L171" s="42"/>
      <c r="M171" s="210"/>
      <c r="N171" s="211"/>
      <c r="O171" s="67"/>
      <c r="P171" s="67"/>
      <c r="Q171" s="67"/>
      <c r="R171" s="67"/>
      <c r="S171" s="67"/>
      <c r="T171" s="68"/>
      <c r="U171" s="37"/>
      <c r="V171" s="37"/>
      <c r="W171" s="37"/>
      <c r="X171" s="37"/>
      <c r="Y171" s="37"/>
      <c r="Z171" s="37"/>
      <c r="AA171" s="37"/>
      <c r="AB171" s="37"/>
      <c r="AC171" s="37"/>
      <c r="AD171" s="37"/>
      <c r="AE171" s="37"/>
      <c r="AT171" s="19" t="s">
        <v>270</v>
      </c>
      <c r="AU171" s="19" t="s">
        <v>91</v>
      </c>
    </row>
    <row r="172" spans="1:65" s="15" customFormat="1" ht="10">
      <c r="B172" s="233"/>
      <c r="C172" s="234"/>
      <c r="D172" s="208" t="s">
        <v>272</v>
      </c>
      <c r="E172" s="235" t="s">
        <v>44</v>
      </c>
      <c r="F172" s="236" t="s">
        <v>8149</v>
      </c>
      <c r="G172" s="234"/>
      <c r="H172" s="237">
        <v>1.008</v>
      </c>
      <c r="I172" s="238"/>
      <c r="J172" s="234"/>
      <c r="K172" s="234"/>
      <c r="L172" s="239"/>
      <c r="M172" s="240"/>
      <c r="N172" s="241"/>
      <c r="O172" s="241"/>
      <c r="P172" s="241"/>
      <c r="Q172" s="241"/>
      <c r="R172" s="241"/>
      <c r="S172" s="241"/>
      <c r="T172" s="242"/>
      <c r="AT172" s="243" t="s">
        <v>272</v>
      </c>
      <c r="AU172" s="243" t="s">
        <v>91</v>
      </c>
      <c r="AV172" s="15" t="s">
        <v>91</v>
      </c>
      <c r="AW172" s="15" t="s">
        <v>38</v>
      </c>
      <c r="AX172" s="15" t="s">
        <v>82</v>
      </c>
      <c r="AY172" s="243" t="s">
        <v>262</v>
      </c>
    </row>
    <row r="173" spans="1:65" s="15" customFormat="1" ht="10">
      <c r="B173" s="233"/>
      <c r="C173" s="234"/>
      <c r="D173" s="208" t="s">
        <v>272</v>
      </c>
      <c r="E173" s="235" t="s">
        <v>44</v>
      </c>
      <c r="F173" s="236" t="s">
        <v>8150</v>
      </c>
      <c r="G173" s="234"/>
      <c r="H173" s="237">
        <v>2.2000000000000002</v>
      </c>
      <c r="I173" s="238"/>
      <c r="J173" s="234"/>
      <c r="K173" s="234"/>
      <c r="L173" s="239"/>
      <c r="M173" s="240"/>
      <c r="N173" s="241"/>
      <c r="O173" s="241"/>
      <c r="P173" s="241"/>
      <c r="Q173" s="241"/>
      <c r="R173" s="241"/>
      <c r="S173" s="241"/>
      <c r="T173" s="242"/>
      <c r="AT173" s="243" t="s">
        <v>272</v>
      </c>
      <c r="AU173" s="243" t="s">
        <v>91</v>
      </c>
      <c r="AV173" s="15" t="s">
        <v>91</v>
      </c>
      <c r="AW173" s="15" t="s">
        <v>38</v>
      </c>
      <c r="AX173" s="15" t="s">
        <v>82</v>
      </c>
      <c r="AY173" s="243" t="s">
        <v>262</v>
      </c>
    </row>
    <row r="174" spans="1:65" s="15" customFormat="1" ht="10">
      <c r="B174" s="233"/>
      <c r="C174" s="234"/>
      <c r="D174" s="208" t="s">
        <v>272</v>
      </c>
      <c r="E174" s="235" t="s">
        <v>44</v>
      </c>
      <c r="F174" s="236" t="s">
        <v>8151</v>
      </c>
      <c r="G174" s="234"/>
      <c r="H174" s="237">
        <v>1.4</v>
      </c>
      <c r="I174" s="238"/>
      <c r="J174" s="234"/>
      <c r="K174" s="234"/>
      <c r="L174" s="239"/>
      <c r="M174" s="240"/>
      <c r="N174" s="241"/>
      <c r="O174" s="241"/>
      <c r="P174" s="241"/>
      <c r="Q174" s="241"/>
      <c r="R174" s="241"/>
      <c r="S174" s="241"/>
      <c r="T174" s="242"/>
      <c r="AT174" s="243" t="s">
        <v>272</v>
      </c>
      <c r="AU174" s="243" t="s">
        <v>91</v>
      </c>
      <c r="AV174" s="15" t="s">
        <v>91</v>
      </c>
      <c r="AW174" s="15" t="s">
        <v>38</v>
      </c>
      <c r="AX174" s="15" t="s">
        <v>82</v>
      </c>
      <c r="AY174" s="243" t="s">
        <v>262</v>
      </c>
    </row>
    <row r="175" spans="1:65" s="15" customFormat="1" ht="10">
      <c r="B175" s="233"/>
      <c r="C175" s="234"/>
      <c r="D175" s="208" t="s">
        <v>272</v>
      </c>
      <c r="E175" s="235" t="s">
        <v>44</v>
      </c>
      <c r="F175" s="236" t="s">
        <v>8152</v>
      </c>
      <c r="G175" s="234"/>
      <c r="H175" s="237">
        <v>1.044</v>
      </c>
      <c r="I175" s="238"/>
      <c r="J175" s="234"/>
      <c r="K175" s="234"/>
      <c r="L175" s="239"/>
      <c r="M175" s="240"/>
      <c r="N175" s="241"/>
      <c r="O175" s="241"/>
      <c r="P175" s="241"/>
      <c r="Q175" s="241"/>
      <c r="R175" s="241"/>
      <c r="S175" s="241"/>
      <c r="T175" s="242"/>
      <c r="AT175" s="243" t="s">
        <v>272</v>
      </c>
      <c r="AU175" s="243" t="s">
        <v>91</v>
      </c>
      <c r="AV175" s="15" t="s">
        <v>91</v>
      </c>
      <c r="AW175" s="15" t="s">
        <v>38</v>
      </c>
      <c r="AX175" s="15" t="s">
        <v>82</v>
      </c>
      <c r="AY175" s="243" t="s">
        <v>262</v>
      </c>
    </row>
    <row r="176" spans="1:65" s="15" customFormat="1" ht="10">
      <c r="B176" s="233"/>
      <c r="C176" s="234"/>
      <c r="D176" s="208" t="s">
        <v>272</v>
      </c>
      <c r="E176" s="235" t="s">
        <v>44</v>
      </c>
      <c r="F176" s="236" t="s">
        <v>8153</v>
      </c>
      <c r="G176" s="234"/>
      <c r="H176" s="237">
        <v>1</v>
      </c>
      <c r="I176" s="238"/>
      <c r="J176" s="234"/>
      <c r="K176" s="234"/>
      <c r="L176" s="239"/>
      <c r="M176" s="240"/>
      <c r="N176" s="241"/>
      <c r="O176" s="241"/>
      <c r="P176" s="241"/>
      <c r="Q176" s="241"/>
      <c r="R176" s="241"/>
      <c r="S176" s="241"/>
      <c r="T176" s="242"/>
      <c r="AT176" s="243" t="s">
        <v>272</v>
      </c>
      <c r="AU176" s="243" t="s">
        <v>91</v>
      </c>
      <c r="AV176" s="15" t="s">
        <v>91</v>
      </c>
      <c r="AW176" s="15" t="s">
        <v>38</v>
      </c>
      <c r="AX176" s="15" t="s">
        <v>82</v>
      </c>
      <c r="AY176" s="243" t="s">
        <v>262</v>
      </c>
    </row>
    <row r="177" spans="1:65" s="15" customFormat="1" ht="10">
      <c r="B177" s="233"/>
      <c r="C177" s="234"/>
      <c r="D177" s="208" t="s">
        <v>272</v>
      </c>
      <c r="E177" s="235" t="s">
        <v>44</v>
      </c>
      <c r="F177" s="236" t="s">
        <v>8154</v>
      </c>
      <c r="G177" s="234"/>
      <c r="H177" s="237">
        <v>7.851</v>
      </c>
      <c r="I177" s="238"/>
      <c r="J177" s="234"/>
      <c r="K177" s="234"/>
      <c r="L177" s="239"/>
      <c r="M177" s="240"/>
      <c r="N177" s="241"/>
      <c r="O177" s="241"/>
      <c r="P177" s="241"/>
      <c r="Q177" s="241"/>
      <c r="R177" s="241"/>
      <c r="S177" s="241"/>
      <c r="T177" s="242"/>
      <c r="AT177" s="243" t="s">
        <v>272</v>
      </c>
      <c r="AU177" s="243" t="s">
        <v>91</v>
      </c>
      <c r="AV177" s="15" t="s">
        <v>91</v>
      </c>
      <c r="AW177" s="15" t="s">
        <v>38</v>
      </c>
      <c r="AX177" s="15" t="s">
        <v>82</v>
      </c>
      <c r="AY177" s="243" t="s">
        <v>262</v>
      </c>
    </row>
    <row r="178" spans="1:65" s="15" customFormat="1" ht="10">
      <c r="B178" s="233"/>
      <c r="C178" s="234"/>
      <c r="D178" s="208" t="s">
        <v>272</v>
      </c>
      <c r="E178" s="235" t="s">
        <v>44</v>
      </c>
      <c r="F178" s="236" t="s">
        <v>8155</v>
      </c>
      <c r="G178" s="234"/>
      <c r="H178" s="237">
        <v>3.2639999999999998</v>
      </c>
      <c r="I178" s="238"/>
      <c r="J178" s="234"/>
      <c r="K178" s="234"/>
      <c r="L178" s="239"/>
      <c r="M178" s="240"/>
      <c r="N178" s="241"/>
      <c r="O178" s="241"/>
      <c r="P178" s="241"/>
      <c r="Q178" s="241"/>
      <c r="R178" s="241"/>
      <c r="S178" s="241"/>
      <c r="T178" s="242"/>
      <c r="AT178" s="243" t="s">
        <v>272</v>
      </c>
      <c r="AU178" s="243" t="s">
        <v>91</v>
      </c>
      <c r="AV178" s="15" t="s">
        <v>91</v>
      </c>
      <c r="AW178" s="15" t="s">
        <v>38</v>
      </c>
      <c r="AX178" s="15" t="s">
        <v>82</v>
      </c>
      <c r="AY178" s="243" t="s">
        <v>262</v>
      </c>
    </row>
    <row r="179" spans="1:65" s="16" customFormat="1" ht="10">
      <c r="B179" s="244"/>
      <c r="C179" s="245"/>
      <c r="D179" s="208" t="s">
        <v>272</v>
      </c>
      <c r="E179" s="246" t="s">
        <v>44</v>
      </c>
      <c r="F179" s="247" t="s">
        <v>291</v>
      </c>
      <c r="G179" s="245"/>
      <c r="H179" s="248">
        <v>17.766999999999999</v>
      </c>
      <c r="I179" s="249"/>
      <c r="J179" s="245"/>
      <c r="K179" s="245"/>
      <c r="L179" s="250"/>
      <c r="M179" s="251"/>
      <c r="N179" s="252"/>
      <c r="O179" s="252"/>
      <c r="P179" s="252"/>
      <c r="Q179" s="252"/>
      <c r="R179" s="252"/>
      <c r="S179" s="252"/>
      <c r="T179" s="253"/>
      <c r="AT179" s="254" t="s">
        <v>272</v>
      </c>
      <c r="AU179" s="254" t="s">
        <v>91</v>
      </c>
      <c r="AV179" s="16" t="s">
        <v>104</v>
      </c>
      <c r="AW179" s="16" t="s">
        <v>38</v>
      </c>
      <c r="AX179" s="16" t="s">
        <v>89</v>
      </c>
      <c r="AY179" s="254" t="s">
        <v>262</v>
      </c>
    </row>
    <row r="180" spans="1:65" s="2" customFormat="1" ht="21.75" customHeight="1">
      <c r="A180" s="37"/>
      <c r="B180" s="38"/>
      <c r="C180" s="195" t="s">
        <v>416</v>
      </c>
      <c r="D180" s="195" t="s">
        <v>264</v>
      </c>
      <c r="E180" s="196" t="s">
        <v>6250</v>
      </c>
      <c r="F180" s="197" t="s">
        <v>6251</v>
      </c>
      <c r="G180" s="198" t="s">
        <v>267</v>
      </c>
      <c r="H180" s="199">
        <v>46.985999999999997</v>
      </c>
      <c r="I180" s="200"/>
      <c r="J180" s="201">
        <f>ROUND(I180*H180,2)</f>
        <v>0</v>
      </c>
      <c r="K180" s="197" t="s">
        <v>268</v>
      </c>
      <c r="L180" s="42"/>
      <c r="M180" s="202" t="s">
        <v>44</v>
      </c>
      <c r="N180" s="203" t="s">
        <v>53</v>
      </c>
      <c r="O180" s="67"/>
      <c r="P180" s="204">
        <f>O180*H180</f>
        <v>0</v>
      </c>
      <c r="Q180" s="204">
        <v>0</v>
      </c>
      <c r="R180" s="204">
        <f>Q180*H180</f>
        <v>0</v>
      </c>
      <c r="S180" s="204">
        <v>0</v>
      </c>
      <c r="T180" s="205">
        <f>S180*H180</f>
        <v>0</v>
      </c>
      <c r="U180" s="37"/>
      <c r="V180" s="37"/>
      <c r="W180" s="37"/>
      <c r="X180" s="37"/>
      <c r="Y180" s="37"/>
      <c r="Z180" s="37"/>
      <c r="AA180" s="37"/>
      <c r="AB180" s="37"/>
      <c r="AC180" s="37"/>
      <c r="AD180" s="37"/>
      <c r="AE180" s="37"/>
      <c r="AR180" s="206" t="s">
        <v>104</v>
      </c>
      <c r="AT180" s="206" t="s">
        <v>264</v>
      </c>
      <c r="AU180" s="206" t="s">
        <v>91</v>
      </c>
      <c r="AY180" s="19" t="s">
        <v>262</v>
      </c>
      <c r="BE180" s="207">
        <f>IF(N180="základní",J180,0)</f>
        <v>0</v>
      </c>
      <c r="BF180" s="207">
        <f>IF(N180="snížená",J180,0)</f>
        <v>0</v>
      </c>
      <c r="BG180" s="207">
        <f>IF(N180="zákl. přenesená",J180,0)</f>
        <v>0</v>
      </c>
      <c r="BH180" s="207">
        <f>IF(N180="sníž. přenesená",J180,0)</f>
        <v>0</v>
      </c>
      <c r="BI180" s="207">
        <f>IF(N180="nulová",J180,0)</f>
        <v>0</v>
      </c>
      <c r="BJ180" s="19" t="s">
        <v>89</v>
      </c>
      <c r="BK180" s="207">
        <f>ROUND(I180*H180,2)</f>
        <v>0</v>
      </c>
      <c r="BL180" s="19" t="s">
        <v>104</v>
      </c>
      <c r="BM180" s="206" t="s">
        <v>619</v>
      </c>
    </row>
    <row r="181" spans="1:65" s="2" customFormat="1" ht="54">
      <c r="A181" s="37"/>
      <c r="B181" s="38"/>
      <c r="C181" s="39"/>
      <c r="D181" s="208" t="s">
        <v>270</v>
      </c>
      <c r="E181" s="39"/>
      <c r="F181" s="209" t="s">
        <v>355</v>
      </c>
      <c r="G181" s="39"/>
      <c r="H181" s="39"/>
      <c r="I181" s="118"/>
      <c r="J181" s="39"/>
      <c r="K181" s="39"/>
      <c r="L181" s="42"/>
      <c r="M181" s="210"/>
      <c r="N181" s="211"/>
      <c r="O181" s="67"/>
      <c r="P181" s="67"/>
      <c r="Q181" s="67"/>
      <c r="R181" s="67"/>
      <c r="S181" s="67"/>
      <c r="T181" s="68"/>
      <c r="U181" s="37"/>
      <c r="V181" s="37"/>
      <c r="W181" s="37"/>
      <c r="X181" s="37"/>
      <c r="Y181" s="37"/>
      <c r="Z181" s="37"/>
      <c r="AA181" s="37"/>
      <c r="AB181" s="37"/>
      <c r="AC181" s="37"/>
      <c r="AD181" s="37"/>
      <c r="AE181" s="37"/>
      <c r="AT181" s="19" t="s">
        <v>270</v>
      </c>
      <c r="AU181" s="19" t="s">
        <v>91</v>
      </c>
    </row>
    <row r="182" spans="1:65" s="15" customFormat="1" ht="10">
      <c r="B182" s="233"/>
      <c r="C182" s="234"/>
      <c r="D182" s="208" t="s">
        <v>272</v>
      </c>
      <c r="E182" s="235" t="s">
        <v>44</v>
      </c>
      <c r="F182" s="236" t="s">
        <v>8117</v>
      </c>
      <c r="G182" s="234"/>
      <c r="H182" s="237">
        <v>1.728</v>
      </c>
      <c r="I182" s="238"/>
      <c r="J182" s="234"/>
      <c r="K182" s="234"/>
      <c r="L182" s="239"/>
      <c r="M182" s="240"/>
      <c r="N182" s="241"/>
      <c r="O182" s="241"/>
      <c r="P182" s="241"/>
      <c r="Q182" s="241"/>
      <c r="R182" s="241"/>
      <c r="S182" s="241"/>
      <c r="T182" s="242"/>
      <c r="AT182" s="243" t="s">
        <v>272</v>
      </c>
      <c r="AU182" s="243" t="s">
        <v>91</v>
      </c>
      <c r="AV182" s="15" t="s">
        <v>91</v>
      </c>
      <c r="AW182" s="15" t="s">
        <v>38</v>
      </c>
      <c r="AX182" s="15" t="s">
        <v>82</v>
      </c>
      <c r="AY182" s="243" t="s">
        <v>262</v>
      </c>
    </row>
    <row r="183" spans="1:65" s="15" customFormat="1" ht="10">
      <c r="B183" s="233"/>
      <c r="C183" s="234"/>
      <c r="D183" s="208" t="s">
        <v>272</v>
      </c>
      <c r="E183" s="235" t="s">
        <v>44</v>
      </c>
      <c r="F183" s="236" t="s">
        <v>8118</v>
      </c>
      <c r="G183" s="234"/>
      <c r="H183" s="237">
        <v>3.2</v>
      </c>
      <c r="I183" s="238"/>
      <c r="J183" s="234"/>
      <c r="K183" s="234"/>
      <c r="L183" s="239"/>
      <c r="M183" s="240"/>
      <c r="N183" s="241"/>
      <c r="O183" s="241"/>
      <c r="P183" s="241"/>
      <c r="Q183" s="241"/>
      <c r="R183" s="241"/>
      <c r="S183" s="241"/>
      <c r="T183" s="242"/>
      <c r="AT183" s="243" t="s">
        <v>272</v>
      </c>
      <c r="AU183" s="243" t="s">
        <v>91</v>
      </c>
      <c r="AV183" s="15" t="s">
        <v>91</v>
      </c>
      <c r="AW183" s="15" t="s">
        <v>38</v>
      </c>
      <c r="AX183" s="15" t="s">
        <v>82</v>
      </c>
      <c r="AY183" s="243" t="s">
        <v>262</v>
      </c>
    </row>
    <row r="184" spans="1:65" s="15" customFormat="1" ht="10">
      <c r="B184" s="233"/>
      <c r="C184" s="234"/>
      <c r="D184" s="208" t="s">
        <v>272</v>
      </c>
      <c r="E184" s="235" t="s">
        <v>44</v>
      </c>
      <c r="F184" s="236" t="s">
        <v>8119</v>
      </c>
      <c r="G184" s="234"/>
      <c r="H184" s="237">
        <v>1.9</v>
      </c>
      <c r="I184" s="238"/>
      <c r="J184" s="234"/>
      <c r="K184" s="234"/>
      <c r="L184" s="239"/>
      <c r="M184" s="240"/>
      <c r="N184" s="241"/>
      <c r="O184" s="241"/>
      <c r="P184" s="241"/>
      <c r="Q184" s="241"/>
      <c r="R184" s="241"/>
      <c r="S184" s="241"/>
      <c r="T184" s="242"/>
      <c r="AT184" s="243" t="s">
        <v>272</v>
      </c>
      <c r="AU184" s="243" t="s">
        <v>91</v>
      </c>
      <c r="AV184" s="15" t="s">
        <v>91</v>
      </c>
      <c r="AW184" s="15" t="s">
        <v>38</v>
      </c>
      <c r="AX184" s="15" t="s">
        <v>82</v>
      </c>
      <c r="AY184" s="243" t="s">
        <v>262</v>
      </c>
    </row>
    <row r="185" spans="1:65" s="15" customFormat="1" ht="10">
      <c r="B185" s="233"/>
      <c r="C185" s="234"/>
      <c r="D185" s="208" t="s">
        <v>272</v>
      </c>
      <c r="E185" s="235" t="s">
        <v>44</v>
      </c>
      <c r="F185" s="236" t="s">
        <v>8120</v>
      </c>
      <c r="G185" s="234"/>
      <c r="H185" s="237">
        <v>3.7240000000000002</v>
      </c>
      <c r="I185" s="238"/>
      <c r="J185" s="234"/>
      <c r="K185" s="234"/>
      <c r="L185" s="239"/>
      <c r="M185" s="240"/>
      <c r="N185" s="241"/>
      <c r="O185" s="241"/>
      <c r="P185" s="241"/>
      <c r="Q185" s="241"/>
      <c r="R185" s="241"/>
      <c r="S185" s="241"/>
      <c r="T185" s="242"/>
      <c r="AT185" s="243" t="s">
        <v>272</v>
      </c>
      <c r="AU185" s="243" t="s">
        <v>91</v>
      </c>
      <c r="AV185" s="15" t="s">
        <v>91</v>
      </c>
      <c r="AW185" s="15" t="s">
        <v>38</v>
      </c>
      <c r="AX185" s="15" t="s">
        <v>82</v>
      </c>
      <c r="AY185" s="243" t="s">
        <v>262</v>
      </c>
    </row>
    <row r="186" spans="1:65" s="15" customFormat="1" ht="10">
      <c r="B186" s="233"/>
      <c r="C186" s="234"/>
      <c r="D186" s="208" t="s">
        <v>272</v>
      </c>
      <c r="E186" s="235" t="s">
        <v>44</v>
      </c>
      <c r="F186" s="236" t="s">
        <v>8121</v>
      </c>
      <c r="G186" s="234"/>
      <c r="H186" s="237">
        <v>1.5</v>
      </c>
      <c r="I186" s="238"/>
      <c r="J186" s="234"/>
      <c r="K186" s="234"/>
      <c r="L186" s="239"/>
      <c r="M186" s="240"/>
      <c r="N186" s="241"/>
      <c r="O186" s="241"/>
      <c r="P186" s="241"/>
      <c r="Q186" s="241"/>
      <c r="R186" s="241"/>
      <c r="S186" s="241"/>
      <c r="T186" s="242"/>
      <c r="AT186" s="243" t="s">
        <v>272</v>
      </c>
      <c r="AU186" s="243" t="s">
        <v>91</v>
      </c>
      <c r="AV186" s="15" t="s">
        <v>91</v>
      </c>
      <c r="AW186" s="15" t="s">
        <v>38</v>
      </c>
      <c r="AX186" s="15" t="s">
        <v>82</v>
      </c>
      <c r="AY186" s="243" t="s">
        <v>262</v>
      </c>
    </row>
    <row r="187" spans="1:65" s="15" customFormat="1" ht="10">
      <c r="B187" s="233"/>
      <c r="C187" s="234"/>
      <c r="D187" s="208" t="s">
        <v>272</v>
      </c>
      <c r="E187" s="235" t="s">
        <v>44</v>
      </c>
      <c r="F187" s="236" t="s">
        <v>8115</v>
      </c>
      <c r="G187" s="234"/>
      <c r="H187" s="237">
        <v>11.983000000000001</v>
      </c>
      <c r="I187" s="238"/>
      <c r="J187" s="234"/>
      <c r="K187" s="234"/>
      <c r="L187" s="239"/>
      <c r="M187" s="240"/>
      <c r="N187" s="241"/>
      <c r="O187" s="241"/>
      <c r="P187" s="241"/>
      <c r="Q187" s="241"/>
      <c r="R187" s="241"/>
      <c r="S187" s="241"/>
      <c r="T187" s="242"/>
      <c r="AT187" s="243" t="s">
        <v>272</v>
      </c>
      <c r="AU187" s="243" t="s">
        <v>91</v>
      </c>
      <c r="AV187" s="15" t="s">
        <v>91</v>
      </c>
      <c r="AW187" s="15" t="s">
        <v>38</v>
      </c>
      <c r="AX187" s="15" t="s">
        <v>82</v>
      </c>
      <c r="AY187" s="243" t="s">
        <v>262</v>
      </c>
    </row>
    <row r="188" spans="1:65" s="15" customFormat="1" ht="10">
      <c r="B188" s="233"/>
      <c r="C188" s="234"/>
      <c r="D188" s="208" t="s">
        <v>272</v>
      </c>
      <c r="E188" s="235" t="s">
        <v>44</v>
      </c>
      <c r="F188" s="236" t="s">
        <v>8116</v>
      </c>
      <c r="G188" s="234"/>
      <c r="H188" s="237">
        <v>5.1840000000000002</v>
      </c>
      <c r="I188" s="238"/>
      <c r="J188" s="234"/>
      <c r="K188" s="234"/>
      <c r="L188" s="239"/>
      <c r="M188" s="240"/>
      <c r="N188" s="241"/>
      <c r="O188" s="241"/>
      <c r="P188" s="241"/>
      <c r="Q188" s="241"/>
      <c r="R188" s="241"/>
      <c r="S188" s="241"/>
      <c r="T188" s="242"/>
      <c r="AT188" s="243" t="s">
        <v>272</v>
      </c>
      <c r="AU188" s="243" t="s">
        <v>91</v>
      </c>
      <c r="AV188" s="15" t="s">
        <v>91</v>
      </c>
      <c r="AW188" s="15" t="s">
        <v>38</v>
      </c>
      <c r="AX188" s="15" t="s">
        <v>82</v>
      </c>
      <c r="AY188" s="243" t="s">
        <v>262</v>
      </c>
    </row>
    <row r="189" spans="1:65" s="15" customFormat="1" ht="10">
      <c r="B189" s="233"/>
      <c r="C189" s="234"/>
      <c r="D189" s="208" t="s">
        <v>272</v>
      </c>
      <c r="E189" s="235" t="s">
        <v>44</v>
      </c>
      <c r="F189" s="236" t="s">
        <v>8149</v>
      </c>
      <c r="G189" s="234"/>
      <c r="H189" s="237">
        <v>1.008</v>
      </c>
      <c r="I189" s="238"/>
      <c r="J189" s="234"/>
      <c r="K189" s="234"/>
      <c r="L189" s="239"/>
      <c r="M189" s="240"/>
      <c r="N189" s="241"/>
      <c r="O189" s="241"/>
      <c r="P189" s="241"/>
      <c r="Q189" s="241"/>
      <c r="R189" s="241"/>
      <c r="S189" s="241"/>
      <c r="T189" s="242"/>
      <c r="AT189" s="243" t="s">
        <v>272</v>
      </c>
      <c r="AU189" s="243" t="s">
        <v>91</v>
      </c>
      <c r="AV189" s="15" t="s">
        <v>91</v>
      </c>
      <c r="AW189" s="15" t="s">
        <v>38</v>
      </c>
      <c r="AX189" s="15" t="s">
        <v>82</v>
      </c>
      <c r="AY189" s="243" t="s">
        <v>262</v>
      </c>
    </row>
    <row r="190" spans="1:65" s="15" customFormat="1" ht="10">
      <c r="B190" s="233"/>
      <c r="C190" s="234"/>
      <c r="D190" s="208" t="s">
        <v>272</v>
      </c>
      <c r="E190" s="235" t="s">
        <v>44</v>
      </c>
      <c r="F190" s="236" t="s">
        <v>8150</v>
      </c>
      <c r="G190" s="234"/>
      <c r="H190" s="237">
        <v>2.2000000000000002</v>
      </c>
      <c r="I190" s="238"/>
      <c r="J190" s="234"/>
      <c r="K190" s="234"/>
      <c r="L190" s="239"/>
      <c r="M190" s="240"/>
      <c r="N190" s="241"/>
      <c r="O190" s="241"/>
      <c r="P190" s="241"/>
      <c r="Q190" s="241"/>
      <c r="R190" s="241"/>
      <c r="S190" s="241"/>
      <c r="T190" s="242"/>
      <c r="AT190" s="243" t="s">
        <v>272</v>
      </c>
      <c r="AU190" s="243" t="s">
        <v>91</v>
      </c>
      <c r="AV190" s="15" t="s">
        <v>91</v>
      </c>
      <c r="AW190" s="15" t="s">
        <v>38</v>
      </c>
      <c r="AX190" s="15" t="s">
        <v>82</v>
      </c>
      <c r="AY190" s="243" t="s">
        <v>262</v>
      </c>
    </row>
    <row r="191" spans="1:65" s="15" customFormat="1" ht="10">
      <c r="B191" s="233"/>
      <c r="C191" s="234"/>
      <c r="D191" s="208" t="s">
        <v>272</v>
      </c>
      <c r="E191" s="235" t="s">
        <v>44</v>
      </c>
      <c r="F191" s="236" t="s">
        <v>8151</v>
      </c>
      <c r="G191" s="234"/>
      <c r="H191" s="237">
        <v>1.4</v>
      </c>
      <c r="I191" s="238"/>
      <c r="J191" s="234"/>
      <c r="K191" s="234"/>
      <c r="L191" s="239"/>
      <c r="M191" s="240"/>
      <c r="N191" s="241"/>
      <c r="O191" s="241"/>
      <c r="P191" s="241"/>
      <c r="Q191" s="241"/>
      <c r="R191" s="241"/>
      <c r="S191" s="241"/>
      <c r="T191" s="242"/>
      <c r="AT191" s="243" t="s">
        <v>272</v>
      </c>
      <c r="AU191" s="243" t="s">
        <v>91</v>
      </c>
      <c r="AV191" s="15" t="s">
        <v>91</v>
      </c>
      <c r="AW191" s="15" t="s">
        <v>38</v>
      </c>
      <c r="AX191" s="15" t="s">
        <v>82</v>
      </c>
      <c r="AY191" s="243" t="s">
        <v>262</v>
      </c>
    </row>
    <row r="192" spans="1:65" s="15" customFormat="1" ht="10">
      <c r="B192" s="233"/>
      <c r="C192" s="234"/>
      <c r="D192" s="208" t="s">
        <v>272</v>
      </c>
      <c r="E192" s="235" t="s">
        <v>44</v>
      </c>
      <c r="F192" s="236" t="s">
        <v>8152</v>
      </c>
      <c r="G192" s="234"/>
      <c r="H192" s="237">
        <v>1.044</v>
      </c>
      <c r="I192" s="238"/>
      <c r="J192" s="234"/>
      <c r="K192" s="234"/>
      <c r="L192" s="239"/>
      <c r="M192" s="240"/>
      <c r="N192" s="241"/>
      <c r="O192" s="241"/>
      <c r="P192" s="241"/>
      <c r="Q192" s="241"/>
      <c r="R192" s="241"/>
      <c r="S192" s="241"/>
      <c r="T192" s="242"/>
      <c r="AT192" s="243" t="s">
        <v>272</v>
      </c>
      <c r="AU192" s="243" t="s">
        <v>91</v>
      </c>
      <c r="AV192" s="15" t="s">
        <v>91</v>
      </c>
      <c r="AW192" s="15" t="s">
        <v>38</v>
      </c>
      <c r="AX192" s="15" t="s">
        <v>82</v>
      </c>
      <c r="AY192" s="243" t="s">
        <v>262</v>
      </c>
    </row>
    <row r="193" spans="1:65" s="15" customFormat="1" ht="10">
      <c r="B193" s="233"/>
      <c r="C193" s="234"/>
      <c r="D193" s="208" t="s">
        <v>272</v>
      </c>
      <c r="E193" s="235" t="s">
        <v>44</v>
      </c>
      <c r="F193" s="236" t="s">
        <v>8153</v>
      </c>
      <c r="G193" s="234"/>
      <c r="H193" s="237">
        <v>1</v>
      </c>
      <c r="I193" s="238"/>
      <c r="J193" s="234"/>
      <c r="K193" s="234"/>
      <c r="L193" s="239"/>
      <c r="M193" s="240"/>
      <c r="N193" s="241"/>
      <c r="O193" s="241"/>
      <c r="P193" s="241"/>
      <c r="Q193" s="241"/>
      <c r="R193" s="241"/>
      <c r="S193" s="241"/>
      <c r="T193" s="242"/>
      <c r="AT193" s="243" t="s">
        <v>272</v>
      </c>
      <c r="AU193" s="243" t="s">
        <v>91</v>
      </c>
      <c r="AV193" s="15" t="s">
        <v>91</v>
      </c>
      <c r="AW193" s="15" t="s">
        <v>38</v>
      </c>
      <c r="AX193" s="15" t="s">
        <v>82</v>
      </c>
      <c r="AY193" s="243" t="s">
        <v>262</v>
      </c>
    </row>
    <row r="194" spans="1:65" s="15" customFormat="1" ht="10">
      <c r="B194" s="233"/>
      <c r="C194" s="234"/>
      <c r="D194" s="208" t="s">
        <v>272</v>
      </c>
      <c r="E194" s="235" t="s">
        <v>44</v>
      </c>
      <c r="F194" s="236" t="s">
        <v>8154</v>
      </c>
      <c r="G194" s="234"/>
      <c r="H194" s="237">
        <v>7.851</v>
      </c>
      <c r="I194" s="238"/>
      <c r="J194" s="234"/>
      <c r="K194" s="234"/>
      <c r="L194" s="239"/>
      <c r="M194" s="240"/>
      <c r="N194" s="241"/>
      <c r="O194" s="241"/>
      <c r="P194" s="241"/>
      <c r="Q194" s="241"/>
      <c r="R194" s="241"/>
      <c r="S194" s="241"/>
      <c r="T194" s="242"/>
      <c r="AT194" s="243" t="s">
        <v>272</v>
      </c>
      <c r="AU194" s="243" t="s">
        <v>91</v>
      </c>
      <c r="AV194" s="15" t="s">
        <v>91</v>
      </c>
      <c r="AW194" s="15" t="s">
        <v>38</v>
      </c>
      <c r="AX194" s="15" t="s">
        <v>82</v>
      </c>
      <c r="AY194" s="243" t="s">
        <v>262</v>
      </c>
    </row>
    <row r="195" spans="1:65" s="15" customFormat="1" ht="10">
      <c r="B195" s="233"/>
      <c r="C195" s="234"/>
      <c r="D195" s="208" t="s">
        <v>272</v>
      </c>
      <c r="E195" s="235" t="s">
        <v>44</v>
      </c>
      <c r="F195" s="236" t="s">
        <v>8155</v>
      </c>
      <c r="G195" s="234"/>
      <c r="H195" s="237">
        <v>3.2639999999999998</v>
      </c>
      <c r="I195" s="238"/>
      <c r="J195" s="234"/>
      <c r="K195" s="234"/>
      <c r="L195" s="239"/>
      <c r="M195" s="240"/>
      <c r="N195" s="241"/>
      <c r="O195" s="241"/>
      <c r="P195" s="241"/>
      <c r="Q195" s="241"/>
      <c r="R195" s="241"/>
      <c r="S195" s="241"/>
      <c r="T195" s="242"/>
      <c r="AT195" s="243" t="s">
        <v>272</v>
      </c>
      <c r="AU195" s="243" t="s">
        <v>91</v>
      </c>
      <c r="AV195" s="15" t="s">
        <v>91</v>
      </c>
      <c r="AW195" s="15" t="s">
        <v>38</v>
      </c>
      <c r="AX195" s="15" t="s">
        <v>82</v>
      </c>
      <c r="AY195" s="243" t="s">
        <v>262</v>
      </c>
    </row>
    <row r="196" spans="1:65" s="16" customFormat="1" ht="10">
      <c r="B196" s="244"/>
      <c r="C196" s="245"/>
      <c r="D196" s="208" t="s">
        <v>272</v>
      </c>
      <c r="E196" s="246" t="s">
        <v>44</v>
      </c>
      <c r="F196" s="247" t="s">
        <v>291</v>
      </c>
      <c r="G196" s="245"/>
      <c r="H196" s="248">
        <v>46.985999999999997</v>
      </c>
      <c r="I196" s="249"/>
      <c r="J196" s="245"/>
      <c r="K196" s="245"/>
      <c r="L196" s="250"/>
      <c r="M196" s="251"/>
      <c r="N196" s="252"/>
      <c r="O196" s="252"/>
      <c r="P196" s="252"/>
      <c r="Q196" s="252"/>
      <c r="R196" s="252"/>
      <c r="S196" s="252"/>
      <c r="T196" s="253"/>
      <c r="AT196" s="254" t="s">
        <v>272</v>
      </c>
      <c r="AU196" s="254" t="s">
        <v>91</v>
      </c>
      <c r="AV196" s="16" t="s">
        <v>104</v>
      </c>
      <c r="AW196" s="16" t="s">
        <v>38</v>
      </c>
      <c r="AX196" s="16" t="s">
        <v>89</v>
      </c>
      <c r="AY196" s="254" t="s">
        <v>262</v>
      </c>
    </row>
    <row r="197" spans="1:65" s="2" customFormat="1" ht="33" customHeight="1">
      <c r="A197" s="37"/>
      <c r="B197" s="38"/>
      <c r="C197" s="195" t="s">
        <v>8</v>
      </c>
      <c r="D197" s="195" t="s">
        <v>264</v>
      </c>
      <c r="E197" s="196" t="s">
        <v>6252</v>
      </c>
      <c r="F197" s="197" t="s">
        <v>6253</v>
      </c>
      <c r="G197" s="198" t="s">
        <v>267</v>
      </c>
      <c r="H197" s="199">
        <v>11.452</v>
      </c>
      <c r="I197" s="200"/>
      <c r="J197" s="201">
        <f>ROUND(I197*H197,2)</f>
        <v>0</v>
      </c>
      <c r="K197" s="197" t="s">
        <v>268</v>
      </c>
      <c r="L197" s="42"/>
      <c r="M197" s="202" t="s">
        <v>44</v>
      </c>
      <c r="N197" s="203" t="s">
        <v>53</v>
      </c>
      <c r="O197" s="67"/>
      <c r="P197" s="204">
        <f>O197*H197</f>
        <v>0</v>
      </c>
      <c r="Q197" s="204">
        <v>0</v>
      </c>
      <c r="R197" s="204">
        <f>Q197*H197</f>
        <v>0</v>
      </c>
      <c r="S197" s="204">
        <v>0</v>
      </c>
      <c r="T197" s="205">
        <f>S197*H197</f>
        <v>0</v>
      </c>
      <c r="U197" s="37"/>
      <c r="V197" s="37"/>
      <c r="W197" s="37"/>
      <c r="X197" s="37"/>
      <c r="Y197" s="37"/>
      <c r="Z197" s="37"/>
      <c r="AA197" s="37"/>
      <c r="AB197" s="37"/>
      <c r="AC197" s="37"/>
      <c r="AD197" s="37"/>
      <c r="AE197" s="37"/>
      <c r="AR197" s="206" t="s">
        <v>104</v>
      </c>
      <c r="AT197" s="206" t="s">
        <v>264</v>
      </c>
      <c r="AU197" s="206" t="s">
        <v>91</v>
      </c>
      <c r="AY197" s="19" t="s">
        <v>262</v>
      </c>
      <c r="BE197" s="207">
        <f>IF(N197="základní",J197,0)</f>
        <v>0</v>
      </c>
      <c r="BF197" s="207">
        <f>IF(N197="snížená",J197,0)</f>
        <v>0</v>
      </c>
      <c r="BG197" s="207">
        <f>IF(N197="zákl. přenesená",J197,0)</f>
        <v>0</v>
      </c>
      <c r="BH197" s="207">
        <f>IF(N197="sníž. přenesená",J197,0)</f>
        <v>0</v>
      </c>
      <c r="BI197" s="207">
        <f>IF(N197="nulová",J197,0)</f>
        <v>0</v>
      </c>
      <c r="BJ197" s="19" t="s">
        <v>89</v>
      </c>
      <c r="BK197" s="207">
        <f>ROUND(I197*H197,2)</f>
        <v>0</v>
      </c>
      <c r="BL197" s="19" t="s">
        <v>104</v>
      </c>
      <c r="BM197" s="206" t="s">
        <v>638</v>
      </c>
    </row>
    <row r="198" spans="1:65" s="2" customFormat="1" ht="54">
      <c r="A198" s="37"/>
      <c r="B198" s="38"/>
      <c r="C198" s="39"/>
      <c r="D198" s="208" t="s">
        <v>270</v>
      </c>
      <c r="E198" s="39"/>
      <c r="F198" s="209" t="s">
        <v>355</v>
      </c>
      <c r="G198" s="39"/>
      <c r="H198" s="39"/>
      <c r="I198" s="118"/>
      <c r="J198" s="39"/>
      <c r="K198" s="39"/>
      <c r="L198" s="42"/>
      <c r="M198" s="210"/>
      <c r="N198" s="211"/>
      <c r="O198" s="67"/>
      <c r="P198" s="67"/>
      <c r="Q198" s="67"/>
      <c r="R198" s="67"/>
      <c r="S198" s="67"/>
      <c r="T198" s="68"/>
      <c r="U198" s="37"/>
      <c r="V198" s="37"/>
      <c r="W198" s="37"/>
      <c r="X198" s="37"/>
      <c r="Y198" s="37"/>
      <c r="Z198" s="37"/>
      <c r="AA198" s="37"/>
      <c r="AB198" s="37"/>
      <c r="AC198" s="37"/>
      <c r="AD198" s="37"/>
      <c r="AE198" s="37"/>
      <c r="AT198" s="19" t="s">
        <v>270</v>
      </c>
      <c r="AU198" s="19" t="s">
        <v>91</v>
      </c>
    </row>
    <row r="199" spans="1:65" s="15" customFormat="1" ht="10">
      <c r="B199" s="233"/>
      <c r="C199" s="234"/>
      <c r="D199" s="208" t="s">
        <v>272</v>
      </c>
      <c r="E199" s="235" t="s">
        <v>44</v>
      </c>
      <c r="F199" s="236" t="s">
        <v>8117</v>
      </c>
      <c r="G199" s="234"/>
      <c r="H199" s="237">
        <v>1.728</v>
      </c>
      <c r="I199" s="238"/>
      <c r="J199" s="234"/>
      <c r="K199" s="234"/>
      <c r="L199" s="239"/>
      <c r="M199" s="240"/>
      <c r="N199" s="241"/>
      <c r="O199" s="241"/>
      <c r="P199" s="241"/>
      <c r="Q199" s="241"/>
      <c r="R199" s="241"/>
      <c r="S199" s="241"/>
      <c r="T199" s="242"/>
      <c r="AT199" s="243" t="s">
        <v>272</v>
      </c>
      <c r="AU199" s="243" t="s">
        <v>91</v>
      </c>
      <c r="AV199" s="15" t="s">
        <v>91</v>
      </c>
      <c r="AW199" s="15" t="s">
        <v>38</v>
      </c>
      <c r="AX199" s="15" t="s">
        <v>82</v>
      </c>
      <c r="AY199" s="243" t="s">
        <v>262</v>
      </c>
    </row>
    <row r="200" spans="1:65" s="15" customFormat="1" ht="10">
      <c r="B200" s="233"/>
      <c r="C200" s="234"/>
      <c r="D200" s="208" t="s">
        <v>272</v>
      </c>
      <c r="E200" s="235" t="s">
        <v>44</v>
      </c>
      <c r="F200" s="236" t="s">
        <v>8118</v>
      </c>
      <c r="G200" s="234"/>
      <c r="H200" s="237">
        <v>3.2</v>
      </c>
      <c r="I200" s="238"/>
      <c r="J200" s="234"/>
      <c r="K200" s="234"/>
      <c r="L200" s="239"/>
      <c r="M200" s="240"/>
      <c r="N200" s="241"/>
      <c r="O200" s="241"/>
      <c r="P200" s="241"/>
      <c r="Q200" s="241"/>
      <c r="R200" s="241"/>
      <c r="S200" s="241"/>
      <c r="T200" s="242"/>
      <c r="AT200" s="243" t="s">
        <v>272</v>
      </c>
      <c r="AU200" s="243" t="s">
        <v>91</v>
      </c>
      <c r="AV200" s="15" t="s">
        <v>91</v>
      </c>
      <c r="AW200" s="15" t="s">
        <v>38</v>
      </c>
      <c r="AX200" s="15" t="s">
        <v>82</v>
      </c>
      <c r="AY200" s="243" t="s">
        <v>262</v>
      </c>
    </row>
    <row r="201" spans="1:65" s="15" customFormat="1" ht="10">
      <c r="B201" s="233"/>
      <c r="C201" s="234"/>
      <c r="D201" s="208" t="s">
        <v>272</v>
      </c>
      <c r="E201" s="235" t="s">
        <v>44</v>
      </c>
      <c r="F201" s="236" t="s">
        <v>8119</v>
      </c>
      <c r="G201" s="234"/>
      <c r="H201" s="237">
        <v>1.9</v>
      </c>
      <c r="I201" s="238"/>
      <c r="J201" s="234"/>
      <c r="K201" s="234"/>
      <c r="L201" s="239"/>
      <c r="M201" s="240"/>
      <c r="N201" s="241"/>
      <c r="O201" s="241"/>
      <c r="P201" s="241"/>
      <c r="Q201" s="241"/>
      <c r="R201" s="241"/>
      <c r="S201" s="241"/>
      <c r="T201" s="242"/>
      <c r="AT201" s="243" t="s">
        <v>272</v>
      </c>
      <c r="AU201" s="243" t="s">
        <v>91</v>
      </c>
      <c r="AV201" s="15" t="s">
        <v>91</v>
      </c>
      <c r="AW201" s="15" t="s">
        <v>38</v>
      </c>
      <c r="AX201" s="15" t="s">
        <v>82</v>
      </c>
      <c r="AY201" s="243" t="s">
        <v>262</v>
      </c>
    </row>
    <row r="202" spans="1:65" s="15" customFormat="1" ht="10">
      <c r="B202" s="233"/>
      <c r="C202" s="234"/>
      <c r="D202" s="208" t="s">
        <v>272</v>
      </c>
      <c r="E202" s="235" t="s">
        <v>44</v>
      </c>
      <c r="F202" s="236" t="s">
        <v>8120</v>
      </c>
      <c r="G202" s="234"/>
      <c r="H202" s="237">
        <v>3.7240000000000002</v>
      </c>
      <c r="I202" s="238"/>
      <c r="J202" s="234"/>
      <c r="K202" s="234"/>
      <c r="L202" s="239"/>
      <c r="M202" s="240"/>
      <c r="N202" s="241"/>
      <c r="O202" s="241"/>
      <c r="P202" s="241"/>
      <c r="Q202" s="241"/>
      <c r="R202" s="241"/>
      <c r="S202" s="241"/>
      <c r="T202" s="242"/>
      <c r="AT202" s="243" t="s">
        <v>272</v>
      </c>
      <c r="AU202" s="243" t="s">
        <v>91</v>
      </c>
      <c r="AV202" s="15" t="s">
        <v>91</v>
      </c>
      <c r="AW202" s="15" t="s">
        <v>38</v>
      </c>
      <c r="AX202" s="15" t="s">
        <v>82</v>
      </c>
      <c r="AY202" s="243" t="s">
        <v>262</v>
      </c>
    </row>
    <row r="203" spans="1:65" s="15" customFormat="1" ht="10">
      <c r="B203" s="233"/>
      <c r="C203" s="234"/>
      <c r="D203" s="208" t="s">
        <v>272</v>
      </c>
      <c r="E203" s="235" t="s">
        <v>44</v>
      </c>
      <c r="F203" s="236" t="s">
        <v>8121</v>
      </c>
      <c r="G203" s="234"/>
      <c r="H203" s="237">
        <v>1.5</v>
      </c>
      <c r="I203" s="238"/>
      <c r="J203" s="234"/>
      <c r="K203" s="234"/>
      <c r="L203" s="239"/>
      <c r="M203" s="240"/>
      <c r="N203" s="241"/>
      <c r="O203" s="241"/>
      <c r="P203" s="241"/>
      <c r="Q203" s="241"/>
      <c r="R203" s="241"/>
      <c r="S203" s="241"/>
      <c r="T203" s="242"/>
      <c r="AT203" s="243" t="s">
        <v>272</v>
      </c>
      <c r="AU203" s="243" t="s">
        <v>91</v>
      </c>
      <c r="AV203" s="15" t="s">
        <v>91</v>
      </c>
      <c r="AW203" s="15" t="s">
        <v>38</v>
      </c>
      <c r="AX203" s="15" t="s">
        <v>82</v>
      </c>
      <c r="AY203" s="243" t="s">
        <v>262</v>
      </c>
    </row>
    <row r="204" spans="1:65" s="15" customFormat="1" ht="10">
      <c r="B204" s="233"/>
      <c r="C204" s="234"/>
      <c r="D204" s="208" t="s">
        <v>272</v>
      </c>
      <c r="E204" s="235" t="s">
        <v>44</v>
      </c>
      <c r="F204" s="236" t="s">
        <v>8115</v>
      </c>
      <c r="G204" s="234"/>
      <c r="H204" s="237">
        <v>11.983000000000001</v>
      </c>
      <c r="I204" s="238"/>
      <c r="J204" s="234"/>
      <c r="K204" s="234"/>
      <c r="L204" s="239"/>
      <c r="M204" s="240"/>
      <c r="N204" s="241"/>
      <c r="O204" s="241"/>
      <c r="P204" s="241"/>
      <c r="Q204" s="241"/>
      <c r="R204" s="241"/>
      <c r="S204" s="241"/>
      <c r="T204" s="242"/>
      <c r="AT204" s="243" t="s">
        <v>272</v>
      </c>
      <c r="AU204" s="243" t="s">
        <v>91</v>
      </c>
      <c r="AV204" s="15" t="s">
        <v>91</v>
      </c>
      <c r="AW204" s="15" t="s">
        <v>38</v>
      </c>
      <c r="AX204" s="15" t="s">
        <v>82</v>
      </c>
      <c r="AY204" s="243" t="s">
        <v>262</v>
      </c>
    </row>
    <row r="205" spans="1:65" s="15" customFormat="1" ht="10">
      <c r="B205" s="233"/>
      <c r="C205" s="234"/>
      <c r="D205" s="208" t="s">
        <v>272</v>
      </c>
      <c r="E205" s="235" t="s">
        <v>44</v>
      </c>
      <c r="F205" s="236" t="s">
        <v>8116</v>
      </c>
      <c r="G205" s="234"/>
      <c r="H205" s="237">
        <v>5.1840000000000002</v>
      </c>
      <c r="I205" s="238"/>
      <c r="J205" s="234"/>
      <c r="K205" s="234"/>
      <c r="L205" s="239"/>
      <c r="M205" s="240"/>
      <c r="N205" s="241"/>
      <c r="O205" s="241"/>
      <c r="P205" s="241"/>
      <c r="Q205" s="241"/>
      <c r="R205" s="241"/>
      <c r="S205" s="241"/>
      <c r="T205" s="242"/>
      <c r="AT205" s="243" t="s">
        <v>272</v>
      </c>
      <c r="AU205" s="243" t="s">
        <v>91</v>
      </c>
      <c r="AV205" s="15" t="s">
        <v>91</v>
      </c>
      <c r="AW205" s="15" t="s">
        <v>38</v>
      </c>
      <c r="AX205" s="15" t="s">
        <v>82</v>
      </c>
      <c r="AY205" s="243" t="s">
        <v>262</v>
      </c>
    </row>
    <row r="206" spans="1:65" s="15" customFormat="1" ht="10">
      <c r="B206" s="233"/>
      <c r="C206" s="234"/>
      <c r="D206" s="208" t="s">
        <v>272</v>
      </c>
      <c r="E206" s="235" t="s">
        <v>44</v>
      </c>
      <c r="F206" s="236" t="s">
        <v>8156</v>
      </c>
      <c r="G206" s="234"/>
      <c r="H206" s="237">
        <v>-1.008</v>
      </c>
      <c r="I206" s="238"/>
      <c r="J206" s="234"/>
      <c r="K206" s="234"/>
      <c r="L206" s="239"/>
      <c r="M206" s="240"/>
      <c r="N206" s="241"/>
      <c r="O206" s="241"/>
      <c r="P206" s="241"/>
      <c r="Q206" s="241"/>
      <c r="R206" s="241"/>
      <c r="S206" s="241"/>
      <c r="T206" s="242"/>
      <c r="AT206" s="243" t="s">
        <v>272</v>
      </c>
      <c r="AU206" s="243" t="s">
        <v>91</v>
      </c>
      <c r="AV206" s="15" t="s">
        <v>91</v>
      </c>
      <c r="AW206" s="15" t="s">
        <v>38</v>
      </c>
      <c r="AX206" s="15" t="s">
        <v>82</v>
      </c>
      <c r="AY206" s="243" t="s">
        <v>262</v>
      </c>
    </row>
    <row r="207" spans="1:65" s="15" customFormat="1" ht="10">
      <c r="B207" s="233"/>
      <c r="C207" s="234"/>
      <c r="D207" s="208" t="s">
        <v>272</v>
      </c>
      <c r="E207" s="235" t="s">
        <v>44</v>
      </c>
      <c r="F207" s="236" t="s">
        <v>8157</v>
      </c>
      <c r="G207" s="234"/>
      <c r="H207" s="237">
        <v>-2.2000000000000002</v>
      </c>
      <c r="I207" s="238"/>
      <c r="J207" s="234"/>
      <c r="K207" s="234"/>
      <c r="L207" s="239"/>
      <c r="M207" s="240"/>
      <c r="N207" s="241"/>
      <c r="O207" s="241"/>
      <c r="P207" s="241"/>
      <c r="Q207" s="241"/>
      <c r="R207" s="241"/>
      <c r="S207" s="241"/>
      <c r="T207" s="242"/>
      <c r="AT207" s="243" t="s">
        <v>272</v>
      </c>
      <c r="AU207" s="243" t="s">
        <v>91</v>
      </c>
      <c r="AV207" s="15" t="s">
        <v>91</v>
      </c>
      <c r="AW207" s="15" t="s">
        <v>38</v>
      </c>
      <c r="AX207" s="15" t="s">
        <v>82</v>
      </c>
      <c r="AY207" s="243" t="s">
        <v>262</v>
      </c>
    </row>
    <row r="208" spans="1:65" s="15" customFormat="1" ht="10">
      <c r="B208" s="233"/>
      <c r="C208" s="234"/>
      <c r="D208" s="208" t="s">
        <v>272</v>
      </c>
      <c r="E208" s="235" t="s">
        <v>44</v>
      </c>
      <c r="F208" s="236" t="s">
        <v>8158</v>
      </c>
      <c r="G208" s="234"/>
      <c r="H208" s="237">
        <v>-1.4</v>
      </c>
      <c r="I208" s="238"/>
      <c r="J208" s="234"/>
      <c r="K208" s="234"/>
      <c r="L208" s="239"/>
      <c r="M208" s="240"/>
      <c r="N208" s="241"/>
      <c r="O208" s="241"/>
      <c r="P208" s="241"/>
      <c r="Q208" s="241"/>
      <c r="R208" s="241"/>
      <c r="S208" s="241"/>
      <c r="T208" s="242"/>
      <c r="AT208" s="243" t="s">
        <v>272</v>
      </c>
      <c r="AU208" s="243" t="s">
        <v>91</v>
      </c>
      <c r="AV208" s="15" t="s">
        <v>91</v>
      </c>
      <c r="AW208" s="15" t="s">
        <v>38</v>
      </c>
      <c r="AX208" s="15" t="s">
        <v>82</v>
      </c>
      <c r="AY208" s="243" t="s">
        <v>262</v>
      </c>
    </row>
    <row r="209" spans="1:65" s="15" customFormat="1" ht="10">
      <c r="B209" s="233"/>
      <c r="C209" s="234"/>
      <c r="D209" s="208" t="s">
        <v>272</v>
      </c>
      <c r="E209" s="235" t="s">
        <v>44</v>
      </c>
      <c r="F209" s="236" t="s">
        <v>8159</v>
      </c>
      <c r="G209" s="234"/>
      <c r="H209" s="237">
        <v>-1.044</v>
      </c>
      <c r="I209" s="238"/>
      <c r="J209" s="234"/>
      <c r="K209" s="234"/>
      <c r="L209" s="239"/>
      <c r="M209" s="240"/>
      <c r="N209" s="241"/>
      <c r="O209" s="241"/>
      <c r="P209" s="241"/>
      <c r="Q209" s="241"/>
      <c r="R209" s="241"/>
      <c r="S209" s="241"/>
      <c r="T209" s="242"/>
      <c r="AT209" s="243" t="s">
        <v>272</v>
      </c>
      <c r="AU209" s="243" t="s">
        <v>91</v>
      </c>
      <c r="AV209" s="15" t="s">
        <v>91</v>
      </c>
      <c r="AW209" s="15" t="s">
        <v>38</v>
      </c>
      <c r="AX209" s="15" t="s">
        <v>82</v>
      </c>
      <c r="AY209" s="243" t="s">
        <v>262</v>
      </c>
    </row>
    <row r="210" spans="1:65" s="15" customFormat="1" ht="10">
      <c r="B210" s="233"/>
      <c r="C210" s="234"/>
      <c r="D210" s="208" t="s">
        <v>272</v>
      </c>
      <c r="E210" s="235" t="s">
        <v>44</v>
      </c>
      <c r="F210" s="236" t="s">
        <v>8160</v>
      </c>
      <c r="G210" s="234"/>
      <c r="H210" s="237">
        <v>-1</v>
      </c>
      <c r="I210" s="238"/>
      <c r="J210" s="234"/>
      <c r="K210" s="234"/>
      <c r="L210" s="239"/>
      <c r="M210" s="240"/>
      <c r="N210" s="241"/>
      <c r="O210" s="241"/>
      <c r="P210" s="241"/>
      <c r="Q210" s="241"/>
      <c r="R210" s="241"/>
      <c r="S210" s="241"/>
      <c r="T210" s="242"/>
      <c r="AT210" s="243" t="s">
        <v>272</v>
      </c>
      <c r="AU210" s="243" t="s">
        <v>91</v>
      </c>
      <c r="AV210" s="15" t="s">
        <v>91</v>
      </c>
      <c r="AW210" s="15" t="s">
        <v>38</v>
      </c>
      <c r="AX210" s="15" t="s">
        <v>82</v>
      </c>
      <c r="AY210" s="243" t="s">
        <v>262</v>
      </c>
    </row>
    <row r="211" spans="1:65" s="15" customFormat="1" ht="10">
      <c r="B211" s="233"/>
      <c r="C211" s="234"/>
      <c r="D211" s="208" t="s">
        <v>272</v>
      </c>
      <c r="E211" s="235" t="s">
        <v>44</v>
      </c>
      <c r="F211" s="236" t="s">
        <v>8161</v>
      </c>
      <c r="G211" s="234"/>
      <c r="H211" s="237">
        <v>-7.851</v>
      </c>
      <c r="I211" s="238"/>
      <c r="J211" s="234"/>
      <c r="K211" s="234"/>
      <c r="L211" s="239"/>
      <c r="M211" s="240"/>
      <c r="N211" s="241"/>
      <c r="O211" s="241"/>
      <c r="P211" s="241"/>
      <c r="Q211" s="241"/>
      <c r="R211" s="241"/>
      <c r="S211" s="241"/>
      <c r="T211" s="242"/>
      <c r="AT211" s="243" t="s">
        <v>272</v>
      </c>
      <c r="AU211" s="243" t="s">
        <v>91</v>
      </c>
      <c r="AV211" s="15" t="s">
        <v>91</v>
      </c>
      <c r="AW211" s="15" t="s">
        <v>38</v>
      </c>
      <c r="AX211" s="15" t="s">
        <v>82</v>
      </c>
      <c r="AY211" s="243" t="s">
        <v>262</v>
      </c>
    </row>
    <row r="212" spans="1:65" s="15" customFormat="1" ht="10">
      <c r="B212" s="233"/>
      <c r="C212" s="234"/>
      <c r="D212" s="208" t="s">
        <v>272</v>
      </c>
      <c r="E212" s="235" t="s">
        <v>44</v>
      </c>
      <c r="F212" s="236" t="s">
        <v>8162</v>
      </c>
      <c r="G212" s="234"/>
      <c r="H212" s="237">
        <v>-3.2639999999999998</v>
      </c>
      <c r="I212" s="238"/>
      <c r="J212" s="234"/>
      <c r="K212" s="234"/>
      <c r="L212" s="239"/>
      <c r="M212" s="240"/>
      <c r="N212" s="241"/>
      <c r="O212" s="241"/>
      <c r="P212" s="241"/>
      <c r="Q212" s="241"/>
      <c r="R212" s="241"/>
      <c r="S212" s="241"/>
      <c r="T212" s="242"/>
      <c r="AT212" s="243" t="s">
        <v>272</v>
      </c>
      <c r="AU212" s="243" t="s">
        <v>91</v>
      </c>
      <c r="AV212" s="15" t="s">
        <v>91</v>
      </c>
      <c r="AW212" s="15" t="s">
        <v>38</v>
      </c>
      <c r="AX212" s="15" t="s">
        <v>82</v>
      </c>
      <c r="AY212" s="243" t="s">
        <v>262</v>
      </c>
    </row>
    <row r="213" spans="1:65" s="16" customFormat="1" ht="10">
      <c r="B213" s="244"/>
      <c r="C213" s="245"/>
      <c r="D213" s="208" t="s">
        <v>272</v>
      </c>
      <c r="E213" s="246" t="s">
        <v>44</v>
      </c>
      <c r="F213" s="247" t="s">
        <v>291</v>
      </c>
      <c r="G213" s="245"/>
      <c r="H213" s="248">
        <v>11.452000000000005</v>
      </c>
      <c r="I213" s="249"/>
      <c r="J213" s="245"/>
      <c r="K213" s="245"/>
      <c r="L213" s="250"/>
      <c r="M213" s="251"/>
      <c r="N213" s="252"/>
      <c r="O213" s="252"/>
      <c r="P213" s="252"/>
      <c r="Q213" s="252"/>
      <c r="R213" s="252"/>
      <c r="S213" s="252"/>
      <c r="T213" s="253"/>
      <c r="AT213" s="254" t="s">
        <v>272</v>
      </c>
      <c r="AU213" s="254" t="s">
        <v>91</v>
      </c>
      <c r="AV213" s="16" t="s">
        <v>104</v>
      </c>
      <c r="AW213" s="16" t="s">
        <v>38</v>
      </c>
      <c r="AX213" s="16" t="s">
        <v>89</v>
      </c>
      <c r="AY213" s="254" t="s">
        <v>262</v>
      </c>
    </row>
    <row r="214" spans="1:65" s="2" customFormat="1" ht="33" customHeight="1">
      <c r="A214" s="37"/>
      <c r="B214" s="38"/>
      <c r="C214" s="195" t="s">
        <v>442</v>
      </c>
      <c r="D214" s="195" t="s">
        <v>264</v>
      </c>
      <c r="E214" s="196" t="s">
        <v>6254</v>
      </c>
      <c r="F214" s="197" t="s">
        <v>6255</v>
      </c>
      <c r="G214" s="198" t="s">
        <v>267</v>
      </c>
      <c r="H214" s="199">
        <v>11.452</v>
      </c>
      <c r="I214" s="200"/>
      <c r="J214" s="201">
        <f>ROUND(I214*H214,2)</f>
        <v>0</v>
      </c>
      <c r="K214" s="197" t="s">
        <v>268</v>
      </c>
      <c r="L214" s="42"/>
      <c r="M214" s="202" t="s">
        <v>44</v>
      </c>
      <c r="N214" s="203" t="s">
        <v>53</v>
      </c>
      <c r="O214" s="67"/>
      <c r="P214" s="204">
        <f>O214*H214</f>
        <v>0</v>
      </c>
      <c r="Q214" s="204">
        <v>0</v>
      </c>
      <c r="R214" s="204">
        <f>Q214*H214</f>
        <v>0</v>
      </c>
      <c r="S214" s="204">
        <v>0</v>
      </c>
      <c r="T214" s="205">
        <f>S214*H214</f>
        <v>0</v>
      </c>
      <c r="U214" s="37"/>
      <c r="V214" s="37"/>
      <c r="W214" s="37"/>
      <c r="X214" s="37"/>
      <c r="Y214" s="37"/>
      <c r="Z214" s="37"/>
      <c r="AA214" s="37"/>
      <c r="AB214" s="37"/>
      <c r="AC214" s="37"/>
      <c r="AD214" s="37"/>
      <c r="AE214" s="37"/>
      <c r="AR214" s="206" t="s">
        <v>104</v>
      </c>
      <c r="AT214" s="206" t="s">
        <v>264</v>
      </c>
      <c r="AU214" s="206" t="s">
        <v>91</v>
      </c>
      <c r="AY214" s="19" t="s">
        <v>262</v>
      </c>
      <c r="BE214" s="207">
        <f>IF(N214="základní",J214,0)</f>
        <v>0</v>
      </c>
      <c r="BF214" s="207">
        <f>IF(N214="snížená",J214,0)</f>
        <v>0</v>
      </c>
      <c r="BG214" s="207">
        <f>IF(N214="zákl. přenesená",J214,0)</f>
        <v>0</v>
      </c>
      <c r="BH214" s="207">
        <f>IF(N214="sníž. přenesená",J214,0)</f>
        <v>0</v>
      </c>
      <c r="BI214" s="207">
        <f>IF(N214="nulová",J214,0)</f>
        <v>0</v>
      </c>
      <c r="BJ214" s="19" t="s">
        <v>89</v>
      </c>
      <c r="BK214" s="207">
        <f>ROUND(I214*H214,2)</f>
        <v>0</v>
      </c>
      <c r="BL214" s="19" t="s">
        <v>104</v>
      </c>
      <c r="BM214" s="206" t="s">
        <v>657</v>
      </c>
    </row>
    <row r="215" spans="1:65" s="2" customFormat="1" ht="54">
      <c r="A215" s="37"/>
      <c r="B215" s="38"/>
      <c r="C215" s="39"/>
      <c r="D215" s="208" t="s">
        <v>270</v>
      </c>
      <c r="E215" s="39"/>
      <c r="F215" s="209" t="s">
        <v>355</v>
      </c>
      <c r="G215" s="39"/>
      <c r="H215" s="39"/>
      <c r="I215" s="118"/>
      <c r="J215" s="39"/>
      <c r="K215" s="39"/>
      <c r="L215" s="42"/>
      <c r="M215" s="210"/>
      <c r="N215" s="211"/>
      <c r="O215" s="67"/>
      <c r="P215" s="67"/>
      <c r="Q215" s="67"/>
      <c r="R215" s="67"/>
      <c r="S215" s="67"/>
      <c r="T215" s="68"/>
      <c r="U215" s="37"/>
      <c r="V215" s="37"/>
      <c r="W215" s="37"/>
      <c r="X215" s="37"/>
      <c r="Y215" s="37"/>
      <c r="Z215" s="37"/>
      <c r="AA215" s="37"/>
      <c r="AB215" s="37"/>
      <c r="AC215" s="37"/>
      <c r="AD215" s="37"/>
      <c r="AE215" s="37"/>
      <c r="AT215" s="19" t="s">
        <v>270</v>
      </c>
      <c r="AU215" s="19" t="s">
        <v>91</v>
      </c>
    </row>
    <row r="216" spans="1:65" s="15" customFormat="1" ht="10">
      <c r="B216" s="233"/>
      <c r="C216" s="234"/>
      <c r="D216" s="208" t="s">
        <v>272</v>
      </c>
      <c r="E216" s="235" t="s">
        <v>44</v>
      </c>
      <c r="F216" s="236" t="s">
        <v>8117</v>
      </c>
      <c r="G216" s="234"/>
      <c r="H216" s="237">
        <v>1.728</v>
      </c>
      <c r="I216" s="238"/>
      <c r="J216" s="234"/>
      <c r="K216" s="234"/>
      <c r="L216" s="239"/>
      <c r="M216" s="240"/>
      <c r="N216" s="241"/>
      <c r="O216" s="241"/>
      <c r="P216" s="241"/>
      <c r="Q216" s="241"/>
      <c r="R216" s="241"/>
      <c r="S216" s="241"/>
      <c r="T216" s="242"/>
      <c r="AT216" s="243" t="s">
        <v>272</v>
      </c>
      <c r="AU216" s="243" t="s">
        <v>91</v>
      </c>
      <c r="AV216" s="15" t="s">
        <v>91</v>
      </c>
      <c r="AW216" s="15" t="s">
        <v>38</v>
      </c>
      <c r="AX216" s="15" t="s">
        <v>82</v>
      </c>
      <c r="AY216" s="243" t="s">
        <v>262</v>
      </c>
    </row>
    <row r="217" spans="1:65" s="15" customFormat="1" ht="10">
      <c r="B217" s="233"/>
      <c r="C217" s="234"/>
      <c r="D217" s="208" t="s">
        <v>272</v>
      </c>
      <c r="E217" s="235" t="s">
        <v>44</v>
      </c>
      <c r="F217" s="236" t="s">
        <v>8118</v>
      </c>
      <c r="G217" s="234"/>
      <c r="H217" s="237">
        <v>3.2</v>
      </c>
      <c r="I217" s="238"/>
      <c r="J217" s="234"/>
      <c r="K217" s="234"/>
      <c r="L217" s="239"/>
      <c r="M217" s="240"/>
      <c r="N217" s="241"/>
      <c r="O217" s="241"/>
      <c r="P217" s="241"/>
      <c r="Q217" s="241"/>
      <c r="R217" s="241"/>
      <c r="S217" s="241"/>
      <c r="T217" s="242"/>
      <c r="AT217" s="243" t="s">
        <v>272</v>
      </c>
      <c r="AU217" s="243" t="s">
        <v>91</v>
      </c>
      <c r="AV217" s="15" t="s">
        <v>91</v>
      </c>
      <c r="AW217" s="15" t="s">
        <v>38</v>
      </c>
      <c r="AX217" s="15" t="s">
        <v>82</v>
      </c>
      <c r="AY217" s="243" t="s">
        <v>262</v>
      </c>
    </row>
    <row r="218" spans="1:65" s="15" customFormat="1" ht="10">
      <c r="B218" s="233"/>
      <c r="C218" s="234"/>
      <c r="D218" s="208" t="s">
        <v>272</v>
      </c>
      <c r="E218" s="235" t="s">
        <v>44</v>
      </c>
      <c r="F218" s="236" t="s">
        <v>8119</v>
      </c>
      <c r="G218" s="234"/>
      <c r="H218" s="237">
        <v>1.9</v>
      </c>
      <c r="I218" s="238"/>
      <c r="J218" s="234"/>
      <c r="K218" s="234"/>
      <c r="L218" s="239"/>
      <c r="M218" s="240"/>
      <c r="N218" s="241"/>
      <c r="O218" s="241"/>
      <c r="P218" s="241"/>
      <c r="Q218" s="241"/>
      <c r="R218" s="241"/>
      <c r="S218" s="241"/>
      <c r="T218" s="242"/>
      <c r="AT218" s="243" t="s">
        <v>272</v>
      </c>
      <c r="AU218" s="243" t="s">
        <v>91</v>
      </c>
      <c r="AV218" s="15" t="s">
        <v>91</v>
      </c>
      <c r="AW218" s="15" t="s">
        <v>38</v>
      </c>
      <c r="AX218" s="15" t="s">
        <v>82</v>
      </c>
      <c r="AY218" s="243" t="s">
        <v>262</v>
      </c>
    </row>
    <row r="219" spans="1:65" s="15" customFormat="1" ht="10">
      <c r="B219" s="233"/>
      <c r="C219" s="234"/>
      <c r="D219" s="208" t="s">
        <v>272</v>
      </c>
      <c r="E219" s="235" t="s">
        <v>44</v>
      </c>
      <c r="F219" s="236" t="s">
        <v>8120</v>
      </c>
      <c r="G219" s="234"/>
      <c r="H219" s="237">
        <v>3.7240000000000002</v>
      </c>
      <c r="I219" s="238"/>
      <c r="J219" s="234"/>
      <c r="K219" s="234"/>
      <c r="L219" s="239"/>
      <c r="M219" s="240"/>
      <c r="N219" s="241"/>
      <c r="O219" s="241"/>
      <c r="P219" s="241"/>
      <c r="Q219" s="241"/>
      <c r="R219" s="241"/>
      <c r="S219" s="241"/>
      <c r="T219" s="242"/>
      <c r="AT219" s="243" t="s">
        <v>272</v>
      </c>
      <c r="AU219" s="243" t="s">
        <v>91</v>
      </c>
      <c r="AV219" s="15" t="s">
        <v>91</v>
      </c>
      <c r="AW219" s="15" t="s">
        <v>38</v>
      </c>
      <c r="AX219" s="15" t="s">
        <v>82</v>
      </c>
      <c r="AY219" s="243" t="s">
        <v>262</v>
      </c>
    </row>
    <row r="220" spans="1:65" s="15" customFormat="1" ht="10">
      <c r="B220" s="233"/>
      <c r="C220" s="234"/>
      <c r="D220" s="208" t="s">
        <v>272</v>
      </c>
      <c r="E220" s="235" t="s">
        <v>44</v>
      </c>
      <c r="F220" s="236" t="s">
        <v>8121</v>
      </c>
      <c r="G220" s="234"/>
      <c r="H220" s="237">
        <v>1.5</v>
      </c>
      <c r="I220" s="238"/>
      <c r="J220" s="234"/>
      <c r="K220" s="234"/>
      <c r="L220" s="239"/>
      <c r="M220" s="240"/>
      <c r="N220" s="241"/>
      <c r="O220" s="241"/>
      <c r="P220" s="241"/>
      <c r="Q220" s="241"/>
      <c r="R220" s="241"/>
      <c r="S220" s="241"/>
      <c r="T220" s="242"/>
      <c r="AT220" s="243" t="s">
        <v>272</v>
      </c>
      <c r="AU220" s="243" t="s">
        <v>91</v>
      </c>
      <c r="AV220" s="15" t="s">
        <v>91</v>
      </c>
      <c r="AW220" s="15" t="s">
        <v>38</v>
      </c>
      <c r="AX220" s="15" t="s">
        <v>82</v>
      </c>
      <c r="AY220" s="243" t="s">
        <v>262</v>
      </c>
    </row>
    <row r="221" spans="1:65" s="15" customFormat="1" ht="10">
      <c r="B221" s="233"/>
      <c r="C221" s="234"/>
      <c r="D221" s="208" t="s">
        <v>272</v>
      </c>
      <c r="E221" s="235" t="s">
        <v>44</v>
      </c>
      <c r="F221" s="236" t="s">
        <v>8115</v>
      </c>
      <c r="G221" s="234"/>
      <c r="H221" s="237">
        <v>11.983000000000001</v>
      </c>
      <c r="I221" s="238"/>
      <c r="J221" s="234"/>
      <c r="K221" s="234"/>
      <c r="L221" s="239"/>
      <c r="M221" s="240"/>
      <c r="N221" s="241"/>
      <c r="O221" s="241"/>
      <c r="P221" s="241"/>
      <c r="Q221" s="241"/>
      <c r="R221" s="241"/>
      <c r="S221" s="241"/>
      <c r="T221" s="242"/>
      <c r="AT221" s="243" t="s">
        <v>272</v>
      </c>
      <c r="AU221" s="243" t="s">
        <v>91</v>
      </c>
      <c r="AV221" s="15" t="s">
        <v>91</v>
      </c>
      <c r="AW221" s="15" t="s">
        <v>38</v>
      </c>
      <c r="AX221" s="15" t="s">
        <v>82</v>
      </c>
      <c r="AY221" s="243" t="s">
        <v>262</v>
      </c>
    </row>
    <row r="222" spans="1:65" s="15" customFormat="1" ht="10">
      <c r="B222" s="233"/>
      <c r="C222" s="234"/>
      <c r="D222" s="208" t="s">
        <v>272</v>
      </c>
      <c r="E222" s="235" t="s">
        <v>44</v>
      </c>
      <c r="F222" s="236" t="s">
        <v>8116</v>
      </c>
      <c r="G222" s="234"/>
      <c r="H222" s="237">
        <v>5.1840000000000002</v>
      </c>
      <c r="I222" s="238"/>
      <c r="J222" s="234"/>
      <c r="K222" s="234"/>
      <c r="L222" s="239"/>
      <c r="M222" s="240"/>
      <c r="N222" s="241"/>
      <c r="O222" s="241"/>
      <c r="P222" s="241"/>
      <c r="Q222" s="241"/>
      <c r="R222" s="241"/>
      <c r="S222" s="241"/>
      <c r="T222" s="242"/>
      <c r="AT222" s="243" t="s">
        <v>272</v>
      </c>
      <c r="AU222" s="243" t="s">
        <v>91</v>
      </c>
      <c r="AV222" s="15" t="s">
        <v>91</v>
      </c>
      <c r="AW222" s="15" t="s">
        <v>38</v>
      </c>
      <c r="AX222" s="15" t="s">
        <v>82</v>
      </c>
      <c r="AY222" s="243" t="s">
        <v>262</v>
      </c>
    </row>
    <row r="223" spans="1:65" s="15" customFormat="1" ht="10">
      <c r="B223" s="233"/>
      <c r="C223" s="234"/>
      <c r="D223" s="208" t="s">
        <v>272</v>
      </c>
      <c r="E223" s="235" t="s">
        <v>44</v>
      </c>
      <c r="F223" s="236" t="s">
        <v>8156</v>
      </c>
      <c r="G223" s="234"/>
      <c r="H223" s="237">
        <v>-1.008</v>
      </c>
      <c r="I223" s="238"/>
      <c r="J223" s="234"/>
      <c r="K223" s="234"/>
      <c r="L223" s="239"/>
      <c r="M223" s="240"/>
      <c r="N223" s="241"/>
      <c r="O223" s="241"/>
      <c r="P223" s="241"/>
      <c r="Q223" s="241"/>
      <c r="R223" s="241"/>
      <c r="S223" s="241"/>
      <c r="T223" s="242"/>
      <c r="AT223" s="243" t="s">
        <v>272</v>
      </c>
      <c r="AU223" s="243" t="s">
        <v>91</v>
      </c>
      <c r="AV223" s="15" t="s">
        <v>91</v>
      </c>
      <c r="AW223" s="15" t="s">
        <v>38</v>
      </c>
      <c r="AX223" s="15" t="s">
        <v>82</v>
      </c>
      <c r="AY223" s="243" t="s">
        <v>262</v>
      </c>
    </row>
    <row r="224" spans="1:65" s="15" customFormat="1" ht="10">
      <c r="B224" s="233"/>
      <c r="C224" s="234"/>
      <c r="D224" s="208" t="s">
        <v>272</v>
      </c>
      <c r="E224" s="235" t="s">
        <v>44</v>
      </c>
      <c r="F224" s="236" t="s">
        <v>8157</v>
      </c>
      <c r="G224" s="234"/>
      <c r="H224" s="237">
        <v>-2.2000000000000002</v>
      </c>
      <c r="I224" s="238"/>
      <c r="J224" s="234"/>
      <c r="K224" s="234"/>
      <c r="L224" s="239"/>
      <c r="M224" s="240"/>
      <c r="N224" s="241"/>
      <c r="O224" s="241"/>
      <c r="P224" s="241"/>
      <c r="Q224" s="241"/>
      <c r="R224" s="241"/>
      <c r="S224" s="241"/>
      <c r="T224" s="242"/>
      <c r="AT224" s="243" t="s">
        <v>272</v>
      </c>
      <c r="AU224" s="243" t="s">
        <v>91</v>
      </c>
      <c r="AV224" s="15" t="s">
        <v>91</v>
      </c>
      <c r="AW224" s="15" t="s">
        <v>38</v>
      </c>
      <c r="AX224" s="15" t="s">
        <v>82</v>
      </c>
      <c r="AY224" s="243" t="s">
        <v>262</v>
      </c>
    </row>
    <row r="225" spans="1:65" s="15" customFormat="1" ht="10">
      <c r="B225" s="233"/>
      <c r="C225" s="234"/>
      <c r="D225" s="208" t="s">
        <v>272</v>
      </c>
      <c r="E225" s="235" t="s">
        <v>44</v>
      </c>
      <c r="F225" s="236" t="s">
        <v>8158</v>
      </c>
      <c r="G225" s="234"/>
      <c r="H225" s="237">
        <v>-1.4</v>
      </c>
      <c r="I225" s="238"/>
      <c r="J225" s="234"/>
      <c r="K225" s="234"/>
      <c r="L225" s="239"/>
      <c r="M225" s="240"/>
      <c r="N225" s="241"/>
      <c r="O225" s="241"/>
      <c r="P225" s="241"/>
      <c r="Q225" s="241"/>
      <c r="R225" s="241"/>
      <c r="S225" s="241"/>
      <c r="T225" s="242"/>
      <c r="AT225" s="243" t="s">
        <v>272</v>
      </c>
      <c r="AU225" s="243" t="s">
        <v>91</v>
      </c>
      <c r="AV225" s="15" t="s">
        <v>91</v>
      </c>
      <c r="AW225" s="15" t="s">
        <v>38</v>
      </c>
      <c r="AX225" s="15" t="s">
        <v>82</v>
      </c>
      <c r="AY225" s="243" t="s">
        <v>262</v>
      </c>
    </row>
    <row r="226" spans="1:65" s="15" customFormat="1" ht="10">
      <c r="B226" s="233"/>
      <c r="C226" s="234"/>
      <c r="D226" s="208" t="s">
        <v>272</v>
      </c>
      <c r="E226" s="235" t="s">
        <v>44</v>
      </c>
      <c r="F226" s="236" t="s">
        <v>8159</v>
      </c>
      <c r="G226" s="234"/>
      <c r="H226" s="237">
        <v>-1.044</v>
      </c>
      <c r="I226" s="238"/>
      <c r="J226" s="234"/>
      <c r="K226" s="234"/>
      <c r="L226" s="239"/>
      <c r="M226" s="240"/>
      <c r="N226" s="241"/>
      <c r="O226" s="241"/>
      <c r="P226" s="241"/>
      <c r="Q226" s="241"/>
      <c r="R226" s="241"/>
      <c r="S226" s="241"/>
      <c r="T226" s="242"/>
      <c r="AT226" s="243" t="s">
        <v>272</v>
      </c>
      <c r="AU226" s="243" t="s">
        <v>91</v>
      </c>
      <c r="AV226" s="15" t="s">
        <v>91</v>
      </c>
      <c r="AW226" s="15" t="s">
        <v>38</v>
      </c>
      <c r="AX226" s="15" t="s">
        <v>82</v>
      </c>
      <c r="AY226" s="243" t="s">
        <v>262</v>
      </c>
    </row>
    <row r="227" spans="1:65" s="15" customFormat="1" ht="10">
      <c r="B227" s="233"/>
      <c r="C227" s="234"/>
      <c r="D227" s="208" t="s">
        <v>272</v>
      </c>
      <c r="E227" s="235" t="s">
        <v>44</v>
      </c>
      <c r="F227" s="236" t="s">
        <v>8160</v>
      </c>
      <c r="G227" s="234"/>
      <c r="H227" s="237">
        <v>-1</v>
      </c>
      <c r="I227" s="238"/>
      <c r="J227" s="234"/>
      <c r="K227" s="234"/>
      <c r="L227" s="239"/>
      <c r="M227" s="240"/>
      <c r="N227" s="241"/>
      <c r="O227" s="241"/>
      <c r="P227" s="241"/>
      <c r="Q227" s="241"/>
      <c r="R227" s="241"/>
      <c r="S227" s="241"/>
      <c r="T227" s="242"/>
      <c r="AT227" s="243" t="s">
        <v>272</v>
      </c>
      <c r="AU227" s="243" t="s">
        <v>91</v>
      </c>
      <c r="AV227" s="15" t="s">
        <v>91</v>
      </c>
      <c r="AW227" s="15" t="s">
        <v>38</v>
      </c>
      <c r="AX227" s="15" t="s">
        <v>82</v>
      </c>
      <c r="AY227" s="243" t="s">
        <v>262</v>
      </c>
    </row>
    <row r="228" spans="1:65" s="15" customFormat="1" ht="10">
      <c r="B228" s="233"/>
      <c r="C228" s="234"/>
      <c r="D228" s="208" t="s">
        <v>272</v>
      </c>
      <c r="E228" s="235" t="s">
        <v>44</v>
      </c>
      <c r="F228" s="236" t="s">
        <v>8161</v>
      </c>
      <c r="G228" s="234"/>
      <c r="H228" s="237">
        <v>-7.851</v>
      </c>
      <c r="I228" s="238"/>
      <c r="J228" s="234"/>
      <c r="K228" s="234"/>
      <c r="L228" s="239"/>
      <c r="M228" s="240"/>
      <c r="N228" s="241"/>
      <c r="O228" s="241"/>
      <c r="P228" s="241"/>
      <c r="Q228" s="241"/>
      <c r="R228" s="241"/>
      <c r="S228" s="241"/>
      <c r="T228" s="242"/>
      <c r="AT228" s="243" t="s">
        <v>272</v>
      </c>
      <c r="AU228" s="243" t="s">
        <v>91</v>
      </c>
      <c r="AV228" s="15" t="s">
        <v>91</v>
      </c>
      <c r="AW228" s="15" t="s">
        <v>38</v>
      </c>
      <c r="AX228" s="15" t="s">
        <v>82</v>
      </c>
      <c r="AY228" s="243" t="s">
        <v>262</v>
      </c>
    </row>
    <row r="229" spans="1:65" s="15" customFormat="1" ht="10">
      <c r="B229" s="233"/>
      <c r="C229" s="234"/>
      <c r="D229" s="208" t="s">
        <v>272</v>
      </c>
      <c r="E229" s="235" t="s">
        <v>44</v>
      </c>
      <c r="F229" s="236" t="s">
        <v>8162</v>
      </c>
      <c r="G229" s="234"/>
      <c r="H229" s="237">
        <v>-3.2639999999999998</v>
      </c>
      <c r="I229" s="238"/>
      <c r="J229" s="234"/>
      <c r="K229" s="234"/>
      <c r="L229" s="239"/>
      <c r="M229" s="240"/>
      <c r="N229" s="241"/>
      <c r="O229" s="241"/>
      <c r="P229" s="241"/>
      <c r="Q229" s="241"/>
      <c r="R229" s="241"/>
      <c r="S229" s="241"/>
      <c r="T229" s="242"/>
      <c r="AT229" s="243" t="s">
        <v>272</v>
      </c>
      <c r="AU229" s="243" t="s">
        <v>91</v>
      </c>
      <c r="AV229" s="15" t="s">
        <v>91</v>
      </c>
      <c r="AW229" s="15" t="s">
        <v>38</v>
      </c>
      <c r="AX229" s="15" t="s">
        <v>82</v>
      </c>
      <c r="AY229" s="243" t="s">
        <v>262</v>
      </c>
    </row>
    <row r="230" spans="1:65" s="16" customFormat="1" ht="10">
      <c r="B230" s="244"/>
      <c r="C230" s="245"/>
      <c r="D230" s="208" t="s">
        <v>272</v>
      </c>
      <c r="E230" s="246" t="s">
        <v>44</v>
      </c>
      <c r="F230" s="247" t="s">
        <v>291</v>
      </c>
      <c r="G230" s="245"/>
      <c r="H230" s="248">
        <v>11.452000000000005</v>
      </c>
      <c r="I230" s="249"/>
      <c r="J230" s="245"/>
      <c r="K230" s="245"/>
      <c r="L230" s="250"/>
      <c r="M230" s="251"/>
      <c r="N230" s="252"/>
      <c r="O230" s="252"/>
      <c r="P230" s="252"/>
      <c r="Q230" s="252"/>
      <c r="R230" s="252"/>
      <c r="S230" s="252"/>
      <c r="T230" s="253"/>
      <c r="AT230" s="254" t="s">
        <v>272</v>
      </c>
      <c r="AU230" s="254" t="s">
        <v>91</v>
      </c>
      <c r="AV230" s="16" t="s">
        <v>104</v>
      </c>
      <c r="AW230" s="16" t="s">
        <v>38</v>
      </c>
      <c r="AX230" s="16" t="s">
        <v>89</v>
      </c>
      <c r="AY230" s="254" t="s">
        <v>262</v>
      </c>
    </row>
    <row r="231" spans="1:65" s="2" customFormat="1" ht="21.75" customHeight="1">
      <c r="A231" s="37"/>
      <c r="B231" s="38"/>
      <c r="C231" s="195" t="s">
        <v>453</v>
      </c>
      <c r="D231" s="195" t="s">
        <v>264</v>
      </c>
      <c r="E231" s="196" t="s">
        <v>404</v>
      </c>
      <c r="F231" s="197" t="s">
        <v>405</v>
      </c>
      <c r="G231" s="198" t="s">
        <v>406</v>
      </c>
      <c r="H231" s="199">
        <v>19.469000000000001</v>
      </c>
      <c r="I231" s="200"/>
      <c r="J231" s="201">
        <f>ROUND(I231*H231,2)</f>
        <v>0</v>
      </c>
      <c r="K231" s="197" t="s">
        <v>268</v>
      </c>
      <c r="L231" s="42"/>
      <c r="M231" s="202" t="s">
        <v>44</v>
      </c>
      <c r="N231" s="203" t="s">
        <v>53</v>
      </c>
      <c r="O231" s="67"/>
      <c r="P231" s="204">
        <f>O231*H231</f>
        <v>0</v>
      </c>
      <c r="Q231" s="204">
        <v>0</v>
      </c>
      <c r="R231" s="204">
        <f>Q231*H231</f>
        <v>0</v>
      </c>
      <c r="S231" s="204">
        <v>0</v>
      </c>
      <c r="T231" s="205">
        <f>S231*H231</f>
        <v>0</v>
      </c>
      <c r="U231" s="37"/>
      <c r="V231" s="37"/>
      <c r="W231" s="37"/>
      <c r="X231" s="37"/>
      <c r="Y231" s="37"/>
      <c r="Z231" s="37"/>
      <c r="AA231" s="37"/>
      <c r="AB231" s="37"/>
      <c r="AC231" s="37"/>
      <c r="AD231" s="37"/>
      <c r="AE231" s="37"/>
      <c r="AR231" s="206" t="s">
        <v>104</v>
      </c>
      <c r="AT231" s="206" t="s">
        <v>264</v>
      </c>
      <c r="AU231" s="206" t="s">
        <v>91</v>
      </c>
      <c r="AY231" s="19" t="s">
        <v>262</v>
      </c>
      <c r="BE231" s="207">
        <f>IF(N231="základní",J231,0)</f>
        <v>0</v>
      </c>
      <c r="BF231" s="207">
        <f>IF(N231="snížená",J231,0)</f>
        <v>0</v>
      </c>
      <c r="BG231" s="207">
        <f>IF(N231="zákl. přenesená",J231,0)</f>
        <v>0</v>
      </c>
      <c r="BH231" s="207">
        <f>IF(N231="sníž. přenesená",J231,0)</f>
        <v>0</v>
      </c>
      <c r="BI231" s="207">
        <f>IF(N231="nulová",J231,0)</f>
        <v>0</v>
      </c>
      <c r="BJ231" s="19" t="s">
        <v>89</v>
      </c>
      <c r="BK231" s="207">
        <f>ROUND(I231*H231,2)</f>
        <v>0</v>
      </c>
      <c r="BL231" s="19" t="s">
        <v>104</v>
      </c>
      <c r="BM231" s="206" t="s">
        <v>668</v>
      </c>
    </row>
    <row r="232" spans="1:65" s="2" customFormat="1" ht="36">
      <c r="A232" s="37"/>
      <c r="B232" s="38"/>
      <c r="C232" s="39"/>
      <c r="D232" s="208" t="s">
        <v>270</v>
      </c>
      <c r="E232" s="39"/>
      <c r="F232" s="209" t="s">
        <v>408</v>
      </c>
      <c r="G232" s="39"/>
      <c r="H232" s="39"/>
      <c r="I232" s="118"/>
      <c r="J232" s="39"/>
      <c r="K232" s="39"/>
      <c r="L232" s="42"/>
      <c r="M232" s="210"/>
      <c r="N232" s="211"/>
      <c r="O232" s="67"/>
      <c r="P232" s="67"/>
      <c r="Q232" s="67"/>
      <c r="R232" s="67"/>
      <c r="S232" s="67"/>
      <c r="T232" s="68"/>
      <c r="U232" s="37"/>
      <c r="V232" s="37"/>
      <c r="W232" s="37"/>
      <c r="X232" s="37"/>
      <c r="Y232" s="37"/>
      <c r="Z232" s="37"/>
      <c r="AA232" s="37"/>
      <c r="AB232" s="37"/>
      <c r="AC232" s="37"/>
      <c r="AD232" s="37"/>
      <c r="AE232" s="37"/>
      <c r="AT232" s="19" t="s">
        <v>270</v>
      </c>
      <c r="AU232" s="19" t="s">
        <v>91</v>
      </c>
    </row>
    <row r="233" spans="1:65" s="15" customFormat="1" ht="10">
      <c r="B233" s="233"/>
      <c r="C233" s="234"/>
      <c r="D233" s="208" t="s">
        <v>272</v>
      </c>
      <c r="E233" s="235" t="s">
        <v>44</v>
      </c>
      <c r="F233" s="236" t="s">
        <v>8163</v>
      </c>
      <c r="G233" s="234"/>
      <c r="H233" s="237">
        <v>2.9380000000000002</v>
      </c>
      <c r="I233" s="238"/>
      <c r="J233" s="234"/>
      <c r="K233" s="234"/>
      <c r="L233" s="239"/>
      <c r="M233" s="240"/>
      <c r="N233" s="241"/>
      <c r="O233" s="241"/>
      <c r="P233" s="241"/>
      <c r="Q233" s="241"/>
      <c r="R233" s="241"/>
      <c r="S233" s="241"/>
      <c r="T233" s="242"/>
      <c r="AT233" s="243" t="s">
        <v>272</v>
      </c>
      <c r="AU233" s="243" t="s">
        <v>91</v>
      </c>
      <c r="AV233" s="15" t="s">
        <v>91</v>
      </c>
      <c r="AW233" s="15" t="s">
        <v>38</v>
      </c>
      <c r="AX233" s="15" t="s">
        <v>82</v>
      </c>
      <c r="AY233" s="243" t="s">
        <v>262</v>
      </c>
    </row>
    <row r="234" spans="1:65" s="15" customFormat="1" ht="10">
      <c r="B234" s="233"/>
      <c r="C234" s="234"/>
      <c r="D234" s="208" t="s">
        <v>272</v>
      </c>
      <c r="E234" s="235" t="s">
        <v>44</v>
      </c>
      <c r="F234" s="236" t="s">
        <v>8164</v>
      </c>
      <c r="G234" s="234"/>
      <c r="H234" s="237">
        <v>5.44</v>
      </c>
      <c r="I234" s="238"/>
      <c r="J234" s="234"/>
      <c r="K234" s="234"/>
      <c r="L234" s="239"/>
      <c r="M234" s="240"/>
      <c r="N234" s="241"/>
      <c r="O234" s="241"/>
      <c r="P234" s="241"/>
      <c r="Q234" s="241"/>
      <c r="R234" s="241"/>
      <c r="S234" s="241"/>
      <c r="T234" s="242"/>
      <c r="AT234" s="243" t="s">
        <v>272</v>
      </c>
      <c r="AU234" s="243" t="s">
        <v>91</v>
      </c>
      <c r="AV234" s="15" t="s">
        <v>91</v>
      </c>
      <c r="AW234" s="15" t="s">
        <v>38</v>
      </c>
      <c r="AX234" s="15" t="s">
        <v>82</v>
      </c>
      <c r="AY234" s="243" t="s">
        <v>262</v>
      </c>
    </row>
    <row r="235" spans="1:65" s="15" customFormat="1" ht="10">
      <c r="B235" s="233"/>
      <c r="C235" s="234"/>
      <c r="D235" s="208" t="s">
        <v>272</v>
      </c>
      <c r="E235" s="235" t="s">
        <v>44</v>
      </c>
      <c r="F235" s="236" t="s">
        <v>8165</v>
      </c>
      <c r="G235" s="234"/>
      <c r="H235" s="237">
        <v>3.23</v>
      </c>
      <c r="I235" s="238"/>
      <c r="J235" s="234"/>
      <c r="K235" s="234"/>
      <c r="L235" s="239"/>
      <c r="M235" s="240"/>
      <c r="N235" s="241"/>
      <c r="O235" s="241"/>
      <c r="P235" s="241"/>
      <c r="Q235" s="241"/>
      <c r="R235" s="241"/>
      <c r="S235" s="241"/>
      <c r="T235" s="242"/>
      <c r="AT235" s="243" t="s">
        <v>272</v>
      </c>
      <c r="AU235" s="243" t="s">
        <v>91</v>
      </c>
      <c r="AV235" s="15" t="s">
        <v>91</v>
      </c>
      <c r="AW235" s="15" t="s">
        <v>38</v>
      </c>
      <c r="AX235" s="15" t="s">
        <v>82</v>
      </c>
      <c r="AY235" s="243" t="s">
        <v>262</v>
      </c>
    </row>
    <row r="236" spans="1:65" s="15" customFormat="1" ht="10">
      <c r="B236" s="233"/>
      <c r="C236" s="234"/>
      <c r="D236" s="208" t="s">
        <v>272</v>
      </c>
      <c r="E236" s="235" t="s">
        <v>44</v>
      </c>
      <c r="F236" s="236" t="s">
        <v>8166</v>
      </c>
      <c r="G236" s="234"/>
      <c r="H236" s="237">
        <v>6.3310000000000004</v>
      </c>
      <c r="I236" s="238"/>
      <c r="J236" s="234"/>
      <c r="K236" s="234"/>
      <c r="L236" s="239"/>
      <c r="M236" s="240"/>
      <c r="N236" s="241"/>
      <c r="O236" s="241"/>
      <c r="P236" s="241"/>
      <c r="Q236" s="241"/>
      <c r="R236" s="241"/>
      <c r="S236" s="241"/>
      <c r="T236" s="242"/>
      <c r="AT236" s="243" t="s">
        <v>272</v>
      </c>
      <c r="AU236" s="243" t="s">
        <v>91</v>
      </c>
      <c r="AV236" s="15" t="s">
        <v>91</v>
      </c>
      <c r="AW236" s="15" t="s">
        <v>38</v>
      </c>
      <c r="AX236" s="15" t="s">
        <v>82</v>
      </c>
      <c r="AY236" s="243" t="s">
        <v>262</v>
      </c>
    </row>
    <row r="237" spans="1:65" s="15" customFormat="1" ht="10">
      <c r="B237" s="233"/>
      <c r="C237" s="234"/>
      <c r="D237" s="208" t="s">
        <v>272</v>
      </c>
      <c r="E237" s="235" t="s">
        <v>44</v>
      </c>
      <c r="F237" s="236" t="s">
        <v>8167</v>
      </c>
      <c r="G237" s="234"/>
      <c r="H237" s="237">
        <v>2.5499999999999998</v>
      </c>
      <c r="I237" s="238"/>
      <c r="J237" s="234"/>
      <c r="K237" s="234"/>
      <c r="L237" s="239"/>
      <c r="M237" s="240"/>
      <c r="N237" s="241"/>
      <c r="O237" s="241"/>
      <c r="P237" s="241"/>
      <c r="Q237" s="241"/>
      <c r="R237" s="241"/>
      <c r="S237" s="241"/>
      <c r="T237" s="242"/>
      <c r="AT237" s="243" t="s">
        <v>272</v>
      </c>
      <c r="AU237" s="243" t="s">
        <v>91</v>
      </c>
      <c r="AV237" s="15" t="s">
        <v>91</v>
      </c>
      <c r="AW237" s="15" t="s">
        <v>38</v>
      </c>
      <c r="AX237" s="15" t="s">
        <v>82</v>
      </c>
      <c r="AY237" s="243" t="s">
        <v>262</v>
      </c>
    </row>
    <row r="238" spans="1:65" s="15" customFormat="1" ht="10">
      <c r="B238" s="233"/>
      <c r="C238" s="234"/>
      <c r="D238" s="208" t="s">
        <v>272</v>
      </c>
      <c r="E238" s="235" t="s">
        <v>44</v>
      </c>
      <c r="F238" s="236" t="s">
        <v>8168</v>
      </c>
      <c r="G238" s="234"/>
      <c r="H238" s="237">
        <v>20.370999999999999</v>
      </c>
      <c r="I238" s="238"/>
      <c r="J238" s="234"/>
      <c r="K238" s="234"/>
      <c r="L238" s="239"/>
      <c r="M238" s="240"/>
      <c r="N238" s="241"/>
      <c r="O238" s="241"/>
      <c r="P238" s="241"/>
      <c r="Q238" s="241"/>
      <c r="R238" s="241"/>
      <c r="S238" s="241"/>
      <c r="T238" s="242"/>
      <c r="AT238" s="243" t="s">
        <v>272</v>
      </c>
      <c r="AU238" s="243" t="s">
        <v>91</v>
      </c>
      <c r="AV238" s="15" t="s">
        <v>91</v>
      </c>
      <c r="AW238" s="15" t="s">
        <v>38</v>
      </c>
      <c r="AX238" s="15" t="s">
        <v>82</v>
      </c>
      <c r="AY238" s="243" t="s">
        <v>262</v>
      </c>
    </row>
    <row r="239" spans="1:65" s="15" customFormat="1" ht="10">
      <c r="B239" s="233"/>
      <c r="C239" s="234"/>
      <c r="D239" s="208" t="s">
        <v>272</v>
      </c>
      <c r="E239" s="235" t="s">
        <v>44</v>
      </c>
      <c r="F239" s="236" t="s">
        <v>8169</v>
      </c>
      <c r="G239" s="234"/>
      <c r="H239" s="237">
        <v>8.8130000000000006</v>
      </c>
      <c r="I239" s="238"/>
      <c r="J239" s="234"/>
      <c r="K239" s="234"/>
      <c r="L239" s="239"/>
      <c r="M239" s="240"/>
      <c r="N239" s="241"/>
      <c r="O239" s="241"/>
      <c r="P239" s="241"/>
      <c r="Q239" s="241"/>
      <c r="R239" s="241"/>
      <c r="S239" s="241"/>
      <c r="T239" s="242"/>
      <c r="AT239" s="243" t="s">
        <v>272</v>
      </c>
      <c r="AU239" s="243" t="s">
        <v>91</v>
      </c>
      <c r="AV239" s="15" t="s">
        <v>91</v>
      </c>
      <c r="AW239" s="15" t="s">
        <v>38</v>
      </c>
      <c r="AX239" s="15" t="s">
        <v>82</v>
      </c>
      <c r="AY239" s="243" t="s">
        <v>262</v>
      </c>
    </row>
    <row r="240" spans="1:65" s="15" customFormat="1" ht="10">
      <c r="B240" s="233"/>
      <c r="C240" s="234"/>
      <c r="D240" s="208" t="s">
        <v>272</v>
      </c>
      <c r="E240" s="235" t="s">
        <v>44</v>
      </c>
      <c r="F240" s="236" t="s">
        <v>8170</v>
      </c>
      <c r="G240" s="234"/>
      <c r="H240" s="237">
        <v>-1.714</v>
      </c>
      <c r="I240" s="238"/>
      <c r="J240" s="234"/>
      <c r="K240" s="234"/>
      <c r="L240" s="239"/>
      <c r="M240" s="240"/>
      <c r="N240" s="241"/>
      <c r="O240" s="241"/>
      <c r="P240" s="241"/>
      <c r="Q240" s="241"/>
      <c r="R240" s="241"/>
      <c r="S240" s="241"/>
      <c r="T240" s="242"/>
      <c r="AT240" s="243" t="s">
        <v>272</v>
      </c>
      <c r="AU240" s="243" t="s">
        <v>91</v>
      </c>
      <c r="AV240" s="15" t="s">
        <v>91</v>
      </c>
      <c r="AW240" s="15" t="s">
        <v>38</v>
      </c>
      <c r="AX240" s="15" t="s">
        <v>82</v>
      </c>
      <c r="AY240" s="243" t="s">
        <v>262</v>
      </c>
    </row>
    <row r="241" spans="1:65" s="15" customFormat="1" ht="10">
      <c r="B241" s="233"/>
      <c r="C241" s="234"/>
      <c r="D241" s="208" t="s">
        <v>272</v>
      </c>
      <c r="E241" s="235" t="s">
        <v>44</v>
      </c>
      <c r="F241" s="236" t="s">
        <v>8171</v>
      </c>
      <c r="G241" s="234"/>
      <c r="H241" s="237">
        <v>-3.74</v>
      </c>
      <c r="I241" s="238"/>
      <c r="J241" s="234"/>
      <c r="K241" s="234"/>
      <c r="L241" s="239"/>
      <c r="M241" s="240"/>
      <c r="N241" s="241"/>
      <c r="O241" s="241"/>
      <c r="P241" s="241"/>
      <c r="Q241" s="241"/>
      <c r="R241" s="241"/>
      <c r="S241" s="241"/>
      <c r="T241" s="242"/>
      <c r="AT241" s="243" t="s">
        <v>272</v>
      </c>
      <c r="AU241" s="243" t="s">
        <v>91</v>
      </c>
      <c r="AV241" s="15" t="s">
        <v>91</v>
      </c>
      <c r="AW241" s="15" t="s">
        <v>38</v>
      </c>
      <c r="AX241" s="15" t="s">
        <v>82</v>
      </c>
      <c r="AY241" s="243" t="s">
        <v>262</v>
      </c>
    </row>
    <row r="242" spans="1:65" s="15" customFormat="1" ht="10">
      <c r="B242" s="233"/>
      <c r="C242" s="234"/>
      <c r="D242" s="208" t="s">
        <v>272</v>
      </c>
      <c r="E242" s="235" t="s">
        <v>44</v>
      </c>
      <c r="F242" s="236" t="s">
        <v>8172</v>
      </c>
      <c r="G242" s="234"/>
      <c r="H242" s="237">
        <v>-2.38</v>
      </c>
      <c r="I242" s="238"/>
      <c r="J242" s="234"/>
      <c r="K242" s="234"/>
      <c r="L242" s="239"/>
      <c r="M242" s="240"/>
      <c r="N242" s="241"/>
      <c r="O242" s="241"/>
      <c r="P242" s="241"/>
      <c r="Q242" s="241"/>
      <c r="R242" s="241"/>
      <c r="S242" s="241"/>
      <c r="T242" s="242"/>
      <c r="AT242" s="243" t="s">
        <v>272</v>
      </c>
      <c r="AU242" s="243" t="s">
        <v>91</v>
      </c>
      <c r="AV242" s="15" t="s">
        <v>91</v>
      </c>
      <c r="AW242" s="15" t="s">
        <v>38</v>
      </c>
      <c r="AX242" s="15" t="s">
        <v>82</v>
      </c>
      <c r="AY242" s="243" t="s">
        <v>262</v>
      </c>
    </row>
    <row r="243" spans="1:65" s="15" customFormat="1" ht="10">
      <c r="B243" s="233"/>
      <c r="C243" s="234"/>
      <c r="D243" s="208" t="s">
        <v>272</v>
      </c>
      <c r="E243" s="235" t="s">
        <v>44</v>
      </c>
      <c r="F243" s="236" t="s">
        <v>8173</v>
      </c>
      <c r="G243" s="234"/>
      <c r="H243" s="237">
        <v>-1.7749999999999999</v>
      </c>
      <c r="I243" s="238"/>
      <c r="J243" s="234"/>
      <c r="K243" s="234"/>
      <c r="L243" s="239"/>
      <c r="M243" s="240"/>
      <c r="N243" s="241"/>
      <c r="O243" s="241"/>
      <c r="P243" s="241"/>
      <c r="Q243" s="241"/>
      <c r="R243" s="241"/>
      <c r="S243" s="241"/>
      <c r="T243" s="242"/>
      <c r="AT243" s="243" t="s">
        <v>272</v>
      </c>
      <c r="AU243" s="243" t="s">
        <v>91</v>
      </c>
      <c r="AV243" s="15" t="s">
        <v>91</v>
      </c>
      <c r="AW243" s="15" t="s">
        <v>38</v>
      </c>
      <c r="AX243" s="15" t="s">
        <v>82</v>
      </c>
      <c r="AY243" s="243" t="s">
        <v>262</v>
      </c>
    </row>
    <row r="244" spans="1:65" s="15" customFormat="1" ht="10">
      <c r="B244" s="233"/>
      <c r="C244" s="234"/>
      <c r="D244" s="208" t="s">
        <v>272</v>
      </c>
      <c r="E244" s="235" t="s">
        <v>44</v>
      </c>
      <c r="F244" s="236" t="s">
        <v>8174</v>
      </c>
      <c r="G244" s="234"/>
      <c r="H244" s="237">
        <v>-1.7</v>
      </c>
      <c r="I244" s="238"/>
      <c r="J244" s="234"/>
      <c r="K244" s="234"/>
      <c r="L244" s="239"/>
      <c r="M244" s="240"/>
      <c r="N244" s="241"/>
      <c r="O244" s="241"/>
      <c r="P244" s="241"/>
      <c r="Q244" s="241"/>
      <c r="R244" s="241"/>
      <c r="S244" s="241"/>
      <c r="T244" s="242"/>
      <c r="AT244" s="243" t="s">
        <v>272</v>
      </c>
      <c r="AU244" s="243" t="s">
        <v>91</v>
      </c>
      <c r="AV244" s="15" t="s">
        <v>91</v>
      </c>
      <c r="AW244" s="15" t="s">
        <v>38</v>
      </c>
      <c r="AX244" s="15" t="s">
        <v>82</v>
      </c>
      <c r="AY244" s="243" t="s">
        <v>262</v>
      </c>
    </row>
    <row r="245" spans="1:65" s="15" customFormat="1" ht="10">
      <c r="B245" s="233"/>
      <c r="C245" s="234"/>
      <c r="D245" s="208" t="s">
        <v>272</v>
      </c>
      <c r="E245" s="235" t="s">
        <v>44</v>
      </c>
      <c r="F245" s="236" t="s">
        <v>8175</v>
      </c>
      <c r="G245" s="234"/>
      <c r="H245" s="237">
        <v>-13.346</v>
      </c>
      <c r="I245" s="238"/>
      <c r="J245" s="234"/>
      <c r="K245" s="234"/>
      <c r="L245" s="239"/>
      <c r="M245" s="240"/>
      <c r="N245" s="241"/>
      <c r="O245" s="241"/>
      <c r="P245" s="241"/>
      <c r="Q245" s="241"/>
      <c r="R245" s="241"/>
      <c r="S245" s="241"/>
      <c r="T245" s="242"/>
      <c r="AT245" s="243" t="s">
        <v>272</v>
      </c>
      <c r="AU245" s="243" t="s">
        <v>91</v>
      </c>
      <c r="AV245" s="15" t="s">
        <v>91</v>
      </c>
      <c r="AW245" s="15" t="s">
        <v>38</v>
      </c>
      <c r="AX245" s="15" t="s">
        <v>82</v>
      </c>
      <c r="AY245" s="243" t="s">
        <v>262</v>
      </c>
    </row>
    <row r="246" spans="1:65" s="15" customFormat="1" ht="10">
      <c r="B246" s="233"/>
      <c r="C246" s="234"/>
      <c r="D246" s="208" t="s">
        <v>272</v>
      </c>
      <c r="E246" s="235" t="s">
        <v>44</v>
      </c>
      <c r="F246" s="236" t="s">
        <v>8176</v>
      </c>
      <c r="G246" s="234"/>
      <c r="H246" s="237">
        <v>-5.5490000000000004</v>
      </c>
      <c r="I246" s="238"/>
      <c r="J246" s="234"/>
      <c r="K246" s="234"/>
      <c r="L246" s="239"/>
      <c r="M246" s="240"/>
      <c r="N246" s="241"/>
      <c r="O246" s="241"/>
      <c r="P246" s="241"/>
      <c r="Q246" s="241"/>
      <c r="R246" s="241"/>
      <c r="S246" s="241"/>
      <c r="T246" s="242"/>
      <c r="AT246" s="243" t="s">
        <v>272</v>
      </c>
      <c r="AU246" s="243" t="s">
        <v>91</v>
      </c>
      <c r="AV246" s="15" t="s">
        <v>91</v>
      </c>
      <c r="AW246" s="15" t="s">
        <v>38</v>
      </c>
      <c r="AX246" s="15" t="s">
        <v>82</v>
      </c>
      <c r="AY246" s="243" t="s">
        <v>262</v>
      </c>
    </row>
    <row r="247" spans="1:65" s="16" customFormat="1" ht="10">
      <c r="B247" s="244"/>
      <c r="C247" s="245"/>
      <c r="D247" s="208" t="s">
        <v>272</v>
      </c>
      <c r="E247" s="246" t="s">
        <v>44</v>
      </c>
      <c r="F247" s="247" t="s">
        <v>291</v>
      </c>
      <c r="G247" s="245"/>
      <c r="H247" s="248">
        <v>19.468999999999998</v>
      </c>
      <c r="I247" s="249"/>
      <c r="J247" s="245"/>
      <c r="K247" s="245"/>
      <c r="L247" s="250"/>
      <c r="M247" s="251"/>
      <c r="N247" s="252"/>
      <c r="O247" s="252"/>
      <c r="P247" s="252"/>
      <c r="Q247" s="252"/>
      <c r="R247" s="252"/>
      <c r="S247" s="252"/>
      <c r="T247" s="253"/>
      <c r="AT247" s="254" t="s">
        <v>272</v>
      </c>
      <c r="AU247" s="254" t="s">
        <v>91</v>
      </c>
      <c r="AV247" s="16" t="s">
        <v>104</v>
      </c>
      <c r="AW247" s="16" t="s">
        <v>38</v>
      </c>
      <c r="AX247" s="16" t="s">
        <v>89</v>
      </c>
      <c r="AY247" s="254" t="s">
        <v>262</v>
      </c>
    </row>
    <row r="248" spans="1:65" s="12" customFormat="1" ht="22.75" customHeight="1">
      <c r="B248" s="179"/>
      <c r="C248" s="180"/>
      <c r="D248" s="181" t="s">
        <v>81</v>
      </c>
      <c r="E248" s="193" t="s">
        <v>322</v>
      </c>
      <c r="F248" s="193" t="s">
        <v>8040</v>
      </c>
      <c r="G248" s="180"/>
      <c r="H248" s="180"/>
      <c r="I248" s="183"/>
      <c r="J248" s="194">
        <f>BK248</f>
        <v>0</v>
      </c>
      <c r="K248" s="180"/>
      <c r="L248" s="185"/>
      <c r="M248" s="186"/>
      <c r="N248" s="187"/>
      <c r="O248" s="187"/>
      <c r="P248" s="188">
        <f>SUM(P249:P299)</f>
        <v>0</v>
      </c>
      <c r="Q248" s="187"/>
      <c r="R248" s="188">
        <f>SUM(R249:R299)</f>
        <v>11.180708319999997</v>
      </c>
      <c r="S248" s="187"/>
      <c r="T248" s="189">
        <f>SUM(T249:T299)</f>
        <v>0</v>
      </c>
      <c r="AR248" s="190" t="s">
        <v>89</v>
      </c>
      <c r="AT248" s="191" t="s">
        <v>81</v>
      </c>
      <c r="AU248" s="191" t="s">
        <v>89</v>
      </c>
      <c r="AY248" s="190" t="s">
        <v>262</v>
      </c>
      <c r="BK248" s="192">
        <f>SUM(BK249:BK299)</f>
        <v>0</v>
      </c>
    </row>
    <row r="249" spans="1:65" s="2" customFormat="1" ht="16.5" customHeight="1">
      <c r="A249" s="37"/>
      <c r="B249" s="38"/>
      <c r="C249" s="195" t="s">
        <v>463</v>
      </c>
      <c r="D249" s="195" t="s">
        <v>264</v>
      </c>
      <c r="E249" s="196" t="s">
        <v>8041</v>
      </c>
      <c r="F249" s="197" t="s">
        <v>8042</v>
      </c>
      <c r="G249" s="198" t="s">
        <v>342</v>
      </c>
      <c r="H249" s="199">
        <v>14.504</v>
      </c>
      <c r="I249" s="200"/>
      <c r="J249" s="201">
        <f>ROUND(I249*H249,2)</f>
        <v>0</v>
      </c>
      <c r="K249" s="197" t="s">
        <v>268</v>
      </c>
      <c r="L249" s="42"/>
      <c r="M249" s="202" t="s">
        <v>44</v>
      </c>
      <c r="N249" s="203" t="s">
        <v>53</v>
      </c>
      <c r="O249" s="67"/>
      <c r="P249" s="204">
        <f>O249*H249</f>
        <v>0</v>
      </c>
      <c r="Q249" s="204">
        <v>0.41399999999999998</v>
      </c>
      <c r="R249" s="204">
        <f>Q249*H249</f>
        <v>6.0046559999999998</v>
      </c>
      <c r="S249" s="204">
        <v>0</v>
      </c>
      <c r="T249" s="205">
        <f>S249*H249</f>
        <v>0</v>
      </c>
      <c r="U249" s="37"/>
      <c r="V249" s="37"/>
      <c r="W249" s="37"/>
      <c r="X249" s="37"/>
      <c r="Y249" s="37"/>
      <c r="Z249" s="37"/>
      <c r="AA249" s="37"/>
      <c r="AB249" s="37"/>
      <c r="AC249" s="37"/>
      <c r="AD249" s="37"/>
      <c r="AE249" s="37"/>
      <c r="AR249" s="206" t="s">
        <v>104</v>
      </c>
      <c r="AT249" s="206" t="s">
        <v>264</v>
      </c>
      <c r="AU249" s="206" t="s">
        <v>91</v>
      </c>
      <c r="AY249" s="19" t="s">
        <v>262</v>
      </c>
      <c r="BE249" s="207">
        <f>IF(N249="základní",J249,0)</f>
        <v>0</v>
      </c>
      <c r="BF249" s="207">
        <f>IF(N249="snížená",J249,0)</f>
        <v>0</v>
      </c>
      <c r="BG249" s="207">
        <f>IF(N249="zákl. přenesená",J249,0)</f>
        <v>0</v>
      </c>
      <c r="BH249" s="207">
        <f>IF(N249="sníž. přenesená",J249,0)</f>
        <v>0</v>
      </c>
      <c r="BI249" s="207">
        <f>IF(N249="nulová",J249,0)</f>
        <v>0</v>
      </c>
      <c r="BJ249" s="19" t="s">
        <v>89</v>
      </c>
      <c r="BK249" s="207">
        <f>ROUND(I249*H249,2)</f>
        <v>0</v>
      </c>
      <c r="BL249" s="19" t="s">
        <v>104</v>
      </c>
      <c r="BM249" s="206" t="s">
        <v>708</v>
      </c>
    </row>
    <row r="250" spans="1:65" s="15" customFormat="1" ht="10">
      <c r="B250" s="233"/>
      <c r="C250" s="234"/>
      <c r="D250" s="208" t="s">
        <v>272</v>
      </c>
      <c r="E250" s="235" t="s">
        <v>44</v>
      </c>
      <c r="F250" s="236" t="s">
        <v>8177</v>
      </c>
      <c r="G250" s="234"/>
      <c r="H250" s="237">
        <v>1.44</v>
      </c>
      <c r="I250" s="238"/>
      <c r="J250" s="234"/>
      <c r="K250" s="234"/>
      <c r="L250" s="239"/>
      <c r="M250" s="240"/>
      <c r="N250" s="241"/>
      <c r="O250" s="241"/>
      <c r="P250" s="241"/>
      <c r="Q250" s="241"/>
      <c r="R250" s="241"/>
      <c r="S250" s="241"/>
      <c r="T250" s="242"/>
      <c r="AT250" s="243" t="s">
        <v>272</v>
      </c>
      <c r="AU250" s="243" t="s">
        <v>91</v>
      </c>
      <c r="AV250" s="15" t="s">
        <v>91</v>
      </c>
      <c r="AW250" s="15" t="s">
        <v>38</v>
      </c>
      <c r="AX250" s="15" t="s">
        <v>82</v>
      </c>
      <c r="AY250" s="243" t="s">
        <v>262</v>
      </c>
    </row>
    <row r="251" spans="1:65" s="15" customFormat="1" ht="10">
      <c r="B251" s="233"/>
      <c r="C251" s="234"/>
      <c r="D251" s="208" t="s">
        <v>272</v>
      </c>
      <c r="E251" s="235" t="s">
        <v>44</v>
      </c>
      <c r="F251" s="236" t="s">
        <v>8178</v>
      </c>
      <c r="G251" s="234"/>
      <c r="H251" s="237">
        <v>2</v>
      </c>
      <c r="I251" s="238"/>
      <c r="J251" s="234"/>
      <c r="K251" s="234"/>
      <c r="L251" s="239"/>
      <c r="M251" s="240"/>
      <c r="N251" s="241"/>
      <c r="O251" s="241"/>
      <c r="P251" s="241"/>
      <c r="Q251" s="241"/>
      <c r="R251" s="241"/>
      <c r="S251" s="241"/>
      <c r="T251" s="242"/>
      <c r="AT251" s="243" t="s">
        <v>272</v>
      </c>
      <c r="AU251" s="243" t="s">
        <v>91</v>
      </c>
      <c r="AV251" s="15" t="s">
        <v>91</v>
      </c>
      <c r="AW251" s="15" t="s">
        <v>38</v>
      </c>
      <c r="AX251" s="15" t="s">
        <v>82</v>
      </c>
      <c r="AY251" s="243" t="s">
        <v>262</v>
      </c>
    </row>
    <row r="252" spans="1:65" s="15" customFormat="1" ht="10">
      <c r="B252" s="233"/>
      <c r="C252" s="234"/>
      <c r="D252" s="208" t="s">
        <v>272</v>
      </c>
      <c r="E252" s="235" t="s">
        <v>44</v>
      </c>
      <c r="F252" s="236" t="s">
        <v>8179</v>
      </c>
      <c r="G252" s="234"/>
      <c r="H252" s="237">
        <v>1</v>
      </c>
      <c r="I252" s="238"/>
      <c r="J252" s="234"/>
      <c r="K252" s="234"/>
      <c r="L252" s="239"/>
      <c r="M252" s="240"/>
      <c r="N252" s="241"/>
      <c r="O252" s="241"/>
      <c r="P252" s="241"/>
      <c r="Q252" s="241"/>
      <c r="R252" s="241"/>
      <c r="S252" s="241"/>
      <c r="T252" s="242"/>
      <c r="AT252" s="243" t="s">
        <v>272</v>
      </c>
      <c r="AU252" s="243" t="s">
        <v>91</v>
      </c>
      <c r="AV252" s="15" t="s">
        <v>91</v>
      </c>
      <c r="AW252" s="15" t="s">
        <v>38</v>
      </c>
      <c r="AX252" s="15" t="s">
        <v>82</v>
      </c>
      <c r="AY252" s="243" t="s">
        <v>262</v>
      </c>
    </row>
    <row r="253" spans="1:65" s="15" customFormat="1" ht="10">
      <c r="B253" s="233"/>
      <c r="C253" s="234"/>
      <c r="D253" s="208" t="s">
        <v>272</v>
      </c>
      <c r="E253" s="235" t="s">
        <v>44</v>
      </c>
      <c r="F253" s="236" t="s">
        <v>8180</v>
      </c>
      <c r="G253" s="234"/>
      <c r="H253" s="237">
        <v>1</v>
      </c>
      <c r="I253" s="238"/>
      <c r="J253" s="234"/>
      <c r="K253" s="234"/>
      <c r="L253" s="239"/>
      <c r="M253" s="240"/>
      <c r="N253" s="241"/>
      <c r="O253" s="241"/>
      <c r="P253" s="241"/>
      <c r="Q253" s="241"/>
      <c r="R253" s="241"/>
      <c r="S253" s="241"/>
      <c r="T253" s="242"/>
      <c r="AT253" s="243" t="s">
        <v>272</v>
      </c>
      <c r="AU253" s="243" t="s">
        <v>91</v>
      </c>
      <c r="AV253" s="15" t="s">
        <v>91</v>
      </c>
      <c r="AW253" s="15" t="s">
        <v>38</v>
      </c>
      <c r="AX253" s="15" t="s">
        <v>82</v>
      </c>
      <c r="AY253" s="243" t="s">
        <v>262</v>
      </c>
    </row>
    <row r="254" spans="1:65" s="15" customFormat="1" ht="10">
      <c r="B254" s="233"/>
      <c r="C254" s="234"/>
      <c r="D254" s="208" t="s">
        <v>272</v>
      </c>
      <c r="E254" s="235" t="s">
        <v>44</v>
      </c>
      <c r="F254" s="236" t="s">
        <v>8181</v>
      </c>
      <c r="G254" s="234"/>
      <c r="H254" s="237">
        <v>8.2639999999999993</v>
      </c>
      <c r="I254" s="238"/>
      <c r="J254" s="234"/>
      <c r="K254" s="234"/>
      <c r="L254" s="239"/>
      <c r="M254" s="240"/>
      <c r="N254" s="241"/>
      <c r="O254" s="241"/>
      <c r="P254" s="241"/>
      <c r="Q254" s="241"/>
      <c r="R254" s="241"/>
      <c r="S254" s="241"/>
      <c r="T254" s="242"/>
      <c r="AT254" s="243" t="s">
        <v>272</v>
      </c>
      <c r="AU254" s="243" t="s">
        <v>91</v>
      </c>
      <c r="AV254" s="15" t="s">
        <v>91</v>
      </c>
      <c r="AW254" s="15" t="s">
        <v>38</v>
      </c>
      <c r="AX254" s="15" t="s">
        <v>82</v>
      </c>
      <c r="AY254" s="243" t="s">
        <v>262</v>
      </c>
    </row>
    <row r="255" spans="1:65" s="15" customFormat="1" ht="10">
      <c r="B255" s="233"/>
      <c r="C255" s="234"/>
      <c r="D255" s="208" t="s">
        <v>272</v>
      </c>
      <c r="E255" s="235" t="s">
        <v>44</v>
      </c>
      <c r="F255" s="236" t="s">
        <v>8182</v>
      </c>
      <c r="G255" s="234"/>
      <c r="H255" s="237">
        <v>0.8</v>
      </c>
      <c r="I255" s="238"/>
      <c r="J255" s="234"/>
      <c r="K255" s="234"/>
      <c r="L255" s="239"/>
      <c r="M255" s="240"/>
      <c r="N255" s="241"/>
      <c r="O255" s="241"/>
      <c r="P255" s="241"/>
      <c r="Q255" s="241"/>
      <c r="R255" s="241"/>
      <c r="S255" s="241"/>
      <c r="T255" s="242"/>
      <c r="AT255" s="243" t="s">
        <v>272</v>
      </c>
      <c r="AU255" s="243" t="s">
        <v>91</v>
      </c>
      <c r="AV255" s="15" t="s">
        <v>91</v>
      </c>
      <c r="AW255" s="15" t="s">
        <v>38</v>
      </c>
      <c r="AX255" s="15" t="s">
        <v>82</v>
      </c>
      <c r="AY255" s="243" t="s">
        <v>262</v>
      </c>
    </row>
    <row r="256" spans="1:65" s="16" customFormat="1" ht="10">
      <c r="B256" s="244"/>
      <c r="C256" s="245"/>
      <c r="D256" s="208" t="s">
        <v>272</v>
      </c>
      <c r="E256" s="246" t="s">
        <v>44</v>
      </c>
      <c r="F256" s="247" t="s">
        <v>291</v>
      </c>
      <c r="G256" s="245"/>
      <c r="H256" s="248">
        <v>14.504</v>
      </c>
      <c r="I256" s="249"/>
      <c r="J256" s="245"/>
      <c r="K256" s="245"/>
      <c r="L256" s="250"/>
      <c r="M256" s="251"/>
      <c r="N256" s="252"/>
      <c r="O256" s="252"/>
      <c r="P256" s="252"/>
      <c r="Q256" s="252"/>
      <c r="R256" s="252"/>
      <c r="S256" s="252"/>
      <c r="T256" s="253"/>
      <c r="AT256" s="254" t="s">
        <v>272</v>
      </c>
      <c r="AU256" s="254" t="s">
        <v>91</v>
      </c>
      <c r="AV256" s="16" t="s">
        <v>104</v>
      </c>
      <c r="AW256" s="16" t="s">
        <v>38</v>
      </c>
      <c r="AX256" s="16" t="s">
        <v>89</v>
      </c>
      <c r="AY256" s="254" t="s">
        <v>262</v>
      </c>
    </row>
    <row r="257" spans="1:65" s="2" customFormat="1" ht="21.75" customHeight="1">
      <c r="A257" s="37"/>
      <c r="B257" s="38"/>
      <c r="C257" s="195" t="s">
        <v>467</v>
      </c>
      <c r="D257" s="195" t="s">
        <v>264</v>
      </c>
      <c r="E257" s="196" t="s">
        <v>8045</v>
      </c>
      <c r="F257" s="197" t="s">
        <v>8046</v>
      </c>
      <c r="G257" s="198" t="s">
        <v>342</v>
      </c>
      <c r="H257" s="199">
        <v>14.504</v>
      </c>
      <c r="I257" s="200"/>
      <c r="J257" s="201">
        <f>ROUND(I257*H257,2)</f>
        <v>0</v>
      </c>
      <c r="K257" s="197" t="s">
        <v>268</v>
      </c>
      <c r="L257" s="42"/>
      <c r="M257" s="202" t="s">
        <v>44</v>
      </c>
      <c r="N257" s="203" t="s">
        <v>53</v>
      </c>
      <c r="O257" s="67"/>
      <c r="P257" s="204">
        <f>O257*H257</f>
        <v>0</v>
      </c>
      <c r="Q257" s="204">
        <v>0.21099999999999999</v>
      </c>
      <c r="R257" s="204">
        <f>Q257*H257</f>
        <v>3.0603439999999997</v>
      </c>
      <c r="S257" s="204">
        <v>0</v>
      </c>
      <c r="T257" s="205">
        <f>S257*H257</f>
        <v>0</v>
      </c>
      <c r="U257" s="37"/>
      <c r="V257" s="37"/>
      <c r="W257" s="37"/>
      <c r="X257" s="37"/>
      <c r="Y257" s="37"/>
      <c r="Z257" s="37"/>
      <c r="AA257" s="37"/>
      <c r="AB257" s="37"/>
      <c r="AC257" s="37"/>
      <c r="AD257" s="37"/>
      <c r="AE257" s="37"/>
      <c r="AR257" s="206" t="s">
        <v>104</v>
      </c>
      <c r="AT257" s="206" t="s">
        <v>264</v>
      </c>
      <c r="AU257" s="206" t="s">
        <v>91</v>
      </c>
      <c r="AY257" s="19" t="s">
        <v>262</v>
      </c>
      <c r="BE257" s="207">
        <f>IF(N257="základní",J257,0)</f>
        <v>0</v>
      </c>
      <c r="BF257" s="207">
        <f>IF(N257="snížená",J257,0)</f>
        <v>0</v>
      </c>
      <c r="BG257" s="207">
        <f>IF(N257="zákl. přenesená",J257,0)</f>
        <v>0</v>
      </c>
      <c r="BH257" s="207">
        <f>IF(N257="sníž. přenesená",J257,0)</f>
        <v>0</v>
      </c>
      <c r="BI257" s="207">
        <f>IF(N257="nulová",J257,0)</f>
        <v>0</v>
      </c>
      <c r="BJ257" s="19" t="s">
        <v>89</v>
      </c>
      <c r="BK257" s="207">
        <f>ROUND(I257*H257,2)</f>
        <v>0</v>
      </c>
      <c r="BL257" s="19" t="s">
        <v>104</v>
      </c>
      <c r="BM257" s="206" t="s">
        <v>718</v>
      </c>
    </row>
    <row r="258" spans="1:65" s="2" customFormat="1" ht="45">
      <c r="A258" s="37"/>
      <c r="B258" s="38"/>
      <c r="C258" s="39"/>
      <c r="D258" s="208" t="s">
        <v>270</v>
      </c>
      <c r="E258" s="39"/>
      <c r="F258" s="209" t="s">
        <v>7853</v>
      </c>
      <c r="G258" s="39"/>
      <c r="H258" s="39"/>
      <c r="I258" s="118"/>
      <c r="J258" s="39"/>
      <c r="K258" s="39"/>
      <c r="L258" s="42"/>
      <c r="M258" s="210"/>
      <c r="N258" s="211"/>
      <c r="O258" s="67"/>
      <c r="P258" s="67"/>
      <c r="Q258" s="67"/>
      <c r="R258" s="67"/>
      <c r="S258" s="67"/>
      <c r="T258" s="68"/>
      <c r="U258" s="37"/>
      <c r="V258" s="37"/>
      <c r="W258" s="37"/>
      <c r="X258" s="37"/>
      <c r="Y258" s="37"/>
      <c r="Z258" s="37"/>
      <c r="AA258" s="37"/>
      <c r="AB258" s="37"/>
      <c r="AC258" s="37"/>
      <c r="AD258" s="37"/>
      <c r="AE258" s="37"/>
      <c r="AT258" s="19" t="s">
        <v>270</v>
      </c>
      <c r="AU258" s="19" t="s">
        <v>91</v>
      </c>
    </row>
    <row r="259" spans="1:65" s="15" customFormat="1" ht="10">
      <c r="B259" s="233"/>
      <c r="C259" s="234"/>
      <c r="D259" s="208" t="s">
        <v>272</v>
      </c>
      <c r="E259" s="235" t="s">
        <v>44</v>
      </c>
      <c r="F259" s="236" t="s">
        <v>8177</v>
      </c>
      <c r="G259" s="234"/>
      <c r="H259" s="237">
        <v>1.44</v>
      </c>
      <c r="I259" s="238"/>
      <c r="J259" s="234"/>
      <c r="K259" s="234"/>
      <c r="L259" s="239"/>
      <c r="M259" s="240"/>
      <c r="N259" s="241"/>
      <c r="O259" s="241"/>
      <c r="P259" s="241"/>
      <c r="Q259" s="241"/>
      <c r="R259" s="241"/>
      <c r="S259" s="241"/>
      <c r="T259" s="242"/>
      <c r="AT259" s="243" t="s">
        <v>272</v>
      </c>
      <c r="AU259" s="243" t="s">
        <v>91</v>
      </c>
      <c r="AV259" s="15" t="s">
        <v>91</v>
      </c>
      <c r="AW259" s="15" t="s">
        <v>38</v>
      </c>
      <c r="AX259" s="15" t="s">
        <v>82</v>
      </c>
      <c r="AY259" s="243" t="s">
        <v>262</v>
      </c>
    </row>
    <row r="260" spans="1:65" s="15" customFormat="1" ht="10">
      <c r="B260" s="233"/>
      <c r="C260" s="234"/>
      <c r="D260" s="208" t="s">
        <v>272</v>
      </c>
      <c r="E260" s="235" t="s">
        <v>44</v>
      </c>
      <c r="F260" s="236" t="s">
        <v>8178</v>
      </c>
      <c r="G260" s="234"/>
      <c r="H260" s="237">
        <v>2</v>
      </c>
      <c r="I260" s="238"/>
      <c r="J260" s="234"/>
      <c r="K260" s="234"/>
      <c r="L260" s="239"/>
      <c r="M260" s="240"/>
      <c r="N260" s="241"/>
      <c r="O260" s="241"/>
      <c r="P260" s="241"/>
      <c r="Q260" s="241"/>
      <c r="R260" s="241"/>
      <c r="S260" s="241"/>
      <c r="T260" s="242"/>
      <c r="AT260" s="243" t="s">
        <v>272</v>
      </c>
      <c r="AU260" s="243" t="s">
        <v>91</v>
      </c>
      <c r="AV260" s="15" t="s">
        <v>91</v>
      </c>
      <c r="AW260" s="15" t="s">
        <v>38</v>
      </c>
      <c r="AX260" s="15" t="s">
        <v>82</v>
      </c>
      <c r="AY260" s="243" t="s">
        <v>262</v>
      </c>
    </row>
    <row r="261" spans="1:65" s="15" customFormat="1" ht="10">
      <c r="B261" s="233"/>
      <c r="C261" s="234"/>
      <c r="D261" s="208" t="s">
        <v>272</v>
      </c>
      <c r="E261" s="235" t="s">
        <v>44</v>
      </c>
      <c r="F261" s="236" t="s">
        <v>8179</v>
      </c>
      <c r="G261" s="234"/>
      <c r="H261" s="237">
        <v>1</v>
      </c>
      <c r="I261" s="238"/>
      <c r="J261" s="234"/>
      <c r="K261" s="234"/>
      <c r="L261" s="239"/>
      <c r="M261" s="240"/>
      <c r="N261" s="241"/>
      <c r="O261" s="241"/>
      <c r="P261" s="241"/>
      <c r="Q261" s="241"/>
      <c r="R261" s="241"/>
      <c r="S261" s="241"/>
      <c r="T261" s="242"/>
      <c r="AT261" s="243" t="s">
        <v>272</v>
      </c>
      <c r="AU261" s="243" t="s">
        <v>91</v>
      </c>
      <c r="AV261" s="15" t="s">
        <v>91</v>
      </c>
      <c r="AW261" s="15" t="s">
        <v>38</v>
      </c>
      <c r="AX261" s="15" t="s">
        <v>82</v>
      </c>
      <c r="AY261" s="243" t="s">
        <v>262</v>
      </c>
    </row>
    <row r="262" spans="1:65" s="15" customFormat="1" ht="10">
      <c r="B262" s="233"/>
      <c r="C262" s="234"/>
      <c r="D262" s="208" t="s">
        <v>272</v>
      </c>
      <c r="E262" s="235" t="s">
        <v>44</v>
      </c>
      <c r="F262" s="236" t="s">
        <v>8180</v>
      </c>
      <c r="G262" s="234"/>
      <c r="H262" s="237">
        <v>1</v>
      </c>
      <c r="I262" s="238"/>
      <c r="J262" s="234"/>
      <c r="K262" s="234"/>
      <c r="L262" s="239"/>
      <c r="M262" s="240"/>
      <c r="N262" s="241"/>
      <c r="O262" s="241"/>
      <c r="P262" s="241"/>
      <c r="Q262" s="241"/>
      <c r="R262" s="241"/>
      <c r="S262" s="241"/>
      <c r="T262" s="242"/>
      <c r="AT262" s="243" t="s">
        <v>272</v>
      </c>
      <c r="AU262" s="243" t="s">
        <v>91</v>
      </c>
      <c r="AV262" s="15" t="s">
        <v>91</v>
      </c>
      <c r="AW262" s="15" t="s">
        <v>38</v>
      </c>
      <c r="AX262" s="15" t="s">
        <v>82</v>
      </c>
      <c r="AY262" s="243" t="s">
        <v>262</v>
      </c>
    </row>
    <row r="263" spans="1:65" s="15" customFormat="1" ht="10">
      <c r="B263" s="233"/>
      <c r="C263" s="234"/>
      <c r="D263" s="208" t="s">
        <v>272</v>
      </c>
      <c r="E263" s="235" t="s">
        <v>44</v>
      </c>
      <c r="F263" s="236" t="s">
        <v>8181</v>
      </c>
      <c r="G263" s="234"/>
      <c r="H263" s="237">
        <v>8.2639999999999993</v>
      </c>
      <c r="I263" s="238"/>
      <c r="J263" s="234"/>
      <c r="K263" s="234"/>
      <c r="L263" s="239"/>
      <c r="M263" s="240"/>
      <c r="N263" s="241"/>
      <c r="O263" s="241"/>
      <c r="P263" s="241"/>
      <c r="Q263" s="241"/>
      <c r="R263" s="241"/>
      <c r="S263" s="241"/>
      <c r="T263" s="242"/>
      <c r="AT263" s="243" t="s">
        <v>272</v>
      </c>
      <c r="AU263" s="243" t="s">
        <v>91</v>
      </c>
      <c r="AV263" s="15" t="s">
        <v>91</v>
      </c>
      <c r="AW263" s="15" t="s">
        <v>38</v>
      </c>
      <c r="AX263" s="15" t="s">
        <v>82</v>
      </c>
      <c r="AY263" s="243" t="s">
        <v>262</v>
      </c>
    </row>
    <row r="264" spans="1:65" s="15" customFormat="1" ht="10">
      <c r="B264" s="233"/>
      <c r="C264" s="234"/>
      <c r="D264" s="208" t="s">
        <v>272</v>
      </c>
      <c r="E264" s="235" t="s">
        <v>44</v>
      </c>
      <c r="F264" s="236" t="s">
        <v>8182</v>
      </c>
      <c r="G264" s="234"/>
      <c r="H264" s="237">
        <v>0.8</v>
      </c>
      <c r="I264" s="238"/>
      <c r="J264" s="234"/>
      <c r="K264" s="234"/>
      <c r="L264" s="239"/>
      <c r="M264" s="240"/>
      <c r="N264" s="241"/>
      <c r="O264" s="241"/>
      <c r="P264" s="241"/>
      <c r="Q264" s="241"/>
      <c r="R264" s="241"/>
      <c r="S264" s="241"/>
      <c r="T264" s="242"/>
      <c r="AT264" s="243" t="s">
        <v>272</v>
      </c>
      <c r="AU264" s="243" t="s">
        <v>91</v>
      </c>
      <c r="AV264" s="15" t="s">
        <v>91</v>
      </c>
      <c r="AW264" s="15" t="s">
        <v>38</v>
      </c>
      <c r="AX264" s="15" t="s">
        <v>82</v>
      </c>
      <c r="AY264" s="243" t="s">
        <v>262</v>
      </c>
    </row>
    <row r="265" spans="1:65" s="16" customFormat="1" ht="10">
      <c r="B265" s="244"/>
      <c r="C265" s="245"/>
      <c r="D265" s="208" t="s">
        <v>272</v>
      </c>
      <c r="E265" s="246" t="s">
        <v>44</v>
      </c>
      <c r="F265" s="247" t="s">
        <v>291</v>
      </c>
      <c r="G265" s="245"/>
      <c r="H265" s="248">
        <v>14.504</v>
      </c>
      <c r="I265" s="249"/>
      <c r="J265" s="245"/>
      <c r="K265" s="245"/>
      <c r="L265" s="250"/>
      <c r="M265" s="251"/>
      <c r="N265" s="252"/>
      <c r="O265" s="252"/>
      <c r="P265" s="252"/>
      <c r="Q265" s="252"/>
      <c r="R265" s="252"/>
      <c r="S265" s="252"/>
      <c r="T265" s="253"/>
      <c r="AT265" s="254" t="s">
        <v>272</v>
      </c>
      <c r="AU265" s="254" t="s">
        <v>91</v>
      </c>
      <c r="AV265" s="16" t="s">
        <v>104</v>
      </c>
      <c r="AW265" s="16" t="s">
        <v>38</v>
      </c>
      <c r="AX265" s="16" t="s">
        <v>89</v>
      </c>
      <c r="AY265" s="254" t="s">
        <v>262</v>
      </c>
    </row>
    <row r="266" spans="1:65" s="2" customFormat="1" ht="16.5" customHeight="1">
      <c r="A266" s="37"/>
      <c r="B266" s="38"/>
      <c r="C266" s="195" t="s">
        <v>475</v>
      </c>
      <c r="D266" s="195" t="s">
        <v>264</v>
      </c>
      <c r="E266" s="196" t="s">
        <v>8047</v>
      </c>
      <c r="F266" s="197" t="s">
        <v>8048</v>
      </c>
      <c r="G266" s="198" t="s">
        <v>342</v>
      </c>
      <c r="H266" s="199">
        <v>14.504</v>
      </c>
      <c r="I266" s="200"/>
      <c r="J266" s="201">
        <f>ROUND(I266*H266,2)</f>
        <v>0</v>
      </c>
      <c r="K266" s="197" t="s">
        <v>268</v>
      </c>
      <c r="L266" s="42"/>
      <c r="M266" s="202" t="s">
        <v>44</v>
      </c>
      <c r="N266" s="203" t="s">
        <v>53</v>
      </c>
      <c r="O266" s="67"/>
      <c r="P266" s="204">
        <f>O266*H266</f>
        <v>0</v>
      </c>
      <c r="Q266" s="204">
        <v>5.6100000000000004E-3</v>
      </c>
      <c r="R266" s="204">
        <f>Q266*H266</f>
        <v>8.1367439999999999E-2</v>
      </c>
      <c r="S266" s="204">
        <v>0</v>
      </c>
      <c r="T266" s="205">
        <f>S266*H266</f>
        <v>0</v>
      </c>
      <c r="U266" s="37"/>
      <c r="V266" s="37"/>
      <c r="W266" s="37"/>
      <c r="X266" s="37"/>
      <c r="Y266" s="37"/>
      <c r="Z266" s="37"/>
      <c r="AA266" s="37"/>
      <c r="AB266" s="37"/>
      <c r="AC266" s="37"/>
      <c r="AD266" s="37"/>
      <c r="AE266" s="37"/>
      <c r="AR266" s="206" t="s">
        <v>104</v>
      </c>
      <c r="AT266" s="206" t="s">
        <v>264</v>
      </c>
      <c r="AU266" s="206" t="s">
        <v>91</v>
      </c>
      <c r="AY266" s="19" t="s">
        <v>262</v>
      </c>
      <c r="BE266" s="207">
        <f>IF(N266="základní",J266,0)</f>
        <v>0</v>
      </c>
      <c r="BF266" s="207">
        <f>IF(N266="snížená",J266,0)</f>
        <v>0</v>
      </c>
      <c r="BG266" s="207">
        <f>IF(N266="zákl. přenesená",J266,0)</f>
        <v>0</v>
      </c>
      <c r="BH266" s="207">
        <f>IF(N266="sníž. přenesená",J266,0)</f>
        <v>0</v>
      </c>
      <c r="BI266" s="207">
        <f>IF(N266="nulová",J266,0)</f>
        <v>0</v>
      </c>
      <c r="BJ266" s="19" t="s">
        <v>89</v>
      </c>
      <c r="BK266" s="207">
        <f>ROUND(I266*H266,2)</f>
        <v>0</v>
      </c>
      <c r="BL266" s="19" t="s">
        <v>104</v>
      </c>
      <c r="BM266" s="206" t="s">
        <v>733</v>
      </c>
    </row>
    <row r="267" spans="1:65" s="15" customFormat="1" ht="10">
      <c r="B267" s="233"/>
      <c r="C267" s="234"/>
      <c r="D267" s="208" t="s">
        <v>272</v>
      </c>
      <c r="E267" s="235" t="s">
        <v>44</v>
      </c>
      <c r="F267" s="236" t="s">
        <v>8177</v>
      </c>
      <c r="G267" s="234"/>
      <c r="H267" s="237">
        <v>1.44</v>
      </c>
      <c r="I267" s="238"/>
      <c r="J267" s="234"/>
      <c r="K267" s="234"/>
      <c r="L267" s="239"/>
      <c r="M267" s="240"/>
      <c r="N267" s="241"/>
      <c r="O267" s="241"/>
      <c r="P267" s="241"/>
      <c r="Q267" s="241"/>
      <c r="R267" s="241"/>
      <c r="S267" s="241"/>
      <c r="T267" s="242"/>
      <c r="AT267" s="243" t="s">
        <v>272</v>
      </c>
      <c r="AU267" s="243" t="s">
        <v>91</v>
      </c>
      <c r="AV267" s="15" t="s">
        <v>91</v>
      </c>
      <c r="AW267" s="15" t="s">
        <v>38</v>
      </c>
      <c r="AX267" s="15" t="s">
        <v>82</v>
      </c>
      <c r="AY267" s="243" t="s">
        <v>262</v>
      </c>
    </row>
    <row r="268" spans="1:65" s="15" customFormat="1" ht="10">
      <c r="B268" s="233"/>
      <c r="C268" s="234"/>
      <c r="D268" s="208" t="s">
        <v>272</v>
      </c>
      <c r="E268" s="235" t="s">
        <v>44</v>
      </c>
      <c r="F268" s="236" t="s">
        <v>8178</v>
      </c>
      <c r="G268" s="234"/>
      <c r="H268" s="237">
        <v>2</v>
      </c>
      <c r="I268" s="238"/>
      <c r="J268" s="234"/>
      <c r="K268" s="234"/>
      <c r="L268" s="239"/>
      <c r="M268" s="240"/>
      <c r="N268" s="241"/>
      <c r="O268" s="241"/>
      <c r="P268" s="241"/>
      <c r="Q268" s="241"/>
      <c r="R268" s="241"/>
      <c r="S268" s="241"/>
      <c r="T268" s="242"/>
      <c r="AT268" s="243" t="s">
        <v>272</v>
      </c>
      <c r="AU268" s="243" t="s">
        <v>91</v>
      </c>
      <c r="AV268" s="15" t="s">
        <v>91</v>
      </c>
      <c r="AW268" s="15" t="s">
        <v>38</v>
      </c>
      <c r="AX268" s="15" t="s">
        <v>82</v>
      </c>
      <c r="AY268" s="243" t="s">
        <v>262</v>
      </c>
    </row>
    <row r="269" spans="1:65" s="15" customFormat="1" ht="10">
      <c r="B269" s="233"/>
      <c r="C269" s="234"/>
      <c r="D269" s="208" t="s">
        <v>272</v>
      </c>
      <c r="E269" s="235" t="s">
        <v>44</v>
      </c>
      <c r="F269" s="236" t="s">
        <v>8179</v>
      </c>
      <c r="G269" s="234"/>
      <c r="H269" s="237">
        <v>1</v>
      </c>
      <c r="I269" s="238"/>
      <c r="J269" s="234"/>
      <c r="K269" s="234"/>
      <c r="L269" s="239"/>
      <c r="M269" s="240"/>
      <c r="N269" s="241"/>
      <c r="O269" s="241"/>
      <c r="P269" s="241"/>
      <c r="Q269" s="241"/>
      <c r="R269" s="241"/>
      <c r="S269" s="241"/>
      <c r="T269" s="242"/>
      <c r="AT269" s="243" t="s">
        <v>272</v>
      </c>
      <c r="AU269" s="243" t="s">
        <v>91</v>
      </c>
      <c r="AV269" s="15" t="s">
        <v>91</v>
      </c>
      <c r="AW269" s="15" t="s">
        <v>38</v>
      </c>
      <c r="AX269" s="15" t="s">
        <v>82</v>
      </c>
      <c r="AY269" s="243" t="s">
        <v>262</v>
      </c>
    </row>
    <row r="270" spans="1:65" s="15" customFormat="1" ht="10">
      <c r="B270" s="233"/>
      <c r="C270" s="234"/>
      <c r="D270" s="208" t="s">
        <v>272</v>
      </c>
      <c r="E270" s="235" t="s">
        <v>44</v>
      </c>
      <c r="F270" s="236" t="s">
        <v>8180</v>
      </c>
      <c r="G270" s="234"/>
      <c r="H270" s="237">
        <v>1</v>
      </c>
      <c r="I270" s="238"/>
      <c r="J270" s="234"/>
      <c r="K270" s="234"/>
      <c r="L270" s="239"/>
      <c r="M270" s="240"/>
      <c r="N270" s="241"/>
      <c r="O270" s="241"/>
      <c r="P270" s="241"/>
      <c r="Q270" s="241"/>
      <c r="R270" s="241"/>
      <c r="S270" s="241"/>
      <c r="T270" s="242"/>
      <c r="AT270" s="243" t="s">
        <v>272</v>
      </c>
      <c r="AU270" s="243" t="s">
        <v>91</v>
      </c>
      <c r="AV270" s="15" t="s">
        <v>91</v>
      </c>
      <c r="AW270" s="15" t="s">
        <v>38</v>
      </c>
      <c r="AX270" s="15" t="s">
        <v>82</v>
      </c>
      <c r="AY270" s="243" t="s">
        <v>262</v>
      </c>
    </row>
    <row r="271" spans="1:65" s="15" customFormat="1" ht="10">
      <c r="B271" s="233"/>
      <c r="C271" s="234"/>
      <c r="D271" s="208" t="s">
        <v>272</v>
      </c>
      <c r="E271" s="235" t="s">
        <v>44</v>
      </c>
      <c r="F271" s="236" t="s">
        <v>8181</v>
      </c>
      <c r="G271" s="234"/>
      <c r="H271" s="237">
        <v>8.2639999999999993</v>
      </c>
      <c r="I271" s="238"/>
      <c r="J271" s="234"/>
      <c r="K271" s="234"/>
      <c r="L271" s="239"/>
      <c r="M271" s="240"/>
      <c r="N271" s="241"/>
      <c r="O271" s="241"/>
      <c r="P271" s="241"/>
      <c r="Q271" s="241"/>
      <c r="R271" s="241"/>
      <c r="S271" s="241"/>
      <c r="T271" s="242"/>
      <c r="AT271" s="243" t="s">
        <v>272</v>
      </c>
      <c r="AU271" s="243" t="s">
        <v>91</v>
      </c>
      <c r="AV271" s="15" t="s">
        <v>91</v>
      </c>
      <c r="AW271" s="15" t="s">
        <v>38</v>
      </c>
      <c r="AX271" s="15" t="s">
        <v>82</v>
      </c>
      <c r="AY271" s="243" t="s">
        <v>262</v>
      </c>
    </row>
    <row r="272" spans="1:65" s="15" customFormat="1" ht="10">
      <c r="B272" s="233"/>
      <c r="C272" s="234"/>
      <c r="D272" s="208" t="s">
        <v>272</v>
      </c>
      <c r="E272" s="235" t="s">
        <v>44</v>
      </c>
      <c r="F272" s="236" t="s">
        <v>8182</v>
      </c>
      <c r="G272" s="234"/>
      <c r="H272" s="237">
        <v>0.8</v>
      </c>
      <c r="I272" s="238"/>
      <c r="J272" s="234"/>
      <c r="K272" s="234"/>
      <c r="L272" s="239"/>
      <c r="M272" s="240"/>
      <c r="N272" s="241"/>
      <c r="O272" s="241"/>
      <c r="P272" s="241"/>
      <c r="Q272" s="241"/>
      <c r="R272" s="241"/>
      <c r="S272" s="241"/>
      <c r="T272" s="242"/>
      <c r="AT272" s="243" t="s">
        <v>272</v>
      </c>
      <c r="AU272" s="243" t="s">
        <v>91</v>
      </c>
      <c r="AV272" s="15" t="s">
        <v>91</v>
      </c>
      <c r="AW272" s="15" t="s">
        <v>38</v>
      </c>
      <c r="AX272" s="15" t="s">
        <v>82</v>
      </c>
      <c r="AY272" s="243" t="s">
        <v>262</v>
      </c>
    </row>
    <row r="273" spans="1:65" s="16" customFormat="1" ht="10">
      <c r="B273" s="244"/>
      <c r="C273" s="245"/>
      <c r="D273" s="208" t="s">
        <v>272</v>
      </c>
      <c r="E273" s="246" t="s">
        <v>44</v>
      </c>
      <c r="F273" s="247" t="s">
        <v>291</v>
      </c>
      <c r="G273" s="245"/>
      <c r="H273" s="248">
        <v>14.504</v>
      </c>
      <c r="I273" s="249"/>
      <c r="J273" s="245"/>
      <c r="K273" s="245"/>
      <c r="L273" s="250"/>
      <c r="M273" s="251"/>
      <c r="N273" s="252"/>
      <c r="O273" s="252"/>
      <c r="P273" s="252"/>
      <c r="Q273" s="252"/>
      <c r="R273" s="252"/>
      <c r="S273" s="252"/>
      <c r="T273" s="253"/>
      <c r="AT273" s="254" t="s">
        <v>272</v>
      </c>
      <c r="AU273" s="254" t="s">
        <v>91</v>
      </c>
      <c r="AV273" s="16" t="s">
        <v>104</v>
      </c>
      <c r="AW273" s="16" t="s">
        <v>38</v>
      </c>
      <c r="AX273" s="16" t="s">
        <v>89</v>
      </c>
      <c r="AY273" s="254" t="s">
        <v>262</v>
      </c>
    </row>
    <row r="274" spans="1:65" s="2" customFormat="1" ht="16.5" customHeight="1">
      <c r="A274" s="37"/>
      <c r="B274" s="38"/>
      <c r="C274" s="195" t="s">
        <v>7</v>
      </c>
      <c r="D274" s="195" t="s">
        <v>264</v>
      </c>
      <c r="E274" s="196" t="s">
        <v>7854</v>
      </c>
      <c r="F274" s="197" t="s">
        <v>7855</v>
      </c>
      <c r="G274" s="198" t="s">
        <v>342</v>
      </c>
      <c r="H274" s="199">
        <v>14.504</v>
      </c>
      <c r="I274" s="200"/>
      <c r="J274" s="201">
        <f>ROUND(I274*H274,2)</f>
        <v>0</v>
      </c>
      <c r="K274" s="197" t="s">
        <v>268</v>
      </c>
      <c r="L274" s="42"/>
      <c r="M274" s="202" t="s">
        <v>44</v>
      </c>
      <c r="N274" s="203" t="s">
        <v>53</v>
      </c>
      <c r="O274" s="67"/>
      <c r="P274" s="204">
        <f>O274*H274</f>
        <v>0</v>
      </c>
      <c r="Q274" s="204">
        <v>3.1E-4</v>
      </c>
      <c r="R274" s="204">
        <f>Q274*H274</f>
        <v>4.4962399999999994E-3</v>
      </c>
      <c r="S274" s="204">
        <v>0</v>
      </c>
      <c r="T274" s="205">
        <f>S274*H274</f>
        <v>0</v>
      </c>
      <c r="U274" s="37"/>
      <c r="V274" s="37"/>
      <c r="W274" s="37"/>
      <c r="X274" s="37"/>
      <c r="Y274" s="37"/>
      <c r="Z274" s="37"/>
      <c r="AA274" s="37"/>
      <c r="AB274" s="37"/>
      <c r="AC274" s="37"/>
      <c r="AD274" s="37"/>
      <c r="AE274" s="37"/>
      <c r="AR274" s="206" t="s">
        <v>104</v>
      </c>
      <c r="AT274" s="206" t="s">
        <v>264</v>
      </c>
      <c r="AU274" s="206" t="s">
        <v>91</v>
      </c>
      <c r="AY274" s="19" t="s">
        <v>262</v>
      </c>
      <c r="BE274" s="207">
        <f>IF(N274="základní",J274,0)</f>
        <v>0</v>
      </c>
      <c r="BF274" s="207">
        <f>IF(N274="snížená",J274,0)</f>
        <v>0</v>
      </c>
      <c r="BG274" s="207">
        <f>IF(N274="zákl. přenesená",J274,0)</f>
        <v>0</v>
      </c>
      <c r="BH274" s="207">
        <f>IF(N274="sníž. přenesená",J274,0)</f>
        <v>0</v>
      </c>
      <c r="BI274" s="207">
        <f>IF(N274="nulová",J274,0)</f>
        <v>0</v>
      </c>
      <c r="BJ274" s="19" t="s">
        <v>89</v>
      </c>
      <c r="BK274" s="207">
        <f>ROUND(I274*H274,2)</f>
        <v>0</v>
      </c>
      <c r="BL274" s="19" t="s">
        <v>104</v>
      </c>
      <c r="BM274" s="206" t="s">
        <v>744</v>
      </c>
    </row>
    <row r="275" spans="1:65" s="15" customFormat="1" ht="10">
      <c r="B275" s="233"/>
      <c r="C275" s="234"/>
      <c r="D275" s="208" t="s">
        <v>272</v>
      </c>
      <c r="E275" s="235" t="s">
        <v>44</v>
      </c>
      <c r="F275" s="236" t="s">
        <v>8177</v>
      </c>
      <c r="G275" s="234"/>
      <c r="H275" s="237">
        <v>1.44</v>
      </c>
      <c r="I275" s="238"/>
      <c r="J275" s="234"/>
      <c r="K275" s="234"/>
      <c r="L275" s="239"/>
      <c r="M275" s="240"/>
      <c r="N275" s="241"/>
      <c r="O275" s="241"/>
      <c r="P275" s="241"/>
      <c r="Q275" s="241"/>
      <c r="R275" s="241"/>
      <c r="S275" s="241"/>
      <c r="T275" s="242"/>
      <c r="AT275" s="243" t="s">
        <v>272</v>
      </c>
      <c r="AU275" s="243" t="s">
        <v>91</v>
      </c>
      <c r="AV275" s="15" t="s">
        <v>91</v>
      </c>
      <c r="AW275" s="15" t="s">
        <v>38</v>
      </c>
      <c r="AX275" s="15" t="s">
        <v>82</v>
      </c>
      <c r="AY275" s="243" t="s">
        <v>262</v>
      </c>
    </row>
    <row r="276" spans="1:65" s="15" customFormat="1" ht="10">
      <c r="B276" s="233"/>
      <c r="C276" s="234"/>
      <c r="D276" s="208" t="s">
        <v>272</v>
      </c>
      <c r="E276" s="235" t="s">
        <v>44</v>
      </c>
      <c r="F276" s="236" t="s">
        <v>8178</v>
      </c>
      <c r="G276" s="234"/>
      <c r="H276" s="237">
        <v>2</v>
      </c>
      <c r="I276" s="238"/>
      <c r="J276" s="234"/>
      <c r="K276" s="234"/>
      <c r="L276" s="239"/>
      <c r="M276" s="240"/>
      <c r="N276" s="241"/>
      <c r="O276" s="241"/>
      <c r="P276" s="241"/>
      <c r="Q276" s="241"/>
      <c r="R276" s="241"/>
      <c r="S276" s="241"/>
      <c r="T276" s="242"/>
      <c r="AT276" s="243" t="s">
        <v>272</v>
      </c>
      <c r="AU276" s="243" t="s">
        <v>91</v>
      </c>
      <c r="AV276" s="15" t="s">
        <v>91</v>
      </c>
      <c r="AW276" s="15" t="s">
        <v>38</v>
      </c>
      <c r="AX276" s="15" t="s">
        <v>82</v>
      </c>
      <c r="AY276" s="243" t="s">
        <v>262</v>
      </c>
    </row>
    <row r="277" spans="1:65" s="15" customFormat="1" ht="10">
      <c r="B277" s="233"/>
      <c r="C277" s="234"/>
      <c r="D277" s="208" t="s">
        <v>272</v>
      </c>
      <c r="E277" s="235" t="s">
        <v>44</v>
      </c>
      <c r="F277" s="236" t="s">
        <v>8179</v>
      </c>
      <c r="G277" s="234"/>
      <c r="H277" s="237">
        <v>1</v>
      </c>
      <c r="I277" s="238"/>
      <c r="J277" s="234"/>
      <c r="K277" s="234"/>
      <c r="L277" s="239"/>
      <c r="M277" s="240"/>
      <c r="N277" s="241"/>
      <c r="O277" s="241"/>
      <c r="P277" s="241"/>
      <c r="Q277" s="241"/>
      <c r="R277" s="241"/>
      <c r="S277" s="241"/>
      <c r="T277" s="242"/>
      <c r="AT277" s="243" t="s">
        <v>272</v>
      </c>
      <c r="AU277" s="243" t="s">
        <v>91</v>
      </c>
      <c r="AV277" s="15" t="s">
        <v>91</v>
      </c>
      <c r="AW277" s="15" t="s">
        <v>38</v>
      </c>
      <c r="AX277" s="15" t="s">
        <v>82</v>
      </c>
      <c r="AY277" s="243" t="s">
        <v>262</v>
      </c>
    </row>
    <row r="278" spans="1:65" s="15" customFormat="1" ht="10">
      <c r="B278" s="233"/>
      <c r="C278" s="234"/>
      <c r="D278" s="208" t="s">
        <v>272</v>
      </c>
      <c r="E278" s="235" t="s">
        <v>44</v>
      </c>
      <c r="F278" s="236" t="s">
        <v>8180</v>
      </c>
      <c r="G278" s="234"/>
      <c r="H278" s="237">
        <v>1</v>
      </c>
      <c r="I278" s="238"/>
      <c r="J278" s="234"/>
      <c r="K278" s="234"/>
      <c r="L278" s="239"/>
      <c r="M278" s="240"/>
      <c r="N278" s="241"/>
      <c r="O278" s="241"/>
      <c r="P278" s="241"/>
      <c r="Q278" s="241"/>
      <c r="R278" s="241"/>
      <c r="S278" s="241"/>
      <c r="T278" s="242"/>
      <c r="AT278" s="243" t="s">
        <v>272</v>
      </c>
      <c r="AU278" s="243" t="s">
        <v>91</v>
      </c>
      <c r="AV278" s="15" t="s">
        <v>91</v>
      </c>
      <c r="AW278" s="15" t="s">
        <v>38</v>
      </c>
      <c r="AX278" s="15" t="s">
        <v>82</v>
      </c>
      <c r="AY278" s="243" t="s">
        <v>262</v>
      </c>
    </row>
    <row r="279" spans="1:65" s="15" customFormat="1" ht="10">
      <c r="B279" s="233"/>
      <c r="C279" s="234"/>
      <c r="D279" s="208" t="s">
        <v>272</v>
      </c>
      <c r="E279" s="235" t="s">
        <v>44</v>
      </c>
      <c r="F279" s="236" t="s">
        <v>8181</v>
      </c>
      <c r="G279" s="234"/>
      <c r="H279" s="237">
        <v>8.2639999999999993</v>
      </c>
      <c r="I279" s="238"/>
      <c r="J279" s="234"/>
      <c r="K279" s="234"/>
      <c r="L279" s="239"/>
      <c r="M279" s="240"/>
      <c r="N279" s="241"/>
      <c r="O279" s="241"/>
      <c r="P279" s="241"/>
      <c r="Q279" s="241"/>
      <c r="R279" s="241"/>
      <c r="S279" s="241"/>
      <c r="T279" s="242"/>
      <c r="AT279" s="243" t="s">
        <v>272</v>
      </c>
      <c r="AU279" s="243" t="s">
        <v>91</v>
      </c>
      <c r="AV279" s="15" t="s">
        <v>91</v>
      </c>
      <c r="AW279" s="15" t="s">
        <v>38</v>
      </c>
      <c r="AX279" s="15" t="s">
        <v>82</v>
      </c>
      <c r="AY279" s="243" t="s">
        <v>262</v>
      </c>
    </row>
    <row r="280" spans="1:65" s="15" customFormat="1" ht="10">
      <c r="B280" s="233"/>
      <c r="C280" s="234"/>
      <c r="D280" s="208" t="s">
        <v>272</v>
      </c>
      <c r="E280" s="235" t="s">
        <v>44</v>
      </c>
      <c r="F280" s="236" t="s">
        <v>8182</v>
      </c>
      <c r="G280" s="234"/>
      <c r="H280" s="237">
        <v>0.8</v>
      </c>
      <c r="I280" s="238"/>
      <c r="J280" s="234"/>
      <c r="K280" s="234"/>
      <c r="L280" s="239"/>
      <c r="M280" s="240"/>
      <c r="N280" s="241"/>
      <c r="O280" s="241"/>
      <c r="P280" s="241"/>
      <c r="Q280" s="241"/>
      <c r="R280" s="241"/>
      <c r="S280" s="241"/>
      <c r="T280" s="242"/>
      <c r="AT280" s="243" t="s">
        <v>272</v>
      </c>
      <c r="AU280" s="243" t="s">
        <v>91</v>
      </c>
      <c r="AV280" s="15" t="s">
        <v>91</v>
      </c>
      <c r="AW280" s="15" t="s">
        <v>38</v>
      </c>
      <c r="AX280" s="15" t="s">
        <v>82</v>
      </c>
      <c r="AY280" s="243" t="s">
        <v>262</v>
      </c>
    </row>
    <row r="281" spans="1:65" s="16" customFormat="1" ht="10">
      <c r="B281" s="244"/>
      <c r="C281" s="245"/>
      <c r="D281" s="208" t="s">
        <v>272</v>
      </c>
      <c r="E281" s="246" t="s">
        <v>44</v>
      </c>
      <c r="F281" s="247" t="s">
        <v>291</v>
      </c>
      <c r="G281" s="245"/>
      <c r="H281" s="248">
        <v>14.504</v>
      </c>
      <c r="I281" s="249"/>
      <c r="J281" s="245"/>
      <c r="K281" s="245"/>
      <c r="L281" s="250"/>
      <c r="M281" s="251"/>
      <c r="N281" s="252"/>
      <c r="O281" s="252"/>
      <c r="P281" s="252"/>
      <c r="Q281" s="252"/>
      <c r="R281" s="252"/>
      <c r="S281" s="252"/>
      <c r="T281" s="253"/>
      <c r="AT281" s="254" t="s">
        <v>272</v>
      </c>
      <c r="AU281" s="254" t="s">
        <v>91</v>
      </c>
      <c r="AV281" s="16" t="s">
        <v>104</v>
      </c>
      <c r="AW281" s="16" t="s">
        <v>38</v>
      </c>
      <c r="AX281" s="16" t="s">
        <v>89</v>
      </c>
      <c r="AY281" s="254" t="s">
        <v>262</v>
      </c>
    </row>
    <row r="282" spans="1:65" s="2" customFormat="1" ht="21.75" customHeight="1">
      <c r="A282" s="37"/>
      <c r="B282" s="38"/>
      <c r="C282" s="195" t="s">
        <v>496</v>
      </c>
      <c r="D282" s="195" t="s">
        <v>264</v>
      </c>
      <c r="E282" s="196" t="s">
        <v>8049</v>
      </c>
      <c r="F282" s="197" t="s">
        <v>8050</v>
      </c>
      <c r="G282" s="198" t="s">
        <v>342</v>
      </c>
      <c r="H282" s="199">
        <v>14.504</v>
      </c>
      <c r="I282" s="200"/>
      <c r="J282" s="201">
        <f>ROUND(I282*H282,2)</f>
        <v>0</v>
      </c>
      <c r="K282" s="197" t="s">
        <v>268</v>
      </c>
      <c r="L282" s="42"/>
      <c r="M282" s="202" t="s">
        <v>44</v>
      </c>
      <c r="N282" s="203" t="s">
        <v>53</v>
      </c>
      <c r="O282" s="67"/>
      <c r="P282" s="204">
        <f>O282*H282</f>
        <v>0</v>
      </c>
      <c r="Q282" s="204">
        <v>0.12966</v>
      </c>
      <c r="R282" s="204">
        <f>Q282*H282</f>
        <v>1.8805886399999998</v>
      </c>
      <c r="S282" s="204">
        <v>0</v>
      </c>
      <c r="T282" s="205">
        <f>S282*H282</f>
        <v>0</v>
      </c>
      <c r="U282" s="37"/>
      <c r="V282" s="37"/>
      <c r="W282" s="37"/>
      <c r="X282" s="37"/>
      <c r="Y282" s="37"/>
      <c r="Z282" s="37"/>
      <c r="AA282" s="37"/>
      <c r="AB282" s="37"/>
      <c r="AC282" s="37"/>
      <c r="AD282" s="37"/>
      <c r="AE282" s="37"/>
      <c r="AR282" s="206" t="s">
        <v>104</v>
      </c>
      <c r="AT282" s="206" t="s">
        <v>264</v>
      </c>
      <c r="AU282" s="206" t="s">
        <v>91</v>
      </c>
      <c r="AY282" s="19" t="s">
        <v>262</v>
      </c>
      <c r="BE282" s="207">
        <f>IF(N282="základní",J282,0)</f>
        <v>0</v>
      </c>
      <c r="BF282" s="207">
        <f>IF(N282="snížená",J282,0)</f>
        <v>0</v>
      </c>
      <c r="BG282" s="207">
        <f>IF(N282="zákl. přenesená",J282,0)</f>
        <v>0</v>
      </c>
      <c r="BH282" s="207">
        <f>IF(N282="sníž. přenesená",J282,0)</f>
        <v>0</v>
      </c>
      <c r="BI282" s="207">
        <f>IF(N282="nulová",J282,0)</f>
        <v>0</v>
      </c>
      <c r="BJ282" s="19" t="s">
        <v>89</v>
      </c>
      <c r="BK282" s="207">
        <f>ROUND(I282*H282,2)</f>
        <v>0</v>
      </c>
      <c r="BL282" s="19" t="s">
        <v>104</v>
      </c>
      <c r="BM282" s="206" t="s">
        <v>903</v>
      </c>
    </row>
    <row r="283" spans="1:65" s="2" customFormat="1" ht="45">
      <c r="A283" s="37"/>
      <c r="B283" s="38"/>
      <c r="C283" s="39"/>
      <c r="D283" s="208" t="s">
        <v>270</v>
      </c>
      <c r="E283" s="39"/>
      <c r="F283" s="209" t="s">
        <v>7860</v>
      </c>
      <c r="G283" s="39"/>
      <c r="H283" s="39"/>
      <c r="I283" s="118"/>
      <c r="J283" s="39"/>
      <c r="K283" s="39"/>
      <c r="L283" s="42"/>
      <c r="M283" s="210"/>
      <c r="N283" s="211"/>
      <c r="O283" s="67"/>
      <c r="P283" s="67"/>
      <c r="Q283" s="67"/>
      <c r="R283" s="67"/>
      <c r="S283" s="67"/>
      <c r="T283" s="68"/>
      <c r="U283" s="37"/>
      <c r="V283" s="37"/>
      <c r="W283" s="37"/>
      <c r="X283" s="37"/>
      <c r="Y283" s="37"/>
      <c r="Z283" s="37"/>
      <c r="AA283" s="37"/>
      <c r="AB283" s="37"/>
      <c r="AC283" s="37"/>
      <c r="AD283" s="37"/>
      <c r="AE283" s="37"/>
      <c r="AT283" s="19" t="s">
        <v>270</v>
      </c>
      <c r="AU283" s="19" t="s">
        <v>91</v>
      </c>
    </row>
    <row r="284" spans="1:65" s="15" customFormat="1" ht="10">
      <c r="B284" s="233"/>
      <c r="C284" s="234"/>
      <c r="D284" s="208" t="s">
        <v>272</v>
      </c>
      <c r="E284" s="235" t="s">
        <v>44</v>
      </c>
      <c r="F284" s="236" t="s">
        <v>8177</v>
      </c>
      <c r="G284" s="234"/>
      <c r="H284" s="237">
        <v>1.44</v>
      </c>
      <c r="I284" s="238"/>
      <c r="J284" s="234"/>
      <c r="K284" s="234"/>
      <c r="L284" s="239"/>
      <c r="M284" s="240"/>
      <c r="N284" s="241"/>
      <c r="O284" s="241"/>
      <c r="P284" s="241"/>
      <c r="Q284" s="241"/>
      <c r="R284" s="241"/>
      <c r="S284" s="241"/>
      <c r="T284" s="242"/>
      <c r="AT284" s="243" t="s">
        <v>272</v>
      </c>
      <c r="AU284" s="243" t="s">
        <v>91</v>
      </c>
      <c r="AV284" s="15" t="s">
        <v>91</v>
      </c>
      <c r="AW284" s="15" t="s">
        <v>38</v>
      </c>
      <c r="AX284" s="15" t="s">
        <v>82</v>
      </c>
      <c r="AY284" s="243" t="s">
        <v>262</v>
      </c>
    </row>
    <row r="285" spans="1:65" s="15" customFormat="1" ht="10">
      <c r="B285" s="233"/>
      <c r="C285" s="234"/>
      <c r="D285" s="208" t="s">
        <v>272</v>
      </c>
      <c r="E285" s="235" t="s">
        <v>44</v>
      </c>
      <c r="F285" s="236" t="s">
        <v>8178</v>
      </c>
      <c r="G285" s="234"/>
      <c r="H285" s="237">
        <v>2</v>
      </c>
      <c r="I285" s="238"/>
      <c r="J285" s="234"/>
      <c r="K285" s="234"/>
      <c r="L285" s="239"/>
      <c r="M285" s="240"/>
      <c r="N285" s="241"/>
      <c r="O285" s="241"/>
      <c r="P285" s="241"/>
      <c r="Q285" s="241"/>
      <c r="R285" s="241"/>
      <c r="S285" s="241"/>
      <c r="T285" s="242"/>
      <c r="AT285" s="243" t="s">
        <v>272</v>
      </c>
      <c r="AU285" s="243" t="s">
        <v>91</v>
      </c>
      <c r="AV285" s="15" t="s">
        <v>91</v>
      </c>
      <c r="AW285" s="15" t="s">
        <v>38</v>
      </c>
      <c r="AX285" s="15" t="s">
        <v>82</v>
      </c>
      <c r="AY285" s="243" t="s">
        <v>262</v>
      </c>
    </row>
    <row r="286" spans="1:65" s="15" customFormat="1" ht="10">
      <c r="B286" s="233"/>
      <c r="C286" s="234"/>
      <c r="D286" s="208" t="s">
        <v>272</v>
      </c>
      <c r="E286" s="235" t="s">
        <v>44</v>
      </c>
      <c r="F286" s="236" t="s">
        <v>8179</v>
      </c>
      <c r="G286" s="234"/>
      <c r="H286" s="237">
        <v>1</v>
      </c>
      <c r="I286" s="238"/>
      <c r="J286" s="234"/>
      <c r="K286" s="234"/>
      <c r="L286" s="239"/>
      <c r="M286" s="240"/>
      <c r="N286" s="241"/>
      <c r="O286" s="241"/>
      <c r="P286" s="241"/>
      <c r="Q286" s="241"/>
      <c r="R286" s="241"/>
      <c r="S286" s="241"/>
      <c r="T286" s="242"/>
      <c r="AT286" s="243" t="s">
        <v>272</v>
      </c>
      <c r="AU286" s="243" t="s">
        <v>91</v>
      </c>
      <c r="AV286" s="15" t="s">
        <v>91</v>
      </c>
      <c r="AW286" s="15" t="s">
        <v>38</v>
      </c>
      <c r="AX286" s="15" t="s">
        <v>82</v>
      </c>
      <c r="AY286" s="243" t="s">
        <v>262</v>
      </c>
    </row>
    <row r="287" spans="1:65" s="15" customFormat="1" ht="10">
      <c r="B287" s="233"/>
      <c r="C287" s="234"/>
      <c r="D287" s="208" t="s">
        <v>272</v>
      </c>
      <c r="E287" s="235" t="s">
        <v>44</v>
      </c>
      <c r="F287" s="236" t="s">
        <v>8180</v>
      </c>
      <c r="G287" s="234"/>
      <c r="H287" s="237">
        <v>1</v>
      </c>
      <c r="I287" s="238"/>
      <c r="J287" s="234"/>
      <c r="K287" s="234"/>
      <c r="L287" s="239"/>
      <c r="M287" s="240"/>
      <c r="N287" s="241"/>
      <c r="O287" s="241"/>
      <c r="P287" s="241"/>
      <c r="Q287" s="241"/>
      <c r="R287" s="241"/>
      <c r="S287" s="241"/>
      <c r="T287" s="242"/>
      <c r="AT287" s="243" t="s">
        <v>272</v>
      </c>
      <c r="AU287" s="243" t="s">
        <v>91</v>
      </c>
      <c r="AV287" s="15" t="s">
        <v>91</v>
      </c>
      <c r="AW287" s="15" t="s">
        <v>38</v>
      </c>
      <c r="AX287" s="15" t="s">
        <v>82</v>
      </c>
      <c r="AY287" s="243" t="s">
        <v>262</v>
      </c>
    </row>
    <row r="288" spans="1:65" s="15" customFormat="1" ht="10">
      <c r="B288" s="233"/>
      <c r="C288" s="234"/>
      <c r="D288" s="208" t="s">
        <v>272</v>
      </c>
      <c r="E288" s="235" t="s">
        <v>44</v>
      </c>
      <c r="F288" s="236" t="s">
        <v>8181</v>
      </c>
      <c r="G288" s="234"/>
      <c r="H288" s="237">
        <v>8.2639999999999993</v>
      </c>
      <c r="I288" s="238"/>
      <c r="J288" s="234"/>
      <c r="K288" s="234"/>
      <c r="L288" s="239"/>
      <c r="M288" s="240"/>
      <c r="N288" s="241"/>
      <c r="O288" s="241"/>
      <c r="P288" s="241"/>
      <c r="Q288" s="241"/>
      <c r="R288" s="241"/>
      <c r="S288" s="241"/>
      <c r="T288" s="242"/>
      <c r="AT288" s="243" t="s">
        <v>272</v>
      </c>
      <c r="AU288" s="243" t="s">
        <v>91</v>
      </c>
      <c r="AV288" s="15" t="s">
        <v>91</v>
      </c>
      <c r="AW288" s="15" t="s">
        <v>38</v>
      </c>
      <c r="AX288" s="15" t="s">
        <v>82</v>
      </c>
      <c r="AY288" s="243" t="s">
        <v>262</v>
      </c>
    </row>
    <row r="289" spans="1:65" s="15" customFormat="1" ht="10">
      <c r="B289" s="233"/>
      <c r="C289" s="234"/>
      <c r="D289" s="208" t="s">
        <v>272</v>
      </c>
      <c r="E289" s="235" t="s">
        <v>44</v>
      </c>
      <c r="F289" s="236" t="s">
        <v>8182</v>
      </c>
      <c r="G289" s="234"/>
      <c r="H289" s="237">
        <v>0.8</v>
      </c>
      <c r="I289" s="238"/>
      <c r="J289" s="234"/>
      <c r="K289" s="234"/>
      <c r="L289" s="239"/>
      <c r="M289" s="240"/>
      <c r="N289" s="241"/>
      <c r="O289" s="241"/>
      <c r="P289" s="241"/>
      <c r="Q289" s="241"/>
      <c r="R289" s="241"/>
      <c r="S289" s="241"/>
      <c r="T289" s="242"/>
      <c r="AT289" s="243" t="s">
        <v>272</v>
      </c>
      <c r="AU289" s="243" t="s">
        <v>91</v>
      </c>
      <c r="AV289" s="15" t="s">
        <v>91</v>
      </c>
      <c r="AW289" s="15" t="s">
        <v>38</v>
      </c>
      <c r="AX289" s="15" t="s">
        <v>82</v>
      </c>
      <c r="AY289" s="243" t="s">
        <v>262</v>
      </c>
    </row>
    <row r="290" spans="1:65" s="16" customFormat="1" ht="10">
      <c r="B290" s="244"/>
      <c r="C290" s="245"/>
      <c r="D290" s="208" t="s">
        <v>272</v>
      </c>
      <c r="E290" s="246" t="s">
        <v>44</v>
      </c>
      <c r="F290" s="247" t="s">
        <v>291</v>
      </c>
      <c r="G290" s="245"/>
      <c r="H290" s="248">
        <v>14.504</v>
      </c>
      <c r="I290" s="249"/>
      <c r="J290" s="245"/>
      <c r="K290" s="245"/>
      <c r="L290" s="250"/>
      <c r="M290" s="251"/>
      <c r="N290" s="252"/>
      <c r="O290" s="252"/>
      <c r="P290" s="252"/>
      <c r="Q290" s="252"/>
      <c r="R290" s="252"/>
      <c r="S290" s="252"/>
      <c r="T290" s="253"/>
      <c r="AT290" s="254" t="s">
        <v>272</v>
      </c>
      <c r="AU290" s="254" t="s">
        <v>91</v>
      </c>
      <c r="AV290" s="16" t="s">
        <v>104</v>
      </c>
      <c r="AW290" s="16" t="s">
        <v>38</v>
      </c>
      <c r="AX290" s="16" t="s">
        <v>89</v>
      </c>
      <c r="AY290" s="254" t="s">
        <v>262</v>
      </c>
    </row>
    <row r="291" spans="1:65" s="2" customFormat="1" ht="16.5" customHeight="1">
      <c r="A291" s="37"/>
      <c r="B291" s="38"/>
      <c r="C291" s="195" t="s">
        <v>511</v>
      </c>
      <c r="D291" s="195" t="s">
        <v>264</v>
      </c>
      <c r="E291" s="196" t="s">
        <v>8051</v>
      </c>
      <c r="F291" s="197" t="s">
        <v>8052</v>
      </c>
      <c r="G291" s="198" t="s">
        <v>590</v>
      </c>
      <c r="H291" s="199">
        <v>41.46</v>
      </c>
      <c r="I291" s="200"/>
      <c r="J291" s="201">
        <f>ROUND(I291*H291,2)</f>
        <v>0</v>
      </c>
      <c r="K291" s="197" t="s">
        <v>268</v>
      </c>
      <c r="L291" s="42"/>
      <c r="M291" s="202" t="s">
        <v>44</v>
      </c>
      <c r="N291" s="203" t="s">
        <v>53</v>
      </c>
      <c r="O291" s="67"/>
      <c r="P291" s="204">
        <f>O291*H291</f>
        <v>0</v>
      </c>
      <c r="Q291" s="204">
        <v>3.5999999999999999E-3</v>
      </c>
      <c r="R291" s="204">
        <f>Q291*H291</f>
        <v>0.149256</v>
      </c>
      <c r="S291" s="204">
        <v>0</v>
      </c>
      <c r="T291" s="205">
        <f>S291*H291</f>
        <v>0</v>
      </c>
      <c r="U291" s="37"/>
      <c r="V291" s="37"/>
      <c r="W291" s="37"/>
      <c r="X291" s="37"/>
      <c r="Y291" s="37"/>
      <c r="Z291" s="37"/>
      <c r="AA291" s="37"/>
      <c r="AB291" s="37"/>
      <c r="AC291" s="37"/>
      <c r="AD291" s="37"/>
      <c r="AE291" s="37"/>
      <c r="AR291" s="206" t="s">
        <v>104</v>
      </c>
      <c r="AT291" s="206" t="s">
        <v>264</v>
      </c>
      <c r="AU291" s="206" t="s">
        <v>91</v>
      </c>
      <c r="AY291" s="19" t="s">
        <v>262</v>
      </c>
      <c r="BE291" s="207">
        <f>IF(N291="základní",J291,0)</f>
        <v>0</v>
      </c>
      <c r="BF291" s="207">
        <f>IF(N291="snížená",J291,0)</f>
        <v>0</v>
      </c>
      <c r="BG291" s="207">
        <f>IF(N291="zákl. přenesená",J291,0)</f>
        <v>0</v>
      </c>
      <c r="BH291" s="207">
        <f>IF(N291="sníž. přenesená",J291,0)</f>
        <v>0</v>
      </c>
      <c r="BI291" s="207">
        <f>IF(N291="nulová",J291,0)</f>
        <v>0</v>
      </c>
      <c r="BJ291" s="19" t="s">
        <v>89</v>
      </c>
      <c r="BK291" s="207">
        <f>ROUND(I291*H291,2)</f>
        <v>0</v>
      </c>
      <c r="BL291" s="19" t="s">
        <v>104</v>
      </c>
      <c r="BM291" s="206" t="s">
        <v>939</v>
      </c>
    </row>
    <row r="292" spans="1:65" s="2" customFormat="1" ht="45">
      <c r="A292" s="37"/>
      <c r="B292" s="38"/>
      <c r="C292" s="39"/>
      <c r="D292" s="208" t="s">
        <v>270</v>
      </c>
      <c r="E292" s="39"/>
      <c r="F292" s="209" t="s">
        <v>8053</v>
      </c>
      <c r="G292" s="39"/>
      <c r="H292" s="39"/>
      <c r="I292" s="118"/>
      <c r="J292" s="39"/>
      <c r="K292" s="39"/>
      <c r="L292" s="42"/>
      <c r="M292" s="210"/>
      <c r="N292" s="211"/>
      <c r="O292" s="67"/>
      <c r="P292" s="67"/>
      <c r="Q292" s="67"/>
      <c r="R292" s="67"/>
      <c r="S292" s="67"/>
      <c r="T292" s="68"/>
      <c r="U292" s="37"/>
      <c r="V292" s="37"/>
      <c r="W292" s="37"/>
      <c r="X292" s="37"/>
      <c r="Y292" s="37"/>
      <c r="Z292" s="37"/>
      <c r="AA292" s="37"/>
      <c r="AB292" s="37"/>
      <c r="AC292" s="37"/>
      <c r="AD292" s="37"/>
      <c r="AE292" s="37"/>
      <c r="AT292" s="19" t="s">
        <v>270</v>
      </c>
      <c r="AU292" s="19" t="s">
        <v>91</v>
      </c>
    </row>
    <row r="293" spans="1:65" s="15" customFormat="1" ht="10">
      <c r="B293" s="233"/>
      <c r="C293" s="234"/>
      <c r="D293" s="208" t="s">
        <v>272</v>
      </c>
      <c r="E293" s="235" t="s">
        <v>44</v>
      </c>
      <c r="F293" s="236" t="s">
        <v>8183</v>
      </c>
      <c r="G293" s="234"/>
      <c r="H293" s="237">
        <v>4.8</v>
      </c>
      <c r="I293" s="238"/>
      <c r="J293" s="234"/>
      <c r="K293" s="234"/>
      <c r="L293" s="239"/>
      <c r="M293" s="240"/>
      <c r="N293" s="241"/>
      <c r="O293" s="241"/>
      <c r="P293" s="241"/>
      <c r="Q293" s="241"/>
      <c r="R293" s="241"/>
      <c r="S293" s="241"/>
      <c r="T293" s="242"/>
      <c r="AT293" s="243" t="s">
        <v>272</v>
      </c>
      <c r="AU293" s="243" t="s">
        <v>91</v>
      </c>
      <c r="AV293" s="15" t="s">
        <v>91</v>
      </c>
      <c r="AW293" s="15" t="s">
        <v>38</v>
      </c>
      <c r="AX293" s="15" t="s">
        <v>82</v>
      </c>
      <c r="AY293" s="243" t="s">
        <v>262</v>
      </c>
    </row>
    <row r="294" spans="1:65" s="15" customFormat="1" ht="10">
      <c r="B294" s="233"/>
      <c r="C294" s="234"/>
      <c r="D294" s="208" t="s">
        <v>272</v>
      </c>
      <c r="E294" s="235" t="s">
        <v>44</v>
      </c>
      <c r="F294" s="236" t="s">
        <v>8184</v>
      </c>
      <c r="G294" s="234"/>
      <c r="H294" s="237">
        <v>6</v>
      </c>
      <c r="I294" s="238"/>
      <c r="J294" s="234"/>
      <c r="K294" s="234"/>
      <c r="L294" s="239"/>
      <c r="M294" s="240"/>
      <c r="N294" s="241"/>
      <c r="O294" s="241"/>
      <c r="P294" s="241"/>
      <c r="Q294" s="241"/>
      <c r="R294" s="241"/>
      <c r="S294" s="241"/>
      <c r="T294" s="242"/>
      <c r="AT294" s="243" t="s">
        <v>272</v>
      </c>
      <c r="AU294" s="243" t="s">
        <v>91</v>
      </c>
      <c r="AV294" s="15" t="s">
        <v>91</v>
      </c>
      <c r="AW294" s="15" t="s">
        <v>38</v>
      </c>
      <c r="AX294" s="15" t="s">
        <v>82</v>
      </c>
      <c r="AY294" s="243" t="s">
        <v>262</v>
      </c>
    </row>
    <row r="295" spans="1:65" s="15" customFormat="1" ht="10">
      <c r="B295" s="233"/>
      <c r="C295" s="234"/>
      <c r="D295" s="208" t="s">
        <v>272</v>
      </c>
      <c r="E295" s="235" t="s">
        <v>44</v>
      </c>
      <c r="F295" s="236" t="s">
        <v>8185</v>
      </c>
      <c r="G295" s="234"/>
      <c r="H295" s="237">
        <v>4</v>
      </c>
      <c r="I295" s="238"/>
      <c r="J295" s="234"/>
      <c r="K295" s="234"/>
      <c r="L295" s="239"/>
      <c r="M295" s="240"/>
      <c r="N295" s="241"/>
      <c r="O295" s="241"/>
      <c r="P295" s="241"/>
      <c r="Q295" s="241"/>
      <c r="R295" s="241"/>
      <c r="S295" s="241"/>
      <c r="T295" s="242"/>
      <c r="AT295" s="243" t="s">
        <v>272</v>
      </c>
      <c r="AU295" s="243" t="s">
        <v>91</v>
      </c>
      <c r="AV295" s="15" t="s">
        <v>91</v>
      </c>
      <c r="AW295" s="15" t="s">
        <v>38</v>
      </c>
      <c r="AX295" s="15" t="s">
        <v>82</v>
      </c>
      <c r="AY295" s="243" t="s">
        <v>262</v>
      </c>
    </row>
    <row r="296" spans="1:65" s="15" customFormat="1" ht="10">
      <c r="B296" s="233"/>
      <c r="C296" s="234"/>
      <c r="D296" s="208" t="s">
        <v>272</v>
      </c>
      <c r="E296" s="235" t="s">
        <v>44</v>
      </c>
      <c r="F296" s="236" t="s">
        <v>8186</v>
      </c>
      <c r="G296" s="234"/>
      <c r="H296" s="237">
        <v>4</v>
      </c>
      <c r="I296" s="238"/>
      <c r="J296" s="234"/>
      <c r="K296" s="234"/>
      <c r="L296" s="239"/>
      <c r="M296" s="240"/>
      <c r="N296" s="241"/>
      <c r="O296" s="241"/>
      <c r="P296" s="241"/>
      <c r="Q296" s="241"/>
      <c r="R296" s="241"/>
      <c r="S296" s="241"/>
      <c r="T296" s="242"/>
      <c r="AT296" s="243" t="s">
        <v>272</v>
      </c>
      <c r="AU296" s="243" t="s">
        <v>91</v>
      </c>
      <c r="AV296" s="15" t="s">
        <v>91</v>
      </c>
      <c r="AW296" s="15" t="s">
        <v>38</v>
      </c>
      <c r="AX296" s="15" t="s">
        <v>82</v>
      </c>
      <c r="AY296" s="243" t="s">
        <v>262</v>
      </c>
    </row>
    <row r="297" spans="1:65" s="15" customFormat="1" ht="10">
      <c r="B297" s="233"/>
      <c r="C297" s="234"/>
      <c r="D297" s="208" t="s">
        <v>272</v>
      </c>
      <c r="E297" s="235" t="s">
        <v>44</v>
      </c>
      <c r="F297" s="236" t="s">
        <v>8187</v>
      </c>
      <c r="G297" s="234"/>
      <c r="H297" s="237">
        <v>20.66</v>
      </c>
      <c r="I297" s="238"/>
      <c r="J297" s="234"/>
      <c r="K297" s="234"/>
      <c r="L297" s="239"/>
      <c r="M297" s="240"/>
      <c r="N297" s="241"/>
      <c r="O297" s="241"/>
      <c r="P297" s="241"/>
      <c r="Q297" s="241"/>
      <c r="R297" s="241"/>
      <c r="S297" s="241"/>
      <c r="T297" s="242"/>
      <c r="AT297" s="243" t="s">
        <v>272</v>
      </c>
      <c r="AU297" s="243" t="s">
        <v>91</v>
      </c>
      <c r="AV297" s="15" t="s">
        <v>91</v>
      </c>
      <c r="AW297" s="15" t="s">
        <v>38</v>
      </c>
      <c r="AX297" s="15" t="s">
        <v>82</v>
      </c>
      <c r="AY297" s="243" t="s">
        <v>262</v>
      </c>
    </row>
    <row r="298" spans="1:65" s="15" customFormat="1" ht="10">
      <c r="B298" s="233"/>
      <c r="C298" s="234"/>
      <c r="D298" s="208" t="s">
        <v>272</v>
      </c>
      <c r="E298" s="235" t="s">
        <v>44</v>
      </c>
      <c r="F298" s="236" t="s">
        <v>8188</v>
      </c>
      <c r="G298" s="234"/>
      <c r="H298" s="237">
        <v>2</v>
      </c>
      <c r="I298" s="238"/>
      <c r="J298" s="234"/>
      <c r="K298" s="234"/>
      <c r="L298" s="239"/>
      <c r="M298" s="240"/>
      <c r="N298" s="241"/>
      <c r="O298" s="241"/>
      <c r="P298" s="241"/>
      <c r="Q298" s="241"/>
      <c r="R298" s="241"/>
      <c r="S298" s="241"/>
      <c r="T298" s="242"/>
      <c r="AT298" s="243" t="s">
        <v>272</v>
      </c>
      <c r="AU298" s="243" t="s">
        <v>91</v>
      </c>
      <c r="AV298" s="15" t="s">
        <v>91</v>
      </c>
      <c r="AW298" s="15" t="s">
        <v>38</v>
      </c>
      <c r="AX298" s="15" t="s">
        <v>82</v>
      </c>
      <c r="AY298" s="243" t="s">
        <v>262</v>
      </c>
    </row>
    <row r="299" spans="1:65" s="16" customFormat="1" ht="10">
      <c r="B299" s="244"/>
      <c r="C299" s="245"/>
      <c r="D299" s="208" t="s">
        <v>272</v>
      </c>
      <c r="E299" s="246" t="s">
        <v>44</v>
      </c>
      <c r="F299" s="247" t="s">
        <v>291</v>
      </c>
      <c r="G299" s="245"/>
      <c r="H299" s="248">
        <v>41.46</v>
      </c>
      <c r="I299" s="249"/>
      <c r="J299" s="245"/>
      <c r="K299" s="245"/>
      <c r="L299" s="250"/>
      <c r="M299" s="251"/>
      <c r="N299" s="252"/>
      <c r="O299" s="252"/>
      <c r="P299" s="252"/>
      <c r="Q299" s="252"/>
      <c r="R299" s="252"/>
      <c r="S299" s="252"/>
      <c r="T299" s="253"/>
      <c r="AT299" s="254" t="s">
        <v>272</v>
      </c>
      <c r="AU299" s="254" t="s">
        <v>91</v>
      </c>
      <c r="AV299" s="16" t="s">
        <v>104</v>
      </c>
      <c r="AW299" s="16" t="s">
        <v>38</v>
      </c>
      <c r="AX299" s="16" t="s">
        <v>89</v>
      </c>
      <c r="AY299" s="254" t="s">
        <v>262</v>
      </c>
    </row>
    <row r="300" spans="1:65" s="12" customFormat="1" ht="22.75" customHeight="1">
      <c r="B300" s="179"/>
      <c r="C300" s="180"/>
      <c r="D300" s="181" t="s">
        <v>81</v>
      </c>
      <c r="E300" s="193" t="s">
        <v>351</v>
      </c>
      <c r="F300" s="193" t="s">
        <v>1409</v>
      </c>
      <c r="G300" s="180"/>
      <c r="H300" s="180"/>
      <c r="I300" s="183"/>
      <c r="J300" s="194">
        <f>BK300</f>
        <v>0</v>
      </c>
      <c r="K300" s="180"/>
      <c r="L300" s="185"/>
      <c r="M300" s="186"/>
      <c r="N300" s="187"/>
      <c r="O300" s="187"/>
      <c r="P300" s="188">
        <f>SUM(P301:P354)</f>
        <v>0</v>
      </c>
      <c r="Q300" s="187"/>
      <c r="R300" s="188">
        <f>SUM(R301:R354)</f>
        <v>0.38800318970000003</v>
      </c>
      <c r="S300" s="187"/>
      <c r="T300" s="189">
        <f>SUM(T301:T354)</f>
        <v>0</v>
      </c>
      <c r="AR300" s="190" t="s">
        <v>89</v>
      </c>
      <c r="AT300" s="191" t="s">
        <v>81</v>
      </c>
      <c r="AU300" s="191" t="s">
        <v>89</v>
      </c>
      <c r="AY300" s="190" t="s">
        <v>262</v>
      </c>
      <c r="BK300" s="192">
        <f>SUM(BK301:BK354)</f>
        <v>0</v>
      </c>
    </row>
    <row r="301" spans="1:65" s="2" customFormat="1" ht="21.75" customHeight="1">
      <c r="A301" s="37"/>
      <c r="B301" s="38"/>
      <c r="C301" s="195" t="s">
        <v>515</v>
      </c>
      <c r="D301" s="195" t="s">
        <v>264</v>
      </c>
      <c r="E301" s="196" t="s">
        <v>6483</v>
      </c>
      <c r="F301" s="197" t="s">
        <v>6484</v>
      </c>
      <c r="G301" s="198" t="s">
        <v>590</v>
      </c>
      <c r="H301" s="199">
        <v>32.67</v>
      </c>
      <c r="I301" s="200"/>
      <c r="J301" s="201">
        <f>ROUND(I301*H301,2)</f>
        <v>0</v>
      </c>
      <c r="K301" s="197" t="s">
        <v>268</v>
      </c>
      <c r="L301" s="42"/>
      <c r="M301" s="202" t="s">
        <v>44</v>
      </c>
      <c r="N301" s="203" t="s">
        <v>53</v>
      </c>
      <c r="O301" s="67"/>
      <c r="P301" s="204">
        <f>O301*H301</f>
        <v>0</v>
      </c>
      <c r="Q301" s="204">
        <v>0</v>
      </c>
      <c r="R301" s="204">
        <f>Q301*H301</f>
        <v>0</v>
      </c>
      <c r="S301" s="204">
        <v>0</v>
      </c>
      <c r="T301" s="205">
        <f>S301*H301</f>
        <v>0</v>
      </c>
      <c r="U301" s="37"/>
      <c r="V301" s="37"/>
      <c r="W301" s="37"/>
      <c r="X301" s="37"/>
      <c r="Y301" s="37"/>
      <c r="Z301" s="37"/>
      <c r="AA301" s="37"/>
      <c r="AB301" s="37"/>
      <c r="AC301" s="37"/>
      <c r="AD301" s="37"/>
      <c r="AE301" s="37"/>
      <c r="AR301" s="206" t="s">
        <v>104</v>
      </c>
      <c r="AT301" s="206" t="s">
        <v>264</v>
      </c>
      <c r="AU301" s="206" t="s">
        <v>91</v>
      </c>
      <c r="AY301" s="19" t="s">
        <v>262</v>
      </c>
      <c r="BE301" s="207">
        <f>IF(N301="základní",J301,0)</f>
        <v>0</v>
      </c>
      <c r="BF301" s="207">
        <f>IF(N301="snížená",J301,0)</f>
        <v>0</v>
      </c>
      <c r="BG301" s="207">
        <f>IF(N301="zákl. přenesená",J301,0)</f>
        <v>0</v>
      </c>
      <c r="BH301" s="207">
        <f>IF(N301="sníž. přenesená",J301,0)</f>
        <v>0</v>
      </c>
      <c r="BI301" s="207">
        <f>IF(N301="nulová",J301,0)</f>
        <v>0</v>
      </c>
      <c r="BJ301" s="19" t="s">
        <v>89</v>
      </c>
      <c r="BK301" s="207">
        <f>ROUND(I301*H301,2)</f>
        <v>0</v>
      </c>
      <c r="BL301" s="19" t="s">
        <v>104</v>
      </c>
      <c r="BM301" s="206" t="s">
        <v>955</v>
      </c>
    </row>
    <row r="302" spans="1:65" s="2" customFormat="1" ht="63">
      <c r="A302" s="37"/>
      <c r="B302" s="38"/>
      <c r="C302" s="39"/>
      <c r="D302" s="208" t="s">
        <v>270</v>
      </c>
      <c r="E302" s="39"/>
      <c r="F302" s="209" t="s">
        <v>6485</v>
      </c>
      <c r="G302" s="39"/>
      <c r="H302" s="39"/>
      <c r="I302" s="118"/>
      <c r="J302" s="39"/>
      <c r="K302" s="39"/>
      <c r="L302" s="42"/>
      <c r="M302" s="210"/>
      <c r="N302" s="211"/>
      <c r="O302" s="67"/>
      <c r="P302" s="67"/>
      <c r="Q302" s="67"/>
      <c r="R302" s="67"/>
      <c r="S302" s="67"/>
      <c r="T302" s="68"/>
      <c r="U302" s="37"/>
      <c r="V302" s="37"/>
      <c r="W302" s="37"/>
      <c r="X302" s="37"/>
      <c r="Y302" s="37"/>
      <c r="Z302" s="37"/>
      <c r="AA302" s="37"/>
      <c r="AB302" s="37"/>
      <c r="AC302" s="37"/>
      <c r="AD302" s="37"/>
      <c r="AE302" s="37"/>
      <c r="AT302" s="19" t="s">
        <v>270</v>
      </c>
      <c r="AU302" s="19" t="s">
        <v>91</v>
      </c>
    </row>
    <row r="303" spans="1:65" s="15" customFormat="1" ht="10">
      <c r="B303" s="233"/>
      <c r="C303" s="234"/>
      <c r="D303" s="208" t="s">
        <v>272</v>
      </c>
      <c r="E303" s="235" t="s">
        <v>44</v>
      </c>
      <c r="F303" s="236" t="s">
        <v>8189</v>
      </c>
      <c r="G303" s="234"/>
      <c r="H303" s="237">
        <v>32.67</v>
      </c>
      <c r="I303" s="238"/>
      <c r="J303" s="234"/>
      <c r="K303" s="234"/>
      <c r="L303" s="239"/>
      <c r="M303" s="240"/>
      <c r="N303" s="241"/>
      <c r="O303" s="241"/>
      <c r="P303" s="241"/>
      <c r="Q303" s="241"/>
      <c r="R303" s="241"/>
      <c r="S303" s="241"/>
      <c r="T303" s="242"/>
      <c r="AT303" s="243" t="s">
        <v>272</v>
      </c>
      <c r="AU303" s="243" t="s">
        <v>91</v>
      </c>
      <c r="AV303" s="15" t="s">
        <v>91</v>
      </c>
      <c r="AW303" s="15" t="s">
        <v>38</v>
      </c>
      <c r="AX303" s="15" t="s">
        <v>82</v>
      </c>
      <c r="AY303" s="243" t="s">
        <v>262</v>
      </c>
    </row>
    <row r="304" spans="1:65" s="16" customFormat="1" ht="10">
      <c r="B304" s="244"/>
      <c r="C304" s="245"/>
      <c r="D304" s="208" t="s">
        <v>272</v>
      </c>
      <c r="E304" s="246" t="s">
        <v>44</v>
      </c>
      <c r="F304" s="247" t="s">
        <v>291</v>
      </c>
      <c r="G304" s="245"/>
      <c r="H304" s="248">
        <v>32.67</v>
      </c>
      <c r="I304" s="249"/>
      <c r="J304" s="245"/>
      <c r="K304" s="245"/>
      <c r="L304" s="250"/>
      <c r="M304" s="251"/>
      <c r="N304" s="252"/>
      <c r="O304" s="252"/>
      <c r="P304" s="252"/>
      <c r="Q304" s="252"/>
      <c r="R304" s="252"/>
      <c r="S304" s="252"/>
      <c r="T304" s="253"/>
      <c r="AT304" s="254" t="s">
        <v>272</v>
      </c>
      <c r="AU304" s="254" t="s">
        <v>91</v>
      </c>
      <c r="AV304" s="16" t="s">
        <v>104</v>
      </c>
      <c r="AW304" s="16" t="s">
        <v>38</v>
      </c>
      <c r="AX304" s="16" t="s">
        <v>89</v>
      </c>
      <c r="AY304" s="254" t="s">
        <v>262</v>
      </c>
    </row>
    <row r="305" spans="1:65" s="2" customFormat="1" ht="16.5" customHeight="1">
      <c r="A305" s="37"/>
      <c r="B305" s="38"/>
      <c r="C305" s="255" t="s">
        <v>523</v>
      </c>
      <c r="D305" s="255" t="s">
        <v>633</v>
      </c>
      <c r="E305" s="256" t="s">
        <v>6487</v>
      </c>
      <c r="F305" s="257" t="s">
        <v>6488</v>
      </c>
      <c r="G305" s="258" t="s">
        <v>590</v>
      </c>
      <c r="H305" s="259">
        <v>34.304000000000002</v>
      </c>
      <c r="I305" s="260"/>
      <c r="J305" s="261">
        <f>ROUND(I305*H305,2)</f>
        <v>0</v>
      </c>
      <c r="K305" s="257" t="s">
        <v>268</v>
      </c>
      <c r="L305" s="262"/>
      <c r="M305" s="263" t="s">
        <v>44</v>
      </c>
      <c r="N305" s="264" t="s">
        <v>53</v>
      </c>
      <c r="O305" s="67"/>
      <c r="P305" s="204">
        <f>O305*H305</f>
        <v>0</v>
      </c>
      <c r="Q305" s="204">
        <v>1.06E-3</v>
      </c>
      <c r="R305" s="204">
        <f>Q305*H305</f>
        <v>3.6362240000000004E-2</v>
      </c>
      <c r="S305" s="204">
        <v>0</v>
      </c>
      <c r="T305" s="205">
        <f>S305*H305</f>
        <v>0</v>
      </c>
      <c r="U305" s="37"/>
      <c r="V305" s="37"/>
      <c r="W305" s="37"/>
      <c r="X305" s="37"/>
      <c r="Y305" s="37"/>
      <c r="Z305" s="37"/>
      <c r="AA305" s="37"/>
      <c r="AB305" s="37"/>
      <c r="AC305" s="37"/>
      <c r="AD305" s="37"/>
      <c r="AE305" s="37"/>
      <c r="AR305" s="206" t="s">
        <v>351</v>
      </c>
      <c r="AT305" s="206" t="s">
        <v>633</v>
      </c>
      <c r="AU305" s="206" t="s">
        <v>91</v>
      </c>
      <c r="AY305" s="19" t="s">
        <v>262</v>
      </c>
      <c r="BE305" s="207">
        <f>IF(N305="základní",J305,0)</f>
        <v>0</v>
      </c>
      <c r="BF305" s="207">
        <f>IF(N305="snížená",J305,0)</f>
        <v>0</v>
      </c>
      <c r="BG305" s="207">
        <f>IF(N305="zákl. přenesená",J305,0)</f>
        <v>0</v>
      </c>
      <c r="BH305" s="207">
        <f>IF(N305="sníž. přenesená",J305,0)</f>
        <v>0</v>
      </c>
      <c r="BI305" s="207">
        <f>IF(N305="nulová",J305,0)</f>
        <v>0</v>
      </c>
      <c r="BJ305" s="19" t="s">
        <v>89</v>
      </c>
      <c r="BK305" s="207">
        <f>ROUND(I305*H305,2)</f>
        <v>0</v>
      </c>
      <c r="BL305" s="19" t="s">
        <v>104</v>
      </c>
      <c r="BM305" s="206" t="s">
        <v>982</v>
      </c>
    </row>
    <row r="306" spans="1:65" s="15" customFormat="1" ht="10">
      <c r="B306" s="233"/>
      <c r="C306" s="234"/>
      <c r="D306" s="208" t="s">
        <v>272</v>
      </c>
      <c r="E306" s="235" t="s">
        <v>44</v>
      </c>
      <c r="F306" s="236" t="s">
        <v>8190</v>
      </c>
      <c r="G306" s="234"/>
      <c r="H306" s="237">
        <v>34.304000000000002</v>
      </c>
      <c r="I306" s="238"/>
      <c r="J306" s="234"/>
      <c r="K306" s="234"/>
      <c r="L306" s="239"/>
      <c r="M306" s="240"/>
      <c r="N306" s="241"/>
      <c r="O306" s="241"/>
      <c r="P306" s="241"/>
      <c r="Q306" s="241"/>
      <c r="R306" s="241"/>
      <c r="S306" s="241"/>
      <c r="T306" s="242"/>
      <c r="AT306" s="243" t="s">
        <v>272</v>
      </c>
      <c r="AU306" s="243" t="s">
        <v>91</v>
      </c>
      <c r="AV306" s="15" t="s">
        <v>91</v>
      </c>
      <c r="AW306" s="15" t="s">
        <v>38</v>
      </c>
      <c r="AX306" s="15" t="s">
        <v>82</v>
      </c>
      <c r="AY306" s="243" t="s">
        <v>262</v>
      </c>
    </row>
    <row r="307" spans="1:65" s="16" customFormat="1" ht="10">
      <c r="B307" s="244"/>
      <c r="C307" s="245"/>
      <c r="D307" s="208" t="s">
        <v>272</v>
      </c>
      <c r="E307" s="246" t="s">
        <v>44</v>
      </c>
      <c r="F307" s="247" t="s">
        <v>291</v>
      </c>
      <c r="G307" s="245"/>
      <c r="H307" s="248">
        <v>34.304000000000002</v>
      </c>
      <c r="I307" s="249"/>
      <c r="J307" s="245"/>
      <c r="K307" s="245"/>
      <c r="L307" s="250"/>
      <c r="M307" s="251"/>
      <c r="N307" s="252"/>
      <c r="O307" s="252"/>
      <c r="P307" s="252"/>
      <c r="Q307" s="252"/>
      <c r="R307" s="252"/>
      <c r="S307" s="252"/>
      <c r="T307" s="253"/>
      <c r="AT307" s="254" t="s">
        <v>272</v>
      </c>
      <c r="AU307" s="254" t="s">
        <v>91</v>
      </c>
      <c r="AV307" s="16" t="s">
        <v>104</v>
      </c>
      <c r="AW307" s="16" t="s">
        <v>38</v>
      </c>
      <c r="AX307" s="16" t="s">
        <v>89</v>
      </c>
      <c r="AY307" s="254" t="s">
        <v>262</v>
      </c>
    </row>
    <row r="308" spans="1:65" s="2" customFormat="1" ht="21.75" customHeight="1">
      <c r="A308" s="37"/>
      <c r="B308" s="38"/>
      <c r="C308" s="195" t="s">
        <v>529</v>
      </c>
      <c r="D308" s="195" t="s">
        <v>264</v>
      </c>
      <c r="E308" s="196" t="s">
        <v>8191</v>
      </c>
      <c r="F308" s="197" t="s">
        <v>8192</v>
      </c>
      <c r="G308" s="198" t="s">
        <v>518</v>
      </c>
      <c r="H308" s="199">
        <v>1</v>
      </c>
      <c r="I308" s="200"/>
      <c r="J308" s="201">
        <f>ROUND(I308*H308,2)</f>
        <v>0</v>
      </c>
      <c r="K308" s="197" t="s">
        <v>268</v>
      </c>
      <c r="L308" s="42"/>
      <c r="M308" s="202" t="s">
        <v>44</v>
      </c>
      <c r="N308" s="203" t="s">
        <v>53</v>
      </c>
      <c r="O308" s="67"/>
      <c r="P308" s="204">
        <f>O308*H308</f>
        <v>0</v>
      </c>
      <c r="Q308" s="204">
        <v>0</v>
      </c>
      <c r="R308" s="204">
        <f>Q308*H308</f>
        <v>0</v>
      </c>
      <c r="S308" s="204">
        <v>0</v>
      </c>
      <c r="T308" s="205">
        <f>S308*H308</f>
        <v>0</v>
      </c>
      <c r="U308" s="37"/>
      <c r="V308" s="37"/>
      <c r="W308" s="37"/>
      <c r="X308" s="37"/>
      <c r="Y308" s="37"/>
      <c r="Z308" s="37"/>
      <c r="AA308" s="37"/>
      <c r="AB308" s="37"/>
      <c r="AC308" s="37"/>
      <c r="AD308" s="37"/>
      <c r="AE308" s="37"/>
      <c r="AR308" s="206" t="s">
        <v>104</v>
      </c>
      <c r="AT308" s="206" t="s">
        <v>264</v>
      </c>
      <c r="AU308" s="206" t="s">
        <v>91</v>
      </c>
      <c r="AY308" s="19" t="s">
        <v>262</v>
      </c>
      <c r="BE308" s="207">
        <f>IF(N308="základní",J308,0)</f>
        <v>0</v>
      </c>
      <c r="BF308" s="207">
        <f>IF(N308="snížená",J308,0)</f>
        <v>0</v>
      </c>
      <c r="BG308" s="207">
        <f>IF(N308="zákl. přenesená",J308,0)</f>
        <v>0</v>
      </c>
      <c r="BH308" s="207">
        <f>IF(N308="sníž. přenesená",J308,0)</f>
        <v>0</v>
      </c>
      <c r="BI308" s="207">
        <f>IF(N308="nulová",J308,0)</f>
        <v>0</v>
      </c>
      <c r="BJ308" s="19" t="s">
        <v>89</v>
      </c>
      <c r="BK308" s="207">
        <f>ROUND(I308*H308,2)</f>
        <v>0</v>
      </c>
      <c r="BL308" s="19" t="s">
        <v>104</v>
      </c>
      <c r="BM308" s="206" t="s">
        <v>1014</v>
      </c>
    </row>
    <row r="309" spans="1:65" s="2" customFormat="1" ht="27">
      <c r="A309" s="37"/>
      <c r="B309" s="38"/>
      <c r="C309" s="39"/>
      <c r="D309" s="208" t="s">
        <v>270</v>
      </c>
      <c r="E309" s="39"/>
      <c r="F309" s="209" t="s">
        <v>6491</v>
      </c>
      <c r="G309" s="39"/>
      <c r="H309" s="39"/>
      <c r="I309" s="118"/>
      <c r="J309" s="39"/>
      <c r="K309" s="39"/>
      <c r="L309" s="42"/>
      <c r="M309" s="210"/>
      <c r="N309" s="211"/>
      <c r="O309" s="67"/>
      <c r="P309" s="67"/>
      <c r="Q309" s="67"/>
      <c r="R309" s="67"/>
      <c r="S309" s="67"/>
      <c r="T309" s="68"/>
      <c r="U309" s="37"/>
      <c r="V309" s="37"/>
      <c r="W309" s="37"/>
      <c r="X309" s="37"/>
      <c r="Y309" s="37"/>
      <c r="Z309" s="37"/>
      <c r="AA309" s="37"/>
      <c r="AB309" s="37"/>
      <c r="AC309" s="37"/>
      <c r="AD309" s="37"/>
      <c r="AE309" s="37"/>
      <c r="AT309" s="19" t="s">
        <v>270</v>
      </c>
      <c r="AU309" s="19" t="s">
        <v>91</v>
      </c>
    </row>
    <row r="310" spans="1:65" s="15" customFormat="1" ht="10">
      <c r="B310" s="233"/>
      <c r="C310" s="234"/>
      <c r="D310" s="208" t="s">
        <v>272</v>
      </c>
      <c r="E310" s="235" t="s">
        <v>44</v>
      </c>
      <c r="F310" s="236" t="s">
        <v>8193</v>
      </c>
      <c r="G310" s="234"/>
      <c r="H310" s="237">
        <v>1</v>
      </c>
      <c r="I310" s="238"/>
      <c r="J310" s="234"/>
      <c r="K310" s="234"/>
      <c r="L310" s="239"/>
      <c r="M310" s="240"/>
      <c r="N310" s="241"/>
      <c r="O310" s="241"/>
      <c r="P310" s="241"/>
      <c r="Q310" s="241"/>
      <c r="R310" s="241"/>
      <c r="S310" s="241"/>
      <c r="T310" s="242"/>
      <c r="AT310" s="243" t="s">
        <v>272</v>
      </c>
      <c r="AU310" s="243" t="s">
        <v>91</v>
      </c>
      <c r="AV310" s="15" t="s">
        <v>91</v>
      </c>
      <c r="AW310" s="15" t="s">
        <v>38</v>
      </c>
      <c r="AX310" s="15" t="s">
        <v>82</v>
      </c>
      <c r="AY310" s="243" t="s">
        <v>262</v>
      </c>
    </row>
    <row r="311" spans="1:65" s="16" customFormat="1" ht="10">
      <c r="B311" s="244"/>
      <c r="C311" s="245"/>
      <c r="D311" s="208" t="s">
        <v>272</v>
      </c>
      <c r="E311" s="246" t="s">
        <v>44</v>
      </c>
      <c r="F311" s="247" t="s">
        <v>291</v>
      </c>
      <c r="G311" s="245"/>
      <c r="H311" s="248">
        <v>1</v>
      </c>
      <c r="I311" s="249"/>
      <c r="J311" s="245"/>
      <c r="K311" s="245"/>
      <c r="L311" s="250"/>
      <c r="M311" s="251"/>
      <c r="N311" s="252"/>
      <c r="O311" s="252"/>
      <c r="P311" s="252"/>
      <c r="Q311" s="252"/>
      <c r="R311" s="252"/>
      <c r="S311" s="252"/>
      <c r="T311" s="253"/>
      <c r="AT311" s="254" t="s">
        <v>272</v>
      </c>
      <c r="AU311" s="254" t="s">
        <v>91</v>
      </c>
      <c r="AV311" s="16" t="s">
        <v>104</v>
      </c>
      <c r="AW311" s="16" t="s">
        <v>38</v>
      </c>
      <c r="AX311" s="16" t="s">
        <v>89</v>
      </c>
      <c r="AY311" s="254" t="s">
        <v>262</v>
      </c>
    </row>
    <row r="312" spans="1:65" s="2" customFormat="1" ht="16.5" customHeight="1">
      <c r="A312" s="37"/>
      <c r="B312" s="38"/>
      <c r="C312" s="255" t="s">
        <v>539</v>
      </c>
      <c r="D312" s="255" t="s">
        <v>633</v>
      </c>
      <c r="E312" s="256" t="s">
        <v>6546</v>
      </c>
      <c r="F312" s="257" t="s">
        <v>6547</v>
      </c>
      <c r="G312" s="258" t="s">
        <v>518</v>
      </c>
      <c r="H312" s="259">
        <v>1</v>
      </c>
      <c r="I312" s="260"/>
      <c r="J312" s="261">
        <f>ROUND(I312*H312,2)</f>
        <v>0</v>
      </c>
      <c r="K312" s="257" t="s">
        <v>268</v>
      </c>
      <c r="L312" s="262"/>
      <c r="M312" s="263" t="s">
        <v>44</v>
      </c>
      <c r="N312" s="264" t="s">
        <v>53</v>
      </c>
      <c r="O312" s="67"/>
      <c r="P312" s="204">
        <f>O312*H312</f>
        <v>0</v>
      </c>
      <c r="Q312" s="204">
        <v>7.6999999999999996E-4</v>
      </c>
      <c r="R312" s="204">
        <f>Q312*H312</f>
        <v>7.6999999999999996E-4</v>
      </c>
      <c r="S312" s="204">
        <v>0</v>
      </c>
      <c r="T312" s="205">
        <f>S312*H312</f>
        <v>0</v>
      </c>
      <c r="U312" s="37"/>
      <c r="V312" s="37"/>
      <c r="W312" s="37"/>
      <c r="X312" s="37"/>
      <c r="Y312" s="37"/>
      <c r="Z312" s="37"/>
      <c r="AA312" s="37"/>
      <c r="AB312" s="37"/>
      <c r="AC312" s="37"/>
      <c r="AD312" s="37"/>
      <c r="AE312" s="37"/>
      <c r="AR312" s="206" t="s">
        <v>351</v>
      </c>
      <c r="AT312" s="206" t="s">
        <v>633</v>
      </c>
      <c r="AU312" s="206" t="s">
        <v>91</v>
      </c>
      <c r="AY312" s="19" t="s">
        <v>262</v>
      </c>
      <c r="BE312" s="207">
        <f>IF(N312="základní",J312,0)</f>
        <v>0</v>
      </c>
      <c r="BF312" s="207">
        <f>IF(N312="snížená",J312,0)</f>
        <v>0</v>
      </c>
      <c r="BG312" s="207">
        <f>IF(N312="zákl. přenesená",J312,0)</f>
        <v>0</v>
      </c>
      <c r="BH312" s="207">
        <f>IF(N312="sníž. přenesená",J312,0)</f>
        <v>0</v>
      </c>
      <c r="BI312" s="207">
        <f>IF(N312="nulová",J312,0)</f>
        <v>0</v>
      </c>
      <c r="BJ312" s="19" t="s">
        <v>89</v>
      </c>
      <c r="BK312" s="207">
        <f>ROUND(I312*H312,2)</f>
        <v>0</v>
      </c>
      <c r="BL312" s="19" t="s">
        <v>104</v>
      </c>
      <c r="BM312" s="206" t="s">
        <v>1028</v>
      </c>
    </row>
    <row r="313" spans="1:65" s="15" customFormat="1" ht="10">
      <c r="B313" s="233"/>
      <c r="C313" s="234"/>
      <c r="D313" s="208" t="s">
        <v>272</v>
      </c>
      <c r="E313" s="235" t="s">
        <v>44</v>
      </c>
      <c r="F313" s="236" t="s">
        <v>8193</v>
      </c>
      <c r="G313" s="234"/>
      <c r="H313" s="237">
        <v>1</v>
      </c>
      <c r="I313" s="238"/>
      <c r="J313" s="234"/>
      <c r="K313" s="234"/>
      <c r="L313" s="239"/>
      <c r="M313" s="240"/>
      <c r="N313" s="241"/>
      <c r="O313" s="241"/>
      <c r="P313" s="241"/>
      <c r="Q313" s="241"/>
      <c r="R313" s="241"/>
      <c r="S313" s="241"/>
      <c r="T313" s="242"/>
      <c r="AT313" s="243" t="s">
        <v>272</v>
      </c>
      <c r="AU313" s="243" t="s">
        <v>91</v>
      </c>
      <c r="AV313" s="15" t="s">
        <v>91</v>
      </c>
      <c r="AW313" s="15" t="s">
        <v>38</v>
      </c>
      <c r="AX313" s="15" t="s">
        <v>82</v>
      </c>
      <c r="AY313" s="243" t="s">
        <v>262</v>
      </c>
    </row>
    <row r="314" spans="1:65" s="16" customFormat="1" ht="10">
      <c r="B314" s="244"/>
      <c r="C314" s="245"/>
      <c r="D314" s="208" t="s">
        <v>272</v>
      </c>
      <c r="E314" s="246" t="s">
        <v>44</v>
      </c>
      <c r="F314" s="247" t="s">
        <v>291</v>
      </c>
      <c r="G314" s="245"/>
      <c r="H314" s="248">
        <v>1</v>
      </c>
      <c r="I314" s="249"/>
      <c r="J314" s="245"/>
      <c r="K314" s="245"/>
      <c r="L314" s="250"/>
      <c r="M314" s="251"/>
      <c r="N314" s="252"/>
      <c r="O314" s="252"/>
      <c r="P314" s="252"/>
      <c r="Q314" s="252"/>
      <c r="R314" s="252"/>
      <c r="S314" s="252"/>
      <c r="T314" s="253"/>
      <c r="AT314" s="254" t="s">
        <v>272</v>
      </c>
      <c r="AU314" s="254" t="s">
        <v>91</v>
      </c>
      <c r="AV314" s="16" t="s">
        <v>104</v>
      </c>
      <c r="AW314" s="16" t="s">
        <v>38</v>
      </c>
      <c r="AX314" s="16" t="s">
        <v>89</v>
      </c>
      <c r="AY314" s="254" t="s">
        <v>262</v>
      </c>
    </row>
    <row r="315" spans="1:65" s="2" customFormat="1" ht="21.75" customHeight="1">
      <c r="A315" s="37"/>
      <c r="B315" s="38"/>
      <c r="C315" s="195" t="s">
        <v>546</v>
      </c>
      <c r="D315" s="195" t="s">
        <v>264</v>
      </c>
      <c r="E315" s="196" t="s">
        <v>8194</v>
      </c>
      <c r="F315" s="197" t="s">
        <v>8195</v>
      </c>
      <c r="G315" s="198" t="s">
        <v>518</v>
      </c>
      <c r="H315" s="199">
        <v>1</v>
      </c>
      <c r="I315" s="200"/>
      <c r="J315" s="201">
        <f>ROUND(I315*H315,2)</f>
        <v>0</v>
      </c>
      <c r="K315" s="197" t="s">
        <v>268</v>
      </c>
      <c r="L315" s="42"/>
      <c r="M315" s="202" t="s">
        <v>44</v>
      </c>
      <c r="N315" s="203" t="s">
        <v>53</v>
      </c>
      <c r="O315" s="67"/>
      <c r="P315" s="204">
        <f>O315*H315</f>
        <v>0</v>
      </c>
      <c r="Q315" s="204">
        <v>7.1871999999999995E-4</v>
      </c>
      <c r="R315" s="204">
        <f>Q315*H315</f>
        <v>7.1871999999999995E-4</v>
      </c>
      <c r="S315" s="204">
        <v>0</v>
      </c>
      <c r="T315" s="205">
        <f>S315*H315</f>
        <v>0</v>
      </c>
      <c r="U315" s="37"/>
      <c r="V315" s="37"/>
      <c r="W315" s="37"/>
      <c r="X315" s="37"/>
      <c r="Y315" s="37"/>
      <c r="Z315" s="37"/>
      <c r="AA315" s="37"/>
      <c r="AB315" s="37"/>
      <c r="AC315" s="37"/>
      <c r="AD315" s="37"/>
      <c r="AE315" s="37"/>
      <c r="AR315" s="206" t="s">
        <v>104</v>
      </c>
      <c r="AT315" s="206" t="s">
        <v>264</v>
      </c>
      <c r="AU315" s="206" t="s">
        <v>91</v>
      </c>
      <c r="AY315" s="19" t="s">
        <v>262</v>
      </c>
      <c r="BE315" s="207">
        <f>IF(N315="základní",J315,0)</f>
        <v>0</v>
      </c>
      <c r="BF315" s="207">
        <f>IF(N315="snížená",J315,0)</f>
        <v>0</v>
      </c>
      <c r="BG315" s="207">
        <f>IF(N315="zákl. přenesená",J315,0)</f>
        <v>0</v>
      </c>
      <c r="BH315" s="207">
        <f>IF(N315="sníž. přenesená",J315,0)</f>
        <v>0</v>
      </c>
      <c r="BI315" s="207">
        <f>IF(N315="nulová",J315,0)</f>
        <v>0</v>
      </c>
      <c r="BJ315" s="19" t="s">
        <v>89</v>
      </c>
      <c r="BK315" s="207">
        <f>ROUND(I315*H315,2)</f>
        <v>0</v>
      </c>
      <c r="BL315" s="19" t="s">
        <v>104</v>
      </c>
      <c r="BM315" s="206" t="s">
        <v>1038</v>
      </c>
    </row>
    <row r="316" spans="1:65" s="2" customFormat="1" ht="162">
      <c r="A316" s="37"/>
      <c r="B316" s="38"/>
      <c r="C316" s="39"/>
      <c r="D316" s="208" t="s">
        <v>270</v>
      </c>
      <c r="E316" s="39"/>
      <c r="F316" s="209" t="s">
        <v>8196</v>
      </c>
      <c r="G316" s="39"/>
      <c r="H316" s="39"/>
      <c r="I316" s="118"/>
      <c r="J316" s="39"/>
      <c r="K316" s="39"/>
      <c r="L316" s="42"/>
      <c r="M316" s="210"/>
      <c r="N316" s="211"/>
      <c r="O316" s="67"/>
      <c r="P316" s="67"/>
      <c r="Q316" s="67"/>
      <c r="R316" s="67"/>
      <c r="S316" s="67"/>
      <c r="T316" s="68"/>
      <c r="U316" s="37"/>
      <c r="V316" s="37"/>
      <c r="W316" s="37"/>
      <c r="X316" s="37"/>
      <c r="Y316" s="37"/>
      <c r="Z316" s="37"/>
      <c r="AA316" s="37"/>
      <c r="AB316" s="37"/>
      <c r="AC316" s="37"/>
      <c r="AD316" s="37"/>
      <c r="AE316" s="37"/>
      <c r="AT316" s="19" t="s">
        <v>270</v>
      </c>
      <c r="AU316" s="19" t="s">
        <v>91</v>
      </c>
    </row>
    <row r="317" spans="1:65" s="2" customFormat="1" ht="16.5" customHeight="1">
      <c r="A317" s="37"/>
      <c r="B317" s="38"/>
      <c r="C317" s="255" t="s">
        <v>581</v>
      </c>
      <c r="D317" s="255" t="s">
        <v>633</v>
      </c>
      <c r="E317" s="256" t="s">
        <v>8197</v>
      </c>
      <c r="F317" s="257" t="s">
        <v>8198</v>
      </c>
      <c r="G317" s="258" t="s">
        <v>518</v>
      </c>
      <c r="H317" s="259">
        <v>1</v>
      </c>
      <c r="I317" s="260"/>
      <c r="J317" s="261">
        <f>ROUND(I317*H317,2)</f>
        <v>0</v>
      </c>
      <c r="K317" s="257" t="s">
        <v>44</v>
      </c>
      <c r="L317" s="262"/>
      <c r="M317" s="263" t="s">
        <v>44</v>
      </c>
      <c r="N317" s="264" t="s">
        <v>53</v>
      </c>
      <c r="O317" s="67"/>
      <c r="P317" s="204">
        <f>O317*H317</f>
        <v>0</v>
      </c>
      <c r="Q317" s="204">
        <v>0</v>
      </c>
      <c r="R317" s="204">
        <f>Q317*H317</f>
        <v>0</v>
      </c>
      <c r="S317" s="204">
        <v>0</v>
      </c>
      <c r="T317" s="205">
        <f>S317*H317</f>
        <v>0</v>
      </c>
      <c r="U317" s="37"/>
      <c r="V317" s="37"/>
      <c r="W317" s="37"/>
      <c r="X317" s="37"/>
      <c r="Y317" s="37"/>
      <c r="Z317" s="37"/>
      <c r="AA317" s="37"/>
      <c r="AB317" s="37"/>
      <c r="AC317" s="37"/>
      <c r="AD317" s="37"/>
      <c r="AE317" s="37"/>
      <c r="AR317" s="206" t="s">
        <v>351</v>
      </c>
      <c r="AT317" s="206" t="s">
        <v>633</v>
      </c>
      <c r="AU317" s="206" t="s">
        <v>91</v>
      </c>
      <c r="AY317" s="19" t="s">
        <v>262</v>
      </c>
      <c r="BE317" s="207">
        <f>IF(N317="základní",J317,0)</f>
        <v>0</v>
      </c>
      <c r="BF317" s="207">
        <f>IF(N317="snížená",J317,0)</f>
        <v>0</v>
      </c>
      <c r="BG317" s="207">
        <f>IF(N317="zákl. přenesená",J317,0)</f>
        <v>0</v>
      </c>
      <c r="BH317" s="207">
        <f>IF(N317="sníž. přenesená",J317,0)</f>
        <v>0</v>
      </c>
      <c r="BI317" s="207">
        <f>IF(N317="nulová",J317,0)</f>
        <v>0</v>
      </c>
      <c r="BJ317" s="19" t="s">
        <v>89</v>
      </c>
      <c r="BK317" s="207">
        <f>ROUND(I317*H317,2)</f>
        <v>0</v>
      </c>
      <c r="BL317" s="19" t="s">
        <v>104</v>
      </c>
      <c r="BM317" s="206" t="s">
        <v>1047</v>
      </c>
    </row>
    <row r="318" spans="1:65" s="2" customFormat="1" ht="16.5" customHeight="1">
      <c r="A318" s="37"/>
      <c r="B318" s="38"/>
      <c r="C318" s="255" t="s">
        <v>587</v>
      </c>
      <c r="D318" s="255" t="s">
        <v>633</v>
      </c>
      <c r="E318" s="256" t="s">
        <v>8199</v>
      </c>
      <c r="F318" s="257" t="s">
        <v>8200</v>
      </c>
      <c r="G318" s="258" t="s">
        <v>518</v>
      </c>
      <c r="H318" s="259">
        <v>1</v>
      </c>
      <c r="I318" s="260"/>
      <c r="J318" s="261">
        <f>ROUND(I318*H318,2)</f>
        <v>0</v>
      </c>
      <c r="K318" s="257" t="s">
        <v>44</v>
      </c>
      <c r="L318" s="262"/>
      <c r="M318" s="263" t="s">
        <v>44</v>
      </c>
      <c r="N318" s="264" t="s">
        <v>53</v>
      </c>
      <c r="O318" s="67"/>
      <c r="P318" s="204">
        <f>O318*H318</f>
        <v>0</v>
      </c>
      <c r="Q318" s="204">
        <v>0</v>
      </c>
      <c r="R318" s="204">
        <f>Q318*H318</f>
        <v>0</v>
      </c>
      <c r="S318" s="204">
        <v>0</v>
      </c>
      <c r="T318" s="205">
        <f>S318*H318</f>
        <v>0</v>
      </c>
      <c r="U318" s="37"/>
      <c r="V318" s="37"/>
      <c r="W318" s="37"/>
      <c r="X318" s="37"/>
      <c r="Y318" s="37"/>
      <c r="Z318" s="37"/>
      <c r="AA318" s="37"/>
      <c r="AB318" s="37"/>
      <c r="AC318" s="37"/>
      <c r="AD318" s="37"/>
      <c r="AE318" s="37"/>
      <c r="AR318" s="206" t="s">
        <v>351</v>
      </c>
      <c r="AT318" s="206" t="s">
        <v>633</v>
      </c>
      <c r="AU318" s="206" t="s">
        <v>91</v>
      </c>
      <c r="AY318" s="19" t="s">
        <v>262</v>
      </c>
      <c r="BE318" s="207">
        <f>IF(N318="základní",J318,0)</f>
        <v>0</v>
      </c>
      <c r="BF318" s="207">
        <f>IF(N318="snížená",J318,0)</f>
        <v>0</v>
      </c>
      <c r="BG318" s="207">
        <f>IF(N318="zákl. přenesená",J318,0)</f>
        <v>0</v>
      </c>
      <c r="BH318" s="207">
        <f>IF(N318="sníž. přenesená",J318,0)</f>
        <v>0</v>
      </c>
      <c r="BI318" s="207">
        <f>IF(N318="nulová",J318,0)</f>
        <v>0</v>
      </c>
      <c r="BJ318" s="19" t="s">
        <v>89</v>
      </c>
      <c r="BK318" s="207">
        <f>ROUND(I318*H318,2)</f>
        <v>0</v>
      </c>
      <c r="BL318" s="19" t="s">
        <v>104</v>
      </c>
      <c r="BM318" s="206" t="s">
        <v>1059</v>
      </c>
    </row>
    <row r="319" spans="1:65" s="2" customFormat="1" ht="16.5" customHeight="1">
      <c r="A319" s="37"/>
      <c r="B319" s="38"/>
      <c r="C319" s="255" t="s">
        <v>607</v>
      </c>
      <c r="D319" s="255" t="s">
        <v>633</v>
      </c>
      <c r="E319" s="256" t="s">
        <v>8201</v>
      </c>
      <c r="F319" s="257" t="s">
        <v>8202</v>
      </c>
      <c r="G319" s="258" t="s">
        <v>518</v>
      </c>
      <c r="H319" s="259">
        <v>1</v>
      </c>
      <c r="I319" s="260"/>
      <c r="J319" s="261">
        <f>ROUND(I319*H319,2)</f>
        <v>0</v>
      </c>
      <c r="K319" s="257" t="s">
        <v>44</v>
      </c>
      <c r="L319" s="262"/>
      <c r="M319" s="263" t="s">
        <v>44</v>
      </c>
      <c r="N319" s="264" t="s">
        <v>53</v>
      </c>
      <c r="O319" s="67"/>
      <c r="P319" s="204">
        <f>O319*H319</f>
        <v>0</v>
      </c>
      <c r="Q319" s="204">
        <v>0</v>
      </c>
      <c r="R319" s="204">
        <f>Q319*H319</f>
        <v>0</v>
      </c>
      <c r="S319" s="204">
        <v>0</v>
      </c>
      <c r="T319" s="205">
        <f>S319*H319</f>
        <v>0</v>
      </c>
      <c r="U319" s="37"/>
      <c r="V319" s="37"/>
      <c r="W319" s="37"/>
      <c r="X319" s="37"/>
      <c r="Y319" s="37"/>
      <c r="Z319" s="37"/>
      <c r="AA319" s="37"/>
      <c r="AB319" s="37"/>
      <c r="AC319" s="37"/>
      <c r="AD319" s="37"/>
      <c r="AE319" s="37"/>
      <c r="AR319" s="206" t="s">
        <v>351</v>
      </c>
      <c r="AT319" s="206" t="s">
        <v>633</v>
      </c>
      <c r="AU319" s="206" t="s">
        <v>91</v>
      </c>
      <c r="AY319" s="19" t="s">
        <v>262</v>
      </c>
      <c r="BE319" s="207">
        <f>IF(N319="základní",J319,0)</f>
        <v>0</v>
      </c>
      <c r="BF319" s="207">
        <f>IF(N319="snížená",J319,0)</f>
        <v>0</v>
      </c>
      <c r="BG319" s="207">
        <f>IF(N319="zákl. přenesená",J319,0)</f>
        <v>0</v>
      </c>
      <c r="BH319" s="207">
        <f>IF(N319="sníž. přenesená",J319,0)</f>
        <v>0</v>
      </c>
      <c r="BI319" s="207">
        <f>IF(N319="nulová",J319,0)</f>
        <v>0</v>
      </c>
      <c r="BJ319" s="19" t="s">
        <v>89</v>
      </c>
      <c r="BK319" s="207">
        <f>ROUND(I319*H319,2)</f>
        <v>0</v>
      </c>
      <c r="BL319" s="19" t="s">
        <v>104</v>
      </c>
      <c r="BM319" s="206" t="s">
        <v>1071</v>
      </c>
    </row>
    <row r="320" spans="1:65" s="2" customFormat="1" ht="21.75" customHeight="1">
      <c r="A320" s="37"/>
      <c r="B320" s="38"/>
      <c r="C320" s="195" t="s">
        <v>619</v>
      </c>
      <c r="D320" s="195" t="s">
        <v>264</v>
      </c>
      <c r="E320" s="196" t="s">
        <v>8203</v>
      </c>
      <c r="F320" s="197" t="s">
        <v>8204</v>
      </c>
      <c r="G320" s="198" t="s">
        <v>518</v>
      </c>
      <c r="H320" s="199">
        <v>1</v>
      </c>
      <c r="I320" s="200"/>
      <c r="J320" s="201">
        <f>ROUND(I320*H320,2)</f>
        <v>0</v>
      </c>
      <c r="K320" s="197" t="s">
        <v>268</v>
      </c>
      <c r="L320" s="42"/>
      <c r="M320" s="202" t="s">
        <v>44</v>
      </c>
      <c r="N320" s="203" t="s">
        <v>53</v>
      </c>
      <c r="O320" s="67"/>
      <c r="P320" s="204">
        <f>O320*H320</f>
        <v>0</v>
      </c>
      <c r="Q320" s="204">
        <v>0</v>
      </c>
      <c r="R320" s="204">
        <f>Q320*H320</f>
        <v>0</v>
      </c>
      <c r="S320" s="204">
        <v>0</v>
      </c>
      <c r="T320" s="205">
        <f>S320*H320</f>
        <v>0</v>
      </c>
      <c r="U320" s="37"/>
      <c r="V320" s="37"/>
      <c r="W320" s="37"/>
      <c r="X320" s="37"/>
      <c r="Y320" s="37"/>
      <c r="Z320" s="37"/>
      <c r="AA320" s="37"/>
      <c r="AB320" s="37"/>
      <c r="AC320" s="37"/>
      <c r="AD320" s="37"/>
      <c r="AE320" s="37"/>
      <c r="AR320" s="206" t="s">
        <v>104</v>
      </c>
      <c r="AT320" s="206" t="s">
        <v>264</v>
      </c>
      <c r="AU320" s="206" t="s">
        <v>91</v>
      </c>
      <c r="AY320" s="19" t="s">
        <v>262</v>
      </c>
      <c r="BE320" s="207">
        <f>IF(N320="základní",J320,0)</f>
        <v>0</v>
      </c>
      <c r="BF320" s="207">
        <f>IF(N320="snížená",J320,0)</f>
        <v>0</v>
      </c>
      <c r="BG320" s="207">
        <f>IF(N320="zákl. přenesená",J320,0)</f>
        <v>0</v>
      </c>
      <c r="BH320" s="207">
        <f>IF(N320="sníž. přenesená",J320,0)</f>
        <v>0</v>
      </c>
      <c r="BI320" s="207">
        <f>IF(N320="nulová",J320,0)</f>
        <v>0</v>
      </c>
      <c r="BJ320" s="19" t="s">
        <v>89</v>
      </c>
      <c r="BK320" s="207">
        <f>ROUND(I320*H320,2)</f>
        <v>0</v>
      </c>
      <c r="BL320" s="19" t="s">
        <v>104</v>
      </c>
      <c r="BM320" s="206" t="s">
        <v>1081</v>
      </c>
    </row>
    <row r="321" spans="1:65" s="2" customFormat="1" ht="162">
      <c r="A321" s="37"/>
      <c r="B321" s="38"/>
      <c r="C321" s="39"/>
      <c r="D321" s="208" t="s">
        <v>270</v>
      </c>
      <c r="E321" s="39"/>
      <c r="F321" s="209" t="s">
        <v>8196</v>
      </c>
      <c r="G321" s="39"/>
      <c r="H321" s="39"/>
      <c r="I321" s="118"/>
      <c r="J321" s="39"/>
      <c r="K321" s="39"/>
      <c r="L321" s="42"/>
      <c r="M321" s="210"/>
      <c r="N321" s="211"/>
      <c r="O321" s="67"/>
      <c r="P321" s="67"/>
      <c r="Q321" s="67"/>
      <c r="R321" s="67"/>
      <c r="S321" s="67"/>
      <c r="T321" s="68"/>
      <c r="U321" s="37"/>
      <c r="V321" s="37"/>
      <c r="W321" s="37"/>
      <c r="X321" s="37"/>
      <c r="Y321" s="37"/>
      <c r="Z321" s="37"/>
      <c r="AA321" s="37"/>
      <c r="AB321" s="37"/>
      <c r="AC321" s="37"/>
      <c r="AD321" s="37"/>
      <c r="AE321" s="37"/>
      <c r="AT321" s="19" t="s">
        <v>270</v>
      </c>
      <c r="AU321" s="19" t="s">
        <v>91</v>
      </c>
    </row>
    <row r="322" spans="1:65" s="2" customFormat="1" ht="16.5" customHeight="1">
      <c r="A322" s="37"/>
      <c r="B322" s="38"/>
      <c r="C322" s="255" t="s">
        <v>632</v>
      </c>
      <c r="D322" s="255" t="s">
        <v>633</v>
      </c>
      <c r="E322" s="256" t="s">
        <v>8205</v>
      </c>
      <c r="F322" s="257" t="s">
        <v>8206</v>
      </c>
      <c r="G322" s="258" t="s">
        <v>518</v>
      </c>
      <c r="H322" s="259">
        <v>1</v>
      </c>
      <c r="I322" s="260"/>
      <c r="J322" s="261">
        <f>ROUND(I322*H322,2)</f>
        <v>0</v>
      </c>
      <c r="K322" s="257" t="s">
        <v>44</v>
      </c>
      <c r="L322" s="262"/>
      <c r="M322" s="263" t="s">
        <v>44</v>
      </c>
      <c r="N322" s="264" t="s">
        <v>53</v>
      </c>
      <c r="O322" s="67"/>
      <c r="P322" s="204">
        <f>O322*H322</f>
        <v>0</v>
      </c>
      <c r="Q322" s="204">
        <v>0</v>
      </c>
      <c r="R322" s="204">
        <f>Q322*H322</f>
        <v>0</v>
      </c>
      <c r="S322" s="204">
        <v>0</v>
      </c>
      <c r="T322" s="205">
        <f>S322*H322</f>
        <v>0</v>
      </c>
      <c r="U322" s="37"/>
      <c r="V322" s="37"/>
      <c r="W322" s="37"/>
      <c r="X322" s="37"/>
      <c r="Y322" s="37"/>
      <c r="Z322" s="37"/>
      <c r="AA322" s="37"/>
      <c r="AB322" s="37"/>
      <c r="AC322" s="37"/>
      <c r="AD322" s="37"/>
      <c r="AE322" s="37"/>
      <c r="AR322" s="206" t="s">
        <v>351</v>
      </c>
      <c r="AT322" s="206" t="s">
        <v>633</v>
      </c>
      <c r="AU322" s="206" t="s">
        <v>91</v>
      </c>
      <c r="AY322" s="19" t="s">
        <v>262</v>
      </c>
      <c r="BE322" s="207">
        <f>IF(N322="základní",J322,0)</f>
        <v>0</v>
      </c>
      <c r="BF322" s="207">
        <f>IF(N322="snížená",J322,0)</f>
        <v>0</v>
      </c>
      <c r="BG322" s="207">
        <f>IF(N322="zákl. přenesená",J322,0)</f>
        <v>0</v>
      </c>
      <c r="BH322" s="207">
        <f>IF(N322="sníž. přenesená",J322,0)</f>
        <v>0</v>
      </c>
      <c r="BI322" s="207">
        <f>IF(N322="nulová",J322,0)</f>
        <v>0</v>
      </c>
      <c r="BJ322" s="19" t="s">
        <v>89</v>
      </c>
      <c r="BK322" s="207">
        <f>ROUND(I322*H322,2)</f>
        <v>0</v>
      </c>
      <c r="BL322" s="19" t="s">
        <v>104</v>
      </c>
      <c r="BM322" s="206" t="s">
        <v>1089</v>
      </c>
    </row>
    <row r="323" spans="1:65" s="2" customFormat="1" ht="16.5" customHeight="1">
      <c r="A323" s="37"/>
      <c r="B323" s="38"/>
      <c r="C323" s="195" t="s">
        <v>638</v>
      </c>
      <c r="D323" s="195" t="s">
        <v>264</v>
      </c>
      <c r="E323" s="196" t="s">
        <v>6542</v>
      </c>
      <c r="F323" s="197" t="s">
        <v>6543</v>
      </c>
      <c r="G323" s="198" t="s">
        <v>518</v>
      </c>
      <c r="H323" s="199">
        <v>1</v>
      </c>
      <c r="I323" s="200"/>
      <c r="J323" s="201">
        <f>ROUND(I323*H323,2)</f>
        <v>0</v>
      </c>
      <c r="K323" s="197" t="s">
        <v>268</v>
      </c>
      <c r="L323" s="42"/>
      <c r="M323" s="202" t="s">
        <v>44</v>
      </c>
      <c r="N323" s="203" t="s">
        <v>53</v>
      </c>
      <c r="O323" s="67"/>
      <c r="P323" s="204">
        <f>O323*H323</f>
        <v>0</v>
      </c>
      <c r="Q323" s="204">
        <v>2.00485E-5</v>
      </c>
      <c r="R323" s="204">
        <f>Q323*H323</f>
        <v>2.00485E-5</v>
      </c>
      <c r="S323" s="204">
        <v>0</v>
      </c>
      <c r="T323" s="205">
        <f>S323*H323</f>
        <v>0</v>
      </c>
      <c r="U323" s="37"/>
      <c r="V323" s="37"/>
      <c r="W323" s="37"/>
      <c r="X323" s="37"/>
      <c r="Y323" s="37"/>
      <c r="Z323" s="37"/>
      <c r="AA323" s="37"/>
      <c r="AB323" s="37"/>
      <c r="AC323" s="37"/>
      <c r="AD323" s="37"/>
      <c r="AE323" s="37"/>
      <c r="AR323" s="206" t="s">
        <v>104</v>
      </c>
      <c r="AT323" s="206" t="s">
        <v>264</v>
      </c>
      <c r="AU323" s="206" t="s">
        <v>91</v>
      </c>
      <c r="AY323" s="19" t="s">
        <v>262</v>
      </c>
      <c r="BE323" s="207">
        <f>IF(N323="základní",J323,0)</f>
        <v>0</v>
      </c>
      <c r="BF323" s="207">
        <f>IF(N323="snížená",J323,0)</f>
        <v>0</v>
      </c>
      <c r="BG323" s="207">
        <f>IF(N323="zákl. přenesená",J323,0)</f>
        <v>0</v>
      </c>
      <c r="BH323" s="207">
        <f>IF(N323="sníž. přenesená",J323,0)</f>
        <v>0</v>
      </c>
      <c r="BI323" s="207">
        <f>IF(N323="nulová",J323,0)</f>
        <v>0</v>
      </c>
      <c r="BJ323" s="19" t="s">
        <v>89</v>
      </c>
      <c r="BK323" s="207">
        <f>ROUND(I323*H323,2)</f>
        <v>0</v>
      </c>
      <c r="BL323" s="19" t="s">
        <v>104</v>
      </c>
      <c r="BM323" s="206" t="s">
        <v>1102</v>
      </c>
    </row>
    <row r="324" spans="1:65" s="15" customFormat="1" ht="10">
      <c r="B324" s="233"/>
      <c r="C324" s="234"/>
      <c r="D324" s="208" t="s">
        <v>272</v>
      </c>
      <c r="E324" s="235" t="s">
        <v>44</v>
      </c>
      <c r="F324" s="236" t="s">
        <v>8207</v>
      </c>
      <c r="G324" s="234"/>
      <c r="H324" s="237">
        <v>1</v>
      </c>
      <c r="I324" s="238"/>
      <c r="J324" s="234"/>
      <c r="K324" s="234"/>
      <c r="L324" s="239"/>
      <c r="M324" s="240"/>
      <c r="N324" s="241"/>
      <c r="O324" s="241"/>
      <c r="P324" s="241"/>
      <c r="Q324" s="241"/>
      <c r="R324" s="241"/>
      <c r="S324" s="241"/>
      <c r="T324" s="242"/>
      <c r="AT324" s="243" t="s">
        <v>272</v>
      </c>
      <c r="AU324" s="243" t="s">
        <v>91</v>
      </c>
      <c r="AV324" s="15" t="s">
        <v>91</v>
      </c>
      <c r="AW324" s="15" t="s">
        <v>38</v>
      </c>
      <c r="AX324" s="15" t="s">
        <v>82</v>
      </c>
      <c r="AY324" s="243" t="s">
        <v>262</v>
      </c>
    </row>
    <row r="325" spans="1:65" s="16" customFormat="1" ht="10">
      <c r="B325" s="244"/>
      <c r="C325" s="245"/>
      <c r="D325" s="208" t="s">
        <v>272</v>
      </c>
      <c r="E325" s="246" t="s">
        <v>44</v>
      </c>
      <c r="F325" s="247" t="s">
        <v>291</v>
      </c>
      <c r="G325" s="245"/>
      <c r="H325" s="248">
        <v>1</v>
      </c>
      <c r="I325" s="249"/>
      <c r="J325" s="245"/>
      <c r="K325" s="245"/>
      <c r="L325" s="250"/>
      <c r="M325" s="251"/>
      <c r="N325" s="252"/>
      <c r="O325" s="252"/>
      <c r="P325" s="252"/>
      <c r="Q325" s="252"/>
      <c r="R325" s="252"/>
      <c r="S325" s="252"/>
      <c r="T325" s="253"/>
      <c r="AT325" s="254" t="s">
        <v>272</v>
      </c>
      <c r="AU325" s="254" t="s">
        <v>91</v>
      </c>
      <c r="AV325" s="16" t="s">
        <v>104</v>
      </c>
      <c r="AW325" s="16" t="s">
        <v>38</v>
      </c>
      <c r="AX325" s="16" t="s">
        <v>89</v>
      </c>
      <c r="AY325" s="254" t="s">
        <v>262</v>
      </c>
    </row>
    <row r="326" spans="1:65" s="2" customFormat="1" ht="16.5" customHeight="1">
      <c r="A326" s="37"/>
      <c r="B326" s="38"/>
      <c r="C326" s="255" t="s">
        <v>648</v>
      </c>
      <c r="D326" s="255" t="s">
        <v>633</v>
      </c>
      <c r="E326" s="256" t="s">
        <v>8208</v>
      </c>
      <c r="F326" s="257" t="s">
        <v>8209</v>
      </c>
      <c r="G326" s="258" t="s">
        <v>518</v>
      </c>
      <c r="H326" s="259">
        <v>1</v>
      </c>
      <c r="I326" s="260"/>
      <c r="J326" s="261">
        <f>ROUND(I326*H326,2)</f>
        <v>0</v>
      </c>
      <c r="K326" s="257" t="s">
        <v>268</v>
      </c>
      <c r="L326" s="262"/>
      <c r="M326" s="263" t="s">
        <v>44</v>
      </c>
      <c r="N326" s="264" t="s">
        <v>53</v>
      </c>
      <c r="O326" s="67"/>
      <c r="P326" s="204">
        <f>O326*H326</f>
        <v>0</v>
      </c>
      <c r="Q326" s="204">
        <v>1.66E-3</v>
      </c>
      <c r="R326" s="204">
        <f>Q326*H326</f>
        <v>1.66E-3</v>
      </c>
      <c r="S326" s="204">
        <v>0</v>
      </c>
      <c r="T326" s="205">
        <f>S326*H326</f>
        <v>0</v>
      </c>
      <c r="U326" s="37"/>
      <c r="V326" s="37"/>
      <c r="W326" s="37"/>
      <c r="X326" s="37"/>
      <c r="Y326" s="37"/>
      <c r="Z326" s="37"/>
      <c r="AA326" s="37"/>
      <c r="AB326" s="37"/>
      <c r="AC326" s="37"/>
      <c r="AD326" s="37"/>
      <c r="AE326" s="37"/>
      <c r="AR326" s="206" t="s">
        <v>351</v>
      </c>
      <c r="AT326" s="206" t="s">
        <v>633</v>
      </c>
      <c r="AU326" s="206" t="s">
        <v>91</v>
      </c>
      <c r="AY326" s="19" t="s">
        <v>262</v>
      </c>
      <c r="BE326" s="207">
        <f>IF(N326="základní",J326,0)</f>
        <v>0</v>
      </c>
      <c r="BF326" s="207">
        <f>IF(N326="snížená",J326,0)</f>
        <v>0</v>
      </c>
      <c r="BG326" s="207">
        <f>IF(N326="zákl. přenesená",J326,0)</f>
        <v>0</v>
      </c>
      <c r="BH326" s="207">
        <f>IF(N326="sníž. přenesená",J326,0)</f>
        <v>0</v>
      </c>
      <c r="BI326" s="207">
        <f>IF(N326="nulová",J326,0)</f>
        <v>0</v>
      </c>
      <c r="BJ326" s="19" t="s">
        <v>89</v>
      </c>
      <c r="BK326" s="207">
        <f>ROUND(I326*H326,2)</f>
        <v>0</v>
      </c>
      <c r="BL326" s="19" t="s">
        <v>104</v>
      </c>
      <c r="BM326" s="206" t="s">
        <v>1113</v>
      </c>
    </row>
    <row r="327" spans="1:65" s="15" customFormat="1" ht="10">
      <c r="B327" s="233"/>
      <c r="C327" s="234"/>
      <c r="D327" s="208" t="s">
        <v>272</v>
      </c>
      <c r="E327" s="235" t="s">
        <v>44</v>
      </c>
      <c r="F327" s="236" t="s">
        <v>8207</v>
      </c>
      <c r="G327" s="234"/>
      <c r="H327" s="237">
        <v>1</v>
      </c>
      <c r="I327" s="238"/>
      <c r="J327" s="234"/>
      <c r="K327" s="234"/>
      <c r="L327" s="239"/>
      <c r="M327" s="240"/>
      <c r="N327" s="241"/>
      <c r="O327" s="241"/>
      <c r="P327" s="241"/>
      <c r="Q327" s="241"/>
      <c r="R327" s="241"/>
      <c r="S327" s="241"/>
      <c r="T327" s="242"/>
      <c r="AT327" s="243" t="s">
        <v>272</v>
      </c>
      <c r="AU327" s="243" t="s">
        <v>91</v>
      </c>
      <c r="AV327" s="15" t="s">
        <v>91</v>
      </c>
      <c r="AW327" s="15" t="s">
        <v>38</v>
      </c>
      <c r="AX327" s="15" t="s">
        <v>82</v>
      </c>
      <c r="AY327" s="243" t="s">
        <v>262</v>
      </c>
    </row>
    <row r="328" spans="1:65" s="16" customFormat="1" ht="10">
      <c r="B328" s="244"/>
      <c r="C328" s="245"/>
      <c r="D328" s="208" t="s">
        <v>272</v>
      </c>
      <c r="E328" s="246" t="s">
        <v>44</v>
      </c>
      <c r="F328" s="247" t="s">
        <v>291</v>
      </c>
      <c r="G328" s="245"/>
      <c r="H328" s="248">
        <v>1</v>
      </c>
      <c r="I328" s="249"/>
      <c r="J328" s="245"/>
      <c r="K328" s="245"/>
      <c r="L328" s="250"/>
      <c r="M328" s="251"/>
      <c r="N328" s="252"/>
      <c r="O328" s="252"/>
      <c r="P328" s="252"/>
      <c r="Q328" s="252"/>
      <c r="R328" s="252"/>
      <c r="S328" s="252"/>
      <c r="T328" s="253"/>
      <c r="AT328" s="254" t="s">
        <v>272</v>
      </c>
      <c r="AU328" s="254" t="s">
        <v>91</v>
      </c>
      <c r="AV328" s="16" t="s">
        <v>104</v>
      </c>
      <c r="AW328" s="16" t="s">
        <v>38</v>
      </c>
      <c r="AX328" s="16" t="s">
        <v>89</v>
      </c>
      <c r="AY328" s="254" t="s">
        <v>262</v>
      </c>
    </row>
    <row r="329" spans="1:65" s="2" customFormat="1" ht="16.5" customHeight="1">
      <c r="A329" s="37"/>
      <c r="B329" s="38"/>
      <c r="C329" s="195" t="s">
        <v>657</v>
      </c>
      <c r="D329" s="195" t="s">
        <v>264</v>
      </c>
      <c r="E329" s="196" t="s">
        <v>8210</v>
      </c>
      <c r="F329" s="197" t="s">
        <v>8211</v>
      </c>
      <c r="G329" s="198" t="s">
        <v>518</v>
      </c>
      <c r="H329" s="199">
        <v>1</v>
      </c>
      <c r="I329" s="200"/>
      <c r="J329" s="201">
        <f>ROUND(I329*H329,2)</f>
        <v>0</v>
      </c>
      <c r="K329" s="197" t="s">
        <v>268</v>
      </c>
      <c r="L329" s="42"/>
      <c r="M329" s="202" t="s">
        <v>44</v>
      </c>
      <c r="N329" s="203" t="s">
        <v>53</v>
      </c>
      <c r="O329" s="67"/>
      <c r="P329" s="204">
        <f>O329*H329</f>
        <v>0</v>
      </c>
      <c r="Q329" s="204">
        <v>0</v>
      </c>
      <c r="R329" s="204">
        <f>Q329*H329</f>
        <v>0</v>
      </c>
      <c r="S329" s="204">
        <v>0</v>
      </c>
      <c r="T329" s="205">
        <f>S329*H329</f>
        <v>0</v>
      </c>
      <c r="U329" s="37"/>
      <c r="V329" s="37"/>
      <c r="W329" s="37"/>
      <c r="X329" s="37"/>
      <c r="Y329" s="37"/>
      <c r="Z329" s="37"/>
      <c r="AA329" s="37"/>
      <c r="AB329" s="37"/>
      <c r="AC329" s="37"/>
      <c r="AD329" s="37"/>
      <c r="AE329" s="37"/>
      <c r="AR329" s="206" t="s">
        <v>104</v>
      </c>
      <c r="AT329" s="206" t="s">
        <v>264</v>
      </c>
      <c r="AU329" s="206" t="s">
        <v>91</v>
      </c>
      <c r="AY329" s="19" t="s">
        <v>262</v>
      </c>
      <c r="BE329" s="207">
        <f>IF(N329="základní",J329,0)</f>
        <v>0</v>
      </c>
      <c r="BF329" s="207">
        <f>IF(N329="snížená",J329,0)</f>
        <v>0</v>
      </c>
      <c r="BG329" s="207">
        <f>IF(N329="zákl. přenesená",J329,0)</f>
        <v>0</v>
      </c>
      <c r="BH329" s="207">
        <f>IF(N329="sníž. přenesená",J329,0)</f>
        <v>0</v>
      </c>
      <c r="BI329" s="207">
        <f>IF(N329="nulová",J329,0)</f>
        <v>0</v>
      </c>
      <c r="BJ329" s="19" t="s">
        <v>89</v>
      </c>
      <c r="BK329" s="207">
        <f>ROUND(I329*H329,2)</f>
        <v>0</v>
      </c>
      <c r="BL329" s="19" t="s">
        <v>104</v>
      </c>
      <c r="BM329" s="206" t="s">
        <v>1139</v>
      </c>
    </row>
    <row r="330" spans="1:65" s="15" customFormat="1" ht="10">
      <c r="B330" s="233"/>
      <c r="C330" s="234"/>
      <c r="D330" s="208" t="s">
        <v>272</v>
      </c>
      <c r="E330" s="235" t="s">
        <v>44</v>
      </c>
      <c r="F330" s="236" t="s">
        <v>8212</v>
      </c>
      <c r="G330" s="234"/>
      <c r="H330" s="237">
        <v>1</v>
      </c>
      <c r="I330" s="238"/>
      <c r="J330" s="234"/>
      <c r="K330" s="234"/>
      <c r="L330" s="239"/>
      <c r="M330" s="240"/>
      <c r="N330" s="241"/>
      <c r="O330" s="241"/>
      <c r="P330" s="241"/>
      <c r="Q330" s="241"/>
      <c r="R330" s="241"/>
      <c r="S330" s="241"/>
      <c r="T330" s="242"/>
      <c r="AT330" s="243" t="s">
        <v>272</v>
      </c>
      <c r="AU330" s="243" t="s">
        <v>91</v>
      </c>
      <c r="AV330" s="15" t="s">
        <v>91</v>
      </c>
      <c r="AW330" s="15" t="s">
        <v>38</v>
      </c>
      <c r="AX330" s="15" t="s">
        <v>82</v>
      </c>
      <c r="AY330" s="243" t="s">
        <v>262</v>
      </c>
    </row>
    <row r="331" spans="1:65" s="16" customFormat="1" ht="10">
      <c r="B331" s="244"/>
      <c r="C331" s="245"/>
      <c r="D331" s="208" t="s">
        <v>272</v>
      </c>
      <c r="E331" s="246" t="s">
        <v>44</v>
      </c>
      <c r="F331" s="247" t="s">
        <v>291</v>
      </c>
      <c r="G331" s="245"/>
      <c r="H331" s="248">
        <v>1</v>
      </c>
      <c r="I331" s="249"/>
      <c r="J331" s="245"/>
      <c r="K331" s="245"/>
      <c r="L331" s="250"/>
      <c r="M331" s="251"/>
      <c r="N331" s="252"/>
      <c r="O331" s="252"/>
      <c r="P331" s="252"/>
      <c r="Q331" s="252"/>
      <c r="R331" s="252"/>
      <c r="S331" s="252"/>
      <c r="T331" s="253"/>
      <c r="AT331" s="254" t="s">
        <v>272</v>
      </c>
      <c r="AU331" s="254" t="s">
        <v>91</v>
      </c>
      <c r="AV331" s="16" t="s">
        <v>104</v>
      </c>
      <c r="AW331" s="16" t="s">
        <v>38</v>
      </c>
      <c r="AX331" s="16" t="s">
        <v>89</v>
      </c>
      <c r="AY331" s="254" t="s">
        <v>262</v>
      </c>
    </row>
    <row r="332" spans="1:65" s="2" customFormat="1" ht="16.5" customHeight="1">
      <c r="A332" s="37"/>
      <c r="B332" s="38"/>
      <c r="C332" s="195" t="s">
        <v>664</v>
      </c>
      <c r="D332" s="195" t="s">
        <v>264</v>
      </c>
      <c r="E332" s="196" t="s">
        <v>8213</v>
      </c>
      <c r="F332" s="197" t="s">
        <v>8214</v>
      </c>
      <c r="G332" s="198" t="s">
        <v>518</v>
      </c>
      <c r="H332" s="199">
        <v>1</v>
      </c>
      <c r="I332" s="200"/>
      <c r="J332" s="201">
        <f>ROUND(I332*H332,2)</f>
        <v>0</v>
      </c>
      <c r="K332" s="197" t="s">
        <v>44</v>
      </c>
      <c r="L332" s="42"/>
      <c r="M332" s="202" t="s">
        <v>44</v>
      </c>
      <c r="N332" s="203" t="s">
        <v>53</v>
      </c>
      <c r="O332" s="67"/>
      <c r="P332" s="204">
        <f>O332*H332</f>
        <v>0</v>
      </c>
      <c r="Q332" s="204">
        <v>0</v>
      </c>
      <c r="R332" s="204">
        <f>Q332*H332</f>
        <v>0</v>
      </c>
      <c r="S332" s="204">
        <v>0</v>
      </c>
      <c r="T332" s="205">
        <f>S332*H332</f>
        <v>0</v>
      </c>
      <c r="U332" s="37"/>
      <c r="V332" s="37"/>
      <c r="W332" s="37"/>
      <c r="X332" s="37"/>
      <c r="Y332" s="37"/>
      <c r="Z332" s="37"/>
      <c r="AA332" s="37"/>
      <c r="AB332" s="37"/>
      <c r="AC332" s="37"/>
      <c r="AD332" s="37"/>
      <c r="AE332" s="37"/>
      <c r="AR332" s="206" t="s">
        <v>104</v>
      </c>
      <c r="AT332" s="206" t="s">
        <v>264</v>
      </c>
      <c r="AU332" s="206" t="s">
        <v>91</v>
      </c>
      <c r="AY332" s="19" t="s">
        <v>262</v>
      </c>
      <c r="BE332" s="207">
        <f>IF(N332="základní",J332,0)</f>
        <v>0</v>
      </c>
      <c r="BF332" s="207">
        <f>IF(N332="snížená",J332,0)</f>
        <v>0</v>
      </c>
      <c r="BG332" s="207">
        <f>IF(N332="zákl. přenesená",J332,0)</f>
        <v>0</v>
      </c>
      <c r="BH332" s="207">
        <f>IF(N332="sníž. přenesená",J332,0)</f>
        <v>0</v>
      </c>
      <c r="BI332" s="207">
        <f>IF(N332="nulová",J332,0)</f>
        <v>0</v>
      </c>
      <c r="BJ332" s="19" t="s">
        <v>89</v>
      </c>
      <c r="BK332" s="207">
        <f>ROUND(I332*H332,2)</f>
        <v>0</v>
      </c>
      <c r="BL332" s="19" t="s">
        <v>104</v>
      </c>
      <c r="BM332" s="206" t="s">
        <v>1147</v>
      </c>
    </row>
    <row r="333" spans="1:65" s="15" customFormat="1" ht="10">
      <c r="B333" s="233"/>
      <c r="C333" s="234"/>
      <c r="D333" s="208" t="s">
        <v>272</v>
      </c>
      <c r="E333" s="235" t="s">
        <v>44</v>
      </c>
      <c r="F333" s="236" t="s">
        <v>8212</v>
      </c>
      <c r="G333" s="234"/>
      <c r="H333" s="237">
        <v>1</v>
      </c>
      <c r="I333" s="238"/>
      <c r="J333" s="234"/>
      <c r="K333" s="234"/>
      <c r="L333" s="239"/>
      <c r="M333" s="240"/>
      <c r="N333" s="241"/>
      <c r="O333" s="241"/>
      <c r="P333" s="241"/>
      <c r="Q333" s="241"/>
      <c r="R333" s="241"/>
      <c r="S333" s="241"/>
      <c r="T333" s="242"/>
      <c r="AT333" s="243" t="s">
        <v>272</v>
      </c>
      <c r="AU333" s="243" t="s">
        <v>91</v>
      </c>
      <c r="AV333" s="15" t="s">
        <v>91</v>
      </c>
      <c r="AW333" s="15" t="s">
        <v>38</v>
      </c>
      <c r="AX333" s="15" t="s">
        <v>82</v>
      </c>
      <c r="AY333" s="243" t="s">
        <v>262</v>
      </c>
    </row>
    <row r="334" spans="1:65" s="16" customFormat="1" ht="10">
      <c r="B334" s="244"/>
      <c r="C334" s="245"/>
      <c r="D334" s="208" t="s">
        <v>272</v>
      </c>
      <c r="E334" s="246" t="s">
        <v>44</v>
      </c>
      <c r="F334" s="247" t="s">
        <v>291</v>
      </c>
      <c r="G334" s="245"/>
      <c r="H334" s="248">
        <v>1</v>
      </c>
      <c r="I334" s="249"/>
      <c r="J334" s="245"/>
      <c r="K334" s="245"/>
      <c r="L334" s="250"/>
      <c r="M334" s="251"/>
      <c r="N334" s="252"/>
      <c r="O334" s="252"/>
      <c r="P334" s="252"/>
      <c r="Q334" s="252"/>
      <c r="R334" s="252"/>
      <c r="S334" s="252"/>
      <c r="T334" s="253"/>
      <c r="AT334" s="254" t="s">
        <v>272</v>
      </c>
      <c r="AU334" s="254" t="s">
        <v>91</v>
      </c>
      <c r="AV334" s="16" t="s">
        <v>104</v>
      </c>
      <c r="AW334" s="16" t="s">
        <v>38</v>
      </c>
      <c r="AX334" s="16" t="s">
        <v>89</v>
      </c>
      <c r="AY334" s="254" t="s">
        <v>262</v>
      </c>
    </row>
    <row r="335" spans="1:65" s="2" customFormat="1" ht="16.5" customHeight="1">
      <c r="A335" s="37"/>
      <c r="B335" s="38"/>
      <c r="C335" s="195" t="s">
        <v>668</v>
      </c>
      <c r="D335" s="195" t="s">
        <v>264</v>
      </c>
      <c r="E335" s="196" t="s">
        <v>8215</v>
      </c>
      <c r="F335" s="197" t="s">
        <v>8216</v>
      </c>
      <c r="G335" s="198" t="s">
        <v>518</v>
      </c>
      <c r="H335" s="199">
        <v>1</v>
      </c>
      <c r="I335" s="200"/>
      <c r="J335" s="201">
        <f>ROUND(I335*H335,2)</f>
        <v>0</v>
      </c>
      <c r="K335" s="197" t="s">
        <v>44</v>
      </c>
      <c r="L335" s="42"/>
      <c r="M335" s="202" t="s">
        <v>44</v>
      </c>
      <c r="N335" s="203" t="s">
        <v>53</v>
      </c>
      <c r="O335" s="67"/>
      <c r="P335" s="204">
        <f>O335*H335</f>
        <v>0</v>
      </c>
      <c r="Q335" s="204">
        <v>0</v>
      </c>
      <c r="R335" s="204">
        <f>Q335*H335</f>
        <v>0</v>
      </c>
      <c r="S335" s="204">
        <v>0</v>
      </c>
      <c r="T335" s="205">
        <f>S335*H335</f>
        <v>0</v>
      </c>
      <c r="U335" s="37"/>
      <c r="V335" s="37"/>
      <c r="W335" s="37"/>
      <c r="X335" s="37"/>
      <c r="Y335" s="37"/>
      <c r="Z335" s="37"/>
      <c r="AA335" s="37"/>
      <c r="AB335" s="37"/>
      <c r="AC335" s="37"/>
      <c r="AD335" s="37"/>
      <c r="AE335" s="37"/>
      <c r="AR335" s="206" t="s">
        <v>104</v>
      </c>
      <c r="AT335" s="206" t="s">
        <v>264</v>
      </c>
      <c r="AU335" s="206" t="s">
        <v>91</v>
      </c>
      <c r="AY335" s="19" t="s">
        <v>262</v>
      </c>
      <c r="BE335" s="207">
        <f>IF(N335="základní",J335,0)</f>
        <v>0</v>
      </c>
      <c r="BF335" s="207">
        <f>IF(N335="snížená",J335,0)</f>
        <v>0</v>
      </c>
      <c r="BG335" s="207">
        <f>IF(N335="zákl. přenesená",J335,0)</f>
        <v>0</v>
      </c>
      <c r="BH335" s="207">
        <f>IF(N335="sníž. přenesená",J335,0)</f>
        <v>0</v>
      </c>
      <c r="BI335" s="207">
        <f>IF(N335="nulová",J335,0)</f>
        <v>0</v>
      </c>
      <c r="BJ335" s="19" t="s">
        <v>89</v>
      </c>
      <c r="BK335" s="207">
        <f>ROUND(I335*H335,2)</f>
        <v>0</v>
      </c>
      <c r="BL335" s="19" t="s">
        <v>104</v>
      </c>
      <c r="BM335" s="206" t="s">
        <v>1156</v>
      </c>
    </row>
    <row r="336" spans="1:65" s="15" customFormat="1" ht="10">
      <c r="B336" s="233"/>
      <c r="C336" s="234"/>
      <c r="D336" s="208" t="s">
        <v>272</v>
      </c>
      <c r="E336" s="235" t="s">
        <v>44</v>
      </c>
      <c r="F336" s="236" t="s">
        <v>8193</v>
      </c>
      <c r="G336" s="234"/>
      <c r="H336" s="237">
        <v>1</v>
      </c>
      <c r="I336" s="238"/>
      <c r="J336" s="234"/>
      <c r="K336" s="234"/>
      <c r="L336" s="239"/>
      <c r="M336" s="240"/>
      <c r="N336" s="241"/>
      <c r="O336" s="241"/>
      <c r="P336" s="241"/>
      <c r="Q336" s="241"/>
      <c r="R336" s="241"/>
      <c r="S336" s="241"/>
      <c r="T336" s="242"/>
      <c r="AT336" s="243" t="s">
        <v>272</v>
      </c>
      <c r="AU336" s="243" t="s">
        <v>91</v>
      </c>
      <c r="AV336" s="15" t="s">
        <v>91</v>
      </c>
      <c r="AW336" s="15" t="s">
        <v>38</v>
      </c>
      <c r="AX336" s="15" t="s">
        <v>82</v>
      </c>
      <c r="AY336" s="243" t="s">
        <v>262</v>
      </c>
    </row>
    <row r="337" spans="1:65" s="16" customFormat="1" ht="10">
      <c r="B337" s="244"/>
      <c r="C337" s="245"/>
      <c r="D337" s="208" t="s">
        <v>272</v>
      </c>
      <c r="E337" s="246" t="s">
        <v>44</v>
      </c>
      <c r="F337" s="247" t="s">
        <v>291</v>
      </c>
      <c r="G337" s="245"/>
      <c r="H337" s="248">
        <v>1</v>
      </c>
      <c r="I337" s="249"/>
      <c r="J337" s="245"/>
      <c r="K337" s="245"/>
      <c r="L337" s="250"/>
      <c r="M337" s="251"/>
      <c r="N337" s="252"/>
      <c r="O337" s="252"/>
      <c r="P337" s="252"/>
      <c r="Q337" s="252"/>
      <c r="R337" s="252"/>
      <c r="S337" s="252"/>
      <c r="T337" s="253"/>
      <c r="AT337" s="254" t="s">
        <v>272</v>
      </c>
      <c r="AU337" s="254" t="s">
        <v>91</v>
      </c>
      <c r="AV337" s="16" t="s">
        <v>104</v>
      </c>
      <c r="AW337" s="16" t="s">
        <v>38</v>
      </c>
      <c r="AX337" s="16" t="s">
        <v>89</v>
      </c>
      <c r="AY337" s="254" t="s">
        <v>262</v>
      </c>
    </row>
    <row r="338" spans="1:65" s="2" customFormat="1" ht="33" customHeight="1">
      <c r="A338" s="37"/>
      <c r="B338" s="38"/>
      <c r="C338" s="255" t="s">
        <v>674</v>
      </c>
      <c r="D338" s="255" t="s">
        <v>633</v>
      </c>
      <c r="E338" s="256" t="s">
        <v>8217</v>
      </c>
      <c r="F338" s="257" t="s">
        <v>8218</v>
      </c>
      <c r="G338" s="258" t="s">
        <v>518</v>
      </c>
      <c r="H338" s="259">
        <v>1</v>
      </c>
      <c r="I338" s="260"/>
      <c r="J338" s="261">
        <f>ROUND(I338*H338,2)</f>
        <v>0</v>
      </c>
      <c r="K338" s="257" t="s">
        <v>44</v>
      </c>
      <c r="L338" s="262"/>
      <c r="M338" s="263" t="s">
        <v>44</v>
      </c>
      <c r="N338" s="264" t="s">
        <v>53</v>
      </c>
      <c r="O338" s="67"/>
      <c r="P338" s="204">
        <f>O338*H338</f>
        <v>0</v>
      </c>
      <c r="Q338" s="204">
        <v>0</v>
      </c>
      <c r="R338" s="204">
        <f>Q338*H338</f>
        <v>0</v>
      </c>
      <c r="S338" s="204">
        <v>0</v>
      </c>
      <c r="T338" s="205">
        <f>S338*H338</f>
        <v>0</v>
      </c>
      <c r="U338" s="37"/>
      <c r="V338" s="37"/>
      <c r="W338" s="37"/>
      <c r="X338" s="37"/>
      <c r="Y338" s="37"/>
      <c r="Z338" s="37"/>
      <c r="AA338" s="37"/>
      <c r="AB338" s="37"/>
      <c r="AC338" s="37"/>
      <c r="AD338" s="37"/>
      <c r="AE338" s="37"/>
      <c r="AR338" s="206" t="s">
        <v>351</v>
      </c>
      <c r="AT338" s="206" t="s">
        <v>633</v>
      </c>
      <c r="AU338" s="206" t="s">
        <v>91</v>
      </c>
      <c r="AY338" s="19" t="s">
        <v>262</v>
      </c>
      <c r="BE338" s="207">
        <f>IF(N338="základní",J338,0)</f>
        <v>0</v>
      </c>
      <c r="BF338" s="207">
        <f>IF(N338="snížená",J338,0)</f>
        <v>0</v>
      </c>
      <c r="BG338" s="207">
        <f>IF(N338="zákl. přenesená",J338,0)</f>
        <v>0</v>
      </c>
      <c r="BH338" s="207">
        <f>IF(N338="sníž. přenesená",J338,0)</f>
        <v>0</v>
      </c>
      <c r="BI338" s="207">
        <f>IF(N338="nulová",J338,0)</f>
        <v>0</v>
      </c>
      <c r="BJ338" s="19" t="s">
        <v>89</v>
      </c>
      <c r="BK338" s="207">
        <f>ROUND(I338*H338,2)</f>
        <v>0</v>
      </c>
      <c r="BL338" s="19" t="s">
        <v>104</v>
      </c>
      <c r="BM338" s="206" t="s">
        <v>1168</v>
      </c>
    </row>
    <row r="339" spans="1:65" s="15" customFormat="1" ht="10">
      <c r="B339" s="233"/>
      <c r="C339" s="234"/>
      <c r="D339" s="208" t="s">
        <v>272</v>
      </c>
      <c r="E339" s="235" t="s">
        <v>44</v>
      </c>
      <c r="F339" s="236" t="s">
        <v>8193</v>
      </c>
      <c r="G339" s="234"/>
      <c r="H339" s="237">
        <v>1</v>
      </c>
      <c r="I339" s="238"/>
      <c r="J339" s="234"/>
      <c r="K339" s="234"/>
      <c r="L339" s="239"/>
      <c r="M339" s="240"/>
      <c r="N339" s="241"/>
      <c r="O339" s="241"/>
      <c r="P339" s="241"/>
      <c r="Q339" s="241"/>
      <c r="R339" s="241"/>
      <c r="S339" s="241"/>
      <c r="T339" s="242"/>
      <c r="AT339" s="243" t="s">
        <v>272</v>
      </c>
      <c r="AU339" s="243" t="s">
        <v>91</v>
      </c>
      <c r="AV339" s="15" t="s">
        <v>91</v>
      </c>
      <c r="AW339" s="15" t="s">
        <v>38</v>
      </c>
      <c r="AX339" s="15" t="s">
        <v>82</v>
      </c>
      <c r="AY339" s="243" t="s">
        <v>262</v>
      </c>
    </row>
    <row r="340" spans="1:65" s="16" customFormat="1" ht="10">
      <c r="B340" s="244"/>
      <c r="C340" s="245"/>
      <c r="D340" s="208" t="s">
        <v>272</v>
      </c>
      <c r="E340" s="246" t="s">
        <v>44</v>
      </c>
      <c r="F340" s="247" t="s">
        <v>291</v>
      </c>
      <c r="G340" s="245"/>
      <c r="H340" s="248">
        <v>1</v>
      </c>
      <c r="I340" s="249"/>
      <c r="J340" s="245"/>
      <c r="K340" s="245"/>
      <c r="L340" s="250"/>
      <c r="M340" s="251"/>
      <c r="N340" s="252"/>
      <c r="O340" s="252"/>
      <c r="P340" s="252"/>
      <c r="Q340" s="252"/>
      <c r="R340" s="252"/>
      <c r="S340" s="252"/>
      <c r="T340" s="253"/>
      <c r="AT340" s="254" t="s">
        <v>272</v>
      </c>
      <c r="AU340" s="254" t="s">
        <v>91</v>
      </c>
      <c r="AV340" s="16" t="s">
        <v>104</v>
      </c>
      <c r="AW340" s="16" t="s">
        <v>38</v>
      </c>
      <c r="AX340" s="16" t="s">
        <v>89</v>
      </c>
      <c r="AY340" s="254" t="s">
        <v>262</v>
      </c>
    </row>
    <row r="341" spans="1:65" s="2" customFormat="1" ht="16.5" customHeight="1">
      <c r="A341" s="37"/>
      <c r="B341" s="38"/>
      <c r="C341" s="195" t="s">
        <v>708</v>
      </c>
      <c r="D341" s="195" t="s">
        <v>264</v>
      </c>
      <c r="E341" s="196" t="s">
        <v>8219</v>
      </c>
      <c r="F341" s="197" t="s">
        <v>8220</v>
      </c>
      <c r="G341" s="198" t="s">
        <v>518</v>
      </c>
      <c r="H341" s="199">
        <v>1</v>
      </c>
      <c r="I341" s="200"/>
      <c r="J341" s="201">
        <f>ROUND(I341*H341,2)</f>
        <v>0</v>
      </c>
      <c r="K341" s="197" t="s">
        <v>268</v>
      </c>
      <c r="L341" s="42"/>
      <c r="M341" s="202" t="s">
        <v>44</v>
      </c>
      <c r="N341" s="203" t="s">
        <v>53</v>
      </c>
      <c r="O341" s="67"/>
      <c r="P341" s="204">
        <f>O341*H341</f>
        <v>0</v>
      </c>
      <c r="Q341" s="204">
        <v>0.217338</v>
      </c>
      <c r="R341" s="204">
        <f>Q341*H341</f>
        <v>0.217338</v>
      </c>
      <c r="S341" s="204">
        <v>0</v>
      </c>
      <c r="T341" s="205">
        <f>S341*H341</f>
        <v>0</v>
      </c>
      <c r="U341" s="37"/>
      <c r="V341" s="37"/>
      <c r="W341" s="37"/>
      <c r="X341" s="37"/>
      <c r="Y341" s="37"/>
      <c r="Z341" s="37"/>
      <c r="AA341" s="37"/>
      <c r="AB341" s="37"/>
      <c r="AC341" s="37"/>
      <c r="AD341" s="37"/>
      <c r="AE341" s="37"/>
      <c r="AR341" s="206" t="s">
        <v>104</v>
      </c>
      <c r="AT341" s="206" t="s">
        <v>264</v>
      </c>
      <c r="AU341" s="206" t="s">
        <v>91</v>
      </c>
      <c r="AY341" s="19" t="s">
        <v>262</v>
      </c>
      <c r="BE341" s="207">
        <f>IF(N341="základní",J341,0)</f>
        <v>0</v>
      </c>
      <c r="BF341" s="207">
        <f>IF(N341="snížená",J341,0)</f>
        <v>0</v>
      </c>
      <c r="BG341" s="207">
        <f>IF(N341="zákl. přenesená",J341,0)</f>
        <v>0</v>
      </c>
      <c r="BH341" s="207">
        <f>IF(N341="sníž. přenesená",J341,0)</f>
        <v>0</v>
      </c>
      <c r="BI341" s="207">
        <f>IF(N341="nulová",J341,0)</f>
        <v>0</v>
      </c>
      <c r="BJ341" s="19" t="s">
        <v>89</v>
      </c>
      <c r="BK341" s="207">
        <f>ROUND(I341*H341,2)</f>
        <v>0</v>
      </c>
      <c r="BL341" s="19" t="s">
        <v>104</v>
      </c>
      <c r="BM341" s="206" t="s">
        <v>1176</v>
      </c>
    </row>
    <row r="342" spans="1:65" s="2" customFormat="1" ht="126">
      <c r="A342" s="37"/>
      <c r="B342" s="38"/>
      <c r="C342" s="39"/>
      <c r="D342" s="208" t="s">
        <v>270</v>
      </c>
      <c r="E342" s="39"/>
      <c r="F342" s="209" t="s">
        <v>1422</v>
      </c>
      <c r="G342" s="39"/>
      <c r="H342" s="39"/>
      <c r="I342" s="118"/>
      <c r="J342" s="39"/>
      <c r="K342" s="39"/>
      <c r="L342" s="42"/>
      <c r="M342" s="210"/>
      <c r="N342" s="211"/>
      <c r="O342" s="67"/>
      <c r="P342" s="67"/>
      <c r="Q342" s="67"/>
      <c r="R342" s="67"/>
      <c r="S342" s="67"/>
      <c r="T342" s="68"/>
      <c r="U342" s="37"/>
      <c r="V342" s="37"/>
      <c r="W342" s="37"/>
      <c r="X342" s="37"/>
      <c r="Y342" s="37"/>
      <c r="Z342" s="37"/>
      <c r="AA342" s="37"/>
      <c r="AB342" s="37"/>
      <c r="AC342" s="37"/>
      <c r="AD342" s="37"/>
      <c r="AE342" s="37"/>
      <c r="AT342" s="19" t="s">
        <v>270</v>
      </c>
      <c r="AU342" s="19" t="s">
        <v>91</v>
      </c>
    </row>
    <row r="343" spans="1:65" s="15" customFormat="1" ht="10">
      <c r="B343" s="233"/>
      <c r="C343" s="234"/>
      <c r="D343" s="208" t="s">
        <v>272</v>
      </c>
      <c r="E343" s="235" t="s">
        <v>44</v>
      </c>
      <c r="F343" s="236" t="s">
        <v>8193</v>
      </c>
      <c r="G343" s="234"/>
      <c r="H343" s="237">
        <v>1</v>
      </c>
      <c r="I343" s="238"/>
      <c r="J343" s="234"/>
      <c r="K343" s="234"/>
      <c r="L343" s="239"/>
      <c r="M343" s="240"/>
      <c r="N343" s="241"/>
      <c r="O343" s="241"/>
      <c r="P343" s="241"/>
      <c r="Q343" s="241"/>
      <c r="R343" s="241"/>
      <c r="S343" s="241"/>
      <c r="T343" s="242"/>
      <c r="AT343" s="243" t="s">
        <v>272</v>
      </c>
      <c r="AU343" s="243" t="s">
        <v>91</v>
      </c>
      <c r="AV343" s="15" t="s">
        <v>91</v>
      </c>
      <c r="AW343" s="15" t="s">
        <v>38</v>
      </c>
      <c r="AX343" s="15" t="s">
        <v>82</v>
      </c>
      <c r="AY343" s="243" t="s">
        <v>262</v>
      </c>
    </row>
    <row r="344" spans="1:65" s="16" customFormat="1" ht="10">
      <c r="B344" s="244"/>
      <c r="C344" s="245"/>
      <c r="D344" s="208" t="s">
        <v>272</v>
      </c>
      <c r="E344" s="246" t="s">
        <v>44</v>
      </c>
      <c r="F344" s="247" t="s">
        <v>291</v>
      </c>
      <c r="G344" s="245"/>
      <c r="H344" s="248">
        <v>1</v>
      </c>
      <c r="I344" s="249"/>
      <c r="J344" s="245"/>
      <c r="K344" s="245"/>
      <c r="L344" s="250"/>
      <c r="M344" s="251"/>
      <c r="N344" s="252"/>
      <c r="O344" s="252"/>
      <c r="P344" s="252"/>
      <c r="Q344" s="252"/>
      <c r="R344" s="252"/>
      <c r="S344" s="252"/>
      <c r="T344" s="253"/>
      <c r="AT344" s="254" t="s">
        <v>272</v>
      </c>
      <c r="AU344" s="254" t="s">
        <v>91</v>
      </c>
      <c r="AV344" s="16" t="s">
        <v>104</v>
      </c>
      <c r="AW344" s="16" t="s">
        <v>38</v>
      </c>
      <c r="AX344" s="16" t="s">
        <v>89</v>
      </c>
      <c r="AY344" s="254" t="s">
        <v>262</v>
      </c>
    </row>
    <row r="345" spans="1:65" s="2" customFormat="1" ht="16.5" customHeight="1">
      <c r="A345" s="37"/>
      <c r="B345" s="38"/>
      <c r="C345" s="195" t="s">
        <v>713</v>
      </c>
      <c r="D345" s="195" t="s">
        <v>264</v>
      </c>
      <c r="E345" s="196" t="s">
        <v>8221</v>
      </c>
      <c r="F345" s="197" t="s">
        <v>8222</v>
      </c>
      <c r="G345" s="198" t="s">
        <v>518</v>
      </c>
      <c r="H345" s="199">
        <v>1</v>
      </c>
      <c r="I345" s="200"/>
      <c r="J345" s="201">
        <f>ROUND(I345*H345,2)</f>
        <v>0</v>
      </c>
      <c r="K345" s="197" t="s">
        <v>268</v>
      </c>
      <c r="L345" s="42"/>
      <c r="M345" s="202" t="s">
        <v>44</v>
      </c>
      <c r="N345" s="203" t="s">
        <v>53</v>
      </c>
      <c r="O345" s="67"/>
      <c r="P345" s="204">
        <f>O345*H345</f>
        <v>0</v>
      </c>
      <c r="Q345" s="204">
        <v>0.1230316</v>
      </c>
      <c r="R345" s="204">
        <f>Q345*H345</f>
        <v>0.1230316</v>
      </c>
      <c r="S345" s="204">
        <v>0</v>
      </c>
      <c r="T345" s="205">
        <f>S345*H345</f>
        <v>0</v>
      </c>
      <c r="U345" s="37"/>
      <c r="V345" s="37"/>
      <c r="W345" s="37"/>
      <c r="X345" s="37"/>
      <c r="Y345" s="37"/>
      <c r="Z345" s="37"/>
      <c r="AA345" s="37"/>
      <c r="AB345" s="37"/>
      <c r="AC345" s="37"/>
      <c r="AD345" s="37"/>
      <c r="AE345" s="37"/>
      <c r="AR345" s="206" t="s">
        <v>104</v>
      </c>
      <c r="AT345" s="206" t="s">
        <v>264</v>
      </c>
      <c r="AU345" s="206" t="s">
        <v>91</v>
      </c>
      <c r="AY345" s="19" t="s">
        <v>262</v>
      </c>
      <c r="BE345" s="207">
        <f>IF(N345="základní",J345,0)</f>
        <v>0</v>
      </c>
      <c r="BF345" s="207">
        <f>IF(N345="snížená",J345,0)</f>
        <v>0</v>
      </c>
      <c r="BG345" s="207">
        <f>IF(N345="zákl. přenesená",J345,0)</f>
        <v>0</v>
      </c>
      <c r="BH345" s="207">
        <f>IF(N345="sníž. přenesená",J345,0)</f>
        <v>0</v>
      </c>
      <c r="BI345" s="207">
        <f>IF(N345="nulová",J345,0)</f>
        <v>0</v>
      </c>
      <c r="BJ345" s="19" t="s">
        <v>89</v>
      </c>
      <c r="BK345" s="207">
        <f>ROUND(I345*H345,2)</f>
        <v>0</v>
      </c>
      <c r="BL345" s="19" t="s">
        <v>104</v>
      </c>
      <c r="BM345" s="206" t="s">
        <v>1189</v>
      </c>
    </row>
    <row r="346" spans="1:65" s="2" customFormat="1" ht="36">
      <c r="A346" s="37"/>
      <c r="B346" s="38"/>
      <c r="C346" s="39"/>
      <c r="D346" s="208" t="s">
        <v>270</v>
      </c>
      <c r="E346" s="39"/>
      <c r="F346" s="209" t="s">
        <v>8223</v>
      </c>
      <c r="G346" s="39"/>
      <c r="H346" s="39"/>
      <c r="I346" s="118"/>
      <c r="J346" s="39"/>
      <c r="K346" s="39"/>
      <c r="L346" s="42"/>
      <c r="M346" s="210"/>
      <c r="N346" s="211"/>
      <c r="O346" s="67"/>
      <c r="P346" s="67"/>
      <c r="Q346" s="67"/>
      <c r="R346" s="67"/>
      <c r="S346" s="67"/>
      <c r="T346" s="68"/>
      <c r="U346" s="37"/>
      <c r="V346" s="37"/>
      <c r="W346" s="37"/>
      <c r="X346" s="37"/>
      <c r="Y346" s="37"/>
      <c r="Z346" s="37"/>
      <c r="AA346" s="37"/>
      <c r="AB346" s="37"/>
      <c r="AC346" s="37"/>
      <c r="AD346" s="37"/>
      <c r="AE346" s="37"/>
      <c r="AT346" s="19" t="s">
        <v>270</v>
      </c>
      <c r="AU346" s="19" t="s">
        <v>91</v>
      </c>
    </row>
    <row r="347" spans="1:65" s="2" customFormat="1" ht="16.5" customHeight="1">
      <c r="A347" s="37"/>
      <c r="B347" s="38"/>
      <c r="C347" s="255" t="s">
        <v>718</v>
      </c>
      <c r="D347" s="255" t="s">
        <v>633</v>
      </c>
      <c r="E347" s="256" t="s">
        <v>8224</v>
      </c>
      <c r="F347" s="257" t="s">
        <v>8225</v>
      </c>
      <c r="G347" s="258" t="s">
        <v>518</v>
      </c>
      <c r="H347" s="259">
        <v>1</v>
      </c>
      <c r="I347" s="260"/>
      <c r="J347" s="261">
        <f>ROUND(I347*H347,2)</f>
        <v>0</v>
      </c>
      <c r="K347" s="257" t="s">
        <v>44</v>
      </c>
      <c r="L347" s="262"/>
      <c r="M347" s="263" t="s">
        <v>44</v>
      </c>
      <c r="N347" s="264" t="s">
        <v>53</v>
      </c>
      <c r="O347" s="67"/>
      <c r="P347" s="204">
        <f>O347*H347</f>
        <v>0</v>
      </c>
      <c r="Q347" s="204">
        <v>0</v>
      </c>
      <c r="R347" s="204">
        <f>Q347*H347</f>
        <v>0</v>
      </c>
      <c r="S347" s="204">
        <v>0</v>
      </c>
      <c r="T347" s="205">
        <f>S347*H347</f>
        <v>0</v>
      </c>
      <c r="U347" s="37"/>
      <c r="V347" s="37"/>
      <c r="W347" s="37"/>
      <c r="X347" s="37"/>
      <c r="Y347" s="37"/>
      <c r="Z347" s="37"/>
      <c r="AA347" s="37"/>
      <c r="AB347" s="37"/>
      <c r="AC347" s="37"/>
      <c r="AD347" s="37"/>
      <c r="AE347" s="37"/>
      <c r="AR347" s="206" t="s">
        <v>351</v>
      </c>
      <c r="AT347" s="206" t="s">
        <v>633</v>
      </c>
      <c r="AU347" s="206" t="s">
        <v>91</v>
      </c>
      <c r="AY347" s="19" t="s">
        <v>262</v>
      </c>
      <c r="BE347" s="207">
        <f>IF(N347="základní",J347,0)</f>
        <v>0</v>
      </c>
      <c r="BF347" s="207">
        <f>IF(N347="snížená",J347,0)</f>
        <v>0</v>
      </c>
      <c r="BG347" s="207">
        <f>IF(N347="zákl. přenesená",J347,0)</f>
        <v>0</v>
      </c>
      <c r="BH347" s="207">
        <f>IF(N347="sníž. přenesená",J347,0)</f>
        <v>0</v>
      </c>
      <c r="BI347" s="207">
        <f>IF(N347="nulová",J347,0)</f>
        <v>0</v>
      </c>
      <c r="BJ347" s="19" t="s">
        <v>89</v>
      </c>
      <c r="BK347" s="207">
        <f>ROUND(I347*H347,2)</f>
        <v>0</v>
      </c>
      <c r="BL347" s="19" t="s">
        <v>104</v>
      </c>
      <c r="BM347" s="206" t="s">
        <v>1215</v>
      </c>
    </row>
    <row r="348" spans="1:65" s="2" customFormat="1" ht="16.5" customHeight="1">
      <c r="A348" s="37"/>
      <c r="B348" s="38"/>
      <c r="C348" s="195" t="s">
        <v>729</v>
      </c>
      <c r="D348" s="195" t="s">
        <v>264</v>
      </c>
      <c r="E348" s="196" t="s">
        <v>8226</v>
      </c>
      <c r="F348" s="197" t="s">
        <v>8227</v>
      </c>
      <c r="G348" s="198" t="s">
        <v>518</v>
      </c>
      <c r="H348" s="199">
        <v>2</v>
      </c>
      <c r="I348" s="200"/>
      <c r="J348" s="201">
        <f>ROUND(I348*H348,2)</f>
        <v>0</v>
      </c>
      <c r="K348" s="197" t="s">
        <v>44</v>
      </c>
      <c r="L348" s="42"/>
      <c r="M348" s="202" t="s">
        <v>44</v>
      </c>
      <c r="N348" s="203" t="s">
        <v>53</v>
      </c>
      <c r="O348" s="67"/>
      <c r="P348" s="204">
        <f>O348*H348</f>
        <v>0</v>
      </c>
      <c r="Q348" s="204">
        <v>0</v>
      </c>
      <c r="R348" s="204">
        <f>Q348*H348</f>
        <v>0</v>
      </c>
      <c r="S348" s="204">
        <v>0</v>
      </c>
      <c r="T348" s="205">
        <f>S348*H348</f>
        <v>0</v>
      </c>
      <c r="U348" s="37"/>
      <c r="V348" s="37"/>
      <c r="W348" s="37"/>
      <c r="X348" s="37"/>
      <c r="Y348" s="37"/>
      <c r="Z348" s="37"/>
      <c r="AA348" s="37"/>
      <c r="AB348" s="37"/>
      <c r="AC348" s="37"/>
      <c r="AD348" s="37"/>
      <c r="AE348" s="37"/>
      <c r="AR348" s="206" t="s">
        <v>104</v>
      </c>
      <c r="AT348" s="206" t="s">
        <v>264</v>
      </c>
      <c r="AU348" s="206" t="s">
        <v>91</v>
      </c>
      <c r="AY348" s="19" t="s">
        <v>262</v>
      </c>
      <c r="BE348" s="207">
        <f>IF(N348="základní",J348,0)</f>
        <v>0</v>
      </c>
      <c r="BF348" s="207">
        <f>IF(N348="snížená",J348,0)</f>
        <v>0</v>
      </c>
      <c r="BG348" s="207">
        <f>IF(N348="zákl. přenesená",J348,0)</f>
        <v>0</v>
      </c>
      <c r="BH348" s="207">
        <f>IF(N348="sníž. přenesená",J348,0)</f>
        <v>0</v>
      </c>
      <c r="BI348" s="207">
        <f>IF(N348="nulová",J348,0)</f>
        <v>0</v>
      </c>
      <c r="BJ348" s="19" t="s">
        <v>89</v>
      </c>
      <c r="BK348" s="207">
        <f>ROUND(I348*H348,2)</f>
        <v>0</v>
      </c>
      <c r="BL348" s="19" t="s">
        <v>104</v>
      </c>
      <c r="BM348" s="206" t="s">
        <v>1282</v>
      </c>
    </row>
    <row r="349" spans="1:65" s="2" customFormat="1" ht="16.5" customHeight="1">
      <c r="A349" s="37"/>
      <c r="B349" s="38"/>
      <c r="C349" s="195" t="s">
        <v>733</v>
      </c>
      <c r="D349" s="195" t="s">
        <v>264</v>
      </c>
      <c r="E349" s="196" t="s">
        <v>8228</v>
      </c>
      <c r="F349" s="197" t="s">
        <v>8229</v>
      </c>
      <c r="G349" s="198" t="s">
        <v>590</v>
      </c>
      <c r="H349" s="199">
        <v>32.67</v>
      </c>
      <c r="I349" s="200"/>
      <c r="J349" s="201">
        <f>ROUND(I349*H349,2)</f>
        <v>0</v>
      </c>
      <c r="K349" s="197" t="s">
        <v>268</v>
      </c>
      <c r="L349" s="42"/>
      <c r="M349" s="202" t="s">
        <v>44</v>
      </c>
      <c r="N349" s="203" t="s">
        <v>53</v>
      </c>
      <c r="O349" s="67"/>
      <c r="P349" s="204">
        <f>O349*H349</f>
        <v>0</v>
      </c>
      <c r="Q349" s="204">
        <v>1.9236000000000001E-4</v>
      </c>
      <c r="R349" s="204">
        <f>Q349*H349</f>
        <v>6.2844012000000003E-3</v>
      </c>
      <c r="S349" s="204">
        <v>0</v>
      </c>
      <c r="T349" s="205">
        <f>S349*H349</f>
        <v>0</v>
      </c>
      <c r="U349" s="37"/>
      <c r="V349" s="37"/>
      <c r="W349" s="37"/>
      <c r="X349" s="37"/>
      <c r="Y349" s="37"/>
      <c r="Z349" s="37"/>
      <c r="AA349" s="37"/>
      <c r="AB349" s="37"/>
      <c r="AC349" s="37"/>
      <c r="AD349" s="37"/>
      <c r="AE349" s="37"/>
      <c r="AR349" s="206" t="s">
        <v>104</v>
      </c>
      <c r="AT349" s="206" t="s">
        <v>264</v>
      </c>
      <c r="AU349" s="206" t="s">
        <v>91</v>
      </c>
      <c r="AY349" s="19" t="s">
        <v>262</v>
      </c>
      <c r="BE349" s="207">
        <f>IF(N349="základní",J349,0)</f>
        <v>0</v>
      </c>
      <c r="BF349" s="207">
        <f>IF(N349="snížená",J349,0)</f>
        <v>0</v>
      </c>
      <c r="BG349" s="207">
        <f>IF(N349="zákl. přenesená",J349,0)</f>
        <v>0</v>
      </c>
      <c r="BH349" s="207">
        <f>IF(N349="sníž. přenesená",J349,0)</f>
        <v>0</v>
      </c>
      <c r="BI349" s="207">
        <f>IF(N349="nulová",J349,0)</f>
        <v>0</v>
      </c>
      <c r="BJ349" s="19" t="s">
        <v>89</v>
      </c>
      <c r="BK349" s="207">
        <f>ROUND(I349*H349,2)</f>
        <v>0</v>
      </c>
      <c r="BL349" s="19" t="s">
        <v>104</v>
      </c>
      <c r="BM349" s="206" t="s">
        <v>1332</v>
      </c>
    </row>
    <row r="350" spans="1:65" s="15" customFormat="1" ht="10">
      <c r="B350" s="233"/>
      <c r="C350" s="234"/>
      <c r="D350" s="208" t="s">
        <v>272</v>
      </c>
      <c r="E350" s="235" t="s">
        <v>44</v>
      </c>
      <c r="F350" s="236" t="s">
        <v>8230</v>
      </c>
      <c r="G350" s="234"/>
      <c r="H350" s="237">
        <v>32.67</v>
      </c>
      <c r="I350" s="238"/>
      <c r="J350" s="234"/>
      <c r="K350" s="234"/>
      <c r="L350" s="239"/>
      <c r="M350" s="240"/>
      <c r="N350" s="241"/>
      <c r="O350" s="241"/>
      <c r="P350" s="241"/>
      <c r="Q350" s="241"/>
      <c r="R350" s="241"/>
      <c r="S350" s="241"/>
      <c r="T350" s="242"/>
      <c r="AT350" s="243" t="s">
        <v>272</v>
      </c>
      <c r="AU350" s="243" t="s">
        <v>91</v>
      </c>
      <c r="AV350" s="15" t="s">
        <v>91</v>
      </c>
      <c r="AW350" s="15" t="s">
        <v>38</v>
      </c>
      <c r="AX350" s="15" t="s">
        <v>82</v>
      </c>
      <c r="AY350" s="243" t="s">
        <v>262</v>
      </c>
    </row>
    <row r="351" spans="1:65" s="16" customFormat="1" ht="10">
      <c r="B351" s="244"/>
      <c r="C351" s="245"/>
      <c r="D351" s="208" t="s">
        <v>272</v>
      </c>
      <c r="E351" s="246" t="s">
        <v>44</v>
      </c>
      <c r="F351" s="247" t="s">
        <v>291</v>
      </c>
      <c r="G351" s="245"/>
      <c r="H351" s="248">
        <v>32.67</v>
      </c>
      <c r="I351" s="249"/>
      <c r="J351" s="245"/>
      <c r="K351" s="245"/>
      <c r="L351" s="250"/>
      <c r="M351" s="251"/>
      <c r="N351" s="252"/>
      <c r="O351" s="252"/>
      <c r="P351" s="252"/>
      <c r="Q351" s="252"/>
      <c r="R351" s="252"/>
      <c r="S351" s="252"/>
      <c r="T351" s="253"/>
      <c r="AT351" s="254" t="s">
        <v>272</v>
      </c>
      <c r="AU351" s="254" t="s">
        <v>91</v>
      </c>
      <c r="AV351" s="16" t="s">
        <v>104</v>
      </c>
      <c r="AW351" s="16" t="s">
        <v>38</v>
      </c>
      <c r="AX351" s="16" t="s">
        <v>89</v>
      </c>
      <c r="AY351" s="254" t="s">
        <v>262</v>
      </c>
    </row>
    <row r="352" spans="1:65" s="2" customFormat="1" ht="16.5" customHeight="1">
      <c r="A352" s="37"/>
      <c r="B352" s="38"/>
      <c r="C352" s="195" t="s">
        <v>738</v>
      </c>
      <c r="D352" s="195" t="s">
        <v>264</v>
      </c>
      <c r="E352" s="196" t="s">
        <v>8231</v>
      </c>
      <c r="F352" s="197" t="s">
        <v>8232</v>
      </c>
      <c r="G352" s="198" t="s">
        <v>590</v>
      </c>
      <c r="H352" s="199">
        <v>19.239999999999998</v>
      </c>
      <c r="I352" s="200"/>
      <c r="J352" s="201">
        <f>ROUND(I352*H352,2)</f>
        <v>0</v>
      </c>
      <c r="K352" s="197" t="s">
        <v>268</v>
      </c>
      <c r="L352" s="42"/>
      <c r="M352" s="202" t="s">
        <v>44</v>
      </c>
      <c r="N352" s="203" t="s">
        <v>53</v>
      </c>
      <c r="O352" s="67"/>
      <c r="P352" s="204">
        <f>O352*H352</f>
        <v>0</v>
      </c>
      <c r="Q352" s="204">
        <v>9.4500000000000007E-5</v>
      </c>
      <c r="R352" s="204">
        <f>Q352*H352</f>
        <v>1.81818E-3</v>
      </c>
      <c r="S352" s="204">
        <v>0</v>
      </c>
      <c r="T352" s="205">
        <f>S352*H352</f>
        <v>0</v>
      </c>
      <c r="U352" s="37"/>
      <c r="V352" s="37"/>
      <c r="W352" s="37"/>
      <c r="X352" s="37"/>
      <c r="Y352" s="37"/>
      <c r="Z352" s="37"/>
      <c r="AA352" s="37"/>
      <c r="AB352" s="37"/>
      <c r="AC352" s="37"/>
      <c r="AD352" s="37"/>
      <c r="AE352" s="37"/>
      <c r="AR352" s="206" t="s">
        <v>104</v>
      </c>
      <c r="AT352" s="206" t="s">
        <v>264</v>
      </c>
      <c r="AU352" s="206" t="s">
        <v>91</v>
      </c>
      <c r="AY352" s="19" t="s">
        <v>262</v>
      </c>
      <c r="BE352" s="207">
        <f>IF(N352="základní",J352,0)</f>
        <v>0</v>
      </c>
      <c r="BF352" s="207">
        <f>IF(N352="snížená",J352,0)</f>
        <v>0</v>
      </c>
      <c r="BG352" s="207">
        <f>IF(N352="zákl. přenesená",J352,0)</f>
        <v>0</v>
      </c>
      <c r="BH352" s="207">
        <f>IF(N352="sníž. přenesená",J352,0)</f>
        <v>0</v>
      </c>
      <c r="BI352" s="207">
        <f>IF(N352="nulová",J352,0)</f>
        <v>0</v>
      </c>
      <c r="BJ352" s="19" t="s">
        <v>89</v>
      </c>
      <c r="BK352" s="207">
        <f>ROUND(I352*H352,2)</f>
        <v>0</v>
      </c>
      <c r="BL352" s="19" t="s">
        <v>104</v>
      </c>
      <c r="BM352" s="206" t="s">
        <v>1342</v>
      </c>
    </row>
    <row r="353" spans="1:65" s="15" customFormat="1" ht="10">
      <c r="B353" s="233"/>
      <c r="C353" s="234"/>
      <c r="D353" s="208" t="s">
        <v>272</v>
      </c>
      <c r="E353" s="235" t="s">
        <v>44</v>
      </c>
      <c r="F353" s="236" t="s">
        <v>8233</v>
      </c>
      <c r="G353" s="234"/>
      <c r="H353" s="237">
        <v>19.239999999999998</v>
      </c>
      <c r="I353" s="238"/>
      <c r="J353" s="234"/>
      <c r="K353" s="234"/>
      <c r="L353" s="239"/>
      <c r="M353" s="240"/>
      <c r="N353" s="241"/>
      <c r="O353" s="241"/>
      <c r="P353" s="241"/>
      <c r="Q353" s="241"/>
      <c r="R353" s="241"/>
      <c r="S353" s="241"/>
      <c r="T353" s="242"/>
      <c r="AT353" s="243" t="s">
        <v>272</v>
      </c>
      <c r="AU353" s="243" t="s">
        <v>91</v>
      </c>
      <c r="AV353" s="15" t="s">
        <v>91</v>
      </c>
      <c r="AW353" s="15" t="s">
        <v>38</v>
      </c>
      <c r="AX353" s="15" t="s">
        <v>82</v>
      </c>
      <c r="AY353" s="243" t="s">
        <v>262</v>
      </c>
    </row>
    <row r="354" spans="1:65" s="16" customFormat="1" ht="10">
      <c r="B354" s="244"/>
      <c r="C354" s="245"/>
      <c r="D354" s="208" t="s">
        <v>272</v>
      </c>
      <c r="E354" s="246" t="s">
        <v>44</v>
      </c>
      <c r="F354" s="247" t="s">
        <v>291</v>
      </c>
      <c r="G354" s="245"/>
      <c r="H354" s="248">
        <v>19.239999999999998</v>
      </c>
      <c r="I354" s="249"/>
      <c r="J354" s="245"/>
      <c r="K354" s="245"/>
      <c r="L354" s="250"/>
      <c r="M354" s="251"/>
      <c r="N354" s="252"/>
      <c r="O354" s="252"/>
      <c r="P354" s="252"/>
      <c r="Q354" s="252"/>
      <c r="R354" s="252"/>
      <c r="S354" s="252"/>
      <c r="T354" s="253"/>
      <c r="AT354" s="254" t="s">
        <v>272</v>
      </c>
      <c r="AU354" s="254" t="s">
        <v>91</v>
      </c>
      <c r="AV354" s="16" t="s">
        <v>104</v>
      </c>
      <c r="AW354" s="16" t="s">
        <v>38</v>
      </c>
      <c r="AX354" s="16" t="s">
        <v>89</v>
      </c>
      <c r="AY354" s="254" t="s">
        <v>262</v>
      </c>
    </row>
    <row r="355" spans="1:65" s="12" customFormat="1" ht="22.75" customHeight="1">
      <c r="B355" s="179"/>
      <c r="C355" s="180"/>
      <c r="D355" s="181" t="s">
        <v>81</v>
      </c>
      <c r="E355" s="193" t="s">
        <v>377</v>
      </c>
      <c r="F355" s="193" t="s">
        <v>1431</v>
      </c>
      <c r="G355" s="180"/>
      <c r="H355" s="180"/>
      <c r="I355" s="183"/>
      <c r="J355" s="194">
        <f>BK355</f>
        <v>0</v>
      </c>
      <c r="K355" s="180"/>
      <c r="L355" s="185"/>
      <c r="M355" s="186"/>
      <c r="N355" s="187"/>
      <c r="O355" s="187"/>
      <c r="P355" s="188">
        <f>SUM(P356:P386)</f>
        <v>0</v>
      </c>
      <c r="Q355" s="187"/>
      <c r="R355" s="188">
        <f>SUM(R356:R386)</f>
        <v>8.8295750000000003E-4</v>
      </c>
      <c r="S355" s="187"/>
      <c r="T355" s="189">
        <f>SUM(T356:T386)</f>
        <v>6.4459759999999999</v>
      </c>
      <c r="AR355" s="190" t="s">
        <v>89</v>
      </c>
      <c r="AT355" s="191" t="s">
        <v>81</v>
      </c>
      <c r="AU355" s="191" t="s">
        <v>89</v>
      </c>
      <c r="AY355" s="190" t="s">
        <v>262</v>
      </c>
      <c r="BK355" s="192">
        <f>SUM(BK356:BK386)</f>
        <v>0</v>
      </c>
    </row>
    <row r="356" spans="1:65" s="2" customFormat="1" ht="16.5" customHeight="1">
      <c r="A356" s="37"/>
      <c r="B356" s="38"/>
      <c r="C356" s="195" t="s">
        <v>744</v>
      </c>
      <c r="D356" s="195" t="s">
        <v>264</v>
      </c>
      <c r="E356" s="196" t="s">
        <v>8078</v>
      </c>
      <c r="F356" s="197" t="s">
        <v>8079</v>
      </c>
      <c r="G356" s="198" t="s">
        <v>590</v>
      </c>
      <c r="H356" s="199">
        <v>41.46</v>
      </c>
      <c r="I356" s="200"/>
      <c r="J356" s="201">
        <f>ROUND(I356*H356,2)</f>
        <v>0</v>
      </c>
      <c r="K356" s="197" t="s">
        <v>268</v>
      </c>
      <c r="L356" s="42"/>
      <c r="M356" s="202" t="s">
        <v>44</v>
      </c>
      <c r="N356" s="203" t="s">
        <v>53</v>
      </c>
      <c r="O356" s="67"/>
      <c r="P356" s="204">
        <f>O356*H356</f>
        <v>0</v>
      </c>
      <c r="Q356" s="204">
        <v>1.2950000000000001E-6</v>
      </c>
      <c r="R356" s="204">
        <f>Q356*H356</f>
        <v>5.3690700000000004E-5</v>
      </c>
      <c r="S356" s="204">
        <v>0</v>
      </c>
      <c r="T356" s="205">
        <f>S356*H356</f>
        <v>0</v>
      </c>
      <c r="U356" s="37"/>
      <c r="V356" s="37"/>
      <c r="W356" s="37"/>
      <c r="X356" s="37"/>
      <c r="Y356" s="37"/>
      <c r="Z356" s="37"/>
      <c r="AA356" s="37"/>
      <c r="AB356" s="37"/>
      <c r="AC356" s="37"/>
      <c r="AD356" s="37"/>
      <c r="AE356" s="37"/>
      <c r="AR356" s="206" t="s">
        <v>104</v>
      </c>
      <c r="AT356" s="206" t="s">
        <v>264</v>
      </c>
      <c r="AU356" s="206" t="s">
        <v>91</v>
      </c>
      <c r="AY356" s="19" t="s">
        <v>262</v>
      </c>
      <c r="BE356" s="207">
        <f>IF(N356="základní",J356,0)</f>
        <v>0</v>
      </c>
      <c r="BF356" s="207">
        <f>IF(N356="snížená",J356,0)</f>
        <v>0</v>
      </c>
      <c r="BG356" s="207">
        <f>IF(N356="zákl. přenesená",J356,0)</f>
        <v>0</v>
      </c>
      <c r="BH356" s="207">
        <f>IF(N356="sníž. přenesená",J356,0)</f>
        <v>0</v>
      </c>
      <c r="BI356" s="207">
        <f>IF(N356="nulová",J356,0)</f>
        <v>0</v>
      </c>
      <c r="BJ356" s="19" t="s">
        <v>89</v>
      </c>
      <c r="BK356" s="207">
        <f>ROUND(I356*H356,2)</f>
        <v>0</v>
      </c>
      <c r="BL356" s="19" t="s">
        <v>104</v>
      </c>
      <c r="BM356" s="206" t="s">
        <v>1352</v>
      </c>
    </row>
    <row r="357" spans="1:65" s="2" customFormat="1" ht="27">
      <c r="A357" s="37"/>
      <c r="B357" s="38"/>
      <c r="C357" s="39"/>
      <c r="D357" s="208" t="s">
        <v>270</v>
      </c>
      <c r="E357" s="39"/>
      <c r="F357" s="209" t="s">
        <v>8080</v>
      </c>
      <c r="G357" s="39"/>
      <c r="H357" s="39"/>
      <c r="I357" s="118"/>
      <c r="J357" s="39"/>
      <c r="K357" s="39"/>
      <c r="L357" s="42"/>
      <c r="M357" s="210"/>
      <c r="N357" s="211"/>
      <c r="O357" s="67"/>
      <c r="P357" s="67"/>
      <c r="Q357" s="67"/>
      <c r="R357" s="67"/>
      <c r="S357" s="67"/>
      <c r="T357" s="68"/>
      <c r="U357" s="37"/>
      <c r="V357" s="37"/>
      <c r="W357" s="37"/>
      <c r="X357" s="37"/>
      <c r="Y357" s="37"/>
      <c r="Z357" s="37"/>
      <c r="AA357" s="37"/>
      <c r="AB357" s="37"/>
      <c r="AC357" s="37"/>
      <c r="AD357" s="37"/>
      <c r="AE357" s="37"/>
      <c r="AT357" s="19" t="s">
        <v>270</v>
      </c>
      <c r="AU357" s="19" t="s">
        <v>91</v>
      </c>
    </row>
    <row r="358" spans="1:65" s="15" customFormat="1" ht="10">
      <c r="B358" s="233"/>
      <c r="C358" s="234"/>
      <c r="D358" s="208" t="s">
        <v>272</v>
      </c>
      <c r="E358" s="235" t="s">
        <v>44</v>
      </c>
      <c r="F358" s="236" t="s">
        <v>8183</v>
      </c>
      <c r="G358" s="234"/>
      <c r="H358" s="237">
        <v>4.8</v>
      </c>
      <c r="I358" s="238"/>
      <c r="J358" s="234"/>
      <c r="K358" s="234"/>
      <c r="L358" s="239"/>
      <c r="M358" s="240"/>
      <c r="N358" s="241"/>
      <c r="O358" s="241"/>
      <c r="P358" s="241"/>
      <c r="Q358" s="241"/>
      <c r="R358" s="241"/>
      <c r="S358" s="241"/>
      <c r="T358" s="242"/>
      <c r="AT358" s="243" t="s">
        <v>272</v>
      </c>
      <c r="AU358" s="243" t="s">
        <v>91</v>
      </c>
      <c r="AV358" s="15" t="s">
        <v>91</v>
      </c>
      <c r="AW358" s="15" t="s">
        <v>38</v>
      </c>
      <c r="AX358" s="15" t="s">
        <v>82</v>
      </c>
      <c r="AY358" s="243" t="s">
        <v>262</v>
      </c>
    </row>
    <row r="359" spans="1:65" s="15" customFormat="1" ht="10">
      <c r="B359" s="233"/>
      <c r="C359" s="234"/>
      <c r="D359" s="208" t="s">
        <v>272</v>
      </c>
      <c r="E359" s="235" t="s">
        <v>44</v>
      </c>
      <c r="F359" s="236" t="s">
        <v>8184</v>
      </c>
      <c r="G359" s="234"/>
      <c r="H359" s="237">
        <v>6</v>
      </c>
      <c r="I359" s="238"/>
      <c r="J359" s="234"/>
      <c r="K359" s="234"/>
      <c r="L359" s="239"/>
      <c r="M359" s="240"/>
      <c r="N359" s="241"/>
      <c r="O359" s="241"/>
      <c r="P359" s="241"/>
      <c r="Q359" s="241"/>
      <c r="R359" s="241"/>
      <c r="S359" s="241"/>
      <c r="T359" s="242"/>
      <c r="AT359" s="243" t="s">
        <v>272</v>
      </c>
      <c r="AU359" s="243" t="s">
        <v>91</v>
      </c>
      <c r="AV359" s="15" t="s">
        <v>91</v>
      </c>
      <c r="AW359" s="15" t="s">
        <v>38</v>
      </c>
      <c r="AX359" s="15" t="s">
        <v>82</v>
      </c>
      <c r="AY359" s="243" t="s">
        <v>262</v>
      </c>
    </row>
    <row r="360" spans="1:65" s="15" customFormat="1" ht="10">
      <c r="B360" s="233"/>
      <c r="C360" s="234"/>
      <c r="D360" s="208" t="s">
        <v>272</v>
      </c>
      <c r="E360" s="235" t="s">
        <v>44</v>
      </c>
      <c r="F360" s="236" t="s">
        <v>8185</v>
      </c>
      <c r="G360" s="234"/>
      <c r="H360" s="237">
        <v>4</v>
      </c>
      <c r="I360" s="238"/>
      <c r="J360" s="234"/>
      <c r="K360" s="234"/>
      <c r="L360" s="239"/>
      <c r="M360" s="240"/>
      <c r="N360" s="241"/>
      <c r="O360" s="241"/>
      <c r="P360" s="241"/>
      <c r="Q360" s="241"/>
      <c r="R360" s="241"/>
      <c r="S360" s="241"/>
      <c r="T360" s="242"/>
      <c r="AT360" s="243" t="s">
        <v>272</v>
      </c>
      <c r="AU360" s="243" t="s">
        <v>91</v>
      </c>
      <c r="AV360" s="15" t="s">
        <v>91</v>
      </c>
      <c r="AW360" s="15" t="s">
        <v>38</v>
      </c>
      <c r="AX360" s="15" t="s">
        <v>82</v>
      </c>
      <c r="AY360" s="243" t="s">
        <v>262</v>
      </c>
    </row>
    <row r="361" spans="1:65" s="15" customFormat="1" ht="10">
      <c r="B361" s="233"/>
      <c r="C361" s="234"/>
      <c r="D361" s="208" t="s">
        <v>272</v>
      </c>
      <c r="E361" s="235" t="s">
        <v>44</v>
      </c>
      <c r="F361" s="236" t="s">
        <v>8186</v>
      </c>
      <c r="G361" s="234"/>
      <c r="H361" s="237">
        <v>4</v>
      </c>
      <c r="I361" s="238"/>
      <c r="J361" s="234"/>
      <c r="K361" s="234"/>
      <c r="L361" s="239"/>
      <c r="M361" s="240"/>
      <c r="N361" s="241"/>
      <c r="O361" s="241"/>
      <c r="P361" s="241"/>
      <c r="Q361" s="241"/>
      <c r="R361" s="241"/>
      <c r="S361" s="241"/>
      <c r="T361" s="242"/>
      <c r="AT361" s="243" t="s">
        <v>272</v>
      </c>
      <c r="AU361" s="243" t="s">
        <v>91</v>
      </c>
      <c r="AV361" s="15" t="s">
        <v>91</v>
      </c>
      <c r="AW361" s="15" t="s">
        <v>38</v>
      </c>
      <c r="AX361" s="15" t="s">
        <v>82</v>
      </c>
      <c r="AY361" s="243" t="s">
        <v>262</v>
      </c>
    </row>
    <row r="362" spans="1:65" s="15" customFormat="1" ht="10">
      <c r="B362" s="233"/>
      <c r="C362" s="234"/>
      <c r="D362" s="208" t="s">
        <v>272</v>
      </c>
      <c r="E362" s="235" t="s">
        <v>44</v>
      </c>
      <c r="F362" s="236" t="s">
        <v>8187</v>
      </c>
      <c r="G362" s="234"/>
      <c r="H362" s="237">
        <v>20.66</v>
      </c>
      <c r="I362" s="238"/>
      <c r="J362" s="234"/>
      <c r="K362" s="234"/>
      <c r="L362" s="239"/>
      <c r="M362" s="240"/>
      <c r="N362" s="241"/>
      <c r="O362" s="241"/>
      <c r="P362" s="241"/>
      <c r="Q362" s="241"/>
      <c r="R362" s="241"/>
      <c r="S362" s="241"/>
      <c r="T362" s="242"/>
      <c r="AT362" s="243" t="s">
        <v>272</v>
      </c>
      <c r="AU362" s="243" t="s">
        <v>91</v>
      </c>
      <c r="AV362" s="15" t="s">
        <v>91</v>
      </c>
      <c r="AW362" s="15" t="s">
        <v>38</v>
      </c>
      <c r="AX362" s="15" t="s">
        <v>82</v>
      </c>
      <c r="AY362" s="243" t="s">
        <v>262</v>
      </c>
    </row>
    <row r="363" spans="1:65" s="15" customFormat="1" ht="10">
      <c r="B363" s="233"/>
      <c r="C363" s="234"/>
      <c r="D363" s="208" t="s">
        <v>272</v>
      </c>
      <c r="E363" s="235" t="s">
        <v>44</v>
      </c>
      <c r="F363" s="236" t="s">
        <v>8188</v>
      </c>
      <c r="G363" s="234"/>
      <c r="H363" s="237">
        <v>2</v>
      </c>
      <c r="I363" s="238"/>
      <c r="J363" s="234"/>
      <c r="K363" s="234"/>
      <c r="L363" s="239"/>
      <c r="M363" s="240"/>
      <c r="N363" s="241"/>
      <c r="O363" s="241"/>
      <c r="P363" s="241"/>
      <c r="Q363" s="241"/>
      <c r="R363" s="241"/>
      <c r="S363" s="241"/>
      <c r="T363" s="242"/>
      <c r="AT363" s="243" t="s">
        <v>272</v>
      </c>
      <c r="AU363" s="243" t="s">
        <v>91</v>
      </c>
      <c r="AV363" s="15" t="s">
        <v>91</v>
      </c>
      <c r="AW363" s="15" t="s">
        <v>38</v>
      </c>
      <c r="AX363" s="15" t="s">
        <v>82</v>
      </c>
      <c r="AY363" s="243" t="s">
        <v>262</v>
      </c>
    </row>
    <row r="364" spans="1:65" s="16" customFormat="1" ht="10">
      <c r="B364" s="244"/>
      <c r="C364" s="245"/>
      <c r="D364" s="208" t="s">
        <v>272</v>
      </c>
      <c r="E364" s="246" t="s">
        <v>44</v>
      </c>
      <c r="F364" s="247" t="s">
        <v>291</v>
      </c>
      <c r="G364" s="245"/>
      <c r="H364" s="248">
        <v>41.46</v>
      </c>
      <c r="I364" s="249"/>
      <c r="J364" s="245"/>
      <c r="K364" s="245"/>
      <c r="L364" s="250"/>
      <c r="M364" s="251"/>
      <c r="N364" s="252"/>
      <c r="O364" s="252"/>
      <c r="P364" s="252"/>
      <c r="Q364" s="252"/>
      <c r="R364" s="252"/>
      <c r="S364" s="252"/>
      <c r="T364" s="253"/>
      <c r="AT364" s="254" t="s">
        <v>272</v>
      </c>
      <c r="AU364" s="254" t="s">
        <v>91</v>
      </c>
      <c r="AV364" s="16" t="s">
        <v>104</v>
      </c>
      <c r="AW364" s="16" t="s">
        <v>38</v>
      </c>
      <c r="AX364" s="16" t="s">
        <v>89</v>
      </c>
      <c r="AY364" s="254" t="s">
        <v>262</v>
      </c>
    </row>
    <row r="365" spans="1:65" s="2" customFormat="1" ht="21.75" customHeight="1">
      <c r="A365" s="37"/>
      <c r="B365" s="38"/>
      <c r="C365" s="195" t="s">
        <v>749</v>
      </c>
      <c r="D365" s="195" t="s">
        <v>264</v>
      </c>
      <c r="E365" s="196" t="s">
        <v>8074</v>
      </c>
      <c r="F365" s="197" t="s">
        <v>8075</v>
      </c>
      <c r="G365" s="198" t="s">
        <v>342</v>
      </c>
      <c r="H365" s="199">
        <v>14.504</v>
      </c>
      <c r="I365" s="200"/>
      <c r="J365" s="201">
        <f>ROUND(I365*H365,2)</f>
        <v>0</v>
      </c>
      <c r="K365" s="197" t="s">
        <v>268</v>
      </c>
      <c r="L365" s="42"/>
      <c r="M365" s="202" t="s">
        <v>44</v>
      </c>
      <c r="N365" s="203" t="s">
        <v>53</v>
      </c>
      <c r="O365" s="67"/>
      <c r="P365" s="204">
        <f>O365*H365</f>
        <v>0</v>
      </c>
      <c r="Q365" s="204">
        <v>4.795E-5</v>
      </c>
      <c r="R365" s="204">
        <f>Q365*H365</f>
        <v>6.954668E-4</v>
      </c>
      <c r="S365" s="204">
        <v>0.128</v>
      </c>
      <c r="T365" s="205">
        <f>S365*H365</f>
        <v>1.8565119999999999</v>
      </c>
      <c r="U365" s="37"/>
      <c r="V365" s="37"/>
      <c r="W365" s="37"/>
      <c r="X365" s="37"/>
      <c r="Y365" s="37"/>
      <c r="Z365" s="37"/>
      <c r="AA365" s="37"/>
      <c r="AB365" s="37"/>
      <c r="AC365" s="37"/>
      <c r="AD365" s="37"/>
      <c r="AE365" s="37"/>
      <c r="AR365" s="206" t="s">
        <v>104</v>
      </c>
      <c r="AT365" s="206" t="s">
        <v>264</v>
      </c>
      <c r="AU365" s="206" t="s">
        <v>91</v>
      </c>
      <c r="AY365" s="19" t="s">
        <v>262</v>
      </c>
      <c r="BE365" s="207">
        <f>IF(N365="základní",J365,0)</f>
        <v>0</v>
      </c>
      <c r="BF365" s="207">
        <f>IF(N365="snížená",J365,0)</f>
        <v>0</v>
      </c>
      <c r="BG365" s="207">
        <f>IF(N365="zákl. přenesená",J365,0)</f>
        <v>0</v>
      </c>
      <c r="BH365" s="207">
        <f>IF(N365="sníž. přenesená",J365,0)</f>
        <v>0</v>
      </c>
      <c r="BI365" s="207">
        <f>IF(N365="nulová",J365,0)</f>
        <v>0</v>
      </c>
      <c r="BJ365" s="19" t="s">
        <v>89</v>
      </c>
      <c r="BK365" s="207">
        <f>ROUND(I365*H365,2)</f>
        <v>0</v>
      </c>
      <c r="BL365" s="19" t="s">
        <v>104</v>
      </c>
      <c r="BM365" s="206" t="s">
        <v>1380</v>
      </c>
    </row>
    <row r="366" spans="1:65" s="2" customFormat="1" ht="171">
      <c r="A366" s="37"/>
      <c r="B366" s="38"/>
      <c r="C366" s="39"/>
      <c r="D366" s="208" t="s">
        <v>270</v>
      </c>
      <c r="E366" s="39"/>
      <c r="F366" s="209" t="s">
        <v>8076</v>
      </c>
      <c r="G366" s="39"/>
      <c r="H366" s="39"/>
      <c r="I366" s="118"/>
      <c r="J366" s="39"/>
      <c r="K366" s="39"/>
      <c r="L366" s="42"/>
      <c r="M366" s="210"/>
      <c r="N366" s="211"/>
      <c r="O366" s="67"/>
      <c r="P366" s="67"/>
      <c r="Q366" s="67"/>
      <c r="R366" s="67"/>
      <c r="S366" s="67"/>
      <c r="T366" s="68"/>
      <c r="U366" s="37"/>
      <c r="V366" s="37"/>
      <c r="W366" s="37"/>
      <c r="X366" s="37"/>
      <c r="Y366" s="37"/>
      <c r="Z366" s="37"/>
      <c r="AA366" s="37"/>
      <c r="AB366" s="37"/>
      <c r="AC366" s="37"/>
      <c r="AD366" s="37"/>
      <c r="AE366" s="37"/>
      <c r="AT366" s="19" t="s">
        <v>270</v>
      </c>
      <c r="AU366" s="19" t="s">
        <v>91</v>
      </c>
    </row>
    <row r="367" spans="1:65" s="15" customFormat="1" ht="10">
      <c r="B367" s="233"/>
      <c r="C367" s="234"/>
      <c r="D367" s="208" t="s">
        <v>272</v>
      </c>
      <c r="E367" s="235" t="s">
        <v>44</v>
      </c>
      <c r="F367" s="236" t="s">
        <v>8177</v>
      </c>
      <c r="G367" s="234"/>
      <c r="H367" s="237">
        <v>1.44</v>
      </c>
      <c r="I367" s="238"/>
      <c r="J367" s="234"/>
      <c r="K367" s="234"/>
      <c r="L367" s="239"/>
      <c r="M367" s="240"/>
      <c r="N367" s="241"/>
      <c r="O367" s="241"/>
      <c r="P367" s="241"/>
      <c r="Q367" s="241"/>
      <c r="R367" s="241"/>
      <c r="S367" s="241"/>
      <c r="T367" s="242"/>
      <c r="AT367" s="243" t="s">
        <v>272</v>
      </c>
      <c r="AU367" s="243" t="s">
        <v>91</v>
      </c>
      <c r="AV367" s="15" t="s">
        <v>91</v>
      </c>
      <c r="AW367" s="15" t="s">
        <v>38</v>
      </c>
      <c r="AX367" s="15" t="s">
        <v>82</v>
      </c>
      <c r="AY367" s="243" t="s">
        <v>262</v>
      </c>
    </row>
    <row r="368" spans="1:65" s="15" customFormat="1" ht="10">
      <c r="B368" s="233"/>
      <c r="C368" s="234"/>
      <c r="D368" s="208" t="s">
        <v>272</v>
      </c>
      <c r="E368" s="235" t="s">
        <v>44</v>
      </c>
      <c r="F368" s="236" t="s">
        <v>8178</v>
      </c>
      <c r="G368" s="234"/>
      <c r="H368" s="237">
        <v>2</v>
      </c>
      <c r="I368" s="238"/>
      <c r="J368" s="234"/>
      <c r="K368" s="234"/>
      <c r="L368" s="239"/>
      <c r="M368" s="240"/>
      <c r="N368" s="241"/>
      <c r="O368" s="241"/>
      <c r="P368" s="241"/>
      <c r="Q368" s="241"/>
      <c r="R368" s="241"/>
      <c r="S368" s="241"/>
      <c r="T368" s="242"/>
      <c r="AT368" s="243" t="s">
        <v>272</v>
      </c>
      <c r="AU368" s="243" t="s">
        <v>91</v>
      </c>
      <c r="AV368" s="15" t="s">
        <v>91</v>
      </c>
      <c r="AW368" s="15" t="s">
        <v>38</v>
      </c>
      <c r="AX368" s="15" t="s">
        <v>82</v>
      </c>
      <c r="AY368" s="243" t="s">
        <v>262</v>
      </c>
    </row>
    <row r="369" spans="1:65" s="15" customFormat="1" ht="10">
      <c r="B369" s="233"/>
      <c r="C369" s="234"/>
      <c r="D369" s="208" t="s">
        <v>272</v>
      </c>
      <c r="E369" s="235" t="s">
        <v>44</v>
      </c>
      <c r="F369" s="236" t="s">
        <v>8179</v>
      </c>
      <c r="G369" s="234"/>
      <c r="H369" s="237">
        <v>1</v>
      </c>
      <c r="I369" s="238"/>
      <c r="J369" s="234"/>
      <c r="K369" s="234"/>
      <c r="L369" s="239"/>
      <c r="M369" s="240"/>
      <c r="N369" s="241"/>
      <c r="O369" s="241"/>
      <c r="P369" s="241"/>
      <c r="Q369" s="241"/>
      <c r="R369" s="241"/>
      <c r="S369" s="241"/>
      <c r="T369" s="242"/>
      <c r="AT369" s="243" t="s">
        <v>272</v>
      </c>
      <c r="AU369" s="243" t="s">
        <v>91</v>
      </c>
      <c r="AV369" s="15" t="s">
        <v>91</v>
      </c>
      <c r="AW369" s="15" t="s">
        <v>38</v>
      </c>
      <c r="AX369" s="15" t="s">
        <v>82</v>
      </c>
      <c r="AY369" s="243" t="s">
        <v>262</v>
      </c>
    </row>
    <row r="370" spans="1:65" s="15" customFormat="1" ht="10">
      <c r="B370" s="233"/>
      <c r="C370" s="234"/>
      <c r="D370" s="208" t="s">
        <v>272</v>
      </c>
      <c r="E370" s="235" t="s">
        <v>44</v>
      </c>
      <c r="F370" s="236" t="s">
        <v>8180</v>
      </c>
      <c r="G370" s="234"/>
      <c r="H370" s="237">
        <v>1</v>
      </c>
      <c r="I370" s="238"/>
      <c r="J370" s="234"/>
      <c r="K370" s="234"/>
      <c r="L370" s="239"/>
      <c r="M370" s="240"/>
      <c r="N370" s="241"/>
      <c r="O370" s="241"/>
      <c r="P370" s="241"/>
      <c r="Q370" s="241"/>
      <c r="R370" s="241"/>
      <c r="S370" s="241"/>
      <c r="T370" s="242"/>
      <c r="AT370" s="243" t="s">
        <v>272</v>
      </c>
      <c r="AU370" s="243" t="s">
        <v>91</v>
      </c>
      <c r="AV370" s="15" t="s">
        <v>91</v>
      </c>
      <c r="AW370" s="15" t="s">
        <v>38</v>
      </c>
      <c r="AX370" s="15" t="s">
        <v>82</v>
      </c>
      <c r="AY370" s="243" t="s">
        <v>262</v>
      </c>
    </row>
    <row r="371" spans="1:65" s="15" customFormat="1" ht="10">
      <c r="B371" s="233"/>
      <c r="C371" s="234"/>
      <c r="D371" s="208" t="s">
        <v>272</v>
      </c>
      <c r="E371" s="235" t="s">
        <v>44</v>
      </c>
      <c r="F371" s="236" t="s">
        <v>8181</v>
      </c>
      <c r="G371" s="234"/>
      <c r="H371" s="237">
        <v>8.2639999999999993</v>
      </c>
      <c r="I371" s="238"/>
      <c r="J371" s="234"/>
      <c r="K371" s="234"/>
      <c r="L371" s="239"/>
      <c r="M371" s="240"/>
      <c r="N371" s="241"/>
      <c r="O371" s="241"/>
      <c r="P371" s="241"/>
      <c r="Q371" s="241"/>
      <c r="R371" s="241"/>
      <c r="S371" s="241"/>
      <c r="T371" s="242"/>
      <c r="AT371" s="243" t="s">
        <v>272</v>
      </c>
      <c r="AU371" s="243" t="s">
        <v>91</v>
      </c>
      <c r="AV371" s="15" t="s">
        <v>91</v>
      </c>
      <c r="AW371" s="15" t="s">
        <v>38</v>
      </c>
      <c r="AX371" s="15" t="s">
        <v>82</v>
      </c>
      <c r="AY371" s="243" t="s">
        <v>262</v>
      </c>
    </row>
    <row r="372" spans="1:65" s="15" customFormat="1" ht="10">
      <c r="B372" s="233"/>
      <c r="C372" s="234"/>
      <c r="D372" s="208" t="s">
        <v>272</v>
      </c>
      <c r="E372" s="235" t="s">
        <v>44</v>
      </c>
      <c r="F372" s="236" t="s">
        <v>8182</v>
      </c>
      <c r="G372" s="234"/>
      <c r="H372" s="237">
        <v>0.8</v>
      </c>
      <c r="I372" s="238"/>
      <c r="J372" s="234"/>
      <c r="K372" s="234"/>
      <c r="L372" s="239"/>
      <c r="M372" s="240"/>
      <c r="N372" s="241"/>
      <c r="O372" s="241"/>
      <c r="P372" s="241"/>
      <c r="Q372" s="241"/>
      <c r="R372" s="241"/>
      <c r="S372" s="241"/>
      <c r="T372" s="242"/>
      <c r="AT372" s="243" t="s">
        <v>272</v>
      </c>
      <c r="AU372" s="243" t="s">
        <v>91</v>
      </c>
      <c r="AV372" s="15" t="s">
        <v>91</v>
      </c>
      <c r="AW372" s="15" t="s">
        <v>38</v>
      </c>
      <c r="AX372" s="15" t="s">
        <v>82</v>
      </c>
      <c r="AY372" s="243" t="s">
        <v>262</v>
      </c>
    </row>
    <row r="373" spans="1:65" s="16" customFormat="1" ht="10">
      <c r="B373" s="244"/>
      <c r="C373" s="245"/>
      <c r="D373" s="208" t="s">
        <v>272</v>
      </c>
      <c r="E373" s="246" t="s">
        <v>44</v>
      </c>
      <c r="F373" s="247" t="s">
        <v>291</v>
      </c>
      <c r="G373" s="245"/>
      <c r="H373" s="248">
        <v>14.504</v>
      </c>
      <c r="I373" s="249"/>
      <c r="J373" s="245"/>
      <c r="K373" s="245"/>
      <c r="L373" s="250"/>
      <c r="M373" s="251"/>
      <c r="N373" s="252"/>
      <c r="O373" s="252"/>
      <c r="P373" s="252"/>
      <c r="Q373" s="252"/>
      <c r="R373" s="252"/>
      <c r="S373" s="252"/>
      <c r="T373" s="253"/>
      <c r="AT373" s="254" t="s">
        <v>272</v>
      </c>
      <c r="AU373" s="254" t="s">
        <v>91</v>
      </c>
      <c r="AV373" s="16" t="s">
        <v>104</v>
      </c>
      <c r="AW373" s="16" t="s">
        <v>38</v>
      </c>
      <c r="AX373" s="16" t="s">
        <v>89</v>
      </c>
      <c r="AY373" s="254" t="s">
        <v>262</v>
      </c>
    </row>
    <row r="374" spans="1:65" s="2" customFormat="1" ht="21.75" customHeight="1">
      <c r="A374" s="37"/>
      <c r="B374" s="38"/>
      <c r="C374" s="195" t="s">
        <v>903</v>
      </c>
      <c r="D374" s="195" t="s">
        <v>264</v>
      </c>
      <c r="E374" s="196" t="s">
        <v>8071</v>
      </c>
      <c r="F374" s="197" t="s">
        <v>8072</v>
      </c>
      <c r="G374" s="198" t="s">
        <v>342</v>
      </c>
      <c r="H374" s="199">
        <v>14.504</v>
      </c>
      <c r="I374" s="200"/>
      <c r="J374" s="201">
        <f>ROUND(I374*H374,2)</f>
        <v>0</v>
      </c>
      <c r="K374" s="197" t="s">
        <v>268</v>
      </c>
      <c r="L374" s="42"/>
      <c r="M374" s="202" t="s">
        <v>44</v>
      </c>
      <c r="N374" s="203" t="s">
        <v>53</v>
      </c>
      <c r="O374" s="67"/>
      <c r="P374" s="204">
        <f>O374*H374</f>
        <v>0</v>
      </c>
      <c r="Q374" s="204">
        <v>0</v>
      </c>
      <c r="R374" s="204">
        <f>Q374*H374</f>
        <v>0</v>
      </c>
      <c r="S374" s="204">
        <v>0.316</v>
      </c>
      <c r="T374" s="205">
        <f>S374*H374</f>
        <v>4.5832639999999998</v>
      </c>
      <c r="U374" s="37"/>
      <c r="V374" s="37"/>
      <c r="W374" s="37"/>
      <c r="X374" s="37"/>
      <c r="Y374" s="37"/>
      <c r="Z374" s="37"/>
      <c r="AA374" s="37"/>
      <c r="AB374" s="37"/>
      <c r="AC374" s="37"/>
      <c r="AD374" s="37"/>
      <c r="AE374" s="37"/>
      <c r="AR374" s="206" t="s">
        <v>104</v>
      </c>
      <c r="AT374" s="206" t="s">
        <v>264</v>
      </c>
      <c r="AU374" s="206" t="s">
        <v>91</v>
      </c>
      <c r="AY374" s="19" t="s">
        <v>262</v>
      </c>
      <c r="BE374" s="207">
        <f>IF(N374="základní",J374,0)</f>
        <v>0</v>
      </c>
      <c r="BF374" s="207">
        <f>IF(N374="snížená",J374,0)</f>
        <v>0</v>
      </c>
      <c r="BG374" s="207">
        <f>IF(N374="zákl. přenesená",J374,0)</f>
        <v>0</v>
      </c>
      <c r="BH374" s="207">
        <f>IF(N374="sníž. přenesená",J374,0)</f>
        <v>0</v>
      </c>
      <c r="BI374" s="207">
        <f>IF(N374="nulová",J374,0)</f>
        <v>0</v>
      </c>
      <c r="BJ374" s="19" t="s">
        <v>89</v>
      </c>
      <c r="BK374" s="207">
        <f>ROUND(I374*H374,2)</f>
        <v>0</v>
      </c>
      <c r="BL374" s="19" t="s">
        <v>104</v>
      </c>
      <c r="BM374" s="206" t="s">
        <v>1391</v>
      </c>
    </row>
    <row r="375" spans="1:65" s="2" customFormat="1" ht="153">
      <c r="A375" s="37"/>
      <c r="B375" s="38"/>
      <c r="C375" s="39"/>
      <c r="D375" s="208" t="s">
        <v>270</v>
      </c>
      <c r="E375" s="39"/>
      <c r="F375" s="209" t="s">
        <v>8073</v>
      </c>
      <c r="G375" s="39"/>
      <c r="H375" s="39"/>
      <c r="I375" s="118"/>
      <c r="J375" s="39"/>
      <c r="K375" s="39"/>
      <c r="L375" s="42"/>
      <c r="M375" s="210"/>
      <c r="N375" s="211"/>
      <c r="O375" s="67"/>
      <c r="P375" s="67"/>
      <c r="Q375" s="67"/>
      <c r="R375" s="67"/>
      <c r="S375" s="67"/>
      <c r="T375" s="68"/>
      <c r="U375" s="37"/>
      <c r="V375" s="37"/>
      <c r="W375" s="37"/>
      <c r="X375" s="37"/>
      <c r="Y375" s="37"/>
      <c r="Z375" s="37"/>
      <c r="AA375" s="37"/>
      <c r="AB375" s="37"/>
      <c r="AC375" s="37"/>
      <c r="AD375" s="37"/>
      <c r="AE375" s="37"/>
      <c r="AT375" s="19" t="s">
        <v>270</v>
      </c>
      <c r="AU375" s="19" t="s">
        <v>91</v>
      </c>
    </row>
    <row r="376" spans="1:65" s="15" customFormat="1" ht="10">
      <c r="B376" s="233"/>
      <c r="C376" s="234"/>
      <c r="D376" s="208" t="s">
        <v>272</v>
      </c>
      <c r="E376" s="235" t="s">
        <v>44</v>
      </c>
      <c r="F376" s="236" t="s">
        <v>8177</v>
      </c>
      <c r="G376" s="234"/>
      <c r="H376" s="237">
        <v>1.44</v>
      </c>
      <c r="I376" s="238"/>
      <c r="J376" s="234"/>
      <c r="K376" s="234"/>
      <c r="L376" s="239"/>
      <c r="M376" s="240"/>
      <c r="N376" s="241"/>
      <c r="O376" s="241"/>
      <c r="P376" s="241"/>
      <c r="Q376" s="241"/>
      <c r="R376" s="241"/>
      <c r="S376" s="241"/>
      <c r="T376" s="242"/>
      <c r="AT376" s="243" t="s">
        <v>272</v>
      </c>
      <c r="AU376" s="243" t="s">
        <v>91</v>
      </c>
      <c r="AV376" s="15" t="s">
        <v>91</v>
      </c>
      <c r="AW376" s="15" t="s">
        <v>38</v>
      </c>
      <c r="AX376" s="15" t="s">
        <v>82</v>
      </c>
      <c r="AY376" s="243" t="s">
        <v>262</v>
      </c>
    </row>
    <row r="377" spans="1:65" s="15" customFormat="1" ht="10">
      <c r="B377" s="233"/>
      <c r="C377" s="234"/>
      <c r="D377" s="208" t="s">
        <v>272</v>
      </c>
      <c r="E377" s="235" t="s">
        <v>44</v>
      </c>
      <c r="F377" s="236" t="s">
        <v>8178</v>
      </c>
      <c r="G377" s="234"/>
      <c r="H377" s="237">
        <v>2</v>
      </c>
      <c r="I377" s="238"/>
      <c r="J377" s="234"/>
      <c r="K377" s="234"/>
      <c r="L377" s="239"/>
      <c r="M377" s="240"/>
      <c r="N377" s="241"/>
      <c r="O377" s="241"/>
      <c r="P377" s="241"/>
      <c r="Q377" s="241"/>
      <c r="R377" s="241"/>
      <c r="S377" s="241"/>
      <c r="T377" s="242"/>
      <c r="AT377" s="243" t="s">
        <v>272</v>
      </c>
      <c r="AU377" s="243" t="s">
        <v>91</v>
      </c>
      <c r="AV377" s="15" t="s">
        <v>91</v>
      </c>
      <c r="AW377" s="15" t="s">
        <v>38</v>
      </c>
      <c r="AX377" s="15" t="s">
        <v>82</v>
      </c>
      <c r="AY377" s="243" t="s">
        <v>262</v>
      </c>
    </row>
    <row r="378" spans="1:65" s="15" customFormat="1" ht="10">
      <c r="B378" s="233"/>
      <c r="C378" s="234"/>
      <c r="D378" s="208" t="s">
        <v>272</v>
      </c>
      <c r="E378" s="235" t="s">
        <v>44</v>
      </c>
      <c r="F378" s="236" t="s">
        <v>8179</v>
      </c>
      <c r="G378" s="234"/>
      <c r="H378" s="237">
        <v>1</v>
      </c>
      <c r="I378" s="238"/>
      <c r="J378" s="234"/>
      <c r="K378" s="234"/>
      <c r="L378" s="239"/>
      <c r="M378" s="240"/>
      <c r="N378" s="241"/>
      <c r="O378" s="241"/>
      <c r="P378" s="241"/>
      <c r="Q378" s="241"/>
      <c r="R378" s="241"/>
      <c r="S378" s="241"/>
      <c r="T378" s="242"/>
      <c r="AT378" s="243" t="s">
        <v>272</v>
      </c>
      <c r="AU378" s="243" t="s">
        <v>91</v>
      </c>
      <c r="AV378" s="15" t="s">
        <v>91</v>
      </c>
      <c r="AW378" s="15" t="s">
        <v>38</v>
      </c>
      <c r="AX378" s="15" t="s">
        <v>82</v>
      </c>
      <c r="AY378" s="243" t="s">
        <v>262</v>
      </c>
    </row>
    <row r="379" spans="1:65" s="15" customFormat="1" ht="10">
      <c r="B379" s="233"/>
      <c r="C379" s="234"/>
      <c r="D379" s="208" t="s">
        <v>272</v>
      </c>
      <c r="E379" s="235" t="s">
        <v>44</v>
      </c>
      <c r="F379" s="236" t="s">
        <v>8180</v>
      </c>
      <c r="G379" s="234"/>
      <c r="H379" s="237">
        <v>1</v>
      </c>
      <c r="I379" s="238"/>
      <c r="J379" s="234"/>
      <c r="K379" s="234"/>
      <c r="L379" s="239"/>
      <c r="M379" s="240"/>
      <c r="N379" s="241"/>
      <c r="O379" s="241"/>
      <c r="P379" s="241"/>
      <c r="Q379" s="241"/>
      <c r="R379" s="241"/>
      <c r="S379" s="241"/>
      <c r="T379" s="242"/>
      <c r="AT379" s="243" t="s">
        <v>272</v>
      </c>
      <c r="AU379" s="243" t="s">
        <v>91</v>
      </c>
      <c r="AV379" s="15" t="s">
        <v>91</v>
      </c>
      <c r="AW379" s="15" t="s">
        <v>38</v>
      </c>
      <c r="AX379" s="15" t="s">
        <v>82</v>
      </c>
      <c r="AY379" s="243" t="s">
        <v>262</v>
      </c>
    </row>
    <row r="380" spans="1:65" s="15" customFormat="1" ht="10">
      <c r="B380" s="233"/>
      <c r="C380" s="234"/>
      <c r="D380" s="208" t="s">
        <v>272</v>
      </c>
      <c r="E380" s="235" t="s">
        <v>44</v>
      </c>
      <c r="F380" s="236" t="s">
        <v>8181</v>
      </c>
      <c r="G380" s="234"/>
      <c r="H380" s="237">
        <v>8.2639999999999993</v>
      </c>
      <c r="I380" s="238"/>
      <c r="J380" s="234"/>
      <c r="K380" s="234"/>
      <c r="L380" s="239"/>
      <c r="M380" s="240"/>
      <c r="N380" s="241"/>
      <c r="O380" s="241"/>
      <c r="P380" s="241"/>
      <c r="Q380" s="241"/>
      <c r="R380" s="241"/>
      <c r="S380" s="241"/>
      <c r="T380" s="242"/>
      <c r="AT380" s="243" t="s">
        <v>272</v>
      </c>
      <c r="AU380" s="243" t="s">
        <v>91</v>
      </c>
      <c r="AV380" s="15" t="s">
        <v>91</v>
      </c>
      <c r="AW380" s="15" t="s">
        <v>38</v>
      </c>
      <c r="AX380" s="15" t="s">
        <v>82</v>
      </c>
      <c r="AY380" s="243" t="s">
        <v>262</v>
      </c>
    </row>
    <row r="381" spans="1:65" s="15" customFormat="1" ht="10">
      <c r="B381" s="233"/>
      <c r="C381" s="234"/>
      <c r="D381" s="208" t="s">
        <v>272</v>
      </c>
      <c r="E381" s="235" t="s">
        <v>44</v>
      </c>
      <c r="F381" s="236" t="s">
        <v>8182</v>
      </c>
      <c r="G381" s="234"/>
      <c r="H381" s="237">
        <v>0.8</v>
      </c>
      <c r="I381" s="238"/>
      <c r="J381" s="234"/>
      <c r="K381" s="234"/>
      <c r="L381" s="239"/>
      <c r="M381" s="240"/>
      <c r="N381" s="241"/>
      <c r="O381" s="241"/>
      <c r="P381" s="241"/>
      <c r="Q381" s="241"/>
      <c r="R381" s="241"/>
      <c r="S381" s="241"/>
      <c r="T381" s="242"/>
      <c r="AT381" s="243" t="s">
        <v>272</v>
      </c>
      <c r="AU381" s="243" t="s">
        <v>91</v>
      </c>
      <c r="AV381" s="15" t="s">
        <v>91</v>
      </c>
      <c r="AW381" s="15" t="s">
        <v>38</v>
      </c>
      <c r="AX381" s="15" t="s">
        <v>82</v>
      </c>
      <c r="AY381" s="243" t="s">
        <v>262</v>
      </c>
    </row>
    <row r="382" spans="1:65" s="16" customFormat="1" ht="10">
      <c r="B382" s="244"/>
      <c r="C382" s="245"/>
      <c r="D382" s="208" t="s">
        <v>272</v>
      </c>
      <c r="E382" s="246" t="s">
        <v>44</v>
      </c>
      <c r="F382" s="247" t="s">
        <v>291</v>
      </c>
      <c r="G382" s="245"/>
      <c r="H382" s="248">
        <v>14.504</v>
      </c>
      <c r="I382" s="249"/>
      <c r="J382" s="245"/>
      <c r="K382" s="245"/>
      <c r="L382" s="250"/>
      <c r="M382" s="251"/>
      <c r="N382" s="252"/>
      <c r="O382" s="252"/>
      <c r="P382" s="252"/>
      <c r="Q382" s="252"/>
      <c r="R382" s="252"/>
      <c r="S382" s="252"/>
      <c r="T382" s="253"/>
      <c r="AT382" s="254" t="s">
        <v>272</v>
      </c>
      <c r="AU382" s="254" t="s">
        <v>91</v>
      </c>
      <c r="AV382" s="16" t="s">
        <v>104</v>
      </c>
      <c r="AW382" s="16" t="s">
        <v>38</v>
      </c>
      <c r="AX382" s="16" t="s">
        <v>89</v>
      </c>
      <c r="AY382" s="254" t="s">
        <v>262</v>
      </c>
    </row>
    <row r="383" spans="1:65" s="2" customFormat="1" ht="21.75" customHeight="1">
      <c r="A383" s="37"/>
      <c r="B383" s="38"/>
      <c r="C383" s="195" t="s">
        <v>928</v>
      </c>
      <c r="D383" s="195" t="s">
        <v>264</v>
      </c>
      <c r="E383" s="196" t="s">
        <v>8234</v>
      </c>
      <c r="F383" s="197" t="s">
        <v>8235</v>
      </c>
      <c r="G383" s="198" t="s">
        <v>590</v>
      </c>
      <c r="H383" s="199">
        <v>0.2</v>
      </c>
      <c r="I383" s="200"/>
      <c r="J383" s="201">
        <f>ROUND(I383*H383,2)</f>
        <v>0</v>
      </c>
      <c r="K383" s="197" t="s">
        <v>268</v>
      </c>
      <c r="L383" s="42"/>
      <c r="M383" s="202" t="s">
        <v>44</v>
      </c>
      <c r="N383" s="203" t="s">
        <v>53</v>
      </c>
      <c r="O383" s="67"/>
      <c r="P383" s="204">
        <f>O383*H383</f>
        <v>0</v>
      </c>
      <c r="Q383" s="204">
        <v>6.69E-4</v>
      </c>
      <c r="R383" s="204">
        <f>Q383*H383</f>
        <v>1.338E-4</v>
      </c>
      <c r="S383" s="204">
        <v>3.1E-2</v>
      </c>
      <c r="T383" s="205">
        <f>S383*H383</f>
        <v>6.2000000000000006E-3</v>
      </c>
      <c r="U383" s="37"/>
      <c r="V383" s="37"/>
      <c r="W383" s="37"/>
      <c r="X383" s="37"/>
      <c r="Y383" s="37"/>
      <c r="Z383" s="37"/>
      <c r="AA383" s="37"/>
      <c r="AB383" s="37"/>
      <c r="AC383" s="37"/>
      <c r="AD383" s="37"/>
      <c r="AE383" s="37"/>
      <c r="AR383" s="206" t="s">
        <v>104</v>
      </c>
      <c r="AT383" s="206" t="s">
        <v>264</v>
      </c>
      <c r="AU383" s="206" t="s">
        <v>91</v>
      </c>
      <c r="AY383" s="19" t="s">
        <v>262</v>
      </c>
      <c r="BE383" s="207">
        <f>IF(N383="základní",J383,0)</f>
        <v>0</v>
      </c>
      <c r="BF383" s="207">
        <f>IF(N383="snížená",J383,0)</f>
        <v>0</v>
      </c>
      <c r="BG383" s="207">
        <f>IF(N383="zákl. přenesená",J383,0)</f>
        <v>0</v>
      </c>
      <c r="BH383" s="207">
        <f>IF(N383="sníž. přenesená",J383,0)</f>
        <v>0</v>
      </c>
      <c r="BI383" s="207">
        <f>IF(N383="nulová",J383,0)</f>
        <v>0</v>
      </c>
      <c r="BJ383" s="19" t="s">
        <v>89</v>
      </c>
      <c r="BK383" s="207">
        <f>ROUND(I383*H383,2)</f>
        <v>0</v>
      </c>
      <c r="BL383" s="19" t="s">
        <v>104</v>
      </c>
      <c r="BM383" s="206" t="s">
        <v>1405</v>
      </c>
    </row>
    <row r="384" spans="1:65" s="2" customFormat="1" ht="45">
      <c r="A384" s="37"/>
      <c r="B384" s="38"/>
      <c r="C384" s="39"/>
      <c r="D384" s="208" t="s">
        <v>270</v>
      </c>
      <c r="E384" s="39"/>
      <c r="F384" s="209" t="s">
        <v>8236</v>
      </c>
      <c r="G384" s="39"/>
      <c r="H384" s="39"/>
      <c r="I384" s="118"/>
      <c r="J384" s="39"/>
      <c r="K384" s="39"/>
      <c r="L384" s="42"/>
      <c r="M384" s="210"/>
      <c r="N384" s="211"/>
      <c r="O384" s="67"/>
      <c r="P384" s="67"/>
      <c r="Q384" s="67"/>
      <c r="R384" s="67"/>
      <c r="S384" s="67"/>
      <c r="T384" s="68"/>
      <c r="U384" s="37"/>
      <c r="V384" s="37"/>
      <c r="W384" s="37"/>
      <c r="X384" s="37"/>
      <c r="Y384" s="37"/>
      <c r="Z384" s="37"/>
      <c r="AA384" s="37"/>
      <c r="AB384" s="37"/>
      <c r="AC384" s="37"/>
      <c r="AD384" s="37"/>
      <c r="AE384" s="37"/>
      <c r="AT384" s="19" t="s">
        <v>270</v>
      </c>
      <c r="AU384" s="19" t="s">
        <v>91</v>
      </c>
    </row>
    <row r="385" spans="1:65" s="15" customFormat="1" ht="10">
      <c r="B385" s="233"/>
      <c r="C385" s="234"/>
      <c r="D385" s="208" t="s">
        <v>272</v>
      </c>
      <c r="E385" s="235" t="s">
        <v>44</v>
      </c>
      <c r="F385" s="236" t="s">
        <v>8237</v>
      </c>
      <c r="G385" s="234"/>
      <c r="H385" s="237">
        <v>0.2</v>
      </c>
      <c r="I385" s="238"/>
      <c r="J385" s="234"/>
      <c r="K385" s="234"/>
      <c r="L385" s="239"/>
      <c r="M385" s="240"/>
      <c r="N385" s="241"/>
      <c r="O385" s="241"/>
      <c r="P385" s="241"/>
      <c r="Q385" s="241"/>
      <c r="R385" s="241"/>
      <c r="S385" s="241"/>
      <c r="T385" s="242"/>
      <c r="AT385" s="243" t="s">
        <v>272</v>
      </c>
      <c r="AU385" s="243" t="s">
        <v>91</v>
      </c>
      <c r="AV385" s="15" t="s">
        <v>91</v>
      </c>
      <c r="AW385" s="15" t="s">
        <v>38</v>
      </c>
      <c r="AX385" s="15" t="s">
        <v>82</v>
      </c>
      <c r="AY385" s="243" t="s">
        <v>262</v>
      </c>
    </row>
    <row r="386" spans="1:65" s="16" customFormat="1" ht="10">
      <c r="B386" s="244"/>
      <c r="C386" s="245"/>
      <c r="D386" s="208" t="s">
        <v>272</v>
      </c>
      <c r="E386" s="246" t="s">
        <v>44</v>
      </c>
      <c r="F386" s="247" t="s">
        <v>291</v>
      </c>
      <c r="G386" s="245"/>
      <c r="H386" s="248">
        <v>0.2</v>
      </c>
      <c r="I386" s="249"/>
      <c r="J386" s="245"/>
      <c r="K386" s="245"/>
      <c r="L386" s="250"/>
      <c r="M386" s="251"/>
      <c r="N386" s="252"/>
      <c r="O386" s="252"/>
      <c r="P386" s="252"/>
      <c r="Q386" s="252"/>
      <c r="R386" s="252"/>
      <c r="S386" s="252"/>
      <c r="T386" s="253"/>
      <c r="AT386" s="254" t="s">
        <v>272</v>
      </c>
      <c r="AU386" s="254" t="s">
        <v>91</v>
      </c>
      <c r="AV386" s="16" t="s">
        <v>104</v>
      </c>
      <c r="AW386" s="16" t="s">
        <v>38</v>
      </c>
      <c r="AX386" s="16" t="s">
        <v>89</v>
      </c>
      <c r="AY386" s="254" t="s">
        <v>262</v>
      </c>
    </row>
    <row r="387" spans="1:65" s="12" customFormat="1" ht="22.75" customHeight="1">
      <c r="B387" s="179"/>
      <c r="C387" s="180"/>
      <c r="D387" s="181" t="s">
        <v>81</v>
      </c>
      <c r="E387" s="193" t="s">
        <v>1631</v>
      </c>
      <c r="F387" s="193" t="s">
        <v>1632</v>
      </c>
      <c r="G387" s="180"/>
      <c r="H387" s="180"/>
      <c r="I387" s="183"/>
      <c r="J387" s="194">
        <f>BK387</f>
        <v>0</v>
      </c>
      <c r="K387" s="180"/>
      <c r="L387" s="185"/>
      <c r="M387" s="186"/>
      <c r="N387" s="187"/>
      <c r="O387" s="187"/>
      <c r="P387" s="188">
        <f>SUM(P388:P398)</f>
        <v>0</v>
      </c>
      <c r="Q387" s="187"/>
      <c r="R387" s="188">
        <f>SUM(R388:R398)</f>
        <v>0</v>
      </c>
      <c r="S387" s="187"/>
      <c r="T387" s="189">
        <f>SUM(T388:T398)</f>
        <v>0</v>
      </c>
      <c r="AR387" s="190" t="s">
        <v>89</v>
      </c>
      <c r="AT387" s="191" t="s">
        <v>81</v>
      </c>
      <c r="AU387" s="191" t="s">
        <v>89</v>
      </c>
      <c r="AY387" s="190" t="s">
        <v>262</v>
      </c>
      <c r="BK387" s="192">
        <f>SUM(BK388:BK398)</f>
        <v>0</v>
      </c>
    </row>
    <row r="388" spans="1:65" s="2" customFormat="1" ht="21.75" customHeight="1">
      <c r="A388" s="37"/>
      <c r="B388" s="38"/>
      <c r="C388" s="195" t="s">
        <v>939</v>
      </c>
      <c r="D388" s="195" t="s">
        <v>264</v>
      </c>
      <c r="E388" s="196" t="s">
        <v>8084</v>
      </c>
      <c r="F388" s="197" t="s">
        <v>8085</v>
      </c>
      <c r="G388" s="198" t="s">
        <v>406</v>
      </c>
      <c r="H388" s="199">
        <v>6.4459999999999997</v>
      </c>
      <c r="I388" s="200"/>
      <c r="J388" s="201">
        <f>ROUND(I388*H388,2)</f>
        <v>0</v>
      </c>
      <c r="K388" s="197" t="s">
        <v>268</v>
      </c>
      <c r="L388" s="42"/>
      <c r="M388" s="202" t="s">
        <v>44</v>
      </c>
      <c r="N388" s="203" t="s">
        <v>53</v>
      </c>
      <c r="O388" s="67"/>
      <c r="P388" s="204">
        <f>O388*H388</f>
        <v>0</v>
      </c>
      <c r="Q388" s="204">
        <v>0</v>
      </c>
      <c r="R388" s="204">
        <f>Q388*H388</f>
        <v>0</v>
      </c>
      <c r="S388" s="204">
        <v>0</v>
      </c>
      <c r="T388" s="205">
        <f>S388*H388</f>
        <v>0</v>
      </c>
      <c r="U388" s="37"/>
      <c r="V388" s="37"/>
      <c r="W388" s="37"/>
      <c r="X388" s="37"/>
      <c r="Y388" s="37"/>
      <c r="Z388" s="37"/>
      <c r="AA388" s="37"/>
      <c r="AB388" s="37"/>
      <c r="AC388" s="37"/>
      <c r="AD388" s="37"/>
      <c r="AE388" s="37"/>
      <c r="AR388" s="206" t="s">
        <v>104</v>
      </c>
      <c r="AT388" s="206" t="s">
        <v>264</v>
      </c>
      <c r="AU388" s="206" t="s">
        <v>91</v>
      </c>
      <c r="AY388" s="19" t="s">
        <v>262</v>
      </c>
      <c r="BE388" s="207">
        <f>IF(N388="základní",J388,0)</f>
        <v>0</v>
      </c>
      <c r="BF388" s="207">
        <f>IF(N388="snížená",J388,0)</f>
        <v>0</v>
      </c>
      <c r="BG388" s="207">
        <f>IF(N388="zákl. přenesená",J388,0)</f>
        <v>0</v>
      </c>
      <c r="BH388" s="207">
        <f>IF(N388="sníž. přenesená",J388,0)</f>
        <v>0</v>
      </c>
      <c r="BI388" s="207">
        <f>IF(N388="nulová",J388,0)</f>
        <v>0</v>
      </c>
      <c r="BJ388" s="19" t="s">
        <v>89</v>
      </c>
      <c r="BK388" s="207">
        <f>ROUND(I388*H388,2)</f>
        <v>0</v>
      </c>
      <c r="BL388" s="19" t="s">
        <v>104</v>
      </c>
      <c r="BM388" s="206" t="s">
        <v>1418</v>
      </c>
    </row>
    <row r="389" spans="1:65" s="2" customFormat="1" ht="99">
      <c r="A389" s="37"/>
      <c r="B389" s="38"/>
      <c r="C389" s="39"/>
      <c r="D389" s="208" t="s">
        <v>270</v>
      </c>
      <c r="E389" s="39"/>
      <c r="F389" s="209" t="s">
        <v>1637</v>
      </c>
      <c r="G389" s="39"/>
      <c r="H389" s="39"/>
      <c r="I389" s="118"/>
      <c r="J389" s="39"/>
      <c r="K389" s="39"/>
      <c r="L389" s="42"/>
      <c r="M389" s="210"/>
      <c r="N389" s="211"/>
      <c r="O389" s="67"/>
      <c r="P389" s="67"/>
      <c r="Q389" s="67"/>
      <c r="R389" s="67"/>
      <c r="S389" s="67"/>
      <c r="T389" s="68"/>
      <c r="U389" s="37"/>
      <c r="V389" s="37"/>
      <c r="W389" s="37"/>
      <c r="X389" s="37"/>
      <c r="Y389" s="37"/>
      <c r="Z389" s="37"/>
      <c r="AA389" s="37"/>
      <c r="AB389" s="37"/>
      <c r="AC389" s="37"/>
      <c r="AD389" s="37"/>
      <c r="AE389" s="37"/>
      <c r="AT389" s="19" t="s">
        <v>270</v>
      </c>
      <c r="AU389" s="19" t="s">
        <v>91</v>
      </c>
    </row>
    <row r="390" spans="1:65" s="2" customFormat="1" ht="16.5" customHeight="1">
      <c r="A390" s="37"/>
      <c r="B390" s="38"/>
      <c r="C390" s="195" t="s">
        <v>948</v>
      </c>
      <c r="D390" s="195" t="s">
        <v>264</v>
      </c>
      <c r="E390" s="196" t="s">
        <v>1640</v>
      </c>
      <c r="F390" s="197" t="s">
        <v>1641</v>
      </c>
      <c r="G390" s="198" t="s">
        <v>406</v>
      </c>
      <c r="H390" s="199">
        <v>6.4459999999999997</v>
      </c>
      <c r="I390" s="200"/>
      <c r="J390" s="201">
        <f>ROUND(I390*H390,2)</f>
        <v>0</v>
      </c>
      <c r="K390" s="197" t="s">
        <v>268</v>
      </c>
      <c r="L390" s="42"/>
      <c r="M390" s="202" t="s">
        <v>44</v>
      </c>
      <c r="N390" s="203" t="s">
        <v>53</v>
      </c>
      <c r="O390" s="67"/>
      <c r="P390" s="204">
        <f>O390*H390</f>
        <v>0</v>
      </c>
      <c r="Q390" s="204">
        <v>0</v>
      </c>
      <c r="R390" s="204">
        <f>Q390*H390</f>
        <v>0</v>
      </c>
      <c r="S390" s="204">
        <v>0</v>
      </c>
      <c r="T390" s="205">
        <f>S390*H390</f>
        <v>0</v>
      </c>
      <c r="U390" s="37"/>
      <c r="V390" s="37"/>
      <c r="W390" s="37"/>
      <c r="X390" s="37"/>
      <c r="Y390" s="37"/>
      <c r="Z390" s="37"/>
      <c r="AA390" s="37"/>
      <c r="AB390" s="37"/>
      <c r="AC390" s="37"/>
      <c r="AD390" s="37"/>
      <c r="AE390" s="37"/>
      <c r="AR390" s="206" t="s">
        <v>104</v>
      </c>
      <c r="AT390" s="206" t="s">
        <v>264</v>
      </c>
      <c r="AU390" s="206" t="s">
        <v>91</v>
      </c>
      <c r="AY390" s="19" t="s">
        <v>262</v>
      </c>
      <c r="BE390" s="207">
        <f>IF(N390="základní",J390,0)</f>
        <v>0</v>
      </c>
      <c r="BF390" s="207">
        <f>IF(N390="snížená",J390,0)</f>
        <v>0</v>
      </c>
      <c r="BG390" s="207">
        <f>IF(N390="zákl. přenesená",J390,0)</f>
        <v>0</v>
      </c>
      <c r="BH390" s="207">
        <f>IF(N390="sníž. přenesená",J390,0)</f>
        <v>0</v>
      </c>
      <c r="BI390" s="207">
        <f>IF(N390="nulová",J390,0)</f>
        <v>0</v>
      </c>
      <c r="BJ390" s="19" t="s">
        <v>89</v>
      </c>
      <c r="BK390" s="207">
        <f>ROUND(I390*H390,2)</f>
        <v>0</v>
      </c>
      <c r="BL390" s="19" t="s">
        <v>104</v>
      </c>
      <c r="BM390" s="206" t="s">
        <v>1432</v>
      </c>
    </row>
    <row r="391" spans="1:65" s="2" customFormat="1" ht="63">
      <c r="A391" s="37"/>
      <c r="B391" s="38"/>
      <c r="C391" s="39"/>
      <c r="D391" s="208" t="s">
        <v>270</v>
      </c>
      <c r="E391" s="39"/>
      <c r="F391" s="209" t="s">
        <v>1643</v>
      </c>
      <c r="G391" s="39"/>
      <c r="H391" s="39"/>
      <c r="I391" s="118"/>
      <c r="J391" s="39"/>
      <c r="K391" s="39"/>
      <c r="L391" s="42"/>
      <c r="M391" s="210"/>
      <c r="N391" s="211"/>
      <c r="O391" s="67"/>
      <c r="P391" s="67"/>
      <c r="Q391" s="67"/>
      <c r="R391" s="67"/>
      <c r="S391" s="67"/>
      <c r="T391" s="68"/>
      <c r="U391" s="37"/>
      <c r="V391" s="37"/>
      <c r="W391" s="37"/>
      <c r="X391" s="37"/>
      <c r="Y391" s="37"/>
      <c r="Z391" s="37"/>
      <c r="AA391" s="37"/>
      <c r="AB391" s="37"/>
      <c r="AC391" s="37"/>
      <c r="AD391" s="37"/>
      <c r="AE391" s="37"/>
      <c r="AT391" s="19" t="s">
        <v>270</v>
      </c>
      <c r="AU391" s="19" t="s">
        <v>91</v>
      </c>
    </row>
    <row r="392" spans="1:65" s="2" customFormat="1" ht="21.75" customHeight="1">
      <c r="A392" s="37"/>
      <c r="B392" s="38"/>
      <c r="C392" s="195" t="s">
        <v>955</v>
      </c>
      <c r="D392" s="195" t="s">
        <v>264</v>
      </c>
      <c r="E392" s="196" t="s">
        <v>1645</v>
      </c>
      <c r="F392" s="197" t="s">
        <v>1646</v>
      </c>
      <c r="G392" s="198" t="s">
        <v>406</v>
      </c>
      <c r="H392" s="199">
        <v>25.783999999999999</v>
      </c>
      <c r="I392" s="200"/>
      <c r="J392" s="201">
        <f>ROUND(I392*H392,2)</f>
        <v>0</v>
      </c>
      <c r="K392" s="197" t="s">
        <v>268</v>
      </c>
      <c r="L392" s="42"/>
      <c r="M392" s="202" t="s">
        <v>44</v>
      </c>
      <c r="N392" s="203" t="s">
        <v>53</v>
      </c>
      <c r="O392" s="67"/>
      <c r="P392" s="204">
        <f>O392*H392</f>
        <v>0</v>
      </c>
      <c r="Q392" s="204">
        <v>0</v>
      </c>
      <c r="R392" s="204">
        <f>Q392*H392</f>
        <v>0</v>
      </c>
      <c r="S392" s="204">
        <v>0</v>
      </c>
      <c r="T392" s="205">
        <f>S392*H392</f>
        <v>0</v>
      </c>
      <c r="U392" s="37"/>
      <c r="V392" s="37"/>
      <c r="W392" s="37"/>
      <c r="X392" s="37"/>
      <c r="Y392" s="37"/>
      <c r="Z392" s="37"/>
      <c r="AA392" s="37"/>
      <c r="AB392" s="37"/>
      <c r="AC392" s="37"/>
      <c r="AD392" s="37"/>
      <c r="AE392" s="37"/>
      <c r="AR392" s="206" t="s">
        <v>104</v>
      </c>
      <c r="AT392" s="206" t="s">
        <v>264</v>
      </c>
      <c r="AU392" s="206" t="s">
        <v>91</v>
      </c>
      <c r="AY392" s="19" t="s">
        <v>262</v>
      </c>
      <c r="BE392" s="207">
        <f>IF(N392="základní",J392,0)</f>
        <v>0</v>
      </c>
      <c r="BF392" s="207">
        <f>IF(N392="snížená",J392,0)</f>
        <v>0</v>
      </c>
      <c r="BG392" s="207">
        <f>IF(N392="zákl. přenesená",J392,0)</f>
        <v>0</v>
      </c>
      <c r="BH392" s="207">
        <f>IF(N392="sníž. přenesená",J392,0)</f>
        <v>0</v>
      </c>
      <c r="BI392" s="207">
        <f>IF(N392="nulová",J392,0)</f>
        <v>0</v>
      </c>
      <c r="BJ392" s="19" t="s">
        <v>89</v>
      </c>
      <c r="BK392" s="207">
        <f>ROUND(I392*H392,2)</f>
        <v>0</v>
      </c>
      <c r="BL392" s="19" t="s">
        <v>104</v>
      </c>
      <c r="BM392" s="206" t="s">
        <v>1446</v>
      </c>
    </row>
    <row r="393" spans="1:65" s="2" customFormat="1" ht="63">
      <c r="A393" s="37"/>
      <c r="B393" s="38"/>
      <c r="C393" s="39"/>
      <c r="D393" s="208" t="s">
        <v>270</v>
      </c>
      <c r="E393" s="39"/>
      <c r="F393" s="209" t="s">
        <v>1643</v>
      </c>
      <c r="G393" s="39"/>
      <c r="H393" s="39"/>
      <c r="I393" s="118"/>
      <c r="J393" s="39"/>
      <c r="K393" s="39"/>
      <c r="L393" s="42"/>
      <c r="M393" s="210"/>
      <c r="N393" s="211"/>
      <c r="O393" s="67"/>
      <c r="P393" s="67"/>
      <c r="Q393" s="67"/>
      <c r="R393" s="67"/>
      <c r="S393" s="67"/>
      <c r="T393" s="68"/>
      <c r="U393" s="37"/>
      <c r="V393" s="37"/>
      <c r="W393" s="37"/>
      <c r="X393" s="37"/>
      <c r="Y393" s="37"/>
      <c r="Z393" s="37"/>
      <c r="AA393" s="37"/>
      <c r="AB393" s="37"/>
      <c r="AC393" s="37"/>
      <c r="AD393" s="37"/>
      <c r="AE393" s="37"/>
      <c r="AT393" s="19" t="s">
        <v>270</v>
      </c>
      <c r="AU393" s="19" t="s">
        <v>91</v>
      </c>
    </row>
    <row r="394" spans="1:65" s="15" customFormat="1" ht="10">
      <c r="B394" s="233"/>
      <c r="C394" s="234"/>
      <c r="D394" s="208" t="s">
        <v>272</v>
      </c>
      <c r="E394" s="234"/>
      <c r="F394" s="236" t="s">
        <v>8238</v>
      </c>
      <c r="G394" s="234"/>
      <c r="H394" s="237">
        <v>25.783999999999999</v>
      </c>
      <c r="I394" s="238"/>
      <c r="J394" s="234"/>
      <c r="K394" s="234"/>
      <c r="L394" s="239"/>
      <c r="M394" s="240"/>
      <c r="N394" s="241"/>
      <c r="O394" s="241"/>
      <c r="P394" s="241"/>
      <c r="Q394" s="241"/>
      <c r="R394" s="241"/>
      <c r="S394" s="241"/>
      <c r="T394" s="242"/>
      <c r="AT394" s="243" t="s">
        <v>272</v>
      </c>
      <c r="AU394" s="243" t="s">
        <v>91</v>
      </c>
      <c r="AV394" s="15" t="s">
        <v>91</v>
      </c>
      <c r="AW394" s="15" t="s">
        <v>4</v>
      </c>
      <c r="AX394" s="15" t="s">
        <v>89</v>
      </c>
      <c r="AY394" s="243" t="s">
        <v>262</v>
      </c>
    </row>
    <row r="395" spans="1:65" s="2" customFormat="1" ht="21.75" customHeight="1">
      <c r="A395" s="37"/>
      <c r="B395" s="38"/>
      <c r="C395" s="195" t="s">
        <v>960</v>
      </c>
      <c r="D395" s="195" t="s">
        <v>264</v>
      </c>
      <c r="E395" s="196" t="s">
        <v>4087</v>
      </c>
      <c r="F395" s="197" t="s">
        <v>4088</v>
      </c>
      <c r="G395" s="198" t="s">
        <v>406</v>
      </c>
      <c r="H395" s="199">
        <v>6.4459999999999997</v>
      </c>
      <c r="I395" s="200"/>
      <c r="J395" s="201">
        <f>ROUND(I395*H395,2)</f>
        <v>0</v>
      </c>
      <c r="K395" s="197" t="s">
        <v>268</v>
      </c>
      <c r="L395" s="42"/>
      <c r="M395" s="202" t="s">
        <v>44</v>
      </c>
      <c r="N395" s="203" t="s">
        <v>53</v>
      </c>
      <c r="O395" s="67"/>
      <c r="P395" s="204">
        <f>O395*H395</f>
        <v>0</v>
      </c>
      <c r="Q395" s="204">
        <v>0</v>
      </c>
      <c r="R395" s="204">
        <f>Q395*H395</f>
        <v>0</v>
      </c>
      <c r="S395" s="204">
        <v>0</v>
      </c>
      <c r="T395" s="205">
        <f>S395*H395</f>
        <v>0</v>
      </c>
      <c r="U395" s="37"/>
      <c r="V395" s="37"/>
      <c r="W395" s="37"/>
      <c r="X395" s="37"/>
      <c r="Y395" s="37"/>
      <c r="Z395" s="37"/>
      <c r="AA395" s="37"/>
      <c r="AB395" s="37"/>
      <c r="AC395" s="37"/>
      <c r="AD395" s="37"/>
      <c r="AE395" s="37"/>
      <c r="AR395" s="206" t="s">
        <v>104</v>
      </c>
      <c r="AT395" s="206" t="s">
        <v>264</v>
      </c>
      <c r="AU395" s="206" t="s">
        <v>91</v>
      </c>
      <c r="AY395" s="19" t="s">
        <v>262</v>
      </c>
      <c r="BE395" s="207">
        <f>IF(N395="základní",J395,0)</f>
        <v>0</v>
      </c>
      <c r="BF395" s="207">
        <f>IF(N395="snížená",J395,0)</f>
        <v>0</v>
      </c>
      <c r="BG395" s="207">
        <f>IF(N395="zákl. přenesená",J395,0)</f>
        <v>0</v>
      </c>
      <c r="BH395" s="207">
        <f>IF(N395="sníž. přenesená",J395,0)</f>
        <v>0</v>
      </c>
      <c r="BI395" s="207">
        <f>IF(N395="nulová",J395,0)</f>
        <v>0</v>
      </c>
      <c r="BJ395" s="19" t="s">
        <v>89</v>
      </c>
      <c r="BK395" s="207">
        <f>ROUND(I395*H395,2)</f>
        <v>0</v>
      </c>
      <c r="BL395" s="19" t="s">
        <v>104</v>
      </c>
      <c r="BM395" s="206" t="s">
        <v>1456</v>
      </c>
    </row>
    <row r="396" spans="1:65" s="2" customFormat="1" ht="54">
      <c r="A396" s="37"/>
      <c r="B396" s="38"/>
      <c r="C396" s="39"/>
      <c r="D396" s="208" t="s">
        <v>270</v>
      </c>
      <c r="E396" s="39"/>
      <c r="F396" s="209" t="s">
        <v>1654</v>
      </c>
      <c r="G396" s="39"/>
      <c r="H396" s="39"/>
      <c r="I396" s="118"/>
      <c r="J396" s="39"/>
      <c r="K396" s="39"/>
      <c r="L396" s="42"/>
      <c r="M396" s="210"/>
      <c r="N396" s="211"/>
      <c r="O396" s="67"/>
      <c r="P396" s="67"/>
      <c r="Q396" s="67"/>
      <c r="R396" s="67"/>
      <c r="S396" s="67"/>
      <c r="T396" s="68"/>
      <c r="U396" s="37"/>
      <c r="V396" s="37"/>
      <c r="W396" s="37"/>
      <c r="X396" s="37"/>
      <c r="Y396" s="37"/>
      <c r="Z396" s="37"/>
      <c r="AA396" s="37"/>
      <c r="AB396" s="37"/>
      <c r="AC396" s="37"/>
      <c r="AD396" s="37"/>
      <c r="AE396" s="37"/>
      <c r="AT396" s="19" t="s">
        <v>270</v>
      </c>
      <c r="AU396" s="19" t="s">
        <v>91</v>
      </c>
    </row>
    <row r="397" spans="1:65" s="2" customFormat="1" ht="21.75" customHeight="1">
      <c r="A397" s="37"/>
      <c r="B397" s="38"/>
      <c r="C397" s="195" t="s">
        <v>982</v>
      </c>
      <c r="D397" s="195" t="s">
        <v>264</v>
      </c>
      <c r="E397" s="196" t="s">
        <v>1651</v>
      </c>
      <c r="F397" s="197" t="s">
        <v>1652</v>
      </c>
      <c r="G397" s="198" t="s">
        <v>406</v>
      </c>
      <c r="H397" s="199">
        <v>6.4459999999999997</v>
      </c>
      <c r="I397" s="200"/>
      <c r="J397" s="201">
        <f>ROUND(I397*H397,2)</f>
        <v>0</v>
      </c>
      <c r="K397" s="197" t="s">
        <v>268</v>
      </c>
      <c r="L397" s="42"/>
      <c r="M397" s="202" t="s">
        <v>44</v>
      </c>
      <c r="N397" s="203" t="s">
        <v>53</v>
      </c>
      <c r="O397" s="67"/>
      <c r="P397" s="204">
        <f>O397*H397</f>
        <v>0</v>
      </c>
      <c r="Q397" s="204">
        <v>0</v>
      </c>
      <c r="R397" s="204">
        <f>Q397*H397</f>
        <v>0</v>
      </c>
      <c r="S397" s="204">
        <v>0</v>
      </c>
      <c r="T397" s="205">
        <f>S397*H397</f>
        <v>0</v>
      </c>
      <c r="U397" s="37"/>
      <c r="V397" s="37"/>
      <c r="W397" s="37"/>
      <c r="X397" s="37"/>
      <c r="Y397" s="37"/>
      <c r="Z397" s="37"/>
      <c r="AA397" s="37"/>
      <c r="AB397" s="37"/>
      <c r="AC397" s="37"/>
      <c r="AD397" s="37"/>
      <c r="AE397" s="37"/>
      <c r="AR397" s="206" t="s">
        <v>104</v>
      </c>
      <c r="AT397" s="206" t="s">
        <v>264</v>
      </c>
      <c r="AU397" s="206" t="s">
        <v>91</v>
      </c>
      <c r="AY397" s="19" t="s">
        <v>262</v>
      </c>
      <c r="BE397" s="207">
        <f>IF(N397="základní",J397,0)</f>
        <v>0</v>
      </c>
      <c r="BF397" s="207">
        <f>IF(N397="snížená",J397,0)</f>
        <v>0</v>
      </c>
      <c r="BG397" s="207">
        <f>IF(N397="zákl. přenesená",J397,0)</f>
        <v>0</v>
      </c>
      <c r="BH397" s="207">
        <f>IF(N397="sníž. přenesená",J397,0)</f>
        <v>0</v>
      </c>
      <c r="BI397" s="207">
        <f>IF(N397="nulová",J397,0)</f>
        <v>0</v>
      </c>
      <c r="BJ397" s="19" t="s">
        <v>89</v>
      </c>
      <c r="BK397" s="207">
        <f>ROUND(I397*H397,2)</f>
        <v>0</v>
      </c>
      <c r="BL397" s="19" t="s">
        <v>104</v>
      </c>
      <c r="BM397" s="206" t="s">
        <v>1469</v>
      </c>
    </row>
    <row r="398" spans="1:65" s="2" customFormat="1" ht="54">
      <c r="A398" s="37"/>
      <c r="B398" s="38"/>
      <c r="C398" s="39"/>
      <c r="D398" s="208" t="s">
        <v>270</v>
      </c>
      <c r="E398" s="39"/>
      <c r="F398" s="209" t="s">
        <v>1654</v>
      </c>
      <c r="G398" s="39"/>
      <c r="H398" s="39"/>
      <c r="I398" s="118"/>
      <c r="J398" s="39"/>
      <c r="K398" s="39"/>
      <c r="L398" s="42"/>
      <c r="M398" s="210"/>
      <c r="N398" s="211"/>
      <c r="O398" s="67"/>
      <c r="P398" s="67"/>
      <c r="Q398" s="67"/>
      <c r="R398" s="67"/>
      <c r="S398" s="67"/>
      <c r="T398" s="68"/>
      <c r="U398" s="37"/>
      <c r="V398" s="37"/>
      <c r="W398" s="37"/>
      <c r="X398" s="37"/>
      <c r="Y398" s="37"/>
      <c r="Z398" s="37"/>
      <c r="AA398" s="37"/>
      <c r="AB398" s="37"/>
      <c r="AC398" s="37"/>
      <c r="AD398" s="37"/>
      <c r="AE398" s="37"/>
      <c r="AT398" s="19" t="s">
        <v>270</v>
      </c>
      <c r="AU398" s="19" t="s">
        <v>91</v>
      </c>
    </row>
    <row r="399" spans="1:65" s="12" customFormat="1" ht="22.75" customHeight="1">
      <c r="B399" s="179"/>
      <c r="C399" s="180"/>
      <c r="D399" s="181" t="s">
        <v>81</v>
      </c>
      <c r="E399" s="193" t="s">
        <v>1624</v>
      </c>
      <c r="F399" s="193" t="s">
        <v>1625</v>
      </c>
      <c r="G399" s="180"/>
      <c r="H399" s="180"/>
      <c r="I399" s="183"/>
      <c r="J399" s="194">
        <f>BK399</f>
        <v>0</v>
      </c>
      <c r="K399" s="180"/>
      <c r="L399" s="185"/>
      <c r="M399" s="186"/>
      <c r="N399" s="187"/>
      <c r="O399" s="187"/>
      <c r="P399" s="188">
        <f>SUM(P400:P401)</f>
        <v>0</v>
      </c>
      <c r="Q399" s="187"/>
      <c r="R399" s="188">
        <f>SUM(R400:R401)</f>
        <v>0</v>
      </c>
      <c r="S399" s="187"/>
      <c r="T399" s="189">
        <f>SUM(T400:T401)</f>
        <v>0</v>
      </c>
      <c r="AR399" s="190" t="s">
        <v>89</v>
      </c>
      <c r="AT399" s="191" t="s">
        <v>81</v>
      </c>
      <c r="AU399" s="191" t="s">
        <v>89</v>
      </c>
      <c r="AY399" s="190" t="s">
        <v>262</v>
      </c>
      <c r="BK399" s="192">
        <f>SUM(BK400:BK401)</f>
        <v>0</v>
      </c>
    </row>
    <row r="400" spans="1:65" s="2" customFormat="1" ht="21.75" customHeight="1">
      <c r="A400" s="37"/>
      <c r="B400" s="38"/>
      <c r="C400" s="195" t="s">
        <v>999</v>
      </c>
      <c r="D400" s="195" t="s">
        <v>264</v>
      </c>
      <c r="E400" s="196" t="s">
        <v>8087</v>
      </c>
      <c r="F400" s="197" t="s">
        <v>8088</v>
      </c>
      <c r="G400" s="198" t="s">
        <v>406</v>
      </c>
      <c r="H400" s="199">
        <v>16.849</v>
      </c>
      <c r="I400" s="200"/>
      <c r="J400" s="201">
        <f>ROUND(I400*H400,2)</f>
        <v>0</v>
      </c>
      <c r="K400" s="197" t="s">
        <v>268</v>
      </c>
      <c r="L400" s="42"/>
      <c r="M400" s="202" t="s">
        <v>44</v>
      </c>
      <c r="N400" s="203" t="s">
        <v>53</v>
      </c>
      <c r="O400" s="67"/>
      <c r="P400" s="204">
        <f>O400*H400</f>
        <v>0</v>
      </c>
      <c r="Q400" s="204">
        <v>0</v>
      </c>
      <c r="R400" s="204">
        <f>Q400*H400</f>
        <v>0</v>
      </c>
      <c r="S400" s="204">
        <v>0</v>
      </c>
      <c r="T400" s="205">
        <f>S400*H400</f>
        <v>0</v>
      </c>
      <c r="U400" s="37"/>
      <c r="V400" s="37"/>
      <c r="W400" s="37"/>
      <c r="X400" s="37"/>
      <c r="Y400" s="37"/>
      <c r="Z400" s="37"/>
      <c r="AA400" s="37"/>
      <c r="AB400" s="37"/>
      <c r="AC400" s="37"/>
      <c r="AD400" s="37"/>
      <c r="AE400" s="37"/>
      <c r="AR400" s="206" t="s">
        <v>104</v>
      </c>
      <c r="AT400" s="206" t="s">
        <v>264</v>
      </c>
      <c r="AU400" s="206" t="s">
        <v>91</v>
      </c>
      <c r="AY400" s="19" t="s">
        <v>262</v>
      </c>
      <c r="BE400" s="207">
        <f>IF(N400="základní",J400,0)</f>
        <v>0</v>
      </c>
      <c r="BF400" s="207">
        <f>IF(N400="snížená",J400,0)</f>
        <v>0</v>
      </c>
      <c r="BG400" s="207">
        <f>IF(N400="zákl. přenesená",J400,0)</f>
        <v>0</v>
      </c>
      <c r="BH400" s="207">
        <f>IF(N400="sníž. přenesená",J400,0)</f>
        <v>0</v>
      </c>
      <c r="BI400" s="207">
        <f>IF(N400="nulová",J400,0)</f>
        <v>0</v>
      </c>
      <c r="BJ400" s="19" t="s">
        <v>89</v>
      </c>
      <c r="BK400" s="207">
        <f>ROUND(I400*H400,2)</f>
        <v>0</v>
      </c>
      <c r="BL400" s="19" t="s">
        <v>104</v>
      </c>
      <c r="BM400" s="206" t="s">
        <v>1479</v>
      </c>
    </row>
    <row r="401" spans="1:65" s="2" customFormat="1" ht="36">
      <c r="A401" s="37"/>
      <c r="B401" s="38"/>
      <c r="C401" s="39"/>
      <c r="D401" s="208" t="s">
        <v>270</v>
      </c>
      <c r="E401" s="39"/>
      <c r="F401" s="209" t="s">
        <v>8089</v>
      </c>
      <c r="G401" s="39"/>
      <c r="H401" s="39"/>
      <c r="I401" s="118"/>
      <c r="J401" s="39"/>
      <c r="K401" s="39"/>
      <c r="L401" s="42"/>
      <c r="M401" s="210"/>
      <c r="N401" s="211"/>
      <c r="O401" s="67"/>
      <c r="P401" s="67"/>
      <c r="Q401" s="67"/>
      <c r="R401" s="67"/>
      <c r="S401" s="67"/>
      <c r="T401" s="68"/>
      <c r="U401" s="37"/>
      <c r="V401" s="37"/>
      <c r="W401" s="37"/>
      <c r="X401" s="37"/>
      <c r="Y401" s="37"/>
      <c r="Z401" s="37"/>
      <c r="AA401" s="37"/>
      <c r="AB401" s="37"/>
      <c r="AC401" s="37"/>
      <c r="AD401" s="37"/>
      <c r="AE401" s="37"/>
      <c r="AT401" s="19" t="s">
        <v>270</v>
      </c>
      <c r="AU401" s="19" t="s">
        <v>91</v>
      </c>
    </row>
    <row r="402" spans="1:65" s="12" customFormat="1" ht="25.9" customHeight="1">
      <c r="B402" s="179"/>
      <c r="C402" s="180"/>
      <c r="D402" s="181" t="s">
        <v>81</v>
      </c>
      <c r="E402" s="182" t="s">
        <v>1655</v>
      </c>
      <c r="F402" s="182" t="s">
        <v>1656</v>
      </c>
      <c r="G402" s="180"/>
      <c r="H402" s="180"/>
      <c r="I402" s="183"/>
      <c r="J402" s="184">
        <f>BK402</f>
        <v>0</v>
      </c>
      <c r="K402" s="180"/>
      <c r="L402" s="185"/>
      <c r="M402" s="186"/>
      <c r="N402" s="187"/>
      <c r="O402" s="187"/>
      <c r="P402" s="188">
        <f>P403</f>
        <v>0</v>
      </c>
      <c r="Q402" s="187"/>
      <c r="R402" s="188">
        <f>R403</f>
        <v>4.7990399999999992E-3</v>
      </c>
      <c r="S402" s="187"/>
      <c r="T402" s="189">
        <f>T403</f>
        <v>0</v>
      </c>
      <c r="AR402" s="190" t="s">
        <v>91</v>
      </c>
      <c r="AT402" s="191" t="s">
        <v>81</v>
      </c>
      <c r="AU402" s="191" t="s">
        <v>82</v>
      </c>
      <c r="AY402" s="190" t="s">
        <v>262</v>
      </c>
      <c r="BK402" s="192">
        <f>BK403</f>
        <v>0</v>
      </c>
    </row>
    <row r="403" spans="1:65" s="12" customFormat="1" ht="22.75" customHeight="1">
      <c r="B403" s="179"/>
      <c r="C403" s="180"/>
      <c r="D403" s="181" t="s">
        <v>81</v>
      </c>
      <c r="E403" s="193" t="s">
        <v>1657</v>
      </c>
      <c r="F403" s="193" t="s">
        <v>1658</v>
      </c>
      <c r="G403" s="180"/>
      <c r="H403" s="180"/>
      <c r="I403" s="183"/>
      <c r="J403" s="194">
        <f>BK403</f>
        <v>0</v>
      </c>
      <c r="K403" s="180"/>
      <c r="L403" s="185"/>
      <c r="M403" s="186"/>
      <c r="N403" s="187"/>
      <c r="O403" s="187"/>
      <c r="P403" s="188">
        <f>SUM(P404:P421)</f>
        <v>0</v>
      </c>
      <c r="Q403" s="187"/>
      <c r="R403" s="188">
        <f>SUM(R404:R421)</f>
        <v>4.7990399999999992E-3</v>
      </c>
      <c r="S403" s="187"/>
      <c r="T403" s="189">
        <f>SUM(T404:T421)</f>
        <v>0</v>
      </c>
      <c r="AR403" s="190" t="s">
        <v>91</v>
      </c>
      <c r="AT403" s="191" t="s">
        <v>81</v>
      </c>
      <c r="AU403" s="191" t="s">
        <v>89</v>
      </c>
      <c r="AY403" s="190" t="s">
        <v>262</v>
      </c>
      <c r="BK403" s="192">
        <f>SUM(BK404:BK421)</f>
        <v>0</v>
      </c>
    </row>
    <row r="404" spans="1:65" s="2" customFormat="1" ht="21.75" customHeight="1">
      <c r="A404" s="37"/>
      <c r="B404" s="38"/>
      <c r="C404" s="195" t="s">
        <v>1014</v>
      </c>
      <c r="D404" s="195" t="s">
        <v>264</v>
      </c>
      <c r="E404" s="196" t="s">
        <v>6284</v>
      </c>
      <c r="F404" s="197" t="s">
        <v>6285</v>
      </c>
      <c r="G404" s="198" t="s">
        <v>518</v>
      </c>
      <c r="H404" s="199">
        <v>1</v>
      </c>
      <c r="I404" s="200"/>
      <c r="J404" s="201">
        <f>ROUND(I404*H404,2)</f>
        <v>0</v>
      </c>
      <c r="K404" s="197" t="s">
        <v>268</v>
      </c>
      <c r="L404" s="42"/>
      <c r="M404" s="202" t="s">
        <v>44</v>
      </c>
      <c r="N404" s="203" t="s">
        <v>53</v>
      </c>
      <c r="O404" s="67"/>
      <c r="P404" s="204">
        <f>O404*H404</f>
        <v>0</v>
      </c>
      <c r="Q404" s="204">
        <v>2.9903999999999998E-4</v>
      </c>
      <c r="R404" s="204">
        <f>Q404*H404</f>
        <v>2.9903999999999998E-4</v>
      </c>
      <c r="S404" s="204">
        <v>0</v>
      </c>
      <c r="T404" s="205">
        <f>S404*H404</f>
        <v>0</v>
      </c>
      <c r="U404" s="37"/>
      <c r="V404" s="37"/>
      <c r="W404" s="37"/>
      <c r="X404" s="37"/>
      <c r="Y404" s="37"/>
      <c r="Z404" s="37"/>
      <c r="AA404" s="37"/>
      <c r="AB404" s="37"/>
      <c r="AC404" s="37"/>
      <c r="AD404" s="37"/>
      <c r="AE404" s="37"/>
      <c r="AR404" s="206" t="s">
        <v>442</v>
      </c>
      <c r="AT404" s="206" t="s">
        <v>264</v>
      </c>
      <c r="AU404" s="206" t="s">
        <v>91</v>
      </c>
      <c r="AY404" s="19" t="s">
        <v>262</v>
      </c>
      <c r="BE404" s="207">
        <f>IF(N404="základní",J404,0)</f>
        <v>0</v>
      </c>
      <c r="BF404" s="207">
        <f>IF(N404="snížená",J404,0)</f>
        <v>0</v>
      </c>
      <c r="BG404" s="207">
        <f>IF(N404="zákl. přenesená",J404,0)</f>
        <v>0</v>
      </c>
      <c r="BH404" s="207">
        <f>IF(N404="sníž. přenesená",J404,0)</f>
        <v>0</v>
      </c>
      <c r="BI404" s="207">
        <f>IF(N404="nulová",J404,0)</f>
        <v>0</v>
      </c>
      <c r="BJ404" s="19" t="s">
        <v>89</v>
      </c>
      <c r="BK404" s="207">
        <f>ROUND(I404*H404,2)</f>
        <v>0</v>
      </c>
      <c r="BL404" s="19" t="s">
        <v>442</v>
      </c>
      <c r="BM404" s="206" t="s">
        <v>1487</v>
      </c>
    </row>
    <row r="405" spans="1:65" s="15" customFormat="1" ht="10">
      <c r="B405" s="233"/>
      <c r="C405" s="234"/>
      <c r="D405" s="208" t="s">
        <v>272</v>
      </c>
      <c r="E405" s="235" t="s">
        <v>44</v>
      </c>
      <c r="F405" s="236" t="s">
        <v>8193</v>
      </c>
      <c r="G405" s="234"/>
      <c r="H405" s="237">
        <v>1</v>
      </c>
      <c r="I405" s="238"/>
      <c r="J405" s="234"/>
      <c r="K405" s="234"/>
      <c r="L405" s="239"/>
      <c r="M405" s="240"/>
      <c r="N405" s="241"/>
      <c r="O405" s="241"/>
      <c r="P405" s="241"/>
      <c r="Q405" s="241"/>
      <c r="R405" s="241"/>
      <c r="S405" s="241"/>
      <c r="T405" s="242"/>
      <c r="AT405" s="243" t="s">
        <v>272</v>
      </c>
      <c r="AU405" s="243" t="s">
        <v>91</v>
      </c>
      <c r="AV405" s="15" t="s">
        <v>91</v>
      </c>
      <c r="AW405" s="15" t="s">
        <v>38</v>
      </c>
      <c r="AX405" s="15" t="s">
        <v>82</v>
      </c>
      <c r="AY405" s="243" t="s">
        <v>262</v>
      </c>
    </row>
    <row r="406" spans="1:65" s="16" customFormat="1" ht="10">
      <c r="B406" s="244"/>
      <c r="C406" s="245"/>
      <c r="D406" s="208" t="s">
        <v>272</v>
      </c>
      <c r="E406" s="246" t="s">
        <v>44</v>
      </c>
      <c r="F406" s="247" t="s">
        <v>291</v>
      </c>
      <c r="G406" s="245"/>
      <c r="H406" s="248">
        <v>1</v>
      </c>
      <c r="I406" s="249"/>
      <c r="J406" s="245"/>
      <c r="K406" s="245"/>
      <c r="L406" s="250"/>
      <c r="M406" s="251"/>
      <c r="N406" s="252"/>
      <c r="O406" s="252"/>
      <c r="P406" s="252"/>
      <c r="Q406" s="252"/>
      <c r="R406" s="252"/>
      <c r="S406" s="252"/>
      <c r="T406" s="253"/>
      <c r="AT406" s="254" t="s">
        <v>272</v>
      </c>
      <c r="AU406" s="254" t="s">
        <v>91</v>
      </c>
      <c r="AV406" s="16" t="s">
        <v>104</v>
      </c>
      <c r="AW406" s="16" t="s">
        <v>38</v>
      </c>
      <c r="AX406" s="16" t="s">
        <v>89</v>
      </c>
      <c r="AY406" s="254" t="s">
        <v>262</v>
      </c>
    </row>
    <row r="407" spans="1:65" s="2" customFormat="1" ht="21.75" customHeight="1">
      <c r="A407" s="37"/>
      <c r="B407" s="38"/>
      <c r="C407" s="255" t="s">
        <v>1019</v>
      </c>
      <c r="D407" s="255" t="s">
        <v>633</v>
      </c>
      <c r="E407" s="256" t="s">
        <v>8239</v>
      </c>
      <c r="F407" s="257" t="s">
        <v>8240</v>
      </c>
      <c r="G407" s="258" t="s">
        <v>342</v>
      </c>
      <c r="H407" s="259">
        <v>1</v>
      </c>
      <c r="I407" s="260"/>
      <c r="J407" s="261">
        <f>ROUND(I407*H407,2)</f>
        <v>0</v>
      </c>
      <c r="K407" s="257" t="s">
        <v>268</v>
      </c>
      <c r="L407" s="262"/>
      <c r="M407" s="263" t="s">
        <v>44</v>
      </c>
      <c r="N407" s="264" t="s">
        <v>53</v>
      </c>
      <c r="O407" s="67"/>
      <c r="P407" s="204">
        <f>O407*H407</f>
        <v>0</v>
      </c>
      <c r="Q407" s="204">
        <v>4.4999999999999997E-3</v>
      </c>
      <c r="R407" s="204">
        <f>Q407*H407</f>
        <v>4.4999999999999997E-3</v>
      </c>
      <c r="S407" s="204">
        <v>0</v>
      </c>
      <c r="T407" s="205">
        <f>S407*H407</f>
        <v>0</v>
      </c>
      <c r="U407" s="37"/>
      <c r="V407" s="37"/>
      <c r="W407" s="37"/>
      <c r="X407" s="37"/>
      <c r="Y407" s="37"/>
      <c r="Z407" s="37"/>
      <c r="AA407" s="37"/>
      <c r="AB407" s="37"/>
      <c r="AC407" s="37"/>
      <c r="AD407" s="37"/>
      <c r="AE407" s="37"/>
      <c r="AR407" s="206" t="s">
        <v>619</v>
      </c>
      <c r="AT407" s="206" t="s">
        <v>633</v>
      </c>
      <c r="AU407" s="206" t="s">
        <v>91</v>
      </c>
      <c r="AY407" s="19" t="s">
        <v>262</v>
      </c>
      <c r="BE407" s="207">
        <f>IF(N407="základní",J407,0)</f>
        <v>0</v>
      </c>
      <c r="BF407" s="207">
        <f>IF(N407="snížená",J407,0)</f>
        <v>0</v>
      </c>
      <c r="BG407" s="207">
        <f>IF(N407="zákl. přenesená",J407,0)</f>
        <v>0</v>
      </c>
      <c r="BH407" s="207">
        <f>IF(N407="sníž. přenesená",J407,0)</f>
        <v>0</v>
      </c>
      <c r="BI407" s="207">
        <f>IF(N407="nulová",J407,0)</f>
        <v>0</v>
      </c>
      <c r="BJ407" s="19" t="s">
        <v>89</v>
      </c>
      <c r="BK407" s="207">
        <f>ROUND(I407*H407,2)</f>
        <v>0</v>
      </c>
      <c r="BL407" s="19" t="s">
        <v>442</v>
      </c>
      <c r="BM407" s="206" t="s">
        <v>1505</v>
      </c>
    </row>
    <row r="408" spans="1:65" s="15" customFormat="1" ht="10">
      <c r="B408" s="233"/>
      <c r="C408" s="234"/>
      <c r="D408" s="208" t="s">
        <v>272</v>
      </c>
      <c r="E408" s="235" t="s">
        <v>44</v>
      </c>
      <c r="F408" s="236" t="s">
        <v>8241</v>
      </c>
      <c r="G408" s="234"/>
      <c r="H408" s="237">
        <v>1</v>
      </c>
      <c r="I408" s="238"/>
      <c r="J408" s="234"/>
      <c r="K408" s="234"/>
      <c r="L408" s="239"/>
      <c r="M408" s="240"/>
      <c r="N408" s="241"/>
      <c r="O408" s="241"/>
      <c r="P408" s="241"/>
      <c r="Q408" s="241"/>
      <c r="R408" s="241"/>
      <c r="S408" s="241"/>
      <c r="T408" s="242"/>
      <c r="AT408" s="243" t="s">
        <v>272</v>
      </c>
      <c r="AU408" s="243" t="s">
        <v>91</v>
      </c>
      <c r="AV408" s="15" t="s">
        <v>91</v>
      </c>
      <c r="AW408" s="15" t="s">
        <v>38</v>
      </c>
      <c r="AX408" s="15" t="s">
        <v>82</v>
      </c>
      <c r="AY408" s="243" t="s">
        <v>262</v>
      </c>
    </row>
    <row r="409" spans="1:65" s="16" customFormat="1" ht="10">
      <c r="B409" s="244"/>
      <c r="C409" s="245"/>
      <c r="D409" s="208" t="s">
        <v>272</v>
      </c>
      <c r="E409" s="246" t="s">
        <v>44</v>
      </c>
      <c r="F409" s="247" t="s">
        <v>291</v>
      </c>
      <c r="G409" s="245"/>
      <c r="H409" s="248">
        <v>1</v>
      </c>
      <c r="I409" s="249"/>
      <c r="J409" s="245"/>
      <c r="K409" s="245"/>
      <c r="L409" s="250"/>
      <c r="M409" s="251"/>
      <c r="N409" s="252"/>
      <c r="O409" s="252"/>
      <c r="P409" s="252"/>
      <c r="Q409" s="252"/>
      <c r="R409" s="252"/>
      <c r="S409" s="252"/>
      <c r="T409" s="253"/>
      <c r="AT409" s="254" t="s">
        <v>272</v>
      </c>
      <c r="AU409" s="254" t="s">
        <v>91</v>
      </c>
      <c r="AV409" s="16" t="s">
        <v>104</v>
      </c>
      <c r="AW409" s="16" t="s">
        <v>38</v>
      </c>
      <c r="AX409" s="16" t="s">
        <v>89</v>
      </c>
      <c r="AY409" s="254" t="s">
        <v>262</v>
      </c>
    </row>
    <row r="410" spans="1:65" s="2" customFormat="1" ht="16.5" customHeight="1">
      <c r="A410" s="37"/>
      <c r="B410" s="38"/>
      <c r="C410" s="195" t="s">
        <v>1028</v>
      </c>
      <c r="D410" s="195" t="s">
        <v>264</v>
      </c>
      <c r="E410" s="196" t="s">
        <v>8242</v>
      </c>
      <c r="F410" s="197" t="s">
        <v>8243</v>
      </c>
      <c r="G410" s="198" t="s">
        <v>518</v>
      </c>
      <c r="H410" s="199">
        <v>1</v>
      </c>
      <c r="I410" s="200"/>
      <c r="J410" s="201">
        <f>ROUND(I410*H410,2)</f>
        <v>0</v>
      </c>
      <c r="K410" s="197" t="s">
        <v>44</v>
      </c>
      <c r="L410" s="42"/>
      <c r="M410" s="202" t="s">
        <v>44</v>
      </c>
      <c r="N410" s="203" t="s">
        <v>53</v>
      </c>
      <c r="O410" s="67"/>
      <c r="P410" s="204">
        <f>O410*H410</f>
        <v>0</v>
      </c>
      <c r="Q410" s="204">
        <v>0</v>
      </c>
      <c r="R410" s="204">
        <f>Q410*H410</f>
        <v>0</v>
      </c>
      <c r="S410" s="204">
        <v>0</v>
      </c>
      <c r="T410" s="205">
        <f>S410*H410</f>
        <v>0</v>
      </c>
      <c r="U410" s="37"/>
      <c r="V410" s="37"/>
      <c r="W410" s="37"/>
      <c r="X410" s="37"/>
      <c r="Y410" s="37"/>
      <c r="Z410" s="37"/>
      <c r="AA410" s="37"/>
      <c r="AB410" s="37"/>
      <c r="AC410" s="37"/>
      <c r="AD410" s="37"/>
      <c r="AE410" s="37"/>
      <c r="AR410" s="206" t="s">
        <v>442</v>
      </c>
      <c r="AT410" s="206" t="s">
        <v>264</v>
      </c>
      <c r="AU410" s="206" t="s">
        <v>91</v>
      </c>
      <c r="AY410" s="19" t="s">
        <v>262</v>
      </c>
      <c r="BE410" s="207">
        <f>IF(N410="základní",J410,0)</f>
        <v>0</v>
      </c>
      <c r="BF410" s="207">
        <f>IF(N410="snížená",J410,0)</f>
        <v>0</v>
      </c>
      <c r="BG410" s="207">
        <f>IF(N410="zákl. přenesená",J410,0)</f>
        <v>0</v>
      </c>
      <c r="BH410" s="207">
        <f>IF(N410="sníž. přenesená",J410,0)</f>
        <v>0</v>
      </c>
      <c r="BI410" s="207">
        <f>IF(N410="nulová",J410,0)</f>
        <v>0</v>
      </c>
      <c r="BJ410" s="19" t="s">
        <v>89</v>
      </c>
      <c r="BK410" s="207">
        <f>ROUND(I410*H410,2)</f>
        <v>0</v>
      </c>
      <c r="BL410" s="19" t="s">
        <v>442</v>
      </c>
      <c r="BM410" s="206" t="s">
        <v>1517</v>
      </c>
    </row>
    <row r="411" spans="1:65" s="15" customFormat="1" ht="10">
      <c r="B411" s="233"/>
      <c r="C411" s="234"/>
      <c r="D411" s="208" t="s">
        <v>272</v>
      </c>
      <c r="E411" s="235" t="s">
        <v>44</v>
      </c>
      <c r="F411" s="236" t="s">
        <v>8193</v>
      </c>
      <c r="G411" s="234"/>
      <c r="H411" s="237">
        <v>1</v>
      </c>
      <c r="I411" s="238"/>
      <c r="J411" s="234"/>
      <c r="K411" s="234"/>
      <c r="L411" s="239"/>
      <c r="M411" s="240"/>
      <c r="N411" s="241"/>
      <c r="O411" s="241"/>
      <c r="P411" s="241"/>
      <c r="Q411" s="241"/>
      <c r="R411" s="241"/>
      <c r="S411" s="241"/>
      <c r="T411" s="242"/>
      <c r="AT411" s="243" t="s">
        <v>272</v>
      </c>
      <c r="AU411" s="243" t="s">
        <v>91</v>
      </c>
      <c r="AV411" s="15" t="s">
        <v>91</v>
      </c>
      <c r="AW411" s="15" t="s">
        <v>38</v>
      </c>
      <c r="AX411" s="15" t="s">
        <v>82</v>
      </c>
      <c r="AY411" s="243" t="s">
        <v>262</v>
      </c>
    </row>
    <row r="412" spans="1:65" s="16" customFormat="1" ht="10">
      <c r="B412" s="244"/>
      <c r="C412" s="245"/>
      <c r="D412" s="208" t="s">
        <v>272</v>
      </c>
      <c r="E412" s="246" t="s">
        <v>44</v>
      </c>
      <c r="F412" s="247" t="s">
        <v>291</v>
      </c>
      <c r="G412" s="245"/>
      <c r="H412" s="248">
        <v>1</v>
      </c>
      <c r="I412" s="249"/>
      <c r="J412" s="245"/>
      <c r="K412" s="245"/>
      <c r="L412" s="250"/>
      <c r="M412" s="251"/>
      <c r="N412" s="252"/>
      <c r="O412" s="252"/>
      <c r="P412" s="252"/>
      <c r="Q412" s="252"/>
      <c r="R412" s="252"/>
      <c r="S412" s="252"/>
      <c r="T412" s="253"/>
      <c r="AT412" s="254" t="s">
        <v>272</v>
      </c>
      <c r="AU412" s="254" t="s">
        <v>91</v>
      </c>
      <c r="AV412" s="16" t="s">
        <v>104</v>
      </c>
      <c r="AW412" s="16" t="s">
        <v>38</v>
      </c>
      <c r="AX412" s="16" t="s">
        <v>89</v>
      </c>
      <c r="AY412" s="254" t="s">
        <v>262</v>
      </c>
    </row>
    <row r="413" spans="1:65" s="2" customFormat="1" ht="16.5" customHeight="1">
      <c r="A413" s="37"/>
      <c r="B413" s="38"/>
      <c r="C413" s="255" t="s">
        <v>1033</v>
      </c>
      <c r="D413" s="255" t="s">
        <v>633</v>
      </c>
      <c r="E413" s="256" t="s">
        <v>8244</v>
      </c>
      <c r="F413" s="257" t="s">
        <v>8245</v>
      </c>
      <c r="G413" s="258" t="s">
        <v>518</v>
      </c>
      <c r="H413" s="259">
        <v>1</v>
      </c>
      <c r="I413" s="260"/>
      <c r="J413" s="261">
        <f>ROUND(I413*H413,2)</f>
        <v>0</v>
      </c>
      <c r="K413" s="257" t="s">
        <v>44</v>
      </c>
      <c r="L413" s="262"/>
      <c r="M413" s="263" t="s">
        <v>44</v>
      </c>
      <c r="N413" s="264" t="s">
        <v>53</v>
      </c>
      <c r="O413" s="67"/>
      <c r="P413" s="204">
        <f>O413*H413</f>
        <v>0</v>
      </c>
      <c r="Q413" s="204">
        <v>0</v>
      </c>
      <c r="R413" s="204">
        <f>Q413*H413</f>
        <v>0</v>
      </c>
      <c r="S413" s="204">
        <v>0</v>
      </c>
      <c r="T413" s="205">
        <f>S413*H413</f>
        <v>0</v>
      </c>
      <c r="U413" s="37"/>
      <c r="V413" s="37"/>
      <c r="W413" s="37"/>
      <c r="X413" s="37"/>
      <c r="Y413" s="37"/>
      <c r="Z413" s="37"/>
      <c r="AA413" s="37"/>
      <c r="AB413" s="37"/>
      <c r="AC413" s="37"/>
      <c r="AD413" s="37"/>
      <c r="AE413" s="37"/>
      <c r="AR413" s="206" t="s">
        <v>619</v>
      </c>
      <c r="AT413" s="206" t="s">
        <v>633</v>
      </c>
      <c r="AU413" s="206" t="s">
        <v>91</v>
      </c>
      <c r="AY413" s="19" t="s">
        <v>262</v>
      </c>
      <c r="BE413" s="207">
        <f>IF(N413="základní",J413,0)</f>
        <v>0</v>
      </c>
      <c r="BF413" s="207">
        <f>IF(N413="snížená",J413,0)</f>
        <v>0</v>
      </c>
      <c r="BG413" s="207">
        <f>IF(N413="zákl. přenesená",J413,0)</f>
        <v>0</v>
      </c>
      <c r="BH413" s="207">
        <f>IF(N413="sníž. přenesená",J413,0)</f>
        <v>0</v>
      </c>
      <c r="BI413" s="207">
        <f>IF(N413="nulová",J413,0)</f>
        <v>0</v>
      </c>
      <c r="BJ413" s="19" t="s">
        <v>89</v>
      </c>
      <c r="BK413" s="207">
        <f>ROUND(I413*H413,2)</f>
        <v>0</v>
      </c>
      <c r="BL413" s="19" t="s">
        <v>442</v>
      </c>
      <c r="BM413" s="206" t="s">
        <v>21</v>
      </c>
    </row>
    <row r="414" spans="1:65" s="15" customFormat="1" ht="10">
      <c r="B414" s="233"/>
      <c r="C414" s="234"/>
      <c r="D414" s="208" t="s">
        <v>272</v>
      </c>
      <c r="E414" s="235" t="s">
        <v>44</v>
      </c>
      <c r="F414" s="236" t="s">
        <v>8193</v>
      </c>
      <c r="G414" s="234"/>
      <c r="H414" s="237">
        <v>1</v>
      </c>
      <c r="I414" s="238"/>
      <c r="J414" s="234"/>
      <c r="K414" s="234"/>
      <c r="L414" s="239"/>
      <c r="M414" s="240"/>
      <c r="N414" s="241"/>
      <c r="O414" s="241"/>
      <c r="P414" s="241"/>
      <c r="Q414" s="241"/>
      <c r="R414" s="241"/>
      <c r="S414" s="241"/>
      <c r="T414" s="242"/>
      <c r="AT414" s="243" t="s">
        <v>272</v>
      </c>
      <c r="AU414" s="243" t="s">
        <v>91</v>
      </c>
      <c r="AV414" s="15" t="s">
        <v>91</v>
      </c>
      <c r="AW414" s="15" t="s">
        <v>38</v>
      </c>
      <c r="AX414" s="15" t="s">
        <v>82</v>
      </c>
      <c r="AY414" s="243" t="s">
        <v>262</v>
      </c>
    </row>
    <row r="415" spans="1:65" s="16" customFormat="1" ht="10">
      <c r="B415" s="244"/>
      <c r="C415" s="245"/>
      <c r="D415" s="208" t="s">
        <v>272</v>
      </c>
      <c r="E415" s="246" t="s">
        <v>44</v>
      </c>
      <c r="F415" s="247" t="s">
        <v>291</v>
      </c>
      <c r="G415" s="245"/>
      <c r="H415" s="248">
        <v>1</v>
      </c>
      <c r="I415" s="249"/>
      <c r="J415" s="245"/>
      <c r="K415" s="245"/>
      <c r="L415" s="250"/>
      <c r="M415" s="251"/>
      <c r="N415" s="252"/>
      <c r="O415" s="252"/>
      <c r="P415" s="252"/>
      <c r="Q415" s="252"/>
      <c r="R415" s="252"/>
      <c r="S415" s="252"/>
      <c r="T415" s="253"/>
      <c r="AT415" s="254" t="s">
        <v>272</v>
      </c>
      <c r="AU415" s="254" t="s">
        <v>91</v>
      </c>
      <c r="AV415" s="16" t="s">
        <v>104</v>
      </c>
      <c r="AW415" s="16" t="s">
        <v>38</v>
      </c>
      <c r="AX415" s="16" t="s">
        <v>89</v>
      </c>
      <c r="AY415" s="254" t="s">
        <v>262</v>
      </c>
    </row>
    <row r="416" spans="1:65" s="2" customFormat="1" ht="16.5" customHeight="1">
      <c r="A416" s="37"/>
      <c r="B416" s="38"/>
      <c r="C416" s="195" t="s">
        <v>1038</v>
      </c>
      <c r="D416" s="195" t="s">
        <v>264</v>
      </c>
      <c r="E416" s="196" t="s">
        <v>8246</v>
      </c>
      <c r="F416" s="197" t="s">
        <v>8247</v>
      </c>
      <c r="G416" s="198" t="s">
        <v>518</v>
      </c>
      <c r="H416" s="199">
        <v>1</v>
      </c>
      <c r="I416" s="200"/>
      <c r="J416" s="201">
        <f>ROUND(I416*H416,2)</f>
        <v>0</v>
      </c>
      <c r="K416" s="197" t="s">
        <v>44</v>
      </c>
      <c r="L416" s="42"/>
      <c r="M416" s="202" t="s">
        <v>44</v>
      </c>
      <c r="N416" s="203" t="s">
        <v>53</v>
      </c>
      <c r="O416" s="67"/>
      <c r="P416" s="204">
        <f>O416*H416</f>
        <v>0</v>
      </c>
      <c r="Q416" s="204">
        <v>0</v>
      </c>
      <c r="R416" s="204">
        <f>Q416*H416</f>
        <v>0</v>
      </c>
      <c r="S416" s="204">
        <v>0</v>
      </c>
      <c r="T416" s="205">
        <f>S416*H416</f>
        <v>0</v>
      </c>
      <c r="U416" s="37"/>
      <c r="V416" s="37"/>
      <c r="W416" s="37"/>
      <c r="X416" s="37"/>
      <c r="Y416" s="37"/>
      <c r="Z416" s="37"/>
      <c r="AA416" s="37"/>
      <c r="AB416" s="37"/>
      <c r="AC416" s="37"/>
      <c r="AD416" s="37"/>
      <c r="AE416" s="37"/>
      <c r="AR416" s="206" t="s">
        <v>442</v>
      </c>
      <c r="AT416" s="206" t="s">
        <v>264</v>
      </c>
      <c r="AU416" s="206" t="s">
        <v>91</v>
      </c>
      <c r="AY416" s="19" t="s">
        <v>262</v>
      </c>
      <c r="BE416" s="207">
        <f>IF(N416="základní",J416,0)</f>
        <v>0</v>
      </c>
      <c r="BF416" s="207">
        <f>IF(N416="snížená",J416,0)</f>
        <v>0</v>
      </c>
      <c r="BG416" s="207">
        <f>IF(N416="zákl. přenesená",J416,0)</f>
        <v>0</v>
      </c>
      <c r="BH416" s="207">
        <f>IF(N416="sníž. přenesená",J416,0)</f>
        <v>0</v>
      </c>
      <c r="BI416" s="207">
        <f>IF(N416="nulová",J416,0)</f>
        <v>0</v>
      </c>
      <c r="BJ416" s="19" t="s">
        <v>89</v>
      </c>
      <c r="BK416" s="207">
        <f>ROUND(I416*H416,2)</f>
        <v>0</v>
      </c>
      <c r="BL416" s="19" t="s">
        <v>442</v>
      </c>
      <c r="BM416" s="206" t="s">
        <v>1551</v>
      </c>
    </row>
    <row r="417" spans="1:65" s="15" customFormat="1" ht="10">
      <c r="B417" s="233"/>
      <c r="C417" s="234"/>
      <c r="D417" s="208" t="s">
        <v>272</v>
      </c>
      <c r="E417" s="235" t="s">
        <v>44</v>
      </c>
      <c r="F417" s="236" t="s">
        <v>8193</v>
      </c>
      <c r="G417" s="234"/>
      <c r="H417" s="237">
        <v>1</v>
      </c>
      <c r="I417" s="238"/>
      <c r="J417" s="234"/>
      <c r="K417" s="234"/>
      <c r="L417" s="239"/>
      <c r="M417" s="240"/>
      <c r="N417" s="241"/>
      <c r="O417" s="241"/>
      <c r="P417" s="241"/>
      <c r="Q417" s="241"/>
      <c r="R417" s="241"/>
      <c r="S417" s="241"/>
      <c r="T417" s="242"/>
      <c r="AT417" s="243" t="s">
        <v>272</v>
      </c>
      <c r="AU417" s="243" t="s">
        <v>91</v>
      </c>
      <c r="AV417" s="15" t="s">
        <v>91</v>
      </c>
      <c r="AW417" s="15" t="s">
        <v>38</v>
      </c>
      <c r="AX417" s="15" t="s">
        <v>82</v>
      </c>
      <c r="AY417" s="243" t="s">
        <v>262</v>
      </c>
    </row>
    <row r="418" spans="1:65" s="16" customFormat="1" ht="10">
      <c r="B418" s="244"/>
      <c r="C418" s="245"/>
      <c r="D418" s="208" t="s">
        <v>272</v>
      </c>
      <c r="E418" s="246" t="s">
        <v>44</v>
      </c>
      <c r="F418" s="247" t="s">
        <v>291</v>
      </c>
      <c r="G418" s="245"/>
      <c r="H418" s="248">
        <v>1</v>
      </c>
      <c r="I418" s="249"/>
      <c r="J418" s="245"/>
      <c r="K418" s="245"/>
      <c r="L418" s="250"/>
      <c r="M418" s="251"/>
      <c r="N418" s="252"/>
      <c r="O418" s="252"/>
      <c r="P418" s="252"/>
      <c r="Q418" s="252"/>
      <c r="R418" s="252"/>
      <c r="S418" s="252"/>
      <c r="T418" s="253"/>
      <c r="AT418" s="254" t="s">
        <v>272</v>
      </c>
      <c r="AU418" s="254" t="s">
        <v>91</v>
      </c>
      <c r="AV418" s="16" t="s">
        <v>104</v>
      </c>
      <c r="AW418" s="16" t="s">
        <v>38</v>
      </c>
      <c r="AX418" s="16" t="s">
        <v>89</v>
      </c>
      <c r="AY418" s="254" t="s">
        <v>262</v>
      </c>
    </row>
    <row r="419" spans="1:65" s="2" customFormat="1" ht="21.75" customHeight="1">
      <c r="A419" s="37"/>
      <c r="B419" s="38"/>
      <c r="C419" s="255" t="s">
        <v>1043</v>
      </c>
      <c r="D419" s="255" t="s">
        <v>633</v>
      </c>
      <c r="E419" s="256" t="s">
        <v>8248</v>
      </c>
      <c r="F419" s="257" t="s">
        <v>8249</v>
      </c>
      <c r="G419" s="258" t="s">
        <v>518</v>
      </c>
      <c r="H419" s="259">
        <v>1</v>
      </c>
      <c r="I419" s="260"/>
      <c r="J419" s="261">
        <f>ROUND(I419*H419,2)</f>
        <v>0</v>
      </c>
      <c r="K419" s="257" t="s">
        <v>44</v>
      </c>
      <c r="L419" s="262"/>
      <c r="M419" s="263" t="s">
        <v>44</v>
      </c>
      <c r="N419" s="264" t="s">
        <v>53</v>
      </c>
      <c r="O419" s="67"/>
      <c r="P419" s="204">
        <f>O419*H419</f>
        <v>0</v>
      </c>
      <c r="Q419" s="204">
        <v>0</v>
      </c>
      <c r="R419" s="204">
        <f>Q419*H419</f>
        <v>0</v>
      </c>
      <c r="S419" s="204">
        <v>0</v>
      </c>
      <c r="T419" s="205">
        <f>S419*H419</f>
        <v>0</v>
      </c>
      <c r="U419" s="37"/>
      <c r="V419" s="37"/>
      <c r="W419" s="37"/>
      <c r="X419" s="37"/>
      <c r="Y419" s="37"/>
      <c r="Z419" s="37"/>
      <c r="AA419" s="37"/>
      <c r="AB419" s="37"/>
      <c r="AC419" s="37"/>
      <c r="AD419" s="37"/>
      <c r="AE419" s="37"/>
      <c r="AR419" s="206" t="s">
        <v>619</v>
      </c>
      <c r="AT419" s="206" t="s">
        <v>633</v>
      </c>
      <c r="AU419" s="206" t="s">
        <v>91</v>
      </c>
      <c r="AY419" s="19" t="s">
        <v>262</v>
      </c>
      <c r="BE419" s="207">
        <f>IF(N419="základní",J419,0)</f>
        <v>0</v>
      </c>
      <c r="BF419" s="207">
        <f>IF(N419="snížená",J419,0)</f>
        <v>0</v>
      </c>
      <c r="BG419" s="207">
        <f>IF(N419="zákl. přenesená",J419,0)</f>
        <v>0</v>
      </c>
      <c r="BH419" s="207">
        <f>IF(N419="sníž. přenesená",J419,0)</f>
        <v>0</v>
      </c>
      <c r="BI419" s="207">
        <f>IF(N419="nulová",J419,0)</f>
        <v>0</v>
      </c>
      <c r="BJ419" s="19" t="s">
        <v>89</v>
      </c>
      <c r="BK419" s="207">
        <f>ROUND(I419*H419,2)</f>
        <v>0</v>
      </c>
      <c r="BL419" s="19" t="s">
        <v>442</v>
      </c>
      <c r="BM419" s="206" t="s">
        <v>1584</v>
      </c>
    </row>
    <row r="420" spans="1:65" s="15" customFormat="1" ht="10">
      <c r="B420" s="233"/>
      <c r="C420" s="234"/>
      <c r="D420" s="208" t="s">
        <v>272</v>
      </c>
      <c r="E420" s="235" t="s">
        <v>44</v>
      </c>
      <c r="F420" s="236" t="s">
        <v>8193</v>
      </c>
      <c r="G420" s="234"/>
      <c r="H420" s="237">
        <v>1</v>
      </c>
      <c r="I420" s="238"/>
      <c r="J420" s="234"/>
      <c r="K420" s="234"/>
      <c r="L420" s="239"/>
      <c r="M420" s="240"/>
      <c r="N420" s="241"/>
      <c r="O420" s="241"/>
      <c r="P420" s="241"/>
      <c r="Q420" s="241"/>
      <c r="R420" s="241"/>
      <c r="S420" s="241"/>
      <c r="T420" s="242"/>
      <c r="AT420" s="243" t="s">
        <v>272</v>
      </c>
      <c r="AU420" s="243" t="s">
        <v>91</v>
      </c>
      <c r="AV420" s="15" t="s">
        <v>91</v>
      </c>
      <c r="AW420" s="15" t="s">
        <v>38</v>
      </c>
      <c r="AX420" s="15" t="s">
        <v>82</v>
      </c>
      <c r="AY420" s="243" t="s">
        <v>262</v>
      </c>
    </row>
    <row r="421" spans="1:65" s="16" customFormat="1" ht="10">
      <c r="B421" s="244"/>
      <c r="C421" s="245"/>
      <c r="D421" s="208" t="s">
        <v>272</v>
      </c>
      <c r="E421" s="246" t="s">
        <v>44</v>
      </c>
      <c r="F421" s="247" t="s">
        <v>291</v>
      </c>
      <c r="G421" s="245"/>
      <c r="H421" s="248">
        <v>1</v>
      </c>
      <c r="I421" s="249"/>
      <c r="J421" s="245"/>
      <c r="K421" s="245"/>
      <c r="L421" s="250"/>
      <c r="M421" s="251"/>
      <c r="N421" s="252"/>
      <c r="O421" s="252"/>
      <c r="P421" s="252"/>
      <c r="Q421" s="252"/>
      <c r="R421" s="252"/>
      <c r="S421" s="252"/>
      <c r="T421" s="253"/>
      <c r="AT421" s="254" t="s">
        <v>272</v>
      </c>
      <c r="AU421" s="254" t="s">
        <v>91</v>
      </c>
      <c r="AV421" s="16" t="s">
        <v>104</v>
      </c>
      <c r="AW421" s="16" t="s">
        <v>38</v>
      </c>
      <c r="AX421" s="16" t="s">
        <v>89</v>
      </c>
      <c r="AY421" s="254" t="s">
        <v>262</v>
      </c>
    </row>
    <row r="422" spans="1:65" s="12" customFormat="1" ht="25.9" customHeight="1">
      <c r="B422" s="179"/>
      <c r="C422" s="180"/>
      <c r="D422" s="181" t="s">
        <v>81</v>
      </c>
      <c r="E422" s="182" t="s">
        <v>4786</v>
      </c>
      <c r="F422" s="182" t="s">
        <v>4787</v>
      </c>
      <c r="G422" s="180"/>
      <c r="H422" s="180"/>
      <c r="I422" s="183"/>
      <c r="J422" s="184">
        <f>BK422</f>
        <v>0</v>
      </c>
      <c r="K422" s="180"/>
      <c r="L422" s="185"/>
      <c r="M422" s="186"/>
      <c r="N422" s="187"/>
      <c r="O422" s="187"/>
      <c r="P422" s="188">
        <f>P423</f>
        <v>0</v>
      </c>
      <c r="Q422" s="187"/>
      <c r="R422" s="188">
        <f>R423</f>
        <v>5.5538999999999995E-6</v>
      </c>
      <c r="S422" s="187"/>
      <c r="T422" s="189">
        <f>T423</f>
        <v>0</v>
      </c>
      <c r="AR422" s="190" t="s">
        <v>322</v>
      </c>
      <c r="AT422" s="191" t="s">
        <v>81</v>
      </c>
      <c r="AU422" s="191" t="s">
        <v>82</v>
      </c>
      <c r="AY422" s="190" t="s">
        <v>262</v>
      </c>
      <c r="BK422" s="192">
        <f>BK423</f>
        <v>0</v>
      </c>
    </row>
    <row r="423" spans="1:65" s="12" customFormat="1" ht="22.75" customHeight="1">
      <c r="B423" s="179"/>
      <c r="C423" s="180"/>
      <c r="D423" s="181" t="s">
        <v>81</v>
      </c>
      <c r="E423" s="193" t="s">
        <v>6097</v>
      </c>
      <c r="F423" s="193" t="s">
        <v>6098</v>
      </c>
      <c r="G423" s="180"/>
      <c r="H423" s="180"/>
      <c r="I423" s="183"/>
      <c r="J423" s="194">
        <f>BK423</f>
        <v>0</v>
      </c>
      <c r="K423" s="180"/>
      <c r="L423" s="185"/>
      <c r="M423" s="186"/>
      <c r="N423" s="187"/>
      <c r="O423" s="187"/>
      <c r="P423" s="188">
        <f>SUM(P424:P458)</f>
        <v>0</v>
      </c>
      <c r="Q423" s="187"/>
      <c r="R423" s="188">
        <f>SUM(R424:R458)</f>
        <v>5.5538999999999995E-6</v>
      </c>
      <c r="S423" s="187"/>
      <c r="T423" s="189">
        <f>SUM(T424:T458)</f>
        <v>0</v>
      </c>
      <c r="AR423" s="190" t="s">
        <v>322</v>
      </c>
      <c r="AT423" s="191" t="s">
        <v>81</v>
      </c>
      <c r="AU423" s="191" t="s">
        <v>89</v>
      </c>
      <c r="AY423" s="190" t="s">
        <v>262</v>
      </c>
      <c r="BK423" s="192">
        <f>SUM(BK424:BK458)</f>
        <v>0</v>
      </c>
    </row>
    <row r="424" spans="1:65" s="2" customFormat="1" ht="16.5" customHeight="1">
      <c r="A424" s="37"/>
      <c r="B424" s="38"/>
      <c r="C424" s="195" t="s">
        <v>1047</v>
      </c>
      <c r="D424" s="195" t="s">
        <v>264</v>
      </c>
      <c r="E424" s="196" t="s">
        <v>6758</v>
      </c>
      <c r="F424" s="197" t="s">
        <v>6135</v>
      </c>
      <c r="G424" s="198" t="s">
        <v>3941</v>
      </c>
      <c r="H424" s="199">
        <v>2</v>
      </c>
      <c r="I424" s="200"/>
      <c r="J424" s="201">
        <f>ROUND(I424*H424,2)</f>
        <v>0</v>
      </c>
      <c r="K424" s="197" t="s">
        <v>44</v>
      </c>
      <c r="L424" s="42"/>
      <c r="M424" s="202" t="s">
        <v>44</v>
      </c>
      <c r="N424" s="203" t="s">
        <v>53</v>
      </c>
      <c r="O424" s="67"/>
      <c r="P424" s="204">
        <f>O424*H424</f>
        <v>0</v>
      </c>
      <c r="Q424" s="204">
        <v>0</v>
      </c>
      <c r="R424" s="204">
        <f>Q424*H424</f>
        <v>0</v>
      </c>
      <c r="S424" s="204">
        <v>0</v>
      </c>
      <c r="T424" s="205">
        <f>S424*H424</f>
        <v>0</v>
      </c>
      <c r="U424" s="37"/>
      <c r="V424" s="37"/>
      <c r="W424" s="37"/>
      <c r="X424" s="37"/>
      <c r="Y424" s="37"/>
      <c r="Z424" s="37"/>
      <c r="AA424" s="37"/>
      <c r="AB424" s="37"/>
      <c r="AC424" s="37"/>
      <c r="AD424" s="37"/>
      <c r="AE424" s="37"/>
      <c r="AR424" s="206" t="s">
        <v>104</v>
      </c>
      <c r="AT424" s="206" t="s">
        <v>264</v>
      </c>
      <c r="AU424" s="206" t="s">
        <v>91</v>
      </c>
      <c r="AY424" s="19" t="s">
        <v>262</v>
      </c>
      <c r="BE424" s="207">
        <f>IF(N424="základní",J424,0)</f>
        <v>0</v>
      </c>
      <c r="BF424" s="207">
        <f>IF(N424="snížená",J424,0)</f>
        <v>0</v>
      </c>
      <c r="BG424" s="207">
        <f>IF(N424="zákl. přenesená",J424,0)</f>
        <v>0</v>
      </c>
      <c r="BH424" s="207">
        <f>IF(N424="sníž. přenesená",J424,0)</f>
        <v>0</v>
      </c>
      <c r="BI424" s="207">
        <f>IF(N424="nulová",J424,0)</f>
        <v>0</v>
      </c>
      <c r="BJ424" s="19" t="s">
        <v>89</v>
      </c>
      <c r="BK424" s="207">
        <f>ROUND(I424*H424,2)</f>
        <v>0</v>
      </c>
      <c r="BL424" s="19" t="s">
        <v>104</v>
      </c>
      <c r="BM424" s="206" t="s">
        <v>1612</v>
      </c>
    </row>
    <row r="425" spans="1:65" s="2" customFormat="1" ht="27">
      <c r="A425" s="37"/>
      <c r="B425" s="38"/>
      <c r="C425" s="39"/>
      <c r="D425" s="208" t="s">
        <v>421</v>
      </c>
      <c r="E425" s="39"/>
      <c r="F425" s="209" t="s">
        <v>6759</v>
      </c>
      <c r="G425" s="39"/>
      <c r="H425" s="39"/>
      <c r="I425" s="118"/>
      <c r="J425" s="39"/>
      <c r="K425" s="39"/>
      <c r="L425" s="42"/>
      <c r="M425" s="210"/>
      <c r="N425" s="211"/>
      <c r="O425" s="67"/>
      <c r="P425" s="67"/>
      <c r="Q425" s="67"/>
      <c r="R425" s="67"/>
      <c r="S425" s="67"/>
      <c r="T425" s="68"/>
      <c r="U425" s="37"/>
      <c r="V425" s="37"/>
      <c r="W425" s="37"/>
      <c r="X425" s="37"/>
      <c r="Y425" s="37"/>
      <c r="Z425" s="37"/>
      <c r="AA425" s="37"/>
      <c r="AB425" s="37"/>
      <c r="AC425" s="37"/>
      <c r="AD425" s="37"/>
      <c r="AE425" s="37"/>
      <c r="AT425" s="19" t="s">
        <v>421</v>
      </c>
      <c r="AU425" s="19" t="s">
        <v>91</v>
      </c>
    </row>
    <row r="426" spans="1:65" s="2" customFormat="1" ht="16.5" customHeight="1">
      <c r="A426" s="37"/>
      <c r="B426" s="38"/>
      <c r="C426" s="195" t="s">
        <v>1052</v>
      </c>
      <c r="D426" s="195" t="s">
        <v>264</v>
      </c>
      <c r="E426" s="196" t="s">
        <v>6760</v>
      </c>
      <c r="F426" s="197" t="s">
        <v>6147</v>
      </c>
      <c r="G426" s="198" t="s">
        <v>3941</v>
      </c>
      <c r="H426" s="199">
        <v>2</v>
      </c>
      <c r="I426" s="200"/>
      <c r="J426" s="201">
        <f>ROUND(I426*H426,2)</f>
        <v>0</v>
      </c>
      <c r="K426" s="197" t="s">
        <v>44</v>
      </c>
      <c r="L426" s="42"/>
      <c r="M426" s="202" t="s">
        <v>44</v>
      </c>
      <c r="N426" s="203" t="s">
        <v>53</v>
      </c>
      <c r="O426" s="67"/>
      <c r="P426" s="204">
        <f>O426*H426</f>
        <v>0</v>
      </c>
      <c r="Q426" s="204">
        <v>0</v>
      </c>
      <c r="R426" s="204">
        <f>Q426*H426</f>
        <v>0</v>
      </c>
      <c r="S426" s="204">
        <v>0</v>
      </c>
      <c r="T426" s="205">
        <f>S426*H426</f>
        <v>0</v>
      </c>
      <c r="U426" s="37"/>
      <c r="V426" s="37"/>
      <c r="W426" s="37"/>
      <c r="X426" s="37"/>
      <c r="Y426" s="37"/>
      <c r="Z426" s="37"/>
      <c r="AA426" s="37"/>
      <c r="AB426" s="37"/>
      <c r="AC426" s="37"/>
      <c r="AD426" s="37"/>
      <c r="AE426" s="37"/>
      <c r="AR426" s="206" t="s">
        <v>104</v>
      </c>
      <c r="AT426" s="206" t="s">
        <v>264</v>
      </c>
      <c r="AU426" s="206" t="s">
        <v>91</v>
      </c>
      <c r="AY426" s="19" t="s">
        <v>262</v>
      </c>
      <c r="BE426" s="207">
        <f>IF(N426="základní",J426,0)</f>
        <v>0</v>
      </c>
      <c r="BF426" s="207">
        <f>IF(N426="snížená",J426,0)</f>
        <v>0</v>
      </c>
      <c r="BG426" s="207">
        <f>IF(N426="zákl. přenesená",J426,0)</f>
        <v>0</v>
      </c>
      <c r="BH426" s="207">
        <f>IF(N426="sníž. přenesená",J426,0)</f>
        <v>0</v>
      </c>
      <c r="BI426" s="207">
        <f>IF(N426="nulová",J426,0)</f>
        <v>0</v>
      </c>
      <c r="BJ426" s="19" t="s">
        <v>89</v>
      </c>
      <c r="BK426" s="207">
        <f>ROUND(I426*H426,2)</f>
        <v>0</v>
      </c>
      <c r="BL426" s="19" t="s">
        <v>104</v>
      </c>
      <c r="BM426" s="206" t="s">
        <v>1620</v>
      </c>
    </row>
    <row r="427" spans="1:65" s="2" customFormat="1" ht="45">
      <c r="A427" s="37"/>
      <c r="B427" s="38"/>
      <c r="C427" s="39"/>
      <c r="D427" s="208" t="s">
        <v>421</v>
      </c>
      <c r="E427" s="39"/>
      <c r="F427" s="209" t="s">
        <v>6761</v>
      </c>
      <c r="G427" s="39"/>
      <c r="H427" s="39"/>
      <c r="I427" s="118"/>
      <c r="J427" s="39"/>
      <c r="K427" s="39"/>
      <c r="L427" s="42"/>
      <c r="M427" s="210"/>
      <c r="N427" s="211"/>
      <c r="O427" s="67"/>
      <c r="P427" s="67"/>
      <c r="Q427" s="67"/>
      <c r="R427" s="67"/>
      <c r="S427" s="67"/>
      <c r="T427" s="68"/>
      <c r="U427" s="37"/>
      <c r="V427" s="37"/>
      <c r="W427" s="37"/>
      <c r="X427" s="37"/>
      <c r="Y427" s="37"/>
      <c r="Z427" s="37"/>
      <c r="AA427" s="37"/>
      <c r="AB427" s="37"/>
      <c r="AC427" s="37"/>
      <c r="AD427" s="37"/>
      <c r="AE427" s="37"/>
      <c r="AT427" s="19" t="s">
        <v>421</v>
      </c>
      <c r="AU427" s="19" t="s">
        <v>91</v>
      </c>
    </row>
    <row r="428" spans="1:65" s="2" customFormat="1" ht="16.5" customHeight="1">
      <c r="A428" s="37"/>
      <c r="B428" s="38"/>
      <c r="C428" s="195" t="s">
        <v>1059</v>
      </c>
      <c r="D428" s="195" t="s">
        <v>264</v>
      </c>
      <c r="E428" s="196" t="s">
        <v>6767</v>
      </c>
      <c r="F428" s="197" t="s">
        <v>6768</v>
      </c>
      <c r="G428" s="198" t="s">
        <v>590</v>
      </c>
      <c r="H428" s="199">
        <v>32.67</v>
      </c>
      <c r="I428" s="200"/>
      <c r="J428" s="201">
        <f>ROUND(I428*H428,2)</f>
        <v>0</v>
      </c>
      <c r="K428" s="197" t="s">
        <v>268</v>
      </c>
      <c r="L428" s="42"/>
      <c r="M428" s="202" t="s">
        <v>44</v>
      </c>
      <c r="N428" s="203" t="s">
        <v>53</v>
      </c>
      <c r="O428" s="67"/>
      <c r="P428" s="204">
        <f>O428*H428</f>
        <v>0</v>
      </c>
      <c r="Q428" s="204">
        <v>1.6999999999999999E-7</v>
      </c>
      <c r="R428" s="204">
        <f>Q428*H428</f>
        <v>5.5538999999999995E-6</v>
      </c>
      <c r="S428" s="204">
        <v>0</v>
      </c>
      <c r="T428" s="205">
        <f>S428*H428</f>
        <v>0</v>
      </c>
      <c r="U428" s="37"/>
      <c r="V428" s="37"/>
      <c r="W428" s="37"/>
      <c r="X428" s="37"/>
      <c r="Y428" s="37"/>
      <c r="Z428" s="37"/>
      <c r="AA428" s="37"/>
      <c r="AB428" s="37"/>
      <c r="AC428" s="37"/>
      <c r="AD428" s="37"/>
      <c r="AE428" s="37"/>
      <c r="AR428" s="206" t="s">
        <v>104</v>
      </c>
      <c r="AT428" s="206" t="s">
        <v>264</v>
      </c>
      <c r="AU428" s="206" t="s">
        <v>91</v>
      </c>
      <c r="AY428" s="19" t="s">
        <v>262</v>
      </c>
      <c r="BE428" s="207">
        <f>IF(N428="základní",J428,0)</f>
        <v>0</v>
      </c>
      <c r="BF428" s="207">
        <f>IF(N428="snížená",J428,0)</f>
        <v>0</v>
      </c>
      <c r="BG428" s="207">
        <f>IF(N428="zákl. přenesená",J428,0)</f>
        <v>0</v>
      </c>
      <c r="BH428" s="207">
        <f>IF(N428="sníž. přenesená",J428,0)</f>
        <v>0</v>
      </c>
      <c r="BI428" s="207">
        <f>IF(N428="nulová",J428,0)</f>
        <v>0</v>
      </c>
      <c r="BJ428" s="19" t="s">
        <v>89</v>
      </c>
      <c r="BK428" s="207">
        <f>ROUND(I428*H428,2)</f>
        <v>0</v>
      </c>
      <c r="BL428" s="19" t="s">
        <v>104</v>
      </c>
      <c r="BM428" s="206" t="s">
        <v>1633</v>
      </c>
    </row>
    <row r="429" spans="1:65" s="2" customFormat="1" ht="27">
      <c r="A429" s="37"/>
      <c r="B429" s="38"/>
      <c r="C429" s="39"/>
      <c r="D429" s="208" t="s">
        <v>270</v>
      </c>
      <c r="E429" s="39"/>
      <c r="F429" s="209" t="s">
        <v>6769</v>
      </c>
      <c r="G429" s="39"/>
      <c r="H429" s="39"/>
      <c r="I429" s="118"/>
      <c r="J429" s="39"/>
      <c r="K429" s="39"/>
      <c r="L429" s="42"/>
      <c r="M429" s="210"/>
      <c r="N429" s="211"/>
      <c r="O429" s="67"/>
      <c r="P429" s="67"/>
      <c r="Q429" s="67"/>
      <c r="R429" s="67"/>
      <c r="S429" s="67"/>
      <c r="T429" s="68"/>
      <c r="U429" s="37"/>
      <c r="V429" s="37"/>
      <c r="W429" s="37"/>
      <c r="X429" s="37"/>
      <c r="Y429" s="37"/>
      <c r="Z429" s="37"/>
      <c r="AA429" s="37"/>
      <c r="AB429" s="37"/>
      <c r="AC429" s="37"/>
      <c r="AD429" s="37"/>
      <c r="AE429" s="37"/>
      <c r="AT429" s="19" t="s">
        <v>270</v>
      </c>
      <c r="AU429" s="19" t="s">
        <v>91</v>
      </c>
    </row>
    <row r="430" spans="1:65" s="15" customFormat="1" ht="10">
      <c r="B430" s="233"/>
      <c r="C430" s="234"/>
      <c r="D430" s="208" t="s">
        <v>272</v>
      </c>
      <c r="E430" s="235" t="s">
        <v>44</v>
      </c>
      <c r="F430" s="236" t="s">
        <v>8189</v>
      </c>
      <c r="G430" s="234"/>
      <c r="H430" s="237">
        <v>32.67</v>
      </c>
      <c r="I430" s="238"/>
      <c r="J430" s="234"/>
      <c r="K430" s="234"/>
      <c r="L430" s="239"/>
      <c r="M430" s="240"/>
      <c r="N430" s="241"/>
      <c r="O430" s="241"/>
      <c r="P430" s="241"/>
      <c r="Q430" s="241"/>
      <c r="R430" s="241"/>
      <c r="S430" s="241"/>
      <c r="T430" s="242"/>
      <c r="AT430" s="243" t="s">
        <v>272</v>
      </c>
      <c r="AU430" s="243" t="s">
        <v>91</v>
      </c>
      <c r="AV430" s="15" t="s">
        <v>91</v>
      </c>
      <c r="AW430" s="15" t="s">
        <v>38</v>
      </c>
      <c r="AX430" s="15" t="s">
        <v>82</v>
      </c>
      <c r="AY430" s="243" t="s">
        <v>262</v>
      </c>
    </row>
    <row r="431" spans="1:65" s="16" customFormat="1" ht="10">
      <c r="B431" s="244"/>
      <c r="C431" s="245"/>
      <c r="D431" s="208" t="s">
        <v>272</v>
      </c>
      <c r="E431" s="246" t="s">
        <v>44</v>
      </c>
      <c r="F431" s="247" t="s">
        <v>291</v>
      </c>
      <c r="G431" s="245"/>
      <c r="H431" s="248">
        <v>32.67</v>
      </c>
      <c r="I431" s="249"/>
      <c r="J431" s="245"/>
      <c r="K431" s="245"/>
      <c r="L431" s="250"/>
      <c r="M431" s="251"/>
      <c r="N431" s="252"/>
      <c r="O431" s="252"/>
      <c r="P431" s="252"/>
      <c r="Q431" s="252"/>
      <c r="R431" s="252"/>
      <c r="S431" s="252"/>
      <c r="T431" s="253"/>
      <c r="AT431" s="254" t="s">
        <v>272</v>
      </c>
      <c r="AU431" s="254" t="s">
        <v>91</v>
      </c>
      <c r="AV431" s="16" t="s">
        <v>104</v>
      </c>
      <c r="AW431" s="16" t="s">
        <v>38</v>
      </c>
      <c r="AX431" s="16" t="s">
        <v>89</v>
      </c>
      <c r="AY431" s="254" t="s">
        <v>262</v>
      </c>
    </row>
    <row r="432" spans="1:65" s="2" customFormat="1" ht="16.5" customHeight="1">
      <c r="A432" s="37"/>
      <c r="B432" s="38"/>
      <c r="C432" s="195" t="s">
        <v>1064</v>
      </c>
      <c r="D432" s="195" t="s">
        <v>264</v>
      </c>
      <c r="E432" s="196" t="s">
        <v>6770</v>
      </c>
      <c r="F432" s="197" t="s">
        <v>6771</v>
      </c>
      <c r="G432" s="198" t="s">
        <v>590</v>
      </c>
      <c r="H432" s="199">
        <v>32.67</v>
      </c>
      <c r="I432" s="200"/>
      <c r="J432" s="201">
        <f>ROUND(I432*H432,2)</f>
        <v>0</v>
      </c>
      <c r="K432" s="197" t="s">
        <v>268</v>
      </c>
      <c r="L432" s="42"/>
      <c r="M432" s="202" t="s">
        <v>44</v>
      </c>
      <c r="N432" s="203" t="s">
        <v>53</v>
      </c>
      <c r="O432" s="67"/>
      <c r="P432" s="204">
        <f>O432*H432</f>
        <v>0</v>
      </c>
      <c r="Q432" s="204">
        <v>0</v>
      </c>
      <c r="R432" s="204">
        <f>Q432*H432</f>
        <v>0</v>
      </c>
      <c r="S432" s="204">
        <v>0</v>
      </c>
      <c r="T432" s="205">
        <f>S432*H432</f>
        <v>0</v>
      </c>
      <c r="U432" s="37"/>
      <c r="V432" s="37"/>
      <c r="W432" s="37"/>
      <c r="X432" s="37"/>
      <c r="Y432" s="37"/>
      <c r="Z432" s="37"/>
      <c r="AA432" s="37"/>
      <c r="AB432" s="37"/>
      <c r="AC432" s="37"/>
      <c r="AD432" s="37"/>
      <c r="AE432" s="37"/>
      <c r="AR432" s="206" t="s">
        <v>104</v>
      </c>
      <c r="AT432" s="206" t="s">
        <v>264</v>
      </c>
      <c r="AU432" s="206" t="s">
        <v>91</v>
      </c>
      <c r="AY432" s="19" t="s">
        <v>262</v>
      </c>
      <c r="BE432" s="207">
        <f>IF(N432="základní",J432,0)</f>
        <v>0</v>
      </c>
      <c r="BF432" s="207">
        <f>IF(N432="snížená",J432,0)</f>
        <v>0</v>
      </c>
      <c r="BG432" s="207">
        <f>IF(N432="zákl. přenesená",J432,0)</f>
        <v>0</v>
      </c>
      <c r="BH432" s="207">
        <f>IF(N432="sníž. přenesená",J432,0)</f>
        <v>0</v>
      </c>
      <c r="BI432" s="207">
        <f>IF(N432="nulová",J432,0)</f>
        <v>0</v>
      </c>
      <c r="BJ432" s="19" t="s">
        <v>89</v>
      </c>
      <c r="BK432" s="207">
        <f>ROUND(I432*H432,2)</f>
        <v>0</v>
      </c>
      <c r="BL432" s="19" t="s">
        <v>104</v>
      </c>
      <c r="BM432" s="206" t="s">
        <v>1644</v>
      </c>
    </row>
    <row r="433" spans="1:65" s="2" customFormat="1" ht="81">
      <c r="A433" s="37"/>
      <c r="B433" s="38"/>
      <c r="C433" s="39"/>
      <c r="D433" s="208" t="s">
        <v>270</v>
      </c>
      <c r="E433" s="39"/>
      <c r="F433" s="209" t="s">
        <v>6772</v>
      </c>
      <c r="G433" s="39"/>
      <c r="H433" s="39"/>
      <c r="I433" s="118"/>
      <c r="J433" s="39"/>
      <c r="K433" s="39"/>
      <c r="L433" s="42"/>
      <c r="M433" s="210"/>
      <c r="N433" s="211"/>
      <c r="O433" s="67"/>
      <c r="P433" s="67"/>
      <c r="Q433" s="67"/>
      <c r="R433" s="67"/>
      <c r="S433" s="67"/>
      <c r="T433" s="68"/>
      <c r="U433" s="37"/>
      <c r="V433" s="37"/>
      <c r="W433" s="37"/>
      <c r="X433" s="37"/>
      <c r="Y433" s="37"/>
      <c r="Z433" s="37"/>
      <c r="AA433" s="37"/>
      <c r="AB433" s="37"/>
      <c r="AC433" s="37"/>
      <c r="AD433" s="37"/>
      <c r="AE433" s="37"/>
      <c r="AT433" s="19" t="s">
        <v>270</v>
      </c>
      <c r="AU433" s="19" t="s">
        <v>91</v>
      </c>
    </row>
    <row r="434" spans="1:65" s="15" customFormat="1" ht="10">
      <c r="B434" s="233"/>
      <c r="C434" s="234"/>
      <c r="D434" s="208" t="s">
        <v>272</v>
      </c>
      <c r="E434" s="235" t="s">
        <v>44</v>
      </c>
      <c r="F434" s="236" t="s">
        <v>8189</v>
      </c>
      <c r="G434" s="234"/>
      <c r="H434" s="237">
        <v>32.67</v>
      </c>
      <c r="I434" s="238"/>
      <c r="J434" s="234"/>
      <c r="K434" s="234"/>
      <c r="L434" s="239"/>
      <c r="M434" s="240"/>
      <c r="N434" s="241"/>
      <c r="O434" s="241"/>
      <c r="P434" s="241"/>
      <c r="Q434" s="241"/>
      <c r="R434" s="241"/>
      <c r="S434" s="241"/>
      <c r="T434" s="242"/>
      <c r="AT434" s="243" t="s">
        <v>272</v>
      </c>
      <c r="AU434" s="243" t="s">
        <v>91</v>
      </c>
      <c r="AV434" s="15" t="s">
        <v>91</v>
      </c>
      <c r="AW434" s="15" t="s">
        <v>38</v>
      </c>
      <c r="AX434" s="15" t="s">
        <v>82</v>
      </c>
      <c r="AY434" s="243" t="s">
        <v>262</v>
      </c>
    </row>
    <row r="435" spans="1:65" s="16" customFormat="1" ht="10">
      <c r="B435" s="244"/>
      <c r="C435" s="245"/>
      <c r="D435" s="208" t="s">
        <v>272</v>
      </c>
      <c r="E435" s="246" t="s">
        <v>44</v>
      </c>
      <c r="F435" s="247" t="s">
        <v>291</v>
      </c>
      <c r="G435" s="245"/>
      <c r="H435" s="248">
        <v>32.67</v>
      </c>
      <c r="I435" s="249"/>
      <c r="J435" s="245"/>
      <c r="K435" s="245"/>
      <c r="L435" s="250"/>
      <c r="M435" s="251"/>
      <c r="N435" s="252"/>
      <c r="O435" s="252"/>
      <c r="P435" s="252"/>
      <c r="Q435" s="252"/>
      <c r="R435" s="252"/>
      <c r="S435" s="252"/>
      <c r="T435" s="253"/>
      <c r="AT435" s="254" t="s">
        <v>272</v>
      </c>
      <c r="AU435" s="254" t="s">
        <v>91</v>
      </c>
      <c r="AV435" s="16" t="s">
        <v>104</v>
      </c>
      <c r="AW435" s="16" t="s">
        <v>38</v>
      </c>
      <c r="AX435" s="16" t="s">
        <v>89</v>
      </c>
      <c r="AY435" s="254" t="s">
        <v>262</v>
      </c>
    </row>
    <row r="436" spans="1:65" s="2" customFormat="1" ht="16.5" customHeight="1">
      <c r="A436" s="37"/>
      <c r="B436" s="38"/>
      <c r="C436" s="195" t="s">
        <v>1071</v>
      </c>
      <c r="D436" s="195" t="s">
        <v>264</v>
      </c>
      <c r="E436" s="196" t="s">
        <v>6773</v>
      </c>
      <c r="F436" s="197" t="s">
        <v>6774</v>
      </c>
      <c r="G436" s="198" t="s">
        <v>590</v>
      </c>
      <c r="H436" s="199">
        <v>32.67</v>
      </c>
      <c r="I436" s="200"/>
      <c r="J436" s="201">
        <f>ROUND(I436*H436,2)</f>
        <v>0</v>
      </c>
      <c r="K436" s="197" t="s">
        <v>44</v>
      </c>
      <c r="L436" s="42"/>
      <c r="M436" s="202" t="s">
        <v>44</v>
      </c>
      <c r="N436" s="203" t="s">
        <v>53</v>
      </c>
      <c r="O436" s="67"/>
      <c r="P436" s="204">
        <f>O436*H436</f>
        <v>0</v>
      </c>
      <c r="Q436" s="204">
        <v>0</v>
      </c>
      <c r="R436" s="204">
        <f>Q436*H436</f>
        <v>0</v>
      </c>
      <c r="S436" s="204">
        <v>0</v>
      </c>
      <c r="T436" s="205">
        <f>S436*H436</f>
        <v>0</v>
      </c>
      <c r="U436" s="37"/>
      <c r="V436" s="37"/>
      <c r="W436" s="37"/>
      <c r="X436" s="37"/>
      <c r="Y436" s="37"/>
      <c r="Z436" s="37"/>
      <c r="AA436" s="37"/>
      <c r="AB436" s="37"/>
      <c r="AC436" s="37"/>
      <c r="AD436" s="37"/>
      <c r="AE436" s="37"/>
      <c r="AR436" s="206" t="s">
        <v>104</v>
      </c>
      <c r="AT436" s="206" t="s">
        <v>264</v>
      </c>
      <c r="AU436" s="206" t="s">
        <v>91</v>
      </c>
      <c r="AY436" s="19" t="s">
        <v>262</v>
      </c>
      <c r="BE436" s="207">
        <f>IF(N436="základní",J436,0)</f>
        <v>0</v>
      </c>
      <c r="BF436" s="207">
        <f>IF(N436="snížená",J436,0)</f>
        <v>0</v>
      </c>
      <c r="BG436" s="207">
        <f>IF(N436="zákl. přenesená",J436,0)</f>
        <v>0</v>
      </c>
      <c r="BH436" s="207">
        <f>IF(N436="sníž. přenesená",J436,0)</f>
        <v>0</v>
      </c>
      <c r="BI436" s="207">
        <f>IF(N436="nulová",J436,0)</f>
        <v>0</v>
      </c>
      <c r="BJ436" s="19" t="s">
        <v>89</v>
      </c>
      <c r="BK436" s="207">
        <f>ROUND(I436*H436,2)</f>
        <v>0</v>
      </c>
      <c r="BL436" s="19" t="s">
        <v>104</v>
      </c>
      <c r="BM436" s="206" t="s">
        <v>1659</v>
      </c>
    </row>
    <row r="437" spans="1:65" s="2" customFormat="1" ht="18">
      <c r="A437" s="37"/>
      <c r="B437" s="38"/>
      <c r="C437" s="39"/>
      <c r="D437" s="208" t="s">
        <v>421</v>
      </c>
      <c r="E437" s="39"/>
      <c r="F437" s="209" t="s">
        <v>6775</v>
      </c>
      <c r="G437" s="39"/>
      <c r="H437" s="39"/>
      <c r="I437" s="118"/>
      <c r="J437" s="39"/>
      <c r="K437" s="39"/>
      <c r="L437" s="42"/>
      <c r="M437" s="210"/>
      <c r="N437" s="211"/>
      <c r="O437" s="67"/>
      <c r="P437" s="67"/>
      <c r="Q437" s="67"/>
      <c r="R437" s="67"/>
      <c r="S437" s="67"/>
      <c r="T437" s="68"/>
      <c r="U437" s="37"/>
      <c r="V437" s="37"/>
      <c r="W437" s="37"/>
      <c r="X437" s="37"/>
      <c r="Y437" s="37"/>
      <c r="Z437" s="37"/>
      <c r="AA437" s="37"/>
      <c r="AB437" s="37"/>
      <c r="AC437" s="37"/>
      <c r="AD437" s="37"/>
      <c r="AE437" s="37"/>
      <c r="AT437" s="19" t="s">
        <v>421</v>
      </c>
      <c r="AU437" s="19" t="s">
        <v>91</v>
      </c>
    </row>
    <row r="438" spans="1:65" s="15" customFormat="1" ht="10">
      <c r="B438" s="233"/>
      <c r="C438" s="234"/>
      <c r="D438" s="208" t="s">
        <v>272</v>
      </c>
      <c r="E438" s="235" t="s">
        <v>44</v>
      </c>
      <c r="F438" s="236" t="s">
        <v>8189</v>
      </c>
      <c r="G438" s="234"/>
      <c r="H438" s="237">
        <v>32.67</v>
      </c>
      <c r="I438" s="238"/>
      <c r="J438" s="234"/>
      <c r="K438" s="234"/>
      <c r="L438" s="239"/>
      <c r="M438" s="240"/>
      <c r="N438" s="241"/>
      <c r="O438" s="241"/>
      <c r="P438" s="241"/>
      <c r="Q438" s="241"/>
      <c r="R438" s="241"/>
      <c r="S438" s="241"/>
      <c r="T438" s="242"/>
      <c r="AT438" s="243" t="s">
        <v>272</v>
      </c>
      <c r="AU438" s="243" t="s">
        <v>91</v>
      </c>
      <c r="AV438" s="15" t="s">
        <v>91</v>
      </c>
      <c r="AW438" s="15" t="s">
        <v>38</v>
      </c>
      <c r="AX438" s="15" t="s">
        <v>82</v>
      </c>
      <c r="AY438" s="243" t="s">
        <v>262</v>
      </c>
    </row>
    <row r="439" spans="1:65" s="16" customFormat="1" ht="10">
      <c r="B439" s="244"/>
      <c r="C439" s="245"/>
      <c r="D439" s="208" t="s">
        <v>272</v>
      </c>
      <c r="E439" s="246" t="s">
        <v>44</v>
      </c>
      <c r="F439" s="247" t="s">
        <v>291</v>
      </c>
      <c r="G439" s="245"/>
      <c r="H439" s="248">
        <v>32.67</v>
      </c>
      <c r="I439" s="249"/>
      <c r="J439" s="245"/>
      <c r="K439" s="245"/>
      <c r="L439" s="250"/>
      <c r="M439" s="251"/>
      <c r="N439" s="252"/>
      <c r="O439" s="252"/>
      <c r="P439" s="252"/>
      <c r="Q439" s="252"/>
      <c r="R439" s="252"/>
      <c r="S439" s="252"/>
      <c r="T439" s="253"/>
      <c r="AT439" s="254" t="s">
        <v>272</v>
      </c>
      <c r="AU439" s="254" t="s">
        <v>91</v>
      </c>
      <c r="AV439" s="16" t="s">
        <v>104</v>
      </c>
      <c r="AW439" s="16" t="s">
        <v>38</v>
      </c>
      <c r="AX439" s="16" t="s">
        <v>89</v>
      </c>
      <c r="AY439" s="254" t="s">
        <v>262</v>
      </c>
    </row>
    <row r="440" spans="1:65" s="2" customFormat="1" ht="16.5" customHeight="1">
      <c r="A440" s="37"/>
      <c r="B440" s="38"/>
      <c r="C440" s="195" t="s">
        <v>1077</v>
      </c>
      <c r="D440" s="195" t="s">
        <v>264</v>
      </c>
      <c r="E440" s="196" t="s">
        <v>8097</v>
      </c>
      <c r="F440" s="197" t="s">
        <v>8098</v>
      </c>
      <c r="G440" s="198" t="s">
        <v>518</v>
      </c>
      <c r="H440" s="199">
        <v>1</v>
      </c>
      <c r="I440" s="200"/>
      <c r="J440" s="201">
        <f>ROUND(I440*H440,2)</f>
        <v>0</v>
      </c>
      <c r="K440" s="197" t="s">
        <v>44</v>
      </c>
      <c r="L440" s="42"/>
      <c r="M440" s="202" t="s">
        <v>44</v>
      </c>
      <c r="N440" s="203" t="s">
        <v>53</v>
      </c>
      <c r="O440" s="67"/>
      <c r="P440" s="204">
        <f>O440*H440</f>
        <v>0</v>
      </c>
      <c r="Q440" s="204">
        <v>0</v>
      </c>
      <c r="R440" s="204">
        <f>Q440*H440</f>
        <v>0</v>
      </c>
      <c r="S440" s="204">
        <v>0</v>
      </c>
      <c r="T440" s="205">
        <f>S440*H440</f>
        <v>0</v>
      </c>
      <c r="U440" s="37"/>
      <c r="V440" s="37"/>
      <c r="W440" s="37"/>
      <c r="X440" s="37"/>
      <c r="Y440" s="37"/>
      <c r="Z440" s="37"/>
      <c r="AA440" s="37"/>
      <c r="AB440" s="37"/>
      <c r="AC440" s="37"/>
      <c r="AD440" s="37"/>
      <c r="AE440" s="37"/>
      <c r="AR440" s="206" t="s">
        <v>104</v>
      </c>
      <c r="AT440" s="206" t="s">
        <v>264</v>
      </c>
      <c r="AU440" s="206" t="s">
        <v>91</v>
      </c>
      <c r="AY440" s="19" t="s">
        <v>262</v>
      </c>
      <c r="BE440" s="207">
        <f>IF(N440="základní",J440,0)</f>
        <v>0</v>
      </c>
      <c r="BF440" s="207">
        <f>IF(N440="snížená",J440,0)</f>
        <v>0</v>
      </c>
      <c r="BG440" s="207">
        <f>IF(N440="zákl. přenesená",J440,0)</f>
        <v>0</v>
      </c>
      <c r="BH440" s="207">
        <f>IF(N440="sníž. přenesená",J440,0)</f>
        <v>0</v>
      </c>
      <c r="BI440" s="207">
        <f>IF(N440="nulová",J440,0)</f>
        <v>0</v>
      </c>
      <c r="BJ440" s="19" t="s">
        <v>89</v>
      </c>
      <c r="BK440" s="207">
        <f>ROUND(I440*H440,2)</f>
        <v>0</v>
      </c>
      <c r="BL440" s="19" t="s">
        <v>104</v>
      </c>
      <c r="BM440" s="206" t="s">
        <v>1673</v>
      </c>
    </row>
    <row r="441" spans="1:65" s="2" customFormat="1" ht="18">
      <c r="A441" s="37"/>
      <c r="B441" s="38"/>
      <c r="C441" s="39"/>
      <c r="D441" s="208" t="s">
        <v>421</v>
      </c>
      <c r="E441" s="39"/>
      <c r="F441" s="209" t="s">
        <v>8099</v>
      </c>
      <c r="G441" s="39"/>
      <c r="H441" s="39"/>
      <c r="I441" s="118"/>
      <c r="J441" s="39"/>
      <c r="K441" s="39"/>
      <c r="L441" s="42"/>
      <c r="M441" s="210"/>
      <c r="N441" s="211"/>
      <c r="O441" s="67"/>
      <c r="P441" s="67"/>
      <c r="Q441" s="67"/>
      <c r="R441" s="67"/>
      <c r="S441" s="67"/>
      <c r="T441" s="68"/>
      <c r="U441" s="37"/>
      <c r="V441" s="37"/>
      <c r="W441" s="37"/>
      <c r="X441" s="37"/>
      <c r="Y441" s="37"/>
      <c r="Z441" s="37"/>
      <c r="AA441" s="37"/>
      <c r="AB441" s="37"/>
      <c r="AC441" s="37"/>
      <c r="AD441" s="37"/>
      <c r="AE441" s="37"/>
      <c r="AT441" s="19" t="s">
        <v>421</v>
      </c>
      <c r="AU441" s="19" t="s">
        <v>91</v>
      </c>
    </row>
    <row r="442" spans="1:65" s="2" customFormat="1" ht="21.75" customHeight="1">
      <c r="A442" s="37"/>
      <c r="B442" s="38"/>
      <c r="C442" s="195" t="s">
        <v>1081</v>
      </c>
      <c r="D442" s="195" t="s">
        <v>264</v>
      </c>
      <c r="E442" s="196" t="s">
        <v>8100</v>
      </c>
      <c r="F442" s="197" t="s">
        <v>8101</v>
      </c>
      <c r="G442" s="198" t="s">
        <v>518</v>
      </c>
      <c r="H442" s="199">
        <v>1</v>
      </c>
      <c r="I442" s="200"/>
      <c r="J442" s="201">
        <f>ROUND(I442*H442,2)</f>
        <v>0</v>
      </c>
      <c r="K442" s="197" t="s">
        <v>44</v>
      </c>
      <c r="L442" s="42"/>
      <c r="M442" s="202" t="s">
        <v>44</v>
      </c>
      <c r="N442" s="203" t="s">
        <v>53</v>
      </c>
      <c r="O442" s="67"/>
      <c r="P442" s="204">
        <f>O442*H442</f>
        <v>0</v>
      </c>
      <c r="Q442" s="204">
        <v>0</v>
      </c>
      <c r="R442" s="204">
        <f>Q442*H442</f>
        <v>0</v>
      </c>
      <c r="S442" s="204">
        <v>0</v>
      </c>
      <c r="T442" s="205">
        <f>S442*H442</f>
        <v>0</v>
      </c>
      <c r="U442" s="37"/>
      <c r="V442" s="37"/>
      <c r="W442" s="37"/>
      <c r="X442" s="37"/>
      <c r="Y442" s="37"/>
      <c r="Z442" s="37"/>
      <c r="AA442" s="37"/>
      <c r="AB442" s="37"/>
      <c r="AC442" s="37"/>
      <c r="AD442" s="37"/>
      <c r="AE442" s="37"/>
      <c r="AR442" s="206" t="s">
        <v>104</v>
      </c>
      <c r="AT442" s="206" t="s">
        <v>264</v>
      </c>
      <c r="AU442" s="206" t="s">
        <v>91</v>
      </c>
      <c r="AY442" s="19" t="s">
        <v>262</v>
      </c>
      <c r="BE442" s="207">
        <f>IF(N442="základní",J442,0)</f>
        <v>0</v>
      </c>
      <c r="BF442" s="207">
        <f>IF(N442="snížená",J442,0)</f>
        <v>0</v>
      </c>
      <c r="BG442" s="207">
        <f>IF(N442="zákl. přenesená",J442,0)</f>
        <v>0</v>
      </c>
      <c r="BH442" s="207">
        <f>IF(N442="sníž. přenesená",J442,0)</f>
        <v>0</v>
      </c>
      <c r="BI442" s="207">
        <f>IF(N442="nulová",J442,0)</f>
        <v>0</v>
      </c>
      <c r="BJ442" s="19" t="s">
        <v>89</v>
      </c>
      <c r="BK442" s="207">
        <f>ROUND(I442*H442,2)</f>
        <v>0</v>
      </c>
      <c r="BL442" s="19" t="s">
        <v>104</v>
      </c>
      <c r="BM442" s="206" t="s">
        <v>1687</v>
      </c>
    </row>
    <row r="443" spans="1:65" s="2" customFormat="1" ht="18">
      <c r="A443" s="37"/>
      <c r="B443" s="38"/>
      <c r="C443" s="39"/>
      <c r="D443" s="208" t="s">
        <v>421</v>
      </c>
      <c r="E443" s="39"/>
      <c r="F443" s="209" t="s">
        <v>8102</v>
      </c>
      <c r="G443" s="39"/>
      <c r="H443" s="39"/>
      <c r="I443" s="118"/>
      <c r="J443" s="39"/>
      <c r="K443" s="39"/>
      <c r="L443" s="42"/>
      <c r="M443" s="210"/>
      <c r="N443" s="211"/>
      <c r="O443" s="67"/>
      <c r="P443" s="67"/>
      <c r="Q443" s="67"/>
      <c r="R443" s="67"/>
      <c r="S443" s="67"/>
      <c r="T443" s="68"/>
      <c r="U443" s="37"/>
      <c r="V443" s="37"/>
      <c r="W443" s="37"/>
      <c r="X443" s="37"/>
      <c r="Y443" s="37"/>
      <c r="Z443" s="37"/>
      <c r="AA443" s="37"/>
      <c r="AB443" s="37"/>
      <c r="AC443" s="37"/>
      <c r="AD443" s="37"/>
      <c r="AE443" s="37"/>
      <c r="AT443" s="19" t="s">
        <v>421</v>
      </c>
      <c r="AU443" s="19" t="s">
        <v>91</v>
      </c>
    </row>
    <row r="444" spans="1:65" s="2" customFormat="1" ht="16.5" customHeight="1">
      <c r="A444" s="37"/>
      <c r="B444" s="38"/>
      <c r="C444" s="195" t="s">
        <v>452</v>
      </c>
      <c r="D444" s="195" t="s">
        <v>264</v>
      </c>
      <c r="E444" s="196" t="s">
        <v>6778</v>
      </c>
      <c r="F444" s="197" t="s">
        <v>6779</v>
      </c>
      <c r="G444" s="198" t="s">
        <v>518</v>
      </c>
      <c r="H444" s="199">
        <v>1</v>
      </c>
      <c r="I444" s="200"/>
      <c r="J444" s="201">
        <f>ROUND(I444*H444,2)</f>
        <v>0</v>
      </c>
      <c r="K444" s="197" t="s">
        <v>44</v>
      </c>
      <c r="L444" s="42"/>
      <c r="M444" s="202" t="s">
        <v>44</v>
      </c>
      <c r="N444" s="203" t="s">
        <v>53</v>
      </c>
      <c r="O444" s="67"/>
      <c r="P444" s="204">
        <f>O444*H444</f>
        <v>0</v>
      </c>
      <c r="Q444" s="204">
        <v>0</v>
      </c>
      <c r="R444" s="204">
        <f>Q444*H444</f>
        <v>0</v>
      </c>
      <c r="S444" s="204">
        <v>0</v>
      </c>
      <c r="T444" s="205">
        <f>S444*H444</f>
        <v>0</v>
      </c>
      <c r="U444" s="37"/>
      <c r="V444" s="37"/>
      <c r="W444" s="37"/>
      <c r="X444" s="37"/>
      <c r="Y444" s="37"/>
      <c r="Z444" s="37"/>
      <c r="AA444" s="37"/>
      <c r="AB444" s="37"/>
      <c r="AC444" s="37"/>
      <c r="AD444" s="37"/>
      <c r="AE444" s="37"/>
      <c r="AR444" s="206" t="s">
        <v>104</v>
      </c>
      <c r="AT444" s="206" t="s">
        <v>264</v>
      </c>
      <c r="AU444" s="206" t="s">
        <v>91</v>
      </c>
      <c r="AY444" s="19" t="s">
        <v>262</v>
      </c>
      <c r="BE444" s="207">
        <f>IF(N444="základní",J444,0)</f>
        <v>0</v>
      </c>
      <c r="BF444" s="207">
        <f>IF(N444="snížená",J444,0)</f>
        <v>0</v>
      </c>
      <c r="BG444" s="207">
        <f>IF(N444="zákl. přenesená",J444,0)</f>
        <v>0</v>
      </c>
      <c r="BH444" s="207">
        <f>IF(N444="sníž. přenesená",J444,0)</f>
        <v>0</v>
      </c>
      <c r="BI444" s="207">
        <f>IF(N444="nulová",J444,0)</f>
        <v>0</v>
      </c>
      <c r="BJ444" s="19" t="s">
        <v>89</v>
      </c>
      <c r="BK444" s="207">
        <f>ROUND(I444*H444,2)</f>
        <v>0</v>
      </c>
      <c r="BL444" s="19" t="s">
        <v>104</v>
      </c>
      <c r="BM444" s="206" t="s">
        <v>1698</v>
      </c>
    </row>
    <row r="445" spans="1:65" s="2" customFormat="1" ht="16.5" customHeight="1">
      <c r="A445" s="37"/>
      <c r="B445" s="38"/>
      <c r="C445" s="195" t="s">
        <v>1089</v>
      </c>
      <c r="D445" s="195" t="s">
        <v>264</v>
      </c>
      <c r="E445" s="196" t="s">
        <v>6783</v>
      </c>
      <c r="F445" s="197" t="s">
        <v>6112</v>
      </c>
      <c r="G445" s="198" t="s">
        <v>518</v>
      </c>
      <c r="H445" s="199">
        <v>1</v>
      </c>
      <c r="I445" s="200"/>
      <c r="J445" s="201">
        <f>ROUND(I445*H445,2)</f>
        <v>0</v>
      </c>
      <c r="K445" s="197" t="s">
        <v>44</v>
      </c>
      <c r="L445" s="42"/>
      <c r="M445" s="202" t="s">
        <v>44</v>
      </c>
      <c r="N445" s="203" t="s">
        <v>53</v>
      </c>
      <c r="O445" s="67"/>
      <c r="P445" s="204">
        <f>O445*H445</f>
        <v>0</v>
      </c>
      <c r="Q445" s="204">
        <v>0</v>
      </c>
      <c r="R445" s="204">
        <f>Q445*H445</f>
        <v>0</v>
      </c>
      <c r="S445" s="204">
        <v>0</v>
      </c>
      <c r="T445" s="205">
        <f>S445*H445</f>
        <v>0</v>
      </c>
      <c r="U445" s="37"/>
      <c r="V445" s="37"/>
      <c r="W445" s="37"/>
      <c r="X445" s="37"/>
      <c r="Y445" s="37"/>
      <c r="Z445" s="37"/>
      <c r="AA445" s="37"/>
      <c r="AB445" s="37"/>
      <c r="AC445" s="37"/>
      <c r="AD445" s="37"/>
      <c r="AE445" s="37"/>
      <c r="AR445" s="206" t="s">
        <v>104</v>
      </c>
      <c r="AT445" s="206" t="s">
        <v>264</v>
      </c>
      <c r="AU445" s="206" t="s">
        <v>91</v>
      </c>
      <c r="AY445" s="19" t="s">
        <v>262</v>
      </c>
      <c r="BE445" s="207">
        <f>IF(N445="základní",J445,0)</f>
        <v>0</v>
      </c>
      <c r="BF445" s="207">
        <f>IF(N445="snížená",J445,0)</f>
        <v>0</v>
      </c>
      <c r="BG445" s="207">
        <f>IF(N445="zákl. přenesená",J445,0)</f>
        <v>0</v>
      </c>
      <c r="BH445" s="207">
        <f>IF(N445="sníž. přenesená",J445,0)</f>
        <v>0</v>
      </c>
      <c r="BI445" s="207">
        <f>IF(N445="nulová",J445,0)</f>
        <v>0</v>
      </c>
      <c r="BJ445" s="19" t="s">
        <v>89</v>
      </c>
      <c r="BK445" s="207">
        <f>ROUND(I445*H445,2)</f>
        <v>0</v>
      </c>
      <c r="BL445" s="19" t="s">
        <v>104</v>
      </c>
      <c r="BM445" s="206" t="s">
        <v>1731</v>
      </c>
    </row>
    <row r="446" spans="1:65" s="2" customFormat="1" ht="90">
      <c r="A446" s="37"/>
      <c r="B446" s="38"/>
      <c r="C446" s="39"/>
      <c r="D446" s="208" t="s">
        <v>421</v>
      </c>
      <c r="E446" s="39"/>
      <c r="F446" s="209" t="s">
        <v>6784</v>
      </c>
      <c r="G446" s="39"/>
      <c r="H446" s="39"/>
      <c r="I446" s="118"/>
      <c r="J446" s="39"/>
      <c r="K446" s="39"/>
      <c r="L446" s="42"/>
      <c r="M446" s="210"/>
      <c r="N446" s="211"/>
      <c r="O446" s="67"/>
      <c r="P446" s="67"/>
      <c r="Q446" s="67"/>
      <c r="R446" s="67"/>
      <c r="S446" s="67"/>
      <c r="T446" s="68"/>
      <c r="U446" s="37"/>
      <c r="V446" s="37"/>
      <c r="W446" s="37"/>
      <c r="X446" s="37"/>
      <c r="Y446" s="37"/>
      <c r="Z446" s="37"/>
      <c r="AA446" s="37"/>
      <c r="AB446" s="37"/>
      <c r="AC446" s="37"/>
      <c r="AD446" s="37"/>
      <c r="AE446" s="37"/>
      <c r="AT446" s="19" t="s">
        <v>421</v>
      </c>
      <c r="AU446" s="19" t="s">
        <v>91</v>
      </c>
    </row>
    <row r="447" spans="1:65" s="2" customFormat="1" ht="16.5" customHeight="1">
      <c r="A447" s="37"/>
      <c r="B447" s="38"/>
      <c r="C447" s="195" t="s">
        <v>1097</v>
      </c>
      <c r="D447" s="195" t="s">
        <v>264</v>
      </c>
      <c r="E447" s="196" t="s">
        <v>6785</v>
      </c>
      <c r="F447" s="197" t="s">
        <v>5757</v>
      </c>
      <c r="G447" s="198" t="s">
        <v>518</v>
      </c>
      <c r="H447" s="199">
        <v>1</v>
      </c>
      <c r="I447" s="200"/>
      <c r="J447" s="201">
        <f>ROUND(I447*H447,2)</f>
        <v>0</v>
      </c>
      <c r="K447" s="197" t="s">
        <v>44</v>
      </c>
      <c r="L447" s="42"/>
      <c r="M447" s="202" t="s">
        <v>44</v>
      </c>
      <c r="N447" s="203" t="s">
        <v>53</v>
      </c>
      <c r="O447" s="67"/>
      <c r="P447" s="204">
        <f>O447*H447</f>
        <v>0</v>
      </c>
      <c r="Q447" s="204">
        <v>0</v>
      </c>
      <c r="R447" s="204">
        <f>Q447*H447</f>
        <v>0</v>
      </c>
      <c r="S447" s="204">
        <v>0</v>
      </c>
      <c r="T447" s="205">
        <f>S447*H447</f>
        <v>0</v>
      </c>
      <c r="U447" s="37"/>
      <c r="V447" s="37"/>
      <c r="W447" s="37"/>
      <c r="X447" s="37"/>
      <c r="Y447" s="37"/>
      <c r="Z447" s="37"/>
      <c r="AA447" s="37"/>
      <c r="AB447" s="37"/>
      <c r="AC447" s="37"/>
      <c r="AD447" s="37"/>
      <c r="AE447" s="37"/>
      <c r="AR447" s="206" t="s">
        <v>104</v>
      </c>
      <c r="AT447" s="206" t="s">
        <v>264</v>
      </c>
      <c r="AU447" s="206" t="s">
        <v>91</v>
      </c>
      <c r="AY447" s="19" t="s">
        <v>262</v>
      </c>
      <c r="BE447" s="207">
        <f>IF(N447="základní",J447,0)</f>
        <v>0</v>
      </c>
      <c r="BF447" s="207">
        <f>IF(N447="snížená",J447,0)</f>
        <v>0</v>
      </c>
      <c r="BG447" s="207">
        <f>IF(N447="zákl. přenesená",J447,0)</f>
        <v>0</v>
      </c>
      <c r="BH447" s="207">
        <f>IF(N447="sníž. přenesená",J447,0)</f>
        <v>0</v>
      </c>
      <c r="BI447" s="207">
        <f>IF(N447="nulová",J447,0)</f>
        <v>0</v>
      </c>
      <c r="BJ447" s="19" t="s">
        <v>89</v>
      </c>
      <c r="BK447" s="207">
        <f>ROUND(I447*H447,2)</f>
        <v>0</v>
      </c>
      <c r="BL447" s="19" t="s">
        <v>104</v>
      </c>
      <c r="BM447" s="206" t="s">
        <v>1747</v>
      </c>
    </row>
    <row r="448" spans="1:65" s="2" customFormat="1" ht="81">
      <c r="A448" s="37"/>
      <c r="B448" s="38"/>
      <c r="C448" s="39"/>
      <c r="D448" s="208" t="s">
        <v>421</v>
      </c>
      <c r="E448" s="39"/>
      <c r="F448" s="209" t="s">
        <v>6786</v>
      </c>
      <c r="G448" s="39"/>
      <c r="H448" s="39"/>
      <c r="I448" s="118"/>
      <c r="J448" s="39"/>
      <c r="K448" s="39"/>
      <c r="L448" s="42"/>
      <c r="M448" s="210"/>
      <c r="N448" s="211"/>
      <c r="O448" s="67"/>
      <c r="P448" s="67"/>
      <c r="Q448" s="67"/>
      <c r="R448" s="67"/>
      <c r="S448" s="67"/>
      <c r="T448" s="68"/>
      <c r="U448" s="37"/>
      <c r="V448" s="37"/>
      <c r="W448" s="37"/>
      <c r="X448" s="37"/>
      <c r="Y448" s="37"/>
      <c r="Z448" s="37"/>
      <c r="AA448" s="37"/>
      <c r="AB448" s="37"/>
      <c r="AC448" s="37"/>
      <c r="AD448" s="37"/>
      <c r="AE448" s="37"/>
      <c r="AT448" s="19" t="s">
        <v>421</v>
      </c>
      <c r="AU448" s="19" t="s">
        <v>91</v>
      </c>
    </row>
    <row r="449" spans="1:65" s="2" customFormat="1" ht="21.75" customHeight="1">
      <c r="A449" s="37"/>
      <c r="B449" s="38"/>
      <c r="C449" s="195" t="s">
        <v>1102</v>
      </c>
      <c r="D449" s="195" t="s">
        <v>264</v>
      </c>
      <c r="E449" s="196" t="s">
        <v>6787</v>
      </c>
      <c r="F449" s="197" t="s">
        <v>6788</v>
      </c>
      <c r="G449" s="198" t="s">
        <v>518</v>
      </c>
      <c r="H449" s="199">
        <v>1</v>
      </c>
      <c r="I449" s="200"/>
      <c r="J449" s="201">
        <f>ROUND(I449*H449,2)</f>
        <v>0</v>
      </c>
      <c r="K449" s="197" t="s">
        <v>44</v>
      </c>
      <c r="L449" s="42"/>
      <c r="M449" s="202" t="s">
        <v>44</v>
      </c>
      <c r="N449" s="203" t="s">
        <v>53</v>
      </c>
      <c r="O449" s="67"/>
      <c r="P449" s="204">
        <f>O449*H449</f>
        <v>0</v>
      </c>
      <c r="Q449" s="204">
        <v>0</v>
      </c>
      <c r="R449" s="204">
        <f>Q449*H449</f>
        <v>0</v>
      </c>
      <c r="S449" s="204">
        <v>0</v>
      </c>
      <c r="T449" s="205">
        <f>S449*H449</f>
        <v>0</v>
      </c>
      <c r="U449" s="37"/>
      <c r="V449" s="37"/>
      <c r="W449" s="37"/>
      <c r="X449" s="37"/>
      <c r="Y449" s="37"/>
      <c r="Z449" s="37"/>
      <c r="AA449" s="37"/>
      <c r="AB449" s="37"/>
      <c r="AC449" s="37"/>
      <c r="AD449" s="37"/>
      <c r="AE449" s="37"/>
      <c r="AR449" s="206" t="s">
        <v>104</v>
      </c>
      <c r="AT449" s="206" t="s">
        <v>264</v>
      </c>
      <c r="AU449" s="206" t="s">
        <v>91</v>
      </c>
      <c r="AY449" s="19" t="s">
        <v>262</v>
      </c>
      <c r="BE449" s="207">
        <f>IF(N449="základní",J449,0)</f>
        <v>0</v>
      </c>
      <c r="BF449" s="207">
        <f>IF(N449="snížená",J449,0)</f>
        <v>0</v>
      </c>
      <c r="BG449" s="207">
        <f>IF(N449="zákl. přenesená",J449,0)</f>
        <v>0</v>
      </c>
      <c r="BH449" s="207">
        <f>IF(N449="sníž. přenesená",J449,0)</f>
        <v>0</v>
      </c>
      <c r="BI449" s="207">
        <f>IF(N449="nulová",J449,0)</f>
        <v>0</v>
      </c>
      <c r="BJ449" s="19" t="s">
        <v>89</v>
      </c>
      <c r="BK449" s="207">
        <f>ROUND(I449*H449,2)</f>
        <v>0</v>
      </c>
      <c r="BL449" s="19" t="s">
        <v>104</v>
      </c>
      <c r="BM449" s="206" t="s">
        <v>1757</v>
      </c>
    </row>
    <row r="450" spans="1:65" s="2" customFormat="1" ht="16.5" customHeight="1">
      <c r="A450" s="37"/>
      <c r="B450" s="38"/>
      <c r="C450" s="195" t="s">
        <v>1106</v>
      </c>
      <c r="D450" s="195" t="s">
        <v>264</v>
      </c>
      <c r="E450" s="196" t="s">
        <v>6789</v>
      </c>
      <c r="F450" s="197" t="s">
        <v>6790</v>
      </c>
      <c r="G450" s="198" t="s">
        <v>518</v>
      </c>
      <c r="H450" s="199">
        <v>1</v>
      </c>
      <c r="I450" s="200"/>
      <c r="J450" s="201">
        <f>ROUND(I450*H450,2)</f>
        <v>0</v>
      </c>
      <c r="K450" s="197" t="s">
        <v>44</v>
      </c>
      <c r="L450" s="42"/>
      <c r="M450" s="202" t="s">
        <v>44</v>
      </c>
      <c r="N450" s="203" t="s">
        <v>53</v>
      </c>
      <c r="O450" s="67"/>
      <c r="P450" s="204">
        <f>O450*H450</f>
        <v>0</v>
      </c>
      <c r="Q450" s="204">
        <v>0</v>
      </c>
      <c r="R450" s="204">
        <f>Q450*H450</f>
        <v>0</v>
      </c>
      <c r="S450" s="204">
        <v>0</v>
      </c>
      <c r="T450" s="205">
        <f>S450*H450</f>
        <v>0</v>
      </c>
      <c r="U450" s="37"/>
      <c r="V450" s="37"/>
      <c r="W450" s="37"/>
      <c r="X450" s="37"/>
      <c r="Y450" s="37"/>
      <c r="Z450" s="37"/>
      <c r="AA450" s="37"/>
      <c r="AB450" s="37"/>
      <c r="AC450" s="37"/>
      <c r="AD450" s="37"/>
      <c r="AE450" s="37"/>
      <c r="AR450" s="206" t="s">
        <v>104</v>
      </c>
      <c r="AT450" s="206" t="s">
        <v>264</v>
      </c>
      <c r="AU450" s="206" t="s">
        <v>91</v>
      </c>
      <c r="AY450" s="19" t="s">
        <v>262</v>
      </c>
      <c r="BE450" s="207">
        <f>IF(N450="základní",J450,0)</f>
        <v>0</v>
      </c>
      <c r="BF450" s="207">
        <f>IF(N450="snížená",J450,0)</f>
        <v>0</v>
      </c>
      <c r="BG450" s="207">
        <f>IF(N450="zákl. přenesená",J450,0)</f>
        <v>0</v>
      </c>
      <c r="BH450" s="207">
        <f>IF(N450="sníž. přenesená",J450,0)</f>
        <v>0</v>
      </c>
      <c r="BI450" s="207">
        <f>IF(N450="nulová",J450,0)</f>
        <v>0</v>
      </c>
      <c r="BJ450" s="19" t="s">
        <v>89</v>
      </c>
      <c r="BK450" s="207">
        <f>ROUND(I450*H450,2)</f>
        <v>0</v>
      </c>
      <c r="BL450" s="19" t="s">
        <v>104</v>
      </c>
      <c r="BM450" s="206" t="s">
        <v>1766</v>
      </c>
    </row>
    <row r="451" spans="1:65" s="2" customFormat="1" ht="90">
      <c r="A451" s="37"/>
      <c r="B451" s="38"/>
      <c r="C451" s="39"/>
      <c r="D451" s="208" t="s">
        <v>421</v>
      </c>
      <c r="E451" s="39"/>
      <c r="F451" s="209" t="s">
        <v>6791</v>
      </c>
      <c r="G451" s="39"/>
      <c r="H451" s="39"/>
      <c r="I451" s="118"/>
      <c r="J451" s="39"/>
      <c r="K451" s="39"/>
      <c r="L451" s="42"/>
      <c r="M451" s="210"/>
      <c r="N451" s="211"/>
      <c r="O451" s="67"/>
      <c r="P451" s="67"/>
      <c r="Q451" s="67"/>
      <c r="R451" s="67"/>
      <c r="S451" s="67"/>
      <c r="T451" s="68"/>
      <c r="U451" s="37"/>
      <c r="V451" s="37"/>
      <c r="W451" s="37"/>
      <c r="X451" s="37"/>
      <c r="Y451" s="37"/>
      <c r="Z451" s="37"/>
      <c r="AA451" s="37"/>
      <c r="AB451" s="37"/>
      <c r="AC451" s="37"/>
      <c r="AD451" s="37"/>
      <c r="AE451" s="37"/>
      <c r="AT451" s="19" t="s">
        <v>421</v>
      </c>
      <c r="AU451" s="19" t="s">
        <v>91</v>
      </c>
    </row>
    <row r="452" spans="1:65" s="2" customFormat="1" ht="21.75" customHeight="1">
      <c r="A452" s="37"/>
      <c r="B452" s="38"/>
      <c r="C452" s="195" t="s">
        <v>1113</v>
      </c>
      <c r="D452" s="195" t="s">
        <v>264</v>
      </c>
      <c r="E452" s="196" t="s">
        <v>6792</v>
      </c>
      <c r="F452" s="197" t="s">
        <v>6793</v>
      </c>
      <c r="G452" s="198" t="s">
        <v>518</v>
      </c>
      <c r="H452" s="199">
        <v>1</v>
      </c>
      <c r="I452" s="200"/>
      <c r="J452" s="201">
        <f>ROUND(I452*H452,2)</f>
        <v>0</v>
      </c>
      <c r="K452" s="197" t="s">
        <v>44</v>
      </c>
      <c r="L452" s="42"/>
      <c r="M452" s="202" t="s">
        <v>44</v>
      </c>
      <c r="N452" s="203" t="s">
        <v>53</v>
      </c>
      <c r="O452" s="67"/>
      <c r="P452" s="204">
        <f>O452*H452</f>
        <v>0</v>
      </c>
      <c r="Q452" s="204">
        <v>0</v>
      </c>
      <c r="R452" s="204">
        <f>Q452*H452</f>
        <v>0</v>
      </c>
      <c r="S452" s="204">
        <v>0</v>
      </c>
      <c r="T452" s="205">
        <f>S452*H452</f>
        <v>0</v>
      </c>
      <c r="U452" s="37"/>
      <c r="V452" s="37"/>
      <c r="W452" s="37"/>
      <c r="X452" s="37"/>
      <c r="Y452" s="37"/>
      <c r="Z452" s="37"/>
      <c r="AA452" s="37"/>
      <c r="AB452" s="37"/>
      <c r="AC452" s="37"/>
      <c r="AD452" s="37"/>
      <c r="AE452" s="37"/>
      <c r="AR452" s="206" t="s">
        <v>104</v>
      </c>
      <c r="AT452" s="206" t="s">
        <v>264</v>
      </c>
      <c r="AU452" s="206" t="s">
        <v>91</v>
      </c>
      <c r="AY452" s="19" t="s">
        <v>262</v>
      </c>
      <c r="BE452" s="207">
        <f>IF(N452="základní",J452,0)</f>
        <v>0</v>
      </c>
      <c r="BF452" s="207">
        <f>IF(N452="snížená",J452,0)</f>
        <v>0</v>
      </c>
      <c r="BG452" s="207">
        <f>IF(N452="zákl. přenesená",J452,0)</f>
        <v>0</v>
      </c>
      <c r="BH452" s="207">
        <f>IF(N452="sníž. přenesená",J452,0)</f>
        <v>0</v>
      </c>
      <c r="BI452" s="207">
        <f>IF(N452="nulová",J452,0)</f>
        <v>0</v>
      </c>
      <c r="BJ452" s="19" t="s">
        <v>89</v>
      </c>
      <c r="BK452" s="207">
        <f>ROUND(I452*H452,2)</f>
        <v>0</v>
      </c>
      <c r="BL452" s="19" t="s">
        <v>104</v>
      </c>
      <c r="BM452" s="206" t="s">
        <v>1774</v>
      </c>
    </row>
    <row r="453" spans="1:65" s="2" customFormat="1" ht="90">
      <c r="A453" s="37"/>
      <c r="B453" s="38"/>
      <c r="C453" s="39"/>
      <c r="D453" s="208" t="s">
        <v>421</v>
      </c>
      <c r="E453" s="39"/>
      <c r="F453" s="209" t="s">
        <v>6791</v>
      </c>
      <c r="G453" s="39"/>
      <c r="H453" s="39"/>
      <c r="I453" s="118"/>
      <c r="J453" s="39"/>
      <c r="K453" s="39"/>
      <c r="L453" s="42"/>
      <c r="M453" s="210"/>
      <c r="N453" s="211"/>
      <c r="O453" s="67"/>
      <c r="P453" s="67"/>
      <c r="Q453" s="67"/>
      <c r="R453" s="67"/>
      <c r="S453" s="67"/>
      <c r="T453" s="68"/>
      <c r="U453" s="37"/>
      <c r="V453" s="37"/>
      <c r="W453" s="37"/>
      <c r="X453" s="37"/>
      <c r="Y453" s="37"/>
      <c r="Z453" s="37"/>
      <c r="AA453" s="37"/>
      <c r="AB453" s="37"/>
      <c r="AC453" s="37"/>
      <c r="AD453" s="37"/>
      <c r="AE453" s="37"/>
      <c r="AT453" s="19" t="s">
        <v>421</v>
      </c>
      <c r="AU453" s="19" t="s">
        <v>91</v>
      </c>
    </row>
    <row r="454" spans="1:65" s="2" customFormat="1" ht="16.5" customHeight="1">
      <c r="A454" s="37"/>
      <c r="B454" s="38"/>
      <c r="C454" s="195" t="s">
        <v>1118</v>
      </c>
      <c r="D454" s="195" t="s">
        <v>264</v>
      </c>
      <c r="E454" s="196" t="s">
        <v>6794</v>
      </c>
      <c r="F454" s="197" t="s">
        <v>6153</v>
      </c>
      <c r="G454" s="198" t="s">
        <v>518</v>
      </c>
      <c r="H454" s="199">
        <v>1</v>
      </c>
      <c r="I454" s="200"/>
      <c r="J454" s="201">
        <f>ROUND(I454*H454,2)</f>
        <v>0</v>
      </c>
      <c r="K454" s="197" t="s">
        <v>44</v>
      </c>
      <c r="L454" s="42"/>
      <c r="M454" s="202" t="s">
        <v>44</v>
      </c>
      <c r="N454" s="203" t="s">
        <v>53</v>
      </c>
      <c r="O454" s="67"/>
      <c r="P454" s="204">
        <f>O454*H454</f>
        <v>0</v>
      </c>
      <c r="Q454" s="204">
        <v>0</v>
      </c>
      <c r="R454" s="204">
        <f>Q454*H454</f>
        <v>0</v>
      </c>
      <c r="S454" s="204">
        <v>0</v>
      </c>
      <c r="T454" s="205">
        <f>S454*H454</f>
        <v>0</v>
      </c>
      <c r="U454" s="37"/>
      <c r="V454" s="37"/>
      <c r="W454" s="37"/>
      <c r="X454" s="37"/>
      <c r="Y454" s="37"/>
      <c r="Z454" s="37"/>
      <c r="AA454" s="37"/>
      <c r="AB454" s="37"/>
      <c r="AC454" s="37"/>
      <c r="AD454" s="37"/>
      <c r="AE454" s="37"/>
      <c r="AR454" s="206" t="s">
        <v>104</v>
      </c>
      <c r="AT454" s="206" t="s">
        <v>264</v>
      </c>
      <c r="AU454" s="206" t="s">
        <v>91</v>
      </c>
      <c r="AY454" s="19" t="s">
        <v>262</v>
      </c>
      <c r="BE454" s="207">
        <f>IF(N454="základní",J454,0)</f>
        <v>0</v>
      </c>
      <c r="BF454" s="207">
        <f>IF(N454="snížená",J454,0)</f>
        <v>0</v>
      </c>
      <c r="BG454" s="207">
        <f>IF(N454="zákl. přenesená",J454,0)</f>
        <v>0</v>
      </c>
      <c r="BH454" s="207">
        <f>IF(N454="sníž. přenesená",J454,0)</f>
        <v>0</v>
      </c>
      <c r="BI454" s="207">
        <f>IF(N454="nulová",J454,0)</f>
        <v>0</v>
      </c>
      <c r="BJ454" s="19" t="s">
        <v>89</v>
      </c>
      <c r="BK454" s="207">
        <f>ROUND(I454*H454,2)</f>
        <v>0</v>
      </c>
      <c r="BL454" s="19" t="s">
        <v>104</v>
      </c>
      <c r="BM454" s="206" t="s">
        <v>1786</v>
      </c>
    </row>
    <row r="455" spans="1:65" s="2" customFormat="1" ht="27">
      <c r="A455" s="37"/>
      <c r="B455" s="38"/>
      <c r="C455" s="39"/>
      <c r="D455" s="208" t="s">
        <v>421</v>
      </c>
      <c r="E455" s="39"/>
      <c r="F455" s="209" t="s">
        <v>6154</v>
      </c>
      <c r="G455" s="39"/>
      <c r="H455" s="39"/>
      <c r="I455" s="118"/>
      <c r="J455" s="39"/>
      <c r="K455" s="39"/>
      <c r="L455" s="42"/>
      <c r="M455" s="210"/>
      <c r="N455" s="211"/>
      <c r="O455" s="67"/>
      <c r="P455" s="67"/>
      <c r="Q455" s="67"/>
      <c r="R455" s="67"/>
      <c r="S455" s="67"/>
      <c r="T455" s="68"/>
      <c r="U455" s="37"/>
      <c r="V455" s="37"/>
      <c r="W455" s="37"/>
      <c r="X455" s="37"/>
      <c r="Y455" s="37"/>
      <c r="Z455" s="37"/>
      <c r="AA455" s="37"/>
      <c r="AB455" s="37"/>
      <c r="AC455" s="37"/>
      <c r="AD455" s="37"/>
      <c r="AE455" s="37"/>
      <c r="AT455" s="19" t="s">
        <v>421</v>
      </c>
      <c r="AU455" s="19" t="s">
        <v>91</v>
      </c>
    </row>
    <row r="456" spans="1:65" s="2" customFormat="1" ht="16.5" customHeight="1">
      <c r="A456" s="37"/>
      <c r="B456" s="38"/>
      <c r="C456" s="195" t="s">
        <v>1139</v>
      </c>
      <c r="D456" s="195" t="s">
        <v>264</v>
      </c>
      <c r="E456" s="196" t="s">
        <v>6795</v>
      </c>
      <c r="F456" s="197" t="s">
        <v>6796</v>
      </c>
      <c r="G456" s="198" t="s">
        <v>518</v>
      </c>
      <c r="H456" s="199">
        <v>1</v>
      </c>
      <c r="I456" s="200"/>
      <c r="J456" s="201">
        <f>ROUND(I456*H456,2)</f>
        <v>0</v>
      </c>
      <c r="K456" s="197" t="s">
        <v>44</v>
      </c>
      <c r="L456" s="42"/>
      <c r="M456" s="202" t="s">
        <v>44</v>
      </c>
      <c r="N456" s="203" t="s">
        <v>53</v>
      </c>
      <c r="O456" s="67"/>
      <c r="P456" s="204">
        <f>O456*H456</f>
        <v>0</v>
      </c>
      <c r="Q456" s="204">
        <v>0</v>
      </c>
      <c r="R456" s="204">
        <f>Q456*H456</f>
        <v>0</v>
      </c>
      <c r="S456" s="204">
        <v>0</v>
      </c>
      <c r="T456" s="205">
        <f>S456*H456</f>
        <v>0</v>
      </c>
      <c r="U456" s="37"/>
      <c r="V456" s="37"/>
      <c r="W456" s="37"/>
      <c r="X456" s="37"/>
      <c r="Y456" s="37"/>
      <c r="Z456" s="37"/>
      <c r="AA456" s="37"/>
      <c r="AB456" s="37"/>
      <c r="AC456" s="37"/>
      <c r="AD456" s="37"/>
      <c r="AE456" s="37"/>
      <c r="AR456" s="206" t="s">
        <v>104</v>
      </c>
      <c r="AT456" s="206" t="s">
        <v>264</v>
      </c>
      <c r="AU456" s="206" t="s">
        <v>91</v>
      </c>
      <c r="AY456" s="19" t="s">
        <v>262</v>
      </c>
      <c r="BE456" s="207">
        <f>IF(N456="základní",J456,0)</f>
        <v>0</v>
      </c>
      <c r="BF456" s="207">
        <f>IF(N456="snížená",J456,0)</f>
        <v>0</v>
      </c>
      <c r="BG456" s="207">
        <f>IF(N456="zákl. přenesená",J456,0)</f>
        <v>0</v>
      </c>
      <c r="BH456" s="207">
        <f>IF(N456="sníž. přenesená",J456,0)</f>
        <v>0</v>
      </c>
      <c r="BI456" s="207">
        <f>IF(N456="nulová",J456,0)</f>
        <v>0</v>
      </c>
      <c r="BJ456" s="19" t="s">
        <v>89</v>
      </c>
      <c r="BK456" s="207">
        <f>ROUND(I456*H456,2)</f>
        <v>0</v>
      </c>
      <c r="BL456" s="19" t="s">
        <v>104</v>
      </c>
      <c r="BM456" s="206" t="s">
        <v>1796</v>
      </c>
    </row>
    <row r="457" spans="1:65" s="2" customFormat="1" ht="72">
      <c r="A457" s="37"/>
      <c r="B457" s="38"/>
      <c r="C457" s="39"/>
      <c r="D457" s="208" t="s">
        <v>421</v>
      </c>
      <c r="E457" s="39"/>
      <c r="F457" s="209" t="s">
        <v>6797</v>
      </c>
      <c r="G457" s="39"/>
      <c r="H457" s="39"/>
      <c r="I457" s="118"/>
      <c r="J457" s="39"/>
      <c r="K457" s="39"/>
      <c r="L457" s="42"/>
      <c r="M457" s="210"/>
      <c r="N457" s="211"/>
      <c r="O457" s="67"/>
      <c r="P457" s="67"/>
      <c r="Q457" s="67"/>
      <c r="R457" s="67"/>
      <c r="S457" s="67"/>
      <c r="T457" s="68"/>
      <c r="U457" s="37"/>
      <c r="V457" s="37"/>
      <c r="W457" s="37"/>
      <c r="X457" s="37"/>
      <c r="Y457" s="37"/>
      <c r="Z457" s="37"/>
      <c r="AA457" s="37"/>
      <c r="AB457" s="37"/>
      <c r="AC457" s="37"/>
      <c r="AD457" s="37"/>
      <c r="AE457" s="37"/>
      <c r="AT457" s="19" t="s">
        <v>421</v>
      </c>
      <c r="AU457" s="19" t="s">
        <v>91</v>
      </c>
    </row>
    <row r="458" spans="1:65" s="2" customFormat="1" ht="16.5" customHeight="1">
      <c r="A458" s="37"/>
      <c r="B458" s="38"/>
      <c r="C458" s="195" t="s">
        <v>1142</v>
      </c>
      <c r="D458" s="195" t="s">
        <v>264</v>
      </c>
      <c r="E458" s="196" t="s">
        <v>6798</v>
      </c>
      <c r="F458" s="197" t="s">
        <v>5766</v>
      </c>
      <c r="G458" s="198" t="s">
        <v>518</v>
      </c>
      <c r="H458" s="199">
        <v>1</v>
      </c>
      <c r="I458" s="200"/>
      <c r="J458" s="201">
        <f>ROUND(I458*H458,2)</f>
        <v>0</v>
      </c>
      <c r="K458" s="197" t="s">
        <v>268</v>
      </c>
      <c r="L458" s="42"/>
      <c r="M458" s="275" t="s">
        <v>44</v>
      </c>
      <c r="N458" s="276" t="s">
        <v>53</v>
      </c>
      <c r="O458" s="273"/>
      <c r="P458" s="277">
        <f>O458*H458</f>
        <v>0</v>
      </c>
      <c r="Q458" s="277">
        <v>0</v>
      </c>
      <c r="R458" s="277">
        <f>Q458*H458</f>
        <v>0</v>
      </c>
      <c r="S458" s="277">
        <v>0</v>
      </c>
      <c r="T458" s="278">
        <f>S458*H458</f>
        <v>0</v>
      </c>
      <c r="U458" s="37"/>
      <c r="V458" s="37"/>
      <c r="W458" s="37"/>
      <c r="X458" s="37"/>
      <c r="Y458" s="37"/>
      <c r="Z458" s="37"/>
      <c r="AA458" s="37"/>
      <c r="AB458" s="37"/>
      <c r="AC458" s="37"/>
      <c r="AD458" s="37"/>
      <c r="AE458" s="37"/>
      <c r="AR458" s="206" t="s">
        <v>104</v>
      </c>
      <c r="AT458" s="206" t="s">
        <v>264</v>
      </c>
      <c r="AU458" s="206" t="s">
        <v>91</v>
      </c>
      <c r="AY458" s="19" t="s">
        <v>262</v>
      </c>
      <c r="BE458" s="207">
        <f>IF(N458="základní",J458,0)</f>
        <v>0</v>
      </c>
      <c r="BF458" s="207">
        <f>IF(N458="snížená",J458,0)</f>
        <v>0</v>
      </c>
      <c r="BG458" s="207">
        <f>IF(N458="zákl. přenesená",J458,0)</f>
        <v>0</v>
      </c>
      <c r="BH458" s="207">
        <f>IF(N458="sníž. přenesená",J458,0)</f>
        <v>0</v>
      </c>
      <c r="BI458" s="207">
        <f>IF(N458="nulová",J458,0)</f>
        <v>0</v>
      </c>
      <c r="BJ458" s="19" t="s">
        <v>89</v>
      </c>
      <c r="BK458" s="207">
        <f>ROUND(I458*H458,2)</f>
        <v>0</v>
      </c>
      <c r="BL458" s="19" t="s">
        <v>104</v>
      </c>
      <c r="BM458" s="206" t="s">
        <v>1809</v>
      </c>
    </row>
    <row r="459" spans="1:65" s="2" customFormat="1" ht="7" customHeight="1">
      <c r="A459" s="37"/>
      <c r="B459" s="50"/>
      <c r="C459" s="51"/>
      <c r="D459" s="51"/>
      <c r="E459" s="51"/>
      <c r="F459" s="51"/>
      <c r="G459" s="51"/>
      <c r="H459" s="51"/>
      <c r="I459" s="145"/>
      <c r="J459" s="51"/>
      <c r="K459" s="51"/>
      <c r="L459" s="42"/>
      <c r="M459" s="37"/>
      <c r="O459" s="37"/>
      <c r="P459" s="37"/>
      <c r="Q459" s="37"/>
      <c r="R459" s="37"/>
      <c r="S459" s="37"/>
      <c r="T459" s="37"/>
      <c r="U459" s="37"/>
      <c r="V459" s="37"/>
      <c r="W459" s="37"/>
      <c r="X459" s="37"/>
      <c r="Y459" s="37"/>
      <c r="Z459" s="37"/>
      <c r="AA459" s="37"/>
      <c r="AB459" s="37"/>
      <c r="AC459" s="37"/>
      <c r="AD459" s="37"/>
      <c r="AE459" s="37"/>
    </row>
  </sheetData>
  <sheetProtection algorithmName="SHA-512" hashValue="VSI+Jxdh/lKtYdW5wp2250HJl56RNKrg4KKyPDT9n9bml+dJbC2tX6tZadRFyyw4sq/ujaFPKhpnymNfXgQp+A==" saltValue="Oa9tX4SOVMWd9hN2ZNrXQeG0Hq70W/kZj6FTt7TVzIMX6r9HVqQvxdPGItNK1zA8YFFUZmiZl//nwRbVjlIXyw==" spinCount="100000" sheet="1" objects="1" scenarios="1" formatColumns="0" formatRows="0" autoFilter="0"/>
  <autoFilter ref="C89:K458"/>
  <mergeCells count="9">
    <mergeCell ref="E50:H50"/>
    <mergeCell ref="E80:H80"/>
    <mergeCell ref="E82:H82"/>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25.xml><?xml version="1.0" encoding="utf-8"?>
<worksheet xmlns="http://schemas.openxmlformats.org/spreadsheetml/2006/main" xmlns:r="http://schemas.openxmlformats.org/officeDocument/2006/relationships">
  <sheetPr>
    <pageSetUpPr fitToPage="1"/>
  </sheetPr>
  <dimension ref="A2:BM194"/>
  <sheetViews>
    <sheetView showGridLines="0" workbookViewId="0"/>
  </sheetViews>
  <sheetFormatPr defaultRowHeight="14.5"/>
  <cols>
    <col min="1" max="1" width="8.33203125" style="1" customWidth="1"/>
    <col min="2" max="2" width="1.6640625" style="1" customWidth="1"/>
    <col min="3" max="3" width="4.109375" style="1" customWidth="1"/>
    <col min="4" max="4" width="4.33203125" style="1" customWidth="1"/>
    <col min="5" max="5" width="17.109375" style="1" customWidth="1"/>
    <col min="6" max="6" width="100.77734375" style="1" customWidth="1"/>
    <col min="7" max="7" width="7" style="1" customWidth="1"/>
    <col min="8" max="8" width="11.44140625" style="1" customWidth="1"/>
    <col min="9" max="9" width="20.109375" style="111" customWidth="1"/>
    <col min="10" max="11" width="20.109375" style="1" customWidth="1"/>
    <col min="12" max="12" width="9.33203125" style="1" customWidth="1"/>
    <col min="13" max="13" width="10.77734375" style="1" hidden="1" customWidth="1"/>
    <col min="14" max="14" width="9.33203125" style="1" hidden="1"/>
    <col min="15" max="20" width="14.10937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7" customHeight="1">
      <c r="I2" s="111"/>
      <c r="L2" s="376"/>
      <c r="M2" s="376"/>
      <c r="N2" s="376"/>
      <c r="O2" s="376"/>
      <c r="P2" s="376"/>
      <c r="Q2" s="376"/>
      <c r="R2" s="376"/>
      <c r="S2" s="376"/>
      <c r="T2" s="376"/>
      <c r="U2" s="376"/>
      <c r="V2" s="376"/>
      <c r="AT2" s="19" t="s">
        <v>183</v>
      </c>
    </row>
    <row r="3" spans="1:46" s="1" customFormat="1" ht="7" customHeight="1">
      <c r="B3" s="112"/>
      <c r="C3" s="113"/>
      <c r="D3" s="113"/>
      <c r="E3" s="113"/>
      <c r="F3" s="113"/>
      <c r="G3" s="113"/>
      <c r="H3" s="113"/>
      <c r="I3" s="114"/>
      <c r="J3" s="113"/>
      <c r="K3" s="113"/>
      <c r="L3" s="22"/>
      <c r="AT3" s="19" t="s">
        <v>91</v>
      </c>
    </row>
    <row r="4" spans="1:46" s="1" customFormat="1" ht="25" customHeight="1">
      <c r="B4" s="22"/>
      <c r="D4" s="115" t="s">
        <v>207</v>
      </c>
      <c r="I4" s="111"/>
      <c r="L4" s="22"/>
      <c r="M4" s="116" t="s">
        <v>10</v>
      </c>
      <c r="AT4" s="19" t="s">
        <v>4</v>
      </c>
    </row>
    <row r="5" spans="1:46" s="1" customFormat="1" ht="7" customHeight="1">
      <c r="B5" s="22"/>
      <c r="I5" s="111"/>
      <c r="L5" s="22"/>
    </row>
    <row r="6" spans="1:46" s="1" customFormat="1" ht="12" customHeight="1">
      <c r="B6" s="22"/>
      <c r="D6" s="117" t="s">
        <v>16</v>
      </c>
      <c r="I6" s="111"/>
      <c r="L6" s="22"/>
    </row>
    <row r="7" spans="1:46" s="1" customFormat="1" ht="16.5" customHeight="1">
      <c r="B7" s="22"/>
      <c r="E7" s="402" t="str">
        <f>'Rekapitulace stavby'!K6</f>
        <v>EHC CZECH s.r.o. – Podnikatelský inkubátor – Evropská ul., Cheb</v>
      </c>
      <c r="F7" s="403"/>
      <c r="G7" s="403"/>
      <c r="H7" s="403"/>
      <c r="I7" s="111"/>
      <c r="L7" s="22"/>
    </row>
    <row r="8" spans="1:46" s="2" customFormat="1" ht="12" customHeight="1">
      <c r="A8" s="37"/>
      <c r="B8" s="42"/>
      <c r="C8" s="37"/>
      <c r="D8" s="117" t="s">
        <v>208</v>
      </c>
      <c r="E8" s="37"/>
      <c r="F8" s="37"/>
      <c r="G8" s="37"/>
      <c r="H8" s="37"/>
      <c r="I8" s="118"/>
      <c r="J8" s="37"/>
      <c r="K8" s="37"/>
      <c r="L8" s="119"/>
      <c r="S8" s="37"/>
      <c r="T8" s="37"/>
      <c r="U8" s="37"/>
      <c r="V8" s="37"/>
      <c r="W8" s="37"/>
      <c r="X8" s="37"/>
      <c r="Y8" s="37"/>
      <c r="Z8" s="37"/>
      <c r="AA8" s="37"/>
      <c r="AB8" s="37"/>
      <c r="AC8" s="37"/>
      <c r="AD8" s="37"/>
      <c r="AE8" s="37"/>
    </row>
    <row r="9" spans="1:46" s="2" customFormat="1" ht="16.5" customHeight="1">
      <c r="A9" s="37"/>
      <c r="B9" s="42"/>
      <c r="C9" s="37"/>
      <c r="D9" s="37"/>
      <c r="E9" s="405" t="s">
        <v>8250</v>
      </c>
      <c r="F9" s="404"/>
      <c r="G9" s="404"/>
      <c r="H9" s="404"/>
      <c r="I9" s="118"/>
      <c r="J9" s="37"/>
      <c r="K9" s="37"/>
      <c r="L9" s="119"/>
      <c r="S9" s="37"/>
      <c r="T9" s="37"/>
      <c r="U9" s="37"/>
      <c r="V9" s="37"/>
      <c r="W9" s="37"/>
      <c r="X9" s="37"/>
      <c r="Y9" s="37"/>
      <c r="Z9" s="37"/>
      <c r="AA9" s="37"/>
      <c r="AB9" s="37"/>
      <c r="AC9" s="37"/>
      <c r="AD9" s="37"/>
      <c r="AE9" s="37"/>
    </row>
    <row r="10" spans="1:46" s="2" customFormat="1" ht="10">
      <c r="A10" s="37"/>
      <c r="B10" s="42"/>
      <c r="C10" s="37"/>
      <c r="D10" s="37"/>
      <c r="E10" s="37"/>
      <c r="F10" s="37"/>
      <c r="G10" s="37"/>
      <c r="H10" s="37"/>
      <c r="I10" s="118"/>
      <c r="J10" s="37"/>
      <c r="K10" s="37"/>
      <c r="L10" s="119"/>
      <c r="S10" s="37"/>
      <c r="T10" s="37"/>
      <c r="U10" s="37"/>
      <c r="V10" s="37"/>
      <c r="W10" s="37"/>
      <c r="X10" s="37"/>
      <c r="Y10" s="37"/>
      <c r="Z10" s="37"/>
      <c r="AA10" s="37"/>
      <c r="AB10" s="37"/>
      <c r="AC10" s="37"/>
      <c r="AD10" s="37"/>
      <c r="AE10" s="37"/>
    </row>
    <row r="11" spans="1:46" s="2" customFormat="1" ht="12" customHeight="1">
      <c r="A11" s="37"/>
      <c r="B11" s="42"/>
      <c r="C11" s="37"/>
      <c r="D11" s="117" t="s">
        <v>18</v>
      </c>
      <c r="E11" s="37"/>
      <c r="F11" s="105" t="s">
        <v>44</v>
      </c>
      <c r="G11" s="37"/>
      <c r="H11" s="37"/>
      <c r="I11" s="120" t="s">
        <v>20</v>
      </c>
      <c r="J11" s="105" t="s">
        <v>44</v>
      </c>
      <c r="K11" s="37"/>
      <c r="L11" s="119"/>
      <c r="S11" s="37"/>
      <c r="T11" s="37"/>
      <c r="U11" s="37"/>
      <c r="V11" s="37"/>
      <c r="W11" s="37"/>
      <c r="X11" s="37"/>
      <c r="Y11" s="37"/>
      <c r="Z11" s="37"/>
      <c r="AA11" s="37"/>
      <c r="AB11" s="37"/>
      <c r="AC11" s="37"/>
      <c r="AD11" s="37"/>
      <c r="AE11" s="37"/>
    </row>
    <row r="12" spans="1:46" s="2" customFormat="1" ht="12" customHeight="1">
      <c r="A12" s="37"/>
      <c r="B12" s="42"/>
      <c r="C12" s="37"/>
      <c r="D12" s="117" t="s">
        <v>22</v>
      </c>
      <c r="E12" s="37"/>
      <c r="F12" s="105" t="s">
        <v>23</v>
      </c>
      <c r="G12" s="37"/>
      <c r="H12" s="37"/>
      <c r="I12" s="120" t="s">
        <v>24</v>
      </c>
      <c r="J12" s="121" t="str">
        <f>'Rekapitulace stavby'!AN8</f>
        <v>2. 9. 2020</v>
      </c>
      <c r="K12" s="37"/>
      <c r="L12" s="119"/>
      <c r="S12" s="37"/>
      <c r="T12" s="37"/>
      <c r="U12" s="37"/>
      <c r="V12" s="37"/>
      <c r="W12" s="37"/>
      <c r="X12" s="37"/>
      <c r="Y12" s="37"/>
      <c r="Z12" s="37"/>
      <c r="AA12" s="37"/>
      <c r="AB12" s="37"/>
      <c r="AC12" s="37"/>
      <c r="AD12" s="37"/>
      <c r="AE12" s="37"/>
    </row>
    <row r="13" spans="1:46" s="2" customFormat="1" ht="10.75" customHeight="1">
      <c r="A13" s="37"/>
      <c r="B13" s="42"/>
      <c r="C13" s="37"/>
      <c r="D13" s="37"/>
      <c r="E13" s="37"/>
      <c r="F13" s="37"/>
      <c r="G13" s="37"/>
      <c r="H13" s="37"/>
      <c r="I13" s="118"/>
      <c r="J13" s="37"/>
      <c r="K13" s="37"/>
      <c r="L13" s="119"/>
      <c r="S13" s="37"/>
      <c r="T13" s="37"/>
      <c r="U13" s="37"/>
      <c r="V13" s="37"/>
      <c r="W13" s="37"/>
      <c r="X13" s="37"/>
      <c r="Y13" s="37"/>
      <c r="Z13" s="37"/>
      <c r="AA13" s="37"/>
      <c r="AB13" s="37"/>
      <c r="AC13" s="37"/>
      <c r="AD13" s="37"/>
      <c r="AE13" s="37"/>
    </row>
    <row r="14" spans="1:46" s="2" customFormat="1" ht="12" customHeight="1">
      <c r="A14" s="37"/>
      <c r="B14" s="42"/>
      <c r="C14" s="37"/>
      <c r="D14" s="117" t="s">
        <v>30</v>
      </c>
      <c r="E14" s="37"/>
      <c r="F14" s="37"/>
      <c r="G14" s="37"/>
      <c r="H14" s="37"/>
      <c r="I14" s="120" t="s">
        <v>31</v>
      </c>
      <c r="J14" s="105" t="s">
        <v>32</v>
      </c>
      <c r="K14" s="37"/>
      <c r="L14" s="119"/>
      <c r="S14" s="37"/>
      <c r="T14" s="37"/>
      <c r="U14" s="37"/>
      <c r="V14" s="37"/>
      <c r="W14" s="37"/>
      <c r="X14" s="37"/>
      <c r="Y14" s="37"/>
      <c r="Z14" s="37"/>
      <c r="AA14" s="37"/>
      <c r="AB14" s="37"/>
      <c r="AC14" s="37"/>
      <c r="AD14" s="37"/>
      <c r="AE14" s="37"/>
    </row>
    <row r="15" spans="1:46" s="2" customFormat="1" ht="18" customHeight="1">
      <c r="A15" s="37"/>
      <c r="B15" s="42"/>
      <c r="C15" s="37"/>
      <c r="D15" s="37"/>
      <c r="E15" s="105" t="s">
        <v>33</v>
      </c>
      <c r="F15" s="37"/>
      <c r="G15" s="37"/>
      <c r="H15" s="37"/>
      <c r="I15" s="120" t="s">
        <v>34</v>
      </c>
      <c r="J15" s="105" t="s">
        <v>35</v>
      </c>
      <c r="K15" s="37"/>
      <c r="L15" s="119"/>
      <c r="S15" s="37"/>
      <c r="T15" s="37"/>
      <c r="U15" s="37"/>
      <c r="V15" s="37"/>
      <c r="W15" s="37"/>
      <c r="X15" s="37"/>
      <c r="Y15" s="37"/>
      <c r="Z15" s="37"/>
      <c r="AA15" s="37"/>
      <c r="AB15" s="37"/>
      <c r="AC15" s="37"/>
      <c r="AD15" s="37"/>
      <c r="AE15" s="37"/>
    </row>
    <row r="16" spans="1:46" s="2" customFormat="1" ht="7" customHeight="1">
      <c r="A16" s="37"/>
      <c r="B16" s="42"/>
      <c r="C16" s="37"/>
      <c r="D16" s="37"/>
      <c r="E16" s="37"/>
      <c r="F16" s="37"/>
      <c r="G16" s="37"/>
      <c r="H16" s="37"/>
      <c r="I16" s="118"/>
      <c r="J16" s="37"/>
      <c r="K16" s="37"/>
      <c r="L16" s="119"/>
      <c r="S16" s="37"/>
      <c r="T16" s="37"/>
      <c r="U16" s="37"/>
      <c r="V16" s="37"/>
      <c r="W16" s="37"/>
      <c r="X16" s="37"/>
      <c r="Y16" s="37"/>
      <c r="Z16" s="37"/>
      <c r="AA16" s="37"/>
      <c r="AB16" s="37"/>
      <c r="AC16" s="37"/>
      <c r="AD16" s="37"/>
      <c r="AE16" s="37"/>
    </row>
    <row r="17" spans="1:31" s="2" customFormat="1" ht="12" customHeight="1">
      <c r="A17" s="37"/>
      <c r="B17" s="42"/>
      <c r="C17" s="37"/>
      <c r="D17" s="117" t="s">
        <v>36</v>
      </c>
      <c r="E17" s="37"/>
      <c r="F17" s="37"/>
      <c r="G17" s="37"/>
      <c r="H17" s="37"/>
      <c r="I17" s="120" t="s">
        <v>31</v>
      </c>
      <c r="J17" s="32" t="str">
        <f>'Rekapitulace stavby'!AN13</f>
        <v>Vyplň údaj</v>
      </c>
      <c r="K17" s="37"/>
      <c r="L17" s="119"/>
      <c r="S17" s="37"/>
      <c r="T17" s="37"/>
      <c r="U17" s="37"/>
      <c r="V17" s="37"/>
      <c r="W17" s="37"/>
      <c r="X17" s="37"/>
      <c r="Y17" s="37"/>
      <c r="Z17" s="37"/>
      <c r="AA17" s="37"/>
      <c r="AB17" s="37"/>
      <c r="AC17" s="37"/>
      <c r="AD17" s="37"/>
      <c r="AE17" s="37"/>
    </row>
    <row r="18" spans="1:31" s="2" customFormat="1" ht="18" customHeight="1">
      <c r="A18" s="37"/>
      <c r="B18" s="42"/>
      <c r="C18" s="37"/>
      <c r="D18" s="37"/>
      <c r="E18" s="406" t="str">
        <f>'Rekapitulace stavby'!E14</f>
        <v>Vyplň údaj</v>
      </c>
      <c r="F18" s="407"/>
      <c r="G18" s="407"/>
      <c r="H18" s="407"/>
      <c r="I18" s="120" t="s">
        <v>34</v>
      </c>
      <c r="J18" s="32" t="str">
        <f>'Rekapitulace stavby'!AN14</f>
        <v>Vyplň údaj</v>
      </c>
      <c r="K18" s="37"/>
      <c r="L18" s="119"/>
      <c r="S18" s="37"/>
      <c r="T18" s="37"/>
      <c r="U18" s="37"/>
      <c r="V18" s="37"/>
      <c r="W18" s="37"/>
      <c r="X18" s="37"/>
      <c r="Y18" s="37"/>
      <c r="Z18" s="37"/>
      <c r="AA18" s="37"/>
      <c r="AB18" s="37"/>
      <c r="AC18" s="37"/>
      <c r="AD18" s="37"/>
      <c r="AE18" s="37"/>
    </row>
    <row r="19" spans="1:31" s="2" customFormat="1" ht="7" customHeight="1">
      <c r="A19" s="37"/>
      <c r="B19" s="42"/>
      <c r="C19" s="37"/>
      <c r="D19" s="37"/>
      <c r="E19" s="37"/>
      <c r="F19" s="37"/>
      <c r="G19" s="37"/>
      <c r="H19" s="37"/>
      <c r="I19" s="118"/>
      <c r="J19" s="37"/>
      <c r="K19" s="37"/>
      <c r="L19" s="119"/>
      <c r="S19" s="37"/>
      <c r="T19" s="37"/>
      <c r="U19" s="37"/>
      <c r="V19" s="37"/>
      <c r="W19" s="37"/>
      <c r="X19" s="37"/>
      <c r="Y19" s="37"/>
      <c r="Z19" s="37"/>
      <c r="AA19" s="37"/>
      <c r="AB19" s="37"/>
      <c r="AC19" s="37"/>
      <c r="AD19" s="37"/>
      <c r="AE19" s="37"/>
    </row>
    <row r="20" spans="1:31" s="2" customFormat="1" ht="12" customHeight="1">
      <c r="A20" s="37"/>
      <c r="B20" s="42"/>
      <c r="C20" s="37"/>
      <c r="D20" s="117" t="s">
        <v>39</v>
      </c>
      <c r="E20" s="37"/>
      <c r="F20" s="37"/>
      <c r="G20" s="37"/>
      <c r="H20" s="37"/>
      <c r="I20" s="120" t="s">
        <v>31</v>
      </c>
      <c r="J20" s="105" t="s">
        <v>40</v>
      </c>
      <c r="K20" s="37"/>
      <c r="L20" s="119"/>
      <c r="S20" s="37"/>
      <c r="T20" s="37"/>
      <c r="U20" s="37"/>
      <c r="V20" s="37"/>
      <c r="W20" s="37"/>
      <c r="X20" s="37"/>
      <c r="Y20" s="37"/>
      <c r="Z20" s="37"/>
      <c r="AA20" s="37"/>
      <c r="AB20" s="37"/>
      <c r="AC20" s="37"/>
      <c r="AD20" s="37"/>
      <c r="AE20" s="37"/>
    </row>
    <row r="21" spans="1:31" s="2" customFormat="1" ht="18" customHeight="1">
      <c r="A21" s="37"/>
      <c r="B21" s="42"/>
      <c r="C21" s="37"/>
      <c r="D21" s="37"/>
      <c r="E21" s="105" t="s">
        <v>41</v>
      </c>
      <c r="F21" s="37"/>
      <c r="G21" s="37"/>
      <c r="H21" s="37"/>
      <c r="I21" s="120" t="s">
        <v>34</v>
      </c>
      <c r="J21" s="105" t="s">
        <v>42</v>
      </c>
      <c r="K21" s="37"/>
      <c r="L21" s="119"/>
      <c r="S21" s="37"/>
      <c r="T21" s="37"/>
      <c r="U21" s="37"/>
      <c r="V21" s="37"/>
      <c r="W21" s="37"/>
      <c r="X21" s="37"/>
      <c r="Y21" s="37"/>
      <c r="Z21" s="37"/>
      <c r="AA21" s="37"/>
      <c r="AB21" s="37"/>
      <c r="AC21" s="37"/>
      <c r="AD21" s="37"/>
      <c r="AE21" s="37"/>
    </row>
    <row r="22" spans="1:31" s="2" customFormat="1" ht="7" customHeight="1">
      <c r="A22" s="37"/>
      <c r="B22" s="42"/>
      <c r="C22" s="37"/>
      <c r="D22" s="37"/>
      <c r="E22" s="37"/>
      <c r="F22" s="37"/>
      <c r="G22" s="37"/>
      <c r="H22" s="37"/>
      <c r="I22" s="118"/>
      <c r="J22" s="37"/>
      <c r="K22" s="37"/>
      <c r="L22" s="119"/>
      <c r="S22" s="37"/>
      <c r="T22" s="37"/>
      <c r="U22" s="37"/>
      <c r="V22" s="37"/>
      <c r="W22" s="37"/>
      <c r="X22" s="37"/>
      <c r="Y22" s="37"/>
      <c r="Z22" s="37"/>
      <c r="AA22" s="37"/>
      <c r="AB22" s="37"/>
      <c r="AC22" s="37"/>
      <c r="AD22" s="37"/>
      <c r="AE22" s="37"/>
    </row>
    <row r="23" spans="1:31" s="2" customFormat="1" ht="12" customHeight="1">
      <c r="A23" s="37"/>
      <c r="B23" s="42"/>
      <c r="C23" s="37"/>
      <c r="D23" s="117" t="s">
        <v>43</v>
      </c>
      <c r="E23" s="37"/>
      <c r="F23" s="37"/>
      <c r="G23" s="37"/>
      <c r="H23" s="37"/>
      <c r="I23" s="120" t="s">
        <v>31</v>
      </c>
      <c r="J23" s="105" t="str">
        <f>IF('Rekapitulace stavby'!AN19="","",'Rekapitulace stavby'!AN19)</f>
        <v/>
      </c>
      <c r="K23" s="37"/>
      <c r="L23" s="119"/>
      <c r="S23" s="37"/>
      <c r="T23" s="37"/>
      <c r="U23" s="37"/>
      <c r="V23" s="37"/>
      <c r="W23" s="37"/>
      <c r="X23" s="37"/>
      <c r="Y23" s="37"/>
      <c r="Z23" s="37"/>
      <c r="AA23" s="37"/>
      <c r="AB23" s="37"/>
      <c r="AC23" s="37"/>
      <c r="AD23" s="37"/>
      <c r="AE23" s="37"/>
    </row>
    <row r="24" spans="1:31" s="2" customFormat="1" ht="18" customHeight="1">
      <c r="A24" s="37"/>
      <c r="B24" s="42"/>
      <c r="C24" s="37"/>
      <c r="D24" s="37"/>
      <c r="E24" s="105" t="str">
        <f>IF('Rekapitulace stavby'!E20="","",'Rekapitulace stavby'!E20)</f>
        <v xml:space="preserve"> </v>
      </c>
      <c r="F24" s="37"/>
      <c r="G24" s="37"/>
      <c r="H24" s="37"/>
      <c r="I24" s="120" t="s">
        <v>34</v>
      </c>
      <c r="J24" s="105" t="str">
        <f>IF('Rekapitulace stavby'!AN20="","",'Rekapitulace stavby'!AN20)</f>
        <v/>
      </c>
      <c r="K24" s="37"/>
      <c r="L24" s="119"/>
      <c r="S24" s="37"/>
      <c r="T24" s="37"/>
      <c r="U24" s="37"/>
      <c r="V24" s="37"/>
      <c r="W24" s="37"/>
      <c r="X24" s="37"/>
      <c r="Y24" s="37"/>
      <c r="Z24" s="37"/>
      <c r="AA24" s="37"/>
      <c r="AB24" s="37"/>
      <c r="AC24" s="37"/>
      <c r="AD24" s="37"/>
      <c r="AE24" s="37"/>
    </row>
    <row r="25" spans="1:31" s="2" customFormat="1" ht="7" customHeight="1">
      <c r="A25" s="37"/>
      <c r="B25" s="42"/>
      <c r="C25" s="37"/>
      <c r="D25" s="37"/>
      <c r="E25" s="37"/>
      <c r="F25" s="37"/>
      <c r="G25" s="37"/>
      <c r="H25" s="37"/>
      <c r="I25" s="118"/>
      <c r="J25" s="37"/>
      <c r="K25" s="37"/>
      <c r="L25" s="119"/>
      <c r="S25" s="37"/>
      <c r="T25" s="37"/>
      <c r="U25" s="37"/>
      <c r="V25" s="37"/>
      <c r="W25" s="37"/>
      <c r="X25" s="37"/>
      <c r="Y25" s="37"/>
      <c r="Z25" s="37"/>
      <c r="AA25" s="37"/>
      <c r="AB25" s="37"/>
      <c r="AC25" s="37"/>
      <c r="AD25" s="37"/>
      <c r="AE25" s="37"/>
    </row>
    <row r="26" spans="1:31" s="2" customFormat="1" ht="12" customHeight="1">
      <c r="A26" s="37"/>
      <c r="B26" s="42"/>
      <c r="C26" s="37"/>
      <c r="D26" s="117" t="s">
        <v>46</v>
      </c>
      <c r="E26" s="37"/>
      <c r="F26" s="37"/>
      <c r="G26" s="37"/>
      <c r="H26" s="37"/>
      <c r="I26" s="118"/>
      <c r="J26" s="37"/>
      <c r="K26" s="37"/>
      <c r="L26" s="119"/>
      <c r="S26" s="37"/>
      <c r="T26" s="37"/>
      <c r="U26" s="37"/>
      <c r="V26" s="37"/>
      <c r="W26" s="37"/>
      <c r="X26" s="37"/>
      <c r="Y26" s="37"/>
      <c r="Z26" s="37"/>
      <c r="AA26" s="37"/>
      <c r="AB26" s="37"/>
      <c r="AC26" s="37"/>
      <c r="AD26" s="37"/>
      <c r="AE26" s="37"/>
    </row>
    <row r="27" spans="1:31" s="8" customFormat="1" ht="214.5" customHeight="1">
      <c r="A27" s="122"/>
      <c r="B27" s="123"/>
      <c r="C27" s="122"/>
      <c r="D27" s="122"/>
      <c r="E27" s="408" t="s">
        <v>212</v>
      </c>
      <c r="F27" s="408"/>
      <c r="G27" s="408"/>
      <c r="H27" s="408"/>
      <c r="I27" s="124"/>
      <c r="J27" s="122"/>
      <c r="K27" s="122"/>
      <c r="L27" s="125"/>
      <c r="S27" s="122"/>
      <c r="T27" s="122"/>
      <c r="U27" s="122"/>
      <c r="V27" s="122"/>
      <c r="W27" s="122"/>
      <c r="X27" s="122"/>
      <c r="Y27" s="122"/>
      <c r="Z27" s="122"/>
      <c r="AA27" s="122"/>
      <c r="AB27" s="122"/>
      <c r="AC27" s="122"/>
      <c r="AD27" s="122"/>
      <c r="AE27" s="122"/>
    </row>
    <row r="28" spans="1:31" s="2" customFormat="1" ht="7" customHeight="1">
      <c r="A28" s="37"/>
      <c r="B28" s="42"/>
      <c r="C28" s="37"/>
      <c r="D28" s="37"/>
      <c r="E28" s="37"/>
      <c r="F28" s="37"/>
      <c r="G28" s="37"/>
      <c r="H28" s="37"/>
      <c r="I28" s="118"/>
      <c r="J28" s="37"/>
      <c r="K28" s="37"/>
      <c r="L28" s="119"/>
      <c r="S28" s="37"/>
      <c r="T28" s="37"/>
      <c r="U28" s="37"/>
      <c r="V28" s="37"/>
      <c r="W28" s="37"/>
      <c r="X28" s="37"/>
      <c r="Y28" s="37"/>
      <c r="Z28" s="37"/>
      <c r="AA28" s="37"/>
      <c r="AB28" s="37"/>
      <c r="AC28" s="37"/>
      <c r="AD28" s="37"/>
      <c r="AE28" s="37"/>
    </row>
    <row r="29" spans="1:31" s="2" customFormat="1" ht="7" customHeight="1">
      <c r="A29" s="37"/>
      <c r="B29" s="42"/>
      <c r="C29" s="37"/>
      <c r="D29" s="126"/>
      <c r="E29" s="126"/>
      <c r="F29" s="126"/>
      <c r="G29" s="126"/>
      <c r="H29" s="126"/>
      <c r="I29" s="127"/>
      <c r="J29" s="126"/>
      <c r="K29" s="126"/>
      <c r="L29" s="119"/>
      <c r="S29" s="37"/>
      <c r="T29" s="37"/>
      <c r="U29" s="37"/>
      <c r="V29" s="37"/>
      <c r="W29" s="37"/>
      <c r="X29" s="37"/>
      <c r="Y29" s="37"/>
      <c r="Z29" s="37"/>
      <c r="AA29" s="37"/>
      <c r="AB29" s="37"/>
      <c r="AC29" s="37"/>
      <c r="AD29" s="37"/>
      <c r="AE29" s="37"/>
    </row>
    <row r="30" spans="1:31" s="2" customFormat="1" ht="25.4" customHeight="1">
      <c r="A30" s="37"/>
      <c r="B30" s="42"/>
      <c r="C30" s="37"/>
      <c r="D30" s="128" t="s">
        <v>48</v>
      </c>
      <c r="E30" s="37"/>
      <c r="F30" s="37"/>
      <c r="G30" s="37"/>
      <c r="H30" s="37"/>
      <c r="I30" s="118"/>
      <c r="J30" s="129">
        <f>ROUND(J87, 2)</f>
        <v>0</v>
      </c>
      <c r="K30" s="37"/>
      <c r="L30" s="119"/>
      <c r="S30" s="37"/>
      <c r="T30" s="37"/>
      <c r="U30" s="37"/>
      <c r="V30" s="37"/>
      <c r="W30" s="37"/>
      <c r="X30" s="37"/>
      <c r="Y30" s="37"/>
      <c r="Z30" s="37"/>
      <c r="AA30" s="37"/>
      <c r="AB30" s="37"/>
      <c r="AC30" s="37"/>
      <c r="AD30" s="37"/>
      <c r="AE30" s="37"/>
    </row>
    <row r="31" spans="1:31" s="2" customFormat="1" ht="7" customHeight="1">
      <c r="A31" s="37"/>
      <c r="B31" s="42"/>
      <c r="C31" s="37"/>
      <c r="D31" s="126"/>
      <c r="E31" s="126"/>
      <c r="F31" s="126"/>
      <c r="G31" s="126"/>
      <c r="H31" s="126"/>
      <c r="I31" s="127"/>
      <c r="J31" s="126"/>
      <c r="K31" s="126"/>
      <c r="L31" s="119"/>
      <c r="S31" s="37"/>
      <c r="T31" s="37"/>
      <c r="U31" s="37"/>
      <c r="V31" s="37"/>
      <c r="W31" s="37"/>
      <c r="X31" s="37"/>
      <c r="Y31" s="37"/>
      <c r="Z31" s="37"/>
      <c r="AA31" s="37"/>
      <c r="AB31" s="37"/>
      <c r="AC31" s="37"/>
      <c r="AD31" s="37"/>
      <c r="AE31" s="37"/>
    </row>
    <row r="32" spans="1:31" s="2" customFormat="1" ht="14.4" customHeight="1">
      <c r="A32" s="37"/>
      <c r="B32" s="42"/>
      <c r="C32" s="37"/>
      <c r="D32" s="37"/>
      <c r="E32" s="37"/>
      <c r="F32" s="130" t="s">
        <v>50</v>
      </c>
      <c r="G32" s="37"/>
      <c r="H32" s="37"/>
      <c r="I32" s="131" t="s">
        <v>49</v>
      </c>
      <c r="J32" s="130" t="s">
        <v>51</v>
      </c>
      <c r="K32" s="37"/>
      <c r="L32" s="119"/>
      <c r="S32" s="37"/>
      <c r="T32" s="37"/>
      <c r="U32" s="37"/>
      <c r="V32" s="37"/>
      <c r="W32" s="37"/>
      <c r="X32" s="37"/>
      <c r="Y32" s="37"/>
      <c r="Z32" s="37"/>
      <c r="AA32" s="37"/>
      <c r="AB32" s="37"/>
      <c r="AC32" s="37"/>
      <c r="AD32" s="37"/>
      <c r="AE32" s="37"/>
    </row>
    <row r="33" spans="1:31" s="2" customFormat="1" ht="14.4" customHeight="1">
      <c r="A33" s="37"/>
      <c r="B33" s="42"/>
      <c r="C33" s="37"/>
      <c r="D33" s="132" t="s">
        <v>52</v>
      </c>
      <c r="E33" s="117" t="s">
        <v>53</v>
      </c>
      <c r="F33" s="133">
        <f>ROUND((SUM(BE87:BE193)),  2)</f>
        <v>0</v>
      </c>
      <c r="G33" s="37"/>
      <c r="H33" s="37"/>
      <c r="I33" s="134">
        <v>0.21</v>
      </c>
      <c r="J33" s="133">
        <f>ROUND(((SUM(BE87:BE193))*I33),  2)</f>
        <v>0</v>
      </c>
      <c r="K33" s="37"/>
      <c r="L33" s="119"/>
      <c r="S33" s="37"/>
      <c r="T33" s="37"/>
      <c r="U33" s="37"/>
      <c r="V33" s="37"/>
      <c r="W33" s="37"/>
      <c r="X33" s="37"/>
      <c r="Y33" s="37"/>
      <c r="Z33" s="37"/>
      <c r="AA33" s="37"/>
      <c r="AB33" s="37"/>
      <c r="AC33" s="37"/>
      <c r="AD33" s="37"/>
      <c r="AE33" s="37"/>
    </row>
    <row r="34" spans="1:31" s="2" customFormat="1" ht="14.4" customHeight="1">
      <c r="A34" s="37"/>
      <c r="B34" s="42"/>
      <c r="C34" s="37"/>
      <c r="D34" s="37"/>
      <c r="E34" s="117" t="s">
        <v>54</v>
      </c>
      <c r="F34" s="133">
        <f>ROUND((SUM(BF87:BF193)),  2)</f>
        <v>0</v>
      </c>
      <c r="G34" s="37"/>
      <c r="H34" s="37"/>
      <c r="I34" s="134">
        <v>0.15</v>
      </c>
      <c r="J34" s="133">
        <f>ROUND(((SUM(BF87:BF193))*I34),  2)</f>
        <v>0</v>
      </c>
      <c r="K34" s="37"/>
      <c r="L34" s="119"/>
      <c r="S34" s="37"/>
      <c r="T34" s="37"/>
      <c r="U34" s="37"/>
      <c r="V34" s="37"/>
      <c r="W34" s="37"/>
      <c r="X34" s="37"/>
      <c r="Y34" s="37"/>
      <c r="Z34" s="37"/>
      <c r="AA34" s="37"/>
      <c r="AB34" s="37"/>
      <c r="AC34" s="37"/>
      <c r="AD34" s="37"/>
      <c r="AE34" s="37"/>
    </row>
    <row r="35" spans="1:31" s="2" customFormat="1" ht="14.4" hidden="1" customHeight="1">
      <c r="A35" s="37"/>
      <c r="B35" s="42"/>
      <c r="C35" s="37"/>
      <c r="D35" s="37"/>
      <c r="E35" s="117" t="s">
        <v>55</v>
      </c>
      <c r="F35" s="133">
        <f>ROUND((SUM(BG87:BG193)),  2)</f>
        <v>0</v>
      </c>
      <c r="G35" s="37"/>
      <c r="H35" s="37"/>
      <c r="I35" s="134">
        <v>0.21</v>
      </c>
      <c r="J35" s="133">
        <f>0</f>
        <v>0</v>
      </c>
      <c r="K35" s="37"/>
      <c r="L35" s="119"/>
      <c r="S35" s="37"/>
      <c r="T35" s="37"/>
      <c r="U35" s="37"/>
      <c r="V35" s="37"/>
      <c r="W35" s="37"/>
      <c r="X35" s="37"/>
      <c r="Y35" s="37"/>
      <c r="Z35" s="37"/>
      <c r="AA35" s="37"/>
      <c r="AB35" s="37"/>
      <c r="AC35" s="37"/>
      <c r="AD35" s="37"/>
      <c r="AE35" s="37"/>
    </row>
    <row r="36" spans="1:31" s="2" customFormat="1" ht="14.4" hidden="1" customHeight="1">
      <c r="A36" s="37"/>
      <c r="B36" s="42"/>
      <c r="C36" s="37"/>
      <c r="D36" s="37"/>
      <c r="E36" s="117" t="s">
        <v>56</v>
      </c>
      <c r="F36" s="133">
        <f>ROUND((SUM(BH87:BH193)),  2)</f>
        <v>0</v>
      </c>
      <c r="G36" s="37"/>
      <c r="H36" s="37"/>
      <c r="I36" s="134">
        <v>0.15</v>
      </c>
      <c r="J36" s="133">
        <f>0</f>
        <v>0</v>
      </c>
      <c r="K36" s="37"/>
      <c r="L36" s="119"/>
      <c r="S36" s="37"/>
      <c r="T36" s="37"/>
      <c r="U36" s="37"/>
      <c r="V36" s="37"/>
      <c r="W36" s="37"/>
      <c r="X36" s="37"/>
      <c r="Y36" s="37"/>
      <c r="Z36" s="37"/>
      <c r="AA36" s="37"/>
      <c r="AB36" s="37"/>
      <c r="AC36" s="37"/>
      <c r="AD36" s="37"/>
      <c r="AE36" s="37"/>
    </row>
    <row r="37" spans="1:31" s="2" customFormat="1" ht="14.4" hidden="1" customHeight="1">
      <c r="A37" s="37"/>
      <c r="B37" s="42"/>
      <c r="C37" s="37"/>
      <c r="D37" s="37"/>
      <c r="E37" s="117" t="s">
        <v>57</v>
      </c>
      <c r="F37" s="133">
        <f>ROUND((SUM(BI87:BI193)),  2)</f>
        <v>0</v>
      </c>
      <c r="G37" s="37"/>
      <c r="H37" s="37"/>
      <c r="I37" s="134">
        <v>0</v>
      </c>
      <c r="J37" s="133">
        <f>0</f>
        <v>0</v>
      </c>
      <c r="K37" s="37"/>
      <c r="L37" s="119"/>
      <c r="S37" s="37"/>
      <c r="T37" s="37"/>
      <c r="U37" s="37"/>
      <c r="V37" s="37"/>
      <c r="W37" s="37"/>
      <c r="X37" s="37"/>
      <c r="Y37" s="37"/>
      <c r="Z37" s="37"/>
      <c r="AA37" s="37"/>
      <c r="AB37" s="37"/>
      <c r="AC37" s="37"/>
      <c r="AD37" s="37"/>
      <c r="AE37" s="37"/>
    </row>
    <row r="38" spans="1:31" s="2" customFormat="1" ht="7" customHeight="1">
      <c r="A38" s="37"/>
      <c r="B38" s="42"/>
      <c r="C38" s="37"/>
      <c r="D38" s="37"/>
      <c r="E38" s="37"/>
      <c r="F38" s="37"/>
      <c r="G38" s="37"/>
      <c r="H38" s="37"/>
      <c r="I38" s="118"/>
      <c r="J38" s="37"/>
      <c r="K38" s="37"/>
      <c r="L38" s="119"/>
      <c r="S38" s="37"/>
      <c r="T38" s="37"/>
      <c r="U38" s="37"/>
      <c r="V38" s="37"/>
      <c r="W38" s="37"/>
      <c r="X38" s="37"/>
      <c r="Y38" s="37"/>
      <c r="Z38" s="37"/>
      <c r="AA38" s="37"/>
      <c r="AB38" s="37"/>
      <c r="AC38" s="37"/>
      <c r="AD38" s="37"/>
      <c r="AE38" s="37"/>
    </row>
    <row r="39" spans="1:31" s="2" customFormat="1" ht="25.4" customHeight="1">
      <c r="A39" s="37"/>
      <c r="B39" s="42"/>
      <c r="C39" s="135"/>
      <c r="D39" s="136" t="s">
        <v>58</v>
      </c>
      <c r="E39" s="137"/>
      <c r="F39" s="137"/>
      <c r="G39" s="138" t="s">
        <v>59</v>
      </c>
      <c r="H39" s="139" t="s">
        <v>60</v>
      </c>
      <c r="I39" s="140"/>
      <c r="J39" s="141">
        <f>SUM(J30:J37)</f>
        <v>0</v>
      </c>
      <c r="K39" s="142"/>
      <c r="L39" s="119"/>
      <c r="S39" s="37"/>
      <c r="T39" s="37"/>
      <c r="U39" s="37"/>
      <c r="V39" s="37"/>
      <c r="W39" s="37"/>
      <c r="X39" s="37"/>
      <c r="Y39" s="37"/>
      <c r="Z39" s="37"/>
      <c r="AA39" s="37"/>
      <c r="AB39" s="37"/>
      <c r="AC39" s="37"/>
      <c r="AD39" s="37"/>
      <c r="AE39" s="37"/>
    </row>
    <row r="40" spans="1:31" s="2" customFormat="1" ht="14.4" customHeight="1">
      <c r="A40" s="37"/>
      <c r="B40" s="143"/>
      <c r="C40" s="144"/>
      <c r="D40" s="144"/>
      <c r="E40" s="144"/>
      <c r="F40" s="144"/>
      <c r="G40" s="144"/>
      <c r="H40" s="144"/>
      <c r="I40" s="145"/>
      <c r="J40" s="144"/>
      <c r="K40" s="144"/>
      <c r="L40" s="119"/>
      <c r="S40" s="37"/>
      <c r="T40" s="37"/>
      <c r="U40" s="37"/>
      <c r="V40" s="37"/>
      <c r="W40" s="37"/>
      <c r="X40" s="37"/>
      <c r="Y40" s="37"/>
      <c r="Z40" s="37"/>
      <c r="AA40" s="37"/>
      <c r="AB40" s="37"/>
      <c r="AC40" s="37"/>
      <c r="AD40" s="37"/>
      <c r="AE40" s="37"/>
    </row>
    <row r="44" spans="1:31" s="2" customFormat="1" ht="7" customHeight="1">
      <c r="A44" s="37"/>
      <c r="B44" s="146"/>
      <c r="C44" s="147"/>
      <c r="D44" s="147"/>
      <c r="E44" s="147"/>
      <c r="F44" s="147"/>
      <c r="G44" s="147"/>
      <c r="H44" s="147"/>
      <c r="I44" s="148"/>
      <c r="J44" s="147"/>
      <c r="K44" s="147"/>
      <c r="L44" s="119"/>
      <c r="S44" s="37"/>
      <c r="T44" s="37"/>
      <c r="U44" s="37"/>
      <c r="V44" s="37"/>
      <c r="W44" s="37"/>
      <c r="X44" s="37"/>
      <c r="Y44" s="37"/>
      <c r="Z44" s="37"/>
      <c r="AA44" s="37"/>
      <c r="AB44" s="37"/>
      <c r="AC44" s="37"/>
      <c r="AD44" s="37"/>
      <c r="AE44" s="37"/>
    </row>
    <row r="45" spans="1:31" s="2" customFormat="1" ht="25" customHeight="1">
      <c r="A45" s="37"/>
      <c r="B45" s="38"/>
      <c r="C45" s="25" t="s">
        <v>213</v>
      </c>
      <c r="D45" s="39"/>
      <c r="E45" s="39"/>
      <c r="F45" s="39"/>
      <c r="G45" s="39"/>
      <c r="H45" s="39"/>
      <c r="I45" s="118"/>
      <c r="J45" s="39"/>
      <c r="K45" s="39"/>
      <c r="L45" s="119"/>
      <c r="S45" s="37"/>
      <c r="T45" s="37"/>
      <c r="U45" s="37"/>
      <c r="V45" s="37"/>
      <c r="W45" s="37"/>
      <c r="X45" s="37"/>
      <c r="Y45" s="37"/>
      <c r="Z45" s="37"/>
      <c r="AA45" s="37"/>
      <c r="AB45" s="37"/>
      <c r="AC45" s="37"/>
      <c r="AD45" s="37"/>
      <c r="AE45" s="37"/>
    </row>
    <row r="46" spans="1:31" s="2" customFormat="1" ht="7" customHeight="1">
      <c r="A46" s="37"/>
      <c r="B46" s="38"/>
      <c r="C46" s="39"/>
      <c r="D46" s="39"/>
      <c r="E46" s="39"/>
      <c r="F46" s="39"/>
      <c r="G46" s="39"/>
      <c r="H46" s="39"/>
      <c r="I46" s="118"/>
      <c r="J46" s="39"/>
      <c r="K46" s="39"/>
      <c r="L46" s="119"/>
      <c r="S46" s="37"/>
      <c r="T46" s="37"/>
      <c r="U46" s="37"/>
      <c r="V46" s="37"/>
      <c r="W46" s="37"/>
      <c r="X46" s="37"/>
      <c r="Y46" s="37"/>
      <c r="Z46" s="37"/>
      <c r="AA46" s="37"/>
      <c r="AB46" s="37"/>
      <c r="AC46" s="37"/>
      <c r="AD46" s="37"/>
      <c r="AE46" s="37"/>
    </row>
    <row r="47" spans="1:31" s="2" customFormat="1" ht="12" customHeight="1">
      <c r="A47" s="37"/>
      <c r="B47" s="38"/>
      <c r="C47" s="31" t="s">
        <v>16</v>
      </c>
      <c r="D47" s="39"/>
      <c r="E47" s="39"/>
      <c r="F47" s="39"/>
      <c r="G47" s="39"/>
      <c r="H47" s="39"/>
      <c r="I47" s="118"/>
      <c r="J47" s="39"/>
      <c r="K47" s="39"/>
      <c r="L47" s="119"/>
      <c r="S47" s="37"/>
      <c r="T47" s="37"/>
      <c r="U47" s="37"/>
      <c r="V47" s="37"/>
      <c r="W47" s="37"/>
      <c r="X47" s="37"/>
      <c r="Y47" s="37"/>
      <c r="Z47" s="37"/>
      <c r="AA47" s="37"/>
      <c r="AB47" s="37"/>
      <c r="AC47" s="37"/>
      <c r="AD47" s="37"/>
      <c r="AE47" s="37"/>
    </row>
    <row r="48" spans="1:31" s="2" customFormat="1" ht="16.5" customHeight="1">
      <c r="A48" s="37"/>
      <c r="B48" s="38"/>
      <c r="C48" s="39"/>
      <c r="D48" s="39"/>
      <c r="E48" s="409" t="str">
        <f>E7</f>
        <v>EHC CZECH s.r.o. – Podnikatelský inkubátor – Evropská ul., Cheb</v>
      </c>
      <c r="F48" s="410"/>
      <c r="G48" s="410"/>
      <c r="H48" s="410"/>
      <c r="I48" s="118"/>
      <c r="J48" s="39"/>
      <c r="K48" s="39"/>
      <c r="L48" s="119"/>
      <c r="S48" s="37"/>
      <c r="T48" s="37"/>
      <c r="U48" s="37"/>
      <c r="V48" s="37"/>
      <c r="W48" s="37"/>
      <c r="X48" s="37"/>
      <c r="Y48" s="37"/>
      <c r="Z48" s="37"/>
      <c r="AA48" s="37"/>
      <c r="AB48" s="37"/>
      <c r="AC48" s="37"/>
      <c r="AD48" s="37"/>
      <c r="AE48" s="37"/>
    </row>
    <row r="49" spans="1:47" s="2" customFormat="1" ht="12" customHeight="1">
      <c r="A49" s="37"/>
      <c r="B49" s="38"/>
      <c r="C49" s="31" t="s">
        <v>208</v>
      </c>
      <c r="D49" s="39"/>
      <c r="E49" s="39"/>
      <c r="F49" s="39"/>
      <c r="G49" s="39"/>
      <c r="H49" s="39"/>
      <c r="I49" s="118"/>
      <c r="J49" s="39"/>
      <c r="K49" s="39"/>
      <c r="L49" s="119"/>
      <c r="S49" s="37"/>
      <c r="T49" s="37"/>
      <c r="U49" s="37"/>
      <c r="V49" s="37"/>
      <c r="W49" s="37"/>
      <c r="X49" s="37"/>
      <c r="Y49" s="37"/>
      <c r="Z49" s="37"/>
      <c r="AA49" s="37"/>
      <c r="AB49" s="37"/>
      <c r="AC49" s="37"/>
      <c r="AD49" s="37"/>
      <c r="AE49" s="37"/>
    </row>
    <row r="50" spans="1:47" s="2" customFormat="1" ht="16.5" customHeight="1">
      <c r="A50" s="37"/>
      <c r="B50" s="38"/>
      <c r="C50" s="39"/>
      <c r="D50" s="39"/>
      <c r="E50" s="383" t="str">
        <f>E9</f>
        <v>D.5 - SO 401 – Areálové rozvody plynu</v>
      </c>
      <c r="F50" s="411"/>
      <c r="G50" s="411"/>
      <c r="H50" s="411"/>
      <c r="I50" s="118"/>
      <c r="J50" s="39"/>
      <c r="K50" s="39"/>
      <c r="L50" s="119"/>
      <c r="S50" s="37"/>
      <c r="T50" s="37"/>
      <c r="U50" s="37"/>
      <c r="V50" s="37"/>
      <c r="W50" s="37"/>
      <c r="X50" s="37"/>
      <c r="Y50" s="37"/>
      <c r="Z50" s="37"/>
      <c r="AA50" s="37"/>
      <c r="AB50" s="37"/>
      <c r="AC50" s="37"/>
      <c r="AD50" s="37"/>
      <c r="AE50" s="37"/>
    </row>
    <row r="51" spans="1:47" s="2" customFormat="1" ht="7" customHeight="1">
      <c r="A51" s="37"/>
      <c r="B51" s="38"/>
      <c r="C51" s="39"/>
      <c r="D51" s="39"/>
      <c r="E51" s="39"/>
      <c r="F51" s="39"/>
      <c r="G51" s="39"/>
      <c r="H51" s="39"/>
      <c r="I51" s="118"/>
      <c r="J51" s="39"/>
      <c r="K51" s="39"/>
      <c r="L51" s="119"/>
      <c r="S51" s="37"/>
      <c r="T51" s="37"/>
      <c r="U51" s="37"/>
      <c r="V51" s="37"/>
      <c r="W51" s="37"/>
      <c r="X51" s="37"/>
      <c r="Y51" s="37"/>
      <c r="Z51" s="37"/>
      <c r="AA51" s="37"/>
      <c r="AB51" s="37"/>
      <c r="AC51" s="37"/>
      <c r="AD51" s="37"/>
      <c r="AE51" s="37"/>
    </row>
    <row r="52" spans="1:47" s="2" customFormat="1" ht="12" customHeight="1">
      <c r="A52" s="37"/>
      <c r="B52" s="38"/>
      <c r="C52" s="31" t="s">
        <v>22</v>
      </c>
      <c r="D52" s="39"/>
      <c r="E52" s="39"/>
      <c r="F52" s="29" t="str">
        <f>F12</f>
        <v>č. parcelní 250/1, 250/6, 250/7 a st7296</v>
      </c>
      <c r="G52" s="39"/>
      <c r="H52" s="39"/>
      <c r="I52" s="120" t="s">
        <v>24</v>
      </c>
      <c r="J52" s="62" t="str">
        <f>IF(J12="","",J12)</f>
        <v>2. 9. 2020</v>
      </c>
      <c r="K52" s="39"/>
      <c r="L52" s="119"/>
      <c r="S52" s="37"/>
      <c r="T52" s="37"/>
      <c r="U52" s="37"/>
      <c r="V52" s="37"/>
      <c r="W52" s="37"/>
      <c r="X52" s="37"/>
      <c r="Y52" s="37"/>
      <c r="Z52" s="37"/>
      <c r="AA52" s="37"/>
      <c r="AB52" s="37"/>
      <c r="AC52" s="37"/>
      <c r="AD52" s="37"/>
      <c r="AE52" s="37"/>
    </row>
    <row r="53" spans="1:47" s="2" customFormat="1" ht="7" customHeight="1">
      <c r="A53" s="37"/>
      <c r="B53" s="38"/>
      <c r="C53" s="39"/>
      <c r="D53" s="39"/>
      <c r="E53" s="39"/>
      <c r="F53" s="39"/>
      <c r="G53" s="39"/>
      <c r="H53" s="39"/>
      <c r="I53" s="118"/>
      <c r="J53" s="39"/>
      <c r="K53" s="39"/>
      <c r="L53" s="119"/>
      <c r="S53" s="37"/>
      <c r="T53" s="37"/>
      <c r="U53" s="37"/>
      <c r="V53" s="37"/>
      <c r="W53" s="37"/>
      <c r="X53" s="37"/>
      <c r="Y53" s="37"/>
      <c r="Z53" s="37"/>
      <c r="AA53" s="37"/>
      <c r="AB53" s="37"/>
      <c r="AC53" s="37"/>
      <c r="AD53" s="37"/>
      <c r="AE53" s="37"/>
    </row>
    <row r="54" spans="1:47" s="2" customFormat="1" ht="40" customHeight="1">
      <c r="A54" s="37"/>
      <c r="B54" s="38"/>
      <c r="C54" s="31" t="s">
        <v>30</v>
      </c>
      <c r="D54" s="39"/>
      <c r="E54" s="39"/>
      <c r="F54" s="29" t="str">
        <f>E15</f>
        <v>EHC CZECH s.r.o., Závodní 278, 360 18 Karlovy Vary</v>
      </c>
      <c r="G54" s="39"/>
      <c r="H54" s="39"/>
      <c r="I54" s="120" t="s">
        <v>39</v>
      </c>
      <c r="J54" s="35" t="str">
        <f>E21</f>
        <v>INDBau DESIGN s.r.o., Houškova 1187/25, 326 00 Plz</v>
      </c>
      <c r="K54" s="39"/>
      <c r="L54" s="119"/>
      <c r="S54" s="37"/>
      <c r="T54" s="37"/>
      <c r="U54" s="37"/>
      <c r="V54" s="37"/>
      <c r="W54" s="37"/>
      <c r="X54" s="37"/>
      <c r="Y54" s="37"/>
      <c r="Z54" s="37"/>
      <c r="AA54" s="37"/>
      <c r="AB54" s="37"/>
      <c r="AC54" s="37"/>
      <c r="AD54" s="37"/>
      <c r="AE54" s="37"/>
    </row>
    <row r="55" spans="1:47" s="2" customFormat="1" ht="15.15" customHeight="1">
      <c r="A55" s="37"/>
      <c r="B55" s="38"/>
      <c r="C55" s="31" t="s">
        <v>36</v>
      </c>
      <c r="D55" s="39"/>
      <c r="E55" s="39"/>
      <c r="F55" s="29" t="str">
        <f>IF(E18="","",E18)</f>
        <v>Vyplň údaj</v>
      </c>
      <c r="G55" s="39"/>
      <c r="H55" s="39"/>
      <c r="I55" s="120" t="s">
        <v>43</v>
      </c>
      <c r="J55" s="35" t="str">
        <f>E24</f>
        <v xml:space="preserve"> </v>
      </c>
      <c r="K55" s="39"/>
      <c r="L55" s="119"/>
      <c r="S55" s="37"/>
      <c r="T55" s="37"/>
      <c r="U55" s="37"/>
      <c r="V55" s="37"/>
      <c r="W55" s="37"/>
      <c r="X55" s="37"/>
      <c r="Y55" s="37"/>
      <c r="Z55" s="37"/>
      <c r="AA55" s="37"/>
      <c r="AB55" s="37"/>
      <c r="AC55" s="37"/>
      <c r="AD55" s="37"/>
      <c r="AE55" s="37"/>
    </row>
    <row r="56" spans="1:47" s="2" customFormat="1" ht="10.25" customHeight="1">
      <c r="A56" s="37"/>
      <c r="B56" s="38"/>
      <c r="C56" s="39"/>
      <c r="D56" s="39"/>
      <c r="E56" s="39"/>
      <c r="F56" s="39"/>
      <c r="G56" s="39"/>
      <c r="H56" s="39"/>
      <c r="I56" s="118"/>
      <c r="J56" s="39"/>
      <c r="K56" s="39"/>
      <c r="L56" s="119"/>
      <c r="S56" s="37"/>
      <c r="T56" s="37"/>
      <c r="U56" s="37"/>
      <c r="V56" s="37"/>
      <c r="W56" s="37"/>
      <c r="X56" s="37"/>
      <c r="Y56" s="37"/>
      <c r="Z56" s="37"/>
      <c r="AA56" s="37"/>
      <c r="AB56" s="37"/>
      <c r="AC56" s="37"/>
      <c r="AD56" s="37"/>
      <c r="AE56" s="37"/>
    </row>
    <row r="57" spans="1:47" s="2" customFormat="1" ht="29.25" customHeight="1">
      <c r="A57" s="37"/>
      <c r="B57" s="38"/>
      <c r="C57" s="149" t="s">
        <v>214</v>
      </c>
      <c r="D57" s="150"/>
      <c r="E57" s="150"/>
      <c r="F57" s="150"/>
      <c r="G57" s="150"/>
      <c r="H57" s="150"/>
      <c r="I57" s="151"/>
      <c r="J57" s="152" t="s">
        <v>215</v>
      </c>
      <c r="K57" s="150"/>
      <c r="L57" s="119"/>
      <c r="S57" s="37"/>
      <c r="T57" s="37"/>
      <c r="U57" s="37"/>
      <c r="V57" s="37"/>
      <c r="W57" s="37"/>
      <c r="X57" s="37"/>
      <c r="Y57" s="37"/>
      <c r="Z57" s="37"/>
      <c r="AA57" s="37"/>
      <c r="AB57" s="37"/>
      <c r="AC57" s="37"/>
      <c r="AD57" s="37"/>
      <c r="AE57" s="37"/>
    </row>
    <row r="58" spans="1:47" s="2" customFormat="1" ht="10.25" customHeight="1">
      <c r="A58" s="37"/>
      <c r="B58" s="38"/>
      <c r="C58" s="39"/>
      <c r="D58" s="39"/>
      <c r="E58" s="39"/>
      <c r="F58" s="39"/>
      <c r="G58" s="39"/>
      <c r="H58" s="39"/>
      <c r="I58" s="118"/>
      <c r="J58" s="39"/>
      <c r="K58" s="39"/>
      <c r="L58" s="119"/>
      <c r="S58" s="37"/>
      <c r="T58" s="37"/>
      <c r="U58" s="37"/>
      <c r="V58" s="37"/>
      <c r="W58" s="37"/>
      <c r="X58" s="37"/>
      <c r="Y58" s="37"/>
      <c r="Z58" s="37"/>
      <c r="AA58" s="37"/>
      <c r="AB58" s="37"/>
      <c r="AC58" s="37"/>
      <c r="AD58" s="37"/>
      <c r="AE58" s="37"/>
    </row>
    <row r="59" spans="1:47" s="2" customFormat="1" ht="22.75" customHeight="1">
      <c r="A59" s="37"/>
      <c r="B59" s="38"/>
      <c r="C59" s="153" t="s">
        <v>80</v>
      </c>
      <c r="D59" s="39"/>
      <c r="E59" s="39"/>
      <c r="F59" s="39"/>
      <c r="G59" s="39"/>
      <c r="H59" s="39"/>
      <c r="I59" s="118"/>
      <c r="J59" s="80">
        <f>J87</f>
        <v>0</v>
      </c>
      <c r="K59" s="39"/>
      <c r="L59" s="119"/>
      <c r="S59" s="37"/>
      <c r="T59" s="37"/>
      <c r="U59" s="37"/>
      <c r="V59" s="37"/>
      <c r="W59" s="37"/>
      <c r="X59" s="37"/>
      <c r="Y59" s="37"/>
      <c r="Z59" s="37"/>
      <c r="AA59" s="37"/>
      <c r="AB59" s="37"/>
      <c r="AC59" s="37"/>
      <c r="AD59" s="37"/>
      <c r="AE59" s="37"/>
      <c r="AU59" s="19" t="s">
        <v>216</v>
      </c>
    </row>
    <row r="60" spans="1:47" s="9" customFormat="1" ht="25" customHeight="1">
      <c r="B60" s="154"/>
      <c r="C60" s="155"/>
      <c r="D60" s="156" t="s">
        <v>217</v>
      </c>
      <c r="E60" s="157"/>
      <c r="F60" s="157"/>
      <c r="G60" s="157"/>
      <c r="H60" s="157"/>
      <c r="I60" s="158"/>
      <c r="J60" s="159">
        <f>J88</f>
        <v>0</v>
      </c>
      <c r="K60" s="155"/>
      <c r="L60" s="160"/>
    </row>
    <row r="61" spans="1:47" s="10" customFormat="1" ht="19.899999999999999" customHeight="1">
      <c r="B61" s="161"/>
      <c r="C61" s="99"/>
      <c r="D61" s="162" t="s">
        <v>218</v>
      </c>
      <c r="E61" s="163"/>
      <c r="F61" s="163"/>
      <c r="G61" s="163"/>
      <c r="H61" s="163"/>
      <c r="I61" s="164"/>
      <c r="J61" s="165">
        <f>J89</f>
        <v>0</v>
      </c>
      <c r="K61" s="99"/>
      <c r="L61" s="166"/>
    </row>
    <row r="62" spans="1:47" s="10" customFormat="1" ht="19.899999999999999" customHeight="1">
      <c r="B62" s="161"/>
      <c r="C62" s="99"/>
      <c r="D62" s="162" t="s">
        <v>222</v>
      </c>
      <c r="E62" s="163"/>
      <c r="F62" s="163"/>
      <c r="G62" s="163"/>
      <c r="H62" s="163"/>
      <c r="I62" s="164"/>
      <c r="J62" s="165">
        <f>J141</f>
        <v>0</v>
      </c>
      <c r="K62" s="99"/>
      <c r="L62" s="166"/>
    </row>
    <row r="63" spans="1:47" s="10" customFormat="1" ht="19.899999999999999" customHeight="1">
      <c r="B63" s="161"/>
      <c r="C63" s="99"/>
      <c r="D63" s="162" t="s">
        <v>6801</v>
      </c>
      <c r="E63" s="163"/>
      <c r="F63" s="163"/>
      <c r="G63" s="163"/>
      <c r="H63" s="163"/>
      <c r="I63" s="164"/>
      <c r="J63" s="165">
        <f>J142</f>
        <v>0</v>
      </c>
      <c r="K63" s="99"/>
      <c r="L63" s="166"/>
    </row>
    <row r="64" spans="1:47" s="10" customFormat="1" ht="19.899999999999999" customHeight="1">
      <c r="B64" s="161"/>
      <c r="C64" s="99"/>
      <c r="D64" s="162" t="s">
        <v>6802</v>
      </c>
      <c r="E64" s="163"/>
      <c r="F64" s="163"/>
      <c r="G64" s="163"/>
      <c r="H64" s="163"/>
      <c r="I64" s="164"/>
      <c r="J64" s="165">
        <f>J157</f>
        <v>0</v>
      </c>
      <c r="K64" s="99"/>
      <c r="L64" s="166"/>
    </row>
    <row r="65" spans="1:31" s="10" customFormat="1" ht="19.899999999999999" customHeight="1">
      <c r="B65" s="161"/>
      <c r="C65" s="99"/>
      <c r="D65" s="162" t="s">
        <v>4796</v>
      </c>
      <c r="E65" s="163"/>
      <c r="F65" s="163"/>
      <c r="G65" s="163"/>
      <c r="H65" s="163"/>
      <c r="I65" s="164"/>
      <c r="J65" s="165">
        <f>J164</f>
        <v>0</v>
      </c>
      <c r="K65" s="99"/>
      <c r="L65" s="166"/>
    </row>
    <row r="66" spans="1:31" s="9" customFormat="1" ht="25" customHeight="1">
      <c r="B66" s="154"/>
      <c r="C66" s="155"/>
      <c r="D66" s="156" t="s">
        <v>4232</v>
      </c>
      <c r="E66" s="157"/>
      <c r="F66" s="157"/>
      <c r="G66" s="157"/>
      <c r="H66" s="157"/>
      <c r="I66" s="158"/>
      <c r="J66" s="159">
        <f>J167</f>
        <v>0</v>
      </c>
      <c r="K66" s="155"/>
      <c r="L66" s="160"/>
    </row>
    <row r="67" spans="1:31" s="10" customFormat="1" ht="19.899999999999999" customHeight="1">
      <c r="B67" s="161"/>
      <c r="C67" s="99"/>
      <c r="D67" s="162" t="s">
        <v>5786</v>
      </c>
      <c r="E67" s="163"/>
      <c r="F67" s="163"/>
      <c r="G67" s="163"/>
      <c r="H67" s="163"/>
      <c r="I67" s="164"/>
      <c r="J67" s="165">
        <f>J168</f>
        <v>0</v>
      </c>
      <c r="K67" s="99"/>
      <c r="L67" s="166"/>
    </row>
    <row r="68" spans="1:31" s="2" customFormat="1" ht="21.75" customHeight="1">
      <c r="A68" s="37"/>
      <c r="B68" s="38"/>
      <c r="C68" s="39"/>
      <c r="D68" s="39"/>
      <c r="E68" s="39"/>
      <c r="F68" s="39"/>
      <c r="G68" s="39"/>
      <c r="H68" s="39"/>
      <c r="I68" s="118"/>
      <c r="J68" s="39"/>
      <c r="K68" s="39"/>
      <c r="L68" s="119"/>
      <c r="S68" s="37"/>
      <c r="T68" s="37"/>
      <c r="U68" s="37"/>
      <c r="V68" s="37"/>
      <c r="W68" s="37"/>
      <c r="X68" s="37"/>
      <c r="Y68" s="37"/>
      <c r="Z68" s="37"/>
      <c r="AA68" s="37"/>
      <c r="AB68" s="37"/>
      <c r="AC68" s="37"/>
      <c r="AD68" s="37"/>
      <c r="AE68" s="37"/>
    </row>
    <row r="69" spans="1:31" s="2" customFormat="1" ht="7" customHeight="1">
      <c r="A69" s="37"/>
      <c r="B69" s="50"/>
      <c r="C69" s="51"/>
      <c r="D69" s="51"/>
      <c r="E69" s="51"/>
      <c r="F69" s="51"/>
      <c r="G69" s="51"/>
      <c r="H69" s="51"/>
      <c r="I69" s="145"/>
      <c r="J69" s="51"/>
      <c r="K69" s="51"/>
      <c r="L69" s="119"/>
      <c r="S69" s="37"/>
      <c r="T69" s="37"/>
      <c r="U69" s="37"/>
      <c r="V69" s="37"/>
      <c r="W69" s="37"/>
      <c r="X69" s="37"/>
      <c r="Y69" s="37"/>
      <c r="Z69" s="37"/>
      <c r="AA69" s="37"/>
      <c r="AB69" s="37"/>
      <c r="AC69" s="37"/>
      <c r="AD69" s="37"/>
      <c r="AE69" s="37"/>
    </row>
    <row r="73" spans="1:31" s="2" customFormat="1" ht="7" customHeight="1">
      <c r="A73" s="37"/>
      <c r="B73" s="52"/>
      <c r="C73" s="53"/>
      <c r="D73" s="53"/>
      <c r="E73" s="53"/>
      <c r="F73" s="53"/>
      <c r="G73" s="53"/>
      <c r="H73" s="53"/>
      <c r="I73" s="148"/>
      <c r="J73" s="53"/>
      <c r="K73" s="53"/>
      <c r="L73" s="119"/>
      <c r="S73" s="37"/>
      <c r="T73" s="37"/>
      <c r="U73" s="37"/>
      <c r="V73" s="37"/>
      <c r="W73" s="37"/>
      <c r="X73" s="37"/>
      <c r="Y73" s="37"/>
      <c r="Z73" s="37"/>
      <c r="AA73" s="37"/>
      <c r="AB73" s="37"/>
      <c r="AC73" s="37"/>
      <c r="AD73" s="37"/>
      <c r="AE73" s="37"/>
    </row>
    <row r="74" spans="1:31" s="2" customFormat="1" ht="25" customHeight="1">
      <c r="A74" s="37"/>
      <c r="B74" s="38"/>
      <c r="C74" s="25" t="s">
        <v>247</v>
      </c>
      <c r="D74" s="39"/>
      <c r="E74" s="39"/>
      <c r="F74" s="39"/>
      <c r="G74" s="39"/>
      <c r="H74" s="39"/>
      <c r="I74" s="118"/>
      <c r="J74" s="39"/>
      <c r="K74" s="39"/>
      <c r="L74" s="119"/>
      <c r="S74" s="37"/>
      <c r="T74" s="37"/>
      <c r="U74" s="37"/>
      <c r="V74" s="37"/>
      <c r="W74" s="37"/>
      <c r="X74" s="37"/>
      <c r="Y74" s="37"/>
      <c r="Z74" s="37"/>
      <c r="AA74" s="37"/>
      <c r="AB74" s="37"/>
      <c r="AC74" s="37"/>
      <c r="AD74" s="37"/>
      <c r="AE74" s="37"/>
    </row>
    <row r="75" spans="1:31" s="2" customFormat="1" ht="7" customHeight="1">
      <c r="A75" s="37"/>
      <c r="B75" s="38"/>
      <c r="C75" s="39"/>
      <c r="D75" s="39"/>
      <c r="E75" s="39"/>
      <c r="F75" s="39"/>
      <c r="G75" s="39"/>
      <c r="H75" s="39"/>
      <c r="I75" s="118"/>
      <c r="J75" s="39"/>
      <c r="K75" s="39"/>
      <c r="L75" s="119"/>
      <c r="S75" s="37"/>
      <c r="T75" s="37"/>
      <c r="U75" s="37"/>
      <c r="V75" s="37"/>
      <c r="W75" s="37"/>
      <c r="X75" s="37"/>
      <c r="Y75" s="37"/>
      <c r="Z75" s="37"/>
      <c r="AA75" s="37"/>
      <c r="AB75" s="37"/>
      <c r="AC75" s="37"/>
      <c r="AD75" s="37"/>
      <c r="AE75" s="37"/>
    </row>
    <row r="76" spans="1:31" s="2" customFormat="1" ht="12" customHeight="1">
      <c r="A76" s="37"/>
      <c r="B76" s="38"/>
      <c r="C76" s="31" t="s">
        <v>16</v>
      </c>
      <c r="D76" s="39"/>
      <c r="E76" s="39"/>
      <c r="F76" s="39"/>
      <c r="G76" s="39"/>
      <c r="H76" s="39"/>
      <c r="I76" s="118"/>
      <c r="J76" s="39"/>
      <c r="K76" s="39"/>
      <c r="L76" s="119"/>
      <c r="S76" s="37"/>
      <c r="T76" s="37"/>
      <c r="U76" s="37"/>
      <c r="V76" s="37"/>
      <c r="W76" s="37"/>
      <c r="X76" s="37"/>
      <c r="Y76" s="37"/>
      <c r="Z76" s="37"/>
      <c r="AA76" s="37"/>
      <c r="AB76" s="37"/>
      <c r="AC76" s="37"/>
      <c r="AD76" s="37"/>
      <c r="AE76" s="37"/>
    </row>
    <row r="77" spans="1:31" s="2" customFormat="1" ht="16.5" customHeight="1">
      <c r="A77" s="37"/>
      <c r="B77" s="38"/>
      <c r="C77" s="39"/>
      <c r="D77" s="39"/>
      <c r="E77" s="409" t="str">
        <f>E7</f>
        <v>EHC CZECH s.r.o. – Podnikatelský inkubátor – Evropská ul., Cheb</v>
      </c>
      <c r="F77" s="410"/>
      <c r="G77" s="410"/>
      <c r="H77" s="410"/>
      <c r="I77" s="118"/>
      <c r="J77" s="39"/>
      <c r="K77" s="39"/>
      <c r="L77" s="119"/>
      <c r="S77" s="37"/>
      <c r="T77" s="37"/>
      <c r="U77" s="37"/>
      <c r="V77" s="37"/>
      <c r="W77" s="37"/>
      <c r="X77" s="37"/>
      <c r="Y77" s="37"/>
      <c r="Z77" s="37"/>
      <c r="AA77" s="37"/>
      <c r="AB77" s="37"/>
      <c r="AC77" s="37"/>
      <c r="AD77" s="37"/>
      <c r="AE77" s="37"/>
    </row>
    <row r="78" spans="1:31" s="2" customFormat="1" ht="12" customHeight="1">
      <c r="A78" s="37"/>
      <c r="B78" s="38"/>
      <c r="C78" s="31" t="s">
        <v>208</v>
      </c>
      <c r="D78" s="39"/>
      <c r="E78" s="39"/>
      <c r="F78" s="39"/>
      <c r="G78" s="39"/>
      <c r="H78" s="39"/>
      <c r="I78" s="118"/>
      <c r="J78" s="39"/>
      <c r="K78" s="39"/>
      <c r="L78" s="119"/>
      <c r="S78" s="37"/>
      <c r="T78" s="37"/>
      <c r="U78" s="37"/>
      <c r="V78" s="37"/>
      <c r="W78" s="37"/>
      <c r="X78" s="37"/>
      <c r="Y78" s="37"/>
      <c r="Z78" s="37"/>
      <c r="AA78" s="37"/>
      <c r="AB78" s="37"/>
      <c r="AC78" s="37"/>
      <c r="AD78" s="37"/>
      <c r="AE78" s="37"/>
    </row>
    <row r="79" spans="1:31" s="2" customFormat="1" ht="16.5" customHeight="1">
      <c r="A79" s="37"/>
      <c r="B79" s="38"/>
      <c r="C79" s="39"/>
      <c r="D79" s="39"/>
      <c r="E79" s="383" t="str">
        <f>E9</f>
        <v>D.5 - SO 401 – Areálové rozvody plynu</v>
      </c>
      <c r="F79" s="411"/>
      <c r="G79" s="411"/>
      <c r="H79" s="411"/>
      <c r="I79" s="118"/>
      <c r="J79" s="39"/>
      <c r="K79" s="39"/>
      <c r="L79" s="119"/>
      <c r="S79" s="37"/>
      <c r="T79" s="37"/>
      <c r="U79" s="37"/>
      <c r="V79" s="37"/>
      <c r="W79" s="37"/>
      <c r="X79" s="37"/>
      <c r="Y79" s="37"/>
      <c r="Z79" s="37"/>
      <c r="AA79" s="37"/>
      <c r="AB79" s="37"/>
      <c r="AC79" s="37"/>
      <c r="AD79" s="37"/>
      <c r="AE79" s="37"/>
    </row>
    <row r="80" spans="1:31" s="2" customFormat="1" ht="7" customHeight="1">
      <c r="A80" s="37"/>
      <c r="B80" s="38"/>
      <c r="C80" s="39"/>
      <c r="D80" s="39"/>
      <c r="E80" s="39"/>
      <c r="F80" s="39"/>
      <c r="G80" s="39"/>
      <c r="H80" s="39"/>
      <c r="I80" s="118"/>
      <c r="J80" s="39"/>
      <c r="K80" s="39"/>
      <c r="L80" s="119"/>
      <c r="S80" s="37"/>
      <c r="T80" s="37"/>
      <c r="U80" s="37"/>
      <c r="V80" s="37"/>
      <c r="W80" s="37"/>
      <c r="X80" s="37"/>
      <c r="Y80" s="37"/>
      <c r="Z80" s="37"/>
      <c r="AA80" s="37"/>
      <c r="AB80" s="37"/>
      <c r="AC80" s="37"/>
      <c r="AD80" s="37"/>
      <c r="AE80" s="37"/>
    </row>
    <row r="81" spans="1:65" s="2" customFormat="1" ht="12" customHeight="1">
      <c r="A81" s="37"/>
      <c r="B81" s="38"/>
      <c r="C81" s="31" t="s">
        <v>22</v>
      </c>
      <c r="D81" s="39"/>
      <c r="E81" s="39"/>
      <c r="F81" s="29" t="str">
        <f>F12</f>
        <v>č. parcelní 250/1, 250/6, 250/7 a st7296</v>
      </c>
      <c r="G81" s="39"/>
      <c r="H81" s="39"/>
      <c r="I81" s="120" t="s">
        <v>24</v>
      </c>
      <c r="J81" s="62" t="str">
        <f>IF(J12="","",J12)</f>
        <v>2. 9. 2020</v>
      </c>
      <c r="K81" s="39"/>
      <c r="L81" s="119"/>
      <c r="S81" s="37"/>
      <c r="T81" s="37"/>
      <c r="U81" s="37"/>
      <c r="V81" s="37"/>
      <c r="W81" s="37"/>
      <c r="X81" s="37"/>
      <c r="Y81" s="37"/>
      <c r="Z81" s="37"/>
      <c r="AA81" s="37"/>
      <c r="AB81" s="37"/>
      <c r="AC81" s="37"/>
      <c r="AD81" s="37"/>
      <c r="AE81" s="37"/>
    </row>
    <row r="82" spans="1:65" s="2" customFormat="1" ht="7" customHeight="1">
      <c r="A82" s="37"/>
      <c r="B82" s="38"/>
      <c r="C82" s="39"/>
      <c r="D82" s="39"/>
      <c r="E82" s="39"/>
      <c r="F82" s="39"/>
      <c r="G82" s="39"/>
      <c r="H82" s="39"/>
      <c r="I82" s="118"/>
      <c r="J82" s="39"/>
      <c r="K82" s="39"/>
      <c r="L82" s="119"/>
      <c r="S82" s="37"/>
      <c r="T82" s="37"/>
      <c r="U82" s="37"/>
      <c r="V82" s="37"/>
      <c r="W82" s="37"/>
      <c r="X82" s="37"/>
      <c r="Y82" s="37"/>
      <c r="Z82" s="37"/>
      <c r="AA82" s="37"/>
      <c r="AB82" s="37"/>
      <c r="AC82" s="37"/>
      <c r="AD82" s="37"/>
      <c r="AE82" s="37"/>
    </row>
    <row r="83" spans="1:65" s="2" customFormat="1" ht="40" customHeight="1">
      <c r="A83" s="37"/>
      <c r="B83" s="38"/>
      <c r="C83" s="31" t="s">
        <v>30</v>
      </c>
      <c r="D83" s="39"/>
      <c r="E83" s="39"/>
      <c r="F83" s="29" t="str">
        <f>E15</f>
        <v>EHC CZECH s.r.o., Závodní 278, 360 18 Karlovy Vary</v>
      </c>
      <c r="G83" s="39"/>
      <c r="H83" s="39"/>
      <c r="I83" s="120" t="s">
        <v>39</v>
      </c>
      <c r="J83" s="35" t="str">
        <f>E21</f>
        <v>INDBau DESIGN s.r.o., Houškova 1187/25, 326 00 Plz</v>
      </c>
      <c r="K83" s="39"/>
      <c r="L83" s="119"/>
      <c r="S83" s="37"/>
      <c r="T83" s="37"/>
      <c r="U83" s="37"/>
      <c r="V83" s="37"/>
      <c r="W83" s="37"/>
      <c r="X83" s="37"/>
      <c r="Y83" s="37"/>
      <c r="Z83" s="37"/>
      <c r="AA83" s="37"/>
      <c r="AB83" s="37"/>
      <c r="AC83" s="37"/>
      <c r="AD83" s="37"/>
      <c r="AE83" s="37"/>
    </row>
    <row r="84" spans="1:65" s="2" customFormat="1" ht="15.15" customHeight="1">
      <c r="A84" s="37"/>
      <c r="B84" s="38"/>
      <c r="C84" s="31" t="s">
        <v>36</v>
      </c>
      <c r="D84" s="39"/>
      <c r="E84" s="39"/>
      <c r="F84" s="29" t="str">
        <f>IF(E18="","",E18)</f>
        <v>Vyplň údaj</v>
      </c>
      <c r="G84" s="39"/>
      <c r="H84" s="39"/>
      <c r="I84" s="120" t="s">
        <v>43</v>
      </c>
      <c r="J84" s="35" t="str">
        <f>E24</f>
        <v xml:space="preserve"> </v>
      </c>
      <c r="K84" s="39"/>
      <c r="L84" s="119"/>
      <c r="S84" s="37"/>
      <c r="T84" s="37"/>
      <c r="U84" s="37"/>
      <c r="V84" s="37"/>
      <c r="W84" s="37"/>
      <c r="X84" s="37"/>
      <c r="Y84" s="37"/>
      <c r="Z84" s="37"/>
      <c r="AA84" s="37"/>
      <c r="AB84" s="37"/>
      <c r="AC84" s="37"/>
      <c r="AD84" s="37"/>
      <c r="AE84" s="37"/>
    </row>
    <row r="85" spans="1:65" s="2" customFormat="1" ht="10.25" customHeight="1">
      <c r="A85" s="37"/>
      <c r="B85" s="38"/>
      <c r="C85" s="39"/>
      <c r="D85" s="39"/>
      <c r="E85" s="39"/>
      <c r="F85" s="39"/>
      <c r="G85" s="39"/>
      <c r="H85" s="39"/>
      <c r="I85" s="118"/>
      <c r="J85" s="39"/>
      <c r="K85" s="39"/>
      <c r="L85" s="119"/>
      <c r="S85" s="37"/>
      <c r="T85" s="37"/>
      <c r="U85" s="37"/>
      <c r="V85" s="37"/>
      <c r="W85" s="37"/>
      <c r="X85" s="37"/>
      <c r="Y85" s="37"/>
      <c r="Z85" s="37"/>
      <c r="AA85" s="37"/>
      <c r="AB85" s="37"/>
      <c r="AC85" s="37"/>
      <c r="AD85" s="37"/>
      <c r="AE85" s="37"/>
    </row>
    <row r="86" spans="1:65" s="11" customFormat="1" ht="29.25" customHeight="1">
      <c r="A86" s="167"/>
      <c r="B86" s="168"/>
      <c r="C86" s="169" t="s">
        <v>248</v>
      </c>
      <c r="D86" s="170" t="s">
        <v>67</v>
      </c>
      <c r="E86" s="170" t="s">
        <v>63</v>
      </c>
      <c r="F86" s="170" t="s">
        <v>64</v>
      </c>
      <c r="G86" s="170" t="s">
        <v>249</v>
      </c>
      <c r="H86" s="170" t="s">
        <v>250</v>
      </c>
      <c r="I86" s="171" t="s">
        <v>251</v>
      </c>
      <c r="J86" s="170" t="s">
        <v>215</v>
      </c>
      <c r="K86" s="172" t="s">
        <v>252</v>
      </c>
      <c r="L86" s="173"/>
      <c r="M86" s="71" t="s">
        <v>44</v>
      </c>
      <c r="N86" s="72" t="s">
        <v>52</v>
      </c>
      <c r="O86" s="72" t="s">
        <v>253</v>
      </c>
      <c r="P86" s="72" t="s">
        <v>254</v>
      </c>
      <c r="Q86" s="72" t="s">
        <v>255</v>
      </c>
      <c r="R86" s="72" t="s">
        <v>256</v>
      </c>
      <c r="S86" s="72" t="s">
        <v>257</v>
      </c>
      <c r="T86" s="73" t="s">
        <v>258</v>
      </c>
      <c r="U86" s="167"/>
      <c r="V86" s="167"/>
      <c r="W86" s="167"/>
      <c r="X86" s="167"/>
      <c r="Y86" s="167"/>
      <c r="Z86" s="167"/>
      <c r="AA86" s="167"/>
      <c r="AB86" s="167"/>
      <c r="AC86" s="167"/>
      <c r="AD86" s="167"/>
      <c r="AE86" s="167"/>
    </row>
    <row r="87" spans="1:65" s="2" customFormat="1" ht="22.75" customHeight="1">
      <c r="A87" s="37"/>
      <c r="B87" s="38"/>
      <c r="C87" s="78" t="s">
        <v>259</v>
      </c>
      <c r="D87" s="39"/>
      <c r="E87" s="39"/>
      <c r="F87" s="39"/>
      <c r="G87" s="39"/>
      <c r="H87" s="39"/>
      <c r="I87" s="118"/>
      <c r="J87" s="174">
        <f>BK87</f>
        <v>0</v>
      </c>
      <c r="K87" s="39"/>
      <c r="L87" s="42"/>
      <c r="M87" s="74"/>
      <c r="N87" s="175"/>
      <c r="O87" s="75"/>
      <c r="P87" s="176">
        <f>P88+P167</f>
        <v>0</v>
      </c>
      <c r="Q87" s="75"/>
      <c r="R87" s="176">
        <f>R88+R167</f>
        <v>14.6165436</v>
      </c>
      <c r="S87" s="75"/>
      <c r="T87" s="177">
        <f>T88+T167</f>
        <v>0</v>
      </c>
      <c r="U87" s="37"/>
      <c r="V87" s="37"/>
      <c r="W87" s="37"/>
      <c r="X87" s="37"/>
      <c r="Y87" s="37"/>
      <c r="Z87" s="37"/>
      <c r="AA87" s="37"/>
      <c r="AB87" s="37"/>
      <c r="AC87" s="37"/>
      <c r="AD87" s="37"/>
      <c r="AE87" s="37"/>
      <c r="AT87" s="19" t="s">
        <v>81</v>
      </c>
      <c r="AU87" s="19" t="s">
        <v>216</v>
      </c>
      <c r="BK87" s="178">
        <f>BK88+BK167</f>
        <v>0</v>
      </c>
    </row>
    <row r="88" spans="1:65" s="12" customFormat="1" ht="25.9" customHeight="1">
      <c r="B88" s="179"/>
      <c r="C88" s="180"/>
      <c r="D88" s="181" t="s">
        <v>81</v>
      </c>
      <c r="E88" s="182" t="s">
        <v>260</v>
      </c>
      <c r="F88" s="182" t="s">
        <v>261</v>
      </c>
      <c r="G88" s="180"/>
      <c r="H88" s="180"/>
      <c r="I88" s="183"/>
      <c r="J88" s="184">
        <f>BK88</f>
        <v>0</v>
      </c>
      <c r="K88" s="180"/>
      <c r="L88" s="185"/>
      <c r="M88" s="186"/>
      <c r="N88" s="187"/>
      <c r="O88" s="187"/>
      <c r="P88" s="188">
        <f>P89+P141+P142+P157+P164</f>
        <v>0</v>
      </c>
      <c r="Q88" s="187"/>
      <c r="R88" s="188">
        <f>R89+R141+R142+R157+R164</f>
        <v>14.6165436</v>
      </c>
      <c r="S88" s="187"/>
      <c r="T88" s="189">
        <f>T89+T141+T142+T157+T164</f>
        <v>0</v>
      </c>
      <c r="AR88" s="190" t="s">
        <v>89</v>
      </c>
      <c r="AT88" s="191" t="s">
        <v>81</v>
      </c>
      <c r="AU88" s="191" t="s">
        <v>82</v>
      </c>
      <c r="AY88" s="190" t="s">
        <v>262</v>
      </c>
      <c r="BK88" s="192">
        <f>BK89+BK141+BK142+BK157+BK164</f>
        <v>0</v>
      </c>
    </row>
    <row r="89" spans="1:65" s="12" customFormat="1" ht="22.75" customHeight="1">
      <c r="B89" s="179"/>
      <c r="C89" s="180"/>
      <c r="D89" s="181" t="s">
        <v>81</v>
      </c>
      <c r="E89" s="193" t="s">
        <v>89</v>
      </c>
      <c r="F89" s="193" t="s">
        <v>263</v>
      </c>
      <c r="G89" s="180"/>
      <c r="H89" s="180"/>
      <c r="I89" s="183"/>
      <c r="J89" s="194">
        <f>BK89</f>
        <v>0</v>
      </c>
      <c r="K89" s="180"/>
      <c r="L89" s="185"/>
      <c r="M89" s="186"/>
      <c r="N89" s="187"/>
      <c r="O89" s="187"/>
      <c r="P89" s="188">
        <f>SUM(P90:P140)</f>
        <v>0</v>
      </c>
      <c r="Q89" s="187"/>
      <c r="R89" s="188">
        <f>SUM(R90:R140)</f>
        <v>14.6165436</v>
      </c>
      <c r="S89" s="187"/>
      <c r="T89" s="189">
        <f>SUM(T90:T140)</f>
        <v>0</v>
      </c>
      <c r="AR89" s="190" t="s">
        <v>89</v>
      </c>
      <c r="AT89" s="191" t="s">
        <v>81</v>
      </c>
      <c r="AU89" s="191" t="s">
        <v>89</v>
      </c>
      <c r="AY89" s="190" t="s">
        <v>262</v>
      </c>
      <c r="BK89" s="192">
        <f>SUM(BK90:BK140)</f>
        <v>0</v>
      </c>
    </row>
    <row r="90" spans="1:65" s="2" customFormat="1" ht="21.75" customHeight="1">
      <c r="A90" s="37"/>
      <c r="B90" s="38"/>
      <c r="C90" s="195" t="s">
        <v>89</v>
      </c>
      <c r="D90" s="195" t="s">
        <v>264</v>
      </c>
      <c r="E90" s="196" t="s">
        <v>6174</v>
      </c>
      <c r="F90" s="197" t="s">
        <v>6175</v>
      </c>
      <c r="G90" s="198" t="s">
        <v>518</v>
      </c>
      <c r="H90" s="199">
        <v>1</v>
      </c>
      <c r="I90" s="200"/>
      <c r="J90" s="201">
        <f>ROUND(I90*H90,2)</f>
        <v>0</v>
      </c>
      <c r="K90" s="197" t="s">
        <v>268</v>
      </c>
      <c r="L90" s="42"/>
      <c r="M90" s="202" t="s">
        <v>44</v>
      </c>
      <c r="N90" s="203" t="s">
        <v>53</v>
      </c>
      <c r="O90" s="67"/>
      <c r="P90" s="204">
        <f>O90*H90</f>
        <v>0</v>
      </c>
      <c r="Q90" s="204">
        <v>6.4999999999999997E-4</v>
      </c>
      <c r="R90" s="204">
        <f>Q90*H90</f>
        <v>6.4999999999999997E-4</v>
      </c>
      <c r="S90" s="204">
        <v>0</v>
      </c>
      <c r="T90" s="205">
        <f>S90*H90</f>
        <v>0</v>
      </c>
      <c r="U90" s="37"/>
      <c r="V90" s="37"/>
      <c r="W90" s="37"/>
      <c r="X90" s="37"/>
      <c r="Y90" s="37"/>
      <c r="Z90" s="37"/>
      <c r="AA90" s="37"/>
      <c r="AB90" s="37"/>
      <c r="AC90" s="37"/>
      <c r="AD90" s="37"/>
      <c r="AE90" s="37"/>
      <c r="AR90" s="206" t="s">
        <v>104</v>
      </c>
      <c r="AT90" s="206" t="s">
        <v>264</v>
      </c>
      <c r="AU90" s="206" t="s">
        <v>91</v>
      </c>
      <c r="AY90" s="19" t="s">
        <v>262</v>
      </c>
      <c r="BE90" s="207">
        <f>IF(N90="základní",J90,0)</f>
        <v>0</v>
      </c>
      <c r="BF90" s="207">
        <f>IF(N90="snížená",J90,0)</f>
        <v>0</v>
      </c>
      <c r="BG90" s="207">
        <f>IF(N90="zákl. přenesená",J90,0)</f>
        <v>0</v>
      </c>
      <c r="BH90" s="207">
        <f>IF(N90="sníž. přenesená",J90,0)</f>
        <v>0</v>
      </c>
      <c r="BI90" s="207">
        <f>IF(N90="nulová",J90,0)</f>
        <v>0</v>
      </c>
      <c r="BJ90" s="19" t="s">
        <v>89</v>
      </c>
      <c r="BK90" s="207">
        <f>ROUND(I90*H90,2)</f>
        <v>0</v>
      </c>
      <c r="BL90" s="19" t="s">
        <v>104</v>
      </c>
      <c r="BM90" s="206" t="s">
        <v>91</v>
      </c>
    </row>
    <row r="91" spans="1:65" s="2" customFormat="1" ht="90">
      <c r="A91" s="37"/>
      <c r="B91" s="38"/>
      <c r="C91" s="39"/>
      <c r="D91" s="208" t="s">
        <v>270</v>
      </c>
      <c r="E91" s="39"/>
      <c r="F91" s="209" t="s">
        <v>6176</v>
      </c>
      <c r="G91" s="39"/>
      <c r="H91" s="39"/>
      <c r="I91" s="118"/>
      <c r="J91" s="39"/>
      <c r="K91" s="39"/>
      <c r="L91" s="42"/>
      <c r="M91" s="210"/>
      <c r="N91" s="211"/>
      <c r="O91" s="67"/>
      <c r="P91" s="67"/>
      <c r="Q91" s="67"/>
      <c r="R91" s="67"/>
      <c r="S91" s="67"/>
      <c r="T91" s="68"/>
      <c r="U91" s="37"/>
      <c r="V91" s="37"/>
      <c r="W91" s="37"/>
      <c r="X91" s="37"/>
      <c r="Y91" s="37"/>
      <c r="Z91" s="37"/>
      <c r="AA91" s="37"/>
      <c r="AB91" s="37"/>
      <c r="AC91" s="37"/>
      <c r="AD91" s="37"/>
      <c r="AE91" s="37"/>
      <c r="AT91" s="19" t="s">
        <v>270</v>
      </c>
      <c r="AU91" s="19" t="s">
        <v>91</v>
      </c>
    </row>
    <row r="92" spans="1:65" s="2" customFormat="1" ht="21.75" customHeight="1">
      <c r="A92" s="37"/>
      <c r="B92" s="38"/>
      <c r="C92" s="195" t="s">
        <v>91</v>
      </c>
      <c r="D92" s="195" t="s">
        <v>264</v>
      </c>
      <c r="E92" s="196" t="s">
        <v>6177</v>
      </c>
      <c r="F92" s="197" t="s">
        <v>6178</v>
      </c>
      <c r="G92" s="198" t="s">
        <v>518</v>
      </c>
      <c r="H92" s="199">
        <v>1</v>
      </c>
      <c r="I92" s="200"/>
      <c r="J92" s="201">
        <f>ROUND(I92*H92,2)</f>
        <v>0</v>
      </c>
      <c r="K92" s="197" t="s">
        <v>268</v>
      </c>
      <c r="L92" s="42"/>
      <c r="M92" s="202" t="s">
        <v>44</v>
      </c>
      <c r="N92" s="203" t="s">
        <v>53</v>
      </c>
      <c r="O92" s="67"/>
      <c r="P92" s="204">
        <f>O92*H92</f>
        <v>0</v>
      </c>
      <c r="Q92" s="204">
        <v>0</v>
      </c>
      <c r="R92" s="204">
        <f>Q92*H92</f>
        <v>0</v>
      </c>
      <c r="S92" s="204">
        <v>0</v>
      </c>
      <c r="T92" s="205">
        <f>S92*H92</f>
        <v>0</v>
      </c>
      <c r="U92" s="37"/>
      <c r="V92" s="37"/>
      <c r="W92" s="37"/>
      <c r="X92" s="37"/>
      <c r="Y92" s="37"/>
      <c r="Z92" s="37"/>
      <c r="AA92" s="37"/>
      <c r="AB92" s="37"/>
      <c r="AC92" s="37"/>
      <c r="AD92" s="37"/>
      <c r="AE92" s="37"/>
      <c r="AR92" s="206" t="s">
        <v>104</v>
      </c>
      <c r="AT92" s="206" t="s">
        <v>264</v>
      </c>
      <c r="AU92" s="206" t="s">
        <v>91</v>
      </c>
      <c r="AY92" s="19" t="s">
        <v>262</v>
      </c>
      <c r="BE92" s="207">
        <f>IF(N92="základní",J92,0)</f>
        <v>0</v>
      </c>
      <c r="BF92" s="207">
        <f>IF(N92="snížená",J92,0)</f>
        <v>0</v>
      </c>
      <c r="BG92" s="207">
        <f>IF(N92="zákl. přenesená",J92,0)</f>
        <v>0</v>
      </c>
      <c r="BH92" s="207">
        <f>IF(N92="sníž. přenesená",J92,0)</f>
        <v>0</v>
      </c>
      <c r="BI92" s="207">
        <f>IF(N92="nulová",J92,0)</f>
        <v>0</v>
      </c>
      <c r="BJ92" s="19" t="s">
        <v>89</v>
      </c>
      <c r="BK92" s="207">
        <f>ROUND(I92*H92,2)</f>
        <v>0</v>
      </c>
      <c r="BL92" s="19" t="s">
        <v>104</v>
      </c>
      <c r="BM92" s="206" t="s">
        <v>104</v>
      </c>
    </row>
    <row r="93" spans="1:65" s="2" customFormat="1" ht="90">
      <c r="A93" s="37"/>
      <c r="B93" s="38"/>
      <c r="C93" s="39"/>
      <c r="D93" s="208" t="s">
        <v>270</v>
      </c>
      <c r="E93" s="39"/>
      <c r="F93" s="209" t="s">
        <v>6176</v>
      </c>
      <c r="G93" s="39"/>
      <c r="H93" s="39"/>
      <c r="I93" s="118"/>
      <c r="J93" s="39"/>
      <c r="K93" s="39"/>
      <c r="L93" s="42"/>
      <c r="M93" s="210"/>
      <c r="N93" s="211"/>
      <c r="O93" s="67"/>
      <c r="P93" s="67"/>
      <c r="Q93" s="67"/>
      <c r="R93" s="67"/>
      <c r="S93" s="67"/>
      <c r="T93" s="68"/>
      <c r="U93" s="37"/>
      <c r="V93" s="37"/>
      <c r="W93" s="37"/>
      <c r="X93" s="37"/>
      <c r="Y93" s="37"/>
      <c r="Z93" s="37"/>
      <c r="AA93" s="37"/>
      <c r="AB93" s="37"/>
      <c r="AC93" s="37"/>
      <c r="AD93" s="37"/>
      <c r="AE93" s="37"/>
      <c r="AT93" s="19" t="s">
        <v>270</v>
      </c>
      <c r="AU93" s="19" t="s">
        <v>91</v>
      </c>
    </row>
    <row r="94" spans="1:65" s="2" customFormat="1" ht="16.5" customHeight="1">
      <c r="A94" s="37"/>
      <c r="B94" s="38"/>
      <c r="C94" s="195" t="s">
        <v>97</v>
      </c>
      <c r="D94" s="195" t="s">
        <v>264</v>
      </c>
      <c r="E94" s="196" t="s">
        <v>6179</v>
      </c>
      <c r="F94" s="197" t="s">
        <v>6180</v>
      </c>
      <c r="G94" s="198" t="s">
        <v>590</v>
      </c>
      <c r="H94" s="199">
        <v>28</v>
      </c>
      <c r="I94" s="200"/>
      <c r="J94" s="201">
        <f>ROUND(I94*H94,2)</f>
        <v>0</v>
      </c>
      <c r="K94" s="197" t="s">
        <v>268</v>
      </c>
      <c r="L94" s="42"/>
      <c r="M94" s="202" t="s">
        <v>44</v>
      </c>
      <c r="N94" s="203" t="s">
        <v>53</v>
      </c>
      <c r="O94" s="67"/>
      <c r="P94" s="204">
        <f>O94*H94</f>
        <v>0</v>
      </c>
      <c r="Q94" s="204">
        <v>5.5000000000000003E-4</v>
      </c>
      <c r="R94" s="204">
        <f>Q94*H94</f>
        <v>1.54E-2</v>
      </c>
      <c r="S94" s="204">
        <v>0</v>
      </c>
      <c r="T94" s="205">
        <f>S94*H94</f>
        <v>0</v>
      </c>
      <c r="U94" s="37"/>
      <c r="V94" s="37"/>
      <c r="W94" s="37"/>
      <c r="X94" s="37"/>
      <c r="Y94" s="37"/>
      <c r="Z94" s="37"/>
      <c r="AA94" s="37"/>
      <c r="AB94" s="37"/>
      <c r="AC94" s="37"/>
      <c r="AD94" s="37"/>
      <c r="AE94" s="37"/>
      <c r="AR94" s="206" t="s">
        <v>104</v>
      </c>
      <c r="AT94" s="206" t="s">
        <v>264</v>
      </c>
      <c r="AU94" s="206" t="s">
        <v>91</v>
      </c>
      <c r="AY94" s="19" t="s">
        <v>262</v>
      </c>
      <c r="BE94" s="207">
        <f>IF(N94="základní",J94,0)</f>
        <v>0</v>
      </c>
      <c r="BF94" s="207">
        <f>IF(N94="snížená",J94,0)</f>
        <v>0</v>
      </c>
      <c r="BG94" s="207">
        <f>IF(N94="zákl. přenesená",J94,0)</f>
        <v>0</v>
      </c>
      <c r="BH94" s="207">
        <f>IF(N94="sníž. přenesená",J94,0)</f>
        <v>0</v>
      </c>
      <c r="BI94" s="207">
        <f>IF(N94="nulová",J94,0)</f>
        <v>0</v>
      </c>
      <c r="BJ94" s="19" t="s">
        <v>89</v>
      </c>
      <c r="BK94" s="207">
        <f>ROUND(I94*H94,2)</f>
        <v>0</v>
      </c>
      <c r="BL94" s="19" t="s">
        <v>104</v>
      </c>
      <c r="BM94" s="206" t="s">
        <v>339</v>
      </c>
    </row>
    <row r="95" spans="1:65" s="2" customFormat="1" ht="90">
      <c r="A95" s="37"/>
      <c r="B95" s="38"/>
      <c r="C95" s="39"/>
      <c r="D95" s="208" t="s">
        <v>270</v>
      </c>
      <c r="E95" s="39"/>
      <c r="F95" s="209" t="s">
        <v>6176</v>
      </c>
      <c r="G95" s="39"/>
      <c r="H95" s="39"/>
      <c r="I95" s="118"/>
      <c r="J95" s="39"/>
      <c r="K95" s="39"/>
      <c r="L95" s="42"/>
      <c r="M95" s="210"/>
      <c r="N95" s="211"/>
      <c r="O95" s="67"/>
      <c r="P95" s="67"/>
      <c r="Q95" s="67"/>
      <c r="R95" s="67"/>
      <c r="S95" s="67"/>
      <c r="T95" s="68"/>
      <c r="U95" s="37"/>
      <c r="V95" s="37"/>
      <c r="W95" s="37"/>
      <c r="X95" s="37"/>
      <c r="Y95" s="37"/>
      <c r="Z95" s="37"/>
      <c r="AA95" s="37"/>
      <c r="AB95" s="37"/>
      <c r="AC95" s="37"/>
      <c r="AD95" s="37"/>
      <c r="AE95" s="37"/>
      <c r="AT95" s="19" t="s">
        <v>270</v>
      </c>
      <c r="AU95" s="19" t="s">
        <v>91</v>
      </c>
    </row>
    <row r="96" spans="1:65" s="15" customFormat="1" ht="10">
      <c r="B96" s="233"/>
      <c r="C96" s="234"/>
      <c r="D96" s="208" t="s">
        <v>272</v>
      </c>
      <c r="E96" s="235" t="s">
        <v>44</v>
      </c>
      <c r="F96" s="236" t="s">
        <v>8251</v>
      </c>
      <c r="G96" s="234"/>
      <c r="H96" s="237">
        <v>28</v>
      </c>
      <c r="I96" s="238"/>
      <c r="J96" s="234"/>
      <c r="K96" s="234"/>
      <c r="L96" s="239"/>
      <c r="M96" s="240"/>
      <c r="N96" s="241"/>
      <c r="O96" s="241"/>
      <c r="P96" s="241"/>
      <c r="Q96" s="241"/>
      <c r="R96" s="241"/>
      <c r="S96" s="241"/>
      <c r="T96" s="242"/>
      <c r="AT96" s="243" t="s">
        <v>272</v>
      </c>
      <c r="AU96" s="243" t="s">
        <v>91</v>
      </c>
      <c r="AV96" s="15" t="s">
        <v>91</v>
      </c>
      <c r="AW96" s="15" t="s">
        <v>38</v>
      </c>
      <c r="AX96" s="15" t="s">
        <v>82</v>
      </c>
      <c r="AY96" s="243" t="s">
        <v>262</v>
      </c>
    </row>
    <row r="97" spans="1:65" s="16" customFormat="1" ht="10">
      <c r="B97" s="244"/>
      <c r="C97" s="245"/>
      <c r="D97" s="208" t="s">
        <v>272</v>
      </c>
      <c r="E97" s="246" t="s">
        <v>44</v>
      </c>
      <c r="F97" s="247" t="s">
        <v>291</v>
      </c>
      <c r="G97" s="245"/>
      <c r="H97" s="248">
        <v>28</v>
      </c>
      <c r="I97" s="249"/>
      <c r="J97" s="245"/>
      <c r="K97" s="245"/>
      <c r="L97" s="250"/>
      <c r="M97" s="251"/>
      <c r="N97" s="252"/>
      <c r="O97" s="252"/>
      <c r="P97" s="252"/>
      <c r="Q97" s="252"/>
      <c r="R97" s="252"/>
      <c r="S97" s="252"/>
      <c r="T97" s="253"/>
      <c r="AT97" s="254" t="s">
        <v>272</v>
      </c>
      <c r="AU97" s="254" t="s">
        <v>91</v>
      </c>
      <c r="AV97" s="16" t="s">
        <v>104</v>
      </c>
      <c r="AW97" s="16" t="s">
        <v>38</v>
      </c>
      <c r="AX97" s="16" t="s">
        <v>89</v>
      </c>
      <c r="AY97" s="254" t="s">
        <v>262</v>
      </c>
    </row>
    <row r="98" spans="1:65" s="2" customFormat="1" ht="16.5" customHeight="1">
      <c r="A98" s="37"/>
      <c r="B98" s="38"/>
      <c r="C98" s="195" t="s">
        <v>104</v>
      </c>
      <c r="D98" s="195" t="s">
        <v>264</v>
      </c>
      <c r="E98" s="196" t="s">
        <v>6184</v>
      </c>
      <c r="F98" s="197" t="s">
        <v>6185</v>
      </c>
      <c r="G98" s="198" t="s">
        <v>590</v>
      </c>
      <c r="H98" s="199">
        <v>28</v>
      </c>
      <c r="I98" s="200"/>
      <c r="J98" s="201">
        <f>ROUND(I98*H98,2)</f>
        <v>0</v>
      </c>
      <c r="K98" s="197" t="s">
        <v>268</v>
      </c>
      <c r="L98" s="42"/>
      <c r="M98" s="202" t="s">
        <v>44</v>
      </c>
      <c r="N98" s="203" t="s">
        <v>53</v>
      </c>
      <c r="O98" s="67"/>
      <c r="P98" s="204">
        <f>O98*H98</f>
        <v>0</v>
      </c>
      <c r="Q98" s="204">
        <v>0</v>
      </c>
      <c r="R98" s="204">
        <f>Q98*H98</f>
        <v>0</v>
      </c>
      <c r="S98" s="204">
        <v>0</v>
      </c>
      <c r="T98" s="205">
        <f>S98*H98</f>
        <v>0</v>
      </c>
      <c r="U98" s="37"/>
      <c r="V98" s="37"/>
      <c r="W98" s="37"/>
      <c r="X98" s="37"/>
      <c r="Y98" s="37"/>
      <c r="Z98" s="37"/>
      <c r="AA98" s="37"/>
      <c r="AB98" s="37"/>
      <c r="AC98" s="37"/>
      <c r="AD98" s="37"/>
      <c r="AE98" s="37"/>
      <c r="AR98" s="206" t="s">
        <v>104</v>
      </c>
      <c r="AT98" s="206" t="s">
        <v>264</v>
      </c>
      <c r="AU98" s="206" t="s">
        <v>91</v>
      </c>
      <c r="AY98" s="19" t="s">
        <v>262</v>
      </c>
      <c r="BE98" s="207">
        <f>IF(N98="základní",J98,0)</f>
        <v>0</v>
      </c>
      <c r="BF98" s="207">
        <f>IF(N98="snížená",J98,0)</f>
        <v>0</v>
      </c>
      <c r="BG98" s="207">
        <f>IF(N98="zákl. přenesená",J98,0)</f>
        <v>0</v>
      </c>
      <c r="BH98" s="207">
        <f>IF(N98="sníž. přenesená",J98,0)</f>
        <v>0</v>
      </c>
      <c r="BI98" s="207">
        <f>IF(N98="nulová",J98,0)</f>
        <v>0</v>
      </c>
      <c r="BJ98" s="19" t="s">
        <v>89</v>
      </c>
      <c r="BK98" s="207">
        <f>ROUND(I98*H98,2)</f>
        <v>0</v>
      </c>
      <c r="BL98" s="19" t="s">
        <v>104</v>
      </c>
      <c r="BM98" s="206" t="s">
        <v>351</v>
      </c>
    </row>
    <row r="99" spans="1:65" s="2" customFormat="1" ht="90">
      <c r="A99" s="37"/>
      <c r="B99" s="38"/>
      <c r="C99" s="39"/>
      <c r="D99" s="208" t="s">
        <v>270</v>
      </c>
      <c r="E99" s="39"/>
      <c r="F99" s="209" t="s">
        <v>6176</v>
      </c>
      <c r="G99" s="39"/>
      <c r="H99" s="39"/>
      <c r="I99" s="118"/>
      <c r="J99" s="39"/>
      <c r="K99" s="39"/>
      <c r="L99" s="42"/>
      <c r="M99" s="210"/>
      <c r="N99" s="211"/>
      <c r="O99" s="67"/>
      <c r="P99" s="67"/>
      <c r="Q99" s="67"/>
      <c r="R99" s="67"/>
      <c r="S99" s="67"/>
      <c r="T99" s="68"/>
      <c r="U99" s="37"/>
      <c r="V99" s="37"/>
      <c r="W99" s="37"/>
      <c r="X99" s="37"/>
      <c r="Y99" s="37"/>
      <c r="Z99" s="37"/>
      <c r="AA99" s="37"/>
      <c r="AB99" s="37"/>
      <c r="AC99" s="37"/>
      <c r="AD99" s="37"/>
      <c r="AE99" s="37"/>
      <c r="AT99" s="19" t="s">
        <v>270</v>
      </c>
      <c r="AU99" s="19" t="s">
        <v>91</v>
      </c>
    </row>
    <row r="100" spans="1:65" s="15" customFormat="1" ht="10">
      <c r="B100" s="233"/>
      <c r="C100" s="234"/>
      <c r="D100" s="208" t="s">
        <v>272</v>
      </c>
      <c r="E100" s="235" t="s">
        <v>44</v>
      </c>
      <c r="F100" s="236" t="s">
        <v>8251</v>
      </c>
      <c r="G100" s="234"/>
      <c r="H100" s="237">
        <v>28</v>
      </c>
      <c r="I100" s="238"/>
      <c r="J100" s="234"/>
      <c r="K100" s="234"/>
      <c r="L100" s="239"/>
      <c r="M100" s="240"/>
      <c r="N100" s="241"/>
      <c r="O100" s="241"/>
      <c r="P100" s="241"/>
      <c r="Q100" s="241"/>
      <c r="R100" s="241"/>
      <c r="S100" s="241"/>
      <c r="T100" s="242"/>
      <c r="AT100" s="243" t="s">
        <v>272</v>
      </c>
      <c r="AU100" s="243" t="s">
        <v>91</v>
      </c>
      <c r="AV100" s="15" t="s">
        <v>91</v>
      </c>
      <c r="AW100" s="15" t="s">
        <v>38</v>
      </c>
      <c r="AX100" s="15" t="s">
        <v>82</v>
      </c>
      <c r="AY100" s="243" t="s">
        <v>262</v>
      </c>
    </row>
    <row r="101" spans="1:65" s="16" customFormat="1" ht="10">
      <c r="B101" s="244"/>
      <c r="C101" s="245"/>
      <c r="D101" s="208" t="s">
        <v>272</v>
      </c>
      <c r="E101" s="246" t="s">
        <v>44</v>
      </c>
      <c r="F101" s="247" t="s">
        <v>291</v>
      </c>
      <c r="G101" s="245"/>
      <c r="H101" s="248">
        <v>28</v>
      </c>
      <c r="I101" s="249"/>
      <c r="J101" s="245"/>
      <c r="K101" s="245"/>
      <c r="L101" s="250"/>
      <c r="M101" s="251"/>
      <c r="N101" s="252"/>
      <c r="O101" s="252"/>
      <c r="P101" s="252"/>
      <c r="Q101" s="252"/>
      <c r="R101" s="252"/>
      <c r="S101" s="252"/>
      <c r="T101" s="253"/>
      <c r="AT101" s="254" t="s">
        <v>272</v>
      </c>
      <c r="AU101" s="254" t="s">
        <v>91</v>
      </c>
      <c r="AV101" s="16" t="s">
        <v>104</v>
      </c>
      <c r="AW101" s="16" t="s">
        <v>38</v>
      </c>
      <c r="AX101" s="16" t="s">
        <v>89</v>
      </c>
      <c r="AY101" s="254" t="s">
        <v>262</v>
      </c>
    </row>
    <row r="102" spans="1:65" s="2" customFormat="1" ht="21.75" customHeight="1">
      <c r="A102" s="37"/>
      <c r="B102" s="38"/>
      <c r="C102" s="195" t="s">
        <v>322</v>
      </c>
      <c r="D102" s="195" t="s">
        <v>264</v>
      </c>
      <c r="E102" s="196" t="s">
        <v>8023</v>
      </c>
      <c r="F102" s="197" t="s">
        <v>8024</v>
      </c>
      <c r="G102" s="198" t="s">
        <v>267</v>
      </c>
      <c r="H102" s="199">
        <v>18.48</v>
      </c>
      <c r="I102" s="200"/>
      <c r="J102" s="201">
        <f>ROUND(I102*H102,2)</f>
        <v>0</v>
      </c>
      <c r="K102" s="197" t="s">
        <v>268</v>
      </c>
      <c r="L102" s="42"/>
      <c r="M102" s="202" t="s">
        <v>44</v>
      </c>
      <c r="N102" s="203" t="s">
        <v>53</v>
      </c>
      <c r="O102" s="67"/>
      <c r="P102" s="204">
        <f>O102*H102</f>
        <v>0</v>
      </c>
      <c r="Q102" s="204">
        <v>0</v>
      </c>
      <c r="R102" s="204">
        <f>Q102*H102</f>
        <v>0</v>
      </c>
      <c r="S102" s="204">
        <v>0</v>
      </c>
      <c r="T102" s="205">
        <f>S102*H102</f>
        <v>0</v>
      </c>
      <c r="U102" s="37"/>
      <c r="V102" s="37"/>
      <c r="W102" s="37"/>
      <c r="X102" s="37"/>
      <c r="Y102" s="37"/>
      <c r="Z102" s="37"/>
      <c r="AA102" s="37"/>
      <c r="AB102" s="37"/>
      <c r="AC102" s="37"/>
      <c r="AD102" s="37"/>
      <c r="AE102" s="37"/>
      <c r="AR102" s="206" t="s">
        <v>104</v>
      </c>
      <c r="AT102" s="206" t="s">
        <v>264</v>
      </c>
      <c r="AU102" s="206" t="s">
        <v>91</v>
      </c>
      <c r="AY102" s="19" t="s">
        <v>262</v>
      </c>
      <c r="BE102" s="207">
        <f>IF(N102="základní",J102,0)</f>
        <v>0</v>
      </c>
      <c r="BF102" s="207">
        <f>IF(N102="snížená",J102,0)</f>
        <v>0</v>
      </c>
      <c r="BG102" s="207">
        <f>IF(N102="zákl. přenesená",J102,0)</f>
        <v>0</v>
      </c>
      <c r="BH102" s="207">
        <f>IF(N102="sníž. přenesená",J102,0)</f>
        <v>0</v>
      </c>
      <c r="BI102" s="207">
        <f>IF(N102="nulová",J102,0)</f>
        <v>0</v>
      </c>
      <c r="BJ102" s="19" t="s">
        <v>89</v>
      </c>
      <c r="BK102" s="207">
        <f>ROUND(I102*H102,2)</f>
        <v>0</v>
      </c>
      <c r="BL102" s="19" t="s">
        <v>104</v>
      </c>
      <c r="BM102" s="206" t="s">
        <v>391</v>
      </c>
    </row>
    <row r="103" spans="1:65" s="2" customFormat="1" ht="36">
      <c r="A103" s="37"/>
      <c r="B103" s="38"/>
      <c r="C103" s="39"/>
      <c r="D103" s="208" t="s">
        <v>270</v>
      </c>
      <c r="E103" s="39"/>
      <c r="F103" s="209" t="s">
        <v>295</v>
      </c>
      <c r="G103" s="39"/>
      <c r="H103" s="39"/>
      <c r="I103" s="118"/>
      <c r="J103" s="39"/>
      <c r="K103" s="39"/>
      <c r="L103" s="42"/>
      <c r="M103" s="210"/>
      <c r="N103" s="211"/>
      <c r="O103" s="67"/>
      <c r="P103" s="67"/>
      <c r="Q103" s="67"/>
      <c r="R103" s="67"/>
      <c r="S103" s="67"/>
      <c r="T103" s="68"/>
      <c r="U103" s="37"/>
      <c r="V103" s="37"/>
      <c r="W103" s="37"/>
      <c r="X103" s="37"/>
      <c r="Y103" s="37"/>
      <c r="Z103" s="37"/>
      <c r="AA103" s="37"/>
      <c r="AB103" s="37"/>
      <c r="AC103" s="37"/>
      <c r="AD103" s="37"/>
      <c r="AE103" s="37"/>
      <c r="AT103" s="19" t="s">
        <v>270</v>
      </c>
      <c r="AU103" s="19" t="s">
        <v>91</v>
      </c>
    </row>
    <row r="104" spans="1:65" s="15" customFormat="1" ht="10">
      <c r="B104" s="233"/>
      <c r="C104" s="234"/>
      <c r="D104" s="208" t="s">
        <v>272</v>
      </c>
      <c r="E104" s="235" t="s">
        <v>44</v>
      </c>
      <c r="F104" s="236" t="s">
        <v>8252</v>
      </c>
      <c r="G104" s="234"/>
      <c r="H104" s="237">
        <v>18.48</v>
      </c>
      <c r="I104" s="238"/>
      <c r="J104" s="234"/>
      <c r="K104" s="234"/>
      <c r="L104" s="239"/>
      <c r="M104" s="240"/>
      <c r="N104" s="241"/>
      <c r="O104" s="241"/>
      <c r="P104" s="241"/>
      <c r="Q104" s="241"/>
      <c r="R104" s="241"/>
      <c r="S104" s="241"/>
      <c r="T104" s="242"/>
      <c r="AT104" s="243" t="s">
        <v>272</v>
      </c>
      <c r="AU104" s="243" t="s">
        <v>91</v>
      </c>
      <c r="AV104" s="15" t="s">
        <v>91</v>
      </c>
      <c r="AW104" s="15" t="s">
        <v>38</v>
      </c>
      <c r="AX104" s="15" t="s">
        <v>82</v>
      </c>
      <c r="AY104" s="243" t="s">
        <v>262</v>
      </c>
    </row>
    <row r="105" spans="1:65" s="16" customFormat="1" ht="10">
      <c r="B105" s="244"/>
      <c r="C105" s="245"/>
      <c r="D105" s="208" t="s">
        <v>272</v>
      </c>
      <c r="E105" s="246" t="s">
        <v>44</v>
      </c>
      <c r="F105" s="247" t="s">
        <v>291</v>
      </c>
      <c r="G105" s="245"/>
      <c r="H105" s="248">
        <v>18.48</v>
      </c>
      <c r="I105" s="249"/>
      <c r="J105" s="245"/>
      <c r="K105" s="245"/>
      <c r="L105" s="250"/>
      <c r="M105" s="251"/>
      <c r="N105" s="252"/>
      <c r="O105" s="252"/>
      <c r="P105" s="252"/>
      <c r="Q105" s="252"/>
      <c r="R105" s="252"/>
      <c r="S105" s="252"/>
      <c r="T105" s="253"/>
      <c r="AT105" s="254" t="s">
        <v>272</v>
      </c>
      <c r="AU105" s="254" t="s">
        <v>91</v>
      </c>
      <c r="AV105" s="16" t="s">
        <v>104</v>
      </c>
      <c r="AW105" s="16" t="s">
        <v>38</v>
      </c>
      <c r="AX105" s="16" t="s">
        <v>89</v>
      </c>
      <c r="AY105" s="254" t="s">
        <v>262</v>
      </c>
    </row>
    <row r="106" spans="1:65" s="2" customFormat="1" ht="16.5" customHeight="1">
      <c r="A106" s="37"/>
      <c r="B106" s="38"/>
      <c r="C106" s="195" t="s">
        <v>339</v>
      </c>
      <c r="D106" s="195" t="s">
        <v>264</v>
      </c>
      <c r="E106" s="196" t="s">
        <v>6201</v>
      </c>
      <c r="F106" s="197" t="s">
        <v>6202</v>
      </c>
      <c r="G106" s="198" t="s">
        <v>267</v>
      </c>
      <c r="H106" s="199">
        <v>1.68</v>
      </c>
      <c r="I106" s="200"/>
      <c r="J106" s="201">
        <f>ROUND(I106*H106,2)</f>
        <v>0</v>
      </c>
      <c r="K106" s="197" t="s">
        <v>268</v>
      </c>
      <c r="L106" s="42"/>
      <c r="M106" s="202" t="s">
        <v>44</v>
      </c>
      <c r="N106" s="203" t="s">
        <v>53</v>
      </c>
      <c r="O106" s="67"/>
      <c r="P106" s="204">
        <f>O106*H106</f>
        <v>0</v>
      </c>
      <c r="Q106" s="204">
        <v>1.8907700000000001</v>
      </c>
      <c r="R106" s="204">
        <f>Q106*H106</f>
        <v>3.1764936000000001</v>
      </c>
      <c r="S106" s="204">
        <v>0</v>
      </c>
      <c r="T106" s="205">
        <f>S106*H106</f>
        <v>0</v>
      </c>
      <c r="U106" s="37"/>
      <c r="V106" s="37"/>
      <c r="W106" s="37"/>
      <c r="X106" s="37"/>
      <c r="Y106" s="37"/>
      <c r="Z106" s="37"/>
      <c r="AA106" s="37"/>
      <c r="AB106" s="37"/>
      <c r="AC106" s="37"/>
      <c r="AD106" s="37"/>
      <c r="AE106" s="37"/>
      <c r="AR106" s="206" t="s">
        <v>104</v>
      </c>
      <c r="AT106" s="206" t="s">
        <v>264</v>
      </c>
      <c r="AU106" s="206" t="s">
        <v>91</v>
      </c>
      <c r="AY106" s="19" t="s">
        <v>262</v>
      </c>
      <c r="BE106" s="207">
        <f>IF(N106="základní",J106,0)</f>
        <v>0</v>
      </c>
      <c r="BF106" s="207">
        <f>IF(N106="snížená",J106,0)</f>
        <v>0</v>
      </c>
      <c r="BG106" s="207">
        <f>IF(N106="zákl. přenesená",J106,0)</f>
        <v>0</v>
      </c>
      <c r="BH106" s="207">
        <f>IF(N106="sníž. přenesená",J106,0)</f>
        <v>0</v>
      </c>
      <c r="BI106" s="207">
        <f>IF(N106="nulová",J106,0)</f>
        <v>0</v>
      </c>
      <c r="BJ106" s="19" t="s">
        <v>89</v>
      </c>
      <c r="BK106" s="207">
        <f>ROUND(I106*H106,2)</f>
        <v>0</v>
      </c>
      <c r="BL106" s="19" t="s">
        <v>104</v>
      </c>
      <c r="BM106" s="206" t="s">
        <v>416</v>
      </c>
    </row>
    <row r="107" spans="1:65" s="2" customFormat="1" ht="36">
      <c r="A107" s="37"/>
      <c r="B107" s="38"/>
      <c r="C107" s="39"/>
      <c r="D107" s="208" t="s">
        <v>270</v>
      </c>
      <c r="E107" s="39"/>
      <c r="F107" s="209" t="s">
        <v>6203</v>
      </c>
      <c r="G107" s="39"/>
      <c r="H107" s="39"/>
      <c r="I107" s="118"/>
      <c r="J107" s="39"/>
      <c r="K107" s="39"/>
      <c r="L107" s="42"/>
      <c r="M107" s="210"/>
      <c r="N107" s="211"/>
      <c r="O107" s="67"/>
      <c r="P107" s="67"/>
      <c r="Q107" s="67"/>
      <c r="R107" s="67"/>
      <c r="S107" s="67"/>
      <c r="T107" s="68"/>
      <c r="U107" s="37"/>
      <c r="V107" s="37"/>
      <c r="W107" s="37"/>
      <c r="X107" s="37"/>
      <c r="Y107" s="37"/>
      <c r="Z107" s="37"/>
      <c r="AA107" s="37"/>
      <c r="AB107" s="37"/>
      <c r="AC107" s="37"/>
      <c r="AD107" s="37"/>
      <c r="AE107" s="37"/>
      <c r="AT107" s="19" t="s">
        <v>270</v>
      </c>
      <c r="AU107" s="19" t="s">
        <v>91</v>
      </c>
    </row>
    <row r="108" spans="1:65" s="15" customFormat="1" ht="10">
      <c r="B108" s="233"/>
      <c r="C108" s="234"/>
      <c r="D108" s="208" t="s">
        <v>272</v>
      </c>
      <c r="E108" s="235" t="s">
        <v>44</v>
      </c>
      <c r="F108" s="236" t="s">
        <v>8253</v>
      </c>
      <c r="G108" s="234"/>
      <c r="H108" s="237">
        <v>1.68</v>
      </c>
      <c r="I108" s="238"/>
      <c r="J108" s="234"/>
      <c r="K108" s="234"/>
      <c r="L108" s="239"/>
      <c r="M108" s="240"/>
      <c r="N108" s="241"/>
      <c r="O108" s="241"/>
      <c r="P108" s="241"/>
      <c r="Q108" s="241"/>
      <c r="R108" s="241"/>
      <c r="S108" s="241"/>
      <c r="T108" s="242"/>
      <c r="AT108" s="243" t="s">
        <v>272</v>
      </c>
      <c r="AU108" s="243" t="s">
        <v>91</v>
      </c>
      <c r="AV108" s="15" t="s">
        <v>91</v>
      </c>
      <c r="AW108" s="15" t="s">
        <v>38</v>
      </c>
      <c r="AX108" s="15" t="s">
        <v>82</v>
      </c>
      <c r="AY108" s="243" t="s">
        <v>262</v>
      </c>
    </row>
    <row r="109" spans="1:65" s="16" customFormat="1" ht="10">
      <c r="B109" s="244"/>
      <c r="C109" s="245"/>
      <c r="D109" s="208" t="s">
        <v>272</v>
      </c>
      <c r="E109" s="246" t="s">
        <v>44</v>
      </c>
      <c r="F109" s="247" t="s">
        <v>291</v>
      </c>
      <c r="G109" s="245"/>
      <c r="H109" s="248">
        <v>1.68</v>
      </c>
      <c r="I109" s="249"/>
      <c r="J109" s="245"/>
      <c r="K109" s="245"/>
      <c r="L109" s="250"/>
      <c r="M109" s="251"/>
      <c r="N109" s="252"/>
      <c r="O109" s="252"/>
      <c r="P109" s="252"/>
      <c r="Q109" s="252"/>
      <c r="R109" s="252"/>
      <c r="S109" s="252"/>
      <c r="T109" s="253"/>
      <c r="AT109" s="254" t="s">
        <v>272</v>
      </c>
      <c r="AU109" s="254" t="s">
        <v>91</v>
      </c>
      <c r="AV109" s="16" t="s">
        <v>104</v>
      </c>
      <c r="AW109" s="16" t="s">
        <v>38</v>
      </c>
      <c r="AX109" s="16" t="s">
        <v>89</v>
      </c>
      <c r="AY109" s="254" t="s">
        <v>262</v>
      </c>
    </row>
    <row r="110" spans="1:65" s="2" customFormat="1" ht="33" customHeight="1">
      <c r="A110" s="37"/>
      <c r="B110" s="38"/>
      <c r="C110" s="195" t="s">
        <v>347</v>
      </c>
      <c r="D110" s="195" t="s">
        <v>264</v>
      </c>
      <c r="E110" s="196" t="s">
        <v>6217</v>
      </c>
      <c r="F110" s="197" t="s">
        <v>6218</v>
      </c>
      <c r="G110" s="198" t="s">
        <v>267</v>
      </c>
      <c r="H110" s="199">
        <v>6.72</v>
      </c>
      <c r="I110" s="200"/>
      <c r="J110" s="201">
        <f>ROUND(I110*H110,2)</f>
        <v>0</v>
      </c>
      <c r="K110" s="197" t="s">
        <v>268</v>
      </c>
      <c r="L110" s="42"/>
      <c r="M110" s="202" t="s">
        <v>44</v>
      </c>
      <c r="N110" s="203" t="s">
        <v>53</v>
      </c>
      <c r="O110" s="67"/>
      <c r="P110" s="204">
        <f>O110*H110</f>
        <v>0</v>
      </c>
      <c r="Q110" s="204">
        <v>0</v>
      </c>
      <c r="R110" s="204">
        <f>Q110*H110</f>
        <v>0</v>
      </c>
      <c r="S110" s="204">
        <v>0</v>
      </c>
      <c r="T110" s="205">
        <f>S110*H110</f>
        <v>0</v>
      </c>
      <c r="U110" s="37"/>
      <c r="V110" s="37"/>
      <c r="W110" s="37"/>
      <c r="X110" s="37"/>
      <c r="Y110" s="37"/>
      <c r="Z110" s="37"/>
      <c r="AA110" s="37"/>
      <c r="AB110" s="37"/>
      <c r="AC110" s="37"/>
      <c r="AD110" s="37"/>
      <c r="AE110" s="37"/>
      <c r="AR110" s="206" t="s">
        <v>104</v>
      </c>
      <c r="AT110" s="206" t="s">
        <v>264</v>
      </c>
      <c r="AU110" s="206" t="s">
        <v>91</v>
      </c>
      <c r="AY110" s="19" t="s">
        <v>262</v>
      </c>
      <c r="BE110" s="207">
        <f>IF(N110="základní",J110,0)</f>
        <v>0</v>
      </c>
      <c r="BF110" s="207">
        <f>IF(N110="snížená",J110,0)</f>
        <v>0</v>
      </c>
      <c r="BG110" s="207">
        <f>IF(N110="zákl. přenesená",J110,0)</f>
        <v>0</v>
      </c>
      <c r="BH110" s="207">
        <f>IF(N110="sníž. přenesená",J110,0)</f>
        <v>0</v>
      </c>
      <c r="BI110" s="207">
        <f>IF(N110="nulová",J110,0)</f>
        <v>0</v>
      </c>
      <c r="BJ110" s="19" t="s">
        <v>89</v>
      </c>
      <c r="BK110" s="207">
        <f>ROUND(I110*H110,2)</f>
        <v>0</v>
      </c>
      <c r="BL110" s="19" t="s">
        <v>104</v>
      </c>
      <c r="BM110" s="206" t="s">
        <v>442</v>
      </c>
    </row>
    <row r="111" spans="1:65" s="2" customFormat="1" ht="54">
      <c r="A111" s="37"/>
      <c r="B111" s="38"/>
      <c r="C111" s="39"/>
      <c r="D111" s="208" t="s">
        <v>270</v>
      </c>
      <c r="E111" s="39"/>
      <c r="F111" s="209" t="s">
        <v>6219</v>
      </c>
      <c r="G111" s="39"/>
      <c r="H111" s="39"/>
      <c r="I111" s="118"/>
      <c r="J111" s="39"/>
      <c r="K111" s="39"/>
      <c r="L111" s="42"/>
      <c r="M111" s="210"/>
      <c r="N111" s="211"/>
      <c r="O111" s="67"/>
      <c r="P111" s="67"/>
      <c r="Q111" s="67"/>
      <c r="R111" s="67"/>
      <c r="S111" s="67"/>
      <c r="T111" s="68"/>
      <c r="U111" s="37"/>
      <c r="V111" s="37"/>
      <c r="W111" s="37"/>
      <c r="X111" s="37"/>
      <c r="Y111" s="37"/>
      <c r="Z111" s="37"/>
      <c r="AA111" s="37"/>
      <c r="AB111" s="37"/>
      <c r="AC111" s="37"/>
      <c r="AD111" s="37"/>
      <c r="AE111" s="37"/>
      <c r="AT111" s="19" t="s">
        <v>270</v>
      </c>
      <c r="AU111" s="19" t="s">
        <v>91</v>
      </c>
    </row>
    <row r="112" spans="1:65" s="15" customFormat="1" ht="10">
      <c r="B112" s="233"/>
      <c r="C112" s="234"/>
      <c r="D112" s="208" t="s">
        <v>272</v>
      </c>
      <c r="E112" s="235" t="s">
        <v>44</v>
      </c>
      <c r="F112" s="236" t="s">
        <v>8254</v>
      </c>
      <c r="G112" s="234"/>
      <c r="H112" s="237">
        <v>6.72</v>
      </c>
      <c r="I112" s="238"/>
      <c r="J112" s="234"/>
      <c r="K112" s="234"/>
      <c r="L112" s="239"/>
      <c r="M112" s="240"/>
      <c r="N112" s="241"/>
      <c r="O112" s="241"/>
      <c r="P112" s="241"/>
      <c r="Q112" s="241"/>
      <c r="R112" s="241"/>
      <c r="S112" s="241"/>
      <c r="T112" s="242"/>
      <c r="AT112" s="243" t="s">
        <v>272</v>
      </c>
      <c r="AU112" s="243" t="s">
        <v>91</v>
      </c>
      <c r="AV112" s="15" t="s">
        <v>91</v>
      </c>
      <c r="AW112" s="15" t="s">
        <v>38</v>
      </c>
      <c r="AX112" s="15" t="s">
        <v>82</v>
      </c>
      <c r="AY112" s="243" t="s">
        <v>262</v>
      </c>
    </row>
    <row r="113" spans="1:65" s="16" customFormat="1" ht="10">
      <c r="B113" s="244"/>
      <c r="C113" s="245"/>
      <c r="D113" s="208" t="s">
        <v>272</v>
      </c>
      <c r="E113" s="246" t="s">
        <v>44</v>
      </c>
      <c r="F113" s="247" t="s">
        <v>291</v>
      </c>
      <c r="G113" s="245"/>
      <c r="H113" s="248">
        <v>6.72</v>
      </c>
      <c r="I113" s="249"/>
      <c r="J113" s="245"/>
      <c r="K113" s="245"/>
      <c r="L113" s="250"/>
      <c r="M113" s="251"/>
      <c r="N113" s="252"/>
      <c r="O113" s="252"/>
      <c r="P113" s="252"/>
      <c r="Q113" s="252"/>
      <c r="R113" s="252"/>
      <c r="S113" s="252"/>
      <c r="T113" s="253"/>
      <c r="AT113" s="254" t="s">
        <v>272</v>
      </c>
      <c r="AU113" s="254" t="s">
        <v>91</v>
      </c>
      <c r="AV113" s="16" t="s">
        <v>104</v>
      </c>
      <c r="AW113" s="16" t="s">
        <v>38</v>
      </c>
      <c r="AX113" s="16" t="s">
        <v>89</v>
      </c>
      <c r="AY113" s="254" t="s">
        <v>262</v>
      </c>
    </row>
    <row r="114" spans="1:65" s="2" customFormat="1" ht="16.5" customHeight="1">
      <c r="A114" s="37"/>
      <c r="B114" s="38"/>
      <c r="C114" s="255" t="s">
        <v>351</v>
      </c>
      <c r="D114" s="255" t="s">
        <v>633</v>
      </c>
      <c r="E114" s="256" t="s">
        <v>6233</v>
      </c>
      <c r="F114" s="257" t="s">
        <v>6234</v>
      </c>
      <c r="G114" s="258" t="s">
        <v>406</v>
      </c>
      <c r="H114" s="259">
        <v>11.423999999999999</v>
      </c>
      <c r="I114" s="260"/>
      <c r="J114" s="261">
        <f>ROUND(I114*H114,2)</f>
        <v>0</v>
      </c>
      <c r="K114" s="257" t="s">
        <v>268</v>
      </c>
      <c r="L114" s="262"/>
      <c r="M114" s="263" t="s">
        <v>44</v>
      </c>
      <c r="N114" s="264" t="s">
        <v>53</v>
      </c>
      <c r="O114" s="67"/>
      <c r="P114" s="204">
        <f>O114*H114</f>
        <v>0</v>
      </c>
      <c r="Q114" s="204">
        <v>1</v>
      </c>
      <c r="R114" s="204">
        <f>Q114*H114</f>
        <v>11.423999999999999</v>
      </c>
      <c r="S114" s="204">
        <v>0</v>
      </c>
      <c r="T114" s="205">
        <f>S114*H114</f>
        <v>0</v>
      </c>
      <c r="U114" s="37"/>
      <c r="V114" s="37"/>
      <c r="W114" s="37"/>
      <c r="X114" s="37"/>
      <c r="Y114" s="37"/>
      <c r="Z114" s="37"/>
      <c r="AA114" s="37"/>
      <c r="AB114" s="37"/>
      <c r="AC114" s="37"/>
      <c r="AD114" s="37"/>
      <c r="AE114" s="37"/>
      <c r="AR114" s="206" t="s">
        <v>351</v>
      </c>
      <c r="AT114" s="206" t="s">
        <v>633</v>
      </c>
      <c r="AU114" s="206" t="s">
        <v>91</v>
      </c>
      <c r="AY114" s="19" t="s">
        <v>262</v>
      </c>
      <c r="BE114" s="207">
        <f>IF(N114="základní",J114,0)</f>
        <v>0</v>
      </c>
      <c r="BF114" s="207">
        <f>IF(N114="snížená",J114,0)</f>
        <v>0</v>
      </c>
      <c r="BG114" s="207">
        <f>IF(N114="zákl. přenesená",J114,0)</f>
        <v>0</v>
      </c>
      <c r="BH114" s="207">
        <f>IF(N114="sníž. přenesená",J114,0)</f>
        <v>0</v>
      </c>
      <c r="BI114" s="207">
        <f>IF(N114="nulová",J114,0)</f>
        <v>0</v>
      </c>
      <c r="BJ114" s="19" t="s">
        <v>89</v>
      </c>
      <c r="BK114" s="207">
        <f>ROUND(I114*H114,2)</f>
        <v>0</v>
      </c>
      <c r="BL114" s="19" t="s">
        <v>104</v>
      </c>
      <c r="BM114" s="206" t="s">
        <v>463</v>
      </c>
    </row>
    <row r="115" spans="1:65" s="15" customFormat="1" ht="10">
      <c r="B115" s="233"/>
      <c r="C115" s="234"/>
      <c r="D115" s="208" t="s">
        <v>272</v>
      </c>
      <c r="E115" s="235" t="s">
        <v>44</v>
      </c>
      <c r="F115" s="236" t="s">
        <v>8255</v>
      </c>
      <c r="G115" s="234"/>
      <c r="H115" s="237">
        <v>11.423999999999999</v>
      </c>
      <c r="I115" s="238"/>
      <c r="J115" s="234"/>
      <c r="K115" s="234"/>
      <c r="L115" s="239"/>
      <c r="M115" s="240"/>
      <c r="N115" s="241"/>
      <c r="O115" s="241"/>
      <c r="P115" s="241"/>
      <c r="Q115" s="241"/>
      <c r="R115" s="241"/>
      <c r="S115" s="241"/>
      <c r="T115" s="242"/>
      <c r="AT115" s="243" t="s">
        <v>272</v>
      </c>
      <c r="AU115" s="243" t="s">
        <v>91</v>
      </c>
      <c r="AV115" s="15" t="s">
        <v>91</v>
      </c>
      <c r="AW115" s="15" t="s">
        <v>38</v>
      </c>
      <c r="AX115" s="15" t="s">
        <v>82</v>
      </c>
      <c r="AY115" s="243" t="s">
        <v>262</v>
      </c>
    </row>
    <row r="116" spans="1:65" s="16" customFormat="1" ht="10">
      <c r="B116" s="244"/>
      <c r="C116" s="245"/>
      <c r="D116" s="208" t="s">
        <v>272</v>
      </c>
      <c r="E116" s="246" t="s">
        <v>44</v>
      </c>
      <c r="F116" s="247" t="s">
        <v>291</v>
      </c>
      <c r="G116" s="245"/>
      <c r="H116" s="248">
        <v>11.423999999999999</v>
      </c>
      <c r="I116" s="249"/>
      <c r="J116" s="245"/>
      <c r="K116" s="245"/>
      <c r="L116" s="250"/>
      <c r="M116" s="251"/>
      <c r="N116" s="252"/>
      <c r="O116" s="252"/>
      <c r="P116" s="252"/>
      <c r="Q116" s="252"/>
      <c r="R116" s="252"/>
      <c r="S116" s="252"/>
      <c r="T116" s="253"/>
      <c r="AT116" s="254" t="s">
        <v>272</v>
      </c>
      <c r="AU116" s="254" t="s">
        <v>91</v>
      </c>
      <c r="AV116" s="16" t="s">
        <v>104</v>
      </c>
      <c r="AW116" s="16" t="s">
        <v>38</v>
      </c>
      <c r="AX116" s="16" t="s">
        <v>89</v>
      </c>
      <c r="AY116" s="254" t="s">
        <v>262</v>
      </c>
    </row>
    <row r="117" spans="1:65" s="2" customFormat="1" ht="21.75" customHeight="1">
      <c r="A117" s="37"/>
      <c r="B117" s="38"/>
      <c r="C117" s="195" t="s">
        <v>377</v>
      </c>
      <c r="D117" s="195" t="s">
        <v>264</v>
      </c>
      <c r="E117" s="196" t="s">
        <v>6248</v>
      </c>
      <c r="F117" s="197" t="s">
        <v>6249</v>
      </c>
      <c r="G117" s="198" t="s">
        <v>267</v>
      </c>
      <c r="H117" s="199">
        <v>10.08</v>
      </c>
      <c r="I117" s="200"/>
      <c r="J117" s="201">
        <f>ROUND(I117*H117,2)</f>
        <v>0</v>
      </c>
      <c r="K117" s="197" t="s">
        <v>268</v>
      </c>
      <c r="L117" s="42"/>
      <c r="M117" s="202" t="s">
        <v>44</v>
      </c>
      <c r="N117" s="203" t="s">
        <v>53</v>
      </c>
      <c r="O117" s="67"/>
      <c r="P117" s="204">
        <f>O117*H117</f>
        <v>0</v>
      </c>
      <c r="Q117" s="204">
        <v>0</v>
      </c>
      <c r="R117" s="204">
        <f>Q117*H117</f>
        <v>0</v>
      </c>
      <c r="S117" s="204">
        <v>0</v>
      </c>
      <c r="T117" s="205">
        <f>S117*H117</f>
        <v>0</v>
      </c>
      <c r="U117" s="37"/>
      <c r="V117" s="37"/>
      <c r="W117" s="37"/>
      <c r="X117" s="37"/>
      <c r="Y117" s="37"/>
      <c r="Z117" s="37"/>
      <c r="AA117" s="37"/>
      <c r="AB117" s="37"/>
      <c r="AC117" s="37"/>
      <c r="AD117" s="37"/>
      <c r="AE117" s="37"/>
      <c r="AR117" s="206" t="s">
        <v>104</v>
      </c>
      <c r="AT117" s="206" t="s">
        <v>264</v>
      </c>
      <c r="AU117" s="206" t="s">
        <v>91</v>
      </c>
      <c r="AY117" s="19" t="s">
        <v>262</v>
      </c>
      <c r="BE117" s="207">
        <f>IF(N117="základní",J117,0)</f>
        <v>0</v>
      </c>
      <c r="BF117" s="207">
        <f>IF(N117="snížená",J117,0)</f>
        <v>0</v>
      </c>
      <c r="BG117" s="207">
        <f>IF(N117="zákl. přenesená",J117,0)</f>
        <v>0</v>
      </c>
      <c r="BH117" s="207">
        <f>IF(N117="sníž. přenesená",J117,0)</f>
        <v>0</v>
      </c>
      <c r="BI117" s="207">
        <f>IF(N117="nulová",J117,0)</f>
        <v>0</v>
      </c>
      <c r="BJ117" s="19" t="s">
        <v>89</v>
      </c>
      <c r="BK117" s="207">
        <f>ROUND(I117*H117,2)</f>
        <v>0</v>
      </c>
      <c r="BL117" s="19" t="s">
        <v>104</v>
      </c>
      <c r="BM117" s="206" t="s">
        <v>475</v>
      </c>
    </row>
    <row r="118" spans="1:65" s="2" customFormat="1" ht="126">
      <c r="A118" s="37"/>
      <c r="B118" s="38"/>
      <c r="C118" s="39"/>
      <c r="D118" s="208" t="s">
        <v>270</v>
      </c>
      <c r="E118" s="39"/>
      <c r="F118" s="209" t="s">
        <v>4150</v>
      </c>
      <c r="G118" s="39"/>
      <c r="H118" s="39"/>
      <c r="I118" s="118"/>
      <c r="J118" s="39"/>
      <c r="K118" s="39"/>
      <c r="L118" s="42"/>
      <c r="M118" s="210"/>
      <c r="N118" s="211"/>
      <c r="O118" s="67"/>
      <c r="P118" s="67"/>
      <c r="Q118" s="67"/>
      <c r="R118" s="67"/>
      <c r="S118" s="67"/>
      <c r="T118" s="68"/>
      <c r="U118" s="37"/>
      <c r="V118" s="37"/>
      <c r="W118" s="37"/>
      <c r="X118" s="37"/>
      <c r="Y118" s="37"/>
      <c r="Z118" s="37"/>
      <c r="AA118" s="37"/>
      <c r="AB118" s="37"/>
      <c r="AC118" s="37"/>
      <c r="AD118" s="37"/>
      <c r="AE118" s="37"/>
      <c r="AT118" s="19" t="s">
        <v>270</v>
      </c>
      <c r="AU118" s="19" t="s">
        <v>91</v>
      </c>
    </row>
    <row r="119" spans="1:65" s="15" customFormat="1" ht="10">
      <c r="B119" s="233"/>
      <c r="C119" s="234"/>
      <c r="D119" s="208" t="s">
        <v>272</v>
      </c>
      <c r="E119" s="235" t="s">
        <v>44</v>
      </c>
      <c r="F119" s="236" t="s">
        <v>8256</v>
      </c>
      <c r="G119" s="234"/>
      <c r="H119" s="237">
        <v>10.08</v>
      </c>
      <c r="I119" s="238"/>
      <c r="J119" s="234"/>
      <c r="K119" s="234"/>
      <c r="L119" s="239"/>
      <c r="M119" s="240"/>
      <c r="N119" s="241"/>
      <c r="O119" s="241"/>
      <c r="P119" s="241"/>
      <c r="Q119" s="241"/>
      <c r="R119" s="241"/>
      <c r="S119" s="241"/>
      <c r="T119" s="242"/>
      <c r="AT119" s="243" t="s">
        <v>272</v>
      </c>
      <c r="AU119" s="243" t="s">
        <v>91</v>
      </c>
      <c r="AV119" s="15" t="s">
        <v>91</v>
      </c>
      <c r="AW119" s="15" t="s">
        <v>38</v>
      </c>
      <c r="AX119" s="15" t="s">
        <v>82</v>
      </c>
      <c r="AY119" s="243" t="s">
        <v>262</v>
      </c>
    </row>
    <row r="120" spans="1:65" s="16" customFormat="1" ht="10">
      <c r="B120" s="244"/>
      <c r="C120" s="245"/>
      <c r="D120" s="208" t="s">
        <v>272</v>
      </c>
      <c r="E120" s="246" t="s">
        <v>44</v>
      </c>
      <c r="F120" s="247" t="s">
        <v>291</v>
      </c>
      <c r="G120" s="245"/>
      <c r="H120" s="248">
        <v>10.08</v>
      </c>
      <c r="I120" s="249"/>
      <c r="J120" s="245"/>
      <c r="K120" s="245"/>
      <c r="L120" s="250"/>
      <c r="M120" s="251"/>
      <c r="N120" s="252"/>
      <c r="O120" s="252"/>
      <c r="P120" s="252"/>
      <c r="Q120" s="252"/>
      <c r="R120" s="252"/>
      <c r="S120" s="252"/>
      <c r="T120" s="253"/>
      <c r="AT120" s="254" t="s">
        <v>272</v>
      </c>
      <c r="AU120" s="254" t="s">
        <v>91</v>
      </c>
      <c r="AV120" s="16" t="s">
        <v>104</v>
      </c>
      <c r="AW120" s="16" t="s">
        <v>38</v>
      </c>
      <c r="AX120" s="16" t="s">
        <v>89</v>
      </c>
      <c r="AY120" s="254" t="s">
        <v>262</v>
      </c>
    </row>
    <row r="121" spans="1:65" s="2" customFormat="1" ht="21.75" customHeight="1">
      <c r="A121" s="37"/>
      <c r="B121" s="38"/>
      <c r="C121" s="195" t="s">
        <v>391</v>
      </c>
      <c r="D121" s="195" t="s">
        <v>264</v>
      </c>
      <c r="E121" s="196" t="s">
        <v>6250</v>
      </c>
      <c r="F121" s="197" t="s">
        <v>6251</v>
      </c>
      <c r="G121" s="198" t="s">
        <v>267</v>
      </c>
      <c r="H121" s="199">
        <v>28.56</v>
      </c>
      <c r="I121" s="200"/>
      <c r="J121" s="201">
        <f>ROUND(I121*H121,2)</f>
        <v>0</v>
      </c>
      <c r="K121" s="197" t="s">
        <v>268</v>
      </c>
      <c r="L121" s="42"/>
      <c r="M121" s="202" t="s">
        <v>44</v>
      </c>
      <c r="N121" s="203" t="s">
        <v>53</v>
      </c>
      <c r="O121" s="67"/>
      <c r="P121" s="204">
        <f>O121*H121</f>
        <v>0</v>
      </c>
      <c r="Q121" s="204">
        <v>0</v>
      </c>
      <c r="R121" s="204">
        <f>Q121*H121</f>
        <v>0</v>
      </c>
      <c r="S121" s="204">
        <v>0</v>
      </c>
      <c r="T121" s="205">
        <f>S121*H121</f>
        <v>0</v>
      </c>
      <c r="U121" s="37"/>
      <c r="V121" s="37"/>
      <c r="W121" s="37"/>
      <c r="X121" s="37"/>
      <c r="Y121" s="37"/>
      <c r="Z121" s="37"/>
      <c r="AA121" s="37"/>
      <c r="AB121" s="37"/>
      <c r="AC121" s="37"/>
      <c r="AD121" s="37"/>
      <c r="AE121" s="37"/>
      <c r="AR121" s="206" t="s">
        <v>104</v>
      </c>
      <c r="AT121" s="206" t="s">
        <v>264</v>
      </c>
      <c r="AU121" s="206" t="s">
        <v>91</v>
      </c>
      <c r="AY121" s="19" t="s">
        <v>262</v>
      </c>
      <c r="BE121" s="207">
        <f>IF(N121="základní",J121,0)</f>
        <v>0</v>
      </c>
      <c r="BF121" s="207">
        <f>IF(N121="snížená",J121,0)</f>
        <v>0</v>
      </c>
      <c r="BG121" s="207">
        <f>IF(N121="zákl. přenesená",J121,0)</f>
        <v>0</v>
      </c>
      <c r="BH121" s="207">
        <f>IF(N121="sníž. přenesená",J121,0)</f>
        <v>0</v>
      </c>
      <c r="BI121" s="207">
        <f>IF(N121="nulová",J121,0)</f>
        <v>0</v>
      </c>
      <c r="BJ121" s="19" t="s">
        <v>89</v>
      </c>
      <c r="BK121" s="207">
        <f>ROUND(I121*H121,2)</f>
        <v>0</v>
      </c>
      <c r="BL121" s="19" t="s">
        <v>104</v>
      </c>
      <c r="BM121" s="206" t="s">
        <v>496</v>
      </c>
    </row>
    <row r="122" spans="1:65" s="2" customFormat="1" ht="54">
      <c r="A122" s="37"/>
      <c r="B122" s="38"/>
      <c r="C122" s="39"/>
      <c r="D122" s="208" t="s">
        <v>270</v>
      </c>
      <c r="E122" s="39"/>
      <c r="F122" s="209" t="s">
        <v>355</v>
      </c>
      <c r="G122" s="39"/>
      <c r="H122" s="39"/>
      <c r="I122" s="118"/>
      <c r="J122" s="39"/>
      <c r="K122" s="39"/>
      <c r="L122" s="42"/>
      <c r="M122" s="210"/>
      <c r="N122" s="211"/>
      <c r="O122" s="67"/>
      <c r="P122" s="67"/>
      <c r="Q122" s="67"/>
      <c r="R122" s="67"/>
      <c r="S122" s="67"/>
      <c r="T122" s="68"/>
      <c r="U122" s="37"/>
      <c r="V122" s="37"/>
      <c r="W122" s="37"/>
      <c r="X122" s="37"/>
      <c r="Y122" s="37"/>
      <c r="Z122" s="37"/>
      <c r="AA122" s="37"/>
      <c r="AB122" s="37"/>
      <c r="AC122" s="37"/>
      <c r="AD122" s="37"/>
      <c r="AE122" s="37"/>
      <c r="AT122" s="19" t="s">
        <v>270</v>
      </c>
      <c r="AU122" s="19" t="s">
        <v>91</v>
      </c>
    </row>
    <row r="123" spans="1:65" s="15" customFormat="1" ht="10">
      <c r="B123" s="233"/>
      <c r="C123" s="234"/>
      <c r="D123" s="208" t="s">
        <v>272</v>
      </c>
      <c r="E123" s="235" t="s">
        <v>44</v>
      </c>
      <c r="F123" s="236" t="s">
        <v>8252</v>
      </c>
      <c r="G123" s="234"/>
      <c r="H123" s="237">
        <v>18.48</v>
      </c>
      <c r="I123" s="238"/>
      <c r="J123" s="234"/>
      <c r="K123" s="234"/>
      <c r="L123" s="239"/>
      <c r="M123" s="240"/>
      <c r="N123" s="241"/>
      <c r="O123" s="241"/>
      <c r="P123" s="241"/>
      <c r="Q123" s="241"/>
      <c r="R123" s="241"/>
      <c r="S123" s="241"/>
      <c r="T123" s="242"/>
      <c r="AT123" s="243" t="s">
        <v>272</v>
      </c>
      <c r="AU123" s="243" t="s">
        <v>91</v>
      </c>
      <c r="AV123" s="15" t="s">
        <v>91</v>
      </c>
      <c r="AW123" s="15" t="s">
        <v>38</v>
      </c>
      <c r="AX123" s="15" t="s">
        <v>82</v>
      </c>
      <c r="AY123" s="243" t="s">
        <v>262</v>
      </c>
    </row>
    <row r="124" spans="1:65" s="15" customFormat="1" ht="10">
      <c r="B124" s="233"/>
      <c r="C124" s="234"/>
      <c r="D124" s="208" t="s">
        <v>272</v>
      </c>
      <c r="E124" s="235" t="s">
        <v>44</v>
      </c>
      <c r="F124" s="236" t="s">
        <v>8256</v>
      </c>
      <c r="G124" s="234"/>
      <c r="H124" s="237">
        <v>10.08</v>
      </c>
      <c r="I124" s="238"/>
      <c r="J124" s="234"/>
      <c r="K124" s="234"/>
      <c r="L124" s="239"/>
      <c r="M124" s="240"/>
      <c r="N124" s="241"/>
      <c r="O124" s="241"/>
      <c r="P124" s="241"/>
      <c r="Q124" s="241"/>
      <c r="R124" s="241"/>
      <c r="S124" s="241"/>
      <c r="T124" s="242"/>
      <c r="AT124" s="243" t="s">
        <v>272</v>
      </c>
      <c r="AU124" s="243" t="s">
        <v>91</v>
      </c>
      <c r="AV124" s="15" t="s">
        <v>91</v>
      </c>
      <c r="AW124" s="15" t="s">
        <v>38</v>
      </c>
      <c r="AX124" s="15" t="s">
        <v>82</v>
      </c>
      <c r="AY124" s="243" t="s">
        <v>262</v>
      </c>
    </row>
    <row r="125" spans="1:65" s="16" customFormat="1" ht="10">
      <c r="B125" s="244"/>
      <c r="C125" s="245"/>
      <c r="D125" s="208" t="s">
        <v>272</v>
      </c>
      <c r="E125" s="246" t="s">
        <v>44</v>
      </c>
      <c r="F125" s="247" t="s">
        <v>291</v>
      </c>
      <c r="G125" s="245"/>
      <c r="H125" s="248">
        <v>28.560000000000002</v>
      </c>
      <c r="I125" s="249"/>
      <c r="J125" s="245"/>
      <c r="K125" s="245"/>
      <c r="L125" s="250"/>
      <c r="M125" s="251"/>
      <c r="N125" s="252"/>
      <c r="O125" s="252"/>
      <c r="P125" s="252"/>
      <c r="Q125" s="252"/>
      <c r="R125" s="252"/>
      <c r="S125" s="252"/>
      <c r="T125" s="253"/>
      <c r="AT125" s="254" t="s">
        <v>272</v>
      </c>
      <c r="AU125" s="254" t="s">
        <v>91</v>
      </c>
      <c r="AV125" s="16" t="s">
        <v>104</v>
      </c>
      <c r="AW125" s="16" t="s">
        <v>38</v>
      </c>
      <c r="AX125" s="16" t="s">
        <v>89</v>
      </c>
      <c r="AY125" s="254" t="s">
        <v>262</v>
      </c>
    </row>
    <row r="126" spans="1:65" s="2" customFormat="1" ht="33" customHeight="1">
      <c r="A126" s="37"/>
      <c r="B126" s="38"/>
      <c r="C126" s="195" t="s">
        <v>397</v>
      </c>
      <c r="D126" s="195" t="s">
        <v>264</v>
      </c>
      <c r="E126" s="196" t="s">
        <v>6252</v>
      </c>
      <c r="F126" s="197" t="s">
        <v>6253</v>
      </c>
      <c r="G126" s="198" t="s">
        <v>267</v>
      </c>
      <c r="H126" s="199">
        <v>8.4</v>
      </c>
      <c r="I126" s="200"/>
      <c r="J126" s="201">
        <f>ROUND(I126*H126,2)</f>
        <v>0</v>
      </c>
      <c r="K126" s="197" t="s">
        <v>268</v>
      </c>
      <c r="L126" s="42"/>
      <c r="M126" s="202" t="s">
        <v>44</v>
      </c>
      <c r="N126" s="203" t="s">
        <v>53</v>
      </c>
      <c r="O126" s="67"/>
      <c r="P126" s="204">
        <f>O126*H126</f>
        <v>0</v>
      </c>
      <c r="Q126" s="204">
        <v>0</v>
      </c>
      <c r="R126" s="204">
        <f>Q126*H126</f>
        <v>0</v>
      </c>
      <c r="S126" s="204">
        <v>0</v>
      </c>
      <c r="T126" s="205">
        <f>S126*H126</f>
        <v>0</v>
      </c>
      <c r="U126" s="37"/>
      <c r="V126" s="37"/>
      <c r="W126" s="37"/>
      <c r="X126" s="37"/>
      <c r="Y126" s="37"/>
      <c r="Z126" s="37"/>
      <c r="AA126" s="37"/>
      <c r="AB126" s="37"/>
      <c r="AC126" s="37"/>
      <c r="AD126" s="37"/>
      <c r="AE126" s="37"/>
      <c r="AR126" s="206" t="s">
        <v>104</v>
      </c>
      <c r="AT126" s="206" t="s">
        <v>264</v>
      </c>
      <c r="AU126" s="206" t="s">
        <v>91</v>
      </c>
      <c r="AY126" s="19" t="s">
        <v>262</v>
      </c>
      <c r="BE126" s="207">
        <f>IF(N126="základní",J126,0)</f>
        <v>0</v>
      </c>
      <c r="BF126" s="207">
        <f>IF(N126="snížená",J126,0)</f>
        <v>0</v>
      </c>
      <c r="BG126" s="207">
        <f>IF(N126="zákl. přenesená",J126,0)</f>
        <v>0</v>
      </c>
      <c r="BH126" s="207">
        <f>IF(N126="sníž. přenesená",J126,0)</f>
        <v>0</v>
      </c>
      <c r="BI126" s="207">
        <f>IF(N126="nulová",J126,0)</f>
        <v>0</v>
      </c>
      <c r="BJ126" s="19" t="s">
        <v>89</v>
      </c>
      <c r="BK126" s="207">
        <f>ROUND(I126*H126,2)</f>
        <v>0</v>
      </c>
      <c r="BL126" s="19" t="s">
        <v>104</v>
      </c>
      <c r="BM126" s="206" t="s">
        <v>515</v>
      </c>
    </row>
    <row r="127" spans="1:65" s="2" customFormat="1" ht="54">
      <c r="A127" s="37"/>
      <c r="B127" s="38"/>
      <c r="C127" s="39"/>
      <c r="D127" s="208" t="s">
        <v>270</v>
      </c>
      <c r="E127" s="39"/>
      <c r="F127" s="209" t="s">
        <v>355</v>
      </c>
      <c r="G127" s="39"/>
      <c r="H127" s="39"/>
      <c r="I127" s="118"/>
      <c r="J127" s="39"/>
      <c r="K127" s="39"/>
      <c r="L127" s="42"/>
      <c r="M127" s="210"/>
      <c r="N127" s="211"/>
      <c r="O127" s="67"/>
      <c r="P127" s="67"/>
      <c r="Q127" s="67"/>
      <c r="R127" s="67"/>
      <c r="S127" s="67"/>
      <c r="T127" s="68"/>
      <c r="U127" s="37"/>
      <c r="V127" s="37"/>
      <c r="W127" s="37"/>
      <c r="X127" s="37"/>
      <c r="Y127" s="37"/>
      <c r="Z127" s="37"/>
      <c r="AA127" s="37"/>
      <c r="AB127" s="37"/>
      <c r="AC127" s="37"/>
      <c r="AD127" s="37"/>
      <c r="AE127" s="37"/>
      <c r="AT127" s="19" t="s">
        <v>270</v>
      </c>
      <c r="AU127" s="19" t="s">
        <v>91</v>
      </c>
    </row>
    <row r="128" spans="1:65" s="15" customFormat="1" ht="10">
      <c r="B128" s="233"/>
      <c r="C128" s="234"/>
      <c r="D128" s="208" t="s">
        <v>272</v>
      </c>
      <c r="E128" s="235" t="s">
        <v>44</v>
      </c>
      <c r="F128" s="236" t="s">
        <v>8252</v>
      </c>
      <c r="G128" s="234"/>
      <c r="H128" s="237">
        <v>18.48</v>
      </c>
      <c r="I128" s="238"/>
      <c r="J128" s="234"/>
      <c r="K128" s="234"/>
      <c r="L128" s="239"/>
      <c r="M128" s="240"/>
      <c r="N128" s="241"/>
      <c r="O128" s="241"/>
      <c r="P128" s="241"/>
      <c r="Q128" s="241"/>
      <c r="R128" s="241"/>
      <c r="S128" s="241"/>
      <c r="T128" s="242"/>
      <c r="AT128" s="243" t="s">
        <v>272</v>
      </c>
      <c r="AU128" s="243" t="s">
        <v>91</v>
      </c>
      <c r="AV128" s="15" t="s">
        <v>91</v>
      </c>
      <c r="AW128" s="15" t="s">
        <v>38</v>
      </c>
      <c r="AX128" s="15" t="s">
        <v>82</v>
      </c>
      <c r="AY128" s="243" t="s">
        <v>262</v>
      </c>
    </row>
    <row r="129" spans="1:65" s="15" customFormat="1" ht="10">
      <c r="B129" s="233"/>
      <c r="C129" s="234"/>
      <c r="D129" s="208" t="s">
        <v>272</v>
      </c>
      <c r="E129" s="235" t="s">
        <v>44</v>
      </c>
      <c r="F129" s="236" t="s">
        <v>8257</v>
      </c>
      <c r="G129" s="234"/>
      <c r="H129" s="237">
        <v>-10.08</v>
      </c>
      <c r="I129" s="238"/>
      <c r="J129" s="234"/>
      <c r="K129" s="234"/>
      <c r="L129" s="239"/>
      <c r="M129" s="240"/>
      <c r="N129" s="241"/>
      <c r="O129" s="241"/>
      <c r="P129" s="241"/>
      <c r="Q129" s="241"/>
      <c r="R129" s="241"/>
      <c r="S129" s="241"/>
      <c r="T129" s="242"/>
      <c r="AT129" s="243" t="s">
        <v>272</v>
      </c>
      <c r="AU129" s="243" t="s">
        <v>91</v>
      </c>
      <c r="AV129" s="15" t="s">
        <v>91</v>
      </c>
      <c r="AW129" s="15" t="s">
        <v>38</v>
      </c>
      <c r="AX129" s="15" t="s">
        <v>82</v>
      </c>
      <c r="AY129" s="243" t="s">
        <v>262</v>
      </c>
    </row>
    <row r="130" spans="1:65" s="16" customFormat="1" ht="10">
      <c r="B130" s="244"/>
      <c r="C130" s="245"/>
      <c r="D130" s="208" t="s">
        <v>272</v>
      </c>
      <c r="E130" s="246" t="s">
        <v>44</v>
      </c>
      <c r="F130" s="247" t="s">
        <v>291</v>
      </c>
      <c r="G130" s="245"/>
      <c r="H130" s="248">
        <v>8.4</v>
      </c>
      <c r="I130" s="249"/>
      <c r="J130" s="245"/>
      <c r="K130" s="245"/>
      <c r="L130" s="250"/>
      <c r="M130" s="251"/>
      <c r="N130" s="252"/>
      <c r="O130" s="252"/>
      <c r="P130" s="252"/>
      <c r="Q130" s="252"/>
      <c r="R130" s="252"/>
      <c r="S130" s="252"/>
      <c r="T130" s="253"/>
      <c r="AT130" s="254" t="s">
        <v>272</v>
      </c>
      <c r="AU130" s="254" t="s">
        <v>91</v>
      </c>
      <c r="AV130" s="16" t="s">
        <v>104</v>
      </c>
      <c r="AW130" s="16" t="s">
        <v>38</v>
      </c>
      <c r="AX130" s="16" t="s">
        <v>89</v>
      </c>
      <c r="AY130" s="254" t="s">
        <v>262</v>
      </c>
    </row>
    <row r="131" spans="1:65" s="2" customFormat="1" ht="33" customHeight="1">
      <c r="A131" s="37"/>
      <c r="B131" s="38"/>
      <c r="C131" s="195" t="s">
        <v>403</v>
      </c>
      <c r="D131" s="195" t="s">
        <v>264</v>
      </c>
      <c r="E131" s="196" t="s">
        <v>6254</v>
      </c>
      <c r="F131" s="197" t="s">
        <v>6255</v>
      </c>
      <c r="G131" s="198" t="s">
        <v>267</v>
      </c>
      <c r="H131" s="199">
        <v>8.4</v>
      </c>
      <c r="I131" s="200"/>
      <c r="J131" s="201">
        <f>ROUND(I131*H131,2)</f>
        <v>0</v>
      </c>
      <c r="K131" s="197" t="s">
        <v>268</v>
      </c>
      <c r="L131" s="42"/>
      <c r="M131" s="202" t="s">
        <v>44</v>
      </c>
      <c r="N131" s="203" t="s">
        <v>53</v>
      </c>
      <c r="O131" s="67"/>
      <c r="P131" s="204">
        <f>O131*H131</f>
        <v>0</v>
      </c>
      <c r="Q131" s="204">
        <v>0</v>
      </c>
      <c r="R131" s="204">
        <f>Q131*H131</f>
        <v>0</v>
      </c>
      <c r="S131" s="204">
        <v>0</v>
      </c>
      <c r="T131" s="205">
        <f>S131*H131</f>
        <v>0</v>
      </c>
      <c r="U131" s="37"/>
      <c r="V131" s="37"/>
      <c r="W131" s="37"/>
      <c r="X131" s="37"/>
      <c r="Y131" s="37"/>
      <c r="Z131" s="37"/>
      <c r="AA131" s="37"/>
      <c r="AB131" s="37"/>
      <c r="AC131" s="37"/>
      <c r="AD131" s="37"/>
      <c r="AE131" s="37"/>
      <c r="AR131" s="206" t="s">
        <v>104</v>
      </c>
      <c r="AT131" s="206" t="s">
        <v>264</v>
      </c>
      <c r="AU131" s="206" t="s">
        <v>91</v>
      </c>
      <c r="AY131" s="19" t="s">
        <v>262</v>
      </c>
      <c r="BE131" s="207">
        <f>IF(N131="základní",J131,0)</f>
        <v>0</v>
      </c>
      <c r="BF131" s="207">
        <f>IF(N131="snížená",J131,0)</f>
        <v>0</v>
      </c>
      <c r="BG131" s="207">
        <f>IF(N131="zákl. přenesená",J131,0)</f>
        <v>0</v>
      </c>
      <c r="BH131" s="207">
        <f>IF(N131="sníž. přenesená",J131,0)</f>
        <v>0</v>
      </c>
      <c r="BI131" s="207">
        <f>IF(N131="nulová",J131,0)</f>
        <v>0</v>
      </c>
      <c r="BJ131" s="19" t="s">
        <v>89</v>
      </c>
      <c r="BK131" s="207">
        <f>ROUND(I131*H131,2)</f>
        <v>0</v>
      </c>
      <c r="BL131" s="19" t="s">
        <v>104</v>
      </c>
      <c r="BM131" s="206" t="s">
        <v>529</v>
      </c>
    </row>
    <row r="132" spans="1:65" s="2" customFormat="1" ht="54">
      <c r="A132" s="37"/>
      <c r="B132" s="38"/>
      <c r="C132" s="39"/>
      <c r="D132" s="208" t="s">
        <v>270</v>
      </c>
      <c r="E132" s="39"/>
      <c r="F132" s="209" t="s">
        <v>355</v>
      </c>
      <c r="G132" s="39"/>
      <c r="H132" s="39"/>
      <c r="I132" s="118"/>
      <c r="J132" s="39"/>
      <c r="K132" s="39"/>
      <c r="L132" s="42"/>
      <c r="M132" s="210"/>
      <c r="N132" s="211"/>
      <c r="O132" s="67"/>
      <c r="P132" s="67"/>
      <c r="Q132" s="67"/>
      <c r="R132" s="67"/>
      <c r="S132" s="67"/>
      <c r="T132" s="68"/>
      <c r="U132" s="37"/>
      <c r="V132" s="37"/>
      <c r="W132" s="37"/>
      <c r="X132" s="37"/>
      <c r="Y132" s="37"/>
      <c r="Z132" s="37"/>
      <c r="AA132" s="37"/>
      <c r="AB132" s="37"/>
      <c r="AC132" s="37"/>
      <c r="AD132" s="37"/>
      <c r="AE132" s="37"/>
      <c r="AT132" s="19" t="s">
        <v>270</v>
      </c>
      <c r="AU132" s="19" t="s">
        <v>91</v>
      </c>
    </row>
    <row r="133" spans="1:65" s="15" customFormat="1" ht="10">
      <c r="B133" s="233"/>
      <c r="C133" s="234"/>
      <c r="D133" s="208" t="s">
        <v>272</v>
      </c>
      <c r="E133" s="235" t="s">
        <v>44</v>
      </c>
      <c r="F133" s="236" t="s">
        <v>8252</v>
      </c>
      <c r="G133" s="234"/>
      <c r="H133" s="237">
        <v>18.48</v>
      </c>
      <c r="I133" s="238"/>
      <c r="J133" s="234"/>
      <c r="K133" s="234"/>
      <c r="L133" s="239"/>
      <c r="M133" s="240"/>
      <c r="N133" s="241"/>
      <c r="O133" s="241"/>
      <c r="P133" s="241"/>
      <c r="Q133" s="241"/>
      <c r="R133" s="241"/>
      <c r="S133" s="241"/>
      <c r="T133" s="242"/>
      <c r="AT133" s="243" t="s">
        <v>272</v>
      </c>
      <c r="AU133" s="243" t="s">
        <v>91</v>
      </c>
      <c r="AV133" s="15" t="s">
        <v>91</v>
      </c>
      <c r="AW133" s="15" t="s">
        <v>38</v>
      </c>
      <c r="AX133" s="15" t="s">
        <v>82</v>
      </c>
      <c r="AY133" s="243" t="s">
        <v>262</v>
      </c>
    </row>
    <row r="134" spans="1:65" s="15" customFormat="1" ht="10">
      <c r="B134" s="233"/>
      <c r="C134" s="234"/>
      <c r="D134" s="208" t="s">
        <v>272</v>
      </c>
      <c r="E134" s="235" t="s">
        <v>44</v>
      </c>
      <c r="F134" s="236" t="s">
        <v>8257</v>
      </c>
      <c r="G134" s="234"/>
      <c r="H134" s="237">
        <v>-10.08</v>
      </c>
      <c r="I134" s="238"/>
      <c r="J134" s="234"/>
      <c r="K134" s="234"/>
      <c r="L134" s="239"/>
      <c r="M134" s="240"/>
      <c r="N134" s="241"/>
      <c r="O134" s="241"/>
      <c r="P134" s="241"/>
      <c r="Q134" s="241"/>
      <c r="R134" s="241"/>
      <c r="S134" s="241"/>
      <c r="T134" s="242"/>
      <c r="AT134" s="243" t="s">
        <v>272</v>
      </c>
      <c r="AU134" s="243" t="s">
        <v>91</v>
      </c>
      <c r="AV134" s="15" t="s">
        <v>91</v>
      </c>
      <c r="AW134" s="15" t="s">
        <v>38</v>
      </c>
      <c r="AX134" s="15" t="s">
        <v>82</v>
      </c>
      <c r="AY134" s="243" t="s">
        <v>262</v>
      </c>
    </row>
    <row r="135" spans="1:65" s="16" customFormat="1" ht="10">
      <c r="B135" s="244"/>
      <c r="C135" s="245"/>
      <c r="D135" s="208" t="s">
        <v>272</v>
      </c>
      <c r="E135" s="246" t="s">
        <v>44</v>
      </c>
      <c r="F135" s="247" t="s">
        <v>291</v>
      </c>
      <c r="G135" s="245"/>
      <c r="H135" s="248">
        <v>8.4</v>
      </c>
      <c r="I135" s="249"/>
      <c r="J135" s="245"/>
      <c r="K135" s="245"/>
      <c r="L135" s="250"/>
      <c r="M135" s="251"/>
      <c r="N135" s="252"/>
      <c r="O135" s="252"/>
      <c r="P135" s="252"/>
      <c r="Q135" s="252"/>
      <c r="R135" s="252"/>
      <c r="S135" s="252"/>
      <c r="T135" s="253"/>
      <c r="AT135" s="254" t="s">
        <v>272</v>
      </c>
      <c r="AU135" s="254" t="s">
        <v>91</v>
      </c>
      <c r="AV135" s="16" t="s">
        <v>104</v>
      </c>
      <c r="AW135" s="16" t="s">
        <v>38</v>
      </c>
      <c r="AX135" s="16" t="s">
        <v>89</v>
      </c>
      <c r="AY135" s="254" t="s">
        <v>262</v>
      </c>
    </row>
    <row r="136" spans="1:65" s="2" customFormat="1" ht="21.75" customHeight="1">
      <c r="A136" s="37"/>
      <c r="B136" s="38"/>
      <c r="C136" s="195" t="s">
        <v>410</v>
      </c>
      <c r="D136" s="195" t="s">
        <v>264</v>
      </c>
      <c r="E136" s="196" t="s">
        <v>404</v>
      </c>
      <c r="F136" s="197" t="s">
        <v>405</v>
      </c>
      <c r="G136" s="198" t="s">
        <v>406</v>
      </c>
      <c r="H136" s="199">
        <v>14.28</v>
      </c>
      <c r="I136" s="200"/>
      <c r="J136" s="201">
        <f>ROUND(I136*H136,2)</f>
        <v>0</v>
      </c>
      <c r="K136" s="197" t="s">
        <v>268</v>
      </c>
      <c r="L136" s="42"/>
      <c r="M136" s="202" t="s">
        <v>44</v>
      </c>
      <c r="N136" s="203" t="s">
        <v>53</v>
      </c>
      <c r="O136" s="67"/>
      <c r="P136" s="204">
        <f>O136*H136</f>
        <v>0</v>
      </c>
      <c r="Q136" s="204">
        <v>0</v>
      </c>
      <c r="R136" s="204">
        <f>Q136*H136</f>
        <v>0</v>
      </c>
      <c r="S136" s="204">
        <v>0</v>
      </c>
      <c r="T136" s="205">
        <f>S136*H136</f>
        <v>0</v>
      </c>
      <c r="U136" s="37"/>
      <c r="V136" s="37"/>
      <c r="W136" s="37"/>
      <c r="X136" s="37"/>
      <c r="Y136" s="37"/>
      <c r="Z136" s="37"/>
      <c r="AA136" s="37"/>
      <c r="AB136" s="37"/>
      <c r="AC136" s="37"/>
      <c r="AD136" s="37"/>
      <c r="AE136" s="37"/>
      <c r="AR136" s="206" t="s">
        <v>104</v>
      </c>
      <c r="AT136" s="206" t="s">
        <v>264</v>
      </c>
      <c r="AU136" s="206" t="s">
        <v>91</v>
      </c>
      <c r="AY136" s="19" t="s">
        <v>262</v>
      </c>
      <c r="BE136" s="207">
        <f>IF(N136="základní",J136,0)</f>
        <v>0</v>
      </c>
      <c r="BF136" s="207">
        <f>IF(N136="snížená",J136,0)</f>
        <v>0</v>
      </c>
      <c r="BG136" s="207">
        <f>IF(N136="zákl. přenesená",J136,0)</f>
        <v>0</v>
      </c>
      <c r="BH136" s="207">
        <f>IF(N136="sníž. přenesená",J136,0)</f>
        <v>0</v>
      </c>
      <c r="BI136" s="207">
        <f>IF(N136="nulová",J136,0)</f>
        <v>0</v>
      </c>
      <c r="BJ136" s="19" t="s">
        <v>89</v>
      </c>
      <c r="BK136" s="207">
        <f>ROUND(I136*H136,2)</f>
        <v>0</v>
      </c>
      <c r="BL136" s="19" t="s">
        <v>104</v>
      </c>
      <c r="BM136" s="206" t="s">
        <v>546</v>
      </c>
    </row>
    <row r="137" spans="1:65" s="2" customFormat="1" ht="36">
      <c r="A137" s="37"/>
      <c r="B137" s="38"/>
      <c r="C137" s="39"/>
      <c r="D137" s="208" t="s">
        <v>270</v>
      </c>
      <c r="E137" s="39"/>
      <c r="F137" s="209" t="s">
        <v>408</v>
      </c>
      <c r="G137" s="39"/>
      <c r="H137" s="39"/>
      <c r="I137" s="118"/>
      <c r="J137" s="39"/>
      <c r="K137" s="39"/>
      <c r="L137" s="42"/>
      <c r="M137" s="210"/>
      <c r="N137" s="211"/>
      <c r="O137" s="67"/>
      <c r="P137" s="67"/>
      <c r="Q137" s="67"/>
      <c r="R137" s="67"/>
      <c r="S137" s="67"/>
      <c r="T137" s="68"/>
      <c r="U137" s="37"/>
      <c r="V137" s="37"/>
      <c r="W137" s="37"/>
      <c r="X137" s="37"/>
      <c r="Y137" s="37"/>
      <c r="Z137" s="37"/>
      <c r="AA137" s="37"/>
      <c r="AB137" s="37"/>
      <c r="AC137" s="37"/>
      <c r="AD137" s="37"/>
      <c r="AE137" s="37"/>
      <c r="AT137" s="19" t="s">
        <v>270</v>
      </c>
      <c r="AU137" s="19" t="s">
        <v>91</v>
      </c>
    </row>
    <row r="138" spans="1:65" s="15" customFormat="1" ht="10">
      <c r="B138" s="233"/>
      <c r="C138" s="234"/>
      <c r="D138" s="208" t="s">
        <v>272</v>
      </c>
      <c r="E138" s="235" t="s">
        <v>44</v>
      </c>
      <c r="F138" s="236" t="s">
        <v>8258</v>
      </c>
      <c r="G138" s="234"/>
      <c r="H138" s="237">
        <v>31.416</v>
      </c>
      <c r="I138" s="238"/>
      <c r="J138" s="234"/>
      <c r="K138" s="234"/>
      <c r="L138" s="239"/>
      <c r="M138" s="240"/>
      <c r="N138" s="241"/>
      <c r="O138" s="241"/>
      <c r="P138" s="241"/>
      <c r="Q138" s="241"/>
      <c r="R138" s="241"/>
      <c r="S138" s="241"/>
      <c r="T138" s="242"/>
      <c r="AT138" s="243" t="s">
        <v>272</v>
      </c>
      <c r="AU138" s="243" t="s">
        <v>91</v>
      </c>
      <c r="AV138" s="15" t="s">
        <v>91</v>
      </c>
      <c r="AW138" s="15" t="s">
        <v>38</v>
      </c>
      <c r="AX138" s="15" t="s">
        <v>82</v>
      </c>
      <c r="AY138" s="243" t="s">
        <v>262</v>
      </c>
    </row>
    <row r="139" spans="1:65" s="15" customFormat="1" ht="10">
      <c r="B139" s="233"/>
      <c r="C139" s="234"/>
      <c r="D139" s="208" t="s">
        <v>272</v>
      </c>
      <c r="E139" s="235" t="s">
        <v>44</v>
      </c>
      <c r="F139" s="236" t="s">
        <v>8259</v>
      </c>
      <c r="G139" s="234"/>
      <c r="H139" s="237">
        <v>-17.135999999999999</v>
      </c>
      <c r="I139" s="238"/>
      <c r="J139" s="234"/>
      <c r="K139" s="234"/>
      <c r="L139" s="239"/>
      <c r="M139" s="240"/>
      <c r="N139" s="241"/>
      <c r="O139" s="241"/>
      <c r="P139" s="241"/>
      <c r="Q139" s="241"/>
      <c r="R139" s="241"/>
      <c r="S139" s="241"/>
      <c r="T139" s="242"/>
      <c r="AT139" s="243" t="s">
        <v>272</v>
      </c>
      <c r="AU139" s="243" t="s">
        <v>91</v>
      </c>
      <c r="AV139" s="15" t="s">
        <v>91</v>
      </c>
      <c r="AW139" s="15" t="s">
        <v>38</v>
      </c>
      <c r="AX139" s="15" t="s">
        <v>82</v>
      </c>
      <c r="AY139" s="243" t="s">
        <v>262</v>
      </c>
    </row>
    <row r="140" spans="1:65" s="16" customFormat="1" ht="10">
      <c r="B140" s="244"/>
      <c r="C140" s="245"/>
      <c r="D140" s="208" t="s">
        <v>272</v>
      </c>
      <c r="E140" s="246" t="s">
        <v>44</v>
      </c>
      <c r="F140" s="247" t="s">
        <v>291</v>
      </c>
      <c r="G140" s="245"/>
      <c r="H140" s="248">
        <v>14.280000000000001</v>
      </c>
      <c r="I140" s="249"/>
      <c r="J140" s="245"/>
      <c r="K140" s="245"/>
      <c r="L140" s="250"/>
      <c r="M140" s="251"/>
      <c r="N140" s="252"/>
      <c r="O140" s="252"/>
      <c r="P140" s="252"/>
      <c r="Q140" s="252"/>
      <c r="R140" s="252"/>
      <c r="S140" s="252"/>
      <c r="T140" s="253"/>
      <c r="AT140" s="254" t="s">
        <v>272</v>
      </c>
      <c r="AU140" s="254" t="s">
        <v>91</v>
      </c>
      <c r="AV140" s="16" t="s">
        <v>104</v>
      </c>
      <c r="AW140" s="16" t="s">
        <v>38</v>
      </c>
      <c r="AX140" s="16" t="s">
        <v>89</v>
      </c>
      <c r="AY140" s="254" t="s">
        <v>262</v>
      </c>
    </row>
    <row r="141" spans="1:65" s="12" customFormat="1" ht="22.75" customHeight="1">
      <c r="B141" s="179"/>
      <c r="C141" s="180"/>
      <c r="D141" s="181" t="s">
        <v>81</v>
      </c>
      <c r="E141" s="193" t="s">
        <v>351</v>
      </c>
      <c r="F141" s="193" t="s">
        <v>1409</v>
      </c>
      <c r="G141" s="180"/>
      <c r="H141" s="180"/>
      <c r="I141" s="183"/>
      <c r="J141" s="194">
        <f>BK141</f>
        <v>0</v>
      </c>
      <c r="K141" s="180"/>
      <c r="L141" s="185"/>
      <c r="M141" s="186"/>
      <c r="N141" s="187"/>
      <c r="O141" s="187"/>
      <c r="P141" s="188">
        <v>0</v>
      </c>
      <c r="Q141" s="187"/>
      <c r="R141" s="188">
        <v>0</v>
      </c>
      <c r="S141" s="187"/>
      <c r="T141" s="189">
        <v>0</v>
      </c>
      <c r="AR141" s="190" t="s">
        <v>89</v>
      </c>
      <c r="AT141" s="191" t="s">
        <v>81</v>
      </c>
      <c r="AU141" s="191" t="s">
        <v>89</v>
      </c>
      <c r="AY141" s="190" t="s">
        <v>262</v>
      </c>
      <c r="BK141" s="192">
        <v>0</v>
      </c>
    </row>
    <row r="142" spans="1:65" s="12" customFormat="1" ht="22.75" customHeight="1">
      <c r="B142" s="179"/>
      <c r="C142" s="180"/>
      <c r="D142" s="181" t="s">
        <v>81</v>
      </c>
      <c r="E142" s="193" t="s">
        <v>5077</v>
      </c>
      <c r="F142" s="193" t="s">
        <v>6805</v>
      </c>
      <c r="G142" s="180"/>
      <c r="H142" s="180"/>
      <c r="I142" s="183"/>
      <c r="J142" s="194">
        <f>BK142</f>
        <v>0</v>
      </c>
      <c r="K142" s="180"/>
      <c r="L142" s="185"/>
      <c r="M142" s="186"/>
      <c r="N142" s="187"/>
      <c r="O142" s="187"/>
      <c r="P142" s="188">
        <f>SUM(P143:P156)</f>
        <v>0</v>
      </c>
      <c r="Q142" s="187"/>
      <c r="R142" s="188">
        <f>SUM(R143:R156)</f>
        <v>0</v>
      </c>
      <c r="S142" s="187"/>
      <c r="T142" s="189">
        <f>SUM(T143:T156)</f>
        <v>0</v>
      </c>
      <c r="AR142" s="190" t="s">
        <v>89</v>
      </c>
      <c r="AT142" s="191" t="s">
        <v>81</v>
      </c>
      <c r="AU142" s="191" t="s">
        <v>89</v>
      </c>
      <c r="AY142" s="190" t="s">
        <v>262</v>
      </c>
      <c r="BK142" s="192">
        <f>SUM(BK143:BK156)</f>
        <v>0</v>
      </c>
    </row>
    <row r="143" spans="1:65" s="2" customFormat="1" ht="21.75" customHeight="1">
      <c r="A143" s="37"/>
      <c r="B143" s="38"/>
      <c r="C143" s="195" t="s">
        <v>416</v>
      </c>
      <c r="D143" s="195" t="s">
        <v>264</v>
      </c>
      <c r="E143" s="196" t="s">
        <v>8260</v>
      </c>
      <c r="F143" s="197" t="s">
        <v>8261</v>
      </c>
      <c r="G143" s="198" t="s">
        <v>518</v>
      </c>
      <c r="H143" s="199">
        <v>1</v>
      </c>
      <c r="I143" s="200"/>
      <c r="J143" s="201">
        <f>ROUND(I143*H143,2)</f>
        <v>0</v>
      </c>
      <c r="K143" s="197" t="s">
        <v>44</v>
      </c>
      <c r="L143" s="42"/>
      <c r="M143" s="202" t="s">
        <v>44</v>
      </c>
      <c r="N143" s="203" t="s">
        <v>53</v>
      </c>
      <c r="O143" s="67"/>
      <c r="P143" s="204">
        <f>O143*H143</f>
        <v>0</v>
      </c>
      <c r="Q143" s="204">
        <v>0</v>
      </c>
      <c r="R143" s="204">
        <f>Q143*H143</f>
        <v>0</v>
      </c>
      <c r="S143" s="204">
        <v>0</v>
      </c>
      <c r="T143" s="205">
        <f>S143*H143</f>
        <v>0</v>
      </c>
      <c r="U143" s="37"/>
      <c r="V143" s="37"/>
      <c r="W143" s="37"/>
      <c r="X143" s="37"/>
      <c r="Y143" s="37"/>
      <c r="Z143" s="37"/>
      <c r="AA143" s="37"/>
      <c r="AB143" s="37"/>
      <c r="AC143" s="37"/>
      <c r="AD143" s="37"/>
      <c r="AE143" s="37"/>
      <c r="AR143" s="206" t="s">
        <v>104</v>
      </c>
      <c r="AT143" s="206" t="s">
        <v>264</v>
      </c>
      <c r="AU143" s="206" t="s">
        <v>91</v>
      </c>
      <c r="AY143" s="19" t="s">
        <v>262</v>
      </c>
      <c r="BE143" s="207">
        <f>IF(N143="základní",J143,0)</f>
        <v>0</v>
      </c>
      <c r="BF143" s="207">
        <f>IF(N143="snížená",J143,0)</f>
        <v>0</v>
      </c>
      <c r="BG143" s="207">
        <f>IF(N143="zákl. přenesená",J143,0)</f>
        <v>0</v>
      </c>
      <c r="BH143" s="207">
        <f>IF(N143="sníž. přenesená",J143,0)</f>
        <v>0</v>
      </c>
      <c r="BI143" s="207">
        <f>IF(N143="nulová",J143,0)</f>
        <v>0</v>
      </c>
      <c r="BJ143" s="19" t="s">
        <v>89</v>
      </c>
      <c r="BK143" s="207">
        <f>ROUND(I143*H143,2)</f>
        <v>0</v>
      </c>
      <c r="BL143" s="19" t="s">
        <v>104</v>
      </c>
      <c r="BM143" s="206" t="s">
        <v>587</v>
      </c>
    </row>
    <row r="144" spans="1:65" s="2" customFormat="1" ht="27">
      <c r="A144" s="37"/>
      <c r="B144" s="38"/>
      <c r="C144" s="39"/>
      <c r="D144" s="208" t="s">
        <v>421</v>
      </c>
      <c r="E144" s="39"/>
      <c r="F144" s="209" t="s">
        <v>8262</v>
      </c>
      <c r="G144" s="39"/>
      <c r="H144" s="39"/>
      <c r="I144" s="118"/>
      <c r="J144" s="39"/>
      <c r="K144" s="39"/>
      <c r="L144" s="42"/>
      <c r="M144" s="210"/>
      <c r="N144" s="211"/>
      <c r="O144" s="67"/>
      <c r="P144" s="67"/>
      <c r="Q144" s="67"/>
      <c r="R144" s="67"/>
      <c r="S144" s="67"/>
      <c r="T144" s="68"/>
      <c r="U144" s="37"/>
      <c r="V144" s="37"/>
      <c r="W144" s="37"/>
      <c r="X144" s="37"/>
      <c r="Y144" s="37"/>
      <c r="Z144" s="37"/>
      <c r="AA144" s="37"/>
      <c r="AB144" s="37"/>
      <c r="AC144" s="37"/>
      <c r="AD144" s="37"/>
      <c r="AE144" s="37"/>
      <c r="AT144" s="19" t="s">
        <v>421</v>
      </c>
      <c r="AU144" s="19" t="s">
        <v>91</v>
      </c>
    </row>
    <row r="145" spans="1:65" s="2" customFormat="1" ht="21.75" customHeight="1">
      <c r="A145" s="37"/>
      <c r="B145" s="38"/>
      <c r="C145" s="195" t="s">
        <v>8</v>
      </c>
      <c r="D145" s="195" t="s">
        <v>264</v>
      </c>
      <c r="E145" s="196" t="s">
        <v>8263</v>
      </c>
      <c r="F145" s="197" t="s">
        <v>8264</v>
      </c>
      <c r="G145" s="198" t="s">
        <v>518</v>
      </c>
      <c r="H145" s="199">
        <v>1</v>
      </c>
      <c r="I145" s="200"/>
      <c r="J145" s="201">
        <f>ROUND(I145*H145,2)</f>
        <v>0</v>
      </c>
      <c r="K145" s="197" t="s">
        <v>44</v>
      </c>
      <c r="L145" s="42"/>
      <c r="M145" s="202" t="s">
        <v>44</v>
      </c>
      <c r="N145" s="203" t="s">
        <v>53</v>
      </c>
      <c r="O145" s="67"/>
      <c r="P145" s="204">
        <f>O145*H145</f>
        <v>0</v>
      </c>
      <c r="Q145" s="204">
        <v>0</v>
      </c>
      <c r="R145" s="204">
        <f>Q145*H145</f>
        <v>0</v>
      </c>
      <c r="S145" s="204">
        <v>0</v>
      </c>
      <c r="T145" s="205">
        <f>S145*H145</f>
        <v>0</v>
      </c>
      <c r="U145" s="37"/>
      <c r="V145" s="37"/>
      <c r="W145" s="37"/>
      <c r="X145" s="37"/>
      <c r="Y145" s="37"/>
      <c r="Z145" s="37"/>
      <c r="AA145" s="37"/>
      <c r="AB145" s="37"/>
      <c r="AC145" s="37"/>
      <c r="AD145" s="37"/>
      <c r="AE145" s="37"/>
      <c r="AR145" s="206" t="s">
        <v>104</v>
      </c>
      <c r="AT145" s="206" t="s">
        <v>264</v>
      </c>
      <c r="AU145" s="206" t="s">
        <v>91</v>
      </c>
      <c r="AY145" s="19" t="s">
        <v>262</v>
      </c>
      <c r="BE145" s="207">
        <f>IF(N145="základní",J145,0)</f>
        <v>0</v>
      </c>
      <c r="BF145" s="207">
        <f>IF(N145="snížená",J145,0)</f>
        <v>0</v>
      </c>
      <c r="BG145" s="207">
        <f>IF(N145="zákl. přenesená",J145,0)</f>
        <v>0</v>
      </c>
      <c r="BH145" s="207">
        <f>IF(N145="sníž. přenesená",J145,0)</f>
        <v>0</v>
      </c>
      <c r="BI145" s="207">
        <f>IF(N145="nulová",J145,0)</f>
        <v>0</v>
      </c>
      <c r="BJ145" s="19" t="s">
        <v>89</v>
      </c>
      <c r="BK145" s="207">
        <f>ROUND(I145*H145,2)</f>
        <v>0</v>
      </c>
      <c r="BL145" s="19" t="s">
        <v>104</v>
      </c>
      <c r="BM145" s="206" t="s">
        <v>619</v>
      </c>
    </row>
    <row r="146" spans="1:65" s="2" customFormat="1" ht="21.75" customHeight="1">
      <c r="A146" s="37"/>
      <c r="B146" s="38"/>
      <c r="C146" s="195" t="s">
        <v>442</v>
      </c>
      <c r="D146" s="195" t="s">
        <v>264</v>
      </c>
      <c r="E146" s="196" t="s">
        <v>8265</v>
      </c>
      <c r="F146" s="197" t="s">
        <v>8266</v>
      </c>
      <c r="G146" s="198" t="s">
        <v>518</v>
      </c>
      <c r="H146" s="199">
        <v>1</v>
      </c>
      <c r="I146" s="200"/>
      <c r="J146" s="201">
        <f>ROUND(I146*H146,2)</f>
        <v>0</v>
      </c>
      <c r="K146" s="197" t="s">
        <v>44</v>
      </c>
      <c r="L146" s="42"/>
      <c r="M146" s="202" t="s">
        <v>44</v>
      </c>
      <c r="N146" s="203" t="s">
        <v>53</v>
      </c>
      <c r="O146" s="67"/>
      <c r="P146" s="204">
        <f>O146*H146</f>
        <v>0</v>
      </c>
      <c r="Q146" s="204">
        <v>0</v>
      </c>
      <c r="R146" s="204">
        <f>Q146*H146</f>
        <v>0</v>
      </c>
      <c r="S146" s="204">
        <v>0</v>
      </c>
      <c r="T146" s="205">
        <f>S146*H146</f>
        <v>0</v>
      </c>
      <c r="U146" s="37"/>
      <c r="V146" s="37"/>
      <c r="W146" s="37"/>
      <c r="X146" s="37"/>
      <c r="Y146" s="37"/>
      <c r="Z146" s="37"/>
      <c r="AA146" s="37"/>
      <c r="AB146" s="37"/>
      <c r="AC146" s="37"/>
      <c r="AD146" s="37"/>
      <c r="AE146" s="37"/>
      <c r="AR146" s="206" t="s">
        <v>104</v>
      </c>
      <c r="AT146" s="206" t="s">
        <v>264</v>
      </c>
      <c r="AU146" s="206" t="s">
        <v>91</v>
      </c>
      <c r="AY146" s="19" t="s">
        <v>262</v>
      </c>
      <c r="BE146" s="207">
        <f>IF(N146="základní",J146,0)</f>
        <v>0</v>
      </c>
      <c r="BF146" s="207">
        <f>IF(N146="snížená",J146,0)</f>
        <v>0</v>
      </c>
      <c r="BG146" s="207">
        <f>IF(N146="zákl. přenesená",J146,0)</f>
        <v>0</v>
      </c>
      <c r="BH146" s="207">
        <f>IF(N146="sníž. přenesená",J146,0)</f>
        <v>0</v>
      </c>
      <c r="BI146" s="207">
        <f>IF(N146="nulová",J146,0)</f>
        <v>0</v>
      </c>
      <c r="BJ146" s="19" t="s">
        <v>89</v>
      </c>
      <c r="BK146" s="207">
        <f>ROUND(I146*H146,2)</f>
        <v>0</v>
      </c>
      <c r="BL146" s="19" t="s">
        <v>104</v>
      </c>
      <c r="BM146" s="206" t="s">
        <v>638</v>
      </c>
    </row>
    <row r="147" spans="1:65" s="2" customFormat="1" ht="16.5" customHeight="1">
      <c r="A147" s="37"/>
      <c r="B147" s="38"/>
      <c r="C147" s="195" t="s">
        <v>453</v>
      </c>
      <c r="D147" s="195" t="s">
        <v>264</v>
      </c>
      <c r="E147" s="196" t="s">
        <v>8267</v>
      </c>
      <c r="F147" s="197" t="s">
        <v>8268</v>
      </c>
      <c r="G147" s="198" t="s">
        <v>518</v>
      </c>
      <c r="H147" s="199">
        <v>1</v>
      </c>
      <c r="I147" s="200"/>
      <c r="J147" s="201">
        <f>ROUND(I147*H147,2)</f>
        <v>0</v>
      </c>
      <c r="K147" s="197" t="s">
        <v>44</v>
      </c>
      <c r="L147" s="42"/>
      <c r="M147" s="202" t="s">
        <v>44</v>
      </c>
      <c r="N147" s="203" t="s">
        <v>53</v>
      </c>
      <c r="O147" s="67"/>
      <c r="P147" s="204">
        <f>O147*H147</f>
        <v>0</v>
      </c>
      <c r="Q147" s="204">
        <v>0</v>
      </c>
      <c r="R147" s="204">
        <f>Q147*H147</f>
        <v>0</v>
      </c>
      <c r="S147" s="204">
        <v>0</v>
      </c>
      <c r="T147" s="205">
        <f>S147*H147</f>
        <v>0</v>
      </c>
      <c r="U147" s="37"/>
      <c r="V147" s="37"/>
      <c r="W147" s="37"/>
      <c r="X147" s="37"/>
      <c r="Y147" s="37"/>
      <c r="Z147" s="37"/>
      <c r="AA147" s="37"/>
      <c r="AB147" s="37"/>
      <c r="AC147" s="37"/>
      <c r="AD147" s="37"/>
      <c r="AE147" s="37"/>
      <c r="AR147" s="206" t="s">
        <v>104</v>
      </c>
      <c r="AT147" s="206" t="s">
        <v>264</v>
      </c>
      <c r="AU147" s="206" t="s">
        <v>91</v>
      </c>
      <c r="AY147" s="19" t="s">
        <v>262</v>
      </c>
      <c r="BE147" s="207">
        <f>IF(N147="základní",J147,0)</f>
        <v>0</v>
      </c>
      <c r="BF147" s="207">
        <f>IF(N147="snížená",J147,0)</f>
        <v>0</v>
      </c>
      <c r="BG147" s="207">
        <f>IF(N147="zákl. přenesená",J147,0)</f>
        <v>0</v>
      </c>
      <c r="BH147" s="207">
        <f>IF(N147="sníž. přenesená",J147,0)</f>
        <v>0</v>
      </c>
      <c r="BI147" s="207">
        <f>IF(N147="nulová",J147,0)</f>
        <v>0</v>
      </c>
      <c r="BJ147" s="19" t="s">
        <v>89</v>
      </c>
      <c r="BK147" s="207">
        <f>ROUND(I147*H147,2)</f>
        <v>0</v>
      </c>
      <c r="BL147" s="19" t="s">
        <v>104</v>
      </c>
      <c r="BM147" s="206" t="s">
        <v>657</v>
      </c>
    </row>
    <row r="148" spans="1:65" s="2" customFormat="1" ht="21.75" customHeight="1">
      <c r="A148" s="37"/>
      <c r="B148" s="38"/>
      <c r="C148" s="195" t="s">
        <v>463</v>
      </c>
      <c r="D148" s="195" t="s">
        <v>264</v>
      </c>
      <c r="E148" s="196" t="s">
        <v>8269</v>
      </c>
      <c r="F148" s="197" t="s">
        <v>8270</v>
      </c>
      <c r="G148" s="198" t="s">
        <v>518</v>
      </c>
      <c r="H148" s="199">
        <v>1</v>
      </c>
      <c r="I148" s="200"/>
      <c r="J148" s="201">
        <f>ROUND(I148*H148,2)</f>
        <v>0</v>
      </c>
      <c r="K148" s="197" t="s">
        <v>44</v>
      </c>
      <c r="L148" s="42"/>
      <c r="M148" s="202" t="s">
        <v>44</v>
      </c>
      <c r="N148" s="203" t="s">
        <v>53</v>
      </c>
      <c r="O148" s="67"/>
      <c r="P148" s="204">
        <f>O148*H148</f>
        <v>0</v>
      </c>
      <c r="Q148" s="204">
        <v>0</v>
      </c>
      <c r="R148" s="204">
        <f>Q148*H148</f>
        <v>0</v>
      </c>
      <c r="S148" s="204">
        <v>0</v>
      </c>
      <c r="T148" s="205">
        <f>S148*H148</f>
        <v>0</v>
      </c>
      <c r="U148" s="37"/>
      <c r="V148" s="37"/>
      <c r="W148" s="37"/>
      <c r="X148" s="37"/>
      <c r="Y148" s="37"/>
      <c r="Z148" s="37"/>
      <c r="AA148" s="37"/>
      <c r="AB148" s="37"/>
      <c r="AC148" s="37"/>
      <c r="AD148" s="37"/>
      <c r="AE148" s="37"/>
      <c r="AR148" s="206" t="s">
        <v>104</v>
      </c>
      <c r="AT148" s="206" t="s">
        <v>264</v>
      </c>
      <c r="AU148" s="206" t="s">
        <v>91</v>
      </c>
      <c r="AY148" s="19" t="s">
        <v>262</v>
      </c>
      <c r="BE148" s="207">
        <f>IF(N148="základní",J148,0)</f>
        <v>0</v>
      </c>
      <c r="BF148" s="207">
        <f>IF(N148="snížená",J148,0)</f>
        <v>0</v>
      </c>
      <c r="BG148" s="207">
        <f>IF(N148="zákl. přenesená",J148,0)</f>
        <v>0</v>
      </c>
      <c r="BH148" s="207">
        <f>IF(N148="sníž. přenesená",J148,0)</f>
        <v>0</v>
      </c>
      <c r="BI148" s="207">
        <f>IF(N148="nulová",J148,0)</f>
        <v>0</v>
      </c>
      <c r="BJ148" s="19" t="s">
        <v>89</v>
      </c>
      <c r="BK148" s="207">
        <f>ROUND(I148*H148,2)</f>
        <v>0</v>
      </c>
      <c r="BL148" s="19" t="s">
        <v>104</v>
      </c>
      <c r="BM148" s="206" t="s">
        <v>668</v>
      </c>
    </row>
    <row r="149" spans="1:65" s="2" customFormat="1" ht="16.5" customHeight="1">
      <c r="A149" s="37"/>
      <c r="B149" s="38"/>
      <c r="C149" s="195" t="s">
        <v>467</v>
      </c>
      <c r="D149" s="195" t="s">
        <v>264</v>
      </c>
      <c r="E149" s="196" t="s">
        <v>8271</v>
      </c>
      <c r="F149" s="197" t="s">
        <v>8272</v>
      </c>
      <c r="G149" s="198" t="s">
        <v>518</v>
      </c>
      <c r="H149" s="199">
        <v>2</v>
      </c>
      <c r="I149" s="200"/>
      <c r="J149" s="201">
        <f>ROUND(I149*H149,2)</f>
        <v>0</v>
      </c>
      <c r="K149" s="197" t="s">
        <v>44</v>
      </c>
      <c r="L149" s="42"/>
      <c r="M149" s="202" t="s">
        <v>44</v>
      </c>
      <c r="N149" s="203" t="s">
        <v>53</v>
      </c>
      <c r="O149" s="67"/>
      <c r="P149" s="204">
        <f>O149*H149</f>
        <v>0</v>
      </c>
      <c r="Q149" s="204">
        <v>0</v>
      </c>
      <c r="R149" s="204">
        <f>Q149*H149</f>
        <v>0</v>
      </c>
      <c r="S149" s="204">
        <v>0</v>
      </c>
      <c r="T149" s="205">
        <f>S149*H149</f>
        <v>0</v>
      </c>
      <c r="U149" s="37"/>
      <c r="V149" s="37"/>
      <c r="W149" s="37"/>
      <c r="X149" s="37"/>
      <c r="Y149" s="37"/>
      <c r="Z149" s="37"/>
      <c r="AA149" s="37"/>
      <c r="AB149" s="37"/>
      <c r="AC149" s="37"/>
      <c r="AD149" s="37"/>
      <c r="AE149" s="37"/>
      <c r="AR149" s="206" t="s">
        <v>104</v>
      </c>
      <c r="AT149" s="206" t="s">
        <v>264</v>
      </c>
      <c r="AU149" s="206" t="s">
        <v>91</v>
      </c>
      <c r="AY149" s="19" t="s">
        <v>262</v>
      </c>
      <c r="BE149" s="207">
        <f>IF(N149="základní",J149,0)</f>
        <v>0</v>
      </c>
      <c r="BF149" s="207">
        <f>IF(N149="snížená",J149,0)</f>
        <v>0</v>
      </c>
      <c r="BG149" s="207">
        <f>IF(N149="zákl. přenesená",J149,0)</f>
        <v>0</v>
      </c>
      <c r="BH149" s="207">
        <f>IF(N149="sníž. přenesená",J149,0)</f>
        <v>0</v>
      </c>
      <c r="BI149" s="207">
        <f>IF(N149="nulová",J149,0)</f>
        <v>0</v>
      </c>
      <c r="BJ149" s="19" t="s">
        <v>89</v>
      </c>
      <c r="BK149" s="207">
        <f>ROUND(I149*H149,2)</f>
        <v>0</v>
      </c>
      <c r="BL149" s="19" t="s">
        <v>104</v>
      </c>
      <c r="BM149" s="206" t="s">
        <v>708</v>
      </c>
    </row>
    <row r="150" spans="1:65" s="2" customFormat="1" ht="18">
      <c r="A150" s="37"/>
      <c r="B150" s="38"/>
      <c r="C150" s="39"/>
      <c r="D150" s="208" t="s">
        <v>421</v>
      </c>
      <c r="E150" s="39"/>
      <c r="F150" s="209" t="s">
        <v>8273</v>
      </c>
      <c r="G150" s="39"/>
      <c r="H150" s="39"/>
      <c r="I150" s="118"/>
      <c r="J150" s="39"/>
      <c r="K150" s="39"/>
      <c r="L150" s="42"/>
      <c r="M150" s="210"/>
      <c r="N150" s="211"/>
      <c r="O150" s="67"/>
      <c r="P150" s="67"/>
      <c r="Q150" s="67"/>
      <c r="R150" s="67"/>
      <c r="S150" s="67"/>
      <c r="T150" s="68"/>
      <c r="U150" s="37"/>
      <c r="V150" s="37"/>
      <c r="W150" s="37"/>
      <c r="X150" s="37"/>
      <c r="Y150" s="37"/>
      <c r="Z150" s="37"/>
      <c r="AA150" s="37"/>
      <c r="AB150" s="37"/>
      <c r="AC150" s="37"/>
      <c r="AD150" s="37"/>
      <c r="AE150" s="37"/>
      <c r="AT150" s="19" t="s">
        <v>421</v>
      </c>
      <c r="AU150" s="19" t="s">
        <v>91</v>
      </c>
    </row>
    <row r="151" spans="1:65" s="2" customFormat="1" ht="16.5" customHeight="1">
      <c r="A151" s="37"/>
      <c r="B151" s="38"/>
      <c r="C151" s="195" t="s">
        <v>475</v>
      </c>
      <c r="D151" s="195" t="s">
        <v>264</v>
      </c>
      <c r="E151" s="196" t="s">
        <v>8274</v>
      </c>
      <c r="F151" s="197" t="s">
        <v>8275</v>
      </c>
      <c r="G151" s="198" t="s">
        <v>518</v>
      </c>
      <c r="H151" s="199">
        <v>1</v>
      </c>
      <c r="I151" s="200"/>
      <c r="J151" s="201">
        <f>ROUND(I151*H151,2)</f>
        <v>0</v>
      </c>
      <c r="K151" s="197" t="s">
        <v>44</v>
      </c>
      <c r="L151" s="42"/>
      <c r="M151" s="202" t="s">
        <v>44</v>
      </c>
      <c r="N151" s="203" t="s">
        <v>53</v>
      </c>
      <c r="O151" s="67"/>
      <c r="P151" s="204">
        <f>O151*H151</f>
        <v>0</v>
      </c>
      <c r="Q151" s="204">
        <v>0</v>
      </c>
      <c r="R151" s="204">
        <f>Q151*H151</f>
        <v>0</v>
      </c>
      <c r="S151" s="204">
        <v>0</v>
      </c>
      <c r="T151" s="205">
        <f>S151*H151</f>
        <v>0</v>
      </c>
      <c r="U151" s="37"/>
      <c r="V151" s="37"/>
      <c r="W151" s="37"/>
      <c r="X151" s="37"/>
      <c r="Y151" s="37"/>
      <c r="Z151" s="37"/>
      <c r="AA151" s="37"/>
      <c r="AB151" s="37"/>
      <c r="AC151" s="37"/>
      <c r="AD151" s="37"/>
      <c r="AE151" s="37"/>
      <c r="AR151" s="206" t="s">
        <v>104</v>
      </c>
      <c r="AT151" s="206" t="s">
        <v>264</v>
      </c>
      <c r="AU151" s="206" t="s">
        <v>91</v>
      </c>
      <c r="AY151" s="19" t="s">
        <v>262</v>
      </c>
      <c r="BE151" s="207">
        <f>IF(N151="základní",J151,0)</f>
        <v>0</v>
      </c>
      <c r="BF151" s="207">
        <f>IF(N151="snížená",J151,0)</f>
        <v>0</v>
      </c>
      <c r="BG151" s="207">
        <f>IF(N151="zákl. přenesená",J151,0)</f>
        <v>0</v>
      </c>
      <c r="BH151" s="207">
        <f>IF(N151="sníž. přenesená",J151,0)</f>
        <v>0</v>
      </c>
      <c r="BI151" s="207">
        <f>IF(N151="nulová",J151,0)</f>
        <v>0</v>
      </c>
      <c r="BJ151" s="19" t="s">
        <v>89</v>
      </c>
      <c r="BK151" s="207">
        <f>ROUND(I151*H151,2)</f>
        <v>0</v>
      </c>
      <c r="BL151" s="19" t="s">
        <v>104</v>
      </c>
      <c r="BM151" s="206" t="s">
        <v>718</v>
      </c>
    </row>
    <row r="152" spans="1:65" s="2" customFormat="1" ht="18">
      <c r="A152" s="37"/>
      <c r="B152" s="38"/>
      <c r="C152" s="39"/>
      <c r="D152" s="208" t="s">
        <v>421</v>
      </c>
      <c r="E152" s="39"/>
      <c r="F152" s="209" t="s">
        <v>8276</v>
      </c>
      <c r="G152" s="39"/>
      <c r="H152" s="39"/>
      <c r="I152" s="118"/>
      <c r="J152" s="39"/>
      <c r="K152" s="39"/>
      <c r="L152" s="42"/>
      <c r="M152" s="210"/>
      <c r="N152" s="211"/>
      <c r="O152" s="67"/>
      <c r="P152" s="67"/>
      <c r="Q152" s="67"/>
      <c r="R152" s="67"/>
      <c r="S152" s="67"/>
      <c r="T152" s="68"/>
      <c r="U152" s="37"/>
      <c r="V152" s="37"/>
      <c r="W152" s="37"/>
      <c r="X152" s="37"/>
      <c r="Y152" s="37"/>
      <c r="Z152" s="37"/>
      <c r="AA152" s="37"/>
      <c r="AB152" s="37"/>
      <c r="AC152" s="37"/>
      <c r="AD152" s="37"/>
      <c r="AE152" s="37"/>
      <c r="AT152" s="19" t="s">
        <v>421</v>
      </c>
      <c r="AU152" s="19" t="s">
        <v>91</v>
      </c>
    </row>
    <row r="153" spans="1:65" s="2" customFormat="1" ht="21.75" customHeight="1">
      <c r="A153" s="37"/>
      <c r="B153" s="38"/>
      <c r="C153" s="195" t="s">
        <v>7</v>
      </c>
      <c r="D153" s="195" t="s">
        <v>264</v>
      </c>
      <c r="E153" s="196" t="s">
        <v>8277</v>
      </c>
      <c r="F153" s="197" t="s">
        <v>8278</v>
      </c>
      <c r="G153" s="198" t="s">
        <v>518</v>
      </c>
      <c r="H153" s="199">
        <v>1</v>
      </c>
      <c r="I153" s="200"/>
      <c r="J153" s="201">
        <f>ROUND(I153*H153,2)</f>
        <v>0</v>
      </c>
      <c r="K153" s="197" t="s">
        <v>44</v>
      </c>
      <c r="L153" s="42"/>
      <c r="M153" s="202" t="s">
        <v>44</v>
      </c>
      <c r="N153" s="203" t="s">
        <v>53</v>
      </c>
      <c r="O153" s="67"/>
      <c r="P153" s="204">
        <f>O153*H153</f>
        <v>0</v>
      </c>
      <c r="Q153" s="204">
        <v>0</v>
      </c>
      <c r="R153" s="204">
        <f>Q153*H153</f>
        <v>0</v>
      </c>
      <c r="S153" s="204">
        <v>0</v>
      </c>
      <c r="T153" s="205">
        <f>S153*H153</f>
        <v>0</v>
      </c>
      <c r="U153" s="37"/>
      <c r="V153" s="37"/>
      <c r="W153" s="37"/>
      <c r="X153" s="37"/>
      <c r="Y153" s="37"/>
      <c r="Z153" s="37"/>
      <c r="AA153" s="37"/>
      <c r="AB153" s="37"/>
      <c r="AC153" s="37"/>
      <c r="AD153" s="37"/>
      <c r="AE153" s="37"/>
      <c r="AR153" s="206" t="s">
        <v>104</v>
      </c>
      <c r="AT153" s="206" t="s">
        <v>264</v>
      </c>
      <c r="AU153" s="206" t="s">
        <v>91</v>
      </c>
      <c r="AY153" s="19" t="s">
        <v>262</v>
      </c>
      <c r="BE153" s="207">
        <f>IF(N153="základní",J153,0)</f>
        <v>0</v>
      </c>
      <c r="BF153" s="207">
        <f>IF(N153="snížená",J153,0)</f>
        <v>0</v>
      </c>
      <c r="BG153" s="207">
        <f>IF(N153="zákl. přenesená",J153,0)</f>
        <v>0</v>
      </c>
      <c r="BH153" s="207">
        <f>IF(N153="sníž. přenesená",J153,0)</f>
        <v>0</v>
      </c>
      <c r="BI153" s="207">
        <f>IF(N153="nulová",J153,0)</f>
        <v>0</v>
      </c>
      <c r="BJ153" s="19" t="s">
        <v>89</v>
      </c>
      <c r="BK153" s="207">
        <f>ROUND(I153*H153,2)</f>
        <v>0</v>
      </c>
      <c r="BL153" s="19" t="s">
        <v>104</v>
      </c>
      <c r="BM153" s="206" t="s">
        <v>733</v>
      </c>
    </row>
    <row r="154" spans="1:65" s="2" customFormat="1" ht="63">
      <c r="A154" s="37"/>
      <c r="B154" s="38"/>
      <c r="C154" s="39"/>
      <c r="D154" s="208" t="s">
        <v>421</v>
      </c>
      <c r="E154" s="39"/>
      <c r="F154" s="209" t="s">
        <v>8061</v>
      </c>
      <c r="G154" s="39"/>
      <c r="H154" s="39"/>
      <c r="I154" s="118"/>
      <c r="J154" s="39"/>
      <c r="K154" s="39"/>
      <c r="L154" s="42"/>
      <c r="M154" s="210"/>
      <c r="N154" s="211"/>
      <c r="O154" s="67"/>
      <c r="P154" s="67"/>
      <c r="Q154" s="67"/>
      <c r="R154" s="67"/>
      <c r="S154" s="67"/>
      <c r="T154" s="68"/>
      <c r="U154" s="37"/>
      <c r="V154" s="37"/>
      <c r="W154" s="37"/>
      <c r="X154" s="37"/>
      <c r="Y154" s="37"/>
      <c r="Z154" s="37"/>
      <c r="AA154" s="37"/>
      <c r="AB154" s="37"/>
      <c r="AC154" s="37"/>
      <c r="AD154" s="37"/>
      <c r="AE154" s="37"/>
      <c r="AT154" s="19" t="s">
        <v>421</v>
      </c>
      <c r="AU154" s="19" t="s">
        <v>91</v>
      </c>
    </row>
    <row r="155" spans="1:65" s="2" customFormat="1" ht="21.75" customHeight="1">
      <c r="A155" s="37"/>
      <c r="B155" s="38"/>
      <c r="C155" s="195" t="s">
        <v>496</v>
      </c>
      <c r="D155" s="195" t="s">
        <v>264</v>
      </c>
      <c r="E155" s="196" t="s">
        <v>8279</v>
      </c>
      <c r="F155" s="197" t="s">
        <v>8280</v>
      </c>
      <c r="G155" s="198" t="s">
        <v>518</v>
      </c>
      <c r="H155" s="199">
        <v>1</v>
      </c>
      <c r="I155" s="200"/>
      <c r="J155" s="201">
        <f>ROUND(I155*H155,2)</f>
        <v>0</v>
      </c>
      <c r="K155" s="197" t="s">
        <v>44</v>
      </c>
      <c r="L155" s="42"/>
      <c r="M155" s="202" t="s">
        <v>44</v>
      </c>
      <c r="N155" s="203" t="s">
        <v>53</v>
      </c>
      <c r="O155" s="67"/>
      <c r="P155" s="204">
        <f>O155*H155</f>
        <v>0</v>
      </c>
      <c r="Q155" s="204">
        <v>0</v>
      </c>
      <c r="R155" s="204">
        <f>Q155*H155</f>
        <v>0</v>
      </c>
      <c r="S155" s="204">
        <v>0</v>
      </c>
      <c r="T155" s="205">
        <f>S155*H155</f>
        <v>0</v>
      </c>
      <c r="U155" s="37"/>
      <c r="V155" s="37"/>
      <c r="W155" s="37"/>
      <c r="X155" s="37"/>
      <c r="Y155" s="37"/>
      <c r="Z155" s="37"/>
      <c r="AA155" s="37"/>
      <c r="AB155" s="37"/>
      <c r="AC155" s="37"/>
      <c r="AD155" s="37"/>
      <c r="AE155" s="37"/>
      <c r="AR155" s="206" t="s">
        <v>104</v>
      </c>
      <c r="AT155" s="206" t="s">
        <v>264</v>
      </c>
      <c r="AU155" s="206" t="s">
        <v>91</v>
      </c>
      <c r="AY155" s="19" t="s">
        <v>262</v>
      </c>
      <c r="BE155" s="207">
        <f>IF(N155="základní",J155,0)</f>
        <v>0</v>
      </c>
      <c r="BF155" s="207">
        <f>IF(N155="snížená",J155,0)</f>
        <v>0</v>
      </c>
      <c r="BG155" s="207">
        <f>IF(N155="zákl. přenesená",J155,0)</f>
        <v>0</v>
      </c>
      <c r="BH155" s="207">
        <f>IF(N155="sníž. přenesená",J155,0)</f>
        <v>0</v>
      </c>
      <c r="BI155" s="207">
        <f>IF(N155="nulová",J155,0)</f>
        <v>0</v>
      </c>
      <c r="BJ155" s="19" t="s">
        <v>89</v>
      </c>
      <c r="BK155" s="207">
        <f>ROUND(I155*H155,2)</f>
        <v>0</v>
      </c>
      <c r="BL155" s="19" t="s">
        <v>104</v>
      </c>
      <c r="BM155" s="206" t="s">
        <v>744</v>
      </c>
    </row>
    <row r="156" spans="1:65" s="2" customFormat="1" ht="54">
      <c r="A156" s="37"/>
      <c r="B156" s="38"/>
      <c r="C156" s="39"/>
      <c r="D156" s="208" t="s">
        <v>421</v>
      </c>
      <c r="E156" s="39"/>
      <c r="F156" s="209" t="s">
        <v>8281</v>
      </c>
      <c r="G156" s="39"/>
      <c r="H156" s="39"/>
      <c r="I156" s="118"/>
      <c r="J156" s="39"/>
      <c r="K156" s="39"/>
      <c r="L156" s="42"/>
      <c r="M156" s="210"/>
      <c r="N156" s="211"/>
      <c r="O156" s="67"/>
      <c r="P156" s="67"/>
      <c r="Q156" s="67"/>
      <c r="R156" s="67"/>
      <c r="S156" s="67"/>
      <c r="T156" s="68"/>
      <c r="U156" s="37"/>
      <c r="V156" s="37"/>
      <c r="W156" s="37"/>
      <c r="X156" s="37"/>
      <c r="Y156" s="37"/>
      <c r="Z156" s="37"/>
      <c r="AA156" s="37"/>
      <c r="AB156" s="37"/>
      <c r="AC156" s="37"/>
      <c r="AD156" s="37"/>
      <c r="AE156" s="37"/>
      <c r="AT156" s="19" t="s">
        <v>421</v>
      </c>
      <c r="AU156" s="19" t="s">
        <v>91</v>
      </c>
    </row>
    <row r="157" spans="1:65" s="12" customFormat="1" ht="22.75" customHeight="1">
      <c r="B157" s="179"/>
      <c r="C157" s="180"/>
      <c r="D157" s="181" t="s">
        <v>81</v>
      </c>
      <c r="E157" s="193" t="s">
        <v>5243</v>
      </c>
      <c r="F157" s="193" t="s">
        <v>5860</v>
      </c>
      <c r="G157" s="180"/>
      <c r="H157" s="180"/>
      <c r="I157" s="183"/>
      <c r="J157" s="194">
        <f>BK157</f>
        <v>0</v>
      </c>
      <c r="K157" s="180"/>
      <c r="L157" s="185"/>
      <c r="M157" s="186"/>
      <c r="N157" s="187"/>
      <c r="O157" s="187"/>
      <c r="P157" s="188">
        <f>SUM(P158:P163)</f>
        <v>0</v>
      </c>
      <c r="Q157" s="187"/>
      <c r="R157" s="188">
        <f>SUM(R158:R163)</f>
        <v>0</v>
      </c>
      <c r="S157" s="187"/>
      <c r="T157" s="189">
        <f>SUM(T158:T163)</f>
        <v>0</v>
      </c>
      <c r="AR157" s="190" t="s">
        <v>89</v>
      </c>
      <c r="AT157" s="191" t="s">
        <v>81</v>
      </c>
      <c r="AU157" s="191" t="s">
        <v>89</v>
      </c>
      <c r="AY157" s="190" t="s">
        <v>262</v>
      </c>
      <c r="BK157" s="192">
        <f>SUM(BK158:BK163)</f>
        <v>0</v>
      </c>
    </row>
    <row r="158" spans="1:65" s="2" customFormat="1" ht="16.5" customHeight="1">
      <c r="A158" s="37"/>
      <c r="B158" s="38"/>
      <c r="C158" s="195" t="s">
        <v>511</v>
      </c>
      <c r="D158" s="195" t="s">
        <v>264</v>
      </c>
      <c r="E158" s="196" t="s">
        <v>8282</v>
      </c>
      <c r="F158" s="197" t="s">
        <v>8283</v>
      </c>
      <c r="G158" s="198" t="s">
        <v>590</v>
      </c>
      <c r="H158" s="199">
        <v>32</v>
      </c>
      <c r="I158" s="200"/>
      <c r="J158" s="201">
        <f>ROUND(I158*H158,2)</f>
        <v>0</v>
      </c>
      <c r="K158" s="197" t="s">
        <v>44</v>
      </c>
      <c r="L158" s="42"/>
      <c r="M158" s="202" t="s">
        <v>44</v>
      </c>
      <c r="N158" s="203" t="s">
        <v>53</v>
      </c>
      <c r="O158" s="67"/>
      <c r="P158" s="204">
        <f>O158*H158</f>
        <v>0</v>
      </c>
      <c r="Q158" s="204">
        <v>0</v>
      </c>
      <c r="R158" s="204">
        <f>Q158*H158</f>
        <v>0</v>
      </c>
      <c r="S158" s="204">
        <v>0</v>
      </c>
      <c r="T158" s="205">
        <f>S158*H158</f>
        <v>0</v>
      </c>
      <c r="U158" s="37"/>
      <c r="V158" s="37"/>
      <c r="W158" s="37"/>
      <c r="X158" s="37"/>
      <c r="Y158" s="37"/>
      <c r="Z158" s="37"/>
      <c r="AA158" s="37"/>
      <c r="AB158" s="37"/>
      <c r="AC158" s="37"/>
      <c r="AD158" s="37"/>
      <c r="AE158" s="37"/>
      <c r="AR158" s="206" t="s">
        <v>104</v>
      </c>
      <c r="AT158" s="206" t="s">
        <v>264</v>
      </c>
      <c r="AU158" s="206" t="s">
        <v>91</v>
      </c>
      <c r="AY158" s="19" t="s">
        <v>262</v>
      </c>
      <c r="BE158" s="207">
        <f>IF(N158="základní",J158,0)</f>
        <v>0</v>
      </c>
      <c r="BF158" s="207">
        <f>IF(N158="snížená",J158,0)</f>
        <v>0</v>
      </c>
      <c r="BG158" s="207">
        <f>IF(N158="zákl. přenesená",J158,0)</f>
        <v>0</v>
      </c>
      <c r="BH158" s="207">
        <f>IF(N158="sníž. přenesená",J158,0)</f>
        <v>0</v>
      </c>
      <c r="BI158" s="207">
        <f>IF(N158="nulová",J158,0)</f>
        <v>0</v>
      </c>
      <c r="BJ158" s="19" t="s">
        <v>89</v>
      </c>
      <c r="BK158" s="207">
        <f>ROUND(I158*H158,2)</f>
        <v>0</v>
      </c>
      <c r="BL158" s="19" t="s">
        <v>104</v>
      </c>
      <c r="BM158" s="206" t="s">
        <v>903</v>
      </c>
    </row>
    <row r="159" spans="1:65" s="2" customFormat="1" ht="27">
      <c r="A159" s="37"/>
      <c r="B159" s="38"/>
      <c r="C159" s="39"/>
      <c r="D159" s="208" t="s">
        <v>421</v>
      </c>
      <c r="E159" s="39"/>
      <c r="F159" s="209" t="s">
        <v>8284</v>
      </c>
      <c r="G159" s="39"/>
      <c r="H159" s="39"/>
      <c r="I159" s="118"/>
      <c r="J159" s="39"/>
      <c r="K159" s="39"/>
      <c r="L159" s="42"/>
      <c r="M159" s="210"/>
      <c r="N159" s="211"/>
      <c r="O159" s="67"/>
      <c r="P159" s="67"/>
      <c r="Q159" s="67"/>
      <c r="R159" s="67"/>
      <c r="S159" s="67"/>
      <c r="T159" s="68"/>
      <c r="U159" s="37"/>
      <c r="V159" s="37"/>
      <c r="W159" s="37"/>
      <c r="X159" s="37"/>
      <c r="Y159" s="37"/>
      <c r="Z159" s="37"/>
      <c r="AA159" s="37"/>
      <c r="AB159" s="37"/>
      <c r="AC159" s="37"/>
      <c r="AD159" s="37"/>
      <c r="AE159" s="37"/>
      <c r="AT159" s="19" t="s">
        <v>421</v>
      </c>
      <c r="AU159" s="19" t="s">
        <v>91</v>
      </c>
    </row>
    <row r="160" spans="1:65" s="2" customFormat="1" ht="16.5" customHeight="1">
      <c r="A160" s="37"/>
      <c r="B160" s="38"/>
      <c r="C160" s="195" t="s">
        <v>515</v>
      </c>
      <c r="D160" s="195" t="s">
        <v>264</v>
      </c>
      <c r="E160" s="196" t="s">
        <v>8285</v>
      </c>
      <c r="F160" s="197" t="s">
        <v>8066</v>
      </c>
      <c r="G160" s="198" t="s">
        <v>590</v>
      </c>
      <c r="H160" s="199">
        <v>32</v>
      </c>
      <c r="I160" s="200"/>
      <c r="J160" s="201">
        <f>ROUND(I160*H160,2)</f>
        <v>0</v>
      </c>
      <c r="K160" s="197" t="s">
        <v>44</v>
      </c>
      <c r="L160" s="42"/>
      <c r="M160" s="202" t="s">
        <v>44</v>
      </c>
      <c r="N160" s="203" t="s">
        <v>53</v>
      </c>
      <c r="O160" s="67"/>
      <c r="P160" s="204">
        <f>O160*H160</f>
        <v>0</v>
      </c>
      <c r="Q160" s="204">
        <v>0</v>
      </c>
      <c r="R160" s="204">
        <f>Q160*H160</f>
        <v>0</v>
      </c>
      <c r="S160" s="204">
        <v>0</v>
      </c>
      <c r="T160" s="205">
        <f>S160*H160</f>
        <v>0</v>
      </c>
      <c r="U160" s="37"/>
      <c r="V160" s="37"/>
      <c r="W160" s="37"/>
      <c r="X160" s="37"/>
      <c r="Y160" s="37"/>
      <c r="Z160" s="37"/>
      <c r="AA160" s="37"/>
      <c r="AB160" s="37"/>
      <c r="AC160" s="37"/>
      <c r="AD160" s="37"/>
      <c r="AE160" s="37"/>
      <c r="AR160" s="206" t="s">
        <v>104</v>
      </c>
      <c r="AT160" s="206" t="s">
        <v>264</v>
      </c>
      <c r="AU160" s="206" t="s">
        <v>91</v>
      </c>
      <c r="AY160" s="19" t="s">
        <v>262</v>
      </c>
      <c r="BE160" s="207">
        <f>IF(N160="základní",J160,0)</f>
        <v>0</v>
      </c>
      <c r="BF160" s="207">
        <f>IF(N160="snížená",J160,0)</f>
        <v>0</v>
      </c>
      <c r="BG160" s="207">
        <f>IF(N160="zákl. přenesená",J160,0)</f>
        <v>0</v>
      </c>
      <c r="BH160" s="207">
        <f>IF(N160="sníž. přenesená",J160,0)</f>
        <v>0</v>
      </c>
      <c r="BI160" s="207">
        <f>IF(N160="nulová",J160,0)</f>
        <v>0</v>
      </c>
      <c r="BJ160" s="19" t="s">
        <v>89</v>
      </c>
      <c r="BK160" s="207">
        <f>ROUND(I160*H160,2)</f>
        <v>0</v>
      </c>
      <c r="BL160" s="19" t="s">
        <v>104</v>
      </c>
      <c r="BM160" s="206" t="s">
        <v>939</v>
      </c>
    </row>
    <row r="161" spans="1:65" s="2" customFormat="1" ht="54">
      <c r="A161" s="37"/>
      <c r="B161" s="38"/>
      <c r="C161" s="39"/>
      <c r="D161" s="208" t="s">
        <v>421</v>
      </c>
      <c r="E161" s="39"/>
      <c r="F161" s="209" t="s">
        <v>8067</v>
      </c>
      <c r="G161" s="39"/>
      <c r="H161" s="39"/>
      <c r="I161" s="118"/>
      <c r="J161" s="39"/>
      <c r="K161" s="39"/>
      <c r="L161" s="42"/>
      <c r="M161" s="210"/>
      <c r="N161" s="211"/>
      <c r="O161" s="67"/>
      <c r="P161" s="67"/>
      <c r="Q161" s="67"/>
      <c r="R161" s="67"/>
      <c r="S161" s="67"/>
      <c r="T161" s="68"/>
      <c r="U161" s="37"/>
      <c r="V161" s="37"/>
      <c r="W161" s="37"/>
      <c r="X161" s="37"/>
      <c r="Y161" s="37"/>
      <c r="Z161" s="37"/>
      <c r="AA161" s="37"/>
      <c r="AB161" s="37"/>
      <c r="AC161" s="37"/>
      <c r="AD161" s="37"/>
      <c r="AE161" s="37"/>
      <c r="AT161" s="19" t="s">
        <v>421</v>
      </c>
      <c r="AU161" s="19" t="s">
        <v>91</v>
      </c>
    </row>
    <row r="162" spans="1:65" s="2" customFormat="1" ht="16.5" customHeight="1">
      <c r="A162" s="37"/>
      <c r="B162" s="38"/>
      <c r="C162" s="195" t="s">
        <v>523</v>
      </c>
      <c r="D162" s="195" t="s">
        <v>264</v>
      </c>
      <c r="E162" s="196" t="s">
        <v>8286</v>
      </c>
      <c r="F162" s="197" t="s">
        <v>8069</v>
      </c>
      <c r="G162" s="198" t="s">
        <v>590</v>
      </c>
      <c r="H162" s="199">
        <v>28</v>
      </c>
      <c r="I162" s="200"/>
      <c r="J162" s="201">
        <f>ROUND(I162*H162,2)</f>
        <v>0</v>
      </c>
      <c r="K162" s="197" t="s">
        <v>44</v>
      </c>
      <c r="L162" s="42"/>
      <c r="M162" s="202" t="s">
        <v>44</v>
      </c>
      <c r="N162" s="203" t="s">
        <v>53</v>
      </c>
      <c r="O162" s="67"/>
      <c r="P162" s="204">
        <f>O162*H162</f>
        <v>0</v>
      </c>
      <c r="Q162" s="204">
        <v>0</v>
      </c>
      <c r="R162" s="204">
        <f>Q162*H162</f>
        <v>0</v>
      </c>
      <c r="S162" s="204">
        <v>0</v>
      </c>
      <c r="T162" s="205">
        <f>S162*H162</f>
        <v>0</v>
      </c>
      <c r="U162" s="37"/>
      <c r="V162" s="37"/>
      <c r="W162" s="37"/>
      <c r="X162" s="37"/>
      <c r="Y162" s="37"/>
      <c r="Z162" s="37"/>
      <c r="AA162" s="37"/>
      <c r="AB162" s="37"/>
      <c r="AC162" s="37"/>
      <c r="AD162" s="37"/>
      <c r="AE162" s="37"/>
      <c r="AR162" s="206" t="s">
        <v>104</v>
      </c>
      <c r="AT162" s="206" t="s">
        <v>264</v>
      </c>
      <c r="AU162" s="206" t="s">
        <v>91</v>
      </c>
      <c r="AY162" s="19" t="s">
        <v>262</v>
      </c>
      <c r="BE162" s="207">
        <f>IF(N162="základní",J162,0)</f>
        <v>0</v>
      </c>
      <c r="BF162" s="207">
        <f>IF(N162="snížená",J162,0)</f>
        <v>0</v>
      </c>
      <c r="BG162" s="207">
        <f>IF(N162="zákl. přenesená",J162,0)</f>
        <v>0</v>
      </c>
      <c r="BH162" s="207">
        <f>IF(N162="sníž. přenesená",J162,0)</f>
        <v>0</v>
      </c>
      <c r="BI162" s="207">
        <f>IF(N162="nulová",J162,0)</f>
        <v>0</v>
      </c>
      <c r="BJ162" s="19" t="s">
        <v>89</v>
      </c>
      <c r="BK162" s="207">
        <f>ROUND(I162*H162,2)</f>
        <v>0</v>
      </c>
      <c r="BL162" s="19" t="s">
        <v>104</v>
      </c>
      <c r="BM162" s="206" t="s">
        <v>955</v>
      </c>
    </row>
    <row r="163" spans="1:65" s="2" customFormat="1" ht="18">
      <c r="A163" s="37"/>
      <c r="B163" s="38"/>
      <c r="C163" s="39"/>
      <c r="D163" s="208" t="s">
        <v>421</v>
      </c>
      <c r="E163" s="39"/>
      <c r="F163" s="209" t="s">
        <v>8070</v>
      </c>
      <c r="G163" s="39"/>
      <c r="H163" s="39"/>
      <c r="I163" s="118"/>
      <c r="J163" s="39"/>
      <c r="K163" s="39"/>
      <c r="L163" s="42"/>
      <c r="M163" s="210"/>
      <c r="N163" s="211"/>
      <c r="O163" s="67"/>
      <c r="P163" s="67"/>
      <c r="Q163" s="67"/>
      <c r="R163" s="67"/>
      <c r="S163" s="67"/>
      <c r="T163" s="68"/>
      <c r="U163" s="37"/>
      <c r="V163" s="37"/>
      <c r="W163" s="37"/>
      <c r="X163" s="37"/>
      <c r="Y163" s="37"/>
      <c r="Z163" s="37"/>
      <c r="AA163" s="37"/>
      <c r="AB163" s="37"/>
      <c r="AC163" s="37"/>
      <c r="AD163" s="37"/>
      <c r="AE163" s="37"/>
      <c r="AT163" s="19" t="s">
        <v>421</v>
      </c>
      <c r="AU163" s="19" t="s">
        <v>91</v>
      </c>
    </row>
    <row r="164" spans="1:65" s="12" customFormat="1" ht="22.75" customHeight="1">
      <c r="B164" s="179"/>
      <c r="C164" s="180"/>
      <c r="D164" s="181" t="s">
        <v>81</v>
      </c>
      <c r="E164" s="193" t="s">
        <v>1624</v>
      </c>
      <c r="F164" s="193" t="s">
        <v>1625</v>
      </c>
      <c r="G164" s="180"/>
      <c r="H164" s="180"/>
      <c r="I164" s="183"/>
      <c r="J164" s="194">
        <f>BK164</f>
        <v>0</v>
      </c>
      <c r="K164" s="180"/>
      <c r="L164" s="185"/>
      <c r="M164" s="186"/>
      <c r="N164" s="187"/>
      <c r="O164" s="187"/>
      <c r="P164" s="188">
        <f>SUM(P165:P166)</f>
        <v>0</v>
      </c>
      <c r="Q164" s="187"/>
      <c r="R164" s="188">
        <f>SUM(R165:R166)</f>
        <v>0</v>
      </c>
      <c r="S164" s="187"/>
      <c r="T164" s="189">
        <f>SUM(T165:T166)</f>
        <v>0</v>
      </c>
      <c r="AR164" s="190" t="s">
        <v>89</v>
      </c>
      <c r="AT164" s="191" t="s">
        <v>81</v>
      </c>
      <c r="AU164" s="191" t="s">
        <v>89</v>
      </c>
      <c r="AY164" s="190" t="s">
        <v>262</v>
      </c>
      <c r="BK164" s="192">
        <f>SUM(BK165:BK166)</f>
        <v>0</v>
      </c>
    </row>
    <row r="165" spans="1:65" s="2" customFormat="1" ht="21.75" customHeight="1">
      <c r="A165" s="37"/>
      <c r="B165" s="38"/>
      <c r="C165" s="195" t="s">
        <v>529</v>
      </c>
      <c r="D165" s="195" t="s">
        <v>264</v>
      </c>
      <c r="E165" s="196" t="s">
        <v>8087</v>
      </c>
      <c r="F165" s="197" t="s">
        <v>8088</v>
      </c>
      <c r="G165" s="198" t="s">
        <v>406</v>
      </c>
      <c r="H165" s="199">
        <v>11.44</v>
      </c>
      <c r="I165" s="200"/>
      <c r="J165" s="201">
        <f>ROUND(I165*H165,2)</f>
        <v>0</v>
      </c>
      <c r="K165" s="197" t="s">
        <v>268</v>
      </c>
      <c r="L165" s="42"/>
      <c r="M165" s="202" t="s">
        <v>44</v>
      </c>
      <c r="N165" s="203" t="s">
        <v>53</v>
      </c>
      <c r="O165" s="67"/>
      <c r="P165" s="204">
        <f>O165*H165</f>
        <v>0</v>
      </c>
      <c r="Q165" s="204">
        <v>0</v>
      </c>
      <c r="R165" s="204">
        <f>Q165*H165</f>
        <v>0</v>
      </c>
      <c r="S165" s="204">
        <v>0</v>
      </c>
      <c r="T165" s="205">
        <f>S165*H165</f>
        <v>0</v>
      </c>
      <c r="U165" s="37"/>
      <c r="V165" s="37"/>
      <c r="W165" s="37"/>
      <c r="X165" s="37"/>
      <c r="Y165" s="37"/>
      <c r="Z165" s="37"/>
      <c r="AA165" s="37"/>
      <c r="AB165" s="37"/>
      <c r="AC165" s="37"/>
      <c r="AD165" s="37"/>
      <c r="AE165" s="37"/>
      <c r="AR165" s="206" t="s">
        <v>104</v>
      </c>
      <c r="AT165" s="206" t="s">
        <v>264</v>
      </c>
      <c r="AU165" s="206" t="s">
        <v>91</v>
      </c>
      <c r="AY165" s="19" t="s">
        <v>262</v>
      </c>
      <c r="BE165" s="207">
        <f>IF(N165="základní",J165,0)</f>
        <v>0</v>
      </c>
      <c r="BF165" s="207">
        <f>IF(N165="snížená",J165,0)</f>
        <v>0</v>
      </c>
      <c r="BG165" s="207">
        <f>IF(N165="zákl. přenesená",J165,0)</f>
        <v>0</v>
      </c>
      <c r="BH165" s="207">
        <f>IF(N165="sníž. přenesená",J165,0)</f>
        <v>0</v>
      </c>
      <c r="BI165" s="207">
        <f>IF(N165="nulová",J165,0)</f>
        <v>0</v>
      </c>
      <c r="BJ165" s="19" t="s">
        <v>89</v>
      </c>
      <c r="BK165" s="207">
        <f>ROUND(I165*H165,2)</f>
        <v>0</v>
      </c>
      <c r="BL165" s="19" t="s">
        <v>104</v>
      </c>
      <c r="BM165" s="206" t="s">
        <v>982</v>
      </c>
    </row>
    <row r="166" spans="1:65" s="2" customFormat="1" ht="36">
      <c r="A166" s="37"/>
      <c r="B166" s="38"/>
      <c r="C166" s="39"/>
      <c r="D166" s="208" t="s">
        <v>270</v>
      </c>
      <c r="E166" s="39"/>
      <c r="F166" s="209" t="s">
        <v>8089</v>
      </c>
      <c r="G166" s="39"/>
      <c r="H166" s="39"/>
      <c r="I166" s="118"/>
      <c r="J166" s="39"/>
      <c r="K166" s="39"/>
      <c r="L166" s="42"/>
      <c r="M166" s="210"/>
      <c r="N166" s="211"/>
      <c r="O166" s="67"/>
      <c r="P166" s="67"/>
      <c r="Q166" s="67"/>
      <c r="R166" s="67"/>
      <c r="S166" s="67"/>
      <c r="T166" s="68"/>
      <c r="U166" s="37"/>
      <c r="V166" s="37"/>
      <c r="W166" s="37"/>
      <c r="X166" s="37"/>
      <c r="Y166" s="37"/>
      <c r="Z166" s="37"/>
      <c r="AA166" s="37"/>
      <c r="AB166" s="37"/>
      <c r="AC166" s="37"/>
      <c r="AD166" s="37"/>
      <c r="AE166" s="37"/>
      <c r="AT166" s="19" t="s">
        <v>270</v>
      </c>
      <c r="AU166" s="19" t="s">
        <v>91</v>
      </c>
    </row>
    <row r="167" spans="1:65" s="12" customFormat="1" ht="25.9" customHeight="1">
      <c r="B167" s="179"/>
      <c r="C167" s="180"/>
      <c r="D167" s="181" t="s">
        <v>81</v>
      </c>
      <c r="E167" s="182" t="s">
        <v>4786</v>
      </c>
      <c r="F167" s="182" t="s">
        <v>4787</v>
      </c>
      <c r="G167" s="180"/>
      <c r="H167" s="180"/>
      <c r="I167" s="183"/>
      <c r="J167" s="184">
        <f>BK167</f>
        <v>0</v>
      </c>
      <c r="K167" s="180"/>
      <c r="L167" s="185"/>
      <c r="M167" s="186"/>
      <c r="N167" s="187"/>
      <c r="O167" s="187"/>
      <c r="P167" s="188">
        <f>P168</f>
        <v>0</v>
      </c>
      <c r="Q167" s="187"/>
      <c r="R167" s="188">
        <f>R168</f>
        <v>0</v>
      </c>
      <c r="S167" s="187"/>
      <c r="T167" s="189">
        <f>T168</f>
        <v>0</v>
      </c>
      <c r="AR167" s="190" t="s">
        <v>322</v>
      </c>
      <c r="AT167" s="191" t="s">
        <v>81</v>
      </c>
      <c r="AU167" s="191" t="s">
        <v>82</v>
      </c>
      <c r="AY167" s="190" t="s">
        <v>262</v>
      </c>
      <c r="BK167" s="192">
        <f>BK168</f>
        <v>0</v>
      </c>
    </row>
    <row r="168" spans="1:65" s="12" customFormat="1" ht="22.75" customHeight="1">
      <c r="B168" s="179"/>
      <c r="C168" s="180"/>
      <c r="D168" s="181" t="s">
        <v>81</v>
      </c>
      <c r="E168" s="193" t="s">
        <v>6097</v>
      </c>
      <c r="F168" s="193" t="s">
        <v>6098</v>
      </c>
      <c r="G168" s="180"/>
      <c r="H168" s="180"/>
      <c r="I168" s="183"/>
      <c r="J168" s="194">
        <f>BK168</f>
        <v>0</v>
      </c>
      <c r="K168" s="180"/>
      <c r="L168" s="185"/>
      <c r="M168" s="186"/>
      <c r="N168" s="187"/>
      <c r="O168" s="187"/>
      <c r="P168" s="188">
        <f>SUM(P169:P193)</f>
        <v>0</v>
      </c>
      <c r="Q168" s="187"/>
      <c r="R168" s="188">
        <f>SUM(R169:R193)</f>
        <v>0</v>
      </c>
      <c r="S168" s="187"/>
      <c r="T168" s="189">
        <f>SUM(T169:T193)</f>
        <v>0</v>
      </c>
      <c r="AR168" s="190" t="s">
        <v>322</v>
      </c>
      <c r="AT168" s="191" t="s">
        <v>81</v>
      </c>
      <c r="AU168" s="191" t="s">
        <v>89</v>
      </c>
      <c r="AY168" s="190" t="s">
        <v>262</v>
      </c>
      <c r="BK168" s="192">
        <f>SUM(BK169:BK193)</f>
        <v>0</v>
      </c>
    </row>
    <row r="169" spans="1:65" s="2" customFormat="1" ht="16.5" customHeight="1">
      <c r="A169" s="37"/>
      <c r="B169" s="38"/>
      <c r="C169" s="195" t="s">
        <v>539</v>
      </c>
      <c r="D169" s="195" t="s">
        <v>264</v>
      </c>
      <c r="E169" s="196" t="s">
        <v>8287</v>
      </c>
      <c r="F169" s="197" t="s">
        <v>6841</v>
      </c>
      <c r="G169" s="198" t="s">
        <v>518</v>
      </c>
      <c r="H169" s="199">
        <v>1</v>
      </c>
      <c r="I169" s="200"/>
      <c r="J169" s="201">
        <f>ROUND(I169*H169,2)</f>
        <v>0</v>
      </c>
      <c r="K169" s="197" t="s">
        <v>44</v>
      </c>
      <c r="L169" s="42"/>
      <c r="M169" s="202" t="s">
        <v>44</v>
      </c>
      <c r="N169" s="203" t="s">
        <v>53</v>
      </c>
      <c r="O169" s="67"/>
      <c r="P169" s="204">
        <f>O169*H169</f>
        <v>0</v>
      </c>
      <c r="Q169" s="204">
        <v>0</v>
      </c>
      <c r="R169" s="204">
        <f>Q169*H169</f>
        <v>0</v>
      </c>
      <c r="S169" s="204">
        <v>0</v>
      </c>
      <c r="T169" s="205">
        <f>S169*H169</f>
        <v>0</v>
      </c>
      <c r="U169" s="37"/>
      <c r="V169" s="37"/>
      <c r="W169" s="37"/>
      <c r="X169" s="37"/>
      <c r="Y169" s="37"/>
      <c r="Z169" s="37"/>
      <c r="AA169" s="37"/>
      <c r="AB169" s="37"/>
      <c r="AC169" s="37"/>
      <c r="AD169" s="37"/>
      <c r="AE169" s="37"/>
      <c r="AR169" s="206" t="s">
        <v>104</v>
      </c>
      <c r="AT169" s="206" t="s">
        <v>264</v>
      </c>
      <c r="AU169" s="206" t="s">
        <v>91</v>
      </c>
      <c r="AY169" s="19" t="s">
        <v>262</v>
      </c>
      <c r="BE169" s="207">
        <f>IF(N169="základní",J169,0)</f>
        <v>0</v>
      </c>
      <c r="BF169" s="207">
        <f>IF(N169="snížená",J169,0)</f>
        <v>0</v>
      </c>
      <c r="BG169" s="207">
        <f>IF(N169="zákl. přenesená",J169,0)</f>
        <v>0</v>
      </c>
      <c r="BH169" s="207">
        <f>IF(N169="sníž. přenesená",J169,0)</f>
        <v>0</v>
      </c>
      <c r="BI169" s="207">
        <f>IF(N169="nulová",J169,0)</f>
        <v>0</v>
      </c>
      <c r="BJ169" s="19" t="s">
        <v>89</v>
      </c>
      <c r="BK169" s="207">
        <f>ROUND(I169*H169,2)</f>
        <v>0</v>
      </c>
      <c r="BL169" s="19" t="s">
        <v>104</v>
      </c>
      <c r="BM169" s="206" t="s">
        <v>1014</v>
      </c>
    </row>
    <row r="170" spans="1:65" s="2" customFormat="1" ht="16.5" customHeight="1">
      <c r="A170" s="37"/>
      <c r="B170" s="38"/>
      <c r="C170" s="195" t="s">
        <v>546</v>
      </c>
      <c r="D170" s="195" t="s">
        <v>264</v>
      </c>
      <c r="E170" s="196" t="s">
        <v>8288</v>
      </c>
      <c r="F170" s="197" t="s">
        <v>6843</v>
      </c>
      <c r="G170" s="198" t="s">
        <v>518</v>
      </c>
      <c r="H170" s="199">
        <v>1</v>
      </c>
      <c r="I170" s="200"/>
      <c r="J170" s="201">
        <f>ROUND(I170*H170,2)</f>
        <v>0</v>
      </c>
      <c r="K170" s="197" t="s">
        <v>44</v>
      </c>
      <c r="L170" s="42"/>
      <c r="M170" s="202" t="s">
        <v>44</v>
      </c>
      <c r="N170" s="203" t="s">
        <v>53</v>
      </c>
      <c r="O170" s="67"/>
      <c r="P170" s="204">
        <f>O170*H170</f>
        <v>0</v>
      </c>
      <c r="Q170" s="204">
        <v>0</v>
      </c>
      <c r="R170" s="204">
        <f>Q170*H170</f>
        <v>0</v>
      </c>
      <c r="S170" s="204">
        <v>0</v>
      </c>
      <c r="T170" s="205">
        <f>S170*H170</f>
        <v>0</v>
      </c>
      <c r="U170" s="37"/>
      <c r="V170" s="37"/>
      <c r="W170" s="37"/>
      <c r="X170" s="37"/>
      <c r="Y170" s="37"/>
      <c r="Z170" s="37"/>
      <c r="AA170" s="37"/>
      <c r="AB170" s="37"/>
      <c r="AC170" s="37"/>
      <c r="AD170" s="37"/>
      <c r="AE170" s="37"/>
      <c r="AR170" s="206" t="s">
        <v>104</v>
      </c>
      <c r="AT170" s="206" t="s">
        <v>264</v>
      </c>
      <c r="AU170" s="206" t="s">
        <v>91</v>
      </c>
      <c r="AY170" s="19" t="s">
        <v>262</v>
      </c>
      <c r="BE170" s="207">
        <f>IF(N170="základní",J170,0)</f>
        <v>0</v>
      </c>
      <c r="BF170" s="207">
        <f>IF(N170="snížená",J170,0)</f>
        <v>0</v>
      </c>
      <c r="BG170" s="207">
        <f>IF(N170="zákl. přenesená",J170,0)</f>
        <v>0</v>
      </c>
      <c r="BH170" s="207">
        <f>IF(N170="sníž. přenesená",J170,0)</f>
        <v>0</v>
      </c>
      <c r="BI170" s="207">
        <f>IF(N170="nulová",J170,0)</f>
        <v>0</v>
      </c>
      <c r="BJ170" s="19" t="s">
        <v>89</v>
      </c>
      <c r="BK170" s="207">
        <f>ROUND(I170*H170,2)</f>
        <v>0</v>
      </c>
      <c r="BL170" s="19" t="s">
        <v>104</v>
      </c>
      <c r="BM170" s="206" t="s">
        <v>1028</v>
      </c>
    </row>
    <row r="171" spans="1:65" s="2" customFormat="1" ht="16.5" customHeight="1">
      <c r="A171" s="37"/>
      <c r="B171" s="38"/>
      <c r="C171" s="195" t="s">
        <v>581</v>
      </c>
      <c r="D171" s="195" t="s">
        <v>264</v>
      </c>
      <c r="E171" s="196" t="s">
        <v>8289</v>
      </c>
      <c r="F171" s="197" t="s">
        <v>6845</v>
      </c>
      <c r="G171" s="198" t="s">
        <v>518</v>
      </c>
      <c r="H171" s="199">
        <v>1</v>
      </c>
      <c r="I171" s="200"/>
      <c r="J171" s="201">
        <f>ROUND(I171*H171,2)</f>
        <v>0</v>
      </c>
      <c r="K171" s="197" t="s">
        <v>44</v>
      </c>
      <c r="L171" s="42"/>
      <c r="M171" s="202" t="s">
        <v>44</v>
      </c>
      <c r="N171" s="203" t="s">
        <v>53</v>
      </c>
      <c r="O171" s="67"/>
      <c r="P171" s="204">
        <f>O171*H171</f>
        <v>0</v>
      </c>
      <c r="Q171" s="204">
        <v>0</v>
      </c>
      <c r="R171" s="204">
        <f>Q171*H171</f>
        <v>0</v>
      </c>
      <c r="S171" s="204">
        <v>0</v>
      </c>
      <c r="T171" s="205">
        <f>S171*H171</f>
        <v>0</v>
      </c>
      <c r="U171" s="37"/>
      <c r="V171" s="37"/>
      <c r="W171" s="37"/>
      <c r="X171" s="37"/>
      <c r="Y171" s="37"/>
      <c r="Z171" s="37"/>
      <c r="AA171" s="37"/>
      <c r="AB171" s="37"/>
      <c r="AC171" s="37"/>
      <c r="AD171" s="37"/>
      <c r="AE171" s="37"/>
      <c r="AR171" s="206" t="s">
        <v>104</v>
      </c>
      <c r="AT171" s="206" t="s">
        <v>264</v>
      </c>
      <c r="AU171" s="206" t="s">
        <v>91</v>
      </c>
      <c r="AY171" s="19" t="s">
        <v>262</v>
      </c>
      <c r="BE171" s="207">
        <f>IF(N171="základní",J171,0)</f>
        <v>0</v>
      </c>
      <c r="BF171" s="207">
        <f>IF(N171="snížená",J171,0)</f>
        <v>0</v>
      </c>
      <c r="BG171" s="207">
        <f>IF(N171="zákl. přenesená",J171,0)</f>
        <v>0</v>
      </c>
      <c r="BH171" s="207">
        <f>IF(N171="sníž. přenesená",J171,0)</f>
        <v>0</v>
      </c>
      <c r="BI171" s="207">
        <f>IF(N171="nulová",J171,0)</f>
        <v>0</v>
      </c>
      <c r="BJ171" s="19" t="s">
        <v>89</v>
      </c>
      <c r="BK171" s="207">
        <f>ROUND(I171*H171,2)</f>
        <v>0</v>
      </c>
      <c r="BL171" s="19" t="s">
        <v>104</v>
      </c>
      <c r="BM171" s="206" t="s">
        <v>1038</v>
      </c>
    </row>
    <row r="172" spans="1:65" s="2" customFormat="1" ht="16.5" customHeight="1">
      <c r="A172" s="37"/>
      <c r="B172" s="38"/>
      <c r="C172" s="195" t="s">
        <v>587</v>
      </c>
      <c r="D172" s="195" t="s">
        <v>264</v>
      </c>
      <c r="E172" s="196" t="s">
        <v>8290</v>
      </c>
      <c r="F172" s="197" t="s">
        <v>6847</v>
      </c>
      <c r="G172" s="198" t="s">
        <v>3941</v>
      </c>
      <c r="H172" s="199">
        <v>4</v>
      </c>
      <c r="I172" s="200"/>
      <c r="J172" s="201">
        <f>ROUND(I172*H172,2)</f>
        <v>0</v>
      </c>
      <c r="K172" s="197" t="s">
        <v>44</v>
      </c>
      <c r="L172" s="42"/>
      <c r="M172" s="202" t="s">
        <v>44</v>
      </c>
      <c r="N172" s="203" t="s">
        <v>53</v>
      </c>
      <c r="O172" s="67"/>
      <c r="P172" s="204">
        <f>O172*H172</f>
        <v>0</v>
      </c>
      <c r="Q172" s="204">
        <v>0</v>
      </c>
      <c r="R172" s="204">
        <f>Q172*H172</f>
        <v>0</v>
      </c>
      <c r="S172" s="204">
        <v>0</v>
      </c>
      <c r="T172" s="205">
        <f>S172*H172</f>
        <v>0</v>
      </c>
      <c r="U172" s="37"/>
      <c r="V172" s="37"/>
      <c r="W172" s="37"/>
      <c r="X172" s="37"/>
      <c r="Y172" s="37"/>
      <c r="Z172" s="37"/>
      <c r="AA172" s="37"/>
      <c r="AB172" s="37"/>
      <c r="AC172" s="37"/>
      <c r="AD172" s="37"/>
      <c r="AE172" s="37"/>
      <c r="AR172" s="206" t="s">
        <v>104</v>
      </c>
      <c r="AT172" s="206" t="s">
        <v>264</v>
      </c>
      <c r="AU172" s="206" t="s">
        <v>91</v>
      </c>
      <c r="AY172" s="19" t="s">
        <v>262</v>
      </c>
      <c r="BE172" s="207">
        <f>IF(N172="základní",J172,0)</f>
        <v>0</v>
      </c>
      <c r="BF172" s="207">
        <f>IF(N172="snížená",J172,0)</f>
        <v>0</v>
      </c>
      <c r="BG172" s="207">
        <f>IF(N172="zákl. přenesená",J172,0)</f>
        <v>0</v>
      </c>
      <c r="BH172" s="207">
        <f>IF(N172="sníž. přenesená",J172,0)</f>
        <v>0</v>
      </c>
      <c r="BI172" s="207">
        <f>IF(N172="nulová",J172,0)</f>
        <v>0</v>
      </c>
      <c r="BJ172" s="19" t="s">
        <v>89</v>
      </c>
      <c r="BK172" s="207">
        <f>ROUND(I172*H172,2)</f>
        <v>0</v>
      </c>
      <c r="BL172" s="19" t="s">
        <v>104</v>
      </c>
      <c r="BM172" s="206" t="s">
        <v>1047</v>
      </c>
    </row>
    <row r="173" spans="1:65" s="2" customFormat="1" ht="16.5" customHeight="1">
      <c r="A173" s="37"/>
      <c r="B173" s="38"/>
      <c r="C173" s="195" t="s">
        <v>607</v>
      </c>
      <c r="D173" s="195" t="s">
        <v>264</v>
      </c>
      <c r="E173" s="196" t="s">
        <v>6760</v>
      </c>
      <c r="F173" s="197" t="s">
        <v>6147</v>
      </c>
      <c r="G173" s="198" t="s">
        <v>3941</v>
      </c>
      <c r="H173" s="199">
        <v>0.5</v>
      </c>
      <c r="I173" s="200"/>
      <c r="J173" s="201">
        <f>ROUND(I173*H173,2)</f>
        <v>0</v>
      </c>
      <c r="K173" s="197" t="s">
        <v>44</v>
      </c>
      <c r="L173" s="42"/>
      <c r="M173" s="202" t="s">
        <v>44</v>
      </c>
      <c r="N173" s="203" t="s">
        <v>53</v>
      </c>
      <c r="O173" s="67"/>
      <c r="P173" s="204">
        <f>O173*H173</f>
        <v>0</v>
      </c>
      <c r="Q173" s="204">
        <v>0</v>
      </c>
      <c r="R173" s="204">
        <f>Q173*H173</f>
        <v>0</v>
      </c>
      <c r="S173" s="204">
        <v>0</v>
      </c>
      <c r="T173" s="205">
        <f>S173*H173</f>
        <v>0</v>
      </c>
      <c r="U173" s="37"/>
      <c r="V173" s="37"/>
      <c r="W173" s="37"/>
      <c r="X173" s="37"/>
      <c r="Y173" s="37"/>
      <c r="Z173" s="37"/>
      <c r="AA173" s="37"/>
      <c r="AB173" s="37"/>
      <c r="AC173" s="37"/>
      <c r="AD173" s="37"/>
      <c r="AE173" s="37"/>
      <c r="AR173" s="206" t="s">
        <v>104</v>
      </c>
      <c r="AT173" s="206" t="s">
        <v>264</v>
      </c>
      <c r="AU173" s="206" t="s">
        <v>91</v>
      </c>
      <c r="AY173" s="19" t="s">
        <v>262</v>
      </c>
      <c r="BE173" s="207">
        <f>IF(N173="základní",J173,0)</f>
        <v>0</v>
      </c>
      <c r="BF173" s="207">
        <f>IF(N173="snížená",J173,0)</f>
        <v>0</v>
      </c>
      <c r="BG173" s="207">
        <f>IF(N173="zákl. přenesená",J173,0)</f>
        <v>0</v>
      </c>
      <c r="BH173" s="207">
        <f>IF(N173="sníž. přenesená",J173,0)</f>
        <v>0</v>
      </c>
      <c r="BI173" s="207">
        <f>IF(N173="nulová",J173,0)</f>
        <v>0</v>
      </c>
      <c r="BJ173" s="19" t="s">
        <v>89</v>
      </c>
      <c r="BK173" s="207">
        <f>ROUND(I173*H173,2)</f>
        <v>0</v>
      </c>
      <c r="BL173" s="19" t="s">
        <v>104</v>
      </c>
      <c r="BM173" s="206" t="s">
        <v>1059</v>
      </c>
    </row>
    <row r="174" spans="1:65" s="2" customFormat="1" ht="45">
      <c r="A174" s="37"/>
      <c r="B174" s="38"/>
      <c r="C174" s="39"/>
      <c r="D174" s="208" t="s">
        <v>421</v>
      </c>
      <c r="E174" s="39"/>
      <c r="F174" s="209" t="s">
        <v>6761</v>
      </c>
      <c r="G174" s="39"/>
      <c r="H174" s="39"/>
      <c r="I174" s="118"/>
      <c r="J174" s="39"/>
      <c r="K174" s="39"/>
      <c r="L174" s="42"/>
      <c r="M174" s="210"/>
      <c r="N174" s="211"/>
      <c r="O174" s="67"/>
      <c r="P174" s="67"/>
      <c r="Q174" s="67"/>
      <c r="R174" s="67"/>
      <c r="S174" s="67"/>
      <c r="T174" s="68"/>
      <c r="U174" s="37"/>
      <c r="V174" s="37"/>
      <c r="W174" s="37"/>
      <c r="X174" s="37"/>
      <c r="Y174" s="37"/>
      <c r="Z174" s="37"/>
      <c r="AA174" s="37"/>
      <c r="AB174" s="37"/>
      <c r="AC174" s="37"/>
      <c r="AD174" s="37"/>
      <c r="AE174" s="37"/>
      <c r="AT174" s="19" t="s">
        <v>421</v>
      </c>
      <c r="AU174" s="19" t="s">
        <v>91</v>
      </c>
    </row>
    <row r="175" spans="1:65" s="2" customFormat="1" ht="21.75" customHeight="1">
      <c r="A175" s="37"/>
      <c r="B175" s="38"/>
      <c r="C175" s="195" t="s">
        <v>619</v>
      </c>
      <c r="D175" s="195" t="s">
        <v>264</v>
      </c>
      <c r="E175" s="196" t="s">
        <v>8100</v>
      </c>
      <c r="F175" s="197" t="s">
        <v>8101</v>
      </c>
      <c r="G175" s="198" t="s">
        <v>518</v>
      </c>
      <c r="H175" s="199">
        <v>1</v>
      </c>
      <c r="I175" s="200"/>
      <c r="J175" s="201">
        <f>ROUND(I175*H175,2)</f>
        <v>0</v>
      </c>
      <c r="K175" s="197" t="s">
        <v>44</v>
      </c>
      <c r="L175" s="42"/>
      <c r="M175" s="202" t="s">
        <v>44</v>
      </c>
      <c r="N175" s="203" t="s">
        <v>53</v>
      </c>
      <c r="O175" s="67"/>
      <c r="P175" s="204">
        <f>O175*H175</f>
        <v>0</v>
      </c>
      <c r="Q175" s="204">
        <v>0</v>
      </c>
      <c r="R175" s="204">
        <f>Q175*H175</f>
        <v>0</v>
      </c>
      <c r="S175" s="204">
        <v>0</v>
      </c>
      <c r="T175" s="205">
        <f>S175*H175</f>
        <v>0</v>
      </c>
      <c r="U175" s="37"/>
      <c r="V175" s="37"/>
      <c r="W175" s="37"/>
      <c r="X175" s="37"/>
      <c r="Y175" s="37"/>
      <c r="Z175" s="37"/>
      <c r="AA175" s="37"/>
      <c r="AB175" s="37"/>
      <c r="AC175" s="37"/>
      <c r="AD175" s="37"/>
      <c r="AE175" s="37"/>
      <c r="AR175" s="206" t="s">
        <v>104</v>
      </c>
      <c r="AT175" s="206" t="s">
        <v>264</v>
      </c>
      <c r="AU175" s="206" t="s">
        <v>91</v>
      </c>
      <c r="AY175" s="19" t="s">
        <v>262</v>
      </c>
      <c r="BE175" s="207">
        <f>IF(N175="základní",J175,0)</f>
        <v>0</v>
      </c>
      <c r="BF175" s="207">
        <f>IF(N175="snížená",J175,0)</f>
        <v>0</v>
      </c>
      <c r="BG175" s="207">
        <f>IF(N175="zákl. přenesená",J175,0)</f>
        <v>0</v>
      </c>
      <c r="BH175" s="207">
        <f>IF(N175="sníž. přenesená",J175,0)</f>
        <v>0</v>
      </c>
      <c r="BI175" s="207">
        <f>IF(N175="nulová",J175,0)</f>
        <v>0</v>
      </c>
      <c r="BJ175" s="19" t="s">
        <v>89</v>
      </c>
      <c r="BK175" s="207">
        <f>ROUND(I175*H175,2)</f>
        <v>0</v>
      </c>
      <c r="BL175" s="19" t="s">
        <v>104</v>
      </c>
      <c r="BM175" s="206" t="s">
        <v>1071</v>
      </c>
    </row>
    <row r="176" spans="1:65" s="2" customFormat="1" ht="18">
      <c r="A176" s="37"/>
      <c r="B176" s="38"/>
      <c r="C176" s="39"/>
      <c r="D176" s="208" t="s">
        <v>421</v>
      </c>
      <c r="E176" s="39"/>
      <c r="F176" s="209" t="s">
        <v>8102</v>
      </c>
      <c r="G176" s="39"/>
      <c r="H176" s="39"/>
      <c r="I176" s="118"/>
      <c r="J176" s="39"/>
      <c r="K176" s="39"/>
      <c r="L176" s="42"/>
      <c r="M176" s="210"/>
      <c r="N176" s="211"/>
      <c r="O176" s="67"/>
      <c r="P176" s="67"/>
      <c r="Q176" s="67"/>
      <c r="R176" s="67"/>
      <c r="S176" s="67"/>
      <c r="T176" s="68"/>
      <c r="U176" s="37"/>
      <c r="V176" s="37"/>
      <c r="W176" s="37"/>
      <c r="X176" s="37"/>
      <c r="Y176" s="37"/>
      <c r="Z176" s="37"/>
      <c r="AA176" s="37"/>
      <c r="AB176" s="37"/>
      <c r="AC176" s="37"/>
      <c r="AD176" s="37"/>
      <c r="AE176" s="37"/>
      <c r="AT176" s="19" t="s">
        <v>421</v>
      </c>
      <c r="AU176" s="19" t="s">
        <v>91</v>
      </c>
    </row>
    <row r="177" spans="1:65" s="2" customFormat="1" ht="16.5" customHeight="1">
      <c r="A177" s="37"/>
      <c r="B177" s="38"/>
      <c r="C177" s="195" t="s">
        <v>632</v>
      </c>
      <c r="D177" s="195" t="s">
        <v>264</v>
      </c>
      <c r="E177" s="196" t="s">
        <v>8291</v>
      </c>
      <c r="F177" s="197" t="s">
        <v>6849</v>
      </c>
      <c r="G177" s="198" t="s">
        <v>518</v>
      </c>
      <c r="H177" s="199">
        <v>1</v>
      </c>
      <c r="I177" s="200"/>
      <c r="J177" s="201">
        <f>ROUND(I177*H177,2)</f>
        <v>0</v>
      </c>
      <c r="K177" s="197" t="s">
        <v>44</v>
      </c>
      <c r="L177" s="42"/>
      <c r="M177" s="202" t="s">
        <v>44</v>
      </c>
      <c r="N177" s="203" t="s">
        <v>53</v>
      </c>
      <c r="O177" s="67"/>
      <c r="P177" s="204">
        <f>O177*H177</f>
        <v>0</v>
      </c>
      <c r="Q177" s="204">
        <v>0</v>
      </c>
      <c r="R177" s="204">
        <f>Q177*H177</f>
        <v>0</v>
      </c>
      <c r="S177" s="204">
        <v>0</v>
      </c>
      <c r="T177" s="205">
        <f>S177*H177</f>
        <v>0</v>
      </c>
      <c r="U177" s="37"/>
      <c r="V177" s="37"/>
      <c r="W177" s="37"/>
      <c r="X177" s="37"/>
      <c r="Y177" s="37"/>
      <c r="Z177" s="37"/>
      <c r="AA177" s="37"/>
      <c r="AB177" s="37"/>
      <c r="AC177" s="37"/>
      <c r="AD177" s="37"/>
      <c r="AE177" s="37"/>
      <c r="AR177" s="206" t="s">
        <v>104</v>
      </c>
      <c r="AT177" s="206" t="s">
        <v>264</v>
      </c>
      <c r="AU177" s="206" t="s">
        <v>91</v>
      </c>
      <c r="AY177" s="19" t="s">
        <v>262</v>
      </c>
      <c r="BE177" s="207">
        <f>IF(N177="základní",J177,0)</f>
        <v>0</v>
      </c>
      <c r="BF177" s="207">
        <f>IF(N177="snížená",J177,0)</f>
        <v>0</v>
      </c>
      <c r="BG177" s="207">
        <f>IF(N177="zákl. přenesená",J177,0)</f>
        <v>0</v>
      </c>
      <c r="BH177" s="207">
        <f>IF(N177="sníž. přenesená",J177,0)</f>
        <v>0</v>
      </c>
      <c r="BI177" s="207">
        <f>IF(N177="nulová",J177,0)</f>
        <v>0</v>
      </c>
      <c r="BJ177" s="19" t="s">
        <v>89</v>
      </c>
      <c r="BK177" s="207">
        <f>ROUND(I177*H177,2)</f>
        <v>0</v>
      </c>
      <c r="BL177" s="19" t="s">
        <v>104</v>
      </c>
      <c r="BM177" s="206" t="s">
        <v>1081</v>
      </c>
    </row>
    <row r="178" spans="1:65" s="2" customFormat="1" ht="27">
      <c r="A178" s="37"/>
      <c r="B178" s="38"/>
      <c r="C178" s="39"/>
      <c r="D178" s="208" t="s">
        <v>421</v>
      </c>
      <c r="E178" s="39"/>
      <c r="F178" s="209" t="s">
        <v>8105</v>
      </c>
      <c r="G178" s="39"/>
      <c r="H178" s="39"/>
      <c r="I178" s="118"/>
      <c r="J178" s="39"/>
      <c r="K178" s="39"/>
      <c r="L178" s="42"/>
      <c r="M178" s="210"/>
      <c r="N178" s="211"/>
      <c r="O178" s="67"/>
      <c r="P178" s="67"/>
      <c r="Q178" s="67"/>
      <c r="R178" s="67"/>
      <c r="S178" s="67"/>
      <c r="T178" s="68"/>
      <c r="U178" s="37"/>
      <c r="V178" s="37"/>
      <c r="W178" s="37"/>
      <c r="X178" s="37"/>
      <c r="Y178" s="37"/>
      <c r="Z178" s="37"/>
      <c r="AA178" s="37"/>
      <c r="AB178" s="37"/>
      <c r="AC178" s="37"/>
      <c r="AD178" s="37"/>
      <c r="AE178" s="37"/>
      <c r="AT178" s="19" t="s">
        <v>421</v>
      </c>
      <c r="AU178" s="19" t="s">
        <v>91</v>
      </c>
    </row>
    <row r="179" spans="1:65" s="2" customFormat="1" ht="16.5" customHeight="1">
      <c r="A179" s="37"/>
      <c r="B179" s="38"/>
      <c r="C179" s="195" t="s">
        <v>638</v>
      </c>
      <c r="D179" s="195" t="s">
        <v>264</v>
      </c>
      <c r="E179" s="196" t="s">
        <v>6778</v>
      </c>
      <c r="F179" s="197" t="s">
        <v>6779</v>
      </c>
      <c r="G179" s="198" t="s">
        <v>518</v>
      </c>
      <c r="H179" s="199">
        <v>1</v>
      </c>
      <c r="I179" s="200"/>
      <c r="J179" s="201">
        <f>ROUND(I179*H179,2)</f>
        <v>0</v>
      </c>
      <c r="K179" s="197" t="s">
        <v>44</v>
      </c>
      <c r="L179" s="42"/>
      <c r="M179" s="202" t="s">
        <v>44</v>
      </c>
      <c r="N179" s="203" t="s">
        <v>53</v>
      </c>
      <c r="O179" s="67"/>
      <c r="P179" s="204">
        <f>O179*H179</f>
        <v>0</v>
      </c>
      <c r="Q179" s="204">
        <v>0</v>
      </c>
      <c r="R179" s="204">
        <f>Q179*H179</f>
        <v>0</v>
      </c>
      <c r="S179" s="204">
        <v>0</v>
      </c>
      <c r="T179" s="205">
        <f>S179*H179</f>
        <v>0</v>
      </c>
      <c r="U179" s="37"/>
      <c r="V179" s="37"/>
      <c r="W179" s="37"/>
      <c r="X179" s="37"/>
      <c r="Y179" s="37"/>
      <c r="Z179" s="37"/>
      <c r="AA179" s="37"/>
      <c r="AB179" s="37"/>
      <c r="AC179" s="37"/>
      <c r="AD179" s="37"/>
      <c r="AE179" s="37"/>
      <c r="AR179" s="206" t="s">
        <v>104</v>
      </c>
      <c r="AT179" s="206" t="s">
        <v>264</v>
      </c>
      <c r="AU179" s="206" t="s">
        <v>91</v>
      </c>
      <c r="AY179" s="19" t="s">
        <v>262</v>
      </c>
      <c r="BE179" s="207">
        <f>IF(N179="základní",J179,0)</f>
        <v>0</v>
      </c>
      <c r="BF179" s="207">
        <f>IF(N179="snížená",J179,0)</f>
        <v>0</v>
      </c>
      <c r="BG179" s="207">
        <f>IF(N179="zákl. přenesená",J179,0)</f>
        <v>0</v>
      </c>
      <c r="BH179" s="207">
        <f>IF(N179="sníž. přenesená",J179,0)</f>
        <v>0</v>
      </c>
      <c r="BI179" s="207">
        <f>IF(N179="nulová",J179,0)</f>
        <v>0</v>
      </c>
      <c r="BJ179" s="19" t="s">
        <v>89</v>
      </c>
      <c r="BK179" s="207">
        <f>ROUND(I179*H179,2)</f>
        <v>0</v>
      </c>
      <c r="BL179" s="19" t="s">
        <v>104</v>
      </c>
      <c r="BM179" s="206" t="s">
        <v>1089</v>
      </c>
    </row>
    <row r="180" spans="1:65" s="2" customFormat="1" ht="16.5" customHeight="1">
      <c r="A180" s="37"/>
      <c r="B180" s="38"/>
      <c r="C180" s="195" t="s">
        <v>648</v>
      </c>
      <c r="D180" s="195" t="s">
        <v>264</v>
      </c>
      <c r="E180" s="196" t="s">
        <v>6783</v>
      </c>
      <c r="F180" s="197" t="s">
        <v>6112</v>
      </c>
      <c r="G180" s="198" t="s">
        <v>518</v>
      </c>
      <c r="H180" s="199">
        <v>1</v>
      </c>
      <c r="I180" s="200"/>
      <c r="J180" s="201">
        <f>ROUND(I180*H180,2)</f>
        <v>0</v>
      </c>
      <c r="K180" s="197" t="s">
        <v>44</v>
      </c>
      <c r="L180" s="42"/>
      <c r="M180" s="202" t="s">
        <v>44</v>
      </c>
      <c r="N180" s="203" t="s">
        <v>53</v>
      </c>
      <c r="O180" s="67"/>
      <c r="P180" s="204">
        <f>O180*H180</f>
        <v>0</v>
      </c>
      <c r="Q180" s="204">
        <v>0</v>
      </c>
      <c r="R180" s="204">
        <f>Q180*H180</f>
        <v>0</v>
      </c>
      <c r="S180" s="204">
        <v>0</v>
      </c>
      <c r="T180" s="205">
        <f>S180*H180</f>
        <v>0</v>
      </c>
      <c r="U180" s="37"/>
      <c r="V180" s="37"/>
      <c r="W180" s="37"/>
      <c r="X180" s="37"/>
      <c r="Y180" s="37"/>
      <c r="Z180" s="37"/>
      <c r="AA180" s="37"/>
      <c r="AB180" s="37"/>
      <c r="AC180" s="37"/>
      <c r="AD180" s="37"/>
      <c r="AE180" s="37"/>
      <c r="AR180" s="206" t="s">
        <v>104</v>
      </c>
      <c r="AT180" s="206" t="s">
        <v>264</v>
      </c>
      <c r="AU180" s="206" t="s">
        <v>91</v>
      </c>
      <c r="AY180" s="19" t="s">
        <v>262</v>
      </c>
      <c r="BE180" s="207">
        <f>IF(N180="základní",J180,0)</f>
        <v>0</v>
      </c>
      <c r="BF180" s="207">
        <f>IF(N180="snížená",J180,0)</f>
        <v>0</v>
      </c>
      <c r="BG180" s="207">
        <f>IF(N180="zákl. přenesená",J180,0)</f>
        <v>0</v>
      </c>
      <c r="BH180" s="207">
        <f>IF(N180="sníž. přenesená",J180,0)</f>
        <v>0</v>
      </c>
      <c r="BI180" s="207">
        <f>IF(N180="nulová",J180,0)</f>
        <v>0</v>
      </c>
      <c r="BJ180" s="19" t="s">
        <v>89</v>
      </c>
      <c r="BK180" s="207">
        <f>ROUND(I180*H180,2)</f>
        <v>0</v>
      </c>
      <c r="BL180" s="19" t="s">
        <v>104</v>
      </c>
      <c r="BM180" s="206" t="s">
        <v>1102</v>
      </c>
    </row>
    <row r="181" spans="1:65" s="2" customFormat="1" ht="90">
      <c r="A181" s="37"/>
      <c r="B181" s="38"/>
      <c r="C181" s="39"/>
      <c r="D181" s="208" t="s">
        <v>421</v>
      </c>
      <c r="E181" s="39"/>
      <c r="F181" s="209" t="s">
        <v>6784</v>
      </c>
      <c r="G181" s="39"/>
      <c r="H181" s="39"/>
      <c r="I181" s="118"/>
      <c r="J181" s="39"/>
      <c r="K181" s="39"/>
      <c r="L181" s="42"/>
      <c r="M181" s="210"/>
      <c r="N181" s="211"/>
      <c r="O181" s="67"/>
      <c r="P181" s="67"/>
      <c r="Q181" s="67"/>
      <c r="R181" s="67"/>
      <c r="S181" s="67"/>
      <c r="T181" s="68"/>
      <c r="U181" s="37"/>
      <c r="V181" s="37"/>
      <c r="W181" s="37"/>
      <c r="X181" s="37"/>
      <c r="Y181" s="37"/>
      <c r="Z181" s="37"/>
      <c r="AA181" s="37"/>
      <c r="AB181" s="37"/>
      <c r="AC181" s="37"/>
      <c r="AD181" s="37"/>
      <c r="AE181" s="37"/>
      <c r="AT181" s="19" t="s">
        <v>421</v>
      </c>
      <c r="AU181" s="19" t="s">
        <v>91</v>
      </c>
    </row>
    <row r="182" spans="1:65" s="2" customFormat="1" ht="16.5" customHeight="1">
      <c r="A182" s="37"/>
      <c r="B182" s="38"/>
      <c r="C182" s="195" t="s">
        <v>657</v>
      </c>
      <c r="D182" s="195" t="s">
        <v>264</v>
      </c>
      <c r="E182" s="196" t="s">
        <v>6785</v>
      </c>
      <c r="F182" s="197" t="s">
        <v>5757</v>
      </c>
      <c r="G182" s="198" t="s">
        <v>518</v>
      </c>
      <c r="H182" s="199">
        <v>1</v>
      </c>
      <c r="I182" s="200"/>
      <c r="J182" s="201">
        <f>ROUND(I182*H182,2)</f>
        <v>0</v>
      </c>
      <c r="K182" s="197" t="s">
        <v>44</v>
      </c>
      <c r="L182" s="42"/>
      <c r="M182" s="202" t="s">
        <v>44</v>
      </c>
      <c r="N182" s="203" t="s">
        <v>53</v>
      </c>
      <c r="O182" s="67"/>
      <c r="P182" s="204">
        <f>O182*H182</f>
        <v>0</v>
      </c>
      <c r="Q182" s="204">
        <v>0</v>
      </c>
      <c r="R182" s="204">
        <f>Q182*H182</f>
        <v>0</v>
      </c>
      <c r="S182" s="204">
        <v>0</v>
      </c>
      <c r="T182" s="205">
        <f>S182*H182</f>
        <v>0</v>
      </c>
      <c r="U182" s="37"/>
      <c r="V182" s="37"/>
      <c r="W182" s="37"/>
      <c r="X182" s="37"/>
      <c r="Y182" s="37"/>
      <c r="Z182" s="37"/>
      <c r="AA182" s="37"/>
      <c r="AB182" s="37"/>
      <c r="AC182" s="37"/>
      <c r="AD182" s="37"/>
      <c r="AE182" s="37"/>
      <c r="AR182" s="206" t="s">
        <v>104</v>
      </c>
      <c r="AT182" s="206" t="s">
        <v>264</v>
      </c>
      <c r="AU182" s="206" t="s">
        <v>91</v>
      </c>
      <c r="AY182" s="19" t="s">
        <v>262</v>
      </c>
      <c r="BE182" s="207">
        <f>IF(N182="základní",J182,0)</f>
        <v>0</v>
      </c>
      <c r="BF182" s="207">
        <f>IF(N182="snížená",J182,0)</f>
        <v>0</v>
      </c>
      <c r="BG182" s="207">
        <f>IF(N182="zákl. přenesená",J182,0)</f>
        <v>0</v>
      </c>
      <c r="BH182" s="207">
        <f>IF(N182="sníž. přenesená",J182,0)</f>
        <v>0</v>
      </c>
      <c r="BI182" s="207">
        <f>IF(N182="nulová",J182,0)</f>
        <v>0</v>
      </c>
      <c r="BJ182" s="19" t="s">
        <v>89</v>
      </c>
      <c r="BK182" s="207">
        <f>ROUND(I182*H182,2)</f>
        <v>0</v>
      </c>
      <c r="BL182" s="19" t="s">
        <v>104</v>
      </c>
      <c r="BM182" s="206" t="s">
        <v>1113</v>
      </c>
    </row>
    <row r="183" spans="1:65" s="2" customFormat="1" ht="81">
      <c r="A183" s="37"/>
      <c r="B183" s="38"/>
      <c r="C183" s="39"/>
      <c r="D183" s="208" t="s">
        <v>421</v>
      </c>
      <c r="E183" s="39"/>
      <c r="F183" s="209" t="s">
        <v>6786</v>
      </c>
      <c r="G183" s="39"/>
      <c r="H183" s="39"/>
      <c r="I183" s="118"/>
      <c r="J183" s="39"/>
      <c r="K183" s="39"/>
      <c r="L183" s="42"/>
      <c r="M183" s="210"/>
      <c r="N183" s="211"/>
      <c r="O183" s="67"/>
      <c r="P183" s="67"/>
      <c r="Q183" s="67"/>
      <c r="R183" s="67"/>
      <c r="S183" s="67"/>
      <c r="T183" s="68"/>
      <c r="U183" s="37"/>
      <c r="V183" s="37"/>
      <c r="W183" s="37"/>
      <c r="X183" s="37"/>
      <c r="Y183" s="37"/>
      <c r="Z183" s="37"/>
      <c r="AA183" s="37"/>
      <c r="AB183" s="37"/>
      <c r="AC183" s="37"/>
      <c r="AD183" s="37"/>
      <c r="AE183" s="37"/>
      <c r="AT183" s="19" t="s">
        <v>421</v>
      </c>
      <c r="AU183" s="19" t="s">
        <v>91</v>
      </c>
    </row>
    <row r="184" spans="1:65" s="2" customFormat="1" ht="21.75" customHeight="1">
      <c r="A184" s="37"/>
      <c r="B184" s="38"/>
      <c r="C184" s="195" t="s">
        <v>664</v>
      </c>
      <c r="D184" s="195" t="s">
        <v>264</v>
      </c>
      <c r="E184" s="196" t="s">
        <v>6787</v>
      </c>
      <c r="F184" s="197" t="s">
        <v>6788</v>
      </c>
      <c r="G184" s="198" t="s">
        <v>518</v>
      </c>
      <c r="H184" s="199">
        <v>1</v>
      </c>
      <c r="I184" s="200"/>
      <c r="J184" s="201">
        <f>ROUND(I184*H184,2)</f>
        <v>0</v>
      </c>
      <c r="K184" s="197" t="s">
        <v>44</v>
      </c>
      <c r="L184" s="42"/>
      <c r="M184" s="202" t="s">
        <v>44</v>
      </c>
      <c r="N184" s="203" t="s">
        <v>53</v>
      </c>
      <c r="O184" s="67"/>
      <c r="P184" s="204">
        <f>O184*H184</f>
        <v>0</v>
      </c>
      <c r="Q184" s="204">
        <v>0</v>
      </c>
      <c r="R184" s="204">
        <f>Q184*H184</f>
        <v>0</v>
      </c>
      <c r="S184" s="204">
        <v>0</v>
      </c>
      <c r="T184" s="205">
        <f>S184*H184</f>
        <v>0</v>
      </c>
      <c r="U184" s="37"/>
      <c r="V184" s="37"/>
      <c r="W184" s="37"/>
      <c r="X184" s="37"/>
      <c r="Y184" s="37"/>
      <c r="Z184" s="37"/>
      <c r="AA184" s="37"/>
      <c r="AB184" s="37"/>
      <c r="AC184" s="37"/>
      <c r="AD184" s="37"/>
      <c r="AE184" s="37"/>
      <c r="AR184" s="206" t="s">
        <v>104</v>
      </c>
      <c r="AT184" s="206" t="s">
        <v>264</v>
      </c>
      <c r="AU184" s="206" t="s">
        <v>91</v>
      </c>
      <c r="AY184" s="19" t="s">
        <v>262</v>
      </c>
      <c r="BE184" s="207">
        <f>IF(N184="základní",J184,0)</f>
        <v>0</v>
      </c>
      <c r="BF184" s="207">
        <f>IF(N184="snížená",J184,0)</f>
        <v>0</v>
      </c>
      <c r="BG184" s="207">
        <f>IF(N184="zákl. přenesená",J184,0)</f>
        <v>0</v>
      </c>
      <c r="BH184" s="207">
        <f>IF(N184="sníž. přenesená",J184,0)</f>
        <v>0</v>
      </c>
      <c r="BI184" s="207">
        <f>IF(N184="nulová",J184,0)</f>
        <v>0</v>
      </c>
      <c r="BJ184" s="19" t="s">
        <v>89</v>
      </c>
      <c r="BK184" s="207">
        <f>ROUND(I184*H184,2)</f>
        <v>0</v>
      </c>
      <c r="BL184" s="19" t="s">
        <v>104</v>
      </c>
      <c r="BM184" s="206" t="s">
        <v>1139</v>
      </c>
    </row>
    <row r="185" spans="1:65" s="2" customFormat="1" ht="16.5" customHeight="1">
      <c r="A185" s="37"/>
      <c r="B185" s="38"/>
      <c r="C185" s="195" t="s">
        <v>668</v>
      </c>
      <c r="D185" s="195" t="s">
        <v>264</v>
      </c>
      <c r="E185" s="196" t="s">
        <v>6789</v>
      </c>
      <c r="F185" s="197" t="s">
        <v>6790</v>
      </c>
      <c r="G185" s="198" t="s">
        <v>518</v>
      </c>
      <c r="H185" s="199">
        <v>1</v>
      </c>
      <c r="I185" s="200"/>
      <c r="J185" s="201">
        <f>ROUND(I185*H185,2)</f>
        <v>0</v>
      </c>
      <c r="K185" s="197" t="s">
        <v>44</v>
      </c>
      <c r="L185" s="42"/>
      <c r="M185" s="202" t="s">
        <v>44</v>
      </c>
      <c r="N185" s="203" t="s">
        <v>53</v>
      </c>
      <c r="O185" s="67"/>
      <c r="P185" s="204">
        <f>O185*H185</f>
        <v>0</v>
      </c>
      <c r="Q185" s="204">
        <v>0</v>
      </c>
      <c r="R185" s="204">
        <f>Q185*H185</f>
        <v>0</v>
      </c>
      <c r="S185" s="204">
        <v>0</v>
      </c>
      <c r="T185" s="205">
        <f>S185*H185</f>
        <v>0</v>
      </c>
      <c r="U185" s="37"/>
      <c r="V185" s="37"/>
      <c r="W185" s="37"/>
      <c r="X185" s="37"/>
      <c r="Y185" s="37"/>
      <c r="Z185" s="37"/>
      <c r="AA185" s="37"/>
      <c r="AB185" s="37"/>
      <c r="AC185" s="37"/>
      <c r="AD185" s="37"/>
      <c r="AE185" s="37"/>
      <c r="AR185" s="206" t="s">
        <v>104</v>
      </c>
      <c r="AT185" s="206" t="s">
        <v>264</v>
      </c>
      <c r="AU185" s="206" t="s">
        <v>91</v>
      </c>
      <c r="AY185" s="19" t="s">
        <v>262</v>
      </c>
      <c r="BE185" s="207">
        <f>IF(N185="základní",J185,0)</f>
        <v>0</v>
      </c>
      <c r="BF185" s="207">
        <f>IF(N185="snížená",J185,0)</f>
        <v>0</v>
      </c>
      <c r="BG185" s="207">
        <f>IF(N185="zákl. přenesená",J185,0)</f>
        <v>0</v>
      </c>
      <c r="BH185" s="207">
        <f>IF(N185="sníž. přenesená",J185,0)</f>
        <v>0</v>
      </c>
      <c r="BI185" s="207">
        <f>IF(N185="nulová",J185,0)</f>
        <v>0</v>
      </c>
      <c r="BJ185" s="19" t="s">
        <v>89</v>
      </c>
      <c r="BK185" s="207">
        <f>ROUND(I185*H185,2)</f>
        <v>0</v>
      </c>
      <c r="BL185" s="19" t="s">
        <v>104</v>
      </c>
      <c r="BM185" s="206" t="s">
        <v>1147</v>
      </c>
    </row>
    <row r="186" spans="1:65" s="2" customFormat="1" ht="90">
      <c r="A186" s="37"/>
      <c r="B186" s="38"/>
      <c r="C186" s="39"/>
      <c r="D186" s="208" t="s">
        <v>421</v>
      </c>
      <c r="E186" s="39"/>
      <c r="F186" s="209" t="s">
        <v>6791</v>
      </c>
      <c r="G186" s="39"/>
      <c r="H186" s="39"/>
      <c r="I186" s="118"/>
      <c r="J186" s="39"/>
      <c r="K186" s="39"/>
      <c r="L186" s="42"/>
      <c r="M186" s="210"/>
      <c r="N186" s="211"/>
      <c r="O186" s="67"/>
      <c r="P186" s="67"/>
      <c r="Q186" s="67"/>
      <c r="R186" s="67"/>
      <c r="S186" s="67"/>
      <c r="T186" s="68"/>
      <c r="U186" s="37"/>
      <c r="V186" s="37"/>
      <c r="W186" s="37"/>
      <c r="X186" s="37"/>
      <c r="Y186" s="37"/>
      <c r="Z186" s="37"/>
      <c r="AA186" s="37"/>
      <c r="AB186" s="37"/>
      <c r="AC186" s="37"/>
      <c r="AD186" s="37"/>
      <c r="AE186" s="37"/>
      <c r="AT186" s="19" t="s">
        <v>421</v>
      </c>
      <c r="AU186" s="19" t="s">
        <v>91</v>
      </c>
    </row>
    <row r="187" spans="1:65" s="2" customFormat="1" ht="21.75" customHeight="1">
      <c r="A187" s="37"/>
      <c r="B187" s="38"/>
      <c r="C187" s="195" t="s">
        <v>674</v>
      </c>
      <c r="D187" s="195" t="s">
        <v>264</v>
      </c>
      <c r="E187" s="196" t="s">
        <v>6792</v>
      </c>
      <c r="F187" s="197" t="s">
        <v>6793</v>
      </c>
      <c r="G187" s="198" t="s">
        <v>518</v>
      </c>
      <c r="H187" s="199">
        <v>1</v>
      </c>
      <c r="I187" s="200"/>
      <c r="J187" s="201">
        <f>ROUND(I187*H187,2)</f>
        <v>0</v>
      </c>
      <c r="K187" s="197" t="s">
        <v>44</v>
      </c>
      <c r="L187" s="42"/>
      <c r="M187" s="202" t="s">
        <v>44</v>
      </c>
      <c r="N187" s="203" t="s">
        <v>53</v>
      </c>
      <c r="O187" s="67"/>
      <c r="P187" s="204">
        <f>O187*H187</f>
        <v>0</v>
      </c>
      <c r="Q187" s="204">
        <v>0</v>
      </c>
      <c r="R187" s="204">
        <f>Q187*H187</f>
        <v>0</v>
      </c>
      <c r="S187" s="204">
        <v>0</v>
      </c>
      <c r="T187" s="205">
        <f>S187*H187</f>
        <v>0</v>
      </c>
      <c r="U187" s="37"/>
      <c r="V187" s="37"/>
      <c r="W187" s="37"/>
      <c r="X187" s="37"/>
      <c r="Y187" s="37"/>
      <c r="Z187" s="37"/>
      <c r="AA187" s="37"/>
      <c r="AB187" s="37"/>
      <c r="AC187" s="37"/>
      <c r="AD187" s="37"/>
      <c r="AE187" s="37"/>
      <c r="AR187" s="206" t="s">
        <v>104</v>
      </c>
      <c r="AT187" s="206" t="s">
        <v>264</v>
      </c>
      <c r="AU187" s="206" t="s">
        <v>91</v>
      </c>
      <c r="AY187" s="19" t="s">
        <v>262</v>
      </c>
      <c r="BE187" s="207">
        <f>IF(N187="základní",J187,0)</f>
        <v>0</v>
      </c>
      <c r="BF187" s="207">
        <f>IF(N187="snížená",J187,0)</f>
        <v>0</v>
      </c>
      <c r="BG187" s="207">
        <f>IF(N187="zákl. přenesená",J187,0)</f>
        <v>0</v>
      </c>
      <c r="BH187" s="207">
        <f>IF(N187="sníž. přenesená",J187,0)</f>
        <v>0</v>
      </c>
      <c r="BI187" s="207">
        <f>IF(N187="nulová",J187,0)</f>
        <v>0</v>
      </c>
      <c r="BJ187" s="19" t="s">
        <v>89</v>
      </c>
      <c r="BK187" s="207">
        <f>ROUND(I187*H187,2)</f>
        <v>0</v>
      </c>
      <c r="BL187" s="19" t="s">
        <v>104</v>
      </c>
      <c r="BM187" s="206" t="s">
        <v>1156</v>
      </c>
    </row>
    <row r="188" spans="1:65" s="2" customFormat="1" ht="90">
      <c r="A188" s="37"/>
      <c r="B188" s="38"/>
      <c r="C188" s="39"/>
      <c r="D188" s="208" t="s">
        <v>421</v>
      </c>
      <c r="E188" s="39"/>
      <c r="F188" s="209" t="s">
        <v>6791</v>
      </c>
      <c r="G188" s="39"/>
      <c r="H188" s="39"/>
      <c r="I188" s="118"/>
      <c r="J188" s="39"/>
      <c r="K188" s="39"/>
      <c r="L188" s="42"/>
      <c r="M188" s="210"/>
      <c r="N188" s="211"/>
      <c r="O188" s="67"/>
      <c r="P188" s="67"/>
      <c r="Q188" s="67"/>
      <c r="R188" s="67"/>
      <c r="S188" s="67"/>
      <c r="T188" s="68"/>
      <c r="U188" s="37"/>
      <c r="V188" s="37"/>
      <c r="W188" s="37"/>
      <c r="X188" s="37"/>
      <c r="Y188" s="37"/>
      <c r="Z188" s="37"/>
      <c r="AA188" s="37"/>
      <c r="AB188" s="37"/>
      <c r="AC188" s="37"/>
      <c r="AD188" s="37"/>
      <c r="AE188" s="37"/>
      <c r="AT188" s="19" t="s">
        <v>421</v>
      </c>
      <c r="AU188" s="19" t="s">
        <v>91</v>
      </c>
    </row>
    <row r="189" spans="1:65" s="2" customFormat="1" ht="16.5" customHeight="1">
      <c r="A189" s="37"/>
      <c r="B189" s="38"/>
      <c r="C189" s="195" t="s">
        <v>708</v>
      </c>
      <c r="D189" s="195" t="s">
        <v>264</v>
      </c>
      <c r="E189" s="196" t="s">
        <v>6794</v>
      </c>
      <c r="F189" s="197" t="s">
        <v>6153</v>
      </c>
      <c r="G189" s="198" t="s">
        <v>518</v>
      </c>
      <c r="H189" s="199">
        <v>1</v>
      </c>
      <c r="I189" s="200"/>
      <c r="J189" s="201">
        <f>ROUND(I189*H189,2)</f>
        <v>0</v>
      </c>
      <c r="K189" s="197" t="s">
        <v>44</v>
      </c>
      <c r="L189" s="42"/>
      <c r="M189" s="202" t="s">
        <v>44</v>
      </c>
      <c r="N189" s="203" t="s">
        <v>53</v>
      </c>
      <c r="O189" s="67"/>
      <c r="P189" s="204">
        <f>O189*H189</f>
        <v>0</v>
      </c>
      <c r="Q189" s="204">
        <v>0</v>
      </c>
      <c r="R189" s="204">
        <f>Q189*H189</f>
        <v>0</v>
      </c>
      <c r="S189" s="204">
        <v>0</v>
      </c>
      <c r="T189" s="205">
        <f>S189*H189</f>
        <v>0</v>
      </c>
      <c r="U189" s="37"/>
      <c r="V189" s="37"/>
      <c r="W189" s="37"/>
      <c r="X189" s="37"/>
      <c r="Y189" s="37"/>
      <c r="Z189" s="37"/>
      <c r="AA189" s="37"/>
      <c r="AB189" s="37"/>
      <c r="AC189" s="37"/>
      <c r="AD189" s="37"/>
      <c r="AE189" s="37"/>
      <c r="AR189" s="206" t="s">
        <v>104</v>
      </c>
      <c r="AT189" s="206" t="s">
        <v>264</v>
      </c>
      <c r="AU189" s="206" t="s">
        <v>91</v>
      </c>
      <c r="AY189" s="19" t="s">
        <v>262</v>
      </c>
      <c r="BE189" s="207">
        <f>IF(N189="základní",J189,0)</f>
        <v>0</v>
      </c>
      <c r="BF189" s="207">
        <f>IF(N189="snížená",J189,0)</f>
        <v>0</v>
      </c>
      <c r="BG189" s="207">
        <f>IF(N189="zákl. přenesená",J189,0)</f>
        <v>0</v>
      </c>
      <c r="BH189" s="207">
        <f>IF(N189="sníž. přenesená",J189,0)</f>
        <v>0</v>
      </c>
      <c r="BI189" s="207">
        <f>IF(N189="nulová",J189,0)</f>
        <v>0</v>
      </c>
      <c r="BJ189" s="19" t="s">
        <v>89</v>
      </c>
      <c r="BK189" s="207">
        <f>ROUND(I189*H189,2)</f>
        <v>0</v>
      </c>
      <c r="BL189" s="19" t="s">
        <v>104</v>
      </c>
      <c r="BM189" s="206" t="s">
        <v>1168</v>
      </c>
    </row>
    <row r="190" spans="1:65" s="2" customFormat="1" ht="27">
      <c r="A190" s="37"/>
      <c r="B190" s="38"/>
      <c r="C190" s="39"/>
      <c r="D190" s="208" t="s">
        <v>421</v>
      </c>
      <c r="E190" s="39"/>
      <c r="F190" s="209" t="s">
        <v>6154</v>
      </c>
      <c r="G190" s="39"/>
      <c r="H190" s="39"/>
      <c r="I190" s="118"/>
      <c r="J190" s="39"/>
      <c r="K190" s="39"/>
      <c r="L190" s="42"/>
      <c r="M190" s="210"/>
      <c r="N190" s="211"/>
      <c r="O190" s="67"/>
      <c r="P190" s="67"/>
      <c r="Q190" s="67"/>
      <c r="R190" s="67"/>
      <c r="S190" s="67"/>
      <c r="T190" s="68"/>
      <c r="U190" s="37"/>
      <c r="V190" s="37"/>
      <c r="W190" s="37"/>
      <c r="X190" s="37"/>
      <c r="Y190" s="37"/>
      <c r="Z190" s="37"/>
      <c r="AA190" s="37"/>
      <c r="AB190" s="37"/>
      <c r="AC190" s="37"/>
      <c r="AD190" s="37"/>
      <c r="AE190" s="37"/>
      <c r="AT190" s="19" t="s">
        <v>421</v>
      </c>
      <c r="AU190" s="19" t="s">
        <v>91</v>
      </c>
    </row>
    <row r="191" spans="1:65" s="2" customFormat="1" ht="16.5" customHeight="1">
      <c r="A191" s="37"/>
      <c r="B191" s="38"/>
      <c r="C191" s="195" t="s">
        <v>713</v>
      </c>
      <c r="D191" s="195" t="s">
        <v>264</v>
      </c>
      <c r="E191" s="196" t="s">
        <v>6795</v>
      </c>
      <c r="F191" s="197" t="s">
        <v>6796</v>
      </c>
      <c r="G191" s="198" t="s">
        <v>518</v>
      </c>
      <c r="H191" s="199">
        <v>1</v>
      </c>
      <c r="I191" s="200"/>
      <c r="J191" s="201">
        <f>ROUND(I191*H191,2)</f>
        <v>0</v>
      </c>
      <c r="K191" s="197" t="s">
        <v>44</v>
      </c>
      <c r="L191" s="42"/>
      <c r="M191" s="202" t="s">
        <v>44</v>
      </c>
      <c r="N191" s="203" t="s">
        <v>53</v>
      </c>
      <c r="O191" s="67"/>
      <c r="P191" s="204">
        <f>O191*H191</f>
        <v>0</v>
      </c>
      <c r="Q191" s="204">
        <v>0</v>
      </c>
      <c r="R191" s="204">
        <f>Q191*H191</f>
        <v>0</v>
      </c>
      <c r="S191" s="204">
        <v>0</v>
      </c>
      <c r="T191" s="205">
        <f>S191*H191</f>
        <v>0</v>
      </c>
      <c r="U191" s="37"/>
      <c r="V191" s="37"/>
      <c r="W191" s="37"/>
      <c r="X191" s="37"/>
      <c r="Y191" s="37"/>
      <c r="Z191" s="37"/>
      <c r="AA191" s="37"/>
      <c r="AB191" s="37"/>
      <c r="AC191" s="37"/>
      <c r="AD191" s="37"/>
      <c r="AE191" s="37"/>
      <c r="AR191" s="206" t="s">
        <v>104</v>
      </c>
      <c r="AT191" s="206" t="s">
        <v>264</v>
      </c>
      <c r="AU191" s="206" t="s">
        <v>91</v>
      </c>
      <c r="AY191" s="19" t="s">
        <v>262</v>
      </c>
      <c r="BE191" s="207">
        <f>IF(N191="základní",J191,0)</f>
        <v>0</v>
      </c>
      <c r="BF191" s="207">
        <f>IF(N191="snížená",J191,0)</f>
        <v>0</v>
      </c>
      <c r="BG191" s="207">
        <f>IF(N191="zákl. přenesená",J191,0)</f>
        <v>0</v>
      </c>
      <c r="BH191" s="207">
        <f>IF(N191="sníž. přenesená",J191,0)</f>
        <v>0</v>
      </c>
      <c r="BI191" s="207">
        <f>IF(N191="nulová",J191,0)</f>
        <v>0</v>
      </c>
      <c r="BJ191" s="19" t="s">
        <v>89</v>
      </c>
      <c r="BK191" s="207">
        <f>ROUND(I191*H191,2)</f>
        <v>0</v>
      </c>
      <c r="BL191" s="19" t="s">
        <v>104</v>
      </c>
      <c r="BM191" s="206" t="s">
        <v>1176</v>
      </c>
    </row>
    <row r="192" spans="1:65" s="2" customFormat="1" ht="72">
      <c r="A192" s="37"/>
      <c r="B192" s="38"/>
      <c r="C192" s="39"/>
      <c r="D192" s="208" t="s">
        <v>421</v>
      </c>
      <c r="E192" s="39"/>
      <c r="F192" s="209" t="s">
        <v>6797</v>
      </c>
      <c r="G192" s="39"/>
      <c r="H192" s="39"/>
      <c r="I192" s="118"/>
      <c r="J192" s="39"/>
      <c r="K192" s="39"/>
      <c r="L192" s="42"/>
      <c r="M192" s="210"/>
      <c r="N192" s="211"/>
      <c r="O192" s="67"/>
      <c r="P192" s="67"/>
      <c r="Q192" s="67"/>
      <c r="R192" s="67"/>
      <c r="S192" s="67"/>
      <c r="T192" s="68"/>
      <c r="U192" s="37"/>
      <c r="V192" s="37"/>
      <c r="W192" s="37"/>
      <c r="X192" s="37"/>
      <c r="Y192" s="37"/>
      <c r="Z192" s="37"/>
      <c r="AA192" s="37"/>
      <c r="AB192" s="37"/>
      <c r="AC192" s="37"/>
      <c r="AD192" s="37"/>
      <c r="AE192" s="37"/>
      <c r="AT192" s="19" t="s">
        <v>421</v>
      </c>
      <c r="AU192" s="19" t="s">
        <v>91</v>
      </c>
    </row>
    <row r="193" spans="1:65" s="2" customFormat="1" ht="16.5" customHeight="1">
      <c r="A193" s="37"/>
      <c r="B193" s="38"/>
      <c r="C193" s="195" t="s">
        <v>718</v>
      </c>
      <c r="D193" s="195" t="s">
        <v>264</v>
      </c>
      <c r="E193" s="196" t="s">
        <v>6798</v>
      </c>
      <c r="F193" s="197" t="s">
        <v>5766</v>
      </c>
      <c r="G193" s="198" t="s">
        <v>518</v>
      </c>
      <c r="H193" s="199">
        <v>1</v>
      </c>
      <c r="I193" s="200"/>
      <c r="J193" s="201">
        <f>ROUND(I193*H193,2)</f>
        <v>0</v>
      </c>
      <c r="K193" s="197" t="s">
        <v>268</v>
      </c>
      <c r="L193" s="42"/>
      <c r="M193" s="275" t="s">
        <v>44</v>
      </c>
      <c r="N193" s="276" t="s">
        <v>53</v>
      </c>
      <c r="O193" s="273"/>
      <c r="P193" s="277">
        <f>O193*H193</f>
        <v>0</v>
      </c>
      <c r="Q193" s="277">
        <v>0</v>
      </c>
      <c r="R193" s="277">
        <f>Q193*H193</f>
        <v>0</v>
      </c>
      <c r="S193" s="277">
        <v>0</v>
      </c>
      <c r="T193" s="278">
        <f>S193*H193</f>
        <v>0</v>
      </c>
      <c r="U193" s="37"/>
      <c r="V193" s="37"/>
      <c r="W193" s="37"/>
      <c r="X193" s="37"/>
      <c r="Y193" s="37"/>
      <c r="Z193" s="37"/>
      <c r="AA193" s="37"/>
      <c r="AB193" s="37"/>
      <c r="AC193" s="37"/>
      <c r="AD193" s="37"/>
      <c r="AE193" s="37"/>
      <c r="AR193" s="206" t="s">
        <v>104</v>
      </c>
      <c r="AT193" s="206" t="s">
        <v>264</v>
      </c>
      <c r="AU193" s="206" t="s">
        <v>91</v>
      </c>
      <c r="AY193" s="19" t="s">
        <v>262</v>
      </c>
      <c r="BE193" s="207">
        <f>IF(N193="základní",J193,0)</f>
        <v>0</v>
      </c>
      <c r="BF193" s="207">
        <f>IF(N193="snížená",J193,0)</f>
        <v>0</v>
      </c>
      <c r="BG193" s="207">
        <f>IF(N193="zákl. přenesená",J193,0)</f>
        <v>0</v>
      </c>
      <c r="BH193" s="207">
        <f>IF(N193="sníž. přenesená",J193,0)</f>
        <v>0</v>
      </c>
      <c r="BI193" s="207">
        <f>IF(N193="nulová",J193,0)</f>
        <v>0</v>
      </c>
      <c r="BJ193" s="19" t="s">
        <v>89</v>
      </c>
      <c r="BK193" s="207">
        <f>ROUND(I193*H193,2)</f>
        <v>0</v>
      </c>
      <c r="BL193" s="19" t="s">
        <v>104</v>
      </c>
      <c r="BM193" s="206" t="s">
        <v>1189</v>
      </c>
    </row>
    <row r="194" spans="1:65" s="2" customFormat="1" ht="7" customHeight="1">
      <c r="A194" s="37"/>
      <c r="B194" s="50"/>
      <c r="C194" s="51"/>
      <c r="D194" s="51"/>
      <c r="E194" s="51"/>
      <c r="F194" s="51"/>
      <c r="G194" s="51"/>
      <c r="H194" s="51"/>
      <c r="I194" s="145"/>
      <c r="J194" s="51"/>
      <c r="K194" s="51"/>
      <c r="L194" s="42"/>
      <c r="M194" s="37"/>
      <c r="O194" s="37"/>
      <c r="P194" s="37"/>
      <c r="Q194" s="37"/>
      <c r="R194" s="37"/>
      <c r="S194" s="37"/>
      <c r="T194" s="37"/>
      <c r="U194" s="37"/>
      <c r="V194" s="37"/>
      <c r="W194" s="37"/>
      <c r="X194" s="37"/>
      <c r="Y194" s="37"/>
      <c r="Z194" s="37"/>
      <c r="AA194" s="37"/>
      <c r="AB194" s="37"/>
      <c r="AC194" s="37"/>
      <c r="AD194" s="37"/>
      <c r="AE194" s="37"/>
    </row>
  </sheetData>
  <sheetProtection algorithmName="SHA-512" hashValue="TVUqjJ5lzWap+CLs9m3c4jGuFwqKeJryykPuwWvs4H+EmadpaXvAl7JQBGKI4Xmmzd/P+h3eCnNVfAdciJaigw==" saltValue="TSwpw1HppU5tLM0sAnYySTLHgumQerY7sf4zS9jrWL+ePCiG1CXoHurgC2F/ToyAHq+iePTDeH6CoV20YWBg7w==" spinCount="100000" sheet="1" objects="1" scenarios="1" formatColumns="0" formatRows="0" autoFilter="0"/>
  <autoFilter ref="C86:K193"/>
  <mergeCells count="9">
    <mergeCell ref="E50:H50"/>
    <mergeCell ref="E77:H77"/>
    <mergeCell ref="E79:H79"/>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26.xml><?xml version="1.0" encoding="utf-8"?>
<worksheet xmlns="http://schemas.openxmlformats.org/spreadsheetml/2006/main" xmlns:r="http://schemas.openxmlformats.org/officeDocument/2006/relationships">
  <sheetPr>
    <pageSetUpPr fitToPage="1"/>
  </sheetPr>
  <dimension ref="A2:BM325"/>
  <sheetViews>
    <sheetView showGridLines="0" workbookViewId="0"/>
  </sheetViews>
  <sheetFormatPr defaultRowHeight="14.5"/>
  <cols>
    <col min="1" max="1" width="8.33203125" style="1" customWidth="1"/>
    <col min="2" max="2" width="1.6640625" style="1" customWidth="1"/>
    <col min="3" max="3" width="4.109375" style="1" customWidth="1"/>
    <col min="4" max="4" width="4.33203125" style="1" customWidth="1"/>
    <col min="5" max="5" width="17.109375" style="1" customWidth="1"/>
    <col min="6" max="6" width="100.77734375" style="1" customWidth="1"/>
    <col min="7" max="7" width="7" style="1" customWidth="1"/>
    <col min="8" max="8" width="11.44140625" style="1" customWidth="1"/>
    <col min="9" max="9" width="20.109375" style="111" customWidth="1"/>
    <col min="10" max="11" width="20.109375" style="1" customWidth="1"/>
    <col min="12" max="12" width="9.33203125" style="1" customWidth="1"/>
    <col min="13" max="13" width="10.77734375" style="1" hidden="1" customWidth="1"/>
    <col min="14" max="14" width="9.33203125" style="1" hidden="1"/>
    <col min="15" max="20" width="14.10937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7" customHeight="1">
      <c r="I2" s="111"/>
      <c r="L2" s="376"/>
      <c r="M2" s="376"/>
      <c r="N2" s="376"/>
      <c r="O2" s="376"/>
      <c r="P2" s="376"/>
      <c r="Q2" s="376"/>
      <c r="R2" s="376"/>
      <c r="S2" s="376"/>
      <c r="T2" s="376"/>
      <c r="U2" s="376"/>
      <c r="V2" s="376"/>
      <c r="AT2" s="19" t="s">
        <v>186</v>
      </c>
    </row>
    <row r="3" spans="1:46" s="1" customFormat="1" ht="7" customHeight="1">
      <c r="B3" s="112"/>
      <c r="C3" s="113"/>
      <c r="D3" s="113"/>
      <c r="E3" s="113"/>
      <c r="F3" s="113"/>
      <c r="G3" s="113"/>
      <c r="H3" s="113"/>
      <c r="I3" s="114"/>
      <c r="J3" s="113"/>
      <c r="K3" s="113"/>
      <c r="L3" s="22"/>
      <c r="AT3" s="19" t="s">
        <v>91</v>
      </c>
    </row>
    <row r="4" spans="1:46" s="1" customFormat="1" ht="25" customHeight="1">
      <c r="B4" s="22"/>
      <c r="D4" s="115" t="s">
        <v>207</v>
      </c>
      <c r="I4" s="111"/>
      <c r="L4" s="22"/>
      <c r="M4" s="116" t="s">
        <v>10</v>
      </c>
      <c r="AT4" s="19" t="s">
        <v>4</v>
      </c>
    </row>
    <row r="5" spans="1:46" s="1" customFormat="1" ht="7" customHeight="1">
      <c r="B5" s="22"/>
      <c r="I5" s="111"/>
      <c r="L5" s="22"/>
    </row>
    <row r="6" spans="1:46" s="1" customFormat="1" ht="12" customHeight="1">
      <c r="B6" s="22"/>
      <c r="D6" s="117" t="s">
        <v>16</v>
      </c>
      <c r="I6" s="111"/>
      <c r="L6" s="22"/>
    </row>
    <row r="7" spans="1:46" s="1" customFormat="1" ht="16.5" customHeight="1">
      <c r="B7" s="22"/>
      <c r="E7" s="402" t="str">
        <f>'Rekapitulace stavby'!K6</f>
        <v>EHC CZECH s.r.o. – Podnikatelský inkubátor – Evropská ul., Cheb</v>
      </c>
      <c r="F7" s="403"/>
      <c r="G7" s="403"/>
      <c r="H7" s="403"/>
      <c r="I7" s="111"/>
      <c r="L7" s="22"/>
    </row>
    <row r="8" spans="1:46" s="2" customFormat="1" ht="12" customHeight="1">
      <c r="A8" s="37"/>
      <c r="B8" s="42"/>
      <c r="C8" s="37"/>
      <c r="D8" s="117" t="s">
        <v>208</v>
      </c>
      <c r="E8" s="37"/>
      <c r="F8" s="37"/>
      <c r="G8" s="37"/>
      <c r="H8" s="37"/>
      <c r="I8" s="118"/>
      <c r="J8" s="37"/>
      <c r="K8" s="37"/>
      <c r="L8" s="119"/>
      <c r="S8" s="37"/>
      <c r="T8" s="37"/>
      <c r="U8" s="37"/>
      <c r="V8" s="37"/>
      <c r="W8" s="37"/>
      <c r="X8" s="37"/>
      <c r="Y8" s="37"/>
      <c r="Z8" s="37"/>
      <c r="AA8" s="37"/>
      <c r="AB8" s="37"/>
      <c r="AC8" s="37"/>
      <c r="AD8" s="37"/>
      <c r="AE8" s="37"/>
    </row>
    <row r="9" spans="1:46" s="2" customFormat="1" ht="16.5" customHeight="1">
      <c r="A9" s="37"/>
      <c r="B9" s="42"/>
      <c r="C9" s="37"/>
      <c r="D9" s="37"/>
      <c r="E9" s="405" t="s">
        <v>8292</v>
      </c>
      <c r="F9" s="404"/>
      <c r="G9" s="404"/>
      <c r="H9" s="404"/>
      <c r="I9" s="118"/>
      <c r="J9" s="37"/>
      <c r="K9" s="37"/>
      <c r="L9" s="119"/>
      <c r="S9" s="37"/>
      <c r="T9" s="37"/>
      <c r="U9" s="37"/>
      <c r="V9" s="37"/>
      <c r="W9" s="37"/>
      <c r="X9" s="37"/>
      <c r="Y9" s="37"/>
      <c r="Z9" s="37"/>
      <c r="AA9" s="37"/>
      <c r="AB9" s="37"/>
      <c r="AC9" s="37"/>
      <c r="AD9" s="37"/>
      <c r="AE9" s="37"/>
    </row>
    <row r="10" spans="1:46" s="2" customFormat="1" ht="10">
      <c r="A10" s="37"/>
      <c r="B10" s="42"/>
      <c r="C10" s="37"/>
      <c r="D10" s="37"/>
      <c r="E10" s="37"/>
      <c r="F10" s="37"/>
      <c r="G10" s="37"/>
      <c r="H10" s="37"/>
      <c r="I10" s="118"/>
      <c r="J10" s="37"/>
      <c r="K10" s="37"/>
      <c r="L10" s="119"/>
      <c r="S10" s="37"/>
      <c r="T10" s="37"/>
      <c r="U10" s="37"/>
      <c r="V10" s="37"/>
      <c r="W10" s="37"/>
      <c r="X10" s="37"/>
      <c r="Y10" s="37"/>
      <c r="Z10" s="37"/>
      <c r="AA10" s="37"/>
      <c r="AB10" s="37"/>
      <c r="AC10" s="37"/>
      <c r="AD10" s="37"/>
      <c r="AE10" s="37"/>
    </row>
    <row r="11" spans="1:46" s="2" customFormat="1" ht="12" customHeight="1">
      <c r="A11" s="37"/>
      <c r="B11" s="42"/>
      <c r="C11" s="37"/>
      <c r="D11" s="117" t="s">
        <v>18</v>
      </c>
      <c r="E11" s="37"/>
      <c r="F11" s="105" t="s">
        <v>44</v>
      </c>
      <c r="G11" s="37"/>
      <c r="H11" s="37"/>
      <c r="I11" s="120" t="s">
        <v>20</v>
      </c>
      <c r="J11" s="105" t="s">
        <v>44</v>
      </c>
      <c r="K11" s="37"/>
      <c r="L11" s="119"/>
      <c r="S11" s="37"/>
      <c r="T11" s="37"/>
      <c r="U11" s="37"/>
      <c r="V11" s="37"/>
      <c r="W11" s="37"/>
      <c r="X11" s="37"/>
      <c r="Y11" s="37"/>
      <c r="Z11" s="37"/>
      <c r="AA11" s="37"/>
      <c r="AB11" s="37"/>
      <c r="AC11" s="37"/>
      <c r="AD11" s="37"/>
      <c r="AE11" s="37"/>
    </row>
    <row r="12" spans="1:46" s="2" customFormat="1" ht="12" customHeight="1">
      <c r="A12" s="37"/>
      <c r="B12" s="42"/>
      <c r="C12" s="37"/>
      <c r="D12" s="117" t="s">
        <v>22</v>
      </c>
      <c r="E12" s="37"/>
      <c r="F12" s="105" t="s">
        <v>23</v>
      </c>
      <c r="G12" s="37"/>
      <c r="H12" s="37"/>
      <c r="I12" s="120" t="s">
        <v>24</v>
      </c>
      <c r="J12" s="121" t="str">
        <f>'Rekapitulace stavby'!AN8</f>
        <v>2. 9. 2020</v>
      </c>
      <c r="K12" s="37"/>
      <c r="L12" s="119"/>
      <c r="S12" s="37"/>
      <c r="T12" s="37"/>
      <c r="U12" s="37"/>
      <c r="V12" s="37"/>
      <c r="W12" s="37"/>
      <c r="X12" s="37"/>
      <c r="Y12" s="37"/>
      <c r="Z12" s="37"/>
      <c r="AA12" s="37"/>
      <c r="AB12" s="37"/>
      <c r="AC12" s="37"/>
      <c r="AD12" s="37"/>
      <c r="AE12" s="37"/>
    </row>
    <row r="13" spans="1:46" s="2" customFormat="1" ht="10.75" customHeight="1">
      <c r="A13" s="37"/>
      <c r="B13" s="42"/>
      <c r="C13" s="37"/>
      <c r="D13" s="37"/>
      <c r="E13" s="37"/>
      <c r="F13" s="37"/>
      <c r="G13" s="37"/>
      <c r="H13" s="37"/>
      <c r="I13" s="118"/>
      <c r="J13" s="37"/>
      <c r="K13" s="37"/>
      <c r="L13" s="119"/>
      <c r="S13" s="37"/>
      <c r="T13" s="37"/>
      <c r="U13" s="37"/>
      <c r="V13" s="37"/>
      <c r="W13" s="37"/>
      <c r="X13" s="37"/>
      <c r="Y13" s="37"/>
      <c r="Z13" s="37"/>
      <c r="AA13" s="37"/>
      <c r="AB13" s="37"/>
      <c r="AC13" s="37"/>
      <c r="AD13" s="37"/>
      <c r="AE13" s="37"/>
    </row>
    <row r="14" spans="1:46" s="2" customFormat="1" ht="12" customHeight="1">
      <c r="A14" s="37"/>
      <c r="B14" s="42"/>
      <c r="C14" s="37"/>
      <c r="D14" s="117" t="s">
        <v>30</v>
      </c>
      <c r="E14" s="37"/>
      <c r="F14" s="37"/>
      <c r="G14" s="37"/>
      <c r="H14" s="37"/>
      <c r="I14" s="120" t="s">
        <v>31</v>
      </c>
      <c r="J14" s="105" t="s">
        <v>32</v>
      </c>
      <c r="K14" s="37"/>
      <c r="L14" s="119"/>
      <c r="S14" s="37"/>
      <c r="T14" s="37"/>
      <c r="U14" s="37"/>
      <c r="V14" s="37"/>
      <c r="W14" s="37"/>
      <c r="X14" s="37"/>
      <c r="Y14" s="37"/>
      <c r="Z14" s="37"/>
      <c r="AA14" s="37"/>
      <c r="AB14" s="37"/>
      <c r="AC14" s="37"/>
      <c r="AD14" s="37"/>
      <c r="AE14" s="37"/>
    </row>
    <row r="15" spans="1:46" s="2" customFormat="1" ht="18" customHeight="1">
      <c r="A15" s="37"/>
      <c r="B15" s="42"/>
      <c r="C15" s="37"/>
      <c r="D15" s="37"/>
      <c r="E15" s="105" t="s">
        <v>33</v>
      </c>
      <c r="F15" s="37"/>
      <c r="G15" s="37"/>
      <c r="H15" s="37"/>
      <c r="I15" s="120" t="s">
        <v>34</v>
      </c>
      <c r="J15" s="105" t="s">
        <v>35</v>
      </c>
      <c r="K15" s="37"/>
      <c r="L15" s="119"/>
      <c r="S15" s="37"/>
      <c r="T15" s="37"/>
      <c r="U15" s="37"/>
      <c r="V15" s="37"/>
      <c r="W15" s="37"/>
      <c r="X15" s="37"/>
      <c r="Y15" s="37"/>
      <c r="Z15" s="37"/>
      <c r="AA15" s="37"/>
      <c r="AB15" s="37"/>
      <c r="AC15" s="37"/>
      <c r="AD15" s="37"/>
      <c r="AE15" s="37"/>
    </row>
    <row r="16" spans="1:46" s="2" customFormat="1" ht="7" customHeight="1">
      <c r="A16" s="37"/>
      <c r="B16" s="42"/>
      <c r="C16" s="37"/>
      <c r="D16" s="37"/>
      <c r="E16" s="37"/>
      <c r="F16" s="37"/>
      <c r="G16" s="37"/>
      <c r="H16" s="37"/>
      <c r="I16" s="118"/>
      <c r="J16" s="37"/>
      <c r="K16" s="37"/>
      <c r="L16" s="119"/>
      <c r="S16" s="37"/>
      <c r="T16" s="37"/>
      <c r="U16" s="37"/>
      <c r="V16" s="37"/>
      <c r="W16" s="37"/>
      <c r="X16" s="37"/>
      <c r="Y16" s="37"/>
      <c r="Z16" s="37"/>
      <c r="AA16" s="37"/>
      <c r="AB16" s="37"/>
      <c r="AC16" s="37"/>
      <c r="AD16" s="37"/>
      <c r="AE16" s="37"/>
    </row>
    <row r="17" spans="1:31" s="2" customFormat="1" ht="12" customHeight="1">
      <c r="A17" s="37"/>
      <c r="B17" s="42"/>
      <c r="C17" s="37"/>
      <c r="D17" s="117" t="s">
        <v>36</v>
      </c>
      <c r="E17" s="37"/>
      <c r="F17" s="37"/>
      <c r="G17" s="37"/>
      <c r="H17" s="37"/>
      <c r="I17" s="120" t="s">
        <v>31</v>
      </c>
      <c r="J17" s="32" t="str">
        <f>'Rekapitulace stavby'!AN13</f>
        <v>Vyplň údaj</v>
      </c>
      <c r="K17" s="37"/>
      <c r="L17" s="119"/>
      <c r="S17" s="37"/>
      <c r="T17" s="37"/>
      <c r="U17" s="37"/>
      <c r="V17" s="37"/>
      <c r="W17" s="37"/>
      <c r="X17" s="37"/>
      <c r="Y17" s="37"/>
      <c r="Z17" s="37"/>
      <c r="AA17" s="37"/>
      <c r="AB17" s="37"/>
      <c r="AC17" s="37"/>
      <c r="AD17" s="37"/>
      <c r="AE17" s="37"/>
    </row>
    <row r="18" spans="1:31" s="2" customFormat="1" ht="18" customHeight="1">
      <c r="A18" s="37"/>
      <c r="B18" s="42"/>
      <c r="C18" s="37"/>
      <c r="D18" s="37"/>
      <c r="E18" s="406" t="str">
        <f>'Rekapitulace stavby'!E14</f>
        <v>Vyplň údaj</v>
      </c>
      <c r="F18" s="407"/>
      <c r="G18" s="407"/>
      <c r="H18" s="407"/>
      <c r="I18" s="120" t="s">
        <v>34</v>
      </c>
      <c r="J18" s="32" t="str">
        <f>'Rekapitulace stavby'!AN14</f>
        <v>Vyplň údaj</v>
      </c>
      <c r="K18" s="37"/>
      <c r="L18" s="119"/>
      <c r="S18" s="37"/>
      <c r="T18" s="37"/>
      <c r="U18" s="37"/>
      <c r="V18" s="37"/>
      <c r="W18" s="37"/>
      <c r="X18" s="37"/>
      <c r="Y18" s="37"/>
      <c r="Z18" s="37"/>
      <c r="AA18" s="37"/>
      <c r="AB18" s="37"/>
      <c r="AC18" s="37"/>
      <c r="AD18" s="37"/>
      <c r="AE18" s="37"/>
    </row>
    <row r="19" spans="1:31" s="2" customFormat="1" ht="7" customHeight="1">
      <c r="A19" s="37"/>
      <c r="B19" s="42"/>
      <c r="C19" s="37"/>
      <c r="D19" s="37"/>
      <c r="E19" s="37"/>
      <c r="F19" s="37"/>
      <c r="G19" s="37"/>
      <c r="H19" s="37"/>
      <c r="I19" s="118"/>
      <c r="J19" s="37"/>
      <c r="K19" s="37"/>
      <c r="L19" s="119"/>
      <c r="S19" s="37"/>
      <c r="T19" s="37"/>
      <c r="U19" s="37"/>
      <c r="V19" s="37"/>
      <c r="W19" s="37"/>
      <c r="X19" s="37"/>
      <c r="Y19" s="37"/>
      <c r="Z19" s="37"/>
      <c r="AA19" s="37"/>
      <c r="AB19" s="37"/>
      <c r="AC19" s="37"/>
      <c r="AD19" s="37"/>
      <c r="AE19" s="37"/>
    </row>
    <row r="20" spans="1:31" s="2" customFormat="1" ht="12" customHeight="1">
      <c r="A20" s="37"/>
      <c r="B20" s="42"/>
      <c r="C20" s="37"/>
      <c r="D20" s="117" t="s">
        <v>39</v>
      </c>
      <c r="E20" s="37"/>
      <c r="F20" s="37"/>
      <c r="G20" s="37"/>
      <c r="H20" s="37"/>
      <c r="I20" s="120" t="s">
        <v>31</v>
      </c>
      <c r="J20" s="105" t="s">
        <v>40</v>
      </c>
      <c r="K20" s="37"/>
      <c r="L20" s="119"/>
      <c r="S20" s="37"/>
      <c r="T20" s="37"/>
      <c r="U20" s="37"/>
      <c r="V20" s="37"/>
      <c r="W20" s="37"/>
      <c r="X20" s="37"/>
      <c r="Y20" s="37"/>
      <c r="Z20" s="37"/>
      <c r="AA20" s="37"/>
      <c r="AB20" s="37"/>
      <c r="AC20" s="37"/>
      <c r="AD20" s="37"/>
      <c r="AE20" s="37"/>
    </row>
    <row r="21" spans="1:31" s="2" customFormat="1" ht="18" customHeight="1">
      <c r="A21" s="37"/>
      <c r="B21" s="42"/>
      <c r="C21" s="37"/>
      <c r="D21" s="37"/>
      <c r="E21" s="105" t="s">
        <v>41</v>
      </c>
      <c r="F21" s="37"/>
      <c r="G21" s="37"/>
      <c r="H21" s="37"/>
      <c r="I21" s="120" t="s">
        <v>34</v>
      </c>
      <c r="J21" s="105" t="s">
        <v>42</v>
      </c>
      <c r="K21" s="37"/>
      <c r="L21" s="119"/>
      <c r="S21" s="37"/>
      <c r="T21" s="37"/>
      <c r="U21" s="37"/>
      <c r="V21" s="37"/>
      <c r="W21" s="37"/>
      <c r="X21" s="37"/>
      <c r="Y21" s="37"/>
      <c r="Z21" s="37"/>
      <c r="AA21" s="37"/>
      <c r="AB21" s="37"/>
      <c r="AC21" s="37"/>
      <c r="AD21" s="37"/>
      <c r="AE21" s="37"/>
    </row>
    <row r="22" spans="1:31" s="2" customFormat="1" ht="7" customHeight="1">
      <c r="A22" s="37"/>
      <c r="B22" s="42"/>
      <c r="C22" s="37"/>
      <c r="D22" s="37"/>
      <c r="E22" s="37"/>
      <c r="F22" s="37"/>
      <c r="G22" s="37"/>
      <c r="H22" s="37"/>
      <c r="I22" s="118"/>
      <c r="J22" s="37"/>
      <c r="K22" s="37"/>
      <c r="L22" s="119"/>
      <c r="S22" s="37"/>
      <c r="T22" s="37"/>
      <c r="U22" s="37"/>
      <c r="V22" s="37"/>
      <c r="W22" s="37"/>
      <c r="X22" s="37"/>
      <c r="Y22" s="37"/>
      <c r="Z22" s="37"/>
      <c r="AA22" s="37"/>
      <c r="AB22" s="37"/>
      <c r="AC22" s="37"/>
      <c r="AD22" s="37"/>
      <c r="AE22" s="37"/>
    </row>
    <row r="23" spans="1:31" s="2" customFormat="1" ht="12" customHeight="1">
      <c r="A23" s="37"/>
      <c r="B23" s="42"/>
      <c r="C23" s="37"/>
      <c r="D23" s="117" t="s">
        <v>43</v>
      </c>
      <c r="E23" s="37"/>
      <c r="F23" s="37"/>
      <c r="G23" s="37"/>
      <c r="H23" s="37"/>
      <c r="I23" s="120" t="s">
        <v>31</v>
      </c>
      <c r="J23" s="105" t="str">
        <f>IF('Rekapitulace stavby'!AN19="","",'Rekapitulace stavby'!AN19)</f>
        <v/>
      </c>
      <c r="K23" s="37"/>
      <c r="L23" s="119"/>
      <c r="S23" s="37"/>
      <c r="T23" s="37"/>
      <c r="U23" s="37"/>
      <c r="V23" s="37"/>
      <c r="W23" s="37"/>
      <c r="X23" s="37"/>
      <c r="Y23" s="37"/>
      <c r="Z23" s="37"/>
      <c r="AA23" s="37"/>
      <c r="AB23" s="37"/>
      <c r="AC23" s="37"/>
      <c r="AD23" s="37"/>
      <c r="AE23" s="37"/>
    </row>
    <row r="24" spans="1:31" s="2" customFormat="1" ht="18" customHeight="1">
      <c r="A24" s="37"/>
      <c r="B24" s="42"/>
      <c r="C24" s="37"/>
      <c r="D24" s="37"/>
      <c r="E24" s="105" t="str">
        <f>IF('Rekapitulace stavby'!E20="","",'Rekapitulace stavby'!E20)</f>
        <v xml:space="preserve"> </v>
      </c>
      <c r="F24" s="37"/>
      <c r="G24" s="37"/>
      <c r="H24" s="37"/>
      <c r="I24" s="120" t="s">
        <v>34</v>
      </c>
      <c r="J24" s="105" t="str">
        <f>IF('Rekapitulace stavby'!AN20="","",'Rekapitulace stavby'!AN20)</f>
        <v/>
      </c>
      <c r="K24" s="37"/>
      <c r="L24" s="119"/>
      <c r="S24" s="37"/>
      <c r="T24" s="37"/>
      <c r="U24" s="37"/>
      <c r="V24" s="37"/>
      <c r="W24" s="37"/>
      <c r="X24" s="37"/>
      <c r="Y24" s="37"/>
      <c r="Z24" s="37"/>
      <c r="AA24" s="37"/>
      <c r="AB24" s="37"/>
      <c r="AC24" s="37"/>
      <c r="AD24" s="37"/>
      <c r="AE24" s="37"/>
    </row>
    <row r="25" spans="1:31" s="2" customFormat="1" ht="7" customHeight="1">
      <c r="A25" s="37"/>
      <c r="B25" s="42"/>
      <c r="C25" s="37"/>
      <c r="D25" s="37"/>
      <c r="E25" s="37"/>
      <c r="F25" s="37"/>
      <c r="G25" s="37"/>
      <c r="H25" s="37"/>
      <c r="I25" s="118"/>
      <c r="J25" s="37"/>
      <c r="K25" s="37"/>
      <c r="L25" s="119"/>
      <c r="S25" s="37"/>
      <c r="T25" s="37"/>
      <c r="U25" s="37"/>
      <c r="V25" s="37"/>
      <c r="W25" s="37"/>
      <c r="X25" s="37"/>
      <c r="Y25" s="37"/>
      <c r="Z25" s="37"/>
      <c r="AA25" s="37"/>
      <c r="AB25" s="37"/>
      <c r="AC25" s="37"/>
      <c r="AD25" s="37"/>
      <c r="AE25" s="37"/>
    </row>
    <row r="26" spans="1:31" s="2" customFormat="1" ht="12" customHeight="1">
      <c r="A26" s="37"/>
      <c r="B26" s="42"/>
      <c r="C26" s="37"/>
      <c r="D26" s="117" t="s">
        <v>46</v>
      </c>
      <c r="E26" s="37"/>
      <c r="F26" s="37"/>
      <c r="G26" s="37"/>
      <c r="H26" s="37"/>
      <c r="I26" s="118"/>
      <c r="J26" s="37"/>
      <c r="K26" s="37"/>
      <c r="L26" s="119"/>
      <c r="S26" s="37"/>
      <c r="T26" s="37"/>
      <c r="U26" s="37"/>
      <c r="V26" s="37"/>
      <c r="W26" s="37"/>
      <c r="X26" s="37"/>
      <c r="Y26" s="37"/>
      <c r="Z26" s="37"/>
      <c r="AA26" s="37"/>
      <c r="AB26" s="37"/>
      <c r="AC26" s="37"/>
      <c r="AD26" s="37"/>
      <c r="AE26" s="37"/>
    </row>
    <row r="27" spans="1:31" s="8" customFormat="1" ht="214.5" customHeight="1">
      <c r="A27" s="122"/>
      <c r="B27" s="123"/>
      <c r="C27" s="122"/>
      <c r="D27" s="122"/>
      <c r="E27" s="408" t="s">
        <v>212</v>
      </c>
      <c r="F27" s="408"/>
      <c r="G27" s="408"/>
      <c r="H27" s="408"/>
      <c r="I27" s="124"/>
      <c r="J27" s="122"/>
      <c r="K27" s="122"/>
      <c r="L27" s="125"/>
      <c r="S27" s="122"/>
      <c r="T27" s="122"/>
      <c r="U27" s="122"/>
      <c r="V27" s="122"/>
      <c r="W27" s="122"/>
      <c r="X27" s="122"/>
      <c r="Y27" s="122"/>
      <c r="Z27" s="122"/>
      <c r="AA27" s="122"/>
      <c r="AB27" s="122"/>
      <c r="AC27" s="122"/>
      <c r="AD27" s="122"/>
      <c r="AE27" s="122"/>
    </row>
    <row r="28" spans="1:31" s="2" customFormat="1" ht="7" customHeight="1">
      <c r="A28" s="37"/>
      <c r="B28" s="42"/>
      <c r="C28" s="37"/>
      <c r="D28" s="37"/>
      <c r="E28" s="37"/>
      <c r="F28" s="37"/>
      <c r="G28" s="37"/>
      <c r="H28" s="37"/>
      <c r="I28" s="118"/>
      <c r="J28" s="37"/>
      <c r="K28" s="37"/>
      <c r="L28" s="119"/>
      <c r="S28" s="37"/>
      <c r="T28" s="37"/>
      <c r="U28" s="37"/>
      <c r="V28" s="37"/>
      <c r="W28" s="37"/>
      <c r="X28" s="37"/>
      <c r="Y28" s="37"/>
      <c r="Z28" s="37"/>
      <c r="AA28" s="37"/>
      <c r="AB28" s="37"/>
      <c r="AC28" s="37"/>
      <c r="AD28" s="37"/>
      <c r="AE28" s="37"/>
    </row>
    <row r="29" spans="1:31" s="2" customFormat="1" ht="7" customHeight="1">
      <c r="A29" s="37"/>
      <c r="B29" s="42"/>
      <c r="C29" s="37"/>
      <c r="D29" s="126"/>
      <c r="E29" s="126"/>
      <c r="F29" s="126"/>
      <c r="G29" s="126"/>
      <c r="H29" s="126"/>
      <c r="I29" s="127"/>
      <c r="J29" s="126"/>
      <c r="K29" s="126"/>
      <c r="L29" s="119"/>
      <c r="S29" s="37"/>
      <c r="T29" s="37"/>
      <c r="U29" s="37"/>
      <c r="V29" s="37"/>
      <c r="W29" s="37"/>
      <c r="X29" s="37"/>
      <c r="Y29" s="37"/>
      <c r="Z29" s="37"/>
      <c r="AA29" s="37"/>
      <c r="AB29" s="37"/>
      <c r="AC29" s="37"/>
      <c r="AD29" s="37"/>
      <c r="AE29" s="37"/>
    </row>
    <row r="30" spans="1:31" s="2" customFormat="1" ht="25.4" customHeight="1">
      <c r="A30" s="37"/>
      <c r="B30" s="42"/>
      <c r="C30" s="37"/>
      <c r="D30" s="128" t="s">
        <v>48</v>
      </c>
      <c r="E30" s="37"/>
      <c r="F30" s="37"/>
      <c r="G30" s="37"/>
      <c r="H30" s="37"/>
      <c r="I30" s="118"/>
      <c r="J30" s="129">
        <f>ROUND(J89, 2)</f>
        <v>0</v>
      </c>
      <c r="K30" s="37"/>
      <c r="L30" s="119"/>
      <c r="S30" s="37"/>
      <c r="T30" s="37"/>
      <c r="U30" s="37"/>
      <c r="V30" s="37"/>
      <c r="W30" s="37"/>
      <c r="X30" s="37"/>
      <c r="Y30" s="37"/>
      <c r="Z30" s="37"/>
      <c r="AA30" s="37"/>
      <c r="AB30" s="37"/>
      <c r="AC30" s="37"/>
      <c r="AD30" s="37"/>
      <c r="AE30" s="37"/>
    </row>
    <row r="31" spans="1:31" s="2" customFormat="1" ht="7" customHeight="1">
      <c r="A31" s="37"/>
      <c r="B31" s="42"/>
      <c r="C31" s="37"/>
      <c r="D31" s="126"/>
      <c r="E31" s="126"/>
      <c r="F31" s="126"/>
      <c r="G31" s="126"/>
      <c r="H31" s="126"/>
      <c r="I31" s="127"/>
      <c r="J31" s="126"/>
      <c r="K31" s="126"/>
      <c r="L31" s="119"/>
      <c r="S31" s="37"/>
      <c r="T31" s="37"/>
      <c r="U31" s="37"/>
      <c r="V31" s="37"/>
      <c r="W31" s="37"/>
      <c r="X31" s="37"/>
      <c r="Y31" s="37"/>
      <c r="Z31" s="37"/>
      <c r="AA31" s="37"/>
      <c r="AB31" s="37"/>
      <c r="AC31" s="37"/>
      <c r="AD31" s="37"/>
      <c r="AE31" s="37"/>
    </row>
    <row r="32" spans="1:31" s="2" customFormat="1" ht="14.4" customHeight="1">
      <c r="A32" s="37"/>
      <c r="B32" s="42"/>
      <c r="C32" s="37"/>
      <c r="D32" s="37"/>
      <c r="E32" s="37"/>
      <c r="F32" s="130" t="s">
        <v>50</v>
      </c>
      <c r="G32" s="37"/>
      <c r="H32" s="37"/>
      <c r="I32" s="131" t="s">
        <v>49</v>
      </c>
      <c r="J32" s="130" t="s">
        <v>51</v>
      </c>
      <c r="K32" s="37"/>
      <c r="L32" s="119"/>
      <c r="S32" s="37"/>
      <c r="T32" s="37"/>
      <c r="U32" s="37"/>
      <c r="V32" s="37"/>
      <c r="W32" s="37"/>
      <c r="X32" s="37"/>
      <c r="Y32" s="37"/>
      <c r="Z32" s="37"/>
      <c r="AA32" s="37"/>
      <c r="AB32" s="37"/>
      <c r="AC32" s="37"/>
      <c r="AD32" s="37"/>
      <c r="AE32" s="37"/>
    </row>
    <row r="33" spans="1:31" s="2" customFormat="1" ht="14.4" customHeight="1">
      <c r="A33" s="37"/>
      <c r="B33" s="42"/>
      <c r="C33" s="37"/>
      <c r="D33" s="132" t="s">
        <v>52</v>
      </c>
      <c r="E33" s="117" t="s">
        <v>53</v>
      </c>
      <c r="F33" s="133">
        <f>ROUND((SUM(BE89:BE324)),  2)</f>
        <v>0</v>
      </c>
      <c r="G33" s="37"/>
      <c r="H33" s="37"/>
      <c r="I33" s="134">
        <v>0.21</v>
      </c>
      <c r="J33" s="133">
        <f>ROUND(((SUM(BE89:BE324))*I33),  2)</f>
        <v>0</v>
      </c>
      <c r="K33" s="37"/>
      <c r="L33" s="119"/>
      <c r="S33" s="37"/>
      <c r="T33" s="37"/>
      <c r="U33" s="37"/>
      <c r="V33" s="37"/>
      <c r="W33" s="37"/>
      <c r="X33" s="37"/>
      <c r="Y33" s="37"/>
      <c r="Z33" s="37"/>
      <c r="AA33" s="37"/>
      <c r="AB33" s="37"/>
      <c r="AC33" s="37"/>
      <c r="AD33" s="37"/>
      <c r="AE33" s="37"/>
    </row>
    <row r="34" spans="1:31" s="2" customFormat="1" ht="14.4" customHeight="1">
      <c r="A34" s="37"/>
      <c r="B34" s="42"/>
      <c r="C34" s="37"/>
      <c r="D34" s="37"/>
      <c r="E34" s="117" t="s">
        <v>54</v>
      </c>
      <c r="F34" s="133">
        <f>ROUND((SUM(BF89:BF324)),  2)</f>
        <v>0</v>
      </c>
      <c r="G34" s="37"/>
      <c r="H34" s="37"/>
      <c r="I34" s="134">
        <v>0.15</v>
      </c>
      <c r="J34" s="133">
        <f>ROUND(((SUM(BF89:BF324))*I34),  2)</f>
        <v>0</v>
      </c>
      <c r="K34" s="37"/>
      <c r="L34" s="119"/>
      <c r="S34" s="37"/>
      <c r="T34" s="37"/>
      <c r="U34" s="37"/>
      <c r="V34" s="37"/>
      <c r="W34" s="37"/>
      <c r="X34" s="37"/>
      <c r="Y34" s="37"/>
      <c r="Z34" s="37"/>
      <c r="AA34" s="37"/>
      <c r="AB34" s="37"/>
      <c r="AC34" s="37"/>
      <c r="AD34" s="37"/>
      <c r="AE34" s="37"/>
    </row>
    <row r="35" spans="1:31" s="2" customFormat="1" ht="14.4" hidden="1" customHeight="1">
      <c r="A35" s="37"/>
      <c r="B35" s="42"/>
      <c r="C35" s="37"/>
      <c r="D35" s="37"/>
      <c r="E35" s="117" t="s">
        <v>55</v>
      </c>
      <c r="F35" s="133">
        <f>ROUND((SUM(BG89:BG324)),  2)</f>
        <v>0</v>
      </c>
      <c r="G35" s="37"/>
      <c r="H35" s="37"/>
      <c r="I35" s="134">
        <v>0.21</v>
      </c>
      <c r="J35" s="133">
        <f>0</f>
        <v>0</v>
      </c>
      <c r="K35" s="37"/>
      <c r="L35" s="119"/>
      <c r="S35" s="37"/>
      <c r="T35" s="37"/>
      <c r="U35" s="37"/>
      <c r="V35" s="37"/>
      <c r="W35" s="37"/>
      <c r="X35" s="37"/>
      <c r="Y35" s="37"/>
      <c r="Z35" s="37"/>
      <c r="AA35" s="37"/>
      <c r="AB35" s="37"/>
      <c r="AC35" s="37"/>
      <c r="AD35" s="37"/>
      <c r="AE35" s="37"/>
    </row>
    <row r="36" spans="1:31" s="2" customFormat="1" ht="14.4" hidden="1" customHeight="1">
      <c r="A36" s="37"/>
      <c r="B36" s="42"/>
      <c r="C36" s="37"/>
      <c r="D36" s="37"/>
      <c r="E36" s="117" t="s">
        <v>56</v>
      </c>
      <c r="F36" s="133">
        <f>ROUND((SUM(BH89:BH324)),  2)</f>
        <v>0</v>
      </c>
      <c r="G36" s="37"/>
      <c r="H36" s="37"/>
      <c r="I36" s="134">
        <v>0.15</v>
      </c>
      <c r="J36" s="133">
        <f>0</f>
        <v>0</v>
      </c>
      <c r="K36" s="37"/>
      <c r="L36" s="119"/>
      <c r="S36" s="37"/>
      <c r="T36" s="37"/>
      <c r="U36" s="37"/>
      <c r="V36" s="37"/>
      <c r="W36" s="37"/>
      <c r="X36" s="37"/>
      <c r="Y36" s="37"/>
      <c r="Z36" s="37"/>
      <c r="AA36" s="37"/>
      <c r="AB36" s="37"/>
      <c r="AC36" s="37"/>
      <c r="AD36" s="37"/>
      <c r="AE36" s="37"/>
    </row>
    <row r="37" spans="1:31" s="2" customFormat="1" ht="14.4" hidden="1" customHeight="1">
      <c r="A37" s="37"/>
      <c r="B37" s="42"/>
      <c r="C37" s="37"/>
      <c r="D37" s="37"/>
      <c r="E37" s="117" t="s">
        <v>57</v>
      </c>
      <c r="F37" s="133">
        <f>ROUND((SUM(BI89:BI324)),  2)</f>
        <v>0</v>
      </c>
      <c r="G37" s="37"/>
      <c r="H37" s="37"/>
      <c r="I37" s="134">
        <v>0</v>
      </c>
      <c r="J37" s="133">
        <f>0</f>
        <v>0</v>
      </c>
      <c r="K37" s="37"/>
      <c r="L37" s="119"/>
      <c r="S37" s="37"/>
      <c r="T37" s="37"/>
      <c r="U37" s="37"/>
      <c r="V37" s="37"/>
      <c r="W37" s="37"/>
      <c r="X37" s="37"/>
      <c r="Y37" s="37"/>
      <c r="Z37" s="37"/>
      <c r="AA37" s="37"/>
      <c r="AB37" s="37"/>
      <c r="AC37" s="37"/>
      <c r="AD37" s="37"/>
      <c r="AE37" s="37"/>
    </row>
    <row r="38" spans="1:31" s="2" customFormat="1" ht="7" customHeight="1">
      <c r="A38" s="37"/>
      <c r="B38" s="42"/>
      <c r="C38" s="37"/>
      <c r="D38" s="37"/>
      <c r="E38" s="37"/>
      <c r="F38" s="37"/>
      <c r="G38" s="37"/>
      <c r="H38" s="37"/>
      <c r="I38" s="118"/>
      <c r="J38" s="37"/>
      <c r="K38" s="37"/>
      <c r="L38" s="119"/>
      <c r="S38" s="37"/>
      <c r="T38" s="37"/>
      <c r="U38" s="37"/>
      <c r="V38" s="37"/>
      <c r="W38" s="37"/>
      <c r="X38" s="37"/>
      <c r="Y38" s="37"/>
      <c r="Z38" s="37"/>
      <c r="AA38" s="37"/>
      <c r="AB38" s="37"/>
      <c r="AC38" s="37"/>
      <c r="AD38" s="37"/>
      <c r="AE38" s="37"/>
    </row>
    <row r="39" spans="1:31" s="2" customFormat="1" ht="25.4" customHeight="1">
      <c r="A39" s="37"/>
      <c r="B39" s="42"/>
      <c r="C39" s="135"/>
      <c r="D39" s="136" t="s">
        <v>58</v>
      </c>
      <c r="E39" s="137"/>
      <c r="F39" s="137"/>
      <c r="G39" s="138" t="s">
        <v>59</v>
      </c>
      <c r="H39" s="139" t="s">
        <v>60</v>
      </c>
      <c r="I39" s="140"/>
      <c r="J39" s="141">
        <f>SUM(J30:J37)</f>
        <v>0</v>
      </c>
      <c r="K39" s="142"/>
      <c r="L39" s="119"/>
      <c r="S39" s="37"/>
      <c r="T39" s="37"/>
      <c r="U39" s="37"/>
      <c r="V39" s="37"/>
      <c r="W39" s="37"/>
      <c r="X39" s="37"/>
      <c r="Y39" s="37"/>
      <c r="Z39" s="37"/>
      <c r="AA39" s="37"/>
      <c r="AB39" s="37"/>
      <c r="AC39" s="37"/>
      <c r="AD39" s="37"/>
      <c r="AE39" s="37"/>
    </row>
    <row r="40" spans="1:31" s="2" customFormat="1" ht="14.4" customHeight="1">
      <c r="A40" s="37"/>
      <c r="B40" s="143"/>
      <c r="C40" s="144"/>
      <c r="D40" s="144"/>
      <c r="E40" s="144"/>
      <c r="F40" s="144"/>
      <c r="G40" s="144"/>
      <c r="H40" s="144"/>
      <c r="I40" s="145"/>
      <c r="J40" s="144"/>
      <c r="K40" s="144"/>
      <c r="L40" s="119"/>
      <c r="S40" s="37"/>
      <c r="T40" s="37"/>
      <c r="U40" s="37"/>
      <c r="V40" s="37"/>
      <c r="W40" s="37"/>
      <c r="X40" s="37"/>
      <c r="Y40" s="37"/>
      <c r="Z40" s="37"/>
      <c r="AA40" s="37"/>
      <c r="AB40" s="37"/>
      <c r="AC40" s="37"/>
      <c r="AD40" s="37"/>
      <c r="AE40" s="37"/>
    </row>
    <row r="44" spans="1:31" s="2" customFormat="1" ht="7" customHeight="1">
      <c r="A44" s="37"/>
      <c r="B44" s="146"/>
      <c r="C44" s="147"/>
      <c r="D44" s="147"/>
      <c r="E44" s="147"/>
      <c r="F44" s="147"/>
      <c r="G44" s="147"/>
      <c r="H44" s="147"/>
      <c r="I44" s="148"/>
      <c r="J44" s="147"/>
      <c r="K44" s="147"/>
      <c r="L44" s="119"/>
      <c r="S44" s="37"/>
      <c r="T44" s="37"/>
      <c r="U44" s="37"/>
      <c r="V44" s="37"/>
      <c r="W44" s="37"/>
      <c r="X44" s="37"/>
      <c r="Y44" s="37"/>
      <c r="Z44" s="37"/>
      <c r="AA44" s="37"/>
      <c r="AB44" s="37"/>
      <c r="AC44" s="37"/>
      <c r="AD44" s="37"/>
      <c r="AE44" s="37"/>
    </row>
    <row r="45" spans="1:31" s="2" customFormat="1" ht="25" customHeight="1">
      <c r="A45" s="37"/>
      <c r="B45" s="38"/>
      <c r="C45" s="25" t="s">
        <v>213</v>
      </c>
      <c r="D45" s="39"/>
      <c r="E45" s="39"/>
      <c r="F45" s="39"/>
      <c r="G45" s="39"/>
      <c r="H45" s="39"/>
      <c r="I45" s="118"/>
      <c r="J45" s="39"/>
      <c r="K45" s="39"/>
      <c r="L45" s="119"/>
      <c r="S45" s="37"/>
      <c r="T45" s="37"/>
      <c r="U45" s="37"/>
      <c r="V45" s="37"/>
      <c r="W45" s="37"/>
      <c r="X45" s="37"/>
      <c r="Y45" s="37"/>
      <c r="Z45" s="37"/>
      <c r="AA45" s="37"/>
      <c r="AB45" s="37"/>
      <c r="AC45" s="37"/>
      <c r="AD45" s="37"/>
      <c r="AE45" s="37"/>
    </row>
    <row r="46" spans="1:31" s="2" customFormat="1" ht="7" customHeight="1">
      <c r="A46" s="37"/>
      <c r="B46" s="38"/>
      <c r="C46" s="39"/>
      <c r="D46" s="39"/>
      <c r="E46" s="39"/>
      <c r="F46" s="39"/>
      <c r="G46" s="39"/>
      <c r="H46" s="39"/>
      <c r="I46" s="118"/>
      <c r="J46" s="39"/>
      <c r="K46" s="39"/>
      <c r="L46" s="119"/>
      <c r="S46" s="37"/>
      <c r="T46" s="37"/>
      <c r="U46" s="37"/>
      <c r="V46" s="37"/>
      <c r="W46" s="37"/>
      <c r="X46" s="37"/>
      <c r="Y46" s="37"/>
      <c r="Z46" s="37"/>
      <c r="AA46" s="37"/>
      <c r="AB46" s="37"/>
      <c r="AC46" s="37"/>
      <c r="AD46" s="37"/>
      <c r="AE46" s="37"/>
    </row>
    <row r="47" spans="1:31" s="2" customFormat="1" ht="12" customHeight="1">
      <c r="A47" s="37"/>
      <c r="B47" s="38"/>
      <c r="C47" s="31" t="s">
        <v>16</v>
      </c>
      <c r="D47" s="39"/>
      <c r="E47" s="39"/>
      <c r="F47" s="39"/>
      <c r="G47" s="39"/>
      <c r="H47" s="39"/>
      <c r="I47" s="118"/>
      <c r="J47" s="39"/>
      <c r="K47" s="39"/>
      <c r="L47" s="119"/>
      <c r="S47" s="37"/>
      <c r="T47" s="37"/>
      <c r="U47" s="37"/>
      <c r="V47" s="37"/>
      <c r="W47" s="37"/>
      <c r="X47" s="37"/>
      <c r="Y47" s="37"/>
      <c r="Z47" s="37"/>
      <c r="AA47" s="37"/>
      <c r="AB47" s="37"/>
      <c r="AC47" s="37"/>
      <c r="AD47" s="37"/>
      <c r="AE47" s="37"/>
    </row>
    <row r="48" spans="1:31" s="2" customFormat="1" ht="16.5" customHeight="1">
      <c r="A48" s="37"/>
      <c r="B48" s="38"/>
      <c r="C48" s="39"/>
      <c r="D48" s="39"/>
      <c r="E48" s="409" t="str">
        <f>E7</f>
        <v>EHC CZECH s.r.o. – Podnikatelský inkubátor – Evropská ul., Cheb</v>
      </c>
      <c r="F48" s="410"/>
      <c r="G48" s="410"/>
      <c r="H48" s="410"/>
      <c r="I48" s="118"/>
      <c r="J48" s="39"/>
      <c r="K48" s="39"/>
      <c r="L48" s="119"/>
      <c r="S48" s="37"/>
      <c r="T48" s="37"/>
      <c r="U48" s="37"/>
      <c r="V48" s="37"/>
      <c r="W48" s="37"/>
      <c r="X48" s="37"/>
      <c r="Y48" s="37"/>
      <c r="Z48" s="37"/>
      <c r="AA48" s="37"/>
      <c r="AB48" s="37"/>
      <c r="AC48" s="37"/>
      <c r="AD48" s="37"/>
      <c r="AE48" s="37"/>
    </row>
    <row r="49" spans="1:47" s="2" customFormat="1" ht="12" customHeight="1">
      <c r="A49" s="37"/>
      <c r="B49" s="38"/>
      <c r="C49" s="31" t="s">
        <v>208</v>
      </c>
      <c r="D49" s="39"/>
      <c r="E49" s="39"/>
      <c r="F49" s="39"/>
      <c r="G49" s="39"/>
      <c r="H49" s="39"/>
      <c r="I49" s="118"/>
      <c r="J49" s="39"/>
      <c r="K49" s="39"/>
      <c r="L49" s="119"/>
      <c r="S49" s="37"/>
      <c r="T49" s="37"/>
      <c r="U49" s="37"/>
      <c r="V49" s="37"/>
      <c r="W49" s="37"/>
      <c r="X49" s="37"/>
      <c r="Y49" s="37"/>
      <c r="Z49" s="37"/>
      <c r="AA49" s="37"/>
      <c r="AB49" s="37"/>
      <c r="AC49" s="37"/>
      <c r="AD49" s="37"/>
      <c r="AE49" s="37"/>
    </row>
    <row r="50" spans="1:47" s="2" customFormat="1" ht="16.5" customHeight="1">
      <c r="A50" s="37"/>
      <c r="B50" s="38"/>
      <c r="C50" s="39"/>
      <c r="D50" s="39"/>
      <c r="E50" s="383" t="str">
        <f>E9</f>
        <v>D.6 - SO 402 – Areálové rozvody vody</v>
      </c>
      <c r="F50" s="411"/>
      <c r="G50" s="411"/>
      <c r="H50" s="411"/>
      <c r="I50" s="118"/>
      <c r="J50" s="39"/>
      <c r="K50" s="39"/>
      <c r="L50" s="119"/>
      <c r="S50" s="37"/>
      <c r="T50" s="37"/>
      <c r="U50" s="37"/>
      <c r="V50" s="37"/>
      <c r="W50" s="37"/>
      <c r="X50" s="37"/>
      <c r="Y50" s="37"/>
      <c r="Z50" s="37"/>
      <c r="AA50" s="37"/>
      <c r="AB50" s="37"/>
      <c r="AC50" s="37"/>
      <c r="AD50" s="37"/>
      <c r="AE50" s="37"/>
    </row>
    <row r="51" spans="1:47" s="2" customFormat="1" ht="7" customHeight="1">
      <c r="A51" s="37"/>
      <c r="B51" s="38"/>
      <c r="C51" s="39"/>
      <c r="D51" s="39"/>
      <c r="E51" s="39"/>
      <c r="F51" s="39"/>
      <c r="G51" s="39"/>
      <c r="H51" s="39"/>
      <c r="I51" s="118"/>
      <c r="J51" s="39"/>
      <c r="K51" s="39"/>
      <c r="L51" s="119"/>
      <c r="S51" s="37"/>
      <c r="T51" s="37"/>
      <c r="U51" s="37"/>
      <c r="V51" s="37"/>
      <c r="W51" s="37"/>
      <c r="X51" s="37"/>
      <c r="Y51" s="37"/>
      <c r="Z51" s="37"/>
      <c r="AA51" s="37"/>
      <c r="AB51" s="37"/>
      <c r="AC51" s="37"/>
      <c r="AD51" s="37"/>
      <c r="AE51" s="37"/>
    </row>
    <row r="52" spans="1:47" s="2" customFormat="1" ht="12" customHeight="1">
      <c r="A52" s="37"/>
      <c r="B52" s="38"/>
      <c r="C52" s="31" t="s">
        <v>22</v>
      </c>
      <c r="D52" s="39"/>
      <c r="E52" s="39"/>
      <c r="F52" s="29" t="str">
        <f>F12</f>
        <v>č. parcelní 250/1, 250/6, 250/7 a st7296</v>
      </c>
      <c r="G52" s="39"/>
      <c r="H52" s="39"/>
      <c r="I52" s="120" t="s">
        <v>24</v>
      </c>
      <c r="J52" s="62" t="str">
        <f>IF(J12="","",J12)</f>
        <v>2. 9. 2020</v>
      </c>
      <c r="K52" s="39"/>
      <c r="L52" s="119"/>
      <c r="S52" s="37"/>
      <c r="T52" s="37"/>
      <c r="U52" s="37"/>
      <c r="V52" s="37"/>
      <c r="W52" s="37"/>
      <c r="X52" s="37"/>
      <c r="Y52" s="37"/>
      <c r="Z52" s="37"/>
      <c r="AA52" s="37"/>
      <c r="AB52" s="37"/>
      <c r="AC52" s="37"/>
      <c r="AD52" s="37"/>
      <c r="AE52" s="37"/>
    </row>
    <row r="53" spans="1:47" s="2" customFormat="1" ht="7" customHeight="1">
      <c r="A53" s="37"/>
      <c r="B53" s="38"/>
      <c r="C53" s="39"/>
      <c r="D53" s="39"/>
      <c r="E53" s="39"/>
      <c r="F53" s="39"/>
      <c r="G53" s="39"/>
      <c r="H53" s="39"/>
      <c r="I53" s="118"/>
      <c r="J53" s="39"/>
      <c r="K53" s="39"/>
      <c r="L53" s="119"/>
      <c r="S53" s="37"/>
      <c r="T53" s="37"/>
      <c r="U53" s="37"/>
      <c r="V53" s="37"/>
      <c r="W53" s="37"/>
      <c r="X53" s="37"/>
      <c r="Y53" s="37"/>
      <c r="Z53" s="37"/>
      <c r="AA53" s="37"/>
      <c r="AB53" s="37"/>
      <c r="AC53" s="37"/>
      <c r="AD53" s="37"/>
      <c r="AE53" s="37"/>
    </row>
    <row r="54" spans="1:47" s="2" customFormat="1" ht="40" customHeight="1">
      <c r="A54" s="37"/>
      <c r="B54" s="38"/>
      <c r="C54" s="31" t="s">
        <v>30</v>
      </c>
      <c r="D54" s="39"/>
      <c r="E54" s="39"/>
      <c r="F54" s="29" t="str">
        <f>E15</f>
        <v>EHC CZECH s.r.o., Závodní 278, 360 18 Karlovy Vary</v>
      </c>
      <c r="G54" s="39"/>
      <c r="H54" s="39"/>
      <c r="I54" s="120" t="s">
        <v>39</v>
      </c>
      <c r="J54" s="35" t="str">
        <f>E21</f>
        <v>INDBau DESIGN s.r.o., Houškova 1187/25, 326 00 Plz</v>
      </c>
      <c r="K54" s="39"/>
      <c r="L54" s="119"/>
      <c r="S54" s="37"/>
      <c r="T54" s="37"/>
      <c r="U54" s="37"/>
      <c r="V54" s="37"/>
      <c r="W54" s="37"/>
      <c r="X54" s="37"/>
      <c r="Y54" s="37"/>
      <c r="Z54" s="37"/>
      <c r="AA54" s="37"/>
      <c r="AB54" s="37"/>
      <c r="AC54" s="37"/>
      <c r="AD54" s="37"/>
      <c r="AE54" s="37"/>
    </row>
    <row r="55" spans="1:47" s="2" customFormat="1" ht="15.15" customHeight="1">
      <c r="A55" s="37"/>
      <c r="B55" s="38"/>
      <c r="C55" s="31" t="s">
        <v>36</v>
      </c>
      <c r="D55" s="39"/>
      <c r="E55" s="39"/>
      <c r="F55" s="29" t="str">
        <f>IF(E18="","",E18)</f>
        <v>Vyplň údaj</v>
      </c>
      <c r="G55" s="39"/>
      <c r="H55" s="39"/>
      <c r="I55" s="120" t="s">
        <v>43</v>
      </c>
      <c r="J55" s="35" t="str">
        <f>E24</f>
        <v xml:space="preserve"> </v>
      </c>
      <c r="K55" s="39"/>
      <c r="L55" s="119"/>
      <c r="S55" s="37"/>
      <c r="T55" s="37"/>
      <c r="U55" s="37"/>
      <c r="V55" s="37"/>
      <c r="W55" s="37"/>
      <c r="X55" s="37"/>
      <c r="Y55" s="37"/>
      <c r="Z55" s="37"/>
      <c r="AA55" s="37"/>
      <c r="AB55" s="37"/>
      <c r="AC55" s="37"/>
      <c r="AD55" s="37"/>
      <c r="AE55" s="37"/>
    </row>
    <row r="56" spans="1:47" s="2" customFormat="1" ht="10.25" customHeight="1">
      <c r="A56" s="37"/>
      <c r="B56" s="38"/>
      <c r="C56" s="39"/>
      <c r="D56" s="39"/>
      <c r="E56" s="39"/>
      <c r="F56" s="39"/>
      <c r="G56" s="39"/>
      <c r="H56" s="39"/>
      <c r="I56" s="118"/>
      <c r="J56" s="39"/>
      <c r="K56" s="39"/>
      <c r="L56" s="119"/>
      <c r="S56" s="37"/>
      <c r="T56" s="37"/>
      <c r="U56" s="37"/>
      <c r="V56" s="37"/>
      <c r="W56" s="37"/>
      <c r="X56" s="37"/>
      <c r="Y56" s="37"/>
      <c r="Z56" s="37"/>
      <c r="AA56" s="37"/>
      <c r="AB56" s="37"/>
      <c r="AC56" s="37"/>
      <c r="AD56" s="37"/>
      <c r="AE56" s="37"/>
    </row>
    <row r="57" spans="1:47" s="2" customFormat="1" ht="29.25" customHeight="1">
      <c r="A57" s="37"/>
      <c r="B57" s="38"/>
      <c r="C57" s="149" t="s">
        <v>214</v>
      </c>
      <c r="D57" s="150"/>
      <c r="E57" s="150"/>
      <c r="F57" s="150"/>
      <c r="G57" s="150"/>
      <c r="H57" s="150"/>
      <c r="I57" s="151"/>
      <c r="J57" s="152" t="s">
        <v>215</v>
      </c>
      <c r="K57" s="150"/>
      <c r="L57" s="119"/>
      <c r="S57" s="37"/>
      <c r="T57" s="37"/>
      <c r="U57" s="37"/>
      <c r="V57" s="37"/>
      <c r="W57" s="37"/>
      <c r="X57" s="37"/>
      <c r="Y57" s="37"/>
      <c r="Z57" s="37"/>
      <c r="AA57" s="37"/>
      <c r="AB57" s="37"/>
      <c r="AC57" s="37"/>
      <c r="AD57" s="37"/>
      <c r="AE57" s="37"/>
    </row>
    <row r="58" spans="1:47" s="2" customFormat="1" ht="10.25" customHeight="1">
      <c r="A58" s="37"/>
      <c r="B58" s="38"/>
      <c r="C58" s="39"/>
      <c r="D58" s="39"/>
      <c r="E58" s="39"/>
      <c r="F58" s="39"/>
      <c r="G58" s="39"/>
      <c r="H58" s="39"/>
      <c r="I58" s="118"/>
      <c r="J58" s="39"/>
      <c r="K58" s="39"/>
      <c r="L58" s="119"/>
      <c r="S58" s="37"/>
      <c r="T58" s="37"/>
      <c r="U58" s="37"/>
      <c r="V58" s="37"/>
      <c r="W58" s="37"/>
      <c r="X58" s="37"/>
      <c r="Y58" s="37"/>
      <c r="Z58" s="37"/>
      <c r="AA58" s="37"/>
      <c r="AB58" s="37"/>
      <c r="AC58" s="37"/>
      <c r="AD58" s="37"/>
      <c r="AE58" s="37"/>
    </row>
    <row r="59" spans="1:47" s="2" customFormat="1" ht="22.75" customHeight="1">
      <c r="A59" s="37"/>
      <c r="B59" s="38"/>
      <c r="C59" s="153" t="s">
        <v>80</v>
      </c>
      <c r="D59" s="39"/>
      <c r="E59" s="39"/>
      <c r="F59" s="39"/>
      <c r="G59" s="39"/>
      <c r="H59" s="39"/>
      <c r="I59" s="118"/>
      <c r="J59" s="80">
        <f>J89</f>
        <v>0</v>
      </c>
      <c r="K59" s="39"/>
      <c r="L59" s="119"/>
      <c r="S59" s="37"/>
      <c r="T59" s="37"/>
      <c r="U59" s="37"/>
      <c r="V59" s="37"/>
      <c r="W59" s="37"/>
      <c r="X59" s="37"/>
      <c r="Y59" s="37"/>
      <c r="Z59" s="37"/>
      <c r="AA59" s="37"/>
      <c r="AB59" s="37"/>
      <c r="AC59" s="37"/>
      <c r="AD59" s="37"/>
      <c r="AE59" s="37"/>
      <c r="AU59" s="19" t="s">
        <v>216</v>
      </c>
    </row>
    <row r="60" spans="1:47" s="9" customFormat="1" ht="25" customHeight="1">
      <c r="B60" s="154"/>
      <c r="C60" s="155"/>
      <c r="D60" s="156" t="s">
        <v>217</v>
      </c>
      <c r="E60" s="157"/>
      <c r="F60" s="157"/>
      <c r="G60" s="157"/>
      <c r="H60" s="157"/>
      <c r="I60" s="158"/>
      <c r="J60" s="159">
        <f>J90</f>
        <v>0</v>
      </c>
      <c r="K60" s="155"/>
      <c r="L60" s="160"/>
    </row>
    <row r="61" spans="1:47" s="10" customFormat="1" ht="19.899999999999999" customHeight="1">
      <c r="B61" s="161"/>
      <c r="C61" s="99"/>
      <c r="D61" s="162" t="s">
        <v>218</v>
      </c>
      <c r="E61" s="163"/>
      <c r="F61" s="163"/>
      <c r="G61" s="163"/>
      <c r="H61" s="163"/>
      <c r="I61" s="164"/>
      <c r="J61" s="165">
        <f>J91</f>
        <v>0</v>
      </c>
      <c r="K61" s="99"/>
      <c r="L61" s="166"/>
    </row>
    <row r="62" spans="1:47" s="10" customFormat="1" ht="19.899999999999999" customHeight="1">
      <c r="B62" s="161"/>
      <c r="C62" s="99"/>
      <c r="D62" s="162" t="s">
        <v>222</v>
      </c>
      <c r="E62" s="163"/>
      <c r="F62" s="163"/>
      <c r="G62" s="163"/>
      <c r="H62" s="163"/>
      <c r="I62" s="164"/>
      <c r="J62" s="165">
        <f>J170</f>
        <v>0</v>
      </c>
      <c r="K62" s="99"/>
      <c r="L62" s="166"/>
    </row>
    <row r="63" spans="1:47" s="10" customFormat="1" ht="19.899999999999999" customHeight="1">
      <c r="B63" s="161"/>
      <c r="C63" s="99"/>
      <c r="D63" s="162" t="s">
        <v>223</v>
      </c>
      <c r="E63" s="163"/>
      <c r="F63" s="163"/>
      <c r="G63" s="163"/>
      <c r="H63" s="163"/>
      <c r="I63" s="164"/>
      <c r="J63" s="165">
        <f>J243</f>
        <v>0</v>
      </c>
      <c r="K63" s="99"/>
      <c r="L63" s="166"/>
    </row>
    <row r="64" spans="1:47" s="10" customFormat="1" ht="19.899999999999999" customHeight="1">
      <c r="B64" s="161"/>
      <c r="C64" s="99"/>
      <c r="D64" s="162" t="s">
        <v>225</v>
      </c>
      <c r="E64" s="163"/>
      <c r="F64" s="163"/>
      <c r="G64" s="163"/>
      <c r="H64" s="163"/>
      <c r="I64" s="164"/>
      <c r="J64" s="165">
        <f>J251</f>
        <v>0</v>
      </c>
      <c r="K64" s="99"/>
      <c r="L64" s="166"/>
    </row>
    <row r="65" spans="1:31" s="10" customFormat="1" ht="19.899999999999999" customHeight="1">
      <c r="B65" s="161"/>
      <c r="C65" s="99"/>
      <c r="D65" s="162" t="s">
        <v>4796</v>
      </c>
      <c r="E65" s="163"/>
      <c r="F65" s="163"/>
      <c r="G65" s="163"/>
      <c r="H65" s="163"/>
      <c r="I65" s="164"/>
      <c r="J65" s="165">
        <f>J263</f>
        <v>0</v>
      </c>
      <c r="K65" s="99"/>
      <c r="L65" s="166"/>
    </row>
    <row r="66" spans="1:31" s="9" customFormat="1" ht="25" customHeight="1">
      <c r="B66" s="154"/>
      <c r="C66" s="155"/>
      <c r="D66" s="156" t="s">
        <v>226</v>
      </c>
      <c r="E66" s="157"/>
      <c r="F66" s="157"/>
      <c r="G66" s="157"/>
      <c r="H66" s="157"/>
      <c r="I66" s="158"/>
      <c r="J66" s="159">
        <f>J266</f>
        <v>0</v>
      </c>
      <c r="K66" s="155"/>
      <c r="L66" s="160"/>
    </row>
    <row r="67" spans="1:31" s="10" customFormat="1" ht="19.899999999999999" customHeight="1">
      <c r="B67" s="161"/>
      <c r="C67" s="99"/>
      <c r="D67" s="162" t="s">
        <v>227</v>
      </c>
      <c r="E67" s="163"/>
      <c r="F67" s="163"/>
      <c r="G67" s="163"/>
      <c r="H67" s="163"/>
      <c r="I67" s="164"/>
      <c r="J67" s="165">
        <f>J267</f>
        <v>0</v>
      </c>
      <c r="K67" s="99"/>
      <c r="L67" s="166"/>
    </row>
    <row r="68" spans="1:31" s="9" customFormat="1" ht="25" customHeight="1">
      <c r="B68" s="154"/>
      <c r="C68" s="155"/>
      <c r="D68" s="156" t="s">
        <v>4232</v>
      </c>
      <c r="E68" s="157"/>
      <c r="F68" s="157"/>
      <c r="G68" s="157"/>
      <c r="H68" s="157"/>
      <c r="I68" s="158"/>
      <c r="J68" s="159">
        <f>J286</f>
        <v>0</v>
      </c>
      <c r="K68" s="155"/>
      <c r="L68" s="160"/>
    </row>
    <row r="69" spans="1:31" s="10" customFormat="1" ht="19.899999999999999" customHeight="1">
      <c r="B69" s="161"/>
      <c r="C69" s="99"/>
      <c r="D69" s="162" t="s">
        <v>5786</v>
      </c>
      <c r="E69" s="163"/>
      <c r="F69" s="163"/>
      <c r="G69" s="163"/>
      <c r="H69" s="163"/>
      <c r="I69" s="164"/>
      <c r="J69" s="165">
        <f>J287</f>
        <v>0</v>
      </c>
      <c r="K69" s="99"/>
      <c r="L69" s="166"/>
    </row>
    <row r="70" spans="1:31" s="2" customFormat="1" ht="21.75" customHeight="1">
      <c r="A70" s="37"/>
      <c r="B70" s="38"/>
      <c r="C70" s="39"/>
      <c r="D70" s="39"/>
      <c r="E70" s="39"/>
      <c r="F70" s="39"/>
      <c r="G70" s="39"/>
      <c r="H70" s="39"/>
      <c r="I70" s="118"/>
      <c r="J70" s="39"/>
      <c r="K70" s="39"/>
      <c r="L70" s="119"/>
      <c r="S70" s="37"/>
      <c r="T70" s="37"/>
      <c r="U70" s="37"/>
      <c r="V70" s="37"/>
      <c r="W70" s="37"/>
      <c r="X70" s="37"/>
      <c r="Y70" s="37"/>
      <c r="Z70" s="37"/>
      <c r="AA70" s="37"/>
      <c r="AB70" s="37"/>
      <c r="AC70" s="37"/>
      <c r="AD70" s="37"/>
      <c r="AE70" s="37"/>
    </row>
    <row r="71" spans="1:31" s="2" customFormat="1" ht="7" customHeight="1">
      <c r="A71" s="37"/>
      <c r="B71" s="50"/>
      <c r="C71" s="51"/>
      <c r="D71" s="51"/>
      <c r="E71" s="51"/>
      <c r="F71" s="51"/>
      <c r="G71" s="51"/>
      <c r="H71" s="51"/>
      <c r="I71" s="145"/>
      <c r="J71" s="51"/>
      <c r="K71" s="51"/>
      <c r="L71" s="119"/>
      <c r="S71" s="37"/>
      <c r="T71" s="37"/>
      <c r="U71" s="37"/>
      <c r="V71" s="37"/>
      <c r="W71" s="37"/>
      <c r="X71" s="37"/>
      <c r="Y71" s="37"/>
      <c r="Z71" s="37"/>
      <c r="AA71" s="37"/>
      <c r="AB71" s="37"/>
      <c r="AC71" s="37"/>
      <c r="AD71" s="37"/>
      <c r="AE71" s="37"/>
    </row>
    <row r="75" spans="1:31" s="2" customFormat="1" ht="7" customHeight="1">
      <c r="A75" s="37"/>
      <c r="B75" s="52"/>
      <c r="C75" s="53"/>
      <c r="D75" s="53"/>
      <c r="E75" s="53"/>
      <c r="F75" s="53"/>
      <c r="G75" s="53"/>
      <c r="H75" s="53"/>
      <c r="I75" s="148"/>
      <c r="J75" s="53"/>
      <c r="K75" s="53"/>
      <c r="L75" s="119"/>
      <c r="S75" s="37"/>
      <c r="T75" s="37"/>
      <c r="U75" s="37"/>
      <c r="V75" s="37"/>
      <c r="W75" s="37"/>
      <c r="X75" s="37"/>
      <c r="Y75" s="37"/>
      <c r="Z75" s="37"/>
      <c r="AA75" s="37"/>
      <c r="AB75" s="37"/>
      <c r="AC75" s="37"/>
      <c r="AD75" s="37"/>
      <c r="AE75" s="37"/>
    </row>
    <row r="76" spans="1:31" s="2" customFormat="1" ht="25" customHeight="1">
      <c r="A76" s="37"/>
      <c r="B76" s="38"/>
      <c r="C76" s="25" t="s">
        <v>247</v>
      </c>
      <c r="D76" s="39"/>
      <c r="E76" s="39"/>
      <c r="F76" s="39"/>
      <c r="G76" s="39"/>
      <c r="H76" s="39"/>
      <c r="I76" s="118"/>
      <c r="J76" s="39"/>
      <c r="K76" s="39"/>
      <c r="L76" s="119"/>
      <c r="S76" s="37"/>
      <c r="T76" s="37"/>
      <c r="U76" s="37"/>
      <c r="V76" s="37"/>
      <c r="W76" s="37"/>
      <c r="X76" s="37"/>
      <c r="Y76" s="37"/>
      <c r="Z76" s="37"/>
      <c r="AA76" s="37"/>
      <c r="AB76" s="37"/>
      <c r="AC76" s="37"/>
      <c r="AD76" s="37"/>
      <c r="AE76" s="37"/>
    </row>
    <row r="77" spans="1:31" s="2" customFormat="1" ht="7" customHeight="1">
      <c r="A77" s="37"/>
      <c r="B77" s="38"/>
      <c r="C77" s="39"/>
      <c r="D77" s="39"/>
      <c r="E77" s="39"/>
      <c r="F77" s="39"/>
      <c r="G77" s="39"/>
      <c r="H77" s="39"/>
      <c r="I77" s="118"/>
      <c r="J77" s="39"/>
      <c r="K77" s="39"/>
      <c r="L77" s="119"/>
      <c r="S77" s="37"/>
      <c r="T77" s="37"/>
      <c r="U77" s="37"/>
      <c r="V77" s="37"/>
      <c r="W77" s="37"/>
      <c r="X77" s="37"/>
      <c r="Y77" s="37"/>
      <c r="Z77" s="37"/>
      <c r="AA77" s="37"/>
      <c r="AB77" s="37"/>
      <c r="AC77" s="37"/>
      <c r="AD77" s="37"/>
      <c r="AE77" s="37"/>
    </row>
    <row r="78" spans="1:31" s="2" customFormat="1" ht="12" customHeight="1">
      <c r="A78" s="37"/>
      <c r="B78" s="38"/>
      <c r="C78" s="31" t="s">
        <v>16</v>
      </c>
      <c r="D78" s="39"/>
      <c r="E78" s="39"/>
      <c r="F78" s="39"/>
      <c r="G78" s="39"/>
      <c r="H78" s="39"/>
      <c r="I78" s="118"/>
      <c r="J78" s="39"/>
      <c r="K78" s="39"/>
      <c r="L78" s="119"/>
      <c r="S78" s="37"/>
      <c r="T78" s="37"/>
      <c r="U78" s="37"/>
      <c r="V78" s="37"/>
      <c r="W78" s="37"/>
      <c r="X78" s="37"/>
      <c r="Y78" s="37"/>
      <c r="Z78" s="37"/>
      <c r="AA78" s="37"/>
      <c r="AB78" s="37"/>
      <c r="AC78" s="37"/>
      <c r="AD78" s="37"/>
      <c r="AE78" s="37"/>
    </row>
    <row r="79" spans="1:31" s="2" customFormat="1" ht="16.5" customHeight="1">
      <c r="A79" s="37"/>
      <c r="B79" s="38"/>
      <c r="C79" s="39"/>
      <c r="D79" s="39"/>
      <c r="E79" s="409" t="str">
        <f>E7</f>
        <v>EHC CZECH s.r.o. – Podnikatelský inkubátor – Evropská ul., Cheb</v>
      </c>
      <c r="F79" s="410"/>
      <c r="G79" s="410"/>
      <c r="H79" s="410"/>
      <c r="I79" s="118"/>
      <c r="J79" s="39"/>
      <c r="K79" s="39"/>
      <c r="L79" s="119"/>
      <c r="S79" s="37"/>
      <c r="T79" s="37"/>
      <c r="U79" s="37"/>
      <c r="V79" s="37"/>
      <c r="W79" s="37"/>
      <c r="X79" s="37"/>
      <c r="Y79" s="37"/>
      <c r="Z79" s="37"/>
      <c r="AA79" s="37"/>
      <c r="AB79" s="37"/>
      <c r="AC79" s="37"/>
      <c r="AD79" s="37"/>
      <c r="AE79" s="37"/>
    </row>
    <row r="80" spans="1:31" s="2" customFormat="1" ht="12" customHeight="1">
      <c r="A80" s="37"/>
      <c r="B80" s="38"/>
      <c r="C80" s="31" t="s">
        <v>208</v>
      </c>
      <c r="D80" s="39"/>
      <c r="E80" s="39"/>
      <c r="F80" s="39"/>
      <c r="G80" s="39"/>
      <c r="H80" s="39"/>
      <c r="I80" s="118"/>
      <c r="J80" s="39"/>
      <c r="K80" s="39"/>
      <c r="L80" s="119"/>
      <c r="S80" s="37"/>
      <c r="T80" s="37"/>
      <c r="U80" s="37"/>
      <c r="V80" s="37"/>
      <c r="W80" s="37"/>
      <c r="X80" s="37"/>
      <c r="Y80" s="37"/>
      <c r="Z80" s="37"/>
      <c r="AA80" s="37"/>
      <c r="AB80" s="37"/>
      <c r="AC80" s="37"/>
      <c r="AD80" s="37"/>
      <c r="AE80" s="37"/>
    </row>
    <row r="81" spans="1:65" s="2" customFormat="1" ht="16.5" customHeight="1">
      <c r="A81" s="37"/>
      <c r="B81" s="38"/>
      <c r="C81" s="39"/>
      <c r="D81" s="39"/>
      <c r="E81" s="383" t="str">
        <f>E9</f>
        <v>D.6 - SO 402 – Areálové rozvody vody</v>
      </c>
      <c r="F81" s="411"/>
      <c r="G81" s="411"/>
      <c r="H81" s="411"/>
      <c r="I81" s="118"/>
      <c r="J81" s="39"/>
      <c r="K81" s="39"/>
      <c r="L81" s="119"/>
      <c r="S81" s="37"/>
      <c r="T81" s="37"/>
      <c r="U81" s="37"/>
      <c r="V81" s="37"/>
      <c r="W81" s="37"/>
      <c r="X81" s="37"/>
      <c r="Y81" s="37"/>
      <c r="Z81" s="37"/>
      <c r="AA81" s="37"/>
      <c r="AB81" s="37"/>
      <c r="AC81" s="37"/>
      <c r="AD81" s="37"/>
      <c r="AE81" s="37"/>
    </row>
    <row r="82" spans="1:65" s="2" customFormat="1" ht="7" customHeight="1">
      <c r="A82" s="37"/>
      <c r="B82" s="38"/>
      <c r="C82" s="39"/>
      <c r="D82" s="39"/>
      <c r="E82" s="39"/>
      <c r="F82" s="39"/>
      <c r="G82" s="39"/>
      <c r="H82" s="39"/>
      <c r="I82" s="118"/>
      <c r="J82" s="39"/>
      <c r="K82" s="39"/>
      <c r="L82" s="119"/>
      <c r="S82" s="37"/>
      <c r="T82" s="37"/>
      <c r="U82" s="37"/>
      <c r="V82" s="37"/>
      <c r="W82" s="37"/>
      <c r="X82" s="37"/>
      <c r="Y82" s="37"/>
      <c r="Z82" s="37"/>
      <c r="AA82" s="37"/>
      <c r="AB82" s="37"/>
      <c r="AC82" s="37"/>
      <c r="AD82" s="37"/>
      <c r="AE82" s="37"/>
    </row>
    <row r="83" spans="1:65" s="2" customFormat="1" ht="12" customHeight="1">
      <c r="A83" s="37"/>
      <c r="B83" s="38"/>
      <c r="C83" s="31" t="s">
        <v>22</v>
      </c>
      <c r="D83" s="39"/>
      <c r="E83" s="39"/>
      <c r="F83" s="29" t="str">
        <f>F12</f>
        <v>č. parcelní 250/1, 250/6, 250/7 a st7296</v>
      </c>
      <c r="G83" s="39"/>
      <c r="H83" s="39"/>
      <c r="I83" s="120" t="s">
        <v>24</v>
      </c>
      <c r="J83" s="62" t="str">
        <f>IF(J12="","",J12)</f>
        <v>2. 9. 2020</v>
      </c>
      <c r="K83" s="39"/>
      <c r="L83" s="119"/>
      <c r="S83" s="37"/>
      <c r="T83" s="37"/>
      <c r="U83" s="37"/>
      <c r="V83" s="37"/>
      <c r="W83" s="37"/>
      <c r="X83" s="37"/>
      <c r="Y83" s="37"/>
      <c r="Z83" s="37"/>
      <c r="AA83" s="37"/>
      <c r="AB83" s="37"/>
      <c r="AC83" s="37"/>
      <c r="AD83" s="37"/>
      <c r="AE83" s="37"/>
    </row>
    <row r="84" spans="1:65" s="2" customFormat="1" ht="7" customHeight="1">
      <c r="A84" s="37"/>
      <c r="B84" s="38"/>
      <c r="C84" s="39"/>
      <c r="D84" s="39"/>
      <c r="E84" s="39"/>
      <c r="F84" s="39"/>
      <c r="G84" s="39"/>
      <c r="H84" s="39"/>
      <c r="I84" s="118"/>
      <c r="J84" s="39"/>
      <c r="K84" s="39"/>
      <c r="L84" s="119"/>
      <c r="S84" s="37"/>
      <c r="T84" s="37"/>
      <c r="U84" s="37"/>
      <c r="V84" s="37"/>
      <c r="W84" s="37"/>
      <c r="X84" s="37"/>
      <c r="Y84" s="37"/>
      <c r="Z84" s="37"/>
      <c r="AA84" s="37"/>
      <c r="AB84" s="37"/>
      <c r="AC84" s="37"/>
      <c r="AD84" s="37"/>
      <c r="AE84" s="37"/>
    </row>
    <row r="85" spans="1:65" s="2" customFormat="1" ht="40" customHeight="1">
      <c r="A85" s="37"/>
      <c r="B85" s="38"/>
      <c r="C85" s="31" t="s">
        <v>30</v>
      </c>
      <c r="D85" s="39"/>
      <c r="E85" s="39"/>
      <c r="F85" s="29" t="str">
        <f>E15</f>
        <v>EHC CZECH s.r.o., Závodní 278, 360 18 Karlovy Vary</v>
      </c>
      <c r="G85" s="39"/>
      <c r="H85" s="39"/>
      <c r="I85" s="120" t="s">
        <v>39</v>
      </c>
      <c r="J85" s="35" t="str">
        <f>E21</f>
        <v>INDBau DESIGN s.r.o., Houškova 1187/25, 326 00 Plz</v>
      </c>
      <c r="K85" s="39"/>
      <c r="L85" s="119"/>
      <c r="S85" s="37"/>
      <c r="T85" s="37"/>
      <c r="U85" s="37"/>
      <c r="V85" s="37"/>
      <c r="W85" s="37"/>
      <c r="X85" s="37"/>
      <c r="Y85" s="37"/>
      <c r="Z85" s="37"/>
      <c r="AA85" s="37"/>
      <c r="AB85" s="37"/>
      <c r="AC85" s="37"/>
      <c r="AD85" s="37"/>
      <c r="AE85" s="37"/>
    </row>
    <row r="86" spans="1:65" s="2" customFormat="1" ht="15.15" customHeight="1">
      <c r="A86" s="37"/>
      <c r="B86" s="38"/>
      <c r="C86" s="31" t="s">
        <v>36</v>
      </c>
      <c r="D86" s="39"/>
      <c r="E86" s="39"/>
      <c r="F86" s="29" t="str">
        <f>IF(E18="","",E18)</f>
        <v>Vyplň údaj</v>
      </c>
      <c r="G86" s="39"/>
      <c r="H86" s="39"/>
      <c r="I86" s="120" t="s">
        <v>43</v>
      </c>
      <c r="J86" s="35" t="str">
        <f>E24</f>
        <v xml:space="preserve"> </v>
      </c>
      <c r="K86" s="39"/>
      <c r="L86" s="119"/>
      <c r="S86" s="37"/>
      <c r="T86" s="37"/>
      <c r="U86" s="37"/>
      <c r="V86" s="37"/>
      <c r="W86" s="37"/>
      <c r="X86" s="37"/>
      <c r="Y86" s="37"/>
      <c r="Z86" s="37"/>
      <c r="AA86" s="37"/>
      <c r="AB86" s="37"/>
      <c r="AC86" s="37"/>
      <c r="AD86" s="37"/>
      <c r="AE86" s="37"/>
    </row>
    <row r="87" spans="1:65" s="2" customFormat="1" ht="10.25" customHeight="1">
      <c r="A87" s="37"/>
      <c r="B87" s="38"/>
      <c r="C87" s="39"/>
      <c r="D87" s="39"/>
      <c r="E87" s="39"/>
      <c r="F87" s="39"/>
      <c r="G87" s="39"/>
      <c r="H87" s="39"/>
      <c r="I87" s="118"/>
      <c r="J87" s="39"/>
      <c r="K87" s="39"/>
      <c r="L87" s="119"/>
      <c r="S87" s="37"/>
      <c r="T87" s="37"/>
      <c r="U87" s="37"/>
      <c r="V87" s="37"/>
      <c r="W87" s="37"/>
      <c r="X87" s="37"/>
      <c r="Y87" s="37"/>
      <c r="Z87" s="37"/>
      <c r="AA87" s="37"/>
      <c r="AB87" s="37"/>
      <c r="AC87" s="37"/>
      <c r="AD87" s="37"/>
      <c r="AE87" s="37"/>
    </row>
    <row r="88" spans="1:65" s="11" customFormat="1" ht="29.25" customHeight="1">
      <c r="A88" s="167"/>
      <c r="B88" s="168"/>
      <c r="C88" s="169" t="s">
        <v>248</v>
      </c>
      <c r="D88" s="170" t="s">
        <v>67</v>
      </c>
      <c r="E88" s="170" t="s">
        <v>63</v>
      </c>
      <c r="F88" s="170" t="s">
        <v>64</v>
      </c>
      <c r="G88" s="170" t="s">
        <v>249</v>
      </c>
      <c r="H88" s="170" t="s">
        <v>250</v>
      </c>
      <c r="I88" s="171" t="s">
        <v>251</v>
      </c>
      <c r="J88" s="170" t="s">
        <v>215</v>
      </c>
      <c r="K88" s="172" t="s">
        <v>252</v>
      </c>
      <c r="L88" s="173"/>
      <c r="M88" s="71" t="s">
        <v>44</v>
      </c>
      <c r="N88" s="72" t="s">
        <v>52</v>
      </c>
      <c r="O88" s="72" t="s">
        <v>253</v>
      </c>
      <c r="P88" s="72" t="s">
        <v>254</v>
      </c>
      <c r="Q88" s="72" t="s">
        <v>255</v>
      </c>
      <c r="R88" s="72" t="s">
        <v>256</v>
      </c>
      <c r="S88" s="72" t="s">
        <v>257</v>
      </c>
      <c r="T88" s="73" t="s">
        <v>258</v>
      </c>
      <c r="U88" s="167"/>
      <c r="V88" s="167"/>
      <c r="W88" s="167"/>
      <c r="X88" s="167"/>
      <c r="Y88" s="167"/>
      <c r="Z88" s="167"/>
      <c r="AA88" s="167"/>
      <c r="AB88" s="167"/>
      <c r="AC88" s="167"/>
      <c r="AD88" s="167"/>
      <c r="AE88" s="167"/>
    </row>
    <row r="89" spans="1:65" s="2" customFormat="1" ht="22.75" customHeight="1">
      <c r="A89" s="37"/>
      <c r="B89" s="38"/>
      <c r="C89" s="78" t="s">
        <v>259</v>
      </c>
      <c r="D89" s="39"/>
      <c r="E89" s="39"/>
      <c r="F89" s="39"/>
      <c r="G89" s="39"/>
      <c r="H89" s="39"/>
      <c r="I89" s="118"/>
      <c r="J89" s="174">
        <f>BK89</f>
        <v>0</v>
      </c>
      <c r="K89" s="39"/>
      <c r="L89" s="42"/>
      <c r="M89" s="74"/>
      <c r="N89" s="175"/>
      <c r="O89" s="75"/>
      <c r="P89" s="176">
        <f>P90+P266+P286</f>
        <v>0</v>
      </c>
      <c r="Q89" s="75"/>
      <c r="R89" s="176">
        <f>R90+R266+R286</f>
        <v>12.253548608200001</v>
      </c>
      <c r="S89" s="75"/>
      <c r="T89" s="177">
        <f>T90+T266+T286</f>
        <v>3.977E-2</v>
      </c>
      <c r="U89" s="37"/>
      <c r="V89" s="37"/>
      <c r="W89" s="37"/>
      <c r="X89" s="37"/>
      <c r="Y89" s="37"/>
      <c r="Z89" s="37"/>
      <c r="AA89" s="37"/>
      <c r="AB89" s="37"/>
      <c r="AC89" s="37"/>
      <c r="AD89" s="37"/>
      <c r="AE89" s="37"/>
      <c r="AT89" s="19" t="s">
        <v>81</v>
      </c>
      <c r="AU89" s="19" t="s">
        <v>216</v>
      </c>
      <c r="BK89" s="178">
        <f>BK90+BK266+BK286</f>
        <v>0</v>
      </c>
    </row>
    <row r="90" spans="1:65" s="12" customFormat="1" ht="25.9" customHeight="1">
      <c r="B90" s="179"/>
      <c r="C90" s="180"/>
      <c r="D90" s="181" t="s">
        <v>81</v>
      </c>
      <c r="E90" s="182" t="s">
        <v>260</v>
      </c>
      <c r="F90" s="182" t="s">
        <v>261</v>
      </c>
      <c r="G90" s="180"/>
      <c r="H90" s="180"/>
      <c r="I90" s="183"/>
      <c r="J90" s="184">
        <f>BK90</f>
        <v>0</v>
      </c>
      <c r="K90" s="180"/>
      <c r="L90" s="185"/>
      <c r="M90" s="186"/>
      <c r="N90" s="187"/>
      <c r="O90" s="187"/>
      <c r="P90" s="188">
        <f>P91+P170+P243+P251+P263</f>
        <v>0</v>
      </c>
      <c r="Q90" s="187"/>
      <c r="R90" s="188">
        <f>R91+R170+R243+R251+R263</f>
        <v>12.248746824400001</v>
      </c>
      <c r="S90" s="187"/>
      <c r="T90" s="189">
        <f>T91+T170+T243+T251+T263</f>
        <v>3.977E-2</v>
      </c>
      <c r="AR90" s="190" t="s">
        <v>89</v>
      </c>
      <c r="AT90" s="191" t="s">
        <v>81</v>
      </c>
      <c r="AU90" s="191" t="s">
        <v>82</v>
      </c>
      <c r="AY90" s="190" t="s">
        <v>262</v>
      </c>
      <c r="BK90" s="192">
        <f>BK91+BK170+BK243+BK251+BK263</f>
        <v>0</v>
      </c>
    </row>
    <row r="91" spans="1:65" s="12" customFormat="1" ht="22.75" customHeight="1">
      <c r="B91" s="179"/>
      <c r="C91" s="180"/>
      <c r="D91" s="181" t="s">
        <v>81</v>
      </c>
      <c r="E91" s="193" t="s">
        <v>89</v>
      </c>
      <c r="F91" s="193" t="s">
        <v>263</v>
      </c>
      <c r="G91" s="180"/>
      <c r="H91" s="180"/>
      <c r="I91" s="183"/>
      <c r="J91" s="194">
        <f>BK91</f>
        <v>0</v>
      </c>
      <c r="K91" s="180"/>
      <c r="L91" s="185"/>
      <c r="M91" s="186"/>
      <c r="N91" s="187"/>
      <c r="O91" s="187"/>
      <c r="P91" s="188">
        <f>SUM(P92:P169)</f>
        <v>0</v>
      </c>
      <c r="Q91" s="187"/>
      <c r="R91" s="188">
        <f>SUM(R92:R169)</f>
        <v>12.099588070000001</v>
      </c>
      <c r="S91" s="187"/>
      <c r="T91" s="189">
        <f>SUM(T92:T169)</f>
        <v>0</v>
      </c>
      <c r="AR91" s="190" t="s">
        <v>89</v>
      </c>
      <c r="AT91" s="191" t="s">
        <v>81</v>
      </c>
      <c r="AU91" s="191" t="s">
        <v>89</v>
      </c>
      <c r="AY91" s="190" t="s">
        <v>262</v>
      </c>
      <c r="BK91" s="192">
        <f>SUM(BK92:BK169)</f>
        <v>0</v>
      </c>
    </row>
    <row r="92" spans="1:65" s="2" customFormat="1" ht="21.75" customHeight="1">
      <c r="A92" s="37"/>
      <c r="B92" s="38"/>
      <c r="C92" s="195" t="s">
        <v>89</v>
      </c>
      <c r="D92" s="195" t="s">
        <v>264</v>
      </c>
      <c r="E92" s="196" t="s">
        <v>6174</v>
      </c>
      <c r="F92" s="197" t="s">
        <v>6175</v>
      </c>
      <c r="G92" s="198" t="s">
        <v>518</v>
      </c>
      <c r="H92" s="199">
        <v>1</v>
      </c>
      <c r="I92" s="200"/>
      <c r="J92" s="201">
        <f>ROUND(I92*H92,2)</f>
        <v>0</v>
      </c>
      <c r="K92" s="197" t="s">
        <v>268</v>
      </c>
      <c r="L92" s="42"/>
      <c r="M92" s="202" t="s">
        <v>44</v>
      </c>
      <c r="N92" s="203" t="s">
        <v>53</v>
      </c>
      <c r="O92" s="67"/>
      <c r="P92" s="204">
        <f>O92*H92</f>
        <v>0</v>
      </c>
      <c r="Q92" s="204">
        <v>6.4999999999999997E-4</v>
      </c>
      <c r="R92" s="204">
        <f>Q92*H92</f>
        <v>6.4999999999999997E-4</v>
      </c>
      <c r="S92" s="204">
        <v>0</v>
      </c>
      <c r="T92" s="205">
        <f>S92*H92</f>
        <v>0</v>
      </c>
      <c r="U92" s="37"/>
      <c r="V92" s="37"/>
      <c r="W92" s="37"/>
      <c r="X92" s="37"/>
      <c r="Y92" s="37"/>
      <c r="Z92" s="37"/>
      <c r="AA92" s="37"/>
      <c r="AB92" s="37"/>
      <c r="AC92" s="37"/>
      <c r="AD92" s="37"/>
      <c r="AE92" s="37"/>
      <c r="AR92" s="206" t="s">
        <v>104</v>
      </c>
      <c r="AT92" s="206" t="s">
        <v>264</v>
      </c>
      <c r="AU92" s="206" t="s">
        <v>91</v>
      </c>
      <c r="AY92" s="19" t="s">
        <v>262</v>
      </c>
      <c r="BE92" s="207">
        <f>IF(N92="základní",J92,0)</f>
        <v>0</v>
      </c>
      <c r="BF92" s="207">
        <f>IF(N92="snížená",J92,0)</f>
        <v>0</v>
      </c>
      <c r="BG92" s="207">
        <f>IF(N92="zákl. přenesená",J92,0)</f>
        <v>0</v>
      </c>
      <c r="BH92" s="207">
        <f>IF(N92="sníž. přenesená",J92,0)</f>
        <v>0</v>
      </c>
      <c r="BI92" s="207">
        <f>IF(N92="nulová",J92,0)</f>
        <v>0</v>
      </c>
      <c r="BJ92" s="19" t="s">
        <v>89</v>
      </c>
      <c r="BK92" s="207">
        <f>ROUND(I92*H92,2)</f>
        <v>0</v>
      </c>
      <c r="BL92" s="19" t="s">
        <v>104</v>
      </c>
      <c r="BM92" s="206" t="s">
        <v>91</v>
      </c>
    </row>
    <row r="93" spans="1:65" s="2" customFormat="1" ht="90">
      <c r="A93" s="37"/>
      <c r="B93" s="38"/>
      <c r="C93" s="39"/>
      <c r="D93" s="208" t="s">
        <v>270</v>
      </c>
      <c r="E93" s="39"/>
      <c r="F93" s="209" t="s">
        <v>6176</v>
      </c>
      <c r="G93" s="39"/>
      <c r="H93" s="39"/>
      <c r="I93" s="118"/>
      <c r="J93" s="39"/>
      <c r="K93" s="39"/>
      <c r="L93" s="42"/>
      <c r="M93" s="210"/>
      <c r="N93" s="211"/>
      <c r="O93" s="67"/>
      <c r="P93" s="67"/>
      <c r="Q93" s="67"/>
      <c r="R93" s="67"/>
      <c r="S93" s="67"/>
      <c r="T93" s="68"/>
      <c r="U93" s="37"/>
      <c r="V93" s="37"/>
      <c r="W93" s="37"/>
      <c r="X93" s="37"/>
      <c r="Y93" s="37"/>
      <c r="Z93" s="37"/>
      <c r="AA93" s="37"/>
      <c r="AB93" s="37"/>
      <c r="AC93" s="37"/>
      <c r="AD93" s="37"/>
      <c r="AE93" s="37"/>
      <c r="AT93" s="19" t="s">
        <v>270</v>
      </c>
      <c r="AU93" s="19" t="s">
        <v>91</v>
      </c>
    </row>
    <row r="94" spans="1:65" s="2" customFormat="1" ht="21.75" customHeight="1">
      <c r="A94" s="37"/>
      <c r="B94" s="38"/>
      <c r="C94" s="195" t="s">
        <v>91</v>
      </c>
      <c r="D94" s="195" t="s">
        <v>264</v>
      </c>
      <c r="E94" s="196" t="s">
        <v>6177</v>
      </c>
      <c r="F94" s="197" t="s">
        <v>6178</v>
      </c>
      <c r="G94" s="198" t="s">
        <v>518</v>
      </c>
      <c r="H94" s="199">
        <v>1</v>
      </c>
      <c r="I94" s="200"/>
      <c r="J94" s="201">
        <f>ROUND(I94*H94,2)</f>
        <v>0</v>
      </c>
      <c r="K94" s="197" t="s">
        <v>268</v>
      </c>
      <c r="L94" s="42"/>
      <c r="M94" s="202" t="s">
        <v>44</v>
      </c>
      <c r="N94" s="203" t="s">
        <v>53</v>
      </c>
      <c r="O94" s="67"/>
      <c r="P94" s="204">
        <f>O94*H94</f>
        <v>0</v>
      </c>
      <c r="Q94" s="204">
        <v>0</v>
      </c>
      <c r="R94" s="204">
        <f>Q94*H94</f>
        <v>0</v>
      </c>
      <c r="S94" s="204">
        <v>0</v>
      </c>
      <c r="T94" s="205">
        <f>S94*H94</f>
        <v>0</v>
      </c>
      <c r="U94" s="37"/>
      <c r="V94" s="37"/>
      <c r="W94" s="37"/>
      <c r="X94" s="37"/>
      <c r="Y94" s="37"/>
      <c r="Z94" s="37"/>
      <c r="AA94" s="37"/>
      <c r="AB94" s="37"/>
      <c r="AC94" s="37"/>
      <c r="AD94" s="37"/>
      <c r="AE94" s="37"/>
      <c r="AR94" s="206" t="s">
        <v>104</v>
      </c>
      <c r="AT94" s="206" t="s">
        <v>264</v>
      </c>
      <c r="AU94" s="206" t="s">
        <v>91</v>
      </c>
      <c r="AY94" s="19" t="s">
        <v>262</v>
      </c>
      <c r="BE94" s="207">
        <f>IF(N94="základní",J94,0)</f>
        <v>0</v>
      </c>
      <c r="BF94" s="207">
        <f>IF(N94="snížená",J94,0)</f>
        <v>0</v>
      </c>
      <c r="BG94" s="207">
        <f>IF(N94="zákl. přenesená",J94,0)</f>
        <v>0</v>
      </c>
      <c r="BH94" s="207">
        <f>IF(N94="sníž. přenesená",J94,0)</f>
        <v>0</v>
      </c>
      <c r="BI94" s="207">
        <f>IF(N94="nulová",J94,0)</f>
        <v>0</v>
      </c>
      <c r="BJ94" s="19" t="s">
        <v>89</v>
      </c>
      <c r="BK94" s="207">
        <f>ROUND(I94*H94,2)</f>
        <v>0</v>
      </c>
      <c r="BL94" s="19" t="s">
        <v>104</v>
      </c>
      <c r="BM94" s="206" t="s">
        <v>104</v>
      </c>
    </row>
    <row r="95" spans="1:65" s="2" customFormat="1" ht="90">
      <c r="A95" s="37"/>
      <c r="B95" s="38"/>
      <c r="C95" s="39"/>
      <c r="D95" s="208" t="s">
        <v>270</v>
      </c>
      <c r="E95" s="39"/>
      <c r="F95" s="209" t="s">
        <v>6176</v>
      </c>
      <c r="G95" s="39"/>
      <c r="H95" s="39"/>
      <c r="I95" s="118"/>
      <c r="J95" s="39"/>
      <c r="K95" s="39"/>
      <c r="L95" s="42"/>
      <c r="M95" s="210"/>
      <c r="N95" s="211"/>
      <c r="O95" s="67"/>
      <c r="P95" s="67"/>
      <c r="Q95" s="67"/>
      <c r="R95" s="67"/>
      <c r="S95" s="67"/>
      <c r="T95" s="68"/>
      <c r="U95" s="37"/>
      <c r="V95" s="37"/>
      <c r="W95" s="37"/>
      <c r="X95" s="37"/>
      <c r="Y95" s="37"/>
      <c r="Z95" s="37"/>
      <c r="AA95" s="37"/>
      <c r="AB95" s="37"/>
      <c r="AC95" s="37"/>
      <c r="AD95" s="37"/>
      <c r="AE95" s="37"/>
      <c r="AT95" s="19" t="s">
        <v>270</v>
      </c>
      <c r="AU95" s="19" t="s">
        <v>91</v>
      </c>
    </row>
    <row r="96" spans="1:65" s="2" customFormat="1" ht="16.5" customHeight="1">
      <c r="A96" s="37"/>
      <c r="B96" s="38"/>
      <c r="C96" s="195" t="s">
        <v>97</v>
      </c>
      <c r="D96" s="195" t="s">
        <v>264</v>
      </c>
      <c r="E96" s="196" t="s">
        <v>6179</v>
      </c>
      <c r="F96" s="197" t="s">
        <v>6180</v>
      </c>
      <c r="G96" s="198" t="s">
        <v>590</v>
      </c>
      <c r="H96" s="199">
        <v>16.14</v>
      </c>
      <c r="I96" s="200"/>
      <c r="J96" s="201">
        <f>ROUND(I96*H96,2)</f>
        <v>0</v>
      </c>
      <c r="K96" s="197" t="s">
        <v>268</v>
      </c>
      <c r="L96" s="42"/>
      <c r="M96" s="202" t="s">
        <v>44</v>
      </c>
      <c r="N96" s="203" t="s">
        <v>53</v>
      </c>
      <c r="O96" s="67"/>
      <c r="P96" s="204">
        <f>O96*H96</f>
        <v>0</v>
      </c>
      <c r="Q96" s="204">
        <v>5.5000000000000003E-4</v>
      </c>
      <c r="R96" s="204">
        <f>Q96*H96</f>
        <v>8.8770000000000012E-3</v>
      </c>
      <c r="S96" s="204">
        <v>0</v>
      </c>
      <c r="T96" s="205">
        <f>S96*H96</f>
        <v>0</v>
      </c>
      <c r="U96" s="37"/>
      <c r="V96" s="37"/>
      <c r="W96" s="37"/>
      <c r="X96" s="37"/>
      <c r="Y96" s="37"/>
      <c r="Z96" s="37"/>
      <c r="AA96" s="37"/>
      <c r="AB96" s="37"/>
      <c r="AC96" s="37"/>
      <c r="AD96" s="37"/>
      <c r="AE96" s="37"/>
      <c r="AR96" s="206" t="s">
        <v>104</v>
      </c>
      <c r="AT96" s="206" t="s">
        <v>264</v>
      </c>
      <c r="AU96" s="206" t="s">
        <v>91</v>
      </c>
      <c r="AY96" s="19" t="s">
        <v>262</v>
      </c>
      <c r="BE96" s="207">
        <f>IF(N96="základní",J96,0)</f>
        <v>0</v>
      </c>
      <c r="BF96" s="207">
        <f>IF(N96="snížená",J96,0)</f>
        <v>0</v>
      </c>
      <c r="BG96" s="207">
        <f>IF(N96="zákl. přenesená",J96,0)</f>
        <v>0</v>
      </c>
      <c r="BH96" s="207">
        <f>IF(N96="sníž. přenesená",J96,0)</f>
        <v>0</v>
      </c>
      <c r="BI96" s="207">
        <f>IF(N96="nulová",J96,0)</f>
        <v>0</v>
      </c>
      <c r="BJ96" s="19" t="s">
        <v>89</v>
      </c>
      <c r="BK96" s="207">
        <f>ROUND(I96*H96,2)</f>
        <v>0</v>
      </c>
      <c r="BL96" s="19" t="s">
        <v>104</v>
      </c>
      <c r="BM96" s="206" t="s">
        <v>339</v>
      </c>
    </row>
    <row r="97" spans="1:65" s="2" customFormat="1" ht="90">
      <c r="A97" s="37"/>
      <c r="B97" s="38"/>
      <c r="C97" s="39"/>
      <c r="D97" s="208" t="s">
        <v>270</v>
      </c>
      <c r="E97" s="39"/>
      <c r="F97" s="209" t="s">
        <v>6176</v>
      </c>
      <c r="G97" s="39"/>
      <c r="H97" s="39"/>
      <c r="I97" s="118"/>
      <c r="J97" s="39"/>
      <c r="K97" s="39"/>
      <c r="L97" s="42"/>
      <c r="M97" s="210"/>
      <c r="N97" s="211"/>
      <c r="O97" s="67"/>
      <c r="P97" s="67"/>
      <c r="Q97" s="67"/>
      <c r="R97" s="67"/>
      <c r="S97" s="67"/>
      <c r="T97" s="68"/>
      <c r="U97" s="37"/>
      <c r="V97" s="37"/>
      <c r="W97" s="37"/>
      <c r="X97" s="37"/>
      <c r="Y97" s="37"/>
      <c r="Z97" s="37"/>
      <c r="AA97" s="37"/>
      <c r="AB97" s="37"/>
      <c r="AC97" s="37"/>
      <c r="AD97" s="37"/>
      <c r="AE97" s="37"/>
      <c r="AT97" s="19" t="s">
        <v>270</v>
      </c>
      <c r="AU97" s="19" t="s">
        <v>91</v>
      </c>
    </row>
    <row r="98" spans="1:65" s="15" customFormat="1" ht="10">
      <c r="B98" s="233"/>
      <c r="C98" s="234"/>
      <c r="D98" s="208" t="s">
        <v>272</v>
      </c>
      <c r="E98" s="235" t="s">
        <v>44</v>
      </c>
      <c r="F98" s="236" t="s">
        <v>8293</v>
      </c>
      <c r="G98" s="234"/>
      <c r="H98" s="237">
        <v>11.44</v>
      </c>
      <c r="I98" s="238"/>
      <c r="J98" s="234"/>
      <c r="K98" s="234"/>
      <c r="L98" s="239"/>
      <c r="M98" s="240"/>
      <c r="N98" s="241"/>
      <c r="O98" s="241"/>
      <c r="P98" s="241"/>
      <c r="Q98" s="241"/>
      <c r="R98" s="241"/>
      <c r="S98" s="241"/>
      <c r="T98" s="242"/>
      <c r="AT98" s="243" t="s">
        <v>272</v>
      </c>
      <c r="AU98" s="243" t="s">
        <v>91</v>
      </c>
      <c r="AV98" s="15" t="s">
        <v>91</v>
      </c>
      <c r="AW98" s="15" t="s">
        <v>38</v>
      </c>
      <c r="AX98" s="15" t="s">
        <v>82</v>
      </c>
      <c r="AY98" s="243" t="s">
        <v>262</v>
      </c>
    </row>
    <row r="99" spans="1:65" s="15" customFormat="1" ht="10">
      <c r="B99" s="233"/>
      <c r="C99" s="234"/>
      <c r="D99" s="208" t="s">
        <v>272</v>
      </c>
      <c r="E99" s="235" t="s">
        <v>44</v>
      </c>
      <c r="F99" s="236" t="s">
        <v>8294</v>
      </c>
      <c r="G99" s="234"/>
      <c r="H99" s="237">
        <v>4.7</v>
      </c>
      <c r="I99" s="238"/>
      <c r="J99" s="234"/>
      <c r="K99" s="234"/>
      <c r="L99" s="239"/>
      <c r="M99" s="240"/>
      <c r="N99" s="241"/>
      <c r="O99" s="241"/>
      <c r="P99" s="241"/>
      <c r="Q99" s="241"/>
      <c r="R99" s="241"/>
      <c r="S99" s="241"/>
      <c r="T99" s="242"/>
      <c r="AT99" s="243" t="s">
        <v>272</v>
      </c>
      <c r="AU99" s="243" t="s">
        <v>91</v>
      </c>
      <c r="AV99" s="15" t="s">
        <v>91</v>
      </c>
      <c r="AW99" s="15" t="s">
        <v>38</v>
      </c>
      <c r="AX99" s="15" t="s">
        <v>82</v>
      </c>
      <c r="AY99" s="243" t="s">
        <v>262</v>
      </c>
    </row>
    <row r="100" spans="1:65" s="16" customFormat="1" ht="10">
      <c r="B100" s="244"/>
      <c r="C100" s="245"/>
      <c r="D100" s="208" t="s">
        <v>272</v>
      </c>
      <c r="E100" s="246" t="s">
        <v>44</v>
      </c>
      <c r="F100" s="247" t="s">
        <v>291</v>
      </c>
      <c r="G100" s="245"/>
      <c r="H100" s="248">
        <v>16.14</v>
      </c>
      <c r="I100" s="249"/>
      <c r="J100" s="245"/>
      <c r="K100" s="245"/>
      <c r="L100" s="250"/>
      <c r="M100" s="251"/>
      <c r="N100" s="252"/>
      <c r="O100" s="252"/>
      <c r="P100" s="252"/>
      <c r="Q100" s="252"/>
      <c r="R100" s="252"/>
      <c r="S100" s="252"/>
      <c r="T100" s="253"/>
      <c r="AT100" s="254" t="s">
        <v>272</v>
      </c>
      <c r="AU100" s="254" t="s">
        <v>91</v>
      </c>
      <c r="AV100" s="16" t="s">
        <v>104</v>
      </c>
      <c r="AW100" s="16" t="s">
        <v>38</v>
      </c>
      <c r="AX100" s="16" t="s">
        <v>89</v>
      </c>
      <c r="AY100" s="254" t="s">
        <v>262</v>
      </c>
    </row>
    <row r="101" spans="1:65" s="2" customFormat="1" ht="16.5" customHeight="1">
      <c r="A101" s="37"/>
      <c r="B101" s="38"/>
      <c r="C101" s="195" t="s">
        <v>104</v>
      </c>
      <c r="D101" s="195" t="s">
        <v>264</v>
      </c>
      <c r="E101" s="196" t="s">
        <v>6184</v>
      </c>
      <c r="F101" s="197" t="s">
        <v>6185</v>
      </c>
      <c r="G101" s="198" t="s">
        <v>590</v>
      </c>
      <c r="H101" s="199">
        <v>16.14</v>
      </c>
      <c r="I101" s="200"/>
      <c r="J101" s="201">
        <f>ROUND(I101*H101,2)</f>
        <v>0</v>
      </c>
      <c r="K101" s="197" t="s">
        <v>268</v>
      </c>
      <c r="L101" s="42"/>
      <c r="M101" s="202" t="s">
        <v>44</v>
      </c>
      <c r="N101" s="203" t="s">
        <v>53</v>
      </c>
      <c r="O101" s="67"/>
      <c r="P101" s="204">
        <f>O101*H101</f>
        <v>0</v>
      </c>
      <c r="Q101" s="204">
        <v>0</v>
      </c>
      <c r="R101" s="204">
        <f>Q101*H101</f>
        <v>0</v>
      </c>
      <c r="S101" s="204">
        <v>0</v>
      </c>
      <c r="T101" s="205">
        <f>S101*H101</f>
        <v>0</v>
      </c>
      <c r="U101" s="37"/>
      <c r="V101" s="37"/>
      <c r="W101" s="37"/>
      <c r="X101" s="37"/>
      <c r="Y101" s="37"/>
      <c r="Z101" s="37"/>
      <c r="AA101" s="37"/>
      <c r="AB101" s="37"/>
      <c r="AC101" s="37"/>
      <c r="AD101" s="37"/>
      <c r="AE101" s="37"/>
      <c r="AR101" s="206" t="s">
        <v>104</v>
      </c>
      <c r="AT101" s="206" t="s">
        <v>264</v>
      </c>
      <c r="AU101" s="206" t="s">
        <v>91</v>
      </c>
      <c r="AY101" s="19" t="s">
        <v>262</v>
      </c>
      <c r="BE101" s="207">
        <f>IF(N101="základní",J101,0)</f>
        <v>0</v>
      </c>
      <c r="BF101" s="207">
        <f>IF(N101="snížená",J101,0)</f>
        <v>0</v>
      </c>
      <c r="BG101" s="207">
        <f>IF(N101="zákl. přenesená",J101,0)</f>
        <v>0</v>
      </c>
      <c r="BH101" s="207">
        <f>IF(N101="sníž. přenesená",J101,0)</f>
        <v>0</v>
      </c>
      <c r="BI101" s="207">
        <f>IF(N101="nulová",J101,0)</f>
        <v>0</v>
      </c>
      <c r="BJ101" s="19" t="s">
        <v>89</v>
      </c>
      <c r="BK101" s="207">
        <f>ROUND(I101*H101,2)</f>
        <v>0</v>
      </c>
      <c r="BL101" s="19" t="s">
        <v>104</v>
      </c>
      <c r="BM101" s="206" t="s">
        <v>351</v>
      </c>
    </row>
    <row r="102" spans="1:65" s="2" customFormat="1" ht="90">
      <c r="A102" s="37"/>
      <c r="B102" s="38"/>
      <c r="C102" s="39"/>
      <c r="D102" s="208" t="s">
        <v>270</v>
      </c>
      <c r="E102" s="39"/>
      <c r="F102" s="209" t="s">
        <v>6176</v>
      </c>
      <c r="G102" s="39"/>
      <c r="H102" s="39"/>
      <c r="I102" s="118"/>
      <c r="J102" s="39"/>
      <c r="K102" s="39"/>
      <c r="L102" s="42"/>
      <c r="M102" s="210"/>
      <c r="N102" s="211"/>
      <c r="O102" s="67"/>
      <c r="P102" s="67"/>
      <c r="Q102" s="67"/>
      <c r="R102" s="67"/>
      <c r="S102" s="67"/>
      <c r="T102" s="68"/>
      <c r="U102" s="37"/>
      <c r="V102" s="37"/>
      <c r="W102" s="37"/>
      <c r="X102" s="37"/>
      <c r="Y102" s="37"/>
      <c r="Z102" s="37"/>
      <c r="AA102" s="37"/>
      <c r="AB102" s="37"/>
      <c r="AC102" s="37"/>
      <c r="AD102" s="37"/>
      <c r="AE102" s="37"/>
      <c r="AT102" s="19" t="s">
        <v>270</v>
      </c>
      <c r="AU102" s="19" t="s">
        <v>91</v>
      </c>
    </row>
    <row r="103" spans="1:65" s="15" customFormat="1" ht="10">
      <c r="B103" s="233"/>
      <c r="C103" s="234"/>
      <c r="D103" s="208" t="s">
        <v>272</v>
      </c>
      <c r="E103" s="235" t="s">
        <v>44</v>
      </c>
      <c r="F103" s="236" t="s">
        <v>8293</v>
      </c>
      <c r="G103" s="234"/>
      <c r="H103" s="237">
        <v>11.44</v>
      </c>
      <c r="I103" s="238"/>
      <c r="J103" s="234"/>
      <c r="K103" s="234"/>
      <c r="L103" s="239"/>
      <c r="M103" s="240"/>
      <c r="N103" s="241"/>
      <c r="O103" s="241"/>
      <c r="P103" s="241"/>
      <c r="Q103" s="241"/>
      <c r="R103" s="241"/>
      <c r="S103" s="241"/>
      <c r="T103" s="242"/>
      <c r="AT103" s="243" t="s">
        <v>272</v>
      </c>
      <c r="AU103" s="243" t="s">
        <v>91</v>
      </c>
      <c r="AV103" s="15" t="s">
        <v>91</v>
      </c>
      <c r="AW103" s="15" t="s">
        <v>38</v>
      </c>
      <c r="AX103" s="15" t="s">
        <v>82</v>
      </c>
      <c r="AY103" s="243" t="s">
        <v>262</v>
      </c>
    </row>
    <row r="104" spans="1:65" s="15" customFormat="1" ht="10">
      <c r="B104" s="233"/>
      <c r="C104" s="234"/>
      <c r="D104" s="208" t="s">
        <v>272</v>
      </c>
      <c r="E104" s="235" t="s">
        <v>44</v>
      </c>
      <c r="F104" s="236" t="s">
        <v>8294</v>
      </c>
      <c r="G104" s="234"/>
      <c r="H104" s="237">
        <v>4.7</v>
      </c>
      <c r="I104" s="238"/>
      <c r="J104" s="234"/>
      <c r="K104" s="234"/>
      <c r="L104" s="239"/>
      <c r="M104" s="240"/>
      <c r="N104" s="241"/>
      <c r="O104" s="241"/>
      <c r="P104" s="241"/>
      <c r="Q104" s="241"/>
      <c r="R104" s="241"/>
      <c r="S104" s="241"/>
      <c r="T104" s="242"/>
      <c r="AT104" s="243" t="s">
        <v>272</v>
      </c>
      <c r="AU104" s="243" t="s">
        <v>91</v>
      </c>
      <c r="AV104" s="15" t="s">
        <v>91</v>
      </c>
      <c r="AW104" s="15" t="s">
        <v>38</v>
      </c>
      <c r="AX104" s="15" t="s">
        <v>82</v>
      </c>
      <c r="AY104" s="243" t="s">
        <v>262</v>
      </c>
    </row>
    <row r="105" spans="1:65" s="16" customFormat="1" ht="10">
      <c r="B105" s="244"/>
      <c r="C105" s="245"/>
      <c r="D105" s="208" t="s">
        <v>272</v>
      </c>
      <c r="E105" s="246" t="s">
        <v>44</v>
      </c>
      <c r="F105" s="247" t="s">
        <v>291</v>
      </c>
      <c r="G105" s="245"/>
      <c r="H105" s="248">
        <v>16.14</v>
      </c>
      <c r="I105" s="249"/>
      <c r="J105" s="245"/>
      <c r="K105" s="245"/>
      <c r="L105" s="250"/>
      <c r="M105" s="251"/>
      <c r="N105" s="252"/>
      <c r="O105" s="252"/>
      <c r="P105" s="252"/>
      <c r="Q105" s="252"/>
      <c r="R105" s="252"/>
      <c r="S105" s="252"/>
      <c r="T105" s="253"/>
      <c r="AT105" s="254" t="s">
        <v>272</v>
      </c>
      <c r="AU105" s="254" t="s">
        <v>91</v>
      </c>
      <c r="AV105" s="16" t="s">
        <v>104</v>
      </c>
      <c r="AW105" s="16" t="s">
        <v>38</v>
      </c>
      <c r="AX105" s="16" t="s">
        <v>89</v>
      </c>
      <c r="AY105" s="254" t="s">
        <v>262</v>
      </c>
    </row>
    <row r="106" spans="1:65" s="2" customFormat="1" ht="21.75" customHeight="1">
      <c r="A106" s="37"/>
      <c r="B106" s="38"/>
      <c r="C106" s="195" t="s">
        <v>322</v>
      </c>
      <c r="D106" s="195" t="s">
        <v>264</v>
      </c>
      <c r="E106" s="196" t="s">
        <v>6186</v>
      </c>
      <c r="F106" s="197" t="s">
        <v>6187</v>
      </c>
      <c r="G106" s="198" t="s">
        <v>267</v>
      </c>
      <c r="H106" s="199">
        <v>4</v>
      </c>
      <c r="I106" s="200"/>
      <c r="J106" s="201">
        <f>ROUND(I106*H106,2)</f>
        <v>0</v>
      </c>
      <c r="K106" s="197" t="s">
        <v>268</v>
      </c>
      <c r="L106" s="42"/>
      <c r="M106" s="202" t="s">
        <v>44</v>
      </c>
      <c r="N106" s="203" t="s">
        <v>53</v>
      </c>
      <c r="O106" s="67"/>
      <c r="P106" s="204">
        <f>O106*H106</f>
        <v>0</v>
      </c>
      <c r="Q106" s="204">
        <v>0</v>
      </c>
      <c r="R106" s="204">
        <f>Q106*H106</f>
        <v>0</v>
      </c>
      <c r="S106" s="204">
        <v>0</v>
      </c>
      <c r="T106" s="205">
        <f>S106*H106</f>
        <v>0</v>
      </c>
      <c r="U106" s="37"/>
      <c r="V106" s="37"/>
      <c r="W106" s="37"/>
      <c r="X106" s="37"/>
      <c r="Y106" s="37"/>
      <c r="Z106" s="37"/>
      <c r="AA106" s="37"/>
      <c r="AB106" s="37"/>
      <c r="AC106" s="37"/>
      <c r="AD106" s="37"/>
      <c r="AE106" s="37"/>
      <c r="AR106" s="206" t="s">
        <v>104</v>
      </c>
      <c r="AT106" s="206" t="s">
        <v>264</v>
      </c>
      <c r="AU106" s="206" t="s">
        <v>91</v>
      </c>
      <c r="AY106" s="19" t="s">
        <v>262</v>
      </c>
      <c r="BE106" s="207">
        <f>IF(N106="základní",J106,0)</f>
        <v>0</v>
      </c>
      <c r="BF106" s="207">
        <f>IF(N106="snížená",J106,0)</f>
        <v>0</v>
      </c>
      <c r="BG106" s="207">
        <f>IF(N106="zákl. přenesená",J106,0)</f>
        <v>0</v>
      </c>
      <c r="BH106" s="207">
        <f>IF(N106="sníž. přenesená",J106,0)</f>
        <v>0</v>
      </c>
      <c r="BI106" s="207">
        <f>IF(N106="nulová",J106,0)</f>
        <v>0</v>
      </c>
      <c r="BJ106" s="19" t="s">
        <v>89</v>
      </c>
      <c r="BK106" s="207">
        <f>ROUND(I106*H106,2)</f>
        <v>0</v>
      </c>
      <c r="BL106" s="19" t="s">
        <v>104</v>
      </c>
      <c r="BM106" s="206" t="s">
        <v>391</v>
      </c>
    </row>
    <row r="107" spans="1:65" s="2" customFormat="1" ht="36">
      <c r="A107" s="37"/>
      <c r="B107" s="38"/>
      <c r="C107" s="39"/>
      <c r="D107" s="208" t="s">
        <v>270</v>
      </c>
      <c r="E107" s="39"/>
      <c r="F107" s="209" t="s">
        <v>6188</v>
      </c>
      <c r="G107" s="39"/>
      <c r="H107" s="39"/>
      <c r="I107" s="118"/>
      <c r="J107" s="39"/>
      <c r="K107" s="39"/>
      <c r="L107" s="42"/>
      <c r="M107" s="210"/>
      <c r="N107" s="211"/>
      <c r="O107" s="67"/>
      <c r="P107" s="67"/>
      <c r="Q107" s="67"/>
      <c r="R107" s="67"/>
      <c r="S107" s="67"/>
      <c r="T107" s="68"/>
      <c r="U107" s="37"/>
      <c r="V107" s="37"/>
      <c r="W107" s="37"/>
      <c r="X107" s="37"/>
      <c r="Y107" s="37"/>
      <c r="Z107" s="37"/>
      <c r="AA107" s="37"/>
      <c r="AB107" s="37"/>
      <c r="AC107" s="37"/>
      <c r="AD107" s="37"/>
      <c r="AE107" s="37"/>
      <c r="AT107" s="19" t="s">
        <v>270</v>
      </c>
      <c r="AU107" s="19" t="s">
        <v>91</v>
      </c>
    </row>
    <row r="108" spans="1:65" s="15" customFormat="1" ht="10">
      <c r="B108" s="233"/>
      <c r="C108" s="234"/>
      <c r="D108" s="208" t="s">
        <v>272</v>
      </c>
      <c r="E108" s="235" t="s">
        <v>44</v>
      </c>
      <c r="F108" s="236" t="s">
        <v>8295</v>
      </c>
      <c r="G108" s="234"/>
      <c r="H108" s="237">
        <v>4</v>
      </c>
      <c r="I108" s="238"/>
      <c r="J108" s="234"/>
      <c r="K108" s="234"/>
      <c r="L108" s="239"/>
      <c r="M108" s="240"/>
      <c r="N108" s="241"/>
      <c r="O108" s="241"/>
      <c r="P108" s="241"/>
      <c r="Q108" s="241"/>
      <c r="R108" s="241"/>
      <c r="S108" s="241"/>
      <c r="T108" s="242"/>
      <c r="AT108" s="243" t="s">
        <v>272</v>
      </c>
      <c r="AU108" s="243" t="s">
        <v>91</v>
      </c>
      <c r="AV108" s="15" t="s">
        <v>91</v>
      </c>
      <c r="AW108" s="15" t="s">
        <v>38</v>
      </c>
      <c r="AX108" s="15" t="s">
        <v>82</v>
      </c>
      <c r="AY108" s="243" t="s">
        <v>262</v>
      </c>
    </row>
    <row r="109" spans="1:65" s="16" customFormat="1" ht="10">
      <c r="B109" s="244"/>
      <c r="C109" s="245"/>
      <c r="D109" s="208" t="s">
        <v>272</v>
      </c>
      <c r="E109" s="246" t="s">
        <v>44</v>
      </c>
      <c r="F109" s="247" t="s">
        <v>291</v>
      </c>
      <c r="G109" s="245"/>
      <c r="H109" s="248">
        <v>4</v>
      </c>
      <c r="I109" s="249"/>
      <c r="J109" s="245"/>
      <c r="K109" s="245"/>
      <c r="L109" s="250"/>
      <c r="M109" s="251"/>
      <c r="N109" s="252"/>
      <c r="O109" s="252"/>
      <c r="P109" s="252"/>
      <c r="Q109" s="252"/>
      <c r="R109" s="252"/>
      <c r="S109" s="252"/>
      <c r="T109" s="253"/>
      <c r="AT109" s="254" t="s">
        <v>272</v>
      </c>
      <c r="AU109" s="254" t="s">
        <v>91</v>
      </c>
      <c r="AV109" s="16" t="s">
        <v>104</v>
      </c>
      <c r="AW109" s="16" t="s">
        <v>38</v>
      </c>
      <c r="AX109" s="16" t="s">
        <v>89</v>
      </c>
      <c r="AY109" s="254" t="s">
        <v>262</v>
      </c>
    </row>
    <row r="110" spans="1:65" s="2" customFormat="1" ht="21.75" customHeight="1">
      <c r="A110" s="37"/>
      <c r="B110" s="38"/>
      <c r="C110" s="195" t="s">
        <v>339</v>
      </c>
      <c r="D110" s="195" t="s">
        <v>264</v>
      </c>
      <c r="E110" s="196" t="s">
        <v>6190</v>
      </c>
      <c r="F110" s="197" t="s">
        <v>6191</v>
      </c>
      <c r="G110" s="198" t="s">
        <v>267</v>
      </c>
      <c r="H110" s="199">
        <v>11.727</v>
      </c>
      <c r="I110" s="200"/>
      <c r="J110" s="201">
        <f>ROUND(I110*H110,2)</f>
        <v>0</v>
      </c>
      <c r="K110" s="197" t="s">
        <v>268</v>
      </c>
      <c r="L110" s="42"/>
      <c r="M110" s="202" t="s">
        <v>44</v>
      </c>
      <c r="N110" s="203" t="s">
        <v>53</v>
      </c>
      <c r="O110" s="67"/>
      <c r="P110" s="204">
        <f>O110*H110</f>
        <v>0</v>
      </c>
      <c r="Q110" s="204">
        <v>0</v>
      </c>
      <c r="R110" s="204">
        <f>Q110*H110</f>
        <v>0</v>
      </c>
      <c r="S110" s="204">
        <v>0</v>
      </c>
      <c r="T110" s="205">
        <f>S110*H110</f>
        <v>0</v>
      </c>
      <c r="U110" s="37"/>
      <c r="V110" s="37"/>
      <c r="W110" s="37"/>
      <c r="X110" s="37"/>
      <c r="Y110" s="37"/>
      <c r="Z110" s="37"/>
      <c r="AA110" s="37"/>
      <c r="AB110" s="37"/>
      <c r="AC110" s="37"/>
      <c r="AD110" s="37"/>
      <c r="AE110" s="37"/>
      <c r="AR110" s="206" t="s">
        <v>104</v>
      </c>
      <c r="AT110" s="206" t="s">
        <v>264</v>
      </c>
      <c r="AU110" s="206" t="s">
        <v>91</v>
      </c>
      <c r="AY110" s="19" t="s">
        <v>262</v>
      </c>
      <c r="BE110" s="207">
        <f>IF(N110="základní",J110,0)</f>
        <v>0</v>
      </c>
      <c r="BF110" s="207">
        <f>IF(N110="snížená",J110,0)</f>
        <v>0</v>
      </c>
      <c r="BG110" s="207">
        <f>IF(N110="zákl. přenesená",J110,0)</f>
        <v>0</v>
      </c>
      <c r="BH110" s="207">
        <f>IF(N110="sníž. přenesená",J110,0)</f>
        <v>0</v>
      </c>
      <c r="BI110" s="207">
        <f>IF(N110="nulová",J110,0)</f>
        <v>0</v>
      </c>
      <c r="BJ110" s="19" t="s">
        <v>89</v>
      </c>
      <c r="BK110" s="207">
        <f>ROUND(I110*H110,2)</f>
        <v>0</v>
      </c>
      <c r="BL110" s="19" t="s">
        <v>104</v>
      </c>
      <c r="BM110" s="206" t="s">
        <v>403</v>
      </c>
    </row>
    <row r="111" spans="1:65" s="2" customFormat="1" ht="36">
      <c r="A111" s="37"/>
      <c r="B111" s="38"/>
      <c r="C111" s="39"/>
      <c r="D111" s="208" t="s">
        <v>270</v>
      </c>
      <c r="E111" s="39"/>
      <c r="F111" s="209" t="s">
        <v>309</v>
      </c>
      <c r="G111" s="39"/>
      <c r="H111" s="39"/>
      <c r="I111" s="118"/>
      <c r="J111" s="39"/>
      <c r="K111" s="39"/>
      <c r="L111" s="42"/>
      <c r="M111" s="210"/>
      <c r="N111" s="211"/>
      <c r="O111" s="67"/>
      <c r="P111" s="67"/>
      <c r="Q111" s="67"/>
      <c r="R111" s="67"/>
      <c r="S111" s="67"/>
      <c r="T111" s="68"/>
      <c r="U111" s="37"/>
      <c r="V111" s="37"/>
      <c r="W111" s="37"/>
      <c r="X111" s="37"/>
      <c r="Y111" s="37"/>
      <c r="Z111" s="37"/>
      <c r="AA111" s="37"/>
      <c r="AB111" s="37"/>
      <c r="AC111" s="37"/>
      <c r="AD111" s="37"/>
      <c r="AE111" s="37"/>
      <c r="AT111" s="19" t="s">
        <v>270</v>
      </c>
      <c r="AU111" s="19" t="s">
        <v>91</v>
      </c>
    </row>
    <row r="112" spans="1:65" s="15" customFormat="1" ht="10">
      <c r="B112" s="233"/>
      <c r="C112" s="234"/>
      <c r="D112" s="208" t="s">
        <v>272</v>
      </c>
      <c r="E112" s="235" t="s">
        <v>44</v>
      </c>
      <c r="F112" s="236" t="s">
        <v>8296</v>
      </c>
      <c r="G112" s="234"/>
      <c r="H112" s="237">
        <v>7.7789999999999999</v>
      </c>
      <c r="I112" s="238"/>
      <c r="J112" s="234"/>
      <c r="K112" s="234"/>
      <c r="L112" s="239"/>
      <c r="M112" s="240"/>
      <c r="N112" s="241"/>
      <c r="O112" s="241"/>
      <c r="P112" s="241"/>
      <c r="Q112" s="241"/>
      <c r="R112" s="241"/>
      <c r="S112" s="241"/>
      <c r="T112" s="242"/>
      <c r="AT112" s="243" t="s">
        <v>272</v>
      </c>
      <c r="AU112" s="243" t="s">
        <v>91</v>
      </c>
      <c r="AV112" s="15" t="s">
        <v>91</v>
      </c>
      <c r="AW112" s="15" t="s">
        <v>38</v>
      </c>
      <c r="AX112" s="15" t="s">
        <v>82</v>
      </c>
      <c r="AY112" s="243" t="s">
        <v>262</v>
      </c>
    </row>
    <row r="113" spans="1:65" s="15" customFormat="1" ht="10">
      <c r="B113" s="233"/>
      <c r="C113" s="234"/>
      <c r="D113" s="208" t="s">
        <v>272</v>
      </c>
      <c r="E113" s="235" t="s">
        <v>44</v>
      </c>
      <c r="F113" s="236" t="s">
        <v>8297</v>
      </c>
      <c r="G113" s="234"/>
      <c r="H113" s="237">
        <v>3.948</v>
      </c>
      <c r="I113" s="238"/>
      <c r="J113" s="234"/>
      <c r="K113" s="234"/>
      <c r="L113" s="239"/>
      <c r="M113" s="240"/>
      <c r="N113" s="241"/>
      <c r="O113" s="241"/>
      <c r="P113" s="241"/>
      <c r="Q113" s="241"/>
      <c r="R113" s="241"/>
      <c r="S113" s="241"/>
      <c r="T113" s="242"/>
      <c r="AT113" s="243" t="s">
        <v>272</v>
      </c>
      <c r="AU113" s="243" t="s">
        <v>91</v>
      </c>
      <c r="AV113" s="15" t="s">
        <v>91</v>
      </c>
      <c r="AW113" s="15" t="s">
        <v>38</v>
      </c>
      <c r="AX113" s="15" t="s">
        <v>82</v>
      </c>
      <c r="AY113" s="243" t="s">
        <v>262</v>
      </c>
    </row>
    <row r="114" spans="1:65" s="16" customFormat="1" ht="10">
      <c r="B114" s="244"/>
      <c r="C114" s="245"/>
      <c r="D114" s="208" t="s">
        <v>272</v>
      </c>
      <c r="E114" s="246" t="s">
        <v>44</v>
      </c>
      <c r="F114" s="247" t="s">
        <v>291</v>
      </c>
      <c r="G114" s="245"/>
      <c r="H114" s="248">
        <v>11.727</v>
      </c>
      <c r="I114" s="249"/>
      <c r="J114" s="245"/>
      <c r="K114" s="245"/>
      <c r="L114" s="250"/>
      <c r="M114" s="251"/>
      <c r="N114" s="252"/>
      <c r="O114" s="252"/>
      <c r="P114" s="252"/>
      <c r="Q114" s="252"/>
      <c r="R114" s="252"/>
      <c r="S114" s="252"/>
      <c r="T114" s="253"/>
      <c r="AT114" s="254" t="s">
        <v>272</v>
      </c>
      <c r="AU114" s="254" t="s">
        <v>91</v>
      </c>
      <c r="AV114" s="16" t="s">
        <v>104</v>
      </c>
      <c r="AW114" s="16" t="s">
        <v>38</v>
      </c>
      <c r="AX114" s="16" t="s">
        <v>89</v>
      </c>
      <c r="AY114" s="254" t="s">
        <v>262</v>
      </c>
    </row>
    <row r="115" spans="1:65" s="2" customFormat="1" ht="16.5" customHeight="1">
      <c r="A115" s="37"/>
      <c r="B115" s="38"/>
      <c r="C115" s="195" t="s">
        <v>347</v>
      </c>
      <c r="D115" s="195" t="s">
        <v>264</v>
      </c>
      <c r="E115" s="196" t="s">
        <v>6201</v>
      </c>
      <c r="F115" s="197" t="s">
        <v>6202</v>
      </c>
      <c r="G115" s="198" t="s">
        <v>267</v>
      </c>
      <c r="H115" s="199">
        <v>1.391</v>
      </c>
      <c r="I115" s="200"/>
      <c r="J115" s="201">
        <f>ROUND(I115*H115,2)</f>
        <v>0</v>
      </c>
      <c r="K115" s="197" t="s">
        <v>268</v>
      </c>
      <c r="L115" s="42"/>
      <c r="M115" s="202" t="s">
        <v>44</v>
      </c>
      <c r="N115" s="203" t="s">
        <v>53</v>
      </c>
      <c r="O115" s="67"/>
      <c r="P115" s="204">
        <f>O115*H115</f>
        <v>0</v>
      </c>
      <c r="Q115" s="204">
        <v>1.8907700000000001</v>
      </c>
      <c r="R115" s="204">
        <f>Q115*H115</f>
        <v>2.63006107</v>
      </c>
      <c r="S115" s="204">
        <v>0</v>
      </c>
      <c r="T115" s="205">
        <f>S115*H115</f>
        <v>0</v>
      </c>
      <c r="U115" s="37"/>
      <c r="V115" s="37"/>
      <c r="W115" s="37"/>
      <c r="X115" s="37"/>
      <c r="Y115" s="37"/>
      <c r="Z115" s="37"/>
      <c r="AA115" s="37"/>
      <c r="AB115" s="37"/>
      <c r="AC115" s="37"/>
      <c r="AD115" s="37"/>
      <c r="AE115" s="37"/>
      <c r="AR115" s="206" t="s">
        <v>104</v>
      </c>
      <c r="AT115" s="206" t="s">
        <v>264</v>
      </c>
      <c r="AU115" s="206" t="s">
        <v>91</v>
      </c>
      <c r="AY115" s="19" t="s">
        <v>262</v>
      </c>
      <c r="BE115" s="207">
        <f>IF(N115="základní",J115,0)</f>
        <v>0</v>
      </c>
      <c r="BF115" s="207">
        <f>IF(N115="snížená",J115,0)</f>
        <v>0</v>
      </c>
      <c r="BG115" s="207">
        <f>IF(N115="zákl. přenesená",J115,0)</f>
        <v>0</v>
      </c>
      <c r="BH115" s="207">
        <f>IF(N115="sníž. přenesená",J115,0)</f>
        <v>0</v>
      </c>
      <c r="BI115" s="207">
        <f>IF(N115="nulová",J115,0)</f>
        <v>0</v>
      </c>
      <c r="BJ115" s="19" t="s">
        <v>89</v>
      </c>
      <c r="BK115" s="207">
        <f>ROUND(I115*H115,2)</f>
        <v>0</v>
      </c>
      <c r="BL115" s="19" t="s">
        <v>104</v>
      </c>
      <c r="BM115" s="206" t="s">
        <v>442</v>
      </c>
    </row>
    <row r="116" spans="1:65" s="2" customFormat="1" ht="36">
      <c r="A116" s="37"/>
      <c r="B116" s="38"/>
      <c r="C116" s="39"/>
      <c r="D116" s="208" t="s">
        <v>270</v>
      </c>
      <c r="E116" s="39"/>
      <c r="F116" s="209" t="s">
        <v>6203</v>
      </c>
      <c r="G116" s="39"/>
      <c r="H116" s="39"/>
      <c r="I116" s="118"/>
      <c r="J116" s="39"/>
      <c r="K116" s="39"/>
      <c r="L116" s="42"/>
      <c r="M116" s="210"/>
      <c r="N116" s="211"/>
      <c r="O116" s="67"/>
      <c r="P116" s="67"/>
      <c r="Q116" s="67"/>
      <c r="R116" s="67"/>
      <c r="S116" s="67"/>
      <c r="T116" s="68"/>
      <c r="U116" s="37"/>
      <c r="V116" s="37"/>
      <c r="W116" s="37"/>
      <c r="X116" s="37"/>
      <c r="Y116" s="37"/>
      <c r="Z116" s="37"/>
      <c r="AA116" s="37"/>
      <c r="AB116" s="37"/>
      <c r="AC116" s="37"/>
      <c r="AD116" s="37"/>
      <c r="AE116" s="37"/>
      <c r="AT116" s="19" t="s">
        <v>270</v>
      </c>
      <c r="AU116" s="19" t="s">
        <v>91</v>
      </c>
    </row>
    <row r="117" spans="1:65" s="15" customFormat="1" ht="10">
      <c r="B117" s="233"/>
      <c r="C117" s="234"/>
      <c r="D117" s="208" t="s">
        <v>272</v>
      </c>
      <c r="E117" s="235" t="s">
        <v>44</v>
      </c>
      <c r="F117" s="236" t="s">
        <v>8298</v>
      </c>
      <c r="G117" s="234"/>
      <c r="H117" s="237">
        <v>0.91500000000000004</v>
      </c>
      <c r="I117" s="238"/>
      <c r="J117" s="234"/>
      <c r="K117" s="234"/>
      <c r="L117" s="239"/>
      <c r="M117" s="240"/>
      <c r="N117" s="241"/>
      <c r="O117" s="241"/>
      <c r="P117" s="241"/>
      <c r="Q117" s="241"/>
      <c r="R117" s="241"/>
      <c r="S117" s="241"/>
      <c r="T117" s="242"/>
      <c r="AT117" s="243" t="s">
        <v>272</v>
      </c>
      <c r="AU117" s="243" t="s">
        <v>91</v>
      </c>
      <c r="AV117" s="15" t="s">
        <v>91</v>
      </c>
      <c r="AW117" s="15" t="s">
        <v>38</v>
      </c>
      <c r="AX117" s="15" t="s">
        <v>82</v>
      </c>
      <c r="AY117" s="243" t="s">
        <v>262</v>
      </c>
    </row>
    <row r="118" spans="1:65" s="15" customFormat="1" ht="10">
      <c r="B118" s="233"/>
      <c r="C118" s="234"/>
      <c r="D118" s="208" t="s">
        <v>272</v>
      </c>
      <c r="E118" s="235" t="s">
        <v>44</v>
      </c>
      <c r="F118" s="236" t="s">
        <v>8299</v>
      </c>
      <c r="G118" s="234"/>
      <c r="H118" s="237">
        <v>0.376</v>
      </c>
      <c r="I118" s="238"/>
      <c r="J118" s="234"/>
      <c r="K118" s="234"/>
      <c r="L118" s="239"/>
      <c r="M118" s="240"/>
      <c r="N118" s="241"/>
      <c r="O118" s="241"/>
      <c r="P118" s="241"/>
      <c r="Q118" s="241"/>
      <c r="R118" s="241"/>
      <c r="S118" s="241"/>
      <c r="T118" s="242"/>
      <c r="AT118" s="243" t="s">
        <v>272</v>
      </c>
      <c r="AU118" s="243" t="s">
        <v>91</v>
      </c>
      <c r="AV118" s="15" t="s">
        <v>91</v>
      </c>
      <c r="AW118" s="15" t="s">
        <v>38</v>
      </c>
      <c r="AX118" s="15" t="s">
        <v>82</v>
      </c>
      <c r="AY118" s="243" t="s">
        <v>262</v>
      </c>
    </row>
    <row r="119" spans="1:65" s="15" customFormat="1" ht="10">
      <c r="B119" s="233"/>
      <c r="C119" s="234"/>
      <c r="D119" s="208" t="s">
        <v>272</v>
      </c>
      <c r="E119" s="235" t="s">
        <v>44</v>
      </c>
      <c r="F119" s="236" t="s">
        <v>8300</v>
      </c>
      <c r="G119" s="234"/>
      <c r="H119" s="237">
        <v>0.1</v>
      </c>
      <c r="I119" s="238"/>
      <c r="J119" s="234"/>
      <c r="K119" s="234"/>
      <c r="L119" s="239"/>
      <c r="M119" s="240"/>
      <c r="N119" s="241"/>
      <c r="O119" s="241"/>
      <c r="P119" s="241"/>
      <c r="Q119" s="241"/>
      <c r="R119" s="241"/>
      <c r="S119" s="241"/>
      <c r="T119" s="242"/>
      <c r="AT119" s="243" t="s">
        <v>272</v>
      </c>
      <c r="AU119" s="243" t="s">
        <v>91</v>
      </c>
      <c r="AV119" s="15" t="s">
        <v>91</v>
      </c>
      <c r="AW119" s="15" t="s">
        <v>38</v>
      </c>
      <c r="AX119" s="15" t="s">
        <v>82</v>
      </c>
      <c r="AY119" s="243" t="s">
        <v>262</v>
      </c>
    </row>
    <row r="120" spans="1:65" s="16" customFormat="1" ht="10">
      <c r="B120" s="244"/>
      <c r="C120" s="245"/>
      <c r="D120" s="208" t="s">
        <v>272</v>
      </c>
      <c r="E120" s="246" t="s">
        <v>44</v>
      </c>
      <c r="F120" s="247" t="s">
        <v>291</v>
      </c>
      <c r="G120" s="245"/>
      <c r="H120" s="248">
        <v>1.391</v>
      </c>
      <c r="I120" s="249"/>
      <c r="J120" s="245"/>
      <c r="K120" s="245"/>
      <c r="L120" s="250"/>
      <c r="M120" s="251"/>
      <c r="N120" s="252"/>
      <c r="O120" s="252"/>
      <c r="P120" s="252"/>
      <c r="Q120" s="252"/>
      <c r="R120" s="252"/>
      <c r="S120" s="252"/>
      <c r="T120" s="253"/>
      <c r="AT120" s="254" t="s">
        <v>272</v>
      </c>
      <c r="AU120" s="254" t="s">
        <v>91</v>
      </c>
      <c r="AV120" s="16" t="s">
        <v>104</v>
      </c>
      <c r="AW120" s="16" t="s">
        <v>38</v>
      </c>
      <c r="AX120" s="16" t="s">
        <v>89</v>
      </c>
      <c r="AY120" s="254" t="s">
        <v>262</v>
      </c>
    </row>
    <row r="121" spans="1:65" s="2" customFormat="1" ht="33" customHeight="1">
      <c r="A121" s="37"/>
      <c r="B121" s="38"/>
      <c r="C121" s="195" t="s">
        <v>351</v>
      </c>
      <c r="D121" s="195" t="s">
        <v>264</v>
      </c>
      <c r="E121" s="196" t="s">
        <v>6217</v>
      </c>
      <c r="F121" s="197" t="s">
        <v>6218</v>
      </c>
      <c r="G121" s="198" t="s">
        <v>267</v>
      </c>
      <c r="H121" s="199">
        <v>5.5650000000000004</v>
      </c>
      <c r="I121" s="200"/>
      <c r="J121" s="201">
        <f>ROUND(I121*H121,2)</f>
        <v>0</v>
      </c>
      <c r="K121" s="197" t="s">
        <v>268</v>
      </c>
      <c r="L121" s="42"/>
      <c r="M121" s="202" t="s">
        <v>44</v>
      </c>
      <c r="N121" s="203" t="s">
        <v>53</v>
      </c>
      <c r="O121" s="67"/>
      <c r="P121" s="204">
        <f>O121*H121</f>
        <v>0</v>
      </c>
      <c r="Q121" s="204">
        <v>0</v>
      </c>
      <c r="R121" s="204">
        <f>Q121*H121</f>
        <v>0</v>
      </c>
      <c r="S121" s="204">
        <v>0</v>
      </c>
      <c r="T121" s="205">
        <f>S121*H121</f>
        <v>0</v>
      </c>
      <c r="U121" s="37"/>
      <c r="V121" s="37"/>
      <c r="W121" s="37"/>
      <c r="X121" s="37"/>
      <c r="Y121" s="37"/>
      <c r="Z121" s="37"/>
      <c r="AA121" s="37"/>
      <c r="AB121" s="37"/>
      <c r="AC121" s="37"/>
      <c r="AD121" s="37"/>
      <c r="AE121" s="37"/>
      <c r="AR121" s="206" t="s">
        <v>104</v>
      </c>
      <c r="AT121" s="206" t="s">
        <v>264</v>
      </c>
      <c r="AU121" s="206" t="s">
        <v>91</v>
      </c>
      <c r="AY121" s="19" t="s">
        <v>262</v>
      </c>
      <c r="BE121" s="207">
        <f>IF(N121="základní",J121,0)</f>
        <v>0</v>
      </c>
      <c r="BF121" s="207">
        <f>IF(N121="snížená",J121,0)</f>
        <v>0</v>
      </c>
      <c r="BG121" s="207">
        <f>IF(N121="zákl. přenesená",J121,0)</f>
        <v>0</v>
      </c>
      <c r="BH121" s="207">
        <f>IF(N121="sníž. přenesená",J121,0)</f>
        <v>0</v>
      </c>
      <c r="BI121" s="207">
        <f>IF(N121="nulová",J121,0)</f>
        <v>0</v>
      </c>
      <c r="BJ121" s="19" t="s">
        <v>89</v>
      </c>
      <c r="BK121" s="207">
        <f>ROUND(I121*H121,2)</f>
        <v>0</v>
      </c>
      <c r="BL121" s="19" t="s">
        <v>104</v>
      </c>
      <c r="BM121" s="206" t="s">
        <v>463</v>
      </c>
    </row>
    <row r="122" spans="1:65" s="2" customFormat="1" ht="54">
      <c r="A122" s="37"/>
      <c r="B122" s="38"/>
      <c r="C122" s="39"/>
      <c r="D122" s="208" t="s">
        <v>270</v>
      </c>
      <c r="E122" s="39"/>
      <c r="F122" s="209" t="s">
        <v>6219</v>
      </c>
      <c r="G122" s="39"/>
      <c r="H122" s="39"/>
      <c r="I122" s="118"/>
      <c r="J122" s="39"/>
      <c r="K122" s="39"/>
      <c r="L122" s="42"/>
      <c r="M122" s="210"/>
      <c r="N122" s="211"/>
      <c r="O122" s="67"/>
      <c r="P122" s="67"/>
      <c r="Q122" s="67"/>
      <c r="R122" s="67"/>
      <c r="S122" s="67"/>
      <c r="T122" s="68"/>
      <c r="U122" s="37"/>
      <c r="V122" s="37"/>
      <c r="W122" s="37"/>
      <c r="X122" s="37"/>
      <c r="Y122" s="37"/>
      <c r="Z122" s="37"/>
      <c r="AA122" s="37"/>
      <c r="AB122" s="37"/>
      <c r="AC122" s="37"/>
      <c r="AD122" s="37"/>
      <c r="AE122" s="37"/>
      <c r="AT122" s="19" t="s">
        <v>270</v>
      </c>
      <c r="AU122" s="19" t="s">
        <v>91</v>
      </c>
    </row>
    <row r="123" spans="1:65" s="15" customFormat="1" ht="10">
      <c r="B123" s="233"/>
      <c r="C123" s="234"/>
      <c r="D123" s="208" t="s">
        <v>272</v>
      </c>
      <c r="E123" s="235" t="s">
        <v>44</v>
      </c>
      <c r="F123" s="236" t="s">
        <v>8301</v>
      </c>
      <c r="G123" s="234"/>
      <c r="H123" s="237">
        <v>3.661</v>
      </c>
      <c r="I123" s="238"/>
      <c r="J123" s="234"/>
      <c r="K123" s="234"/>
      <c r="L123" s="239"/>
      <c r="M123" s="240"/>
      <c r="N123" s="241"/>
      <c r="O123" s="241"/>
      <c r="P123" s="241"/>
      <c r="Q123" s="241"/>
      <c r="R123" s="241"/>
      <c r="S123" s="241"/>
      <c r="T123" s="242"/>
      <c r="AT123" s="243" t="s">
        <v>272</v>
      </c>
      <c r="AU123" s="243" t="s">
        <v>91</v>
      </c>
      <c r="AV123" s="15" t="s">
        <v>91</v>
      </c>
      <c r="AW123" s="15" t="s">
        <v>38</v>
      </c>
      <c r="AX123" s="15" t="s">
        <v>82</v>
      </c>
      <c r="AY123" s="243" t="s">
        <v>262</v>
      </c>
    </row>
    <row r="124" spans="1:65" s="15" customFormat="1" ht="10">
      <c r="B124" s="233"/>
      <c r="C124" s="234"/>
      <c r="D124" s="208" t="s">
        <v>272</v>
      </c>
      <c r="E124" s="235" t="s">
        <v>44</v>
      </c>
      <c r="F124" s="236" t="s">
        <v>8302</v>
      </c>
      <c r="G124" s="234"/>
      <c r="H124" s="237">
        <v>1.504</v>
      </c>
      <c r="I124" s="238"/>
      <c r="J124" s="234"/>
      <c r="K124" s="234"/>
      <c r="L124" s="239"/>
      <c r="M124" s="240"/>
      <c r="N124" s="241"/>
      <c r="O124" s="241"/>
      <c r="P124" s="241"/>
      <c r="Q124" s="241"/>
      <c r="R124" s="241"/>
      <c r="S124" s="241"/>
      <c r="T124" s="242"/>
      <c r="AT124" s="243" t="s">
        <v>272</v>
      </c>
      <c r="AU124" s="243" t="s">
        <v>91</v>
      </c>
      <c r="AV124" s="15" t="s">
        <v>91</v>
      </c>
      <c r="AW124" s="15" t="s">
        <v>38</v>
      </c>
      <c r="AX124" s="15" t="s">
        <v>82</v>
      </c>
      <c r="AY124" s="243" t="s">
        <v>262</v>
      </c>
    </row>
    <row r="125" spans="1:65" s="15" customFormat="1" ht="10">
      <c r="B125" s="233"/>
      <c r="C125" s="234"/>
      <c r="D125" s="208" t="s">
        <v>272</v>
      </c>
      <c r="E125" s="235" t="s">
        <v>44</v>
      </c>
      <c r="F125" s="236" t="s">
        <v>8303</v>
      </c>
      <c r="G125" s="234"/>
      <c r="H125" s="237">
        <v>0.4</v>
      </c>
      <c r="I125" s="238"/>
      <c r="J125" s="234"/>
      <c r="K125" s="234"/>
      <c r="L125" s="239"/>
      <c r="M125" s="240"/>
      <c r="N125" s="241"/>
      <c r="O125" s="241"/>
      <c r="P125" s="241"/>
      <c r="Q125" s="241"/>
      <c r="R125" s="241"/>
      <c r="S125" s="241"/>
      <c r="T125" s="242"/>
      <c r="AT125" s="243" t="s">
        <v>272</v>
      </c>
      <c r="AU125" s="243" t="s">
        <v>91</v>
      </c>
      <c r="AV125" s="15" t="s">
        <v>91</v>
      </c>
      <c r="AW125" s="15" t="s">
        <v>38</v>
      </c>
      <c r="AX125" s="15" t="s">
        <v>82</v>
      </c>
      <c r="AY125" s="243" t="s">
        <v>262</v>
      </c>
    </row>
    <row r="126" spans="1:65" s="16" customFormat="1" ht="10">
      <c r="B126" s="244"/>
      <c r="C126" s="245"/>
      <c r="D126" s="208" t="s">
        <v>272</v>
      </c>
      <c r="E126" s="246" t="s">
        <v>44</v>
      </c>
      <c r="F126" s="247" t="s">
        <v>291</v>
      </c>
      <c r="G126" s="245"/>
      <c r="H126" s="248">
        <v>5.5650000000000004</v>
      </c>
      <c r="I126" s="249"/>
      <c r="J126" s="245"/>
      <c r="K126" s="245"/>
      <c r="L126" s="250"/>
      <c r="M126" s="251"/>
      <c r="N126" s="252"/>
      <c r="O126" s="252"/>
      <c r="P126" s="252"/>
      <c r="Q126" s="252"/>
      <c r="R126" s="252"/>
      <c r="S126" s="252"/>
      <c r="T126" s="253"/>
      <c r="AT126" s="254" t="s">
        <v>272</v>
      </c>
      <c r="AU126" s="254" t="s">
        <v>91</v>
      </c>
      <c r="AV126" s="16" t="s">
        <v>104</v>
      </c>
      <c r="AW126" s="16" t="s">
        <v>38</v>
      </c>
      <c r="AX126" s="16" t="s">
        <v>89</v>
      </c>
      <c r="AY126" s="254" t="s">
        <v>262</v>
      </c>
    </row>
    <row r="127" spans="1:65" s="2" customFormat="1" ht="16.5" customHeight="1">
      <c r="A127" s="37"/>
      <c r="B127" s="38"/>
      <c r="C127" s="255" t="s">
        <v>377</v>
      </c>
      <c r="D127" s="255" t="s">
        <v>633</v>
      </c>
      <c r="E127" s="256" t="s">
        <v>6233</v>
      </c>
      <c r="F127" s="257" t="s">
        <v>6234</v>
      </c>
      <c r="G127" s="258" t="s">
        <v>406</v>
      </c>
      <c r="H127" s="259">
        <v>9.4600000000000009</v>
      </c>
      <c r="I127" s="260"/>
      <c r="J127" s="261">
        <f>ROUND(I127*H127,2)</f>
        <v>0</v>
      </c>
      <c r="K127" s="257" t="s">
        <v>268</v>
      </c>
      <c r="L127" s="262"/>
      <c r="M127" s="263" t="s">
        <v>44</v>
      </c>
      <c r="N127" s="264" t="s">
        <v>53</v>
      </c>
      <c r="O127" s="67"/>
      <c r="P127" s="204">
        <f>O127*H127</f>
        <v>0</v>
      </c>
      <c r="Q127" s="204">
        <v>1</v>
      </c>
      <c r="R127" s="204">
        <f>Q127*H127</f>
        <v>9.4600000000000009</v>
      </c>
      <c r="S127" s="204">
        <v>0</v>
      </c>
      <c r="T127" s="205">
        <f>S127*H127</f>
        <v>0</v>
      </c>
      <c r="U127" s="37"/>
      <c r="V127" s="37"/>
      <c r="W127" s="37"/>
      <c r="X127" s="37"/>
      <c r="Y127" s="37"/>
      <c r="Z127" s="37"/>
      <c r="AA127" s="37"/>
      <c r="AB127" s="37"/>
      <c r="AC127" s="37"/>
      <c r="AD127" s="37"/>
      <c r="AE127" s="37"/>
      <c r="AR127" s="206" t="s">
        <v>351</v>
      </c>
      <c r="AT127" s="206" t="s">
        <v>633</v>
      </c>
      <c r="AU127" s="206" t="s">
        <v>91</v>
      </c>
      <c r="AY127" s="19" t="s">
        <v>262</v>
      </c>
      <c r="BE127" s="207">
        <f>IF(N127="základní",J127,0)</f>
        <v>0</v>
      </c>
      <c r="BF127" s="207">
        <f>IF(N127="snížená",J127,0)</f>
        <v>0</v>
      </c>
      <c r="BG127" s="207">
        <f>IF(N127="zákl. přenesená",J127,0)</f>
        <v>0</v>
      </c>
      <c r="BH127" s="207">
        <f>IF(N127="sníž. přenesená",J127,0)</f>
        <v>0</v>
      </c>
      <c r="BI127" s="207">
        <f>IF(N127="nulová",J127,0)</f>
        <v>0</v>
      </c>
      <c r="BJ127" s="19" t="s">
        <v>89</v>
      </c>
      <c r="BK127" s="207">
        <f>ROUND(I127*H127,2)</f>
        <v>0</v>
      </c>
      <c r="BL127" s="19" t="s">
        <v>104</v>
      </c>
      <c r="BM127" s="206" t="s">
        <v>475</v>
      </c>
    </row>
    <row r="128" spans="1:65" s="15" customFormat="1" ht="10">
      <c r="B128" s="233"/>
      <c r="C128" s="234"/>
      <c r="D128" s="208" t="s">
        <v>272</v>
      </c>
      <c r="E128" s="235" t="s">
        <v>44</v>
      </c>
      <c r="F128" s="236" t="s">
        <v>8304</v>
      </c>
      <c r="G128" s="234"/>
      <c r="H128" s="237">
        <v>6.2229999999999999</v>
      </c>
      <c r="I128" s="238"/>
      <c r="J128" s="234"/>
      <c r="K128" s="234"/>
      <c r="L128" s="239"/>
      <c r="M128" s="240"/>
      <c r="N128" s="241"/>
      <c r="O128" s="241"/>
      <c r="P128" s="241"/>
      <c r="Q128" s="241"/>
      <c r="R128" s="241"/>
      <c r="S128" s="241"/>
      <c r="T128" s="242"/>
      <c r="AT128" s="243" t="s">
        <v>272</v>
      </c>
      <c r="AU128" s="243" t="s">
        <v>91</v>
      </c>
      <c r="AV128" s="15" t="s">
        <v>91</v>
      </c>
      <c r="AW128" s="15" t="s">
        <v>38</v>
      </c>
      <c r="AX128" s="15" t="s">
        <v>82</v>
      </c>
      <c r="AY128" s="243" t="s">
        <v>262</v>
      </c>
    </row>
    <row r="129" spans="1:65" s="15" customFormat="1" ht="10">
      <c r="B129" s="233"/>
      <c r="C129" s="234"/>
      <c r="D129" s="208" t="s">
        <v>272</v>
      </c>
      <c r="E129" s="235" t="s">
        <v>44</v>
      </c>
      <c r="F129" s="236" t="s">
        <v>8305</v>
      </c>
      <c r="G129" s="234"/>
      <c r="H129" s="237">
        <v>2.5569999999999999</v>
      </c>
      <c r="I129" s="238"/>
      <c r="J129" s="234"/>
      <c r="K129" s="234"/>
      <c r="L129" s="239"/>
      <c r="M129" s="240"/>
      <c r="N129" s="241"/>
      <c r="O129" s="241"/>
      <c r="P129" s="241"/>
      <c r="Q129" s="241"/>
      <c r="R129" s="241"/>
      <c r="S129" s="241"/>
      <c r="T129" s="242"/>
      <c r="AT129" s="243" t="s">
        <v>272</v>
      </c>
      <c r="AU129" s="243" t="s">
        <v>91</v>
      </c>
      <c r="AV129" s="15" t="s">
        <v>91</v>
      </c>
      <c r="AW129" s="15" t="s">
        <v>38</v>
      </c>
      <c r="AX129" s="15" t="s">
        <v>82</v>
      </c>
      <c r="AY129" s="243" t="s">
        <v>262</v>
      </c>
    </row>
    <row r="130" spans="1:65" s="15" customFormat="1" ht="10">
      <c r="B130" s="233"/>
      <c r="C130" s="234"/>
      <c r="D130" s="208" t="s">
        <v>272</v>
      </c>
      <c r="E130" s="235" t="s">
        <v>44</v>
      </c>
      <c r="F130" s="236" t="s">
        <v>8306</v>
      </c>
      <c r="G130" s="234"/>
      <c r="H130" s="237">
        <v>0.68</v>
      </c>
      <c r="I130" s="238"/>
      <c r="J130" s="234"/>
      <c r="K130" s="234"/>
      <c r="L130" s="239"/>
      <c r="M130" s="240"/>
      <c r="N130" s="241"/>
      <c r="O130" s="241"/>
      <c r="P130" s="241"/>
      <c r="Q130" s="241"/>
      <c r="R130" s="241"/>
      <c r="S130" s="241"/>
      <c r="T130" s="242"/>
      <c r="AT130" s="243" t="s">
        <v>272</v>
      </c>
      <c r="AU130" s="243" t="s">
        <v>91</v>
      </c>
      <c r="AV130" s="15" t="s">
        <v>91</v>
      </c>
      <c r="AW130" s="15" t="s">
        <v>38</v>
      </c>
      <c r="AX130" s="15" t="s">
        <v>82</v>
      </c>
      <c r="AY130" s="243" t="s">
        <v>262</v>
      </c>
    </row>
    <row r="131" spans="1:65" s="16" customFormat="1" ht="10">
      <c r="B131" s="244"/>
      <c r="C131" s="245"/>
      <c r="D131" s="208" t="s">
        <v>272</v>
      </c>
      <c r="E131" s="246" t="s">
        <v>44</v>
      </c>
      <c r="F131" s="247" t="s">
        <v>291</v>
      </c>
      <c r="G131" s="245"/>
      <c r="H131" s="248">
        <v>9.4599999999999991</v>
      </c>
      <c r="I131" s="249"/>
      <c r="J131" s="245"/>
      <c r="K131" s="245"/>
      <c r="L131" s="250"/>
      <c r="M131" s="251"/>
      <c r="N131" s="252"/>
      <c r="O131" s="252"/>
      <c r="P131" s="252"/>
      <c r="Q131" s="252"/>
      <c r="R131" s="252"/>
      <c r="S131" s="252"/>
      <c r="T131" s="253"/>
      <c r="AT131" s="254" t="s">
        <v>272</v>
      </c>
      <c r="AU131" s="254" t="s">
        <v>91</v>
      </c>
      <c r="AV131" s="16" t="s">
        <v>104</v>
      </c>
      <c r="AW131" s="16" t="s">
        <v>38</v>
      </c>
      <c r="AX131" s="16" t="s">
        <v>89</v>
      </c>
      <c r="AY131" s="254" t="s">
        <v>262</v>
      </c>
    </row>
    <row r="132" spans="1:65" s="2" customFormat="1" ht="21.75" customHeight="1">
      <c r="A132" s="37"/>
      <c r="B132" s="38"/>
      <c r="C132" s="195" t="s">
        <v>391</v>
      </c>
      <c r="D132" s="195" t="s">
        <v>264</v>
      </c>
      <c r="E132" s="196" t="s">
        <v>6248</v>
      </c>
      <c r="F132" s="197" t="s">
        <v>6249</v>
      </c>
      <c r="G132" s="198" t="s">
        <v>267</v>
      </c>
      <c r="H132" s="199">
        <v>5.9710000000000001</v>
      </c>
      <c r="I132" s="200"/>
      <c r="J132" s="201">
        <f>ROUND(I132*H132,2)</f>
        <v>0</v>
      </c>
      <c r="K132" s="197" t="s">
        <v>268</v>
      </c>
      <c r="L132" s="42"/>
      <c r="M132" s="202" t="s">
        <v>44</v>
      </c>
      <c r="N132" s="203" t="s">
        <v>53</v>
      </c>
      <c r="O132" s="67"/>
      <c r="P132" s="204">
        <f>O132*H132</f>
        <v>0</v>
      </c>
      <c r="Q132" s="204">
        <v>0</v>
      </c>
      <c r="R132" s="204">
        <f>Q132*H132</f>
        <v>0</v>
      </c>
      <c r="S132" s="204">
        <v>0</v>
      </c>
      <c r="T132" s="205">
        <f>S132*H132</f>
        <v>0</v>
      </c>
      <c r="U132" s="37"/>
      <c r="V132" s="37"/>
      <c r="W132" s="37"/>
      <c r="X132" s="37"/>
      <c r="Y132" s="37"/>
      <c r="Z132" s="37"/>
      <c r="AA132" s="37"/>
      <c r="AB132" s="37"/>
      <c r="AC132" s="37"/>
      <c r="AD132" s="37"/>
      <c r="AE132" s="37"/>
      <c r="AR132" s="206" t="s">
        <v>104</v>
      </c>
      <c r="AT132" s="206" t="s">
        <v>264</v>
      </c>
      <c r="AU132" s="206" t="s">
        <v>91</v>
      </c>
      <c r="AY132" s="19" t="s">
        <v>262</v>
      </c>
      <c r="BE132" s="207">
        <f>IF(N132="základní",J132,0)</f>
        <v>0</v>
      </c>
      <c r="BF132" s="207">
        <f>IF(N132="snížená",J132,0)</f>
        <v>0</v>
      </c>
      <c r="BG132" s="207">
        <f>IF(N132="zákl. přenesená",J132,0)</f>
        <v>0</v>
      </c>
      <c r="BH132" s="207">
        <f>IF(N132="sníž. přenesená",J132,0)</f>
        <v>0</v>
      </c>
      <c r="BI132" s="207">
        <f>IF(N132="nulová",J132,0)</f>
        <v>0</v>
      </c>
      <c r="BJ132" s="19" t="s">
        <v>89</v>
      </c>
      <c r="BK132" s="207">
        <f>ROUND(I132*H132,2)</f>
        <v>0</v>
      </c>
      <c r="BL132" s="19" t="s">
        <v>104</v>
      </c>
      <c r="BM132" s="206" t="s">
        <v>496</v>
      </c>
    </row>
    <row r="133" spans="1:65" s="2" customFormat="1" ht="126">
      <c r="A133" s="37"/>
      <c r="B133" s="38"/>
      <c r="C133" s="39"/>
      <c r="D133" s="208" t="s">
        <v>270</v>
      </c>
      <c r="E133" s="39"/>
      <c r="F133" s="209" t="s">
        <v>4150</v>
      </c>
      <c r="G133" s="39"/>
      <c r="H133" s="39"/>
      <c r="I133" s="118"/>
      <c r="J133" s="39"/>
      <c r="K133" s="39"/>
      <c r="L133" s="42"/>
      <c r="M133" s="210"/>
      <c r="N133" s="211"/>
      <c r="O133" s="67"/>
      <c r="P133" s="67"/>
      <c r="Q133" s="67"/>
      <c r="R133" s="67"/>
      <c r="S133" s="67"/>
      <c r="T133" s="68"/>
      <c r="U133" s="37"/>
      <c r="V133" s="37"/>
      <c r="W133" s="37"/>
      <c r="X133" s="37"/>
      <c r="Y133" s="37"/>
      <c r="Z133" s="37"/>
      <c r="AA133" s="37"/>
      <c r="AB133" s="37"/>
      <c r="AC133" s="37"/>
      <c r="AD133" s="37"/>
      <c r="AE133" s="37"/>
      <c r="AT133" s="19" t="s">
        <v>270</v>
      </c>
      <c r="AU133" s="19" t="s">
        <v>91</v>
      </c>
    </row>
    <row r="134" spans="1:65" s="15" customFormat="1" ht="10">
      <c r="B134" s="233"/>
      <c r="C134" s="234"/>
      <c r="D134" s="208" t="s">
        <v>272</v>
      </c>
      <c r="E134" s="235" t="s">
        <v>44</v>
      </c>
      <c r="F134" s="236" t="s">
        <v>8307</v>
      </c>
      <c r="G134" s="234"/>
      <c r="H134" s="237">
        <v>3.2029999999999998</v>
      </c>
      <c r="I134" s="238"/>
      <c r="J134" s="234"/>
      <c r="K134" s="234"/>
      <c r="L134" s="239"/>
      <c r="M134" s="240"/>
      <c r="N134" s="241"/>
      <c r="O134" s="241"/>
      <c r="P134" s="241"/>
      <c r="Q134" s="241"/>
      <c r="R134" s="241"/>
      <c r="S134" s="241"/>
      <c r="T134" s="242"/>
      <c r="AT134" s="243" t="s">
        <v>272</v>
      </c>
      <c r="AU134" s="243" t="s">
        <v>91</v>
      </c>
      <c r="AV134" s="15" t="s">
        <v>91</v>
      </c>
      <c r="AW134" s="15" t="s">
        <v>38</v>
      </c>
      <c r="AX134" s="15" t="s">
        <v>82</v>
      </c>
      <c r="AY134" s="243" t="s">
        <v>262</v>
      </c>
    </row>
    <row r="135" spans="1:65" s="15" customFormat="1" ht="10">
      <c r="B135" s="233"/>
      <c r="C135" s="234"/>
      <c r="D135" s="208" t="s">
        <v>272</v>
      </c>
      <c r="E135" s="235" t="s">
        <v>44</v>
      </c>
      <c r="F135" s="236" t="s">
        <v>8308</v>
      </c>
      <c r="G135" s="234"/>
      <c r="H135" s="237">
        <v>2.0680000000000001</v>
      </c>
      <c r="I135" s="238"/>
      <c r="J135" s="234"/>
      <c r="K135" s="234"/>
      <c r="L135" s="239"/>
      <c r="M135" s="240"/>
      <c r="N135" s="241"/>
      <c r="O135" s="241"/>
      <c r="P135" s="241"/>
      <c r="Q135" s="241"/>
      <c r="R135" s="241"/>
      <c r="S135" s="241"/>
      <c r="T135" s="242"/>
      <c r="AT135" s="243" t="s">
        <v>272</v>
      </c>
      <c r="AU135" s="243" t="s">
        <v>91</v>
      </c>
      <c r="AV135" s="15" t="s">
        <v>91</v>
      </c>
      <c r="AW135" s="15" t="s">
        <v>38</v>
      </c>
      <c r="AX135" s="15" t="s">
        <v>82</v>
      </c>
      <c r="AY135" s="243" t="s">
        <v>262</v>
      </c>
    </row>
    <row r="136" spans="1:65" s="15" customFormat="1" ht="10">
      <c r="B136" s="233"/>
      <c r="C136" s="234"/>
      <c r="D136" s="208" t="s">
        <v>272</v>
      </c>
      <c r="E136" s="235" t="s">
        <v>44</v>
      </c>
      <c r="F136" s="236" t="s">
        <v>8309</v>
      </c>
      <c r="G136" s="234"/>
      <c r="H136" s="237">
        <v>0.7</v>
      </c>
      <c r="I136" s="238"/>
      <c r="J136" s="234"/>
      <c r="K136" s="234"/>
      <c r="L136" s="239"/>
      <c r="M136" s="240"/>
      <c r="N136" s="241"/>
      <c r="O136" s="241"/>
      <c r="P136" s="241"/>
      <c r="Q136" s="241"/>
      <c r="R136" s="241"/>
      <c r="S136" s="241"/>
      <c r="T136" s="242"/>
      <c r="AT136" s="243" t="s">
        <v>272</v>
      </c>
      <c r="AU136" s="243" t="s">
        <v>91</v>
      </c>
      <c r="AV136" s="15" t="s">
        <v>91</v>
      </c>
      <c r="AW136" s="15" t="s">
        <v>38</v>
      </c>
      <c r="AX136" s="15" t="s">
        <v>82</v>
      </c>
      <c r="AY136" s="243" t="s">
        <v>262</v>
      </c>
    </row>
    <row r="137" spans="1:65" s="16" customFormat="1" ht="10">
      <c r="B137" s="244"/>
      <c r="C137" s="245"/>
      <c r="D137" s="208" t="s">
        <v>272</v>
      </c>
      <c r="E137" s="246" t="s">
        <v>44</v>
      </c>
      <c r="F137" s="247" t="s">
        <v>291</v>
      </c>
      <c r="G137" s="245"/>
      <c r="H137" s="248">
        <v>5.9710000000000001</v>
      </c>
      <c r="I137" s="249"/>
      <c r="J137" s="245"/>
      <c r="K137" s="245"/>
      <c r="L137" s="250"/>
      <c r="M137" s="251"/>
      <c r="N137" s="252"/>
      <c r="O137" s="252"/>
      <c r="P137" s="252"/>
      <c r="Q137" s="252"/>
      <c r="R137" s="252"/>
      <c r="S137" s="252"/>
      <c r="T137" s="253"/>
      <c r="AT137" s="254" t="s">
        <v>272</v>
      </c>
      <c r="AU137" s="254" t="s">
        <v>91</v>
      </c>
      <c r="AV137" s="16" t="s">
        <v>104</v>
      </c>
      <c r="AW137" s="16" t="s">
        <v>38</v>
      </c>
      <c r="AX137" s="16" t="s">
        <v>89</v>
      </c>
      <c r="AY137" s="254" t="s">
        <v>262</v>
      </c>
    </row>
    <row r="138" spans="1:65" s="2" customFormat="1" ht="21.75" customHeight="1">
      <c r="A138" s="37"/>
      <c r="B138" s="38"/>
      <c r="C138" s="195" t="s">
        <v>397</v>
      </c>
      <c r="D138" s="195" t="s">
        <v>264</v>
      </c>
      <c r="E138" s="196" t="s">
        <v>6250</v>
      </c>
      <c r="F138" s="197" t="s">
        <v>6251</v>
      </c>
      <c r="G138" s="198" t="s">
        <v>267</v>
      </c>
      <c r="H138" s="199">
        <v>17.698</v>
      </c>
      <c r="I138" s="200"/>
      <c r="J138" s="201">
        <f>ROUND(I138*H138,2)</f>
        <v>0</v>
      </c>
      <c r="K138" s="197" t="s">
        <v>268</v>
      </c>
      <c r="L138" s="42"/>
      <c r="M138" s="202" t="s">
        <v>44</v>
      </c>
      <c r="N138" s="203" t="s">
        <v>53</v>
      </c>
      <c r="O138" s="67"/>
      <c r="P138" s="204">
        <f>O138*H138</f>
        <v>0</v>
      </c>
      <c r="Q138" s="204">
        <v>0</v>
      </c>
      <c r="R138" s="204">
        <f>Q138*H138</f>
        <v>0</v>
      </c>
      <c r="S138" s="204">
        <v>0</v>
      </c>
      <c r="T138" s="205">
        <f>S138*H138</f>
        <v>0</v>
      </c>
      <c r="U138" s="37"/>
      <c r="V138" s="37"/>
      <c r="W138" s="37"/>
      <c r="X138" s="37"/>
      <c r="Y138" s="37"/>
      <c r="Z138" s="37"/>
      <c r="AA138" s="37"/>
      <c r="AB138" s="37"/>
      <c r="AC138" s="37"/>
      <c r="AD138" s="37"/>
      <c r="AE138" s="37"/>
      <c r="AR138" s="206" t="s">
        <v>104</v>
      </c>
      <c r="AT138" s="206" t="s">
        <v>264</v>
      </c>
      <c r="AU138" s="206" t="s">
        <v>91</v>
      </c>
      <c r="AY138" s="19" t="s">
        <v>262</v>
      </c>
      <c r="BE138" s="207">
        <f>IF(N138="základní",J138,0)</f>
        <v>0</v>
      </c>
      <c r="BF138" s="207">
        <f>IF(N138="snížená",J138,0)</f>
        <v>0</v>
      </c>
      <c r="BG138" s="207">
        <f>IF(N138="zákl. přenesená",J138,0)</f>
        <v>0</v>
      </c>
      <c r="BH138" s="207">
        <f>IF(N138="sníž. přenesená",J138,0)</f>
        <v>0</v>
      </c>
      <c r="BI138" s="207">
        <f>IF(N138="nulová",J138,0)</f>
        <v>0</v>
      </c>
      <c r="BJ138" s="19" t="s">
        <v>89</v>
      </c>
      <c r="BK138" s="207">
        <f>ROUND(I138*H138,2)</f>
        <v>0</v>
      </c>
      <c r="BL138" s="19" t="s">
        <v>104</v>
      </c>
      <c r="BM138" s="206" t="s">
        <v>515</v>
      </c>
    </row>
    <row r="139" spans="1:65" s="2" customFormat="1" ht="54">
      <c r="A139" s="37"/>
      <c r="B139" s="38"/>
      <c r="C139" s="39"/>
      <c r="D139" s="208" t="s">
        <v>270</v>
      </c>
      <c r="E139" s="39"/>
      <c r="F139" s="209" t="s">
        <v>355</v>
      </c>
      <c r="G139" s="39"/>
      <c r="H139" s="39"/>
      <c r="I139" s="118"/>
      <c r="J139" s="39"/>
      <c r="K139" s="39"/>
      <c r="L139" s="42"/>
      <c r="M139" s="210"/>
      <c r="N139" s="211"/>
      <c r="O139" s="67"/>
      <c r="P139" s="67"/>
      <c r="Q139" s="67"/>
      <c r="R139" s="67"/>
      <c r="S139" s="67"/>
      <c r="T139" s="68"/>
      <c r="U139" s="37"/>
      <c r="V139" s="37"/>
      <c r="W139" s="37"/>
      <c r="X139" s="37"/>
      <c r="Y139" s="37"/>
      <c r="Z139" s="37"/>
      <c r="AA139" s="37"/>
      <c r="AB139" s="37"/>
      <c r="AC139" s="37"/>
      <c r="AD139" s="37"/>
      <c r="AE139" s="37"/>
      <c r="AT139" s="19" t="s">
        <v>270</v>
      </c>
      <c r="AU139" s="19" t="s">
        <v>91</v>
      </c>
    </row>
    <row r="140" spans="1:65" s="15" customFormat="1" ht="10">
      <c r="B140" s="233"/>
      <c r="C140" s="234"/>
      <c r="D140" s="208" t="s">
        <v>272</v>
      </c>
      <c r="E140" s="235" t="s">
        <v>44</v>
      </c>
      <c r="F140" s="236" t="s">
        <v>8296</v>
      </c>
      <c r="G140" s="234"/>
      <c r="H140" s="237">
        <v>7.7789999999999999</v>
      </c>
      <c r="I140" s="238"/>
      <c r="J140" s="234"/>
      <c r="K140" s="234"/>
      <c r="L140" s="239"/>
      <c r="M140" s="240"/>
      <c r="N140" s="241"/>
      <c r="O140" s="241"/>
      <c r="P140" s="241"/>
      <c r="Q140" s="241"/>
      <c r="R140" s="241"/>
      <c r="S140" s="241"/>
      <c r="T140" s="242"/>
      <c r="AT140" s="243" t="s">
        <v>272</v>
      </c>
      <c r="AU140" s="243" t="s">
        <v>91</v>
      </c>
      <c r="AV140" s="15" t="s">
        <v>91</v>
      </c>
      <c r="AW140" s="15" t="s">
        <v>38</v>
      </c>
      <c r="AX140" s="15" t="s">
        <v>82</v>
      </c>
      <c r="AY140" s="243" t="s">
        <v>262</v>
      </c>
    </row>
    <row r="141" spans="1:65" s="15" customFormat="1" ht="10">
      <c r="B141" s="233"/>
      <c r="C141" s="234"/>
      <c r="D141" s="208" t="s">
        <v>272</v>
      </c>
      <c r="E141" s="235" t="s">
        <v>44</v>
      </c>
      <c r="F141" s="236" t="s">
        <v>8297</v>
      </c>
      <c r="G141" s="234"/>
      <c r="H141" s="237">
        <v>3.948</v>
      </c>
      <c r="I141" s="238"/>
      <c r="J141" s="234"/>
      <c r="K141" s="234"/>
      <c r="L141" s="239"/>
      <c r="M141" s="240"/>
      <c r="N141" s="241"/>
      <c r="O141" s="241"/>
      <c r="P141" s="241"/>
      <c r="Q141" s="241"/>
      <c r="R141" s="241"/>
      <c r="S141" s="241"/>
      <c r="T141" s="242"/>
      <c r="AT141" s="243" t="s">
        <v>272</v>
      </c>
      <c r="AU141" s="243" t="s">
        <v>91</v>
      </c>
      <c r="AV141" s="15" t="s">
        <v>91</v>
      </c>
      <c r="AW141" s="15" t="s">
        <v>38</v>
      </c>
      <c r="AX141" s="15" t="s">
        <v>82</v>
      </c>
      <c r="AY141" s="243" t="s">
        <v>262</v>
      </c>
    </row>
    <row r="142" spans="1:65" s="15" customFormat="1" ht="10">
      <c r="B142" s="233"/>
      <c r="C142" s="234"/>
      <c r="D142" s="208" t="s">
        <v>272</v>
      </c>
      <c r="E142" s="235" t="s">
        <v>44</v>
      </c>
      <c r="F142" s="236" t="s">
        <v>8307</v>
      </c>
      <c r="G142" s="234"/>
      <c r="H142" s="237">
        <v>3.2029999999999998</v>
      </c>
      <c r="I142" s="238"/>
      <c r="J142" s="234"/>
      <c r="K142" s="234"/>
      <c r="L142" s="239"/>
      <c r="M142" s="240"/>
      <c r="N142" s="241"/>
      <c r="O142" s="241"/>
      <c r="P142" s="241"/>
      <c r="Q142" s="241"/>
      <c r="R142" s="241"/>
      <c r="S142" s="241"/>
      <c r="T142" s="242"/>
      <c r="AT142" s="243" t="s">
        <v>272</v>
      </c>
      <c r="AU142" s="243" t="s">
        <v>91</v>
      </c>
      <c r="AV142" s="15" t="s">
        <v>91</v>
      </c>
      <c r="AW142" s="15" t="s">
        <v>38</v>
      </c>
      <c r="AX142" s="15" t="s">
        <v>82</v>
      </c>
      <c r="AY142" s="243" t="s">
        <v>262</v>
      </c>
    </row>
    <row r="143" spans="1:65" s="15" customFormat="1" ht="10">
      <c r="B143" s="233"/>
      <c r="C143" s="234"/>
      <c r="D143" s="208" t="s">
        <v>272</v>
      </c>
      <c r="E143" s="235" t="s">
        <v>44</v>
      </c>
      <c r="F143" s="236" t="s">
        <v>8308</v>
      </c>
      <c r="G143" s="234"/>
      <c r="H143" s="237">
        <v>2.0680000000000001</v>
      </c>
      <c r="I143" s="238"/>
      <c r="J143" s="234"/>
      <c r="K143" s="234"/>
      <c r="L143" s="239"/>
      <c r="M143" s="240"/>
      <c r="N143" s="241"/>
      <c r="O143" s="241"/>
      <c r="P143" s="241"/>
      <c r="Q143" s="241"/>
      <c r="R143" s="241"/>
      <c r="S143" s="241"/>
      <c r="T143" s="242"/>
      <c r="AT143" s="243" t="s">
        <v>272</v>
      </c>
      <c r="AU143" s="243" t="s">
        <v>91</v>
      </c>
      <c r="AV143" s="15" t="s">
        <v>91</v>
      </c>
      <c r="AW143" s="15" t="s">
        <v>38</v>
      </c>
      <c r="AX143" s="15" t="s">
        <v>82</v>
      </c>
      <c r="AY143" s="243" t="s">
        <v>262</v>
      </c>
    </row>
    <row r="144" spans="1:65" s="15" customFormat="1" ht="10">
      <c r="B144" s="233"/>
      <c r="C144" s="234"/>
      <c r="D144" s="208" t="s">
        <v>272</v>
      </c>
      <c r="E144" s="235" t="s">
        <v>44</v>
      </c>
      <c r="F144" s="236" t="s">
        <v>8309</v>
      </c>
      <c r="G144" s="234"/>
      <c r="H144" s="237">
        <v>0.7</v>
      </c>
      <c r="I144" s="238"/>
      <c r="J144" s="234"/>
      <c r="K144" s="234"/>
      <c r="L144" s="239"/>
      <c r="M144" s="240"/>
      <c r="N144" s="241"/>
      <c r="O144" s="241"/>
      <c r="P144" s="241"/>
      <c r="Q144" s="241"/>
      <c r="R144" s="241"/>
      <c r="S144" s="241"/>
      <c r="T144" s="242"/>
      <c r="AT144" s="243" t="s">
        <v>272</v>
      </c>
      <c r="AU144" s="243" t="s">
        <v>91</v>
      </c>
      <c r="AV144" s="15" t="s">
        <v>91</v>
      </c>
      <c r="AW144" s="15" t="s">
        <v>38</v>
      </c>
      <c r="AX144" s="15" t="s">
        <v>82</v>
      </c>
      <c r="AY144" s="243" t="s">
        <v>262</v>
      </c>
    </row>
    <row r="145" spans="1:65" s="16" customFormat="1" ht="10">
      <c r="B145" s="244"/>
      <c r="C145" s="245"/>
      <c r="D145" s="208" t="s">
        <v>272</v>
      </c>
      <c r="E145" s="246" t="s">
        <v>44</v>
      </c>
      <c r="F145" s="247" t="s">
        <v>291</v>
      </c>
      <c r="G145" s="245"/>
      <c r="H145" s="248">
        <v>17.698</v>
      </c>
      <c r="I145" s="249"/>
      <c r="J145" s="245"/>
      <c r="K145" s="245"/>
      <c r="L145" s="250"/>
      <c r="M145" s="251"/>
      <c r="N145" s="252"/>
      <c r="O145" s="252"/>
      <c r="P145" s="252"/>
      <c r="Q145" s="252"/>
      <c r="R145" s="252"/>
      <c r="S145" s="252"/>
      <c r="T145" s="253"/>
      <c r="AT145" s="254" t="s">
        <v>272</v>
      </c>
      <c r="AU145" s="254" t="s">
        <v>91</v>
      </c>
      <c r="AV145" s="16" t="s">
        <v>104</v>
      </c>
      <c r="AW145" s="16" t="s">
        <v>38</v>
      </c>
      <c r="AX145" s="16" t="s">
        <v>89</v>
      </c>
      <c r="AY145" s="254" t="s">
        <v>262</v>
      </c>
    </row>
    <row r="146" spans="1:65" s="2" customFormat="1" ht="33" customHeight="1">
      <c r="A146" s="37"/>
      <c r="B146" s="38"/>
      <c r="C146" s="195" t="s">
        <v>403</v>
      </c>
      <c r="D146" s="195" t="s">
        <v>264</v>
      </c>
      <c r="E146" s="196" t="s">
        <v>6252</v>
      </c>
      <c r="F146" s="197" t="s">
        <v>6253</v>
      </c>
      <c r="G146" s="198" t="s">
        <v>267</v>
      </c>
      <c r="H146" s="199">
        <v>5.7560000000000002</v>
      </c>
      <c r="I146" s="200"/>
      <c r="J146" s="201">
        <f>ROUND(I146*H146,2)</f>
        <v>0</v>
      </c>
      <c r="K146" s="197" t="s">
        <v>268</v>
      </c>
      <c r="L146" s="42"/>
      <c r="M146" s="202" t="s">
        <v>44</v>
      </c>
      <c r="N146" s="203" t="s">
        <v>53</v>
      </c>
      <c r="O146" s="67"/>
      <c r="P146" s="204">
        <f>O146*H146</f>
        <v>0</v>
      </c>
      <c r="Q146" s="204">
        <v>0</v>
      </c>
      <c r="R146" s="204">
        <f>Q146*H146</f>
        <v>0</v>
      </c>
      <c r="S146" s="204">
        <v>0</v>
      </c>
      <c r="T146" s="205">
        <f>S146*H146</f>
        <v>0</v>
      </c>
      <c r="U146" s="37"/>
      <c r="V146" s="37"/>
      <c r="W146" s="37"/>
      <c r="X146" s="37"/>
      <c r="Y146" s="37"/>
      <c r="Z146" s="37"/>
      <c r="AA146" s="37"/>
      <c r="AB146" s="37"/>
      <c r="AC146" s="37"/>
      <c r="AD146" s="37"/>
      <c r="AE146" s="37"/>
      <c r="AR146" s="206" t="s">
        <v>104</v>
      </c>
      <c r="AT146" s="206" t="s">
        <v>264</v>
      </c>
      <c r="AU146" s="206" t="s">
        <v>91</v>
      </c>
      <c r="AY146" s="19" t="s">
        <v>262</v>
      </c>
      <c r="BE146" s="207">
        <f>IF(N146="základní",J146,0)</f>
        <v>0</v>
      </c>
      <c r="BF146" s="207">
        <f>IF(N146="snížená",J146,0)</f>
        <v>0</v>
      </c>
      <c r="BG146" s="207">
        <f>IF(N146="zákl. přenesená",J146,0)</f>
        <v>0</v>
      </c>
      <c r="BH146" s="207">
        <f>IF(N146="sníž. přenesená",J146,0)</f>
        <v>0</v>
      </c>
      <c r="BI146" s="207">
        <f>IF(N146="nulová",J146,0)</f>
        <v>0</v>
      </c>
      <c r="BJ146" s="19" t="s">
        <v>89</v>
      </c>
      <c r="BK146" s="207">
        <f>ROUND(I146*H146,2)</f>
        <v>0</v>
      </c>
      <c r="BL146" s="19" t="s">
        <v>104</v>
      </c>
      <c r="BM146" s="206" t="s">
        <v>529</v>
      </c>
    </row>
    <row r="147" spans="1:65" s="2" customFormat="1" ht="54">
      <c r="A147" s="37"/>
      <c r="B147" s="38"/>
      <c r="C147" s="39"/>
      <c r="D147" s="208" t="s">
        <v>270</v>
      </c>
      <c r="E147" s="39"/>
      <c r="F147" s="209" t="s">
        <v>355</v>
      </c>
      <c r="G147" s="39"/>
      <c r="H147" s="39"/>
      <c r="I147" s="118"/>
      <c r="J147" s="39"/>
      <c r="K147" s="39"/>
      <c r="L147" s="42"/>
      <c r="M147" s="210"/>
      <c r="N147" s="211"/>
      <c r="O147" s="67"/>
      <c r="P147" s="67"/>
      <c r="Q147" s="67"/>
      <c r="R147" s="67"/>
      <c r="S147" s="67"/>
      <c r="T147" s="68"/>
      <c r="U147" s="37"/>
      <c r="V147" s="37"/>
      <c r="W147" s="37"/>
      <c r="X147" s="37"/>
      <c r="Y147" s="37"/>
      <c r="Z147" s="37"/>
      <c r="AA147" s="37"/>
      <c r="AB147" s="37"/>
      <c r="AC147" s="37"/>
      <c r="AD147" s="37"/>
      <c r="AE147" s="37"/>
      <c r="AT147" s="19" t="s">
        <v>270</v>
      </c>
      <c r="AU147" s="19" t="s">
        <v>91</v>
      </c>
    </row>
    <row r="148" spans="1:65" s="15" customFormat="1" ht="10">
      <c r="B148" s="233"/>
      <c r="C148" s="234"/>
      <c r="D148" s="208" t="s">
        <v>272</v>
      </c>
      <c r="E148" s="235" t="s">
        <v>44</v>
      </c>
      <c r="F148" s="236" t="s">
        <v>8296</v>
      </c>
      <c r="G148" s="234"/>
      <c r="H148" s="237">
        <v>7.7789999999999999</v>
      </c>
      <c r="I148" s="238"/>
      <c r="J148" s="234"/>
      <c r="K148" s="234"/>
      <c r="L148" s="239"/>
      <c r="M148" s="240"/>
      <c r="N148" s="241"/>
      <c r="O148" s="241"/>
      <c r="P148" s="241"/>
      <c r="Q148" s="241"/>
      <c r="R148" s="241"/>
      <c r="S148" s="241"/>
      <c r="T148" s="242"/>
      <c r="AT148" s="243" t="s">
        <v>272</v>
      </c>
      <c r="AU148" s="243" t="s">
        <v>91</v>
      </c>
      <c r="AV148" s="15" t="s">
        <v>91</v>
      </c>
      <c r="AW148" s="15" t="s">
        <v>38</v>
      </c>
      <c r="AX148" s="15" t="s">
        <v>82</v>
      </c>
      <c r="AY148" s="243" t="s">
        <v>262</v>
      </c>
    </row>
    <row r="149" spans="1:65" s="15" customFormat="1" ht="10">
      <c r="B149" s="233"/>
      <c r="C149" s="234"/>
      <c r="D149" s="208" t="s">
        <v>272</v>
      </c>
      <c r="E149" s="235" t="s">
        <v>44</v>
      </c>
      <c r="F149" s="236" t="s">
        <v>8297</v>
      </c>
      <c r="G149" s="234"/>
      <c r="H149" s="237">
        <v>3.948</v>
      </c>
      <c r="I149" s="238"/>
      <c r="J149" s="234"/>
      <c r="K149" s="234"/>
      <c r="L149" s="239"/>
      <c r="M149" s="240"/>
      <c r="N149" s="241"/>
      <c r="O149" s="241"/>
      <c r="P149" s="241"/>
      <c r="Q149" s="241"/>
      <c r="R149" s="241"/>
      <c r="S149" s="241"/>
      <c r="T149" s="242"/>
      <c r="AT149" s="243" t="s">
        <v>272</v>
      </c>
      <c r="AU149" s="243" t="s">
        <v>91</v>
      </c>
      <c r="AV149" s="15" t="s">
        <v>91</v>
      </c>
      <c r="AW149" s="15" t="s">
        <v>38</v>
      </c>
      <c r="AX149" s="15" t="s">
        <v>82</v>
      </c>
      <c r="AY149" s="243" t="s">
        <v>262</v>
      </c>
    </row>
    <row r="150" spans="1:65" s="15" customFormat="1" ht="10">
      <c r="B150" s="233"/>
      <c r="C150" s="234"/>
      <c r="D150" s="208" t="s">
        <v>272</v>
      </c>
      <c r="E150" s="235" t="s">
        <v>44</v>
      </c>
      <c r="F150" s="236" t="s">
        <v>8310</v>
      </c>
      <c r="G150" s="234"/>
      <c r="H150" s="237">
        <v>-3.2029999999999998</v>
      </c>
      <c r="I150" s="238"/>
      <c r="J150" s="234"/>
      <c r="K150" s="234"/>
      <c r="L150" s="239"/>
      <c r="M150" s="240"/>
      <c r="N150" s="241"/>
      <c r="O150" s="241"/>
      <c r="P150" s="241"/>
      <c r="Q150" s="241"/>
      <c r="R150" s="241"/>
      <c r="S150" s="241"/>
      <c r="T150" s="242"/>
      <c r="AT150" s="243" t="s">
        <v>272</v>
      </c>
      <c r="AU150" s="243" t="s">
        <v>91</v>
      </c>
      <c r="AV150" s="15" t="s">
        <v>91</v>
      </c>
      <c r="AW150" s="15" t="s">
        <v>38</v>
      </c>
      <c r="AX150" s="15" t="s">
        <v>82</v>
      </c>
      <c r="AY150" s="243" t="s">
        <v>262</v>
      </c>
    </row>
    <row r="151" spans="1:65" s="15" customFormat="1" ht="10">
      <c r="B151" s="233"/>
      <c r="C151" s="234"/>
      <c r="D151" s="208" t="s">
        <v>272</v>
      </c>
      <c r="E151" s="235" t="s">
        <v>44</v>
      </c>
      <c r="F151" s="236" t="s">
        <v>8311</v>
      </c>
      <c r="G151" s="234"/>
      <c r="H151" s="237">
        <v>-2.0680000000000001</v>
      </c>
      <c r="I151" s="238"/>
      <c r="J151" s="234"/>
      <c r="K151" s="234"/>
      <c r="L151" s="239"/>
      <c r="M151" s="240"/>
      <c r="N151" s="241"/>
      <c r="O151" s="241"/>
      <c r="P151" s="241"/>
      <c r="Q151" s="241"/>
      <c r="R151" s="241"/>
      <c r="S151" s="241"/>
      <c r="T151" s="242"/>
      <c r="AT151" s="243" t="s">
        <v>272</v>
      </c>
      <c r="AU151" s="243" t="s">
        <v>91</v>
      </c>
      <c r="AV151" s="15" t="s">
        <v>91</v>
      </c>
      <c r="AW151" s="15" t="s">
        <v>38</v>
      </c>
      <c r="AX151" s="15" t="s">
        <v>82</v>
      </c>
      <c r="AY151" s="243" t="s">
        <v>262</v>
      </c>
    </row>
    <row r="152" spans="1:65" s="15" customFormat="1" ht="10">
      <c r="B152" s="233"/>
      <c r="C152" s="234"/>
      <c r="D152" s="208" t="s">
        <v>272</v>
      </c>
      <c r="E152" s="235" t="s">
        <v>44</v>
      </c>
      <c r="F152" s="236" t="s">
        <v>8312</v>
      </c>
      <c r="G152" s="234"/>
      <c r="H152" s="237">
        <v>-0.7</v>
      </c>
      <c r="I152" s="238"/>
      <c r="J152" s="234"/>
      <c r="K152" s="234"/>
      <c r="L152" s="239"/>
      <c r="M152" s="240"/>
      <c r="N152" s="241"/>
      <c r="O152" s="241"/>
      <c r="P152" s="241"/>
      <c r="Q152" s="241"/>
      <c r="R152" s="241"/>
      <c r="S152" s="241"/>
      <c r="T152" s="242"/>
      <c r="AT152" s="243" t="s">
        <v>272</v>
      </c>
      <c r="AU152" s="243" t="s">
        <v>91</v>
      </c>
      <c r="AV152" s="15" t="s">
        <v>91</v>
      </c>
      <c r="AW152" s="15" t="s">
        <v>38</v>
      </c>
      <c r="AX152" s="15" t="s">
        <v>82</v>
      </c>
      <c r="AY152" s="243" t="s">
        <v>262</v>
      </c>
    </row>
    <row r="153" spans="1:65" s="16" customFormat="1" ht="10">
      <c r="B153" s="244"/>
      <c r="C153" s="245"/>
      <c r="D153" s="208" t="s">
        <v>272</v>
      </c>
      <c r="E153" s="246" t="s">
        <v>44</v>
      </c>
      <c r="F153" s="247" t="s">
        <v>291</v>
      </c>
      <c r="G153" s="245"/>
      <c r="H153" s="248">
        <v>5.7560000000000011</v>
      </c>
      <c r="I153" s="249"/>
      <c r="J153" s="245"/>
      <c r="K153" s="245"/>
      <c r="L153" s="250"/>
      <c r="M153" s="251"/>
      <c r="N153" s="252"/>
      <c r="O153" s="252"/>
      <c r="P153" s="252"/>
      <c r="Q153" s="252"/>
      <c r="R153" s="252"/>
      <c r="S153" s="252"/>
      <c r="T153" s="253"/>
      <c r="AT153" s="254" t="s">
        <v>272</v>
      </c>
      <c r="AU153" s="254" t="s">
        <v>91</v>
      </c>
      <c r="AV153" s="16" t="s">
        <v>104</v>
      </c>
      <c r="AW153" s="16" t="s">
        <v>38</v>
      </c>
      <c r="AX153" s="16" t="s">
        <v>89</v>
      </c>
      <c r="AY153" s="254" t="s">
        <v>262</v>
      </c>
    </row>
    <row r="154" spans="1:65" s="2" customFormat="1" ht="33" customHeight="1">
      <c r="A154" s="37"/>
      <c r="B154" s="38"/>
      <c r="C154" s="195" t="s">
        <v>410</v>
      </c>
      <c r="D154" s="195" t="s">
        <v>264</v>
      </c>
      <c r="E154" s="196" t="s">
        <v>6254</v>
      </c>
      <c r="F154" s="197" t="s">
        <v>6255</v>
      </c>
      <c r="G154" s="198" t="s">
        <v>267</v>
      </c>
      <c r="H154" s="199">
        <v>5.7560000000000002</v>
      </c>
      <c r="I154" s="200"/>
      <c r="J154" s="201">
        <f>ROUND(I154*H154,2)</f>
        <v>0</v>
      </c>
      <c r="K154" s="197" t="s">
        <v>268</v>
      </c>
      <c r="L154" s="42"/>
      <c r="M154" s="202" t="s">
        <v>44</v>
      </c>
      <c r="N154" s="203" t="s">
        <v>53</v>
      </c>
      <c r="O154" s="67"/>
      <c r="P154" s="204">
        <f>O154*H154</f>
        <v>0</v>
      </c>
      <c r="Q154" s="204">
        <v>0</v>
      </c>
      <c r="R154" s="204">
        <f>Q154*H154</f>
        <v>0</v>
      </c>
      <c r="S154" s="204">
        <v>0</v>
      </c>
      <c r="T154" s="205">
        <f>S154*H154</f>
        <v>0</v>
      </c>
      <c r="U154" s="37"/>
      <c r="V154" s="37"/>
      <c r="W154" s="37"/>
      <c r="X154" s="37"/>
      <c r="Y154" s="37"/>
      <c r="Z154" s="37"/>
      <c r="AA154" s="37"/>
      <c r="AB154" s="37"/>
      <c r="AC154" s="37"/>
      <c r="AD154" s="37"/>
      <c r="AE154" s="37"/>
      <c r="AR154" s="206" t="s">
        <v>104</v>
      </c>
      <c r="AT154" s="206" t="s">
        <v>264</v>
      </c>
      <c r="AU154" s="206" t="s">
        <v>91</v>
      </c>
      <c r="AY154" s="19" t="s">
        <v>262</v>
      </c>
      <c r="BE154" s="207">
        <f>IF(N154="základní",J154,0)</f>
        <v>0</v>
      </c>
      <c r="BF154" s="207">
        <f>IF(N154="snížená",J154,0)</f>
        <v>0</v>
      </c>
      <c r="BG154" s="207">
        <f>IF(N154="zákl. přenesená",J154,0)</f>
        <v>0</v>
      </c>
      <c r="BH154" s="207">
        <f>IF(N154="sníž. přenesená",J154,0)</f>
        <v>0</v>
      </c>
      <c r="BI154" s="207">
        <f>IF(N154="nulová",J154,0)</f>
        <v>0</v>
      </c>
      <c r="BJ154" s="19" t="s">
        <v>89</v>
      </c>
      <c r="BK154" s="207">
        <f>ROUND(I154*H154,2)</f>
        <v>0</v>
      </c>
      <c r="BL154" s="19" t="s">
        <v>104</v>
      </c>
      <c r="BM154" s="206" t="s">
        <v>546</v>
      </c>
    </row>
    <row r="155" spans="1:65" s="2" customFormat="1" ht="54">
      <c r="A155" s="37"/>
      <c r="B155" s="38"/>
      <c r="C155" s="39"/>
      <c r="D155" s="208" t="s">
        <v>270</v>
      </c>
      <c r="E155" s="39"/>
      <c r="F155" s="209" t="s">
        <v>355</v>
      </c>
      <c r="G155" s="39"/>
      <c r="H155" s="39"/>
      <c r="I155" s="118"/>
      <c r="J155" s="39"/>
      <c r="K155" s="39"/>
      <c r="L155" s="42"/>
      <c r="M155" s="210"/>
      <c r="N155" s="211"/>
      <c r="O155" s="67"/>
      <c r="P155" s="67"/>
      <c r="Q155" s="67"/>
      <c r="R155" s="67"/>
      <c r="S155" s="67"/>
      <c r="T155" s="68"/>
      <c r="U155" s="37"/>
      <c r="V155" s="37"/>
      <c r="W155" s="37"/>
      <c r="X155" s="37"/>
      <c r="Y155" s="37"/>
      <c r="Z155" s="37"/>
      <c r="AA155" s="37"/>
      <c r="AB155" s="37"/>
      <c r="AC155" s="37"/>
      <c r="AD155" s="37"/>
      <c r="AE155" s="37"/>
      <c r="AT155" s="19" t="s">
        <v>270</v>
      </c>
      <c r="AU155" s="19" t="s">
        <v>91</v>
      </c>
    </row>
    <row r="156" spans="1:65" s="15" customFormat="1" ht="10">
      <c r="B156" s="233"/>
      <c r="C156" s="234"/>
      <c r="D156" s="208" t="s">
        <v>272</v>
      </c>
      <c r="E156" s="235" t="s">
        <v>44</v>
      </c>
      <c r="F156" s="236" t="s">
        <v>8296</v>
      </c>
      <c r="G156" s="234"/>
      <c r="H156" s="237">
        <v>7.7789999999999999</v>
      </c>
      <c r="I156" s="238"/>
      <c r="J156" s="234"/>
      <c r="K156" s="234"/>
      <c r="L156" s="239"/>
      <c r="M156" s="240"/>
      <c r="N156" s="241"/>
      <c r="O156" s="241"/>
      <c r="P156" s="241"/>
      <c r="Q156" s="241"/>
      <c r="R156" s="241"/>
      <c r="S156" s="241"/>
      <c r="T156" s="242"/>
      <c r="AT156" s="243" t="s">
        <v>272</v>
      </c>
      <c r="AU156" s="243" t="s">
        <v>91</v>
      </c>
      <c r="AV156" s="15" t="s">
        <v>91</v>
      </c>
      <c r="AW156" s="15" t="s">
        <v>38</v>
      </c>
      <c r="AX156" s="15" t="s">
        <v>82</v>
      </c>
      <c r="AY156" s="243" t="s">
        <v>262</v>
      </c>
    </row>
    <row r="157" spans="1:65" s="15" customFormat="1" ht="10">
      <c r="B157" s="233"/>
      <c r="C157" s="234"/>
      <c r="D157" s="208" t="s">
        <v>272</v>
      </c>
      <c r="E157" s="235" t="s">
        <v>44</v>
      </c>
      <c r="F157" s="236" t="s">
        <v>8297</v>
      </c>
      <c r="G157" s="234"/>
      <c r="H157" s="237">
        <v>3.948</v>
      </c>
      <c r="I157" s="238"/>
      <c r="J157" s="234"/>
      <c r="K157" s="234"/>
      <c r="L157" s="239"/>
      <c r="M157" s="240"/>
      <c r="N157" s="241"/>
      <c r="O157" s="241"/>
      <c r="P157" s="241"/>
      <c r="Q157" s="241"/>
      <c r="R157" s="241"/>
      <c r="S157" s="241"/>
      <c r="T157" s="242"/>
      <c r="AT157" s="243" t="s">
        <v>272</v>
      </c>
      <c r="AU157" s="243" t="s">
        <v>91</v>
      </c>
      <c r="AV157" s="15" t="s">
        <v>91</v>
      </c>
      <c r="AW157" s="15" t="s">
        <v>38</v>
      </c>
      <c r="AX157" s="15" t="s">
        <v>82</v>
      </c>
      <c r="AY157" s="243" t="s">
        <v>262</v>
      </c>
    </row>
    <row r="158" spans="1:65" s="15" customFormat="1" ht="10">
      <c r="B158" s="233"/>
      <c r="C158" s="234"/>
      <c r="D158" s="208" t="s">
        <v>272</v>
      </c>
      <c r="E158" s="235" t="s">
        <v>44</v>
      </c>
      <c r="F158" s="236" t="s">
        <v>8310</v>
      </c>
      <c r="G158" s="234"/>
      <c r="H158" s="237">
        <v>-3.2029999999999998</v>
      </c>
      <c r="I158" s="238"/>
      <c r="J158" s="234"/>
      <c r="K158" s="234"/>
      <c r="L158" s="239"/>
      <c r="M158" s="240"/>
      <c r="N158" s="241"/>
      <c r="O158" s="241"/>
      <c r="P158" s="241"/>
      <c r="Q158" s="241"/>
      <c r="R158" s="241"/>
      <c r="S158" s="241"/>
      <c r="T158" s="242"/>
      <c r="AT158" s="243" t="s">
        <v>272</v>
      </c>
      <c r="AU158" s="243" t="s">
        <v>91</v>
      </c>
      <c r="AV158" s="15" t="s">
        <v>91</v>
      </c>
      <c r="AW158" s="15" t="s">
        <v>38</v>
      </c>
      <c r="AX158" s="15" t="s">
        <v>82</v>
      </c>
      <c r="AY158" s="243" t="s">
        <v>262</v>
      </c>
    </row>
    <row r="159" spans="1:65" s="15" customFormat="1" ht="10">
      <c r="B159" s="233"/>
      <c r="C159" s="234"/>
      <c r="D159" s="208" t="s">
        <v>272</v>
      </c>
      <c r="E159" s="235" t="s">
        <v>44</v>
      </c>
      <c r="F159" s="236" t="s">
        <v>8311</v>
      </c>
      <c r="G159" s="234"/>
      <c r="H159" s="237">
        <v>-2.0680000000000001</v>
      </c>
      <c r="I159" s="238"/>
      <c r="J159" s="234"/>
      <c r="K159" s="234"/>
      <c r="L159" s="239"/>
      <c r="M159" s="240"/>
      <c r="N159" s="241"/>
      <c r="O159" s="241"/>
      <c r="P159" s="241"/>
      <c r="Q159" s="241"/>
      <c r="R159" s="241"/>
      <c r="S159" s="241"/>
      <c r="T159" s="242"/>
      <c r="AT159" s="243" t="s">
        <v>272</v>
      </c>
      <c r="AU159" s="243" t="s">
        <v>91</v>
      </c>
      <c r="AV159" s="15" t="s">
        <v>91</v>
      </c>
      <c r="AW159" s="15" t="s">
        <v>38</v>
      </c>
      <c r="AX159" s="15" t="s">
        <v>82</v>
      </c>
      <c r="AY159" s="243" t="s">
        <v>262</v>
      </c>
    </row>
    <row r="160" spans="1:65" s="15" customFormat="1" ht="10">
      <c r="B160" s="233"/>
      <c r="C160" s="234"/>
      <c r="D160" s="208" t="s">
        <v>272</v>
      </c>
      <c r="E160" s="235" t="s">
        <v>44</v>
      </c>
      <c r="F160" s="236" t="s">
        <v>8312</v>
      </c>
      <c r="G160" s="234"/>
      <c r="H160" s="237">
        <v>-0.7</v>
      </c>
      <c r="I160" s="238"/>
      <c r="J160" s="234"/>
      <c r="K160" s="234"/>
      <c r="L160" s="239"/>
      <c r="M160" s="240"/>
      <c r="N160" s="241"/>
      <c r="O160" s="241"/>
      <c r="P160" s="241"/>
      <c r="Q160" s="241"/>
      <c r="R160" s="241"/>
      <c r="S160" s="241"/>
      <c r="T160" s="242"/>
      <c r="AT160" s="243" t="s">
        <v>272</v>
      </c>
      <c r="AU160" s="243" t="s">
        <v>91</v>
      </c>
      <c r="AV160" s="15" t="s">
        <v>91</v>
      </c>
      <c r="AW160" s="15" t="s">
        <v>38</v>
      </c>
      <c r="AX160" s="15" t="s">
        <v>82</v>
      </c>
      <c r="AY160" s="243" t="s">
        <v>262</v>
      </c>
    </row>
    <row r="161" spans="1:65" s="16" customFormat="1" ht="10">
      <c r="B161" s="244"/>
      <c r="C161" s="245"/>
      <c r="D161" s="208" t="s">
        <v>272</v>
      </c>
      <c r="E161" s="246" t="s">
        <v>44</v>
      </c>
      <c r="F161" s="247" t="s">
        <v>291</v>
      </c>
      <c r="G161" s="245"/>
      <c r="H161" s="248">
        <v>5.7560000000000011</v>
      </c>
      <c r="I161" s="249"/>
      <c r="J161" s="245"/>
      <c r="K161" s="245"/>
      <c r="L161" s="250"/>
      <c r="M161" s="251"/>
      <c r="N161" s="252"/>
      <c r="O161" s="252"/>
      <c r="P161" s="252"/>
      <c r="Q161" s="252"/>
      <c r="R161" s="252"/>
      <c r="S161" s="252"/>
      <c r="T161" s="253"/>
      <c r="AT161" s="254" t="s">
        <v>272</v>
      </c>
      <c r="AU161" s="254" t="s">
        <v>91</v>
      </c>
      <c r="AV161" s="16" t="s">
        <v>104</v>
      </c>
      <c r="AW161" s="16" t="s">
        <v>38</v>
      </c>
      <c r="AX161" s="16" t="s">
        <v>89</v>
      </c>
      <c r="AY161" s="254" t="s">
        <v>262</v>
      </c>
    </row>
    <row r="162" spans="1:65" s="2" customFormat="1" ht="21.75" customHeight="1">
      <c r="A162" s="37"/>
      <c r="B162" s="38"/>
      <c r="C162" s="195" t="s">
        <v>416</v>
      </c>
      <c r="D162" s="195" t="s">
        <v>264</v>
      </c>
      <c r="E162" s="196" t="s">
        <v>404</v>
      </c>
      <c r="F162" s="197" t="s">
        <v>405</v>
      </c>
      <c r="G162" s="198" t="s">
        <v>406</v>
      </c>
      <c r="H162" s="199">
        <v>9.7859999999999996</v>
      </c>
      <c r="I162" s="200"/>
      <c r="J162" s="201">
        <f>ROUND(I162*H162,2)</f>
        <v>0</v>
      </c>
      <c r="K162" s="197" t="s">
        <v>268</v>
      </c>
      <c r="L162" s="42"/>
      <c r="M162" s="202" t="s">
        <v>44</v>
      </c>
      <c r="N162" s="203" t="s">
        <v>53</v>
      </c>
      <c r="O162" s="67"/>
      <c r="P162" s="204">
        <f>O162*H162</f>
        <v>0</v>
      </c>
      <c r="Q162" s="204">
        <v>0</v>
      </c>
      <c r="R162" s="204">
        <f>Q162*H162</f>
        <v>0</v>
      </c>
      <c r="S162" s="204">
        <v>0</v>
      </c>
      <c r="T162" s="205">
        <f>S162*H162</f>
        <v>0</v>
      </c>
      <c r="U162" s="37"/>
      <c r="V162" s="37"/>
      <c r="W162" s="37"/>
      <c r="X162" s="37"/>
      <c r="Y162" s="37"/>
      <c r="Z162" s="37"/>
      <c r="AA162" s="37"/>
      <c r="AB162" s="37"/>
      <c r="AC162" s="37"/>
      <c r="AD162" s="37"/>
      <c r="AE162" s="37"/>
      <c r="AR162" s="206" t="s">
        <v>104</v>
      </c>
      <c r="AT162" s="206" t="s">
        <v>264</v>
      </c>
      <c r="AU162" s="206" t="s">
        <v>91</v>
      </c>
      <c r="AY162" s="19" t="s">
        <v>262</v>
      </c>
      <c r="BE162" s="207">
        <f>IF(N162="základní",J162,0)</f>
        <v>0</v>
      </c>
      <c r="BF162" s="207">
        <f>IF(N162="snížená",J162,0)</f>
        <v>0</v>
      </c>
      <c r="BG162" s="207">
        <f>IF(N162="zákl. přenesená",J162,0)</f>
        <v>0</v>
      </c>
      <c r="BH162" s="207">
        <f>IF(N162="sníž. přenesená",J162,0)</f>
        <v>0</v>
      </c>
      <c r="BI162" s="207">
        <f>IF(N162="nulová",J162,0)</f>
        <v>0</v>
      </c>
      <c r="BJ162" s="19" t="s">
        <v>89</v>
      </c>
      <c r="BK162" s="207">
        <f>ROUND(I162*H162,2)</f>
        <v>0</v>
      </c>
      <c r="BL162" s="19" t="s">
        <v>104</v>
      </c>
      <c r="BM162" s="206" t="s">
        <v>587</v>
      </c>
    </row>
    <row r="163" spans="1:65" s="2" customFormat="1" ht="36">
      <c r="A163" s="37"/>
      <c r="B163" s="38"/>
      <c r="C163" s="39"/>
      <c r="D163" s="208" t="s">
        <v>270</v>
      </c>
      <c r="E163" s="39"/>
      <c r="F163" s="209" t="s">
        <v>408</v>
      </c>
      <c r="G163" s="39"/>
      <c r="H163" s="39"/>
      <c r="I163" s="118"/>
      <c r="J163" s="39"/>
      <c r="K163" s="39"/>
      <c r="L163" s="42"/>
      <c r="M163" s="210"/>
      <c r="N163" s="211"/>
      <c r="O163" s="67"/>
      <c r="P163" s="67"/>
      <c r="Q163" s="67"/>
      <c r="R163" s="67"/>
      <c r="S163" s="67"/>
      <c r="T163" s="68"/>
      <c r="U163" s="37"/>
      <c r="V163" s="37"/>
      <c r="W163" s="37"/>
      <c r="X163" s="37"/>
      <c r="Y163" s="37"/>
      <c r="Z163" s="37"/>
      <c r="AA163" s="37"/>
      <c r="AB163" s="37"/>
      <c r="AC163" s="37"/>
      <c r="AD163" s="37"/>
      <c r="AE163" s="37"/>
      <c r="AT163" s="19" t="s">
        <v>270</v>
      </c>
      <c r="AU163" s="19" t="s">
        <v>91</v>
      </c>
    </row>
    <row r="164" spans="1:65" s="15" customFormat="1" ht="10">
      <c r="B164" s="233"/>
      <c r="C164" s="234"/>
      <c r="D164" s="208" t="s">
        <v>272</v>
      </c>
      <c r="E164" s="235" t="s">
        <v>44</v>
      </c>
      <c r="F164" s="236" t="s">
        <v>8313</v>
      </c>
      <c r="G164" s="234"/>
      <c r="H164" s="237">
        <v>13.225</v>
      </c>
      <c r="I164" s="238"/>
      <c r="J164" s="234"/>
      <c r="K164" s="234"/>
      <c r="L164" s="239"/>
      <c r="M164" s="240"/>
      <c r="N164" s="241"/>
      <c r="O164" s="241"/>
      <c r="P164" s="241"/>
      <c r="Q164" s="241"/>
      <c r="R164" s="241"/>
      <c r="S164" s="241"/>
      <c r="T164" s="242"/>
      <c r="AT164" s="243" t="s">
        <v>272</v>
      </c>
      <c r="AU164" s="243" t="s">
        <v>91</v>
      </c>
      <c r="AV164" s="15" t="s">
        <v>91</v>
      </c>
      <c r="AW164" s="15" t="s">
        <v>38</v>
      </c>
      <c r="AX164" s="15" t="s">
        <v>82</v>
      </c>
      <c r="AY164" s="243" t="s">
        <v>262</v>
      </c>
    </row>
    <row r="165" spans="1:65" s="15" customFormat="1" ht="10">
      <c r="B165" s="233"/>
      <c r="C165" s="234"/>
      <c r="D165" s="208" t="s">
        <v>272</v>
      </c>
      <c r="E165" s="235" t="s">
        <v>44</v>
      </c>
      <c r="F165" s="236" t="s">
        <v>8314</v>
      </c>
      <c r="G165" s="234"/>
      <c r="H165" s="237">
        <v>6.7119999999999997</v>
      </c>
      <c r="I165" s="238"/>
      <c r="J165" s="234"/>
      <c r="K165" s="234"/>
      <c r="L165" s="239"/>
      <c r="M165" s="240"/>
      <c r="N165" s="241"/>
      <c r="O165" s="241"/>
      <c r="P165" s="241"/>
      <c r="Q165" s="241"/>
      <c r="R165" s="241"/>
      <c r="S165" s="241"/>
      <c r="T165" s="242"/>
      <c r="AT165" s="243" t="s">
        <v>272</v>
      </c>
      <c r="AU165" s="243" t="s">
        <v>91</v>
      </c>
      <c r="AV165" s="15" t="s">
        <v>91</v>
      </c>
      <c r="AW165" s="15" t="s">
        <v>38</v>
      </c>
      <c r="AX165" s="15" t="s">
        <v>82</v>
      </c>
      <c r="AY165" s="243" t="s">
        <v>262</v>
      </c>
    </row>
    <row r="166" spans="1:65" s="15" customFormat="1" ht="10">
      <c r="B166" s="233"/>
      <c r="C166" s="234"/>
      <c r="D166" s="208" t="s">
        <v>272</v>
      </c>
      <c r="E166" s="235" t="s">
        <v>44</v>
      </c>
      <c r="F166" s="236" t="s">
        <v>8315</v>
      </c>
      <c r="G166" s="234"/>
      <c r="H166" s="237">
        <v>-5.4450000000000003</v>
      </c>
      <c r="I166" s="238"/>
      <c r="J166" s="234"/>
      <c r="K166" s="234"/>
      <c r="L166" s="239"/>
      <c r="M166" s="240"/>
      <c r="N166" s="241"/>
      <c r="O166" s="241"/>
      <c r="P166" s="241"/>
      <c r="Q166" s="241"/>
      <c r="R166" s="241"/>
      <c r="S166" s="241"/>
      <c r="T166" s="242"/>
      <c r="AT166" s="243" t="s">
        <v>272</v>
      </c>
      <c r="AU166" s="243" t="s">
        <v>91</v>
      </c>
      <c r="AV166" s="15" t="s">
        <v>91</v>
      </c>
      <c r="AW166" s="15" t="s">
        <v>38</v>
      </c>
      <c r="AX166" s="15" t="s">
        <v>82</v>
      </c>
      <c r="AY166" s="243" t="s">
        <v>262</v>
      </c>
    </row>
    <row r="167" spans="1:65" s="15" customFormat="1" ht="10">
      <c r="B167" s="233"/>
      <c r="C167" s="234"/>
      <c r="D167" s="208" t="s">
        <v>272</v>
      </c>
      <c r="E167" s="235" t="s">
        <v>44</v>
      </c>
      <c r="F167" s="236" t="s">
        <v>8316</v>
      </c>
      <c r="G167" s="234"/>
      <c r="H167" s="237">
        <v>-3.516</v>
      </c>
      <c r="I167" s="238"/>
      <c r="J167" s="234"/>
      <c r="K167" s="234"/>
      <c r="L167" s="239"/>
      <c r="M167" s="240"/>
      <c r="N167" s="241"/>
      <c r="O167" s="241"/>
      <c r="P167" s="241"/>
      <c r="Q167" s="241"/>
      <c r="R167" s="241"/>
      <c r="S167" s="241"/>
      <c r="T167" s="242"/>
      <c r="AT167" s="243" t="s">
        <v>272</v>
      </c>
      <c r="AU167" s="243" t="s">
        <v>91</v>
      </c>
      <c r="AV167" s="15" t="s">
        <v>91</v>
      </c>
      <c r="AW167" s="15" t="s">
        <v>38</v>
      </c>
      <c r="AX167" s="15" t="s">
        <v>82</v>
      </c>
      <c r="AY167" s="243" t="s">
        <v>262</v>
      </c>
    </row>
    <row r="168" spans="1:65" s="15" customFormat="1" ht="10">
      <c r="B168" s="233"/>
      <c r="C168" s="234"/>
      <c r="D168" s="208" t="s">
        <v>272</v>
      </c>
      <c r="E168" s="235" t="s">
        <v>44</v>
      </c>
      <c r="F168" s="236" t="s">
        <v>8317</v>
      </c>
      <c r="G168" s="234"/>
      <c r="H168" s="237">
        <v>-1.19</v>
      </c>
      <c r="I168" s="238"/>
      <c r="J168" s="234"/>
      <c r="K168" s="234"/>
      <c r="L168" s="239"/>
      <c r="M168" s="240"/>
      <c r="N168" s="241"/>
      <c r="O168" s="241"/>
      <c r="P168" s="241"/>
      <c r="Q168" s="241"/>
      <c r="R168" s="241"/>
      <c r="S168" s="241"/>
      <c r="T168" s="242"/>
      <c r="AT168" s="243" t="s">
        <v>272</v>
      </c>
      <c r="AU168" s="243" t="s">
        <v>91</v>
      </c>
      <c r="AV168" s="15" t="s">
        <v>91</v>
      </c>
      <c r="AW168" s="15" t="s">
        <v>38</v>
      </c>
      <c r="AX168" s="15" t="s">
        <v>82</v>
      </c>
      <c r="AY168" s="243" t="s">
        <v>262</v>
      </c>
    </row>
    <row r="169" spans="1:65" s="16" customFormat="1" ht="10">
      <c r="B169" s="244"/>
      <c r="C169" s="245"/>
      <c r="D169" s="208" t="s">
        <v>272</v>
      </c>
      <c r="E169" s="246" t="s">
        <v>44</v>
      </c>
      <c r="F169" s="247" t="s">
        <v>291</v>
      </c>
      <c r="G169" s="245"/>
      <c r="H169" s="248">
        <v>9.7859999999999978</v>
      </c>
      <c r="I169" s="249"/>
      <c r="J169" s="245"/>
      <c r="K169" s="245"/>
      <c r="L169" s="250"/>
      <c r="M169" s="251"/>
      <c r="N169" s="252"/>
      <c r="O169" s="252"/>
      <c r="P169" s="252"/>
      <c r="Q169" s="252"/>
      <c r="R169" s="252"/>
      <c r="S169" s="252"/>
      <c r="T169" s="253"/>
      <c r="AT169" s="254" t="s">
        <v>272</v>
      </c>
      <c r="AU169" s="254" t="s">
        <v>91</v>
      </c>
      <c r="AV169" s="16" t="s">
        <v>104</v>
      </c>
      <c r="AW169" s="16" t="s">
        <v>38</v>
      </c>
      <c r="AX169" s="16" t="s">
        <v>89</v>
      </c>
      <c r="AY169" s="254" t="s">
        <v>262</v>
      </c>
    </row>
    <row r="170" spans="1:65" s="12" customFormat="1" ht="22.75" customHeight="1">
      <c r="B170" s="179"/>
      <c r="C170" s="180"/>
      <c r="D170" s="181" t="s">
        <v>81</v>
      </c>
      <c r="E170" s="193" t="s">
        <v>351</v>
      </c>
      <c r="F170" s="193" t="s">
        <v>1409</v>
      </c>
      <c r="G170" s="180"/>
      <c r="H170" s="180"/>
      <c r="I170" s="183"/>
      <c r="J170" s="194">
        <f>BK170</f>
        <v>0</v>
      </c>
      <c r="K170" s="180"/>
      <c r="L170" s="185"/>
      <c r="M170" s="186"/>
      <c r="N170" s="187"/>
      <c r="O170" s="187"/>
      <c r="P170" s="188">
        <f>SUM(P171:P242)</f>
        <v>0</v>
      </c>
      <c r="Q170" s="187"/>
      <c r="R170" s="188">
        <f>SUM(R171:R242)</f>
        <v>0.14902495439999999</v>
      </c>
      <c r="S170" s="187"/>
      <c r="T170" s="189">
        <f>SUM(T171:T242)</f>
        <v>3.3570000000000003E-2</v>
      </c>
      <c r="AR170" s="190" t="s">
        <v>89</v>
      </c>
      <c r="AT170" s="191" t="s">
        <v>81</v>
      </c>
      <c r="AU170" s="191" t="s">
        <v>89</v>
      </c>
      <c r="AY170" s="190" t="s">
        <v>262</v>
      </c>
      <c r="BK170" s="192">
        <f>SUM(BK171:BK242)</f>
        <v>0</v>
      </c>
    </row>
    <row r="171" spans="1:65" s="2" customFormat="1" ht="21.75" customHeight="1">
      <c r="A171" s="37"/>
      <c r="B171" s="38"/>
      <c r="C171" s="195" t="s">
        <v>8</v>
      </c>
      <c r="D171" s="195" t="s">
        <v>264</v>
      </c>
      <c r="E171" s="196" t="s">
        <v>8318</v>
      </c>
      <c r="F171" s="197" t="s">
        <v>8319</v>
      </c>
      <c r="G171" s="198" t="s">
        <v>590</v>
      </c>
      <c r="H171" s="199">
        <v>4.7</v>
      </c>
      <c r="I171" s="200"/>
      <c r="J171" s="201">
        <f>ROUND(I171*H171,2)</f>
        <v>0</v>
      </c>
      <c r="K171" s="197" t="s">
        <v>268</v>
      </c>
      <c r="L171" s="42"/>
      <c r="M171" s="202" t="s">
        <v>44</v>
      </c>
      <c r="N171" s="203" t="s">
        <v>53</v>
      </c>
      <c r="O171" s="67"/>
      <c r="P171" s="204">
        <f>O171*H171</f>
        <v>0</v>
      </c>
      <c r="Q171" s="204">
        <v>0</v>
      </c>
      <c r="R171" s="204">
        <f>Q171*H171</f>
        <v>0</v>
      </c>
      <c r="S171" s="204">
        <v>0</v>
      </c>
      <c r="T171" s="205">
        <f>S171*H171</f>
        <v>0</v>
      </c>
      <c r="U171" s="37"/>
      <c r="V171" s="37"/>
      <c r="W171" s="37"/>
      <c r="X171" s="37"/>
      <c r="Y171" s="37"/>
      <c r="Z171" s="37"/>
      <c r="AA171" s="37"/>
      <c r="AB171" s="37"/>
      <c r="AC171" s="37"/>
      <c r="AD171" s="37"/>
      <c r="AE171" s="37"/>
      <c r="AR171" s="206" t="s">
        <v>104</v>
      </c>
      <c r="AT171" s="206" t="s">
        <v>264</v>
      </c>
      <c r="AU171" s="206" t="s">
        <v>91</v>
      </c>
      <c r="AY171" s="19" t="s">
        <v>262</v>
      </c>
      <c r="BE171" s="207">
        <f>IF(N171="základní",J171,0)</f>
        <v>0</v>
      </c>
      <c r="BF171" s="207">
        <f>IF(N171="snížená",J171,0)</f>
        <v>0</v>
      </c>
      <c r="BG171" s="207">
        <f>IF(N171="zákl. přenesená",J171,0)</f>
        <v>0</v>
      </c>
      <c r="BH171" s="207">
        <f>IF(N171="sníž. přenesená",J171,0)</f>
        <v>0</v>
      </c>
      <c r="BI171" s="207">
        <f>IF(N171="nulová",J171,0)</f>
        <v>0</v>
      </c>
      <c r="BJ171" s="19" t="s">
        <v>89</v>
      </c>
      <c r="BK171" s="207">
        <f>ROUND(I171*H171,2)</f>
        <v>0</v>
      </c>
      <c r="BL171" s="19" t="s">
        <v>104</v>
      </c>
      <c r="BM171" s="206" t="s">
        <v>619</v>
      </c>
    </row>
    <row r="172" spans="1:65" s="2" customFormat="1" ht="63">
      <c r="A172" s="37"/>
      <c r="B172" s="38"/>
      <c r="C172" s="39"/>
      <c r="D172" s="208" t="s">
        <v>270</v>
      </c>
      <c r="E172" s="39"/>
      <c r="F172" s="209" t="s">
        <v>6485</v>
      </c>
      <c r="G172" s="39"/>
      <c r="H172" s="39"/>
      <c r="I172" s="118"/>
      <c r="J172" s="39"/>
      <c r="K172" s="39"/>
      <c r="L172" s="42"/>
      <c r="M172" s="210"/>
      <c r="N172" s="211"/>
      <c r="O172" s="67"/>
      <c r="P172" s="67"/>
      <c r="Q172" s="67"/>
      <c r="R172" s="67"/>
      <c r="S172" s="67"/>
      <c r="T172" s="68"/>
      <c r="U172" s="37"/>
      <c r="V172" s="37"/>
      <c r="W172" s="37"/>
      <c r="X172" s="37"/>
      <c r="Y172" s="37"/>
      <c r="Z172" s="37"/>
      <c r="AA172" s="37"/>
      <c r="AB172" s="37"/>
      <c r="AC172" s="37"/>
      <c r="AD172" s="37"/>
      <c r="AE172" s="37"/>
      <c r="AT172" s="19" t="s">
        <v>270</v>
      </c>
      <c r="AU172" s="19" t="s">
        <v>91</v>
      </c>
    </row>
    <row r="173" spans="1:65" s="15" customFormat="1" ht="10">
      <c r="B173" s="233"/>
      <c r="C173" s="234"/>
      <c r="D173" s="208" t="s">
        <v>272</v>
      </c>
      <c r="E173" s="235" t="s">
        <v>44</v>
      </c>
      <c r="F173" s="236" t="s">
        <v>8294</v>
      </c>
      <c r="G173" s="234"/>
      <c r="H173" s="237">
        <v>4.7</v>
      </c>
      <c r="I173" s="238"/>
      <c r="J173" s="234"/>
      <c r="K173" s="234"/>
      <c r="L173" s="239"/>
      <c r="M173" s="240"/>
      <c r="N173" s="241"/>
      <c r="O173" s="241"/>
      <c r="P173" s="241"/>
      <c r="Q173" s="241"/>
      <c r="R173" s="241"/>
      <c r="S173" s="241"/>
      <c r="T173" s="242"/>
      <c r="AT173" s="243" t="s">
        <v>272</v>
      </c>
      <c r="AU173" s="243" t="s">
        <v>91</v>
      </c>
      <c r="AV173" s="15" t="s">
        <v>91</v>
      </c>
      <c r="AW173" s="15" t="s">
        <v>38</v>
      </c>
      <c r="AX173" s="15" t="s">
        <v>82</v>
      </c>
      <c r="AY173" s="243" t="s">
        <v>262</v>
      </c>
    </row>
    <row r="174" spans="1:65" s="16" customFormat="1" ht="10">
      <c r="B174" s="244"/>
      <c r="C174" s="245"/>
      <c r="D174" s="208" t="s">
        <v>272</v>
      </c>
      <c r="E174" s="246" t="s">
        <v>44</v>
      </c>
      <c r="F174" s="247" t="s">
        <v>291</v>
      </c>
      <c r="G174" s="245"/>
      <c r="H174" s="248">
        <v>4.7</v>
      </c>
      <c r="I174" s="249"/>
      <c r="J174" s="245"/>
      <c r="K174" s="245"/>
      <c r="L174" s="250"/>
      <c r="M174" s="251"/>
      <c r="N174" s="252"/>
      <c r="O174" s="252"/>
      <c r="P174" s="252"/>
      <c r="Q174" s="252"/>
      <c r="R174" s="252"/>
      <c r="S174" s="252"/>
      <c r="T174" s="253"/>
      <c r="AT174" s="254" t="s">
        <v>272</v>
      </c>
      <c r="AU174" s="254" t="s">
        <v>91</v>
      </c>
      <c r="AV174" s="16" t="s">
        <v>104</v>
      </c>
      <c r="AW174" s="16" t="s">
        <v>38</v>
      </c>
      <c r="AX174" s="16" t="s">
        <v>89</v>
      </c>
      <c r="AY174" s="254" t="s">
        <v>262</v>
      </c>
    </row>
    <row r="175" spans="1:65" s="2" customFormat="1" ht="16.5" customHeight="1">
      <c r="A175" s="37"/>
      <c r="B175" s="38"/>
      <c r="C175" s="255" t="s">
        <v>442</v>
      </c>
      <c r="D175" s="255" t="s">
        <v>633</v>
      </c>
      <c r="E175" s="256" t="s">
        <v>8320</v>
      </c>
      <c r="F175" s="257" t="s">
        <v>8321</v>
      </c>
      <c r="G175" s="258" t="s">
        <v>590</v>
      </c>
      <c r="H175" s="259">
        <v>4.9349999999999996</v>
      </c>
      <c r="I175" s="260"/>
      <c r="J175" s="261">
        <f>ROUND(I175*H175,2)</f>
        <v>0</v>
      </c>
      <c r="K175" s="257" t="s">
        <v>268</v>
      </c>
      <c r="L175" s="262"/>
      <c r="M175" s="263" t="s">
        <v>44</v>
      </c>
      <c r="N175" s="264" t="s">
        <v>53</v>
      </c>
      <c r="O175" s="67"/>
      <c r="P175" s="204">
        <f>O175*H175</f>
        <v>0</v>
      </c>
      <c r="Q175" s="204">
        <v>2.7999999999999998E-4</v>
      </c>
      <c r="R175" s="204">
        <f>Q175*H175</f>
        <v>1.3817999999999999E-3</v>
      </c>
      <c r="S175" s="204">
        <v>0</v>
      </c>
      <c r="T175" s="205">
        <f>S175*H175</f>
        <v>0</v>
      </c>
      <c r="U175" s="37"/>
      <c r="V175" s="37"/>
      <c r="W175" s="37"/>
      <c r="X175" s="37"/>
      <c r="Y175" s="37"/>
      <c r="Z175" s="37"/>
      <c r="AA175" s="37"/>
      <c r="AB175" s="37"/>
      <c r="AC175" s="37"/>
      <c r="AD175" s="37"/>
      <c r="AE175" s="37"/>
      <c r="AR175" s="206" t="s">
        <v>351</v>
      </c>
      <c r="AT175" s="206" t="s">
        <v>633</v>
      </c>
      <c r="AU175" s="206" t="s">
        <v>91</v>
      </c>
      <c r="AY175" s="19" t="s">
        <v>262</v>
      </c>
      <c r="BE175" s="207">
        <f>IF(N175="základní",J175,0)</f>
        <v>0</v>
      </c>
      <c r="BF175" s="207">
        <f>IF(N175="snížená",J175,0)</f>
        <v>0</v>
      </c>
      <c r="BG175" s="207">
        <f>IF(N175="zákl. přenesená",J175,0)</f>
        <v>0</v>
      </c>
      <c r="BH175" s="207">
        <f>IF(N175="sníž. přenesená",J175,0)</f>
        <v>0</v>
      </c>
      <c r="BI175" s="207">
        <f>IF(N175="nulová",J175,0)</f>
        <v>0</v>
      </c>
      <c r="BJ175" s="19" t="s">
        <v>89</v>
      </c>
      <c r="BK175" s="207">
        <f>ROUND(I175*H175,2)</f>
        <v>0</v>
      </c>
      <c r="BL175" s="19" t="s">
        <v>104</v>
      </c>
      <c r="BM175" s="206" t="s">
        <v>638</v>
      </c>
    </row>
    <row r="176" spans="1:65" s="15" customFormat="1" ht="10">
      <c r="B176" s="233"/>
      <c r="C176" s="234"/>
      <c r="D176" s="208" t="s">
        <v>272</v>
      </c>
      <c r="E176" s="235" t="s">
        <v>44</v>
      </c>
      <c r="F176" s="236" t="s">
        <v>8322</v>
      </c>
      <c r="G176" s="234"/>
      <c r="H176" s="237">
        <v>4.9349999999999996</v>
      </c>
      <c r="I176" s="238"/>
      <c r="J176" s="234"/>
      <c r="K176" s="234"/>
      <c r="L176" s="239"/>
      <c r="M176" s="240"/>
      <c r="N176" s="241"/>
      <c r="O176" s="241"/>
      <c r="P176" s="241"/>
      <c r="Q176" s="241"/>
      <c r="R176" s="241"/>
      <c r="S176" s="241"/>
      <c r="T176" s="242"/>
      <c r="AT176" s="243" t="s">
        <v>272</v>
      </c>
      <c r="AU176" s="243" t="s">
        <v>91</v>
      </c>
      <c r="AV176" s="15" t="s">
        <v>91</v>
      </c>
      <c r="AW176" s="15" t="s">
        <v>38</v>
      </c>
      <c r="AX176" s="15" t="s">
        <v>82</v>
      </c>
      <c r="AY176" s="243" t="s">
        <v>262</v>
      </c>
    </row>
    <row r="177" spans="1:65" s="16" customFormat="1" ht="10">
      <c r="B177" s="244"/>
      <c r="C177" s="245"/>
      <c r="D177" s="208" t="s">
        <v>272</v>
      </c>
      <c r="E177" s="246" t="s">
        <v>44</v>
      </c>
      <c r="F177" s="247" t="s">
        <v>291</v>
      </c>
      <c r="G177" s="245"/>
      <c r="H177" s="248">
        <v>4.9349999999999996</v>
      </c>
      <c r="I177" s="249"/>
      <c r="J177" s="245"/>
      <c r="K177" s="245"/>
      <c r="L177" s="250"/>
      <c r="M177" s="251"/>
      <c r="N177" s="252"/>
      <c r="O177" s="252"/>
      <c r="P177" s="252"/>
      <c r="Q177" s="252"/>
      <c r="R177" s="252"/>
      <c r="S177" s="252"/>
      <c r="T177" s="253"/>
      <c r="AT177" s="254" t="s">
        <v>272</v>
      </c>
      <c r="AU177" s="254" t="s">
        <v>91</v>
      </c>
      <c r="AV177" s="16" t="s">
        <v>104</v>
      </c>
      <c r="AW177" s="16" t="s">
        <v>38</v>
      </c>
      <c r="AX177" s="16" t="s">
        <v>89</v>
      </c>
      <c r="AY177" s="254" t="s">
        <v>262</v>
      </c>
    </row>
    <row r="178" spans="1:65" s="2" customFormat="1" ht="21.75" customHeight="1">
      <c r="A178" s="37"/>
      <c r="B178" s="38"/>
      <c r="C178" s="195" t="s">
        <v>453</v>
      </c>
      <c r="D178" s="195" t="s">
        <v>264</v>
      </c>
      <c r="E178" s="196" t="s">
        <v>6483</v>
      </c>
      <c r="F178" s="197" t="s">
        <v>6484</v>
      </c>
      <c r="G178" s="198" t="s">
        <v>590</v>
      </c>
      <c r="H178" s="199">
        <v>11.44</v>
      </c>
      <c r="I178" s="200"/>
      <c r="J178" s="201">
        <f>ROUND(I178*H178,2)</f>
        <v>0</v>
      </c>
      <c r="K178" s="197" t="s">
        <v>268</v>
      </c>
      <c r="L178" s="42"/>
      <c r="M178" s="202" t="s">
        <v>44</v>
      </c>
      <c r="N178" s="203" t="s">
        <v>53</v>
      </c>
      <c r="O178" s="67"/>
      <c r="P178" s="204">
        <f>O178*H178</f>
        <v>0</v>
      </c>
      <c r="Q178" s="204">
        <v>0</v>
      </c>
      <c r="R178" s="204">
        <f>Q178*H178</f>
        <v>0</v>
      </c>
      <c r="S178" s="204">
        <v>0</v>
      </c>
      <c r="T178" s="205">
        <f>S178*H178</f>
        <v>0</v>
      </c>
      <c r="U178" s="37"/>
      <c r="V178" s="37"/>
      <c r="W178" s="37"/>
      <c r="X178" s="37"/>
      <c r="Y178" s="37"/>
      <c r="Z178" s="37"/>
      <c r="AA178" s="37"/>
      <c r="AB178" s="37"/>
      <c r="AC178" s="37"/>
      <c r="AD178" s="37"/>
      <c r="AE178" s="37"/>
      <c r="AR178" s="206" t="s">
        <v>104</v>
      </c>
      <c r="AT178" s="206" t="s">
        <v>264</v>
      </c>
      <c r="AU178" s="206" t="s">
        <v>91</v>
      </c>
      <c r="AY178" s="19" t="s">
        <v>262</v>
      </c>
      <c r="BE178" s="207">
        <f>IF(N178="základní",J178,0)</f>
        <v>0</v>
      </c>
      <c r="BF178" s="207">
        <f>IF(N178="snížená",J178,0)</f>
        <v>0</v>
      </c>
      <c r="BG178" s="207">
        <f>IF(N178="zákl. přenesená",J178,0)</f>
        <v>0</v>
      </c>
      <c r="BH178" s="207">
        <f>IF(N178="sníž. přenesená",J178,0)</f>
        <v>0</v>
      </c>
      <c r="BI178" s="207">
        <f>IF(N178="nulová",J178,0)</f>
        <v>0</v>
      </c>
      <c r="BJ178" s="19" t="s">
        <v>89</v>
      </c>
      <c r="BK178" s="207">
        <f>ROUND(I178*H178,2)</f>
        <v>0</v>
      </c>
      <c r="BL178" s="19" t="s">
        <v>104</v>
      </c>
      <c r="BM178" s="206" t="s">
        <v>657</v>
      </c>
    </row>
    <row r="179" spans="1:65" s="2" customFormat="1" ht="63">
      <c r="A179" s="37"/>
      <c r="B179" s="38"/>
      <c r="C179" s="39"/>
      <c r="D179" s="208" t="s">
        <v>270</v>
      </c>
      <c r="E179" s="39"/>
      <c r="F179" s="209" t="s">
        <v>6485</v>
      </c>
      <c r="G179" s="39"/>
      <c r="H179" s="39"/>
      <c r="I179" s="118"/>
      <c r="J179" s="39"/>
      <c r="K179" s="39"/>
      <c r="L179" s="42"/>
      <c r="M179" s="210"/>
      <c r="N179" s="211"/>
      <c r="O179" s="67"/>
      <c r="P179" s="67"/>
      <c r="Q179" s="67"/>
      <c r="R179" s="67"/>
      <c r="S179" s="67"/>
      <c r="T179" s="68"/>
      <c r="U179" s="37"/>
      <c r="V179" s="37"/>
      <c r="W179" s="37"/>
      <c r="X179" s="37"/>
      <c r="Y179" s="37"/>
      <c r="Z179" s="37"/>
      <c r="AA179" s="37"/>
      <c r="AB179" s="37"/>
      <c r="AC179" s="37"/>
      <c r="AD179" s="37"/>
      <c r="AE179" s="37"/>
      <c r="AT179" s="19" t="s">
        <v>270</v>
      </c>
      <c r="AU179" s="19" t="s">
        <v>91</v>
      </c>
    </row>
    <row r="180" spans="1:65" s="15" customFormat="1" ht="10">
      <c r="B180" s="233"/>
      <c r="C180" s="234"/>
      <c r="D180" s="208" t="s">
        <v>272</v>
      </c>
      <c r="E180" s="235" t="s">
        <v>44</v>
      </c>
      <c r="F180" s="236" t="s">
        <v>8293</v>
      </c>
      <c r="G180" s="234"/>
      <c r="H180" s="237">
        <v>11.44</v>
      </c>
      <c r="I180" s="238"/>
      <c r="J180" s="234"/>
      <c r="K180" s="234"/>
      <c r="L180" s="239"/>
      <c r="M180" s="240"/>
      <c r="N180" s="241"/>
      <c r="O180" s="241"/>
      <c r="P180" s="241"/>
      <c r="Q180" s="241"/>
      <c r="R180" s="241"/>
      <c r="S180" s="241"/>
      <c r="T180" s="242"/>
      <c r="AT180" s="243" t="s">
        <v>272</v>
      </c>
      <c r="AU180" s="243" t="s">
        <v>91</v>
      </c>
      <c r="AV180" s="15" t="s">
        <v>91</v>
      </c>
      <c r="AW180" s="15" t="s">
        <v>38</v>
      </c>
      <c r="AX180" s="15" t="s">
        <v>82</v>
      </c>
      <c r="AY180" s="243" t="s">
        <v>262</v>
      </c>
    </row>
    <row r="181" spans="1:65" s="16" customFormat="1" ht="10">
      <c r="B181" s="244"/>
      <c r="C181" s="245"/>
      <c r="D181" s="208" t="s">
        <v>272</v>
      </c>
      <c r="E181" s="246" t="s">
        <v>44</v>
      </c>
      <c r="F181" s="247" t="s">
        <v>291</v>
      </c>
      <c r="G181" s="245"/>
      <c r="H181" s="248">
        <v>11.44</v>
      </c>
      <c r="I181" s="249"/>
      <c r="J181" s="245"/>
      <c r="K181" s="245"/>
      <c r="L181" s="250"/>
      <c r="M181" s="251"/>
      <c r="N181" s="252"/>
      <c r="O181" s="252"/>
      <c r="P181" s="252"/>
      <c r="Q181" s="252"/>
      <c r="R181" s="252"/>
      <c r="S181" s="252"/>
      <c r="T181" s="253"/>
      <c r="AT181" s="254" t="s">
        <v>272</v>
      </c>
      <c r="AU181" s="254" t="s">
        <v>91</v>
      </c>
      <c r="AV181" s="16" t="s">
        <v>104</v>
      </c>
      <c r="AW181" s="16" t="s">
        <v>38</v>
      </c>
      <c r="AX181" s="16" t="s">
        <v>89</v>
      </c>
      <c r="AY181" s="254" t="s">
        <v>262</v>
      </c>
    </row>
    <row r="182" spans="1:65" s="2" customFormat="1" ht="16.5" customHeight="1">
      <c r="A182" s="37"/>
      <c r="B182" s="38"/>
      <c r="C182" s="255" t="s">
        <v>463</v>
      </c>
      <c r="D182" s="255" t="s">
        <v>633</v>
      </c>
      <c r="E182" s="256" t="s">
        <v>6487</v>
      </c>
      <c r="F182" s="257" t="s">
        <v>6488</v>
      </c>
      <c r="G182" s="258" t="s">
        <v>590</v>
      </c>
      <c r="H182" s="259">
        <v>12.012</v>
      </c>
      <c r="I182" s="260"/>
      <c r="J182" s="261">
        <f>ROUND(I182*H182,2)</f>
        <v>0</v>
      </c>
      <c r="K182" s="257" t="s">
        <v>268</v>
      </c>
      <c r="L182" s="262"/>
      <c r="M182" s="263" t="s">
        <v>44</v>
      </c>
      <c r="N182" s="264" t="s">
        <v>53</v>
      </c>
      <c r="O182" s="67"/>
      <c r="P182" s="204">
        <f>O182*H182</f>
        <v>0</v>
      </c>
      <c r="Q182" s="204">
        <v>1.06E-3</v>
      </c>
      <c r="R182" s="204">
        <f>Q182*H182</f>
        <v>1.2732719999999999E-2</v>
      </c>
      <c r="S182" s="204">
        <v>0</v>
      </c>
      <c r="T182" s="205">
        <f>S182*H182</f>
        <v>0</v>
      </c>
      <c r="U182" s="37"/>
      <c r="V182" s="37"/>
      <c r="W182" s="37"/>
      <c r="X182" s="37"/>
      <c r="Y182" s="37"/>
      <c r="Z182" s="37"/>
      <c r="AA182" s="37"/>
      <c r="AB182" s="37"/>
      <c r="AC182" s="37"/>
      <c r="AD182" s="37"/>
      <c r="AE182" s="37"/>
      <c r="AR182" s="206" t="s">
        <v>351</v>
      </c>
      <c r="AT182" s="206" t="s">
        <v>633</v>
      </c>
      <c r="AU182" s="206" t="s">
        <v>91</v>
      </c>
      <c r="AY182" s="19" t="s">
        <v>262</v>
      </c>
      <c r="BE182" s="207">
        <f>IF(N182="základní",J182,0)</f>
        <v>0</v>
      </c>
      <c r="BF182" s="207">
        <f>IF(N182="snížená",J182,0)</f>
        <v>0</v>
      </c>
      <c r="BG182" s="207">
        <f>IF(N182="zákl. přenesená",J182,0)</f>
        <v>0</v>
      </c>
      <c r="BH182" s="207">
        <f>IF(N182="sníž. přenesená",J182,0)</f>
        <v>0</v>
      </c>
      <c r="BI182" s="207">
        <f>IF(N182="nulová",J182,0)</f>
        <v>0</v>
      </c>
      <c r="BJ182" s="19" t="s">
        <v>89</v>
      </c>
      <c r="BK182" s="207">
        <f>ROUND(I182*H182,2)</f>
        <v>0</v>
      </c>
      <c r="BL182" s="19" t="s">
        <v>104</v>
      </c>
      <c r="BM182" s="206" t="s">
        <v>668</v>
      </c>
    </row>
    <row r="183" spans="1:65" s="15" customFormat="1" ht="10">
      <c r="B183" s="233"/>
      <c r="C183" s="234"/>
      <c r="D183" s="208" t="s">
        <v>272</v>
      </c>
      <c r="E183" s="235" t="s">
        <v>44</v>
      </c>
      <c r="F183" s="236" t="s">
        <v>8323</v>
      </c>
      <c r="G183" s="234"/>
      <c r="H183" s="237">
        <v>12.012</v>
      </c>
      <c r="I183" s="238"/>
      <c r="J183" s="234"/>
      <c r="K183" s="234"/>
      <c r="L183" s="239"/>
      <c r="M183" s="240"/>
      <c r="N183" s="241"/>
      <c r="O183" s="241"/>
      <c r="P183" s="241"/>
      <c r="Q183" s="241"/>
      <c r="R183" s="241"/>
      <c r="S183" s="241"/>
      <c r="T183" s="242"/>
      <c r="AT183" s="243" t="s">
        <v>272</v>
      </c>
      <c r="AU183" s="243" t="s">
        <v>91</v>
      </c>
      <c r="AV183" s="15" t="s">
        <v>91</v>
      </c>
      <c r="AW183" s="15" t="s">
        <v>38</v>
      </c>
      <c r="AX183" s="15" t="s">
        <v>82</v>
      </c>
      <c r="AY183" s="243" t="s">
        <v>262</v>
      </c>
    </row>
    <row r="184" spans="1:65" s="16" customFormat="1" ht="10">
      <c r="B184" s="244"/>
      <c r="C184" s="245"/>
      <c r="D184" s="208" t="s">
        <v>272</v>
      </c>
      <c r="E184" s="246" t="s">
        <v>44</v>
      </c>
      <c r="F184" s="247" t="s">
        <v>291</v>
      </c>
      <c r="G184" s="245"/>
      <c r="H184" s="248">
        <v>12.012</v>
      </c>
      <c r="I184" s="249"/>
      <c r="J184" s="245"/>
      <c r="K184" s="245"/>
      <c r="L184" s="250"/>
      <c r="M184" s="251"/>
      <c r="N184" s="252"/>
      <c r="O184" s="252"/>
      <c r="P184" s="252"/>
      <c r="Q184" s="252"/>
      <c r="R184" s="252"/>
      <c r="S184" s="252"/>
      <c r="T184" s="253"/>
      <c r="AT184" s="254" t="s">
        <v>272</v>
      </c>
      <c r="AU184" s="254" t="s">
        <v>91</v>
      </c>
      <c r="AV184" s="16" t="s">
        <v>104</v>
      </c>
      <c r="AW184" s="16" t="s">
        <v>38</v>
      </c>
      <c r="AX184" s="16" t="s">
        <v>89</v>
      </c>
      <c r="AY184" s="254" t="s">
        <v>262</v>
      </c>
    </row>
    <row r="185" spans="1:65" s="2" customFormat="1" ht="21.75" customHeight="1">
      <c r="A185" s="37"/>
      <c r="B185" s="38"/>
      <c r="C185" s="195" t="s">
        <v>467</v>
      </c>
      <c r="D185" s="195" t="s">
        <v>264</v>
      </c>
      <c r="E185" s="196" t="s">
        <v>8324</v>
      </c>
      <c r="F185" s="197" t="s">
        <v>8325</v>
      </c>
      <c r="G185" s="198" t="s">
        <v>518</v>
      </c>
      <c r="H185" s="199">
        <v>1</v>
      </c>
      <c r="I185" s="200"/>
      <c r="J185" s="201">
        <f t="shared" ref="J185:J193" si="0">ROUND(I185*H185,2)</f>
        <v>0</v>
      </c>
      <c r="K185" s="197" t="s">
        <v>44</v>
      </c>
      <c r="L185" s="42"/>
      <c r="M185" s="202" t="s">
        <v>44</v>
      </c>
      <c r="N185" s="203" t="s">
        <v>53</v>
      </c>
      <c r="O185" s="67"/>
      <c r="P185" s="204">
        <f t="shared" ref="P185:P193" si="1">O185*H185</f>
        <v>0</v>
      </c>
      <c r="Q185" s="204">
        <v>0</v>
      </c>
      <c r="R185" s="204">
        <f t="shared" ref="R185:R193" si="2">Q185*H185</f>
        <v>0</v>
      </c>
      <c r="S185" s="204">
        <v>0</v>
      </c>
      <c r="T185" s="205">
        <f t="shared" ref="T185:T193" si="3">S185*H185</f>
        <v>0</v>
      </c>
      <c r="U185" s="37"/>
      <c r="V185" s="37"/>
      <c r="W185" s="37"/>
      <c r="X185" s="37"/>
      <c r="Y185" s="37"/>
      <c r="Z185" s="37"/>
      <c r="AA185" s="37"/>
      <c r="AB185" s="37"/>
      <c r="AC185" s="37"/>
      <c r="AD185" s="37"/>
      <c r="AE185" s="37"/>
      <c r="AR185" s="206" t="s">
        <v>104</v>
      </c>
      <c r="AT185" s="206" t="s">
        <v>264</v>
      </c>
      <c r="AU185" s="206" t="s">
        <v>91</v>
      </c>
      <c r="AY185" s="19" t="s">
        <v>262</v>
      </c>
      <c r="BE185" s="207">
        <f t="shared" ref="BE185:BE193" si="4">IF(N185="základní",J185,0)</f>
        <v>0</v>
      </c>
      <c r="BF185" s="207">
        <f t="shared" ref="BF185:BF193" si="5">IF(N185="snížená",J185,0)</f>
        <v>0</v>
      </c>
      <c r="BG185" s="207">
        <f t="shared" ref="BG185:BG193" si="6">IF(N185="zákl. přenesená",J185,0)</f>
        <v>0</v>
      </c>
      <c r="BH185" s="207">
        <f t="shared" ref="BH185:BH193" si="7">IF(N185="sníž. přenesená",J185,0)</f>
        <v>0</v>
      </c>
      <c r="BI185" s="207">
        <f t="shared" ref="BI185:BI193" si="8">IF(N185="nulová",J185,0)</f>
        <v>0</v>
      </c>
      <c r="BJ185" s="19" t="s">
        <v>89</v>
      </c>
      <c r="BK185" s="207">
        <f t="shared" ref="BK185:BK193" si="9">ROUND(I185*H185,2)</f>
        <v>0</v>
      </c>
      <c r="BL185" s="19" t="s">
        <v>104</v>
      </c>
      <c r="BM185" s="206" t="s">
        <v>708</v>
      </c>
    </row>
    <row r="186" spans="1:65" s="2" customFormat="1" ht="16.5" customHeight="1">
      <c r="A186" s="37"/>
      <c r="B186" s="38"/>
      <c r="C186" s="255" t="s">
        <v>475</v>
      </c>
      <c r="D186" s="255" t="s">
        <v>633</v>
      </c>
      <c r="E186" s="256" t="s">
        <v>8326</v>
      </c>
      <c r="F186" s="257" t="s">
        <v>8327</v>
      </c>
      <c r="G186" s="258" t="s">
        <v>518</v>
      </c>
      <c r="H186" s="259">
        <v>1</v>
      </c>
      <c r="I186" s="260"/>
      <c r="J186" s="261">
        <f t="shared" si="0"/>
        <v>0</v>
      </c>
      <c r="K186" s="257" t="s">
        <v>44</v>
      </c>
      <c r="L186" s="262"/>
      <c r="M186" s="263" t="s">
        <v>44</v>
      </c>
      <c r="N186" s="264" t="s">
        <v>53</v>
      </c>
      <c r="O186" s="67"/>
      <c r="P186" s="204">
        <f t="shared" si="1"/>
        <v>0</v>
      </c>
      <c r="Q186" s="204">
        <v>0</v>
      </c>
      <c r="R186" s="204">
        <f t="shared" si="2"/>
        <v>0</v>
      </c>
      <c r="S186" s="204">
        <v>0</v>
      </c>
      <c r="T186" s="205">
        <f t="shared" si="3"/>
        <v>0</v>
      </c>
      <c r="U186" s="37"/>
      <c r="V186" s="37"/>
      <c r="W186" s="37"/>
      <c r="X186" s="37"/>
      <c r="Y186" s="37"/>
      <c r="Z186" s="37"/>
      <c r="AA186" s="37"/>
      <c r="AB186" s="37"/>
      <c r="AC186" s="37"/>
      <c r="AD186" s="37"/>
      <c r="AE186" s="37"/>
      <c r="AR186" s="206" t="s">
        <v>351</v>
      </c>
      <c r="AT186" s="206" t="s">
        <v>633</v>
      </c>
      <c r="AU186" s="206" t="s">
        <v>91</v>
      </c>
      <c r="AY186" s="19" t="s">
        <v>262</v>
      </c>
      <c r="BE186" s="207">
        <f t="shared" si="4"/>
        <v>0</v>
      </c>
      <c r="BF186" s="207">
        <f t="shared" si="5"/>
        <v>0</v>
      </c>
      <c r="BG186" s="207">
        <f t="shared" si="6"/>
        <v>0</v>
      </c>
      <c r="BH186" s="207">
        <f t="shared" si="7"/>
        <v>0</v>
      </c>
      <c r="BI186" s="207">
        <f t="shared" si="8"/>
        <v>0</v>
      </c>
      <c r="BJ186" s="19" t="s">
        <v>89</v>
      </c>
      <c r="BK186" s="207">
        <f t="shared" si="9"/>
        <v>0</v>
      </c>
      <c r="BL186" s="19" t="s">
        <v>104</v>
      </c>
      <c r="BM186" s="206" t="s">
        <v>718</v>
      </c>
    </row>
    <row r="187" spans="1:65" s="2" customFormat="1" ht="21.75" customHeight="1">
      <c r="A187" s="37"/>
      <c r="B187" s="38"/>
      <c r="C187" s="195" t="s">
        <v>7</v>
      </c>
      <c r="D187" s="195" t="s">
        <v>264</v>
      </c>
      <c r="E187" s="196" t="s">
        <v>8328</v>
      </c>
      <c r="F187" s="197" t="s">
        <v>8329</v>
      </c>
      <c r="G187" s="198" t="s">
        <v>518</v>
      </c>
      <c r="H187" s="199">
        <v>2</v>
      </c>
      <c r="I187" s="200"/>
      <c r="J187" s="201">
        <f t="shared" si="0"/>
        <v>0</v>
      </c>
      <c r="K187" s="197" t="s">
        <v>44</v>
      </c>
      <c r="L187" s="42"/>
      <c r="M187" s="202" t="s">
        <v>44</v>
      </c>
      <c r="N187" s="203" t="s">
        <v>53</v>
      </c>
      <c r="O187" s="67"/>
      <c r="P187" s="204">
        <f t="shared" si="1"/>
        <v>0</v>
      </c>
      <c r="Q187" s="204">
        <v>0</v>
      </c>
      <c r="R187" s="204">
        <f t="shared" si="2"/>
        <v>0</v>
      </c>
      <c r="S187" s="204">
        <v>0</v>
      </c>
      <c r="T187" s="205">
        <f t="shared" si="3"/>
        <v>0</v>
      </c>
      <c r="U187" s="37"/>
      <c r="V187" s="37"/>
      <c r="W187" s="37"/>
      <c r="X187" s="37"/>
      <c r="Y187" s="37"/>
      <c r="Z187" s="37"/>
      <c r="AA187" s="37"/>
      <c r="AB187" s="37"/>
      <c r="AC187" s="37"/>
      <c r="AD187" s="37"/>
      <c r="AE187" s="37"/>
      <c r="AR187" s="206" t="s">
        <v>104</v>
      </c>
      <c r="AT187" s="206" t="s">
        <v>264</v>
      </c>
      <c r="AU187" s="206" t="s">
        <v>91</v>
      </c>
      <c r="AY187" s="19" t="s">
        <v>262</v>
      </c>
      <c r="BE187" s="207">
        <f t="shared" si="4"/>
        <v>0</v>
      </c>
      <c r="BF187" s="207">
        <f t="shared" si="5"/>
        <v>0</v>
      </c>
      <c r="BG187" s="207">
        <f t="shared" si="6"/>
        <v>0</v>
      </c>
      <c r="BH187" s="207">
        <f t="shared" si="7"/>
        <v>0</v>
      </c>
      <c r="BI187" s="207">
        <f t="shared" si="8"/>
        <v>0</v>
      </c>
      <c r="BJ187" s="19" t="s">
        <v>89</v>
      </c>
      <c r="BK187" s="207">
        <f t="shared" si="9"/>
        <v>0</v>
      </c>
      <c r="BL187" s="19" t="s">
        <v>104</v>
      </c>
      <c r="BM187" s="206" t="s">
        <v>733</v>
      </c>
    </row>
    <row r="188" spans="1:65" s="2" customFormat="1" ht="16.5" customHeight="1">
      <c r="A188" s="37"/>
      <c r="B188" s="38"/>
      <c r="C188" s="255" t="s">
        <v>496</v>
      </c>
      <c r="D188" s="255" t="s">
        <v>633</v>
      </c>
      <c r="E188" s="256" t="s">
        <v>8330</v>
      </c>
      <c r="F188" s="257" t="s">
        <v>8331</v>
      </c>
      <c r="G188" s="258" t="s">
        <v>518</v>
      </c>
      <c r="H188" s="259">
        <v>1</v>
      </c>
      <c r="I188" s="260"/>
      <c r="J188" s="261">
        <f t="shared" si="0"/>
        <v>0</v>
      </c>
      <c r="K188" s="257" t="s">
        <v>44</v>
      </c>
      <c r="L188" s="262"/>
      <c r="M188" s="263" t="s">
        <v>44</v>
      </c>
      <c r="N188" s="264" t="s">
        <v>53</v>
      </c>
      <c r="O188" s="67"/>
      <c r="P188" s="204">
        <f t="shared" si="1"/>
        <v>0</v>
      </c>
      <c r="Q188" s="204">
        <v>0</v>
      </c>
      <c r="R188" s="204">
        <f t="shared" si="2"/>
        <v>0</v>
      </c>
      <c r="S188" s="204">
        <v>0</v>
      </c>
      <c r="T188" s="205">
        <f t="shared" si="3"/>
        <v>0</v>
      </c>
      <c r="U188" s="37"/>
      <c r="V188" s="37"/>
      <c r="W188" s="37"/>
      <c r="X188" s="37"/>
      <c r="Y188" s="37"/>
      <c r="Z188" s="37"/>
      <c r="AA188" s="37"/>
      <c r="AB188" s="37"/>
      <c r="AC188" s="37"/>
      <c r="AD188" s="37"/>
      <c r="AE188" s="37"/>
      <c r="AR188" s="206" t="s">
        <v>351</v>
      </c>
      <c r="AT188" s="206" t="s">
        <v>633</v>
      </c>
      <c r="AU188" s="206" t="s">
        <v>91</v>
      </c>
      <c r="AY188" s="19" t="s">
        <v>262</v>
      </c>
      <c r="BE188" s="207">
        <f t="shared" si="4"/>
        <v>0</v>
      </c>
      <c r="BF188" s="207">
        <f t="shared" si="5"/>
        <v>0</v>
      </c>
      <c r="BG188" s="207">
        <f t="shared" si="6"/>
        <v>0</v>
      </c>
      <c r="BH188" s="207">
        <f t="shared" si="7"/>
        <v>0</v>
      </c>
      <c r="BI188" s="207">
        <f t="shared" si="8"/>
        <v>0</v>
      </c>
      <c r="BJ188" s="19" t="s">
        <v>89</v>
      </c>
      <c r="BK188" s="207">
        <f t="shared" si="9"/>
        <v>0</v>
      </c>
      <c r="BL188" s="19" t="s">
        <v>104</v>
      </c>
      <c r="BM188" s="206" t="s">
        <v>744</v>
      </c>
    </row>
    <row r="189" spans="1:65" s="2" customFormat="1" ht="16.5" customHeight="1">
      <c r="A189" s="37"/>
      <c r="B189" s="38"/>
      <c r="C189" s="255" t="s">
        <v>511</v>
      </c>
      <c r="D189" s="255" t="s">
        <v>633</v>
      </c>
      <c r="E189" s="256" t="s">
        <v>6546</v>
      </c>
      <c r="F189" s="257" t="s">
        <v>6547</v>
      </c>
      <c r="G189" s="258" t="s">
        <v>518</v>
      </c>
      <c r="H189" s="259">
        <v>1</v>
      </c>
      <c r="I189" s="260"/>
      <c r="J189" s="261">
        <f t="shared" si="0"/>
        <v>0</v>
      </c>
      <c r="K189" s="257" t="s">
        <v>268</v>
      </c>
      <c r="L189" s="262"/>
      <c r="M189" s="263" t="s">
        <v>44</v>
      </c>
      <c r="N189" s="264" t="s">
        <v>53</v>
      </c>
      <c r="O189" s="67"/>
      <c r="P189" s="204">
        <f t="shared" si="1"/>
        <v>0</v>
      </c>
      <c r="Q189" s="204">
        <v>7.6999999999999996E-4</v>
      </c>
      <c r="R189" s="204">
        <f t="shared" si="2"/>
        <v>7.6999999999999996E-4</v>
      </c>
      <c r="S189" s="204">
        <v>0</v>
      </c>
      <c r="T189" s="205">
        <f t="shared" si="3"/>
        <v>0</v>
      </c>
      <c r="U189" s="37"/>
      <c r="V189" s="37"/>
      <c r="W189" s="37"/>
      <c r="X189" s="37"/>
      <c r="Y189" s="37"/>
      <c r="Z189" s="37"/>
      <c r="AA189" s="37"/>
      <c r="AB189" s="37"/>
      <c r="AC189" s="37"/>
      <c r="AD189" s="37"/>
      <c r="AE189" s="37"/>
      <c r="AR189" s="206" t="s">
        <v>351</v>
      </c>
      <c r="AT189" s="206" t="s">
        <v>633</v>
      </c>
      <c r="AU189" s="206" t="s">
        <v>91</v>
      </c>
      <c r="AY189" s="19" t="s">
        <v>262</v>
      </c>
      <c r="BE189" s="207">
        <f t="shared" si="4"/>
        <v>0</v>
      </c>
      <c r="BF189" s="207">
        <f t="shared" si="5"/>
        <v>0</v>
      </c>
      <c r="BG189" s="207">
        <f t="shared" si="6"/>
        <v>0</v>
      </c>
      <c r="BH189" s="207">
        <f t="shared" si="7"/>
        <v>0</v>
      </c>
      <c r="BI189" s="207">
        <f t="shared" si="8"/>
        <v>0</v>
      </c>
      <c r="BJ189" s="19" t="s">
        <v>89</v>
      </c>
      <c r="BK189" s="207">
        <f t="shared" si="9"/>
        <v>0</v>
      </c>
      <c r="BL189" s="19" t="s">
        <v>104</v>
      </c>
      <c r="BM189" s="206" t="s">
        <v>903</v>
      </c>
    </row>
    <row r="190" spans="1:65" s="2" customFormat="1" ht="16.5" customHeight="1">
      <c r="A190" s="37"/>
      <c r="B190" s="38"/>
      <c r="C190" s="195" t="s">
        <v>515</v>
      </c>
      <c r="D190" s="195" t="s">
        <v>264</v>
      </c>
      <c r="E190" s="196" t="s">
        <v>8332</v>
      </c>
      <c r="F190" s="197" t="s">
        <v>8333</v>
      </c>
      <c r="G190" s="198" t="s">
        <v>518</v>
      </c>
      <c r="H190" s="199">
        <v>2</v>
      </c>
      <c r="I190" s="200"/>
      <c r="J190" s="201">
        <f t="shared" si="0"/>
        <v>0</v>
      </c>
      <c r="K190" s="197" t="s">
        <v>44</v>
      </c>
      <c r="L190" s="42"/>
      <c r="M190" s="202" t="s">
        <v>44</v>
      </c>
      <c r="N190" s="203" t="s">
        <v>53</v>
      </c>
      <c r="O190" s="67"/>
      <c r="P190" s="204">
        <f t="shared" si="1"/>
        <v>0</v>
      </c>
      <c r="Q190" s="204">
        <v>0</v>
      </c>
      <c r="R190" s="204">
        <f t="shared" si="2"/>
        <v>0</v>
      </c>
      <c r="S190" s="204">
        <v>0</v>
      </c>
      <c r="T190" s="205">
        <f t="shared" si="3"/>
        <v>0</v>
      </c>
      <c r="U190" s="37"/>
      <c r="V190" s="37"/>
      <c r="W190" s="37"/>
      <c r="X190" s="37"/>
      <c r="Y190" s="37"/>
      <c r="Z190" s="37"/>
      <c r="AA190" s="37"/>
      <c r="AB190" s="37"/>
      <c r="AC190" s="37"/>
      <c r="AD190" s="37"/>
      <c r="AE190" s="37"/>
      <c r="AR190" s="206" t="s">
        <v>104</v>
      </c>
      <c r="AT190" s="206" t="s">
        <v>264</v>
      </c>
      <c r="AU190" s="206" t="s">
        <v>91</v>
      </c>
      <c r="AY190" s="19" t="s">
        <v>262</v>
      </c>
      <c r="BE190" s="207">
        <f t="shared" si="4"/>
        <v>0</v>
      </c>
      <c r="BF190" s="207">
        <f t="shared" si="5"/>
        <v>0</v>
      </c>
      <c r="BG190" s="207">
        <f t="shared" si="6"/>
        <v>0</v>
      </c>
      <c r="BH190" s="207">
        <f t="shared" si="7"/>
        <v>0</v>
      </c>
      <c r="BI190" s="207">
        <f t="shared" si="8"/>
        <v>0</v>
      </c>
      <c r="BJ190" s="19" t="s">
        <v>89</v>
      </c>
      <c r="BK190" s="207">
        <f t="shared" si="9"/>
        <v>0</v>
      </c>
      <c r="BL190" s="19" t="s">
        <v>104</v>
      </c>
      <c r="BM190" s="206" t="s">
        <v>939</v>
      </c>
    </row>
    <row r="191" spans="1:65" s="2" customFormat="1" ht="16.5" customHeight="1">
      <c r="A191" s="37"/>
      <c r="B191" s="38"/>
      <c r="C191" s="255" t="s">
        <v>523</v>
      </c>
      <c r="D191" s="255" t="s">
        <v>633</v>
      </c>
      <c r="E191" s="256" t="s">
        <v>8334</v>
      </c>
      <c r="F191" s="257" t="s">
        <v>8335</v>
      </c>
      <c r="G191" s="258" t="s">
        <v>518</v>
      </c>
      <c r="H191" s="259">
        <v>1</v>
      </c>
      <c r="I191" s="260"/>
      <c r="J191" s="261">
        <f t="shared" si="0"/>
        <v>0</v>
      </c>
      <c r="K191" s="257" t="s">
        <v>44</v>
      </c>
      <c r="L191" s="262"/>
      <c r="M191" s="263" t="s">
        <v>44</v>
      </c>
      <c r="N191" s="264" t="s">
        <v>53</v>
      </c>
      <c r="O191" s="67"/>
      <c r="P191" s="204">
        <f t="shared" si="1"/>
        <v>0</v>
      </c>
      <c r="Q191" s="204">
        <v>0</v>
      </c>
      <c r="R191" s="204">
        <f t="shared" si="2"/>
        <v>0</v>
      </c>
      <c r="S191" s="204">
        <v>0</v>
      </c>
      <c r="T191" s="205">
        <f t="shared" si="3"/>
        <v>0</v>
      </c>
      <c r="U191" s="37"/>
      <c r="V191" s="37"/>
      <c r="W191" s="37"/>
      <c r="X191" s="37"/>
      <c r="Y191" s="37"/>
      <c r="Z191" s="37"/>
      <c r="AA191" s="37"/>
      <c r="AB191" s="37"/>
      <c r="AC191" s="37"/>
      <c r="AD191" s="37"/>
      <c r="AE191" s="37"/>
      <c r="AR191" s="206" t="s">
        <v>351</v>
      </c>
      <c r="AT191" s="206" t="s">
        <v>633</v>
      </c>
      <c r="AU191" s="206" t="s">
        <v>91</v>
      </c>
      <c r="AY191" s="19" t="s">
        <v>262</v>
      </c>
      <c r="BE191" s="207">
        <f t="shared" si="4"/>
        <v>0</v>
      </c>
      <c r="BF191" s="207">
        <f t="shared" si="5"/>
        <v>0</v>
      </c>
      <c r="BG191" s="207">
        <f t="shared" si="6"/>
        <v>0</v>
      </c>
      <c r="BH191" s="207">
        <f t="shared" si="7"/>
        <v>0</v>
      </c>
      <c r="BI191" s="207">
        <f t="shared" si="8"/>
        <v>0</v>
      </c>
      <c r="BJ191" s="19" t="s">
        <v>89</v>
      </c>
      <c r="BK191" s="207">
        <f t="shared" si="9"/>
        <v>0</v>
      </c>
      <c r="BL191" s="19" t="s">
        <v>104</v>
      </c>
      <c r="BM191" s="206" t="s">
        <v>955</v>
      </c>
    </row>
    <row r="192" spans="1:65" s="2" customFormat="1" ht="16.5" customHeight="1">
      <c r="A192" s="37"/>
      <c r="B192" s="38"/>
      <c r="C192" s="255" t="s">
        <v>529</v>
      </c>
      <c r="D192" s="255" t="s">
        <v>633</v>
      </c>
      <c r="E192" s="256" t="s">
        <v>8336</v>
      </c>
      <c r="F192" s="257" t="s">
        <v>8337</v>
      </c>
      <c r="G192" s="258" t="s">
        <v>518</v>
      </c>
      <c r="H192" s="259">
        <v>1</v>
      </c>
      <c r="I192" s="260"/>
      <c r="J192" s="261">
        <f t="shared" si="0"/>
        <v>0</v>
      </c>
      <c r="K192" s="257" t="s">
        <v>268</v>
      </c>
      <c r="L192" s="262"/>
      <c r="M192" s="263" t="s">
        <v>44</v>
      </c>
      <c r="N192" s="264" t="s">
        <v>53</v>
      </c>
      <c r="O192" s="67"/>
      <c r="P192" s="204">
        <f t="shared" si="1"/>
        <v>0</v>
      </c>
      <c r="Q192" s="204">
        <v>4.2000000000000002E-4</v>
      </c>
      <c r="R192" s="204">
        <f t="shared" si="2"/>
        <v>4.2000000000000002E-4</v>
      </c>
      <c r="S192" s="204">
        <v>0</v>
      </c>
      <c r="T192" s="205">
        <f t="shared" si="3"/>
        <v>0</v>
      </c>
      <c r="U192" s="37"/>
      <c r="V192" s="37"/>
      <c r="W192" s="37"/>
      <c r="X192" s="37"/>
      <c r="Y192" s="37"/>
      <c r="Z192" s="37"/>
      <c r="AA192" s="37"/>
      <c r="AB192" s="37"/>
      <c r="AC192" s="37"/>
      <c r="AD192" s="37"/>
      <c r="AE192" s="37"/>
      <c r="AR192" s="206" t="s">
        <v>351</v>
      </c>
      <c r="AT192" s="206" t="s">
        <v>633</v>
      </c>
      <c r="AU192" s="206" t="s">
        <v>91</v>
      </c>
      <c r="AY192" s="19" t="s">
        <v>262</v>
      </c>
      <c r="BE192" s="207">
        <f t="shared" si="4"/>
        <v>0</v>
      </c>
      <c r="BF192" s="207">
        <f t="shared" si="5"/>
        <v>0</v>
      </c>
      <c r="BG192" s="207">
        <f t="shared" si="6"/>
        <v>0</v>
      </c>
      <c r="BH192" s="207">
        <f t="shared" si="7"/>
        <v>0</v>
      </c>
      <c r="BI192" s="207">
        <f t="shared" si="8"/>
        <v>0</v>
      </c>
      <c r="BJ192" s="19" t="s">
        <v>89</v>
      </c>
      <c r="BK192" s="207">
        <f t="shared" si="9"/>
        <v>0</v>
      </c>
      <c r="BL192" s="19" t="s">
        <v>104</v>
      </c>
      <c r="BM192" s="206" t="s">
        <v>982</v>
      </c>
    </row>
    <row r="193" spans="1:65" s="2" customFormat="1" ht="21.75" customHeight="1">
      <c r="A193" s="37"/>
      <c r="B193" s="38"/>
      <c r="C193" s="195" t="s">
        <v>539</v>
      </c>
      <c r="D193" s="195" t="s">
        <v>264</v>
      </c>
      <c r="E193" s="196" t="s">
        <v>8194</v>
      </c>
      <c r="F193" s="197" t="s">
        <v>8195</v>
      </c>
      <c r="G193" s="198" t="s">
        <v>518</v>
      </c>
      <c r="H193" s="199">
        <v>1</v>
      </c>
      <c r="I193" s="200"/>
      <c r="J193" s="201">
        <f t="shared" si="0"/>
        <v>0</v>
      </c>
      <c r="K193" s="197" t="s">
        <v>268</v>
      </c>
      <c r="L193" s="42"/>
      <c r="M193" s="202" t="s">
        <v>44</v>
      </c>
      <c r="N193" s="203" t="s">
        <v>53</v>
      </c>
      <c r="O193" s="67"/>
      <c r="P193" s="204">
        <f t="shared" si="1"/>
        <v>0</v>
      </c>
      <c r="Q193" s="204">
        <v>7.1871999999999995E-4</v>
      </c>
      <c r="R193" s="204">
        <f t="shared" si="2"/>
        <v>7.1871999999999995E-4</v>
      </c>
      <c r="S193" s="204">
        <v>0</v>
      </c>
      <c r="T193" s="205">
        <f t="shared" si="3"/>
        <v>0</v>
      </c>
      <c r="U193" s="37"/>
      <c r="V193" s="37"/>
      <c r="W193" s="37"/>
      <c r="X193" s="37"/>
      <c r="Y193" s="37"/>
      <c r="Z193" s="37"/>
      <c r="AA193" s="37"/>
      <c r="AB193" s="37"/>
      <c r="AC193" s="37"/>
      <c r="AD193" s="37"/>
      <c r="AE193" s="37"/>
      <c r="AR193" s="206" t="s">
        <v>104</v>
      </c>
      <c r="AT193" s="206" t="s">
        <v>264</v>
      </c>
      <c r="AU193" s="206" t="s">
        <v>91</v>
      </c>
      <c r="AY193" s="19" t="s">
        <v>262</v>
      </c>
      <c r="BE193" s="207">
        <f t="shared" si="4"/>
        <v>0</v>
      </c>
      <c r="BF193" s="207">
        <f t="shared" si="5"/>
        <v>0</v>
      </c>
      <c r="BG193" s="207">
        <f t="shared" si="6"/>
        <v>0</v>
      </c>
      <c r="BH193" s="207">
        <f t="shared" si="7"/>
        <v>0</v>
      </c>
      <c r="BI193" s="207">
        <f t="shared" si="8"/>
        <v>0</v>
      </c>
      <c r="BJ193" s="19" t="s">
        <v>89</v>
      </c>
      <c r="BK193" s="207">
        <f t="shared" si="9"/>
        <v>0</v>
      </c>
      <c r="BL193" s="19" t="s">
        <v>104</v>
      </c>
      <c r="BM193" s="206" t="s">
        <v>1014</v>
      </c>
    </row>
    <row r="194" spans="1:65" s="2" customFormat="1" ht="162">
      <c r="A194" s="37"/>
      <c r="B194" s="38"/>
      <c r="C194" s="39"/>
      <c r="D194" s="208" t="s">
        <v>270</v>
      </c>
      <c r="E194" s="39"/>
      <c r="F194" s="209" t="s">
        <v>8196</v>
      </c>
      <c r="G194" s="39"/>
      <c r="H194" s="39"/>
      <c r="I194" s="118"/>
      <c r="J194" s="39"/>
      <c r="K194" s="39"/>
      <c r="L194" s="42"/>
      <c r="M194" s="210"/>
      <c r="N194" s="211"/>
      <c r="O194" s="67"/>
      <c r="P194" s="67"/>
      <c r="Q194" s="67"/>
      <c r="R194" s="67"/>
      <c r="S194" s="67"/>
      <c r="T194" s="68"/>
      <c r="U194" s="37"/>
      <c r="V194" s="37"/>
      <c r="W194" s="37"/>
      <c r="X194" s="37"/>
      <c r="Y194" s="37"/>
      <c r="Z194" s="37"/>
      <c r="AA194" s="37"/>
      <c r="AB194" s="37"/>
      <c r="AC194" s="37"/>
      <c r="AD194" s="37"/>
      <c r="AE194" s="37"/>
      <c r="AT194" s="19" t="s">
        <v>270</v>
      </c>
      <c r="AU194" s="19" t="s">
        <v>91</v>
      </c>
    </row>
    <row r="195" spans="1:65" s="2" customFormat="1" ht="16.5" customHeight="1">
      <c r="A195" s="37"/>
      <c r="B195" s="38"/>
      <c r="C195" s="255" t="s">
        <v>546</v>
      </c>
      <c r="D195" s="255" t="s">
        <v>633</v>
      </c>
      <c r="E195" s="256" t="s">
        <v>8197</v>
      </c>
      <c r="F195" s="257" t="s">
        <v>8198</v>
      </c>
      <c r="G195" s="258" t="s">
        <v>518</v>
      </c>
      <c r="H195" s="259">
        <v>1</v>
      </c>
      <c r="I195" s="260"/>
      <c r="J195" s="261">
        <f>ROUND(I195*H195,2)</f>
        <v>0</v>
      </c>
      <c r="K195" s="257" t="s">
        <v>44</v>
      </c>
      <c r="L195" s="262"/>
      <c r="M195" s="263" t="s">
        <v>44</v>
      </c>
      <c r="N195" s="264" t="s">
        <v>53</v>
      </c>
      <c r="O195" s="67"/>
      <c r="P195" s="204">
        <f>O195*H195</f>
        <v>0</v>
      </c>
      <c r="Q195" s="204">
        <v>0</v>
      </c>
      <c r="R195" s="204">
        <f>Q195*H195</f>
        <v>0</v>
      </c>
      <c r="S195" s="204">
        <v>0</v>
      </c>
      <c r="T195" s="205">
        <f>S195*H195</f>
        <v>0</v>
      </c>
      <c r="U195" s="37"/>
      <c r="V195" s="37"/>
      <c r="W195" s="37"/>
      <c r="X195" s="37"/>
      <c r="Y195" s="37"/>
      <c r="Z195" s="37"/>
      <c r="AA195" s="37"/>
      <c r="AB195" s="37"/>
      <c r="AC195" s="37"/>
      <c r="AD195" s="37"/>
      <c r="AE195" s="37"/>
      <c r="AR195" s="206" t="s">
        <v>351</v>
      </c>
      <c r="AT195" s="206" t="s">
        <v>633</v>
      </c>
      <c r="AU195" s="206" t="s">
        <v>91</v>
      </c>
      <c r="AY195" s="19" t="s">
        <v>262</v>
      </c>
      <c r="BE195" s="207">
        <f>IF(N195="základní",J195,0)</f>
        <v>0</v>
      </c>
      <c r="BF195" s="207">
        <f>IF(N195="snížená",J195,0)</f>
        <v>0</v>
      </c>
      <c r="BG195" s="207">
        <f>IF(N195="zákl. přenesená",J195,0)</f>
        <v>0</v>
      </c>
      <c r="BH195" s="207">
        <f>IF(N195="sníž. přenesená",J195,0)</f>
        <v>0</v>
      </c>
      <c r="BI195" s="207">
        <f>IF(N195="nulová",J195,0)</f>
        <v>0</v>
      </c>
      <c r="BJ195" s="19" t="s">
        <v>89</v>
      </c>
      <c r="BK195" s="207">
        <f>ROUND(I195*H195,2)</f>
        <v>0</v>
      </c>
      <c r="BL195" s="19" t="s">
        <v>104</v>
      </c>
      <c r="BM195" s="206" t="s">
        <v>1028</v>
      </c>
    </row>
    <row r="196" spans="1:65" s="2" customFormat="1" ht="16.5" customHeight="1">
      <c r="A196" s="37"/>
      <c r="B196" s="38"/>
      <c r="C196" s="255" t="s">
        <v>581</v>
      </c>
      <c r="D196" s="255" t="s">
        <v>633</v>
      </c>
      <c r="E196" s="256" t="s">
        <v>8199</v>
      </c>
      <c r="F196" s="257" t="s">
        <v>8200</v>
      </c>
      <c r="G196" s="258" t="s">
        <v>518</v>
      </c>
      <c r="H196" s="259">
        <v>1</v>
      </c>
      <c r="I196" s="260"/>
      <c r="J196" s="261">
        <f>ROUND(I196*H196,2)</f>
        <v>0</v>
      </c>
      <c r="K196" s="257" t="s">
        <v>44</v>
      </c>
      <c r="L196" s="262"/>
      <c r="M196" s="263" t="s">
        <v>44</v>
      </c>
      <c r="N196" s="264" t="s">
        <v>53</v>
      </c>
      <c r="O196" s="67"/>
      <c r="P196" s="204">
        <f>O196*H196</f>
        <v>0</v>
      </c>
      <c r="Q196" s="204">
        <v>0</v>
      </c>
      <c r="R196" s="204">
        <f>Q196*H196</f>
        <v>0</v>
      </c>
      <c r="S196" s="204">
        <v>0</v>
      </c>
      <c r="T196" s="205">
        <f>S196*H196</f>
        <v>0</v>
      </c>
      <c r="U196" s="37"/>
      <c r="V196" s="37"/>
      <c r="W196" s="37"/>
      <c r="X196" s="37"/>
      <c r="Y196" s="37"/>
      <c r="Z196" s="37"/>
      <c r="AA196" s="37"/>
      <c r="AB196" s="37"/>
      <c r="AC196" s="37"/>
      <c r="AD196" s="37"/>
      <c r="AE196" s="37"/>
      <c r="AR196" s="206" t="s">
        <v>351</v>
      </c>
      <c r="AT196" s="206" t="s">
        <v>633</v>
      </c>
      <c r="AU196" s="206" t="s">
        <v>91</v>
      </c>
      <c r="AY196" s="19" t="s">
        <v>262</v>
      </c>
      <c r="BE196" s="207">
        <f>IF(N196="základní",J196,0)</f>
        <v>0</v>
      </c>
      <c r="BF196" s="207">
        <f>IF(N196="snížená",J196,0)</f>
        <v>0</v>
      </c>
      <c r="BG196" s="207">
        <f>IF(N196="zákl. přenesená",J196,0)</f>
        <v>0</v>
      </c>
      <c r="BH196" s="207">
        <f>IF(N196="sníž. přenesená",J196,0)</f>
        <v>0</v>
      </c>
      <c r="BI196" s="207">
        <f>IF(N196="nulová",J196,0)</f>
        <v>0</v>
      </c>
      <c r="BJ196" s="19" t="s">
        <v>89</v>
      </c>
      <c r="BK196" s="207">
        <f>ROUND(I196*H196,2)</f>
        <v>0</v>
      </c>
      <c r="BL196" s="19" t="s">
        <v>104</v>
      </c>
      <c r="BM196" s="206" t="s">
        <v>1038</v>
      </c>
    </row>
    <row r="197" spans="1:65" s="2" customFormat="1" ht="16.5" customHeight="1">
      <c r="A197" s="37"/>
      <c r="B197" s="38"/>
      <c r="C197" s="255" t="s">
        <v>587</v>
      </c>
      <c r="D197" s="255" t="s">
        <v>633</v>
      </c>
      <c r="E197" s="256" t="s">
        <v>8201</v>
      </c>
      <c r="F197" s="257" t="s">
        <v>8202</v>
      </c>
      <c r="G197" s="258" t="s">
        <v>518</v>
      </c>
      <c r="H197" s="259">
        <v>1</v>
      </c>
      <c r="I197" s="260"/>
      <c r="J197" s="261">
        <f>ROUND(I197*H197,2)</f>
        <v>0</v>
      </c>
      <c r="K197" s="257" t="s">
        <v>44</v>
      </c>
      <c r="L197" s="262"/>
      <c r="M197" s="263" t="s">
        <v>44</v>
      </c>
      <c r="N197" s="264" t="s">
        <v>53</v>
      </c>
      <c r="O197" s="67"/>
      <c r="P197" s="204">
        <f>O197*H197</f>
        <v>0</v>
      </c>
      <c r="Q197" s="204">
        <v>0</v>
      </c>
      <c r="R197" s="204">
        <f>Q197*H197</f>
        <v>0</v>
      </c>
      <c r="S197" s="204">
        <v>0</v>
      </c>
      <c r="T197" s="205">
        <f>S197*H197</f>
        <v>0</v>
      </c>
      <c r="U197" s="37"/>
      <c r="V197" s="37"/>
      <c r="W197" s="37"/>
      <c r="X197" s="37"/>
      <c r="Y197" s="37"/>
      <c r="Z197" s="37"/>
      <c r="AA197" s="37"/>
      <c r="AB197" s="37"/>
      <c r="AC197" s="37"/>
      <c r="AD197" s="37"/>
      <c r="AE197" s="37"/>
      <c r="AR197" s="206" t="s">
        <v>351</v>
      </c>
      <c r="AT197" s="206" t="s">
        <v>633</v>
      </c>
      <c r="AU197" s="206" t="s">
        <v>91</v>
      </c>
      <c r="AY197" s="19" t="s">
        <v>262</v>
      </c>
      <c r="BE197" s="207">
        <f>IF(N197="základní",J197,0)</f>
        <v>0</v>
      </c>
      <c r="BF197" s="207">
        <f>IF(N197="snížená",J197,0)</f>
        <v>0</v>
      </c>
      <c r="BG197" s="207">
        <f>IF(N197="zákl. přenesená",J197,0)</f>
        <v>0</v>
      </c>
      <c r="BH197" s="207">
        <f>IF(N197="sníž. přenesená",J197,0)</f>
        <v>0</v>
      </c>
      <c r="BI197" s="207">
        <f>IF(N197="nulová",J197,0)</f>
        <v>0</v>
      </c>
      <c r="BJ197" s="19" t="s">
        <v>89</v>
      </c>
      <c r="BK197" s="207">
        <f>ROUND(I197*H197,2)</f>
        <v>0</v>
      </c>
      <c r="BL197" s="19" t="s">
        <v>104</v>
      </c>
      <c r="BM197" s="206" t="s">
        <v>1047</v>
      </c>
    </row>
    <row r="198" spans="1:65" s="2" customFormat="1" ht="16.5" customHeight="1">
      <c r="A198" s="37"/>
      <c r="B198" s="38"/>
      <c r="C198" s="195" t="s">
        <v>607</v>
      </c>
      <c r="D198" s="195" t="s">
        <v>264</v>
      </c>
      <c r="E198" s="196" t="s">
        <v>6542</v>
      </c>
      <c r="F198" s="197" t="s">
        <v>6543</v>
      </c>
      <c r="G198" s="198" t="s">
        <v>518</v>
      </c>
      <c r="H198" s="199">
        <v>4</v>
      </c>
      <c r="I198" s="200"/>
      <c r="J198" s="201">
        <f>ROUND(I198*H198,2)</f>
        <v>0</v>
      </c>
      <c r="K198" s="197" t="s">
        <v>268</v>
      </c>
      <c r="L198" s="42"/>
      <c r="M198" s="202" t="s">
        <v>44</v>
      </c>
      <c r="N198" s="203" t="s">
        <v>53</v>
      </c>
      <c r="O198" s="67"/>
      <c r="P198" s="204">
        <f>O198*H198</f>
        <v>0</v>
      </c>
      <c r="Q198" s="204">
        <v>2.00485E-5</v>
      </c>
      <c r="R198" s="204">
        <f>Q198*H198</f>
        <v>8.0193999999999998E-5</v>
      </c>
      <c r="S198" s="204">
        <v>0</v>
      </c>
      <c r="T198" s="205">
        <f>S198*H198</f>
        <v>0</v>
      </c>
      <c r="U198" s="37"/>
      <c r="V198" s="37"/>
      <c r="W198" s="37"/>
      <c r="X198" s="37"/>
      <c r="Y198" s="37"/>
      <c r="Z198" s="37"/>
      <c r="AA198" s="37"/>
      <c r="AB198" s="37"/>
      <c r="AC198" s="37"/>
      <c r="AD198" s="37"/>
      <c r="AE198" s="37"/>
      <c r="AR198" s="206" t="s">
        <v>104</v>
      </c>
      <c r="AT198" s="206" t="s">
        <v>264</v>
      </c>
      <c r="AU198" s="206" t="s">
        <v>91</v>
      </c>
      <c r="AY198" s="19" t="s">
        <v>262</v>
      </c>
      <c r="BE198" s="207">
        <f>IF(N198="základní",J198,0)</f>
        <v>0</v>
      </c>
      <c r="BF198" s="207">
        <f>IF(N198="snížená",J198,0)</f>
        <v>0</v>
      </c>
      <c r="BG198" s="207">
        <f>IF(N198="zákl. přenesená",J198,0)</f>
        <v>0</v>
      </c>
      <c r="BH198" s="207">
        <f>IF(N198="sníž. přenesená",J198,0)</f>
        <v>0</v>
      </c>
      <c r="BI198" s="207">
        <f>IF(N198="nulová",J198,0)</f>
        <v>0</v>
      </c>
      <c r="BJ198" s="19" t="s">
        <v>89</v>
      </c>
      <c r="BK198" s="207">
        <f>ROUND(I198*H198,2)</f>
        <v>0</v>
      </c>
      <c r="BL198" s="19" t="s">
        <v>104</v>
      </c>
      <c r="BM198" s="206" t="s">
        <v>1059</v>
      </c>
    </row>
    <row r="199" spans="1:65" s="15" customFormat="1" ht="10">
      <c r="B199" s="233"/>
      <c r="C199" s="234"/>
      <c r="D199" s="208" t="s">
        <v>272</v>
      </c>
      <c r="E199" s="235" t="s">
        <v>44</v>
      </c>
      <c r="F199" s="236" t="s">
        <v>8338</v>
      </c>
      <c r="G199" s="234"/>
      <c r="H199" s="237">
        <v>4</v>
      </c>
      <c r="I199" s="238"/>
      <c r="J199" s="234"/>
      <c r="K199" s="234"/>
      <c r="L199" s="239"/>
      <c r="M199" s="240"/>
      <c r="N199" s="241"/>
      <c r="O199" s="241"/>
      <c r="P199" s="241"/>
      <c r="Q199" s="241"/>
      <c r="R199" s="241"/>
      <c r="S199" s="241"/>
      <c r="T199" s="242"/>
      <c r="AT199" s="243" t="s">
        <v>272</v>
      </c>
      <c r="AU199" s="243" t="s">
        <v>91</v>
      </c>
      <c r="AV199" s="15" t="s">
        <v>91</v>
      </c>
      <c r="AW199" s="15" t="s">
        <v>38</v>
      </c>
      <c r="AX199" s="15" t="s">
        <v>82</v>
      </c>
      <c r="AY199" s="243" t="s">
        <v>262</v>
      </c>
    </row>
    <row r="200" spans="1:65" s="16" customFormat="1" ht="10">
      <c r="B200" s="244"/>
      <c r="C200" s="245"/>
      <c r="D200" s="208" t="s">
        <v>272</v>
      </c>
      <c r="E200" s="246" t="s">
        <v>44</v>
      </c>
      <c r="F200" s="247" t="s">
        <v>291</v>
      </c>
      <c r="G200" s="245"/>
      <c r="H200" s="248">
        <v>4</v>
      </c>
      <c r="I200" s="249"/>
      <c r="J200" s="245"/>
      <c r="K200" s="245"/>
      <c r="L200" s="250"/>
      <c r="M200" s="251"/>
      <c r="N200" s="252"/>
      <c r="O200" s="252"/>
      <c r="P200" s="252"/>
      <c r="Q200" s="252"/>
      <c r="R200" s="252"/>
      <c r="S200" s="252"/>
      <c r="T200" s="253"/>
      <c r="AT200" s="254" t="s">
        <v>272</v>
      </c>
      <c r="AU200" s="254" t="s">
        <v>91</v>
      </c>
      <c r="AV200" s="16" t="s">
        <v>104</v>
      </c>
      <c r="AW200" s="16" t="s">
        <v>38</v>
      </c>
      <c r="AX200" s="16" t="s">
        <v>89</v>
      </c>
      <c r="AY200" s="254" t="s">
        <v>262</v>
      </c>
    </row>
    <row r="201" spans="1:65" s="2" customFormat="1" ht="16.5" customHeight="1">
      <c r="A201" s="37"/>
      <c r="B201" s="38"/>
      <c r="C201" s="255" t="s">
        <v>619</v>
      </c>
      <c r="D201" s="255" t="s">
        <v>633</v>
      </c>
      <c r="E201" s="256" t="s">
        <v>8208</v>
      </c>
      <c r="F201" s="257" t="s">
        <v>8209</v>
      </c>
      <c r="G201" s="258" t="s">
        <v>518</v>
      </c>
      <c r="H201" s="259">
        <v>1</v>
      </c>
      <c r="I201" s="260"/>
      <c r="J201" s="261">
        <f>ROUND(I201*H201,2)</f>
        <v>0</v>
      </c>
      <c r="K201" s="257" t="s">
        <v>268</v>
      </c>
      <c r="L201" s="262"/>
      <c r="M201" s="263" t="s">
        <v>44</v>
      </c>
      <c r="N201" s="264" t="s">
        <v>53</v>
      </c>
      <c r="O201" s="67"/>
      <c r="P201" s="204">
        <f>O201*H201</f>
        <v>0</v>
      </c>
      <c r="Q201" s="204">
        <v>1.66E-3</v>
      </c>
      <c r="R201" s="204">
        <f>Q201*H201</f>
        <v>1.66E-3</v>
      </c>
      <c r="S201" s="204">
        <v>0</v>
      </c>
      <c r="T201" s="205">
        <f>S201*H201</f>
        <v>0</v>
      </c>
      <c r="U201" s="37"/>
      <c r="V201" s="37"/>
      <c r="W201" s="37"/>
      <c r="X201" s="37"/>
      <c r="Y201" s="37"/>
      <c r="Z201" s="37"/>
      <c r="AA201" s="37"/>
      <c r="AB201" s="37"/>
      <c r="AC201" s="37"/>
      <c r="AD201" s="37"/>
      <c r="AE201" s="37"/>
      <c r="AR201" s="206" t="s">
        <v>351</v>
      </c>
      <c r="AT201" s="206" t="s">
        <v>633</v>
      </c>
      <c r="AU201" s="206" t="s">
        <v>91</v>
      </c>
      <c r="AY201" s="19" t="s">
        <v>262</v>
      </c>
      <c r="BE201" s="207">
        <f>IF(N201="základní",J201,0)</f>
        <v>0</v>
      </c>
      <c r="BF201" s="207">
        <f>IF(N201="snížená",J201,0)</f>
        <v>0</v>
      </c>
      <c r="BG201" s="207">
        <f>IF(N201="zákl. přenesená",J201,0)</f>
        <v>0</v>
      </c>
      <c r="BH201" s="207">
        <f>IF(N201="sníž. přenesená",J201,0)</f>
        <v>0</v>
      </c>
      <c r="BI201" s="207">
        <f>IF(N201="nulová",J201,0)</f>
        <v>0</v>
      </c>
      <c r="BJ201" s="19" t="s">
        <v>89</v>
      </c>
      <c r="BK201" s="207">
        <f>ROUND(I201*H201,2)</f>
        <v>0</v>
      </c>
      <c r="BL201" s="19" t="s">
        <v>104</v>
      </c>
      <c r="BM201" s="206" t="s">
        <v>1071</v>
      </c>
    </row>
    <row r="202" spans="1:65" s="15" customFormat="1" ht="10">
      <c r="B202" s="233"/>
      <c r="C202" s="234"/>
      <c r="D202" s="208" t="s">
        <v>272</v>
      </c>
      <c r="E202" s="235" t="s">
        <v>44</v>
      </c>
      <c r="F202" s="236" t="s">
        <v>8339</v>
      </c>
      <c r="G202" s="234"/>
      <c r="H202" s="237">
        <v>1</v>
      </c>
      <c r="I202" s="238"/>
      <c r="J202" s="234"/>
      <c r="K202" s="234"/>
      <c r="L202" s="239"/>
      <c r="M202" s="240"/>
      <c r="N202" s="241"/>
      <c r="O202" s="241"/>
      <c r="P202" s="241"/>
      <c r="Q202" s="241"/>
      <c r="R202" s="241"/>
      <c r="S202" s="241"/>
      <c r="T202" s="242"/>
      <c r="AT202" s="243" t="s">
        <v>272</v>
      </c>
      <c r="AU202" s="243" t="s">
        <v>91</v>
      </c>
      <c r="AV202" s="15" t="s">
        <v>91</v>
      </c>
      <c r="AW202" s="15" t="s">
        <v>38</v>
      </c>
      <c r="AX202" s="15" t="s">
        <v>82</v>
      </c>
      <c r="AY202" s="243" t="s">
        <v>262</v>
      </c>
    </row>
    <row r="203" spans="1:65" s="16" customFormat="1" ht="10">
      <c r="B203" s="244"/>
      <c r="C203" s="245"/>
      <c r="D203" s="208" t="s">
        <v>272</v>
      </c>
      <c r="E203" s="246" t="s">
        <v>44</v>
      </c>
      <c r="F203" s="247" t="s">
        <v>291</v>
      </c>
      <c r="G203" s="245"/>
      <c r="H203" s="248">
        <v>1</v>
      </c>
      <c r="I203" s="249"/>
      <c r="J203" s="245"/>
      <c r="K203" s="245"/>
      <c r="L203" s="250"/>
      <c r="M203" s="251"/>
      <c r="N203" s="252"/>
      <c r="O203" s="252"/>
      <c r="P203" s="252"/>
      <c r="Q203" s="252"/>
      <c r="R203" s="252"/>
      <c r="S203" s="252"/>
      <c r="T203" s="253"/>
      <c r="AT203" s="254" t="s">
        <v>272</v>
      </c>
      <c r="AU203" s="254" t="s">
        <v>91</v>
      </c>
      <c r="AV203" s="16" t="s">
        <v>104</v>
      </c>
      <c r="AW203" s="16" t="s">
        <v>38</v>
      </c>
      <c r="AX203" s="16" t="s">
        <v>89</v>
      </c>
      <c r="AY203" s="254" t="s">
        <v>262</v>
      </c>
    </row>
    <row r="204" spans="1:65" s="2" customFormat="1" ht="16.5" customHeight="1">
      <c r="A204" s="37"/>
      <c r="B204" s="38"/>
      <c r="C204" s="255" t="s">
        <v>632</v>
      </c>
      <c r="D204" s="255" t="s">
        <v>633</v>
      </c>
      <c r="E204" s="256" t="s">
        <v>8340</v>
      </c>
      <c r="F204" s="257" t="s">
        <v>8341</v>
      </c>
      <c r="G204" s="258" t="s">
        <v>518</v>
      </c>
      <c r="H204" s="259">
        <v>1</v>
      </c>
      <c r="I204" s="260"/>
      <c r="J204" s="261">
        <f>ROUND(I204*H204,2)</f>
        <v>0</v>
      </c>
      <c r="K204" s="257" t="s">
        <v>268</v>
      </c>
      <c r="L204" s="262"/>
      <c r="M204" s="263" t="s">
        <v>44</v>
      </c>
      <c r="N204" s="264" t="s">
        <v>53</v>
      </c>
      <c r="O204" s="67"/>
      <c r="P204" s="204">
        <f>O204*H204</f>
        <v>0</v>
      </c>
      <c r="Q204" s="204">
        <v>1.8E-3</v>
      </c>
      <c r="R204" s="204">
        <f>Q204*H204</f>
        <v>1.8E-3</v>
      </c>
      <c r="S204" s="204">
        <v>0</v>
      </c>
      <c r="T204" s="205">
        <f>S204*H204</f>
        <v>0</v>
      </c>
      <c r="U204" s="37"/>
      <c r="V204" s="37"/>
      <c r="W204" s="37"/>
      <c r="X204" s="37"/>
      <c r="Y204" s="37"/>
      <c r="Z204" s="37"/>
      <c r="AA204" s="37"/>
      <c r="AB204" s="37"/>
      <c r="AC204" s="37"/>
      <c r="AD204" s="37"/>
      <c r="AE204" s="37"/>
      <c r="AR204" s="206" t="s">
        <v>351</v>
      </c>
      <c r="AT204" s="206" t="s">
        <v>633</v>
      </c>
      <c r="AU204" s="206" t="s">
        <v>91</v>
      </c>
      <c r="AY204" s="19" t="s">
        <v>262</v>
      </c>
      <c r="BE204" s="207">
        <f>IF(N204="základní",J204,0)</f>
        <v>0</v>
      </c>
      <c r="BF204" s="207">
        <f>IF(N204="snížená",J204,0)</f>
        <v>0</v>
      </c>
      <c r="BG204" s="207">
        <f>IF(N204="zákl. přenesená",J204,0)</f>
        <v>0</v>
      </c>
      <c r="BH204" s="207">
        <f>IF(N204="sníž. přenesená",J204,0)</f>
        <v>0</v>
      </c>
      <c r="BI204" s="207">
        <f>IF(N204="nulová",J204,0)</f>
        <v>0</v>
      </c>
      <c r="BJ204" s="19" t="s">
        <v>89</v>
      </c>
      <c r="BK204" s="207">
        <f>ROUND(I204*H204,2)</f>
        <v>0</v>
      </c>
      <c r="BL204" s="19" t="s">
        <v>104</v>
      </c>
      <c r="BM204" s="206" t="s">
        <v>1081</v>
      </c>
    </row>
    <row r="205" spans="1:65" s="15" customFormat="1" ht="10">
      <c r="B205" s="233"/>
      <c r="C205" s="234"/>
      <c r="D205" s="208" t="s">
        <v>272</v>
      </c>
      <c r="E205" s="235" t="s">
        <v>44</v>
      </c>
      <c r="F205" s="236" t="s">
        <v>8339</v>
      </c>
      <c r="G205" s="234"/>
      <c r="H205" s="237">
        <v>1</v>
      </c>
      <c r="I205" s="238"/>
      <c r="J205" s="234"/>
      <c r="K205" s="234"/>
      <c r="L205" s="239"/>
      <c r="M205" s="240"/>
      <c r="N205" s="241"/>
      <c r="O205" s="241"/>
      <c r="P205" s="241"/>
      <c r="Q205" s="241"/>
      <c r="R205" s="241"/>
      <c r="S205" s="241"/>
      <c r="T205" s="242"/>
      <c r="AT205" s="243" t="s">
        <v>272</v>
      </c>
      <c r="AU205" s="243" t="s">
        <v>91</v>
      </c>
      <c r="AV205" s="15" t="s">
        <v>91</v>
      </c>
      <c r="AW205" s="15" t="s">
        <v>38</v>
      </c>
      <c r="AX205" s="15" t="s">
        <v>82</v>
      </c>
      <c r="AY205" s="243" t="s">
        <v>262</v>
      </c>
    </row>
    <row r="206" spans="1:65" s="16" customFormat="1" ht="10">
      <c r="B206" s="244"/>
      <c r="C206" s="245"/>
      <c r="D206" s="208" t="s">
        <v>272</v>
      </c>
      <c r="E206" s="246" t="s">
        <v>44</v>
      </c>
      <c r="F206" s="247" t="s">
        <v>291</v>
      </c>
      <c r="G206" s="245"/>
      <c r="H206" s="248">
        <v>1</v>
      </c>
      <c r="I206" s="249"/>
      <c r="J206" s="245"/>
      <c r="K206" s="245"/>
      <c r="L206" s="250"/>
      <c r="M206" s="251"/>
      <c r="N206" s="252"/>
      <c r="O206" s="252"/>
      <c r="P206" s="252"/>
      <c r="Q206" s="252"/>
      <c r="R206" s="252"/>
      <c r="S206" s="252"/>
      <c r="T206" s="253"/>
      <c r="AT206" s="254" t="s">
        <v>272</v>
      </c>
      <c r="AU206" s="254" t="s">
        <v>91</v>
      </c>
      <c r="AV206" s="16" t="s">
        <v>104</v>
      </c>
      <c r="AW206" s="16" t="s">
        <v>38</v>
      </c>
      <c r="AX206" s="16" t="s">
        <v>89</v>
      </c>
      <c r="AY206" s="254" t="s">
        <v>262</v>
      </c>
    </row>
    <row r="207" spans="1:65" s="2" customFormat="1" ht="16.5" customHeight="1">
      <c r="A207" s="37"/>
      <c r="B207" s="38"/>
      <c r="C207" s="255" t="s">
        <v>638</v>
      </c>
      <c r="D207" s="255" t="s">
        <v>633</v>
      </c>
      <c r="E207" s="256" t="s">
        <v>8342</v>
      </c>
      <c r="F207" s="257" t="s">
        <v>8343</v>
      </c>
      <c r="G207" s="258" t="s">
        <v>518</v>
      </c>
      <c r="H207" s="259">
        <v>1</v>
      </c>
      <c r="I207" s="260"/>
      <c r="J207" s="261">
        <f>ROUND(I207*H207,2)</f>
        <v>0</v>
      </c>
      <c r="K207" s="257" t="s">
        <v>268</v>
      </c>
      <c r="L207" s="262"/>
      <c r="M207" s="263" t="s">
        <v>44</v>
      </c>
      <c r="N207" s="264" t="s">
        <v>53</v>
      </c>
      <c r="O207" s="67"/>
      <c r="P207" s="204">
        <f>O207*H207</f>
        <v>0</v>
      </c>
      <c r="Q207" s="204">
        <v>1.06E-3</v>
      </c>
      <c r="R207" s="204">
        <f>Q207*H207</f>
        <v>1.06E-3</v>
      </c>
      <c r="S207" s="204">
        <v>0</v>
      </c>
      <c r="T207" s="205">
        <f>S207*H207</f>
        <v>0</v>
      </c>
      <c r="U207" s="37"/>
      <c r="V207" s="37"/>
      <c r="W207" s="37"/>
      <c r="X207" s="37"/>
      <c r="Y207" s="37"/>
      <c r="Z207" s="37"/>
      <c r="AA207" s="37"/>
      <c r="AB207" s="37"/>
      <c r="AC207" s="37"/>
      <c r="AD207" s="37"/>
      <c r="AE207" s="37"/>
      <c r="AR207" s="206" t="s">
        <v>351</v>
      </c>
      <c r="AT207" s="206" t="s">
        <v>633</v>
      </c>
      <c r="AU207" s="206" t="s">
        <v>91</v>
      </c>
      <c r="AY207" s="19" t="s">
        <v>262</v>
      </c>
      <c r="BE207" s="207">
        <f>IF(N207="základní",J207,0)</f>
        <v>0</v>
      </c>
      <c r="BF207" s="207">
        <f>IF(N207="snížená",J207,0)</f>
        <v>0</v>
      </c>
      <c r="BG207" s="207">
        <f>IF(N207="zákl. přenesená",J207,0)</f>
        <v>0</v>
      </c>
      <c r="BH207" s="207">
        <f>IF(N207="sníž. přenesená",J207,0)</f>
        <v>0</v>
      </c>
      <c r="BI207" s="207">
        <f>IF(N207="nulová",J207,0)</f>
        <v>0</v>
      </c>
      <c r="BJ207" s="19" t="s">
        <v>89</v>
      </c>
      <c r="BK207" s="207">
        <f>ROUND(I207*H207,2)</f>
        <v>0</v>
      </c>
      <c r="BL207" s="19" t="s">
        <v>104</v>
      </c>
      <c r="BM207" s="206" t="s">
        <v>1089</v>
      </c>
    </row>
    <row r="208" spans="1:65" s="15" customFormat="1" ht="10">
      <c r="B208" s="233"/>
      <c r="C208" s="234"/>
      <c r="D208" s="208" t="s">
        <v>272</v>
      </c>
      <c r="E208" s="235" t="s">
        <v>44</v>
      </c>
      <c r="F208" s="236" t="s">
        <v>8339</v>
      </c>
      <c r="G208" s="234"/>
      <c r="H208" s="237">
        <v>1</v>
      </c>
      <c r="I208" s="238"/>
      <c r="J208" s="234"/>
      <c r="K208" s="234"/>
      <c r="L208" s="239"/>
      <c r="M208" s="240"/>
      <c r="N208" s="241"/>
      <c r="O208" s="241"/>
      <c r="P208" s="241"/>
      <c r="Q208" s="241"/>
      <c r="R208" s="241"/>
      <c r="S208" s="241"/>
      <c r="T208" s="242"/>
      <c r="AT208" s="243" t="s">
        <v>272</v>
      </c>
      <c r="AU208" s="243" t="s">
        <v>91</v>
      </c>
      <c r="AV208" s="15" t="s">
        <v>91</v>
      </c>
      <c r="AW208" s="15" t="s">
        <v>38</v>
      </c>
      <c r="AX208" s="15" t="s">
        <v>82</v>
      </c>
      <c r="AY208" s="243" t="s">
        <v>262</v>
      </c>
    </row>
    <row r="209" spans="1:65" s="16" customFormat="1" ht="10">
      <c r="B209" s="244"/>
      <c r="C209" s="245"/>
      <c r="D209" s="208" t="s">
        <v>272</v>
      </c>
      <c r="E209" s="246" t="s">
        <v>44</v>
      </c>
      <c r="F209" s="247" t="s">
        <v>291</v>
      </c>
      <c r="G209" s="245"/>
      <c r="H209" s="248">
        <v>1</v>
      </c>
      <c r="I209" s="249"/>
      <c r="J209" s="245"/>
      <c r="K209" s="245"/>
      <c r="L209" s="250"/>
      <c r="M209" s="251"/>
      <c r="N209" s="252"/>
      <c r="O209" s="252"/>
      <c r="P209" s="252"/>
      <c r="Q209" s="252"/>
      <c r="R209" s="252"/>
      <c r="S209" s="252"/>
      <c r="T209" s="253"/>
      <c r="AT209" s="254" t="s">
        <v>272</v>
      </c>
      <c r="AU209" s="254" t="s">
        <v>91</v>
      </c>
      <c r="AV209" s="16" t="s">
        <v>104</v>
      </c>
      <c r="AW209" s="16" t="s">
        <v>38</v>
      </c>
      <c r="AX209" s="16" t="s">
        <v>89</v>
      </c>
      <c r="AY209" s="254" t="s">
        <v>262</v>
      </c>
    </row>
    <row r="210" spans="1:65" s="2" customFormat="1" ht="16.5" customHeight="1">
      <c r="A210" s="37"/>
      <c r="B210" s="38"/>
      <c r="C210" s="255" t="s">
        <v>648</v>
      </c>
      <c r="D210" s="255" t="s">
        <v>633</v>
      </c>
      <c r="E210" s="256" t="s">
        <v>8344</v>
      </c>
      <c r="F210" s="257" t="s">
        <v>8345</v>
      </c>
      <c r="G210" s="258" t="s">
        <v>518</v>
      </c>
      <c r="H210" s="259">
        <v>1</v>
      </c>
      <c r="I210" s="260"/>
      <c r="J210" s="261">
        <f>ROUND(I210*H210,2)</f>
        <v>0</v>
      </c>
      <c r="K210" s="257" t="s">
        <v>268</v>
      </c>
      <c r="L210" s="262"/>
      <c r="M210" s="263" t="s">
        <v>44</v>
      </c>
      <c r="N210" s="264" t="s">
        <v>53</v>
      </c>
      <c r="O210" s="67"/>
      <c r="P210" s="204">
        <f>O210*H210</f>
        <v>0</v>
      </c>
      <c r="Q210" s="204">
        <v>7.3999999999999999E-4</v>
      </c>
      <c r="R210" s="204">
        <f>Q210*H210</f>
        <v>7.3999999999999999E-4</v>
      </c>
      <c r="S210" s="204">
        <v>0</v>
      </c>
      <c r="T210" s="205">
        <f>S210*H210</f>
        <v>0</v>
      </c>
      <c r="U210" s="37"/>
      <c r="V210" s="37"/>
      <c r="W210" s="37"/>
      <c r="X210" s="37"/>
      <c r="Y210" s="37"/>
      <c r="Z210" s="37"/>
      <c r="AA210" s="37"/>
      <c r="AB210" s="37"/>
      <c r="AC210" s="37"/>
      <c r="AD210" s="37"/>
      <c r="AE210" s="37"/>
      <c r="AR210" s="206" t="s">
        <v>351</v>
      </c>
      <c r="AT210" s="206" t="s">
        <v>633</v>
      </c>
      <c r="AU210" s="206" t="s">
        <v>91</v>
      </c>
      <c r="AY210" s="19" t="s">
        <v>262</v>
      </c>
      <c r="BE210" s="207">
        <f>IF(N210="základní",J210,0)</f>
        <v>0</v>
      </c>
      <c r="BF210" s="207">
        <f>IF(N210="snížená",J210,0)</f>
        <v>0</v>
      </c>
      <c r="BG210" s="207">
        <f>IF(N210="zákl. přenesená",J210,0)</f>
        <v>0</v>
      </c>
      <c r="BH210" s="207">
        <f>IF(N210="sníž. přenesená",J210,0)</f>
        <v>0</v>
      </c>
      <c r="BI210" s="207">
        <f>IF(N210="nulová",J210,0)</f>
        <v>0</v>
      </c>
      <c r="BJ210" s="19" t="s">
        <v>89</v>
      </c>
      <c r="BK210" s="207">
        <f>ROUND(I210*H210,2)</f>
        <v>0</v>
      </c>
      <c r="BL210" s="19" t="s">
        <v>104</v>
      </c>
      <c r="BM210" s="206" t="s">
        <v>1102</v>
      </c>
    </row>
    <row r="211" spans="1:65" s="15" customFormat="1" ht="10">
      <c r="B211" s="233"/>
      <c r="C211" s="234"/>
      <c r="D211" s="208" t="s">
        <v>272</v>
      </c>
      <c r="E211" s="235" t="s">
        <v>44</v>
      </c>
      <c r="F211" s="236" t="s">
        <v>8339</v>
      </c>
      <c r="G211" s="234"/>
      <c r="H211" s="237">
        <v>1</v>
      </c>
      <c r="I211" s="238"/>
      <c r="J211" s="234"/>
      <c r="K211" s="234"/>
      <c r="L211" s="239"/>
      <c r="M211" s="240"/>
      <c r="N211" s="241"/>
      <c r="O211" s="241"/>
      <c r="P211" s="241"/>
      <c r="Q211" s="241"/>
      <c r="R211" s="241"/>
      <c r="S211" s="241"/>
      <c r="T211" s="242"/>
      <c r="AT211" s="243" t="s">
        <v>272</v>
      </c>
      <c r="AU211" s="243" t="s">
        <v>91</v>
      </c>
      <c r="AV211" s="15" t="s">
        <v>91</v>
      </c>
      <c r="AW211" s="15" t="s">
        <v>38</v>
      </c>
      <c r="AX211" s="15" t="s">
        <v>82</v>
      </c>
      <c r="AY211" s="243" t="s">
        <v>262</v>
      </c>
    </row>
    <row r="212" spans="1:65" s="16" customFormat="1" ht="10">
      <c r="B212" s="244"/>
      <c r="C212" s="245"/>
      <c r="D212" s="208" t="s">
        <v>272</v>
      </c>
      <c r="E212" s="246" t="s">
        <v>44</v>
      </c>
      <c r="F212" s="247" t="s">
        <v>291</v>
      </c>
      <c r="G212" s="245"/>
      <c r="H212" s="248">
        <v>1</v>
      </c>
      <c r="I212" s="249"/>
      <c r="J212" s="245"/>
      <c r="K212" s="245"/>
      <c r="L212" s="250"/>
      <c r="M212" s="251"/>
      <c r="N212" s="252"/>
      <c r="O212" s="252"/>
      <c r="P212" s="252"/>
      <c r="Q212" s="252"/>
      <c r="R212" s="252"/>
      <c r="S212" s="252"/>
      <c r="T212" s="253"/>
      <c r="AT212" s="254" t="s">
        <v>272</v>
      </c>
      <c r="AU212" s="254" t="s">
        <v>91</v>
      </c>
      <c r="AV212" s="16" t="s">
        <v>104</v>
      </c>
      <c r="AW212" s="16" t="s">
        <v>38</v>
      </c>
      <c r="AX212" s="16" t="s">
        <v>89</v>
      </c>
      <c r="AY212" s="254" t="s">
        <v>262</v>
      </c>
    </row>
    <row r="213" spans="1:65" s="2" customFormat="1" ht="16.5" customHeight="1">
      <c r="A213" s="37"/>
      <c r="B213" s="38"/>
      <c r="C213" s="195" t="s">
        <v>657</v>
      </c>
      <c r="D213" s="195" t="s">
        <v>264</v>
      </c>
      <c r="E213" s="196" t="s">
        <v>8346</v>
      </c>
      <c r="F213" s="197" t="s">
        <v>8347</v>
      </c>
      <c r="G213" s="198" t="s">
        <v>518</v>
      </c>
      <c r="H213" s="199">
        <v>1</v>
      </c>
      <c r="I213" s="200"/>
      <c r="J213" s="201">
        <f>ROUND(I213*H213,2)</f>
        <v>0</v>
      </c>
      <c r="K213" s="197" t="s">
        <v>44</v>
      </c>
      <c r="L213" s="42"/>
      <c r="M213" s="202" t="s">
        <v>44</v>
      </c>
      <c r="N213" s="203" t="s">
        <v>53</v>
      </c>
      <c r="O213" s="67"/>
      <c r="P213" s="204">
        <f>O213*H213</f>
        <v>0</v>
      </c>
      <c r="Q213" s="204">
        <v>0</v>
      </c>
      <c r="R213" s="204">
        <f>Q213*H213</f>
        <v>0</v>
      </c>
      <c r="S213" s="204">
        <v>0</v>
      </c>
      <c r="T213" s="205">
        <f>S213*H213</f>
        <v>0</v>
      </c>
      <c r="U213" s="37"/>
      <c r="V213" s="37"/>
      <c r="W213" s="37"/>
      <c r="X213" s="37"/>
      <c r="Y213" s="37"/>
      <c r="Z213" s="37"/>
      <c r="AA213" s="37"/>
      <c r="AB213" s="37"/>
      <c r="AC213" s="37"/>
      <c r="AD213" s="37"/>
      <c r="AE213" s="37"/>
      <c r="AR213" s="206" t="s">
        <v>104</v>
      </c>
      <c r="AT213" s="206" t="s">
        <v>264</v>
      </c>
      <c r="AU213" s="206" t="s">
        <v>91</v>
      </c>
      <c r="AY213" s="19" t="s">
        <v>262</v>
      </c>
      <c r="BE213" s="207">
        <f>IF(N213="základní",J213,0)</f>
        <v>0</v>
      </c>
      <c r="BF213" s="207">
        <f>IF(N213="snížená",J213,0)</f>
        <v>0</v>
      </c>
      <c r="BG213" s="207">
        <f>IF(N213="zákl. přenesená",J213,0)</f>
        <v>0</v>
      </c>
      <c r="BH213" s="207">
        <f>IF(N213="sníž. přenesená",J213,0)</f>
        <v>0</v>
      </c>
      <c r="BI213" s="207">
        <f>IF(N213="nulová",J213,0)</f>
        <v>0</v>
      </c>
      <c r="BJ213" s="19" t="s">
        <v>89</v>
      </c>
      <c r="BK213" s="207">
        <f>ROUND(I213*H213,2)</f>
        <v>0</v>
      </c>
      <c r="BL213" s="19" t="s">
        <v>104</v>
      </c>
      <c r="BM213" s="206" t="s">
        <v>1113</v>
      </c>
    </row>
    <row r="214" spans="1:65" s="15" customFormat="1" ht="10">
      <c r="B214" s="233"/>
      <c r="C214" s="234"/>
      <c r="D214" s="208" t="s">
        <v>272</v>
      </c>
      <c r="E214" s="235" t="s">
        <v>44</v>
      </c>
      <c r="F214" s="236" t="s">
        <v>8339</v>
      </c>
      <c r="G214" s="234"/>
      <c r="H214" s="237">
        <v>1</v>
      </c>
      <c r="I214" s="238"/>
      <c r="J214" s="234"/>
      <c r="K214" s="234"/>
      <c r="L214" s="239"/>
      <c r="M214" s="240"/>
      <c r="N214" s="241"/>
      <c r="O214" s="241"/>
      <c r="P214" s="241"/>
      <c r="Q214" s="241"/>
      <c r="R214" s="241"/>
      <c r="S214" s="241"/>
      <c r="T214" s="242"/>
      <c r="AT214" s="243" t="s">
        <v>272</v>
      </c>
      <c r="AU214" s="243" t="s">
        <v>91</v>
      </c>
      <c r="AV214" s="15" t="s">
        <v>91</v>
      </c>
      <c r="AW214" s="15" t="s">
        <v>38</v>
      </c>
      <c r="AX214" s="15" t="s">
        <v>82</v>
      </c>
      <c r="AY214" s="243" t="s">
        <v>262</v>
      </c>
    </row>
    <row r="215" spans="1:65" s="16" customFormat="1" ht="10">
      <c r="B215" s="244"/>
      <c r="C215" s="245"/>
      <c r="D215" s="208" t="s">
        <v>272</v>
      </c>
      <c r="E215" s="246" t="s">
        <v>44</v>
      </c>
      <c r="F215" s="247" t="s">
        <v>291</v>
      </c>
      <c r="G215" s="245"/>
      <c r="H215" s="248">
        <v>1</v>
      </c>
      <c r="I215" s="249"/>
      <c r="J215" s="245"/>
      <c r="K215" s="245"/>
      <c r="L215" s="250"/>
      <c r="M215" s="251"/>
      <c r="N215" s="252"/>
      <c r="O215" s="252"/>
      <c r="P215" s="252"/>
      <c r="Q215" s="252"/>
      <c r="R215" s="252"/>
      <c r="S215" s="252"/>
      <c r="T215" s="253"/>
      <c r="AT215" s="254" t="s">
        <v>272</v>
      </c>
      <c r="AU215" s="254" t="s">
        <v>91</v>
      </c>
      <c r="AV215" s="16" t="s">
        <v>104</v>
      </c>
      <c r="AW215" s="16" t="s">
        <v>38</v>
      </c>
      <c r="AX215" s="16" t="s">
        <v>89</v>
      </c>
      <c r="AY215" s="254" t="s">
        <v>262</v>
      </c>
    </row>
    <row r="216" spans="1:65" s="2" customFormat="1" ht="16.5" customHeight="1">
      <c r="A216" s="37"/>
      <c r="B216" s="38"/>
      <c r="C216" s="255" t="s">
        <v>664</v>
      </c>
      <c r="D216" s="255" t="s">
        <v>633</v>
      </c>
      <c r="E216" s="256" t="s">
        <v>8348</v>
      </c>
      <c r="F216" s="257" t="s">
        <v>8349</v>
      </c>
      <c r="G216" s="258" t="s">
        <v>518</v>
      </c>
      <c r="H216" s="259">
        <v>1</v>
      </c>
      <c r="I216" s="260"/>
      <c r="J216" s="261">
        <f>ROUND(I216*H216,2)</f>
        <v>0</v>
      </c>
      <c r="K216" s="257" t="s">
        <v>44</v>
      </c>
      <c r="L216" s="262"/>
      <c r="M216" s="263" t="s">
        <v>44</v>
      </c>
      <c r="N216" s="264" t="s">
        <v>53</v>
      </c>
      <c r="O216" s="67"/>
      <c r="P216" s="204">
        <f>O216*H216</f>
        <v>0</v>
      </c>
      <c r="Q216" s="204">
        <v>0</v>
      </c>
      <c r="R216" s="204">
        <f>Q216*H216</f>
        <v>0</v>
      </c>
      <c r="S216" s="204">
        <v>0</v>
      </c>
      <c r="T216" s="205">
        <f>S216*H216</f>
        <v>0</v>
      </c>
      <c r="U216" s="37"/>
      <c r="V216" s="37"/>
      <c r="W216" s="37"/>
      <c r="X216" s="37"/>
      <c r="Y216" s="37"/>
      <c r="Z216" s="37"/>
      <c r="AA216" s="37"/>
      <c r="AB216" s="37"/>
      <c r="AC216" s="37"/>
      <c r="AD216" s="37"/>
      <c r="AE216" s="37"/>
      <c r="AR216" s="206" t="s">
        <v>351</v>
      </c>
      <c r="AT216" s="206" t="s">
        <v>633</v>
      </c>
      <c r="AU216" s="206" t="s">
        <v>91</v>
      </c>
      <c r="AY216" s="19" t="s">
        <v>262</v>
      </c>
      <c r="BE216" s="207">
        <f>IF(N216="základní",J216,0)</f>
        <v>0</v>
      </c>
      <c r="BF216" s="207">
        <f>IF(N216="snížená",J216,0)</f>
        <v>0</v>
      </c>
      <c r="BG216" s="207">
        <f>IF(N216="zákl. přenesená",J216,0)</f>
        <v>0</v>
      </c>
      <c r="BH216" s="207">
        <f>IF(N216="sníž. přenesená",J216,0)</f>
        <v>0</v>
      </c>
      <c r="BI216" s="207">
        <f>IF(N216="nulová",J216,0)</f>
        <v>0</v>
      </c>
      <c r="BJ216" s="19" t="s">
        <v>89</v>
      </c>
      <c r="BK216" s="207">
        <f>ROUND(I216*H216,2)</f>
        <v>0</v>
      </c>
      <c r="BL216" s="19" t="s">
        <v>104</v>
      </c>
      <c r="BM216" s="206" t="s">
        <v>1139</v>
      </c>
    </row>
    <row r="217" spans="1:65" s="15" customFormat="1" ht="10">
      <c r="B217" s="233"/>
      <c r="C217" s="234"/>
      <c r="D217" s="208" t="s">
        <v>272</v>
      </c>
      <c r="E217" s="235" t="s">
        <v>44</v>
      </c>
      <c r="F217" s="236" t="s">
        <v>8339</v>
      </c>
      <c r="G217" s="234"/>
      <c r="H217" s="237">
        <v>1</v>
      </c>
      <c r="I217" s="238"/>
      <c r="J217" s="234"/>
      <c r="K217" s="234"/>
      <c r="L217" s="239"/>
      <c r="M217" s="240"/>
      <c r="N217" s="241"/>
      <c r="O217" s="241"/>
      <c r="P217" s="241"/>
      <c r="Q217" s="241"/>
      <c r="R217" s="241"/>
      <c r="S217" s="241"/>
      <c r="T217" s="242"/>
      <c r="AT217" s="243" t="s">
        <v>272</v>
      </c>
      <c r="AU217" s="243" t="s">
        <v>91</v>
      </c>
      <c r="AV217" s="15" t="s">
        <v>91</v>
      </c>
      <c r="AW217" s="15" t="s">
        <v>38</v>
      </c>
      <c r="AX217" s="15" t="s">
        <v>82</v>
      </c>
      <c r="AY217" s="243" t="s">
        <v>262</v>
      </c>
    </row>
    <row r="218" spans="1:65" s="16" customFormat="1" ht="10">
      <c r="B218" s="244"/>
      <c r="C218" s="245"/>
      <c r="D218" s="208" t="s">
        <v>272</v>
      </c>
      <c r="E218" s="246" t="s">
        <v>44</v>
      </c>
      <c r="F218" s="247" t="s">
        <v>291</v>
      </c>
      <c r="G218" s="245"/>
      <c r="H218" s="248">
        <v>1</v>
      </c>
      <c r="I218" s="249"/>
      <c r="J218" s="245"/>
      <c r="K218" s="245"/>
      <c r="L218" s="250"/>
      <c r="M218" s="251"/>
      <c r="N218" s="252"/>
      <c r="O218" s="252"/>
      <c r="P218" s="252"/>
      <c r="Q218" s="252"/>
      <c r="R218" s="252"/>
      <c r="S218" s="252"/>
      <c r="T218" s="253"/>
      <c r="AT218" s="254" t="s">
        <v>272</v>
      </c>
      <c r="AU218" s="254" t="s">
        <v>91</v>
      </c>
      <c r="AV218" s="16" t="s">
        <v>104</v>
      </c>
      <c r="AW218" s="16" t="s">
        <v>38</v>
      </c>
      <c r="AX218" s="16" t="s">
        <v>89</v>
      </c>
      <c r="AY218" s="254" t="s">
        <v>262</v>
      </c>
    </row>
    <row r="219" spans="1:65" s="2" customFormat="1" ht="21.75" customHeight="1">
      <c r="A219" s="37"/>
      <c r="B219" s="38"/>
      <c r="C219" s="195" t="s">
        <v>668</v>
      </c>
      <c r="D219" s="195" t="s">
        <v>264</v>
      </c>
      <c r="E219" s="196" t="s">
        <v>8350</v>
      </c>
      <c r="F219" s="197" t="s">
        <v>8351</v>
      </c>
      <c r="G219" s="198" t="s">
        <v>518</v>
      </c>
      <c r="H219" s="199">
        <v>2</v>
      </c>
      <c r="I219" s="200"/>
      <c r="J219" s="201">
        <f>ROUND(I219*H219,2)</f>
        <v>0</v>
      </c>
      <c r="K219" s="197" t="s">
        <v>268</v>
      </c>
      <c r="L219" s="42"/>
      <c r="M219" s="202" t="s">
        <v>44</v>
      </c>
      <c r="N219" s="203" t="s">
        <v>53</v>
      </c>
      <c r="O219" s="67"/>
      <c r="P219" s="204">
        <f>O219*H219</f>
        <v>0</v>
      </c>
      <c r="Q219" s="204">
        <v>0</v>
      </c>
      <c r="R219" s="204">
        <f>Q219*H219</f>
        <v>0</v>
      </c>
      <c r="S219" s="204">
        <v>1.2359999999999999E-2</v>
      </c>
      <c r="T219" s="205">
        <f>S219*H219</f>
        <v>2.4719999999999999E-2</v>
      </c>
      <c r="U219" s="37"/>
      <c r="V219" s="37"/>
      <c r="W219" s="37"/>
      <c r="X219" s="37"/>
      <c r="Y219" s="37"/>
      <c r="Z219" s="37"/>
      <c r="AA219" s="37"/>
      <c r="AB219" s="37"/>
      <c r="AC219" s="37"/>
      <c r="AD219" s="37"/>
      <c r="AE219" s="37"/>
      <c r="AR219" s="206" t="s">
        <v>104</v>
      </c>
      <c r="AT219" s="206" t="s">
        <v>264</v>
      </c>
      <c r="AU219" s="206" t="s">
        <v>91</v>
      </c>
      <c r="AY219" s="19" t="s">
        <v>262</v>
      </c>
      <c r="BE219" s="207">
        <f>IF(N219="základní",J219,0)</f>
        <v>0</v>
      </c>
      <c r="BF219" s="207">
        <f>IF(N219="snížená",J219,0)</f>
        <v>0</v>
      </c>
      <c r="BG219" s="207">
        <f>IF(N219="zákl. přenesená",J219,0)</f>
        <v>0</v>
      </c>
      <c r="BH219" s="207">
        <f>IF(N219="sníž. přenesená",J219,0)</f>
        <v>0</v>
      </c>
      <c r="BI219" s="207">
        <f>IF(N219="nulová",J219,0)</f>
        <v>0</v>
      </c>
      <c r="BJ219" s="19" t="s">
        <v>89</v>
      </c>
      <c r="BK219" s="207">
        <f>ROUND(I219*H219,2)</f>
        <v>0</v>
      </c>
      <c r="BL219" s="19" t="s">
        <v>104</v>
      </c>
      <c r="BM219" s="206" t="s">
        <v>1147</v>
      </c>
    </row>
    <row r="220" spans="1:65" s="15" customFormat="1" ht="10">
      <c r="B220" s="233"/>
      <c r="C220" s="234"/>
      <c r="D220" s="208" t="s">
        <v>272</v>
      </c>
      <c r="E220" s="235" t="s">
        <v>44</v>
      </c>
      <c r="F220" s="236" t="s">
        <v>8352</v>
      </c>
      <c r="G220" s="234"/>
      <c r="H220" s="237">
        <v>2</v>
      </c>
      <c r="I220" s="238"/>
      <c r="J220" s="234"/>
      <c r="K220" s="234"/>
      <c r="L220" s="239"/>
      <c r="M220" s="240"/>
      <c r="N220" s="241"/>
      <c r="O220" s="241"/>
      <c r="P220" s="241"/>
      <c r="Q220" s="241"/>
      <c r="R220" s="241"/>
      <c r="S220" s="241"/>
      <c r="T220" s="242"/>
      <c r="AT220" s="243" t="s">
        <v>272</v>
      </c>
      <c r="AU220" s="243" t="s">
        <v>91</v>
      </c>
      <c r="AV220" s="15" t="s">
        <v>91</v>
      </c>
      <c r="AW220" s="15" t="s">
        <v>38</v>
      </c>
      <c r="AX220" s="15" t="s">
        <v>82</v>
      </c>
      <c r="AY220" s="243" t="s">
        <v>262</v>
      </c>
    </row>
    <row r="221" spans="1:65" s="16" customFormat="1" ht="10">
      <c r="B221" s="244"/>
      <c r="C221" s="245"/>
      <c r="D221" s="208" t="s">
        <v>272</v>
      </c>
      <c r="E221" s="246" t="s">
        <v>44</v>
      </c>
      <c r="F221" s="247" t="s">
        <v>291</v>
      </c>
      <c r="G221" s="245"/>
      <c r="H221" s="248">
        <v>2</v>
      </c>
      <c r="I221" s="249"/>
      <c r="J221" s="245"/>
      <c r="K221" s="245"/>
      <c r="L221" s="250"/>
      <c r="M221" s="251"/>
      <c r="N221" s="252"/>
      <c r="O221" s="252"/>
      <c r="P221" s="252"/>
      <c r="Q221" s="252"/>
      <c r="R221" s="252"/>
      <c r="S221" s="252"/>
      <c r="T221" s="253"/>
      <c r="AT221" s="254" t="s">
        <v>272</v>
      </c>
      <c r="AU221" s="254" t="s">
        <v>91</v>
      </c>
      <c r="AV221" s="16" t="s">
        <v>104</v>
      </c>
      <c r="AW221" s="16" t="s">
        <v>38</v>
      </c>
      <c r="AX221" s="16" t="s">
        <v>89</v>
      </c>
      <c r="AY221" s="254" t="s">
        <v>262</v>
      </c>
    </row>
    <row r="222" spans="1:65" s="2" customFormat="1" ht="16.5" customHeight="1">
      <c r="A222" s="37"/>
      <c r="B222" s="38"/>
      <c r="C222" s="195" t="s">
        <v>674</v>
      </c>
      <c r="D222" s="195" t="s">
        <v>264</v>
      </c>
      <c r="E222" s="196" t="s">
        <v>8353</v>
      </c>
      <c r="F222" s="197" t="s">
        <v>8354</v>
      </c>
      <c r="G222" s="198" t="s">
        <v>518</v>
      </c>
      <c r="H222" s="199">
        <v>1</v>
      </c>
      <c r="I222" s="200"/>
      <c r="J222" s="201">
        <f>ROUND(I222*H222,2)</f>
        <v>0</v>
      </c>
      <c r="K222" s="197" t="s">
        <v>268</v>
      </c>
      <c r="L222" s="42"/>
      <c r="M222" s="202" t="s">
        <v>44</v>
      </c>
      <c r="N222" s="203" t="s">
        <v>53</v>
      </c>
      <c r="O222" s="67"/>
      <c r="P222" s="204">
        <f>O222*H222</f>
        <v>0</v>
      </c>
      <c r="Q222" s="204">
        <v>0</v>
      </c>
      <c r="R222" s="204">
        <f>Q222*H222</f>
        <v>0</v>
      </c>
      <c r="S222" s="204">
        <v>8.8500000000000002E-3</v>
      </c>
      <c r="T222" s="205">
        <f>S222*H222</f>
        <v>8.8500000000000002E-3</v>
      </c>
      <c r="U222" s="37"/>
      <c r="V222" s="37"/>
      <c r="W222" s="37"/>
      <c r="X222" s="37"/>
      <c r="Y222" s="37"/>
      <c r="Z222" s="37"/>
      <c r="AA222" s="37"/>
      <c r="AB222" s="37"/>
      <c r="AC222" s="37"/>
      <c r="AD222" s="37"/>
      <c r="AE222" s="37"/>
      <c r="AR222" s="206" t="s">
        <v>104</v>
      </c>
      <c r="AT222" s="206" t="s">
        <v>264</v>
      </c>
      <c r="AU222" s="206" t="s">
        <v>91</v>
      </c>
      <c r="AY222" s="19" t="s">
        <v>262</v>
      </c>
      <c r="BE222" s="207">
        <f>IF(N222="základní",J222,0)</f>
        <v>0</v>
      </c>
      <c r="BF222" s="207">
        <f>IF(N222="snížená",J222,0)</f>
        <v>0</v>
      </c>
      <c r="BG222" s="207">
        <f>IF(N222="zákl. přenesená",J222,0)</f>
        <v>0</v>
      </c>
      <c r="BH222" s="207">
        <f>IF(N222="sníž. přenesená",J222,0)</f>
        <v>0</v>
      </c>
      <c r="BI222" s="207">
        <f>IF(N222="nulová",J222,0)</f>
        <v>0</v>
      </c>
      <c r="BJ222" s="19" t="s">
        <v>89</v>
      </c>
      <c r="BK222" s="207">
        <f>ROUND(I222*H222,2)</f>
        <v>0</v>
      </c>
      <c r="BL222" s="19" t="s">
        <v>104</v>
      </c>
      <c r="BM222" s="206" t="s">
        <v>1156</v>
      </c>
    </row>
    <row r="223" spans="1:65" s="15" customFormat="1" ht="10">
      <c r="B223" s="233"/>
      <c r="C223" s="234"/>
      <c r="D223" s="208" t="s">
        <v>272</v>
      </c>
      <c r="E223" s="235" t="s">
        <v>44</v>
      </c>
      <c r="F223" s="236" t="s">
        <v>8355</v>
      </c>
      <c r="G223" s="234"/>
      <c r="H223" s="237">
        <v>1</v>
      </c>
      <c r="I223" s="238"/>
      <c r="J223" s="234"/>
      <c r="K223" s="234"/>
      <c r="L223" s="239"/>
      <c r="M223" s="240"/>
      <c r="N223" s="241"/>
      <c r="O223" s="241"/>
      <c r="P223" s="241"/>
      <c r="Q223" s="241"/>
      <c r="R223" s="241"/>
      <c r="S223" s="241"/>
      <c r="T223" s="242"/>
      <c r="AT223" s="243" t="s">
        <v>272</v>
      </c>
      <c r="AU223" s="243" t="s">
        <v>91</v>
      </c>
      <c r="AV223" s="15" t="s">
        <v>91</v>
      </c>
      <c r="AW223" s="15" t="s">
        <v>38</v>
      </c>
      <c r="AX223" s="15" t="s">
        <v>82</v>
      </c>
      <c r="AY223" s="243" t="s">
        <v>262</v>
      </c>
    </row>
    <row r="224" spans="1:65" s="16" customFormat="1" ht="10">
      <c r="B224" s="244"/>
      <c r="C224" s="245"/>
      <c r="D224" s="208" t="s">
        <v>272</v>
      </c>
      <c r="E224" s="246" t="s">
        <v>44</v>
      </c>
      <c r="F224" s="247" t="s">
        <v>291</v>
      </c>
      <c r="G224" s="245"/>
      <c r="H224" s="248">
        <v>1</v>
      </c>
      <c r="I224" s="249"/>
      <c r="J224" s="245"/>
      <c r="K224" s="245"/>
      <c r="L224" s="250"/>
      <c r="M224" s="251"/>
      <c r="N224" s="252"/>
      <c r="O224" s="252"/>
      <c r="P224" s="252"/>
      <c r="Q224" s="252"/>
      <c r="R224" s="252"/>
      <c r="S224" s="252"/>
      <c r="T224" s="253"/>
      <c r="AT224" s="254" t="s">
        <v>272</v>
      </c>
      <c r="AU224" s="254" t="s">
        <v>91</v>
      </c>
      <c r="AV224" s="16" t="s">
        <v>104</v>
      </c>
      <c r="AW224" s="16" t="s">
        <v>38</v>
      </c>
      <c r="AX224" s="16" t="s">
        <v>89</v>
      </c>
      <c r="AY224" s="254" t="s">
        <v>262</v>
      </c>
    </row>
    <row r="225" spans="1:65" s="2" customFormat="1" ht="16.5" customHeight="1">
      <c r="A225" s="37"/>
      <c r="B225" s="38"/>
      <c r="C225" s="195" t="s">
        <v>708</v>
      </c>
      <c r="D225" s="195" t="s">
        <v>264</v>
      </c>
      <c r="E225" s="196" t="s">
        <v>8356</v>
      </c>
      <c r="F225" s="197" t="s">
        <v>8357</v>
      </c>
      <c r="G225" s="198" t="s">
        <v>518</v>
      </c>
      <c r="H225" s="199">
        <v>1</v>
      </c>
      <c r="I225" s="200"/>
      <c r="J225" s="201">
        <f>ROUND(I225*H225,2)</f>
        <v>0</v>
      </c>
      <c r="K225" s="197" t="s">
        <v>44</v>
      </c>
      <c r="L225" s="42"/>
      <c r="M225" s="202" t="s">
        <v>44</v>
      </c>
      <c r="N225" s="203" t="s">
        <v>53</v>
      </c>
      <c r="O225" s="67"/>
      <c r="P225" s="204">
        <f>O225*H225</f>
        <v>0</v>
      </c>
      <c r="Q225" s="204">
        <v>0</v>
      </c>
      <c r="R225" s="204">
        <f>Q225*H225</f>
        <v>0</v>
      </c>
      <c r="S225" s="204">
        <v>0</v>
      </c>
      <c r="T225" s="205">
        <f>S225*H225</f>
        <v>0</v>
      </c>
      <c r="U225" s="37"/>
      <c r="V225" s="37"/>
      <c r="W225" s="37"/>
      <c r="X225" s="37"/>
      <c r="Y225" s="37"/>
      <c r="Z225" s="37"/>
      <c r="AA225" s="37"/>
      <c r="AB225" s="37"/>
      <c r="AC225" s="37"/>
      <c r="AD225" s="37"/>
      <c r="AE225" s="37"/>
      <c r="AR225" s="206" t="s">
        <v>104</v>
      </c>
      <c r="AT225" s="206" t="s">
        <v>264</v>
      </c>
      <c r="AU225" s="206" t="s">
        <v>91</v>
      </c>
      <c r="AY225" s="19" t="s">
        <v>262</v>
      </c>
      <c r="BE225" s="207">
        <f>IF(N225="základní",J225,0)</f>
        <v>0</v>
      </c>
      <c r="BF225" s="207">
        <f>IF(N225="snížená",J225,0)</f>
        <v>0</v>
      </c>
      <c r="BG225" s="207">
        <f>IF(N225="zákl. přenesená",J225,0)</f>
        <v>0</v>
      </c>
      <c r="BH225" s="207">
        <f>IF(N225="sníž. přenesená",J225,0)</f>
        <v>0</v>
      </c>
      <c r="BI225" s="207">
        <f>IF(N225="nulová",J225,0)</f>
        <v>0</v>
      </c>
      <c r="BJ225" s="19" t="s">
        <v>89</v>
      </c>
      <c r="BK225" s="207">
        <f>ROUND(I225*H225,2)</f>
        <v>0</v>
      </c>
      <c r="BL225" s="19" t="s">
        <v>104</v>
      </c>
      <c r="BM225" s="206" t="s">
        <v>1168</v>
      </c>
    </row>
    <row r="226" spans="1:65" s="15" customFormat="1" ht="10">
      <c r="B226" s="233"/>
      <c r="C226" s="234"/>
      <c r="D226" s="208" t="s">
        <v>272</v>
      </c>
      <c r="E226" s="235" t="s">
        <v>44</v>
      </c>
      <c r="F226" s="236" t="s">
        <v>8358</v>
      </c>
      <c r="G226" s="234"/>
      <c r="H226" s="237">
        <v>1</v>
      </c>
      <c r="I226" s="238"/>
      <c r="J226" s="234"/>
      <c r="K226" s="234"/>
      <c r="L226" s="239"/>
      <c r="M226" s="240"/>
      <c r="N226" s="241"/>
      <c r="O226" s="241"/>
      <c r="P226" s="241"/>
      <c r="Q226" s="241"/>
      <c r="R226" s="241"/>
      <c r="S226" s="241"/>
      <c r="T226" s="242"/>
      <c r="AT226" s="243" t="s">
        <v>272</v>
      </c>
      <c r="AU226" s="243" t="s">
        <v>91</v>
      </c>
      <c r="AV226" s="15" t="s">
        <v>91</v>
      </c>
      <c r="AW226" s="15" t="s">
        <v>38</v>
      </c>
      <c r="AX226" s="15" t="s">
        <v>82</v>
      </c>
      <c r="AY226" s="243" t="s">
        <v>262</v>
      </c>
    </row>
    <row r="227" spans="1:65" s="16" customFormat="1" ht="10">
      <c r="B227" s="244"/>
      <c r="C227" s="245"/>
      <c r="D227" s="208" t="s">
        <v>272</v>
      </c>
      <c r="E227" s="246" t="s">
        <v>44</v>
      </c>
      <c r="F227" s="247" t="s">
        <v>291</v>
      </c>
      <c r="G227" s="245"/>
      <c r="H227" s="248">
        <v>1</v>
      </c>
      <c r="I227" s="249"/>
      <c r="J227" s="245"/>
      <c r="K227" s="245"/>
      <c r="L227" s="250"/>
      <c r="M227" s="251"/>
      <c r="N227" s="252"/>
      <c r="O227" s="252"/>
      <c r="P227" s="252"/>
      <c r="Q227" s="252"/>
      <c r="R227" s="252"/>
      <c r="S227" s="252"/>
      <c r="T227" s="253"/>
      <c r="AT227" s="254" t="s">
        <v>272</v>
      </c>
      <c r="AU227" s="254" t="s">
        <v>91</v>
      </c>
      <c r="AV227" s="16" t="s">
        <v>104</v>
      </c>
      <c r="AW227" s="16" t="s">
        <v>38</v>
      </c>
      <c r="AX227" s="16" t="s">
        <v>89</v>
      </c>
      <c r="AY227" s="254" t="s">
        <v>262</v>
      </c>
    </row>
    <row r="228" spans="1:65" s="2" customFormat="1" ht="16.5" customHeight="1">
      <c r="A228" s="37"/>
      <c r="B228" s="38"/>
      <c r="C228" s="195" t="s">
        <v>713</v>
      </c>
      <c r="D228" s="195" t="s">
        <v>264</v>
      </c>
      <c r="E228" s="196" t="s">
        <v>8210</v>
      </c>
      <c r="F228" s="197" t="s">
        <v>8211</v>
      </c>
      <c r="G228" s="198" t="s">
        <v>518</v>
      </c>
      <c r="H228" s="199">
        <v>1</v>
      </c>
      <c r="I228" s="200"/>
      <c r="J228" s="201">
        <f>ROUND(I228*H228,2)</f>
        <v>0</v>
      </c>
      <c r="K228" s="197" t="s">
        <v>268</v>
      </c>
      <c r="L228" s="42"/>
      <c r="M228" s="202" t="s">
        <v>44</v>
      </c>
      <c r="N228" s="203" t="s">
        <v>53</v>
      </c>
      <c r="O228" s="67"/>
      <c r="P228" s="204">
        <f>O228*H228</f>
        <v>0</v>
      </c>
      <c r="Q228" s="204">
        <v>0</v>
      </c>
      <c r="R228" s="204">
        <f>Q228*H228</f>
        <v>0</v>
      </c>
      <c r="S228" s="204">
        <v>0</v>
      </c>
      <c r="T228" s="205">
        <f>S228*H228</f>
        <v>0</v>
      </c>
      <c r="U228" s="37"/>
      <c r="V228" s="37"/>
      <c r="W228" s="37"/>
      <c r="X228" s="37"/>
      <c r="Y228" s="37"/>
      <c r="Z228" s="37"/>
      <c r="AA228" s="37"/>
      <c r="AB228" s="37"/>
      <c r="AC228" s="37"/>
      <c r="AD228" s="37"/>
      <c r="AE228" s="37"/>
      <c r="AR228" s="206" t="s">
        <v>104</v>
      </c>
      <c r="AT228" s="206" t="s">
        <v>264</v>
      </c>
      <c r="AU228" s="206" t="s">
        <v>91</v>
      </c>
      <c r="AY228" s="19" t="s">
        <v>262</v>
      </c>
      <c r="BE228" s="207">
        <f>IF(N228="základní",J228,0)</f>
        <v>0</v>
      </c>
      <c r="BF228" s="207">
        <f>IF(N228="snížená",J228,0)</f>
        <v>0</v>
      </c>
      <c r="BG228" s="207">
        <f>IF(N228="zákl. přenesená",J228,0)</f>
        <v>0</v>
      </c>
      <c r="BH228" s="207">
        <f>IF(N228="sníž. přenesená",J228,0)</f>
        <v>0</v>
      </c>
      <c r="BI228" s="207">
        <f>IF(N228="nulová",J228,0)</f>
        <v>0</v>
      </c>
      <c r="BJ228" s="19" t="s">
        <v>89</v>
      </c>
      <c r="BK228" s="207">
        <f>ROUND(I228*H228,2)</f>
        <v>0</v>
      </c>
      <c r="BL228" s="19" t="s">
        <v>104</v>
      </c>
      <c r="BM228" s="206" t="s">
        <v>1176</v>
      </c>
    </row>
    <row r="229" spans="1:65" s="15" customFormat="1" ht="10">
      <c r="B229" s="233"/>
      <c r="C229" s="234"/>
      <c r="D229" s="208" t="s">
        <v>272</v>
      </c>
      <c r="E229" s="235" t="s">
        <v>44</v>
      </c>
      <c r="F229" s="236" t="s">
        <v>8212</v>
      </c>
      <c r="G229" s="234"/>
      <c r="H229" s="237">
        <v>1</v>
      </c>
      <c r="I229" s="238"/>
      <c r="J229" s="234"/>
      <c r="K229" s="234"/>
      <c r="L229" s="239"/>
      <c r="M229" s="240"/>
      <c r="N229" s="241"/>
      <c r="O229" s="241"/>
      <c r="P229" s="241"/>
      <c r="Q229" s="241"/>
      <c r="R229" s="241"/>
      <c r="S229" s="241"/>
      <c r="T229" s="242"/>
      <c r="AT229" s="243" t="s">
        <v>272</v>
      </c>
      <c r="AU229" s="243" t="s">
        <v>91</v>
      </c>
      <c r="AV229" s="15" t="s">
        <v>91</v>
      </c>
      <c r="AW229" s="15" t="s">
        <v>38</v>
      </c>
      <c r="AX229" s="15" t="s">
        <v>82</v>
      </c>
      <c r="AY229" s="243" t="s">
        <v>262</v>
      </c>
    </row>
    <row r="230" spans="1:65" s="16" customFormat="1" ht="10">
      <c r="B230" s="244"/>
      <c r="C230" s="245"/>
      <c r="D230" s="208" t="s">
        <v>272</v>
      </c>
      <c r="E230" s="246" t="s">
        <v>44</v>
      </c>
      <c r="F230" s="247" t="s">
        <v>291</v>
      </c>
      <c r="G230" s="245"/>
      <c r="H230" s="248">
        <v>1</v>
      </c>
      <c r="I230" s="249"/>
      <c r="J230" s="245"/>
      <c r="K230" s="245"/>
      <c r="L230" s="250"/>
      <c r="M230" s="251"/>
      <c r="N230" s="252"/>
      <c r="O230" s="252"/>
      <c r="P230" s="252"/>
      <c r="Q230" s="252"/>
      <c r="R230" s="252"/>
      <c r="S230" s="252"/>
      <c r="T230" s="253"/>
      <c r="AT230" s="254" t="s">
        <v>272</v>
      </c>
      <c r="AU230" s="254" t="s">
        <v>91</v>
      </c>
      <c r="AV230" s="16" t="s">
        <v>104</v>
      </c>
      <c r="AW230" s="16" t="s">
        <v>38</v>
      </c>
      <c r="AX230" s="16" t="s">
        <v>89</v>
      </c>
      <c r="AY230" s="254" t="s">
        <v>262</v>
      </c>
    </row>
    <row r="231" spans="1:65" s="2" customFormat="1" ht="16.5" customHeight="1">
      <c r="A231" s="37"/>
      <c r="B231" s="38"/>
      <c r="C231" s="195" t="s">
        <v>718</v>
      </c>
      <c r="D231" s="195" t="s">
        <v>264</v>
      </c>
      <c r="E231" s="196" t="s">
        <v>8221</v>
      </c>
      <c r="F231" s="197" t="s">
        <v>8222</v>
      </c>
      <c r="G231" s="198" t="s">
        <v>518</v>
      </c>
      <c r="H231" s="199">
        <v>1</v>
      </c>
      <c r="I231" s="200"/>
      <c r="J231" s="201">
        <f>ROUND(I231*H231,2)</f>
        <v>0</v>
      </c>
      <c r="K231" s="197" t="s">
        <v>268</v>
      </c>
      <c r="L231" s="42"/>
      <c r="M231" s="202" t="s">
        <v>44</v>
      </c>
      <c r="N231" s="203" t="s">
        <v>53</v>
      </c>
      <c r="O231" s="67"/>
      <c r="P231" s="204">
        <f>O231*H231</f>
        <v>0</v>
      </c>
      <c r="Q231" s="204">
        <v>0.1230316</v>
      </c>
      <c r="R231" s="204">
        <f>Q231*H231</f>
        <v>0.1230316</v>
      </c>
      <c r="S231" s="204">
        <v>0</v>
      </c>
      <c r="T231" s="205">
        <f>S231*H231</f>
        <v>0</v>
      </c>
      <c r="U231" s="37"/>
      <c r="V231" s="37"/>
      <c r="W231" s="37"/>
      <c r="X231" s="37"/>
      <c r="Y231" s="37"/>
      <c r="Z231" s="37"/>
      <c r="AA231" s="37"/>
      <c r="AB231" s="37"/>
      <c r="AC231" s="37"/>
      <c r="AD231" s="37"/>
      <c r="AE231" s="37"/>
      <c r="AR231" s="206" t="s">
        <v>104</v>
      </c>
      <c r="AT231" s="206" t="s">
        <v>264</v>
      </c>
      <c r="AU231" s="206" t="s">
        <v>91</v>
      </c>
      <c r="AY231" s="19" t="s">
        <v>262</v>
      </c>
      <c r="BE231" s="207">
        <f>IF(N231="základní",J231,0)</f>
        <v>0</v>
      </c>
      <c r="BF231" s="207">
        <f>IF(N231="snížená",J231,0)</f>
        <v>0</v>
      </c>
      <c r="BG231" s="207">
        <f>IF(N231="zákl. přenesená",J231,0)</f>
        <v>0</v>
      </c>
      <c r="BH231" s="207">
        <f>IF(N231="sníž. přenesená",J231,0)</f>
        <v>0</v>
      </c>
      <c r="BI231" s="207">
        <f>IF(N231="nulová",J231,0)</f>
        <v>0</v>
      </c>
      <c r="BJ231" s="19" t="s">
        <v>89</v>
      </c>
      <c r="BK231" s="207">
        <f>ROUND(I231*H231,2)</f>
        <v>0</v>
      </c>
      <c r="BL231" s="19" t="s">
        <v>104</v>
      </c>
      <c r="BM231" s="206" t="s">
        <v>1189</v>
      </c>
    </row>
    <row r="232" spans="1:65" s="2" customFormat="1" ht="36">
      <c r="A232" s="37"/>
      <c r="B232" s="38"/>
      <c r="C232" s="39"/>
      <c r="D232" s="208" t="s">
        <v>270</v>
      </c>
      <c r="E232" s="39"/>
      <c r="F232" s="209" t="s">
        <v>8223</v>
      </c>
      <c r="G232" s="39"/>
      <c r="H232" s="39"/>
      <c r="I232" s="118"/>
      <c r="J232" s="39"/>
      <c r="K232" s="39"/>
      <c r="L232" s="42"/>
      <c r="M232" s="210"/>
      <c r="N232" s="211"/>
      <c r="O232" s="67"/>
      <c r="P232" s="67"/>
      <c r="Q232" s="67"/>
      <c r="R232" s="67"/>
      <c r="S232" s="67"/>
      <c r="T232" s="68"/>
      <c r="U232" s="37"/>
      <c r="V232" s="37"/>
      <c r="W232" s="37"/>
      <c r="X232" s="37"/>
      <c r="Y232" s="37"/>
      <c r="Z232" s="37"/>
      <c r="AA232" s="37"/>
      <c r="AB232" s="37"/>
      <c r="AC232" s="37"/>
      <c r="AD232" s="37"/>
      <c r="AE232" s="37"/>
      <c r="AT232" s="19" t="s">
        <v>270</v>
      </c>
      <c r="AU232" s="19" t="s">
        <v>91</v>
      </c>
    </row>
    <row r="233" spans="1:65" s="2" customFormat="1" ht="16.5" customHeight="1">
      <c r="A233" s="37"/>
      <c r="B233" s="38"/>
      <c r="C233" s="255" t="s">
        <v>729</v>
      </c>
      <c r="D233" s="255" t="s">
        <v>633</v>
      </c>
      <c r="E233" s="256" t="s">
        <v>8224</v>
      </c>
      <c r="F233" s="257" t="s">
        <v>8225</v>
      </c>
      <c r="G233" s="258" t="s">
        <v>518</v>
      </c>
      <c r="H233" s="259">
        <v>1</v>
      </c>
      <c r="I233" s="260"/>
      <c r="J233" s="261">
        <f>ROUND(I233*H233,2)</f>
        <v>0</v>
      </c>
      <c r="K233" s="257" t="s">
        <v>44</v>
      </c>
      <c r="L233" s="262"/>
      <c r="M233" s="263" t="s">
        <v>44</v>
      </c>
      <c r="N233" s="264" t="s">
        <v>53</v>
      </c>
      <c r="O233" s="67"/>
      <c r="P233" s="204">
        <f>O233*H233</f>
        <v>0</v>
      </c>
      <c r="Q233" s="204">
        <v>0</v>
      </c>
      <c r="R233" s="204">
        <f>Q233*H233</f>
        <v>0</v>
      </c>
      <c r="S233" s="204">
        <v>0</v>
      </c>
      <c r="T233" s="205">
        <f>S233*H233</f>
        <v>0</v>
      </c>
      <c r="U233" s="37"/>
      <c r="V233" s="37"/>
      <c r="W233" s="37"/>
      <c r="X233" s="37"/>
      <c r="Y233" s="37"/>
      <c r="Z233" s="37"/>
      <c r="AA233" s="37"/>
      <c r="AB233" s="37"/>
      <c r="AC233" s="37"/>
      <c r="AD233" s="37"/>
      <c r="AE233" s="37"/>
      <c r="AR233" s="206" t="s">
        <v>351</v>
      </c>
      <c r="AT233" s="206" t="s">
        <v>633</v>
      </c>
      <c r="AU233" s="206" t="s">
        <v>91</v>
      </c>
      <c r="AY233" s="19" t="s">
        <v>262</v>
      </c>
      <c r="BE233" s="207">
        <f>IF(N233="základní",J233,0)</f>
        <v>0</v>
      </c>
      <c r="BF233" s="207">
        <f>IF(N233="snížená",J233,0)</f>
        <v>0</v>
      </c>
      <c r="BG233" s="207">
        <f>IF(N233="zákl. přenesená",J233,0)</f>
        <v>0</v>
      </c>
      <c r="BH233" s="207">
        <f>IF(N233="sníž. přenesená",J233,0)</f>
        <v>0</v>
      </c>
      <c r="BI233" s="207">
        <f>IF(N233="nulová",J233,0)</f>
        <v>0</v>
      </c>
      <c r="BJ233" s="19" t="s">
        <v>89</v>
      </c>
      <c r="BK233" s="207">
        <f>ROUND(I233*H233,2)</f>
        <v>0</v>
      </c>
      <c r="BL233" s="19" t="s">
        <v>104</v>
      </c>
      <c r="BM233" s="206" t="s">
        <v>1215</v>
      </c>
    </row>
    <row r="234" spans="1:65" s="2" customFormat="1" ht="16.5" customHeight="1">
      <c r="A234" s="37"/>
      <c r="B234" s="38"/>
      <c r="C234" s="195" t="s">
        <v>733</v>
      </c>
      <c r="D234" s="195" t="s">
        <v>264</v>
      </c>
      <c r="E234" s="196" t="s">
        <v>8226</v>
      </c>
      <c r="F234" s="197" t="s">
        <v>8227</v>
      </c>
      <c r="G234" s="198" t="s">
        <v>518</v>
      </c>
      <c r="H234" s="199">
        <v>1</v>
      </c>
      <c r="I234" s="200"/>
      <c r="J234" s="201">
        <f>ROUND(I234*H234,2)</f>
        <v>0</v>
      </c>
      <c r="K234" s="197" t="s">
        <v>44</v>
      </c>
      <c r="L234" s="42"/>
      <c r="M234" s="202" t="s">
        <v>44</v>
      </c>
      <c r="N234" s="203" t="s">
        <v>53</v>
      </c>
      <c r="O234" s="67"/>
      <c r="P234" s="204">
        <f>O234*H234</f>
        <v>0</v>
      </c>
      <c r="Q234" s="204">
        <v>0</v>
      </c>
      <c r="R234" s="204">
        <f>Q234*H234</f>
        <v>0</v>
      </c>
      <c r="S234" s="204">
        <v>0</v>
      </c>
      <c r="T234" s="205">
        <f>S234*H234</f>
        <v>0</v>
      </c>
      <c r="U234" s="37"/>
      <c r="V234" s="37"/>
      <c r="W234" s="37"/>
      <c r="X234" s="37"/>
      <c r="Y234" s="37"/>
      <c r="Z234" s="37"/>
      <c r="AA234" s="37"/>
      <c r="AB234" s="37"/>
      <c r="AC234" s="37"/>
      <c r="AD234" s="37"/>
      <c r="AE234" s="37"/>
      <c r="AR234" s="206" t="s">
        <v>104</v>
      </c>
      <c r="AT234" s="206" t="s">
        <v>264</v>
      </c>
      <c r="AU234" s="206" t="s">
        <v>91</v>
      </c>
      <c r="AY234" s="19" t="s">
        <v>262</v>
      </c>
      <c r="BE234" s="207">
        <f>IF(N234="základní",J234,0)</f>
        <v>0</v>
      </c>
      <c r="BF234" s="207">
        <f>IF(N234="snížená",J234,0)</f>
        <v>0</v>
      </c>
      <c r="BG234" s="207">
        <f>IF(N234="zákl. přenesená",J234,0)</f>
        <v>0</v>
      </c>
      <c r="BH234" s="207">
        <f>IF(N234="sníž. přenesená",J234,0)</f>
        <v>0</v>
      </c>
      <c r="BI234" s="207">
        <f>IF(N234="nulová",J234,0)</f>
        <v>0</v>
      </c>
      <c r="BJ234" s="19" t="s">
        <v>89</v>
      </c>
      <c r="BK234" s="207">
        <f>ROUND(I234*H234,2)</f>
        <v>0</v>
      </c>
      <c r="BL234" s="19" t="s">
        <v>104</v>
      </c>
      <c r="BM234" s="206" t="s">
        <v>1282</v>
      </c>
    </row>
    <row r="235" spans="1:65" s="2" customFormat="1" ht="16.5" customHeight="1">
      <c r="A235" s="37"/>
      <c r="B235" s="38"/>
      <c r="C235" s="195" t="s">
        <v>738</v>
      </c>
      <c r="D235" s="195" t="s">
        <v>264</v>
      </c>
      <c r="E235" s="196" t="s">
        <v>8228</v>
      </c>
      <c r="F235" s="197" t="s">
        <v>8229</v>
      </c>
      <c r="G235" s="198" t="s">
        <v>590</v>
      </c>
      <c r="H235" s="199">
        <v>16.14</v>
      </c>
      <c r="I235" s="200"/>
      <c r="J235" s="201">
        <f>ROUND(I235*H235,2)</f>
        <v>0</v>
      </c>
      <c r="K235" s="197" t="s">
        <v>268</v>
      </c>
      <c r="L235" s="42"/>
      <c r="M235" s="202" t="s">
        <v>44</v>
      </c>
      <c r="N235" s="203" t="s">
        <v>53</v>
      </c>
      <c r="O235" s="67"/>
      <c r="P235" s="204">
        <f>O235*H235</f>
        <v>0</v>
      </c>
      <c r="Q235" s="204">
        <v>1.9236000000000001E-4</v>
      </c>
      <c r="R235" s="204">
        <f>Q235*H235</f>
        <v>3.1046904000000004E-3</v>
      </c>
      <c r="S235" s="204">
        <v>0</v>
      </c>
      <c r="T235" s="205">
        <f>S235*H235</f>
        <v>0</v>
      </c>
      <c r="U235" s="37"/>
      <c r="V235" s="37"/>
      <c r="W235" s="37"/>
      <c r="X235" s="37"/>
      <c r="Y235" s="37"/>
      <c r="Z235" s="37"/>
      <c r="AA235" s="37"/>
      <c r="AB235" s="37"/>
      <c r="AC235" s="37"/>
      <c r="AD235" s="37"/>
      <c r="AE235" s="37"/>
      <c r="AR235" s="206" t="s">
        <v>104</v>
      </c>
      <c r="AT235" s="206" t="s">
        <v>264</v>
      </c>
      <c r="AU235" s="206" t="s">
        <v>91</v>
      </c>
      <c r="AY235" s="19" t="s">
        <v>262</v>
      </c>
      <c r="BE235" s="207">
        <f>IF(N235="základní",J235,0)</f>
        <v>0</v>
      </c>
      <c r="BF235" s="207">
        <f>IF(N235="snížená",J235,0)</f>
        <v>0</v>
      </c>
      <c r="BG235" s="207">
        <f>IF(N235="zákl. přenesená",J235,0)</f>
        <v>0</v>
      </c>
      <c r="BH235" s="207">
        <f>IF(N235="sníž. přenesená",J235,0)</f>
        <v>0</v>
      </c>
      <c r="BI235" s="207">
        <f>IF(N235="nulová",J235,0)</f>
        <v>0</v>
      </c>
      <c r="BJ235" s="19" t="s">
        <v>89</v>
      </c>
      <c r="BK235" s="207">
        <f>ROUND(I235*H235,2)</f>
        <v>0</v>
      </c>
      <c r="BL235" s="19" t="s">
        <v>104</v>
      </c>
      <c r="BM235" s="206" t="s">
        <v>1332</v>
      </c>
    </row>
    <row r="236" spans="1:65" s="15" customFormat="1" ht="10">
      <c r="B236" s="233"/>
      <c r="C236" s="234"/>
      <c r="D236" s="208" t="s">
        <v>272</v>
      </c>
      <c r="E236" s="235" t="s">
        <v>44</v>
      </c>
      <c r="F236" s="236" t="s">
        <v>8293</v>
      </c>
      <c r="G236" s="234"/>
      <c r="H236" s="237">
        <v>11.44</v>
      </c>
      <c r="I236" s="238"/>
      <c r="J236" s="234"/>
      <c r="K236" s="234"/>
      <c r="L236" s="239"/>
      <c r="M236" s="240"/>
      <c r="N236" s="241"/>
      <c r="O236" s="241"/>
      <c r="P236" s="241"/>
      <c r="Q236" s="241"/>
      <c r="R236" s="241"/>
      <c r="S236" s="241"/>
      <c r="T236" s="242"/>
      <c r="AT236" s="243" t="s">
        <v>272</v>
      </c>
      <c r="AU236" s="243" t="s">
        <v>91</v>
      </c>
      <c r="AV236" s="15" t="s">
        <v>91</v>
      </c>
      <c r="AW236" s="15" t="s">
        <v>38</v>
      </c>
      <c r="AX236" s="15" t="s">
        <v>82</v>
      </c>
      <c r="AY236" s="243" t="s">
        <v>262</v>
      </c>
    </row>
    <row r="237" spans="1:65" s="15" customFormat="1" ht="10">
      <c r="B237" s="233"/>
      <c r="C237" s="234"/>
      <c r="D237" s="208" t="s">
        <v>272</v>
      </c>
      <c r="E237" s="235" t="s">
        <v>44</v>
      </c>
      <c r="F237" s="236" t="s">
        <v>8294</v>
      </c>
      <c r="G237" s="234"/>
      <c r="H237" s="237">
        <v>4.7</v>
      </c>
      <c r="I237" s="238"/>
      <c r="J237" s="234"/>
      <c r="K237" s="234"/>
      <c r="L237" s="239"/>
      <c r="M237" s="240"/>
      <c r="N237" s="241"/>
      <c r="O237" s="241"/>
      <c r="P237" s="241"/>
      <c r="Q237" s="241"/>
      <c r="R237" s="241"/>
      <c r="S237" s="241"/>
      <c r="T237" s="242"/>
      <c r="AT237" s="243" t="s">
        <v>272</v>
      </c>
      <c r="AU237" s="243" t="s">
        <v>91</v>
      </c>
      <c r="AV237" s="15" t="s">
        <v>91</v>
      </c>
      <c r="AW237" s="15" t="s">
        <v>38</v>
      </c>
      <c r="AX237" s="15" t="s">
        <v>82</v>
      </c>
      <c r="AY237" s="243" t="s">
        <v>262</v>
      </c>
    </row>
    <row r="238" spans="1:65" s="16" customFormat="1" ht="10">
      <c r="B238" s="244"/>
      <c r="C238" s="245"/>
      <c r="D238" s="208" t="s">
        <v>272</v>
      </c>
      <c r="E238" s="246" t="s">
        <v>44</v>
      </c>
      <c r="F238" s="247" t="s">
        <v>291</v>
      </c>
      <c r="G238" s="245"/>
      <c r="H238" s="248">
        <v>16.14</v>
      </c>
      <c r="I238" s="249"/>
      <c r="J238" s="245"/>
      <c r="K238" s="245"/>
      <c r="L238" s="250"/>
      <c r="M238" s="251"/>
      <c r="N238" s="252"/>
      <c r="O238" s="252"/>
      <c r="P238" s="252"/>
      <c r="Q238" s="252"/>
      <c r="R238" s="252"/>
      <c r="S238" s="252"/>
      <c r="T238" s="253"/>
      <c r="AT238" s="254" t="s">
        <v>272</v>
      </c>
      <c r="AU238" s="254" t="s">
        <v>91</v>
      </c>
      <c r="AV238" s="16" t="s">
        <v>104</v>
      </c>
      <c r="AW238" s="16" t="s">
        <v>38</v>
      </c>
      <c r="AX238" s="16" t="s">
        <v>89</v>
      </c>
      <c r="AY238" s="254" t="s">
        <v>262</v>
      </c>
    </row>
    <row r="239" spans="1:65" s="2" customFormat="1" ht="16.5" customHeight="1">
      <c r="A239" s="37"/>
      <c r="B239" s="38"/>
      <c r="C239" s="195" t="s">
        <v>744</v>
      </c>
      <c r="D239" s="195" t="s">
        <v>264</v>
      </c>
      <c r="E239" s="196" t="s">
        <v>8231</v>
      </c>
      <c r="F239" s="197" t="s">
        <v>8232</v>
      </c>
      <c r="G239" s="198" t="s">
        <v>590</v>
      </c>
      <c r="H239" s="199">
        <v>16.14</v>
      </c>
      <c r="I239" s="200"/>
      <c r="J239" s="201">
        <f>ROUND(I239*H239,2)</f>
        <v>0</v>
      </c>
      <c r="K239" s="197" t="s">
        <v>268</v>
      </c>
      <c r="L239" s="42"/>
      <c r="M239" s="202" t="s">
        <v>44</v>
      </c>
      <c r="N239" s="203" t="s">
        <v>53</v>
      </c>
      <c r="O239" s="67"/>
      <c r="P239" s="204">
        <f>O239*H239</f>
        <v>0</v>
      </c>
      <c r="Q239" s="204">
        <v>9.4500000000000007E-5</v>
      </c>
      <c r="R239" s="204">
        <f>Q239*H239</f>
        <v>1.5252300000000002E-3</v>
      </c>
      <c r="S239" s="204">
        <v>0</v>
      </c>
      <c r="T239" s="205">
        <f>S239*H239</f>
        <v>0</v>
      </c>
      <c r="U239" s="37"/>
      <c r="V239" s="37"/>
      <c r="W239" s="37"/>
      <c r="X239" s="37"/>
      <c r="Y239" s="37"/>
      <c r="Z239" s="37"/>
      <c r="AA239" s="37"/>
      <c r="AB239" s="37"/>
      <c r="AC239" s="37"/>
      <c r="AD239" s="37"/>
      <c r="AE239" s="37"/>
      <c r="AR239" s="206" t="s">
        <v>104</v>
      </c>
      <c r="AT239" s="206" t="s">
        <v>264</v>
      </c>
      <c r="AU239" s="206" t="s">
        <v>91</v>
      </c>
      <c r="AY239" s="19" t="s">
        <v>262</v>
      </c>
      <c r="BE239" s="207">
        <f>IF(N239="základní",J239,0)</f>
        <v>0</v>
      </c>
      <c r="BF239" s="207">
        <f>IF(N239="snížená",J239,0)</f>
        <v>0</v>
      </c>
      <c r="BG239" s="207">
        <f>IF(N239="zákl. přenesená",J239,0)</f>
        <v>0</v>
      </c>
      <c r="BH239" s="207">
        <f>IF(N239="sníž. přenesená",J239,0)</f>
        <v>0</v>
      </c>
      <c r="BI239" s="207">
        <f>IF(N239="nulová",J239,0)</f>
        <v>0</v>
      </c>
      <c r="BJ239" s="19" t="s">
        <v>89</v>
      </c>
      <c r="BK239" s="207">
        <f>ROUND(I239*H239,2)</f>
        <v>0</v>
      </c>
      <c r="BL239" s="19" t="s">
        <v>104</v>
      </c>
      <c r="BM239" s="206" t="s">
        <v>1342</v>
      </c>
    </row>
    <row r="240" spans="1:65" s="15" customFormat="1" ht="10">
      <c r="B240" s="233"/>
      <c r="C240" s="234"/>
      <c r="D240" s="208" t="s">
        <v>272</v>
      </c>
      <c r="E240" s="235" t="s">
        <v>44</v>
      </c>
      <c r="F240" s="236" t="s">
        <v>8293</v>
      </c>
      <c r="G240" s="234"/>
      <c r="H240" s="237">
        <v>11.44</v>
      </c>
      <c r="I240" s="238"/>
      <c r="J240" s="234"/>
      <c r="K240" s="234"/>
      <c r="L240" s="239"/>
      <c r="M240" s="240"/>
      <c r="N240" s="241"/>
      <c r="O240" s="241"/>
      <c r="P240" s="241"/>
      <c r="Q240" s="241"/>
      <c r="R240" s="241"/>
      <c r="S240" s="241"/>
      <c r="T240" s="242"/>
      <c r="AT240" s="243" t="s">
        <v>272</v>
      </c>
      <c r="AU240" s="243" t="s">
        <v>91</v>
      </c>
      <c r="AV240" s="15" t="s">
        <v>91</v>
      </c>
      <c r="AW240" s="15" t="s">
        <v>38</v>
      </c>
      <c r="AX240" s="15" t="s">
        <v>82</v>
      </c>
      <c r="AY240" s="243" t="s">
        <v>262</v>
      </c>
    </row>
    <row r="241" spans="1:65" s="15" customFormat="1" ht="10">
      <c r="B241" s="233"/>
      <c r="C241" s="234"/>
      <c r="D241" s="208" t="s">
        <v>272</v>
      </c>
      <c r="E241" s="235" t="s">
        <v>44</v>
      </c>
      <c r="F241" s="236" t="s">
        <v>8294</v>
      </c>
      <c r="G241" s="234"/>
      <c r="H241" s="237">
        <v>4.7</v>
      </c>
      <c r="I241" s="238"/>
      <c r="J241" s="234"/>
      <c r="K241" s="234"/>
      <c r="L241" s="239"/>
      <c r="M241" s="240"/>
      <c r="N241" s="241"/>
      <c r="O241" s="241"/>
      <c r="P241" s="241"/>
      <c r="Q241" s="241"/>
      <c r="R241" s="241"/>
      <c r="S241" s="241"/>
      <c r="T241" s="242"/>
      <c r="AT241" s="243" t="s">
        <v>272</v>
      </c>
      <c r="AU241" s="243" t="s">
        <v>91</v>
      </c>
      <c r="AV241" s="15" t="s">
        <v>91</v>
      </c>
      <c r="AW241" s="15" t="s">
        <v>38</v>
      </c>
      <c r="AX241" s="15" t="s">
        <v>82</v>
      </c>
      <c r="AY241" s="243" t="s">
        <v>262</v>
      </c>
    </row>
    <row r="242" spans="1:65" s="16" customFormat="1" ht="10">
      <c r="B242" s="244"/>
      <c r="C242" s="245"/>
      <c r="D242" s="208" t="s">
        <v>272</v>
      </c>
      <c r="E242" s="246" t="s">
        <v>44</v>
      </c>
      <c r="F242" s="247" t="s">
        <v>291</v>
      </c>
      <c r="G242" s="245"/>
      <c r="H242" s="248">
        <v>16.14</v>
      </c>
      <c r="I242" s="249"/>
      <c r="J242" s="245"/>
      <c r="K242" s="245"/>
      <c r="L242" s="250"/>
      <c r="M242" s="251"/>
      <c r="N242" s="252"/>
      <c r="O242" s="252"/>
      <c r="P242" s="252"/>
      <c r="Q242" s="252"/>
      <c r="R242" s="252"/>
      <c r="S242" s="252"/>
      <c r="T242" s="253"/>
      <c r="AT242" s="254" t="s">
        <v>272</v>
      </c>
      <c r="AU242" s="254" t="s">
        <v>91</v>
      </c>
      <c r="AV242" s="16" t="s">
        <v>104</v>
      </c>
      <c r="AW242" s="16" t="s">
        <v>38</v>
      </c>
      <c r="AX242" s="16" t="s">
        <v>89</v>
      </c>
      <c r="AY242" s="254" t="s">
        <v>262</v>
      </c>
    </row>
    <row r="243" spans="1:65" s="12" customFormat="1" ht="22.75" customHeight="1">
      <c r="B243" s="179"/>
      <c r="C243" s="180"/>
      <c r="D243" s="181" t="s">
        <v>81</v>
      </c>
      <c r="E243" s="193" t="s">
        <v>377</v>
      </c>
      <c r="F243" s="193" t="s">
        <v>1431</v>
      </c>
      <c r="G243" s="180"/>
      <c r="H243" s="180"/>
      <c r="I243" s="183"/>
      <c r="J243" s="194">
        <f>BK243</f>
        <v>0</v>
      </c>
      <c r="K243" s="180"/>
      <c r="L243" s="185"/>
      <c r="M243" s="186"/>
      <c r="N243" s="187"/>
      <c r="O243" s="187"/>
      <c r="P243" s="188">
        <f>SUM(P244:P250)</f>
        <v>0</v>
      </c>
      <c r="Q243" s="187"/>
      <c r="R243" s="188">
        <f>SUM(R244:R250)</f>
        <v>1.338E-4</v>
      </c>
      <c r="S243" s="187"/>
      <c r="T243" s="189">
        <f>SUM(T244:T250)</f>
        <v>6.2000000000000006E-3</v>
      </c>
      <c r="AR243" s="190" t="s">
        <v>89</v>
      </c>
      <c r="AT243" s="191" t="s">
        <v>81</v>
      </c>
      <c r="AU243" s="191" t="s">
        <v>89</v>
      </c>
      <c r="AY243" s="190" t="s">
        <v>262</v>
      </c>
      <c r="BK243" s="192">
        <f>SUM(BK244:BK250)</f>
        <v>0</v>
      </c>
    </row>
    <row r="244" spans="1:65" s="2" customFormat="1" ht="16.5" customHeight="1">
      <c r="A244" s="37"/>
      <c r="B244" s="38"/>
      <c r="C244" s="195" t="s">
        <v>749</v>
      </c>
      <c r="D244" s="195" t="s">
        <v>264</v>
      </c>
      <c r="E244" s="196" t="s">
        <v>8359</v>
      </c>
      <c r="F244" s="197" t="s">
        <v>8360</v>
      </c>
      <c r="G244" s="198" t="s">
        <v>518</v>
      </c>
      <c r="H244" s="199">
        <v>1</v>
      </c>
      <c r="I244" s="200"/>
      <c r="J244" s="201">
        <f>ROUND(I244*H244,2)</f>
        <v>0</v>
      </c>
      <c r="K244" s="197" t="s">
        <v>44</v>
      </c>
      <c r="L244" s="42"/>
      <c r="M244" s="202" t="s">
        <v>44</v>
      </c>
      <c r="N244" s="203" t="s">
        <v>53</v>
      </c>
      <c r="O244" s="67"/>
      <c r="P244" s="204">
        <f>O244*H244</f>
        <v>0</v>
      </c>
      <c r="Q244" s="204">
        <v>0</v>
      </c>
      <c r="R244" s="204">
        <f>Q244*H244</f>
        <v>0</v>
      </c>
      <c r="S244" s="204">
        <v>0</v>
      </c>
      <c r="T244" s="205">
        <f>S244*H244</f>
        <v>0</v>
      </c>
      <c r="U244" s="37"/>
      <c r="V244" s="37"/>
      <c r="W244" s="37"/>
      <c r="X244" s="37"/>
      <c r="Y244" s="37"/>
      <c r="Z244" s="37"/>
      <c r="AA244" s="37"/>
      <c r="AB244" s="37"/>
      <c r="AC244" s="37"/>
      <c r="AD244" s="37"/>
      <c r="AE244" s="37"/>
      <c r="AR244" s="206" t="s">
        <v>104</v>
      </c>
      <c r="AT244" s="206" t="s">
        <v>264</v>
      </c>
      <c r="AU244" s="206" t="s">
        <v>91</v>
      </c>
      <c r="AY244" s="19" t="s">
        <v>262</v>
      </c>
      <c r="BE244" s="207">
        <f>IF(N244="základní",J244,0)</f>
        <v>0</v>
      </c>
      <c r="BF244" s="207">
        <f>IF(N244="snížená",J244,0)</f>
        <v>0</v>
      </c>
      <c r="BG244" s="207">
        <f>IF(N244="zákl. přenesená",J244,0)</f>
        <v>0</v>
      </c>
      <c r="BH244" s="207">
        <f>IF(N244="sníž. přenesená",J244,0)</f>
        <v>0</v>
      </c>
      <c r="BI244" s="207">
        <f>IF(N244="nulová",J244,0)</f>
        <v>0</v>
      </c>
      <c r="BJ244" s="19" t="s">
        <v>89</v>
      </c>
      <c r="BK244" s="207">
        <f>ROUND(I244*H244,2)</f>
        <v>0</v>
      </c>
      <c r="BL244" s="19" t="s">
        <v>104</v>
      </c>
      <c r="BM244" s="206" t="s">
        <v>1352</v>
      </c>
    </row>
    <row r="245" spans="1:65" s="15" customFormat="1" ht="10">
      <c r="B245" s="233"/>
      <c r="C245" s="234"/>
      <c r="D245" s="208" t="s">
        <v>272</v>
      </c>
      <c r="E245" s="235" t="s">
        <v>44</v>
      </c>
      <c r="F245" s="236" t="s">
        <v>8355</v>
      </c>
      <c r="G245" s="234"/>
      <c r="H245" s="237">
        <v>1</v>
      </c>
      <c r="I245" s="238"/>
      <c r="J245" s="234"/>
      <c r="K245" s="234"/>
      <c r="L245" s="239"/>
      <c r="M245" s="240"/>
      <c r="N245" s="241"/>
      <c r="O245" s="241"/>
      <c r="P245" s="241"/>
      <c r="Q245" s="241"/>
      <c r="R245" s="241"/>
      <c r="S245" s="241"/>
      <c r="T245" s="242"/>
      <c r="AT245" s="243" t="s">
        <v>272</v>
      </c>
      <c r="AU245" s="243" t="s">
        <v>91</v>
      </c>
      <c r="AV245" s="15" t="s">
        <v>91</v>
      </c>
      <c r="AW245" s="15" t="s">
        <v>38</v>
      </c>
      <c r="AX245" s="15" t="s">
        <v>82</v>
      </c>
      <c r="AY245" s="243" t="s">
        <v>262</v>
      </c>
    </row>
    <row r="246" spans="1:65" s="16" customFormat="1" ht="10">
      <c r="B246" s="244"/>
      <c r="C246" s="245"/>
      <c r="D246" s="208" t="s">
        <v>272</v>
      </c>
      <c r="E246" s="246" t="s">
        <v>44</v>
      </c>
      <c r="F246" s="247" t="s">
        <v>291</v>
      </c>
      <c r="G246" s="245"/>
      <c r="H246" s="248">
        <v>1</v>
      </c>
      <c r="I246" s="249"/>
      <c r="J246" s="245"/>
      <c r="K246" s="245"/>
      <c r="L246" s="250"/>
      <c r="M246" s="251"/>
      <c r="N246" s="252"/>
      <c r="O246" s="252"/>
      <c r="P246" s="252"/>
      <c r="Q246" s="252"/>
      <c r="R246" s="252"/>
      <c r="S246" s="252"/>
      <c r="T246" s="253"/>
      <c r="AT246" s="254" t="s">
        <v>272</v>
      </c>
      <c r="AU246" s="254" t="s">
        <v>91</v>
      </c>
      <c r="AV246" s="16" t="s">
        <v>104</v>
      </c>
      <c r="AW246" s="16" t="s">
        <v>38</v>
      </c>
      <c r="AX246" s="16" t="s">
        <v>89</v>
      </c>
      <c r="AY246" s="254" t="s">
        <v>262</v>
      </c>
    </row>
    <row r="247" spans="1:65" s="2" customFormat="1" ht="21.75" customHeight="1">
      <c r="A247" s="37"/>
      <c r="B247" s="38"/>
      <c r="C247" s="195" t="s">
        <v>903</v>
      </c>
      <c r="D247" s="195" t="s">
        <v>264</v>
      </c>
      <c r="E247" s="196" t="s">
        <v>8234</v>
      </c>
      <c r="F247" s="197" t="s">
        <v>8235</v>
      </c>
      <c r="G247" s="198" t="s">
        <v>590</v>
      </c>
      <c r="H247" s="199">
        <v>0.2</v>
      </c>
      <c r="I247" s="200"/>
      <c r="J247" s="201">
        <f>ROUND(I247*H247,2)</f>
        <v>0</v>
      </c>
      <c r="K247" s="197" t="s">
        <v>268</v>
      </c>
      <c r="L247" s="42"/>
      <c r="M247" s="202" t="s">
        <v>44</v>
      </c>
      <c r="N247" s="203" t="s">
        <v>53</v>
      </c>
      <c r="O247" s="67"/>
      <c r="P247" s="204">
        <f>O247*H247</f>
        <v>0</v>
      </c>
      <c r="Q247" s="204">
        <v>6.69E-4</v>
      </c>
      <c r="R247" s="204">
        <f>Q247*H247</f>
        <v>1.338E-4</v>
      </c>
      <c r="S247" s="204">
        <v>3.1E-2</v>
      </c>
      <c r="T247" s="205">
        <f>S247*H247</f>
        <v>6.2000000000000006E-3</v>
      </c>
      <c r="U247" s="37"/>
      <c r="V247" s="37"/>
      <c r="W247" s="37"/>
      <c r="X247" s="37"/>
      <c r="Y247" s="37"/>
      <c r="Z247" s="37"/>
      <c r="AA247" s="37"/>
      <c r="AB247" s="37"/>
      <c r="AC247" s="37"/>
      <c r="AD247" s="37"/>
      <c r="AE247" s="37"/>
      <c r="AR247" s="206" t="s">
        <v>104</v>
      </c>
      <c r="AT247" s="206" t="s">
        <v>264</v>
      </c>
      <c r="AU247" s="206" t="s">
        <v>91</v>
      </c>
      <c r="AY247" s="19" t="s">
        <v>262</v>
      </c>
      <c r="BE247" s="207">
        <f>IF(N247="základní",J247,0)</f>
        <v>0</v>
      </c>
      <c r="BF247" s="207">
        <f>IF(N247="snížená",J247,0)</f>
        <v>0</v>
      </c>
      <c r="BG247" s="207">
        <f>IF(N247="zákl. přenesená",J247,0)</f>
        <v>0</v>
      </c>
      <c r="BH247" s="207">
        <f>IF(N247="sníž. přenesená",J247,0)</f>
        <v>0</v>
      </c>
      <c r="BI247" s="207">
        <f>IF(N247="nulová",J247,0)</f>
        <v>0</v>
      </c>
      <c r="BJ247" s="19" t="s">
        <v>89</v>
      </c>
      <c r="BK247" s="207">
        <f>ROUND(I247*H247,2)</f>
        <v>0</v>
      </c>
      <c r="BL247" s="19" t="s">
        <v>104</v>
      </c>
      <c r="BM247" s="206" t="s">
        <v>1380</v>
      </c>
    </row>
    <row r="248" spans="1:65" s="2" customFormat="1" ht="45">
      <c r="A248" s="37"/>
      <c r="B248" s="38"/>
      <c r="C248" s="39"/>
      <c r="D248" s="208" t="s">
        <v>270</v>
      </c>
      <c r="E248" s="39"/>
      <c r="F248" s="209" t="s">
        <v>8236</v>
      </c>
      <c r="G248" s="39"/>
      <c r="H248" s="39"/>
      <c r="I248" s="118"/>
      <c r="J248" s="39"/>
      <c r="K248" s="39"/>
      <c r="L248" s="42"/>
      <c r="M248" s="210"/>
      <c r="N248" s="211"/>
      <c r="O248" s="67"/>
      <c r="P248" s="67"/>
      <c r="Q248" s="67"/>
      <c r="R248" s="67"/>
      <c r="S248" s="67"/>
      <c r="T248" s="68"/>
      <c r="U248" s="37"/>
      <c r="V248" s="37"/>
      <c r="W248" s="37"/>
      <c r="X248" s="37"/>
      <c r="Y248" s="37"/>
      <c r="Z248" s="37"/>
      <c r="AA248" s="37"/>
      <c r="AB248" s="37"/>
      <c r="AC248" s="37"/>
      <c r="AD248" s="37"/>
      <c r="AE248" s="37"/>
      <c r="AT248" s="19" t="s">
        <v>270</v>
      </c>
      <c r="AU248" s="19" t="s">
        <v>91</v>
      </c>
    </row>
    <row r="249" spans="1:65" s="15" customFormat="1" ht="10">
      <c r="B249" s="233"/>
      <c r="C249" s="234"/>
      <c r="D249" s="208" t="s">
        <v>272</v>
      </c>
      <c r="E249" s="235" t="s">
        <v>44</v>
      </c>
      <c r="F249" s="236" t="s">
        <v>8237</v>
      </c>
      <c r="G249" s="234"/>
      <c r="H249" s="237">
        <v>0.2</v>
      </c>
      <c r="I249" s="238"/>
      <c r="J249" s="234"/>
      <c r="K249" s="234"/>
      <c r="L249" s="239"/>
      <c r="M249" s="240"/>
      <c r="N249" s="241"/>
      <c r="O249" s="241"/>
      <c r="P249" s="241"/>
      <c r="Q249" s="241"/>
      <c r="R249" s="241"/>
      <c r="S249" s="241"/>
      <c r="T249" s="242"/>
      <c r="AT249" s="243" t="s">
        <v>272</v>
      </c>
      <c r="AU249" s="243" t="s">
        <v>91</v>
      </c>
      <c r="AV249" s="15" t="s">
        <v>91</v>
      </c>
      <c r="AW249" s="15" t="s">
        <v>38</v>
      </c>
      <c r="AX249" s="15" t="s">
        <v>82</v>
      </c>
      <c r="AY249" s="243" t="s">
        <v>262</v>
      </c>
    </row>
    <row r="250" spans="1:65" s="16" customFormat="1" ht="10">
      <c r="B250" s="244"/>
      <c r="C250" s="245"/>
      <c r="D250" s="208" t="s">
        <v>272</v>
      </c>
      <c r="E250" s="246" t="s">
        <v>44</v>
      </c>
      <c r="F250" s="247" t="s">
        <v>291</v>
      </c>
      <c r="G250" s="245"/>
      <c r="H250" s="248">
        <v>0.2</v>
      </c>
      <c r="I250" s="249"/>
      <c r="J250" s="245"/>
      <c r="K250" s="245"/>
      <c r="L250" s="250"/>
      <c r="M250" s="251"/>
      <c r="N250" s="252"/>
      <c r="O250" s="252"/>
      <c r="P250" s="252"/>
      <c r="Q250" s="252"/>
      <c r="R250" s="252"/>
      <c r="S250" s="252"/>
      <c r="T250" s="253"/>
      <c r="AT250" s="254" t="s">
        <v>272</v>
      </c>
      <c r="AU250" s="254" t="s">
        <v>91</v>
      </c>
      <c r="AV250" s="16" t="s">
        <v>104</v>
      </c>
      <c r="AW250" s="16" t="s">
        <v>38</v>
      </c>
      <c r="AX250" s="16" t="s">
        <v>89</v>
      </c>
      <c r="AY250" s="254" t="s">
        <v>262</v>
      </c>
    </row>
    <row r="251" spans="1:65" s="12" customFormat="1" ht="22.75" customHeight="1">
      <c r="B251" s="179"/>
      <c r="C251" s="180"/>
      <c r="D251" s="181" t="s">
        <v>81</v>
      </c>
      <c r="E251" s="193" t="s">
        <v>1631</v>
      </c>
      <c r="F251" s="193" t="s">
        <v>1632</v>
      </c>
      <c r="G251" s="180"/>
      <c r="H251" s="180"/>
      <c r="I251" s="183"/>
      <c r="J251" s="194">
        <f>BK251</f>
        <v>0</v>
      </c>
      <c r="K251" s="180"/>
      <c r="L251" s="185"/>
      <c r="M251" s="186"/>
      <c r="N251" s="187"/>
      <c r="O251" s="187"/>
      <c r="P251" s="188">
        <f>SUM(P252:P262)</f>
        <v>0</v>
      </c>
      <c r="Q251" s="187"/>
      <c r="R251" s="188">
        <f>SUM(R252:R262)</f>
        <v>0</v>
      </c>
      <c r="S251" s="187"/>
      <c r="T251" s="189">
        <f>SUM(T252:T262)</f>
        <v>0</v>
      </c>
      <c r="AR251" s="190" t="s">
        <v>89</v>
      </c>
      <c r="AT251" s="191" t="s">
        <v>81</v>
      </c>
      <c r="AU251" s="191" t="s">
        <v>89</v>
      </c>
      <c r="AY251" s="190" t="s">
        <v>262</v>
      </c>
      <c r="BK251" s="192">
        <f>SUM(BK252:BK262)</f>
        <v>0</v>
      </c>
    </row>
    <row r="252" spans="1:65" s="2" customFormat="1" ht="21.75" customHeight="1">
      <c r="A252" s="37"/>
      <c r="B252" s="38"/>
      <c r="C252" s="195" t="s">
        <v>928</v>
      </c>
      <c r="D252" s="195" t="s">
        <v>264</v>
      </c>
      <c r="E252" s="196" t="s">
        <v>8084</v>
      </c>
      <c r="F252" s="197" t="s">
        <v>8085</v>
      </c>
      <c r="G252" s="198" t="s">
        <v>406</v>
      </c>
      <c r="H252" s="199">
        <v>1.512</v>
      </c>
      <c r="I252" s="200"/>
      <c r="J252" s="201">
        <f>ROUND(I252*H252,2)</f>
        <v>0</v>
      </c>
      <c r="K252" s="197" t="s">
        <v>268</v>
      </c>
      <c r="L252" s="42"/>
      <c r="M252" s="202" t="s">
        <v>44</v>
      </c>
      <c r="N252" s="203" t="s">
        <v>53</v>
      </c>
      <c r="O252" s="67"/>
      <c r="P252" s="204">
        <f>O252*H252</f>
        <v>0</v>
      </c>
      <c r="Q252" s="204">
        <v>0</v>
      </c>
      <c r="R252" s="204">
        <f>Q252*H252</f>
        <v>0</v>
      </c>
      <c r="S252" s="204">
        <v>0</v>
      </c>
      <c r="T252" s="205">
        <f>S252*H252</f>
        <v>0</v>
      </c>
      <c r="U252" s="37"/>
      <c r="V252" s="37"/>
      <c r="W252" s="37"/>
      <c r="X252" s="37"/>
      <c r="Y252" s="37"/>
      <c r="Z252" s="37"/>
      <c r="AA252" s="37"/>
      <c r="AB252" s="37"/>
      <c r="AC252" s="37"/>
      <c r="AD252" s="37"/>
      <c r="AE252" s="37"/>
      <c r="AR252" s="206" t="s">
        <v>104</v>
      </c>
      <c r="AT252" s="206" t="s">
        <v>264</v>
      </c>
      <c r="AU252" s="206" t="s">
        <v>91</v>
      </c>
      <c r="AY252" s="19" t="s">
        <v>262</v>
      </c>
      <c r="BE252" s="207">
        <f>IF(N252="základní",J252,0)</f>
        <v>0</v>
      </c>
      <c r="BF252" s="207">
        <f>IF(N252="snížená",J252,0)</f>
        <v>0</v>
      </c>
      <c r="BG252" s="207">
        <f>IF(N252="zákl. přenesená",J252,0)</f>
        <v>0</v>
      </c>
      <c r="BH252" s="207">
        <f>IF(N252="sníž. přenesená",J252,0)</f>
        <v>0</v>
      </c>
      <c r="BI252" s="207">
        <f>IF(N252="nulová",J252,0)</f>
        <v>0</v>
      </c>
      <c r="BJ252" s="19" t="s">
        <v>89</v>
      </c>
      <c r="BK252" s="207">
        <f>ROUND(I252*H252,2)</f>
        <v>0</v>
      </c>
      <c r="BL252" s="19" t="s">
        <v>104</v>
      </c>
      <c r="BM252" s="206" t="s">
        <v>1391</v>
      </c>
    </row>
    <row r="253" spans="1:65" s="2" customFormat="1" ht="99">
      <c r="A253" s="37"/>
      <c r="B253" s="38"/>
      <c r="C253" s="39"/>
      <c r="D253" s="208" t="s">
        <v>270</v>
      </c>
      <c r="E253" s="39"/>
      <c r="F253" s="209" t="s">
        <v>1637</v>
      </c>
      <c r="G253" s="39"/>
      <c r="H253" s="39"/>
      <c r="I253" s="118"/>
      <c r="J253" s="39"/>
      <c r="K253" s="39"/>
      <c r="L253" s="42"/>
      <c r="M253" s="210"/>
      <c r="N253" s="211"/>
      <c r="O253" s="67"/>
      <c r="P253" s="67"/>
      <c r="Q253" s="67"/>
      <c r="R253" s="67"/>
      <c r="S253" s="67"/>
      <c r="T253" s="68"/>
      <c r="U253" s="37"/>
      <c r="V253" s="37"/>
      <c r="W253" s="37"/>
      <c r="X253" s="37"/>
      <c r="Y253" s="37"/>
      <c r="Z253" s="37"/>
      <c r="AA253" s="37"/>
      <c r="AB253" s="37"/>
      <c r="AC253" s="37"/>
      <c r="AD253" s="37"/>
      <c r="AE253" s="37"/>
      <c r="AT253" s="19" t="s">
        <v>270</v>
      </c>
      <c r="AU253" s="19" t="s">
        <v>91</v>
      </c>
    </row>
    <row r="254" spans="1:65" s="2" customFormat="1" ht="16.5" customHeight="1">
      <c r="A254" s="37"/>
      <c r="B254" s="38"/>
      <c r="C254" s="195" t="s">
        <v>939</v>
      </c>
      <c r="D254" s="195" t="s">
        <v>264</v>
      </c>
      <c r="E254" s="196" t="s">
        <v>1640</v>
      </c>
      <c r="F254" s="197" t="s">
        <v>1641</v>
      </c>
      <c r="G254" s="198" t="s">
        <v>406</v>
      </c>
      <c r="H254" s="199">
        <v>1.512</v>
      </c>
      <c r="I254" s="200"/>
      <c r="J254" s="201">
        <f>ROUND(I254*H254,2)</f>
        <v>0</v>
      </c>
      <c r="K254" s="197" t="s">
        <v>268</v>
      </c>
      <c r="L254" s="42"/>
      <c r="M254" s="202" t="s">
        <v>44</v>
      </c>
      <c r="N254" s="203" t="s">
        <v>53</v>
      </c>
      <c r="O254" s="67"/>
      <c r="P254" s="204">
        <f>O254*H254</f>
        <v>0</v>
      </c>
      <c r="Q254" s="204">
        <v>0</v>
      </c>
      <c r="R254" s="204">
        <f>Q254*H254</f>
        <v>0</v>
      </c>
      <c r="S254" s="204">
        <v>0</v>
      </c>
      <c r="T254" s="205">
        <f>S254*H254</f>
        <v>0</v>
      </c>
      <c r="U254" s="37"/>
      <c r="V254" s="37"/>
      <c r="W254" s="37"/>
      <c r="X254" s="37"/>
      <c r="Y254" s="37"/>
      <c r="Z254" s="37"/>
      <c r="AA254" s="37"/>
      <c r="AB254" s="37"/>
      <c r="AC254" s="37"/>
      <c r="AD254" s="37"/>
      <c r="AE254" s="37"/>
      <c r="AR254" s="206" t="s">
        <v>104</v>
      </c>
      <c r="AT254" s="206" t="s">
        <v>264</v>
      </c>
      <c r="AU254" s="206" t="s">
        <v>91</v>
      </c>
      <c r="AY254" s="19" t="s">
        <v>262</v>
      </c>
      <c r="BE254" s="207">
        <f>IF(N254="základní",J254,0)</f>
        <v>0</v>
      </c>
      <c r="BF254" s="207">
        <f>IF(N254="snížená",J254,0)</f>
        <v>0</v>
      </c>
      <c r="BG254" s="207">
        <f>IF(N254="zákl. přenesená",J254,0)</f>
        <v>0</v>
      </c>
      <c r="BH254" s="207">
        <f>IF(N254="sníž. přenesená",J254,0)</f>
        <v>0</v>
      </c>
      <c r="BI254" s="207">
        <f>IF(N254="nulová",J254,0)</f>
        <v>0</v>
      </c>
      <c r="BJ254" s="19" t="s">
        <v>89</v>
      </c>
      <c r="BK254" s="207">
        <f>ROUND(I254*H254,2)</f>
        <v>0</v>
      </c>
      <c r="BL254" s="19" t="s">
        <v>104</v>
      </c>
      <c r="BM254" s="206" t="s">
        <v>1405</v>
      </c>
    </row>
    <row r="255" spans="1:65" s="2" customFormat="1" ht="63">
      <c r="A255" s="37"/>
      <c r="B255" s="38"/>
      <c r="C255" s="39"/>
      <c r="D255" s="208" t="s">
        <v>270</v>
      </c>
      <c r="E255" s="39"/>
      <c r="F255" s="209" t="s">
        <v>1643</v>
      </c>
      <c r="G255" s="39"/>
      <c r="H255" s="39"/>
      <c r="I255" s="118"/>
      <c r="J255" s="39"/>
      <c r="K255" s="39"/>
      <c r="L255" s="42"/>
      <c r="M255" s="210"/>
      <c r="N255" s="211"/>
      <c r="O255" s="67"/>
      <c r="P255" s="67"/>
      <c r="Q255" s="67"/>
      <c r="R255" s="67"/>
      <c r="S255" s="67"/>
      <c r="T255" s="68"/>
      <c r="U255" s="37"/>
      <c r="V255" s="37"/>
      <c r="W255" s="37"/>
      <c r="X255" s="37"/>
      <c r="Y255" s="37"/>
      <c r="Z255" s="37"/>
      <c r="AA255" s="37"/>
      <c r="AB255" s="37"/>
      <c r="AC255" s="37"/>
      <c r="AD255" s="37"/>
      <c r="AE255" s="37"/>
      <c r="AT255" s="19" t="s">
        <v>270</v>
      </c>
      <c r="AU255" s="19" t="s">
        <v>91</v>
      </c>
    </row>
    <row r="256" spans="1:65" s="2" customFormat="1" ht="21.75" customHeight="1">
      <c r="A256" s="37"/>
      <c r="B256" s="38"/>
      <c r="C256" s="195" t="s">
        <v>948</v>
      </c>
      <c r="D256" s="195" t="s">
        <v>264</v>
      </c>
      <c r="E256" s="196" t="s">
        <v>1645</v>
      </c>
      <c r="F256" s="197" t="s">
        <v>1646</v>
      </c>
      <c r="G256" s="198" t="s">
        <v>406</v>
      </c>
      <c r="H256" s="199">
        <v>6.048</v>
      </c>
      <c r="I256" s="200"/>
      <c r="J256" s="201">
        <f>ROUND(I256*H256,2)</f>
        <v>0</v>
      </c>
      <c r="K256" s="197" t="s">
        <v>268</v>
      </c>
      <c r="L256" s="42"/>
      <c r="M256" s="202" t="s">
        <v>44</v>
      </c>
      <c r="N256" s="203" t="s">
        <v>53</v>
      </c>
      <c r="O256" s="67"/>
      <c r="P256" s="204">
        <f>O256*H256</f>
        <v>0</v>
      </c>
      <c r="Q256" s="204">
        <v>0</v>
      </c>
      <c r="R256" s="204">
        <f>Q256*H256</f>
        <v>0</v>
      </c>
      <c r="S256" s="204">
        <v>0</v>
      </c>
      <c r="T256" s="205">
        <f>S256*H256</f>
        <v>0</v>
      </c>
      <c r="U256" s="37"/>
      <c r="V256" s="37"/>
      <c r="W256" s="37"/>
      <c r="X256" s="37"/>
      <c r="Y256" s="37"/>
      <c r="Z256" s="37"/>
      <c r="AA256" s="37"/>
      <c r="AB256" s="37"/>
      <c r="AC256" s="37"/>
      <c r="AD256" s="37"/>
      <c r="AE256" s="37"/>
      <c r="AR256" s="206" t="s">
        <v>104</v>
      </c>
      <c r="AT256" s="206" t="s">
        <v>264</v>
      </c>
      <c r="AU256" s="206" t="s">
        <v>91</v>
      </c>
      <c r="AY256" s="19" t="s">
        <v>262</v>
      </c>
      <c r="BE256" s="207">
        <f>IF(N256="základní",J256,0)</f>
        <v>0</v>
      </c>
      <c r="BF256" s="207">
        <f>IF(N256="snížená",J256,0)</f>
        <v>0</v>
      </c>
      <c r="BG256" s="207">
        <f>IF(N256="zákl. přenesená",J256,0)</f>
        <v>0</v>
      </c>
      <c r="BH256" s="207">
        <f>IF(N256="sníž. přenesená",J256,0)</f>
        <v>0</v>
      </c>
      <c r="BI256" s="207">
        <f>IF(N256="nulová",J256,0)</f>
        <v>0</v>
      </c>
      <c r="BJ256" s="19" t="s">
        <v>89</v>
      </c>
      <c r="BK256" s="207">
        <f>ROUND(I256*H256,2)</f>
        <v>0</v>
      </c>
      <c r="BL256" s="19" t="s">
        <v>104</v>
      </c>
      <c r="BM256" s="206" t="s">
        <v>1418</v>
      </c>
    </row>
    <row r="257" spans="1:65" s="2" customFormat="1" ht="63">
      <c r="A257" s="37"/>
      <c r="B257" s="38"/>
      <c r="C257" s="39"/>
      <c r="D257" s="208" t="s">
        <v>270</v>
      </c>
      <c r="E257" s="39"/>
      <c r="F257" s="209" t="s">
        <v>1643</v>
      </c>
      <c r="G257" s="39"/>
      <c r="H257" s="39"/>
      <c r="I257" s="118"/>
      <c r="J257" s="39"/>
      <c r="K257" s="39"/>
      <c r="L257" s="42"/>
      <c r="M257" s="210"/>
      <c r="N257" s="211"/>
      <c r="O257" s="67"/>
      <c r="P257" s="67"/>
      <c r="Q257" s="67"/>
      <c r="R257" s="67"/>
      <c r="S257" s="67"/>
      <c r="T257" s="68"/>
      <c r="U257" s="37"/>
      <c r="V257" s="37"/>
      <c r="W257" s="37"/>
      <c r="X257" s="37"/>
      <c r="Y257" s="37"/>
      <c r="Z257" s="37"/>
      <c r="AA257" s="37"/>
      <c r="AB257" s="37"/>
      <c r="AC257" s="37"/>
      <c r="AD257" s="37"/>
      <c r="AE257" s="37"/>
      <c r="AT257" s="19" t="s">
        <v>270</v>
      </c>
      <c r="AU257" s="19" t="s">
        <v>91</v>
      </c>
    </row>
    <row r="258" spans="1:65" s="15" customFormat="1" ht="10">
      <c r="B258" s="233"/>
      <c r="C258" s="234"/>
      <c r="D258" s="208" t="s">
        <v>272</v>
      </c>
      <c r="E258" s="234"/>
      <c r="F258" s="236" t="s">
        <v>8361</v>
      </c>
      <c r="G258" s="234"/>
      <c r="H258" s="237">
        <v>6.048</v>
      </c>
      <c r="I258" s="238"/>
      <c r="J258" s="234"/>
      <c r="K258" s="234"/>
      <c r="L258" s="239"/>
      <c r="M258" s="240"/>
      <c r="N258" s="241"/>
      <c r="O258" s="241"/>
      <c r="P258" s="241"/>
      <c r="Q258" s="241"/>
      <c r="R258" s="241"/>
      <c r="S258" s="241"/>
      <c r="T258" s="242"/>
      <c r="AT258" s="243" t="s">
        <v>272</v>
      </c>
      <c r="AU258" s="243" t="s">
        <v>91</v>
      </c>
      <c r="AV258" s="15" t="s">
        <v>91</v>
      </c>
      <c r="AW258" s="15" t="s">
        <v>4</v>
      </c>
      <c r="AX258" s="15" t="s">
        <v>89</v>
      </c>
      <c r="AY258" s="243" t="s">
        <v>262</v>
      </c>
    </row>
    <row r="259" spans="1:65" s="2" customFormat="1" ht="21.75" customHeight="1">
      <c r="A259" s="37"/>
      <c r="B259" s="38"/>
      <c r="C259" s="195" t="s">
        <v>955</v>
      </c>
      <c r="D259" s="195" t="s">
        <v>264</v>
      </c>
      <c r="E259" s="196" t="s">
        <v>4087</v>
      </c>
      <c r="F259" s="197" t="s">
        <v>4088</v>
      </c>
      <c r="G259" s="198" t="s">
        <v>406</v>
      </c>
      <c r="H259" s="199">
        <v>1.512</v>
      </c>
      <c r="I259" s="200"/>
      <c r="J259" s="201">
        <f>ROUND(I259*H259,2)</f>
        <v>0</v>
      </c>
      <c r="K259" s="197" t="s">
        <v>268</v>
      </c>
      <c r="L259" s="42"/>
      <c r="M259" s="202" t="s">
        <v>44</v>
      </c>
      <c r="N259" s="203" t="s">
        <v>53</v>
      </c>
      <c r="O259" s="67"/>
      <c r="P259" s="204">
        <f>O259*H259</f>
        <v>0</v>
      </c>
      <c r="Q259" s="204">
        <v>0</v>
      </c>
      <c r="R259" s="204">
        <f>Q259*H259</f>
        <v>0</v>
      </c>
      <c r="S259" s="204">
        <v>0</v>
      </c>
      <c r="T259" s="205">
        <f>S259*H259</f>
        <v>0</v>
      </c>
      <c r="U259" s="37"/>
      <c r="V259" s="37"/>
      <c r="W259" s="37"/>
      <c r="X259" s="37"/>
      <c r="Y259" s="37"/>
      <c r="Z259" s="37"/>
      <c r="AA259" s="37"/>
      <c r="AB259" s="37"/>
      <c r="AC259" s="37"/>
      <c r="AD259" s="37"/>
      <c r="AE259" s="37"/>
      <c r="AR259" s="206" t="s">
        <v>104</v>
      </c>
      <c r="AT259" s="206" t="s">
        <v>264</v>
      </c>
      <c r="AU259" s="206" t="s">
        <v>91</v>
      </c>
      <c r="AY259" s="19" t="s">
        <v>262</v>
      </c>
      <c r="BE259" s="207">
        <f>IF(N259="základní",J259,0)</f>
        <v>0</v>
      </c>
      <c r="BF259" s="207">
        <f>IF(N259="snížená",J259,0)</f>
        <v>0</v>
      </c>
      <c r="BG259" s="207">
        <f>IF(N259="zákl. přenesená",J259,0)</f>
        <v>0</v>
      </c>
      <c r="BH259" s="207">
        <f>IF(N259="sníž. přenesená",J259,0)</f>
        <v>0</v>
      </c>
      <c r="BI259" s="207">
        <f>IF(N259="nulová",J259,0)</f>
        <v>0</v>
      </c>
      <c r="BJ259" s="19" t="s">
        <v>89</v>
      </c>
      <c r="BK259" s="207">
        <f>ROUND(I259*H259,2)</f>
        <v>0</v>
      </c>
      <c r="BL259" s="19" t="s">
        <v>104</v>
      </c>
      <c r="BM259" s="206" t="s">
        <v>1432</v>
      </c>
    </row>
    <row r="260" spans="1:65" s="2" customFormat="1" ht="54">
      <c r="A260" s="37"/>
      <c r="B260" s="38"/>
      <c r="C260" s="39"/>
      <c r="D260" s="208" t="s">
        <v>270</v>
      </c>
      <c r="E260" s="39"/>
      <c r="F260" s="209" t="s">
        <v>1654</v>
      </c>
      <c r="G260" s="39"/>
      <c r="H260" s="39"/>
      <c r="I260" s="118"/>
      <c r="J260" s="39"/>
      <c r="K260" s="39"/>
      <c r="L260" s="42"/>
      <c r="M260" s="210"/>
      <c r="N260" s="211"/>
      <c r="O260" s="67"/>
      <c r="P260" s="67"/>
      <c r="Q260" s="67"/>
      <c r="R260" s="67"/>
      <c r="S260" s="67"/>
      <c r="T260" s="68"/>
      <c r="U260" s="37"/>
      <c r="V260" s="37"/>
      <c r="W260" s="37"/>
      <c r="X260" s="37"/>
      <c r="Y260" s="37"/>
      <c r="Z260" s="37"/>
      <c r="AA260" s="37"/>
      <c r="AB260" s="37"/>
      <c r="AC260" s="37"/>
      <c r="AD260" s="37"/>
      <c r="AE260" s="37"/>
      <c r="AT260" s="19" t="s">
        <v>270</v>
      </c>
      <c r="AU260" s="19" t="s">
        <v>91</v>
      </c>
    </row>
    <row r="261" spans="1:65" s="2" customFormat="1" ht="21.75" customHeight="1">
      <c r="A261" s="37"/>
      <c r="B261" s="38"/>
      <c r="C261" s="195" t="s">
        <v>960</v>
      </c>
      <c r="D261" s="195" t="s">
        <v>264</v>
      </c>
      <c r="E261" s="196" t="s">
        <v>1651</v>
      </c>
      <c r="F261" s="197" t="s">
        <v>1652</v>
      </c>
      <c r="G261" s="198" t="s">
        <v>406</v>
      </c>
      <c r="H261" s="199">
        <v>1.512</v>
      </c>
      <c r="I261" s="200"/>
      <c r="J261" s="201">
        <f>ROUND(I261*H261,2)</f>
        <v>0</v>
      </c>
      <c r="K261" s="197" t="s">
        <v>268</v>
      </c>
      <c r="L261" s="42"/>
      <c r="M261" s="202" t="s">
        <v>44</v>
      </c>
      <c r="N261" s="203" t="s">
        <v>53</v>
      </c>
      <c r="O261" s="67"/>
      <c r="P261" s="204">
        <f>O261*H261</f>
        <v>0</v>
      </c>
      <c r="Q261" s="204">
        <v>0</v>
      </c>
      <c r="R261" s="204">
        <f>Q261*H261</f>
        <v>0</v>
      </c>
      <c r="S261" s="204">
        <v>0</v>
      </c>
      <c r="T261" s="205">
        <f>S261*H261</f>
        <v>0</v>
      </c>
      <c r="U261" s="37"/>
      <c r="V261" s="37"/>
      <c r="W261" s="37"/>
      <c r="X261" s="37"/>
      <c r="Y261" s="37"/>
      <c r="Z261" s="37"/>
      <c r="AA261" s="37"/>
      <c r="AB261" s="37"/>
      <c r="AC261" s="37"/>
      <c r="AD261" s="37"/>
      <c r="AE261" s="37"/>
      <c r="AR261" s="206" t="s">
        <v>104</v>
      </c>
      <c r="AT261" s="206" t="s">
        <v>264</v>
      </c>
      <c r="AU261" s="206" t="s">
        <v>91</v>
      </c>
      <c r="AY261" s="19" t="s">
        <v>262</v>
      </c>
      <c r="BE261" s="207">
        <f>IF(N261="základní",J261,0)</f>
        <v>0</v>
      </c>
      <c r="BF261" s="207">
        <f>IF(N261="snížená",J261,0)</f>
        <v>0</v>
      </c>
      <c r="BG261" s="207">
        <f>IF(N261="zákl. přenesená",J261,0)</f>
        <v>0</v>
      </c>
      <c r="BH261" s="207">
        <f>IF(N261="sníž. přenesená",J261,0)</f>
        <v>0</v>
      </c>
      <c r="BI261" s="207">
        <f>IF(N261="nulová",J261,0)</f>
        <v>0</v>
      </c>
      <c r="BJ261" s="19" t="s">
        <v>89</v>
      </c>
      <c r="BK261" s="207">
        <f>ROUND(I261*H261,2)</f>
        <v>0</v>
      </c>
      <c r="BL261" s="19" t="s">
        <v>104</v>
      </c>
      <c r="BM261" s="206" t="s">
        <v>1446</v>
      </c>
    </row>
    <row r="262" spans="1:65" s="2" customFormat="1" ht="54">
      <c r="A262" s="37"/>
      <c r="B262" s="38"/>
      <c r="C262" s="39"/>
      <c r="D262" s="208" t="s">
        <v>270</v>
      </c>
      <c r="E262" s="39"/>
      <c r="F262" s="209" t="s">
        <v>1654</v>
      </c>
      <c r="G262" s="39"/>
      <c r="H262" s="39"/>
      <c r="I262" s="118"/>
      <c r="J262" s="39"/>
      <c r="K262" s="39"/>
      <c r="L262" s="42"/>
      <c r="M262" s="210"/>
      <c r="N262" s="211"/>
      <c r="O262" s="67"/>
      <c r="P262" s="67"/>
      <c r="Q262" s="67"/>
      <c r="R262" s="67"/>
      <c r="S262" s="67"/>
      <c r="T262" s="68"/>
      <c r="U262" s="37"/>
      <c r="V262" s="37"/>
      <c r="W262" s="37"/>
      <c r="X262" s="37"/>
      <c r="Y262" s="37"/>
      <c r="Z262" s="37"/>
      <c r="AA262" s="37"/>
      <c r="AB262" s="37"/>
      <c r="AC262" s="37"/>
      <c r="AD262" s="37"/>
      <c r="AE262" s="37"/>
      <c r="AT262" s="19" t="s">
        <v>270</v>
      </c>
      <c r="AU262" s="19" t="s">
        <v>91</v>
      </c>
    </row>
    <row r="263" spans="1:65" s="12" customFormat="1" ht="22.75" customHeight="1">
      <c r="B263" s="179"/>
      <c r="C263" s="180"/>
      <c r="D263" s="181" t="s">
        <v>81</v>
      </c>
      <c r="E263" s="193" t="s">
        <v>1624</v>
      </c>
      <c r="F263" s="193" t="s">
        <v>1625</v>
      </c>
      <c r="G263" s="180"/>
      <c r="H263" s="180"/>
      <c r="I263" s="183"/>
      <c r="J263" s="194">
        <f>BK263</f>
        <v>0</v>
      </c>
      <c r="K263" s="180"/>
      <c r="L263" s="185"/>
      <c r="M263" s="186"/>
      <c r="N263" s="187"/>
      <c r="O263" s="187"/>
      <c r="P263" s="188">
        <f>SUM(P264:P265)</f>
        <v>0</v>
      </c>
      <c r="Q263" s="187"/>
      <c r="R263" s="188">
        <f>SUM(R264:R265)</f>
        <v>0</v>
      </c>
      <c r="S263" s="187"/>
      <c r="T263" s="189">
        <f>SUM(T264:T265)</f>
        <v>0</v>
      </c>
      <c r="AR263" s="190" t="s">
        <v>89</v>
      </c>
      <c r="AT263" s="191" t="s">
        <v>81</v>
      </c>
      <c r="AU263" s="191" t="s">
        <v>89</v>
      </c>
      <c r="AY263" s="190" t="s">
        <v>262</v>
      </c>
      <c r="BK263" s="192">
        <f>SUM(BK264:BK265)</f>
        <v>0</v>
      </c>
    </row>
    <row r="264" spans="1:65" s="2" customFormat="1" ht="21.75" customHeight="1">
      <c r="A264" s="37"/>
      <c r="B264" s="38"/>
      <c r="C264" s="195" t="s">
        <v>982</v>
      </c>
      <c r="D264" s="195" t="s">
        <v>264</v>
      </c>
      <c r="E264" s="196" t="s">
        <v>8087</v>
      </c>
      <c r="F264" s="197" t="s">
        <v>8088</v>
      </c>
      <c r="G264" s="198" t="s">
        <v>406</v>
      </c>
      <c r="H264" s="199">
        <v>9.9819999999999993</v>
      </c>
      <c r="I264" s="200"/>
      <c r="J264" s="201">
        <f>ROUND(I264*H264,2)</f>
        <v>0</v>
      </c>
      <c r="K264" s="197" t="s">
        <v>268</v>
      </c>
      <c r="L264" s="42"/>
      <c r="M264" s="202" t="s">
        <v>44</v>
      </c>
      <c r="N264" s="203" t="s">
        <v>53</v>
      </c>
      <c r="O264" s="67"/>
      <c r="P264" s="204">
        <f>O264*H264</f>
        <v>0</v>
      </c>
      <c r="Q264" s="204">
        <v>0</v>
      </c>
      <c r="R264" s="204">
        <f>Q264*H264</f>
        <v>0</v>
      </c>
      <c r="S264" s="204">
        <v>0</v>
      </c>
      <c r="T264" s="205">
        <f>S264*H264</f>
        <v>0</v>
      </c>
      <c r="U264" s="37"/>
      <c r="V264" s="37"/>
      <c r="W264" s="37"/>
      <c r="X264" s="37"/>
      <c r="Y264" s="37"/>
      <c r="Z264" s="37"/>
      <c r="AA264" s="37"/>
      <c r="AB264" s="37"/>
      <c r="AC264" s="37"/>
      <c r="AD264" s="37"/>
      <c r="AE264" s="37"/>
      <c r="AR264" s="206" t="s">
        <v>104</v>
      </c>
      <c r="AT264" s="206" t="s">
        <v>264</v>
      </c>
      <c r="AU264" s="206" t="s">
        <v>91</v>
      </c>
      <c r="AY264" s="19" t="s">
        <v>262</v>
      </c>
      <c r="BE264" s="207">
        <f>IF(N264="základní",J264,0)</f>
        <v>0</v>
      </c>
      <c r="BF264" s="207">
        <f>IF(N264="snížená",J264,0)</f>
        <v>0</v>
      </c>
      <c r="BG264" s="207">
        <f>IF(N264="zákl. přenesená",J264,0)</f>
        <v>0</v>
      </c>
      <c r="BH264" s="207">
        <f>IF(N264="sníž. přenesená",J264,0)</f>
        <v>0</v>
      </c>
      <c r="BI264" s="207">
        <f>IF(N264="nulová",J264,0)</f>
        <v>0</v>
      </c>
      <c r="BJ264" s="19" t="s">
        <v>89</v>
      </c>
      <c r="BK264" s="207">
        <f>ROUND(I264*H264,2)</f>
        <v>0</v>
      </c>
      <c r="BL264" s="19" t="s">
        <v>104</v>
      </c>
      <c r="BM264" s="206" t="s">
        <v>1456</v>
      </c>
    </row>
    <row r="265" spans="1:65" s="2" customFormat="1" ht="36">
      <c r="A265" s="37"/>
      <c r="B265" s="38"/>
      <c r="C265" s="39"/>
      <c r="D265" s="208" t="s">
        <v>270</v>
      </c>
      <c r="E265" s="39"/>
      <c r="F265" s="209" t="s">
        <v>8089</v>
      </c>
      <c r="G265" s="39"/>
      <c r="H265" s="39"/>
      <c r="I265" s="118"/>
      <c r="J265" s="39"/>
      <c r="K265" s="39"/>
      <c r="L265" s="42"/>
      <c r="M265" s="210"/>
      <c r="N265" s="211"/>
      <c r="O265" s="67"/>
      <c r="P265" s="67"/>
      <c r="Q265" s="67"/>
      <c r="R265" s="67"/>
      <c r="S265" s="67"/>
      <c r="T265" s="68"/>
      <c r="U265" s="37"/>
      <c r="V265" s="37"/>
      <c r="W265" s="37"/>
      <c r="X265" s="37"/>
      <c r="Y265" s="37"/>
      <c r="Z265" s="37"/>
      <c r="AA265" s="37"/>
      <c r="AB265" s="37"/>
      <c r="AC265" s="37"/>
      <c r="AD265" s="37"/>
      <c r="AE265" s="37"/>
      <c r="AT265" s="19" t="s">
        <v>270</v>
      </c>
      <c r="AU265" s="19" t="s">
        <v>91</v>
      </c>
    </row>
    <row r="266" spans="1:65" s="12" customFormat="1" ht="25.9" customHeight="1">
      <c r="B266" s="179"/>
      <c r="C266" s="180"/>
      <c r="D266" s="181" t="s">
        <v>81</v>
      </c>
      <c r="E266" s="182" t="s">
        <v>1655</v>
      </c>
      <c r="F266" s="182" t="s">
        <v>1656</v>
      </c>
      <c r="G266" s="180"/>
      <c r="H266" s="180"/>
      <c r="I266" s="183"/>
      <c r="J266" s="184">
        <f>BK266</f>
        <v>0</v>
      </c>
      <c r="K266" s="180"/>
      <c r="L266" s="185"/>
      <c r="M266" s="186"/>
      <c r="N266" s="187"/>
      <c r="O266" s="187"/>
      <c r="P266" s="188">
        <f>P267</f>
        <v>0</v>
      </c>
      <c r="Q266" s="187"/>
      <c r="R266" s="188">
        <f>R267</f>
        <v>4.7990399999999992E-3</v>
      </c>
      <c r="S266" s="187"/>
      <c r="T266" s="189">
        <f>T267</f>
        <v>0</v>
      </c>
      <c r="AR266" s="190" t="s">
        <v>91</v>
      </c>
      <c r="AT266" s="191" t="s">
        <v>81</v>
      </c>
      <c r="AU266" s="191" t="s">
        <v>82</v>
      </c>
      <c r="AY266" s="190" t="s">
        <v>262</v>
      </c>
      <c r="BK266" s="192">
        <f>BK267</f>
        <v>0</v>
      </c>
    </row>
    <row r="267" spans="1:65" s="12" customFormat="1" ht="22.75" customHeight="1">
      <c r="B267" s="179"/>
      <c r="C267" s="180"/>
      <c r="D267" s="181" t="s">
        <v>81</v>
      </c>
      <c r="E267" s="193" t="s">
        <v>1657</v>
      </c>
      <c r="F267" s="193" t="s">
        <v>1658</v>
      </c>
      <c r="G267" s="180"/>
      <c r="H267" s="180"/>
      <c r="I267" s="183"/>
      <c r="J267" s="194">
        <f>BK267</f>
        <v>0</v>
      </c>
      <c r="K267" s="180"/>
      <c r="L267" s="185"/>
      <c r="M267" s="186"/>
      <c r="N267" s="187"/>
      <c r="O267" s="187"/>
      <c r="P267" s="188">
        <f>SUM(P268:P285)</f>
        <v>0</v>
      </c>
      <c r="Q267" s="187"/>
      <c r="R267" s="188">
        <f>SUM(R268:R285)</f>
        <v>4.7990399999999992E-3</v>
      </c>
      <c r="S267" s="187"/>
      <c r="T267" s="189">
        <f>SUM(T268:T285)</f>
        <v>0</v>
      </c>
      <c r="AR267" s="190" t="s">
        <v>91</v>
      </c>
      <c r="AT267" s="191" t="s">
        <v>81</v>
      </c>
      <c r="AU267" s="191" t="s">
        <v>89</v>
      </c>
      <c r="AY267" s="190" t="s">
        <v>262</v>
      </c>
      <c r="BK267" s="192">
        <f>SUM(BK268:BK285)</f>
        <v>0</v>
      </c>
    </row>
    <row r="268" spans="1:65" s="2" customFormat="1" ht="21.75" customHeight="1">
      <c r="A268" s="37"/>
      <c r="B268" s="38"/>
      <c r="C268" s="195" t="s">
        <v>999</v>
      </c>
      <c r="D268" s="195" t="s">
        <v>264</v>
      </c>
      <c r="E268" s="196" t="s">
        <v>6284</v>
      </c>
      <c r="F268" s="197" t="s">
        <v>6285</v>
      </c>
      <c r="G268" s="198" t="s">
        <v>518</v>
      </c>
      <c r="H268" s="199">
        <v>1</v>
      </c>
      <c r="I268" s="200"/>
      <c r="J268" s="201">
        <f>ROUND(I268*H268,2)</f>
        <v>0</v>
      </c>
      <c r="K268" s="197" t="s">
        <v>268</v>
      </c>
      <c r="L268" s="42"/>
      <c r="M268" s="202" t="s">
        <v>44</v>
      </c>
      <c r="N268" s="203" t="s">
        <v>53</v>
      </c>
      <c r="O268" s="67"/>
      <c r="P268" s="204">
        <f>O268*H268</f>
        <v>0</v>
      </c>
      <c r="Q268" s="204">
        <v>2.9903999999999998E-4</v>
      </c>
      <c r="R268" s="204">
        <f>Q268*H268</f>
        <v>2.9903999999999998E-4</v>
      </c>
      <c r="S268" s="204">
        <v>0</v>
      </c>
      <c r="T268" s="205">
        <f>S268*H268</f>
        <v>0</v>
      </c>
      <c r="U268" s="37"/>
      <c r="V268" s="37"/>
      <c r="W268" s="37"/>
      <c r="X268" s="37"/>
      <c r="Y268" s="37"/>
      <c r="Z268" s="37"/>
      <c r="AA268" s="37"/>
      <c r="AB268" s="37"/>
      <c r="AC268" s="37"/>
      <c r="AD268" s="37"/>
      <c r="AE268" s="37"/>
      <c r="AR268" s="206" t="s">
        <v>442</v>
      </c>
      <c r="AT268" s="206" t="s">
        <v>264</v>
      </c>
      <c r="AU268" s="206" t="s">
        <v>91</v>
      </c>
      <c r="AY268" s="19" t="s">
        <v>262</v>
      </c>
      <c r="BE268" s="207">
        <f>IF(N268="základní",J268,0)</f>
        <v>0</v>
      </c>
      <c r="BF268" s="207">
        <f>IF(N268="snížená",J268,0)</f>
        <v>0</v>
      </c>
      <c r="BG268" s="207">
        <f>IF(N268="zákl. přenesená",J268,0)</f>
        <v>0</v>
      </c>
      <c r="BH268" s="207">
        <f>IF(N268="sníž. přenesená",J268,0)</f>
        <v>0</v>
      </c>
      <c r="BI268" s="207">
        <f>IF(N268="nulová",J268,0)</f>
        <v>0</v>
      </c>
      <c r="BJ268" s="19" t="s">
        <v>89</v>
      </c>
      <c r="BK268" s="207">
        <f>ROUND(I268*H268,2)</f>
        <v>0</v>
      </c>
      <c r="BL268" s="19" t="s">
        <v>442</v>
      </c>
      <c r="BM268" s="206" t="s">
        <v>1469</v>
      </c>
    </row>
    <row r="269" spans="1:65" s="15" customFormat="1" ht="10">
      <c r="B269" s="233"/>
      <c r="C269" s="234"/>
      <c r="D269" s="208" t="s">
        <v>272</v>
      </c>
      <c r="E269" s="235" t="s">
        <v>44</v>
      </c>
      <c r="F269" s="236" t="s">
        <v>8193</v>
      </c>
      <c r="G269" s="234"/>
      <c r="H269" s="237">
        <v>1</v>
      </c>
      <c r="I269" s="238"/>
      <c r="J269" s="234"/>
      <c r="K269" s="234"/>
      <c r="L269" s="239"/>
      <c r="M269" s="240"/>
      <c r="N269" s="241"/>
      <c r="O269" s="241"/>
      <c r="P269" s="241"/>
      <c r="Q269" s="241"/>
      <c r="R269" s="241"/>
      <c r="S269" s="241"/>
      <c r="T269" s="242"/>
      <c r="AT269" s="243" t="s">
        <v>272</v>
      </c>
      <c r="AU269" s="243" t="s">
        <v>91</v>
      </c>
      <c r="AV269" s="15" t="s">
        <v>91</v>
      </c>
      <c r="AW269" s="15" t="s">
        <v>38</v>
      </c>
      <c r="AX269" s="15" t="s">
        <v>82</v>
      </c>
      <c r="AY269" s="243" t="s">
        <v>262</v>
      </c>
    </row>
    <row r="270" spans="1:65" s="16" customFormat="1" ht="10">
      <c r="B270" s="244"/>
      <c r="C270" s="245"/>
      <c r="D270" s="208" t="s">
        <v>272</v>
      </c>
      <c r="E270" s="246" t="s">
        <v>44</v>
      </c>
      <c r="F270" s="247" t="s">
        <v>291</v>
      </c>
      <c r="G270" s="245"/>
      <c r="H270" s="248">
        <v>1</v>
      </c>
      <c r="I270" s="249"/>
      <c r="J270" s="245"/>
      <c r="K270" s="245"/>
      <c r="L270" s="250"/>
      <c r="M270" s="251"/>
      <c r="N270" s="252"/>
      <c r="O270" s="252"/>
      <c r="P270" s="252"/>
      <c r="Q270" s="252"/>
      <c r="R270" s="252"/>
      <c r="S270" s="252"/>
      <c r="T270" s="253"/>
      <c r="AT270" s="254" t="s">
        <v>272</v>
      </c>
      <c r="AU270" s="254" t="s">
        <v>91</v>
      </c>
      <c r="AV270" s="16" t="s">
        <v>104</v>
      </c>
      <c r="AW270" s="16" t="s">
        <v>38</v>
      </c>
      <c r="AX270" s="16" t="s">
        <v>89</v>
      </c>
      <c r="AY270" s="254" t="s">
        <v>262</v>
      </c>
    </row>
    <row r="271" spans="1:65" s="2" customFormat="1" ht="21.75" customHeight="1">
      <c r="A271" s="37"/>
      <c r="B271" s="38"/>
      <c r="C271" s="255" t="s">
        <v>1014</v>
      </c>
      <c r="D271" s="255" t="s">
        <v>633</v>
      </c>
      <c r="E271" s="256" t="s">
        <v>8239</v>
      </c>
      <c r="F271" s="257" t="s">
        <v>8240</v>
      </c>
      <c r="G271" s="258" t="s">
        <v>342</v>
      </c>
      <c r="H271" s="259">
        <v>1</v>
      </c>
      <c r="I271" s="260"/>
      <c r="J271" s="261">
        <f>ROUND(I271*H271,2)</f>
        <v>0</v>
      </c>
      <c r="K271" s="257" t="s">
        <v>268</v>
      </c>
      <c r="L271" s="262"/>
      <c r="M271" s="263" t="s">
        <v>44</v>
      </c>
      <c r="N271" s="264" t="s">
        <v>53</v>
      </c>
      <c r="O271" s="67"/>
      <c r="P271" s="204">
        <f>O271*H271</f>
        <v>0</v>
      </c>
      <c r="Q271" s="204">
        <v>4.4999999999999997E-3</v>
      </c>
      <c r="R271" s="204">
        <f>Q271*H271</f>
        <v>4.4999999999999997E-3</v>
      </c>
      <c r="S271" s="204">
        <v>0</v>
      </c>
      <c r="T271" s="205">
        <f>S271*H271</f>
        <v>0</v>
      </c>
      <c r="U271" s="37"/>
      <c r="V271" s="37"/>
      <c r="W271" s="37"/>
      <c r="X271" s="37"/>
      <c r="Y271" s="37"/>
      <c r="Z271" s="37"/>
      <c r="AA271" s="37"/>
      <c r="AB271" s="37"/>
      <c r="AC271" s="37"/>
      <c r="AD271" s="37"/>
      <c r="AE271" s="37"/>
      <c r="AR271" s="206" t="s">
        <v>619</v>
      </c>
      <c r="AT271" s="206" t="s">
        <v>633</v>
      </c>
      <c r="AU271" s="206" t="s">
        <v>91</v>
      </c>
      <c r="AY271" s="19" t="s">
        <v>262</v>
      </c>
      <c r="BE271" s="207">
        <f>IF(N271="základní",J271,0)</f>
        <v>0</v>
      </c>
      <c r="BF271" s="207">
        <f>IF(N271="snížená",J271,0)</f>
        <v>0</v>
      </c>
      <c r="BG271" s="207">
        <f>IF(N271="zákl. přenesená",J271,0)</f>
        <v>0</v>
      </c>
      <c r="BH271" s="207">
        <f>IF(N271="sníž. přenesená",J271,0)</f>
        <v>0</v>
      </c>
      <c r="BI271" s="207">
        <f>IF(N271="nulová",J271,0)</f>
        <v>0</v>
      </c>
      <c r="BJ271" s="19" t="s">
        <v>89</v>
      </c>
      <c r="BK271" s="207">
        <f>ROUND(I271*H271,2)</f>
        <v>0</v>
      </c>
      <c r="BL271" s="19" t="s">
        <v>442</v>
      </c>
      <c r="BM271" s="206" t="s">
        <v>1479</v>
      </c>
    </row>
    <row r="272" spans="1:65" s="15" customFormat="1" ht="10">
      <c r="B272" s="233"/>
      <c r="C272" s="234"/>
      <c r="D272" s="208" t="s">
        <v>272</v>
      </c>
      <c r="E272" s="235" t="s">
        <v>44</v>
      </c>
      <c r="F272" s="236" t="s">
        <v>8241</v>
      </c>
      <c r="G272" s="234"/>
      <c r="H272" s="237">
        <v>1</v>
      </c>
      <c r="I272" s="238"/>
      <c r="J272" s="234"/>
      <c r="K272" s="234"/>
      <c r="L272" s="239"/>
      <c r="M272" s="240"/>
      <c r="N272" s="241"/>
      <c r="O272" s="241"/>
      <c r="P272" s="241"/>
      <c r="Q272" s="241"/>
      <c r="R272" s="241"/>
      <c r="S272" s="241"/>
      <c r="T272" s="242"/>
      <c r="AT272" s="243" t="s">
        <v>272</v>
      </c>
      <c r="AU272" s="243" t="s">
        <v>91</v>
      </c>
      <c r="AV272" s="15" t="s">
        <v>91</v>
      </c>
      <c r="AW272" s="15" t="s">
        <v>38</v>
      </c>
      <c r="AX272" s="15" t="s">
        <v>82</v>
      </c>
      <c r="AY272" s="243" t="s">
        <v>262</v>
      </c>
    </row>
    <row r="273" spans="1:65" s="16" customFormat="1" ht="10">
      <c r="B273" s="244"/>
      <c r="C273" s="245"/>
      <c r="D273" s="208" t="s">
        <v>272</v>
      </c>
      <c r="E273" s="246" t="s">
        <v>44</v>
      </c>
      <c r="F273" s="247" t="s">
        <v>291</v>
      </c>
      <c r="G273" s="245"/>
      <c r="H273" s="248">
        <v>1</v>
      </c>
      <c r="I273" s="249"/>
      <c r="J273" s="245"/>
      <c r="K273" s="245"/>
      <c r="L273" s="250"/>
      <c r="M273" s="251"/>
      <c r="N273" s="252"/>
      <c r="O273" s="252"/>
      <c r="P273" s="252"/>
      <c r="Q273" s="252"/>
      <c r="R273" s="252"/>
      <c r="S273" s="252"/>
      <c r="T273" s="253"/>
      <c r="AT273" s="254" t="s">
        <v>272</v>
      </c>
      <c r="AU273" s="254" t="s">
        <v>91</v>
      </c>
      <c r="AV273" s="16" t="s">
        <v>104</v>
      </c>
      <c r="AW273" s="16" t="s">
        <v>38</v>
      </c>
      <c r="AX273" s="16" t="s">
        <v>89</v>
      </c>
      <c r="AY273" s="254" t="s">
        <v>262</v>
      </c>
    </row>
    <row r="274" spans="1:65" s="2" customFormat="1" ht="16.5" customHeight="1">
      <c r="A274" s="37"/>
      <c r="B274" s="38"/>
      <c r="C274" s="195" t="s">
        <v>1019</v>
      </c>
      <c r="D274" s="195" t="s">
        <v>264</v>
      </c>
      <c r="E274" s="196" t="s">
        <v>8242</v>
      </c>
      <c r="F274" s="197" t="s">
        <v>8243</v>
      </c>
      <c r="G274" s="198" t="s">
        <v>518</v>
      </c>
      <c r="H274" s="199">
        <v>1</v>
      </c>
      <c r="I274" s="200"/>
      <c r="J274" s="201">
        <f>ROUND(I274*H274,2)</f>
        <v>0</v>
      </c>
      <c r="K274" s="197" t="s">
        <v>44</v>
      </c>
      <c r="L274" s="42"/>
      <c r="M274" s="202" t="s">
        <v>44</v>
      </c>
      <c r="N274" s="203" t="s">
        <v>53</v>
      </c>
      <c r="O274" s="67"/>
      <c r="P274" s="204">
        <f>O274*H274</f>
        <v>0</v>
      </c>
      <c r="Q274" s="204">
        <v>0</v>
      </c>
      <c r="R274" s="204">
        <f>Q274*H274</f>
        <v>0</v>
      </c>
      <c r="S274" s="204">
        <v>0</v>
      </c>
      <c r="T274" s="205">
        <f>S274*H274</f>
        <v>0</v>
      </c>
      <c r="U274" s="37"/>
      <c r="V274" s="37"/>
      <c r="W274" s="37"/>
      <c r="X274" s="37"/>
      <c r="Y274" s="37"/>
      <c r="Z274" s="37"/>
      <c r="AA274" s="37"/>
      <c r="AB274" s="37"/>
      <c r="AC274" s="37"/>
      <c r="AD274" s="37"/>
      <c r="AE274" s="37"/>
      <c r="AR274" s="206" t="s">
        <v>442</v>
      </c>
      <c r="AT274" s="206" t="s">
        <v>264</v>
      </c>
      <c r="AU274" s="206" t="s">
        <v>91</v>
      </c>
      <c r="AY274" s="19" t="s">
        <v>262</v>
      </c>
      <c r="BE274" s="207">
        <f>IF(N274="základní",J274,0)</f>
        <v>0</v>
      </c>
      <c r="BF274" s="207">
        <f>IF(N274="snížená",J274,0)</f>
        <v>0</v>
      </c>
      <c r="BG274" s="207">
        <f>IF(N274="zákl. přenesená",J274,0)</f>
        <v>0</v>
      </c>
      <c r="BH274" s="207">
        <f>IF(N274="sníž. přenesená",J274,0)</f>
        <v>0</v>
      </c>
      <c r="BI274" s="207">
        <f>IF(N274="nulová",J274,0)</f>
        <v>0</v>
      </c>
      <c r="BJ274" s="19" t="s">
        <v>89</v>
      </c>
      <c r="BK274" s="207">
        <f>ROUND(I274*H274,2)</f>
        <v>0</v>
      </c>
      <c r="BL274" s="19" t="s">
        <v>442</v>
      </c>
      <c r="BM274" s="206" t="s">
        <v>1487</v>
      </c>
    </row>
    <row r="275" spans="1:65" s="15" customFormat="1" ht="10">
      <c r="B275" s="233"/>
      <c r="C275" s="234"/>
      <c r="D275" s="208" t="s">
        <v>272</v>
      </c>
      <c r="E275" s="235" t="s">
        <v>44</v>
      </c>
      <c r="F275" s="236" t="s">
        <v>8193</v>
      </c>
      <c r="G275" s="234"/>
      <c r="H275" s="237">
        <v>1</v>
      </c>
      <c r="I275" s="238"/>
      <c r="J275" s="234"/>
      <c r="K275" s="234"/>
      <c r="L275" s="239"/>
      <c r="M275" s="240"/>
      <c r="N275" s="241"/>
      <c r="O275" s="241"/>
      <c r="P275" s="241"/>
      <c r="Q275" s="241"/>
      <c r="R275" s="241"/>
      <c r="S275" s="241"/>
      <c r="T275" s="242"/>
      <c r="AT275" s="243" t="s">
        <v>272</v>
      </c>
      <c r="AU275" s="243" t="s">
        <v>91</v>
      </c>
      <c r="AV275" s="15" t="s">
        <v>91</v>
      </c>
      <c r="AW275" s="15" t="s">
        <v>38</v>
      </c>
      <c r="AX275" s="15" t="s">
        <v>82</v>
      </c>
      <c r="AY275" s="243" t="s">
        <v>262</v>
      </c>
    </row>
    <row r="276" spans="1:65" s="16" customFormat="1" ht="10">
      <c r="B276" s="244"/>
      <c r="C276" s="245"/>
      <c r="D276" s="208" t="s">
        <v>272</v>
      </c>
      <c r="E276" s="246" t="s">
        <v>44</v>
      </c>
      <c r="F276" s="247" t="s">
        <v>291</v>
      </c>
      <c r="G276" s="245"/>
      <c r="H276" s="248">
        <v>1</v>
      </c>
      <c r="I276" s="249"/>
      <c r="J276" s="245"/>
      <c r="K276" s="245"/>
      <c r="L276" s="250"/>
      <c r="M276" s="251"/>
      <c r="N276" s="252"/>
      <c r="O276" s="252"/>
      <c r="P276" s="252"/>
      <c r="Q276" s="252"/>
      <c r="R276" s="252"/>
      <c r="S276" s="252"/>
      <c r="T276" s="253"/>
      <c r="AT276" s="254" t="s">
        <v>272</v>
      </c>
      <c r="AU276" s="254" t="s">
        <v>91</v>
      </c>
      <c r="AV276" s="16" t="s">
        <v>104</v>
      </c>
      <c r="AW276" s="16" t="s">
        <v>38</v>
      </c>
      <c r="AX276" s="16" t="s">
        <v>89</v>
      </c>
      <c r="AY276" s="254" t="s">
        <v>262</v>
      </c>
    </row>
    <row r="277" spans="1:65" s="2" customFormat="1" ht="16.5" customHeight="1">
      <c r="A277" s="37"/>
      <c r="B277" s="38"/>
      <c r="C277" s="255" t="s">
        <v>1028</v>
      </c>
      <c r="D277" s="255" t="s">
        <v>633</v>
      </c>
      <c r="E277" s="256" t="s">
        <v>8244</v>
      </c>
      <c r="F277" s="257" t="s">
        <v>8245</v>
      </c>
      <c r="G277" s="258" t="s">
        <v>518</v>
      </c>
      <c r="H277" s="259">
        <v>1</v>
      </c>
      <c r="I277" s="260"/>
      <c r="J277" s="261">
        <f>ROUND(I277*H277,2)</f>
        <v>0</v>
      </c>
      <c r="K277" s="257" t="s">
        <v>44</v>
      </c>
      <c r="L277" s="262"/>
      <c r="M277" s="263" t="s">
        <v>44</v>
      </c>
      <c r="N277" s="264" t="s">
        <v>53</v>
      </c>
      <c r="O277" s="67"/>
      <c r="P277" s="204">
        <f>O277*H277</f>
        <v>0</v>
      </c>
      <c r="Q277" s="204">
        <v>0</v>
      </c>
      <c r="R277" s="204">
        <f>Q277*H277</f>
        <v>0</v>
      </c>
      <c r="S277" s="204">
        <v>0</v>
      </c>
      <c r="T277" s="205">
        <f>S277*H277</f>
        <v>0</v>
      </c>
      <c r="U277" s="37"/>
      <c r="V277" s="37"/>
      <c r="W277" s="37"/>
      <c r="X277" s="37"/>
      <c r="Y277" s="37"/>
      <c r="Z277" s="37"/>
      <c r="AA277" s="37"/>
      <c r="AB277" s="37"/>
      <c r="AC277" s="37"/>
      <c r="AD277" s="37"/>
      <c r="AE277" s="37"/>
      <c r="AR277" s="206" t="s">
        <v>619</v>
      </c>
      <c r="AT277" s="206" t="s">
        <v>633</v>
      </c>
      <c r="AU277" s="206" t="s">
        <v>91</v>
      </c>
      <c r="AY277" s="19" t="s">
        <v>262</v>
      </c>
      <c r="BE277" s="207">
        <f>IF(N277="základní",J277,0)</f>
        <v>0</v>
      </c>
      <c r="BF277" s="207">
        <f>IF(N277="snížená",J277,0)</f>
        <v>0</v>
      </c>
      <c r="BG277" s="207">
        <f>IF(N277="zákl. přenesená",J277,0)</f>
        <v>0</v>
      </c>
      <c r="BH277" s="207">
        <f>IF(N277="sníž. přenesená",J277,0)</f>
        <v>0</v>
      </c>
      <c r="BI277" s="207">
        <f>IF(N277="nulová",J277,0)</f>
        <v>0</v>
      </c>
      <c r="BJ277" s="19" t="s">
        <v>89</v>
      </c>
      <c r="BK277" s="207">
        <f>ROUND(I277*H277,2)</f>
        <v>0</v>
      </c>
      <c r="BL277" s="19" t="s">
        <v>442</v>
      </c>
      <c r="BM277" s="206" t="s">
        <v>1505</v>
      </c>
    </row>
    <row r="278" spans="1:65" s="15" customFormat="1" ht="10">
      <c r="B278" s="233"/>
      <c r="C278" s="234"/>
      <c r="D278" s="208" t="s">
        <v>272</v>
      </c>
      <c r="E278" s="235" t="s">
        <v>44</v>
      </c>
      <c r="F278" s="236" t="s">
        <v>8193</v>
      </c>
      <c r="G278" s="234"/>
      <c r="H278" s="237">
        <v>1</v>
      </c>
      <c r="I278" s="238"/>
      <c r="J278" s="234"/>
      <c r="K278" s="234"/>
      <c r="L278" s="239"/>
      <c r="M278" s="240"/>
      <c r="N278" s="241"/>
      <c r="O278" s="241"/>
      <c r="P278" s="241"/>
      <c r="Q278" s="241"/>
      <c r="R278" s="241"/>
      <c r="S278" s="241"/>
      <c r="T278" s="242"/>
      <c r="AT278" s="243" t="s">
        <v>272</v>
      </c>
      <c r="AU278" s="243" t="s">
        <v>91</v>
      </c>
      <c r="AV278" s="15" t="s">
        <v>91</v>
      </c>
      <c r="AW278" s="15" t="s">
        <v>38</v>
      </c>
      <c r="AX278" s="15" t="s">
        <v>82</v>
      </c>
      <c r="AY278" s="243" t="s">
        <v>262</v>
      </c>
    </row>
    <row r="279" spans="1:65" s="16" customFormat="1" ht="10">
      <c r="B279" s="244"/>
      <c r="C279" s="245"/>
      <c r="D279" s="208" t="s">
        <v>272</v>
      </c>
      <c r="E279" s="246" t="s">
        <v>44</v>
      </c>
      <c r="F279" s="247" t="s">
        <v>291</v>
      </c>
      <c r="G279" s="245"/>
      <c r="H279" s="248">
        <v>1</v>
      </c>
      <c r="I279" s="249"/>
      <c r="J279" s="245"/>
      <c r="K279" s="245"/>
      <c r="L279" s="250"/>
      <c r="M279" s="251"/>
      <c r="N279" s="252"/>
      <c r="O279" s="252"/>
      <c r="P279" s="252"/>
      <c r="Q279" s="252"/>
      <c r="R279" s="252"/>
      <c r="S279" s="252"/>
      <c r="T279" s="253"/>
      <c r="AT279" s="254" t="s">
        <v>272</v>
      </c>
      <c r="AU279" s="254" t="s">
        <v>91</v>
      </c>
      <c r="AV279" s="16" t="s">
        <v>104</v>
      </c>
      <c r="AW279" s="16" t="s">
        <v>38</v>
      </c>
      <c r="AX279" s="16" t="s">
        <v>89</v>
      </c>
      <c r="AY279" s="254" t="s">
        <v>262</v>
      </c>
    </row>
    <row r="280" spans="1:65" s="2" customFormat="1" ht="16.5" customHeight="1">
      <c r="A280" s="37"/>
      <c r="B280" s="38"/>
      <c r="C280" s="195" t="s">
        <v>1033</v>
      </c>
      <c r="D280" s="195" t="s">
        <v>264</v>
      </c>
      <c r="E280" s="196" t="s">
        <v>8246</v>
      </c>
      <c r="F280" s="197" t="s">
        <v>8247</v>
      </c>
      <c r="G280" s="198" t="s">
        <v>518</v>
      </c>
      <c r="H280" s="199">
        <v>1</v>
      </c>
      <c r="I280" s="200"/>
      <c r="J280" s="201">
        <f>ROUND(I280*H280,2)</f>
        <v>0</v>
      </c>
      <c r="K280" s="197" t="s">
        <v>44</v>
      </c>
      <c r="L280" s="42"/>
      <c r="M280" s="202" t="s">
        <v>44</v>
      </c>
      <c r="N280" s="203" t="s">
        <v>53</v>
      </c>
      <c r="O280" s="67"/>
      <c r="P280" s="204">
        <f>O280*H280</f>
        <v>0</v>
      </c>
      <c r="Q280" s="204">
        <v>0</v>
      </c>
      <c r="R280" s="204">
        <f>Q280*H280</f>
        <v>0</v>
      </c>
      <c r="S280" s="204">
        <v>0</v>
      </c>
      <c r="T280" s="205">
        <f>S280*H280</f>
        <v>0</v>
      </c>
      <c r="U280" s="37"/>
      <c r="V280" s="37"/>
      <c r="W280" s="37"/>
      <c r="X280" s="37"/>
      <c r="Y280" s="37"/>
      <c r="Z280" s="37"/>
      <c r="AA280" s="37"/>
      <c r="AB280" s="37"/>
      <c r="AC280" s="37"/>
      <c r="AD280" s="37"/>
      <c r="AE280" s="37"/>
      <c r="AR280" s="206" t="s">
        <v>442</v>
      </c>
      <c r="AT280" s="206" t="s">
        <v>264</v>
      </c>
      <c r="AU280" s="206" t="s">
        <v>91</v>
      </c>
      <c r="AY280" s="19" t="s">
        <v>262</v>
      </c>
      <c r="BE280" s="207">
        <f>IF(N280="základní",J280,0)</f>
        <v>0</v>
      </c>
      <c r="BF280" s="207">
        <f>IF(N280="snížená",J280,0)</f>
        <v>0</v>
      </c>
      <c r="BG280" s="207">
        <f>IF(N280="zákl. přenesená",J280,0)</f>
        <v>0</v>
      </c>
      <c r="BH280" s="207">
        <f>IF(N280="sníž. přenesená",J280,0)</f>
        <v>0</v>
      </c>
      <c r="BI280" s="207">
        <f>IF(N280="nulová",J280,0)</f>
        <v>0</v>
      </c>
      <c r="BJ280" s="19" t="s">
        <v>89</v>
      </c>
      <c r="BK280" s="207">
        <f>ROUND(I280*H280,2)</f>
        <v>0</v>
      </c>
      <c r="BL280" s="19" t="s">
        <v>442</v>
      </c>
      <c r="BM280" s="206" t="s">
        <v>1517</v>
      </c>
    </row>
    <row r="281" spans="1:65" s="15" customFormat="1" ht="10">
      <c r="B281" s="233"/>
      <c r="C281" s="234"/>
      <c r="D281" s="208" t="s">
        <v>272</v>
      </c>
      <c r="E281" s="235" t="s">
        <v>44</v>
      </c>
      <c r="F281" s="236" t="s">
        <v>8193</v>
      </c>
      <c r="G281" s="234"/>
      <c r="H281" s="237">
        <v>1</v>
      </c>
      <c r="I281" s="238"/>
      <c r="J281" s="234"/>
      <c r="K281" s="234"/>
      <c r="L281" s="239"/>
      <c r="M281" s="240"/>
      <c r="N281" s="241"/>
      <c r="O281" s="241"/>
      <c r="P281" s="241"/>
      <c r="Q281" s="241"/>
      <c r="R281" s="241"/>
      <c r="S281" s="241"/>
      <c r="T281" s="242"/>
      <c r="AT281" s="243" t="s">
        <v>272</v>
      </c>
      <c r="AU281" s="243" t="s">
        <v>91</v>
      </c>
      <c r="AV281" s="15" t="s">
        <v>91</v>
      </c>
      <c r="AW281" s="15" t="s">
        <v>38</v>
      </c>
      <c r="AX281" s="15" t="s">
        <v>82</v>
      </c>
      <c r="AY281" s="243" t="s">
        <v>262</v>
      </c>
    </row>
    <row r="282" spans="1:65" s="16" customFormat="1" ht="10">
      <c r="B282" s="244"/>
      <c r="C282" s="245"/>
      <c r="D282" s="208" t="s">
        <v>272</v>
      </c>
      <c r="E282" s="246" t="s">
        <v>44</v>
      </c>
      <c r="F282" s="247" t="s">
        <v>291</v>
      </c>
      <c r="G282" s="245"/>
      <c r="H282" s="248">
        <v>1</v>
      </c>
      <c r="I282" s="249"/>
      <c r="J282" s="245"/>
      <c r="K282" s="245"/>
      <c r="L282" s="250"/>
      <c r="M282" s="251"/>
      <c r="N282" s="252"/>
      <c r="O282" s="252"/>
      <c r="P282" s="252"/>
      <c r="Q282" s="252"/>
      <c r="R282" s="252"/>
      <c r="S282" s="252"/>
      <c r="T282" s="253"/>
      <c r="AT282" s="254" t="s">
        <v>272</v>
      </c>
      <c r="AU282" s="254" t="s">
        <v>91</v>
      </c>
      <c r="AV282" s="16" t="s">
        <v>104</v>
      </c>
      <c r="AW282" s="16" t="s">
        <v>38</v>
      </c>
      <c r="AX282" s="16" t="s">
        <v>89</v>
      </c>
      <c r="AY282" s="254" t="s">
        <v>262</v>
      </c>
    </row>
    <row r="283" spans="1:65" s="2" customFormat="1" ht="21.75" customHeight="1">
      <c r="A283" s="37"/>
      <c r="B283" s="38"/>
      <c r="C283" s="255" t="s">
        <v>1038</v>
      </c>
      <c r="D283" s="255" t="s">
        <v>633</v>
      </c>
      <c r="E283" s="256" t="s">
        <v>8248</v>
      </c>
      <c r="F283" s="257" t="s">
        <v>8249</v>
      </c>
      <c r="G283" s="258" t="s">
        <v>518</v>
      </c>
      <c r="H283" s="259">
        <v>1</v>
      </c>
      <c r="I283" s="260"/>
      <c r="J283" s="261">
        <f>ROUND(I283*H283,2)</f>
        <v>0</v>
      </c>
      <c r="K283" s="257" t="s">
        <v>44</v>
      </c>
      <c r="L283" s="262"/>
      <c r="M283" s="263" t="s">
        <v>44</v>
      </c>
      <c r="N283" s="264" t="s">
        <v>53</v>
      </c>
      <c r="O283" s="67"/>
      <c r="P283" s="204">
        <f>O283*H283</f>
        <v>0</v>
      </c>
      <c r="Q283" s="204">
        <v>0</v>
      </c>
      <c r="R283" s="204">
        <f>Q283*H283</f>
        <v>0</v>
      </c>
      <c r="S283" s="204">
        <v>0</v>
      </c>
      <c r="T283" s="205">
        <f>S283*H283</f>
        <v>0</v>
      </c>
      <c r="U283" s="37"/>
      <c r="V283" s="37"/>
      <c r="W283" s="37"/>
      <c r="X283" s="37"/>
      <c r="Y283" s="37"/>
      <c r="Z283" s="37"/>
      <c r="AA283" s="37"/>
      <c r="AB283" s="37"/>
      <c r="AC283" s="37"/>
      <c r="AD283" s="37"/>
      <c r="AE283" s="37"/>
      <c r="AR283" s="206" t="s">
        <v>619</v>
      </c>
      <c r="AT283" s="206" t="s">
        <v>633</v>
      </c>
      <c r="AU283" s="206" t="s">
        <v>91</v>
      </c>
      <c r="AY283" s="19" t="s">
        <v>262</v>
      </c>
      <c r="BE283" s="207">
        <f>IF(N283="základní",J283,0)</f>
        <v>0</v>
      </c>
      <c r="BF283" s="207">
        <f>IF(N283="snížená",J283,0)</f>
        <v>0</v>
      </c>
      <c r="BG283" s="207">
        <f>IF(N283="zákl. přenesená",J283,0)</f>
        <v>0</v>
      </c>
      <c r="BH283" s="207">
        <f>IF(N283="sníž. přenesená",J283,0)</f>
        <v>0</v>
      </c>
      <c r="BI283" s="207">
        <f>IF(N283="nulová",J283,0)</f>
        <v>0</v>
      </c>
      <c r="BJ283" s="19" t="s">
        <v>89</v>
      </c>
      <c r="BK283" s="207">
        <f>ROUND(I283*H283,2)</f>
        <v>0</v>
      </c>
      <c r="BL283" s="19" t="s">
        <v>442</v>
      </c>
      <c r="BM283" s="206" t="s">
        <v>21</v>
      </c>
    </row>
    <row r="284" spans="1:65" s="15" customFormat="1" ht="10">
      <c r="B284" s="233"/>
      <c r="C284" s="234"/>
      <c r="D284" s="208" t="s">
        <v>272</v>
      </c>
      <c r="E284" s="235" t="s">
        <v>44</v>
      </c>
      <c r="F284" s="236" t="s">
        <v>8193</v>
      </c>
      <c r="G284" s="234"/>
      <c r="H284" s="237">
        <v>1</v>
      </c>
      <c r="I284" s="238"/>
      <c r="J284" s="234"/>
      <c r="K284" s="234"/>
      <c r="L284" s="239"/>
      <c r="M284" s="240"/>
      <c r="N284" s="241"/>
      <c r="O284" s="241"/>
      <c r="P284" s="241"/>
      <c r="Q284" s="241"/>
      <c r="R284" s="241"/>
      <c r="S284" s="241"/>
      <c r="T284" s="242"/>
      <c r="AT284" s="243" t="s">
        <v>272</v>
      </c>
      <c r="AU284" s="243" t="s">
        <v>91</v>
      </c>
      <c r="AV284" s="15" t="s">
        <v>91</v>
      </c>
      <c r="AW284" s="15" t="s">
        <v>38</v>
      </c>
      <c r="AX284" s="15" t="s">
        <v>82</v>
      </c>
      <c r="AY284" s="243" t="s">
        <v>262</v>
      </c>
    </row>
    <row r="285" spans="1:65" s="16" customFormat="1" ht="10">
      <c r="B285" s="244"/>
      <c r="C285" s="245"/>
      <c r="D285" s="208" t="s">
        <v>272</v>
      </c>
      <c r="E285" s="246" t="s">
        <v>44</v>
      </c>
      <c r="F285" s="247" t="s">
        <v>291</v>
      </c>
      <c r="G285" s="245"/>
      <c r="H285" s="248">
        <v>1</v>
      </c>
      <c r="I285" s="249"/>
      <c r="J285" s="245"/>
      <c r="K285" s="245"/>
      <c r="L285" s="250"/>
      <c r="M285" s="251"/>
      <c r="N285" s="252"/>
      <c r="O285" s="252"/>
      <c r="P285" s="252"/>
      <c r="Q285" s="252"/>
      <c r="R285" s="252"/>
      <c r="S285" s="252"/>
      <c r="T285" s="253"/>
      <c r="AT285" s="254" t="s">
        <v>272</v>
      </c>
      <c r="AU285" s="254" t="s">
        <v>91</v>
      </c>
      <c r="AV285" s="16" t="s">
        <v>104</v>
      </c>
      <c r="AW285" s="16" t="s">
        <v>38</v>
      </c>
      <c r="AX285" s="16" t="s">
        <v>89</v>
      </c>
      <c r="AY285" s="254" t="s">
        <v>262</v>
      </c>
    </row>
    <row r="286" spans="1:65" s="12" customFormat="1" ht="25.9" customHeight="1">
      <c r="B286" s="179"/>
      <c r="C286" s="180"/>
      <c r="D286" s="181" t="s">
        <v>81</v>
      </c>
      <c r="E286" s="182" t="s">
        <v>4786</v>
      </c>
      <c r="F286" s="182" t="s">
        <v>4787</v>
      </c>
      <c r="G286" s="180"/>
      <c r="H286" s="180"/>
      <c r="I286" s="183"/>
      <c r="J286" s="184">
        <f>BK286</f>
        <v>0</v>
      </c>
      <c r="K286" s="180"/>
      <c r="L286" s="185"/>
      <c r="M286" s="186"/>
      <c r="N286" s="187"/>
      <c r="O286" s="187"/>
      <c r="P286" s="188">
        <f>P287</f>
        <v>0</v>
      </c>
      <c r="Q286" s="187"/>
      <c r="R286" s="188">
        <f>R287</f>
        <v>2.7437999999999999E-6</v>
      </c>
      <c r="S286" s="187"/>
      <c r="T286" s="189">
        <f>T287</f>
        <v>0</v>
      </c>
      <c r="AR286" s="190" t="s">
        <v>322</v>
      </c>
      <c r="AT286" s="191" t="s">
        <v>81</v>
      </c>
      <c r="AU286" s="191" t="s">
        <v>82</v>
      </c>
      <c r="AY286" s="190" t="s">
        <v>262</v>
      </c>
      <c r="BK286" s="192">
        <f>BK287</f>
        <v>0</v>
      </c>
    </row>
    <row r="287" spans="1:65" s="12" customFormat="1" ht="22.75" customHeight="1">
      <c r="B287" s="179"/>
      <c r="C287" s="180"/>
      <c r="D287" s="181" t="s">
        <v>81</v>
      </c>
      <c r="E287" s="193" t="s">
        <v>6097</v>
      </c>
      <c r="F287" s="193" t="s">
        <v>6098</v>
      </c>
      <c r="G287" s="180"/>
      <c r="H287" s="180"/>
      <c r="I287" s="183"/>
      <c r="J287" s="194">
        <f>BK287</f>
        <v>0</v>
      </c>
      <c r="K287" s="180"/>
      <c r="L287" s="185"/>
      <c r="M287" s="186"/>
      <c r="N287" s="187"/>
      <c r="O287" s="187"/>
      <c r="P287" s="188">
        <f>SUM(P288:P324)</f>
        <v>0</v>
      </c>
      <c r="Q287" s="187"/>
      <c r="R287" s="188">
        <f>SUM(R288:R324)</f>
        <v>2.7437999999999999E-6</v>
      </c>
      <c r="S287" s="187"/>
      <c r="T287" s="189">
        <f>SUM(T288:T324)</f>
        <v>0</v>
      </c>
      <c r="AR287" s="190" t="s">
        <v>322</v>
      </c>
      <c r="AT287" s="191" t="s">
        <v>81</v>
      </c>
      <c r="AU287" s="191" t="s">
        <v>89</v>
      </c>
      <c r="AY287" s="190" t="s">
        <v>262</v>
      </c>
      <c r="BK287" s="192">
        <f>SUM(BK288:BK324)</f>
        <v>0</v>
      </c>
    </row>
    <row r="288" spans="1:65" s="2" customFormat="1" ht="16.5" customHeight="1">
      <c r="A288" s="37"/>
      <c r="B288" s="38"/>
      <c r="C288" s="195" t="s">
        <v>1043</v>
      </c>
      <c r="D288" s="195" t="s">
        <v>264</v>
      </c>
      <c r="E288" s="196" t="s">
        <v>6758</v>
      </c>
      <c r="F288" s="197" t="s">
        <v>6135</v>
      </c>
      <c r="G288" s="198" t="s">
        <v>3941</v>
      </c>
      <c r="H288" s="199">
        <v>1</v>
      </c>
      <c r="I288" s="200"/>
      <c r="J288" s="201">
        <f>ROUND(I288*H288,2)</f>
        <v>0</v>
      </c>
      <c r="K288" s="197" t="s">
        <v>44</v>
      </c>
      <c r="L288" s="42"/>
      <c r="M288" s="202" t="s">
        <v>44</v>
      </c>
      <c r="N288" s="203" t="s">
        <v>53</v>
      </c>
      <c r="O288" s="67"/>
      <c r="P288" s="204">
        <f>O288*H288</f>
        <v>0</v>
      </c>
      <c r="Q288" s="204">
        <v>0</v>
      </c>
      <c r="R288" s="204">
        <f>Q288*H288</f>
        <v>0</v>
      </c>
      <c r="S288" s="204">
        <v>0</v>
      </c>
      <c r="T288" s="205">
        <f>S288*H288</f>
        <v>0</v>
      </c>
      <c r="U288" s="37"/>
      <c r="V288" s="37"/>
      <c r="W288" s="37"/>
      <c r="X288" s="37"/>
      <c r="Y288" s="37"/>
      <c r="Z288" s="37"/>
      <c r="AA288" s="37"/>
      <c r="AB288" s="37"/>
      <c r="AC288" s="37"/>
      <c r="AD288" s="37"/>
      <c r="AE288" s="37"/>
      <c r="AR288" s="206" t="s">
        <v>104</v>
      </c>
      <c r="AT288" s="206" t="s">
        <v>264</v>
      </c>
      <c r="AU288" s="206" t="s">
        <v>91</v>
      </c>
      <c r="AY288" s="19" t="s">
        <v>262</v>
      </c>
      <c r="BE288" s="207">
        <f>IF(N288="základní",J288,0)</f>
        <v>0</v>
      </c>
      <c r="BF288" s="207">
        <f>IF(N288="snížená",J288,0)</f>
        <v>0</v>
      </c>
      <c r="BG288" s="207">
        <f>IF(N288="zákl. přenesená",J288,0)</f>
        <v>0</v>
      </c>
      <c r="BH288" s="207">
        <f>IF(N288="sníž. přenesená",J288,0)</f>
        <v>0</v>
      </c>
      <c r="BI288" s="207">
        <f>IF(N288="nulová",J288,0)</f>
        <v>0</v>
      </c>
      <c r="BJ288" s="19" t="s">
        <v>89</v>
      </c>
      <c r="BK288" s="207">
        <f>ROUND(I288*H288,2)</f>
        <v>0</v>
      </c>
      <c r="BL288" s="19" t="s">
        <v>104</v>
      </c>
      <c r="BM288" s="206" t="s">
        <v>1551</v>
      </c>
    </row>
    <row r="289" spans="1:65" s="2" customFormat="1" ht="27">
      <c r="A289" s="37"/>
      <c r="B289" s="38"/>
      <c r="C289" s="39"/>
      <c r="D289" s="208" t="s">
        <v>421</v>
      </c>
      <c r="E289" s="39"/>
      <c r="F289" s="209" t="s">
        <v>6759</v>
      </c>
      <c r="G289" s="39"/>
      <c r="H289" s="39"/>
      <c r="I289" s="118"/>
      <c r="J289" s="39"/>
      <c r="K289" s="39"/>
      <c r="L289" s="42"/>
      <c r="M289" s="210"/>
      <c r="N289" s="211"/>
      <c r="O289" s="67"/>
      <c r="P289" s="67"/>
      <c r="Q289" s="67"/>
      <c r="R289" s="67"/>
      <c r="S289" s="67"/>
      <c r="T289" s="68"/>
      <c r="U289" s="37"/>
      <c r="V289" s="37"/>
      <c r="W289" s="37"/>
      <c r="X289" s="37"/>
      <c r="Y289" s="37"/>
      <c r="Z289" s="37"/>
      <c r="AA289" s="37"/>
      <c r="AB289" s="37"/>
      <c r="AC289" s="37"/>
      <c r="AD289" s="37"/>
      <c r="AE289" s="37"/>
      <c r="AT289" s="19" t="s">
        <v>421</v>
      </c>
      <c r="AU289" s="19" t="s">
        <v>91</v>
      </c>
    </row>
    <row r="290" spans="1:65" s="2" customFormat="1" ht="16.5" customHeight="1">
      <c r="A290" s="37"/>
      <c r="B290" s="38"/>
      <c r="C290" s="195" t="s">
        <v>1047</v>
      </c>
      <c r="D290" s="195" t="s">
        <v>264</v>
      </c>
      <c r="E290" s="196" t="s">
        <v>6760</v>
      </c>
      <c r="F290" s="197" t="s">
        <v>6147</v>
      </c>
      <c r="G290" s="198" t="s">
        <v>3941</v>
      </c>
      <c r="H290" s="199">
        <v>1</v>
      </c>
      <c r="I290" s="200"/>
      <c r="J290" s="201">
        <f>ROUND(I290*H290,2)</f>
        <v>0</v>
      </c>
      <c r="K290" s="197" t="s">
        <v>44</v>
      </c>
      <c r="L290" s="42"/>
      <c r="M290" s="202" t="s">
        <v>44</v>
      </c>
      <c r="N290" s="203" t="s">
        <v>53</v>
      </c>
      <c r="O290" s="67"/>
      <c r="P290" s="204">
        <f>O290*H290</f>
        <v>0</v>
      </c>
      <c r="Q290" s="204">
        <v>0</v>
      </c>
      <c r="R290" s="204">
        <f>Q290*H290</f>
        <v>0</v>
      </c>
      <c r="S290" s="204">
        <v>0</v>
      </c>
      <c r="T290" s="205">
        <f>S290*H290</f>
        <v>0</v>
      </c>
      <c r="U290" s="37"/>
      <c r="V290" s="37"/>
      <c r="W290" s="37"/>
      <c r="X290" s="37"/>
      <c r="Y290" s="37"/>
      <c r="Z290" s="37"/>
      <c r="AA290" s="37"/>
      <c r="AB290" s="37"/>
      <c r="AC290" s="37"/>
      <c r="AD290" s="37"/>
      <c r="AE290" s="37"/>
      <c r="AR290" s="206" t="s">
        <v>104</v>
      </c>
      <c r="AT290" s="206" t="s">
        <v>264</v>
      </c>
      <c r="AU290" s="206" t="s">
        <v>91</v>
      </c>
      <c r="AY290" s="19" t="s">
        <v>262</v>
      </c>
      <c r="BE290" s="207">
        <f>IF(N290="základní",J290,0)</f>
        <v>0</v>
      </c>
      <c r="BF290" s="207">
        <f>IF(N290="snížená",J290,0)</f>
        <v>0</v>
      </c>
      <c r="BG290" s="207">
        <f>IF(N290="zákl. přenesená",J290,0)</f>
        <v>0</v>
      </c>
      <c r="BH290" s="207">
        <f>IF(N290="sníž. přenesená",J290,0)</f>
        <v>0</v>
      </c>
      <c r="BI290" s="207">
        <f>IF(N290="nulová",J290,0)</f>
        <v>0</v>
      </c>
      <c r="BJ290" s="19" t="s">
        <v>89</v>
      </c>
      <c r="BK290" s="207">
        <f>ROUND(I290*H290,2)</f>
        <v>0</v>
      </c>
      <c r="BL290" s="19" t="s">
        <v>104</v>
      </c>
      <c r="BM290" s="206" t="s">
        <v>1584</v>
      </c>
    </row>
    <row r="291" spans="1:65" s="2" customFormat="1" ht="45">
      <c r="A291" s="37"/>
      <c r="B291" s="38"/>
      <c r="C291" s="39"/>
      <c r="D291" s="208" t="s">
        <v>421</v>
      </c>
      <c r="E291" s="39"/>
      <c r="F291" s="209" t="s">
        <v>6761</v>
      </c>
      <c r="G291" s="39"/>
      <c r="H291" s="39"/>
      <c r="I291" s="118"/>
      <c r="J291" s="39"/>
      <c r="K291" s="39"/>
      <c r="L291" s="42"/>
      <c r="M291" s="210"/>
      <c r="N291" s="211"/>
      <c r="O291" s="67"/>
      <c r="P291" s="67"/>
      <c r="Q291" s="67"/>
      <c r="R291" s="67"/>
      <c r="S291" s="67"/>
      <c r="T291" s="68"/>
      <c r="U291" s="37"/>
      <c r="V291" s="37"/>
      <c r="W291" s="37"/>
      <c r="X291" s="37"/>
      <c r="Y291" s="37"/>
      <c r="Z291" s="37"/>
      <c r="AA291" s="37"/>
      <c r="AB291" s="37"/>
      <c r="AC291" s="37"/>
      <c r="AD291" s="37"/>
      <c r="AE291" s="37"/>
      <c r="AT291" s="19" t="s">
        <v>421</v>
      </c>
      <c r="AU291" s="19" t="s">
        <v>91</v>
      </c>
    </row>
    <row r="292" spans="1:65" s="2" customFormat="1" ht="16.5" customHeight="1">
      <c r="A292" s="37"/>
      <c r="B292" s="38"/>
      <c r="C292" s="195" t="s">
        <v>1052</v>
      </c>
      <c r="D292" s="195" t="s">
        <v>264</v>
      </c>
      <c r="E292" s="196" t="s">
        <v>6767</v>
      </c>
      <c r="F292" s="197" t="s">
        <v>6768</v>
      </c>
      <c r="G292" s="198" t="s">
        <v>590</v>
      </c>
      <c r="H292" s="199">
        <v>16.14</v>
      </c>
      <c r="I292" s="200"/>
      <c r="J292" s="201">
        <f>ROUND(I292*H292,2)</f>
        <v>0</v>
      </c>
      <c r="K292" s="197" t="s">
        <v>268</v>
      </c>
      <c r="L292" s="42"/>
      <c r="M292" s="202" t="s">
        <v>44</v>
      </c>
      <c r="N292" s="203" t="s">
        <v>53</v>
      </c>
      <c r="O292" s="67"/>
      <c r="P292" s="204">
        <f>O292*H292</f>
        <v>0</v>
      </c>
      <c r="Q292" s="204">
        <v>1.6999999999999999E-7</v>
      </c>
      <c r="R292" s="204">
        <f>Q292*H292</f>
        <v>2.7437999999999999E-6</v>
      </c>
      <c r="S292" s="204">
        <v>0</v>
      </c>
      <c r="T292" s="205">
        <f>S292*H292</f>
        <v>0</v>
      </c>
      <c r="U292" s="37"/>
      <c r="V292" s="37"/>
      <c r="W292" s="37"/>
      <c r="X292" s="37"/>
      <c r="Y292" s="37"/>
      <c r="Z292" s="37"/>
      <c r="AA292" s="37"/>
      <c r="AB292" s="37"/>
      <c r="AC292" s="37"/>
      <c r="AD292" s="37"/>
      <c r="AE292" s="37"/>
      <c r="AR292" s="206" t="s">
        <v>104</v>
      </c>
      <c r="AT292" s="206" t="s">
        <v>264</v>
      </c>
      <c r="AU292" s="206" t="s">
        <v>91</v>
      </c>
      <c r="AY292" s="19" t="s">
        <v>262</v>
      </c>
      <c r="BE292" s="207">
        <f>IF(N292="základní",J292,0)</f>
        <v>0</v>
      </c>
      <c r="BF292" s="207">
        <f>IF(N292="snížená",J292,0)</f>
        <v>0</v>
      </c>
      <c r="BG292" s="207">
        <f>IF(N292="zákl. přenesená",J292,0)</f>
        <v>0</v>
      </c>
      <c r="BH292" s="207">
        <f>IF(N292="sníž. přenesená",J292,0)</f>
        <v>0</v>
      </c>
      <c r="BI292" s="207">
        <f>IF(N292="nulová",J292,0)</f>
        <v>0</v>
      </c>
      <c r="BJ292" s="19" t="s">
        <v>89</v>
      </c>
      <c r="BK292" s="207">
        <f>ROUND(I292*H292,2)</f>
        <v>0</v>
      </c>
      <c r="BL292" s="19" t="s">
        <v>104</v>
      </c>
      <c r="BM292" s="206" t="s">
        <v>1612</v>
      </c>
    </row>
    <row r="293" spans="1:65" s="2" customFormat="1" ht="27">
      <c r="A293" s="37"/>
      <c r="B293" s="38"/>
      <c r="C293" s="39"/>
      <c r="D293" s="208" t="s">
        <v>270</v>
      </c>
      <c r="E293" s="39"/>
      <c r="F293" s="209" t="s">
        <v>6769</v>
      </c>
      <c r="G293" s="39"/>
      <c r="H293" s="39"/>
      <c r="I293" s="118"/>
      <c r="J293" s="39"/>
      <c r="K293" s="39"/>
      <c r="L293" s="42"/>
      <c r="M293" s="210"/>
      <c r="N293" s="211"/>
      <c r="O293" s="67"/>
      <c r="P293" s="67"/>
      <c r="Q293" s="67"/>
      <c r="R293" s="67"/>
      <c r="S293" s="67"/>
      <c r="T293" s="68"/>
      <c r="U293" s="37"/>
      <c r="V293" s="37"/>
      <c r="W293" s="37"/>
      <c r="X293" s="37"/>
      <c r="Y293" s="37"/>
      <c r="Z293" s="37"/>
      <c r="AA293" s="37"/>
      <c r="AB293" s="37"/>
      <c r="AC293" s="37"/>
      <c r="AD293" s="37"/>
      <c r="AE293" s="37"/>
      <c r="AT293" s="19" t="s">
        <v>270</v>
      </c>
      <c r="AU293" s="19" t="s">
        <v>91</v>
      </c>
    </row>
    <row r="294" spans="1:65" s="15" customFormat="1" ht="10">
      <c r="B294" s="233"/>
      <c r="C294" s="234"/>
      <c r="D294" s="208" t="s">
        <v>272</v>
      </c>
      <c r="E294" s="235" t="s">
        <v>44</v>
      </c>
      <c r="F294" s="236" t="s">
        <v>8294</v>
      </c>
      <c r="G294" s="234"/>
      <c r="H294" s="237">
        <v>4.7</v>
      </c>
      <c r="I294" s="238"/>
      <c r="J294" s="234"/>
      <c r="K294" s="234"/>
      <c r="L294" s="239"/>
      <c r="M294" s="240"/>
      <c r="N294" s="241"/>
      <c r="O294" s="241"/>
      <c r="P294" s="241"/>
      <c r="Q294" s="241"/>
      <c r="R294" s="241"/>
      <c r="S294" s="241"/>
      <c r="T294" s="242"/>
      <c r="AT294" s="243" t="s">
        <v>272</v>
      </c>
      <c r="AU294" s="243" t="s">
        <v>91</v>
      </c>
      <c r="AV294" s="15" t="s">
        <v>91</v>
      </c>
      <c r="AW294" s="15" t="s">
        <v>38</v>
      </c>
      <c r="AX294" s="15" t="s">
        <v>82</v>
      </c>
      <c r="AY294" s="243" t="s">
        <v>262</v>
      </c>
    </row>
    <row r="295" spans="1:65" s="15" customFormat="1" ht="10">
      <c r="B295" s="233"/>
      <c r="C295" s="234"/>
      <c r="D295" s="208" t="s">
        <v>272</v>
      </c>
      <c r="E295" s="235" t="s">
        <v>44</v>
      </c>
      <c r="F295" s="236" t="s">
        <v>8293</v>
      </c>
      <c r="G295" s="234"/>
      <c r="H295" s="237">
        <v>11.44</v>
      </c>
      <c r="I295" s="238"/>
      <c r="J295" s="234"/>
      <c r="K295" s="234"/>
      <c r="L295" s="239"/>
      <c r="M295" s="240"/>
      <c r="N295" s="241"/>
      <c r="O295" s="241"/>
      <c r="P295" s="241"/>
      <c r="Q295" s="241"/>
      <c r="R295" s="241"/>
      <c r="S295" s="241"/>
      <c r="T295" s="242"/>
      <c r="AT295" s="243" t="s">
        <v>272</v>
      </c>
      <c r="AU295" s="243" t="s">
        <v>91</v>
      </c>
      <c r="AV295" s="15" t="s">
        <v>91</v>
      </c>
      <c r="AW295" s="15" t="s">
        <v>38</v>
      </c>
      <c r="AX295" s="15" t="s">
        <v>82</v>
      </c>
      <c r="AY295" s="243" t="s">
        <v>262</v>
      </c>
    </row>
    <row r="296" spans="1:65" s="16" customFormat="1" ht="10">
      <c r="B296" s="244"/>
      <c r="C296" s="245"/>
      <c r="D296" s="208" t="s">
        <v>272</v>
      </c>
      <c r="E296" s="246" t="s">
        <v>44</v>
      </c>
      <c r="F296" s="247" t="s">
        <v>291</v>
      </c>
      <c r="G296" s="245"/>
      <c r="H296" s="248">
        <v>16.14</v>
      </c>
      <c r="I296" s="249"/>
      <c r="J296" s="245"/>
      <c r="K296" s="245"/>
      <c r="L296" s="250"/>
      <c r="M296" s="251"/>
      <c r="N296" s="252"/>
      <c r="O296" s="252"/>
      <c r="P296" s="252"/>
      <c r="Q296" s="252"/>
      <c r="R296" s="252"/>
      <c r="S296" s="252"/>
      <c r="T296" s="253"/>
      <c r="AT296" s="254" t="s">
        <v>272</v>
      </c>
      <c r="AU296" s="254" t="s">
        <v>91</v>
      </c>
      <c r="AV296" s="16" t="s">
        <v>104</v>
      </c>
      <c r="AW296" s="16" t="s">
        <v>38</v>
      </c>
      <c r="AX296" s="16" t="s">
        <v>89</v>
      </c>
      <c r="AY296" s="254" t="s">
        <v>262</v>
      </c>
    </row>
    <row r="297" spans="1:65" s="2" customFormat="1" ht="16.5" customHeight="1">
      <c r="A297" s="37"/>
      <c r="B297" s="38"/>
      <c r="C297" s="195" t="s">
        <v>1059</v>
      </c>
      <c r="D297" s="195" t="s">
        <v>264</v>
      </c>
      <c r="E297" s="196" t="s">
        <v>6770</v>
      </c>
      <c r="F297" s="197" t="s">
        <v>6771</v>
      </c>
      <c r="G297" s="198" t="s">
        <v>590</v>
      </c>
      <c r="H297" s="199">
        <v>16.14</v>
      </c>
      <c r="I297" s="200"/>
      <c r="J297" s="201">
        <f>ROUND(I297*H297,2)</f>
        <v>0</v>
      </c>
      <c r="K297" s="197" t="s">
        <v>268</v>
      </c>
      <c r="L297" s="42"/>
      <c r="M297" s="202" t="s">
        <v>44</v>
      </c>
      <c r="N297" s="203" t="s">
        <v>53</v>
      </c>
      <c r="O297" s="67"/>
      <c r="P297" s="204">
        <f>O297*H297</f>
        <v>0</v>
      </c>
      <c r="Q297" s="204">
        <v>0</v>
      </c>
      <c r="R297" s="204">
        <f>Q297*H297</f>
        <v>0</v>
      </c>
      <c r="S297" s="204">
        <v>0</v>
      </c>
      <c r="T297" s="205">
        <f>S297*H297</f>
        <v>0</v>
      </c>
      <c r="U297" s="37"/>
      <c r="V297" s="37"/>
      <c r="W297" s="37"/>
      <c r="X297" s="37"/>
      <c r="Y297" s="37"/>
      <c r="Z297" s="37"/>
      <c r="AA297" s="37"/>
      <c r="AB297" s="37"/>
      <c r="AC297" s="37"/>
      <c r="AD297" s="37"/>
      <c r="AE297" s="37"/>
      <c r="AR297" s="206" t="s">
        <v>104</v>
      </c>
      <c r="AT297" s="206" t="s">
        <v>264</v>
      </c>
      <c r="AU297" s="206" t="s">
        <v>91</v>
      </c>
      <c r="AY297" s="19" t="s">
        <v>262</v>
      </c>
      <c r="BE297" s="207">
        <f>IF(N297="základní",J297,0)</f>
        <v>0</v>
      </c>
      <c r="BF297" s="207">
        <f>IF(N297="snížená",J297,0)</f>
        <v>0</v>
      </c>
      <c r="BG297" s="207">
        <f>IF(N297="zákl. přenesená",J297,0)</f>
        <v>0</v>
      </c>
      <c r="BH297" s="207">
        <f>IF(N297="sníž. přenesená",J297,0)</f>
        <v>0</v>
      </c>
      <c r="BI297" s="207">
        <f>IF(N297="nulová",J297,0)</f>
        <v>0</v>
      </c>
      <c r="BJ297" s="19" t="s">
        <v>89</v>
      </c>
      <c r="BK297" s="207">
        <f>ROUND(I297*H297,2)</f>
        <v>0</v>
      </c>
      <c r="BL297" s="19" t="s">
        <v>104</v>
      </c>
      <c r="BM297" s="206" t="s">
        <v>1620</v>
      </c>
    </row>
    <row r="298" spans="1:65" s="2" customFormat="1" ht="81">
      <c r="A298" s="37"/>
      <c r="B298" s="38"/>
      <c r="C298" s="39"/>
      <c r="D298" s="208" t="s">
        <v>270</v>
      </c>
      <c r="E298" s="39"/>
      <c r="F298" s="209" t="s">
        <v>6772</v>
      </c>
      <c r="G298" s="39"/>
      <c r="H298" s="39"/>
      <c r="I298" s="118"/>
      <c r="J298" s="39"/>
      <c r="K298" s="39"/>
      <c r="L298" s="42"/>
      <c r="M298" s="210"/>
      <c r="N298" s="211"/>
      <c r="O298" s="67"/>
      <c r="P298" s="67"/>
      <c r="Q298" s="67"/>
      <c r="R298" s="67"/>
      <c r="S298" s="67"/>
      <c r="T298" s="68"/>
      <c r="U298" s="37"/>
      <c r="V298" s="37"/>
      <c r="W298" s="37"/>
      <c r="X298" s="37"/>
      <c r="Y298" s="37"/>
      <c r="Z298" s="37"/>
      <c r="AA298" s="37"/>
      <c r="AB298" s="37"/>
      <c r="AC298" s="37"/>
      <c r="AD298" s="37"/>
      <c r="AE298" s="37"/>
      <c r="AT298" s="19" t="s">
        <v>270</v>
      </c>
      <c r="AU298" s="19" t="s">
        <v>91</v>
      </c>
    </row>
    <row r="299" spans="1:65" s="15" customFormat="1" ht="10">
      <c r="B299" s="233"/>
      <c r="C299" s="234"/>
      <c r="D299" s="208" t="s">
        <v>272</v>
      </c>
      <c r="E299" s="235" t="s">
        <v>44</v>
      </c>
      <c r="F299" s="236" t="s">
        <v>8294</v>
      </c>
      <c r="G299" s="234"/>
      <c r="H299" s="237">
        <v>4.7</v>
      </c>
      <c r="I299" s="238"/>
      <c r="J299" s="234"/>
      <c r="K299" s="234"/>
      <c r="L299" s="239"/>
      <c r="M299" s="240"/>
      <c r="N299" s="241"/>
      <c r="O299" s="241"/>
      <c r="P299" s="241"/>
      <c r="Q299" s="241"/>
      <c r="R299" s="241"/>
      <c r="S299" s="241"/>
      <c r="T299" s="242"/>
      <c r="AT299" s="243" t="s">
        <v>272</v>
      </c>
      <c r="AU299" s="243" t="s">
        <v>91</v>
      </c>
      <c r="AV299" s="15" t="s">
        <v>91</v>
      </c>
      <c r="AW299" s="15" t="s">
        <v>38</v>
      </c>
      <c r="AX299" s="15" t="s">
        <v>82</v>
      </c>
      <c r="AY299" s="243" t="s">
        <v>262</v>
      </c>
    </row>
    <row r="300" spans="1:65" s="15" customFormat="1" ht="10">
      <c r="B300" s="233"/>
      <c r="C300" s="234"/>
      <c r="D300" s="208" t="s">
        <v>272</v>
      </c>
      <c r="E300" s="235" t="s">
        <v>44</v>
      </c>
      <c r="F300" s="236" t="s">
        <v>8293</v>
      </c>
      <c r="G300" s="234"/>
      <c r="H300" s="237">
        <v>11.44</v>
      </c>
      <c r="I300" s="238"/>
      <c r="J300" s="234"/>
      <c r="K300" s="234"/>
      <c r="L300" s="239"/>
      <c r="M300" s="240"/>
      <c r="N300" s="241"/>
      <c r="O300" s="241"/>
      <c r="P300" s="241"/>
      <c r="Q300" s="241"/>
      <c r="R300" s="241"/>
      <c r="S300" s="241"/>
      <c r="T300" s="242"/>
      <c r="AT300" s="243" t="s">
        <v>272</v>
      </c>
      <c r="AU300" s="243" t="s">
        <v>91</v>
      </c>
      <c r="AV300" s="15" t="s">
        <v>91</v>
      </c>
      <c r="AW300" s="15" t="s">
        <v>38</v>
      </c>
      <c r="AX300" s="15" t="s">
        <v>82</v>
      </c>
      <c r="AY300" s="243" t="s">
        <v>262</v>
      </c>
    </row>
    <row r="301" spans="1:65" s="16" customFormat="1" ht="10">
      <c r="B301" s="244"/>
      <c r="C301" s="245"/>
      <c r="D301" s="208" t="s">
        <v>272</v>
      </c>
      <c r="E301" s="246" t="s">
        <v>44</v>
      </c>
      <c r="F301" s="247" t="s">
        <v>291</v>
      </c>
      <c r="G301" s="245"/>
      <c r="H301" s="248">
        <v>16.14</v>
      </c>
      <c r="I301" s="249"/>
      <c r="J301" s="245"/>
      <c r="K301" s="245"/>
      <c r="L301" s="250"/>
      <c r="M301" s="251"/>
      <c r="N301" s="252"/>
      <c r="O301" s="252"/>
      <c r="P301" s="252"/>
      <c r="Q301" s="252"/>
      <c r="R301" s="252"/>
      <c r="S301" s="252"/>
      <c r="T301" s="253"/>
      <c r="AT301" s="254" t="s">
        <v>272</v>
      </c>
      <c r="AU301" s="254" t="s">
        <v>91</v>
      </c>
      <c r="AV301" s="16" t="s">
        <v>104</v>
      </c>
      <c r="AW301" s="16" t="s">
        <v>38</v>
      </c>
      <c r="AX301" s="16" t="s">
        <v>89</v>
      </c>
      <c r="AY301" s="254" t="s">
        <v>262</v>
      </c>
    </row>
    <row r="302" spans="1:65" s="2" customFormat="1" ht="16.5" customHeight="1">
      <c r="A302" s="37"/>
      <c r="B302" s="38"/>
      <c r="C302" s="195" t="s">
        <v>1064</v>
      </c>
      <c r="D302" s="195" t="s">
        <v>264</v>
      </c>
      <c r="E302" s="196" t="s">
        <v>6773</v>
      </c>
      <c r="F302" s="197" t="s">
        <v>6774</v>
      </c>
      <c r="G302" s="198" t="s">
        <v>590</v>
      </c>
      <c r="H302" s="199">
        <v>16.14</v>
      </c>
      <c r="I302" s="200"/>
      <c r="J302" s="201">
        <f>ROUND(I302*H302,2)</f>
        <v>0</v>
      </c>
      <c r="K302" s="197" t="s">
        <v>44</v>
      </c>
      <c r="L302" s="42"/>
      <c r="M302" s="202" t="s">
        <v>44</v>
      </c>
      <c r="N302" s="203" t="s">
        <v>53</v>
      </c>
      <c r="O302" s="67"/>
      <c r="P302" s="204">
        <f>O302*H302</f>
        <v>0</v>
      </c>
      <c r="Q302" s="204">
        <v>0</v>
      </c>
      <c r="R302" s="204">
        <f>Q302*H302</f>
        <v>0</v>
      </c>
      <c r="S302" s="204">
        <v>0</v>
      </c>
      <c r="T302" s="205">
        <f>S302*H302</f>
        <v>0</v>
      </c>
      <c r="U302" s="37"/>
      <c r="V302" s="37"/>
      <c r="W302" s="37"/>
      <c r="X302" s="37"/>
      <c r="Y302" s="37"/>
      <c r="Z302" s="37"/>
      <c r="AA302" s="37"/>
      <c r="AB302" s="37"/>
      <c r="AC302" s="37"/>
      <c r="AD302" s="37"/>
      <c r="AE302" s="37"/>
      <c r="AR302" s="206" t="s">
        <v>104</v>
      </c>
      <c r="AT302" s="206" t="s">
        <v>264</v>
      </c>
      <c r="AU302" s="206" t="s">
        <v>91</v>
      </c>
      <c r="AY302" s="19" t="s">
        <v>262</v>
      </c>
      <c r="BE302" s="207">
        <f>IF(N302="základní",J302,0)</f>
        <v>0</v>
      </c>
      <c r="BF302" s="207">
        <f>IF(N302="snížená",J302,0)</f>
        <v>0</v>
      </c>
      <c r="BG302" s="207">
        <f>IF(N302="zákl. přenesená",J302,0)</f>
        <v>0</v>
      </c>
      <c r="BH302" s="207">
        <f>IF(N302="sníž. přenesená",J302,0)</f>
        <v>0</v>
      </c>
      <c r="BI302" s="207">
        <f>IF(N302="nulová",J302,0)</f>
        <v>0</v>
      </c>
      <c r="BJ302" s="19" t="s">
        <v>89</v>
      </c>
      <c r="BK302" s="207">
        <f>ROUND(I302*H302,2)</f>
        <v>0</v>
      </c>
      <c r="BL302" s="19" t="s">
        <v>104</v>
      </c>
      <c r="BM302" s="206" t="s">
        <v>1633</v>
      </c>
    </row>
    <row r="303" spans="1:65" s="2" customFormat="1" ht="18">
      <c r="A303" s="37"/>
      <c r="B303" s="38"/>
      <c r="C303" s="39"/>
      <c r="D303" s="208" t="s">
        <v>421</v>
      </c>
      <c r="E303" s="39"/>
      <c r="F303" s="209" t="s">
        <v>6775</v>
      </c>
      <c r="G303" s="39"/>
      <c r="H303" s="39"/>
      <c r="I303" s="118"/>
      <c r="J303" s="39"/>
      <c r="K303" s="39"/>
      <c r="L303" s="42"/>
      <c r="M303" s="210"/>
      <c r="N303" s="211"/>
      <c r="O303" s="67"/>
      <c r="P303" s="67"/>
      <c r="Q303" s="67"/>
      <c r="R303" s="67"/>
      <c r="S303" s="67"/>
      <c r="T303" s="68"/>
      <c r="U303" s="37"/>
      <c r="V303" s="37"/>
      <c r="W303" s="37"/>
      <c r="X303" s="37"/>
      <c r="Y303" s="37"/>
      <c r="Z303" s="37"/>
      <c r="AA303" s="37"/>
      <c r="AB303" s="37"/>
      <c r="AC303" s="37"/>
      <c r="AD303" s="37"/>
      <c r="AE303" s="37"/>
      <c r="AT303" s="19" t="s">
        <v>421</v>
      </c>
      <c r="AU303" s="19" t="s">
        <v>91</v>
      </c>
    </row>
    <row r="304" spans="1:65" s="15" customFormat="1" ht="10">
      <c r="B304" s="233"/>
      <c r="C304" s="234"/>
      <c r="D304" s="208" t="s">
        <v>272</v>
      </c>
      <c r="E304" s="235" t="s">
        <v>44</v>
      </c>
      <c r="F304" s="236" t="s">
        <v>8294</v>
      </c>
      <c r="G304" s="234"/>
      <c r="H304" s="237">
        <v>4.7</v>
      </c>
      <c r="I304" s="238"/>
      <c r="J304" s="234"/>
      <c r="K304" s="234"/>
      <c r="L304" s="239"/>
      <c r="M304" s="240"/>
      <c r="N304" s="241"/>
      <c r="O304" s="241"/>
      <c r="P304" s="241"/>
      <c r="Q304" s="241"/>
      <c r="R304" s="241"/>
      <c r="S304" s="241"/>
      <c r="T304" s="242"/>
      <c r="AT304" s="243" t="s">
        <v>272</v>
      </c>
      <c r="AU304" s="243" t="s">
        <v>91</v>
      </c>
      <c r="AV304" s="15" t="s">
        <v>91</v>
      </c>
      <c r="AW304" s="15" t="s">
        <v>38</v>
      </c>
      <c r="AX304" s="15" t="s">
        <v>82</v>
      </c>
      <c r="AY304" s="243" t="s">
        <v>262</v>
      </c>
    </row>
    <row r="305" spans="1:65" s="15" customFormat="1" ht="10">
      <c r="B305" s="233"/>
      <c r="C305" s="234"/>
      <c r="D305" s="208" t="s">
        <v>272</v>
      </c>
      <c r="E305" s="235" t="s">
        <v>44</v>
      </c>
      <c r="F305" s="236" t="s">
        <v>8293</v>
      </c>
      <c r="G305" s="234"/>
      <c r="H305" s="237">
        <v>11.44</v>
      </c>
      <c r="I305" s="238"/>
      <c r="J305" s="234"/>
      <c r="K305" s="234"/>
      <c r="L305" s="239"/>
      <c r="M305" s="240"/>
      <c r="N305" s="241"/>
      <c r="O305" s="241"/>
      <c r="P305" s="241"/>
      <c r="Q305" s="241"/>
      <c r="R305" s="241"/>
      <c r="S305" s="241"/>
      <c r="T305" s="242"/>
      <c r="AT305" s="243" t="s">
        <v>272</v>
      </c>
      <c r="AU305" s="243" t="s">
        <v>91</v>
      </c>
      <c r="AV305" s="15" t="s">
        <v>91</v>
      </c>
      <c r="AW305" s="15" t="s">
        <v>38</v>
      </c>
      <c r="AX305" s="15" t="s">
        <v>82</v>
      </c>
      <c r="AY305" s="243" t="s">
        <v>262</v>
      </c>
    </row>
    <row r="306" spans="1:65" s="16" customFormat="1" ht="10">
      <c r="B306" s="244"/>
      <c r="C306" s="245"/>
      <c r="D306" s="208" t="s">
        <v>272</v>
      </c>
      <c r="E306" s="246" t="s">
        <v>44</v>
      </c>
      <c r="F306" s="247" t="s">
        <v>291</v>
      </c>
      <c r="G306" s="245"/>
      <c r="H306" s="248">
        <v>16.14</v>
      </c>
      <c r="I306" s="249"/>
      <c r="J306" s="245"/>
      <c r="K306" s="245"/>
      <c r="L306" s="250"/>
      <c r="M306" s="251"/>
      <c r="N306" s="252"/>
      <c r="O306" s="252"/>
      <c r="P306" s="252"/>
      <c r="Q306" s="252"/>
      <c r="R306" s="252"/>
      <c r="S306" s="252"/>
      <c r="T306" s="253"/>
      <c r="AT306" s="254" t="s">
        <v>272</v>
      </c>
      <c r="AU306" s="254" t="s">
        <v>91</v>
      </c>
      <c r="AV306" s="16" t="s">
        <v>104</v>
      </c>
      <c r="AW306" s="16" t="s">
        <v>38</v>
      </c>
      <c r="AX306" s="16" t="s">
        <v>89</v>
      </c>
      <c r="AY306" s="254" t="s">
        <v>262</v>
      </c>
    </row>
    <row r="307" spans="1:65" s="2" customFormat="1" ht="21.75" customHeight="1">
      <c r="A307" s="37"/>
      <c r="B307" s="38"/>
      <c r="C307" s="195" t="s">
        <v>1071</v>
      </c>
      <c r="D307" s="195" t="s">
        <v>264</v>
      </c>
      <c r="E307" s="196" t="s">
        <v>8100</v>
      </c>
      <c r="F307" s="197" t="s">
        <v>8101</v>
      </c>
      <c r="G307" s="198" t="s">
        <v>518</v>
      </c>
      <c r="H307" s="199">
        <v>1</v>
      </c>
      <c r="I307" s="200"/>
      <c r="J307" s="201">
        <f>ROUND(I307*H307,2)</f>
        <v>0</v>
      </c>
      <c r="K307" s="197" t="s">
        <v>44</v>
      </c>
      <c r="L307" s="42"/>
      <c r="M307" s="202" t="s">
        <v>44</v>
      </c>
      <c r="N307" s="203" t="s">
        <v>53</v>
      </c>
      <c r="O307" s="67"/>
      <c r="P307" s="204">
        <f>O307*H307</f>
        <v>0</v>
      </c>
      <c r="Q307" s="204">
        <v>0</v>
      </c>
      <c r="R307" s="204">
        <f>Q307*H307</f>
        <v>0</v>
      </c>
      <c r="S307" s="204">
        <v>0</v>
      </c>
      <c r="T307" s="205">
        <f>S307*H307</f>
        <v>0</v>
      </c>
      <c r="U307" s="37"/>
      <c r="V307" s="37"/>
      <c r="W307" s="37"/>
      <c r="X307" s="37"/>
      <c r="Y307" s="37"/>
      <c r="Z307" s="37"/>
      <c r="AA307" s="37"/>
      <c r="AB307" s="37"/>
      <c r="AC307" s="37"/>
      <c r="AD307" s="37"/>
      <c r="AE307" s="37"/>
      <c r="AR307" s="206" t="s">
        <v>104</v>
      </c>
      <c r="AT307" s="206" t="s">
        <v>264</v>
      </c>
      <c r="AU307" s="206" t="s">
        <v>91</v>
      </c>
      <c r="AY307" s="19" t="s">
        <v>262</v>
      </c>
      <c r="BE307" s="207">
        <f>IF(N307="základní",J307,0)</f>
        <v>0</v>
      </c>
      <c r="BF307" s="207">
        <f>IF(N307="snížená",J307,0)</f>
        <v>0</v>
      </c>
      <c r="BG307" s="207">
        <f>IF(N307="zákl. přenesená",J307,0)</f>
        <v>0</v>
      </c>
      <c r="BH307" s="207">
        <f>IF(N307="sníž. přenesená",J307,0)</f>
        <v>0</v>
      </c>
      <c r="BI307" s="207">
        <f>IF(N307="nulová",J307,0)</f>
        <v>0</v>
      </c>
      <c r="BJ307" s="19" t="s">
        <v>89</v>
      </c>
      <c r="BK307" s="207">
        <f>ROUND(I307*H307,2)</f>
        <v>0</v>
      </c>
      <c r="BL307" s="19" t="s">
        <v>104</v>
      </c>
      <c r="BM307" s="206" t="s">
        <v>1644</v>
      </c>
    </row>
    <row r="308" spans="1:65" s="2" customFormat="1" ht="18">
      <c r="A308" s="37"/>
      <c r="B308" s="38"/>
      <c r="C308" s="39"/>
      <c r="D308" s="208" t="s">
        <v>421</v>
      </c>
      <c r="E308" s="39"/>
      <c r="F308" s="209" t="s">
        <v>8102</v>
      </c>
      <c r="G308" s="39"/>
      <c r="H308" s="39"/>
      <c r="I308" s="118"/>
      <c r="J308" s="39"/>
      <c r="K308" s="39"/>
      <c r="L308" s="42"/>
      <c r="M308" s="210"/>
      <c r="N308" s="211"/>
      <c r="O308" s="67"/>
      <c r="P308" s="67"/>
      <c r="Q308" s="67"/>
      <c r="R308" s="67"/>
      <c r="S308" s="67"/>
      <c r="T308" s="68"/>
      <c r="U308" s="37"/>
      <c r="V308" s="37"/>
      <c r="W308" s="37"/>
      <c r="X308" s="37"/>
      <c r="Y308" s="37"/>
      <c r="Z308" s="37"/>
      <c r="AA308" s="37"/>
      <c r="AB308" s="37"/>
      <c r="AC308" s="37"/>
      <c r="AD308" s="37"/>
      <c r="AE308" s="37"/>
      <c r="AT308" s="19" t="s">
        <v>421</v>
      </c>
      <c r="AU308" s="19" t="s">
        <v>91</v>
      </c>
    </row>
    <row r="309" spans="1:65" s="2" customFormat="1" ht="16.5" customHeight="1">
      <c r="A309" s="37"/>
      <c r="B309" s="38"/>
      <c r="C309" s="195" t="s">
        <v>1077</v>
      </c>
      <c r="D309" s="195" t="s">
        <v>264</v>
      </c>
      <c r="E309" s="196" t="s">
        <v>6778</v>
      </c>
      <c r="F309" s="197" t="s">
        <v>6779</v>
      </c>
      <c r="G309" s="198" t="s">
        <v>518</v>
      </c>
      <c r="H309" s="199">
        <v>1</v>
      </c>
      <c r="I309" s="200"/>
      <c r="J309" s="201">
        <f>ROUND(I309*H309,2)</f>
        <v>0</v>
      </c>
      <c r="K309" s="197" t="s">
        <v>44</v>
      </c>
      <c r="L309" s="42"/>
      <c r="M309" s="202" t="s">
        <v>44</v>
      </c>
      <c r="N309" s="203" t="s">
        <v>53</v>
      </c>
      <c r="O309" s="67"/>
      <c r="P309" s="204">
        <f>O309*H309</f>
        <v>0</v>
      </c>
      <c r="Q309" s="204">
        <v>0</v>
      </c>
      <c r="R309" s="204">
        <f>Q309*H309</f>
        <v>0</v>
      </c>
      <c r="S309" s="204">
        <v>0</v>
      </c>
      <c r="T309" s="205">
        <f>S309*H309</f>
        <v>0</v>
      </c>
      <c r="U309" s="37"/>
      <c r="V309" s="37"/>
      <c r="W309" s="37"/>
      <c r="X309" s="37"/>
      <c r="Y309" s="37"/>
      <c r="Z309" s="37"/>
      <c r="AA309" s="37"/>
      <c r="AB309" s="37"/>
      <c r="AC309" s="37"/>
      <c r="AD309" s="37"/>
      <c r="AE309" s="37"/>
      <c r="AR309" s="206" t="s">
        <v>104</v>
      </c>
      <c r="AT309" s="206" t="s">
        <v>264</v>
      </c>
      <c r="AU309" s="206" t="s">
        <v>91</v>
      </c>
      <c r="AY309" s="19" t="s">
        <v>262</v>
      </c>
      <c r="BE309" s="207">
        <f>IF(N309="základní",J309,0)</f>
        <v>0</v>
      </c>
      <c r="BF309" s="207">
        <f>IF(N309="snížená",J309,0)</f>
        <v>0</v>
      </c>
      <c r="BG309" s="207">
        <f>IF(N309="zákl. přenesená",J309,0)</f>
        <v>0</v>
      </c>
      <c r="BH309" s="207">
        <f>IF(N309="sníž. přenesená",J309,0)</f>
        <v>0</v>
      </c>
      <c r="BI309" s="207">
        <f>IF(N309="nulová",J309,0)</f>
        <v>0</v>
      </c>
      <c r="BJ309" s="19" t="s">
        <v>89</v>
      </c>
      <c r="BK309" s="207">
        <f>ROUND(I309*H309,2)</f>
        <v>0</v>
      </c>
      <c r="BL309" s="19" t="s">
        <v>104</v>
      </c>
      <c r="BM309" s="206" t="s">
        <v>1659</v>
      </c>
    </row>
    <row r="310" spans="1:65" s="2" customFormat="1" ht="16.5" customHeight="1">
      <c r="A310" s="37"/>
      <c r="B310" s="38"/>
      <c r="C310" s="195" t="s">
        <v>1081</v>
      </c>
      <c r="D310" s="195" t="s">
        <v>264</v>
      </c>
      <c r="E310" s="196" t="s">
        <v>6783</v>
      </c>
      <c r="F310" s="197" t="s">
        <v>6112</v>
      </c>
      <c r="G310" s="198" t="s">
        <v>518</v>
      </c>
      <c r="H310" s="199">
        <v>1</v>
      </c>
      <c r="I310" s="200"/>
      <c r="J310" s="201">
        <f>ROUND(I310*H310,2)</f>
        <v>0</v>
      </c>
      <c r="K310" s="197" t="s">
        <v>44</v>
      </c>
      <c r="L310" s="42"/>
      <c r="M310" s="202" t="s">
        <v>44</v>
      </c>
      <c r="N310" s="203" t="s">
        <v>53</v>
      </c>
      <c r="O310" s="67"/>
      <c r="P310" s="204">
        <f>O310*H310</f>
        <v>0</v>
      </c>
      <c r="Q310" s="204">
        <v>0</v>
      </c>
      <c r="R310" s="204">
        <f>Q310*H310</f>
        <v>0</v>
      </c>
      <c r="S310" s="204">
        <v>0</v>
      </c>
      <c r="T310" s="205">
        <f>S310*H310</f>
        <v>0</v>
      </c>
      <c r="U310" s="37"/>
      <c r="V310" s="37"/>
      <c r="W310" s="37"/>
      <c r="X310" s="37"/>
      <c r="Y310" s="37"/>
      <c r="Z310" s="37"/>
      <c r="AA310" s="37"/>
      <c r="AB310" s="37"/>
      <c r="AC310" s="37"/>
      <c r="AD310" s="37"/>
      <c r="AE310" s="37"/>
      <c r="AR310" s="206" t="s">
        <v>104</v>
      </c>
      <c r="AT310" s="206" t="s">
        <v>264</v>
      </c>
      <c r="AU310" s="206" t="s">
        <v>91</v>
      </c>
      <c r="AY310" s="19" t="s">
        <v>262</v>
      </c>
      <c r="BE310" s="207">
        <f>IF(N310="základní",J310,0)</f>
        <v>0</v>
      </c>
      <c r="BF310" s="207">
        <f>IF(N310="snížená",J310,0)</f>
        <v>0</v>
      </c>
      <c r="BG310" s="207">
        <f>IF(N310="zákl. přenesená",J310,0)</f>
        <v>0</v>
      </c>
      <c r="BH310" s="207">
        <f>IF(N310="sníž. přenesená",J310,0)</f>
        <v>0</v>
      </c>
      <c r="BI310" s="207">
        <f>IF(N310="nulová",J310,0)</f>
        <v>0</v>
      </c>
      <c r="BJ310" s="19" t="s">
        <v>89</v>
      </c>
      <c r="BK310" s="207">
        <f>ROUND(I310*H310,2)</f>
        <v>0</v>
      </c>
      <c r="BL310" s="19" t="s">
        <v>104</v>
      </c>
      <c r="BM310" s="206" t="s">
        <v>1673</v>
      </c>
    </row>
    <row r="311" spans="1:65" s="2" customFormat="1" ht="90">
      <c r="A311" s="37"/>
      <c r="B311" s="38"/>
      <c r="C311" s="39"/>
      <c r="D311" s="208" t="s">
        <v>421</v>
      </c>
      <c r="E311" s="39"/>
      <c r="F311" s="209" t="s">
        <v>6784</v>
      </c>
      <c r="G311" s="39"/>
      <c r="H311" s="39"/>
      <c r="I311" s="118"/>
      <c r="J311" s="39"/>
      <c r="K311" s="39"/>
      <c r="L311" s="42"/>
      <c r="M311" s="210"/>
      <c r="N311" s="211"/>
      <c r="O311" s="67"/>
      <c r="P311" s="67"/>
      <c r="Q311" s="67"/>
      <c r="R311" s="67"/>
      <c r="S311" s="67"/>
      <c r="T311" s="68"/>
      <c r="U311" s="37"/>
      <c r="V311" s="37"/>
      <c r="W311" s="37"/>
      <c r="X311" s="37"/>
      <c r="Y311" s="37"/>
      <c r="Z311" s="37"/>
      <c r="AA311" s="37"/>
      <c r="AB311" s="37"/>
      <c r="AC311" s="37"/>
      <c r="AD311" s="37"/>
      <c r="AE311" s="37"/>
      <c r="AT311" s="19" t="s">
        <v>421</v>
      </c>
      <c r="AU311" s="19" t="s">
        <v>91</v>
      </c>
    </row>
    <row r="312" spans="1:65" s="2" customFormat="1" ht="16.5" customHeight="1">
      <c r="A312" s="37"/>
      <c r="B312" s="38"/>
      <c r="C312" s="195" t="s">
        <v>452</v>
      </c>
      <c r="D312" s="195" t="s">
        <v>264</v>
      </c>
      <c r="E312" s="196" t="s">
        <v>6785</v>
      </c>
      <c r="F312" s="197" t="s">
        <v>5757</v>
      </c>
      <c r="G312" s="198" t="s">
        <v>518</v>
      </c>
      <c r="H312" s="199">
        <v>1</v>
      </c>
      <c r="I312" s="200"/>
      <c r="J312" s="201">
        <f>ROUND(I312*H312,2)</f>
        <v>0</v>
      </c>
      <c r="K312" s="197" t="s">
        <v>44</v>
      </c>
      <c r="L312" s="42"/>
      <c r="M312" s="202" t="s">
        <v>44</v>
      </c>
      <c r="N312" s="203" t="s">
        <v>53</v>
      </c>
      <c r="O312" s="67"/>
      <c r="P312" s="204">
        <f>O312*H312</f>
        <v>0</v>
      </c>
      <c r="Q312" s="204">
        <v>0</v>
      </c>
      <c r="R312" s="204">
        <f>Q312*H312</f>
        <v>0</v>
      </c>
      <c r="S312" s="204">
        <v>0</v>
      </c>
      <c r="T312" s="205">
        <f>S312*H312</f>
        <v>0</v>
      </c>
      <c r="U312" s="37"/>
      <c r="V312" s="37"/>
      <c r="W312" s="37"/>
      <c r="X312" s="37"/>
      <c r="Y312" s="37"/>
      <c r="Z312" s="37"/>
      <c r="AA312" s="37"/>
      <c r="AB312" s="37"/>
      <c r="AC312" s="37"/>
      <c r="AD312" s="37"/>
      <c r="AE312" s="37"/>
      <c r="AR312" s="206" t="s">
        <v>104</v>
      </c>
      <c r="AT312" s="206" t="s">
        <v>264</v>
      </c>
      <c r="AU312" s="206" t="s">
        <v>91</v>
      </c>
      <c r="AY312" s="19" t="s">
        <v>262</v>
      </c>
      <c r="BE312" s="207">
        <f>IF(N312="základní",J312,0)</f>
        <v>0</v>
      </c>
      <c r="BF312" s="207">
        <f>IF(N312="snížená",J312,0)</f>
        <v>0</v>
      </c>
      <c r="BG312" s="207">
        <f>IF(N312="zákl. přenesená",J312,0)</f>
        <v>0</v>
      </c>
      <c r="BH312" s="207">
        <f>IF(N312="sníž. přenesená",J312,0)</f>
        <v>0</v>
      </c>
      <c r="BI312" s="207">
        <f>IF(N312="nulová",J312,0)</f>
        <v>0</v>
      </c>
      <c r="BJ312" s="19" t="s">
        <v>89</v>
      </c>
      <c r="BK312" s="207">
        <f>ROUND(I312*H312,2)</f>
        <v>0</v>
      </c>
      <c r="BL312" s="19" t="s">
        <v>104</v>
      </c>
      <c r="BM312" s="206" t="s">
        <v>1687</v>
      </c>
    </row>
    <row r="313" spans="1:65" s="2" customFormat="1" ht="81">
      <c r="A313" s="37"/>
      <c r="B313" s="38"/>
      <c r="C313" s="39"/>
      <c r="D313" s="208" t="s">
        <v>421</v>
      </c>
      <c r="E313" s="39"/>
      <c r="F313" s="209" t="s">
        <v>6786</v>
      </c>
      <c r="G313" s="39"/>
      <c r="H313" s="39"/>
      <c r="I313" s="118"/>
      <c r="J313" s="39"/>
      <c r="K313" s="39"/>
      <c r="L313" s="42"/>
      <c r="M313" s="210"/>
      <c r="N313" s="211"/>
      <c r="O313" s="67"/>
      <c r="P313" s="67"/>
      <c r="Q313" s="67"/>
      <c r="R313" s="67"/>
      <c r="S313" s="67"/>
      <c r="T313" s="68"/>
      <c r="U313" s="37"/>
      <c r="V313" s="37"/>
      <c r="W313" s="37"/>
      <c r="X313" s="37"/>
      <c r="Y313" s="37"/>
      <c r="Z313" s="37"/>
      <c r="AA313" s="37"/>
      <c r="AB313" s="37"/>
      <c r="AC313" s="37"/>
      <c r="AD313" s="37"/>
      <c r="AE313" s="37"/>
      <c r="AT313" s="19" t="s">
        <v>421</v>
      </c>
      <c r="AU313" s="19" t="s">
        <v>91</v>
      </c>
    </row>
    <row r="314" spans="1:65" s="2" customFormat="1" ht="21.75" customHeight="1">
      <c r="A314" s="37"/>
      <c r="B314" s="38"/>
      <c r="C314" s="195" t="s">
        <v>1089</v>
      </c>
      <c r="D314" s="195" t="s">
        <v>264</v>
      </c>
      <c r="E314" s="196" t="s">
        <v>6787</v>
      </c>
      <c r="F314" s="197" t="s">
        <v>6788</v>
      </c>
      <c r="G314" s="198" t="s">
        <v>518</v>
      </c>
      <c r="H314" s="199">
        <v>1</v>
      </c>
      <c r="I314" s="200"/>
      <c r="J314" s="201">
        <f>ROUND(I314*H314,2)</f>
        <v>0</v>
      </c>
      <c r="K314" s="197" t="s">
        <v>44</v>
      </c>
      <c r="L314" s="42"/>
      <c r="M314" s="202" t="s">
        <v>44</v>
      </c>
      <c r="N314" s="203" t="s">
        <v>53</v>
      </c>
      <c r="O314" s="67"/>
      <c r="P314" s="204">
        <f>O314*H314</f>
        <v>0</v>
      </c>
      <c r="Q314" s="204">
        <v>0</v>
      </c>
      <c r="R314" s="204">
        <f>Q314*H314</f>
        <v>0</v>
      </c>
      <c r="S314" s="204">
        <v>0</v>
      </c>
      <c r="T314" s="205">
        <f>S314*H314</f>
        <v>0</v>
      </c>
      <c r="U314" s="37"/>
      <c r="V314" s="37"/>
      <c r="W314" s="37"/>
      <c r="X314" s="37"/>
      <c r="Y314" s="37"/>
      <c r="Z314" s="37"/>
      <c r="AA314" s="37"/>
      <c r="AB314" s="37"/>
      <c r="AC314" s="37"/>
      <c r="AD314" s="37"/>
      <c r="AE314" s="37"/>
      <c r="AR314" s="206" t="s">
        <v>104</v>
      </c>
      <c r="AT314" s="206" t="s">
        <v>264</v>
      </c>
      <c r="AU314" s="206" t="s">
        <v>91</v>
      </c>
      <c r="AY314" s="19" t="s">
        <v>262</v>
      </c>
      <c r="BE314" s="207">
        <f>IF(N314="základní",J314,0)</f>
        <v>0</v>
      </c>
      <c r="BF314" s="207">
        <f>IF(N314="snížená",J314,0)</f>
        <v>0</v>
      </c>
      <c r="BG314" s="207">
        <f>IF(N314="zákl. přenesená",J314,0)</f>
        <v>0</v>
      </c>
      <c r="BH314" s="207">
        <f>IF(N314="sníž. přenesená",J314,0)</f>
        <v>0</v>
      </c>
      <c r="BI314" s="207">
        <f>IF(N314="nulová",J314,0)</f>
        <v>0</v>
      </c>
      <c r="BJ314" s="19" t="s">
        <v>89</v>
      </c>
      <c r="BK314" s="207">
        <f>ROUND(I314*H314,2)</f>
        <v>0</v>
      </c>
      <c r="BL314" s="19" t="s">
        <v>104</v>
      </c>
      <c r="BM314" s="206" t="s">
        <v>1698</v>
      </c>
    </row>
    <row r="315" spans="1:65" s="2" customFormat="1" ht="16.5" customHeight="1">
      <c r="A315" s="37"/>
      <c r="B315" s="38"/>
      <c r="C315" s="195" t="s">
        <v>1097</v>
      </c>
      <c r="D315" s="195" t="s">
        <v>264</v>
      </c>
      <c r="E315" s="196" t="s">
        <v>6789</v>
      </c>
      <c r="F315" s="197" t="s">
        <v>6790</v>
      </c>
      <c r="G315" s="198" t="s">
        <v>518</v>
      </c>
      <c r="H315" s="199">
        <v>1</v>
      </c>
      <c r="I315" s="200"/>
      <c r="J315" s="201">
        <f>ROUND(I315*H315,2)</f>
        <v>0</v>
      </c>
      <c r="K315" s="197" t="s">
        <v>44</v>
      </c>
      <c r="L315" s="42"/>
      <c r="M315" s="202" t="s">
        <v>44</v>
      </c>
      <c r="N315" s="203" t="s">
        <v>53</v>
      </c>
      <c r="O315" s="67"/>
      <c r="P315" s="204">
        <f>O315*H315</f>
        <v>0</v>
      </c>
      <c r="Q315" s="204">
        <v>0</v>
      </c>
      <c r="R315" s="204">
        <f>Q315*H315</f>
        <v>0</v>
      </c>
      <c r="S315" s="204">
        <v>0</v>
      </c>
      <c r="T315" s="205">
        <f>S315*H315</f>
        <v>0</v>
      </c>
      <c r="U315" s="37"/>
      <c r="V315" s="37"/>
      <c r="W315" s="37"/>
      <c r="X315" s="37"/>
      <c r="Y315" s="37"/>
      <c r="Z315" s="37"/>
      <c r="AA315" s="37"/>
      <c r="AB315" s="37"/>
      <c r="AC315" s="37"/>
      <c r="AD315" s="37"/>
      <c r="AE315" s="37"/>
      <c r="AR315" s="206" t="s">
        <v>104</v>
      </c>
      <c r="AT315" s="206" t="s">
        <v>264</v>
      </c>
      <c r="AU315" s="206" t="s">
        <v>91</v>
      </c>
      <c r="AY315" s="19" t="s">
        <v>262</v>
      </c>
      <c r="BE315" s="207">
        <f>IF(N315="základní",J315,0)</f>
        <v>0</v>
      </c>
      <c r="BF315" s="207">
        <f>IF(N315="snížená",J315,0)</f>
        <v>0</v>
      </c>
      <c r="BG315" s="207">
        <f>IF(N315="zákl. přenesená",J315,0)</f>
        <v>0</v>
      </c>
      <c r="BH315" s="207">
        <f>IF(N315="sníž. přenesená",J315,0)</f>
        <v>0</v>
      </c>
      <c r="BI315" s="207">
        <f>IF(N315="nulová",J315,0)</f>
        <v>0</v>
      </c>
      <c r="BJ315" s="19" t="s">
        <v>89</v>
      </c>
      <c r="BK315" s="207">
        <f>ROUND(I315*H315,2)</f>
        <v>0</v>
      </c>
      <c r="BL315" s="19" t="s">
        <v>104</v>
      </c>
      <c r="BM315" s="206" t="s">
        <v>1731</v>
      </c>
    </row>
    <row r="316" spans="1:65" s="2" customFormat="1" ht="90">
      <c r="A316" s="37"/>
      <c r="B316" s="38"/>
      <c r="C316" s="39"/>
      <c r="D316" s="208" t="s">
        <v>421</v>
      </c>
      <c r="E316" s="39"/>
      <c r="F316" s="209" t="s">
        <v>6791</v>
      </c>
      <c r="G316" s="39"/>
      <c r="H316" s="39"/>
      <c r="I316" s="118"/>
      <c r="J316" s="39"/>
      <c r="K316" s="39"/>
      <c r="L316" s="42"/>
      <c r="M316" s="210"/>
      <c r="N316" s="211"/>
      <c r="O316" s="67"/>
      <c r="P316" s="67"/>
      <c r="Q316" s="67"/>
      <c r="R316" s="67"/>
      <c r="S316" s="67"/>
      <c r="T316" s="68"/>
      <c r="U316" s="37"/>
      <c r="V316" s="37"/>
      <c r="W316" s="37"/>
      <c r="X316" s="37"/>
      <c r="Y316" s="37"/>
      <c r="Z316" s="37"/>
      <c r="AA316" s="37"/>
      <c r="AB316" s="37"/>
      <c r="AC316" s="37"/>
      <c r="AD316" s="37"/>
      <c r="AE316" s="37"/>
      <c r="AT316" s="19" t="s">
        <v>421</v>
      </c>
      <c r="AU316" s="19" t="s">
        <v>91</v>
      </c>
    </row>
    <row r="317" spans="1:65" s="2" customFormat="1" ht="21.75" customHeight="1">
      <c r="A317" s="37"/>
      <c r="B317" s="38"/>
      <c r="C317" s="195" t="s">
        <v>1102</v>
      </c>
      <c r="D317" s="195" t="s">
        <v>264</v>
      </c>
      <c r="E317" s="196" t="s">
        <v>6792</v>
      </c>
      <c r="F317" s="197" t="s">
        <v>6793</v>
      </c>
      <c r="G317" s="198" t="s">
        <v>518</v>
      </c>
      <c r="H317" s="199">
        <v>1</v>
      </c>
      <c r="I317" s="200"/>
      <c r="J317" s="201">
        <f>ROUND(I317*H317,2)</f>
        <v>0</v>
      </c>
      <c r="K317" s="197" t="s">
        <v>44</v>
      </c>
      <c r="L317" s="42"/>
      <c r="M317" s="202" t="s">
        <v>44</v>
      </c>
      <c r="N317" s="203" t="s">
        <v>53</v>
      </c>
      <c r="O317" s="67"/>
      <c r="P317" s="204">
        <f>O317*H317</f>
        <v>0</v>
      </c>
      <c r="Q317" s="204">
        <v>0</v>
      </c>
      <c r="R317" s="204">
        <f>Q317*H317</f>
        <v>0</v>
      </c>
      <c r="S317" s="204">
        <v>0</v>
      </c>
      <c r="T317" s="205">
        <f>S317*H317</f>
        <v>0</v>
      </c>
      <c r="U317" s="37"/>
      <c r="V317" s="37"/>
      <c r="W317" s="37"/>
      <c r="X317" s="37"/>
      <c r="Y317" s="37"/>
      <c r="Z317" s="37"/>
      <c r="AA317" s="37"/>
      <c r="AB317" s="37"/>
      <c r="AC317" s="37"/>
      <c r="AD317" s="37"/>
      <c r="AE317" s="37"/>
      <c r="AR317" s="206" t="s">
        <v>104</v>
      </c>
      <c r="AT317" s="206" t="s">
        <v>264</v>
      </c>
      <c r="AU317" s="206" t="s">
        <v>91</v>
      </c>
      <c r="AY317" s="19" t="s">
        <v>262</v>
      </c>
      <c r="BE317" s="207">
        <f>IF(N317="základní",J317,0)</f>
        <v>0</v>
      </c>
      <c r="BF317" s="207">
        <f>IF(N317="snížená",J317,0)</f>
        <v>0</v>
      </c>
      <c r="BG317" s="207">
        <f>IF(N317="zákl. přenesená",J317,0)</f>
        <v>0</v>
      </c>
      <c r="BH317" s="207">
        <f>IF(N317="sníž. přenesená",J317,0)</f>
        <v>0</v>
      </c>
      <c r="BI317" s="207">
        <f>IF(N317="nulová",J317,0)</f>
        <v>0</v>
      </c>
      <c r="BJ317" s="19" t="s">
        <v>89</v>
      </c>
      <c r="BK317" s="207">
        <f>ROUND(I317*H317,2)</f>
        <v>0</v>
      </c>
      <c r="BL317" s="19" t="s">
        <v>104</v>
      </c>
      <c r="BM317" s="206" t="s">
        <v>1747</v>
      </c>
    </row>
    <row r="318" spans="1:65" s="2" customFormat="1" ht="90">
      <c r="A318" s="37"/>
      <c r="B318" s="38"/>
      <c r="C318" s="39"/>
      <c r="D318" s="208" t="s">
        <v>421</v>
      </c>
      <c r="E318" s="39"/>
      <c r="F318" s="209" t="s">
        <v>6791</v>
      </c>
      <c r="G318" s="39"/>
      <c r="H318" s="39"/>
      <c r="I318" s="118"/>
      <c r="J318" s="39"/>
      <c r="K318" s="39"/>
      <c r="L318" s="42"/>
      <c r="M318" s="210"/>
      <c r="N318" s="211"/>
      <c r="O318" s="67"/>
      <c r="P318" s="67"/>
      <c r="Q318" s="67"/>
      <c r="R318" s="67"/>
      <c r="S318" s="67"/>
      <c r="T318" s="68"/>
      <c r="U318" s="37"/>
      <c r="V318" s="37"/>
      <c r="W318" s="37"/>
      <c r="X318" s="37"/>
      <c r="Y318" s="37"/>
      <c r="Z318" s="37"/>
      <c r="AA318" s="37"/>
      <c r="AB318" s="37"/>
      <c r="AC318" s="37"/>
      <c r="AD318" s="37"/>
      <c r="AE318" s="37"/>
      <c r="AT318" s="19" t="s">
        <v>421</v>
      </c>
      <c r="AU318" s="19" t="s">
        <v>91</v>
      </c>
    </row>
    <row r="319" spans="1:65" s="2" customFormat="1" ht="16.5" customHeight="1">
      <c r="A319" s="37"/>
      <c r="B319" s="38"/>
      <c r="C319" s="195" t="s">
        <v>1106</v>
      </c>
      <c r="D319" s="195" t="s">
        <v>264</v>
      </c>
      <c r="E319" s="196" t="s">
        <v>6794</v>
      </c>
      <c r="F319" s="197" t="s">
        <v>6153</v>
      </c>
      <c r="G319" s="198" t="s">
        <v>518</v>
      </c>
      <c r="H319" s="199">
        <v>1</v>
      </c>
      <c r="I319" s="200"/>
      <c r="J319" s="201">
        <f>ROUND(I319*H319,2)</f>
        <v>0</v>
      </c>
      <c r="K319" s="197" t="s">
        <v>44</v>
      </c>
      <c r="L319" s="42"/>
      <c r="M319" s="202" t="s">
        <v>44</v>
      </c>
      <c r="N319" s="203" t="s">
        <v>53</v>
      </c>
      <c r="O319" s="67"/>
      <c r="P319" s="204">
        <f>O319*H319</f>
        <v>0</v>
      </c>
      <c r="Q319" s="204">
        <v>0</v>
      </c>
      <c r="R319" s="204">
        <f>Q319*H319</f>
        <v>0</v>
      </c>
      <c r="S319" s="204">
        <v>0</v>
      </c>
      <c r="T319" s="205">
        <f>S319*H319</f>
        <v>0</v>
      </c>
      <c r="U319" s="37"/>
      <c r="V319" s="37"/>
      <c r="W319" s="37"/>
      <c r="X319" s="37"/>
      <c r="Y319" s="37"/>
      <c r="Z319" s="37"/>
      <c r="AA319" s="37"/>
      <c r="AB319" s="37"/>
      <c r="AC319" s="37"/>
      <c r="AD319" s="37"/>
      <c r="AE319" s="37"/>
      <c r="AR319" s="206" t="s">
        <v>104</v>
      </c>
      <c r="AT319" s="206" t="s">
        <v>264</v>
      </c>
      <c r="AU319" s="206" t="s">
        <v>91</v>
      </c>
      <c r="AY319" s="19" t="s">
        <v>262</v>
      </c>
      <c r="BE319" s="207">
        <f>IF(N319="základní",J319,0)</f>
        <v>0</v>
      </c>
      <c r="BF319" s="207">
        <f>IF(N319="snížená",J319,0)</f>
        <v>0</v>
      </c>
      <c r="BG319" s="207">
        <f>IF(N319="zákl. přenesená",J319,0)</f>
        <v>0</v>
      </c>
      <c r="BH319" s="207">
        <f>IF(N319="sníž. přenesená",J319,0)</f>
        <v>0</v>
      </c>
      <c r="BI319" s="207">
        <f>IF(N319="nulová",J319,0)</f>
        <v>0</v>
      </c>
      <c r="BJ319" s="19" t="s">
        <v>89</v>
      </c>
      <c r="BK319" s="207">
        <f>ROUND(I319*H319,2)</f>
        <v>0</v>
      </c>
      <c r="BL319" s="19" t="s">
        <v>104</v>
      </c>
      <c r="BM319" s="206" t="s">
        <v>1757</v>
      </c>
    </row>
    <row r="320" spans="1:65" s="2" customFormat="1" ht="27">
      <c r="A320" s="37"/>
      <c r="B320" s="38"/>
      <c r="C320" s="39"/>
      <c r="D320" s="208" t="s">
        <v>421</v>
      </c>
      <c r="E320" s="39"/>
      <c r="F320" s="209" t="s">
        <v>6154</v>
      </c>
      <c r="G320" s="39"/>
      <c r="H320" s="39"/>
      <c r="I320" s="118"/>
      <c r="J320" s="39"/>
      <c r="K320" s="39"/>
      <c r="L320" s="42"/>
      <c r="M320" s="210"/>
      <c r="N320" s="211"/>
      <c r="O320" s="67"/>
      <c r="P320" s="67"/>
      <c r="Q320" s="67"/>
      <c r="R320" s="67"/>
      <c r="S320" s="67"/>
      <c r="T320" s="68"/>
      <c r="U320" s="37"/>
      <c r="V320" s="37"/>
      <c r="W320" s="37"/>
      <c r="X320" s="37"/>
      <c r="Y320" s="37"/>
      <c r="Z320" s="37"/>
      <c r="AA320" s="37"/>
      <c r="AB320" s="37"/>
      <c r="AC320" s="37"/>
      <c r="AD320" s="37"/>
      <c r="AE320" s="37"/>
      <c r="AT320" s="19" t="s">
        <v>421</v>
      </c>
      <c r="AU320" s="19" t="s">
        <v>91</v>
      </c>
    </row>
    <row r="321" spans="1:65" s="2" customFormat="1" ht="16.5" customHeight="1">
      <c r="A321" s="37"/>
      <c r="B321" s="38"/>
      <c r="C321" s="195" t="s">
        <v>1113</v>
      </c>
      <c r="D321" s="195" t="s">
        <v>264</v>
      </c>
      <c r="E321" s="196" t="s">
        <v>6795</v>
      </c>
      <c r="F321" s="197" t="s">
        <v>6796</v>
      </c>
      <c r="G321" s="198" t="s">
        <v>518</v>
      </c>
      <c r="H321" s="199">
        <v>1</v>
      </c>
      <c r="I321" s="200"/>
      <c r="J321" s="201">
        <f>ROUND(I321*H321,2)</f>
        <v>0</v>
      </c>
      <c r="K321" s="197" t="s">
        <v>44</v>
      </c>
      <c r="L321" s="42"/>
      <c r="M321" s="202" t="s">
        <v>44</v>
      </c>
      <c r="N321" s="203" t="s">
        <v>53</v>
      </c>
      <c r="O321" s="67"/>
      <c r="P321" s="204">
        <f>O321*H321</f>
        <v>0</v>
      </c>
      <c r="Q321" s="204">
        <v>0</v>
      </c>
      <c r="R321" s="204">
        <f>Q321*H321</f>
        <v>0</v>
      </c>
      <c r="S321" s="204">
        <v>0</v>
      </c>
      <c r="T321" s="205">
        <f>S321*H321</f>
        <v>0</v>
      </c>
      <c r="U321" s="37"/>
      <c r="V321" s="37"/>
      <c r="W321" s="37"/>
      <c r="X321" s="37"/>
      <c r="Y321" s="37"/>
      <c r="Z321" s="37"/>
      <c r="AA321" s="37"/>
      <c r="AB321" s="37"/>
      <c r="AC321" s="37"/>
      <c r="AD321" s="37"/>
      <c r="AE321" s="37"/>
      <c r="AR321" s="206" t="s">
        <v>104</v>
      </c>
      <c r="AT321" s="206" t="s">
        <v>264</v>
      </c>
      <c r="AU321" s="206" t="s">
        <v>91</v>
      </c>
      <c r="AY321" s="19" t="s">
        <v>262</v>
      </c>
      <c r="BE321" s="207">
        <f>IF(N321="základní",J321,0)</f>
        <v>0</v>
      </c>
      <c r="BF321" s="207">
        <f>IF(N321="snížená",J321,0)</f>
        <v>0</v>
      </c>
      <c r="BG321" s="207">
        <f>IF(N321="zákl. přenesená",J321,0)</f>
        <v>0</v>
      </c>
      <c r="BH321" s="207">
        <f>IF(N321="sníž. přenesená",J321,0)</f>
        <v>0</v>
      </c>
      <c r="BI321" s="207">
        <f>IF(N321="nulová",J321,0)</f>
        <v>0</v>
      </c>
      <c r="BJ321" s="19" t="s">
        <v>89</v>
      </c>
      <c r="BK321" s="207">
        <f>ROUND(I321*H321,2)</f>
        <v>0</v>
      </c>
      <c r="BL321" s="19" t="s">
        <v>104</v>
      </c>
      <c r="BM321" s="206" t="s">
        <v>1766</v>
      </c>
    </row>
    <row r="322" spans="1:65" s="2" customFormat="1" ht="72">
      <c r="A322" s="37"/>
      <c r="B322" s="38"/>
      <c r="C322" s="39"/>
      <c r="D322" s="208" t="s">
        <v>421</v>
      </c>
      <c r="E322" s="39"/>
      <c r="F322" s="209" t="s">
        <v>6797</v>
      </c>
      <c r="G322" s="39"/>
      <c r="H322" s="39"/>
      <c r="I322" s="118"/>
      <c r="J322" s="39"/>
      <c r="K322" s="39"/>
      <c r="L322" s="42"/>
      <c r="M322" s="210"/>
      <c r="N322" s="211"/>
      <c r="O322" s="67"/>
      <c r="P322" s="67"/>
      <c r="Q322" s="67"/>
      <c r="R322" s="67"/>
      <c r="S322" s="67"/>
      <c r="T322" s="68"/>
      <c r="U322" s="37"/>
      <c r="V322" s="37"/>
      <c r="W322" s="37"/>
      <c r="X322" s="37"/>
      <c r="Y322" s="37"/>
      <c r="Z322" s="37"/>
      <c r="AA322" s="37"/>
      <c r="AB322" s="37"/>
      <c r="AC322" s="37"/>
      <c r="AD322" s="37"/>
      <c r="AE322" s="37"/>
      <c r="AT322" s="19" t="s">
        <v>421</v>
      </c>
      <c r="AU322" s="19" t="s">
        <v>91</v>
      </c>
    </row>
    <row r="323" spans="1:65" s="2" customFormat="1" ht="16.5" customHeight="1">
      <c r="A323" s="37"/>
      <c r="B323" s="38"/>
      <c r="C323" s="195" t="s">
        <v>1118</v>
      </c>
      <c r="D323" s="195" t="s">
        <v>264</v>
      </c>
      <c r="E323" s="196" t="s">
        <v>6798</v>
      </c>
      <c r="F323" s="197" t="s">
        <v>5766</v>
      </c>
      <c r="G323" s="198" t="s">
        <v>518</v>
      </c>
      <c r="H323" s="199">
        <v>1</v>
      </c>
      <c r="I323" s="200"/>
      <c r="J323" s="201">
        <f>ROUND(I323*H323,2)</f>
        <v>0</v>
      </c>
      <c r="K323" s="197" t="s">
        <v>44</v>
      </c>
      <c r="L323" s="42"/>
      <c r="M323" s="202" t="s">
        <v>44</v>
      </c>
      <c r="N323" s="203" t="s">
        <v>53</v>
      </c>
      <c r="O323" s="67"/>
      <c r="P323" s="204">
        <f>O323*H323</f>
        <v>0</v>
      </c>
      <c r="Q323" s="204">
        <v>0</v>
      </c>
      <c r="R323" s="204">
        <f>Q323*H323</f>
        <v>0</v>
      </c>
      <c r="S323" s="204">
        <v>0</v>
      </c>
      <c r="T323" s="205">
        <f>S323*H323</f>
        <v>0</v>
      </c>
      <c r="U323" s="37"/>
      <c r="V323" s="37"/>
      <c r="W323" s="37"/>
      <c r="X323" s="37"/>
      <c r="Y323" s="37"/>
      <c r="Z323" s="37"/>
      <c r="AA323" s="37"/>
      <c r="AB323" s="37"/>
      <c r="AC323" s="37"/>
      <c r="AD323" s="37"/>
      <c r="AE323" s="37"/>
      <c r="AR323" s="206" t="s">
        <v>104</v>
      </c>
      <c r="AT323" s="206" t="s">
        <v>264</v>
      </c>
      <c r="AU323" s="206" t="s">
        <v>91</v>
      </c>
      <c r="AY323" s="19" t="s">
        <v>262</v>
      </c>
      <c r="BE323" s="207">
        <f>IF(N323="základní",J323,0)</f>
        <v>0</v>
      </c>
      <c r="BF323" s="207">
        <f>IF(N323="snížená",J323,0)</f>
        <v>0</v>
      </c>
      <c r="BG323" s="207">
        <f>IF(N323="zákl. přenesená",J323,0)</f>
        <v>0</v>
      </c>
      <c r="BH323" s="207">
        <f>IF(N323="sníž. přenesená",J323,0)</f>
        <v>0</v>
      </c>
      <c r="BI323" s="207">
        <f>IF(N323="nulová",J323,0)</f>
        <v>0</v>
      </c>
      <c r="BJ323" s="19" t="s">
        <v>89</v>
      </c>
      <c r="BK323" s="207">
        <f>ROUND(I323*H323,2)</f>
        <v>0</v>
      </c>
      <c r="BL323" s="19" t="s">
        <v>104</v>
      </c>
      <c r="BM323" s="206" t="s">
        <v>1774</v>
      </c>
    </row>
    <row r="324" spans="1:65" s="2" customFormat="1" ht="18">
      <c r="A324" s="37"/>
      <c r="B324" s="38"/>
      <c r="C324" s="39"/>
      <c r="D324" s="208" t="s">
        <v>421</v>
      </c>
      <c r="E324" s="39"/>
      <c r="F324" s="209" t="s">
        <v>6851</v>
      </c>
      <c r="G324" s="39"/>
      <c r="H324" s="39"/>
      <c r="I324" s="118"/>
      <c r="J324" s="39"/>
      <c r="K324" s="39"/>
      <c r="L324" s="42"/>
      <c r="M324" s="271"/>
      <c r="N324" s="272"/>
      <c r="O324" s="273"/>
      <c r="P324" s="273"/>
      <c r="Q324" s="273"/>
      <c r="R324" s="273"/>
      <c r="S324" s="273"/>
      <c r="T324" s="274"/>
      <c r="U324" s="37"/>
      <c r="V324" s="37"/>
      <c r="W324" s="37"/>
      <c r="X324" s="37"/>
      <c r="Y324" s="37"/>
      <c r="Z324" s="37"/>
      <c r="AA324" s="37"/>
      <c r="AB324" s="37"/>
      <c r="AC324" s="37"/>
      <c r="AD324" s="37"/>
      <c r="AE324" s="37"/>
      <c r="AT324" s="19" t="s">
        <v>421</v>
      </c>
      <c r="AU324" s="19" t="s">
        <v>91</v>
      </c>
    </row>
    <row r="325" spans="1:65" s="2" customFormat="1" ht="7" customHeight="1">
      <c r="A325" s="37"/>
      <c r="B325" s="50"/>
      <c r="C325" s="51"/>
      <c r="D325" s="51"/>
      <c r="E325" s="51"/>
      <c r="F325" s="51"/>
      <c r="G325" s="51"/>
      <c r="H325" s="51"/>
      <c r="I325" s="145"/>
      <c r="J325" s="51"/>
      <c r="K325" s="51"/>
      <c r="L325" s="42"/>
      <c r="M325" s="37"/>
      <c r="O325" s="37"/>
      <c r="P325" s="37"/>
      <c r="Q325" s="37"/>
      <c r="R325" s="37"/>
      <c r="S325" s="37"/>
      <c r="T325" s="37"/>
      <c r="U325" s="37"/>
      <c r="V325" s="37"/>
      <c r="W325" s="37"/>
      <c r="X325" s="37"/>
      <c r="Y325" s="37"/>
      <c r="Z325" s="37"/>
      <c r="AA325" s="37"/>
      <c r="AB325" s="37"/>
      <c r="AC325" s="37"/>
      <c r="AD325" s="37"/>
      <c r="AE325" s="37"/>
    </row>
  </sheetData>
  <sheetProtection algorithmName="SHA-512" hashValue="KxZRk46a71u4pHjpljAXNEtNbqljECNFZ7vz1utwexa4cFYyDbOyw0b6XRruRVizuNNa3KCz5ajLmF40v2t0Ag==" saltValue="Fg1rPNRX3H5LcHE7bMf8gqzXeveKDqNUHrwJPhD++vTkgS2h0JFudHmABT7iPyTvYRvcaSvjz60sw8P/YYDlLw==" spinCount="100000" sheet="1" objects="1" scenarios="1" formatColumns="0" formatRows="0" autoFilter="0"/>
  <autoFilter ref="C88:K324"/>
  <mergeCells count="9">
    <mergeCell ref="E50:H50"/>
    <mergeCell ref="E79:H79"/>
    <mergeCell ref="E81:H81"/>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27.xml><?xml version="1.0" encoding="utf-8"?>
<worksheet xmlns="http://schemas.openxmlformats.org/spreadsheetml/2006/main" xmlns:r="http://schemas.openxmlformats.org/officeDocument/2006/relationships">
  <sheetPr>
    <pageSetUpPr fitToPage="1"/>
  </sheetPr>
  <dimension ref="A2:BM537"/>
  <sheetViews>
    <sheetView showGridLines="0" workbookViewId="0"/>
  </sheetViews>
  <sheetFormatPr defaultRowHeight="14.5"/>
  <cols>
    <col min="1" max="1" width="8.33203125" style="1" customWidth="1"/>
    <col min="2" max="2" width="1.6640625" style="1" customWidth="1"/>
    <col min="3" max="3" width="4.109375" style="1" customWidth="1"/>
    <col min="4" max="4" width="4.33203125" style="1" customWidth="1"/>
    <col min="5" max="5" width="17.109375" style="1" customWidth="1"/>
    <col min="6" max="6" width="100.77734375" style="1" customWidth="1"/>
    <col min="7" max="7" width="7" style="1" customWidth="1"/>
    <col min="8" max="8" width="11.44140625" style="1" customWidth="1"/>
    <col min="9" max="9" width="20.109375" style="111" customWidth="1"/>
    <col min="10" max="11" width="20.109375" style="1" customWidth="1"/>
    <col min="12" max="12" width="9.33203125" style="1" customWidth="1"/>
    <col min="13" max="13" width="10.77734375" style="1" hidden="1" customWidth="1"/>
    <col min="14" max="14" width="9.33203125" style="1" hidden="1"/>
    <col min="15" max="20" width="14.10937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7" customHeight="1">
      <c r="I2" s="111"/>
      <c r="L2" s="376"/>
      <c r="M2" s="376"/>
      <c r="N2" s="376"/>
      <c r="O2" s="376"/>
      <c r="P2" s="376"/>
      <c r="Q2" s="376"/>
      <c r="R2" s="376"/>
      <c r="S2" s="376"/>
      <c r="T2" s="376"/>
      <c r="U2" s="376"/>
      <c r="V2" s="376"/>
      <c r="AT2" s="19" t="s">
        <v>189</v>
      </c>
    </row>
    <row r="3" spans="1:46" s="1" customFormat="1" ht="7" customHeight="1">
      <c r="B3" s="112"/>
      <c r="C3" s="113"/>
      <c r="D3" s="113"/>
      <c r="E3" s="113"/>
      <c r="F3" s="113"/>
      <c r="G3" s="113"/>
      <c r="H3" s="113"/>
      <c r="I3" s="114"/>
      <c r="J3" s="113"/>
      <c r="K3" s="113"/>
      <c r="L3" s="22"/>
      <c r="AT3" s="19" t="s">
        <v>91</v>
      </c>
    </row>
    <row r="4" spans="1:46" s="1" customFormat="1" ht="25" customHeight="1">
      <c r="B4" s="22"/>
      <c r="D4" s="115" t="s">
        <v>207</v>
      </c>
      <c r="I4" s="111"/>
      <c r="L4" s="22"/>
      <c r="M4" s="116" t="s">
        <v>10</v>
      </c>
      <c r="AT4" s="19" t="s">
        <v>4</v>
      </c>
    </row>
    <row r="5" spans="1:46" s="1" customFormat="1" ht="7" customHeight="1">
      <c r="B5" s="22"/>
      <c r="I5" s="111"/>
      <c r="L5" s="22"/>
    </row>
    <row r="6" spans="1:46" s="1" customFormat="1" ht="12" customHeight="1">
      <c r="B6" s="22"/>
      <c r="D6" s="117" t="s">
        <v>16</v>
      </c>
      <c r="I6" s="111"/>
      <c r="L6" s="22"/>
    </row>
    <row r="7" spans="1:46" s="1" customFormat="1" ht="16.5" customHeight="1">
      <c r="B7" s="22"/>
      <c r="E7" s="402" t="str">
        <f>'Rekapitulace stavby'!K6</f>
        <v>EHC CZECH s.r.o. – Podnikatelský inkubátor – Evropská ul., Cheb</v>
      </c>
      <c r="F7" s="403"/>
      <c r="G7" s="403"/>
      <c r="H7" s="403"/>
      <c r="I7" s="111"/>
      <c r="L7" s="22"/>
    </row>
    <row r="8" spans="1:46" s="2" customFormat="1" ht="12" customHeight="1">
      <c r="A8" s="37"/>
      <c r="B8" s="42"/>
      <c r="C8" s="37"/>
      <c r="D8" s="117" t="s">
        <v>208</v>
      </c>
      <c r="E8" s="37"/>
      <c r="F8" s="37"/>
      <c r="G8" s="37"/>
      <c r="H8" s="37"/>
      <c r="I8" s="118"/>
      <c r="J8" s="37"/>
      <c r="K8" s="37"/>
      <c r="L8" s="119"/>
      <c r="S8" s="37"/>
      <c r="T8" s="37"/>
      <c r="U8" s="37"/>
      <c r="V8" s="37"/>
      <c r="W8" s="37"/>
      <c r="X8" s="37"/>
      <c r="Y8" s="37"/>
      <c r="Z8" s="37"/>
      <c r="AA8" s="37"/>
      <c r="AB8" s="37"/>
      <c r="AC8" s="37"/>
      <c r="AD8" s="37"/>
      <c r="AE8" s="37"/>
    </row>
    <row r="9" spans="1:46" s="2" customFormat="1" ht="16.5" customHeight="1">
      <c r="A9" s="37"/>
      <c r="B9" s="42"/>
      <c r="C9" s="37"/>
      <c r="D9" s="37"/>
      <c r="E9" s="405" t="s">
        <v>8362</v>
      </c>
      <c r="F9" s="404"/>
      <c r="G9" s="404"/>
      <c r="H9" s="404"/>
      <c r="I9" s="118"/>
      <c r="J9" s="37"/>
      <c r="K9" s="37"/>
      <c r="L9" s="119"/>
      <c r="S9" s="37"/>
      <c r="T9" s="37"/>
      <c r="U9" s="37"/>
      <c r="V9" s="37"/>
      <c r="W9" s="37"/>
      <c r="X9" s="37"/>
      <c r="Y9" s="37"/>
      <c r="Z9" s="37"/>
      <c r="AA9" s="37"/>
      <c r="AB9" s="37"/>
      <c r="AC9" s="37"/>
      <c r="AD9" s="37"/>
      <c r="AE9" s="37"/>
    </row>
    <row r="10" spans="1:46" s="2" customFormat="1" ht="10">
      <c r="A10" s="37"/>
      <c r="B10" s="42"/>
      <c r="C10" s="37"/>
      <c r="D10" s="37"/>
      <c r="E10" s="37"/>
      <c r="F10" s="37"/>
      <c r="G10" s="37"/>
      <c r="H10" s="37"/>
      <c r="I10" s="118"/>
      <c r="J10" s="37"/>
      <c r="K10" s="37"/>
      <c r="L10" s="119"/>
      <c r="S10" s="37"/>
      <c r="T10" s="37"/>
      <c r="U10" s="37"/>
      <c r="V10" s="37"/>
      <c r="W10" s="37"/>
      <c r="X10" s="37"/>
      <c r="Y10" s="37"/>
      <c r="Z10" s="37"/>
      <c r="AA10" s="37"/>
      <c r="AB10" s="37"/>
      <c r="AC10" s="37"/>
      <c r="AD10" s="37"/>
      <c r="AE10" s="37"/>
    </row>
    <row r="11" spans="1:46" s="2" customFormat="1" ht="12" customHeight="1">
      <c r="A11" s="37"/>
      <c r="B11" s="42"/>
      <c r="C11" s="37"/>
      <c r="D11" s="117" t="s">
        <v>18</v>
      </c>
      <c r="E11" s="37"/>
      <c r="F11" s="105" t="s">
        <v>44</v>
      </c>
      <c r="G11" s="37"/>
      <c r="H11" s="37"/>
      <c r="I11" s="120" t="s">
        <v>20</v>
      </c>
      <c r="J11" s="105" t="s">
        <v>44</v>
      </c>
      <c r="K11" s="37"/>
      <c r="L11" s="119"/>
      <c r="S11" s="37"/>
      <c r="T11" s="37"/>
      <c r="U11" s="37"/>
      <c r="V11" s="37"/>
      <c r="W11" s="37"/>
      <c r="X11" s="37"/>
      <c r="Y11" s="37"/>
      <c r="Z11" s="37"/>
      <c r="AA11" s="37"/>
      <c r="AB11" s="37"/>
      <c r="AC11" s="37"/>
      <c r="AD11" s="37"/>
      <c r="AE11" s="37"/>
    </row>
    <row r="12" spans="1:46" s="2" customFormat="1" ht="12" customHeight="1">
      <c r="A12" s="37"/>
      <c r="B12" s="42"/>
      <c r="C12" s="37"/>
      <c r="D12" s="117" t="s">
        <v>22</v>
      </c>
      <c r="E12" s="37"/>
      <c r="F12" s="105" t="s">
        <v>23</v>
      </c>
      <c r="G12" s="37"/>
      <c r="H12" s="37"/>
      <c r="I12" s="120" t="s">
        <v>24</v>
      </c>
      <c r="J12" s="121" t="str">
        <f>'Rekapitulace stavby'!AN8</f>
        <v>2. 9. 2020</v>
      </c>
      <c r="K12" s="37"/>
      <c r="L12" s="119"/>
      <c r="S12" s="37"/>
      <c r="T12" s="37"/>
      <c r="U12" s="37"/>
      <c r="V12" s="37"/>
      <c r="W12" s="37"/>
      <c r="X12" s="37"/>
      <c r="Y12" s="37"/>
      <c r="Z12" s="37"/>
      <c r="AA12" s="37"/>
      <c r="AB12" s="37"/>
      <c r="AC12" s="37"/>
      <c r="AD12" s="37"/>
      <c r="AE12" s="37"/>
    </row>
    <row r="13" spans="1:46" s="2" customFormat="1" ht="10.75" customHeight="1">
      <c r="A13" s="37"/>
      <c r="B13" s="42"/>
      <c r="C13" s="37"/>
      <c r="D13" s="37"/>
      <c r="E13" s="37"/>
      <c r="F13" s="37"/>
      <c r="G13" s="37"/>
      <c r="H13" s="37"/>
      <c r="I13" s="118"/>
      <c r="J13" s="37"/>
      <c r="K13" s="37"/>
      <c r="L13" s="119"/>
      <c r="S13" s="37"/>
      <c r="T13" s="37"/>
      <c r="U13" s="37"/>
      <c r="V13" s="37"/>
      <c r="W13" s="37"/>
      <c r="X13" s="37"/>
      <c r="Y13" s="37"/>
      <c r="Z13" s="37"/>
      <c r="AA13" s="37"/>
      <c r="AB13" s="37"/>
      <c r="AC13" s="37"/>
      <c r="AD13" s="37"/>
      <c r="AE13" s="37"/>
    </row>
    <row r="14" spans="1:46" s="2" customFormat="1" ht="12" customHeight="1">
      <c r="A14" s="37"/>
      <c r="B14" s="42"/>
      <c r="C14" s="37"/>
      <c r="D14" s="117" t="s">
        <v>30</v>
      </c>
      <c r="E14" s="37"/>
      <c r="F14" s="37"/>
      <c r="G14" s="37"/>
      <c r="H14" s="37"/>
      <c r="I14" s="120" t="s">
        <v>31</v>
      </c>
      <c r="J14" s="105" t="s">
        <v>32</v>
      </c>
      <c r="K14" s="37"/>
      <c r="L14" s="119"/>
      <c r="S14" s="37"/>
      <c r="T14" s="37"/>
      <c r="U14" s="37"/>
      <c r="V14" s="37"/>
      <c r="W14" s="37"/>
      <c r="X14" s="37"/>
      <c r="Y14" s="37"/>
      <c r="Z14" s="37"/>
      <c r="AA14" s="37"/>
      <c r="AB14" s="37"/>
      <c r="AC14" s="37"/>
      <c r="AD14" s="37"/>
      <c r="AE14" s="37"/>
    </row>
    <row r="15" spans="1:46" s="2" customFormat="1" ht="18" customHeight="1">
      <c r="A15" s="37"/>
      <c r="B15" s="42"/>
      <c r="C15" s="37"/>
      <c r="D15" s="37"/>
      <c r="E15" s="105" t="s">
        <v>33</v>
      </c>
      <c r="F15" s="37"/>
      <c r="G15" s="37"/>
      <c r="H15" s="37"/>
      <c r="I15" s="120" t="s">
        <v>34</v>
      </c>
      <c r="J15" s="105" t="s">
        <v>35</v>
      </c>
      <c r="K15" s="37"/>
      <c r="L15" s="119"/>
      <c r="S15" s="37"/>
      <c r="T15" s="37"/>
      <c r="U15" s="37"/>
      <c r="V15" s="37"/>
      <c r="W15" s="37"/>
      <c r="X15" s="37"/>
      <c r="Y15" s="37"/>
      <c r="Z15" s="37"/>
      <c r="AA15" s="37"/>
      <c r="AB15" s="37"/>
      <c r="AC15" s="37"/>
      <c r="AD15" s="37"/>
      <c r="AE15" s="37"/>
    </row>
    <row r="16" spans="1:46" s="2" customFormat="1" ht="7" customHeight="1">
      <c r="A16" s="37"/>
      <c r="B16" s="42"/>
      <c r="C16" s="37"/>
      <c r="D16" s="37"/>
      <c r="E16" s="37"/>
      <c r="F16" s="37"/>
      <c r="G16" s="37"/>
      <c r="H16" s="37"/>
      <c r="I16" s="118"/>
      <c r="J16" s="37"/>
      <c r="K16" s="37"/>
      <c r="L16" s="119"/>
      <c r="S16" s="37"/>
      <c r="T16" s="37"/>
      <c r="U16" s="37"/>
      <c r="V16" s="37"/>
      <c r="W16" s="37"/>
      <c r="X16" s="37"/>
      <c r="Y16" s="37"/>
      <c r="Z16" s="37"/>
      <c r="AA16" s="37"/>
      <c r="AB16" s="37"/>
      <c r="AC16" s="37"/>
      <c r="AD16" s="37"/>
      <c r="AE16" s="37"/>
    </row>
    <row r="17" spans="1:31" s="2" customFormat="1" ht="12" customHeight="1">
      <c r="A17" s="37"/>
      <c r="B17" s="42"/>
      <c r="C17" s="37"/>
      <c r="D17" s="117" t="s">
        <v>36</v>
      </c>
      <c r="E17" s="37"/>
      <c r="F17" s="37"/>
      <c r="G17" s="37"/>
      <c r="H17" s="37"/>
      <c r="I17" s="120" t="s">
        <v>31</v>
      </c>
      <c r="J17" s="32" t="str">
        <f>'Rekapitulace stavby'!AN13</f>
        <v>Vyplň údaj</v>
      </c>
      <c r="K17" s="37"/>
      <c r="L17" s="119"/>
      <c r="S17" s="37"/>
      <c r="T17" s="37"/>
      <c r="U17" s="37"/>
      <c r="V17" s="37"/>
      <c r="W17" s="37"/>
      <c r="X17" s="37"/>
      <c r="Y17" s="37"/>
      <c r="Z17" s="37"/>
      <c r="AA17" s="37"/>
      <c r="AB17" s="37"/>
      <c r="AC17" s="37"/>
      <c r="AD17" s="37"/>
      <c r="AE17" s="37"/>
    </row>
    <row r="18" spans="1:31" s="2" customFormat="1" ht="18" customHeight="1">
      <c r="A18" s="37"/>
      <c r="B18" s="42"/>
      <c r="C18" s="37"/>
      <c r="D18" s="37"/>
      <c r="E18" s="406" t="str">
        <f>'Rekapitulace stavby'!E14</f>
        <v>Vyplň údaj</v>
      </c>
      <c r="F18" s="407"/>
      <c r="G18" s="407"/>
      <c r="H18" s="407"/>
      <c r="I18" s="120" t="s">
        <v>34</v>
      </c>
      <c r="J18" s="32" t="str">
        <f>'Rekapitulace stavby'!AN14</f>
        <v>Vyplň údaj</v>
      </c>
      <c r="K18" s="37"/>
      <c r="L18" s="119"/>
      <c r="S18" s="37"/>
      <c r="T18" s="37"/>
      <c r="U18" s="37"/>
      <c r="V18" s="37"/>
      <c r="W18" s="37"/>
      <c r="X18" s="37"/>
      <c r="Y18" s="37"/>
      <c r="Z18" s="37"/>
      <c r="AA18" s="37"/>
      <c r="AB18" s="37"/>
      <c r="AC18" s="37"/>
      <c r="AD18" s="37"/>
      <c r="AE18" s="37"/>
    </row>
    <row r="19" spans="1:31" s="2" customFormat="1" ht="7" customHeight="1">
      <c r="A19" s="37"/>
      <c r="B19" s="42"/>
      <c r="C19" s="37"/>
      <c r="D19" s="37"/>
      <c r="E19" s="37"/>
      <c r="F19" s="37"/>
      <c r="G19" s="37"/>
      <c r="H19" s="37"/>
      <c r="I19" s="118"/>
      <c r="J19" s="37"/>
      <c r="K19" s="37"/>
      <c r="L19" s="119"/>
      <c r="S19" s="37"/>
      <c r="T19" s="37"/>
      <c r="U19" s="37"/>
      <c r="V19" s="37"/>
      <c r="W19" s="37"/>
      <c r="X19" s="37"/>
      <c r="Y19" s="37"/>
      <c r="Z19" s="37"/>
      <c r="AA19" s="37"/>
      <c r="AB19" s="37"/>
      <c r="AC19" s="37"/>
      <c r="AD19" s="37"/>
      <c r="AE19" s="37"/>
    </row>
    <row r="20" spans="1:31" s="2" customFormat="1" ht="12" customHeight="1">
      <c r="A20" s="37"/>
      <c r="B20" s="42"/>
      <c r="C20" s="37"/>
      <c r="D20" s="117" t="s">
        <v>39</v>
      </c>
      <c r="E20" s="37"/>
      <c r="F20" s="37"/>
      <c r="G20" s="37"/>
      <c r="H20" s="37"/>
      <c r="I20" s="120" t="s">
        <v>31</v>
      </c>
      <c r="J20" s="105" t="s">
        <v>40</v>
      </c>
      <c r="K20" s="37"/>
      <c r="L20" s="119"/>
      <c r="S20" s="37"/>
      <c r="T20" s="37"/>
      <c r="U20" s="37"/>
      <c r="V20" s="37"/>
      <c r="W20" s="37"/>
      <c r="X20" s="37"/>
      <c r="Y20" s="37"/>
      <c r="Z20" s="37"/>
      <c r="AA20" s="37"/>
      <c r="AB20" s="37"/>
      <c r="AC20" s="37"/>
      <c r="AD20" s="37"/>
      <c r="AE20" s="37"/>
    </row>
    <row r="21" spans="1:31" s="2" customFormat="1" ht="18" customHeight="1">
      <c r="A21" s="37"/>
      <c r="B21" s="42"/>
      <c r="C21" s="37"/>
      <c r="D21" s="37"/>
      <c r="E21" s="105" t="s">
        <v>41</v>
      </c>
      <c r="F21" s="37"/>
      <c r="G21" s="37"/>
      <c r="H21" s="37"/>
      <c r="I21" s="120" t="s">
        <v>34</v>
      </c>
      <c r="J21" s="105" t="s">
        <v>42</v>
      </c>
      <c r="K21" s="37"/>
      <c r="L21" s="119"/>
      <c r="S21" s="37"/>
      <c r="T21" s="37"/>
      <c r="U21" s="37"/>
      <c r="V21" s="37"/>
      <c r="W21" s="37"/>
      <c r="X21" s="37"/>
      <c r="Y21" s="37"/>
      <c r="Z21" s="37"/>
      <c r="AA21" s="37"/>
      <c r="AB21" s="37"/>
      <c r="AC21" s="37"/>
      <c r="AD21" s="37"/>
      <c r="AE21" s="37"/>
    </row>
    <row r="22" spans="1:31" s="2" customFormat="1" ht="7" customHeight="1">
      <c r="A22" s="37"/>
      <c r="B22" s="42"/>
      <c r="C22" s="37"/>
      <c r="D22" s="37"/>
      <c r="E22" s="37"/>
      <c r="F22" s="37"/>
      <c r="G22" s="37"/>
      <c r="H22" s="37"/>
      <c r="I22" s="118"/>
      <c r="J22" s="37"/>
      <c r="K22" s="37"/>
      <c r="L22" s="119"/>
      <c r="S22" s="37"/>
      <c r="T22" s="37"/>
      <c r="U22" s="37"/>
      <c r="V22" s="37"/>
      <c r="W22" s="37"/>
      <c r="X22" s="37"/>
      <c r="Y22" s="37"/>
      <c r="Z22" s="37"/>
      <c r="AA22" s="37"/>
      <c r="AB22" s="37"/>
      <c r="AC22" s="37"/>
      <c r="AD22" s="37"/>
      <c r="AE22" s="37"/>
    </row>
    <row r="23" spans="1:31" s="2" customFormat="1" ht="12" customHeight="1">
      <c r="A23" s="37"/>
      <c r="B23" s="42"/>
      <c r="C23" s="37"/>
      <c r="D23" s="117" t="s">
        <v>43</v>
      </c>
      <c r="E23" s="37"/>
      <c r="F23" s="37"/>
      <c r="G23" s="37"/>
      <c r="H23" s="37"/>
      <c r="I23" s="120" t="s">
        <v>31</v>
      </c>
      <c r="J23" s="105" t="str">
        <f>IF('Rekapitulace stavby'!AN19="","",'Rekapitulace stavby'!AN19)</f>
        <v/>
      </c>
      <c r="K23" s="37"/>
      <c r="L23" s="119"/>
      <c r="S23" s="37"/>
      <c r="T23" s="37"/>
      <c r="U23" s="37"/>
      <c r="V23" s="37"/>
      <c r="W23" s="37"/>
      <c r="X23" s="37"/>
      <c r="Y23" s="37"/>
      <c r="Z23" s="37"/>
      <c r="AA23" s="37"/>
      <c r="AB23" s="37"/>
      <c r="AC23" s="37"/>
      <c r="AD23" s="37"/>
      <c r="AE23" s="37"/>
    </row>
    <row r="24" spans="1:31" s="2" customFormat="1" ht="18" customHeight="1">
      <c r="A24" s="37"/>
      <c r="B24" s="42"/>
      <c r="C24" s="37"/>
      <c r="D24" s="37"/>
      <c r="E24" s="105" t="str">
        <f>IF('Rekapitulace stavby'!E20="","",'Rekapitulace stavby'!E20)</f>
        <v xml:space="preserve"> </v>
      </c>
      <c r="F24" s="37"/>
      <c r="G24" s="37"/>
      <c r="H24" s="37"/>
      <c r="I24" s="120" t="s">
        <v>34</v>
      </c>
      <c r="J24" s="105" t="str">
        <f>IF('Rekapitulace stavby'!AN20="","",'Rekapitulace stavby'!AN20)</f>
        <v/>
      </c>
      <c r="K24" s="37"/>
      <c r="L24" s="119"/>
      <c r="S24" s="37"/>
      <c r="T24" s="37"/>
      <c r="U24" s="37"/>
      <c r="V24" s="37"/>
      <c r="W24" s="37"/>
      <c r="X24" s="37"/>
      <c r="Y24" s="37"/>
      <c r="Z24" s="37"/>
      <c r="AA24" s="37"/>
      <c r="AB24" s="37"/>
      <c r="AC24" s="37"/>
      <c r="AD24" s="37"/>
      <c r="AE24" s="37"/>
    </row>
    <row r="25" spans="1:31" s="2" customFormat="1" ht="7" customHeight="1">
      <c r="A25" s="37"/>
      <c r="B25" s="42"/>
      <c r="C25" s="37"/>
      <c r="D25" s="37"/>
      <c r="E25" s="37"/>
      <c r="F25" s="37"/>
      <c r="G25" s="37"/>
      <c r="H25" s="37"/>
      <c r="I25" s="118"/>
      <c r="J25" s="37"/>
      <c r="K25" s="37"/>
      <c r="L25" s="119"/>
      <c r="S25" s="37"/>
      <c r="T25" s="37"/>
      <c r="U25" s="37"/>
      <c r="V25" s="37"/>
      <c r="W25" s="37"/>
      <c r="X25" s="37"/>
      <c r="Y25" s="37"/>
      <c r="Z25" s="37"/>
      <c r="AA25" s="37"/>
      <c r="AB25" s="37"/>
      <c r="AC25" s="37"/>
      <c r="AD25" s="37"/>
      <c r="AE25" s="37"/>
    </row>
    <row r="26" spans="1:31" s="2" customFormat="1" ht="12" customHeight="1">
      <c r="A26" s="37"/>
      <c r="B26" s="42"/>
      <c r="C26" s="37"/>
      <c r="D26" s="117" t="s">
        <v>46</v>
      </c>
      <c r="E26" s="37"/>
      <c r="F26" s="37"/>
      <c r="G26" s="37"/>
      <c r="H26" s="37"/>
      <c r="I26" s="118"/>
      <c r="J26" s="37"/>
      <c r="K26" s="37"/>
      <c r="L26" s="119"/>
      <c r="S26" s="37"/>
      <c r="T26" s="37"/>
      <c r="U26" s="37"/>
      <c r="V26" s="37"/>
      <c r="W26" s="37"/>
      <c r="X26" s="37"/>
      <c r="Y26" s="37"/>
      <c r="Z26" s="37"/>
      <c r="AA26" s="37"/>
      <c r="AB26" s="37"/>
      <c r="AC26" s="37"/>
      <c r="AD26" s="37"/>
      <c r="AE26" s="37"/>
    </row>
    <row r="27" spans="1:31" s="8" customFormat="1" ht="214.5" customHeight="1">
      <c r="A27" s="122"/>
      <c r="B27" s="123"/>
      <c r="C27" s="122"/>
      <c r="D27" s="122"/>
      <c r="E27" s="408" t="s">
        <v>212</v>
      </c>
      <c r="F27" s="408"/>
      <c r="G27" s="408"/>
      <c r="H27" s="408"/>
      <c r="I27" s="124"/>
      <c r="J27" s="122"/>
      <c r="K27" s="122"/>
      <c r="L27" s="125"/>
      <c r="S27" s="122"/>
      <c r="T27" s="122"/>
      <c r="U27" s="122"/>
      <c r="V27" s="122"/>
      <c r="W27" s="122"/>
      <c r="X27" s="122"/>
      <c r="Y27" s="122"/>
      <c r="Z27" s="122"/>
      <c r="AA27" s="122"/>
      <c r="AB27" s="122"/>
      <c r="AC27" s="122"/>
      <c r="AD27" s="122"/>
      <c r="AE27" s="122"/>
    </row>
    <row r="28" spans="1:31" s="2" customFormat="1" ht="7" customHeight="1">
      <c r="A28" s="37"/>
      <c r="B28" s="42"/>
      <c r="C28" s="37"/>
      <c r="D28" s="37"/>
      <c r="E28" s="37"/>
      <c r="F28" s="37"/>
      <c r="G28" s="37"/>
      <c r="H28" s="37"/>
      <c r="I28" s="118"/>
      <c r="J28" s="37"/>
      <c r="K28" s="37"/>
      <c r="L28" s="119"/>
      <c r="S28" s="37"/>
      <c r="T28" s="37"/>
      <c r="U28" s="37"/>
      <c r="V28" s="37"/>
      <c r="W28" s="37"/>
      <c r="X28" s="37"/>
      <c r="Y28" s="37"/>
      <c r="Z28" s="37"/>
      <c r="AA28" s="37"/>
      <c r="AB28" s="37"/>
      <c r="AC28" s="37"/>
      <c r="AD28" s="37"/>
      <c r="AE28" s="37"/>
    </row>
    <row r="29" spans="1:31" s="2" customFormat="1" ht="7" customHeight="1">
      <c r="A29" s="37"/>
      <c r="B29" s="42"/>
      <c r="C29" s="37"/>
      <c r="D29" s="126"/>
      <c r="E29" s="126"/>
      <c r="F29" s="126"/>
      <c r="G29" s="126"/>
      <c r="H29" s="126"/>
      <c r="I29" s="127"/>
      <c r="J29" s="126"/>
      <c r="K29" s="126"/>
      <c r="L29" s="119"/>
      <c r="S29" s="37"/>
      <c r="T29" s="37"/>
      <c r="U29" s="37"/>
      <c r="V29" s="37"/>
      <c r="W29" s="37"/>
      <c r="X29" s="37"/>
      <c r="Y29" s="37"/>
      <c r="Z29" s="37"/>
      <c r="AA29" s="37"/>
      <c r="AB29" s="37"/>
      <c r="AC29" s="37"/>
      <c r="AD29" s="37"/>
      <c r="AE29" s="37"/>
    </row>
    <row r="30" spans="1:31" s="2" customFormat="1" ht="25.4" customHeight="1">
      <c r="A30" s="37"/>
      <c r="B30" s="42"/>
      <c r="C30" s="37"/>
      <c r="D30" s="128" t="s">
        <v>48</v>
      </c>
      <c r="E30" s="37"/>
      <c r="F30" s="37"/>
      <c r="G30" s="37"/>
      <c r="H30" s="37"/>
      <c r="I30" s="118"/>
      <c r="J30" s="129">
        <f>ROUND(J87, 2)</f>
        <v>0</v>
      </c>
      <c r="K30" s="37"/>
      <c r="L30" s="119"/>
      <c r="S30" s="37"/>
      <c r="T30" s="37"/>
      <c r="U30" s="37"/>
      <c r="V30" s="37"/>
      <c r="W30" s="37"/>
      <c r="X30" s="37"/>
      <c r="Y30" s="37"/>
      <c r="Z30" s="37"/>
      <c r="AA30" s="37"/>
      <c r="AB30" s="37"/>
      <c r="AC30" s="37"/>
      <c r="AD30" s="37"/>
      <c r="AE30" s="37"/>
    </row>
    <row r="31" spans="1:31" s="2" customFormat="1" ht="7" customHeight="1">
      <c r="A31" s="37"/>
      <c r="B31" s="42"/>
      <c r="C31" s="37"/>
      <c r="D31" s="126"/>
      <c r="E31" s="126"/>
      <c r="F31" s="126"/>
      <c r="G31" s="126"/>
      <c r="H31" s="126"/>
      <c r="I31" s="127"/>
      <c r="J31" s="126"/>
      <c r="K31" s="126"/>
      <c r="L31" s="119"/>
      <c r="S31" s="37"/>
      <c r="T31" s="37"/>
      <c r="U31" s="37"/>
      <c r="V31" s="37"/>
      <c r="W31" s="37"/>
      <c r="X31" s="37"/>
      <c r="Y31" s="37"/>
      <c r="Z31" s="37"/>
      <c r="AA31" s="37"/>
      <c r="AB31" s="37"/>
      <c r="AC31" s="37"/>
      <c r="AD31" s="37"/>
      <c r="AE31" s="37"/>
    </row>
    <row r="32" spans="1:31" s="2" customFormat="1" ht="14.4" customHeight="1">
      <c r="A32" s="37"/>
      <c r="B32" s="42"/>
      <c r="C32" s="37"/>
      <c r="D32" s="37"/>
      <c r="E32" s="37"/>
      <c r="F32" s="130" t="s">
        <v>50</v>
      </c>
      <c r="G32" s="37"/>
      <c r="H32" s="37"/>
      <c r="I32" s="131" t="s">
        <v>49</v>
      </c>
      <c r="J32" s="130" t="s">
        <v>51</v>
      </c>
      <c r="K32" s="37"/>
      <c r="L32" s="119"/>
      <c r="S32" s="37"/>
      <c r="T32" s="37"/>
      <c r="U32" s="37"/>
      <c r="V32" s="37"/>
      <c r="W32" s="37"/>
      <c r="X32" s="37"/>
      <c r="Y32" s="37"/>
      <c r="Z32" s="37"/>
      <c r="AA32" s="37"/>
      <c r="AB32" s="37"/>
      <c r="AC32" s="37"/>
      <c r="AD32" s="37"/>
      <c r="AE32" s="37"/>
    </row>
    <row r="33" spans="1:31" s="2" customFormat="1" ht="14.4" customHeight="1">
      <c r="A33" s="37"/>
      <c r="B33" s="42"/>
      <c r="C33" s="37"/>
      <c r="D33" s="132" t="s">
        <v>52</v>
      </c>
      <c r="E33" s="117" t="s">
        <v>53</v>
      </c>
      <c r="F33" s="133">
        <f>ROUND((SUM(BE87:BE536)),  2)</f>
        <v>0</v>
      </c>
      <c r="G33" s="37"/>
      <c r="H33" s="37"/>
      <c r="I33" s="134">
        <v>0.21</v>
      </c>
      <c r="J33" s="133">
        <f>ROUND(((SUM(BE87:BE536))*I33),  2)</f>
        <v>0</v>
      </c>
      <c r="K33" s="37"/>
      <c r="L33" s="119"/>
      <c r="S33" s="37"/>
      <c r="T33" s="37"/>
      <c r="U33" s="37"/>
      <c r="V33" s="37"/>
      <c r="W33" s="37"/>
      <c r="X33" s="37"/>
      <c r="Y33" s="37"/>
      <c r="Z33" s="37"/>
      <c r="AA33" s="37"/>
      <c r="AB33" s="37"/>
      <c r="AC33" s="37"/>
      <c r="AD33" s="37"/>
      <c r="AE33" s="37"/>
    </row>
    <row r="34" spans="1:31" s="2" customFormat="1" ht="14.4" customHeight="1">
      <c r="A34" s="37"/>
      <c r="B34" s="42"/>
      <c r="C34" s="37"/>
      <c r="D34" s="37"/>
      <c r="E34" s="117" t="s">
        <v>54</v>
      </c>
      <c r="F34" s="133">
        <f>ROUND((SUM(BF87:BF536)),  2)</f>
        <v>0</v>
      </c>
      <c r="G34" s="37"/>
      <c r="H34" s="37"/>
      <c r="I34" s="134">
        <v>0.15</v>
      </c>
      <c r="J34" s="133">
        <f>ROUND(((SUM(BF87:BF536))*I34),  2)</f>
        <v>0</v>
      </c>
      <c r="K34" s="37"/>
      <c r="L34" s="119"/>
      <c r="S34" s="37"/>
      <c r="T34" s="37"/>
      <c r="U34" s="37"/>
      <c r="V34" s="37"/>
      <c r="W34" s="37"/>
      <c r="X34" s="37"/>
      <c r="Y34" s="37"/>
      <c r="Z34" s="37"/>
      <c r="AA34" s="37"/>
      <c r="AB34" s="37"/>
      <c r="AC34" s="37"/>
      <c r="AD34" s="37"/>
      <c r="AE34" s="37"/>
    </row>
    <row r="35" spans="1:31" s="2" customFormat="1" ht="14.4" hidden="1" customHeight="1">
      <c r="A35" s="37"/>
      <c r="B35" s="42"/>
      <c r="C35" s="37"/>
      <c r="D35" s="37"/>
      <c r="E35" s="117" t="s">
        <v>55</v>
      </c>
      <c r="F35" s="133">
        <f>ROUND((SUM(BG87:BG536)),  2)</f>
        <v>0</v>
      </c>
      <c r="G35" s="37"/>
      <c r="H35" s="37"/>
      <c r="I35" s="134">
        <v>0.21</v>
      </c>
      <c r="J35" s="133">
        <f>0</f>
        <v>0</v>
      </c>
      <c r="K35" s="37"/>
      <c r="L35" s="119"/>
      <c r="S35" s="37"/>
      <c r="T35" s="37"/>
      <c r="U35" s="37"/>
      <c r="V35" s="37"/>
      <c r="W35" s="37"/>
      <c r="X35" s="37"/>
      <c r="Y35" s="37"/>
      <c r="Z35" s="37"/>
      <c r="AA35" s="37"/>
      <c r="AB35" s="37"/>
      <c r="AC35" s="37"/>
      <c r="AD35" s="37"/>
      <c r="AE35" s="37"/>
    </row>
    <row r="36" spans="1:31" s="2" customFormat="1" ht="14.4" hidden="1" customHeight="1">
      <c r="A36" s="37"/>
      <c r="B36" s="42"/>
      <c r="C36" s="37"/>
      <c r="D36" s="37"/>
      <c r="E36" s="117" t="s">
        <v>56</v>
      </c>
      <c r="F36" s="133">
        <f>ROUND((SUM(BH87:BH536)),  2)</f>
        <v>0</v>
      </c>
      <c r="G36" s="37"/>
      <c r="H36" s="37"/>
      <c r="I36" s="134">
        <v>0.15</v>
      </c>
      <c r="J36" s="133">
        <f>0</f>
        <v>0</v>
      </c>
      <c r="K36" s="37"/>
      <c r="L36" s="119"/>
      <c r="S36" s="37"/>
      <c r="T36" s="37"/>
      <c r="U36" s="37"/>
      <c r="V36" s="37"/>
      <c r="W36" s="37"/>
      <c r="X36" s="37"/>
      <c r="Y36" s="37"/>
      <c r="Z36" s="37"/>
      <c r="AA36" s="37"/>
      <c r="AB36" s="37"/>
      <c r="AC36" s="37"/>
      <c r="AD36" s="37"/>
      <c r="AE36" s="37"/>
    </row>
    <row r="37" spans="1:31" s="2" customFormat="1" ht="14.4" hidden="1" customHeight="1">
      <c r="A37" s="37"/>
      <c r="B37" s="42"/>
      <c r="C37" s="37"/>
      <c r="D37" s="37"/>
      <c r="E37" s="117" t="s">
        <v>57</v>
      </c>
      <c r="F37" s="133">
        <f>ROUND((SUM(BI87:BI536)),  2)</f>
        <v>0</v>
      </c>
      <c r="G37" s="37"/>
      <c r="H37" s="37"/>
      <c r="I37" s="134">
        <v>0</v>
      </c>
      <c r="J37" s="133">
        <f>0</f>
        <v>0</v>
      </c>
      <c r="K37" s="37"/>
      <c r="L37" s="119"/>
      <c r="S37" s="37"/>
      <c r="T37" s="37"/>
      <c r="U37" s="37"/>
      <c r="V37" s="37"/>
      <c r="W37" s="37"/>
      <c r="X37" s="37"/>
      <c r="Y37" s="37"/>
      <c r="Z37" s="37"/>
      <c r="AA37" s="37"/>
      <c r="AB37" s="37"/>
      <c r="AC37" s="37"/>
      <c r="AD37" s="37"/>
      <c r="AE37" s="37"/>
    </row>
    <row r="38" spans="1:31" s="2" customFormat="1" ht="7" customHeight="1">
      <c r="A38" s="37"/>
      <c r="B38" s="42"/>
      <c r="C38" s="37"/>
      <c r="D38" s="37"/>
      <c r="E38" s="37"/>
      <c r="F38" s="37"/>
      <c r="G38" s="37"/>
      <c r="H38" s="37"/>
      <c r="I38" s="118"/>
      <c r="J38" s="37"/>
      <c r="K38" s="37"/>
      <c r="L38" s="119"/>
      <c r="S38" s="37"/>
      <c r="T38" s="37"/>
      <c r="U38" s="37"/>
      <c r="V38" s="37"/>
      <c r="W38" s="37"/>
      <c r="X38" s="37"/>
      <c r="Y38" s="37"/>
      <c r="Z38" s="37"/>
      <c r="AA38" s="37"/>
      <c r="AB38" s="37"/>
      <c r="AC38" s="37"/>
      <c r="AD38" s="37"/>
      <c r="AE38" s="37"/>
    </row>
    <row r="39" spans="1:31" s="2" customFormat="1" ht="25.4" customHeight="1">
      <c r="A39" s="37"/>
      <c r="B39" s="42"/>
      <c r="C39" s="135"/>
      <c r="D39" s="136" t="s">
        <v>58</v>
      </c>
      <c r="E39" s="137"/>
      <c r="F39" s="137"/>
      <c r="G39" s="138" t="s">
        <v>59</v>
      </c>
      <c r="H39" s="139" t="s">
        <v>60</v>
      </c>
      <c r="I39" s="140"/>
      <c r="J39" s="141">
        <f>SUM(J30:J37)</f>
        <v>0</v>
      </c>
      <c r="K39" s="142"/>
      <c r="L39" s="119"/>
      <c r="S39" s="37"/>
      <c r="T39" s="37"/>
      <c r="U39" s="37"/>
      <c r="V39" s="37"/>
      <c r="W39" s="37"/>
      <c r="X39" s="37"/>
      <c r="Y39" s="37"/>
      <c r="Z39" s="37"/>
      <c r="AA39" s="37"/>
      <c r="AB39" s="37"/>
      <c r="AC39" s="37"/>
      <c r="AD39" s="37"/>
      <c r="AE39" s="37"/>
    </row>
    <row r="40" spans="1:31" s="2" customFormat="1" ht="14.4" customHeight="1">
      <c r="A40" s="37"/>
      <c r="B40" s="143"/>
      <c r="C40" s="144"/>
      <c r="D40" s="144"/>
      <c r="E40" s="144"/>
      <c r="F40" s="144"/>
      <c r="G40" s="144"/>
      <c r="H40" s="144"/>
      <c r="I40" s="145"/>
      <c r="J40" s="144"/>
      <c r="K40" s="144"/>
      <c r="L40" s="119"/>
      <c r="S40" s="37"/>
      <c r="T40" s="37"/>
      <c r="U40" s="37"/>
      <c r="V40" s="37"/>
      <c r="W40" s="37"/>
      <c r="X40" s="37"/>
      <c r="Y40" s="37"/>
      <c r="Z40" s="37"/>
      <c r="AA40" s="37"/>
      <c r="AB40" s="37"/>
      <c r="AC40" s="37"/>
      <c r="AD40" s="37"/>
      <c r="AE40" s="37"/>
    </row>
    <row r="44" spans="1:31" s="2" customFormat="1" ht="7" customHeight="1">
      <c r="A44" s="37"/>
      <c r="B44" s="146"/>
      <c r="C44" s="147"/>
      <c r="D44" s="147"/>
      <c r="E44" s="147"/>
      <c r="F44" s="147"/>
      <c r="G44" s="147"/>
      <c r="H44" s="147"/>
      <c r="I44" s="148"/>
      <c r="J44" s="147"/>
      <c r="K44" s="147"/>
      <c r="L44" s="119"/>
      <c r="S44" s="37"/>
      <c r="T44" s="37"/>
      <c r="U44" s="37"/>
      <c r="V44" s="37"/>
      <c r="W44" s="37"/>
      <c r="X44" s="37"/>
      <c r="Y44" s="37"/>
      <c r="Z44" s="37"/>
      <c r="AA44" s="37"/>
      <c r="AB44" s="37"/>
      <c r="AC44" s="37"/>
      <c r="AD44" s="37"/>
      <c r="AE44" s="37"/>
    </row>
    <row r="45" spans="1:31" s="2" customFormat="1" ht="25" customHeight="1">
      <c r="A45" s="37"/>
      <c r="B45" s="38"/>
      <c r="C45" s="25" t="s">
        <v>213</v>
      </c>
      <c r="D45" s="39"/>
      <c r="E45" s="39"/>
      <c r="F45" s="39"/>
      <c r="G45" s="39"/>
      <c r="H45" s="39"/>
      <c r="I45" s="118"/>
      <c r="J45" s="39"/>
      <c r="K45" s="39"/>
      <c r="L45" s="119"/>
      <c r="S45" s="37"/>
      <c r="T45" s="37"/>
      <c r="U45" s="37"/>
      <c r="V45" s="37"/>
      <c r="W45" s="37"/>
      <c r="X45" s="37"/>
      <c r="Y45" s="37"/>
      <c r="Z45" s="37"/>
      <c r="AA45" s="37"/>
      <c r="AB45" s="37"/>
      <c r="AC45" s="37"/>
      <c r="AD45" s="37"/>
      <c r="AE45" s="37"/>
    </row>
    <row r="46" spans="1:31" s="2" customFormat="1" ht="7" customHeight="1">
      <c r="A46" s="37"/>
      <c r="B46" s="38"/>
      <c r="C46" s="39"/>
      <c r="D46" s="39"/>
      <c r="E46" s="39"/>
      <c r="F46" s="39"/>
      <c r="G46" s="39"/>
      <c r="H46" s="39"/>
      <c r="I46" s="118"/>
      <c r="J46" s="39"/>
      <c r="K46" s="39"/>
      <c r="L46" s="119"/>
      <c r="S46" s="37"/>
      <c r="T46" s="37"/>
      <c r="U46" s="37"/>
      <c r="V46" s="37"/>
      <c r="W46" s="37"/>
      <c r="X46" s="37"/>
      <c r="Y46" s="37"/>
      <c r="Z46" s="37"/>
      <c r="AA46" s="37"/>
      <c r="AB46" s="37"/>
      <c r="AC46" s="37"/>
      <c r="AD46" s="37"/>
      <c r="AE46" s="37"/>
    </row>
    <row r="47" spans="1:31" s="2" customFormat="1" ht="12" customHeight="1">
      <c r="A47" s="37"/>
      <c r="B47" s="38"/>
      <c r="C47" s="31" t="s">
        <v>16</v>
      </c>
      <c r="D47" s="39"/>
      <c r="E47" s="39"/>
      <c r="F47" s="39"/>
      <c r="G47" s="39"/>
      <c r="H47" s="39"/>
      <c r="I47" s="118"/>
      <c r="J47" s="39"/>
      <c r="K47" s="39"/>
      <c r="L47" s="119"/>
      <c r="S47" s="37"/>
      <c r="T47" s="37"/>
      <c r="U47" s="37"/>
      <c r="V47" s="37"/>
      <c r="W47" s="37"/>
      <c r="X47" s="37"/>
      <c r="Y47" s="37"/>
      <c r="Z47" s="37"/>
      <c r="AA47" s="37"/>
      <c r="AB47" s="37"/>
      <c r="AC47" s="37"/>
      <c r="AD47" s="37"/>
      <c r="AE47" s="37"/>
    </row>
    <row r="48" spans="1:31" s="2" customFormat="1" ht="16.5" customHeight="1">
      <c r="A48" s="37"/>
      <c r="B48" s="38"/>
      <c r="C48" s="39"/>
      <c r="D48" s="39"/>
      <c r="E48" s="409" t="str">
        <f>E7</f>
        <v>EHC CZECH s.r.o. – Podnikatelský inkubátor – Evropská ul., Cheb</v>
      </c>
      <c r="F48" s="410"/>
      <c r="G48" s="410"/>
      <c r="H48" s="410"/>
      <c r="I48" s="118"/>
      <c r="J48" s="39"/>
      <c r="K48" s="39"/>
      <c r="L48" s="119"/>
      <c r="S48" s="37"/>
      <c r="T48" s="37"/>
      <c r="U48" s="37"/>
      <c r="V48" s="37"/>
      <c r="W48" s="37"/>
      <c r="X48" s="37"/>
      <c r="Y48" s="37"/>
      <c r="Z48" s="37"/>
      <c r="AA48" s="37"/>
      <c r="AB48" s="37"/>
      <c r="AC48" s="37"/>
      <c r="AD48" s="37"/>
      <c r="AE48" s="37"/>
    </row>
    <row r="49" spans="1:47" s="2" customFormat="1" ht="12" customHeight="1">
      <c r="A49" s="37"/>
      <c r="B49" s="38"/>
      <c r="C49" s="31" t="s">
        <v>208</v>
      </c>
      <c r="D49" s="39"/>
      <c r="E49" s="39"/>
      <c r="F49" s="39"/>
      <c r="G49" s="39"/>
      <c r="H49" s="39"/>
      <c r="I49" s="118"/>
      <c r="J49" s="39"/>
      <c r="K49" s="39"/>
      <c r="L49" s="119"/>
      <c r="S49" s="37"/>
      <c r="T49" s="37"/>
      <c r="U49" s="37"/>
      <c r="V49" s="37"/>
      <c r="W49" s="37"/>
      <c r="X49" s="37"/>
      <c r="Y49" s="37"/>
      <c r="Z49" s="37"/>
      <c r="AA49" s="37"/>
      <c r="AB49" s="37"/>
      <c r="AC49" s="37"/>
      <c r="AD49" s="37"/>
      <c r="AE49" s="37"/>
    </row>
    <row r="50" spans="1:47" s="2" customFormat="1" ht="16.5" customHeight="1">
      <c r="A50" s="37"/>
      <c r="B50" s="38"/>
      <c r="C50" s="39"/>
      <c r="D50" s="39"/>
      <c r="E50" s="383" t="str">
        <f>E9</f>
        <v>D.7 - SO 403 – Areálové kanalizace</v>
      </c>
      <c r="F50" s="411"/>
      <c r="G50" s="411"/>
      <c r="H50" s="411"/>
      <c r="I50" s="118"/>
      <c r="J50" s="39"/>
      <c r="K50" s="39"/>
      <c r="L50" s="119"/>
      <c r="S50" s="37"/>
      <c r="T50" s="37"/>
      <c r="U50" s="37"/>
      <c r="V50" s="37"/>
      <c r="W50" s="37"/>
      <c r="X50" s="37"/>
      <c r="Y50" s="37"/>
      <c r="Z50" s="37"/>
      <c r="AA50" s="37"/>
      <c r="AB50" s="37"/>
      <c r="AC50" s="37"/>
      <c r="AD50" s="37"/>
      <c r="AE50" s="37"/>
    </row>
    <row r="51" spans="1:47" s="2" customFormat="1" ht="7" customHeight="1">
      <c r="A51" s="37"/>
      <c r="B51" s="38"/>
      <c r="C51" s="39"/>
      <c r="D51" s="39"/>
      <c r="E51" s="39"/>
      <c r="F51" s="39"/>
      <c r="G51" s="39"/>
      <c r="H51" s="39"/>
      <c r="I51" s="118"/>
      <c r="J51" s="39"/>
      <c r="K51" s="39"/>
      <c r="L51" s="119"/>
      <c r="S51" s="37"/>
      <c r="T51" s="37"/>
      <c r="U51" s="37"/>
      <c r="V51" s="37"/>
      <c r="W51" s="37"/>
      <c r="X51" s="37"/>
      <c r="Y51" s="37"/>
      <c r="Z51" s="37"/>
      <c r="AA51" s="37"/>
      <c r="AB51" s="37"/>
      <c r="AC51" s="37"/>
      <c r="AD51" s="37"/>
      <c r="AE51" s="37"/>
    </row>
    <row r="52" spans="1:47" s="2" customFormat="1" ht="12" customHeight="1">
      <c r="A52" s="37"/>
      <c r="B52" s="38"/>
      <c r="C52" s="31" t="s">
        <v>22</v>
      </c>
      <c r="D52" s="39"/>
      <c r="E52" s="39"/>
      <c r="F52" s="29" t="str">
        <f>F12</f>
        <v>č. parcelní 250/1, 250/6, 250/7 a st7296</v>
      </c>
      <c r="G52" s="39"/>
      <c r="H52" s="39"/>
      <c r="I52" s="120" t="s">
        <v>24</v>
      </c>
      <c r="J52" s="62" t="str">
        <f>IF(J12="","",J12)</f>
        <v>2. 9. 2020</v>
      </c>
      <c r="K52" s="39"/>
      <c r="L52" s="119"/>
      <c r="S52" s="37"/>
      <c r="T52" s="37"/>
      <c r="U52" s="37"/>
      <c r="V52" s="37"/>
      <c r="W52" s="37"/>
      <c r="X52" s="37"/>
      <c r="Y52" s="37"/>
      <c r="Z52" s="37"/>
      <c r="AA52" s="37"/>
      <c r="AB52" s="37"/>
      <c r="AC52" s="37"/>
      <c r="AD52" s="37"/>
      <c r="AE52" s="37"/>
    </row>
    <row r="53" spans="1:47" s="2" customFormat="1" ht="7" customHeight="1">
      <c r="A53" s="37"/>
      <c r="B53" s="38"/>
      <c r="C53" s="39"/>
      <c r="D53" s="39"/>
      <c r="E53" s="39"/>
      <c r="F53" s="39"/>
      <c r="G53" s="39"/>
      <c r="H53" s="39"/>
      <c r="I53" s="118"/>
      <c r="J53" s="39"/>
      <c r="K53" s="39"/>
      <c r="L53" s="119"/>
      <c r="S53" s="37"/>
      <c r="T53" s="37"/>
      <c r="U53" s="37"/>
      <c r="V53" s="37"/>
      <c r="W53" s="37"/>
      <c r="X53" s="37"/>
      <c r="Y53" s="37"/>
      <c r="Z53" s="37"/>
      <c r="AA53" s="37"/>
      <c r="AB53" s="37"/>
      <c r="AC53" s="37"/>
      <c r="AD53" s="37"/>
      <c r="AE53" s="37"/>
    </row>
    <row r="54" spans="1:47" s="2" customFormat="1" ht="40" customHeight="1">
      <c r="A54" s="37"/>
      <c r="B54" s="38"/>
      <c r="C54" s="31" t="s">
        <v>30</v>
      </c>
      <c r="D54" s="39"/>
      <c r="E54" s="39"/>
      <c r="F54" s="29" t="str">
        <f>E15</f>
        <v>EHC CZECH s.r.o., Závodní 278, 360 18 Karlovy Vary</v>
      </c>
      <c r="G54" s="39"/>
      <c r="H54" s="39"/>
      <c r="I54" s="120" t="s">
        <v>39</v>
      </c>
      <c r="J54" s="35" t="str">
        <f>E21</f>
        <v>INDBau DESIGN s.r.o., Houškova 1187/25, 326 00 Plz</v>
      </c>
      <c r="K54" s="39"/>
      <c r="L54" s="119"/>
      <c r="S54" s="37"/>
      <c r="T54" s="37"/>
      <c r="U54" s="37"/>
      <c r="V54" s="37"/>
      <c r="W54" s="37"/>
      <c r="X54" s="37"/>
      <c r="Y54" s="37"/>
      <c r="Z54" s="37"/>
      <c r="AA54" s="37"/>
      <c r="AB54" s="37"/>
      <c r="AC54" s="37"/>
      <c r="AD54" s="37"/>
      <c r="AE54" s="37"/>
    </row>
    <row r="55" spans="1:47" s="2" customFormat="1" ht="15.15" customHeight="1">
      <c r="A55" s="37"/>
      <c r="B55" s="38"/>
      <c r="C55" s="31" t="s">
        <v>36</v>
      </c>
      <c r="D55" s="39"/>
      <c r="E55" s="39"/>
      <c r="F55" s="29" t="str">
        <f>IF(E18="","",E18)</f>
        <v>Vyplň údaj</v>
      </c>
      <c r="G55" s="39"/>
      <c r="H55" s="39"/>
      <c r="I55" s="120" t="s">
        <v>43</v>
      </c>
      <c r="J55" s="35" t="str">
        <f>E24</f>
        <v xml:space="preserve"> </v>
      </c>
      <c r="K55" s="39"/>
      <c r="L55" s="119"/>
      <c r="S55" s="37"/>
      <c r="T55" s="37"/>
      <c r="U55" s="37"/>
      <c r="V55" s="37"/>
      <c r="W55" s="37"/>
      <c r="X55" s="37"/>
      <c r="Y55" s="37"/>
      <c r="Z55" s="37"/>
      <c r="AA55" s="37"/>
      <c r="AB55" s="37"/>
      <c r="AC55" s="37"/>
      <c r="AD55" s="37"/>
      <c r="AE55" s="37"/>
    </row>
    <row r="56" spans="1:47" s="2" customFormat="1" ht="10.25" customHeight="1">
      <c r="A56" s="37"/>
      <c r="B56" s="38"/>
      <c r="C56" s="39"/>
      <c r="D56" s="39"/>
      <c r="E56" s="39"/>
      <c r="F56" s="39"/>
      <c r="G56" s="39"/>
      <c r="H56" s="39"/>
      <c r="I56" s="118"/>
      <c r="J56" s="39"/>
      <c r="K56" s="39"/>
      <c r="L56" s="119"/>
      <c r="S56" s="37"/>
      <c r="T56" s="37"/>
      <c r="U56" s="37"/>
      <c r="V56" s="37"/>
      <c r="W56" s="37"/>
      <c r="X56" s="37"/>
      <c r="Y56" s="37"/>
      <c r="Z56" s="37"/>
      <c r="AA56" s="37"/>
      <c r="AB56" s="37"/>
      <c r="AC56" s="37"/>
      <c r="AD56" s="37"/>
      <c r="AE56" s="37"/>
    </row>
    <row r="57" spans="1:47" s="2" customFormat="1" ht="29.25" customHeight="1">
      <c r="A57" s="37"/>
      <c r="B57" s="38"/>
      <c r="C57" s="149" t="s">
        <v>214</v>
      </c>
      <c r="D57" s="150"/>
      <c r="E57" s="150"/>
      <c r="F57" s="150"/>
      <c r="G57" s="150"/>
      <c r="H57" s="150"/>
      <c r="I57" s="151"/>
      <c r="J57" s="152" t="s">
        <v>215</v>
      </c>
      <c r="K57" s="150"/>
      <c r="L57" s="119"/>
      <c r="S57" s="37"/>
      <c r="T57" s="37"/>
      <c r="U57" s="37"/>
      <c r="V57" s="37"/>
      <c r="W57" s="37"/>
      <c r="X57" s="37"/>
      <c r="Y57" s="37"/>
      <c r="Z57" s="37"/>
      <c r="AA57" s="37"/>
      <c r="AB57" s="37"/>
      <c r="AC57" s="37"/>
      <c r="AD57" s="37"/>
      <c r="AE57" s="37"/>
    </row>
    <row r="58" spans="1:47" s="2" customFormat="1" ht="10.25" customHeight="1">
      <c r="A58" s="37"/>
      <c r="B58" s="38"/>
      <c r="C58" s="39"/>
      <c r="D58" s="39"/>
      <c r="E58" s="39"/>
      <c r="F58" s="39"/>
      <c r="G58" s="39"/>
      <c r="H58" s="39"/>
      <c r="I58" s="118"/>
      <c r="J58" s="39"/>
      <c r="K58" s="39"/>
      <c r="L58" s="119"/>
      <c r="S58" s="37"/>
      <c r="T58" s="37"/>
      <c r="U58" s="37"/>
      <c r="V58" s="37"/>
      <c r="W58" s="37"/>
      <c r="X58" s="37"/>
      <c r="Y58" s="37"/>
      <c r="Z58" s="37"/>
      <c r="AA58" s="37"/>
      <c r="AB58" s="37"/>
      <c r="AC58" s="37"/>
      <c r="AD58" s="37"/>
      <c r="AE58" s="37"/>
    </row>
    <row r="59" spans="1:47" s="2" customFormat="1" ht="22.75" customHeight="1">
      <c r="A59" s="37"/>
      <c r="B59" s="38"/>
      <c r="C59" s="153" t="s">
        <v>80</v>
      </c>
      <c r="D59" s="39"/>
      <c r="E59" s="39"/>
      <c r="F59" s="39"/>
      <c r="G59" s="39"/>
      <c r="H59" s="39"/>
      <c r="I59" s="118"/>
      <c r="J59" s="80">
        <f>J87</f>
        <v>0</v>
      </c>
      <c r="K59" s="39"/>
      <c r="L59" s="119"/>
      <c r="S59" s="37"/>
      <c r="T59" s="37"/>
      <c r="U59" s="37"/>
      <c r="V59" s="37"/>
      <c r="W59" s="37"/>
      <c r="X59" s="37"/>
      <c r="Y59" s="37"/>
      <c r="Z59" s="37"/>
      <c r="AA59" s="37"/>
      <c r="AB59" s="37"/>
      <c r="AC59" s="37"/>
      <c r="AD59" s="37"/>
      <c r="AE59" s="37"/>
      <c r="AU59" s="19" t="s">
        <v>216</v>
      </c>
    </row>
    <row r="60" spans="1:47" s="9" customFormat="1" ht="25" customHeight="1">
      <c r="B60" s="154"/>
      <c r="C60" s="155"/>
      <c r="D60" s="156" t="s">
        <v>217</v>
      </c>
      <c r="E60" s="157"/>
      <c r="F60" s="157"/>
      <c r="G60" s="157"/>
      <c r="H60" s="157"/>
      <c r="I60" s="158"/>
      <c r="J60" s="159">
        <f>J88</f>
        <v>0</v>
      </c>
      <c r="K60" s="155"/>
      <c r="L60" s="160"/>
    </row>
    <row r="61" spans="1:47" s="10" customFormat="1" ht="19.899999999999999" customHeight="1">
      <c r="B61" s="161"/>
      <c r="C61" s="99"/>
      <c r="D61" s="162" t="s">
        <v>218</v>
      </c>
      <c r="E61" s="163"/>
      <c r="F61" s="163"/>
      <c r="G61" s="163"/>
      <c r="H61" s="163"/>
      <c r="I61" s="164"/>
      <c r="J61" s="165">
        <f>J89</f>
        <v>0</v>
      </c>
      <c r="K61" s="99"/>
      <c r="L61" s="166"/>
    </row>
    <row r="62" spans="1:47" s="10" customFormat="1" ht="19.899999999999999" customHeight="1">
      <c r="B62" s="161"/>
      <c r="C62" s="99"/>
      <c r="D62" s="162" t="s">
        <v>222</v>
      </c>
      <c r="E62" s="163"/>
      <c r="F62" s="163"/>
      <c r="G62" s="163"/>
      <c r="H62" s="163"/>
      <c r="I62" s="164"/>
      <c r="J62" s="165">
        <f>J298</f>
        <v>0</v>
      </c>
      <c r="K62" s="99"/>
      <c r="L62" s="166"/>
    </row>
    <row r="63" spans="1:47" s="10" customFormat="1" ht="19.899999999999999" customHeight="1">
      <c r="B63" s="161"/>
      <c r="C63" s="99"/>
      <c r="D63" s="162" t="s">
        <v>223</v>
      </c>
      <c r="E63" s="163"/>
      <c r="F63" s="163"/>
      <c r="G63" s="163"/>
      <c r="H63" s="163"/>
      <c r="I63" s="164"/>
      <c r="J63" s="165">
        <f>J460</f>
        <v>0</v>
      </c>
      <c r="K63" s="99"/>
      <c r="L63" s="166"/>
    </row>
    <row r="64" spans="1:47" s="10" customFormat="1" ht="19.899999999999999" customHeight="1">
      <c r="B64" s="161"/>
      <c r="C64" s="99"/>
      <c r="D64" s="162" t="s">
        <v>225</v>
      </c>
      <c r="E64" s="163"/>
      <c r="F64" s="163"/>
      <c r="G64" s="163"/>
      <c r="H64" s="163"/>
      <c r="I64" s="164"/>
      <c r="J64" s="165">
        <f>J473</f>
        <v>0</v>
      </c>
      <c r="K64" s="99"/>
      <c r="L64" s="166"/>
    </row>
    <row r="65" spans="1:31" s="10" customFormat="1" ht="19.899999999999999" customHeight="1">
      <c r="B65" s="161"/>
      <c r="C65" s="99"/>
      <c r="D65" s="162" t="s">
        <v>4796</v>
      </c>
      <c r="E65" s="163"/>
      <c r="F65" s="163"/>
      <c r="G65" s="163"/>
      <c r="H65" s="163"/>
      <c r="I65" s="164"/>
      <c r="J65" s="165">
        <f>J485</f>
        <v>0</v>
      </c>
      <c r="K65" s="99"/>
      <c r="L65" s="166"/>
    </row>
    <row r="66" spans="1:31" s="9" customFormat="1" ht="25" customHeight="1">
      <c r="B66" s="154"/>
      <c r="C66" s="155"/>
      <c r="D66" s="156" t="s">
        <v>4232</v>
      </c>
      <c r="E66" s="157"/>
      <c r="F66" s="157"/>
      <c r="G66" s="157"/>
      <c r="H66" s="157"/>
      <c r="I66" s="158"/>
      <c r="J66" s="159">
        <f>J488</f>
        <v>0</v>
      </c>
      <c r="K66" s="155"/>
      <c r="L66" s="160"/>
    </row>
    <row r="67" spans="1:31" s="10" customFormat="1" ht="19.899999999999999" customHeight="1">
      <c r="B67" s="161"/>
      <c r="C67" s="99"/>
      <c r="D67" s="162" t="s">
        <v>5786</v>
      </c>
      <c r="E67" s="163"/>
      <c r="F67" s="163"/>
      <c r="G67" s="163"/>
      <c r="H67" s="163"/>
      <c r="I67" s="164"/>
      <c r="J67" s="165">
        <f>J489</f>
        <v>0</v>
      </c>
      <c r="K67" s="99"/>
      <c r="L67" s="166"/>
    </row>
    <row r="68" spans="1:31" s="2" customFormat="1" ht="21.75" customHeight="1">
      <c r="A68" s="37"/>
      <c r="B68" s="38"/>
      <c r="C68" s="39"/>
      <c r="D68" s="39"/>
      <c r="E68" s="39"/>
      <c r="F68" s="39"/>
      <c r="G68" s="39"/>
      <c r="H68" s="39"/>
      <c r="I68" s="118"/>
      <c r="J68" s="39"/>
      <c r="K68" s="39"/>
      <c r="L68" s="119"/>
      <c r="S68" s="37"/>
      <c r="T68" s="37"/>
      <c r="U68" s="37"/>
      <c r="V68" s="37"/>
      <c r="W68" s="37"/>
      <c r="X68" s="37"/>
      <c r="Y68" s="37"/>
      <c r="Z68" s="37"/>
      <c r="AA68" s="37"/>
      <c r="AB68" s="37"/>
      <c r="AC68" s="37"/>
      <c r="AD68" s="37"/>
      <c r="AE68" s="37"/>
    </row>
    <row r="69" spans="1:31" s="2" customFormat="1" ht="7" customHeight="1">
      <c r="A69" s="37"/>
      <c r="B69" s="50"/>
      <c r="C69" s="51"/>
      <c r="D69" s="51"/>
      <c r="E69" s="51"/>
      <c r="F69" s="51"/>
      <c r="G69" s="51"/>
      <c r="H69" s="51"/>
      <c r="I69" s="145"/>
      <c r="J69" s="51"/>
      <c r="K69" s="51"/>
      <c r="L69" s="119"/>
      <c r="S69" s="37"/>
      <c r="T69" s="37"/>
      <c r="U69" s="37"/>
      <c r="V69" s="37"/>
      <c r="W69" s="37"/>
      <c r="X69" s="37"/>
      <c r="Y69" s="37"/>
      <c r="Z69" s="37"/>
      <c r="AA69" s="37"/>
      <c r="AB69" s="37"/>
      <c r="AC69" s="37"/>
      <c r="AD69" s="37"/>
      <c r="AE69" s="37"/>
    </row>
    <row r="73" spans="1:31" s="2" customFormat="1" ht="7" customHeight="1">
      <c r="A73" s="37"/>
      <c r="B73" s="52"/>
      <c r="C73" s="53"/>
      <c r="D73" s="53"/>
      <c r="E73" s="53"/>
      <c r="F73" s="53"/>
      <c r="G73" s="53"/>
      <c r="H73" s="53"/>
      <c r="I73" s="148"/>
      <c r="J73" s="53"/>
      <c r="K73" s="53"/>
      <c r="L73" s="119"/>
      <c r="S73" s="37"/>
      <c r="T73" s="37"/>
      <c r="U73" s="37"/>
      <c r="V73" s="37"/>
      <c r="W73" s="37"/>
      <c r="X73" s="37"/>
      <c r="Y73" s="37"/>
      <c r="Z73" s="37"/>
      <c r="AA73" s="37"/>
      <c r="AB73" s="37"/>
      <c r="AC73" s="37"/>
      <c r="AD73" s="37"/>
      <c r="AE73" s="37"/>
    </row>
    <row r="74" spans="1:31" s="2" customFormat="1" ht="25" customHeight="1">
      <c r="A74" s="37"/>
      <c r="B74" s="38"/>
      <c r="C74" s="25" t="s">
        <v>247</v>
      </c>
      <c r="D74" s="39"/>
      <c r="E74" s="39"/>
      <c r="F74" s="39"/>
      <c r="G74" s="39"/>
      <c r="H74" s="39"/>
      <c r="I74" s="118"/>
      <c r="J74" s="39"/>
      <c r="K74" s="39"/>
      <c r="L74" s="119"/>
      <c r="S74" s="37"/>
      <c r="T74" s="37"/>
      <c r="U74" s="37"/>
      <c r="V74" s="37"/>
      <c r="W74" s="37"/>
      <c r="X74" s="37"/>
      <c r="Y74" s="37"/>
      <c r="Z74" s="37"/>
      <c r="AA74" s="37"/>
      <c r="AB74" s="37"/>
      <c r="AC74" s="37"/>
      <c r="AD74" s="37"/>
      <c r="AE74" s="37"/>
    </row>
    <row r="75" spans="1:31" s="2" customFormat="1" ht="7" customHeight="1">
      <c r="A75" s="37"/>
      <c r="B75" s="38"/>
      <c r="C75" s="39"/>
      <c r="D75" s="39"/>
      <c r="E75" s="39"/>
      <c r="F75" s="39"/>
      <c r="G75" s="39"/>
      <c r="H75" s="39"/>
      <c r="I75" s="118"/>
      <c r="J75" s="39"/>
      <c r="K75" s="39"/>
      <c r="L75" s="119"/>
      <c r="S75" s="37"/>
      <c r="T75" s="37"/>
      <c r="U75" s="37"/>
      <c r="V75" s="37"/>
      <c r="W75" s="37"/>
      <c r="X75" s="37"/>
      <c r="Y75" s="37"/>
      <c r="Z75" s="37"/>
      <c r="AA75" s="37"/>
      <c r="AB75" s="37"/>
      <c r="AC75" s="37"/>
      <c r="AD75" s="37"/>
      <c r="AE75" s="37"/>
    </row>
    <row r="76" spans="1:31" s="2" customFormat="1" ht="12" customHeight="1">
      <c r="A76" s="37"/>
      <c r="B76" s="38"/>
      <c r="C76" s="31" t="s">
        <v>16</v>
      </c>
      <c r="D76" s="39"/>
      <c r="E76" s="39"/>
      <c r="F76" s="39"/>
      <c r="G76" s="39"/>
      <c r="H76" s="39"/>
      <c r="I76" s="118"/>
      <c r="J76" s="39"/>
      <c r="K76" s="39"/>
      <c r="L76" s="119"/>
      <c r="S76" s="37"/>
      <c r="T76" s="37"/>
      <c r="U76" s="37"/>
      <c r="V76" s="37"/>
      <c r="W76" s="37"/>
      <c r="X76" s="37"/>
      <c r="Y76" s="37"/>
      <c r="Z76" s="37"/>
      <c r="AA76" s="37"/>
      <c r="AB76" s="37"/>
      <c r="AC76" s="37"/>
      <c r="AD76" s="37"/>
      <c r="AE76" s="37"/>
    </row>
    <row r="77" spans="1:31" s="2" customFormat="1" ht="16.5" customHeight="1">
      <c r="A77" s="37"/>
      <c r="B77" s="38"/>
      <c r="C77" s="39"/>
      <c r="D77" s="39"/>
      <c r="E77" s="409" t="str">
        <f>E7</f>
        <v>EHC CZECH s.r.o. – Podnikatelský inkubátor – Evropská ul., Cheb</v>
      </c>
      <c r="F77" s="410"/>
      <c r="G77" s="410"/>
      <c r="H77" s="410"/>
      <c r="I77" s="118"/>
      <c r="J77" s="39"/>
      <c r="K77" s="39"/>
      <c r="L77" s="119"/>
      <c r="S77" s="37"/>
      <c r="T77" s="37"/>
      <c r="U77" s="37"/>
      <c r="V77" s="37"/>
      <c r="W77" s="37"/>
      <c r="X77" s="37"/>
      <c r="Y77" s="37"/>
      <c r="Z77" s="37"/>
      <c r="AA77" s="37"/>
      <c r="AB77" s="37"/>
      <c r="AC77" s="37"/>
      <c r="AD77" s="37"/>
      <c r="AE77" s="37"/>
    </row>
    <row r="78" spans="1:31" s="2" customFormat="1" ht="12" customHeight="1">
      <c r="A78" s="37"/>
      <c r="B78" s="38"/>
      <c r="C78" s="31" t="s">
        <v>208</v>
      </c>
      <c r="D78" s="39"/>
      <c r="E78" s="39"/>
      <c r="F78" s="39"/>
      <c r="G78" s="39"/>
      <c r="H78" s="39"/>
      <c r="I78" s="118"/>
      <c r="J78" s="39"/>
      <c r="K78" s="39"/>
      <c r="L78" s="119"/>
      <c r="S78" s="37"/>
      <c r="T78" s="37"/>
      <c r="U78" s="37"/>
      <c r="V78" s="37"/>
      <c r="W78" s="37"/>
      <c r="X78" s="37"/>
      <c r="Y78" s="37"/>
      <c r="Z78" s="37"/>
      <c r="AA78" s="37"/>
      <c r="AB78" s="37"/>
      <c r="AC78" s="37"/>
      <c r="AD78" s="37"/>
      <c r="AE78" s="37"/>
    </row>
    <row r="79" spans="1:31" s="2" customFormat="1" ht="16.5" customHeight="1">
      <c r="A79" s="37"/>
      <c r="B79" s="38"/>
      <c r="C79" s="39"/>
      <c r="D79" s="39"/>
      <c r="E79" s="383" t="str">
        <f>E9</f>
        <v>D.7 - SO 403 – Areálové kanalizace</v>
      </c>
      <c r="F79" s="411"/>
      <c r="G79" s="411"/>
      <c r="H79" s="411"/>
      <c r="I79" s="118"/>
      <c r="J79" s="39"/>
      <c r="K79" s="39"/>
      <c r="L79" s="119"/>
      <c r="S79" s="37"/>
      <c r="T79" s="37"/>
      <c r="U79" s="37"/>
      <c r="V79" s="37"/>
      <c r="W79" s="37"/>
      <c r="X79" s="37"/>
      <c r="Y79" s="37"/>
      <c r="Z79" s="37"/>
      <c r="AA79" s="37"/>
      <c r="AB79" s="37"/>
      <c r="AC79" s="37"/>
      <c r="AD79" s="37"/>
      <c r="AE79" s="37"/>
    </row>
    <row r="80" spans="1:31" s="2" customFormat="1" ht="7" customHeight="1">
      <c r="A80" s="37"/>
      <c r="B80" s="38"/>
      <c r="C80" s="39"/>
      <c r="D80" s="39"/>
      <c r="E80" s="39"/>
      <c r="F80" s="39"/>
      <c r="G80" s="39"/>
      <c r="H80" s="39"/>
      <c r="I80" s="118"/>
      <c r="J80" s="39"/>
      <c r="K80" s="39"/>
      <c r="L80" s="119"/>
      <c r="S80" s="37"/>
      <c r="T80" s="37"/>
      <c r="U80" s="37"/>
      <c r="V80" s="37"/>
      <c r="W80" s="37"/>
      <c r="X80" s="37"/>
      <c r="Y80" s="37"/>
      <c r="Z80" s="37"/>
      <c r="AA80" s="37"/>
      <c r="AB80" s="37"/>
      <c r="AC80" s="37"/>
      <c r="AD80" s="37"/>
      <c r="AE80" s="37"/>
    </row>
    <row r="81" spans="1:65" s="2" customFormat="1" ht="12" customHeight="1">
      <c r="A81" s="37"/>
      <c r="B81" s="38"/>
      <c r="C81" s="31" t="s">
        <v>22</v>
      </c>
      <c r="D81" s="39"/>
      <c r="E81" s="39"/>
      <c r="F81" s="29" t="str">
        <f>F12</f>
        <v>č. parcelní 250/1, 250/6, 250/7 a st7296</v>
      </c>
      <c r="G81" s="39"/>
      <c r="H81" s="39"/>
      <c r="I81" s="120" t="s">
        <v>24</v>
      </c>
      <c r="J81" s="62" t="str">
        <f>IF(J12="","",J12)</f>
        <v>2. 9. 2020</v>
      </c>
      <c r="K81" s="39"/>
      <c r="L81" s="119"/>
      <c r="S81" s="37"/>
      <c r="T81" s="37"/>
      <c r="U81" s="37"/>
      <c r="V81" s="37"/>
      <c r="W81" s="37"/>
      <c r="X81" s="37"/>
      <c r="Y81" s="37"/>
      <c r="Z81" s="37"/>
      <c r="AA81" s="37"/>
      <c r="AB81" s="37"/>
      <c r="AC81" s="37"/>
      <c r="AD81" s="37"/>
      <c r="AE81" s="37"/>
    </row>
    <row r="82" spans="1:65" s="2" customFormat="1" ht="7" customHeight="1">
      <c r="A82" s="37"/>
      <c r="B82" s="38"/>
      <c r="C82" s="39"/>
      <c r="D82" s="39"/>
      <c r="E82" s="39"/>
      <c r="F82" s="39"/>
      <c r="G82" s="39"/>
      <c r="H82" s="39"/>
      <c r="I82" s="118"/>
      <c r="J82" s="39"/>
      <c r="K82" s="39"/>
      <c r="L82" s="119"/>
      <c r="S82" s="37"/>
      <c r="T82" s="37"/>
      <c r="U82" s="37"/>
      <c r="V82" s="37"/>
      <c r="W82" s="37"/>
      <c r="X82" s="37"/>
      <c r="Y82" s="37"/>
      <c r="Z82" s="37"/>
      <c r="AA82" s="37"/>
      <c r="AB82" s="37"/>
      <c r="AC82" s="37"/>
      <c r="AD82" s="37"/>
      <c r="AE82" s="37"/>
    </row>
    <row r="83" spans="1:65" s="2" customFormat="1" ht="40" customHeight="1">
      <c r="A83" s="37"/>
      <c r="B83" s="38"/>
      <c r="C83" s="31" t="s">
        <v>30</v>
      </c>
      <c r="D83" s="39"/>
      <c r="E83" s="39"/>
      <c r="F83" s="29" t="str">
        <f>E15</f>
        <v>EHC CZECH s.r.o., Závodní 278, 360 18 Karlovy Vary</v>
      </c>
      <c r="G83" s="39"/>
      <c r="H83" s="39"/>
      <c r="I83" s="120" t="s">
        <v>39</v>
      </c>
      <c r="J83" s="35" t="str">
        <f>E21</f>
        <v>INDBau DESIGN s.r.o., Houškova 1187/25, 326 00 Plz</v>
      </c>
      <c r="K83" s="39"/>
      <c r="L83" s="119"/>
      <c r="S83" s="37"/>
      <c r="T83" s="37"/>
      <c r="U83" s="37"/>
      <c r="V83" s="37"/>
      <c r="W83" s="37"/>
      <c r="X83" s="37"/>
      <c r="Y83" s="37"/>
      <c r="Z83" s="37"/>
      <c r="AA83" s="37"/>
      <c r="AB83" s="37"/>
      <c r="AC83" s="37"/>
      <c r="AD83" s="37"/>
      <c r="AE83" s="37"/>
    </row>
    <row r="84" spans="1:65" s="2" customFormat="1" ht="15.15" customHeight="1">
      <c r="A84" s="37"/>
      <c r="B84" s="38"/>
      <c r="C84" s="31" t="s">
        <v>36</v>
      </c>
      <c r="D84" s="39"/>
      <c r="E84" s="39"/>
      <c r="F84" s="29" t="str">
        <f>IF(E18="","",E18)</f>
        <v>Vyplň údaj</v>
      </c>
      <c r="G84" s="39"/>
      <c r="H84" s="39"/>
      <c r="I84" s="120" t="s">
        <v>43</v>
      </c>
      <c r="J84" s="35" t="str">
        <f>E24</f>
        <v xml:space="preserve"> </v>
      </c>
      <c r="K84" s="39"/>
      <c r="L84" s="119"/>
      <c r="S84" s="37"/>
      <c r="T84" s="37"/>
      <c r="U84" s="37"/>
      <c r="V84" s="37"/>
      <c r="W84" s="37"/>
      <c r="X84" s="37"/>
      <c r="Y84" s="37"/>
      <c r="Z84" s="37"/>
      <c r="AA84" s="37"/>
      <c r="AB84" s="37"/>
      <c r="AC84" s="37"/>
      <c r="AD84" s="37"/>
      <c r="AE84" s="37"/>
    </row>
    <row r="85" spans="1:65" s="2" customFormat="1" ht="10.25" customHeight="1">
      <c r="A85" s="37"/>
      <c r="B85" s="38"/>
      <c r="C85" s="39"/>
      <c r="D85" s="39"/>
      <c r="E85" s="39"/>
      <c r="F85" s="39"/>
      <c r="G85" s="39"/>
      <c r="H85" s="39"/>
      <c r="I85" s="118"/>
      <c r="J85" s="39"/>
      <c r="K85" s="39"/>
      <c r="L85" s="119"/>
      <c r="S85" s="37"/>
      <c r="T85" s="37"/>
      <c r="U85" s="37"/>
      <c r="V85" s="37"/>
      <c r="W85" s="37"/>
      <c r="X85" s="37"/>
      <c r="Y85" s="37"/>
      <c r="Z85" s="37"/>
      <c r="AA85" s="37"/>
      <c r="AB85" s="37"/>
      <c r="AC85" s="37"/>
      <c r="AD85" s="37"/>
      <c r="AE85" s="37"/>
    </row>
    <row r="86" spans="1:65" s="11" customFormat="1" ht="29.25" customHeight="1">
      <c r="A86" s="167"/>
      <c r="B86" s="168"/>
      <c r="C86" s="169" t="s">
        <v>248</v>
      </c>
      <c r="D86" s="170" t="s">
        <v>67</v>
      </c>
      <c r="E86" s="170" t="s">
        <v>63</v>
      </c>
      <c r="F86" s="170" t="s">
        <v>64</v>
      </c>
      <c r="G86" s="170" t="s">
        <v>249</v>
      </c>
      <c r="H86" s="170" t="s">
        <v>250</v>
      </c>
      <c r="I86" s="171" t="s">
        <v>251</v>
      </c>
      <c r="J86" s="170" t="s">
        <v>215</v>
      </c>
      <c r="K86" s="172" t="s">
        <v>252</v>
      </c>
      <c r="L86" s="173"/>
      <c r="M86" s="71" t="s">
        <v>44</v>
      </c>
      <c r="N86" s="72" t="s">
        <v>52</v>
      </c>
      <c r="O86" s="72" t="s">
        <v>253</v>
      </c>
      <c r="P86" s="72" t="s">
        <v>254</v>
      </c>
      <c r="Q86" s="72" t="s">
        <v>255</v>
      </c>
      <c r="R86" s="72" t="s">
        <v>256</v>
      </c>
      <c r="S86" s="72" t="s">
        <v>257</v>
      </c>
      <c r="T86" s="73" t="s">
        <v>258</v>
      </c>
      <c r="U86" s="167"/>
      <c r="V86" s="167"/>
      <c r="W86" s="167"/>
      <c r="X86" s="167"/>
      <c r="Y86" s="167"/>
      <c r="Z86" s="167"/>
      <c r="AA86" s="167"/>
      <c r="AB86" s="167"/>
      <c r="AC86" s="167"/>
      <c r="AD86" s="167"/>
      <c r="AE86" s="167"/>
    </row>
    <row r="87" spans="1:65" s="2" customFormat="1" ht="22.75" customHeight="1">
      <c r="A87" s="37"/>
      <c r="B87" s="38"/>
      <c r="C87" s="78" t="s">
        <v>259</v>
      </c>
      <c r="D87" s="39"/>
      <c r="E87" s="39"/>
      <c r="F87" s="39"/>
      <c r="G87" s="39"/>
      <c r="H87" s="39"/>
      <c r="I87" s="118"/>
      <c r="J87" s="174">
        <f>BK87</f>
        <v>0</v>
      </c>
      <c r="K87" s="39"/>
      <c r="L87" s="42"/>
      <c r="M87" s="74"/>
      <c r="N87" s="175"/>
      <c r="O87" s="75"/>
      <c r="P87" s="176">
        <f>P88+P488</f>
        <v>0</v>
      </c>
      <c r="Q87" s="75"/>
      <c r="R87" s="176">
        <f>R88+R488</f>
        <v>60.29297605</v>
      </c>
      <c r="S87" s="75"/>
      <c r="T87" s="177">
        <f>T88+T488</f>
        <v>7.485E-2</v>
      </c>
      <c r="U87" s="37"/>
      <c r="V87" s="37"/>
      <c r="W87" s="37"/>
      <c r="X87" s="37"/>
      <c r="Y87" s="37"/>
      <c r="Z87" s="37"/>
      <c r="AA87" s="37"/>
      <c r="AB87" s="37"/>
      <c r="AC87" s="37"/>
      <c r="AD87" s="37"/>
      <c r="AE87" s="37"/>
      <c r="AT87" s="19" t="s">
        <v>81</v>
      </c>
      <c r="AU87" s="19" t="s">
        <v>216</v>
      </c>
      <c r="BK87" s="178">
        <f>BK88+BK488</f>
        <v>0</v>
      </c>
    </row>
    <row r="88" spans="1:65" s="12" customFormat="1" ht="25.9" customHeight="1">
      <c r="B88" s="179"/>
      <c r="C88" s="180"/>
      <c r="D88" s="181" t="s">
        <v>81</v>
      </c>
      <c r="E88" s="182" t="s">
        <v>260</v>
      </c>
      <c r="F88" s="182" t="s">
        <v>261</v>
      </c>
      <c r="G88" s="180"/>
      <c r="H88" s="180"/>
      <c r="I88" s="183"/>
      <c r="J88" s="184">
        <f>BK88</f>
        <v>0</v>
      </c>
      <c r="K88" s="180"/>
      <c r="L88" s="185"/>
      <c r="M88" s="186"/>
      <c r="N88" s="187"/>
      <c r="O88" s="187"/>
      <c r="P88" s="188">
        <f>P89+P298+P460+P473+P485</f>
        <v>0</v>
      </c>
      <c r="Q88" s="187"/>
      <c r="R88" s="188">
        <f>R89+R298+R460+R473+R485</f>
        <v>60.29297605</v>
      </c>
      <c r="S88" s="187"/>
      <c r="T88" s="189">
        <f>T89+T298+T460+T473+T485</f>
        <v>7.485E-2</v>
      </c>
      <c r="AR88" s="190" t="s">
        <v>89</v>
      </c>
      <c r="AT88" s="191" t="s">
        <v>81</v>
      </c>
      <c r="AU88" s="191" t="s">
        <v>82</v>
      </c>
      <c r="AY88" s="190" t="s">
        <v>262</v>
      </c>
      <c r="BK88" s="192">
        <f>BK89+BK298+BK460+BK473+BK485</f>
        <v>0</v>
      </c>
    </row>
    <row r="89" spans="1:65" s="12" customFormat="1" ht="22.75" customHeight="1">
      <c r="B89" s="179"/>
      <c r="C89" s="180"/>
      <c r="D89" s="181" t="s">
        <v>81</v>
      </c>
      <c r="E89" s="193" t="s">
        <v>89</v>
      </c>
      <c r="F89" s="193" t="s">
        <v>263</v>
      </c>
      <c r="G89" s="180"/>
      <c r="H89" s="180"/>
      <c r="I89" s="183"/>
      <c r="J89" s="194">
        <f>BK89</f>
        <v>0</v>
      </c>
      <c r="K89" s="180"/>
      <c r="L89" s="185"/>
      <c r="M89" s="186"/>
      <c r="N89" s="187"/>
      <c r="O89" s="187"/>
      <c r="P89" s="188">
        <f>SUM(P90:P297)</f>
        <v>0</v>
      </c>
      <c r="Q89" s="187"/>
      <c r="R89" s="188">
        <f>SUM(R90:R297)</f>
        <v>49.054868970000001</v>
      </c>
      <c r="S89" s="187"/>
      <c r="T89" s="189">
        <f>SUM(T90:T297)</f>
        <v>0</v>
      </c>
      <c r="AR89" s="190" t="s">
        <v>89</v>
      </c>
      <c r="AT89" s="191" t="s">
        <v>81</v>
      </c>
      <c r="AU89" s="191" t="s">
        <v>89</v>
      </c>
      <c r="AY89" s="190" t="s">
        <v>262</v>
      </c>
      <c r="BK89" s="192">
        <f>SUM(BK90:BK297)</f>
        <v>0</v>
      </c>
    </row>
    <row r="90" spans="1:65" s="2" customFormat="1" ht="21.75" customHeight="1">
      <c r="A90" s="37"/>
      <c r="B90" s="38"/>
      <c r="C90" s="195" t="s">
        <v>89</v>
      </c>
      <c r="D90" s="195" t="s">
        <v>264</v>
      </c>
      <c r="E90" s="196" t="s">
        <v>6174</v>
      </c>
      <c r="F90" s="197" t="s">
        <v>6175</v>
      </c>
      <c r="G90" s="198" t="s">
        <v>518</v>
      </c>
      <c r="H90" s="199">
        <v>2</v>
      </c>
      <c r="I90" s="200"/>
      <c r="J90" s="201">
        <f>ROUND(I90*H90,2)</f>
        <v>0</v>
      </c>
      <c r="K90" s="197" t="s">
        <v>268</v>
      </c>
      <c r="L90" s="42"/>
      <c r="M90" s="202" t="s">
        <v>44</v>
      </c>
      <c r="N90" s="203" t="s">
        <v>53</v>
      </c>
      <c r="O90" s="67"/>
      <c r="P90" s="204">
        <f>O90*H90</f>
        <v>0</v>
      </c>
      <c r="Q90" s="204">
        <v>6.4999999999999997E-4</v>
      </c>
      <c r="R90" s="204">
        <f>Q90*H90</f>
        <v>1.2999999999999999E-3</v>
      </c>
      <c r="S90" s="204">
        <v>0</v>
      </c>
      <c r="T90" s="205">
        <f>S90*H90</f>
        <v>0</v>
      </c>
      <c r="U90" s="37"/>
      <c r="V90" s="37"/>
      <c r="W90" s="37"/>
      <c r="X90" s="37"/>
      <c r="Y90" s="37"/>
      <c r="Z90" s="37"/>
      <c r="AA90" s="37"/>
      <c r="AB90" s="37"/>
      <c r="AC90" s="37"/>
      <c r="AD90" s="37"/>
      <c r="AE90" s="37"/>
      <c r="AR90" s="206" t="s">
        <v>104</v>
      </c>
      <c r="AT90" s="206" t="s">
        <v>264</v>
      </c>
      <c r="AU90" s="206" t="s">
        <v>91</v>
      </c>
      <c r="AY90" s="19" t="s">
        <v>262</v>
      </c>
      <c r="BE90" s="207">
        <f>IF(N90="základní",J90,0)</f>
        <v>0</v>
      </c>
      <c r="BF90" s="207">
        <f>IF(N90="snížená",J90,0)</f>
        <v>0</v>
      </c>
      <c r="BG90" s="207">
        <f>IF(N90="zákl. přenesená",J90,0)</f>
        <v>0</v>
      </c>
      <c r="BH90" s="207">
        <f>IF(N90="sníž. přenesená",J90,0)</f>
        <v>0</v>
      </c>
      <c r="BI90" s="207">
        <f>IF(N90="nulová",J90,0)</f>
        <v>0</v>
      </c>
      <c r="BJ90" s="19" t="s">
        <v>89</v>
      </c>
      <c r="BK90" s="207">
        <f>ROUND(I90*H90,2)</f>
        <v>0</v>
      </c>
      <c r="BL90" s="19" t="s">
        <v>104</v>
      </c>
      <c r="BM90" s="206" t="s">
        <v>91</v>
      </c>
    </row>
    <row r="91" spans="1:65" s="2" customFormat="1" ht="90">
      <c r="A91" s="37"/>
      <c r="B91" s="38"/>
      <c r="C91" s="39"/>
      <c r="D91" s="208" t="s">
        <v>270</v>
      </c>
      <c r="E91" s="39"/>
      <c r="F91" s="209" t="s">
        <v>6176</v>
      </c>
      <c r="G91" s="39"/>
      <c r="H91" s="39"/>
      <c r="I91" s="118"/>
      <c r="J91" s="39"/>
      <c r="K91" s="39"/>
      <c r="L91" s="42"/>
      <c r="M91" s="210"/>
      <c r="N91" s="211"/>
      <c r="O91" s="67"/>
      <c r="P91" s="67"/>
      <c r="Q91" s="67"/>
      <c r="R91" s="67"/>
      <c r="S91" s="67"/>
      <c r="T91" s="68"/>
      <c r="U91" s="37"/>
      <c r="V91" s="37"/>
      <c r="W91" s="37"/>
      <c r="X91" s="37"/>
      <c r="Y91" s="37"/>
      <c r="Z91" s="37"/>
      <c r="AA91" s="37"/>
      <c r="AB91" s="37"/>
      <c r="AC91" s="37"/>
      <c r="AD91" s="37"/>
      <c r="AE91" s="37"/>
      <c r="AT91" s="19" t="s">
        <v>270</v>
      </c>
      <c r="AU91" s="19" t="s">
        <v>91</v>
      </c>
    </row>
    <row r="92" spans="1:65" s="2" customFormat="1" ht="21.75" customHeight="1">
      <c r="A92" s="37"/>
      <c r="B92" s="38"/>
      <c r="C92" s="195" t="s">
        <v>91</v>
      </c>
      <c r="D92" s="195" t="s">
        <v>264</v>
      </c>
      <c r="E92" s="196" t="s">
        <v>6177</v>
      </c>
      <c r="F92" s="197" t="s">
        <v>6178</v>
      </c>
      <c r="G92" s="198" t="s">
        <v>518</v>
      </c>
      <c r="H92" s="199">
        <v>2</v>
      </c>
      <c r="I92" s="200"/>
      <c r="J92" s="201">
        <f>ROUND(I92*H92,2)</f>
        <v>0</v>
      </c>
      <c r="K92" s="197" t="s">
        <v>268</v>
      </c>
      <c r="L92" s="42"/>
      <c r="M92" s="202" t="s">
        <v>44</v>
      </c>
      <c r="N92" s="203" t="s">
        <v>53</v>
      </c>
      <c r="O92" s="67"/>
      <c r="P92" s="204">
        <f>O92*H92</f>
        <v>0</v>
      </c>
      <c r="Q92" s="204">
        <v>0</v>
      </c>
      <c r="R92" s="204">
        <f>Q92*H92</f>
        <v>0</v>
      </c>
      <c r="S92" s="204">
        <v>0</v>
      </c>
      <c r="T92" s="205">
        <f>S92*H92</f>
        <v>0</v>
      </c>
      <c r="U92" s="37"/>
      <c r="V92" s="37"/>
      <c r="W92" s="37"/>
      <c r="X92" s="37"/>
      <c r="Y92" s="37"/>
      <c r="Z92" s="37"/>
      <c r="AA92" s="37"/>
      <c r="AB92" s="37"/>
      <c r="AC92" s="37"/>
      <c r="AD92" s="37"/>
      <c r="AE92" s="37"/>
      <c r="AR92" s="206" t="s">
        <v>104</v>
      </c>
      <c r="AT92" s="206" t="s">
        <v>264</v>
      </c>
      <c r="AU92" s="206" t="s">
        <v>91</v>
      </c>
      <c r="AY92" s="19" t="s">
        <v>262</v>
      </c>
      <c r="BE92" s="207">
        <f>IF(N92="základní",J92,0)</f>
        <v>0</v>
      </c>
      <c r="BF92" s="207">
        <f>IF(N92="snížená",J92,0)</f>
        <v>0</v>
      </c>
      <c r="BG92" s="207">
        <f>IF(N92="zákl. přenesená",J92,0)</f>
        <v>0</v>
      </c>
      <c r="BH92" s="207">
        <f>IF(N92="sníž. přenesená",J92,0)</f>
        <v>0</v>
      </c>
      <c r="BI92" s="207">
        <f>IF(N92="nulová",J92,0)</f>
        <v>0</v>
      </c>
      <c r="BJ92" s="19" t="s">
        <v>89</v>
      </c>
      <c r="BK92" s="207">
        <f>ROUND(I92*H92,2)</f>
        <v>0</v>
      </c>
      <c r="BL92" s="19" t="s">
        <v>104</v>
      </c>
      <c r="BM92" s="206" t="s">
        <v>104</v>
      </c>
    </row>
    <row r="93" spans="1:65" s="2" customFormat="1" ht="90">
      <c r="A93" s="37"/>
      <c r="B93" s="38"/>
      <c r="C93" s="39"/>
      <c r="D93" s="208" t="s">
        <v>270</v>
      </c>
      <c r="E93" s="39"/>
      <c r="F93" s="209" t="s">
        <v>6176</v>
      </c>
      <c r="G93" s="39"/>
      <c r="H93" s="39"/>
      <c r="I93" s="118"/>
      <c r="J93" s="39"/>
      <c r="K93" s="39"/>
      <c r="L93" s="42"/>
      <c r="M93" s="210"/>
      <c r="N93" s="211"/>
      <c r="O93" s="67"/>
      <c r="P93" s="67"/>
      <c r="Q93" s="67"/>
      <c r="R93" s="67"/>
      <c r="S93" s="67"/>
      <c r="T93" s="68"/>
      <c r="U93" s="37"/>
      <c r="V93" s="37"/>
      <c r="W93" s="37"/>
      <c r="X93" s="37"/>
      <c r="Y93" s="37"/>
      <c r="Z93" s="37"/>
      <c r="AA93" s="37"/>
      <c r="AB93" s="37"/>
      <c r="AC93" s="37"/>
      <c r="AD93" s="37"/>
      <c r="AE93" s="37"/>
      <c r="AT93" s="19" t="s">
        <v>270</v>
      </c>
      <c r="AU93" s="19" t="s">
        <v>91</v>
      </c>
    </row>
    <row r="94" spans="1:65" s="2" customFormat="1" ht="16.5" customHeight="1">
      <c r="A94" s="37"/>
      <c r="B94" s="38"/>
      <c r="C94" s="195" t="s">
        <v>97</v>
      </c>
      <c r="D94" s="195" t="s">
        <v>264</v>
      </c>
      <c r="E94" s="196" t="s">
        <v>6179</v>
      </c>
      <c r="F94" s="197" t="s">
        <v>6180</v>
      </c>
      <c r="G94" s="198" t="s">
        <v>590</v>
      </c>
      <c r="H94" s="199">
        <v>70.34</v>
      </c>
      <c r="I94" s="200"/>
      <c r="J94" s="201">
        <f>ROUND(I94*H94,2)</f>
        <v>0</v>
      </c>
      <c r="K94" s="197" t="s">
        <v>268</v>
      </c>
      <c r="L94" s="42"/>
      <c r="M94" s="202" t="s">
        <v>44</v>
      </c>
      <c r="N94" s="203" t="s">
        <v>53</v>
      </c>
      <c r="O94" s="67"/>
      <c r="P94" s="204">
        <f>O94*H94</f>
        <v>0</v>
      </c>
      <c r="Q94" s="204">
        <v>5.5000000000000003E-4</v>
      </c>
      <c r="R94" s="204">
        <f>Q94*H94</f>
        <v>3.8687000000000006E-2</v>
      </c>
      <c r="S94" s="204">
        <v>0</v>
      </c>
      <c r="T94" s="205">
        <f>S94*H94</f>
        <v>0</v>
      </c>
      <c r="U94" s="37"/>
      <c r="V94" s="37"/>
      <c r="W94" s="37"/>
      <c r="X94" s="37"/>
      <c r="Y94" s="37"/>
      <c r="Z94" s="37"/>
      <c r="AA94" s="37"/>
      <c r="AB94" s="37"/>
      <c r="AC94" s="37"/>
      <c r="AD94" s="37"/>
      <c r="AE94" s="37"/>
      <c r="AR94" s="206" t="s">
        <v>104</v>
      </c>
      <c r="AT94" s="206" t="s">
        <v>264</v>
      </c>
      <c r="AU94" s="206" t="s">
        <v>91</v>
      </c>
      <c r="AY94" s="19" t="s">
        <v>262</v>
      </c>
      <c r="BE94" s="207">
        <f>IF(N94="základní",J94,0)</f>
        <v>0</v>
      </c>
      <c r="BF94" s="207">
        <f>IF(N94="snížená",J94,0)</f>
        <v>0</v>
      </c>
      <c r="BG94" s="207">
        <f>IF(N94="zákl. přenesená",J94,0)</f>
        <v>0</v>
      </c>
      <c r="BH94" s="207">
        <f>IF(N94="sníž. přenesená",J94,0)</f>
        <v>0</v>
      </c>
      <c r="BI94" s="207">
        <f>IF(N94="nulová",J94,0)</f>
        <v>0</v>
      </c>
      <c r="BJ94" s="19" t="s">
        <v>89</v>
      </c>
      <c r="BK94" s="207">
        <f>ROUND(I94*H94,2)</f>
        <v>0</v>
      </c>
      <c r="BL94" s="19" t="s">
        <v>104</v>
      </c>
      <c r="BM94" s="206" t="s">
        <v>339</v>
      </c>
    </row>
    <row r="95" spans="1:65" s="2" customFormat="1" ht="90">
      <c r="A95" s="37"/>
      <c r="B95" s="38"/>
      <c r="C95" s="39"/>
      <c r="D95" s="208" t="s">
        <v>270</v>
      </c>
      <c r="E95" s="39"/>
      <c r="F95" s="209" t="s">
        <v>6176</v>
      </c>
      <c r="G95" s="39"/>
      <c r="H95" s="39"/>
      <c r="I95" s="118"/>
      <c r="J95" s="39"/>
      <c r="K95" s="39"/>
      <c r="L95" s="42"/>
      <c r="M95" s="210"/>
      <c r="N95" s="211"/>
      <c r="O95" s="67"/>
      <c r="P95" s="67"/>
      <c r="Q95" s="67"/>
      <c r="R95" s="67"/>
      <c r="S95" s="67"/>
      <c r="T95" s="68"/>
      <c r="U95" s="37"/>
      <c r="V95" s="37"/>
      <c r="W95" s="37"/>
      <c r="X95" s="37"/>
      <c r="Y95" s="37"/>
      <c r="Z95" s="37"/>
      <c r="AA95" s="37"/>
      <c r="AB95" s="37"/>
      <c r="AC95" s="37"/>
      <c r="AD95" s="37"/>
      <c r="AE95" s="37"/>
      <c r="AT95" s="19" t="s">
        <v>270</v>
      </c>
      <c r="AU95" s="19" t="s">
        <v>91</v>
      </c>
    </row>
    <row r="96" spans="1:65" s="15" customFormat="1" ht="10">
      <c r="B96" s="233"/>
      <c r="C96" s="234"/>
      <c r="D96" s="208" t="s">
        <v>272</v>
      </c>
      <c r="E96" s="235" t="s">
        <v>44</v>
      </c>
      <c r="F96" s="236" t="s">
        <v>8363</v>
      </c>
      <c r="G96" s="234"/>
      <c r="H96" s="237">
        <v>3.2</v>
      </c>
      <c r="I96" s="238"/>
      <c r="J96" s="234"/>
      <c r="K96" s="234"/>
      <c r="L96" s="239"/>
      <c r="M96" s="240"/>
      <c r="N96" s="241"/>
      <c r="O96" s="241"/>
      <c r="P96" s="241"/>
      <c r="Q96" s="241"/>
      <c r="R96" s="241"/>
      <c r="S96" s="241"/>
      <c r="T96" s="242"/>
      <c r="AT96" s="243" t="s">
        <v>272</v>
      </c>
      <c r="AU96" s="243" t="s">
        <v>91</v>
      </c>
      <c r="AV96" s="15" t="s">
        <v>91</v>
      </c>
      <c r="AW96" s="15" t="s">
        <v>38</v>
      </c>
      <c r="AX96" s="15" t="s">
        <v>82</v>
      </c>
      <c r="AY96" s="243" t="s">
        <v>262</v>
      </c>
    </row>
    <row r="97" spans="1:65" s="15" customFormat="1" ht="10">
      <c r="B97" s="233"/>
      <c r="C97" s="234"/>
      <c r="D97" s="208" t="s">
        <v>272</v>
      </c>
      <c r="E97" s="235" t="s">
        <v>44</v>
      </c>
      <c r="F97" s="236" t="s">
        <v>8364</v>
      </c>
      <c r="G97" s="234"/>
      <c r="H97" s="237">
        <v>3.2</v>
      </c>
      <c r="I97" s="238"/>
      <c r="J97" s="234"/>
      <c r="K97" s="234"/>
      <c r="L97" s="239"/>
      <c r="M97" s="240"/>
      <c r="N97" s="241"/>
      <c r="O97" s="241"/>
      <c r="P97" s="241"/>
      <c r="Q97" s="241"/>
      <c r="R97" s="241"/>
      <c r="S97" s="241"/>
      <c r="T97" s="242"/>
      <c r="AT97" s="243" t="s">
        <v>272</v>
      </c>
      <c r="AU97" s="243" t="s">
        <v>91</v>
      </c>
      <c r="AV97" s="15" t="s">
        <v>91</v>
      </c>
      <c r="AW97" s="15" t="s">
        <v>38</v>
      </c>
      <c r="AX97" s="15" t="s">
        <v>82</v>
      </c>
      <c r="AY97" s="243" t="s">
        <v>262</v>
      </c>
    </row>
    <row r="98" spans="1:65" s="15" customFormat="1" ht="10">
      <c r="B98" s="233"/>
      <c r="C98" s="234"/>
      <c r="D98" s="208" t="s">
        <v>272</v>
      </c>
      <c r="E98" s="235" t="s">
        <v>44</v>
      </c>
      <c r="F98" s="236" t="s">
        <v>8365</v>
      </c>
      <c r="G98" s="234"/>
      <c r="H98" s="237">
        <v>16.09</v>
      </c>
      <c r="I98" s="238"/>
      <c r="J98" s="234"/>
      <c r="K98" s="234"/>
      <c r="L98" s="239"/>
      <c r="M98" s="240"/>
      <c r="N98" s="241"/>
      <c r="O98" s="241"/>
      <c r="P98" s="241"/>
      <c r="Q98" s="241"/>
      <c r="R98" s="241"/>
      <c r="S98" s="241"/>
      <c r="T98" s="242"/>
      <c r="AT98" s="243" t="s">
        <v>272</v>
      </c>
      <c r="AU98" s="243" t="s">
        <v>91</v>
      </c>
      <c r="AV98" s="15" t="s">
        <v>91</v>
      </c>
      <c r="AW98" s="15" t="s">
        <v>38</v>
      </c>
      <c r="AX98" s="15" t="s">
        <v>82</v>
      </c>
      <c r="AY98" s="243" t="s">
        <v>262</v>
      </c>
    </row>
    <row r="99" spans="1:65" s="15" customFormat="1" ht="10">
      <c r="B99" s="233"/>
      <c r="C99" s="234"/>
      <c r="D99" s="208" t="s">
        <v>272</v>
      </c>
      <c r="E99" s="235" t="s">
        <v>44</v>
      </c>
      <c r="F99" s="236" t="s">
        <v>8366</v>
      </c>
      <c r="G99" s="234"/>
      <c r="H99" s="237">
        <v>22.81</v>
      </c>
      <c r="I99" s="238"/>
      <c r="J99" s="234"/>
      <c r="K99" s="234"/>
      <c r="L99" s="239"/>
      <c r="M99" s="240"/>
      <c r="N99" s="241"/>
      <c r="O99" s="241"/>
      <c r="P99" s="241"/>
      <c r="Q99" s="241"/>
      <c r="R99" s="241"/>
      <c r="S99" s="241"/>
      <c r="T99" s="242"/>
      <c r="AT99" s="243" t="s">
        <v>272</v>
      </c>
      <c r="AU99" s="243" t="s">
        <v>91</v>
      </c>
      <c r="AV99" s="15" t="s">
        <v>91</v>
      </c>
      <c r="AW99" s="15" t="s">
        <v>38</v>
      </c>
      <c r="AX99" s="15" t="s">
        <v>82</v>
      </c>
      <c r="AY99" s="243" t="s">
        <v>262</v>
      </c>
    </row>
    <row r="100" spans="1:65" s="15" customFormat="1" ht="10">
      <c r="B100" s="233"/>
      <c r="C100" s="234"/>
      <c r="D100" s="208" t="s">
        <v>272</v>
      </c>
      <c r="E100" s="235" t="s">
        <v>44</v>
      </c>
      <c r="F100" s="236" t="s">
        <v>8367</v>
      </c>
      <c r="G100" s="234"/>
      <c r="H100" s="237">
        <v>10.44</v>
      </c>
      <c r="I100" s="238"/>
      <c r="J100" s="234"/>
      <c r="K100" s="234"/>
      <c r="L100" s="239"/>
      <c r="M100" s="240"/>
      <c r="N100" s="241"/>
      <c r="O100" s="241"/>
      <c r="P100" s="241"/>
      <c r="Q100" s="241"/>
      <c r="R100" s="241"/>
      <c r="S100" s="241"/>
      <c r="T100" s="242"/>
      <c r="AT100" s="243" t="s">
        <v>272</v>
      </c>
      <c r="AU100" s="243" t="s">
        <v>91</v>
      </c>
      <c r="AV100" s="15" t="s">
        <v>91</v>
      </c>
      <c r="AW100" s="15" t="s">
        <v>38</v>
      </c>
      <c r="AX100" s="15" t="s">
        <v>82</v>
      </c>
      <c r="AY100" s="243" t="s">
        <v>262</v>
      </c>
    </row>
    <row r="101" spans="1:65" s="15" customFormat="1" ht="10">
      <c r="B101" s="233"/>
      <c r="C101" s="234"/>
      <c r="D101" s="208" t="s">
        <v>272</v>
      </c>
      <c r="E101" s="235" t="s">
        <v>44</v>
      </c>
      <c r="F101" s="236" t="s">
        <v>8368</v>
      </c>
      <c r="G101" s="234"/>
      <c r="H101" s="237">
        <v>2.8</v>
      </c>
      <c r="I101" s="238"/>
      <c r="J101" s="234"/>
      <c r="K101" s="234"/>
      <c r="L101" s="239"/>
      <c r="M101" s="240"/>
      <c r="N101" s="241"/>
      <c r="O101" s="241"/>
      <c r="P101" s="241"/>
      <c r="Q101" s="241"/>
      <c r="R101" s="241"/>
      <c r="S101" s="241"/>
      <c r="T101" s="242"/>
      <c r="AT101" s="243" t="s">
        <v>272</v>
      </c>
      <c r="AU101" s="243" t="s">
        <v>91</v>
      </c>
      <c r="AV101" s="15" t="s">
        <v>91</v>
      </c>
      <c r="AW101" s="15" t="s">
        <v>38</v>
      </c>
      <c r="AX101" s="15" t="s">
        <v>82</v>
      </c>
      <c r="AY101" s="243" t="s">
        <v>262</v>
      </c>
    </row>
    <row r="102" spans="1:65" s="15" customFormat="1" ht="10">
      <c r="B102" s="233"/>
      <c r="C102" s="234"/>
      <c r="D102" s="208" t="s">
        <v>272</v>
      </c>
      <c r="E102" s="235" t="s">
        <v>44</v>
      </c>
      <c r="F102" s="236" t="s">
        <v>8369</v>
      </c>
      <c r="G102" s="234"/>
      <c r="H102" s="237">
        <v>1</v>
      </c>
      <c r="I102" s="238"/>
      <c r="J102" s="234"/>
      <c r="K102" s="234"/>
      <c r="L102" s="239"/>
      <c r="M102" s="240"/>
      <c r="N102" s="241"/>
      <c r="O102" s="241"/>
      <c r="P102" s="241"/>
      <c r="Q102" s="241"/>
      <c r="R102" s="241"/>
      <c r="S102" s="241"/>
      <c r="T102" s="242"/>
      <c r="AT102" s="243" t="s">
        <v>272</v>
      </c>
      <c r="AU102" s="243" t="s">
        <v>91</v>
      </c>
      <c r="AV102" s="15" t="s">
        <v>91</v>
      </c>
      <c r="AW102" s="15" t="s">
        <v>38</v>
      </c>
      <c r="AX102" s="15" t="s">
        <v>82</v>
      </c>
      <c r="AY102" s="243" t="s">
        <v>262</v>
      </c>
    </row>
    <row r="103" spans="1:65" s="15" customFormat="1" ht="10">
      <c r="B103" s="233"/>
      <c r="C103" s="234"/>
      <c r="D103" s="208" t="s">
        <v>272</v>
      </c>
      <c r="E103" s="235" t="s">
        <v>44</v>
      </c>
      <c r="F103" s="236" t="s">
        <v>8370</v>
      </c>
      <c r="G103" s="234"/>
      <c r="H103" s="237">
        <v>5.9</v>
      </c>
      <c r="I103" s="238"/>
      <c r="J103" s="234"/>
      <c r="K103" s="234"/>
      <c r="L103" s="239"/>
      <c r="M103" s="240"/>
      <c r="N103" s="241"/>
      <c r="O103" s="241"/>
      <c r="P103" s="241"/>
      <c r="Q103" s="241"/>
      <c r="R103" s="241"/>
      <c r="S103" s="241"/>
      <c r="T103" s="242"/>
      <c r="AT103" s="243" t="s">
        <v>272</v>
      </c>
      <c r="AU103" s="243" t="s">
        <v>91</v>
      </c>
      <c r="AV103" s="15" t="s">
        <v>91</v>
      </c>
      <c r="AW103" s="15" t="s">
        <v>38</v>
      </c>
      <c r="AX103" s="15" t="s">
        <v>82</v>
      </c>
      <c r="AY103" s="243" t="s">
        <v>262</v>
      </c>
    </row>
    <row r="104" spans="1:65" s="15" customFormat="1" ht="10">
      <c r="B104" s="233"/>
      <c r="C104" s="234"/>
      <c r="D104" s="208" t="s">
        <v>272</v>
      </c>
      <c r="E104" s="235" t="s">
        <v>44</v>
      </c>
      <c r="F104" s="236" t="s">
        <v>8371</v>
      </c>
      <c r="G104" s="234"/>
      <c r="H104" s="237">
        <v>0.9</v>
      </c>
      <c r="I104" s="238"/>
      <c r="J104" s="234"/>
      <c r="K104" s="234"/>
      <c r="L104" s="239"/>
      <c r="M104" s="240"/>
      <c r="N104" s="241"/>
      <c r="O104" s="241"/>
      <c r="P104" s="241"/>
      <c r="Q104" s="241"/>
      <c r="R104" s="241"/>
      <c r="S104" s="241"/>
      <c r="T104" s="242"/>
      <c r="AT104" s="243" t="s">
        <v>272</v>
      </c>
      <c r="AU104" s="243" t="s">
        <v>91</v>
      </c>
      <c r="AV104" s="15" t="s">
        <v>91</v>
      </c>
      <c r="AW104" s="15" t="s">
        <v>38</v>
      </c>
      <c r="AX104" s="15" t="s">
        <v>82</v>
      </c>
      <c r="AY104" s="243" t="s">
        <v>262</v>
      </c>
    </row>
    <row r="105" spans="1:65" s="15" customFormat="1" ht="10">
      <c r="B105" s="233"/>
      <c r="C105" s="234"/>
      <c r="D105" s="208" t="s">
        <v>272</v>
      </c>
      <c r="E105" s="235" t="s">
        <v>44</v>
      </c>
      <c r="F105" s="236" t="s">
        <v>8372</v>
      </c>
      <c r="G105" s="234"/>
      <c r="H105" s="237">
        <v>2</v>
      </c>
      <c r="I105" s="238"/>
      <c r="J105" s="234"/>
      <c r="K105" s="234"/>
      <c r="L105" s="239"/>
      <c r="M105" s="240"/>
      <c r="N105" s="241"/>
      <c r="O105" s="241"/>
      <c r="P105" s="241"/>
      <c r="Q105" s="241"/>
      <c r="R105" s="241"/>
      <c r="S105" s="241"/>
      <c r="T105" s="242"/>
      <c r="AT105" s="243" t="s">
        <v>272</v>
      </c>
      <c r="AU105" s="243" t="s">
        <v>91</v>
      </c>
      <c r="AV105" s="15" t="s">
        <v>91</v>
      </c>
      <c r="AW105" s="15" t="s">
        <v>38</v>
      </c>
      <c r="AX105" s="15" t="s">
        <v>82</v>
      </c>
      <c r="AY105" s="243" t="s">
        <v>262</v>
      </c>
    </row>
    <row r="106" spans="1:65" s="15" customFormat="1" ht="10">
      <c r="B106" s="233"/>
      <c r="C106" s="234"/>
      <c r="D106" s="208" t="s">
        <v>272</v>
      </c>
      <c r="E106" s="235" t="s">
        <v>44</v>
      </c>
      <c r="F106" s="236" t="s">
        <v>8373</v>
      </c>
      <c r="G106" s="234"/>
      <c r="H106" s="237">
        <v>2</v>
      </c>
      <c r="I106" s="238"/>
      <c r="J106" s="234"/>
      <c r="K106" s="234"/>
      <c r="L106" s="239"/>
      <c r="M106" s="240"/>
      <c r="N106" s="241"/>
      <c r="O106" s="241"/>
      <c r="P106" s="241"/>
      <c r="Q106" s="241"/>
      <c r="R106" s="241"/>
      <c r="S106" s="241"/>
      <c r="T106" s="242"/>
      <c r="AT106" s="243" t="s">
        <v>272</v>
      </c>
      <c r="AU106" s="243" t="s">
        <v>91</v>
      </c>
      <c r="AV106" s="15" t="s">
        <v>91</v>
      </c>
      <c r="AW106" s="15" t="s">
        <v>38</v>
      </c>
      <c r="AX106" s="15" t="s">
        <v>82</v>
      </c>
      <c r="AY106" s="243" t="s">
        <v>262</v>
      </c>
    </row>
    <row r="107" spans="1:65" s="16" customFormat="1" ht="10">
      <c r="B107" s="244"/>
      <c r="C107" s="245"/>
      <c r="D107" s="208" t="s">
        <v>272</v>
      </c>
      <c r="E107" s="246" t="s">
        <v>44</v>
      </c>
      <c r="F107" s="247" t="s">
        <v>291</v>
      </c>
      <c r="G107" s="245"/>
      <c r="H107" s="248">
        <v>70.34</v>
      </c>
      <c r="I107" s="249"/>
      <c r="J107" s="245"/>
      <c r="K107" s="245"/>
      <c r="L107" s="250"/>
      <c r="M107" s="251"/>
      <c r="N107" s="252"/>
      <c r="O107" s="252"/>
      <c r="P107" s="252"/>
      <c r="Q107" s="252"/>
      <c r="R107" s="252"/>
      <c r="S107" s="252"/>
      <c r="T107" s="253"/>
      <c r="AT107" s="254" t="s">
        <v>272</v>
      </c>
      <c r="AU107" s="254" t="s">
        <v>91</v>
      </c>
      <c r="AV107" s="16" t="s">
        <v>104</v>
      </c>
      <c r="AW107" s="16" t="s">
        <v>38</v>
      </c>
      <c r="AX107" s="16" t="s">
        <v>89</v>
      </c>
      <c r="AY107" s="254" t="s">
        <v>262</v>
      </c>
    </row>
    <row r="108" spans="1:65" s="2" customFormat="1" ht="16.5" customHeight="1">
      <c r="A108" s="37"/>
      <c r="B108" s="38"/>
      <c r="C108" s="195" t="s">
        <v>104</v>
      </c>
      <c r="D108" s="195" t="s">
        <v>264</v>
      </c>
      <c r="E108" s="196" t="s">
        <v>6184</v>
      </c>
      <c r="F108" s="197" t="s">
        <v>6185</v>
      </c>
      <c r="G108" s="198" t="s">
        <v>590</v>
      </c>
      <c r="H108" s="199">
        <v>70.34</v>
      </c>
      <c r="I108" s="200"/>
      <c r="J108" s="201">
        <f>ROUND(I108*H108,2)</f>
        <v>0</v>
      </c>
      <c r="K108" s="197" t="s">
        <v>268</v>
      </c>
      <c r="L108" s="42"/>
      <c r="M108" s="202" t="s">
        <v>44</v>
      </c>
      <c r="N108" s="203" t="s">
        <v>53</v>
      </c>
      <c r="O108" s="67"/>
      <c r="P108" s="204">
        <f>O108*H108</f>
        <v>0</v>
      </c>
      <c r="Q108" s="204">
        <v>0</v>
      </c>
      <c r="R108" s="204">
        <f>Q108*H108</f>
        <v>0</v>
      </c>
      <c r="S108" s="204">
        <v>0</v>
      </c>
      <c r="T108" s="205">
        <f>S108*H108</f>
        <v>0</v>
      </c>
      <c r="U108" s="37"/>
      <c r="V108" s="37"/>
      <c r="W108" s="37"/>
      <c r="X108" s="37"/>
      <c r="Y108" s="37"/>
      <c r="Z108" s="37"/>
      <c r="AA108" s="37"/>
      <c r="AB108" s="37"/>
      <c r="AC108" s="37"/>
      <c r="AD108" s="37"/>
      <c r="AE108" s="37"/>
      <c r="AR108" s="206" t="s">
        <v>104</v>
      </c>
      <c r="AT108" s="206" t="s">
        <v>264</v>
      </c>
      <c r="AU108" s="206" t="s">
        <v>91</v>
      </c>
      <c r="AY108" s="19" t="s">
        <v>262</v>
      </c>
      <c r="BE108" s="207">
        <f>IF(N108="základní",J108,0)</f>
        <v>0</v>
      </c>
      <c r="BF108" s="207">
        <f>IF(N108="snížená",J108,0)</f>
        <v>0</v>
      </c>
      <c r="BG108" s="207">
        <f>IF(N108="zákl. přenesená",J108,0)</f>
        <v>0</v>
      </c>
      <c r="BH108" s="207">
        <f>IF(N108="sníž. přenesená",J108,0)</f>
        <v>0</v>
      </c>
      <c r="BI108" s="207">
        <f>IF(N108="nulová",J108,0)</f>
        <v>0</v>
      </c>
      <c r="BJ108" s="19" t="s">
        <v>89</v>
      </c>
      <c r="BK108" s="207">
        <f>ROUND(I108*H108,2)</f>
        <v>0</v>
      </c>
      <c r="BL108" s="19" t="s">
        <v>104</v>
      </c>
      <c r="BM108" s="206" t="s">
        <v>351</v>
      </c>
    </row>
    <row r="109" spans="1:65" s="2" customFormat="1" ht="90">
      <c r="A109" s="37"/>
      <c r="B109" s="38"/>
      <c r="C109" s="39"/>
      <c r="D109" s="208" t="s">
        <v>270</v>
      </c>
      <c r="E109" s="39"/>
      <c r="F109" s="209" t="s">
        <v>6176</v>
      </c>
      <c r="G109" s="39"/>
      <c r="H109" s="39"/>
      <c r="I109" s="118"/>
      <c r="J109" s="39"/>
      <c r="K109" s="39"/>
      <c r="L109" s="42"/>
      <c r="M109" s="210"/>
      <c r="N109" s="211"/>
      <c r="O109" s="67"/>
      <c r="P109" s="67"/>
      <c r="Q109" s="67"/>
      <c r="R109" s="67"/>
      <c r="S109" s="67"/>
      <c r="T109" s="68"/>
      <c r="U109" s="37"/>
      <c r="V109" s="37"/>
      <c r="W109" s="37"/>
      <c r="X109" s="37"/>
      <c r="Y109" s="37"/>
      <c r="Z109" s="37"/>
      <c r="AA109" s="37"/>
      <c r="AB109" s="37"/>
      <c r="AC109" s="37"/>
      <c r="AD109" s="37"/>
      <c r="AE109" s="37"/>
      <c r="AT109" s="19" t="s">
        <v>270</v>
      </c>
      <c r="AU109" s="19" t="s">
        <v>91</v>
      </c>
    </row>
    <row r="110" spans="1:65" s="15" customFormat="1" ht="10">
      <c r="B110" s="233"/>
      <c r="C110" s="234"/>
      <c r="D110" s="208" t="s">
        <v>272</v>
      </c>
      <c r="E110" s="235" t="s">
        <v>44</v>
      </c>
      <c r="F110" s="236" t="s">
        <v>8363</v>
      </c>
      <c r="G110" s="234"/>
      <c r="H110" s="237">
        <v>3.2</v>
      </c>
      <c r="I110" s="238"/>
      <c r="J110" s="234"/>
      <c r="K110" s="234"/>
      <c r="L110" s="239"/>
      <c r="M110" s="240"/>
      <c r="N110" s="241"/>
      <c r="O110" s="241"/>
      <c r="P110" s="241"/>
      <c r="Q110" s="241"/>
      <c r="R110" s="241"/>
      <c r="S110" s="241"/>
      <c r="T110" s="242"/>
      <c r="AT110" s="243" t="s">
        <v>272</v>
      </c>
      <c r="AU110" s="243" t="s">
        <v>91</v>
      </c>
      <c r="AV110" s="15" t="s">
        <v>91</v>
      </c>
      <c r="AW110" s="15" t="s">
        <v>38</v>
      </c>
      <c r="AX110" s="15" t="s">
        <v>82</v>
      </c>
      <c r="AY110" s="243" t="s">
        <v>262</v>
      </c>
    </row>
    <row r="111" spans="1:65" s="15" customFormat="1" ht="10">
      <c r="B111" s="233"/>
      <c r="C111" s="234"/>
      <c r="D111" s="208" t="s">
        <v>272</v>
      </c>
      <c r="E111" s="235" t="s">
        <v>44</v>
      </c>
      <c r="F111" s="236" t="s">
        <v>8364</v>
      </c>
      <c r="G111" s="234"/>
      <c r="H111" s="237">
        <v>3.2</v>
      </c>
      <c r="I111" s="238"/>
      <c r="J111" s="234"/>
      <c r="K111" s="234"/>
      <c r="L111" s="239"/>
      <c r="M111" s="240"/>
      <c r="N111" s="241"/>
      <c r="O111" s="241"/>
      <c r="P111" s="241"/>
      <c r="Q111" s="241"/>
      <c r="R111" s="241"/>
      <c r="S111" s="241"/>
      <c r="T111" s="242"/>
      <c r="AT111" s="243" t="s">
        <v>272</v>
      </c>
      <c r="AU111" s="243" t="s">
        <v>91</v>
      </c>
      <c r="AV111" s="15" t="s">
        <v>91</v>
      </c>
      <c r="AW111" s="15" t="s">
        <v>38</v>
      </c>
      <c r="AX111" s="15" t="s">
        <v>82</v>
      </c>
      <c r="AY111" s="243" t="s">
        <v>262</v>
      </c>
    </row>
    <row r="112" spans="1:65" s="15" customFormat="1" ht="10">
      <c r="B112" s="233"/>
      <c r="C112" s="234"/>
      <c r="D112" s="208" t="s">
        <v>272</v>
      </c>
      <c r="E112" s="235" t="s">
        <v>44</v>
      </c>
      <c r="F112" s="236" t="s">
        <v>8365</v>
      </c>
      <c r="G112" s="234"/>
      <c r="H112" s="237">
        <v>16.09</v>
      </c>
      <c r="I112" s="238"/>
      <c r="J112" s="234"/>
      <c r="K112" s="234"/>
      <c r="L112" s="239"/>
      <c r="M112" s="240"/>
      <c r="N112" s="241"/>
      <c r="O112" s="241"/>
      <c r="P112" s="241"/>
      <c r="Q112" s="241"/>
      <c r="R112" s="241"/>
      <c r="S112" s="241"/>
      <c r="T112" s="242"/>
      <c r="AT112" s="243" t="s">
        <v>272</v>
      </c>
      <c r="AU112" s="243" t="s">
        <v>91</v>
      </c>
      <c r="AV112" s="15" t="s">
        <v>91</v>
      </c>
      <c r="AW112" s="15" t="s">
        <v>38</v>
      </c>
      <c r="AX112" s="15" t="s">
        <v>82</v>
      </c>
      <c r="AY112" s="243" t="s">
        <v>262</v>
      </c>
    </row>
    <row r="113" spans="1:65" s="15" customFormat="1" ht="10">
      <c r="B113" s="233"/>
      <c r="C113" s="234"/>
      <c r="D113" s="208" t="s">
        <v>272</v>
      </c>
      <c r="E113" s="235" t="s">
        <v>44</v>
      </c>
      <c r="F113" s="236" t="s">
        <v>8366</v>
      </c>
      <c r="G113" s="234"/>
      <c r="H113" s="237">
        <v>22.81</v>
      </c>
      <c r="I113" s="238"/>
      <c r="J113" s="234"/>
      <c r="K113" s="234"/>
      <c r="L113" s="239"/>
      <c r="M113" s="240"/>
      <c r="N113" s="241"/>
      <c r="O113" s="241"/>
      <c r="P113" s="241"/>
      <c r="Q113" s="241"/>
      <c r="R113" s="241"/>
      <c r="S113" s="241"/>
      <c r="T113" s="242"/>
      <c r="AT113" s="243" t="s">
        <v>272</v>
      </c>
      <c r="AU113" s="243" t="s">
        <v>91</v>
      </c>
      <c r="AV113" s="15" t="s">
        <v>91</v>
      </c>
      <c r="AW113" s="15" t="s">
        <v>38</v>
      </c>
      <c r="AX113" s="15" t="s">
        <v>82</v>
      </c>
      <c r="AY113" s="243" t="s">
        <v>262</v>
      </c>
    </row>
    <row r="114" spans="1:65" s="15" customFormat="1" ht="10">
      <c r="B114" s="233"/>
      <c r="C114" s="234"/>
      <c r="D114" s="208" t="s">
        <v>272</v>
      </c>
      <c r="E114" s="235" t="s">
        <v>44</v>
      </c>
      <c r="F114" s="236" t="s">
        <v>8367</v>
      </c>
      <c r="G114" s="234"/>
      <c r="H114" s="237">
        <v>10.44</v>
      </c>
      <c r="I114" s="238"/>
      <c r="J114" s="234"/>
      <c r="K114" s="234"/>
      <c r="L114" s="239"/>
      <c r="M114" s="240"/>
      <c r="N114" s="241"/>
      <c r="O114" s="241"/>
      <c r="P114" s="241"/>
      <c r="Q114" s="241"/>
      <c r="R114" s="241"/>
      <c r="S114" s="241"/>
      <c r="T114" s="242"/>
      <c r="AT114" s="243" t="s">
        <v>272</v>
      </c>
      <c r="AU114" s="243" t="s">
        <v>91</v>
      </c>
      <c r="AV114" s="15" t="s">
        <v>91</v>
      </c>
      <c r="AW114" s="15" t="s">
        <v>38</v>
      </c>
      <c r="AX114" s="15" t="s">
        <v>82</v>
      </c>
      <c r="AY114" s="243" t="s">
        <v>262</v>
      </c>
    </row>
    <row r="115" spans="1:65" s="15" customFormat="1" ht="10">
      <c r="B115" s="233"/>
      <c r="C115" s="234"/>
      <c r="D115" s="208" t="s">
        <v>272</v>
      </c>
      <c r="E115" s="235" t="s">
        <v>44</v>
      </c>
      <c r="F115" s="236" t="s">
        <v>8368</v>
      </c>
      <c r="G115" s="234"/>
      <c r="H115" s="237">
        <v>2.8</v>
      </c>
      <c r="I115" s="238"/>
      <c r="J115" s="234"/>
      <c r="K115" s="234"/>
      <c r="L115" s="239"/>
      <c r="M115" s="240"/>
      <c r="N115" s="241"/>
      <c r="O115" s="241"/>
      <c r="P115" s="241"/>
      <c r="Q115" s="241"/>
      <c r="R115" s="241"/>
      <c r="S115" s="241"/>
      <c r="T115" s="242"/>
      <c r="AT115" s="243" t="s">
        <v>272</v>
      </c>
      <c r="AU115" s="243" t="s">
        <v>91</v>
      </c>
      <c r="AV115" s="15" t="s">
        <v>91</v>
      </c>
      <c r="AW115" s="15" t="s">
        <v>38</v>
      </c>
      <c r="AX115" s="15" t="s">
        <v>82</v>
      </c>
      <c r="AY115" s="243" t="s">
        <v>262</v>
      </c>
    </row>
    <row r="116" spans="1:65" s="15" customFormat="1" ht="10">
      <c r="B116" s="233"/>
      <c r="C116" s="234"/>
      <c r="D116" s="208" t="s">
        <v>272</v>
      </c>
      <c r="E116" s="235" t="s">
        <v>44</v>
      </c>
      <c r="F116" s="236" t="s">
        <v>8369</v>
      </c>
      <c r="G116" s="234"/>
      <c r="H116" s="237">
        <v>1</v>
      </c>
      <c r="I116" s="238"/>
      <c r="J116" s="234"/>
      <c r="K116" s="234"/>
      <c r="L116" s="239"/>
      <c r="M116" s="240"/>
      <c r="N116" s="241"/>
      <c r="O116" s="241"/>
      <c r="P116" s="241"/>
      <c r="Q116" s="241"/>
      <c r="R116" s="241"/>
      <c r="S116" s="241"/>
      <c r="T116" s="242"/>
      <c r="AT116" s="243" t="s">
        <v>272</v>
      </c>
      <c r="AU116" s="243" t="s">
        <v>91</v>
      </c>
      <c r="AV116" s="15" t="s">
        <v>91</v>
      </c>
      <c r="AW116" s="15" t="s">
        <v>38</v>
      </c>
      <c r="AX116" s="15" t="s">
        <v>82</v>
      </c>
      <c r="AY116" s="243" t="s">
        <v>262</v>
      </c>
    </row>
    <row r="117" spans="1:65" s="15" customFormat="1" ht="10">
      <c r="B117" s="233"/>
      <c r="C117" s="234"/>
      <c r="D117" s="208" t="s">
        <v>272</v>
      </c>
      <c r="E117" s="235" t="s">
        <v>44</v>
      </c>
      <c r="F117" s="236" t="s">
        <v>8370</v>
      </c>
      <c r="G117" s="234"/>
      <c r="H117" s="237">
        <v>5.9</v>
      </c>
      <c r="I117" s="238"/>
      <c r="J117" s="234"/>
      <c r="K117" s="234"/>
      <c r="L117" s="239"/>
      <c r="M117" s="240"/>
      <c r="N117" s="241"/>
      <c r="O117" s="241"/>
      <c r="P117" s="241"/>
      <c r="Q117" s="241"/>
      <c r="R117" s="241"/>
      <c r="S117" s="241"/>
      <c r="T117" s="242"/>
      <c r="AT117" s="243" t="s">
        <v>272</v>
      </c>
      <c r="AU117" s="243" t="s">
        <v>91</v>
      </c>
      <c r="AV117" s="15" t="s">
        <v>91</v>
      </c>
      <c r="AW117" s="15" t="s">
        <v>38</v>
      </c>
      <c r="AX117" s="15" t="s">
        <v>82</v>
      </c>
      <c r="AY117" s="243" t="s">
        <v>262</v>
      </c>
    </row>
    <row r="118" spans="1:65" s="15" customFormat="1" ht="10">
      <c r="B118" s="233"/>
      <c r="C118" s="234"/>
      <c r="D118" s="208" t="s">
        <v>272</v>
      </c>
      <c r="E118" s="235" t="s">
        <v>44</v>
      </c>
      <c r="F118" s="236" t="s">
        <v>8371</v>
      </c>
      <c r="G118" s="234"/>
      <c r="H118" s="237">
        <v>0.9</v>
      </c>
      <c r="I118" s="238"/>
      <c r="J118" s="234"/>
      <c r="K118" s="234"/>
      <c r="L118" s="239"/>
      <c r="M118" s="240"/>
      <c r="N118" s="241"/>
      <c r="O118" s="241"/>
      <c r="P118" s="241"/>
      <c r="Q118" s="241"/>
      <c r="R118" s="241"/>
      <c r="S118" s="241"/>
      <c r="T118" s="242"/>
      <c r="AT118" s="243" t="s">
        <v>272</v>
      </c>
      <c r="AU118" s="243" t="s">
        <v>91</v>
      </c>
      <c r="AV118" s="15" t="s">
        <v>91</v>
      </c>
      <c r="AW118" s="15" t="s">
        <v>38</v>
      </c>
      <c r="AX118" s="15" t="s">
        <v>82</v>
      </c>
      <c r="AY118" s="243" t="s">
        <v>262</v>
      </c>
    </row>
    <row r="119" spans="1:65" s="15" customFormat="1" ht="10">
      <c r="B119" s="233"/>
      <c r="C119" s="234"/>
      <c r="D119" s="208" t="s">
        <v>272</v>
      </c>
      <c r="E119" s="235" t="s">
        <v>44</v>
      </c>
      <c r="F119" s="236" t="s">
        <v>8372</v>
      </c>
      <c r="G119" s="234"/>
      <c r="H119" s="237">
        <v>2</v>
      </c>
      <c r="I119" s="238"/>
      <c r="J119" s="234"/>
      <c r="K119" s="234"/>
      <c r="L119" s="239"/>
      <c r="M119" s="240"/>
      <c r="N119" s="241"/>
      <c r="O119" s="241"/>
      <c r="P119" s="241"/>
      <c r="Q119" s="241"/>
      <c r="R119" s="241"/>
      <c r="S119" s="241"/>
      <c r="T119" s="242"/>
      <c r="AT119" s="243" t="s">
        <v>272</v>
      </c>
      <c r="AU119" s="243" t="s">
        <v>91</v>
      </c>
      <c r="AV119" s="15" t="s">
        <v>91</v>
      </c>
      <c r="AW119" s="15" t="s">
        <v>38</v>
      </c>
      <c r="AX119" s="15" t="s">
        <v>82</v>
      </c>
      <c r="AY119" s="243" t="s">
        <v>262</v>
      </c>
    </row>
    <row r="120" spans="1:65" s="15" customFormat="1" ht="10">
      <c r="B120" s="233"/>
      <c r="C120" s="234"/>
      <c r="D120" s="208" t="s">
        <v>272</v>
      </c>
      <c r="E120" s="235" t="s">
        <v>44</v>
      </c>
      <c r="F120" s="236" t="s">
        <v>8373</v>
      </c>
      <c r="G120" s="234"/>
      <c r="H120" s="237">
        <v>2</v>
      </c>
      <c r="I120" s="238"/>
      <c r="J120" s="234"/>
      <c r="K120" s="234"/>
      <c r="L120" s="239"/>
      <c r="M120" s="240"/>
      <c r="N120" s="241"/>
      <c r="O120" s="241"/>
      <c r="P120" s="241"/>
      <c r="Q120" s="241"/>
      <c r="R120" s="241"/>
      <c r="S120" s="241"/>
      <c r="T120" s="242"/>
      <c r="AT120" s="243" t="s">
        <v>272</v>
      </c>
      <c r="AU120" s="243" t="s">
        <v>91</v>
      </c>
      <c r="AV120" s="15" t="s">
        <v>91</v>
      </c>
      <c r="AW120" s="15" t="s">
        <v>38</v>
      </c>
      <c r="AX120" s="15" t="s">
        <v>82</v>
      </c>
      <c r="AY120" s="243" t="s">
        <v>262</v>
      </c>
    </row>
    <row r="121" spans="1:65" s="16" customFormat="1" ht="10">
      <c r="B121" s="244"/>
      <c r="C121" s="245"/>
      <c r="D121" s="208" t="s">
        <v>272</v>
      </c>
      <c r="E121" s="246" t="s">
        <v>44</v>
      </c>
      <c r="F121" s="247" t="s">
        <v>291</v>
      </c>
      <c r="G121" s="245"/>
      <c r="H121" s="248">
        <v>70.34</v>
      </c>
      <c r="I121" s="249"/>
      <c r="J121" s="245"/>
      <c r="K121" s="245"/>
      <c r="L121" s="250"/>
      <c r="M121" s="251"/>
      <c r="N121" s="252"/>
      <c r="O121" s="252"/>
      <c r="P121" s="252"/>
      <c r="Q121" s="252"/>
      <c r="R121" s="252"/>
      <c r="S121" s="252"/>
      <c r="T121" s="253"/>
      <c r="AT121" s="254" t="s">
        <v>272</v>
      </c>
      <c r="AU121" s="254" t="s">
        <v>91</v>
      </c>
      <c r="AV121" s="16" t="s">
        <v>104</v>
      </c>
      <c r="AW121" s="16" t="s">
        <v>38</v>
      </c>
      <c r="AX121" s="16" t="s">
        <v>89</v>
      </c>
      <c r="AY121" s="254" t="s">
        <v>262</v>
      </c>
    </row>
    <row r="122" spans="1:65" s="2" customFormat="1" ht="21.75" customHeight="1">
      <c r="A122" s="37"/>
      <c r="B122" s="38"/>
      <c r="C122" s="195" t="s">
        <v>322</v>
      </c>
      <c r="D122" s="195" t="s">
        <v>264</v>
      </c>
      <c r="E122" s="196" t="s">
        <v>6186</v>
      </c>
      <c r="F122" s="197" t="s">
        <v>6187</v>
      </c>
      <c r="G122" s="198" t="s">
        <v>267</v>
      </c>
      <c r="H122" s="199">
        <v>6</v>
      </c>
      <c r="I122" s="200"/>
      <c r="J122" s="201">
        <f>ROUND(I122*H122,2)</f>
        <v>0</v>
      </c>
      <c r="K122" s="197" t="s">
        <v>268</v>
      </c>
      <c r="L122" s="42"/>
      <c r="M122" s="202" t="s">
        <v>44</v>
      </c>
      <c r="N122" s="203" t="s">
        <v>53</v>
      </c>
      <c r="O122" s="67"/>
      <c r="P122" s="204">
        <f>O122*H122</f>
        <v>0</v>
      </c>
      <c r="Q122" s="204">
        <v>0</v>
      </c>
      <c r="R122" s="204">
        <f>Q122*H122</f>
        <v>0</v>
      </c>
      <c r="S122" s="204">
        <v>0</v>
      </c>
      <c r="T122" s="205">
        <f>S122*H122</f>
        <v>0</v>
      </c>
      <c r="U122" s="37"/>
      <c r="V122" s="37"/>
      <c r="W122" s="37"/>
      <c r="X122" s="37"/>
      <c r="Y122" s="37"/>
      <c r="Z122" s="37"/>
      <c r="AA122" s="37"/>
      <c r="AB122" s="37"/>
      <c r="AC122" s="37"/>
      <c r="AD122" s="37"/>
      <c r="AE122" s="37"/>
      <c r="AR122" s="206" t="s">
        <v>104</v>
      </c>
      <c r="AT122" s="206" t="s">
        <v>264</v>
      </c>
      <c r="AU122" s="206" t="s">
        <v>91</v>
      </c>
      <c r="AY122" s="19" t="s">
        <v>262</v>
      </c>
      <c r="BE122" s="207">
        <f>IF(N122="základní",J122,0)</f>
        <v>0</v>
      </c>
      <c r="BF122" s="207">
        <f>IF(N122="snížená",J122,0)</f>
        <v>0</v>
      </c>
      <c r="BG122" s="207">
        <f>IF(N122="zákl. přenesená",J122,0)</f>
        <v>0</v>
      </c>
      <c r="BH122" s="207">
        <f>IF(N122="sníž. přenesená",J122,0)</f>
        <v>0</v>
      </c>
      <c r="BI122" s="207">
        <f>IF(N122="nulová",J122,0)</f>
        <v>0</v>
      </c>
      <c r="BJ122" s="19" t="s">
        <v>89</v>
      </c>
      <c r="BK122" s="207">
        <f>ROUND(I122*H122,2)</f>
        <v>0</v>
      </c>
      <c r="BL122" s="19" t="s">
        <v>104</v>
      </c>
      <c r="BM122" s="206" t="s">
        <v>391</v>
      </c>
    </row>
    <row r="123" spans="1:65" s="2" customFormat="1" ht="36">
      <c r="A123" s="37"/>
      <c r="B123" s="38"/>
      <c r="C123" s="39"/>
      <c r="D123" s="208" t="s">
        <v>270</v>
      </c>
      <c r="E123" s="39"/>
      <c r="F123" s="209" t="s">
        <v>6188</v>
      </c>
      <c r="G123" s="39"/>
      <c r="H123" s="39"/>
      <c r="I123" s="118"/>
      <c r="J123" s="39"/>
      <c r="K123" s="39"/>
      <c r="L123" s="42"/>
      <c r="M123" s="210"/>
      <c r="N123" s="211"/>
      <c r="O123" s="67"/>
      <c r="P123" s="67"/>
      <c r="Q123" s="67"/>
      <c r="R123" s="67"/>
      <c r="S123" s="67"/>
      <c r="T123" s="68"/>
      <c r="U123" s="37"/>
      <c r="V123" s="37"/>
      <c r="W123" s="37"/>
      <c r="X123" s="37"/>
      <c r="Y123" s="37"/>
      <c r="Z123" s="37"/>
      <c r="AA123" s="37"/>
      <c r="AB123" s="37"/>
      <c r="AC123" s="37"/>
      <c r="AD123" s="37"/>
      <c r="AE123" s="37"/>
      <c r="AT123" s="19" t="s">
        <v>270</v>
      </c>
      <c r="AU123" s="19" t="s">
        <v>91</v>
      </c>
    </row>
    <row r="124" spans="1:65" s="15" customFormat="1" ht="10">
      <c r="B124" s="233"/>
      <c r="C124" s="234"/>
      <c r="D124" s="208" t="s">
        <v>272</v>
      </c>
      <c r="E124" s="235" t="s">
        <v>44</v>
      </c>
      <c r="F124" s="236" t="s">
        <v>8374</v>
      </c>
      <c r="G124" s="234"/>
      <c r="H124" s="237">
        <v>6</v>
      </c>
      <c r="I124" s="238"/>
      <c r="J124" s="234"/>
      <c r="K124" s="234"/>
      <c r="L124" s="239"/>
      <c r="M124" s="240"/>
      <c r="N124" s="241"/>
      <c r="O124" s="241"/>
      <c r="P124" s="241"/>
      <c r="Q124" s="241"/>
      <c r="R124" s="241"/>
      <c r="S124" s="241"/>
      <c r="T124" s="242"/>
      <c r="AT124" s="243" t="s">
        <v>272</v>
      </c>
      <c r="AU124" s="243" t="s">
        <v>91</v>
      </c>
      <c r="AV124" s="15" t="s">
        <v>91</v>
      </c>
      <c r="AW124" s="15" t="s">
        <v>38</v>
      </c>
      <c r="AX124" s="15" t="s">
        <v>82</v>
      </c>
      <c r="AY124" s="243" t="s">
        <v>262</v>
      </c>
    </row>
    <row r="125" spans="1:65" s="16" customFormat="1" ht="10">
      <c r="B125" s="244"/>
      <c r="C125" s="245"/>
      <c r="D125" s="208" t="s">
        <v>272</v>
      </c>
      <c r="E125" s="246" t="s">
        <v>44</v>
      </c>
      <c r="F125" s="247" t="s">
        <v>291</v>
      </c>
      <c r="G125" s="245"/>
      <c r="H125" s="248">
        <v>6</v>
      </c>
      <c r="I125" s="249"/>
      <c r="J125" s="245"/>
      <c r="K125" s="245"/>
      <c r="L125" s="250"/>
      <c r="M125" s="251"/>
      <c r="N125" s="252"/>
      <c r="O125" s="252"/>
      <c r="P125" s="252"/>
      <c r="Q125" s="252"/>
      <c r="R125" s="252"/>
      <c r="S125" s="252"/>
      <c r="T125" s="253"/>
      <c r="AT125" s="254" t="s">
        <v>272</v>
      </c>
      <c r="AU125" s="254" t="s">
        <v>91</v>
      </c>
      <c r="AV125" s="16" t="s">
        <v>104</v>
      </c>
      <c r="AW125" s="16" t="s">
        <v>38</v>
      </c>
      <c r="AX125" s="16" t="s">
        <v>89</v>
      </c>
      <c r="AY125" s="254" t="s">
        <v>262</v>
      </c>
    </row>
    <row r="126" spans="1:65" s="2" customFormat="1" ht="21.75" customHeight="1">
      <c r="A126" s="37"/>
      <c r="B126" s="38"/>
      <c r="C126" s="195" t="s">
        <v>339</v>
      </c>
      <c r="D126" s="195" t="s">
        <v>264</v>
      </c>
      <c r="E126" s="196" t="s">
        <v>8375</v>
      </c>
      <c r="F126" s="197" t="s">
        <v>8376</v>
      </c>
      <c r="G126" s="198" t="s">
        <v>267</v>
      </c>
      <c r="H126" s="199">
        <v>56.587000000000003</v>
      </c>
      <c r="I126" s="200"/>
      <c r="J126" s="201">
        <f>ROUND(I126*H126,2)</f>
        <v>0</v>
      </c>
      <c r="K126" s="197" t="s">
        <v>268</v>
      </c>
      <c r="L126" s="42"/>
      <c r="M126" s="202" t="s">
        <v>44</v>
      </c>
      <c r="N126" s="203" t="s">
        <v>53</v>
      </c>
      <c r="O126" s="67"/>
      <c r="P126" s="204">
        <f>O126*H126</f>
        <v>0</v>
      </c>
      <c r="Q126" s="204">
        <v>0</v>
      </c>
      <c r="R126" s="204">
        <f>Q126*H126</f>
        <v>0</v>
      </c>
      <c r="S126" s="204">
        <v>0</v>
      </c>
      <c r="T126" s="205">
        <f>S126*H126</f>
        <v>0</v>
      </c>
      <c r="U126" s="37"/>
      <c r="V126" s="37"/>
      <c r="W126" s="37"/>
      <c r="X126" s="37"/>
      <c r="Y126" s="37"/>
      <c r="Z126" s="37"/>
      <c r="AA126" s="37"/>
      <c r="AB126" s="37"/>
      <c r="AC126" s="37"/>
      <c r="AD126" s="37"/>
      <c r="AE126" s="37"/>
      <c r="AR126" s="206" t="s">
        <v>104</v>
      </c>
      <c r="AT126" s="206" t="s">
        <v>264</v>
      </c>
      <c r="AU126" s="206" t="s">
        <v>91</v>
      </c>
      <c r="AY126" s="19" t="s">
        <v>262</v>
      </c>
      <c r="BE126" s="207">
        <f>IF(N126="základní",J126,0)</f>
        <v>0</v>
      </c>
      <c r="BF126" s="207">
        <f>IF(N126="snížená",J126,0)</f>
        <v>0</v>
      </c>
      <c r="BG126" s="207">
        <f>IF(N126="zákl. přenesená",J126,0)</f>
        <v>0</v>
      </c>
      <c r="BH126" s="207">
        <f>IF(N126="sníž. přenesená",J126,0)</f>
        <v>0</v>
      </c>
      <c r="BI126" s="207">
        <f>IF(N126="nulová",J126,0)</f>
        <v>0</v>
      </c>
      <c r="BJ126" s="19" t="s">
        <v>89</v>
      </c>
      <c r="BK126" s="207">
        <f>ROUND(I126*H126,2)</f>
        <v>0</v>
      </c>
      <c r="BL126" s="19" t="s">
        <v>104</v>
      </c>
      <c r="BM126" s="206" t="s">
        <v>403</v>
      </c>
    </row>
    <row r="127" spans="1:65" s="2" customFormat="1" ht="36">
      <c r="A127" s="37"/>
      <c r="B127" s="38"/>
      <c r="C127" s="39"/>
      <c r="D127" s="208" t="s">
        <v>270</v>
      </c>
      <c r="E127" s="39"/>
      <c r="F127" s="209" t="s">
        <v>309</v>
      </c>
      <c r="G127" s="39"/>
      <c r="H127" s="39"/>
      <c r="I127" s="118"/>
      <c r="J127" s="39"/>
      <c r="K127" s="39"/>
      <c r="L127" s="42"/>
      <c r="M127" s="210"/>
      <c r="N127" s="211"/>
      <c r="O127" s="67"/>
      <c r="P127" s="67"/>
      <c r="Q127" s="67"/>
      <c r="R127" s="67"/>
      <c r="S127" s="67"/>
      <c r="T127" s="68"/>
      <c r="U127" s="37"/>
      <c r="V127" s="37"/>
      <c r="W127" s="37"/>
      <c r="X127" s="37"/>
      <c r="Y127" s="37"/>
      <c r="Z127" s="37"/>
      <c r="AA127" s="37"/>
      <c r="AB127" s="37"/>
      <c r="AC127" s="37"/>
      <c r="AD127" s="37"/>
      <c r="AE127" s="37"/>
      <c r="AT127" s="19" t="s">
        <v>270</v>
      </c>
      <c r="AU127" s="19" t="s">
        <v>91</v>
      </c>
    </row>
    <row r="128" spans="1:65" s="15" customFormat="1" ht="10">
      <c r="B128" s="233"/>
      <c r="C128" s="234"/>
      <c r="D128" s="208" t="s">
        <v>272</v>
      </c>
      <c r="E128" s="235" t="s">
        <v>44</v>
      </c>
      <c r="F128" s="236" t="s">
        <v>8377</v>
      </c>
      <c r="G128" s="234"/>
      <c r="H128" s="237">
        <v>17.05</v>
      </c>
      <c r="I128" s="238"/>
      <c r="J128" s="234"/>
      <c r="K128" s="234"/>
      <c r="L128" s="239"/>
      <c r="M128" s="240"/>
      <c r="N128" s="241"/>
      <c r="O128" s="241"/>
      <c r="P128" s="241"/>
      <c r="Q128" s="241"/>
      <c r="R128" s="241"/>
      <c r="S128" s="241"/>
      <c r="T128" s="242"/>
      <c r="AT128" s="243" t="s">
        <v>272</v>
      </c>
      <c r="AU128" s="243" t="s">
        <v>91</v>
      </c>
      <c r="AV128" s="15" t="s">
        <v>91</v>
      </c>
      <c r="AW128" s="15" t="s">
        <v>38</v>
      </c>
      <c r="AX128" s="15" t="s">
        <v>82</v>
      </c>
      <c r="AY128" s="243" t="s">
        <v>262</v>
      </c>
    </row>
    <row r="129" spans="1:65" s="15" customFormat="1" ht="10">
      <c r="B129" s="233"/>
      <c r="C129" s="234"/>
      <c r="D129" s="208" t="s">
        <v>272</v>
      </c>
      <c r="E129" s="235" t="s">
        <v>44</v>
      </c>
      <c r="F129" s="236" t="s">
        <v>8378</v>
      </c>
      <c r="G129" s="234"/>
      <c r="H129" s="237">
        <v>17.244</v>
      </c>
      <c r="I129" s="238"/>
      <c r="J129" s="234"/>
      <c r="K129" s="234"/>
      <c r="L129" s="239"/>
      <c r="M129" s="240"/>
      <c r="N129" s="241"/>
      <c r="O129" s="241"/>
      <c r="P129" s="241"/>
      <c r="Q129" s="241"/>
      <c r="R129" s="241"/>
      <c r="S129" s="241"/>
      <c r="T129" s="242"/>
      <c r="AT129" s="243" t="s">
        <v>272</v>
      </c>
      <c r="AU129" s="243" t="s">
        <v>91</v>
      </c>
      <c r="AV129" s="15" t="s">
        <v>91</v>
      </c>
      <c r="AW129" s="15" t="s">
        <v>38</v>
      </c>
      <c r="AX129" s="15" t="s">
        <v>82</v>
      </c>
      <c r="AY129" s="243" t="s">
        <v>262</v>
      </c>
    </row>
    <row r="130" spans="1:65" s="15" customFormat="1" ht="10">
      <c r="B130" s="233"/>
      <c r="C130" s="234"/>
      <c r="D130" s="208" t="s">
        <v>272</v>
      </c>
      <c r="E130" s="235" t="s">
        <v>44</v>
      </c>
      <c r="F130" s="236" t="s">
        <v>8379</v>
      </c>
      <c r="G130" s="234"/>
      <c r="H130" s="237">
        <v>9.1039999999999992</v>
      </c>
      <c r="I130" s="238"/>
      <c r="J130" s="234"/>
      <c r="K130" s="234"/>
      <c r="L130" s="239"/>
      <c r="M130" s="240"/>
      <c r="N130" s="241"/>
      <c r="O130" s="241"/>
      <c r="P130" s="241"/>
      <c r="Q130" s="241"/>
      <c r="R130" s="241"/>
      <c r="S130" s="241"/>
      <c r="T130" s="242"/>
      <c r="AT130" s="243" t="s">
        <v>272</v>
      </c>
      <c r="AU130" s="243" t="s">
        <v>91</v>
      </c>
      <c r="AV130" s="15" t="s">
        <v>91</v>
      </c>
      <c r="AW130" s="15" t="s">
        <v>38</v>
      </c>
      <c r="AX130" s="15" t="s">
        <v>82</v>
      </c>
      <c r="AY130" s="243" t="s">
        <v>262</v>
      </c>
    </row>
    <row r="131" spans="1:65" s="15" customFormat="1" ht="10">
      <c r="B131" s="233"/>
      <c r="C131" s="234"/>
      <c r="D131" s="208" t="s">
        <v>272</v>
      </c>
      <c r="E131" s="235" t="s">
        <v>44</v>
      </c>
      <c r="F131" s="236" t="s">
        <v>8380</v>
      </c>
      <c r="G131" s="234"/>
      <c r="H131" s="237">
        <v>1.87</v>
      </c>
      <c r="I131" s="238"/>
      <c r="J131" s="234"/>
      <c r="K131" s="234"/>
      <c r="L131" s="239"/>
      <c r="M131" s="240"/>
      <c r="N131" s="241"/>
      <c r="O131" s="241"/>
      <c r="P131" s="241"/>
      <c r="Q131" s="241"/>
      <c r="R131" s="241"/>
      <c r="S131" s="241"/>
      <c r="T131" s="242"/>
      <c r="AT131" s="243" t="s">
        <v>272</v>
      </c>
      <c r="AU131" s="243" t="s">
        <v>91</v>
      </c>
      <c r="AV131" s="15" t="s">
        <v>91</v>
      </c>
      <c r="AW131" s="15" t="s">
        <v>38</v>
      </c>
      <c r="AX131" s="15" t="s">
        <v>82</v>
      </c>
      <c r="AY131" s="243" t="s">
        <v>262</v>
      </c>
    </row>
    <row r="132" spans="1:65" s="15" customFormat="1" ht="10">
      <c r="B132" s="233"/>
      <c r="C132" s="234"/>
      <c r="D132" s="208" t="s">
        <v>272</v>
      </c>
      <c r="E132" s="235" t="s">
        <v>44</v>
      </c>
      <c r="F132" s="236" t="s">
        <v>8381</v>
      </c>
      <c r="G132" s="234"/>
      <c r="H132" s="237">
        <v>0.66800000000000004</v>
      </c>
      <c r="I132" s="238"/>
      <c r="J132" s="234"/>
      <c r="K132" s="234"/>
      <c r="L132" s="239"/>
      <c r="M132" s="240"/>
      <c r="N132" s="241"/>
      <c r="O132" s="241"/>
      <c r="P132" s="241"/>
      <c r="Q132" s="241"/>
      <c r="R132" s="241"/>
      <c r="S132" s="241"/>
      <c r="T132" s="242"/>
      <c r="AT132" s="243" t="s">
        <v>272</v>
      </c>
      <c r="AU132" s="243" t="s">
        <v>91</v>
      </c>
      <c r="AV132" s="15" t="s">
        <v>91</v>
      </c>
      <c r="AW132" s="15" t="s">
        <v>38</v>
      </c>
      <c r="AX132" s="15" t="s">
        <v>82</v>
      </c>
      <c r="AY132" s="243" t="s">
        <v>262</v>
      </c>
    </row>
    <row r="133" spans="1:65" s="15" customFormat="1" ht="10">
      <c r="B133" s="233"/>
      <c r="C133" s="234"/>
      <c r="D133" s="208" t="s">
        <v>272</v>
      </c>
      <c r="E133" s="235" t="s">
        <v>44</v>
      </c>
      <c r="F133" s="236" t="s">
        <v>8382</v>
      </c>
      <c r="G133" s="234"/>
      <c r="H133" s="237">
        <v>5.9710000000000001</v>
      </c>
      <c r="I133" s="238"/>
      <c r="J133" s="234"/>
      <c r="K133" s="234"/>
      <c r="L133" s="239"/>
      <c r="M133" s="240"/>
      <c r="N133" s="241"/>
      <c r="O133" s="241"/>
      <c r="P133" s="241"/>
      <c r="Q133" s="241"/>
      <c r="R133" s="241"/>
      <c r="S133" s="241"/>
      <c r="T133" s="242"/>
      <c r="AT133" s="243" t="s">
        <v>272</v>
      </c>
      <c r="AU133" s="243" t="s">
        <v>91</v>
      </c>
      <c r="AV133" s="15" t="s">
        <v>91</v>
      </c>
      <c r="AW133" s="15" t="s">
        <v>38</v>
      </c>
      <c r="AX133" s="15" t="s">
        <v>82</v>
      </c>
      <c r="AY133" s="243" t="s">
        <v>262</v>
      </c>
    </row>
    <row r="134" spans="1:65" s="15" customFormat="1" ht="10">
      <c r="B134" s="233"/>
      <c r="C134" s="234"/>
      <c r="D134" s="208" t="s">
        <v>272</v>
      </c>
      <c r="E134" s="235" t="s">
        <v>44</v>
      </c>
      <c r="F134" s="236" t="s">
        <v>8383</v>
      </c>
      <c r="G134" s="234"/>
      <c r="H134" s="237">
        <v>0.79200000000000004</v>
      </c>
      <c r="I134" s="238"/>
      <c r="J134" s="234"/>
      <c r="K134" s="234"/>
      <c r="L134" s="239"/>
      <c r="M134" s="240"/>
      <c r="N134" s="241"/>
      <c r="O134" s="241"/>
      <c r="P134" s="241"/>
      <c r="Q134" s="241"/>
      <c r="R134" s="241"/>
      <c r="S134" s="241"/>
      <c r="T134" s="242"/>
      <c r="AT134" s="243" t="s">
        <v>272</v>
      </c>
      <c r="AU134" s="243" t="s">
        <v>91</v>
      </c>
      <c r="AV134" s="15" t="s">
        <v>91</v>
      </c>
      <c r="AW134" s="15" t="s">
        <v>38</v>
      </c>
      <c r="AX134" s="15" t="s">
        <v>82</v>
      </c>
      <c r="AY134" s="243" t="s">
        <v>262</v>
      </c>
    </row>
    <row r="135" spans="1:65" s="15" customFormat="1" ht="10">
      <c r="B135" s="233"/>
      <c r="C135" s="234"/>
      <c r="D135" s="208" t="s">
        <v>272</v>
      </c>
      <c r="E135" s="235" t="s">
        <v>44</v>
      </c>
      <c r="F135" s="236" t="s">
        <v>8384</v>
      </c>
      <c r="G135" s="234"/>
      <c r="H135" s="237">
        <v>1.3919999999999999</v>
      </c>
      <c r="I135" s="238"/>
      <c r="J135" s="234"/>
      <c r="K135" s="234"/>
      <c r="L135" s="239"/>
      <c r="M135" s="240"/>
      <c r="N135" s="241"/>
      <c r="O135" s="241"/>
      <c r="P135" s="241"/>
      <c r="Q135" s="241"/>
      <c r="R135" s="241"/>
      <c r="S135" s="241"/>
      <c r="T135" s="242"/>
      <c r="AT135" s="243" t="s">
        <v>272</v>
      </c>
      <c r="AU135" s="243" t="s">
        <v>91</v>
      </c>
      <c r="AV135" s="15" t="s">
        <v>91</v>
      </c>
      <c r="AW135" s="15" t="s">
        <v>38</v>
      </c>
      <c r="AX135" s="15" t="s">
        <v>82</v>
      </c>
      <c r="AY135" s="243" t="s">
        <v>262</v>
      </c>
    </row>
    <row r="136" spans="1:65" s="15" customFormat="1" ht="10">
      <c r="B136" s="233"/>
      <c r="C136" s="234"/>
      <c r="D136" s="208" t="s">
        <v>272</v>
      </c>
      <c r="E136" s="235" t="s">
        <v>44</v>
      </c>
      <c r="F136" s="236" t="s">
        <v>8385</v>
      </c>
      <c r="G136" s="234"/>
      <c r="H136" s="237">
        <v>2.496</v>
      </c>
      <c r="I136" s="238"/>
      <c r="J136" s="234"/>
      <c r="K136" s="234"/>
      <c r="L136" s="239"/>
      <c r="M136" s="240"/>
      <c r="N136" s="241"/>
      <c r="O136" s="241"/>
      <c r="P136" s="241"/>
      <c r="Q136" s="241"/>
      <c r="R136" s="241"/>
      <c r="S136" s="241"/>
      <c r="T136" s="242"/>
      <c r="AT136" s="243" t="s">
        <v>272</v>
      </c>
      <c r="AU136" s="243" t="s">
        <v>91</v>
      </c>
      <c r="AV136" s="15" t="s">
        <v>91</v>
      </c>
      <c r="AW136" s="15" t="s">
        <v>38</v>
      </c>
      <c r="AX136" s="15" t="s">
        <v>82</v>
      </c>
      <c r="AY136" s="243" t="s">
        <v>262</v>
      </c>
    </row>
    <row r="137" spans="1:65" s="16" customFormat="1" ht="10">
      <c r="B137" s="244"/>
      <c r="C137" s="245"/>
      <c r="D137" s="208" t="s">
        <v>272</v>
      </c>
      <c r="E137" s="246" t="s">
        <v>44</v>
      </c>
      <c r="F137" s="247" t="s">
        <v>291</v>
      </c>
      <c r="G137" s="245"/>
      <c r="H137" s="248">
        <v>56.587000000000003</v>
      </c>
      <c r="I137" s="249"/>
      <c r="J137" s="245"/>
      <c r="K137" s="245"/>
      <c r="L137" s="250"/>
      <c r="M137" s="251"/>
      <c r="N137" s="252"/>
      <c r="O137" s="252"/>
      <c r="P137" s="252"/>
      <c r="Q137" s="252"/>
      <c r="R137" s="252"/>
      <c r="S137" s="252"/>
      <c r="T137" s="253"/>
      <c r="AT137" s="254" t="s">
        <v>272</v>
      </c>
      <c r="AU137" s="254" t="s">
        <v>91</v>
      </c>
      <c r="AV137" s="16" t="s">
        <v>104</v>
      </c>
      <c r="AW137" s="16" t="s">
        <v>38</v>
      </c>
      <c r="AX137" s="16" t="s">
        <v>89</v>
      </c>
      <c r="AY137" s="254" t="s">
        <v>262</v>
      </c>
    </row>
    <row r="138" spans="1:65" s="2" customFormat="1" ht="16.5" customHeight="1">
      <c r="A138" s="37"/>
      <c r="B138" s="38"/>
      <c r="C138" s="195" t="s">
        <v>347</v>
      </c>
      <c r="D138" s="195" t="s">
        <v>264</v>
      </c>
      <c r="E138" s="196" t="s">
        <v>6195</v>
      </c>
      <c r="F138" s="197" t="s">
        <v>6196</v>
      </c>
      <c r="G138" s="198" t="s">
        <v>267</v>
      </c>
      <c r="H138" s="199">
        <v>6.1180000000000003</v>
      </c>
      <c r="I138" s="200"/>
      <c r="J138" s="201">
        <f>ROUND(I138*H138,2)</f>
        <v>0</v>
      </c>
      <c r="K138" s="197" t="s">
        <v>268</v>
      </c>
      <c r="L138" s="42"/>
      <c r="M138" s="202" t="s">
        <v>44</v>
      </c>
      <c r="N138" s="203" t="s">
        <v>53</v>
      </c>
      <c r="O138" s="67"/>
      <c r="P138" s="204">
        <f>O138*H138</f>
        <v>0</v>
      </c>
      <c r="Q138" s="204">
        <v>0</v>
      </c>
      <c r="R138" s="204">
        <f>Q138*H138</f>
        <v>0</v>
      </c>
      <c r="S138" s="204">
        <v>0</v>
      </c>
      <c r="T138" s="205">
        <f>S138*H138</f>
        <v>0</v>
      </c>
      <c r="U138" s="37"/>
      <c r="V138" s="37"/>
      <c r="W138" s="37"/>
      <c r="X138" s="37"/>
      <c r="Y138" s="37"/>
      <c r="Z138" s="37"/>
      <c r="AA138" s="37"/>
      <c r="AB138" s="37"/>
      <c r="AC138" s="37"/>
      <c r="AD138" s="37"/>
      <c r="AE138" s="37"/>
      <c r="AR138" s="206" t="s">
        <v>104</v>
      </c>
      <c r="AT138" s="206" t="s">
        <v>264</v>
      </c>
      <c r="AU138" s="206" t="s">
        <v>91</v>
      </c>
      <c r="AY138" s="19" t="s">
        <v>262</v>
      </c>
      <c r="BE138" s="207">
        <f>IF(N138="základní",J138,0)</f>
        <v>0</v>
      </c>
      <c r="BF138" s="207">
        <f>IF(N138="snížená",J138,0)</f>
        <v>0</v>
      </c>
      <c r="BG138" s="207">
        <f>IF(N138="zákl. přenesená",J138,0)</f>
        <v>0</v>
      </c>
      <c r="BH138" s="207">
        <f>IF(N138="sníž. přenesená",J138,0)</f>
        <v>0</v>
      </c>
      <c r="BI138" s="207">
        <f>IF(N138="nulová",J138,0)</f>
        <v>0</v>
      </c>
      <c r="BJ138" s="19" t="s">
        <v>89</v>
      </c>
      <c r="BK138" s="207">
        <f>ROUND(I138*H138,2)</f>
        <v>0</v>
      </c>
      <c r="BL138" s="19" t="s">
        <v>104</v>
      </c>
      <c r="BM138" s="206" t="s">
        <v>442</v>
      </c>
    </row>
    <row r="139" spans="1:65" s="2" customFormat="1" ht="63">
      <c r="A139" s="37"/>
      <c r="B139" s="38"/>
      <c r="C139" s="39"/>
      <c r="D139" s="208" t="s">
        <v>270</v>
      </c>
      <c r="E139" s="39"/>
      <c r="F139" s="209" t="s">
        <v>326</v>
      </c>
      <c r="G139" s="39"/>
      <c r="H139" s="39"/>
      <c r="I139" s="118"/>
      <c r="J139" s="39"/>
      <c r="K139" s="39"/>
      <c r="L139" s="42"/>
      <c r="M139" s="210"/>
      <c r="N139" s="211"/>
      <c r="O139" s="67"/>
      <c r="P139" s="67"/>
      <c r="Q139" s="67"/>
      <c r="R139" s="67"/>
      <c r="S139" s="67"/>
      <c r="T139" s="68"/>
      <c r="U139" s="37"/>
      <c r="V139" s="37"/>
      <c r="W139" s="37"/>
      <c r="X139" s="37"/>
      <c r="Y139" s="37"/>
      <c r="Z139" s="37"/>
      <c r="AA139" s="37"/>
      <c r="AB139" s="37"/>
      <c r="AC139" s="37"/>
      <c r="AD139" s="37"/>
      <c r="AE139" s="37"/>
      <c r="AT139" s="19" t="s">
        <v>270</v>
      </c>
      <c r="AU139" s="19" t="s">
        <v>91</v>
      </c>
    </row>
    <row r="140" spans="1:65" s="15" customFormat="1" ht="10">
      <c r="B140" s="233"/>
      <c r="C140" s="234"/>
      <c r="D140" s="208" t="s">
        <v>272</v>
      </c>
      <c r="E140" s="235" t="s">
        <v>44</v>
      </c>
      <c r="F140" s="236" t="s">
        <v>8386</v>
      </c>
      <c r="G140" s="234"/>
      <c r="H140" s="237">
        <v>2.9180000000000001</v>
      </c>
      <c r="I140" s="238"/>
      <c r="J140" s="234"/>
      <c r="K140" s="234"/>
      <c r="L140" s="239"/>
      <c r="M140" s="240"/>
      <c r="N140" s="241"/>
      <c r="O140" s="241"/>
      <c r="P140" s="241"/>
      <c r="Q140" s="241"/>
      <c r="R140" s="241"/>
      <c r="S140" s="241"/>
      <c r="T140" s="242"/>
      <c r="AT140" s="243" t="s">
        <v>272</v>
      </c>
      <c r="AU140" s="243" t="s">
        <v>91</v>
      </c>
      <c r="AV140" s="15" t="s">
        <v>91</v>
      </c>
      <c r="AW140" s="15" t="s">
        <v>38</v>
      </c>
      <c r="AX140" s="15" t="s">
        <v>82</v>
      </c>
      <c r="AY140" s="243" t="s">
        <v>262</v>
      </c>
    </row>
    <row r="141" spans="1:65" s="15" customFormat="1" ht="10">
      <c r="B141" s="233"/>
      <c r="C141" s="234"/>
      <c r="D141" s="208" t="s">
        <v>272</v>
      </c>
      <c r="E141" s="235" t="s">
        <v>44</v>
      </c>
      <c r="F141" s="236" t="s">
        <v>8387</v>
      </c>
      <c r="G141" s="234"/>
      <c r="H141" s="237">
        <v>3.2</v>
      </c>
      <c r="I141" s="238"/>
      <c r="J141" s="234"/>
      <c r="K141" s="234"/>
      <c r="L141" s="239"/>
      <c r="M141" s="240"/>
      <c r="N141" s="241"/>
      <c r="O141" s="241"/>
      <c r="P141" s="241"/>
      <c r="Q141" s="241"/>
      <c r="R141" s="241"/>
      <c r="S141" s="241"/>
      <c r="T141" s="242"/>
      <c r="AT141" s="243" t="s">
        <v>272</v>
      </c>
      <c r="AU141" s="243" t="s">
        <v>91</v>
      </c>
      <c r="AV141" s="15" t="s">
        <v>91</v>
      </c>
      <c r="AW141" s="15" t="s">
        <v>38</v>
      </c>
      <c r="AX141" s="15" t="s">
        <v>82</v>
      </c>
      <c r="AY141" s="243" t="s">
        <v>262</v>
      </c>
    </row>
    <row r="142" spans="1:65" s="16" customFormat="1" ht="10">
      <c r="B142" s="244"/>
      <c r="C142" s="245"/>
      <c r="D142" s="208" t="s">
        <v>272</v>
      </c>
      <c r="E142" s="246" t="s">
        <v>44</v>
      </c>
      <c r="F142" s="247" t="s">
        <v>291</v>
      </c>
      <c r="G142" s="245"/>
      <c r="H142" s="248">
        <v>6.1180000000000003</v>
      </c>
      <c r="I142" s="249"/>
      <c r="J142" s="245"/>
      <c r="K142" s="245"/>
      <c r="L142" s="250"/>
      <c r="M142" s="251"/>
      <c r="N142" s="252"/>
      <c r="O142" s="252"/>
      <c r="P142" s="252"/>
      <c r="Q142" s="252"/>
      <c r="R142" s="252"/>
      <c r="S142" s="252"/>
      <c r="T142" s="253"/>
      <c r="AT142" s="254" t="s">
        <v>272</v>
      </c>
      <c r="AU142" s="254" t="s">
        <v>91</v>
      </c>
      <c r="AV142" s="16" t="s">
        <v>104</v>
      </c>
      <c r="AW142" s="16" t="s">
        <v>38</v>
      </c>
      <c r="AX142" s="16" t="s">
        <v>89</v>
      </c>
      <c r="AY142" s="254" t="s">
        <v>262</v>
      </c>
    </row>
    <row r="143" spans="1:65" s="2" customFormat="1" ht="16.5" customHeight="1">
      <c r="A143" s="37"/>
      <c r="B143" s="38"/>
      <c r="C143" s="195" t="s">
        <v>351</v>
      </c>
      <c r="D143" s="195" t="s">
        <v>264</v>
      </c>
      <c r="E143" s="196" t="s">
        <v>6201</v>
      </c>
      <c r="F143" s="197" t="s">
        <v>6202</v>
      </c>
      <c r="G143" s="198" t="s">
        <v>267</v>
      </c>
      <c r="H143" s="199">
        <v>8.5609999999999999</v>
      </c>
      <c r="I143" s="200"/>
      <c r="J143" s="201">
        <f>ROUND(I143*H143,2)</f>
        <v>0</v>
      </c>
      <c r="K143" s="197" t="s">
        <v>268</v>
      </c>
      <c r="L143" s="42"/>
      <c r="M143" s="202" t="s">
        <v>44</v>
      </c>
      <c r="N143" s="203" t="s">
        <v>53</v>
      </c>
      <c r="O143" s="67"/>
      <c r="P143" s="204">
        <f>O143*H143</f>
        <v>0</v>
      </c>
      <c r="Q143" s="204">
        <v>1.8907700000000001</v>
      </c>
      <c r="R143" s="204">
        <f>Q143*H143</f>
        <v>16.186881970000002</v>
      </c>
      <c r="S143" s="204">
        <v>0</v>
      </c>
      <c r="T143" s="205">
        <f>S143*H143</f>
        <v>0</v>
      </c>
      <c r="U143" s="37"/>
      <c r="V143" s="37"/>
      <c r="W143" s="37"/>
      <c r="X143" s="37"/>
      <c r="Y143" s="37"/>
      <c r="Z143" s="37"/>
      <c r="AA143" s="37"/>
      <c r="AB143" s="37"/>
      <c r="AC143" s="37"/>
      <c r="AD143" s="37"/>
      <c r="AE143" s="37"/>
      <c r="AR143" s="206" t="s">
        <v>104</v>
      </c>
      <c r="AT143" s="206" t="s">
        <v>264</v>
      </c>
      <c r="AU143" s="206" t="s">
        <v>91</v>
      </c>
      <c r="AY143" s="19" t="s">
        <v>262</v>
      </c>
      <c r="BE143" s="207">
        <f>IF(N143="základní",J143,0)</f>
        <v>0</v>
      </c>
      <c r="BF143" s="207">
        <f>IF(N143="snížená",J143,0)</f>
        <v>0</v>
      </c>
      <c r="BG143" s="207">
        <f>IF(N143="zákl. přenesená",J143,0)</f>
        <v>0</v>
      </c>
      <c r="BH143" s="207">
        <f>IF(N143="sníž. přenesená",J143,0)</f>
        <v>0</v>
      </c>
      <c r="BI143" s="207">
        <f>IF(N143="nulová",J143,0)</f>
        <v>0</v>
      </c>
      <c r="BJ143" s="19" t="s">
        <v>89</v>
      </c>
      <c r="BK143" s="207">
        <f>ROUND(I143*H143,2)</f>
        <v>0</v>
      </c>
      <c r="BL143" s="19" t="s">
        <v>104</v>
      </c>
      <c r="BM143" s="206" t="s">
        <v>475</v>
      </c>
    </row>
    <row r="144" spans="1:65" s="2" customFormat="1" ht="36">
      <c r="A144" s="37"/>
      <c r="B144" s="38"/>
      <c r="C144" s="39"/>
      <c r="D144" s="208" t="s">
        <v>270</v>
      </c>
      <c r="E144" s="39"/>
      <c r="F144" s="209" t="s">
        <v>6203</v>
      </c>
      <c r="G144" s="39"/>
      <c r="H144" s="39"/>
      <c r="I144" s="118"/>
      <c r="J144" s="39"/>
      <c r="K144" s="39"/>
      <c r="L144" s="42"/>
      <c r="M144" s="210"/>
      <c r="N144" s="211"/>
      <c r="O144" s="67"/>
      <c r="P144" s="67"/>
      <c r="Q144" s="67"/>
      <c r="R144" s="67"/>
      <c r="S144" s="67"/>
      <c r="T144" s="68"/>
      <c r="U144" s="37"/>
      <c r="V144" s="37"/>
      <c r="W144" s="37"/>
      <c r="X144" s="37"/>
      <c r="Y144" s="37"/>
      <c r="Z144" s="37"/>
      <c r="AA144" s="37"/>
      <c r="AB144" s="37"/>
      <c r="AC144" s="37"/>
      <c r="AD144" s="37"/>
      <c r="AE144" s="37"/>
      <c r="AT144" s="19" t="s">
        <v>270</v>
      </c>
      <c r="AU144" s="19" t="s">
        <v>91</v>
      </c>
    </row>
    <row r="145" spans="1:65" s="15" customFormat="1" ht="10">
      <c r="B145" s="233"/>
      <c r="C145" s="234"/>
      <c r="D145" s="208" t="s">
        <v>272</v>
      </c>
      <c r="E145" s="235" t="s">
        <v>44</v>
      </c>
      <c r="F145" s="236" t="s">
        <v>8388</v>
      </c>
      <c r="G145" s="234"/>
      <c r="H145" s="237">
        <v>0.38400000000000001</v>
      </c>
      <c r="I145" s="238"/>
      <c r="J145" s="234"/>
      <c r="K145" s="234"/>
      <c r="L145" s="239"/>
      <c r="M145" s="240"/>
      <c r="N145" s="241"/>
      <c r="O145" s="241"/>
      <c r="P145" s="241"/>
      <c r="Q145" s="241"/>
      <c r="R145" s="241"/>
      <c r="S145" s="241"/>
      <c r="T145" s="242"/>
      <c r="AT145" s="243" t="s">
        <v>272</v>
      </c>
      <c r="AU145" s="243" t="s">
        <v>91</v>
      </c>
      <c r="AV145" s="15" t="s">
        <v>91</v>
      </c>
      <c r="AW145" s="15" t="s">
        <v>38</v>
      </c>
      <c r="AX145" s="15" t="s">
        <v>82</v>
      </c>
      <c r="AY145" s="243" t="s">
        <v>262</v>
      </c>
    </row>
    <row r="146" spans="1:65" s="15" customFormat="1" ht="10">
      <c r="B146" s="233"/>
      <c r="C146" s="234"/>
      <c r="D146" s="208" t="s">
        <v>272</v>
      </c>
      <c r="E146" s="235" t="s">
        <v>44</v>
      </c>
      <c r="F146" s="236" t="s">
        <v>8389</v>
      </c>
      <c r="G146" s="234"/>
      <c r="H146" s="237">
        <v>0.38400000000000001</v>
      </c>
      <c r="I146" s="238"/>
      <c r="J146" s="234"/>
      <c r="K146" s="234"/>
      <c r="L146" s="239"/>
      <c r="M146" s="240"/>
      <c r="N146" s="241"/>
      <c r="O146" s="241"/>
      <c r="P146" s="241"/>
      <c r="Q146" s="241"/>
      <c r="R146" s="241"/>
      <c r="S146" s="241"/>
      <c r="T146" s="242"/>
      <c r="AT146" s="243" t="s">
        <v>272</v>
      </c>
      <c r="AU146" s="243" t="s">
        <v>91</v>
      </c>
      <c r="AV146" s="15" t="s">
        <v>91</v>
      </c>
      <c r="AW146" s="15" t="s">
        <v>38</v>
      </c>
      <c r="AX146" s="15" t="s">
        <v>82</v>
      </c>
      <c r="AY146" s="243" t="s">
        <v>262</v>
      </c>
    </row>
    <row r="147" spans="1:65" s="15" customFormat="1" ht="10">
      <c r="B147" s="233"/>
      <c r="C147" s="234"/>
      <c r="D147" s="208" t="s">
        <v>272</v>
      </c>
      <c r="E147" s="235" t="s">
        <v>44</v>
      </c>
      <c r="F147" s="236" t="s">
        <v>8390</v>
      </c>
      <c r="G147" s="234"/>
      <c r="H147" s="237">
        <v>2.0510000000000002</v>
      </c>
      <c r="I147" s="238"/>
      <c r="J147" s="234"/>
      <c r="K147" s="234"/>
      <c r="L147" s="239"/>
      <c r="M147" s="240"/>
      <c r="N147" s="241"/>
      <c r="O147" s="241"/>
      <c r="P147" s="241"/>
      <c r="Q147" s="241"/>
      <c r="R147" s="241"/>
      <c r="S147" s="241"/>
      <c r="T147" s="242"/>
      <c r="AT147" s="243" t="s">
        <v>272</v>
      </c>
      <c r="AU147" s="243" t="s">
        <v>91</v>
      </c>
      <c r="AV147" s="15" t="s">
        <v>91</v>
      </c>
      <c r="AW147" s="15" t="s">
        <v>38</v>
      </c>
      <c r="AX147" s="15" t="s">
        <v>82</v>
      </c>
      <c r="AY147" s="243" t="s">
        <v>262</v>
      </c>
    </row>
    <row r="148" spans="1:65" s="15" customFormat="1" ht="10">
      <c r="B148" s="233"/>
      <c r="C148" s="234"/>
      <c r="D148" s="208" t="s">
        <v>272</v>
      </c>
      <c r="E148" s="235" t="s">
        <v>44</v>
      </c>
      <c r="F148" s="236" t="s">
        <v>8391</v>
      </c>
      <c r="G148" s="234"/>
      <c r="H148" s="237">
        <v>2.7370000000000001</v>
      </c>
      <c r="I148" s="238"/>
      <c r="J148" s="234"/>
      <c r="K148" s="234"/>
      <c r="L148" s="239"/>
      <c r="M148" s="240"/>
      <c r="N148" s="241"/>
      <c r="O148" s="241"/>
      <c r="P148" s="241"/>
      <c r="Q148" s="241"/>
      <c r="R148" s="241"/>
      <c r="S148" s="241"/>
      <c r="T148" s="242"/>
      <c r="AT148" s="243" t="s">
        <v>272</v>
      </c>
      <c r="AU148" s="243" t="s">
        <v>91</v>
      </c>
      <c r="AV148" s="15" t="s">
        <v>91</v>
      </c>
      <c r="AW148" s="15" t="s">
        <v>38</v>
      </c>
      <c r="AX148" s="15" t="s">
        <v>82</v>
      </c>
      <c r="AY148" s="243" t="s">
        <v>262</v>
      </c>
    </row>
    <row r="149" spans="1:65" s="15" customFormat="1" ht="10">
      <c r="B149" s="233"/>
      <c r="C149" s="234"/>
      <c r="D149" s="208" t="s">
        <v>272</v>
      </c>
      <c r="E149" s="235" t="s">
        <v>44</v>
      </c>
      <c r="F149" s="236" t="s">
        <v>8392</v>
      </c>
      <c r="G149" s="234"/>
      <c r="H149" s="237">
        <v>1.2529999999999999</v>
      </c>
      <c r="I149" s="238"/>
      <c r="J149" s="234"/>
      <c r="K149" s="234"/>
      <c r="L149" s="239"/>
      <c r="M149" s="240"/>
      <c r="N149" s="241"/>
      <c r="O149" s="241"/>
      <c r="P149" s="241"/>
      <c r="Q149" s="241"/>
      <c r="R149" s="241"/>
      <c r="S149" s="241"/>
      <c r="T149" s="242"/>
      <c r="AT149" s="243" t="s">
        <v>272</v>
      </c>
      <c r="AU149" s="243" t="s">
        <v>91</v>
      </c>
      <c r="AV149" s="15" t="s">
        <v>91</v>
      </c>
      <c r="AW149" s="15" t="s">
        <v>38</v>
      </c>
      <c r="AX149" s="15" t="s">
        <v>82</v>
      </c>
      <c r="AY149" s="243" t="s">
        <v>262</v>
      </c>
    </row>
    <row r="150" spans="1:65" s="15" customFormat="1" ht="10">
      <c r="B150" s="233"/>
      <c r="C150" s="234"/>
      <c r="D150" s="208" t="s">
        <v>272</v>
      </c>
      <c r="E150" s="235" t="s">
        <v>44</v>
      </c>
      <c r="F150" s="236" t="s">
        <v>8393</v>
      </c>
      <c r="G150" s="234"/>
      <c r="H150" s="237">
        <v>0.33600000000000002</v>
      </c>
      <c r="I150" s="238"/>
      <c r="J150" s="234"/>
      <c r="K150" s="234"/>
      <c r="L150" s="239"/>
      <c r="M150" s="240"/>
      <c r="N150" s="241"/>
      <c r="O150" s="241"/>
      <c r="P150" s="241"/>
      <c r="Q150" s="241"/>
      <c r="R150" s="241"/>
      <c r="S150" s="241"/>
      <c r="T150" s="242"/>
      <c r="AT150" s="243" t="s">
        <v>272</v>
      </c>
      <c r="AU150" s="243" t="s">
        <v>91</v>
      </c>
      <c r="AV150" s="15" t="s">
        <v>91</v>
      </c>
      <c r="AW150" s="15" t="s">
        <v>38</v>
      </c>
      <c r="AX150" s="15" t="s">
        <v>82</v>
      </c>
      <c r="AY150" s="243" t="s">
        <v>262</v>
      </c>
    </row>
    <row r="151" spans="1:65" s="15" customFormat="1" ht="10">
      <c r="B151" s="233"/>
      <c r="C151" s="234"/>
      <c r="D151" s="208" t="s">
        <v>272</v>
      </c>
      <c r="E151" s="235" t="s">
        <v>44</v>
      </c>
      <c r="F151" s="236" t="s">
        <v>8394</v>
      </c>
      <c r="G151" s="234"/>
      <c r="H151" s="237">
        <v>0.12</v>
      </c>
      <c r="I151" s="238"/>
      <c r="J151" s="234"/>
      <c r="K151" s="234"/>
      <c r="L151" s="239"/>
      <c r="M151" s="240"/>
      <c r="N151" s="241"/>
      <c r="O151" s="241"/>
      <c r="P151" s="241"/>
      <c r="Q151" s="241"/>
      <c r="R151" s="241"/>
      <c r="S151" s="241"/>
      <c r="T151" s="242"/>
      <c r="AT151" s="243" t="s">
        <v>272</v>
      </c>
      <c r="AU151" s="243" t="s">
        <v>91</v>
      </c>
      <c r="AV151" s="15" t="s">
        <v>91</v>
      </c>
      <c r="AW151" s="15" t="s">
        <v>38</v>
      </c>
      <c r="AX151" s="15" t="s">
        <v>82</v>
      </c>
      <c r="AY151" s="243" t="s">
        <v>262</v>
      </c>
    </row>
    <row r="152" spans="1:65" s="15" customFormat="1" ht="10">
      <c r="B152" s="233"/>
      <c r="C152" s="234"/>
      <c r="D152" s="208" t="s">
        <v>272</v>
      </c>
      <c r="E152" s="235" t="s">
        <v>44</v>
      </c>
      <c r="F152" s="236" t="s">
        <v>8395</v>
      </c>
      <c r="G152" s="234"/>
      <c r="H152" s="237">
        <v>0.70799999999999996</v>
      </c>
      <c r="I152" s="238"/>
      <c r="J152" s="234"/>
      <c r="K152" s="234"/>
      <c r="L152" s="239"/>
      <c r="M152" s="240"/>
      <c r="N152" s="241"/>
      <c r="O152" s="241"/>
      <c r="P152" s="241"/>
      <c r="Q152" s="241"/>
      <c r="R152" s="241"/>
      <c r="S152" s="241"/>
      <c r="T152" s="242"/>
      <c r="AT152" s="243" t="s">
        <v>272</v>
      </c>
      <c r="AU152" s="243" t="s">
        <v>91</v>
      </c>
      <c r="AV152" s="15" t="s">
        <v>91</v>
      </c>
      <c r="AW152" s="15" t="s">
        <v>38</v>
      </c>
      <c r="AX152" s="15" t="s">
        <v>82</v>
      </c>
      <c r="AY152" s="243" t="s">
        <v>262</v>
      </c>
    </row>
    <row r="153" spans="1:65" s="15" customFormat="1" ht="10">
      <c r="B153" s="233"/>
      <c r="C153" s="234"/>
      <c r="D153" s="208" t="s">
        <v>272</v>
      </c>
      <c r="E153" s="235" t="s">
        <v>44</v>
      </c>
      <c r="F153" s="236" t="s">
        <v>8396</v>
      </c>
      <c r="G153" s="234"/>
      <c r="H153" s="237">
        <v>0.108</v>
      </c>
      <c r="I153" s="238"/>
      <c r="J153" s="234"/>
      <c r="K153" s="234"/>
      <c r="L153" s="239"/>
      <c r="M153" s="240"/>
      <c r="N153" s="241"/>
      <c r="O153" s="241"/>
      <c r="P153" s="241"/>
      <c r="Q153" s="241"/>
      <c r="R153" s="241"/>
      <c r="S153" s="241"/>
      <c r="T153" s="242"/>
      <c r="AT153" s="243" t="s">
        <v>272</v>
      </c>
      <c r="AU153" s="243" t="s">
        <v>91</v>
      </c>
      <c r="AV153" s="15" t="s">
        <v>91</v>
      </c>
      <c r="AW153" s="15" t="s">
        <v>38</v>
      </c>
      <c r="AX153" s="15" t="s">
        <v>82</v>
      </c>
      <c r="AY153" s="243" t="s">
        <v>262</v>
      </c>
    </row>
    <row r="154" spans="1:65" s="15" customFormat="1" ht="10">
      <c r="B154" s="233"/>
      <c r="C154" s="234"/>
      <c r="D154" s="208" t="s">
        <v>272</v>
      </c>
      <c r="E154" s="235" t="s">
        <v>44</v>
      </c>
      <c r="F154" s="236" t="s">
        <v>8397</v>
      </c>
      <c r="G154" s="234"/>
      <c r="H154" s="237">
        <v>0.24</v>
      </c>
      <c r="I154" s="238"/>
      <c r="J154" s="234"/>
      <c r="K154" s="234"/>
      <c r="L154" s="239"/>
      <c r="M154" s="240"/>
      <c r="N154" s="241"/>
      <c r="O154" s="241"/>
      <c r="P154" s="241"/>
      <c r="Q154" s="241"/>
      <c r="R154" s="241"/>
      <c r="S154" s="241"/>
      <c r="T154" s="242"/>
      <c r="AT154" s="243" t="s">
        <v>272</v>
      </c>
      <c r="AU154" s="243" t="s">
        <v>91</v>
      </c>
      <c r="AV154" s="15" t="s">
        <v>91</v>
      </c>
      <c r="AW154" s="15" t="s">
        <v>38</v>
      </c>
      <c r="AX154" s="15" t="s">
        <v>82</v>
      </c>
      <c r="AY154" s="243" t="s">
        <v>262</v>
      </c>
    </row>
    <row r="155" spans="1:65" s="15" customFormat="1" ht="10">
      <c r="B155" s="233"/>
      <c r="C155" s="234"/>
      <c r="D155" s="208" t="s">
        <v>272</v>
      </c>
      <c r="E155" s="235" t="s">
        <v>44</v>
      </c>
      <c r="F155" s="236" t="s">
        <v>8398</v>
      </c>
      <c r="G155" s="234"/>
      <c r="H155" s="237">
        <v>0.24</v>
      </c>
      <c r="I155" s="238"/>
      <c r="J155" s="234"/>
      <c r="K155" s="234"/>
      <c r="L155" s="239"/>
      <c r="M155" s="240"/>
      <c r="N155" s="241"/>
      <c r="O155" s="241"/>
      <c r="P155" s="241"/>
      <c r="Q155" s="241"/>
      <c r="R155" s="241"/>
      <c r="S155" s="241"/>
      <c r="T155" s="242"/>
      <c r="AT155" s="243" t="s">
        <v>272</v>
      </c>
      <c r="AU155" s="243" t="s">
        <v>91</v>
      </c>
      <c r="AV155" s="15" t="s">
        <v>91</v>
      </c>
      <c r="AW155" s="15" t="s">
        <v>38</v>
      </c>
      <c r="AX155" s="15" t="s">
        <v>82</v>
      </c>
      <c r="AY155" s="243" t="s">
        <v>262</v>
      </c>
    </row>
    <row r="156" spans="1:65" s="16" customFormat="1" ht="10">
      <c r="B156" s="244"/>
      <c r="C156" s="245"/>
      <c r="D156" s="208" t="s">
        <v>272</v>
      </c>
      <c r="E156" s="246" t="s">
        <v>44</v>
      </c>
      <c r="F156" s="247" t="s">
        <v>291</v>
      </c>
      <c r="G156" s="245"/>
      <c r="H156" s="248">
        <v>8.5610000000000017</v>
      </c>
      <c r="I156" s="249"/>
      <c r="J156" s="245"/>
      <c r="K156" s="245"/>
      <c r="L156" s="250"/>
      <c r="M156" s="251"/>
      <c r="N156" s="252"/>
      <c r="O156" s="252"/>
      <c r="P156" s="252"/>
      <c r="Q156" s="252"/>
      <c r="R156" s="252"/>
      <c r="S156" s="252"/>
      <c r="T156" s="253"/>
      <c r="AT156" s="254" t="s">
        <v>272</v>
      </c>
      <c r="AU156" s="254" t="s">
        <v>91</v>
      </c>
      <c r="AV156" s="16" t="s">
        <v>104</v>
      </c>
      <c r="AW156" s="16" t="s">
        <v>38</v>
      </c>
      <c r="AX156" s="16" t="s">
        <v>89</v>
      </c>
      <c r="AY156" s="254" t="s">
        <v>262</v>
      </c>
    </row>
    <row r="157" spans="1:65" s="2" customFormat="1" ht="33" customHeight="1">
      <c r="A157" s="37"/>
      <c r="B157" s="38"/>
      <c r="C157" s="195" t="s">
        <v>377</v>
      </c>
      <c r="D157" s="195" t="s">
        <v>264</v>
      </c>
      <c r="E157" s="196" t="s">
        <v>6217</v>
      </c>
      <c r="F157" s="197" t="s">
        <v>6218</v>
      </c>
      <c r="G157" s="198" t="s">
        <v>267</v>
      </c>
      <c r="H157" s="199">
        <v>19.311</v>
      </c>
      <c r="I157" s="200"/>
      <c r="J157" s="201">
        <f>ROUND(I157*H157,2)</f>
        <v>0</v>
      </c>
      <c r="K157" s="197" t="s">
        <v>268</v>
      </c>
      <c r="L157" s="42"/>
      <c r="M157" s="202" t="s">
        <v>44</v>
      </c>
      <c r="N157" s="203" t="s">
        <v>53</v>
      </c>
      <c r="O157" s="67"/>
      <c r="P157" s="204">
        <f>O157*H157</f>
        <v>0</v>
      </c>
      <c r="Q157" s="204">
        <v>0</v>
      </c>
      <c r="R157" s="204">
        <f>Q157*H157</f>
        <v>0</v>
      </c>
      <c r="S157" s="204">
        <v>0</v>
      </c>
      <c r="T157" s="205">
        <f>S157*H157</f>
        <v>0</v>
      </c>
      <c r="U157" s="37"/>
      <c r="V157" s="37"/>
      <c r="W157" s="37"/>
      <c r="X157" s="37"/>
      <c r="Y157" s="37"/>
      <c r="Z157" s="37"/>
      <c r="AA157" s="37"/>
      <c r="AB157" s="37"/>
      <c r="AC157" s="37"/>
      <c r="AD157" s="37"/>
      <c r="AE157" s="37"/>
      <c r="AR157" s="206" t="s">
        <v>104</v>
      </c>
      <c r="AT157" s="206" t="s">
        <v>264</v>
      </c>
      <c r="AU157" s="206" t="s">
        <v>91</v>
      </c>
      <c r="AY157" s="19" t="s">
        <v>262</v>
      </c>
      <c r="BE157" s="207">
        <f>IF(N157="základní",J157,0)</f>
        <v>0</v>
      </c>
      <c r="BF157" s="207">
        <f>IF(N157="snížená",J157,0)</f>
        <v>0</v>
      </c>
      <c r="BG157" s="207">
        <f>IF(N157="zákl. přenesená",J157,0)</f>
        <v>0</v>
      </c>
      <c r="BH157" s="207">
        <f>IF(N157="sníž. přenesená",J157,0)</f>
        <v>0</v>
      </c>
      <c r="BI157" s="207">
        <f>IF(N157="nulová",J157,0)</f>
        <v>0</v>
      </c>
      <c r="BJ157" s="19" t="s">
        <v>89</v>
      </c>
      <c r="BK157" s="207">
        <f>ROUND(I157*H157,2)</f>
        <v>0</v>
      </c>
      <c r="BL157" s="19" t="s">
        <v>104</v>
      </c>
      <c r="BM157" s="206" t="s">
        <v>496</v>
      </c>
    </row>
    <row r="158" spans="1:65" s="2" customFormat="1" ht="54">
      <c r="A158" s="37"/>
      <c r="B158" s="38"/>
      <c r="C158" s="39"/>
      <c r="D158" s="208" t="s">
        <v>270</v>
      </c>
      <c r="E158" s="39"/>
      <c r="F158" s="209" t="s">
        <v>6219</v>
      </c>
      <c r="G158" s="39"/>
      <c r="H158" s="39"/>
      <c r="I158" s="118"/>
      <c r="J158" s="39"/>
      <c r="K158" s="39"/>
      <c r="L158" s="42"/>
      <c r="M158" s="210"/>
      <c r="N158" s="211"/>
      <c r="O158" s="67"/>
      <c r="P158" s="67"/>
      <c r="Q158" s="67"/>
      <c r="R158" s="67"/>
      <c r="S158" s="67"/>
      <c r="T158" s="68"/>
      <c r="U158" s="37"/>
      <c r="V158" s="37"/>
      <c r="W158" s="37"/>
      <c r="X158" s="37"/>
      <c r="Y158" s="37"/>
      <c r="Z158" s="37"/>
      <c r="AA158" s="37"/>
      <c r="AB158" s="37"/>
      <c r="AC158" s="37"/>
      <c r="AD158" s="37"/>
      <c r="AE158" s="37"/>
      <c r="AT158" s="19" t="s">
        <v>270</v>
      </c>
      <c r="AU158" s="19" t="s">
        <v>91</v>
      </c>
    </row>
    <row r="159" spans="1:65" s="15" customFormat="1" ht="10">
      <c r="B159" s="233"/>
      <c r="C159" s="234"/>
      <c r="D159" s="208" t="s">
        <v>272</v>
      </c>
      <c r="E159" s="235" t="s">
        <v>44</v>
      </c>
      <c r="F159" s="236" t="s">
        <v>8399</v>
      </c>
      <c r="G159" s="234"/>
      <c r="H159" s="237">
        <v>0</v>
      </c>
      <c r="I159" s="238"/>
      <c r="J159" s="234"/>
      <c r="K159" s="234"/>
      <c r="L159" s="239"/>
      <c r="M159" s="240"/>
      <c r="N159" s="241"/>
      <c r="O159" s="241"/>
      <c r="P159" s="241"/>
      <c r="Q159" s="241"/>
      <c r="R159" s="241"/>
      <c r="S159" s="241"/>
      <c r="T159" s="242"/>
      <c r="AT159" s="243" t="s">
        <v>272</v>
      </c>
      <c r="AU159" s="243" t="s">
        <v>91</v>
      </c>
      <c r="AV159" s="15" t="s">
        <v>91</v>
      </c>
      <c r="AW159" s="15" t="s">
        <v>38</v>
      </c>
      <c r="AX159" s="15" t="s">
        <v>82</v>
      </c>
      <c r="AY159" s="243" t="s">
        <v>262</v>
      </c>
    </row>
    <row r="160" spans="1:65" s="15" customFormat="1" ht="10">
      <c r="B160" s="233"/>
      <c r="C160" s="234"/>
      <c r="D160" s="208" t="s">
        <v>272</v>
      </c>
      <c r="E160" s="235" t="s">
        <v>44</v>
      </c>
      <c r="F160" s="236" t="s">
        <v>8400</v>
      </c>
      <c r="G160" s="234"/>
      <c r="H160" s="237">
        <v>0</v>
      </c>
      <c r="I160" s="238"/>
      <c r="J160" s="234"/>
      <c r="K160" s="234"/>
      <c r="L160" s="239"/>
      <c r="M160" s="240"/>
      <c r="N160" s="241"/>
      <c r="O160" s="241"/>
      <c r="P160" s="241"/>
      <c r="Q160" s="241"/>
      <c r="R160" s="241"/>
      <c r="S160" s="241"/>
      <c r="T160" s="242"/>
      <c r="AT160" s="243" t="s">
        <v>272</v>
      </c>
      <c r="AU160" s="243" t="s">
        <v>91</v>
      </c>
      <c r="AV160" s="15" t="s">
        <v>91</v>
      </c>
      <c r="AW160" s="15" t="s">
        <v>38</v>
      </c>
      <c r="AX160" s="15" t="s">
        <v>82</v>
      </c>
      <c r="AY160" s="243" t="s">
        <v>262</v>
      </c>
    </row>
    <row r="161" spans="1:65" s="15" customFormat="1" ht="10">
      <c r="B161" s="233"/>
      <c r="C161" s="234"/>
      <c r="D161" s="208" t="s">
        <v>272</v>
      </c>
      <c r="E161" s="235" t="s">
        <v>44</v>
      </c>
      <c r="F161" s="236" t="s">
        <v>8401</v>
      </c>
      <c r="G161" s="234"/>
      <c r="H161" s="237">
        <v>6.8380000000000001</v>
      </c>
      <c r="I161" s="238"/>
      <c r="J161" s="234"/>
      <c r="K161" s="234"/>
      <c r="L161" s="239"/>
      <c r="M161" s="240"/>
      <c r="N161" s="241"/>
      <c r="O161" s="241"/>
      <c r="P161" s="241"/>
      <c r="Q161" s="241"/>
      <c r="R161" s="241"/>
      <c r="S161" s="241"/>
      <c r="T161" s="242"/>
      <c r="AT161" s="243" t="s">
        <v>272</v>
      </c>
      <c r="AU161" s="243" t="s">
        <v>91</v>
      </c>
      <c r="AV161" s="15" t="s">
        <v>91</v>
      </c>
      <c r="AW161" s="15" t="s">
        <v>38</v>
      </c>
      <c r="AX161" s="15" t="s">
        <v>82</v>
      </c>
      <c r="AY161" s="243" t="s">
        <v>262</v>
      </c>
    </row>
    <row r="162" spans="1:65" s="15" customFormat="1" ht="10">
      <c r="B162" s="233"/>
      <c r="C162" s="234"/>
      <c r="D162" s="208" t="s">
        <v>272</v>
      </c>
      <c r="E162" s="235" t="s">
        <v>44</v>
      </c>
      <c r="F162" s="236" t="s">
        <v>8402</v>
      </c>
      <c r="G162" s="234"/>
      <c r="H162" s="237">
        <v>6.3869999999999996</v>
      </c>
      <c r="I162" s="238"/>
      <c r="J162" s="234"/>
      <c r="K162" s="234"/>
      <c r="L162" s="239"/>
      <c r="M162" s="240"/>
      <c r="N162" s="241"/>
      <c r="O162" s="241"/>
      <c r="P162" s="241"/>
      <c r="Q162" s="241"/>
      <c r="R162" s="241"/>
      <c r="S162" s="241"/>
      <c r="T162" s="242"/>
      <c r="AT162" s="243" t="s">
        <v>272</v>
      </c>
      <c r="AU162" s="243" t="s">
        <v>91</v>
      </c>
      <c r="AV162" s="15" t="s">
        <v>91</v>
      </c>
      <c r="AW162" s="15" t="s">
        <v>38</v>
      </c>
      <c r="AX162" s="15" t="s">
        <v>82</v>
      </c>
      <c r="AY162" s="243" t="s">
        <v>262</v>
      </c>
    </row>
    <row r="163" spans="1:65" s="15" customFormat="1" ht="10">
      <c r="B163" s="233"/>
      <c r="C163" s="234"/>
      <c r="D163" s="208" t="s">
        <v>272</v>
      </c>
      <c r="E163" s="235" t="s">
        <v>44</v>
      </c>
      <c r="F163" s="236" t="s">
        <v>8403</v>
      </c>
      <c r="G163" s="234"/>
      <c r="H163" s="237">
        <v>2.5059999999999998</v>
      </c>
      <c r="I163" s="238"/>
      <c r="J163" s="234"/>
      <c r="K163" s="234"/>
      <c r="L163" s="239"/>
      <c r="M163" s="240"/>
      <c r="N163" s="241"/>
      <c r="O163" s="241"/>
      <c r="P163" s="241"/>
      <c r="Q163" s="241"/>
      <c r="R163" s="241"/>
      <c r="S163" s="241"/>
      <c r="T163" s="242"/>
      <c r="AT163" s="243" t="s">
        <v>272</v>
      </c>
      <c r="AU163" s="243" t="s">
        <v>91</v>
      </c>
      <c r="AV163" s="15" t="s">
        <v>91</v>
      </c>
      <c r="AW163" s="15" t="s">
        <v>38</v>
      </c>
      <c r="AX163" s="15" t="s">
        <v>82</v>
      </c>
      <c r="AY163" s="243" t="s">
        <v>262</v>
      </c>
    </row>
    <row r="164" spans="1:65" s="15" customFormat="1" ht="10">
      <c r="B164" s="233"/>
      <c r="C164" s="234"/>
      <c r="D164" s="208" t="s">
        <v>272</v>
      </c>
      <c r="E164" s="235" t="s">
        <v>44</v>
      </c>
      <c r="F164" s="236" t="s">
        <v>8404</v>
      </c>
      <c r="G164" s="234"/>
      <c r="H164" s="237">
        <v>0.67200000000000004</v>
      </c>
      <c r="I164" s="238"/>
      <c r="J164" s="234"/>
      <c r="K164" s="234"/>
      <c r="L164" s="239"/>
      <c r="M164" s="240"/>
      <c r="N164" s="241"/>
      <c r="O164" s="241"/>
      <c r="P164" s="241"/>
      <c r="Q164" s="241"/>
      <c r="R164" s="241"/>
      <c r="S164" s="241"/>
      <c r="T164" s="242"/>
      <c r="AT164" s="243" t="s">
        <v>272</v>
      </c>
      <c r="AU164" s="243" t="s">
        <v>91</v>
      </c>
      <c r="AV164" s="15" t="s">
        <v>91</v>
      </c>
      <c r="AW164" s="15" t="s">
        <v>38</v>
      </c>
      <c r="AX164" s="15" t="s">
        <v>82</v>
      </c>
      <c r="AY164" s="243" t="s">
        <v>262</v>
      </c>
    </row>
    <row r="165" spans="1:65" s="15" customFormat="1" ht="10">
      <c r="B165" s="233"/>
      <c r="C165" s="234"/>
      <c r="D165" s="208" t="s">
        <v>272</v>
      </c>
      <c r="E165" s="235" t="s">
        <v>44</v>
      </c>
      <c r="F165" s="236" t="s">
        <v>8405</v>
      </c>
      <c r="G165" s="234"/>
      <c r="H165" s="237">
        <v>0.24</v>
      </c>
      <c r="I165" s="238"/>
      <c r="J165" s="234"/>
      <c r="K165" s="234"/>
      <c r="L165" s="239"/>
      <c r="M165" s="240"/>
      <c r="N165" s="241"/>
      <c r="O165" s="241"/>
      <c r="P165" s="241"/>
      <c r="Q165" s="241"/>
      <c r="R165" s="241"/>
      <c r="S165" s="241"/>
      <c r="T165" s="242"/>
      <c r="AT165" s="243" t="s">
        <v>272</v>
      </c>
      <c r="AU165" s="243" t="s">
        <v>91</v>
      </c>
      <c r="AV165" s="15" t="s">
        <v>91</v>
      </c>
      <c r="AW165" s="15" t="s">
        <v>38</v>
      </c>
      <c r="AX165" s="15" t="s">
        <v>82</v>
      </c>
      <c r="AY165" s="243" t="s">
        <v>262</v>
      </c>
    </row>
    <row r="166" spans="1:65" s="15" customFormat="1" ht="10">
      <c r="B166" s="233"/>
      <c r="C166" s="234"/>
      <c r="D166" s="208" t="s">
        <v>272</v>
      </c>
      <c r="E166" s="235" t="s">
        <v>44</v>
      </c>
      <c r="F166" s="236" t="s">
        <v>8406</v>
      </c>
      <c r="G166" s="234"/>
      <c r="H166" s="237">
        <v>1.6519999999999999</v>
      </c>
      <c r="I166" s="238"/>
      <c r="J166" s="234"/>
      <c r="K166" s="234"/>
      <c r="L166" s="239"/>
      <c r="M166" s="240"/>
      <c r="N166" s="241"/>
      <c r="O166" s="241"/>
      <c r="P166" s="241"/>
      <c r="Q166" s="241"/>
      <c r="R166" s="241"/>
      <c r="S166" s="241"/>
      <c r="T166" s="242"/>
      <c r="AT166" s="243" t="s">
        <v>272</v>
      </c>
      <c r="AU166" s="243" t="s">
        <v>91</v>
      </c>
      <c r="AV166" s="15" t="s">
        <v>91</v>
      </c>
      <c r="AW166" s="15" t="s">
        <v>38</v>
      </c>
      <c r="AX166" s="15" t="s">
        <v>82</v>
      </c>
      <c r="AY166" s="243" t="s">
        <v>262</v>
      </c>
    </row>
    <row r="167" spans="1:65" s="15" customFormat="1" ht="10">
      <c r="B167" s="233"/>
      <c r="C167" s="234"/>
      <c r="D167" s="208" t="s">
        <v>272</v>
      </c>
      <c r="E167" s="235" t="s">
        <v>44</v>
      </c>
      <c r="F167" s="236" t="s">
        <v>8407</v>
      </c>
      <c r="G167" s="234"/>
      <c r="H167" s="237">
        <v>0.216</v>
      </c>
      <c r="I167" s="238"/>
      <c r="J167" s="234"/>
      <c r="K167" s="234"/>
      <c r="L167" s="239"/>
      <c r="M167" s="240"/>
      <c r="N167" s="241"/>
      <c r="O167" s="241"/>
      <c r="P167" s="241"/>
      <c r="Q167" s="241"/>
      <c r="R167" s="241"/>
      <c r="S167" s="241"/>
      <c r="T167" s="242"/>
      <c r="AT167" s="243" t="s">
        <v>272</v>
      </c>
      <c r="AU167" s="243" t="s">
        <v>91</v>
      </c>
      <c r="AV167" s="15" t="s">
        <v>91</v>
      </c>
      <c r="AW167" s="15" t="s">
        <v>38</v>
      </c>
      <c r="AX167" s="15" t="s">
        <v>82</v>
      </c>
      <c r="AY167" s="243" t="s">
        <v>262</v>
      </c>
    </row>
    <row r="168" spans="1:65" s="15" customFormat="1" ht="10">
      <c r="B168" s="233"/>
      <c r="C168" s="234"/>
      <c r="D168" s="208" t="s">
        <v>272</v>
      </c>
      <c r="E168" s="235" t="s">
        <v>44</v>
      </c>
      <c r="F168" s="236" t="s">
        <v>8408</v>
      </c>
      <c r="G168" s="234"/>
      <c r="H168" s="237">
        <v>0.4</v>
      </c>
      <c r="I168" s="238"/>
      <c r="J168" s="234"/>
      <c r="K168" s="234"/>
      <c r="L168" s="239"/>
      <c r="M168" s="240"/>
      <c r="N168" s="241"/>
      <c r="O168" s="241"/>
      <c r="P168" s="241"/>
      <c r="Q168" s="241"/>
      <c r="R168" s="241"/>
      <c r="S168" s="241"/>
      <c r="T168" s="242"/>
      <c r="AT168" s="243" t="s">
        <v>272</v>
      </c>
      <c r="AU168" s="243" t="s">
        <v>91</v>
      </c>
      <c r="AV168" s="15" t="s">
        <v>91</v>
      </c>
      <c r="AW168" s="15" t="s">
        <v>38</v>
      </c>
      <c r="AX168" s="15" t="s">
        <v>82</v>
      </c>
      <c r="AY168" s="243" t="s">
        <v>262</v>
      </c>
    </row>
    <row r="169" spans="1:65" s="15" customFormat="1" ht="10">
      <c r="B169" s="233"/>
      <c r="C169" s="234"/>
      <c r="D169" s="208" t="s">
        <v>272</v>
      </c>
      <c r="E169" s="235" t="s">
        <v>44</v>
      </c>
      <c r="F169" s="236" t="s">
        <v>8409</v>
      </c>
      <c r="G169" s="234"/>
      <c r="H169" s="237">
        <v>0.4</v>
      </c>
      <c r="I169" s="238"/>
      <c r="J169" s="234"/>
      <c r="K169" s="234"/>
      <c r="L169" s="239"/>
      <c r="M169" s="240"/>
      <c r="N169" s="241"/>
      <c r="O169" s="241"/>
      <c r="P169" s="241"/>
      <c r="Q169" s="241"/>
      <c r="R169" s="241"/>
      <c r="S169" s="241"/>
      <c r="T169" s="242"/>
      <c r="AT169" s="243" t="s">
        <v>272</v>
      </c>
      <c r="AU169" s="243" t="s">
        <v>91</v>
      </c>
      <c r="AV169" s="15" t="s">
        <v>91</v>
      </c>
      <c r="AW169" s="15" t="s">
        <v>38</v>
      </c>
      <c r="AX169" s="15" t="s">
        <v>82</v>
      </c>
      <c r="AY169" s="243" t="s">
        <v>262</v>
      </c>
    </row>
    <row r="170" spans="1:65" s="16" customFormat="1" ht="10">
      <c r="B170" s="244"/>
      <c r="C170" s="245"/>
      <c r="D170" s="208" t="s">
        <v>272</v>
      </c>
      <c r="E170" s="246" t="s">
        <v>44</v>
      </c>
      <c r="F170" s="247" t="s">
        <v>291</v>
      </c>
      <c r="G170" s="245"/>
      <c r="H170" s="248">
        <v>19.310999999999996</v>
      </c>
      <c r="I170" s="249"/>
      <c r="J170" s="245"/>
      <c r="K170" s="245"/>
      <c r="L170" s="250"/>
      <c r="M170" s="251"/>
      <c r="N170" s="252"/>
      <c r="O170" s="252"/>
      <c r="P170" s="252"/>
      <c r="Q170" s="252"/>
      <c r="R170" s="252"/>
      <c r="S170" s="252"/>
      <c r="T170" s="253"/>
      <c r="AT170" s="254" t="s">
        <v>272</v>
      </c>
      <c r="AU170" s="254" t="s">
        <v>91</v>
      </c>
      <c r="AV170" s="16" t="s">
        <v>104</v>
      </c>
      <c r="AW170" s="16" t="s">
        <v>38</v>
      </c>
      <c r="AX170" s="16" t="s">
        <v>89</v>
      </c>
      <c r="AY170" s="254" t="s">
        <v>262</v>
      </c>
    </row>
    <row r="171" spans="1:65" s="2" customFormat="1" ht="16.5" customHeight="1">
      <c r="A171" s="37"/>
      <c r="B171" s="38"/>
      <c r="C171" s="255" t="s">
        <v>391</v>
      </c>
      <c r="D171" s="255" t="s">
        <v>633</v>
      </c>
      <c r="E171" s="256" t="s">
        <v>6233</v>
      </c>
      <c r="F171" s="257" t="s">
        <v>6234</v>
      </c>
      <c r="G171" s="258" t="s">
        <v>406</v>
      </c>
      <c r="H171" s="259">
        <v>32.828000000000003</v>
      </c>
      <c r="I171" s="260"/>
      <c r="J171" s="261">
        <f>ROUND(I171*H171,2)</f>
        <v>0</v>
      </c>
      <c r="K171" s="257" t="s">
        <v>268</v>
      </c>
      <c r="L171" s="262"/>
      <c r="M171" s="263" t="s">
        <v>44</v>
      </c>
      <c r="N171" s="264" t="s">
        <v>53</v>
      </c>
      <c r="O171" s="67"/>
      <c r="P171" s="204">
        <f>O171*H171</f>
        <v>0</v>
      </c>
      <c r="Q171" s="204">
        <v>1</v>
      </c>
      <c r="R171" s="204">
        <f>Q171*H171</f>
        <v>32.828000000000003</v>
      </c>
      <c r="S171" s="204">
        <v>0</v>
      </c>
      <c r="T171" s="205">
        <f>S171*H171</f>
        <v>0</v>
      </c>
      <c r="U171" s="37"/>
      <c r="V171" s="37"/>
      <c r="W171" s="37"/>
      <c r="X171" s="37"/>
      <c r="Y171" s="37"/>
      <c r="Z171" s="37"/>
      <c r="AA171" s="37"/>
      <c r="AB171" s="37"/>
      <c r="AC171" s="37"/>
      <c r="AD171" s="37"/>
      <c r="AE171" s="37"/>
      <c r="AR171" s="206" t="s">
        <v>351</v>
      </c>
      <c r="AT171" s="206" t="s">
        <v>633</v>
      </c>
      <c r="AU171" s="206" t="s">
        <v>91</v>
      </c>
      <c r="AY171" s="19" t="s">
        <v>262</v>
      </c>
      <c r="BE171" s="207">
        <f>IF(N171="základní",J171,0)</f>
        <v>0</v>
      </c>
      <c r="BF171" s="207">
        <f>IF(N171="snížená",J171,0)</f>
        <v>0</v>
      </c>
      <c r="BG171" s="207">
        <f>IF(N171="zákl. přenesená",J171,0)</f>
        <v>0</v>
      </c>
      <c r="BH171" s="207">
        <f>IF(N171="sníž. přenesená",J171,0)</f>
        <v>0</v>
      </c>
      <c r="BI171" s="207">
        <f>IF(N171="nulová",J171,0)</f>
        <v>0</v>
      </c>
      <c r="BJ171" s="19" t="s">
        <v>89</v>
      </c>
      <c r="BK171" s="207">
        <f>ROUND(I171*H171,2)</f>
        <v>0</v>
      </c>
      <c r="BL171" s="19" t="s">
        <v>104</v>
      </c>
      <c r="BM171" s="206" t="s">
        <v>515</v>
      </c>
    </row>
    <row r="172" spans="1:65" s="15" customFormat="1" ht="10">
      <c r="B172" s="233"/>
      <c r="C172" s="234"/>
      <c r="D172" s="208" t="s">
        <v>272</v>
      </c>
      <c r="E172" s="235" t="s">
        <v>44</v>
      </c>
      <c r="F172" s="236" t="s">
        <v>8399</v>
      </c>
      <c r="G172" s="234"/>
      <c r="H172" s="237">
        <v>0</v>
      </c>
      <c r="I172" s="238"/>
      <c r="J172" s="234"/>
      <c r="K172" s="234"/>
      <c r="L172" s="239"/>
      <c r="M172" s="240"/>
      <c r="N172" s="241"/>
      <c r="O172" s="241"/>
      <c r="P172" s="241"/>
      <c r="Q172" s="241"/>
      <c r="R172" s="241"/>
      <c r="S172" s="241"/>
      <c r="T172" s="242"/>
      <c r="AT172" s="243" t="s">
        <v>272</v>
      </c>
      <c r="AU172" s="243" t="s">
        <v>91</v>
      </c>
      <c r="AV172" s="15" t="s">
        <v>91</v>
      </c>
      <c r="AW172" s="15" t="s">
        <v>38</v>
      </c>
      <c r="AX172" s="15" t="s">
        <v>82</v>
      </c>
      <c r="AY172" s="243" t="s">
        <v>262</v>
      </c>
    </row>
    <row r="173" spans="1:65" s="15" customFormat="1" ht="10">
      <c r="B173" s="233"/>
      <c r="C173" s="234"/>
      <c r="D173" s="208" t="s">
        <v>272</v>
      </c>
      <c r="E173" s="235" t="s">
        <v>44</v>
      </c>
      <c r="F173" s="236" t="s">
        <v>8400</v>
      </c>
      <c r="G173" s="234"/>
      <c r="H173" s="237">
        <v>0</v>
      </c>
      <c r="I173" s="238"/>
      <c r="J173" s="234"/>
      <c r="K173" s="234"/>
      <c r="L173" s="239"/>
      <c r="M173" s="240"/>
      <c r="N173" s="241"/>
      <c r="O173" s="241"/>
      <c r="P173" s="241"/>
      <c r="Q173" s="241"/>
      <c r="R173" s="241"/>
      <c r="S173" s="241"/>
      <c r="T173" s="242"/>
      <c r="AT173" s="243" t="s">
        <v>272</v>
      </c>
      <c r="AU173" s="243" t="s">
        <v>91</v>
      </c>
      <c r="AV173" s="15" t="s">
        <v>91</v>
      </c>
      <c r="AW173" s="15" t="s">
        <v>38</v>
      </c>
      <c r="AX173" s="15" t="s">
        <v>82</v>
      </c>
      <c r="AY173" s="243" t="s">
        <v>262</v>
      </c>
    </row>
    <row r="174" spans="1:65" s="15" customFormat="1" ht="10">
      <c r="B174" s="233"/>
      <c r="C174" s="234"/>
      <c r="D174" s="208" t="s">
        <v>272</v>
      </c>
      <c r="E174" s="235" t="s">
        <v>44</v>
      </c>
      <c r="F174" s="236" t="s">
        <v>8410</v>
      </c>
      <c r="G174" s="234"/>
      <c r="H174" s="237">
        <v>11.625</v>
      </c>
      <c r="I174" s="238"/>
      <c r="J174" s="234"/>
      <c r="K174" s="234"/>
      <c r="L174" s="239"/>
      <c r="M174" s="240"/>
      <c r="N174" s="241"/>
      <c r="O174" s="241"/>
      <c r="P174" s="241"/>
      <c r="Q174" s="241"/>
      <c r="R174" s="241"/>
      <c r="S174" s="241"/>
      <c r="T174" s="242"/>
      <c r="AT174" s="243" t="s">
        <v>272</v>
      </c>
      <c r="AU174" s="243" t="s">
        <v>91</v>
      </c>
      <c r="AV174" s="15" t="s">
        <v>91</v>
      </c>
      <c r="AW174" s="15" t="s">
        <v>38</v>
      </c>
      <c r="AX174" s="15" t="s">
        <v>82</v>
      </c>
      <c r="AY174" s="243" t="s">
        <v>262</v>
      </c>
    </row>
    <row r="175" spans="1:65" s="15" customFormat="1" ht="10">
      <c r="B175" s="233"/>
      <c r="C175" s="234"/>
      <c r="D175" s="208" t="s">
        <v>272</v>
      </c>
      <c r="E175" s="235" t="s">
        <v>44</v>
      </c>
      <c r="F175" s="236" t="s">
        <v>8411</v>
      </c>
      <c r="G175" s="234"/>
      <c r="H175" s="237">
        <v>10.858000000000001</v>
      </c>
      <c r="I175" s="238"/>
      <c r="J175" s="234"/>
      <c r="K175" s="234"/>
      <c r="L175" s="239"/>
      <c r="M175" s="240"/>
      <c r="N175" s="241"/>
      <c r="O175" s="241"/>
      <c r="P175" s="241"/>
      <c r="Q175" s="241"/>
      <c r="R175" s="241"/>
      <c r="S175" s="241"/>
      <c r="T175" s="242"/>
      <c r="AT175" s="243" t="s">
        <v>272</v>
      </c>
      <c r="AU175" s="243" t="s">
        <v>91</v>
      </c>
      <c r="AV175" s="15" t="s">
        <v>91</v>
      </c>
      <c r="AW175" s="15" t="s">
        <v>38</v>
      </c>
      <c r="AX175" s="15" t="s">
        <v>82</v>
      </c>
      <c r="AY175" s="243" t="s">
        <v>262</v>
      </c>
    </row>
    <row r="176" spans="1:65" s="15" customFormat="1" ht="10">
      <c r="B176" s="233"/>
      <c r="C176" s="234"/>
      <c r="D176" s="208" t="s">
        <v>272</v>
      </c>
      <c r="E176" s="235" t="s">
        <v>44</v>
      </c>
      <c r="F176" s="236" t="s">
        <v>8412</v>
      </c>
      <c r="G176" s="234"/>
      <c r="H176" s="237">
        <v>4.26</v>
      </c>
      <c r="I176" s="238"/>
      <c r="J176" s="234"/>
      <c r="K176" s="234"/>
      <c r="L176" s="239"/>
      <c r="M176" s="240"/>
      <c r="N176" s="241"/>
      <c r="O176" s="241"/>
      <c r="P176" s="241"/>
      <c r="Q176" s="241"/>
      <c r="R176" s="241"/>
      <c r="S176" s="241"/>
      <c r="T176" s="242"/>
      <c r="AT176" s="243" t="s">
        <v>272</v>
      </c>
      <c r="AU176" s="243" t="s">
        <v>91</v>
      </c>
      <c r="AV176" s="15" t="s">
        <v>91</v>
      </c>
      <c r="AW176" s="15" t="s">
        <v>38</v>
      </c>
      <c r="AX176" s="15" t="s">
        <v>82</v>
      </c>
      <c r="AY176" s="243" t="s">
        <v>262</v>
      </c>
    </row>
    <row r="177" spans="1:65" s="15" customFormat="1" ht="10">
      <c r="B177" s="233"/>
      <c r="C177" s="234"/>
      <c r="D177" s="208" t="s">
        <v>272</v>
      </c>
      <c r="E177" s="235" t="s">
        <v>44</v>
      </c>
      <c r="F177" s="236" t="s">
        <v>8413</v>
      </c>
      <c r="G177" s="234"/>
      <c r="H177" s="237">
        <v>1.1419999999999999</v>
      </c>
      <c r="I177" s="238"/>
      <c r="J177" s="234"/>
      <c r="K177" s="234"/>
      <c r="L177" s="239"/>
      <c r="M177" s="240"/>
      <c r="N177" s="241"/>
      <c r="O177" s="241"/>
      <c r="P177" s="241"/>
      <c r="Q177" s="241"/>
      <c r="R177" s="241"/>
      <c r="S177" s="241"/>
      <c r="T177" s="242"/>
      <c r="AT177" s="243" t="s">
        <v>272</v>
      </c>
      <c r="AU177" s="243" t="s">
        <v>91</v>
      </c>
      <c r="AV177" s="15" t="s">
        <v>91</v>
      </c>
      <c r="AW177" s="15" t="s">
        <v>38</v>
      </c>
      <c r="AX177" s="15" t="s">
        <v>82</v>
      </c>
      <c r="AY177" s="243" t="s">
        <v>262</v>
      </c>
    </row>
    <row r="178" spans="1:65" s="15" customFormat="1" ht="10">
      <c r="B178" s="233"/>
      <c r="C178" s="234"/>
      <c r="D178" s="208" t="s">
        <v>272</v>
      </c>
      <c r="E178" s="235" t="s">
        <v>44</v>
      </c>
      <c r="F178" s="236" t="s">
        <v>8414</v>
      </c>
      <c r="G178" s="234"/>
      <c r="H178" s="237">
        <v>0.40799999999999997</v>
      </c>
      <c r="I178" s="238"/>
      <c r="J178" s="234"/>
      <c r="K178" s="234"/>
      <c r="L178" s="239"/>
      <c r="M178" s="240"/>
      <c r="N178" s="241"/>
      <c r="O178" s="241"/>
      <c r="P178" s="241"/>
      <c r="Q178" s="241"/>
      <c r="R178" s="241"/>
      <c r="S178" s="241"/>
      <c r="T178" s="242"/>
      <c r="AT178" s="243" t="s">
        <v>272</v>
      </c>
      <c r="AU178" s="243" t="s">
        <v>91</v>
      </c>
      <c r="AV178" s="15" t="s">
        <v>91</v>
      </c>
      <c r="AW178" s="15" t="s">
        <v>38</v>
      </c>
      <c r="AX178" s="15" t="s">
        <v>82</v>
      </c>
      <c r="AY178" s="243" t="s">
        <v>262</v>
      </c>
    </row>
    <row r="179" spans="1:65" s="15" customFormat="1" ht="10">
      <c r="B179" s="233"/>
      <c r="C179" s="234"/>
      <c r="D179" s="208" t="s">
        <v>272</v>
      </c>
      <c r="E179" s="235" t="s">
        <v>44</v>
      </c>
      <c r="F179" s="236" t="s">
        <v>8415</v>
      </c>
      <c r="G179" s="234"/>
      <c r="H179" s="237">
        <v>2.8079999999999998</v>
      </c>
      <c r="I179" s="238"/>
      <c r="J179" s="234"/>
      <c r="K179" s="234"/>
      <c r="L179" s="239"/>
      <c r="M179" s="240"/>
      <c r="N179" s="241"/>
      <c r="O179" s="241"/>
      <c r="P179" s="241"/>
      <c r="Q179" s="241"/>
      <c r="R179" s="241"/>
      <c r="S179" s="241"/>
      <c r="T179" s="242"/>
      <c r="AT179" s="243" t="s">
        <v>272</v>
      </c>
      <c r="AU179" s="243" t="s">
        <v>91</v>
      </c>
      <c r="AV179" s="15" t="s">
        <v>91</v>
      </c>
      <c r="AW179" s="15" t="s">
        <v>38</v>
      </c>
      <c r="AX179" s="15" t="s">
        <v>82</v>
      </c>
      <c r="AY179" s="243" t="s">
        <v>262</v>
      </c>
    </row>
    <row r="180" spans="1:65" s="15" customFormat="1" ht="10">
      <c r="B180" s="233"/>
      <c r="C180" s="234"/>
      <c r="D180" s="208" t="s">
        <v>272</v>
      </c>
      <c r="E180" s="235" t="s">
        <v>44</v>
      </c>
      <c r="F180" s="236" t="s">
        <v>8416</v>
      </c>
      <c r="G180" s="234"/>
      <c r="H180" s="237">
        <v>0.36699999999999999</v>
      </c>
      <c r="I180" s="238"/>
      <c r="J180" s="234"/>
      <c r="K180" s="234"/>
      <c r="L180" s="239"/>
      <c r="M180" s="240"/>
      <c r="N180" s="241"/>
      <c r="O180" s="241"/>
      <c r="P180" s="241"/>
      <c r="Q180" s="241"/>
      <c r="R180" s="241"/>
      <c r="S180" s="241"/>
      <c r="T180" s="242"/>
      <c r="AT180" s="243" t="s">
        <v>272</v>
      </c>
      <c r="AU180" s="243" t="s">
        <v>91</v>
      </c>
      <c r="AV180" s="15" t="s">
        <v>91</v>
      </c>
      <c r="AW180" s="15" t="s">
        <v>38</v>
      </c>
      <c r="AX180" s="15" t="s">
        <v>82</v>
      </c>
      <c r="AY180" s="243" t="s">
        <v>262</v>
      </c>
    </row>
    <row r="181" spans="1:65" s="15" customFormat="1" ht="10">
      <c r="B181" s="233"/>
      <c r="C181" s="234"/>
      <c r="D181" s="208" t="s">
        <v>272</v>
      </c>
      <c r="E181" s="235" t="s">
        <v>44</v>
      </c>
      <c r="F181" s="236" t="s">
        <v>8417</v>
      </c>
      <c r="G181" s="234"/>
      <c r="H181" s="237">
        <v>0.68</v>
      </c>
      <c r="I181" s="238"/>
      <c r="J181" s="234"/>
      <c r="K181" s="234"/>
      <c r="L181" s="239"/>
      <c r="M181" s="240"/>
      <c r="N181" s="241"/>
      <c r="O181" s="241"/>
      <c r="P181" s="241"/>
      <c r="Q181" s="241"/>
      <c r="R181" s="241"/>
      <c r="S181" s="241"/>
      <c r="T181" s="242"/>
      <c r="AT181" s="243" t="s">
        <v>272</v>
      </c>
      <c r="AU181" s="243" t="s">
        <v>91</v>
      </c>
      <c r="AV181" s="15" t="s">
        <v>91</v>
      </c>
      <c r="AW181" s="15" t="s">
        <v>38</v>
      </c>
      <c r="AX181" s="15" t="s">
        <v>82</v>
      </c>
      <c r="AY181" s="243" t="s">
        <v>262</v>
      </c>
    </row>
    <row r="182" spans="1:65" s="15" customFormat="1" ht="10">
      <c r="B182" s="233"/>
      <c r="C182" s="234"/>
      <c r="D182" s="208" t="s">
        <v>272</v>
      </c>
      <c r="E182" s="235" t="s">
        <v>44</v>
      </c>
      <c r="F182" s="236" t="s">
        <v>8418</v>
      </c>
      <c r="G182" s="234"/>
      <c r="H182" s="237">
        <v>0.68</v>
      </c>
      <c r="I182" s="238"/>
      <c r="J182" s="234"/>
      <c r="K182" s="234"/>
      <c r="L182" s="239"/>
      <c r="M182" s="240"/>
      <c r="N182" s="241"/>
      <c r="O182" s="241"/>
      <c r="P182" s="241"/>
      <c r="Q182" s="241"/>
      <c r="R182" s="241"/>
      <c r="S182" s="241"/>
      <c r="T182" s="242"/>
      <c r="AT182" s="243" t="s">
        <v>272</v>
      </c>
      <c r="AU182" s="243" t="s">
        <v>91</v>
      </c>
      <c r="AV182" s="15" t="s">
        <v>91</v>
      </c>
      <c r="AW182" s="15" t="s">
        <v>38</v>
      </c>
      <c r="AX182" s="15" t="s">
        <v>82</v>
      </c>
      <c r="AY182" s="243" t="s">
        <v>262</v>
      </c>
    </row>
    <row r="183" spans="1:65" s="16" customFormat="1" ht="10">
      <c r="B183" s="244"/>
      <c r="C183" s="245"/>
      <c r="D183" s="208" t="s">
        <v>272</v>
      </c>
      <c r="E183" s="246" t="s">
        <v>44</v>
      </c>
      <c r="F183" s="247" t="s">
        <v>291</v>
      </c>
      <c r="G183" s="245"/>
      <c r="H183" s="248">
        <v>32.828000000000003</v>
      </c>
      <c r="I183" s="249"/>
      <c r="J183" s="245"/>
      <c r="K183" s="245"/>
      <c r="L183" s="250"/>
      <c r="M183" s="251"/>
      <c r="N183" s="252"/>
      <c r="O183" s="252"/>
      <c r="P183" s="252"/>
      <c r="Q183" s="252"/>
      <c r="R183" s="252"/>
      <c r="S183" s="252"/>
      <c r="T183" s="253"/>
      <c r="AT183" s="254" t="s">
        <v>272</v>
      </c>
      <c r="AU183" s="254" t="s">
        <v>91</v>
      </c>
      <c r="AV183" s="16" t="s">
        <v>104</v>
      </c>
      <c r="AW183" s="16" t="s">
        <v>38</v>
      </c>
      <c r="AX183" s="16" t="s">
        <v>89</v>
      </c>
      <c r="AY183" s="254" t="s">
        <v>262</v>
      </c>
    </row>
    <row r="184" spans="1:65" s="2" customFormat="1" ht="21.75" customHeight="1">
      <c r="A184" s="37"/>
      <c r="B184" s="38"/>
      <c r="C184" s="195" t="s">
        <v>397</v>
      </c>
      <c r="D184" s="195" t="s">
        <v>264</v>
      </c>
      <c r="E184" s="196" t="s">
        <v>6248</v>
      </c>
      <c r="F184" s="197" t="s">
        <v>6249</v>
      </c>
      <c r="G184" s="198" t="s">
        <v>267</v>
      </c>
      <c r="H184" s="199">
        <v>33.191000000000003</v>
      </c>
      <c r="I184" s="200"/>
      <c r="J184" s="201">
        <f>ROUND(I184*H184,2)</f>
        <v>0</v>
      </c>
      <c r="K184" s="197" t="s">
        <v>268</v>
      </c>
      <c r="L184" s="42"/>
      <c r="M184" s="202" t="s">
        <v>44</v>
      </c>
      <c r="N184" s="203" t="s">
        <v>53</v>
      </c>
      <c r="O184" s="67"/>
      <c r="P184" s="204">
        <f>O184*H184</f>
        <v>0</v>
      </c>
      <c r="Q184" s="204">
        <v>0</v>
      </c>
      <c r="R184" s="204">
        <f>Q184*H184</f>
        <v>0</v>
      </c>
      <c r="S184" s="204">
        <v>0</v>
      </c>
      <c r="T184" s="205">
        <f>S184*H184</f>
        <v>0</v>
      </c>
      <c r="U184" s="37"/>
      <c r="V184" s="37"/>
      <c r="W184" s="37"/>
      <c r="X184" s="37"/>
      <c r="Y184" s="37"/>
      <c r="Z184" s="37"/>
      <c r="AA184" s="37"/>
      <c r="AB184" s="37"/>
      <c r="AC184" s="37"/>
      <c r="AD184" s="37"/>
      <c r="AE184" s="37"/>
      <c r="AR184" s="206" t="s">
        <v>104</v>
      </c>
      <c r="AT184" s="206" t="s">
        <v>264</v>
      </c>
      <c r="AU184" s="206" t="s">
        <v>91</v>
      </c>
      <c r="AY184" s="19" t="s">
        <v>262</v>
      </c>
      <c r="BE184" s="207">
        <f>IF(N184="základní",J184,0)</f>
        <v>0</v>
      </c>
      <c r="BF184" s="207">
        <f>IF(N184="snížená",J184,0)</f>
        <v>0</v>
      </c>
      <c r="BG184" s="207">
        <f>IF(N184="zákl. přenesená",J184,0)</f>
        <v>0</v>
      </c>
      <c r="BH184" s="207">
        <f>IF(N184="sníž. přenesená",J184,0)</f>
        <v>0</v>
      </c>
      <c r="BI184" s="207">
        <f>IF(N184="nulová",J184,0)</f>
        <v>0</v>
      </c>
      <c r="BJ184" s="19" t="s">
        <v>89</v>
      </c>
      <c r="BK184" s="207">
        <f>ROUND(I184*H184,2)</f>
        <v>0</v>
      </c>
      <c r="BL184" s="19" t="s">
        <v>104</v>
      </c>
      <c r="BM184" s="206" t="s">
        <v>529</v>
      </c>
    </row>
    <row r="185" spans="1:65" s="2" customFormat="1" ht="126">
      <c r="A185" s="37"/>
      <c r="B185" s="38"/>
      <c r="C185" s="39"/>
      <c r="D185" s="208" t="s">
        <v>270</v>
      </c>
      <c r="E185" s="39"/>
      <c r="F185" s="209" t="s">
        <v>4150</v>
      </c>
      <c r="G185" s="39"/>
      <c r="H185" s="39"/>
      <c r="I185" s="118"/>
      <c r="J185" s="39"/>
      <c r="K185" s="39"/>
      <c r="L185" s="42"/>
      <c r="M185" s="210"/>
      <c r="N185" s="211"/>
      <c r="O185" s="67"/>
      <c r="P185" s="67"/>
      <c r="Q185" s="67"/>
      <c r="R185" s="67"/>
      <c r="S185" s="67"/>
      <c r="T185" s="68"/>
      <c r="U185" s="37"/>
      <c r="V185" s="37"/>
      <c r="W185" s="37"/>
      <c r="X185" s="37"/>
      <c r="Y185" s="37"/>
      <c r="Z185" s="37"/>
      <c r="AA185" s="37"/>
      <c r="AB185" s="37"/>
      <c r="AC185" s="37"/>
      <c r="AD185" s="37"/>
      <c r="AE185" s="37"/>
      <c r="AT185" s="19" t="s">
        <v>270</v>
      </c>
      <c r="AU185" s="19" t="s">
        <v>91</v>
      </c>
    </row>
    <row r="186" spans="1:65" s="15" customFormat="1" ht="10">
      <c r="B186" s="233"/>
      <c r="C186" s="234"/>
      <c r="D186" s="208" t="s">
        <v>272</v>
      </c>
      <c r="E186" s="235" t="s">
        <v>44</v>
      </c>
      <c r="F186" s="236" t="s">
        <v>8419</v>
      </c>
      <c r="G186" s="234"/>
      <c r="H186" s="237">
        <v>1.7569999999999999</v>
      </c>
      <c r="I186" s="238"/>
      <c r="J186" s="234"/>
      <c r="K186" s="234"/>
      <c r="L186" s="239"/>
      <c r="M186" s="240"/>
      <c r="N186" s="241"/>
      <c r="O186" s="241"/>
      <c r="P186" s="241"/>
      <c r="Q186" s="241"/>
      <c r="R186" s="241"/>
      <c r="S186" s="241"/>
      <c r="T186" s="242"/>
      <c r="AT186" s="243" t="s">
        <v>272</v>
      </c>
      <c r="AU186" s="243" t="s">
        <v>91</v>
      </c>
      <c r="AV186" s="15" t="s">
        <v>91</v>
      </c>
      <c r="AW186" s="15" t="s">
        <v>38</v>
      </c>
      <c r="AX186" s="15" t="s">
        <v>82</v>
      </c>
      <c r="AY186" s="243" t="s">
        <v>262</v>
      </c>
    </row>
    <row r="187" spans="1:65" s="15" customFormat="1" ht="10">
      <c r="B187" s="233"/>
      <c r="C187" s="234"/>
      <c r="D187" s="208" t="s">
        <v>272</v>
      </c>
      <c r="E187" s="235" t="s">
        <v>44</v>
      </c>
      <c r="F187" s="236" t="s">
        <v>8420</v>
      </c>
      <c r="G187" s="234"/>
      <c r="H187" s="237">
        <v>1.952</v>
      </c>
      <c r="I187" s="238"/>
      <c r="J187" s="234"/>
      <c r="K187" s="234"/>
      <c r="L187" s="239"/>
      <c r="M187" s="240"/>
      <c r="N187" s="241"/>
      <c r="O187" s="241"/>
      <c r="P187" s="241"/>
      <c r="Q187" s="241"/>
      <c r="R187" s="241"/>
      <c r="S187" s="241"/>
      <c r="T187" s="242"/>
      <c r="AT187" s="243" t="s">
        <v>272</v>
      </c>
      <c r="AU187" s="243" t="s">
        <v>91</v>
      </c>
      <c r="AV187" s="15" t="s">
        <v>91</v>
      </c>
      <c r="AW187" s="15" t="s">
        <v>38</v>
      </c>
      <c r="AX187" s="15" t="s">
        <v>82</v>
      </c>
      <c r="AY187" s="243" t="s">
        <v>262</v>
      </c>
    </row>
    <row r="188" spans="1:65" s="15" customFormat="1" ht="10">
      <c r="B188" s="233"/>
      <c r="C188" s="234"/>
      <c r="D188" s="208" t="s">
        <v>272</v>
      </c>
      <c r="E188" s="235" t="s">
        <v>44</v>
      </c>
      <c r="F188" s="236" t="s">
        <v>8421</v>
      </c>
      <c r="G188" s="234"/>
      <c r="H188" s="237">
        <v>8.16</v>
      </c>
      <c r="I188" s="238"/>
      <c r="J188" s="234"/>
      <c r="K188" s="234"/>
      <c r="L188" s="239"/>
      <c r="M188" s="240"/>
      <c r="N188" s="241"/>
      <c r="O188" s="241"/>
      <c r="P188" s="241"/>
      <c r="Q188" s="241"/>
      <c r="R188" s="241"/>
      <c r="S188" s="241"/>
      <c r="T188" s="242"/>
      <c r="AT188" s="243" t="s">
        <v>272</v>
      </c>
      <c r="AU188" s="243" t="s">
        <v>91</v>
      </c>
      <c r="AV188" s="15" t="s">
        <v>91</v>
      </c>
      <c r="AW188" s="15" t="s">
        <v>38</v>
      </c>
      <c r="AX188" s="15" t="s">
        <v>82</v>
      </c>
      <c r="AY188" s="243" t="s">
        <v>262</v>
      </c>
    </row>
    <row r="189" spans="1:65" s="15" customFormat="1" ht="10">
      <c r="B189" s="233"/>
      <c r="C189" s="234"/>
      <c r="D189" s="208" t="s">
        <v>272</v>
      </c>
      <c r="E189" s="235" t="s">
        <v>44</v>
      </c>
      <c r="F189" s="236" t="s">
        <v>8422</v>
      </c>
      <c r="G189" s="234"/>
      <c r="H189" s="237">
        <v>8.1199999999999992</v>
      </c>
      <c r="I189" s="238"/>
      <c r="J189" s="234"/>
      <c r="K189" s="234"/>
      <c r="L189" s="239"/>
      <c r="M189" s="240"/>
      <c r="N189" s="241"/>
      <c r="O189" s="241"/>
      <c r="P189" s="241"/>
      <c r="Q189" s="241"/>
      <c r="R189" s="241"/>
      <c r="S189" s="241"/>
      <c r="T189" s="242"/>
      <c r="AT189" s="243" t="s">
        <v>272</v>
      </c>
      <c r="AU189" s="243" t="s">
        <v>91</v>
      </c>
      <c r="AV189" s="15" t="s">
        <v>91</v>
      </c>
      <c r="AW189" s="15" t="s">
        <v>38</v>
      </c>
      <c r="AX189" s="15" t="s">
        <v>82</v>
      </c>
      <c r="AY189" s="243" t="s">
        <v>262</v>
      </c>
    </row>
    <row r="190" spans="1:65" s="15" customFormat="1" ht="10">
      <c r="B190" s="233"/>
      <c r="C190" s="234"/>
      <c r="D190" s="208" t="s">
        <v>272</v>
      </c>
      <c r="E190" s="235" t="s">
        <v>44</v>
      </c>
      <c r="F190" s="236" t="s">
        <v>8423</v>
      </c>
      <c r="G190" s="234"/>
      <c r="H190" s="237">
        <v>5.3449999999999998</v>
      </c>
      <c r="I190" s="238"/>
      <c r="J190" s="234"/>
      <c r="K190" s="234"/>
      <c r="L190" s="239"/>
      <c r="M190" s="240"/>
      <c r="N190" s="241"/>
      <c r="O190" s="241"/>
      <c r="P190" s="241"/>
      <c r="Q190" s="241"/>
      <c r="R190" s="241"/>
      <c r="S190" s="241"/>
      <c r="T190" s="242"/>
      <c r="AT190" s="243" t="s">
        <v>272</v>
      </c>
      <c r="AU190" s="243" t="s">
        <v>91</v>
      </c>
      <c r="AV190" s="15" t="s">
        <v>91</v>
      </c>
      <c r="AW190" s="15" t="s">
        <v>38</v>
      </c>
      <c r="AX190" s="15" t="s">
        <v>82</v>
      </c>
      <c r="AY190" s="243" t="s">
        <v>262</v>
      </c>
    </row>
    <row r="191" spans="1:65" s="15" customFormat="1" ht="10">
      <c r="B191" s="233"/>
      <c r="C191" s="234"/>
      <c r="D191" s="208" t="s">
        <v>272</v>
      </c>
      <c r="E191" s="235" t="s">
        <v>44</v>
      </c>
      <c r="F191" s="236" t="s">
        <v>8424</v>
      </c>
      <c r="G191" s="234"/>
      <c r="H191" s="237">
        <v>0.86199999999999999</v>
      </c>
      <c r="I191" s="238"/>
      <c r="J191" s="234"/>
      <c r="K191" s="234"/>
      <c r="L191" s="239"/>
      <c r="M191" s="240"/>
      <c r="N191" s="241"/>
      <c r="O191" s="241"/>
      <c r="P191" s="241"/>
      <c r="Q191" s="241"/>
      <c r="R191" s="241"/>
      <c r="S191" s="241"/>
      <c r="T191" s="242"/>
      <c r="AT191" s="243" t="s">
        <v>272</v>
      </c>
      <c r="AU191" s="243" t="s">
        <v>91</v>
      </c>
      <c r="AV191" s="15" t="s">
        <v>91</v>
      </c>
      <c r="AW191" s="15" t="s">
        <v>38</v>
      </c>
      <c r="AX191" s="15" t="s">
        <v>82</v>
      </c>
      <c r="AY191" s="243" t="s">
        <v>262</v>
      </c>
    </row>
    <row r="192" spans="1:65" s="15" customFormat="1" ht="10">
      <c r="B192" s="233"/>
      <c r="C192" s="234"/>
      <c r="D192" s="208" t="s">
        <v>272</v>
      </c>
      <c r="E192" s="235" t="s">
        <v>44</v>
      </c>
      <c r="F192" s="236" t="s">
        <v>8425</v>
      </c>
      <c r="G192" s="234"/>
      <c r="H192" s="237">
        <v>0.308</v>
      </c>
      <c r="I192" s="238"/>
      <c r="J192" s="234"/>
      <c r="K192" s="234"/>
      <c r="L192" s="239"/>
      <c r="M192" s="240"/>
      <c r="N192" s="241"/>
      <c r="O192" s="241"/>
      <c r="P192" s="241"/>
      <c r="Q192" s="241"/>
      <c r="R192" s="241"/>
      <c r="S192" s="241"/>
      <c r="T192" s="242"/>
      <c r="AT192" s="243" t="s">
        <v>272</v>
      </c>
      <c r="AU192" s="243" t="s">
        <v>91</v>
      </c>
      <c r="AV192" s="15" t="s">
        <v>91</v>
      </c>
      <c r="AW192" s="15" t="s">
        <v>38</v>
      </c>
      <c r="AX192" s="15" t="s">
        <v>82</v>
      </c>
      <c r="AY192" s="243" t="s">
        <v>262</v>
      </c>
    </row>
    <row r="193" spans="1:65" s="15" customFormat="1" ht="10">
      <c r="B193" s="233"/>
      <c r="C193" s="234"/>
      <c r="D193" s="208" t="s">
        <v>272</v>
      </c>
      <c r="E193" s="235" t="s">
        <v>44</v>
      </c>
      <c r="F193" s="236" t="s">
        <v>8426</v>
      </c>
      <c r="G193" s="234"/>
      <c r="H193" s="237">
        <v>3.6110000000000002</v>
      </c>
      <c r="I193" s="238"/>
      <c r="J193" s="234"/>
      <c r="K193" s="234"/>
      <c r="L193" s="239"/>
      <c r="M193" s="240"/>
      <c r="N193" s="241"/>
      <c r="O193" s="241"/>
      <c r="P193" s="241"/>
      <c r="Q193" s="241"/>
      <c r="R193" s="241"/>
      <c r="S193" s="241"/>
      <c r="T193" s="242"/>
      <c r="AT193" s="243" t="s">
        <v>272</v>
      </c>
      <c r="AU193" s="243" t="s">
        <v>91</v>
      </c>
      <c r="AV193" s="15" t="s">
        <v>91</v>
      </c>
      <c r="AW193" s="15" t="s">
        <v>38</v>
      </c>
      <c r="AX193" s="15" t="s">
        <v>82</v>
      </c>
      <c r="AY193" s="243" t="s">
        <v>262</v>
      </c>
    </row>
    <row r="194" spans="1:65" s="15" customFormat="1" ht="10">
      <c r="B194" s="233"/>
      <c r="C194" s="234"/>
      <c r="D194" s="208" t="s">
        <v>272</v>
      </c>
      <c r="E194" s="235" t="s">
        <v>44</v>
      </c>
      <c r="F194" s="236" t="s">
        <v>8427</v>
      </c>
      <c r="G194" s="234"/>
      <c r="H194" s="237">
        <v>0.46800000000000003</v>
      </c>
      <c r="I194" s="238"/>
      <c r="J194" s="234"/>
      <c r="K194" s="234"/>
      <c r="L194" s="239"/>
      <c r="M194" s="240"/>
      <c r="N194" s="241"/>
      <c r="O194" s="241"/>
      <c r="P194" s="241"/>
      <c r="Q194" s="241"/>
      <c r="R194" s="241"/>
      <c r="S194" s="241"/>
      <c r="T194" s="242"/>
      <c r="AT194" s="243" t="s">
        <v>272</v>
      </c>
      <c r="AU194" s="243" t="s">
        <v>91</v>
      </c>
      <c r="AV194" s="15" t="s">
        <v>91</v>
      </c>
      <c r="AW194" s="15" t="s">
        <v>38</v>
      </c>
      <c r="AX194" s="15" t="s">
        <v>82</v>
      </c>
      <c r="AY194" s="243" t="s">
        <v>262</v>
      </c>
    </row>
    <row r="195" spans="1:65" s="15" customFormat="1" ht="10">
      <c r="B195" s="233"/>
      <c r="C195" s="234"/>
      <c r="D195" s="208" t="s">
        <v>272</v>
      </c>
      <c r="E195" s="235" t="s">
        <v>44</v>
      </c>
      <c r="F195" s="236" t="s">
        <v>8428</v>
      </c>
      <c r="G195" s="234"/>
      <c r="H195" s="237">
        <v>0.752</v>
      </c>
      <c r="I195" s="238"/>
      <c r="J195" s="234"/>
      <c r="K195" s="234"/>
      <c r="L195" s="239"/>
      <c r="M195" s="240"/>
      <c r="N195" s="241"/>
      <c r="O195" s="241"/>
      <c r="P195" s="241"/>
      <c r="Q195" s="241"/>
      <c r="R195" s="241"/>
      <c r="S195" s="241"/>
      <c r="T195" s="242"/>
      <c r="AT195" s="243" t="s">
        <v>272</v>
      </c>
      <c r="AU195" s="243" t="s">
        <v>91</v>
      </c>
      <c r="AV195" s="15" t="s">
        <v>91</v>
      </c>
      <c r="AW195" s="15" t="s">
        <v>38</v>
      </c>
      <c r="AX195" s="15" t="s">
        <v>82</v>
      </c>
      <c r="AY195" s="243" t="s">
        <v>262</v>
      </c>
    </row>
    <row r="196" spans="1:65" s="15" customFormat="1" ht="10">
      <c r="B196" s="233"/>
      <c r="C196" s="234"/>
      <c r="D196" s="208" t="s">
        <v>272</v>
      </c>
      <c r="E196" s="235" t="s">
        <v>44</v>
      </c>
      <c r="F196" s="236" t="s">
        <v>8429</v>
      </c>
      <c r="G196" s="234"/>
      <c r="H196" s="237">
        <v>1.8560000000000001</v>
      </c>
      <c r="I196" s="238"/>
      <c r="J196" s="234"/>
      <c r="K196" s="234"/>
      <c r="L196" s="239"/>
      <c r="M196" s="240"/>
      <c r="N196" s="241"/>
      <c r="O196" s="241"/>
      <c r="P196" s="241"/>
      <c r="Q196" s="241"/>
      <c r="R196" s="241"/>
      <c r="S196" s="241"/>
      <c r="T196" s="242"/>
      <c r="AT196" s="243" t="s">
        <v>272</v>
      </c>
      <c r="AU196" s="243" t="s">
        <v>91</v>
      </c>
      <c r="AV196" s="15" t="s">
        <v>91</v>
      </c>
      <c r="AW196" s="15" t="s">
        <v>38</v>
      </c>
      <c r="AX196" s="15" t="s">
        <v>82</v>
      </c>
      <c r="AY196" s="243" t="s">
        <v>262</v>
      </c>
    </row>
    <row r="197" spans="1:65" s="16" customFormat="1" ht="10">
      <c r="B197" s="244"/>
      <c r="C197" s="245"/>
      <c r="D197" s="208" t="s">
        <v>272</v>
      </c>
      <c r="E197" s="246" t="s">
        <v>44</v>
      </c>
      <c r="F197" s="247" t="s">
        <v>291</v>
      </c>
      <c r="G197" s="245"/>
      <c r="H197" s="248">
        <v>33.190999999999995</v>
      </c>
      <c r="I197" s="249"/>
      <c r="J197" s="245"/>
      <c r="K197" s="245"/>
      <c r="L197" s="250"/>
      <c r="M197" s="251"/>
      <c r="N197" s="252"/>
      <c r="O197" s="252"/>
      <c r="P197" s="252"/>
      <c r="Q197" s="252"/>
      <c r="R197" s="252"/>
      <c r="S197" s="252"/>
      <c r="T197" s="253"/>
      <c r="AT197" s="254" t="s">
        <v>272</v>
      </c>
      <c r="AU197" s="254" t="s">
        <v>91</v>
      </c>
      <c r="AV197" s="16" t="s">
        <v>104</v>
      </c>
      <c r="AW197" s="16" t="s">
        <v>38</v>
      </c>
      <c r="AX197" s="16" t="s">
        <v>89</v>
      </c>
      <c r="AY197" s="254" t="s">
        <v>262</v>
      </c>
    </row>
    <row r="198" spans="1:65" s="2" customFormat="1" ht="21.75" customHeight="1">
      <c r="A198" s="37"/>
      <c r="B198" s="38"/>
      <c r="C198" s="195" t="s">
        <v>403</v>
      </c>
      <c r="D198" s="195" t="s">
        <v>264</v>
      </c>
      <c r="E198" s="196" t="s">
        <v>6250</v>
      </c>
      <c r="F198" s="197" t="s">
        <v>6251</v>
      </c>
      <c r="G198" s="198" t="s">
        <v>267</v>
      </c>
      <c r="H198" s="199">
        <v>95.896000000000001</v>
      </c>
      <c r="I198" s="200"/>
      <c r="J198" s="201">
        <f>ROUND(I198*H198,2)</f>
        <v>0</v>
      </c>
      <c r="K198" s="197" t="s">
        <v>268</v>
      </c>
      <c r="L198" s="42"/>
      <c r="M198" s="202" t="s">
        <v>44</v>
      </c>
      <c r="N198" s="203" t="s">
        <v>53</v>
      </c>
      <c r="O198" s="67"/>
      <c r="P198" s="204">
        <f>O198*H198</f>
        <v>0</v>
      </c>
      <c r="Q198" s="204">
        <v>0</v>
      </c>
      <c r="R198" s="204">
        <f>Q198*H198</f>
        <v>0</v>
      </c>
      <c r="S198" s="204">
        <v>0</v>
      </c>
      <c r="T198" s="205">
        <f>S198*H198</f>
        <v>0</v>
      </c>
      <c r="U198" s="37"/>
      <c r="V198" s="37"/>
      <c r="W198" s="37"/>
      <c r="X198" s="37"/>
      <c r="Y198" s="37"/>
      <c r="Z198" s="37"/>
      <c r="AA198" s="37"/>
      <c r="AB198" s="37"/>
      <c r="AC198" s="37"/>
      <c r="AD198" s="37"/>
      <c r="AE198" s="37"/>
      <c r="AR198" s="206" t="s">
        <v>104</v>
      </c>
      <c r="AT198" s="206" t="s">
        <v>264</v>
      </c>
      <c r="AU198" s="206" t="s">
        <v>91</v>
      </c>
      <c r="AY198" s="19" t="s">
        <v>262</v>
      </c>
      <c r="BE198" s="207">
        <f>IF(N198="základní",J198,0)</f>
        <v>0</v>
      </c>
      <c r="BF198" s="207">
        <f>IF(N198="snížená",J198,0)</f>
        <v>0</v>
      </c>
      <c r="BG198" s="207">
        <f>IF(N198="zákl. přenesená",J198,0)</f>
        <v>0</v>
      </c>
      <c r="BH198" s="207">
        <f>IF(N198="sníž. přenesená",J198,0)</f>
        <v>0</v>
      </c>
      <c r="BI198" s="207">
        <f>IF(N198="nulová",J198,0)</f>
        <v>0</v>
      </c>
      <c r="BJ198" s="19" t="s">
        <v>89</v>
      </c>
      <c r="BK198" s="207">
        <f>ROUND(I198*H198,2)</f>
        <v>0</v>
      </c>
      <c r="BL198" s="19" t="s">
        <v>104</v>
      </c>
      <c r="BM198" s="206" t="s">
        <v>546</v>
      </c>
    </row>
    <row r="199" spans="1:65" s="2" customFormat="1" ht="54">
      <c r="A199" s="37"/>
      <c r="B199" s="38"/>
      <c r="C199" s="39"/>
      <c r="D199" s="208" t="s">
        <v>270</v>
      </c>
      <c r="E199" s="39"/>
      <c r="F199" s="209" t="s">
        <v>355</v>
      </c>
      <c r="G199" s="39"/>
      <c r="H199" s="39"/>
      <c r="I199" s="118"/>
      <c r="J199" s="39"/>
      <c r="K199" s="39"/>
      <c r="L199" s="42"/>
      <c r="M199" s="210"/>
      <c r="N199" s="211"/>
      <c r="O199" s="67"/>
      <c r="P199" s="67"/>
      <c r="Q199" s="67"/>
      <c r="R199" s="67"/>
      <c r="S199" s="67"/>
      <c r="T199" s="68"/>
      <c r="U199" s="37"/>
      <c r="V199" s="37"/>
      <c r="W199" s="37"/>
      <c r="X199" s="37"/>
      <c r="Y199" s="37"/>
      <c r="Z199" s="37"/>
      <c r="AA199" s="37"/>
      <c r="AB199" s="37"/>
      <c r="AC199" s="37"/>
      <c r="AD199" s="37"/>
      <c r="AE199" s="37"/>
      <c r="AT199" s="19" t="s">
        <v>270</v>
      </c>
      <c r="AU199" s="19" t="s">
        <v>91</v>
      </c>
    </row>
    <row r="200" spans="1:65" s="15" customFormat="1" ht="10">
      <c r="B200" s="233"/>
      <c r="C200" s="234"/>
      <c r="D200" s="208" t="s">
        <v>272</v>
      </c>
      <c r="E200" s="235" t="s">
        <v>44</v>
      </c>
      <c r="F200" s="236" t="s">
        <v>8386</v>
      </c>
      <c r="G200" s="234"/>
      <c r="H200" s="237">
        <v>2.9180000000000001</v>
      </c>
      <c r="I200" s="238"/>
      <c r="J200" s="234"/>
      <c r="K200" s="234"/>
      <c r="L200" s="239"/>
      <c r="M200" s="240"/>
      <c r="N200" s="241"/>
      <c r="O200" s="241"/>
      <c r="P200" s="241"/>
      <c r="Q200" s="241"/>
      <c r="R200" s="241"/>
      <c r="S200" s="241"/>
      <c r="T200" s="242"/>
      <c r="AT200" s="243" t="s">
        <v>272</v>
      </c>
      <c r="AU200" s="243" t="s">
        <v>91</v>
      </c>
      <c r="AV200" s="15" t="s">
        <v>91</v>
      </c>
      <c r="AW200" s="15" t="s">
        <v>38</v>
      </c>
      <c r="AX200" s="15" t="s">
        <v>82</v>
      </c>
      <c r="AY200" s="243" t="s">
        <v>262</v>
      </c>
    </row>
    <row r="201" spans="1:65" s="15" customFormat="1" ht="10">
      <c r="B201" s="233"/>
      <c r="C201" s="234"/>
      <c r="D201" s="208" t="s">
        <v>272</v>
      </c>
      <c r="E201" s="235" t="s">
        <v>44</v>
      </c>
      <c r="F201" s="236" t="s">
        <v>8387</v>
      </c>
      <c r="G201" s="234"/>
      <c r="H201" s="237">
        <v>3.2</v>
      </c>
      <c r="I201" s="238"/>
      <c r="J201" s="234"/>
      <c r="K201" s="234"/>
      <c r="L201" s="239"/>
      <c r="M201" s="240"/>
      <c r="N201" s="241"/>
      <c r="O201" s="241"/>
      <c r="P201" s="241"/>
      <c r="Q201" s="241"/>
      <c r="R201" s="241"/>
      <c r="S201" s="241"/>
      <c r="T201" s="242"/>
      <c r="AT201" s="243" t="s">
        <v>272</v>
      </c>
      <c r="AU201" s="243" t="s">
        <v>91</v>
      </c>
      <c r="AV201" s="15" t="s">
        <v>91</v>
      </c>
      <c r="AW201" s="15" t="s">
        <v>38</v>
      </c>
      <c r="AX201" s="15" t="s">
        <v>82</v>
      </c>
      <c r="AY201" s="243" t="s">
        <v>262</v>
      </c>
    </row>
    <row r="202" spans="1:65" s="15" customFormat="1" ht="10">
      <c r="B202" s="233"/>
      <c r="C202" s="234"/>
      <c r="D202" s="208" t="s">
        <v>272</v>
      </c>
      <c r="E202" s="235" t="s">
        <v>44</v>
      </c>
      <c r="F202" s="236" t="s">
        <v>8377</v>
      </c>
      <c r="G202" s="234"/>
      <c r="H202" s="237">
        <v>17.05</v>
      </c>
      <c r="I202" s="238"/>
      <c r="J202" s="234"/>
      <c r="K202" s="234"/>
      <c r="L202" s="239"/>
      <c r="M202" s="240"/>
      <c r="N202" s="241"/>
      <c r="O202" s="241"/>
      <c r="P202" s="241"/>
      <c r="Q202" s="241"/>
      <c r="R202" s="241"/>
      <c r="S202" s="241"/>
      <c r="T202" s="242"/>
      <c r="AT202" s="243" t="s">
        <v>272</v>
      </c>
      <c r="AU202" s="243" t="s">
        <v>91</v>
      </c>
      <c r="AV202" s="15" t="s">
        <v>91</v>
      </c>
      <c r="AW202" s="15" t="s">
        <v>38</v>
      </c>
      <c r="AX202" s="15" t="s">
        <v>82</v>
      </c>
      <c r="AY202" s="243" t="s">
        <v>262</v>
      </c>
    </row>
    <row r="203" spans="1:65" s="15" customFormat="1" ht="10">
      <c r="B203" s="233"/>
      <c r="C203" s="234"/>
      <c r="D203" s="208" t="s">
        <v>272</v>
      </c>
      <c r="E203" s="235" t="s">
        <v>44</v>
      </c>
      <c r="F203" s="236" t="s">
        <v>8378</v>
      </c>
      <c r="G203" s="234"/>
      <c r="H203" s="237">
        <v>17.244</v>
      </c>
      <c r="I203" s="238"/>
      <c r="J203" s="234"/>
      <c r="K203" s="234"/>
      <c r="L203" s="239"/>
      <c r="M203" s="240"/>
      <c r="N203" s="241"/>
      <c r="O203" s="241"/>
      <c r="P203" s="241"/>
      <c r="Q203" s="241"/>
      <c r="R203" s="241"/>
      <c r="S203" s="241"/>
      <c r="T203" s="242"/>
      <c r="AT203" s="243" t="s">
        <v>272</v>
      </c>
      <c r="AU203" s="243" t="s">
        <v>91</v>
      </c>
      <c r="AV203" s="15" t="s">
        <v>91</v>
      </c>
      <c r="AW203" s="15" t="s">
        <v>38</v>
      </c>
      <c r="AX203" s="15" t="s">
        <v>82</v>
      </c>
      <c r="AY203" s="243" t="s">
        <v>262</v>
      </c>
    </row>
    <row r="204" spans="1:65" s="15" customFormat="1" ht="10">
      <c r="B204" s="233"/>
      <c r="C204" s="234"/>
      <c r="D204" s="208" t="s">
        <v>272</v>
      </c>
      <c r="E204" s="235" t="s">
        <v>44</v>
      </c>
      <c r="F204" s="236" t="s">
        <v>8379</v>
      </c>
      <c r="G204" s="234"/>
      <c r="H204" s="237">
        <v>9.1039999999999992</v>
      </c>
      <c r="I204" s="238"/>
      <c r="J204" s="234"/>
      <c r="K204" s="234"/>
      <c r="L204" s="239"/>
      <c r="M204" s="240"/>
      <c r="N204" s="241"/>
      <c r="O204" s="241"/>
      <c r="P204" s="241"/>
      <c r="Q204" s="241"/>
      <c r="R204" s="241"/>
      <c r="S204" s="241"/>
      <c r="T204" s="242"/>
      <c r="AT204" s="243" t="s">
        <v>272</v>
      </c>
      <c r="AU204" s="243" t="s">
        <v>91</v>
      </c>
      <c r="AV204" s="15" t="s">
        <v>91</v>
      </c>
      <c r="AW204" s="15" t="s">
        <v>38</v>
      </c>
      <c r="AX204" s="15" t="s">
        <v>82</v>
      </c>
      <c r="AY204" s="243" t="s">
        <v>262</v>
      </c>
    </row>
    <row r="205" spans="1:65" s="15" customFormat="1" ht="10">
      <c r="B205" s="233"/>
      <c r="C205" s="234"/>
      <c r="D205" s="208" t="s">
        <v>272</v>
      </c>
      <c r="E205" s="235" t="s">
        <v>44</v>
      </c>
      <c r="F205" s="236" t="s">
        <v>8380</v>
      </c>
      <c r="G205" s="234"/>
      <c r="H205" s="237">
        <v>1.87</v>
      </c>
      <c r="I205" s="238"/>
      <c r="J205" s="234"/>
      <c r="K205" s="234"/>
      <c r="L205" s="239"/>
      <c r="M205" s="240"/>
      <c r="N205" s="241"/>
      <c r="O205" s="241"/>
      <c r="P205" s="241"/>
      <c r="Q205" s="241"/>
      <c r="R205" s="241"/>
      <c r="S205" s="241"/>
      <c r="T205" s="242"/>
      <c r="AT205" s="243" t="s">
        <v>272</v>
      </c>
      <c r="AU205" s="243" t="s">
        <v>91</v>
      </c>
      <c r="AV205" s="15" t="s">
        <v>91</v>
      </c>
      <c r="AW205" s="15" t="s">
        <v>38</v>
      </c>
      <c r="AX205" s="15" t="s">
        <v>82</v>
      </c>
      <c r="AY205" s="243" t="s">
        <v>262</v>
      </c>
    </row>
    <row r="206" spans="1:65" s="15" customFormat="1" ht="10">
      <c r="B206" s="233"/>
      <c r="C206" s="234"/>
      <c r="D206" s="208" t="s">
        <v>272</v>
      </c>
      <c r="E206" s="235" t="s">
        <v>44</v>
      </c>
      <c r="F206" s="236" t="s">
        <v>8381</v>
      </c>
      <c r="G206" s="234"/>
      <c r="H206" s="237">
        <v>0.66800000000000004</v>
      </c>
      <c r="I206" s="238"/>
      <c r="J206" s="234"/>
      <c r="K206" s="234"/>
      <c r="L206" s="239"/>
      <c r="M206" s="240"/>
      <c r="N206" s="241"/>
      <c r="O206" s="241"/>
      <c r="P206" s="241"/>
      <c r="Q206" s="241"/>
      <c r="R206" s="241"/>
      <c r="S206" s="241"/>
      <c r="T206" s="242"/>
      <c r="AT206" s="243" t="s">
        <v>272</v>
      </c>
      <c r="AU206" s="243" t="s">
        <v>91</v>
      </c>
      <c r="AV206" s="15" t="s">
        <v>91</v>
      </c>
      <c r="AW206" s="15" t="s">
        <v>38</v>
      </c>
      <c r="AX206" s="15" t="s">
        <v>82</v>
      </c>
      <c r="AY206" s="243" t="s">
        <v>262</v>
      </c>
    </row>
    <row r="207" spans="1:65" s="15" customFormat="1" ht="10">
      <c r="B207" s="233"/>
      <c r="C207" s="234"/>
      <c r="D207" s="208" t="s">
        <v>272</v>
      </c>
      <c r="E207" s="235" t="s">
        <v>44</v>
      </c>
      <c r="F207" s="236" t="s">
        <v>8382</v>
      </c>
      <c r="G207" s="234"/>
      <c r="H207" s="237">
        <v>5.9710000000000001</v>
      </c>
      <c r="I207" s="238"/>
      <c r="J207" s="234"/>
      <c r="K207" s="234"/>
      <c r="L207" s="239"/>
      <c r="M207" s="240"/>
      <c r="N207" s="241"/>
      <c r="O207" s="241"/>
      <c r="P207" s="241"/>
      <c r="Q207" s="241"/>
      <c r="R207" s="241"/>
      <c r="S207" s="241"/>
      <c r="T207" s="242"/>
      <c r="AT207" s="243" t="s">
        <v>272</v>
      </c>
      <c r="AU207" s="243" t="s">
        <v>91</v>
      </c>
      <c r="AV207" s="15" t="s">
        <v>91</v>
      </c>
      <c r="AW207" s="15" t="s">
        <v>38</v>
      </c>
      <c r="AX207" s="15" t="s">
        <v>82</v>
      </c>
      <c r="AY207" s="243" t="s">
        <v>262</v>
      </c>
    </row>
    <row r="208" spans="1:65" s="15" customFormat="1" ht="10">
      <c r="B208" s="233"/>
      <c r="C208" s="234"/>
      <c r="D208" s="208" t="s">
        <v>272</v>
      </c>
      <c r="E208" s="235" t="s">
        <v>44</v>
      </c>
      <c r="F208" s="236" t="s">
        <v>8383</v>
      </c>
      <c r="G208" s="234"/>
      <c r="H208" s="237">
        <v>0.79200000000000004</v>
      </c>
      <c r="I208" s="238"/>
      <c r="J208" s="234"/>
      <c r="K208" s="234"/>
      <c r="L208" s="239"/>
      <c r="M208" s="240"/>
      <c r="N208" s="241"/>
      <c r="O208" s="241"/>
      <c r="P208" s="241"/>
      <c r="Q208" s="241"/>
      <c r="R208" s="241"/>
      <c r="S208" s="241"/>
      <c r="T208" s="242"/>
      <c r="AT208" s="243" t="s">
        <v>272</v>
      </c>
      <c r="AU208" s="243" t="s">
        <v>91</v>
      </c>
      <c r="AV208" s="15" t="s">
        <v>91</v>
      </c>
      <c r="AW208" s="15" t="s">
        <v>38</v>
      </c>
      <c r="AX208" s="15" t="s">
        <v>82</v>
      </c>
      <c r="AY208" s="243" t="s">
        <v>262</v>
      </c>
    </row>
    <row r="209" spans="1:65" s="15" customFormat="1" ht="10">
      <c r="B209" s="233"/>
      <c r="C209" s="234"/>
      <c r="D209" s="208" t="s">
        <v>272</v>
      </c>
      <c r="E209" s="235" t="s">
        <v>44</v>
      </c>
      <c r="F209" s="236" t="s">
        <v>8384</v>
      </c>
      <c r="G209" s="234"/>
      <c r="H209" s="237">
        <v>1.3919999999999999</v>
      </c>
      <c r="I209" s="238"/>
      <c r="J209" s="234"/>
      <c r="K209" s="234"/>
      <c r="L209" s="239"/>
      <c r="M209" s="240"/>
      <c r="N209" s="241"/>
      <c r="O209" s="241"/>
      <c r="P209" s="241"/>
      <c r="Q209" s="241"/>
      <c r="R209" s="241"/>
      <c r="S209" s="241"/>
      <c r="T209" s="242"/>
      <c r="AT209" s="243" t="s">
        <v>272</v>
      </c>
      <c r="AU209" s="243" t="s">
        <v>91</v>
      </c>
      <c r="AV209" s="15" t="s">
        <v>91</v>
      </c>
      <c r="AW209" s="15" t="s">
        <v>38</v>
      </c>
      <c r="AX209" s="15" t="s">
        <v>82</v>
      </c>
      <c r="AY209" s="243" t="s">
        <v>262</v>
      </c>
    </row>
    <row r="210" spans="1:65" s="15" customFormat="1" ht="10">
      <c r="B210" s="233"/>
      <c r="C210" s="234"/>
      <c r="D210" s="208" t="s">
        <v>272</v>
      </c>
      <c r="E210" s="235" t="s">
        <v>44</v>
      </c>
      <c r="F210" s="236" t="s">
        <v>8385</v>
      </c>
      <c r="G210" s="234"/>
      <c r="H210" s="237">
        <v>2.496</v>
      </c>
      <c r="I210" s="238"/>
      <c r="J210" s="234"/>
      <c r="K210" s="234"/>
      <c r="L210" s="239"/>
      <c r="M210" s="240"/>
      <c r="N210" s="241"/>
      <c r="O210" s="241"/>
      <c r="P210" s="241"/>
      <c r="Q210" s="241"/>
      <c r="R210" s="241"/>
      <c r="S210" s="241"/>
      <c r="T210" s="242"/>
      <c r="AT210" s="243" t="s">
        <v>272</v>
      </c>
      <c r="AU210" s="243" t="s">
        <v>91</v>
      </c>
      <c r="AV210" s="15" t="s">
        <v>91</v>
      </c>
      <c r="AW210" s="15" t="s">
        <v>38</v>
      </c>
      <c r="AX210" s="15" t="s">
        <v>82</v>
      </c>
      <c r="AY210" s="243" t="s">
        <v>262</v>
      </c>
    </row>
    <row r="211" spans="1:65" s="15" customFormat="1" ht="10">
      <c r="B211" s="233"/>
      <c r="C211" s="234"/>
      <c r="D211" s="208" t="s">
        <v>272</v>
      </c>
      <c r="E211" s="235" t="s">
        <v>44</v>
      </c>
      <c r="F211" s="236" t="s">
        <v>8419</v>
      </c>
      <c r="G211" s="234"/>
      <c r="H211" s="237">
        <v>1.7569999999999999</v>
      </c>
      <c r="I211" s="238"/>
      <c r="J211" s="234"/>
      <c r="K211" s="234"/>
      <c r="L211" s="239"/>
      <c r="M211" s="240"/>
      <c r="N211" s="241"/>
      <c r="O211" s="241"/>
      <c r="P211" s="241"/>
      <c r="Q211" s="241"/>
      <c r="R211" s="241"/>
      <c r="S211" s="241"/>
      <c r="T211" s="242"/>
      <c r="AT211" s="243" t="s">
        <v>272</v>
      </c>
      <c r="AU211" s="243" t="s">
        <v>91</v>
      </c>
      <c r="AV211" s="15" t="s">
        <v>91</v>
      </c>
      <c r="AW211" s="15" t="s">
        <v>38</v>
      </c>
      <c r="AX211" s="15" t="s">
        <v>82</v>
      </c>
      <c r="AY211" s="243" t="s">
        <v>262</v>
      </c>
    </row>
    <row r="212" spans="1:65" s="15" customFormat="1" ht="10">
      <c r="B212" s="233"/>
      <c r="C212" s="234"/>
      <c r="D212" s="208" t="s">
        <v>272</v>
      </c>
      <c r="E212" s="235" t="s">
        <v>44</v>
      </c>
      <c r="F212" s="236" t="s">
        <v>8420</v>
      </c>
      <c r="G212" s="234"/>
      <c r="H212" s="237">
        <v>1.952</v>
      </c>
      <c r="I212" s="238"/>
      <c r="J212" s="234"/>
      <c r="K212" s="234"/>
      <c r="L212" s="239"/>
      <c r="M212" s="240"/>
      <c r="N212" s="241"/>
      <c r="O212" s="241"/>
      <c r="P212" s="241"/>
      <c r="Q212" s="241"/>
      <c r="R212" s="241"/>
      <c r="S212" s="241"/>
      <c r="T212" s="242"/>
      <c r="AT212" s="243" t="s">
        <v>272</v>
      </c>
      <c r="AU212" s="243" t="s">
        <v>91</v>
      </c>
      <c r="AV212" s="15" t="s">
        <v>91</v>
      </c>
      <c r="AW212" s="15" t="s">
        <v>38</v>
      </c>
      <c r="AX212" s="15" t="s">
        <v>82</v>
      </c>
      <c r="AY212" s="243" t="s">
        <v>262</v>
      </c>
    </row>
    <row r="213" spans="1:65" s="15" customFormat="1" ht="10">
      <c r="B213" s="233"/>
      <c r="C213" s="234"/>
      <c r="D213" s="208" t="s">
        <v>272</v>
      </c>
      <c r="E213" s="235" t="s">
        <v>44</v>
      </c>
      <c r="F213" s="236" t="s">
        <v>8421</v>
      </c>
      <c r="G213" s="234"/>
      <c r="H213" s="237">
        <v>8.16</v>
      </c>
      <c r="I213" s="238"/>
      <c r="J213" s="234"/>
      <c r="K213" s="234"/>
      <c r="L213" s="239"/>
      <c r="M213" s="240"/>
      <c r="N213" s="241"/>
      <c r="O213" s="241"/>
      <c r="P213" s="241"/>
      <c r="Q213" s="241"/>
      <c r="R213" s="241"/>
      <c r="S213" s="241"/>
      <c r="T213" s="242"/>
      <c r="AT213" s="243" t="s">
        <v>272</v>
      </c>
      <c r="AU213" s="243" t="s">
        <v>91</v>
      </c>
      <c r="AV213" s="15" t="s">
        <v>91</v>
      </c>
      <c r="AW213" s="15" t="s">
        <v>38</v>
      </c>
      <c r="AX213" s="15" t="s">
        <v>82</v>
      </c>
      <c r="AY213" s="243" t="s">
        <v>262</v>
      </c>
    </row>
    <row r="214" spans="1:65" s="15" customFormat="1" ht="10">
      <c r="B214" s="233"/>
      <c r="C214" s="234"/>
      <c r="D214" s="208" t="s">
        <v>272</v>
      </c>
      <c r="E214" s="235" t="s">
        <v>44</v>
      </c>
      <c r="F214" s="236" t="s">
        <v>8422</v>
      </c>
      <c r="G214" s="234"/>
      <c r="H214" s="237">
        <v>8.1199999999999992</v>
      </c>
      <c r="I214" s="238"/>
      <c r="J214" s="234"/>
      <c r="K214" s="234"/>
      <c r="L214" s="239"/>
      <c r="M214" s="240"/>
      <c r="N214" s="241"/>
      <c r="O214" s="241"/>
      <c r="P214" s="241"/>
      <c r="Q214" s="241"/>
      <c r="R214" s="241"/>
      <c r="S214" s="241"/>
      <c r="T214" s="242"/>
      <c r="AT214" s="243" t="s">
        <v>272</v>
      </c>
      <c r="AU214" s="243" t="s">
        <v>91</v>
      </c>
      <c r="AV214" s="15" t="s">
        <v>91</v>
      </c>
      <c r="AW214" s="15" t="s">
        <v>38</v>
      </c>
      <c r="AX214" s="15" t="s">
        <v>82</v>
      </c>
      <c r="AY214" s="243" t="s">
        <v>262</v>
      </c>
    </row>
    <row r="215" spans="1:65" s="15" customFormat="1" ht="10">
      <c r="B215" s="233"/>
      <c r="C215" s="234"/>
      <c r="D215" s="208" t="s">
        <v>272</v>
      </c>
      <c r="E215" s="235" t="s">
        <v>44</v>
      </c>
      <c r="F215" s="236" t="s">
        <v>8423</v>
      </c>
      <c r="G215" s="234"/>
      <c r="H215" s="237">
        <v>5.3449999999999998</v>
      </c>
      <c r="I215" s="238"/>
      <c r="J215" s="234"/>
      <c r="K215" s="234"/>
      <c r="L215" s="239"/>
      <c r="M215" s="240"/>
      <c r="N215" s="241"/>
      <c r="O215" s="241"/>
      <c r="P215" s="241"/>
      <c r="Q215" s="241"/>
      <c r="R215" s="241"/>
      <c r="S215" s="241"/>
      <c r="T215" s="242"/>
      <c r="AT215" s="243" t="s">
        <v>272</v>
      </c>
      <c r="AU215" s="243" t="s">
        <v>91</v>
      </c>
      <c r="AV215" s="15" t="s">
        <v>91</v>
      </c>
      <c r="AW215" s="15" t="s">
        <v>38</v>
      </c>
      <c r="AX215" s="15" t="s">
        <v>82</v>
      </c>
      <c r="AY215" s="243" t="s">
        <v>262</v>
      </c>
    </row>
    <row r="216" spans="1:65" s="15" customFormat="1" ht="10">
      <c r="B216" s="233"/>
      <c r="C216" s="234"/>
      <c r="D216" s="208" t="s">
        <v>272</v>
      </c>
      <c r="E216" s="235" t="s">
        <v>44</v>
      </c>
      <c r="F216" s="236" t="s">
        <v>8424</v>
      </c>
      <c r="G216" s="234"/>
      <c r="H216" s="237">
        <v>0.86199999999999999</v>
      </c>
      <c r="I216" s="238"/>
      <c r="J216" s="234"/>
      <c r="K216" s="234"/>
      <c r="L216" s="239"/>
      <c r="M216" s="240"/>
      <c r="N216" s="241"/>
      <c r="O216" s="241"/>
      <c r="P216" s="241"/>
      <c r="Q216" s="241"/>
      <c r="R216" s="241"/>
      <c r="S216" s="241"/>
      <c r="T216" s="242"/>
      <c r="AT216" s="243" t="s">
        <v>272</v>
      </c>
      <c r="AU216" s="243" t="s">
        <v>91</v>
      </c>
      <c r="AV216" s="15" t="s">
        <v>91</v>
      </c>
      <c r="AW216" s="15" t="s">
        <v>38</v>
      </c>
      <c r="AX216" s="15" t="s">
        <v>82</v>
      </c>
      <c r="AY216" s="243" t="s">
        <v>262</v>
      </c>
    </row>
    <row r="217" spans="1:65" s="15" customFormat="1" ht="10">
      <c r="B217" s="233"/>
      <c r="C217" s="234"/>
      <c r="D217" s="208" t="s">
        <v>272</v>
      </c>
      <c r="E217" s="235" t="s">
        <v>44</v>
      </c>
      <c r="F217" s="236" t="s">
        <v>8425</v>
      </c>
      <c r="G217" s="234"/>
      <c r="H217" s="237">
        <v>0.308</v>
      </c>
      <c r="I217" s="238"/>
      <c r="J217" s="234"/>
      <c r="K217" s="234"/>
      <c r="L217" s="239"/>
      <c r="M217" s="240"/>
      <c r="N217" s="241"/>
      <c r="O217" s="241"/>
      <c r="P217" s="241"/>
      <c r="Q217" s="241"/>
      <c r="R217" s="241"/>
      <c r="S217" s="241"/>
      <c r="T217" s="242"/>
      <c r="AT217" s="243" t="s">
        <v>272</v>
      </c>
      <c r="AU217" s="243" t="s">
        <v>91</v>
      </c>
      <c r="AV217" s="15" t="s">
        <v>91</v>
      </c>
      <c r="AW217" s="15" t="s">
        <v>38</v>
      </c>
      <c r="AX217" s="15" t="s">
        <v>82</v>
      </c>
      <c r="AY217" s="243" t="s">
        <v>262</v>
      </c>
    </row>
    <row r="218" spans="1:65" s="15" customFormat="1" ht="10">
      <c r="B218" s="233"/>
      <c r="C218" s="234"/>
      <c r="D218" s="208" t="s">
        <v>272</v>
      </c>
      <c r="E218" s="235" t="s">
        <v>44</v>
      </c>
      <c r="F218" s="236" t="s">
        <v>8426</v>
      </c>
      <c r="G218" s="234"/>
      <c r="H218" s="237">
        <v>3.6110000000000002</v>
      </c>
      <c r="I218" s="238"/>
      <c r="J218" s="234"/>
      <c r="K218" s="234"/>
      <c r="L218" s="239"/>
      <c r="M218" s="240"/>
      <c r="N218" s="241"/>
      <c r="O218" s="241"/>
      <c r="P218" s="241"/>
      <c r="Q218" s="241"/>
      <c r="R218" s="241"/>
      <c r="S218" s="241"/>
      <c r="T218" s="242"/>
      <c r="AT218" s="243" t="s">
        <v>272</v>
      </c>
      <c r="AU218" s="243" t="s">
        <v>91</v>
      </c>
      <c r="AV218" s="15" t="s">
        <v>91</v>
      </c>
      <c r="AW218" s="15" t="s">
        <v>38</v>
      </c>
      <c r="AX218" s="15" t="s">
        <v>82</v>
      </c>
      <c r="AY218" s="243" t="s">
        <v>262</v>
      </c>
    </row>
    <row r="219" spans="1:65" s="15" customFormat="1" ht="10">
      <c r="B219" s="233"/>
      <c r="C219" s="234"/>
      <c r="D219" s="208" t="s">
        <v>272</v>
      </c>
      <c r="E219" s="235" t="s">
        <v>44</v>
      </c>
      <c r="F219" s="236" t="s">
        <v>8427</v>
      </c>
      <c r="G219" s="234"/>
      <c r="H219" s="237">
        <v>0.46800000000000003</v>
      </c>
      <c r="I219" s="238"/>
      <c r="J219" s="234"/>
      <c r="K219" s="234"/>
      <c r="L219" s="239"/>
      <c r="M219" s="240"/>
      <c r="N219" s="241"/>
      <c r="O219" s="241"/>
      <c r="P219" s="241"/>
      <c r="Q219" s="241"/>
      <c r="R219" s="241"/>
      <c r="S219" s="241"/>
      <c r="T219" s="242"/>
      <c r="AT219" s="243" t="s">
        <v>272</v>
      </c>
      <c r="AU219" s="243" t="s">
        <v>91</v>
      </c>
      <c r="AV219" s="15" t="s">
        <v>91</v>
      </c>
      <c r="AW219" s="15" t="s">
        <v>38</v>
      </c>
      <c r="AX219" s="15" t="s">
        <v>82</v>
      </c>
      <c r="AY219" s="243" t="s">
        <v>262</v>
      </c>
    </row>
    <row r="220" spans="1:65" s="15" customFormat="1" ht="10">
      <c r="B220" s="233"/>
      <c r="C220" s="234"/>
      <c r="D220" s="208" t="s">
        <v>272</v>
      </c>
      <c r="E220" s="235" t="s">
        <v>44</v>
      </c>
      <c r="F220" s="236" t="s">
        <v>8428</v>
      </c>
      <c r="G220" s="234"/>
      <c r="H220" s="237">
        <v>0.752</v>
      </c>
      <c r="I220" s="238"/>
      <c r="J220" s="234"/>
      <c r="K220" s="234"/>
      <c r="L220" s="239"/>
      <c r="M220" s="240"/>
      <c r="N220" s="241"/>
      <c r="O220" s="241"/>
      <c r="P220" s="241"/>
      <c r="Q220" s="241"/>
      <c r="R220" s="241"/>
      <c r="S220" s="241"/>
      <c r="T220" s="242"/>
      <c r="AT220" s="243" t="s">
        <v>272</v>
      </c>
      <c r="AU220" s="243" t="s">
        <v>91</v>
      </c>
      <c r="AV220" s="15" t="s">
        <v>91</v>
      </c>
      <c r="AW220" s="15" t="s">
        <v>38</v>
      </c>
      <c r="AX220" s="15" t="s">
        <v>82</v>
      </c>
      <c r="AY220" s="243" t="s">
        <v>262</v>
      </c>
    </row>
    <row r="221" spans="1:65" s="15" customFormat="1" ht="10">
      <c r="B221" s="233"/>
      <c r="C221" s="234"/>
      <c r="D221" s="208" t="s">
        <v>272</v>
      </c>
      <c r="E221" s="235" t="s">
        <v>44</v>
      </c>
      <c r="F221" s="236" t="s">
        <v>8429</v>
      </c>
      <c r="G221" s="234"/>
      <c r="H221" s="237">
        <v>1.8560000000000001</v>
      </c>
      <c r="I221" s="238"/>
      <c r="J221" s="234"/>
      <c r="K221" s="234"/>
      <c r="L221" s="239"/>
      <c r="M221" s="240"/>
      <c r="N221" s="241"/>
      <c r="O221" s="241"/>
      <c r="P221" s="241"/>
      <c r="Q221" s="241"/>
      <c r="R221" s="241"/>
      <c r="S221" s="241"/>
      <c r="T221" s="242"/>
      <c r="AT221" s="243" t="s">
        <v>272</v>
      </c>
      <c r="AU221" s="243" t="s">
        <v>91</v>
      </c>
      <c r="AV221" s="15" t="s">
        <v>91</v>
      </c>
      <c r="AW221" s="15" t="s">
        <v>38</v>
      </c>
      <c r="AX221" s="15" t="s">
        <v>82</v>
      </c>
      <c r="AY221" s="243" t="s">
        <v>262</v>
      </c>
    </row>
    <row r="222" spans="1:65" s="16" customFormat="1" ht="10">
      <c r="B222" s="244"/>
      <c r="C222" s="245"/>
      <c r="D222" s="208" t="s">
        <v>272</v>
      </c>
      <c r="E222" s="246" t="s">
        <v>44</v>
      </c>
      <c r="F222" s="247" t="s">
        <v>291</v>
      </c>
      <c r="G222" s="245"/>
      <c r="H222" s="248">
        <v>95.896000000000001</v>
      </c>
      <c r="I222" s="249"/>
      <c r="J222" s="245"/>
      <c r="K222" s="245"/>
      <c r="L222" s="250"/>
      <c r="M222" s="251"/>
      <c r="N222" s="252"/>
      <c r="O222" s="252"/>
      <c r="P222" s="252"/>
      <c r="Q222" s="252"/>
      <c r="R222" s="252"/>
      <c r="S222" s="252"/>
      <c r="T222" s="253"/>
      <c r="AT222" s="254" t="s">
        <v>272</v>
      </c>
      <c r="AU222" s="254" t="s">
        <v>91</v>
      </c>
      <c r="AV222" s="16" t="s">
        <v>104</v>
      </c>
      <c r="AW222" s="16" t="s">
        <v>38</v>
      </c>
      <c r="AX222" s="16" t="s">
        <v>89</v>
      </c>
      <c r="AY222" s="254" t="s">
        <v>262</v>
      </c>
    </row>
    <row r="223" spans="1:65" s="2" customFormat="1" ht="33" customHeight="1">
      <c r="A223" s="37"/>
      <c r="B223" s="38"/>
      <c r="C223" s="195" t="s">
        <v>410</v>
      </c>
      <c r="D223" s="195" t="s">
        <v>264</v>
      </c>
      <c r="E223" s="196" t="s">
        <v>6252</v>
      </c>
      <c r="F223" s="197" t="s">
        <v>6253</v>
      </c>
      <c r="G223" s="198" t="s">
        <v>267</v>
      </c>
      <c r="H223" s="199">
        <v>29.513999999999999</v>
      </c>
      <c r="I223" s="200"/>
      <c r="J223" s="201">
        <f>ROUND(I223*H223,2)</f>
        <v>0</v>
      </c>
      <c r="K223" s="197" t="s">
        <v>268</v>
      </c>
      <c r="L223" s="42"/>
      <c r="M223" s="202" t="s">
        <v>44</v>
      </c>
      <c r="N223" s="203" t="s">
        <v>53</v>
      </c>
      <c r="O223" s="67"/>
      <c r="P223" s="204">
        <f>O223*H223</f>
        <v>0</v>
      </c>
      <c r="Q223" s="204">
        <v>0</v>
      </c>
      <c r="R223" s="204">
        <f>Q223*H223</f>
        <v>0</v>
      </c>
      <c r="S223" s="204">
        <v>0</v>
      </c>
      <c r="T223" s="205">
        <f>S223*H223</f>
        <v>0</v>
      </c>
      <c r="U223" s="37"/>
      <c r="V223" s="37"/>
      <c r="W223" s="37"/>
      <c r="X223" s="37"/>
      <c r="Y223" s="37"/>
      <c r="Z223" s="37"/>
      <c r="AA223" s="37"/>
      <c r="AB223" s="37"/>
      <c r="AC223" s="37"/>
      <c r="AD223" s="37"/>
      <c r="AE223" s="37"/>
      <c r="AR223" s="206" t="s">
        <v>104</v>
      </c>
      <c r="AT223" s="206" t="s">
        <v>264</v>
      </c>
      <c r="AU223" s="206" t="s">
        <v>91</v>
      </c>
      <c r="AY223" s="19" t="s">
        <v>262</v>
      </c>
      <c r="BE223" s="207">
        <f>IF(N223="základní",J223,0)</f>
        <v>0</v>
      </c>
      <c r="BF223" s="207">
        <f>IF(N223="snížená",J223,0)</f>
        <v>0</v>
      </c>
      <c r="BG223" s="207">
        <f>IF(N223="zákl. přenesená",J223,0)</f>
        <v>0</v>
      </c>
      <c r="BH223" s="207">
        <f>IF(N223="sníž. přenesená",J223,0)</f>
        <v>0</v>
      </c>
      <c r="BI223" s="207">
        <f>IF(N223="nulová",J223,0)</f>
        <v>0</v>
      </c>
      <c r="BJ223" s="19" t="s">
        <v>89</v>
      </c>
      <c r="BK223" s="207">
        <f>ROUND(I223*H223,2)</f>
        <v>0</v>
      </c>
      <c r="BL223" s="19" t="s">
        <v>104</v>
      </c>
      <c r="BM223" s="206" t="s">
        <v>587</v>
      </c>
    </row>
    <row r="224" spans="1:65" s="2" customFormat="1" ht="54">
      <c r="A224" s="37"/>
      <c r="B224" s="38"/>
      <c r="C224" s="39"/>
      <c r="D224" s="208" t="s">
        <v>270</v>
      </c>
      <c r="E224" s="39"/>
      <c r="F224" s="209" t="s">
        <v>355</v>
      </c>
      <c r="G224" s="39"/>
      <c r="H224" s="39"/>
      <c r="I224" s="118"/>
      <c r="J224" s="39"/>
      <c r="K224" s="39"/>
      <c r="L224" s="42"/>
      <c r="M224" s="210"/>
      <c r="N224" s="211"/>
      <c r="O224" s="67"/>
      <c r="P224" s="67"/>
      <c r="Q224" s="67"/>
      <c r="R224" s="67"/>
      <c r="S224" s="67"/>
      <c r="T224" s="68"/>
      <c r="U224" s="37"/>
      <c r="V224" s="37"/>
      <c r="W224" s="37"/>
      <c r="X224" s="37"/>
      <c r="Y224" s="37"/>
      <c r="Z224" s="37"/>
      <c r="AA224" s="37"/>
      <c r="AB224" s="37"/>
      <c r="AC224" s="37"/>
      <c r="AD224" s="37"/>
      <c r="AE224" s="37"/>
      <c r="AT224" s="19" t="s">
        <v>270</v>
      </c>
      <c r="AU224" s="19" t="s">
        <v>91</v>
      </c>
    </row>
    <row r="225" spans="2:51" s="15" customFormat="1" ht="10">
      <c r="B225" s="233"/>
      <c r="C225" s="234"/>
      <c r="D225" s="208" t="s">
        <v>272</v>
      </c>
      <c r="E225" s="235" t="s">
        <v>44</v>
      </c>
      <c r="F225" s="236" t="s">
        <v>8386</v>
      </c>
      <c r="G225" s="234"/>
      <c r="H225" s="237">
        <v>2.9180000000000001</v>
      </c>
      <c r="I225" s="238"/>
      <c r="J225" s="234"/>
      <c r="K225" s="234"/>
      <c r="L225" s="239"/>
      <c r="M225" s="240"/>
      <c r="N225" s="241"/>
      <c r="O225" s="241"/>
      <c r="P225" s="241"/>
      <c r="Q225" s="241"/>
      <c r="R225" s="241"/>
      <c r="S225" s="241"/>
      <c r="T225" s="242"/>
      <c r="AT225" s="243" t="s">
        <v>272</v>
      </c>
      <c r="AU225" s="243" t="s">
        <v>91</v>
      </c>
      <c r="AV225" s="15" t="s">
        <v>91</v>
      </c>
      <c r="AW225" s="15" t="s">
        <v>38</v>
      </c>
      <c r="AX225" s="15" t="s">
        <v>82</v>
      </c>
      <c r="AY225" s="243" t="s">
        <v>262</v>
      </c>
    </row>
    <row r="226" spans="2:51" s="15" customFormat="1" ht="10">
      <c r="B226" s="233"/>
      <c r="C226" s="234"/>
      <c r="D226" s="208" t="s">
        <v>272</v>
      </c>
      <c r="E226" s="235" t="s">
        <v>44</v>
      </c>
      <c r="F226" s="236" t="s">
        <v>8387</v>
      </c>
      <c r="G226" s="234"/>
      <c r="H226" s="237">
        <v>3.2</v>
      </c>
      <c r="I226" s="238"/>
      <c r="J226" s="234"/>
      <c r="K226" s="234"/>
      <c r="L226" s="239"/>
      <c r="M226" s="240"/>
      <c r="N226" s="241"/>
      <c r="O226" s="241"/>
      <c r="P226" s="241"/>
      <c r="Q226" s="241"/>
      <c r="R226" s="241"/>
      <c r="S226" s="241"/>
      <c r="T226" s="242"/>
      <c r="AT226" s="243" t="s">
        <v>272</v>
      </c>
      <c r="AU226" s="243" t="s">
        <v>91</v>
      </c>
      <c r="AV226" s="15" t="s">
        <v>91</v>
      </c>
      <c r="AW226" s="15" t="s">
        <v>38</v>
      </c>
      <c r="AX226" s="15" t="s">
        <v>82</v>
      </c>
      <c r="AY226" s="243" t="s">
        <v>262</v>
      </c>
    </row>
    <row r="227" spans="2:51" s="15" customFormat="1" ht="10">
      <c r="B227" s="233"/>
      <c r="C227" s="234"/>
      <c r="D227" s="208" t="s">
        <v>272</v>
      </c>
      <c r="E227" s="235" t="s">
        <v>44</v>
      </c>
      <c r="F227" s="236" t="s">
        <v>8377</v>
      </c>
      <c r="G227" s="234"/>
      <c r="H227" s="237">
        <v>17.05</v>
      </c>
      <c r="I227" s="238"/>
      <c r="J227" s="234"/>
      <c r="K227" s="234"/>
      <c r="L227" s="239"/>
      <c r="M227" s="240"/>
      <c r="N227" s="241"/>
      <c r="O227" s="241"/>
      <c r="P227" s="241"/>
      <c r="Q227" s="241"/>
      <c r="R227" s="241"/>
      <c r="S227" s="241"/>
      <c r="T227" s="242"/>
      <c r="AT227" s="243" t="s">
        <v>272</v>
      </c>
      <c r="AU227" s="243" t="s">
        <v>91</v>
      </c>
      <c r="AV227" s="15" t="s">
        <v>91</v>
      </c>
      <c r="AW227" s="15" t="s">
        <v>38</v>
      </c>
      <c r="AX227" s="15" t="s">
        <v>82</v>
      </c>
      <c r="AY227" s="243" t="s">
        <v>262</v>
      </c>
    </row>
    <row r="228" spans="2:51" s="15" customFormat="1" ht="10">
      <c r="B228" s="233"/>
      <c r="C228" s="234"/>
      <c r="D228" s="208" t="s">
        <v>272</v>
      </c>
      <c r="E228" s="235" t="s">
        <v>44</v>
      </c>
      <c r="F228" s="236" t="s">
        <v>8378</v>
      </c>
      <c r="G228" s="234"/>
      <c r="H228" s="237">
        <v>17.244</v>
      </c>
      <c r="I228" s="238"/>
      <c r="J228" s="234"/>
      <c r="K228" s="234"/>
      <c r="L228" s="239"/>
      <c r="M228" s="240"/>
      <c r="N228" s="241"/>
      <c r="O228" s="241"/>
      <c r="P228" s="241"/>
      <c r="Q228" s="241"/>
      <c r="R228" s="241"/>
      <c r="S228" s="241"/>
      <c r="T228" s="242"/>
      <c r="AT228" s="243" t="s">
        <v>272</v>
      </c>
      <c r="AU228" s="243" t="s">
        <v>91</v>
      </c>
      <c r="AV228" s="15" t="s">
        <v>91</v>
      </c>
      <c r="AW228" s="15" t="s">
        <v>38</v>
      </c>
      <c r="AX228" s="15" t="s">
        <v>82</v>
      </c>
      <c r="AY228" s="243" t="s">
        <v>262</v>
      </c>
    </row>
    <row r="229" spans="2:51" s="15" customFormat="1" ht="10">
      <c r="B229" s="233"/>
      <c r="C229" s="234"/>
      <c r="D229" s="208" t="s">
        <v>272</v>
      </c>
      <c r="E229" s="235" t="s">
        <v>44</v>
      </c>
      <c r="F229" s="236" t="s">
        <v>8379</v>
      </c>
      <c r="G229" s="234"/>
      <c r="H229" s="237">
        <v>9.1039999999999992</v>
      </c>
      <c r="I229" s="238"/>
      <c r="J229" s="234"/>
      <c r="K229" s="234"/>
      <c r="L229" s="239"/>
      <c r="M229" s="240"/>
      <c r="N229" s="241"/>
      <c r="O229" s="241"/>
      <c r="P229" s="241"/>
      <c r="Q229" s="241"/>
      <c r="R229" s="241"/>
      <c r="S229" s="241"/>
      <c r="T229" s="242"/>
      <c r="AT229" s="243" t="s">
        <v>272</v>
      </c>
      <c r="AU229" s="243" t="s">
        <v>91</v>
      </c>
      <c r="AV229" s="15" t="s">
        <v>91</v>
      </c>
      <c r="AW229" s="15" t="s">
        <v>38</v>
      </c>
      <c r="AX229" s="15" t="s">
        <v>82</v>
      </c>
      <c r="AY229" s="243" t="s">
        <v>262</v>
      </c>
    </row>
    <row r="230" spans="2:51" s="15" customFormat="1" ht="10">
      <c r="B230" s="233"/>
      <c r="C230" s="234"/>
      <c r="D230" s="208" t="s">
        <v>272</v>
      </c>
      <c r="E230" s="235" t="s">
        <v>44</v>
      </c>
      <c r="F230" s="236" t="s">
        <v>8380</v>
      </c>
      <c r="G230" s="234"/>
      <c r="H230" s="237">
        <v>1.87</v>
      </c>
      <c r="I230" s="238"/>
      <c r="J230" s="234"/>
      <c r="K230" s="234"/>
      <c r="L230" s="239"/>
      <c r="M230" s="240"/>
      <c r="N230" s="241"/>
      <c r="O230" s="241"/>
      <c r="P230" s="241"/>
      <c r="Q230" s="241"/>
      <c r="R230" s="241"/>
      <c r="S230" s="241"/>
      <c r="T230" s="242"/>
      <c r="AT230" s="243" t="s">
        <v>272</v>
      </c>
      <c r="AU230" s="243" t="s">
        <v>91</v>
      </c>
      <c r="AV230" s="15" t="s">
        <v>91</v>
      </c>
      <c r="AW230" s="15" t="s">
        <v>38</v>
      </c>
      <c r="AX230" s="15" t="s">
        <v>82</v>
      </c>
      <c r="AY230" s="243" t="s">
        <v>262</v>
      </c>
    </row>
    <row r="231" spans="2:51" s="15" customFormat="1" ht="10">
      <c r="B231" s="233"/>
      <c r="C231" s="234"/>
      <c r="D231" s="208" t="s">
        <v>272</v>
      </c>
      <c r="E231" s="235" t="s">
        <v>44</v>
      </c>
      <c r="F231" s="236" t="s">
        <v>8381</v>
      </c>
      <c r="G231" s="234"/>
      <c r="H231" s="237">
        <v>0.66800000000000004</v>
      </c>
      <c r="I231" s="238"/>
      <c r="J231" s="234"/>
      <c r="K231" s="234"/>
      <c r="L231" s="239"/>
      <c r="M231" s="240"/>
      <c r="N231" s="241"/>
      <c r="O231" s="241"/>
      <c r="P231" s="241"/>
      <c r="Q231" s="241"/>
      <c r="R231" s="241"/>
      <c r="S231" s="241"/>
      <c r="T231" s="242"/>
      <c r="AT231" s="243" t="s">
        <v>272</v>
      </c>
      <c r="AU231" s="243" t="s">
        <v>91</v>
      </c>
      <c r="AV231" s="15" t="s">
        <v>91</v>
      </c>
      <c r="AW231" s="15" t="s">
        <v>38</v>
      </c>
      <c r="AX231" s="15" t="s">
        <v>82</v>
      </c>
      <c r="AY231" s="243" t="s">
        <v>262</v>
      </c>
    </row>
    <row r="232" spans="2:51" s="15" customFormat="1" ht="10">
      <c r="B232" s="233"/>
      <c r="C232" s="234"/>
      <c r="D232" s="208" t="s">
        <v>272</v>
      </c>
      <c r="E232" s="235" t="s">
        <v>44</v>
      </c>
      <c r="F232" s="236" t="s">
        <v>8382</v>
      </c>
      <c r="G232" s="234"/>
      <c r="H232" s="237">
        <v>5.9710000000000001</v>
      </c>
      <c r="I232" s="238"/>
      <c r="J232" s="234"/>
      <c r="K232" s="234"/>
      <c r="L232" s="239"/>
      <c r="M232" s="240"/>
      <c r="N232" s="241"/>
      <c r="O232" s="241"/>
      <c r="P232" s="241"/>
      <c r="Q232" s="241"/>
      <c r="R232" s="241"/>
      <c r="S232" s="241"/>
      <c r="T232" s="242"/>
      <c r="AT232" s="243" t="s">
        <v>272</v>
      </c>
      <c r="AU232" s="243" t="s">
        <v>91</v>
      </c>
      <c r="AV232" s="15" t="s">
        <v>91</v>
      </c>
      <c r="AW232" s="15" t="s">
        <v>38</v>
      </c>
      <c r="AX232" s="15" t="s">
        <v>82</v>
      </c>
      <c r="AY232" s="243" t="s">
        <v>262</v>
      </c>
    </row>
    <row r="233" spans="2:51" s="15" customFormat="1" ht="10">
      <c r="B233" s="233"/>
      <c r="C233" s="234"/>
      <c r="D233" s="208" t="s">
        <v>272</v>
      </c>
      <c r="E233" s="235" t="s">
        <v>44</v>
      </c>
      <c r="F233" s="236" t="s">
        <v>8383</v>
      </c>
      <c r="G233" s="234"/>
      <c r="H233" s="237">
        <v>0.79200000000000004</v>
      </c>
      <c r="I233" s="238"/>
      <c r="J233" s="234"/>
      <c r="K233" s="234"/>
      <c r="L233" s="239"/>
      <c r="M233" s="240"/>
      <c r="N233" s="241"/>
      <c r="O233" s="241"/>
      <c r="P233" s="241"/>
      <c r="Q233" s="241"/>
      <c r="R233" s="241"/>
      <c r="S233" s="241"/>
      <c r="T233" s="242"/>
      <c r="AT233" s="243" t="s">
        <v>272</v>
      </c>
      <c r="AU233" s="243" t="s">
        <v>91</v>
      </c>
      <c r="AV233" s="15" t="s">
        <v>91</v>
      </c>
      <c r="AW233" s="15" t="s">
        <v>38</v>
      </c>
      <c r="AX233" s="15" t="s">
        <v>82</v>
      </c>
      <c r="AY233" s="243" t="s">
        <v>262</v>
      </c>
    </row>
    <row r="234" spans="2:51" s="15" customFormat="1" ht="10">
      <c r="B234" s="233"/>
      <c r="C234" s="234"/>
      <c r="D234" s="208" t="s">
        <v>272</v>
      </c>
      <c r="E234" s="235" t="s">
        <v>44</v>
      </c>
      <c r="F234" s="236" t="s">
        <v>8384</v>
      </c>
      <c r="G234" s="234"/>
      <c r="H234" s="237">
        <v>1.3919999999999999</v>
      </c>
      <c r="I234" s="238"/>
      <c r="J234" s="234"/>
      <c r="K234" s="234"/>
      <c r="L234" s="239"/>
      <c r="M234" s="240"/>
      <c r="N234" s="241"/>
      <c r="O234" s="241"/>
      <c r="P234" s="241"/>
      <c r="Q234" s="241"/>
      <c r="R234" s="241"/>
      <c r="S234" s="241"/>
      <c r="T234" s="242"/>
      <c r="AT234" s="243" t="s">
        <v>272</v>
      </c>
      <c r="AU234" s="243" t="s">
        <v>91</v>
      </c>
      <c r="AV234" s="15" t="s">
        <v>91</v>
      </c>
      <c r="AW234" s="15" t="s">
        <v>38</v>
      </c>
      <c r="AX234" s="15" t="s">
        <v>82</v>
      </c>
      <c r="AY234" s="243" t="s">
        <v>262</v>
      </c>
    </row>
    <row r="235" spans="2:51" s="15" customFormat="1" ht="10">
      <c r="B235" s="233"/>
      <c r="C235" s="234"/>
      <c r="D235" s="208" t="s">
        <v>272</v>
      </c>
      <c r="E235" s="235" t="s">
        <v>44</v>
      </c>
      <c r="F235" s="236" t="s">
        <v>8385</v>
      </c>
      <c r="G235" s="234"/>
      <c r="H235" s="237">
        <v>2.496</v>
      </c>
      <c r="I235" s="238"/>
      <c r="J235" s="234"/>
      <c r="K235" s="234"/>
      <c r="L235" s="239"/>
      <c r="M235" s="240"/>
      <c r="N235" s="241"/>
      <c r="O235" s="241"/>
      <c r="P235" s="241"/>
      <c r="Q235" s="241"/>
      <c r="R235" s="241"/>
      <c r="S235" s="241"/>
      <c r="T235" s="242"/>
      <c r="AT235" s="243" t="s">
        <v>272</v>
      </c>
      <c r="AU235" s="243" t="s">
        <v>91</v>
      </c>
      <c r="AV235" s="15" t="s">
        <v>91</v>
      </c>
      <c r="AW235" s="15" t="s">
        <v>38</v>
      </c>
      <c r="AX235" s="15" t="s">
        <v>82</v>
      </c>
      <c r="AY235" s="243" t="s">
        <v>262</v>
      </c>
    </row>
    <row r="236" spans="2:51" s="15" customFormat="1" ht="10">
      <c r="B236" s="233"/>
      <c r="C236" s="234"/>
      <c r="D236" s="208" t="s">
        <v>272</v>
      </c>
      <c r="E236" s="235" t="s">
        <v>44</v>
      </c>
      <c r="F236" s="236" t="s">
        <v>8430</v>
      </c>
      <c r="G236" s="234"/>
      <c r="H236" s="237">
        <v>-1.7569999999999999</v>
      </c>
      <c r="I236" s="238"/>
      <c r="J236" s="234"/>
      <c r="K236" s="234"/>
      <c r="L236" s="239"/>
      <c r="M236" s="240"/>
      <c r="N236" s="241"/>
      <c r="O236" s="241"/>
      <c r="P236" s="241"/>
      <c r="Q236" s="241"/>
      <c r="R236" s="241"/>
      <c r="S236" s="241"/>
      <c r="T236" s="242"/>
      <c r="AT236" s="243" t="s">
        <v>272</v>
      </c>
      <c r="AU236" s="243" t="s">
        <v>91</v>
      </c>
      <c r="AV236" s="15" t="s">
        <v>91</v>
      </c>
      <c r="AW236" s="15" t="s">
        <v>38</v>
      </c>
      <c r="AX236" s="15" t="s">
        <v>82</v>
      </c>
      <c r="AY236" s="243" t="s">
        <v>262</v>
      </c>
    </row>
    <row r="237" spans="2:51" s="15" customFormat="1" ht="10">
      <c r="B237" s="233"/>
      <c r="C237" s="234"/>
      <c r="D237" s="208" t="s">
        <v>272</v>
      </c>
      <c r="E237" s="235" t="s">
        <v>44</v>
      </c>
      <c r="F237" s="236" t="s">
        <v>8431</v>
      </c>
      <c r="G237" s="234"/>
      <c r="H237" s="237">
        <v>-1.952</v>
      </c>
      <c r="I237" s="238"/>
      <c r="J237" s="234"/>
      <c r="K237" s="234"/>
      <c r="L237" s="239"/>
      <c r="M237" s="240"/>
      <c r="N237" s="241"/>
      <c r="O237" s="241"/>
      <c r="P237" s="241"/>
      <c r="Q237" s="241"/>
      <c r="R237" s="241"/>
      <c r="S237" s="241"/>
      <c r="T237" s="242"/>
      <c r="AT237" s="243" t="s">
        <v>272</v>
      </c>
      <c r="AU237" s="243" t="s">
        <v>91</v>
      </c>
      <c r="AV237" s="15" t="s">
        <v>91</v>
      </c>
      <c r="AW237" s="15" t="s">
        <v>38</v>
      </c>
      <c r="AX237" s="15" t="s">
        <v>82</v>
      </c>
      <c r="AY237" s="243" t="s">
        <v>262</v>
      </c>
    </row>
    <row r="238" spans="2:51" s="15" customFormat="1" ht="10">
      <c r="B238" s="233"/>
      <c r="C238" s="234"/>
      <c r="D238" s="208" t="s">
        <v>272</v>
      </c>
      <c r="E238" s="235" t="s">
        <v>44</v>
      </c>
      <c r="F238" s="236" t="s">
        <v>8432</v>
      </c>
      <c r="G238" s="234"/>
      <c r="H238" s="237">
        <v>-8.16</v>
      </c>
      <c r="I238" s="238"/>
      <c r="J238" s="234"/>
      <c r="K238" s="234"/>
      <c r="L238" s="239"/>
      <c r="M238" s="240"/>
      <c r="N238" s="241"/>
      <c r="O238" s="241"/>
      <c r="P238" s="241"/>
      <c r="Q238" s="241"/>
      <c r="R238" s="241"/>
      <c r="S238" s="241"/>
      <c r="T238" s="242"/>
      <c r="AT238" s="243" t="s">
        <v>272</v>
      </c>
      <c r="AU238" s="243" t="s">
        <v>91</v>
      </c>
      <c r="AV238" s="15" t="s">
        <v>91</v>
      </c>
      <c r="AW238" s="15" t="s">
        <v>38</v>
      </c>
      <c r="AX238" s="15" t="s">
        <v>82</v>
      </c>
      <c r="AY238" s="243" t="s">
        <v>262</v>
      </c>
    </row>
    <row r="239" spans="2:51" s="15" customFormat="1" ht="10">
      <c r="B239" s="233"/>
      <c r="C239" s="234"/>
      <c r="D239" s="208" t="s">
        <v>272</v>
      </c>
      <c r="E239" s="235" t="s">
        <v>44</v>
      </c>
      <c r="F239" s="236" t="s">
        <v>8433</v>
      </c>
      <c r="G239" s="234"/>
      <c r="H239" s="237">
        <v>-8.1199999999999992</v>
      </c>
      <c r="I239" s="238"/>
      <c r="J239" s="234"/>
      <c r="K239" s="234"/>
      <c r="L239" s="239"/>
      <c r="M239" s="240"/>
      <c r="N239" s="241"/>
      <c r="O239" s="241"/>
      <c r="P239" s="241"/>
      <c r="Q239" s="241"/>
      <c r="R239" s="241"/>
      <c r="S239" s="241"/>
      <c r="T239" s="242"/>
      <c r="AT239" s="243" t="s">
        <v>272</v>
      </c>
      <c r="AU239" s="243" t="s">
        <v>91</v>
      </c>
      <c r="AV239" s="15" t="s">
        <v>91</v>
      </c>
      <c r="AW239" s="15" t="s">
        <v>38</v>
      </c>
      <c r="AX239" s="15" t="s">
        <v>82</v>
      </c>
      <c r="AY239" s="243" t="s">
        <v>262</v>
      </c>
    </row>
    <row r="240" spans="2:51" s="15" customFormat="1" ht="10">
      <c r="B240" s="233"/>
      <c r="C240" s="234"/>
      <c r="D240" s="208" t="s">
        <v>272</v>
      </c>
      <c r="E240" s="235" t="s">
        <v>44</v>
      </c>
      <c r="F240" s="236" t="s">
        <v>8434</v>
      </c>
      <c r="G240" s="234"/>
      <c r="H240" s="237">
        <v>-5.3449999999999998</v>
      </c>
      <c r="I240" s="238"/>
      <c r="J240" s="234"/>
      <c r="K240" s="234"/>
      <c r="L240" s="239"/>
      <c r="M240" s="240"/>
      <c r="N240" s="241"/>
      <c r="O240" s="241"/>
      <c r="P240" s="241"/>
      <c r="Q240" s="241"/>
      <c r="R240" s="241"/>
      <c r="S240" s="241"/>
      <c r="T240" s="242"/>
      <c r="AT240" s="243" t="s">
        <v>272</v>
      </c>
      <c r="AU240" s="243" t="s">
        <v>91</v>
      </c>
      <c r="AV240" s="15" t="s">
        <v>91</v>
      </c>
      <c r="AW240" s="15" t="s">
        <v>38</v>
      </c>
      <c r="AX240" s="15" t="s">
        <v>82</v>
      </c>
      <c r="AY240" s="243" t="s">
        <v>262</v>
      </c>
    </row>
    <row r="241" spans="1:65" s="15" customFormat="1" ht="10">
      <c r="B241" s="233"/>
      <c r="C241" s="234"/>
      <c r="D241" s="208" t="s">
        <v>272</v>
      </c>
      <c r="E241" s="235" t="s">
        <v>44</v>
      </c>
      <c r="F241" s="236" t="s">
        <v>8435</v>
      </c>
      <c r="G241" s="234"/>
      <c r="H241" s="237">
        <v>-0.86199999999999999</v>
      </c>
      <c r="I241" s="238"/>
      <c r="J241" s="234"/>
      <c r="K241" s="234"/>
      <c r="L241" s="239"/>
      <c r="M241" s="240"/>
      <c r="N241" s="241"/>
      <c r="O241" s="241"/>
      <c r="P241" s="241"/>
      <c r="Q241" s="241"/>
      <c r="R241" s="241"/>
      <c r="S241" s="241"/>
      <c r="T241" s="242"/>
      <c r="AT241" s="243" t="s">
        <v>272</v>
      </c>
      <c r="AU241" s="243" t="s">
        <v>91</v>
      </c>
      <c r="AV241" s="15" t="s">
        <v>91</v>
      </c>
      <c r="AW241" s="15" t="s">
        <v>38</v>
      </c>
      <c r="AX241" s="15" t="s">
        <v>82</v>
      </c>
      <c r="AY241" s="243" t="s">
        <v>262</v>
      </c>
    </row>
    <row r="242" spans="1:65" s="15" customFormat="1" ht="10">
      <c r="B242" s="233"/>
      <c r="C242" s="234"/>
      <c r="D242" s="208" t="s">
        <v>272</v>
      </c>
      <c r="E242" s="235" t="s">
        <v>44</v>
      </c>
      <c r="F242" s="236" t="s">
        <v>8436</v>
      </c>
      <c r="G242" s="234"/>
      <c r="H242" s="237">
        <v>-0.308</v>
      </c>
      <c r="I242" s="238"/>
      <c r="J242" s="234"/>
      <c r="K242" s="234"/>
      <c r="L242" s="239"/>
      <c r="M242" s="240"/>
      <c r="N242" s="241"/>
      <c r="O242" s="241"/>
      <c r="P242" s="241"/>
      <c r="Q242" s="241"/>
      <c r="R242" s="241"/>
      <c r="S242" s="241"/>
      <c r="T242" s="242"/>
      <c r="AT242" s="243" t="s">
        <v>272</v>
      </c>
      <c r="AU242" s="243" t="s">
        <v>91</v>
      </c>
      <c r="AV242" s="15" t="s">
        <v>91</v>
      </c>
      <c r="AW242" s="15" t="s">
        <v>38</v>
      </c>
      <c r="AX242" s="15" t="s">
        <v>82</v>
      </c>
      <c r="AY242" s="243" t="s">
        <v>262</v>
      </c>
    </row>
    <row r="243" spans="1:65" s="15" customFormat="1" ht="10">
      <c r="B243" s="233"/>
      <c r="C243" s="234"/>
      <c r="D243" s="208" t="s">
        <v>272</v>
      </c>
      <c r="E243" s="235" t="s">
        <v>44</v>
      </c>
      <c r="F243" s="236" t="s">
        <v>8437</v>
      </c>
      <c r="G243" s="234"/>
      <c r="H243" s="237">
        <v>-3.6110000000000002</v>
      </c>
      <c r="I243" s="238"/>
      <c r="J243" s="234"/>
      <c r="K243" s="234"/>
      <c r="L243" s="239"/>
      <c r="M243" s="240"/>
      <c r="N243" s="241"/>
      <c r="O243" s="241"/>
      <c r="P243" s="241"/>
      <c r="Q243" s="241"/>
      <c r="R243" s="241"/>
      <c r="S243" s="241"/>
      <c r="T243" s="242"/>
      <c r="AT243" s="243" t="s">
        <v>272</v>
      </c>
      <c r="AU243" s="243" t="s">
        <v>91</v>
      </c>
      <c r="AV243" s="15" t="s">
        <v>91</v>
      </c>
      <c r="AW243" s="15" t="s">
        <v>38</v>
      </c>
      <c r="AX243" s="15" t="s">
        <v>82</v>
      </c>
      <c r="AY243" s="243" t="s">
        <v>262</v>
      </c>
    </row>
    <row r="244" spans="1:65" s="15" customFormat="1" ht="10">
      <c r="B244" s="233"/>
      <c r="C244" s="234"/>
      <c r="D244" s="208" t="s">
        <v>272</v>
      </c>
      <c r="E244" s="235" t="s">
        <v>44</v>
      </c>
      <c r="F244" s="236" t="s">
        <v>8438</v>
      </c>
      <c r="G244" s="234"/>
      <c r="H244" s="237">
        <v>-0.46800000000000003</v>
      </c>
      <c r="I244" s="238"/>
      <c r="J244" s="234"/>
      <c r="K244" s="234"/>
      <c r="L244" s="239"/>
      <c r="M244" s="240"/>
      <c r="N244" s="241"/>
      <c r="O244" s="241"/>
      <c r="P244" s="241"/>
      <c r="Q244" s="241"/>
      <c r="R244" s="241"/>
      <c r="S244" s="241"/>
      <c r="T244" s="242"/>
      <c r="AT244" s="243" t="s">
        <v>272</v>
      </c>
      <c r="AU244" s="243" t="s">
        <v>91</v>
      </c>
      <c r="AV244" s="15" t="s">
        <v>91</v>
      </c>
      <c r="AW244" s="15" t="s">
        <v>38</v>
      </c>
      <c r="AX244" s="15" t="s">
        <v>82</v>
      </c>
      <c r="AY244" s="243" t="s">
        <v>262</v>
      </c>
    </row>
    <row r="245" spans="1:65" s="15" customFormat="1" ht="10">
      <c r="B245" s="233"/>
      <c r="C245" s="234"/>
      <c r="D245" s="208" t="s">
        <v>272</v>
      </c>
      <c r="E245" s="235" t="s">
        <v>44</v>
      </c>
      <c r="F245" s="236" t="s">
        <v>8439</v>
      </c>
      <c r="G245" s="234"/>
      <c r="H245" s="237">
        <v>-0.752</v>
      </c>
      <c r="I245" s="238"/>
      <c r="J245" s="234"/>
      <c r="K245" s="234"/>
      <c r="L245" s="239"/>
      <c r="M245" s="240"/>
      <c r="N245" s="241"/>
      <c r="O245" s="241"/>
      <c r="P245" s="241"/>
      <c r="Q245" s="241"/>
      <c r="R245" s="241"/>
      <c r="S245" s="241"/>
      <c r="T245" s="242"/>
      <c r="AT245" s="243" t="s">
        <v>272</v>
      </c>
      <c r="AU245" s="243" t="s">
        <v>91</v>
      </c>
      <c r="AV245" s="15" t="s">
        <v>91</v>
      </c>
      <c r="AW245" s="15" t="s">
        <v>38</v>
      </c>
      <c r="AX245" s="15" t="s">
        <v>82</v>
      </c>
      <c r="AY245" s="243" t="s">
        <v>262</v>
      </c>
    </row>
    <row r="246" spans="1:65" s="15" customFormat="1" ht="10">
      <c r="B246" s="233"/>
      <c r="C246" s="234"/>
      <c r="D246" s="208" t="s">
        <v>272</v>
      </c>
      <c r="E246" s="235" t="s">
        <v>44</v>
      </c>
      <c r="F246" s="236" t="s">
        <v>8440</v>
      </c>
      <c r="G246" s="234"/>
      <c r="H246" s="237">
        <v>-1.8560000000000001</v>
      </c>
      <c r="I246" s="238"/>
      <c r="J246" s="234"/>
      <c r="K246" s="234"/>
      <c r="L246" s="239"/>
      <c r="M246" s="240"/>
      <c r="N246" s="241"/>
      <c r="O246" s="241"/>
      <c r="P246" s="241"/>
      <c r="Q246" s="241"/>
      <c r="R246" s="241"/>
      <c r="S246" s="241"/>
      <c r="T246" s="242"/>
      <c r="AT246" s="243" t="s">
        <v>272</v>
      </c>
      <c r="AU246" s="243" t="s">
        <v>91</v>
      </c>
      <c r="AV246" s="15" t="s">
        <v>91</v>
      </c>
      <c r="AW246" s="15" t="s">
        <v>38</v>
      </c>
      <c r="AX246" s="15" t="s">
        <v>82</v>
      </c>
      <c r="AY246" s="243" t="s">
        <v>262</v>
      </c>
    </row>
    <row r="247" spans="1:65" s="16" customFormat="1" ht="10">
      <c r="B247" s="244"/>
      <c r="C247" s="245"/>
      <c r="D247" s="208" t="s">
        <v>272</v>
      </c>
      <c r="E247" s="246" t="s">
        <v>44</v>
      </c>
      <c r="F247" s="247" t="s">
        <v>291</v>
      </c>
      <c r="G247" s="245"/>
      <c r="H247" s="248">
        <v>29.513999999999999</v>
      </c>
      <c r="I247" s="249"/>
      <c r="J247" s="245"/>
      <c r="K247" s="245"/>
      <c r="L247" s="250"/>
      <c r="M247" s="251"/>
      <c r="N247" s="252"/>
      <c r="O247" s="252"/>
      <c r="P247" s="252"/>
      <c r="Q247" s="252"/>
      <c r="R247" s="252"/>
      <c r="S247" s="252"/>
      <c r="T247" s="253"/>
      <c r="AT247" s="254" t="s">
        <v>272</v>
      </c>
      <c r="AU247" s="254" t="s">
        <v>91</v>
      </c>
      <c r="AV247" s="16" t="s">
        <v>104</v>
      </c>
      <c r="AW247" s="16" t="s">
        <v>38</v>
      </c>
      <c r="AX247" s="16" t="s">
        <v>89</v>
      </c>
      <c r="AY247" s="254" t="s">
        <v>262</v>
      </c>
    </row>
    <row r="248" spans="1:65" s="2" customFormat="1" ht="33" customHeight="1">
      <c r="A248" s="37"/>
      <c r="B248" s="38"/>
      <c r="C248" s="195" t="s">
        <v>416</v>
      </c>
      <c r="D248" s="195" t="s">
        <v>264</v>
      </c>
      <c r="E248" s="196" t="s">
        <v>6254</v>
      </c>
      <c r="F248" s="197" t="s">
        <v>6255</v>
      </c>
      <c r="G248" s="198" t="s">
        <v>267</v>
      </c>
      <c r="H248" s="199">
        <v>29.513999999999999</v>
      </c>
      <c r="I248" s="200"/>
      <c r="J248" s="201">
        <f>ROUND(I248*H248,2)</f>
        <v>0</v>
      </c>
      <c r="K248" s="197" t="s">
        <v>268</v>
      </c>
      <c r="L248" s="42"/>
      <c r="M248" s="202" t="s">
        <v>44</v>
      </c>
      <c r="N248" s="203" t="s">
        <v>53</v>
      </c>
      <c r="O248" s="67"/>
      <c r="P248" s="204">
        <f>O248*H248</f>
        <v>0</v>
      </c>
      <c r="Q248" s="204">
        <v>0</v>
      </c>
      <c r="R248" s="204">
        <f>Q248*H248</f>
        <v>0</v>
      </c>
      <c r="S248" s="204">
        <v>0</v>
      </c>
      <c r="T248" s="205">
        <f>S248*H248</f>
        <v>0</v>
      </c>
      <c r="U248" s="37"/>
      <c r="V248" s="37"/>
      <c r="W248" s="37"/>
      <c r="X248" s="37"/>
      <c r="Y248" s="37"/>
      <c r="Z248" s="37"/>
      <c r="AA248" s="37"/>
      <c r="AB248" s="37"/>
      <c r="AC248" s="37"/>
      <c r="AD248" s="37"/>
      <c r="AE248" s="37"/>
      <c r="AR248" s="206" t="s">
        <v>104</v>
      </c>
      <c r="AT248" s="206" t="s">
        <v>264</v>
      </c>
      <c r="AU248" s="206" t="s">
        <v>91</v>
      </c>
      <c r="AY248" s="19" t="s">
        <v>262</v>
      </c>
      <c r="BE248" s="207">
        <f>IF(N248="základní",J248,0)</f>
        <v>0</v>
      </c>
      <c r="BF248" s="207">
        <f>IF(N248="snížená",J248,0)</f>
        <v>0</v>
      </c>
      <c r="BG248" s="207">
        <f>IF(N248="zákl. přenesená",J248,0)</f>
        <v>0</v>
      </c>
      <c r="BH248" s="207">
        <f>IF(N248="sníž. přenesená",J248,0)</f>
        <v>0</v>
      </c>
      <c r="BI248" s="207">
        <f>IF(N248="nulová",J248,0)</f>
        <v>0</v>
      </c>
      <c r="BJ248" s="19" t="s">
        <v>89</v>
      </c>
      <c r="BK248" s="207">
        <f>ROUND(I248*H248,2)</f>
        <v>0</v>
      </c>
      <c r="BL248" s="19" t="s">
        <v>104</v>
      </c>
      <c r="BM248" s="206" t="s">
        <v>619</v>
      </c>
    </row>
    <row r="249" spans="1:65" s="2" customFormat="1" ht="54">
      <c r="A249" s="37"/>
      <c r="B249" s="38"/>
      <c r="C249" s="39"/>
      <c r="D249" s="208" t="s">
        <v>270</v>
      </c>
      <c r="E249" s="39"/>
      <c r="F249" s="209" t="s">
        <v>355</v>
      </c>
      <c r="G249" s="39"/>
      <c r="H249" s="39"/>
      <c r="I249" s="118"/>
      <c r="J249" s="39"/>
      <c r="K249" s="39"/>
      <c r="L249" s="42"/>
      <c r="M249" s="210"/>
      <c r="N249" s="211"/>
      <c r="O249" s="67"/>
      <c r="P249" s="67"/>
      <c r="Q249" s="67"/>
      <c r="R249" s="67"/>
      <c r="S249" s="67"/>
      <c r="T249" s="68"/>
      <c r="U249" s="37"/>
      <c r="V249" s="37"/>
      <c r="W249" s="37"/>
      <c r="X249" s="37"/>
      <c r="Y249" s="37"/>
      <c r="Z249" s="37"/>
      <c r="AA249" s="37"/>
      <c r="AB249" s="37"/>
      <c r="AC249" s="37"/>
      <c r="AD249" s="37"/>
      <c r="AE249" s="37"/>
      <c r="AT249" s="19" t="s">
        <v>270</v>
      </c>
      <c r="AU249" s="19" t="s">
        <v>91</v>
      </c>
    </row>
    <row r="250" spans="1:65" s="15" customFormat="1" ht="10">
      <c r="B250" s="233"/>
      <c r="C250" s="234"/>
      <c r="D250" s="208" t="s">
        <v>272</v>
      </c>
      <c r="E250" s="235" t="s">
        <v>44</v>
      </c>
      <c r="F250" s="236" t="s">
        <v>8386</v>
      </c>
      <c r="G250" s="234"/>
      <c r="H250" s="237">
        <v>2.9180000000000001</v>
      </c>
      <c r="I250" s="238"/>
      <c r="J250" s="234"/>
      <c r="K250" s="234"/>
      <c r="L250" s="239"/>
      <c r="M250" s="240"/>
      <c r="N250" s="241"/>
      <c r="O250" s="241"/>
      <c r="P250" s="241"/>
      <c r="Q250" s="241"/>
      <c r="R250" s="241"/>
      <c r="S250" s="241"/>
      <c r="T250" s="242"/>
      <c r="AT250" s="243" t="s">
        <v>272</v>
      </c>
      <c r="AU250" s="243" t="s">
        <v>91</v>
      </c>
      <c r="AV250" s="15" t="s">
        <v>91</v>
      </c>
      <c r="AW250" s="15" t="s">
        <v>38</v>
      </c>
      <c r="AX250" s="15" t="s">
        <v>82</v>
      </c>
      <c r="AY250" s="243" t="s">
        <v>262</v>
      </c>
    </row>
    <row r="251" spans="1:65" s="15" customFormat="1" ht="10">
      <c r="B251" s="233"/>
      <c r="C251" s="234"/>
      <c r="D251" s="208" t="s">
        <v>272</v>
      </c>
      <c r="E251" s="235" t="s">
        <v>44</v>
      </c>
      <c r="F251" s="236" t="s">
        <v>8387</v>
      </c>
      <c r="G251" s="234"/>
      <c r="H251" s="237">
        <v>3.2</v>
      </c>
      <c r="I251" s="238"/>
      <c r="J251" s="234"/>
      <c r="K251" s="234"/>
      <c r="L251" s="239"/>
      <c r="M251" s="240"/>
      <c r="N251" s="241"/>
      <c r="O251" s="241"/>
      <c r="P251" s="241"/>
      <c r="Q251" s="241"/>
      <c r="R251" s="241"/>
      <c r="S251" s="241"/>
      <c r="T251" s="242"/>
      <c r="AT251" s="243" t="s">
        <v>272</v>
      </c>
      <c r="AU251" s="243" t="s">
        <v>91</v>
      </c>
      <c r="AV251" s="15" t="s">
        <v>91</v>
      </c>
      <c r="AW251" s="15" t="s">
        <v>38</v>
      </c>
      <c r="AX251" s="15" t="s">
        <v>82</v>
      </c>
      <c r="AY251" s="243" t="s">
        <v>262</v>
      </c>
    </row>
    <row r="252" spans="1:65" s="15" customFormat="1" ht="10">
      <c r="B252" s="233"/>
      <c r="C252" s="234"/>
      <c r="D252" s="208" t="s">
        <v>272</v>
      </c>
      <c r="E252" s="235" t="s">
        <v>44</v>
      </c>
      <c r="F252" s="236" t="s">
        <v>8377</v>
      </c>
      <c r="G252" s="234"/>
      <c r="H252" s="237">
        <v>17.05</v>
      </c>
      <c r="I252" s="238"/>
      <c r="J252" s="234"/>
      <c r="K252" s="234"/>
      <c r="L252" s="239"/>
      <c r="M252" s="240"/>
      <c r="N252" s="241"/>
      <c r="O252" s="241"/>
      <c r="P252" s="241"/>
      <c r="Q252" s="241"/>
      <c r="R252" s="241"/>
      <c r="S252" s="241"/>
      <c r="T252" s="242"/>
      <c r="AT252" s="243" t="s">
        <v>272</v>
      </c>
      <c r="AU252" s="243" t="s">
        <v>91</v>
      </c>
      <c r="AV252" s="15" t="s">
        <v>91</v>
      </c>
      <c r="AW252" s="15" t="s">
        <v>38</v>
      </c>
      <c r="AX252" s="15" t="s">
        <v>82</v>
      </c>
      <c r="AY252" s="243" t="s">
        <v>262</v>
      </c>
    </row>
    <row r="253" spans="1:65" s="15" customFormat="1" ht="10">
      <c r="B253" s="233"/>
      <c r="C253" s="234"/>
      <c r="D253" s="208" t="s">
        <v>272</v>
      </c>
      <c r="E253" s="235" t="s">
        <v>44</v>
      </c>
      <c r="F253" s="236" t="s">
        <v>8378</v>
      </c>
      <c r="G253" s="234"/>
      <c r="H253" s="237">
        <v>17.244</v>
      </c>
      <c r="I253" s="238"/>
      <c r="J253" s="234"/>
      <c r="K253" s="234"/>
      <c r="L253" s="239"/>
      <c r="M253" s="240"/>
      <c r="N253" s="241"/>
      <c r="O253" s="241"/>
      <c r="P253" s="241"/>
      <c r="Q253" s="241"/>
      <c r="R253" s="241"/>
      <c r="S253" s="241"/>
      <c r="T253" s="242"/>
      <c r="AT253" s="243" t="s">
        <v>272</v>
      </c>
      <c r="AU253" s="243" t="s">
        <v>91</v>
      </c>
      <c r="AV253" s="15" t="s">
        <v>91</v>
      </c>
      <c r="AW253" s="15" t="s">
        <v>38</v>
      </c>
      <c r="AX253" s="15" t="s">
        <v>82</v>
      </c>
      <c r="AY253" s="243" t="s">
        <v>262</v>
      </c>
    </row>
    <row r="254" spans="1:65" s="15" customFormat="1" ht="10">
      <c r="B254" s="233"/>
      <c r="C254" s="234"/>
      <c r="D254" s="208" t="s">
        <v>272</v>
      </c>
      <c r="E254" s="235" t="s">
        <v>44</v>
      </c>
      <c r="F254" s="236" t="s">
        <v>8379</v>
      </c>
      <c r="G254" s="234"/>
      <c r="H254" s="237">
        <v>9.1039999999999992</v>
      </c>
      <c r="I254" s="238"/>
      <c r="J254" s="234"/>
      <c r="K254" s="234"/>
      <c r="L254" s="239"/>
      <c r="M254" s="240"/>
      <c r="N254" s="241"/>
      <c r="O254" s="241"/>
      <c r="P254" s="241"/>
      <c r="Q254" s="241"/>
      <c r="R254" s="241"/>
      <c r="S254" s="241"/>
      <c r="T254" s="242"/>
      <c r="AT254" s="243" t="s">
        <v>272</v>
      </c>
      <c r="AU254" s="243" t="s">
        <v>91</v>
      </c>
      <c r="AV254" s="15" t="s">
        <v>91</v>
      </c>
      <c r="AW254" s="15" t="s">
        <v>38</v>
      </c>
      <c r="AX254" s="15" t="s">
        <v>82</v>
      </c>
      <c r="AY254" s="243" t="s">
        <v>262</v>
      </c>
    </row>
    <row r="255" spans="1:65" s="15" customFormat="1" ht="10">
      <c r="B255" s="233"/>
      <c r="C255" s="234"/>
      <c r="D255" s="208" t="s">
        <v>272</v>
      </c>
      <c r="E255" s="235" t="s">
        <v>44</v>
      </c>
      <c r="F255" s="236" t="s">
        <v>8380</v>
      </c>
      <c r="G255" s="234"/>
      <c r="H255" s="237">
        <v>1.87</v>
      </c>
      <c r="I255" s="238"/>
      <c r="J255" s="234"/>
      <c r="K255" s="234"/>
      <c r="L255" s="239"/>
      <c r="M255" s="240"/>
      <c r="N255" s="241"/>
      <c r="O255" s="241"/>
      <c r="P255" s="241"/>
      <c r="Q255" s="241"/>
      <c r="R255" s="241"/>
      <c r="S255" s="241"/>
      <c r="T255" s="242"/>
      <c r="AT255" s="243" t="s">
        <v>272</v>
      </c>
      <c r="AU255" s="243" t="s">
        <v>91</v>
      </c>
      <c r="AV255" s="15" t="s">
        <v>91</v>
      </c>
      <c r="AW255" s="15" t="s">
        <v>38</v>
      </c>
      <c r="AX255" s="15" t="s">
        <v>82</v>
      </c>
      <c r="AY255" s="243" t="s">
        <v>262</v>
      </c>
    </row>
    <row r="256" spans="1:65" s="15" customFormat="1" ht="10">
      <c r="B256" s="233"/>
      <c r="C256" s="234"/>
      <c r="D256" s="208" t="s">
        <v>272</v>
      </c>
      <c r="E256" s="235" t="s">
        <v>44</v>
      </c>
      <c r="F256" s="236" t="s">
        <v>8381</v>
      </c>
      <c r="G256" s="234"/>
      <c r="H256" s="237">
        <v>0.66800000000000004</v>
      </c>
      <c r="I256" s="238"/>
      <c r="J256" s="234"/>
      <c r="K256" s="234"/>
      <c r="L256" s="239"/>
      <c r="M256" s="240"/>
      <c r="N256" s="241"/>
      <c r="O256" s="241"/>
      <c r="P256" s="241"/>
      <c r="Q256" s="241"/>
      <c r="R256" s="241"/>
      <c r="S256" s="241"/>
      <c r="T256" s="242"/>
      <c r="AT256" s="243" t="s">
        <v>272</v>
      </c>
      <c r="AU256" s="243" t="s">
        <v>91</v>
      </c>
      <c r="AV256" s="15" t="s">
        <v>91</v>
      </c>
      <c r="AW256" s="15" t="s">
        <v>38</v>
      </c>
      <c r="AX256" s="15" t="s">
        <v>82</v>
      </c>
      <c r="AY256" s="243" t="s">
        <v>262</v>
      </c>
    </row>
    <row r="257" spans="2:51" s="15" customFormat="1" ht="10">
      <c r="B257" s="233"/>
      <c r="C257" s="234"/>
      <c r="D257" s="208" t="s">
        <v>272</v>
      </c>
      <c r="E257" s="235" t="s">
        <v>44</v>
      </c>
      <c r="F257" s="236" t="s">
        <v>8382</v>
      </c>
      <c r="G257" s="234"/>
      <c r="H257" s="237">
        <v>5.9710000000000001</v>
      </c>
      <c r="I257" s="238"/>
      <c r="J257" s="234"/>
      <c r="K257" s="234"/>
      <c r="L257" s="239"/>
      <c r="M257" s="240"/>
      <c r="N257" s="241"/>
      <c r="O257" s="241"/>
      <c r="P257" s="241"/>
      <c r="Q257" s="241"/>
      <c r="R257" s="241"/>
      <c r="S257" s="241"/>
      <c r="T257" s="242"/>
      <c r="AT257" s="243" t="s">
        <v>272</v>
      </c>
      <c r="AU257" s="243" t="s">
        <v>91</v>
      </c>
      <c r="AV257" s="15" t="s">
        <v>91</v>
      </c>
      <c r="AW257" s="15" t="s">
        <v>38</v>
      </c>
      <c r="AX257" s="15" t="s">
        <v>82</v>
      </c>
      <c r="AY257" s="243" t="s">
        <v>262</v>
      </c>
    </row>
    <row r="258" spans="2:51" s="15" customFormat="1" ht="10">
      <c r="B258" s="233"/>
      <c r="C258" s="234"/>
      <c r="D258" s="208" t="s">
        <v>272</v>
      </c>
      <c r="E258" s="235" t="s">
        <v>44</v>
      </c>
      <c r="F258" s="236" t="s">
        <v>8383</v>
      </c>
      <c r="G258" s="234"/>
      <c r="H258" s="237">
        <v>0.79200000000000004</v>
      </c>
      <c r="I258" s="238"/>
      <c r="J258" s="234"/>
      <c r="K258" s="234"/>
      <c r="L258" s="239"/>
      <c r="M258" s="240"/>
      <c r="N258" s="241"/>
      <c r="O258" s="241"/>
      <c r="P258" s="241"/>
      <c r="Q258" s="241"/>
      <c r="R258" s="241"/>
      <c r="S258" s="241"/>
      <c r="T258" s="242"/>
      <c r="AT258" s="243" t="s">
        <v>272</v>
      </c>
      <c r="AU258" s="243" t="s">
        <v>91</v>
      </c>
      <c r="AV258" s="15" t="s">
        <v>91</v>
      </c>
      <c r="AW258" s="15" t="s">
        <v>38</v>
      </c>
      <c r="AX258" s="15" t="s">
        <v>82</v>
      </c>
      <c r="AY258" s="243" t="s">
        <v>262</v>
      </c>
    </row>
    <row r="259" spans="2:51" s="15" customFormat="1" ht="10">
      <c r="B259" s="233"/>
      <c r="C259" s="234"/>
      <c r="D259" s="208" t="s">
        <v>272</v>
      </c>
      <c r="E259" s="235" t="s">
        <v>44</v>
      </c>
      <c r="F259" s="236" t="s">
        <v>8384</v>
      </c>
      <c r="G259" s="234"/>
      <c r="H259" s="237">
        <v>1.3919999999999999</v>
      </c>
      <c r="I259" s="238"/>
      <c r="J259" s="234"/>
      <c r="K259" s="234"/>
      <c r="L259" s="239"/>
      <c r="M259" s="240"/>
      <c r="N259" s="241"/>
      <c r="O259" s="241"/>
      <c r="P259" s="241"/>
      <c r="Q259" s="241"/>
      <c r="R259" s="241"/>
      <c r="S259" s="241"/>
      <c r="T259" s="242"/>
      <c r="AT259" s="243" t="s">
        <v>272</v>
      </c>
      <c r="AU259" s="243" t="s">
        <v>91</v>
      </c>
      <c r="AV259" s="15" t="s">
        <v>91</v>
      </c>
      <c r="AW259" s="15" t="s">
        <v>38</v>
      </c>
      <c r="AX259" s="15" t="s">
        <v>82</v>
      </c>
      <c r="AY259" s="243" t="s">
        <v>262</v>
      </c>
    </row>
    <row r="260" spans="2:51" s="15" customFormat="1" ht="10">
      <c r="B260" s="233"/>
      <c r="C260" s="234"/>
      <c r="D260" s="208" t="s">
        <v>272</v>
      </c>
      <c r="E260" s="235" t="s">
        <v>44</v>
      </c>
      <c r="F260" s="236" t="s">
        <v>8385</v>
      </c>
      <c r="G260" s="234"/>
      <c r="H260" s="237">
        <v>2.496</v>
      </c>
      <c r="I260" s="238"/>
      <c r="J260" s="234"/>
      <c r="K260" s="234"/>
      <c r="L260" s="239"/>
      <c r="M260" s="240"/>
      <c r="N260" s="241"/>
      <c r="O260" s="241"/>
      <c r="P260" s="241"/>
      <c r="Q260" s="241"/>
      <c r="R260" s="241"/>
      <c r="S260" s="241"/>
      <c r="T260" s="242"/>
      <c r="AT260" s="243" t="s">
        <v>272</v>
      </c>
      <c r="AU260" s="243" t="s">
        <v>91</v>
      </c>
      <c r="AV260" s="15" t="s">
        <v>91</v>
      </c>
      <c r="AW260" s="15" t="s">
        <v>38</v>
      </c>
      <c r="AX260" s="15" t="s">
        <v>82</v>
      </c>
      <c r="AY260" s="243" t="s">
        <v>262</v>
      </c>
    </row>
    <row r="261" spans="2:51" s="15" customFormat="1" ht="10">
      <c r="B261" s="233"/>
      <c r="C261" s="234"/>
      <c r="D261" s="208" t="s">
        <v>272</v>
      </c>
      <c r="E261" s="235" t="s">
        <v>44</v>
      </c>
      <c r="F261" s="236" t="s">
        <v>8430</v>
      </c>
      <c r="G261" s="234"/>
      <c r="H261" s="237">
        <v>-1.7569999999999999</v>
      </c>
      <c r="I261" s="238"/>
      <c r="J261" s="234"/>
      <c r="K261" s="234"/>
      <c r="L261" s="239"/>
      <c r="M261" s="240"/>
      <c r="N261" s="241"/>
      <c r="O261" s="241"/>
      <c r="P261" s="241"/>
      <c r="Q261" s="241"/>
      <c r="R261" s="241"/>
      <c r="S261" s="241"/>
      <c r="T261" s="242"/>
      <c r="AT261" s="243" t="s">
        <v>272</v>
      </c>
      <c r="AU261" s="243" t="s">
        <v>91</v>
      </c>
      <c r="AV261" s="15" t="s">
        <v>91</v>
      </c>
      <c r="AW261" s="15" t="s">
        <v>38</v>
      </c>
      <c r="AX261" s="15" t="s">
        <v>82</v>
      </c>
      <c r="AY261" s="243" t="s">
        <v>262</v>
      </c>
    </row>
    <row r="262" spans="2:51" s="15" customFormat="1" ht="10">
      <c r="B262" s="233"/>
      <c r="C262" s="234"/>
      <c r="D262" s="208" t="s">
        <v>272</v>
      </c>
      <c r="E262" s="235" t="s">
        <v>44</v>
      </c>
      <c r="F262" s="236" t="s">
        <v>8431</v>
      </c>
      <c r="G262" s="234"/>
      <c r="H262" s="237">
        <v>-1.952</v>
      </c>
      <c r="I262" s="238"/>
      <c r="J262" s="234"/>
      <c r="K262" s="234"/>
      <c r="L262" s="239"/>
      <c r="M262" s="240"/>
      <c r="N262" s="241"/>
      <c r="O262" s="241"/>
      <c r="P262" s="241"/>
      <c r="Q262" s="241"/>
      <c r="R262" s="241"/>
      <c r="S262" s="241"/>
      <c r="T262" s="242"/>
      <c r="AT262" s="243" t="s">
        <v>272</v>
      </c>
      <c r="AU262" s="243" t="s">
        <v>91</v>
      </c>
      <c r="AV262" s="15" t="s">
        <v>91</v>
      </c>
      <c r="AW262" s="15" t="s">
        <v>38</v>
      </c>
      <c r="AX262" s="15" t="s">
        <v>82</v>
      </c>
      <c r="AY262" s="243" t="s">
        <v>262</v>
      </c>
    </row>
    <row r="263" spans="2:51" s="15" customFormat="1" ht="10">
      <c r="B263" s="233"/>
      <c r="C263" s="234"/>
      <c r="D263" s="208" t="s">
        <v>272</v>
      </c>
      <c r="E263" s="235" t="s">
        <v>44</v>
      </c>
      <c r="F263" s="236" t="s">
        <v>8432</v>
      </c>
      <c r="G263" s="234"/>
      <c r="H263" s="237">
        <v>-8.16</v>
      </c>
      <c r="I263" s="238"/>
      <c r="J263" s="234"/>
      <c r="K263" s="234"/>
      <c r="L263" s="239"/>
      <c r="M263" s="240"/>
      <c r="N263" s="241"/>
      <c r="O263" s="241"/>
      <c r="P263" s="241"/>
      <c r="Q263" s="241"/>
      <c r="R263" s="241"/>
      <c r="S263" s="241"/>
      <c r="T263" s="242"/>
      <c r="AT263" s="243" t="s">
        <v>272</v>
      </c>
      <c r="AU263" s="243" t="s">
        <v>91</v>
      </c>
      <c r="AV263" s="15" t="s">
        <v>91</v>
      </c>
      <c r="AW263" s="15" t="s">
        <v>38</v>
      </c>
      <c r="AX263" s="15" t="s">
        <v>82</v>
      </c>
      <c r="AY263" s="243" t="s">
        <v>262</v>
      </c>
    </row>
    <row r="264" spans="2:51" s="15" customFormat="1" ht="10">
      <c r="B264" s="233"/>
      <c r="C264" s="234"/>
      <c r="D264" s="208" t="s">
        <v>272</v>
      </c>
      <c r="E264" s="235" t="s">
        <v>44</v>
      </c>
      <c r="F264" s="236" t="s">
        <v>8433</v>
      </c>
      <c r="G264" s="234"/>
      <c r="H264" s="237">
        <v>-8.1199999999999992</v>
      </c>
      <c r="I264" s="238"/>
      <c r="J264" s="234"/>
      <c r="K264" s="234"/>
      <c r="L264" s="239"/>
      <c r="M264" s="240"/>
      <c r="N264" s="241"/>
      <c r="O264" s="241"/>
      <c r="P264" s="241"/>
      <c r="Q264" s="241"/>
      <c r="R264" s="241"/>
      <c r="S264" s="241"/>
      <c r="T264" s="242"/>
      <c r="AT264" s="243" t="s">
        <v>272</v>
      </c>
      <c r="AU264" s="243" t="s">
        <v>91</v>
      </c>
      <c r="AV264" s="15" t="s">
        <v>91</v>
      </c>
      <c r="AW264" s="15" t="s">
        <v>38</v>
      </c>
      <c r="AX264" s="15" t="s">
        <v>82</v>
      </c>
      <c r="AY264" s="243" t="s">
        <v>262</v>
      </c>
    </row>
    <row r="265" spans="2:51" s="15" customFormat="1" ht="10">
      <c r="B265" s="233"/>
      <c r="C265" s="234"/>
      <c r="D265" s="208" t="s">
        <v>272</v>
      </c>
      <c r="E265" s="235" t="s">
        <v>44</v>
      </c>
      <c r="F265" s="236" t="s">
        <v>8434</v>
      </c>
      <c r="G265" s="234"/>
      <c r="H265" s="237">
        <v>-5.3449999999999998</v>
      </c>
      <c r="I265" s="238"/>
      <c r="J265" s="234"/>
      <c r="K265" s="234"/>
      <c r="L265" s="239"/>
      <c r="M265" s="240"/>
      <c r="N265" s="241"/>
      <c r="O265" s="241"/>
      <c r="P265" s="241"/>
      <c r="Q265" s="241"/>
      <c r="R265" s="241"/>
      <c r="S265" s="241"/>
      <c r="T265" s="242"/>
      <c r="AT265" s="243" t="s">
        <v>272</v>
      </c>
      <c r="AU265" s="243" t="s">
        <v>91</v>
      </c>
      <c r="AV265" s="15" t="s">
        <v>91</v>
      </c>
      <c r="AW265" s="15" t="s">
        <v>38</v>
      </c>
      <c r="AX265" s="15" t="s">
        <v>82</v>
      </c>
      <c r="AY265" s="243" t="s">
        <v>262</v>
      </c>
    </row>
    <row r="266" spans="2:51" s="15" customFormat="1" ht="10">
      <c r="B266" s="233"/>
      <c r="C266" s="234"/>
      <c r="D266" s="208" t="s">
        <v>272</v>
      </c>
      <c r="E266" s="235" t="s">
        <v>44</v>
      </c>
      <c r="F266" s="236" t="s">
        <v>8435</v>
      </c>
      <c r="G266" s="234"/>
      <c r="H266" s="237">
        <v>-0.86199999999999999</v>
      </c>
      <c r="I266" s="238"/>
      <c r="J266" s="234"/>
      <c r="K266" s="234"/>
      <c r="L266" s="239"/>
      <c r="M266" s="240"/>
      <c r="N266" s="241"/>
      <c r="O266" s="241"/>
      <c r="P266" s="241"/>
      <c r="Q266" s="241"/>
      <c r="R266" s="241"/>
      <c r="S266" s="241"/>
      <c r="T266" s="242"/>
      <c r="AT266" s="243" t="s">
        <v>272</v>
      </c>
      <c r="AU266" s="243" t="s">
        <v>91</v>
      </c>
      <c r="AV266" s="15" t="s">
        <v>91</v>
      </c>
      <c r="AW266" s="15" t="s">
        <v>38</v>
      </c>
      <c r="AX266" s="15" t="s">
        <v>82</v>
      </c>
      <c r="AY266" s="243" t="s">
        <v>262</v>
      </c>
    </row>
    <row r="267" spans="2:51" s="15" customFormat="1" ht="10">
      <c r="B267" s="233"/>
      <c r="C267" s="234"/>
      <c r="D267" s="208" t="s">
        <v>272</v>
      </c>
      <c r="E267" s="235" t="s">
        <v>44</v>
      </c>
      <c r="F267" s="236" t="s">
        <v>8436</v>
      </c>
      <c r="G267" s="234"/>
      <c r="H267" s="237">
        <v>-0.308</v>
      </c>
      <c r="I267" s="238"/>
      <c r="J267" s="234"/>
      <c r="K267" s="234"/>
      <c r="L267" s="239"/>
      <c r="M267" s="240"/>
      <c r="N267" s="241"/>
      <c r="O267" s="241"/>
      <c r="P267" s="241"/>
      <c r="Q267" s="241"/>
      <c r="R267" s="241"/>
      <c r="S267" s="241"/>
      <c r="T267" s="242"/>
      <c r="AT267" s="243" t="s">
        <v>272</v>
      </c>
      <c r="AU267" s="243" t="s">
        <v>91</v>
      </c>
      <c r="AV267" s="15" t="s">
        <v>91</v>
      </c>
      <c r="AW267" s="15" t="s">
        <v>38</v>
      </c>
      <c r="AX267" s="15" t="s">
        <v>82</v>
      </c>
      <c r="AY267" s="243" t="s">
        <v>262</v>
      </c>
    </row>
    <row r="268" spans="2:51" s="15" customFormat="1" ht="10">
      <c r="B268" s="233"/>
      <c r="C268" s="234"/>
      <c r="D268" s="208" t="s">
        <v>272</v>
      </c>
      <c r="E268" s="235" t="s">
        <v>44</v>
      </c>
      <c r="F268" s="236" t="s">
        <v>8437</v>
      </c>
      <c r="G268" s="234"/>
      <c r="H268" s="237">
        <v>-3.6110000000000002</v>
      </c>
      <c r="I268" s="238"/>
      <c r="J268" s="234"/>
      <c r="K268" s="234"/>
      <c r="L268" s="239"/>
      <c r="M268" s="240"/>
      <c r="N268" s="241"/>
      <c r="O268" s="241"/>
      <c r="P268" s="241"/>
      <c r="Q268" s="241"/>
      <c r="R268" s="241"/>
      <c r="S268" s="241"/>
      <c r="T268" s="242"/>
      <c r="AT268" s="243" t="s">
        <v>272</v>
      </c>
      <c r="AU268" s="243" t="s">
        <v>91</v>
      </c>
      <c r="AV268" s="15" t="s">
        <v>91</v>
      </c>
      <c r="AW268" s="15" t="s">
        <v>38</v>
      </c>
      <c r="AX268" s="15" t="s">
        <v>82</v>
      </c>
      <c r="AY268" s="243" t="s">
        <v>262</v>
      </c>
    </row>
    <row r="269" spans="2:51" s="15" customFormat="1" ht="10">
      <c r="B269" s="233"/>
      <c r="C269" s="234"/>
      <c r="D269" s="208" t="s">
        <v>272</v>
      </c>
      <c r="E269" s="235" t="s">
        <v>44</v>
      </c>
      <c r="F269" s="236" t="s">
        <v>8438</v>
      </c>
      <c r="G269" s="234"/>
      <c r="H269" s="237">
        <v>-0.46800000000000003</v>
      </c>
      <c r="I269" s="238"/>
      <c r="J269" s="234"/>
      <c r="K269" s="234"/>
      <c r="L269" s="239"/>
      <c r="M269" s="240"/>
      <c r="N269" s="241"/>
      <c r="O269" s="241"/>
      <c r="P269" s="241"/>
      <c r="Q269" s="241"/>
      <c r="R269" s="241"/>
      <c r="S269" s="241"/>
      <c r="T269" s="242"/>
      <c r="AT269" s="243" t="s">
        <v>272</v>
      </c>
      <c r="AU269" s="243" t="s">
        <v>91</v>
      </c>
      <c r="AV269" s="15" t="s">
        <v>91</v>
      </c>
      <c r="AW269" s="15" t="s">
        <v>38</v>
      </c>
      <c r="AX269" s="15" t="s">
        <v>82</v>
      </c>
      <c r="AY269" s="243" t="s">
        <v>262</v>
      </c>
    </row>
    <row r="270" spans="2:51" s="15" customFormat="1" ht="10">
      <c r="B270" s="233"/>
      <c r="C270" s="234"/>
      <c r="D270" s="208" t="s">
        <v>272</v>
      </c>
      <c r="E270" s="235" t="s">
        <v>44</v>
      </c>
      <c r="F270" s="236" t="s">
        <v>8439</v>
      </c>
      <c r="G270" s="234"/>
      <c r="H270" s="237">
        <v>-0.752</v>
      </c>
      <c r="I270" s="238"/>
      <c r="J270" s="234"/>
      <c r="K270" s="234"/>
      <c r="L270" s="239"/>
      <c r="M270" s="240"/>
      <c r="N270" s="241"/>
      <c r="O270" s="241"/>
      <c r="P270" s="241"/>
      <c r="Q270" s="241"/>
      <c r="R270" s="241"/>
      <c r="S270" s="241"/>
      <c r="T270" s="242"/>
      <c r="AT270" s="243" t="s">
        <v>272</v>
      </c>
      <c r="AU270" s="243" t="s">
        <v>91</v>
      </c>
      <c r="AV270" s="15" t="s">
        <v>91</v>
      </c>
      <c r="AW270" s="15" t="s">
        <v>38</v>
      </c>
      <c r="AX270" s="15" t="s">
        <v>82</v>
      </c>
      <c r="AY270" s="243" t="s">
        <v>262</v>
      </c>
    </row>
    <row r="271" spans="2:51" s="15" customFormat="1" ht="10">
      <c r="B271" s="233"/>
      <c r="C271" s="234"/>
      <c r="D271" s="208" t="s">
        <v>272</v>
      </c>
      <c r="E271" s="235" t="s">
        <v>44</v>
      </c>
      <c r="F271" s="236" t="s">
        <v>8440</v>
      </c>
      <c r="G271" s="234"/>
      <c r="H271" s="237">
        <v>-1.8560000000000001</v>
      </c>
      <c r="I271" s="238"/>
      <c r="J271" s="234"/>
      <c r="K271" s="234"/>
      <c r="L271" s="239"/>
      <c r="M271" s="240"/>
      <c r="N271" s="241"/>
      <c r="O271" s="241"/>
      <c r="P271" s="241"/>
      <c r="Q271" s="241"/>
      <c r="R271" s="241"/>
      <c r="S271" s="241"/>
      <c r="T271" s="242"/>
      <c r="AT271" s="243" t="s">
        <v>272</v>
      </c>
      <c r="AU271" s="243" t="s">
        <v>91</v>
      </c>
      <c r="AV271" s="15" t="s">
        <v>91</v>
      </c>
      <c r="AW271" s="15" t="s">
        <v>38</v>
      </c>
      <c r="AX271" s="15" t="s">
        <v>82</v>
      </c>
      <c r="AY271" s="243" t="s">
        <v>262</v>
      </c>
    </row>
    <row r="272" spans="2:51" s="16" customFormat="1" ht="10">
      <c r="B272" s="244"/>
      <c r="C272" s="245"/>
      <c r="D272" s="208" t="s">
        <v>272</v>
      </c>
      <c r="E272" s="246" t="s">
        <v>44</v>
      </c>
      <c r="F272" s="247" t="s">
        <v>291</v>
      </c>
      <c r="G272" s="245"/>
      <c r="H272" s="248">
        <v>29.513999999999999</v>
      </c>
      <c r="I272" s="249"/>
      <c r="J272" s="245"/>
      <c r="K272" s="245"/>
      <c r="L272" s="250"/>
      <c r="M272" s="251"/>
      <c r="N272" s="252"/>
      <c r="O272" s="252"/>
      <c r="P272" s="252"/>
      <c r="Q272" s="252"/>
      <c r="R272" s="252"/>
      <c r="S272" s="252"/>
      <c r="T272" s="253"/>
      <c r="AT272" s="254" t="s">
        <v>272</v>
      </c>
      <c r="AU272" s="254" t="s">
        <v>91</v>
      </c>
      <c r="AV272" s="16" t="s">
        <v>104</v>
      </c>
      <c r="AW272" s="16" t="s">
        <v>38</v>
      </c>
      <c r="AX272" s="16" t="s">
        <v>89</v>
      </c>
      <c r="AY272" s="254" t="s">
        <v>262</v>
      </c>
    </row>
    <row r="273" spans="1:65" s="2" customFormat="1" ht="21.75" customHeight="1">
      <c r="A273" s="37"/>
      <c r="B273" s="38"/>
      <c r="C273" s="195" t="s">
        <v>8</v>
      </c>
      <c r="D273" s="195" t="s">
        <v>264</v>
      </c>
      <c r="E273" s="196" t="s">
        <v>404</v>
      </c>
      <c r="F273" s="197" t="s">
        <v>405</v>
      </c>
      <c r="G273" s="198" t="s">
        <v>406</v>
      </c>
      <c r="H273" s="199">
        <v>50.17</v>
      </c>
      <c r="I273" s="200"/>
      <c r="J273" s="201">
        <f>ROUND(I273*H273,2)</f>
        <v>0</v>
      </c>
      <c r="K273" s="197" t="s">
        <v>268</v>
      </c>
      <c r="L273" s="42"/>
      <c r="M273" s="202" t="s">
        <v>44</v>
      </c>
      <c r="N273" s="203" t="s">
        <v>53</v>
      </c>
      <c r="O273" s="67"/>
      <c r="P273" s="204">
        <f>O273*H273</f>
        <v>0</v>
      </c>
      <c r="Q273" s="204">
        <v>0</v>
      </c>
      <c r="R273" s="204">
        <f>Q273*H273</f>
        <v>0</v>
      </c>
      <c r="S273" s="204">
        <v>0</v>
      </c>
      <c r="T273" s="205">
        <f>S273*H273</f>
        <v>0</v>
      </c>
      <c r="U273" s="37"/>
      <c r="V273" s="37"/>
      <c r="W273" s="37"/>
      <c r="X273" s="37"/>
      <c r="Y273" s="37"/>
      <c r="Z273" s="37"/>
      <c r="AA273" s="37"/>
      <c r="AB273" s="37"/>
      <c r="AC273" s="37"/>
      <c r="AD273" s="37"/>
      <c r="AE273" s="37"/>
      <c r="AR273" s="206" t="s">
        <v>104</v>
      </c>
      <c r="AT273" s="206" t="s">
        <v>264</v>
      </c>
      <c r="AU273" s="206" t="s">
        <v>91</v>
      </c>
      <c r="AY273" s="19" t="s">
        <v>262</v>
      </c>
      <c r="BE273" s="207">
        <f>IF(N273="základní",J273,0)</f>
        <v>0</v>
      </c>
      <c r="BF273" s="207">
        <f>IF(N273="snížená",J273,0)</f>
        <v>0</v>
      </c>
      <c r="BG273" s="207">
        <f>IF(N273="zákl. přenesená",J273,0)</f>
        <v>0</v>
      </c>
      <c r="BH273" s="207">
        <f>IF(N273="sníž. přenesená",J273,0)</f>
        <v>0</v>
      </c>
      <c r="BI273" s="207">
        <f>IF(N273="nulová",J273,0)</f>
        <v>0</v>
      </c>
      <c r="BJ273" s="19" t="s">
        <v>89</v>
      </c>
      <c r="BK273" s="207">
        <f>ROUND(I273*H273,2)</f>
        <v>0</v>
      </c>
      <c r="BL273" s="19" t="s">
        <v>104</v>
      </c>
      <c r="BM273" s="206" t="s">
        <v>638</v>
      </c>
    </row>
    <row r="274" spans="1:65" s="2" customFormat="1" ht="36">
      <c r="A274" s="37"/>
      <c r="B274" s="38"/>
      <c r="C274" s="39"/>
      <c r="D274" s="208" t="s">
        <v>270</v>
      </c>
      <c r="E274" s="39"/>
      <c r="F274" s="209" t="s">
        <v>408</v>
      </c>
      <c r="G274" s="39"/>
      <c r="H274" s="39"/>
      <c r="I274" s="118"/>
      <c r="J274" s="39"/>
      <c r="K274" s="39"/>
      <c r="L274" s="42"/>
      <c r="M274" s="210"/>
      <c r="N274" s="211"/>
      <c r="O274" s="67"/>
      <c r="P274" s="67"/>
      <c r="Q274" s="67"/>
      <c r="R274" s="67"/>
      <c r="S274" s="67"/>
      <c r="T274" s="68"/>
      <c r="U274" s="37"/>
      <c r="V274" s="37"/>
      <c r="W274" s="37"/>
      <c r="X274" s="37"/>
      <c r="Y274" s="37"/>
      <c r="Z274" s="37"/>
      <c r="AA274" s="37"/>
      <c r="AB274" s="37"/>
      <c r="AC274" s="37"/>
      <c r="AD274" s="37"/>
      <c r="AE274" s="37"/>
      <c r="AT274" s="19" t="s">
        <v>270</v>
      </c>
      <c r="AU274" s="19" t="s">
        <v>91</v>
      </c>
    </row>
    <row r="275" spans="1:65" s="15" customFormat="1" ht="10">
      <c r="B275" s="233"/>
      <c r="C275" s="234"/>
      <c r="D275" s="208" t="s">
        <v>272</v>
      </c>
      <c r="E275" s="235" t="s">
        <v>44</v>
      </c>
      <c r="F275" s="236" t="s">
        <v>8441</v>
      </c>
      <c r="G275" s="234"/>
      <c r="H275" s="237">
        <v>4.9610000000000003</v>
      </c>
      <c r="I275" s="238"/>
      <c r="J275" s="234"/>
      <c r="K275" s="234"/>
      <c r="L275" s="239"/>
      <c r="M275" s="240"/>
      <c r="N275" s="241"/>
      <c r="O275" s="241"/>
      <c r="P275" s="241"/>
      <c r="Q275" s="241"/>
      <c r="R275" s="241"/>
      <c r="S275" s="241"/>
      <c r="T275" s="242"/>
      <c r="AT275" s="243" t="s">
        <v>272</v>
      </c>
      <c r="AU275" s="243" t="s">
        <v>91</v>
      </c>
      <c r="AV275" s="15" t="s">
        <v>91</v>
      </c>
      <c r="AW275" s="15" t="s">
        <v>38</v>
      </c>
      <c r="AX275" s="15" t="s">
        <v>82</v>
      </c>
      <c r="AY275" s="243" t="s">
        <v>262</v>
      </c>
    </row>
    <row r="276" spans="1:65" s="15" customFormat="1" ht="10">
      <c r="B276" s="233"/>
      <c r="C276" s="234"/>
      <c r="D276" s="208" t="s">
        <v>272</v>
      </c>
      <c r="E276" s="235" t="s">
        <v>44</v>
      </c>
      <c r="F276" s="236" t="s">
        <v>8442</v>
      </c>
      <c r="G276" s="234"/>
      <c r="H276" s="237">
        <v>5.44</v>
      </c>
      <c r="I276" s="238"/>
      <c r="J276" s="234"/>
      <c r="K276" s="234"/>
      <c r="L276" s="239"/>
      <c r="M276" s="240"/>
      <c r="N276" s="241"/>
      <c r="O276" s="241"/>
      <c r="P276" s="241"/>
      <c r="Q276" s="241"/>
      <c r="R276" s="241"/>
      <c r="S276" s="241"/>
      <c r="T276" s="242"/>
      <c r="AT276" s="243" t="s">
        <v>272</v>
      </c>
      <c r="AU276" s="243" t="s">
        <v>91</v>
      </c>
      <c r="AV276" s="15" t="s">
        <v>91</v>
      </c>
      <c r="AW276" s="15" t="s">
        <v>38</v>
      </c>
      <c r="AX276" s="15" t="s">
        <v>82</v>
      </c>
      <c r="AY276" s="243" t="s">
        <v>262</v>
      </c>
    </row>
    <row r="277" spans="1:65" s="15" customFormat="1" ht="10">
      <c r="B277" s="233"/>
      <c r="C277" s="234"/>
      <c r="D277" s="208" t="s">
        <v>272</v>
      </c>
      <c r="E277" s="235" t="s">
        <v>44</v>
      </c>
      <c r="F277" s="236" t="s">
        <v>8443</v>
      </c>
      <c r="G277" s="234"/>
      <c r="H277" s="237">
        <v>28.984999999999999</v>
      </c>
      <c r="I277" s="238"/>
      <c r="J277" s="234"/>
      <c r="K277" s="234"/>
      <c r="L277" s="239"/>
      <c r="M277" s="240"/>
      <c r="N277" s="241"/>
      <c r="O277" s="241"/>
      <c r="P277" s="241"/>
      <c r="Q277" s="241"/>
      <c r="R277" s="241"/>
      <c r="S277" s="241"/>
      <c r="T277" s="242"/>
      <c r="AT277" s="243" t="s">
        <v>272</v>
      </c>
      <c r="AU277" s="243" t="s">
        <v>91</v>
      </c>
      <c r="AV277" s="15" t="s">
        <v>91</v>
      </c>
      <c r="AW277" s="15" t="s">
        <v>38</v>
      </c>
      <c r="AX277" s="15" t="s">
        <v>82</v>
      </c>
      <c r="AY277" s="243" t="s">
        <v>262</v>
      </c>
    </row>
    <row r="278" spans="1:65" s="15" customFormat="1" ht="10">
      <c r="B278" s="233"/>
      <c r="C278" s="234"/>
      <c r="D278" s="208" t="s">
        <v>272</v>
      </c>
      <c r="E278" s="235" t="s">
        <v>44</v>
      </c>
      <c r="F278" s="236" t="s">
        <v>8444</v>
      </c>
      <c r="G278" s="234"/>
      <c r="H278" s="237">
        <v>29.315000000000001</v>
      </c>
      <c r="I278" s="238"/>
      <c r="J278" s="234"/>
      <c r="K278" s="234"/>
      <c r="L278" s="239"/>
      <c r="M278" s="240"/>
      <c r="N278" s="241"/>
      <c r="O278" s="241"/>
      <c r="P278" s="241"/>
      <c r="Q278" s="241"/>
      <c r="R278" s="241"/>
      <c r="S278" s="241"/>
      <c r="T278" s="242"/>
      <c r="AT278" s="243" t="s">
        <v>272</v>
      </c>
      <c r="AU278" s="243" t="s">
        <v>91</v>
      </c>
      <c r="AV278" s="15" t="s">
        <v>91</v>
      </c>
      <c r="AW278" s="15" t="s">
        <v>38</v>
      </c>
      <c r="AX278" s="15" t="s">
        <v>82</v>
      </c>
      <c r="AY278" s="243" t="s">
        <v>262</v>
      </c>
    </row>
    <row r="279" spans="1:65" s="15" customFormat="1" ht="10">
      <c r="B279" s="233"/>
      <c r="C279" s="234"/>
      <c r="D279" s="208" t="s">
        <v>272</v>
      </c>
      <c r="E279" s="235" t="s">
        <v>44</v>
      </c>
      <c r="F279" s="236" t="s">
        <v>8445</v>
      </c>
      <c r="G279" s="234"/>
      <c r="H279" s="237">
        <v>15.476000000000001</v>
      </c>
      <c r="I279" s="238"/>
      <c r="J279" s="234"/>
      <c r="K279" s="234"/>
      <c r="L279" s="239"/>
      <c r="M279" s="240"/>
      <c r="N279" s="241"/>
      <c r="O279" s="241"/>
      <c r="P279" s="241"/>
      <c r="Q279" s="241"/>
      <c r="R279" s="241"/>
      <c r="S279" s="241"/>
      <c r="T279" s="242"/>
      <c r="AT279" s="243" t="s">
        <v>272</v>
      </c>
      <c r="AU279" s="243" t="s">
        <v>91</v>
      </c>
      <c r="AV279" s="15" t="s">
        <v>91</v>
      </c>
      <c r="AW279" s="15" t="s">
        <v>38</v>
      </c>
      <c r="AX279" s="15" t="s">
        <v>82</v>
      </c>
      <c r="AY279" s="243" t="s">
        <v>262</v>
      </c>
    </row>
    <row r="280" spans="1:65" s="15" customFormat="1" ht="10">
      <c r="B280" s="233"/>
      <c r="C280" s="234"/>
      <c r="D280" s="208" t="s">
        <v>272</v>
      </c>
      <c r="E280" s="235" t="s">
        <v>44</v>
      </c>
      <c r="F280" s="236" t="s">
        <v>8446</v>
      </c>
      <c r="G280" s="234"/>
      <c r="H280" s="237">
        <v>3.18</v>
      </c>
      <c r="I280" s="238"/>
      <c r="J280" s="234"/>
      <c r="K280" s="234"/>
      <c r="L280" s="239"/>
      <c r="M280" s="240"/>
      <c r="N280" s="241"/>
      <c r="O280" s="241"/>
      <c r="P280" s="241"/>
      <c r="Q280" s="241"/>
      <c r="R280" s="241"/>
      <c r="S280" s="241"/>
      <c r="T280" s="242"/>
      <c r="AT280" s="243" t="s">
        <v>272</v>
      </c>
      <c r="AU280" s="243" t="s">
        <v>91</v>
      </c>
      <c r="AV280" s="15" t="s">
        <v>91</v>
      </c>
      <c r="AW280" s="15" t="s">
        <v>38</v>
      </c>
      <c r="AX280" s="15" t="s">
        <v>82</v>
      </c>
      <c r="AY280" s="243" t="s">
        <v>262</v>
      </c>
    </row>
    <row r="281" spans="1:65" s="15" customFormat="1" ht="10">
      <c r="B281" s="233"/>
      <c r="C281" s="234"/>
      <c r="D281" s="208" t="s">
        <v>272</v>
      </c>
      <c r="E281" s="235" t="s">
        <v>44</v>
      </c>
      <c r="F281" s="236" t="s">
        <v>8447</v>
      </c>
      <c r="G281" s="234"/>
      <c r="H281" s="237">
        <v>1.1359999999999999</v>
      </c>
      <c r="I281" s="238"/>
      <c r="J281" s="234"/>
      <c r="K281" s="234"/>
      <c r="L281" s="239"/>
      <c r="M281" s="240"/>
      <c r="N281" s="241"/>
      <c r="O281" s="241"/>
      <c r="P281" s="241"/>
      <c r="Q281" s="241"/>
      <c r="R281" s="241"/>
      <c r="S281" s="241"/>
      <c r="T281" s="242"/>
      <c r="AT281" s="243" t="s">
        <v>272</v>
      </c>
      <c r="AU281" s="243" t="s">
        <v>91</v>
      </c>
      <c r="AV281" s="15" t="s">
        <v>91</v>
      </c>
      <c r="AW281" s="15" t="s">
        <v>38</v>
      </c>
      <c r="AX281" s="15" t="s">
        <v>82</v>
      </c>
      <c r="AY281" s="243" t="s">
        <v>262</v>
      </c>
    </row>
    <row r="282" spans="1:65" s="15" customFormat="1" ht="10">
      <c r="B282" s="233"/>
      <c r="C282" s="234"/>
      <c r="D282" s="208" t="s">
        <v>272</v>
      </c>
      <c r="E282" s="235" t="s">
        <v>44</v>
      </c>
      <c r="F282" s="236" t="s">
        <v>8448</v>
      </c>
      <c r="G282" s="234"/>
      <c r="H282" s="237">
        <v>10.15</v>
      </c>
      <c r="I282" s="238"/>
      <c r="J282" s="234"/>
      <c r="K282" s="234"/>
      <c r="L282" s="239"/>
      <c r="M282" s="240"/>
      <c r="N282" s="241"/>
      <c r="O282" s="241"/>
      <c r="P282" s="241"/>
      <c r="Q282" s="241"/>
      <c r="R282" s="241"/>
      <c r="S282" s="241"/>
      <c r="T282" s="242"/>
      <c r="AT282" s="243" t="s">
        <v>272</v>
      </c>
      <c r="AU282" s="243" t="s">
        <v>91</v>
      </c>
      <c r="AV282" s="15" t="s">
        <v>91</v>
      </c>
      <c r="AW282" s="15" t="s">
        <v>38</v>
      </c>
      <c r="AX282" s="15" t="s">
        <v>82</v>
      </c>
      <c r="AY282" s="243" t="s">
        <v>262</v>
      </c>
    </row>
    <row r="283" spans="1:65" s="15" customFormat="1" ht="10">
      <c r="B283" s="233"/>
      <c r="C283" s="234"/>
      <c r="D283" s="208" t="s">
        <v>272</v>
      </c>
      <c r="E283" s="235" t="s">
        <v>44</v>
      </c>
      <c r="F283" s="236" t="s">
        <v>8449</v>
      </c>
      <c r="G283" s="234"/>
      <c r="H283" s="237">
        <v>1.3460000000000001</v>
      </c>
      <c r="I283" s="238"/>
      <c r="J283" s="234"/>
      <c r="K283" s="234"/>
      <c r="L283" s="239"/>
      <c r="M283" s="240"/>
      <c r="N283" s="241"/>
      <c r="O283" s="241"/>
      <c r="P283" s="241"/>
      <c r="Q283" s="241"/>
      <c r="R283" s="241"/>
      <c r="S283" s="241"/>
      <c r="T283" s="242"/>
      <c r="AT283" s="243" t="s">
        <v>272</v>
      </c>
      <c r="AU283" s="243" t="s">
        <v>91</v>
      </c>
      <c r="AV283" s="15" t="s">
        <v>91</v>
      </c>
      <c r="AW283" s="15" t="s">
        <v>38</v>
      </c>
      <c r="AX283" s="15" t="s">
        <v>82</v>
      </c>
      <c r="AY283" s="243" t="s">
        <v>262</v>
      </c>
    </row>
    <row r="284" spans="1:65" s="15" customFormat="1" ht="10">
      <c r="B284" s="233"/>
      <c r="C284" s="234"/>
      <c r="D284" s="208" t="s">
        <v>272</v>
      </c>
      <c r="E284" s="235" t="s">
        <v>44</v>
      </c>
      <c r="F284" s="236" t="s">
        <v>8450</v>
      </c>
      <c r="G284" s="234"/>
      <c r="H284" s="237">
        <v>2.3660000000000001</v>
      </c>
      <c r="I284" s="238"/>
      <c r="J284" s="234"/>
      <c r="K284" s="234"/>
      <c r="L284" s="239"/>
      <c r="M284" s="240"/>
      <c r="N284" s="241"/>
      <c r="O284" s="241"/>
      <c r="P284" s="241"/>
      <c r="Q284" s="241"/>
      <c r="R284" s="241"/>
      <c r="S284" s="241"/>
      <c r="T284" s="242"/>
      <c r="AT284" s="243" t="s">
        <v>272</v>
      </c>
      <c r="AU284" s="243" t="s">
        <v>91</v>
      </c>
      <c r="AV284" s="15" t="s">
        <v>91</v>
      </c>
      <c r="AW284" s="15" t="s">
        <v>38</v>
      </c>
      <c r="AX284" s="15" t="s">
        <v>82</v>
      </c>
      <c r="AY284" s="243" t="s">
        <v>262</v>
      </c>
    </row>
    <row r="285" spans="1:65" s="15" customFormat="1" ht="10">
      <c r="B285" s="233"/>
      <c r="C285" s="234"/>
      <c r="D285" s="208" t="s">
        <v>272</v>
      </c>
      <c r="E285" s="235" t="s">
        <v>44</v>
      </c>
      <c r="F285" s="236" t="s">
        <v>8451</v>
      </c>
      <c r="G285" s="234"/>
      <c r="H285" s="237">
        <v>4.2430000000000003</v>
      </c>
      <c r="I285" s="238"/>
      <c r="J285" s="234"/>
      <c r="K285" s="234"/>
      <c r="L285" s="239"/>
      <c r="M285" s="240"/>
      <c r="N285" s="241"/>
      <c r="O285" s="241"/>
      <c r="P285" s="241"/>
      <c r="Q285" s="241"/>
      <c r="R285" s="241"/>
      <c r="S285" s="241"/>
      <c r="T285" s="242"/>
      <c r="AT285" s="243" t="s">
        <v>272</v>
      </c>
      <c r="AU285" s="243" t="s">
        <v>91</v>
      </c>
      <c r="AV285" s="15" t="s">
        <v>91</v>
      </c>
      <c r="AW285" s="15" t="s">
        <v>38</v>
      </c>
      <c r="AX285" s="15" t="s">
        <v>82</v>
      </c>
      <c r="AY285" s="243" t="s">
        <v>262</v>
      </c>
    </row>
    <row r="286" spans="1:65" s="15" customFormat="1" ht="10">
      <c r="B286" s="233"/>
      <c r="C286" s="234"/>
      <c r="D286" s="208" t="s">
        <v>272</v>
      </c>
      <c r="E286" s="235" t="s">
        <v>44</v>
      </c>
      <c r="F286" s="236" t="s">
        <v>8452</v>
      </c>
      <c r="G286" s="234"/>
      <c r="H286" s="237">
        <v>-2.9870000000000001</v>
      </c>
      <c r="I286" s="238"/>
      <c r="J286" s="234"/>
      <c r="K286" s="234"/>
      <c r="L286" s="239"/>
      <c r="M286" s="240"/>
      <c r="N286" s="241"/>
      <c r="O286" s="241"/>
      <c r="P286" s="241"/>
      <c r="Q286" s="241"/>
      <c r="R286" s="241"/>
      <c r="S286" s="241"/>
      <c r="T286" s="242"/>
      <c r="AT286" s="243" t="s">
        <v>272</v>
      </c>
      <c r="AU286" s="243" t="s">
        <v>91</v>
      </c>
      <c r="AV286" s="15" t="s">
        <v>91</v>
      </c>
      <c r="AW286" s="15" t="s">
        <v>38</v>
      </c>
      <c r="AX286" s="15" t="s">
        <v>82</v>
      </c>
      <c r="AY286" s="243" t="s">
        <v>262</v>
      </c>
    </row>
    <row r="287" spans="1:65" s="15" customFormat="1" ht="10">
      <c r="B287" s="233"/>
      <c r="C287" s="234"/>
      <c r="D287" s="208" t="s">
        <v>272</v>
      </c>
      <c r="E287" s="235" t="s">
        <v>44</v>
      </c>
      <c r="F287" s="236" t="s">
        <v>8453</v>
      </c>
      <c r="G287" s="234"/>
      <c r="H287" s="237">
        <v>-3.319</v>
      </c>
      <c r="I287" s="238"/>
      <c r="J287" s="234"/>
      <c r="K287" s="234"/>
      <c r="L287" s="239"/>
      <c r="M287" s="240"/>
      <c r="N287" s="241"/>
      <c r="O287" s="241"/>
      <c r="P287" s="241"/>
      <c r="Q287" s="241"/>
      <c r="R287" s="241"/>
      <c r="S287" s="241"/>
      <c r="T287" s="242"/>
      <c r="AT287" s="243" t="s">
        <v>272</v>
      </c>
      <c r="AU287" s="243" t="s">
        <v>91</v>
      </c>
      <c r="AV287" s="15" t="s">
        <v>91</v>
      </c>
      <c r="AW287" s="15" t="s">
        <v>38</v>
      </c>
      <c r="AX287" s="15" t="s">
        <v>82</v>
      </c>
      <c r="AY287" s="243" t="s">
        <v>262</v>
      </c>
    </row>
    <row r="288" spans="1:65" s="15" customFormat="1" ht="10">
      <c r="B288" s="233"/>
      <c r="C288" s="234"/>
      <c r="D288" s="208" t="s">
        <v>272</v>
      </c>
      <c r="E288" s="235" t="s">
        <v>44</v>
      </c>
      <c r="F288" s="236" t="s">
        <v>8454</v>
      </c>
      <c r="G288" s="234"/>
      <c r="H288" s="237">
        <v>-13.872999999999999</v>
      </c>
      <c r="I288" s="238"/>
      <c r="J288" s="234"/>
      <c r="K288" s="234"/>
      <c r="L288" s="239"/>
      <c r="M288" s="240"/>
      <c r="N288" s="241"/>
      <c r="O288" s="241"/>
      <c r="P288" s="241"/>
      <c r="Q288" s="241"/>
      <c r="R288" s="241"/>
      <c r="S288" s="241"/>
      <c r="T288" s="242"/>
      <c r="AT288" s="243" t="s">
        <v>272</v>
      </c>
      <c r="AU288" s="243" t="s">
        <v>91</v>
      </c>
      <c r="AV288" s="15" t="s">
        <v>91</v>
      </c>
      <c r="AW288" s="15" t="s">
        <v>38</v>
      </c>
      <c r="AX288" s="15" t="s">
        <v>82</v>
      </c>
      <c r="AY288" s="243" t="s">
        <v>262</v>
      </c>
    </row>
    <row r="289" spans="1:65" s="15" customFormat="1" ht="10">
      <c r="B289" s="233"/>
      <c r="C289" s="234"/>
      <c r="D289" s="208" t="s">
        <v>272</v>
      </c>
      <c r="E289" s="235" t="s">
        <v>44</v>
      </c>
      <c r="F289" s="236" t="s">
        <v>8455</v>
      </c>
      <c r="G289" s="234"/>
      <c r="H289" s="237">
        <v>-13.805</v>
      </c>
      <c r="I289" s="238"/>
      <c r="J289" s="234"/>
      <c r="K289" s="234"/>
      <c r="L289" s="239"/>
      <c r="M289" s="240"/>
      <c r="N289" s="241"/>
      <c r="O289" s="241"/>
      <c r="P289" s="241"/>
      <c r="Q289" s="241"/>
      <c r="R289" s="241"/>
      <c r="S289" s="241"/>
      <c r="T289" s="242"/>
      <c r="AT289" s="243" t="s">
        <v>272</v>
      </c>
      <c r="AU289" s="243" t="s">
        <v>91</v>
      </c>
      <c r="AV289" s="15" t="s">
        <v>91</v>
      </c>
      <c r="AW289" s="15" t="s">
        <v>38</v>
      </c>
      <c r="AX289" s="15" t="s">
        <v>82</v>
      </c>
      <c r="AY289" s="243" t="s">
        <v>262</v>
      </c>
    </row>
    <row r="290" spans="1:65" s="15" customFormat="1" ht="10">
      <c r="B290" s="233"/>
      <c r="C290" s="234"/>
      <c r="D290" s="208" t="s">
        <v>272</v>
      </c>
      <c r="E290" s="235" t="s">
        <v>44</v>
      </c>
      <c r="F290" s="236" t="s">
        <v>8456</v>
      </c>
      <c r="G290" s="234"/>
      <c r="H290" s="237">
        <v>-9.0869999999999997</v>
      </c>
      <c r="I290" s="238"/>
      <c r="J290" s="234"/>
      <c r="K290" s="234"/>
      <c r="L290" s="239"/>
      <c r="M290" s="240"/>
      <c r="N290" s="241"/>
      <c r="O290" s="241"/>
      <c r="P290" s="241"/>
      <c r="Q290" s="241"/>
      <c r="R290" s="241"/>
      <c r="S290" s="241"/>
      <c r="T290" s="242"/>
      <c r="AT290" s="243" t="s">
        <v>272</v>
      </c>
      <c r="AU290" s="243" t="s">
        <v>91</v>
      </c>
      <c r="AV290" s="15" t="s">
        <v>91</v>
      </c>
      <c r="AW290" s="15" t="s">
        <v>38</v>
      </c>
      <c r="AX290" s="15" t="s">
        <v>82</v>
      </c>
      <c r="AY290" s="243" t="s">
        <v>262</v>
      </c>
    </row>
    <row r="291" spans="1:65" s="15" customFormat="1" ht="10">
      <c r="B291" s="233"/>
      <c r="C291" s="234"/>
      <c r="D291" s="208" t="s">
        <v>272</v>
      </c>
      <c r="E291" s="235" t="s">
        <v>44</v>
      </c>
      <c r="F291" s="236" t="s">
        <v>8457</v>
      </c>
      <c r="G291" s="234"/>
      <c r="H291" s="237">
        <v>-1.466</v>
      </c>
      <c r="I291" s="238"/>
      <c r="J291" s="234"/>
      <c r="K291" s="234"/>
      <c r="L291" s="239"/>
      <c r="M291" s="240"/>
      <c r="N291" s="241"/>
      <c r="O291" s="241"/>
      <c r="P291" s="241"/>
      <c r="Q291" s="241"/>
      <c r="R291" s="241"/>
      <c r="S291" s="241"/>
      <c r="T291" s="242"/>
      <c r="AT291" s="243" t="s">
        <v>272</v>
      </c>
      <c r="AU291" s="243" t="s">
        <v>91</v>
      </c>
      <c r="AV291" s="15" t="s">
        <v>91</v>
      </c>
      <c r="AW291" s="15" t="s">
        <v>38</v>
      </c>
      <c r="AX291" s="15" t="s">
        <v>82</v>
      </c>
      <c r="AY291" s="243" t="s">
        <v>262</v>
      </c>
    </row>
    <row r="292" spans="1:65" s="15" customFormat="1" ht="10">
      <c r="B292" s="233"/>
      <c r="C292" s="234"/>
      <c r="D292" s="208" t="s">
        <v>272</v>
      </c>
      <c r="E292" s="235" t="s">
        <v>44</v>
      </c>
      <c r="F292" s="236" t="s">
        <v>8458</v>
      </c>
      <c r="G292" s="234"/>
      <c r="H292" s="237">
        <v>-0.52400000000000002</v>
      </c>
      <c r="I292" s="238"/>
      <c r="J292" s="234"/>
      <c r="K292" s="234"/>
      <c r="L292" s="239"/>
      <c r="M292" s="240"/>
      <c r="N292" s="241"/>
      <c r="O292" s="241"/>
      <c r="P292" s="241"/>
      <c r="Q292" s="241"/>
      <c r="R292" s="241"/>
      <c r="S292" s="241"/>
      <c r="T292" s="242"/>
      <c r="AT292" s="243" t="s">
        <v>272</v>
      </c>
      <c r="AU292" s="243" t="s">
        <v>91</v>
      </c>
      <c r="AV292" s="15" t="s">
        <v>91</v>
      </c>
      <c r="AW292" s="15" t="s">
        <v>38</v>
      </c>
      <c r="AX292" s="15" t="s">
        <v>82</v>
      </c>
      <c r="AY292" s="243" t="s">
        <v>262</v>
      </c>
    </row>
    <row r="293" spans="1:65" s="15" customFormat="1" ht="10">
      <c r="B293" s="233"/>
      <c r="C293" s="234"/>
      <c r="D293" s="208" t="s">
        <v>272</v>
      </c>
      <c r="E293" s="235" t="s">
        <v>44</v>
      </c>
      <c r="F293" s="236" t="s">
        <v>8459</v>
      </c>
      <c r="G293" s="234"/>
      <c r="H293" s="237">
        <v>-6.1379999999999999</v>
      </c>
      <c r="I293" s="238"/>
      <c r="J293" s="234"/>
      <c r="K293" s="234"/>
      <c r="L293" s="239"/>
      <c r="M293" s="240"/>
      <c r="N293" s="241"/>
      <c r="O293" s="241"/>
      <c r="P293" s="241"/>
      <c r="Q293" s="241"/>
      <c r="R293" s="241"/>
      <c r="S293" s="241"/>
      <c r="T293" s="242"/>
      <c r="AT293" s="243" t="s">
        <v>272</v>
      </c>
      <c r="AU293" s="243" t="s">
        <v>91</v>
      </c>
      <c r="AV293" s="15" t="s">
        <v>91</v>
      </c>
      <c r="AW293" s="15" t="s">
        <v>38</v>
      </c>
      <c r="AX293" s="15" t="s">
        <v>82</v>
      </c>
      <c r="AY293" s="243" t="s">
        <v>262</v>
      </c>
    </row>
    <row r="294" spans="1:65" s="15" customFormat="1" ht="10">
      <c r="B294" s="233"/>
      <c r="C294" s="234"/>
      <c r="D294" s="208" t="s">
        <v>272</v>
      </c>
      <c r="E294" s="235" t="s">
        <v>44</v>
      </c>
      <c r="F294" s="236" t="s">
        <v>8460</v>
      </c>
      <c r="G294" s="234"/>
      <c r="H294" s="237">
        <v>-0.79600000000000004</v>
      </c>
      <c r="I294" s="238"/>
      <c r="J294" s="234"/>
      <c r="K294" s="234"/>
      <c r="L294" s="239"/>
      <c r="M294" s="240"/>
      <c r="N294" s="241"/>
      <c r="O294" s="241"/>
      <c r="P294" s="241"/>
      <c r="Q294" s="241"/>
      <c r="R294" s="241"/>
      <c r="S294" s="241"/>
      <c r="T294" s="242"/>
      <c r="AT294" s="243" t="s">
        <v>272</v>
      </c>
      <c r="AU294" s="243" t="s">
        <v>91</v>
      </c>
      <c r="AV294" s="15" t="s">
        <v>91</v>
      </c>
      <c r="AW294" s="15" t="s">
        <v>38</v>
      </c>
      <c r="AX294" s="15" t="s">
        <v>82</v>
      </c>
      <c r="AY294" s="243" t="s">
        <v>262</v>
      </c>
    </row>
    <row r="295" spans="1:65" s="15" customFormat="1" ht="10">
      <c r="B295" s="233"/>
      <c r="C295" s="234"/>
      <c r="D295" s="208" t="s">
        <v>272</v>
      </c>
      <c r="E295" s="235" t="s">
        <v>44</v>
      </c>
      <c r="F295" s="236" t="s">
        <v>8461</v>
      </c>
      <c r="G295" s="234"/>
      <c r="H295" s="237">
        <v>-1.278</v>
      </c>
      <c r="I295" s="238"/>
      <c r="J295" s="234"/>
      <c r="K295" s="234"/>
      <c r="L295" s="239"/>
      <c r="M295" s="240"/>
      <c r="N295" s="241"/>
      <c r="O295" s="241"/>
      <c r="P295" s="241"/>
      <c r="Q295" s="241"/>
      <c r="R295" s="241"/>
      <c r="S295" s="241"/>
      <c r="T295" s="242"/>
      <c r="AT295" s="243" t="s">
        <v>272</v>
      </c>
      <c r="AU295" s="243" t="s">
        <v>91</v>
      </c>
      <c r="AV295" s="15" t="s">
        <v>91</v>
      </c>
      <c r="AW295" s="15" t="s">
        <v>38</v>
      </c>
      <c r="AX295" s="15" t="s">
        <v>82</v>
      </c>
      <c r="AY295" s="243" t="s">
        <v>262</v>
      </c>
    </row>
    <row r="296" spans="1:65" s="15" customFormat="1" ht="10">
      <c r="B296" s="233"/>
      <c r="C296" s="234"/>
      <c r="D296" s="208" t="s">
        <v>272</v>
      </c>
      <c r="E296" s="235" t="s">
        <v>44</v>
      </c>
      <c r="F296" s="236" t="s">
        <v>8462</v>
      </c>
      <c r="G296" s="234"/>
      <c r="H296" s="237">
        <v>-3.1549999999999998</v>
      </c>
      <c r="I296" s="238"/>
      <c r="J296" s="234"/>
      <c r="K296" s="234"/>
      <c r="L296" s="239"/>
      <c r="M296" s="240"/>
      <c r="N296" s="241"/>
      <c r="O296" s="241"/>
      <c r="P296" s="241"/>
      <c r="Q296" s="241"/>
      <c r="R296" s="241"/>
      <c r="S296" s="241"/>
      <c r="T296" s="242"/>
      <c r="AT296" s="243" t="s">
        <v>272</v>
      </c>
      <c r="AU296" s="243" t="s">
        <v>91</v>
      </c>
      <c r="AV296" s="15" t="s">
        <v>91</v>
      </c>
      <c r="AW296" s="15" t="s">
        <v>38</v>
      </c>
      <c r="AX296" s="15" t="s">
        <v>82</v>
      </c>
      <c r="AY296" s="243" t="s">
        <v>262</v>
      </c>
    </row>
    <row r="297" spans="1:65" s="16" customFormat="1" ht="10">
      <c r="B297" s="244"/>
      <c r="C297" s="245"/>
      <c r="D297" s="208" t="s">
        <v>272</v>
      </c>
      <c r="E297" s="246" t="s">
        <v>44</v>
      </c>
      <c r="F297" s="247" t="s">
        <v>291</v>
      </c>
      <c r="G297" s="245"/>
      <c r="H297" s="248">
        <v>50.17</v>
      </c>
      <c r="I297" s="249"/>
      <c r="J297" s="245"/>
      <c r="K297" s="245"/>
      <c r="L297" s="250"/>
      <c r="M297" s="251"/>
      <c r="N297" s="252"/>
      <c r="O297" s="252"/>
      <c r="P297" s="252"/>
      <c r="Q297" s="252"/>
      <c r="R297" s="252"/>
      <c r="S297" s="252"/>
      <c r="T297" s="253"/>
      <c r="AT297" s="254" t="s">
        <v>272</v>
      </c>
      <c r="AU297" s="254" t="s">
        <v>91</v>
      </c>
      <c r="AV297" s="16" t="s">
        <v>104</v>
      </c>
      <c r="AW297" s="16" t="s">
        <v>38</v>
      </c>
      <c r="AX297" s="16" t="s">
        <v>89</v>
      </c>
      <c r="AY297" s="254" t="s">
        <v>262</v>
      </c>
    </row>
    <row r="298" spans="1:65" s="12" customFormat="1" ht="22.75" customHeight="1">
      <c r="B298" s="179"/>
      <c r="C298" s="180"/>
      <c r="D298" s="181" t="s">
        <v>81</v>
      </c>
      <c r="E298" s="193" t="s">
        <v>351</v>
      </c>
      <c r="F298" s="193" t="s">
        <v>1409</v>
      </c>
      <c r="G298" s="180"/>
      <c r="H298" s="180"/>
      <c r="I298" s="183"/>
      <c r="J298" s="194">
        <f>BK298</f>
        <v>0</v>
      </c>
      <c r="K298" s="180"/>
      <c r="L298" s="185"/>
      <c r="M298" s="186"/>
      <c r="N298" s="187"/>
      <c r="O298" s="187"/>
      <c r="P298" s="188">
        <f>SUM(P299:P459)</f>
        <v>0</v>
      </c>
      <c r="Q298" s="187"/>
      <c r="R298" s="188">
        <f>SUM(R299:R459)</f>
        <v>11.237068149999999</v>
      </c>
      <c r="S298" s="187"/>
      <c r="T298" s="189">
        <f>SUM(T299:T459)</f>
        <v>0</v>
      </c>
      <c r="AR298" s="190" t="s">
        <v>89</v>
      </c>
      <c r="AT298" s="191" t="s">
        <v>81</v>
      </c>
      <c r="AU298" s="191" t="s">
        <v>89</v>
      </c>
      <c r="AY298" s="190" t="s">
        <v>262</v>
      </c>
      <c r="BK298" s="192">
        <f>SUM(BK299:BK459)</f>
        <v>0</v>
      </c>
    </row>
    <row r="299" spans="1:65" s="2" customFormat="1" ht="21.75" customHeight="1">
      <c r="A299" s="37"/>
      <c r="B299" s="38"/>
      <c r="C299" s="195" t="s">
        <v>442</v>
      </c>
      <c r="D299" s="195" t="s">
        <v>264</v>
      </c>
      <c r="E299" s="196" t="s">
        <v>8463</v>
      </c>
      <c r="F299" s="197" t="s">
        <v>8464</v>
      </c>
      <c r="G299" s="198" t="s">
        <v>590</v>
      </c>
      <c r="H299" s="199">
        <v>4.7</v>
      </c>
      <c r="I299" s="200"/>
      <c r="J299" s="201">
        <f>ROUND(I299*H299,2)</f>
        <v>0</v>
      </c>
      <c r="K299" s="197" t="s">
        <v>268</v>
      </c>
      <c r="L299" s="42"/>
      <c r="M299" s="202" t="s">
        <v>44</v>
      </c>
      <c r="N299" s="203" t="s">
        <v>53</v>
      </c>
      <c r="O299" s="67"/>
      <c r="P299" s="204">
        <f>O299*H299</f>
        <v>0</v>
      </c>
      <c r="Q299" s="204">
        <v>6.0000000000000002E-6</v>
      </c>
      <c r="R299" s="204">
        <f>Q299*H299</f>
        <v>2.8200000000000001E-5</v>
      </c>
      <c r="S299" s="204">
        <v>0</v>
      </c>
      <c r="T299" s="205">
        <f>S299*H299</f>
        <v>0</v>
      </c>
      <c r="U299" s="37"/>
      <c r="V299" s="37"/>
      <c r="W299" s="37"/>
      <c r="X299" s="37"/>
      <c r="Y299" s="37"/>
      <c r="Z299" s="37"/>
      <c r="AA299" s="37"/>
      <c r="AB299" s="37"/>
      <c r="AC299" s="37"/>
      <c r="AD299" s="37"/>
      <c r="AE299" s="37"/>
      <c r="AR299" s="206" t="s">
        <v>104</v>
      </c>
      <c r="AT299" s="206" t="s">
        <v>264</v>
      </c>
      <c r="AU299" s="206" t="s">
        <v>91</v>
      </c>
      <c r="AY299" s="19" t="s">
        <v>262</v>
      </c>
      <c r="BE299" s="207">
        <f>IF(N299="základní",J299,0)</f>
        <v>0</v>
      </c>
      <c r="BF299" s="207">
        <f>IF(N299="snížená",J299,0)</f>
        <v>0</v>
      </c>
      <c r="BG299" s="207">
        <f>IF(N299="zákl. přenesená",J299,0)</f>
        <v>0</v>
      </c>
      <c r="BH299" s="207">
        <f>IF(N299="sníž. přenesená",J299,0)</f>
        <v>0</v>
      </c>
      <c r="BI299" s="207">
        <f>IF(N299="nulová",J299,0)</f>
        <v>0</v>
      </c>
      <c r="BJ299" s="19" t="s">
        <v>89</v>
      </c>
      <c r="BK299" s="207">
        <f>ROUND(I299*H299,2)</f>
        <v>0</v>
      </c>
      <c r="BL299" s="19" t="s">
        <v>104</v>
      </c>
      <c r="BM299" s="206" t="s">
        <v>657</v>
      </c>
    </row>
    <row r="300" spans="1:65" s="2" customFormat="1" ht="81">
      <c r="A300" s="37"/>
      <c r="B300" s="38"/>
      <c r="C300" s="39"/>
      <c r="D300" s="208" t="s">
        <v>270</v>
      </c>
      <c r="E300" s="39"/>
      <c r="F300" s="209" t="s">
        <v>6258</v>
      </c>
      <c r="G300" s="39"/>
      <c r="H300" s="39"/>
      <c r="I300" s="118"/>
      <c r="J300" s="39"/>
      <c r="K300" s="39"/>
      <c r="L300" s="42"/>
      <c r="M300" s="210"/>
      <c r="N300" s="211"/>
      <c r="O300" s="67"/>
      <c r="P300" s="67"/>
      <c r="Q300" s="67"/>
      <c r="R300" s="67"/>
      <c r="S300" s="67"/>
      <c r="T300" s="68"/>
      <c r="U300" s="37"/>
      <c r="V300" s="37"/>
      <c r="W300" s="37"/>
      <c r="X300" s="37"/>
      <c r="Y300" s="37"/>
      <c r="Z300" s="37"/>
      <c r="AA300" s="37"/>
      <c r="AB300" s="37"/>
      <c r="AC300" s="37"/>
      <c r="AD300" s="37"/>
      <c r="AE300" s="37"/>
      <c r="AT300" s="19" t="s">
        <v>270</v>
      </c>
      <c r="AU300" s="19" t="s">
        <v>91</v>
      </c>
    </row>
    <row r="301" spans="1:65" s="15" customFormat="1" ht="10">
      <c r="B301" s="233"/>
      <c r="C301" s="234"/>
      <c r="D301" s="208" t="s">
        <v>272</v>
      </c>
      <c r="E301" s="235" t="s">
        <v>44</v>
      </c>
      <c r="F301" s="236" t="s">
        <v>8465</v>
      </c>
      <c r="G301" s="234"/>
      <c r="H301" s="237">
        <v>2.7</v>
      </c>
      <c r="I301" s="238"/>
      <c r="J301" s="234"/>
      <c r="K301" s="234"/>
      <c r="L301" s="239"/>
      <c r="M301" s="240"/>
      <c r="N301" s="241"/>
      <c r="O301" s="241"/>
      <c r="P301" s="241"/>
      <c r="Q301" s="241"/>
      <c r="R301" s="241"/>
      <c r="S301" s="241"/>
      <c r="T301" s="242"/>
      <c r="AT301" s="243" t="s">
        <v>272</v>
      </c>
      <c r="AU301" s="243" t="s">
        <v>91</v>
      </c>
      <c r="AV301" s="15" t="s">
        <v>91</v>
      </c>
      <c r="AW301" s="15" t="s">
        <v>38</v>
      </c>
      <c r="AX301" s="15" t="s">
        <v>82</v>
      </c>
      <c r="AY301" s="243" t="s">
        <v>262</v>
      </c>
    </row>
    <row r="302" spans="1:65" s="15" customFormat="1" ht="10">
      <c r="B302" s="233"/>
      <c r="C302" s="234"/>
      <c r="D302" s="208" t="s">
        <v>272</v>
      </c>
      <c r="E302" s="235" t="s">
        <v>44</v>
      </c>
      <c r="F302" s="236" t="s">
        <v>8373</v>
      </c>
      <c r="G302" s="234"/>
      <c r="H302" s="237">
        <v>2</v>
      </c>
      <c r="I302" s="238"/>
      <c r="J302" s="234"/>
      <c r="K302" s="234"/>
      <c r="L302" s="239"/>
      <c r="M302" s="240"/>
      <c r="N302" s="241"/>
      <c r="O302" s="241"/>
      <c r="P302" s="241"/>
      <c r="Q302" s="241"/>
      <c r="R302" s="241"/>
      <c r="S302" s="241"/>
      <c r="T302" s="242"/>
      <c r="AT302" s="243" t="s">
        <v>272</v>
      </c>
      <c r="AU302" s="243" t="s">
        <v>91</v>
      </c>
      <c r="AV302" s="15" t="s">
        <v>91</v>
      </c>
      <c r="AW302" s="15" t="s">
        <v>38</v>
      </c>
      <c r="AX302" s="15" t="s">
        <v>82</v>
      </c>
      <c r="AY302" s="243" t="s">
        <v>262</v>
      </c>
    </row>
    <row r="303" spans="1:65" s="16" customFormat="1" ht="10">
      <c r="B303" s="244"/>
      <c r="C303" s="245"/>
      <c r="D303" s="208" t="s">
        <v>272</v>
      </c>
      <c r="E303" s="246" t="s">
        <v>44</v>
      </c>
      <c r="F303" s="247" t="s">
        <v>291</v>
      </c>
      <c r="G303" s="245"/>
      <c r="H303" s="248">
        <v>4.7</v>
      </c>
      <c r="I303" s="249"/>
      <c r="J303" s="245"/>
      <c r="K303" s="245"/>
      <c r="L303" s="250"/>
      <c r="M303" s="251"/>
      <c r="N303" s="252"/>
      <c r="O303" s="252"/>
      <c r="P303" s="252"/>
      <c r="Q303" s="252"/>
      <c r="R303" s="252"/>
      <c r="S303" s="252"/>
      <c r="T303" s="253"/>
      <c r="AT303" s="254" t="s">
        <v>272</v>
      </c>
      <c r="AU303" s="254" t="s">
        <v>91</v>
      </c>
      <c r="AV303" s="16" t="s">
        <v>104</v>
      </c>
      <c r="AW303" s="16" t="s">
        <v>38</v>
      </c>
      <c r="AX303" s="16" t="s">
        <v>89</v>
      </c>
      <c r="AY303" s="254" t="s">
        <v>262</v>
      </c>
    </row>
    <row r="304" spans="1:65" s="2" customFormat="1" ht="16.5" customHeight="1">
      <c r="A304" s="37"/>
      <c r="B304" s="38"/>
      <c r="C304" s="255" t="s">
        <v>453</v>
      </c>
      <c r="D304" s="255" t="s">
        <v>633</v>
      </c>
      <c r="E304" s="256" t="s">
        <v>8466</v>
      </c>
      <c r="F304" s="257" t="s">
        <v>8467</v>
      </c>
      <c r="G304" s="258" t="s">
        <v>590</v>
      </c>
      <c r="H304" s="259">
        <v>4.9349999999999996</v>
      </c>
      <c r="I304" s="260"/>
      <c r="J304" s="261">
        <f>ROUND(I304*H304,2)</f>
        <v>0</v>
      </c>
      <c r="K304" s="257" t="s">
        <v>268</v>
      </c>
      <c r="L304" s="262"/>
      <c r="M304" s="263" t="s">
        <v>44</v>
      </c>
      <c r="N304" s="264" t="s">
        <v>53</v>
      </c>
      <c r="O304" s="67"/>
      <c r="P304" s="204">
        <f>O304*H304</f>
        <v>0</v>
      </c>
      <c r="Q304" s="204">
        <v>1.73E-3</v>
      </c>
      <c r="R304" s="204">
        <f>Q304*H304</f>
        <v>8.5375499999999997E-3</v>
      </c>
      <c r="S304" s="204">
        <v>0</v>
      </c>
      <c r="T304" s="205">
        <f>S304*H304</f>
        <v>0</v>
      </c>
      <c r="U304" s="37"/>
      <c r="V304" s="37"/>
      <c r="W304" s="37"/>
      <c r="X304" s="37"/>
      <c r="Y304" s="37"/>
      <c r="Z304" s="37"/>
      <c r="AA304" s="37"/>
      <c r="AB304" s="37"/>
      <c r="AC304" s="37"/>
      <c r="AD304" s="37"/>
      <c r="AE304" s="37"/>
      <c r="AR304" s="206" t="s">
        <v>351</v>
      </c>
      <c r="AT304" s="206" t="s">
        <v>633</v>
      </c>
      <c r="AU304" s="206" t="s">
        <v>91</v>
      </c>
      <c r="AY304" s="19" t="s">
        <v>262</v>
      </c>
      <c r="BE304" s="207">
        <f>IF(N304="základní",J304,0)</f>
        <v>0</v>
      </c>
      <c r="BF304" s="207">
        <f>IF(N304="snížená",J304,0)</f>
        <v>0</v>
      </c>
      <c r="BG304" s="207">
        <f>IF(N304="zákl. přenesená",J304,0)</f>
        <v>0</v>
      </c>
      <c r="BH304" s="207">
        <f>IF(N304="sníž. přenesená",J304,0)</f>
        <v>0</v>
      </c>
      <c r="BI304" s="207">
        <f>IF(N304="nulová",J304,0)</f>
        <v>0</v>
      </c>
      <c r="BJ304" s="19" t="s">
        <v>89</v>
      </c>
      <c r="BK304" s="207">
        <f>ROUND(I304*H304,2)</f>
        <v>0</v>
      </c>
      <c r="BL304" s="19" t="s">
        <v>104</v>
      </c>
      <c r="BM304" s="206" t="s">
        <v>668</v>
      </c>
    </row>
    <row r="305" spans="1:65" s="15" customFormat="1" ht="10">
      <c r="B305" s="233"/>
      <c r="C305" s="234"/>
      <c r="D305" s="208" t="s">
        <v>272</v>
      </c>
      <c r="E305" s="235" t="s">
        <v>44</v>
      </c>
      <c r="F305" s="236" t="s">
        <v>8468</v>
      </c>
      <c r="G305" s="234"/>
      <c r="H305" s="237">
        <v>2.835</v>
      </c>
      <c r="I305" s="238"/>
      <c r="J305" s="234"/>
      <c r="K305" s="234"/>
      <c r="L305" s="239"/>
      <c r="M305" s="240"/>
      <c r="N305" s="241"/>
      <c r="O305" s="241"/>
      <c r="P305" s="241"/>
      <c r="Q305" s="241"/>
      <c r="R305" s="241"/>
      <c r="S305" s="241"/>
      <c r="T305" s="242"/>
      <c r="AT305" s="243" t="s">
        <v>272</v>
      </c>
      <c r="AU305" s="243" t="s">
        <v>91</v>
      </c>
      <c r="AV305" s="15" t="s">
        <v>91</v>
      </c>
      <c r="AW305" s="15" t="s">
        <v>38</v>
      </c>
      <c r="AX305" s="15" t="s">
        <v>82</v>
      </c>
      <c r="AY305" s="243" t="s">
        <v>262</v>
      </c>
    </row>
    <row r="306" spans="1:65" s="15" customFormat="1" ht="10">
      <c r="B306" s="233"/>
      <c r="C306" s="234"/>
      <c r="D306" s="208" t="s">
        <v>272</v>
      </c>
      <c r="E306" s="235" t="s">
        <v>44</v>
      </c>
      <c r="F306" s="236" t="s">
        <v>8469</v>
      </c>
      <c r="G306" s="234"/>
      <c r="H306" s="237">
        <v>2.1</v>
      </c>
      <c r="I306" s="238"/>
      <c r="J306" s="234"/>
      <c r="K306" s="234"/>
      <c r="L306" s="239"/>
      <c r="M306" s="240"/>
      <c r="N306" s="241"/>
      <c r="O306" s="241"/>
      <c r="P306" s="241"/>
      <c r="Q306" s="241"/>
      <c r="R306" s="241"/>
      <c r="S306" s="241"/>
      <c r="T306" s="242"/>
      <c r="AT306" s="243" t="s">
        <v>272</v>
      </c>
      <c r="AU306" s="243" t="s">
        <v>91</v>
      </c>
      <c r="AV306" s="15" t="s">
        <v>91</v>
      </c>
      <c r="AW306" s="15" t="s">
        <v>38</v>
      </c>
      <c r="AX306" s="15" t="s">
        <v>82</v>
      </c>
      <c r="AY306" s="243" t="s">
        <v>262</v>
      </c>
    </row>
    <row r="307" spans="1:65" s="16" customFormat="1" ht="10">
      <c r="B307" s="244"/>
      <c r="C307" s="245"/>
      <c r="D307" s="208" t="s">
        <v>272</v>
      </c>
      <c r="E307" s="246" t="s">
        <v>44</v>
      </c>
      <c r="F307" s="247" t="s">
        <v>291</v>
      </c>
      <c r="G307" s="245"/>
      <c r="H307" s="248">
        <v>4.9350000000000005</v>
      </c>
      <c r="I307" s="249"/>
      <c r="J307" s="245"/>
      <c r="K307" s="245"/>
      <c r="L307" s="250"/>
      <c r="M307" s="251"/>
      <c r="N307" s="252"/>
      <c r="O307" s="252"/>
      <c r="P307" s="252"/>
      <c r="Q307" s="252"/>
      <c r="R307" s="252"/>
      <c r="S307" s="252"/>
      <c r="T307" s="253"/>
      <c r="AT307" s="254" t="s">
        <v>272</v>
      </c>
      <c r="AU307" s="254" t="s">
        <v>91</v>
      </c>
      <c r="AV307" s="16" t="s">
        <v>104</v>
      </c>
      <c r="AW307" s="16" t="s">
        <v>38</v>
      </c>
      <c r="AX307" s="16" t="s">
        <v>89</v>
      </c>
      <c r="AY307" s="254" t="s">
        <v>262</v>
      </c>
    </row>
    <row r="308" spans="1:65" s="2" customFormat="1" ht="21.75" customHeight="1">
      <c r="A308" s="37"/>
      <c r="B308" s="38"/>
      <c r="C308" s="195" t="s">
        <v>463</v>
      </c>
      <c r="D308" s="195" t="s">
        <v>264</v>
      </c>
      <c r="E308" s="196" t="s">
        <v>8470</v>
      </c>
      <c r="F308" s="197" t="s">
        <v>8471</v>
      </c>
      <c r="G308" s="198" t="s">
        <v>590</v>
      </c>
      <c r="H308" s="199">
        <v>16.54</v>
      </c>
      <c r="I308" s="200"/>
      <c r="J308" s="201">
        <f>ROUND(I308*H308,2)</f>
        <v>0</v>
      </c>
      <c r="K308" s="197" t="s">
        <v>268</v>
      </c>
      <c r="L308" s="42"/>
      <c r="M308" s="202" t="s">
        <v>44</v>
      </c>
      <c r="N308" s="203" t="s">
        <v>53</v>
      </c>
      <c r="O308" s="67"/>
      <c r="P308" s="204">
        <f>O308*H308</f>
        <v>0</v>
      </c>
      <c r="Q308" s="204">
        <v>6.0000000000000002E-6</v>
      </c>
      <c r="R308" s="204">
        <f>Q308*H308</f>
        <v>9.9239999999999992E-5</v>
      </c>
      <c r="S308" s="204">
        <v>0</v>
      </c>
      <c r="T308" s="205">
        <f>S308*H308</f>
        <v>0</v>
      </c>
      <c r="U308" s="37"/>
      <c r="V308" s="37"/>
      <c r="W308" s="37"/>
      <c r="X308" s="37"/>
      <c r="Y308" s="37"/>
      <c r="Z308" s="37"/>
      <c r="AA308" s="37"/>
      <c r="AB308" s="37"/>
      <c r="AC308" s="37"/>
      <c r="AD308" s="37"/>
      <c r="AE308" s="37"/>
      <c r="AR308" s="206" t="s">
        <v>104</v>
      </c>
      <c r="AT308" s="206" t="s">
        <v>264</v>
      </c>
      <c r="AU308" s="206" t="s">
        <v>91</v>
      </c>
      <c r="AY308" s="19" t="s">
        <v>262</v>
      </c>
      <c r="BE308" s="207">
        <f>IF(N308="základní",J308,0)</f>
        <v>0</v>
      </c>
      <c r="BF308" s="207">
        <f>IF(N308="snížená",J308,0)</f>
        <v>0</v>
      </c>
      <c r="BG308" s="207">
        <f>IF(N308="zákl. přenesená",J308,0)</f>
        <v>0</v>
      </c>
      <c r="BH308" s="207">
        <f>IF(N308="sníž. přenesená",J308,0)</f>
        <v>0</v>
      </c>
      <c r="BI308" s="207">
        <f>IF(N308="nulová",J308,0)</f>
        <v>0</v>
      </c>
      <c r="BJ308" s="19" t="s">
        <v>89</v>
      </c>
      <c r="BK308" s="207">
        <f>ROUND(I308*H308,2)</f>
        <v>0</v>
      </c>
      <c r="BL308" s="19" t="s">
        <v>104</v>
      </c>
      <c r="BM308" s="206" t="s">
        <v>708</v>
      </c>
    </row>
    <row r="309" spans="1:65" s="2" customFormat="1" ht="81">
      <c r="A309" s="37"/>
      <c r="B309" s="38"/>
      <c r="C309" s="39"/>
      <c r="D309" s="208" t="s">
        <v>270</v>
      </c>
      <c r="E309" s="39"/>
      <c r="F309" s="209" t="s">
        <v>6258</v>
      </c>
      <c r="G309" s="39"/>
      <c r="H309" s="39"/>
      <c r="I309" s="118"/>
      <c r="J309" s="39"/>
      <c r="K309" s="39"/>
      <c r="L309" s="42"/>
      <c r="M309" s="210"/>
      <c r="N309" s="211"/>
      <c r="O309" s="67"/>
      <c r="P309" s="67"/>
      <c r="Q309" s="67"/>
      <c r="R309" s="67"/>
      <c r="S309" s="67"/>
      <c r="T309" s="68"/>
      <c r="U309" s="37"/>
      <c r="V309" s="37"/>
      <c r="W309" s="37"/>
      <c r="X309" s="37"/>
      <c r="Y309" s="37"/>
      <c r="Z309" s="37"/>
      <c r="AA309" s="37"/>
      <c r="AB309" s="37"/>
      <c r="AC309" s="37"/>
      <c r="AD309" s="37"/>
      <c r="AE309" s="37"/>
      <c r="AT309" s="19" t="s">
        <v>270</v>
      </c>
      <c r="AU309" s="19" t="s">
        <v>91</v>
      </c>
    </row>
    <row r="310" spans="1:65" s="15" customFormat="1" ht="10">
      <c r="B310" s="233"/>
      <c r="C310" s="234"/>
      <c r="D310" s="208" t="s">
        <v>272</v>
      </c>
      <c r="E310" s="235" t="s">
        <v>44</v>
      </c>
      <c r="F310" s="236" t="s">
        <v>8367</v>
      </c>
      <c r="G310" s="234"/>
      <c r="H310" s="237">
        <v>10.44</v>
      </c>
      <c r="I310" s="238"/>
      <c r="J310" s="234"/>
      <c r="K310" s="234"/>
      <c r="L310" s="239"/>
      <c r="M310" s="240"/>
      <c r="N310" s="241"/>
      <c r="O310" s="241"/>
      <c r="P310" s="241"/>
      <c r="Q310" s="241"/>
      <c r="R310" s="241"/>
      <c r="S310" s="241"/>
      <c r="T310" s="242"/>
      <c r="AT310" s="243" t="s">
        <v>272</v>
      </c>
      <c r="AU310" s="243" t="s">
        <v>91</v>
      </c>
      <c r="AV310" s="15" t="s">
        <v>91</v>
      </c>
      <c r="AW310" s="15" t="s">
        <v>38</v>
      </c>
      <c r="AX310" s="15" t="s">
        <v>82</v>
      </c>
      <c r="AY310" s="243" t="s">
        <v>262</v>
      </c>
    </row>
    <row r="311" spans="1:65" s="15" customFormat="1" ht="10">
      <c r="B311" s="233"/>
      <c r="C311" s="234"/>
      <c r="D311" s="208" t="s">
        <v>272</v>
      </c>
      <c r="E311" s="235" t="s">
        <v>44</v>
      </c>
      <c r="F311" s="236" t="s">
        <v>8472</v>
      </c>
      <c r="G311" s="234"/>
      <c r="H311" s="237">
        <v>3.1</v>
      </c>
      <c r="I311" s="238"/>
      <c r="J311" s="234"/>
      <c r="K311" s="234"/>
      <c r="L311" s="239"/>
      <c r="M311" s="240"/>
      <c r="N311" s="241"/>
      <c r="O311" s="241"/>
      <c r="P311" s="241"/>
      <c r="Q311" s="241"/>
      <c r="R311" s="241"/>
      <c r="S311" s="241"/>
      <c r="T311" s="242"/>
      <c r="AT311" s="243" t="s">
        <v>272</v>
      </c>
      <c r="AU311" s="243" t="s">
        <v>91</v>
      </c>
      <c r="AV311" s="15" t="s">
        <v>91</v>
      </c>
      <c r="AW311" s="15" t="s">
        <v>38</v>
      </c>
      <c r="AX311" s="15" t="s">
        <v>82</v>
      </c>
      <c r="AY311" s="243" t="s">
        <v>262</v>
      </c>
    </row>
    <row r="312" spans="1:65" s="15" customFormat="1" ht="10">
      <c r="B312" s="233"/>
      <c r="C312" s="234"/>
      <c r="D312" s="208" t="s">
        <v>272</v>
      </c>
      <c r="E312" s="235" t="s">
        <v>44</v>
      </c>
      <c r="F312" s="236" t="s">
        <v>8473</v>
      </c>
      <c r="G312" s="234"/>
      <c r="H312" s="237">
        <v>1.3</v>
      </c>
      <c r="I312" s="238"/>
      <c r="J312" s="234"/>
      <c r="K312" s="234"/>
      <c r="L312" s="239"/>
      <c r="M312" s="240"/>
      <c r="N312" s="241"/>
      <c r="O312" s="241"/>
      <c r="P312" s="241"/>
      <c r="Q312" s="241"/>
      <c r="R312" s="241"/>
      <c r="S312" s="241"/>
      <c r="T312" s="242"/>
      <c r="AT312" s="243" t="s">
        <v>272</v>
      </c>
      <c r="AU312" s="243" t="s">
        <v>91</v>
      </c>
      <c r="AV312" s="15" t="s">
        <v>91</v>
      </c>
      <c r="AW312" s="15" t="s">
        <v>38</v>
      </c>
      <c r="AX312" s="15" t="s">
        <v>82</v>
      </c>
      <c r="AY312" s="243" t="s">
        <v>262</v>
      </c>
    </row>
    <row r="313" spans="1:65" s="15" customFormat="1" ht="10">
      <c r="B313" s="233"/>
      <c r="C313" s="234"/>
      <c r="D313" s="208" t="s">
        <v>272</v>
      </c>
      <c r="E313" s="235" t="s">
        <v>44</v>
      </c>
      <c r="F313" s="236" t="s">
        <v>8474</v>
      </c>
      <c r="G313" s="234"/>
      <c r="H313" s="237">
        <v>1.7</v>
      </c>
      <c r="I313" s="238"/>
      <c r="J313" s="234"/>
      <c r="K313" s="234"/>
      <c r="L313" s="239"/>
      <c r="M313" s="240"/>
      <c r="N313" s="241"/>
      <c r="O313" s="241"/>
      <c r="P313" s="241"/>
      <c r="Q313" s="241"/>
      <c r="R313" s="241"/>
      <c r="S313" s="241"/>
      <c r="T313" s="242"/>
      <c r="AT313" s="243" t="s">
        <v>272</v>
      </c>
      <c r="AU313" s="243" t="s">
        <v>91</v>
      </c>
      <c r="AV313" s="15" t="s">
        <v>91</v>
      </c>
      <c r="AW313" s="15" t="s">
        <v>38</v>
      </c>
      <c r="AX313" s="15" t="s">
        <v>82</v>
      </c>
      <c r="AY313" s="243" t="s">
        <v>262</v>
      </c>
    </row>
    <row r="314" spans="1:65" s="16" customFormat="1" ht="10">
      <c r="B314" s="244"/>
      <c r="C314" s="245"/>
      <c r="D314" s="208" t="s">
        <v>272</v>
      </c>
      <c r="E314" s="246" t="s">
        <v>44</v>
      </c>
      <c r="F314" s="247" t="s">
        <v>291</v>
      </c>
      <c r="G314" s="245"/>
      <c r="H314" s="248">
        <v>16.54</v>
      </c>
      <c r="I314" s="249"/>
      <c r="J314" s="245"/>
      <c r="K314" s="245"/>
      <c r="L314" s="250"/>
      <c r="M314" s="251"/>
      <c r="N314" s="252"/>
      <c r="O314" s="252"/>
      <c r="P314" s="252"/>
      <c r="Q314" s="252"/>
      <c r="R314" s="252"/>
      <c r="S314" s="252"/>
      <c r="T314" s="253"/>
      <c r="AT314" s="254" t="s">
        <v>272</v>
      </c>
      <c r="AU314" s="254" t="s">
        <v>91</v>
      </c>
      <c r="AV314" s="16" t="s">
        <v>104</v>
      </c>
      <c r="AW314" s="16" t="s">
        <v>38</v>
      </c>
      <c r="AX314" s="16" t="s">
        <v>89</v>
      </c>
      <c r="AY314" s="254" t="s">
        <v>262</v>
      </c>
    </row>
    <row r="315" spans="1:65" s="2" customFormat="1" ht="16.5" customHeight="1">
      <c r="A315" s="37"/>
      <c r="B315" s="38"/>
      <c r="C315" s="255" t="s">
        <v>467</v>
      </c>
      <c r="D315" s="255" t="s">
        <v>633</v>
      </c>
      <c r="E315" s="256" t="s">
        <v>8475</v>
      </c>
      <c r="F315" s="257" t="s">
        <v>8476</v>
      </c>
      <c r="G315" s="258" t="s">
        <v>590</v>
      </c>
      <c r="H315" s="259">
        <v>17.367000000000001</v>
      </c>
      <c r="I315" s="260"/>
      <c r="J315" s="261">
        <f>ROUND(I315*H315,2)</f>
        <v>0</v>
      </c>
      <c r="K315" s="257" t="s">
        <v>268</v>
      </c>
      <c r="L315" s="262"/>
      <c r="M315" s="263" t="s">
        <v>44</v>
      </c>
      <c r="N315" s="264" t="s">
        <v>53</v>
      </c>
      <c r="O315" s="67"/>
      <c r="P315" s="204">
        <f>O315*H315</f>
        <v>0</v>
      </c>
      <c r="Q315" s="204">
        <v>1.7799999999999999E-3</v>
      </c>
      <c r="R315" s="204">
        <f>Q315*H315</f>
        <v>3.0913260000000001E-2</v>
      </c>
      <c r="S315" s="204">
        <v>0</v>
      </c>
      <c r="T315" s="205">
        <f>S315*H315</f>
        <v>0</v>
      </c>
      <c r="U315" s="37"/>
      <c r="V315" s="37"/>
      <c r="W315" s="37"/>
      <c r="X315" s="37"/>
      <c r="Y315" s="37"/>
      <c r="Z315" s="37"/>
      <c r="AA315" s="37"/>
      <c r="AB315" s="37"/>
      <c r="AC315" s="37"/>
      <c r="AD315" s="37"/>
      <c r="AE315" s="37"/>
      <c r="AR315" s="206" t="s">
        <v>351</v>
      </c>
      <c r="AT315" s="206" t="s">
        <v>633</v>
      </c>
      <c r="AU315" s="206" t="s">
        <v>91</v>
      </c>
      <c r="AY315" s="19" t="s">
        <v>262</v>
      </c>
      <c r="BE315" s="207">
        <f>IF(N315="základní",J315,0)</f>
        <v>0</v>
      </c>
      <c r="BF315" s="207">
        <f>IF(N315="snížená",J315,0)</f>
        <v>0</v>
      </c>
      <c r="BG315" s="207">
        <f>IF(N315="zákl. přenesená",J315,0)</f>
        <v>0</v>
      </c>
      <c r="BH315" s="207">
        <f>IF(N315="sníž. přenesená",J315,0)</f>
        <v>0</v>
      </c>
      <c r="BI315" s="207">
        <f>IF(N315="nulová",J315,0)</f>
        <v>0</v>
      </c>
      <c r="BJ315" s="19" t="s">
        <v>89</v>
      </c>
      <c r="BK315" s="207">
        <f>ROUND(I315*H315,2)</f>
        <v>0</v>
      </c>
      <c r="BL315" s="19" t="s">
        <v>104</v>
      </c>
      <c r="BM315" s="206" t="s">
        <v>718</v>
      </c>
    </row>
    <row r="316" spans="1:65" s="15" customFormat="1" ht="10">
      <c r="B316" s="233"/>
      <c r="C316" s="234"/>
      <c r="D316" s="208" t="s">
        <v>272</v>
      </c>
      <c r="E316" s="235" t="s">
        <v>44</v>
      </c>
      <c r="F316" s="236" t="s">
        <v>8477</v>
      </c>
      <c r="G316" s="234"/>
      <c r="H316" s="237">
        <v>10.962</v>
      </c>
      <c r="I316" s="238"/>
      <c r="J316" s="234"/>
      <c r="K316" s="234"/>
      <c r="L316" s="239"/>
      <c r="M316" s="240"/>
      <c r="N316" s="241"/>
      <c r="O316" s="241"/>
      <c r="P316" s="241"/>
      <c r="Q316" s="241"/>
      <c r="R316" s="241"/>
      <c r="S316" s="241"/>
      <c r="T316" s="242"/>
      <c r="AT316" s="243" t="s">
        <v>272</v>
      </c>
      <c r="AU316" s="243" t="s">
        <v>91</v>
      </c>
      <c r="AV316" s="15" t="s">
        <v>91</v>
      </c>
      <c r="AW316" s="15" t="s">
        <v>38</v>
      </c>
      <c r="AX316" s="15" t="s">
        <v>82</v>
      </c>
      <c r="AY316" s="243" t="s">
        <v>262</v>
      </c>
    </row>
    <row r="317" spans="1:65" s="15" customFormat="1" ht="10">
      <c r="B317" s="233"/>
      <c r="C317" s="234"/>
      <c r="D317" s="208" t="s">
        <v>272</v>
      </c>
      <c r="E317" s="235" t="s">
        <v>44</v>
      </c>
      <c r="F317" s="236" t="s">
        <v>8478</v>
      </c>
      <c r="G317" s="234"/>
      <c r="H317" s="237">
        <v>3.2549999999999999</v>
      </c>
      <c r="I317" s="238"/>
      <c r="J317" s="234"/>
      <c r="K317" s="234"/>
      <c r="L317" s="239"/>
      <c r="M317" s="240"/>
      <c r="N317" s="241"/>
      <c r="O317" s="241"/>
      <c r="P317" s="241"/>
      <c r="Q317" s="241"/>
      <c r="R317" s="241"/>
      <c r="S317" s="241"/>
      <c r="T317" s="242"/>
      <c r="AT317" s="243" t="s">
        <v>272</v>
      </c>
      <c r="AU317" s="243" t="s">
        <v>91</v>
      </c>
      <c r="AV317" s="15" t="s">
        <v>91</v>
      </c>
      <c r="AW317" s="15" t="s">
        <v>38</v>
      </c>
      <c r="AX317" s="15" t="s">
        <v>82</v>
      </c>
      <c r="AY317" s="243" t="s">
        <v>262</v>
      </c>
    </row>
    <row r="318" spans="1:65" s="15" customFormat="1" ht="10">
      <c r="B318" s="233"/>
      <c r="C318" s="234"/>
      <c r="D318" s="208" t="s">
        <v>272</v>
      </c>
      <c r="E318" s="235" t="s">
        <v>44</v>
      </c>
      <c r="F318" s="236" t="s">
        <v>8479</v>
      </c>
      <c r="G318" s="234"/>
      <c r="H318" s="237">
        <v>1.365</v>
      </c>
      <c r="I318" s="238"/>
      <c r="J318" s="234"/>
      <c r="K318" s="234"/>
      <c r="L318" s="239"/>
      <c r="M318" s="240"/>
      <c r="N318" s="241"/>
      <c r="O318" s="241"/>
      <c r="P318" s="241"/>
      <c r="Q318" s="241"/>
      <c r="R318" s="241"/>
      <c r="S318" s="241"/>
      <c r="T318" s="242"/>
      <c r="AT318" s="243" t="s">
        <v>272</v>
      </c>
      <c r="AU318" s="243" t="s">
        <v>91</v>
      </c>
      <c r="AV318" s="15" t="s">
        <v>91</v>
      </c>
      <c r="AW318" s="15" t="s">
        <v>38</v>
      </c>
      <c r="AX318" s="15" t="s">
        <v>82</v>
      </c>
      <c r="AY318" s="243" t="s">
        <v>262</v>
      </c>
    </row>
    <row r="319" spans="1:65" s="15" customFormat="1" ht="10">
      <c r="B319" s="233"/>
      <c r="C319" s="234"/>
      <c r="D319" s="208" t="s">
        <v>272</v>
      </c>
      <c r="E319" s="235" t="s">
        <v>44</v>
      </c>
      <c r="F319" s="236" t="s">
        <v>8480</v>
      </c>
      <c r="G319" s="234"/>
      <c r="H319" s="237">
        <v>1.7849999999999999</v>
      </c>
      <c r="I319" s="238"/>
      <c r="J319" s="234"/>
      <c r="K319" s="234"/>
      <c r="L319" s="239"/>
      <c r="M319" s="240"/>
      <c r="N319" s="241"/>
      <c r="O319" s="241"/>
      <c r="P319" s="241"/>
      <c r="Q319" s="241"/>
      <c r="R319" s="241"/>
      <c r="S319" s="241"/>
      <c r="T319" s="242"/>
      <c r="AT319" s="243" t="s">
        <v>272</v>
      </c>
      <c r="AU319" s="243" t="s">
        <v>91</v>
      </c>
      <c r="AV319" s="15" t="s">
        <v>91</v>
      </c>
      <c r="AW319" s="15" t="s">
        <v>38</v>
      </c>
      <c r="AX319" s="15" t="s">
        <v>82</v>
      </c>
      <c r="AY319" s="243" t="s">
        <v>262</v>
      </c>
    </row>
    <row r="320" spans="1:65" s="16" customFormat="1" ht="10">
      <c r="B320" s="244"/>
      <c r="C320" s="245"/>
      <c r="D320" s="208" t="s">
        <v>272</v>
      </c>
      <c r="E320" s="246" t="s">
        <v>44</v>
      </c>
      <c r="F320" s="247" t="s">
        <v>291</v>
      </c>
      <c r="G320" s="245"/>
      <c r="H320" s="248">
        <v>17.366999999999997</v>
      </c>
      <c r="I320" s="249"/>
      <c r="J320" s="245"/>
      <c r="K320" s="245"/>
      <c r="L320" s="250"/>
      <c r="M320" s="251"/>
      <c r="N320" s="252"/>
      <c r="O320" s="252"/>
      <c r="P320" s="252"/>
      <c r="Q320" s="252"/>
      <c r="R320" s="252"/>
      <c r="S320" s="252"/>
      <c r="T320" s="253"/>
      <c r="AT320" s="254" t="s">
        <v>272</v>
      </c>
      <c r="AU320" s="254" t="s">
        <v>91</v>
      </c>
      <c r="AV320" s="16" t="s">
        <v>104</v>
      </c>
      <c r="AW320" s="16" t="s">
        <v>38</v>
      </c>
      <c r="AX320" s="16" t="s">
        <v>89</v>
      </c>
      <c r="AY320" s="254" t="s">
        <v>262</v>
      </c>
    </row>
    <row r="321" spans="1:65" s="2" customFormat="1" ht="21.75" customHeight="1">
      <c r="A321" s="37"/>
      <c r="B321" s="38"/>
      <c r="C321" s="195" t="s">
        <v>475</v>
      </c>
      <c r="D321" s="195" t="s">
        <v>264</v>
      </c>
      <c r="E321" s="196" t="s">
        <v>6261</v>
      </c>
      <c r="F321" s="197" t="s">
        <v>6262</v>
      </c>
      <c r="G321" s="198" t="s">
        <v>590</v>
      </c>
      <c r="H321" s="199">
        <v>29.71</v>
      </c>
      <c r="I321" s="200"/>
      <c r="J321" s="201">
        <f>ROUND(I321*H321,2)</f>
        <v>0</v>
      </c>
      <c r="K321" s="197" t="s">
        <v>268</v>
      </c>
      <c r="L321" s="42"/>
      <c r="M321" s="202" t="s">
        <v>44</v>
      </c>
      <c r="N321" s="203" t="s">
        <v>53</v>
      </c>
      <c r="O321" s="67"/>
      <c r="P321" s="204">
        <f>O321*H321</f>
        <v>0</v>
      </c>
      <c r="Q321" s="204">
        <v>1.2999999999999999E-5</v>
      </c>
      <c r="R321" s="204">
        <f>Q321*H321</f>
        <v>3.8622999999999999E-4</v>
      </c>
      <c r="S321" s="204">
        <v>0</v>
      </c>
      <c r="T321" s="205">
        <f>S321*H321</f>
        <v>0</v>
      </c>
      <c r="U321" s="37"/>
      <c r="V321" s="37"/>
      <c r="W321" s="37"/>
      <c r="X321" s="37"/>
      <c r="Y321" s="37"/>
      <c r="Z321" s="37"/>
      <c r="AA321" s="37"/>
      <c r="AB321" s="37"/>
      <c r="AC321" s="37"/>
      <c r="AD321" s="37"/>
      <c r="AE321" s="37"/>
      <c r="AR321" s="206" t="s">
        <v>104</v>
      </c>
      <c r="AT321" s="206" t="s">
        <v>264</v>
      </c>
      <c r="AU321" s="206" t="s">
        <v>91</v>
      </c>
      <c r="AY321" s="19" t="s">
        <v>262</v>
      </c>
      <c r="BE321" s="207">
        <f>IF(N321="základní",J321,0)</f>
        <v>0</v>
      </c>
      <c r="BF321" s="207">
        <f>IF(N321="snížená",J321,0)</f>
        <v>0</v>
      </c>
      <c r="BG321" s="207">
        <f>IF(N321="zákl. přenesená",J321,0)</f>
        <v>0</v>
      </c>
      <c r="BH321" s="207">
        <f>IF(N321="sníž. přenesená",J321,0)</f>
        <v>0</v>
      </c>
      <c r="BI321" s="207">
        <f>IF(N321="nulová",J321,0)</f>
        <v>0</v>
      </c>
      <c r="BJ321" s="19" t="s">
        <v>89</v>
      </c>
      <c r="BK321" s="207">
        <f>ROUND(I321*H321,2)</f>
        <v>0</v>
      </c>
      <c r="BL321" s="19" t="s">
        <v>104</v>
      </c>
      <c r="BM321" s="206" t="s">
        <v>733</v>
      </c>
    </row>
    <row r="322" spans="1:65" s="2" customFormat="1" ht="81">
      <c r="A322" s="37"/>
      <c r="B322" s="38"/>
      <c r="C322" s="39"/>
      <c r="D322" s="208" t="s">
        <v>270</v>
      </c>
      <c r="E322" s="39"/>
      <c r="F322" s="209" t="s">
        <v>6258</v>
      </c>
      <c r="G322" s="39"/>
      <c r="H322" s="39"/>
      <c r="I322" s="118"/>
      <c r="J322" s="39"/>
      <c r="K322" s="39"/>
      <c r="L322" s="42"/>
      <c r="M322" s="210"/>
      <c r="N322" s="211"/>
      <c r="O322" s="67"/>
      <c r="P322" s="67"/>
      <c r="Q322" s="67"/>
      <c r="R322" s="67"/>
      <c r="S322" s="67"/>
      <c r="T322" s="68"/>
      <c r="U322" s="37"/>
      <c r="V322" s="37"/>
      <c r="W322" s="37"/>
      <c r="X322" s="37"/>
      <c r="Y322" s="37"/>
      <c r="Z322" s="37"/>
      <c r="AA322" s="37"/>
      <c r="AB322" s="37"/>
      <c r="AC322" s="37"/>
      <c r="AD322" s="37"/>
      <c r="AE322" s="37"/>
      <c r="AT322" s="19" t="s">
        <v>270</v>
      </c>
      <c r="AU322" s="19" t="s">
        <v>91</v>
      </c>
    </row>
    <row r="323" spans="1:65" s="15" customFormat="1" ht="10">
      <c r="B323" s="233"/>
      <c r="C323" s="234"/>
      <c r="D323" s="208" t="s">
        <v>272</v>
      </c>
      <c r="E323" s="235" t="s">
        <v>44</v>
      </c>
      <c r="F323" s="236" t="s">
        <v>8366</v>
      </c>
      <c r="G323" s="234"/>
      <c r="H323" s="237">
        <v>22.81</v>
      </c>
      <c r="I323" s="238"/>
      <c r="J323" s="234"/>
      <c r="K323" s="234"/>
      <c r="L323" s="239"/>
      <c r="M323" s="240"/>
      <c r="N323" s="241"/>
      <c r="O323" s="241"/>
      <c r="P323" s="241"/>
      <c r="Q323" s="241"/>
      <c r="R323" s="241"/>
      <c r="S323" s="241"/>
      <c r="T323" s="242"/>
      <c r="AT323" s="243" t="s">
        <v>272</v>
      </c>
      <c r="AU323" s="243" t="s">
        <v>91</v>
      </c>
      <c r="AV323" s="15" t="s">
        <v>91</v>
      </c>
      <c r="AW323" s="15" t="s">
        <v>38</v>
      </c>
      <c r="AX323" s="15" t="s">
        <v>82</v>
      </c>
      <c r="AY323" s="243" t="s">
        <v>262</v>
      </c>
    </row>
    <row r="324" spans="1:65" s="15" customFormat="1" ht="10">
      <c r="B324" s="233"/>
      <c r="C324" s="234"/>
      <c r="D324" s="208" t="s">
        <v>272</v>
      </c>
      <c r="E324" s="235" t="s">
        <v>44</v>
      </c>
      <c r="F324" s="236" t="s">
        <v>8481</v>
      </c>
      <c r="G324" s="234"/>
      <c r="H324" s="237">
        <v>6.9</v>
      </c>
      <c r="I324" s="238"/>
      <c r="J324" s="234"/>
      <c r="K324" s="234"/>
      <c r="L324" s="239"/>
      <c r="M324" s="240"/>
      <c r="N324" s="241"/>
      <c r="O324" s="241"/>
      <c r="P324" s="241"/>
      <c r="Q324" s="241"/>
      <c r="R324" s="241"/>
      <c r="S324" s="241"/>
      <c r="T324" s="242"/>
      <c r="AT324" s="243" t="s">
        <v>272</v>
      </c>
      <c r="AU324" s="243" t="s">
        <v>91</v>
      </c>
      <c r="AV324" s="15" t="s">
        <v>91</v>
      </c>
      <c r="AW324" s="15" t="s">
        <v>38</v>
      </c>
      <c r="AX324" s="15" t="s">
        <v>82</v>
      </c>
      <c r="AY324" s="243" t="s">
        <v>262</v>
      </c>
    </row>
    <row r="325" spans="1:65" s="16" customFormat="1" ht="10">
      <c r="B325" s="244"/>
      <c r="C325" s="245"/>
      <c r="D325" s="208" t="s">
        <v>272</v>
      </c>
      <c r="E325" s="246" t="s">
        <v>44</v>
      </c>
      <c r="F325" s="247" t="s">
        <v>291</v>
      </c>
      <c r="G325" s="245"/>
      <c r="H325" s="248">
        <v>29.71</v>
      </c>
      <c r="I325" s="249"/>
      <c r="J325" s="245"/>
      <c r="K325" s="245"/>
      <c r="L325" s="250"/>
      <c r="M325" s="251"/>
      <c r="N325" s="252"/>
      <c r="O325" s="252"/>
      <c r="P325" s="252"/>
      <c r="Q325" s="252"/>
      <c r="R325" s="252"/>
      <c r="S325" s="252"/>
      <c r="T325" s="253"/>
      <c r="AT325" s="254" t="s">
        <v>272</v>
      </c>
      <c r="AU325" s="254" t="s">
        <v>91</v>
      </c>
      <c r="AV325" s="16" t="s">
        <v>104</v>
      </c>
      <c r="AW325" s="16" t="s">
        <v>38</v>
      </c>
      <c r="AX325" s="16" t="s">
        <v>89</v>
      </c>
      <c r="AY325" s="254" t="s">
        <v>262</v>
      </c>
    </row>
    <row r="326" spans="1:65" s="2" customFormat="1" ht="16.5" customHeight="1">
      <c r="A326" s="37"/>
      <c r="B326" s="38"/>
      <c r="C326" s="255" t="s">
        <v>7</v>
      </c>
      <c r="D326" s="255" t="s">
        <v>633</v>
      </c>
      <c r="E326" s="256" t="s">
        <v>6263</v>
      </c>
      <c r="F326" s="257" t="s">
        <v>6264</v>
      </c>
      <c r="G326" s="258" t="s">
        <v>590</v>
      </c>
      <c r="H326" s="259">
        <v>31.196000000000002</v>
      </c>
      <c r="I326" s="260"/>
      <c r="J326" s="261">
        <f>ROUND(I326*H326,2)</f>
        <v>0</v>
      </c>
      <c r="K326" s="257" t="s">
        <v>268</v>
      </c>
      <c r="L326" s="262"/>
      <c r="M326" s="263" t="s">
        <v>44</v>
      </c>
      <c r="N326" s="264" t="s">
        <v>53</v>
      </c>
      <c r="O326" s="67"/>
      <c r="P326" s="204">
        <f>O326*H326</f>
        <v>0</v>
      </c>
      <c r="Q326" s="204">
        <v>4.45E-3</v>
      </c>
      <c r="R326" s="204">
        <f>Q326*H326</f>
        <v>0.13882220000000001</v>
      </c>
      <c r="S326" s="204">
        <v>0</v>
      </c>
      <c r="T326" s="205">
        <f>S326*H326</f>
        <v>0</v>
      </c>
      <c r="U326" s="37"/>
      <c r="V326" s="37"/>
      <c r="W326" s="37"/>
      <c r="X326" s="37"/>
      <c r="Y326" s="37"/>
      <c r="Z326" s="37"/>
      <c r="AA326" s="37"/>
      <c r="AB326" s="37"/>
      <c r="AC326" s="37"/>
      <c r="AD326" s="37"/>
      <c r="AE326" s="37"/>
      <c r="AR326" s="206" t="s">
        <v>351</v>
      </c>
      <c r="AT326" s="206" t="s">
        <v>633</v>
      </c>
      <c r="AU326" s="206" t="s">
        <v>91</v>
      </c>
      <c r="AY326" s="19" t="s">
        <v>262</v>
      </c>
      <c r="BE326" s="207">
        <f>IF(N326="základní",J326,0)</f>
        <v>0</v>
      </c>
      <c r="BF326" s="207">
        <f>IF(N326="snížená",J326,0)</f>
        <v>0</v>
      </c>
      <c r="BG326" s="207">
        <f>IF(N326="zákl. přenesená",J326,0)</f>
        <v>0</v>
      </c>
      <c r="BH326" s="207">
        <f>IF(N326="sníž. přenesená",J326,0)</f>
        <v>0</v>
      </c>
      <c r="BI326" s="207">
        <f>IF(N326="nulová",J326,0)</f>
        <v>0</v>
      </c>
      <c r="BJ326" s="19" t="s">
        <v>89</v>
      </c>
      <c r="BK326" s="207">
        <f>ROUND(I326*H326,2)</f>
        <v>0</v>
      </c>
      <c r="BL326" s="19" t="s">
        <v>104</v>
      </c>
      <c r="BM326" s="206" t="s">
        <v>744</v>
      </c>
    </row>
    <row r="327" spans="1:65" s="15" customFormat="1" ht="10">
      <c r="B327" s="233"/>
      <c r="C327" s="234"/>
      <c r="D327" s="208" t="s">
        <v>272</v>
      </c>
      <c r="E327" s="235" t="s">
        <v>44</v>
      </c>
      <c r="F327" s="236" t="s">
        <v>8482</v>
      </c>
      <c r="G327" s="234"/>
      <c r="H327" s="237">
        <v>23.951000000000001</v>
      </c>
      <c r="I327" s="238"/>
      <c r="J327" s="234"/>
      <c r="K327" s="234"/>
      <c r="L327" s="239"/>
      <c r="M327" s="240"/>
      <c r="N327" s="241"/>
      <c r="O327" s="241"/>
      <c r="P327" s="241"/>
      <c r="Q327" s="241"/>
      <c r="R327" s="241"/>
      <c r="S327" s="241"/>
      <c r="T327" s="242"/>
      <c r="AT327" s="243" t="s">
        <v>272</v>
      </c>
      <c r="AU327" s="243" t="s">
        <v>91</v>
      </c>
      <c r="AV327" s="15" t="s">
        <v>91</v>
      </c>
      <c r="AW327" s="15" t="s">
        <v>38</v>
      </c>
      <c r="AX327" s="15" t="s">
        <v>82</v>
      </c>
      <c r="AY327" s="243" t="s">
        <v>262</v>
      </c>
    </row>
    <row r="328" spans="1:65" s="15" customFormat="1" ht="10">
      <c r="B328" s="233"/>
      <c r="C328" s="234"/>
      <c r="D328" s="208" t="s">
        <v>272</v>
      </c>
      <c r="E328" s="235" t="s">
        <v>44</v>
      </c>
      <c r="F328" s="236" t="s">
        <v>8483</v>
      </c>
      <c r="G328" s="234"/>
      <c r="H328" s="237">
        <v>7.2450000000000001</v>
      </c>
      <c r="I328" s="238"/>
      <c r="J328" s="234"/>
      <c r="K328" s="234"/>
      <c r="L328" s="239"/>
      <c r="M328" s="240"/>
      <c r="N328" s="241"/>
      <c r="O328" s="241"/>
      <c r="P328" s="241"/>
      <c r="Q328" s="241"/>
      <c r="R328" s="241"/>
      <c r="S328" s="241"/>
      <c r="T328" s="242"/>
      <c r="AT328" s="243" t="s">
        <v>272</v>
      </c>
      <c r="AU328" s="243" t="s">
        <v>91</v>
      </c>
      <c r="AV328" s="15" t="s">
        <v>91</v>
      </c>
      <c r="AW328" s="15" t="s">
        <v>38</v>
      </c>
      <c r="AX328" s="15" t="s">
        <v>82</v>
      </c>
      <c r="AY328" s="243" t="s">
        <v>262</v>
      </c>
    </row>
    <row r="329" spans="1:65" s="16" customFormat="1" ht="10">
      <c r="B329" s="244"/>
      <c r="C329" s="245"/>
      <c r="D329" s="208" t="s">
        <v>272</v>
      </c>
      <c r="E329" s="246" t="s">
        <v>44</v>
      </c>
      <c r="F329" s="247" t="s">
        <v>291</v>
      </c>
      <c r="G329" s="245"/>
      <c r="H329" s="248">
        <v>31.196000000000002</v>
      </c>
      <c r="I329" s="249"/>
      <c r="J329" s="245"/>
      <c r="K329" s="245"/>
      <c r="L329" s="250"/>
      <c r="M329" s="251"/>
      <c r="N329" s="252"/>
      <c r="O329" s="252"/>
      <c r="P329" s="252"/>
      <c r="Q329" s="252"/>
      <c r="R329" s="252"/>
      <c r="S329" s="252"/>
      <c r="T329" s="253"/>
      <c r="AT329" s="254" t="s">
        <v>272</v>
      </c>
      <c r="AU329" s="254" t="s">
        <v>91</v>
      </c>
      <c r="AV329" s="16" t="s">
        <v>104</v>
      </c>
      <c r="AW329" s="16" t="s">
        <v>38</v>
      </c>
      <c r="AX329" s="16" t="s">
        <v>89</v>
      </c>
      <c r="AY329" s="254" t="s">
        <v>262</v>
      </c>
    </row>
    <row r="330" spans="1:65" s="2" customFormat="1" ht="21.75" customHeight="1">
      <c r="A330" s="37"/>
      <c r="B330" s="38"/>
      <c r="C330" s="195" t="s">
        <v>496</v>
      </c>
      <c r="D330" s="195" t="s">
        <v>264</v>
      </c>
      <c r="E330" s="196" t="s">
        <v>8484</v>
      </c>
      <c r="F330" s="197" t="s">
        <v>8485</v>
      </c>
      <c r="G330" s="198" t="s">
        <v>590</v>
      </c>
      <c r="H330" s="199">
        <v>16.09</v>
      </c>
      <c r="I330" s="200"/>
      <c r="J330" s="201">
        <f>ROUND(I330*H330,2)</f>
        <v>0</v>
      </c>
      <c r="K330" s="197" t="s">
        <v>268</v>
      </c>
      <c r="L330" s="42"/>
      <c r="M330" s="202" t="s">
        <v>44</v>
      </c>
      <c r="N330" s="203" t="s">
        <v>53</v>
      </c>
      <c r="O330" s="67"/>
      <c r="P330" s="204">
        <f>O330*H330</f>
        <v>0</v>
      </c>
      <c r="Q330" s="204">
        <v>1.8E-5</v>
      </c>
      <c r="R330" s="204">
        <f>Q330*H330</f>
        <v>2.8961999999999998E-4</v>
      </c>
      <c r="S330" s="204">
        <v>0</v>
      </c>
      <c r="T330" s="205">
        <f>S330*H330</f>
        <v>0</v>
      </c>
      <c r="U330" s="37"/>
      <c r="V330" s="37"/>
      <c r="W330" s="37"/>
      <c r="X330" s="37"/>
      <c r="Y330" s="37"/>
      <c r="Z330" s="37"/>
      <c r="AA330" s="37"/>
      <c r="AB330" s="37"/>
      <c r="AC330" s="37"/>
      <c r="AD330" s="37"/>
      <c r="AE330" s="37"/>
      <c r="AR330" s="206" t="s">
        <v>104</v>
      </c>
      <c r="AT330" s="206" t="s">
        <v>264</v>
      </c>
      <c r="AU330" s="206" t="s">
        <v>91</v>
      </c>
      <c r="AY330" s="19" t="s">
        <v>262</v>
      </c>
      <c r="BE330" s="207">
        <f>IF(N330="základní",J330,0)</f>
        <v>0</v>
      </c>
      <c r="BF330" s="207">
        <f>IF(N330="snížená",J330,0)</f>
        <v>0</v>
      </c>
      <c r="BG330" s="207">
        <f>IF(N330="zákl. přenesená",J330,0)</f>
        <v>0</v>
      </c>
      <c r="BH330" s="207">
        <f>IF(N330="sníž. přenesená",J330,0)</f>
        <v>0</v>
      </c>
      <c r="BI330" s="207">
        <f>IF(N330="nulová",J330,0)</f>
        <v>0</v>
      </c>
      <c r="BJ330" s="19" t="s">
        <v>89</v>
      </c>
      <c r="BK330" s="207">
        <f>ROUND(I330*H330,2)</f>
        <v>0</v>
      </c>
      <c r="BL330" s="19" t="s">
        <v>104</v>
      </c>
      <c r="BM330" s="206" t="s">
        <v>903</v>
      </c>
    </row>
    <row r="331" spans="1:65" s="2" customFormat="1" ht="81">
      <c r="A331" s="37"/>
      <c r="B331" s="38"/>
      <c r="C331" s="39"/>
      <c r="D331" s="208" t="s">
        <v>270</v>
      </c>
      <c r="E331" s="39"/>
      <c r="F331" s="209" t="s">
        <v>6258</v>
      </c>
      <c r="G331" s="39"/>
      <c r="H331" s="39"/>
      <c r="I331" s="118"/>
      <c r="J331" s="39"/>
      <c r="K331" s="39"/>
      <c r="L331" s="42"/>
      <c r="M331" s="210"/>
      <c r="N331" s="211"/>
      <c r="O331" s="67"/>
      <c r="P331" s="67"/>
      <c r="Q331" s="67"/>
      <c r="R331" s="67"/>
      <c r="S331" s="67"/>
      <c r="T331" s="68"/>
      <c r="U331" s="37"/>
      <c r="V331" s="37"/>
      <c r="W331" s="37"/>
      <c r="X331" s="37"/>
      <c r="Y331" s="37"/>
      <c r="Z331" s="37"/>
      <c r="AA331" s="37"/>
      <c r="AB331" s="37"/>
      <c r="AC331" s="37"/>
      <c r="AD331" s="37"/>
      <c r="AE331" s="37"/>
      <c r="AT331" s="19" t="s">
        <v>270</v>
      </c>
      <c r="AU331" s="19" t="s">
        <v>91</v>
      </c>
    </row>
    <row r="332" spans="1:65" s="15" customFormat="1" ht="10">
      <c r="B332" s="233"/>
      <c r="C332" s="234"/>
      <c r="D332" s="208" t="s">
        <v>272</v>
      </c>
      <c r="E332" s="235" t="s">
        <v>44</v>
      </c>
      <c r="F332" s="236" t="s">
        <v>8365</v>
      </c>
      <c r="G332" s="234"/>
      <c r="H332" s="237">
        <v>16.09</v>
      </c>
      <c r="I332" s="238"/>
      <c r="J332" s="234"/>
      <c r="K332" s="234"/>
      <c r="L332" s="239"/>
      <c r="M332" s="240"/>
      <c r="N332" s="241"/>
      <c r="O332" s="241"/>
      <c r="P332" s="241"/>
      <c r="Q332" s="241"/>
      <c r="R332" s="241"/>
      <c r="S332" s="241"/>
      <c r="T332" s="242"/>
      <c r="AT332" s="243" t="s">
        <v>272</v>
      </c>
      <c r="AU332" s="243" t="s">
        <v>91</v>
      </c>
      <c r="AV332" s="15" t="s">
        <v>91</v>
      </c>
      <c r="AW332" s="15" t="s">
        <v>38</v>
      </c>
      <c r="AX332" s="15" t="s">
        <v>82</v>
      </c>
      <c r="AY332" s="243" t="s">
        <v>262</v>
      </c>
    </row>
    <row r="333" spans="1:65" s="16" customFormat="1" ht="10">
      <c r="B333" s="244"/>
      <c r="C333" s="245"/>
      <c r="D333" s="208" t="s">
        <v>272</v>
      </c>
      <c r="E333" s="246" t="s">
        <v>44</v>
      </c>
      <c r="F333" s="247" t="s">
        <v>291</v>
      </c>
      <c r="G333" s="245"/>
      <c r="H333" s="248">
        <v>16.09</v>
      </c>
      <c r="I333" s="249"/>
      <c r="J333" s="245"/>
      <c r="K333" s="245"/>
      <c r="L333" s="250"/>
      <c r="M333" s="251"/>
      <c r="N333" s="252"/>
      <c r="O333" s="252"/>
      <c r="P333" s="252"/>
      <c r="Q333" s="252"/>
      <c r="R333" s="252"/>
      <c r="S333" s="252"/>
      <c r="T333" s="253"/>
      <c r="AT333" s="254" t="s">
        <v>272</v>
      </c>
      <c r="AU333" s="254" t="s">
        <v>91</v>
      </c>
      <c r="AV333" s="16" t="s">
        <v>104</v>
      </c>
      <c r="AW333" s="16" t="s">
        <v>38</v>
      </c>
      <c r="AX333" s="16" t="s">
        <v>89</v>
      </c>
      <c r="AY333" s="254" t="s">
        <v>262</v>
      </c>
    </row>
    <row r="334" spans="1:65" s="2" customFormat="1" ht="16.5" customHeight="1">
      <c r="A334" s="37"/>
      <c r="B334" s="38"/>
      <c r="C334" s="255" t="s">
        <v>511</v>
      </c>
      <c r="D334" s="255" t="s">
        <v>633</v>
      </c>
      <c r="E334" s="256" t="s">
        <v>8486</v>
      </c>
      <c r="F334" s="257" t="s">
        <v>8487</v>
      </c>
      <c r="G334" s="258" t="s">
        <v>590</v>
      </c>
      <c r="H334" s="259">
        <v>16.895</v>
      </c>
      <c r="I334" s="260"/>
      <c r="J334" s="261">
        <f>ROUND(I334*H334,2)</f>
        <v>0</v>
      </c>
      <c r="K334" s="257" t="s">
        <v>268</v>
      </c>
      <c r="L334" s="262"/>
      <c r="M334" s="263" t="s">
        <v>44</v>
      </c>
      <c r="N334" s="264" t="s">
        <v>53</v>
      </c>
      <c r="O334" s="67"/>
      <c r="P334" s="204">
        <f>O334*H334</f>
        <v>0</v>
      </c>
      <c r="Q334" s="204">
        <v>1.205E-2</v>
      </c>
      <c r="R334" s="204">
        <f>Q334*H334</f>
        <v>0.20358474999999998</v>
      </c>
      <c r="S334" s="204">
        <v>0</v>
      </c>
      <c r="T334" s="205">
        <f>S334*H334</f>
        <v>0</v>
      </c>
      <c r="U334" s="37"/>
      <c r="V334" s="37"/>
      <c r="W334" s="37"/>
      <c r="X334" s="37"/>
      <c r="Y334" s="37"/>
      <c r="Z334" s="37"/>
      <c r="AA334" s="37"/>
      <c r="AB334" s="37"/>
      <c r="AC334" s="37"/>
      <c r="AD334" s="37"/>
      <c r="AE334" s="37"/>
      <c r="AR334" s="206" t="s">
        <v>351</v>
      </c>
      <c r="AT334" s="206" t="s">
        <v>633</v>
      </c>
      <c r="AU334" s="206" t="s">
        <v>91</v>
      </c>
      <c r="AY334" s="19" t="s">
        <v>262</v>
      </c>
      <c r="BE334" s="207">
        <f>IF(N334="základní",J334,0)</f>
        <v>0</v>
      </c>
      <c r="BF334" s="207">
        <f>IF(N334="snížená",J334,0)</f>
        <v>0</v>
      </c>
      <c r="BG334" s="207">
        <f>IF(N334="zákl. přenesená",J334,0)</f>
        <v>0</v>
      </c>
      <c r="BH334" s="207">
        <f>IF(N334="sníž. přenesená",J334,0)</f>
        <v>0</v>
      </c>
      <c r="BI334" s="207">
        <f>IF(N334="nulová",J334,0)</f>
        <v>0</v>
      </c>
      <c r="BJ334" s="19" t="s">
        <v>89</v>
      </c>
      <c r="BK334" s="207">
        <f>ROUND(I334*H334,2)</f>
        <v>0</v>
      </c>
      <c r="BL334" s="19" t="s">
        <v>104</v>
      </c>
      <c r="BM334" s="206" t="s">
        <v>939</v>
      </c>
    </row>
    <row r="335" spans="1:65" s="15" customFormat="1" ht="10">
      <c r="B335" s="233"/>
      <c r="C335" s="234"/>
      <c r="D335" s="208" t="s">
        <v>272</v>
      </c>
      <c r="E335" s="235" t="s">
        <v>44</v>
      </c>
      <c r="F335" s="236" t="s">
        <v>8488</v>
      </c>
      <c r="G335" s="234"/>
      <c r="H335" s="237">
        <v>16.895</v>
      </c>
      <c r="I335" s="238"/>
      <c r="J335" s="234"/>
      <c r="K335" s="234"/>
      <c r="L335" s="239"/>
      <c r="M335" s="240"/>
      <c r="N335" s="241"/>
      <c r="O335" s="241"/>
      <c r="P335" s="241"/>
      <c r="Q335" s="241"/>
      <c r="R335" s="241"/>
      <c r="S335" s="241"/>
      <c r="T335" s="242"/>
      <c r="AT335" s="243" t="s">
        <v>272</v>
      </c>
      <c r="AU335" s="243" t="s">
        <v>91</v>
      </c>
      <c r="AV335" s="15" t="s">
        <v>91</v>
      </c>
      <c r="AW335" s="15" t="s">
        <v>38</v>
      </c>
      <c r="AX335" s="15" t="s">
        <v>82</v>
      </c>
      <c r="AY335" s="243" t="s">
        <v>262</v>
      </c>
    </row>
    <row r="336" spans="1:65" s="16" customFormat="1" ht="10">
      <c r="B336" s="244"/>
      <c r="C336" s="245"/>
      <c r="D336" s="208" t="s">
        <v>272</v>
      </c>
      <c r="E336" s="246" t="s">
        <v>44</v>
      </c>
      <c r="F336" s="247" t="s">
        <v>291</v>
      </c>
      <c r="G336" s="245"/>
      <c r="H336" s="248">
        <v>16.895</v>
      </c>
      <c r="I336" s="249"/>
      <c r="J336" s="245"/>
      <c r="K336" s="245"/>
      <c r="L336" s="250"/>
      <c r="M336" s="251"/>
      <c r="N336" s="252"/>
      <c r="O336" s="252"/>
      <c r="P336" s="252"/>
      <c r="Q336" s="252"/>
      <c r="R336" s="252"/>
      <c r="S336" s="252"/>
      <c r="T336" s="253"/>
      <c r="AT336" s="254" t="s">
        <v>272</v>
      </c>
      <c r="AU336" s="254" t="s">
        <v>91</v>
      </c>
      <c r="AV336" s="16" t="s">
        <v>104</v>
      </c>
      <c r="AW336" s="16" t="s">
        <v>38</v>
      </c>
      <c r="AX336" s="16" t="s">
        <v>89</v>
      </c>
      <c r="AY336" s="254" t="s">
        <v>262</v>
      </c>
    </row>
    <row r="337" spans="1:65" s="2" customFormat="1" ht="21.75" customHeight="1">
      <c r="A337" s="37"/>
      <c r="B337" s="38"/>
      <c r="C337" s="195" t="s">
        <v>515</v>
      </c>
      <c r="D337" s="195" t="s">
        <v>264</v>
      </c>
      <c r="E337" s="196" t="s">
        <v>8489</v>
      </c>
      <c r="F337" s="197" t="s">
        <v>8490</v>
      </c>
      <c r="G337" s="198" t="s">
        <v>518</v>
      </c>
      <c r="H337" s="199">
        <v>2</v>
      </c>
      <c r="I337" s="200"/>
      <c r="J337" s="201">
        <f>ROUND(I337*H337,2)</f>
        <v>0</v>
      </c>
      <c r="K337" s="197" t="s">
        <v>268</v>
      </c>
      <c r="L337" s="42"/>
      <c r="M337" s="202" t="s">
        <v>44</v>
      </c>
      <c r="N337" s="203" t="s">
        <v>53</v>
      </c>
      <c r="O337" s="67"/>
      <c r="P337" s="204">
        <f>O337*H337</f>
        <v>0</v>
      </c>
      <c r="Q337" s="204">
        <v>1.75E-6</v>
      </c>
      <c r="R337" s="204">
        <f>Q337*H337</f>
        <v>3.4999999999999999E-6</v>
      </c>
      <c r="S337" s="204">
        <v>0</v>
      </c>
      <c r="T337" s="205">
        <f>S337*H337</f>
        <v>0</v>
      </c>
      <c r="U337" s="37"/>
      <c r="V337" s="37"/>
      <c r="W337" s="37"/>
      <c r="X337" s="37"/>
      <c r="Y337" s="37"/>
      <c r="Z337" s="37"/>
      <c r="AA337" s="37"/>
      <c r="AB337" s="37"/>
      <c r="AC337" s="37"/>
      <c r="AD337" s="37"/>
      <c r="AE337" s="37"/>
      <c r="AR337" s="206" t="s">
        <v>104</v>
      </c>
      <c r="AT337" s="206" t="s">
        <v>264</v>
      </c>
      <c r="AU337" s="206" t="s">
        <v>91</v>
      </c>
      <c r="AY337" s="19" t="s">
        <v>262</v>
      </c>
      <c r="BE337" s="207">
        <f>IF(N337="základní",J337,0)</f>
        <v>0</v>
      </c>
      <c r="BF337" s="207">
        <f>IF(N337="snížená",J337,0)</f>
        <v>0</v>
      </c>
      <c r="BG337" s="207">
        <f>IF(N337="zákl. přenesená",J337,0)</f>
        <v>0</v>
      </c>
      <c r="BH337" s="207">
        <f>IF(N337="sníž. přenesená",J337,0)</f>
        <v>0</v>
      </c>
      <c r="BI337" s="207">
        <f>IF(N337="nulová",J337,0)</f>
        <v>0</v>
      </c>
      <c r="BJ337" s="19" t="s">
        <v>89</v>
      </c>
      <c r="BK337" s="207">
        <f>ROUND(I337*H337,2)</f>
        <v>0</v>
      </c>
      <c r="BL337" s="19" t="s">
        <v>104</v>
      </c>
      <c r="BM337" s="206" t="s">
        <v>955</v>
      </c>
    </row>
    <row r="338" spans="1:65" s="2" customFormat="1" ht="27">
      <c r="A338" s="37"/>
      <c r="B338" s="38"/>
      <c r="C338" s="39"/>
      <c r="D338" s="208" t="s">
        <v>270</v>
      </c>
      <c r="E338" s="39"/>
      <c r="F338" s="209" t="s">
        <v>8491</v>
      </c>
      <c r="G338" s="39"/>
      <c r="H338" s="39"/>
      <c r="I338" s="118"/>
      <c r="J338" s="39"/>
      <c r="K338" s="39"/>
      <c r="L338" s="42"/>
      <c r="M338" s="210"/>
      <c r="N338" s="211"/>
      <c r="O338" s="67"/>
      <c r="P338" s="67"/>
      <c r="Q338" s="67"/>
      <c r="R338" s="67"/>
      <c r="S338" s="67"/>
      <c r="T338" s="68"/>
      <c r="U338" s="37"/>
      <c r="V338" s="37"/>
      <c r="W338" s="37"/>
      <c r="X338" s="37"/>
      <c r="Y338" s="37"/>
      <c r="Z338" s="37"/>
      <c r="AA338" s="37"/>
      <c r="AB338" s="37"/>
      <c r="AC338" s="37"/>
      <c r="AD338" s="37"/>
      <c r="AE338" s="37"/>
      <c r="AT338" s="19" t="s">
        <v>270</v>
      </c>
      <c r="AU338" s="19" t="s">
        <v>91</v>
      </c>
    </row>
    <row r="339" spans="1:65" s="15" customFormat="1" ht="10">
      <c r="B339" s="233"/>
      <c r="C339" s="234"/>
      <c r="D339" s="208" t="s">
        <v>272</v>
      </c>
      <c r="E339" s="235" t="s">
        <v>44</v>
      </c>
      <c r="F339" s="236" t="s">
        <v>8492</v>
      </c>
      <c r="G339" s="234"/>
      <c r="H339" s="237">
        <v>2</v>
      </c>
      <c r="I339" s="238"/>
      <c r="J339" s="234"/>
      <c r="K339" s="234"/>
      <c r="L339" s="239"/>
      <c r="M339" s="240"/>
      <c r="N339" s="241"/>
      <c r="O339" s="241"/>
      <c r="P339" s="241"/>
      <c r="Q339" s="241"/>
      <c r="R339" s="241"/>
      <c r="S339" s="241"/>
      <c r="T339" s="242"/>
      <c r="AT339" s="243" t="s">
        <v>272</v>
      </c>
      <c r="AU339" s="243" t="s">
        <v>91</v>
      </c>
      <c r="AV339" s="15" t="s">
        <v>91</v>
      </c>
      <c r="AW339" s="15" t="s">
        <v>38</v>
      </c>
      <c r="AX339" s="15" t="s">
        <v>82</v>
      </c>
      <c r="AY339" s="243" t="s">
        <v>262</v>
      </c>
    </row>
    <row r="340" spans="1:65" s="16" customFormat="1" ht="10">
      <c r="B340" s="244"/>
      <c r="C340" s="245"/>
      <c r="D340" s="208" t="s">
        <v>272</v>
      </c>
      <c r="E340" s="246" t="s">
        <v>44</v>
      </c>
      <c r="F340" s="247" t="s">
        <v>291</v>
      </c>
      <c r="G340" s="245"/>
      <c r="H340" s="248">
        <v>2</v>
      </c>
      <c r="I340" s="249"/>
      <c r="J340" s="245"/>
      <c r="K340" s="245"/>
      <c r="L340" s="250"/>
      <c r="M340" s="251"/>
      <c r="N340" s="252"/>
      <c r="O340" s="252"/>
      <c r="P340" s="252"/>
      <c r="Q340" s="252"/>
      <c r="R340" s="252"/>
      <c r="S340" s="252"/>
      <c r="T340" s="253"/>
      <c r="AT340" s="254" t="s">
        <v>272</v>
      </c>
      <c r="AU340" s="254" t="s">
        <v>91</v>
      </c>
      <c r="AV340" s="16" t="s">
        <v>104</v>
      </c>
      <c r="AW340" s="16" t="s">
        <v>38</v>
      </c>
      <c r="AX340" s="16" t="s">
        <v>89</v>
      </c>
      <c r="AY340" s="254" t="s">
        <v>262</v>
      </c>
    </row>
    <row r="341" spans="1:65" s="2" customFormat="1" ht="16.5" customHeight="1">
      <c r="A341" s="37"/>
      <c r="B341" s="38"/>
      <c r="C341" s="255" t="s">
        <v>523</v>
      </c>
      <c r="D341" s="255" t="s">
        <v>633</v>
      </c>
      <c r="E341" s="256" t="s">
        <v>8493</v>
      </c>
      <c r="F341" s="257" t="s">
        <v>8494</v>
      </c>
      <c r="G341" s="258" t="s">
        <v>518</v>
      </c>
      <c r="H341" s="259">
        <v>2</v>
      </c>
      <c r="I341" s="260"/>
      <c r="J341" s="261">
        <f>ROUND(I341*H341,2)</f>
        <v>0</v>
      </c>
      <c r="K341" s="257" t="s">
        <v>268</v>
      </c>
      <c r="L341" s="262"/>
      <c r="M341" s="263" t="s">
        <v>44</v>
      </c>
      <c r="N341" s="264" t="s">
        <v>53</v>
      </c>
      <c r="O341" s="67"/>
      <c r="P341" s="204">
        <f>O341*H341</f>
        <v>0</v>
      </c>
      <c r="Q341" s="204">
        <v>2.9999999999999997E-4</v>
      </c>
      <c r="R341" s="204">
        <f>Q341*H341</f>
        <v>5.9999999999999995E-4</v>
      </c>
      <c r="S341" s="204">
        <v>0</v>
      </c>
      <c r="T341" s="205">
        <f>S341*H341</f>
        <v>0</v>
      </c>
      <c r="U341" s="37"/>
      <c r="V341" s="37"/>
      <c r="W341" s="37"/>
      <c r="X341" s="37"/>
      <c r="Y341" s="37"/>
      <c r="Z341" s="37"/>
      <c r="AA341" s="37"/>
      <c r="AB341" s="37"/>
      <c r="AC341" s="37"/>
      <c r="AD341" s="37"/>
      <c r="AE341" s="37"/>
      <c r="AR341" s="206" t="s">
        <v>351</v>
      </c>
      <c r="AT341" s="206" t="s">
        <v>633</v>
      </c>
      <c r="AU341" s="206" t="s">
        <v>91</v>
      </c>
      <c r="AY341" s="19" t="s">
        <v>262</v>
      </c>
      <c r="BE341" s="207">
        <f>IF(N341="základní",J341,0)</f>
        <v>0</v>
      </c>
      <c r="BF341" s="207">
        <f>IF(N341="snížená",J341,0)</f>
        <v>0</v>
      </c>
      <c r="BG341" s="207">
        <f>IF(N341="zákl. přenesená",J341,0)</f>
        <v>0</v>
      </c>
      <c r="BH341" s="207">
        <f>IF(N341="sníž. přenesená",J341,0)</f>
        <v>0</v>
      </c>
      <c r="BI341" s="207">
        <f>IF(N341="nulová",J341,0)</f>
        <v>0</v>
      </c>
      <c r="BJ341" s="19" t="s">
        <v>89</v>
      </c>
      <c r="BK341" s="207">
        <f>ROUND(I341*H341,2)</f>
        <v>0</v>
      </c>
      <c r="BL341" s="19" t="s">
        <v>104</v>
      </c>
      <c r="BM341" s="206" t="s">
        <v>982</v>
      </c>
    </row>
    <row r="342" spans="1:65" s="15" customFormat="1" ht="10">
      <c r="B342" s="233"/>
      <c r="C342" s="234"/>
      <c r="D342" s="208" t="s">
        <v>272</v>
      </c>
      <c r="E342" s="235" t="s">
        <v>44</v>
      </c>
      <c r="F342" s="236" t="s">
        <v>8492</v>
      </c>
      <c r="G342" s="234"/>
      <c r="H342" s="237">
        <v>2</v>
      </c>
      <c r="I342" s="238"/>
      <c r="J342" s="234"/>
      <c r="K342" s="234"/>
      <c r="L342" s="239"/>
      <c r="M342" s="240"/>
      <c r="N342" s="241"/>
      <c r="O342" s="241"/>
      <c r="P342" s="241"/>
      <c r="Q342" s="241"/>
      <c r="R342" s="241"/>
      <c r="S342" s="241"/>
      <c r="T342" s="242"/>
      <c r="AT342" s="243" t="s">
        <v>272</v>
      </c>
      <c r="AU342" s="243" t="s">
        <v>91</v>
      </c>
      <c r="AV342" s="15" t="s">
        <v>91</v>
      </c>
      <c r="AW342" s="15" t="s">
        <v>38</v>
      </c>
      <c r="AX342" s="15" t="s">
        <v>82</v>
      </c>
      <c r="AY342" s="243" t="s">
        <v>262</v>
      </c>
    </row>
    <row r="343" spans="1:65" s="16" customFormat="1" ht="10">
      <c r="B343" s="244"/>
      <c r="C343" s="245"/>
      <c r="D343" s="208" t="s">
        <v>272</v>
      </c>
      <c r="E343" s="246" t="s">
        <v>44</v>
      </c>
      <c r="F343" s="247" t="s">
        <v>291</v>
      </c>
      <c r="G343" s="245"/>
      <c r="H343" s="248">
        <v>2</v>
      </c>
      <c r="I343" s="249"/>
      <c r="J343" s="245"/>
      <c r="K343" s="245"/>
      <c r="L343" s="250"/>
      <c r="M343" s="251"/>
      <c r="N343" s="252"/>
      <c r="O343" s="252"/>
      <c r="P343" s="252"/>
      <c r="Q343" s="252"/>
      <c r="R343" s="252"/>
      <c r="S343" s="252"/>
      <c r="T343" s="253"/>
      <c r="AT343" s="254" t="s">
        <v>272</v>
      </c>
      <c r="AU343" s="254" t="s">
        <v>91</v>
      </c>
      <c r="AV343" s="16" t="s">
        <v>104</v>
      </c>
      <c r="AW343" s="16" t="s">
        <v>38</v>
      </c>
      <c r="AX343" s="16" t="s">
        <v>89</v>
      </c>
      <c r="AY343" s="254" t="s">
        <v>262</v>
      </c>
    </row>
    <row r="344" spans="1:65" s="2" customFormat="1" ht="21.75" customHeight="1">
      <c r="A344" s="37"/>
      <c r="B344" s="38"/>
      <c r="C344" s="195" t="s">
        <v>529</v>
      </c>
      <c r="D344" s="195" t="s">
        <v>264</v>
      </c>
      <c r="E344" s="196" t="s">
        <v>8495</v>
      </c>
      <c r="F344" s="197" t="s">
        <v>8496</v>
      </c>
      <c r="G344" s="198" t="s">
        <v>518</v>
      </c>
      <c r="H344" s="199">
        <v>2</v>
      </c>
      <c r="I344" s="200"/>
      <c r="J344" s="201">
        <f>ROUND(I344*H344,2)</f>
        <v>0</v>
      </c>
      <c r="K344" s="197" t="s">
        <v>268</v>
      </c>
      <c r="L344" s="42"/>
      <c r="M344" s="202" t="s">
        <v>44</v>
      </c>
      <c r="N344" s="203" t="s">
        <v>53</v>
      </c>
      <c r="O344" s="67"/>
      <c r="P344" s="204">
        <f>O344*H344</f>
        <v>0</v>
      </c>
      <c r="Q344" s="204">
        <v>2.5000000000000002E-6</v>
      </c>
      <c r="R344" s="204">
        <f>Q344*H344</f>
        <v>5.0000000000000004E-6</v>
      </c>
      <c r="S344" s="204">
        <v>0</v>
      </c>
      <c r="T344" s="205">
        <f>S344*H344</f>
        <v>0</v>
      </c>
      <c r="U344" s="37"/>
      <c r="V344" s="37"/>
      <c r="W344" s="37"/>
      <c r="X344" s="37"/>
      <c r="Y344" s="37"/>
      <c r="Z344" s="37"/>
      <c r="AA344" s="37"/>
      <c r="AB344" s="37"/>
      <c r="AC344" s="37"/>
      <c r="AD344" s="37"/>
      <c r="AE344" s="37"/>
      <c r="AR344" s="206" t="s">
        <v>104</v>
      </c>
      <c r="AT344" s="206" t="s">
        <v>264</v>
      </c>
      <c r="AU344" s="206" t="s">
        <v>91</v>
      </c>
      <c r="AY344" s="19" t="s">
        <v>262</v>
      </c>
      <c r="BE344" s="207">
        <f>IF(N344="základní",J344,0)</f>
        <v>0</v>
      </c>
      <c r="BF344" s="207">
        <f>IF(N344="snížená",J344,0)</f>
        <v>0</v>
      </c>
      <c r="BG344" s="207">
        <f>IF(N344="zákl. přenesená",J344,0)</f>
        <v>0</v>
      </c>
      <c r="BH344" s="207">
        <f>IF(N344="sníž. přenesená",J344,0)</f>
        <v>0</v>
      </c>
      <c r="BI344" s="207">
        <f>IF(N344="nulová",J344,0)</f>
        <v>0</v>
      </c>
      <c r="BJ344" s="19" t="s">
        <v>89</v>
      </c>
      <c r="BK344" s="207">
        <f>ROUND(I344*H344,2)</f>
        <v>0</v>
      </c>
      <c r="BL344" s="19" t="s">
        <v>104</v>
      </c>
      <c r="BM344" s="206" t="s">
        <v>1014</v>
      </c>
    </row>
    <row r="345" spans="1:65" s="2" customFormat="1" ht="27">
      <c r="A345" s="37"/>
      <c r="B345" s="38"/>
      <c r="C345" s="39"/>
      <c r="D345" s="208" t="s">
        <v>270</v>
      </c>
      <c r="E345" s="39"/>
      <c r="F345" s="209" t="s">
        <v>8491</v>
      </c>
      <c r="G345" s="39"/>
      <c r="H345" s="39"/>
      <c r="I345" s="118"/>
      <c r="J345" s="39"/>
      <c r="K345" s="39"/>
      <c r="L345" s="42"/>
      <c r="M345" s="210"/>
      <c r="N345" s="211"/>
      <c r="O345" s="67"/>
      <c r="P345" s="67"/>
      <c r="Q345" s="67"/>
      <c r="R345" s="67"/>
      <c r="S345" s="67"/>
      <c r="T345" s="68"/>
      <c r="U345" s="37"/>
      <c r="V345" s="37"/>
      <c r="W345" s="37"/>
      <c r="X345" s="37"/>
      <c r="Y345" s="37"/>
      <c r="Z345" s="37"/>
      <c r="AA345" s="37"/>
      <c r="AB345" s="37"/>
      <c r="AC345" s="37"/>
      <c r="AD345" s="37"/>
      <c r="AE345" s="37"/>
      <c r="AT345" s="19" t="s">
        <v>270</v>
      </c>
      <c r="AU345" s="19" t="s">
        <v>91</v>
      </c>
    </row>
    <row r="346" spans="1:65" s="15" customFormat="1" ht="10">
      <c r="B346" s="233"/>
      <c r="C346" s="234"/>
      <c r="D346" s="208" t="s">
        <v>272</v>
      </c>
      <c r="E346" s="235" t="s">
        <v>44</v>
      </c>
      <c r="F346" s="236" t="s">
        <v>8497</v>
      </c>
      <c r="G346" s="234"/>
      <c r="H346" s="237">
        <v>2</v>
      </c>
      <c r="I346" s="238"/>
      <c r="J346" s="234"/>
      <c r="K346" s="234"/>
      <c r="L346" s="239"/>
      <c r="M346" s="240"/>
      <c r="N346" s="241"/>
      <c r="O346" s="241"/>
      <c r="P346" s="241"/>
      <c r="Q346" s="241"/>
      <c r="R346" s="241"/>
      <c r="S346" s="241"/>
      <c r="T346" s="242"/>
      <c r="AT346" s="243" t="s">
        <v>272</v>
      </c>
      <c r="AU346" s="243" t="s">
        <v>91</v>
      </c>
      <c r="AV346" s="15" t="s">
        <v>91</v>
      </c>
      <c r="AW346" s="15" t="s">
        <v>38</v>
      </c>
      <c r="AX346" s="15" t="s">
        <v>82</v>
      </c>
      <c r="AY346" s="243" t="s">
        <v>262</v>
      </c>
    </row>
    <row r="347" spans="1:65" s="16" customFormat="1" ht="10">
      <c r="B347" s="244"/>
      <c r="C347" s="245"/>
      <c r="D347" s="208" t="s">
        <v>272</v>
      </c>
      <c r="E347" s="246" t="s">
        <v>44</v>
      </c>
      <c r="F347" s="247" t="s">
        <v>291</v>
      </c>
      <c r="G347" s="245"/>
      <c r="H347" s="248">
        <v>2</v>
      </c>
      <c r="I347" s="249"/>
      <c r="J347" s="245"/>
      <c r="K347" s="245"/>
      <c r="L347" s="250"/>
      <c r="M347" s="251"/>
      <c r="N347" s="252"/>
      <c r="O347" s="252"/>
      <c r="P347" s="252"/>
      <c r="Q347" s="252"/>
      <c r="R347" s="252"/>
      <c r="S347" s="252"/>
      <c r="T347" s="253"/>
      <c r="AT347" s="254" t="s">
        <v>272</v>
      </c>
      <c r="AU347" s="254" t="s">
        <v>91</v>
      </c>
      <c r="AV347" s="16" t="s">
        <v>104</v>
      </c>
      <c r="AW347" s="16" t="s">
        <v>38</v>
      </c>
      <c r="AX347" s="16" t="s">
        <v>89</v>
      </c>
      <c r="AY347" s="254" t="s">
        <v>262</v>
      </c>
    </row>
    <row r="348" spans="1:65" s="2" customFormat="1" ht="16.5" customHeight="1">
      <c r="A348" s="37"/>
      <c r="B348" s="38"/>
      <c r="C348" s="255" t="s">
        <v>539</v>
      </c>
      <c r="D348" s="255" t="s">
        <v>633</v>
      </c>
      <c r="E348" s="256" t="s">
        <v>8498</v>
      </c>
      <c r="F348" s="257" t="s">
        <v>8499</v>
      </c>
      <c r="G348" s="258" t="s">
        <v>518</v>
      </c>
      <c r="H348" s="259">
        <v>2</v>
      </c>
      <c r="I348" s="260"/>
      <c r="J348" s="261">
        <f>ROUND(I348*H348,2)</f>
        <v>0</v>
      </c>
      <c r="K348" s="257" t="s">
        <v>268</v>
      </c>
      <c r="L348" s="262"/>
      <c r="M348" s="263" t="s">
        <v>44</v>
      </c>
      <c r="N348" s="264" t="s">
        <v>53</v>
      </c>
      <c r="O348" s="67"/>
      <c r="P348" s="204">
        <f>O348*H348</f>
        <v>0</v>
      </c>
      <c r="Q348" s="204">
        <v>4.4000000000000002E-4</v>
      </c>
      <c r="R348" s="204">
        <f>Q348*H348</f>
        <v>8.8000000000000003E-4</v>
      </c>
      <c r="S348" s="204">
        <v>0</v>
      </c>
      <c r="T348" s="205">
        <f>S348*H348</f>
        <v>0</v>
      </c>
      <c r="U348" s="37"/>
      <c r="V348" s="37"/>
      <c r="W348" s="37"/>
      <c r="X348" s="37"/>
      <c r="Y348" s="37"/>
      <c r="Z348" s="37"/>
      <c r="AA348" s="37"/>
      <c r="AB348" s="37"/>
      <c r="AC348" s="37"/>
      <c r="AD348" s="37"/>
      <c r="AE348" s="37"/>
      <c r="AR348" s="206" t="s">
        <v>351</v>
      </c>
      <c r="AT348" s="206" t="s">
        <v>633</v>
      </c>
      <c r="AU348" s="206" t="s">
        <v>91</v>
      </c>
      <c r="AY348" s="19" t="s">
        <v>262</v>
      </c>
      <c r="BE348" s="207">
        <f>IF(N348="základní",J348,0)</f>
        <v>0</v>
      </c>
      <c r="BF348" s="207">
        <f>IF(N348="snížená",J348,0)</f>
        <v>0</v>
      </c>
      <c r="BG348" s="207">
        <f>IF(N348="zákl. přenesená",J348,0)</f>
        <v>0</v>
      </c>
      <c r="BH348" s="207">
        <f>IF(N348="sníž. přenesená",J348,0)</f>
        <v>0</v>
      </c>
      <c r="BI348" s="207">
        <f>IF(N348="nulová",J348,0)</f>
        <v>0</v>
      </c>
      <c r="BJ348" s="19" t="s">
        <v>89</v>
      </c>
      <c r="BK348" s="207">
        <f>ROUND(I348*H348,2)</f>
        <v>0</v>
      </c>
      <c r="BL348" s="19" t="s">
        <v>104</v>
      </c>
      <c r="BM348" s="206" t="s">
        <v>1028</v>
      </c>
    </row>
    <row r="349" spans="1:65" s="15" customFormat="1" ht="10">
      <c r="B349" s="233"/>
      <c r="C349" s="234"/>
      <c r="D349" s="208" t="s">
        <v>272</v>
      </c>
      <c r="E349" s="235" t="s">
        <v>44</v>
      </c>
      <c r="F349" s="236" t="s">
        <v>8497</v>
      </c>
      <c r="G349" s="234"/>
      <c r="H349" s="237">
        <v>2</v>
      </c>
      <c r="I349" s="238"/>
      <c r="J349" s="234"/>
      <c r="K349" s="234"/>
      <c r="L349" s="239"/>
      <c r="M349" s="240"/>
      <c r="N349" s="241"/>
      <c r="O349" s="241"/>
      <c r="P349" s="241"/>
      <c r="Q349" s="241"/>
      <c r="R349" s="241"/>
      <c r="S349" s="241"/>
      <c r="T349" s="242"/>
      <c r="AT349" s="243" t="s">
        <v>272</v>
      </c>
      <c r="AU349" s="243" t="s">
        <v>91</v>
      </c>
      <c r="AV349" s="15" t="s">
        <v>91</v>
      </c>
      <c r="AW349" s="15" t="s">
        <v>38</v>
      </c>
      <c r="AX349" s="15" t="s">
        <v>82</v>
      </c>
      <c r="AY349" s="243" t="s">
        <v>262</v>
      </c>
    </row>
    <row r="350" spans="1:65" s="16" customFormat="1" ht="10">
      <c r="B350" s="244"/>
      <c r="C350" s="245"/>
      <c r="D350" s="208" t="s">
        <v>272</v>
      </c>
      <c r="E350" s="246" t="s">
        <v>44</v>
      </c>
      <c r="F350" s="247" t="s">
        <v>291</v>
      </c>
      <c r="G350" s="245"/>
      <c r="H350" s="248">
        <v>2</v>
      </c>
      <c r="I350" s="249"/>
      <c r="J350" s="245"/>
      <c r="K350" s="245"/>
      <c r="L350" s="250"/>
      <c r="M350" s="251"/>
      <c r="N350" s="252"/>
      <c r="O350" s="252"/>
      <c r="P350" s="252"/>
      <c r="Q350" s="252"/>
      <c r="R350" s="252"/>
      <c r="S350" s="252"/>
      <c r="T350" s="253"/>
      <c r="AT350" s="254" t="s">
        <v>272</v>
      </c>
      <c r="AU350" s="254" t="s">
        <v>91</v>
      </c>
      <c r="AV350" s="16" t="s">
        <v>104</v>
      </c>
      <c r="AW350" s="16" t="s">
        <v>38</v>
      </c>
      <c r="AX350" s="16" t="s">
        <v>89</v>
      </c>
      <c r="AY350" s="254" t="s">
        <v>262</v>
      </c>
    </row>
    <row r="351" spans="1:65" s="2" customFormat="1" ht="21.75" customHeight="1">
      <c r="A351" s="37"/>
      <c r="B351" s="38"/>
      <c r="C351" s="195" t="s">
        <v>546</v>
      </c>
      <c r="D351" s="195" t="s">
        <v>264</v>
      </c>
      <c r="E351" s="196" t="s">
        <v>8500</v>
      </c>
      <c r="F351" s="197" t="s">
        <v>8501</v>
      </c>
      <c r="G351" s="198" t="s">
        <v>518</v>
      </c>
      <c r="H351" s="199">
        <v>2</v>
      </c>
      <c r="I351" s="200"/>
      <c r="J351" s="201">
        <f>ROUND(I351*H351,2)</f>
        <v>0</v>
      </c>
      <c r="K351" s="197" t="s">
        <v>268</v>
      </c>
      <c r="L351" s="42"/>
      <c r="M351" s="202" t="s">
        <v>44</v>
      </c>
      <c r="N351" s="203" t="s">
        <v>53</v>
      </c>
      <c r="O351" s="67"/>
      <c r="P351" s="204">
        <f>O351*H351</f>
        <v>0</v>
      </c>
      <c r="Q351" s="204">
        <v>3.7500000000000001E-6</v>
      </c>
      <c r="R351" s="204">
        <f>Q351*H351</f>
        <v>7.5000000000000002E-6</v>
      </c>
      <c r="S351" s="204">
        <v>0</v>
      </c>
      <c r="T351" s="205">
        <f>S351*H351</f>
        <v>0</v>
      </c>
      <c r="U351" s="37"/>
      <c r="V351" s="37"/>
      <c r="W351" s="37"/>
      <c r="X351" s="37"/>
      <c r="Y351" s="37"/>
      <c r="Z351" s="37"/>
      <c r="AA351" s="37"/>
      <c r="AB351" s="37"/>
      <c r="AC351" s="37"/>
      <c r="AD351" s="37"/>
      <c r="AE351" s="37"/>
      <c r="AR351" s="206" t="s">
        <v>104</v>
      </c>
      <c r="AT351" s="206" t="s">
        <v>264</v>
      </c>
      <c r="AU351" s="206" t="s">
        <v>91</v>
      </c>
      <c r="AY351" s="19" t="s">
        <v>262</v>
      </c>
      <c r="BE351" s="207">
        <f>IF(N351="základní",J351,0)</f>
        <v>0</v>
      </c>
      <c r="BF351" s="207">
        <f>IF(N351="snížená",J351,0)</f>
        <v>0</v>
      </c>
      <c r="BG351" s="207">
        <f>IF(N351="zákl. přenesená",J351,0)</f>
        <v>0</v>
      </c>
      <c r="BH351" s="207">
        <f>IF(N351="sníž. přenesená",J351,0)</f>
        <v>0</v>
      </c>
      <c r="BI351" s="207">
        <f>IF(N351="nulová",J351,0)</f>
        <v>0</v>
      </c>
      <c r="BJ351" s="19" t="s">
        <v>89</v>
      </c>
      <c r="BK351" s="207">
        <f>ROUND(I351*H351,2)</f>
        <v>0</v>
      </c>
      <c r="BL351" s="19" t="s">
        <v>104</v>
      </c>
      <c r="BM351" s="206" t="s">
        <v>1038</v>
      </c>
    </row>
    <row r="352" spans="1:65" s="2" customFormat="1" ht="27">
      <c r="A352" s="37"/>
      <c r="B352" s="38"/>
      <c r="C352" s="39"/>
      <c r="D352" s="208" t="s">
        <v>270</v>
      </c>
      <c r="E352" s="39"/>
      <c r="F352" s="209" t="s">
        <v>8491</v>
      </c>
      <c r="G352" s="39"/>
      <c r="H352" s="39"/>
      <c r="I352" s="118"/>
      <c r="J352" s="39"/>
      <c r="K352" s="39"/>
      <c r="L352" s="42"/>
      <c r="M352" s="210"/>
      <c r="N352" s="211"/>
      <c r="O352" s="67"/>
      <c r="P352" s="67"/>
      <c r="Q352" s="67"/>
      <c r="R352" s="67"/>
      <c r="S352" s="67"/>
      <c r="T352" s="68"/>
      <c r="U352" s="37"/>
      <c r="V352" s="37"/>
      <c r="W352" s="37"/>
      <c r="X352" s="37"/>
      <c r="Y352" s="37"/>
      <c r="Z352" s="37"/>
      <c r="AA352" s="37"/>
      <c r="AB352" s="37"/>
      <c r="AC352" s="37"/>
      <c r="AD352" s="37"/>
      <c r="AE352" s="37"/>
      <c r="AT352" s="19" t="s">
        <v>270</v>
      </c>
      <c r="AU352" s="19" t="s">
        <v>91</v>
      </c>
    </row>
    <row r="353" spans="1:65" s="15" customFormat="1" ht="10">
      <c r="B353" s="233"/>
      <c r="C353" s="234"/>
      <c r="D353" s="208" t="s">
        <v>272</v>
      </c>
      <c r="E353" s="235" t="s">
        <v>44</v>
      </c>
      <c r="F353" s="236" t="s">
        <v>8502</v>
      </c>
      <c r="G353" s="234"/>
      <c r="H353" s="237">
        <v>1</v>
      </c>
      <c r="I353" s="238"/>
      <c r="J353" s="234"/>
      <c r="K353" s="234"/>
      <c r="L353" s="239"/>
      <c r="M353" s="240"/>
      <c r="N353" s="241"/>
      <c r="O353" s="241"/>
      <c r="P353" s="241"/>
      <c r="Q353" s="241"/>
      <c r="R353" s="241"/>
      <c r="S353" s="241"/>
      <c r="T353" s="242"/>
      <c r="AT353" s="243" t="s">
        <v>272</v>
      </c>
      <c r="AU353" s="243" t="s">
        <v>91</v>
      </c>
      <c r="AV353" s="15" t="s">
        <v>91</v>
      </c>
      <c r="AW353" s="15" t="s">
        <v>38</v>
      </c>
      <c r="AX353" s="15" t="s">
        <v>82</v>
      </c>
      <c r="AY353" s="243" t="s">
        <v>262</v>
      </c>
    </row>
    <row r="354" spans="1:65" s="15" customFormat="1" ht="10">
      <c r="B354" s="233"/>
      <c r="C354" s="234"/>
      <c r="D354" s="208" t="s">
        <v>272</v>
      </c>
      <c r="E354" s="235" t="s">
        <v>44</v>
      </c>
      <c r="F354" s="236" t="s">
        <v>8503</v>
      </c>
      <c r="G354" s="234"/>
      <c r="H354" s="237">
        <v>1</v>
      </c>
      <c r="I354" s="238"/>
      <c r="J354" s="234"/>
      <c r="K354" s="234"/>
      <c r="L354" s="239"/>
      <c r="M354" s="240"/>
      <c r="N354" s="241"/>
      <c r="O354" s="241"/>
      <c r="P354" s="241"/>
      <c r="Q354" s="241"/>
      <c r="R354" s="241"/>
      <c r="S354" s="241"/>
      <c r="T354" s="242"/>
      <c r="AT354" s="243" t="s">
        <v>272</v>
      </c>
      <c r="AU354" s="243" t="s">
        <v>91</v>
      </c>
      <c r="AV354" s="15" t="s">
        <v>91</v>
      </c>
      <c r="AW354" s="15" t="s">
        <v>38</v>
      </c>
      <c r="AX354" s="15" t="s">
        <v>82</v>
      </c>
      <c r="AY354" s="243" t="s">
        <v>262</v>
      </c>
    </row>
    <row r="355" spans="1:65" s="16" customFormat="1" ht="10">
      <c r="B355" s="244"/>
      <c r="C355" s="245"/>
      <c r="D355" s="208" t="s">
        <v>272</v>
      </c>
      <c r="E355" s="246" t="s">
        <v>44</v>
      </c>
      <c r="F355" s="247" t="s">
        <v>291</v>
      </c>
      <c r="G355" s="245"/>
      <c r="H355" s="248">
        <v>2</v>
      </c>
      <c r="I355" s="249"/>
      <c r="J355" s="245"/>
      <c r="K355" s="245"/>
      <c r="L355" s="250"/>
      <c r="M355" s="251"/>
      <c r="N355" s="252"/>
      <c r="O355" s="252"/>
      <c r="P355" s="252"/>
      <c r="Q355" s="252"/>
      <c r="R355" s="252"/>
      <c r="S355" s="252"/>
      <c r="T355" s="253"/>
      <c r="AT355" s="254" t="s">
        <v>272</v>
      </c>
      <c r="AU355" s="254" t="s">
        <v>91</v>
      </c>
      <c r="AV355" s="16" t="s">
        <v>104</v>
      </c>
      <c r="AW355" s="16" t="s">
        <v>38</v>
      </c>
      <c r="AX355" s="16" t="s">
        <v>89</v>
      </c>
      <c r="AY355" s="254" t="s">
        <v>262</v>
      </c>
    </row>
    <row r="356" spans="1:65" s="2" customFormat="1" ht="16.5" customHeight="1">
      <c r="A356" s="37"/>
      <c r="B356" s="38"/>
      <c r="C356" s="255" t="s">
        <v>581</v>
      </c>
      <c r="D356" s="255" t="s">
        <v>633</v>
      </c>
      <c r="E356" s="256" t="s">
        <v>8504</v>
      </c>
      <c r="F356" s="257" t="s">
        <v>8505</v>
      </c>
      <c r="G356" s="258" t="s">
        <v>518</v>
      </c>
      <c r="H356" s="259">
        <v>2</v>
      </c>
      <c r="I356" s="260"/>
      <c r="J356" s="261">
        <f>ROUND(I356*H356,2)</f>
        <v>0</v>
      </c>
      <c r="K356" s="257" t="s">
        <v>268</v>
      </c>
      <c r="L356" s="262"/>
      <c r="M356" s="263" t="s">
        <v>44</v>
      </c>
      <c r="N356" s="264" t="s">
        <v>53</v>
      </c>
      <c r="O356" s="67"/>
      <c r="P356" s="204">
        <f>O356*H356</f>
        <v>0</v>
      </c>
      <c r="Q356" s="204">
        <v>4.0999999999999999E-4</v>
      </c>
      <c r="R356" s="204">
        <f>Q356*H356</f>
        <v>8.1999999999999998E-4</v>
      </c>
      <c r="S356" s="204">
        <v>0</v>
      </c>
      <c r="T356" s="205">
        <f>S356*H356</f>
        <v>0</v>
      </c>
      <c r="U356" s="37"/>
      <c r="V356" s="37"/>
      <c r="W356" s="37"/>
      <c r="X356" s="37"/>
      <c r="Y356" s="37"/>
      <c r="Z356" s="37"/>
      <c r="AA356" s="37"/>
      <c r="AB356" s="37"/>
      <c r="AC356" s="37"/>
      <c r="AD356" s="37"/>
      <c r="AE356" s="37"/>
      <c r="AR356" s="206" t="s">
        <v>351</v>
      </c>
      <c r="AT356" s="206" t="s">
        <v>633</v>
      </c>
      <c r="AU356" s="206" t="s">
        <v>91</v>
      </c>
      <c r="AY356" s="19" t="s">
        <v>262</v>
      </c>
      <c r="BE356" s="207">
        <f>IF(N356="základní",J356,0)</f>
        <v>0</v>
      </c>
      <c r="BF356" s="207">
        <f>IF(N356="snížená",J356,0)</f>
        <v>0</v>
      </c>
      <c r="BG356" s="207">
        <f>IF(N356="zákl. přenesená",J356,0)</f>
        <v>0</v>
      </c>
      <c r="BH356" s="207">
        <f>IF(N356="sníž. přenesená",J356,0)</f>
        <v>0</v>
      </c>
      <c r="BI356" s="207">
        <f>IF(N356="nulová",J356,0)</f>
        <v>0</v>
      </c>
      <c r="BJ356" s="19" t="s">
        <v>89</v>
      </c>
      <c r="BK356" s="207">
        <f>ROUND(I356*H356,2)</f>
        <v>0</v>
      </c>
      <c r="BL356" s="19" t="s">
        <v>104</v>
      </c>
      <c r="BM356" s="206" t="s">
        <v>1047</v>
      </c>
    </row>
    <row r="357" spans="1:65" s="15" customFormat="1" ht="10">
      <c r="B357" s="233"/>
      <c r="C357" s="234"/>
      <c r="D357" s="208" t="s">
        <v>272</v>
      </c>
      <c r="E357" s="235" t="s">
        <v>44</v>
      </c>
      <c r="F357" s="236" t="s">
        <v>8502</v>
      </c>
      <c r="G357" s="234"/>
      <c r="H357" s="237">
        <v>1</v>
      </c>
      <c r="I357" s="238"/>
      <c r="J357" s="234"/>
      <c r="K357" s="234"/>
      <c r="L357" s="239"/>
      <c r="M357" s="240"/>
      <c r="N357" s="241"/>
      <c r="O357" s="241"/>
      <c r="P357" s="241"/>
      <c r="Q357" s="241"/>
      <c r="R357" s="241"/>
      <c r="S357" s="241"/>
      <c r="T357" s="242"/>
      <c r="AT357" s="243" t="s">
        <v>272</v>
      </c>
      <c r="AU357" s="243" t="s">
        <v>91</v>
      </c>
      <c r="AV357" s="15" t="s">
        <v>91</v>
      </c>
      <c r="AW357" s="15" t="s">
        <v>38</v>
      </c>
      <c r="AX357" s="15" t="s">
        <v>82</v>
      </c>
      <c r="AY357" s="243" t="s">
        <v>262</v>
      </c>
    </row>
    <row r="358" spans="1:65" s="15" customFormat="1" ht="10">
      <c r="B358" s="233"/>
      <c r="C358" s="234"/>
      <c r="D358" s="208" t="s">
        <v>272</v>
      </c>
      <c r="E358" s="235" t="s">
        <v>44</v>
      </c>
      <c r="F358" s="236" t="s">
        <v>8503</v>
      </c>
      <c r="G358" s="234"/>
      <c r="H358" s="237">
        <v>1</v>
      </c>
      <c r="I358" s="238"/>
      <c r="J358" s="234"/>
      <c r="K358" s="234"/>
      <c r="L358" s="239"/>
      <c r="M358" s="240"/>
      <c r="N358" s="241"/>
      <c r="O358" s="241"/>
      <c r="P358" s="241"/>
      <c r="Q358" s="241"/>
      <c r="R358" s="241"/>
      <c r="S358" s="241"/>
      <c r="T358" s="242"/>
      <c r="AT358" s="243" t="s">
        <v>272</v>
      </c>
      <c r="AU358" s="243" t="s">
        <v>91</v>
      </c>
      <c r="AV358" s="15" t="s">
        <v>91</v>
      </c>
      <c r="AW358" s="15" t="s">
        <v>38</v>
      </c>
      <c r="AX358" s="15" t="s">
        <v>82</v>
      </c>
      <c r="AY358" s="243" t="s">
        <v>262</v>
      </c>
    </row>
    <row r="359" spans="1:65" s="16" customFormat="1" ht="10">
      <c r="B359" s="244"/>
      <c r="C359" s="245"/>
      <c r="D359" s="208" t="s">
        <v>272</v>
      </c>
      <c r="E359" s="246" t="s">
        <v>44</v>
      </c>
      <c r="F359" s="247" t="s">
        <v>291</v>
      </c>
      <c r="G359" s="245"/>
      <c r="H359" s="248">
        <v>2</v>
      </c>
      <c r="I359" s="249"/>
      <c r="J359" s="245"/>
      <c r="K359" s="245"/>
      <c r="L359" s="250"/>
      <c r="M359" s="251"/>
      <c r="N359" s="252"/>
      <c r="O359" s="252"/>
      <c r="P359" s="252"/>
      <c r="Q359" s="252"/>
      <c r="R359" s="252"/>
      <c r="S359" s="252"/>
      <c r="T359" s="253"/>
      <c r="AT359" s="254" t="s">
        <v>272</v>
      </c>
      <c r="AU359" s="254" t="s">
        <v>91</v>
      </c>
      <c r="AV359" s="16" t="s">
        <v>104</v>
      </c>
      <c r="AW359" s="16" t="s">
        <v>38</v>
      </c>
      <c r="AX359" s="16" t="s">
        <v>89</v>
      </c>
      <c r="AY359" s="254" t="s">
        <v>262</v>
      </c>
    </row>
    <row r="360" spans="1:65" s="2" customFormat="1" ht="21.75" customHeight="1">
      <c r="A360" s="37"/>
      <c r="B360" s="38"/>
      <c r="C360" s="195" t="s">
        <v>587</v>
      </c>
      <c r="D360" s="195" t="s">
        <v>264</v>
      </c>
      <c r="E360" s="196" t="s">
        <v>8506</v>
      </c>
      <c r="F360" s="197" t="s">
        <v>8507</v>
      </c>
      <c r="G360" s="198" t="s">
        <v>518</v>
      </c>
      <c r="H360" s="199">
        <v>2</v>
      </c>
      <c r="I360" s="200"/>
      <c r="J360" s="201">
        <f>ROUND(I360*H360,2)</f>
        <v>0</v>
      </c>
      <c r="K360" s="197" t="s">
        <v>268</v>
      </c>
      <c r="L360" s="42"/>
      <c r="M360" s="202" t="s">
        <v>44</v>
      </c>
      <c r="N360" s="203" t="s">
        <v>53</v>
      </c>
      <c r="O360" s="67"/>
      <c r="P360" s="204">
        <f>O360*H360</f>
        <v>0</v>
      </c>
      <c r="Q360" s="204">
        <v>5.75E-6</v>
      </c>
      <c r="R360" s="204">
        <f>Q360*H360</f>
        <v>1.15E-5</v>
      </c>
      <c r="S360" s="204">
        <v>0</v>
      </c>
      <c r="T360" s="205">
        <f>S360*H360</f>
        <v>0</v>
      </c>
      <c r="U360" s="37"/>
      <c r="V360" s="37"/>
      <c r="W360" s="37"/>
      <c r="X360" s="37"/>
      <c r="Y360" s="37"/>
      <c r="Z360" s="37"/>
      <c r="AA360" s="37"/>
      <c r="AB360" s="37"/>
      <c r="AC360" s="37"/>
      <c r="AD360" s="37"/>
      <c r="AE360" s="37"/>
      <c r="AR360" s="206" t="s">
        <v>104</v>
      </c>
      <c r="AT360" s="206" t="s">
        <v>264</v>
      </c>
      <c r="AU360" s="206" t="s">
        <v>91</v>
      </c>
      <c r="AY360" s="19" t="s">
        <v>262</v>
      </c>
      <c r="BE360" s="207">
        <f>IF(N360="základní",J360,0)</f>
        <v>0</v>
      </c>
      <c r="BF360" s="207">
        <f>IF(N360="snížená",J360,0)</f>
        <v>0</v>
      </c>
      <c r="BG360" s="207">
        <f>IF(N360="zákl. přenesená",J360,0)</f>
        <v>0</v>
      </c>
      <c r="BH360" s="207">
        <f>IF(N360="sníž. přenesená",J360,0)</f>
        <v>0</v>
      </c>
      <c r="BI360" s="207">
        <f>IF(N360="nulová",J360,0)</f>
        <v>0</v>
      </c>
      <c r="BJ360" s="19" t="s">
        <v>89</v>
      </c>
      <c r="BK360" s="207">
        <f>ROUND(I360*H360,2)</f>
        <v>0</v>
      </c>
      <c r="BL360" s="19" t="s">
        <v>104</v>
      </c>
      <c r="BM360" s="206" t="s">
        <v>1059</v>
      </c>
    </row>
    <row r="361" spans="1:65" s="2" customFormat="1" ht="27">
      <c r="A361" s="37"/>
      <c r="B361" s="38"/>
      <c r="C361" s="39"/>
      <c r="D361" s="208" t="s">
        <v>270</v>
      </c>
      <c r="E361" s="39"/>
      <c r="F361" s="209" t="s">
        <v>8491</v>
      </c>
      <c r="G361" s="39"/>
      <c r="H361" s="39"/>
      <c r="I361" s="118"/>
      <c r="J361" s="39"/>
      <c r="K361" s="39"/>
      <c r="L361" s="42"/>
      <c r="M361" s="210"/>
      <c r="N361" s="211"/>
      <c r="O361" s="67"/>
      <c r="P361" s="67"/>
      <c r="Q361" s="67"/>
      <c r="R361" s="67"/>
      <c r="S361" s="67"/>
      <c r="T361" s="68"/>
      <c r="U361" s="37"/>
      <c r="V361" s="37"/>
      <c r="W361" s="37"/>
      <c r="X361" s="37"/>
      <c r="Y361" s="37"/>
      <c r="Z361" s="37"/>
      <c r="AA361" s="37"/>
      <c r="AB361" s="37"/>
      <c r="AC361" s="37"/>
      <c r="AD361" s="37"/>
      <c r="AE361" s="37"/>
      <c r="AT361" s="19" t="s">
        <v>270</v>
      </c>
      <c r="AU361" s="19" t="s">
        <v>91</v>
      </c>
    </row>
    <row r="362" spans="1:65" s="15" customFormat="1" ht="10">
      <c r="B362" s="233"/>
      <c r="C362" s="234"/>
      <c r="D362" s="208" t="s">
        <v>272</v>
      </c>
      <c r="E362" s="235" t="s">
        <v>44</v>
      </c>
      <c r="F362" s="236" t="s">
        <v>8497</v>
      </c>
      <c r="G362" s="234"/>
      <c r="H362" s="237">
        <v>2</v>
      </c>
      <c r="I362" s="238"/>
      <c r="J362" s="234"/>
      <c r="K362" s="234"/>
      <c r="L362" s="239"/>
      <c r="M362" s="240"/>
      <c r="N362" s="241"/>
      <c r="O362" s="241"/>
      <c r="P362" s="241"/>
      <c r="Q362" s="241"/>
      <c r="R362" s="241"/>
      <c r="S362" s="241"/>
      <c r="T362" s="242"/>
      <c r="AT362" s="243" t="s">
        <v>272</v>
      </c>
      <c r="AU362" s="243" t="s">
        <v>91</v>
      </c>
      <c r="AV362" s="15" t="s">
        <v>91</v>
      </c>
      <c r="AW362" s="15" t="s">
        <v>38</v>
      </c>
      <c r="AX362" s="15" t="s">
        <v>82</v>
      </c>
      <c r="AY362" s="243" t="s">
        <v>262</v>
      </c>
    </row>
    <row r="363" spans="1:65" s="16" customFormat="1" ht="10">
      <c r="B363" s="244"/>
      <c r="C363" s="245"/>
      <c r="D363" s="208" t="s">
        <v>272</v>
      </c>
      <c r="E363" s="246" t="s">
        <v>44</v>
      </c>
      <c r="F363" s="247" t="s">
        <v>291</v>
      </c>
      <c r="G363" s="245"/>
      <c r="H363" s="248">
        <v>2</v>
      </c>
      <c r="I363" s="249"/>
      <c r="J363" s="245"/>
      <c r="K363" s="245"/>
      <c r="L363" s="250"/>
      <c r="M363" s="251"/>
      <c r="N363" s="252"/>
      <c r="O363" s="252"/>
      <c r="P363" s="252"/>
      <c r="Q363" s="252"/>
      <c r="R363" s="252"/>
      <c r="S363" s="252"/>
      <c r="T363" s="253"/>
      <c r="AT363" s="254" t="s">
        <v>272</v>
      </c>
      <c r="AU363" s="254" t="s">
        <v>91</v>
      </c>
      <c r="AV363" s="16" t="s">
        <v>104</v>
      </c>
      <c r="AW363" s="16" t="s">
        <v>38</v>
      </c>
      <c r="AX363" s="16" t="s">
        <v>89</v>
      </c>
      <c r="AY363" s="254" t="s">
        <v>262</v>
      </c>
    </row>
    <row r="364" spans="1:65" s="2" customFormat="1" ht="16.5" customHeight="1">
      <c r="A364" s="37"/>
      <c r="B364" s="38"/>
      <c r="C364" s="255" t="s">
        <v>607</v>
      </c>
      <c r="D364" s="255" t="s">
        <v>633</v>
      </c>
      <c r="E364" s="256" t="s">
        <v>8508</v>
      </c>
      <c r="F364" s="257" t="s">
        <v>8509</v>
      </c>
      <c r="G364" s="258" t="s">
        <v>518</v>
      </c>
      <c r="H364" s="259">
        <v>2</v>
      </c>
      <c r="I364" s="260"/>
      <c r="J364" s="261">
        <f>ROUND(I364*H364,2)</f>
        <v>0</v>
      </c>
      <c r="K364" s="257" t="s">
        <v>268</v>
      </c>
      <c r="L364" s="262"/>
      <c r="M364" s="263" t="s">
        <v>44</v>
      </c>
      <c r="N364" s="264" t="s">
        <v>53</v>
      </c>
      <c r="O364" s="67"/>
      <c r="P364" s="204">
        <f>O364*H364</f>
        <v>0</v>
      </c>
      <c r="Q364" s="204">
        <v>1.4E-3</v>
      </c>
      <c r="R364" s="204">
        <f>Q364*H364</f>
        <v>2.8E-3</v>
      </c>
      <c r="S364" s="204">
        <v>0</v>
      </c>
      <c r="T364" s="205">
        <f>S364*H364</f>
        <v>0</v>
      </c>
      <c r="U364" s="37"/>
      <c r="V364" s="37"/>
      <c r="W364" s="37"/>
      <c r="X364" s="37"/>
      <c r="Y364" s="37"/>
      <c r="Z364" s="37"/>
      <c r="AA364" s="37"/>
      <c r="AB364" s="37"/>
      <c r="AC364" s="37"/>
      <c r="AD364" s="37"/>
      <c r="AE364" s="37"/>
      <c r="AR364" s="206" t="s">
        <v>351</v>
      </c>
      <c r="AT364" s="206" t="s">
        <v>633</v>
      </c>
      <c r="AU364" s="206" t="s">
        <v>91</v>
      </c>
      <c r="AY364" s="19" t="s">
        <v>262</v>
      </c>
      <c r="BE364" s="207">
        <f>IF(N364="základní",J364,0)</f>
        <v>0</v>
      </c>
      <c r="BF364" s="207">
        <f>IF(N364="snížená",J364,0)</f>
        <v>0</v>
      </c>
      <c r="BG364" s="207">
        <f>IF(N364="zákl. přenesená",J364,0)</f>
        <v>0</v>
      </c>
      <c r="BH364" s="207">
        <f>IF(N364="sníž. přenesená",J364,0)</f>
        <v>0</v>
      </c>
      <c r="BI364" s="207">
        <f>IF(N364="nulová",J364,0)</f>
        <v>0</v>
      </c>
      <c r="BJ364" s="19" t="s">
        <v>89</v>
      </c>
      <c r="BK364" s="207">
        <f>ROUND(I364*H364,2)</f>
        <v>0</v>
      </c>
      <c r="BL364" s="19" t="s">
        <v>104</v>
      </c>
      <c r="BM364" s="206" t="s">
        <v>1071</v>
      </c>
    </row>
    <row r="365" spans="1:65" s="15" customFormat="1" ht="10">
      <c r="B365" s="233"/>
      <c r="C365" s="234"/>
      <c r="D365" s="208" t="s">
        <v>272</v>
      </c>
      <c r="E365" s="235" t="s">
        <v>44</v>
      </c>
      <c r="F365" s="236" t="s">
        <v>8497</v>
      </c>
      <c r="G365" s="234"/>
      <c r="H365" s="237">
        <v>2</v>
      </c>
      <c r="I365" s="238"/>
      <c r="J365" s="234"/>
      <c r="K365" s="234"/>
      <c r="L365" s="239"/>
      <c r="M365" s="240"/>
      <c r="N365" s="241"/>
      <c r="O365" s="241"/>
      <c r="P365" s="241"/>
      <c r="Q365" s="241"/>
      <c r="R365" s="241"/>
      <c r="S365" s="241"/>
      <c r="T365" s="242"/>
      <c r="AT365" s="243" t="s">
        <v>272</v>
      </c>
      <c r="AU365" s="243" t="s">
        <v>91</v>
      </c>
      <c r="AV365" s="15" t="s">
        <v>91</v>
      </c>
      <c r="AW365" s="15" t="s">
        <v>38</v>
      </c>
      <c r="AX365" s="15" t="s">
        <v>82</v>
      </c>
      <c r="AY365" s="243" t="s">
        <v>262</v>
      </c>
    </row>
    <row r="366" spans="1:65" s="16" customFormat="1" ht="10">
      <c r="B366" s="244"/>
      <c r="C366" s="245"/>
      <c r="D366" s="208" t="s">
        <v>272</v>
      </c>
      <c r="E366" s="246" t="s">
        <v>44</v>
      </c>
      <c r="F366" s="247" t="s">
        <v>291</v>
      </c>
      <c r="G366" s="245"/>
      <c r="H366" s="248">
        <v>2</v>
      </c>
      <c r="I366" s="249"/>
      <c r="J366" s="245"/>
      <c r="K366" s="245"/>
      <c r="L366" s="250"/>
      <c r="M366" s="251"/>
      <c r="N366" s="252"/>
      <c r="O366" s="252"/>
      <c r="P366" s="252"/>
      <c r="Q366" s="252"/>
      <c r="R366" s="252"/>
      <c r="S366" s="252"/>
      <c r="T366" s="253"/>
      <c r="AT366" s="254" t="s">
        <v>272</v>
      </c>
      <c r="AU366" s="254" t="s">
        <v>91</v>
      </c>
      <c r="AV366" s="16" t="s">
        <v>104</v>
      </c>
      <c r="AW366" s="16" t="s">
        <v>38</v>
      </c>
      <c r="AX366" s="16" t="s">
        <v>89</v>
      </c>
      <c r="AY366" s="254" t="s">
        <v>262</v>
      </c>
    </row>
    <row r="367" spans="1:65" s="2" customFormat="1" ht="21.75" customHeight="1">
      <c r="A367" s="37"/>
      <c r="B367" s="38"/>
      <c r="C367" s="195" t="s">
        <v>619</v>
      </c>
      <c r="D367" s="195" t="s">
        <v>264</v>
      </c>
      <c r="E367" s="196" t="s">
        <v>8510</v>
      </c>
      <c r="F367" s="197" t="s">
        <v>8511</v>
      </c>
      <c r="G367" s="198" t="s">
        <v>518</v>
      </c>
      <c r="H367" s="199">
        <v>1</v>
      </c>
      <c r="I367" s="200"/>
      <c r="J367" s="201">
        <f>ROUND(I367*H367,2)</f>
        <v>0</v>
      </c>
      <c r="K367" s="197" t="s">
        <v>268</v>
      </c>
      <c r="L367" s="42"/>
      <c r="M367" s="202" t="s">
        <v>44</v>
      </c>
      <c r="N367" s="203" t="s">
        <v>53</v>
      </c>
      <c r="O367" s="67"/>
      <c r="P367" s="204">
        <f>O367*H367</f>
        <v>0</v>
      </c>
      <c r="Q367" s="204">
        <v>1.15E-5</v>
      </c>
      <c r="R367" s="204">
        <f>Q367*H367</f>
        <v>1.15E-5</v>
      </c>
      <c r="S367" s="204">
        <v>0</v>
      </c>
      <c r="T367" s="205">
        <f>S367*H367</f>
        <v>0</v>
      </c>
      <c r="U367" s="37"/>
      <c r="V367" s="37"/>
      <c r="W367" s="37"/>
      <c r="X367" s="37"/>
      <c r="Y367" s="37"/>
      <c r="Z367" s="37"/>
      <c r="AA367" s="37"/>
      <c r="AB367" s="37"/>
      <c r="AC367" s="37"/>
      <c r="AD367" s="37"/>
      <c r="AE367" s="37"/>
      <c r="AR367" s="206" t="s">
        <v>104</v>
      </c>
      <c r="AT367" s="206" t="s">
        <v>264</v>
      </c>
      <c r="AU367" s="206" t="s">
        <v>91</v>
      </c>
      <c r="AY367" s="19" t="s">
        <v>262</v>
      </c>
      <c r="BE367" s="207">
        <f>IF(N367="základní",J367,0)</f>
        <v>0</v>
      </c>
      <c r="BF367" s="207">
        <f>IF(N367="snížená",J367,0)</f>
        <v>0</v>
      </c>
      <c r="BG367" s="207">
        <f>IF(N367="zákl. přenesená",J367,0)</f>
        <v>0</v>
      </c>
      <c r="BH367" s="207">
        <f>IF(N367="sníž. přenesená",J367,0)</f>
        <v>0</v>
      </c>
      <c r="BI367" s="207">
        <f>IF(N367="nulová",J367,0)</f>
        <v>0</v>
      </c>
      <c r="BJ367" s="19" t="s">
        <v>89</v>
      </c>
      <c r="BK367" s="207">
        <f>ROUND(I367*H367,2)</f>
        <v>0</v>
      </c>
      <c r="BL367" s="19" t="s">
        <v>104</v>
      </c>
      <c r="BM367" s="206" t="s">
        <v>1081</v>
      </c>
    </row>
    <row r="368" spans="1:65" s="2" customFormat="1" ht="27">
      <c r="A368" s="37"/>
      <c r="B368" s="38"/>
      <c r="C368" s="39"/>
      <c r="D368" s="208" t="s">
        <v>270</v>
      </c>
      <c r="E368" s="39"/>
      <c r="F368" s="209" t="s">
        <v>8491</v>
      </c>
      <c r="G368" s="39"/>
      <c r="H368" s="39"/>
      <c r="I368" s="118"/>
      <c r="J368" s="39"/>
      <c r="K368" s="39"/>
      <c r="L368" s="42"/>
      <c r="M368" s="210"/>
      <c r="N368" s="211"/>
      <c r="O368" s="67"/>
      <c r="P368" s="67"/>
      <c r="Q368" s="67"/>
      <c r="R368" s="67"/>
      <c r="S368" s="67"/>
      <c r="T368" s="68"/>
      <c r="U368" s="37"/>
      <c r="V368" s="37"/>
      <c r="W368" s="37"/>
      <c r="X368" s="37"/>
      <c r="Y368" s="37"/>
      <c r="Z368" s="37"/>
      <c r="AA368" s="37"/>
      <c r="AB368" s="37"/>
      <c r="AC368" s="37"/>
      <c r="AD368" s="37"/>
      <c r="AE368" s="37"/>
      <c r="AT368" s="19" t="s">
        <v>270</v>
      </c>
      <c r="AU368" s="19" t="s">
        <v>91</v>
      </c>
    </row>
    <row r="369" spans="1:65" s="15" customFormat="1" ht="10">
      <c r="B369" s="233"/>
      <c r="C369" s="234"/>
      <c r="D369" s="208" t="s">
        <v>272</v>
      </c>
      <c r="E369" s="235" t="s">
        <v>44</v>
      </c>
      <c r="F369" s="236" t="s">
        <v>8502</v>
      </c>
      <c r="G369" s="234"/>
      <c r="H369" s="237">
        <v>1</v>
      </c>
      <c r="I369" s="238"/>
      <c r="J369" s="234"/>
      <c r="K369" s="234"/>
      <c r="L369" s="239"/>
      <c r="M369" s="240"/>
      <c r="N369" s="241"/>
      <c r="O369" s="241"/>
      <c r="P369" s="241"/>
      <c r="Q369" s="241"/>
      <c r="R369" s="241"/>
      <c r="S369" s="241"/>
      <c r="T369" s="242"/>
      <c r="AT369" s="243" t="s">
        <v>272</v>
      </c>
      <c r="AU369" s="243" t="s">
        <v>91</v>
      </c>
      <c r="AV369" s="15" t="s">
        <v>91</v>
      </c>
      <c r="AW369" s="15" t="s">
        <v>38</v>
      </c>
      <c r="AX369" s="15" t="s">
        <v>82</v>
      </c>
      <c r="AY369" s="243" t="s">
        <v>262</v>
      </c>
    </row>
    <row r="370" spans="1:65" s="16" customFormat="1" ht="10">
      <c r="B370" s="244"/>
      <c r="C370" s="245"/>
      <c r="D370" s="208" t="s">
        <v>272</v>
      </c>
      <c r="E370" s="246" t="s">
        <v>44</v>
      </c>
      <c r="F370" s="247" t="s">
        <v>291</v>
      </c>
      <c r="G370" s="245"/>
      <c r="H370" s="248">
        <v>1</v>
      </c>
      <c r="I370" s="249"/>
      <c r="J370" s="245"/>
      <c r="K370" s="245"/>
      <c r="L370" s="250"/>
      <c r="M370" s="251"/>
      <c r="N370" s="252"/>
      <c r="O370" s="252"/>
      <c r="P370" s="252"/>
      <c r="Q370" s="252"/>
      <c r="R370" s="252"/>
      <c r="S370" s="252"/>
      <c r="T370" s="253"/>
      <c r="AT370" s="254" t="s">
        <v>272</v>
      </c>
      <c r="AU370" s="254" t="s">
        <v>91</v>
      </c>
      <c r="AV370" s="16" t="s">
        <v>104</v>
      </c>
      <c r="AW370" s="16" t="s">
        <v>38</v>
      </c>
      <c r="AX370" s="16" t="s">
        <v>89</v>
      </c>
      <c r="AY370" s="254" t="s">
        <v>262</v>
      </c>
    </row>
    <row r="371" spans="1:65" s="2" customFormat="1" ht="16.5" customHeight="1">
      <c r="A371" s="37"/>
      <c r="B371" s="38"/>
      <c r="C371" s="255" t="s">
        <v>632</v>
      </c>
      <c r="D371" s="255" t="s">
        <v>633</v>
      </c>
      <c r="E371" s="256" t="s">
        <v>8512</v>
      </c>
      <c r="F371" s="257" t="s">
        <v>8513</v>
      </c>
      <c r="G371" s="258" t="s">
        <v>518</v>
      </c>
      <c r="H371" s="259">
        <v>1</v>
      </c>
      <c r="I371" s="260"/>
      <c r="J371" s="261">
        <f>ROUND(I371*H371,2)</f>
        <v>0</v>
      </c>
      <c r="K371" s="257" t="s">
        <v>268</v>
      </c>
      <c r="L371" s="262"/>
      <c r="M371" s="263" t="s">
        <v>44</v>
      </c>
      <c r="N371" s="264" t="s">
        <v>53</v>
      </c>
      <c r="O371" s="67"/>
      <c r="P371" s="204">
        <f>O371*H371</f>
        <v>0</v>
      </c>
      <c r="Q371" s="204">
        <v>3.3999999999999998E-3</v>
      </c>
      <c r="R371" s="204">
        <f>Q371*H371</f>
        <v>3.3999999999999998E-3</v>
      </c>
      <c r="S371" s="204">
        <v>0</v>
      </c>
      <c r="T371" s="205">
        <f>S371*H371</f>
        <v>0</v>
      </c>
      <c r="U371" s="37"/>
      <c r="V371" s="37"/>
      <c r="W371" s="37"/>
      <c r="X371" s="37"/>
      <c r="Y371" s="37"/>
      <c r="Z371" s="37"/>
      <c r="AA371" s="37"/>
      <c r="AB371" s="37"/>
      <c r="AC371" s="37"/>
      <c r="AD371" s="37"/>
      <c r="AE371" s="37"/>
      <c r="AR371" s="206" t="s">
        <v>351</v>
      </c>
      <c r="AT371" s="206" t="s">
        <v>633</v>
      </c>
      <c r="AU371" s="206" t="s">
        <v>91</v>
      </c>
      <c r="AY371" s="19" t="s">
        <v>262</v>
      </c>
      <c r="BE371" s="207">
        <f>IF(N371="základní",J371,0)</f>
        <v>0</v>
      </c>
      <c r="BF371" s="207">
        <f>IF(N371="snížená",J371,0)</f>
        <v>0</v>
      </c>
      <c r="BG371" s="207">
        <f>IF(N371="zákl. přenesená",J371,0)</f>
        <v>0</v>
      </c>
      <c r="BH371" s="207">
        <f>IF(N371="sníž. přenesená",J371,0)</f>
        <v>0</v>
      </c>
      <c r="BI371" s="207">
        <f>IF(N371="nulová",J371,0)</f>
        <v>0</v>
      </c>
      <c r="BJ371" s="19" t="s">
        <v>89</v>
      </c>
      <c r="BK371" s="207">
        <f>ROUND(I371*H371,2)</f>
        <v>0</v>
      </c>
      <c r="BL371" s="19" t="s">
        <v>104</v>
      </c>
      <c r="BM371" s="206" t="s">
        <v>1089</v>
      </c>
    </row>
    <row r="372" spans="1:65" s="15" customFormat="1" ht="10">
      <c r="B372" s="233"/>
      <c r="C372" s="234"/>
      <c r="D372" s="208" t="s">
        <v>272</v>
      </c>
      <c r="E372" s="235" t="s">
        <v>44</v>
      </c>
      <c r="F372" s="236" t="s">
        <v>8502</v>
      </c>
      <c r="G372" s="234"/>
      <c r="H372" s="237">
        <v>1</v>
      </c>
      <c r="I372" s="238"/>
      <c r="J372" s="234"/>
      <c r="K372" s="234"/>
      <c r="L372" s="239"/>
      <c r="M372" s="240"/>
      <c r="N372" s="241"/>
      <c r="O372" s="241"/>
      <c r="P372" s="241"/>
      <c r="Q372" s="241"/>
      <c r="R372" s="241"/>
      <c r="S372" s="241"/>
      <c r="T372" s="242"/>
      <c r="AT372" s="243" t="s">
        <v>272</v>
      </c>
      <c r="AU372" s="243" t="s">
        <v>91</v>
      </c>
      <c r="AV372" s="15" t="s">
        <v>91</v>
      </c>
      <c r="AW372" s="15" t="s">
        <v>38</v>
      </c>
      <c r="AX372" s="15" t="s">
        <v>82</v>
      </c>
      <c r="AY372" s="243" t="s">
        <v>262</v>
      </c>
    </row>
    <row r="373" spans="1:65" s="16" customFormat="1" ht="10">
      <c r="B373" s="244"/>
      <c r="C373" s="245"/>
      <c r="D373" s="208" t="s">
        <v>272</v>
      </c>
      <c r="E373" s="246" t="s">
        <v>44</v>
      </c>
      <c r="F373" s="247" t="s">
        <v>291</v>
      </c>
      <c r="G373" s="245"/>
      <c r="H373" s="248">
        <v>1</v>
      </c>
      <c r="I373" s="249"/>
      <c r="J373" s="245"/>
      <c r="K373" s="245"/>
      <c r="L373" s="250"/>
      <c r="M373" s="251"/>
      <c r="N373" s="252"/>
      <c r="O373" s="252"/>
      <c r="P373" s="252"/>
      <c r="Q373" s="252"/>
      <c r="R373" s="252"/>
      <c r="S373" s="252"/>
      <c r="T373" s="253"/>
      <c r="AT373" s="254" t="s">
        <v>272</v>
      </c>
      <c r="AU373" s="254" t="s">
        <v>91</v>
      </c>
      <c r="AV373" s="16" t="s">
        <v>104</v>
      </c>
      <c r="AW373" s="16" t="s">
        <v>38</v>
      </c>
      <c r="AX373" s="16" t="s">
        <v>89</v>
      </c>
      <c r="AY373" s="254" t="s">
        <v>262</v>
      </c>
    </row>
    <row r="374" spans="1:65" s="2" customFormat="1" ht="21.75" customHeight="1">
      <c r="A374" s="37"/>
      <c r="B374" s="38"/>
      <c r="C374" s="195" t="s">
        <v>638</v>
      </c>
      <c r="D374" s="195" t="s">
        <v>264</v>
      </c>
      <c r="E374" s="196" t="s">
        <v>8514</v>
      </c>
      <c r="F374" s="197" t="s">
        <v>8515</v>
      </c>
      <c r="G374" s="198" t="s">
        <v>518</v>
      </c>
      <c r="H374" s="199">
        <v>2</v>
      </c>
      <c r="I374" s="200"/>
      <c r="J374" s="201">
        <f>ROUND(I374*H374,2)</f>
        <v>0</v>
      </c>
      <c r="K374" s="197" t="s">
        <v>268</v>
      </c>
      <c r="L374" s="42"/>
      <c r="M374" s="202" t="s">
        <v>44</v>
      </c>
      <c r="N374" s="203" t="s">
        <v>53</v>
      </c>
      <c r="O374" s="67"/>
      <c r="P374" s="204">
        <f>O374*H374</f>
        <v>0</v>
      </c>
      <c r="Q374" s="204">
        <v>2.2500000000000001E-5</v>
      </c>
      <c r="R374" s="204">
        <f>Q374*H374</f>
        <v>4.5000000000000003E-5</v>
      </c>
      <c r="S374" s="204">
        <v>0</v>
      </c>
      <c r="T374" s="205">
        <f>S374*H374</f>
        <v>0</v>
      </c>
      <c r="U374" s="37"/>
      <c r="V374" s="37"/>
      <c r="W374" s="37"/>
      <c r="X374" s="37"/>
      <c r="Y374" s="37"/>
      <c r="Z374" s="37"/>
      <c r="AA374" s="37"/>
      <c r="AB374" s="37"/>
      <c r="AC374" s="37"/>
      <c r="AD374" s="37"/>
      <c r="AE374" s="37"/>
      <c r="AR374" s="206" t="s">
        <v>104</v>
      </c>
      <c r="AT374" s="206" t="s">
        <v>264</v>
      </c>
      <c r="AU374" s="206" t="s">
        <v>91</v>
      </c>
      <c r="AY374" s="19" t="s">
        <v>262</v>
      </c>
      <c r="BE374" s="207">
        <f>IF(N374="základní",J374,0)</f>
        <v>0</v>
      </c>
      <c r="BF374" s="207">
        <f>IF(N374="snížená",J374,0)</f>
        <v>0</v>
      </c>
      <c r="BG374" s="207">
        <f>IF(N374="zákl. přenesená",J374,0)</f>
        <v>0</v>
      </c>
      <c r="BH374" s="207">
        <f>IF(N374="sníž. přenesená",J374,0)</f>
        <v>0</v>
      </c>
      <c r="BI374" s="207">
        <f>IF(N374="nulová",J374,0)</f>
        <v>0</v>
      </c>
      <c r="BJ374" s="19" t="s">
        <v>89</v>
      </c>
      <c r="BK374" s="207">
        <f>ROUND(I374*H374,2)</f>
        <v>0</v>
      </c>
      <c r="BL374" s="19" t="s">
        <v>104</v>
      </c>
      <c r="BM374" s="206" t="s">
        <v>1102</v>
      </c>
    </row>
    <row r="375" spans="1:65" s="2" customFormat="1" ht="27">
      <c r="A375" s="37"/>
      <c r="B375" s="38"/>
      <c r="C375" s="39"/>
      <c r="D375" s="208" t="s">
        <v>270</v>
      </c>
      <c r="E375" s="39"/>
      <c r="F375" s="209" t="s">
        <v>8491</v>
      </c>
      <c r="G375" s="39"/>
      <c r="H375" s="39"/>
      <c r="I375" s="118"/>
      <c r="J375" s="39"/>
      <c r="K375" s="39"/>
      <c r="L375" s="42"/>
      <c r="M375" s="210"/>
      <c r="N375" s="211"/>
      <c r="O375" s="67"/>
      <c r="P375" s="67"/>
      <c r="Q375" s="67"/>
      <c r="R375" s="67"/>
      <c r="S375" s="67"/>
      <c r="T375" s="68"/>
      <c r="U375" s="37"/>
      <c r="V375" s="37"/>
      <c r="W375" s="37"/>
      <c r="X375" s="37"/>
      <c r="Y375" s="37"/>
      <c r="Z375" s="37"/>
      <c r="AA375" s="37"/>
      <c r="AB375" s="37"/>
      <c r="AC375" s="37"/>
      <c r="AD375" s="37"/>
      <c r="AE375" s="37"/>
      <c r="AT375" s="19" t="s">
        <v>270</v>
      </c>
      <c r="AU375" s="19" t="s">
        <v>91</v>
      </c>
    </row>
    <row r="376" spans="1:65" s="15" customFormat="1" ht="10">
      <c r="B376" s="233"/>
      <c r="C376" s="234"/>
      <c r="D376" s="208" t="s">
        <v>272</v>
      </c>
      <c r="E376" s="235" t="s">
        <v>44</v>
      </c>
      <c r="F376" s="236" t="s">
        <v>8503</v>
      </c>
      <c r="G376" s="234"/>
      <c r="H376" s="237">
        <v>1</v>
      </c>
      <c r="I376" s="238"/>
      <c r="J376" s="234"/>
      <c r="K376" s="234"/>
      <c r="L376" s="239"/>
      <c r="M376" s="240"/>
      <c r="N376" s="241"/>
      <c r="O376" s="241"/>
      <c r="P376" s="241"/>
      <c r="Q376" s="241"/>
      <c r="R376" s="241"/>
      <c r="S376" s="241"/>
      <c r="T376" s="242"/>
      <c r="AT376" s="243" t="s">
        <v>272</v>
      </c>
      <c r="AU376" s="243" t="s">
        <v>91</v>
      </c>
      <c r="AV376" s="15" t="s">
        <v>91</v>
      </c>
      <c r="AW376" s="15" t="s">
        <v>38</v>
      </c>
      <c r="AX376" s="15" t="s">
        <v>82</v>
      </c>
      <c r="AY376" s="243" t="s">
        <v>262</v>
      </c>
    </row>
    <row r="377" spans="1:65" s="15" customFormat="1" ht="10">
      <c r="B377" s="233"/>
      <c r="C377" s="234"/>
      <c r="D377" s="208" t="s">
        <v>272</v>
      </c>
      <c r="E377" s="235" t="s">
        <v>44</v>
      </c>
      <c r="F377" s="236" t="s">
        <v>8503</v>
      </c>
      <c r="G377" s="234"/>
      <c r="H377" s="237">
        <v>1</v>
      </c>
      <c r="I377" s="238"/>
      <c r="J377" s="234"/>
      <c r="K377" s="234"/>
      <c r="L377" s="239"/>
      <c r="M377" s="240"/>
      <c r="N377" s="241"/>
      <c r="O377" s="241"/>
      <c r="P377" s="241"/>
      <c r="Q377" s="241"/>
      <c r="R377" s="241"/>
      <c r="S377" s="241"/>
      <c r="T377" s="242"/>
      <c r="AT377" s="243" t="s">
        <v>272</v>
      </c>
      <c r="AU377" s="243" t="s">
        <v>91</v>
      </c>
      <c r="AV377" s="15" t="s">
        <v>91</v>
      </c>
      <c r="AW377" s="15" t="s">
        <v>38</v>
      </c>
      <c r="AX377" s="15" t="s">
        <v>82</v>
      </c>
      <c r="AY377" s="243" t="s">
        <v>262</v>
      </c>
    </row>
    <row r="378" spans="1:65" s="16" customFormat="1" ht="10">
      <c r="B378" s="244"/>
      <c r="C378" s="245"/>
      <c r="D378" s="208" t="s">
        <v>272</v>
      </c>
      <c r="E378" s="246" t="s">
        <v>44</v>
      </c>
      <c r="F378" s="247" t="s">
        <v>291</v>
      </c>
      <c r="G378" s="245"/>
      <c r="H378" s="248">
        <v>2</v>
      </c>
      <c r="I378" s="249"/>
      <c r="J378" s="245"/>
      <c r="K378" s="245"/>
      <c r="L378" s="250"/>
      <c r="M378" s="251"/>
      <c r="N378" s="252"/>
      <c r="O378" s="252"/>
      <c r="P378" s="252"/>
      <c r="Q378" s="252"/>
      <c r="R378" s="252"/>
      <c r="S378" s="252"/>
      <c r="T378" s="253"/>
      <c r="AT378" s="254" t="s">
        <v>272</v>
      </c>
      <c r="AU378" s="254" t="s">
        <v>91</v>
      </c>
      <c r="AV378" s="16" t="s">
        <v>104</v>
      </c>
      <c r="AW378" s="16" t="s">
        <v>38</v>
      </c>
      <c r="AX378" s="16" t="s">
        <v>89</v>
      </c>
      <c r="AY378" s="254" t="s">
        <v>262</v>
      </c>
    </row>
    <row r="379" spans="1:65" s="2" customFormat="1" ht="16.5" customHeight="1">
      <c r="A379" s="37"/>
      <c r="B379" s="38"/>
      <c r="C379" s="255" t="s">
        <v>648</v>
      </c>
      <c r="D379" s="255" t="s">
        <v>633</v>
      </c>
      <c r="E379" s="256" t="s">
        <v>8516</v>
      </c>
      <c r="F379" s="257" t="s">
        <v>8517</v>
      </c>
      <c r="G379" s="258" t="s">
        <v>518</v>
      </c>
      <c r="H379" s="259">
        <v>1</v>
      </c>
      <c r="I379" s="260"/>
      <c r="J379" s="261">
        <f>ROUND(I379*H379,2)</f>
        <v>0</v>
      </c>
      <c r="K379" s="257" t="s">
        <v>268</v>
      </c>
      <c r="L379" s="262"/>
      <c r="M379" s="263" t="s">
        <v>44</v>
      </c>
      <c r="N379" s="264" t="s">
        <v>53</v>
      </c>
      <c r="O379" s="67"/>
      <c r="P379" s="204">
        <f>O379*H379</f>
        <v>0</v>
      </c>
      <c r="Q379" s="204">
        <v>7.1999999999999998E-3</v>
      </c>
      <c r="R379" s="204">
        <f>Q379*H379</f>
        <v>7.1999999999999998E-3</v>
      </c>
      <c r="S379" s="204">
        <v>0</v>
      </c>
      <c r="T379" s="205">
        <f>S379*H379</f>
        <v>0</v>
      </c>
      <c r="U379" s="37"/>
      <c r="V379" s="37"/>
      <c r="W379" s="37"/>
      <c r="X379" s="37"/>
      <c r="Y379" s="37"/>
      <c r="Z379" s="37"/>
      <c r="AA379" s="37"/>
      <c r="AB379" s="37"/>
      <c r="AC379" s="37"/>
      <c r="AD379" s="37"/>
      <c r="AE379" s="37"/>
      <c r="AR379" s="206" t="s">
        <v>351</v>
      </c>
      <c r="AT379" s="206" t="s">
        <v>633</v>
      </c>
      <c r="AU379" s="206" t="s">
        <v>91</v>
      </c>
      <c r="AY379" s="19" t="s">
        <v>262</v>
      </c>
      <c r="BE379" s="207">
        <f>IF(N379="základní",J379,0)</f>
        <v>0</v>
      </c>
      <c r="BF379" s="207">
        <f>IF(N379="snížená",J379,0)</f>
        <v>0</v>
      </c>
      <c r="BG379" s="207">
        <f>IF(N379="zákl. přenesená",J379,0)</f>
        <v>0</v>
      </c>
      <c r="BH379" s="207">
        <f>IF(N379="sníž. přenesená",J379,0)</f>
        <v>0</v>
      </c>
      <c r="BI379" s="207">
        <f>IF(N379="nulová",J379,0)</f>
        <v>0</v>
      </c>
      <c r="BJ379" s="19" t="s">
        <v>89</v>
      </c>
      <c r="BK379" s="207">
        <f>ROUND(I379*H379,2)</f>
        <v>0</v>
      </c>
      <c r="BL379" s="19" t="s">
        <v>104</v>
      </c>
      <c r="BM379" s="206" t="s">
        <v>1113</v>
      </c>
    </row>
    <row r="380" spans="1:65" s="15" customFormat="1" ht="10">
      <c r="B380" s="233"/>
      <c r="C380" s="234"/>
      <c r="D380" s="208" t="s">
        <v>272</v>
      </c>
      <c r="E380" s="235" t="s">
        <v>44</v>
      </c>
      <c r="F380" s="236" t="s">
        <v>8503</v>
      </c>
      <c r="G380" s="234"/>
      <c r="H380" s="237">
        <v>1</v>
      </c>
      <c r="I380" s="238"/>
      <c r="J380" s="234"/>
      <c r="K380" s="234"/>
      <c r="L380" s="239"/>
      <c r="M380" s="240"/>
      <c r="N380" s="241"/>
      <c r="O380" s="241"/>
      <c r="P380" s="241"/>
      <c r="Q380" s="241"/>
      <c r="R380" s="241"/>
      <c r="S380" s="241"/>
      <c r="T380" s="242"/>
      <c r="AT380" s="243" t="s">
        <v>272</v>
      </c>
      <c r="AU380" s="243" t="s">
        <v>91</v>
      </c>
      <c r="AV380" s="15" t="s">
        <v>91</v>
      </c>
      <c r="AW380" s="15" t="s">
        <v>38</v>
      </c>
      <c r="AX380" s="15" t="s">
        <v>82</v>
      </c>
      <c r="AY380" s="243" t="s">
        <v>262</v>
      </c>
    </row>
    <row r="381" spans="1:65" s="16" customFormat="1" ht="10">
      <c r="B381" s="244"/>
      <c r="C381" s="245"/>
      <c r="D381" s="208" t="s">
        <v>272</v>
      </c>
      <c r="E381" s="246" t="s">
        <v>44</v>
      </c>
      <c r="F381" s="247" t="s">
        <v>291</v>
      </c>
      <c r="G381" s="245"/>
      <c r="H381" s="248">
        <v>1</v>
      </c>
      <c r="I381" s="249"/>
      <c r="J381" s="245"/>
      <c r="K381" s="245"/>
      <c r="L381" s="250"/>
      <c r="M381" s="251"/>
      <c r="N381" s="252"/>
      <c r="O381" s="252"/>
      <c r="P381" s="252"/>
      <c r="Q381" s="252"/>
      <c r="R381" s="252"/>
      <c r="S381" s="252"/>
      <c r="T381" s="253"/>
      <c r="AT381" s="254" t="s">
        <v>272</v>
      </c>
      <c r="AU381" s="254" t="s">
        <v>91</v>
      </c>
      <c r="AV381" s="16" t="s">
        <v>104</v>
      </c>
      <c r="AW381" s="16" t="s">
        <v>38</v>
      </c>
      <c r="AX381" s="16" t="s">
        <v>89</v>
      </c>
      <c r="AY381" s="254" t="s">
        <v>262</v>
      </c>
    </row>
    <row r="382" spans="1:65" s="2" customFormat="1" ht="16.5" customHeight="1">
      <c r="A382" s="37"/>
      <c r="B382" s="38"/>
      <c r="C382" s="255" t="s">
        <v>657</v>
      </c>
      <c r="D382" s="255" t="s">
        <v>633</v>
      </c>
      <c r="E382" s="256" t="s">
        <v>8518</v>
      </c>
      <c r="F382" s="257" t="s">
        <v>8519</v>
      </c>
      <c r="G382" s="258" t="s">
        <v>518</v>
      </c>
      <c r="H382" s="259">
        <v>1</v>
      </c>
      <c r="I382" s="260"/>
      <c r="J382" s="261">
        <f>ROUND(I382*H382,2)</f>
        <v>0</v>
      </c>
      <c r="K382" s="257" t="s">
        <v>268</v>
      </c>
      <c r="L382" s="262"/>
      <c r="M382" s="263" t="s">
        <v>44</v>
      </c>
      <c r="N382" s="264" t="s">
        <v>53</v>
      </c>
      <c r="O382" s="67"/>
      <c r="P382" s="204">
        <f>O382*H382</f>
        <v>0</v>
      </c>
      <c r="Q382" s="204">
        <v>8.5000000000000006E-3</v>
      </c>
      <c r="R382" s="204">
        <f>Q382*H382</f>
        <v>8.5000000000000006E-3</v>
      </c>
      <c r="S382" s="204">
        <v>0</v>
      </c>
      <c r="T382" s="205">
        <f>S382*H382</f>
        <v>0</v>
      </c>
      <c r="U382" s="37"/>
      <c r="V382" s="37"/>
      <c r="W382" s="37"/>
      <c r="X382" s="37"/>
      <c r="Y382" s="37"/>
      <c r="Z382" s="37"/>
      <c r="AA382" s="37"/>
      <c r="AB382" s="37"/>
      <c r="AC382" s="37"/>
      <c r="AD382" s="37"/>
      <c r="AE382" s="37"/>
      <c r="AR382" s="206" t="s">
        <v>351</v>
      </c>
      <c r="AT382" s="206" t="s">
        <v>633</v>
      </c>
      <c r="AU382" s="206" t="s">
        <v>91</v>
      </c>
      <c r="AY382" s="19" t="s">
        <v>262</v>
      </c>
      <c r="BE382" s="207">
        <f>IF(N382="základní",J382,0)</f>
        <v>0</v>
      </c>
      <c r="BF382" s="207">
        <f>IF(N382="snížená",J382,0)</f>
        <v>0</v>
      </c>
      <c r="BG382" s="207">
        <f>IF(N382="zákl. přenesená",J382,0)</f>
        <v>0</v>
      </c>
      <c r="BH382" s="207">
        <f>IF(N382="sníž. přenesená",J382,0)</f>
        <v>0</v>
      </c>
      <c r="BI382" s="207">
        <f>IF(N382="nulová",J382,0)</f>
        <v>0</v>
      </c>
      <c r="BJ382" s="19" t="s">
        <v>89</v>
      </c>
      <c r="BK382" s="207">
        <f>ROUND(I382*H382,2)</f>
        <v>0</v>
      </c>
      <c r="BL382" s="19" t="s">
        <v>104</v>
      </c>
      <c r="BM382" s="206" t="s">
        <v>1139</v>
      </c>
    </row>
    <row r="383" spans="1:65" s="15" customFormat="1" ht="10">
      <c r="B383" s="233"/>
      <c r="C383" s="234"/>
      <c r="D383" s="208" t="s">
        <v>272</v>
      </c>
      <c r="E383" s="235" t="s">
        <v>44</v>
      </c>
      <c r="F383" s="236" t="s">
        <v>8503</v>
      </c>
      <c r="G383" s="234"/>
      <c r="H383" s="237">
        <v>1</v>
      </c>
      <c r="I383" s="238"/>
      <c r="J383" s="234"/>
      <c r="K383" s="234"/>
      <c r="L383" s="239"/>
      <c r="M383" s="240"/>
      <c r="N383" s="241"/>
      <c r="O383" s="241"/>
      <c r="P383" s="241"/>
      <c r="Q383" s="241"/>
      <c r="R383" s="241"/>
      <c r="S383" s="241"/>
      <c r="T383" s="242"/>
      <c r="AT383" s="243" t="s">
        <v>272</v>
      </c>
      <c r="AU383" s="243" t="s">
        <v>91</v>
      </c>
      <c r="AV383" s="15" t="s">
        <v>91</v>
      </c>
      <c r="AW383" s="15" t="s">
        <v>38</v>
      </c>
      <c r="AX383" s="15" t="s">
        <v>82</v>
      </c>
      <c r="AY383" s="243" t="s">
        <v>262</v>
      </c>
    </row>
    <row r="384" spans="1:65" s="16" customFormat="1" ht="10">
      <c r="B384" s="244"/>
      <c r="C384" s="245"/>
      <c r="D384" s="208" t="s">
        <v>272</v>
      </c>
      <c r="E384" s="246" t="s">
        <v>44</v>
      </c>
      <c r="F384" s="247" t="s">
        <v>291</v>
      </c>
      <c r="G384" s="245"/>
      <c r="H384" s="248">
        <v>1</v>
      </c>
      <c r="I384" s="249"/>
      <c r="J384" s="245"/>
      <c r="K384" s="245"/>
      <c r="L384" s="250"/>
      <c r="M384" s="251"/>
      <c r="N384" s="252"/>
      <c r="O384" s="252"/>
      <c r="P384" s="252"/>
      <c r="Q384" s="252"/>
      <c r="R384" s="252"/>
      <c r="S384" s="252"/>
      <c r="T384" s="253"/>
      <c r="AT384" s="254" t="s">
        <v>272</v>
      </c>
      <c r="AU384" s="254" t="s">
        <v>91</v>
      </c>
      <c r="AV384" s="16" t="s">
        <v>104</v>
      </c>
      <c r="AW384" s="16" t="s">
        <v>38</v>
      </c>
      <c r="AX384" s="16" t="s">
        <v>89</v>
      </c>
      <c r="AY384" s="254" t="s">
        <v>262</v>
      </c>
    </row>
    <row r="385" spans="1:65" s="2" customFormat="1" ht="16.5" customHeight="1">
      <c r="A385" s="37"/>
      <c r="B385" s="38"/>
      <c r="C385" s="195" t="s">
        <v>664</v>
      </c>
      <c r="D385" s="195" t="s">
        <v>264</v>
      </c>
      <c r="E385" s="196" t="s">
        <v>6265</v>
      </c>
      <c r="F385" s="197" t="s">
        <v>6266</v>
      </c>
      <c r="G385" s="198" t="s">
        <v>518</v>
      </c>
      <c r="H385" s="199">
        <v>2</v>
      </c>
      <c r="I385" s="200"/>
      <c r="J385" s="201">
        <f>ROUND(I385*H385,2)</f>
        <v>0</v>
      </c>
      <c r="K385" s="197" t="s">
        <v>268</v>
      </c>
      <c r="L385" s="42"/>
      <c r="M385" s="202" t="s">
        <v>44</v>
      </c>
      <c r="N385" s="203" t="s">
        <v>53</v>
      </c>
      <c r="O385" s="67"/>
      <c r="P385" s="204">
        <f>O385*H385</f>
        <v>0</v>
      </c>
      <c r="Q385" s="204">
        <v>1.0186000000000001E-2</v>
      </c>
      <c r="R385" s="204">
        <f>Q385*H385</f>
        <v>2.0372000000000001E-2</v>
      </c>
      <c r="S385" s="204">
        <v>0</v>
      </c>
      <c r="T385" s="205">
        <f>S385*H385</f>
        <v>0</v>
      </c>
      <c r="U385" s="37"/>
      <c r="V385" s="37"/>
      <c r="W385" s="37"/>
      <c r="X385" s="37"/>
      <c r="Y385" s="37"/>
      <c r="Z385" s="37"/>
      <c r="AA385" s="37"/>
      <c r="AB385" s="37"/>
      <c r="AC385" s="37"/>
      <c r="AD385" s="37"/>
      <c r="AE385" s="37"/>
      <c r="AR385" s="206" t="s">
        <v>104</v>
      </c>
      <c r="AT385" s="206" t="s">
        <v>264</v>
      </c>
      <c r="AU385" s="206" t="s">
        <v>91</v>
      </c>
      <c r="AY385" s="19" t="s">
        <v>262</v>
      </c>
      <c r="BE385" s="207">
        <f>IF(N385="základní",J385,0)</f>
        <v>0</v>
      </c>
      <c r="BF385" s="207">
        <f>IF(N385="snížená",J385,0)</f>
        <v>0</v>
      </c>
      <c r="BG385" s="207">
        <f>IF(N385="zákl. přenesená",J385,0)</f>
        <v>0</v>
      </c>
      <c r="BH385" s="207">
        <f>IF(N385="sníž. přenesená",J385,0)</f>
        <v>0</v>
      </c>
      <c r="BI385" s="207">
        <f>IF(N385="nulová",J385,0)</f>
        <v>0</v>
      </c>
      <c r="BJ385" s="19" t="s">
        <v>89</v>
      </c>
      <c r="BK385" s="207">
        <f>ROUND(I385*H385,2)</f>
        <v>0</v>
      </c>
      <c r="BL385" s="19" t="s">
        <v>104</v>
      </c>
      <c r="BM385" s="206" t="s">
        <v>1147</v>
      </c>
    </row>
    <row r="386" spans="1:65" s="2" customFormat="1" ht="36">
      <c r="A386" s="37"/>
      <c r="B386" s="38"/>
      <c r="C386" s="39"/>
      <c r="D386" s="208" t="s">
        <v>270</v>
      </c>
      <c r="E386" s="39"/>
      <c r="F386" s="209" t="s">
        <v>6267</v>
      </c>
      <c r="G386" s="39"/>
      <c r="H386" s="39"/>
      <c r="I386" s="118"/>
      <c r="J386" s="39"/>
      <c r="K386" s="39"/>
      <c r="L386" s="42"/>
      <c r="M386" s="210"/>
      <c r="N386" s="211"/>
      <c r="O386" s="67"/>
      <c r="P386" s="67"/>
      <c r="Q386" s="67"/>
      <c r="R386" s="67"/>
      <c r="S386" s="67"/>
      <c r="T386" s="68"/>
      <c r="U386" s="37"/>
      <c r="V386" s="37"/>
      <c r="W386" s="37"/>
      <c r="X386" s="37"/>
      <c r="Y386" s="37"/>
      <c r="Z386" s="37"/>
      <c r="AA386" s="37"/>
      <c r="AB386" s="37"/>
      <c r="AC386" s="37"/>
      <c r="AD386" s="37"/>
      <c r="AE386" s="37"/>
      <c r="AT386" s="19" t="s">
        <v>270</v>
      </c>
      <c r="AU386" s="19" t="s">
        <v>91</v>
      </c>
    </row>
    <row r="387" spans="1:65" s="15" customFormat="1" ht="10">
      <c r="B387" s="233"/>
      <c r="C387" s="234"/>
      <c r="D387" s="208" t="s">
        <v>272</v>
      </c>
      <c r="E387" s="235" t="s">
        <v>44</v>
      </c>
      <c r="F387" s="236" t="s">
        <v>8520</v>
      </c>
      <c r="G387" s="234"/>
      <c r="H387" s="237">
        <v>1</v>
      </c>
      <c r="I387" s="238"/>
      <c r="J387" s="234"/>
      <c r="K387" s="234"/>
      <c r="L387" s="239"/>
      <c r="M387" s="240"/>
      <c r="N387" s="241"/>
      <c r="O387" s="241"/>
      <c r="P387" s="241"/>
      <c r="Q387" s="241"/>
      <c r="R387" s="241"/>
      <c r="S387" s="241"/>
      <c r="T387" s="242"/>
      <c r="AT387" s="243" t="s">
        <v>272</v>
      </c>
      <c r="AU387" s="243" t="s">
        <v>91</v>
      </c>
      <c r="AV387" s="15" t="s">
        <v>91</v>
      </c>
      <c r="AW387" s="15" t="s">
        <v>38</v>
      </c>
      <c r="AX387" s="15" t="s">
        <v>82</v>
      </c>
      <c r="AY387" s="243" t="s">
        <v>262</v>
      </c>
    </row>
    <row r="388" spans="1:65" s="15" customFormat="1" ht="10">
      <c r="B388" s="233"/>
      <c r="C388" s="234"/>
      <c r="D388" s="208" t="s">
        <v>272</v>
      </c>
      <c r="E388" s="235" t="s">
        <v>44</v>
      </c>
      <c r="F388" s="236" t="s">
        <v>8521</v>
      </c>
      <c r="G388" s="234"/>
      <c r="H388" s="237">
        <v>1</v>
      </c>
      <c r="I388" s="238"/>
      <c r="J388" s="234"/>
      <c r="K388" s="234"/>
      <c r="L388" s="239"/>
      <c r="M388" s="240"/>
      <c r="N388" s="241"/>
      <c r="O388" s="241"/>
      <c r="P388" s="241"/>
      <c r="Q388" s="241"/>
      <c r="R388" s="241"/>
      <c r="S388" s="241"/>
      <c r="T388" s="242"/>
      <c r="AT388" s="243" t="s">
        <v>272</v>
      </c>
      <c r="AU388" s="243" t="s">
        <v>91</v>
      </c>
      <c r="AV388" s="15" t="s">
        <v>91</v>
      </c>
      <c r="AW388" s="15" t="s">
        <v>38</v>
      </c>
      <c r="AX388" s="15" t="s">
        <v>82</v>
      </c>
      <c r="AY388" s="243" t="s">
        <v>262</v>
      </c>
    </row>
    <row r="389" spans="1:65" s="16" customFormat="1" ht="10">
      <c r="B389" s="244"/>
      <c r="C389" s="245"/>
      <c r="D389" s="208" t="s">
        <v>272</v>
      </c>
      <c r="E389" s="246" t="s">
        <v>44</v>
      </c>
      <c r="F389" s="247" t="s">
        <v>291</v>
      </c>
      <c r="G389" s="245"/>
      <c r="H389" s="248">
        <v>2</v>
      </c>
      <c r="I389" s="249"/>
      <c r="J389" s="245"/>
      <c r="K389" s="245"/>
      <c r="L389" s="250"/>
      <c r="M389" s="251"/>
      <c r="N389" s="252"/>
      <c r="O389" s="252"/>
      <c r="P389" s="252"/>
      <c r="Q389" s="252"/>
      <c r="R389" s="252"/>
      <c r="S389" s="252"/>
      <c r="T389" s="253"/>
      <c r="AT389" s="254" t="s">
        <v>272</v>
      </c>
      <c r="AU389" s="254" t="s">
        <v>91</v>
      </c>
      <c r="AV389" s="16" t="s">
        <v>104</v>
      </c>
      <c r="AW389" s="16" t="s">
        <v>38</v>
      </c>
      <c r="AX389" s="16" t="s">
        <v>89</v>
      </c>
      <c r="AY389" s="254" t="s">
        <v>262</v>
      </c>
    </row>
    <row r="390" spans="1:65" s="2" customFormat="1" ht="16.5" customHeight="1">
      <c r="A390" s="37"/>
      <c r="B390" s="38"/>
      <c r="C390" s="255" t="s">
        <v>668</v>
      </c>
      <c r="D390" s="255" t="s">
        <v>633</v>
      </c>
      <c r="E390" s="256" t="s">
        <v>8522</v>
      </c>
      <c r="F390" s="257" t="s">
        <v>8523</v>
      </c>
      <c r="G390" s="258" t="s">
        <v>518</v>
      </c>
      <c r="H390" s="259">
        <v>2</v>
      </c>
      <c r="I390" s="260"/>
      <c r="J390" s="261">
        <f>ROUND(I390*H390,2)</f>
        <v>0</v>
      </c>
      <c r="K390" s="257" t="s">
        <v>268</v>
      </c>
      <c r="L390" s="262"/>
      <c r="M390" s="263" t="s">
        <v>44</v>
      </c>
      <c r="N390" s="264" t="s">
        <v>53</v>
      </c>
      <c r="O390" s="67"/>
      <c r="P390" s="204">
        <f>O390*H390</f>
        <v>0</v>
      </c>
      <c r="Q390" s="204">
        <v>1.054</v>
      </c>
      <c r="R390" s="204">
        <f>Q390*H390</f>
        <v>2.1080000000000001</v>
      </c>
      <c r="S390" s="204">
        <v>0</v>
      </c>
      <c r="T390" s="205">
        <f>S390*H390</f>
        <v>0</v>
      </c>
      <c r="U390" s="37"/>
      <c r="V390" s="37"/>
      <c r="W390" s="37"/>
      <c r="X390" s="37"/>
      <c r="Y390" s="37"/>
      <c r="Z390" s="37"/>
      <c r="AA390" s="37"/>
      <c r="AB390" s="37"/>
      <c r="AC390" s="37"/>
      <c r="AD390" s="37"/>
      <c r="AE390" s="37"/>
      <c r="AR390" s="206" t="s">
        <v>351</v>
      </c>
      <c r="AT390" s="206" t="s">
        <v>633</v>
      </c>
      <c r="AU390" s="206" t="s">
        <v>91</v>
      </c>
      <c r="AY390" s="19" t="s">
        <v>262</v>
      </c>
      <c r="BE390" s="207">
        <f>IF(N390="základní",J390,0)</f>
        <v>0</v>
      </c>
      <c r="BF390" s="207">
        <f>IF(N390="snížená",J390,0)</f>
        <v>0</v>
      </c>
      <c r="BG390" s="207">
        <f>IF(N390="zákl. přenesená",J390,0)</f>
        <v>0</v>
      </c>
      <c r="BH390" s="207">
        <f>IF(N390="sníž. přenesená",J390,0)</f>
        <v>0</v>
      </c>
      <c r="BI390" s="207">
        <f>IF(N390="nulová",J390,0)</f>
        <v>0</v>
      </c>
      <c r="BJ390" s="19" t="s">
        <v>89</v>
      </c>
      <c r="BK390" s="207">
        <f>ROUND(I390*H390,2)</f>
        <v>0</v>
      </c>
      <c r="BL390" s="19" t="s">
        <v>104</v>
      </c>
      <c r="BM390" s="206" t="s">
        <v>1156</v>
      </c>
    </row>
    <row r="391" spans="1:65" s="15" customFormat="1" ht="10">
      <c r="B391" s="233"/>
      <c r="C391" s="234"/>
      <c r="D391" s="208" t="s">
        <v>272</v>
      </c>
      <c r="E391" s="235" t="s">
        <v>44</v>
      </c>
      <c r="F391" s="236" t="s">
        <v>8520</v>
      </c>
      <c r="G391" s="234"/>
      <c r="H391" s="237">
        <v>1</v>
      </c>
      <c r="I391" s="238"/>
      <c r="J391" s="234"/>
      <c r="K391" s="234"/>
      <c r="L391" s="239"/>
      <c r="M391" s="240"/>
      <c r="N391" s="241"/>
      <c r="O391" s="241"/>
      <c r="P391" s="241"/>
      <c r="Q391" s="241"/>
      <c r="R391" s="241"/>
      <c r="S391" s="241"/>
      <c r="T391" s="242"/>
      <c r="AT391" s="243" t="s">
        <v>272</v>
      </c>
      <c r="AU391" s="243" t="s">
        <v>91</v>
      </c>
      <c r="AV391" s="15" t="s">
        <v>91</v>
      </c>
      <c r="AW391" s="15" t="s">
        <v>38</v>
      </c>
      <c r="AX391" s="15" t="s">
        <v>82</v>
      </c>
      <c r="AY391" s="243" t="s">
        <v>262</v>
      </c>
    </row>
    <row r="392" spans="1:65" s="15" customFormat="1" ht="10">
      <c r="B392" s="233"/>
      <c r="C392" s="234"/>
      <c r="D392" s="208" t="s">
        <v>272</v>
      </c>
      <c r="E392" s="235" t="s">
        <v>44</v>
      </c>
      <c r="F392" s="236" t="s">
        <v>8521</v>
      </c>
      <c r="G392" s="234"/>
      <c r="H392" s="237">
        <v>1</v>
      </c>
      <c r="I392" s="238"/>
      <c r="J392" s="234"/>
      <c r="K392" s="234"/>
      <c r="L392" s="239"/>
      <c r="M392" s="240"/>
      <c r="N392" s="241"/>
      <c r="O392" s="241"/>
      <c r="P392" s="241"/>
      <c r="Q392" s="241"/>
      <c r="R392" s="241"/>
      <c r="S392" s="241"/>
      <c r="T392" s="242"/>
      <c r="AT392" s="243" t="s">
        <v>272</v>
      </c>
      <c r="AU392" s="243" t="s">
        <v>91</v>
      </c>
      <c r="AV392" s="15" t="s">
        <v>91</v>
      </c>
      <c r="AW392" s="15" t="s">
        <v>38</v>
      </c>
      <c r="AX392" s="15" t="s">
        <v>82</v>
      </c>
      <c r="AY392" s="243" t="s">
        <v>262</v>
      </c>
    </row>
    <row r="393" spans="1:65" s="16" customFormat="1" ht="10">
      <c r="B393" s="244"/>
      <c r="C393" s="245"/>
      <c r="D393" s="208" t="s">
        <v>272</v>
      </c>
      <c r="E393" s="246" t="s">
        <v>44</v>
      </c>
      <c r="F393" s="247" t="s">
        <v>291</v>
      </c>
      <c r="G393" s="245"/>
      <c r="H393" s="248">
        <v>2</v>
      </c>
      <c r="I393" s="249"/>
      <c r="J393" s="245"/>
      <c r="K393" s="245"/>
      <c r="L393" s="250"/>
      <c r="M393" s="251"/>
      <c r="N393" s="252"/>
      <c r="O393" s="252"/>
      <c r="P393" s="252"/>
      <c r="Q393" s="252"/>
      <c r="R393" s="252"/>
      <c r="S393" s="252"/>
      <c r="T393" s="253"/>
      <c r="AT393" s="254" t="s">
        <v>272</v>
      </c>
      <c r="AU393" s="254" t="s">
        <v>91</v>
      </c>
      <c r="AV393" s="16" t="s">
        <v>104</v>
      </c>
      <c r="AW393" s="16" t="s">
        <v>38</v>
      </c>
      <c r="AX393" s="16" t="s">
        <v>89</v>
      </c>
      <c r="AY393" s="254" t="s">
        <v>262</v>
      </c>
    </row>
    <row r="394" spans="1:65" s="2" customFormat="1" ht="16.5" customHeight="1">
      <c r="A394" s="37"/>
      <c r="B394" s="38"/>
      <c r="C394" s="195" t="s">
        <v>674</v>
      </c>
      <c r="D394" s="195" t="s">
        <v>264</v>
      </c>
      <c r="E394" s="196" t="s">
        <v>6270</v>
      </c>
      <c r="F394" s="197" t="s">
        <v>6271</v>
      </c>
      <c r="G394" s="198" t="s">
        <v>518</v>
      </c>
      <c r="H394" s="199">
        <v>2</v>
      </c>
      <c r="I394" s="200"/>
      <c r="J394" s="201">
        <f>ROUND(I394*H394,2)</f>
        <v>0</v>
      </c>
      <c r="K394" s="197" t="s">
        <v>268</v>
      </c>
      <c r="L394" s="42"/>
      <c r="M394" s="202" t="s">
        <v>44</v>
      </c>
      <c r="N394" s="203" t="s">
        <v>53</v>
      </c>
      <c r="O394" s="67"/>
      <c r="P394" s="204">
        <f>O394*H394</f>
        <v>0</v>
      </c>
      <c r="Q394" s="204">
        <v>2.8538000000000001E-2</v>
      </c>
      <c r="R394" s="204">
        <f>Q394*H394</f>
        <v>5.7076000000000002E-2</v>
      </c>
      <c r="S394" s="204">
        <v>0</v>
      </c>
      <c r="T394" s="205">
        <f>S394*H394</f>
        <v>0</v>
      </c>
      <c r="U394" s="37"/>
      <c r="V394" s="37"/>
      <c r="W394" s="37"/>
      <c r="X394" s="37"/>
      <c r="Y394" s="37"/>
      <c r="Z394" s="37"/>
      <c r="AA394" s="37"/>
      <c r="AB394" s="37"/>
      <c r="AC394" s="37"/>
      <c r="AD394" s="37"/>
      <c r="AE394" s="37"/>
      <c r="AR394" s="206" t="s">
        <v>104</v>
      </c>
      <c r="AT394" s="206" t="s">
        <v>264</v>
      </c>
      <c r="AU394" s="206" t="s">
        <v>91</v>
      </c>
      <c r="AY394" s="19" t="s">
        <v>262</v>
      </c>
      <c r="BE394" s="207">
        <f>IF(N394="základní",J394,0)</f>
        <v>0</v>
      </c>
      <c r="BF394" s="207">
        <f>IF(N394="snížená",J394,0)</f>
        <v>0</v>
      </c>
      <c r="BG394" s="207">
        <f>IF(N394="zákl. přenesená",J394,0)</f>
        <v>0</v>
      </c>
      <c r="BH394" s="207">
        <f>IF(N394="sníž. přenesená",J394,0)</f>
        <v>0</v>
      </c>
      <c r="BI394" s="207">
        <f>IF(N394="nulová",J394,0)</f>
        <v>0</v>
      </c>
      <c r="BJ394" s="19" t="s">
        <v>89</v>
      </c>
      <c r="BK394" s="207">
        <f>ROUND(I394*H394,2)</f>
        <v>0</v>
      </c>
      <c r="BL394" s="19" t="s">
        <v>104</v>
      </c>
      <c r="BM394" s="206" t="s">
        <v>1168</v>
      </c>
    </row>
    <row r="395" spans="1:65" s="2" customFormat="1" ht="36">
      <c r="A395" s="37"/>
      <c r="B395" s="38"/>
      <c r="C395" s="39"/>
      <c r="D395" s="208" t="s">
        <v>270</v>
      </c>
      <c r="E395" s="39"/>
      <c r="F395" s="209" t="s">
        <v>6267</v>
      </c>
      <c r="G395" s="39"/>
      <c r="H395" s="39"/>
      <c r="I395" s="118"/>
      <c r="J395" s="39"/>
      <c r="K395" s="39"/>
      <c r="L395" s="42"/>
      <c r="M395" s="210"/>
      <c r="N395" s="211"/>
      <c r="O395" s="67"/>
      <c r="P395" s="67"/>
      <c r="Q395" s="67"/>
      <c r="R395" s="67"/>
      <c r="S395" s="67"/>
      <c r="T395" s="68"/>
      <c r="U395" s="37"/>
      <c r="V395" s="37"/>
      <c r="W395" s="37"/>
      <c r="X395" s="37"/>
      <c r="Y395" s="37"/>
      <c r="Z395" s="37"/>
      <c r="AA395" s="37"/>
      <c r="AB395" s="37"/>
      <c r="AC395" s="37"/>
      <c r="AD395" s="37"/>
      <c r="AE395" s="37"/>
      <c r="AT395" s="19" t="s">
        <v>270</v>
      </c>
      <c r="AU395" s="19" t="s">
        <v>91</v>
      </c>
    </row>
    <row r="396" spans="1:65" s="15" customFormat="1" ht="10">
      <c r="B396" s="233"/>
      <c r="C396" s="234"/>
      <c r="D396" s="208" t="s">
        <v>272</v>
      </c>
      <c r="E396" s="235" t="s">
        <v>44</v>
      </c>
      <c r="F396" s="236" t="s">
        <v>8520</v>
      </c>
      <c r="G396" s="234"/>
      <c r="H396" s="237">
        <v>1</v>
      </c>
      <c r="I396" s="238"/>
      <c r="J396" s="234"/>
      <c r="K396" s="234"/>
      <c r="L396" s="239"/>
      <c r="M396" s="240"/>
      <c r="N396" s="241"/>
      <c r="O396" s="241"/>
      <c r="P396" s="241"/>
      <c r="Q396" s="241"/>
      <c r="R396" s="241"/>
      <c r="S396" s="241"/>
      <c r="T396" s="242"/>
      <c r="AT396" s="243" t="s">
        <v>272</v>
      </c>
      <c r="AU396" s="243" t="s">
        <v>91</v>
      </c>
      <c r="AV396" s="15" t="s">
        <v>91</v>
      </c>
      <c r="AW396" s="15" t="s">
        <v>38</v>
      </c>
      <c r="AX396" s="15" t="s">
        <v>82</v>
      </c>
      <c r="AY396" s="243" t="s">
        <v>262</v>
      </c>
    </row>
    <row r="397" spans="1:65" s="15" customFormat="1" ht="10">
      <c r="B397" s="233"/>
      <c r="C397" s="234"/>
      <c r="D397" s="208" t="s">
        <v>272</v>
      </c>
      <c r="E397" s="235" t="s">
        <v>44</v>
      </c>
      <c r="F397" s="236" t="s">
        <v>8521</v>
      </c>
      <c r="G397" s="234"/>
      <c r="H397" s="237">
        <v>1</v>
      </c>
      <c r="I397" s="238"/>
      <c r="J397" s="234"/>
      <c r="K397" s="234"/>
      <c r="L397" s="239"/>
      <c r="M397" s="240"/>
      <c r="N397" s="241"/>
      <c r="O397" s="241"/>
      <c r="P397" s="241"/>
      <c r="Q397" s="241"/>
      <c r="R397" s="241"/>
      <c r="S397" s="241"/>
      <c r="T397" s="242"/>
      <c r="AT397" s="243" t="s">
        <v>272</v>
      </c>
      <c r="AU397" s="243" t="s">
        <v>91</v>
      </c>
      <c r="AV397" s="15" t="s">
        <v>91</v>
      </c>
      <c r="AW397" s="15" t="s">
        <v>38</v>
      </c>
      <c r="AX397" s="15" t="s">
        <v>82</v>
      </c>
      <c r="AY397" s="243" t="s">
        <v>262</v>
      </c>
    </row>
    <row r="398" spans="1:65" s="16" customFormat="1" ht="10">
      <c r="B398" s="244"/>
      <c r="C398" s="245"/>
      <c r="D398" s="208" t="s">
        <v>272</v>
      </c>
      <c r="E398" s="246" t="s">
        <v>44</v>
      </c>
      <c r="F398" s="247" t="s">
        <v>291</v>
      </c>
      <c r="G398" s="245"/>
      <c r="H398" s="248">
        <v>2</v>
      </c>
      <c r="I398" s="249"/>
      <c r="J398" s="245"/>
      <c r="K398" s="245"/>
      <c r="L398" s="250"/>
      <c r="M398" s="251"/>
      <c r="N398" s="252"/>
      <c r="O398" s="252"/>
      <c r="P398" s="252"/>
      <c r="Q398" s="252"/>
      <c r="R398" s="252"/>
      <c r="S398" s="252"/>
      <c r="T398" s="253"/>
      <c r="AT398" s="254" t="s">
        <v>272</v>
      </c>
      <c r="AU398" s="254" t="s">
        <v>91</v>
      </c>
      <c r="AV398" s="16" t="s">
        <v>104</v>
      </c>
      <c r="AW398" s="16" t="s">
        <v>38</v>
      </c>
      <c r="AX398" s="16" t="s">
        <v>89</v>
      </c>
      <c r="AY398" s="254" t="s">
        <v>262</v>
      </c>
    </row>
    <row r="399" spans="1:65" s="2" customFormat="1" ht="16.5" customHeight="1">
      <c r="A399" s="37"/>
      <c r="B399" s="38"/>
      <c r="C399" s="255" t="s">
        <v>708</v>
      </c>
      <c r="D399" s="255" t="s">
        <v>633</v>
      </c>
      <c r="E399" s="256" t="s">
        <v>8524</v>
      </c>
      <c r="F399" s="257" t="s">
        <v>8525</v>
      </c>
      <c r="G399" s="258" t="s">
        <v>518</v>
      </c>
      <c r="H399" s="259">
        <v>2</v>
      </c>
      <c r="I399" s="260"/>
      <c r="J399" s="261">
        <f>ROUND(I399*H399,2)</f>
        <v>0</v>
      </c>
      <c r="K399" s="257" t="s">
        <v>268</v>
      </c>
      <c r="L399" s="262"/>
      <c r="M399" s="263" t="s">
        <v>44</v>
      </c>
      <c r="N399" s="264" t="s">
        <v>53</v>
      </c>
      <c r="O399" s="67"/>
      <c r="P399" s="204">
        <f>O399*H399</f>
        <v>0</v>
      </c>
      <c r="Q399" s="204">
        <v>1.2290000000000001</v>
      </c>
      <c r="R399" s="204">
        <f>Q399*H399</f>
        <v>2.4580000000000002</v>
      </c>
      <c r="S399" s="204">
        <v>0</v>
      </c>
      <c r="T399" s="205">
        <f>S399*H399</f>
        <v>0</v>
      </c>
      <c r="U399" s="37"/>
      <c r="V399" s="37"/>
      <c r="W399" s="37"/>
      <c r="X399" s="37"/>
      <c r="Y399" s="37"/>
      <c r="Z399" s="37"/>
      <c r="AA399" s="37"/>
      <c r="AB399" s="37"/>
      <c r="AC399" s="37"/>
      <c r="AD399" s="37"/>
      <c r="AE399" s="37"/>
      <c r="AR399" s="206" t="s">
        <v>351</v>
      </c>
      <c r="AT399" s="206" t="s">
        <v>633</v>
      </c>
      <c r="AU399" s="206" t="s">
        <v>91</v>
      </c>
      <c r="AY399" s="19" t="s">
        <v>262</v>
      </c>
      <c r="BE399" s="207">
        <f>IF(N399="základní",J399,0)</f>
        <v>0</v>
      </c>
      <c r="BF399" s="207">
        <f>IF(N399="snížená",J399,0)</f>
        <v>0</v>
      </c>
      <c r="BG399" s="207">
        <f>IF(N399="zákl. přenesená",J399,0)</f>
        <v>0</v>
      </c>
      <c r="BH399" s="207">
        <f>IF(N399="sníž. přenesená",J399,0)</f>
        <v>0</v>
      </c>
      <c r="BI399" s="207">
        <f>IF(N399="nulová",J399,0)</f>
        <v>0</v>
      </c>
      <c r="BJ399" s="19" t="s">
        <v>89</v>
      </c>
      <c r="BK399" s="207">
        <f>ROUND(I399*H399,2)</f>
        <v>0</v>
      </c>
      <c r="BL399" s="19" t="s">
        <v>104</v>
      </c>
      <c r="BM399" s="206" t="s">
        <v>1176</v>
      </c>
    </row>
    <row r="400" spans="1:65" s="15" customFormat="1" ht="10">
      <c r="B400" s="233"/>
      <c r="C400" s="234"/>
      <c r="D400" s="208" t="s">
        <v>272</v>
      </c>
      <c r="E400" s="235" t="s">
        <v>44</v>
      </c>
      <c r="F400" s="236" t="s">
        <v>8520</v>
      </c>
      <c r="G400" s="234"/>
      <c r="H400" s="237">
        <v>1</v>
      </c>
      <c r="I400" s="238"/>
      <c r="J400" s="234"/>
      <c r="K400" s="234"/>
      <c r="L400" s="239"/>
      <c r="M400" s="240"/>
      <c r="N400" s="241"/>
      <c r="O400" s="241"/>
      <c r="P400" s="241"/>
      <c r="Q400" s="241"/>
      <c r="R400" s="241"/>
      <c r="S400" s="241"/>
      <c r="T400" s="242"/>
      <c r="AT400" s="243" t="s">
        <v>272</v>
      </c>
      <c r="AU400" s="243" t="s">
        <v>91</v>
      </c>
      <c r="AV400" s="15" t="s">
        <v>91</v>
      </c>
      <c r="AW400" s="15" t="s">
        <v>38</v>
      </c>
      <c r="AX400" s="15" t="s">
        <v>82</v>
      </c>
      <c r="AY400" s="243" t="s">
        <v>262</v>
      </c>
    </row>
    <row r="401" spans="1:65" s="15" customFormat="1" ht="10">
      <c r="B401" s="233"/>
      <c r="C401" s="234"/>
      <c r="D401" s="208" t="s">
        <v>272</v>
      </c>
      <c r="E401" s="235" t="s">
        <v>44</v>
      </c>
      <c r="F401" s="236" t="s">
        <v>8521</v>
      </c>
      <c r="G401" s="234"/>
      <c r="H401" s="237">
        <v>1</v>
      </c>
      <c r="I401" s="238"/>
      <c r="J401" s="234"/>
      <c r="K401" s="234"/>
      <c r="L401" s="239"/>
      <c r="M401" s="240"/>
      <c r="N401" s="241"/>
      <c r="O401" s="241"/>
      <c r="P401" s="241"/>
      <c r="Q401" s="241"/>
      <c r="R401" s="241"/>
      <c r="S401" s="241"/>
      <c r="T401" s="242"/>
      <c r="AT401" s="243" t="s">
        <v>272</v>
      </c>
      <c r="AU401" s="243" t="s">
        <v>91</v>
      </c>
      <c r="AV401" s="15" t="s">
        <v>91</v>
      </c>
      <c r="AW401" s="15" t="s">
        <v>38</v>
      </c>
      <c r="AX401" s="15" t="s">
        <v>82</v>
      </c>
      <c r="AY401" s="243" t="s">
        <v>262</v>
      </c>
    </row>
    <row r="402" spans="1:65" s="16" customFormat="1" ht="10">
      <c r="B402" s="244"/>
      <c r="C402" s="245"/>
      <c r="D402" s="208" t="s">
        <v>272</v>
      </c>
      <c r="E402" s="246" t="s">
        <v>44</v>
      </c>
      <c r="F402" s="247" t="s">
        <v>291</v>
      </c>
      <c r="G402" s="245"/>
      <c r="H402" s="248">
        <v>2</v>
      </c>
      <c r="I402" s="249"/>
      <c r="J402" s="245"/>
      <c r="K402" s="245"/>
      <c r="L402" s="250"/>
      <c r="M402" s="251"/>
      <c r="N402" s="252"/>
      <c r="O402" s="252"/>
      <c r="P402" s="252"/>
      <c r="Q402" s="252"/>
      <c r="R402" s="252"/>
      <c r="S402" s="252"/>
      <c r="T402" s="253"/>
      <c r="AT402" s="254" t="s">
        <v>272</v>
      </c>
      <c r="AU402" s="254" t="s">
        <v>91</v>
      </c>
      <c r="AV402" s="16" t="s">
        <v>104</v>
      </c>
      <c r="AW402" s="16" t="s">
        <v>38</v>
      </c>
      <c r="AX402" s="16" t="s">
        <v>89</v>
      </c>
      <c r="AY402" s="254" t="s">
        <v>262</v>
      </c>
    </row>
    <row r="403" spans="1:65" s="2" customFormat="1" ht="16.5" customHeight="1">
      <c r="A403" s="37"/>
      <c r="B403" s="38"/>
      <c r="C403" s="195" t="s">
        <v>713</v>
      </c>
      <c r="D403" s="195" t="s">
        <v>264</v>
      </c>
      <c r="E403" s="196" t="s">
        <v>6274</v>
      </c>
      <c r="F403" s="197" t="s">
        <v>6275</v>
      </c>
      <c r="G403" s="198" t="s">
        <v>518</v>
      </c>
      <c r="H403" s="199">
        <v>2</v>
      </c>
      <c r="I403" s="200"/>
      <c r="J403" s="201">
        <f>ROUND(I403*H403,2)</f>
        <v>0</v>
      </c>
      <c r="K403" s="197" t="s">
        <v>268</v>
      </c>
      <c r="L403" s="42"/>
      <c r="M403" s="202" t="s">
        <v>44</v>
      </c>
      <c r="N403" s="203" t="s">
        <v>53</v>
      </c>
      <c r="O403" s="67"/>
      <c r="P403" s="204">
        <f>O403*H403</f>
        <v>0</v>
      </c>
      <c r="Q403" s="204">
        <v>3.9273919999999997E-2</v>
      </c>
      <c r="R403" s="204">
        <f>Q403*H403</f>
        <v>7.8547839999999994E-2</v>
      </c>
      <c r="S403" s="204">
        <v>0</v>
      </c>
      <c r="T403" s="205">
        <f>S403*H403</f>
        <v>0</v>
      </c>
      <c r="U403" s="37"/>
      <c r="V403" s="37"/>
      <c r="W403" s="37"/>
      <c r="X403" s="37"/>
      <c r="Y403" s="37"/>
      <c r="Z403" s="37"/>
      <c r="AA403" s="37"/>
      <c r="AB403" s="37"/>
      <c r="AC403" s="37"/>
      <c r="AD403" s="37"/>
      <c r="AE403" s="37"/>
      <c r="AR403" s="206" t="s">
        <v>104</v>
      </c>
      <c r="AT403" s="206" t="s">
        <v>264</v>
      </c>
      <c r="AU403" s="206" t="s">
        <v>91</v>
      </c>
      <c r="AY403" s="19" t="s">
        <v>262</v>
      </c>
      <c r="BE403" s="207">
        <f>IF(N403="základní",J403,0)</f>
        <v>0</v>
      </c>
      <c r="BF403" s="207">
        <f>IF(N403="snížená",J403,0)</f>
        <v>0</v>
      </c>
      <c r="BG403" s="207">
        <f>IF(N403="zákl. přenesená",J403,0)</f>
        <v>0</v>
      </c>
      <c r="BH403" s="207">
        <f>IF(N403="sníž. přenesená",J403,0)</f>
        <v>0</v>
      </c>
      <c r="BI403" s="207">
        <f>IF(N403="nulová",J403,0)</f>
        <v>0</v>
      </c>
      <c r="BJ403" s="19" t="s">
        <v>89</v>
      </c>
      <c r="BK403" s="207">
        <f>ROUND(I403*H403,2)</f>
        <v>0</v>
      </c>
      <c r="BL403" s="19" t="s">
        <v>104</v>
      </c>
      <c r="BM403" s="206" t="s">
        <v>1189</v>
      </c>
    </row>
    <row r="404" spans="1:65" s="2" customFormat="1" ht="36">
      <c r="A404" s="37"/>
      <c r="B404" s="38"/>
      <c r="C404" s="39"/>
      <c r="D404" s="208" t="s">
        <v>270</v>
      </c>
      <c r="E404" s="39"/>
      <c r="F404" s="209" t="s">
        <v>6267</v>
      </c>
      <c r="G404" s="39"/>
      <c r="H404" s="39"/>
      <c r="I404" s="118"/>
      <c r="J404" s="39"/>
      <c r="K404" s="39"/>
      <c r="L404" s="42"/>
      <c r="M404" s="210"/>
      <c r="N404" s="211"/>
      <c r="O404" s="67"/>
      <c r="P404" s="67"/>
      <c r="Q404" s="67"/>
      <c r="R404" s="67"/>
      <c r="S404" s="67"/>
      <c r="T404" s="68"/>
      <c r="U404" s="37"/>
      <c r="V404" s="37"/>
      <c r="W404" s="37"/>
      <c r="X404" s="37"/>
      <c r="Y404" s="37"/>
      <c r="Z404" s="37"/>
      <c r="AA404" s="37"/>
      <c r="AB404" s="37"/>
      <c r="AC404" s="37"/>
      <c r="AD404" s="37"/>
      <c r="AE404" s="37"/>
      <c r="AT404" s="19" t="s">
        <v>270</v>
      </c>
      <c r="AU404" s="19" t="s">
        <v>91</v>
      </c>
    </row>
    <row r="405" spans="1:65" s="15" customFormat="1" ht="10">
      <c r="B405" s="233"/>
      <c r="C405" s="234"/>
      <c r="D405" s="208" t="s">
        <v>272</v>
      </c>
      <c r="E405" s="235" t="s">
        <v>44</v>
      </c>
      <c r="F405" s="236" t="s">
        <v>8520</v>
      </c>
      <c r="G405" s="234"/>
      <c r="H405" s="237">
        <v>1</v>
      </c>
      <c r="I405" s="238"/>
      <c r="J405" s="234"/>
      <c r="K405" s="234"/>
      <c r="L405" s="239"/>
      <c r="M405" s="240"/>
      <c r="N405" s="241"/>
      <c r="O405" s="241"/>
      <c r="P405" s="241"/>
      <c r="Q405" s="241"/>
      <c r="R405" s="241"/>
      <c r="S405" s="241"/>
      <c r="T405" s="242"/>
      <c r="AT405" s="243" t="s">
        <v>272</v>
      </c>
      <c r="AU405" s="243" t="s">
        <v>91</v>
      </c>
      <c r="AV405" s="15" t="s">
        <v>91</v>
      </c>
      <c r="AW405" s="15" t="s">
        <v>38</v>
      </c>
      <c r="AX405" s="15" t="s">
        <v>82</v>
      </c>
      <c r="AY405" s="243" t="s">
        <v>262</v>
      </c>
    </row>
    <row r="406" spans="1:65" s="15" customFormat="1" ht="10">
      <c r="B406" s="233"/>
      <c r="C406" s="234"/>
      <c r="D406" s="208" t="s">
        <v>272</v>
      </c>
      <c r="E406" s="235" t="s">
        <v>44</v>
      </c>
      <c r="F406" s="236" t="s">
        <v>8521</v>
      </c>
      <c r="G406" s="234"/>
      <c r="H406" s="237">
        <v>1</v>
      </c>
      <c r="I406" s="238"/>
      <c r="J406" s="234"/>
      <c r="K406" s="234"/>
      <c r="L406" s="239"/>
      <c r="M406" s="240"/>
      <c r="N406" s="241"/>
      <c r="O406" s="241"/>
      <c r="P406" s="241"/>
      <c r="Q406" s="241"/>
      <c r="R406" s="241"/>
      <c r="S406" s="241"/>
      <c r="T406" s="242"/>
      <c r="AT406" s="243" t="s">
        <v>272</v>
      </c>
      <c r="AU406" s="243" t="s">
        <v>91</v>
      </c>
      <c r="AV406" s="15" t="s">
        <v>91</v>
      </c>
      <c r="AW406" s="15" t="s">
        <v>38</v>
      </c>
      <c r="AX406" s="15" t="s">
        <v>82</v>
      </c>
      <c r="AY406" s="243" t="s">
        <v>262</v>
      </c>
    </row>
    <row r="407" spans="1:65" s="16" customFormat="1" ht="10">
      <c r="B407" s="244"/>
      <c r="C407" s="245"/>
      <c r="D407" s="208" t="s">
        <v>272</v>
      </c>
      <c r="E407" s="246" t="s">
        <v>44</v>
      </c>
      <c r="F407" s="247" t="s">
        <v>291</v>
      </c>
      <c r="G407" s="245"/>
      <c r="H407" s="248">
        <v>2</v>
      </c>
      <c r="I407" s="249"/>
      <c r="J407" s="245"/>
      <c r="K407" s="245"/>
      <c r="L407" s="250"/>
      <c r="M407" s="251"/>
      <c r="N407" s="252"/>
      <c r="O407" s="252"/>
      <c r="P407" s="252"/>
      <c r="Q407" s="252"/>
      <c r="R407" s="252"/>
      <c r="S407" s="252"/>
      <c r="T407" s="253"/>
      <c r="AT407" s="254" t="s">
        <v>272</v>
      </c>
      <c r="AU407" s="254" t="s">
        <v>91</v>
      </c>
      <c r="AV407" s="16" t="s">
        <v>104</v>
      </c>
      <c r="AW407" s="16" t="s">
        <v>38</v>
      </c>
      <c r="AX407" s="16" t="s">
        <v>89</v>
      </c>
      <c r="AY407" s="254" t="s">
        <v>262</v>
      </c>
    </row>
    <row r="408" spans="1:65" s="2" customFormat="1" ht="16.5" customHeight="1">
      <c r="A408" s="37"/>
      <c r="B408" s="38"/>
      <c r="C408" s="255" t="s">
        <v>718</v>
      </c>
      <c r="D408" s="255" t="s">
        <v>633</v>
      </c>
      <c r="E408" s="256" t="s">
        <v>6276</v>
      </c>
      <c r="F408" s="257" t="s">
        <v>6277</v>
      </c>
      <c r="G408" s="258" t="s">
        <v>518</v>
      </c>
      <c r="H408" s="259">
        <v>2</v>
      </c>
      <c r="I408" s="260"/>
      <c r="J408" s="261">
        <f>ROUND(I408*H408,2)</f>
        <v>0</v>
      </c>
      <c r="K408" s="257" t="s">
        <v>268</v>
      </c>
      <c r="L408" s="262"/>
      <c r="M408" s="263" t="s">
        <v>44</v>
      </c>
      <c r="N408" s="264" t="s">
        <v>53</v>
      </c>
      <c r="O408" s="67"/>
      <c r="P408" s="204">
        <f>O408*H408</f>
        <v>0</v>
      </c>
      <c r="Q408" s="204">
        <v>0.44900000000000001</v>
      </c>
      <c r="R408" s="204">
        <f>Q408*H408</f>
        <v>0.89800000000000002</v>
      </c>
      <c r="S408" s="204">
        <v>0</v>
      </c>
      <c r="T408" s="205">
        <f>S408*H408</f>
        <v>0</v>
      </c>
      <c r="U408" s="37"/>
      <c r="V408" s="37"/>
      <c r="W408" s="37"/>
      <c r="X408" s="37"/>
      <c r="Y408" s="37"/>
      <c r="Z408" s="37"/>
      <c r="AA408" s="37"/>
      <c r="AB408" s="37"/>
      <c r="AC408" s="37"/>
      <c r="AD408" s="37"/>
      <c r="AE408" s="37"/>
      <c r="AR408" s="206" t="s">
        <v>351</v>
      </c>
      <c r="AT408" s="206" t="s">
        <v>633</v>
      </c>
      <c r="AU408" s="206" t="s">
        <v>91</v>
      </c>
      <c r="AY408" s="19" t="s">
        <v>262</v>
      </c>
      <c r="BE408" s="207">
        <f>IF(N408="základní",J408,0)</f>
        <v>0</v>
      </c>
      <c r="BF408" s="207">
        <f>IF(N408="snížená",J408,0)</f>
        <v>0</v>
      </c>
      <c r="BG408" s="207">
        <f>IF(N408="zákl. přenesená",J408,0)</f>
        <v>0</v>
      </c>
      <c r="BH408" s="207">
        <f>IF(N408="sníž. přenesená",J408,0)</f>
        <v>0</v>
      </c>
      <c r="BI408" s="207">
        <f>IF(N408="nulová",J408,0)</f>
        <v>0</v>
      </c>
      <c r="BJ408" s="19" t="s">
        <v>89</v>
      </c>
      <c r="BK408" s="207">
        <f>ROUND(I408*H408,2)</f>
        <v>0</v>
      </c>
      <c r="BL408" s="19" t="s">
        <v>104</v>
      </c>
      <c r="BM408" s="206" t="s">
        <v>1215</v>
      </c>
    </row>
    <row r="409" spans="1:65" s="15" customFormat="1" ht="10">
      <c r="B409" s="233"/>
      <c r="C409" s="234"/>
      <c r="D409" s="208" t="s">
        <v>272</v>
      </c>
      <c r="E409" s="235" t="s">
        <v>44</v>
      </c>
      <c r="F409" s="236" t="s">
        <v>8520</v>
      </c>
      <c r="G409" s="234"/>
      <c r="H409" s="237">
        <v>1</v>
      </c>
      <c r="I409" s="238"/>
      <c r="J409" s="234"/>
      <c r="K409" s="234"/>
      <c r="L409" s="239"/>
      <c r="M409" s="240"/>
      <c r="N409" s="241"/>
      <c r="O409" s="241"/>
      <c r="P409" s="241"/>
      <c r="Q409" s="241"/>
      <c r="R409" s="241"/>
      <c r="S409" s="241"/>
      <c r="T409" s="242"/>
      <c r="AT409" s="243" t="s">
        <v>272</v>
      </c>
      <c r="AU409" s="243" t="s">
        <v>91</v>
      </c>
      <c r="AV409" s="15" t="s">
        <v>91</v>
      </c>
      <c r="AW409" s="15" t="s">
        <v>38</v>
      </c>
      <c r="AX409" s="15" t="s">
        <v>82</v>
      </c>
      <c r="AY409" s="243" t="s">
        <v>262</v>
      </c>
    </row>
    <row r="410" spans="1:65" s="15" customFormat="1" ht="10">
      <c r="B410" s="233"/>
      <c r="C410" s="234"/>
      <c r="D410" s="208" t="s">
        <v>272</v>
      </c>
      <c r="E410" s="235" t="s">
        <v>44</v>
      </c>
      <c r="F410" s="236" t="s">
        <v>8521</v>
      </c>
      <c r="G410" s="234"/>
      <c r="H410" s="237">
        <v>1</v>
      </c>
      <c r="I410" s="238"/>
      <c r="J410" s="234"/>
      <c r="K410" s="234"/>
      <c r="L410" s="239"/>
      <c r="M410" s="240"/>
      <c r="N410" s="241"/>
      <c r="O410" s="241"/>
      <c r="P410" s="241"/>
      <c r="Q410" s="241"/>
      <c r="R410" s="241"/>
      <c r="S410" s="241"/>
      <c r="T410" s="242"/>
      <c r="AT410" s="243" t="s">
        <v>272</v>
      </c>
      <c r="AU410" s="243" t="s">
        <v>91</v>
      </c>
      <c r="AV410" s="15" t="s">
        <v>91</v>
      </c>
      <c r="AW410" s="15" t="s">
        <v>38</v>
      </c>
      <c r="AX410" s="15" t="s">
        <v>82</v>
      </c>
      <c r="AY410" s="243" t="s">
        <v>262</v>
      </c>
    </row>
    <row r="411" spans="1:65" s="16" customFormat="1" ht="10">
      <c r="B411" s="244"/>
      <c r="C411" s="245"/>
      <c r="D411" s="208" t="s">
        <v>272</v>
      </c>
      <c r="E411" s="246" t="s">
        <v>44</v>
      </c>
      <c r="F411" s="247" t="s">
        <v>291</v>
      </c>
      <c r="G411" s="245"/>
      <c r="H411" s="248">
        <v>2</v>
      </c>
      <c r="I411" s="249"/>
      <c r="J411" s="245"/>
      <c r="K411" s="245"/>
      <c r="L411" s="250"/>
      <c r="M411" s="251"/>
      <c r="N411" s="252"/>
      <c r="O411" s="252"/>
      <c r="P411" s="252"/>
      <c r="Q411" s="252"/>
      <c r="R411" s="252"/>
      <c r="S411" s="252"/>
      <c r="T411" s="253"/>
      <c r="AT411" s="254" t="s">
        <v>272</v>
      </c>
      <c r="AU411" s="254" t="s">
        <v>91</v>
      </c>
      <c r="AV411" s="16" t="s">
        <v>104</v>
      </c>
      <c r="AW411" s="16" t="s">
        <v>38</v>
      </c>
      <c r="AX411" s="16" t="s">
        <v>89</v>
      </c>
      <c r="AY411" s="254" t="s">
        <v>262</v>
      </c>
    </row>
    <row r="412" spans="1:65" s="2" customFormat="1" ht="16.5" customHeight="1">
      <c r="A412" s="37"/>
      <c r="B412" s="38"/>
      <c r="C412" s="255" t="s">
        <v>729</v>
      </c>
      <c r="D412" s="255" t="s">
        <v>633</v>
      </c>
      <c r="E412" s="256" t="s">
        <v>6278</v>
      </c>
      <c r="F412" s="257" t="s">
        <v>6279</v>
      </c>
      <c r="G412" s="258" t="s">
        <v>518</v>
      </c>
      <c r="H412" s="259">
        <v>4</v>
      </c>
      <c r="I412" s="260"/>
      <c r="J412" s="261">
        <f>ROUND(I412*H412,2)</f>
        <v>0</v>
      </c>
      <c r="K412" s="257" t="s">
        <v>268</v>
      </c>
      <c r="L412" s="262"/>
      <c r="M412" s="263" t="s">
        <v>44</v>
      </c>
      <c r="N412" s="264" t="s">
        <v>53</v>
      </c>
      <c r="O412" s="67"/>
      <c r="P412" s="204">
        <f>O412*H412</f>
        <v>0</v>
      </c>
      <c r="Q412" s="204">
        <v>2E-3</v>
      </c>
      <c r="R412" s="204">
        <f>Q412*H412</f>
        <v>8.0000000000000002E-3</v>
      </c>
      <c r="S412" s="204">
        <v>0</v>
      </c>
      <c r="T412" s="205">
        <f>S412*H412</f>
        <v>0</v>
      </c>
      <c r="U412" s="37"/>
      <c r="V412" s="37"/>
      <c r="W412" s="37"/>
      <c r="X412" s="37"/>
      <c r="Y412" s="37"/>
      <c r="Z412" s="37"/>
      <c r="AA412" s="37"/>
      <c r="AB412" s="37"/>
      <c r="AC412" s="37"/>
      <c r="AD412" s="37"/>
      <c r="AE412" s="37"/>
      <c r="AR412" s="206" t="s">
        <v>351</v>
      </c>
      <c r="AT412" s="206" t="s">
        <v>633</v>
      </c>
      <c r="AU412" s="206" t="s">
        <v>91</v>
      </c>
      <c r="AY412" s="19" t="s">
        <v>262</v>
      </c>
      <c r="BE412" s="207">
        <f>IF(N412="základní",J412,0)</f>
        <v>0</v>
      </c>
      <c r="BF412" s="207">
        <f>IF(N412="snížená",J412,0)</f>
        <v>0</v>
      </c>
      <c r="BG412" s="207">
        <f>IF(N412="zákl. přenesená",J412,0)</f>
        <v>0</v>
      </c>
      <c r="BH412" s="207">
        <f>IF(N412="sníž. přenesená",J412,0)</f>
        <v>0</v>
      </c>
      <c r="BI412" s="207">
        <f>IF(N412="nulová",J412,0)</f>
        <v>0</v>
      </c>
      <c r="BJ412" s="19" t="s">
        <v>89</v>
      </c>
      <c r="BK412" s="207">
        <f>ROUND(I412*H412,2)</f>
        <v>0</v>
      </c>
      <c r="BL412" s="19" t="s">
        <v>104</v>
      </c>
      <c r="BM412" s="206" t="s">
        <v>1282</v>
      </c>
    </row>
    <row r="413" spans="1:65" s="15" customFormat="1" ht="10">
      <c r="B413" s="233"/>
      <c r="C413" s="234"/>
      <c r="D413" s="208" t="s">
        <v>272</v>
      </c>
      <c r="E413" s="235" t="s">
        <v>44</v>
      </c>
      <c r="F413" s="236" t="s">
        <v>8526</v>
      </c>
      <c r="G413" s="234"/>
      <c r="H413" s="237">
        <v>2</v>
      </c>
      <c r="I413" s="238"/>
      <c r="J413" s="234"/>
      <c r="K413" s="234"/>
      <c r="L413" s="239"/>
      <c r="M413" s="240"/>
      <c r="N413" s="241"/>
      <c r="O413" s="241"/>
      <c r="P413" s="241"/>
      <c r="Q413" s="241"/>
      <c r="R413" s="241"/>
      <c r="S413" s="241"/>
      <c r="T413" s="242"/>
      <c r="AT413" s="243" t="s">
        <v>272</v>
      </c>
      <c r="AU413" s="243" t="s">
        <v>91</v>
      </c>
      <c r="AV413" s="15" t="s">
        <v>91</v>
      </c>
      <c r="AW413" s="15" t="s">
        <v>38</v>
      </c>
      <c r="AX413" s="15" t="s">
        <v>82</v>
      </c>
      <c r="AY413" s="243" t="s">
        <v>262</v>
      </c>
    </row>
    <row r="414" spans="1:65" s="15" customFormat="1" ht="10">
      <c r="B414" s="233"/>
      <c r="C414" s="234"/>
      <c r="D414" s="208" t="s">
        <v>272</v>
      </c>
      <c r="E414" s="235" t="s">
        <v>44</v>
      </c>
      <c r="F414" s="236" t="s">
        <v>8527</v>
      </c>
      <c r="G414" s="234"/>
      <c r="H414" s="237">
        <v>2</v>
      </c>
      <c r="I414" s="238"/>
      <c r="J414" s="234"/>
      <c r="K414" s="234"/>
      <c r="L414" s="239"/>
      <c r="M414" s="240"/>
      <c r="N414" s="241"/>
      <c r="O414" s="241"/>
      <c r="P414" s="241"/>
      <c r="Q414" s="241"/>
      <c r="R414" s="241"/>
      <c r="S414" s="241"/>
      <c r="T414" s="242"/>
      <c r="AT414" s="243" t="s">
        <v>272</v>
      </c>
      <c r="AU414" s="243" t="s">
        <v>91</v>
      </c>
      <c r="AV414" s="15" t="s">
        <v>91</v>
      </c>
      <c r="AW414" s="15" t="s">
        <v>38</v>
      </c>
      <c r="AX414" s="15" t="s">
        <v>82</v>
      </c>
      <c r="AY414" s="243" t="s">
        <v>262</v>
      </c>
    </row>
    <row r="415" spans="1:65" s="16" customFormat="1" ht="10">
      <c r="B415" s="244"/>
      <c r="C415" s="245"/>
      <c r="D415" s="208" t="s">
        <v>272</v>
      </c>
      <c r="E415" s="246" t="s">
        <v>44</v>
      </c>
      <c r="F415" s="247" t="s">
        <v>291</v>
      </c>
      <c r="G415" s="245"/>
      <c r="H415" s="248">
        <v>4</v>
      </c>
      <c r="I415" s="249"/>
      <c r="J415" s="245"/>
      <c r="K415" s="245"/>
      <c r="L415" s="250"/>
      <c r="M415" s="251"/>
      <c r="N415" s="252"/>
      <c r="O415" s="252"/>
      <c r="P415" s="252"/>
      <c r="Q415" s="252"/>
      <c r="R415" s="252"/>
      <c r="S415" s="252"/>
      <c r="T415" s="253"/>
      <c r="AT415" s="254" t="s">
        <v>272</v>
      </c>
      <c r="AU415" s="254" t="s">
        <v>91</v>
      </c>
      <c r="AV415" s="16" t="s">
        <v>104</v>
      </c>
      <c r="AW415" s="16" t="s">
        <v>38</v>
      </c>
      <c r="AX415" s="16" t="s">
        <v>89</v>
      </c>
      <c r="AY415" s="254" t="s">
        <v>262</v>
      </c>
    </row>
    <row r="416" spans="1:65" s="2" customFormat="1" ht="16.5" customHeight="1">
      <c r="A416" s="37"/>
      <c r="B416" s="38"/>
      <c r="C416" s="255" t="s">
        <v>733</v>
      </c>
      <c r="D416" s="255" t="s">
        <v>633</v>
      </c>
      <c r="E416" s="256" t="s">
        <v>8528</v>
      </c>
      <c r="F416" s="257" t="s">
        <v>8529</v>
      </c>
      <c r="G416" s="258" t="s">
        <v>518</v>
      </c>
      <c r="H416" s="259">
        <v>2</v>
      </c>
      <c r="I416" s="260"/>
      <c r="J416" s="261">
        <f>ROUND(I416*H416,2)</f>
        <v>0</v>
      </c>
      <c r="K416" s="257" t="s">
        <v>268</v>
      </c>
      <c r="L416" s="262"/>
      <c r="M416" s="263" t="s">
        <v>44</v>
      </c>
      <c r="N416" s="264" t="s">
        <v>53</v>
      </c>
      <c r="O416" s="67"/>
      <c r="P416" s="204">
        <f>O416*H416</f>
        <v>0</v>
      </c>
      <c r="Q416" s="204">
        <v>3.3000000000000002E-2</v>
      </c>
      <c r="R416" s="204">
        <f>Q416*H416</f>
        <v>6.6000000000000003E-2</v>
      </c>
      <c r="S416" s="204">
        <v>0</v>
      </c>
      <c r="T416" s="205">
        <f>S416*H416</f>
        <v>0</v>
      </c>
      <c r="U416" s="37"/>
      <c r="V416" s="37"/>
      <c r="W416" s="37"/>
      <c r="X416" s="37"/>
      <c r="Y416" s="37"/>
      <c r="Z416" s="37"/>
      <c r="AA416" s="37"/>
      <c r="AB416" s="37"/>
      <c r="AC416" s="37"/>
      <c r="AD416" s="37"/>
      <c r="AE416" s="37"/>
      <c r="AR416" s="206" t="s">
        <v>351</v>
      </c>
      <c r="AT416" s="206" t="s">
        <v>633</v>
      </c>
      <c r="AU416" s="206" t="s">
        <v>91</v>
      </c>
      <c r="AY416" s="19" t="s">
        <v>262</v>
      </c>
      <c r="BE416" s="207">
        <f>IF(N416="základní",J416,0)</f>
        <v>0</v>
      </c>
      <c r="BF416" s="207">
        <f>IF(N416="snížená",J416,0)</f>
        <v>0</v>
      </c>
      <c r="BG416" s="207">
        <f>IF(N416="zákl. přenesená",J416,0)</f>
        <v>0</v>
      </c>
      <c r="BH416" s="207">
        <f>IF(N416="sníž. přenesená",J416,0)</f>
        <v>0</v>
      </c>
      <c r="BI416" s="207">
        <f>IF(N416="nulová",J416,0)</f>
        <v>0</v>
      </c>
      <c r="BJ416" s="19" t="s">
        <v>89</v>
      </c>
      <c r="BK416" s="207">
        <f>ROUND(I416*H416,2)</f>
        <v>0</v>
      </c>
      <c r="BL416" s="19" t="s">
        <v>104</v>
      </c>
      <c r="BM416" s="206" t="s">
        <v>1332</v>
      </c>
    </row>
    <row r="417" spans="1:65" s="15" customFormat="1" ht="10">
      <c r="B417" s="233"/>
      <c r="C417" s="234"/>
      <c r="D417" s="208" t="s">
        <v>272</v>
      </c>
      <c r="E417" s="235" t="s">
        <v>44</v>
      </c>
      <c r="F417" s="236" t="s">
        <v>8520</v>
      </c>
      <c r="G417" s="234"/>
      <c r="H417" s="237">
        <v>1</v>
      </c>
      <c r="I417" s="238"/>
      <c r="J417" s="234"/>
      <c r="K417" s="234"/>
      <c r="L417" s="239"/>
      <c r="M417" s="240"/>
      <c r="N417" s="241"/>
      <c r="O417" s="241"/>
      <c r="P417" s="241"/>
      <c r="Q417" s="241"/>
      <c r="R417" s="241"/>
      <c r="S417" s="241"/>
      <c r="T417" s="242"/>
      <c r="AT417" s="243" t="s">
        <v>272</v>
      </c>
      <c r="AU417" s="243" t="s">
        <v>91</v>
      </c>
      <c r="AV417" s="15" t="s">
        <v>91</v>
      </c>
      <c r="AW417" s="15" t="s">
        <v>38</v>
      </c>
      <c r="AX417" s="15" t="s">
        <v>82</v>
      </c>
      <c r="AY417" s="243" t="s">
        <v>262</v>
      </c>
    </row>
    <row r="418" spans="1:65" s="15" customFormat="1" ht="10">
      <c r="B418" s="233"/>
      <c r="C418" s="234"/>
      <c r="D418" s="208" t="s">
        <v>272</v>
      </c>
      <c r="E418" s="235" t="s">
        <v>44</v>
      </c>
      <c r="F418" s="236" t="s">
        <v>8521</v>
      </c>
      <c r="G418" s="234"/>
      <c r="H418" s="237">
        <v>1</v>
      </c>
      <c r="I418" s="238"/>
      <c r="J418" s="234"/>
      <c r="K418" s="234"/>
      <c r="L418" s="239"/>
      <c r="M418" s="240"/>
      <c r="N418" s="241"/>
      <c r="O418" s="241"/>
      <c r="P418" s="241"/>
      <c r="Q418" s="241"/>
      <c r="R418" s="241"/>
      <c r="S418" s="241"/>
      <c r="T418" s="242"/>
      <c r="AT418" s="243" t="s">
        <v>272</v>
      </c>
      <c r="AU418" s="243" t="s">
        <v>91</v>
      </c>
      <c r="AV418" s="15" t="s">
        <v>91</v>
      </c>
      <c r="AW418" s="15" t="s">
        <v>38</v>
      </c>
      <c r="AX418" s="15" t="s">
        <v>82</v>
      </c>
      <c r="AY418" s="243" t="s">
        <v>262</v>
      </c>
    </row>
    <row r="419" spans="1:65" s="16" customFormat="1" ht="10">
      <c r="B419" s="244"/>
      <c r="C419" s="245"/>
      <c r="D419" s="208" t="s">
        <v>272</v>
      </c>
      <c r="E419" s="246" t="s">
        <v>44</v>
      </c>
      <c r="F419" s="247" t="s">
        <v>291</v>
      </c>
      <c r="G419" s="245"/>
      <c r="H419" s="248">
        <v>2</v>
      </c>
      <c r="I419" s="249"/>
      <c r="J419" s="245"/>
      <c r="K419" s="245"/>
      <c r="L419" s="250"/>
      <c r="M419" s="251"/>
      <c r="N419" s="252"/>
      <c r="O419" s="252"/>
      <c r="P419" s="252"/>
      <c r="Q419" s="252"/>
      <c r="R419" s="252"/>
      <c r="S419" s="252"/>
      <c r="T419" s="253"/>
      <c r="AT419" s="254" t="s">
        <v>272</v>
      </c>
      <c r="AU419" s="254" t="s">
        <v>91</v>
      </c>
      <c r="AV419" s="16" t="s">
        <v>104</v>
      </c>
      <c r="AW419" s="16" t="s">
        <v>38</v>
      </c>
      <c r="AX419" s="16" t="s">
        <v>89</v>
      </c>
      <c r="AY419" s="254" t="s">
        <v>262</v>
      </c>
    </row>
    <row r="420" spans="1:65" s="2" customFormat="1" ht="21.75" customHeight="1">
      <c r="A420" s="37"/>
      <c r="B420" s="38"/>
      <c r="C420" s="195" t="s">
        <v>738</v>
      </c>
      <c r="D420" s="195" t="s">
        <v>264</v>
      </c>
      <c r="E420" s="196" t="s">
        <v>8530</v>
      </c>
      <c r="F420" s="197" t="s">
        <v>8531</v>
      </c>
      <c r="G420" s="198" t="s">
        <v>518</v>
      </c>
      <c r="H420" s="199">
        <v>1</v>
      </c>
      <c r="I420" s="200"/>
      <c r="J420" s="201">
        <f>ROUND(I420*H420,2)</f>
        <v>0</v>
      </c>
      <c r="K420" s="197" t="s">
        <v>268</v>
      </c>
      <c r="L420" s="42"/>
      <c r="M420" s="202" t="s">
        <v>44</v>
      </c>
      <c r="N420" s="203" t="s">
        <v>53</v>
      </c>
      <c r="O420" s="67"/>
      <c r="P420" s="204">
        <f>O420*H420</f>
        <v>0</v>
      </c>
      <c r="Q420" s="204">
        <v>5.8034299999999997E-2</v>
      </c>
      <c r="R420" s="204">
        <f>Q420*H420</f>
        <v>5.8034299999999997E-2</v>
      </c>
      <c r="S420" s="204">
        <v>0</v>
      </c>
      <c r="T420" s="205">
        <f>S420*H420</f>
        <v>0</v>
      </c>
      <c r="U420" s="37"/>
      <c r="V420" s="37"/>
      <c r="W420" s="37"/>
      <c r="X420" s="37"/>
      <c r="Y420" s="37"/>
      <c r="Z420" s="37"/>
      <c r="AA420" s="37"/>
      <c r="AB420" s="37"/>
      <c r="AC420" s="37"/>
      <c r="AD420" s="37"/>
      <c r="AE420" s="37"/>
      <c r="AR420" s="206" t="s">
        <v>104</v>
      </c>
      <c r="AT420" s="206" t="s">
        <v>264</v>
      </c>
      <c r="AU420" s="206" t="s">
        <v>91</v>
      </c>
      <c r="AY420" s="19" t="s">
        <v>262</v>
      </c>
      <c r="BE420" s="207">
        <f>IF(N420="základní",J420,0)</f>
        <v>0</v>
      </c>
      <c r="BF420" s="207">
        <f>IF(N420="snížená",J420,0)</f>
        <v>0</v>
      </c>
      <c r="BG420" s="207">
        <f>IF(N420="zákl. přenesená",J420,0)</f>
        <v>0</v>
      </c>
      <c r="BH420" s="207">
        <f>IF(N420="sníž. přenesená",J420,0)</f>
        <v>0</v>
      </c>
      <c r="BI420" s="207">
        <f>IF(N420="nulová",J420,0)</f>
        <v>0</v>
      </c>
      <c r="BJ420" s="19" t="s">
        <v>89</v>
      </c>
      <c r="BK420" s="207">
        <f>ROUND(I420*H420,2)</f>
        <v>0</v>
      </c>
      <c r="BL420" s="19" t="s">
        <v>104</v>
      </c>
      <c r="BM420" s="206" t="s">
        <v>1342</v>
      </c>
    </row>
    <row r="421" spans="1:65" s="2" customFormat="1" ht="81">
      <c r="A421" s="37"/>
      <c r="B421" s="38"/>
      <c r="C421" s="39"/>
      <c r="D421" s="208" t="s">
        <v>270</v>
      </c>
      <c r="E421" s="39"/>
      <c r="F421" s="209" t="s">
        <v>8532</v>
      </c>
      <c r="G421" s="39"/>
      <c r="H421" s="39"/>
      <c r="I421" s="118"/>
      <c r="J421" s="39"/>
      <c r="K421" s="39"/>
      <c r="L421" s="42"/>
      <c r="M421" s="210"/>
      <c r="N421" s="211"/>
      <c r="O421" s="67"/>
      <c r="P421" s="67"/>
      <c r="Q421" s="67"/>
      <c r="R421" s="67"/>
      <c r="S421" s="67"/>
      <c r="T421" s="68"/>
      <c r="U421" s="37"/>
      <c r="V421" s="37"/>
      <c r="W421" s="37"/>
      <c r="X421" s="37"/>
      <c r="Y421" s="37"/>
      <c r="Z421" s="37"/>
      <c r="AA421" s="37"/>
      <c r="AB421" s="37"/>
      <c r="AC421" s="37"/>
      <c r="AD421" s="37"/>
      <c r="AE421" s="37"/>
      <c r="AT421" s="19" t="s">
        <v>270</v>
      </c>
      <c r="AU421" s="19" t="s">
        <v>91</v>
      </c>
    </row>
    <row r="422" spans="1:65" s="15" customFormat="1" ht="10">
      <c r="B422" s="233"/>
      <c r="C422" s="234"/>
      <c r="D422" s="208" t="s">
        <v>272</v>
      </c>
      <c r="E422" s="235" t="s">
        <v>44</v>
      </c>
      <c r="F422" s="236" t="s">
        <v>8533</v>
      </c>
      <c r="G422" s="234"/>
      <c r="H422" s="237">
        <v>1</v>
      </c>
      <c r="I422" s="238"/>
      <c r="J422" s="234"/>
      <c r="K422" s="234"/>
      <c r="L422" s="239"/>
      <c r="M422" s="240"/>
      <c r="N422" s="241"/>
      <c r="O422" s="241"/>
      <c r="P422" s="241"/>
      <c r="Q422" s="241"/>
      <c r="R422" s="241"/>
      <c r="S422" s="241"/>
      <c r="T422" s="242"/>
      <c r="AT422" s="243" t="s">
        <v>272</v>
      </c>
      <c r="AU422" s="243" t="s">
        <v>91</v>
      </c>
      <c r="AV422" s="15" t="s">
        <v>91</v>
      </c>
      <c r="AW422" s="15" t="s">
        <v>38</v>
      </c>
      <c r="AX422" s="15" t="s">
        <v>82</v>
      </c>
      <c r="AY422" s="243" t="s">
        <v>262</v>
      </c>
    </row>
    <row r="423" spans="1:65" s="16" customFormat="1" ht="10">
      <c r="B423" s="244"/>
      <c r="C423" s="245"/>
      <c r="D423" s="208" t="s">
        <v>272</v>
      </c>
      <c r="E423" s="246" t="s">
        <v>44</v>
      </c>
      <c r="F423" s="247" t="s">
        <v>291</v>
      </c>
      <c r="G423" s="245"/>
      <c r="H423" s="248">
        <v>1</v>
      </c>
      <c r="I423" s="249"/>
      <c r="J423" s="245"/>
      <c r="K423" s="245"/>
      <c r="L423" s="250"/>
      <c r="M423" s="251"/>
      <c r="N423" s="252"/>
      <c r="O423" s="252"/>
      <c r="P423" s="252"/>
      <c r="Q423" s="252"/>
      <c r="R423" s="252"/>
      <c r="S423" s="252"/>
      <c r="T423" s="253"/>
      <c r="AT423" s="254" t="s">
        <v>272</v>
      </c>
      <c r="AU423" s="254" t="s">
        <v>91</v>
      </c>
      <c r="AV423" s="16" t="s">
        <v>104</v>
      </c>
      <c r="AW423" s="16" t="s">
        <v>38</v>
      </c>
      <c r="AX423" s="16" t="s">
        <v>89</v>
      </c>
      <c r="AY423" s="254" t="s">
        <v>262</v>
      </c>
    </row>
    <row r="424" spans="1:65" s="2" customFormat="1" ht="21.75" customHeight="1">
      <c r="A424" s="37"/>
      <c r="B424" s="38"/>
      <c r="C424" s="195" t="s">
        <v>744</v>
      </c>
      <c r="D424" s="195" t="s">
        <v>264</v>
      </c>
      <c r="E424" s="196" t="s">
        <v>8534</v>
      </c>
      <c r="F424" s="197" t="s">
        <v>8535</v>
      </c>
      <c r="G424" s="198" t="s">
        <v>518</v>
      </c>
      <c r="H424" s="199">
        <v>1</v>
      </c>
      <c r="I424" s="200"/>
      <c r="J424" s="201">
        <f>ROUND(I424*H424,2)</f>
        <v>0</v>
      </c>
      <c r="K424" s="197" t="s">
        <v>268</v>
      </c>
      <c r="L424" s="42"/>
      <c r="M424" s="202" t="s">
        <v>44</v>
      </c>
      <c r="N424" s="203" t="s">
        <v>53</v>
      </c>
      <c r="O424" s="67"/>
      <c r="P424" s="204">
        <f>O424*H424</f>
        <v>0</v>
      </c>
      <c r="Q424" s="204">
        <v>6.2164000000000004E-3</v>
      </c>
      <c r="R424" s="204">
        <f>Q424*H424</f>
        <v>6.2164000000000004E-3</v>
      </c>
      <c r="S424" s="204">
        <v>0</v>
      </c>
      <c r="T424" s="205">
        <f>S424*H424</f>
        <v>0</v>
      </c>
      <c r="U424" s="37"/>
      <c r="V424" s="37"/>
      <c r="W424" s="37"/>
      <c r="X424" s="37"/>
      <c r="Y424" s="37"/>
      <c r="Z424" s="37"/>
      <c r="AA424" s="37"/>
      <c r="AB424" s="37"/>
      <c r="AC424" s="37"/>
      <c r="AD424" s="37"/>
      <c r="AE424" s="37"/>
      <c r="AR424" s="206" t="s">
        <v>104</v>
      </c>
      <c r="AT424" s="206" t="s">
        <v>264</v>
      </c>
      <c r="AU424" s="206" t="s">
        <v>91</v>
      </c>
      <c r="AY424" s="19" t="s">
        <v>262</v>
      </c>
      <c r="BE424" s="207">
        <f>IF(N424="základní",J424,0)</f>
        <v>0</v>
      </c>
      <c r="BF424" s="207">
        <f>IF(N424="snížená",J424,0)</f>
        <v>0</v>
      </c>
      <c r="BG424" s="207">
        <f>IF(N424="zákl. přenesená",J424,0)</f>
        <v>0</v>
      </c>
      <c r="BH424" s="207">
        <f>IF(N424="sníž. přenesená",J424,0)</f>
        <v>0</v>
      </c>
      <c r="BI424" s="207">
        <f>IF(N424="nulová",J424,0)</f>
        <v>0</v>
      </c>
      <c r="BJ424" s="19" t="s">
        <v>89</v>
      </c>
      <c r="BK424" s="207">
        <f>ROUND(I424*H424,2)</f>
        <v>0</v>
      </c>
      <c r="BL424" s="19" t="s">
        <v>104</v>
      </c>
      <c r="BM424" s="206" t="s">
        <v>1352</v>
      </c>
    </row>
    <row r="425" spans="1:65" s="2" customFormat="1" ht="81">
      <c r="A425" s="37"/>
      <c r="B425" s="38"/>
      <c r="C425" s="39"/>
      <c r="D425" s="208" t="s">
        <v>270</v>
      </c>
      <c r="E425" s="39"/>
      <c r="F425" s="209" t="s">
        <v>8532</v>
      </c>
      <c r="G425" s="39"/>
      <c r="H425" s="39"/>
      <c r="I425" s="118"/>
      <c r="J425" s="39"/>
      <c r="K425" s="39"/>
      <c r="L425" s="42"/>
      <c r="M425" s="210"/>
      <c r="N425" s="211"/>
      <c r="O425" s="67"/>
      <c r="P425" s="67"/>
      <c r="Q425" s="67"/>
      <c r="R425" s="67"/>
      <c r="S425" s="67"/>
      <c r="T425" s="68"/>
      <c r="U425" s="37"/>
      <c r="V425" s="37"/>
      <c r="W425" s="37"/>
      <c r="X425" s="37"/>
      <c r="Y425" s="37"/>
      <c r="Z425" s="37"/>
      <c r="AA425" s="37"/>
      <c r="AB425" s="37"/>
      <c r="AC425" s="37"/>
      <c r="AD425" s="37"/>
      <c r="AE425" s="37"/>
      <c r="AT425" s="19" t="s">
        <v>270</v>
      </c>
      <c r="AU425" s="19" t="s">
        <v>91</v>
      </c>
    </row>
    <row r="426" spans="1:65" s="15" customFormat="1" ht="10">
      <c r="B426" s="233"/>
      <c r="C426" s="234"/>
      <c r="D426" s="208" t="s">
        <v>272</v>
      </c>
      <c r="E426" s="235" t="s">
        <v>44</v>
      </c>
      <c r="F426" s="236" t="s">
        <v>8533</v>
      </c>
      <c r="G426" s="234"/>
      <c r="H426" s="237">
        <v>1</v>
      </c>
      <c r="I426" s="238"/>
      <c r="J426" s="234"/>
      <c r="K426" s="234"/>
      <c r="L426" s="239"/>
      <c r="M426" s="240"/>
      <c r="N426" s="241"/>
      <c r="O426" s="241"/>
      <c r="P426" s="241"/>
      <c r="Q426" s="241"/>
      <c r="R426" s="241"/>
      <c r="S426" s="241"/>
      <c r="T426" s="242"/>
      <c r="AT426" s="243" t="s">
        <v>272</v>
      </c>
      <c r="AU426" s="243" t="s">
        <v>91</v>
      </c>
      <c r="AV426" s="15" t="s">
        <v>91</v>
      </c>
      <c r="AW426" s="15" t="s">
        <v>38</v>
      </c>
      <c r="AX426" s="15" t="s">
        <v>82</v>
      </c>
      <c r="AY426" s="243" t="s">
        <v>262</v>
      </c>
    </row>
    <row r="427" spans="1:65" s="16" customFormat="1" ht="10">
      <c r="B427" s="244"/>
      <c r="C427" s="245"/>
      <c r="D427" s="208" t="s">
        <v>272</v>
      </c>
      <c r="E427" s="246" t="s">
        <v>44</v>
      </c>
      <c r="F427" s="247" t="s">
        <v>291</v>
      </c>
      <c r="G427" s="245"/>
      <c r="H427" s="248">
        <v>1</v>
      </c>
      <c r="I427" s="249"/>
      <c r="J427" s="245"/>
      <c r="K427" s="245"/>
      <c r="L427" s="250"/>
      <c r="M427" s="251"/>
      <c r="N427" s="252"/>
      <c r="O427" s="252"/>
      <c r="P427" s="252"/>
      <c r="Q427" s="252"/>
      <c r="R427" s="252"/>
      <c r="S427" s="252"/>
      <c r="T427" s="253"/>
      <c r="AT427" s="254" t="s">
        <v>272</v>
      </c>
      <c r="AU427" s="254" t="s">
        <v>91</v>
      </c>
      <c r="AV427" s="16" t="s">
        <v>104</v>
      </c>
      <c r="AW427" s="16" t="s">
        <v>38</v>
      </c>
      <c r="AX427" s="16" t="s">
        <v>89</v>
      </c>
      <c r="AY427" s="254" t="s">
        <v>262</v>
      </c>
    </row>
    <row r="428" spans="1:65" s="2" customFormat="1" ht="21.75" customHeight="1">
      <c r="A428" s="37"/>
      <c r="B428" s="38"/>
      <c r="C428" s="195" t="s">
        <v>749</v>
      </c>
      <c r="D428" s="195" t="s">
        <v>264</v>
      </c>
      <c r="E428" s="196" t="s">
        <v>8536</v>
      </c>
      <c r="F428" s="197" t="s">
        <v>8537</v>
      </c>
      <c r="G428" s="198" t="s">
        <v>518</v>
      </c>
      <c r="H428" s="199">
        <v>1</v>
      </c>
      <c r="I428" s="200"/>
      <c r="J428" s="201">
        <f>ROUND(I428*H428,2)</f>
        <v>0</v>
      </c>
      <c r="K428" s="197" t="s">
        <v>268</v>
      </c>
      <c r="L428" s="42"/>
      <c r="M428" s="202" t="s">
        <v>44</v>
      </c>
      <c r="N428" s="203" t="s">
        <v>53</v>
      </c>
      <c r="O428" s="67"/>
      <c r="P428" s="204">
        <f>O428*H428</f>
        <v>0</v>
      </c>
      <c r="Q428" s="204">
        <v>0</v>
      </c>
      <c r="R428" s="204">
        <f>Q428*H428</f>
        <v>0</v>
      </c>
      <c r="S428" s="204">
        <v>0</v>
      </c>
      <c r="T428" s="205">
        <f>S428*H428</f>
        <v>0</v>
      </c>
      <c r="U428" s="37"/>
      <c r="V428" s="37"/>
      <c r="W428" s="37"/>
      <c r="X428" s="37"/>
      <c r="Y428" s="37"/>
      <c r="Z428" s="37"/>
      <c r="AA428" s="37"/>
      <c r="AB428" s="37"/>
      <c r="AC428" s="37"/>
      <c r="AD428" s="37"/>
      <c r="AE428" s="37"/>
      <c r="AR428" s="206" t="s">
        <v>104</v>
      </c>
      <c r="AT428" s="206" t="s">
        <v>264</v>
      </c>
      <c r="AU428" s="206" t="s">
        <v>91</v>
      </c>
      <c r="AY428" s="19" t="s">
        <v>262</v>
      </c>
      <c r="BE428" s="207">
        <f>IF(N428="základní",J428,0)</f>
        <v>0</v>
      </c>
      <c r="BF428" s="207">
        <f>IF(N428="snížená",J428,0)</f>
        <v>0</v>
      </c>
      <c r="BG428" s="207">
        <f>IF(N428="zákl. přenesená",J428,0)</f>
        <v>0</v>
      </c>
      <c r="BH428" s="207">
        <f>IF(N428="sníž. přenesená",J428,0)</f>
        <v>0</v>
      </c>
      <c r="BI428" s="207">
        <f>IF(N428="nulová",J428,0)</f>
        <v>0</v>
      </c>
      <c r="BJ428" s="19" t="s">
        <v>89</v>
      </c>
      <c r="BK428" s="207">
        <f>ROUND(I428*H428,2)</f>
        <v>0</v>
      </c>
      <c r="BL428" s="19" t="s">
        <v>104</v>
      </c>
      <c r="BM428" s="206" t="s">
        <v>1380</v>
      </c>
    </row>
    <row r="429" spans="1:65" s="2" customFormat="1" ht="81">
      <c r="A429" s="37"/>
      <c r="B429" s="38"/>
      <c r="C429" s="39"/>
      <c r="D429" s="208" t="s">
        <v>270</v>
      </c>
      <c r="E429" s="39"/>
      <c r="F429" s="209" t="s">
        <v>8532</v>
      </c>
      <c r="G429" s="39"/>
      <c r="H429" s="39"/>
      <c r="I429" s="118"/>
      <c r="J429" s="39"/>
      <c r="K429" s="39"/>
      <c r="L429" s="42"/>
      <c r="M429" s="210"/>
      <c r="N429" s="211"/>
      <c r="O429" s="67"/>
      <c r="P429" s="67"/>
      <c r="Q429" s="67"/>
      <c r="R429" s="67"/>
      <c r="S429" s="67"/>
      <c r="T429" s="68"/>
      <c r="U429" s="37"/>
      <c r="V429" s="37"/>
      <c r="W429" s="37"/>
      <c r="X429" s="37"/>
      <c r="Y429" s="37"/>
      <c r="Z429" s="37"/>
      <c r="AA429" s="37"/>
      <c r="AB429" s="37"/>
      <c r="AC429" s="37"/>
      <c r="AD429" s="37"/>
      <c r="AE429" s="37"/>
      <c r="AT429" s="19" t="s">
        <v>270</v>
      </c>
      <c r="AU429" s="19" t="s">
        <v>91</v>
      </c>
    </row>
    <row r="430" spans="1:65" s="15" customFormat="1" ht="10">
      <c r="B430" s="233"/>
      <c r="C430" s="234"/>
      <c r="D430" s="208" t="s">
        <v>272</v>
      </c>
      <c r="E430" s="235" t="s">
        <v>44</v>
      </c>
      <c r="F430" s="236" t="s">
        <v>8533</v>
      </c>
      <c r="G430" s="234"/>
      <c r="H430" s="237">
        <v>1</v>
      </c>
      <c r="I430" s="238"/>
      <c r="J430" s="234"/>
      <c r="K430" s="234"/>
      <c r="L430" s="239"/>
      <c r="M430" s="240"/>
      <c r="N430" s="241"/>
      <c r="O430" s="241"/>
      <c r="P430" s="241"/>
      <c r="Q430" s="241"/>
      <c r="R430" s="241"/>
      <c r="S430" s="241"/>
      <c r="T430" s="242"/>
      <c r="AT430" s="243" t="s">
        <v>272</v>
      </c>
      <c r="AU430" s="243" t="s">
        <v>91</v>
      </c>
      <c r="AV430" s="15" t="s">
        <v>91</v>
      </c>
      <c r="AW430" s="15" t="s">
        <v>38</v>
      </c>
      <c r="AX430" s="15" t="s">
        <v>82</v>
      </c>
      <c r="AY430" s="243" t="s">
        <v>262</v>
      </c>
    </row>
    <row r="431" spans="1:65" s="16" customFormat="1" ht="10">
      <c r="B431" s="244"/>
      <c r="C431" s="245"/>
      <c r="D431" s="208" t="s">
        <v>272</v>
      </c>
      <c r="E431" s="246" t="s">
        <v>44</v>
      </c>
      <c r="F431" s="247" t="s">
        <v>291</v>
      </c>
      <c r="G431" s="245"/>
      <c r="H431" s="248">
        <v>1</v>
      </c>
      <c r="I431" s="249"/>
      <c r="J431" s="245"/>
      <c r="K431" s="245"/>
      <c r="L431" s="250"/>
      <c r="M431" s="251"/>
      <c r="N431" s="252"/>
      <c r="O431" s="252"/>
      <c r="P431" s="252"/>
      <c r="Q431" s="252"/>
      <c r="R431" s="252"/>
      <c r="S431" s="252"/>
      <c r="T431" s="253"/>
      <c r="AT431" s="254" t="s">
        <v>272</v>
      </c>
      <c r="AU431" s="254" t="s">
        <v>91</v>
      </c>
      <c r="AV431" s="16" t="s">
        <v>104</v>
      </c>
      <c r="AW431" s="16" t="s">
        <v>38</v>
      </c>
      <c r="AX431" s="16" t="s">
        <v>89</v>
      </c>
      <c r="AY431" s="254" t="s">
        <v>262</v>
      </c>
    </row>
    <row r="432" spans="1:65" s="2" customFormat="1" ht="21.75" customHeight="1">
      <c r="A432" s="37"/>
      <c r="B432" s="38"/>
      <c r="C432" s="195" t="s">
        <v>903</v>
      </c>
      <c r="D432" s="195" t="s">
        <v>264</v>
      </c>
      <c r="E432" s="196" t="s">
        <v>8538</v>
      </c>
      <c r="F432" s="197" t="s">
        <v>8539</v>
      </c>
      <c r="G432" s="198" t="s">
        <v>518</v>
      </c>
      <c r="H432" s="199">
        <v>1</v>
      </c>
      <c r="I432" s="200"/>
      <c r="J432" s="201">
        <f>ROUND(I432*H432,2)</f>
        <v>0</v>
      </c>
      <c r="K432" s="197" t="s">
        <v>268</v>
      </c>
      <c r="L432" s="42"/>
      <c r="M432" s="202" t="s">
        <v>44</v>
      </c>
      <c r="N432" s="203" t="s">
        <v>53</v>
      </c>
      <c r="O432" s="67"/>
      <c r="P432" s="204">
        <f>O432*H432</f>
        <v>0</v>
      </c>
      <c r="Q432" s="204">
        <v>2.6765000000000001E-3</v>
      </c>
      <c r="R432" s="204">
        <f>Q432*H432</f>
        <v>2.6765000000000001E-3</v>
      </c>
      <c r="S432" s="204">
        <v>0</v>
      </c>
      <c r="T432" s="205">
        <f>S432*H432</f>
        <v>0</v>
      </c>
      <c r="U432" s="37"/>
      <c r="V432" s="37"/>
      <c r="W432" s="37"/>
      <c r="X432" s="37"/>
      <c r="Y432" s="37"/>
      <c r="Z432" s="37"/>
      <c r="AA432" s="37"/>
      <c r="AB432" s="37"/>
      <c r="AC432" s="37"/>
      <c r="AD432" s="37"/>
      <c r="AE432" s="37"/>
      <c r="AR432" s="206" t="s">
        <v>104</v>
      </c>
      <c r="AT432" s="206" t="s">
        <v>264</v>
      </c>
      <c r="AU432" s="206" t="s">
        <v>91</v>
      </c>
      <c r="AY432" s="19" t="s">
        <v>262</v>
      </c>
      <c r="BE432" s="207">
        <f>IF(N432="základní",J432,0)</f>
        <v>0</v>
      </c>
      <c r="BF432" s="207">
        <f>IF(N432="snížená",J432,0)</f>
        <v>0</v>
      </c>
      <c r="BG432" s="207">
        <f>IF(N432="zákl. přenesená",J432,0)</f>
        <v>0</v>
      </c>
      <c r="BH432" s="207">
        <f>IF(N432="sníž. přenesená",J432,0)</f>
        <v>0</v>
      </c>
      <c r="BI432" s="207">
        <f>IF(N432="nulová",J432,0)</f>
        <v>0</v>
      </c>
      <c r="BJ432" s="19" t="s">
        <v>89</v>
      </c>
      <c r="BK432" s="207">
        <f>ROUND(I432*H432,2)</f>
        <v>0</v>
      </c>
      <c r="BL432" s="19" t="s">
        <v>104</v>
      </c>
      <c r="BM432" s="206" t="s">
        <v>1391</v>
      </c>
    </row>
    <row r="433" spans="1:65" s="2" customFormat="1" ht="81">
      <c r="A433" s="37"/>
      <c r="B433" s="38"/>
      <c r="C433" s="39"/>
      <c r="D433" s="208" t="s">
        <v>270</v>
      </c>
      <c r="E433" s="39"/>
      <c r="F433" s="209" t="s">
        <v>8532</v>
      </c>
      <c r="G433" s="39"/>
      <c r="H433" s="39"/>
      <c r="I433" s="118"/>
      <c r="J433" s="39"/>
      <c r="K433" s="39"/>
      <c r="L433" s="42"/>
      <c r="M433" s="210"/>
      <c r="N433" s="211"/>
      <c r="O433" s="67"/>
      <c r="P433" s="67"/>
      <c r="Q433" s="67"/>
      <c r="R433" s="67"/>
      <c r="S433" s="67"/>
      <c r="T433" s="68"/>
      <c r="U433" s="37"/>
      <c r="V433" s="37"/>
      <c r="W433" s="37"/>
      <c r="X433" s="37"/>
      <c r="Y433" s="37"/>
      <c r="Z433" s="37"/>
      <c r="AA433" s="37"/>
      <c r="AB433" s="37"/>
      <c r="AC433" s="37"/>
      <c r="AD433" s="37"/>
      <c r="AE433" s="37"/>
      <c r="AT433" s="19" t="s">
        <v>270</v>
      </c>
      <c r="AU433" s="19" t="s">
        <v>91</v>
      </c>
    </row>
    <row r="434" spans="1:65" s="13" customFormat="1" ht="10">
      <c r="B434" s="212"/>
      <c r="C434" s="213"/>
      <c r="D434" s="208" t="s">
        <v>272</v>
      </c>
      <c r="E434" s="214" t="s">
        <v>44</v>
      </c>
      <c r="F434" s="215" t="s">
        <v>8540</v>
      </c>
      <c r="G434" s="213"/>
      <c r="H434" s="214" t="s">
        <v>44</v>
      </c>
      <c r="I434" s="216"/>
      <c r="J434" s="213"/>
      <c r="K434" s="213"/>
      <c r="L434" s="217"/>
      <c r="M434" s="218"/>
      <c r="N434" s="219"/>
      <c r="O434" s="219"/>
      <c r="P434" s="219"/>
      <c r="Q434" s="219"/>
      <c r="R434" s="219"/>
      <c r="S434" s="219"/>
      <c r="T434" s="220"/>
      <c r="AT434" s="221" t="s">
        <v>272</v>
      </c>
      <c r="AU434" s="221" t="s">
        <v>91</v>
      </c>
      <c r="AV434" s="13" t="s">
        <v>89</v>
      </c>
      <c r="AW434" s="13" t="s">
        <v>38</v>
      </c>
      <c r="AX434" s="13" t="s">
        <v>82</v>
      </c>
      <c r="AY434" s="221" t="s">
        <v>262</v>
      </c>
    </row>
    <row r="435" spans="1:65" s="15" customFormat="1" ht="10">
      <c r="B435" s="233"/>
      <c r="C435" s="234"/>
      <c r="D435" s="208" t="s">
        <v>272</v>
      </c>
      <c r="E435" s="235" t="s">
        <v>44</v>
      </c>
      <c r="F435" s="236" t="s">
        <v>8533</v>
      </c>
      <c r="G435" s="234"/>
      <c r="H435" s="237">
        <v>1</v>
      </c>
      <c r="I435" s="238"/>
      <c r="J435" s="234"/>
      <c r="K435" s="234"/>
      <c r="L435" s="239"/>
      <c r="M435" s="240"/>
      <c r="N435" s="241"/>
      <c r="O435" s="241"/>
      <c r="P435" s="241"/>
      <c r="Q435" s="241"/>
      <c r="R435" s="241"/>
      <c r="S435" s="241"/>
      <c r="T435" s="242"/>
      <c r="AT435" s="243" t="s">
        <v>272</v>
      </c>
      <c r="AU435" s="243" t="s">
        <v>91</v>
      </c>
      <c r="AV435" s="15" t="s">
        <v>91</v>
      </c>
      <c r="AW435" s="15" t="s">
        <v>38</v>
      </c>
      <c r="AX435" s="15" t="s">
        <v>82</v>
      </c>
      <c r="AY435" s="243" t="s">
        <v>262</v>
      </c>
    </row>
    <row r="436" spans="1:65" s="16" customFormat="1" ht="10">
      <c r="B436" s="244"/>
      <c r="C436" s="245"/>
      <c r="D436" s="208" t="s">
        <v>272</v>
      </c>
      <c r="E436" s="246" t="s">
        <v>44</v>
      </c>
      <c r="F436" s="247" t="s">
        <v>291</v>
      </c>
      <c r="G436" s="245"/>
      <c r="H436" s="248">
        <v>1</v>
      </c>
      <c r="I436" s="249"/>
      <c r="J436" s="245"/>
      <c r="K436" s="245"/>
      <c r="L436" s="250"/>
      <c r="M436" s="251"/>
      <c r="N436" s="252"/>
      <c r="O436" s="252"/>
      <c r="P436" s="252"/>
      <c r="Q436" s="252"/>
      <c r="R436" s="252"/>
      <c r="S436" s="252"/>
      <c r="T436" s="253"/>
      <c r="AT436" s="254" t="s">
        <v>272</v>
      </c>
      <c r="AU436" s="254" t="s">
        <v>91</v>
      </c>
      <c r="AV436" s="16" t="s">
        <v>104</v>
      </c>
      <c r="AW436" s="16" t="s">
        <v>38</v>
      </c>
      <c r="AX436" s="16" t="s">
        <v>89</v>
      </c>
      <c r="AY436" s="254" t="s">
        <v>262</v>
      </c>
    </row>
    <row r="437" spans="1:65" s="2" customFormat="1" ht="16.5" customHeight="1">
      <c r="A437" s="37"/>
      <c r="B437" s="38"/>
      <c r="C437" s="195" t="s">
        <v>928</v>
      </c>
      <c r="D437" s="195" t="s">
        <v>264</v>
      </c>
      <c r="E437" s="196" t="s">
        <v>8541</v>
      </c>
      <c r="F437" s="197" t="s">
        <v>8542</v>
      </c>
      <c r="G437" s="198" t="s">
        <v>518</v>
      </c>
      <c r="H437" s="199">
        <v>2</v>
      </c>
      <c r="I437" s="200"/>
      <c r="J437" s="201">
        <f>ROUND(I437*H437,2)</f>
        <v>0</v>
      </c>
      <c r="K437" s="197" t="s">
        <v>268</v>
      </c>
      <c r="L437" s="42"/>
      <c r="M437" s="202" t="s">
        <v>44</v>
      </c>
      <c r="N437" s="203" t="s">
        <v>53</v>
      </c>
      <c r="O437" s="67"/>
      <c r="P437" s="204">
        <f>O437*H437</f>
        <v>0</v>
      </c>
      <c r="Q437" s="204">
        <v>0.217338</v>
      </c>
      <c r="R437" s="204">
        <f>Q437*H437</f>
        <v>0.43467600000000001</v>
      </c>
      <c r="S437" s="204">
        <v>0</v>
      </c>
      <c r="T437" s="205">
        <f>S437*H437</f>
        <v>0</v>
      </c>
      <c r="U437" s="37"/>
      <c r="V437" s="37"/>
      <c r="W437" s="37"/>
      <c r="X437" s="37"/>
      <c r="Y437" s="37"/>
      <c r="Z437" s="37"/>
      <c r="AA437" s="37"/>
      <c r="AB437" s="37"/>
      <c r="AC437" s="37"/>
      <c r="AD437" s="37"/>
      <c r="AE437" s="37"/>
      <c r="AR437" s="206" t="s">
        <v>104</v>
      </c>
      <c r="AT437" s="206" t="s">
        <v>264</v>
      </c>
      <c r="AU437" s="206" t="s">
        <v>91</v>
      </c>
      <c r="AY437" s="19" t="s">
        <v>262</v>
      </c>
      <c r="BE437" s="207">
        <f>IF(N437="základní",J437,0)</f>
        <v>0</v>
      </c>
      <c r="BF437" s="207">
        <f>IF(N437="snížená",J437,0)</f>
        <v>0</v>
      </c>
      <c r="BG437" s="207">
        <f>IF(N437="zákl. přenesená",J437,0)</f>
        <v>0</v>
      </c>
      <c r="BH437" s="207">
        <f>IF(N437="sníž. přenesená",J437,0)</f>
        <v>0</v>
      </c>
      <c r="BI437" s="207">
        <f>IF(N437="nulová",J437,0)</f>
        <v>0</v>
      </c>
      <c r="BJ437" s="19" t="s">
        <v>89</v>
      </c>
      <c r="BK437" s="207">
        <f>ROUND(I437*H437,2)</f>
        <v>0</v>
      </c>
      <c r="BL437" s="19" t="s">
        <v>104</v>
      </c>
      <c r="BM437" s="206" t="s">
        <v>1405</v>
      </c>
    </row>
    <row r="438" spans="1:65" s="2" customFormat="1" ht="126">
      <c r="A438" s="37"/>
      <c r="B438" s="38"/>
      <c r="C438" s="39"/>
      <c r="D438" s="208" t="s">
        <v>270</v>
      </c>
      <c r="E438" s="39"/>
      <c r="F438" s="209" t="s">
        <v>1422</v>
      </c>
      <c r="G438" s="39"/>
      <c r="H438" s="39"/>
      <c r="I438" s="118"/>
      <c r="J438" s="39"/>
      <c r="K438" s="39"/>
      <c r="L438" s="42"/>
      <c r="M438" s="210"/>
      <c r="N438" s="211"/>
      <c r="O438" s="67"/>
      <c r="P438" s="67"/>
      <c r="Q438" s="67"/>
      <c r="R438" s="67"/>
      <c r="S438" s="67"/>
      <c r="T438" s="68"/>
      <c r="U438" s="37"/>
      <c r="V438" s="37"/>
      <c r="W438" s="37"/>
      <c r="X438" s="37"/>
      <c r="Y438" s="37"/>
      <c r="Z438" s="37"/>
      <c r="AA438" s="37"/>
      <c r="AB438" s="37"/>
      <c r="AC438" s="37"/>
      <c r="AD438" s="37"/>
      <c r="AE438" s="37"/>
      <c r="AT438" s="19" t="s">
        <v>270</v>
      </c>
      <c r="AU438" s="19" t="s">
        <v>91</v>
      </c>
    </row>
    <row r="439" spans="1:65" s="15" customFormat="1" ht="10">
      <c r="B439" s="233"/>
      <c r="C439" s="234"/>
      <c r="D439" s="208" t="s">
        <v>272</v>
      </c>
      <c r="E439" s="235" t="s">
        <v>44</v>
      </c>
      <c r="F439" s="236" t="s">
        <v>8520</v>
      </c>
      <c r="G439" s="234"/>
      <c r="H439" s="237">
        <v>1</v>
      </c>
      <c r="I439" s="238"/>
      <c r="J439" s="234"/>
      <c r="K439" s="234"/>
      <c r="L439" s="239"/>
      <c r="M439" s="240"/>
      <c r="N439" s="241"/>
      <c r="O439" s="241"/>
      <c r="P439" s="241"/>
      <c r="Q439" s="241"/>
      <c r="R439" s="241"/>
      <c r="S439" s="241"/>
      <c r="T439" s="242"/>
      <c r="AT439" s="243" t="s">
        <v>272</v>
      </c>
      <c r="AU439" s="243" t="s">
        <v>91</v>
      </c>
      <c r="AV439" s="15" t="s">
        <v>91</v>
      </c>
      <c r="AW439" s="15" t="s">
        <v>38</v>
      </c>
      <c r="AX439" s="15" t="s">
        <v>82</v>
      </c>
      <c r="AY439" s="243" t="s">
        <v>262</v>
      </c>
    </row>
    <row r="440" spans="1:65" s="15" customFormat="1" ht="10">
      <c r="B440" s="233"/>
      <c r="C440" s="234"/>
      <c r="D440" s="208" t="s">
        <v>272</v>
      </c>
      <c r="E440" s="235" t="s">
        <v>44</v>
      </c>
      <c r="F440" s="236" t="s">
        <v>8521</v>
      </c>
      <c r="G440" s="234"/>
      <c r="H440" s="237">
        <v>1</v>
      </c>
      <c r="I440" s="238"/>
      <c r="J440" s="234"/>
      <c r="K440" s="234"/>
      <c r="L440" s="239"/>
      <c r="M440" s="240"/>
      <c r="N440" s="241"/>
      <c r="O440" s="241"/>
      <c r="P440" s="241"/>
      <c r="Q440" s="241"/>
      <c r="R440" s="241"/>
      <c r="S440" s="241"/>
      <c r="T440" s="242"/>
      <c r="AT440" s="243" t="s">
        <v>272</v>
      </c>
      <c r="AU440" s="243" t="s">
        <v>91</v>
      </c>
      <c r="AV440" s="15" t="s">
        <v>91</v>
      </c>
      <c r="AW440" s="15" t="s">
        <v>38</v>
      </c>
      <c r="AX440" s="15" t="s">
        <v>82</v>
      </c>
      <c r="AY440" s="243" t="s">
        <v>262</v>
      </c>
    </row>
    <row r="441" spans="1:65" s="16" customFormat="1" ht="10">
      <c r="B441" s="244"/>
      <c r="C441" s="245"/>
      <c r="D441" s="208" t="s">
        <v>272</v>
      </c>
      <c r="E441" s="246" t="s">
        <v>44</v>
      </c>
      <c r="F441" s="247" t="s">
        <v>291</v>
      </c>
      <c r="G441" s="245"/>
      <c r="H441" s="248">
        <v>2</v>
      </c>
      <c r="I441" s="249"/>
      <c r="J441" s="245"/>
      <c r="K441" s="245"/>
      <c r="L441" s="250"/>
      <c r="M441" s="251"/>
      <c r="N441" s="252"/>
      <c r="O441" s="252"/>
      <c r="P441" s="252"/>
      <c r="Q441" s="252"/>
      <c r="R441" s="252"/>
      <c r="S441" s="252"/>
      <c r="T441" s="253"/>
      <c r="AT441" s="254" t="s">
        <v>272</v>
      </c>
      <c r="AU441" s="254" t="s">
        <v>91</v>
      </c>
      <c r="AV441" s="16" t="s">
        <v>104</v>
      </c>
      <c r="AW441" s="16" t="s">
        <v>38</v>
      </c>
      <c r="AX441" s="16" t="s">
        <v>89</v>
      </c>
      <c r="AY441" s="254" t="s">
        <v>262</v>
      </c>
    </row>
    <row r="442" spans="1:65" s="2" customFormat="1" ht="16.5" customHeight="1">
      <c r="A442" s="37"/>
      <c r="B442" s="38"/>
      <c r="C442" s="255" t="s">
        <v>939</v>
      </c>
      <c r="D442" s="255" t="s">
        <v>633</v>
      </c>
      <c r="E442" s="256" t="s">
        <v>8543</v>
      </c>
      <c r="F442" s="257" t="s">
        <v>8544</v>
      </c>
      <c r="G442" s="258" t="s">
        <v>518</v>
      </c>
      <c r="H442" s="259">
        <v>2</v>
      </c>
      <c r="I442" s="260"/>
      <c r="J442" s="261">
        <f>ROUND(I442*H442,2)</f>
        <v>0</v>
      </c>
      <c r="K442" s="257" t="s">
        <v>268</v>
      </c>
      <c r="L442" s="262"/>
      <c r="M442" s="263" t="s">
        <v>44</v>
      </c>
      <c r="N442" s="264" t="s">
        <v>53</v>
      </c>
      <c r="O442" s="67"/>
      <c r="P442" s="204">
        <f>O442*H442</f>
        <v>0</v>
      </c>
      <c r="Q442" s="204">
        <v>0.06</v>
      </c>
      <c r="R442" s="204">
        <f>Q442*H442</f>
        <v>0.12</v>
      </c>
      <c r="S442" s="204">
        <v>0</v>
      </c>
      <c r="T442" s="205">
        <f>S442*H442</f>
        <v>0</v>
      </c>
      <c r="U442" s="37"/>
      <c r="V442" s="37"/>
      <c r="W442" s="37"/>
      <c r="X442" s="37"/>
      <c r="Y442" s="37"/>
      <c r="Z442" s="37"/>
      <c r="AA442" s="37"/>
      <c r="AB442" s="37"/>
      <c r="AC442" s="37"/>
      <c r="AD442" s="37"/>
      <c r="AE442" s="37"/>
      <c r="AR442" s="206" t="s">
        <v>351</v>
      </c>
      <c r="AT442" s="206" t="s">
        <v>633</v>
      </c>
      <c r="AU442" s="206" t="s">
        <v>91</v>
      </c>
      <c r="AY442" s="19" t="s">
        <v>262</v>
      </c>
      <c r="BE442" s="207">
        <f>IF(N442="základní",J442,0)</f>
        <v>0</v>
      </c>
      <c r="BF442" s="207">
        <f>IF(N442="snížená",J442,0)</f>
        <v>0</v>
      </c>
      <c r="BG442" s="207">
        <f>IF(N442="zákl. přenesená",J442,0)</f>
        <v>0</v>
      </c>
      <c r="BH442" s="207">
        <f>IF(N442="sníž. přenesená",J442,0)</f>
        <v>0</v>
      </c>
      <c r="BI442" s="207">
        <f>IF(N442="nulová",J442,0)</f>
        <v>0</v>
      </c>
      <c r="BJ442" s="19" t="s">
        <v>89</v>
      </c>
      <c r="BK442" s="207">
        <f>ROUND(I442*H442,2)</f>
        <v>0</v>
      </c>
      <c r="BL442" s="19" t="s">
        <v>104</v>
      </c>
      <c r="BM442" s="206" t="s">
        <v>1418</v>
      </c>
    </row>
    <row r="443" spans="1:65" s="15" customFormat="1" ht="10">
      <c r="B443" s="233"/>
      <c r="C443" s="234"/>
      <c r="D443" s="208" t="s">
        <v>272</v>
      </c>
      <c r="E443" s="235" t="s">
        <v>44</v>
      </c>
      <c r="F443" s="236" t="s">
        <v>8520</v>
      </c>
      <c r="G443" s="234"/>
      <c r="H443" s="237">
        <v>1</v>
      </c>
      <c r="I443" s="238"/>
      <c r="J443" s="234"/>
      <c r="K443" s="234"/>
      <c r="L443" s="239"/>
      <c r="M443" s="240"/>
      <c r="N443" s="241"/>
      <c r="O443" s="241"/>
      <c r="P443" s="241"/>
      <c r="Q443" s="241"/>
      <c r="R443" s="241"/>
      <c r="S443" s="241"/>
      <c r="T443" s="242"/>
      <c r="AT443" s="243" t="s">
        <v>272</v>
      </c>
      <c r="AU443" s="243" t="s">
        <v>91</v>
      </c>
      <c r="AV443" s="15" t="s">
        <v>91</v>
      </c>
      <c r="AW443" s="15" t="s">
        <v>38</v>
      </c>
      <c r="AX443" s="15" t="s">
        <v>82</v>
      </c>
      <c r="AY443" s="243" t="s">
        <v>262</v>
      </c>
    </row>
    <row r="444" spans="1:65" s="15" customFormat="1" ht="10">
      <c r="B444" s="233"/>
      <c r="C444" s="234"/>
      <c r="D444" s="208" t="s">
        <v>272</v>
      </c>
      <c r="E444" s="235" t="s">
        <v>44</v>
      </c>
      <c r="F444" s="236" t="s">
        <v>8521</v>
      </c>
      <c r="G444" s="234"/>
      <c r="H444" s="237">
        <v>1</v>
      </c>
      <c r="I444" s="238"/>
      <c r="J444" s="234"/>
      <c r="K444" s="234"/>
      <c r="L444" s="239"/>
      <c r="M444" s="240"/>
      <c r="N444" s="241"/>
      <c r="O444" s="241"/>
      <c r="P444" s="241"/>
      <c r="Q444" s="241"/>
      <c r="R444" s="241"/>
      <c r="S444" s="241"/>
      <c r="T444" s="242"/>
      <c r="AT444" s="243" t="s">
        <v>272</v>
      </c>
      <c r="AU444" s="243" t="s">
        <v>91</v>
      </c>
      <c r="AV444" s="15" t="s">
        <v>91</v>
      </c>
      <c r="AW444" s="15" t="s">
        <v>38</v>
      </c>
      <c r="AX444" s="15" t="s">
        <v>82</v>
      </c>
      <c r="AY444" s="243" t="s">
        <v>262</v>
      </c>
    </row>
    <row r="445" spans="1:65" s="16" customFormat="1" ht="10">
      <c r="B445" s="244"/>
      <c r="C445" s="245"/>
      <c r="D445" s="208" t="s">
        <v>272</v>
      </c>
      <c r="E445" s="246" t="s">
        <v>44</v>
      </c>
      <c r="F445" s="247" t="s">
        <v>291</v>
      </c>
      <c r="G445" s="245"/>
      <c r="H445" s="248">
        <v>2</v>
      </c>
      <c r="I445" s="249"/>
      <c r="J445" s="245"/>
      <c r="K445" s="245"/>
      <c r="L445" s="250"/>
      <c r="M445" s="251"/>
      <c r="N445" s="252"/>
      <c r="O445" s="252"/>
      <c r="P445" s="252"/>
      <c r="Q445" s="252"/>
      <c r="R445" s="252"/>
      <c r="S445" s="252"/>
      <c r="T445" s="253"/>
      <c r="AT445" s="254" t="s">
        <v>272</v>
      </c>
      <c r="AU445" s="254" t="s">
        <v>91</v>
      </c>
      <c r="AV445" s="16" t="s">
        <v>104</v>
      </c>
      <c r="AW445" s="16" t="s">
        <v>38</v>
      </c>
      <c r="AX445" s="16" t="s">
        <v>89</v>
      </c>
      <c r="AY445" s="254" t="s">
        <v>262</v>
      </c>
    </row>
    <row r="446" spans="1:65" s="2" customFormat="1" ht="16.5" customHeight="1">
      <c r="A446" s="37"/>
      <c r="B446" s="38"/>
      <c r="C446" s="195" t="s">
        <v>948</v>
      </c>
      <c r="D446" s="195" t="s">
        <v>264</v>
      </c>
      <c r="E446" s="196" t="s">
        <v>8226</v>
      </c>
      <c r="F446" s="197" t="s">
        <v>8227</v>
      </c>
      <c r="G446" s="198" t="s">
        <v>518</v>
      </c>
      <c r="H446" s="199">
        <v>3</v>
      </c>
      <c r="I446" s="200"/>
      <c r="J446" s="201">
        <f>ROUND(I446*H446,2)</f>
        <v>0</v>
      </c>
      <c r="K446" s="197" t="s">
        <v>44</v>
      </c>
      <c r="L446" s="42"/>
      <c r="M446" s="202" t="s">
        <v>44</v>
      </c>
      <c r="N446" s="203" t="s">
        <v>53</v>
      </c>
      <c r="O446" s="67"/>
      <c r="P446" s="204">
        <f>O446*H446</f>
        <v>0</v>
      </c>
      <c r="Q446" s="204">
        <v>0</v>
      </c>
      <c r="R446" s="204">
        <f>Q446*H446</f>
        <v>0</v>
      </c>
      <c r="S446" s="204">
        <v>0</v>
      </c>
      <c r="T446" s="205">
        <f>S446*H446</f>
        <v>0</v>
      </c>
      <c r="U446" s="37"/>
      <c r="V446" s="37"/>
      <c r="W446" s="37"/>
      <c r="X446" s="37"/>
      <c r="Y446" s="37"/>
      <c r="Z446" s="37"/>
      <c r="AA446" s="37"/>
      <c r="AB446" s="37"/>
      <c r="AC446" s="37"/>
      <c r="AD446" s="37"/>
      <c r="AE446" s="37"/>
      <c r="AR446" s="206" t="s">
        <v>104</v>
      </c>
      <c r="AT446" s="206" t="s">
        <v>264</v>
      </c>
      <c r="AU446" s="206" t="s">
        <v>91</v>
      </c>
      <c r="AY446" s="19" t="s">
        <v>262</v>
      </c>
      <c r="BE446" s="207">
        <f>IF(N446="základní",J446,0)</f>
        <v>0</v>
      </c>
      <c r="BF446" s="207">
        <f>IF(N446="snížená",J446,0)</f>
        <v>0</v>
      </c>
      <c r="BG446" s="207">
        <f>IF(N446="zákl. přenesená",J446,0)</f>
        <v>0</v>
      </c>
      <c r="BH446" s="207">
        <f>IF(N446="sníž. přenesená",J446,0)</f>
        <v>0</v>
      </c>
      <c r="BI446" s="207">
        <f>IF(N446="nulová",J446,0)</f>
        <v>0</v>
      </c>
      <c r="BJ446" s="19" t="s">
        <v>89</v>
      </c>
      <c r="BK446" s="207">
        <f>ROUND(I446*H446,2)</f>
        <v>0</v>
      </c>
      <c r="BL446" s="19" t="s">
        <v>104</v>
      </c>
      <c r="BM446" s="206" t="s">
        <v>1432</v>
      </c>
    </row>
    <row r="447" spans="1:65" s="2" customFormat="1" ht="16.5" customHeight="1">
      <c r="A447" s="37"/>
      <c r="B447" s="38"/>
      <c r="C447" s="195" t="s">
        <v>955</v>
      </c>
      <c r="D447" s="195" t="s">
        <v>264</v>
      </c>
      <c r="E447" s="196" t="s">
        <v>8545</v>
      </c>
      <c r="F447" s="197" t="s">
        <v>8546</v>
      </c>
      <c r="G447" s="198" t="s">
        <v>267</v>
      </c>
      <c r="H447" s="199">
        <v>2</v>
      </c>
      <c r="I447" s="200"/>
      <c r="J447" s="201">
        <f>ROUND(I447*H447,2)</f>
        <v>0</v>
      </c>
      <c r="K447" s="197" t="s">
        <v>268</v>
      </c>
      <c r="L447" s="42"/>
      <c r="M447" s="202" t="s">
        <v>44</v>
      </c>
      <c r="N447" s="203" t="s">
        <v>53</v>
      </c>
      <c r="O447" s="67"/>
      <c r="P447" s="204">
        <f>O447*H447</f>
        <v>0</v>
      </c>
      <c r="Q447" s="204">
        <v>2.2563399999999998</v>
      </c>
      <c r="R447" s="204">
        <f>Q447*H447</f>
        <v>4.5126799999999996</v>
      </c>
      <c r="S447" s="204">
        <v>0</v>
      </c>
      <c r="T447" s="205">
        <f>S447*H447</f>
        <v>0</v>
      </c>
      <c r="U447" s="37"/>
      <c r="V447" s="37"/>
      <c r="W447" s="37"/>
      <c r="X447" s="37"/>
      <c r="Y447" s="37"/>
      <c r="Z447" s="37"/>
      <c r="AA447" s="37"/>
      <c r="AB447" s="37"/>
      <c r="AC447" s="37"/>
      <c r="AD447" s="37"/>
      <c r="AE447" s="37"/>
      <c r="AR447" s="206" t="s">
        <v>104</v>
      </c>
      <c r="AT447" s="206" t="s">
        <v>264</v>
      </c>
      <c r="AU447" s="206" t="s">
        <v>91</v>
      </c>
      <c r="AY447" s="19" t="s">
        <v>262</v>
      </c>
      <c r="BE447" s="207">
        <f>IF(N447="základní",J447,0)</f>
        <v>0</v>
      </c>
      <c r="BF447" s="207">
        <f>IF(N447="snížená",J447,0)</f>
        <v>0</v>
      </c>
      <c r="BG447" s="207">
        <f>IF(N447="zákl. přenesená",J447,0)</f>
        <v>0</v>
      </c>
      <c r="BH447" s="207">
        <f>IF(N447="sníž. přenesená",J447,0)</f>
        <v>0</v>
      </c>
      <c r="BI447" s="207">
        <f>IF(N447="nulová",J447,0)</f>
        <v>0</v>
      </c>
      <c r="BJ447" s="19" t="s">
        <v>89</v>
      </c>
      <c r="BK447" s="207">
        <f>ROUND(I447*H447,2)</f>
        <v>0</v>
      </c>
      <c r="BL447" s="19" t="s">
        <v>104</v>
      </c>
      <c r="BM447" s="206" t="s">
        <v>1446</v>
      </c>
    </row>
    <row r="448" spans="1:65" s="2" customFormat="1" ht="36">
      <c r="A448" s="37"/>
      <c r="B448" s="38"/>
      <c r="C448" s="39"/>
      <c r="D448" s="208" t="s">
        <v>270</v>
      </c>
      <c r="E448" s="39"/>
      <c r="F448" s="209" t="s">
        <v>8547</v>
      </c>
      <c r="G448" s="39"/>
      <c r="H448" s="39"/>
      <c r="I448" s="118"/>
      <c r="J448" s="39"/>
      <c r="K448" s="39"/>
      <c r="L448" s="42"/>
      <c r="M448" s="210"/>
      <c r="N448" s="211"/>
      <c r="O448" s="67"/>
      <c r="P448" s="67"/>
      <c r="Q448" s="67"/>
      <c r="R448" s="67"/>
      <c r="S448" s="67"/>
      <c r="T448" s="68"/>
      <c r="U448" s="37"/>
      <c r="V448" s="37"/>
      <c r="W448" s="37"/>
      <c r="X448" s="37"/>
      <c r="Y448" s="37"/>
      <c r="Z448" s="37"/>
      <c r="AA448" s="37"/>
      <c r="AB448" s="37"/>
      <c r="AC448" s="37"/>
      <c r="AD448" s="37"/>
      <c r="AE448" s="37"/>
      <c r="AT448" s="19" t="s">
        <v>270</v>
      </c>
      <c r="AU448" s="19" t="s">
        <v>91</v>
      </c>
    </row>
    <row r="449" spans="1:65" s="15" customFormat="1" ht="10">
      <c r="B449" s="233"/>
      <c r="C449" s="234"/>
      <c r="D449" s="208" t="s">
        <v>272</v>
      </c>
      <c r="E449" s="235" t="s">
        <v>44</v>
      </c>
      <c r="F449" s="236" t="s">
        <v>8548</v>
      </c>
      <c r="G449" s="234"/>
      <c r="H449" s="237">
        <v>2</v>
      </c>
      <c r="I449" s="238"/>
      <c r="J449" s="234"/>
      <c r="K449" s="234"/>
      <c r="L449" s="239"/>
      <c r="M449" s="240"/>
      <c r="N449" s="241"/>
      <c r="O449" s="241"/>
      <c r="P449" s="241"/>
      <c r="Q449" s="241"/>
      <c r="R449" s="241"/>
      <c r="S449" s="241"/>
      <c r="T449" s="242"/>
      <c r="AT449" s="243" t="s">
        <v>272</v>
      </c>
      <c r="AU449" s="243" t="s">
        <v>91</v>
      </c>
      <c r="AV449" s="15" t="s">
        <v>91</v>
      </c>
      <c r="AW449" s="15" t="s">
        <v>38</v>
      </c>
      <c r="AX449" s="15" t="s">
        <v>82</v>
      </c>
      <c r="AY449" s="243" t="s">
        <v>262</v>
      </c>
    </row>
    <row r="450" spans="1:65" s="16" customFormat="1" ht="10">
      <c r="B450" s="244"/>
      <c r="C450" s="245"/>
      <c r="D450" s="208" t="s">
        <v>272</v>
      </c>
      <c r="E450" s="246" t="s">
        <v>44</v>
      </c>
      <c r="F450" s="247" t="s">
        <v>291</v>
      </c>
      <c r="G450" s="245"/>
      <c r="H450" s="248">
        <v>2</v>
      </c>
      <c r="I450" s="249"/>
      <c r="J450" s="245"/>
      <c r="K450" s="245"/>
      <c r="L450" s="250"/>
      <c r="M450" s="251"/>
      <c r="N450" s="252"/>
      <c r="O450" s="252"/>
      <c r="P450" s="252"/>
      <c r="Q450" s="252"/>
      <c r="R450" s="252"/>
      <c r="S450" s="252"/>
      <c r="T450" s="253"/>
      <c r="AT450" s="254" t="s">
        <v>272</v>
      </c>
      <c r="AU450" s="254" t="s">
        <v>91</v>
      </c>
      <c r="AV450" s="16" t="s">
        <v>104</v>
      </c>
      <c r="AW450" s="16" t="s">
        <v>38</v>
      </c>
      <c r="AX450" s="16" t="s">
        <v>89</v>
      </c>
      <c r="AY450" s="254" t="s">
        <v>262</v>
      </c>
    </row>
    <row r="451" spans="1:65" s="2" customFormat="1" ht="16.5" customHeight="1">
      <c r="A451" s="37"/>
      <c r="B451" s="38"/>
      <c r="C451" s="195" t="s">
        <v>960</v>
      </c>
      <c r="D451" s="195" t="s">
        <v>264</v>
      </c>
      <c r="E451" s="196" t="s">
        <v>8549</v>
      </c>
      <c r="F451" s="197" t="s">
        <v>8550</v>
      </c>
      <c r="G451" s="198" t="s">
        <v>518</v>
      </c>
      <c r="H451" s="199">
        <v>1</v>
      </c>
      <c r="I451" s="200"/>
      <c r="J451" s="201">
        <f t="shared" ref="J451:J458" si="0">ROUND(I451*H451,2)</f>
        <v>0</v>
      </c>
      <c r="K451" s="197" t="s">
        <v>44</v>
      </c>
      <c r="L451" s="42"/>
      <c r="M451" s="202" t="s">
        <v>44</v>
      </c>
      <c r="N451" s="203" t="s">
        <v>53</v>
      </c>
      <c r="O451" s="67"/>
      <c r="P451" s="204">
        <f t="shared" ref="P451:P458" si="1">O451*H451</f>
        <v>0</v>
      </c>
      <c r="Q451" s="204">
        <v>0</v>
      </c>
      <c r="R451" s="204">
        <f t="shared" ref="R451:R458" si="2">Q451*H451</f>
        <v>0</v>
      </c>
      <c r="S451" s="204">
        <v>0</v>
      </c>
      <c r="T451" s="205">
        <f t="shared" ref="T451:T458" si="3">S451*H451</f>
        <v>0</v>
      </c>
      <c r="U451" s="37"/>
      <c r="V451" s="37"/>
      <c r="W451" s="37"/>
      <c r="X451" s="37"/>
      <c r="Y451" s="37"/>
      <c r="Z451" s="37"/>
      <c r="AA451" s="37"/>
      <c r="AB451" s="37"/>
      <c r="AC451" s="37"/>
      <c r="AD451" s="37"/>
      <c r="AE451" s="37"/>
      <c r="AR451" s="206" t="s">
        <v>104</v>
      </c>
      <c r="AT451" s="206" t="s">
        <v>264</v>
      </c>
      <c r="AU451" s="206" t="s">
        <v>91</v>
      </c>
      <c r="AY451" s="19" t="s">
        <v>262</v>
      </c>
      <c r="BE451" s="207">
        <f t="shared" ref="BE451:BE458" si="4">IF(N451="základní",J451,0)</f>
        <v>0</v>
      </c>
      <c r="BF451" s="207">
        <f t="shared" ref="BF451:BF458" si="5">IF(N451="snížená",J451,0)</f>
        <v>0</v>
      </c>
      <c r="BG451" s="207">
        <f t="shared" ref="BG451:BG458" si="6">IF(N451="zákl. přenesená",J451,0)</f>
        <v>0</v>
      </c>
      <c r="BH451" s="207">
        <f t="shared" ref="BH451:BH458" si="7">IF(N451="sníž. přenesená",J451,0)</f>
        <v>0</v>
      </c>
      <c r="BI451" s="207">
        <f t="shared" ref="BI451:BI458" si="8">IF(N451="nulová",J451,0)</f>
        <v>0</v>
      </c>
      <c r="BJ451" s="19" t="s">
        <v>89</v>
      </c>
      <c r="BK451" s="207">
        <f t="shared" ref="BK451:BK458" si="9">ROUND(I451*H451,2)</f>
        <v>0</v>
      </c>
      <c r="BL451" s="19" t="s">
        <v>104</v>
      </c>
      <c r="BM451" s="206" t="s">
        <v>1456</v>
      </c>
    </row>
    <row r="452" spans="1:65" s="2" customFormat="1" ht="16.5" customHeight="1">
      <c r="A452" s="37"/>
      <c r="B452" s="38"/>
      <c r="C452" s="195" t="s">
        <v>982</v>
      </c>
      <c r="D452" s="195" t="s">
        <v>264</v>
      </c>
      <c r="E452" s="196" t="s">
        <v>8551</v>
      </c>
      <c r="F452" s="197" t="s">
        <v>8552</v>
      </c>
      <c r="G452" s="198" t="s">
        <v>518</v>
      </c>
      <c r="H452" s="199">
        <v>1</v>
      </c>
      <c r="I452" s="200"/>
      <c r="J452" s="201">
        <f t="shared" si="0"/>
        <v>0</v>
      </c>
      <c r="K452" s="197" t="s">
        <v>44</v>
      </c>
      <c r="L452" s="42"/>
      <c r="M452" s="202" t="s">
        <v>44</v>
      </c>
      <c r="N452" s="203" t="s">
        <v>53</v>
      </c>
      <c r="O452" s="67"/>
      <c r="P452" s="204">
        <f t="shared" si="1"/>
        <v>0</v>
      </c>
      <c r="Q452" s="204">
        <v>0</v>
      </c>
      <c r="R452" s="204">
        <f t="shared" si="2"/>
        <v>0</v>
      </c>
      <c r="S452" s="204">
        <v>0</v>
      </c>
      <c r="T452" s="205">
        <f t="shared" si="3"/>
        <v>0</v>
      </c>
      <c r="U452" s="37"/>
      <c r="V452" s="37"/>
      <c r="W452" s="37"/>
      <c r="X452" s="37"/>
      <c r="Y452" s="37"/>
      <c r="Z452" s="37"/>
      <c r="AA452" s="37"/>
      <c r="AB452" s="37"/>
      <c r="AC452" s="37"/>
      <c r="AD452" s="37"/>
      <c r="AE452" s="37"/>
      <c r="AR452" s="206" t="s">
        <v>104</v>
      </c>
      <c r="AT452" s="206" t="s">
        <v>264</v>
      </c>
      <c r="AU452" s="206" t="s">
        <v>91</v>
      </c>
      <c r="AY452" s="19" t="s">
        <v>262</v>
      </c>
      <c r="BE452" s="207">
        <f t="shared" si="4"/>
        <v>0</v>
      </c>
      <c r="BF452" s="207">
        <f t="shared" si="5"/>
        <v>0</v>
      </c>
      <c r="BG452" s="207">
        <f t="shared" si="6"/>
        <v>0</v>
      </c>
      <c r="BH452" s="207">
        <f t="shared" si="7"/>
        <v>0</v>
      </c>
      <c r="BI452" s="207">
        <f t="shared" si="8"/>
        <v>0</v>
      </c>
      <c r="BJ452" s="19" t="s">
        <v>89</v>
      </c>
      <c r="BK452" s="207">
        <f t="shared" si="9"/>
        <v>0</v>
      </c>
      <c r="BL452" s="19" t="s">
        <v>104</v>
      </c>
      <c r="BM452" s="206" t="s">
        <v>1469</v>
      </c>
    </row>
    <row r="453" spans="1:65" s="2" customFormat="1" ht="16.5" customHeight="1">
      <c r="A453" s="37"/>
      <c r="B453" s="38"/>
      <c r="C453" s="195" t="s">
        <v>999</v>
      </c>
      <c r="D453" s="195" t="s">
        <v>264</v>
      </c>
      <c r="E453" s="196" t="s">
        <v>8553</v>
      </c>
      <c r="F453" s="197" t="s">
        <v>8554</v>
      </c>
      <c r="G453" s="198" t="s">
        <v>518</v>
      </c>
      <c r="H453" s="199">
        <v>1</v>
      </c>
      <c r="I453" s="200"/>
      <c r="J453" s="201">
        <f t="shared" si="0"/>
        <v>0</v>
      </c>
      <c r="K453" s="197" t="s">
        <v>44</v>
      </c>
      <c r="L453" s="42"/>
      <c r="M453" s="202" t="s">
        <v>44</v>
      </c>
      <c r="N453" s="203" t="s">
        <v>53</v>
      </c>
      <c r="O453" s="67"/>
      <c r="P453" s="204">
        <f t="shared" si="1"/>
        <v>0</v>
      </c>
      <c r="Q453" s="204">
        <v>0</v>
      </c>
      <c r="R453" s="204">
        <f t="shared" si="2"/>
        <v>0</v>
      </c>
      <c r="S453" s="204">
        <v>0</v>
      </c>
      <c r="T453" s="205">
        <f t="shared" si="3"/>
        <v>0</v>
      </c>
      <c r="U453" s="37"/>
      <c r="V453" s="37"/>
      <c r="W453" s="37"/>
      <c r="X453" s="37"/>
      <c r="Y453" s="37"/>
      <c r="Z453" s="37"/>
      <c r="AA453" s="37"/>
      <c r="AB453" s="37"/>
      <c r="AC453" s="37"/>
      <c r="AD453" s="37"/>
      <c r="AE453" s="37"/>
      <c r="AR453" s="206" t="s">
        <v>104</v>
      </c>
      <c r="AT453" s="206" t="s">
        <v>264</v>
      </c>
      <c r="AU453" s="206" t="s">
        <v>91</v>
      </c>
      <c r="AY453" s="19" t="s">
        <v>262</v>
      </c>
      <c r="BE453" s="207">
        <f t="shared" si="4"/>
        <v>0</v>
      </c>
      <c r="BF453" s="207">
        <f t="shared" si="5"/>
        <v>0</v>
      </c>
      <c r="BG453" s="207">
        <f t="shared" si="6"/>
        <v>0</v>
      </c>
      <c r="BH453" s="207">
        <f t="shared" si="7"/>
        <v>0</v>
      </c>
      <c r="BI453" s="207">
        <f t="shared" si="8"/>
        <v>0</v>
      </c>
      <c r="BJ453" s="19" t="s">
        <v>89</v>
      </c>
      <c r="BK453" s="207">
        <f t="shared" si="9"/>
        <v>0</v>
      </c>
      <c r="BL453" s="19" t="s">
        <v>104</v>
      </c>
      <c r="BM453" s="206" t="s">
        <v>1479</v>
      </c>
    </row>
    <row r="454" spans="1:65" s="2" customFormat="1" ht="16.5" customHeight="1">
      <c r="A454" s="37"/>
      <c r="B454" s="38"/>
      <c r="C454" s="195" t="s">
        <v>1014</v>
      </c>
      <c r="D454" s="195" t="s">
        <v>264</v>
      </c>
      <c r="E454" s="196" t="s">
        <v>8555</v>
      </c>
      <c r="F454" s="197" t="s">
        <v>8556</v>
      </c>
      <c r="G454" s="198" t="s">
        <v>518</v>
      </c>
      <c r="H454" s="199">
        <v>1</v>
      </c>
      <c r="I454" s="200"/>
      <c r="J454" s="201">
        <f t="shared" si="0"/>
        <v>0</v>
      </c>
      <c r="K454" s="197" t="s">
        <v>44</v>
      </c>
      <c r="L454" s="42"/>
      <c r="M454" s="202" t="s">
        <v>44</v>
      </c>
      <c r="N454" s="203" t="s">
        <v>53</v>
      </c>
      <c r="O454" s="67"/>
      <c r="P454" s="204">
        <f t="shared" si="1"/>
        <v>0</v>
      </c>
      <c r="Q454" s="204">
        <v>0</v>
      </c>
      <c r="R454" s="204">
        <f t="shared" si="2"/>
        <v>0</v>
      </c>
      <c r="S454" s="204">
        <v>0</v>
      </c>
      <c r="T454" s="205">
        <f t="shared" si="3"/>
        <v>0</v>
      </c>
      <c r="U454" s="37"/>
      <c r="V454" s="37"/>
      <c r="W454" s="37"/>
      <c r="X454" s="37"/>
      <c r="Y454" s="37"/>
      <c r="Z454" s="37"/>
      <c r="AA454" s="37"/>
      <c r="AB454" s="37"/>
      <c r="AC454" s="37"/>
      <c r="AD454" s="37"/>
      <c r="AE454" s="37"/>
      <c r="AR454" s="206" t="s">
        <v>104</v>
      </c>
      <c r="AT454" s="206" t="s">
        <v>264</v>
      </c>
      <c r="AU454" s="206" t="s">
        <v>91</v>
      </c>
      <c r="AY454" s="19" t="s">
        <v>262</v>
      </c>
      <c r="BE454" s="207">
        <f t="shared" si="4"/>
        <v>0</v>
      </c>
      <c r="BF454" s="207">
        <f t="shared" si="5"/>
        <v>0</v>
      </c>
      <c r="BG454" s="207">
        <f t="shared" si="6"/>
        <v>0</v>
      </c>
      <c r="BH454" s="207">
        <f t="shared" si="7"/>
        <v>0</v>
      </c>
      <c r="BI454" s="207">
        <f t="shared" si="8"/>
        <v>0</v>
      </c>
      <c r="BJ454" s="19" t="s">
        <v>89</v>
      </c>
      <c r="BK454" s="207">
        <f t="shared" si="9"/>
        <v>0</v>
      </c>
      <c r="BL454" s="19" t="s">
        <v>104</v>
      </c>
      <c r="BM454" s="206" t="s">
        <v>1487</v>
      </c>
    </row>
    <row r="455" spans="1:65" s="2" customFormat="1" ht="16.5" customHeight="1">
      <c r="A455" s="37"/>
      <c r="B455" s="38"/>
      <c r="C455" s="195" t="s">
        <v>1019</v>
      </c>
      <c r="D455" s="195" t="s">
        <v>264</v>
      </c>
      <c r="E455" s="196" t="s">
        <v>8557</v>
      </c>
      <c r="F455" s="197" t="s">
        <v>8558</v>
      </c>
      <c r="G455" s="198" t="s">
        <v>518</v>
      </c>
      <c r="H455" s="199">
        <v>1</v>
      </c>
      <c r="I455" s="200"/>
      <c r="J455" s="201">
        <f t="shared" si="0"/>
        <v>0</v>
      </c>
      <c r="K455" s="197" t="s">
        <v>44</v>
      </c>
      <c r="L455" s="42"/>
      <c r="M455" s="202" t="s">
        <v>44</v>
      </c>
      <c r="N455" s="203" t="s">
        <v>53</v>
      </c>
      <c r="O455" s="67"/>
      <c r="P455" s="204">
        <f t="shared" si="1"/>
        <v>0</v>
      </c>
      <c r="Q455" s="204">
        <v>0</v>
      </c>
      <c r="R455" s="204">
        <f t="shared" si="2"/>
        <v>0</v>
      </c>
      <c r="S455" s="204">
        <v>0</v>
      </c>
      <c r="T455" s="205">
        <f t="shared" si="3"/>
        <v>0</v>
      </c>
      <c r="U455" s="37"/>
      <c r="V455" s="37"/>
      <c r="W455" s="37"/>
      <c r="X455" s="37"/>
      <c r="Y455" s="37"/>
      <c r="Z455" s="37"/>
      <c r="AA455" s="37"/>
      <c r="AB455" s="37"/>
      <c r="AC455" s="37"/>
      <c r="AD455" s="37"/>
      <c r="AE455" s="37"/>
      <c r="AR455" s="206" t="s">
        <v>104</v>
      </c>
      <c r="AT455" s="206" t="s">
        <v>264</v>
      </c>
      <c r="AU455" s="206" t="s">
        <v>91</v>
      </c>
      <c r="AY455" s="19" t="s">
        <v>262</v>
      </c>
      <c r="BE455" s="207">
        <f t="shared" si="4"/>
        <v>0</v>
      </c>
      <c r="BF455" s="207">
        <f t="shared" si="5"/>
        <v>0</v>
      </c>
      <c r="BG455" s="207">
        <f t="shared" si="6"/>
        <v>0</v>
      </c>
      <c r="BH455" s="207">
        <f t="shared" si="7"/>
        <v>0</v>
      </c>
      <c r="BI455" s="207">
        <f t="shared" si="8"/>
        <v>0</v>
      </c>
      <c r="BJ455" s="19" t="s">
        <v>89</v>
      </c>
      <c r="BK455" s="207">
        <f t="shared" si="9"/>
        <v>0</v>
      </c>
      <c r="BL455" s="19" t="s">
        <v>104</v>
      </c>
      <c r="BM455" s="206" t="s">
        <v>1505</v>
      </c>
    </row>
    <row r="456" spans="1:65" s="2" customFormat="1" ht="16.5" customHeight="1">
      <c r="A456" s="37"/>
      <c r="B456" s="38"/>
      <c r="C456" s="195" t="s">
        <v>1028</v>
      </c>
      <c r="D456" s="195" t="s">
        <v>264</v>
      </c>
      <c r="E456" s="196" t="s">
        <v>8559</v>
      </c>
      <c r="F456" s="197" t="s">
        <v>8560</v>
      </c>
      <c r="G456" s="198" t="s">
        <v>518</v>
      </c>
      <c r="H456" s="199">
        <v>1</v>
      </c>
      <c r="I456" s="200"/>
      <c r="J456" s="201">
        <f t="shared" si="0"/>
        <v>0</v>
      </c>
      <c r="K456" s="197" t="s">
        <v>44</v>
      </c>
      <c r="L456" s="42"/>
      <c r="M456" s="202" t="s">
        <v>44</v>
      </c>
      <c r="N456" s="203" t="s">
        <v>53</v>
      </c>
      <c r="O456" s="67"/>
      <c r="P456" s="204">
        <f t="shared" si="1"/>
        <v>0</v>
      </c>
      <c r="Q456" s="204">
        <v>0</v>
      </c>
      <c r="R456" s="204">
        <f t="shared" si="2"/>
        <v>0</v>
      </c>
      <c r="S456" s="204">
        <v>0</v>
      </c>
      <c r="T456" s="205">
        <f t="shared" si="3"/>
        <v>0</v>
      </c>
      <c r="U456" s="37"/>
      <c r="V456" s="37"/>
      <c r="W456" s="37"/>
      <c r="X456" s="37"/>
      <c r="Y456" s="37"/>
      <c r="Z456" s="37"/>
      <c r="AA456" s="37"/>
      <c r="AB456" s="37"/>
      <c r="AC456" s="37"/>
      <c r="AD456" s="37"/>
      <c r="AE456" s="37"/>
      <c r="AR456" s="206" t="s">
        <v>104</v>
      </c>
      <c r="AT456" s="206" t="s">
        <v>264</v>
      </c>
      <c r="AU456" s="206" t="s">
        <v>91</v>
      </c>
      <c r="AY456" s="19" t="s">
        <v>262</v>
      </c>
      <c r="BE456" s="207">
        <f t="shared" si="4"/>
        <v>0</v>
      </c>
      <c r="BF456" s="207">
        <f t="shared" si="5"/>
        <v>0</v>
      </c>
      <c r="BG456" s="207">
        <f t="shared" si="6"/>
        <v>0</v>
      </c>
      <c r="BH456" s="207">
        <f t="shared" si="7"/>
        <v>0</v>
      </c>
      <c r="BI456" s="207">
        <f t="shared" si="8"/>
        <v>0</v>
      </c>
      <c r="BJ456" s="19" t="s">
        <v>89</v>
      </c>
      <c r="BK456" s="207">
        <f t="shared" si="9"/>
        <v>0</v>
      </c>
      <c r="BL456" s="19" t="s">
        <v>104</v>
      </c>
      <c r="BM456" s="206" t="s">
        <v>1517</v>
      </c>
    </row>
    <row r="457" spans="1:65" s="2" customFormat="1" ht="16.5" customHeight="1">
      <c r="A457" s="37"/>
      <c r="B457" s="38"/>
      <c r="C457" s="195" t="s">
        <v>1033</v>
      </c>
      <c r="D457" s="195" t="s">
        <v>264</v>
      </c>
      <c r="E457" s="196" t="s">
        <v>8561</v>
      </c>
      <c r="F457" s="197" t="s">
        <v>8562</v>
      </c>
      <c r="G457" s="198" t="s">
        <v>518</v>
      </c>
      <c r="H457" s="199">
        <v>1</v>
      </c>
      <c r="I457" s="200"/>
      <c r="J457" s="201">
        <f t="shared" si="0"/>
        <v>0</v>
      </c>
      <c r="K457" s="197" t="s">
        <v>268</v>
      </c>
      <c r="L457" s="42"/>
      <c r="M457" s="202" t="s">
        <v>44</v>
      </c>
      <c r="N457" s="203" t="s">
        <v>53</v>
      </c>
      <c r="O457" s="67"/>
      <c r="P457" s="204">
        <f t="shared" si="1"/>
        <v>0</v>
      </c>
      <c r="Q457" s="204">
        <v>1.84406E-3</v>
      </c>
      <c r="R457" s="204">
        <f t="shared" si="2"/>
        <v>1.84406E-3</v>
      </c>
      <c r="S457" s="204">
        <v>0</v>
      </c>
      <c r="T457" s="205">
        <f t="shared" si="3"/>
        <v>0</v>
      </c>
      <c r="U457" s="37"/>
      <c r="V457" s="37"/>
      <c r="W457" s="37"/>
      <c r="X457" s="37"/>
      <c r="Y457" s="37"/>
      <c r="Z457" s="37"/>
      <c r="AA457" s="37"/>
      <c r="AB457" s="37"/>
      <c r="AC457" s="37"/>
      <c r="AD457" s="37"/>
      <c r="AE457" s="37"/>
      <c r="AR457" s="206" t="s">
        <v>104</v>
      </c>
      <c r="AT457" s="206" t="s">
        <v>264</v>
      </c>
      <c r="AU457" s="206" t="s">
        <v>91</v>
      </c>
      <c r="AY457" s="19" t="s">
        <v>262</v>
      </c>
      <c r="BE457" s="207">
        <f t="shared" si="4"/>
        <v>0</v>
      </c>
      <c r="BF457" s="207">
        <f t="shared" si="5"/>
        <v>0</v>
      </c>
      <c r="BG457" s="207">
        <f t="shared" si="6"/>
        <v>0</v>
      </c>
      <c r="BH457" s="207">
        <f t="shared" si="7"/>
        <v>0</v>
      </c>
      <c r="BI457" s="207">
        <f t="shared" si="8"/>
        <v>0</v>
      </c>
      <c r="BJ457" s="19" t="s">
        <v>89</v>
      </c>
      <c r="BK457" s="207">
        <f t="shared" si="9"/>
        <v>0</v>
      </c>
      <c r="BL457" s="19" t="s">
        <v>104</v>
      </c>
      <c r="BM457" s="206" t="s">
        <v>21</v>
      </c>
    </row>
    <row r="458" spans="1:65" s="2" customFormat="1" ht="16.5" customHeight="1">
      <c r="A458" s="37"/>
      <c r="B458" s="38"/>
      <c r="C458" s="195" t="s">
        <v>1038</v>
      </c>
      <c r="D458" s="195" t="s">
        <v>264</v>
      </c>
      <c r="E458" s="196" t="s">
        <v>8563</v>
      </c>
      <c r="F458" s="197" t="s">
        <v>8564</v>
      </c>
      <c r="G458" s="198" t="s">
        <v>518</v>
      </c>
      <c r="H458" s="199">
        <v>1</v>
      </c>
      <c r="I458" s="200"/>
      <c r="J458" s="201">
        <f t="shared" si="0"/>
        <v>0</v>
      </c>
      <c r="K458" s="197" t="s">
        <v>44</v>
      </c>
      <c r="L458" s="42"/>
      <c r="M458" s="202" t="s">
        <v>44</v>
      </c>
      <c r="N458" s="203" t="s">
        <v>53</v>
      </c>
      <c r="O458" s="67"/>
      <c r="P458" s="204">
        <f t="shared" si="1"/>
        <v>0</v>
      </c>
      <c r="Q458" s="204">
        <v>0</v>
      </c>
      <c r="R458" s="204">
        <f t="shared" si="2"/>
        <v>0</v>
      </c>
      <c r="S458" s="204">
        <v>0</v>
      </c>
      <c r="T458" s="205">
        <f t="shared" si="3"/>
        <v>0</v>
      </c>
      <c r="U458" s="37"/>
      <c r="V458" s="37"/>
      <c r="W458" s="37"/>
      <c r="X458" s="37"/>
      <c r="Y458" s="37"/>
      <c r="Z458" s="37"/>
      <c r="AA458" s="37"/>
      <c r="AB458" s="37"/>
      <c r="AC458" s="37"/>
      <c r="AD458" s="37"/>
      <c r="AE458" s="37"/>
      <c r="AR458" s="206" t="s">
        <v>104</v>
      </c>
      <c r="AT458" s="206" t="s">
        <v>264</v>
      </c>
      <c r="AU458" s="206" t="s">
        <v>91</v>
      </c>
      <c r="AY458" s="19" t="s">
        <v>262</v>
      </c>
      <c r="BE458" s="207">
        <f t="shared" si="4"/>
        <v>0</v>
      </c>
      <c r="BF458" s="207">
        <f t="shared" si="5"/>
        <v>0</v>
      </c>
      <c r="BG458" s="207">
        <f t="shared" si="6"/>
        <v>0</v>
      </c>
      <c r="BH458" s="207">
        <f t="shared" si="7"/>
        <v>0</v>
      </c>
      <c r="BI458" s="207">
        <f t="shared" si="8"/>
        <v>0</v>
      </c>
      <c r="BJ458" s="19" t="s">
        <v>89</v>
      </c>
      <c r="BK458" s="207">
        <f t="shared" si="9"/>
        <v>0</v>
      </c>
      <c r="BL458" s="19" t="s">
        <v>104</v>
      </c>
      <c r="BM458" s="206" t="s">
        <v>1551</v>
      </c>
    </row>
    <row r="459" spans="1:65" s="2" customFormat="1" ht="18">
      <c r="A459" s="37"/>
      <c r="B459" s="38"/>
      <c r="C459" s="39"/>
      <c r="D459" s="208" t="s">
        <v>421</v>
      </c>
      <c r="E459" s="39"/>
      <c r="F459" s="209" t="s">
        <v>8565</v>
      </c>
      <c r="G459" s="39"/>
      <c r="H459" s="39"/>
      <c r="I459" s="118"/>
      <c r="J459" s="39"/>
      <c r="K459" s="39"/>
      <c r="L459" s="42"/>
      <c r="M459" s="210"/>
      <c r="N459" s="211"/>
      <c r="O459" s="67"/>
      <c r="P459" s="67"/>
      <c r="Q459" s="67"/>
      <c r="R459" s="67"/>
      <c r="S459" s="67"/>
      <c r="T459" s="68"/>
      <c r="U459" s="37"/>
      <c r="V459" s="37"/>
      <c r="W459" s="37"/>
      <c r="X459" s="37"/>
      <c r="Y459" s="37"/>
      <c r="Z459" s="37"/>
      <c r="AA459" s="37"/>
      <c r="AB459" s="37"/>
      <c r="AC459" s="37"/>
      <c r="AD459" s="37"/>
      <c r="AE459" s="37"/>
      <c r="AT459" s="19" t="s">
        <v>421</v>
      </c>
      <c r="AU459" s="19" t="s">
        <v>91</v>
      </c>
    </row>
    <row r="460" spans="1:65" s="12" customFormat="1" ht="22.75" customHeight="1">
      <c r="B460" s="179"/>
      <c r="C460" s="180"/>
      <c r="D460" s="181" t="s">
        <v>81</v>
      </c>
      <c r="E460" s="193" t="s">
        <v>377</v>
      </c>
      <c r="F460" s="193" t="s">
        <v>1431</v>
      </c>
      <c r="G460" s="180"/>
      <c r="H460" s="180"/>
      <c r="I460" s="183"/>
      <c r="J460" s="194">
        <f>BK460</f>
        <v>0</v>
      </c>
      <c r="K460" s="180"/>
      <c r="L460" s="185"/>
      <c r="M460" s="186"/>
      <c r="N460" s="187"/>
      <c r="O460" s="187"/>
      <c r="P460" s="188">
        <f>SUM(P461:P472)</f>
        <v>0</v>
      </c>
      <c r="Q460" s="187"/>
      <c r="R460" s="188">
        <f>SUM(R461:R472)</f>
        <v>1.03893E-3</v>
      </c>
      <c r="S460" s="187"/>
      <c r="T460" s="189">
        <f>SUM(T461:T472)</f>
        <v>7.485E-2</v>
      </c>
      <c r="AR460" s="190" t="s">
        <v>89</v>
      </c>
      <c r="AT460" s="191" t="s">
        <v>81</v>
      </c>
      <c r="AU460" s="191" t="s">
        <v>89</v>
      </c>
      <c r="AY460" s="190" t="s">
        <v>262</v>
      </c>
      <c r="BK460" s="192">
        <f>SUM(BK461:BK472)</f>
        <v>0</v>
      </c>
    </row>
    <row r="461" spans="1:65" s="2" customFormat="1" ht="21.75" customHeight="1">
      <c r="A461" s="37"/>
      <c r="B461" s="38"/>
      <c r="C461" s="195" t="s">
        <v>1043</v>
      </c>
      <c r="D461" s="195" t="s">
        <v>264</v>
      </c>
      <c r="E461" s="196" t="s">
        <v>8566</v>
      </c>
      <c r="F461" s="197" t="s">
        <v>8567</v>
      </c>
      <c r="G461" s="198" t="s">
        <v>590</v>
      </c>
      <c r="H461" s="199">
        <v>0.15</v>
      </c>
      <c r="I461" s="200"/>
      <c r="J461" s="201">
        <f>ROUND(I461*H461,2)</f>
        <v>0</v>
      </c>
      <c r="K461" s="197" t="s">
        <v>268</v>
      </c>
      <c r="L461" s="42"/>
      <c r="M461" s="202" t="s">
        <v>44</v>
      </c>
      <c r="N461" s="203" t="s">
        <v>53</v>
      </c>
      <c r="O461" s="67"/>
      <c r="P461" s="204">
        <f>O461*H461</f>
        <v>0</v>
      </c>
      <c r="Q461" s="204">
        <v>7.5440000000000001E-4</v>
      </c>
      <c r="R461" s="204">
        <f>Q461*H461</f>
        <v>1.1315999999999999E-4</v>
      </c>
      <c r="S461" s="204">
        <v>4.4999999999999998E-2</v>
      </c>
      <c r="T461" s="205">
        <f>S461*H461</f>
        <v>6.7499999999999999E-3</v>
      </c>
      <c r="U461" s="37"/>
      <c r="V461" s="37"/>
      <c r="W461" s="37"/>
      <c r="X461" s="37"/>
      <c r="Y461" s="37"/>
      <c r="Z461" s="37"/>
      <c r="AA461" s="37"/>
      <c r="AB461" s="37"/>
      <c r="AC461" s="37"/>
      <c r="AD461" s="37"/>
      <c r="AE461" s="37"/>
      <c r="AR461" s="206" t="s">
        <v>104</v>
      </c>
      <c r="AT461" s="206" t="s">
        <v>264</v>
      </c>
      <c r="AU461" s="206" t="s">
        <v>91</v>
      </c>
      <c r="AY461" s="19" t="s">
        <v>262</v>
      </c>
      <c r="BE461" s="207">
        <f>IF(N461="základní",J461,0)</f>
        <v>0</v>
      </c>
      <c r="BF461" s="207">
        <f>IF(N461="snížená",J461,0)</f>
        <v>0</v>
      </c>
      <c r="BG461" s="207">
        <f>IF(N461="zákl. přenesená",J461,0)</f>
        <v>0</v>
      </c>
      <c r="BH461" s="207">
        <f>IF(N461="sníž. přenesená",J461,0)</f>
        <v>0</v>
      </c>
      <c r="BI461" s="207">
        <f>IF(N461="nulová",J461,0)</f>
        <v>0</v>
      </c>
      <c r="BJ461" s="19" t="s">
        <v>89</v>
      </c>
      <c r="BK461" s="207">
        <f>ROUND(I461*H461,2)</f>
        <v>0</v>
      </c>
      <c r="BL461" s="19" t="s">
        <v>104</v>
      </c>
      <c r="BM461" s="206" t="s">
        <v>1584</v>
      </c>
    </row>
    <row r="462" spans="1:65" s="2" customFormat="1" ht="45">
      <c r="A462" s="37"/>
      <c r="B462" s="38"/>
      <c r="C462" s="39"/>
      <c r="D462" s="208" t="s">
        <v>270</v>
      </c>
      <c r="E462" s="39"/>
      <c r="F462" s="209" t="s">
        <v>8236</v>
      </c>
      <c r="G462" s="39"/>
      <c r="H462" s="39"/>
      <c r="I462" s="118"/>
      <c r="J462" s="39"/>
      <c r="K462" s="39"/>
      <c r="L462" s="42"/>
      <c r="M462" s="210"/>
      <c r="N462" s="211"/>
      <c r="O462" s="67"/>
      <c r="P462" s="67"/>
      <c r="Q462" s="67"/>
      <c r="R462" s="67"/>
      <c r="S462" s="67"/>
      <c r="T462" s="68"/>
      <c r="U462" s="37"/>
      <c r="V462" s="37"/>
      <c r="W462" s="37"/>
      <c r="X462" s="37"/>
      <c r="Y462" s="37"/>
      <c r="Z462" s="37"/>
      <c r="AA462" s="37"/>
      <c r="AB462" s="37"/>
      <c r="AC462" s="37"/>
      <c r="AD462" s="37"/>
      <c r="AE462" s="37"/>
      <c r="AT462" s="19" t="s">
        <v>270</v>
      </c>
      <c r="AU462" s="19" t="s">
        <v>91</v>
      </c>
    </row>
    <row r="463" spans="1:65" s="15" customFormat="1" ht="10">
      <c r="B463" s="233"/>
      <c r="C463" s="234"/>
      <c r="D463" s="208" t="s">
        <v>272</v>
      </c>
      <c r="E463" s="235" t="s">
        <v>44</v>
      </c>
      <c r="F463" s="236" t="s">
        <v>8568</v>
      </c>
      <c r="G463" s="234"/>
      <c r="H463" s="237">
        <v>0.15</v>
      </c>
      <c r="I463" s="238"/>
      <c r="J463" s="234"/>
      <c r="K463" s="234"/>
      <c r="L463" s="239"/>
      <c r="M463" s="240"/>
      <c r="N463" s="241"/>
      <c r="O463" s="241"/>
      <c r="P463" s="241"/>
      <c r="Q463" s="241"/>
      <c r="R463" s="241"/>
      <c r="S463" s="241"/>
      <c r="T463" s="242"/>
      <c r="AT463" s="243" t="s">
        <v>272</v>
      </c>
      <c r="AU463" s="243" t="s">
        <v>91</v>
      </c>
      <c r="AV463" s="15" t="s">
        <v>91</v>
      </c>
      <c r="AW463" s="15" t="s">
        <v>38</v>
      </c>
      <c r="AX463" s="15" t="s">
        <v>82</v>
      </c>
      <c r="AY463" s="243" t="s">
        <v>262</v>
      </c>
    </row>
    <row r="464" spans="1:65" s="16" customFormat="1" ht="10">
      <c r="B464" s="244"/>
      <c r="C464" s="245"/>
      <c r="D464" s="208" t="s">
        <v>272</v>
      </c>
      <c r="E464" s="246" t="s">
        <v>44</v>
      </c>
      <c r="F464" s="247" t="s">
        <v>291</v>
      </c>
      <c r="G464" s="245"/>
      <c r="H464" s="248">
        <v>0.15</v>
      </c>
      <c r="I464" s="249"/>
      <c r="J464" s="245"/>
      <c r="K464" s="245"/>
      <c r="L464" s="250"/>
      <c r="M464" s="251"/>
      <c r="N464" s="252"/>
      <c r="O464" s="252"/>
      <c r="P464" s="252"/>
      <c r="Q464" s="252"/>
      <c r="R464" s="252"/>
      <c r="S464" s="252"/>
      <c r="T464" s="253"/>
      <c r="AT464" s="254" t="s">
        <v>272</v>
      </c>
      <c r="AU464" s="254" t="s">
        <v>91</v>
      </c>
      <c r="AV464" s="16" t="s">
        <v>104</v>
      </c>
      <c r="AW464" s="16" t="s">
        <v>38</v>
      </c>
      <c r="AX464" s="16" t="s">
        <v>89</v>
      </c>
      <c r="AY464" s="254" t="s">
        <v>262</v>
      </c>
    </row>
    <row r="465" spans="1:65" s="2" customFormat="1" ht="21.75" customHeight="1">
      <c r="A465" s="37"/>
      <c r="B465" s="38"/>
      <c r="C465" s="195" t="s">
        <v>1047</v>
      </c>
      <c r="D465" s="195" t="s">
        <v>264</v>
      </c>
      <c r="E465" s="196" t="s">
        <v>8569</v>
      </c>
      <c r="F465" s="197" t="s">
        <v>8570</v>
      </c>
      <c r="G465" s="198" t="s">
        <v>590</v>
      </c>
      <c r="H465" s="199">
        <v>0.15</v>
      </c>
      <c r="I465" s="200"/>
      <c r="J465" s="201">
        <f>ROUND(I465*H465,2)</f>
        <v>0</v>
      </c>
      <c r="K465" s="197" t="s">
        <v>268</v>
      </c>
      <c r="L465" s="42"/>
      <c r="M465" s="202" t="s">
        <v>44</v>
      </c>
      <c r="N465" s="203" t="s">
        <v>53</v>
      </c>
      <c r="O465" s="67"/>
      <c r="P465" s="204">
        <f>O465*H465</f>
        <v>0</v>
      </c>
      <c r="Q465" s="204">
        <v>9.3055000000000004E-4</v>
      </c>
      <c r="R465" s="204">
        <f>Q465*H465</f>
        <v>1.395825E-4</v>
      </c>
      <c r="S465" s="204">
        <v>7.0000000000000007E-2</v>
      </c>
      <c r="T465" s="205">
        <f>S465*H465</f>
        <v>1.0500000000000001E-2</v>
      </c>
      <c r="U465" s="37"/>
      <c r="V465" s="37"/>
      <c r="W465" s="37"/>
      <c r="X465" s="37"/>
      <c r="Y465" s="37"/>
      <c r="Z465" s="37"/>
      <c r="AA465" s="37"/>
      <c r="AB465" s="37"/>
      <c r="AC465" s="37"/>
      <c r="AD465" s="37"/>
      <c r="AE465" s="37"/>
      <c r="AR465" s="206" t="s">
        <v>104</v>
      </c>
      <c r="AT465" s="206" t="s">
        <v>264</v>
      </c>
      <c r="AU465" s="206" t="s">
        <v>91</v>
      </c>
      <c r="AY465" s="19" t="s">
        <v>262</v>
      </c>
      <c r="BE465" s="207">
        <f>IF(N465="základní",J465,0)</f>
        <v>0</v>
      </c>
      <c r="BF465" s="207">
        <f>IF(N465="snížená",J465,0)</f>
        <v>0</v>
      </c>
      <c r="BG465" s="207">
        <f>IF(N465="zákl. přenesená",J465,0)</f>
        <v>0</v>
      </c>
      <c r="BH465" s="207">
        <f>IF(N465="sníž. přenesená",J465,0)</f>
        <v>0</v>
      </c>
      <c r="BI465" s="207">
        <f>IF(N465="nulová",J465,0)</f>
        <v>0</v>
      </c>
      <c r="BJ465" s="19" t="s">
        <v>89</v>
      </c>
      <c r="BK465" s="207">
        <f>ROUND(I465*H465,2)</f>
        <v>0</v>
      </c>
      <c r="BL465" s="19" t="s">
        <v>104</v>
      </c>
      <c r="BM465" s="206" t="s">
        <v>1612</v>
      </c>
    </row>
    <row r="466" spans="1:65" s="2" customFormat="1" ht="45">
      <c r="A466" s="37"/>
      <c r="B466" s="38"/>
      <c r="C466" s="39"/>
      <c r="D466" s="208" t="s">
        <v>270</v>
      </c>
      <c r="E466" s="39"/>
      <c r="F466" s="209" t="s">
        <v>8236</v>
      </c>
      <c r="G466" s="39"/>
      <c r="H466" s="39"/>
      <c r="I466" s="118"/>
      <c r="J466" s="39"/>
      <c r="K466" s="39"/>
      <c r="L466" s="42"/>
      <c r="M466" s="210"/>
      <c r="N466" s="211"/>
      <c r="O466" s="67"/>
      <c r="P466" s="67"/>
      <c r="Q466" s="67"/>
      <c r="R466" s="67"/>
      <c r="S466" s="67"/>
      <c r="T466" s="68"/>
      <c r="U466" s="37"/>
      <c r="V466" s="37"/>
      <c r="W466" s="37"/>
      <c r="X466" s="37"/>
      <c r="Y466" s="37"/>
      <c r="Z466" s="37"/>
      <c r="AA466" s="37"/>
      <c r="AB466" s="37"/>
      <c r="AC466" s="37"/>
      <c r="AD466" s="37"/>
      <c r="AE466" s="37"/>
      <c r="AT466" s="19" t="s">
        <v>270</v>
      </c>
      <c r="AU466" s="19" t="s">
        <v>91</v>
      </c>
    </row>
    <row r="467" spans="1:65" s="15" customFormat="1" ht="10">
      <c r="B467" s="233"/>
      <c r="C467" s="234"/>
      <c r="D467" s="208" t="s">
        <v>272</v>
      </c>
      <c r="E467" s="235" t="s">
        <v>44</v>
      </c>
      <c r="F467" s="236" t="s">
        <v>8571</v>
      </c>
      <c r="G467" s="234"/>
      <c r="H467" s="237">
        <v>0.15</v>
      </c>
      <c r="I467" s="238"/>
      <c r="J467" s="234"/>
      <c r="K467" s="234"/>
      <c r="L467" s="239"/>
      <c r="M467" s="240"/>
      <c r="N467" s="241"/>
      <c r="O467" s="241"/>
      <c r="P467" s="241"/>
      <c r="Q467" s="241"/>
      <c r="R467" s="241"/>
      <c r="S467" s="241"/>
      <c r="T467" s="242"/>
      <c r="AT467" s="243" t="s">
        <v>272</v>
      </c>
      <c r="AU467" s="243" t="s">
        <v>91</v>
      </c>
      <c r="AV467" s="15" t="s">
        <v>91</v>
      </c>
      <c r="AW467" s="15" t="s">
        <v>38</v>
      </c>
      <c r="AX467" s="15" t="s">
        <v>82</v>
      </c>
      <c r="AY467" s="243" t="s">
        <v>262</v>
      </c>
    </row>
    <row r="468" spans="1:65" s="16" customFormat="1" ht="10">
      <c r="B468" s="244"/>
      <c r="C468" s="245"/>
      <c r="D468" s="208" t="s">
        <v>272</v>
      </c>
      <c r="E468" s="246" t="s">
        <v>44</v>
      </c>
      <c r="F468" s="247" t="s">
        <v>291</v>
      </c>
      <c r="G468" s="245"/>
      <c r="H468" s="248">
        <v>0.15</v>
      </c>
      <c r="I468" s="249"/>
      <c r="J468" s="245"/>
      <c r="K468" s="245"/>
      <c r="L468" s="250"/>
      <c r="M468" s="251"/>
      <c r="N468" s="252"/>
      <c r="O468" s="252"/>
      <c r="P468" s="252"/>
      <c r="Q468" s="252"/>
      <c r="R468" s="252"/>
      <c r="S468" s="252"/>
      <c r="T468" s="253"/>
      <c r="AT468" s="254" t="s">
        <v>272</v>
      </c>
      <c r="AU468" s="254" t="s">
        <v>91</v>
      </c>
      <c r="AV468" s="16" t="s">
        <v>104</v>
      </c>
      <c r="AW468" s="16" t="s">
        <v>38</v>
      </c>
      <c r="AX468" s="16" t="s">
        <v>89</v>
      </c>
      <c r="AY468" s="254" t="s">
        <v>262</v>
      </c>
    </row>
    <row r="469" spans="1:65" s="2" customFormat="1" ht="21.75" customHeight="1">
      <c r="A469" s="37"/>
      <c r="B469" s="38"/>
      <c r="C469" s="195" t="s">
        <v>1052</v>
      </c>
      <c r="D469" s="195" t="s">
        <v>264</v>
      </c>
      <c r="E469" s="196" t="s">
        <v>8572</v>
      </c>
      <c r="F469" s="197" t="s">
        <v>8573</v>
      </c>
      <c r="G469" s="198" t="s">
        <v>590</v>
      </c>
      <c r="H469" s="199">
        <v>0.15</v>
      </c>
      <c r="I469" s="200"/>
      <c r="J469" s="201">
        <f>ROUND(I469*H469,2)</f>
        <v>0</v>
      </c>
      <c r="K469" s="197" t="s">
        <v>268</v>
      </c>
      <c r="L469" s="42"/>
      <c r="M469" s="202" t="s">
        <v>44</v>
      </c>
      <c r="N469" s="203" t="s">
        <v>53</v>
      </c>
      <c r="O469" s="67"/>
      <c r="P469" s="204">
        <f>O469*H469</f>
        <v>0</v>
      </c>
      <c r="Q469" s="204">
        <v>5.2412500000000002E-3</v>
      </c>
      <c r="R469" s="204">
        <f>Q469*H469</f>
        <v>7.8618749999999999E-4</v>
      </c>
      <c r="S469" s="204">
        <v>0.38400000000000001</v>
      </c>
      <c r="T469" s="205">
        <f>S469*H469</f>
        <v>5.7599999999999998E-2</v>
      </c>
      <c r="U469" s="37"/>
      <c r="V469" s="37"/>
      <c r="W469" s="37"/>
      <c r="X469" s="37"/>
      <c r="Y469" s="37"/>
      <c r="Z469" s="37"/>
      <c r="AA469" s="37"/>
      <c r="AB469" s="37"/>
      <c r="AC469" s="37"/>
      <c r="AD469" s="37"/>
      <c r="AE469" s="37"/>
      <c r="AR469" s="206" t="s">
        <v>104</v>
      </c>
      <c r="AT469" s="206" t="s">
        <v>264</v>
      </c>
      <c r="AU469" s="206" t="s">
        <v>91</v>
      </c>
      <c r="AY469" s="19" t="s">
        <v>262</v>
      </c>
      <c r="BE469" s="207">
        <f>IF(N469="základní",J469,0)</f>
        <v>0</v>
      </c>
      <c r="BF469" s="207">
        <f>IF(N469="snížená",J469,0)</f>
        <v>0</v>
      </c>
      <c r="BG469" s="207">
        <f>IF(N469="zákl. přenesená",J469,0)</f>
        <v>0</v>
      </c>
      <c r="BH469" s="207">
        <f>IF(N469="sníž. přenesená",J469,0)</f>
        <v>0</v>
      </c>
      <c r="BI469" s="207">
        <f>IF(N469="nulová",J469,0)</f>
        <v>0</v>
      </c>
      <c r="BJ469" s="19" t="s">
        <v>89</v>
      </c>
      <c r="BK469" s="207">
        <f>ROUND(I469*H469,2)</f>
        <v>0</v>
      </c>
      <c r="BL469" s="19" t="s">
        <v>104</v>
      </c>
      <c r="BM469" s="206" t="s">
        <v>1620</v>
      </c>
    </row>
    <row r="470" spans="1:65" s="2" customFormat="1" ht="45">
      <c r="A470" s="37"/>
      <c r="B470" s="38"/>
      <c r="C470" s="39"/>
      <c r="D470" s="208" t="s">
        <v>270</v>
      </c>
      <c r="E470" s="39"/>
      <c r="F470" s="209" t="s">
        <v>8236</v>
      </c>
      <c r="G470" s="39"/>
      <c r="H470" s="39"/>
      <c r="I470" s="118"/>
      <c r="J470" s="39"/>
      <c r="K470" s="39"/>
      <c r="L470" s="42"/>
      <c r="M470" s="210"/>
      <c r="N470" s="211"/>
      <c r="O470" s="67"/>
      <c r="P470" s="67"/>
      <c r="Q470" s="67"/>
      <c r="R470" s="67"/>
      <c r="S470" s="67"/>
      <c r="T470" s="68"/>
      <c r="U470" s="37"/>
      <c r="V470" s="37"/>
      <c r="W470" s="37"/>
      <c r="X470" s="37"/>
      <c r="Y470" s="37"/>
      <c r="Z470" s="37"/>
      <c r="AA470" s="37"/>
      <c r="AB470" s="37"/>
      <c r="AC470" s="37"/>
      <c r="AD470" s="37"/>
      <c r="AE470" s="37"/>
      <c r="AT470" s="19" t="s">
        <v>270</v>
      </c>
      <c r="AU470" s="19" t="s">
        <v>91</v>
      </c>
    </row>
    <row r="471" spans="1:65" s="15" customFormat="1" ht="10">
      <c r="B471" s="233"/>
      <c r="C471" s="234"/>
      <c r="D471" s="208" t="s">
        <v>272</v>
      </c>
      <c r="E471" s="235" t="s">
        <v>44</v>
      </c>
      <c r="F471" s="236" t="s">
        <v>8574</v>
      </c>
      <c r="G471" s="234"/>
      <c r="H471" s="237">
        <v>0.15</v>
      </c>
      <c r="I471" s="238"/>
      <c r="J471" s="234"/>
      <c r="K471" s="234"/>
      <c r="L471" s="239"/>
      <c r="M471" s="240"/>
      <c r="N471" s="241"/>
      <c r="O471" s="241"/>
      <c r="P471" s="241"/>
      <c r="Q471" s="241"/>
      <c r="R471" s="241"/>
      <c r="S471" s="241"/>
      <c r="T471" s="242"/>
      <c r="AT471" s="243" t="s">
        <v>272</v>
      </c>
      <c r="AU471" s="243" t="s">
        <v>91</v>
      </c>
      <c r="AV471" s="15" t="s">
        <v>91</v>
      </c>
      <c r="AW471" s="15" t="s">
        <v>38</v>
      </c>
      <c r="AX471" s="15" t="s">
        <v>82</v>
      </c>
      <c r="AY471" s="243" t="s">
        <v>262</v>
      </c>
    </row>
    <row r="472" spans="1:65" s="16" customFormat="1" ht="10">
      <c r="B472" s="244"/>
      <c r="C472" s="245"/>
      <c r="D472" s="208" t="s">
        <v>272</v>
      </c>
      <c r="E472" s="246" t="s">
        <v>44</v>
      </c>
      <c r="F472" s="247" t="s">
        <v>291</v>
      </c>
      <c r="G472" s="245"/>
      <c r="H472" s="248">
        <v>0.15</v>
      </c>
      <c r="I472" s="249"/>
      <c r="J472" s="245"/>
      <c r="K472" s="245"/>
      <c r="L472" s="250"/>
      <c r="M472" s="251"/>
      <c r="N472" s="252"/>
      <c r="O472" s="252"/>
      <c r="P472" s="252"/>
      <c r="Q472" s="252"/>
      <c r="R472" s="252"/>
      <c r="S472" s="252"/>
      <c r="T472" s="253"/>
      <c r="AT472" s="254" t="s">
        <v>272</v>
      </c>
      <c r="AU472" s="254" t="s">
        <v>91</v>
      </c>
      <c r="AV472" s="16" t="s">
        <v>104</v>
      </c>
      <c r="AW472" s="16" t="s">
        <v>38</v>
      </c>
      <c r="AX472" s="16" t="s">
        <v>89</v>
      </c>
      <c r="AY472" s="254" t="s">
        <v>262</v>
      </c>
    </row>
    <row r="473" spans="1:65" s="12" customFormat="1" ht="22.75" customHeight="1">
      <c r="B473" s="179"/>
      <c r="C473" s="180"/>
      <c r="D473" s="181" t="s">
        <v>81</v>
      </c>
      <c r="E473" s="193" t="s">
        <v>1631</v>
      </c>
      <c r="F473" s="193" t="s">
        <v>1632</v>
      </c>
      <c r="G473" s="180"/>
      <c r="H473" s="180"/>
      <c r="I473" s="183"/>
      <c r="J473" s="194">
        <f>BK473</f>
        <v>0</v>
      </c>
      <c r="K473" s="180"/>
      <c r="L473" s="185"/>
      <c r="M473" s="186"/>
      <c r="N473" s="187"/>
      <c r="O473" s="187"/>
      <c r="P473" s="188">
        <f>SUM(P474:P484)</f>
        <v>0</v>
      </c>
      <c r="Q473" s="187"/>
      <c r="R473" s="188">
        <f>SUM(R474:R484)</f>
        <v>0</v>
      </c>
      <c r="S473" s="187"/>
      <c r="T473" s="189">
        <f>SUM(T474:T484)</f>
        <v>0</v>
      </c>
      <c r="AR473" s="190" t="s">
        <v>89</v>
      </c>
      <c r="AT473" s="191" t="s">
        <v>81</v>
      </c>
      <c r="AU473" s="191" t="s">
        <v>89</v>
      </c>
      <c r="AY473" s="190" t="s">
        <v>262</v>
      </c>
      <c r="BK473" s="192">
        <f>SUM(BK474:BK484)</f>
        <v>0</v>
      </c>
    </row>
    <row r="474" spans="1:65" s="2" customFormat="1" ht="21.75" customHeight="1">
      <c r="A474" s="37"/>
      <c r="B474" s="38"/>
      <c r="C474" s="195" t="s">
        <v>1059</v>
      </c>
      <c r="D474" s="195" t="s">
        <v>264</v>
      </c>
      <c r="E474" s="196" t="s">
        <v>8084</v>
      </c>
      <c r="F474" s="197" t="s">
        <v>8085</v>
      </c>
      <c r="G474" s="198" t="s">
        <v>406</v>
      </c>
      <c r="H474" s="199">
        <v>7.4999999999999997E-2</v>
      </c>
      <c r="I474" s="200"/>
      <c r="J474" s="201">
        <f>ROUND(I474*H474,2)</f>
        <v>0</v>
      </c>
      <c r="K474" s="197" t="s">
        <v>268</v>
      </c>
      <c r="L474" s="42"/>
      <c r="M474" s="202" t="s">
        <v>44</v>
      </c>
      <c r="N474" s="203" t="s">
        <v>53</v>
      </c>
      <c r="O474" s="67"/>
      <c r="P474" s="204">
        <f>O474*H474</f>
        <v>0</v>
      </c>
      <c r="Q474" s="204">
        <v>0</v>
      </c>
      <c r="R474" s="204">
        <f>Q474*H474</f>
        <v>0</v>
      </c>
      <c r="S474" s="204">
        <v>0</v>
      </c>
      <c r="T474" s="205">
        <f>S474*H474</f>
        <v>0</v>
      </c>
      <c r="U474" s="37"/>
      <c r="V474" s="37"/>
      <c r="W474" s="37"/>
      <c r="X474" s="37"/>
      <c r="Y474" s="37"/>
      <c r="Z474" s="37"/>
      <c r="AA474" s="37"/>
      <c r="AB474" s="37"/>
      <c r="AC474" s="37"/>
      <c r="AD474" s="37"/>
      <c r="AE474" s="37"/>
      <c r="AR474" s="206" t="s">
        <v>104</v>
      </c>
      <c r="AT474" s="206" t="s">
        <v>264</v>
      </c>
      <c r="AU474" s="206" t="s">
        <v>91</v>
      </c>
      <c r="AY474" s="19" t="s">
        <v>262</v>
      </c>
      <c r="BE474" s="207">
        <f>IF(N474="základní",J474,0)</f>
        <v>0</v>
      </c>
      <c r="BF474" s="207">
        <f>IF(N474="snížená",J474,0)</f>
        <v>0</v>
      </c>
      <c r="BG474" s="207">
        <f>IF(N474="zákl. přenesená",J474,0)</f>
        <v>0</v>
      </c>
      <c r="BH474" s="207">
        <f>IF(N474="sníž. přenesená",J474,0)</f>
        <v>0</v>
      </c>
      <c r="BI474" s="207">
        <f>IF(N474="nulová",J474,0)</f>
        <v>0</v>
      </c>
      <c r="BJ474" s="19" t="s">
        <v>89</v>
      </c>
      <c r="BK474" s="207">
        <f>ROUND(I474*H474,2)</f>
        <v>0</v>
      </c>
      <c r="BL474" s="19" t="s">
        <v>104</v>
      </c>
      <c r="BM474" s="206" t="s">
        <v>1633</v>
      </c>
    </row>
    <row r="475" spans="1:65" s="2" customFormat="1" ht="99">
      <c r="A475" s="37"/>
      <c r="B475" s="38"/>
      <c r="C475" s="39"/>
      <c r="D475" s="208" t="s">
        <v>270</v>
      </c>
      <c r="E475" s="39"/>
      <c r="F475" s="209" t="s">
        <v>1637</v>
      </c>
      <c r="G475" s="39"/>
      <c r="H475" s="39"/>
      <c r="I475" s="118"/>
      <c r="J475" s="39"/>
      <c r="K475" s="39"/>
      <c r="L475" s="42"/>
      <c r="M475" s="210"/>
      <c r="N475" s="211"/>
      <c r="O475" s="67"/>
      <c r="P475" s="67"/>
      <c r="Q475" s="67"/>
      <c r="R475" s="67"/>
      <c r="S475" s="67"/>
      <c r="T475" s="68"/>
      <c r="U475" s="37"/>
      <c r="V475" s="37"/>
      <c r="W475" s="37"/>
      <c r="X475" s="37"/>
      <c r="Y475" s="37"/>
      <c r="Z475" s="37"/>
      <c r="AA475" s="37"/>
      <c r="AB475" s="37"/>
      <c r="AC475" s="37"/>
      <c r="AD475" s="37"/>
      <c r="AE475" s="37"/>
      <c r="AT475" s="19" t="s">
        <v>270</v>
      </c>
      <c r="AU475" s="19" t="s">
        <v>91</v>
      </c>
    </row>
    <row r="476" spans="1:65" s="2" customFormat="1" ht="16.5" customHeight="1">
      <c r="A476" s="37"/>
      <c r="B476" s="38"/>
      <c r="C476" s="195" t="s">
        <v>1064</v>
      </c>
      <c r="D476" s="195" t="s">
        <v>264</v>
      </c>
      <c r="E476" s="196" t="s">
        <v>1640</v>
      </c>
      <c r="F476" s="197" t="s">
        <v>1641</v>
      </c>
      <c r="G476" s="198" t="s">
        <v>406</v>
      </c>
      <c r="H476" s="199">
        <v>7.4999999999999997E-2</v>
      </c>
      <c r="I476" s="200"/>
      <c r="J476" s="201">
        <f>ROUND(I476*H476,2)</f>
        <v>0</v>
      </c>
      <c r="K476" s="197" t="s">
        <v>268</v>
      </c>
      <c r="L476" s="42"/>
      <c r="M476" s="202" t="s">
        <v>44</v>
      </c>
      <c r="N476" s="203" t="s">
        <v>53</v>
      </c>
      <c r="O476" s="67"/>
      <c r="P476" s="204">
        <f>O476*H476</f>
        <v>0</v>
      </c>
      <c r="Q476" s="204">
        <v>0</v>
      </c>
      <c r="R476" s="204">
        <f>Q476*H476</f>
        <v>0</v>
      </c>
      <c r="S476" s="204">
        <v>0</v>
      </c>
      <c r="T476" s="205">
        <f>S476*H476</f>
        <v>0</v>
      </c>
      <c r="U476" s="37"/>
      <c r="V476" s="37"/>
      <c r="W476" s="37"/>
      <c r="X476" s="37"/>
      <c r="Y476" s="37"/>
      <c r="Z476" s="37"/>
      <c r="AA476" s="37"/>
      <c r="AB476" s="37"/>
      <c r="AC476" s="37"/>
      <c r="AD476" s="37"/>
      <c r="AE476" s="37"/>
      <c r="AR476" s="206" t="s">
        <v>104</v>
      </c>
      <c r="AT476" s="206" t="s">
        <v>264</v>
      </c>
      <c r="AU476" s="206" t="s">
        <v>91</v>
      </c>
      <c r="AY476" s="19" t="s">
        <v>262</v>
      </c>
      <c r="BE476" s="207">
        <f>IF(N476="základní",J476,0)</f>
        <v>0</v>
      </c>
      <c r="BF476" s="207">
        <f>IF(N476="snížená",J476,0)</f>
        <v>0</v>
      </c>
      <c r="BG476" s="207">
        <f>IF(N476="zákl. přenesená",J476,0)</f>
        <v>0</v>
      </c>
      <c r="BH476" s="207">
        <f>IF(N476="sníž. přenesená",J476,0)</f>
        <v>0</v>
      </c>
      <c r="BI476" s="207">
        <f>IF(N476="nulová",J476,0)</f>
        <v>0</v>
      </c>
      <c r="BJ476" s="19" t="s">
        <v>89</v>
      </c>
      <c r="BK476" s="207">
        <f>ROUND(I476*H476,2)</f>
        <v>0</v>
      </c>
      <c r="BL476" s="19" t="s">
        <v>104</v>
      </c>
      <c r="BM476" s="206" t="s">
        <v>1644</v>
      </c>
    </row>
    <row r="477" spans="1:65" s="2" customFormat="1" ht="63">
      <c r="A477" s="37"/>
      <c r="B477" s="38"/>
      <c r="C477" s="39"/>
      <c r="D477" s="208" t="s">
        <v>270</v>
      </c>
      <c r="E477" s="39"/>
      <c r="F477" s="209" t="s">
        <v>1643</v>
      </c>
      <c r="G477" s="39"/>
      <c r="H477" s="39"/>
      <c r="I477" s="118"/>
      <c r="J477" s="39"/>
      <c r="K477" s="39"/>
      <c r="L477" s="42"/>
      <c r="M477" s="210"/>
      <c r="N477" s="211"/>
      <c r="O477" s="67"/>
      <c r="P477" s="67"/>
      <c r="Q477" s="67"/>
      <c r="R477" s="67"/>
      <c r="S477" s="67"/>
      <c r="T477" s="68"/>
      <c r="U477" s="37"/>
      <c r="V477" s="37"/>
      <c r="W477" s="37"/>
      <c r="X477" s="37"/>
      <c r="Y477" s="37"/>
      <c r="Z477" s="37"/>
      <c r="AA477" s="37"/>
      <c r="AB477" s="37"/>
      <c r="AC477" s="37"/>
      <c r="AD477" s="37"/>
      <c r="AE477" s="37"/>
      <c r="AT477" s="19" t="s">
        <v>270</v>
      </c>
      <c r="AU477" s="19" t="s">
        <v>91</v>
      </c>
    </row>
    <row r="478" spans="1:65" s="2" customFormat="1" ht="21.75" customHeight="1">
      <c r="A478" s="37"/>
      <c r="B478" s="38"/>
      <c r="C478" s="195" t="s">
        <v>1071</v>
      </c>
      <c r="D478" s="195" t="s">
        <v>264</v>
      </c>
      <c r="E478" s="196" t="s">
        <v>1645</v>
      </c>
      <c r="F478" s="197" t="s">
        <v>1646</v>
      </c>
      <c r="G478" s="198" t="s">
        <v>406</v>
      </c>
      <c r="H478" s="199">
        <v>0.3</v>
      </c>
      <c r="I478" s="200"/>
      <c r="J478" s="201">
        <f>ROUND(I478*H478,2)</f>
        <v>0</v>
      </c>
      <c r="K478" s="197" t="s">
        <v>268</v>
      </c>
      <c r="L478" s="42"/>
      <c r="M478" s="202" t="s">
        <v>44</v>
      </c>
      <c r="N478" s="203" t="s">
        <v>53</v>
      </c>
      <c r="O478" s="67"/>
      <c r="P478" s="204">
        <f>O478*H478</f>
        <v>0</v>
      </c>
      <c r="Q478" s="204">
        <v>0</v>
      </c>
      <c r="R478" s="204">
        <f>Q478*H478</f>
        <v>0</v>
      </c>
      <c r="S478" s="204">
        <v>0</v>
      </c>
      <c r="T478" s="205">
        <f>S478*H478</f>
        <v>0</v>
      </c>
      <c r="U478" s="37"/>
      <c r="V478" s="37"/>
      <c r="W478" s="37"/>
      <c r="X478" s="37"/>
      <c r="Y478" s="37"/>
      <c r="Z478" s="37"/>
      <c r="AA478" s="37"/>
      <c r="AB478" s="37"/>
      <c r="AC478" s="37"/>
      <c r="AD478" s="37"/>
      <c r="AE478" s="37"/>
      <c r="AR478" s="206" t="s">
        <v>104</v>
      </c>
      <c r="AT478" s="206" t="s">
        <v>264</v>
      </c>
      <c r="AU478" s="206" t="s">
        <v>91</v>
      </c>
      <c r="AY478" s="19" t="s">
        <v>262</v>
      </c>
      <c r="BE478" s="207">
        <f>IF(N478="základní",J478,0)</f>
        <v>0</v>
      </c>
      <c r="BF478" s="207">
        <f>IF(N478="snížená",J478,0)</f>
        <v>0</v>
      </c>
      <c r="BG478" s="207">
        <f>IF(N478="zákl. přenesená",J478,0)</f>
        <v>0</v>
      </c>
      <c r="BH478" s="207">
        <f>IF(N478="sníž. přenesená",J478,0)</f>
        <v>0</v>
      </c>
      <c r="BI478" s="207">
        <f>IF(N478="nulová",J478,0)</f>
        <v>0</v>
      </c>
      <c r="BJ478" s="19" t="s">
        <v>89</v>
      </c>
      <c r="BK478" s="207">
        <f>ROUND(I478*H478,2)</f>
        <v>0</v>
      </c>
      <c r="BL478" s="19" t="s">
        <v>104</v>
      </c>
      <c r="BM478" s="206" t="s">
        <v>1659</v>
      </c>
    </row>
    <row r="479" spans="1:65" s="2" customFormat="1" ht="63">
      <c r="A479" s="37"/>
      <c r="B479" s="38"/>
      <c r="C479" s="39"/>
      <c r="D479" s="208" t="s">
        <v>270</v>
      </c>
      <c r="E479" s="39"/>
      <c r="F479" s="209" t="s">
        <v>1643</v>
      </c>
      <c r="G479" s="39"/>
      <c r="H479" s="39"/>
      <c r="I479" s="118"/>
      <c r="J479" s="39"/>
      <c r="K479" s="39"/>
      <c r="L479" s="42"/>
      <c r="M479" s="210"/>
      <c r="N479" s="211"/>
      <c r="O479" s="67"/>
      <c r="P479" s="67"/>
      <c r="Q479" s="67"/>
      <c r="R479" s="67"/>
      <c r="S479" s="67"/>
      <c r="T479" s="68"/>
      <c r="U479" s="37"/>
      <c r="V479" s="37"/>
      <c r="W479" s="37"/>
      <c r="X479" s="37"/>
      <c r="Y479" s="37"/>
      <c r="Z479" s="37"/>
      <c r="AA479" s="37"/>
      <c r="AB479" s="37"/>
      <c r="AC479" s="37"/>
      <c r="AD479" s="37"/>
      <c r="AE479" s="37"/>
      <c r="AT479" s="19" t="s">
        <v>270</v>
      </c>
      <c r="AU479" s="19" t="s">
        <v>91</v>
      </c>
    </row>
    <row r="480" spans="1:65" s="15" customFormat="1" ht="10">
      <c r="B480" s="233"/>
      <c r="C480" s="234"/>
      <c r="D480" s="208" t="s">
        <v>272</v>
      </c>
      <c r="E480" s="234"/>
      <c r="F480" s="236" t="s">
        <v>8575</v>
      </c>
      <c r="G480" s="234"/>
      <c r="H480" s="237">
        <v>0.3</v>
      </c>
      <c r="I480" s="238"/>
      <c r="J480" s="234"/>
      <c r="K480" s="234"/>
      <c r="L480" s="239"/>
      <c r="M480" s="240"/>
      <c r="N480" s="241"/>
      <c r="O480" s="241"/>
      <c r="P480" s="241"/>
      <c r="Q480" s="241"/>
      <c r="R480" s="241"/>
      <c r="S480" s="241"/>
      <c r="T480" s="242"/>
      <c r="AT480" s="243" t="s">
        <v>272</v>
      </c>
      <c r="AU480" s="243" t="s">
        <v>91</v>
      </c>
      <c r="AV480" s="15" t="s">
        <v>91</v>
      </c>
      <c r="AW480" s="15" t="s">
        <v>4</v>
      </c>
      <c r="AX480" s="15" t="s">
        <v>89</v>
      </c>
      <c r="AY480" s="243" t="s">
        <v>262</v>
      </c>
    </row>
    <row r="481" spans="1:65" s="2" customFormat="1" ht="21.75" customHeight="1">
      <c r="A481" s="37"/>
      <c r="B481" s="38"/>
      <c r="C481" s="195" t="s">
        <v>1077</v>
      </c>
      <c r="D481" s="195" t="s">
        <v>264</v>
      </c>
      <c r="E481" s="196" t="s">
        <v>4087</v>
      </c>
      <c r="F481" s="197" t="s">
        <v>4088</v>
      </c>
      <c r="G481" s="198" t="s">
        <v>406</v>
      </c>
      <c r="H481" s="199">
        <v>7.4999999999999997E-2</v>
      </c>
      <c r="I481" s="200"/>
      <c r="J481" s="201">
        <f>ROUND(I481*H481,2)</f>
        <v>0</v>
      </c>
      <c r="K481" s="197" t="s">
        <v>268</v>
      </c>
      <c r="L481" s="42"/>
      <c r="M481" s="202" t="s">
        <v>44</v>
      </c>
      <c r="N481" s="203" t="s">
        <v>53</v>
      </c>
      <c r="O481" s="67"/>
      <c r="P481" s="204">
        <f>O481*H481</f>
        <v>0</v>
      </c>
      <c r="Q481" s="204">
        <v>0</v>
      </c>
      <c r="R481" s="204">
        <f>Q481*H481</f>
        <v>0</v>
      </c>
      <c r="S481" s="204">
        <v>0</v>
      </c>
      <c r="T481" s="205">
        <f>S481*H481</f>
        <v>0</v>
      </c>
      <c r="U481" s="37"/>
      <c r="V481" s="37"/>
      <c r="W481" s="37"/>
      <c r="X481" s="37"/>
      <c r="Y481" s="37"/>
      <c r="Z481" s="37"/>
      <c r="AA481" s="37"/>
      <c r="AB481" s="37"/>
      <c r="AC481" s="37"/>
      <c r="AD481" s="37"/>
      <c r="AE481" s="37"/>
      <c r="AR481" s="206" t="s">
        <v>104</v>
      </c>
      <c r="AT481" s="206" t="s">
        <v>264</v>
      </c>
      <c r="AU481" s="206" t="s">
        <v>91</v>
      </c>
      <c r="AY481" s="19" t="s">
        <v>262</v>
      </c>
      <c r="BE481" s="207">
        <f>IF(N481="základní",J481,0)</f>
        <v>0</v>
      </c>
      <c r="BF481" s="207">
        <f>IF(N481="snížená",J481,0)</f>
        <v>0</v>
      </c>
      <c r="BG481" s="207">
        <f>IF(N481="zákl. přenesená",J481,0)</f>
        <v>0</v>
      </c>
      <c r="BH481" s="207">
        <f>IF(N481="sníž. přenesená",J481,0)</f>
        <v>0</v>
      </c>
      <c r="BI481" s="207">
        <f>IF(N481="nulová",J481,0)</f>
        <v>0</v>
      </c>
      <c r="BJ481" s="19" t="s">
        <v>89</v>
      </c>
      <c r="BK481" s="207">
        <f>ROUND(I481*H481,2)</f>
        <v>0</v>
      </c>
      <c r="BL481" s="19" t="s">
        <v>104</v>
      </c>
      <c r="BM481" s="206" t="s">
        <v>1673</v>
      </c>
    </row>
    <row r="482" spans="1:65" s="2" customFormat="1" ht="54">
      <c r="A482" s="37"/>
      <c r="B482" s="38"/>
      <c r="C482" s="39"/>
      <c r="D482" s="208" t="s">
        <v>270</v>
      </c>
      <c r="E482" s="39"/>
      <c r="F482" s="209" t="s">
        <v>1654</v>
      </c>
      <c r="G482" s="39"/>
      <c r="H482" s="39"/>
      <c r="I482" s="118"/>
      <c r="J482" s="39"/>
      <c r="K482" s="39"/>
      <c r="L482" s="42"/>
      <c r="M482" s="210"/>
      <c r="N482" s="211"/>
      <c r="O482" s="67"/>
      <c r="P482" s="67"/>
      <c r="Q482" s="67"/>
      <c r="R482" s="67"/>
      <c r="S482" s="67"/>
      <c r="T482" s="68"/>
      <c r="U482" s="37"/>
      <c r="V482" s="37"/>
      <c r="W482" s="37"/>
      <c r="X482" s="37"/>
      <c r="Y482" s="37"/>
      <c r="Z482" s="37"/>
      <c r="AA482" s="37"/>
      <c r="AB482" s="37"/>
      <c r="AC482" s="37"/>
      <c r="AD482" s="37"/>
      <c r="AE482" s="37"/>
      <c r="AT482" s="19" t="s">
        <v>270</v>
      </c>
      <c r="AU482" s="19" t="s">
        <v>91</v>
      </c>
    </row>
    <row r="483" spans="1:65" s="2" customFormat="1" ht="21.75" customHeight="1">
      <c r="A483" s="37"/>
      <c r="B483" s="38"/>
      <c r="C483" s="195" t="s">
        <v>1081</v>
      </c>
      <c r="D483" s="195" t="s">
        <v>264</v>
      </c>
      <c r="E483" s="196" t="s">
        <v>1651</v>
      </c>
      <c r="F483" s="197" t="s">
        <v>1652</v>
      </c>
      <c r="G483" s="198" t="s">
        <v>406</v>
      </c>
      <c r="H483" s="199">
        <v>7.4999999999999997E-2</v>
      </c>
      <c r="I483" s="200"/>
      <c r="J483" s="201">
        <f>ROUND(I483*H483,2)</f>
        <v>0</v>
      </c>
      <c r="K483" s="197" t="s">
        <v>268</v>
      </c>
      <c r="L483" s="42"/>
      <c r="M483" s="202" t="s">
        <v>44</v>
      </c>
      <c r="N483" s="203" t="s">
        <v>53</v>
      </c>
      <c r="O483" s="67"/>
      <c r="P483" s="204">
        <f>O483*H483</f>
        <v>0</v>
      </c>
      <c r="Q483" s="204">
        <v>0</v>
      </c>
      <c r="R483" s="204">
        <f>Q483*H483</f>
        <v>0</v>
      </c>
      <c r="S483" s="204">
        <v>0</v>
      </c>
      <c r="T483" s="205">
        <f>S483*H483</f>
        <v>0</v>
      </c>
      <c r="U483" s="37"/>
      <c r="V483" s="37"/>
      <c r="W483" s="37"/>
      <c r="X483" s="37"/>
      <c r="Y483" s="37"/>
      <c r="Z483" s="37"/>
      <c r="AA483" s="37"/>
      <c r="AB483" s="37"/>
      <c r="AC483" s="37"/>
      <c r="AD483" s="37"/>
      <c r="AE483" s="37"/>
      <c r="AR483" s="206" t="s">
        <v>104</v>
      </c>
      <c r="AT483" s="206" t="s">
        <v>264</v>
      </c>
      <c r="AU483" s="206" t="s">
        <v>91</v>
      </c>
      <c r="AY483" s="19" t="s">
        <v>262</v>
      </c>
      <c r="BE483" s="207">
        <f>IF(N483="základní",J483,0)</f>
        <v>0</v>
      </c>
      <c r="BF483" s="207">
        <f>IF(N483="snížená",J483,0)</f>
        <v>0</v>
      </c>
      <c r="BG483" s="207">
        <f>IF(N483="zákl. přenesená",J483,0)</f>
        <v>0</v>
      </c>
      <c r="BH483" s="207">
        <f>IF(N483="sníž. přenesená",J483,0)</f>
        <v>0</v>
      </c>
      <c r="BI483" s="207">
        <f>IF(N483="nulová",J483,0)</f>
        <v>0</v>
      </c>
      <c r="BJ483" s="19" t="s">
        <v>89</v>
      </c>
      <c r="BK483" s="207">
        <f>ROUND(I483*H483,2)</f>
        <v>0</v>
      </c>
      <c r="BL483" s="19" t="s">
        <v>104</v>
      </c>
      <c r="BM483" s="206" t="s">
        <v>1687</v>
      </c>
    </row>
    <row r="484" spans="1:65" s="2" customFormat="1" ht="54">
      <c r="A484" s="37"/>
      <c r="B484" s="38"/>
      <c r="C484" s="39"/>
      <c r="D484" s="208" t="s">
        <v>270</v>
      </c>
      <c r="E484" s="39"/>
      <c r="F484" s="209" t="s">
        <v>1654</v>
      </c>
      <c r="G484" s="39"/>
      <c r="H484" s="39"/>
      <c r="I484" s="118"/>
      <c r="J484" s="39"/>
      <c r="K484" s="39"/>
      <c r="L484" s="42"/>
      <c r="M484" s="210"/>
      <c r="N484" s="211"/>
      <c r="O484" s="67"/>
      <c r="P484" s="67"/>
      <c r="Q484" s="67"/>
      <c r="R484" s="67"/>
      <c r="S484" s="67"/>
      <c r="T484" s="68"/>
      <c r="U484" s="37"/>
      <c r="V484" s="37"/>
      <c r="W484" s="37"/>
      <c r="X484" s="37"/>
      <c r="Y484" s="37"/>
      <c r="Z484" s="37"/>
      <c r="AA484" s="37"/>
      <c r="AB484" s="37"/>
      <c r="AC484" s="37"/>
      <c r="AD484" s="37"/>
      <c r="AE484" s="37"/>
      <c r="AT484" s="19" t="s">
        <v>270</v>
      </c>
      <c r="AU484" s="19" t="s">
        <v>91</v>
      </c>
    </row>
    <row r="485" spans="1:65" s="12" customFormat="1" ht="22.75" customHeight="1">
      <c r="B485" s="179"/>
      <c r="C485" s="180"/>
      <c r="D485" s="181" t="s">
        <v>81</v>
      </c>
      <c r="E485" s="193" t="s">
        <v>1624</v>
      </c>
      <c r="F485" s="193" t="s">
        <v>1625</v>
      </c>
      <c r="G485" s="180"/>
      <c r="H485" s="180"/>
      <c r="I485" s="183"/>
      <c r="J485" s="194">
        <f>BK485</f>
        <v>0</v>
      </c>
      <c r="K485" s="180"/>
      <c r="L485" s="185"/>
      <c r="M485" s="186"/>
      <c r="N485" s="187"/>
      <c r="O485" s="187"/>
      <c r="P485" s="188">
        <f>SUM(P486:P487)</f>
        <v>0</v>
      </c>
      <c r="Q485" s="187"/>
      <c r="R485" s="188">
        <f>SUM(R486:R487)</f>
        <v>0</v>
      </c>
      <c r="S485" s="187"/>
      <c r="T485" s="189">
        <f>SUM(T486:T487)</f>
        <v>0</v>
      </c>
      <c r="AR485" s="190" t="s">
        <v>89</v>
      </c>
      <c r="AT485" s="191" t="s">
        <v>81</v>
      </c>
      <c r="AU485" s="191" t="s">
        <v>89</v>
      </c>
      <c r="AY485" s="190" t="s">
        <v>262</v>
      </c>
      <c r="BK485" s="192">
        <f>SUM(BK486:BK487)</f>
        <v>0</v>
      </c>
    </row>
    <row r="486" spans="1:65" s="2" customFormat="1" ht="21.75" customHeight="1">
      <c r="A486" s="37"/>
      <c r="B486" s="38"/>
      <c r="C486" s="195" t="s">
        <v>452</v>
      </c>
      <c r="D486" s="195" t="s">
        <v>264</v>
      </c>
      <c r="E486" s="196" t="s">
        <v>8087</v>
      </c>
      <c r="F486" s="197" t="s">
        <v>8088</v>
      </c>
      <c r="G486" s="198" t="s">
        <v>406</v>
      </c>
      <c r="H486" s="199">
        <v>40.564</v>
      </c>
      <c r="I486" s="200"/>
      <c r="J486" s="201">
        <f>ROUND(I486*H486,2)</f>
        <v>0</v>
      </c>
      <c r="K486" s="197" t="s">
        <v>268</v>
      </c>
      <c r="L486" s="42"/>
      <c r="M486" s="202" t="s">
        <v>44</v>
      </c>
      <c r="N486" s="203" t="s">
        <v>53</v>
      </c>
      <c r="O486" s="67"/>
      <c r="P486" s="204">
        <f>O486*H486</f>
        <v>0</v>
      </c>
      <c r="Q486" s="204">
        <v>0</v>
      </c>
      <c r="R486" s="204">
        <f>Q486*H486</f>
        <v>0</v>
      </c>
      <c r="S486" s="204">
        <v>0</v>
      </c>
      <c r="T486" s="205">
        <f>S486*H486</f>
        <v>0</v>
      </c>
      <c r="U486" s="37"/>
      <c r="V486" s="37"/>
      <c r="W486" s="37"/>
      <c r="X486" s="37"/>
      <c r="Y486" s="37"/>
      <c r="Z486" s="37"/>
      <c r="AA486" s="37"/>
      <c r="AB486" s="37"/>
      <c r="AC486" s="37"/>
      <c r="AD486" s="37"/>
      <c r="AE486" s="37"/>
      <c r="AR486" s="206" t="s">
        <v>104</v>
      </c>
      <c r="AT486" s="206" t="s">
        <v>264</v>
      </c>
      <c r="AU486" s="206" t="s">
        <v>91</v>
      </c>
      <c r="AY486" s="19" t="s">
        <v>262</v>
      </c>
      <c r="BE486" s="207">
        <f>IF(N486="základní",J486,0)</f>
        <v>0</v>
      </c>
      <c r="BF486" s="207">
        <f>IF(N486="snížená",J486,0)</f>
        <v>0</v>
      </c>
      <c r="BG486" s="207">
        <f>IF(N486="zákl. přenesená",J486,0)</f>
        <v>0</v>
      </c>
      <c r="BH486" s="207">
        <f>IF(N486="sníž. přenesená",J486,0)</f>
        <v>0</v>
      </c>
      <c r="BI486" s="207">
        <f>IF(N486="nulová",J486,0)</f>
        <v>0</v>
      </c>
      <c r="BJ486" s="19" t="s">
        <v>89</v>
      </c>
      <c r="BK486" s="207">
        <f>ROUND(I486*H486,2)</f>
        <v>0</v>
      </c>
      <c r="BL486" s="19" t="s">
        <v>104</v>
      </c>
      <c r="BM486" s="206" t="s">
        <v>1698</v>
      </c>
    </row>
    <row r="487" spans="1:65" s="2" customFormat="1" ht="36">
      <c r="A487" s="37"/>
      <c r="B487" s="38"/>
      <c r="C487" s="39"/>
      <c r="D487" s="208" t="s">
        <v>270</v>
      </c>
      <c r="E487" s="39"/>
      <c r="F487" s="209" t="s">
        <v>8089</v>
      </c>
      <c r="G487" s="39"/>
      <c r="H487" s="39"/>
      <c r="I487" s="118"/>
      <c r="J487" s="39"/>
      <c r="K487" s="39"/>
      <c r="L487" s="42"/>
      <c r="M487" s="210"/>
      <c r="N487" s="211"/>
      <c r="O487" s="67"/>
      <c r="P487" s="67"/>
      <c r="Q487" s="67"/>
      <c r="R487" s="67"/>
      <c r="S487" s="67"/>
      <c r="T487" s="68"/>
      <c r="U487" s="37"/>
      <c r="V487" s="37"/>
      <c r="W487" s="37"/>
      <c r="X487" s="37"/>
      <c r="Y487" s="37"/>
      <c r="Z487" s="37"/>
      <c r="AA487" s="37"/>
      <c r="AB487" s="37"/>
      <c r="AC487" s="37"/>
      <c r="AD487" s="37"/>
      <c r="AE487" s="37"/>
      <c r="AT487" s="19" t="s">
        <v>270</v>
      </c>
      <c r="AU487" s="19" t="s">
        <v>91</v>
      </c>
    </row>
    <row r="488" spans="1:65" s="12" customFormat="1" ht="25.9" customHeight="1">
      <c r="B488" s="179"/>
      <c r="C488" s="180"/>
      <c r="D488" s="181" t="s">
        <v>81</v>
      </c>
      <c r="E488" s="182" t="s">
        <v>4786</v>
      </c>
      <c r="F488" s="182" t="s">
        <v>4787</v>
      </c>
      <c r="G488" s="180"/>
      <c r="H488" s="180"/>
      <c r="I488" s="183"/>
      <c r="J488" s="184">
        <f>BK488</f>
        <v>0</v>
      </c>
      <c r="K488" s="180"/>
      <c r="L488" s="185"/>
      <c r="M488" s="186"/>
      <c r="N488" s="187"/>
      <c r="O488" s="187"/>
      <c r="P488" s="188">
        <f>P489</f>
        <v>0</v>
      </c>
      <c r="Q488" s="187"/>
      <c r="R488" s="188">
        <f>R489</f>
        <v>0</v>
      </c>
      <c r="S488" s="187"/>
      <c r="T488" s="189">
        <f>T489</f>
        <v>0</v>
      </c>
      <c r="AR488" s="190" t="s">
        <v>322</v>
      </c>
      <c r="AT488" s="191" t="s">
        <v>81</v>
      </c>
      <c r="AU488" s="191" t="s">
        <v>82</v>
      </c>
      <c r="AY488" s="190" t="s">
        <v>262</v>
      </c>
      <c r="BK488" s="192">
        <f>BK489</f>
        <v>0</v>
      </c>
    </row>
    <row r="489" spans="1:65" s="12" customFormat="1" ht="22.75" customHeight="1">
      <c r="B489" s="179"/>
      <c r="C489" s="180"/>
      <c r="D489" s="181" t="s">
        <v>81</v>
      </c>
      <c r="E489" s="193" t="s">
        <v>6097</v>
      </c>
      <c r="F489" s="193" t="s">
        <v>6098</v>
      </c>
      <c r="G489" s="180"/>
      <c r="H489" s="180"/>
      <c r="I489" s="183"/>
      <c r="J489" s="194">
        <f>BK489</f>
        <v>0</v>
      </c>
      <c r="K489" s="180"/>
      <c r="L489" s="185"/>
      <c r="M489" s="186"/>
      <c r="N489" s="187"/>
      <c r="O489" s="187"/>
      <c r="P489" s="188">
        <f>SUM(P490:P536)</f>
        <v>0</v>
      </c>
      <c r="Q489" s="187"/>
      <c r="R489" s="188">
        <f>SUM(R490:R536)</f>
        <v>0</v>
      </c>
      <c r="S489" s="187"/>
      <c r="T489" s="189">
        <f>SUM(T490:T536)</f>
        <v>0</v>
      </c>
      <c r="AR489" s="190" t="s">
        <v>322</v>
      </c>
      <c r="AT489" s="191" t="s">
        <v>81</v>
      </c>
      <c r="AU489" s="191" t="s">
        <v>89</v>
      </c>
      <c r="AY489" s="190" t="s">
        <v>262</v>
      </c>
      <c r="BK489" s="192">
        <f>SUM(BK490:BK536)</f>
        <v>0</v>
      </c>
    </row>
    <row r="490" spans="1:65" s="2" customFormat="1" ht="16.5" customHeight="1">
      <c r="A490" s="37"/>
      <c r="B490" s="38"/>
      <c r="C490" s="195" t="s">
        <v>1089</v>
      </c>
      <c r="D490" s="195" t="s">
        <v>264</v>
      </c>
      <c r="E490" s="196" t="s">
        <v>6758</v>
      </c>
      <c r="F490" s="197" t="s">
        <v>6135</v>
      </c>
      <c r="G490" s="198" t="s">
        <v>3941</v>
      </c>
      <c r="H490" s="199">
        <v>2</v>
      </c>
      <c r="I490" s="200"/>
      <c r="J490" s="201">
        <f>ROUND(I490*H490,2)</f>
        <v>0</v>
      </c>
      <c r="K490" s="197" t="s">
        <v>44</v>
      </c>
      <c r="L490" s="42"/>
      <c r="M490" s="202" t="s">
        <v>44</v>
      </c>
      <c r="N490" s="203" t="s">
        <v>53</v>
      </c>
      <c r="O490" s="67"/>
      <c r="P490" s="204">
        <f>O490*H490</f>
        <v>0</v>
      </c>
      <c r="Q490" s="204">
        <v>0</v>
      </c>
      <c r="R490" s="204">
        <f>Q490*H490</f>
        <v>0</v>
      </c>
      <c r="S490" s="204">
        <v>0</v>
      </c>
      <c r="T490" s="205">
        <f>S490*H490</f>
        <v>0</v>
      </c>
      <c r="U490" s="37"/>
      <c r="V490" s="37"/>
      <c r="W490" s="37"/>
      <c r="X490" s="37"/>
      <c r="Y490" s="37"/>
      <c r="Z490" s="37"/>
      <c r="AA490" s="37"/>
      <c r="AB490" s="37"/>
      <c r="AC490" s="37"/>
      <c r="AD490" s="37"/>
      <c r="AE490" s="37"/>
      <c r="AR490" s="206" t="s">
        <v>104</v>
      </c>
      <c r="AT490" s="206" t="s">
        <v>264</v>
      </c>
      <c r="AU490" s="206" t="s">
        <v>91</v>
      </c>
      <c r="AY490" s="19" t="s">
        <v>262</v>
      </c>
      <c r="BE490" s="207">
        <f>IF(N490="základní",J490,0)</f>
        <v>0</v>
      </c>
      <c r="BF490" s="207">
        <f>IF(N490="snížená",J490,0)</f>
        <v>0</v>
      </c>
      <c r="BG490" s="207">
        <f>IF(N490="zákl. přenesená",J490,0)</f>
        <v>0</v>
      </c>
      <c r="BH490" s="207">
        <f>IF(N490="sníž. přenesená",J490,0)</f>
        <v>0</v>
      </c>
      <c r="BI490" s="207">
        <f>IF(N490="nulová",J490,0)</f>
        <v>0</v>
      </c>
      <c r="BJ490" s="19" t="s">
        <v>89</v>
      </c>
      <c r="BK490" s="207">
        <f>ROUND(I490*H490,2)</f>
        <v>0</v>
      </c>
      <c r="BL490" s="19" t="s">
        <v>104</v>
      </c>
      <c r="BM490" s="206" t="s">
        <v>1731</v>
      </c>
    </row>
    <row r="491" spans="1:65" s="2" customFormat="1" ht="27">
      <c r="A491" s="37"/>
      <c r="B491" s="38"/>
      <c r="C491" s="39"/>
      <c r="D491" s="208" t="s">
        <v>421</v>
      </c>
      <c r="E491" s="39"/>
      <c r="F491" s="209" t="s">
        <v>6759</v>
      </c>
      <c r="G491" s="39"/>
      <c r="H491" s="39"/>
      <c r="I491" s="118"/>
      <c r="J491" s="39"/>
      <c r="K491" s="39"/>
      <c r="L491" s="42"/>
      <c r="M491" s="210"/>
      <c r="N491" s="211"/>
      <c r="O491" s="67"/>
      <c r="P491" s="67"/>
      <c r="Q491" s="67"/>
      <c r="R491" s="67"/>
      <c r="S491" s="67"/>
      <c r="T491" s="68"/>
      <c r="U491" s="37"/>
      <c r="V491" s="37"/>
      <c r="W491" s="37"/>
      <c r="X491" s="37"/>
      <c r="Y491" s="37"/>
      <c r="Z491" s="37"/>
      <c r="AA491" s="37"/>
      <c r="AB491" s="37"/>
      <c r="AC491" s="37"/>
      <c r="AD491" s="37"/>
      <c r="AE491" s="37"/>
      <c r="AT491" s="19" t="s">
        <v>421</v>
      </c>
      <c r="AU491" s="19" t="s">
        <v>91</v>
      </c>
    </row>
    <row r="492" spans="1:65" s="2" customFormat="1" ht="16.5" customHeight="1">
      <c r="A492" s="37"/>
      <c r="B492" s="38"/>
      <c r="C492" s="195" t="s">
        <v>1097</v>
      </c>
      <c r="D492" s="195" t="s">
        <v>264</v>
      </c>
      <c r="E492" s="196" t="s">
        <v>6760</v>
      </c>
      <c r="F492" s="197" t="s">
        <v>6147</v>
      </c>
      <c r="G492" s="198" t="s">
        <v>3941</v>
      </c>
      <c r="H492" s="199">
        <v>2</v>
      </c>
      <c r="I492" s="200"/>
      <c r="J492" s="201">
        <f>ROUND(I492*H492,2)</f>
        <v>0</v>
      </c>
      <c r="K492" s="197" t="s">
        <v>44</v>
      </c>
      <c r="L492" s="42"/>
      <c r="M492" s="202" t="s">
        <v>44</v>
      </c>
      <c r="N492" s="203" t="s">
        <v>53</v>
      </c>
      <c r="O492" s="67"/>
      <c r="P492" s="204">
        <f>O492*H492</f>
        <v>0</v>
      </c>
      <c r="Q492" s="204">
        <v>0</v>
      </c>
      <c r="R492" s="204">
        <f>Q492*H492</f>
        <v>0</v>
      </c>
      <c r="S492" s="204">
        <v>0</v>
      </c>
      <c r="T492" s="205">
        <f>S492*H492</f>
        <v>0</v>
      </c>
      <c r="U492" s="37"/>
      <c r="V492" s="37"/>
      <c r="W492" s="37"/>
      <c r="X492" s="37"/>
      <c r="Y492" s="37"/>
      <c r="Z492" s="37"/>
      <c r="AA492" s="37"/>
      <c r="AB492" s="37"/>
      <c r="AC492" s="37"/>
      <c r="AD492" s="37"/>
      <c r="AE492" s="37"/>
      <c r="AR492" s="206" t="s">
        <v>104</v>
      </c>
      <c r="AT492" s="206" t="s">
        <v>264</v>
      </c>
      <c r="AU492" s="206" t="s">
        <v>91</v>
      </c>
      <c r="AY492" s="19" t="s">
        <v>262</v>
      </c>
      <c r="BE492" s="207">
        <f>IF(N492="základní",J492,0)</f>
        <v>0</v>
      </c>
      <c r="BF492" s="207">
        <f>IF(N492="snížená",J492,0)</f>
        <v>0</v>
      </c>
      <c r="BG492" s="207">
        <f>IF(N492="zákl. přenesená",J492,0)</f>
        <v>0</v>
      </c>
      <c r="BH492" s="207">
        <f>IF(N492="sníž. přenesená",J492,0)</f>
        <v>0</v>
      </c>
      <c r="BI492" s="207">
        <f>IF(N492="nulová",J492,0)</f>
        <v>0</v>
      </c>
      <c r="BJ492" s="19" t="s">
        <v>89</v>
      </c>
      <c r="BK492" s="207">
        <f>ROUND(I492*H492,2)</f>
        <v>0</v>
      </c>
      <c r="BL492" s="19" t="s">
        <v>104</v>
      </c>
      <c r="BM492" s="206" t="s">
        <v>1747</v>
      </c>
    </row>
    <row r="493" spans="1:65" s="2" customFormat="1" ht="45">
      <c r="A493" s="37"/>
      <c r="B493" s="38"/>
      <c r="C493" s="39"/>
      <c r="D493" s="208" t="s">
        <v>421</v>
      </c>
      <c r="E493" s="39"/>
      <c r="F493" s="209" t="s">
        <v>6761</v>
      </c>
      <c r="G493" s="39"/>
      <c r="H493" s="39"/>
      <c r="I493" s="118"/>
      <c r="J493" s="39"/>
      <c r="K493" s="39"/>
      <c r="L493" s="42"/>
      <c r="M493" s="210"/>
      <c r="N493" s="211"/>
      <c r="O493" s="67"/>
      <c r="P493" s="67"/>
      <c r="Q493" s="67"/>
      <c r="R493" s="67"/>
      <c r="S493" s="67"/>
      <c r="T493" s="68"/>
      <c r="U493" s="37"/>
      <c r="V493" s="37"/>
      <c r="W493" s="37"/>
      <c r="X493" s="37"/>
      <c r="Y493" s="37"/>
      <c r="Z493" s="37"/>
      <c r="AA493" s="37"/>
      <c r="AB493" s="37"/>
      <c r="AC493" s="37"/>
      <c r="AD493" s="37"/>
      <c r="AE493" s="37"/>
      <c r="AT493" s="19" t="s">
        <v>421</v>
      </c>
      <c r="AU493" s="19" t="s">
        <v>91</v>
      </c>
    </row>
    <row r="494" spans="1:65" s="2" customFormat="1" ht="16.5" customHeight="1">
      <c r="A494" s="37"/>
      <c r="B494" s="38"/>
      <c r="C494" s="195" t="s">
        <v>1102</v>
      </c>
      <c r="D494" s="195" t="s">
        <v>264</v>
      </c>
      <c r="E494" s="196" t="s">
        <v>6762</v>
      </c>
      <c r="F494" s="197" t="s">
        <v>6763</v>
      </c>
      <c r="G494" s="198" t="s">
        <v>590</v>
      </c>
      <c r="H494" s="199">
        <v>21.24</v>
      </c>
      <c r="I494" s="200"/>
      <c r="J494" s="201">
        <f>ROUND(I494*H494,2)</f>
        <v>0</v>
      </c>
      <c r="K494" s="197" t="s">
        <v>268</v>
      </c>
      <c r="L494" s="42"/>
      <c r="M494" s="202" t="s">
        <v>44</v>
      </c>
      <c r="N494" s="203" t="s">
        <v>53</v>
      </c>
      <c r="O494" s="67"/>
      <c r="P494" s="204">
        <f>O494*H494</f>
        <v>0</v>
      </c>
      <c r="Q494" s="204">
        <v>0</v>
      </c>
      <c r="R494" s="204">
        <f>Q494*H494</f>
        <v>0</v>
      </c>
      <c r="S494" s="204">
        <v>0</v>
      </c>
      <c r="T494" s="205">
        <f>S494*H494</f>
        <v>0</v>
      </c>
      <c r="U494" s="37"/>
      <c r="V494" s="37"/>
      <c r="W494" s="37"/>
      <c r="X494" s="37"/>
      <c r="Y494" s="37"/>
      <c r="Z494" s="37"/>
      <c r="AA494" s="37"/>
      <c r="AB494" s="37"/>
      <c r="AC494" s="37"/>
      <c r="AD494" s="37"/>
      <c r="AE494" s="37"/>
      <c r="AR494" s="206" t="s">
        <v>104</v>
      </c>
      <c r="AT494" s="206" t="s">
        <v>264</v>
      </c>
      <c r="AU494" s="206" t="s">
        <v>91</v>
      </c>
      <c r="AY494" s="19" t="s">
        <v>262</v>
      </c>
      <c r="BE494" s="207">
        <f>IF(N494="základní",J494,0)</f>
        <v>0</v>
      </c>
      <c r="BF494" s="207">
        <f>IF(N494="snížená",J494,0)</f>
        <v>0</v>
      </c>
      <c r="BG494" s="207">
        <f>IF(N494="zákl. přenesená",J494,0)</f>
        <v>0</v>
      </c>
      <c r="BH494" s="207">
        <f>IF(N494="sníž. přenesená",J494,0)</f>
        <v>0</v>
      </c>
      <c r="BI494" s="207">
        <f>IF(N494="nulová",J494,0)</f>
        <v>0</v>
      </c>
      <c r="BJ494" s="19" t="s">
        <v>89</v>
      </c>
      <c r="BK494" s="207">
        <f>ROUND(I494*H494,2)</f>
        <v>0</v>
      </c>
      <c r="BL494" s="19" t="s">
        <v>104</v>
      </c>
      <c r="BM494" s="206" t="s">
        <v>1757</v>
      </c>
    </row>
    <row r="495" spans="1:65" s="2" customFormat="1" ht="27">
      <c r="A495" s="37"/>
      <c r="B495" s="38"/>
      <c r="C495" s="39"/>
      <c r="D495" s="208" t="s">
        <v>270</v>
      </c>
      <c r="E495" s="39"/>
      <c r="F495" s="209" t="s">
        <v>6764</v>
      </c>
      <c r="G495" s="39"/>
      <c r="H495" s="39"/>
      <c r="I495" s="118"/>
      <c r="J495" s="39"/>
      <c r="K495" s="39"/>
      <c r="L495" s="42"/>
      <c r="M495" s="210"/>
      <c r="N495" s="211"/>
      <c r="O495" s="67"/>
      <c r="P495" s="67"/>
      <c r="Q495" s="67"/>
      <c r="R495" s="67"/>
      <c r="S495" s="67"/>
      <c r="T495" s="68"/>
      <c r="U495" s="37"/>
      <c r="V495" s="37"/>
      <c r="W495" s="37"/>
      <c r="X495" s="37"/>
      <c r="Y495" s="37"/>
      <c r="Z495" s="37"/>
      <c r="AA495" s="37"/>
      <c r="AB495" s="37"/>
      <c r="AC495" s="37"/>
      <c r="AD495" s="37"/>
      <c r="AE495" s="37"/>
      <c r="AT495" s="19" t="s">
        <v>270</v>
      </c>
      <c r="AU495" s="19" t="s">
        <v>91</v>
      </c>
    </row>
    <row r="496" spans="1:65" s="15" customFormat="1" ht="10">
      <c r="B496" s="233"/>
      <c r="C496" s="234"/>
      <c r="D496" s="208" t="s">
        <v>272</v>
      </c>
      <c r="E496" s="235" t="s">
        <v>44</v>
      </c>
      <c r="F496" s="236" t="s">
        <v>8465</v>
      </c>
      <c r="G496" s="234"/>
      <c r="H496" s="237">
        <v>2.7</v>
      </c>
      <c r="I496" s="238"/>
      <c r="J496" s="234"/>
      <c r="K496" s="234"/>
      <c r="L496" s="239"/>
      <c r="M496" s="240"/>
      <c r="N496" s="241"/>
      <c r="O496" s="241"/>
      <c r="P496" s="241"/>
      <c r="Q496" s="241"/>
      <c r="R496" s="241"/>
      <c r="S496" s="241"/>
      <c r="T496" s="242"/>
      <c r="AT496" s="243" t="s">
        <v>272</v>
      </c>
      <c r="AU496" s="243" t="s">
        <v>91</v>
      </c>
      <c r="AV496" s="15" t="s">
        <v>91</v>
      </c>
      <c r="AW496" s="15" t="s">
        <v>38</v>
      </c>
      <c r="AX496" s="15" t="s">
        <v>82</v>
      </c>
      <c r="AY496" s="243" t="s">
        <v>262</v>
      </c>
    </row>
    <row r="497" spans="1:65" s="15" customFormat="1" ht="10">
      <c r="B497" s="233"/>
      <c r="C497" s="234"/>
      <c r="D497" s="208" t="s">
        <v>272</v>
      </c>
      <c r="E497" s="235" t="s">
        <v>44</v>
      </c>
      <c r="F497" s="236" t="s">
        <v>8373</v>
      </c>
      <c r="G497" s="234"/>
      <c r="H497" s="237">
        <v>2</v>
      </c>
      <c r="I497" s="238"/>
      <c r="J497" s="234"/>
      <c r="K497" s="234"/>
      <c r="L497" s="239"/>
      <c r="M497" s="240"/>
      <c r="N497" s="241"/>
      <c r="O497" s="241"/>
      <c r="P497" s="241"/>
      <c r="Q497" s="241"/>
      <c r="R497" s="241"/>
      <c r="S497" s="241"/>
      <c r="T497" s="242"/>
      <c r="AT497" s="243" t="s">
        <v>272</v>
      </c>
      <c r="AU497" s="243" t="s">
        <v>91</v>
      </c>
      <c r="AV497" s="15" t="s">
        <v>91</v>
      </c>
      <c r="AW497" s="15" t="s">
        <v>38</v>
      </c>
      <c r="AX497" s="15" t="s">
        <v>82</v>
      </c>
      <c r="AY497" s="243" t="s">
        <v>262</v>
      </c>
    </row>
    <row r="498" spans="1:65" s="15" customFormat="1" ht="10">
      <c r="B498" s="233"/>
      <c r="C498" s="234"/>
      <c r="D498" s="208" t="s">
        <v>272</v>
      </c>
      <c r="E498" s="235" t="s">
        <v>44</v>
      </c>
      <c r="F498" s="236" t="s">
        <v>8367</v>
      </c>
      <c r="G498" s="234"/>
      <c r="H498" s="237">
        <v>10.44</v>
      </c>
      <c r="I498" s="238"/>
      <c r="J498" s="234"/>
      <c r="K498" s="234"/>
      <c r="L498" s="239"/>
      <c r="M498" s="240"/>
      <c r="N498" s="241"/>
      <c r="O498" s="241"/>
      <c r="P498" s="241"/>
      <c r="Q498" s="241"/>
      <c r="R498" s="241"/>
      <c r="S498" s="241"/>
      <c r="T498" s="242"/>
      <c r="AT498" s="243" t="s">
        <v>272</v>
      </c>
      <c r="AU498" s="243" t="s">
        <v>91</v>
      </c>
      <c r="AV498" s="15" t="s">
        <v>91</v>
      </c>
      <c r="AW498" s="15" t="s">
        <v>38</v>
      </c>
      <c r="AX498" s="15" t="s">
        <v>82</v>
      </c>
      <c r="AY498" s="243" t="s">
        <v>262</v>
      </c>
    </row>
    <row r="499" spans="1:65" s="15" customFormat="1" ht="10">
      <c r="B499" s="233"/>
      <c r="C499" s="234"/>
      <c r="D499" s="208" t="s">
        <v>272</v>
      </c>
      <c r="E499" s="235" t="s">
        <v>44</v>
      </c>
      <c r="F499" s="236" t="s">
        <v>8472</v>
      </c>
      <c r="G499" s="234"/>
      <c r="H499" s="237">
        <v>3.1</v>
      </c>
      <c r="I499" s="238"/>
      <c r="J499" s="234"/>
      <c r="K499" s="234"/>
      <c r="L499" s="239"/>
      <c r="M499" s="240"/>
      <c r="N499" s="241"/>
      <c r="O499" s="241"/>
      <c r="P499" s="241"/>
      <c r="Q499" s="241"/>
      <c r="R499" s="241"/>
      <c r="S499" s="241"/>
      <c r="T499" s="242"/>
      <c r="AT499" s="243" t="s">
        <v>272</v>
      </c>
      <c r="AU499" s="243" t="s">
        <v>91</v>
      </c>
      <c r="AV499" s="15" t="s">
        <v>91</v>
      </c>
      <c r="AW499" s="15" t="s">
        <v>38</v>
      </c>
      <c r="AX499" s="15" t="s">
        <v>82</v>
      </c>
      <c r="AY499" s="243" t="s">
        <v>262</v>
      </c>
    </row>
    <row r="500" spans="1:65" s="15" customFormat="1" ht="10">
      <c r="B500" s="233"/>
      <c r="C500" s="234"/>
      <c r="D500" s="208" t="s">
        <v>272</v>
      </c>
      <c r="E500" s="235" t="s">
        <v>44</v>
      </c>
      <c r="F500" s="236" t="s">
        <v>8473</v>
      </c>
      <c r="G500" s="234"/>
      <c r="H500" s="237">
        <v>1.3</v>
      </c>
      <c r="I500" s="238"/>
      <c r="J500" s="234"/>
      <c r="K500" s="234"/>
      <c r="L500" s="239"/>
      <c r="M500" s="240"/>
      <c r="N500" s="241"/>
      <c r="O500" s="241"/>
      <c r="P500" s="241"/>
      <c r="Q500" s="241"/>
      <c r="R500" s="241"/>
      <c r="S500" s="241"/>
      <c r="T500" s="242"/>
      <c r="AT500" s="243" t="s">
        <v>272</v>
      </c>
      <c r="AU500" s="243" t="s">
        <v>91</v>
      </c>
      <c r="AV500" s="15" t="s">
        <v>91</v>
      </c>
      <c r="AW500" s="15" t="s">
        <v>38</v>
      </c>
      <c r="AX500" s="15" t="s">
        <v>82</v>
      </c>
      <c r="AY500" s="243" t="s">
        <v>262</v>
      </c>
    </row>
    <row r="501" spans="1:65" s="15" customFormat="1" ht="10">
      <c r="B501" s="233"/>
      <c r="C501" s="234"/>
      <c r="D501" s="208" t="s">
        <v>272</v>
      </c>
      <c r="E501" s="235" t="s">
        <v>44</v>
      </c>
      <c r="F501" s="236" t="s">
        <v>8474</v>
      </c>
      <c r="G501" s="234"/>
      <c r="H501" s="237">
        <v>1.7</v>
      </c>
      <c r="I501" s="238"/>
      <c r="J501" s="234"/>
      <c r="K501" s="234"/>
      <c r="L501" s="239"/>
      <c r="M501" s="240"/>
      <c r="N501" s="241"/>
      <c r="O501" s="241"/>
      <c r="P501" s="241"/>
      <c r="Q501" s="241"/>
      <c r="R501" s="241"/>
      <c r="S501" s="241"/>
      <c r="T501" s="242"/>
      <c r="AT501" s="243" t="s">
        <v>272</v>
      </c>
      <c r="AU501" s="243" t="s">
        <v>91</v>
      </c>
      <c r="AV501" s="15" t="s">
        <v>91</v>
      </c>
      <c r="AW501" s="15" t="s">
        <v>38</v>
      </c>
      <c r="AX501" s="15" t="s">
        <v>82</v>
      </c>
      <c r="AY501" s="243" t="s">
        <v>262</v>
      </c>
    </row>
    <row r="502" spans="1:65" s="16" customFormat="1" ht="10">
      <c r="B502" s="244"/>
      <c r="C502" s="245"/>
      <c r="D502" s="208" t="s">
        <v>272</v>
      </c>
      <c r="E502" s="246" t="s">
        <v>44</v>
      </c>
      <c r="F502" s="247" t="s">
        <v>291</v>
      </c>
      <c r="G502" s="245"/>
      <c r="H502" s="248">
        <v>21.240000000000002</v>
      </c>
      <c r="I502" s="249"/>
      <c r="J502" s="245"/>
      <c r="K502" s="245"/>
      <c r="L502" s="250"/>
      <c r="M502" s="251"/>
      <c r="N502" s="252"/>
      <c r="O502" s="252"/>
      <c r="P502" s="252"/>
      <c r="Q502" s="252"/>
      <c r="R502" s="252"/>
      <c r="S502" s="252"/>
      <c r="T502" s="253"/>
      <c r="AT502" s="254" t="s">
        <v>272</v>
      </c>
      <c r="AU502" s="254" t="s">
        <v>91</v>
      </c>
      <c r="AV502" s="16" t="s">
        <v>104</v>
      </c>
      <c r="AW502" s="16" t="s">
        <v>38</v>
      </c>
      <c r="AX502" s="16" t="s">
        <v>89</v>
      </c>
      <c r="AY502" s="254" t="s">
        <v>262</v>
      </c>
    </row>
    <row r="503" spans="1:65" s="2" customFormat="1" ht="16.5" customHeight="1">
      <c r="A503" s="37"/>
      <c r="B503" s="38"/>
      <c r="C503" s="195" t="s">
        <v>1106</v>
      </c>
      <c r="D503" s="195" t="s">
        <v>264</v>
      </c>
      <c r="E503" s="196" t="s">
        <v>6765</v>
      </c>
      <c r="F503" s="197" t="s">
        <v>6766</v>
      </c>
      <c r="G503" s="198" t="s">
        <v>590</v>
      </c>
      <c r="H503" s="199">
        <v>45.8</v>
      </c>
      <c r="I503" s="200"/>
      <c r="J503" s="201">
        <f>ROUND(I503*H503,2)</f>
        <v>0</v>
      </c>
      <c r="K503" s="197" t="s">
        <v>3877</v>
      </c>
      <c r="L503" s="42"/>
      <c r="M503" s="202" t="s">
        <v>44</v>
      </c>
      <c r="N503" s="203" t="s">
        <v>53</v>
      </c>
      <c r="O503" s="67"/>
      <c r="P503" s="204">
        <f>O503*H503</f>
        <v>0</v>
      </c>
      <c r="Q503" s="204">
        <v>0</v>
      </c>
      <c r="R503" s="204">
        <f>Q503*H503</f>
        <v>0</v>
      </c>
      <c r="S503" s="204">
        <v>0</v>
      </c>
      <c r="T503" s="205">
        <f>S503*H503</f>
        <v>0</v>
      </c>
      <c r="U503" s="37"/>
      <c r="V503" s="37"/>
      <c r="W503" s="37"/>
      <c r="X503" s="37"/>
      <c r="Y503" s="37"/>
      <c r="Z503" s="37"/>
      <c r="AA503" s="37"/>
      <c r="AB503" s="37"/>
      <c r="AC503" s="37"/>
      <c r="AD503" s="37"/>
      <c r="AE503" s="37"/>
      <c r="AR503" s="206" t="s">
        <v>104</v>
      </c>
      <c r="AT503" s="206" t="s">
        <v>264</v>
      </c>
      <c r="AU503" s="206" t="s">
        <v>91</v>
      </c>
      <c r="AY503" s="19" t="s">
        <v>262</v>
      </c>
      <c r="BE503" s="207">
        <f>IF(N503="základní",J503,0)</f>
        <v>0</v>
      </c>
      <c r="BF503" s="207">
        <f>IF(N503="snížená",J503,0)</f>
        <v>0</v>
      </c>
      <c r="BG503" s="207">
        <f>IF(N503="zákl. přenesená",J503,0)</f>
        <v>0</v>
      </c>
      <c r="BH503" s="207">
        <f>IF(N503="sníž. přenesená",J503,0)</f>
        <v>0</v>
      </c>
      <c r="BI503" s="207">
        <f>IF(N503="nulová",J503,0)</f>
        <v>0</v>
      </c>
      <c r="BJ503" s="19" t="s">
        <v>89</v>
      </c>
      <c r="BK503" s="207">
        <f>ROUND(I503*H503,2)</f>
        <v>0</v>
      </c>
      <c r="BL503" s="19" t="s">
        <v>104</v>
      </c>
      <c r="BM503" s="206" t="s">
        <v>1766</v>
      </c>
    </row>
    <row r="504" spans="1:65" s="15" customFormat="1" ht="10">
      <c r="B504" s="233"/>
      <c r="C504" s="234"/>
      <c r="D504" s="208" t="s">
        <v>272</v>
      </c>
      <c r="E504" s="235" t="s">
        <v>44</v>
      </c>
      <c r="F504" s="236" t="s">
        <v>8366</v>
      </c>
      <c r="G504" s="234"/>
      <c r="H504" s="237">
        <v>22.81</v>
      </c>
      <c r="I504" s="238"/>
      <c r="J504" s="234"/>
      <c r="K504" s="234"/>
      <c r="L504" s="239"/>
      <c r="M504" s="240"/>
      <c r="N504" s="241"/>
      <c r="O504" s="241"/>
      <c r="P504" s="241"/>
      <c r="Q504" s="241"/>
      <c r="R504" s="241"/>
      <c r="S504" s="241"/>
      <c r="T504" s="242"/>
      <c r="AT504" s="243" t="s">
        <v>272</v>
      </c>
      <c r="AU504" s="243" t="s">
        <v>91</v>
      </c>
      <c r="AV504" s="15" t="s">
        <v>91</v>
      </c>
      <c r="AW504" s="15" t="s">
        <v>38</v>
      </c>
      <c r="AX504" s="15" t="s">
        <v>82</v>
      </c>
      <c r="AY504" s="243" t="s">
        <v>262</v>
      </c>
    </row>
    <row r="505" spans="1:65" s="15" customFormat="1" ht="10">
      <c r="B505" s="233"/>
      <c r="C505" s="234"/>
      <c r="D505" s="208" t="s">
        <v>272</v>
      </c>
      <c r="E505" s="235" t="s">
        <v>44</v>
      </c>
      <c r="F505" s="236" t="s">
        <v>8481</v>
      </c>
      <c r="G505" s="234"/>
      <c r="H505" s="237">
        <v>6.9</v>
      </c>
      <c r="I505" s="238"/>
      <c r="J505" s="234"/>
      <c r="K505" s="234"/>
      <c r="L505" s="239"/>
      <c r="M505" s="240"/>
      <c r="N505" s="241"/>
      <c r="O505" s="241"/>
      <c r="P505" s="241"/>
      <c r="Q505" s="241"/>
      <c r="R505" s="241"/>
      <c r="S505" s="241"/>
      <c r="T505" s="242"/>
      <c r="AT505" s="243" t="s">
        <v>272</v>
      </c>
      <c r="AU505" s="243" t="s">
        <v>91</v>
      </c>
      <c r="AV505" s="15" t="s">
        <v>91</v>
      </c>
      <c r="AW505" s="15" t="s">
        <v>38</v>
      </c>
      <c r="AX505" s="15" t="s">
        <v>82</v>
      </c>
      <c r="AY505" s="243" t="s">
        <v>262</v>
      </c>
    </row>
    <row r="506" spans="1:65" s="15" customFormat="1" ht="10">
      <c r="B506" s="233"/>
      <c r="C506" s="234"/>
      <c r="D506" s="208" t="s">
        <v>272</v>
      </c>
      <c r="E506" s="235" t="s">
        <v>44</v>
      </c>
      <c r="F506" s="236" t="s">
        <v>8365</v>
      </c>
      <c r="G506" s="234"/>
      <c r="H506" s="237">
        <v>16.09</v>
      </c>
      <c r="I506" s="238"/>
      <c r="J506" s="234"/>
      <c r="K506" s="234"/>
      <c r="L506" s="239"/>
      <c r="M506" s="240"/>
      <c r="N506" s="241"/>
      <c r="O506" s="241"/>
      <c r="P506" s="241"/>
      <c r="Q506" s="241"/>
      <c r="R506" s="241"/>
      <c r="S506" s="241"/>
      <c r="T506" s="242"/>
      <c r="AT506" s="243" t="s">
        <v>272</v>
      </c>
      <c r="AU506" s="243" t="s">
        <v>91</v>
      </c>
      <c r="AV506" s="15" t="s">
        <v>91</v>
      </c>
      <c r="AW506" s="15" t="s">
        <v>38</v>
      </c>
      <c r="AX506" s="15" t="s">
        <v>82</v>
      </c>
      <c r="AY506" s="243" t="s">
        <v>262</v>
      </c>
    </row>
    <row r="507" spans="1:65" s="16" customFormat="1" ht="10">
      <c r="B507" s="244"/>
      <c r="C507" s="245"/>
      <c r="D507" s="208" t="s">
        <v>272</v>
      </c>
      <c r="E507" s="246" t="s">
        <v>44</v>
      </c>
      <c r="F507" s="247" t="s">
        <v>291</v>
      </c>
      <c r="G507" s="245"/>
      <c r="H507" s="248">
        <v>45.8</v>
      </c>
      <c r="I507" s="249"/>
      <c r="J507" s="245"/>
      <c r="K507" s="245"/>
      <c r="L507" s="250"/>
      <c r="M507" s="251"/>
      <c r="N507" s="252"/>
      <c r="O507" s="252"/>
      <c r="P507" s="252"/>
      <c r="Q507" s="252"/>
      <c r="R507" s="252"/>
      <c r="S507" s="252"/>
      <c r="T507" s="253"/>
      <c r="AT507" s="254" t="s">
        <v>272</v>
      </c>
      <c r="AU507" s="254" t="s">
        <v>91</v>
      </c>
      <c r="AV507" s="16" t="s">
        <v>104</v>
      </c>
      <c r="AW507" s="16" t="s">
        <v>38</v>
      </c>
      <c r="AX507" s="16" t="s">
        <v>89</v>
      </c>
      <c r="AY507" s="254" t="s">
        <v>262</v>
      </c>
    </row>
    <row r="508" spans="1:65" s="2" customFormat="1" ht="16.5" customHeight="1">
      <c r="A508" s="37"/>
      <c r="B508" s="38"/>
      <c r="C508" s="195" t="s">
        <v>1113</v>
      </c>
      <c r="D508" s="195" t="s">
        <v>264</v>
      </c>
      <c r="E508" s="196" t="s">
        <v>6773</v>
      </c>
      <c r="F508" s="197" t="s">
        <v>6774</v>
      </c>
      <c r="G508" s="198" t="s">
        <v>590</v>
      </c>
      <c r="H508" s="199">
        <v>67.040000000000006</v>
      </c>
      <c r="I508" s="200"/>
      <c r="J508" s="201">
        <f>ROUND(I508*H508,2)</f>
        <v>0</v>
      </c>
      <c r="K508" s="197" t="s">
        <v>44</v>
      </c>
      <c r="L508" s="42"/>
      <c r="M508" s="202" t="s">
        <v>44</v>
      </c>
      <c r="N508" s="203" t="s">
        <v>53</v>
      </c>
      <c r="O508" s="67"/>
      <c r="P508" s="204">
        <f>O508*H508</f>
        <v>0</v>
      </c>
      <c r="Q508" s="204">
        <v>0</v>
      </c>
      <c r="R508" s="204">
        <f>Q508*H508</f>
        <v>0</v>
      </c>
      <c r="S508" s="204">
        <v>0</v>
      </c>
      <c r="T508" s="205">
        <f>S508*H508</f>
        <v>0</v>
      </c>
      <c r="U508" s="37"/>
      <c r="V508" s="37"/>
      <c r="W508" s="37"/>
      <c r="X508" s="37"/>
      <c r="Y508" s="37"/>
      <c r="Z508" s="37"/>
      <c r="AA508" s="37"/>
      <c r="AB508" s="37"/>
      <c r="AC508" s="37"/>
      <c r="AD508" s="37"/>
      <c r="AE508" s="37"/>
      <c r="AR508" s="206" t="s">
        <v>104</v>
      </c>
      <c r="AT508" s="206" t="s">
        <v>264</v>
      </c>
      <c r="AU508" s="206" t="s">
        <v>91</v>
      </c>
      <c r="AY508" s="19" t="s">
        <v>262</v>
      </c>
      <c r="BE508" s="207">
        <f>IF(N508="základní",J508,0)</f>
        <v>0</v>
      </c>
      <c r="BF508" s="207">
        <f>IF(N508="snížená",J508,0)</f>
        <v>0</v>
      </c>
      <c r="BG508" s="207">
        <f>IF(N508="zákl. přenesená",J508,0)</f>
        <v>0</v>
      </c>
      <c r="BH508" s="207">
        <f>IF(N508="sníž. přenesená",J508,0)</f>
        <v>0</v>
      </c>
      <c r="BI508" s="207">
        <f>IF(N508="nulová",J508,0)</f>
        <v>0</v>
      </c>
      <c r="BJ508" s="19" t="s">
        <v>89</v>
      </c>
      <c r="BK508" s="207">
        <f>ROUND(I508*H508,2)</f>
        <v>0</v>
      </c>
      <c r="BL508" s="19" t="s">
        <v>104</v>
      </c>
      <c r="BM508" s="206" t="s">
        <v>1774</v>
      </c>
    </row>
    <row r="509" spans="1:65" s="2" customFormat="1" ht="18">
      <c r="A509" s="37"/>
      <c r="B509" s="38"/>
      <c r="C509" s="39"/>
      <c r="D509" s="208" t="s">
        <v>421</v>
      </c>
      <c r="E509" s="39"/>
      <c r="F509" s="209" t="s">
        <v>6775</v>
      </c>
      <c r="G509" s="39"/>
      <c r="H509" s="39"/>
      <c r="I509" s="118"/>
      <c r="J509" s="39"/>
      <c r="K509" s="39"/>
      <c r="L509" s="42"/>
      <c r="M509" s="210"/>
      <c r="N509" s="211"/>
      <c r="O509" s="67"/>
      <c r="P509" s="67"/>
      <c r="Q509" s="67"/>
      <c r="R509" s="67"/>
      <c r="S509" s="67"/>
      <c r="T509" s="68"/>
      <c r="U509" s="37"/>
      <c r="V509" s="37"/>
      <c r="W509" s="37"/>
      <c r="X509" s="37"/>
      <c r="Y509" s="37"/>
      <c r="Z509" s="37"/>
      <c r="AA509" s="37"/>
      <c r="AB509" s="37"/>
      <c r="AC509" s="37"/>
      <c r="AD509" s="37"/>
      <c r="AE509" s="37"/>
      <c r="AT509" s="19" t="s">
        <v>421</v>
      </c>
      <c r="AU509" s="19" t="s">
        <v>91</v>
      </c>
    </row>
    <row r="510" spans="1:65" s="15" customFormat="1" ht="10">
      <c r="B510" s="233"/>
      <c r="C510" s="234"/>
      <c r="D510" s="208" t="s">
        <v>272</v>
      </c>
      <c r="E510" s="235" t="s">
        <v>44</v>
      </c>
      <c r="F510" s="236" t="s">
        <v>8465</v>
      </c>
      <c r="G510" s="234"/>
      <c r="H510" s="237">
        <v>2.7</v>
      </c>
      <c r="I510" s="238"/>
      <c r="J510" s="234"/>
      <c r="K510" s="234"/>
      <c r="L510" s="239"/>
      <c r="M510" s="240"/>
      <c r="N510" s="241"/>
      <c r="O510" s="241"/>
      <c r="P510" s="241"/>
      <c r="Q510" s="241"/>
      <c r="R510" s="241"/>
      <c r="S510" s="241"/>
      <c r="T510" s="242"/>
      <c r="AT510" s="243" t="s">
        <v>272</v>
      </c>
      <c r="AU510" s="243" t="s">
        <v>91</v>
      </c>
      <c r="AV510" s="15" t="s">
        <v>91</v>
      </c>
      <c r="AW510" s="15" t="s">
        <v>38</v>
      </c>
      <c r="AX510" s="15" t="s">
        <v>82</v>
      </c>
      <c r="AY510" s="243" t="s">
        <v>262</v>
      </c>
    </row>
    <row r="511" spans="1:65" s="15" customFormat="1" ht="10">
      <c r="B511" s="233"/>
      <c r="C511" s="234"/>
      <c r="D511" s="208" t="s">
        <v>272</v>
      </c>
      <c r="E511" s="235" t="s">
        <v>44</v>
      </c>
      <c r="F511" s="236" t="s">
        <v>8373</v>
      </c>
      <c r="G511" s="234"/>
      <c r="H511" s="237">
        <v>2</v>
      </c>
      <c r="I511" s="238"/>
      <c r="J511" s="234"/>
      <c r="K511" s="234"/>
      <c r="L511" s="239"/>
      <c r="M511" s="240"/>
      <c r="N511" s="241"/>
      <c r="O511" s="241"/>
      <c r="P511" s="241"/>
      <c r="Q511" s="241"/>
      <c r="R511" s="241"/>
      <c r="S511" s="241"/>
      <c r="T511" s="242"/>
      <c r="AT511" s="243" t="s">
        <v>272</v>
      </c>
      <c r="AU511" s="243" t="s">
        <v>91</v>
      </c>
      <c r="AV511" s="15" t="s">
        <v>91</v>
      </c>
      <c r="AW511" s="15" t="s">
        <v>38</v>
      </c>
      <c r="AX511" s="15" t="s">
        <v>82</v>
      </c>
      <c r="AY511" s="243" t="s">
        <v>262</v>
      </c>
    </row>
    <row r="512" spans="1:65" s="15" customFormat="1" ht="10">
      <c r="B512" s="233"/>
      <c r="C512" s="234"/>
      <c r="D512" s="208" t="s">
        <v>272</v>
      </c>
      <c r="E512" s="235" t="s">
        <v>44</v>
      </c>
      <c r="F512" s="236" t="s">
        <v>8367</v>
      </c>
      <c r="G512" s="234"/>
      <c r="H512" s="237">
        <v>10.44</v>
      </c>
      <c r="I512" s="238"/>
      <c r="J512" s="234"/>
      <c r="K512" s="234"/>
      <c r="L512" s="239"/>
      <c r="M512" s="240"/>
      <c r="N512" s="241"/>
      <c r="O512" s="241"/>
      <c r="P512" s="241"/>
      <c r="Q512" s="241"/>
      <c r="R512" s="241"/>
      <c r="S512" s="241"/>
      <c r="T512" s="242"/>
      <c r="AT512" s="243" t="s">
        <v>272</v>
      </c>
      <c r="AU512" s="243" t="s">
        <v>91</v>
      </c>
      <c r="AV512" s="15" t="s">
        <v>91</v>
      </c>
      <c r="AW512" s="15" t="s">
        <v>38</v>
      </c>
      <c r="AX512" s="15" t="s">
        <v>82</v>
      </c>
      <c r="AY512" s="243" t="s">
        <v>262</v>
      </c>
    </row>
    <row r="513" spans="1:65" s="15" customFormat="1" ht="10">
      <c r="B513" s="233"/>
      <c r="C513" s="234"/>
      <c r="D513" s="208" t="s">
        <v>272</v>
      </c>
      <c r="E513" s="235" t="s">
        <v>44</v>
      </c>
      <c r="F513" s="236" t="s">
        <v>8472</v>
      </c>
      <c r="G513" s="234"/>
      <c r="H513" s="237">
        <v>3.1</v>
      </c>
      <c r="I513" s="238"/>
      <c r="J513" s="234"/>
      <c r="K513" s="234"/>
      <c r="L513" s="239"/>
      <c r="M513" s="240"/>
      <c r="N513" s="241"/>
      <c r="O513" s="241"/>
      <c r="P513" s="241"/>
      <c r="Q513" s="241"/>
      <c r="R513" s="241"/>
      <c r="S513" s="241"/>
      <c r="T513" s="242"/>
      <c r="AT513" s="243" t="s">
        <v>272</v>
      </c>
      <c r="AU513" s="243" t="s">
        <v>91</v>
      </c>
      <c r="AV513" s="15" t="s">
        <v>91</v>
      </c>
      <c r="AW513" s="15" t="s">
        <v>38</v>
      </c>
      <c r="AX513" s="15" t="s">
        <v>82</v>
      </c>
      <c r="AY513" s="243" t="s">
        <v>262</v>
      </c>
    </row>
    <row r="514" spans="1:65" s="15" customFormat="1" ht="10">
      <c r="B514" s="233"/>
      <c r="C514" s="234"/>
      <c r="D514" s="208" t="s">
        <v>272</v>
      </c>
      <c r="E514" s="235" t="s">
        <v>44</v>
      </c>
      <c r="F514" s="236" t="s">
        <v>8473</v>
      </c>
      <c r="G514" s="234"/>
      <c r="H514" s="237">
        <v>1.3</v>
      </c>
      <c r="I514" s="238"/>
      <c r="J514" s="234"/>
      <c r="K514" s="234"/>
      <c r="L514" s="239"/>
      <c r="M514" s="240"/>
      <c r="N514" s="241"/>
      <c r="O514" s="241"/>
      <c r="P514" s="241"/>
      <c r="Q514" s="241"/>
      <c r="R514" s="241"/>
      <c r="S514" s="241"/>
      <c r="T514" s="242"/>
      <c r="AT514" s="243" t="s">
        <v>272</v>
      </c>
      <c r="AU514" s="243" t="s">
        <v>91</v>
      </c>
      <c r="AV514" s="15" t="s">
        <v>91</v>
      </c>
      <c r="AW514" s="15" t="s">
        <v>38</v>
      </c>
      <c r="AX514" s="15" t="s">
        <v>82</v>
      </c>
      <c r="AY514" s="243" t="s">
        <v>262</v>
      </c>
    </row>
    <row r="515" spans="1:65" s="15" customFormat="1" ht="10">
      <c r="B515" s="233"/>
      <c r="C515" s="234"/>
      <c r="D515" s="208" t="s">
        <v>272</v>
      </c>
      <c r="E515" s="235" t="s">
        <v>44</v>
      </c>
      <c r="F515" s="236" t="s">
        <v>8474</v>
      </c>
      <c r="G515" s="234"/>
      <c r="H515" s="237">
        <v>1.7</v>
      </c>
      <c r="I515" s="238"/>
      <c r="J515" s="234"/>
      <c r="K515" s="234"/>
      <c r="L515" s="239"/>
      <c r="M515" s="240"/>
      <c r="N515" s="241"/>
      <c r="O515" s="241"/>
      <c r="P515" s="241"/>
      <c r="Q515" s="241"/>
      <c r="R515" s="241"/>
      <c r="S515" s="241"/>
      <c r="T515" s="242"/>
      <c r="AT515" s="243" t="s">
        <v>272</v>
      </c>
      <c r="AU515" s="243" t="s">
        <v>91</v>
      </c>
      <c r="AV515" s="15" t="s">
        <v>91</v>
      </c>
      <c r="AW515" s="15" t="s">
        <v>38</v>
      </c>
      <c r="AX515" s="15" t="s">
        <v>82</v>
      </c>
      <c r="AY515" s="243" t="s">
        <v>262</v>
      </c>
    </row>
    <row r="516" spans="1:65" s="15" customFormat="1" ht="10">
      <c r="B516" s="233"/>
      <c r="C516" s="234"/>
      <c r="D516" s="208" t="s">
        <v>272</v>
      </c>
      <c r="E516" s="235" t="s">
        <v>44</v>
      </c>
      <c r="F516" s="236" t="s">
        <v>8366</v>
      </c>
      <c r="G516" s="234"/>
      <c r="H516" s="237">
        <v>22.81</v>
      </c>
      <c r="I516" s="238"/>
      <c r="J516" s="234"/>
      <c r="K516" s="234"/>
      <c r="L516" s="239"/>
      <c r="M516" s="240"/>
      <c r="N516" s="241"/>
      <c r="O516" s="241"/>
      <c r="P516" s="241"/>
      <c r="Q516" s="241"/>
      <c r="R516" s="241"/>
      <c r="S516" s="241"/>
      <c r="T516" s="242"/>
      <c r="AT516" s="243" t="s">
        <v>272</v>
      </c>
      <c r="AU516" s="243" t="s">
        <v>91</v>
      </c>
      <c r="AV516" s="15" t="s">
        <v>91</v>
      </c>
      <c r="AW516" s="15" t="s">
        <v>38</v>
      </c>
      <c r="AX516" s="15" t="s">
        <v>82</v>
      </c>
      <c r="AY516" s="243" t="s">
        <v>262</v>
      </c>
    </row>
    <row r="517" spans="1:65" s="15" customFormat="1" ht="10">
      <c r="B517" s="233"/>
      <c r="C517" s="234"/>
      <c r="D517" s="208" t="s">
        <v>272</v>
      </c>
      <c r="E517" s="235" t="s">
        <v>44</v>
      </c>
      <c r="F517" s="236" t="s">
        <v>8481</v>
      </c>
      <c r="G517" s="234"/>
      <c r="H517" s="237">
        <v>6.9</v>
      </c>
      <c r="I517" s="238"/>
      <c r="J517" s="234"/>
      <c r="K517" s="234"/>
      <c r="L517" s="239"/>
      <c r="M517" s="240"/>
      <c r="N517" s="241"/>
      <c r="O517" s="241"/>
      <c r="P517" s="241"/>
      <c r="Q517" s="241"/>
      <c r="R517" s="241"/>
      <c r="S517" s="241"/>
      <c r="T517" s="242"/>
      <c r="AT517" s="243" t="s">
        <v>272</v>
      </c>
      <c r="AU517" s="243" t="s">
        <v>91</v>
      </c>
      <c r="AV517" s="15" t="s">
        <v>91</v>
      </c>
      <c r="AW517" s="15" t="s">
        <v>38</v>
      </c>
      <c r="AX517" s="15" t="s">
        <v>82</v>
      </c>
      <c r="AY517" s="243" t="s">
        <v>262</v>
      </c>
    </row>
    <row r="518" spans="1:65" s="15" customFormat="1" ht="10">
      <c r="B518" s="233"/>
      <c r="C518" s="234"/>
      <c r="D518" s="208" t="s">
        <v>272</v>
      </c>
      <c r="E518" s="235" t="s">
        <v>44</v>
      </c>
      <c r="F518" s="236" t="s">
        <v>8365</v>
      </c>
      <c r="G518" s="234"/>
      <c r="H518" s="237">
        <v>16.09</v>
      </c>
      <c r="I518" s="238"/>
      <c r="J518" s="234"/>
      <c r="K518" s="234"/>
      <c r="L518" s="239"/>
      <c r="M518" s="240"/>
      <c r="N518" s="241"/>
      <c r="O518" s="241"/>
      <c r="P518" s="241"/>
      <c r="Q518" s="241"/>
      <c r="R518" s="241"/>
      <c r="S518" s="241"/>
      <c r="T518" s="242"/>
      <c r="AT518" s="243" t="s">
        <v>272</v>
      </c>
      <c r="AU518" s="243" t="s">
        <v>91</v>
      </c>
      <c r="AV518" s="15" t="s">
        <v>91</v>
      </c>
      <c r="AW518" s="15" t="s">
        <v>38</v>
      </c>
      <c r="AX518" s="15" t="s">
        <v>82</v>
      </c>
      <c r="AY518" s="243" t="s">
        <v>262</v>
      </c>
    </row>
    <row r="519" spans="1:65" s="16" customFormat="1" ht="10">
      <c r="B519" s="244"/>
      <c r="C519" s="245"/>
      <c r="D519" s="208" t="s">
        <v>272</v>
      </c>
      <c r="E519" s="246" t="s">
        <v>44</v>
      </c>
      <c r="F519" s="247" t="s">
        <v>291</v>
      </c>
      <c r="G519" s="245"/>
      <c r="H519" s="248">
        <v>67.039999999999992</v>
      </c>
      <c r="I519" s="249"/>
      <c r="J519" s="245"/>
      <c r="K519" s="245"/>
      <c r="L519" s="250"/>
      <c r="M519" s="251"/>
      <c r="N519" s="252"/>
      <c r="O519" s="252"/>
      <c r="P519" s="252"/>
      <c r="Q519" s="252"/>
      <c r="R519" s="252"/>
      <c r="S519" s="252"/>
      <c r="T519" s="253"/>
      <c r="AT519" s="254" t="s">
        <v>272</v>
      </c>
      <c r="AU519" s="254" t="s">
        <v>91</v>
      </c>
      <c r="AV519" s="16" t="s">
        <v>104</v>
      </c>
      <c r="AW519" s="16" t="s">
        <v>38</v>
      </c>
      <c r="AX519" s="16" t="s">
        <v>89</v>
      </c>
      <c r="AY519" s="254" t="s">
        <v>262</v>
      </c>
    </row>
    <row r="520" spans="1:65" s="2" customFormat="1" ht="21.75" customHeight="1">
      <c r="A520" s="37"/>
      <c r="B520" s="38"/>
      <c r="C520" s="195" t="s">
        <v>1118</v>
      </c>
      <c r="D520" s="195" t="s">
        <v>264</v>
      </c>
      <c r="E520" s="196" t="s">
        <v>8100</v>
      </c>
      <c r="F520" s="197" t="s">
        <v>8101</v>
      </c>
      <c r="G520" s="198" t="s">
        <v>518</v>
      </c>
      <c r="H520" s="199">
        <v>1</v>
      </c>
      <c r="I520" s="200"/>
      <c r="J520" s="201">
        <f>ROUND(I520*H520,2)</f>
        <v>0</v>
      </c>
      <c r="K520" s="197" t="s">
        <v>44</v>
      </c>
      <c r="L520" s="42"/>
      <c r="M520" s="202" t="s">
        <v>44</v>
      </c>
      <c r="N520" s="203" t="s">
        <v>53</v>
      </c>
      <c r="O520" s="67"/>
      <c r="P520" s="204">
        <f>O520*H520</f>
        <v>0</v>
      </c>
      <c r="Q520" s="204">
        <v>0</v>
      </c>
      <c r="R520" s="204">
        <f>Q520*H520</f>
        <v>0</v>
      </c>
      <c r="S520" s="204">
        <v>0</v>
      </c>
      <c r="T520" s="205">
        <f>S520*H520</f>
        <v>0</v>
      </c>
      <c r="U520" s="37"/>
      <c r="V520" s="37"/>
      <c r="W520" s="37"/>
      <c r="X520" s="37"/>
      <c r="Y520" s="37"/>
      <c r="Z520" s="37"/>
      <c r="AA520" s="37"/>
      <c r="AB520" s="37"/>
      <c r="AC520" s="37"/>
      <c r="AD520" s="37"/>
      <c r="AE520" s="37"/>
      <c r="AR520" s="206" t="s">
        <v>104</v>
      </c>
      <c r="AT520" s="206" t="s">
        <v>264</v>
      </c>
      <c r="AU520" s="206" t="s">
        <v>91</v>
      </c>
      <c r="AY520" s="19" t="s">
        <v>262</v>
      </c>
      <c r="BE520" s="207">
        <f>IF(N520="základní",J520,0)</f>
        <v>0</v>
      </c>
      <c r="BF520" s="207">
        <f>IF(N520="snížená",J520,0)</f>
        <v>0</v>
      </c>
      <c r="BG520" s="207">
        <f>IF(N520="zákl. přenesená",J520,0)</f>
        <v>0</v>
      </c>
      <c r="BH520" s="207">
        <f>IF(N520="sníž. přenesená",J520,0)</f>
        <v>0</v>
      </c>
      <c r="BI520" s="207">
        <f>IF(N520="nulová",J520,0)</f>
        <v>0</v>
      </c>
      <c r="BJ520" s="19" t="s">
        <v>89</v>
      </c>
      <c r="BK520" s="207">
        <f>ROUND(I520*H520,2)</f>
        <v>0</v>
      </c>
      <c r="BL520" s="19" t="s">
        <v>104</v>
      </c>
      <c r="BM520" s="206" t="s">
        <v>1786</v>
      </c>
    </row>
    <row r="521" spans="1:65" s="2" customFormat="1" ht="18">
      <c r="A521" s="37"/>
      <c r="B521" s="38"/>
      <c r="C521" s="39"/>
      <c r="D521" s="208" t="s">
        <v>421</v>
      </c>
      <c r="E521" s="39"/>
      <c r="F521" s="209" t="s">
        <v>8102</v>
      </c>
      <c r="G521" s="39"/>
      <c r="H521" s="39"/>
      <c r="I521" s="118"/>
      <c r="J521" s="39"/>
      <c r="K521" s="39"/>
      <c r="L521" s="42"/>
      <c r="M521" s="210"/>
      <c r="N521" s="211"/>
      <c r="O521" s="67"/>
      <c r="P521" s="67"/>
      <c r="Q521" s="67"/>
      <c r="R521" s="67"/>
      <c r="S521" s="67"/>
      <c r="T521" s="68"/>
      <c r="U521" s="37"/>
      <c r="V521" s="37"/>
      <c r="W521" s="37"/>
      <c r="X521" s="37"/>
      <c r="Y521" s="37"/>
      <c r="Z521" s="37"/>
      <c r="AA521" s="37"/>
      <c r="AB521" s="37"/>
      <c r="AC521" s="37"/>
      <c r="AD521" s="37"/>
      <c r="AE521" s="37"/>
      <c r="AT521" s="19" t="s">
        <v>421</v>
      </c>
      <c r="AU521" s="19" t="s">
        <v>91</v>
      </c>
    </row>
    <row r="522" spans="1:65" s="2" customFormat="1" ht="16.5" customHeight="1">
      <c r="A522" s="37"/>
      <c r="B522" s="38"/>
      <c r="C522" s="195" t="s">
        <v>1139</v>
      </c>
      <c r="D522" s="195" t="s">
        <v>264</v>
      </c>
      <c r="E522" s="196" t="s">
        <v>6778</v>
      </c>
      <c r="F522" s="197" t="s">
        <v>6779</v>
      </c>
      <c r="G522" s="198" t="s">
        <v>518</v>
      </c>
      <c r="H522" s="199">
        <v>1</v>
      </c>
      <c r="I522" s="200"/>
      <c r="J522" s="201">
        <f>ROUND(I522*H522,2)</f>
        <v>0</v>
      </c>
      <c r="K522" s="197" t="s">
        <v>44</v>
      </c>
      <c r="L522" s="42"/>
      <c r="M522" s="202" t="s">
        <v>44</v>
      </c>
      <c r="N522" s="203" t="s">
        <v>53</v>
      </c>
      <c r="O522" s="67"/>
      <c r="P522" s="204">
        <f>O522*H522</f>
        <v>0</v>
      </c>
      <c r="Q522" s="204">
        <v>0</v>
      </c>
      <c r="R522" s="204">
        <f>Q522*H522</f>
        <v>0</v>
      </c>
      <c r="S522" s="204">
        <v>0</v>
      </c>
      <c r="T522" s="205">
        <f>S522*H522</f>
        <v>0</v>
      </c>
      <c r="U522" s="37"/>
      <c r="V522" s="37"/>
      <c r="W522" s="37"/>
      <c r="X522" s="37"/>
      <c r="Y522" s="37"/>
      <c r="Z522" s="37"/>
      <c r="AA522" s="37"/>
      <c r="AB522" s="37"/>
      <c r="AC522" s="37"/>
      <c r="AD522" s="37"/>
      <c r="AE522" s="37"/>
      <c r="AR522" s="206" t="s">
        <v>104</v>
      </c>
      <c r="AT522" s="206" t="s">
        <v>264</v>
      </c>
      <c r="AU522" s="206" t="s">
        <v>91</v>
      </c>
      <c r="AY522" s="19" t="s">
        <v>262</v>
      </c>
      <c r="BE522" s="207">
        <f>IF(N522="základní",J522,0)</f>
        <v>0</v>
      </c>
      <c r="BF522" s="207">
        <f>IF(N522="snížená",J522,0)</f>
        <v>0</v>
      </c>
      <c r="BG522" s="207">
        <f>IF(N522="zákl. přenesená",J522,0)</f>
        <v>0</v>
      </c>
      <c r="BH522" s="207">
        <f>IF(N522="sníž. přenesená",J522,0)</f>
        <v>0</v>
      </c>
      <c r="BI522" s="207">
        <f>IF(N522="nulová",J522,0)</f>
        <v>0</v>
      </c>
      <c r="BJ522" s="19" t="s">
        <v>89</v>
      </c>
      <c r="BK522" s="207">
        <f>ROUND(I522*H522,2)</f>
        <v>0</v>
      </c>
      <c r="BL522" s="19" t="s">
        <v>104</v>
      </c>
      <c r="BM522" s="206" t="s">
        <v>1796</v>
      </c>
    </row>
    <row r="523" spans="1:65" s="2" customFormat="1" ht="16.5" customHeight="1">
      <c r="A523" s="37"/>
      <c r="B523" s="38"/>
      <c r="C523" s="195" t="s">
        <v>1142</v>
      </c>
      <c r="D523" s="195" t="s">
        <v>264</v>
      </c>
      <c r="E523" s="196" t="s">
        <v>6783</v>
      </c>
      <c r="F523" s="197" t="s">
        <v>6112</v>
      </c>
      <c r="G523" s="198" t="s">
        <v>518</v>
      </c>
      <c r="H523" s="199">
        <v>1</v>
      </c>
      <c r="I523" s="200"/>
      <c r="J523" s="201">
        <f>ROUND(I523*H523,2)</f>
        <v>0</v>
      </c>
      <c r="K523" s="197" t="s">
        <v>44</v>
      </c>
      <c r="L523" s="42"/>
      <c r="M523" s="202" t="s">
        <v>44</v>
      </c>
      <c r="N523" s="203" t="s">
        <v>53</v>
      </c>
      <c r="O523" s="67"/>
      <c r="P523" s="204">
        <f>O523*H523</f>
        <v>0</v>
      </c>
      <c r="Q523" s="204">
        <v>0</v>
      </c>
      <c r="R523" s="204">
        <f>Q523*H523</f>
        <v>0</v>
      </c>
      <c r="S523" s="204">
        <v>0</v>
      </c>
      <c r="T523" s="205">
        <f>S523*H523</f>
        <v>0</v>
      </c>
      <c r="U523" s="37"/>
      <c r="V523" s="37"/>
      <c r="W523" s="37"/>
      <c r="X523" s="37"/>
      <c r="Y523" s="37"/>
      <c r="Z523" s="37"/>
      <c r="AA523" s="37"/>
      <c r="AB523" s="37"/>
      <c r="AC523" s="37"/>
      <c r="AD523" s="37"/>
      <c r="AE523" s="37"/>
      <c r="AR523" s="206" t="s">
        <v>104</v>
      </c>
      <c r="AT523" s="206" t="s">
        <v>264</v>
      </c>
      <c r="AU523" s="206" t="s">
        <v>91</v>
      </c>
      <c r="AY523" s="19" t="s">
        <v>262</v>
      </c>
      <c r="BE523" s="207">
        <f>IF(N523="základní",J523,0)</f>
        <v>0</v>
      </c>
      <c r="BF523" s="207">
        <f>IF(N523="snížená",J523,0)</f>
        <v>0</v>
      </c>
      <c r="BG523" s="207">
        <f>IF(N523="zákl. přenesená",J523,0)</f>
        <v>0</v>
      </c>
      <c r="BH523" s="207">
        <f>IF(N523="sníž. přenesená",J523,0)</f>
        <v>0</v>
      </c>
      <c r="BI523" s="207">
        <f>IF(N523="nulová",J523,0)</f>
        <v>0</v>
      </c>
      <c r="BJ523" s="19" t="s">
        <v>89</v>
      </c>
      <c r="BK523" s="207">
        <f>ROUND(I523*H523,2)</f>
        <v>0</v>
      </c>
      <c r="BL523" s="19" t="s">
        <v>104</v>
      </c>
      <c r="BM523" s="206" t="s">
        <v>1809</v>
      </c>
    </row>
    <row r="524" spans="1:65" s="2" customFormat="1" ht="90">
      <c r="A524" s="37"/>
      <c r="B524" s="38"/>
      <c r="C524" s="39"/>
      <c r="D524" s="208" t="s">
        <v>421</v>
      </c>
      <c r="E524" s="39"/>
      <c r="F524" s="209" t="s">
        <v>6784</v>
      </c>
      <c r="G524" s="39"/>
      <c r="H524" s="39"/>
      <c r="I524" s="118"/>
      <c r="J524" s="39"/>
      <c r="K524" s="39"/>
      <c r="L524" s="42"/>
      <c r="M524" s="210"/>
      <c r="N524" s="211"/>
      <c r="O524" s="67"/>
      <c r="P524" s="67"/>
      <c r="Q524" s="67"/>
      <c r="R524" s="67"/>
      <c r="S524" s="67"/>
      <c r="T524" s="68"/>
      <c r="U524" s="37"/>
      <c r="V524" s="37"/>
      <c r="W524" s="37"/>
      <c r="X524" s="37"/>
      <c r="Y524" s="37"/>
      <c r="Z524" s="37"/>
      <c r="AA524" s="37"/>
      <c r="AB524" s="37"/>
      <c r="AC524" s="37"/>
      <c r="AD524" s="37"/>
      <c r="AE524" s="37"/>
      <c r="AT524" s="19" t="s">
        <v>421</v>
      </c>
      <c r="AU524" s="19" t="s">
        <v>91</v>
      </c>
    </row>
    <row r="525" spans="1:65" s="2" customFormat="1" ht="16.5" customHeight="1">
      <c r="A525" s="37"/>
      <c r="B525" s="38"/>
      <c r="C525" s="195" t="s">
        <v>1147</v>
      </c>
      <c r="D525" s="195" t="s">
        <v>264</v>
      </c>
      <c r="E525" s="196" t="s">
        <v>6785</v>
      </c>
      <c r="F525" s="197" t="s">
        <v>5757</v>
      </c>
      <c r="G525" s="198" t="s">
        <v>518</v>
      </c>
      <c r="H525" s="199">
        <v>1</v>
      </c>
      <c r="I525" s="200"/>
      <c r="J525" s="201">
        <f>ROUND(I525*H525,2)</f>
        <v>0</v>
      </c>
      <c r="K525" s="197" t="s">
        <v>44</v>
      </c>
      <c r="L525" s="42"/>
      <c r="M525" s="202" t="s">
        <v>44</v>
      </c>
      <c r="N525" s="203" t="s">
        <v>53</v>
      </c>
      <c r="O525" s="67"/>
      <c r="P525" s="204">
        <f>O525*H525</f>
        <v>0</v>
      </c>
      <c r="Q525" s="204">
        <v>0</v>
      </c>
      <c r="R525" s="204">
        <f>Q525*H525</f>
        <v>0</v>
      </c>
      <c r="S525" s="204">
        <v>0</v>
      </c>
      <c r="T525" s="205">
        <f>S525*H525</f>
        <v>0</v>
      </c>
      <c r="U525" s="37"/>
      <c r="V525" s="37"/>
      <c r="W525" s="37"/>
      <c r="X525" s="37"/>
      <c r="Y525" s="37"/>
      <c r="Z525" s="37"/>
      <c r="AA525" s="37"/>
      <c r="AB525" s="37"/>
      <c r="AC525" s="37"/>
      <c r="AD525" s="37"/>
      <c r="AE525" s="37"/>
      <c r="AR525" s="206" t="s">
        <v>104</v>
      </c>
      <c r="AT525" s="206" t="s">
        <v>264</v>
      </c>
      <c r="AU525" s="206" t="s">
        <v>91</v>
      </c>
      <c r="AY525" s="19" t="s">
        <v>262</v>
      </c>
      <c r="BE525" s="207">
        <f>IF(N525="základní",J525,0)</f>
        <v>0</v>
      </c>
      <c r="BF525" s="207">
        <f>IF(N525="snížená",J525,0)</f>
        <v>0</v>
      </c>
      <c r="BG525" s="207">
        <f>IF(N525="zákl. přenesená",J525,0)</f>
        <v>0</v>
      </c>
      <c r="BH525" s="207">
        <f>IF(N525="sníž. přenesená",J525,0)</f>
        <v>0</v>
      </c>
      <c r="BI525" s="207">
        <f>IF(N525="nulová",J525,0)</f>
        <v>0</v>
      </c>
      <c r="BJ525" s="19" t="s">
        <v>89</v>
      </c>
      <c r="BK525" s="207">
        <f>ROUND(I525*H525,2)</f>
        <v>0</v>
      </c>
      <c r="BL525" s="19" t="s">
        <v>104</v>
      </c>
      <c r="BM525" s="206" t="s">
        <v>1821</v>
      </c>
    </row>
    <row r="526" spans="1:65" s="2" customFormat="1" ht="81">
      <c r="A526" s="37"/>
      <c r="B526" s="38"/>
      <c r="C526" s="39"/>
      <c r="D526" s="208" t="s">
        <v>421</v>
      </c>
      <c r="E526" s="39"/>
      <c r="F526" s="209" t="s">
        <v>6786</v>
      </c>
      <c r="G526" s="39"/>
      <c r="H526" s="39"/>
      <c r="I526" s="118"/>
      <c r="J526" s="39"/>
      <c r="K526" s="39"/>
      <c r="L526" s="42"/>
      <c r="M526" s="210"/>
      <c r="N526" s="211"/>
      <c r="O526" s="67"/>
      <c r="P526" s="67"/>
      <c r="Q526" s="67"/>
      <c r="R526" s="67"/>
      <c r="S526" s="67"/>
      <c r="T526" s="68"/>
      <c r="U526" s="37"/>
      <c r="V526" s="37"/>
      <c r="W526" s="37"/>
      <c r="X526" s="37"/>
      <c r="Y526" s="37"/>
      <c r="Z526" s="37"/>
      <c r="AA526" s="37"/>
      <c r="AB526" s="37"/>
      <c r="AC526" s="37"/>
      <c r="AD526" s="37"/>
      <c r="AE526" s="37"/>
      <c r="AT526" s="19" t="s">
        <v>421</v>
      </c>
      <c r="AU526" s="19" t="s">
        <v>91</v>
      </c>
    </row>
    <row r="527" spans="1:65" s="2" customFormat="1" ht="21.75" customHeight="1">
      <c r="A527" s="37"/>
      <c r="B527" s="38"/>
      <c r="C527" s="195" t="s">
        <v>1152</v>
      </c>
      <c r="D527" s="195" t="s">
        <v>264</v>
      </c>
      <c r="E527" s="196" t="s">
        <v>6787</v>
      </c>
      <c r="F527" s="197" t="s">
        <v>6788</v>
      </c>
      <c r="G527" s="198" t="s">
        <v>518</v>
      </c>
      <c r="H527" s="199">
        <v>1</v>
      </c>
      <c r="I527" s="200"/>
      <c r="J527" s="201">
        <f>ROUND(I527*H527,2)</f>
        <v>0</v>
      </c>
      <c r="K527" s="197" t="s">
        <v>44</v>
      </c>
      <c r="L527" s="42"/>
      <c r="M527" s="202" t="s">
        <v>44</v>
      </c>
      <c r="N527" s="203" t="s">
        <v>53</v>
      </c>
      <c r="O527" s="67"/>
      <c r="P527" s="204">
        <f>O527*H527</f>
        <v>0</v>
      </c>
      <c r="Q527" s="204">
        <v>0</v>
      </c>
      <c r="R527" s="204">
        <f>Q527*H527</f>
        <v>0</v>
      </c>
      <c r="S527" s="204">
        <v>0</v>
      </c>
      <c r="T527" s="205">
        <f>S527*H527</f>
        <v>0</v>
      </c>
      <c r="U527" s="37"/>
      <c r="V527" s="37"/>
      <c r="W527" s="37"/>
      <c r="X527" s="37"/>
      <c r="Y527" s="37"/>
      <c r="Z527" s="37"/>
      <c r="AA527" s="37"/>
      <c r="AB527" s="37"/>
      <c r="AC527" s="37"/>
      <c r="AD527" s="37"/>
      <c r="AE527" s="37"/>
      <c r="AR527" s="206" t="s">
        <v>104</v>
      </c>
      <c r="AT527" s="206" t="s">
        <v>264</v>
      </c>
      <c r="AU527" s="206" t="s">
        <v>91</v>
      </c>
      <c r="AY527" s="19" t="s">
        <v>262</v>
      </c>
      <c r="BE527" s="207">
        <f>IF(N527="základní",J527,0)</f>
        <v>0</v>
      </c>
      <c r="BF527" s="207">
        <f>IF(N527="snížená",J527,0)</f>
        <v>0</v>
      </c>
      <c r="BG527" s="207">
        <f>IF(N527="zákl. přenesená",J527,0)</f>
        <v>0</v>
      </c>
      <c r="BH527" s="207">
        <f>IF(N527="sníž. přenesená",J527,0)</f>
        <v>0</v>
      </c>
      <c r="BI527" s="207">
        <f>IF(N527="nulová",J527,0)</f>
        <v>0</v>
      </c>
      <c r="BJ527" s="19" t="s">
        <v>89</v>
      </c>
      <c r="BK527" s="207">
        <f>ROUND(I527*H527,2)</f>
        <v>0</v>
      </c>
      <c r="BL527" s="19" t="s">
        <v>104</v>
      </c>
      <c r="BM527" s="206" t="s">
        <v>1832</v>
      </c>
    </row>
    <row r="528" spans="1:65" s="2" customFormat="1" ht="16.5" customHeight="1">
      <c r="A528" s="37"/>
      <c r="B528" s="38"/>
      <c r="C528" s="195" t="s">
        <v>1156</v>
      </c>
      <c r="D528" s="195" t="s">
        <v>264</v>
      </c>
      <c r="E528" s="196" t="s">
        <v>6789</v>
      </c>
      <c r="F528" s="197" t="s">
        <v>6790</v>
      </c>
      <c r="G528" s="198" t="s">
        <v>518</v>
      </c>
      <c r="H528" s="199">
        <v>1</v>
      </c>
      <c r="I528" s="200"/>
      <c r="J528" s="201">
        <f>ROUND(I528*H528,2)</f>
        <v>0</v>
      </c>
      <c r="K528" s="197" t="s">
        <v>44</v>
      </c>
      <c r="L528" s="42"/>
      <c r="M528" s="202" t="s">
        <v>44</v>
      </c>
      <c r="N528" s="203" t="s">
        <v>53</v>
      </c>
      <c r="O528" s="67"/>
      <c r="P528" s="204">
        <f>O528*H528</f>
        <v>0</v>
      </c>
      <c r="Q528" s="204">
        <v>0</v>
      </c>
      <c r="R528" s="204">
        <f>Q528*H528</f>
        <v>0</v>
      </c>
      <c r="S528" s="204">
        <v>0</v>
      </c>
      <c r="T528" s="205">
        <f>S528*H528</f>
        <v>0</v>
      </c>
      <c r="U528" s="37"/>
      <c r="V528" s="37"/>
      <c r="W528" s="37"/>
      <c r="X528" s="37"/>
      <c r="Y528" s="37"/>
      <c r="Z528" s="37"/>
      <c r="AA528" s="37"/>
      <c r="AB528" s="37"/>
      <c r="AC528" s="37"/>
      <c r="AD528" s="37"/>
      <c r="AE528" s="37"/>
      <c r="AR528" s="206" t="s">
        <v>104</v>
      </c>
      <c r="AT528" s="206" t="s">
        <v>264</v>
      </c>
      <c r="AU528" s="206" t="s">
        <v>91</v>
      </c>
      <c r="AY528" s="19" t="s">
        <v>262</v>
      </c>
      <c r="BE528" s="207">
        <f>IF(N528="základní",J528,0)</f>
        <v>0</v>
      </c>
      <c r="BF528" s="207">
        <f>IF(N528="snížená",J528,0)</f>
        <v>0</v>
      </c>
      <c r="BG528" s="207">
        <f>IF(N528="zákl. přenesená",J528,0)</f>
        <v>0</v>
      </c>
      <c r="BH528" s="207">
        <f>IF(N528="sníž. přenesená",J528,0)</f>
        <v>0</v>
      </c>
      <c r="BI528" s="207">
        <f>IF(N528="nulová",J528,0)</f>
        <v>0</v>
      </c>
      <c r="BJ528" s="19" t="s">
        <v>89</v>
      </c>
      <c r="BK528" s="207">
        <f>ROUND(I528*H528,2)</f>
        <v>0</v>
      </c>
      <c r="BL528" s="19" t="s">
        <v>104</v>
      </c>
      <c r="BM528" s="206" t="s">
        <v>1844</v>
      </c>
    </row>
    <row r="529" spans="1:65" s="2" customFormat="1" ht="90">
      <c r="A529" s="37"/>
      <c r="B529" s="38"/>
      <c r="C529" s="39"/>
      <c r="D529" s="208" t="s">
        <v>421</v>
      </c>
      <c r="E529" s="39"/>
      <c r="F529" s="209" t="s">
        <v>6791</v>
      </c>
      <c r="G529" s="39"/>
      <c r="H529" s="39"/>
      <c r="I529" s="118"/>
      <c r="J529" s="39"/>
      <c r="K529" s="39"/>
      <c r="L529" s="42"/>
      <c r="M529" s="210"/>
      <c r="N529" s="211"/>
      <c r="O529" s="67"/>
      <c r="P529" s="67"/>
      <c r="Q529" s="67"/>
      <c r="R529" s="67"/>
      <c r="S529" s="67"/>
      <c r="T529" s="68"/>
      <c r="U529" s="37"/>
      <c r="V529" s="37"/>
      <c r="W529" s="37"/>
      <c r="X529" s="37"/>
      <c r="Y529" s="37"/>
      <c r="Z529" s="37"/>
      <c r="AA529" s="37"/>
      <c r="AB529" s="37"/>
      <c r="AC529" s="37"/>
      <c r="AD529" s="37"/>
      <c r="AE529" s="37"/>
      <c r="AT529" s="19" t="s">
        <v>421</v>
      </c>
      <c r="AU529" s="19" t="s">
        <v>91</v>
      </c>
    </row>
    <row r="530" spans="1:65" s="2" customFormat="1" ht="21.75" customHeight="1">
      <c r="A530" s="37"/>
      <c r="B530" s="38"/>
      <c r="C530" s="195" t="s">
        <v>1161</v>
      </c>
      <c r="D530" s="195" t="s">
        <v>264</v>
      </c>
      <c r="E530" s="196" t="s">
        <v>6792</v>
      </c>
      <c r="F530" s="197" t="s">
        <v>6793</v>
      </c>
      <c r="G530" s="198" t="s">
        <v>518</v>
      </c>
      <c r="H530" s="199">
        <v>1</v>
      </c>
      <c r="I530" s="200"/>
      <c r="J530" s="201">
        <f>ROUND(I530*H530,2)</f>
        <v>0</v>
      </c>
      <c r="K530" s="197" t="s">
        <v>44</v>
      </c>
      <c r="L530" s="42"/>
      <c r="M530" s="202" t="s">
        <v>44</v>
      </c>
      <c r="N530" s="203" t="s">
        <v>53</v>
      </c>
      <c r="O530" s="67"/>
      <c r="P530" s="204">
        <f>O530*H530</f>
        <v>0</v>
      </c>
      <c r="Q530" s="204">
        <v>0</v>
      </c>
      <c r="R530" s="204">
        <f>Q530*H530</f>
        <v>0</v>
      </c>
      <c r="S530" s="204">
        <v>0</v>
      </c>
      <c r="T530" s="205">
        <f>S530*H530</f>
        <v>0</v>
      </c>
      <c r="U530" s="37"/>
      <c r="V530" s="37"/>
      <c r="W530" s="37"/>
      <c r="X530" s="37"/>
      <c r="Y530" s="37"/>
      <c r="Z530" s="37"/>
      <c r="AA530" s="37"/>
      <c r="AB530" s="37"/>
      <c r="AC530" s="37"/>
      <c r="AD530" s="37"/>
      <c r="AE530" s="37"/>
      <c r="AR530" s="206" t="s">
        <v>104</v>
      </c>
      <c r="AT530" s="206" t="s">
        <v>264</v>
      </c>
      <c r="AU530" s="206" t="s">
        <v>91</v>
      </c>
      <c r="AY530" s="19" t="s">
        <v>262</v>
      </c>
      <c r="BE530" s="207">
        <f>IF(N530="základní",J530,0)</f>
        <v>0</v>
      </c>
      <c r="BF530" s="207">
        <f>IF(N530="snížená",J530,0)</f>
        <v>0</v>
      </c>
      <c r="BG530" s="207">
        <f>IF(N530="zákl. přenesená",J530,0)</f>
        <v>0</v>
      </c>
      <c r="BH530" s="207">
        <f>IF(N530="sníž. přenesená",J530,0)</f>
        <v>0</v>
      </c>
      <c r="BI530" s="207">
        <f>IF(N530="nulová",J530,0)</f>
        <v>0</v>
      </c>
      <c r="BJ530" s="19" t="s">
        <v>89</v>
      </c>
      <c r="BK530" s="207">
        <f>ROUND(I530*H530,2)</f>
        <v>0</v>
      </c>
      <c r="BL530" s="19" t="s">
        <v>104</v>
      </c>
      <c r="BM530" s="206" t="s">
        <v>1852</v>
      </c>
    </row>
    <row r="531" spans="1:65" s="2" customFormat="1" ht="90">
      <c r="A531" s="37"/>
      <c r="B531" s="38"/>
      <c r="C531" s="39"/>
      <c r="D531" s="208" t="s">
        <v>421</v>
      </c>
      <c r="E531" s="39"/>
      <c r="F531" s="209" t="s">
        <v>6791</v>
      </c>
      <c r="G531" s="39"/>
      <c r="H531" s="39"/>
      <c r="I531" s="118"/>
      <c r="J531" s="39"/>
      <c r="K531" s="39"/>
      <c r="L531" s="42"/>
      <c r="M531" s="210"/>
      <c r="N531" s="211"/>
      <c r="O531" s="67"/>
      <c r="P531" s="67"/>
      <c r="Q531" s="67"/>
      <c r="R531" s="67"/>
      <c r="S531" s="67"/>
      <c r="T531" s="68"/>
      <c r="U531" s="37"/>
      <c r="V531" s="37"/>
      <c r="W531" s="37"/>
      <c r="X531" s="37"/>
      <c r="Y531" s="37"/>
      <c r="Z531" s="37"/>
      <c r="AA531" s="37"/>
      <c r="AB531" s="37"/>
      <c r="AC531" s="37"/>
      <c r="AD531" s="37"/>
      <c r="AE531" s="37"/>
      <c r="AT531" s="19" t="s">
        <v>421</v>
      </c>
      <c r="AU531" s="19" t="s">
        <v>91</v>
      </c>
    </row>
    <row r="532" spans="1:65" s="2" customFormat="1" ht="16.5" customHeight="1">
      <c r="A532" s="37"/>
      <c r="B532" s="38"/>
      <c r="C532" s="195" t="s">
        <v>1168</v>
      </c>
      <c r="D532" s="195" t="s">
        <v>264</v>
      </c>
      <c r="E532" s="196" t="s">
        <v>6794</v>
      </c>
      <c r="F532" s="197" t="s">
        <v>6153</v>
      </c>
      <c r="G532" s="198" t="s">
        <v>518</v>
      </c>
      <c r="H532" s="199">
        <v>1</v>
      </c>
      <c r="I532" s="200"/>
      <c r="J532" s="201">
        <f>ROUND(I532*H532,2)</f>
        <v>0</v>
      </c>
      <c r="K532" s="197" t="s">
        <v>44</v>
      </c>
      <c r="L532" s="42"/>
      <c r="M532" s="202" t="s">
        <v>44</v>
      </c>
      <c r="N532" s="203" t="s">
        <v>53</v>
      </c>
      <c r="O532" s="67"/>
      <c r="P532" s="204">
        <f>O532*H532</f>
        <v>0</v>
      </c>
      <c r="Q532" s="204">
        <v>0</v>
      </c>
      <c r="R532" s="204">
        <f>Q532*H532</f>
        <v>0</v>
      </c>
      <c r="S532" s="204">
        <v>0</v>
      </c>
      <c r="T532" s="205">
        <f>S532*H532</f>
        <v>0</v>
      </c>
      <c r="U532" s="37"/>
      <c r="V532" s="37"/>
      <c r="W532" s="37"/>
      <c r="X532" s="37"/>
      <c r="Y532" s="37"/>
      <c r="Z532" s="37"/>
      <c r="AA532" s="37"/>
      <c r="AB532" s="37"/>
      <c r="AC532" s="37"/>
      <c r="AD532" s="37"/>
      <c r="AE532" s="37"/>
      <c r="AR532" s="206" t="s">
        <v>104</v>
      </c>
      <c r="AT532" s="206" t="s">
        <v>264</v>
      </c>
      <c r="AU532" s="206" t="s">
        <v>91</v>
      </c>
      <c r="AY532" s="19" t="s">
        <v>262</v>
      </c>
      <c r="BE532" s="207">
        <f>IF(N532="základní",J532,0)</f>
        <v>0</v>
      </c>
      <c r="BF532" s="207">
        <f>IF(N532="snížená",J532,0)</f>
        <v>0</v>
      </c>
      <c r="BG532" s="207">
        <f>IF(N532="zákl. přenesená",J532,0)</f>
        <v>0</v>
      </c>
      <c r="BH532" s="207">
        <f>IF(N532="sníž. přenesená",J532,0)</f>
        <v>0</v>
      </c>
      <c r="BI532" s="207">
        <f>IF(N532="nulová",J532,0)</f>
        <v>0</v>
      </c>
      <c r="BJ532" s="19" t="s">
        <v>89</v>
      </c>
      <c r="BK532" s="207">
        <f>ROUND(I532*H532,2)</f>
        <v>0</v>
      </c>
      <c r="BL532" s="19" t="s">
        <v>104</v>
      </c>
      <c r="BM532" s="206" t="s">
        <v>1862</v>
      </c>
    </row>
    <row r="533" spans="1:65" s="2" customFormat="1" ht="27">
      <c r="A533" s="37"/>
      <c r="B533" s="38"/>
      <c r="C533" s="39"/>
      <c r="D533" s="208" t="s">
        <v>421</v>
      </c>
      <c r="E533" s="39"/>
      <c r="F533" s="209" t="s">
        <v>6154</v>
      </c>
      <c r="G533" s="39"/>
      <c r="H533" s="39"/>
      <c r="I533" s="118"/>
      <c r="J533" s="39"/>
      <c r="K533" s="39"/>
      <c r="L533" s="42"/>
      <c r="M533" s="210"/>
      <c r="N533" s="211"/>
      <c r="O533" s="67"/>
      <c r="P533" s="67"/>
      <c r="Q533" s="67"/>
      <c r="R533" s="67"/>
      <c r="S533" s="67"/>
      <c r="T533" s="68"/>
      <c r="U533" s="37"/>
      <c r="V533" s="37"/>
      <c r="W533" s="37"/>
      <c r="X533" s="37"/>
      <c r="Y533" s="37"/>
      <c r="Z533" s="37"/>
      <c r="AA533" s="37"/>
      <c r="AB533" s="37"/>
      <c r="AC533" s="37"/>
      <c r="AD533" s="37"/>
      <c r="AE533" s="37"/>
      <c r="AT533" s="19" t="s">
        <v>421</v>
      </c>
      <c r="AU533" s="19" t="s">
        <v>91</v>
      </c>
    </row>
    <row r="534" spans="1:65" s="2" customFormat="1" ht="16.5" customHeight="1">
      <c r="A534" s="37"/>
      <c r="B534" s="38"/>
      <c r="C534" s="195" t="s">
        <v>1172</v>
      </c>
      <c r="D534" s="195" t="s">
        <v>264</v>
      </c>
      <c r="E534" s="196" t="s">
        <v>6795</v>
      </c>
      <c r="F534" s="197" t="s">
        <v>6796</v>
      </c>
      <c r="G534" s="198" t="s">
        <v>518</v>
      </c>
      <c r="H534" s="199">
        <v>1</v>
      </c>
      <c r="I534" s="200"/>
      <c r="J534" s="201">
        <f>ROUND(I534*H534,2)</f>
        <v>0</v>
      </c>
      <c r="K534" s="197" t="s">
        <v>44</v>
      </c>
      <c r="L534" s="42"/>
      <c r="M534" s="202" t="s">
        <v>44</v>
      </c>
      <c r="N534" s="203" t="s">
        <v>53</v>
      </c>
      <c r="O534" s="67"/>
      <c r="P534" s="204">
        <f>O534*H534</f>
        <v>0</v>
      </c>
      <c r="Q534" s="204">
        <v>0</v>
      </c>
      <c r="R534" s="204">
        <f>Q534*H534</f>
        <v>0</v>
      </c>
      <c r="S534" s="204">
        <v>0</v>
      </c>
      <c r="T534" s="205">
        <f>S534*H534</f>
        <v>0</v>
      </c>
      <c r="U534" s="37"/>
      <c r="V534" s="37"/>
      <c r="W534" s="37"/>
      <c r="X534" s="37"/>
      <c r="Y534" s="37"/>
      <c r="Z534" s="37"/>
      <c r="AA534" s="37"/>
      <c r="AB534" s="37"/>
      <c r="AC534" s="37"/>
      <c r="AD534" s="37"/>
      <c r="AE534" s="37"/>
      <c r="AR534" s="206" t="s">
        <v>104</v>
      </c>
      <c r="AT534" s="206" t="s">
        <v>264</v>
      </c>
      <c r="AU534" s="206" t="s">
        <v>91</v>
      </c>
      <c r="AY534" s="19" t="s">
        <v>262</v>
      </c>
      <c r="BE534" s="207">
        <f>IF(N534="základní",J534,0)</f>
        <v>0</v>
      </c>
      <c r="BF534" s="207">
        <f>IF(N534="snížená",J534,0)</f>
        <v>0</v>
      </c>
      <c r="BG534" s="207">
        <f>IF(N534="zákl. přenesená",J534,0)</f>
        <v>0</v>
      </c>
      <c r="BH534" s="207">
        <f>IF(N534="sníž. přenesená",J534,0)</f>
        <v>0</v>
      </c>
      <c r="BI534" s="207">
        <f>IF(N534="nulová",J534,0)</f>
        <v>0</v>
      </c>
      <c r="BJ534" s="19" t="s">
        <v>89</v>
      </c>
      <c r="BK534" s="207">
        <f>ROUND(I534*H534,2)</f>
        <v>0</v>
      </c>
      <c r="BL534" s="19" t="s">
        <v>104</v>
      </c>
      <c r="BM534" s="206" t="s">
        <v>1882</v>
      </c>
    </row>
    <row r="535" spans="1:65" s="2" customFormat="1" ht="72">
      <c r="A535" s="37"/>
      <c r="B535" s="38"/>
      <c r="C535" s="39"/>
      <c r="D535" s="208" t="s">
        <v>421</v>
      </c>
      <c r="E535" s="39"/>
      <c r="F535" s="209" t="s">
        <v>6797</v>
      </c>
      <c r="G535" s="39"/>
      <c r="H535" s="39"/>
      <c r="I535" s="118"/>
      <c r="J535" s="39"/>
      <c r="K535" s="39"/>
      <c r="L535" s="42"/>
      <c r="M535" s="210"/>
      <c r="N535" s="211"/>
      <c r="O535" s="67"/>
      <c r="P535" s="67"/>
      <c r="Q535" s="67"/>
      <c r="R535" s="67"/>
      <c r="S535" s="67"/>
      <c r="T535" s="68"/>
      <c r="U535" s="37"/>
      <c r="V535" s="37"/>
      <c r="W535" s="37"/>
      <c r="X535" s="37"/>
      <c r="Y535" s="37"/>
      <c r="Z535" s="37"/>
      <c r="AA535" s="37"/>
      <c r="AB535" s="37"/>
      <c r="AC535" s="37"/>
      <c r="AD535" s="37"/>
      <c r="AE535" s="37"/>
      <c r="AT535" s="19" t="s">
        <v>421</v>
      </c>
      <c r="AU535" s="19" t="s">
        <v>91</v>
      </c>
    </row>
    <row r="536" spans="1:65" s="2" customFormat="1" ht="16.5" customHeight="1">
      <c r="A536" s="37"/>
      <c r="B536" s="38"/>
      <c r="C536" s="195" t="s">
        <v>1176</v>
      </c>
      <c r="D536" s="195" t="s">
        <v>264</v>
      </c>
      <c r="E536" s="196" t="s">
        <v>6798</v>
      </c>
      <c r="F536" s="197" t="s">
        <v>5766</v>
      </c>
      <c r="G536" s="198" t="s">
        <v>518</v>
      </c>
      <c r="H536" s="199">
        <v>1</v>
      </c>
      <c r="I536" s="200"/>
      <c r="J536" s="201">
        <f>ROUND(I536*H536,2)</f>
        <v>0</v>
      </c>
      <c r="K536" s="197" t="s">
        <v>268</v>
      </c>
      <c r="L536" s="42"/>
      <c r="M536" s="275" t="s">
        <v>44</v>
      </c>
      <c r="N536" s="276" t="s">
        <v>53</v>
      </c>
      <c r="O536" s="273"/>
      <c r="P536" s="277">
        <f>O536*H536</f>
        <v>0</v>
      </c>
      <c r="Q536" s="277">
        <v>0</v>
      </c>
      <c r="R536" s="277">
        <f>Q536*H536</f>
        <v>0</v>
      </c>
      <c r="S536" s="277">
        <v>0</v>
      </c>
      <c r="T536" s="278">
        <f>S536*H536</f>
        <v>0</v>
      </c>
      <c r="U536" s="37"/>
      <c r="V536" s="37"/>
      <c r="W536" s="37"/>
      <c r="X536" s="37"/>
      <c r="Y536" s="37"/>
      <c r="Z536" s="37"/>
      <c r="AA536" s="37"/>
      <c r="AB536" s="37"/>
      <c r="AC536" s="37"/>
      <c r="AD536" s="37"/>
      <c r="AE536" s="37"/>
      <c r="AR536" s="206" t="s">
        <v>104</v>
      </c>
      <c r="AT536" s="206" t="s">
        <v>264</v>
      </c>
      <c r="AU536" s="206" t="s">
        <v>91</v>
      </c>
      <c r="AY536" s="19" t="s">
        <v>262</v>
      </c>
      <c r="BE536" s="207">
        <f>IF(N536="základní",J536,0)</f>
        <v>0</v>
      </c>
      <c r="BF536" s="207">
        <f>IF(N536="snížená",J536,0)</f>
        <v>0</v>
      </c>
      <c r="BG536" s="207">
        <f>IF(N536="zákl. přenesená",J536,0)</f>
        <v>0</v>
      </c>
      <c r="BH536" s="207">
        <f>IF(N536="sníž. přenesená",J536,0)</f>
        <v>0</v>
      </c>
      <c r="BI536" s="207">
        <f>IF(N536="nulová",J536,0)</f>
        <v>0</v>
      </c>
      <c r="BJ536" s="19" t="s">
        <v>89</v>
      </c>
      <c r="BK536" s="207">
        <f>ROUND(I536*H536,2)</f>
        <v>0</v>
      </c>
      <c r="BL536" s="19" t="s">
        <v>104</v>
      </c>
      <c r="BM536" s="206" t="s">
        <v>1891</v>
      </c>
    </row>
    <row r="537" spans="1:65" s="2" customFormat="1" ht="7" customHeight="1">
      <c r="A537" s="37"/>
      <c r="B537" s="50"/>
      <c r="C537" s="51"/>
      <c r="D537" s="51"/>
      <c r="E537" s="51"/>
      <c r="F537" s="51"/>
      <c r="G537" s="51"/>
      <c r="H537" s="51"/>
      <c r="I537" s="145"/>
      <c r="J537" s="51"/>
      <c r="K537" s="51"/>
      <c r="L537" s="42"/>
      <c r="M537" s="37"/>
      <c r="O537" s="37"/>
      <c r="P537" s="37"/>
      <c r="Q537" s="37"/>
      <c r="R537" s="37"/>
      <c r="S537" s="37"/>
      <c r="T537" s="37"/>
      <c r="U537" s="37"/>
      <c r="V537" s="37"/>
      <c r="W537" s="37"/>
      <c r="X537" s="37"/>
      <c r="Y537" s="37"/>
      <c r="Z537" s="37"/>
      <c r="AA537" s="37"/>
      <c r="AB537" s="37"/>
      <c r="AC537" s="37"/>
      <c r="AD537" s="37"/>
      <c r="AE537" s="37"/>
    </row>
  </sheetData>
  <sheetProtection algorithmName="SHA-512" hashValue="JoZTTgPMsxbT2HQG/6iht4Nm7mkzHDexBKmDC/TBuXCxXYhTXnikuX2k8YjPkJFAF6CPJLxankVZjJROKO/gMw==" saltValue="Dp69QH3clttqraw3qBkloe3LugivZ6WKkL8Ue926nYwzdw5zGn3wJ4V1RNKkNNTOb01LarUbRIZaCQxk7zYhjg==" spinCount="100000" sheet="1" objects="1" scenarios="1" formatColumns="0" formatRows="0" autoFilter="0"/>
  <autoFilter ref="C86:K536"/>
  <mergeCells count="9">
    <mergeCell ref="E50:H50"/>
    <mergeCell ref="E77:H77"/>
    <mergeCell ref="E79:H79"/>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28.xml><?xml version="1.0" encoding="utf-8"?>
<worksheet xmlns="http://schemas.openxmlformats.org/spreadsheetml/2006/main" xmlns:r="http://schemas.openxmlformats.org/officeDocument/2006/relationships">
  <sheetPr>
    <pageSetUpPr fitToPage="1"/>
  </sheetPr>
  <dimension ref="A2:BM116"/>
  <sheetViews>
    <sheetView showGridLines="0" workbookViewId="0"/>
  </sheetViews>
  <sheetFormatPr defaultRowHeight="14.5"/>
  <cols>
    <col min="1" max="1" width="8.33203125" style="1" customWidth="1"/>
    <col min="2" max="2" width="1.6640625" style="1" customWidth="1"/>
    <col min="3" max="3" width="4.109375" style="1" customWidth="1"/>
    <col min="4" max="4" width="4.33203125" style="1" customWidth="1"/>
    <col min="5" max="5" width="17.109375" style="1" customWidth="1"/>
    <col min="6" max="6" width="100.77734375" style="1" customWidth="1"/>
    <col min="7" max="7" width="7" style="1" customWidth="1"/>
    <col min="8" max="8" width="11.44140625" style="1" customWidth="1"/>
    <col min="9" max="9" width="20.109375" style="111" customWidth="1"/>
    <col min="10" max="11" width="20.109375" style="1" customWidth="1"/>
    <col min="12" max="12" width="9.33203125" style="1" customWidth="1"/>
    <col min="13" max="13" width="10.77734375" style="1" hidden="1" customWidth="1"/>
    <col min="14" max="14" width="9.33203125" style="1" hidden="1"/>
    <col min="15" max="20" width="14.10937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7" customHeight="1">
      <c r="I2" s="111"/>
      <c r="L2" s="376"/>
      <c r="M2" s="376"/>
      <c r="N2" s="376"/>
      <c r="O2" s="376"/>
      <c r="P2" s="376"/>
      <c r="Q2" s="376"/>
      <c r="R2" s="376"/>
      <c r="S2" s="376"/>
      <c r="T2" s="376"/>
      <c r="U2" s="376"/>
      <c r="V2" s="376"/>
      <c r="AT2" s="19" t="s">
        <v>195</v>
      </c>
    </row>
    <row r="3" spans="1:46" s="1" customFormat="1" ht="7" customHeight="1">
      <c r="B3" s="112"/>
      <c r="C3" s="113"/>
      <c r="D3" s="113"/>
      <c r="E3" s="113"/>
      <c r="F3" s="113"/>
      <c r="G3" s="113"/>
      <c r="H3" s="113"/>
      <c r="I3" s="114"/>
      <c r="J3" s="113"/>
      <c r="K3" s="113"/>
      <c r="L3" s="22"/>
      <c r="AT3" s="19" t="s">
        <v>91</v>
      </c>
    </row>
    <row r="4" spans="1:46" s="1" customFormat="1" ht="25" customHeight="1">
      <c r="B4" s="22"/>
      <c r="D4" s="115" t="s">
        <v>207</v>
      </c>
      <c r="I4" s="111"/>
      <c r="L4" s="22"/>
      <c r="M4" s="116" t="s">
        <v>10</v>
      </c>
      <c r="AT4" s="19" t="s">
        <v>4</v>
      </c>
    </row>
    <row r="5" spans="1:46" s="1" customFormat="1" ht="7" customHeight="1">
      <c r="B5" s="22"/>
      <c r="I5" s="111"/>
      <c r="L5" s="22"/>
    </row>
    <row r="6" spans="1:46" s="1" customFormat="1" ht="12" customHeight="1">
      <c r="B6" s="22"/>
      <c r="D6" s="117" t="s">
        <v>16</v>
      </c>
      <c r="I6" s="111"/>
      <c r="L6" s="22"/>
    </row>
    <row r="7" spans="1:46" s="1" customFormat="1" ht="16.5" customHeight="1">
      <c r="B7" s="22"/>
      <c r="E7" s="402" t="str">
        <f>'Rekapitulace stavby'!K6</f>
        <v>EHC CZECH s.r.o. – Podnikatelský inkubátor – Evropská ul., Cheb</v>
      </c>
      <c r="F7" s="403"/>
      <c r="G7" s="403"/>
      <c r="H7" s="403"/>
      <c r="I7" s="111"/>
      <c r="L7" s="22"/>
    </row>
    <row r="8" spans="1:46" s="1" customFormat="1" ht="12" customHeight="1">
      <c r="B8" s="22"/>
      <c r="D8" s="117" t="s">
        <v>208</v>
      </c>
      <c r="I8" s="111"/>
      <c r="L8" s="22"/>
    </row>
    <row r="9" spans="1:46" s="2" customFormat="1" ht="16.5" customHeight="1">
      <c r="A9" s="37"/>
      <c r="B9" s="42"/>
      <c r="C9" s="37"/>
      <c r="D9" s="37"/>
      <c r="E9" s="402" t="s">
        <v>8576</v>
      </c>
      <c r="F9" s="404"/>
      <c r="G9" s="404"/>
      <c r="H9" s="404"/>
      <c r="I9" s="118"/>
      <c r="J9" s="37"/>
      <c r="K9" s="37"/>
      <c r="L9" s="119"/>
      <c r="S9" s="37"/>
      <c r="T9" s="37"/>
      <c r="U9" s="37"/>
      <c r="V9" s="37"/>
      <c r="W9" s="37"/>
      <c r="X9" s="37"/>
      <c r="Y9" s="37"/>
      <c r="Z9" s="37"/>
      <c r="AA9" s="37"/>
      <c r="AB9" s="37"/>
      <c r="AC9" s="37"/>
      <c r="AD9" s="37"/>
      <c r="AE9" s="37"/>
    </row>
    <row r="10" spans="1:46" s="2" customFormat="1" ht="12" customHeight="1">
      <c r="A10" s="37"/>
      <c r="B10" s="42"/>
      <c r="C10" s="37"/>
      <c r="D10" s="117" t="s">
        <v>210</v>
      </c>
      <c r="E10" s="37"/>
      <c r="F10" s="37"/>
      <c r="G10" s="37"/>
      <c r="H10" s="37"/>
      <c r="I10" s="118"/>
      <c r="J10" s="37"/>
      <c r="K10" s="37"/>
      <c r="L10" s="119"/>
      <c r="S10" s="37"/>
      <c r="T10" s="37"/>
      <c r="U10" s="37"/>
      <c r="V10" s="37"/>
      <c r="W10" s="37"/>
      <c r="X10" s="37"/>
      <c r="Y10" s="37"/>
      <c r="Z10" s="37"/>
      <c r="AA10" s="37"/>
      <c r="AB10" s="37"/>
      <c r="AC10" s="37"/>
      <c r="AD10" s="37"/>
      <c r="AE10" s="37"/>
    </row>
    <row r="11" spans="1:46" s="2" customFormat="1" ht="16.5" customHeight="1">
      <c r="A11" s="37"/>
      <c r="B11" s="42"/>
      <c r="C11" s="37"/>
      <c r="D11" s="37"/>
      <c r="E11" s="405" t="s">
        <v>8577</v>
      </c>
      <c r="F11" s="404"/>
      <c r="G11" s="404"/>
      <c r="H11" s="404"/>
      <c r="I11" s="118"/>
      <c r="J11" s="37"/>
      <c r="K11" s="37"/>
      <c r="L11" s="119"/>
      <c r="S11" s="37"/>
      <c r="T11" s="37"/>
      <c r="U11" s="37"/>
      <c r="V11" s="37"/>
      <c r="W11" s="37"/>
      <c r="X11" s="37"/>
      <c r="Y11" s="37"/>
      <c r="Z11" s="37"/>
      <c r="AA11" s="37"/>
      <c r="AB11" s="37"/>
      <c r="AC11" s="37"/>
      <c r="AD11" s="37"/>
      <c r="AE11" s="37"/>
    </row>
    <row r="12" spans="1:46" s="2" customFormat="1" ht="10">
      <c r="A12" s="37"/>
      <c r="B12" s="42"/>
      <c r="C12" s="37"/>
      <c r="D12" s="37"/>
      <c r="E12" s="37"/>
      <c r="F12" s="37"/>
      <c r="G12" s="37"/>
      <c r="H12" s="37"/>
      <c r="I12" s="118"/>
      <c r="J12" s="37"/>
      <c r="K12" s="37"/>
      <c r="L12" s="119"/>
      <c r="S12" s="37"/>
      <c r="T12" s="37"/>
      <c r="U12" s="37"/>
      <c r="V12" s="37"/>
      <c r="W12" s="37"/>
      <c r="X12" s="37"/>
      <c r="Y12" s="37"/>
      <c r="Z12" s="37"/>
      <c r="AA12" s="37"/>
      <c r="AB12" s="37"/>
      <c r="AC12" s="37"/>
      <c r="AD12" s="37"/>
      <c r="AE12" s="37"/>
    </row>
    <row r="13" spans="1:46" s="2" customFormat="1" ht="12" customHeight="1">
      <c r="A13" s="37"/>
      <c r="B13" s="42"/>
      <c r="C13" s="37"/>
      <c r="D13" s="117" t="s">
        <v>18</v>
      </c>
      <c r="E13" s="37"/>
      <c r="F13" s="105" t="s">
        <v>44</v>
      </c>
      <c r="G13" s="37"/>
      <c r="H13" s="37"/>
      <c r="I13" s="120" t="s">
        <v>20</v>
      </c>
      <c r="J13" s="105" t="s">
        <v>44</v>
      </c>
      <c r="K13" s="37"/>
      <c r="L13" s="119"/>
      <c r="S13" s="37"/>
      <c r="T13" s="37"/>
      <c r="U13" s="37"/>
      <c r="V13" s="37"/>
      <c r="W13" s="37"/>
      <c r="X13" s="37"/>
      <c r="Y13" s="37"/>
      <c r="Z13" s="37"/>
      <c r="AA13" s="37"/>
      <c r="AB13" s="37"/>
      <c r="AC13" s="37"/>
      <c r="AD13" s="37"/>
      <c r="AE13" s="37"/>
    </row>
    <row r="14" spans="1:46" s="2" customFormat="1" ht="12" customHeight="1">
      <c r="A14" s="37"/>
      <c r="B14" s="42"/>
      <c r="C14" s="37"/>
      <c r="D14" s="117" t="s">
        <v>22</v>
      </c>
      <c r="E14" s="37"/>
      <c r="F14" s="105" t="s">
        <v>23</v>
      </c>
      <c r="G14" s="37"/>
      <c r="H14" s="37"/>
      <c r="I14" s="120" t="s">
        <v>24</v>
      </c>
      <c r="J14" s="121" t="str">
        <f>'Rekapitulace stavby'!AN8</f>
        <v>2. 9. 2020</v>
      </c>
      <c r="K14" s="37"/>
      <c r="L14" s="119"/>
      <c r="S14" s="37"/>
      <c r="T14" s="37"/>
      <c r="U14" s="37"/>
      <c r="V14" s="37"/>
      <c r="W14" s="37"/>
      <c r="X14" s="37"/>
      <c r="Y14" s="37"/>
      <c r="Z14" s="37"/>
      <c r="AA14" s="37"/>
      <c r="AB14" s="37"/>
      <c r="AC14" s="37"/>
      <c r="AD14" s="37"/>
      <c r="AE14" s="37"/>
    </row>
    <row r="15" spans="1:46" s="2" customFormat="1" ht="10.75" customHeight="1">
      <c r="A15" s="37"/>
      <c r="B15" s="42"/>
      <c r="C15" s="37"/>
      <c r="D15" s="37"/>
      <c r="E15" s="37"/>
      <c r="F15" s="37"/>
      <c r="G15" s="37"/>
      <c r="H15" s="37"/>
      <c r="I15" s="118"/>
      <c r="J15" s="37"/>
      <c r="K15" s="37"/>
      <c r="L15" s="119"/>
      <c r="S15" s="37"/>
      <c r="T15" s="37"/>
      <c r="U15" s="37"/>
      <c r="V15" s="37"/>
      <c r="W15" s="37"/>
      <c r="X15" s="37"/>
      <c r="Y15" s="37"/>
      <c r="Z15" s="37"/>
      <c r="AA15" s="37"/>
      <c r="AB15" s="37"/>
      <c r="AC15" s="37"/>
      <c r="AD15" s="37"/>
      <c r="AE15" s="37"/>
    </row>
    <row r="16" spans="1:46" s="2" customFormat="1" ht="12" customHeight="1">
      <c r="A16" s="37"/>
      <c r="B16" s="42"/>
      <c r="C16" s="37"/>
      <c r="D16" s="117" t="s">
        <v>30</v>
      </c>
      <c r="E16" s="37"/>
      <c r="F16" s="37"/>
      <c r="G16" s="37"/>
      <c r="H16" s="37"/>
      <c r="I16" s="120" t="s">
        <v>31</v>
      </c>
      <c r="J16" s="105" t="s">
        <v>32</v>
      </c>
      <c r="K16" s="37"/>
      <c r="L16" s="119"/>
      <c r="S16" s="37"/>
      <c r="T16" s="37"/>
      <c r="U16" s="37"/>
      <c r="V16" s="37"/>
      <c r="W16" s="37"/>
      <c r="X16" s="37"/>
      <c r="Y16" s="37"/>
      <c r="Z16" s="37"/>
      <c r="AA16" s="37"/>
      <c r="AB16" s="37"/>
      <c r="AC16" s="37"/>
      <c r="AD16" s="37"/>
      <c r="AE16" s="37"/>
    </row>
    <row r="17" spans="1:31" s="2" customFormat="1" ht="18" customHeight="1">
      <c r="A17" s="37"/>
      <c r="B17" s="42"/>
      <c r="C17" s="37"/>
      <c r="D17" s="37"/>
      <c r="E17" s="105" t="s">
        <v>33</v>
      </c>
      <c r="F17" s="37"/>
      <c r="G17" s="37"/>
      <c r="H17" s="37"/>
      <c r="I17" s="120" t="s">
        <v>34</v>
      </c>
      <c r="J17" s="105" t="s">
        <v>35</v>
      </c>
      <c r="K17" s="37"/>
      <c r="L17" s="119"/>
      <c r="S17" s="37"/>
      <c r="T17" s="37"/>
      <c r="U17" s="37"/>
      <c r="V17" s="37"/>
      <c r="W17" s="37"/>
      <c r="X17" s="37"/>
      <c r="Y17" s="37"/>
      <c r="Z17" s="37"/>
      <c r="AA17" s="37"/>
      <c r="AB17" s="37"/>
      <c r="AC17" s="37"/>
      <c r="AD17" s="37"/>
      <c r="AE17" s="37"/>
    </row>
    <row r="18" spans="1:31" s="2" customFormat="1" ht="7" customHeight="1">
      <c r="A18" s="37"/>
      <c r="B18" s="42"/>
      <c r="C18" s="37"/>
      <c r="D18" s="37"/>
      <c r="E18" s="37"/>
      <c r="F18" s="37"/>
      <c r="G18" s="37"/>
      <c r="H18" s="37"/>
      <c r="I18" s="118"/>
      <c r="J18" s="37"/>
      <c r="K18" s="37"/>
      <c r="L18" s="119"/>
      <c r="S18" s="37"/>
      <c r="T18" s="37"/>
      <c r="U18" s="37"/>
      <c r="V18" s="37"/>
      <c r="W18" s="37"/>
      <c r="X18" s="37"/>
      <c r="Y18" s="37"/>
      <c r="Z18" s="37"/>
      <c r="AA18" s="37"/>
      <c r="AB18" s="37"/>
      <c r="AC18" s="37"/>
      <c r="AD18" s="37"/>
      <c r="AE18" s="37"/>
    </row>
    <row r="19" spans="1:31" s="2" customFormat="1" ht="12" customHeight="1">
      <c r="A19" s="37"/>
      <c r="B19" s="42"/>
      <c r="C19" s="37"/>
      <c r="D19" s="117" t="s">
        <v>36</v>
      </c>
      <c r="E19" s="37"/>
      <c r="F19" s="37"/>
      <c r="G19" s="37"/>
      <c r="H19" s="37"/>
      <c r="I19" s="120" t="s">
        <v>31</v>
      </c>
      <c r="J19" s="32" t="str">
        <f>'Rekapitulace stavby'!AN13</f>
        <v>Vyplň údaj</v>
      </c>
      <c r="K19" s="37"/>
      <c r="L19" s="119"/>
      <c r="S19" s="37"/>
      <c r="T19" s="37"/>
      <c r="U19" s="37"/>
      <c r="V19" s="37"/>
      <c r="W19" s="37"/>
      <c r="X19" s="37"/>
      <c r="Y19" s="37"/>
      <c r="Z19" s="37"/>
      <c r="AA19" s="37"/>
      <c r="AB19" s="37"/>
      <c r="AC19" s="37"/>
      <c r="AD19" s="37"/>
      <c r="AE19" s="37"/>
    </row>
    <row r="20" spans="1:31" s="2" customFormat="1" ht="18" customHeight="1">
      <c r="A20" s="37"/>
      <c r="B20" s="42"/>
      <c r="C20" s="37"/>
      <c r="D20" s="37"/>
      <c r="E20" s="406" t="str">
        <f>'Rekapitulace stavby'!E14</f>
        <v>Vyplň údaj</v>
      </c>
      <c r="F20" s="407"/>
      <c r="G20" s="407"/>
      <c r="H20" s="407"/>
      <c r="I20" s="120" t="s">
        <v>34</v>
      </c>
      <c r="J20" s="32" t="str">
        <f>'Rekapitulace stavby'!AN14</f>
        <v>Vyplň údaj</v>
      </c>
      <c r="K20" s="37"/>
      <c r="L20" s="119"/>
      <c r="S20" s="37"/>
      <c r="T20" s="37"/>
      <c r="U20" s="37"/>
      <c r="V20" s="37"/>
      <c r="W20" s="37"/>
      <c r="X20" s="37"/>
      <c r="Y20" s="37"/>
      <c r="Z20" s="37"/>
      <c r="AA20" s="37"/>
      <c r="AB20" s="37"/>
      <c r="AC20" s="37"/>
      <c r="AD20" s="37"/>
      <c r="AE20" s="37"/>
    </row>
    <row r="21" spans="1:31" s="2" customFormat="1" ht="7" customHeight="1">
      <c r="A21" s="37"/>
      <c r="B21" s="42"/>
      <c r="C21" s="37"/>
      <c r="D21" s="37"/>
      <c r="E21" s="37"/>
      <c r="F21" s="37"/>
      <c r="G21" s="37"/>
      <c r="H21" s="37"/>
      <c r="I21" s="118"/>
      <c r="J21" s="37"/>
      <c r="K21" s="37"/>
      <c r="L21" s="119"/>
      <c r="S21" s="37"/>
      <c r="T21" s="37"/>
      <c r="U21" s="37"/>
      <c r="V21" s="37"/>
      <c r="W21" s="37"/>
      <c r="X21" s="37"/>
      <c r="Y21" s="37"/>
      <c r="Z21" s="37"/>
      <c r="AA21" s="37"/>
      <c r="AB21" s="37"/>
      <c r="AC21" s="37"/>
      <c r="AD21" s="37"/>
      <c r="AE21" s="37"/>
    </row>
    <row r="22" spans="1:31" s="2" customFormat="1" ht="12" customHeight="1">
      <c r="A22" s="37"/>
      <c r="B22" s="42"/>
      <c r="C22" s="37"/>
      <c r="D22" s="117" t="s">
        <v>39</v>
      </c>
      <c r="E22" s="37"/>
      <c r="F22" s="37"/>
      <c r="G22" s="37"/>
      <c r="H22" s="37"/>
      <c r="I22" s="120" t="s">
        <v>31</v>
      </c>
      <c r="J22" s="105" t="s">
        <v>40</v>
      </c>
      <c r="K22" s="37"/>
      <c r="L22" s="119"/>
      <c r="S22" s="37"/>
      <c r="T22" s="37"/>
      <c r="U22" s="37"/>
      <c r="V22" s="37"/>
      <c r="W22" s="37"/>
      <c r="X22" s="37"/>
      <c r="Y22" s="37"/>
      <c r="Z22" s="37"/>
      <c r="AA22" s="37"/>
      <c r="AB22" s="37"/>
      <c r="AC22" s="37"/>
      <c r="AD22" s="37"/>
      <c r="AE22" s="37"/>
    </row>
    <row r="23" spans="1:31" s="2" customFormat="1" ht="18" customHeight="1">
      <c r="A23" s="37"/>
      <c r="B23" s="42"/>
      <c r="C23" s="37"/>
      <c r="D23" s="37"/>
      <c r="E23" s="105" t="s">
        <v>41</v>
      </c>
      <c r="F23" s="37"/>
      <c r="G23" s="37"/>
      <c r="H23" s="37"/>
      <c r="I23" s="120" t="s">
        <v>34</v>
      </c>
      <c r="J23" s="105" t="s">
        <v>42</v>
      </c>
      <c r="K23" s="37"/>
      <c r="L23" s="119"/>
      <c r="S23" s="37"/>
      <c r="T23" s="37"/>
      <c r="U23" s="37"/>
      <c r="V23" s="37"/>
      <c r="W23" s="37"/>
      <c r="X23" s="37"/>
      <c r="Y23" s="37"/>
      <c r="Z23" s="37"/>
      <c r="AA23" s="37"/>
      <c r="AB23" s="37"/>
      <c r="AC23" s="37"/>
      <c r="AD23" s="37"/>
      <c r="AE23" s="37"/>
    </row>
    <row r="24" spans="1:31" s="2" customFormat="1" ht="7" customHeight="1">
      <c r="A24" s="37"/>
      <c r="B24" s="42"/>
      <c r="C24" s="37"/>
      <c r="D24" s="37"/>
      <c r="E24" s="37"/>
      <c r="F24" s="37"/>
      <c r="G24" s="37"/>
      <c r="H24" s="37"/>
      <c r="I24" s="118"/>
      <c r="J24" s="37"/>
      <c r="K24" s="37"/>
      <c r="L24" s="119"/>
      <c r="S24" s="37"/>
      <c r="T24" s="37"/>
      <c r="U24" s="37"/>
      <c r="V24" s="37"/>
      <c r="W24" s="37"/>
      <c r="X24" s="37"/>
      <c r="Y24" s="37"/>
      <c r="Z24" s="37"/>
      <c r="AA24" s="37"/>
      <c r="AB24" s="37"/>
      <c r="AC24" s="37"/>
      <c r="AD24" s="37"/>
      <c r="AE24" s="37"/>
    </row>
    <row r="25" spans="1:31" s="2" customFormat="1" ht="12" customHeight="1">
      <c r="A25" s="37"/>
      <c r="B25" s="42"/>
      <c r="C25" s="37"/>
      <c r="D25" s="117" t="s">
        <v>43</v>
      </c>
      <c r="E25" s="37"/>
      <c r="F25" s="37"/>
      <c r="G25" s="37"/>
      <c r="H25" s="37"/>
      <c r="I25" s="120" t="s">
        <v>31</v>
      </c>
      <c r="J25" s="105" t="str">
        <f>IF('Rekapitulace stavby'!AN19="","",'Rekapitulace stavby'!AN19)</f>
        <v/>
      </c>
      <c r="K25" s="37"/>
      <c r="L25" s="119"/>
      <c r="S25" s="37"/>
      <c r="T25" s="37"/>
      <c r="U25" s="37"/>
      <c r="V25" s="37"/>
      <c r="W25" s="37"/>
      <c r="X25" s="37"/>
      <c r="Y25" s="37"/>
      <c r="Z25" s="37"/>
      <c r="AA25" s="37"/>
      <c r="AB25" s="37"/>
      <c r="AC25" s="37"/>
      <c r="AD25" s="37"/>
      <c r="AE25" s="37"/>
    </row>
    <row r="26" spans="1:31" s="2" customFormat="1" ht="18" customHeight="1">
      <c r="A26" s="37"/>
      <c r="B26" s="42"/>
      <c r="C26" s="37"/>
      <c r="D26" s="37"/>
      <c r="E26" s="105" t="str">
        <f>IF('Rekapitulace stavby'!E20="","",'Rekapitulace stavby'!E20)</f>
        <v xml:space="preserve"> </v>
      </c>
      <c r="F26" s="37"/>
      <c r="G26" s="37"/>
      <c r="H26" s="37"/>
      <c r="I26" s="120" t="s">
        <v>34</v>
      </c>
      <c r="J26" s="105" t="str">
        <f>IF('Rekapitulace stavby'!AN20="","",'Rekapitulace stavby'!AN20)</f>
        <v/>
      </c>
      <c r="K26" s="37"/>
      <c r="L26" s="119"/>
      <c r="S26" s="37"/>
      <c r="T26" s="37"/>
      <c r="U26" s="37"/>
      <c r="V26" s="37"/>
      <c r="W26" s="37"/>
      <c r="X26" s="37"/>
      <c r="Y26" s="37"/>
      <c r="Z26" s="37"/>
      <c r="AA26" s="37"/>
      <c r="AB26" s="37"/>
      <c r="AC26" s="37"/>
      <c r="AD26" s="37"/>
      <c r="AE26" s="37"/>
    </row>
    <row r="27" spans="1:31" s="2" customFormat="1" ht="7" customHeight="1">
      <c r="A27" s="37"/>
      <c r="B27" s="42"/>
      <c r="C27" s="37"/>
      <c r="D27" s="37"/>
      <c r="E27" s="37"/>
      <c r="F27" s="37"/>
      <c r="G27" s="37"/>
      <c r="H27" s="37"/>
      <c r="I27" s="118"/>
      <c r="J27" s="37"/>
      <c r="K27" s="37"/>
      <c r="L27" s="119"/>
      <c r="S27" s="37"/>
      <c r="T27" s="37"/>
      <c r="U27" s="37"/>
      <c r="V27" s="37"/>
      <c r="W27" s="37"/>
      <c r="X27" s="37"/>
      <c r="Y27" s="37"/>
      <c r="Z27" s="37"/>
      <c r="AA27" s="37"/>
      <c r="AB27" s="37"/>
      <c r="AC27" s="37"/>
      <c r="AD27" s="37"/>
      <c r="AE27" s="37"/>
    </row>
    <row r="28" spans="1:31" s="2" customFormat="1" ht="12" customHeight="1">
      <c r="A28" s="37"/>
      <c r="B28" s="42"/>
      <c r="C28" s="37"/>
      <c r="D28" s="117" t="s">
        <v>46</v>
      </c>
      <c r="E28" s="37"/>
      <c r="F28" s="37"/>
      <c r="G28" s="37"/>
      <c r="H28" s="37"/>
      <c r="I28" s="118"/>
      <c r="J28" s="37"/>
      <c r="K28" s="37"/>
      <c r="L28" s="119"/>
      <c r="S28" s="37"/>
      <c r="T28" s="37"/>
      <c r="U28" s="37"/>
      <c r="V28" s="37"/>
      <c r="W28" s="37"/>
      <c r="X28" s="37"/>
      <c r="Y28" s="37"/>
      <c r="Z28" s="37"/>
      <c r="AA28" s="37"/>
      <c r="AB28" s="37"/>
      <c r="AC28" s="37"/>
      <c r="AD28" s="37"/>
      <c r="AE28" s="37"/>
    </row>
    <row r="29" spans="1:31" s="8" customFormat="1" ht="214.5" customHeight="1">
      <c r="A29" s="122"/>
      <c r="B29" s="123"/>
      <c r="C29" s="122"/>
      <c r="D29" s="122"/>
      <c r="E29" s="408" t="s">
        <v>212</v>
      </c>
      <c r="F29" s="408"/>
      <c r="G29" s="408"/>
      <c r="H29" s="408"/>
      <c r="I29" s="124"/>
      <c r="J29" s="122"/>
      <c r="K29" s="122"/>
      <c r="L29" s="125"/>
      <c r="S29" s="122"/>
      <c r="T29" s="122"/>
      <c r="U29" s="122"/>
      <c r="V29" s="122"/>
      <c r="W29" s="122"/>
      <c r="X29" s="122"/>
      <c r="Y29" s="122"/>
      <c r="Z29" s="122"/>
      <c r="AA29" s="122"/>
      <c r="AB29" s="122"/>
      <c r="AC29" s="122"/>
      <c r="AD29" s="122"/>
      <c r="AE29" s="122"/>
    </row>
    <row r="30" spans="1:31" s="2" customFormat="1" ht="7" customHeight="1">
      <c r="A30" s="37"/>
      <c r="B30" s="42"/>
      <c r="C30" s="37"/>
      <c r="D30" s="37"/>
      <c r="E30" s="37"/>
      <c r="F30" s="37"/>
      <c r="G30" s="37"/>
      <c r="H30" s="37"/>
      <c r="I30" s="118"/>
      <c r="J30" s="37"/>
      <c r="K30" s="37"/>
      <c r="L30" s="119"/>
      <c r="S30" s="37"/>
      <c r="T30" s="37"/>
      <c r="U30" s="37"/>
      <c r="V30" s="37"/>
      <c r="W30" s="37"/>
      <c r="X30" s="37"/>
      <c r="Y30" s="37"/>
      <c r="Z30" s="37"/>
      <c r="AA30" s="37"/>
      <c r="AB30" s="37"/>
      <c r="AC30" s="37"/>
      <c r="AD30" s="37"/>
      <c r="AE30" s="37"/>
    </row>
    <row r="31" spans="1:31" s="2" customFormat="1" ht="7" customHeight="1">
      <c r="A31" s="37"/>
      <c r="B31" s="42"/>
      <c r="C31" s="37"/>
      <c r="D31" s="126"/>
      <c r="E31" s="126"/>
      <c r="F31" s="126"/>
      <c r="G31" s="126"/>
      <c r="H31" s="126"/>
      <c r="I31" s="127"/>
      <c r="J31" s="126"/>
      <c r="K31" s="126"/>
      <c r="L31" s="119"/>
      <c r="S31" s="37"/>
      <c r="T31" s="37"/>
      <c r="U31" s="37"/>
      <c r="V31" s="37"/>
      <c r="W31" s="37"/>
      <c r="X31" s="37"/>
      <c r="Y31" s="37"/>
      <c r="Z31" s="37"/>
      <c r="AA31" s="37"/>
      <c r="AB31" s="37"/>
      <c r="AC31" s="37"/>
      <c r="AD31" s="37"/>
      <c r="AE31" s="37"/>
    </row>
    <row r="32" spans="1:31" s="2" customFormat="1" ht="25.4" customHeight="1">
      <c r="A32" s="37"/>
      <c r="B32" s="42"/>
      <c r="C32" s="37"/>
      <c r="D32" s="128" t="s">
        <v>48</v>
      </c>
      <c r="E32" s="37"/>
      <c r="F32" s="37"/>
      <c r="G32" s="37"/>
      <c r="H32" s="37"/>
      <c r="I32" s="118"/>
      <c r="J32" s="129">
        <f>ROUND(J87, 2)</f>
        <v>0</v>
      </c>
      <c r="K32" s="37"/>
      <c r="L32" s="119"/>
      <c r="S32" s="37"/>
      <c r="T32" s="37"/>
      <c r="U32" s="37"/>
      <c r="V32" s="37"/>
      <c r="W32" s="37"/>
      <c r="X32" s="37"/>
      <c r="Y32" s="37"/>
      <c r="Z32" s="37"/>
      <c r="AA32" s="37"/>
      <c r="AB32" s="37"/>
      <c r="AC32" s="37"/>
      <c r="AD32" s="37"/>
      <c r="AE32" s="37"/>
    </row>
    <row r="33" spans="1:31" s="2" customFormat="1" ht="7" customHeight="1">
      <c r="A33" s="37"/>
      <c r="B33" s="42"/>
      <c r="C33" s="37"/>
      <c r="D33" s="126"/>
      <c r="E33" s="126"/>
      <c r="F33" s="126"/>
      <c r="G33" s="126"/>
      <c r="H33" s="126"/>
      <c r="I33" s="127"/>
      <c r="J33" s="126"/>
      <c r="K33" s="126"/>
      <c r="L33" s="119"/>
      <c r="S33" s="37"/>
      <c r="T33" s="37"/>
      <c r="U33" s="37"/>
      <c r="V33" s="37"/>
      <c r="W33" s="37"/>
      <c r="X33" s="37"/>
      <c r="Y33" s="37"/>
      <c r="Z33" s="37"/>
      <c r="AA33" s="37"/>
      <c r="AB33" s="37"/>
      <c r="AC33" s="37"/>
      <c r="AD33" s="37"/>
      <c r="AE33" s="37"/>
    </row>
    <row r="34" spans="1:31" s="2" customFormat="1" ht="14.4" customHeight="1">
      <c r="A34" s="37"/>
      <c r="B34" s="42"/>
      <c r="C34" s="37"/>
      <c r="D34" s="37"/>
      <c r="E34" s="37"/>
      <c r="F34" s="130" t="s">
        <v>50</v>
      </c>
      <c r="G34" s="37"/>
      <c r="H34" s="37"/>
      <c r="I34" s="131" t="s">
        <v>49</v>
      </c>
      <c r="J34" s="130" t="s">
        <v>51</v>
      </c>
      <c r="K34" s="37"/>
      <c r="L34" s="119"/>
      <c r="S34" s="37"/>
      <c r="T34" s="37"/>
      <c r="U34" s="37"/>
      <c r="V34" s="37"/>
      <c r="W34" s="37"/>
      <c r="X34" s="37"/>
      <c r="Y34" s="37"/>
      <c r="Z34" s="37"/>
      <c r="AA34" s="37"/>
      <c r="AB34" s="37"/>
      <c r="AC34" s="37"/>
      <c r="AD34" s="37"/>
      <c r="AE34" s="37"/>
    </row>
    <row r="35" spans="1:31" s="2" customFormat="1" ht="14.4" customHeight="1">
      <c r="A35" s="37"/>
      <c r="B35" s="42"/>
      <c r="C35" s="37"/>
      <c r="D35" s="132" t="s">
        <v>52</v>
      </c>
      <c r="E35" s="117" t="s">
        <v>53</v>
      </c>
      <c r="F35" s="133">
        <f>ROUND((SUM(BE87:BE115)),  2)</f>
        <v>0</v>
      </c>
      <c r="G35" s="37"/>
      <c r="H35" s="37"/>
      <c r="I35" s="134">
        <v>0.21</v>
      </c>
      <c r="J35" s="133">
        <f>ROUND(((SUM(BE87:BE115))*I35),  2)</f>
        <v>0</v>
      </c>
      <c r="K35" s="37"/>
      <c r="L35" s="119"/>
      <c r="S35" s="37"/>
      <c r="T35" s="37"/>
      <c r="U35" s="37"/>
      <c r="V35" s="37"/>
      <c r="W35" s="37"/>
      <c r="X35" s="37"/>
      <c r="Y35" s="37"/>
      <c r="Z35" s="37"/>
      <c r="AA35" s="37"/>
      <c r="AB35" s="37"/>
      <c r="AC35" s="37"/>
      <c r="AD35" s="37"/>
      <c r="AE35" s="37"/>
    </row>
    <row r="36" spans="1:31" s="2" customFormat="1" ht="14.4" customHeight="1">
      <c r="A36" s="37"/>
      <c r="B36" s="42"/>
      <c r="C36" s="37"/>
      <c r="D36" s="37"/>
      <c r="E36" s="117" t="s">
        <v>54</v>
      </c>
      <c r="F36" s="133">
        <f>ROUND((SUM(BF87:BF115)),  2)</f>
        <v>0</v>
      </c>
      <c r="G36" s="37"/>
      <c r="H36" s="37"/>
      <c r="I36" s="134">
        <v>0.15</v>
      </c>
      <c r="J36" s="133">
        <f>ROUND(((SUM(BF87:BF115))*I36),  2)</f>
        <v>0</v>
      </c>
      <c r="K36" s="37"/>
      <c r="L36" s="119"/>
      <c r="S36" s="37"/>
      <c r="T36" s="37"/>
      <c r="U36" s="37"/>
      <c r="V36" s="37"/>
      <c r="W36" s="37"/>
      <c r="X36" s="37"/>
      <c r="Y36" s="37"/>
      <c r="Z36" s="37"/>
      <c r="AA36" s="37"/>
      <c r="AB36" s="37"/>
      <c r="AC36" s="37"/>
      <c r="AD36" s="37"/>
      <c r="AE36" s="37"/>
    </row>
    <row r="37" spans="1:31" s="2" customFormat="1" ht="14.4" hidden="1" customHeight="1">
      <c r="A37" s="37"/>
      <c r="B37" s="42"/>
      <c r="C37" s="37"/>
      <c r="D37" s="37"/>
      <c r="E37" s="117" t="s">
        <v>55</v>
      </c>
      <c r="F37" s="133">
        <f>ROUND((SUM(BG87:BG115)),  2)</f>
        <v>0</v>
      </c>
      <c r="G37" s="37"/>
      <c r="H37" s="37"/>
      <c r="I37" s="134">
        <v>0.21</v>
      </c>
      <c r="J37" s="133">
        <f>0</f>
        <v>0</v>
      </c>
      <c r="K37" s="37"/>
      <c r="L37" s="119"/>
      <c r="S37" s="37"/>
      <c r="T37" s="37"/>
      <c r="U37" s="37"/>
      <c r="V37" s="37"/>
      <c r="W37" s="37"/>
      <c r="X37" s="37"/>
      <c r="Y37" s="37"/>
      <c r="Z37" s="37"/>
      <c r="AA37" s="37"/>
      <c r="AB37" s="37"/>
      <c r="AC37" s="37"/>
      <c r="AD37" s="37"/>
      <c r="AE37" s="37"/>
    </row>
    <row r="38" spans="1:31" s="2" customFormat="1" ht="14.4" hidden="1" customHeight="1">
      <c r="A38" s="37"/>
      <c r="B38" s="42"/>
      <c r="C38" s="37"/>
      <c r="D38" s="37"/>
      <c r="E38" s="117" t="s">
        <v>56</v>
      </c>
      <c r="F38" s="133">
        <f>ROUND((SUM(BH87:BH115)),  2)</f>
        <v>0</v>
      </c>
      <c r="G38" s="37"/>
      <c r="H38" s="37"/>
      <c r="I38" s="134">
        <v>0.15</v>
      </c>
      <c r="J38" s="133">
        <f>0</f>
        <v>0</v>
      </c>
      <c r="K38" s="37"/>
      <c r="L38" s="119"/>
      <c r="S38" s="37"/>
      <c r="T38" s="37"/>
      <c r="U38" s="37"/>
      <c r="V38" s="37"/>
      <c r="W38" s="37"/>
      <c r="X38" s="37"/>
      <c r="Y38" s="37"/>
      <c r="Z38" s="37"/>
      <c r="AA38" s="37"/>
      <c r="AB38" s="37"/>
      <c r="AC38" s="37"/>
      <c r="AD38" s="37"/>
      <c r="AE38" s="37"/>
    </row>
    <row r="39" spans="1:31" s="2" customFormat="1" ht="14.4" hidden="1" customHeight="1">
      <c r="A39" s="37"/>
      <c r="B39" s="42"/>
      <c r="C39" s="37"/>
      <c r="D39" s="37"/>
      <c r="E39" s="117" t="s">
        <v>57</v>
      </c>
      <c r="F39" s="133">
        <f>ROUND((SUM(BI87:BI115)),  2)</f>
        <v>0</v>
      </c>
      <c r="G39" s="37"/>
      <c r="H39" s="37"/>
      <c r="I39" s="134">
        <v>0</v>
      </c>
      <c r="J39" s="133">
        <f>0</f>
        <v>0</v>
      </c>
      <c r="K39" s="37"/>
      <c r="L39" s="119"/>
      <c r="S39" s="37"/>
      <c r="T39" s="37"/>
      <c r="U39" s="37"/>
      <c r="V39" s="37"/>
      <c r="W39" s="37"/>
      <c r="X39" s="37"/>
      <c r="Y39" s="37"/>
      <c r="Z39" s="37"/>
      <c r="AA39" s="37"/>
      <c r="AB39" s="37"/>
      <c r="AC39" s="37"/>
      <c r="AD39" s="37"/>
      <c r="AE39" s="37"/>
    </row>
    <row r="40" spans="1:31" s="2" customFormat="1" ht="7" customHeight="1">
      <c r="A40" s="37"/>
      <c r="B40" s="42"/>
      <c r="C40" s="37"/>
      <c r="D40" s="37"/>
      <c r="E40" s="37"/>
      <c r="F40" s="37"/>
      <c r="G40" s="37"/>
      <c r="H40" s="37"/>
      <c r="I40" s="118"/>
      <c r="J40" s="37"/>
      <c r="K40" s="37"/>
      <c r="L40" s="119"/>
      <c r="S40" s="37"/>
      <c r="T40" s="37"/>
      <c r="U40" s="37"/>
      <c r="V40" s="37"/>
      <c r="W40" s="37"/>
      <c r="X40" s="37"/>
      <c r="Y40" s="37"/>
      <c r="Z40" s="37"/>
      <c r="AA40" s="37"/>
      <c r="AB40" s="37"/>
      <c r="AC40" s="37"/>
      <c r="AD40" s="37"/>
      <c r="AE40" s="37"/>
    </row>
    <row r="41" spans="1:31" s="2" customFormat="1" ht="25.4" customHeight="1">
      <c r="A41" s="37"/>
      <c r="B41" s="42"/>
      <c r="C41" s="135"/>
      <c r="D41" s="136" t="s">
        <v>58</v>
      </c>
      <c r="E41" s="137"/>
      <c r="F41" s="137"/>
      <c r="G41" s="138" t="s">
        <v>59</v>
      </c>
      <c r="H41" s="139" t="s">
        <v>60</v>
      </c>
      <c r="I41" s="140"/>
      <c r="J41" s="141">
        <f>SUM(J32:J39)</f>
        <v>0</v>
      </c>
      <c r="K41" s="142"/>
      <c r="L41" s="119"/>
      <c r="S41" s="37"/>
      <c r="T41" s="37"/>
      <c r="U41" s="37"/>
      <c r="V41" s="37"/>
      <c r="W41" s="37"/>
      <c r="X41" s="37"/>
      <c r="Y41" s="37"/>
      <c r="Z41" s="37"/>
      <c r="AA41" s="37"/>
      <c r="AB41" s="37"/>
      <c r="AC41" s="37"/>
      <c r="AD41" s="37"/>
      <c r="AE41" s="37"/>
    </row>
    <row r="42" spans="1:31" s="2" customFormat="1" ht="14.4" customHeight="1">
      <c r="A42" s="37"/>
      <c r="B42" s="143"/>
      <c r="C42" s="144"/>
      <c r="D42" s="144"/>
      <c r="E42" s="144"/>
      <c r="F42" s="144"/>
      <c r="G42" s="144"/>
      <c r="H42" s="144"/>
      <c r="I42" s="145"/>
      <c r="J42" s="144"/>
      <c r="K42" s="144"/>
      <c r="L42" s="119"/>
      <c r="S42" s="37"/>
      <c r="T42" s="37"/>
      <c r="U42" s="37"/>
      <c r="V42" s="37"/>
      <c r="W42" s="37"/>
      <c r="X42" s="37"/>
      <c r="Y42" s="37"/>
      <c r="Z42" s="37"/>
      <c r="AA42" s="37"/>
      <c r="AB42" s="37"/>
      <c r="AC42" s="37"/>
      <c r="AD42" s="37"/>
      <c r="AE42" s="37"/>
    </row>
    <row r="46" spans="1:31" s="2" customFormat="1" ht="7" customHeight="1">
      <c r="A46" s="37"/>
      <c r="B46" s="146"/>
      <c r="C46" s="147"/>
      <c r="D46" s="147"/>
      <c r="E46" s="147"/>
      <c r="F46" s="147"/>
      <c r="G46" s="147"/>
      <c r="H46" s="147"/>
      <c r="I46" s="148"/>
      <c r="J46" s="147"/>
      <c r="K46" s="147"/>
      <c r="L46" s="119"/>
      <c r="S46" s="37"/>
      <c r="T46" s="37"/>
      <c r="U46" s="37"/>
      <c r="V46" s="37"/>
      <c r="W46" s="37"/>
      <c r="X46" s="37"/>
      <c r="Y46" s="37"/>
      <c r="Z46" s="37"/>
      <c r="AA46" s="37"/>
      <c r="AB46" s="37"/>
      <c r="AC46" s="37"/>
      <c r="AD46" s="37"/>
      <c r="AE46" s="37"/>
    </row>
    <row r="47" spans="1:31" s="2" customFormat="1" ht="25" customHeight="1">
      <c r="A47" s="37"/>
      <c r="B47" s="38"/>
      <c r="C47" s="25" t="s">
        <v>213</v>
      </c>
      <c r="D47" s="39"/>
      <c r="E47" s="39"/>
      <c r="F47" s="39"/>
      <c r="G47" s="39"/>
      <c r="H47" s="39"/>
      <c r="I47" s="118"/>
      <c r="J47" s="39"/>
      <c r="K47" s="39"/>
      <c r="L47" s="119"/>
      <c r="S47" s="37"/>
      <c r="T47" s="37"/>
      <c r="U47" s="37"/>
      <c r="V47" s="37"/>
      <c r="W47" s="37"/>
      <c r="X47" s="37"/>
      <c r="Y47" s="37"/>
      <c r="Z47" s="37"/>
      <c r="AA47" s="37"/>
      <c r="AB47" s="37"/>
      <c r="AC47" s="37"/>
      <c r="AD47" s="37"/>
      <c r="AE47" s="37"/>
    </row>
    <row r="48" spans="1:31" s="2" customFormat="1" ht="7" customHeight="1">
      <c r="A48" s="37"/>
      <c r="B48" s="38"/>
      <c r="C48" s="39"/>
      <c r="D48" s="39"/>
      <c r="E48" s="39"/>
      <c r="F48" s="39"/>
      <c r="G48" s="39"/>
      <c r="H48" s="39"/>
      <c r="I48" s="118"/>
      <c r="J48" s="39"/>
      <c r="K48" s="39"/>
      <c r="L48" s="119"/>
      <c r="S48" s="37"/>
      <c r="T48" s="37"/>
      <c r="U48" s="37"/>
      <c r="V48" s="37"/>
      <c r="W48" s="37"/>
      <c r="X48" s="37"/>
      <c r="Y48" s="37"/>
      <c r="Z48" s="37"/>
      <c r="AA48" s="37"/>
      <c r="AB48" s="37"/>
      <c r="AC48" s="37"/>
      <c r="AD48" s="37"/>
      <c r="AE48" s="37"/>
    </row>
    <row r="49" spans="1:47" s="2" customFormat="1" ht="12" customHeight="1">
      <c r="A49" s="37"/>
      <c r="B49" s="38"/>
      <c r="C49" s="31" t="s">
        <v>16</v>
      </c>
      <c r="D49" s="39"/>
      <c r="E49" s="39"/>
      <c r="F49" s="39"/>
      <c r="G49" s="39"/>
      <c r="H49" s="39"/>
      <c r="I49" s="118"/>
      <c r="J49" s="39"/>
      <c r="K49" s="39"/>
      <c r="L49" s="119"/>
      <c r="S49" s="37"/>
      <c r="T49" s="37"/>
      <c r="U49" s="37"/>
      <c r="V49" s="37"/>
      <c r="W49" s="37"/>
      <c r="X49" s="37"/>
      <c r="Y49" s="37"/>
      <c r="Z49" s="37"/>
      <c r="AA49" s="37"/>
      <c r="AB49" s="37"/>
      <c r="AC49" s="37"/>
      <c r="AD49" s="37"/>
      <c r="AE49" s="37"/>
    </row>
    <row r="50" spans="1:47" s="2" customFormat="1" ht="16.5" customHeight="1">
      <c r="A50" s="37"/>
      <c r="B50" s="38"/>
      <c r="C50" s="39"/>
      <c r="D50" s="39"/>
      <c r="E50" s="409" t="str">
        <f>E7</f>
        <v>EHC CZECH s.r.o. – Podnikatelský inkubátor – Evropská ul., Cheb</v>
      </c>
      <c r="F50" s="410"/>
      <c r="G50" s="410"/>
      <c r="H50" s="410"/>
      <c r="I50" s="118"/>
      <c r="J50" s="39"/>
      <c r="K50" s="39"/>
      <c r="L50" s="119"/>
      <c r="S50" s="37"/>
      <c r="T50" s="37"/>
      <c r="U50" s="37"/>
      <c r="V50" s="37"/>
      <c r="W50" s="37"/>
      <c r="X50" s="37"/>
      <c r="Y50" s="37"/>
      <c r="Z50" s="37"/>
      <c r="AA50" s="37"/>
      <c r="AB50" s="37"/>
      <c r="AC50" s="37"/>
      <c r="AD50" s="37"/>
      <c r="AE50" s="37"/>
    </row>
    <row r="51" spans="1:47" s="1" customFormat="1" ht="12" customHeight="1">
      <c r="B51" s="23"/>
      <c r="C51" s="31" t="s">
        <v>208</v>
      </c>
      <c r="D51" s="24"/>
      <c r="E51" s="24"/>
      <c r="F51" s="24"/>
      <c r="G51" s="24"/>
      <c r="H51" s="24"/>
      <c r="I51" s="111"/>
      <c r="J51" s="24"/>
      <c r="K51" s="24"/>
      <c r="L51" s="22"/>
    </row>
    <row r="52" spans="1:47" s="2" customFormat="1" ht="16.5" customHeight="1">
      <c r="A52" s="37"/>
      <c r="B52" s="38"/>
      <c r="C52" s="39"/>
      <c r="D52" s="39"/>
      <c r="E52" s="409" t="s">
        <v>8576</v>
      </c>
      <c r="F52" s="411"/>
      <c r="G52" s="411"/>
      <c r="H52" s="411"/>
      <c r="I52" s="118"/>
      <c r="J52" s="39"/>
      <c r="K52" s="39"/>
      <c r="L52" s="119"/>
      <c r="S52" s="37"/>
      <c r="T52" s="37"/>
      <c r="U52" s="37"/>
      <c r="V52" s="37"/>
      <c r="W52" s="37"/>
      <c r="X52" s="37"/>
      <c r="Y52" s="37"/>
      <c r="Z52" s="37"/>
      <c r="AA52" s="37"/>
      <c r="AB52" s="37"/>
      <c r="AC52" s="37"/>
      <c r="AD52" s="37"/>
      <c r="AE52" s="37"/>
    </row>
    <row r="53" spans="1:47" s="2" customFormat="1" ht="12" customHeight="1">
      <c r="A53" s="37"/>
      <c r="B53" s="38"/>
      <c r="C53" s="31" t="s">
        <v>210</v>
      </c>
      <c r="D53" s="39"/>
      <c r="E53" s="39"/>
      <c r="F53" s="39"/>
      <c r="G53" s="39"/>
      <c r="H53" s="39"/>
      <c r="I53" s="118"/>
      <c r="J53" s="39"/>
      <c r="K53" s="39"/>
      <c r="L53" s="119"/>
      <c r="S53" s="37"/>
      <c r="T53" s="37"/>
      <c r="U53" s="37"/>
      <c r="V53" s="37"/>
      <c r="W53" s="37"/>
      <c r="X53" s="37"/>
      <c r="Y53" s="37"/>
      <c r="Z53" s="37"/>
      <c r="AA53" s="37"/>
      <c r="AB53" s="37"/>
      <c r="AC53" s="37"/>
      <c r="AD53" s="37"/>
      <c r="AE53" s="37"/>
    </row>
    <row r="54" spans="1:47" s="2" customFormat="1" ht="16.5" customHeight="1">
      <c r="A54" s="37"/>
      <c r="B54" s="38"/>
      <c r="C54" s="39"/>
      <c r="D54" s="39"/>
      <c r="E54" s="383" t="str">
        <f>E11</f>
        <v>D8 SO 404.1 - Areálové kabelové rozvody - Silnoproud</v>
      </c>
      <c r="F54" s="411"/>
      <c r="G54" s="411"/>
      <c r="H54" s="411"/>
      <c r="I54" s="118"/>
      <c r="J54" s="39"/>
      <c r="K54" s="39"/>
      <c r="L54" s="119"/>
      <c r="S54" s="37"/>
      <c r="T54" s="37"/>
      <c r="U54" s="37"/>
      <c r="V54" s="37"/>
      <c r="W54" s="37"/>
      <c r="X54" s="37"/>
      <c r="Y54" s="37"/>
      <c r="Z54" s="37"/>
      <c r="AA54" s="37"/>
      <c r="AB54" s="37"/>
      <c r="AC54" s="37"/>
      <c r="AD54" s="37"/>
      <c r="AE54" s="37"/>
    </row>
    <row r="55" spans="1:47" s="2" customFormat="1" ht="7" customHeight="1">
      <c r="A55" s="37"/>
      <c r="B55" s="38"/>
      <c r="C55" s="39"/>
      <c r="D55" s="39"/>
      <c r="E55" s="39"/>
      <c r="F55" s="39"/>
      <c r="G55" s="39"/>
      <c r="H55" s="39"/>
      <c r="I55" s="118"/>
      <c r="J55" s="39"/>
      <c r="K55" s="39"/>
      <c r="L55" s="119"/>
      <c r="S55" s="37"/>
      <c r="T55" s="37"/>
      <c r="U55" s="37"/>
      <c r="V55" s="37"/>
      <c r="W55" s="37"/>
      <c r="X55" s="37"/>
      <c r="Y55" s="37"/>
      <c r="Z55" s="37"/>
      <c r="AA55" s="37"/>
      <c r="AB55" s="37"/>
      <c r="AC55" s="37"/>
      <c r="AD55" s="37"/>
      <c r="AE55" s="37"/>
    </row>
    <row r="56" spans="1:47" s="2" customFormat="1" ht="12" customHeight="1">
      <c r="A56" s="37"/>
      <c r="B56" s="38"/>
      <c r="C56" s="31" t="s">
        <v>22</v>
      </c>
      <c r="D56" s="39"/>
      <c r="E56" s="39"/>
      <c r="F56" s="29" t="str">
        <f>F14</f>
        <v>č. parcelní 250/1, 250/6, 250/7 a st7296</v>
      </c>
      <c r="G56" s="39"/>
      <c r="H56" s="39"/>
      <c r="I56" s="120" t="s">
        <v>24</v>
      </c>
      <c r="J56" s="62" t="str">
        <f>IF(J14="","",J14)</f>
        <v>2. 9. 2020</v>
      </c>
      <c r="K56" s="39"/>
      <c r="L56" s="119"/>
      <c r="S56" s="37"/>
      <c r="T56" s="37"/>
      <c r="U56" s="37"/>
      <c r="V56" s="37"/>
      <c r="W56" s="37"/>
      <c r="X56" s="37"/>
      <c r="Y56" s="37"/>
      <c r="Z56" s="37"/>
      <c r="AA56" s="37"/>
      <c r="AB56" s="37"/>
      <c r="AC56" s="37"/>
      <c r="AD56" s="37"/>
      <c r="AE56" s="37"/>
    </row>
    <row r="57" spans="1:47" s="2" customFormat="1" ht="7" customHeight="1">
      <c r="A57" s="37"/>
      <c r="B57" s="38"/>
      <c r="C57" s="39"/>
      <c r="D57" s="39"/>
      <c r="E57" s="39"/>
      <c r="F57" s="39"/>
      <c r="G57" s="39"/>
      <c r="H57" s="39"/>
      <c r="I57" s="118"/>
      <c r="J57" s="39"/>
      <c r="K57" s="39"/>
      <c r="L57" s="119"/>
      <c r="S57" s="37"/>
      <c r="T57" s="37"/>
      <c r="U57" s="37"/>
      <c r="V57" s="37"/>
      <c r="W57" s="37"/>
      <c r="X57" s="37"/>
      <c r="Y57" s="37"/>
      <c r="Z57" s="37"/>
      <c r="AA57" s="37"/>
      <c r="AB57" s="37"/>
      <c r="AC57" s="37"/>
      <c r="AD57" s="37"/>
      <c r="AE57" s="37"/>
    </row>
    <row r="58" spans="1:47" s="2" customFormat="1" ht="40" customHeight="1">
      <c r="A58" s="37"/>
      <c r="B58" s="38"/>
      <c r="C58" s="31" t="s">
        <v>30</v>
      </c>
      <c r="D58" s="39"/>
      <c r="E58" s="39"/>
      <c r="F58" s="29" t="str">
        <f>E17</f>
        <v>EHC CZECH s.r.o., Závodní 278, 360 18 Karlovy Vary</v>
      </c>
      <c r="G58" s="39"/>
      <c r="H58" s="39"/>
      <c r="I58" s="120" t="s">
        <v>39</v>
      </c>
      <c r="J58" s="35" t="str">
        <f>E23</f>
        <v>INDBau DESIGN s.r.o., Houškova 1187/25, 326 00 Plz</v>
      </c>
      <c r="K58" s="39"/>
      <c r="L58" s="119"/>
      <c r="S58" s="37"/>
      <c r="T58" s="37"/>
      <c r="U58" s="37"/>
      <c r="V58" s="37"/>
      <c r="W58" s="37"/>
      <c r="X58" s="37"/>
      <c r="Y58" s="37"/>
      <c r="Z58" s="37"/>
      <c r="AA58" s="37"/>
      <c r="AB58" s="37"/>
      <c r="AC58" s="37"/>
      <c r="AD58" s="37"/>
      <c r="AE58" s="37"/>
    </row>
    <row r="59" spans="1:47" s="2" customFormat="1" ht="15.15" customHeight="1">
      <c r="A59" s="37"/>
      <c r="B59" s="38"/>
      <c r="C59" s="31" t="s">
        <v>36</v>
      </c>
      <c r="D59" s="39"/>
      <c r="E59" s="39"/>
      <c r="F59" s="29" t="str">
        <f>IF(E20="","",E20)</f>
        <v>Vyplň údaj</v>
      </c>
      <c r="G59" s="39"/>
      <c r="H59" s="39"/>
      <c r="I59" s="120" t="s">
        <v>43</v>
      </c>
      <c r="J59" s="35" t="str">
        <f>E26</f>
        <v xml:space="preserve"> </v>
      </c>
      <c r="K59" s="39"/>
      <c r="L59" s="119"/>
      <c r="S59" s="37"/>
      <c r="T59" s="37"/>
      <c r="U59" s="37"/>
      <c r="V59" s="37"/>
      <c r="W59" s="37"/>
      <c r="X59" s="37"/>
      <c r="Y59" s="37"/>
      <c r="Z59" s="37"/>
      <c r="AA59" s="37"/>
      <c r="AB59" s="37"/>
      <c r="AC59" s="37"/>
      <c r="AD59" s="37"/>
      <c r="AE59" s="37"/>
    </row>
    <row r="60" spans="1:47" s="2" customFormat="1" ht="10.25" customHeight="1">
      <c r="A60" s="37"/>
      <c r="B60" s="38"/>
      <c r="C60" s="39"/>
      <c r="D60" s="39"/>
      <c r="E60" s="39"/>
      <c r="F60" s="39"/>
      <c r="G60" s="39"/>
      <c r="H60" s="39"/>
      <c r="I60" s="118"/>
      <c r="J60" s="39"/>
      <c r="K60" s="39"/>
      <c r="L60" s="119"/>
      <c r="S60" s="37"/>
      <c r="T60" s="37"/>
      <c r="U60" s="37"/>
      <c r="V60" s="37"/>
      <c r="W60" s="37"/>
      <c r="X60" s="37"/>
      <c r="Y60" s="37"/>
      <c r="Z60" s="37"/>
      <c r="AA60" s="37"/>
      <c r="AB60" s="37"/>
      <c r="AC60" s="37"/>
      <c r="AD60" s="37"/>
      <c r="AE60" s="37"/>
    </row>
    <row r="61" spans="1:47" s="2" customFormat="1" ht="29.25" customHeight="1">
      <c r="A61" s="37"/>
      <c r="B61" s="38"/>
      <c r="C61" s="149" t="s">
        <v>214</v>
      </c>
      <c r="D61" s="150"/>
      <c r="E61" s="150"/>
      <c r="F61" s="150"/>
      <c r="G61" s="150"/>
      <c r="H61" s="150"/>
      <c r="I61" s="151"/>
      <c r="J61" s="152" t="s">
        <v>215</v>
      </c>
      <c r="K61" s="150"/>
      <c r="L61" s="119"/>
      <c r="S61" s="37"/>
      <c r="T61" s="37"/>
      <c r="U61" s="37"/>
      <c r="V61" s="37"/>
      <c r="W61" s="37"/>
      <c r="X61" s="37"/>
      <c r="Y61" s="37"/>
      <c r="Z61" s="37"/>
      <c r="AA61" s="37"/>
      <c r="AB61" s="37"/>
      <c r="AC61" s="37"/>
      <c r="AD61" s="37"/>
      <c r="AE61" s="37"/>
    </row>
    <row r="62" spans="1:47" s="2" customFormat="1" ht="10.25" customHeight="1">
      <c r="A62" s="37"/>
      <c r="B62" s="38"/>
      <c r="C62" s="39"/>
      <c r="D62" s="39"/>
      <c r="E62" s="39"/>
      <c r="F62" s="39"/>
      <c r="G62" s="39"/>
      <c r="H62" s="39"/>
      <c r="I62" s="118"/>
      <c r="J62" s="39"/>
      <c r="K62" s="39"/>
      <c r="L62" s="119"/>
      <c r="S62" s="37"/>
      <c r="T62" s="37"/>
      <c r="U62" s="37"/>
      <c r="V62" s="37"/>
      <c r="W62" s="37"/>
      <c r="X62" s="37"/>
      <c r="Y62" s="37"/>
      <c r="Z62" s="37"/>
      <c r="AA62" s="37"/>
      <c r="AB62" s="37"/>
      <c r="AC62" s="37"/>
      <c r="AD62" s="37"/>
      <c r="AE62" s="37"/>
    </row>
    <row r="63" spans="1:47" s="2" customFormat="1" ht="22.75" customHeight="1">
      <c r="A63" s="37"/>
      <c r="B63" s="38"/>
      <c r="C63" s="153" t="s">
        <v>80</v>
      </c>
      <c r="D63" s="39"/>
      <c r="E63" s="39"/>
      <c r="F63" s="39"/>
      <c r="G63" s="39"/>
      <c r="H63" s="39"/>
      <c r="I63" s="118"/>
      <c r="J63" s="80">
        <f>J87</f>
        <v>0</v>
      </c>
      <c r="K63" s="39"/>
      <c r="L63" s="119"/>
      <c r="S63" s="37"/>
      <c r="T63" s="37"/>
      <c r="U63" s="37"/>
      <c r="V63" s="37"/>
      <c r="W63" s="37"/>
      <c r="X63" s="37"/>
      <c r="Y63" s="37"/>
      <c r="Z63" s="37"/>
      <c r="AA63" s="37"/>
      <c r="AB63" s="37"/>
      <c r="AC63" s="37"/>
      <c r="AD63" s="37"/>
      <c r="AE63" s="37"/>
      <c r="AU63" s="19" t="s">
        <v>216</v>
      </c>
    </row>
    <row r="64" spans="1:47" s="9" customFormat="1" ht="25" customHeight="1">
      <c r="B64" s="154"/>
      <c r="C64" s="155"/>
      <c r="D64" s="156" t="s">
        <v>8578</v>
      </c>
      <c r="E64" s="157"/>
      <c r="F64" s="157"/>
      <c r="G64" s="157"/>
      <c r="H64" s="157"/>
      <c r="I64" s="158"/>
      <c r="J64" s="159">
        <f>J88</f>
        <v>0</v>
      </c>
      <c r="K64" s="155"/>
      <c r="L64" s="160"/>
    </row>
    <row r="65" spans="1:31" s="9" customFormat="1" ht="25" customHeight="1">
      <c r="B65" s="154"/>
      <c r="C65" s="155"/>
      <c r="D65" s="156" t="s">
        <v>8579</v>
      </c>
      <c r="E65" s="157"/>
      <c r="F65" s="157"/>
      <c r="G65" s="157"/>
      <c r="H65" s="157"/>
      <c r="I65" s="158"/>
      <c r="J65" s="159">
        <f>J108</f>
        <v>0</v>
      </c>
      <c r="K65" s="155"/>
      <c r="L65" s="160"/>
    </row>
    <row r="66" spans="1:31" s="2" customFormat="1" ht="21.75" customHeight="1">
      <c r="A66" s="37"/>
      <c r="B66" s="38"/>
      <c r="C66" s="39"/>
      <c r="D66" s="39"/>
      <c r="E66" s="39"/>
      <c r="F66" s="39"/>
      <c r="G66" s="39"/>
      <c r="H66" s="39"/>
      <c r="I66" s="118"/>
      <c r="J66" s="39"/>
      <c r="K66" s="39"/>
      <c r="L66" s="119"/>
      <c r="S66" s="37"/>
      <c r="T66" s="37"/>
      <c r="U66" s="37"/>
      <c r="V66" s="37"/>
      <c r="W66" s="37"/>
      <c r="X66" s="37"/>
      <c r="Y66" s="37"/>
      <c r="Z66" s="37"/>
      <c r="AA66" s="37"/>
      <c r="AB66" s="37"/>
      <c r="AC66" s="37"/>
      <c r="AD66" s="37"/>
      <c r="AE66" s="37"/>
    </row>
    <row r="67" spans="1:31" s="2" customFormat="1" ht="7" customHeight="1">
      <c r="A67" s="37"/>
      <c r="B67" s="50"/>
      <c r="C67" s="51"/>
      <c r="D67" s="51"/>
      <c r="E67" s="51"/>
      <c r="F67" s="51"/>
      <c r="G67" s="51"/>
      <c r="H67" s="51"/>
      <c r="I67" s="145"/>
      <c r="J67" s="51"/>
      <c r="K67" s="51"/>
      <c r="L67" s="119"/>
      <c r="S67" s="37"/>
      <c r="T67" s="37"/>
      <c r="U67" s="37"/>
      <c r="V67" s="37"/>
      <c r="W67" s="37"/>
      <c r="X67" s="37"/>
      <c r="Y67" s="37"/>
      <c r="Z67" s="37"/>
      <c r="AA67" s="37"/>
      <c r="AB67" s="37"/>
      <c r="AC67" s="37"/>
      <c r="AD67" s="37"/>
      <c r="AE67" s="37"/>
    </row>
    <row r="71" spans="1:31" s="2" customFormat="1" ht="7" customHeight="1">
      <c r="A71" s="37"/>
      <c r="B71" s="52"/>
      <c r="C71" s="53"/>
      <c r="D71" s="53"/>
      <c r="E71" s="53"/>
      <c r="F71" s="53"/>
      <c r="G71" s="53"/>
      <c r="H71" s="53"/>
      <c r="I71" s="148"/>
      <c r="J71" s="53"/>
      <c r="K71" s="53"/>
      <c r="L71" s="119"/>
      <c r="S71" s="37"/>
      <c r="T71" s="37"/>
      <c r="U71" s="37"/>
      <c r="V71" s="37"/>
      <c r="W71" s="37"/>
      <c r="X71" s="37"/>
      <c r="Y71" s="37"/>
      <c r="Z71" s="37"/>
      <c r="AA71" s="37"/>
      <c r="AB71" s="37"/>
      <c r="AC71" s="37"/>
      <c r="AD71" s="37"/>
      <c r="AE71" s="37"/>
    </row>
    <row r="72" spans="1:31" s="2" customFormat="1" ht="25" customHeight="1">
      <c r="A72" s="37"/>
      <c r="B72" s="38"/>
      <c r="C72" s="25" t="s">
        <v>247</v>
      </c>
      <c r="D72" s="39"/>
      <c r="E72" s="39"/>
      <c r="F72" s="39"/>
      <c r="G72" s="39"/>
      <c r="H72" s="39"/>
      <c r="I72" s="118"/>
      <c r="J72" s="39"/>
      <c r="K72" s="39"/>
      <c r="L72" s="119"/>
      <c r="S72" s="37"/>
      <c r="T72" s="37"/>
      <c r="U72" s="37"/>
      <c r="V72" s="37"/>
      <c r="W72" s="37"/>
      <c r="X72" s="37"/>
      <c r="Y72" s="37"/>
      <c r="Z72" s="37"/>
      <c r="AA72" s="37"/>
      <c r="AB72" s="37"/>
      <c r="AC72" s="37"/>
      <c r="AD72" s="37"/>
      <c r="AE72" s="37"/>
    </row>
    <row r="73" spans="1:31" s="2" customFormat="1" ht="7" customHeight="1">
      <c r="A73" s="37"/>
      <c r="B73" s="38"/>
      <c r="C73" s="39"/>
      <c r="D73" s="39"/>
      <c r="E73" s="39"/>
      <c r="F73" s="39"/>
      <c r="G73" s="39"/>
      <c r="H73" s="39"/>
      <c r="I73" s="118"/>
      <c r="J73" s="39"/>
      <c r="K73" s="39"/>
      <c r="L73" s="119"/>
      <c r="S73" s="37"/>
      <c r="T73" s="37"/>
      <c r="U73" s="37"/>
      <c r="V73" s="37"/>
      <c r="W73" s="37"/>
      <c r="X73" s="37"/>
      <c r="Y73" s="37"/>
      <c r="Z73" s="37"/>
      <c r="AA73" s="37"/>
      <c r="AB73" s="37"/>
      <c r="AC73" s="37"/>
      <c r="AD73" s="37"/>
      <c r="AE73" s="37"/>
    </row>
    <row r="74" spans="1:31" s="2" customFormat="1" ht="12" customHeight="1">
      <c r="A74" s="37"/>
      <c r="B74" s="38"/>
      <c r="C74" s="31" t="s">
        <v>16</v>
      </c>
      <c r="D74" s="39"/>
      <c r="E74" s="39"/>
      <c r="F74" s="39"/>
      <c r="G74" s="39"/>
      <c r="H74" s="39"/>
      <c r="I74" s="118"/>
      <c r="J74" s="39"/>
      <c r="K74" s="39"/>
      <c r="L74" s="119"/>
      <c r="S74" s="37"/>
      <c r="T74" s="37"/>
      <c r="U74" s="37"/>
      <c r="V74" s="37"/>
      <c r="W74" s="37"/>
      <c r="X74" s="37"/>
      <c r="Y74" s="37"/>
      <c r="Z74" s="37"/>
      <c r="AA74" s="37"/>
      <c r="AB74" s="37"/>
      <c r="AC74" s="37"/>
      <c r="AD74" s="37"/>
      <c r="AE74" s="37"/>
    </row>
    <row r="75" spans="1:31" s="2" customFormat="1" ht="16.5" customHeight="1">
      <c r="A75" s="37"/>
      <c r="B75" s="38"/>
      <c r="C75" s="39"/>
      <c r="D75" s="39"/>
      <c r="E75" s="409" t="str">
        <f>E7</f>
        <v>EHC CZECH s.r.o. – Podnikatelský inkubátor – Evropská ul., Cheb</v>
      </c>
      <c r="F75" s="410"/>
      <c r="G75" s="410"/>
      <c r="H75" s="410"/>
      <c r="I75" s="118"/>
      <c r="J75" s="39"/>
      <c r="K75" s="39"/>
      <c r="L75" s="119"/>
      <c r="S75" s="37"/>
      <c r="T75" s="37"/>
      <c r="U75" s="37"/>
      <c r="V75" s="37"/>
      <c r="W75" s="37"/>
      <c r="X75" s="37"/>
      <c r="Y75" s="37"/>
      <c r="Z75" s="37"/>
      <c r="AA75" s="37"/>
      <c r="AB75" s="37"/>
      <c r="AC75" s="37"/>
      <c r="AD75" s="37"/>
      <c r="AE75" s="37"/>
    </row>
    <row r="76" spans="1:31" s="1" customFormat="1" ht="12" customHeight="1">
      <c r="B76" s="23"/>
      <c r="C76" s="31" t="s">
        <v>208</v>
      </c>
      <c r="D76" s="24"/>
      <c r="E76" s="24"/>
      <c r="F76" s="24"/>
      <c r="G76" s="24"/>
      <c r="H76" s="24"/>
      <c r="I76" s="111"/>
      <c r="J76" s="24"/>
      <c r="K76" s="24"/>
      <c r="L76" s="22"/>
    </row>
    <row r="77" spans="1:31" s="2" customFormat="1" ht="16.5" customHeight="1">
      <c r="A77" s="37"/>
      <c r="B77" s="38"/>
      <c r="C77" s="39"/>
      <c r="D77" s="39"/>
      <c r="E77" s="409" t="s">
        <v>8576</v>
      </c>
      <c r="F77" s="411"/>
      <c r="G77" s="411"/>
      <c r="H77" s="411"/>
      <c r="I77" s="118"/>
      <c r="J77" s="39"/>
      <c r="K77" s="39"/>
      <c r="L77" s="119"/>
      <c r="S77" s="37"/>
      <c r="T77" s="37"/>
      <c r="U77" s="37"/>
      <c r="V77" s="37"/>
      <c r="W77" s="37"/>
      <c r="X77" s="37"/>
      <c r="Y77" s="37"/>
      <c r="Z77" s="37"/>
      <c r="AA77" s="37"/>
      <c r="AB77" s="37"/>
      <c r="AC77" s="37"/>
      <c r="AD77" s="37"/>
      <c r="AE77" s="37"/>
    </row>
    <row r="78" spans="1:31" s="2" customFormat="1" ht="12" customHeight="1">
      <c r="A78" s="37"/>
      <c r="B78" s="38"/>
      <c r="C78" s="31" t="s">
        <v>210</v>
      </c>
      <c r="D78" s="39"/>
      <c r="E78" s="39"/>
      <c r="F78" s="39"/>
      <c r="G78" s="39"/>
      <c r="H78" s="39"/>
      <c r="I78" s="118"/>
      <c r="J78" s="39"/>
      <c r="K78" s="39"/>
      <c r="L78" s="119"/>
      <c r="S78" s="37"/>
      <c r="T78" s="37"/>
      <c r="U78" s="37"/>
      <c r="V78" s="37"/>
      <c r="W78" s="37"/>
      <c r="X78" s="37"/>
      <c r="Y78" s="37"/>
      <c r="Z78" s="37"/>
      <c r="AA78" s="37"/>
      <c r="AB78" s="37"/>
      <c r="AC78" s="37"/>
      <c r="AD78" s="37"/>
      <c r="AE78" s="37"/>
    </row>
    <row r="79" spans="1:31" s="2" customFormat="1" ht="16.5" customHeight="1">
      <c r="A79" s="37"/>
      <c r="B79" s="38"/>
      <c r="C79" s="39"/>
      <c r="D79" s="39"/>
      <c r="E79" s="383" t="str">
        <f>E11</f>
        <v>D8 SO 404.1 - Areálové kabelové rozvody - Silnoproud</v>
      </c>
      <c r="F79" s="411"/>
      <c r="G79" s="411"/>
      <c r="H79" s="411"/>
      <c r="I79" s="118"/>
      <c r="J79" s="39"/>
      <c r="K79" s="39"/>
      <c r="L79" s="119"/>
      <c r="S79" s="37"/>
      <c r="T79" s="37"/>
      <c r="U79" s="37"/>
      <c r="V79" s="37"/>
      <c r="W79" s="37"/>
      <c r="X79" s="37"/>
      <c r="Y79" s="37"/>
      <c r="Z79" s="37"/>
      <c r="AA79" s="37"/>
      <c r="AB79" s="37"/>
      <c r="AC79" s="37"/>
      <c r="AD79" s="37"/>
      <c r="AE79" s="37"/>
    </row>
    <row r="80" spans="1:31" s="2" customFormat="1" ht="7" customHeight="1">
      <c r="A80" s="37"/>
      <c r="B80" s="38"/>
      <c r="C80" s="39"/>
      <c r="D80" s="39"/>
      <c r="E80" s="39"/>
      <c r="F80" s="39"/>
      <c r="G80" s="39"/>
      <c r="H80" s="39"/>
      <c r="I80" s="118"/>
      <c r="J80" s="39"/>
      <c r="K80" s="39"/>
      <c r="L80" s="119"/>
      <c r="S80" s="37"/>
      <c r="T80" s="37"/>
      <c r="U80" s="37"/>
      <c r="V80" s="37"/>
      <c r="W80" s="37"/>
      <c r="X80" s="37"/>
      <c r="Y80" s="37"/>
      <c r="Z80" s="37"/>
      <c r="AA80" s="37"/>
      <c r="AB80" s="37"/>
      <c r="AC80" s="37"/>
      <c r="AD80" s="37"/>
      <c r="AE80" s="37"/>
    </row>
    <row r="81" spans="1:65" s="2" customFormat="1" ht="12" customHeight="1">
      <c r="A81" s="37"/>
      <c r="B81" s="38"/>
      <c r="C81" s="31" t="s">
        <v>22</v>
      </c>
      <c r="D81" s="39"/>
      <c r="E81" s="39"/>
      <c r="F81" s="29" t="str">
        <f>F14</f>
        <v>č. parcelní 250/1, 250/6, 250/7 a st7296</v>
      </c>
      <c r="G81" s="39"/>
      <c r="H81" s="39"/>
      <c r="I81" s="120" t="s">
        <v>24</v>
      </c>
      <c r="J81" s="62" t="str">
        <f>IF(J14="","",J14)</f>
        <v>2. 9. 2020</v>
      </c>
      <c r="K81" s="39"/>
      <c r="L81" s="119"/>
      <c r="S81" s="37"/>
      <c r="T81" s="37"/>
      <c r="U81" s="37"/>
      <c r="V81" s="37"/>
      <c r="W81" s="37"/>
      <c r="X81" s="37"/>
      <c r="Y81" s="37"/>
      <c r="Z81" s="37"/>
      <c r="AA81" s="37"/>
      <c r="AB81" s="37"/>
      <c r="AC81" s="37"/>
      <c r="AD81" s="37"/>
      <c r="AE81" s="37"/>
    </row>
    <row r="82" spans="1:65" s="2" customFormat="1" ht="7" customHeight="1">
      <c r="A82" s="37"/>
      <c r="B82" s="38"/>
      <c r="C82" s="39"/>
      <c r="D82" s="39"/>
      <c r="E82" s="39"/>
      <c r="F82" s="39"/>
      <c r="G82" s="39"/>
      <c r="H82" s="39"/>
      <c r="I82" s="118"/>
      <c r="J82" s="39"/>
      <c r="K82" s="39"/>
      <c r="L82" s="119"/>
      <c r="S82" s="37"/>
      <c r="T82" s="37"/>
      <c r="U82" s="37"/>
      <c r="V82" s="37"/>
      <c r="W82" s="37"/>
      <c r="X82" s="37"/>
      <c r="Y82" s="37"/>
      <c r="Z82" s="37"/>
      <c r="AA82" s="37"/>
      <c r="AB82" s="37"/>
      <c r="AC82" s="37"/>
      <c r="AD82" s="37"/>
      <c r="AE82" s="37"/>
    </row>
    <row r="83" spans="1:65" s="2" customFormat="1" ht="40" customHeight="1">
      <c r="A83" s="37"/>
      <c r="B83" s="38"/>
      <c r="C83" s="31" t="s">
        <v>30</v>
      </c>
      <c r="D83" s="39"/>
      <c r="E83" s="39"/>
      <c r="F83" s="29" t="str">
        <f>E17</f>
        <v>EHC CZECH s.r.o., Závodní 278, 360 18 Karlovy Vary</v>
      </c>
      <c r="G83" s="39"/>
      <c r="H83" s="39"/>
      <c r="I83" s="120" t="s">
        <v>39</v>
      </c>
      <c r="J83" s="35" t="str">
        <f>E23</f>
        <v>INDBau DESIGN s.r.o., Houškova 1187/25, 326 00 Plz</v>
      </c>
      <c r="K83" s="39"/>
      <c r="L83" s="119"/>
      <c r="S83" s="37"/>
      <c r="T83" s="37"/>
      <c r="U83" s="37"/>
      <c r="V83" s="37"/>
      <c r="W83" s="37"/>
      <c r="X83" s="37"/>
      <c r="Y83" s="37"/>
      <c r="Z83" s="37"/>
      <c r="AA83" s="37"/>
      <c r="AB83" s="37"/>
      <c r="AC83" s="37"/>
      <c r="AD83" s="37"/>
      <c r="AE83" s="37"/>
    </row>
    <row r="84" spans="1:65" s="2" customFormat="1" ht="15.15" customHeight="1">
      <c r="A84" s="37"/>
      <c r="B84" s="38"/>
      <c r="C84" s="31" t="s">
        <v>36</v>
      </c>
      <c r="D84" s="39"/>
      <c r="E84" s="39"/>
      <c r="F84" s="29" t="str">
        <f>IF(E20="","",E20)</f>
        <v>Vyplň údaj</v>
      </c>
      <c r="G84" s="39"/>
      <c r="H84" s="39"/>
      <c r="I84" s="120" t="s">
        <v>43</v>
      </c>
      <c r="J84" s="35" t="str">
        <f>E26</f>
        <v xml:space="preserve"> </v>
      </c>
      <c r="K84" s="39"/>
      <c r="L84" s="119"/>
      <c r="S84" s="37"/>
      <c r="T84" s="37"/>
      <c r="U84" s="37"/>
      <c r="V84" s="37"/>
      <c r="W84" s="37"/>
      <c r="X84" s="37"/>
      <c r="Y84" s="37"/>
      <c r="Z84" s="37"/>
      <c r="AA84" s="37"/>
      <c r="AB84" s="37"/>
      <c r="AC84" s="37"/>
      <c r="AD84" s="37"/>
      <c r="AE84" s="37"/>
    </row>
    <row r="85" spans="1:65" s="2" customFormat="1" ht="10.25" customHeight="1">
      <c r="A85" s="37"/>
      <c r="B85" s="38"/>
      <c r="C85" s="39"/>
      <c r="D85" s="39"/>
      <c r="E85" s="39"/>
      <c r="F85" s="39"/>
      <c r="G85" s="39"/>
      <c r="H85" s="39"/>
      <c r="I85" s="118"/>
      <c r="J85" s="39"/>
      <c r="K85" s="39"/>
      <c r="L85" s="119"/>
      <c r="S85" s="37"/>
      <c r="T85" s="37"/>
      <c r="U85" s="37"/>
      <c r="V85" s="37"/>
      <c r="W85" s="37"/>
      <c r="X85" s="37"/>
      <c r="Y85" s="37"/>
      <c r="Z85" s="37"/>
      <c r="AA85" s="37"/>
      <c r="AB85" s="37"/>
      <c r="AC85" s="37"/>
      <c r="AD85" s="37"/>
      <c r="AE85" s="37"/>
    </row>
    <row r="86" spans="1:65" s="11" customFormat="1" ht="29.25" customHeight="1">
      <c r="A86" s="167"/>
      <c r="B86" s="168"/>
      <c r="C86" s="169" t="s">
        <v>248</v>
      </c>
      <c r="D86" s="170" t="s">
        <v>67</v>
      </c>
      <c r="E86" s="170" t="s">
        <v>63</v>
      </c>
      <c r="F86" s="170" t="s">
        <v>64</v>
      </c>
      <c r="G86" s="170" t="s">
        <v>249</v>
      </c>
      <c r="H86" s="170" t="s">
        <v>250</v>
      </c>
      <c r="I86" s="171" t="s">
        <v>251</v>
      </c>
      <c r="J86" s="170" t="s">
        <v>215</v>
      </c>
      <c r="K86" s="172" t="s">
        <v>252</v>
      </c>
      <c r="L86" s="173"/>
      <c r="M86" s="71" t="s">
        <v>44</v>
      </c>
      <c r="N86" s="72" t="s">
        <v>52</v>
      </c>
      <c r="O86" s="72" t="s">
        <v>253</v>
      </c>
      <c r="P86" s="72" t="s">
        <v>254</v>
      </c>
      <c r="Q86" s="72" t="s">
        <v>255</v>
      </c>
      <c r="R86" s="72" t="s">
        <v>256</v>
      </c>
      <c r="S86" s="72" t="s">
        <v>257</v>
      </c>
      <c r="T86" s="73" t="s">
        <v>258</v>
      </c>
      <c r="U86" s="167"/>
      <c r="V86" s="167"/>
      <c r="W86" s="167"/>
      <c r="X86" s="167"/>
      <c r="Y86" s="167"/>
      <c r="Z86" s="167"/>
      <c r="AA86" s="167"/>
      <c r="AB86" s="167"/>
      <c r="AC86" s="167"/>
      <c r="AD86" s="167"/>
      <c r="AE86" s="167"/>
    </row>
    <row r="87" spans="1:65" s="2" customFormat="1" ht="22.75" customHeight="1">
      <c r="A87" s="37"/>
      <c r="B87" s="38"/>
      <c r="C87" s="78" t="s">
        <v>259</v>
      </c>
      <c r="D87" s="39"/>
      <c r="E87" s="39"/>
      <c r="F87" s="39"/>
      <c r="G87" s="39"/>
      <c r="H87" s="39"/>
      <c r="I87" s="118"/>
      <c r="J87" s="174">
        <f>BK87</f>
        <v>0</v>
      </c>
      <c r="K87" s="39"/>
      <c r="L87" s="42"/>
      <c r="M87" s="74"/>
      <c r="N87" s="175"/>
      <c r="O87" s="75"/>
      <c r="P87" s="176">
        <f>P88+P108</f>
        <v>0</v>
      </c>
      <c r="Q87" s="75"/>
      <c r="R87" s="176">
        <f>R88+R108</f>
        <v>0</v>
      </c>
      <c r="S87" s="75"/>
      <c r="T87" s="177">
        <f>T88+T108</f>
        <v>0</v>
      </c>
      <c r="U87" s="37"/>
      <c r="V87" s="37"/>
      <c r="W87" s="37"/>
      <c r="X87" s="37"/>
      <c r="Y87" s="37"/>
      <c r="Z87" s="37"/>
      <c r="AA87" s="37"/>
      <c r="AB87" s="37"/>
      <c r="AC87" s="37"/>
      <c r="AD87" s="37"/>
      <c r="AE87" s="37"/>
      <c r="AT87" s="19" t="s">
        <v>81</v>
      </c>
      <c r="AU87" s="19" t="s">
        <v>216</v>
      </c>
      <c r="BK87" s="178">
        <f>BK88+BK108</f>
        <v>0</v>
      </c>
    </row>
    <row r="88" spans="1:65" s="12" customFormat="1" ht="25.9" customHeight="1">
      <c r="B88" s="179"/>
      <c r="C88" s="180"/>
      <c r="D88" s="181" t="s">
        <v>81</v>
      </c>
      <c r="E88" s="182" t="s">
        <v>5077</v>
      </c>
      <c r="F88" s="182" t="s">
        <v>8580</v>
      </c>
      <c r="G88" s="180"/>
      <c r="H88" s="180"/>
      <c r="I88" s="183"/>
      <c r="J88" s="184">
        <f>BK88</f>
        <v>0</v>
      </c>
      <c r="K88" s="180"/>
      <c r="L88" s="185"/>
      <c r="M88" s="186"/>
      <c r="N88" s="187"/>
      <c r="O88" s="187"/>
      <c r="P88" s="188">
        <f>SUM(P89:P107)</f>
        <v>0</v>
      </c>
      <c r="Q88" s="187"/>
      <c r="R88" s="188">
        <f>SUM(R89:R107)</f>
        <v>0</v>
      </c>
      <c r="S88" s="187"/>
      <c r="T88" s="189">
        <f>SUM(T89:T107)</f>
        <v>0</v>
      </c>
      <c r="AR88" s="190" t="s">
        <v>89</v>
      </c>
      <c r="AT88" s="191" t="s">
        <v>81</v>
      </c>
      <c r="AU88" s="191" t="s">
        <v>82</v>
      </c>
      <c r="AY88" s="190" t="s">
        <v>262</v>
      </c>
      <c r="BK88" s="192">
        <f>SUM(BK89:BK107)</f>
        <v>0</v>
      </c>
    </row>
    <row r="89" spans="1:65" s="2" customFormat="1" ht="44.25" customHeight="1">
      <c r="A89" s="37"/>
      <c r="B89" s="38"/>
      <c r="C89" s="195" t="s">
        <v>89</v>
      </c>
      <c r="D89" s="195" t="s">
        <v>264</v>
      </c>
      <c r="E89" s="196" t="s">
        <v>8581</v>
      </c>
      <c r="F89" s="197" t="s">
        <v>8582</v>
      </c>
      <c r="G89" s="198" t="s">
        <v>518</v>
      </c>
      <c r="H89" s="199">
        <v>1</v>
      </c>
      <c r="I89" s="200"/>
      <c r="J89" s="201">
        <f t="shared" ref="J89:J107" si="0">ROUND(I89*H89,2)</f>
        <v>0</v>
      </c>
      <c r="K89" s="197" t="s">
        <v>44</v>
      </c>
      <c r="L89" s="42"/>
      <c r="M89" s="202" t="s">
        <v>44</v>
      </c>
      <c r="N89" s="203" t="s">
        <v>53</v>
      </c>
      <c r="O89" s="67"/>
      <c r="P89" s="204">
        <f t="shared" ref="P89:P107" si="1">O89*H89</f>
        <v>0</v>
      </c>
      <c r="Q89" s="204">
        <v>0</v>
      </c>
      <c r="R89" s="204">
        <f t="shared" ref="R89:R107" si="2">Q89*H89</f>
        <v>0</v>
      </c>
      <c r="S89" s="204">
        <v>0</v>
      </c>
      <c r="T89" s="205">
        <f t="shared" ref="T89:T107" si="3">S89*H89</f>
        <v>0</v>
      </c>
      <c r="U89" s="37"/>
      <c r="V89" s="37"/>
      <c r="W89" s="37"/>
      <c r="X89" s="37"/>
      <c r="Y89" s="37"/>
      <c r="Z89" s="37"/>
      <c r="AA89" s="37"/>
      <c r="AB89" s="37"/>
      <c r="AC89" s="37"/>
      <c r="AD89" s="37"/>
      <c r="AE89" s="37"/>
      <c r="AR89" s="206" t="s">
        <v>104</v>
      </c>
      <c r="AT89" s="206" t="s">
        <v>264</v>
      </c>
      <c r="AU89" s="206" t="s">
        <v>89</v>
      </c>
      <c r="AY89" s="19" t="s">
        <v>262</v>
      </c>
      <c r="BE89" s="207">
        <f t="shared" ref="BE89:BE107" si="4">IF(N89="základní",J89,0)</f>
        <v>0</v>
      </c>
      <c r="BF89" s="207">
        <f t="shared" ref="BF89:BF107" si="5">IF(N89="snížená",J89,0)</f>
        <v>0</v>
      </c>
      <c r="BG89" s="207">
        <f t="shared" ref="BG89:BG107" si="6">IF(N89="zákl. přenesená",J89,0)</f>
        <v>0</v>
      </c>
      <c r="BH89" s="207">
        <f t="shared" ref="BH89:BH107" si="7">IF(N89="sníž. přenesená",J89,0)</f>
        <v>0</v>
      </c>
      <c r="BI89" s="207">
        <f t="shared" ref="BI89:BI107" si="8">IF(N89="nulová",J89,0)</f>
        <v>0</v>
      </c>
      <c r="BJ89" s="19" t="s">
        <v>89</v>
      </c>
      <c r="BK89" s="207">
        <f t="shared" ref="BK89:BK107" si="9">ROUND(I89*H89,2)</f>
        <v>0</v>
      </c>
      <c r="BL89" s="19" t="s">
        <v>104</v>
      </c>
      <c r="BM89" s="206" t="s">
        <v>91</v>
      </c>
    </row>
    <row r="90" spans="1:65" s="2" customFormat="1" ht="16.5" customHeight="1">
      <c r="A90" s="37"/>
      <c r="B90" s="38"/>
      <c r="C90" s="195" t="s">
        <v>91</v>
      </c>
      <c r="D90" s="195" t="s">
        <v>264</v>
      </c>
      <c r="E90" s="196" t="s">
        <v>8583</v>
      </c>
      <c r="F90" s="197" t="s">
        <v>8584</v>
      </c>
      <c r="G90" s="198" t="s">
        <v>590</v>
      </c>
      <c r="H90" s="199">
        <v>45</v>
      </c>
      <c r="I90" s="200"/>
      <c r="J90" s="201">
        <f t="shared" si="0"/>
        <v>0</v>
      </c>
      <c r="K90" s="197" t="s">
        <v>44</v>
      </c>
      <c r="L90" s="42"/>
      <c r="M90" s="202" t="s">
        <v>44</v>
      </c>
      <c r="N90" s="203" t="s">
        <v>53</v>
      </c>
      <c r="O90" s="67"/>
      <c r="P90" s="204">
        <f t="shared" si="1"/>
        <v>0</v>
      </c>
      <c r="Q90" s="204">
        <v>0</v>
      </c>
      <c r="R90" s="204">
        <f t="shared" si="2"/>
        <v>0</v>
      </c>
      <c r="S90" s="204">
        <v>0</v>
      </c>
      <c r="T90" s="205">
        <f t="shared" si="3"/>
        <v>0</v>
      </c>
      <c r="U90" s="37"/>
      <c r="V90" s="37"/>
      <c r="W90" s="37"/>
      <c r="X90" s="37"/>
      <c r="Y90" s="37"/>
      <c r="Z90" s="37"/>
      <c r="AA90" s="37"/>
      <c r="AB90" s="37"/>
      <c r="AC90" s="37"/>
      <c r="AD90" s="37"/>
      <c r="AE90" s="37"/>
      <c r="AR90" s="206" t="s">
        <v>104</v>
      </c>
      <c r="AT90" s="206" t="s">
        <v>264</v>
      </c>
      <c r="AU90" s="206" t="s">
        <v>89</v>
      </c>
      <c r="AY90" s="19" t="s">
        <v>262</v>
      </c>
      <c r="BE90" s="207">
        <f t="shared" si="4"/>
        <v>0</v>
      </c>
      <c r="BF90" s="207">
        <f t="shared" si="5"/>
        <v>0</v>
      </c>
      <c r="BG90" s="207">
        <f t="shared" si="6"/>
        <v>0</v>
      </c>
      <c r="BH90" s="207">
        <f t="shared" si="7"/>
        <v>0</v>
      </c>
      <c r="BI90" s="207">
        <f t="shared" si="8"/>
        <v>0</v>
      </c>
      <c r="BJ90" s="19" t="s">
        <v>89</v>
      </c>
      <c r="BK90" s="207">
        <f t="shared" si="9"/>
        <v>0</v>
      </c>
      <c r="BL90" s="19" t="s">
        <v>104</v>
      </c>
      <c r="BM90" s="206" t="s">
        <v>104</v>
      </c>
    </row>
    <row r="91" spans="1:65" s="2" customFormat="1" ht="16.5" customHeight="1">
      <c r="A91" s="37"/>
      <c r="B91" s="38"/>
      <c r="C91" s="195" t="s">
        <v>97</v>
      </c>
      <c r="D91" s="195" t="s">
        <v>264</v>
      </c>
      <c r="E91" s="196" t="s">
        <v>8585</v>
      </c>
      <c r="F91" s="197" t="s">
        <v>8586</v>
      </c>
      <c r="G91" s="198" t="s">
        <v>590</v>
      </c>
      <c r="H91" s="199">
        <v>45</v>
      </c>
      <c r="I91" s="200"/>
      <c r="J91" s="201">
        <f t="shared" si="0"/>
        <v>0</v>
      </c>
      <c r="K91" s="197" t="s">
        <v>44</v>
      </c>
      <c r="L91" s="42"/>
      <c r="M91" s="202" t="s">
        <v>44</v>
      </c>
      <c r="N91" s="203" t="s">
        <v>53</v>
      </c>
      <c r="O91" s="67"/>
      <c r="P91" s="204">
        <f t="shared" si="1"/>
        <v>0</v>
      </c>
      <c r="Q91" s="204">
        <v>0</v>
      </c>
      <c r="R91" s="204">
        <f t="shared" si="2"/>
        <v>0</v>
      </c>
      <c r="S91" s="204">
        <v>0</v>
      </c>
      <c r="T91" s="205">
        <f t="shared" si="3"/>
        <v>0</v>
      </c>
      <c r="U91" s="37"/>
      <c r="V91" s="37"/>
      <c r="W91" s="37"/>
      <c r="X91" s="37"/>
      <c r="Y91" s="37"/>
      <c r="Z91" s="37"/>
      <c r="AA91" s="37"/>
      <c r="AB91" s="37"/>
      <c r="AC91" s="37"/>
      <c r="AD91" s="37"/>
      <c r="AE91" s="37"/>
      <c r="AR91" s="206" t="s">
        <v>104</v>
      </c>
      <c r="AT91" s="206" t="s">
        <v>264</v>
      </c>
      <c r="AU91" s="206" t="s">
        <v>89</v>
      </c>
      <c r="AY91" s="19" t="s">
        <v>262</v>
      </c>
      <c r="BE91" s="207">
        <f t="shared" si="4"/>
        <v>0</v>
      </c>
      <c r="BF91" s="207">
        <f t="shared" si="5"/>
        <v>0</v>
      </c>
      <c r="BG91" s="207">
        <f t="shared" si="6"/>
        <v>0</v>
      </c>
      <c r="BH91" s="207">
        <f t="shared" si="7"/>
        <v>0</v>
      </c>
      <c r="BI91" s="207">
        <f t="shared" si="8"/>
        <v>0</v>
      </c>
      <c r="BJ91" s="19" t="s">
        <v>89</v>
      </c>
      <c r="BK91" s="207">
        <f t="shared" si="9"/>
        <v>0</v>
      </c>
      <c r="BL91" s="19" t="s">
        <v>104</v>
      </c>
      <c r="BM91" s="206" t="s">
        <v>339</v>
      </c>
    </row>
    <row r="92" spans="1:65" s="2" customFormat="1" ht="16.5" customHeight="1">
      <c r="A92" s="37"/>
      <c r="B92" s="38"/>
      <c r="C92" s="195" t="s">
        <v>104</v>
      </c>
      <c r="D92" s="195" t="s">
        <v>264</v>
      </c>
      <c r="E92" s="196" t="s">
        <v>5408</v>
      </c>
      <c r="F92" s="197" t="s">
        <v>5409</v>
      </c>
      <c r="G92" s="198" t="s">
        <v>590</v>
      </c>
      <c r="H92" s="199">
        <v>45</v>
      </c>
      <c r="I92" s="200"/>
      <c r="J92" s="201">
        <f t="shared" si="0"/>
        <v>0</v>
      </c>
      <c r="K92" s="197" t="s">
        <v>44</v>
      </c>
      <c r="L92" s="42"/>
      <c r="M92" s="202" t="s">
        <v>44</v>
      </c>
      <c r="N92" s="203" t="s">
        <v>53</v>
      </c>
      <c r="O92" s="67"/>
      <c r="P92" s="204">
        <f t="shared" si="1"/>
        <v>0</v>
      </c>
      <c r="Q92" s="204">
        <v>0</v>
      </c>
      <c r="R92" s="204">
        <f t="shared" si="2"/>
        <v>0</v>
      </c>
      <c r="S92" s="204">
        <v>0</v>
      </c>
      <c r="T92" s="205">
        <f t="shared" si="3"/>
        <v>0</v>
      </c>
      <c r="U92" s="37"/>
      <c r="V92" s="37"/>
      <c r="W92" s="37"/>
      <c r="X92" s="37"/>
      <c r="Y92" s="37"/>
      <c r="Z92" s="37"/>
      <c r="AA92" s="37"/>
      <c r="AB92" s="37"/>
      <c r="AC92" s="37"/>
      <c r="AD92" s="37"/>
      <c r="AE92" s="37"/>
      <c r="AR92" s="206" t="s">
        <v>104</v>
      </c>
      <c r="AT92" s="206" t="s">
        <v>264</v>
      </c>
      <c r="AU92" s="206" t="s">
        <v>89</v>
      </c>
      <c r="AY92" s="19" t="s">
        <v>262</v>
      </c>
      <c r="BE92" s="207">
        <f t="shared" si="4"/>
        <v>0</v>
      </c>
      <c r="BF92" s="207">
        <f t="shared" si="5"/>
        <v>0</v>
      </c>
      <c r="BG92" s="207">
        <f t="shared" si="6"/>
        <v>0</v>
      </c>
      <c r="BH92" s="207">
        <f t="shared" si="7"/>
        <v>0</v>
      </c>
      <c r="BI92" s="207">
        <f t="shared" si="8"/>
        <v>0</v>
      </c>
      <c r="BJ92" s="19" t="s">
        <v>89</v>
      </c>
      <c r="BK92" s="207">
        <f t="shared" si="9"/>
        <v>0</v>
      </c>
      <c r="BL92" s="19" t="s">
        <v>104</v>
      </c>
      <c r="BM92" s="206" t="s">
        <v>351</v>
      </c>
    </row>
    <row r="93" spans="1:65" s="2" customFormat="1" ht="16.5" customHeight="1">
      <c r="A93" s="37"/>
      <c r="B93" s="38"/>
      <c r="C93" s="195" t="s">
        <v>322</v>
      </c>
      <c r="D93" s="195" t="s">
        <v>264</v>
      </c>
      <c r="E93" s="196" t="s">
        <v>5410</v>
      </c>
      <c r="F93" s="197" t="s">
        <v>5411</v>
      </c>
      <c r="G93" s="198" t="s">
        <v>267</v>
      </c>
      <c r="H93" s="199">
        <v>4.5</v>
      </c>
      <c r="I93" s="200"/>
      <c r="J93" s="201">
        <f t="shared" si="0"/>
        <v>0</v>
      </c>
      <c r="K93" s="197" t="s">
        <v>44</v>
      </c>
      <c r="L93" s="42"/>
      <c r="M93" s="202" t="s">
        <v>44</v>
      </c>
      <c r="N93" s="203" t="s">
        <v>53</v>
      </c>
      <c r="O93" s="67"/>
      <c r="P93" s="204">
        <f t="shared" si="1"/>
        <v>0</v>
      </c>
      <c r="Q93" s="204">
        <v>0</v>
      </c>
      <c r="R93" s="204">
        <f t="shared" si="2"/>
        <v>0</v>
      </c>
      <c r="S93" s="204">
        <v>0</v>
      </c>
      <c r="T93" s="205">
        <f t="shared" si="3"/>
        <v>0</v>
      </c>
      <c r="U93" s="37"/>
      <c r="V93" s="37"/>
      <c r="W93" s="37"/>
      <c r="X93" s="37"/>
      <c r="Y93" s="37"/>
      <c r="Z93" s="37"/>
      <c r="AA93" s="37"/>
      <c r="AB93" s="37"/>
      <c r="AC93" s="37"/>
      <c r="AD93" s="37"/>
      <c r="AE93" s="37"/>
      <c r="AR93" s="206" t="s">
        <v>104</v>
      </c>
      <c r="AT93" s="206" t="s">
        <v>264</v>
      </c>
      <c r="AU93" s="206" t="s">
        <v>89</v>
      </c>
      <c r="AY93" s="19" t="s">
        <v>262</v>
      </c>
      <c r="BE93" s="207">
        <f t="shared" si="4"/>
        <v>0</v>
      </c>
      <c r="BF93" s="207">
        <f t="shared" si="5"/>
        <v>0</v>
      </c>
      <c r="BG93" s="207">
        <f t="shared" si="6"/>
        <v>0</v>
      </c>
      <c r="BH93" s="207">
        <f t="shared" si="7"/>
        <v>0</v>
      </c>
      <c r="BI93" s="207">
        <f t="shared" si="8"/>
        <v>0</v>
      </c>
      <c r="BJ93" s="19" t="s">
        <v>89</v>
      </c>
      <c r="BK93" s="207">
        <f t="shared" si="9"/>
        <v>0</v>
      </c>
      <c r="BL93" s="19" t="s">
        <v>104</v>
      </c>
      <c r="BM93" s="206" t="s">
        <v>391</v>
      </c>
    </row>
    <row r="94" spans="1:65" s="2" customFormat="1" ht="16.5" customHeight="1">
      <c r="A94" s="37"/>
      <c r="B94" s="38"/>
      <c r="C94" s="195" t="s">
        <v>339</v>
      </c>
      <c r="D94" s="195" t="s">
        <v>264</v>
      </c>
      <c r="E94" s="196" t="s">
        <v>8587</v>
      </c>
      <c r="F94" s="197" t="s">
        <v>5413</v>
      </c>
      <c r="G94" s="198" t="s">
        <v>590</v>
      </c>
      <c r="H94" s="199">
        <v>45</v>
      </c>
      <c r="I94" s="200"/>
      <c r="J94" s="201">
        <f t="shared" si="0"/>
        <v>0</v>
      </c>
      <c r="K94" s="197" t="s">
        <v>44</v>
      </c>
      <c r="L94" s="42"/>
      <c r="M94" s="202" t="s">
        <v>44</v>
      </c>
      <c r="N94" s="203" t="s">
        <v>53</v>
      </c>
      <c r="O94" s="67"/>
      <c r="P94" s="204">
        <f t="shared" si="1"/>
        <v>0</v>
      </c>
      <c r="Q94" s="204">
        <v>0</v>
      </c>
      <c r="R94" s="204">
        <f t="shared" si="2"/>
        <v>0</v>
      </c>
      <c r="S94" s="204">
        <v>0</v>
      </c>
      <c r="T94" s="205">
        <f t="shared" si="3"/>
        <v>0</v>
      </c>
      <c r="U94" s="37"/>
      <c r="V94" s="37"/>
      <c r="W94" s="37"/>
      <c r="X94" s="37"/>
      <c r="Y94" s="37"/>
      <c r="Z94" s="37"/>
      <c r="AA94" s="37"/>
      <c r="AB94" s="37"/>
      <c r="AC94" s="37"/>
      <c r="AD94" s="37"/>
      <c r="AE94" s="37"/>
      <c r="AR94" s="206" t="s">
        <v>104</v>
      </c>
      <c r="AT94" s="206" t="s">
        <v>264</v>
      </c>
      <c r="AU94" s="206" t="s">
        <v>89</v>
      </c>
      <c r="AY94" s="19" t="s">
        <v>262</v>
      </c>
      <c r="BE94" s="207">
        <f t="shared" si="4"/>
        <v>0</v>
      </c>
      <c r="BF94" s="207">
        <f t="shared" si="5"/>
        <v>0</v>
      </c>
      <c r="BG94" s="207">
        <f t="shared" si="6"/>
        <v>0</v>
      </c>
      <c r="BH94" s="207">
        <f t="shared" si="7"/>
        <v>0</v>
      </c>
      <c r="BI94" s="207">
        <f t="shared" si="8"/>
        <v>0</v>
      </c>
      <c r="BJ94" s="19" t="s">
        <v>89</v>
      </c>
      <c r="BK94" s="207">
        <f t="shared" si="9"/>
        <v>0</v>
      </c>
      <c r="BL94" s="19" t="s">
        <v>104</v>
      </c>
      <c r="BM94" s="206" t="s">
        <v>403</v>
      </c>
    </row>
    <row r="95" spans="1:65" s="2" customFormat="1" ht="16.5" customHeight="1">
      <c r="A95" s="37"/>
      <c r="B95" s="38"/>
      <c r="C95" s="195" t="s">
        <v>347</v>
      </c>
      <c r="D95" s="195" t="s">
        <v>264</v>
      </c>
      <c r="E95" s="196" t="s">
        <v>8588</v>
      </c>
      <c r="F95" s="197" t="s">
        <v>8589</v>
      </c>
      <c r="G95" s="198" t="s">
        <v>590</v>
      </c>
      <c r="H95" s="199">
        <v>45</v>
      </c>
      <c r="I95" s="200"/>
      <c r="J95" s="201">
        <f t="shared" si="0"/>
        <v>0</v>
      </c>
      <c r="K95" s="197" t="s">
        <v>44</v>
      </c>
      <c r="L95" s="42"/>
      <c r="M95" s="202" t="s">
        <v>44</v>
      </c>
      <c r="N95" s="203" t="s">
        <v>53</v>
      </c>
      <c r="O95" s="67"/>
      <c r="P95" s="204">
        <f t="shared" si="1"/>
        <v>0</v>
      </c>
      <c r="Q95" s="204">
        <v>0</v>
      </c>
      <c r="R95" s="204">
        <f t="shared" si="2"/>
        <v>0</v>
      </c>
      <c r="S95" s="204">
        <v>0</v>
      </c>
      <c r="T95" s="205">
        <f t="shared" si="3"/>
        <v>0</v>
      </c>
      <c r="U95" s="37"/>
      <c r="V95" s="37"/>
      <c r="W95" s="37"/>
      <c r="X95" s="37"/>
      <c r="Y95" s="37"/>
      <c r="Z95" s="37"/>
      <c r="AA95" s="37"/>
      <c r="AB95" s="37"/>
      <c r="AC95" s="37"/>
      <c r="AD95" s="37"/>
      <c r="AE95" s="37"/>
      <c r="AR95" s="206" t="s">
        <v>104</v>
      </c>
      <c r="AT95" s="206" t="s">
        <v>264</v>
      </c>
      <c r="AU95" s="206" t="s">
        <v>89</v>
      </c>
      <c r="AY95" s="19" t="s">
        <v>262</v>
      </c>
      <c r="BE95" s="207">
        <f t="shared" si="4"/>
        <v>0</v>
      </c>
      <c r="BF95" s="207">
        <f t="shared" si="5"/>
        <v>0</v>
      </c>
      <c r="BG95" s="207">
        <f t="shared" si="6"/>
        <v>0</v>
      </c>
      <c r="BH95" s="207">
        <f t="shared" si="7"/>
        <v>0</v>
      </c>
      <c r="BI95" s="207">
        <f t="shared" si="8"/>
        <v>0</v>
      </c>
      <c r="BJ95" s="19" t="s">
        <v>89</v>
      </c>
      <c r="BK95" s="207">
        <f t="shared" si="9"/>
        <v>0</v>
      </c>
      <c r="BL95" s="19" t="s">
        <v>104</v>
      </c>
      <c r="BM95" s="206" t="s">
        <v>416</v>
      </c>
    </row>
    <row r="96" spans="1:65" s="2" customFormat="1" ht="16.5" customHeight="1">
      <c r="A96" s="37"/>
      <c r="B96" s="38"/>
      <c r="C96" s="195" t="s">
        <v>351</v>
      </c>
      <c r="D96" s="195" t="s">
        <v>264</v>
      </c>
      <c r="E96" s="196" t="s">
        <v>8590</v>
      </c>
      <c r="F96" s="197" t="s">
        <v>8591</v>
      </c>
      <c r="G96" s="198" t="s">
        <v>590</v>
      </c>
      <c r="H96" s="199">
        <v>90</v>
      </c>
      <c r="I96" s="200"/>
      <c r="J96" s="201">
        <f t="shared" si="0"/>
        <v>0</v>
      </c>
      <c r="K96" s="197" t="s">
        <v>44</v>
      </c>
      <c r="L96" s="42"/>
      <c r="M96" s="202" t="s">
        <v>44</v>
      </c>
      <c r="N96" s="203" t="s">
        <v>53</v>
      </c>
      <c r="O96" s="67"/>
      <c r="P96" s="204">
        <f t="shared" si="1"/>
        <v>0</v>
      </c>
      <c r="Q96" s="204">
        <v>0</v>
      </c>
      <c r="R96" s="204">
        <f t="shared" si="2"/>
        <v>0</v>
      </c>
      <c r="S96" s="204">
        <v>0</v>
      </c>
      <c r="T96" s="205">
        <f t="shared" si="3"/>
        <v>0</v>
      </c>
      <c r="U96" s="37"/>
      <c r="V96" s="37"/>
      <c r="W96" s="37"/>
      <c r="X96" s="37"/>
      <c r="Y96" s="37"/>
      <c r="Z96" s="37"/>
      <c r="AA96" s="37"/>
      <c r="AB96" s="37"/>
      <c r="AC96" s="37"/>
      <c r="AD96" s="37"/>
      <c r="AE96" s="37"/>
      <c r="AR96" s="206" t="s">
        <v>104</v>
      </c>
      <c r="AT96" s="206" t="s">
        <v>264</v>
      </c>
      <c r="AU96" s="206" t="s">
        <v>89</v>
      </c>
      <c r="AY96" s="19" t="s">
        <v>262</v>
      </c>
      <c r="BE96" s="207">
        <f t="shared" si="4"/>
        <v>0</v>
      </c>
      <c r="BF96" s="207">
        <f t="shared" si="5"/>
        <v>0</v>
      </c>
      <c r="BG96" s="207">
        <f t="shared" si="6"/>
        <v>0</v>
      </c>
      <c r="BH96" s="207">
        <f t="shared" si="7"/>
        <v>0</v>
      </c>
      <c r="BI96" s="207">
        <f t="shared" si="8"/>
        <v>0</v>
      </c>
      <c r="BJ96" s="19" t="s">
        <v>89</v>
      </c>
      <c r="BK96" s="207">
        <f t="shared" si="9"/>
        <v>0</v>
      </c>
      <c r="BL96" s="19" t="s">
        <v>104</v>
      </c>
      <c r="BM96" s="206" t="s">
        <v>442</v>
      </c>
    </row>
    <row r="97" spans="1:65" s="2" customFormat="1" ht="16.5" customHeight="1">
      <c r="A97" s="37"/>
      <c r="B97" s="38"/>
      <c r="C97" s="195" t="s">
        <v>377</v>
      </c>
      <c r="D97" s="195" t="s">
        <v>264</v>
      </c>
      <c r="E97" s="196" t="s">
        <v>8592</v>
      </c>
      <c r="F97" s="197" t="s">
        <v>5419</v>
      </c>
      <c r="G97" s="198" t="s">
        <v>590</v>
      </c>
      <c r="H97" s="199">
        <v>45</v>
      </c>
      <c r="I97" s="200"/>
      <c r="J97" s="201">
        <f t="shared" si="0"/>
        <v>0</v>
      </c>
      <c r="K97" s="197" t="s">
        <v>44</v>
      </c>
      <c r="L97" s="42"/>
      <c r="M97" s="202" t="s">
        <v>44</v>
      </c>
      <c r="N97" s="203" t="s">
        <v>53</v>
      </c>
      <c r="O97" s="67"/>
      <c r="P97" s="204">
        <f t="shared" si="1"/>
        <v>0</v>
      </c>
      <c r="Q97" s="204">
        <v>0</v>
      </c>
      <c r="R97" s="204">
        <f t="shared" si="2"/>
        <v>0</v>
      </c>
      <c r="S97" s="204">
        <v>0</v>
      </c>
      <c r="T97" s="205">
        <f t="shared" si="3"/>
        <v>0</v>
      </c>
      <c r="U97" s="37"/>
      <c r="V97" s="37"/>
      <c r="W97" s="37"/>
      <c r="X97" s="37"/>
      <c r="Y97" s="37"/>
      <c r="Z97" s="37"/>
      <c r="AA97" s="37"/>
      <c r="AB97" s="37"/>
      <c r="AC97" s="37"/>
      <c r="AD97" s="37"/>
      <c r="AE97" s="37"/>
      <c r="AR97" s="206" t="s">
        <v>104</v>
      </c>
      <c r="AT97" s="206" t="s">
        <v>264</v>
      </c>
      <c r="AU97" s="206" t="s">
        <v>89</v>
      </c>
      <c r="AY97" s="19" t="s">
        <v>262</v>
      </c>
      <c r="BE97" s="207">
        <f t="shared" si="4"/>
        <v>0</v>
      </c>
      <c r="BF97" s="207">
        <f t="shared" si="5"/>
        <v>0</v>
      </c>
      <c r="BG97" s="207">
        <f t="shared" si="6"/>
        <v>0</v>
      </c>
      <c r="BH97" s="207">
        <f t="shared" si="7"/>
        <v>0</v>
      </c>
      <c r="BI97" s="207">
        <f t="shared" si="8"/>
        <v>0</v>
      </c>
      <c r="BJ97" s="19" t="s">
        <v>89</v>
      </c>
      <c r="BK97" s="207">
        <f t="shared" si="9"/>
        <v>0</v>
      </c>
      <c r="BL97" s="19" t="s">
        <v>104</v>
      </c>
      <c r="BM97" s="206" t="s">
        <v>463</v>
      </c>
    </row>
    <row r="98" spans="1:65" s="2" customFormat="1" ht="16.5" customHeight="1">
      <c r="A98" s="37"/>
      <c r="B98" s="38"/>
      <c r="C98" s="195" t="s">
        <v>391</v>
      </c>
      <c r="D98" s="195" t="s">
        <v>264</v>
      </c>
      <c r="E98" s="196" t="s">
        <v>8593</v>
      </c>
      <c r="F98" s="197" t="s">
        <v>8594</v>
      </c>
      <c r="G98" s="198" t="s">
        <v>590</v>
      </c>
      <c r="H98" s="199">
        <v>140</v>
      </c>
      <c r="I98" s="200"/>
      <c r="J98" s="201">
        <f t="shared" si="0"/>
        <v>0</v>
      </c>
      <c r="K98" s="197" t="s">
        <v>44</v>
      </c>
      <c r="L98" s="42"/>
      <c r="M98" s="202" t="s">
        <v>44</v>
      </c>
      <c r="N98" s="203" t="s">
        <v>53</v>
      </c>
      <c r="O98" s="67"/>
      <c r="P98" s="204">
        <f t="shared" si="1"/>
        <v>0</v>
      </c>
      <c r="Q98" s="204">
        <v>0</v>
      </c>
      <c r="R98" s="204">
        <f t="shared" si="2"/>
        <v>0</v>
      </c>
      <c r="S98" s="204">
        <v>0</v>
      </c>
      <c r="T98" s="205">
        <f t="shared" si="3"/>
        <v>0</v>
      </c>
      <c r="U98" s="37"/>
      <c r="V98" s="37"/>
      <c r="W98" s="37"/>
      <c r="X98" s="37"/>
      <c r="Y98" s="37"/>
      <c r="Z98" s="37"/>
      <c r="AA98" s="37"/>
      <c r="AB98" s="37"/>
      <c r="AC98" s="37"/>
      <c r="AD98" s="37"/>
      <c r="AE98" s="37"/>
      <c r="AR98" s="206" t="s">
        <v>104</v>
      </c>
      <c r="AT98" s="206" t="s">
        <v>264</v>
      </c>
      <c r="AU98" s="206" t="s">
        <v>89</v>
      </c>
      <c r="AY98" s="19" t="s">
        <v>262</v>
      </c>
      <c r="BE98" s="207">
        <f t="shared" si="4"/>
        <v>0</v>
      </c>
      <c r="BF98" s="207">
        <f t="shared" si="5"/>
        <v>0</v>
      </c>
      <c r="BG98" s="207">
        <f t="shared" si="6"/>
        <v>0</v>
      </c>
      <c r="BH98" s="207">
        <f t="shared" si="7"/>
        <v>0</v>
      </c>
      <c r="BI98" s="207">
        <f t="shared" si="8"/>
        <v>0</v>
      </c>
      <c r="BJ98" s="19" t="s">
        <v>89</v>
      </c>
      <c r="BK98" s="207">
        <f t="shared" si="9"/>
        <v>0</v>
      </c>
      <c r="BL98" s="19" t="s">
        <v>104</v>
      </c>
      <c r="BM98" s="206" t="s">
        <v>475</v>
      </c>
    </row>
    <row r="99" spans="1:65" s="2" customFormat="1" ht="16.5" customHeight="1">
      <c r="A99" s="37"/>
      <c r="B99" s="38"/>
      <c r="C99" s="195" t="s">
        <v>397</v>
      </c>
      <c r="D99" s="195" t="s">
        <v>264</v>
      </c>
      <c r="E99" s="196" t="s">
        <v>8595</v>
      </c>
      <c r="F99" s="197" t="s">
        <v>5423</v>
      </c>
      <c r="G99" s="198" t="s">
        <v>590</v>
      </c>
      <c r="H99" s="199">
        <v>45</v>
      </c>
      <c r="I99" s="200"/>
      <c r="J99" s="201">
        <f t="shared" si="0"/>
        <v>0</v>
      </c>
      <c r="K99" s="197" t="s">
        <v>44</v>
      </c>
      <c r="L99" s="42"/>
      <c r="M99" s="202" t="s">
        <v>44</v>
      </c>
      <c r="N99" s="203" t="s">
        <v>53</v>
      </c>
      <c r="O99" s="67"/>
      <c r="P99" s="204">
        <f t="shared" si="1"/>
        <v>0</v>
      </c>
      <c r="Q99" s="204">
        <v>0</v>
      </c>
      <c r="R99" s="204">
        <f t="shared" si="2"/>
        <v>0</v>
      </c>
      <c r="S99" s="204">
        <v>0</v>
      </c>
      <c r="T99" s="205">
        <f t="shared" si="3"/>
        <v>0</v>
      </c>
      <c r="U99" s="37"/>
      <c r="V99" s="37"/>
      <c r="W99" s="37"/>
      <c r="X99" s="37"/>
      <c r="Y99" s="37"/>
      <c r="Z99" s="37"/>
      <c r="AA99" s="37"/>
      <c r="AB99" s="37"/>
      <c r="AC99" s="37"/>
      <c r="AD99" s="37"/>
      <c r="AE99" s="37"/>
      <c r="AR99" s="206" t="s">
        <v>104</v>
      </c>
      <c r="AT99" s="206" t="s">
        <v>264</v>
      </c>
      <c r="AU99" s="206" t="s">
        <v>89</v>
      </c>
      <c r="AY99" s="19" t="s">
        <v>262</v>
      </c>
      <c r="BE99" s="207">
        <f t="shared" si="4"/>
        <v>0</v>
      </c>
      <c r="BF99" s="207">
        <f t="shared" si="5"/>
        <v>0</v>
      </c>
      <c r="BG99" s="207">
        <f t="shared" si="6"/>
        <v>0</v>
      </c>
      <c r="BH99" s="207">
        <f t="shared" si="7"/>
        <v>0</v>
      </c>
      <c r="BI99" s="207">
        <f t="shared" si="8"/>
        <v>0</v>
      </c>
      <c r="BJ99" s="19" t="s">
        <v>89</v>
      </c>
      <c r="BK99" s="207">
        <f t="shared" si="9"/>
        <v>0</v>
      </c>
      <c r="BL99" s="19" t="s">
        <v>104</v>
      </c>
      <c r="BM99" s="206" t="s">
        <v>496</v>
      </c>
    </row>
    <row r="100" spans="1:65" s="2" customFormat="1" ht="16.5" customHeight="1">
      <c r="A100" s="37"/>
      <c r="B100" s="38"/>
      <c r="C100" s="195" t="s">
        <v>403</v>
      </c>
      <c r="D100" s="195" t="s">
        <v>264</v>
      </c>
      <c r="E100" s="196" t="s">
        <v>8596</v>
      </c>
      <c r="F100" s="197" t="s">
        <v>8597</v>
      </c>
      <c r="G100" s="198" t="s">
        <v>590</v>
      </c>
      <c r="H100" s="199">
        <v>90</v>
      </c>
      <c r="I100" s="200"/>
      <c r="J100" s="201">
        <f t="shared" si="0"/>
        <v>0</v>
      </c>
      <c r="K100" s="197" t="s">
        <v>44</v>
      </c>
      <c r="L100" s="42"/>
      <c r="M100" s="202" t="s">
        <v>44</v>
      </c>
      <c r="N100" s="203" t="s">
        <v>53</v>
      </c>
      <c r="O100" s="67"/>
      <c r="P100" s="204">
        <f t="shared" si="1"/>
        <v>0</v>
      </c>
      <c r="Q100" s="204">
        <v>0</v>
      </c>
      <c r="R100" s="204">
        <f t="shared" si="2"/>
        <v>0</v>
      </c>
      <c r="S100" s="204">
        <v>0</v>
      </c>
      <c r="T100" s="205">
        <f t="shared" si="3"/>
        <v>0</v>
      </c>
      <c r="U100" s="37"/>
      <c r="V100" s="37"/>
      <c r="W100" s="37"/>
      <c r="X100" s="37"/>
      <c r="Y100" s="37"/>
      <c r="Z100" s="37"/>
      <c r="AA100" s="37"/>
      <c r="AB100" s="37"/>
      <c r="AC100" s="37"/>
      <c r="AD100" s="37"/>
      <c r="AE100" s="37"/>
      <c r="AR100" s="206" t="s">
        <v>104</v>
      </c>
      <c r="AT100" s="206" t="s">
        <v>264</v>
      </c>
      <c r="AU100" s="206" t="s">
        <v>89</v>
      </c>
      <c r="AY100" s="19" t="s">
        <v>262</v>
      </c>
      <c r="BE100" s="207">
        <f t="shared" si="4"/>
        <v>0</v>
      </c>
      <c r="BF100" s="207">
        <f t="shared" si="5"/>
        <v>0</v>
      </c>
      <c r="BG100" s="207">
        <f t="shared" si="6"/>
        <v>0</v>
      </c>
      <c r="BH100" s="207">
        <f t="shared" si="7"/>
        <v>0</v>
      </c>
      <c r="BI100" s="207">
        <f t="shared" si="8"/>
        <v>0</v>
      </c>
      <c r="BJ100" s="19" t="s">
        <v>89</v>
      </c>
      <c r="BK100" s="207">
        <f t="shared" si="9"/>
        <v>0</v>
      </c>
      <c r="BL100" s="19" t="s">
        <v>104</v>
      </c>
      <c r="BM100" s="206" t="s">
        <v>515</v>
      </c>
    </row>
    <row r="101" spans="1:65" s="2" customFormat="1" ht="16.5" customHeight="1">
      <c r="A101" s="37"/>
      <c r="B101" s="38"/>
      <c r="C101" s="195" t="s">
        <v>410</v>
      </c>
      <c r="D101" s="195" t="s">
        <v>264</v>
      </c>
      <c r="E101" s="196" t="s">
        <v>8598</v>
      </c>
      <c r="F101" s="197" t="s">
        <v>8599</v>
      </c>
      <c r="G101" s="198" t="s">
        <v>518</v>
      </c>
      <c r="H101" s="199">
        <v>1</v>
      </c>
      <c r="I101" s="200"/>
      <c r="J101" s="201">
        <f t="shared" si="0"/>
        <v>0</v>
      </c>
      <c r="K101" s="197" t="s">
        <v>44</v>
      </c>
      <c r="L101" s="42"/>
      <c r="M101" s="202" t="s">
        <v>44</v>
      </c>
      <c r="N101" s="203" t="s">
        <v>53</v>
      </c>
      <c r="O101" s="67"/>
      <c r="P101" s="204">
        <f t="shared" si="1"/>
        <v>0</v>
      </c>
      <c r="Q101" s="204">
        <v>0</v>
      </c>
      <c r="R101" s="204">
        <f t="shared" si="2"/>
        <v>0</v>
      </c>
      <c r="S101" s="204">
        <v>0</v>
      </c>
      <c r="T101" s="205">
        <f t="shared" si="3"/>
        <v>0</v>
      </c>
      <c r="U101" s="37"/>
      <c r="V101" s="37"/>
      <c r="W101" s="37"/>
      <c r="X101" s="37"/>
      <c r="Y101" s="37"/>
      <c r="Z101" s="37"/>
      <c r="AA101" s="37"/>
      <c r="AB101" s="37"/>
      <c r="AC101" s="37"/>
      <c r="AD101" s="37"/>
      <c r="AE101" s="37"/>
      <c r="AR101" s="206" t="s">
        <v>104</v>
      </c>
      <c r="AT101" s="206" t="s">
        <v>264</v>
      </c>
      <c r="AU101" s="206" t="s">
        <v>89</v>
      </c>
      <c r="AY101" s="19" t="s">
        <v>262</v>
      </c>
      <c r="BE101" s="207">
        <f t="shared" si="4"/>
        <v>0</v>
      </c>
      <c r="BF101" s="207">
        <f t="shared" si="5"/>
        <v>0</v>
      </c>
      <c r="BG101" s="207">
        <f t="shared" si="6"/>
        <v>0</v>
      </c>
      <c r="BH101" s="207">
        <f t="shared" si="7"/>
        <v>0</v>
      </c>
      <c r="BI101" s="207">
        <f t="shared" si="8"/>
        <v>0</v>
      </c>
      <c r="BJ101" s="19" t="s">
        <v>89</v>
      </c>
      <c r="BK101" s="207">
        <f t="shared" si="9"/>
        <v>0</v>
      </c>
      <c r="BL101" s="19" t="s">
        <v>104</v>
      </c>
      <c r="BM101" s="206" t="s">
        <v>529</v>
      </c>
    </row>
    <row r="102" spans="1:65" s="2" customFormat="1" ht="16.5" customHeight="1">
      <c r="A102" s="37"/>
      <c r="B102" s="38"/>
      <c r="C102" s="195" t="s">
        <v>416</v>
      </c>
      <c r="D102" s="195" t="s">
        <v>264</v>
      </c>
      <c r="E102" s="196" t="s">
        <v>8600</v>
      </c>
      <c r="F102" s="197" t="s">
        <v>8601</v>
      </c>
      <c r="G102" s="198" t="s">
        <v>590</v>
      </c>
      <c r="H102" s="199">
        <v>55</v>
      </c>
      <c r="I102" s="200"/>
      <c r="J102" s="201">
        <f t="shared" si="0"/>
        <v>0</v>
      </c>
      <c r="K102" s="197" t="s">
        <v>44</v>
      </c>
      <c r="L102" s="42"/>
      <c r="M102" s="202" t="s">
        <v>44</v>
      </c>
      <c r="N102" s="203" t="s">
        <v>53</v>
      </c>
      <c r="O102" s="67"/>
      <c r="P102" s="204">
        <f t="shared" si="1"/>
        <v>0</v>
      </c>
      <c r="Q102" s="204">
        <v>0</v>
      </c>
      <c r="R102" s="204">
        <f t="shared" si="2"/>
        <v>0</v>
      </c>
      <c r="S102" s="204">
        <v>0</v>
      </c>
      <c r="T102" s="205">
        <f t="shared" si="3"/>
        <v>0</v>
      </c>
      <c r="U102" s="37"/>
      <c r="V102" s="37"/>
      <c r="W102" s="37"/>
      <c r="X102" s="37"/>
      <c r="Y102" s="37"/>
      <c r="Z102" s="37"/>
      <c r="AA102" s="37"/>
      <c r="AB102" s="37"/>
      <c r="AC102" s="37"/>
      <c r="AD102" s="37"/>
      <c r="AE102" s="37"/>
      <c r="AR102" s="206" t="s">
        <v>104</v>
      </c>
      <c r="AT102" s="206" t="s">
        <v>264</v>
      </c>
      <c r="AU102" s="206" t="s">
        <v>89</v>
      </c>
      <c r="AY102" s="19" t="s">
        <v>262</v>
      </c>
      <c r="BE102" s="207">
        <f t="shared" si="4"/>
        <v>0</v>
      </c>
      <c r="BF102" s="207">
        <f t="shared" si="5"/>
        <v>0</v>
      </c>
      <c r="BG102" s="207">
        <f t="shared" si="6"/>
        <v>0</v>
      </c>
      <c r="BH102" s="207">
        <f t="shared" si="7"/>
        <v>0</v>
      </c>
      <c r="BI102" s="207">
        <f t="shared" si="8"/>
        <v>0</v>
      </c>
      <c r="BJ102" s="19" t="s">
        <v>89</v>
      </c>
      <c r="BK102" s="207">
        <f t="shared" si="9"/>
        <v>0</v>
      </c>
      <c r="BL102" s="19" t="s">
        <v>104</v>
      </c>
      <c r="BM102" s="206" t="s">
        <v>546</v>
      </c>
    </row>
    <row r="103" spans="1:65" s="2" customFormat="1" ht="16.5" customHeight="1">
      <c r="A103" s="37"/>
      <c r="B103" s="38"/>
      <c r="C103" s="195" t="s">
        <v>8</v>
      </c>
      <c r="D103" s="195" t="s">
        <v>264</v>
      </c>
      <c r="E103" s="196" t="s">
        <v>8602</v>
      </c>
      <c r="F103" s="197" t="s">
        <v>8603</v>
      </c>
      <c r="G103" s="198" t="s">
        <v>518</v>
      </c>
      <c r="H103" s="199">
        <v>1</v>
      </c>
      <c r="I103" s="200"/>
      <c r="J103" s="201">
        <f t="shared" si="0"/>
        <v>0</v>
      </c>
      <c r="K103" s="197" t="s">
        <v>44</v>
      </c>
      <c r="L103" s="42"/>
      <c r="M103" s="202" t="s">
        <v>44</v>
      </c>
      <c r="N103" s="203" t="s">
        <v>53</v>
      </c>
      <c r="O103" s="67"/>
      <c r="P103" s="204">
        <f t="shared" si="1"/>
        <v>0</v>
      </c>
      <c r="Q103" s="204">
        <v>0</v>
      </c>
      <c r="R103" s="204">
        <f t="shared" si="2"/>
        <v>0</v>
      </c>
      <c r="S103" s="204">
        <v>0</v>
      </c>
      <c r="T103" s="205">
        <f t="shared" si="3"/>
        <v>0</v>
      </c>
      <c r="U103" s="37"/>
      <c r="V103" s="37"/>
      <c r="W103" s="37"/>
      <c r="X103" s="37"/>
      <c r="Y103" s="37"/>
      <c r="Z103" s="37"/>
      <c r="AA103" s="37"/>
      <c r="AB103" s="37"/>
      <c r="AC103" s="37"/>
      <c r="AD103" s="37"/>
      <c r="AE103" s="37"/>
      <c r="AR103" s="206" t="s">
        <v>104</v>
      </c>
      <c r="AT103" s="206" t="s">
        <v>264</v>
      </c>
      <c r="AU103" s="206" t="s">
        <v>89</v>
      </c>
      <c r="AY103" s="19" t="s">
        <v>262</v>
      </c>
      <c r="BE103" s="207">
        <f t="shared" si="4"/>
        <v>0</v>
      </c>
      <c r="BF103" s="207">
        <f t="shared" si="5"/>
        <v>0</v>
      </c>
      <c r="BG103" s="207">
        <f t="shared" si="6"/>
        <v>0</v>
      </c>
      <c r="BH103" s="207">
        <f t="shared" si="7"/>
        <v>0</v>
      </c>
      <c r="BI103" s="207">
        <f t="shared" si="8"/>
        <v>0</v>
      </c>
      <c r="BJ103" s="19" t="s">
        <v>89</v>
      </c>
      <c r="BK103" s="207">
        <f t="shared" si="9"/>
        <v>0</v>
      </c>
      <c r="BL103" s="19" t="s">
        <v>104</v>
      </c>
      <c r="BM103" s="206" t="s">
        <v>587</v>
      </c>
    </row>
    <row r="104" spans="1:65" s="2" customFormat="1" ht="16.5" customHeight="1">
      <c r="A104" s="37"/>
      <c r="B104" s="38"/>
      <c r="C104" s="195" t="s">
        <v>442</v>
      </c>
      <c r="D104" s="195" t="s">
        <v>264</v>
      </c>
      <c r="E104" s="196" t="s">
        <v>5424</v>
      </c>
      <c r="F104" s="197" t="s">
        <v>5425</v>
      </c>
      <c r="G104" s="198" t="s">
        <v>590</v>
      </c>
      <c r="H104" s="199">
        <v>45</v>
      </c>
      <c r="I104" s="200"/>
      <c r="J104" s="201">
        <f t="shared" si="0"/>
        <v>0</v>
      </c>
      <c r="K104" s="197" t="s">
        <v>44</v>
      </c>
      <c r="L104" s="42"/>
      <c r="M104" s="202" t="s">
        <v>44</v>
      </c>
      <c r="N104" s="203" t="s">
        <v>53</v>
      </c>
      <c r="O104" s="67"/>
      <c r="P104" s="204">
        <f t="shared" si="1"/>
        <v>0</v>
      </c>
      <c r="Q104" s="204">
        <v>0</v>
      </c>
      <c r="R104" s="204">
        <f t="shared" si="2"/>
        <v>0</v>
      </c>
      <c r="S104" s="204">
        <v>0</v>
      </c>
      <c r="T104" s="205">
        <f t="shared" si="3"/>
        <v>0</v>
      </c>
      <c r="U104" s="37"/>
      <c r="V104" s="37"/>
      <c r="W104" s="37"/>
      <c r="X104" s="37"/>
      <c r="Y104" s="37"/>
      <c r="Z104" s="37"/>
      <c r="AA104" s="37"/>
      <c r="AB104" s="37"/>
      <c r="AC104" s="37"/>
      <c r="AD104" s="37"/>
      <c r="AE104" s="37"/>
      <c r="AR104" s="206" t="s">
        <v>104</v>
      </c>
      <c r="AT104" s="206" t="s">
        <v>264</v>
      </c>
      <c r="AU104" s="206" t="s">
        <v>89</v>
      </c>
      <c r="AY104" s="19" t="s">
        <v>262</v>
      </c>
      <c r="BE104" s="207">
        <f t="shared" si="4"/>
        <v>0</v>
      </c>
      <c r="BF104" s="207">
        <f t="shared" si="5"/>
        <v>0</v>
      </c>
      <c r="BG104" s="207">
        <f t="shared" si="6"/>
        <v>0</v>
      </c>
      <c r="BH104" s="207">
        <f t="shared" si="7"/>
        <v>0</v>
      </c>
      <c r="BI104" s="207">
        <f t="shared" si="8"/>
        <v>0</v>
      </c>
      <c r="BJ104" s="19" t="s">
        <v>89</v>
      </c>
      <c r="BK104" s="207">
        <f t="shared" si="9"/>
        <v>0</v>
      </c>
      <c r="BL104" s="19" t="s">
        <v>104</v>
      </c>
      <c r="BM104" s="206" t="s">
        <v>619</v>
      </c>
    </row>
    <row r="105" spans="1:65" s="2" customFormat="1" ht="16.5" customHeight="1">
      <c r="A105" s="37"/>
      <c r="B105" s="38"/>
      <c r="C105" s="195" t="s">
        <v>453</v>
      </c>
      <c r="D105" s="195" t="s">
        <v>264</v>
      </c>
      <c r="E105" s="196" t="s">
        <v>5396</v>
      </c>
      <c r="F105" s="197" t="s">
        <v>5397</v>
      </c>
      <c r="G105" s="198" t="s">
        <v>518</v>
      </c>
      <c r="H105" s="199">
        <v>1</v>
      </c>
      <c r="I105" s="200"/>
      <c r="J105" s="201">
        <f t="shared" si="0"/>
        <v>0</v>
      </c>
      <c r="K105" s="197" t="s">
        <v>44</v>
      </c>
      <c r="L105" s="42"/>
      <c r="M105" s="202" t="s">
        <v>44</v>
      </c>
      <c r="N105" s="203" t="s">
        <v>53</v>
      </c>
      <c r="O105" s="67"/>
      <c r="P105" s="204">
        <f t="shared" si="1"/>
        <v>0</v>
      </c>
      <c r="Q105" s="204">
        <v>0</v>
      </c>
      <c r="R105" s="204">
        <f t="shared" si="2"/>
        <v>0</v>
      </c>
      <c r="S105" s="204">
        <v>0</v>
      </c>
      <c r="T105" s="205">
        <f t="shared" si="3"/>
        <v>0</v>
      </c>
      <c r="U105" s="37"/>
      <c r="V105" s="37"/>
      <c r="W105" s="37"/>
      <c r="X105" s="37"/>
      <c r="Y105" s="37"/>
      <c r="Z105" s="37"/>
      <c r="AA105" s="37"/>
      <c r="AB105" s="37"/>
      <c r="AC105" s="37"/>
      <c r="AD105" s="37"/>
      <c r="AE105" s="37"/>
      <c r="AR105" s="206" t="s">
        <v>104</v>
      </c>
      <c r="AT105" s="206" t="s">
        <v>264</v>
      </c>
      <c r="AU105" s="206" t="s">
        <v>89</v>
      </c>
      <c r="AY105" s="19" t="s">
        <v>262</v>
      </c>
      <c r="BE105" s="207">
        <f t="shared" si="4"/>
        <v>0</v>
      </c>
      <c r="BF105" s="207">
        <f t="shared" si="5"/>
        <v>0</v>
      </c>
      <c r="BG105" s="207">
        <f t="shared" si="6"/>
        <v>0</v>
      </c>
      <c r="BH105" s="207">
        <f t="shared" si="7"/>
        <v>0</v>
      </c>
      <c r="BI105" s="207">
        <f t="shared" si="8"/>
        <v>0</v>
      </c>
      <c r="BJ105" s="19" t="s">
        <v>89</v>
      </c>
      <c r="BK105" s="207">
        <f t="shared" si="9"/>
        <v>0</v>
      </c>
      <c r="BL105" s="19" t="s">
        <v>104</v>
      </c>
      <c r="BM105" s="206" t="s">
        <v>638</v>
      </c>
    </row>
    <row r="106" spans="1:65" s="2" customFormat="1" ht="16.5" customHeight="1">
      <c r="A106" s="37"/>
      <c r="B106" s="38"/>
      <c r="C106" s="195" t="s">
        <v>463</v>
      </c>
      <c r="D106" s="195" t="s">
        <v>264</v>
      </c>
      <c r="E106" s="196" t="s">
        <v>8604</v>
      </c>
      <c r="F106" s="197" t="s">
        <v>8605</v>
      </c>
      <c r="G106" s="198" t="s">
        <v>518</v>
      </c>
      <c r="H106" s="199">
        <v>2</v>
      </c>
      <c r="I106" s="200"/>
      <c r="J106" s="201">
        <f t="shared" si="0"/>
        <v>0</v>
      </c>
      <c r="K106" s="197" t="s">
        <v>44</v>
      </c>
      <c r="L106" s="42"/>
      <c r="M106" s="202" t="s">
        <v>44</v>
      </c>
      <c r="N106" s="203" t="s">
        <v>53</v>
      </c>
      <c r="O106" s="67"/>
      <c r="P106" s="204">
        <f t="shared" si="1"/>
        <v>0</v>
      </c>
      <c r="Q106" s="204">
        <v>0</v>
      </c>
      <c r="R106" s="204">
        <f t="shared" si="2"/>
        <v>0</v>
      </c>
      <c r="S106" s="204">
        <v>0</v>
      </c>
      <c r="T106" s="205">
        <f t="shared" si="3"/>
        <v>0</v>
      </c>
      <c r="U106" s="37"/>
      <c r="V106" s="37"/>
      <c r="W106" s="37"/>
      <c r="X106" s="37"/>
      <c r="Y106" s="37"/>
      <c r="Z106" s="37"/>
      <c r="AA106" s="37"/>
      <c r="AB106" s="37"/>
      <c r="AC106" s="37"/>
      <c r="AD106" s="37"/>
      <c r="AE106" s="37"/>
      <c r="AR106" s="206" t="s">
        <v>104</v>
      </c>
      <c r="AT106" s="206" t="s">
        <v>264</v>
      </c>
      <c r="AU106" s="206" t="s">
        <v>89</v>
      </c>
      <c r="AY106" s="19" t="s">
        <v>262</v>
      </c>
      <c r="BE106" s="207">
        <f t="shared" si="4"/>
        <v>0</v>
      </c>
      <c r="BF106" s="207">
        <f t="shared" si="5"/>
        <v>0</v>
      </c>
      <c r="BG106" s="207">
        <f t="shared" si="6"/>
        <v>0</v>
      </c>
      <c r="BH106" s="207">
        <f t="shared" si="7"/>
        <v>0</v>
      </c>
      <c r="BI106" s="207">
        <f t="shared" si="8"/>
        <v>0</v>
      </c>
      <c r="BJ106" s="19" t="s">
        <v>89</v>
      </c>
      <c r="BK106" s="207">
        <f t="shared" si="9"/>
        <v>0</v>
      </c>
      <c r="BL106" s="19" t="s">
        <v>104</v>
      </c>
      <c r="BM106" s="206" t="s">
        <v>657</v>
      </c>
    </row>
    <row r="107" spans="1:65" s="2" customFormat="1" ht="16.5" customHeight="1">
      <c r="A107" s="37"/>
      <c r="B107" s="38"/>
      <c r="C107" s="195" t="s">
        <v>467</v>
      </c>
      <c r="D107" s="195" t="s">
        <v>264</v>
      </c>
      <c r="E107" s="196" t="s">
        <v>5239</v>
      </c>
      <c r="F107" s="197" t="s">
        <v>5240</v>
      </c>
      <c r="G107" s="198" t="s">
        <v>518</v>
      </c>
      <c r="H107" s="199">
        <v>1</v>
      </c>
      <c r="I107" s="200"/>
      <c r="J107" s="201">
        <f t="shared" si="0"/>
        <v>0</v>
      </c>
      <c r="K107" s="197" t="s">
        <v>44</v>
      </c>
      <c r="L107" s="42"/>
      <c r="M107" s="202" t="s">
        <v>44</v>
      </c>
      <c r="N107" s="203" t="s">
        <v>53</v>
      </c>
      <c r="O107" s="67"/>
      <c r="P107" s="204">
        <f t="shared" si="1"/>
        <v>0</v>
      </c>
      <c r="Q107" s="204">
        <v>0</v>
      </c>
      <c r="R107" s="204">
        <f t="shared" si="2"/>
        <v>0</v>
      </c>
      <c r="S107" s="204">
        <v>0</v>
      </c>
      <c r="T107" s="205">
        <f t="shared" si="3"/>
        <v>0</v>
      </c>
      <c r="U107" s="37"/>
      <c r="V107" s="37"/>
      <c r="W107" s="37"/>
      <c r="X107" s="37"/>
      <c r="Y107" s="37"/>
      <c r="Z107" s="37"/>
      <c r="AA107" s="37"/>
      <c r="AB107" s="37"/>
      <c r="AC107" s="37"/>
      <c r="AD107" s="37"/>
      <c r="AE107" s="37"/>
      <c r="AR107" s="206" t="s">
        <v>104</v>
      </c>
      <c r="AT107" s="206" t="s">
        <v>264</v>
      </c>
      <c r="AU107" s="206" t="s">
        <v>89</v>
      </c>
      <c r="AY107" s="19" t="s">
        <v>262</v>
      </c>
      <c r="BE107" s="207">
        <f t="shared" si="4"/>
        <v>0</v>
      </c>
      <c r="BF107" s="207">
        <f t="shared" si="5"/>
        <v>0</v>
      </c>
      <c r="BG107" s="207">
        <f t="shared" si="6"/>
        <v>0</v>
      </c>
      <c r="BH107" s="207">
        <f t="shared" si="7"/>
        <v>0</v>
      </c>
      <c r="BI107" s="207">
        <f t="shared" si="8"/>
        <v>0</v>
      </c>
      <c r="BJ107" s="19" t="s">
        <v>89</v>
      </c>
      <c r="BK107" s="207">
        <f t="shared" si="9"/>
        <v>0</v>
      </c>
      <c r="BL107" s="19" t="s">
        <v>104</v>
      </c>
      <c r="BM107" s="206" t="s">
        <v>668</v>
      </c>
    </row>
    <row r="108" spans="1:65" s="12" customFormat="1" ht="25.9" customHeight="1">
      <c r="B108" s="179"/>
      <c r="C108" s="180"/>
      <c r="D108" s="181" t="s">
        <v>81</v>
      </c>
      <c r="E108" s="182" t="s">
        <v>5243</v>
      </c>
      <c r="F108" s="182" t="s">
        <v>8606</v>
      </c>
      <c r="G108" s="180"/>
      <c r="H108" s="180"/>
      <c r="I108" s="183"/>
      <c r="J108" s="184">
        <f>BK108</f>
        <v>0</v>
      </c>
      <c r="K108" s="180"/>
      <c r="L108" s="185"/>
      <c r="M108" s="186"/>
      <c r="N108" s="187"/>
      <c r="O108" s="187"/>
      <c r="P108" s="188">
        <f>SUM(P109:P115)</f>
        <v>0</v>
      </c>
      <c r="Q108" s="187"/>
      <c r="R108" s="188">
        <f>SUM(R109:R115)</f>
        <v>0</v>
      </c>
      <c r="S108" s="187"/>
      <c r="T108" s="189">
        <f>SUM(T109:T115)</f>
        <v>0</v>
      </c>
      <c r="AR108" s="190" t="s">
        <v>89</v>
      </c>
      <c r="AT108" s="191" t="s">
        <v>81</v>
      </c>
      <c r="AU108" s="191" t="s">
        <v>82</v>
      </c>
      <c r="AY108" s="190" t="s">
        <v>262</v>
      </c>
      <c r="BK108" s="192">
        <f>SUM(BK109:BK115)</f>
        <v>0</v>
      </c>
    </row>
    <row r="109" spans="1:65" s="2" customFormat="1" ht="16.5" customHeight="1">
      <c r="A109" s="37"/>
      <c r="B109" s="38"/>
      <c r="C109" s="195" t="s">
        <v>475</v>
      </c>
      <c r="D109" s="195" t="s">
        <v>264</v>
      </c>
      <c r="E109" s="196" t="s">
        <v>8607</v>
      </c>
      <c r="F109" s="197" t="s">
        <v>8608</v>
      </c>
      <c r="G109" s="198" t="s">
        <v>267</v>
      </c>
      <c r="H109" s="199">
        <v>6.75</v>
      </c>
      <c r="I109" s="200"/>
      <c r="J109" s="201">
        <f t="shared" ref="J109:J115" si="10">ROUND(I109*H109,2)</f>
        <v>0</v>
      </c>
      <c r="K109" s="197" t="s">
        <v>44</v>
      </c>
      <c r="L109" s="42"/>
      <c r="M109" s="202" t="s">
        <v>44</v>
      </c>
      <c r="N109" s="203" t="s">
        <v>53</v>
      </c>
      <c r="O109" s="67"/>
      <c r="P109" s="204">
        <f t="shared" ref="P109:P115" si="11">O109*H109</f>
        <v>0</v>
      </c>
      <c r="Q109" s="204">
        <v>0</v>
      </c>
      <c r="R109" s="204">
        <f t="shared" ref="R109:R115" si="12">Q109*H109</f>
        <v>0</v>
      </c>
      <c r="S109" s="204">
        <v>0</v>
      </c>
      <c r="T109" s="205">
        <f t="shared" ref="T109:T115" si="13">S109*H109</f>
        <v>0</v>
      </c>
      <c r="U109" s="37"/>
      <c r="V109" s="37"/>
      <c r="W109" s="37"/>
      <c r="X109" s="37"/>
      <c r="Y109" s="37"/>
      <c r="Z109" s="37"/>
      <c r="AA109" s="37"/>
      <c r="AB109" s="37"/>
      <c r="AC109" s="37"/>
      <c r="AD109" s="37"/>
      <c r="AE109" s="37"/>
      <c r="AR109" s="206" t="s">
        <v>104</v>
      </c>
      <c r="AT109" s="206" t="s">
        <v>264</v>
      </c>
      <c r="AU109" s="206" t="s">
        <v>89</v>
      </c>
      <c r="AY109" s="19" t="s">
        <v>262</v>
      </c>
      <c r="BE109" s="207">
        <f t="shared" ref="BE109:BE115" si="14">IF(N109="základní",J109,0)</f>
        <v>0</v>
      </c>
      <c r="BF109" s="207">
        <f t="shared" ref="BF109:BF115" si="15">IF(N109="snížená",J109,0)</f>
        <v>0</v>
      </c>
      <c r="BG109" s="207">
        <f t="shared" ref="BG109:BG115" si="16">IF(N109="zákl. přenesená",J109,0)</f>
        <v>0</v>
      </c>
      <c r="BH109" s="207">
        <f t="shared" ref="BH109:BH115" si="17">IF(N109="sníž. přenesená",J109,0)</f>
        <v>0</v>
      </c>
      <c r="BI109" s="207">
        <f t="shared" ref="BI109:BI115" si="18">IF(N109="nulová",J109,0)</f>
        <v>0</v>
      </c>
      <c r="BJ109" s="19" t="s">
        <v>89</v>
      </c>
      <c r="BK109" s="207">
        <f t="shared" ref="BK109:BK115" si="19">ROUND(I109*H109,2)</f>
        <v>0</v>
      </c>
      <c r="BL109" s="19" t="s">
        <v>104</v>
      </c>
      <c r="BM109" s="206" t="s">
        <v>708</v>
      </c>
    </row>
    <row r="110" spans="1:65" s="2" customFormat="1" ht="16.5" customHeight="1">
      <c r="A110" s="37"/>
      <c r="B110" s="38"/>
      <c r="C110" s="195" t="s">
        <v>7</v>
      </c>
      <c r="D110" s="195" t="s">
        <v>264</v>
      </c>
      <c r="E110" s="196" t="s">
        <v>8609</v>
      </c>
      <c r="F110" s="197" t="s">
        <v>8610</v>
      </c>
      <c r="G110" s="198" t="s">
        <v>267</v>
      </c>
      <c r="H110" s="199">
        <v>128.25</v>
      </c>
      <c r="I110" s="200"/>
      <c r="J110" s="201">
        <f t="shared" si="10"/>
        <v>0</v>
      </c>
      <c r="K110" s="197" t="s">
        <v>44</v>
      </c>
      <c r="L110" s="42"/>
      <c r="M110" s="202" t="s">
        <v>44</v>
      </c>
      <c r="N110" s="203" t="s">
        <v>53</v>
      </c>
      <c r="O110" s="67"/>
      <c r="P110" s="204">
        <f t="shared" si="11"/>
        <v>0</v>
      </c>
      <c r="Q110" s="204">
        <v>0</v>
      </c>
      <c r="R110" s="204">
        <f t="shared" si="12"/>
        <v>0</v>
      </c>
      <c r="S110" s="204">
        <v>0</v>
      </c>
      <c r="T110" s="205">
        <f t="shared" si="13"/>
        <v>0</v>
      </c>
      <c r="U110" s="37"/>
      <c r="V110" s="37"/>
      <c r="W110" s="37"/>
      <c r="X110" s="37"/>
      <c r="Y110" s="37"/>
      <c r="Z110" s="37"/>
      <c r="AA110" s="37"/>
      <c r="AB110" s="37"/>
      <c r="AC110" s="37"/>
      <c r="AD110" s="37"/>
      <c r="AE110" s="37"/>
      <c r="AR110" s="206" t="s">
        <v>104</v>
      </c>
      <c r="AT110" s="206" t="s">
        <v>264</v>
      </c>
      <c r="AU110" s="206" t="s">
        <v>89</v>
      </c>
      <c r="AY110" s="19" t="s">
        <v>262</v>
      </c>
      <c r="BE110" s="207">
        <f t="shared" si="14"/>
        <v>0</v>
      </c>
      <c r="BF110" s="207">
        <f t="shared" si="15"/>
        <v>0</v>
      </c>
      <c r="BG110" s="207">
        <f t="shared" si="16"/>
        <v>0</v>
      </c>
      <c r="BH110" s="207">
        <f t="shared" si="17"/>
        <v>0</v>
      </c>
      <c r="BI110" s="207">
        <f t="shared" si="18"/>
        <v>0</v>
      </c>
      <c r="BJ110" s="19" t="s">
        <v>89</v>
      </c>
      <c r="BK110" s="207">
        <f t="shared" si="19"/>
        <v>0</v>
      </c>
      <c r="BL110" s="19" t="s">
        <v>104</v>
      </c>
      <c r="BM110" s="206" t="s">
        <v>718</v>
      </c>
    </row>
    <row r="111" spans="1:65" s="2" customFormat="1" ht="16.5" customHeight="1">
      <c r="A111" s="37"/>
      <c r="B111" s="38"/>
      <c r="C111" s="195" t="s">
        <v>496</v>
      </c>
      <c r="D111" s="195" t="s">
        <v>264</v>
      </c>
      <c r="E111" s="196" t="s">
        <v>8611</v>
      </c>
      <c r="F111" s="197" t="s">
        <v>8612</v>
      </c>
      <c r="G111" s="198" t="s">
        <v>406</v>
      </c>
      <c r="H111" s="199">
        <v>6.75</v>
      </c>
      <c r="I111" s="200"/>
      <c r="J111" s="201">
        <f t="shared" si="10"/>
        <v>0</v>
      </c>
      <c r="K111" s="197" t="s">
        <v>44</v>
      </c>
      <c r="L111" s="42"/>
      <c r="M111" s="202" t="s">
        <v>44</v>
      </c>
      <c r="N111" s="203" t="s">
        <v>53</v>
      </c>
      <c r="O111" s="67"/>
      <c r="P111" s="204">
        <f t="shared" si="11"/>
        <v>0</v>
      </c>
      <c r="Q111" s="204">
        <v>0</v>
      </c>
      <c r="R111" s="204">
        <f t="shared" si="12"/>
        <v>0</v>
      </c>
      <c r="S111" s="204">
        <v>0</v>
      </c>
      <c r="T111" s="205">
        <f t="shared" si="13"/>
        <v>0</v>
      </c>
      <c r="U111" s="37"/>
      <c r="V111" s="37"/>
      <c r="W111" s="37"/>
      <c r="X111" s="37"/>
      <c r="Y111" s="37"/>
      <c r="Z111" s="37"/>
      <c r="AA111" s="37"/>
      <c r="AB111" s="37"/>
      <c r="AC111" s="37"/>
      <c r="AD111" s="37"/>
      <c r="AE111" s="37"/>
      <c r="AR111" s="206" t="s">
        <v>104</v>
      </c>
      <c r="AT111" s="206" t="s">
        <v>264</v>
      </c>
      <c r="AU111" s="206" t="s">
        <v>89</v>
      </c>
      <c r="AY111" s="19" t="s">
        <v>262</v>
      </c>
      <c r="BE111" s="207">
        <f t="shared" si="14"/>
        <v>0</v>
      </c>
      <c r="BF111" s="207">
        <f t="shared" si="15"/>
        <v>0</v>
      </c>
      <c r="BG111" s="207">
        <f t="shared" si="16"/>
        <v>0</v>
      </c>
      <c r="BH111" s="207">
        <f t="shared" si="17"/>
        <v>0</v>
      </c>
      <c r="BI111" s="207">
        <f t="shared" si="18"/>
        <v>0</v>
      </c>
      <c r="BJ111" s="19" t="s">
        <v>89</v>
      </c>
      <c r="BK111" s="207">
        <f t="shared" si="19"/>
        <v>0</v>
      </c>
      <c r="BL111" s="19" t="s">
        <v>104</v>
      </c>
      <c r="BM111" s="206" t="s">
        <v>733</v>
      </c>
    </row>
    <row r="112" spans="1:65" s="2" customFormat="1" ht="16.5" customHeight="1">
      <c r="A112" s="37"/>
      <c r="B112" s="38"/>
      <c r="C112" s="195" t="s">
        <v>511</v>
      </c>
      <c r="D112" s="195" t="s">
        <v>264</v>
      </c>
      <c r="E112" s="196" t="s">
        <v>8613</v>
      </c>
      <c r="F112" s="197" t="s">
        <v>8614</v>
      </c>
      <c r="G112" s="198" t="s">
        <v>590</v>
      </c>
      <c r="H112" s="199">
        <v>45</v>
      </c>
      <c r="I112" s="200"/>
      <c r="J112" s="201">
        <f t="shared" si="10"/>
        <v>0</v>
      </c>
      <c r="K112" s="197" t="s">
        <v>44</v>
      </c>
      <c r="L112" s="42"/>
      <c r="M112" s="202" t="s">
        <v>44</v>
      </c>
      <c r="N112" s="203" t="s">
        <v>53</v>
      </c>
      <c r="O112" s="67"/>
      <c r="P112" s="204">
        <f t="shared" si="11"/>
        <v>0</v>
      </c>
      <c r="Q112" s="204">
        <v>0</v>
      </c>
      <c r="R112" s="204">
        <f t="shared" si="12"/>
        <v>0</v>
      </c>
      <c r="S112" s="204">
        <v>0</v>
      </c>
      <c r="T112" s="205">
        <f t="shared" si="13"/>
        <v>0</v>
      </c>
      <c r="U112" s="37"/>
      <c r="V112" s="37"/>
      <c r="W112" s="37"/>
      <c r="X112" s="37"/>
      <c r="Y112" s="37"/>
      <c r="Z112" s="37"/>
      <c r="AA112" s="37"/>
      <c r="AB112" s="37"/>
      <c r="AC112" s="37"/>
      <c r="AD112" s="37"/>
      <c r="AE112" s="37"/>
      <c r="AR112" s="206" t="s">
        <v>104</v>
      </c>
      <c r="AT112" s="206" t="s">
        <v>264</v>
      </c>
      <c r="AU112" s="206" t="s">
        <v>89</v>
      </c>
      <c r="AY112" s="19" t="s">
        <v>262</v>
      </c>
      <c r="BE112" s="207">
        <f t="shared" si="14"/>
        <v>0</v>
      </c>
      <c r="BF112" s="207">
        <f t="shared" si="15"/>
        <v>0</v>
      </c>
      <c r="BG112" s="207">
        <f t="shared" si="16"/>
        <v>0</v>
      </c>
      <c r="BH112" s="207">
        <f t="shared" si="17"/>
        <v>0</v>
      </c>
      <c r="BI112" s="207">
        <f t="shared" si="18"/>
        <v>0</v>
      </c>
      <c r="BJ112" s="19" t="s">
        <v>89</v>
      </c>
      <c r="BK112" s="207">
        <f t="shared" si="19"/>
        <v>0</v>
      </c>
      <c r="BL112" s="19" t="s">
        <v>104</v>
      </c>
      <c r="BM112" s="206" t="s">
        <v>744</v>
      </c>
    </row>
    <row r="113" spans="1:65" s="2" customFormat="1" ht="16.5" customHeight="1">
      <c r="A113" s="37"/>
      <c r="B113" s="38"/>
      <c r="C113" s="195" t="s">
        <v>515</v>
      </c>
      <c r="D113" s="195" t="s">
        <v>264</v>
      </c>
      <c r="E113" s="196" t="s">
        <v>8615</v>
      </c>
      <c r="F113" s="197" t="s">
        <v>8616</v>
      </c>
      <c r="G113" s="198" t="s">
        <v>3941</v>
      </c>
      <c r="H113" s="199">
        <v>16</v>
      </c>
      <c r="I113" s="200"/>
      <c r="J113" s="201">
        <f t="shared" si="10"/>
        <v>0</v>
      </c>
      <c r="K113" s="197" t="s">
        <v>44</v>
      </c>
      <c r="L113" s="42"/>
      <c r="M113" s="202" t="s">
        <v>44</v>
      </c>
      <c r="N113" s="203" t="s">
        <v>53</v>
      </c>
      <c r="O113" s="67"/>
      <c r="P113" s="204">
        <f t="shared" si="11"/>
        <v>0</v>
      </c>
      <c r="Q113" s="204">
        <v>0</v>
      </c>
      <c r="R113" s="204">
        <f t="shared" si="12"/>
        <v>0</v>
      </c>
      <c r="S113" s="204">
        <v>0</v>
      </c>
      <c r="T113" s="205">
        <f t="shared" si="13"/>
        <v>0</v>
      </c>
      <c r="U113" s="37"/>
      <c r="V113" s="37"/>
      <c r="W113" s="37"/>
      <c r="X113" s="37"/>
      <c r="Y113" s="37"/>
      <c r="Z113" s="37"/>
      <c r="AA113" s="37"/>
      <c r="AB113" s="37"/>
      <c r="AC113" s="37"/>
      <c r="AD113" s="37"/>
      <c r="AE113" s="37"/>
      <c r="AR113" s="206" t="s">
        <v>104</v>
      </c>
      <c r="AT113" s="206" t="s">
        <v>264</v>
      </c>
      <c r="AU113" s="206" t="s">
        <v>89</v>
      </c>
      <c r="AY113" s="19" t="s">
        <v>262</v>
      </c>
      <c r="BE113" s="207">
        <f t="shared" si="14"/>
        <v>0</v>
      </c>
      <c r="BF113" s="207">
        <f t="shared" si="15"/>
        <v>0</v>
      </c>
      <c r="BG113" s="207">
        <f t="shared" si="16"/>
        <v>0</v>
      </c>
      <c r="BH113" s="207">
        <f t="shared" si="17"/>
        <v>0</v>
      </c>
      <c r="BI113" s="207">
        <f t="shared" si="18"/>
        <v>0</v>
      </c>
      <c r="BJ113" s="19" t="s">
        <v>89</v>
      </c>
      <c r="BK113" s="207">
        <f t="shared" si="19"/>
        <v>0</v>
      </c>
      <c r="BL113" s="19" t="s">
        <v>104</v>
      </c>
      <c r="BM113" s="206" t="s">
        <v>903</v>
      </c>
    </row>
    <row r="114" spans="1:65" s="2" customFormat="1" ht="16.5" customHeight="1">
      <c r="A114" s="37"/>
      <c r="B114" s="38"/>
      <c r="C114" s="195" t="s">
        <v>523</v>
      </c>
      <c r="D114" s="195" t="s">
        <v>264</v>
      </c>
      <c r="E114" s="196" t="s">
        <v>8617</v>
      </c>
      <c r="F114" s="197" t="s">
        <v>8618</v>
      </c>
      <c r="G114" s="198" t="s">
        <v>342</v>
      </c>
      <c r="H114" s="199">
        <v>45</v>
      </c>
      <c r="I114" s="200"/>
      <c r="J114" s="201">
        <f t="shared" si="10"/>
        <v>0</v>
      </c>
      <c r="K114" s="197" t="s">
        <v>44</v>
      </c>
      <c r="L114" s="42"/>
      <c r="M114" s="202" t="s">
        <v>44</v>
      </c>
      <c r="N114" s="203" t="s">
        <v>53</v>
      </c>
      <c r="O114" s="67"/>
      <c r="P114" s="204">
        <f t="shared" si="11"/>
        <v>0</v>
      </c>
      <c r="Q114" s="204">
        <v>0</v>
      </c>
      <c r="R114" s="204">
        <f t="shared" si="12"/>
        <v>0</v>
      </c>
      <c r="S114" s="204">
        <v>0</v>
      </c>
      <c r="T114" s="205">
        <f t="shared" si="13"/>
        <v>0</v>
      </c>
      <c r="U114" s="37"/>
      <c r="V114" s="37"/>
      <c r="W114" s="37"/>
      <c r="X114" s="37"/>
      <c r="Y114" s="37"/>
      <c r="Z114" s="37"/>
      <c r="AA114" s="37"/>
      <c r="AB114" s="37"/>
      <c r="AC114" s="37"/>
      <c r="AD114" s="37"/>
      <c r="AE114" s="37"/>
      <c r="AR114" s="206" t="s">
        <v>104</v>
      </c>
      <c r="AT114" s="206" t="s">
        <v>264</v>
      </c>
      <c r="AU114" s="206" t="s">
        <v>89</v>
      </c>
      <c r="AY114" s="19" t="s">
        <v>262</v>
      </c>
      <c r="BE114" s="207">
        <f t="shared" si="14"/>
        <v>0</v>
      </c>
      <c r="BF114" s="207">
        <f t="shared" si="15"/>
        <v>0</v>
      </c>
      <c r="BG114" s="207">
        <f t="shared" si="16"/>
        <v>0</v>
      </c>
      <c r="BH114" s="207">
        <f t="shared" si="17"/>
        <v>0</v>
      </c>
      <c r="BI114" s="207">
        <f t="shared" si="18"/>
        <v>0</v>
      </c>
      <c r="BJ114" s="19" t="s">
        <v>89</v>
      </c>
      <c r="BK114" s="207">
        <f t="shared" si="19"/>
        <v>0</v>
      </c>
      <c r="BL114" s="19" t="s">
        <v>104</v>
      </c>
      <c r="BM114" s="206" t="s">
        <v>939</v>
      </c>
    </row>
    <row r="115" spans="1:65" s="2" customFormat="1" ht="16.5" customHeight="1">
      <c r="A115" s="37"/>
      <c r="B115" s="38"/>
      <c r="C115" s="195" t="s">
        <v>529</v>
      </c>
      <c r="D115" s="195" t="s">
        <v>264</v>
      </c>
      <c r="E115" s="196" t="s">
        <v>8619</v>
      </c>
      <c r="F115" s="197" t="s">
        <v>8605</v>
      </c>
      <c r="G115" s="198" t="s">
        <v>518</v>
      </c>
      <c r="H115" s="199">
        <v>1</v>
      </c>
      <c r="I115" s="200"/>
      <c r="J115" s="201">
        <f t="shared" si="10"/>
        <v>0</v>
      </c>
      <c r="K115" s="197" t="s">
        <v>44</v>
      </c>
      <c r="L115" s="42"/>
      <c r="M115" s="275" t="s">
        <v>44</v>
      </c>
      <c r="N115" s="276" t="s">
        <v>53</v>
      </c>
      <c r="O115" s="273"/>
      <c r="P115" s="277">
        <f t="shared" si="11"/>
        <v>0</v>
      </c>
      <c r="Q115" s="277">
        <v>0</v>
      </c>
      <c r="R115" s="277">
        <f t="shared" si="12"/>
        <v>0</v>
      </c>
      <c r="S115" s="277">
        <v>0</v>
      </c>
      <c r="T115" s="278">
        <f t="shared" si="13"/>
        <v>0</v>
      </c>
      <c r="U115" s="37"/>
      <c r="V115" s="37"/>
      <c r="W115" s="37"/>
      <c r="X115" s="37"/>
      <c r="Y115" s="37"/>
      <c r="Z115" s="37"/>
      <c r="AA115" s="37"/>
      <c r="AB115" s="37"/>
      <c r="AC115" s="37"/>
      <c r="AD115" s="37"/>
      <c r="AE115" s="37"/>
      <c r="AR115" s="206" t="s">
        <v>104</v>
      </c>
      <c r="AT115" s="206" t="s">
        <v>264</v>
      </c>
      <c r="AU115" s="206" t="s">
        <v>89</v>
      </c>
      <c r="AY115" s="19" t="s">
        <v>262</v>
      </c>
      <c r="BE115" s="207">
        <f t="shared" si="14"/>
        <v>0</v>
      </c>
      <c r="BF115" s="207">
        <f t="shared" si="15"/>
        <v>0</v>
      </c>
      <c r="BG115" s="207">
        <f t="shared" si="16"/>
        <v>0</v>
      </c>
      <c r="BH115" s="207">
        <f t="shared" si="17"/>
        <v>0</v>
      </c>
      <c r="BI115" s="207">
        <f t="shared" si="18"/>
        <v>0</v>
      </c>
      <c r="BJ115" s="19" t="s">
        <v>89</v>
      </c>
      <c r="BK115" s="207">
        <f t="shared" si="19"/>
        <v>0</v>
      </c>
      <c r="BL115" s="19" t="s">
        <v>104</v>
      </c>
      <c r="BM115" s="206" t="s">
        <v>955</v>
      </c>
    </row>
    <row r="116" spans="1:65" s="2" customFormat="1" ht="7" customHeight="1">
      <c r="A116" s="37"/>
      <c r="B116" s="50"/>
      <c r="C116" s="51"/>
      <c r="D116" s="51"/>
      <c r="E116" s="51"/>
      <c r="F116" s="51"/>
      <c r="G116" s="51"/>
      <c r="H116" s="51"/>
      <c r="I116" s="145"/>
      <c r="J116" s="51"/>
      <c r="K116" s="51"/>
      <c r="L116" s="42"/>
      <c r="M116" s="37"/>
      <c r="O116" s="37"/>
      <c r="P116" s="37"/>
      <c r="Q116" s="37"/>
      <c r="R116" s="37"/>
      <c r="S116" s="37"/>
      <c r="T116" s="37"/>
      <c r="U116" s="37"/>
      <c r="V116" s="37"/>
      <c r="W116" s="37"/>
      <c r="X116" s="37"/>
      <c r="Y116" s="37"/>
      <c r="Z116" s="37"/>
      <c r="AA116" s="37"/>
      <c r="AB116" s="37"/>
      <c r="AC116" s="37"/>
      <c r="AD116" s="37"/>
      <c r="AE116" s="37"/>
    </row>
  </sheetData>
  <sheetProtection algorithmName="SHA-512" hashValue="3f3UfOgJuXpmo2WP9Yc7uGWJlRsUGwLqJxwQB2SijHymRCpbq5trX0UUvGXdoGMJPOosrmDT1l3KugCdL8T0vg==" saltValue="ZCgy3A8K3JhRyMpyE5tjKrfmVZpUbEXZGGL4v1EouPU5ZSOCkF3m9tZU+Y1Ex5jvEf+cWUJBtkKYOp9HqX7uHg==" spinCount="100000" sheet="1" objects="1" scenarios="1" formatColumns="0" formatRows="0" autoFilter="0"/>
  <autoFilter ref="C86:K115"/>
  <mergeCells count="12">
    <mergeCell ref="E79:H79"/>
    <mergeCell ref="L2:V2"/>
    <mergeCell ref="E50:H50"/>
    <mergeCell ref="E52:H52"/>
    <mergeCell ref="E54:H54"/>
    <mergeCell ref="E75:H75"/>
    <mergeCell ref="E77:H77"/>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29.xml><?xml version="1.0" encoding="utf-8"?>
<worksheet xmlns="http://schemas.openxmlformats.org/spreadsheetml/2006/main" xmlns:r="http://schemas.openxmlformats.org/officeDocument/2006/relationships">
  <sheetPr>
    <pageSetUpPr fitToPage="1"/>
  </sheetPr>
  <dimension ref="A2:BM98"/>
  <sheetViews>
    <sheetView showGridLines="0" workbookViewId="0"/>
  </sheetViews>
  <sheetFormatPr defaultRowHeight="14.5"/>
  <cols>
    <col min="1" max="1" width="8.33203125" style="1" customWidth="1"/>
    <col min="2" max="2" width="1.6640625" style="1" customWidth="1"/>
    <col min="3" max="3" width="4.109375" style="1" customWidth="1"/>
    <col min="4" max="4" width="4.33203125" style="1" customWidth="1"/>
    <col min="5" max="5" width="17.109375" style="1" customWidth="1"/>
    <col min="6" max="6" width="100.77734375" style="1" customWidth="1"/>
    <col min="7" max="7" width="7" style="1" customWidth="1"/>
    <col min="8" max="8" width="11.44140625" style="1" customWidth="1"/>
    <col min="9" max="9" width="20.109375" style="111" customWidth="1"/>
    <col min="10" max="11" width="20.109375" style="1" customWidth="1"/>
    <col min="12" max="12" width="9.33203125" style="1" customWidth="1"/>
    <col min="13" max="13" width="10.77734375" style="1" hidden="1" customWidth="1"/>
    <col min="14" max="14" width="9.33203125" style="1" hidden="1"/>
    <col min="15" max="20" width="14.10937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7" customHeight="1">
      <c r="I2" s="111"/>
      <c r="L2" s="376"/>
      <c r="M2" s="376"/>
      <c r="N2" s="376"/>
      <c r="O2" s="376"/>
      <c r="P2" s="376"/>
      <c r="Q2" s="376"/>
      <c r="R2" s="376"/>
      <c r="S2" s="376"/>
      <c r="T2" s="376"/>
      <c r="U2" s="376"/>
      <c r="V2" s="376"/>
      <c r="AT2" s="19" t="s">
        <v>197</v>
      </c>
    </row>
    <row r="3" spans="1:46" s="1" customFormat="1" ht="7" customHeight="1">
      <c r="B3" s="112"/>
      <c r="C3" s="113"/>
      <c r="D3" s="113"/>
      <c r="E3" s="113"/>
      <c r="F3" s="113"/>
      <c r="G3" s="113"/>
      <c r="H3" s="113"/>
      <c r="I3" s="114"/>
      <c r="J3" s="113"/>
      <c r="K3" s="113"/>
      <c r="L3" s="22"/>
      <c r="AT3" s="19" t="s">
        <v>91</v>
      </c>
    </row>
    <row r="4" spans="1:46" s="1" customFormat="1" ht="25" customHeight="1">
      <c r="B4" s="22"/>
      <c r="D4" s="115" t="s">
        <v>207</v>
      </c>
      <c r="I4" s="111"/>
      <c r="L4" s="22"/>
      <c r="M4" s="116" t="s">
        <v>10</v>
      </c>
      <c r="AT4" s="19" t="s">
        <v>4</v>
      </c>
    </row>
    <row r="5" spans="1:46" s="1" customFormat="1" ht="7" customHeight="1">
      <c r="B5" s="22"/>
      <c r="I5" s="111"/>
      <c r="L5" s="22"/>
    </row>
    <row r="6" spans="1:46" s="1" customFormat="1" ht="12" customHeight="1">
      <c r="B6" s="22"/>
      <c r="D6" s="117" t="s">
        <v>16</v>
      </c>
      <c r="I6" s="111"/>
      <c r="L6" s="22"/>
    </row>
    <row r="7" spans="1:46" s="1" customFormat="1" ht="16.5" customHeight="1">
      <c r="B7" s="22"/>
      <c r="E7" s="402" t="str">
        <f>'Rekapitulace stavby'!K6</f>
        <v>EHC CZECH s.r.o. – Podnikatelský inkubátor – Evropská ul., Cheb</v>
      </c>
      <c r="F7" s="403"/>
      <c r="G7" s="403"/>
      <c r="H7" s="403"/>
      <c r="I7" s="111"/>
      <c r="L7" s="22"/>
    </row>
    <row r="8" spans="1:46" s="1" customFormat="1" ht="12" customHeight="1">
      <c r="B8" s="22"/>
      <c r="D8" s="117" t="s">
        <v>208</v>
      </c>
      <c r="I8" s="111"/>
      <c r="L8" s="22"/>
    </row>
    <row r="9" spans="1:46" s="2" customFormat="1" ht="16.5" customHeight="1">
      <c r="A9" s="37"/>
      <c r="B9" s="42"/>
      <c r="C9" s="37"/>
      <c r="D9" s="37"/>
      <c r="E9" s="402" t="s">
        <v>8576</v>
      </c>
      <c r="F9" s="404"/>
      <c r="G9" s="404"/>
      <c r="H9" s="404"/>
      <c r="I9" s="118"/>
      <c r="J9" s="37"/>
      <c r="K9" s="37"/>
      <c r="L9" s="119"/>
      <c r="S9" s="37"/>
      <c r="T9" s="37"/>
      <c r="U9" s="37"/>
      <c r="V9" s="37"/>
      <c r="W9" s="37"/>
      <c r="X9" s="37"/>
      <c r="Y9" s="37"/>
      <c r="Z9" s="37"/>
      <c r="AA9" s="37"/>
      <c r="AB9" s="37"/>
      <c r="AC9" s="37"/>
      <c r="AD9" s="37"/>
      <c r="AE9" s="37"/>
    </row>
    <row r="10" spans="1:46" s="2" customFormat="1" ht="12" customHeight="1">
      <c r="A10" s="37"/>
      <c r="B10" s="42"/>
      <c r="C10" s="37"/>
      <c r="D10" s="117" t="s">
        <v>210</v>
      </c>
      <c r="E10" s="37"/>
      <c r="F10" s="37"/>
      <c r="G10" s="37"/>
      <c r="H10" s="37"/>
      <c r="I10" s="118"/>
      <c r="J10" s="37"/>
      <c r="K10" s="37"/>
      <c r="L10" s="119"/>
      <c r="S10" s="37"/>
      <c r="T10" s="37"/>
      <c r="U10" s="37"/>
      <c r="V10" s="37"/>
      <c r="W10" s="37"/>
      <c r="X10" s="37"/>
      <c r="Y10" s="37"/>
      <c r="Z10" s="37"/>
      <c r="AA10" s="37"/>
      <c r="AB10" s="37"/>
      <c r="AC10" s="37"/>
      <c r="AD10" s="37"/>
      <c r="AE10" s="37"/>
    </row>
    <row r="11" spans="1:46" s="2" customFormat="1" ht="16.5" customHeight="1">
      <c r="A11" s="37"/>
      <c r="B11" s="42"/>
      <c r="C11" s="37"/>
      <c r="D11" s="37"/>
      <c r="E11" s="405" t="s">
        <v>8620</v>
      </c>
      <c r="F11" s="404"/>
      <c r="G11" s="404"/>
      <c r="H11" s="404"/>
      <c r="I11" s="118"/>
      <c r="J11" s="37"/>
      <c r="K11" s="37"/>
      <c r="L11" s="119"/>
      <c r="S11" s="37"/>
      <c r="T11" s="37"/>
      <c r="U11" s="37"/>
      <c r="V11" s="37"/>
      <c r="W11" s="37"/>
      <c r="X11" s="37"/>
      <c r="Y11" s="37"/>
      <c r="Z11" s="37"/>
      <c r="AA11" s="37"/>
      <c r="AB11" s="37"/>
      <c r="AC11" s="37"/>
      <c r="AD11" s="37"/>
      <c r="AE11" s="37"/>
    </row>
    <row r="12" spans="1:46" s="2" customFormat="1" ht="10">
      <c r="A12" s="37"/>
      <c r="B12" s="42"/>
      <c r="C12" s="37"/>
      <c r="D12" s="37"/>
      <c r="E12" s="37"/>
      <c r="F12" s="37"/>
      <c r="G12" s="37"/>
      <c r="H12" s="37"/>
      <c r="I12" s="118"/>
      <c r="J12" s="37"/>
      <c r="K12" s="37"/>
      <c r="L12" s="119"/>
      <c r="S12" s="37"/>
      <c r="T12" s="37"/>
      <c r="U12" s="37"/>
      <c r="V12" s="37"/>
      <c r="W12" s="37"/>
      <c r="X12" s="37"/>
      <c r="Y12" s="37"/>
      <c r="Z12" s="37"/>
      <c r="AA12" s="37"/>
      <c r="AB12" s="37"/>
      <c r="AC12" s="37"/>
      <c r="AD12" s="37"/>
      <c r="AE12" s="37"/>
    </row>
    <row r="13" spans="1:46" s="2" customFormat="1" ht="12" customHeight="1">
      <c r="A13" s="37"/>
      <c r="B13" s="42"/>
      <c r="C13" s="37"/>
      <c r="D13" s="117" t="s">
        <v>18</v>
      </c>
      <c r="E13" s="37"/>
      <c r="F13" s="105" t="s">
        <v>44</v>
      </c>
      <c r="G13" s="37"/>
      <c r="H13" s="37"/>
      <c r="I13" s="120" t="s">
        <v>20</v>
      </c>
      <c r="J13" s="105" t="s">
        <v>44</v>
      </c>
      <c r="K13" s="37"/>
      <c r="L13" s="119"/>
      <c r="S13" s="37"/>
      <c r="T13" s="37"/>
      <c r="U13" s="37"/>
      <c r="V13" s="37"/>
      <c r="W13" s="37"/>
      <c r="X13" s="37"/>
      <c r="Y13" s="37"/>
      <c r="Z13" s="37"/>
      <c r="AA13" s="37"/>
      <c r="AB13" s="37"/>
      <c r="AC13" s="37"/>
      <c r="AD13" s="37"/>
      <c r="AE13" s="37"/>
    </row>
    <row r="14" spans="1:46" s="2" customFormat="1" ht="12" customHeight="1">
      <c r="A14" s="37"/>
      <c r="B14" s="42"/>
      <c r="C14" s="37"/>
      <c r="D14" s="117" t="s">
        <v>22</v>
      </c>
      <c r="E14" s="37"/>
      <c r="F14" s="105" t="s">
        <v>23</v>
      </c>
      <c r="G14" s="37"/>
      <c r="H14" s="37"/>
      <c r="I14" s="120" t="s">
        <v>24</v>
      </c>
      <c r="J14" s="121" t="str">
        <f>'Rekapitulace stavby'!AN8</f>
        <v>2. 9. 2020</v>
      </c>
      <c r="K14" s="37"/>
      <c r="L14" s="119"/>
      <c r="S14" s="37"/>
      <c r="T14" s="37"/>
      <c r="U14" s="37"/>
      <c r="V14" s="37"/>
      <c r="W14" s="37"/>
      <c r="X14" s="37"/>
      <c r="Y14" s="37"/>
      <c r="Z14" s="37"/>
      <c r="AA14" s="37"/>
      <c r="AB14" s="37"/>
      <c r="AC14" s="37"/>
      <c r="AD14" s="37"/>
      <c r="AE14" s="37"/>
    </row>
    <row r="15" spans="1:46" s="2" customFormat="1" ht="10.75" customHeight="1">
      <c r="A15" s="37"/>
      <c r="B15" s="42"/>
      <c r="C15" s="37"/>
      <c r="D15" s="37"/>
      <c r="E15" s="37"/>
      <c r="F15" s="37"/>
      <c r="G15" s="37"/>
      <c r="H15" s="37"/>
      <c r="I15" s="118"/>
      <c r="J15" s="37"/>
      <c r="K15" s="37"/>
      <c r="L15" s="119"/>
      <c r="S15" s="37"/>
      <c r="T15" s="37"/>
      <c r="U15" s="37"/>
      <c r="V15" s="37"/>
      <c r="W15" s="37"/>
      <c r="X15" s="37"/>
      <c r="Y15" s="37"/>
      <c r="Z15" s="37"/>
      <c r="AA15" s="37"/>
      <c r="AB15" s="37"/>
      <c r="AC15" s="37"/>
      <c r="AD15" s="37"/>
      <c r="AE15" s="37"/>
    </row>
    <row r="16" spans="1:46" s="2" customFormat="1" ht="12" customHeight="1">
      <c r="A16" s="37"/>
      <c r="B16" s="42"/>
      <c r="C16" s="37"/>
      <c r="D16" s="117" t="s">
        <v>30</v>
      </c>
      <c r="E16" s="37"/>
      <c r="F16" s="37"/>
      <c r="G16" s="37"/>
      <c r="H16" s="37"/>
      <c r="I16" s="120" t="s">
        <v>31</v>
      </c>
      <c r="J16" s="105" t="s">
        <v>32</v>
      </c>
      <c r="K16" s="37"/>
      <c r="L16" s="119"/>
      <c r="S16" s="37"/>
      <c r="T16" s="37"/>
      <c r="U16" s="37"/>
      <c r="V16" s="37"/>
      <c r="W16" s="37"/>
      <c r="X16" s="37"/>
      <c r="Y16" s="37"/>
      <c r="Z16" s="37"/>
      <c r="AA16" s="37"/>
      <c r="AB16" s="37"/>
      <c r="AC16" s="37"/>
      <c r="AD16" s="37"/>
      <c r="AE16" s="37"/>
    </row>
    <row r="17" spans="1:31" s="2" customFormat="1" ht="18" customHeight="1">
      <c r="A17" s="37"/>
      <c r="B17" s="42"/>
      <c r="C17" s="37"/>
      <c r="D17" s="37"/>
      <c r="E17" s="105" t="s">
        <v>33</v>
      </c>
      <c r="F17" s="37"/>
      <c r="G17" s="37"/>
      <c r="H17" s="37"/>
      <c r="I17" s="120" t="s">
        <v>34</v>
      </c>
      <c r="J17" s="105" t="s">
        <v>35</v>
      </c>
      <c r="K17" s="37"/>
      <c r="L17" s="119"/>
      <c r="S17" s="37"/>
      <c r="T17" s="37"/>
      <c r="U17" s="37"/>
      <c r="V17" s="37"/>
      <c r="W17" s="37"/>
      <c r="X17" s="37"/>
      <c r="Y17" s="37"/>
      <c r="Z17" s="37"/>
      <c r="AA17" s="37"/>
      <c r="AB17" s="37"/>
      <c r="AC17" s="37"/>
      <c r="AD17" s="37"/>
      <c r="AE17" s="37"/>
    </row>
    <row r="18" spans="1:31" s="2" customFormat="1" ht="7" customHeight="1">
      <c r="A18" s="37"/>
      <c r="B18" s="42"/>
      <c r="C18" s="37"/>
      <c r="D18" s="37"/>
      <c r="E18" s="37"/>
      <c r="F18" s="37"/>
      <c r="G18" s="37"/>
      <c r="H18" s="37"/>
      <c r="I18" s="118"/>
      <c r="J18" s="37"/>
      <c r="K18" s="37"/>
      <c r="L18" s="119"/>
      <c r="S18" s="37"/>
      <c r="T18" s="37"/>
      <c r="U18" s="37"/>
      <c r="V18" s="37"/>
      <c r="W18" s="37"/>
      <c r="X18" s="37"/>
      <c r="Y18" s="37"/>
      <c r="Z18" s="37"/>
      <c r="AA18" s="37"/>
      <c r="AB18" s="37"/>
      <c r="AC18" s="37"/>
      <c r="AD18" s="37"/>
      <c r="AE18" s="37"/>
    </row>
    <row r="19" spans="1:31" s="2" customFormat="1" ht="12" customHeight="1">
      <c r="A19" s="37"/>
      <c r="B19" s="42"/>
      <c r="C19" s="37"/>
      <c r="D19" s="117" t="s">
        <v>36</v>
      </c>
      <c r="E19" s="37"/>
      <c r="F19" s="37"/>
      <c r="G19" s="37"/>
      <c r="H19" s="37"/>
      <c r="I19" s="120" t="s">
        <v>31</v>
      </c>
      <c r="J19" s="32" t="str">
        <f>'Rekapitulace stavby'!AN13</f>
        <v>Vyplň údaj</v>
      </c>
      <c r="K19" s="37"/>
      <c r="L19" s="119"/>
      <c r="S19" s="37"/>
      <c r="T19" s="37"/>
      <c r="U19" s="37"/>
      <c r="V19" s="37"/>
      <c r="W19" s="37"/>
      <c r="X19" s="37"/>
      <c r="Y19" s="37"/>
      <c r="Z19" s="37"/>
      <c r="AA19" s="37"/>
      <c r="AB19" s="37"/>
      <c r="AC19" s="37"/>
      <c r="AD19" s="37"/>
      <c r="AE19" s="37"/>
    </row>
    <row r="20" spans="1:31" s="2" customFormat="1" ht="18" customHeight="1">
      <c r="A20" s="37"/>
      <c r="B20" s="42"/>
      <c r="C20" s="37"/>
      <c r="D20" s="37"/>
      <c r="E20" s="406" t="str">
        <f>'Rekapitulace stavby'!E14</f>
        <v>Vyplň údaj</v>
      </c>
      <c r="F20" s="407"/>
      <c r="G20" s="407"/>
      <c r="H20" s="407"/>
      <c r="I20" s="120" t="s">
        <v>34</v>
      </c>
      <c r="J20" s="32" t="str">
        <f>'Rekapitulace stavby'!AN14</f>
        <v>Vyplň údaj</v>
      </c>
      <c r="K20" s="37"/>
      <c r="L20" s="119"/>
      <c r="S20" s="37"/>
      <c r="T20" s="37"/>
      <c r="U20" s="37"/>
      <c r="V20" s="37"/>
      <c r="W20" s="37"/>
      <c r="X20" s="37"/>
      <c r="Y20" s="37"/>
      <c r="Z20" s="37"/>
      <c r="AA20" s="37"/>
      <c r="AB20" s="37"/>
      <c r="AC20" s="37"/>
      <c r="AD20" s="37"/>
      <c r="AE20" s="37"/>
    </row>
    <row r="21" spans="1:31" s="2" customFormat="1" ht="7" customHeight="1">
      <c r="A21" s="37"/>
      <c r="B21" s="42"/>
      <c r="C21" s="37"/>
      <c r="D21" s="37"/>
      <c r="E21" s="37"/>
      <c r="F21" s="37"/>
      <c r="G21" s="37"/>
      <c r="H21" s="37"/>
      <c r="I21" s="118"/>
      <c r="J21" s="37"/>
      <c r="K21" s="37"/>
      <c r="L21" s="119"/>
      <c r="S21" s="37"/>
      <c r="T21" s="37"/>
      <c r="U21" s="37"/>
      <c r="V21" s="37"/>
      <c r="W21" s="37"/>
      <c r="X21" s="37"/>
      <c r="Y21" s="37"/>
      <c r="Z21" s="37"/>
      <c r="AA21" s="37"/>
      <c r="AB21" s="37"/>
      <c r="AC21" s="37"/>
      <c r="AD21" s="37"/>
      <c r="AE21" s="37"/>
    </row>
    <row r="22" spans="1:31" s="2" customFormat="1" ht="12" customHeight="1">
      <c r="A22" s="37"/>
      <c r="B22" s="42"/>
      <c r="C22" s="37"/>
      <c r="D22" s="117" t="s">
        <v>39</v>
      </c>
      <c r="E22" s="37"/>
      <c r="F22" s="37"/>
      <c r="G22" s="37"/>
      <c r="H22" s="37"/>
      <c r="I22" s="120" t="s">
        <v>31</v>
      </c>
      <c r="J22" s="105" t="s">
        <v>40</v>
      </c>
      <c r="K22" s="37"/>
      <c r="L22" s="119"/>
      <c r="S22" s="37"/>
      <c r="T22" s="37"/>
      <c r="U22" s="37"/>
      <c r="V22" s="37"/>
      <c r="W22" s="37"/>
      <c r="X22" s="37"/>
      <c r="Y22" s="37"/>
      <c r="Z22" s="37"/>
      <c r="AA22" s="37"/>
      <c r="AB22" s="37"/>
      <c r="AC22" s="37"/>
      <c r="AD22" s="37"/>
      <c r="AE22" s="37"/>
    </row>
    <row r="23" spans="1:31" s="2" customFormat="1" ht="18" customHeight="1">
      <c r="A23" s="37"/>
      <c r="B23" s="42"/>
      <c r="C23" s="37"/>
      <c r="D23" s="37"/>
      <c r="E23" s="105" t="s">
        <v>41</v>
      </c>
      <c r="F23" s="37"/>
      <c r="G23" s="37"/>
      <c r="H23" s="37"/>
      <c r="I23" s="120" t="s">
        <v>34</v>
      </c>
      <c r="J23" s="105" t="s">
        <v>42</v>
      </c>
      <c r="K23" s="37"/>
      <c r="L23" s="119"/>
      <c r="S23" s="37"/>
      <c r="T23" s="37"/>
      <c r="U23" s="37"/>
      <c r="V23" s="37"/>
      <c r="W23" s="37"/>
      <c r="X23" s="37"/>
      <c r="Y23" s="37"/>
      <c r="Z23" s="37"/>
      <c r="AA23" s="37"/>
      <c r="AB23" s="37"/>
      <c r="AC23" s="37"/>
      <c r="AD23" s="37"/>
      <c r="AE23" s="37"/>
    </row>
    <row r="24" spans="1:31" s="2" customFormat="1" ht="7" customHeight="1">
      <c r="A24" s="37"/>
      <c r="B24" s="42"/>
      <c r="C24" s="37"/>
      <c r="D24" s="37"/>
      <c r="E24" s="37"/>
      <c r="F24" s="37"/>
      <c r="G24" s="37"/>
      <c r="H24" s="37"/>
      <c r="I24" s="118"/>
      <c r="J24" s="37"/>
      <c r="K24" s="37"/>
      <c r="L24" s="119"/>
      <c r="S24" s="37"/>
      <c r="T24" s="37"/>
      <c r="U24" s="37"/>
      <c r="V24" s="37"/>
      <c r="W24" s="37"/>
      <c r="X24" s="37"/>
      <c r="Y24" s="37"/>
      <c r="Z24" s="37"/>
      <c r="AA24" s="37"/>
      <c r="AB24" s="37"/>
      <c r="AC24" s="37"/>
      <c r="AD24" s="37"/>
      <c r="AE24" s="37"/>
    </row>
    <row r="25" spans="1:31" s="2" customFormat="1" ht="12" customHeight="1">
      <c r="A25" s="37"/>
      <c r="B25" s="42"/>
      <c r="C25" s="37"/>
      <c r="D25" s="117" t="s">
        <v>43</v>
      </c>
      <c r="E25" s="37"/>
      <c r="F25" s="37"/>
      <c r="G25" s="37"/>
      <c r="H25" s="37"/>
      <c r="I25" s="120" t="s">
        <v>31</v>
      </c>
      <c r="J25" s="105" t="str">
        <f>IF('Rekapitulace stavby'!AN19="","",'Rekapitulace stavby'!AN19)</f>
        <v/>
      </c>
      <c r="K25" s="37"/>
      <c r="L25" s="119"/>
      <c r="S25" s="37"/>
      <c r="T25" s="37"/>
      <c r="U25" s="37"/>
      <c r="V25" s="37"/>
      <c r="W25" s="37"/>
      <c r="X25" s="37"/>
      <c r="Y25" s="37"/>
      <c r="Z25" s="37"/>
      <c r="AA25" s="37"/>
      <c r="AB25" s="37"/>
      <c r="AC25" s="37"/>
      <c r="AD25" s="37"/>
      <c r="AE25" s="37"/>
    </row>
    <row r="26" spans="1:31" s="2" customFormat="1" ht="18" customHeight="1">
      <c r="A26" s="37"/>
      <c r="B26" s="42"/>
      <c r="C26" s="37"/>
      <c r="D26" s="37"/>
      <c r="E26" s="105" t="str">
        <f>IF('Rekapitulace stavby'!E20="","",'Rekapitulace stavby'!E20)</f>
        <v xml:space="preserve"> </v>
      </c>
      <c r="F26" s="37"/>
      <c r="G26" s="37"/>
      <c r="H26" s="37"/>
      <c r="I26" s="120" t="s">
        <v>34</v>
      </c>
      <c r="J26" s="105" t="str">
        <f>IF('Rekapitulace stavby'!AN20="","",'Rekapitulace stavby'!AN20)</f>
        <v/>
      </c>
      <c r="K26" s="37"/>
      <c r="L26" s="119"/>
      <c r="S26" s="37"/>
      <c r="T26" s="37"/>
      <c r="U26" s="37"/>
      <c r="V26" s="37"/>
      <c r="W26" s="37"/>
      <c r="X26" s="37"/>
      <c r="Y26" s="37"/>
      <c r="Z26" s="37"/>
      <c r="AA26" s="37"/>
      <c r="AB26" s="37"/>
      <c r="AC26" s="37"/>
      <c r="AD26" s="37"/>
      <c r="AE26" s="37"/>
    </row>
    <row r="27" spans="1:31" s="2" customFormat="1" ht="7" customHeight="1">
      <c r="A27" s="37"/>
      <c r="B27" s="42"/>
      <c r="C27" s="37"/>
      <c r="D27" s="37"/>
      <c r="E27" s="37"/>
      <c r="F27" s="37"/>
      <c r="G27" s="37"/>
      <c r="H27" s="37"/>
      <c r="I27" s="118"/>
      <c r="J27" s="37"/>
      <c r="K27" s="37"/>
      <c r="L27" s="119"/>
      <c r="S27" s="37"/>
      <c r="T27" s="37"/>
      <c r="U27" s="37"/>
      <c r="V27" s="37"/>
      <c r="W27" s="37"/>
      <c r="X27" s="37"/>
      <c r="Y27" s="37"/>
      <c r="Z27" s="37"/>
      <c r="AA27" s="37"/>
      <c r="AB27" s="37"/>
      <c r="AC27" s="37"/>
      <c r="AD27" s="37"/>
      <c r="AE27" s="37"/>
    </row>
    <row r="28" spans="1:31" s="2" customFormat="1" ht="12" customHeight="1">
      <c r="A28" s="37"/>
      <c r="B28" s="42"/>
      <c r="C28" s="37"/>
      <c r="D28" s="117" t="s">
        <v>46</v>
      </c>
      <c r="E28" s="37"/>
      <c r="F28" s="37"/>
      <c r="G28" s="37"/>
      <c r="H28" s="37"/>
      <c r="I28" s="118"/>
      <c r="J28" s="37"/>
      <c r="K28" s="37"/>
      <c r="L28" s="119"/>
      <c r="S28" s="37"/>
      <c r="T28" s="37"/>
      <c r="U28" s="37"/>
      <c r="V28" s="37"/>
      <c r="W28" s="37"/>
      <c r="X28" s="37"/>
      <c r="Y28" s="37"/>
      <c r="Z28" s="37"/>
      <c r="AA28" s="37"/>
      <c r="AB28" s="37"/>
      <c r="AC28" s="37"/>
      <c r="AD28" s="37"/>
      <c r="AE28" s="37"/>
    </row>
    <row r="29" spans="1:31" s="8" customFormat="1" ht="214.5" customHeight="1">
      <c r="A29" s="122"/>
      <c r="B29" s="123"/>
      <c r="C29" s="122"/>
      <c r="D29" s="122"/>
      <c r="E29" s="408" t="s">
        <v>212</v>
      </c>
      <c r="F29" s="408"/>
      <c r="G29" s="408"/>
      <c r="H29" s="408"/>
      <c r="I29" s="124"/>
      <c r="J29" s="122"/>
      <c r="K29" s="122"/>
      <c r="L29" s="125"/>
      <c r="S29" s="122"/>
      <c r="T29" s="122"/>
      <c r="U29" s="122"/>
      <c r="V29" s="122"/>
      <c r="W29" s="122"/>
      <c r="X29" s="122"/>
      <c r="Y29" s="122"/>
      <c r="Z29" s="122"/>
      <c r="AA29" s="122"/>
      <c r="AB29" s="122"/>
      <c r="AC29" s="122"/>
      <c r="AD29" s="122"/>
      <c r="AE29" s="122"/>
    </row>
    <row r="30" spans="1:31" s="2" customFormat="1" ht="7" customHeight="1">
      <c r="A30" s="37"/>
      <c r="B30" s="42"/>
      <c r="C30" s="37"/>
      <c r="D30" s="37"/>
      <c r="E30" s="37"/>
      <c r="F30" s="37"/>
      <c r="G30" s="37"/>
      <c r="H30" s="37"/>
      <c r="I30" s="118"/>
      <c r="J30" s="37"/>
      <c r="K30" s="37"/>
      <c r="L30" s="119"/>
      <c r="S30" s="37"/>
      <c r="T30" s="37"/>
      <c r="U30" s="37"/>
      <c r="V30" s="37"/>
      <c r="W30" s="37"/>
      <c r="X30" s="37"/>
      <c r="Y30" s="37"/>
      <c r="Z30" s="37"/>
      <c r="AA30" s="37"/>
      <c r="AB30" s="37"/>
      <c r="AC30" s="37"/>
      <c r="AD30" s="37"/>
      <c r="AE30" s="37"/>
    </row>
    <row r="31" spans="1:31" s="2" customFormat="1" ht="7" customHeight="1">
      <c r="A31" s="37"/>
      <c r="B31" s="42"/>
      <c r="C31" s="37"/>
      <c r="D31" s="126"/>
      <c r="E31" s="126"/>
      <c r="F31" s="126"/>
      <c r="G31" s="126"/>
      <c r="H31" s="126"/>
      <c r="I31" s="127"/>
      <c r="J31" s="126"/>
      <c r="K31" s="126"/>
      <c r="L31" s="119"/>
      <c r="S31" s="37"/>
      <c r="T31" s="37"/>
      <c r="U31" s="37"/>
      <c r="V31" s="37"/>
      <c r="W31" s="37"/>
      <c r="X31" s="37"/>
      <c r="Y31" s="37"/>
      <c r="Z31" s="37"/>
      <c r="AA31" s="37"/>
      <c r="AB31" s="37"/>
      <c r="AC31" s="37"/>
      <c r="AD31" s="37"/>
      <c r="AE31" s="37"/>
    </row>
    <row r="32" spans="1:31" s="2" customFormat="1" ht="25.4" customHeight="1">
      <c r="A32" s="37"/>
      <c r="B32" s="42"/>
      <c r="C32" s="37"/>
      <c r="D32" s="128" t="s">
        <v>48</v>
      </c>
      <c r="E32" s="37"/>
      <c r="F32" s="37"/>
      <c r="G32" s="37"/>
      <c r="H32" s="37"/>
      <c r="I32" s="118"/>
      <c r="J32" s="129">
        <f>ROUND(J86, 2)</f>
        <v>0</v>
      </c>
      <c r="K32" s="37"/>
      <c r="L32" s="119"/>
      <c r="S32" s="37"/>
      <c r="T32" s="37"/>
      <c r="U32" s="37"/>
      <c r="V32" s="37"/>
      <c r="W32" s="37"/>
      <c r="X32" s="37"/>
      <c r="Y32" s="37"/>
      <c r="Z32" s="37"/>
      <c r="AA32" s="37"/>
      <c r="AB32" s="37"/>
      <c r="AC32" s="37"/>
      <c r="AD32" s="37"/>
      <c r="AE32" s="37"/>
    </row>
    <row r="33" spans="1:31" s="2" customFormat="1" ht="7" customHeight="1">
      <c r="A33" s="37"/>
      <c r="B33" s="42"/>
      <c r="C33" s="37"/>
      <c r="D33" s="126"/>
      <c r="E33" s="126"/>
      <c r="F33" s="126"/>
      <c r="G33" s="126"/>
      <c r="H33" s="126"/>
      <c r="I33" s="127"/>
      <c r="J33" s="126"/>
      <c r="K33" s="126"/>
      <c r="L33" s="119"/>
      <c r="S33" s="37"/>
      <c r="T33" s="37"/>
      <c r="U33" s="37"/>
      <c r="V33" s="37"/>
      <c r="W33" s="37"/>
      <c r="X33" s="37"/>
      <c r="Y33" s="37"/>
      <c r="Z33" s="37"/>
      <c r="AA33" s="37"/>
      <c r="AB33" s="37"/>
      <c r="AC33" s="37"/>
      <c r="AD33" s="37"/>
      <c r="AE33" s="37"/>
    </row>
    <row r="34" spans="1:31" s="2" customFormat="1" ht="14.4" customHeight="1">
      <c r="A34" s="37"/>
      <c r="B34" s="42"/>
      <c r="C34" s="37"/>
      <c r="D34" s="37"/>
      <c r="E34" s="37"/>
      <c r="F34" s="130" t="s">
        <v>50</v>
      </c>
      <c r="G34" s="37"/>
      <c r="H34" s="37"/>
      <c r="I34" s="131" t="s">
        <v>49</v>
      </c>
      <c r="J34" s="130" t="s">
        <v>51</v>
      </c>
      <c r="K34" s="37"/>
      <c r="L34" s="119"/>
      <c r="S34" s="37"/>
      <c r="T34" s="37"/>
      <c r="U34" s="37"/>
      <c r="V34" s="37"/>
      <c r="W34" s="37"/>
      <c r="X34" s="37"/>
      <c r="Y34" s="37"/>
      <c r="Z34" s="37"/>
      <c r="AA34" s="37"/>
      <c r="AB34" s="37"/>
      <c r="AC34" s="37"/>
      <c r="AD34" s="37"/>
      <c r="AE34" s="37"/>
    </row>
    <row r="35" spans="1:31" s="2" customFormat="1" ht="14.4" customHeight="1">
      <c r="A35" s="37"/>
      <c r="B35" s="42"/>
      <c r="C35" s="37"/>
      <c r="D35" s="132" t="s">
        <v>52</v>
      </c>
      <c r="E35" s="117" t="s">
        <v>53</v>
      </c>
      <c r="F35" s="133">
        <f>ROUND((SUM(BE86:BE97)),  2)</f>
        <v>0</v>
      </c>
      <c r="G35" s="37"/>
      <c r="H35" s="37"/>
      <c r="I35" s="134">
        <v>0.21</v>
      </c>
      <c r="J35" s="133">
        <f>ROUND(((SUM(BE86:BE97))*I35),  2)</f>
        <v>0</v>
      </c>
      <c r="K35" s="37"/>
      <c r="L35" s="119"/>
      <c r="S35" s="37"/>
      <c r="T35" s="37"/>
      <c r="U35" s="37"/>
      <c r="V35" s="37"/>
      <c r="W35" s="37"/>
      <c r="X35" s="37"/>
      <c r="Y35" s="37"/>
      <c r="Z35" s="37"/>
      <c r="AA35" s="37"/>
      <c r="AB35" s="37"/>
      <c r="AC35" s="37"/>
      <c r="AD35" s="37"/>
      <c r="AE35" s="37"/>
    </row>
    <row r="36" spans="1:31" s="2" customFormat="1" ht="14.4" customHeight="1">
      <c r="A36" s="37"/>
      <c r="B36" s="42"/>
      <c r="C36" s="37"/>
      <c r="D36" s="37"/>
      <c r="E36" s="117" t="s">
        <v>54</v>
      </c>
      <c r="F36" s="133">
        <f>ROUND((SUM(BF86:BF97)),  2)</f>
        <v>0</v>
      </c>
      <c r="G36" s="37"/>
      <c r="H36" s="37"/>
      <c r="I36" s="134">
        <v>0.15</v>
      </c>
      <c r="J36" s="133">
        <f>ROUND(((SUM(BF86:BF97))*I36),  2)</f>
        <v>0</v>
      </c>
      <c r="K36" s="37"/>
      <c r="L36" s="119"/>
      <c r="S36" s="37"/>
      <c r="T36" s="37"/>
      <c r="U36" s="37"/>
      <c r="V36" s="37"/>
      <c r="W36" s="37"/>
      <c r="X36" s="37"/>
      <c r="Y36" s="37"/>
      <c r="Z36" s="37"/>
      <c r="AA36" s="37"/>
      <c r="AB36" s="37"/>
      <c r="AC36" s="37"/>
      <c r="AD36" s="37"/>
      <c r="AE36" s="37"/>
    </row>
    <row r="37" spans="1:31" s="2" customFormat="1" ht="14.4" hidden="1" customHeight="1">
      <c r="A37" s="37"/>
      <c r="B37" s="42"/>
      <c r="C37" s="37"/>
      <c r="D37" s="37"/>
      <c r="E37" s="117" t="s">
        <v>55</v>
      </c>
      <c r="F37" s="133">
        <f>ROUND((SUM(BG86:BG97)),  2)</f>
        <v>0</v>
      </c>
      <c r="G37" s="37"/>
      <c r="H37" s="37"/>
      <c r="I37" s="134">
        <v>0.21</v>
      </c>
      <c r="J37" s="133">
        <f>0</f>
        <v>0</v>
      </c>
      <c r="K37" s="37"/>
      <c r="L37" s="119"/>
      <c r="S37" s="37"/>
      <c r="T37" s="37"/>
      <c r="U37" s="37"/>
      <c r="V37" s="37"/>
      <c r="W37" s="37"/>
      <c r="X37" s="37"/>
      <c r="Y37" s="37"/>
      <c r="Z37" s="37"/>
      <c r="AA37" s="37"/>
      <c r="AB37" s="37"/>
      <c r="AC37" s="37"/>
      <c r="AD37" s="37"/>
      <c r="AE37" s="37"/>
    </row>
    <row r="38" spans="1:31" s="2" customFormat="1" ht="14.4" hidden="1" customHeight="1">
      <c r="A38" s="37"/>
      <c r="B38" s="42"/>
      <c r="C38" s="37"/>
      <c r="D38" s="37"/>
      <c r="E38" s="117" t="s">
        <v>56</v>
      </c>
      <c r="F38" s="133">
        <f>ROUND((SUM(BH86:BH97)),  2)</f>
        <v>0</v>
      </c>
      <c r="G38" s="37"/>
      <c r="H38" s="37"/>
      <c r="I38" s="134">
        <v>0.15</v>
      </c>
      <c r="J38" s="133">
        <f>0</f>
        <v>0</v>
      </c>
      <c r="K38" s="37"/>
      <c r="L38" s="119"/>
      <c r="S38" s="37"/>
      <c r="T38" s="37"/>
      <c r="U38" s="37"/>
      <c r="V38" s="37"/>
      <c r="W38" s="37"/>
      <c r="X38" s="37"/>
      <c r="Y38" s="37"/>
      <c r="Z38" s="37"/>
      <c r="AA38" s="37"/>
      <c r="AB38" s="37"/>
      <c r="AC38" s="37"/>
      <c r="AD38" s="37"/>
      <c r="AE38" s="37"/>
    </row>
    <row r="39" spans="1:31" s="2" customFormat="1" ht="14.4" hidden="1" customHeight="1">
      <c r="A39" s="37"/>
      <c r="B39" s="42"/>
      <c r="C39" s="37"/>
      <c r="D39" s="37"/>
      <c r="E39" s="117" t="s">
        <v>57</v>
      </c>
      <c r="F39" s="133">
        <f>ROUND((SUM(BI86:BI97)),  2)</f>
        <v>0</v>
      </c>
      <c r="G39" s="37"/>
      <c r="H39" s="37"/>
      <c r="I39" s="134">
        <v>0</v>
      </c>
      <c r="J39" s="133">
        <f>0</f>
        <v>0</v>
      </c>
      <c r="K39" s="37"/>
      <c r="L39" s="119"/>
      <c r="S39" s="37"/>
      <c r="T39" s="37"/>
      <c r="U39" s="37"/>
      <c r="V39" s="37"/>
      <c r="W39" s="37"/>
      <c r="X39" s="37"/>
      <c r="Y39" s="37"/>
      <c r="Z39" s="37"/>
      <c r="AA39" s="37"/>
      <c r="AB39" s="37"/>
      <c r="AC39" s="37"/>
      <c r="AD39" s="37"/>
      <c r="AE39" s="37"/>
    </row>
    <row r="40" spans="1:31" s="2" customFormat="1" ht="7" customHeight="1">
      <c r="A40" s="37"/>
      <c r="B40" s="42"/>
      <c r="C40" s="37"/>
      <c r="D40" s="37"/>
      <c r="E40" s="37"/>
      <c r="F40" s="37"/>
      <c r="G40" s="37"/>
      <c r="H40" s="37"/>
      <c r="I40" s="118"/>
      <c r="J40" s="37"/>
      <c r="K40" s="37"/>
      <c r="L40" s="119"/>
      <c r="S40" s="37"/>
      <c r="T40" s="37"/>
      <c r="U40" s="37"/>
      <c r="V40" s="37"/>
      <c r="W40" s="37"/>
      <c r="X40" s="37"/>
      <c r="Y40" s="37"/>
      <c r="Z40" s="37"/>
      <c r="AA40" s="37"/>
      <c r="AB40" s="37"/>
      <c r="AC40" s="37"/>
      <c r="AD40" s="37"/>
      <c r="AE40" s="37"/>
    </row>
    <row r="41" spans="1:31" s="2" customFormat="1" ht="25.4" customHeight="1">
      <c r="A41" s="37"/>
      <c r="B41" s="42"/>
      <c r="C41" s="135"/>
      <c r="D41" s="136" t="s">
        <v>58</v>
      </c>
      <c r="E41" s="137"/>
      <c r="F41" s="137"/>
      <c r="G41" s="138" t="s">
        <v>59</v>
      </c>
      <c r="H41" s="139" t="s">
        <v>60</v>
      </c>
      <c r="I41" s="140"/>
      <c r="J41" s="141">
        <f>SUM(J32:J39)</f>
        <v>0</v>
      </c>
      <c r="K41" s="142"/>
      <c r="L41" s="119"/>
      <c r="S41" s="37"/>
      <c r="T41" s="37"/>
      <c r="U41" s="37"/>
      <c r="V41" s="37"/>
      <c r="W41" s="37"/>
      <c r="X41" s="37"/>
      <c r="Y41" s="37"/>
      <c r="Z41" s="37"/>
      <c r="AA41" s="37"/>
      <c r="AB41" s="37"/>
      <c r="AC41" s="37"/>
      <c r="AD41" s="37"/>
      <c r="AE41" s="37"/>
    </row>
    <row r="42" spans="1:31" s="2" customFormat="1" ht="14.4" customHeight="1">
      <c r="A42" s="37"/>
      <c r="B42" s="143"/>
      <c r="C42" s="144"/>
      <c r="D42" s="144"/>
      <c r="E42" s="144"/>
      <c r="F42" s="144"/>
      <c r="G42" s="144"/>
      <c r="H42" s="144"/>
      <c r="I42" s="145"/>
      <c r="J42" s="144"/>
      <c r="K42" s="144"/>
      <c r="L42" s="119"/>
      <c r="S42" s="37"/>
      <c r="T42" s="37"/>
      <c r="U42" s="37"/>
      <c r="V42" s="37"/>
      <c r="W42" s="37"/>
      <c r="X42" s="37"/>
      <c r="Y42" s="37"/>
      <c r="Z42" s="37"/>
      <c r="AA42" s="37"/>
      <c r="AB42" s="37"/>
      <c r="AC42" s="37"/>
      <c r="AD42" s="37"/>
      <c r="AE42" s="37"/>
    </row>
    <row r="46" spans="1:31" s="2" customFormat="1" ht="7" customHeight="1">
      <c r="A46" s="37"/>
      <c r="B46" s="146"/>
      <c r="C46" s="147"/>
      <c r="D46" s="147"/>
      <c r="E46" s="147"/>
      <c r="F46" s="147"/>
      <c r="G46" s="147"/>
      <c r="H46" s="147"/>
      <c r="I46" s="148"/>
      <c r="J46" s="147"/>
      <c r="K46" s="147"/>
      <c r="L46" s="119"/>
      <c r="S46" s="37"/>
      <c r="T46" s="37"/>
      <c r="U46" s="37"/>
      <c r="V46" s="37"/>
      <c r="W46" s="37"/>
      <c r="X46" s="37"/>
      <c r="Y46" s="37"/>
      <c r="Z46" s="37"/>
      <c r="AA46" s="37"/>
      <c r="AB46" s="37"/>
      <c r="AC46" s="37"/>
      <c r="AD46" s="37"/>
      <c r="AE46" s="37"/>
    </row>
    <row r="47" spans="1:31" s="2" customFormat="1" ht="25" customHeight="1">
      <c r="A47" s="37"/>
      <c r="B47" s="38"/>
      <c r="C47" s="25" t="s">
        <v>213</v>
      </c>
      <c r="D47" s="39"/>
      <c r="E47" s="39"/>
      <c r="F47" s="39"/>
      <c r="G47" s="39"/>
      <c r="H47" s="39"/>
      <c r="I47" s="118"/>
      <c r="J47" s="39"/>
      <c r="K47" s="39"/>
      <c r="L47" s="119"/>
      <c r="S47" s="37"/>
      <c r="T47" s="37"/>
      <c r="U47" s="37"/>
      <c r="V47" s="37"/>
      <c r="W47" s="37"/>
      <c r="X47" s="37"/>
      <c r="Y47" s="37"/>
      <c r="Z47" s="37"/>
      <c r="AA47" s="37"/>
      <c r="AB47" s="37"/>
      <c r="AC47" s="37"/>
      <c r="AD47" s="37"/>
      <c r="AE47" s="37"/>
    </row>
    <row r="48" spans="1:31" s="2" customFormat="1" ht="7" customHeight="1">
      <c r="A48" s="37"/>
      <c r="B48" s="38"/>
      <c r="C48" s="39"/>
      <c r="D48" s="39"/>
      <c r="E48" s="39"/>
      <c r="F48" s="39"/>
      <c r="G48" s="39"/>
      <c r="H48" s="39"/>
      <c r="I48" s="118"/>
      <c r="J48" s="39"/>
      <c r="K48" s="39"/>
      <c r="L48" s="119"/>
      <c r="S48" s="37"/>
      <c r="T48" s="37"/>
      <c r="U48" s="37"/>
      <c r="V48" s="37"/>
      <c r="W48" s="37"/>
      <c r="X48" s="37"/>
      <c r="Y48" s="37"/>
      <c r="Z48" s="37"/>
      <c r="AA48" s="37"/>
      <c r="AB48" s="37"/>
      <c r="AC48" s="37"/>
      <c r="AD48" s="37"/>
      <c r="AE48" s="37"/>
    </row>
    <row r="49" spans="1:47" s="2" customFormat="1" ht="12" customHeight="1">
      <c r="A49" s="37"/>
      <c r="B49" s="38"/>
      <c r="C49" s="31" t="s">
        <v>16</v>
      </c>
      <c r="D49" s="39"/>
      <c r="E49" s="39"/>
      <c r="F49" s="39"/>
      <c r="G49" s="39"/>
      <c r="H49" s="39"/>
      <c r="I49" s="118"/>
      <c r="J49" s="39"/>
      <c r="K49" s="39"/>
      <c r="L49" s="119"/>
      <c r="S49" s="37"/>
      <c r="T49" s="37"/>
      <c r="U49" s="37"/>
      <c r="V49" s="37"/>
      <c r="W49" s="37"/>
      <c r="X49" s="37"/>
      <c r="Y49" s="37"/>
      <c r="Z49" s="37"/>
      <c r="AA49" s="37"/>
      <c r="AB49" s="37"/>
      <c r="AC49" s="37"/>
      <c r="AD49" s="37"/>
      <c r="AE49" s="37"/>
    </row>
    <row r="50" spans="1:47" s="2" customFormat="1" ht="16.5" customHeight="1">
      <c r="A50" s="37"/>
      <c r="B50" s="38"/>
      <c r="C50" s="39"/>
      <c r="D50" s="39"/>
      <c r="E50" s="409" t="str">
        <f>E7</f>
        <v>EHC CZECH s.r.o. – Podnikatelský inkubátor – Evropská ul., Cheb</v>
      </c>
      <c r="F50" s="410"/>
      <c r="G50" s="410"/>
      <c r="H50" s="410"/>
      <c r="I50" s="118"/>
      <c r="J50" s="39"/>
      <c r="K50" s="39"/>
      <c r="L50" s="119"/>
      <c r="S50" s="37"/>
      <c r="T50" s="37"/>
      <c r="U50" s="37"/>
      <c r="V50" s="37"/>
      <c r="W50" s="37"/>
      <c r="X50" s="37"/>
      <c r="Y50" s="37"/>
      <c r="Z50" s="37"/>
      <c r="AA50" s="37"/>
      <c r="AB50" s="37"/>
      <c r="AC50" s="37"/>
      <c r="AD50" s="37"/>
      <c r="AE50" s="37"/>
    </row>
    <row r="51" spans="1:47" s="1" customFormat="1" ht="12" customHeight="1">
      <c r="B51" s="23"/>
      <c r="C51" s="31" t="s">
        <v>208</v>
      </c>
      <c r="D51" s="24"/>
      <c r="E51" s="24"/>
      <c r="F51" s="24"/>
      <c r="G51" s="24"/>
      <c r="H51" s="24"/>
      <c r="I51" s="111"/>
      <c r="J51" s="24"/>
      <c r="K51" s="24"/>
      <c r="L51" s="22"/>
    </row>
    <row r="52" spans="1:47" s="2" customFormat="1" ht="16.5" customHeight="1">
      <c r="A52" s="37"/>
      <c r="B52" s="38"/>
      <c r="C52" s="39"/>
      <c r="D52" s="39"/>
      <c r="E52" s="409" t="s">
        <v>8576</v>
      </c>
      <c r="F52" s="411"/>
      <c r="G52" s="411"/>
      <c r="H52" s="411"/>
      <c r="I52" s="118"/>
      <c r="J52" s="39"/>
      <c r="K52" s="39"/>
      <c r="L52" s="119"/>
      <c r="S52" s="37"/>
      <c r="T52" s="37"/>
      <c r="U52" s="37"/>
      <c r="V52" s="37"/>
      <c r="W52" s="37"/>
      <c r="X52" s="37"/>
      <c r="Y52" s="37"/>
      <c r="Z52" s="37"/>
      <c r="AA52" s="37"/>
      <c r="AB52" s="37"/>
      <c r="AC52" s="37"/>
      <c r="AD52" s="37"/>
      <c r="AE52" s="37"/>
    </row>
    <row r="53" spans="1:47" s="2" customFormat="1" ht="12" customHeight="1">
      <c r="A53" s="37"/>
      <c r="B53" s="38"/>
      <c r="C53" s="31" t="s">
        <v>210</v>
      </c>
      <c r="D53" s="39"/>
      <c r="E53" s="39"/>
      <c r="F53" s="39"/>
      <c r="G53" s="39"/>
      <c r="H53" s="39"/>
      <c r="I53" s="118"/>
      <c r="J53" s="39"/>
      <c r="K53" s="39"/>
      <c r="L53" s="119"/>
      <c r="S53" s="37"/>
      <c r="T53" s="37"/>
      <c r="U53" s="37"/>
      <c r="V53" s="37"/>
      <c r="W53" s="37"/>
      <c r="X53" s="37"/>
      <c r="Y53" s="37"/>
      <c r="Z53" s="37"/>
      <c r="AA53" s="37"/>
      <c r="AB53" s="37"/>
      <c r="AC53" s="37"/>
      <c r="AD53" s="37"/>
      <c r="AE53" s="37"/>
    </row>
    <row r="54" spans="1:47" s="2" customFormat="1" ht="16.5" customHeight="1">
      <c r="A54" s="37"/>
      <c r="B54" s="38"/>
      <c r="C54" s="39"/>
      <c r="D54" s="39"/>
      <c r="E54" s="383" t="str">
        <f>E11</f>
        <v>D8 SO 404.2 - vedlejší a ostatní náklady</v>
      </c>
      <c r="F54" s="411"/>
      <c r="G54" s="411"/>
      <c r="H54" s="411"/>
      <c r="I54" s="118"/>
      <c r="J54" s="39"/>
      <c r="K54" s="39"/>
      <c r="L54" s="119"/>
      <c r="S54" s="37"/>
      <c r="T54" s="37"/>
      <c r="U54" s="37"/>
      <c r="V54" s="37"/>
      <c r="W54" s="37"/>
      <c r="X54" s="37"/>
      <c r="Y54" s="37"/>
      <c r="Z54" s="37"/>
      <c r="AA54" s="37"/>
      <c r="AB54" s="37"/>
      <c r="AC54" s="37"/>
      <c r="AD54" s="37"/>
      <c r="AE54" s="37"/>
    </row>
    <row r="55" spans="1:47" s="2" customFormat="1" ht="7" customHeight="1">
      <c r="A55" s="37"/>
      <c r="B55" s="38"/>
      <c r="C55" s="39"/>
      <c r="D55" s="39"/>
      <c r="E55" s="39"/>
      <c r="F55" s="39"/>
      <c r="G55" s="39"/>
      <c r="H55" s="39"/>
      <c r="I55" s="118"/>
      <c r="J55" s="39"/>
      <c r="K55" s="39"/>
      <c r="L55" s="119"/>
      <c r="S55" s="37"/>
      <c r="T55" s="37"/>
      <c r="U55" s="37"/>
      <c r="V55" s="37"/>
      <c r="W55" s="37"/>
      <c r="X55" s="37"/>
      <c r="Y55" s="37"/>
      <c r="Z55" s="37"/>
      <c r="AA55" s="37"/>
      <c r="AB55" s="37"/>
      <c r="AC55" s="37"/>
      <c r="AD55" s="37"/>
      <c r="AE55" s="37"/>
    </row>
    <row r="56" spans="1:47" s="2" customFormat="1" ht="12" customHeight="1">
      <c r="A56" s="37"/>
      <c r="B56" s="38"/>
      <c r="C56" s="31" t="s">
        <v>22</v>
      </c>
      <c r="D56" s="39"/>
      <c r="E56" s="39"/>
      <c r="F56" s="29" t="str">
        <f>F14</f>
        <v>č. parcelní 250/1, 250/6, 250/7 a st7296</v>
      </c>
      <c r="G56" s="39"/>
      <c r="H56" s="39"/>
      <c r="I56" s="120" t="s">
        <v>24</v>
      </c>
      <c r="J56" s="62" t="str">
        <f>IF(J14="","",J14)</f>
        <v>2. 9. 2020</v>
      </c>
      <c r="K56" s="39"/>
      <c r="L56" s="119"/>
      <c r="S56" s="37"/>
      <c r="T56" s="37"/>
      <c r="U56" s="37"/>
      <c r="V56" s="37"/>
      <c r="W56" s="37"/>
      <c r="X56" s="37"/>
      <c r="Y56" s="37"/>
      <c r="Z56" s="37"/>
      <c r="AA56" s="37"/>
      <c r="AB56" s="37"/>
      <c r="AC56" s="37"/>
      <c r="AD56" s="37"/>
      <c r="AE56" s="37"/>
    </row>
    <row r="57" spans="1:47" s="2" customFormat="1" ht="7" customHeight="1">
      <c r="A57" s="37"/>
      <c r="B57" s="38"/>
      <c r="C57" s="39"/>
      <c r="D57" s="39"/>
      <c r="E57" s="39"/>
      <c r="F57" s="39"/>
      <c r="G57" s="39"/>
      <c r="H57" s="39"/>
      <c r="I57" s="118"/>
      <c r="J57" s="39"/>
      <c r="K57" s="39"/>
      <c r="L57" s="119"/>
      <c r="S57" s="37"/>
      <c r="T57" s="37"/>
      <c r="U57" s="37"/>
      <c r="V57" s="37"/>
      <c r="W57" s="37"/>
      <c r="X57" s="37"/>
      <c r="Y57" s="37"/>
      <c r="Z57" s="37"/>
      <c r="AA57" s="37"/>
      <c r="AB57" s="37"/>
      <c r="AC57" s="37"/>
      <c r="AD57" s="37"/>
      <c r="AE57" s="37"/>
    </row>
    <row r="58" spans="1:47" s="2" customFormat="1" ht="40" customHeight="1">
      <c r="A58" s="37"/>
      <c r="B58" s="38"/>
      <c r="C58" s="31" t="s">
        <v>30</v>
      </c>
      <c r="D58" s="39"/>
      <c r="E58" s="39"/>
      <c r="F58" s="29" t="str">
        <f>E17</f>
        <v>EHC CZECH s.r.o., Závodní 278, 360 18 Karlovy Vary</v>
      </c>
      <c r="G58" s="39"/>
      <c r="H58" s="39"/>
      <c r="I58" s="120" t="s">
        <v>39</v>
      </c>
      <c r="J58" s="35" t="str">
        <f>E23</f>
        <v>INDBau DESIGN s.r.o., Houškova 1187/25, 326 00 Plz</v>
      </c>
      <c r="K58" s="39"/>
      <c r="L58" s="119"/>
      <c r="S58" s="37"/>
      <c r="T58" s="37"/>
      <c r="U58" s="37"/>
      <c r="V58" s="37"/>
      <c r="W58" s="37"/>
      <c r="X58" s="37"/>
      <c r="Y58" s="37"/>
      <c r="Z58" s="37"/>
      <c r="AA58" s="37"/>
      <c r="AB58" s="37"/>
      <c r="AC58" s="37"/>
      <c r="AD58" s="37"/>
      <c r="AE58" s="37"/>
    </row>
    <row r="59" spans="1:47" s="2" customFormat="1" ht="15.15" customHeight="1">
      <c r="A59" s="37"/>
      <c r="B59" s="38"/>
      <c r="C59" s="31" t="s">
        <v>36</v>
      </c>
      <c r="D59" s="39"/>
      <c r="E59" s="39"/>
      <c r="F59" s="29" t="str">
        <f>IF(E20="","",E20)</f>
        <v>Vyplň údaj</v>
      </c>
      <c r="G59" s="39"/>
      <c r="H59" s="39"/>
      <c r="I59" s="120" t="s">
        <v>43</v>
      </c>
      <c r="J59" s="35" t="str">
        <f>E26</f>
        <v xml:space="preserve"> </v>
      </c>
      <c r="K59" s="39"/>
      <c r="L59" s="119"/>
      <c r="S59" s="37"/>
      <c r="T59" s="37"/>
      <c r="U59" s="37"/>
      <c r="V59" s="37"/>
      <c r="W59" s="37"/>
      <c r="X59" s="37"/>
      <c r="Y59" s="37"/>
      <c r="Z59" s="37"/>
      <c r="AA59" s="37"/>
      <c r="AB59" s="37"/>
      <c r="AC59" s="37"/>
      <c r="AD59" s="37"/>
      <c r="AE59" s="37"/>
    </row>
    <row r="60" spans="1:47" s="2" customFormat="1" ht="10.25" customHeight="1">
      <c r="A60" s="37"/>
      <c r="B60" s="38"/>
      <c r="C60" s="39"/>
      <c r="D60" s="39"/>
      <c r="E60" s="39"/>
      <c r="F60" s="39"/>
      <c r="G60" s="39"/>
      <c r="H60" s="39"/>
      <c r="I60" s="118"/>
      <c r="J60" s="39"/>
      <c r="K60" s="39"/>
      <c r="L60" s="119"/>
      <c r="S60" s="37"/>
      <c r="T60" s="37"/>
      <c r="U60" s="37"/>
      <c r="V60" s="37"/>
      <c r="W60" s="37"/>
      <c r="X60" s="37"/>
      <c r="Y60" s="37"/>
      <c r="Z60" s="37"/>
      <c r="AA60" s="37"/>
      <c r="AB60" s="37"/>
      <c r="AC60" s="37"/>
      <c r="AD60" s="37"/>
      <c r="AE60" s="37"/>
    </row>
    <row r="61" spans="1:47" s="2" customFormat="1" ht="29.25" customHeight="1">
      <c r="A61" s="37"/>
      <c r="B61" s="38"/>
      <c r="C61" s="149" t="s">
        <v>214</v>
      </c>
      <c r="D61" s="150"/>
      <c r="E61" s="150"/>
      <c r="F61" s="150"/>
      <c r="G61" s="150"/>
      <c r="H61" s="150"/>
      <c r="I61" s="151"/>
      <c r="J61" s="152" t="s">
        <v>215</v>
      </c>
      <c r="K61" s="150"/>
      <c r="L61" s="119"/>
      <c r="S61" s="37"/>
      <c r="T61" s="37"/>
      <c r="U61" s="37"/>
      <c r="V61" s="37"/>
      <c r="W61" s="37"/>
      <c r="X61" s="37"/>
      <c r="Y61" s="37"/>
      <c r="Z61" s="37"/>
      <c r="AA61" s="37"/>
      <c r="AB61" s="37"/>
      <c r="AC61" s="37"/>
      <c r="AD61" s="37"/>
      <c r="AE61" s="37"/>
    </row>
    <row r="62" spans="1:47" s="2" customFormat="1" ht="10.25" customHeight="1">
      <c r="A62" s="37"/>
      <c r="B62" s="38"/>
      <c r="C62" s="39"/>
      <c r="D62" s="39"/>
      <c r="E62" s="39"/>
      <c r="F62" s="39"/>
      <c r="G62" s="39"/>
      <c r="H62" s="39"/>
      <c r="I62" s="118"/>
      <c r="J62" s="39"/>
      <c r="K62" s="39"/>
      <c r="L62" s="119"/>
      <c r="S62" s="37"/>
      <c r="T62" s="37"/>
      <c r="U62" s="37"/>
      <c r="V62" s="37"/>
      <c r="W62" s="37"/>
      <c r="X62" s="37"/>
      <c r="Y62" s="37"/>
      <c r="Z62" s="37"/>
      <c r="AA62" s="37"/>
      <c r="AB62" s="37"/>
      <c r="AC62" s="37"/>
      <c r="AD62" s="37"/>
      <c r="AE62" s="37"/>
    </row>
    <row r="63" spans="1:47" s="2" customFormat="1" ht="22.75" customHeight="1">
      <c r="A63" s="37"/>
      <c r="B63" s="38"/>
      <c r="C63" s="153" t="s">
        <v>80</v>
      </c>
      <c r="D63" s="39"/>
      <c r="E63" s="39"/>
      <c r="F63" s="39"/>
      <c r="G63" s="39"/>
      <c r="H63" s="39"/>
      <c r="I63" s="118"/>
      <c r="J63" s="80">
        <f>J86</f>
        <v>0</v>
      </c>
      <c r="K63" s="39"/>
      <c r="L63" s="119"/>
      <c r="S63" s="37"/>
      <c r="T63" s="37"/>
      <c r="U63" s="37"/>
      <c r="V63" s="37"/>
      <c r="W63" s="37"/>
      <c r="X63" s="37"/>
      <c r="Y63" s="37"/>
      <c r="Z63" s="37"/>
      <c r="AA63" s="37"/>
      <c r="AB63" s="37"/>
      <c r="AC63" s="37"/>
      <c r="AD63" s="37"/>
      <c r="AE63" s="37"/>
      <c r="AU63" s="19" t="s">
        <v>216</v>
      </c>
    </row>
    <row r="64" spans="1:47" s="9" customFormat="1" ht="25" customHeight="1">
      <c r="B64" s="154"/>
      <c r="C64" s="155"/>
      <c r="D64" s="156" t="s">
        <v>5732</v>
      </c>
      <c r="E64" s="157"/>
      <c r="F64" s="157"/>
      <c r="G64" s="157"/>
      <c r="H64" s="157"/>
      <c r="I64" s="158"/>
      <c r="J64" s="159">
        <f>J87</f>
        <v>0</v>
      </c>
      <c r="K64" s="155"/>
      <c r="L64" s="160"/>
    </row>
    <row r="65" spans="1:31" s="2" customFormat="1" ht="21.75" customHeight="1">
      <c r="A65" s="37"/>
      <c r="B65" s="38"/>
      <c r="C65" s="39"/>
      <c r="D65" s="39"/>
      <c r="E65" s="39"/>
      <c r="F65" s="39"/>
      <c r="G65" s="39"/>
      <c r="H65" s="39"/>
      <c r="I65" s="118"/>
      <c r="J65" s="39"/>
      <c r="K65" s="39"/>
      <c r="L65" s="119"/>
      <c r="S65" s="37"/>
      <c r="T65" s="37"/>
      <c r="U65" s="37"/>
      <c r="V65" s="37"/>
      <c r="W65" s="37"/>
      <c r="X65" s="37"/>
      <c r="Y65" s="37"/>
      <c r="Z65" s="37"/>
      <c r="AA65" s="37"/>
      <c r="AB65" s="37"/>
      <c r="AC65" s="37"/>
      <c r="AD65" s="37"/>
      <c r="AE65" s="37"/>
    </row>
    <row r="66" spans="1:31" s="2" customFormat="1" ht="7" customHeight="1">
      <c r="A66" s="37"/>
      <c r="B66" s="50"/>
      <c r="C66" s="51"/>
      <c r="D66" s="51"/>
      <c r="E66" s="51"/>
      <c r="F66" s="51"/>
      <c r="G66" s="51"/>
      <c r="H66" s="51"/>
      <c r="I66" s="145"/>
      <c r="J66" s="51"/>
      <c r="K66" s="51"/>
      <c r="L66" s="119"/>
      <c r="S66" s="37"/>
      <c r="T66" s="37"/>
      <c r="U66" s="37"/>
      <c r="V66" s="37"/>
      <c r="W66" s="37"/>
      <c r="X66" s="37"/>
      <c r="Y66" s="37"/>
      <c r="Z66" s="37"/>
      <c r="AA66" s="37"/>
      <c r="AB66" s="37"/>
      <c r="AC66" s="37"/>
      <c r="AD66" s="37"/>
      <c r="AE66" s="37"/>
    </row>
    <row r="70" spans="1:31" s="2" customFormat="1" ht="7" customHeight="1">
      <c r="A70" s="37"/>
      <c r="B70" s="52"/>
      <c r="C70" s="53"/>
      <c r="D70" s="53"/>
      <c r="E70" s="53"/>
      <c r="F70" s="53"/>
      <c r="G70" s="53"/>
      <c r="H70" s="53"/>
      <c r="I70" s="148"/>
      <c r="J70" s="53"/>
      <c r="K70" s="53"/>
      <c r="L70" s="119"/>
      <c r="S70" s="37"/>
      <c r="T70" s="37"/>
      <c r="U70" s="37"/>
      <c r="V70" s="37"/>
      <c r="W70" s="37"/>
      <c r="X70" s="37"/>
      <c r="Y70" s="37"/>
      <c r="Z70" s="37"/>
      <c r="AA70" s="37"/>
      <c r="AB70" s="37"/>
      <c r="AC70" s="37"/>
      <c r="AD70" s="37"/>
      <c r="AE70" s="37"/>
    </row>
    <row r="71" spans="1:31" s="2" customFormat="1" ht="25" customHeight="1">
      <c r="A71" s="37"/>
      <c r="B71" s="38"/>
      <c r="C71" s="25" t="s">
        <v>247</v>
      </c>
      <c r="D71" s="39"/>
      <c r="E71" s="39"/>
      <c r="F71" s="39"/>
      <c r="G71" s="39"/>
      <c r="H71" s="39"/>
      <c r="I71" s="118"/>
      <c r="J71" s="39"/>
      <c r="K71" s="39"/>
      <c r="L71" s="119"/>
      <c r="S71" s="37"/>
      <c r="T71" s="37"/>
      <c r="U71" s="37"/>
      <c r="V71" s="37"/>
      <c r="W71" s="37"/>
      <c r="X71" s="37"/>
      <c r="Y71" s="37"/>
      <c r="Z71" s="37"/>
      <c r="AA71" s="37"/>
      <c r="AB71" s="37"/>
      <c r="AC71" s="37"/>
      <c r="AD71" s="37"/>
      <c r="AE71" s="37"/>
    </row>
    <row r="72" spans="1:31" s="2" customFormat="1" ht="7" customHeight="1">
      <c r="A72" s="37"/>
      <c r="B72" s="38"/>
      <c r="C72" s="39"/>
      <c r="D72" s="39"/>
      <c r="E72" s="39"/>
      <c r="F72" s="39"/>
      <c r="G72" s="39"/>
      <c r="H72" s="39"/>
      <c r="I72" s="118"/>
      <c r="J72" s="39"/>
      <c r="K72" s="39"/>
      <c r="L72" s="119"/>
      <c r="S72" s="37"/>
      <c r="T72" s="37"/>
      <c r="U72" s="37"/>
      <c r="V72" s="37"/>
      <c r="W72" s="37"/>
      <c r="X72" s="37"/>
      <c r="Y72" s="37"/>
      <c r="Z72" s="37"/>
      <c r="AA72" s="37"/>
      <c r="AB72" s="37"/>
      <c r="AC72" s="37"/>
      <c r="AD72" s="37"/>
      <c r="AE72" s="37"/>
    </row>
    <row r="73" spans="1:31" s="2" customFormat="1" ht="12" customHeight="1">
      <c r="A73" s="37"/>
      <c r="B73" s="38"/>
      <c r="C73" s="31" t="s">
        <v>16</v>
      </c>
      <c r="D73" s="39"/>
      <c r="E73" s="39"/>
      <c r="F73" s="39"/>
      <c r="G73" s="39"/>
      <c r="H73" s="39"/>
      <c r="I73" s="118"/>
      <c r="J73" s="39"/>
      <c r="K73" s="39"/>
      <c r="L73" s="119"/>
      <c r="S73" s="37"/>
      <c r="T73" s="37"/>
      <c r="U73" s="37"/>
      <c r="V73" s="37"/>
      <c r="W73" s="37"/>
      <c r="X73" s="37"/>
      <c r="Y73" s="37"/>
      <c r="Z73" s="37"/>
      <c r="AA73" s="37"/>
      <c r="AB73" s="37"/>
      <c r="AC73" s="37"/>
      <c r="AD73" s="37"/>
      <c r="AE73" s="37"/>
    </row>
    <row r="74" spans="1:31" s="2" customFormat="1" ht="16.5" customHeight="1">
      <c r="A74" s="37"/>
      <c r="B74" s="38"/>
      <c r="C74" s="39"/>
      <c r="D74" s="39"/>
      <c r="E74" s="409" t="str">
        <f>E7</f>
        <v>EHC CZECH s.r.o. – Podnikatelský inkubátor – Evropská ul., Cheb</v>
      </c>
      <c r="F74" s="410"/>
      <c r="G74" s="410"/>
      <c r="H74" s="410"/>
      <c r="I74" s="118"/>
      <c r="J74" s="39"/>
      <c r="K74" s="39"/>
      <c r="L74" s="119"/>
      <c r="S74" s="37"/>
      <c r="T74" s="37"/>
      <c r="U74" s="37"/>
      <c r="V74" s="37"/>
      <c r="W74" s="37"/>
      <c r="X74" s="37"/>
      <c r="Y74" s="37"/>
      <c r="Z74" s="37"/>
      <c r="AA74" s="37"/>
      <c r="AB74" s="37"/>
      <c r="AC74" s="37"/>
      <c r="AD74" s="37"/>
      <c r="AE74" s="37"/>
    </row>
    <row r="75" spans="1:31" s="1" customFormat="1" ht="12" customHeight="1">
      <c r="B75" s="23"/>
      <c r="C75" s="31" t="s">
        <v>208</v>
      </c>
      <c r="D75" s="24"/>
      <c r="E75" s="24"/>
      <c r="F75" s="24"/>
      <c r="G75" s="24"/>
      <c r="H75" s="24"/>
      <c r="I75" s="111"/>
      <c r="J75" s="24"/>
      <c r="K75" s="24"/>
      <c r="L75" s="22"/>
    </row>
    <row r="76" spans="1:31" s="2" customFormat="1" ht="16.5" customHeight="1">
      <c r="A76" s="37"/>
      <c r="B76" s="38"/>
      <c r="C76" s="39"/>
      <c r="D76" s="39"/>
      <c r="E76" s="409" t="s">
        <v>8576</v>
      </c>
      <c r="F76" s="411"/>
      <c r="G76" s="411"/>
      <c r="H76" s="411"/>
      <c r="I76" s="118"/>
      <c r="J76" s="39"/>
      <c r="K76" s="39"/>
      <c r="L76" s="119"/>
      <c r="S76" s="37"/>
      <c r="T76" s="37"/>
      <c r="U76" s="37"/>
      <c r="V76" s="37"/>
      <c r="W76" s="37"/>
      <c r="X76" s="37"/>
      <c r="Y76" s="37"/>
      <c r="Z76" s="37"/>
      <c r="AA76" s="37"/>
      <c r="AB76" s="37"/>
      <c r="AC76" s="37"/>
      <c r="AD76" s="37"/>
      <c r="AE76" s="37"/>
    </row>
    <row r="77" spans="1:31" s="2" customFormat="1" ht="12" customHeight="1">
      <c r="A77" s="37"/>
      <c r="B77" s="38"/>
      <c r="C77" s="31" t="s">
        <v>210</v>
      </c>
      <c r="D77" s="39"/>
      <c r="E77" s="39"/>
      <c r="F77" s="39"/>
      <c r="G77" s="39"/>
      <c r="H77" s="39"/>
      <c r="I77" s="118"/>
      <c r="J77" s="39"/>
      <c r="K77" s="39"/>
      <c r="L77" s="119"/>
      <c r="S77" s="37"/>
      <c r="T77" s="37"/>
      <c r="U77" s="37"/>
      <c r="V77" s="37"/>
      <c r="W77" s="37"/>
      <c r="X77" s="37"/>
      <c r="Y77" s="37"/>
      <c r="Z77" s="37"/>
      <c r="AA77" s="37"/>
      <c r="AB77" s="37"/>
      <c r="AC77" s="37"/>
      <c r="AD77" s="37"/>
      <c r="AE77" s="37"/>
    </row>
    <row r="78" spans="1:31" s="2" customFormat="1" ht="16.5" customHeight="1">
      <c r="A78" s="37"/>
      <c r="B78" s="38"/>
      <c r="C78" s="39"/>
      <c r="D78" s="39"/>
      <c r="E78" s="383" t="str">
        <f>E11</f>
        <v>D8 SO 404.2 - vedlejší a ostatní náklady</v>
      </c>
      <c r="F78" s="411"/>
      <c r="G78" s="411"/>
      <c r="H78" s="411"/>
      <c r="I78" s="118"/>
      <c r="J78" s="39"/>
      <c r="K78" s="39"/>
      <c r="L78" s="119"/>
      <c r="S78" s="37"/>
      <c r="T78" s="37"/>
      <c r="U78" s="37"/>
      <c r="V78" s="37"/>
      <c r="W78" s="37"/>
      <c r="X78" s="37"/>
      <c r="Y78" s="37"/>
      <c r="Z78" s="37"/>
      <c r="AA78" s="37"/>
      <c r="AB78" s="37"/>
      <c r="AC78" s="37"/>
      <c r="AD78" s="37"/>
      <c r="AE78" s="37"/>
    </row>
    <row r="79" spans="1:31" s="2" customFormat="1" ht="7" customHeight="1">
      <c r="A79" s="37"/>
      <c r="B79" s="38"/>
      <c r="C79" s="39"/>
      <c r="D79" s="39"/>
      <c r="E79" s="39"/>
      <c r="F79" s="39"/>
      <c r="G79" s="39"/>
      <c r="H79" s="39"/>
      <c r="I79" s="118"/>
      <c r="J79" s="39"/>
      <c r="K79" s="39"/>
      <c r="L79" s="119"/>
      <c r="S79" s="37"/>
      <c r="T79" s="37"/>
      <c r="U79" s="37"/>
      <c r="V79" s="37"/>
      <c r="W79" s="37"/>
      <c r="X79" s="37"/>
      <c r="Y79" s="37"/>
      <c r="Z79" s="37"/>
      <c r="AA79" s="37"/>
      <c r="AB79" s="37"/>
      <c r="AC79" s="37"/>
      <c r="AD79" s="37"/>
      <c r="AE79" s="37"/>
    </row>
    <row r="80" spans="1:31" s="2" customFormat="1" ht="12" customHeight="1">
      <c r="A80" s="37"/>
      <c r="B80" s="38"/>
      <c r="C80" s="31" t="s">
        <v>22</v>
      </c>
      <c r="D80" s="39"/>
      <c r="E80" s="39"/>
      <c r="F80" s="29" t="str">
        <f>F14</f>
        <v>č. parcelní 250/1, 250/6, 250/7 a st7296</v>
      </c>
      <c r="G80" s="39"/>
      <c r="H80" s="39"/>
      <c r="I80" s="120" t="s">
        <v>24</v>
      </c>
      <c r="J80" s="62" t="str">
        <f>IF(J14="","",J14)</f>
        <v>2. 9. 2020</v>
      </c>
      <c r="K80" s="39"/>
      <c r="L80" s="119"/>
      <c r="S80" s="37"/>
      <c r="T80" s="37"/>
      <c r="U80" s="37"/>
      <c r="V80" s="37"/>
      <c r="W80" s="37"/>
      <c r="X80" s="37"/>
      <c r="Y80" s="37"/>
      <c r="Z80" s="37"/>
      <c r="AA80" s="37"/>
      <c r="AB80" s="37"/>
      <c r="AC80" s="37"/>
      <c r="AD80" s="37"/>
      <c r="AE80" s="37"/>
    </row>
    <row r="81" spans="1:65" s="2" customFormat="1" ht="7" customHeight="1">
      <c r="A81" s="37"/>
      <c r="B81" s="38"/>
      <c r="C81" s="39"/>
      <c r="D81" s="39"/>
      <c r="E81" s="39"/>
      <c r="F81" s="39"/>
      <c r="G81" s="39"/>
      <c r="H81" s="39"/>
      <c r="I81" s="118"/>
      <c r="J81" s="39"/>
      <c r="K81" s="39"/>
      <c r="L81" s="119"/>
      <c r="S81" s="37"/>
      <c r="T81" s="37"/>
      <c r="U81" s="37"/>
      <c r="V81" s="37"/>
      <c r="W81" s="37"/>
      <c r="X81" s="37"/>
      <c r="Y81" s="37"/>
      <c r="Z81" s="37"/>
      <c r="AA81" s="37"/>
      <c r="AB81" s="37"/>
      <c r="AC81" s="37"/>
      <c r="AD81" s="37"/>
      <c r="AE81" s="37"/>
    </row>
    <row r="82" spans="1:65" s="2" customFormat="1" ht="40" customHeight="1">
      <c r="A82" s="37"/>
      <c r="B82" s="38"/>
      <c r="C82" s="31" t="s">
        <v>30</v>
      </c>
      <c r="D82" s="39"/>
      <c r="E82" s="39"/>
      <c r="F82" s="29" t="str">
        <f>E17</f>
        <v>EHC CZECH s.r.o., Závodní 278, 360 18 Karlovy Vary</v>
      </c>
      <c r="G82" s="39"/>
      <c r="H82" s="39"/>
      <c r="I82" s="120" t="s">
        <v>39</v>
      </c>
      <c r="J82" s="35" t="str">
        <f>E23</f>
        <v>INDBau DESIGN s.r.o., Houškova 1187/25, 326 00 Plz</v>
      </c>
      <c r="K82" s="39"/>
      <c r="L82" s="119"/>
      <c r="S82" s="37"/>
      <c r="T82" s="37"/>
      <c r="U82" s="37"/>
      <c r="V82" s="37"/>
      <c r="W82" s="37"/>
      <c r="X82" s="37"/>
      <c r="Y82" s="37"/>
      <c r="Z82" s="37"/>
      <c r="AA82" s="37"/>
      <c r="AB82" s="37"/>
      <c r="AC82" s="37"/>
      <c r="AD82" s="37"/>
      <c r="AE82" s="37"/>
    </row>
    <row r="83" spans="1:65" s="2" customFormat="1" ht="15.15" customHeight="1">
      <c r="A83" s="37"/>
      <c r="B83" s="38"/>
      <c r="C83" s="31" t="s">
        <v>36</v>
      </c>
      <c r="D83" s="39"/>
      <c r="E83" s="39"/>
      <c r="F83" s="29" t="str">
        <f>IF(E20="","",E20)</f>
        <v>Vyplň údaj</v>
      </c>
      <c r="G83" s="39"/>
      <c r="H83" s="39"/>
      <c r="I83" s="120" t="s">
        <v>43</v>
      </c>
      <c r="J83" s="35" t="str">
        <f>E26</f>
        <v xml:space="preserve"> </v>
      </c>
      <c r="K83" s="39"/>
      <c r="L83" s="119"/>
      <c r="S83" s="37"/>
      <c r="T83" s="37"/>
      <c r="U83" s="37"/>
      <c r="V83" s="37"/>
      <c r="W83" s="37"/>
      <c r="X83" s="37"/>
      <c r="Y83" s="37"/>
      <c r="Z83" s="37"/>
      <c r="AA83" s="37"/>
      <c r="AB83" s="37"/>
      <c r="AC83" s="37"/>
      <c r="AD83" s="37"/>
      <c r="AE83" s="37"/>
    </row>
    <row r="84" spans="1:65" s="2" customFormat="1" ht="10.25" customHeight="1">
      <c r="A84" s="37"/>
      <c r="B84" s="38"/>
      <c r="C84" s="39"/>
      <c r="D84" s="39"/>
      <c r="E84" s="39"/>
      <c r="F84" s="39"/>
      <c r="G84" s="39"/>
      <c r="H84" s="39"/>
      <c r="I84" s="118"/>
      <c r="J84" s="39"/>
      <c r="K84" s="39"/>
      <c r="L84" s="119"/>
      <c r="S84" s="37"/>
      <c r="T84" s="37"/>
      <c r="U84" s="37"/>
      <c r="V84" s="37"/>
      <c r="W84" s="37"/>
      <c r="X84" s="37"/>
      <c r="Y84" s="37"/>
      <c r="Z84" s="37"/>
      <c r="AA84" s="37"/>
      <c r="AB84" s="37"/>
      <c r="AC84" s="37"/>
      <c r="AD84" s="37"/>
      <c r="AE84" s="37"/>
    </row>
    <row r="85" spans="1:65" s="11" customFormat="1" ht="29.25" customHeight="1">
      <c r="A85" s="167"/>
      <c r="B85" s="168"/>
      <c r="C85" s="169" t="s">
        <v>248</v>
      </c>
      <c r="D85" s="170" t="s">
        <v>67</v>
      </c>
      <c r="E85" s="170" t="s">
        <v>63</v>
      </c>
      <c r="F85" s="170" t="s">
        <v>64</v>
      </c>
      <c r="G85" s="170" t="s">
        <v>249</v>
      </c>
      <c r="H85" s="170" t="s">
        <v>250</v>
      </c>
      <c r="I85" s="171" t="s">
        <v>251</v>
      </c>
      <c r="J85" s="170" t="s">
        <v>215</v>
      </c>
      <c r="K85" s="172" t="s">
        <v>252</v>
      </c>
      <c r="L85" s="173"/>
      <c r="M85" s="71" t="s">
        <v>44</v>
      </c>
      <c r="N85" s="72" t="s">
        <v>52</v>
      </c>
      <c r="O85" s="72" t="s">
        <v>253</v>
      </c>
      <c r="P85" s="72" t="s">
        <v>254</v>
      </c>
      <c r="Q85" s="72" t="s">
        <v>255</v>
      </c>
      <c r="R85" s="72" t="s">
        <v>256</v>
      </c>
      <c r="S85" s="72" t="s">
        <v>257</v>
      </c>
      <c r="T85" s="73" t="s">
        <v>258</v>
      </c>
      <c r="U85" s="167"/>
      <c r="V85" s="167"/>
      <c r="W85" s="167"/>
      <c r="X85" s="167"/>
      <c r="Y85" s="167"/>
      <c r="Z85" s="167"/>
      <c r="AA85" s="167"/>
      <c r="AB85" s="167"/>
      <c r="AC85" s="167"/>
      <c r="AD85" s="167"/>
      <c r="AE85" s="167"/>
    </row>
    <row r="86" spans="1:65" s="2" customFormat="1" ht="22.75" customHeight="1">
      <c r="A86" s="37"/>
      <c r="B86" s="38"/>
      <c r="C86" s="78" t="s">
        <v>259</v>
      </c>
      <c r="D86" s="39"/>
      <c r="E86" s="39"/>
      <c r="F86" s="39"/>
      <c r="G86" s="39"/>
      <c r="H86" s="39"/>
      <c r="I86" s="118"/>
      <c r="J86" s="174">
        <f>BK86</f>
        <v>0</v>
      </c>
      <c r="K86" s="39"/>
      <c r="L86" s="42"/>
      <c r="M86" s="74"/>
      <c r="N86" s="175"/>
      <c r="O86" s="75"/>
      <c r="P86" s="176">
        <f>P87</f>
        <v>0</v>
      </c>
      <c r="Q86" s="75"/>
      <c r="R86" s="176">
        <f>R87</f>
        <v>0</v>
      </c>
      <c r="S86" s="75"/>
      <c r="T86" s="177">
        <f>T87</f>
        <v>0</v>
      </c>
      <c r="U86" s="37"/>
      <c r="V86" s="37"/>
      <c r="W86" s="37"/>
      <c r="X86" s="37"/>
      <c r="Y86" s="37"/>
      <c r="Z86" s="37"/>
      <c r="AA86" s="37"/>
      <c r="AB86" s="37"/>
      <c r="AC86" s="37"/>
      <c r="AD86" s="37"/>
      <c r="AE86" s="37"/>
      <c r="AT86" s="19" t="s">
        <v>81</v>
      </c>
      <c r="AU86" s="19" t="s">
        <v>216</v>
      </c>
      <c r="BK86" s="178">
        <f>BK87</f>
        <v>0</v>
      </c>
    </row>
    <row r="87" spans="1:65" s="12" customFormat="1" ht="25.9" customHeight="1">
      <c r="B87" s="179"/>
      <c r="C87" s="180"/>
      <c r="D87" s="181" t="s">
        <v>81</v>
      </c>
      <c r="E87" s="182" t="s">
        <v>5077</v>
      </c>
      <c r="F87" s="182" t="s">
        <v>5733</v>
      </c>
      <c r="G87" s="180"/>
      <c r="H87" s="180"/>
      <c r="I87" s="183"/>
      <c r="J87" s="184">
        <f>BK87</f>
        <v>0</v>
      </c>
      <c r="K87" s="180"/>
      <c r="L87" s="185"/>
      <c r="M87" s="186"/>
      <c r="N87" s="187"/>
      <c r="O87" s="187"/>
      <c r="P87" s="188">
        <f>SUM(P88:P97)</f>
        <v>0</v>
      </c>
      <c r="Q87" s="187"/>
      <c r="R87" s="188">
        <f>SUM(R88:R97)</f>
        <v>0</v>
      </c>
      <c r="S87" s="187"/>
      <c r="T87" s="189">
        <f>SUM(T88:T97)</f>
        <v>0</v>
      </c>
      <c r="AR87" s="190" t="s">
        <v>89</v>
      </c>
      <c r="AT87" s="191" t="s">
        <v>81</v>
      </c>
      <c r="AU87" s="191" t="s">
        <v>82</v>
      </c>
      <c r="AY87" s="190" t="s">
        <v>262</v>
      </c>
      <c r="BK87" s="192">
        <f>SUM(BK88:BK97)</f>
        <v>0</v>
      </c>
    </row>
    <row r="88" spans="1:65" s="2" customFormat="1" ht="66.75" customHeight="1">
      <c r="A88" s="37"/>
      <c r="B88" s="38"/>
      <c r="C88" s="195" t="s">
        <v>89</v>
      </c>
      <c r="D88" s="195" t="s">
        <v>264</v>
      </c>
      <c r="E88" s="196" t="s">
        <v>8621</v>
      </c>
      <c r="F88" s="197" t="s">
        <v>5747</v>
      </c>
      <c r="G88" s="198" t="s">
        <v>518</v>
      </c>
      <c r="H88" s="199">
        <v>3</v>
      </c>
      <c r="I88" s="200"/>
      <c r="J88" s="201">
        <f t="shared" ref="J88:J97" si="0">ROUND(I88*H88,2)</f>
        <v>0</v>
      </c>
      <c r="K88" s="197" t="s">
        <v>44</v>
      </c>
      <c r="L88" s="42"/>
      <c r="M88" s="202" t="s">
        <v>44</v>
      </c>
      <c r="N88" s="203" t="s">
        <v>53</v>
      </c>
      <c r="O88" s="67"/>
      <c r="P88" s="204">
        <f t="shared" ref="P88:P97" si="1">O88*H88</f>
        <v>0</v>
      </c>
      <c r="Q88" s="204">
        <v>0</v>
      </c>
      <c r="R88" s="204">
        <f t="shared" ref="R88:R97" si="2">Q88*H88</f>
        <v>0</v>
      </c>
      <c r="S88" s="204">
        <v>0</v>
      </c>
      <c r="T88" s="205">
        <f t="shared" ref="T88:T97" si="3">S88*H88</f>
        <v>0</v>
      </c>
      <c r="U88" s="37"/>
      <c r="V88" s="37"/>
      <c r="W88" s="37"/>
      <c r="X88" s="37"/>
      <c r="Y88" s="37"/>
      <c r="Z88" s="37"/>
      <c r="AA88" s="37"/>
      <c r="AB88" s="37"/>
      <c r="AC88" s="37"/>
      <c r="AD88" s="37"/>
      <c r="AE88" s="37"/>
      <c r="AR88" s="206" t="s">
        <v>104</v>
      </c>
      <c r="AT88" s="206" t="s">
        <v>264</v>
      </c>
      <c r="AU88" s="206" t="s">
        <v>89</v>
      </c>
      <c r="AY88" s="19" t="s">
        <v>262</v>
      </c>
      <c r="BE88" s="207">
        <f t="shared" ref="BE88:BE97" si="4">IF(N88="základní",J88,0)</f>
        <v>0</v>
      </c>
      <c r="BF88" s="207">
        <f t="shared" ref="BF88:BF97" si="5">IF(N88="snížená",J88,0)</f>
        <v>0</v>
      </c>
      <c r="BG88" s="207">
        <f t="shared" ref="BG88:BG97" si="6">IF(N88="zákl. přenesená",J88,0)</f>
        <v>0</v>
      </c>
      <c r="BH88" s="207">
        <f t="shared" ref="BH88:BH97" si="7">IF(N88="sníž. přenesená",J88,0)</f>
        <v>0</v>
      </c>
      <c r="BI88" s="207">
        <f t="shared" ref="BI88:BI97" si="8">IF(N88="nulová",J88,0)</f>
        <v>0</v>
      </c>
      <c r="BJ88" s="19" t="s">
        <v>89</v>
      </c>
      <c r="BK88" s="207">
        <f t="shared" ref="BK88:BK97" si="9">ROUND(I88*H88,2)</f>
        <v>0</v>
      </c>
      <c r="BL88" s="19" t="s">
        <v>104</v>
      </c>
      <c r="BM88" s="206" t="s">
        <v>91</v>
      </c>
    </row>
    <row r="89" spans="1:65" s="2" customFormat="1" ht="44.25" customHeight="1">
      <c r="A89" s="37"/>
      <c r="B89" s="38"/>
      <c r="C89" s="195" t="s">
        <v>91</v>
      </c>
      <c r="D89" s="195" t="s">
        <v>264</v>
      </c>
      <c r="E89" s="196" t="s">
        <v>8622</v>
      </c>
      <c r="F89" s="197" t="s">
        <v>5751</v>
      </c>
      <c r="G89" s="198" t="s">
        <v>518</v>
      </c>
      <c r="H89" s="199">
        <v>1</v>
      </c>
      <c r="I89" s="200"/>
      <c r="J89" s="201">
        <f t="shared" si="0"/>
        <v>0</v>
      </c>
      <c r="K89" s="197" t="s">
        <v>44</v>
      </c>
      <c r="L89" s="42"/>
      <c r="M89" s="202" t="s">
        <v>44</v>
      </c>
      <c r="N89" s="203" t="s">
        <v>53</v>
      </c>
      <c r="O89" s="67"/>
      <c r="P89" s="204">
        <f t="shared" si="1"/>
        <v>0</v>
      </c>
      <c r="Q89" s="204">
        <v>0</v>
      </c>
      <c r="R89" s="204">
        <f t="shared" si="2"/>
        <v>0</v>
      </c>
      <c r="S89" s="204">
        <v>0</v>
      </c>
      <c r="T89" s="205">
        <f t="shared" si="3"/>
        <v>0</v>
      </c>
      <c r="U89" s="37"/>
      <c r="V89" s="37"/>
      <c r="W89" s="37"/>
      <c r="X89" s="37"/>
      <c r="Y89" s="37"/>
      <c r="Z89" s="37"/>
      <c r="AA89" s="37"/>
      <c r="AB89" s="37"/>
      <c r="AC89" s="37"/>
      <c r="AD89" s="37"/>
      <c r="AE89" s="37"/>
      <c r="AR89" s="206" t="s">
        <v>104</v>
      </c>
      <c r="AT89" s="206" t="s">
        <v>264</v>
      </c>
      <c r="AU89" s="206" t="s">
        <v>89</v>
      </c>
      <c r="AY89" s="19" t="s">
        <v>262</v>
      </c>
      <c r="BE89" s="207">
        <f t="shared" si="4"/>
        <v>0</v>
      </c>
      <c r="BF89" s="207">
        <f t="shared" si="5"/>
        <v>0</v>
      </c>
      <c r="BG89" s="207">
        <f t="shared" si="6"/>
        <v>0</v>
      </c>
      <c r="BH89" s="207">
        <f t="shared" si="7"/>
        <v>0</v>
      </c>
      <c r="BI89" s="207">
        <f t="shared" si="8"/>
        <v>0</v>
      </c>
      <c r="BJ89" s="19" t="s">
        <v>89</v>
      </c>
      <c r="BK89" s="207">
        <f t="shared" si="9"/>
        <v>0</v>
      </c>
      <c r="BL89" s="19" t="s">
        <v>104</v>
      </c>
      <c r="BM89" s="206" t="s">
        <v>104</v>
      </c>
    </row>
    <row r="90" spans="1:65" s="2" customFormat="1" ht="21.75" customHeight="1">
      <c r="A90" s="37"/>
      <c r="B90" s="38"/>
      <c r="C90" s="195" t="s">
        <v>97</v>
      </c>
      <c r="D90" s="195" t="s">
        <v>264</v>
      </c>
      <c r="E90" s="196" t="s">
        <v>8623</v>
      </c>
      <c r="F90" s="197" t="s">
        <v>5755</v>
      </c>
      <c r="G90" s="198" t="s">
        <v>518</v>
      </c>
      <c r="H90" s="199">
        <v>1</v>
      </c>
      <c r="I90" s="200"/>
      <c r="J90" s="201">
        <f t="shared" si="0"/>
        <v>0</v>
      </c>
      <c r="K90" s="197" t="s">
        <v>44</v>
      </c>
      <c r="L90" s="42"/>
      <c r="M90" s="202" t="s">
        <v>44</v>
      </c>
      <c r="N90" s="203" t="s">
        <v>53</v>
      </c>
      <c r="O90" s="67"/>
      <c r="P90" s="204">
        <f t="shared" si="1"/>
        <v>0</v>
      </c>
      <c r="Q90" s="204">
        <v>0</v>
      </c>
      <c r="R90" s="204">
        <f t="shared" si="2"/>
        <v>0</v>
      </c>
      <c r="S90" s="204">
        <v>0</v>
      </c>
      <c r="T90" s="205">
        <f t="shared" si="3"/>
        <v>0</v>
      </c>
      <c r="U90" s="37"/>
      <c r="V90" s="37"/>
      <c r="W90" s="37"/>
      <c r="X90" s="37"/>
      <c r="Y90" s="37"/>
      <c r="Z90" s="37"/>
      <c r="AA90" s="37"/>
      <c r="AB90" s="37"/>
      <c r="AC90" s="37"/>
      <c r="AD90" s="37"/>
      <c r="AE90" s="37"/>
      <c r="AR90" s="206" t="s">
        <v>104</v>
      </c>
      <c r="AT90" s="206" t="s">
        <v>264</v>
      </c>
      <c r="AU90" s="206" t="s">
        <v>89</v>
      </c>
      <c r="AY90" s="19" t="s">
        <v>262</v>
      </c>
      <c r="BE90" s="207">
        <f t="shared" si="4"/>
        <v>0</v>
      </c>
      <c r="BF90" s="207">
        <f t="shared" si="5"/>
        <v>0</v>
      </c>
      <c r="BG90" s="207">
        <f t="shared" si="6"/>
        <v>0</v>
      </c>
      <c r="BH90" s="207">
        <f t="shared" si="7"/>
        <v>0</v>
      </c>
      <c r="BI90" s="207">
        <f t="shared" si="8"/>
        <v>0</v>
      </c>
      <c r="BJ90" s="19" t="s">
        <v>89</v>
      </c>
      <c r="BK90" s="207">
        <f t="shared" si="9"/>
        <v>0</v>
      </c>
      <c r="BL90" s="19" t="s">
        <v>104</v>
      </c>
      <c r="BM90" s="206" t="s">
        <v>339</v>
      </c>
    </row>
    <row r="91" spans="1:65" s="2" customFormat="1" ht="16.5" customHeight="1">
      <c r="A91" s="37"/>
      <c r="B91" s="38"/>
      <c r="C91" s="195" t="s">
        <v>104</v>
      </c>
      <c r="D91" s="195" t="s">
        <v>264</v>
      </c>
      <c r="E91" s="196" t="s">
        <v>8624</v>
      </c>
      <c r="F91" s="197" t="s">
        <v>5757</v>
      </c>
      <c r="G91" s="198" t="s">
        <v>518</v>
      </c>
      <c r="H91" s="199">
        <v>1</v>
      </c>
      <c r="I91" s="200"/>
      <c r="J91" s="201">
        <f t="shared" si="0"/>
        <v>0</v>
      </c>
      <c r="K91" s="197" t="s">
        <v>44</v>
      </c>
      <c r="L91" s="42"/>
      <c r="M91" s="202" t="s">
        <v>44</v>
      </c>
      <c r="N91" s="203" t="s">
        <v>53</v>
      </c>
      <c r="O91" s="67"/>
      <c r="P91" s="204">
        <f t="shared" si="1"/>
        <v>0</v>
      </c>
      <c r="Q91" s="204">
        <v>0</v>
      </c>
      <c r="R91" s="204">
        <f t="shared" si="2"/>
        <v>0</v>
      </c>
      <c r="S91" s="204">
        <v>0</v>
      </c>
      <c r="T91" s="205">
        <f t="shared" si="3"/>
        <v>0</v>
      </c>
      <c r="U91" s="37"/>
      <c r="V91" s="37"/>
      <c r="W91" s="37"/>
      <c r="X91" s="37"/>
      <c r="Y91" s="37"/>
      <c r="Z91" s="37"/>
      <c r="AA91" s="37"/>
      <c r="AB91" s="37"/>
      <c r="AC91" s="37"/>
      <c r="AD91" s="37"/>
      <c r="AE91" s="37"/>
      <c r="AR91" s="206" t="s">
        <v>104</v>
      </c>
      <c r="AT91" s="206" t="s">
        <v>264</v>
      </c>
      <c r="AU91" s="206" t="s">
        <v>89</v>
      </c>
      <c r="AY91" s="19" t="s">
        <v>262</v>
      </c>
      <c r="BE91" s="207">
        <f t="shared" si="4"/>
        <v>0</v>
      </c>
      <c r="BF91" s="207">
        <f t="shared" si="5"/>
        <v>0</v>
      </c>
      <c r="BG91" s="207">
        <f t="shared" si="6"/>
        <v>0</v>
      </c>
      <c r="BH91" s="207">
        <f t="shared" si="7"/>
        <v>0</v>
      </c>
      <c r="BI91" s="207">
        <f t="shared" si="8"/>
        <v>0</v>
      </c>
      <c r="BJ91" s="19" t="s">
        <v>89</v>
      </c>
      <c r="BK91" s="207">
        <f t="shared" si="9"/>
        <v>0</v>
      </c>
      <c r="BL91" s="19" t="s">
        <v>104</v>
      </c>
      <c r="BM91" s="206" t="s">
        <v>8625</v>
      </c>
    </row>
    <row r="92" spans="1:65" s="2" customFormat="1" ht="21.75" customHeight="1">
      <c r="A92" s="37"/>
      <c r="B92" s="38"/>
      <c r="C92" s="195" t="s">
        <v>322</v>
      </c>
      <c r="D92" s="195" t="s">
        <v>264</v>
      </c>
      <c r="E92" s="196" t="s">
        <v>8626</v>
      </c>
      <c r="F92" s="197" t="s">
        <v>5760</v>
      </c>
      <c r="G92" s="198" t="s">
        <v>518</v>
      </c>
      <c r="H92" s="199">
        <v>1</v>
      </c>
      <c r="I92" s="200"/>
      <c r="J92" s="201">
        <f t="shared" si="0"/>
        <v>0</v>
      </c>
      <c r="K92" s="197" t="s">
        <v>44</v>
      </c>
      <c r="L92" s="42"/>
      <c r="M92" s="202" t="s">
        <v>44</v>
      </c>
      <c r="N92" s="203" t="s">
        <v>53</v>
      </c>
      <c r="O92" s="67"/>
      <c r="P92" s="204">
        <f t="shared" si="1"/>
        <v>0</v>
      </c>
      <c r="Q92" s="204">
        <v>0</v>
      </c>
      <c r="R92" s="204">
        <f t="shared" si="2"/>
        <v>0</v>
      </c>
      <c r="S92" s="204">
        <v>0</v>
      </c>
      <c r="T92" s="205">
        <f t="shared" si="3"/>
        <v>0</v>
      </c>
      <c r="U92" s="37"/>
      <c r="V92" s="37"/>
      <c r="W92" s="37"/>
      <c r="X92" s="37"/>
      <c r="Y92" s="37"/>
      <c r="Z92" s="37"/>
      <c r="AA92" s="37"/>
      <c r="AB92" s="37"/>
      <c r="AC92" s="37"/>
      <c r="AD92" s="37"/>
      <c r="AE92" s="37"/>
      <c r="AR92" s="206" t="s">
        <v>104</v>
      </c>
      <c r="AT92" s="206" t="s">
        <v>264</v>
      </c>
      <c r="AU92" s="206" t="s">
        <v>89</v>
      </c>
      <c r="AY92" s="19" t="s">
        <v>262</v>
      </c>
      <c r="BE92" s="207">
        <f t="shared" si="4"/>
        <v>0</v>
      </c>
      <c r="BF92" s="207">
        <f t="shared" si="5"/>
        <v>0</v>
      </c>
      <c r="BG92" s="207">
        <f t="shared" si="6"/>
        <v>0</v>
      </c>
      <c r="BH92" s="207">
        <f t="shared" si="7"/>
        <v>0</v>
      </c>
      <c r="BI92" s="207">
        <f t="shared" si="8"/>
        <v>0</v>
      </c>
      <c r="BJ92" s="19" t="s">
        <v>89</v>
      </c>
      <c r="BK92" s="207">
        <f t="shared" si="9"/>
        <v>0</v>
      </c>
      <c r="BL92" s="19" t="s">
        <v>104</v>
      </c>
      <c r="BM92" s="206" t="s">
        <v>391</v>
      </c>
    </row>
    <row r="93" spans="1:65" s="2" customFormat="1" ht="21.75" customHeight="1">
      <c r="A93" s="37"/>
      <c r="B93" s="38"/>
      <c r="C93" s="195" t="s">
        <v>339</v>
      </c>
      <c r="D93" s="195" t="s">
        <v>264</v>
      </c>
      <c r="E93" s="196" t="s">
        <v>8627</v>
      </c>
      <c r="F93" s="197" t="s">
        <v>5762</v>
      </c>
      <c r="G93" s="198" t="s">
        <v>518</v>
      </c>
      <c r="H93" s="199">
        <v>1</v>
      </c>
      <c r="I93" s="200"/>
      <c r="J93" s="201">
        <f t="shared" si="0"/>
        <v>0</v>
      </c>
      <c r="K93" s="197" t="s">
        <v>44</v>
      </c>
      <c r="L93" s="42"/>
      <c r="M93" s="202" t="s">
        <v>44</v>
      </c>
      <c r="N93" s="203" t="s">
        <v>53</v>
      </c>
      <c r="O93" s="67"/>
      <c r="P93" s="204">
        <f t="shared" si="1"/>
        <v>0</v>
      </c>
      <c r="Q93" s="204">
        <v>0</v>
      </c>
      <c r="R93" s="204">
        <f t="shared" si="2"/>
        <v>0</v>
      </c>
      <c r="S93" s="204">
        <v>0</v>
      </c>
      <c r="T93" s="205">
        <f t="shared" si="3"/>
        <v>0</v>
      </c>
      <c r="U93" s="37"/>
      <c r="V93" s="37"/>
      <c r="W93" s="37"/>
      <c r="X93" s="37"/>
      <c r="Y93" s="37"/>
      <c r="Z93" s="37"/>
      <c r="AA93" s="37"/>
      <c r="AB93" s="37"/>
      <c r="AC93" s="37"/>
      <c r="AD93" s="37"/>
      <c r="AE93" s="37"/>
      <c r="AR93" s="206" t="s">
        <v>104</v>
      </c>
      <c r="AT93" s="206" t="s">
        <v>264</v>
      </c>
      <c r="AU93" s="206" t="s">
        <v>89</v>
      </c>
      <c r="AY93" s="19" t="s">
        <v>262</v>
      </c>
      <c r="BE93" s="207">
        <f t="shared" si="4"/>
        <v>0</v>
      </c>
      <c r="BF93" s="207">
        <f t="shared" si="5"/>
        <v>0</v>
      </c>
      <c r="BG93" s="207">
        <f t="shared" si="6"/>
        <v>0</v>
      </c>
      <c r="BH93" s="207">
        <f t="shared" si="7"/>
        <v>0</v>
      </c>
      <c r="BI93" s="207">
        <f t="shared" si="8"/>
        <v>0</v>
      </c>
      <c r="BJ93" s="19" t="s">
        <v>89</v>
      </c>
      <c r="BK93" s="207">
        <f t="shared" si="9"/>
        <v>0</v>
      </c>
      <c r="BL93" s="19" t="s">
        <v>104</v>
      </c>
      <c r="BM93" s="206" t="s">
        <v>403</v>
      </c>
    </row>
    <row r="94" spans="1:65" s="2" customFormat="1" ht="21.75" customHeight="1">
      <c r="A94" s="37"/>
      <c r="B94" s="38"/>
      <c r="C94" s="195" t="s">
        <v>347</v>
      </c>
      <c r="D94" s="195" t="s">
        <v>264</v>
      </c>
      <c r="E94" s="196" t="s">
        <v>8628</v>
      </c>
      <c r="F94" s="197" t="s">
        <v>5764</v>
      </c>
      <c r="G94" s="198" t="s">
        <v>518</v>
      </c>
      <c r="H94" s="199">
        <v>1</v>
      </c>
      <c r="I94" s="200"/>
      <c r="J94" s="201">
        <f t="shared" si="0"/>
        <v>0</v>
      </c>
      <c r="K94" s="197" t="s">
        <v>44</v>
      </c>
      <c r="L94" s="42"/>
      <c r="M94" s="202" t="s">
        <v>44</v>
      </c>
      <c r="N94" s="203" t="s">
        <v>53</v>
      </c>
      <c r="O94" s="67"/>
      <c r="P94" s="204">
        <f t="shared" si="1"/>
        <v>0</v>
      </c>
      <c r="Q94" s="204">
        <v>0</v>
      </c>
      <c r="R94" s="204">
        <f t="shared" si="2"/>
        <v>0</v>
      </c>
      <c r="S94" s="204">
        <v>0</v>
      </c>
      <c r="T94" s="205">
        <f t="shared" si="3"/>
        <v>0</v>
      </c>
      <c r="U94" s="37"/>
      <c r="V94" s="37"/>
      <c r="W94" s="37"/>
      <c r="X94" s="37"/>
      <c r="Y94" s="37"/>
      <c r="Z94" s="37"/>
      <c r="AA94" s="37"/>
      <c r="AB94" s="37"/>
      <c r="AC94" s="37"/>
      <c r="AD94" s="37"/>
      <c r="AE94" s="37"/>
      <c r="AR94" s="206" t="s">
        <v>104</v>
      </c>
      <c r="AT94" s="206" t="s">
        <v>264</v>
      </c>
      <c r="AU94" s="206" t="s">
        <v>89</v>
      </c>
      <c r="AY94" s="19" t="s">
        <v>262</v>
      </c>
      <c r="BE94" s="207">
        <f t="shared" si="4"/>
        <v>0</v>
      </c>
      <c r="BF94" s="207">
        <f t="shared" si="5"/>
        <v>0</v>
      </c>
      <c r="BG94" s="207">
        <f t="shared" si="6"/>
        <v>0</v>
      </c>
      <c r="BH94" s="207">
        <f t="shared" si="7"/>
        <v>0</v>
      </c>
      <c r="BI94" s="207">
        <f t="shared" si="8"/>
        <v>0</v>
      </c>
      <c r="BJ94" s="19" t="s">
        <v>89</v>
      </c>
      <c r="BK94" s="207">
        <f t="shared" si="9"/>
        <v>0</v>
      </c>
      <c r="BL94" s="19" t="s">
        <v>104</v>
      </c>
      <c r="BM94" s="206" t="s">
        <v>416</v>
      </c>
    </row>
    <row r="95" spans="1:65" s="2" customFormat="1" ht="16.5" customHeight="1">
      <c r="A95" s="37"/>
      <c r="B95" s="38"/>
      <c r="C95" s="195" t="s">
        <v>351</v>
      </c>
      <c r="D95" s="195" t="s">
        <v>264</v>
      </c>
      <c r="E95" s="196" t="s">
        <v>8629</v>
      </c>
      <c r="F95" s="197" t="s">
        <v>5766</v>
      </c>
      <c r="G95" s="198" t="s">
        <v>518</v>
      </c>
      <c r="H95" s="199">
        <v>1</v>
      </c>
      <c r="I95" s="200"/>
      <c r="J95" s="201">
        <f t="shared" si="0"/>
        <v>0</v>
      </c>
      <c r="K95" s="197" t="s">
        <v>44</v>
      </c>
      <c r="L95" s="42"/>
      <c r="M95" s="202" t="s">
        <v>44</v>
      </c>
      <c r="N95" s="203" t="s">
        <v>53</v>
      </c>
      <c r="O95" s="67"/>
      <c r="P95" s="204">
        <f t="shared" si="1"/>
        <v>0</v>
      </c>
      <c r="Q95" s="204">
        <v>0</v>
      </c>
      <c r="R95" s="204">
        <f t="shared" si="2"/>
        <v>0</v>
      </c>
      <c r="S95" s="204">
        <v>0</v>
      </c>
      <c r="T95" s="205">
        <f t="shared" si="3"/>
        <v>0</v>
      </c>
      <c r="U95" s="37"/>
      <c r="V95" s="37"/>
      <c r="W95" s="37"/>
      <c r="X95" s="37"/>
      <c r="Y95" s="37"/>
      <c r="Z95" s="37"/>
      <c r="AA95" s="37"/>
      <c r="AB95" s="37"/>
      <c r="AC95" s="37"/>
      <c r="AD95" s="37"/>
      <c r="AE95" s="37"/>
      <c r="AR95" s="206" t="s">
        <v>104</v>
      </c>
      <c r="AT95" s="206" t="s">
        <v>264</v>
      </c>
      <c r="AU95" s="206" t="s">
        <v>89</v>
      </c>
      <c r="AY95" s="19" t="s">
        <v>262</v>
      </c>
      <c r="BE95" s="207">
        <f t="shared" si="4"/>
        <v>0</v>
      </c>
      <c r="BF95" s="207">
        <f t="shared" si="5"/>
        <v>0</v>
      </c>
      <c r="BG95" s="207">
        <f t="shared" si="6"/>
        <v>0</v>
      </c>
      <c r="BH95" s="207">
        <f t="shared" si="7"/>
        <v>0</v>
      </c>
      <c r="BI95" s="207">
        <f t="shared" si="8"/>
        <v>0</v>
      </c>
      <c r="BJ95" s="19" t="s">
        <v>89</v>
      </c>
      <c r="BK95" s="207">
        <f t="shared" si="9"/>
        <v>0</v>
      </c>
      <c r="BL95" s="19" t="s">
        <v>104</v>
      </c>
      <c r="BM95" s="206" t="s">
        <v>442</v>
      </c>
    </row>
    <row r="96" spans="1:65" s="2" customFormat="1" ht="16.5" customHeight="1">
      <c r="A96" s="37"/>
      <c r="B96" s="38"/>
      <c r="C96" s="195" t="s">
        <v>377</v>
      </c>
      <c r="D96" s="195" t="s">
        <v>264</v>
      </c>
      <c r="E96" s="196" t="s">
        <v>5767</v>
      </c>
      <c r="F96" s="197" t="s">
        <v>5768</v>
      </c>
      <c r="G96" s="198" t="s">
        <v>518</v>
      </c>
      <c r="H96" s="199">
        <v>1</v>
      </c>
      <c r="I96" s="200"/>
      <c r="J96" s="201">
        <f t="shared" si="0"/>
        <v>0</v>
      </c>
      <c r="K96" s="197" t="s">
        <v>44</v>
      </c>
      <c r="L96" s="42"/>
      <c r="M96" s="202" t="s">
        <v>44</v>
      </c>
      <c r="N96" s="203" t="s">
        <v>53</v>
      </c>
      <c r="O96" s="67"/>
      <c r="P96" s="204">
        <f t="shared" si="1"/>
        <v>0</v>
      </c>
      <c r="Q96" s="204">
        <v>0</v>
      </c>
      <c r="R96" s="204">
        <f t="shared" si="2"/>
        <v>0</v>
      </c>
      <c r="S96" s="204">
        <v>0</v>
      </c>
      <c r="T96" s="205">
        <f t="shared" si="3"/>
        <v>0</v>
      </c>
      <c r="U96" s="37"/>
      <c r="V96" s="37"/>
      <c r="W96" s="37"/>
      <c r="X96" s="37"/>
      <c r="Y96" s="37"/>
      <c r="Z96" s="37"/>
      <c r="AA96" s="37"/>
      <c r="AB96" s="37"/>
      <c r="AC96" s="37"/>
      <c r="AD96" s="37"/>
      <c r="AE96" s="37"/>
      <c r="AR96" s="206" t="s">
        <v>104</v>
      </c>
      <c r="AT96" s="206" t="s">
        <v>264</v>
      </c>
      <c r="AU96" s="206" t="s">
        <v>89</v>
      </c>
      <c r="AY96" s="19" t="s">
        <v>262</v>
      </c>
      <c r="BE96" s="207">
        <f t="shared" si="4"/>
        <v>0</v>
      </c>
      <c r="BF96" s="207">
        <f t="shared" si="5"/>
        <v>0</v>
      </c>
      <c r="BG96" s="207">
        <f t="shared" si="6"/>
        <v>0</v>
      </c>
      <c r="BH96" s="207">
        <f t="shared" si="7"/>
        <v>0</v>
      </c>
      <c r="BI96" s="207">
        <f t="shared" si="8"/>
        <v>0</v>
      </c>
      <c r="BJ96" s="19" t="s">
        <v>89</v>
      </c>
      <c r="BK96" s="207">
        <f t="shared" si="9"/>
        <v>0</v>
      </c>
      <c r="BL96" s="19" t="s">
        <v>104</v>
      </c>
      <c r="BM96" s="206" t="s">
        <v>463</v>
      </c>
    </row>
    <row r="97" spans="1:65" s="2" customFormat="1" ht="16.5" customHeight="1">
      <c r="A97" s="37"/>
      <c r="B97" s="38"/>
      <c r="C97" s="195" t="s">
        <v>391</v>
      </c>
      <c r="D97" s="195" t="s">
        <v>264</v>
      </c>
      <c r="E97" s="196" t="s">
        <v>8630</v>
      </c>
      <c r="F97" s="197" t="s">
        <v>5770</v>
      </c>
      <c r="G97" s="198" t="s">
        <v>518</v>
      </c>
      <c r="H97" s="199">
        <v>1</v>
      </c>
      <c r="I97" s="200"/>
      <c r="J97" s="201">
        <f t="shared" si="0"/>
        <v>0</v>
      </c>
      <c r="K97" s="197" t="s">
        <v>44</v>
      </c>
      <c r="L97" s="42"/>
      <c r="M97" s="275" t="s">
        <v>44</v>
      </c>
      <c r="N97" s="276" t="s">
        <v>53</v>
      </c>
      <c r="O97" s="273"/>
      <c r="P97" s="277">
        <f t="shared" si="1"/>
        <v>0</v>
      </c>
      <c r="Q97" s="277">
        <v>0</v>
      </c>
      <c r="R97" s="277">
        <f t="shared" si="2"/>
        <v>0</v>
      </c>
      <c r="S97" s="277">
        <v>0</v>
      </c>
      <c r="T97" s="278">
        <f t="shared" si="3"/>
        <v>0</v>
      </c>
      <c r="U97" s="37"/>
      <c r="V97" s="37"/>
      <c r="W97" s="37"/>
      <c r="X97" s="37"/>
      <c r="Y97" s="37"/>
      <c r="Z97" s="37"/>
      <c r="AA97" s="37"/>
      <c r="AB97" s="37"/>
      <c r="AC97" s="37"/>
      <c r="AD97" s="37"/>
      <c r="AE97" s="37"/>
      <c r="AR97" s="206" t="s">
        <v>104</v>
      </c>
      <c r="AT97" s="206" t="s">
        <v>264</v>
      </c>
      <c r="AU97" s="206" t="s">
        <v>89</v>
      </c>
      <c r="AY97" s="19" t="s">
        <v>262</v>
      </c>
      <c r="BE97" s="207">
        <f t="shared" si="4"/>
        <v>0</v>
      </c>
      <c r="BF97" s="207">
        <f t="shared" si="5"/>
        <v>0</v>
      </c>
      <c r="BG97" s="207">
        <f t="shared" si="6"/>
        <v>0</v>
      </c>
      <c r="BH97" s="207">
        <f t="shared" si="7"/>
        <v>0</v>
      </c>
      <c r="BI97" s="207">
        <f t="shared" si="8"/>
        <v>0</v>
      </c>
      <c r="BJ97" s="19" t="s">
        <v>89</v>
      </c>
      <c r="BK97" s="207">
        <f t="shared" si="9"/>
        <v>0</v>
      </c>
      <c r="BL97" s="19" t="s">
        <v>104</v>
      </c>
      <c r="BM97" s="206" t="s">
        <v>475</v>
      </c>
    </row>
    <row r="98" spans="1:65" s="2" customFormat="1" ht="7" customHeight="1">
      <c r="A98" s="37"/>
      <c r="B98" s="50"/>
      <c r="C98" s="51"/>
      <c r="D98" s="51"/>
      <c r="E98" s="51"/>
      <c r="F98" s="51"/>
      <c r="G98" s="51"/>
      <c r="H98" s="51"/>
      <c r="I98" s="145"/>
      <c r="J98" s="51"/>
      <c r="K98" s="51"/>
      <c r="L98" s="42"/>
      <c r="M98" s="37"/>
      <c r="O98" s="37"/>
      <c r="P98" s="37"/>
      <c r="Q98" s="37"/>
      <c r="R98" s="37"/>
      <c r="S98" s="37"/>
      <c r="T98" s="37"/>
      <c r="U98" s="37"/>
      <c r="V98" s="37"/>
      <c r="W98" s="37"/>
      <c r="X98" s="37"/>
      <c r="Y98" s="37"/>
      <c r="Z98" s="37"/>
      <c r="AA98" s="37"/>
      <c r="AB98" s="37"/>
      <c r="AC98" s="37"/>
      <c r="AD98" s="37"/>
      <c r="AE98" s="37"/>
    </row>
  </sheetData>
  <sheetProtection algorithmName="SHA-512" hashValue="crh+o+fbVkhPYVo2C9DKyD9GgfGpSIeiuB/V/LqcNEfXkOQZY9lMOX1fTxQIVQVW9C4R4Yq8yl1ERVYpPRzqfg==" saltValue="J0cDbtfmJ/wJvFkdXPGf9Fej172sL8lgd+ngQZYa9oO5kql2N/vjtNlOzzmEVLy+Jp6UPoFwui36szOfAip5fQ==" spinCount="100000" sheet="1" objects="1" scenarios="1" formatColumns="0" formatRows="0" autoFilter="0"/>
  <autoFilter ref="C85:K97"/>
  <mergeCells count="12">
    <mergeCell ref="E78:H78"/>
    <mergeCell ref="L2:V2"/>
    <mergeCell ref="E50:H50"/>
    <mergeCell ref="E52:H52"/>
    <mergeCell ref="E54:H54"/>
    <mergeCell ref="E74:H74"/>
    <mergeCell ref="E76:H76"/>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3.xml><?xml version="1.0" encoding="utf-8"?>
<worksheet xmlns="http://schemas.openxmlformats.org/spreadsheetml/2006/main" xmlns:r="http://schemas.openxmlformats.org/officeDocument/2006/relationships">
  <sheetPr>
    <pageSetUpPr fitToPage="1"/>
  </sheetPr>
  <dimension ref="A2:BM299"/>
  <sheetViews>
    <sheetView showGridLines="0" workbookViewId="0"/>
  </sheetViews>
  <sheetFormatPr defaultRowHeight="14.5"/>
  <cols>
    <col min="1" max="1" width="8.33203125" style="1" customWidth="1"/>
    <col min="2" max="2" width="1.6640625" style="1" customWidth="1"/>
    <col min="3" max="3" width="4.109375" style="1" customWidth="1"/>
    <col min="4" max="4" width="4.33203125" style="1" customWidth="1"/>
    <col min="5" max="5" width="17.109375" style="1" customWidth="1"/>
    <col min="6" max="6" width="100.77734375" style="1" customWidth="1"/>
    <col min="7" max="7" width="7" style="1" customWidth="1"/>
    <col min="8" max="8" width="11.44140625" style="1" customWidth="1"/>
    <col min="9" max="9" width="20.109375" style="111" customWidth="1"/>
    <col min="10" max="11" width="20.109375" style="1" customWidth="1"/>
    <col min="12" max="12" width="9.33203125" style="1" customWidth="1"/>
    <col min="13" max="13" width="10.77734375" style="1" hidden="1" customWidth="1"/>
    <col min="14" max="14" width="9.33203125" style="1" hidden="1"/>
    <col min="15" max="20" width="14.10937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7" customHeight="1">
      <c r="I2" s="111"/>
      <c r="L2" s="376"/>
      <c r="M2" s="376"/>
      <c r="N2" s="376"/>
      <c r="O2" s="376"/>
      <c r="P2" s="376"/>
      <c r="Q2" s="376"/>
      <c r="R2" s="376"/>
      <c r="S2" s="376"/>
      <c r="T2" s="376"/>
      <c r="U2" s="376"/>
      <c r="V2" s="376"/>
      <c r="AT2" s="19" t="s">
        <v>105</v>
      </c>
    </row>
    <row r="3" spans="1:46" s="1" customFormat="1" ht="7" customHeight="1">
      <c r="B3" s="112"/>
      <c r="C3" s="113"/>
      <c r="D3" s="113"/>
      <c r="E3" s="113"/>
      <c r="F3" s="113"/>
      <c r="G3" s="113"/>
      <c r="H3" s="113"/>
      <c r="I3" s="114"/>
      <c r="J3" s="113"/>
      <c r="K3" s="113"/>
      <c r="L3" s="22"/>
      <c r="AT3" s="19" t="s">
        <v>91</v>
      </c>
    </row>
    <row r="4" spans="1:46" s="1" customFormat="1" ht="25" customHeight="1">
      <c r="B4" s="22"/>
      <c r="D4" s="115" t="s">
        <v>207</v>
      </c>
      <c r="I4" s="111"/>
      <c r="L4" s="22"/>
      <c r="M4" s="116" t="s">
        <v>10</v>
      </c>
      <c r="AT4" s="19" t="s">
        <v>4</v>
      </c>
    </row>
    <row r="5" spans="1:46" s="1" customFormat="1" ht="7" customHeight="1">
      <c r="B5" s="22"/>
      <c r="I5" s="111"/>
      <c r="L5" s="22"/>
    </row>
    <row r="6" spans="1:46" s="1" customFormat="1" ht="12" customHeight="1">
      <c r="B6" s="22"/>
      <c r="D6" s="117" t="s">
        <v>16</v>
      </c>
      <c r="I6" s="111"/>
      <c r="L6" s="22"/>
    </row>
    <row r="7" spans="1:46" s="1" customFormat="1" ht="16.5" customHeight="1">
      <c r="B7" s="22"/>
      <c r="E7" s="402" t="str">
        <f>'Rekapitulace stavby'!K6</f>
        <v>EHC CZECH s.r.o. – Podnikatelský inkubátor – Evropská ul., Cheb</v>
      </c>
      <c r="F7" s="403"/>
      <c r="G7" s="403"/>
      <c r="H7" s="403"/>
      <c r="I7" s="111"/>
      <c r="L7" s="22"/>
    </row>
    <row r="8" spans="1:46" ht="12.5">
      <c r="B8" s="22"/>
      <c r="D8" s="117" t="s">
        <v>208</v>
      </c>
      <c r="L8" s="22"/>
    </row>
    <row r="9" spans="1:46" s="1" customFormat="1" ht="16.5" customHeight="1">
      <c r="B9" s="22"/>
      <c r="E9" s="402" t="s">
        <v>209</v>
      </c>
      <c r="F9" s="376"/>
      <c r="G9" s="376"/>
      <c r="H9" s="376"/>
      <c r="I9" s="111"/>
      <c r="L9" s="22"/>
    </row>
    <row r="10" spans="1:46" s="1" customFormat="1" ht="12" customHeight="1">
      <c r="B10" s="22"/>
      <c r="D10" s="117" t="s">
        <v>210</v>
      </c>
      <c r="I10" s="111"/>
      <c r="L10" s="22"/>
    </row>
    <row r="11" spans="1:46" s="2" customFormat="1" ht="16.5" customHeight="1">
      <c r="A11" s="37"/>
      <c r="B11" s="42"/>
      <c r="C11" s="37"/>
      <c r="D11" s="37"/>
      <c r="E11" s="412" t="s">
        <v>211</v>
      </c>
      <c r="F11" s="404"/>
      <c r="G11" s="404"/>
      <c r="H11" s="404"/>
      <c r="I11" s="118"/>
      <c r="J11" s="37"/>
      <c r="K11" s="37"/>
      <c r="L11" s="119"/>
      <c r="S11" s="37"/>
      <c r="T11" s="37"/>
      <c r="U11" s="37"/>
      <c r="V11" s="37"/>
      <c r="W11" s="37"/>
      <c r="X11" s="37"/>
      <c r="Y11" s="37"/>
      <c r="Z11" s="37"/>
      <c r="AA11" s="37"/>
      <c r="AB11" s="37"/>
      <c r="AC11" s="37"/>
      <c r="AD11" s="37"/>
      <c r="AE11" s="37"/>
    </row>
    <row r="12" spans="1:46" s="2" customFormat="1" ht="12" customHeight="1">
      <c r="A12" s="37"/>
      <c r="B12" s="42"/>
      <c r="C12" s="37"/>
      <c r="D12" s="117" t="s">
        <v>3955</v>
      </c>
      <c r="E12" s="37"/>
      <c r="F12" s="37"/>
      <c r="G12" s="37"/>
      <c r="H12" s="37"/>
      <c r="I12" s="118"/>
      <c r="J12" s="37"/>
      <c r="K12" s="37"/>
      <c r="L12" s="119"/>
      <c r="S12" s="37"/>
      <c r="T12" s="37"/>
      <c r="U12" s="37"/>
      <c r="V12" s="37"/>
      <c r="W12" s="37"/>
      <c r="X12" s="37"/>
      <c r="Y12" s="37"/>
      <c r="Z12" s="37"/>
      <c r="AA12" s="37"/>
      <c r="AB12" s="37"/>
      <c r="AC12" s="37"/>
      <c r="AD12" s="37"/>
      <c r="AE12" s="37"/>
    </row>
    <row r="13" spans="1:46" s="2" customFormat="1" ht="16.5" customHeight="1">
      <c r="A13" s="37"/>
      <c r="B13" s="42"/>
      <c r="C13" s="37"/>
      <c r="D13" s="37"/>
      <c r="E13" s="405" t="s">
        <v>3956</v>
      </c>
      <c r="F13" s="404"/>
      <c r="G13" s="404"/>
      <c r="H13" s="404"/>
      <c r="I13" s="118"/>
      <c r="J13" s="37"/>
      <c r="K13" s="37"/>
      <c r="L13" s="119"/>
      <c r="S13" s="37"/>
      <c r="T13" s="37"/>
      <c r="U13" s="37"/>
      <c r="V13" s="37"/>
      <c r="W13" s="37"/>
      <c r="X13" s="37"/>
      <c r="Y13" s="37"/>
      <c r="Z13" s="37"/>
      <c r="AA13" s="37"/>
      <c r="AB13" s="37"/>
      <c r="AC13" s="37"/>
      <c r="AD13" s="37"/>
      <c r="AE13" s="37"/>
    </row>
    <row r="14" spans="1:46" s="2" customFormat="1" ht="10">
      <c r="A14" s="37"/>
      <c r="B14" s="42"/>
      <c r="C14" s="37"/>
      <c r="D14" s="37"/>
      <c r="E14" s="37"/>
      <c r="F14" s="37"/>
      <c r="G14" s="37"/>
      <c r="H14" s="37"/>
      <c r="I14" s="118"/>
      <c r="J14" s="37"/>
      <c r="K14" s="37"/>
      <c r="L14" s="119"/>
      <c r="S14" s="37"/>
      <c r="T14" s="37"/>
      <c r="U14" s="37"/>
      <c r="V14" s="37"/>
      <c r="W14" s="37"/>
      <c r="X14" s="37"/>
      <c r="Y14" s="37"/>
      <c r="Z14" s="37"/>
      <c r="AA14" s="37"/>
      <c r="AB14" s="37"/>
      <c r="AC14" s="37"/>
      <c r="AD14" s="37"/>
      <c r="AE14" s="37"/>
    </row>
    <row r="15" spans="1:46" s="2" customFormat="1" ht="12" customHeight="1">
      <c r="A15" s="37"/>
      <c r="B15" s="42"/>
      <c r="C15" s="37"/>
      <c r="D15" s="117" t="s">
        <v>18</v>
      </c>
      <c r="E15" s="37"/>
      <c r="F15" s="105" t="s">
        <v>44</v>
      </c>
      <c r="G15" s="37"/>
      <c r="H15" s="37"/>
      <c r="I15" s="120" t="s">
        <v>20</v>
      </c>
      <c r="J15" s="105" t="s">
        <v>44</v>
      </c>
      <c r="K15" s="37"/>
      <c r="L15" s="119"/>
      <c r="S15" s="37"/>
      <c r="T15" s="37"/>
      <c r="U15" s="37"/>
      <c r="V15" s="37"/>
      <c r="W15" s="37"/>
      <c r="X15" s="37"/>
      <c r="Y15" s="37"/>
      <c r="Z15" s="37"/>
      <c r="AA15" s="37"/>
      <c r="AB15" s="37"/>
      <c r="AC15" s="37"/>
      <c r="AD15" s="37"/>
      <c r="AE15" s="37"/>
    </row>
    <row r="16" spans="1:46" s="2" customFormat="1" ht="12" customHeight="1">
      <c r="A16" s="37"/>
      <c r="B16" s="42"/>
      <c r="C16" s="37"/>
      <c r="D16" s="117" t="s">
        <v>22</v>
      </c>
      <c r="E16" s="37"/>
      <c r="F16" s="105" t="s">
        <v>23</v>
      </c>
      <c r="G16" s="37"/>
      <c r="H16" s="37"/>
      <c r="I16" s="120" t="s">
        <v>24</v>
      </c>
      <c r="J16" s="121" t="str">
        <f>'Rekapitulace stavby'!AN8</f>
        <v>2. 9. 2020</v>
      </c>
      <c r="K16" s="37"/>
      <c r="L16" s="119"/>
      <c r="S16" s="37"/>
      <c r="T16" s="37"/>
      <c r="U16" s="37"/>
      <c r="V16" s="37"/>
      <c r="W16" s="37"/>
      <c r="X16" s="37"/>
      <c r="Y16" s="37"/>
      <c r="Z16" s="37"/>
      <c r="AA16" s="37"/>
      <c r="AB16" s="37"/>
      <c r="AC16" s="37"/>
      <c r="AD16" s="37"/>
      <c r="AE16" s="37"/>
    </row>
    <row r="17" spans="1:31" s="2" customFormat="1" ht="10.75" customHeight="1">
      <c r="A17" s="37"/>
      <c r="B17" s="42"/>
      <c r="C17" s="37"/>
      <c r="D17" s="37"/>
      <c r="E17" s="37"/>
      <c r="F17" s="37"/>
      <c r="G17" s="37"/>
      <c r="H17" s="37"/>
      <c r="I17" s="118"/>
      <c r="J17" s="37"/>
      <c r="K17" s="37"/>
      <c r="L17" s="119"/>
      <c r="S17" s="37"/>
      <c r="T17" s="37"/>
      <c r="U17" s="37"/>
      <c r="V17" s="37"/>
      <c r="W17" s="37"/>
      <c r="X17" s="37"/>
      <c r="Y17" s="37"/>
      <c r="Z17" s="37"/>
      <c r="AA17" s="37"/>
      <c r="AB17" s="37"/>
      <c r="AC17" s="37"/>
      <c r="AD17" s="37"/>
      <c r="AE17" s="37"/>
    </row>
    <row r="18" spans="1:31" s="2" customFormat="1" ht="12" customHeight="1">
      <c r="A18" s="37"/>
      <c r="B18" s="42"/>
      <c r="C18" s="37"/>
      <c r="D18" s="117" t="s">
        <v>30</v>
      </c>
      <c r="E18" s="37"/>
      <c r="F18" s="37"/>
      <c r="G18" s="37"/>
      <c r="H18" s="37"/>
      <c r="I18" s="120" t="s">
        <v>31</v>
      </c>
      <c r="J18" s="105" t="s">
        <v>32</v>
      </c>
      <c r="K18" s="37"/>
      <c r="L18" s="119"/>
      <c r="S18" s="37"/>
      <c r="T18" s="37"/>
      <c r="U18" s="37"/>
      <c r="V18" s="37"/>
      <c r="W18" s="37"/>
      <c r="X18" s="37"/>
      <c r="Y18" s="37"/>
      <c r="Z18" s="37"/>
      <c r="AA18" s="37"/>
      <c r="AB18" s="37"/>
      <c r="AC18" s="37"/>
      <c r="AD18" s="37"/>
      <c r="AE18" s="37"/>
    </row>
    <row r="19" spans="1:31" s="2" customFormat="1" ht="18" customHeight="1">
      <c r="A19" s="37"/>
      <c r="B19" s="42"/>
      <c r="C19" s="37"/>
      <c r="D19" s="37"/>
      <c r="E19" s="105" t="s">
        <v>33</v>
      </c>
      <c r="F19" s="37"/>
      <c r="G19" s="37"/>
      <c r="H19" s="37"/>
      <c r="I19" s="120" t="s">
        <v>34</v>
      </c>
      <c r="J19" s="105" t="s">
        <v>35</v>
      </c>
      <c r="K19" s="37"/>
      <c r="L19" s="119"/>
      <c r="S19" s="37"/>
      <c r="T19" s="37"/>
      <c r="U19" s="37"/>
      <c r="V19" s="37"/>
      <c r="W19" s="37"/>
      <c r="X19" s="37"/>
      <c r="Y19" s="37"/>
      <c r="Z19" s="37"/>
      <c r="AA19" s="37"/>
      <c r="AB19" s="37"/>
      <c r="AC19" s="37"/>
      <c r="AD19" s="37"/>
      <c r="AE19" s="37"/>
    </row>
    <row r="20" spans="1:31" s="2" customFormat="1" ht="7" customHeight="1">
      <c r="A20" s="37"/>
      <c r="B20" s="42"/>
      <c r="C20" s="37"/>
      <c r="D20" s="37"/>
      <c r="E20" s="37"/>
      <c r="F20" s="37"/>
      <c r="G20" s="37"/>
      <c r="H20" s="37"/>
      <c r="I20" s="118"/>
      <c r="J20" s="37"/>
      <c r="K20" s="37"/>
      <c r="L20" s="119"/>
      <c r="S20" s="37"/>
      <c r="T20" s="37"/>
      <c r="U20" s="37"/>
      <c r="V20" s="37"/>
      <c r="W20" s="37"/>
      <c r="X20" s="37"/>
      <c r="Y20" s="37"/>
      <c r="Z20" s="37"/>
      <c r="AA20" s="37"/>
      <c r="AB20" s="37"/>
      <c r="AC20" s="37"/>
      <c r="AD20" s="37"/>
      <c r="AE20" s="37"/>
    </row>
    <row r="21" spans="1:31" s="2" customFormat="1" ht="12" customHeight="1">
      <c r="A21" s="37"/>
      <c r="B21" s="42"/>
      <c r="C21" s="37"/>
      <c r="D21" s="117" t="s">
        <v>36</v>
      </c>
      <c r="E21" s="37"/>
      <c r="F21" s="37"/>
      <c r="G21" s="37"/>
      <c r="H21" s="37"/>
      <c r="I21" s="120" t="s">
        <v>31</v>
      </c>
      <c r="J21" s="32" t="str">
        <f>'Rekapitulace stavby'!AN13</f>
        <v>Vyplň údaj</v>
      </c>
      <c r="K21" s="37"/>
      <c r="L21" s="119"/>
      <c r="S21" s="37"/>
      <c r="T21" s="37"/>
      <c r="U21" s="37"/>
      <c r="V21" s="37"/>
      <c r="W21" s="37"/>
      <c r="X21" s="37"/>
      <c r="Y21" s="37"/>
      <c r="Z21" s="37"/>
      <c r="AA21" s="37"/>
      <c r="AB21" s="37"/>
      <c r="AC21" s="37"/>
      <c r="AD21" s="37"/>
      <c r="AE21" s="37"/>
    </row>
    <row r="22" spans="1:31" s="2" customFormat="1" ht="18" customHeight="1">
      <c r="A22" s="37"/>
      <c r="B22" s="42"/>
      <c r="C22" s="37"/>
      <c r="D22" s="37"/>
      <c r="E22" s="406" t="str">
        <f>'Rekapitulace stavby'!E14</f>
        <v>Vyplň údaj</v>
      </c>
      <c r="F22" s="407"/>
      <c r="G22" s="407"/>
      <c r="H22" s="407"/>
      <c r="I22" s="120" t="s">
        <v>34</v>
      </c>
      <c r="J22" s="32" t="str">
        <f>'Rekapitulace stavby'!AN14</f>
        <v>Vyplň údaj</v>
      </c>
      <c r="K22" s="37"/>
      <c r="L22" s="119"/>
      <c r="S22" s="37"/>
      <c r="T22" s="37"/>
      <c r="U22" s="37"/>
      <c r="V22" s="37"/>
      <c r="W22" s="37"/>
      <c r="X22" s="37"/>
      <c r="Y22" s="37"/>
      <c r="Z22" s="37"/>
      <c r="AA22" s="37"/>
      <c r="AB22" s="37"/>
      <c r="AC22" s="37"/>
      <c r="AD22" s="37"/>
      <c r="AE22" s="37"/>
    </row>
    <row r="23" spans="1:31" s="2" customFormat="1" ht="7" customHeight="1">
      <c r="A23" s="37"/>
      <c r="B23" s="42"/>
      <c r="C23" s="37"/>
      <c r="D23" s="37"/>
      <c r="E23" s="37"/>
      <c r="F23" s="37"/>
      <c r="G23" s="37"/>
      <c r="H23" s="37"/>
      <c r="I23" s="118"/>
      <c r="J23" s="37"/>
      <c r="K23" s="37"/>
      <c r="L23" s="119"/>
      <c r="S23" s="37"/>
      <c r="T23" s="37"/>
      <c r="U23" s="37"/>
      <c r="V23" s="37"/>
      <c r="W23" s="37"/>
      <c r="X23" s="37"/>
      <c r="Y23" s="37"/>
      <c r="Z23" s="37"/>
      <c r="AA23" s="37"/>
      <c r="AB23" s="37"/>
      <c r="AC23" s="37"/>
      <c r="AD23" s="37"/>
      <c r="AE23" s="37"/>
    </row>
    <row r="24" spans="1:31" s="2" customFormat="1" ht="12" customHeight="1">
      <c r="A24" s="37"/>
      <c r="B24" s="42"/>
      <c r="C24" s="37"/>
      <c r="D24" s="117" t="s">
        <v>39</v>
      </c>
      <c r="E24" s="37"/>
      <c r="F24" s="37"/>
      <c r="G24" s="37"/>
      <c r="H24" s="37"/>
      <c r="I24" s="120" t="s">
        <v>31</v>
      </c>
      <c r="J24" s="105" t="s">
        <v>40</v>
      </c>
      <c r="K24" s="37"/>
      <c r="L24" s="119"/>
      <c r="S24" s="37"/>
      <c r="T24" s="37"/>
      <c r="U24" s="37"/>
      <c r="V24" s="37"/>
      <c r="W24" s="37"/>
      <c r="X24" s="37"/>
      <c r="Y24" s="37"/>
      <c r="Z24" s="37"/>
      <c r="AA24" s="37"/>
      <c r="AB24" s="37"/>
      <c r="AC24" s="37"/>
      <c r="AD24" s="37"/>
      <c r="AE24" s="37"/>
    </row>
    <row r="25" spans="1:31" s="2" customFormat="1" ht="18" customHeight="1">
      <c r="A25" s="37"/>
      <c r="B25" s="42"/>
      <c r="C25" s="37"/>
      <c r="D25" s="37"/>
      <c r="E25" s="105" t="s">
        <v>41</v>
      </c>
      <c r="F25" s="37"/>
      <c r="G25" s="37"/>
      <c r="H25" s="37"/>
      <c r="I25" s="120" t="s">
        <v>34</v>
      </c>
      <c r="J25" s="105" t="s">
        <v>42</v>
      </c>
      <c r="K25" s="37"/>
      <c r="L25" s="119"/>
      <c r="S25" s="37"/>
      <c r="T25" s="37"/>
      <c r="U25" s="37"/>
      <c r="V25" s="37"/>
      <c r="W25" s="37"/>
      <c r="X25" s="37"/>
      <c r="Y25" s="37"/>
      <c r="Z25" s="37"/>
      <c r="AA25" s="37"/>
      <c r="AB25" s="37"/>
      <c r="AC25" s="37"/>
      <c r="AD25" s="37"/>
      <c r="AE25" s="37"/>
    </row>
    <row r="26" spans="1:31" s="2" customFormat="1" ht="7" customHeight="1">
      <c r="A26" s="37"/>
      <c r="B26" s="42"/>
      <c r="C26" s="37"/>
      <c r="D26" s="37"/>
      <c r="E26" s="37"/>
      <c r="F26" s="37"/>
      <c r="G26" s="37"/>
      <c r="H26" s="37"/>
      <c r="I26" s="118"/>
      <c r="J26" s="37"/>
      <c r="K26" s="37"/>
      <c r="L26" s="119"/>
      <c r="S26" s="37"/>
      <c r="T26" s="37"/>
      <c r="U26" s="37"/>
      <c r="V26" s="37"/>
      <c r="W26" s="37"/>
      <c r="X26" s="37"/>
      <c r="Y26" s="37"/>
      <c r="Z26" s="37"/>
      <c r="AA26" s="37"/>
      <c r="AB26" s="37"/>
      <c r="AC26" s="37"/>
      <c r="AD26" s="37"/>
      <c r="AE26" s="37"/>
    </row>
    <row r="27" spans="1:31" s="2" customFormat="1" ht="12" customHeight="1">
      <c r="A27" s="37"/>
      <c r="B27" s="42"/>
      <c r="C27" s="37"/>
      <c r="D27" s="117" t="s">
        <v>43</v>
      </c>
      <c r="E27" s="37"/>
      <c r="F27" s="37"/>
      <c r="G27" s="37"/>
      <c r="H27" s="37"/>
      <c r="I27" s="120" t="s">
        <v>31</v>
      </c>
      <c r="J27" s="105" t="str">
        <f>IF('Rekapitulace stavby'!AN19="","",'Rekapitulace stavby'!AN19)</f>
        <v/>
      </c>
      <c r="K27" s="37"/>
      <c r="L27" s="119"/>
      <c r="S27" s="37"/>
      <c r="T27" s="37"/>
      <c r="U27" s="37"/>
      <c r="V27" s="37"/>
      <c r="W27" s="37"/>
      <c r="X27" s="37"/>
      <c r="Y27" s="37"/>
      <c r="Z27" s="37"/>
      <c r="AA27" s="37"/>
      <c r="AB27" s="37"/>
      <c r="AC27" s="37"/>
      <c r="AD27" s="37"/>
      <c r="AE27" s="37"/>
    </row>
    <row r="28" spans="1:31" s="2" customFormat="1" ht="18" customHeight="1">
      <c r="A28" s="37"/>
      <c r="B28" s="42"/>
      <c r="C28" s="37"/>
      <c r="D28" s="37"/>
      <c r="E28" s="105" t="str">
        <f>IF('Rekapitulace stavby'!E20="","",'Rekapitulace stavby'!E20)</f>
        <v xml:space="preserve"> </v>
      </c>
      <c r="F28" s="37"/>
      <c r="G28" s="37"/>
      <c r="H28" s="37"/>
      <c r="I28" s="120" t="s">
        <v>34</v>
      </c>
      <c r="J28" s="105" t="str">
        <f>IF('Rekapitulace stavby'!AN20="","",'Rekapitulace stavby'!AN20)</f>
        <v/>
      </c>
      <c r="K28" s="37"/>
      <c r="L28" s="119"/>
      <c r="S28" s="37"/>
      <c r="T28" s="37"/>
      <c r="U28" s="37"/>
      <c r="V28" s="37"/>
      <c r="W28" s="37"/>
      <c r="X28" s="37"/>
      <c r="Y28" s="37"/>
      <c r="Z28" s="37"/>
      <c r="AA28" s="37"/>
      <c r="AB28" s="37"/>
      <c r="AC28" s="37"/>
      <c r="AD28" s="37"/>
      <c r="AE28" s="37"/>
    </row>
    <row r="29" spans="1:31" s="2" customFormat="1" ht="7" customHeight="1">
      <c r="A29" s="37"/>
      <c r="B29" s="42"/>
      <c r="C29" s="37"/>
      <c r="D29" s="37"/>
      <c r="E29" s="37"/>
      <c r="F29" s="37"/>
      <c r="G29" s="37"/>
      <c r="H29" s="37"/>
      <c r="I29" s="118"/>
      <c r="J29" s="37"/>
      <c r="K29" s="37"/>
      <c r="L29" s="119"/>
      <c r="S29" s="37"/>
      <c r="T29" s="37"/>
      <c r="U29" s="37"/>
      <c r="V29" s="37"/>
      <c r="W29" s="37"/>
      <c r="X29" s="37"/>
      <c r="Y29" s="37"/>
      <c r="Z29" s="37"/>
      <c r="AA29" s="37"/>
      <c r="AB29" s="37"/>
      <c r="AC29" s="37"/>
      <c r="AD29" s="37"/>
      <c r="AE29" s="37"/>
    </row>
    <row r="30" spans="1:31" s="2" customFormat="1" ht="12" customHeight="1">
      <c r="A30" s="37"/>
      <c r="B30" s="42"/>
      <c r="C30" s="37"/>
      <c r="D30" s="117" t="s">
        <v>46</v>
      </c>
      <c r="E30" s="37"/>
      <c r="F30" s="37"/>
      <c r="G30" s="37"/>
      <c r="H30" s="37"/>
      <c r="I30" s="118"/>
      <c r="J30" s="37"/>
      <c r="K30" s="37"/>
      <c r="L30" s="119"/>
      <c r="S30" s="37"/>
      <c r="T30" s="37"/>
      <c r="U30" s="37"/>
      <c r="V30" s="37"/>
      <c r="W30" s="37"/>
      <c r="X30" s="37"/>
      <c r="Y30" s="37"/>
      <c r="Z30" s="37"/>
      <c r="AA30" s="37"/>
      <c r="AB30" s="37"/>
      <c r="AC30" s="37"/>
      <c r="AD30" s="37"/>
      <c r="AE30" s="37"/>
    </row>
    <row r="31" spans="1:31" s="8" customFormat="1" ht="214.5" customHeight="1">
      <c r="A31" s="122"/>
      <c r="B31" s="123"/>
      <c r="C31" s="122"/>
      <c r="D31" s="122"/>
      <c r="E31" s="408" t="s">
        <v>212</v>
      </c>
      <c r="F31" s="408"/>
      <c r="G31" s="408"/>
      <c r="H31" s="408"/>
      <c r="I31" s="124"/>
      <c r="J31" s="122"/>
      <c r="K31" s="122"/>
      <c r="L31" s="125"/>
      <c r="S31" s="122"/>
      <c r="T31" s="122"/>
      <c r="U31" s="122"/>
      <c r="V31" s="122"/>
      <c r="W31" s="122"/>
      <c r="X31" s="122"/>
      <c r="Y31" s="122"/>
      <c r="Z31" s="122"/>
      <c r="AA31" s="122"/>
      <c r="AB31" s="122"/>
      <c r="AC31" s="122"/>
      <c r="AD31" s="122"/>
      <c r="AE31" s="122"/>
    </row>
    <row r="32" spans="1:31" s="2" customFormat="1" ht="7" customHeight="1">
      <c r="A32" s="37"/>
      <c r="B32" s="42"/>
      <c r="C32" s="37"/>
      <c r="D32" s="37"/>
      <c r="E32" s="37"/>
      <c r="F32" s="37"/>
      <c r="G32" s="37"/>
      <c r="H32" s="37"/>
      <c r="I32" s="118"/>
      <c r="J32" s="37"/>
      <c r="K32" s="37"/>
      <c r="L32" s="119"/>
      <c r="S32" s="37"/>
      <c r="T32" s="37"/>
      <c r="U32" s="37"/>
      <c r="V32" s="37"/>
      <c r="W32" s="37"/>
      <c r="X32" s="37"/>
      <c r="Y32" s="37"/>
      <c r="Z32" s="37"/>
      <c r="AA32" s="37"/>
      <c r="AB32" s="37"/>
      <c r="AC32" s="37"/>
      <c r="AD32" s="37"/>
      <c r="AE32" s="37"/>
    </row>
    <row r="33" spans="1:31" s="2" customFormat="1" ht="7" customHeight="1">
      <c r="A33" s="37"/>
      <c r="B33" s="42"/>
      <c r="C33" s="37"/>
      <c r="D33" s="126"/>
      <c r="E33" s="126"/>
      <c r="F33" s="126"/>
      <c r="G33" s="126"/>
      <c r="H33" s="126"/>
      <c r="I33" s="127"/>
      <c r="J33" s="126"/>
      <c r="K33" s="126"/>
      <c r="L33" s="119"/>
      <c r="S33" s="37"/>
      <c r="T33" s="37"/>
      <c r="U33" s="37"/>
      <c r="V33" s="37"/>
      <c r="W33" s="37"/>
      <c r="X33" s="37"/>
      <c r="Y33" s="37"/>
      <c r="Z33" s="37"/>
      <c r="AA33" s="37"/>
      <c r="AB33" s="37"/>
      <c r="AC33" s="37"/>
      <c r="AD33" s="37"/>
      <c r="AE33" s="37"/>
    </row>
    <row r="34" spans="1:31" s="2" customFormat="1" ht="25.4" customHeight="1">
      <c r="A34" s="37"/>
      <c r="B34" s="42"/>
      <c r="C34" s="37"/>
      <c r="D34" s="128" t="s">
        <v>48</v>
      </c>
      <c r="E34" s="37"/>
      <c r="F34" s="37"/>
      <c r="G34" s="37"/>
      <c r="H34" s="37"/>
      <c r="I34" s="118"/>
      <c r="J34" s="129">
        <f>ROUND(J103, 2)</f>
        <v>0</v>
      </c>
      <c r="K34" s="37"/>
      <c r="L34" s="119"/>
      <c r="S34" s="37"/>
      <c r="T34" s="37"/>
      <c r="U34" s="37"/>
      <c r="V34" s="37"/>
      <c r="W34" s="37"/>
      <c r="X34" s="37"/>
      <c r="Y34" s="37"/>
      <c r="Z34" s="37"/>
      <c r="AA34" s="37"/>
      <c r="AB34" s="37"/>
      <c r="AC34" s="37"/>
      <c r="AD34" s="37"/>
      <c r="AE34" s="37"/>
    </row>
    <row r="35" spans="1:31" s="2" customFormat="1" ht="7" customHeight="1">
      <c r="A35" s="37"/>
      <c r="B35" s="42"/>
      <c r="C35" s="37"/>
      <c r="D35" s="126"/>
      <c r="E35" s="126"/>
      <c r="F35" s="126"/>
      <c r="G35" s="126"/>
      <c r="H35" s="126"/>
      <c r="I35" s="127"/>
      <c r="J35" s="126"/>
      <c r="K35" s="126"/>
      <c r="L35" s="119"/>
      <c r="S35" s="37"/>
      <c r="T35" s="37"/>
      <c r="U35" s="37"/>
      <c r="V35" s="37"/>
      <c r="W35" s="37"/>
      <c r="X35" s="37"/>
      <c r="Y35" s="37"/>
      <c r="Z35" s="37"/>
      <c r="AA35" s="37"/>
      <c r="AB35" s="37"/>
      <c r="AC35" s="37"/>
      <c r="AD35" s="37"/>
      <c r="AE35" s="37"/>
    </row>
    <row r="36" spans="1:31" s="2" customFormat="1" ht="14.4" customHeight="1">
      <c r="A36" s="37"/>
      <c r="B36" s="42"/>
      <c r="C36" s="37"/>
      <c r="D36" s="37"/>
      <c r="E36" s="37"/>
      <c r="F36" s="130" t="s">
        <v>50</v>
      </c>
      <c r="G36" s="37"/>
      <c r="H36" s="37"/>
      <c r="I36" s="131" t="s">
        <v>49</v>
      </c>
      <c r="J36" s="130" t="s">
        <v>51</v>
      </c>
      <c r="K36" s="37"/>
      <c r="L36" s="119"/>
      <c r="S36" s="37"/>
      <c r="T36" s="37"/>
      <c r="U36" s="37"/>
      <c r="V36" s="37"/>
      <c r="W36" s="37"/>
      <c r="X36" s="37"/>
      <c r="Y36" s="37"/>
      <c r="Z36" s="37"/>
      <c r="AA36" s="37"/>
      <c r="AB36" s="37"/>
      <c r="AC36" s="37"/>
      <c r="AD36" s="37"/>
      <c r="AE36" s="37"/>
    </row>
    <row r="37" spans="1:31" s="2" customFormat="1" ht="14.4" customHeight="1">
      <c r="A37" s="37"/>
      <c r="B37" s="42"/>
      <c r="C37" s="37"/>
      <c r="D37" s="132" t="s">
        <v>52</v>
      </c>
      <c r="E37" s="117" t="s">
        <v>53</v>
      </c>
      <c r="F37" s="133">
        <f>ROUND((SUM(BE103:BE298)),  2)</f>
        <v>0</v>
      </c>
      <c r="G37" s="37"/>
      <c r="H37" s="37"/>
      <c r="I37" s="134">
        <v>0.21</v>
      </c>
      <c r="J37" s="133">
        <f>ROUND(((SUM(BE103:BE298))*I37),  2)</f>
        <v>0</v>
      </c>
      <c r="K37" s="37"/>
      <c r="L37" s="119"/>
      <c r="S37" s="37"/>
      <c r="T37" s="37"/>
      <c r="U37" s="37"/>
      <c r="V37" s="37"/>
      <c r="W37" s="37"/>
      <c r="X37" s="37"/>
      <c r="Y37" s="37"/>
      <c r="Z37" s="37"/>
      <c r="AA37" s="37"/>
      <c r="AB37" s="37"/>
      <c r="AC37" s="37"/>
      <c r="AD37" s="37"/>
      <c r="AE37" s="37"/>
    </row>
    <row r="38" spans="1:31" s="2" customFormat="1" ht="14.4" customHeight="1">
      <c r="A38" s="37"/>
      <c r="B38" s="42"/>
      <c r="C38" s="37"/>
      <c r="D38" s="37"/>
      <c r="E38" s="117" t="s">
        <v>54</v>
      </c>
      <c r="F38" s="133">
        <f>ROUND((SUM(BF103:BF298)),  2)</f>
        <v>0</v>
      </c>
      <c r="G38" s="37"/>
      <c r="H38" s="37"/>
      <c r="I38" s="134">
        <v>0.15</v>
      </c>
      <c r="J38" s="133">
        <f>ROUND(((SUM(BF103:BF298))*I38),  2)</f>
        <v>0</v>
      </c>
      <c r="K38" s="37"/>
      <c r="L38" s="119"/>
      <c r="S38" s="37"/>
      <c r="T38" s="37"/>
      <c r="U38" s="37"/>
      <c r="V38" s="37"/>
      <c r="W38" s="37"/>
      <c r="X38" s="37"/>
      <c r="Y38" s="37"/>
      <c r="Z38" s="37"/>
      <c r="AA38" s="37"/>
      <c r="AB38" s="37"/>
      <c r="AC38" s="37"/>
      <c r="AD38" s="37"/>
      <c r="AE38" s="37"/>
    </row>
    <row r="39" spans="1:31" s="2" customFormat="1" ht="14.4" hidden="1" customHeight="1">
      <c r="A39" s="37"/>
      <c r="B39" s="42"/>
      <c r="C39" s="37"/>
      <c r="D39" s="37"/>
      <c r="E39" s="117" t="s">
        <v>55</v>
      </c>
      <c r="F39" s="133">
        <f>ROUND((SUM(BG103:BG298)),  2)</f>
        <v>0</v>
      </c>
      <c r="G39" s="37"/>
      <c r="H39" s="37"/>
      <c r="I39" s="134">
        <v>0.21</v>
      </c>
      <c r="J39" s="133">
        <f>0</f>
        <v>0</v>
      </c>
      <c r="K39" s="37"/>
      <c r="L39" s="119"/>
      <c r="S39" s="37"/>
      <c r="T39" s="37"/>
      <c r="U39" s="37"/>
      <c r="V39" s="37"/>
      <c r="W39" s="37"/>
      <c r="X39" s="37"/>
      <c r="Y39" s="37"/>
      <c r="Z39" s="37"/>
      <c r="AA39" s="37"/>
      <c r="AB39" s="37"/>
      <c r="AC39" s="37"/>
      <c r="AD39" s="37"/>
      <c r="AE39" s="37"/>
    </row>
    <row r="40" spans="1:31" s="2" customFormat="1" ht="14.4" hidden="1" customHeight="1">
      <c r="A40" s="37"/>
      <c r="B40" s="42"/>
      <c r="C40" s="37"/>
      <c r="D40" s="37"/>
      <c r="E40" s="117" t="s">
        <v>56</v>
      </c>
      <c r="F40" s="133">
        <f>ROUND((SUM(BH103:BH298)),  2)</f>
        <v>0</v>
      </c>
      <c r="G40" s="37"/>
      <c r="H40" s="37"/>
      <c r="I40" s="134">
        <v>0.15</v>
      </c>
      <c r="J40" s="133">
        <f>0</f>
        <v>0</v>
      </c>
      <c r="K40" s="37"/>
      <c r="L40" s="119"/>
      <c r="S40" s="37"/>
      <c r="T40" s="37"/>
      <c r="U40" s="37"/>
      <c r="V40" s="37"/>
      <c r="W40" s="37"/>
      <c r="X40" s="37"/>
      <c r="Y40" s="37"/>
      <c r="Z40" s="37"/>
      <c r="AA40" s="37"/>
      <c r="AB40" s="37"/>
      <c r="AC40" s="37"/>
      <c r="AD40" s="37"/>
      <c r="AE40" s="37"/>
    </row>
    <row r="41" spans="1:31" s="2" customFormat="1" ht="14.4" hidden="1" customHeight="1">
      <c r="A41" s="37"/>
      <c r="B41" s="42"/>
      <c r="C41" s="37"/>
      <c r="D41" s="37"/>
      <c r="E41" s="117" t="s">
        <v>57</v>
      </c>
      <c r="F41" s="133">
        <f>ROUND((SUM(BI103:BI298)),  2)</f>
        <v>0</v>
      </c>
      <c r="G41" s="37"/>
      <c r="H41" s="37"/>
      <c r="I41" s="134">
        <v>0</v>
      </c>
      <c r="J41" s="133">
        <f>0</f>
        <v>0</v>
      </c>
      <c r="K41" s="37"/>
      <c r="L41" s="119"/>
      <c r="S41" s="37"/>
      <c r="T41" s="37"/>
      <c r="U41" s="37"/>
      <c r="V41" s="37"/>
      <c r="W41" s="37"/>
      <c r="X41" s="37"/>
      <c r="Y41" s="37"/>
      <c r="Z41" s="37"/>
      <c r="AA41" s="37"/>
      <c r="AB41" s="37"/>
      <c r="AC41" s="37"/>
      <c r="AD41" s="37"/>
      <c r="AE41" s="37"/>
    </row>
    <row r="42" spans="1:31" s="2" customFormat="1" ht="7" customHeight="1">
      <c r="A42" s="37"/>
      <c r="B42" s="42"/>
      <c r="C42" s="37"/>
      <c r="D42" s="37"/>
      <c r="E42" s="37"/>
      <c r="F42" s="37"/>
      <c r="G42" s="37"/>
      <c r="H42" s="37"/>
      <c r="I42" s="118"/>
      <c r="J42" s="37"/>
      <c r="K42" s="37"/>
      <c r="L42" s="119"/>
      <c r="S42" s="37"/>
      <c r="T42" s="37"/>
      <c r="U42" s="37"/>
      <c r="V42" s="37"/>
      <c r="W42" s="37"/>
      <c r="X42" s="37"/>
      <c r="Y42" s="37"/>
      <c r="Z42" s="37"/>
      <c r="AA42" s="37"/>
      <c r="AB42" s="37"/>
      <c r="AC42" s="37"/>
      <c r="AD42" s="37"/>
      <c r="AE42" s="37"/>
    </row>
    <row r="43" spans="1:31" s="2" customFormat="1" ht="25.4" customHeight="1">
      <c r="A43" s="37"/>
      <c r="B43" s="42"/>
      <c r="C43" s="135"/>
      <c r="D43" s="136" t="s">
        <v>58</v>
      </c>
      <c r="E43" s="137"/>
      <c r="F43" s="137"/>
      <c r="G43" s="138" t="s">
        <v>59</v>
      </c>
      <c r="H43" s="139" t="s">
        <v>60</v>
      </c>
      <c r="I43" s="140"/>
      <c r="J43" s="141">
        <f>SUM(J34:J41)</f>
        <v>0</v>
      </c>
      <c r="K43" s="142"/>
      <c r="L43" s="119"/>
      <c r="S43" s="37"/>
      <c r="T43" s="37"/>
      <c r="U43" s="37"/>
      <c r="V43" s="37"/>
      <c r="W43" s="37"/>
      <c r="X43" s="37"/>
      <c r="Y43" s="37"/>
      <c r="Z43" s="37"/>
      <c r="AA43" s="37"/>
      <c r="AB43" s="37"/>
      <c r="AC43" s="37"/>
      <c r="AD43" s="37"/>
      <c r="AE43" s="37"/>
    </row>
    <row r="44" spans="1:31" s="2" customFormat="1" ht="14.4" customHeight="1">
      <c r="A44" s="37"/>
      <c r="B44" s="143"/>
      <c r="C44" s="144"/>
      <c r="D44" s="144"/>
      <c r="E44" s="144"/>
      <c r="F44" s="144"/>
      <c r="G44" s="144"/>
      <c r="H44" s="144"/>
      <c r="I44" s="145"/>
      <c r="J44" s="144"/>
      <c r="K44" s="144"/>
      <c r="L44" s="119"/>
      <c r="S44" s="37"/>
      <c r="T44" s="37"/>
      <c r="U44" s="37"/>
      <c r="V44" s="37"/>
      <c r="W44" s="37"/>
      <c r="X44" s="37"/>
      <c r="Y44" s="37"/>
      <c r="Z44" s="37"/>
      <c r="AA44" s="37"/>
      <c r="AB44" s="37"/>
      <c r="AC44" s="37"/>
      <c r="AD44" s="37"/>
      <c r="AE44" s="37"/>
    </row>
    <row r="48" spans="1:31" s="2" customFormat="1" ht="7" customHeight="1">
      <c r="A48" s="37"/>
      <c r="B48" s="146"/>
      <c r="C48" s="147"/>
      <c r="D48" s="147"/>
      <c r="E48" s="147"/>
      <c r="F48" s="147"/>
      <c r="G48" s="147"/>
      <c r="H48" s="147"/>
      <c r="I48" s="148"/>
      <c r="J48" s="147"/>
      <c r="K48" s="147"/>
      <c r="L48" s="119"/>
      <c r="S48" s="37"/>
      <c r="T48" s="37"/>
      <c r="U48" s="37"/>
      <c r="V48" s="37"/>
      <c r="W48" s="37"/>
      <c r="X48" s="37"/>
      <c r="Y48" s="37"/>
      <c r="Z48" s="37"/>
      <c r="AA48" s="37"/>
      <c r="AB48" s="37"/>
      <c r="AC48" s="37"/>
      <c r="AD48" s="37"/>
      <c r="AE48" s="37"/>
    </row>
    <row r="49" spans="1:31" s="2" customFormat="1" ht="25" customHeight="1">
      <c r="A49" s="37"/>
      <c r="B49" s="38"/>
      <c r="C49" s="25" t="s">
        <v>213</v>
      </c>
      <c r="D49" s="39"/>
      <c r="E49" s="39"/>
      <c r="F49" s="39"/>
      <c r="G49" s="39"/>
      <c r="H49" s="39"/>
      <c r="I49" s="118"/>
      <c r="J49" s="39"/>
      <c r="K49" s="39"/>
      <c r="L49" s="119"/>
      <c r="S49" s="37"/>
      <c r="T49" s="37"/>
      <c r="U49" s="37"/>
      <c r="V49" s="37"/>
      <c r="W49" s="37"/>
      <c r="X49" s="37"/>
      <c r="Y49" s="37"/>
      <c r="Z49" s="37"/>
      <c r="AA49" s="37"/>
      <c r="AB49" s="37"/>
      <c r="AC49" s="37"/>
      <c r="AD49" s="37"/>
      <c r="AE49" s="37"/>
    </row>
    <row r="50" spans="1:31" s="2" customFormat="1" ht="7" customHeight="1">
      <c r="A50" s="37"/>
      <c r="B50" s="38"/>
      <c r="C50" s="39"/>
      <c r="D50" s="39"/>
      <c r="E50" s="39"/>
      <c r="F50" s="39"/>
      <c r="G50" s="39"/>
      <c r="H50" s="39"/>
      <c r="I50" s="118"/>
      <c r="J50" s="39"/>
      <c r="K50" s="39"/>
      <c r="L50" s="119"/>
      <c r="S50" s="37"/>
      <c r="T50" s="37"/>
      <c r="U50" s="37"/>
      <c r="V50" s="37"/>
      <c r="W50" s="37"/>
      <c r="X50" s="37"/>
      <c r="Y50" s="37"/>
      <c r="Z50" s="37"/>
      <c r="AA50" s="37"/>
      <c r="AB50" s="37"/>
      <c r="AC50" s="37"/>
      <c r="AD50" s="37"/>
      <c r="AE50" s="37"/>
    </row>
    <row r="51" spans="1:31" s="2" customFormat="1" ht="12" customHeight="1">
      <c r="A51" s="37"/>
      <c r="B51" s="38"/>
      <c r="C51" s="31" t="s">
        <v>16</v>
      </c>
      <c r="D51" s="39"/>
      <c r="E51" s="39"/>
      <c r="F51" s="39"/>
      <c r="G51" s="39"/>
      <c r="H51" s="39"/>
      <c r="I51" s="118"/>
      <c r="J51" s="39"/>
      <c r="K51" s="39"/>
      <c r="L51" s="119"/>
      <c r="S51" s="37"/>
      <c r="T51" s="37"/>
      <c r="U51" s="37"/>
      <c r="V51" s="37"/>
      <c r="W51" s="37"/>
      <c r="X51" s="37"/>
      <c r="Y51" s="37"/>
      <c r="Z51" s="37"/>
      <c r="AA51" s="37"/>
      <c r="AB51" s="37"/>
      <c r="AC51" s="37"/>
      <c r="AD51" s="37"/>
      <c r="AE51" s="37"/>
    </row>
    <row r="52" spans="1:31" s="2" customFormat="1" ht="16.5" customHeight="1">
      <c r="A52" s="37"/>
      <c r="B52" s="38"/>
      <c r="C52" s="39"/>
      <c r="D52" s="39"/>
      <c r="E52" s="409" t="str">
        <f>E7</f>
        <v>EHC CZECH s.r.o. – Podnikatelský inkubátor – Evropská ul., Cheb</v>
      </c>
      <c r="F52" s="410"/>
      <c r="G52" s="410"/>
      <c r="H52" s="410"/>
      <c r="I52" s="118"/>
      <c r="J52" s="39"/>
      <c r="K52" s="39"/>
      <c r="L52" s="119"/>
      <c r="S52" s="37"/>
      <c r="T52" s="37"/>
      <c r="U52" s="37"/>
      <c r="V52" s="37"/>
      <c r="W52" s="37"/>
      <c r="X52" s="37"/>
      <c r="Y52" s="37"/>
      <c r="Z52" s="37"/>
      <c r="AA52" s="37"/>
      <c r="AB52" s="37"/>
      <c r="AC52" s="37"/>
      <c r="AD52" s="37"/>
      <c r="AE52" s="37"/>
    </row>
    <row r="53" spans="1:31" s="1" customFormat="1" ht="12" customHeight="1">
      <c r="B53" s="23"/>
      <c r="C53" s="31" t="s">
        <v>208</v>
      </c>
      <c r="D53" s="24"/>
      <c r="E53" s="24"/>
      <c r="F53" s="24"/>
      <c r="G53" s="24"/>
      <c r="H53" s="24"/>
      <c r="I53" s="111"/>
      <c r="J53" s="24"/>
      <c r="K53" s="24"/>
      <c r="L53" s="22"/>
    </row>
    <row r="54" spans="1:31" s="1" customFormat="1" ht="16.5" customHeight="1">
      <c r="B54" s="23"/>
      <c r="C54" s="24"/>
      <c r="D54" s="24"/>
      <c r="E54" s="409" t="s">
        <v>209</v>
      </c>
      <c r="F54" s="361"/>
      <c r="G54" s="361"/>
      <c r="H54" s="361"/>
      <c r="I54" s="111"/>
      <c r="J54" s="24"/>
      <c r="K54" s="24"/>
      <c r="L54" s="22"/>
    </row>
    <row r="55" spans="1:31" s="1" customFormat="1" ht="12" customHeight="1">
      <c r="B55" s="23"/>
      <c r="C55" s="31" t="s">
        <v>210</v>
      </c>
      <c r="D55" s="24"/>
      <c r="E55" s="24"/>
      <c r="F55" s="24"/>
      <c r="G55" s="24"/>
      <c r="H55" s="24"/>
      <c r="I55" s="111"/>
      <c r="J55" s="24"/>
      <c r="K55" s="24"/>
      <c r="L55" s="22"/>
    </row>
    <row r="56" spans="1:31" s="2" customFormat="1" ht="16.5" customHeight="1">
      <c r="A56" s="37"/>
      <c r="B56" s="38"/>
      <c r="C56" s="39"/>
      <c r="D56" s="39"/>
      <c r="E56" s="413" t="s">
        <v>211</v>
      </c>
      <c r="F56" s="411"/>
      <c r="G56" s="411"/>
      <c r="H56" s="411"/>
      <c r="I56" s="118"/>
      <c r="J56" s="39"/>
      <c r="K56" s="39"/>
      <c r="L56" s="119"/>
      <c r="S56" s="37"/>
      <c r="T56" s="37"/>
      <c r="U56" s="37"/>
      <c r="V56" s="37"/>
      <c r="W56" s="37"/>
      <c r="X56" s="37"/>
      <c r="Y56" s="37"/>
      <c r="Z56" s="37"/>
      <c r="AA56" s="37"/>
      <c r="AB56" s="37"/>
      <c r="AC56" s="37"/>
      <c r="AD56" s="37"/>
      <c r="AE56" s="37"/>
    </row>
    <row r="57" spans="1:31" s="2" customFormat="1" ht="12" customHeight="1">
      <c r="A57" s="37"/>
      <c r="B57" s="38"/>
      <c r="C57" s="31" t="s">
        <v>3955</v>
      </c>
      <c r="D57" s="39"/>
      <c r="E57" s="39"/>
      <c r="F57" s="39"/>
      <c r="G57" s="39"/>
      <c r="H57" s="39"/>
      <c r="I57" s="118"/>
      <c r="J57" s="39"/>
      <c r="K57" s="39"/>
      <c r="L57" s="119"/>
      <c r="S57" s="37"/>
      <c r="T57" s="37"/>
      <c r="U57" s="37"/>
      <c r="V57" s="37"/>
      <c r="W57" s="37"/>
      <c r="X57" s="37"/>
      <c r="Y57" s="37"/>
      <c r="Z57" s="37"/>
      <c r="AA57" s="37"/>
      <c r="AB57" s="37"/>
      <c r="AC57" s="37"/>
      <c r="AD57" s="37"/>
      <c r="AE57" s="37"/>
    </row>
    <row r="58" spans="1:31" s="2" customFormat="1" ht="16.5" customHeight="1">
      <c r="A58" s="37"/>
      <c r="B58" s="38"/>
      <c r="C58" s="39"/>
      <c r="D58" s="39"/>
      <c r="E58" s="383" t="str">
        <f>E13</f>
        <v>D.1.1.2.1 - Odstranění zpevněných ploch</v>
      </c>
      <c r="F58" s="411"/>
      <c r="G58" s="411"/>
      <c r="H58" s="411"/>
      <c r="I58" s="118"/>
      <c r="J58" s="39"/>
      <c r="K58" s="39"/>
      <c r="L58" s="119"/>
      <c r="S58" s="37"/>
      <c r="T58" s="37"/>
      <c r="U58" s="37"/>
      <c r="V58" s="37"/>
      <c r="W58" s="37"/>
      <c r="X58" s="37"/>
      <c r="Y58" s="37"/>
      <c r="Z58" s="37"/>
      <c r="AA58" s="37"/>
      <c r="AB58" s="37"/>
      <c r="AC58" s="37"/>
      <c r="AD58" s="37"/>
      <c r="AE58" s="37"/>
    </row>
    <row r="59" spans="1:31" s="2" customFormat="1" ht="7" customHeight="1">
      <c r="A59" s="37"/>
      <c r="B59" s="38"/>
      <c r="C59" s="39"/>
      <c r="D59" s="39"/>
      <c r="E59" s="39"/>
      <c r="F59" s="39"/>
      <c r="G59" s="39"/>
      <c r="H59" s="39"/>
      <c r="I59" s="118"/>
      <c r="J59" s="39"/>
      <c r="K59" s="39"/>
      <c r="L59" s="119"/>
      <c r="S59" s="37"/>
      <c r="T59" s="37"/>
      <c r="U59" s="37"/>
      <c r="V59" s="37"/>
      <c r="W59" s="37"/>
      <c r="X59" s="37"/>
      <c r="Y59" s="37"/>
      <c r="Z59" s="37"/>
      <c r="AA59" s="37"/>
      <c r="AB59" s="37"/>
      <c r="AC59" s="37"/>
      <c r="AD59" s="37"/>
      <c r="AE59" s="37"/>
    </row>
    <row r="60" spans="1:31" s="2" customFormat="1" ht="12" customHeight="1">
      <c r="A60" s="37"/>
      <c r="B60" s="38"/>
      <c r="C60" s="31" t="s">
        <v>22</v>
      </c>
      <c r="D60" s="39"/>
      <c r="E60" s="39"/>
      <c r="F60" s="29" t="str">
        <f>F16</f>
        <v>č. parcelní 250/1, 250/6, 250/7 a st7296</v>
      </c>
      <c r="G60" s="39"/>
      <c r="H60" s="39"/>
      <c r="I60" s="120" t="s">
        <v>24</v>
      </c>
      <c r="J60" s="62" t="str">
        <f>IF(J16="","",J16)</f>
        <v>2. 9. 2020</v>
      </c>
      <c r="K60" s="39"/>
      <c r="L60" s="119"/>
      <c r="S60" s="37"/>
      <c r="T60" s="37"/>
      <c r="U60" s="37"/>
      <c r="V60" s="37"/>
      <c r="W60" s="37"/>
      <c r="X60" s="37"/>
      <c r="Y60" s="37"/>
      <c r="Z60" s="37"/>
      <c r="AA60" s="37"/>
      <c r="AB60" s="37"/>
      <c r="AC60" s="37"/>
      <c r="AD60" s="37"/>
      <c r="AE60" s="37"/>
    </row>
    <row r="61" spans="1:31" s="2" customFormat="1" ht="7" customHeight="1">
      <c r="A61" s="37"/>
      <c r="B61" s="38"/>
      <c r="C61" s="39"/>
      <c r="D61" s="39"/>
      <c r="E61" s="39"/>
      <c r="F61" s="39"/>
      <c r="G61" s="39"/>
      <c r="H61" s="39"/>
      <c r="I61" s="118"/>
      <c r="J61" s="39"/>
      <c r="K61" s="39"/>
      <c r="L61" s="119"/>
      <c r="S61" s="37"/>
      <c r="T61" s="37"/>
      <c r="U61" s="37"/>
      <c r="V61" s="37"/>
      <c r="W61" s="37"/>
      <c r="X61" s="37"/>
      <c r="Y61" s="37"/>
      <c r="Z61" s="37"/>
      <c r="AA61" s="37"/>
      <c r="AB61" s="37"/>
      <c r="AC61" s="37"/>
      <c r="AD61" s="37"/>
      <c r="AE61" s="37"/>
    </row>
    <row r="62" spans="1:31" s="2" customFormat="1" ht="40" customHeight="1">
      <c r="A62" s="37"/>
      <c r="B62" s="38"/>
      <c r="C62" s="31" t="s">
        <v>30</v>
      </c>
      <c r="D62" s="39"/>
      <c r="E62" s="39"/>
      <c r="F62" s="29" t="str">
        <f>E19</f>
        <v>EHC CZECH s.r.o., Závodní 278, 360 18 Karlovy Vary</v>
      </c>
      <c r="G62" s="39"/>
      <c r="H62" s="39"/>
      <c r="I62" s="120" t="s">
        <v>39</v>
      </c>
      <c r="J62" s="35" t="str">
        <f>E25</f>
        <v>INDBau DESIGN s.r.o., Houškova 1187/25, 326 00 Plz</v>
      </c>
      <c r="K62" s="39"/>
      <c r="L62" s="119"/>
      <c r="S62" s="37"/>
      <c r="T62" s="37"/>
      <c r="U62" s="37"/>
      <c r="V62" s="37"/>
      <c r="W62" s="37"/>
      <c r="X62" s="37"/>
      <c r="Y62" s="37"/>
      <c r="Z62" s="37"/>
      <c r="AA62" s="37"/>
      <c r="AB62" s="37"/>
      <c r="AC62" s="37"/>
      <c r="AD62" s="37"/>
      <c r="AE62" s="37"/>
    </row>
    <row r="63" spans="1:31" s="2" customFormat="1" ht="15.15" customHeight="1">
      <c r="A63" s="37"/>
      <c r="B63" s="38"/>
      <c r="C63" s="31" t="s">
        <v>36</v>
      </c>
      <c r="D63" s="39"/>
      <c r="E63" s="39"/>
      <c r="F63" s="29" t="str">
        <f>IF(E22="","",E22)</f>
        <v>Vyplň údaj</v>
      </c>
      <c r="G63" s="39"/>
      <c r="H63" s="39"/>
      <c r="I63" s="120" t="s">
        <v>43</v>
      </c>
      <c r="J63" s="35" t="str">
        <f>E28</f>
        <v xml:space="preserve"> </v>
      </c>
      <c r="K63" s="39"/>
      <c r="L63" s="119"/>
      <c r="S63" s="37"/>
      <c r="T63" s="37"/>
      <c r="U63" s="37"/>
      <c r="V63" s="37"/>
      <c r="W63" s="37"/>
      <c r="X63" s="37"/>
      <c r="Y63" s="37"/>
      <c r="Z63" s="37"/>
      <c r="AA63" s="37"/>
      <c r="AB63" s="37"/>
      <c r="AC63" s="37"/>
      <c r="AD63" s="37"/>
      <c r="AE63" s="37"/>
    </row>
    <row r="64" spans="1:31" s="2" customFormat="1" ht="10.25" customHeight="1">
      <c r="A64" s="37"/>
      <c r="B64" s="38"/>
      <c r="C64" s="39"/>
      <c r="D64" s="39"/>
      <c r="E64" s="39"/>
      <c r="F64" s="39"/>
      <c r="G64" s="39"/>
      <c r="H64" s="39"/>
      <c r="I64" s="118"/>
      <c r="J64" s="39"/>
      <c r="K64" s="39"/>
      <c r="L64" s="119"/>
      <c r="S64" s="37"/>
      <c r="T64" s="37"/>
      <c r="U64" s="37"/>
      <c r="V64" s="37"/>
      <c r="W64" s="37"/>
      <c r="X64" s="37"/>
      <c r="Y64" s="37"/>
      <c r="Z64" s="37"/>
      <c r="AA64" s="37"/>
      <c r="AB64" s="37"/>
      <c r="AC64" s="37"/>
      <c r="AD64" s="37"/>
      <c r="AE64" s="37"/>
    </row>
    <row r="65" spans="1:47" s="2" customFormat="1" ht="29.25" customHeight="1">
      <c r="A65" s="37"/>
      <c r="B65" s="38"/>
      <c r="C65" s="149" t="s">
        <v>214</v>
      </c>
      <c r="D65" s="150"/>
      <c r="E65" s="150"/>
      <c r="F65" s="150"/>
      <c r="G65" s="150"/>
      <c r="H65" s="150"/>
      <c r="I65" s="151"/>
      <c r="J65" s="152" t="s">
        <v>215</v>
      </c>
      <c r="K65" s="150"/>
      <c r="L65" s="119"/>
      <c r="S65" s="37"/>
      <c r="T65" s="37"/>
      <c r="U65" s="37"/>
      <c r="V65" s="37"/>
      <c r="W65" s="37"/>
      <c r="X65" s="37"/>
      <c r="Y65" s="37"/>
      <c r="Z65" s="37"/>
      <c r="AA65" s="37"/>
      <c r="AB65" s="37"/>
      <c r="AC65" s="37"/>
      <c r="AD65" s="37"/>
      <c r="AE65" s="37"/>
    </row>
    <row r="66" spans="1:47" s="2" customFormat="1" ht="10.25" customHeight="1">
      <c r="A66" s="37"/>
      <c r="B66" s="38"/>
      <c r="C66" s="39"/>
      <c r="D66" s="39"/>
      <c r="E66" s="39"/>
      <c r="F66" s="39"/>
      <c r="G66" s="39"/>
      <c r="H66" s="39"/>
      <c r="I66" s="118"/>
      <c r="J66" s="39"/>
      <c r="K66" s="39"/>
      <c r="L66" s="119"/>
      <c r="S66" s="37"/>
      <c r="T66" s="37"/>
      <c r="U66" s="37"/>
      <c r="V66" s="37"/>
      <c r="W66" s="37"/>
      <c r="X66" s="37"/>
      <c r="Y66" s="37"/>
      <c r="Z66" s="37"/>
      <c r="AA66" s="37"/>
      <c r="AB66" s="37"/>
      <c r="AC66" s="37"/>
      <c r="AD66" s="37"/>
      <c r="AE66" s="37"/>
    </row>
    <row r="67" spans="1:47" s="2" customFormat="1" ht="22.75" customHeight="1">
      <c r="A67" s="37"/>
      <c r="B67" s="38"/>
      <c r="C67" s="153" t="s">
        <v>80</v>
      </c>
      <c r="D67" s="39"/>
      <c r="E67" s="39"/>
      <c r="F67" s="39"/>
      <c r="G67" s="39"/>
      <c r="H67" s="39"/>
      <c r="I67" s="118"/>
      <c r="J67" s="80">
        <f>J103</f>
        <v>0</v>
      </c>
      <c r="K67" s="39"/>
      <c r="L67" s="119"/>
      <c r="S67" s="37"/>
      <c r="T67" s="37"/>
      <c r="U67" s="37"/>
      <c r="V67" s="37"/>
      <c r="W67" s="37"/>
      <c r="X67" s="37"/>
      <c r="Y67" s="37"/>
      <c r="Z67" s="37"/>
      <c r="AA67" s="37"/>
      <c r="AB67" s="37"/>
      <c r="AC67" s="37"/>
      <c r="AD67" s="37"/>
      <c r="AE67" s="37"/>
      <c r="AU67" s="19" t="s">
        <v>216</v>
      </c>
    </row>
    <row r="68" spans="1:47" s="9" customFormat="1" ht="25" customHeight="1">
      <c r="B68" s="154"/>
      <c r="C68" s="155"/>
      <c r="D68" s="156" t="s">
        <v>217</v>
      </c>
      <c r="E68" s="157"/>
      <c r="F68" s="157"/>
      <c r="G68" s="157"/>
      <c r="H68" s="157"/>
      <c r="I68" s="158"/>
      <c r="J68" s="159">
        <f>J104</f>
        <v>0</v>
      </c>
      <c r="K68" s="155"/>
      <c r="L68" s="160"/>
    </row>
    <row r="69" spans="1:47" s="10" customFormat="1" ht="19.899999999999999" customHeight="1">
      <c r="B69" s="161"/>
      <c r="C69" s="99"/>
      <c r="D69" s="162" t="s">
        <v>218</v>
      </c>
      <c r="E69" s="163"/>
      <c r="F69" s="163"/>
      <c r="G69" s="163"/>
      <c r="H69" s="163"/>
      <c r="I69" s="164"/>
      <c r="J69" s="165">
        <f>J105</f>
        <v>0</v>
      </c>
      <c r="K69" s="99"/>
      <c r="L69" s="166"/>
    </row>
    <row r="70" spans="1:47" s="10" customFormat="1" ht="19.899999999999999" customHeight="1">
      <c r="B70" s="161"/>
      <c r="C70" s="99"/>
      <c r="D70" s="162" t="s">
        <v>219</v>
      </c>
      <c r="E70" s="163"/>
      <c r="F70" s="163"/>
      <c r="G70" s="163"/>
      <c r="H70" s="163"/>
      <c r="I70" s="164"/>
      <c r="J70" s="165">
        <f>J191</f>
        <v>0</v>
      </c>
      <c r="K70" s="99"/>
      <c r="L70" s="166"/>
    </row>
    <row r="71" spans="1:47" s="10" customFormat="1" ht="19.899999999999999" customHeight="1">
      <c r="B71" s="161"/>
      <c r="C71" s="99"/>
      <c r="D71" s="162" t="s">
        <v>220</v>
      </c>
      <c r="E71" s="163"/>
      <c r="F71" s="163"/>
      <c r="G71" s="163"/>
      <c r="H71" s="163"/>
      <c r="I71" s="164"/>
      <c r="J71" s="165">
        <f>J196</f>
        <v>0</v>
      </c>
      <c r="K71" s="99"/>
      <c r="L71" s="166"/>
    </row>
    <row r="72" spans="1:47" s="10" customFormat="1" ht="19.899999999999999" customHeight="1">
      <c r="B72" s="161"/>
      <c r="C72" s="99"/>
      <c r="D72" s="162" t="s">
        <v>223</v>
      </c>
      <c r="E72" s="163"/>
      <c r="F72" s="163"/>
      <c r="G72" s="163"/>
      <c r="H72" s="163"/>
      <c r="I72" s="164"/>
      <c r="J72" s="165">
        <f>J215</f>
        <v>0</v>
      </c>
      <c r="K72" s="99"/>
      <c r="L72" s="166"/>
    </row>
    <row r="73" spans="1:47" s="10" customFormat="1" ht="14.9" customHeight="1">
      <c r="B73" s="161"/>
      <c r="C73" s="99"/>
      <c r="D73" s="162" t="s">
        <v>224</v>
      </c>
      <c r="E73" s="163"/>
      <c r="F73" s="163"/>
      <c r="G73" s="163"/>
      <c r="H73" s="163"/>
      <c r="I73" s="164"/>
      <c r="J73" s="165">
        <f>J234</f>
        <v>0</v>
      </c>
      <c r="K73" s="99"/>
      <c r="L73" s="166"/>
    </row>
    <row r="74" spans="1:47" s="10" customFormat="1" ht="19.899999999999999" customHeight="1">
      <c r="B74" s="161"/>
      <c r="C74" s="99"/>
      <c r="D74" s="162" t="s">
        <v>225</v>
      </c>
      <c r="E74" s="163"/>
      <c r="F74" s="163"/>
      <c r="G74" s="163"/>
      <c r="H74" s="163"/>
      <c r="I74" s="164"/>
      <c r="J74" s="165">
        <f>J237</f>
        <v>0</v>
      </c>
      <c r="K74" s="99"/>
      <c r="L74" s="166"/>
    </row>
    <row r="75" spans="1:47" s="9" customFormat="1" ht="25" customHeight="1">
      <c r="B75" s="154"/>
      <c r="C75" s="155"/>
      <c r="D75" s="156" t="s">
        <v>226</v>
      </c>
      <c r="E75" s="157"/>
      <c r="F75" s="157"/>
      <c r="G75" s="157"/>
      <c r="H75" s="157"/>
      <c r="I75" s="158"/>
      <c r="J75" s="159">
        <f>J269</f>
        <v>0</v>
      </c>
      <c r="K75" s="155"/>
      <c r="L75" s="160"/>
    </row>
    <row r="76" spans="1:47" s="10" customFormat="1" ht="19.899999999999999" customHeight="1">
      <c r="B76" s="161"/>
      <c r="C76" s="99"/>
      <c r="D76" s="162" t="s">
        <v>3957</v>
      </c>
      <c r="E76" s="163"/>
      <c r="F76" s="163"/>
      <c r="G76" s="163"/>
      <c r="H76" s="163"/>
      <c r="I76" s="164"/>
      <c r="J76" s="165">
        <f>J270</f>
        <v>0</v>
      </c>
      <c r="K76" s="99"/>
      <c r="L76" s="166"/>
    </row>
    <row r="77" spans="1:47" s="10" customFormat="1" ht="19.899999999999999" customHeight="1">
      <c r="B77" s="161"/>
      <c r="C77" s="99"/>
      <c r="D77" s="162" t="s">
        <v>236</v>
      </c>
      <c r="E77" s="163"/>
      <c r="F77" s="163"/>
      <c r="G77" s="163"/>
      <c r="H77" s="163"/>
      <c r="I77" s="164"/>
      <c r="J77" s="165">
        <f>J277</f>
        <v>0</v>
      </c>
      <c r="K77" s="99"/>
      <c r="L77" s="166"/>
    </row>
    <row r="78" spans="1:47" s="9" customFormat="1" ht="25" customHeight="1">
      <c r="B78" s="154"/>
      <c r="C78" s="155"/>
      <c r="D78" s="156" t="s">
        <v>3958</v>
      </c>
      <c r="E78" s="157"/>
      <c r="F78" s="157"/>
      <c r="G78" s="157"/>
      <c r="H78" s="157"/>
      <c r="I78" s="158"/>
      <c r="J78" s="159">
        <f>J283</f>
        <v>0</v>
      </c>
      <c r="K78" s="155"/>
      <c r="L78" s="160"/>
    </row>
    <row r="79" spans="1:47" s="9" customFormat="1" ht="25" customHeight="1">
      <c r="B79" s="154"/>
      <c r="C79" s="155"/>
      <c r="D79" s="156" t="s">
        <v>246</v>
      </c>
      <c r="E79" s="157"/>
      <c r="F79" s="157"/>
      <c r="G79" s="157"/>
      <c r="H79" s="157"/>
      <c r="I79" s="158"/>
      <c r="J79" s="159">
        <f>J290</f>
        <v>0</v>
      </c>
      <c r="K79" s="155"/>
      <c r="L79" s="160"/>
    </row>
    <row r="80" spans="1:47" s="2" customFormat="1" ht="21.75" customHeight="1">
      <c r="A80" s="37"/>
      <c r="B80" s="38"/>
      <c r="C80" s="39"/>
      <c r="D80" s="39"/>
      <c r="E80" s="39"/>
      <c r="F80" s="39"/>
      <c r="G80" s="39"/>
      <c r="H80" s="39"/>
      <c r="I80" s="118"/>
      <c r="J80" s="39"/>
      <c r="K80" s="39"/>
      <c r="L80" s="119"/>
      <c r="S80" s="37"/>
      <c r="T80" s="37"/>
      <c r="U80" s="37"/>
      <c r="V80" s="37"/>
      <c r="W80" s="37"/>
      <c r="X80" s="37"/>
      <c r="Y80" s="37"/>
      <c r="Z80" s="37"/>
      <c r="AA80" s="37"/>
      <c r="AB80" s="37"/>
      <c r="AC80" s="37"/>
      <c r="AD80" s="37"/>
      <c r="AE80" s="37"/>
    </row>
    <row r="81" spans="1:31" s="2" customFormat="1" ht="7" customHeight="1">
      <c r="A81" s="37"/>
      <c r="B81" s="50"/>
      <c r="C81" s="51"/>
      <c r="D81" s="51"/>
      <c r="E81" s="51"/>
      <c r="F81" s="51"/>
      <c r="G81" s="51"/>
      <c r="H81" s="51"/>
      <c r="I81" s="145"/>
      <c r="J81" s="51"/>
      <c r="K81" s="51"/>
      <c r="L81" s="119"/>
      <c r="S81" s="37"/>
      <c r="T81" s="37"/>
      <c r="U81" s="37"/>
      <c r="V81" s="37"/>
      <c r="W81" s="37"/>
      <c r="X81" s="37"/>
      <c r="Y81" s="37"/>
      <c r="Z81" s="37"/>
      <c r="AA81" s="37"/>
      <c r="AB81" s="37"/>
      <c r="AC81" s="37"/>
      <c r="AD81" s="37"/>
      <c r="AE81" s="37"/>
    </row>
    <row r="85" spans="1:31" s="2" customFormat="1" ht="7" customHeight="1">
      <c r="A85" s="37"/>
      <c r="B85" s="52"/>
      <c r="C85" s="53"/>
      <c r="D85" s="53"/>
      <c r="E85" s="53"/>
      <c r="F85" s="53"/>
      <c r="G85" s="53"/>
      <c r="H85" s="53"/>
      <c r="I85" s="148"/>
      <c r="J85" s="53"/>
      <c r="K85" s="53"/>
      <c r="L85" s="119"/>
      <c r="S85" s="37"/>
      <c r="T85" s="37"/>
      <c r="U85" s="37"/>
      <c r="V85" s="37"/>
      <c r="W85" s="37"/>
      <c r="X85" s="37"/>
      <c r="Y85" s="37"/>
      <c r="Z85" s="37"/>
      <c r="AA85" s="37"/>
      <c r="AB85" s="37"/>
      <c r="AC85" s="37"/>
      <c r="AD85" s="37"/>
      <c r="AE85" s="37"/>
    </row>
    <row r="86" spans="1:31" s="2" customFormat="1" ht="25" customHeight="1">
      <c r="A86" s="37"/>
      <c r="B86" s="38"/>
      <c r="C86" s="25" t="s">
        <v>247</v>
      </c>
      <c r="D86" s="39"/>
      <c r="E86" s="39"/>
      <c r="F86" s="39"/>
      <c r="G86" s="39"/>
      <c r="H86" s="39"/>
      <c r="I86" s="118"/>
      <c r="J86" s="39"/>
      <c r="K86" s="39"/>
      <c r="L86" s="119"/>
      <c r="S86" s="37"/>
      <c r="T86" s="37"/>
      <c r="U86" s="37"/>
      <c r="V86" s="37"/>
      <c r="W86" s="37"/>
      <c r="X86" s="37"/>
      <c r="Y86" s="37"/>
      <c r="Z86" s="37"/>
      <c r="AA86" s="37"/>
      <c r="AB86" s="37"/>
      <c r="AC86" s="37"/>
      <c r="AD86" s="37"/>
      <c r="AE86" s="37"/>
    </row>
    <row r="87" spans="1:31" s="2" customFormat="1" ht="7" customHeight="1">
      <c r="A87" s="37"/>
      <c r="B87" s="38"/>
      <c r="C87" s="39"/>
      <c r="D87" s="39"/>
      <c r="E87" s="39"/>
      <c r="F87" s="39"/>
      <c r="G87" s="39"/>
      <c r="H87" s="39"/>
      <c r="I87" s="118"/>
      <c r="J87" s="39"/>
      <c r="K87" s="39"/>
      <c r="L87" s="119"/>
      <c r="S87" s="37"/>
      <c r="T87" s="37"/>
      <c r="U87" s="37"/>
      <c r="V87" s="37"/>
      <c r="W87" s="37"/>
      <c r="X87" s="37"/>
      <c r="Y87" s="37"/>
      <c r="Z87" s="37"/>
      <c r="AA87" s="37"/>
      <c r="AB87" s="37"/>
      <c r="AC87" s="37"/>
      <c r="AD87" s="37"/>
      <c r="AE87" s="37"/>
    </row>
    <row r="88" spans="1:31" s="2" customFormat="1" ht="12" customHeight="1">
      <c r="A88" s="37"/>
      <c r="B88" s="38"/>
      <c r="C88" s="31" t="s">
        <v>16</v>
      </c>
      <c r="D88" s="39"/>
      <c r="E88" s="39"/>
      <c r="F88" s="39"/>
      <c r="G88" s="39"/>
      <c r="H88" s="39"/>
      <c r="I88" s="118"/>
      <c r="J88" s="39"/>
      <c r="K88" s="39"/>
      <c r="L88" s="119"/>
      <c r="S88" s="37"/>
      <c r="T88" s="37"/>
      <c r="U88" s="37"/>
      <c r="V88" s="37"/>
      <c r="W88" s="37"/>
      <c r="X88" s="37"/>
      <c r="Y88" s="37"/>
      <c r="Z88" s="37"/>
      <c r="AA88" s="37"/>
      <c r="AB88" s="37"/>
      <c r="AC88" s="37"/>
      <c r="AD88" s="37"/>
      <c r="AE88" s="37"/>
    </row>
    <row r="89" spans="1:31" s="2" customFormat="1" ht="16.5" customHeight="1">
      <c r="A89" s="37"/>
      <c r="B89" s="38"/>
      <c r="C89" s="39"/>
      <c r="D89" s="39"/>
      <c r="E89" s="409" t="str">
        <f>E7</f>
        <v>EHC CZECH s.r.o. – Podnikatelský inkubátor – Evropská ul., Cheb</v>
      </c>
      <c r="F89" s="410"/>
      <c r="G89" s="410"/>
      <c r="H89" s="410"/>
      <c r="I89" s="118"/>
      <c r="J89" s="39"/>
      <c r="K89" s="39"/>
      <c r="L89" s="119"/>
      <c r="S89" s="37"/>
      <c r="T89" s="37"/>
      <c r="U89" s="37"/>
      <c r="V89" s="37"/>
      <c r="W89" s="37"/>
      <c r="X89" s="37"/>
      <c r="Y89" s="37"/>
      <c r="Z89" s="37"/>
      <c r="AA89" s="37"/>
      <c r="AB89" s="37"/>
      <c r="AC89" s="37"/>
      <c r="AD89" s="37"/>
      <c r="AE89" s="37"/>
    </row>
    <row r="90" spans="1:31" s="1" customFormat="1" ht="12" customHeight="1">
      <c r="B90" s="23"/>
      <c r="C90" s="31" t="s">
        <v>208</v>
      </c>
      <c r="D90" s="24"/>
      <c r="E90" s="24"/>
      <c r="F90" s="24"/>
      <c r="G90" s="24"/>
      <c r="H90" s="24"/>
      <c r="I90" s="111"/>
      <c r="J90" s="24"/>
      <c r="K90" s="24"/>
      <c r="L90" s="22"/>
    </row>
    <row r="91" spans="1:31" s="1" customFormat="1" ht="16.5" customHeight="1">
      <c r="B91" s="23"/>
      <c r="C91" s="24"/>
      <c r="D91" s="24"/>
      <c r="E91" s="409" t="s">
        <v>209</v>
      </c>
      <c r="F91" s="361"/>
      <c r="G91" s="361"/>
      <c r="H91" s="361"/>
      <c r="I91" s="111"/>
      <c r="J91" s="24"/>
      <c r="K91" s="24"/>
      <c r="L91" s="22"/>
    </row>
    <row r="92" spans="1:31" s="1" customFormat="1" ht="12" customHeight="1">
      <c r="B92" s="23"/>
      <c r="C92" s="31" t="s">
        <v>210</v>
      </c>
      <c r="D92" s="24"/>
      <c r="E92" s="24"/>
      <c r="F92" s="24"/>
      <c r="G92" s="24"/>
      <c r="H92" s="24"/>
      <c r="I92" s="111"/>
      <c r="J92" s="24"/>
      <c r="K92" s="24"/>
      <c r="L92" s="22"/>
    </row>
    <row r="93" spans="1:31" s="2" customFormat="1" ht="16.5" customHeight="1">
      <c r="A93" s="37"/>
      <c r="B93" s="38"/>
      <c r="C93" s="39"/>
      <c r="D93" s="39"/>
      <c r="E93" s="413" t="s">
        <v>211</v>
      </c>
      <c r="F93" s="411"/>
      <c r="G93" s="411"/>
      <c r="H93" s="411"/>
      <c r="I93" s="118"/>
      <c r="J93" s="39"/>
      <c r="K93" s="39"/>
      <c r="L93" s="119"/>
      <c r="S93" s="37"/>
      <c r="T93" s="37"/>
      <c r="U93" s="37"/>
      <c r="V93" s="37"/>
      <c r="W93" s="37"/>
      <c r="X93" s="37"/>
      <c r="Y93" s="37"/>
      <c r="Z93" s="37"/>
      <c r="AA93" s="37"/>
      <c r="AB93" s="37"/>
      <c r="AC93" s="37"/>
      <c r="AD93" s="37"/>
      <c r="AE93" s="37"/>
    </row>
    <row r="94" spans="1:31" s="2" customFormat="1" ht="12" customHeight="1">
      <c r="A94" s="37"/>
      <c r="B94" s="38"/>
      <c r="C94" s="31" t="s">
        <v>3955</v>
      </c>
      <c r="D94" s="39"/>
      <c r="E94" s="39"/>
      <c r="F94" s="39"/>
      <c r="G94" s="39"/>
      <c r="H94" s="39"/>
      <c r="I94" s="118"/>
      <c r="J94" s="39"/>
      <c r="K94" s="39"/>
      <c r="L94" s="119"/>
      <c r="S94" s="37"/>
      <c r="T94" s="37"/>
      <c r="U94" s="37"/>
      <c r="V94" s="37"/>
      <c r="W94" s="37"/>
      <c r="X94" s="37"/>
      <c r="Y94" s="37"/>
      <c r="Z94" s="37"/>
      <c r="AA94" s="37"/>
      <c r="AB94" s="37"/>
      <c r="AC94" s="37"/>
      <c r="AD94" s="37"/>
      <c r="AE94" s="37"/>
    </row>
    <row r="95" spans="1:31" s="2" customFormat="1" ht="16.5" customHeight="1">
      <c r="A95" s="37"/>
      <c r="B95" s="38"/>
      <c r="C95" s="39"/>
      <c r="D95" s="39"/>
      <c r="E95" s="383" t="str">
        <f>E13</f>
        <v>D.1.1.2.1 - Odstranění zpevněných ploch</v>
      </c>
      <c r="F95" s="411"/>
      <c r="G95" s="411"/>
      <c r="H95" s="411"/>
      <c r="I95" s="118"/>
      <c r="J95" s="39"/>
      <c r="K95" s="39"/>
      <c r="L95" s="119"/>
      <c r="S95" s="37"/>
      <c r="T95" s="37"/>
      <c r="U95" s="37"/>
      <c r="V95" s="37"/>
      <c r="W95" s="37"/>
      <c r="X95" s="37"/>
      <c r="Y95" s="37"/>
      <c r="Z95" s="37"/>
      <c r="AA95" s="37"/>
      <c r="AB95" s="37"/>
      <c r="AC95" s="37"/>
      <c r="AD95" s="37"/>
      <c r="AE95" s="37"/>
    </row>
    <row r="96" spans="1:31" s="2" customFormat="1" ht="7" customHeight="1">
      <c r="A96" s="37"/>
      <c r="B96" s="38"/>
      <c r="C96" s="39"/>
      <c r="D96" s="39"/>
      <c r="E96" s="39"/>
      <c r="F96" s="39"/>
      <c r="G96" s="39"/>
      <c r="H96" s="39"/>
      <c r="I96" s="118"/>
      <c r="J96" s="39"/>
      <c r="K96" s="39"/>
      <c r="L96" s="119"/>
      <c r="S96" s="37"/>
      <c r="T96" s="37"/>
      <c r="U96" s="37"/>
      <c r="V96" s="37"/>
      <c r="W96" s="37"/>
      <c r="X96" s="37"/>
      <c r="Y96" s="37"/>
      <c r="Z96" s="37"/>
      <c r="AA96" s="37"/>
      <c r="AB96" s="37"/>
      <c r="AC96" s="37"/>
      <c r="AD96" s="37"/>
      <c r="AE96" s="37"/>
    </row>
    <row r="97" spans="1:65" s="2" customFormat="1" ht="12" customHeight="1">
      <c r="A97" s="37"/>
      <c r="B97" s="38"/>
      <c r="C97" s="31" t="s">
        <v>22</v>
      </c>
      <c r="D97" s="39"/>
      <c r="E97" s="39"/>
      <c r="F97" s="29" t="str">
        <f>F16</f>
        <v>č. parcelní 250/1, 250/6, 250/7 a st7296</v>
      </c>
      <c r="G97" s="39"/>
      <c r="H97" s="39"/>
      <c r="I97" s="120" t="s">
        <v>24</v>
      </c>
      <c r="J97" s="62" t="str">
        <f>IF(J16="","",J16)</f>
        <v>2. 9. 2020</v>
      </c>
      <c r="K97" s="39"/>
      <c r="L97" s="119"/>
      <c r="S97" s="37"/>
      <c r="T97" s="37"/>
      <c r="U97" s="37"/>
      <c r="V97" s="37"/>
      <c r="W97" s="37"/>
      <c r="X97" s="37"/>
      <c r="Y97" s="37"/>
      <c r="Z97" s="37"/>
      <c r="AA97" s="37"/>
      <c r="AB97" s="37"/>
      <c r="AC97" s="37"/>
      <c r="AD97" s="37"/>
      <c r="AE97" s="37"/>
    </row>
    <row r="98" spans="1:65" s="2" customFormat="1" ht="7" customHeight="1">
      <c r="A98" s="37"/>
      <c r="B98" s="38"/>
      <c r="C98" s="39"/>
      <c r="D98" s="39"/>
      <c r="E98" s="39"/>
      <c r="F98" s="39"/>
      <c r="G98" s="39"/>
      <c r="H98" s="39"/>
      <c r="I98" s="118"/>
      <c r="J98" s="39"/>
      <c r="K98" s="39"/>
      <c r="L98" s="119"/>
      <c r="S98" s="37"/>
      <c r="T98" s="37"/>
      <c r="U98" s="37"/>
      <c r="V98" s="37"/>
      <c r="W98" s="37"/>
      <c r="X98" s="37"/>
      <c r="Y98" s="37"/>
      <c r="Z98" s="37"/>
      <c r="AA98" s="37"/>
      <c r="AB98" s="37"/>
      <c r="AC98" s="37"/>
      <c r="AD98" s="37"/>
      <c r="AE98" s="37"/>
    </row>
    <row r="99" spans="1:65" s="2" customFormat="1" ht="40" customHeight="1">
      <c r="A99" s="37"/>
      <c r="B99" s="38"/>
      <c r="C99" s="31" t="s">
        <v>30</v>
      </c>
      <c r="D99" s="39"/>
      <c r="E99" s="39"/>
      <c r="F99" s="29" t="str">
        <f>E19</f>
        <v>EHC CZECH s.r.o., Závodní 278, 360 18 Karlovy Vary</v>
      </c>
      <c r="G99" s="39"/>
      <c r="H99" s="39"/>
      <c r="I99" s="120" t="s">
        <v>39</v>
      </c>
      <c r="J99" s="35" t="str">
        <f>E25</f>
        <v>INDBau DESIGN s.r.o., Houškova 1187/25, 326 00 Plz</v>
      </c>
      <c r="K99" s="39"/>
      <c r="L99" s="119"/>
      <c r="S99" s="37"/>
      <c r="T99" s="37"/>
      <c r="U99" s="37"/>
      <c r="V99" s="37"/>
      <c r="W99" s="37"/>
      <c r="X99" s="37"/>
      <c r="Y99" s="37"/>
      <c r="Z99" s="37"/>
      <c r="AA99" s="37"/>
      <c r="AB99" s="37"/>
      <c r="AC99" s="37"/>
      <c r="AD99" s="37"/>
      <c r="AE99" s="37"/>
    </row>
    <row r="100" spans="1:65" s="2" customFormat="1" ht="15.15" customHeight="1">
      <c r="A100" s="37"/>
      <c r="B100" s="38"/>
      <c r="C100" s="31" t="s">
        <v>36</v>
      </c>
      <c r="D100" s="39"/>
      <c r="E100" s="39"/>
      <c r="F100" s="29" t="str">
        <f>IF(E22="","",E22)</f>
        <v>Vyplň údaj</v>
      </c>
      <c r="G100" s="39"/>
      <c r="H100" s="39"/>
      <c r="I100" s="120" t="s">
        <v>43</v>
      </c>
      <c r="J100" s="35" t="str">
        <f>E28</f>
        <v xml:space="preserve"> </v>
      </c>
      <c r="K100" s="39"/>
      <c r="L100" s="119"/>
      <c r="S100" s="37"/>
      <c r="T100" s="37"/>
      <c r="U100" s="37"/>
      <c r="V100" s="37"/>
      <c r="W100" s="37"/>
      <c r="X100" s="37"/>
      <c r="Y100" s="37"/>
      <c r="Z100" s="37"/>
      <c r="AA100" s="37"/>
      <c r="AB100" s="37"/>
      <c r="AC100" s="37"/>
      <c r="AD100" s="37"/>
      <c r="AE100" s="37"/>
    </row>
    <row r="101" spans="1:65" s="2" customFormat="1" ht="10.25" customHeight="1">
      <c r="A101" s="37"/>
      <c r="B101" s="38"/>
      <c r="C101" s="39"/>
      <c r="D101" s="39"/>
      <c r="E101" s="39"/>
      <c r="F101" s="39"/>
      <c r="G101" s="39"/>
      <c r="H101" s="39"/>
      <c r="I101" s="118"/>
      <c r="J101" s="39"/>
      <c r="K101" s="39"/>
      <c r="L101" s="119"/>
      <c r="S101" s="37"/>
      <c r="T101" s="37"/>
      <c r="U101" s="37"/>
      <c r="V101" s="37"/>
      <c r="W101" s="37"/>
      <c r="X101" s="37"/>
      <c r="Y101" s="37"/>
      <c r="Z101" s="37"/>
      <c r="AA101" s="37"/>
      <c r="AB101" s="37"/>
      <c r="AC101" s="37"/>
      <c r="AD101" s="37"/>
      <c r="AE101" s="37"/>
    </row>
    <row r="102" spans="1:65" s="11" customFormat="1" ht="29.25" customHeight="1">
      <c r="A102" s="167"/>
      <c r="B102" s="168"/>
      <c r="C102" s="169" t="s">
        <v>248</v>
      </c>
      <c r="D102" s="170" t="s">
        <v>67</v>
      </c>
      <c r="E102" s="170" t="s">
        <v>63</v>
      </c>
      <c r="F102" s="170" t="s">
        <v>64</v>
      </c>
      <c r="G102" s="170" t="s">
        <v>249</v>
      </c>
      <c r="H102" s="170" t="s">
        <v>250</v>
      </c>
      <c r="I102" s="171" t="s">
        <v>251</v>
      </c>
      <c r="J102" s="170" t="s">
        <v>215</v>
      </c>
      <c r="K102" s="172" t="s">
        <v>252</v>
      </c>
      <c r="L102" s="173"/>
      <c r="M102" s="71" t="s">
        <v>44</v>
      </c>
      <c r="N102" s="72" t="s">
        <v>52</v>
      </c>
      <c r="O102" s="72" t="s">
        <v>253</v>
      </c>
      <c r="P102" s="72" t="s">
        <v>254</v>
      </c>
      <c r="Q102" s="72" t="s">
        <v>255</v>
      </c>
      <c r="R102" s="72" t="s">
        <v>256</v>
      </c>
      <c r="S102" s="72" t="s">
        <v>257</v>
      </c>
      <c r="T102" s="73" t="s">
        <v>258</v>
      </c>
      <c r="U102" s="167"/>
      <c r="V102" s="167"/>
      <c r="W102" s="167"/>
      <c r="X102" s="167"/>
      <c r="Y102" s="167"/>
      <c r="Z102" s="167"/>
      <c r="AA102" s="167"/>
      <c r="AB102" s="167"/>
      <c r="AC102" s="167"/>
      <c r="AD102" s="167"/>
      <c r="AE102" s="167"/>
    </row>
    <row r="103" spans="1:65" s="2" customFormat="1" ht="22.75" customHeight="1">
      <c r="A103" s="37"/>
      <c r="B103" s="38"/>
      <c r="C103" s="78" t="s">
        <v>259</v>
      </c>
      <c r="D103" s="39"/>
      <c r="E103" s="39"/>
      <c r="F103" s="39"/>
      <c r="G103" s="39"/>
      <c r="H103" s="39"/>
      <c r="I103" s="118"/>
      <c r="J103" s="174">
        <f>BK103</f>
        <v>0</v>
      </c>
      <c r="K103" s="39"/>
      <c r="L103" s="42"/>
      <c r="M103" s="74"/>
      <c r="N103" s="175"/>
      <c r="O103" s="75"/>
      <c r="P103" s="176">
        <f>P104+P269+P283+P290</f>
        <v>0</v>
      </c>
      <c r="Q103" s="75"/>
      <c r="R103" s="176">
        <f>R104+R269+R283+R290</f>
        <v>0.3445918</v>
      </c>
      <c r="S103" s="75"/>
      <c r="T103" s="177">
        <f>T104+T269+T283+T290</f>
        <v>1031.33654</v>
      </c>
      <c r="U103" s="37"/>
      <c r="V103" s="37"/>
      <c r="W103" s="37"/>
      <c r="X103" s="37"/>
      <c r="Y103" s="37"/>
      <c r="Z103" s="37"/>
      <c r="AA103" s="37"/>
      <c r="AB103" s="37"/>
      <c r="AC103" s="37"/>
      <c r="AD103" s="37"/>
      <c r="AE103" s="37"/>
      <c r="AT103" s="19" t="s">
        <v>81</v>
      </c>
      <c r="AU103" s="19" t="s">
        <v>216</v>
      </c>
      <c r="BK103" s="178">
        <f>BK104+BK269+BK283+BK290</f>
        <v>0</v>
      </c>
    </row>
    <row r="104" spans="1:65" s="12" customFormat="1" ht="25.9" customHeight="1">
      <c r="B104" s="179"/>
      <c r="C104" s="180"/>
      <c r="D104" s="181" t="s">
        <v>81</v>
      </c>
      <c r="E104" s="182" t="s">
        <v>260</v>
      </c>
      <c r="F104" s="182" t="s">
        <v>261</v>
      </c>
      <c r="G104" s="180"/>
      <c r="H104" s="180"/>
      <c r="I104" s="183"/>
      <c r="J104" s="184">
        <f>BK104</f>
        <v>0</v>
      </c>
      <c r="K104" s="180"/>
      <c r="L104" s="185"/>
      <c r="M104" s="186"/>
      <c r="N104" s="187"/>
      <c r="O104" s="187"/>
      <c r="P104" s="188">
        <f>P105+P191+P196+P215+P237</f>
        <v>0</v>
      </c>
      <c r="Q104" s="187"/>
      <c r="R104" s="188">
        <f>R105+R191+R196+R215+R237</f>
        <v>0.3445918</v>
      </c>
      <c r="S104" s="187"/>
      <c r="T104" s="189">
        <f>T105+T191+T196+T215+T237</f>
        <v>1030.6865399999999</v>
      </c>
      <c r="AR104" s="190" t="s">
        <v>89</v>
      </c>
      <c r="AT104" s="191" t="s">
        <v>81</v>
      </c>
      <c r="AU104" s="191" t="s">
        <v>82</v>
      </c>
      <c r="AY104" s="190" t="s">
        <v>262</v>
      </c>
      <c r="BK104" s="192">
        <f>BK105+BK191+BK196+BK215+BK237</f>
        <v>0</v>
      </c>
    </row>
    <row r="105" spans="1:65" s="12" customFormat="1" ht="22.75" customHeight="1">
      <c r="B105" s="179"/>
      <c r="C105" s="180"/>
      <c r="D105" s="181" t="s">
        <v>81</v>
      </c>
      <c r="E105" s="193" t="s">
        <v>89</v>
      </c>
      <c r="F105" s="193" t="s">
        <v>263</v>
      </c>
      <c r="G105" s="180"/>
      <c r="H105" s="180"/>
      <c r="I105" s="183"/>
      <c r="J105" s="194">
        <f>BK105</f>
        <v>0</v>
      </c>
      <c r="K105" s="180"/>
      <c r="L105" s="185"/>
      <c r="M105" s="186"/>
      <c r="N105" s="187"/>
      <c r="O105" s="187"/>
      <c r="P105" s="188">
        <f>SUM(P106:P190)</f>
        <v>0</v>
      </c>
      <c r="Q105" s="187"/>
      <c r="R105" s="188">
        <f>SUM(R106:R190)</f>
        <v>0.11532000000000001</v>
      </c>
      <c r="S105" s="187"/>
      <c r="T105" s="189">
        <f>SUM(T106:T190)</f>
        <v>970.19499999999982</v>
      </c>
      <c r="AR105" s="190" t="s">
        <v>89</v>
      </c>
      <c r="AT105" s="191" t="s">
        <v>81</v>
      </c>
      <c r="AU105" s="191" t="s">
        <v>89</v>
      </c>
      <c r="AY105" s="190" t="s">
        <v>262</v>
      </c>
      <c r="BK105" s="192">
        <f>SUM(BK106:BK190)</f>
        <v>0</v>
      </c>
    </row>
    <row r="106" spans="1:65" s="2" customFormat="1" ht="21.75" customHeight="1">
      <c r="A106" s="37"/>
      <c r="B106" s="38"/>
      <c r="C106" s="195" t="s">
        <v>89</v>
      </c>
      <c r="D106" s="195" t="s">
        <v>264</v>
      </c>
      <c r="E106" s="196" t="s">
        <v>3959</v>
      </c>
      <c r="F106" s="197" t="s">
        <v>3960</v>
      </c>
      <c r="G106" s="198" t="s">
        <v>518</v>
      </c>
      <c r="H106" s="199">
        <v>8</v>
      </c>
      <c r="I106" s="200"/>
      <c r="J106" s="201">
        <f>ROUND(I106*H106,2)</f>
        <v>0</v>
      </c>
      <c r="K106" s="197" t="s">
        <v>268</v>
      </c>
      <c r="L106" s="42"/>
      <c r="M106" s="202" t="s">
        <v>44</v>
      </c>
      <c r="N106" s="203" t="s">
        <v>53</v>
      </c>
      <c r="O106" s="67"/>
      <c r="P106" s="204">
        <f>O106*H106</f>
        <v>0</v>
      </c>
      <c r="Q106" s="204">
        <v>0</v>
      </c>
      <c r="R106" s="204">
        <f>Q106*H106</f>
        <v>0</v>
      </c>
      <c r="S106" s="204">
        <v>0</v>
      </c>
      <c r="T106" s="205">
        <f>S106*H106</f>
        <v>0</v>
      </c>
      <c r="U106" s="37"/>
      <c r="V106" s="37"/>
      <c r="W106" s="37"/>
      <c r="X106" s="37"/>
      <c r="Y106" s="37"/>
      <c r="Z106" s="37"/>
      <c r="AA106" s="37"/>
      <c r="AB106" s="37"/>
      <c r="AC106" s="37"/>
      <c r="AD106" s="37"/>
      <c r="AE106" s="37"/>
      <c r="AR106" s="206" t="s">
        <v>104</v>
      </c>
      <c r="AT106" s="206" t="s">
        <v>264</v>
      </c>
      <c r="AU106" s="206" t="s">
        <v>91</v>
      </c>
      <c r="AY106" s="19" t="s">
        <v>262</v>
      </c>
      <c r="BE106" s="207">
        <f>IF(N106="základní",J106,0)</f>
        <v>0</v>
      </c>
      <c r="BF106" s="207">
        <f>IF(N106="snížená",J106,0)</f>
        <v>0</v>
      </c>
      <c r="BG106" s="207">
        <f>IF(N106="zákl. přenesená",J106,0)</f>
        <v>0</v>
      </c>
      <c r="BH106" s="207">
        <f>IF(N106="sníž. přenesená",J106,0)</f>
        <v>0</v>
      </c>
      <c r="BI106" s="207">
        <f>IF(N106="nulová",J106,0)</f>
        <v>0</v>
      </c>
      <c r="BJ106" s="19" t="s">
        <v>89</v>
      </c>
      <c r="BK106" s="207">
        <f>ROUND(I106*H106,2)</f>
        <v>0</v>
      </c>
      <c r="BL106" s="19" t="s">
        <v>104</v>
      </c>
      <c r="BM106" s="206" t="s">
        <v>3961</v>
      </c>
    </row>
    <row r="107" spans="1:65" s="2" customFormat="1" ht="117">
      <c r="A107" s="37"/>
      <c r="B107" s="38"/>
      <c r="C107" s="39"/>
      <c r="D107" s="208" t="s">
        <v>270</v>
      </c>
      <c r="E107" s="39"/>
      <c r="F107" s="209" t="s">
        <v>3962</v>
      </c>
      <c r="G107" s="39"/>
      <c r="H107" s="39"/>
      <c r="I107" s="118"/>
      <c r="J107" s="39"/>
      <c r="K107" s="39"/>
      <c r="L107" s="42"/>
      <c r="M107" s="210"/>
      <c r="N107" s="211"/>
      <c r="O107" s="67"/>
      <c r="P107" s="67"/>
      <c r="Q107" s="67"/>
      <c r="R107" s="67"/>
      <c r="S107" s="67"/>
      <c r="T107" s="68"/>
      <c r="U107" s="37"/>
      <c r="V107" s="37"/>
      <c r="W107" s="37"/>
      <c r="X107" s="37"/>
      <c r="Y107" s="37"/>
      <c r="Z107" s="37"/>
      <c r="AA107" s="37"/>
      <c r="AB107" s="37"/>
      <c r="AC107" s="37"/>
      <c r="AD107" s="37"/>
      <c r="AE107" s="37"/>
      <c r="AT107" s="19" t="s">
        <v>270</v>
      </c>
      <c r="AU107" s="19" t="s">
        <v>91</v>
      </c>
    </row>
    <row r="108" spans="1:65" s="13" customFormat="1" ht="10">
      <c r="B108" s="212"/>
      <c r="C108" s="213"/>
      <c r="D108" s="208" t="s">
        <v>272</v>
      </c>
      <c r="E108" s="214" t="s">
        <v>44</v>
      </c>
      <c r="F108" s="215" t="s">
        <v>3963</v>
      </c>
      <c r="G108" s="213"/>
      <c r="H108" s="214" t="s">
        <v>44</v>
      </c>
      <c r="I108" s="216"/>
      <c r="J108" s="213"/>
      <c r="K108" s="213"/>
      <c r="L108" s="217"/>
      <c r="M108" s="218"/>
      <c r="N108" s="219"/>
      <c r="O108" s="219"/>
      <c r="P108" s="219"/>
      <c r="Q108" s="219"/>
      <c r="R108" s="219"/>
      <c r="S108" s="219"/>
      <c r="T108" s="220"/>
      <c r="AT108" s="221" t="s">
        <v>272</v>
      </c>
      <c r="AU108" s="221" t="s">
        <v>91</v>
      </c>
      <c r="AV108" s="13" t="s">
        <v>89</v>
      </c>
      <c r="AW108" s="13" t="s">
        <v>38</v>
      </c>
      <c r="AX108" s="13" t="s">
        <v>82</v>
      </c>
      <c r="AY108" s="221" t="s">
        <v>262</v>
      </c>
    </row>
    <row r="109" spans="1:65" s="15" customFormat="1" ht="10">
      <c r="B109" s="233"/>
      <c r="C109" s="234"/>
      <c r="D109" s="208" t="s">
        <v>272</v>
      </c>
      <c r="E109" s="235" t="s">
        <v>44</v>
      </c>
      <c r="F109" s="236" t="s">
        <v>351</v>
      </c>
      <c r="G109" s="234"/>
      <c r="H109" s="237">
        <v>8</v>
      </c>
      <c r="I109" s="238"/>
      <c r="J109" s="234"/>
      <c r="K109" s="234"/>
      <c r="L109" s="239"/>
      <c r="M109" s="240"/>
      <c r="N109" s="241"/>
      <c r="O109" s="241"/>
      <c r="P109" s="241"/>
      <c r="Q109" s="241"/>
      <c r="R109" s="241"/>
      <c r="S109" s="241"/>
      <c r="T109" s="242"/>
      <c r="AT109" s="243" t="s">
        <v>272</v>
      </c>
      <c r="AU109" s="243" t="s">
        <v>91</v>
      </c>
      <c r="AV109" s="15" t="s">
        <v>91</v>
      </c>
      <c r="AW109" s="15" t="s">
        <v>38</v>
      </c>
      <c r="AX109" s="15" t="s">
        <v>89</v>
      </c>
      <c r="AY109" s="243" t="s">
        <v>262</v>
      </c>
    </row>
    <row r="110" spans="1:65" s="2" customFormat="1" ht="16.5" customHeight="1">
      <c r="A110" s="37"/>
      <c r="B110" s="38"/>
      <c r="C110" s="195" t="s">
        <v>91</v>
      </c>
      <c r="D110" s="195" t="s">
        <v>264</v>
      </c>
      <c r="E110" s="196" t="s">
        <v>3964</v>
      </c>
      <c r="F110" s="197" t="s">
        <v>3965</v>
      </c>
      <c r="G110" s="198" t="s">
        <v>518</v>
      </c>
      <c r="H110" s="199">
        <v>8</v>
      </c>
      <c r="I110" s="200"/>
      <c r="J110" s="201">
        <f>ROUND(I110*H110,2)</f>
        <v>0</v>
      </c>
      <c r="K110" s="197" t="s">
        <v>268</v>
      </c>
      <c r="L110" s="42"/>
      <c r="M110" s="202" t="s">
        <v>44</v>
      </c>
      <c r="N110" s="203" t="s">
        <v>53</v>
      </c>
      <c r="O110" s="67"/>
      <c r="P110" s="204">
        <f>O110*H110</f>
        <v>0</v>
      </c>
      <c r="Q110" s="204">
        <v>0</v>
      </c>
      <c r="R110" s="204">
        <f>Q110*H110</f>
        <v>0</v>
      </c>
      <c r="S110" s="204">
        <v>0</v>
      </c>
      <c r="T110" s="205">
        <f>S110*H110</f>
        <v>0</v>
      </c>
      <c r="U110" s="37"/>
      <c r="V110" s="37"/>
      <c r="W110" s="37"/>
      <c r="X110" s="37"/>
      <c r="Y110" s="37"/>
      <c r="Z110" s="37"/>
      <c r="AA110" s="37"/>
      <c r="AB110" s="37"/>
      <c r="AC110" s="37"/>
      <c r="AD110" s="37"/>
      <c r="AE110" s="37"/>
      <c r="AR110" s="206" t="s">
        <v>104</v>
      </c>
      <c r="AT110" s="206" t="s">
        <v>264</v>
      </c>
      <c r="AU110" s="206" t="s">
        <v>91</v>
      </c>
      <c r="AY110" s="19" t="s">
        <v>262</v>
      </c>
      <c r="BE110" s="207">
        <f>IF(N110="základní",J110,0)</f>
        <v>0</v>
      </c>
      <c r="BF110" s="207">
        <f>IF(N110="snížená",J110,0)</f>
        <v>0</v>
      </c>
      <c r="BG110" s="207">
        <f>IF(N110="zákl. přenesená",J110,0)</f>
        <v>0</v>
      </c>
      <c r="BH110" s="207">
        <f>IF(N110="sníž. přenesená",J110,0)</f>
        <v>0</v>
      </c>
      <c r="BI110" s="207">
        <f>IF(N110="nulová",J110,0)</f>
        <v>0</v>
      </c>
      <c r="BJ110" s="19" t="s">
        <v>89</v>
      </c>
      <c r="BK110" s="207">
        <f>ROUND(I110*H110,2)</f>
        <v>0</v>
      </c>
      <c r="BL110" s="19" t="s">
        <v>104</v>
      </c>
      <c r="BM110" s="206" t="s">
        <v>3966</v>
      </c>
    </row>
    <row r="111" spans="1:65" s="2" customFormat="1" ht="126">
      <c r="A111" s="37"/>
      <c r="B111" s="38"/>
      <c r="C111" s="39"/>
      <c r="D111" s="208" t="s">
        <v>270</v>
      </c>
      <c r="E111" s="39"/>
      <c r="F111" s="209" t="s">
        <v>3967</v>
      </c>
      <c r="G111" s="39"/>
      <c r="H111" s="39"/>
      <c r="I111" s="118"/>
      <c r="J111" s="39"/>
      <c r="K111" s="39"/>
      <c r="L111" s="42"/>
      <c r="M111" s="210"/>
      <c r="N111" s="211"/>
      <c r="O111" s="67"/>
      <c r="P111" s="67"/>
      <c r="Q111" s="67"/>
      <c r="R111" s="67"/>
      <c r="S111" s="67"/>
      <c r="T111" s="68"/>
      <c r="U111" s="37"/>
      <c r="V111" s="37"/>
      <c r="W111" s="37"/>
      <c r="X111" s="37"/>
      <c r="Y111" s="37"/>
      <c r="Z111" s="37"/>
      <c r="AA111" s="37"/>
      <c r="AB111" s="37"/>
      <c r="AC111" s="37"/>
      <c r="AD111" s="37"/>
      <c r="AE111" s="37"/>
      <c r="AT111" s="19" t="s">
        <v>270</v>
      </c>
      <c r="AU111" s="19" t="s">
        <v>91</v>
      </c>
    </row>
    <row r="112" spans="1:65" s="13" customFormat="1" ht="10">
      <c r="B112" s="212"/>
      <c r="C112" s="213"/>
      <c r="D112" s="208" t="s">
        <v>272</v>
      </c>
      <c r="E112" s="214" t="s">
        <v>44</v>
      </c>
      <c r="F112" s="215" t="s">
        <v>3963</v>
      </c>
      <c r="G112" s="213"/>
      <c r="H112" s="214" t="s">
        <v>44</v>
      </c>
      <c r="I112" s="216"/>
      <c r="J112" s="213"/>
      <c r="K112" s="213"/>
      <c r="L112" s="217"/>
      <c r="M112" s="218"/>
      <c r="N112" s="219"/>
      <c r="O112" s="219"/>
      <c r="P112" s="219"/>
      <c r="Q112" s="219"/>
      <c r="R112" s="219"/>
      <c r="S112" s="219"/>
      <c r="T112" s="220"/>
      <c r="AT112" s="221" t="s">
        <v>272</v>
      </c>
      <c r="AU112" s="221" t="s">
        <v>91</v>
      </c>
      <c r="AV112" s="13" t="s">
        <v>89</v>
      </c>
      <c r="AW112" s="13" t="s">
        <v>38</v>
      </c>
      <c r="AX112" s="13" t="s">
        <v>82</v>
      </c>
      <c r="AY112" s="221" t="s">
        <v>262</v>
      </c>
    </row>
    <row r="113" spans="1:65" s="15" customFormat="1" ht="10">
      <c r="B113" s="233"/>
      <c r="C113" s="234"/>
      <c r="D113" s="208" t="s">
        <v>272</v>
      </c>
      <c r="E113" s="235" t="s">
        <v>44</v>
      </c>
      <c r="F113" s="236" t="s">
        <v>351</v>
      </c>
      <c r="G113" s="234"/>
      <c r="H113" s="237">
        <v>8</v>
      </c>
      <c r="I113" s="238"/>
      <c r="J113" s="234"/>
      <c r="K113" s="234"/>
      <c r="L113" s="239"/>
      <c r="M113" s="240"/>
      <c r="N113" s="241"/>
      <c r="O113" s="241"/>
      <c r="P113" s="241"/>
      <c r="Q113" s="241"/>
      <c r="R113" s="241"/>
      <c r="S113" s="241"/>
      <c r="T113" s="242"/>
      <c r="AT113" s="243" t="s">
        <v>272</v>
      </c>
      <c r="AU113" s="243" t="s">
        <v>91</v>
      </c>
      <c r="AV113" s="15" t="s">
        <v>91</v>
      </c>
      <c r="AW113" s="15" t="s">
        <v>38</v>
      </c>
      <c r="AX113" s="15" t="s">
        <v>89</v>
      </c>
      <c r="AY113" s="243" t="s">
        <v>262</v>
      </c>
    </row>
    <row r="114" spans="1:65" s="2" customFormat="1" ht="33" customHeight="1">
      <c r="A114" s="37"/>
      <c r="B114" s="38"/>
      <c r="C114" s="195" t="s">
        <v>97</v>
      </c>
      <c r="D114" s="195" t="s">
        <v>264</v>
      </c>
      <c r="E114" s="196" t="s">
        <v>3968</v>
      </c>
      <c r="F114" s="197" t="s">
        <v>3969</v>
      </c>
      <c r="G114" s="198" t="s">
        <v>342</v>
      </c>
      <c r="H114" s="199">
        <v>1322</v>
      </c>
      <c r="I114" s="200"/>
      <c r="J114" s="201">
        <f>ROUND(I114*H114,2)</f>
        <v>0</v>
      </c>
      <c r="K114" s="197" t="s">
        <v>268</v>
      </c>
      <c r="L114" s="42"/>
      <c r="M114" s="202" t="s">
        <v>44</v>
      </c>
      <c r="N114" s="203" t="s">
        <v>53</v>
      </c>
      <c r="O114" s="67"/>
      <c r="P114" s="204">
        <f>O114*H114</f>
        <v>0</v>
      </c>
      <c r="Q114" s="204">
        <v>0</v>
      </c>
      <c r="R114" s="204">
        <f>Q114*H114</f>
        <v>0</v>
      </c>
      <c r="S114" s="204">
        <v>0.18</v>
      </c>
      <c r="T114" s="205">
        <f>S114*H114</f>
        <v>237.95999999999998</v>
      </c>
      <c r="U114" s="37"/>
      <c r="V114" s="37"/>
      <c r="W114" s="37"/>
      <c r="X114" s="37"/>
      <c r="Y114" s="37"/>
      <c r="Z114" s="37"/>
      <c r="AA114" s="37"/>
      <c r="AB114" s="37"/>
      <c r="AC114" s="37"/>
      <c r="AD114" s="37"/>
      <c r="AE114" s="37"/>
      <c r="AR114" s="206" t="s">
        <v>104</v>
      </c>
      <c r="AT114" s="206" t="s">
        <v>264</v>
      </c>
      <c r="AU114" s="206" t="s">
        <v>91</v>
      </c>
      <c r="AY114" s="19" t="s">
        <v>262</v>
      </c>
      <c r="BE114" s="207">
        <f>IF(N114="základní",J114,0)</f>
        <v>0</v>
      </c>
      <c r="BF114" s="207">
        <f>IF(N114="snížená",J114,0)</f>
        <v>0</v>
      </c>
      <c r="BG114" s="207">
        <f>IF(N114="zákl. přenesená",J114,0)</f>
        <v>0</v>
      </c>
      <c r="BH114" s="207">
        <f>IF(N114="sníž. přenesená",J114,0)</f>
        <v>0</v>
      </c>
      <c r="BI114" s="207">
        <f>IF(N114="nulová",J114,0)</f>
        <v>0</v>
      </c>
      <c r="BJ114" s="19" t="s">
        <v>89</v>
      </c>
      <c r="BK114" s="207">
        <f>ROUND(I114*H114,2)</f>
        <v>0</v>
      </c>
      <c r="BL114" s="19" t="s">
        <v>104</v>
      </c>
      <c r="BM114" s="206" t="s">
        <v>3970</v>
      </c>
    </row>
    <row r="115" spans="1:65" s="2" customFormat="1" ht="144">
      <c r="A115" s="37"/>
      <c r="B115" s="38"/>
      <c r="C115" s="39"/>
      <c r="D115" s="208" t="s">
        <v>270</v>
      </c>
      <c r="E115" s="39"/>
      <c r="F115" s="209" t="s">
        <v>3971</v>
      </c>
      <c r="G115" s="39"/>
      <c r="H115" s="39"/>
      <c r="I115" s="118"/>
      <c r="J115" s="39"/>
      <c r="K115" s="39"/>
      <c r="L115" s="42"/>
      <c r="M115" s="210"/>
      <c r="N115" s="211"/>
      <c r="O115" s="67"/>
      <c r="P115" s="67"/>
      <c r="Q115" s="67"/>
      <c r="R115" s="67"/>
      <c r="S115" s="67"/>
      <c r="T115" s="68"/>
      <c r="U115" s="37"/>
      <c r="V115" s="37"/>
      <c r="W115" s="37"/>
      <c r="X115" s="37"/>
      <c r="Y115" s="37"/>
      <c r="Z115" s="37"/>
      <c r="AA115" s="37"/>
      <c r="AB115" s="37"/>
      <c r="AC115" s="37"/>
      <c r="AD115" s="37"/>
      <c r="AE115" s="37"/>
      <c r="AT115" s="19" t="s">
        <v>270</v>
      </c>
      <c r="AU115" s="19" t="s">
        <v>91</v>
      </c>
    </row>
    <row r="116" spans="1:65" s="13" customFormat="1" ht="10">
      <c r="B116" s="212"/>
      <c r="C116" s="213"/>
      <c r="D116" s="208" t="s">
        <v>272</v>
      </c>
      <c r="E116" s="214" t="s">
        <v>44</v>
      </c>
      <c r="F116" s="215" t="s">
        <v>3972</v>
      </c>
      <c r="G116" s="213"/>
      <c r="H116" s="214" t="s">
        <v>44</v>
      </c>
      <c r="I116" s="216"/>
      <c r="J116" s="213"/>
      <c r="K116" s="213"/>
      <c r="L116" s="217"/>
      <c r="M116" s="218"/>
      <c r="N116" s="219"/>
      <c r="O116" s="219"/>
      <c r="P116" s="219"/>
      <c r="Q116" s="219"/>
      <c r="R116" s="219"/>
      <c r="S116" s="219"/>
      <c r="T116" s="220"/>
      <c r="AT116" s="221" t="s">
        <v>272</v>
      </c>
      <c r="AU116" s="221" t="s">
        <v>91</v>
      </c>
      <c r="AV116" s="13" t="s">
        <v>89</v>
      </c>
      <c r="AW116" s="13" t="s">
        <v>38</v>
      </c>
      <c r="AX116" s="13" t="s">
        <v>82</v>
      </c>
      <c r="AY116" s="221" t="s">
        <v>262</v>
      </c>
    </row>
    <row r="117" spans="1:65" s="15" customFormat="1" ht="10">
      <c r="B117" s="233"/>
      <c r="C117" s="234"/>
      <c r="D117" s="208" t="s">
        <v>272</v>
      </c>
      <c r="E117" s="235" t="s">
        <v>44</v>
      </c>
      <c r="F117" s="236" t="s">
        <v>3973</v>
      </c>
      <c r="G117" s="234"/>
      <c r="H117" s="237">
        <v>1322</v>
      </c>
      <c r="I117" s="238"/>
      <c r="J117" s="234"/>
      <c r="K117" s="234"/>
      <c r="L117" s="239"/>
      <c r="M117" s="240"/>
      <c r="N117" s="241"/>
      <c r="O117" s="241"/>
      <c r="P117" s="241"/>
      <c r="Q117" s="241"/>
      <c r="R117" s="241"/>
      <c r="S117" s="241"/>
      <c r="T117" s="242"/>
      <c r="AT117" s="243" t="s">
        <v>272</v>
      </c>
      <c r="AU117" s="243" t="s">
        <v>91</v>
      </c>
      <c r="AV117" s="15" t="s">
        <v>91</v>
      </c>
      <c r="AW117" s="15" t="s">
        <v>38</v>
      </c>
      <c r="AX117" s="15" t="s">
        <v>82</v>
      </c>
      <c r="AY117" s="243" t="s">
        <v>262</v>
      </c>
    </row>
    <row r="118" spans="1:65" s="16" customFormat="1" ht="10">
      <c r="B118" s="244"/>
      <c r="C118" s="245"/>
      <c r="D118" s="208" t="s">
        <v>272</v>
      </c>
      <c r="E118" s="246" t="s">
        <v>44</v>
      </c>
      <c r="F118" s="247" t="s">
        <v>291</v>
      </c>
      <c r="G118" s="245"/>
      <c r="H118" s="248">
        <v>1322</v>
      </c>
      <c r="I118" s="249"/>
      <c r="J118" s="245"/>
      <c r="K118" s="245"/>
      <c r="L118" s="250"/>
      <c r="M118" s="251"/>
      <c r="N118" s="252"/>
      <c r="O118" s="252"/>
      <c r="P118" s="252"/>
      <c r="Q118" s="252"/>
      <c r="R118" s="252"/>
      <c r="S118" s="252"/>
      <c r="T118" s="253"/>
      <c r="AT118" s="254" t="s">
        <v>272</v>
      </c>
      <c r="AU118" s="254" t="s">
        <v>91</v>
      </c>
      <c r="AV118" s="16" t="s">
        <v>104</v>
      </c>
      <c r="AW118" s="16" t="s">
        <v>38</v>
      </c>
      <c r="AX118" s="16" t="s">
        <v>89</v>
      </c>
      <c r="AY118" s="254" t="s">
        <v>262</v>
      </c>
    </row>
    <row r="119" spans="1:65" s="2" customFormat="1" ht="33" customHeight="1">
      <c r="A119" s="37"/>
      <c r="B119" s="38"/>
      <c r="C119" s="195" t="s">
        <v>104</v>
      </c>
      <c r="D119" s="195" t="s">
        <v>264</v>
      </c>
      <c r="E119" s="196" t="s">
        <v>3974</v>
      </c>
      <c r="F119" s="197" t="s">
        <v>3975</v>
      </c>
      <c r="G119" s="198" t="s">
        <v>342</v>
      </c>
      <c r="H119" s="199">
        <v>1322</v>
      </c>
      <c r="I119" s="200"/>
      <c r="J119" s="201">
        <f>ROUND(I119*H119,2)</f>
        <v>0</v>
      </c>
      <c r="K119" s="197" t="s">
        <v>268</v>
      </c>
      <c r="L119" s="42"/>
      <c r="M119" s="202" t="s">
        <v>44</v>
      </c>
      <c r="N119" s="203" t="s">
        <v>53</v>
      </c>
      <c r="O119" s="67"/>
      <c r="P119" s="204">
        <f>O119*H119</f>
        <v>0</v>
      </c>
      <c r="Q119" s="204">
        <v>0</v>
      </c>
      <c r="R119" s="204">
        <f>Q119*H119</f>
        <v>0</v>
      </c>
      <c r="S119" s="204">
        <v>0.28999999999999998</v>
      </c>
      <c r="T119" s="205">
        <f>S119*H119</f>
        <v>383.38</v>
      </c>
      <c r="U119" s="37"/>
      <c r="V119" s="37"/>
      <c r="W119" s="37"/>
      <c r="X119" s="37"/>
      <c r="Y119" s="37"/>
      <c r="Z119" s="37"/>
      <c r="AA119" s="37"/>
      <c r="AB119" s="37"/>
      <c r="AC119" s="37"/>
      <c r="AD119" s="37"/>
      <c r="AE119" s="37"/>
      <c r="AR119" s="206" t="s">
        <v>104</v>
      </c>
      <c r="AT119" s="206" t="s">
        <v>264</v>
      </c>
      <c r="AU119" s="206" t="s">
        <v>91</v>
      </c>
      <c r="AY119" s="19" t="s">
        <v>262</v>
      </c>
      <c r="BE119" s="207">
        <f>IF(N119="základní",J119,0)</f>
        <v>0</v>
      </c>
      <c r="BF119" s="207">
        <f>IF(N119="snížená",J119,0)</f>
        <v>0</v>
      </c>
      <c r="BG119" s="207">
        <f>IF(N119="zákl. přenesená",J119,0)</f>
        <v>0</v>
      </c>
      <c r="BH119" s="207">
        <f>IF(N119="sníž. přenesená",J119,0)</f>
        <v>0</v>
      </c>
      <c r="BI119" s="207">
        <f>IF(N119="nulová",J119,0)</f>
        <v>0</v>
      </c>
      <c r="BJ119" s="19" t="s">
        <v>89</v>
      </c>
      <c r="BK119" s="207">
        <f>ROUND(I119*H119,2)</f>
        <v>0</v>
      </c>
      <c r="BL119" s="19" t="s">
        <v>104</v>
      </c>
      <c r="BM119" s="206" t="s">
        <v>3976</v>
      </c>
    </row>
    <row r="120" spans="1:65" s="2" customFormat="1" ht="144">
      <c r="A120" s="37"/>
      <c r="B120" s="38"/>
      <c r="C120" s="39"/>
      <c r="D120" s="208" t="s">
        <v>270</v>
      </c>
      <c r="E120" s="39"/>
      <c r="F120" s="209" t="s">
        <v>3971</v>
      </c>
      <c r="G120" s="39"/>
      <c r="H120" s="39"/>
      <c r="I120" s="118"/>
      <c r="J120" s="39"/>
      <c r="K120" s="39"/>
      <c r="L120" s="42"/>
      <c r="M120" s="210"/>
      <c r="N120" s="211"/>
      <c r="O120" s="67"/>
      <c r="P120" s="67"/>
      <c r="Q120" s="67"/>
      <c r="R120" s="67"/>
      <c r="S120" s="67"/>
      <c r="T120" s="68"/>
      <c r="U120" s="37"/>
      <c r="V120" s="37"/>
      <c r="W120" s="37"/>
      <c r="X120" s="37"/>
      <c r="Y120" s="37"/>
      <c r="Z120" s="37"/>
      <c r="AA120" s="37"/>
      <c r="AB120" s="37"/>
      <c r="AC120" s="37"/>
      <c r="AD120" s="37"/>
      <c r="AE120" s="37"/>
      <c r="AT120" s="19" t="s">
        <v>270</v>
      </c>
      <c r="AU120" s="19" t="s">
        <v>91</v>
      </c>
    </row>
    <row r="121" spans="1:65" s="13" customFormat="1" ht="10">
      <c r="B121" s="212"/>
      <c r="C121" s="213"/>
      <c r="D121" s="208" t="s">
        <v>272</v>
      </c>
      <c r="E121" s="214" t="s">
        <v>44</v>
      </c>
      <c r="F121" s="215" t="s">
        <v>3972</v>
      </c>
      <c r="G121" s="213"/>
      <c r="H121" s="214" t="s">
        <v>44</v>
      </c>
      <c r="I121" s="216"/>
      <c r="J121" s="213"/>
      <c r="K121" s="213"/>
      <c r="L121" s="217"/>
      <c r="M121" s="218"/>
      <c r="N121" s="219"/>
      <c r="O121" s="219"/>
      <c r="P121" s="219"/>
      <c r="Q121" s="219"/>
      <c r="R121" s="219"/>
      <c r="S121" s="219"/>
      <c r="T121" s="220"/>
      <c r="AT121" s="221" t="s">
        <v>272</v>
      </c>
      <c r="AU121" s="221" t="s">
        <v>91</v>
      </c>
      <c r="AV121" s="13" t="s">
        <v>89</v>
      </c>
      <c r="AW121" s="13" t="s">
        <v>38</v>
      </c>
      <c r="AX121" s="13" t="s">
        <v>82</v>
      </c>
      <c r="AY121" s="221" t="s">
        <v>262</v>
      </c>
    </row>
    <row r="122" spans="1:65" s="15" customFormat="1" ht="10">
      <c r="B122" s="233"/>
      <c r="C122" s="234"/>
      <c r="D122" s="208" t="s">
        <v>272</v>
      </c>
      <c r="E122" s="235" t="s">
        <v>44</v>
      </c>
      <c r="F122" s="236" t="s">
        <v>3977</v>
      </c>
      <c r="G122" s="234"/>
      <c r="H122" s="237">
        <v>1322</v>
      </c>
      <c r="I122" s="238"/>
      <c r="J122" s="234"/>
      <c r="K122" s="234"/>
      <c r="L122" s="239"/>
      <c r="M122" s="240"/>
      <c r="N122" s="241"/>
      <c r="O122" s="241"/>
      <c r="P122" s="241"/>
      <c r="Q122" s="241"/>
      <c r="R122" s="241"/>
      <c r="S122" s="241"/>
      <c r="T122" s="242"/>
      <c r="AT122" s="243" t="s">
        <v>272</v>
      </c>
      <c r="AU122" s="243" t="s">
        <v>91</v>
      </c>
      <c r="AV122" s="15" t="s">
        <v>91</v>
      </c>
      <c r="AW122" s="15" t="s">
        <v>38</v>
      </c>
      <c r="AX122" s="15" t="s">
        <v>89</v>
      </c>
      <c r="AY122" s="243" t="s">
        <v>262</v>
      </c>
    </row>
    <row r="123" spans="1:65" s="2" customFormat="1" ht="21.75" customHeight="1">
      <c r="A123" s="37"/>
      <c r="B123" s="38"/>
      <c r="C123" s="195" t="s">
        <v>322</v>
      </c>
      <c r="D123" s="195" t="s">
        <v>264</v>
      </c>
      <c r="E123" s="196" t="s">
        <v>3978</v>
      </c>
      <c r="F123" s="197" t="s">
        <v>3979</v>
      </c>
      <c r="G123" s="198" t="s">
        <v>342</v>
      </c>
      <c r="H123" s="199">
        <v>1322</v>
      </c>
      <c r="I123" s="200"/>
      <c r="J123" s="201">
        <f>ROUND(I123*H123,2)</f>
        <v>0</v>
      </c>
      <c r="K123" s="197" t="s">
        <v>268</v>
      </c>
      <c r="L123" s="42"/>
      <c r="M123" s="202" t="s">
        <v>44</v>
      </c>
      <c r="N123" s="203" t="s">
        <v>53</v>
      </c>
      <c r="O123" s="67"/>
      <c r="P123" s="204">
        <f>O123*H123</f>
        <v>0</v>
      </c>
      <c r="Q123" s="204">
        <v>0</v>
      </c>
      <c r="R123" s="204">
        <f>Q123*H123</f>
        <v>0</v>
      </c>
      <c r="S123" s="204">
        <v>0.22</v>
      </c>
      <c r="T123" s="205">
        <f>S123*H123</f>
        <v>290.83999999999997</v>
      </c>
      <c r="U123" s="37"/>
      <c r="V123" s="37"/>
      <c r="W123" s="37"/>
      <c r="X123" s="37"/>
      <c r="Y123" s="37"/>
      <c r="Z123" s="37"/>
      <c r="AA123" s="37"/>
      <c r="AB123" s="37"/>
      <c r="AC123" s="37"/>
      <c r="AD123" s="37"/>
      <c r="AE123" s="37"/>
      <c r="AR123" s="206" t="s">
        <v>104</v>
      </c>
      <c r="AT123" s="206" t="s">
        <v>264</v>
      </c>
      <c r="AU123" s="206" t="s">
        <v>91</v>
      </c>
      <c r="AY123" s="19" t="s">
        <v>262</v>
      </c>
      <c r="BE123" s="207">
        <f>IF(N123="základní",J123,0)</f>
        <v>0</v>
      </c>
      <c r="BF123" s="207">
        <f>IF(N123="snížená",J123,0)</f>
        <v>0</v>
      </c>
      <c r="BG123" s="207">
        <f>IF(N123="zákl. přenesená",J123,0)</f>
        <v>0</v>
      </c>
      <c r="BH123" s="207">
        <f>IF(N123="sníž. přenesená",J123,0)</f>
        <v>0</v>
      </c>
      <c r="BI123" s="207">
        <f>IF(N123="nulová",J123,0)</f>
        <v>0</v>
      </c>
      <c r="BJ123" s="19" t="s">
        <v>89</v>
      </c>
      <c r="BK123" s="207">
        <f>ROUND(I123*H123,2)</f>
        <v>0</v>
      </c>
      <c r="BL123" s="19" t="s">
        <v>104</v>
      </c>
      <c r="BM123" s="206" t="s">
        <v>3980</v>
      </c>
    </row>
    <row r="124" spans="1:65" s="2" customFormat="1" ht="144">
      <c r="A124" s="37"/>
      <c r="B124" s="38"/>
      <c r="C124" s="39"/>
      <c r="D124" s="208" t="s">
        <v>270</v>
      </c>
      <c r="E124" s="39"/>
      <c r="F124" s="209" t="s">
        <v>3971</v>
      </c>
      <c r="G124" s="39"/>
      <c r="H124" s="39"/>
      <c r="I124" s="118"/>
      <c r="J124" s="39"/>
      <c r="K124" s="39"/>
      <c r="L124" s="42"/>
      <c r="M124" s="210"/>
      <c r="N124" s="211"/>
      <c r="O124" s="67"/>
      <c r="P124" s="67"/>
      <c r="Q124" s="67"/>
      <c r="R124" s="67"/>
      <c r="S124" s="67"/>
      <c r="T124" s="68"/>
      <c r="U124" s="37"/>
      <c r="V124" s="37"/>
      <c r="W124" s="37"/>
      <c r="X124" s="37"/>
      <c r="Y124" s="37"/>
      <c r="Z124" s="37"/>
      <c r="AA124" s="37"/>
      <c r="AB124" s="37"/>
      <c r="AC124" s="37"/>
      <c r="AD124" s="37"/>
      <c r="AE124" s="37"/>
      <c r="AT124" s="19" t="s">
        <v>270</v>
      </c>
      <c r="AU124" s="19" t="s">
        <v>91</v>
      </c>
    </row>
    <row r="125" spans="1:65" s="13" customFormat="1" ht="10">
      <c r="B125" s="212"/>
      <c r="C125" s="213"/>
      <c r="D125" s="208" t="s">
        <v>272</v>
      </c>
      <c r="E125" s="214" t="s">
        <v>44</v>
      </c>
      <c r="F125" s="215" t="s">
        <v>3972</v>
      </c>
      <c r="G125" s="213"/>
      <c r="H125" s="214" t="s">
        <v>44</v>
      </c>
      <c r="I125" s="216"/>
      <c r="J125" s="213"/>
      <c r="K125" s="213"/>
      <c r="L125" s="217"/>
      <c r="M125" s="218"/>
      <c r="N125" s="219"/>
      <c r="O125" s="219"/>
      <c r="P125" s="219"/>
      <c r="Q125" s="219"/>
      <c r="R125" s="219"/>
      <c r="S125" s="219"/>
      <c r="T125" s="220"/>
      <c r="AT125" s="221" t="s">
        <v>272</v>
      </c>
      <c r="AU125" s="221" t="s">
        <v>91</v>
      </c>
      <c r="AV125" s="13" t="s">
        <v>89</v>
      </c>
      <c r="AW125" s="13" t="s">
        <v>38</v>
      </c>
      <c r="AX125" s="13" t="s">
        <v>82</v>
      </c>
      <c r="AY125" s="221" t="s">
        <v>262</v>
      </c>
    </row>
    <row r="126" spans="1:65" s="15" customFormat="1" ht="10">
      <c r="B126" s="233"/>
      <c r="C126" s="234"/>
      <c r="D126" s="208" t="s">
        <v>272</v>
      </c>
      <c r="E126" s="235" t="s">
        <v>44</v>
      </c>
      <c r="F126" s="236" t="s">
        <v>3981</v>
      </c>
      <c r="G126" s="234"/>
      <c r="H126" s="237">
        <v>1322</v>
      </c>
      <c r="I126" s="238"/>
      <c r="J126" s="234"/>
      <c r="K126" s="234"/>
      <c r="L126" s="239"/>
      <c r="M126" s="240"/>
      <c r="N126" s="241"/>
      <c r="O126" s="241"/>
      <c r="P126" s="241"/>
      <c r="Q126" s="241"/>
      <c r="R126" s="241"/>
      <c r="S126" s="241"/>
      <c r="T126" s="242"/>
      <c r="AT126" s="243" t="s">
        <v>272</v>
      </c>
      <c r="AU126" s="243" t="s">
        <v>91</v>
      </c>
      <c r="AV126" s="15" t="s">
        <v>91</v>
      </c>
      <c r="AW126" s="15" t="s">
        <v>38</v>
      </c>
      <c r="AX126" s="15" t="s">
        <v>89</v>
      </c>
      <c r="AY126" s="243" t="s">
        <v>262</v>
      </c>
    </row>
    <row r="127" spans="1:65" s="2" customFormat="1" ht="21.75" customHeight="1">
      <c r="A127" s="37"/>
      <c r="B127" s="38"/>
      <c r="C127" s="195" t="s">
        <v>339</v>
      </c>
      <c r="D127" s="195" t="s">
        <v>264</v>
      </c>
      <c r="E127" s="196" t="s">
        <v>3982</v>
      </c>
      <c r="F127" s="197" t="s">
        <v>3983</v>
      </c>
      <c r="G127" s="198" t="s">
        <v>590</v>
      </c>
      <c r="H127" s="199">
        <v>283</v>
      </c>
      <c r="I127" s="200"/>
      <c r="J127" s="201">
        <f>ROUND(I127*H127,2)</f>
        <v>0</v>
      </c>
      <c r="K127" s="197" t="s">
        <v>268</v>
      </c>
      <c r="L127" s="42"/>
      <c r="M127" s="202" t="s">
        <v>44</v>
      </c>
      <c r="N127" s="203" t="s">
        <v>53</v>
      </c>
      <c r="O127" s="67"/>
      <c r="P127" s="204">
        <f>O127*H127</f>
        <v>0</v>
      </c>
      <c r="Q127" s="204">
        <v>0</v>
      </c>
      <c r="R127" s="204">
        <f>Q127*H127</f>
        <v>0</v>
      </c>
      <c r="S127" s="204">
        <v>0.20499999999999999</v>
      </c>
      <c r="T127" s="205">
        <f>S127*H127</f>
        <v>58.014999999999993</v>
      </c>
      <c r="U127" s="37"/>
      <c r="V127" s="37"/>
      <c r="W127" s="37"/>
      <c r="X127" s="37"/>
      <c r="Y127" s="37"/>
      <c r="Z127" s="37"/>
      <c r="AA127" s="37"/>
      <c r="AB127" s="37"/>
      <c r="AC127" s="37"/>
      <c r="AD127" s="37"/>
      <c r="AE127" s="37"/>
      <c r="AR127" s="206" t="s">
        <v>104</v>
      </c>
      <c r="AT127" s="206" t="s">
        <v>264</v>
      </c>
      <c r="AU127" s="206" t="s">
        <v>91</v>
      </c>
      <c r="AY127" s="19" t="s">
        <v>262</v>
      </c>
      <c r="BE127" s="207">
        <f>IF(N127="základní",J127,0)</f>
        <v>0</v>
      </c>
      <c r="BF127" s="207">
        <f>IF(N127="snížená",J127,0)</f>
        <v>0</v>
      </c>
      <c r="BG127" s="207">
        <f>IF(N127="zákl. přenesená",J127,0)</f>
        <v>0</v>
      </c>
      <c r="BH127" s="207">
        <f>IF(N127="sníž. přenesená",J127,0)</f>
        <v>0</v>
      </c>
      <c r="BI127" s="207">
        <f>IF(N127="nulová",J127,0)</f>
        <v>0</v>
      </c>
      <c r="BJ127" s="19" t="s">
        <v>89</v>
      </c>
      <c r="BK127" s="207">
        <f>ROUND(I127*H127,2)</f>
        <v>0</v>
      </c>
      <c r="BL127" s="19" t="s">
        <v>104</v>
      </c>
      <c r="BM127" s="206" t="s">
        <v>3984</v>
      </c>
    </row>
    <row r="128" spans="1:65" s="2" customFormat="1" ht="126">
      <c r="A128" s="37"/>
      <c r="B128" s="38"/>
      <c r="C128" s="39"/>
      <c r="D128" s="208" t="s">
        <v>270</v>
      </c>
      <c r="E128" s="39"/>
      <c r="F128" s="209" t="s">
        <v>3985</v>
      </c>
      <c r="G128" s="39"/>
      <c r="H128" s="39"/>
      <c r="I128" s="118"/>
      <c r="J128" s="39"/>
      <c r="K128" s="39"/>
      <c r="L128" s="42"/>
      <c r="M128" s="210"/>
      <c r="N128" s="211"/>
      <c r="O128" s="67"/>
      <c r="P128" s="67"/>
      <c r="Q128" s="67"/>
      <c r="R128" s="67"/>
      <c r="S128" s="67"/>
      <c r="T128" s="68"/>
      <c r="U128" s="37"/>
      <c r="V128" s="37"/>
      <c r="W128" s="37"/>
      <c r="X128" s="37"/>
      <c r="Y128" s="37"/>
      <c r="Z128" s="37"/>
      <c r="AA128" s="37"/>
      <c r="AB128" s="37"/>
      <c r="AC128" s="37"/>
      <c r="AD128" s="37"/>
      <c r="AE128" s="37"/>
      <c r="AT128" s="19" t="s">
        <v>270</v>
      </c>
      <c r="AU128" s="19" t="s">
        <v>91</v>
      </c>
    </row>
    <row r="129" spans="1:65" s="13" customFormat="1" ht="10">
      <c r="B129" s="212"/>
      <c r="C129" s="213"/>
      <c r="D129" s="208" t="s">
        <v>272</v>
      </c>
      <c r="E129" s="214" t="s">
        <v>44</v>
      </c>
      <c r="F129" s="215" t="s">
        <v>3986</v>
      </c>
      <c r="G129" s="213"/>
      <c r="H129" s="214" t="s">
        <v>44</v>
      </c>
      <c r="I129" s="216"/>
      <c r="J129" s="213"/>
      <c r="K129" s="213"/>
      <c r="L129" s="217"/>
      <c r="M129" s="218"/>
      <c r="N129" s="219"/>
      <c r="O129" s="219"/>
      <c r="P129" s="219"/>
      <c r="Q129" s="219"/>
      <c r="R129" s="219"/>
      <c r="S129" s="219"/>
      <c r="T129" s="220"/>
      <c r="AT129" s="221" t="s">
        <v>272</v>
      </c>
      <c r="AU129" s="221" t="s">
        <v>91</v>
      </c>
      <c r="AV129" s="13" t="s">
        <v>89</v>
      </c>
      <c r="AW129" s="13" t="s">
        <v>38</v>
      </c>
      <c r="AX129" s="13" t="s">
        <v>82</v>
      </c>
      <c r="AY129" s="221" t="s">
        <v>262</v>
      </c>
    </row>
    <row r="130" spans="1:65" s="15" customFormat="1" ht="10">
      <c r="B130" s="233"/>
      <c r="C130" s="234"/>
      <c r="D130" s="208" t="s">
        <v>272</v>
      </c>
      <c r="E130" s="235" t="s">
        <v>44</v>
      </c>
      <c r="F130" s="236" t="s">
        <v>2688</v>
      </c>
      <c r="G130" s="234"/>
      <c r="H130" s="237">
        <v>283</v>
      </c>
      <c r="I130" s="238"/>
      <c r="J130" s="234"/>
      <c r="K130" s="234"/>
      <c r="L130" s="239"/>
      <c r="M130" s="240"/>
      <c r="N130" s="241"/>
      <c r="O130" s="241"/>
      <c r="P130" s="241"/>
      <c r="Q130" s="241"/>
      <c r="R130" s="241"/>
      <c r="S130" s="241"/>
      <c r="T130" s="242"/>
      <c r="AT130" s="243" t="s">
        <v>272</v>
      </c>
      <c r="AU130" s="243" t="s">
        <v>91</v>
      </c>
      <c r="AV130" s="15" t="s">
        <v>91</v>
      </c>
      <c r="AW130" s="15" t="s">
        <v>38</v>
      </c>
      <c r="AX130" s="15" t="s">
        <v>89</v>
      </c>
      <c r="AY130" s="243" t="s">
        <v>262</v>
      </c>
    </row>
    <row r="131" spans="1:65" s="2" customFormat="1" ht="16.5" customHeight="1">
      <c r="A131" s="37"/>
      <c r="B131" s="38"/>
      <c r="C131" s="195" t="s">
        <v>347</v>
      </c>
      <c r="D131" s="195" t="s">
        <v>264</v>
      </c>
      <c r="E131" s="196" t="s">
        <v>3987</v>
      </c>
      <c r="F131" s="197" t="s">
        <v>3988</v>
      </c>
      <c r="G131" s="198" t="s">
        <v>342</v>
      </c>
      <c r="H131" s="199">
        <v>228</v>
      </c>
      <c r="I131" s="200"/>
      <c r="J131" s="201">
        <f>ROUND(I131*H131,2)</f>
        <v>0</v>
      </c>
      <c r="K131" s="197" t="s">
        <v>268</v>
      </c>
      <c r="L131" s="42"/>
      <c r="M131" s="202" t="s">
        <v>44</v>
      </c>
      <c r="N131" s="203" t="s">
        <v>53</v>
      </c>
      <c r="O131" s="67"/>
      <c r="P131" s="204">
        <f>O131*H131</f>
        <v>0</v>
      </c>
      <c r="Q131" s="204">
        <v>0</v>
      </c>
      <c r="R131" s="204">
        <f>Q131*H131</f>
        <v>0</v>
      </c>
      <c r="S131" s="204">
        <v>0</v>
      </c>
      <c r="T131" s="205">
        <f>S131*H131</f>
        <v>0</v>
      </c>
      <c r="U131" s="37"/>
      <c r="V131" s="37"/>
      <c r="W131" s="37"/>
      <c r="X131" s="37"/>
      <c r="Y131" s="37"/>
      <c r="Z131" s="37"/>
      <c r="AA131" s="37"/>
      <c r="AB131" s="37"/>
      <c r="AC131" s="37"/>
      <c r="AD131" s="37"/>
      <c r="AE131" s="37"/>
      <c r="AR131" s="206" t="s">
        <v>104</v>
      </c>
      <c r="AT131" s="206" t="s">
        <v>264</v>
      </c>
      <c r="AU131" s="206" t="s">
        <v>91</v>
      </c>
      <c r="AY131" s="19" t="s">
        <v>262</v>
      </c>
      <c r="BE131" s="207">
        <f>IF(N131="základní",J131,0)</f>
        <v>0</v>
      </c>
      <c r="BF131" s="207">
        <f>IF(N131="snížená",J131,0)</f>
        <v>0</v>
      </c>
      <c r="BG131" s="207">
        <f>IF(N131="zákl. přenesená",J131,0)</f>
        <v>0</v>
      </c>
      <c r="BH131" s="207">
        <f>IF(N131="sníž. přenesená",J131,0)</f>
        <v>0</v>
      </c>
      <c r="BI131" s="207">
        <f>IF(N131="nulová",J131,0)</f>
        <v>0</v>
      </c>
      <c r="BJ131" s="19" t="s">
        <v>89</v>
      </c>
      <c r="BK131" s="207">
        <f>ROUND(I131*H131,2)</f>
        <v>0</v>
      </c>
      <c r="BL131" s="19" t="s">
        <v>104</v>
      </c>
      <c r="BM131" s="206" t="s">
        <v>3989</v>
      </c>
    </row>
    <row r="132" spans="1:65" s="2" customFormat="1" ht="63">
      <c r="A132" s="37"/>
      <c r="B132" s="38"/>
      <c r="C132" s="39"/>
      <c r="D132" s="208" t="s">
        <v>270</v>
      </c>
      <c r="E132" s="39"/>
      <c r="F132" s="209" t="s">
        <v>3990</v>
      </c>
      <c r="G132" s="39"/>
      <c r="H132" s="39"/>
      <c r="I132" s="118"/>
      <c r="J132" s="39"/>
      <c r="K132" s="39"/>
      <c r="L132" s="42"/>
      <c r="M132" s="210"/>
      <c r="N132" s="211"/>
      <c r="O132" s="67"/>
      <c r="P132" s="67"/>
      <c r="Q132" s="67"/>
      <c r="R132" s="67"/>
      <c r="S132" s="67"/>
      <c r="T132" s="68"/>
      <c r="U132" s="37"/>
      <c r="V132" s="37"/>
      <c r="W132" s="37"/>
      <c r="X132" s="37"/>
      <c r="Y132" s="37"/>
      <c r="Z132" s="37"/>
      <c r="AA132" s="37"/>
      <c r="AB132" s="37"/>
      <c r="AC132" s="37"/>
      <c r="AD132" s="37"/>
      <c r="AE132" s="37"/>
      <c r="AT132" s="19" t="s">
        <v>270</v>
      </c>
      <c r="AU132" s="19" t="s">
        <v>91</v>
      </c>
    </row>
    <row r="133" spans="1:65" s="13" customFormat="1" ht="10">
      <c r="B133" s="212"/>
      <c r="C133" s="213"/>
      <c r="D133" s="208" t="s">
        <v>272</v>
      </c>
      <c r="E133" s="214" t="s">
        <v>44</v>
      </c>
      <c r="F133" s="215" t="s">
        <v>3991</v>
      </c>
      <c r="G133" s="213"/>
      <c r="H133" s="214" t="s">
        <v>44</v>
      </c>
      <c r="I133" s="216"/>
      <c r="J133" s="213"/>
      <c r="K133" s="213"/>
      <c r="L133" s="217"/>
      <c r="M133" s="218"/>
      <c r="N133" s="219"/>
      <c r="O133" s="219"/>
      <c r="P133" s="219"/>
      <c r="Q133" s="219"/>
      <c r="R133" s="219"/>
      <c r="S133" s="219"/>
      <c r="T133" s="220"/>
      <c r="AT133" s="221" t="s">
        <v>272</v>
      </c>
      <c r="AU133" s="221" t="s">
        <v>91</v>
      </c>
      <c r="AV133" s="13" t="s">
        <v>89</v>
      </c>
      <c r="AW133" s="13" t="s">
        <v>38</v>
      </c>
      <c r="AX133" s="13" t="s">
        <v>82</v>
      </c>
      <c r="AY133" s="221" t="s">
        <v>262</v>
      </c>
    </row>
    <row r="134" spans="1:65" s="15" customFormat="1" ht="10">
      <c r="B134" s="233"/>
      <c r="C134" s="234"/>
      <c r="D134" s="208" t="s">
        <v>272</v>
      </c>
      <c r="E134" s="235" t="s">
        <v>44</v>
      </c>
      <c r="F134" s="236" t="s">
        <v>2298</v>
      </c>
      <c r="G134" s="234"/>
      <c r="H134" s="237">
        <v>228</v>
      </c>
      <c r="I134" s="238"/>
      <c r="J134" s="234"/>
      <c r="K134" s="234"/>
      <c r="L134" s="239"/>
      <c r="M134" s="240"/>
      <c r="N134" s="241"/>
      <c r="O134" s="241"/>
      <c r="P134" s="241"/>
      <c r="Q134" s="241"/>
      <c r="R134" s="241"/>
      <c r="S134" s="241"/>
      <c r="T134" s="242"/>
      <c r="AT134" s="243" t="s">
        <v>272</v>
      </c>
      <c r="AU134" s="243" t="s">
        <v>91</v>
      </c>
      <c r="AV134" s="15" t="s">
        <v>91</v>
      </c>
      <c r="AW134" s="15" t="s">
        <v>38</v>
      </c>
      <c r="AX134" s="15" t="s">
        <v>89</v>
      </c>
      <c r="AY134" s="243" t="s">
        <v>262</v>
      </c>
    </row>
    <row r="135" spans="1:65" s="2" customFormat="1" ht="16.5" customHeight="1">
      <c r="A135" s="37"/>
      <c r="B135" s="38"/>
      <c r="C135" s="195" t="s">
        <v>351</v>
      </c>
      <c r="D135" s="195" t="s">
        <v>264</v>
      </c>
      <c r="E135" s="196" t="s">
        <v>3992</v>
      </c>
      <c r="F135" s="197" t="s">
        <v>3993</v>
      </c>
      <c r="G135" s="198" t="s">
        <v>590</v>
      </c>
      <c r="H135" s="199">
        <v>0.5</v>
      </c>
      <c r="I135" s="200"/>
      <c r="J135" s="201">
        <f>ROUND(I135*H135,2)</f>
        <v>0</v>
      </c>
      <c r="K135" s="197" t="s">
        <v>268</v>
      </c>
      <c r="L135" s="42"/>
      <c r="M135" s="202" t="s">
        <v>44</v>
      </c>
      <c r="N135" s="203" t="s">
        <v>53</v>
      </c>
      <c r="O135" s="67"/>
      <c r="P135" s="204">
        <f>O135*H135</f>
        <v>0</v>
      </c>
      <c r="Q135" s="204">
        <v>0</v>
      </c>
      <c r="R135" s="204">
        <f>Q135*H135</f>
        <v>0</v>
      </c>
      <c r="S135" s="204">
        <v>0</v>
      </c>
      <c r="T135" s="205">
        <f>S135*H135</f>
        <v>0</v>
      </c>
      <c r="U135" s="37"/>
      <c r="V135" s="37"/>
      <c r="W135" s="37"/>
      <c r="X135" s="37"/>
      <c r="Y135" s="37"/>
      <c r="Z135" s="37"/>
      <c r="AA135" s="37"/>
      <c r="AB135" s="37"/>
      <c r="AC135" s="37"/>
      <c r="AD135" s="37"/>
      <c r="AE135" s="37"/>
      <c r="AR135" s="206" t="s">
        <v>104</v>
      </c>
      <c r="AT135" s="206" t="s">
        <v>264</v>
      </c>
      <c r="AU135" s="206" t="s">
        <v>91</v>
      </c>
      <c r="AY135" s="19" t="s">
        <v>262</v>
      </c>
      <c r="BE135" s="207">
        <f>IF(N135="základní",J135,0)</f>
        <v>0</v>
      </c>
      <c r="BF135" s="207">
        <f>IF(N135="snížená",J135,0)</f>
        <v>0</v>
      </c>
      <c r="BG135" s="207">
        <f>IF(N135="zákl. přenesená",J135,0)</f>
        <v>0</v>
      </c>
      <c r="BH135" s="207">
        <f>IF(N135="sníž. přenesená",J135,0)</f>
        <v>0</v>
      </c>
      <c r="BI135" s="207">
        <f>IF(N135="nulová",J135,0)</f>
        <v>0</v>
      </c>
      <c r="BJ135" s="19" t="s">
        <v>89</v>
      </c>
      <c r="BK135" s="207">
        <f>ROUND(I135*H135,2)</f>
        <v>0</v>
      </c>
      <c r="BL135" s="19" t="s">
        <v>104</v>
      </c>
      <c r="BM135" s="206" t="s">
        <v>3994</v>
      </c>
    </row>
    <row r="136" spans="1:65" s="2" customFormat="1" ht="36">
      <c r="A136" s="37"/>
      <c r="B136" s="38"/>
      <c r="C136" s="39"/>
      <c r="D136" s="208" t="s">
        <v>270</v>
      </c>
      <c r="E136" s="39"/>
      <c r="F136" s="209" t="s">
        <v>3995</v>
      </c>
      <c r="G136" s="39"/>
      <c r="H136" s="39"/>
      <c r="I136" s="118"/>
      <c r="J136" s="39"/>
      <c r="K136" s="39"/>
      <c r="L136" s="42"/>
      <c r="M136" s="210"/>
      <c r="N136" s="211"/>
      <c r="O136" s="67"/>
      <c r="P136" s="67"/>
      <c r="Q136" s="67"/>
      <c r="R136" s="67"/>
      <c r="S136" s="67"/>
      <c r="T136" s="68"/>
      <c r="U136" s="37"/>
      <c r="V136" s="37"/>
      <c r="W136" s="37"/>
      <c r="X136" s="37"/>
      <c r="Y136" s="37"/>
      <c r="Z136" s="37"/>
      <c r="AA136" s="37"/>
      <c r="AB136" s="37"/>
      <c r="AC136" s="37"/>
      <c r="AD136" s="37"/>
      <c r="AE136" s="37"/>
      <c r="AT136" s="19" t="s">
        <v>270</v>
      </c>
      <c r="AU136" s="19" t="s">
        <v>91</v>
      </c>
    </row>
    <row r="137" spans="1:65" s="13" customFormat="1" ht="10">
      <c r="B137" s="212"/>
      <c r="C137" s="213"/>
      <c r="D137" s="208" t="s">
        <v>272</v>
      </c>
      <c r="E137" s="214" t="s">
        <v>44</v>
      </c>
      <c r="F137" s="215" t="s">
        <v>3996</v>
      </c>
      <c r="G137" s="213"/>
      <c r="H137" s="214" t="s">
        <v>44</v>
      </c>
      <c r="I137" s="216"/>
      <c r="J137" s="213"/>
      <c r="K137" s="213"/>
      <c r="L137" s="217"/>
      <c r="M137" s="218"/>
      <c r="N137" s="219"/>
      <c r="O137" s="219"/>
      <c r="P137" s="219"/>
      <c r="Q137" s="219"/>
      <c r="R137" s="219"/>
      <c r="S137" s="219"/>
      <c r="T137" s="220"/>
      <c r="AT137" s="221" t="s">
        <v>272</v>
      </c>
      <c r="AU137" s="221" t="s">
        <v>91</v>
      </c>
      <c r="AV137" s="13" t="s">
        <v>89</v>
      </c>
      <c r="AW137" s="13" t="s">
        <v>38</v>
      </c>
      <c r="AX137" s="13" t="s">
        <v>82</v>
      </c>
      <c r="AY137" s="221" t="s">
        <v>262</v>
      </c>
    </row>
    <row r="138" spans="1:65" s="15" customFormat="1" ht="10">
      <c r="B138" s="233"/>
      <c r="C138" s="234"/>
      <c r="D138" s="208" t="s">
        <v>272</v>
      </c>
      <c r="E138" s="235" t="s">
        <v>44</v>
      </c>
      <c r="F138" s="236" t="s">
        <v>3997</v>
      </c>
      <c r="G138" s="234"/>
      <c r="H138" s="237">
        <v>0.5</v>
      </c>
      <c r="I138" s="238"/>
      <c r="J138" s="234"/>
      <c r="K138" s="234"/>
      <c r="L138" s="239"/>
      <c r="M138" s="240"/>
      <c r="N138" s="241"/>
      <c r="O138" s="241"/>
      <c r="P138" s="241"/>
      <c r="Q138" s="241"/>
      <c r="R138" s="241"/>
      <c r="S138" s="241"/>
      <c r="T138" s="242"/>
      <c r="AT138" s="243" t="s">
        <v>272</v>
      </c>
      <c r="AU138" s="243" t="s">
        <v>91</v>
      </c>
      <c r="AV138" s="15" t="s">
        <v>91</v>
      </c>
      <c r="AW138" s="15" t="s">
        <v>38</v>
      </c>
      <c r="AX138" s="15" t="s">
        <v>89</v>
      </c>
      <c r="AY138" s="243" t="s">
        <v>262</v>
      </c>
    </row>
    <row r="139" spans="1:65" s="2" customFormat="1" ht="21.75" customHeight="1">
      <c r="A139" s="37"/>
      <c r="B139" s="38"/>
      <c r="C139" s="195" t="s">
        <v>377</v>
      </c>
      <c r="D139" s="195" t="s">
        <v>264</v>
      </c>
      <c r="E139" s="196" t="s">
        <v>3998</v>
      </c>
      <c r="F139" s="197" t="s">
        <v>3999</v>
      </c>
      <c r="G139" s="198" t="s">
        <v>518</v>
      </c>
      <c r="H139" s="199">
        <v>8</v>
      </c>
      <c r="I139" s="200"/>
      <c r="J139" s="201">
        <f>ROUND(I139*H139,2)</f>
        <v>0</v>
      </c>
      <c r="K139" s="197" t="s">
        <v>268</v>
      </c>
      <c r="L139" s="42"/>
      <c r="M139" s="202" t="s">
        <v>44</v>
      </c>
      <c r="N139" s="203" t="s">
        <v>53</v>
      </c>
      <c r="O139" s="67"/>
      <c r="P139" s="204">
        <f>O139*H139</f>
        <v>0</v>
      </c>
      <c r="Q139" s="204">
        <v>0</v>
      </c>
      <c r="R139" s="204">
        <f>Q139*H139</f>
        <v>0</v>
      </c>
      <c r="S139" s="204">
        <v>0</v>
      </c>
      <c r="T139" s="205">
        <f>S139*H139</f>
        <v>0</v>
      </c>
      <c r="U139" s="37"/>
      <c r="V139" s="37"/>
      <c r="W139" s="37"/>
      <c r="X139" s="37"/>
      <c r="Y139" s="37"/>
      <c r="Z139" s="37"/>
      <c r="AA139" s="37"/>
      <c r="AB139" s="37"/>
      <c r="AC139" s="37"/>
      <c r="AD139" s="37"/>
      <c r="AE139" s="37"/>
      <c r="AR139" s="206" t="s">
        <v>104</v>
      </c>
      <c r="AT139" s="206" t="s">
        <v>264</v>
      </c>
      <c r="AU139" s="206" t="s">
        <v>91</v>
      </c>
      <c r="AY139" s="19" t="s">
        <v>262</v>
      </c>
      <c r="BE139" s="207">
        <f>IF(N139="základní",J139,0)</f>
        <v>0</v>
      </c>
      <c r="BF139" s="207">
        <f>IF(N139="snížená",J139,0)</f>
        <v>0</v>
      </c>
      <c r="BG139" s="207">
        <f>IF(N139="zákl. přenesená",J139,0)</f>
        <v>0</v>
      </c>
      <c r="BH139" s="207">
        <f>IF(N139="sníž. přenesená",J139,0)</f>
        <v>0</v>
      </c>
      <c r="BI139" s="207">
        <f>IF(N139="nulová",J139,0)</f>
        <v>0</v>
      </c>
      <c r="BJ139" s="19" t="s">
        <v>89</v>
      </c>
      <c r="BK139" s="207">
        <f>ROUND(I139*H139,2)</f>
        <v>0</v>
      </c>
      <c r="BL139" s="19" t="s">
        <v>104</v>
      </c>
      <c r="BM139" s="206" t="s">
        <v>4000</v>
      </c>
    </row>
    <row r="140" spans="1:65" s="2" customFormat="1" ht="36">
      <c r="A140" s="37"/>
      <c r="B140" s="38"/>
      <c r="C140" s="39"/>
      <c r="D140" s="208" t="s">
        <v>270</v>
      </c>
      <c r="E140" s="39"/>
      <c r="F140" s="209" t="s">
        <v>4001</v>
      </c>
      <c r="G140" s="39"/>
      <c r="H140" s="39"/>
      <c r="I140" s="118"/>
      <c r="J140" s="39"/>
      <c r="K140" s="39"/>
      <c r="L140" s="42"/>
      <c r="M140" s="210"/>
      <c r="N140" s="211"/>
      <c r="O140" s="67"/>
      <c r="P140" s="67"/>
      <c r="Q140" s="67"/>
      <c r="R140" s="67"/>
      <c r="S140" s="67"/>
      <c r="T140" s="68"/>
      <c r="U140" s="37"/>
      <c r="V140" s="37"/>
      <c r="W140" s="37"/>
      <c r="X140" s="37"/>
      <c r="Y140" s="37"/>
      <c r="Z140" s="37"/>
      <c r="AA140" s="37"/>
      <c r="AB140" s="37"/>
      <c r="AC140" s="37"/>
      <c r="AD140" s="37"/>
      <c r="AE140" s="37"/>
      <c r="AT140" s="19" t="s">
        <v>270</v>
      </c>
      <c r="AU140" s="19" t="s">
        <v>91</v>
      </c>
    </row>
    <row r="141" spans="1:65" s="2" customFormat="1" ht="21.75" customHeight="1">
      <c r="A141" s="37"/>
      <c r="B141" s="38"/>
      <c r="C141" s="195" t="s">
        <v>391</v>
      </c>
      <c r="D141" s="195" t="s">
        <v>264</v>
      </c>
      <c r="E141" s="196" t="s">
        <v>4002</v>
      </c>
      <c r="F141" s="197" t="s">
        <v>4003</v>
      </c>
      <c r="G141" s="198" t="s">
        <v>518</v>
      </c>
      <c r="H141" s="199">
        <v>8</v>
      </c>
      <c r="I141" s="200"/>
      <c r="J141" s="201">
        <f>ROUND(I141*H141,2)</f>
        <v>0</v>
      </c>
      <c r="K141" s="197" t="s">
        <v>268</v>
      </c>
      <c r="L141" s="42"/>
      <c r="M141" s="202" t="s">
        <v>44</v>
      </c>
      <c r="N141" s="203" t="s">
        <v>53</v>
      </c>
      <c r="O141" s="67"/>
      <c r="P141" s="204">
        <f>O141*H141</f>
        <v>0</v>
      </c>
      <c r="Q141" s="204">
        <v>0</v>
      </c>
      <c r="R141" s="204">
        <f>Q141*H141</f>
        <v>0</v>
      </c>
      <c r="S141" s="204">
        <v>0</v>
      </c>
      <c r="T141" s="205">
        <f>S141*H141</f>
        <v>0</v>
      </c>
      <c r="U141" s="37"/>
      <c r="V141" s="37"/>
      <c r="W141" s="37"/>
      <c r="X141" s="37"/>
      <c r="Y141" s="37"/>
      <c r="Z141" s="37"/>
      <c r="AA141" s="37"/>
      <c r="AB141" s="37"/>
      <c r="AC141" s="37"/>
      <c r="AD141" s="37"/>
      <c r="AE141" s="37"/>
      <c r="AR141" s="206" t="s">
        <v>104</v>
      </c>
      <c r="AT141" s="206" t="s">
        <v>264</v>
      </c>
      <c r="AU141" s="206" t="s">
        <v>91</v>
      </c>
      <c r="AY141" s="19" t="s">
        <v>262</v>
      </c>
      <c r="BE141" s="207">
        <f>IF(N141="základní",J141,0)</f>
        <v>0</v>
      </c>
      <c r="BF141" s="207">
        <f>IF(N141="snížená",J141,0)</f>
        <v>0</v>
      </c>
      <c r="BG141" s="207">
        <f>IF(N141="zákl. přenesená",J141,0)</f>
        <v>0</v>
      </c>
      <c r="BH141" s="207">
        <f>IF(N141="sníž. přenesená",J141,0)</f>
        <v>0</v>
      </c>
      <c r="BI141" s="207">
        <f>IF(N141="nulová",J141,0)</f>
        <v>0</v>
      </c>
      <c r="BJ141" s="19" t="s">
        <v>89</v>
      </c>
      <c r="BK141" s="207">
        <f>ROUND(I141*H141,2)</f>
        <v>0</v>
      </c>
      <c r="BL141" s="19" t="s">
        <v>104</v>
      </c>
      <c r="BM141" s="206" t="s">
        <v>4004</v>
      </c>
    </row>
    <row r="142" spans="1:65" s="2" customFormat="1" ht="36">
      <c r="A142" s="37"/>
      <c r="B142" s="38"/>
      <c r="C142" s="39"/>
      <c r="D142" s="208" t="s">
        <v>270</v>
      </c>
      <c r="E142" s="39"/>
      <c r="F142" s="209" t="s">
        <v>4001</v>
      </c>
      <c r="G142" s="39"/>
      <c r="H142" s="39"/>
      <c r="I142" s="118"/>
      <c r="J142" s="39"/>
      <c r="K142" s="39"/>
      <c r="L142" s="42"/>
      <c r="M142" s="210"/>
      <c r="N142" s="211"/>
      <c r="O142" s="67"/>
      <c r="P142" s="67"/>
      <c r="Q142" s="67"/>
      <c r="R142" s="67"/>
      <c r="S142" s="67"/>
      <c r="T142" s="68"/>
      <c r="U142" s="37"/>
      <c r="V142" s="37"/>
      <c r="W142" s="37"/>
      <c r="X142" s="37"/>
      <c r="Y142" s="37"/>
      <c r="Z142" s="37"/>
      <c r="AA142" s="37"/>
      <c r="AB142" s="37"/>
      <c r="AC142" s="37"/>
      <c r="AD142" s="37"/>
      <c r="AE142" s="37"/>
      <c r="AT142" s="19" t="s">
        <v>270</v>
      </c>
      <c r="AU142" s="19" t="s">
        <v>91</v>
      </c>
    </row>
    <row r="143" spans="1:65" s="2" customFormat="1" ht="33" customHeight="1">
      <c r="A143" s="37"/>
      <c r="B143" s="38"/>
      <c r="C143" s="195" t="s">
        <v>397</v>
      </c>
      <c r="D143" s="195" t="s">
        <v>264</v>
      </c>
      <c r="E143" s="196" t="s">
        <v>4005</v>
      </c>
      <c r="F143" s="197" t="s">
        <v>4006</v>
      </c>
      <c r="G143" s="198" t="s">
        <v>518</v>
      </c>
      <c r="H143" s="199">
        <v>152</v>
      </c>
      <c r="I143" s="200"/>
      <c r="J143" s="201">
        <f>ROUND(I143*H143,2)</f>
        <v>0</v>
      </c>
      <c r="K143" s="197" t="s">
        <v>268</v>
      </c>
      <c r="L143" s="42"/>
      <c r="M143" s="202" t="s">
        <v>44</v>
      </c>
      <c r="N143" s="203" t="s">
        <v>53</v>
      </c>
      <c r="O143" s="67"/>
      <c r="P143" s="204">
        <f>O143*H143</f>
        <v>0</v>
      </c>
      <c r="Q143" s="204">
        <v>0</v>
      </c>
      <c r="R143" s="204">
        <f>Q143*H143</f>
        <v>0</v>
      </c>
      <c r="S143" s="204">
        <v>0</v>
      </c>
      <c r="T143" s="205">
        <f>S143*H143</f>
        <v>0</v>
      </c>
      <c r="U143" s="37"/>
      <c r="V143" s="37"/>
      <c r="W143" s="37"/>
      <c r="X143" s="37"/>
      <c r="Y143" s="37"/>
      <c r="Z143" s="37"/>
      <c r="AA143" s="37"/>
      <c r="AB143" s="37"/>
      <c r="AC143" s="37"/>
      <c r="AD143" s="37"/>
      <c r="AE143" s="37"/>
      <c r="AR143" s="206" t="s">
        <v>104</v>
      </c>
      <c r="AT143" s="206" t="s">
        <v>264</v>
      </c>
      <c r="AU143" s="206" t="s">
        <v>91</v>
      </c>
      <c r="AY143" s="19" t="s">
        <v>262</v>
      </c>
      <c r="BE143" s="207">
        <f>IF(N143="základní",J143,0)</f>
        <v>0</v>
      </c>
      <c r="BF143" s="207">
        <f>IF(N143="snížená",J143,0)</f>
        <v>0</v>
      </c>
      <c r="BG143" s="207">
        <f>IF(N143="zákl. přenesená",J143,0)</f>
        <v>0</v>
      </c>
      <c r="BH143" s="207">
        <f>IF(N143="sníž. přenesená",J143,0)</f>
        <v>0</v>
      </c>
      <c r="BI143" s="207">
        <f>IF(N143="nulová",J143,0)</f>
        <v>0</v>
      </c>
      <c r="BJ143" s="19" t="s">
        <v>89</v>
      </c>
      <c r="BK143" s="207">
        <f>ROUND(I143*H143,2)</f>
        <v>0</v>
      </c>
      <c r="BL143" s="19" t="s">
        <v>104</v>
      </c>
      <c r="BM143" s="206" t="s">
        <v>4007</v>
      </c>
    </row>
    <row r="144" spans="1:65" s="2" customFormat="1" ht="36">
      <c r="A144" s="37"/>
      <c r="B144" s="38"/>
      <c r="C144" s="39"/>
      <c r="D144" s="208" t="s">
        <v>270</v>
      </c>
      <c r="E144" s="39"/>
      <c r="F144" s="209" t="s">
        <v>4001</v>
      </c>
      <c r="G144" s="39"/>
      <c r="H144" s="39"/>
      <c r="I144" s="118"/>
      <c r="J144" s="39"/>
      <c r="K144" s="39"/>
      <c r="L144" s="42"/>
      <c r="M144" s="210"/>
      <c r="N144" s="211"/>
      <c r="O144" s="67"/>
      <c r="P144" s="67"/>
      <c r="Q144" s="67"/>
      <c r="R144" s="67"/>
      <c r="S144" s="67"/>
      <c r="T144" s="68"/>
      <c r="U144" s="37"/>
      <c r="V144" s="37"/>
      <c r="W144" s="37"/>
      <c r="X144" s="37"/>
      <c r="Y144" s="37"/>
      <c r="Z144" s="37"/>
      <c r="AA144" s="37"/>
      <c r="AB144" s="37"/>
      <c r="AC144" s="37"/>
      <c r="AD144" s="37"/>
      <c r="AE144" s="37"/>
      <c r="AT144" s="19" t="s">
        <v>270</v>
      </c>
      <c r="AU144" s="19" t="s">
        <v>91</v>
      </c>
    </row>
    <row r="145" spans="1:65" s="15" customFormat="1" ht="10">
      <c r="B145" s="233"/>
      <c r="C145" s="234"/>
      <c r="D145" s="208" t="s">
        <v>272</v>
      </c>
      <c r="E145" s="234"/>
      <c r="F145" s="236" t="s">
        <v>4008</v>
      </c>
      <c r="G145" s="234"/>
      <c r="H145" s="237">
        <v>152</v>
      </c>
      <c r="I145" s="238"/>
      <c r="J145" s="234"/>
      <c r="K145" s="234"/>
      <c r="L145" s="239"/>
      <c r="M145" s="240"/>
      <c r="N145" s="241"/>
      <c r="O145" s="241"/>
      <c r="P145" s="241"/>
      <c r="Q145" s="241"/>
      <c r="R145" s="241"/>
      <c r="S145" s="241"/>
      <c r="T145" s="242"/>
      <c r="AT145" s="243" t="s">
        <v>272</v>
      </c>
      <c r="AU145" s="243" t="s">
        <v>91</v>
      </c>
      <c r="AV145" s="15" t="s">
        <v>91</v>
      </c>
      <c r="AW145" s="15" t="s">
        <v>4</v>
      </c>
      <c r="AX145" s="15" t="s">
        <v>89</v>
      </c>
      <c r="AY145" s="243" t="s">
        <v>262</v>
      </c>
    </row>
    <row r="146" spans="1:65" s="2" customFormat="1" ht="21.75" customHeight="1">
      <c r="A146" s="37"/>
      <c r="B146" s="38"/>
      <c r="C146" s="195" t="s">
        <v>403</v>
      </c>
      <c r="D146" s="195" t="s">
        <v>264</v>
      </c>
      <c r="E146" s="196" t="s">
        <v>4009</v>
      </c>
      <c r="F146" s="197" t="s">
        <v>4010</v>
      </c>
      <c r="G146" s="198" t="s">
        <v>518</v>
      </c>
      <c r="H146" s="199">
        <v>152</v>
      </c>
      <c r="I146" s="200"/>
      <c r="J146" s="201">
        <f>ROUND(I146*H146,2)</f>
        <v>0</v>
      </c>
      <c r="K146" s="197" t="s">
        <v>268</v>
      </c>
      <c r="L146" s="42"/>
      <c r="M146" s="202" t="s">
        <v>44</v>
      </c>
      <c r="N146" s="203" t="s">
        <v>53</v>
      </c>
      <c r="O146" s="67"/>
      <c r="P146" s="204">
        <f>O146*H146</f>
        <v>0</v>
      </c>
      <c r="Q146" s="204">
        <v>0</v>
      </c>
      <c r="R146" s="204">
        <f>Q146*H146</f>
        <v>0</v>
      </c>
      <c r="S146" s="204">
        <v>0</v>
      </c>
      <c r="T146" s="205">
        <f>S146*H146</f>
        <v>0</v>
      </c>
      <c r="U146" s="37"/>
      <c r="V146" s="37"/>
      <c r="W146" s="37"/>
      <c r="X146" s="37"/>
      <c r="Y146" s="37"/>
      <c r="Z146" s="37"/>
      <c r="AA146" s="37"/>
      <c r="AB146" s="37"/>
      <c r="AC146" s="37"/>
      <c r="AD146" s="37"/>
      <c r="AE146" s="37"/>
      <c r="AR146" s="206" t="s">
        <v>104</v>
      </c>
      <c r="AT146" s="206" t="s">
        <v>264</v>
      </c>
      <c r="AU146" s="206" t="s">
        <v>91</v>
      </c>
      <c r="AY146" s="19" t="s">
        <v>262</v>
      </c>
      <c r="BE146" s="207">
        <f>IF(N146="základní",J146,0)</f>
        <v>0</v>
      </c>
      <c r="BF146" s="207">
        <f>IF(N146="snížená",J146,0)</f>
        <v>0</v>
      </c>
      <c r="BG146" s="207">
        <f>IF(N146="zákl. přenesená",J146,0)</f>
        <v>0</v>
      </c>
      <c r="BH146" s="207">
        <f>IF(N146="sníž. přenesená",J146,0)</f>
        <v>0</v>
      </c>
      <c r="BI146" s="207">
        <f>IF(N146="nulová",J146,0)</f>
        <v>0</v>
      </c>
      <c r="BJ146" s="19" t="s">
        <v>89</v>
      </c>
      <c r="BK146" s="207">
        <f>ROUND(I146*H146,2)</f>
        <v>0</v>
      </c>
      <c r="BL146" s="19" t="s">
        <v>104</v>
      </c>
      <c r="BM146" s="206" t="s">
        <v>4011</v>
      </c>
    </row>
    <row r="147" spans="1:65" s="2" customFormat="1" ht="36">
      <c r="A147" s="37"/>
      <c r="B147" s="38"/>
      <c r="C147" s="39"/>
      <c r="D147" s="208" t="s">
        <v>270</v>
      </c>
      <c r="E147" s="39"/>
      <c r="F147" s="209" t="s">
        <v>4001</v>
      </c>
      <c r="G147" s="39"/>
      <c r="H147" s="39"/>
      <c r="I147" s="118"/>
      <c r="J147" s="39"/>
      <c r="K147" s="39"/>
      <c r="L147" s="42"/>
      <c r="M147" s="210"/>
      <c r="N147" s="211"/>
      <c r="O147" s="67"/>
      <c r="P147" s="67"/>
      <c r="Q147" s="67"/>
      <c r="R147" s="67"/>
      <c r="S147" s="67"/>
      <c r="T147" s="68"/>
      <c r="U147" s="37"/>
      <c r="V147" s="37"/>
      <c r="W147" s="37"/>
      <c r="X147" s="37"/>
      <c r="Y147" s="37"/>
      <c r="Z147" s="37"/>
      <c r="AA147" s="37"/>
      <c r="AB147" s="37"/>
      <c r="AC147" s="37"/>
      <c r="AD147" s="37"/>
      <c r="AE147" s="37"/>
      <c r="AT147" s="19" t="s">
        <v>270</v>
      </c>
      <c r="AU147" s="19" t="s">
        <v>91</v>
      </c>
    </row>
    <row r="148" spans="1:65" s="15" customFormat="1" ht="10">
      <c r="B148" s="233"/>
      <c r="C148" s="234"/>
      <c r="D148" s="208" t="s">
        <v>272</v>
      </c>
      <c r="E148" s="234"/>
      <c r="F148" s="236" t="s">
        <v>4008</v>
      </c>
      <c r="G148" s="234"/>
      <c r="H148" s="237">
        <v>152</v>
      </c>
      <c r="I148" s="238"/>
      <c r="J148" s="234"/>
      <c r="K148" s="234"/>
      <c r="L148" s="239"/>
      <c r="M148" s="240"/>
      <c r="N148" s="241"/>
      <c r="O148" s="241"/>
      <c r="P148" s="241"/>
      <c r="Q148" s="241"/>
      <c r="R148" s="241"/>
      <c r="S148" s="241"/>
      <c r="T148" s="242"/>
      <c r="AT148" s="243" t="s">
        <v>272</v>
      </c>
      <c r="AU148" s="243" t="s">
        <v>91</v>
      </c>
      <c r="AV148" s="15" t="s">
        <v>91</v>
      </c>
      <c r="AW148" s="15" t="s">
        <v>4</v>
      </c>
      <c r="AX148" s="15" t="s">
        <v>89</v>
      </c>
      <c r="AY148" s="243" t="s">
        <v>262</v>
      </c>
    </row>
    <row r="149" spans="1:65" s="2" customFormat="1" ht="33" customHeight="1">
      <c r="A149" s="37"/>
      <c r="B149" s="38"/>
      <c r="C149" s="195" t="s">
        <v>410</v>
      </c>
      <c r="D149" s="195" t="s">
        <v>264</v>
      </c>
      <c r="E149" s="196" t="s">
        <v>352</v>
      </c>
      <c r="F149" s="197" t="s">
        <v>353</v>
      </c>
      <c r="G149" s="198" t="s">
        <v>267</v>
      </c>
      <c r="H149" s="199">
        <v>264.39999999999998</v>
      </c>
      <c r="I149" s="200"/>
      <c r="J149" s="201">
        <f>ROUND(I149*H149,2)</f>
        <v>0</v>
      </c>
      <c r="K149" s="197" t="s">
        <v>268</v>
      </c>
      <c r="L149" s="42"/>
      <c r="M149" s="202" t="s">
        <v>44</v>
      </c>
      <c r="N149" s="203" t="s">
        <v>53</v>
      </c>
      <c r="O149" s="67"/>
      <c r="P149" s="204">
        <f>O149*H149</f>
        <v>0</v>
      </c>
      <c r="Q149" s="204">
        <v>0</v>
      </c>
      <c r="R149" s="204">
        <f>Q149*H149</f>
        <v>0</v>
      </c>
      <c r="S149" s="204">
        <v>0</v>
      </c>
      <c r="T149" s="205">
        <f>S149*H149</f>
        <v>0</v>
      </c>
      <c r="U149" s="37"/>
      <c r="V149" s="37"/>
      <c r="W149" s="37"/>
      <c r="X149" s="37"/>
      <c r="Y149" s="37"/>
      <c r="Z149" s="37"/>
      <c r="AA149" s="37"/>
      <c r="AB149" s="37"/>
      <c r="AC149" s="37"/>
      <c r="AD149" s="37"/>
      <c r="AE149" s="37"/>
      <c r="AR149" s="206" t="s">
        <v>104</v>
      </c>
      <c r="AT149" s="206" t="s">
        <v>264</v>
      </c>
      <c r="AU149" s="206" t="s">
        <v>91</v>
      </c>
      <c r="AY149" s="19" t="s">
        <v>262</v>
      </c>
      <c r="BE149" s="207">
        <f>IF(N149="základní",J149,0)</f>
        <v>0</v>
      </c>
      <c r="BF149" s="207">
        <f>IF(N149="snížená",J149,0)</f>
        <v>0</v>
      </c>
      <c r="BG149" s="207">
        <f>IF(N149="zákl. přenesená",J149,0)</f>
        <v>0</v>
      </c>
      <c r="BH149" s="207">
        <f>IF(N149="sníž. přenesená",J149,0)</f>
        <v>0</v>
      </c>
      <c r="BI149" s="207">
        <f>IF(N149="nulová",J149,0)</f>
        <v>0</v>
      </c>
      <c r="BJ149" s="19" t="s">
        <v>89</v>
      </c>
      <c r="BK149" s="207">
        <f>ROUND(I149*H149,2)</f>
        <v>0</v>
      </c>
      <c r="BL149" s="19" t="s">
        <v>104</v>
      </c>
      <c r="BM149" s="206" t="s">
        <v>4012</v>
      </c>
    </row>
    <row r="150" spans="1:65" s="2" customFormat="1" ht="54">
      <c r="A150" s="37"/>
      <c r="B150" s="38"/>
      <c r="C150" s="39"/>
      <c r="D150" s="208" t="s">
        <v>270</v>
      </c>
      <c r="E150" s="39"/>
      <c r="F150" s="209" t="s">
        <v>355</v>
      </c>
      <c r="G150" s="39"/>
      <c r="H150" s="39"/>
      <c r="I150" s="118"/>
      <c r="J150" s="39"/>
      <c r="K150" s="39"/>
      <c r="L150" s="42"/>
      <c r="M150" s="210"/>
      <c r="N150" s="211"/>
      <c r="O150" s="67"/>
      <c r="P150" s="67"/>
      <c r="Q150" s="67"/>
      <c r="R150" s="67"/>
      <c r="S150" s="67"/>
      <c r="T150" s="68"/>
      <c r="U150" s="37"/>
      <c r="V150" s="37"/>
      <c r="W150" s="37"/>
      <c r="X150" s="37"/>
      <c r="Y150" s="37"/>
      <c r="Z150" s="37"/>
      <c r="AA150" s="37"/>
      <c r="AB150" s="37"/>
      <c r="AC150" s="37"/>
      <c r="AD150" s="37"/>
      <c r="AE150" s="37"/>
      <c r="AT150" s="19" t="s">
        <v>270</v>
      </c>
      <c r="AU150" s="19" t="s">
        <v>91</v>
      </c>
    </row>
    <row r="151" spans="1:65" s="13" customFormat="1" ht="10">
      <c r="B151" s="212"/>
      <c r="C151" s="213"/>
      <c r="D151" s="208" t="s">
        <v>272</v>
      </c>
      <c r="E151" s="214" t="s">
        <v>44</v>
      </c>
      <c r="F151" s="215" t="s">
        <v>3972</v>
      </c>
      <c r="G151" s="213"/>
      <c r="H151" s="214" t="s">
        <v>44</v>
      </c>
      <c r="I151" s="216"/>
      <c r="J151" s="213"/>
      <c r="K151" s="213"/>
      <c r="L151" s="217"/>
      <c r="M151" s="218"/>
      <c r="N151" s="219"/>
      <c r="O151" s="219"/>
      <c r="P151" s="219"/>
      <c r="Q151" s="219"/>
      <c r="R151" s="219"/>
      <c r="S151" s="219"/>
      <c r="T151" s="220"/>
      <c r="AT151" s="221" t="s">
        <v>272</v>
      </c>
      <c r="AU151" s="221" t="s">
        <v>91</v>
      </c>
      <c r="AV151" s="13" t="s">
        <v>89</v>
      </c>
      <c r="AW151" s="13" t="s">
        <v>38</v>
      </c>
      <c r="AX151" s="13" t="s">
        <v>82</v>
      </c>
      <c r="AY151" s="221" t="s">
        <v>262</v>
      </c>
    </row>
    <row r="152" spans="1:65" s="13" customFormat="1" ht="10">
      <c r="B152" s="212"/>
      <c r="C152" s="213"/>
      <c r="D152" s="208" t="s">
        <v>272</v>
      </c>
      <c r="E152" s="214" t="s">
        <v>44</v>
      </c>
      <c r="F152" s="215" t="s">
        <v>274</v>
      </c>
      <c r="G152" s="213"/>
      <c r="H152" s="214" t="s">
        <v>44</v>
      </c>
      <c r="I152" s="216"/>
      <c r="J152" s="213"/>
      <c r="K152" s="213"/>
      <c r="L152" s="217"/>
      <c r="M152" s="218"/>
      <c r="N152" s="219"/>
      <c r="O152" s="219"/>
      <c r="P152" s="219"/>
      <c r="Q152" s="219"/>
      <c r="R152" s="219"/>
      <c r="S152" s="219"/>
      <c r="T152" s="220"/>
      <c r="AT152" s="221" t="s">
        <v>272</v>
      </c>
      <c r="AU152" s="221" t="s">
        <v>91</v>
      </c>
      <c r="AV152" s="13" t="s">
        <v>89</v>
      </c>
      <c r="AW152" s="13" t="s">
        <v>38</v>
      </c>
      <c r="AX152" s="13" t="s">
        <v>82</v>
      </c>
      <c r="AY152" s="221" t="s">
        <v>262</v>
      </c>
    </row>
    <row r="153" spans="1:65" s="13" customFormat="1" ht="10">
      <c r="B153" s="212"/>
      <c r="C153" s="213"/>
      <c r="D153" s="208" t="s">
        <v>272</v>
      </c>
      <c r="E153" s="214" t="s">
        <v>44</v>
      </c>
      <c r="F153" s="215" t="s">
        <v>4013</v>
      </c>
      <c r="G153" s="213"/>
      <c r="H153" s="214" t="s">
        <v>44</v>
      </c>
      <c r="I153" s="216"/>
      <c r="J153" s="213"/>
      <c r="K153" s="213"/>
      <c r="L153" s="217"/>
      <c r="M153" s="218"/>
      <c r="N153" s="219"/>
      <c r="O153" s="219"/>
      <c r="P153" s="219"/>
      <c r="Q153" s="219"/>
      <c r="R153" s="219"/>
      <c r="S153" s="219"/>
      <c r="T153" s="220"/>
      <c r="AT153" s="221" t="s">
        <v>272</v>
      </c>
      <c r="AU153" s="221" t="s">
        <v>91</v>
      </c>
      <c r="AV153" s="13" t="s">
        <v>89</v>
      </c>
      <c r="AW153" s="13" t="s">
        <v>38</v>
      </c>
      <c r="AX153" s="13" t="s">
        <v>82</v>
      </c>
      <c r="AY153" s="221" t="s">
        <v>262</v>
      </c>
    </row>
    <row r="154" spans="1:65" s="13" customFormat="1" ht="10">
      <c r="B154" s="212"/>
      <c r="C154" s="213"/>
      <c r="D154" s="208" t="s">
        <v>272</v>
      </c>
      <c r="E154" s="214" t="s">
        <v>44</v>
      </c>
      <c r="F154" s="215" t="s">
        <v>276</v>
      </c>
      <c r="G154" s="213"/>
      <c r="H154" s="214" t="s">
        <v>44</v>
      </c>
      <c r="I154" s="216"/>
      <c r="J154" s="213"/>
      <c r="K154" s="213"/>
      <c r="L154" s="217"/>
      <c r="M154" s="218"/>
      <c r="N154" s="219"/>
      <c r="O154" s="219"/>
      <c r="P154" s="219"/>
      <c r="Q154" s="219"/>
      <c r="R154" s="219"/>
      <c r="S154" s="219"/>
      <c r="T154" s="220"/>
      <c r="AT154" s="221" t="s">
        <v>272</v>
      </c>
      <c r="AU154" s="221" t="s">
        <v>91</v>
      </c>
      <c r="AV154" s="13" t="s">
        <v>89</v>
      </c>
      <c r="AW154" s="13" t="s">
        <v>38</v>
      </c>
      <c r="AX154" s="13" t="s">
        <v>82</v>
      </c>
      <c r="AY154" s="221" t="s">
        <v>262</v>
      </c>
    </row>
    <row r="155" spans="1:65" s="13" customFormat="1" ht="10">
      <c r="B155" s="212"/>
      <c r="C155" s="213"/>
      <c r="D155" s="208" t="s">
        <v>272</v>
      </c>
      <c r="E155" s="214" t="s">
        <v>44</v>
      </c>
      <c r="F155" s="215" t="s">
        <v>277</v>
      </c>
      <c r="G155" s="213"/>
      <c r="H155" s="214" t="s">
        <v>44</v>
      </c>
      <c r="I155" s="216"/>
      <c r="J155" s="213"/>
      <c r="K155" s="213"/>
      <c r="L155" s="217"/>
      <c r="M155" s="218"/>
      <c r="N155" s="219"/>
      <c r="O155" s="219"/>
      <c r="P155" s="219"/>
      <c r="Q155" s="219"/>
      <c r="R155" s="219"/>
      <c r="S155" s="219"/>
      <c r="T155" s="220"/>
      <c r="AT155" s="221" t="s">
        <v>272</v>
      </c>
      <c r="AU155" s="221" t="s">
        <v>91</v>
      </c>
      <c r="AV155" s="13" t="s">
        <v>89</v>
      </c>
      <c r="AW155" s="13" t="s">
        <v>38</v>
      </c>
      <c r="AX155" s="13" t="s">
        <v>82</v>
      </c>
      <c r="AY155" s="221" t="s">
        <v>262</v>
      </c>
    </row>
    <row r="156" spans="1:65" s="13" customFormat="1" ht="10">
      <c r="B156" s="212"/>
      <c r="C156" s="213"/>
      <c r="D156" s="208" t="s">
        <v>272</v>
      </c>
      <c r="E156" s="214" t="s">
        <v>44</v>
      </c>
      <c r="F156" s="215" t="s">
        <v>4014</v>
      </c>
      <c r="G156" s="213"/>
      <c r="H156" s="214" t="s">
        <v>44</v>
      </c>
      <c r="I156" s="216"/>
      <c r="J156" s="213"/>
      <c r="K156" s="213"/>
      <c r="L156" s="217"/>
      <c r="M156" s="218"/>
      <c r="N156" s="219"/>
      <c r="O156" s="219"/>
      <c r="P156" s="219"/>
      <c r="Q156" s="219"/>
      <c r="R156" s="219"/>
      <c r="S156" s="219"/>
      <c r="T156" s="220"/>
      <c r="AT156" s="221" t="s">
        <v>272</v>
      </c>
      <c r="AU156" s="221" t="s">
        <v>91</v>
      </c>
      <c r="AV156" s="13" t="s">
        <v>89</v>
      </c>
      <c r="AW156" s="13" t="s">
        <v>38</v>
      </c>
      <c r="AX156" s="13" t="s">
        <v>82</v>
      </c>
      <c r="AY156" s="221" t="s">
        <v>262</v>
      </c>
    </row>
    <row r="157" spans="1:65" s="13" customFormat="1" ht="10">
      <c r="B157" s="212"/>
      <c r="C157" s="213"/>
      <c r="D157" s="208" t="s">
        <v>272</v>
      </c>
      <c r="E157" s="214" t="s">
        <v>44</v>
      </c>
      <c r="F157" s="215" t="s">
        <v>279</v>
      </c>
      <c r="G157" s="213"/>
      <c r="H157" s="214" t="s">
        <v>44</v>
      </c>
      <c r="I157" s="216"/>
      <c r="J157" s="213"/>
      <c r="K157" s="213"/>
      <c r="L157" s="217"/>
      <c r="M157" s="218"/>
      <c r="N157" s="219"/>
      <c r="O157" s="219"/>
      <c r="P157" s="219"/>
      <c r="Q157" s="219"/>
      <c r="R157" s="219"/>
      <c r="S157" s="219"/>
      <c r="T157" s="220"/>
      <c r="AT157" s="221" t="s">
        <v>272</v>
      </c>
      <c r="AU157" s="221" t="s">
        <v>91</v>
      </c>
      <c r="AV157" s="13" t="s">
        <v>89</v>
      </c>
      <c r="AW157" s="13" t="s">
        <v>38</v>
      </c>
      <c r="AX157" s="13" t="s">
        <v>82</v>
      </c>
      <c r="AY157" s="221" t="s">
        <v>262</v>
      </c>
    </row>
    <row r="158" spans="1:65" s="15" customFormat="1" ht="10">
      <c r="B158" s="233"/>
      <c r="C158" s="234"/>
      <c r="D158" s="208" t="s">
        <v>272</v>
      </c>
      <c r="E158" s="235" t="s">
        <v>44</v>
      </c>
      <c r="F158" s="236" t="s">
        <v>4015</v>
      </c>
      <c r="G158" s="234"/>
      <c r="H158" s="237">
        <v>264.39999999999998</v>
      </c>
      <c r="I158" s="238"/>
      <c r="J158" s="234"/>
      <c r="K158" s="234"/>
      <c r="L158" s="239"/>
      <c r="M158" s="240"/>
      <c r="N158" s="241"/>
      <c r="O158" s="241"/>
      <c r="P158" s="241"/>
      <c r="Q158" s="241"/>
      <c r="R158" s="241"/>
      <c r="S158" s="241"/>
      <c r="T158" s="242"/>
      <c r="AT158" s="243" t="s">
        <v>272</v>
      </c>
      <c r="AU158" s="243" t="s">
        <v>91</v>
      </c>
      <c r="AV158" s="15" t="s">
        <v>91</v>
      </c>
      <c r="AW158" s="15" t="s">
        <v>38</v>
      </c>
      <c r="AX158" s="15" t="s">
        <v>82</v>
      </c>
      <c r="AY158" s="243" t="s">
        <v>262</v>
      </c>
    </row>
    <row r="159" spans="1:65" s="13" customFormat="1" ht="10">
      <c r="B159" s="212"/>
      <c r="C159" s="213"/>
      <c r="D159" s="208" t="s">
        <v>272</v>
      </c>
      <c r="E159" s="214" t="s">
        <v>44</v>
      </c>
      <c r="F159" s="215" t="s">
        <v>281</v>
      </c>
      <c r="G159" s="213"/>
      <c r="H159" s="214" t="s">
        <v>44</v>
      </c>
      <c r="I159" s="216"/>
      <c r="J159" s="213"/>
      <c r="K159" s="213"/>
      <c r="L159" s="217"/>
      <c r="M159" s="218"/>
      <c r="N159" s="219"/>
      <c r="O159" s="219"/>
      <c r="P159" s="219"/>
      <c r="Q159" s="219"/>
      <c r="R159" s="219"/>
      <c r="S159" s="219"/>
      <c r="T159" s="220"/>
      <c r="AT159" s="221" t="s">
        <v>272</v>
      </c>
      <c r="AU159" s="221" t="s">
        <v>91</v>
      </c>
      <c r="AV159" s="13" t="s">
        <v>89</v>
      </c>
      <c r="AW159" s="13" t="s">
        <v>38</v>
      </c>
      <c r="AX159" s="13" t="s">
        <v>82</v>
      </c>
      <c r="AY159" s="221" t="s">
        <v>262</v>
      </c>
    </row>
    <row r="160" spans="1:65" s="16" customFormat="1" ht="10">
      <c r="B160" s="244"/>
      <c r="C160" s="245"/>
      <c r="D160" s="208" t="s">
        <v>272</v>
      </c>
      <c r="E160" s="246" t="s">
        <v>44</v>
      </c>
      <c r="F160" s="247" t="s">
        <v>291</v>
      </c>
      <c r="G160" s="245"/>
      <c r="H160" s="248">
        <v>264.39999999999998</v>
      </c>
      <c r="I160" s="249"/>
      <c r="J160" s="245"/>
      <c r="K160" s="245"/>
      <c r="L160" s="250"/>
      <c r="M160" s="251"/>
      <c r="N160" s="252"/>
      <c r="O160" s="252"/>
      <c r="P160" s="252"/>
      <c r="Q160" s="252"/>
      <c r="R160" s="252"/>
      <c r="S160" s="252"/>
      <c r="T160" s="253"/>
      <c r="AT160" s="254" t="s">
        <v>272</v>
      </c>
      <c r="AU160" s="254" t="s">
        <v>91</v>
      </c>
      <c r="AV160" s="16" t="s">
        <v>104</v>
      </c>
      <c r="AW160" s="16" t="s">
        <v>38</v>
      </c>
      <c r="AX160" s="16" t="s">
        <v>89</v>
      </c>
      <c r="AY160" s="254" t="s">
        <v>262</v>
      </c>
    </row>
    <row r="161" spans="1:65" s="2" customFormat="1" ht="33" customHeight="1">
      <c r="A161" s="37"/>
      <c r="B161" s="38"/>
      <c r="C161" s="195" t="s">
        <v>416</v>
      </c>
      <c r="D161" s="195" t="s">
        <v>264</v>
      </c>
      <c r="E161" s="196" t="s">
        <v>378</v>
      </c>
      <c r="F161" s="197" t="s">
        <v>379</v>
      </c>
      <c r="G161" s="198" t="s">
        <v>267</v>
      </c>
      <c r="H161" s="199">
        <v>114</v>
      </c>
      <c r="I161" s="200"/>
      <c r="J161" s="201">
        <f>ROUND(I161*H161,2)</f>
        <v>0</v>
      </c>
      <c r="K161" s="197" t="s">
        <v>268</v>
      </c>
      <c r="L161" s="42"/>
      <c r="M161" s="202" t="s">
        <v>44</v>
      </c>
      <c r="N161" s="203" t="s">
        <v>53</v>
      </c>
      <c r="O161" s="67"/>
      <c r="P161" s="204">
        <f>O161*H161</f>
        <v>0</v>
      </c>
      <c r="Q161" s="204">
        <v>0</v>
      </c>
      <c r="R161" s="204">
        <f>Q161*H161</f>
        <v>0</v>
      </c>
      <c r="S161" s="204">
        <v>0</v>
      </c>
      <c r="T161" s="205">
        <f>S161*H161</f>
        <v>0</v>
      </c>
      <c r="U161" s="37"/>
      <c r="V161" s="37"/>
      <c r="W161" s="37"/>
      <c r="X161" s="37"/>
      <c r="Y161" s="37"/>
      <c r="Z161" s="37"/>
      <c r="AA161" s="37"/>
      <c r="AB161" s="37"/>
      <c r="AC161" s="37"/>
      <c r="AD161" s="37"/>
      <c r="AE161" s="37"/>
      <c r="AR161" s="206" t="s">
        <v>104</v>
      </c>
      <c r="AT161" s="206" t="s">
        <v>264</v>
      </c>
      <c r="AU161" s="206" t="s">
        <v>91</v>
      </c>
      <c r="AY161" s="19" t="s">
        <v>262</v>
      </c>
      <c r="BE161" s="207">
        <f>IF(N161="základní",J161,0)</f>
        <v>0</v>
      </c>
      <c r="BF161" s="207">
        <f>IF(N161="snížená",J161,0)</f>
        <v>0</v>
      </c>
      <c r="BG161" s="207">
        <f>IF(N161="zákl. přenesená",J161,0)</f>
        <v>0</v>
      </c>
      <c r="BH161" s="207">
        <f>IF(N161="sníž. přenesená",J161,0)</f>
        <v>0</v>
      </c>
      <c r="BI161" s="207">
        <f>IF(N161="nulová",J161,0)</f>
        <v>0</v>
      </c>
      <c r="BJ161" s="19" t="s">
        <v>89</v>
      </c>
      <c r="BK161" s="207">
        <f>ROUND(I161*H161,2)</f>
        <v>0</v>
      </c>
      <c r="BL161" s="19" t="s">
        <v>104</v>
      </c>
      <c r="BM161" s="206" t="s">
        <v>4016</v>
      </c>
    </row>
    <row r="162" spans="1:65" s="2" customFormat="1" ht="54">
      <c r="A162" s="37"/>
      <c r="B162" s="38"/>
      <c r="C162" s="39"/>
      <c r="D162" s="208" t="s">
        <v>270</v>
      </c>
      <c r="E162" s="39"/>
      <c r="F162" s="209" t="s">
        <v>355</v>
      </c>
      <c r="G162" s="39"/>
      <c r="H162" s="39"/>
      <c r="I162" s="118"/>
      <c r="J162" s="39"/>
      <c r="K162" s="39"/>
      <c r="L162" s="42"/>
      <c r="M162" s="210"/>
      <c r="N162" s="211"/>
      <c r="O162" s="67"/>
      <c r="P162" s="67"/>
      <c r="Q162" s="67"/>
      <c r="R162" s="67"/>
      <c r="S162" s="67"/>
      <c r="T162" s="68"/>
      <c r="U162" s="37"/>
      <c r="V162" s="37"/>
      <c r="W162" s="37"/>
      <c r="X162" s="37"/>
      <c r="Y162" s="37"/>
      <c r="Z162" s="37"/>
      <c r="AA162" s="37"/>
      <c r="AB162" s="37"/>
      <c r="AC162" s="37"/>
      <c r="AD162" s="37"/>
      <c r="AE162" s="37"/>
      <c r="AT162" s="19" t="s">
        <v>270</v>
      </c>
      <c r="AU162" s="19" t="s">
        <v>91</v>
      </c>
    </row>
    <row r="163" spans="1:65" s="13" customFormat="1" ht="10">
      <c r="B163" s="212"/>
      <c r="C163" s="213"/>
      <c r="D163" s="208" t="s">
        <v>272</v>
      </c>
      <c r="E163" s="214" t="s">
        <v>44</v>
      </c>
      <c r="F163" s="215" t="s">
        <v>4017</v>
      </c>
      <c r="G163" s="213"/>
      <c r="H163" s="214" t="s">
        <v>44</v>
      </c>
      <c r="I163" s="216"/>
      <c r="J163" s="213"/>
      <c r="K163" s="213"/>
      <c r="L163" s="217"/>
      <c r="M163" s="218"/>
      <c r="N163" s="219"/>
      <c r="O163" s="219"/>
      <c r="P163" s="219"/>
      <c r="Q163" s="219"/>
      <c r="R163" s="219"/>
      <c r="S163" s="219"/>
      <c r="T163" s="220"/>
      <c r="AT163" s="221" t="s">
        <v>272</v>
      </c>
      <c r="AU163" s="221" t="s">
        <v>91</v>
      </c>
      <c r="AV163" s="13" t="s">
        <v>89</v>
      </c>
      <c r="AW163" s="13" t="s">
        <v>38</v>
      </c>
      <c r="AX163" s="13" t="s">
        <v>82</v>
      </c>
      <c r="AY163" s="221" t="s">
        <v>262</v>
      </c>
    </row>
    <row r="164" spans="1:65" s="13" customFormat="1" ht="10">
      <c r="B164" s="212"/>
      <c r="C164" s="213"/>
      <c r="D164" s="208" t="s">
        <v>272</v>
      </c>
      <c r="E164" s="214" t="s">
        <v>44</v>
      </c>
      <c r="F164" s="215" t="s">
        <v>4018</v>
      </c>
      <c r="G164" s="213"/>
      <c r="H164" s="214" t="s">
        <v>44</v>
      </c>
      <c r="I164" s="216"/>
      <c r="J164" s="213"/>
      <c r="K164" s="213"/>
      <c r="L164" s="217"/>
      <c r="M164" s="218"/>
      <c r="N164" s="219"/>
      <c r="O164" s="219"/>
      <c r="P164" s="219"/>
      <c r="Q164" s="219"/>
      <c r="R164" s="219"/>
      <c r="S164" s="219"/>
      <c r="T164" s="220"/>
      <c r="AT164" s="221" t="s">
        <v>272</v>
      </c>
      <c r="AU164" s="221" t="s">
        <v>91</v>
      </c>
      <c r="AV164" s="13" t="s">
        <v>89</v>
      </c>
      <c r="AW164" s="13" t="s">
        <v>38</v>
      </c>
      <c r="AX164" s="13" t="s">
        <v>82</v>
      </c>
      <c r="AY164" s="221" t="s">
        <v>262</v>
      </c>
    </row>
    <row r="165" spans="1:65" s="13" customFormat="1" ht="10">
      <c r="B165" s="212"/>
      <c r="C165" s="213"/>
      <c r="D165" s="208" t="s">
        <v>272</v>
      </c>
      <c r="E165" s="214" t="s">
        <v>44</v>
      </c>
      <c r="F165" s="215" t="s">
        <v>4019</v>
      </c>
      <c r="G165" s="213"/>
      <c r="H165" s="214" t="s">
        <v>44</v>
      </c>
      <c r="I165" s="216"/>
      <c r="J165" s="213"/>
      <c r="K165" s="213"/>
      <c r="L165" s="217"/>
      <c r="M165" s="218"/>
      <c r="N165" s="219"/>
      <c r="O165" s="219"/>
      <c r="P165" s="219"/>
      <c r="Q165" s="219"/>
      <c r="R165" s="219"/>
      <c r="S165" s="219"/>
      <c r="T165" s="220"/>
      <c r="AT165" s="221" t="s">
        <v>272</v>
      </c>
      <c r="AU165" s="221" t="s">
        <v>91</v>
      </c>
      <c r="AV165" s="13" t="s">
        <v>89</v>
      </c>
      <c r="AW165" s="13" t="s">
        <v>38</v>
      </c>
      <c r="AX165" s="13" t="s">
        <v>82</v>
      </c>
      <c r="AY165" s="221" t="s">
        <v>262</v>
      </c>
    </row>
    <row r="166" spans="1:65" s="15" customFormat="1" ht="10">
      <c r="B166" s="233"/>
      <c r="C166" s="234"/>
      <c r="D166" s="208" t="s">
        <v>272</v>
      </c>
      <c r="E166" s="235" t="s">
        <v>44</v>
      </c>
      <c r="F166" s="236" t="s">
        <v>4020</v>
      </c>
      <c r="G166" s="234"/>
      <c r="H166" s="237">
        <v>114</v>
      </c>
      <c r="I166" s="238"/>
      <c r="J166" s="234"/>
      <c r="K166" s="234"/>
      <c r="L166" s="239"/>
      <c r="M166" s="240"/>
      <c r="N166" s="241"/>
      <c r="O166" s="241"/>
      <c r="P166" s="241"/>
      <c r="Q166" s="241"/>
      <c r="R166" s="241"/>
      <c r="S166" s="241"/>
      <c r="T166" s="242"/>
      <c r="AT166" s="243" t="s">
        <v>272</v>
      </c>
      <c r="AU166" s="243" t="s">
        <v>91</v>
      </c>
      <c r="AV166" s="15" t="s">
        <v>91</v>
      </c>
      <c r="AW166" s="15" t="s">
        <v>38</v>
      </c>
      <c r="AX166" s="15" t="s">
        <v>82</v>
      </c>
      <c r="AY166" s="243" t="s">
        <v>262</v>
      </c>
    </row>
    <row r="167" spans="1:65" s="16" customFormat="1" ht="10">
      <c r="B167" s="244"/>
      <c r="C167" s="245"/>
      <c r="D167" s="208" t="s">
        <v>272</v>
      </c>
      <c r="E167" s="246" t="s">
        <v>44</v>
      </c>
      <c r="F167" s="247" t="s">
        <v>291</v>
      </c>
      <c r="G167" s="245"/>
      <c r="H167" s="248">
        <v>114</v>
      </c>
      <c r="I167" s="249"/>
      <c r="J167" s="245"/>
      <c r="K167" s="245"/>
      <c r="L167" s="250"/>
      <c r="M167" s="251"/>
      <c r="N167" s="252"/>
      <c r="O167" s="252"/>
      <c r="P167" s="252"/>
      <c r="Q167" s="252"/>
      <c r="R167" s="252"/>
      <c r="S167" s="252"/>
      <c r="T167" s="253"/>
      <c r="AT167" s="254" t="s">
        <v>272</v>
      </c>
      <c r="AU167" s="254" t="s">
        <v>91</v>
      </c>
      <c r="AV167" s="16" t="s">
        <v>104</v>
      </c>
      <c r="AW167" s="16" t="s">
        <v>38</v>
      </c>
      <c r="AX167" s="16" t="s">
        <v>89</v>
      </c>
      <c r="AY167" s="254" t="s">
        <v>262</v>
      </c>
    </row>
    <row r="168" spans="1:65" s="2" customFormat="1" ht="21.75" customHeight="1">
      <c r="A168" s="37"/>
      <c r="B168" s="38"/>
      <c r="C168" s="195" t="s">
        <v>8</v>
      </c>
      <c r="D168" s="195" t="s">
        <v>264</v>
      </c>
      <c r="E168" s="196" t="s">
        <v>404</v>
      </c>
      <c r="F168" s="197" t="s">
        <v>405</v>
      </c>
      <c r="G168" s="198" t="s">
        <v>406</v>
      </c>
      <c r="H168" s="199">
        <v>216.6</v>
      </c>
      <c r="I168" s="200"/>
      <c r="J168" s="201">
        <f>ROUND(I168*H168,2)</f>
        <v>0</v>
      </c>
      <c r="K168" s="197" t="s">
        <v>268</v>
      </c>
      <c r="L168" s="42"/>
      <c r="M168" s="202" t="s">
        <v>44</v>
      </c>
      <c r="N168" s="203" t="s">
        <v>53</v>
      </c>
      <c r="O168" s="67"/>
      <c r="P168" s="204">
        <f>O168*H168</f>
        <v>0</v>
      </c>
      <c r="Q168" s="204">
        <v>0</v>
      </c>
      <c r="R168" s="204">
        <f>Q168*H168</f>
        <v>0</v>
      </c>
      <c r="S168" s="204">
        <v>0</v>
      </c>
      <c r="T168" s="205">
        <f>S168*H168</f>
        <v>0</v>
      </c>
      <c r="U168" s="37"/>
      <c r="V168" s="37"/>
      <c r="W168" s="37"/>
      <c r="X168" s="37"/>
      <c r="Y168" s="37"/>
      <c r="Z168" s="37"/>
      <c r="AA168" s="37"/>
      <c r="AB168" s="37"/>
      <c r="AC168" s="37"/>
      <c r="AD168" s="37"/>
      <c r="AE168" s="37"/>
      <c r="AR168" s="206" t="s">
        <v>104</v>
      </c>
      <c r="AT168" s="206" t="s">
        <v>264</v>
      </c>
      <c r="AU168" s="206" t="s">
        <v>91</v>
      </c>
      <c r="AY168" s="19" t="s">
        <v>262</v>
      </c>
      <c r="BE168" s="207">
        <f>IF(N168="základní",J168,0)</f>
        <v>0</v>
      </c>
      <c r="BF168" s="207">
        <f>IF(N168="snížená",J168,0)</f>
        <v>0</v>
      </c>
      <c r="BG168" s="207">
        <f>IF(N168="zákl. přenesená",J168,0)</f>
        <v>0</v>
      </c>
      <c r="BH168" s="207">
        <f>IF(N168="sníž. přenesená",J168,0)</f>
        <v>0</v>
      </c>
      <c r="BI168" s="207">
        <f>IF(N168="nulová",J168,0)</f>
        <v>0</v>
      </c>
      <c r="BJ168" s="19" t="s">
        <v>89</v>
      </c>
      <c r="BK168" s="207">
        <f>ROUND(I168*H168,2)</f>
        <v>0</v>
      </c>
      <c r="BL168" s="19" t="s">
        <v>104</v>
      </c>
      <c r="BM168" s="206" t="s">
        <v>4021</v>
      </c>
    </row>
    <row r="169" spans="1:65" s="2" customFormat="1" ht="36">
      <c r="A169" s="37"/>
      <c r="B169" s="38"/>
      <c r="C169" s="39"/>
      <c r="D169" s="208" t="s">
        <v>270</v>
      </c>
      <c r="E169" s="39"/>
      <c r="F169" s="209" t="s">
        <v>408</v>
      </c>
      <c r="G169" s="39"/>
      <c r="H169" s="39"/>
      <c r="I169" s="118"/>
      <c r="J169" s="39"/>
      <c r="K169" s="39"/>
      <c r="L169" s="42"/>
      <c r="M169" s="210"/>
      <c r="N169" s="211"/>
      <c r="O169" s="67"/>
      <c r="P169" s="67"/>
      <c r="Q169" s="67"/>
      <c r="R169" s="67"/>
      <c r="S169" s="67"/>
      <c r="T169" s="68"/>
      <c r="U169" s="37"/>
      <c r="V169" s="37"/>
      <c r="W169" s="37"/>
      <c r="X169" s="37"/>
      <c r="Y169" s="37"/>
      <c r="Z169" s="37"/>
      <c r="AA169" s="37"/>
      <c r="AB169" s="37"/>
      <c r="AC169" s="37"/>
      <c r="AD169" s="37"/>
      <c r="AE169" s="37"/>
      <c r="AT169" s="19" t="s">
        <v>270</v>
      </c>
      <c r="AU169" s="19" t="s">
        <v>91</v>
      </c>
    </row>
    <row r="170" spans="1:65" s="13" customFormat="1" ht="10">
      <c r="B170" s="212"/>
      <c r="C170" s="213"/>
      <c r="D170" s="208" t="s">
        <v>272</v>
      </c>
      <c r="E170" s="214" t="s">
        <v>44</v>
      </c>
      <c r="F170" s="215" t="s">
        <v>4018</v>
      </c>
      <c r="G170" s="213"/>
      <c r="H170" s="214" t="s">
        <v>44</v>
      </c>
      <c r="I170" s="216"/>
      <c r="J170" s="213"/>
      <c r="K170" s="213"/>
      <c r="L170" s="217"/>
      <c r="M170" s="218"/>
      <c r="N170" s="219"/>
      <c r="O170" s="219"/>
      <c r="P170" s="219"/>
      <c r="Q170" s="219"/>
      <c r="R170" s="219"/>
      <c r="S170" s="219"/>
      <c r="T170" s="220"/>
      <c r="AT170" s="221" t="s">
        <v>272</v>
      </c>
      <c r="AU170" s="221" t="s">
        <v>91</v>
      </c>
      <c r="AV170" s="13" t="s">
        <v>89</v>
      </c>
      <c r="AW170" s="13" t="s">
        <v>38</v>
      </c>
      <c r="AX170" s="13" t="s">
        <v>82</v>
      </c>
      <c r="AY170" s="221" t="s">
        <v>262</v>
      </c>
    </row>
    <row r="171" spans="1:65" s="13" customFormat="1" ht="10">
      <c r="B171" s="212"/>
      <c r="C171" s="213"/>
      <c r="D171" s="208" t="s">
        <v>272</v>
      </c>
      <c r="E171" s="214" t="s">
        <v>44</v>
      </c>
      <c r="F171" s="215" t="s">
        <v>4019</v>
      </c>
      <c r="G171" s="213"/>
      <c r="H171" s="214" t="s">
        <v>44</v>
      </c>
      <c r="I171" s="216"/>
      <c r="J171" s="213"/>
      <c r="K171" s="213"/>
      <c r="L171" s="217"/>
      <c r="M171" s="218"/>
      <c r="N171" s="219"/>
      <c r="O171" s="219"/>
      <c r="P171" s="219"/>
      <c r="Q171" s="219"/>
      <c r="R171" s="219"/>
      <c r="S171" s="219"/>
      <c r="T171" s="220"/>
      <c r="AT171" s="221" t="s">
        <v>272</v>
      </c>
      <c r="AU171" s="221" t="s">
        <v>91</v>
      </c>
      <c r="AV171" s="13" t="s">
        <v>89</v>
      </c>
      <c r="AW171" s="13" t="s">
        <v>38</v>
      </c>
      <c r="AX171" s="13" t="s">
        <v>82</v>
      </c>
      <c r="AY171" s="221" t="s">
        <v>262</v>
      </c>
    </row>
    <row r="172" spans="1:65" s="15" customFormat="1" ht="10">
      <c r="B172" s="233"/>
      <c r="C172" s="234"/>
      <c r="D172" s="208" t="s">
        <v>272</v>
      </c>
      <c r="E172" s="235" t="s">
        <v>44</v>
      </c>
      <c r="F172" s="236" t="s">
        <v>4020</v>
      </c>
      <c r="G172" s="234"/>
      <c r="H172" s="237">
        <v>114</v>
      </c>
      <c r="I172" s="238"/>
      <c r="J172" s="234"/>
      <c r="K172" s="234"/>
      <c r="L172" s="239"/>
      <c r="M172" s="240"/>
      <c r="N172" s="241"/>
      <c r="O172" s="241"/>
      <c r="P172" s="241"/>
      <c r="Q172" s="241"/>
      <c r="R172" s="241"/>
      <c r="S172" s="241"/>
      <c r="T172" s="242"/>
      <c r="AT172" s="243" t="s">
        <v>272</v>
      </c>
      <c r="AU172" s="243" t="s">
        <v>91</v>
      </c>
      <c r="AV172" s="15" t="s">
        <v>91</v>
      </c>
      <c r="AW172" s="15" t="s">
        <v>38</v>
      </c>
      <c r="AX172" s="15" t="s">
        <v>82</v>
      </c>
      <c r="AY172" s="243" t="s">
        <v>262</v>
      </c>
    </row>
    <row r="173" spans="1:65" s="16" customFormat="1" ht="10">
      <c r="B173" s="244"/>
      <c r="C173" s="245"/>
      <c r="D173" s="208" t="s">
        <v>272</v>
      </c>
      <c r="E173" s="246" t="s">
        <v>44</v>
      </c>
      <c r="F173" s="247" t="s">
        <v>291</v>
      </c>
      <c r="G173" s="245"/>
      <c r="H173" s="248">
        <v>114</v>
      </c>
      <c r="I173" s="249"/>
      <c r="J173" s="245"/>
      <c r="K173" s="245"/>
      <c r="L173" s="250"/>
      <c r="M173" s="251"/>
      <c r="N173" s="252"/>
      <c r="O173" s="252"/>
      <c r="P173" s="252"/>
      <c r="Q173" s="252"/>
      <c r="R173" s="252"/>
      <c r="S173" s="252"/>
      <c r="T173" s="253"/>
      <c r="AT173" s="254" t="s">
        <v>272</v>
      </c>
      <c r="AU173" s="254" t="s">
        <v>91</v>
      </c>
      <c r="AV173" s="16" t="s">
        <v>104</v>
      </c>
      <c r="AW173" s="16" t="s">
        <v>38</v>
      </c>
      <c r="AX173" s="16" t="s">
        <v>89</v>
      </c>
      <c r="AY173" s="254" t="s">
        <v>262</v>
      </c>
    </row>
    <row r="174" spans="1:65" s="15" customFormat="1" ht="10">
      <c r="B174" s="233"/>
      <c r="C174" s="234"/>
      <c r="D174" s="208" t="s">
        <v>272</v>
      </c>
      <c r="E174" s="234"/>
      <c r="F174" s="236" t="s">
        <v>4022</v>
      </c>
      <c r="G174" s="234"/>
      <c r="H174" s="237">
        <v>216.6</v>
      </c>
      <c r="I174" s="238"/>
      <c r="J174" s="234"/>
      <c r="K174" s="234"/>
      <c r="L174" s="239"/>
      <c r="M174" s="240"/>
      <c r="N174" s="241"/>
      <c r="O174" s="241"/>
      <c r="P174" s="241"/>
      <c r="Q174" s="241"/>
      <c r="R174" s="241"/>
      <c r="S174" s="241"/>
      <c r="T174" s="242"/>
      <c r="AT174" s="243" t="s">
        <v>272</v>
      </c>
      <c r="AU174" s="243" t="s">
        <v>91</v>
      </c>
      <c r="AV174" s="15" t="s">
        <v>91</v>
      </c>
      <c r="AW174" s="15" t="s">
        <v>4</v>
      </c>
      <c r="AX174" s="15" t="s">
        <v>89</v>
      </c>
      <c r="AY174" s="243" t="s">
        <v>262</v>
      </c>
    </row>
    <row r="175" spans="1:65" s="2" customFormat="1" ht="21.75" customHeight="1">
      <c r="A175" s="37"/>
      <c r="B175" s="38"/>
      <c r="C175" s="195" t="s">
        <v>442</v>
      </c>
      <c r="D175" s="195" t="s">
        <v>264</v>
      </c>
      <c r="E175" s="196" t="s">
        <v>411</v>
      </c>
      <c r="F175" s="197" t="s">
        <v>412</v>
      </c>
      <c r="G175" s="198" t="s">
        <v>267</v>
      </c>
      <c r="H175" s="199">
        <v>264.39999999999998</v>
      </c>
      <c r="I175" s="200"/>
      <c r="J175" s="201">
        <f>ROUND(I175*H175,2)</f>
        <v>0</v>
      </c>
      <c r="K175" s="197" t="s">
        <v>268</v>
      </c>
      <c r="L175" s="42"/>
      <c r="M175" s="202" t="s">
        <v>44</v>
      </c>
      <c r="N175" s="203" t="s">
        <v>53</v>
      </c>
      <c r="O175" s="67"/>
      <c r="P175" s="204">
        <f>O175*H175</f>
        <v>0</v>
      </c>
      <c r="Q175" s="204">
        <v>0</v>
      </c>
      <c r="R175" s="204">
        <f>Q175*H175</f>
        <v>0</v>
      </c>
      <c r="S175" s="204">
        <v>0</v>
      </c>
      <c r="T175" s="205">
        <f>S175*H175</f>
        <v>0</v>
      </c>
      <c r="U175" s="37"/>
      <c r="V175" s="37"/>
      <c r="W175" s="37"/>
      <c r="X175" s="37"/>
      <c r="Y175" s="37"/>
      <c r="Z175" s="37"/>
      <c r="AA175" s="37"/>
      <c r="AB175" s="37"/>
      <c r="AC175" s="37"/>
      <c r="AD175" s="37"/>
      <c r="AE175" s="37"/>
      <c r="AR175" s="206" t="s">
        <v>104</v>
      </c>
      <c r="AT175" s="206" t="s">
        <v>264</v>
      </c>
      <c r="AU175" s="206" t="s">
        <v>91</v>
      </c>
      <c r="AY175" s="19" t="s">
        <v>262</v>
      </c>
      <c r="BE175" s="207">
        <f>IF(N175="základní",J175,0)</f>
        <v>0</v>
      </c>
      <c r="BF175" s="207">
        <f>IF(N175="snížená",J175,0)</f>
        <v>0</v>
      </c>
      <c r="BG175" s="207">
        <f>IF(N175="zákl. přenesená",J175,0)</f>
        <v>0</v>
      </c>
      <c r="BH175" s="207">
        <f>IF(N175="sníž. přenesená",J175,0)</f>
        <v>0</v>
      </c>
      <c r="BI175" s="207">
        <f>IF(N175="nulová",J175,0)</f>
        <v>0</v>
      </c>
      <c r="BJ175" s="19" t="s">
        <v>89</v>
      </c>
      <c r="BK175" s="207">
        <f>ROUND(I175*H175,2)</f>
        <v>0</v>
      </c>
      <c r="BL175" s="19" t="s">
        <v>104</v>
      </c>
      <c r="BM175" s="206" t="s">
        <v>4023</v>
      </c>
    </row>
    <row r="176" spans="1:65" s="2" customFormat="1" ht="90">
      <c r="A176" s="37"/>
      <c r="B176" s="38"/>
      <c r="C176" s="39"/>
      <c r="D176" s="208" t="s">
        <v>270</v>
      </c>
      <c r="E176" s="39"/>
      <c r="F176" s="209" t="s">
        <v>414</v>
      </c>
      <c r="G176" s="39"/>
      <c r="H176" s="39"/>
      <c r="I176" s="118"/>
      <c r="J176" s="39"/>
      <c r="K176" s="39"/>
      <c r="L176" s="42"/>
      <c r="M176" s="210"/>
      <c r="N176" s="211"/>
      <c r="O176" s="67"/>
      <c r="P176" s="67"/>
      <c r="Q176" s="67"/>
      <c r="R176" s="67"/>
      <c r="S176" s="67"/>
      <c r="T176" s="68"/>
      <c r="U176" s="37"/>
      <c r="V176" s="37"/>
      <c r="W176" s="37"/>
      <c r="X176" s="37"/>
      <c r="Y176" s="37"/>
      <c r="Z176" s="37"/>
      <c r="AA176" s="37"/>
      <c r="AB176" s="37"/>
      <c r="AC176" s="37"/>
      <c r="AD176" s="37"/>
      <c r="AE176" s="37"/>
      <c r="AT176" s="19" t="s">
        <v>270</v>
      </c>
      <c r="AU176" s="19" t="s">
        <v>91</v>
      </c>
    </row>
    <row r="177" spans="1:65" s="13" customFormat="1" ht="10">
      <c r="B177" s="212"/>
      <c r="C177" s="213"/>
      <c r="D177" s="208" t="s">
        <v>272</v>
      </c>
      <c r="E177" s="214" t="s">
        <v>44</v>
      </c>
      <c r="F177" s="215" t="s">
        <v>3972</v>
      </c>
      <c r="G177" s="213"/>
      <c r="H177" s="214" t="s">
        <v>44</v>
      </c>
      <c r="I177" s="216"/>
      <c r="J177" s="213"/>
      <c r="K177" s="213"/>
      <c r="L177" s="217"/>
      <c r="M177" s="218"/>
      <c r="N177" s="219"/>
      <c r="O177" s="219"/>
      <c r="P177" s="219"/>
      <c r="Q177" s="219"/>
      <c r="R177" s="219"/>
      <c r="S177" s="219"/>
      <c r="T177" s="220"/>
      <c r="AT177" s="221" t="s">
        <v>272</v>
      </c>
      <c r="AU177" s="221" t="s">
        <v>91</v>
      </c>
      <c r="AV177" s="13" t="s">
        <v>89</v>
      </c>
      <c r="AW177" s="13" t="s">
        <v>38</v>
      </c>
      <c r="AX177" s="13" t="s">
        <v>82</v>
      </c>
      <c r="AY177" s="221" t="s">
        <v>262</v>
      </c>
    </row>
    <row r="178" spans="1:65" s="13" customFormat="1" ht="10">
      <c r="B178" s="212"/>
      <c r="C178" s="213"/>
      <c r="D178" s="208" t="s">
        <v>272</v>
      </c>
      <c r="E178" s="214" t="s">
        <v>44</v>
      </c>
      <c r="F178" s="215" t="s">
        <v>4024</v>
      </c>
      <c r="G178" s="213"/>
      <c r="H178" s="214" t="s">
        <v>44</v>
      </c>
      <c r="I178" s="216"/>
      <c r="J178" s="213"/>
      <c r="K178" s="213"/>
      <c r="L178" s="217"/>
      <c r="M178" s="218"/>
      <c r="N178" s="219"/>
      <c r="O178" s="219"/>
      <c r="P178" s="219"/>
      <c r="Q178" s="219"/>
      <c r="R178" s="219"/>
      <c r="S178" s="219"/>
      <c r="T178" s="220"/>
      <c r="AT178" s="221" t="s">
        <v>272</v>
      </c>
      <c r="AU178" s="221" t="s">
        <v>91</v>
      </c>
      <c r="AV178" s="13" t="s">
        <v>89</v>
      </c>
      <c r="AW178" s="13" t="s">
        <v>38</v>
      </c>
      <c r="AX178" s="13" t="s">
        <v>82</v>
      </c>
      <c r="AY178" s="221" t="s">
        <v>262</v>
      </c>
    </row>
    <row r="179" spans="1:65" s="13" customFormat="1" ht="10">
      <c r="B179" s="212"/>
      <c r="C179" s="213"/>
      <c r="D179" s="208" t="s">
        <v>272</v>
      </c>
      <c r="E179" s="214" t="s">
        <v>44</v>
      </c>
      <c r="F179" s="215" t="s">
        <v>274</v>
      </c>
      <c r="G179" s="213"/>
      <c r="H179" s="214" t="s">
        <v>44</v>
      </c>
      <c r="I179" s="216"/>
      <c r="J179" s="213"/>
      <c r="K179" s="213"/>
      <c r="L179" s="217"/>
      <c r="M179" s="218"/>
      <c r="N179" s="219"/>
      <c r="O179" s="219"/>
      <c r="P179" s="219"/>
      <c r="Q179" s="219"/>
      <c r="R179" s="219"/>
      <c r="S179" s="219"/>
      <c r="T179" s="220"/>
      <c r="AT179" s="221" t="s">
        <v>272</v>
      </c>
      <c r="AU179" s="221" t="s">
        <v>91</v>
      </c>
      <c r="AV179" s="13" t="s">
        <v>89</v>
      </c>
      <c r="AW179" s="13" t="s">
        <v>38</v>
      </c>
      <c r="AX179" s="13" t="s">
        <v>82</v>
      </c>
      <c r="AY179" s="221" t="s">
        <v>262</v>
      </c>
    </row>
    <row r="180" spans="1:65" s="13" customFormat="1" ht="10">
      <c r="B180" s="212"/>
      <c r="C180" s="213"/>
      <c r="D180" s="208" t="s">
        <v>272</v>
      </c>
      <c r="E180" s="214" t="s">
        <v>44</v>
      </c>
      <c r="F180" s="215" t="s">
        <v>4013</v>
      </c>
      <c r="G180" s="213"/>
      <c r="H180" s="214" t="s">
        <v>44</v>
      </c>
      <c r="I180" s="216"/>
      <c r="J180" s="213"/>
      <c r="K180" s="213"/>
      <c r="L180" s="217"/>
      <c r="M180" s="218"/>
      <c r="N180" s="219"/>
      <c r="O180" s="219"/>
      <c r="P180" s="219"/>
      <c r="Q180" s="219"/>
      <c r="R180" s="219"/>
      <c r="S180" s="219"/>
      <c r="T180" s="220"/>
      <c r="AT180" s="221" t="s">
        <v>272</v>
      </c>
      <c r="AU180" s="221" t="s">
        <v>91</v>
      </c>
      <c r="AV180" s="13" t="s">
        <v>89</v>
      </c>
      <c r="AW180" s="13" t="s">
        <v>38</v>
      </c>
      <c r="AX180" s="13" t="s">
        <v>82</v>
      </c>
      <c r="AY180" s="221" t="s">
        <v>262</v>
      </c>
    </row>
    <row r="181" spans="1:65" s="13" customFormat="1" ht="10">
      <c r="B181" s="212"/>
      <c r="C181" s="213"/>
      <c r="D181" s="208" t="s">
        <v>272</v>
      </c>
      <c r="E181" s="214" t="s">
        <v>44</v>
      </c>
      <c r="F181" s="215" t="s">
        <v>276</v>
      </c>
      <c r="G181" s="213"/>
      <c r="H181" s="214" t="s">
        <v>44</v>
      </c>
      <c r="I181" s="216"/>
      <c r="J181" s="213"/>
      <c r="K181" s="213"/>
      <c r="L181" s="217"/>
      <c r="M181" s="218"/>
      <c r="N181" s="219"/>
      <c r="O181" s="219"/>
      <c r="P181" s="219"/>
      <c r="Q181" s="219"/>
      <c r="R181" s="219"/>
      <c r="S181" s="219"/>
      <c r="T181" s="220"/>
      <c r="AT181" s="221" t="s">
        <v>272</v>
      </c>
      <c r="AU181" s="221" t="s">
        <v>91</v>
      </c>
      <c r="AV181" s="13" t="s">
        <v>89</v>
      </c>
      <c r="AW181" s="13" t="s">
        <v>38</v>
      </c>
      <c r="AX181" s="13" t="s">
        <v>82</v>
      </c>
      <c r="AY181" s="221" t="s">
        <v>262</v>
      </c>
    </row>
    <row r="182" spans="1:65" s="13" customFormat="1" ht="10">
      <c r="B182" s="212"/>
      <c r="C182" s="213"/>
      <c r="D182" s="208" t="s">
        <v>272</v>
      </c>
      <c r="E182" s="214" t="s">
        <v>44</v>
      </c>
      <c r="F182" s="215" t="s">
        <v>277</v>
      </c>
      <c r="G182" s="213"/>
      <c r="H182" s="214" t="s">
        <v>44</v>
      </c>
      <c r="I182" s="216"/>
      <c r="J182" s="213"/>
      <c r="K182" s="213"/>
      <c r="L182" s="217"/>
      <c r="M182" s="218"/>
      <c r="N182" s="219"/>
      <c r="O182" s="219"/>
      <c r="P182" s="219"/>
      <c r="Q182" s="219"/>
      <c r="R182" s="219"/>
      <c r="S182" s="219"/>
      <c r="T182" s="220"/>
      <c r="AT182" s="221" t="s">
        <v>272</v>
      </c>
      <c r="AU182" s="221" t="s">
        <v>91</v>
      </c>
      <c r="AV182" s="13" t="s">
        <v>89</v>
      </c>
      <c r="AW182" s="13" t="s">
        <v>38</v>
      </c>
      <c r="AX182" s="13" t="s">
        <v>82</v>
      </c>
      <c r="AY182" s="221" t="s">
        <v>262</v>
      </c>
    </row>
    <row r="183" spans="1:65" s="13" customFormat="1" ht="10">
      <c r="B183" s="212"/>
      <c r="C183" s="213"/>
      <c r="D183" s="208" t="s">
        <v>272</v>
      </c>
      <c r="E183" s="214" t="s">
        <v>44</v>
      </c>
      <c r="F183" s="215" t="s">
        <v>4014</v>
      </c>
      <c r="G183" s="213"/>
      <c r="H183" s="214" t="s">
        <v>44</v>
      </c>
      <c r="I183" s="216"/>
      <c r="J183" s="213"/>
      <c r="K183" s="213"/>
      <c r="L183" s="217"/>
      <c r="M183" s="218"/>
      <c r="N183" s="219"/>
      <c r="O183" s="219"/>
      <c r="P183" s="219"/>
      <c r="Q183" s="219"/>
      <c r="R183" s="219"/>
      <c r="S183" s="219"/>
      <c r="T183" s="220"/>
      <c r="AT183" s="221" t="s">
        <v>272</v>
      </c>
      <c r="AU183" s="221" t="s">
        <v>91</v>
      </c>
      <c r="AV183" s="13" t="s">
        <v>89</v>
      </c>
      <c r="AW183" s="13" t="s">
        <v>38</v>
      </c>
      <c r="AX183" s="13" t="s">
        <v>82</v>
      </c>
      <c r="AY183" s="221" t="s">
        <v>262</v>
      </c>
    </row>
    <row r="184" spans="1:65" s="13" customFormat="1" ht="10">
      <c r="B184" s="212"/>
      <c r="C184" s="213"/>
      <c r="D184" s="208" t="s">
        <v>272</v>
      </c>
      <c r="E184" s="214" t="s">
        <v>44</v>
      </c>
      <c r="F184" s="215" t="s">
        <v>279</v>
      </c>
      <c r="G184" s="213"/>
      <c r="H184" s="214" t="s">
        <v>44</v>
      </c>
      <c r="I184" s="216"/>
      <c r="J184" s="213"/>
      <c r="K184" s="213"/>
      <c r="L184" s="217"/>
      <c r="M184" s="218"/>
      <c r="N184" s="219"/>
      <c r="O184" s="219"/>
      <c r="P184" s="219"/>
      <c r="Q184" s="219"/>
      <c r="R184" s="219"/>
      <c r="S184" s="219"/>
      <c r="T184" s="220"/>
      <c r="AT184" s="221" t="s">
        <v>272</v>
      </c>
      <c r="AU184" s="221" t="s">
        <v>91</v>
      </c>
      <c r="AV184" s="13" t="s">
        <v>89</v>
      </c>
      <c r="AW184" s="13" t="s">
        <v>38</v>
      </c>
      <c r="AX184" s="13" t="s">
        <v>82</v>
      </c>
      <c r="AY184" s="221" t="s">
        <v>262</v>
      </c>
    </row>
    <row r="185" spans="1:65" s="15" customFormat="1" ht="10">
      <c r="B185" s="233"/>
      <c r="C185" s="234"/>
      <c r="D185" s="208" t="s">
        <v>272</v>
      </c>
      <c r="E185" s="235" t="s">
        <v>44</v>
      </c>
      <c r="F185" s="236" t="s">
        <v>4015</v>
      </c>
      <c r="G185" s="234"/>
      <c r="H185" s="237">
        <v>264.39999999999998</v>
      </c>
      <c r="I185" s="238"/>
      <c r="J185" s="234"/>
      <c r="K185" s="234"/>
      <c r="L185" s="239"/>
      <c r="M185" s="240"/>
      <c r="N185" s="241"/>
      <c r="O185" s="241"/>
      <c r="P185" s="241"/>
      <c r="Q185" s="241"/>
      <c r="R185" s="241"/>
      <c r="S185" s="241"/>
      <c r="T185" s="242"/>
      <c r="AT185" s="243" t="s">
        <v>272</v>
      </c>
      <c r="AU185" s="243" t="s">
        <v>91</v>
      </c>
      <c r="AV185" s="15" t="s">
        <v>91</v>
      </c>
      <c r="AW185" s="15" t="s">
        <v>38</v>
      </c>
      <c r="AX185" s="15" t="s">
        <v>82</v>
      </c>
      <c r="AY185" s="243" t="s">
        <v>262</v>
      </c>
    </row>
    <row r="186" spans="1:65" s="13" customFormat="1" ht="10">
      <c r="B186" s="212"/>
      <c r="C186" s="213"/>
      <c r="D186" s="208" t="s">
        <v>272</v>
      </c>
      <c r="E186" s="214" t="s">
        <v>44</v>
      </c>
      <c r="F186" s="215" t="s">
        <v>281</v>
      </c>
      <c r="G186" s="213"/>
      <c r="H186" s="214" t="s">
        <v>44</v>
      </c>
      <c r="I186" s="216"/>
      <c r="J186" s="213"/>
      <c r="K186" s="213"/>
      <c r="L186" s="217"/>
      <c r="M186" s="218"/>
      <c r="N186" s="219"/>
      <c r="O186" s="219"/>
      <c r="P186" s="219"/>
      <c r="Q186" s="219"/>
      <c r="R186" s="219"/>
      <c r="S186" s="219"/>
      <c r="T186" s="220"/>
      <c r="AT186" s="221" t="s">
        <v>272</v>
      </c>
      <c r="AU186" s="221" t="s">
        <v>91</v>
      </c>
      <c r="AV186" s="13" t="s">
        <v>89</v>
      </c>
      <c r="AW186" s="13" t="s">
        <v>38</v>
      </c>
      <c r="AX186" s="13" t="s">
        <v>82</v>
      </c>
      <c r="AY186" s="221" t="s">
        <v>262</v>
      </c>
    </row>
    <row r="187" spans="1:65" s="16" customFormat="1" ht="10">
      <c r="B187" s="244"/>
      <c r="C187" s="245"/>
      <c r="D187" s="208" t="s">
        <v>272</v>
      </c>
      <c r="E187" s="246" t="s">
        <v>44</v>
      </c>
      <c r="F187" s="247" t="s">
        <v>291</v>
      </c>
      <c r="G187" s="245"/>
      <c r="H187" s="248">
        <v>264.39999999999998</v>
      </c>
      <c r="I187" s="249"/>
      <c r="J187" s="245"/>
      <c r="K187" s="245"/>
      <c r="L187" s="250"/>
      <c r="M187" s="251"/>
      <c r="N187" s="252"/>
      <c r="O187" s="252"/>
      <c r="P187" s="252"/>
      <c r="Q187" s="252"/>
      <c r="R187" s="252"/>
      <c r="S187" s="252"/>
      <c r="T187" s="253"/>
      <c r="AT187" s="254" t="s">
        <v>272</v>
      </c>
      <c r="AU187" s="254" t="s">
        <v>91</v>
      </c>
      <c r="AV187" s="16" t="s">
        <v>104</v>
      </c>
      <c r="AW187" s="16" t="s">
        <v>38</v>
      </c>
      <c r="AX187" s="16" t="s">
        <v>89</v>
      </c>
      <c r="AY187" s="254" t="s">
        <v>262</v>
      </c>
    </row>
    <row r="188" spans="1:65" s="2" customFormat="1" ht="21.75" customHeight="1">
      <c r="A188" s="37"/>
      <c r="B188" s="38"/>
      <c r="C188" s="195" t="s">
        <v>453</v>
      </c>
      <c r="D188" s="195" t="s">
        <v>264</v>
      </c>
      <c r="E188" s="196" t="s">
        <v>4025</v>
      </c>
      <c r="F188" s="197" t="s">
        <v>4026</v>
      </c>
      <c r="G188" s="198" t="s">
        <v>518</v>
      </c>
      <c r="H188" s="199">
        <v>6</v>
      </c>
      <c r="I188" s="200"/>
      <c r="J188" s="201">
        <f>ROUND(I188*H188,2)</f>
        <v>0</v>
      </c>
      <c r="K188" s="197" t="s">
        <v>268</v>
      </c>
      <c r="L188" s="42"/>
      <c r="M188" s="202" t="s">
        <v>44</v>
      </c>
      <c r="N188" s="203" t="s">
        <v>53</v>
      </c>
      <c r="O188" s="67"/>
      <c r="P188" s="204">
        <f>O188*H188</f>
        <v>0</v>
      </c>
      <c r="Q188" s="204">
        <v>1.9220000000000001E-2</v>
      </c>
      <c r="R188" s="204">
        <f>Q188*H188</f>
        <v>0.11532000000000001</v>
      </c>
      <c r="S188" s="204">
        <v>0</v>
      </c>
      <c r="T188" s="205">
        <f>S188*H188</f>
        <v>0</v>
      </c>
      <c r="U188" s="37"/>
      <c r="V188" s="37"/>
      <c r="W188" s="37"/>
      <c r="X188" s="37"/>
      <c r="Y188" s="37"/>
      <c r="Z188" s="37"/>
      <c r="AA188" s="37"/>
      <c r="AB188" s="37"/>
      <c r="AC188" s="37"/>
      <c r="AD188" s="37"/>
      <c r="AE188" s="37"/>
      <c r="AR188" s="206" t="s">
        <v>104</v>
      </c>
      <c r="AT188" s="206" t="s">
        <v>264</v>
      </c>
      <c r="AU188" s="206" t="s">
        <v>91</v>
      </c>
      <c r="AY188" s="19" t="s">
        <v>262</v>
      </c>
      <c r="BE188" s="207">
        <f>IF(N188="základní",J188,0)</f>
        <v>0</v>
      </c>
      <c r="BF188" s="207">
        <f>IF(N188="snížená",J188,0)</f>
        <v>0</v>
      </c>
      <c r="BG188" s="207">
        <f>IF(N188="zákl. přenesená",J188,0)</f>
        <v>0</v>
      </c>
      <c r="BH188" s="207">
        <f>IF(N188="sníž. přenesená",J188,0)</f>
        <v>0</v>
      </c>
      <c r="BI188" s="207">
        <f>IF(N188="nulová",J188,0)</f>
        <v>0</v>
      </c>
      <c r="BJ188" s="19" t="s">
        <v>89</v>
      </c>
      <c r="BK188" s="207">
        <f>ROUND(I188*H188,2)</f>
        <v>0</v>
      </c>
      <c r="BL188" s="19" t="s">
        <v>104</v>
      </c>
      <c r="BM188" s="206" t="s">
        <v>4027</v>
      </c>
    </row>
    <row r="189" spans="1:65" s="13" customFormat="1" ht="10">
      <c r="B189" s="212"/>
      <c r="C189" s="213"/>
      <c r="D189" s="208" t="s">
        <v>272</v>
      </c>
      <c r="E189" s="214" t="s">
        <v>44</v>
      </c>
      <c r="F189" s="215" t="s">
        <v>4028</v>
      </c>
      <c r="G189" s="213"/>
      <c r="H189" s="214" t="s">
        <v>44</v>
      </c>
      <c r="I189" s="216"/>
      <c r="J189" s="213"/>
      <c r="K189" s="213"/>
      <c r="L189" s="217"/>
      <c r="M189" s="218"/>
      <c r="N189" s="219"/>
      <c r="O189" s="219"/>
      <c r="P189" s="219"/>
      <c r="Q189" s="219"/>
      <c r="R189" s="219"/>
      <c r="S189" s="219"/>
      <c r="T189" s="220"/>
      <c r="AT189" s="221" t="s">
        <v>272</v>
      </c>
      <c r="AU189" s="221" t="s">
        <v>91</v>
      </c>
      <c r="AV189" s="13" t="s">
        <v>89</v>
      </c>
      <c r="AW189" s="13" t="s">
        <v>38</v>
      </c>
      <c r="AX189" s="13" t="s">
        <v>82</v>
      </c>
      <c r="AY189" s="221" t="s">
        <v>262</v>
      </c>
    </row>
    <row r="190" spans="1:65" s="15" customFormat="1" ht="10">
      <c r="B190" s="233"/>
      <c r="C190" s="234"/>
      <c r="D190" s="208" t="s">
        <v>272</v>
      </c>
      <c r="E190" s="235" t="s">
        <v>44</v>
      </c>
      <c r="F190" s="236" t="s">
        <v>339</v>
      </c>
      <c r="G190" s="234"/>
      <c r="H190" s="237">
        <v>6</v>
      </c>
      <c r="I190" s="238"/>
      <c r="J190" s="234"/>
      <c r="K190" s="234"/>
      <c r="L190" s="239"/>
      <c r="M190" s="240"/>
      <c r="N190" s="241"/>
      <c r="O190" s="241"/>
      <c r="P190" s="241"/>
      <c r="Q190" s="241"/>
      <c r="R190" s="241"/>
      <c r="S190" s="241"/>
      <c r="T190" s="242"/>
      <c r="AT190" s="243" t="s">
        <v>272</v>
      </c>
      <c r="AU190" s="243" t="s">
        <v>91</v>
      </c>
      <c r="AV190" s="15" t="s">
        <v>91</v>
      </c>
      <c r="AW190" s="15" t="s">
        <v>38</v>
      </c>
      <c r="AX190" s="15" t="s">
        <v>89</v>
      </c>
      <c r="AY190" s="243" t="s">
        <v>262</v>
      </c>
    </row>
    <row r="191" spans="1:65" s="12" customFormat="1" ht="22.75" customHeight="1">
      <c r="B191" s="179"/>
      <c r="C191" s="180"/>
      <c r="D191" s="181" t="s">
        <v>81</v>
      </c>
      <c r="E191" s="193" t="s">
        <v>91</v>
      </c>
      <c r="F191" s="193" t="s">
        <v>415</v>
      </c>
      <c r="G191" s="180"/>
      <c r="H191" s="180"/>
      <c r="I191" s="183"/>
      <c r="J191" s="194">
        <f>BK191</f>
        <v>0</v>
      </c>
      <c r="K191" s="180"/>
      <c r="L191" s="185"/>
      <c r="M191" s="186"/>
      <c r="N191" s="187"/>
      <c r="O191" s="187"/>
      <c r="P191" s="188">
        <f>SUM(P192:P195)</f>
        <v>0</v>
      </c>
      <c r="Q191" s="187"/>
      <c r="R191" s="188">
        <f>SUM(R192:R195)</f>
        <v>4.90658E-2</v>
      </c>
      <c r="S191" s="187"/>
      <c r="T191" s="189">
        <f>SUM(T192:T195)</f>
        <v>0</v>
      </c>
      <c r="AR191" s="190" t="s">
        <v>89</v>
      </c>
      <c r="AT191" s="191" t="s">
        <v>81</v>
      </c>
      <c r="AU191" s="191" t="s">
        <v>89</v>
      </c>
      <c r="AY191" s="190" t="s">
        <v>262</v>
      </c>
      <c r="BK191" s="192">
        <f>SUM(BK192:BK195)</f>
        <v>0</v>
      </c>
    </row>
    <row r="192" spans="1:65" s="2" customFormat="1" ht="16.5" customHeight="1">
      <c r="A192" s="37"/>
      <c r="B192" s="38"/>
      <c r="C192" s="195" t="s">
        <v>463</v>
      </c>
      <c r="D192" s="195" t="s">
        <v>264</v>
      </c>
      <c r="E192" s="196" t="s">
        <v>4029</v>
      </c>
      <c r="F192" s="197" t="s">
        <v>4030</v>
      </c>
      <c r="G192" s="198" t="s">
        <v>267</v>
      </c>
      <c r="H192" s="199">
        <v>0.02</v>
      </c>
      <c r="I192" s="200"/>
      <c r="J192" s="201">
        <f>ROUND(I192*H192,2)</f>
        <v>0</v>
      </c>
      <c r="K192" s="197" t="s">
        <v>268</v>
      </c>
      <c r="L192" s="42"/>
      <c r="M192" s="202" t="s">
        <v>44</v>
      </c>
      <c r="N192" s="203" t="s">
        <v>53</v>
      </c>
      <c r="O192" s="67"/>
      <c r="P192" s="204">
        <f>O192*H192</f>
        <v>0</v>
      </c>
      <c r="Q192" s="204">
        <v>2.45329</v>
      </c>
      <c r="R192" s="204">
        <f>Q192*H192</f>
        <v>4.90658E-2</v>
      </c>
      <c r="S192" s="204">
        <v>0</v>
      </c>
      <c r="T192" s="205">
        <f>S192*H192</f>
        <v>0</v>
      </c>
      <c r="U192" s="37"/>
      <c r="V192" s="37"/>
      <c r="W192" s="37"/>
      <c r="X192" s="37"/>
      <c r="Y192" s="37"/>
      <c r="Z192" s="37"/>
      <c r="AA192" s="37"/>
      <c r="AB192" s="37"/>
      <c r="AC192" s="37"/>
      <c r="AD192" s="37"/>
      <c r="AE192" s="37"/>
      <c r="AR192" s="206" t="s">
        <v>104</v>
      </c>
      <c r="AT192" s="206" t="s">
        <v>264</v>
      </c>
      <c r="AU192" s="206" t="s">
        <v>91</v>
      </c>
      <c r="AY192" s="19" t="s">
        <v>262</v>
      </c>
      <c r="BE192" s="207">
        <f>IF(N192="základní",J192,0)</f>
        <v>0</v>
      </c>
      <c r="BF192" s="207">
        <f>IF(N192="snížená",J192,0)</f>
        <v>0</v>
      </c>
      <c r="BG192" s="207">
        <f>IF(N192="zákl. přenesená",J192,0)</f>
        <v>0</v>
      </c>
      <c r="BH192" s="207">
        <f>IF(N192="sníž. přenesená",J192,0)</f>
        <v>0</v>
      </c>
      <c r="BI192" s="207">
        <f>IF(N192="nulová",J192,0)</f>
        <v>0</v>
      </c>
      <c r="BJ192" s="19" t="s">
        <v>89</v>
      </c>
      <c r="BK192" s="207">
        <f>ROUND(I192*H192,2)</f>
        <v>0</v>
      </c>
      <c r="BL192" s="19" t="s">
        <v>104</v>
      </c>
      <c r="BM192" s="206" t="s">
        <v>4031</v>
      </c>
    </row>
    <row r="193" spans="1:65" s="2" customFormat="1" ht="54">
      <c r="A193" s="37"/>
      <c r="B193" s="38"/>
      <c r="C193" s="39"/>
      <c r="D193" s="208" t="s">
        <v>270</v>
      </c>
      <c r="E193" s="39"/>
      <c r="F193" s="209" t="s">
        <v>479</v>
      </c>
      <c r="G193" s="39"/>
      <c r="H193" s="39"/>
      <c r="I193" s="118"/>
      <c r="J193" s="39"/>
      <c r="K193" s="39"/>
      <c r="L193" s="42"/>
      <c r="M193" s="210"/>
      <c r="N193" s="211"/>
      <c r="O193" s="67"/>
      <c r="P193" s="67"/>
      <c r="Q193" s="67"/>
      <c r="R193" s="67"/>
      <c r="S193" s="67"/>
      <c r="T193" s="68"/>
      <c r="U193" s="37"/>
      <c r="V193" s="37"/>
      <c r="W193" s="37"/>
      <c r="X193" s="37"/>
      <c r="Y193" s="37"/>
      <c r="Z193" s="37"/>
      <c r="AA193" s="37"/>
      <c r="AB193" s="37"/>
      <c r="AC193" s="37"/>
      <c r="AD193" s="37"/>
      <c r="AE193" s="37"/>
      <c r="AT193" s="19" t="s">
        <v>270</v>
      </c>
      <c r="AU193" s="19" t="s">
        <v>91</v>
      </c>
    </row>
    <row r="194" spans="1:65" s="13" customFormat="1" ht="10">
      <c r="B194" s="212"/>
      <c r="C194" s="213"/>
      <c r="D194" s="208" t="s">
        <v>272</v>
      </c>
      <c r="E194" s="214" t="s">
        <v>44</v>
      </c>
      <c r="F194" s="215" t="s">
        <v>3996</v>
      </c>
      <c r="G194" s="213"/>
      <c r="H194" s="214" t="s">
        <v>44</v>
      </c>
      <c r="I194" s="216"/>
      <c r="J194" s="213"/>
      <c r="K194" s="213"/>
      <c r="L194" s="217"/>
      <c r="M194" s="218"/>
      <c r="N194" s="219"/>
      <c r="O194" s="219"/>
      <c r="P194" s="219"/>
      <c r="Q194" s="219"/>
      <c r="R194" s="219"/>
      <c r="S194" s="219"/>
      <c r="T194" s="220"/>
      <c r="AT194" s="221" t="s">
        <v>272</v>
      </c>
      <c r="AU194" s="221" t="s">
        <v>91</v>
      </c>
      <c r="AV194" s="13" t="s">
        <v>89</v>
      </c>
      <c r="AW194" s="13" t="s">
        <v>38</v>
      </c>
      <c r="AX194" s="13" t="s">
        <v>82</v>
      </c>
      <c r="AY194" s="221" t="s">
        <v>262</v>
      </c>
    </row>
    <row r="195" spans="1:65" s="15" customFormat="1" ht="10">
      <c r="B195" s="233"/>
      <c r="C195" s="234"/>
      <c r="D195" s="208" t="s">
        <v>272</v>
      </c>
      <c r="E195" s="235" t="s">
        <v>44</v>
      </c>
      <c r="F195" s="236" t="s">
        <v>4032</v>
      </c>
      <c r="G195" s="234"/>
      <c r="H195" s="237">
        <v>0.02</v>
      </c>
      <c r="I195" s="238"/>
      <c r="J195" s="234"/>
      <c r="K195" s="234"/>
      <c r="L195" s="239"/>
      <c r="M195" s="240"/>
      <c r="N195" s="241"/>
      <c r="O195" s="241"/>
      <c r="P195" s="241"/>
      <c r="Q195" s="241"/>
      <c r="R195" s="241"/>
      <c r="S195" s="241"/>
      <c r="T195" s="242"/>
      <c r="AT195" s="243" t="s">
        <v>272</v>
      </c>
      <c r="AU195" s="243" t="s">
        <v>91</v>
      </c>
      <c r="AV195" s="15" t="s">
        <v>91</v>
      </c>
      <c r="AW195" s="15" t="s">
        <v>38</v>
      </c>
      <c r="AX195" s="15" t="s">
        <v>89</v>
      </c>
      <c r="AY195" s="243" t="s">
        <v>262</v>
      </c>
    </row>
    <row r="196" spans="1:65" s="12" customFormat="1" ht="22.75" customHeight="1">
      <c r="B196" s="179"/>
      <c r="C196" s="180"/>
      <c r="D196" s="181" t="s">
        <v>81</v>
      </c>
      <c r="E196" s="193" t="s">
        <v>97</v>
      </c>
      <c r="F196" s="193" t="s">
        <v>545</v>
      </c>
      <c r="G196" s="180"/>
      <c r="H196" s="180"/>
      <c r="I196" s="183"/>
      <c r="J196" s="194">
        <f>BK196</f>
        <v>0</v>
      </c>
      <c r="K196" s="180"/>
      <c r="L196" s="185"/>
      <c r="M196" s="186"/>
      <c r="N196" s="187"/>
      <c r="O196" s="187"/>
      <c r="P196" s="188">
        <f>SUM(P197:P214)</f>
        <v>0</v>
      </c>
      <c r="Q196" s="187"/>
      <c r="R196" s="188">
        <f>SUM(R197:R214)</f>
        <v>0.18020600000000001</v>
      </c>
      <c r="S196" s="187"/>
      <c r="T196" s="189">
        <f>SUM(T197:T214)</f>
        <v>0</v>
      </c>
      <c r="AR196" s="190" t="s">
        <v>89</v>
      </c>
      <c r="AT196" s="191" t="s">
        <v>81</v>
      </c>
      <c r="AU196" s="191" t="s">
        <v>89</v>
      </c>
      <c r="AY196" s="190" t="s">
        <v>262</v>
      </c>
      <c r="BK196" s="192">
        <f>SUM(BK197:BK214)</f>
        <v>0</v>
      </c>
    </row>
    <row r="197" spans="1:65" s="2" customFormat="1" ht="21.75" customHeight="1">
      <c r="A197" s="37"/>
      <c r="B197" s="38"/>
      <c r="C197" s="195" t="s">
        <v>467</v>
      </c>
      <c r="D197" s="195" t="s">
        <v>264</v>
      </c>
      <c r="E197" s="196" t="s">
        <v>4033</v>
      </c>
      <c r="F197" s="197" t="s">
        <v>4034</v>
      </c>
      <c r="G197" s="198" t="s">
        <v>518</v>
      </c>
      <c r="H197" s="199">
        <v>1</v>
      </c>
      <c r="I197" s="200"/>
      <c r="J197" s="201">
        <f>ROUND(I197*H197,2)</f>
        <v>0</v>
      </c>
      <c r="K197" s="197" t="s">
        <v>268</v>
      </c>
      <c r="L197" s="42"/>
      <c r="M197" s="202" t="s">
        <v>44</v>
      </c>
      <c r="N197" s="203" t="s">
        <v>53</v>
      </c>
      <c r="O197" s="67"/>
      <c r="P197" s="204">
        <f>O197*H197</f>
        <v>0</v>
      </c>
      <c r="Q197" s="204">
        <v>0.17488999999999999</v>
      </c>
      <c r="R197" s="204">
        <f>Q197*H197</f>
        <v>0.17488999999999999</v>
      </c>
      <c r="S197" s="204">
        <v>0</v>
      </c>
      <c r="T197" s="205">
        <f>S197*H197</f>
        <v>0</v>
      </c>
      <c r="U197" s="37"/>
      <c r="V197" s="37"/>
      <c r="W197" s="37"/>
      <c r="X197" s="37"/>
      <c r="Y197" s="37"/>
      <c r="Z197" s="37"/>
      <c r="AA197" s="37"/>
      <c r="AB197" s="37"/>
      <c r="AC197" s="37"/>
      <c r="AD197" s="37"/>
      <c r="AE197" s="37"/>
      <c r="AR197" s="206" t="s">
        <v>104</v>
      </c>
      <c r="AT197" s="206" t="s">
        <v>264</v>
      </c>
      <c r="AU197" s="206" t="s">
        <v>91</v>
      </c>
      <c r="AY197" s="19" t="s">
        <v>262</v>
      </c>
      <c r="BE197" s="207">
        <f>IF(N197="základní",J197,0)</f>
        <v>0</v>
      </c>
      <c r="BF197" s="207">
        <f>IF(N197="snížená",J197,0)</f>
        <v>0</v>
      </c>
      <c r="BG197" s="207">
        <f>IF(N197="zákl. přenesená",J197,0)</f>
        <v>0</v>
      </c>
      <c r="BH197" s="207">
        <f>IF(N197="sníž. přenesená",J197,0)</f>
        <v>0</v>
      </c>
      <c r="BI197" s="207">
        <f>IF(N197="nulová",J197,0)</f>
        <v>0</v>
      </c>
      <c r="BJ197" s="19" t="s">
        <v>89</v>
      </c>
      <c r="BK197" s="207">
        <f>ROUND(I197*H197,2)</f>
        <v>0</v>
      </c>
      <c r="BL197" s="19" t="s">
        <v>104</v>
      </c>
      <c r="BM197" s="206" t="s">
        <v>4035</v>
      </c>
    </row>
    <row r="198" spans="1:65" s="2" customFormat="1" ht="90">
      <c r="A198" s="37"/>
      <c r="B198" s="38"/>
      <c r="C198" s="39"/>
      <c r="D198" s="208" t="s">
        <v>270</v>
      </c>
      <c r="E198" s="39"/>
      <c r="F198" s="209" t="s">
        <v>4036</v>
      </c>
      <c r="G198" s="39"/>
      <c r="H198" s="39"/>
      <c r="I198" s="118"/>
      <c r="J198" s="39"/>
      <c r="K198" s="39"/>
      <c r="L198" s="42"/>
      <c r="M198" s="210"/>
      <c r="N198" s="211"/>
      <c r="O198" s="67"/>
      <c r="P198" s="67"/>
      <c r="Q198" s="67"/>
      <c r="R198" s="67"/>
      <c r="S198" s="67"/>
      <c r="T198" s="68"/>
      <c r="U198" s="37"/>
      <c r="V198" s="37"/>
      <c r="W198" s="37"/>
      <c r="X198" s="37"/>
      <c r="Y198" s="37"/>
      <c r="Z198" s="37"/>
      <c r="AA198" s="37"/>
      <c r="AB198" s="37"/>
      <c r="AC198" s="37"/>
      <c r="AD198" s="37"/>
      <c r="AE198" s="37"/>
      <c r="AT198" s="19" t="s">
        <v>270</v>
      </c>
      <c r="AU198" s="19" t="s">
        <v>91</v>
      </c>
    </row>
    <row r="199" spans="1:65" s="13" customFormat="1" ht="10">
      <c r="B199" s="212"/>
      <c r="C199" s="213"/>
      <c r="D199" s="208" t="s">
        <v>272</v>
      </c>
      <c r="E199" s="214" t="s">
        <v>44</v>
      </c>
      <c r="F199" s="215" t="s">
        <v>3996</v>
      </c>
      <c r="G199" s="213"/>
      <c r="H199" s="214" t="s">
        <v>44</v>
      </c>
      <c r="I199" s="216"/>
      <c r="J199" s="213"/>
      <c r="K199" s="213"/>
      <c r="L199" s="217"/>
      <c r="M199" s="218"/>
      <c r="N199" s="219"/>
      <c r="O199" s="219"/>
      <c r="P199" s="219"/>
      <c r="Q199" s="219"/>
      <c r="R199" s="219"/>
      <c r="S199" s="219"/>
      <c r="T199" s="220"/>
      <c r="AT199" s="221" t="s">
        <v>272</v>
      </c>
      <c r="AU199" s="221" t="s">
        <v>91</v>
      </c>
      <c r="AV199" s="13" t="s">
        <v>89</v>
      </c>
      <c r="AW199" s="13" t="s">
        <v>38</v>
      </c>
      <c r="AX199" s="13" t="s">
        <v>82</v>
      </c>
      <c r="AY199" s="221" t="s">
        <v>262</v>
      </c>
    </row>
    <row r="200" spans="1:65" s="15" customFormat="1" ht="10">
      <c r="B200" s="233"/>
      <c r="C200" s="234"/>
      <c r="D200" s="208" t="s">
        <v>272</v>
      </c>
      <c r="E200" s="235" t="s">
        <v>44</v>
      </c>
      <c r="F200" s="236" t="s">
        <v>89</v>
      </c>
      <c r="G200" s="234"/>
      <c r="H200" s="237">
        <v>1</v>
      </c>
      <c r="I200" s="238"/>
      <c r="J200" s="234"/>
      <c r="K200" s="234"/>
      <c r="L200" s="239"/>
      <c r="M200" s="240"/>
      <c r="N200" s="241"/>
      <c r="O200" s="241"/>
      <c r="P200" s="241"/>
      <c r="Q200" s="241"/>
      <c r="R200" s="241"/>
      <c r="S200" s="241"/>
      <c r="T200" s="242"/>
      <c r="AT200" s="243" t="s">
        <v>272</v>
      </c>
      <c r="AU200" s="243" t="s">
        <v>91</v>
      </c>
      <c r="AV200" s="15" t="s">
        <v>91</v>
      </c>
      <c r="AW200" s="15" t="s">
        <v>38</v>
      </c>
      <c r="AX200" s="15" t="s">
        <v>89</v>
      </c>
      <c r="AY200" s="243" t="s">
        <v>262</v>
      </c>
    </row>
    <row r="201" spans="1:65" s="2" customFormat="1" ht="16.5" customHeight="1">
      <c r="A201" s="37"/>
      <c r="B201" s="38"/>
      <c r="C201" s="255" t="s">
        <v>475</v>
      </c>
      <c r="D201" s="255" t="s">
        <v>633</v>
      </c>
      <c r="E201" s="256" t="s">
        <v>4037</v>
      </c>
      <c r="F201" s="257" t="s">
        <v>4038</v>
      </c>
      <c r="G201" s="258" t="s">
        <v>518</v>
      </c>
      <c r="H201" s="259">
        <v>1</v>
      </c>
      <c r="I201" s="260"/>
      <c r="J201" s="261">
        <f>ROUND(I201*H201,2)</f>
        <v>0</v>
      </c>
      <c r="K201" s="257" t="s">
        <v>268</v>
      </c>
      <c r="L201" s="262"/>
      <c r="M201" s="263" t="s">
        <v>44</v>
      </c>
      <c r="N201" s="264" t="s">
        <v>53</v>
      </c>
      <c r="O201" s="67"/>
      <c r="P201" s="204">
        <f>O201*H201</f>
        <v>0</v>
      </c>
      <c r="Q201" s="204">
        <v>2.3999999999999998E-3</v>
      </c>
      <c r="R201" s="204">
        <f>Q201*H201</f>
        <v>2.3999999999999998E-3</v>
      </c>
      <c r="S201" s="204">
        <v>0</v>
      </c>
      <c r="T201" s="205">
        <f>S201*H201</f>
        <v>0</v>
      </c>
      <c r="U201" s="37"/>
      <c r="V201" s="37"/>
      <c r="W201" s="37"/>
      <c r="X201" s="37"/>
      <c r="Y201" s="37"/>
      <c r="Z201" s="37"/>
      <c r="AA201" s="37"/>
      <c r="AB201" s="37"/>
      <c r="AC201" s="37"/>
      <c r="AD201" s="37"/>
      <c r="AE201" s="37"/>
      <c r="AR201" s="206" t="s">
        <v>351</v>
      </c>
      <c r="AT201" s="206" t="s">
        <v>633</v>
      </c>
      <c r="AU201" s="206" t="s">
        <v>91</v>
      </c>
      <c r="AY201" s="19" t="s">
        <v>262</v>
      </c>
      <c r="BE201" s="207">
        <f>IF(N201="základní",J201,0)</f>
        <v>0</v>
      </c>
      <c r="BF201" s="207">
        <f>IF(N201="snížená",J201,0)</f>
        <v>0</v>
      </c>
      <c r="BG201" s="207">
        <f>IF(N201="zákl. přenesená",J201,0)</f>
        <v>0</v>
      </c>
      <c r="BH201" s="207">
        <f>IF(N201="sníž. přenesená",J201,0)</f>
        <v>0</v>
      </c>
      <c r="BI201" s="207">
        <f>IF(N201="nulová",J201,0)</f>
        <v>0</v>
      </c>
      <c r="BJ201" s="19" t="s">
        <v>89</v>
      </c>
      <c r="BK201" s="207">
        <f>ROUND(I201*H201,2)</f>
        <v>0</v>
      </c>
      <c r="BL201" s="19" t="s">
        <v>104</v>
      </c>
      <c r="BM201" s="206" t="s">
        <v>4039</v>
      </c>
    </row>
    <row r="202" spans="1:65" s="2" customFormat="1" ht="16.5" customHeight="1">
      <c r="A202" s="37"/>
      <c r="B202" s="38"/>
      <c r="C202" s="255" t="s">
        <v>7</v>
      </c>
      <c r="D202" s="255" t="s">
        <v>633</v>
      </c>
      <c r="E202" s="256" t="s">
        <v>4040</v>
      </c>
      <c r="F202" s="257" t="s">
        <v>4041</v>
      </c>
      <c r="G202" s="258" t="s">
        <v>518</v>
      </c>
      <c r="H202" s="259">
        <v>1</v>
      </c>
      <c r="I202" s="260"/>
      <c r="J202" s="261">
        <f>ROUND(I202*H202,2)</f>
        <v>0</v>
      </c>
      <c r="K202" s="257" t="s">
        <v>268</v>
      </c>
      <c r="L202" s="262"/>
      <c r="M202" s="263" t="s">
        <v>44</v>
      </c>
      <c r="N202" s="264" t="s">
        <v>53</v>
      </c>
      <c r="O202" s="67"/>
      <c r="P202" s="204">
        <f>O202*H202</f>
        <v>0</v>
      </c>
      <c r="Q202" s="204">
        <v>1E-4</v>
      </c>
      <c r="R202" s="204">
        <f>Q202*H202</f>
        <v>1E-4</v>
      </c>
      <c r="S202" s="204">
        <v>0</v>
      </c>
      <c r="T202" s="205">
        <f>S202*H202</f>
        <v>0</v>
      </c>
      <c r="U202" s="37"/>
      <c r="V202" s="37"/>
      <c r="W202" s="37"/>
      <c r="X202" s="37"/>
      <c r="Y202" s="37"/>
      <c r="Z202" s="37"/>
      <c r="AA202" s="37"/>
      <c r="AB202" s="37"/>
      <c r="AC202" s="37"/>
      <c r="AD202" s="37"/>
      <c r="AE202" s="37"/>
      <c r="AR202" s="206" t="s">
        <v>351</v>
      </c>
      <c r="AT202" s="206" t="s">
        <v>633</v>
      </c>
      <c r="AU202" s="206" t="s">
        <v>91</v>
      </c>
      <c r="AY202" s="19" t="s">
        <v>262</v>
      </c>
      <c r="BE202" s="207">
        <f>IF(N202="základní",J202,0)</f>
        <v>0</v>
      </c>
      <c r="BF202" s="207">
        <f>IF(N202="snížená",J202,0)</f>
        <v>0</v>
      </c>
      <c r="BG202" s="207">
        <f>IF(N202="zákl. přenesená",J202,0)</f>
        <v>0</v>
      </c>
      <c r="BH202" s="207">
        <f>IF(N202="sníž. přenesená",J202,0)</f>
        <v>0</v>
      </c>
      <c r="BI202" s="207">
        <f>IF(N202="nulová",J202,0)</f>
        <v>0</v>
      </c>
      <c r="BJ202" s="19" t="s">
        <v>89</v>
      </c>
      <c r="BK202" s="207">
        <f>ROUND(I202*H202,2)</f>
        <v>0</v>
      </c>
      <c r="BL202" s="19" t="s">
        <v>104</v>
      </c>
      <c r="BM202" s="206" t="s">
        <v>4042</v>
      </c>
    </row>
    <row r="203" spans="1:65" s="2" customFormat="1" ht="16.5" customHeight="1">
      <c r="A203" s="37"/>
      <c r="B203" s="38"/>
      <c r="C203" s="195" t="s">
        <v>496</v>
      </c>
      <c r="D203" s="195" t="s">
        <v>264</v>
      </c>
      <c r="E203" s="196" t="s">
        <v>4043</v>
      </c>
      <c r="F203" s="197" t="s">
        <v>4044</v>
      </c>
      <c r="G203" s="198" t="s">
        <v>590</v>
      </c>
      <c r="H203" s="199">
        <v>2</v>
      </c>
      <c r="I203" s="200"/>
      <c r="J203" s="201">
        <f>ROUND(I203*H203,2)</f>
        <v>0</v>
      </c>
      <c r="K203" s="197" t="s">
        <v>268</v>
      </c>
      <c r="L203" s="42"/>
      <c r="M203" s="202" t="s">
        <v>44</v>
      </c>
      <c r="N203" s="203" t="s">
        <v>53</v>
      </c>
      <c r="O203" s="67"/>
      <c r="P203" s="204">
        <f>O203*H203</f>
        <v>0</v>
      </c>
      <c r="Q203" s="204">
        <v>0</v>
      </c>
      <c r="R203" s="204">
        <f>Q203*H203</f>
        <v>0</v>
      </c>
      <c r="S203" s="204">
        <v>0</v>
      </c>
      <c r="T203" s="205">
        <f>S203*H203</f>
        <v>0</v>
      </c>
      <c r="U203" s="37"/>
      <c r="V203" s="37"/>
      <c r="W203" s="37"/>
      <c r="X203" s="37"/>
      <c r="Y203" s="37"/>
      <c r="Z203" s="37"/>
      <c r="AA203" s="37"/>
      <c r="AB203" s="37"/>
      <c r="AC203" s="37"/>
      <c r="AD203" s="37"/>
      <c r="AE203" s="37"/>
      <c r="AR203" s="206" t="s">
        <v>104</v>
      </c>
      <c r="AT203" s="206" t="s">
        <v>264</v>
      </c>
      <c r="AU203" s="206" t="s">
        <v>91</v>
      </c>
      <c r="AY203" s="19" t="s">
        <v>262</v>
      </c>
      <c r="BE203" s="207">
        <f>IF(N203="základní",J203,0)</f>
        <v>0</v>
      </c>
      <c r="BF203" s="207">
        <f>IF(N203="snížená",J203,0)</f>
        <v>0</v>
      </c>
      <c r="BG203" s="207">
        <f>IF(N203="zákl. přenesená",J203,0)</f>
        <v>0</v>
      </c>
      <c r="BH203" s="207">
        <f>IF(N203="sníž. přenesená",J203,0)</f>
        <v>0</v>
      </c>
      <c r="BI203" s="207">
        <f>IF(N203="nulová",J203,0)</f>
        <v>0</v>
      </c>
      <c r="BJ203" s="19" t="s">
        <v>89</v>
      </c>
      <c r="BK203" s="207">
        <f>ROUND(I203*H203,2)</f>
        <v>0</v>
      </c>
      <c r="BL203" s="19" t="s">
        <v>104</v>
      </c>
      <c r="BM203" s="206" t="s">
        <v>4045</v>
      </c>
    </row>
    <row r="204" spans="1:65" s="2" customFormat="1" ht="27">
      <c r="A204" s="37"/>
      <c r="B204" s="38"/>
      <c r="C204" s="39"/>
      <c r="D204" s="208" t="s">
        <v>270</v>
      </c>
      <c r="E204" s="39"/>
      <c r="F204" s="209" t="s">
        <v>4046</v>
      </c>
      <c r="G204" s="39"/>
      <c r="H204" s="39"/>
      <c r="I204" s="118"/>
      <c r="J204" s="39"/>
      <c r="K204" s="39"/>
      <c r="L204" s="42"/>
      <c r="M204" s="210"/>
      <c r="N204" s="211"/>
      <c r="O204" s="67"/>
      <c r="P204" s="67"/>
      <c r="Q204" s="67"/>
      <c r="R204" s="67"/>
      <c r="S204" s="67"/>
      <c r="T204" s="68"/>
      <c r="U204" s="37"/>
      <c r="V204" s="37"/>
      <c r="W204" s="37"/>
      <c r="X204" s="37"/>
      <c r="Y204" s="37"/>
      <c r="Z204" s="37"/>
      <c r="AA204" s="37"/>
      <c r="AB204" s="37"/>
      <c r="AC204" s="37"/>
      <c r="AD204" s="37"/>
      <c r="AE204" s="37"/>
      <c r="AT204" s="19" t="s">
        <v>270</v>
      </c>
      <c r="AU204" s="19" t="s">
        <v>91</v>
      </c>
    </row>
    <row r="205" spans="1:65" s="13" customFormat="1" ht="10">
      <c r="B205" s="212"/>
      <c r="C205" s="213"/>
      <c r="D205" s="208" t="s">
        <v>272</v>
      </c>
      <c r="E205" s="214" t="s">
        <v>44</v>
      </c>
      <c r="F205" s="215" t="s">
        <v>3996</v>
      </c>
      <c r="G205" s="213"/>
      <c r="H205" s="214" t="s">
        <v>44</v>
      </c>
      <c r="I205" s="216"/>
      <c r="J205" s="213"/>
      <c r="K205" s="213"/>
      <c r="L205" s="217"/>
      <c r="M205" s="218"/>
      <c r="N205" s="219"/>
      <c r="O205" s="219"/>
      <c r="P205" s="219"/>
      <c r="Q205" s="219"/>
      <c r="R205" s="219"/>
      <c r="S205" s="219"/>
      <c r="T205" s="220"/>
      <c r="AT205" s="221" t="s">
        <v>272</v>
      </c>
      <c r="AU205" s="221" t="s">
        <v>91</v>
      </c>
      <c r="AV205" s="13" t="s">
        <v>89</v>
      </c>
      <c r="AW205" s="13" t="s">
        <v>38</v>
      </c>
      <c r="AX205" s="13" t="s">
        <v>82</v>
      </c>
      <c r="AY205" s="221" t="s">
        <v>262</v>
      </c>
    </row>
    <row r="206" spans="1:65" s="15" customFormat="1" ht="10">
      <c r="B206" s="233"/>
      <c r="C206" s="234"/>
      <c r="D206" s="208" t="s">
        <v>272</v>
      </c>
      <c r="E206" s="235" t="s">
        <v>44</v>
      </c>
      <c r="F206" s="236" t="s">
        <v>91</v>
      </c>
      <c r="G206" s="234"/>
      <c r="H206" s="237">
        <v>2</v>
      </c>
      <c r="I206" s="238"/>
      <c r="J206" s="234"/>
      <c r="K206" s="234"/>
      <c r="L206" s="239"/>
      <c r="M206" s="240"/>
      <c r="N206" s="241"/>
      <c r="O206" s="241"/>
      <c r="P206" s="241"/>
      <c r="Q206" s="241"/>
      <c r="R206" s="241"/>
      <c r="S206" s="241"/>
      <c r="T206" s="242"/>
      <c r="AT206" s="243" t="s">
        <v>272</v>
      </c>
      <c r="AU206" s="243" t="s">
        <v>91</v>
      </c>
      <c r="AV206" s="15" t="s">
        <v>91</v>
      </c>
      <c r="AW206" s="15" t="s">
        <v>38</v>
      </c>
      <c r="AX206" s="15" t="s">
        <v>89</v>
      </c>
      <c r="AY206" s="243" t="s">
        <v>262</v>
      </c>
    </row>
    <row r="207" spans="1:65" s="2" customFormat="1" ht="16.5" customHeight="1">
      <c r="A207" s="37"/>
      <c r="B207" s="38"/>
      <c r="C207" s="255" t="s">
        <v>511</v>
      </c>
      <c r="D207" s="255" t="s">
        <v>633</v>
      </c>
      <c r="E207" s="256" t="s">
        <v>4047</v>
      </c>
      <c r="F207" s="257" t="s">
        <v>4048</v>
      </c>
      <c r="G207" s="258" t="s">
        <v>590</v>
      </c>
      <c r="H207" s="259">
        <v>2.2000000000000002</v>
      </c>
      <c r="I207" s="260"/>
      <c r="J207" s="261">
        <f>ROUND(I207*H207,2)</f>
        <v>0</v>
      </c>
      <c r="K207" s="257" t="s">
        <v>268</v>
      </c>
      <c r="L207" s="262"/>
      <c r="M207" s="263" t="s">
        <v>44</v>
      </c>
      <c r="N207" s="264" t="s">
        <v>53</v>
      </c>
      <c r="O207" s="67"/>
      <c r="P207" s="204">
        <f>O207*H207</f>
        <v>0</v>
      </c>
      <c r="Q207" s="204">
        <v>1.1999999999999999E-3</v>
      </c>
      <c r="R207" s="204">
        <f>Q207*H207</f>
        <v>2.64E-3</v>
      </c>
      <c r="S207" s="204">
        <v>0</v>
      </c>
      <c r="T207" s="205">
        <f>S207*H207</f>
        <v>0</v>
      </c>
      <c r="U207" s="37"/>
      <c r="V207" s="37"/>
      <c r="W207" s="37"/>
      <c r="X207" s="37"/>
      <c r="Y207" s="37"/>
      <c r="Z207" s="37"/>
      <c r="AA207" s="37"/>
      <c r="AB207" s="37"/>
      <c r="AC207" s="37"/>
      <c r="AD207" s="37"/>
      <c r="AE207" s="37"/>
      <c r="AR207" s="206" t="s">
        <v>351</v>
      </c>
      <c r="AT207" s="206" t="s">
        <v>633</v>
      </c>
      <c r="AU207" s="206" t="s">
        <v>91</v>
      </c>
      <c r="AY207" s="19" t="s">
        <v>262</v>
      </c>
      <c r="BE207" s="207">
        <f>IF(N207="základní",J207,0)</f>
        <v>0</v>
      </c>
      <c r="BF207" s="207">
        <f>IF(N207="snížená",J207,0)</f>
        <v>0</v>
      </c>
      <c r="BG207" s="207">
        <f>IF(N207="zákl. přenesená",J207,0)</f>
        <v>0</v>
      </c>
      <c r="BH207" s="207">
        <f>IF(N207="sníž. přenesená",J207,0)</f>
        <v>0</v>
      </c>
      <c r="BI207" s="207">
        <f>IF(N207="nulová",J207,0)</f>
        <v>0</v>
      </c>
      <c r="BJ207" s="19" t="s">
        <v>89</v>
      </c>
      <c r="BK207" s="207">
        <f>ROUND(I207*H207,2)</f>
        <v>0</v>
      </c>
      <c r="BL207" s="19" t="s">
        <v>104</v>
      </c>
      <c r="BM207" s="206" t="s">
        <v>4049</v>
      </c>
    </row>
    <row r="208" spans="1:65" s="13" customFormat="1" ht="10">
      <c r="B208" s="212"/>
      <c r="C208" s="213"/>
      <c r="D208" s="208" t="s">
        <v>272</v>
      </c>
      <c r="E208" s="214" t="s">
        <v>44</v>
      </c>
      <c r="F208" s="215" t="s">
        <v>3996</v>
      </c>
      <c r="G208" s="213"/>
      <c r="H208" s="214" t="s">
        <v>44</v>
      </c>
      <c r="I208" s="216"/>
      <c r="J208" s="213"/>
      <c r="K208" s="213"/>
      <c r="L208" s="217"/>
      <c r="M208" s="218"/>
      <c r="N208" s="219"/>
      <c r="O208" s="219"/>
      <c r="P208" s="219"/>
      <c r="Q208" s="219"/>
      <c r="R208" s="219"/>
      <c r="S208" s="219"/>
      <c r="T208" s="220"/>
      <c r="AT208" s="221" t="s">
        <v>272</v>
      </c>
      <c r="AU208" s="221" t="s">
        <v>91</v>
      </c>
      <c r="AV208" s="13" t="s">
        <v>89</v>
      </c>
      <c r="AW208" s="13" t="s">
        <v>38</v>
      </c>
      <c r="AX208" s="13" t="s">
        <v>82</v>
      </c>
      <c r="AY208" s="221" t="s">
        <v>262</v>
      </c>
    </row>
    <row r="209" spans="1:65" s="15" customFormat="1" ht="10">
      <c r="B209" s="233"/>
      <c r="C209" s="234"/>
      <c r="D209" s="208" t="s">
        <v>272</v>
      </c>
      <c r="E209" s="235" t="s">
        <v>44</v>
      </c>
      <c r="F209" s="236" t="s">
        <v>91</v>
      </c>
      <c r="G209" s="234"/>
      <c r="H209" s="237">
        <v>2</v>
      </c>
      <c r="I209" s="238"/>
      <c r="J209" s="234"/>
      <c r="K209" s="234"/>
      <c r="L209" s="239"/>
      <c r="M209" s="240"/>
      <c r="N209" s="241"/>
      <c r="O209" s="241"/>
      <c r="P209" s="241"/>
      <c r="Q209" s="241"/>
      <c r="R209" s="241"/>
      <c r="S209" s="241"/>
      <c r="T209" s="242"/>
      <c r="AT209" s="243" t="s">
        <v>272</v>
      </c>
      <c r="AU209" s="243" t="s">
        <v>91</v>
      </c>
      <c r="AV209" s="15" t="s">
        <v>91</v>
      </c>
      <c r="AW209" s="15" t="s">
        <v>38</v>
      </c>
      <c r="AX209" s="15" t="s">
        <v>89</v>
      </c>
      <c r="AY209" s="243" t="s">
        <v>262</v>
      </c>
    </row>
    <row r="210" spans="1:65" s="15" customFormat="1" ht="10">
      <c r="B210" s="233"/>
      <c r="C210" s="234"/>
      <c r="D210" s="208" t="s">
        <v>272</v>
      </c>
      <c r="E210" s="234"/>
      <c r="F210" s="236" t="s">
        <v>4050</v>
      </c>
      <c r="G210" s="234"/>
      <c r="H210" s="237">
        <v>2.2000000000000002</v>
      </c>
      <c r="I210" s="238"/>
      <c r="J210" s="234"/>
      <c r="K210" s="234"/>
      <c r="L210" s="239"/>
      <c r="M210" s="240"/>
      <c r="N210" s="241"/>
      <c r="O210" s="241"/>
      <c r="P210" s="241"/>
      <c r="Q210" s="241"/>
      <c r="R210" s="241"/>
      <c r="S210" s="241"/>
      <c r="T210" s="242"/>
      <c r="AT210" s="243" t="s">
        <v>272</v>
      </c>
      <c r="AU210" s="243" t="s">
        <v>91</v>
      </c>
      <c r="AV210" s="15" t="s">
        <v>91</v>
      </c>
      <c r="AW210" s="15" t="s">
        <v>4</v>
      </c>
      <c r="AX210" s="15" t="s">
        <v>89</v>
      </c>
      <c r="AY210" s="243" t="s">
        <v>262</v>
      </c>
    </row>
    <row r="211" spans="1:65" s="2" customFormat="1" ht="16.5" customHeight="1">
      <c r="A211" s="37"/>
      <c r="B211" s="38"/>
      <c r="C211" s="255" t="s">
        <v>515</v>
      </c>
      <c r="D211" s="255" t="s">
        <v>633</v>
      </c>
      <c r="E211" s="256" t="s">
        <v>4051</v>
      </c>
      <c r="F211" s="257" t="s">
        <v>4052</v>
      </c>
      <c r="G211" s="258" t="s">
        <v>590</v>
      </c>
      <c r="H211" s="259">
        <v>4.4000000000000004</v>
      </c>
      <c r="I211" s="260"/>
      <c r="J211" s="261">
        <f>ROUND(I211*H211,2)</f>
        <v>0</v>
      </c>
      <c r="K211" s="257" t="s">
        <v>268</v>
      </c>
      <c r="L211" s="262"/>
      <c r="M211" s="263" t="s">
        <v>44</v>
      </c>
      <c r="N211" s="264" t="s">
        <v>53</v>
      </c>
      <c r="O211" s="67"/>
      <c r="P211" s="204">
        <f>O211*H211</f>
        <v>0</v>
      </c>
      <c r="Q211" s="204">
        <v>4.0000000000000003E-5</v>
      </c>
      <c r="R211" s="204">
        <f>Q211*H211</f>
        <v>1.7600000000000002E-4</v>
      </c>
      <c r="S211" s="204">
        <v>0</v>
      </c>
      <c r="T211" s="205">
        <f>S211*H211</f>
        <v>0</v>
      </c>
      <c r="U211" s="37"/>
      <c r="V211" s="37"/>
      <c r="W211" s="37"/>
      <c r="X211" s="37"/>
      <c r="Y211" s="37"/>
      <c r="Z211" s="37"/>
      <c r="AA211" s="37"/>
      <c r="AB211" s="37"/>
      <c r="AC211" s="37"/>
      <c r="AD211" s="37"/>
      <c r="AE211" s="37"/>
      <c r="AR211" s="206" t="s">
        <v>351</v>
      </c>
      <c r="AT211" s="206" t="s">
        <v>633</v>
      </c>
      <c r="AU211" s="206" t="s">
        <v>91</v>
      </c>
      <c r="AY211" s="19" t="s">
        <v>262</v>
      </c>
      <c r="BE211" s="207">
        <f>IF(N211="základní",J211,0)</f>
        <v>0</v>
      </c>
      <c r="BF211" s="207">
        <f>IF(N211="snížená",J211,0)</f>
        <v>0</v>
      </c>
      <c r="BG211" s="207">
        <f>IF(N211="zákl. přenesená",J211,0)</f>
        <v>0</v>
      </c>
      <c r="BH211" s="207">
        <f>IF(N211="sníž. přenesená",J211,0)</f>
        <v>0</v>
      </c>
      <c r="BI211" s="207">
        <f>IF(N211="nulová",J211,0)</f>
        <v>0</v>
      </c>
      <c r="BJ211" s="19" t="s">
        <v>89</v>
      </c>
      <c r="BK211" s="207">
        <f>ROUND(I211*H211,2)</f>
        <v>0</v>
      </c>
      <c r="BL211" s="19" t="s">
        <v>104</v>
      </c>
      <c r="BM211" s="206" t="s">
        <v>4053</v>
      </c>
    </row>
    <row r="212" spans="1:65" s="13" customFormat="1" ht="10">
      <c r="B212" s="212"/>
      <c r="C212" s="213"/>
      <c r="D212" s="208" t="s">
        <v>272</v>
      </c>
      <c r="E212" s="214" t="s">
        <v>44</v>
      </c>
      <c r="F212" s="215" t="s">
        <v>3996</v>
      </c>
      <c r="G212" s="213"/>
      <c r="H212" s="214" t="s">
        <v>44</v>
      </c>
      <c r="I212" s="216"/>
      <c r="J212" s="213"/>
      <c r="K212" s="213"/>
      <c r="L212" s="217"/>
      <c r="M212" s="218"/>
      <c r="N212" s="219"/>
      <c r="O212" s="219"/>
      <c r="P212" s="219"/>
      <c r="Q212" s="219"/>
      <c r="R212" s="219"/>
      <c r="S212" s="219"/>
      <c r="T212" s="220"/>
      <c r="AT212" s="221" t="s">
        <v>272</v>
      </c>
      <c r="AU212" s="221" t="s">
        <v>91</v>
      </c>
      <c r="AV212" s="13" t="s">
        <v>89</v>
      </c>
      <c r="AW212" s="13" t="s">
        <v>38</v>
      </c>
      <c r="AX212" s="13" t="s">
        <v>82</v>
      </c>
      <c r="AY212" s="221" t="s">
        <v>262</v>
      </c>
    </row>
    <row r="213" spans="1:65" s="15" customFormat="1" ht="10">
      <c r="B213" s="233"/>
      <c r="C213" s="234"/>
      <c r="D213" s="208" t="s">
        <v>272</v>
      </c>
      <c r="E213" s="235" t="s">
        <v>44</v>
      </c>
      <c r="F213" s="236" t="s">
        <v>4054</v>
      </c>
      <c r="G213" s="234"/>
      <c r="H213" s="237">
        <v>4</v>
      </c>
      <c r="I213" s="238"/>
      <c r="J213" s="234"/>
      <c r="K213" s="234"/>
      <c r="L213" s="239"/>
      <c r="M213" s="240"/>
      <c r="N213" s="241"/>
      <c r="O213" s="241"/>
      <c r="P213" s="241"/>
      <c r="Q213" s="241"/>
      <c r="R213" s="241"/>
      <c r="S213" s="241"/>
      <c r="T213" s="242"/>
      <c r="AT213" s="243" t="s">
        <v>272</v>
      </c>
      <c r="AU213" s="243" t="s">
        <v>91</v>
      </c>
      <c r="AV213" s="15" t="s">
        <v>91</v>
      </c>
      <c r="AW213" s="15" t="s">
        <v>38</v>
      </c>
      <c r="AX213" s="15" t="s">
        <v>89</v>
      </c>
      <c r="AY213" s="243" t="s">
        <v>262</v>
      </c>
    </row>
    <row r="214" spans="1:65" s="15" customFormat="1" ht="10">
      <c r="B214" s="233"/>
      <c r="C214" s="234"/>
      <c r="D214" s="208" t="s">
        <v>272</v>
      </c>
      <c r="E214" s="234"/>
      <c r="F214" s="236" t="s">
        <v>4055</v>
      </c>
      <c r="G214" s="234"/>
      <c r="H214" s="237">
        <v>4.4000000000000004</v>
      </c>
      <c r="I214" s="238"/>
      <c r="J214" s="234"/>
      <c r="K214" s="234"/>
      <c r="L214" s="239"/>
      <c r="M214" s="240"/>
      <c r="N214" s="241"/>
      <c r="O214" s="241"/>
      <c r="P214" s="241"/>
      <c r="Q214" s="241"/>
      <c r="R214" s="241"/>
      <c r="S214" s="241"/>
      <c r="T214" s="242"/>
      <c r="AT214" s="243" t="s">
        <v>272</v>
      </c>
      <c r="AU214" s="243" t="s">
        <v>91</v>
      </c>
      <c r="AV214" s="15" t="s">
        <v>91</v>
      </c>
      <c r="AW214" s="15" t="s">
        <v>4</v>
      </c>
      <c r="AX214" s="15" t="s">
        <v>89</v>
      </c>
      <c r="AY214" s="243" t="s">
        <v>262</v>
      </c>
    </row>
    <row r="215" spans="1:65" s="12" customFormat="1" ht="22.75" customHeight="1">
      <c r="B215" s="179"/>
      <c r="C215" s="180"/>
      <c r="D215" s="181" t="s">
        <v>81</v>
      </c>
      <c r="E215" s="193" t="s">
        <v>377</v>
      </c>
      <c r="F215" s="193" t="s">
        <v>1431</v>
      </c>
      <c r="G215" s="180"/>
      <c r="H215" s="180"/>
      <c r="I215" s="183"/>
      <c r="J215" s="194">
        <f>BK215</f>
        <v>0</v>
      </c>
      <c r="K215" s="180"/>
      <c r="L215" s="185"/>
      <c r="M215" s="186"/>
      <c r="N215" s="187"/>
      <c r="O215" s="187"/>
      <c r="P215" s="188">
        <f>P216+SUM(P217:P234)</f>
        <v>0</v>
      </c>
      <c r="Q215" s="187"/>
      <c r="R215" s="188">
        <f>R216+SUM(R217:R234)</f>
        <v>0</v>
      </c>
      <c r="S215" s="187"/>
      <c r="T215" s="189">
        <f>T216+SUM(T217:T234)</f>
        <v>60.491540000000001</v>
      </c>
      <c r="AR215" s="190" t="s">
        <v>89</v>
      </c>
      <c r="AT215" s="191" t="s">
        <v>81</v>
      </c>
      <c r="AU215" s="191" t="s">
        <v>89</v>
      </c>
      <c r="AY215" s="190" t="s">
        <v>262</v>
      </c>
      <c r="BK215" s="192">
        <f>BK216+SUM(BK217:BK234)</f>
        <v>0</v>
      </c>
    </row>
    <row r="216" spans="1:65" s="2" customFormat="1" ht="16.5" customHeight="1">
      <c r="A216" s="37"/>
      <c r="B216" s="38"/>
      <c r="C216" s="195" t="s">
        <v>523</v>
      </c>
      <c r="D216" s="195" t="s">
        <v>264</v>
      </c>
      <c r="E216" s="196" t="s">
        <v>4056</v>
      </c>
      <c r="F216" s="197" t="s">
        <v>4057</v>
      </c>
      <c r="G216" s="198" t="s">
        <v>267</v>
      </c>
      <c r="H216" s="199">
        <v>9.9640000000000004</v>
      </c>
      <c r="I216" s="200"/>
      <c r="J216" s="201">
        <f>ROUND(I216*H216,2)</f>
        <v>0</v>
      </c>
      <c r="K216" s="197" t="s">
        <v>268</v>
      </c>
      <c r="L216" s="42"/>
      <c r="M216" s="202" t="s">
        <v>44</v>
      </c>
      <c r="N216" s="203" t="s">
        <v>53</v>
      </c>
      <c r="O216" s="67"/>
      <c r="P216" s="204">
        <f>O216*H216</f>
        <v>0</v>
      </c>
      <c r="Q216" s="204">
        <v>0</v>
      </c>
      <c r="R216" s="204">
        <f>Q216*H216</f>
        <v>0</v>
      </c>
      <c r="S216" s="204">
        <v>2</v>
      </c>
      <c r="T216" s="205">
        <f>S216*H216</f>
        <v>19.928000000000001</v>
      </c>
      <c r="U216" s="37"/>
      <c r="V216" s="37"/>
      <c r="W216" s="37"/>
      <c r="X216" s="37"/>
      <c r="Y216" s="37"/>
      <c r="Z216" s="37"/>
      <c r="AA216" s="37"/>
      <c r="AB216" s="37"/>
      <c r="AC216" s="37"/>
      <c r="AD216" s="37"/>
      <c r="AE216" s="37"/>
      <c r="AR216" s="206" t="s">
        <v>104</v>
      </c>
      <c r="AT216" s="206" t="s">
        <v>264</v>
      </c>
      <c r="AU216" s="206" t="s">
        <v>91</v>
      </c>
      <c r="AY216" s="19" t="s">
        <v>262</v>
      </c>
      <c r="BE216" s="207">
        <f>IF(N216="základní",J216,0)</f>
        <v>0</v>
      </c>
      <c r="BF216" s="207">
        <f>IF(N216="snížená",J216,0)</f>
        <v>0</v>
      </c>
      <c r="BG216" s="207">
        <f>IF(N216="zákl. přenesená",J216,0)</f>
        <v>0</v>
      </c>
      <c r="BH216" s="207">
        <f>IF(N216="sníž. přenesená",J216,0)</f>
        <v>0</v>
      </c>
      <c r="BI216" s="207">
        <f>IF(N216="nulová",J216,0)</f>
        <v>0</v>
      </c>
      <c r="BJ216" s="19" t="s">
        <v>89</v>
      </c>
      <c r="BK216" s="207">
        <f>ROUND(I216*H216,2)</f>
        <v>0</v>
      </c>
      <c r="BL216" s="19" t="s">
        <v>104</v>
      </c>
      <c r="BM216" s="206" t="s">
        <v>4058</v>
      </c>
    </row>
    <row r="217" spans="1:65" s="13" customFormat="1" ht="10">
      <c r="B217" s="212"/>
      <c r="C217" s="213"/>
      <c r="D217" s="208" t="s">
        <v>272</v>
      </c>
      <c r="E217" s="214" t="s">
        <v>44</v>
      </c>
      <c r="F217" s="215" t="s">
        <v>4059</v>
      </c>
      <c r="G217" s="213"/>
      <c r="H217" s="214" t="s">
        <v>44</v>
      </c>
      <c r="I217" s="216"/>
      <c r="J217" s="213"/>
      <c r="K217" s="213"/>
      <c r="L217" s="217"/>
      <c r="M217" s="218"/>
      <c r="N217" s="219"/>
      <c r="O217" s="219"/>
      <c r="P217" s="219"/>
      <c r="Q217" s="219"/>
      <c r="R217" s="219"/>
      <c r="S217" s="219"/>
      <c r="T217" s="220"/>
      <c r="AT217" s="221" t="s">
        <v>272</v>
      </c>
      <c r="AU217" s="221" t="s">
        <v>91</v>
      </c>
      <c r="AV217" s="13" t="s">
        <v>89</v>
      </c>
      <c r="AW217" s="13" t="s">
        <v>38</v>
      </c>
      <c r="AX217" s="13" t="s">
        <v>82</v>
      </c>
      <c r="AY217" s="221" t="s">
        <v>262</v>
      </c>
    </row>
    <row r="218" spans="1:65" s="13" customFormat="1" ht="10">
      <c r="B218" s="212"/>
      <c r="C218" s="213"/>
      <c r="D218" s="208" t="s">
        <v>272</v>
      </c>
      <c r="E218" s="214" t="s">
        <v>44</v>
      </c>
      <c r="F218" s="215" t="s">
        <v>4060</v>
      </c>
      <c r="G218" s="213"/>
      <c r="H218" s="214" t="s">
        <v>44</v>
      </c>
      <c r="I218" s="216"/>
      <c r="J218" s="213"/>
      <c r="K218" s="213"/>
      <c r="L218" s="217"/>
      <c r="M218" s="218"/>
      <c r="N218" s="219"/>
      <c r="O218" s="219"/>
      <c r="P218" s="219"/>
      <c r="Q218" s="219"/>
      <c r="R218" s="219"/>
      <c r="S218" s="219"/>
      <c r="T218" s="220"/>
      <c r="AT218" s="221" t="s">
        <v>272</v>
      </c>
      <c r="AU218" s="221" t="s">
        <v>91</v>
      </c>
      <c r="AV218" s="13" t="s">
        <v>89</v>
      </c>
      <c r="AW218" s="13" t="s">
        <v>38</v>
      </c>
      <c r="AX218" s="13" t="s">
        <v>82</v>
      </c>
      <c r="AY218" s="221" t="s">
        <v>262</v>
      </c>
    </row>
    <row r="219" spans="1:65" s="15" customFormat="1" ht="10">
      <c r="B219" s="233"/>
      <c r="C219" s="234"/>
      <c r="D219" s="208" t="s">
        <v>272</v>
      </c>
      <c r="E219" s="235" t="s">
        <v>44</v>
      </c>
      <c r="F219" s="236" t="s">
        <v>4061</v>
      </c>
      <c r="G219" s="234"/>
      <c r="H219" s="237">
        <v>5.5039999999999996</v>
      </c>
      <c r="I219" s="238"/>
      <c r="J219" s="234"/>
      <c r="K219" s="234"/>
      <c r="L219" s="239"/>
      <c r="M219" s="240"/>
      <c r="N219" s="241"/>
      <c r="O219" s="241"/>
      <c r="P219" s="241"/>
      <c r="Q219" s="241"/>
      <c r="R219" s="241"/>
      <c r="S219" s="241"/>
      <c r="T219" s="242"/>
      <c r="AT219" s="243" t="s">
        <v>272</v>
      </c>
      <c r="AU219" s="243" t="s">
        <v>91</v>
      </c>
      <c r="AV219" s="15" t="s">
        <v>91</v>
      </c>
      <c r="AW219" s="15" t="s">
        <v>38</v>
      </c>
      <c r="AX219" s="15" t="s">
        <v>82</v>
      </c>
      <c r="AY219" s="243" t="s">
        <v>262</v>
      </c>
    </row>
    <row r="220" spans="1:65" s="13" customFormat="1" ht="10">
      <c r="B220" s="212"/>
      <c r="C220" s="213"/>
      <c r="D220" s="208" t="s">
        <v>272</v>
      </c>
      <c r="E220" s="214" t="s">
        <v>44</v>
      </c>
      <c r="F220" s="215" t="s">
        <v>4062</v>
      </c>
      <c r="G220" s="213"/>
      <c r="H220" s="214" t="s">
        <v>44</v>
      </c>
      <c r="I220" s="216"/>
      <c r="J220" s="213"/>
      <c r="K220" s="213"/>
      <c r="L220" s="217"/>
      <c r="M220" s="218"/>
      <c r="N220" s="219"/>
      <c r="O220" s="219"/>
      <c r="P220" s="219"/>
      <c r="Q220" s="219"/>
      <c r="R220" s="219"/>
      <c r="S220" s="219"/>
      <c r="T220" s="220"/>
      <c r="AT220" s="221" t="s">
        <v>272</v>
      </c>
      <c r="AU220" s="221" t="s">
        <v>91</v>
      </c>
      <c r="AV220" s="13" t="s">
        <v>89</v>
      </c>
      <c r="AW220" s="13" t="s">
        <v>38</v>
      </c>
      <c r="AX220" s="13" t="s">
        <v>82</v>
      </c>
      <c r="AY220" s="221" t="s">
        <v>262</v>
      </c>
    </row>
    <row r="221" spans="1:65" s="15" customFormat="1" ht="10">
      <c r="B221" s="233"/>
      <c r="C221" s="234"/>
      <c r="D221" s="208" t="s">
        <v>272</v>
      </c>
      <c r="E221" s="235" t="s">
        <v>44</v>
      </c>
      <c r="F221" s="236" t="s">
        <v>4063</v>
      </c>
      <c r="G221" s="234"/>
      <c r="H221" s="237">
        <v>2.96</v>
      </c>
      <c r="I221" s="238"/>
      <c r="J221" s="234"/>
      <c r="K221" s="234"/>
      <c r="L221" s="239"/>
      <c r="M221" s="240"/>
      <c r="N221" s="241"/>
      <c r="O221" s="241"/>
      <c r="P221" s="241"/>
      <c r="Q221" s="241"/>
      <c r="R221" s="241"/>
      <c r="S221" s="241"/>
      <c r="T221" s="242"/>
      <c r="AT221" s="243" t="s">
        <v>272</v>
      </c>
      <c r="AU221" s="243" t="s">
        <v>91</v>
      </c>
      <c r="AV221" s="15" t="s">
        <v>91</v>
      </c>
      <c r="AW221" s="15" t="s">
        <v>38</v>
      </c>
      <c r="AX221" s="15" t="s">
        <v>82</v>
      </c>
      <c r="AY221" s="243" t="s">
        <v>262</v>
      </c>
    </row>
    <row r="222" spans="1:65" s="13" customFormat="1" ht="10">
      <c r="B222" s="212"/>
      <c r="C222" s="213"/>
      <c r="D222" s="208" t="s">
        <v>272</v>
      </c>
      <c r="E222" s="214" t="s">
        <v>44</v>
      </c>
      <c r="F222" s="215" t="s">
        <v>4064</v>
      </c>
      <c r="G222" s="213"/>
      <c r="H222" s="214" t="s">
        <v>44</v>
      </c>
      <c r="I222" s="216"/>
      <c r="J222" s="213"/>
      <c r="K222" s="213"/>
      <c r="L222" s="217"/>
      <c r="M222" s="218"/>
      <c r="N222" s="219"/>
      <c r="O222" s="219"/>
      <c r="P222" s="219"/>
      <c r="Q222" s="219"/>
      <c r="R222" s="219"/>
      <c r="S222" s="219"/>
      <c r="T222" s="220"/>
      <c r="AT222" s="221" t="s">
        <v>272</v>
      </c>
      <c r="AU222" s="221" t="s">
        <v>91</v>
      </c>
      <c r="AV222" s="13" t="s">
        <v>89</v>
      </c>
      <c r="AW222" s="13" t="s">
        <v>38</v>
      </c>
      <c r="AX222" s="13" t="s">
        <v>82</v>
      </c>
      <c r="AY222" s="221" t="s">
        <v>262</v>
      </c>
    </row>
    <row r="223" spans="1:65" s="13" customFormat="1" ht="10">
      <c r="B223" s="212"/>
      <c r="C223" s="213"/>
      <c r="D223" s="208" t="s">
        <v>272</v>
      </c>
      <c r="E223" s="214" t="s">
        <v>44</v>
      </c>
      <c r="F223" s="215" t="s">
        <v>4065</v>
      </c>
      <c r="G223" s="213"/>
      <c r="H223" s="214" t="s">
        <v>44</v>
      </c>
      <c r="I223" s="216"/>
      <c r="J223" s="213"/>
      <c r="K223" s="213"/>
      <c r="L223" s="217"/>
      <c r="M223" s="218"/>
      <c r="N223" s="219"/>
      <c r="O223" s="219"/>
      <c r="P223" s="219"/>
      <c r="Q223" s="219"/>
      <c r="R223" s="219"/>
      <c r="S223" s="219"/>
      <c r="T223" s="220"/>
      <c r="AT223" s="221" t="s">
        <v>272</v>
      </c>
      <c r="AU223" s="221" t="s">
        <v>91</v>
      </c>
      <c r="AV223" s="13" t="s">
        <v>89</v>
      </c>
      <c r="AW223" s="13" t="s">
        <v>38</v>
      </c>
      <c r="AX223" s="13" t="s">
        <v>82</v>
      </c>
      <c r="AY223" s="221" t="s">
        <v>262</v>
      </c>
    </row>
    <row r="224" spans="1:65" s="15" customFormat="1" ht="10">
      <c r="B224" s="233"/>
      <c r="C224" s="234"/>
      <c r="D224" s="208" t="s">
        <v>272</v>
      </c>
      <c r="E224" s="235" t="s">
        <v>44</v>
      </c>
      <c r="F224" s="236" t="s">
        <v>4066</v>
      </c>
      <c r="G224" s="234"/>
      <c r="H224" s="237">
        <v>1.5</v>
      </c>
      <c r="I224" s="238"/>
      <c r="J224" s="234"/>
      <c r="K224" s="234"/>
      <c r="L224" s="239"/>
      <c r="M224" s="240"/>
      <c r="N224" s="241"/>
      <c r="O224" s="241"/>
      <c r="P224" s="241"/>
      <c r="Q224" s="241"/>
      <c r="R224" s="241"/>
      <c r="S224" s="241"/>
      <c r="T224" s="242"/>
      <c r="AT224" s="243" t="s">
        <v>272</v>
      </c>
      <c r="AU224" s="243" t="s">
        <v>91</v>
      </c>
      <c r="AV224" s="15" t="s">
        <v>91</v>
      </c>
      <c r="AW224" s="15" t="s">
        <v>38</v>
      </c>
      <c r="AX224" s="15" t="s">
        <v>82</v>
      </c>
      <c r="AY224" s="243" t="s">
        <v>262</v>
      </c>
    </row>
    <row r="225" spans="1:65" s="16" customFormat="1" ht="10">
      <c r="B225" s="244"/>
      <c r="C225" s="245"/>
      <c r="D225" s="208" t="s">
        <v>272</v>
      </c>
      <c r="E225" s="246" t="s">
        <v>44</v>
      </c>
      <c r="F225" s="247" t="s">
        <v>291</v>
      </c>
      <c r="G225" s="245"/>
      <c r="H225" s="248">
        <v>9.9639999999999986</v>
      </c>
      <c r="I225" s="249"/>
      <c r="J225" s="245"/>
      <c r="K225" s="245"/>
      <c r="L225" s="250"/>
      <c r="M225" s="251"/>
      <c r="N225" s="252"/>
      <c r="O225" s="252"/>
      <c r="P225" s="252"/>
      <c r="Q225" s="252"/>
      <c r="R225" s="252"/>
      <c r="S225" s="252"/>
      <c r="T225" s="253"/>
      <c r="AT225" s="254" t="s">
        <v>272</v>
      </c>
      <c r="AU225" s="254" t="s">
        <v>91</v>
      </c>
      <c r="AV225" s="16" t="s">
        <v>104</v>
      </c>
      <c r="AW225" s="16" t="s">
        <v>38</v>
      </c>
      <c r="AX225" s="16" t="s">
        <v>89</v>
      </c>
      <c r="AY225" s="254" t="s">
        <v>262</v>
      </c>
    </row>
    <row r="226" spans="1:65" s="2" customFormat="1" ht="33" customHeight="1">
      <c r="A226" s="37"/>
      <c r="B226" s="38"/>
      <c r="C226" s="195" t="s">
        <v>529</v>
      </c>
      <c r="D226" s="195" t="s">
        <v>264</v>
      </c>
      <c r="E226" s="196" t="s">
        <v>4067</v>
      </c>
      <c r="F226" s="197" t="s">
        <v>4068</v>
      </c>
      <c r="G226" s="198" t="s">
        <v>590</v>
      </c>
      <c r="H226" s="199">
        <v>44.8</v>
      </c>
      <c r="I226" s="200"/>
      <c r="J226" s="201">
        <f>ROUND(I226*H226,2)</f>
        <v>0</v>
      </c>
      <c r="K226" s="197" t="s">
        <v>268</v>
      </c>
      <c r="L226" s="42"/>
      <c r="M226" s="202" t="s">
        <v>44</v>
      </c>
      <c r="N226" s="203" t="s">
        <v>53</v>
      </c>
      <c r="O226" s="67"/>
      <c r="P226" s="204">
        <f>O226*H226</f>
        <v>0</v>
      </c>
      <c r="Q226" s="204">
        <v>0</v>
      </c>
      <c r="R226" s="204">
        <f>Q226*H226</f>
        <v>0</v>
      </c>
      <c r="S226" s="204">
        <v>0.9</v>
      </c>
      <c r="T226" s="205">
        <f>S226*H226</f>
        <v>40.32</v>
      </c>
      <c r="U226" s="37"/>
      <c r="V226" s="37"/>
      <c r="W226" s="37"/>
      <c r="X226" s="37"/>
      <c r="Y226" s="37"/>
      <c r="Z226" s="37"/>
      <c r="AA226" s="37"/>
      <c r="AB226" s="37"/>
      <c r="AC226" s="37"/>
      <c r="AD226" s="37"/>
      <c r="AE226" s="37"/>
      <c r="AR226" s="206" t="s">
        <v>104</v>
      </c>
      <c r="AT226" s="206" t="s">
        <v>264</v>
      </c>
      <c r="AU226" s="206" t="s">
        <v>91</v>
      </c>
      <c r="AY226" s="19" t="s">
        <v>262</v>
      </c>
      <c r="BE226" s="207">
        <f>IF(N226="základní",J226,0)</f>
        <v>0</v>
      </c>
      <c r="BF226" s="207">
        <f>IF(N226="snížená",J226,0)</f>
        <v>0</v>
      </c>
      <c r="BG226" s="207">
        <f>IF(N226="zákl. přenesená",J226,0)</f>
        <v>0</v>
      </c>
      <c r="BH226" s="207">
        <f>IF(N226="sníž. přenesená",J226,0)</f>
        <v>0</v>
      </c>
      <c r="BI226" s="207">
        <f>IF(N226="nulová",J226,0)</f>
        <v>0</v>
      </c>
      <c r="BJ226" s="19" t="s">
        <v>89</v>
      </c>
      <c r="BK226" s="207">
        <f>ROUND(I226*H226,2)</f>
        <v>0</v>
      </c>
      <c r="BL226" s="19" t="s">
        <v>104</v>
      </c>
      <c r="BM226" s="206" t="s">
        <v>4069</v>
      </c>
    </row>
    <row r="227" spans="1:65" s="2" customFormat="1" ht="54">
      <c r="A227" s="37"/>
      <c r="B227" s="38"/>
      <c r="C227" s="39"/>
      <c r="D227" s="208" t="s">
        <v>270</v>
      </c>
      <c r="E227" s="39"/>
      <c r="F227" s="209" t="s">
        <v>4070</v>
      </c>
      <c r="G227" s="39"/>
      <c r="H227" s="39"/>
      <c r="I227" s="118"/>
      <c r="J227" s="39"/>
      <c r="K227" s="39"/>
      <c r="L227" s="42"/>
      <c r="M227" s="210"/>
      <c r="N227" s="211"/>
      <c r="O227" s="67"/>
      <c r="P227" s="67"/>
      <c r="Q227" s="67"/>
      <c r="R227" s="67"/>
      <c r="S227" s="67"/>
      <c r="T227" s="68"/>
      <c r="U227" s="37"/>
      <c r="V227" s="37"/>
      <c r="W227" s="37"/>
      <c r="X227" s="37"/>
      <c r="Y227" s="37"/>
      <c r="Z227" s="37"/>
      <c r="AA227" s="37"/>
      <c r="AB227" s="37"/>
      <c r="AC227" s="37"/>
      <c r="AD227" s="37"/>
      <c r="AE227" s="37"/>
      <c r="AT227" s="19" t="s">
        <v>270</v>
      </c>
      <c r="AU227" s="19" t="s">
        <v>91</v>
      </c>
    </row>
    <row r="228" spans="1:65" s="13" customFormat="1" ht="10">
      <c r="B228" s="212"/>
      <c r="C228" s="213"/>
      <c r="D228" s="208" t="s">
        <v>272</v>
      </c>
      <c r="E228" s="214" t="s">
        <v>44</v>
      </c>
      <c r="F228" s="215" t="s">
        <v>4071</v>
      </c>
      <c r="G228" s="213"/>
      <c r="H228" s="214" t="s">
        <v>44</v>
      </c>
      <c r="I228" s="216"/>
      <c r="J228" s="213"/>
      <c r="K228" s="213"/>
      <c r="L228" s="217"/>
      <c r="M228" s="218"/>
      <c r="N228" s="219"/>
      <c r="O228" s="219"/>
      <c r="P228" s="219"/>
      <c r="Q228" s="219"/>
      <c r="R228" s="219"/>
      <c r="S228" s="219"/>
      <c r="T228" s="220"/>
      <c r="AT228" s="221" t="s">
        <v>272</v>
      </c>
      <c r="AU228" s="221" t="s">
        <v>91</v>
      </c>
      <c r="AV228" s="13" t="s">
        <v>89</v>
      </c>
      <c r="AW228" s="13" t="s">
        <v>38</v>
      </c>
      <c r="AX228" s="13" t="s">
        <v>82</v>
      </c>
      <c r="AY228" s="221" t="s">
        <v>262</v>
      </c>
    </row>
    <row r="229" spans="1:65" s="15" customFormat="1" ht="10">
      <c r="B229" s="233"/>
      <c r="C229" s="234"/>
      <c r="D229" s="208" t="s">
        <v>272</v>
      </c>
      <c r="E229" s="235" t="s">
        <v>44</v>
      </c>
      <c r="F229" s="236" t="s">
        <v>4072</v>
      </c>
      <c r="G229" s="234"/>
      <c r="H229" s="237">
        <v>44.8</v>
      </c>
      <c r="I229" s="238"/>
      <c r="J229" s="234"/>
      <c r="K229" s="234"/>
      <c r="L229" s="239"/>
      <c r="M229" s="240"/>
      <c r="N229" s="241"/>
      <c r="O229" s="241"/>
      <c r="P229" s="241"/>
      <c r="Q229" s="241"/>
      <c r="R229" s="241"/>
      <c r="S229" s="241"/>
      <c r="T229" s="242"/>
      <c r="AT229" s="243" t="s">
        <v>272</v>
      </c>
      <c r="AU229" s="243" t="s">
        <v>91</v>
      </c>
      <c r="AV229" s="15" t="s">
        <v>91</v>
      </c>
      <c r="AW229" s="15" t="s">
        <v>38</v>
      </c>
      <c r="AX229" s="15" t="s">
        <v>89</v>
      </c>
      <c r="AY229" s="243" t="s">
        <v>262</v>
      </c>
    </row>
    <row r="230" spans="1:65" s="2" customFormat="1" ht="16.5" customHeight="1">
      <c r="A230" s="37"/>
      <c r="B230" s="38"/>
      <c r="C230" s="195" t="s">
        <v>539</v>
      </c>
      <c r="D230" s="195" t="s">
        <v>264</v>
      </c>
      <c r="E230" s="196" t="s">
        <v>4073</v>
      </c>
      <c r="F230" s="197" t="s">
        <v>4074</v>
      </c>
      <c r="G230" s="198" t="s">
        <v>590</v>
      </c>
      <c r="H230" s="199">
        <v>123</v>
      </c>
      <c r="I230" s="200"/>
      <c r="J230" s="201">
        <f>ROUND(I230*H230,2)</f>
        <v>0</v>
      </c>
      <c r="K230" s="197" t="s">
        <v>268</v>
      </c>
      <c r="L230" s="42"/>
      <c r="M230" s="202" t="s">
        <v>44</v>
      </c>
      <c r="N230" s="203" t="s">
        <v>53</v>
      </c>
      <c r="O230" s="67"/>
      <c r="P230" s="204">
        <f>O230*H230</f>
        <v>0</v>
      </c>
      <c r="Q230" s="204">
        <v>0</v>
      </c>
      <c r="R230" s="204">
        <f>Q230*H230</f>
        <v>0</v>
      </c>
      <c r="S230" s="204">
        <v>1.98E-3</v>
      </c>
      <c r="T230" s="205">
        <f>S230*H230</f>
        <v>0.24354000000000001</v>
      </c>
      <c r="U230" s="37"/>
      <c r="V230" s="37"/>
      <c r="W230" s="37"/>
      <c r="X230" s="37"/>
      <c r="Y230" s="37"/>
      <c r="Z230" s="37"/>
      <c r="AA230" s="37"/>
      <c r="AB230" s="37"/>
      <c r="AC230" s="37"/>
      <c r="AD230" s="37"/>
      <c r="AE230" s="37"/>
      <c r="AR230" s="206" t="s">
        <v>104</v>
      </c>
      <c r="AT230" s="206" t="s">
        <v>264</v>
      </c>
      <c r="AU230" s="206" t="s">
        <v>91</v>
      </c>
      <c r="AY230" s="19" t="s">
        <v>262</v>
      </c>
      <c r="BE230" s="207">
        <f>IF(N230="základní",J230,0)</f>
        <v>0</v>
      </c>
      <c r="BF230" s="207">
        <f>IF(N230="snížená",J230,0)</f>
        <v>0</v>
      </c>
      <c r="BG230" s="207">
        <f>IF(N230="zákl. přenesená",J230,0)</f>
        <v>0</v>
      </c>
      <c r="BH230" s="207">
        <f>IF(N230="sníž. přenesená",J230,0)</f>
        <v>0</v>
      </c>
      <c r="BI230" s="207">
        <f>IF(N230="nulová",J230,0)</f>
        <v>0</v>
      </c>
      <c r="BJ230" s="19" t="s">
        <v>89</v>
      </c>
      <c r="BK230" s="207">
        <f>ROUND(I230*H230,2)</f>
        <v>0</v>
      </c>
      <c r="BL230" s="19" t="s">
        <v>104</v>
      </c>
      <c r="BM230" s="206" t="s">
        <v>4075</v>
      </c>
    </row>
    <row r="231" spans="1:65" s="2" customFormat="1" ht="36">
      <c r="A231" s="37"/>
      <c r="B231" s="38"/>
      <c r="C231" s="39"/>
      <c r="D231" s="208" t="s">
        <v>270</v>
      </c>
      <c r="E231" s="39"/>
      <c r="F231" s="209" t="s">
        <v>4076</v>
      </c>
      <c r="G231" s="39"/>
      <c r="H231" s="39"/>
      <c r="I231" s="118"/>
      <c r="J231" s="39"/>
      <c r="K231" s="39"/>
      <c r="L231" s="42"/>
      <c r="M231" s="210"/>
      <c r="N231" s="211"/>
      <c r="O231" s="67"/>
      <c r="P231" s="67"/>
      <c r="Q231" s="67"/>
      <c r="R231" s="67"/>
      <c r="S231" s="67"/>
      <c r="T231" s="68"/>
      <c r="U231" s="37"/>
      <c r="V231" s="37"/>
      <c r="W231" s="37"/>
      <c r="X231" s="37"/>
      <c r="Y231" s="37"/>
      <c r="Z231" s="37"/>
      <c r="AA231" s="37"/>
      <c r="AB231" s="37"/>
      <c r="AC231" s="37"/>
      <c r="AD231" s="37"/>
      <c r="AE231" s="37"/>
      <c r="AT231" s="19" t="s">
        <v>270</v>
      </c>
      <c r="AU231" s="19" t="s">
        <v>91</v>
      </c>
    </row>
    <row r="232" spans="1:65" s="13" customFormat="1" ht="10">
      <c r="B232" s="212"/>
      <c r="C232" s="213"/>
      <c r="D232" s="208" t="s">
        <v>272</v>
      </c>
      <c r="E232" s="214" t="s">
        <v>44</v>
      </c>
      <c r="F232" s="215" t="s">
        <v>4077</v>
      </c>
      <c r="G232" s="213"/>
      <c r="H232" s="214" t="s">
        <v>44</v>
      </c>
      <c r="I232" s="216"/>
      <c r="J232" s="213"/>
      <c r="K232" s="213"/>
      <c r="L232" s="217"/>
      <c r="M232" s="218"/>
      <c r="N232" s="219"/>
      <c r="O232" s="219"/>
      <c r="P232" s="219"/>
      <c r="Q232" s="219"/>
      <c r="R232" s="219"/>
      <c r="S232" s="219"/>
      <c r="T232" s="220"/>
      <c r="AT232" s="221" t="s">
        <v>272</v>
      </c>
      <c r="AU232" s="221" t="s">
        <v>91</v>
      </c>
      <c r="AV232" s="13" t="s">
        <v>89</v>
      </c>
      <c r="AW232" s="13" t="s">
        <v>38</v>
      </c>
      <c r="AX232" s="13" t="s">
        <v>82</v>
      </c>
      <c r="AY232" s="221" t="s">
        <v>262</v>
      </c>
    </row>
    <row r="233" spans="1:65" s="15" customFormat="1" ht="10">
      <c r="B233" s="233"/>
      <c r="C233" s="234"/>
      <c r="D233" s="208" t="s">
        <v>272</v>
      </c>
      <c r="E233" s="235" t="s">
        <v>44</v>
      </c>
      <c r="F233" s="236" t="s">
        <v>1543</v>
      </c>
      <c r="G233" s="234"/>
      <c r="H233" s="237">
        <v>123</v>
      </c>
      <c r="I233" s="238"/>
      <c r="J233" s="234"/>
      <c r="K233" s="234"/>
      <c r="L233" s="239"/>
      <c r="M233" s="240"/>
      <c r="N233" s="241"/>
      <c r="O233" s="241"/>
      <c r="P233" s="241"/>
      <c r="Q233" s="241"/>
      <c r="R233" s="241"/>
      <c r="S233" s="241"/>
      <c r="T233" s="242"/>
      <c r="AT233" s="243" t="s">
        <v>272</v>
      </c>
      <c r="AU233" s="243" t="s">
        <v>91</v>
      </c>
      <c r="AV233" s="15" t="s">
        <v>91</v>
      </c>
      <c r="AW233" s="15" t="s">
        <v>38</v>
      </c>
      <c r="AX233" s="15" t="s">
        <v>89</v>
      </c>
      <c r="AY233" s="243" t="s">
        <v>262</v>
      </c>
    </row>
    <row r="234" spans="1:65" s="12" customFormat="1" ht="20.9" customHeight="1">
      <c r="B234" s="179"/>
      <c r="C234" s="180"/>
      <c r="D234" s="181" t="s">
        <v>81</v>
      </c>
      <c r="E234" s="193" t="s">
        <v>1624</v>
      </c>
      <c r="F234" s="193" t="s">
        <v>1625</v>
      </c>
      <c r="G234" s="180"/>
      <c r="H234" s="180"/>
      <c r="I234" s="183"/>
      <c r="J234" s="194">
        <f>BK234</f>
        <v>0</v>
      </c>
      <c r="K234" s="180"/>
      <c r="L234" s="185"/>
      <c r="M234" s="186"/>
      <c r="N234" s="187"/>
      <c r="O234" s="187"/>
      <c r="P234" s="188">
        <f>SUM(P235:P236)</f>
        <v>0</v>
      </c>
      <c r="Q234" s="187"/>
      <c r="R234" s="188">
        <f>SUM(R235:R236)</f>
        <v>0</v>
      </c>
      <c r="S234" s="187"/>
      <c r="T234" s="189">
        <f>SUM(T235:T236)</f>
        <v>0</v>
      </c>
      <c r="AR234" s="190" t="s">
        <v>89</v>
      </c>
      <c r="AT234" s="191" t="s">
        <v>81</v>
      </c>
      <c r="AU234" s="191" t="s">
        <v>91</v>
      </c>
      <c r="AY234" s="190" t="s">
        <v>262</v>
      </c>
      <c r="BK234" s="192">
        <f>SUM(BK235:BK236)</f>
        <v>0</v>
      </c>
    </row>
    <row r="235" spans="1:65" s="2" customFormat="1" ht="21.75" customHeight="1">
      <c r="A235" s="37"/>
      <c r="B235" s="38"/>
      <c r="C235" s="195" t="s">
        <v>546</v>
      </c>
      <c r="D235" s="195" t="s">
        <v>264</v>
      </c>
      <c r="E235" s="196" t="s">
        <v>4078</v>
      </c>
      <c r="F235" s="197" t="s">
        <v>4079</v>
      </c>
      <c r="G235" s="198" t="s">
        <v>406</v>
      </c>
      <c r="H235" s="199">
        <v>0.34499999999999997</v>
      </c>
      <c r="I235" s="200"/>
      <c r="J235" s="201">
        <f>ROUND(I235*H235,2)</f>
        <v>0</v>
      </c>
      <c r="K235" s="197" t="s">
        <v>268</v>
      </c>
      <c r="L235" s="42"/>
      <c r="M235" s="202" t="s">
        <v>44</v>
      </c>
      <c r="N235" s="203" t="s">
        <v>53</v>
      </c>
      <c r="O235" s="67"/>
      <c r="P235" s="204">
        <f>O235*H235</f>
        <v>0</v>
      </c>
      <c r="Q235" s="204">
        <v>0</v>
      </c>
      <c r="R235" s="204">
        <f>Q235*H235</f>
        <v>0</v>
      </c>
      <c r="S235" s="204">
        <v>0</v>
      </c>
      <c r="T235" s="205">
        <f>S235*H235</f>
        <v>0</v>
      </c>
      <c r="U235" s="37"/>
      <c r="V235" s="37"/>
      <c r="W235" s="37"/>
      <c r="X235" s="37"/>
      <c r="Y235" s="37"/>
      <c r="Z235" s="37"/>
      <c r="AA235" s="37"/>
      <c r="AB235" s="37"/>
      <c r="AC235" s="37"/>
      <c r="AD235" s="37"/>
      <c r="AE235" s="37"/>
      <c r="AR235" s="206" t="s">
        <v>104</v>
      </c>
      <c r="AT235" s="206" t="s">
        <v>264</v>
      </c>
      <c r="AU235" s="206" t="s">
        <v>97</v>
      </c>
      <c r="AY235" s="19" t="s">
        <v>262</v>
      </c>
      <c r="BE235" s="207">
        <f>IF(N235="základní",J235,0)</f>
        <v>0</v>
      </c>
      <c r="BF235" s="207">
        <f>IF(N235="snížená",J235,0)</f>
        <v>0</v>
      </c>
      <c r="BG235" s="207">
        <f>IF(N235="zákl. přenesená",J235,0)</f>
        <v>0</v>
      </c>
      <c r="BH235" s="207">
        <f>IF(N235="sníž. přenesená",J235,0)</f>
        <v>0</v>
      </c>
      <c r="BI235" s="207">
        <f>IF(N235="nulová",J235,0)</f>
        <v>0</v>
      </c>
      <c r="BJ235" s="19" t="s">
        <v>89</v>
      </c>
      <c r="BK235" s="207">
        <f>ROUND(I235*H235,2)</f>
        <v>0</v>
      </c>
      <c r="BL235" s="19" t="s">
        <v>104</v>
      </c>
      <c r="BM235" s="206" t="s">
        <v>4080</v>
      </c>
    </row>
    <row r="236" spans="1:65" s="2" customFormat="1" ht="27">
      <c r="A236" s="37"/>
      <c r="B236" s="38"/>
      <c r="C236" s="39"/>
      <c r="D236" s="208" t="s">
        <v>270</v>
      </c>
      <c r="E236" s="39"/>
      <c r="F236" s="209" t="s">
        <v>4081</v>
      </c>
      <c r="G236" s="39"/>
      <c r="H236" s="39"/>
      <c r="I236" s="118"/>
      <c r="J236" s="39"/>
      <c r="K236" s="39"/>
      <c r="L236" s="42"/>
      <c r="M236" s="210"/>
      <c r="N236" s="211"/>
      <c r="O236" s="67"/>
      <c r="P236" s="67"/>
      <c r="Q236" s="67"/>
      <c r="R236" s="67"/>
      <c r="S236" s="67"/>
      <c r="T236" s="68"/>
      <c r="U236" s="37"/>
      <c r="V236" s="37"/>
      <c r="W236" s="37"/>
      <c r="X236" s="37"/>
      <c r="Y236" s="37"/>
      <c r="Z236" s="37"/>
      <c r="AA236" s="37"/>
      <c r="AB236" s="37"/>
      <c r="AC236" s="37"/>
      <c r="AD236" s="37"/>
      <c r="AE236" s="37"/>
      <c r="AT236" s="19" t="s">
        <v>270</v>
      </c>
      <c r="AU236" s="19" t="s">
        <v>97</v>
      </c>
    </row>
    <row r="237" spans="1:65" s="12" customFormat="1" ht="22.75" customHeight="1">
      <c r="B237" s="179"/>
      <c r="C237" s="180"/>
      <c r="D237" s="181" t="s">
        <v>81</v>
      </c>
      <c r="E237" s="193" t="s">
        <v>1631</v>
      </c>
      <c r="F237" s="193" t="s">
        <v>1632</v>
      </c>
      <c r="G237" s="180"/>
      <c r="H237" s="180"/>
      <c r="I237" s="183"/>
      <c r="J237" s="194">
        <f>BK237</f>
        <v>0</v>
      </c>
      <c r="K237" s="180"/>
      <c r="L237" s="185"/>
      <c r="M237" s="186"/>
      <c r="N237" s="187"/>
      <c r="O237" s="187"/>
      <c r="P237" s="188">
        <f>SUM(P238:P268)</f>
        <v>0</v>
      </c>
      <c r="Q237" s="187"/>
      <c r="R237" s="188">
        <f>SUM(R238:R268)</f>
        <v>0</v>
      </c>
      <c r="S237" s="187"/>
      <c r="T237" s="189">
        <f>SUM(T238:T268)</f>
        <v>0</v>
      </c>
      <c r="AR237" s="190" t="s">
        <v>89</v>
      </c>
      <c r="AT237" s="191" t="s">
        <v>81</v>
      </c>
      <c r="AU237" s="191" t="s">
        <v>89</v>
      </c>
      <c r="AY237" s="190" t="s">
        <v>262</v>
      </c>
      <c r="BK237" s="192">
        <f>SUM(BK238:BK268)</f>
        <v>0</v>
      </c>
    </row>
    <row r="238" spans="1:65" s="2" customFormat="1" ht="16.5" customHeight="1">
      <c r="A238" s="37"/>
      <c r="B238" s="38"/>
      <c r="C238" s="195" t="s">
        <v>581</v>
      </c>
      <c r="D238" s="195" t="s">
        <v>264</v>
      </c>
      <c r="E238" s="196" t="s">
        <v>1640</v>
      </c>
      <c r="F238" s="197" t="s">
        <v>1641</v>
      </c>
      <c r="G238" s="198" t="s">
        <v>406</v>
      </c>
      <c r="H238" s="199">
        <v>647.95699999999999</v>
      </c>
      <c r="I238" s="200"/>
      <c r="J238" s="201">
        <f>ROUND(I238*H238,2)</f>
        <v>0</v>
      </c>
      <c r="K238" s="197" t="s">
        <v>268</v>
      </c>
      <c r="L238" s="42"/>
      <c r="M238" s="202" t="s">
        <v>44</v>
      </c>
      <c r="N238" s="203" t="s">
        <v>53</v>
      </c>
      <c r="O238" s="67"/>
      <c r="P238" s="204">
        <f>O238*H238</f>
        <v>0</v>
      </c>
      <c r="Q238" s="204">
        <v>0</v>
      </c>
      <c r="R238" s="204">
        <f>Q238*H238</f>
        <v>0</v>
      </c>
      <c r="S238" s="204">
        <v>0</v>
      </c>
      <c r="T238" s="205">
        <f>S238*H238</f>
        <v>0</v>
      </c>
      <c r="U238" s="37"/>
      <c r="V238" s="37"/>
      <c r="W238" s="37"/>
      <c r="X238" s="37"/>
      <c r="Y238" s="37"/>
      <c r="Z238" s="37"/>
      <c r="AA238" s="37"/>
      <c r="AB238" s="37"/>
      <c r="AC238" s="37"/>
      <c r="AD238" s="37"/>
      <c r="AE238" s="37"/>
      <c r="AR238" s="206" t="s">
        <v>104</v>
      </c>
      <c r="AT238" s="206" t="s">
        <v>264</v>
      </c>
      <c r="AU238" s="206" t="s">
        <v>91</v>
      </c>
      <c r="AY238" s="19" t="s">
        <v>262</v>
      </c>
      <c r="BE238" s="207">
        <f>IF(N238="základní",J238,0)</f>
        <v>0</v>
      </c>
      <c r="BF238" s="207">
        <f>IF(N238="snížená",J238,0)</f>
        <v>0</v>
      </c>
      <c r="BG238" s="207">
        <f>IF(N238="zákl. přenesená",J238,0)</f>
        <v>0</v>
      </c>
      <c r="BH238" s="207">
        <f>IF(N238="sníž. přenesená",J238,0)</f>
        <v>0</v>
      </c>
      <c r="BI238" s="207">
        <f>IF(N238="nulová",J238,0)</f>
        <v>0</v>
      </c>
      <c r="BJ238" s="19" t="s">
        <v>89</v>
      </c>
      <c r="BK238" s="207">
        <f>ROUND(I238*H238,2)</f>
        <v>0</v>
      </c>
      <c r="BL238" s="19" t="s">
        <v>104</v>
      </c>
      <c r="BM238" s="206" t="s">
        <v>4082</v>
      </c>
    </row>
    <row r="239" spans="1:65" s="2" customFormat="1" ht="63">
      <c r="A239" s="37"/>
      <c r="B239" s="38"/>
      <c r="C239" s="39"/>
      <c r="D239" s="208" t="s">
        <v>270</v>
      </c>
      <c r="E239" s="39"/>
      <c r="F239" s="209" t="s">
        <v>1643</v>
      </c>
      <c r="G239" s="39"/>
      <c r="H239" s="39"/>
      <c r="I239" s="118"/>
      <c r="J239" s="39"/>
      <c r="K239" s="39"/>
      <c r="L239" s="42"/>
      <c r="M239" s="210"/>
      <c r="N239" s="211"/>
      <c r="O239" s="67"/>
      <c r="P239" s="67"/>
      <c r="Q239" s="67"/>
      <c r="R239" s="67"/>
      <c r="S239" s="67"/>
      <c r="T239" s="68"/>
      <c r="U239" s="37"/>
      <c r="V239" s="37"/>
      <c r="W239" s="37"/>
      <c r="X239" s="37"/>
      <c r="Y239" s="37"/>
      <c r="Z239" s="37"/>
      <c r="AA239" s="37"/>
      <c r="AB239" s="37"/>
      <c r="AC239" s="37"/>
      <c r="AD239" s="37"/>
      <c r="AE239" s="37"/>
      <c r="AT239" s="19" t="s">
        <v>270</v>
      </c>
      <c r="AU239" s="19" t="s">
        <v>91</v>
      </c>
    </row>
    <row r="240" spans="1:65" s="15" customFormat="1" ht="10">
      <c r="B240" s="233"/>
      <c r="C240" s="234"/>
      <c r="D240" s="208" t="s">
        <v>272</v>
      </c>
      <c r="E240" s="235" t="s">
        <v>44</v>
      </c>
      <c r="F240" s="236" t="s">
        <v>4083</v>
      </c>
      <c r="G240" s="234"/>
      <c r="H240" s="237">
        <v>1031.337</v>
      </c>
      <c r="I240" s="238"/>
      <c r="J240" s="234"/>
      <c r="K240" s="234"/>
      <c r="L240" s="239"/>
      <c r="M240" s="240"/>
      <c r="N240" s="241"/>
      <c r="O240" s="241"/>
      <c r="P240" s="241"/>
      <c r="Q240" s="241"/>
      <c r="R240" s="241"/>
      <c r="S240" s="241"/>
      <c r="T240" s="242"/>
      <c r="AT240" s="243" t="s">
        <v>272</v>
      </c>
      <c r="AU240" s="243" t="s">
        <v>91</v>
      </c>
      <c r="AV240" s="15" t="s">
        <v>91</v>
      </c>
      <c r="AW240" s="15" t="s">
        <v>38</v>
      </c>
      <c r="AX240" s="15" t="s">
        <v>82</v>
      </c>
      <c r="AY240" s="243" t="s">
        <v>262</v>
      </c>
    </row>
    <row r="241" spans="1:65" s="15" customFormat="1" ht="10">
      <c r="B241" s="233"/>
      <c r="C241" s="234"/>
      <c r="D241" s="208" t="s">
        <v>272</v>
      </c>
      <c r="E241" s="235" t="s">
        <v>44</v>
      </c>
      <c r="F241" s="236" t="s">
        <v>4084</v>
      </c>
      <c r="G241" s="234"/>
      <c r="H241" s="237">
        <v>-383.38</v>
      </c>
      <c r="I241" s="238"/>
      <c r="J241" s="234"/>
      <c r="K241" s="234"/>
      <c r="L241" s="239"/>
      <c r="M241" s="240"/>
      <c r="N241" s="241"/>
      <c r="O241" s="241"/>
      <c r="P241" s="241"/>
      <c r="Q241" s="241"/>
      <c r="R241" s="241"/>
      <c r="S241" s="241"/>
      <c r="T241" s="242"/>
      <c r="AT241" s="243" t="s">
        <v>272</v>
      </c>
      <c r="AU241" s="243" t="s">
        <v>91</v>
      </c>
      <c r="AV241" s="15" t="s">
        <v>91</v>
      </c>
      <c r="AW241" s="15" t="s">
        <v>38</v>
      </c>
      <c r="AX241" s="15" t="s">
        <v>82</v>
      </c>
      <c r="AY241" s="243" t="s">
        <v>262</v>
      </c>
    </row>
    <row r="242" spans="1:65" s="16" customFormat="1" ht="10">
      <c r="B242" s="244"/>
      <c r="C242" s="245"/>
      <c r="D242" s="208" t="s">
        <v>272</v>
      </c>
      <c r="E242" s="246" t="s">
        <v>44</v>
      </c>
      <c r="F242" s="247" t="s">
        <v>291</v>
      </c>
      <c r="G242" s="245"/>
      <c r="H242" s="248">
        <v>647.95699999999999</v>
      </c>
      <c r="I242" s="249"/>
      <c r="J242" s="245"/>
      <c r="K242" s="245"/>
      <c r="L242" s="250"/>
      <c r="M242" s="251"/>
      <c r="N242" s="252"/>
      <c r="O242" s="252"/>
      <c r="P242" s="252"/>
      <c r="Q242" s="252"/>
      <c r="R242" s="252"/>
      <c r="S242" s="252"/>
      <c r="T242" s="253"/>
      <c r="AT242" s="254" t="s">
        <v>272</v>
      </c>
      <c r="AU242" s="254" t="s">
        <v>91</v>
      </c>
      <c r="AV242" s="16" t="s">
        <v>104</v>
      </c>
      <c r="AW242" s="16" t="s">
        <v>38</v>
      </c>
      <c r="AX242" s="16" t="s">
        <v>89</v>
      </c>
      <c r="AY242" s="254" t="s">
        <v>262</v>
      </c>
    </row>
    <row r="243" spans="1:65" s="2" customFormat="1" ht="21.75" customHeight="1">
      <c r="A243" s="37"/>
      <c r="B243" s="38"/>
      <c r="C243" s="195" t="s">
        <v>587</v>
      </c>
      <c r="D243" s="195" t="s">
        <v>264</v>
      </c>
      <c r="E243" s="196" t="s">
        <v>1645</v>
      </c>
      <c r="F243" s="197" t="s">
        <v>1646</v>
      </c>
      <c r="G243" s="198" t="s">
        <v>406</v>
      </c>
      <c r="H243" s="199">
        <v>25270.323</v>
      </c>
      <c r="I243" s="200"/>
      <c r="J243" s="201">
        <f>ROUND(I243*H243,2)</f>
        <v>0</v>
      </c>
      <c r="K243" s="197" t="s">
        <v>268</v>
      </c>
      <c r="L243" s="42"/>
      <c r="M243" s="202" t="s">
        <v>44</v>
      </c>
      <c r="N243" s="203" t="s">
        <v>53</v>
      </c>
      <c r="O243" s="67"/>
      <c r="P243" s="204">
        <f>O243*H243</f>
        <v>0</v>
      </c>
      <c r="Q243" s="204">
        <v>0</v>
      </c>
      <c r="R243" s="204">
        <f>Q243*H243</f>
        <v>0</v>
      </c>
      <c r="S243" s="204">
        <v>0</v>
      </c>
      <c r="T243" s="205">
        <f>S243*H243</f>
        <v>0</v>
      </c>
      <c r="U243" s="37"/>
      <c r="V243" s="37"/>
      <c r="W243" s="37"/>
      <c r="X243" s="37"/>
      <c r="Y243" s="37"/>
      <c r="Z243" s="37"/>
      <c r="AA243" s="37"/>
      <c r="AB243" s="37"/>
      <c r="AC243" s="37"/>
      <c r="AD243" s="37"/>
      <c r="AE243" s="37"/>
      <c r="AR243" s="206" t="s">
        <v>104</v>
      </c>
      <c r="AT243" s="206" t="s">
        <v>264</v>
      </c>
      <c r="AU243" s="206" t="s">
        <v>91</v>
      </c>
      <c r="AY243" s="19" t="s">
        <v>262</v>
      </c>
      <c r="BE243" s="207">
        <f>IF(N243="základní",J243,0)</f>
        <v>0</v>
      </c>
      <c r="BF243" s="207">
        <f>IF(N243="snížená",J243,0)</f>
        <v>0</v>
      </c>
      <c r="BG243" s="207">
        <f>IF(N243="zákl. přenesená",J243,0)</f>
        <v>0</v>
      </c>
      <c r="BH243" s="207">
        <f>IF(N243="sníž. přenesená",J243,0)</f>
        <v>0</v>
      </c>
      <c r="BI243" s="207">
        <f>IF(N243="nulová",J243,0)</f>
        <v>0</v>
      </c>
      <c r="BJ243" s="19" t="s">
        <v>89</v>
      </c>
      <c r="BK243" s="207">
        <f>ROUND(I243*H243,2)</f>
        <v>0</v>
      </c>
      <c r="BL243" s="19" t="s">
        <v>104</v>
      </c>
      <c r="BM243" s="206" t="s">
        <v>4085</v>
      </c>
    </row>
    <row r="244" spans="1:65" s="2" customFormat="1" ht="63">
      <c r="A244" s="37"/>
      <c r="B244" s="38"/>
      <c r="C244" s="39"/>
      <c r="D244" s="208" t="s">
        <v>270</v>
      </c>
      <c r="E244" s="39"/>
      <c r="F244" s="209" t="s">
        <v>1643</v>
      </c>
      <c r="G244" s="39"/>
      <c r="H244" s="39"/>
      <c r="I244" s="118"/>
      <c r="J244" s="39"/>
      <c r="K244" s="39"/>
      <c r="L244" s="42"/>
      <c r="M244" s="210"/>
      <c r="N244" s="211"/>
      <c r="O244" s="67"/>
      <c r="P244" s="67"/>
      <c r="Q244" s="67"/>
      <c r="R244" s="67"/>
      <c r="S244" s="67"/>
      <c r="T244" s="68"/>
      <c r="U244" s="37"/>
      <c r="V244" s="37"/>
      <c r="W244" s="37"/>
      <c r="X244" s="37"/>
      <c r="Y244" s="37"/>
      <c r="Z244" s="37"/>
      <c r="AA244" s="37"/>
      <c r="AB244" s="37"/>
      <c r="AC244" s="37"/>
      <c r="AD244" s="37"/>
      <c r="AE244" s="37"/>
      <c r="AT244" s="19" t="s">
        <v>270</v>
      </c>
      <c r="AU244" s="19" t="s">
        <v>91</v>
      </c>
    </row>
    <row r="245" spans="1:65" s="15" customFormat="1" ht="10">
      <c r="B245" s="233"/>
      <c r="C245" s="234"/>
      <c r="D245" s="208" t="s">
        <v>272</v>
      </c>
      <c r="E245" s="235" t="s">
        <v>44</v>
      </c>
      <c r="F245" s="236" t="s">
        <v>4083</v>
      </c>
      <c r="G245" s="234"/>
      <c r="H245" s="237">
        <v>1031.337</v>
      </c>
      <c r="I245" s="238"/>
      <c r="J245" s="234"/>
      <c r="K245" s="234"/>
      <c r="L245" s="239"/>
      <c r="M245" s="240"/>
      <c r="N245" s="241"/>
      <c r="O245" s="241"/>
      <c r="P245" s="241"/>
      <c r="Q245" s="241"/>
      <c r="R245" s="241"/>
      <c r="S245" s="241"/>
      <c r="T245" s="242"/>
      <c r="AT245" s="243" t="s">
        <v>272</v>
      </c>
      <c r="AU245" s="243" t="s">
        <v>91</v>
      </c>
      <c r="AV245" s="15" t="s">
        <v>91</v>
      </c>
      <c r="AW245" s="15" t="s">
        <v>38</v>
      </c>
      <c r="AX245" s="15" t="s">
        <v>82</v>
      </c>
      <c r="AY245" s="243" t="s">
        <v>262</v>
      </c>
    </row>
    <row r="246" spans="1:65" s="15" customFormat="1" ht="10">
      <c r="B246" s="233"/>
      <c r="C246" s="234"/>
      <c r="D246" s="208" t="s">
        <v>272</v>
      </c>
      <c r="E246" s="235" t="s">
        <v>44</v>
      </c>
      <c r="F246" s="236" t="s">
        <v>4084</v>
      </c>
      <c r="G246" s="234"/>
      <c r="H246" s="237">
        <v>-383.38</v>
      </c>
      <c r="I246" s="238"/>
      <c r="J246" s="234"/>
      <c r="K246" s="234"/>
      <c r="L246" s="239"/>
      <c r="M246" s="240"/>
      <c r="N246" s="241"/>
      <c r="O246" s="241"/>
      <c r="P246" s="241"/>
      <c r="Q246" s="241"/>
      <c r="R246" s="241"/>
      <c r="S246" s="241"/>
      <c r="T246" s="242"/>
      <c r="AT246" s="243" t="s">
        <v>272</v>
      </c>
      <c r="AU246" s="243" t="s">
        <v>91</v>
      </c>
      <c r="AV246" s="15" t="s">
        <v>91</v>
      </c>
      <c r="AW246" s="15" t="s">
        <v>38</v>
      </c>
      <c r="AX246" s="15" t="s">
        <v>82</v>
      </c>
      <c r="AY246" s="243" t="s">
        <v>262</v>
      </c>
    </row>
    <row r="247" spans="1:65" s="16" customFormat="1" ht="10">
      <c r="B247" s="244"/>
      <c r="C247" s="245"/>
      <c r="D247" s="208" t="s">
        <v>272</v>
      </c>
      <c r="E247" s="246" t="s">
        <v>44</v>
      </c>
      <c r="F247" s="247" t="s">
        <v>291</v>
      </c>
      <c r="G247" s="245"/>
      <c r="H247" s="248">
        <v>647.95699999999999</v>
      </c>
      <c r="I247" s="249"/>
      <c r="J247" s="245"/>
      <c r="K247" s="245"/>
      <c r="L247" s="250"/>
      <c r="M247" s="251"/>
      <c r="N247" s="252"/>
      <c r="O247" s="252"/>
      <c r="P247" s="252"/>
      <c r="Q247" s="252"/>
      <c r="R247" s="252"/>
      <c r="S247" s="252"/>
      <c r="T247" s="253"/>
      <c r="AT247" s="254" t="s">
        <v>272</v>
      </c>
      <c r="AU247" s="254" t="s">
        <v>91</v>
      </c>
      <c r="AV247" s="16" t="s">
        <v>104</v>
      </c>
      <c r="AW247" s="16" t="s">
        <v>38</v>
      </c>
      <c r="AX247" s="16" t="s">
        <v>89</v>
      </c>
      <c r="AY247" s="254" t="s">
        <v>262</v>
      </c>
    </row>
    <row r="248" spans="1:65" s="15" customFormat="1" ht="10">
      <c r="B248" s="233"/>
      <c r="C248" s="234"/>
      <c r="D248" s="208" t="s">
        <v>272</v>
      </c>
      <c r="E248" s="234"/>
      <c r="F248" s="236" t="s">
        <v>4086</v>
      </c>
      <c r="G248" s="234"/>
      <c r="H248" s="237">
        <v>25270.323</v>
      </c>
      <c r="I248" s="238"/>
      <c r="J248" s="234"/>
      <c r="K248" s="234"/>
      <c r="L248" s="239"/>
      <c r="M248" s="240"/>
      <c r="N248" s="241"/>
      <c r="O248" s="241"/>
      <c r="P248" s="241"/>
      <c r="Q248" s="241"/>
      <c r="R248" s="241"/>
      <c r="S248" s="241"/>
      <c r="T248" s="242"/>
      <c r="AT248" s="243" t="s">
        <v>272</v>
      </c>
      <c r="AU248" s="243" t="s">
        <v>91</v>
      </c>
      <c r="AV248" s="15" t="s">
        <v>91</v>
      </c>
      <c r="AW248" s="15" t="s">
        <v>4</v>
      </c>
      <c r="AX248" s="15" t="s">
        <v>89</v>
      </c>
      <c r="AY248" s="243" t="s">
        <v>262</v>
      </c>
    </row>
    <row r="249" spans="1:65" s="2" customFormat="1" ht="21.75" customHeight="1">
      <c r="A249" s="37"/>
      <c r="B249" s="38"/>
      <c r="C249" s="195" t="s">
        <v>607</v>
      </c>
      <c r="D249" s="195" t="s">
        <v>264</v>
      </c>
      <c r="E249" s="196" t="s">
        <v>4087</v>
      </c>
      <c r="F249" s="197" t="s">
        <v>4088</v>
      </c>
      <c r="G249" s="198" t="s">
        <v>406</v>
      </c>
      <c r="H249" s="199">
        <v>118.26300000000001</v>
      </c>
      <c r="I249" s="200"/>
      <c r="J249" s="201">
        <f>ROUND(I249*H249,2)</f>
        <v>0</v>
      </c>
      <c r="K249" s="197" t="s">
        <v>268</v>
      </c>
      <c r="L249" s="42"/>
      <c r="M249" s="202" t="s">
        <v>44</v>
      </c>
      <c r="N249" s="203" t="s">
        <v>53</v>
      </c>
      <c r="O249" s="67"/>
      <c r="P249" s="204">
        <f>O249*H249</f>
        <v>0</v>
      </c>
      <c r="Q249" s="204">
        <v>0</v>
      </c>
      <c r="R249" s="204">
        <f>Q249*H249</f>
        <v>0</v>
      </c>
      <c r="S249" s="204">
        <v>0</v>
      </c>
      <c r="T249" s="205">
        <f>S249*H249</f>
        <v>0</v>
      </c>
      <c r="U249" s="37"/>
      <c r="V249" s="37"/>
      <c r="W249" s="37"/>
      <c r="X249" s="37"/>
      <c r="Y249" s="37"/>
      <c r="Z249" s="37"/>
      <c r="AA249" s="37"/>
      <c r="AB249" s="37"/>
      <c r="AC249" s="37"/>
      <c r="AD249" s="37"/>
      <c r="AE249" s="37"/>
      <c r="AR249" s="206" t="s">
        <v>104</v>
      </c>
      <c r="AT249" s="206" t="s">
        <v>264</v>
      </c>
      <c r="AU249" s="206" t="s">
        <v>91</v>
      </c>
      <c r="AY249" s="19" t="s">
        <v>262</v>
      </c>
      <c r="BE249" s="207">
        <f>IF(N249="základní",J249,0)</f>
        <v>0</v>
      </c>
      <c r="BF249" s="207">
        <f>IF(N249="snížená",J249,0)</f>
        <v>0</v>
      </c>
      <c r="BG249" s="207">
        <f>IF(N249="zákl. přenesená",J249,0)</f>
        <v>0</v>
      </c>
      <c r="BH249" s="207">
        <f>IF(N249="sníž. přenesená",J249,0)</f>
        <v>0</v>
      </c>
      <c r="BI249" s="207">
        <f>IF(N249="nulová",J249,0)</f>
        <v>0</v>
      </c>
      <c r="BJ249" s="19" t="s">
        <v>89</v>
      </c>
      <c r="BK249" s="207">
        <f>ROUND(I249*H249,2)</f>
        <v>0</v>
      </c>
      <c r="BL249" s="19" t="s">
        <v>104</v>
      </c>
      <c r="BM249" s="206" t="s">
        <v>4089</v>
      </c>
    </row>
    <row r="250" spans="1:65" s="2" customFormat="1" ht="54">
      <c r="A250" s="37"/>
      <c r="B250" s="38"/>
      <c r="C250" s="39"/>
      <c r="D250" s="208" t="s">
        <v>270</v>
      </c>
      <c r="E250" s="39"/>
      <c r="F250" s="209" t="s">
        <v>1654</v>
      </c>
      <c r="G250" s="39"/>
      <c r="H250" s="39"/>
      <c r="I250" s="118"/>
      <c r="J250" s="39"/>
      <c r="K250" s="39"/>
      <c r="L250" s="42"/>
      <c r="M250" s="210"/>
      <c r="N250" s="211"/>
      <c r="O250" s="67"/>
      <c r="P250" s="67"/>
      <c r="Q250" s="67"/>
      <c r="R250" s="67"/>
      <c r="S250" s="67"/>
      <c r="T250" s="68"/>
      <c r="U250" s="37"/>
      <c r="V250" s="37"/>
      <c r="W250" s="37"/>
      <c r="X250" s="37"/>
      <c r="Y250" s="37"/>
      <c r="Z250" s="37"/>
      <c r="AA250" s="37"/>
      <c r="AB250" s="37"/>
      <c r="AC250" s="37"/>
      <c r="AD250" s="37"/>
      <c r="AE250" s="37"/>
      <c r="AT250" s="19" t="s">
        <v>270</v>
      </c>
      <c r="AU250" s="19" t="s">
        <v>91</v>
      </c>
    </row>
    <row r="251" spans="1:65" s="15" customFormat="1" ht="10">
      <c r="B251" s="233"/>
      <c r="C251" s="234"/>
      <c r="D251" s="208" t="s">
        <v>272</v>
      </c>
      <c r="E251" s="235" t="s">
        <v>44</v>
      </c>
      <c r="F251" s="236" t="s">
        <v>4090</v>
      </c>
      <c r="G251" s="234"/>
      <c r="H251" s="237">
        <v>58.015000000000001</v>
      </c>
      <c r="I251" s="238"/>
      <c r="J251" s="234"/>
      <c r="K251" s="234"/>
      <c r="L251" s="239"/>
      <c r="M251" s="240"/>
      <c r="N251" s="241"/>
      <c r="O251" s="241"/>
      <c r="P251" s="241"/>
      <c r="Q251" s="241"/>
      <c r="R251" s="241"/>
      <c r="S251" s="241"/>
      <c r="T251" s="242"/>
      <c r="AT251" s="243" t="s">
        <v>272</v>
      </c>
      <c r="AU251" s="243" t="s">
        <v>91</v>
      </c>
      <c r="AV251" s="15" t="s">
        <v>91</v>
      </c>
      <c r="AW251" s="15" t="s">
        <v>38</v>
      </c>
      <c r="AX251" s="15" t="s">
        <v>82</v>
      </c>
      <c r="AY251" s="243" t="s">
        <v>262</v>
      </c>
    </row>
    <row r="252" spans="1:65" s="15" customFormat="1" ht="10">
      <c r="B252" s="233"/>
      <c r="C252" s="234"/>
      <c r="D252" s="208" t="s">
        <v>272</v>
      </c>
      <c r="E252" s="235" t="s">
        <v>44</v>
      </c>
      <c r="F252" s="236" t="s">
        <v>4091</v>
      </c>
      <c r="G252" s="234"/>
      <c r="H252" s="237">
        <v>19.928000000000001</v>
      </c>
      <c r="I252" s="238"/>
      <c r="J252" s="234"/>
      <c r="K252" s="234"/>
      <c r="L252" s="239"/>
      <c r="M252" s="240"/>
      <c r="N252" s="241"/>
      <c r="O252" s="241"/>
      <c r="P252" s="241"/>
      <c r="Q252" s="241"/>
      <c r="R252" s="241"/>
      <c r="S252" s="241"/>
      <c r="T252" s="242"/>
      <c r="AT252" s="243" t="s">
        <v>272</v>
      </c>
      <c r="AU252" s="243" t="s">
        <v>91</v>
      </c>
      <c r="AV252" s="15" t="s">
        <v>91</v>
      </c>
      <c r="AW252" s="15" t="s">
        <v>38</v>
      </c>
      <c r="AX252" s="15" t="s">
        <v>82</v>
      </c>
      <c r="AY252" s="243" t="s">
        <v>262</v>
      </c>
    </row>
    <row r="253" spans="1:65" s="15" customFormat="1" ht="10">
      <c r="B253" s="233"/>
      <c r="C253" s="234"/>
      <c r="D253" s="208" t="s">
        <v>272</v>
      </c>
      <c r="E253" s="235" t="s">
        <v>44</v>
      </c>
      <c r="F253" s="236" t="s">
        <v>4092</v>
      </c>
      <c r="G253" s="234"/>
      <c r="H253" s="237">
        <v>40.32</v>
      </c>
      <c r="I253" s="238"/>
      <c r="J253" s="234"/>
      <c r="K253" s="234"/>
      <c r="L253" s="239"/>
      <c r="M253" s="240"/>
      <c r="N253" s="241"/>
      <c r="O253" s="241"/>
      <c r="P253" s="241"/>
      <c r="Q253" s="241"/>
      <c r="R253" s="241"/>
      <c r="S253" s="241"/>
      <c r="T253" s="242"/>
      <c r="AT253" s="243" t="s">
        <v>272</v>
      </c>
      <c r="AU253" s="243" t="s">
        <v>91</v>
      </c>
      <c r="AV253" s="15" t="s">
        <v>91</v>
      </c>
      <c r="AW253" s="15" t="s">
        <v>38</v>
      </c>
      <c r="AX253" s="15" t="s">
        <v>82</v>
      </c>
      <c r="AY253" s="243" t="s">
        <v>262</v>
      </c>
    </row>
    <row r="254" spans="1:65" s="16" customFormat="1" ht="10">
      <c r="B254" s="244"/>
      <c r="C254" s="245"/>
      <c r="D254" s="208" t="s">
        <v>272</v>
      </c>
      <c r="E254" s="246" t="s">
        <v>44</v>
      </c>
      <c r="F254" s="247" t="s">
        <v>291</v>
      </c>
      <c r="G254" s="245"/>
      <c r="H254" s="248">
        <v>118.26300000000001</v>
      </c>
      <c r="I254" s="249"/>
      <c r="J254" s="245"/>
      <c r="K254" s="245"/>
      <c r="L254" s="250"/>
      <c r="M254" s="251"/>
      <c r="N254" s="252"/>
      <c r="O254" s="252"/>
      <c r="P254" s="252"/>
      <c r="Q254" s="252"/>
      <c r="R254" s="252"/>
      <c r="S254" s="252"/>
      <c r="T254" s="253"/>
      <c r="AT254" s="254" t="s">
        <v>272</v>
      </c>
      <c r="AU254" s="254" t="s">
        <v>91</v>
      </c>
      <c r="AV254" s="16" t="s">
        <v>104</v>
      </c>
      <c r="AW254" s="16" t="s">
        <v>38</v>
      </c>
      <c r="AX254" s="16" t="s">
        <v>89</v>
      </c>
      <c r="AY254" s="254" t="s">
        <v>262</v>
      </c>
    </row>
    <row r="255" spans="1:65" s="2" customFormat="1" ht="21.75" customHeight="1">
      <c r="A255" s="37"/>
      <c r="B255" s="38"/>
      <c r="C255" s="195" t="s">
        <v>619</v>
      </c>
      <c r="D255" s="195" t="s">
        <v>264</v>
      </c>
      <c r="E255" s="196" t="s">
        <v>4093</v>
      </c>
      <c r="F255" s="197" t="s">
        <v>4094</v>
      </c>
      <c r="G255" s="198" t="s">
        <v>406</v>
      </c>
      <c r="H255" s="199">
        <v>0.89400000000000002</v>
      </c>
      <c r="I255" s="200"/>
      <c r="J255" s="201">
        <f>ROUND(I255*H255,2)</f>
        <v>0</v>
      </c>
      <c r="K255" s="197" t="s">
        <v>268</v>
      </c>
      <c r="L255" s="42"/>
      <c r="M255" s="202" t="s">
        <v>44</v>
      </c>
      <c r="N255" s="203" t="s">
        <v>53</v>
      </c>
      <c r="O255" s="67"/>
      <c r="P255" s="204">
        <f>O255*H255</f>
        <v>0</v>
      </c>
      <c r="Q255" s="204">
        <v>0</v>
      </c>
      <c r="R255" s="204">
        <f>Q255*H255</f>
        <v>0</v>
      </c>
      <c r="S255" s="204">
        <v>0</v>
      </c>
      <c r="T255" s="205">
        <f>S255*H255</f>
        <v>0</v>
      </c>
      <c r="U255" s="37"/>
      <c r="V255" s="37"/>
      <c r="W255" s="37"/>
      <c r="X255" s="37"/>
      <c r="Y255" s="37"/>
      <c r="Z255" s="37"/>
      <c r="AA255" s="37"/>
      <c r="AB255" s="37"/>
      <c r="AC255" s="37"/>
      <c r="AD255" s="37"/>
      <c r="AE255" s="37"/>
      <c r="AR255" s="206" t="s">
        <v>104</v>
      </c>
      <c r="AT255" s="206" t="s">
        <v>264</v>
      </c>
      <c r="AU255" s="206" t="s">
        <v>91</v>
      </c>
      <c r="AY255" s="19" t="s">
        <v>262</v>
      </c>
      <c r="BE255" s="207">
        <f>IF(N255="základní",J255,0)</f>
        <v>0</v>
      </c>
      <c r="BF255" s="207">
        <f>IF(N255="snížená",J255,0)</f>
        <v>0</v>
      </c>
      <c r="BG255" s="207">
        <f>IF(N255="zákl. přenesená",J255,0)</f>
        <v>0</v>
      </c>
      <c r="BH255" s="207">
        <f>IF(N255="sníž. přenesená",J255,0)</f>
        <v>0</v>
      </c>
      <c r="BI255" s="207">
        <f>IF(N255="nulová",J255,0)</f>
        <v>0</v>
      </c>
      <c r="BJ255" s="19" t="s">
        <v>89</v>
      </c>
      <c r="BK255" s="207">
        <f>ROUND(I255*H255,2)</f>
        <v>0</v>
      </c>
      <c r="BL255" s="19" t="s">
        <v>104</v>
      </c>
      <c r="BM255" s="206" t="s">
        <v>4095</v>
      </c>
    </row>
    <row r="256" spans="1:65" s="2" customFormat="1" ht="36">
      <c r="A256" s="37"/>
      <c r="B256" s="38"/>
      <c r="C256" s="39"/>
      <c r="D256" s="208" t="s">
        <v>270</v>
      </c>
      <c r="E256" s="39"/>
      <c r="F256" s="209" t="s">
        <v>4096</v>
      </c>
      <c r="G256" s="39"/>
      <c r="H256" s="39"/>
      <c r="I256" s="118"/>
      <c r="J256" s="39"/>
      <c r="K256" s="39"/>
      <c r="L256" s="42"/>
      <c r="M256" s="210"/>
      <c r="N256" s="211"/>
      <c r="O256" s="67"/>
      <c r="P256" s="67"/>
      <c r="Q256" s="67"/>
      <c r="R256" s="67"/>
      <c r="S256" s="67"/>
      <c r="T256" s="68"/>
      <c r="U256" s="37"/>
      <c r="V256" s="37"/>
      <c r="W256" s="37"/>
      <c r="X256" s="37"/>
      <c r="Y256" s="37"/>
      <c r="Z256" s="37"/>
      <c r="AA256" s="37"/>
      <c r="AB256" s="37"/>
      <c r="AC256" s="37"/>
      <c r="AD256" s="37"/>
      <c r="AE256" s="37"/>
      <c r="AT256" s="19" t="s">
        <v>270</v>
      </c>
      <c r="AU256" s="19" t="s">
        <v>91</v>
      </c>
    </row>
    <row r="257" spans="1:65" s="15" customFormat="1" ht="10">
      <c r="B257" s="233"/>
      <c r="C257" s="234"/>
      <c r="D257" s="208" t="s">
        <v>272</v>
      </c>
      <c r="E257" s="235" t="s">
        <v>44</v>
      </c>
      <c r="F257" s="236" t="s">
        <v>4083</v>
      </c>
      <c r="G257" s="234"/>
      <c r="H257" s="237">
        <v>1031.337</v>
      </c>
      <c r="I257" s="238"/>
      <c r="J257" s="234"/>
      <c r="K257" s="234"/>
      <c r="L257" s="239"/>
      <c r="M257" s="240"/>
      <c r="N257" s="241"/>
      <c r="O257" s="241"/>
      <c r="P257" s="241"/>
      <c r="Q257" s="241"/>
      <c r="R257" s="241"/>
      <c r="S257" s="241"/>
      <c r="T257" s="242"/>
      <c r="AT257" s="243" t="s">
        <v>272</v>
      </c>
      <c r="AU257" s="243" t="s">
        <v>91</v>
      </c>
      <c r="AV257" s="15" t="s">
        <v>91</v>
      </c>
      <c r="AW257" s="15" t="s">
        <v>38</v>
      </c>
      <c r="AX257" s="15" t="s">
        <v>82</v>
      </c>
      <c r="AY257" s="243" t="s">
        <v>262</v>
      </c>
    </row>
    <row r="258" spans="1:65" s="15" customFormat="1" ht="10">
      <c r="B258" s="233"/>
      <c r="C258" s="234"/>
      <c r="D258" s="208" t="s">
        <v>272</v>
      </c>
      <c r="E258" s="235" t="s">
        <v>44</v>
      </c>
      <c r="F258" s="236" t="s">
        <v>4084</v>
      </c>
      <c r="G258" s="234"/>
      <c r="H258" s="237">
        <v>-383.38</v>
      </c>
      <c r="I258" s="238"/>
      <c r="J258" s="234"/>
      <c r="K258" s="234"/>
      <c r="L258" s="239"/>
      <c r="M258" s="240"/>
      <c r="N258" s="241"/>
      <c r="O258" s="241"/>
      <c r="P258" s="241"/>
      <c r="Q258" s="241"/>
      <c r="R258" s="241"/>
      <c r="S258" s="241"/>
      <c r="T258" s="242"/>
      <c r="AT258" s="243" t="s">
        <v>272</v>
      </c>
      <c r="AU258" s="243" t="s">
        <v>91</v>
      </c>
      <c r="AV258" s="15" t="s">
        <v>91</v>
      </c>
      <c r="AW258" s="15" t="s">
        <v>38</v>
      </c>
      <c r="AX258" s="15" t="s">
        <v>82</v>
      </c>
      <c r="AY258" s="243" t="s">
        <v>262</v>
      </c>
    </row>
    <row r="259" spans="1:65" s="15" customFormat="1" ht="10">
      <c r="B259" s="233"/>
      <c r="C259" s="234"/>
      <c r="D259" s="208" t="s">
        <v>272</v>
      </c>
      <c r="E259" s="235" t="s">
        <v>44</v>
      </c>
      <c r="F259" s="236" t="s">
        <v>4097</v>
      </c>
      <c r="G259" s="234"/>
      <c r="H259" s="237">
        <v>-290.83999999999997</v>
      </c>
      <c r="I259" s="238"/>
      <c r="J259" s="234"/>
      <c r="K259" s="234"/>
      <c r="L259" s="239"/>
      <c r="M259" s="240"/>
      <c r="N259" s="241"/>
      <c r="O259" s="241"/>
      <c r="P259" s="241"/>
      <c r="Q259" s="241"/>
      <c r="R259" s="241"/>
      <c r="S259" s="241"/>
      <c r="T259" s="242"/>
      <c r="AT259" s="243" t="s">
        <v>272</v>
      </c>
      <c r="AU259" s="243" t="s">
        <v>91</v>
      </c>
      <c r="AV259" s="15" t="s">
        <v>91</v>
      </c>
      <c r="AW259" s="15" t="s">
        <v>38</v>
      </c>
      <c r="AX259" s="15" t="s">
        <v>82</v>
      </c>
      <c r="AY259" s="243" t="s">
        <v>262</v>
      </c>
    </row>
    <row r="260" spans="1:65" s="15" customFormat="1" ht="10">
      <c r="B260" s="233"/>
      <c r="C260" s="234"/>
      <c r="D260" s="208" t="s">
        <v>272</v>
      </c>
      <c r="E260" s="235" t="s">
        <v>44</v>
      </c>
      <c r="F260" s="236" t="s">
        <v>4098</v>
      </c>
      <c r="G260" s="234"/>
      <c r="H260" s="237">
        <v>-118.26300000000001</v>
      </c>
      <c r="I260" s="238"/>
      <c r="J260" s="234"/>
      <c r="K260" s="234"/>
      <c r="L260" s="239"/>
      <c r="M260" s="240"/>
      <c r="N260" s="241"/>
      <c r="O260" s="241"/>
      <c r="P260" s="241"/>
      <c r="Q260" s="241"/>
      <c r="R260" s="241"/>
      <c r="S260" s="241"/>
      <c r="T260" s="242"/>
      <c r="AT260" s="243" t="s">
        <v>272</v>
      </c>
      <c r="AU260" s="243" t="s">
        <v>91</v>
      </c>
      <c r="AV260" s="15" t="s">
        <v>91</v>
      </c>
      <c r="AW260" s="15" t="s">
        <v>38</v>
      </c>
      <c r="AX260" s="15" t="s">
        <v>82</v>
      </c>
      <c r="AY260" s="243" t="s">
        <v>262</v>
      </c>
    </row>
    <row r="261" spans="1:65" s="15" customFormat="1" ht="10">
      <c r="B261" s="233"/>
      <c r="C261" s="234"/>
      <c r="D261" s="208" t="s">
        <v>272</v>
      </c>
      <c r="E261" s="235" t="s">
        <v>44</v>
      </c>
      <c r="F261" s="236" t="s">
        <v>4099</v>
      </c>
      <c r="G261" s="234"/>
      <c r="H261" s="237">
        <v>-237.96</v>
      </c>
      <c r="I261" s="238"/>
      <c r="J261" s="234"/>
      <c r="K261" s="234"/>
      <c r="L261" s="239"/>
      <c r="M261" s="240"/>
      <c r="N261" s="241"/>
      <c r="O261" s="241"/>
      <c r="P261" s="241"/>
      <c r="Q261" s="241"/>
      <c r="R261" s="241"/>
      <c r="S261" s="241"/>
      <c r="T261" s="242"/>
      <c r="AT261" s="243" t="s">
        <v>272</v>
      </c>
      <c r="AU261" s="243" t="s">
        <v>91</v>
      </c>
      <c r="AV261" s="15" t="s">
        <v>91</v>
      </c>
      <c r="AW261" s="15" t="s">
        <v>38</v>
      </c>
      <c r="AX261" s="15" t="s">
        <v>82</v>
      </c>
      <c r="AY261" s="243" t="s">
        <v>262</v>
      </c>
    </row>
    <row r="262" spans="1:65" s="16" customFormat="1" ht="10">
      <c r="B262" s="244"/>
      <c r="C262" s="245"/>
      <c r="D262" s="208" t="s">
        <v>272</v>
      </c>
      <c r="E262" s="246" t="s">
        <v>44</v>
      </c>
      <c r="F262" s="247" t="s">
        <v>291</v>
      </c>
      <c r="G262" s="245"/>
      <c r="H262" s="248">
        <v>0.89400000000000546</v>
      </c>
      <c r="I262" s="249"/>
      <c r="J262" s="245"/>
      <c r="K262" s="245"/>
      <c r="L262" s="250"/>
      <c r="M262" s="251"/>
      <c r="N262" s="252"/>
      <c r="O262" s="252"/>
      <c r="P262" s="252"/>
      <c r="Q262" s="252"/>
      <c r="R262" s="252"/>
      <c r="S262" s="252"/>
      <c r="T262" s="253"/>
      <c r="AT262" s="254" t="s">
        <v>272</v>
      </c>
      <c r="AU262" s="254" t="s">
        <v>91</v>
      </c>
      <c r="AV262" s="16" t="s">
        <v>104</v>
      </c>
      <c r="AW262" s="16" t="s">
        <v>38</v>
      </c>
      <c r="AX262" s="16" t="s">
        <v>89</v>
      </c>
      <c r="AY262" s="254" t="s">
        <v>262</v>
      </c>
    </row>
    <row r="263" spans="1:65" s="2" customFormat="1" ht="21.75" customHeight="1">
      <c r="A263" s="37"/>
      <c r="B263" s="38"/>
      <c r="C263" s="195" t="s">
        <v>632</v>
      </c>
      <c r="D263" s="195" t="s">
        <v>264</v>
      </c>
      <c r="E263" s="196" t="s">
        <v>4100</v>
      </c>
      <c r="F263" s="197" t="s">
        <v>4101</v>
      </c>
      <c r="G263" s="198" t="s">
        <v>406</v>
      </c>
      <c r="H263" s="199">
        <v>237.96</v>
      </c>
      <c r="I263" s="200"/>
      <c r="J263" s="201">
        <f>ROUND(I263*H263,2)</f>
        <v>0</v>
      </c>
      <c r="K263" s="197" t="s">
        <v>268</v>
      </c>
      <c r="L263" s="42"/>
      <c r="M263" s="202" t="s">
        <v>44</v>
      </c>
      <c r="N263" s="203" t="s">
        <v>53</v>
      </c>
      <c r="O263" s="67"/>
      <c r="P263" s="204">
        <f>O263*H263</f>
        <v>0</v>
      </c>
      <c r="Q263" s="204">
        <v>0</v>
      </c>
      <c r="R263" s="204">
        <f>Q263*H263</f>
        <v>0</v>
      </c>
      <c r="S263" s="204">
        <v>0</v>
      </c>
      <c r="T263" s="205">
        <f>S263*H263</f>
        <v>0</v>
      </c>
      <c r="U263" s="37"/>
      <c r="V263" s="37"/>
      <c r="W263" s="37"/>
      <c r="X263" s="37"/>
      <c r="Y263" s="37"/>
      <c r="Z263" s="37"/>
      <c r="AA263" s="37"/>
      <c r="AB263" s="37"/>
      <c r="AC263" s="37"/>
      <c r="AD263" s="37"/>
      <c r="AE263" s="37"/>
      <c r="AR263" s="206" t="s">
        <v>104</v>
      </c>
      <c r="AT263" s="206" t="s">
        <v>264</v>
      </c>
      <c r="AU263" s="206" t="s">
        <v>91</v>
      </c>
      <c r="AY263" s="19" t="s">
        <v>262</v>
      </c>
      <c r="BE263" s="207">
        <f>IF(N263="základní",J263,0)</f>
        <v>0</v>
      </c>
      <c r="BF263" s="207">
        <f>IF(N263="snížená",J263,0)</f>
        <v>0</v>
      </c>
      <c r="BG263" s="207">
        <f>IF(N263="zákl. přenesená",J263,0)</f>
        <v>0</v>
      </c>
      <c r="BH263" s="207">
        <f>IF(N263="sníž. přenesená",J263,0)</f>
        <v>0</v>
      </c>
      <c r="BI263" s="207">
        <f>IF(N263="nulová",J263,0)</f>
        <v>0</v>
      </c>
      <c r="BJ263" s="19" t="s">
        <v>89</v>
      </c>
      <c r="BK263" s="207">
        <f>ROUND(I263*H263,2)</f>
        <v>0</v>
      </c>
      <c r="BL263" s="19" t="s">
        <v>104</v>
      </c>
      <c r="BM263" s="206" t="s">
        <v>4102</v>
      </c>
    </row>
    <row r="264" spans="1:65" s="2" customFormat="1" ht="36">
      <c r="A264" s="37"/>
      <c r="B264" s="38"/>
      <c r="C264" s="39"/>
      <c r="D264" s="208" t="s">
        <v>270</v>
      </c>
      <c r="E264" s="39"/>
      <c r="F264" s="209" t="s">
        <v>4096</v>
      </c>
      <c r="G264" s="39"/>
      <c r="H264" s="39"/>
      <c r="I264" s="118"/>
      <c r="J264" s="39"/>
      <c r="K264" s="39"/>
      <c r="L264" s="42"/>
      <c r="M264" s="210"/>
      <c r="N264" s="211"/>
      <c r="O264" s="67"/>
      <c r="P264" s="67"/>
      <c r="Q264" s="67"/>
      <c r="R264" s="67"/>
      <c r="S264" s="67"/>
      <c r="T264" s="68"/>
      <c r="U264" s="37"/>
      <c r="V264" s="37"/>
      <c r="W264" s="37"/>
      <c r="X264" s="37"/>
      <c r="Y264" s="37"/>
      <c r="Z264" s="37"/>
      <c r="AA264" s="37"/>
      <c r="AB264" s="37"/>
      <c r="AC264" s="37"/>
      <c r="AD264" s="37"/>
      <c r="AE264" s="37"/>
      <c r="AT264" s="19" t="s">
        <v>270</v>
      </c>
      <c r="AU264" s="19" t="s">
        <v>91</v>
      </c>
    </row>
    <row r="265" spans="1:65" s="15" customFormat="1" ht="10">
      <c r="B265" s="233"/>
      <c r="C265" s="234"/>
      <c r="D265" s="208" t="s">
        <v>272</v>
      </c>
      <c r="E265" s="235" t="s">
        <v>44</v>
      </c>
      <c r="F265" s="236" t="s">
        <v>4103</v>
      </c>
      <c r="G265" s="234"/>
      <c r="H265" s="237">
        <v>237.96</v>
      </c>
      <c r="I265" s="238"/>
      <c r="J265" s="234"/>
      <c r="K265" s="234"/>
      <c r="L265" s="239"/>
      <c r="M265" s="240"/>
      <c r="N265" s="241"/>
      <c r="O265" s="241"/>
      <c r="P265" s="241"/>
      <c r="Q265" s="241"/>
      <c r="R265" s="241"/>
      <c r="S265" s="241"/>
      <c r="T265" s="242"/>
      <c r="AT265" s="243" t="s">
        <v>272</v>
      </c>
      <c r="AU265" s="243" t="s">
        <v>91</v>
      </c>
      <c r="AV265" s="15" t="s">
        <v>91</v>
      </c>
      <c r="AW265" s="15" t="s">
        <v>38</v>
      </c>
      <c r="AX265" s="15" t="s">
        <v>89</v>
      </c>
      <c r="AY265" s="243" t="s">
        <v>262</v>
      </c>
    </row>
    <row r="266" spans="1:65" s="2" customFormat="1" ht="21.75" customHeight="1">
      <c r="A266" s="37"/>
      <c r="B266" s="38"/>
      <c r="C266" s="195" t="s">
        <v>638</v>
      </c>
      <c r="D266" s="195" t="s">
        <v>264</v>
      </c>
      <c r="E266" s="196" t="s">
        <v>4104</v>
      </c>
      <c r="F266" s="197" t="s">
        <v>4105</v>
      </c>
      <c r="G266" s="198" t="s">
        <v>406</v>
      </c>
      <c r="H266" s="199">
        <v>290.83999999999997</v>
      </c>
      <c r="I266" s="200"/>
      <c r="J266" s="201">
        <f>ROUND(I266*H266,2)</f>
        <v>0</v>
      </c>
      <c r="K266" s="197" t="s">
        <v>268</v>
      </c>
      <c r="L266" s="42"/>
      <c r="M266" s="202" t="s">
        <v>44</v>
      </c>
      <c r="N266" s="203" t="s">
        <v>53</v>
      </c>
      <c r="O266" s="67"/>
      <c r="P266" s="204">
        <f>O266*H266</f>
        <v>0</v>
      </c>
      <c r="Q266" s="204">
        <v>0</v>
      </c>
      <c r="R266" s="204">
        <f>Q266*H266</f>
        <v>0</v>
      </c>
      <c r="S266" s="204">
        <v>0</v>
      </c>
      <c r="T266" s="205">
        <f>S266*H266</f>
        <v>0</v>
      </c>
      <c r="U266" s="37"/>
      <c r="V266" s="37"/>
      <c r="W266" s="37"/>
      <c r="X266" s="37"/>
      <c r="Y266" s="37"/>
      <c r="Z266" s="37"/>
      <c r="AA266" s="37"/>
      <c r="AB266" s="37"/>
      <c r="AC266" s="37"/>
      <c r="AD266" s="37"/>
      <c r="AE266" s="37"/>
      <c r="AR266" s="206" t="s">
        <v>104</v>
      </c>
      <c r="AT266" s="206" t="s">
        <v>264</v>
      </c>
      <c r="AU266" s="206" t="s">
        <v>91</v>
      </c>
      <c r="AY266" s="19" t="s">
        <v>262</v>
      </c>
      <c r="BE266" s="207">
        <f>IF(N266="základní",J266,0)</f>
        <v>0</v>
      </c>
      <c r="BF266" s="207">
        <f>IF(N266="snížená",J266,0)</f>
        <v>0</v>
      </c>
      <c r="BG266" s="207">
        <f>IF(N266="zákl. přenesená",J266,0)</f>
        <v>0</v>
      </c>
      <c r="BH266" s="207">
        <f>IF(N266="sníž. přenesená",J266,0)</f>
        <v>0</v>
      </c>
      <c r="BI266" s="207">
        <f>IF(N266="nulová",J266,0)</f>
        <v>0</v>
      </c>
      <c r="BJ266" s="19" t="s">
        <v>89</v>
      </c>
      <c r="BK266" s="207">
        <f>ROUND(I266*H266,2)</f>
        <v>0</v>
      </c>
      <c r="BL266" s="19" t="s">
        <v>104</v>
      </c>
      <c r="BM266" s="206" t="s">
        <v>4106</v>
      </c>
    </row>
    <row r="267" spans="1:65" s="2" customFormat="1" ht="36">
      <c r="A267" s="37"/>
      <c r="B267" s="38"/>
      <c r="C267" s="39"/>
      <c r="D267" s="208" t="s">
        <v>270</v>
      </c>
      <c r="E267" s="39"/>
      <c r="F267" s="209" t="s">
        <v>4096</v>
      </c>
      <c r="G267" s="39"/>
      <c r="H267" s="39"/>
      <c r="I267" s="118"/>
      <c r="J267" s="39"/>
      <c r="K267" s="39"/>
      <c r="L267" s="42"/>
      <c r="M267" s="210"/>
      <c r="N267" s="211"/>
      <c r="O267" s="67"/>
      <c r="P267" s="67"/>
      <c r="Q267" s="67"/>
      <c r="R267" s="67"/>
      <c r="S267" s="67"/>
      <c r="T267" s="68"/>
      <c r="U267" s="37"/>
      <c r="V267" s="37"/>
      <c r="W267" s="37"/>
      <c r="X267" s="37"/>
      <c r="Y267" s="37"/>
      <c r="Z267" s="37"/>
      <c r="AA267" s="37"/>
      <c r="AB267" s="37"/>
      <c r="AC267" s="37"/>
      <c r="AD267" s="37"/>
      <c r="AE267" s="37"/>
      <c r="AT267" s="19" t="s">
        <v>270</v>
      </c>
      <c r="AU267" s="19" t="s">
        <v>91</v>
      </c>
    </row>
    <row r="268" spans="1:65" s="15" customFormat="1" ht="10">
      <c r="B268" s="233"/>
      <c r="C268" s="234"/>
      <c r="D268" s="208" t="s">
        <v>272</v>
      </c>
      <c r="E268" s="235" t="s">
        <v>44</v>
      </c>
      <c r="F268" s="236" t="s">
        <v>4107</v>
      </c>
      <c r="G268" s="234"/>
      <c r="H268" s="237">
        <v>290.83999999999997</v>
      </c>
      <c r="I268" s="238"/>
      <c r="J268" s="234"/>
      <c r="K268" s="234"/>
      <c r="L268" s="239"/>
      <c r="M268" s="240"/>
      <c r="N268" s="241"/>
      <c r="O268" s="241"/>
      <c r="P268" s="241"/>
      <c r="Q268" s="241"/>
      <c r="R268" s="241"/>
      <c r="S268" s="241"/>
      <c r="T268" s="242"/>
      <c r="AT268" s="243" t="s">
        <v>272</v>
      </c>
      <c r="AU268" s="243" t="s">
        <v>91</v>
      </c>
      <c r="AV268" s="15" t="s">
        <v>91</v>
      </c>
      <c r="AW268" s="15" t="s">
        <v>38</v>
      </c>
      <c r="AX268" s="15" t="s">
        <v>89</v>
      </c>
      <c r="AY268" s="243" t="s">
        <v>262</v>
      </c>
    </row>
    <row r="269" spans="1:65" s="12" customFormat="1" ht="25.9" customHeight="1">
      <c r="B269" s="179"/>
      <c r="C269" s="180"/>
      <c r="D269" s="181" t="s">
        <v>81</v>
      </c>
      <c r="E269" s="182" t="s">
        <v>1655</v>
      </c>
      <c r="F269" s="182" t="s">
        <v>1656</v>
      </c>
      <c r="G269" s="180"/>
      <c r="H269" s="180"/>
      <c r="I269" s="183"/>
      <c r="J269" s="184">
        <f>BK269</f>
        <v>0</v>
      </c>
      <c r="K269" s="180"/>
      <c r="L269" s="185"/>
      <c r="M269" s="186"/>
      <c r="N269" s="187"/>
      <c r="O269" s="187"/>
      <c r="P269" s="188">
        <f>P270+P277</f>
        <v>0</v>
      </c>
      <c r="Q269" s="187"/>
      <c r="R269" s="188">
        <f>R270+R277</f>
        <v>0</v>
      </c>
      <c r="S269" s="187"/>
      <c r="T269" s="189">
        <f>T270+T277</f>
        <v>0.65</v>
      </c>
      <c r="AR269" s="190" t="s">
        <v>91</v>
      </c>
      <c r="AT269" s="191" t="s">
        <v>81</v>
      </c>
      <c r="AU269" s="191" t="s">
        <v>82</v>
      </c>
      <c r="AY269" s="190" t="s">
        <v>262</v>
      </c>
      <c r="BK269" s="192">
        <f>BK270+BK277</f>
        <v>0</v>
      </c>
    </row>
    <row r="270" spans="1:65" s="12" customFormat="1" ht="22.75" customHeight="1">
      <c r="B270" s="179"/>
      <c r="C270" s="180"/>
      <c r="D270" s="181" t="s">
        <v>81</v>
      </c>
      <c r="E270" s="193" t="s">
        <v>4108</v>
      </c>
      <c r="F270" s="193" t="s">
        <v>4109</v>
      </c>
      <c r="G270" s="180"/>
      <c r="H270" s="180"/>
      <c r="I270" s="183"/>
      <c r="J270" s="194">
        <f>BK270</f>
        <v>0</v>
      </c>
      <c r="K270" s="180"/>
      <c r="L270" s="185"/>
      <c r="M270" s="186"/>
      <c r="N270" s="187"/>
      <c r="O270" s="187"/>
      <c r="P270" s="188">
        <f>SUM(P271:P276)</f>
        <v>0</v>
      </c>
      <c r="Q270" s="187"/>
      <c r="R270" s="188">
        <f>SUM(R271:R276)</f>
        <v>0</v>
      </c>
      <c r="S270" s="187"/>
      <c r="T270" s="189">
        <f>SUM(T271:T276)</f>
        <v>0.03</v>
      </c>
      <c r="AR270" s="190" t="s">
        <v>91</v>
      </c>
      <c r="AT270" s="191" t="s">
        <v>81</v>
      </c>
      <c r="AU270" s="191" t="s">
        <v>89</v>
      </c>
      <c r="AY270" s="190" t="s">
        <v>262</v>
      </c>
      <c r="BK270" s="192">
        <f>SUM(BK271:BK276)</f>
        <v>0</v>
      </c>
    </row>
    <row r="271" spans="1:65" s="2" customFormat="1" ht="16.5" customHeight="1">
      <c r="A271" s="37"/>
      <c r="B271" s="38"/>
      <c r="C271" s="195" t="s">
        <v>648</v>
      </c>
      <c r="D271" s="195" t="s">
        <v>264</v>
      </c>
      <c r="E271" s="196" t="s">
        <v>4110</v>
      </c>
      <c r="F271" s="197" t="s">
        <v>4111</v>
      </c>
      <c r="G271" s="198" t="s">
        <v>518</v>
      </c>
      <c r="H271" s="199">
        <v>4</v>
      </c>
      <c r="I271" s="200"/>
      <c r="J271" s="201">
        <f>ROUND(I271*H271,2)</f>
        <v>0</v>
      </c>
      <c r="K271" s="197" t="s">
        <v>268</v>
      </c>
      <c r="L271" s="42"/>
      <c r="M271" s="202" t="s">
        <v>44</v>
      </c>
      <c r="N271" s="203" t="s">
        <v>53</v>
      </c>
      <c r="O271" s="67"/>
      <c r="P271" s="204">
        <f>O271*H271</f>
        <v>0</v>
      </c>
      <c r="Q271" s="204">
        <v>0</v>
      </c>
      <c r="R271" s="204">
        <f>Q271*H271</f>
        <v>0</v>
      </c>
      <c r="S271" s="204">
        <v>7.4999999999999997E-3</v>
      </c>
      <c r="T271" s="205">
        <f>S271*H271</f>
        <v>0.03</v>
      </c>
      <c r="U271" s="37"/>
      <c r="V271" s="37"/>
      <c r="W271" s="37"/>
      <c r="X271" s="37"/>
      <c r="Y271" s="37"/>
      <c r="Z271" s="37"/>
      <c r="AA271" s="37"/>
      <c r="AB271" s="37"/>
      <c r="AC271" s="37"/>
      <c r="AD271" s="37"/>
      <c r="AE271" s="37"/>
      <c r="AR271" s="206" t="s">
        <v>442</v>
      </c>
      <c r="AT271" s="206" t="s">
        <v>264</v>
      </c>
      <c r="AU271" s="206" t="s">
        <v>91</v>
      </c>
      <c r="AY271" s="19" t="s">
        <v>262</v>
      </c>
      <c r="BE271" s="207">
        <f>IF(N271="základní",J271,0)</f>
        <v>0</v>
      </c>
      <c r="BF271" s="207">
        <f>IF(N271="snížená",J271,0)</f>
        <v>0</v>
      </c>
      <c r="BG271" s="207">
        <f>IF(N271="zákl. přenesená",J271,0)</f>
        <v>0</v>
      </c>
      <c r="BH271" s="207">
        <f>IF(N271="sníž. přenesená",J271,0)</f>
        <v>0</v>
      </c>
      <c r="BI271" s="207">
        <f>IF(N271="nulová",J271,0)</f>
        <v>0</v>
      </c>
      <c r="BJ271" s="19" t="s">
        <v>89</v>
      </c>
      <c r="BK271" s="207">
        <f>ROUND(I271*H271,2)</f>
        <v>0</v>
      </c>
      <c r="BL271" s="19" t="s">
        <v>442</v>
      </c>
      <c r="BM271" s="206" t="s">
        <v>4112</v>
      </c>
    </row>
    <row r="272" spans="1:65" s="13" customFormat="1" ht="10">
      <c r="B272" s="212"/>
      <c r="C272" s="213"/>
      <c r="D272" s="208" t="s">
        <v>272</v>
      </c>
      <c r="E272" s="214" t="s">
        <v>44</v>
      </c>
      <c r="F272" s="215" t="s">
        <v>4113</v>
      </c>
      <c r="G272" s="213"/>
      <c r="H272" s="214" t="s">
        <v>44</v>
      </c>
      <c r="I272" s="216"/>
      <c r="J272" s="213"/>
      <c r="K272" s="213"/>
      <c r="L272" s="217"/>
      <c r="M272" s="218"/>
      <c r="N272" s="219"/>
      <c r="O272" s="219"/>
      <c r="P272" s="219"/>
      <c r="Q272" s="219"/>
      <c r="R272" s="219"/>
      <c r="S272" s="219"/>
      <c r="T272" s="220"/>
      <c r="AT272" s="221" t="s">
        <v>272</v>
      </c>
      <c r="AU272" s="221" t="s">
        <v>91</v>
      </c>
      <c r="AV272" s="13" t="s">
        <v>89</v>
      </c>
      <c r="AW272" s="13" t="s">
        <v>38</v>
      </c>
      <c r="AX272" s="13" t="s">
        <v>82</v>
      </c>
      <c r="AY272" s="221" t="s">
        <v>262</v>
      </c>
    </row>
    <row r="273" spans="1:65" s="15" customFormat="1" ht="10">
      <c r="B273" s="233"/>
      <c r="C273" s="234"/>
      <c r="D273" s="208" t="s">
        <v>272</v>
      </c>
      <c r="E273" s="235" t="s">
        <v>44</v>
      </c>
      <c r="F273" s="236" t="s">
        <v>104</v>
      </c>
      <c r="G273" s="234"/>
      <c r="H273" s="237">
        <v>4</v>
      </c>
      <c r="I273" s="238"/>
      <c r="J273" s="234"/>
      <c r="K273" s="234"/>
      <c r="L273" s="239"/>
      <c r="M273" s="240"/>
      <c r="N273" s="241"/>
      <c r="O273" s="241"/>
      <c r="P273" s="241"/>
      <c r="Q273" s="241"/>
      <c r="R273" s="241"/>
      <c r="S273" s="241"/>
      <c r="T273" s="242"/>
      <c r="AT273" s="243" t="s">
        <v>272</v>
      </c>
      <c r="AU273" s="243" t="s">
        <v>91</v>
      </c>
      <c r="AV273" s="15" t="s">
        <v>91</v>
      </c>
      <c r="AW273" s="15" t="s">
        <v>38</v>
      </c>
      <c r="AX273" s="15" t="s">
        <v>89</v>
      </c>
      <c r="AY273" s="243" t="s">
        <v>262</v>
      </c>
    </row>
    <row r="274" spans="1:65" s="2" customFormat="1" ht="16.5" customHeight="1">
      <c r="A274" s="37"/>
      <c r="B274" s="38"/>
      <c r="C274" s="195" t="s">
        <v>657</v>
      </c>
      <c r="D274" s="195" t="s">
        <v>264</v>
      </c>
      <c r="E274" s="196" t="s">
        <v>4114</v>
      </c>
      <c r="F274" s="197" t="s">
        <v>4115</v>
      </c>
      <c r="G274" s="198" t="s">
        <v>518</v>
      </c>
      <c r="H274" s="199">
        <v>1</v>
      </c>
      <c r="I274" s="200"/>
      <c r="J274" s="201">
        <f>ROUND(I274*H274,2)</f>
        <v>0</v>
      </c>
      <c r="K274" s="197" t="s">
        <v>268</v>
      </c>
      <c r="L274" s="42"/>
      <c r="M274" s="202" t="s">
        <v>44</v>
      </c>
      <c r="N274" s="203" t="s">
        <v>53</v>
      </c>
      <c r="O274" s="67"/>
      <c r="P274" s="204">
        <f>O274*H274</f>
        <v>0</v>
      </c>
      <c r="Q274" s="204">
        <v>0</v>
      </c>
      <c r="R274" s="204">
        <f>Q274*H274</f>
        <v>0</v>
      </c>
      <c r="S274" s="204">
        <v>0</v>
      </c>
      <c r="T274" s="205">
        <f>S274*H274</f>
        <v>0</v>
      </c>
      <c r="U274" s="37"/>
      <c r="V274" s="37"/>
      <c r="W274" s="37"/>
      <c r="X274" s="37"/>
      <c r="Y274" s="37"/>
      <c r="Z274" s="37"/>
      <c r="AA274" s="37"/>
      <c r="AB274" s="37"/>
      <c r="AC274" s="37"/>
      <c r="AD274" s="37"/>
      <c r="AE274" s="37"/>
      <c r="AR274" s="206" t="s">
        <v>442</v>
      </c>
      <c r="AT274" s="206" t="s">
        <v>264</v>
      </c>
      <c r="AU274" s="206" t="s">
        <v>91</v>
      </c>
      <c r="AY274" s="19" t="s">
        <v>262</v>
      </c>
      <c r="BE274" s="207">
        <f>IF(N274="základní",J274,0)</f>
        <v>0</v>
      </c>
      <c r="BF274" s="207">
        <f>IF(N274="snížená",J274,0)</f>
        <v>0</v>
      </c>
      <c r="BG274" s="207">
        <f>IF(N274="zákl. přenesená",J274,0)</f>
        <v>0</v>
      </c>
      <c r="BH274" s="207">
        <f>IF(N274="sníž. přenesená",J274,0)</f>
        <v>0</v>
      </c>
      <c r="BI274" s="207">
        <f>IF(N274="nulová",J274,0)</f>
        <v>0</v>
      </c>
      <c r="BJ274" s="19" t="s">
        <v>89</v>
      </c>
      <c r="BK274" s="207">
        <f>ROUND(I274*H274,2)</f>
        <v>0</v>
      </c>
      <c r="BL274" s="19" t="s">
        <v>442</v>
      </c>
      <c r="BM274" s="206" t="s">
        <v>4116</v>
      </c>
    </row>
    <row r="275" spans="1:65" s="13" customFormat="1" ht="10">
      <c r="B275" s="212"/>
      <c r="C275" s="213"/>
      <c r="D275" s="208" t="s">
        <v>272</v>
      </c>
      <c r="E275" s="214" t="s">
        <v>44</v>
      </c>
      <c r="F275" s="215" t="s">
        <v>4117</v>
      </c>
      <c r="G275" s="213"/>
      <c r="H275" s="214" t="s">
        <v>44</v>
      </c>
      <c r="I275" s="216"/>
      <c r="J275" s="213"/>
      <c r="K275" s="213"/>
      <c r="L275" s="217"/>
      <c r="M275" s="218"/>
      <c r="N275" s="219"/>
      <c r="O275" s="219"/>
      <c r="P275" s="219"/>
      <c r="Q275" s="219"/>
      <c r="R275" s="219"/>
      <c r="S275" s="219"/>
      <c r="T275" s="220"/>
      <c r="AT275" s="221" t="s">
        <v>272</v>
      </c>
      <c r="AU275" s="221" t="s">
        <v>91</v>
      </c>
      <c r="AV275" s="13" t="s">
        <v>89</v>
      </c>
      <c r="AW275" s="13" t="s">
        <v>38</v>
      </c>
      <c r="AX275" s="13" t="s">
        <v>82</v>
      </c>
      <c r="AY275" s="221" t="s">
        <v>262</v>
      </c>
    </row>
    <row r="276" spans="1:65" s="15" customFormat="1" ht="10">
      <c r="B276" s="233"/>
      <c r="C276" s="234"/>
      <c r="D276" s="208" t="s">
        <v>272</v>
      </c>
      <c r="E276" s="235" t="s">
        <v>44</v>
      </c>
      <c r="F276" s="236" t="s">
        <v>89</v>
      </c>
      <c r="G276" s="234"/>
      <c r="H276" s="237">
        <v>1</v>
      </c>
      <c r="I276" s="238"/>
      <c r="J276" s="234"/>
      <c r="K276" s="234"/>
      <c r="L276" s="239"/>
      <c r="M276" s="240"/>
      <c r="N276" s="241"/>
      <c r="O276" s="241"/>
      <c r="P276" s="241"/>
      <c r="Q276" s="241"/>
      <c r="R276" s="241"/>
      <c r="S276" s="241"/>
      <c r="T276" s="242"/>
      <c r="AT276" s="243" t="s">
        <v>272</v>
      </c>
      <c r="AU276" s="243" t="s">
        <v>91</v>
      </c>
      <c r="AV276" s="15" t="s">
        <v>91</v>
      </c>
      <c r="AW276" s="15" t="s">
        <v>38</v>
      </c>
      <c r="AX276" s="15" t="s">
        <v>89</v>
      </c>
      <c r="AY276" s="243" t="s">
        <v>262</v>
      </c>
    </row>
    <row r="277" spans="1:65" s="12" customFormat="1" ht="22.75" customHeight="1">
      <c r="B277" s="179"/>
      <c r="C277" s="180"/>
      <c r="D277" s="181" t="s">
        <v>81</v>
      </c>
      <c r="E277" s="193" t="s">
        <v>2798</v>
      </c>
      <c r="F277" s="193" t="s">
        <v>2799</v>
      </c>
      <c r="G277" s="180"/>
      <c r="H277" s="180"/>
      <c r="I277" s="183"/>
      <c r="J277" s="194">
        <f>BK277</f>
        <v>0</v>
      </c>
      <c r="K277" s="180"/>
      <c r="L277" s="185"/>
      <c r="M277" s="186"/>
      <c r="N277" s="187"/>
      <c r="O277" s="187"/>
      <c r="P277" s="188">
        <f>SUM(P278:P282)</f>
        <v>0</v>
      </c>
      <c r="Q277" s="187"/>
      <c r="R277" s="188">
        <f>SUM(R278:R282)</f>
        <v>0</v>
      </c>
      <c r="S277" s="187"/>
      <c r="T277" s="189">
        <f>SUM(T278:T282)</f>
        <v>0.62</v>
      </c>
      <c r="AR277" s="190" t="s">
        <v>91</v>
      </c>
      <c r="AT277" s="191" t="s">
        <v>81</v>
      </c>
      <c r="AU277" s="191" t="s">
        <v>89</v>
      </c>
      <c r="AY277" s="190" t="s">
        <v>262</v>
      </c>
      <c r="BK277" s="192">
        <f>SUM(BK278:BK282)</f>
        <v>0</v>
      </c>
    </row>
    <row r="278" spans="1:65" s="2" customFormat="1" ht="16.5" customHeight="1">
      <c r="A278" s="37"/>
      <c r="B278" s="38"/>
      <c r="C278" s="195" t="s">
        <v>664</v>
      </c>
      <c r="D278" s="195" t="s">
        <v>264</v>
      </c>
      <c r="E278" s="196" t="s">
        <v>4118</v>
      </c>
      <c r="F278" s="197" t="s">
        <v>4119</v>
      </c>
      <c r="G278" s="198" t="s">
        <v>1676</v>
      </c>
      <c r="H278" s="199">
        <v>620</v>
      </c>
      <c r="I278" s="200"/>
      <c r="J278" s="201">
        <f>ROUND(I278*H278,2)</f>
        <v>0</v>
      </c>
      <c r="K278" s="197" t="s">
        <v>268</v>
      </c>
      <c r="L278" s="42"/>
      <c r="M278" s="202" t="s">
        <v>44</v>
      </c>
      <c r="N278" s="203" t="s">
        <v>53</v>
      </c>
      <c r="O278" s="67"/>
      <c r="P278" s="204">
        <f>O278*H278</f>
        <v>0</v>
      </c>
      <c r="Q278" s="204">
        <v>0</v>
      </c>
      <c r="R278" s="204">
        <f>Q278*H278</f>
        <v>0</v>
      </c>
      <c r="S278" s="204">
        <v>1E-3</v>
      </c>
      <c r="T278" s="205">
        <f>S278*H278</f>
        <v>0.62</v>
      </c>
      <c r="U278" s="37"/>
      <c r="V278" s="37"/>
      <c r="W278" s="37"/>
      <c r="X278" s="37"/>
      <c r="Y278" s="37"/>
      <c r="Z278" s="37"/>
      <c r="AA278" s="37"/>
      <c r="AB278" s="37"/>
      <c r="AC278" s="37"/>
      <c r="AD278" s="37"/>
      <c r="AE278" s="37"/>
      <c r="AR278" s="206" t="s">
        <v>442</v>
      </c>
      <c r="AT278" s="206" t="s">
        <v>264</v>
      </c>
      <c r="AU278" s="206" t="s">
        <v>91</v>
      </c>
      <c r="AY278" s="19" t="s">
        <v>262</v>
      </c>
      <c r="BE278" s="207">
        <f>IF(N278="základní",J278,0)</f>
        <v>0</v>
      </c>
      <c r="BF278" s="207">
        <f>IF(N278="snížená",J278,0)</f>
        <v>0</v>
      </c>
      <c r="BG278" s="207">
        <f>IF(N278="zákl. přenesená",J278,0)</f>
        <v>0</v>
      </c>
      <c r="BH278" s="207">
        <f>IF(N278="sníž. přenesená",J278,0)</f>
        <v>0</v>
      </c>
      <c r="BI278" s="207">
        <f>IF(N278="nulová",J278,0)</f>
        <v>0</v>
      </c>
      <c r="BJ278" s="19" t="s">
        <v>89</v>
      </c>
      <c r="BK278" s="207">
        <f>ROUND(I278*H278,2)</f>
        <v>0</v>
      </c>
      <c r="BL278" s="19" t="s">
        <v>442</v>
      </c>
      <c r="BM278" s="206" t="s">
        <v>4120</v>
      </c>
    </row>
    <row r="279" spans="1:65" s="2" customFormat="1" ht="45">
      <c r="A279" s="37"/>
      <c r="B279" s="38"/>
      <c r="C279" s="39"/>
      <c r="D279" s="208" t="s">
        <v>270</v>
      </c>
      <c r="E279" s="39"/>
      <c r="F279" s="209" t="s">
        <v>4121</v>
      </c>
      <c r="G279" s="39"/>
      <c r="H279" s="39"/>
      <c r="I279" s="118"/>
      <c r="J279" s="39"/>
      <c r="K279" s="39"/>
      <c r="L279" s="42"/>
      <c r="M279" s="210"/>
      <c r="N279" s="211"/>
      <c r="O279" s="67"/>
      <c r="P279" s="67"/>
      <c r="Q279" s="67"/>
      <c r="R279" s="67"/>
      <c r="S279" s="67"/>
      <c r="T279" s="68"/>
      <c r="U279" s="37"/>
      <c r="V279" s="37"/>
      <c r="W279" s="37"/>
      <c r="X279" s="37"/>
      <c r="Y279" s="37"/>
      <c r="Z279" s="37"/>
      <c r="AA279" s="37"/>
      <c r="AB279" s="37"/>
      <c r="AC279" s="37"/>
      <c r="AD279" s="37"/>
      <c r="AE279" s="37"/>
      <c r="AT279" s="19" t="s">
        <v>270</v>
      </c>
      <c r="AU279" s="19" t="s">
        <v>91</v>
      </c>
    </row>
    <row r="280" spans="1:65" s="13" customFormat="1" ht="10">
      <c r="B280" s="212"/>
      <c r="C280" s="213"/>
      <c r="D280" s="208" t="s">
        <v>272</v>
      </c>
      <c r="E280" s="214" t="s">
        <v>44</v>
      </c>
      <c r="F280" s="215" t="s">
        <v>4064</v>
      </c>
      <c r="G280" s="213"/>
      <c r="H280" s="214" t="s">
        <v>44</v>
      </c>
      <c r="I280" s="216"/>
      <c r="J280" s="213"/>
      <c r="K280" s="213"/>
      <c r="L280" s="217"/>
      <c r="M280" s="218"/>
      <c r="N280" s="219"/>
      <c r="O280" s="219"/>
      <c r="P280" s="219"/>
      <c r="Q280" s="219"/>
      <c r="R280" s="219"/>
      <c r="S280" s="219"/>
      <c r="T280" s="220"/>
      <c r="AT280" s="221" t="s">
        <v>272</v>
      </c>
      <c r="AU280" s="221" t="s">
        <v>91</v>
      </c>
      <c r="AV280" s="13" t="s">
        <v>89</v>
      </c>
      <c r="AW280" s="13" t="s">
        <v>38</v>
      </c>
      <c r="AX280" s="13" t="s">
        <v>82</v>
      </c>
      <c r="AY280" s="221" t="s">
        <v>262</v>
      </c>
    </row>
    <row r="281" spans="1:65" s="13" customFormat="1" ht="10">
      <c r="B281" s="212"/>
      <c r="C281" s="213"/>
      <c r="D281" s="208" t="s">
        <v>272</v>
      </c>
      <c r="E281" s="214" t="s">
        <v>44</v>
      </c>
      <c r="F281" s="215" t="s">
        <v>4065</v>
      </c>
      <c r="G281" s="213"/>
      <c r="H281" s="214" t="s">
        <v>44</v>
      </c>
      <c r="I281" s="216"/>
      <c r="J281" s="213"/>
      <c r="K281" s="213"/>
      <c r="L281" s="217"/>
      <c r="M281" s="218"/>
      <c r="N281" s="219"/>
      <c r="O281" s="219"/>
      <c r="P281" s="219"/>
      <c r="Q281" s="219"/>
      <c r="R281" s="219"/>
      <c r="S281" s="219"/>
      <c r="T281" s="220"/>
      <c r="AT281" s="221" t="s">
        <v>272</v>
      </c>
      <c r="AU281" s="221" t="s">
        <v>91</v>
      </c>
      <c r="AV281" s="13" t="s">
        <v>89</v>
      </c>
      <c r="AW281" s="13" t="s">
        <v>38</v>
      </c>
      <c r="AX281" s="13" t="s">
        <v>82</v>
      </c>
      <c r="AY281" s="221" t="s">
        <v>262</v>
      </c>
    </row>
    <row r="282" spans="1:65" s="15" customFormat="1" ht="10">
      <c r="B282" s="233"/>
      <c r="C282" s="234"/>
      <c r="D282" s="208" t="s">
        <v>272</v>
      </c>
      <c r="E282" s="235" t="s">
        <v>44</v>
      </c>
      <c r="F282" s="236" t="s">
        <v>4122</v>
      </c>
      <c r="G282" s="234"/>
      <c r="H282" s="237">
        <v>620</v>
      </c>
      <c r="I282" s="238"/>
      <c r="J282" s="234"/>
      <c r="K282" s="234"/>
      <c r="L282" s="239"/>
      <c r="M282" s="240"/>
      <c r="N282" s="241"/>
      <c r="O282" s="241"/>
      <c r="P282" s="241"/>
      <c r="Q282" s="241"/>
      <c r="R282" s="241"/>
      <c r="S282" s="241"/>
      <c r="T282" s="242"/>
      <c r="AT282" s="243" t="s">
        <v>272</v>
      </c>
      <c r="AU282" s="243" t="s">
        <v>91</v>
      </c>
      <c r="AV282" s="15" t="s">
        <v>91</v>
      </c>
      <c r="AW282" s="15" t="s">
        <v>38</v>
      </c>
      <c r="AX282" s="15" t="s">
        <v>89</v>
      </c>
      <c r="AY282" s="243" t="s">
        <v>262</v>
      </c>
    </row>
    <row r="283" spans="1:65" s="12" customFormat="1" ht="25.9" customHeight="1">
      <c r="B283" s="179"/>
      <c r="C283" s="180"/>
      <c r="D283" s="181" t="s">
        <v>81</v>
      </c>
      <c r="E283" s="182" t="s">
        <v>4123</v>
      </c>
      <c r="F283" s="182" t="s">
        <v>4124</v>
      </c>
      <c r="G283" s="180"/>
      <c r="H283" s="180"/>
      <c r="I283" s="183"/>
      <c r="J283" s="184">
        <f>BK283</f>
        <v>0</v>
      </c>
      <c r="K283" s="180"/>
      <c r="L283" s="185"/>
      <c r="M283" s="186"/>
      <c r="N283" s="187"/>
      <c r="O283" s="187"/>
      <c r="P283" s="188">
        <f>SUM(P284:P289)</f>
        <v>0</v>
      </c>
      <c r="Q283" s="187"/>
      <c r="R283" s="188">
        <f>SUM(R284:R289)</f>
        <v>0</v>
      </c>
      <c r="S283" s="187"/>
      <c r="T283" s="189">
        <f>SUM(T284:T289)</f>
        <v>0</v>
      </c>
      <c r="AR283" s="190" t="s">
        <v>97</v>
      </c>
      <c r="AT283" s="191" t="s">
        <v>81</v>
      </c>
      <c r="AU283" s="191" t="s">
        <v>82</v>
      </c>
      <c r="AY283" s="190" t="s">
        <v>262</v>
      </c>
      <c r="BK283" s="192">
        <f>SUM(BK284:BK289)</f>
        <v>0</v>
      </c>
    </row>
    <row r="284" spans="1:65" s="2" customFormat="1" ht="21.75" customHeight="1">
      <c r="A284" s="37"/>
      <c r="B284" s="38"/>
      <c r="C284" s="195" t="s">
        <v>668</v>
      </c>
      <c r="D284" s="195" t="s">
        <v>264</v>
      </c>
      <c r="E284" s="196" t="s">
        <v>4125</v>
      </c>
      <c r="F284" s="197" t="s">
        <v>4126</v>
      </c>
      <c r="G284" s="198" t="s">
        <v>518</v>
      </c>
      <c r="H284" s="199">
        <v>1</v>
      </c>
      <c r="I284" s="200"/>
      <c r="J284" s="201">
        <f>ROUND(I284*H284,2)</f>
        <v>0</v>
      </c>
      <c r="K284" s="197" t="s">
        <v>268</v>
      </c>
      <c r="L284" s="42"/>
      <c r="M284" s="202" t="s">
        <v>44</v>
      </c>
      <c r="N284" s="203" t="s">
        <v>53</v>
      </c>
      <c r="O284" s="67"/>
      <c r="P284" s="204">
        <f>O284*H284</f>
        <v>0</v>
      </c>
      <c r="Q284" s="204">
        <v>0</v>
      </c>
      <c r="R284" s="204">
        <f>Q284*H284</f>
        <v>0</v>
      </c>
      <c r="S284" s="204">
        <v>0</v>
      </c>
      <c r="T284" s="205">
        <f>S284*H284</f>
        <v>0</v>
      </c>
      <c r="U284" s="37"/>
      <c r="V284" s="37"/>
      <c r="W284" s="37"/>
      <c r="X284" s="37"/>
      <c r="Y284" s="37"/>
      <c r="Z284" s="37"/>
      <c r="AA284" s="37"/>
      <c r="AB284" s="37"/>
      <c r="AC284" s="37"/>
      <c r="AD284" s="37"/>
      <c r="AE284" s="37"/>
      <c r="AR284" s="206" t="s">
        <v>1059</v>
      </c>
      <c r="AT284" s="206" t="s">
        <v>264</v>
      </c>
      <c r="AU284" s="206" t="s">
        <v>89</v>
      </c>
      <c r="AY284" s="19" t="s">
        <v>262</v>
      </c>
      <c r="BE284" s="207">
        <f>IF(N284="základní",J284,0)</f>
        <v>0</v>
      </c>
      <c r="BF284" s="207">
        <f>IF(N284="snížená",J284,0)</f>
        <v>0</v>
      </c>
      <c r="BG284" s="207">
        <f>IF(N284="zákl. přenesená",J284,0)</f>
        <v>0</v>
      </c>
      <c r="BH284" s="207">
        <f>IF(N284="sníž. přenesená",J284,0)</f>
        <v>0</v>
      </c>
      <c r="BI284" s="207">
        <f>IF(N284="nulová",J284,0)</f>
        <v>0</v>
      </c>
      <c r="BJ284" s="19" t="s">
        <v>89</v>
      </c>
      <c r="BK284" s="207">
        <f>ROUND(I284*H284,2)</f>
        <v>0</v>
      </c>
      <c r="BL284" s="19" t="s">
        <v>1059</v>
      </c>
      <c r="BM284" s="206" t="s">
        <v>4127</v>
      </c>
    </row>
    <row r="285" spans="1:65" s="13" customFormat="1" ht="10">
      <c r="B285" s="212"/>
      <c r="C285" s="213"/>
      <c r="D285" s="208" t="s">
        <v>272</v>
      </c>
      <c r="E285" s="214" t="s">
        <v>44</v>
      </c>
      <c r="F285" s="215" t="s">
        <v>4117</v>
      </c>
      <c r="G285" s="213"/>
      <c r="H285" s="214" t="s">
        <v>44</v>
      </c>
      <c r="I285" s="216"/>
      <c r="J285" s="213"/>
      <c r="K285" s="213"/>
      <c r="L285" s="217"/>
      <c r="M285" s="218"/>
      <c r="N285" s="219"/>
      <c r="O285" s="219"/>
      <c r="P285" s="219"/>
      <c r="Q285" s="219"/>
      <c r="R285" s="219"/>
      <c r="S285" s="219"/>
      <c r="T285" s="220"/>
      <c r="AT285" s="221" t="s">
        <v>272</v>
      </c>
      <c r="AU285" s="221" t="s">
        <v>89</v>
      </c>
      <c r="AV285" s="13" t="s">
        <v>89</v>
      </c>
      <c r="AW285" s="13" t="s">
        <v>38</v>
      </c>
      <c r="AX285" s="13" t="s">
        <v>82</v>
      </c>
      <c r="AY285" s="221" t="s">
        <v>262</v>
      </c>
    </row>
    <row r="286" spans="1:65" s="15" customFormat="1" ht="10">
      <c r="B286" s="233"/>
      <c r="C286" s="234"/>
      <c r="D286" s="208" t="s">
        <v>272</v>
      </c>
      <c r="E286" s="235" t="s">
        <v>44</v>
      </c>
      <c r="F286" s="236" t="s">
        <v>89</v>
      </c>
      <c r="G286" s="234"/>
      <c r="H286" s="237">
        <v>1</v>
      </c>
      <c r="I286" s="238"/>
      <c r="J286" s="234"/>
      <c r="K286" s="234"/>
      <c r="L286" s="239"/>
      <c r="M286" s="240"/>
      <c r="N286" s="241"/>
      <c r="O286" s="241"/>
      <c r="P286" s="241"/>
      <c r="Q286" s="241"/>
      <c r="R286" s="241"/>
      <c r="S286" s="241"/>
      <c r="T286" s="242"/>
      <c r="AT286" s="243" t="s">
        <v>272</v>
      </c>
      <c r="AU286" s="243" t="s">
        <v>89</v>
      </c>
      <c r="AV286" s="15" t="s">
        <v>91</v>
      </c>
      <c r="AW286" s="15" t="s">
        <v>38</v>
      </c>
      <c r="AX286" s="15" t="s">
        <v>89</v>
      </c>
      <c r="AY286" s="243" t="s">
        <v>262</v>
      </c>
    </row>
    <row r="287" spans="1:65" s="2" customFormat="1" ht="16.5" customHeight="1">
      <c r="A287" s="37"/>
      <c r="B287" s="38"/>
      <c r="C287" s="195" t="s">
        <v>674</v>
      </c>
      <c r="D287" s="195" t="s">
        <v>264</v>
      </c>
      <c r="E287" s="196" t="s">
        <v>4128</v>
      </c>
      <c r="F287" s="197" t="s">
        <v>4129</v>
      </c>
      <c r="G287" s="198" t="s">
        <v>518</v>
      </c>
      <c r="H287" s="199">
        <v>1</v>
      </c>
      <c r="I287" s="200"/>
      <c r="J287" s="201">
        <f>ROUND(I287*H287,2)</f>
        <v>0</v>
      </c>
      <c r="K287" s="197" t="s">
        <v>268</v>
      </c>
      <c r="L287" s="42"/>
      <c r="M287" s="202" t="s">
        <v>44</v>
      </c>
      <c r="N287" s="203" t="s">
        <v>53</v>
      </c>
      <c r="O287" s="67"/>
      <c r="P287" s="204">
        <f>O287*H287</f>
        <v>0</v>
      </c>
      <c r="Q287" s="204">
        <v>0</v>
      </c>
      <c r="R287" s="204">
        <f>Q287*H287</f>
        <v>0</v>
      </c>
      <c r="S287" s="204">
        <v>0</v>
      </c>
      <c r="T287" s="205">
        <f>S287*H287</f>
        <v>0</v>
      </c>
      <c r="U287" s="37"/>
      <c r="V287" s="37"/>
      <c r="W287" s="37"/>
      <c r="X287" s="37"/>
      <c r="Y287" s="37"/>
      <c r="Z287" s="37"/>
      <c r="AA287" s="37"/>
      <c r="AB287" s="37"/>
      <c r="AC287" s="37"/>
      <c r="AD287" s="37"/>
      <c r="AE287" s="37"/>
      <c r="AR287" s="206" t="s">
        <v>1059</v>
      </c>
      <c r="AT287" s="206" t="s">
        <v>264</v>
      </c>
      <c r="AU287" s="206" t="s">
        <v>89</v>
      </c>
      <c r="AY287" s="19" t="s">
        <v>262</v>
      </c>
      <c r="BE287" s="207">
        <f>IF(N287="základní",J287,0)</f>
        <v>0</v>
      </c>
      <c r="BF287" s="207">
        <f>IF(N287="snížená",J287,0)</f>
        <v>0</v>
      </c>
      <c r="BG287" s="207">
        <f>IF(N287="zákl. přenesená",J287,0)</f>
        <v>0</v>
      </c>
      <c r="BH287" s="207">
        <f>IF(N287="sníž. přenesená",J287,0)</f>
        <v>0</v>
      </c>
      <c r="BI287" s="207">
        <f>IF(N287="nulová",J287,0)</f>
        <v>0</v>
      </c>
      <c r="BJ287" s="19" t="s">
        <v>89</v>
      </c>
      <c r="BK287" s="207">
        <f>ROUND(I287*H287,2)</f>
        <v>0</v>
      </c>
      <c r="BL287" s="19" t="s">
        <v>1059</v>
      </c>
      <c r="BM287" s="206" t="s">
        <v>4130</v>
      </c>
    </row>
    <row r="288" spans="1:65" s="13" customFormat="1" ht="10">
      <c r="B288" s="212"/>
      <c r="C288" s="213"/>
      <c r="D288" s="208" t="s">
        <v>272</v>
      </c>
      <c r="E288" s="214" t="s">
        <v>44</v>
      </c>
      <c r="F288" s="215" t="s">
        <v>4117</v>
      </c>
      <c r="G288" s="213"/>
      <c r="H288" s="214" t="s">
        <v>44</v>
      </c>
      <c r="I288" s="216"/>
      <c r="J288" s="213"/>
      <c r="K288" s="213"/>
      <c r="L288" s="217"/>
      <c r="M288" s="218"/>
      <c r="N288" s="219"/>
      <c r="O288" s="219"/>
      <c r="P288" s="219"/>
      <c r="Q288" s="219"/>
      <c r="R288" s="219"/>
      <c r="S288" s="219"/>
      <c r="T288" s="220"/>
      <c r="AT288" s="221" t="s">
        <v>272</v>
      </c>
      <c r="AU288" s="221" t="s">
        <v>89</v>
      </c>
      <c r="AV288" s="13" t="s">
        <v>89</v>
      </c>
      <c r="AW288" s="13" t="s">
        <v>38</v>
      </c>
      <c r="AX288" s="13" t="s">
        <v>82</v>
      </c>
      <c r="AY288" s="221" t="s">
        <v>262</v>
      </c>
    </row>
    <row r="289" spans="1:65" s="15" customFormat="1" ht="10">
      <c r="B289" s="233"/>
      <c r="C289" s="234"/>
      <c r="D289" s="208" t="s">
        <v>272</v>
      </c>
      <c r="E289" s="235" t="s">
        <v>44</v>
      </c>
      <c r="F289" s="236" t="s">
        <v>89</v>
      </c>
      <c r="G289" s="234"/>
      <c r="H289" s="237">
        <v>1</v>
      </c>
      <c r="I289" s="238"/>
      <c r="J289" s="234"/>
      <c r="K289" s="234"/>
      <c r="L289" s="239"/>
      <c r="M289" s="240"/>
      <c r="N289" s="241"/>
      <c r="O289" s="241"/>
      <c r="P289" s="241"/>
      <c r="Q289" s="241"/>
      <c r="R289" s="241"/>
      <c r="S289" s="241"/>
      <c r="T289" s="242"/>
      <c r="AT289" s="243" t="s">
        <v>272</v>
      </c>
      <c r="AU289" s="243" t="s">
        <v>89</v>
      </c>
      <c r="AV289" s="15" t="s">
        <v>91</v>
      </c>
      <c r="AW289" s="15" t="s">
        <v>38</v>
      </c>
      <c r="AX289" s="15" t="s">
        <v>89</v>
      </c>
      <c r="AY289" s="243" t="s">
        <v>262</v>
      </c>
    </row>
    <row r="290" spans="1:65" s="12" customFormat="1" ht="25.9" customHeight="1">
      <c r="B290" s="179"/>
      <c r="C290" s="180"/>
      <c r="D290" s="181" t="s">
        <v>81</v>
      </c>
      <c r="E290" s="182" t="s">
        <v>3936</v>
      </c>
      <c r="F290" s="182" t="s">
        <v>3937</v>
      </c>
      <c r="G290" s="180"/>
      <c r="H290" s="180"/>
      <c r="I290" s="183"/>
      <c r="J290" s="184">
        <f>BK290</f>
        <v>0</v>
      </c>
      <c r="K290" s="180"/>
      <c r="L290" s="185"/>
      <c r="M290" s="186"/>
      <c r="N290" s="187"/>
      <c r="O290" s="187"/>
      <c r="P290" s="188">
        <f>SUM(P291:P298)</f>
        <v>0</v>
      </c>
      <c r="Q290" s="187"/>
      <c r="R290" s="188">
        <f>SUM(R291:R298)</f>
        <v>0</v>
      </c>
      <c r="S290" s="187"/>
      <c r="T290" s="189">
        <f>SUM(T291:T298)</f>
        <v>0</v>
      </c>
      <c r="AR290" s="190" t="s">
        <v>104</v>
      </c>
      <c r="AT290" s="191" t="s">
        <v>81</v>
      </c>
      <c r="AU290" s="191" t="s">
        <v>82</v>
      </c>
      <c r="AY290" s="190" t="s">
        <v>262</v>
      </c>
      <c r="BK290" s="192">
        <f>SUM(BK291:BK298)</f>
        <v>0</v>
      </c>
    </row>
    <row r="291" spans="1:65" s="2" customFormat="1" ht="16.5" customHeight="1">
      <c r="A291" s="37"/>
      <c r="B291" s="38"/>
      <c r="C291" s="195" t="s">
        <v>708</v>
      </c>
      <c r="D291" s="195" t="s">
        <v>264</v>
      </c>
      <c r="E291" s="196" t="s">
        <v>4131</v>
      </c>
      <c r="F291" s="197" t="s">
        <v>4132</v>
      </c>
      <c r="G291" s="198" t="s">
        <v>3941</v>
      </c>
      <c r="H291" s="199">
        <v>40</v>
      </c>
      <c r="I291" s="200"/>
      <c r="J291" s="201">
        <f>ROUND(I291*H291,2)</f>
        <v>0</v>
      </c>
      <c r="K291" s="197" t="s">
        <v>268</v>
      </c>
      <c r="L291" s="42"/>
      <c r="M291" s="202" t="s">
        <v>44</v>
      </c>
      <c r="N291" s="203" t="s">
        <v>53</v>
      </c>
      <c r="O291" s="67"/>
      <c r="P291" s="204">
        <f>O291*H291</f>
        <v>0</v>
      </c>
      <c r="Q291" s="204">
        <v>0</v>
      </c>
      <c r="R291" s="204">
        <f>Q291*H291</f>
        <v>0</v>
      </c>
      <c r="S291" s="204">
        <v>0</v>
      </c>
      <c r="T291" s="205">
        <f>S291*H291</f>
        <v>0</v>
      </c>
      <c r="U291" s="37"/>
      <c r="V291" s="37"/>
      <c r="W291" s="37"/>
      <c r="X291" s="37"/>
      <c r="Y291" s="37"/>
      <c r="Z291" s="37"/>
      <c r="AA291" s="37"/>
      <c r="AB291" s="37"/>
      <c r="AC291" s="37"/>
      <c r="AD291" s="37"/>
      <c r="AE291" s="37"/>
      <c r="AR291" s="206" t="s">
        <v>3942</v>
      </c>
      <c r="AT291" s="206" t="s">
        <v>264</v>
      </c>
      <c r="AU291" s="206" t="s">
        <v>89</v>
      </c>
      <c r="AY291" s="19" t="s">
        <v>262</v>
      </c>
      <c r="BE291" s="207">
        <f>IF(N291="základní",J291,0)</f>
        <v>0</v>
      </c>
      <c r="BF291" s="207">
        <f>IF(N291="snížená",J291,0)</f>
        <v>0</v>
      </c>
      <c r="BG291" s="207">
        <f>IF(N291="zákl. přenesená",J291,0)</f>
        <v>0</v>
      </c>
      <c r="BH291" s="207">
        <f>IF(N291="sníž. přenesená",J291,0)</f>
        <v>0</v>
      </c>
      <c r="BI291" s="207">
        <f>IF(N291="nulová",J291,0)</f>
        <v>0</v>
      </c>
      <c r="BJ291" s="19" t="s">
        <v>89</v>
      </c>
      <c r="BK291" s="207">
        <f>ROUND(I291*H291,2)</f>
        <v>0</v>
      </c>
      <c r="BL291" s="19" t="s">
        <v>3942</v>
      </c>
      <c r="BM291" s="206" t="s">
        <v>4133</v>
      </c>
    </row>
    <row r="292" spans="1:65" s="13" customFormat="1" ht="10">
      <c r="B292" s="212"/>
      <c r="C292" s="213"/>
      <c r="D292" s="208" t="s">
        <v>272</v>
      </c>
      <c r="E292" s="214" t="s">
        <v>44</v>
      </c>
      <c r="F292" s="215" t="s">
        <v>4134</v>
      </c>
      <c r="G292" s="213"/>
      <c r="H292" s="214" t="s">
        <v>44</v>
      </c>
      <c r="I292" s="216"/>
      <c r="J292" s="213"/>
      <c r="K292" s="213"/>
      <c r="L292" s="217"/>
      <c r="M292" s="218"/>
      <c r="N292" s="219"/>
      <c r="O292" s="219"/>
      <c r="P292" s="219"/>
      <c r="Q292" s="219"/>
      <c r="R292" s="219"/>
      <c r="S292" s="219"/>
      <c r="T292" s="220"/>
      <c r="AT292" s="221" t="s">
        <v>272</v>
      </c>
      <c r="AU292" s="221" t="s">
        <v>89</v>
      </c>
      <c r="AV292" s="13" t="s">
        <v>89</v>
      </c>
      <c r="AW292" s="13" t="s">
        <v>38</v>
      </c>
      <c r="AX292" s="13" t="s">
        <v>82</v>
      </c>
      <c r="AY292" s="221" t="s">
        <v>262</v>
      </c>
    </row>
    <row r="293" spans="1:65" s="15" customFormat="1" ht="10">
      <c r="B293" s="233"/>
      <c r="C293" s="234"/>
      <c r="D293" s="208" t="s">
        <v>272</v>
      </c>
      <c r="E293" s="235" t="s">
        <v>44</v>
      </c>
      <c r="F293" s="236" t="s">
        <v>3945</v>
      </c>
      <c r="G293" s="234"/>
      <c r="H293" s="237">
        <v>40</v>
      </c>
      <c r="I293" s="238"/>
      <c r="J293" s="234"/>
      <c r="K293" s="234"/>
      <c r="L293" s="239"/>
      <c r="M293" s="240"/>
      <c r="N293" s="241"/>
      <c r="O293" s="241"/>
      <c r="P293" s="241"/>
      <c r="Q293" s="241"/>
      <c r="R293" s="241"/>
      <c r="S293" s="241"/>
      <c r="T293" s="242"/>
      <c r="AT293" s="243" t="s">
        <v>272</v>
      </c>
      <c r="AU293" s="243" t="s">
        <v>89</v>
      </c>
      <c r="AV293" s="15" t="s">
        <v>91</v>
      </c>
      <c r="AW293" s="15" t="s">
        <v>38</v>
      </c>
      <c r="AX293" s="15" t="s">
        <v>89</v>
      </c>
      <c r="AY293" s="243" t="s">
        <v>262</v>
      </c>
    </row>
    <row r="294" spans="1:65" s="2" customFormat="1" ht="16.5" customHeight="1">
      <c r="A294" s="37"/>
      <c r="B294" s="38"/>
      <c r="C294" s="195" t="s">
        <v>713</v>
      </c>
      <c r="D294" s="195" t="s">
        <v>264</v>
      </c>
      <c r="E294" s="196" t="s">
        <v>4135</v>
      </c>
      <c r="F294" s="197" t="s">
        <v>4136</v>
      </c>
      <c r="G294" s="198" t="s">
        <v>3941</v>
      </c>
      <c r="H294" s="199">
        <v>8</v>
      </c>
      <c r="I294" s="200"/>
      <c r="J294" s="201">
        <f>ROUND(I294*H294,2)</f>
        <v>0</v>
      </c>
      <c r="K294" s="197" t="s">
        <v>268</v>
      </c>
      <c r="L294" s="42"/>
      <c r="M294" s="202" t="s">
        <v>44</v>
      </c>
      <c r="N294" s="203" t="s">
        <v>53</v>
      </c>
      <c r="O294" s="67"/>
      <c r="P294" s="204">
        <f>O294*H294</f>
        <v>0</v>
      </c>
      <c r="Q294" s="204">
        <v>0</v>
      </c>
      <c r="R294" s="204">
        <f>Q294*H294</f>
        <v>0</v>
      </c>
      <c r="S294" s="204">
        <v>0</v>
      </c>
      <c r="T294" s="205">
        <f>S294*H294</f>
        <v>0</v>
      </c>
      <c r="U294" s="37"/>
      <c r="V294" s="37"/>
      <c r="W294" s="37"/>
      <c r="X294" s="37"/>
      <c r="Y294" s="37"/>
      <c r="Z294" s="37"/>
      <c r="AA294" s="37"/>
      <c r="AB294" s="37"/>
      <c r="AC294" s="37"/>
      <c r="AD294" s="37"/>
      <c r="AE294" s="37"/>
      <c r="AR294" s="206" t="s">
        <v>3942</v>
      </c>
      <c r="AT294" s="206" t="s">
        <v>264</v>
      </c>
      <c r="AU294" s="206" t="s">
        <v>89</v>
      </c>
      <c r="AY294" s="19" t="s">
        <v>262</v>
      </c>
      <c r="BE294" s="207">
        <f>IF(N294="základní",J294,0)</f>
        <v>0</v>
      </c>
      <c r="BF294" s="207">
        <f>IF(N294="snížená",J294,0)</f>
        <v>0</v>
      </c>
      <c r="BG294" s="207">
        <f>IF(N294="zákl. přenesená",J294,0)</f>
        <v>0</v>
      </c>
      <c r="BH294" s="207">
        <f>IF(N294="sníž. přenesená",J294,0)</f>
        <v>0</v>
      </c>
      <c r="BI294" s="207">
        <f>IF(N294="nulová",J294,0)</f>
        <v>0</v>
      </c>
      <c r="BJ294" s="19" t="s">
        <v>89</v>
      </c>
      <c r="BK294" s="207">
        <f>ROUND(I294*H294,2)</f>
        <v>0</v>
      </c>
      <c r="BL294" s="19" t="s">
        <v>3942</v>
      </c>
      <c r="BM294" s="206" t="s">
        <v>4137</v>
      </c>
    </row>
    <row r="295" spans="1:65" s="2" customFormat="1" ht="18">
      <c r="A295" s="37"/>
      <c r="B295" s="38"/>
      <c r="C295" s="39"/>
      <c r="D295" s="208" t="s">
        <v>421</v>
      </c>
      <c r="E295" s="39"/>
      <c r="F295" s="209" t="s">
        <v>4138</v>
      </c>
      <c r="G295" s="39"/>
      <c r="H295" s="39"/>
      <c r="I295" s="118"/>
      <c r="J295" s="39"/>
      <c r="K295" s="39"/>
      <c r="L295" s="42"/>
      <c r="M295" s="210"/>
      <c r="N295" s="211"/>
      <c r="O295" s="67"/>
      <c r="P295" s="67"/>
      <c r="Q295" s="67"/>
      <c r="R295" s="67"/>
      <c r="S295" s="67"/>
      <c r="T295" s="68"/>
      <c r="U295" s="37"/>
      <c r="V295" s="37"/>
      <c r="W295" s="37"/>
      <c r="X295" s="37"/>
      <c r="Y295" s="37"/>
      <c r="Z295" s="37"/>
      <c r="AA295" s="37"/>
      <c r="AB295" s="37"/>
      <c r="AC295" s="37"/>
      <c r="AD295" s="37"/>
      <c r="AE295" s="37"/>
      <c r="AT295" s="19" t="s">
        <v>421</v>
      </c>
      <c r="AU295" s="19" t="s">
        <v>89</v>
      </c>
    </row>
    <row r="296" spans="1:65" s="13" customFormat="1" ht="10">
      <c r="B296" s="212"/>
      <c r="C296" s="213"/>
      <c r="D296" s="208" t="s">
        <v>272</v>
      </c>
      <c r="E296" s="214" t="s">
        <v>44</v>
      </c>
      <c r="F296" s="215" t="s">
        <v>4064</v>
      </c>
      <c r="G296" s="213"/>
      <c r="H296" s="214" t="s">
        <v>44</v>
      </c>
      <c r="I296" s="216"/>
      <c r="J296" s="213"/>
      <c r="K296" s="213"/>
      <c r="L296" s="217"/>
      <c r="M296" s="218"/>
      <c r="N296" s="219"/>
      <c r="O296" s="219"/>
      <c r="P296" s="219"/>
      <c r="Q296" s="219"/>
      <c r="R296" s="219"/>
      <c r="S296" s="219"/>
      <c r="T296" s="220"/>
      <c r="AT296" s="221" t="s">
        <v>272</v>
      </c>
      <c r="AU296" s="221" t="s">
        <v>89</v>
      </c>
      <c r="AV296" s="13" t="s">
        <v>89</v>
      </c>
      <c r="AW296" s="13" t="s">
        <v>38</v>
      </c>
      <c r="AX296" s="13" t="s">
        <v>82</v>
      </c>
      <c r="AY296" s="221" t="s">
        <v>262</v>
      </c>
    </row>
    <row r="297" spans="1:65" s="13" customFormat="1" ht="10">
      <c r="B297" s="212"/>
      <c r="C297" s="213"/>
      <c r="D297" s="208" t="s">
        <v>272</v>
      </c>
      <c r="E297" s="214" t="s">
        <v>44</v>
      </c>
      <c r="F297" s="215" t="s">
        <v>4065</v>
      </c>
      <c r="G297" s="213"/>
      <c r="H297" s="214" t="s">
        <v>44</v>
      </c>
      <c r="I297" s="216"/>
      <c r="J297" s="213"/>
      <c r="K297" s="213"/>
      <c r="L297" s="217"/>
      <c r="M297" s="218"/>
      <c r="N297" s="219"/>
      <c r="O297" s="219"/>
      <c r="P297" s="219"/>
      <c r="Q297" s="219"/>
      <c r="R297" s="219"/>
      <c r="S297" s="219"/>
      <c r="T297" s="220"/>
      <c r="AT297" s="221" t="s">
        <v>272</v>
      </c>
      <c r="AU297" s="221" t="s">
        <v>89</v>
      </c>
      <c r="AV297" s="13" t="s">
        <v>89</v>
      </c>
      <c r="AW297" s="13" t="s">
        <v>38</v>
      </c>
      <c r="AX297" s="13" t="s">
        <v>82</v>
      </c>
      <c r="AY297" s="221" t="s">
        <v>262</v>
      </c>
    </row>
    <row r="298" spans="1:65" s="15" customFormat="1" ht="10">
      <c r="B298" s="233"/>
      <c r="C298" s="234"/>
      <c r="D298" s="208" t="s">
        <v>272</v>
      </c>
      <c r="E298" s="235" t="s">
        <v>44</v>
      </c>
      <c r="F298" s="236" t="s">
        <v>351</v>
      </c>
      <c r="G298" s="234"/>
      <c r="H298" s="237">
        <v>8</v>
      </c>
      <c r="I298" s="238"/>
      <c r="J298" s="234"/>
      <c r="K298" s="234"/>
      <c r="L298" s="239"/>
      <c r="M298" s="265"/>
      <c r="N298" s="266"/>
      <c r="O298" s="266"/>
      <c r="P298" s="266"/>
      <c r="Q298" s="266"/>
      <c r="R298" s="266"/>
      <c r="S298" s="266"/>
      <c r="T298" s="267"/>
      <c r="AT298" s="243" t="s">
        <v>272</v>
      </c>
      <c r="AU298" s="243" t="s">
        <v>89</v>
      </c>
      <c r="AV298" s="15" t="s">
        <v>91</v>
      </c>
      <c r="AW298" s="15" t="s">
        <v>38</v>
      </c>
      <c r="AX298" s="15" t="s">
        <v>89</v>
      </c>
      <c r="AY298" s="243" t="s">
        <v>262</v>
      </c>
    </row>
    <row r="299" spans="1:65" s="2" customFormat="1" ht="7" customHeight="1">
      <c r="A299" s="37"/>
      <c r="B299" s="50"/>
      <c r="C299" s="51"/>
      <c r="D299" s="51"/>
      <c r="E299" s="51"/>
      <c r="F299" s="51"/>
      <c r="G299" s="51"/>
      <c r="H299" s="51"/>
      <c r="I299" s="145"/>
      <c r="J299" s="51"/>
      <c r="K299" s="51"/>
      <c r="L299" s="42"/>
      <c r="M299" s="37"/>
      <c r="O299" s="37"/>
      <c r="P299" s="37"/>
      <c r="Q299" s="37"/>
      <c r="R299" s="37"/>
      <c r="S299" s="37"/>
      <c r="T299" s="37"/>
      <c r="U299" s="37"/>
      <c r="V299" s="37"/>
      <c r="W299" s="37"/>
      <c r="X299" s="37"/>
      <c r="Y299" s="37"/>
      <c r="Z299" s="37"/>
      <c r="AA299" s="37"/>
      <c r="AB299" s="37"/>
      <c r="AC299" s="37"/>
      <c r="AD299" s="37"/>
      <c r="AE299" s="37"/>
    </row>
  </sheetData>
  <sheetProtection algorithmName="SHA-512" hashValue="UJSlXvcOxrAYRh9Z4zmC99QV+r8LU9MkLRMBBElEllKiUeYpo0m/2X0JzjyM+cTSf0iUb2qFCSVrDgwC70z0lQ==" saltValue="xg+vL2Lh/rwmMTag9GmoiuaGFc1IXfskvR3O1RmKdRRsUD6El7hMAzfo015eGM6IehifJeTPWYo2vWbA0xqutw==" spinCount="100000" sheet="1" objects="1" scenarios="1" formatColumns="0" formatRows="0" autoFilter="0"/>
  <autoFilter ref="C102:K298"/>
  <mergeCells count="15">
    <mergeCell ref="E89:H89"/>
    <mergeCell ref="E93:H93"/>
    <mergeCell ref="E91:H91"/>
    <mergeCell ref="E95:H95"/>
    <mergeCell ref="L2:V2"/>
    <mergeCell ref="E31:H31"/>
    <mergeCell ref="E52:H52"/>
    <mergeCell ref="E56:H56"/>
    <mergeCell ref="E54:H54"/>
    <mergeCell ref="E58:H58"/>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30.xml><?xml version="1.0" encoding="utf-8"?>
<worksheet xmlns="http://schemas.openxmlformats.org/spreadsheetml/2006/main" xmlns:r="http://schemas.openxmlformats.org/officeDocument/2006/relationships">
  <sheetPr>
    <pageSetUpPr fitToPage="1"/>
  </sheetPr>
  <dimension ref="A2:BM507"/>
  <sheetViews>
    <sheetView showGridLines="0" workbookViewId="0"/>
  </sheetViews>
  <sheetFormatPr defaultRowHeight="14.5"/>
  <cols>
    <col min="1" max="1" width="8.33203125" style="1" customWidth="1"/>
    <col min="2" max="2" width="1.6640625" style="1" customWidth="1"/>
    <col min="3" max="3" width="4.109375" style="1" customWidth="1"/>
    <col min="4" max="4" width="4.33203125" style="1" customWidth="1"/>
    <col min="5" max="5" width="17.109375" style="1" customWidth="1"/>
    <col min="6" max="6" width="100.77734375" style="1" customWidth="1"/>
    <col min="7" max="7" width="7" style="1" customWidth="1"/>
    <col min="8" max="8" width="11.44140625" style="1" customWidth="1"/>
    <col min="9" max="9" width="20.109375" style="111" customWidth="1"/>
    <col min="10" max="11" width="20.109375" style="1" customWidth="1"/>
    <col min="12" max="12" width="9.33203125" style="1" customWidth="1"/>
    <col min="13" max="13" width="10.77734375" style="1" hidden="1" customWidth="1"/>
    <col min="14" max="14" width="9.33203125" style="1" hidden="1"/>
    <col min="15" max="20" width="14.10937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7" customHeight="1">
      <c r="I2" s="111"/>
      <c r="L2" s="376"/>
      <c r="M2" s="376"/>
      <c r="N2" s="376"/>
      <c r="O2" s="376"/>
      <c r="P2" s="376"/>
      <c r="Q2" s="376"/>
      <c r="R2" s="376"/>
      <c r="S2" s="376"/>
      <c r="T2" s="376"/>
      <c r="U2" s="376"/>
      <c r="V2" s="376"/>
      <c r="AT2" s="19" t="s">
        <v>200</v>
      </c>
    </row>
    <row r="3" spans="1:46" s="1" customFormat="1" ht="7" customHeight="1">
      <c r="B3" s="112"/>
      <c r="C3" s="113"/>
      <c r="D3" s="113"/>
      <c r="E3" s="113"/>
      <c r="F3" s="113"/>
      <c r="G3" s="113"/>
      <c r="H3" s="113"/>
      <c r="I3" s="114"/>
      <c r="J3" s="113"/>
      <c r="K3" s="113"/>
      <c r="L3" s="22"/>
      <c r="AT3" s="19" t="s">
        <v>91</v>
      </c>
    </row>
    <row r="4" spans="1:46" s="1" customFormat="1" ht="25" customHeight="1">
      <c r="B4" s="22"/>
      <c r="D4" s="115" t="s">
        <v>207</v>
      </c>
      <c r="I4" s="111"/>
      <c r="L4" s="22"/>
      <c r="M4" s="116" t="s">
        <v>10</v>
      </c>
      <c r="AT4" s="19" t="s">
        <v>4</v>
      </c>
    </row>
    <row r="5" spans="1:46" s="1" customFormat="1" ht="7" customHeight="1">
      <c r="B5" s="22"/>
      <c r="I5" s="111"/>
      <c r="L5" s="22"/>
    </row>
    <row r="6" spans="1:46" s="1" customFormat="1" ht="12" customHeight="1">
      <c r="B6" s="22"/>
      <c r="D6" s="117" t="s">
        <v>16</v>
      </c>
      <c r="I6" s="111"/>
      <c r="L6" s="22"/>
    </row>
    <row r="7" spans="1:46" s="1" customFormat="1" ht="16.5" customHeight="1">
      <c r="B7" s="22"/>
      <c r="E7" s="402" t="str">
        <f>'Rekapitulace stavby'!K6</f>
        <v>EHC CZECH s.r.o. – Podnikatelský inkubátor – Evropská ul., Cheb</v>
      </c>
      <c r="F7" s="403"/>
      <c r="G7" s="403"/>
      <c r="H7" s="403"/>
      <c r="I7" s="111"/>
      <c r="L7" s="22"/>
    </row>
    <row r="8" spans="1:46" s="2" customFormat="1" ht="12" customHeight="1">
      <c r="A8" s="37"/>
      <c r="B8" s="42"/>
      <c r="C8" s="37"/>
      <c r="D8" s="117" t="s">
        <v>208</v>
      </c>
      <c r="E8" s="37"/>
      <c r="F8" s="37"/>
      <c r="G8" s="37"/>
      <c r="H8" s="37"/>
      <c r="I8" s="118"/>
      <c r="J8" s="37"/>
      <c r="K8" s="37"/>
      <c r="L8" s="119"/>
      <c r="S8" s="37"/>
      <c r="T8" s="37"/>
      <c r="U8" s="37"/>
      <c r="V8" s="37"/>
      <c r="W8" s="37"/>
      <c r="X8" s="37"/>
      <c r="Y8" s="37"/>
      <c r="Z8" s="37"/>
      <c r="AA8" s="37"/>
      <c r="AB8" s="37"/>
      <c r="AC8" s="37"/>
      <c r="AD8" s="37"/>
      <c r="AE8" s="37"/>
    </row>
    <row r="9" spans="1:46" s="2" customFormat="1" ht="16.5" customHeight="1">
      <c r="A9" s="37"/>
      <c r="B9" s="42"/>
      <c r="C9" s="37"/>
      <c r="D9" s="37"/>
      <c r="E9" s="405" t="s">
        <v>8631</v>
      </c>
      <c r="F9" s="404"/>
      <c r="G9" s="404"/>
      <c r="H9" s="404"/>
      <c r="I9" s="118"/>
      <c r="J9" s="37"/>
      <c r="K9" s="37"/>
      <c r="L9" s="119"/>
      <c r="S9" s="37"/>
      <c r="T9" s="37"/>
      <c r="U9" s="37"/>
      <c r="V9" s="37"/>
      <c r="W9" s="37"/>
      <c r="X9" s="37"/>
      <c r="Y9" s="37"/>
      <c r="Z9" s="37"/>
      <c r="AA9" s="37"/>
      <c r="AB9" s="37"/>
      <c r="AC9" s="37"/>
      <c r="AD9" s="37"/>
      <c r="AE9" s="37"/>
    </row>
    <row r="10" spans="1:46" s="2" customFormat="1" ht="10">
      <c r="A10" s="37"/>
      <c r="B10" s="42"/>
      <c r="C10" s="37"/>
      <c r="D10" s="37"/>
      <c r="E10" s="37"/>
      <c r="F10" s="37"/>
      <c r="G10" s="37"/>
      <c r="H10" s="37"/>
      <c r="I10" s="118"/>
      <c r="J10" s="37"/>
      <c r="K10" s="37"/>
      <c r="L10" s="119"/>
      <c r="S10" s="37"/>
      <c r="T10" s="37"/>
      <c r="U10" s="37"/>
      <c r="V10" s="37"/>
      <c r="W10" s="37"/>
      <c r="X10" s="37"/>
      <c r="Y10" s="37"/>
      <c r="Z10" s="37"/>
      <c r="AA10" s="37"/>
      <c r="AB10" s="37"/>
      <c r="AC10" s="37"/>
      <c r="AD10" s="37"/>
      <c r="AE10" s="37"/>
    </row>
    <row r="11" spans="1:46" s="2" customFormat="1" ht="12" customHeight="1">
      <c r="A11" s="37"/>
      <c r="B11" s="42"/>
      <c r="C11" s="37"/>
      <c r="D11" s="117" t="s">
        <v>18</v>
      </c>
      <c r="E11" s="37"/>
      <c r="F11" s="105" t="s">
        <v>44</v>
      </c>
      <c r="G11" s="37"/>
      <c r="H11" s="37"/>
      <c r="I11" s="120" t="s">
        <v>20</v>
      </c>
      <c r="J11" s="105" t="s">
        <v>44</v>
      </c>
      <c r="K11" s="37"/>
      <c r="L11" s="119"/>
      <c r="S11" s="37"/>
      <c r="T11" s="37"/>
      <c r="U11" s="37"/>
      <c r="V11" s="37"/>
      <c r="W11" s="37"/>
      <c r="X11" s="37"/>
      <c r="Y11" s="37"/>
      <c r="Z11" s="37"/>
      <c r="AA11" s="37"/>
      <c r="AB11" s="37"/>
      <c r="AC11" s="37"/>
      <c r="AD11" s="37"/>
      <c r="AE11" s="37"/>
    </row>
    <row r="12" spans="1:46" s="2" customFormat="1" ht="12" customHeight="1">
      <c r="A12" s="37"/>
      <c r="B12" s="42"/>
      <c r="C12" s="37"/>
      <c r="D12" s="117" t="s">
        <v>22</v>
      </c>
      <c r="E12" s="37"/>
      <c r="F12" s="105" t="s">
        <v>23</v>
      </c>
      <c r="G12" s="37"/>
      <c r="H12" s="37"/>
      <c r="I12" s="120" t="s">
        <v>24</v>
      </c>
      <c r="J12" s="121" t="str">
        <f>'Rekapitulace stavby'!AN8</f>
        <v>2. 9. 2020</v>
      </c>
      <c r="K12" s="37"/>
      <c r="L12" s="119"/>
      <c r="S12" s="37"/>
      <c r="T12" s="37"/>
      <c r="U12" s="37"/>
      <c r="V12" s="37"/>
      <c r="W12" s="37"/>
      <c r="X12" s="37"/>
      <c r="Y12" s="37"/>
      <c r="Z12" s="37"/>
      <c r="AA12" s="37"/>
      <c r="AB12" s="37"/>
      <c r="AC12" s="37"/>
      <c r="AD12" s="37"/>
      <c r="AE12" s="37"/>
    </row>
    <row r="13" spans="1:46" s="2" customFormat="1" ht="10.75" customHeight="1">
      <c r="A13" s="37"/>
      <c r="B13" s="42"/>
      <c r="C13" s="37"/>
      <c r="D13" s="37"/>
      <c r="E13" s="37"/>
      <c r="F13" s="37"/>
      <c r="G13" s="37"/>
      <c r="H13" s="37"/>
      <c r="I13" s="118"/>
      <c r="J13" s="37"/>
      <c r="K13" s="37"/>
      <c r="L13" s="119"/>
      <c r="S13" s="37"/>
      <c r="T13" s="37"/>
      <c r="U13" s="37"/>
      <c r="V13" s="37"/>
      <c r="W13" s="37"/>
      <c r="X13" s="37"/>
      <c r="Y13" s="37"/>
      <c r="Z13" s="37"/>
      <c r="AA13" s="37"/>
      <c r="AB13" s="37"/>
      <c r="AC13" s="37"/>
      <c r="AD13" s="37"/>
      <c r="AE13" s="37"/>
    </row>
    <row r="14" spans="1:46" s="2" customFormat="1" ht="12" customHeight="1">
      <c r="A14" s="37"/>
      <c r="B14" s="42"/>
      <c r="C14" s="37"/>
      <c r="D14" s="117" t="s">
        <v>30</v>
      </c>
      <c r="E14" s="37"/>
      <c r="F14" s="37"/>
      <c r="G14" s="37"/>
      <c r="H14" s="37"/>
      <c r="I14" s="120" t="s">
        <v>31</v>
      </c>
      <c r="J14" s="105" t="s">
        <v>32</v>
      </c>
      <c r="K14" s="37"/>
      <c r="L14" s="119"/>
      <c r="S14" s="37"/>
      <c r="T14" s="37"/>
      <c r="U14" s="37"/>
      <c r="V14" s="37"/>
      <c r="W14" s="37"/>
      <c r="X14" s="37"/>
      <c r="Y14" s="37"/>
      <c r="Z14" s="37"/>
      <c r="AA14" s="37"/>
      <c r="AB14" s="37"/>
      <c r="AC14" s="37"/>
      <c r="AD14" s="37"/>
      <c r="AE14" s="37"/>
    </row>
    <row r="15" spans="1:46" s="2" customFormat="1" ht="18" customHeight="1">
      <c r="A15" s="37"/>
      <c r="B15" s="42"/>
      <c r="C15" s="37"/>
      <c r="D15" s="37"/>
      <c r="E15" s="105" t="s">
        <v>33</v>
      </c>
      <c r="F15" s="37"/>
      <c r="G15" s="37"/>
      <c r="H15" s="37"/>
      <c r="I15" s="120" t="s">
        <v>34</v>
      </c>
      <c r="J15" s="105" t="s">
        <v>35</v>
      </c>
      <c r="K15" s="37"/>
      <c r="L15" s="119"/>
      <c r="S15" s="37"/>
      <c r="T15" s="37"/>
      <c r="U15" s="37"/>
      <c r="V15" s="37"/>
      <c r="W15" s="37"/>
      <c r="X15" s="37"/>
      <c r="Y15" s="37"/>
      <c r="Z15" s="37"/>
      <c r="AA15" s="37"/>
      <c r="AB15" s="37"/>
      <c r="AC15" s="37"/>
      <c r="AD15" s="37"/>
      <c r="AE15" s="37"/>
    </row>
    <row r="16" spans="1:46" s="2" customFormat="1" ht="7" customHeight="1">
      <c r="A16" s="37"/>
      <c r="B16" s="42"/>
      <c r="C16" s="37"/>
      <c r="D16" s="37"/>
      <c r="E16" s="37"/>
      <c r="F16" s="37"/>
      <c r="G16" s="37"/>
      <c r="H16" s="37"/>
      <c r="I16" s="118"/>
      <c r="J16" s="37"/>
      <c r="K16" s="37"/>
      <c r="L16" s="119"/>
      <c r="S16" s="37"/>
      <c r="T16" s="37"/>
      <c r="U16" s="37"/>
      <c r="V16" s="37"/>
      <c r="W16" s="37"/>
      <c r="X16" s="37"/>
      <c r="Y16" s="37"/>
      <c r="Z16" s="37"/>
      <c r="AA16" s="37"/>
      <c r="AB16" s="37"/>
      <c r="AC16" s="37"/>
      <c r="AD16" s="37"/>
      <c r="AE16" s="37"/>
    </row>
    <row r="17" spans="1:31" s="2" customFormat="1" ht="12" customHeight="1">
      <c r="A17" s="37"/>
      <c r="B17" s="42"/>
      <c r="C17" s="37"/>
      <c r="D17" s="117" t="s">
        <v>36</v>
      </c>
      <c r="E17" s="37"/>
      <c r="F17" s="37"/>
      <c r="G17" s="37"/>
      <c r="H17" s="37"/>
      <c r="I17" s="120" t="s">
        <v>31</v>
      </c>
      <c r="J17" s="32" t="str">
        <f>'Rekapitulace stavby'!AN13</f>
        <v>Vyplň údaj</v>
      </c>
      <c r="K17" s="37"/>
      <c r="L17" s="119"/>
      <c r="S17" s="37"/>
      <c r="T17" s="37"/>
      <c r="U17" s="37"/>
      <c r="V17" s="37"/>
      <c r="W17" s="37"/>
      <c r="X17" s="37"/>
      <c r="Y17" s="37"/>
      <c r="Z17" s="37"/>
      <c r="AA17" s="37"/>
      <c r="AB17" s="37"/>
      <c r="AC17" s="37"/>
      <c r="AD17" s="37"/>
      <c r="AE17" s="37"/>
    </row>
    <row r="18" spans="1:31" s="2" customFormat="1" ht="18" customHeight="1">
      <c r="A18" s="37"/>
      <c r="B18" s="42"/>
      <c r="C18" s="37"/>
      <c r="D18" s="37"/>
      <c r="E18" s="406" t="str">
        <f>'Rekapitulace stavby'!E14</f>
        <v>Vyplň údaj</v>
      </c>
      <c r="F18" s="407"/>
      <c r="G18" s="407"/>
      <c r="H18" s="407"/>
      <c r="I18" s="120" t="s">
        <v>34</v>
      </c>
      <c r="J18" s="32" t="str">
        <f>'Rekapitulace stavby'!AN14</f>
        <v>Vyplň údaj</v>
      </c>
      <c r="K18" s="37"/>
      <c r="L18" s="119"/>
      <c r="S18" s="37"/>
      <c r="T18" s="37"/>
      <c r="U18" s="37"/>
      <c r="V18" s="37"/>
      <c r="W18" s="37"/>
      <c r="X18" s="37"/>
      <c r="Y18" s="37"/>
      <c r="Z18" s="37"/>
      <c r="AA18" s="37"/>
      <c r="AB18" s="37"/>
      <c r="AC18" s="37"/>
      <c r="AD18" s="37"/>
      <c r="AE18" s="37"/>
    </row>
    <row r="19" spans="1:31" s="2" customFormat="1" ht="7" customHeight="1">
      <c r="A19" s="37"/>
      <c r="B19" s="42"/>
      <c r="C19" s="37"/>
      <c r="D19" s="37"/>
      <c r="E19" s="37"/>
      <c r="F19" s="37"/>
      <c r="G19" s="37"/>
      <c r="H19" s="37"/>
      <c r="I19" s="118"/>
      <c r="J19" s="37"/>
      <c r="K19" s="37"/>
      <c r="L19" s="119"/>
      <c r="S19" s="37"/>
      <c r="T19" s="37"/>
      <c r="U19" s="37"/>
      <c r="V19" s="37"/>
      <c r="W19" s="37"/>
      <c r="X19" s="37"/>
      <c r="Y19" s="37"/>
      <c r="Z19" s="37"/>
      <c r="AA19" s="37"/>
      <c r="AB19" s="37"/>
      <c r="AC19" s="37"/>
      <c r="AD19" s="37"/>
      <c r="AE19" s="37"/>
    </row>
    <row r="20" spans="1:31" s="2" customFormat="1" ht="12" customHeight="1">
      <c r="A20" s="37"/>
      <c r="B20" s="42"/>
      <c r="C20" s="37"/>
      <c r="D20" s="117" t="s">
        <v>39</v>
      </c>
      <c r="E20" s="37"/>
      <c r="F20" s="37"/>
      <c r="G20" s="37"/>
      <c r="H20" s="37"/>
      <c r="I20" s="120" t="s">
        <v>31</v>
      </c>
      <c r="J20" s="105" t="s">
        <v>40</v>
      </c>
      <c r="K20" s="37"/>
      <c r="L20" s="119"/>
      <c r="S20" s="37"/>
      <c r="T20" s="37"/>
      <c r="U20" s="37"/>
      <c r="V20" s="37"/>
      <c r="W20" s="37"/>
      <c r="X20" s="37"/>
      <c r="Y20" s="37"/>
      <c r="Z20" s="37"/>
      <c r="AA20" s="37"/>
      <c r="AB20" s="37"/>
      <c r="AC20" s="37"/>
      <c r="AD20" s="37"/>
      <c r="AE20" s="37"/>
    </row>
    <row r="21" spans="1:31" s="2" customFormat="1" ht="18" customHeight="1">
      <c r="A21" s="37"/>
      <c r="B21" s="42"/>
      <c r="C21" s="37"/>
      <c r="D21" s="37"/>
      <c r="E21" s="105" t="s">
        <v>41</v>
      </c>
      <c r="F21" s="37"/>
      <c r="G21" s="37"/>
      <c r="H21" s="37"/>
      <c r="I21" s="120" t="s">
        <v>34</v>
      </c>
      <c r="J21" s="105" t="s">
        <v>42</v>
      </c>
      <c r="K21" s="37"/>
      <c r="L21" s="119"/>
      <c r="S21" s="37"/>
      <c r="T21" s="37"/>
      <c r="U21" s="37"/>
      <c r="V21" s="37"/>
      <c r="W21" s="37"/>
      <c r="X21" s="37"/>
      <c r="Y21" s="37"/>
      <c r="Z21" s="37"/>
      <c r="AA21" s="37"/>
      <c r="AB21" s="37"/>
      <c r="AC21" s="37"/>
      <c r="AD21" s="37"/>
      <c r="AE21" s="37"/>
    </row>
    <row r="22" spans="1:31" s="2" customFormat="1" ht="7" customHeight="1">
      <c r="A22" s="37"/>
      <c r="B22" s="42"/>
      <c r="C22" s="37"/>
      <c r="D22" s="37"/>
      <c r="E22" s="37"/>
      <c r="F22" s="37"/>
      <c r="G22" s="37"/>
      <c r="H22" s="37"/>
      <c r="I22" s="118"/>
      <c r="J22" s="37"/>
      <c r="K22" s="37"/>
      <c r="L22" s="119"/>
      <c r="S22" s="37"/>
      <c r="T22" s="37"/>
      <c r="U22" s="37"/>
      <c r="V22" s="37"/>
      <c r="W22" s="37"/>
      <c r="X22" s="37"/>
      <c r="Y22" s="37"/>
      <c r="Z22" s="37"/>
      <c r="AA22" s="37"/>
      <c r="AB22" s="37"/>
      <c r="AC22" s="37"/>
      <c r="AD22" s="37"/>
      <c r="AE22" s="37"/>
    </row>
    <row r="23" spans="1:31" s="2" customFormat="1" ht="12" customHeight="1">
      <c r="A23" s="37"/>
      <c r="B23" s="42"/>
      <c r="C23" s="37"/>
      <c r="D23" s="117" t="s">
        <v>43</v>
      </c>
      <c r="E23" s="37"/>
      <c r="F23" s="37"/>
      <c r="G23" s="37"/>
      <c r="H23" s="37"/>
      <c r="I23" s="120" t="s">
        <v>31</v>
      </c>
      <c r="J23" s="105" t="str">
        <f>IF('Rekapitulace stavby'!AN19="","",'Rekapitulace stavby'!AN19)</f>
        <v/>
      </c>
      <c r="K23" s="37"/>
      <c r="L23" s="119"/>
      <c r="S23" s="37"/>
      <c r="T23" s="37"/>
      <c r="U23" s="37"/>
      <c r="V23" s="37"/>
      <c r="W23" s="37"/>
      <c r="X23" s="37"/>
      <c r="Y23" s="37"/>
      <c r="Z23" s="37"/>
      <c r="AA23" s="37"/>
      <c r="AB23" s="37"/>
      <c r="AC23" s="37"/>
      <c r="AD23" s="37"/>
      <c r="AE23" s="37"/>
    </row>
    <row r="24" spans="1:31" s="2" customFormat="1" ht="18" customHeight="1">
      <c r="A24" s="37"/>
      <c r="B24" s="42"/>
      <c r="C24" s="37"/>
      <c r="D24" s="37"/>
      <c r="E24" s="105" t="str">
        <f>IF('Rekapitulace stavby'!E20="","",'Rekapitulace stavby'!E20)</f>
        <v xml:space="preserve"> </v>
      </c>
      <c r="F24" s="37"/>
      <c r="G24" s="37"/>
      <c r="H24" s="37"/>
      <c r="I24" s="120" t="s">
        <v>34</v>
      </c>
      <c r="J24" s="105" t="str">
        <f>IF('Rekapitulace stavby'!AN20="","",'Rekapitulace stavby'!AN20)</f>
        <v/>
      </c>
      <c r="K24" s="37"/>
      <c r="L24" s="119"/>
      <c r="S24" s="37"/>
      <c r="T24" s="37"/>
      <c r="U24" s="37"/>
      <c r="V24" s="37"/>
      <c r="W24" s="37"/>
      <c r="X24" s="37"/>
      <c r="Y24" s="37"/>
      <c r="Z24" s="37"/>
      <c r="AA24" s="37"/>
      <c r="AB24" s="37"/>
      <c r="AC24" s="37"/>
      <c r="AD24" s="37"/>
      <c r="AE24" s="37"/>
    </row>
    <row r="25" spans="1:31" s="2" customFormat="1" ht="7" customHeight="1">
      <c r="A25" s="37"/>
      <c r="B25" s="42"/>
      <c r="C25" s="37"/>
      <c r="D25" s="37"/>
      <c r="E25" s="37"/>
      <c r="F25" s="37"/>
      <c r="G25" s="37"/>
      <c r="H25" s="37"/>
      <c r="I25" s="118"/>
      <c r="J25" s="37"/>
      <c r="K25" s="37"/>
      <c r="L25" s="119"/>
      <c r="S25" s="37"/>
      <c r="T25" s="37"/>
      <c r="U25" s="37"/>
      <c r="V25" s="37"/>
      <c r="W25" s="37"/>
      <c r="X25" s="37"/>
      <c r="Y25" s="37"/>
      <c r="Z25" s="37"/>
      <c r="AA25" s="37"/>
      <c r="AB25" s="37"/>
      <c r="AC25" s="37"/>
      <c r="AD25" s="37"/>
      <c r="AE25" s="37"/>
    </row>
    <row r="26" spans="1:31" s="2" customFormat="1" ht="12" customHeight="1">
      <c r="A26" s="37"/>
      <c r="B26" s="42"/>
      <c r="C26" s="37"/>
      <c r="D26" s="117" t="s">
        <v>46</v>
      </c>
      <c r="E26" s="37"/>
      <c r="F26" s="37"/>
      <c r="G26" s="37"/>
      <c r="H26" s="37"/>
      <c r="I26" s="118"/>
      <c r="J26" s="37"/>
      <c r="K26" s="37"/>
      <c r="L26" s="119"/>
      <c r="S26" s="37"/>
      <c r="T26" s="37"/>
      <c r="U26" s="37"/>
      <c r="V26" s="37"/>
      <c r="W26" s="37"/>
      <c r="X26" s="37"/>
      <c r="Y26" s="37"/>
      <c r="Z26" s="37"/>
      <c r="AA26" s="37"/>
      <c r="AB26" s="37"/>
      <c r="AC26" s="37"/>
      <c r="AD26" s="37"/>
      <c r="AE26" s="37"/>
    </row>
    <row r="27" spans="1:31" s="8" customFormat="1" ht="214.5" customHeight="1">
      <c r="A27" s="122"/>
      <c r="B27" s="123"/>
      <c r="C27" s="122"/>
      <c r="D27" s="122"/>
      <c r="E27" s="408" t="s">
        <v>212</v>
      </c>
      <c r="F27" s="408"/>
      <c r="G27" s="408"/>
      <c r="H27" s="408"/>
      <c r="I27" s="124"/>
      <c r="J27" s="122"/>
      <c r="K27" s="122"/>
      <c r="L27" s="125"/>
      <c r="S27" s="122"/>
      <c r="T27" s="122"/>
      <c r="U27" s="122"/>
      <c r="V27" s="122"/>
      <c r="W27" s="122"/>
      <c r="X27" s="122"/>
      <c r="Y27" s="122"/>
      <c r="Z27" s="122"/>
      <c r="AA27" s="122"/>
      <c r="AB27" s="122"/>
      <c r="AC27" s="122"/>
      <c r="AD27" s="122"/>
      <c r="AE27" s="122"/>
    </row>
    <row r="28" spans="1:31" s="2" customFormat="1" ht="7" customHeight="1">
      <c r="A28" s="37"/>
      <c r="B28" s="42"/>
      <c r="C28" s="37"/>
      <c r="D28" s="37"/>
      <c r="E28" s="37"/>
      <c r="F28" s="37"/>
      <c r="G28" s="37"/>
      <c r="H28" s="37"/>
      <c r="I28" s="118"/>
      <c r="J28" s="37"/>
      <c r="K28" s="37"/>
      <c r="L28" s="119"/>
      <c r="S28" s="37"/>
      <c r="T28" s="37"/>
      <c r="U28" s="37"/>
      <c r="V28" s="37"/>
      <c r="W28" s="37"/>
      <c r="X28" s="37"/>
      <c r="Y28" s="37"/>
      <c r="Z28" s="37"/>
      <c r="AA28" s="37"/>
      <c r="AB28" s="37"/>
      <c r="AC28" s="37"/>
      <c r="AD28" s="37"/>
      <c r="AE28" s="37"/>
    </row>
    <row r="29" spans="1:31" s="2" customFormat="1" ht="7" customHeight="1">
      <c r="A29" s="37"/>
      <c r="B29" s="42"/>
      <c r="C29" s="37"/>
      <c r="D29" s="126"/>
      <c r="E29" s="126"/>
      <c r="F29" s="126"/>
      <c r="G29" s="126"/>
      <c r="H29" s="126"/>
      <c r="I29" s="127"/>
      <c r="J29" s="126"/>
      <c r="K29" s="126"/>
      <c r="L29" s="119"/>
      <c r="S29" s="37"/>
      <c r="T29" s="37"/>
      <c r="U29" s="37"/>
      <c r="V29" s="37"/>
      <c r="W29" s="37"/>
      <c r="X29" s="37"/>
      <c r="Y29" s="37"/>
      <c r="Z29" s="37"/>
      <c r="AA29" s="37"/>
      <c r="AB29" s="37"/>
      <c r="AC29" s="37"/>
      <c r="AD29" s="37"/>
      <c r="AE29" s="37"/>
    </row>
    <row r="30" spans="1:31" s="2" customFormat="1" ht="25.4" customHeight="1">
      <c r="A30" s="37"/>
      <c r="B30" s="42"/>
      <c r="C30" s="37"/>
      <c r="D30" s="128" t="s">
        <v>48</v>
      </c>
      <c r="E30" s="37"/>
      <c r="F30" s="37"/>
      <c r="G30" s="37"/>
      <c r="H30" s="37"/>
      <c r="I30" s="118"/>
      <c r="J30" s="129">
        <f>ROUND(J86, 2)</f>
        <v>0</v>
      </c>
      <c r="K30" s="37"/>
      <c r="L30" s="119"/>
      <c r="S30" s="37"/>
      <c r="T30" s="37"/>
      <c r="U30" s="37"/>
      <c r="V30" s="37"/>
      <c r="W30" s="37"/>
      <c r="X30" s="37"/>
      <c r="Y30" s="37"/>
      <c r="Z30" s="37"/>
      <c r="AA30" s="37"/>
      <c r="AB30" s="37"/>
      <c r="AC30" s="37"/>
      <c r="AD30" s="37"/>
      <c r="AE30" s="37"/>
    </row>
    <row r="31" spans="1:31" s="2" customFormat="1" ht="7" customHeight="1">
      <c r="A31" s="37"/>
      <c r="B31" s="42"/>
      <c r="C31" s="37"/>
      <c r="D31" s="126"/>
      <c r="E31" s="126"/>
      <c r="F31" s="126"/>
      <c r="G31" s="126"/>
      <c r="H31" s="126"/>
      <c r="I31" s="127"/>
      <c r="J31" s="126"/>
      <c r="K31" s="126"/>
      <c r="L31" s="119"/>
      <c r="S31" s="37"/>
      <c r="T31" s="37"/>
      <c r="U31" s="37"/>
      <c r="V31" s="37"/>
      <c r="W31" s="37"/>
      <c r="X31" s="37"/>
      <c r="Y31" s="37"/>
      <c r="Z31" s="37"/>
      <c r="AA31" s="37"/>
      <c r="AB31" s="37"/>
      <c r="AC31" s="37"/>
      <c r="AD31" s="37"/>
      <c r="AE31" s="37"/>
    </row>
    <row r="32" spans="1:31" s="2" customFormat="1" ht="14.4" customHeight="1">
      <c r="A32" s="37"/>
      <c r="B32" s="42"/>
      <c r="C32" s="37"/>
      <c r="D32" s="37"/>
      <c r="E32" s="37"/>
      <c r="F32" s="130" t="s">
        <v>50</v>
      </c>
      <c r="G32" s="37"/>
      <c r="H32" s="37"/>
      <c r="I32" s="131" t="s">
        <v>49</v>
      </c>
      <c r="J32" s="130" t="s">
        <v>51</v>
      </c>
      <c r="K32" s="37"/>
      <c r="L32" s="119"/>
      <c r="S32" s="37"/>
      <c r="T32" s="37"/>
      <c r="U32" s="37"/>
      <c r="V32" s="37"/>
      <c r="W32" s="37"/>
      <c r="X32" s="37"/>
      <c r="Y32" s="37"/>
      <c r="Z32" s="37"/>
      <c r="AA32" s="37"/>
      <c r="AB32" s="37"/>
      <c r="AC32" s="37"/>
      <c r="AD32" s="37"/>
      <c r="AE32" s="37"/>
    </row>
    <row r="33" spans="1:31" s="2" customFormat="1" ht="14.4" customHeight="1">
      <c r="A33" s="37"/>
      <c r="B33" s="42"/>
      <c r="C33" s="37"/>
      <c r="D33" s="132" t="s">
        <v>52</v>
      </c>
      <c r="E33" s="117" t="s">
        <v>53</v>
      </c>
      <c r="F33" s="133">
        <f>ROUND((SUM(BE86:BE506)),  2)</f>
        <v>0</v>
      </c>
      <c r="G33" s="37"/>
      <c r="H33" s="37"/>
      <c r="I33" s="134">
        <v>0.21</v>
      </c>
      <c r="J33" s="133">
        <f>ROUND(((SUM(BE86:BE506))*I33),  2)</f>
        <v>0</v>
      </c>
      <c r="K33" s="37"/>
      <c r="L33" s="119"/>
      <c r="S33" s="37"/>
      <c r="T33" s="37"/>
      <c r="U33" s="37"/>
      <c r="V33" s="37"/>
      <c r="W33" s="37"/>
      <c r="X33" s="37"/>
      <c r="Y33" s="37"/>
      <c r="Z33" s="37"/>
      <c r="AA33" s="37"/>
      <c r="AB33" s="37"/>
      <c r="AC33" s="37"/>
      <c r="AD33" s="37"/>
      <c r="AE33" s="37"/>
    </row>
    <row r="34" spans="1:31" s="2" customFormat="1" ht="14.4" customHeight="1">
      <c r="A34" s="37"/>
      <c r="B34" s="42"/>
      <c r="C34" s="37"/>
      <c r="D34" s="37"/>
      <c r="E34" s="117" t="s">
        <v>54</v>
      </c>
      <c r="F34" s="133">
        <f>ROUND((SUM(BF86:BF506)),  2)</f>
        <v>0</v>
      </c>
      <c r="G34" s="37"/>
      <c r="H34" s="37"/>
      <c r="I34" s="134">
        <v>0.15</v>
      </c>
      <c r="J34" s="133">
        <f>ROUND(((SUM(BF86:BF506))*I34),  2)</f>
        <v>0</v>
      </c>
      <c r="K34" s="37"/>
      <c r="L34" s="119"/>
      <c r="S34" s="37"/>
      <c r="T34" s="37"/>
      <c r="U34" s="37"/>
      <c r="V34" s="37"/>
      <c r="W34" s="37"/>
      <c r="X34" s="37"/>
      <c r="Y34" s="37"/>
      <c r="Z34" s="37"/>
      <c r="AA34" s="37"/>
      <c r="AB34" s="37"/>
      <c r="AC34" s="37"/>
      <c r="AD34" s="37"/>
      <c r="AE34" s="37"/>
    </row>
    <row r="35" spans="1:31" s="2" customFormat="1" ht="14.4" hidden="1" customHeight="1">
      <c r="A35" s="37"/>
      <c r="B35" s="42"/>
      <c r="C35" s="37"/>
      <c r="D35" s="37"/>
      <c r="E35" s="117" t="s">
        <v>55</v>
      </c>
      <c r="F35" s="133">
        <f>ROUND((SUM(BG86:BG506)),  2)</f>
        <v>0</v>
      </c>
      <c r="G35" s="37"/>
      <c r="H35" s="37"/>
      <c r="I35" s="134">
        <v>0.21</v>
      </c>
      <c r="J35" s="133">
        <f>0</f>
        <v>0</v>
      </c>
      <c r="K35" s="37"/>
      <c r="L35" s="119"/>
      <c r="S35" s="37"/>
      <c r="T35" s="37"/>
      <c r="U35" s="37"/>
      <c r="V35" s="37"/>
      <c r="W35" s="37"/>
      <c r="X35" s="37"/>
      <c r="Y35" s="37"/>
      <c r="Z35" s="37"/>
      <c r="AA35" s="37"/>
      <c r="AB35" s="37"/>
      <c r="AC35" s="37"/>
      <c r="AD35" s="37"/>
      <c r="AE35" s="37"/>
    </row>
    <row r="36" spans="1:31" s="2" customFormat="1" ht="14.4" hidden="1" customHeight="1">
      <c r="A36" s="37"/>
      <c r="B36" s="42"/>
      <c r="C36" s="37"/>
      <c r="D36" s="37"/>
      <c r="E36" s="117" t="s">
        <v>56</v>
      </c>
      <c r="F36" s="133">
        <f>ROUND((SUM(BH86:BH506)),  2)</f>
        <v>0</v>
      </c>
      <c r="G36" s="37"/>
      <c r="H36" s="37"/>
      <c r="I36" s="134">
        <v>0.15</v>
      </c>
      <c r="J36" s="133">
        <f>0</f>
        <v>0</v>
      </c>
      <c r="K36" s="37"/>
      <c r="L36" s="119"/>
      <c r="S36" s="37"/>
      <c r="T36" s="37"/>
      <c r="U36" s="37"/>
      <c r="V36" s="37"/>
      <c r="W36" s="37"/>
      <c r="X36" s="37"/>
      <c r="Y36" s="37"/>
      <c r="Z36" s="37"/>
      <c r="AA36" s="37"/>
      <c r="AB36" s="37"/>
      <c r="AC36" s="37"/>
      <c r="AD36" s="37"/>
      <c r="AE36" s="37"/>
    </row>
    <row r="37" spans="1:31" s="2" customFormat="1" ht="14.4" hidden="1" customHeight="1">
      <c r="A37" s="37"/>
      <c r="B37" s="42"/>
      <c r="C37" s="37"/>
      <c r="D37" s="37"/>
      <c r="E37" s="117" t="s">
        <v>57</v>
      </c>
      <c r="F37" s="133">
        <f>ROUND((SUM(BI86:BI506)),  2)</f>
        <v>0</v>
      </c>
      <c r="G37" s="37"/>
      <c r="H37" s="37"/>
      <c r="I37" s="134">
        <v>0</v>
      </c>
      <c r="J37" s="133">
        <f>0</f>
        <v>0</v>
      </c>
      <c r="K37" s="37"/>
      <c r="L37" s="119"/>
      <c r="S37" s="37"/>
      <c r="T37" s="37"/>
      <c r="U37" s="37"/>
      <c r="V37" s="37"/>
      <c r="W37" s="37"/>
      <c r="X37" s="37"/>
      <c r="Y37" s="37"/>
      <c r="Z37" s="37"/>
      <c r="AA37" s="37"/>
      <c r="AB37" s="37"/>
      <c r="AC37" s="37"/>
      <c r="AD37" s="37"/>
      <c r="AE37" s="37"/>
    </row>
    <row r="38" spans="1:31" s="2" customFormat="1" ht="7" customHeight="1">
      <c r="A38" s="37"/>
      <c r="B38" s="42"/>
      <c r="C38" s="37"/>
      <c r="D38" s="37"/>
      <c r="E38" s="37"/>
      <c r="F38" s="37"/>
      <c r="G38" s="37"/>
      <c r="H38" s="37"/>
      <c r="I38" s="118"/>
      <c r="J38" s="37"/>
      <c r="K38" s="37"/>
      <c r="L38" s="119"/>
      <c r="S38" s="37"/>
      <c r="T38" s="37"/>
      <c r="U38" s="37"/>
      <c r="V38" s="37"/>
      <c r="W38" s="37"/>
      <c r="X38" s="37"/>
      <c r="Y38" s="37"/>
      <c r="Z38" s="37"/>
      <c r="AA38" s="37"/>
      <c r="AB38" s="37"/>
      <c r="AC38" s="37"/>
      <c r="AD38" s="37"/>
      <c r="AE38" s="37"/>
    </row>
    <row r="39" spans="1:31" s="2" customFormat="1" ht="25.4" customHeight="1">
      <c r="A39" s="37"/>
      <c r="B39" s="42"/>
      <c r="C39" s="135"/>
      <c r="D39" s="136" t="s">
        <v>58</v>
      </c>
      <c r="E39" s="137"/>
      <c r="F39" s="137"/>
      <c r="G39" s="138" t="s">
        <v>59</v>
      </c>
      <c r="H39" s="139" t="s">
        <v>60</v>
      </c>
      <c r="I39" s="140"/>
      <c r="J39" s="141">
        <f>SUM(J30:J37)</f>
        <v>0</v>
      </c>
      <c r="K39" s="142"/>
      <c r="L39" s="119"/>
      <c r="S39" s="37"/>
      <c r="T39" s="37"/>
      <c r="U39" s="37"/>
      <c r="V39" s="37"/>
      <c r="W39" s="37"/>
      <c r="X39" s="37"/>
      <c r="Y39" s="37"/>
      <c r="Z39" s="37"/>
      <c r="AA39" s="37"/>
      <c r="AB39" s="37"/>
      <c r="AC39" s="37"/>
      <c r="AD39" s="37"/>
      <c r="AE39" s="37"/>
    </row>
    <row r="40" spans="1:31" s="2" customFormat="1" ht="14.4" customHeight="1">
      <c r="A40" s="37"/>
      <c r="B40" s="143"/>
      <c r="C40" s="144"/>
      <c r="D40" s="144"/>
      <c r="E40" s="144"/>
      <c r="F40" s="144"/>
      <c r="G40" s="144"/>
      <c r="H40" s="144"/>
      <c r="I40" s="145"/>
      <c r="J40" s="144"/>
      <c r="K40" s="144"/>
      <c r="L40" s="119"/>
      <c r="S40" s="37"/>
      <c r="T40" s="37"/>
      <c r="U40" s="37"/>
      <c r="V40" s="37"/>
      <c r="W40" s="37"/>
      <c r="X40" s="37"/>
      <c r="Y40" s="37"/>
      <c r="Z40" s="37"/>
      <c r="AA40" s="37"/>
      <c r="AB40" s="37"/>
      <c r="AC40" s="37"/>
      <c r="AD40" s="37"/>
      <c r="AE40" s="37"/>
    </row>
    <row r="44" spans="1:31" s="2" customFormat="1" ht="7" customHeight="1">
      <c r="A44" s="37"/>
      <c r="B44" s="146"/>
      <c r="C44" s="147"/>
      <c r="D44" s="147"/>
      <c r="E44" s="147"/>
      <c r="F44" s="147"/>
      <c r="G44" s="147"/>
      <c r="H44" s="147"/>
      <c r="I44" s="148"/>
      <c r="J44" s="147"/>
      <c r="K44" s="147"/>
      <c r="L44" s="119"/>
      <c r="S44" s="37"/>
      <c r="T44" s="37"/>
      <c r="U44" s="37"/>
      <c r="V44" s="37"/>
      <c r="W44" s="37"/>
      <c r="X44" s="37"/>
      <c r="Y44" s="37"/>
      <c r="Z44" s="37"/>
      <c r="AA44" s="37"/>
      <c r="AB44" s="37"/>
      <c r="AC44" s="37"/>
      <c r="AD44" s="37"/>
      <c r="AE44" s="37"/>
    </row>
    <row r="45" spans="1:31" s="2" customFormat="1" ht="25" customHeight="1">
      <c r="A45" s="37"/>
      <c r="B45" s="38"/>
      <c r="C45" s="25" t="s">
        <v>213</v>
      </c>
      <c r="D45" s="39"/>
      <c r="E45" s="39"/>
      <c r="F45" s="39"/>
      <c r="G45" s="39"/>
      <c r="H45" s="39"/>
      <c r="I45" s="118"/>
      <c r="J45" s="39"/>
      <c r="K45" s="39"/>
      <c r="L45" s="119"/>
      <c r="S45" s="37"/>
      <c r="T45" s="37"/>
      <c r="U45" s="37"/>
      <c r="V45" s="37"/>
      <c r="W45" s="37"/>
      <c r="X45" s="37"/>
      <c r="Y45" s="37"/>
      <c r="Z45" s="37"/>
      <c r="AA45" s="37"/>
      <c r="AB45" s="37"/>
      <c r="AC45" s="37"/>
      <c r="AD45" s="37"/>
      <c r="AE45" s="37"/>
    </row>
    <row r="46" spans="1:31" s="2" customFormat="1" ht="7" customHeight="1">
      <c r="A46" s="37"/>
      <c r="B46" s="38"/>
      <c r="C46" s="39"/>
      <c r="D46" s="39"/>
      <c r="E46" s="39"/>
      <c r="F46" s="39"/>
      <c r="G46" s="39"/>
      <c r="H46" s="39"/>
      <c r="I46" s="118"/>
      <c r="J46" s="39"/>
      <c r="K46" s="39"/>
      <c r="L46" s="119"/>
      <c r="S46" s="37"/>
      <c r="T46" s="37"/>
      <c r="U46" s="37"/>
      <c r="V46" s="37"/>
      <c r="W46" s="37"/>
      <c r="X46" s="37"/>
      <c r="Y46" s="37"/>
      <c r="Z46" s="37"/>
      <c r="AA46" s="37"/>
      <c r="AB46" s="37"/>
      <c r="AC46" s="37"/>
      <c r="AD46" s="37"/>
      <c r="AE46" s="37"/>
    </row>
    <row r="47" spans="1:31" s="2" customFormat="1" ht="12" customHeight="1">
      <c r="A47" s="37"/>
      <c r="B47" s="38"/>
      <c r="C47" s="31" t="s">
        <v>16</v>
      </c>
      <c r="D47" s="39"/>
      <c r="E47" s="39"/>
      <c r="F47" s="39"/>
      <c r="G47" s="39"/>
      <c r="H47" s="39"/>
      <c r="I47" s="118"/>
      <c r="J47" s="39"/>
      <c r="K47" s="39"/>
      <c r="L47" s="119"/>
      <c r="S47" s="37"/>
      <c r="T47" s="37"/>
      <c r="U47" s="37"/>
      <c r="V47" s="37"/>
      <c r="W47" s="37"/>
      <c r="X47" s="37"/>
      <c r="Y47" s="37"/>
      <c r="Z47" s="37"/>
      <c r="AA47" s="37"/>
      <c r="AB47" s="37"/>
      <c r="AC47" s="37"/>
      <c r="AD47" s="37"/>
      <c r="AE47" s="37"/>
    </row>
    <row r="48" spans="1:31" s="2" customFormat="1" ht="16.5" customHeight="1">
      <c r="A48" s="37"/>
      <c r="B48" s="38"/>
      <c r="C48" s="39"/>
      <c r="D48" s="39"/>
      <c r="E48" s="409" t="str">
        <f>E7</f>
        <v>EHC CZECH s.r.o. – Podnikatelský inkubátor – Evropská ul., Cheb</v>
      </c>
      <c r="F48" s="410"/>
      <c r="G48" s="410"/>
      <c r="H48" s="410"/>
      <c r="I48" s="118"/>
      <c r="J48" s="39"/>
      <c r="K48" s="39"/>
      <c r="L48" s="119"/>
      <c r="S48" s="37"/>
      <c r="T48" s="37"/>
      <c r="U48" s="37"/>
      <c r="V48" s="37"/>
      <c r="W48" s="37"/>
      <c r="X48" s="37"/>
      <c r="Y48" s="37"/>
      <c r="Z48" s="37"/>
      <c r="AA48" s="37"/>
      <c r="AB48" s="37"/>
      <c r="AC48" s="37"/>
      <c r="AD48" s="37"/>
      <c r="AE48" s="37"/>
    </row>
    <row r="49" spans="1:47" s="2" customFormat="1" ht="12" customHeight="1">
      <c r="A49" s="37"/>
      <c r="B49" s="38"/>
      <c r="C49" s="31" t="s">
        <v>208</v>
      </c>
      <c r="D49" s="39"/>
      <c r="E49" s="39"/>
      <c r="F49" s="39"/>
      <c r="G49" s="39"/>
      <c r="H49" s="39"/>
      <c r="I49" s="118"/>
      <c r="J49" s="39"/>
      <c r="K49" s="39"/>
      <c r="L49" s="119"/>
      <c r="S49" s="37"/>
      <c r="T49" s="37"/>
      <c r="U49" s="37"/>
      <c r="V49" s="37"/>
      <c r="W49" s="37"/>
      <c r="X49" s="37"/>
      <c r="Y49" s="37"/>
      <c r="Z49" s="37"/>
      <c r="AA49" s="37"/>
      <c r="AB49" s="37"/>
      <c r="AC49" s="37"/>
      <c r="AD49" s="37"/>
      <c r="AE49" s="37"/>
    </row>
    <row r="50" spans="1:47" s="2" customFormat="1" ht="16.5" customHeight="1">
      <c r="A50" s="37"/>
      <c r="B50" s="38"/>
      <c r="C50" s="39"/>
      <c r="D50" s="39"/>
      <c r="E50" s="383" t="str">
        <f>E9</f>
        <v>D.9 - SO 501 – Akumulační a retenční nádrž</v>
      </c>
      <c r="F50" s="411"/>
      <c r="G50" s="411"/>
      <c r="H50" s="411"/>
      <c r="I50" s="118"/>
      <c r="J50" s="39"/>
      <c r="K50" s="39"/>
      <c r="L50" s="119"/>
      <c r="S50" s="37"/>
      <c r="T50" s="37"/>
      <c r="U50" s="37"/>
      <c r="V50" s="37"/>
      <c r="W50" s="37"/>
      <c r="X50" s="37"/>
      <c r="Y50" s="37"/>
      <c r="Z50" s="37"/>
      <c r="AA50" s="37"/>
      <c r="AB50" s="37"/>
      <c r="AC50" s="37"/>
      <c r="AD50" s="37"/>
      <c r="AE50" s="37"/>
    </row>
    <row r="51" spans="1:47" s="2" customFormat="1" ht="7" customHeight="1">
      <c r="A51" s="37"/>
      <c r="B51" s="38"/>
      <c r="C51" s="39"/>
      <c r="D51" s="39"/>
      <c r="E51" s="39"/>
      <c r="F51" s="39"/>
      <c r="G51" s="39"/>
      <c r="H51" s="39"/>
      <c r="I51" s="118"/>
      <c r="J51" s="39"/>
      <c r="K51" s="39"/>
      <c r="L51" s="119"/>
      <c r="S51" s="37"/>
      <c r="T51" s="37"/>
      <c r="U51" s="37"/>
      <c r="V51" s="37"/>
      <c r="W51" s="37"/>
      <c r="X51" s="37"/>
      <c r="Y51" s="37"/>
      <c r="Z51" s="37"/>
      <c r="AA51" s="37"/>
      <c r="AB51" s="37"/>
      <c r="AC51" s="37"/>
      <c r="AD51" s="37"/>
      <c r="AE51" s="37"/>
    </row>
    <row r="52" spans="1:47" s="2" customFormat="1" ht="12" customHeight="1">
      <c r="A52" s="37"/>
      <c r="B52" s="38"/>
      <c r="C52" s="31" t="s">
        <v>22</v>
      </c>
      <c r="D52" s="39"/>
      <c r="E52" s="39"/>
      <c r="F52" s="29" t="str">
        <f>F12</f>
        <v>č. parcelní 250/1, 250/6, 250/7 a st7296</v>
      </c>
      <c r="G52" s="39"/>
      <c r="H52" s="39"/>
      <c r="I52" s="120" t="s">
        <v>24</v>
      </c>
      <c r="J52" s="62" t="str">
        <f>IF(J12="","",J12)</f>
        <v>2. 9. 2020</v>
      </c>
      <c r="K52" s="39"/>
      <c r="L52" s="119"/>
      <c r="S52" s="37"/>
      <c r="T52" s="37"/>
      <c r="U52" s="37"/>
      <c r="V52" s="37"/>
      <c r="W52" s="37"/>
      <c r="X52" s="37"/>
      <c r="Y52" s="37"/>
      <c r="Z52" s="37"/>
      <c r="AA52" s="37"/>
      <c r="AB52" s="37"/>
      <c r="AC52" s="37"/>
      <c r="AD52" s="37"/>
      <c r="AE52" s="37"/>
    </row>
    <row r="53" spans="1:47" s="2" customFormat="1" ht="7" customHeight="1">
      <c r="A53" s="37"/>
      <c r="B53" s="38"/>
      <c r="C53" s="39"/>
      <c r="D53" s="39"/>
      <c r="E53" s="39"/>
      <c r="F53" s="39"/>
      <c r="G53" s="39"/>
      <c r="H53" s="39"/>
      <c r="I53" s="118"/>
      <c r="J53" s="39"/>
      <c r="K53" s="39"/>
      <c r="L53" s="119"/>
      <c r="S53" s="37"/>
      <c r="T53" s="37"/>
      <c r="U53" s="37"/>
      <c r="V53" s="37"/>
      <c r="W53" s="37"/>
      <c r="X53" s="37"/>
      <c r="Y53" s="37"/>
      <c r="Z53" s="37"/>
      <c r="AA53" s="37"/>
      <c r="AB53" s="37"/>
      <c r="AC53" s="37"/>
      <c r="AD53" s="37"/>
      <c r="AE53" s="37"/>
    </row>
    <row r="54" spans="1:47" s="2" customFormat="1" ht="40" customHeight="1">
      <c r="A54" s="37"/>
      <c r="B54" s="38"/>
      <c r="C54" s="31" t="s">
        <v>30</v>
      </c>
      <c r="D54" s="39"/>
      <c r="E54" s="39"/>
      <c r="F54" s="29" t="str">
        <f>E15</f>
        <v>EHC CZECH s.r.o., Závodní 278, 360 18 Karlovy Vary</v>
      </c>
      <c r="G54" s="39"/>
      <c r="H54" s="39"/>
      <c r="I54" s="120" t="s">
        <v>39</v>
      </c>
      <c r="J54" s="35" t="str">
        <f>E21</f>
        <v>INDBau DESIGN s.r.o., Houškova 1187/25, 326 00 Plz</v>
      </c>
      <c r="K54" s="39"/>
      <c r="L54" s="119"/>
      <c r="S54" s="37"/>
      <c r="T54" s="37"/>
      <c r="U54" s="37"/>
      <c r="V54" s="37"/>
      <c r="W54" s="37"/>
      <c r="X54" s="37"/>
      <c r="Y54" s="37"/>
      <c r="Z54" s="37"/>
      <c r="AA54" s="37"/>
      <c r="AB54" s="37"/>
      <c r="AC54" s="37"/>
      <c r="AD54" s="37"/>
      <c r="AE54" s="37"/>
    </row>
    <row r="55" spans="1:47" s="2" customFormat="1" ht="15.15" customHeight="1">
      <c r="A55" s="37"/>
      <c r="B55" s="38"/>
      <c r="C55" s="31" t="s">
        <v>36</v>
      </c>
      <c r="D55" s="39"/>
      <c r="E55" s="39"/>
      <c r="F55" s="29" t="str">
        <f>IF(E18="","",E18)</f>
        <v>Vyplň údaj</v>
      </c>
      <c r="G55" s="39"/>
      <c r="H55" s="39"/>
      <c r="I55" s="120" t="s">
        <v>43</v>
      </c>
      <c r="J55" s="35" t="str">
        <f>E24</f>
        <v xml:space="preserve"> </v>
      </c>
      <c r="K55" s="39"/>
      <c r="L55" s="119"/>
      <c r="S55" s="37"/>
      <c r="T55" s="37"/>
      <c r="U55" s="37"/>
      <c r="V55" s="37"/>
      <c r="W55" s="37"/>
      <c r="X55" s="37"/>
      <c r="Y55" s="37"/>
      <c r="Z55" s="37"/>
      <c r="AA55" s="37"/>
      <c r="AB55" s="37"/>
      <c r="AC55" s="37"/>
      <c r="AD55" s="37"/>
      <c r="AE55" s="37"/>
    </row>
    <row r="56" spans="1:47" s="2" customFormat="1" ht="10.25" customHeight="1">
      <c r="A56" s="37"/>
      <c r="B56" s="38"/>
      <c r="C56" s="39"/>
      <c r="D56" s="39"/>
      <c r="E56" s="39"/>
      <c r="F56" s="39"/>
      <c r="G56" s="39"/>
      <c r="H56" s="39"/>
      <c r="I56" s="118"/>
      <c r="J56" s="39"/>
      <c r="K56" s="39"/>
      <c r="L56" s="119"/>
      <c r="S56" s="37"/>
      <c r="T56" s="37"/>
      <c r="U56" s="37"/>
      <c r="V56" s="37"/>
      <c r="W56" s="37"/>
      <c r="X56" s="37"/>
      <c r="Y56" s="37"/>
      <c r="Z56" s="37"/>
      <c r="AA56" s="37"/>
      <c r="AB56" s="37"/>
      <c r="AC56" s="37"/>
      <c r="AD56" s="37"/>
      <c r="AE56" s="37"/>
    </row>
    <row r="57" spans="1:47" s="2" customFormat="1" ht="29.25" customHeight="1">
      <c r="A57" s="37"/>
      <c r="B57" s="38"/>
      <c r="C57" s="149" t="s">
        <v>214</v>
      </c>
      <c r="D57" s="150"/>
      <c r="E57" s="150"/>
      <c r="F57" s="150"/>
      <c r="G57" s="150"/>
      <c r="H57" s="150"/>
      <c r="I57" s="151"/>
      <c r="J57" s="152" t="s">
        <v>215</v>
      </c>
      <c r="K57" s="150"/>
      <c r="L57" s="119"/>
      <c r="S57" s="37"/>
      <c r="T57" s="37"/>
      <c r="U57" s="37"/>
      <c r="V57" s="37"/>
      <c r="W57" s="37"/>
      <c r="X57" s="37"/>
      <c r="Y57" s="37"/>
      <c r="Z57" s="37"/>
      <c r="AA57" s="37"/>
      <c r="AB57" s="37"/>
      <c r="AC57" s="37"/>
      <c r="AD57" s="37"/>
      <c r="AE57" s="37"/>
    </row>
    <row r="58" spans="1:47" s="2" customFormat="1" ht="10.25" customHeight="1">
      <c r="A58" s="37"/>
      <c r="B58" s="38"/>
      <c r="C58" s="39"/>
      <c r="D58" s="39"/>
      <c r="E58" s="39"/>
      <c r="F58" s="39"/>
      <c r="G58" s="39"/>
      <c r="H58" s="39"/>
      <c r="I58" s="118"/>
      <c r="J58" s="39"/>
      <c r="K58" s="39"/>
      <c r="L58" s="119"/>
      <c r="S58" s="37"/>
      <c r="T58" s="37"/>
      <c r="U58" s="37"/>
      <c r="V58" s="37"/>
      <c r="W58" s="37"/>
      <c r="X58" s="37"/>
      <c r="Y58" s="37"/>
      <c r="Z58" s="37"/>
      <c r="AA58" s="37"/>
      <c r="AB58" s="37"/>
      <c r="AC58" s="37"/>
      <c r="AD58" s="37"/>
      <c r="AE58" s="37"/>
    </row>
    <row r="59" spans="1:47" s="2" customFormat="1" ht="22.75" customHeight="1">
      <c r="A59" s="37"/>
      <c r="B59" s="38"/>
      <c r="C59" s="153" t="s">
        <v>80</v>
      </c>
      <c r="D59" s="39"/>
      <c r="E59" s="39"/>
      <c r="F59" s="39"/>
      <c r="G59" s="39"/>
      <c r="H59" s="39"/>
      <c r="I59" s="118"/>
      <c r="J59" s="80">
        <f>J86</f>
        <v>0</v>
      </c>
      <c r="K59" s="39"/>
      <c r="L59" s="119"/>
      <c r="S59" s="37"/>
      <c r="T59" s="37"/>
      <c r="U59" s="37"/>
      <c r="V59" s="37"/>
      <c r="W59" s="37"/>
      <c r="X59" s="37"/>
      <c r="Y59" s="37"/>
      <c r="Z59" s="37"/>
      <c r="AA59" s="37"/>
      <c r="AB59" s="37"/>
      <c r="AC59" s="37"/>
      <c r="AD59" s="37"/>
      <c r="AE59" s="37"/>
      <c r="AU59" s="19" t="s">
        <v>216</v>
      </c>
    </row>
    <row r="60" spans="1:47" s="9" customFormat="1" ht="25" customHeight="1">
      <c r="B60" s="154"/>
      <c r="C60" s="155"/>
      <c r="D60" s="156" t="s">
        <v>217</v>
      </c>
      <c r="E60" s="157"/>
      <c r="F60" s="157"/>
      <c r="G60" s="157"/>
      <c r="H60" s="157"/>
      <c r="I60" s="158"/>
      <c r="J60" s="159">
        <f>J87</f>
        <v>0</v>
      </c>
      <c r="K60" s="155"/>
      <c r="L60" s="160"/>
    </row>
    <row r="61" spans="1:47" s="10" customFormat="1" ht="19.899999999999999" customHeight="1">
      <c r="B61" s="161"/>
      <c r="C61" s="99"/>
      <c r="D61" s="162" t="s">
        <v>218</v>
      </c>
      <c r="E61" s="163"/>
      <c r="F61" s="163"/>
      <c r="G61" s="163"/>
      <c r="H61" s="163"/>
      <c r="I61" s="164"/>
      <c r="J61" s="165">
        <f>J88</f>
        <v>0</v>
      </c>
      <c r="K61" s="99"/>
      <c r="L61" s="166"/>
    </row>
    <row r="62" spans="1:47" s="10" customFormat="1" ht="19.899999999999999" customHeight="1">
      <c r="B62" s="161"/>
      <c r="C62" s="99"/>
      <c r="D62" s="162" t="s">
        <v>219</v>
      </c>
      <c r="E62" s="163"/>
      <c r="F62" s="163"/>
      <c r="G62" s="163"/>
      <c r="H62" s="163"/>
      <c r="I62" s="164"/>
      <c r="J62" s="165">
        <f>J257</f>
        <v>0</v>
      </c>
      <c r="K62" s="99"/>
      <c r="L62" s="166"/>
    </row>
    <row r="63" spans="1:47" s="10" customFormat="1" ht="19.899999999999999" customHeight="1">
      <c r="B63" s="161"/>
      <c r="C63" s="99"/>
      <c r="D63" s="162" t="s">
        <v>222</v>
      </c>
      <c r="E63" s="163"/>
      <c r="F63" s="163"/>
      <c r="G63" s="163"/>
      <c r="H63" s="163"/>
      <c r="I63" s="164"/>
      <c r="J63" s="165">
        <f>J280</f>
        <v>0</v>
      </c>
      <c r="K63" s="99"/>
      <c r="L63" s="166"/>
    </row>
    <row r="64" spans="1:47" s="10" customFormat="1" ht="19.899999999999999" customHeight="1">
      <c r="B64" s="161"/>
      <c r="C64" s="99"/>
      <c r="D64" s="162" t="s">
        <v>4796</v>
      </c>
      <c r="E64" s="163"/>
      <c r="F64" s="163"/>
      <c r="G64" s="163"/>
      <c r="H64" s="163"/>
      <c r="I64" s="164"/>
      <c r="J64" s="165">
        <f>J455</f>
        <v>0</v>
      </c>
      <c r="K64" s="99"/>
      <c r="L64" s="166"/>
    </row>
    <row r="65" spans="1:31" s="9" customFormat="1" ht="25" customHeight="1">
      <c r="B65" s="154"/>
      <c r="C65" s="155"/>
      <c r="D65" s="156" t="s">
        <v>4232</v>
      </c>
      <c r="E65" s="157"/>
      <c r="F65" s="157"/>
      <c r="G65" s="157"/>
      <c r="H65" s="157"/>
      <c r="I65" s="158"/>
      <c r="J65" s="159">
        <f>J458</f>
        <v>0</v>
      </c>
      <c r="K65" s="155"/>
      <c r="L65" s="160"/>
    </row>
    <row r="66" spans="1:31" s="10" customFormat="1" ht="19.899999999999999" customHeight="1">
      <c r="B66" s="161"/>
      <c r="C66" s="99"/>
      <c r="D66" s="162" t="s">
        <v>5786</v>
      </c>
      <c r="E66" s="163"/>
      <c r="F66" s="163"/>
      <c r="G66" s="163"/>
      <c r="H66" s="163"/>
      <c r="I66" s="164"/>
      <c r="J66" s="165">
        <f>J459</f>
        <v>0</v>
      </c>
      <c r="K66" s="99"/>
      <c r="L66" s="166"/>
    </row>
    <row r="67" spans="1:31" s="2" customFormat="1" ht="21.75" customHeight="1">
      <c r="A67" s="37"/>
      <c r="B67" s="38"/>
      <c r="C67" s="39"/>
      <c r="D67" s="39"/>
      <c r="E67" s="39"/>
      <c r="F67" s="39"/>
      <c r="G67" s="39"/>
      <c r="H67" s="39"/>
      <c r="I67" s="118"/>
      <c r="J67" s="39"/>
      <c r="K67" s="39"/>
      <c r="L67" s="119"/>
      <c r="S67" s="37"/>
      <c r="T67" s="37"/>
      <c r="U67" s="37"/>
      <c r="V67" s="37"/>
      <c r="W67" s="37"/>
      <c r="X67" s="37"/>
      <c r="Y67" s="37"/>
      <c r="Z67" s="37"/>
      <c r="AA67" s="37"/>
      <c r="AB67" s="37"/>
      <c r="AC67" s="37"/>
      <c r="AD67" s="37"/>
      <c r="AE67" s="37"/>
    </row>
    <row r="68" spans="1:31" s="2" customFormat="1" ht="7" customHeight="1">
      <c r="A68" s="37"/>
      <c r="B68" s="50"/>
      <c r="C68" s="51"/>
      <c r="D68" s="51"/>
      <c r="E68" s="51"/>
      <c r="F68" s="51"/>
      <c r="G68" s="51"/>
      <c r="H68" s="51"/>
      <c r="I68" s="145"/>
      <c r="J68" s="51"/>
      <c r="K68" s="51"/>
      <c r="L68" s="119"/>
      <c r="S68" s="37"/>
      <c r="T68" s="37"/>
      <c r="U68" s="37"/>
      <c r="V68" s="37"/>
      <c r="W68" s="37"/>
      <c r="X68" s="37"/>
      <c r="Y68" s="37"/>
      <c r="Z68" s="37"/>
      <c r="AA68" s="37"/>
      <c r="AB68" s="37"/>
      <c r="AC68" s="37"/>
      <c r="AD68" s="37"/>
      <c r="AE68" s="37"/>
    </row>
    <row r="72" spans="1:31" s="2" customFormat="1" ht="7" customHeight="1">
      <c r="A72" s="37"/>
      <c r="B72" s="52"/>
      <c r="C72" s="53"/>
      <c r="D72" s="53"/>
      <c r="E72" s="53"/>
      <c r="F72" s="53"/>
      <c r="G72" s="53"/>
      <c r="H72" s="53"/>
      <c r="I72" s="148"/>
      <c r="J72" s="53"/>
      <c r="K72" s="53"/>
      <c r="L72" s="119"/>
      <c r="S72" s="37"/>
      <c r="T72" s="37"/>
      <c r="U72" s="37"/>
      <c r="V72" s="37"/>
      <c r="W72" s="37"/>
      <c r="X72" s="37"/>
      <c r="Y72" s="37"/>
      <c r="Z72" s="37"/>
      <c r="AA72" s="37"/>
      <c r="AB72" s="37"/>
      <c r="AC72" s="37"/>
      <c r="AD72" s="37"/>
      <c r="AE72" s="37"/>
    </row>
    <row r="73" spans="1:31" s="2" customFormat="1" ht="25" customHeight="1">
      <c r="A73" s="37"/>
      <c r="B73" s="38"/>
      <c r="C73" s="25" t="s">
        <v>247</v>
      </c>
      <c r="D73" s="39"/>
      <c r="E73" s="39"/>
      <c r="F73" s="39"/>
      <c r="G73" s="39"/>
      <c r="H73" s="39"/>
      <c r="I73" s="118"/>
      <c r="J73" s="39"/>
      <c r="K73" s="39"/>
      <c r="L73" s="119"/>
      <c r="S73" s="37"/>
      <c r="T73" s="37"/>
      <c r="U73" s="37"/>
      <c r="V73" s="37"/>
      <c r="W73" s="37"/>
      <c r="X73" s="37"/>
      <c r="Y73" s="37"/>
      <c r="Z73" s="37"/>
      <c r="AA73" s="37"/>
      <c r="AB73" s="37"/>
      <c r="AC73" s="37"/>
      <c r="AD73" s="37"/>
      <c r="AE73" s="37"/>
    </row>
    <row r="74" spans="1:31" s="2" customFormat="1" ht="7" customHeight="1">
      <c r="A74" s="37"/>
      <c r="B74" s="38"/>
      <c r="C74" s="39"/>
      <c r="D74" s="39"/>
      <c r="E74" s="39"/>
      <c r="F74" s="39"/>
      <c r="G74" s="39"/>
      <c r="H74" s="39"/>
      <c r="I74" s="118"/>
      <c r="J74" s="39"/>
      <c r="K74" s="39"/>
      <c r="L74" s="119"/>
      <c r="S74" s="37"/>
      <c r="T74" s="37"/>
      <c r="U74" s="37"/>
      <c r="V74" s="37"/>
      <c r="W74" s="37"/>
      <c r="X74" s="37"/>
      <c r="Y74" s="37"/>
      <c r="Z74" s="37"/>
      <c r="AA74" s="37"/>
      <c r="AB74" s="37"/>
      <c r="AC74" s="37"/>
      <c r="AD74" s="37"/>
      <c r="AE74" s="37"/>
    </row>
    <row r="75" spans="1:31" s="2" customFormat="1" ht="12" customHeight="1">
      <c r="A75" s="37"/>
      <c r="B75" s="38"/>
      <c r="C75" s="31" t="s">
        <v>16</v>
      </c>
      <c r="D75" s="39"/>
      <c r="E75" s="39"/>
      <c r="F75" s="39"/>
      <c r="G75" s="39"/>
      <c r="H75" s="39"/>
      <c r="I75" s="118"/>
      <c r="J75" s="39"/>
      <c r="K75" s="39"/>
      <c r="L75" s="119"/>
      <c r="S75" s="37"/>
      <c r="T75" s="37"/>
      <c r="U75" s="37"/>
      <c r="V75" s="37"/>
      <c r="W75" s="37"/>
      <c r="X75" s="37"/>
      <c r="Y75" s="37"/>
      <c r="Z75" s="37"/>
      <c r="AA75" s="37"/>
      <c r="AB75" s="37"/>
      <c r="AC75" s="37"/>
      <c r="AD75" s="37"/>
      <c r="AE75" s="37"/>
    </row>
    <row r="76" spans="1:31" s="2" customFormat="1" ht="16.5" customHeight="1">
      <c r="A76" s="37"/>
      <c r="B76" s="38"/>
      <c r="C76" s="39"/>
      <c r="D76" s="39"/>
      <c r="E76" s="409" t="str">
        <f>E7</f>
        <v>EHC CZECH s.r.o. – Podnikatelský inkubátor – Evropská ul., Cheb</v>
      </c>
      <c r="F76" s="410"/>
      <c r="G76" s="410"/>
      <c r="H76" s="410"/>
      <c r="I76" s="118"/>
      <c r="J76" s="39"/>
      <c r="K76" s="39"/>
      <c r="L76" s="119"/>
      <c r="S76" s="37"/>
      <c r="T76" s="37"/>
      <c r="U76" s="37"/>
      <c r="V76" s="37"/>
      <c r="W76" s="37"/>
      <c r="X76" s="37"/>
      <c r="Y76" s="37"/>
      <c r="Z76" s="37"/>
      <c r="AA76" s="37"/>
      <c r="AB76" s="37"/>
      <c r="AC76" s="37"/>
      <c r="AD76" s="37"/>
      <c r="AE76" s="37"/>
    </row>
    <row r="77" spans="1:31" s="2" customFormat="1" ht="12" customHeight="1">
      <c r="A77" s="37"/>
      <c r="B77" s="38"/>
      <c r="C77" s="31" t="s">
        <v>208</v>
      </c>
      <c r="D77" s="39"/>
      <c r="E77" s="39"/>
      <c r="F77" s="39"/>
      <c r="G77" s="39"/>
      <c r="H77" s="39"/>
      <c r="I77" s="118"/>
      <c r="J77" s="39"/>
      <c r="K77" s="39"/>
      <c r="L77" s="119"/>
      <c r="S77" s="37"/>
      <c r="T77" s="37"/>
      <c r="U77" s="37"/>
      <c r="V77" s="37"/>
      <c r="W77" s="37"/>
      <c r="X77" s="37"/>
      <c r="Y77" s="37"/>
      <c r="Z77" s="37"/>
      <c r="AA77" s="37"/>
      <c r="AB77" s="37"/>
      <c r="AC77" s="37"/>
      <c r="AD77" s="37"/>
      <c r="AE77" s="37"/>
    </row>
    <row r="78" spans="1:31" s="2" customFormat="1" ht="16.5" customHeight="1">
      <c r="A78" s="37"/>
      <c r="B78" s="38"/>
      <c r="C78" s="39"/>
      <c r="D78" s="39"/>
      <c r="E78" s="383" t="str">
        <f>E9</f>
        <v>D.9 - SO 501 – Akumulační a retenční nádrž</v>
      </c>
      <c r="F78" s="411"/>
      <c r="G78" s="411"/>
      <c r="H78" s="411"/>
      <c r="I78" s="118"/>
      <c r="J78" s="39"/>
      <c r="K78" s="39"/>
      <c r="L78" s="119"/>
      <c r="S78" s="37"/>
      <c r="T78" s="37"/>
      <c r="U78" s="37"/>
      <c r="V78" s="37"/>
      <c r="W78" s="37"/>
      <c r="X78" s="37"/>
      <c r="Y78" s="37"/>
      <c r="Z78" s="37"/>
      <c r="AA78" s="37"/>
      <c r="AB78" s="37"/>
      <c r="AC78" s="37"/>
      <c r="AD78" s="37"/>
      <c r="AE78" s="37"/>
    </row>
    <row r="79" spans="1:31" s="2" customFormat="1" ht="7" customHeight="1">
      <c r="A79" s="37"/>
      <c r="B79" s="38"/>
      <c r="C79" s="39"/>
      <c r="D79" s="39"/>
      <c r="E79" s="39"/>
      <c r="F79" s="39"/>
      <c r="G79" s="39"/>
      <c r="H79" s="39"/>
      <c r="I79" s="118"/>
      <c r="J79" s="39"/>
      <c r="K79" s="39"/>
      <c r="L79" s="119"/>
      <c r="S79" s="37"/>
      <c r="T79" s="37"/>
      <c r="U79" s="37"/>
      <c r="V79" s="37"/>
      <c r="W79" s="37"/>
      <c r="X79" s="37"/>
      <c r="Y79" s="37"/>
      <c r="Z79" s="37"/>
      <c r="AA79" s="37"/>
      <c r="AB79" s="37"/>
      <c r="AC79" s="37"/>
      <c r="AD79" s="37"/>
      <c r="AE79" s="37"/>
    </row>
    <row r="80" spans="1:31" s="2" customFormat="1" ht="12" customHeight="1">
      <c r="A80" s="37"/>
      <c r="B80" s="38"/>
      <c r="C80" s="31" t="s">
        <v>22</v>
      </c>
      <c r="D80" s="39"/>
      <c r="E80" s="39"/>
      <c r="F80" s="29" t="str">
        <f>F12</f>
        <v>č. parcelní 250/1, 250/6, 250/7 a st7296</v>
      </c>
      <c r="G80" s="39"/>
      <c r="H80" s="39"/>
      <c r="I80" s="120" t="s">
        <v>24</v>
      </c>
      <c r="J80" s="62" t="str">
        <f>IF(J12="","",J12)</f>
        <v>2. 9. 2020</v>
      </c>
      <c r="K80" s="39"/>
      <c r="L80" s="119"/>
      <c r="S80" s="37"/>
      <c r="T80" s="37"/>
      <c r="U80" s="37"/>
      <c r="V80" s="37"/>
      <c r="W80" s="37"/>
      <c r="X80" s="37"/>
      <c r="Y80" s="37"/>
      <c r="Z80" s="37"/>
      <c r="AA80" s="37"/>
      <c r="AB80" s="37"/>
      <c r="AC80" s="37"/>
      <c r="AD80" s="37"/>
      <c r="AE80" s="37"/>
    </row>
    <row r="81" spans="1:65" s="2" customFormat="1" ht="7" customHeight="1">
      <c r="A81" s="37"/>
      <c r="B81" s="38"/>
      <c r="C81" s="39"/>
      <c r="D81" s="39"/>
      <c r="E81" s="39"/>
      <c r="F81" s="39"/>
      <c r="G81" s="39"/>
      <c r="H81" s="39"/>
      <c r="I81" s="118"/>
      <c r="J81" s="39"/>
      <c r="K81" s="39"/>
      <c r="L81" s="119"/>
      <c r="S81" s="37"/>
      <c r="T81" s="37"/>
      <c r="U81" s="37"/>
      <c r="V81" s="37"/>
      <c r="W81" s="37"/>
      <c r="X81" s="37"/>
      <c r="Y81" s="37"/>
      <c r="Z81" s="37"/>
      <c r="AA81" s="37"/>
      <c r="AB81" s="37"/>
      <c r="AC81" s="37"/>
      <c r="AD81" s="37"/>
      <c r="AE81" s="37"/>
    </row>
    <row r="82" spans="1:65" s="2" customFormat="1" ht="40" customHeight="1">
      <c r="A82" s="37"/>
      <c r="B82" s="38"/>
      <c r="C82" s="31" t="s">
        <v>30</v>
      </c>
      <c r="D82" s="39"/>
      <c r="E82" s="39"/>
      <c r="F82" s="29" t="str">
        <f>E15</f>
        <v>EHC CZECH s.r.o., Závodní 278, 360 18 Karlovy Vary</v>
      </c>
      <c r="G82" s="39"/>
      <c r="H82" s="39"/>
      <c r="I82" s="120" t="s">
        <v>39</v>
      </c>
      <c r="J82" s="35" t="str">
        <f>E21</f>
        <v>INDBau DESIGN s.r.o., Houškova 1187/25, 326 00 Plz</v>
      </c>
      <c r="K82" s="39"/>
      <c r="L82" s="119"/>
      <c r="S82" s="37"/>
      <c r="T82" s="37"/>
      <c r="U82" s="37"/>
      <c r="V82" s="37"/>
      <c r="W82" s="37"/>
      <c r="X82" s="37"/>
      <c r="Y82" s="37"/>
      <c r="Z82" s="37"/>
      <c r="AA82" s="37"/>
      <c r="AB82" s="37"/>
      <c r="AC82" s="37"/>
      <c r="AD82" s="37"/>
      <c r="AE82" s="37"/>
    </row>
    <row r="83" spans="1:65" s="2" customFormat="1" ht="15.15" customHeight="1">
      <c r="A83" s="37"/>
      <c r="B83" s="38"/>
      <c r="C83" s="31" t="s">
        <v>36</v>
      </c>
      <c r="D83" s="39"/>
      <c r="E83" s="39"/>
      <c r="F83" s="29" t="str">
        <f>IF(E18="","",E18)</f>
        <v>Vyplň údaj</v>
      </c>
      <c r="G83" s="39"/>
      <c r="H83" s="39"/>
      <c r="I83" s="120" t="s">
        <v>43</v>
      </c>
      <c r="J83" s="35" t="str">
        <f>E24</f>
        <v xml:space="preserve"> </v>
      </c>
      <c r="K83" s="39"/>
      <c r="L83" s="119"/>
      <c r="S83" s="37"/>
      <c r="T83" s="37"/>
      <c r="U83" s="37"/>
      <c r="V83" s="37"/>
      <c r="W83" s="37"/>
      <c r="X83" s="37"/>
      <c r="Y83" s="37"/>
      <c r="Z83" s="37"/>
      <c r="AA83" s="37"/>
      <c r="AB83" s="37"/>
      <c r="AC83" s="37"/>
      <c r="AD83" s="37"/>
      <c r="AE83" s="37"/>
    </row>
    <row r="84" spans="1:65" s="2" customFormat="1" ht="10.25" customHeight="1">
      <c r="A84" s="37"/>
      <c r="B84" s="38"/>
      <c r="C84" s="39"/>
      <c r="D84" s="39"/>
      <c r="E84" s="39"/>
      <c r="F84" s="39"/>
      <c r="G84" s="39"/>
      <c r="H84" s="39"/>
      <c r="I84" s="118"/>
      <c r="J84" s="39"/>
      <c r="K84" s="39"/>
      <c r="L84" s="119"/>
      <c r="S84" s="37"/>
      <c r="T84" s="37"/>
      <c r="U84" s="37"/>
      <c r="V84" s="37"/>
      <c r="W84" s="37"/>
      <c r="X84" s="37"/>
      <c r="Y84" s="37"/>
      <c r="Z84" s="37"/>
      <c r="AA84" s="37"/>
      <c r="AB84" s="37"/>
      <c r="AC84" s="37"/>
      <c r="AD84" s="37"/>
      <c r="AE84" s="37"/>
    </row>
    <row r="85" spans="1:65" s="11" customFormat="1" ht="29.25" customHeight="1">
      <c r="A85" s="167"/>
      <c r="B85" s="168"/>
      <c r="C85" s="169" t="s">
        <v>248</v>
      </c>
      <c r="D85" s="170" t="s">
        <v>67</v>
      </c>
      <c r="E85" s="170" t="s">
        <v>63</v>
      </c>
      <c r="F85" s="170" t="s">
        <v>64</v>
      </c>
      <c r="G85" s="170" t="s">
        <v>249</v>
      </c>
      <c r="H85" s="170" t="s">
        <v>250</v>
      </c>
      <c r="I85" s="171" t="s">
        <v>251</v>
      </c>
      <c r="J85" s="170" t="s">
        <v>215</v>
      </c>
      <c r="K85" s="172" t="s">
        <v>252</v>
      </c>
      <c r="L85" s="173"/>
      <c r="M85" s="71" t="s">
        <v>44</v>
      </c>
      <c r="N85" s="72" t="s">
        <v>52</v>
      </c>
      <c r="O85" s="72" t="s">
        <v>253</v>
      </c>
      <c r="P85" s="72" t="s">
        <v>254</v>
      </c>
      <c r="Q85" s="72" t="s">
        <v>255</v>
      </c>
      <c r="R85" s="72" t="s">
        <v>256</v>
      </c>
      <c r="S85" s="72" t="s">
        <v>257</v>
      </c>
      <c r="T85" s="73" t="s">
        <v>258</v>
      </c>
      <c r="U85" s="167"/>
      <c r="V85" s="167"/>
      <c r="W85" s="167"/>
      <c r="X85" s="167"/>
      <c r="Y85" s="167"/>
      <c r="Z85" s="167"/>
      <c r="AA85" s="167"/>
      <c r="AB85" s="167"/>
      <c r="AC85" s="167"/>
      <c r="AD85" s="167"/>
      <c r="AE85" s="167"/>
    </row>
    <row r="86" spans="1:65" s="2" customFormat="1" ht="22.75" customHeight="1">
      <c r="A86" s="37"/>
      <c r="B86" s="38"/>
      <c r="C86" s="78" t="s">
        <v>259</v>
      </c>
      <c r="D86" s="39"/>
      <c r="E86" s="39"/>
      <c r="F86" s="39"/>
      <c r="G86" s="39"/>
      <c r="H86" s="39"/>
      <c r="I86" s="118"/>
      <c r="J86" s="174">
        <f>BK86</f>
        <v>0</v>
      </c>
      <c r="K86" s="39"/>
      <c r="L86" s="42"/>
      <c r="M86" s="74"/>
      <c r="N86" s="175"/>
      <c r="O86" s="75"/>
      <c r="P86" s="176">
        <f>P87+P458</f>
        <v>0</v>
      </c>
      <c r="Q86" s="75"/>
      <c r="R86" s="176">
        <f>R87+R458</f>
        <v>24.709405827716502</v>
      </c>
      <c r="S86" s="75"/>
      <c r="T86" s="177">
        <f>T87+T458</f>
        <v>0</v>
      </c>
      <c r="U86" s="37"/>
      <c r="V86" s="37"/>
      <c r="W86" s="37"/>
      <c r="X86" s="37"/>
      <c r="Y86" s="37"/>
      <c r="Z86" s="37"/>
      <c r="AA86" s="37"/>
      <c r="AB86" s="37"/>
      <c r="AC86" s="37"/>
      <c r="AD86" s="37"/>
      <c r="AE86" s="37"/>
      <c r="AT86" s="19" t="s">
        <v>81</v>
      </c>
      <c r="AU86" s="19" t="s">
        <v>216</v>
      </c>
      <c r="BK86" s="178">
        <f>BK87+BK458</f>
        <v>0</v>
      </c>
    </row>
    <row r="87" spans="1:65" s="12" customFormat="1" ht="25.9" customHeight="1">
      <c r="B87" s="179"/>
      <c r="C87" s="180"/>
      <c r="D87" s="181" t="s">
        <v>81</v>
      </c>
      <c r="E87" s="182" t="s">
        <v>260</v>
      </c>
      <c r="F87" s="182" t="s">
        <v>261</v>
      </c>
      <c r="G87" s="180"/>
      <c r="H87" s="180"/>
      <c r="I87" s="183"/>
      <c r="J87" s="184">
        <f>BK87</f>
        <v>0</v>
      </c>
      <c r="K87" s="180"/>
      <c r="L87" s="185"/>
      <c r="M87" s="186"/>
      <c r="N87" s="187"/>
      <c r="O87" s="187"/>
      <c r="P87" s="188">
        <f>P88+P257+P280+P455</f>
        <v>0</v>
      </c>
      <c r="Q87" s="187"/>
      <c r="R87" s="188">
        <f>R88+R257+R280+R455</f>
        <v>24.709404960716501</v>
      </c>
      <c r="S87" s="187"/>
      <c r="T87" s="189">
        <f>T88+T257+T280+T455</f>
        <v>0</v>
      </c>
      <c r="AR87" s="190" t="s">
        <v>89</v>
      </c>
      <c r="AT87" s="191" t="s">
        <v>81</v>
      </c>
      <c r="AU87" s="191" t="s">
        <v>82</v>
      </c>
      <c r="AY87" s="190" t="s">
        <v>262</v>
      </c>
      <c r="BK87" s="192">
        <f>BK88+BK257+BK280+BK455</f>
        <v>0</v>
      </c>
    </row>
    <row r="88" spans="1:65" s="12" customFormat="1" ht="22.75" customHeight="1">
      <c r="B88" s="179"/>
      <c r="C88" s="180"/>
      <c r="D88" s="181" t="s">
        <v>81</v>
      </c>
      <c r="E88" s="193" t="s">
        <v>89</v>
      </c>
      <c r="F88" s="193" t="s">
        <v>263</v>
      </c>
      <c r="G88" s="180"/>
      <c r="H88" s="180"/>
      <c r="I88" s="183"/>
      <c r="J88" s="194">
        <f>BK88</f>
        <v>0</v>
      </c>
      <c r="K88" s="180"/>
      <c r="L88" s="185"/>
      <c r="M88" s="186"/>
      <c r="N88" s="187"/>
      <c r="O88" s="187"/>
      <c r="P88" s="188">
        <f>SUM(P89:P256)</f>
        <v>0</v>
      </c>
      <c r="Q88" s="187"/>
      <c r="R88" s="188">
        <f>SUM(R89:R256)</f>
        <v>3.8904838747200001</v>
      </c>
      <c r="S88" s="187"/>
      <c r="T88" s="189">
        <f>SUM(T89:T256)</f>
        <v>0</v>
      </c>
      <c r="AR88" s="190" t="s">
        <v>89</v>
      </c>
      <c r="AT88" s="191" t="s">
        <v>81</v>
      </c>
      <c r="AU88" s="191" t="s">
        <v>89</v>
      </c>
      <c r="AY88" s="190" t="s">
        <v>262</v>
      </c>
      <c r="BK88" s="192">
        <f>SUM(BK89:BK256)</f>
        <v>0</v>
      </c>
    </row>
    <row r="89" spans="1:65" s="2" customFormat="1" ht="16.5" customHeight="1">
      <c r="A89" s="37"/>
      <c r="B89" s="38"/>
      <c r="C89" s="195" t="s">
        <v>89</v>
      </c>
      <c r="D89" s="195" t="s">
        <v>264</v>
      </c>
      <c r="E89" s="196" t="s">
        <v>6179</v>
      </c>
      <c r="F89" s="197" t="s">
        <v>6180</v>
      </c>
      <c r="G89" s="198" t="s">
        <v>590</v>
      </c>
      <c r="H89" s="199">
        <v>22.24</v>
      </c>
      <c r="I89" s="200"/>
      <c r="J89" s="201">
        <f>ROUND(I89*H89,2)</f>
        <v>0</v>
      </c>
      <c r="K89" s="197" t="s">
        <v>268</v>
      </c>
      <c r="L89" s="42"/>
      <c r="M89" s="202" t="s">
        <v>44</v>
      </c>
      <c r="N89" s="203" t="s">
        <v>53</v>
      </c>
      <c r="O89" s="67"/>
      <c r="P89" s="204">
        <f>O89*H89</f>
        <v>0</v>
      </c>
      <c r="Q89" s="204">
        <v>5.5000000000000003E-4</v>
      </c>
      <c r="R89" s="204">
        <f>Q89*H89</f>
        <v>1.2232E-2</v>
      </c>
      <c r="S89" s="204">
        <v>0</v>
      </c>
      <c r="T89" s="205">
        <f>S89*H89</f>
        <v>0</v>
      </c>
      <c r="U89" s="37"/>
      <c r="V89" s="37"/>
      <c r="W89" s="37"/>
      <c r="X89" s="37"/>
      <c r="Y89" s="37"/>
      <c r="Z89" s="37"/>
      <c r="AA89" s="37"/>
      <c r="AB89" s="37"/>
      <c r="AC89" s="37"/>
      <c r="AD89" s="37"/>
      <c r="AE89" s="37"/>
      <c r="AR89" s="206" t="s">
        <v>104</v>
      </c>
      <c r="AT89" s="206" t="s">
        <v>264</v>
      </c>
      <c r="AU89" s="206" t="s">
        <v>91</v>
      </c>
      <c r="AY89" s="19" t="s">
        <v>262</v>
      </c>
      <c r="BE89" s="207">
        <f>IF(N89="základní",J89,0)</f>
        <v>0</v>
      </c>
      <c r="BF89" s="207">
        <f>IF(N89="snížená",J89,0)</f>
        <v>0</v>
      </c>
      <c r="BG89" s="207">
        <f>IF(N89="zákl. přenesená",J89,0)</f>
        <v>0</v>
      </c>
      <c r="BH89" s="207">
        <f>IF(N89="sníž. přenesená",J89,0)</f>
        <v>0</v>
      </c>
      <c r="BI89" s="207">
        <f>IF(N89="nulová",J89,0)</f>
        <v>0</v>
      </c>
      <c r="BJ89" s="19" t="s">
        <v>89</v>
      </c>
      <c r="BK89" s="207">
        <f>ROUND(I89*H89,2)</f>
        <v>0</v>
      </c>
      <c r="BL89" s="19" t="s">
        <v>104</v>
      </c>
      <c r="BM89" s="206" t="s">
        <v>91</v>
      </c>
    </row>
    <row r="90" spans="1:65" s="2" customFormat="1" ht="90">
      <c r="A90" s="37"/>
      <c r="B90" s="38"/>
      <c r="C90" s="39"/>
      <c r="D90" s="208" t="s">
        <v>270</v>
      </c>
      <c r="E90" s="39"/>
      <c r="F90" s="209" t="s">
        <v>6176</v>
      </c>
      <c r="G90" s="39"/>
      <c r="H90" s="39"/>
      <c r="I90" s="118"/>
      <c r="J90" s="39"/>
      <c r="K90" s="39"/>
      <c r="L90" s="42"/>
      <c r="M90" s="210"/>
      <c r="N90" s="211"/>
      <c r="O90" s="67"/>
      <c r="P90" s="67"/>
      <c r="Q90" s="67"/>
      <c r="R90" s="67"/>
      <c r="S90" s="67"/>
      <c r="T90" s="68"/>
      <c r="U90" s="37"/>
      <c r="V90" s="37"/>
      <c r="W90" s="37"/>
      <c r="X90" s="37"/>
      <c r="Y90" s="37"/>
      <c r="Z90" s="37"/>
      <c r="AA90" s="37"/>
      <c r="AB90" s="37"/>
      <c r="AC90" s="37"/>
      <c r="AD90" s="37"/>
      <c r="AE90" s="37"/>
      <c r="AT90" s="19" t="s">
        <v>270</v>
      </c>
      <c r="AU90" s="19" t="s">
        <v>91</v>
      </c>
    </row>
    <row r="91" spans="1:65" s="15" customFormat="1" ht="10">
      <c r="B91" s="233"/>
      <c r="C91" s="234"/>
      <c r="D91" s="208" t="s">
        <v>272</v>
      </c>
      <c r="E91" s="235" t="s">
        <v>44</v>
      </c>
      <c r="F91" s="236" t="s">
        <v>8632</v>
      </c>
      <c r="G91" s="234"/>
      <c r="H91" s="237">
        <v>4.24</v>
      </c>
      <c r="I91" s="238"/>
      <c r="J91" s="234"/>
      <c r="K91" s="234"/>
      <c r="L91" s="239"/>
      <c r="M91" s="240"/>
      <c r="N91" s="241"/>
      <c r="O91" s="241"/>
      <c r="P91" s="241"/>
      <c r="Q91" s="241"/>
      <c r="R91" s="241"/>
      <c r="S91" s="241"/>
      <c r="T91" s="242"/>
      <c r="AT91" s="243" t="s">
        <v>272</v>
      </c>
      <c r="AU91" s="243" t="s">
        <v>91</v>
      </c>
      <c r="AV91" s="15" t="s">
        <v>91</v>
      </c>
      <c r="AW91" s="15" t="s">
        <v>38</v>
      </c>
      <c r="AX91" s="15" t="s">
        <v>82</v>
      </c>
      <c r="AY91" s="243" t="s">
        <v>262</v>
      </c>
    </row>
    <row r="92" spans="1:65" s="15" customFormat="1" ht="10">
      <c r="B92" s="233"/>
      <c r="C92" s="234"/>
      <c r="D92" s="208" t="s">
        <v>272</v>
      </c>
      <c r="E92" s="235" t="s">
        <v>44</v>
      </c>
      <c r="F92" s="236" t="s">
        <v>8633</v>
      </c>
      <c r="G92" s="234"/>
      <c r="H92" s="237">
        <v>3.8</v>
      </c>
      <c r="I92" s="238"/>
      <c r="J92" s="234"/>
      <c r="K92" s="234"/>
      <c r="L92" s="239"/>
      <c r="M92" s="240"/>
      <c r="N92" s="241"/>
      <c r="O92" s="241"/>
      <c r="P92" s="241"/>
      <c r="Q92" s="241"/>
      <c r="R92" s="241"/>
      <c r="S92" s="241"/>
      <c r="T92" s="242"/>
      <c r="AT92" s="243" t="s">
        <v>272</v>
      </c>
      <c r="AU92" s="243" t="s">
        <v>91</v>
      </c>
      <c r="AV92" s="15" t="s">
        <v>91</v>
      </c>
      <c r="AW92" s="15" t="s">
        <v>38</v>
      </c>
      <c r="AX92" s="15" t="s">
        <v>82</v>
      </c>
      <c r="AY92" s="243" t="s">
        <v>262</v>
      </c>
    </row>
    <row r="93" spans="1:65" s="15" customFormat="1" ht="10">
      <c r="B93" s="233"/>
      <c r="C93" s="234"/>
      <c r="D93" s="208" t="s">
        <v>272</v>
      </c>
      <c r="E93" s="235" t="s">
        <v>44</v>
      </c>
      <c r="F93" s="236" t="s">
        <v>8634</v>
      </c>
      <c r="G93" s="234"/>
      <c r="H93" s="237">
        <v>10.4</v>
      </c>
      <c r="I93" s="238"/>
      <c r="J93" s="234"/>
      <c r="K93" s="234"/>
      <c r="L93" s="239"/>
      <c r="M93" s="240"/>
      <c r="N93" s="241"/>
      <c r="O93" s="241"/>
      <c r="P93" s="241"/>
      <c r="Q93" s="241"/>
      <c r="R93" s="241"/>
      <c r="S93" s="241"/>
      <c r="T93" s="242"/>
      <c r="AT93" s="243" t="s">
        <v>272</v>
      </c>
      <c r="AU93" s="243" t="s">
        <v>91</v>
      </c>
      <c r="AV93" s="15" t="s">
        <v>91</v>
      </c>
      <c r="AW93" s="15" t="s">
        <v>38</v>
      </c>
      <c r="AX93" s="15" t="s">
        <v>82</v>
      </c>
      <c r="AY93" s="243" t="s">
        <v>262</v>
      </c>
    </row>
    <row r="94" spans="1:65" s="15" customFormat="1" ht="10">
      <c r="B94" s="233"/>
      <c r="C94" s="234"/>
      <c r="D94" s="208" t="s">
        <v>272</v>
      </c>
      <c r="E94" s="235" t="s">
        <v>44</v>
      </c>
      <c r="F94" s="236" t="s">
        <v>8635</v>
      </c>
      <c r="G94" s="234"/>
      <c r="H94" s="237">
        <v>3.8</v>
      </c>
      <c r="I94" s="238"/>
      <c r="J94" s="234"/>
      <c r="K94" s="234"/>
      <c r="L94" s="239"/>
      <c r="M94" s="240"/>
      <c r="N94" s="241"/>
      <c r="O94" s="241"/>
      <c r="P94" s="241"/>
      <c r="Q94" s="241"/>
      <c r="R94" s="241"/>
      <c r="S94" s="241"/>
      <c r="T94" s="242"/>
      <c r="AT94" s="243" t="s">
        <v>272</v>
      </c>
      <c r="AU94" s="243" t="s">
        <v>91</v>
      </c>
      <c r="AV94" s="15" t="s">
        <v>91</v>
      </c>
      <c r="AW94" s="15" t="s">
        <v>38</v>
      </c>
      <c r="AX94" s="15" t="s">
        <v>82</v>
      </c>
      <c r="AY94" s="243" t="s">
        <v>262</v>
      </c>
    </row>
    <row r="95" spans="1:65" s="16" customFormat="1" ht="10">
      <c r="B95" s="244"/>
      <c r="C95" s="245"/>
      <c r="D95" s="208" t="s">
        <v>272</v>
      </c>
      <c r="E95" s="246" t="s">
        <v>44</v>
      </c>
      <c r="F95" s="247" t="s">
        <v>291</v>
      </c>
      <c r="G95" s="245"/>
      <c r="H95" s="248">
        <v>22.24</v>
      </c>
      <c r="I95" s="249"/>
      <c r="J95" s="245"/>
      <c r="K95" s="245"/>
      <c r="L95" s="250"/>
      <c r="M95" s="251"/>
      <c r="N95" s="252"/>
      <c r="O95" s="252"/>
      <c r="P95" s="252"/>
      <c r="Q95" s="252"/>
      <c r="R95" s="252"/>
      <c r="S95" s="252"/>
      <c r="T95" s="253"/>
      <c r="AT95" s="254" t="s">
        <v>272</v>
      </c>
      <c r="AU95" s="254" t="s">
        <v>91</v>
      </c>
      <c r="AV95" s="16" t="s">
        <v>104</v>
      </c>
      <c r="AW95" s="16" t="s">
        <v>38</v>
      </c>
      <c r="AX95" s="16" t="s">
        <v>89</v>
      </c>
      <c r="AY95" s="254" t="s">
        <v>262</v>
      </c>
    </row>
    <row r="96" spans="1:65" s="2" customFormat="1" ht="16.5" customHeight="1">
      <c r="A96" s="37"/>
      <c r="B96" s="38"/>
      <c r="C96" s="195" t="s">
        <v>91</v>
      </c>
      <c r="D96" s="195" t="s">
        <v>264</v>
      </c>
      <c r="E96" s="196" t="s">
        <v>6184</v>
      </c>
      <c r="F96" s="197" t="s">
        <v>6185</v>
      </c>
      <c r="G96" s="198" t="s">
        <v>590</v>
      </c>
      <c r="H96" s="199">
        <v>22.24</v>
      </c>
      <c r="I96" s="200"/>
      <c r="J96" s="201">
        <f>ROUND(I96*H96,2)</f>
        <v>0</v>
      </c>
      <c r="K96" s="197" t="s">
        <v>268</v>
      </c>
      <c r="L96" s="42"/>
      <c r="M96" s="202" t="s">
        <v>44</v>
      </c>
      <c r="N96" s="203" t="s">
        <v>53</v>
      </c>
      <c r="O96" s="67"/>
      <c r="P96" s="204">
        <f>O96*H96</f>
        <v>0</v>
      </c>
      <c r="Q96" s="204">
        <v>0</v>
      </c>
      <c r="R96" s="204">
        <f>Q96*H96</f>
        <v>0</v>
      </c>
      <c r="S96" s="204">
        <v>0</v>
      </c>
      <c r="T96" s="205">
        <f>S96*H96</f>
        <v>0</v>
      </c>
      <c r="U96" s="37"/>
      <c r="V96" s="37"/>
      <c r="W96" s="37"/>
      <c r="X96" s="37"/>
      <c r="Y96" s="37"/>
      <c r="Z96" s="37"/>
      <c r="AA96" s="37"/>
      <c r="AB96" s="37"/>
      <c r="AC96" s="37"/>
      <c r="AD96" s="37"/>
      <c r="AE96" s="37"/>
      <c r="AR96" s="206" t="s">
        <v>104</v>
      </c>
      <c r="AT96" s="206" t="s">
        <v>264</v>
      </c>
      <c r="AU96" s="206" t="s">
        <v>91</v>
      </c>
      <c r="AY96" s="19" t="s">
        <v>262</v>
      </c>
      <c r="BE96" s="207">
        <f>IF(N96="základní",J96,0)</f>
        <v>0</v>
      </c>
      <c r="BF96" s="207">
        <f>IF(N96="snížená",J96,0)</f>
        <v>0</v>
      </c>
      <c r="BG96" s="207">
        <f>IF(N96="zákl. přenesená",J96,0)</f>
        <v>0</v>
      </c>
      <c r="BH96" s="207">
        <f>IF(N96="sníž. přenesená",J96,0)</f>
        <v>0</v>
      </c>
      <c r="BI96" s="207">
        <f>IF(N96="nulová",J96,0)</f>
        <v>0</v>
      </c>
      <c r="BJ96" s="19" t="s">
        <v>89</v>
      </c>
      <c r="BK96" s="207">
        <f>ROUND(I96*H96,2)</f>
        <v>0</v>
      </c>
      <c r="BL96" s="19" t="s">
        <v>104</v>
      </c>
      <c r="BM96" s="206" t="s">
        <v>104</v>
      </c>
    </row>
    <row r="97" spans="1:65" s="2" customFormat="1" ht="90">
      <c r="A97" s="37"/>
      <c r="B97" s="38"/>
      <c r="C97" s="39"/>
      <c r="D97" s="208" t="s">
        <v>270</v>
      </c>
      <c r="E97" s="39"/>
      <c r="F97" s="209" t="s">
        <v>6176</v>
      </c>
      <c r="G97" s="39"/>
      <c r="H97" s="39"/>
      <c r="I97" s="118"/>
      <c r="J97" s="39"/>
      <c r="K97" s="39"/>
      <c r="L97" s="42"/>
      <c r="M97" s="210"/>
      <c r="N97" s="211"/>
      <c r="O97" s="67"/>
      <c r="P97" s="67"/>
      <c r="Q97" s="67"/>
      <c r="R97" s="67"/>
      <c r="S97" s="67"/>
      <c r="T97" s="68"/>
      <c r="U97" s="37"/>
      <c r="V97" s="37"/>
      <c r="W97" s="37"/>
      <c r="X97" s="37"/>
      <c r="Y97" s="37"/>
      <c r="Z97" s="37"/>
      <c r="AA97" s="37"/>
      <c r="AB97" s="37"/>
      <c r="AC97" s="37"/>
      <c r="AD97" s="37"/>
      <c r="AE97" s="37"/>
      <c r="AT97" s="19" t="s">
        <v>270</v>
      </c>
      <c r="AU97" s="19" t="s">
        <v>91</v>
      </c>
    </row>
    <row r="98" spans="1:65" s="15" customFormat="1" ht="10">
      <c r="B98" s="233"/>
      <c r="C98" s="234"/>
      <c r="D98" s="208" t="s">
        <v>272</v>
      </c>
      <c r="E98" s="235" t="s">
        <v>44</v>
      </c>
      <c r="F98" s="236" t="s">
        <v>8632</v>
      </c>
      <c r="G98" s="234"/>
      <c r="H98" s="237">
        <v>4.24</v>
      </c>
      <c r="I98" s="238"/>
      <c r="J98" s="234"/>
      <c r="K98" s="234"/>
      <c r="L98" s="239"/>
      <c r="M98" s="240"/>
      <c r="N98" s="241"/>
      <c r="O98" s="241"/>
      <c r="P98" s="241"/>
      <c r="Q98" s="241"/>
      <c r="R98" s="241"/>
      <c r="S98" s="241"/>
      <c r="T98" s="242"/>
      <c r="AT98" s="243" t="s">
        <v>272</v>
      </c>
      <c r="AU98" s="243" t="s">
        <v>91</v>
      </c>
      <c r="AV98" s="15" t="s">
        <v>91</v>
      </c>
      <c r="AW98" s="15" t="s">
        <v>38</v>
      </c>
      <c r="AX98" s="15" t="s">
        <v>82</v>
      </c>
      <c r="AY98" s="243" t="s">
        <v>262</v>
      </c>
    </row>
    <row r="99" spans="1:65" s="15" customFormat="1" ht="10">
      <c r="B99" s="233"/>
      <c r="C99" s="234"/>
      <c r="D99" s="208" t="s">
        <v>272</v>
      </c>
      <c r="E99" s="235" t="s">
        <v>44</v>
      </c>
      <c r="F99" s="236" t="s">
        <v>8633</v>
      </c>
      <c r="G99" s="234"/>
      <c r="H99" s="237">
        <v>3.8</v>
      </c>
      <c r="I99" s="238"/>
      <c r="J99" s="234"/>
      <c r="K99" s="234"/>
      <c r="L99" s="239"/>
      <c r="M99" s="240"/>
      <c r="N99" s="241"/>
      <c r="O99" s="241"/>
      <c r="P99" s="241"/>
      <c r="Q99" s="241"/>
      <c r="R99" s="241"/>
      <c r="S99" s="241"/>
      <c r="T99" s="242"/>
      <c r="AT99" s="243" t="s">
        <v>272</v>
      </c>
      <c r="AU99" s="243" t="s">
        <v>91</v>
      </c>
      <c r="AV99" s="15" t="s">
        <v>91</v>
      </c>
      <c r="AW99" s="15" t="s">
        <v>38</v>
      </c>
      <c r="AX99" s="15" t="s">
        <v>82</v>
      </c>
      <c r="AY99" s="243" t="s">
        <v>262</v>
      </c>
    </row>
    <row r="100" spans="1:65" s="15" customFormat="1" ht="10">
      <c r="B100" s="233"/>
      <c r="C100" s="234"/>
      <c r="D100" s="208" t="s">
        <v>272</v>
      </c>
      <c r="E100" s="235" t="s">
        <v>44</v>
      </c>
      <c r="F100" s="236" t="s">
        <v>8634</v>
      </c>
      <c r="G100" s="234"/>
      <c r="H100" s="237">
        <v>10.4</v>
      </c>
      <c r="I100" s="238"/>
      <c r="J100" s="234"/>
      <c r="K100" s="234"/>
      <c r="L100" s="239"/>
      <c r="M100" s="240"/>
      <c r="N100" s="241"/>
      <c r="O100" s="241"/>
      <c r="P100" s="241"/>
      <c r="Q100" s="241"/>
      <c r="R100" s="241"/>
      <c r="S100" s="241"/>
      <c r="T100" s="242"/>
      <c r="AT100" s="243" t="s">
        <v>272</v>
      </c>
      <c r="AU100" s="243" t="s">
        <v>91</v>
      </c>
      <c r="AV100" s="15" t="s">
        <v>91</v>
      </c>
      <c r="AW100" s="15" t="s">
        <v>38</v>
      </c>
      <c r="AX100" s="15" t="s">
        <v>82</v>
      </c>
      <c r="AY100" s="243" t="s">
        <v>262</v>
      </c>
    </row>
    <row r="101" spans="1:65" s="15" customFormat="1" ht="10">
      <c r="B101" s="233"/>
      <c r="C101" s="234"/>
      <c r="D101" s="208" t="s">
        <v>272</v>
      </c>
      <c r="E101" s="235" t="s">
        <v>44</v>
      </c>
      <c r="F101" s="236" t="s">
        <v>8635</v>
      </c>
      <c r="G101" s="234"/>
      <c r="H101" s="237">
        <v>3.8</v>
      </c>
      <c r="I101" s="238"/>
      <c r="J101" s="234"/>
      <c r="K101" s="234"/>
      <c r="L101" s="239"/>
      <c r="M101" s="240"/>
      <c r="N101" s="241"/>
      <c r="O101" s="241"/>
      <c r="P101" s="241"/>
      <c r="Q101" s="241"/>
      <c r="R101" s="241"/>
      <c r="S101" s="241"/>
      <c r="T101" s="242"/>
      <c r="AT101" s="243" t="s">
        <v>272</v>
      </c>
      <c r="AU101" s="243" t="s">
        <v>91</v>
      </c>
      <c r="AV101" s="15" t="s">
        <v>91</v>
      </c>
      <c r="AW101" s="15" t="s">
        <v>38</v>
      </c>
      <c r="AX101" s="15" t="s">
        <v>82</v>
      </c>
      <c r="AY101" s="243" t="s">
        <v>262</v>
      </c>
    </row>
    <row r="102" spans="1:65" s="16" customFormat="1" ht="10">
      <c r="B102" s="244"/>
      <c r="C102" s="245"/>
      <c r="D102" s="208" t="s">
        <v>272</v>
      </c>
      <c r="E102" s="246" t="s">
        <v>44</v>
      </c>
      <c r="F102" s="247" t="s">
        <v>291</v>
      </c>
      <c r="G102" s="245"/>
      <c r="H102" s="248">
        <v>22.24</v>
      </c>
      <c r="I102" s="249"/>
      <c r="J102" s="245"/>
      <c r="K102" s="245"/>
      <c r="L102" s="250"/>
      <c r="M102" s="251"/>
      <c r="N102" s="252"/>
      <c r="O102" s="252"/>
      <c r="P102" s="252"/>
      <c r="Q102" s="252"/>
      <c r="R102" s="252"/>
      <c r="S102" s="252"/>
      <c r="T102" s="253"/>
      <c r="AT102" s="254" t="s">
        <v>272</v>
      </c>
      <c r="AU102" s="254" t="s">
        <v>91</v>
      </c>
      <c r="AV102" s="16" t="s">
        <v>104</v>
      </c>
      <c r="AW102" s="16" t="s">
        <v>38</v>
      </c>
      <c r="AX102" s="16" t="s">
        <v>89</v>
      </c>
      <c r="AY102" s="254" t="s">
        <v>262</v>
      </c>
    </row>
    <row r="103" spans="1:65" s="2" customFormat="1" ht="21.75" customHeight="1">
      <c r="A103" s="37"/>
      <c r="B103" s="38"/>
      <c r="C103" s="195" t="s">
        <v>97</v>
      </c>
      <c r="D103" s="195" t="s">
        <v>264</v>
      </c>
      <c r="E103" s="196" t="s">
        <v>8636</v>
      </c>
      <c r="F103" s="197" t="s">
        <v>8637</v>
      </c>
      <c r="G103" s="198" t="s">
        <v>267</v>
      </c>
      <c r="H103" s="199">
        <v>36.89</v>
      </c>
      <c r="I103" s="200"/>
      <c r="J103" s="201">
        <f>ROUND(I103*H103,2)</f>
        <v>0</v>
      </c>
      <c r="K103" s="197" t="s">
        <v>268</v>
      </c>
      <c r="L103" s="42"/>
      <c r="M103" s="202" t="s">
        <v>44</v>
      </c>
      <c r="N103" s="203" t="s">
        <v>53</v>
      </c>
      <c r="O103" s="67"/>
      <c r="P103" s="204">
        <f>O103*H103</f>
        <v>0</v>
      </c>
      <c r="Q103" s="204">
        <v>0</v>
      </c>
      <c r="R103" s="204">
        <f>Q103*H103</f>
        <v>0</v>
      </c>
      <c r="S103" s="204">
        <v>0</v>
      </c>
      <c r="T103" s="205">
        <f>S103*H103</f>
        <v>0</v>
      </c>
      <c r="U103" s="37"/>
      <c r="V103" s="37"/>
      <c r="W103" s="37"/>
      <c r="X103" s="37"/>
      <c r="Y103" s="37"/>
      <c r="Z103" s="37"/>
      <c r="AA103" s="37"/>
      <c r="AB103" s="37"/>
      <c r="AC103" s="37"/>
      <c r="AD103" s="37"/>
      <c r="AE103" s="37"/>
      <c r="AR103" s="206" t="s">
        <v>104</v>
      </c>
      <c r="AT103" s="206" t="s">
        <v>264</v>
      </c>
      <c r="AU103" s="206" t="s">
        <v>91</v>
      </c>
      <c r="AY103" s="19" t="s">
        <v>262</v>
      </c>
      <c r="BE103" s="207">
        <f>IF(N103="základní",J103,0)</f>
        <v>0</v>
      </c>
      <c r="BF103" s="207">
        <f>IF(N103="snížená",J103,0)</f>
        <v>0</v>
      </c>
      <c r="BG103" s="207">
        <f>IF(N103="zákl. přenesená",J103,0)</f>
        <v>0</v>
      </c>
      <c r="BH103" s="207">
        <f>IF(N103="sníž. přenesená",J103,0)</f>
        <v>0</v>
      </c>
      <c r="BI103" s="207">
        <f>IF(N103="nulová",J103,0)</f>
        <v>0</v>
      </c>
      <c r="BJ103" s="19" t="s">
        <v>89</v>
      </c>
      <c r="BK103" s="207">
        <f>ROUND(I103*H103,2)</f>
        <v>0</v>
      </c>
      <c r="BL103" s="19" t="s">
        <v>104</v>
      </c>
      <c r="BM103" s="206" t="s">
        <v>339</v>
      </c>
    </row>
    <row r="104" spans="1:65" s="2" customFormat="1" ht="54">
      <c r="A104" s="37"/>
      <c r="B104" s="38"/>
      <c r="C104" s="39"/>
      <c r="D104" s="208" t="s">
        <v>270</v>
      </c>
      <c r="E104" s="39"/>
      <c r="F104" s="209" t="s">
        <v>8638</v>
      </c>
      <c r="G104" s="39"/>
      <c r="H104" s="39"/>
      <c r="I104" s="118"/>
      <c r="J104" s="39"/>
      <c r="K104" s="39"/>
      <c r="L104" s="42"/>
      <c r="M104" s="210"/>
      <c r="N104" s="211"/>
      <c r="O104" s="67"/>
      <c r="P104" s="67"/>
      <c r="Q104" s="67"/>
      <c r="R104" s="67"/>
      <c r="S104" s="67"/>
      <c r="T104" s="68"/>
      <c r="U104" s="37"/>
      <c r="V104" s="37"/>
      <c r="W104" s="37"/>
      <c r="X104" s="37"/>
      <c r="Y104" s="37"/>
      <c r="Z104" s="37"/>
      <c r="AA104" s="37"/>
      <c r="AB104" s="37"/>
      <c r="AC104" s="37"/>
      <c r="AD104" s="37"/>
      <c r="AE104" s="37"/>
      <c r="AT104" s="19" t="s">
        <v>270</v>
      </c>
      <c r="AU104" s="19" t="s">
        <v>91</v>
      </c>
    </row>
    <row r="105" spans="1:65" s="15" customFormat="1" ht="10">
      <c r="B105" s="233"/>
      <c r="C105" s="234"/>
      <c r="D105" s="208" t="s">
        <v>272</v>
      </c>
      <c r="E105" s="235" t="s">
        <v>44</v>
      </c>
      <c r="F105" s="236" t="s">
        <v>8639</v>
      </c>
      <c r="G105" s="234"/>
      <c r="H105" s="237">
        <v>36.89</v>
      </c>
      <c r="I105" s="238"/>
      <c r="J105" s="234"/>
      <c r="K105" s="234"/>
      <c r="L105" s="239"/>
      <c r="M105" s="240"/>
      <c r="N105" s="241"/>
      <c r="O105" s="241"/>
      <c r="P105" s="241"/>
      <c r="Q105" s="241"/>
      <c r="R105" s="241"/>
      <c r="S105" s="241"/>
      <c r="T105" s="242"/>
      <c r="AT105" s="243" t="s">
        <v>272</v>
      </c>
      <c r="AU105" s="243" t="s">
        <v>91</v>
      </c>
      <c r="AV105" s="15" t="s">
        <v>91</v>
      </c>
      <c r="AW105" s="15" t="s">
        <v>38</v>
      </c>
      <c r="AX105" s="15" t="s">
        <v>82</v>
      </c>
      <c r="AY105" s="243" t="s">
        <v>262</v>
      </c>
    </row>
    <row r="106" spans="1:65" s="16" customFormat="1" ht="10">
      <c r="B106" s="244"/>
      <c r="C106" s="245"/>
      <c r="D106" s="208" t="s">
        <v>272</v>
      </c>
      <c r="E106" s="246" t="s">
        <v>44</v>
      </c>
      <c r="F106" s="247" t="s">
        <v>291</v>
      </c>
      <c r="G106" s="245"/>
      <c r="H106" s="248">
        <v>36.89</v>
      </c>
      <c r="I106" s="249"/>
      <c r="J106" s="245"/>
      <c r="K106" s="245"/>
      <c r="L106" s="250"/>
      <c r="M106" s="251"/>
      <c r="N106" s="252"/>
      <c r="O106" s="252"/>
      <c r="P106" s="252"/>
      <c r="Q106" s="252"/>
      <c r="R106" s="252"/>
      <c r="S106" s="252"/>
      <c r="T106" s="253"/>
      <c r="AT106" s="254" t="s">
        <v>272</v>
      </c>
      <c r="AU106" s="254" t="s">
        <v>91</v>
      </c>
      <c r="AV106" s="16" t="s">
        <v>104</v>
      </c>
      <c r="AW106" s="16" t="s">
        <v>38</v>
      </c>
      <c r="AX106" s="16" t="s">
        <v>89</v>
      </c>
      <c r="AY106" s="254" t="s">
        <v>262</v>
      </c>
    </row>
    <row r="107" spans="1:65" s="2" customFormat="1" ht="21.75" customHeight="1">
      <c r="A107" s="37"/>
      <c r="B107" s="38"/>
      <c r="C107" s="195" t="s">
        <v>104</v>
      </c>
      <c r="D107" s="195" t="s">
        <v>264</v>
      </c>
      <c r="E107" s="196" t="s">
        <v>6186</v>
      </c>
      <c r="F107" s="197" t="s">
        <v>6187</v>
      </c>
      <c r="G107" s="198" t="s">
        <v>267</v>
      </c>
      <c r="H107" s="199">
        <v>1</v>
      </c>
      <c r="I107" s="200"/>
      <c r="J107" s="201">
        <f>ROUND(I107*H107,2)</f>
        <v>0</v>
      </c>
      <c r="K107" s="197" t="s">
        <v>268</v>
      </c>
      <c r="L107" s="42"/>
      <c r="M107" s="202" t="s">
        <v>44</v>
      </c>
      <c r="N107" s="203" t="s">
        <v>53</v>
      </c>
      <c r="O107" s="67"/>
      <c r="P107" s="204">
        <f>O107*H107</f>
        <v>0</v>
      </c>
      <c r="Q107" s="204">
        <v>0</v>
      </c>
      <c r="R107" s="204">
        <f>Q107*H107</f>
        <v>0</v>
      </c>
      <c r="S107" s="204">
        <v>0</v>
      </c>
      <c r="T107" s="205">
        <f>S107*H107</f>
        <v>0</v>
      </c>
      <c r="U107" s="37"/>
      <c r="V107" s="37"/>
      <c r="W107" s="37"/>
      <c r="X107" s="37"/>
      <c r="Y107" s="37"/>
      <c r="Z107" s="37"/>
      <c r="AA107" s="37"/>
      <c r="AB107" s="37"/>
      <c r="AC107" s="37"/>
      <c r="AD107" s="37"/>
      <c r="AE107" s="37"/>
      <c r="AR107" s="206" t="s">
        <v>104</v>
      </c>
      <c r="AT107" s="206" t="s">
        <v>264</v>
      </c>
      <c r="AU107" s="206" t="s">
        <v>91</v>
      </c>
      <c r="AY107" s="19" t="s">
        <v>262</v>
      </c>
      <c r="BE107" s="207">
        <f>IF(N107="základní",J107,0)</f>
        <v>0</v>
      </c>
      <c r="BF107" s="207">
        <f>IF(N107="snížená",J107,0)</f>
        <v>0</v>
      </c>
      <c r="BG107" s="207">
        <f>IF(N107="zákl. přenesená",J107,0)</f>
        <v>0</v>
      </c>
      <c r="BH107" s="207">
        <f>IF(N107="sníž. přenesená",J107,0)</f>
        <v>0</v>
      </c>
      <c r="BI107" s="207">
        <f>IF(N107="nulová",J107,0)</f>
        <v>0</v>
      </c>
      <c r="BJ107" s="19" t="s">
        <v>89</v>
      </c>
      <c r="BK107" s="207">
        <f>ROUND(I107*H107,2)</f>
        <v>0</v>
      </c>
      <c r="BL107" s="19" t="s">
        <v>104</v>
      </c>
      <c r="BM107" s="206" t="s">
        <v>391</v>
      </c>
    </row>
    <row r="108" spans="1:65" s="2" customFormat="1" ht="36">
      <c r="A108" s="37"/>
      <c r="B108" s="38"/>
      <c r="C108" s="39"/>
      <c r="D108" s="208" t="s">
        <v>270</v>
      </c>
      <c r="E108" s="39"/>
      <c r="F108" s="209" t="s">
        <v>6188</v>
      </c>
      <c r="G108" s="39"/>
      <c r="H108" s="39"/>
      <c r="I108" s="118"/>
      <c r="J108" s="39"/>
      <c r="K108" s="39"/>
      <c r="L108" s="42"/>
      <c r="M108" s="210"/>
      <c r="N108" s="211"/>
      <c r="O108" s="67"/>
      <c r="P108" s="67"/>
      <c r="Q108" s="67"/>
      <c r="R108" s="67"/>
      <c r="S108" s="67"/>
      <c r="T108" s="68"/>
      <c r="U108" s="37"/>
      <c r="V108" s="37"/>
      <c r="W108" s="37"/>
      <c r="X108" s="37"/>
      <c r="Y108" s="37"/>
      <c r="Z108" s="37"/>
      <c r="AA108" s="37"/>
      <c r="AB108" s="37"/>
      <c r="AC108" s="37"/>
      <c r="AD108" s="37"/>
      <c r="AE108" s="37"/>
      <c r="AT108" s="19" t="s">
        <v>270</v>
      </c>
      <c r="AU108" s="19" t="s">
        <v>91</v>
      </c>
    </row>
    <row r="109" spans="1:65" s="15" customFormat="1" ht="10">
      <c r="B109" s="233"/>
      <c r="C109" s="234"/>
      <c r="D109" s="208" t="s">
        <v>272</v>
      </c>
      <c r="E109" s="235" t="s">
        <v>44</v>
      </c>
      <c r="F109" s="236" t="s">
        <v>8640</v>
      </c>
      <c r="G109" s="234"/>
      <c r="H109" s="237">
        <v>1</v>
      </c>
      <c r="I109" s="238"/>
      <c r="J109" s="234"/>
      <c r="K109" s="234"/>
      <c r="L109" s="239"/>
      <c r="M109" s="240"/>
      <c r="N109" s="241"/>
      <c r="O109" s="241"/>
      <c r="P109" s="241"/>
      <c r="Q109" s="241"/>
      <c r="R109" s="241"/>
      <c r="S109" s="241"/>
      <c r="T109" s="242"/>
      <c r="AT109" s="243" t="s">
        <v>272</v>
      </c>
      <c r="AU109" s="243" t="s">
        <v>91</v>
      </c>
      <c r="AV109" s="15" t="s">
        <v>91</v>
      </c>
      <c r="AW109" s="15" t="s">
        <v>38</v>
      </c>
      <c r="AX109" s="15" t="s">
        <v>82</v>
      </c>
      <c r="AY109" s="243" t="s">
        <v>262</v>
      </c>
    </row>
    <row r="110" spans="1:65" s="16" customFormat="1" ht="10">
      <c r="B110" s="244"/>
      <c r="C110" s="245"/>
      <c r="D110" s="208" t="s">
        <v>272</v>
      </c>
      <c r="E110" s="246" t="s">
        <v>44</v>
      </c>
      <c r="F110" s="247" t="s">
        <v>291</v>
      </c>
      <c r="G110" s="245"/>
      <c r="H110" s="248">
        <v>1</v>
      </c>
      <c r="I110" s="249"/>
      <c r="J110" s="245"/>
      <c r="K110" s="245"/>
      <c r="L110" s="250"/>
      <c r="M110" s="251"/>
      <c r="N110" s="252"/>
      <c r="O110" s="252"/>
      <c r="P110" s="252"/>
      <c r="Q110" s="252"/>
      <c r="R110" s="252"/>
      <c r="S110" s="252"/>
      <c r="T110" s="253"/>
      <c r="AT110" s="254" t="s">
        <v>272</v>
      </c>
      <c r="AU110" s="254" t="s">
        <v>91</v>
      </c>
      <c r="AV110" s="16" t="s">
        <v>104</v>
      </c>
      <c r="AW110" s="16" t="s">
        <v>38</v>
      </c>
      <c r="AX110" s="16" t="s">
        <v>89</v>
      </c>
      <c r="AY110" s="254" t="s">
        <v>262</v>
      </c>
    </row>
    <row r="111" spans="1:65" s="2" customFormat="1" ht="21.75" customHeight="1">
      <c r="A111" s="37"/>
      <c r="B111" s="38"/>
      <c r="C111" s="195" t="s">
        <v>322</v>
      </c>
      <c r="D111" s="195" t="s">
        <v>264</v>
      </c>
      <c r="E111" s="196" t="s">
        <v>6190</v>
      </c>
      <c r="F111" s="197" t="s">
        <v>6191</v>
      </c>
      <c r="G111" s="198" t="s">
        <v>267</v>
      </c>
      <c r="H111" s="199">
        <v>6.1760000000000002</v>
      </c>
      <c r="I111" s="200"/>
      <c r="J111" s="201">
        <f>ROUND(I111*H111,2)</f>
        <v>0</v>
      </c>
      <c r="K111" s="197" t="s">
        <v>268</v>
      </c>
      <c r="L111" s="42"/>
      <c r="M111" s="202" t="s">
        <v>44</v>
      </c>
      <c r="N111" s="203" t="s">
        <v>53</v>
      </c>
      <c r="O111" s="67"/>
      <c r="P111" s="204">
        <f>O111*H111</f>
        <v>0</v>
      </c>
      <c r="Q111" s="204">
        <v>0</v>
      </c>
      <c r="R111" s="204">
        <f>Q111*H111</f>
        <v>0</v>
      </c>
      <c r="S111" s="204">
        <v>0</v>
      </c>
      <c r="T111" s="205">
        <f>S111*H111</f>
        <v>0</v>
      </c>
      <c r="U111" s="37"/>
      <c r="V111" s="37"/>
      <c r="W111" s="37"/>
      <c r="X111" s="37"/>
      <c r="Y111" s="37"/>
      <c r="Z111" s="37"/>
      <c r="AA111" s="37"/>
      <c r="AB111" s="37"/>
      <c r="AC111" s="37"/>
      <c r="AD111" s="37"/>
      <c r="AE111" s="37"/>
      <c r="AR111" s="206" t="s">
        <v>104</v>
      </c>
      <c r="AT111" s="206" t="s">
        <v>264</v>
      </c>
      <c r="AU111" s="206" t="s">
        <v>91</v>
      </c>
      <c r="AY111" s="19" t="s">
        <v>262</v>
      </c>
      <c r="BE111" s="207">
        <f>IF(N111="základní",J111,0)</f>
        <v>0</v>
      </c>
      <c r="BF111" s="207">
        <f>IF(N111="snížená",J111,0)</f>
        <v>0</v>
      </c>
      <c r="BG111" s="207">
        <f>IF(N111="zákl. přenesená",J111,0)</f>
        <v>0</v>
      </c>
      <c r="BH111" s="207">
        <f>IF(N111="sníž. přenesená",J111,0)</f>
        <v>0</v>
      </c>
      <c r="BI111" s="207">
        <f>IF(N111="nulová",J111,0)</f>
        <v>0</v>
      </c>
      <c r="BJ111" s="19" t="s">
        <v>89</v>
      </c>
      <c r="BK111" s="207">
        <f>ROUND(I111*H111,2)</f>
        <v>0</v>
      </c>
      <c r="BL111" s="19" t="s">
        <v>104</v>
      </c>
      <c r="BM111" s="206" t="s">
        <v>403</v>
      </c>
    </row>
    <row r="112" spans="1:65" s="2" customFormat="1" ht="36">
      <c r="A112" s="37"/>
      <c r="B112" s="38"/>
      <c r="C112" s="39"/>
      <c r="D112" s="208" t="s">
        <v>270</v>
      </c>
      <c r="E112" s="39"/>
      <c r="F112" s="209" t="s">
        <v>309</v>
      </c>
      <c r="G112" s="39"/>
      <c r="H112" s="39"/>
      <c r="I112" s="118"/>
      <c r="J112" s="39"/>
      <c r="K112" s="39"/>
      <c r="L112" s="42"/>
      <c r="M112" s="210"/>
      <c r="N112" s="211"/>
      <c r="O112" s="67"/>
      <c r="P112" s="67"/>
      <c r="Q112" s="67"/>
      <c r="R112" s="67"/>
      <c r="S112" s="67"/>
      <c r="T112" s="68"/>
      <c r="U112" s="37"/>
      <c r="V112" s="37"/>
      <c r="W112" s="37"/>
      <c r="X112" s="37"/>
      <c r="Y112" s="37"/>
      <c r="Z112" s="37"/>
      <c r="AA112" s="37"/>
      <c r="AB112" s="37"/>
      <c r="AC112" s="37"/>
      <c r="AD112" s="37"/>
      <c r="AE112" s="37"/>
      <c r="AT112" s="19" t="s">
        <v>270</v>
      </c>
      <c r="AU112" s="19" t="s">
        <v>91</v>
      </c>
    </row>
    <row r="113" spans="1:65" s="15" customFormat="1" ht="10">
      <c r="B113" s="233"/>
      <c r="C113" s="234"/>
      <c r="D113" s="208" t="s">
        <v>272</v>
      </c>
      <c r="E113" s="235" t="s">
        <v>44</v>
      </c>
      <c r="F113" s="236" t="s">
        <v>8641</v>
      </c>
      <c r="G113" s="234"/>
      <c r="H113" s="237">
        <v>0.71499999999999997</v>
      </c>
      <c r="I113" s="238"/>
      <c r="J113" s="234"/>
      <c r="K113" s="234"/>
      <c r="L113" s="239"/>
      <c r="M113" s="240"/>
      <c r="N113" s="241"/>
      <c r="O113" s="241"/>
      <c r="P113" s="241"/>
      <c r="Q113" s="241"/>
      <c r="R113" s="241"/>
      <c r="S113" s="241"/>
      <c r="T113" s="242"/>
      <c r="AT113" s="243" t="s">
        <v>272</v>
      </c>
      <c r="AU113" s="243" t="s">
        <v>91</v>
      </c>
      <c r="AV113" s="15" t="s">
        <v>91</v>
      </c>
      <c r="AW113" s="15" t="s">
        <v>38</v>
      </c>
      <c r="AX113" s="15" t="s">
        <v>82</v>
      </c>
      <c r="AY113" s="243" t="s">
        <v>262</v>
      </c>
    </row>
    <row r="114" spans="1:65" s="15" customFormat="1" ht="10">
      <c r="B114" s="233"/>
      <c r="C114" s="234"/>
      <c r="D114" s="208" t="s">
        <v>272</v>
      </c>
      <c r="E114" s="235" t="s">
        <v>44</v>
      </c>
      <c r="F114" s="236" t="s">
        <v>8642</v>
      </c>
      <c r="G114" s="234"/>
      <c r="H114" s="237">
        <v>2.1669999999999998</v>
      </c>
      <c r="I114" s="238"/>
      <c r="J114" s="234"/>
      <c r="K114" s="234"/>
      <c r="L114" s="239"/>
      <c r="M114" s="240"/>
      <c r="N114" s="241"/>
      <c r="O114" s="241"/>
      <c r="P114" s="241"/>
      <c r="Q114" s="241"/>
      <c r="R114" s="241"/>
      <c r="S114" s="241"/>
      <c r="T114" s="242"/>
      <c r="AT114" s="243" t="s">
        <v>272</v>
      </c>
      <c r="AU114" s="243" t="s">
        <v>91</v>
      </c>
      <c r="AV114" s="15" t="s">
        <v>91</v>
      </c>
      <c r="AW114" s="15" t="s">
        <v>38</v>
      </c>
      <c r="AX114" s="15" t="s">
        <v>82</v>
      </c>
      <c r="AY114" s="243" t="s">
        <v>262</v>
      </c>
    </row>
    <row r="115" spans="1:65" s="15" customFormat="1" ht="10">
      <c r="B115" s="233"/>
      <c r="C115" s="234"/>
      <c r="D115" s="208" t="s">
        <v>272</v>
      </c>
      <c r="E115" s="235" t="s">
        <v>44</v>
      </c>
      <c r="F115" s="236" t="s">
        <v>8643</v>
      </c>
      <c r="G115" s="234"/>
      <c r="H115" s="237">
        <v>2.0699999999999998</v>
      </c>
      <c r="I115" s="238"/>
      <c r="J115" s="234"/>
      <c r="K115" s="234"/>
      <c r="L115" s="239"/>
      <c r="M115" s="240"/>
      <c r="N115" s="241"/>
      <c r="O115" s="241"/>
      <c r="P115" s="241"/>
      <c r="Q115" s="241"/>
      <c r="R115" s="241"/>
      <c r="S115" s="241"/>
      <c r="T115" s="242"/>
      <c r="AT115" s="243" t="s">
        <v>272</v>
      </c>
      <c r="AU115" s="243" t="s">
        <v>91</v>
      </c>
      <c r="AV115" s="15" t="s">
        <v>91</v>
      </c>
      <c r="AW115" s="15" t="s">
        <v>38</v>
      </c>
      <c r="AX115" s="15" t="s">
        <v>82</v>
      </c>
      <c r="AY115" s="243" t="s">
        <v>262</v>
      </c>
    </row>
    <row r="116" spans="1:65" s="15" customFormat="1" ht="10">
      <c r="B116" s="233"/>
      <c r="C116" s="234"/>
      <c r="D116" s="208" t="s">
        <v>272</v>
      </c>
      <c r="E116" s="235" t="s">
        <v>44</v>
      </c>
      <c r="F116" s="236" t="s">
        <v>8644</v>
      </c>
      <c r="G116" s="234"/>
      <c r="H116" s="237">
        <v>1.224</v>
      </c>
      <c r="I116" s="238"/>
      <c r="J116" s="234"/>
      <c r="K116" s="234"/>
      <c r="L116" s="239"/>
      <c r="M116" s="240"/>
      <c r="N116" s="241"/>
      <c r="O116" s="241"/>
      <c r="P116" s="241"/>
      <c r="Q116" s="241"/>
      <c r="R116" s="241"/>
      <c r="S116" s="241"/>
      <c r="T116" s="242"/>
      <c r="AT116" s="243" t="s">
        <v>272</v>
      </c>
      <c r="AU116" s="243" t="s">
        <v>91</v>
      </c>
      <c r="AV116" s="15" t="s">
        <v>91</v>
      </c>
      <c r="AW116" s="15" t="s">
        <v>38</v>
      </c>
      <c r="AX116" s="15" t="s">
        <v>82</v>
      </c>
      <c r="AY116" s="243" t="s">
        <v>262</v>
      </c>
    </row>
    <row r="117" spans="1:65" s="16" customFormat="1" ht="10">
      <c r="B117" s="244"/>
      <c r="C117" s="245"/>
      <c r="D117" s="208" t="s">
        <v>272</v>
      </c>
      <c r="E117" s="246" t="s">
        <v>44</v>
      </c>
      <c r="F117" s="247" t="s">
        <v>291</v>
      </c>
      <c r="G117" s="245"/>
      <c r="H117" s="248">
        <v>6.1760000000000002</v>
      </c>
      <c r="I117" s="249"/>
      <c r="J117" s="245"/>
      <c r="K117" s="245"/>
      <c r="L117" s="250"/>
      <c r="M117" s="251"/>
      <c r="N117" s="252"/>
      <c r="O117" s="252"/>
      <c r="P117" s="252"/>
      <c r="Q117" s="252"/>
      <c r="R117" s="252"/>
      <c r="S117" s="252"/>
      <c r="T117" s="253"/>
      <c r="AT117" s="254" t="s">
        <v>272</v>
      </c>
      <c r="AU117" s="254" t="s">
        <v>91</v>
      </c>
      <c r="AV117" s="16" t="s">
        <v>104</v>
      </c>
      <c r="AW117" s="16" t="s">
        <v>38</v>
      </c>
      <c r="AX117" s="16" t="s">
        <v>89</v>
      </c>
      <c r="AY117" s="254" t="s">
        <v>262</v>
      </c>
    </row>
    <row r="118" spans="1:65" s="2" customFormat="1" ht="16.5" customHeight="1">
      <c r="A118" s="37"/>
      <c r="B118" s="38"/>
      <c r="C118" s="195" t="s">
        <v>339</v>
      </c>
      <c r="D118" s="195" t="s">
        <v>264</v>
      </c>
      <c r="E118" s="196" t="s">
        <v>6195</v>
      </c>
      <c r="F118" s="197" t="s">
        <v>6196</v>
      </c>
      <c r="G118" s="198" t="s">
        <v>267</v>
      </c>
      <c r="H118" s="199">
        <v>28.533000000000001</v>
      </c>
      <c r="I118" s="200"/>
      <c r="J118" s="201">
        <f>ROUND(I118*H118,2)</f>
        <v>0</v>
      </c>
      <c r="K118" s="197" t="s">
        <v>268</v>
      </c>
      <c r="L118" s="42"/>
      <c r="M118" s="202" t="s">
        <v>44</v>
      </c>
      <c r="N118" s="203" t="s">
        <v>53</v>
      </c>
      <c r="O118" s="67"/>
      <c r="P118" s="204">
        <f>O118*H118</f>
        <v>0</v>
      </c>
      <c r="Q118" s="204">
        <v>0</v>
      </c>
      <c r="R118" s="204">
        <f>Q118*H118</f>
        <v>0</v>
      </c>
      <c r="S118" s="204">
        <v>0</v>
      </c>
      <c r="T118" s="205">
        <f>S118*H118</f>
        <v>0</v>
      </c>
      <c r="U118" s="37"/>
      <c r="V118" s="37"/>
      <c r="W118" s="37"/>
      <c r="X118" s="37"/>
      <c r="Y118" s="37"/>
      <c r="Z118" s="37"/>
      <c r="AA118" s="37"/>
      <c r="AB118" s="37"/>
      <c r="AC118" s="37"/>
      <c r="AD118" s="37"/>
      <c r="AE118" s="37"/>
      <c r="AR118" s="206" t="s">
        <v>104</v>
      </c>
      <c r="AT118" s="206" t="s">
        <v>264</v>
      </c>
      <c r="AU118" s="206" t="s">
        <v>91</v>
      </c>
      <c r="AY118" s="19" t="s">
        <v>262</v>
      </c>
      <c r="BE118" s="207">
        <f>IF(N118="základní",J118,0)</f>
        <v>0</v>
      </c>
      <c r="BF118" s="207">
        <f>IF(N118="snížená",J118,0)</f>
        <v>0</v>
      </c>
      <c r="BG118" s="207">
        <f>IF(N118="zákl. přenesená",J118,0)</f>
        <v>0</v>
      </c>
      <c r="BH118" s="207">
        <f>IF(N118="sníž. přenesená",J118,0)</f>
        <v>0</v>
      </c>
      <c r="BI118" s="207">
        <f>IF(N118="nulová",J118,0)</f>
        <v>0</v>
      </c>
      <c r="BJ118" s="19" t="s">
        <v>89</v>
      </c>
      <c r="BK118" s="207">
        <f>ROUND(I118*H118,2)</f>
        <v>0</v>
      </c>
      <c r="BL118" s="19" t="s">
        <v>104</v>
      </c>
      <c r="BM118" s="206" t="s">
        <v>442</v>
      </c>
    </row>
    <row r="119" spans="1:65" s="2" customFormat="1" ht="63">
      <c r="A119" s="37"/>
      <c r="B119" s="38"/>
      <c r="C119" s="39"/>
      <c r="D119" s="208" t="s">
        <v>270</v>
      </c>
      <c r="E119" s="39"/>
      <c r="F119" s="209" t="s">
        <v>326</v>
      </c>
      <c r="G119" s="39"/>
      <c r="H119" s="39"/>
      <c r="I119" s="118"/>
      <c r="J119" s="39"/>
      <c r="K119" s="39"/>
      <c r="L119" s="42"/>
      <c r="M119" s="210"/>
      <c r="N119" s="211"/>
      <c r="O119" s="67"/>
      <c r="P119" s="67"/>
      <c r="Q119" s="67"/>
      <c r="R119" s="67"/>
      <c r="S119" s="67"/>
      <c r="T119" s="68"/>
      <c r="U119" s="37"/>
      <c r="V119" s="37"/>
      <c r="W119" s="37"/>
      <c r="X119" s="37"/>
      <c r="Y119" s="37"/>
      <c r="Z119" s="37"/>
      <c r="AA119" s="37"/>
      <c r="AB119" s="37"/>
      <c r="AC119" s="37"/>
      <c r="AD119" s="37"/>
      <c r="AE119" s="37"/>
      <c r="AT119" s="19" t="s">
        <v>270</v>
      </c>
      <c r="AU119" s="19" t="s">
        <v>91</v>
      </c>
    </row>
    <row r="120" spans="1:65" s="15" customFormat="1" ht="10">
      <c r="B120" s="233"/>
      <c r="C120" s="234"/>
      <c r="D120" s="208" t="s">
        <v>272</v>
      </c>
      <c r="E120" s="235" t="s">
        <v>44</v>
      </c>
      <c r="F120" s="236" t="s">
        <v>8645</v>
      </c>
      <c r="G120" s="234"/>
      <c r="H120" s="237">
        <v>15.461</v>
      </c>
      <c r="I120" s="238"/>
      <c r="J120" s="234"/>
      <c r="K120" s="234"/>
      <c r="L120" s="239"/>
      <c r="M120" s="240"/>
      <c r="N120" s="241"/>
      <c r="O120" s="241"/>
      <c r="P120" s="241"/>
      <c r="Q120" s="241"/>
      <c r="R120" s="241"/>
      <c r="S120" s="241"/>
      <c r="T120" s="242"/>
      <c r="AT120" s="243" t="s">
        <v>272</v>
      </c>
      <c r="AU120" s="243" t="s">
        <v>91</v>
      </c>
      <c r="AV120" s="15" t="s">
        <v>91</v>
      </c>
      <c r="AW120" s="15" t="s">
        <v>38</v>
      </c>
      <c r="AX120" s="15" t="s">
        <v>82</v>
      </c>
      <c r="AY120" s="243" t="s">
        <v>262</v>
      </c>
    </row>
    <row r="121" spans="1:65" s="15" customFormat="1" ht="10">
      <c r="B121" s="233"/>
      <c r="C121" s="234"/>
      <c r="D121" s="208" t="s">
        <v>272</v>
      </c>
      <c r="E121" s="235" t="s">
        <v>44</v>
      </c>
      <c r="F121" s="236" t="s">
        <v>8646</v>
      </c>
      <c r="G121" s="234"/>
      <c r="H121" s="237">
        <v>6.6820000000000004</v>
      </c>
      <c r="I121" s="238"/>
      <c r="J121" s="234"/>
      <c r="K121" s="234"/>
      <c r="L121" s="239"/>
      <c r="M121" s="240"/>
      <c r="N121" s="241"/>
      <c r="O121" s="241"/>
      <c r="P121" s="241"/>
      <c r="Q121" s="241"/>
      <c r="R121" s="241"/>
      <c r="S121" s="241"/>
      <c r="T121" s="242"/>
      <c r="AT121" s="243" t="s">
        <v>272</v>
      </c>
      <c r="AU121" s="243" t="s">
        <v>91</v>
      </c>
      <c r="AV121" s="15" t="s">
        <v>91</v>
      </c>
      <c r="AW121" s="15" t="s">
        <v>38</v>
      </c>
      <c r="AX121" s="15" t="s">
        <v>82</v>
      </c>
      <c r="AY121" s="243" t="s">
        <v>262</v>
      </c>
    </row>
    <row r="122" spans="1:65" s="15" customFormat="1" ht="10">
      <c r="B122" s="233"/>
      <c r="C122" s="234"/>
      <c r="D122" s="208" t="s">
        <v>272</v>
      </c>
      <c r="E122" s="235" t="s">
        <v>44</v>
      </c>
      <c r="F122" s="236" t="s">
        <v>8647</v>
      </c>
      <c r="G122" s="234"/>
      <c r="H122" s="237">
        <v>6.39</v>
      </c>
      <c r="I122" s="238"/>
      <c r="J122" s="234"/>
      <c r="K122" s="234"/>
      <c r="L122" s="239"/>
      <c r="M122" s="240"/>
      <c r="N122" s="241"/>
      <c r="O122" s="241"/>
      <c r="P122" s="241"/>
      <c r="Q122" s="241"/>
      <c r="R122" s="241"/>
      <c r="S122" s="241"/>
      <c r="T122" s="242"/>
      <c r="AT122" s="243" t="s">
        <v>272</v>
      </c>
      <c r="AU122" s="243" t="s">
        <v>91</v>
      </c>
      <c r="AV122" s="15" t="s">
        <v>91</v>
      </c>
      <c r="AW122" s="15" t="s">
        <v>38</v>
      </c>
      <c r="AX122" s="15" t="s">
        <v>82</v>
      </c>
      <c r="AY122" s="243" t="s">
        <v>262</v>
      </c>
    </row>
    <row r="123" spans="1:65" s="16" customFormat="1" ht="10">
      <c r="B123" s="244"/>
      <c r="C123" s="245"/>
      <c r="D123" s="208" t="s">
        <v>272</v>
      </c>
      <c r="E123" s="246" t="s">
        <v>44</v>
      </c>
      <c r="F123" s="247" t="s">
        <v>291</v>
      </c>
      <c r="G123" s="245"/>
      <c r="H123" s="248">
        <v>28.533000000000001</v>
      </c>
      <c r="I123" s="249"/>
      <c r="J123" s="245"/>
      <c r="K123" s="245"/>
      <c r="L123" s="250"/>
      <c r="M123" s="251"/>
      <c r="N123" s="252"/>
      <c r="O123" s="252"/>
      <c r="P123" s="252"/>
      <c r="Q123" s="252"/>
      <c r="R123" s="252"/>
      <c r="S123" s="252"/>
      <c r="T123" s="253"/>
      <c r="AT123" s="254" t="s">
        <v>272</v>
      </c>
      <c r="AU123" s="254" t="s">
        <v>91</v>
      </c>
      <c r="AV123" s="16" t="s">
        <v>104</v>
      </c>
      <c r="AW123" s="16" t="s">
        <v>38</v>
      </c>
      <c r="AX123" s="16" t="s">
        <v>89</v>
      </c>
      <c r="AY123" s="254" t="s">
        <v>262</v>
      </c>
    </row>
    <row r="124" spans="1:65" s="2" customFormat="1" ht="16.5" customHeight="1">
      <c r="A124" s="37"/>
      <c r="B124" s="38"/>
      <c r="C124" s="195" t="s">
        <v>347</v>
      </c>
      <c r="D124" s="195" t="s">
        <v>264</v>
      </c>
      <c r="E124" s="196" t="s">
        <v>340</v>
      </c>
      <c r="F124" s="197" t="s">
        <v>341</v>
      </c>
      <c r="G124" s="198" t="s">
        <v>342</v>
      </c>
      <c r="H124" s="199">
        <v>77.771000000000001</v>
      </c>
      <c r="I124" s="200"/>
      <c r="J124" s="201">
        <f>ROUND(I124*H124,2)</f>
        <v>0</v>
      </c>
      <c r="K124" s="197" t="s">
        <v>268</v>
      </c>
      <c r="L124" s="42"/>
      <c r="M124" s="202" t="s">
        <v>44</v>
      </c>
      <c r="N124" s="203" t="s">
        <v>53</v>
      </c>
      <c r="O124" s="67"/>
      <c r="P124" s="204">
        <f>O124*H124</f>
        <v>0</v>
      </c>
      <c r="Q124" s="204">
        <v>7.0100000000000002E-4</v>
      </c>
      <c r="R124" s="204">
        <f>Q124*H124</f>
        <v>5.4517471000000005E-2</v>
      </c>
      <c r="S124" s="204">
        <v>0</v>
      </c>
      <c r="T124" s="205">
        <f>S124*H124</f>
        <v>0</v>
      </c>
      <c r="U124" s="37"/>
      <c r="V124" s="37"/>
      <c r="W124" s="37"/>
      <c r="X124" s="37"/>
      <c r="Y124" s="37"/>
      <c r="Z124" s="37"/>
      <c r="AA124" s="37"/>
      <c r="AB124" s="37"/>
      <c r="AC124" s="37"/>
      <c r="AD124" s="37"/>
      <c r="AE124" s="37"/>
      <c r="AR124" s="206" t="s">
        <v>104</v>
      </c>
      <c r="AT124" s="206" t="s">
        <v>264</v>
      </c>
      <c r="AU124" s="206" t="s">
        <v>91</v>
      </c>
      <c r="AY124" s="19" t="s">
        <v>262</v>
      </c>
      <c r="BE124" s="207">
        <f>IF(N124="základní",J124,0)</f>
        <v>0</v>
      </c>
      <c r="BF124" s="207">
        <f>IF(N124="snížená",J124,0)</f>
        <v>0</v>
      </c>
      <c r="BG124" s="207">
        <f>IF(N124="zákl. přenesená",J124,0)</f>
        <v>0</v>
      </c>
      <c r="BH124" s="207">
        <f>IF(N124="sníž. přenesená",J124,0)</f>
        <v>0</v>
      </c>
      <c r="BI124" s="207">
        <f>IF(N124="nulová",J124,0)</f>
        <v>0</v>
      </c>
      <c r="BJ124" s="19" t="s">
        <v>89</v>
      </c>
      <c r="BK124" s="207">
        <f>ROUND(I124*H124,2)</f>
        <v>0</v>
      </c>
      <c r="BL124" s="19" t="s">
        <v>104</v>
      </c>
      <c r="BM124" s="206" t="s">
        <v>475</v>
      </c>
    </row>
    <row r="125" spans="1:65" s="2" customFormat="1" ht="54">
      <c r="A125" s="37"/>
      <c r="B125" s="38"/>
      <c r="C125" s="39"/>
      <c r="D125" s="208" t="s">
        <v>270</v>
      </c>
      <c r="E125" s="39"/>
      <c r="F125" s="209" t="s">
        <v>344</v>
      </c>
      <c r="G125" s="39"/>
      <c r="H125" s="39"/>
      <c r="I125" s="118"/>
      <c r="J125" s="39"/>
      <c r="K125" s="39"/>
      <c r="L125" s="42"/>
      <c r="M125" s="210"/>
      <c r="N125" s="211"/>
      <c r="O125" s="67"/>
      <c r="P125" s="67"/>
      <c r="Q125" s="67"/>
      <c r="R125" s="67"/>
      <c r="S125" s="67"/>
      <c r="T125" s="68"/>
      <c r="U125" s="37"/>
      <c r="V125" s="37"/>
      <c r="W125" s="37"/>
      <c r="X125" s="37"/>
      <c r="Y125" s="37"/>
      <c r="Z125" s="37"/>
      <c r="AA125" s="37"/>
      <c r="AB125" s="37"/>
      <c r="AC125" s="37"/>
      <c r="AD125" s="37"/>
      <c r="AE125" s="37"/>
      <c r="AT125" s="19" t="s">
        <v>270</v>
      </c>
      <c r="AU125" s="19" t="s">
        <v>91</v>
      </c>
    </row>
    <row r="126" spans="1:65" s="15" customFormat="1" ht="10">
      <c r="B126" s="233"/>
      <c r="C126" s="234"/>
      <c r="D126" s="208" t="s">
        <v>272</v>
      </c>
      <c r="E126" s="235" t="s">
        <v>44</v>
      </c>
      <c r="F126" s="236" t="s">
        <v>8648</v>
      </c>
      <c r="G126" s="234"/>
      <c r="H126" s="237">
        <v>29.170999999999999</v>
      </c>
      <c r="I126" s="238"/>
      <c r="J126" s="234"/>
      <c r="K126" s="234"/>
      <c r="L126" s="239"/>
      <c r="M126" s="240"/>
      <c r="N126" s="241"/>
      <c r="O126" s="241"/>
      <c r="P126" s="241"/>
      <c r="Q126" s="241"/>
      <c r="R126" s="241"/>
      <c r="S126" s="241"/>
      <c r="T126" s="242"/>
      <c r="AT126" s="243" t="s">
        <v>272</v>
      </c>
      <c r="AU126" s="243" t="s">
        <v>91</v>
      </c>
      <c r="AV126" s="15" t="s">
        <v>91</v>
      </c>
      <c r="AW126" s="15" t="s">
        <v>38</v>
      </c>
      <c r="AX126" s="15" t="s">
        <v>82</v>
      </c>
      <c r="AY126" s="243" t="s">
        <v>262</v>
      </c>
    </row>
    <row r="127" spans="1:65" s="15" customFormat="1" ht="10">
      <c r="B127" s="233"/>
      <c r="C127" s="234"/>
      <c r="D127" s="208" t="s">
        <v>272</v>
      </c>
      <c r="E127" s="235" t="s">
        <v>44</v>
      </c>
      <c r="F127" s="236" t="s">
        <v>8649</v>
      </c>
      <c r="G127" s="234"/>
      <c r="H127" s="237">
        <v>14.068</v>
      </c>
      <c r="I127" s="238"/>
      <c r="J127" s="234"/>
      <c r="K127" s="234"/>
      <c r="L127" s="239"/>
      <c r="M127" s="240"/>
      <c r="N127" s="241"/>
      <c r="O127" s="241"/>
      <c r="P127" s="241"/>
      <c r="Q127" s="241"/>
      <c r="R127" s="241"/>
      <c r="S127" s="241"/>
      <c r="T127" s="242"/>
      <c r="AT127" s="243" t="s">
        <v>272</v>
      </c>
      <c r="AU127" s="243" t="s">
        <v>91</v>
      </c>
      <c r="AV127" s="15" t="s">
        <v>91</v>
      </c>
      <c r="AW127" s="15" t="s">
        <v>38</v>
      </c>
      <c r="AX127" s="15" t="s">
        <v>82</v>
      </c>
      <c r="AY127" s="243" t="s">
        <v>262</v>
      </c>
    </row>
    <row r="128" spans="1:65" s="15" customFormat="1" ht="10">
      <c r="B128" s="233"/>
      <c r="C128" s="234"/>
      <c r="D128" s="208" t="s">
        <v>272</v>
      </c>
      <c r="E128" s="235" t="s">
        <v>44</v>
      </c>
      <c r="F128" s="236" t="s">
        <v>8650</v>
      </c>
      <c r="G128" s="234"/>
      <c r="H128" s="237">
        <v>21.08</v>
      </c>
      <c r="I128" s="238"/>
      <c r="J128" s="234"/>
      <c r="K128" s="234"/>
      <c r="L128" s="239"/>
      <c r="M128" s="240"/>
      <c r="N128" s="241"/>
      <c r="O128" s="241"/>
      <c r="P128" s="241"/>
      <c r="Q128" s="241"/>
      <c r="R128" s="241"/>
      <c r="S128" s="241"/>
      <c r="T128" s="242"/>
      <c r="AT128" s="243" t="s">
        <v>272</v>
      </c>
      <c r="AU128" s="243" t="s">
        <v>91</v>
      </c>
      <c r="AV128" s="15" t="s">
        <v>91</v>
      </c>
      <c r="AW128" s="15" t="s">
        <v>38</v>
      </c>
      <c r="AX128" s="15" t="s">
        <v>82</v>
      </c>
      <c r="AY128" s="243" t="s">
        <v>262</v>
      </c>
    </row>
    <row r="129" spans="1:65" s="15" customFormat="1" ht="10">
      <c r="B129" s="233"/>
      <c r="C129" s="234"/>
      <c r="D129" s="208" t="s">
        <v>272</v>
      </c>
      <c r="E129" s="235" t="s">
        <v>44</v>
      </c>
      <c r="F129" s="236" t="s">
        <v>8651</v>
      </c>
      <c r="G129" s="234"/>
      <c r="H129" s="237">
        <v>13.452</v>
      </c>
      <c r="I129" s="238"/>
      <c r="J129" s="234"/>
      <c r="K129" s="234"/>
      <c r="L129" s="239"/>
      <c r="M129" s="240"/>
      <c r="N129" s="241"/>
      <c r="O129" s="241"/>
      <c r="P129" s="241"/>
      <c r="Q129" s="241"/>
      <c r="R129" s="241"/>
      <c r="S129" s="241"/>
      <c r="T129" s="242"/>
      <c r="AT129" s="243" t="s">
        <v>272</v>
      </c>
      <c r="AU129" s="243" t="s">
        <v>91</v>
      </c>
      <c r="AV129" s="15" t="s">
        <v>91</v>
      </c>
      <c r="AW129" s="15" t="s">
        <v>38</v>
      </c>
      <c r="AX129" s="15" t="s">
        <v>82</v>
      </c>
      <c r="AY129" s="243" t="s">
        <v>262</v>
      </c>
    </row>
    <row r="130" spans="1:65" s="16" customFormat="1" ht="10">
      <c r="B130" s="244"/>
      <c r="C130" s="245"/>
      <c r="D130" s="208" t="s">
        <v>272</v>
      </c>
      <c r="E130" s="246" t="s">
        <v>44</v>
      </c>
      <c r="F130" s="247" t="s">
        <v>291</v>
      </c>
      <c r="G130" s="245"/>
      <c r="H130" s="248">
        <v>77.770999999999987</v>
      </c>
      <c r="I130" s="249"/>
      <c r="J130" s="245"/>
      <c r="K130" s="245"/>
      <c r="L130" s="250"/>
      <c r="M130" s="251"/>
      <c r="N130" s="252"/>
      <c r="O130" s="252"/>
      <c r="P130" s="252"/>
      <c r="Q130" s="252"/>
      <c r="R130" s="252"/>
      <c r="S130" s="252"/>
      <c r="T130" s="253"/>
      <c r="AT130" s="254" t="s">
        <v>272</v>
      </c>
      <c r="AU130" s="254" t="s">
        <v>91</v>
      </c>
      <c r="AV130" s="16" t="s">
        <v>104</v>
      </c>
      <c r="AW130" s="16" t="s">
        <v>38</v>
      </c>
      <c r="AX130" s="16" t="s">
        <v>89</v>
      </c>
      <c r="AY130" s="254" t="s">
        <v>262</v>
      </c>
    </row>
    <row r="131" spans="1:65" s="2" customFormat="1" ht="21.75" customHeight="1">
      <c r="A131" s="37"/>
      <c r="B131" s="38"/>
      <c r="C131" s="195" t="s">
        <v>351</v>
      </c>
      <c r="D131" s="195" t="s">
        <v>264</v>
      </c>
      <c r="E131" s="196" t="s">
        <v>348</v>
      </c>
      <c r="F131" s="197" t="s">
        <v>349</v>
      </c>
      <c r="G131" s="198" t="s">
        <v>342</v>
      </c>
      <c r="H131" s="199">
        <v>77.771000000000001</v>
      </c>
      <c r="I131" s="200"/>
      <c r="J131" s="201">
        <f>ROUND(I131*H131,2)</f>
        <v>0</v>
      </c>
      <c r="K131" s="197" t="s">
        <v>268</v>
      </c>
      <c r="L131" s="42"/>
      <c r="M131" s="202" t="s">
        <v>44</v>
      </c>
      <c r="N131" s="203" t="s">
        <v>53</v>
      </c>
      <c r="O131" s="67"/>
      <c r="P131" s="204">
        <f>O131*H131</f>
        <v>0</v>
      </c>
      <c r="Q131" s="204">
        <v>0</v>
      </c>
      <c r="R131" s="204">
        <f>Q131*H131</f>
        <v>0</v>
      </c>
      <c r="S131" s="204">
        <v>0</v>
      </c>
      <c r="T131" s="205">
        <f>S131*H131</f>
        <v>0</v>
      </c>
      <c r="U131" s="37"/>
      <c r="V131" s="37"/>
      <c r="W131" s="37"/>
      <c r="X131" s="37"/>
      <c r="Y131" s="37"/>
      <c r="Z131" s="37"/>
      <c r="AA131" s="37"/>
      <c r="AB131" s="37"/>
      <c r="AC131" s="37"/>
      <c r="AD131" s="37"/>
      <c r="AE131" s="37"/>
      <c r="AR131" s="206" t="s">
        <v>104</v>
      </c>
      <c r="AT131" s="206" t="s">
        <v>264</v>
      </c>
      <c r="AU131" s="206" t="s">
        <v>91</v>
      </c>
      <c r="AY131" s="19" t="s">
        <v>262</v>
      </c>
      <c r="BE131" s="207">
        <f>IF(N131="základní",J131,0)</f>
        <v>0</v>
      </c>
      <c r="BF131" s="207">
        <f>IF(N131="snížená",J131,0)</f>
        <v>0</v>
      </c>
      <c r="BG131" s="207">
        <f>IF(N131="zákl. přenesená",J131,0)</f>
        <v>0</v>
      </c>
      <c r="BH131" s="207">
        <f>IF(N131="sníž. přenesená",J131,0)</f>
        <v>0</v>
      </c>
      <c r="BI131" s="207">
        <f>IF(N131="nulová",J131,0)</f>
        <v>0</v>
      </c>
      <c r="BJ131" s="19" t="s">
        <v>89</v>
      </c>
      <c r="BK131" s="207">
        <f>ROUND(I131*H131,2)</f>
        <v>0</v>
      </c>
      <c r="BL131" s="19" t="s">
        <v>104</v>
      </c>
      <c r="BM131" s="206" t="s">
        <v>496</v>
      </c>
    </row>
    <row r="132" spans="1:65" s="15" customFormat="1" ht="10">
      <c r="B132" s="233"/>
      <c r="C132" s="234"/>
      <c r="D132" s="208" t="s">
        <v>272</v>
      </c>
      <c r="E132" s="235" t="s">
        <v>44</v>
      </c>
      <c r="F132" s="236" t="s">
        <v>8648</v>
      </c>
      <c r="G132" s="234"/>
      <c r="H132" s="237">
        <v>29.170999999999999</v>
      </c>
      <c r="I132" s="238"/>
      <c r="J132" s="234"/>
      <c r="K132" s="234"/>
      <c r="L132" s="239"/>
      <c r="M132" s="240"/>
      <c r="N132" s="241"/>
      <c r="O132" s="241"/>
      <c r="P132" s="241"/>
      <c r="Q132" s="241"/>
      <c r="R132" s="241"/>
      <c r="S132" s="241"/>
      <c r="T132" s="242"/>
      <c r="AT132" s="243" t="s">
        <v>272</v>
      </c>
      <c r="AU132" s="243" t="s">
        <v>91</v>
      </c>
      <c r="AV132" s="15" t="s">
        <v>91</v>
      </c>
      <c r="AW132" s="15" t="s">
        <v>38</v>
      </c>
      <c r="AX132" s="15" t="s">
        <v>82</v>
      </c>
      <c r="AY132" s="243" t="s">
        <v>262</v>
      </c>
    </row>
    <row r="133" spans="1:65" s="15" customFormat="1" ht="10">
      <c r="B133" s="233"/>
      <c r="C133" s="234"/>
      <c r="D133" s="208" t="s">
        <v>272</v>
      </c>
      <c r="E133" s="235" t="s">
        <v>44</v>
      </c>
      <c r="F133" s="236" t="s">
        <v>8649</v>
      </c>
      <c r="G133" s="234"/>
      <c r="H133" s="237">
        <v>14.068</v>
      </c>
      <c r="I133" s="238"/>
      <c r="J133" s="234"/>
      <c r="K133" s="234"/>
      <c r="L133" s="239"/>
      <c r="M133" s="240"/>
      <c r="N133" s="241"/>
      <c r="O133" s="241"/>
      <c r="P133" s="241"/>
      <c r="Q133" s="241"/>
      <c r="R133" s="241"/>
      <c r="S133" s="241"/>
      <c r="T133" s="242"/>
      <c r="AT133" s="243" t="s">
        <v>272</v>
      </c>
      <c r="AU133" s="243" t="s">
        <v>91</v>
      </c>
      <c r="AV133" s="15" t="s">
        <v>91</v>
      </c>
      <c r="AW133" s="15" t="s">
        <v>38</v>
      </c>
      <c r="AX133" s="15" t="s">
        <v>82</v>
      </c>
      <c r="AY133" s="243" t="s">
        <v>262</v>
      </c>
    </row>
    <row r="134" spans="1:65" s="15" customFormat="1" ht="10">
      <c r="B134" s="233"/>
      <c r="C134" s="234"/>
      <c r="D134" s="208" t="s">
        <v>272</v>
      </c>
      <c r="E134" s="235" t="s">
        <v>44</v>
      </c>
      <c r="F134" s="236" t="s">
        <v>8650</v>
      </c>
      <c r="G134" s="234"/>
      <c r="H134" s="237">
        <v>21.08</v>
      </c>
      <c r="I134" s="238"/>
      <c r="J134" s="234"/>
      <c r="K134" s="234"/>
      <c r="L134" s="239"/>
      <c r="M134" s="240"/>
      <c r="N134" s="241"/>
      <c r="O134" s="241"/>
      <c r="P134" s="241"/>
      <c r="Q134" s="241"/>
      <c r="R134" s="241"/>
      <c r="S134" s="241"/>
      <c r="T134" s="242"/>
      <c r="AT134" s="243" t="s">
        <v>272</v>
      </c>
      <c r="AU134" s="243" t="s">
        <v>91</v>
      </c>
      <c r="AV134" s="15" t="s">
        <v>91</v>
      </c>
      <c r="AW134" s="15" t="s">
        <v>38</v>
      </c>
      <c r="AX134" s="15" t="s">
        <v>82</v>
      </c>
      <c r="AY134" s="243" t="s">
        <v>262</v>
      </c>
    </row>
    <row r="135" spans="1:65" s="15" customFormat="1" ht="10">
      <c r="B135" s="233"/>
      <c r="C135" s="234"/>
      <c r="D135" s="208" t="s">
        <v>272</v>
      </c>
      <c r="E135" s="235" t="s">
        <v>44</v>
      </c>
      <c r="F135" s="236" t="s">
        <v>8651</v>
      </c>
      <c r="G135" s="234"/>
      <c r="H135" s="237">
        <v>13.452</v>
      </c>
      <c r="I135" s="238"/>
      <c r="J135" s="234"/>
      <c r="K135" s="234"/>
      <c r="L135" s="239"/>
      <c r="M135" s="240"/>
      <c r="N135" s="241"/>
      <c r="O135" s="241"/>
      <c r="P135" s="241"/>
      <c r="Q135" s="241"/>
      <c r="R135" s="241"/>
      <c r="S135" s="241"/>
      <c r="T135" s="242"/>
      <c r="AT135" s="243" t="s">
        <v>272</v>
      </c>
      <c r="AU135" s="243" t="s">
        <v>91</v>
      </c>
      <c r="AV135" s="15" t="s">
        <v>91</v>
      </c>
      <c r="AW135" s="15" t="s">
        <v>38</v>
      </c>
      <c r="AX135" s="15" t="s">
        <v>82</v>
      </c>
      <c r="AY135" s="243" t="s">
        <v>262</v>
      </c>
    </row>
    <row r="136" spans="1:65" s="16" customFormat="1" ht="10">
      <c r="B136" s="244"/>
      <c r="C136" s="245"/>
      <c r="D136" s="208" t="s">
        <v>272</v>
      </c>
      <c r="E136" s="246" t="s">
        <v>44</v>
      </c>
      <c r="F136" s="247" t="s">
        <v>291</v>
      </c>
      <c r="G136" s="245"/>
      <c r="H136" s="248">
        <v>77.770999999999987</v>
      </c>
      <c r="I136" s="249"/>
      <c r="J136" s="245"/>
      <c r="K136" s="245"/>
      <c r="L136" s="250"/>
      <c r="M136" s="251"/>
      <c r="N136" s="252"/>
      <c r="O136" s="252"/>
      <c r="P136" s="252"/>
      <c r="Q136" s="252"/>
      <c r="R136" s="252"/>
      <c r="S136" s="252"/>
      <c r="T136" s="253"/>
      <c r="AT136" s="254" t="s">
        <v>272</v>
      </c>
      <c r="AU136" s="254" t="s">
        <v>91</v>
      </c>
      <c r="AV136" s="16" t="s">
        <v>104</v>
      </c>
      <c r="AW136" s="16" t="s">
        <v>38</v>
      </c>
      <c r="AX136" s="16" t="s">
        <v>89</v>
      </c>
      <c r="AY136" s="254" t="s">
        <v>262</v>
      </c>
    </row>
    <row r="137" spans="1:65" s="2" customFormat="1" ht="16.5" customHeight="1">
      <c r="A137" s="37"/>
      <c r="B137" s="38"/>
      <c r="C137" s="195" t="s">
        <v>377</v>
      </c>
      <c r="D137" s="195" t="s">
        <v>264</v>
      </c>
      <c r="E137" s="196" t="s">
        <v>8652</v>
      </c>
      <c r="F137" s="197" t="s">
        <v>8653</v>
      </c>
      <c r="G137" s="198" t="s">
        <v>267</v>
      </c>
      <c r="H137" s="199">
        <v>77.771000000000001</v>
      </c>
      <c r="I137" s="200"/>
      <c r="J137" s="201">
        <f>ROUND(I137*H137,2)</f>
        <v>0</v>
      </c>
      <c r="K137" s="197" t="s">
        <v>268</v>
      </c>
      <c r="L137" s="42"/>
      <c r="M137" s="202" t="s">
        <v>44</v>
      </c>
      <c r="N137" s="203" t="s">
        <v>53</v>
      </c>
      <c r="O137" s="67"/>
      <c r="P137" s="204">
        <f>O137*H137</f>
        <v>0</v>
      </c>
      <c r="Q137" s="204">
        <v>4.5731999999999999E-4</v>
      </c>
      <c r="R137" s="204">
        <f>Q137*H137</f>
        <v>3.556623372E-2</v>
      </c>
      <c r="S137" s="204">
        <v>0</v>
      </c>
      <c r="T137" s="205">
        <f>S137*H137</f>
        <v>0</v>
      </c>
      <c r="U137" s="37"/>
      <c r="V137" s="37"/>
      <c r="W137" s="37"/>
      <c r="X137" s="37"/>
      <c r="Y137" s="37"/>
      <c r="Z137" s="37"/>
      <c r="AA137" s="37"/>
      <c r="AB137" s="37"/>
      <c r="AC137" s="37"/>
      <c r="AD137" s="37"/>
      <c r="AE137" s="37"/>
      <c r="AR137" s="206" t="s">
        <v>104</v>
      </c>
      <c r="AT137" s="206" t="s">
        <v>264</v>
      </c>
      <c r="AU137" s="206" t="s">
        <v>91</v>
      </c>
      <c r="AY137" s="19" t="s">
        <v>262</v>
      </c>
      <c r="BE137" s="207">
        <f>IF(N137="základní",J137,0)</f>
        <v>0</v>
      </c>
      <c r="BF137" s="207">
        <f>IF(N137="snížená",J137,0)</f>
        <v>0</v>
      </c>
      <c r="BG137" s="207">
        <f>IF(N137="zákl. přenesená",J137,0)</f>
        <v>0</v>
      </c>
      <c r="BH137" s="207">
        <f>IF(N137="sníž. přenesená",J137,0)</f>
        <v>0</v>
      </c>
      <c r="BI137" s="207">
        <f>IF(N137="nulová",J137,0)</f>
        <v>0</v>
      </c>
      <c r="BJ137" s="19" t="s">
        <v>89</v>
      </c>
      <c r="BK137" s="207">
        <f>ROUND(I137*H137,2)</f>
        <v>0</v>
      </c>
      <c r="BL137" s="19" t="s">
        <v>104</v>
      </c>
      <c r="BM137" s="206" t="s">
        <v>515</v>
      </c>
    </row>
    <row r="138" spans="1:65" s="2" customFormat="1" ht="36">
      <c r="A138" s="37"/>
      <c r="B138" s="38"/>
      <c r="C138" s="39"/>
      <c r="D138" s="208" t="s">
        <v>270</v>
      </c>
      <c r="E138" s="39"/>
      <c r="F138" s="209" t="s">
        <v>8654</v>
      </c>
      <c r="G138" s="39"/>
      <c r="H138" s="39"/>
      <c r="I138" s="118"/>
      <c r="J138" s="39"/>
      <c r="K138" s="39"/>
      <c r="L138" s="42"/>
      <c r="M138" s="210"/>
      <c r="N138" s="211"/>
      <c r="O138" s="67"/>
      <c r="P138" s="67"/>
      <c r="Q138" s="67"/>
      <c r="R138" s="67"/>
      <c r="S138" s="67"/>
      <c r="T138" s="68"/>
      <c r="U138" s="37"/>
      <c r="V138" s="37"/>
      <c r="W138" s="37"/>
      <c r="X138" s="37"/>
      <c r="Y138" s="37"/>
      <c r="Z138" s="37"/>
      <c r="AA138" s="37"/>
      <c r="AB138" s="37"/>
      <c r="AC138" s="37"/>
      <c r="AD138" s="37"/>
      <c r="AE138" s="37"/>
      <c r="AT138" s="19" t="s">
        <v>270</v>
      </c>
      <c r="AU138" s="19" t="s">
        <v>91</v>
      </c>
    </row>
    <row r="139" spans="1:65" s="15" customFormat="1" ht="10">
      <c r="B139" s="233"/>
      <c r="C139" s="234"/>
      <c r="D139" s="208" t="s">
        <v>272</v>
      </c>
      <c r="E139" s="235" t="s">
        <v>44</v>
      </c>
      <c r="F139" s="236" t="s">
        <v>8648</v>
      </c>
      <c r="G139" s="234"/>
      <c r="H139" s="237">
        <v>29.170999999999999</v>
      </c>
      <c r="I139" s="238"/>
      <c r="J139" s="234"/>
      <c r="K139" s="234"/>
      <c r="L139" s="239"/>
      <c r="M139" s="240"/>
      <c r="N139" s="241"/>
      <c r="O139" s="241"/>
      <c r="P139" s="241"/>
      <c r="Q139" s="241"/>
      <c r="R139" s="241"/>
      <c r="S139" s="241"/>
      <c r="T139" s="242"/>
      <c r="AT139" s="243" t="s">
        <v>272</v>
      </c>
      <c r="AU139" s="243" t="s">
        <v>91</v>
      </c>
      <c r="AV139" s="15" t="s">
        <v>91</v>
      </c>
      <c r="AW139" s="15" t="s">
        <v>38</v>
      </c>
      <c r="AX139" s="15" t="s">
        <v>82</v>
      </c>
      <c r="AY139" s="243" t="s">
        <v>262</v>
      </c>
    </row>
    <row r="140" spans="1:65" s="15" customFormat="1" ht="10">
      <c r="B140" s="233"/>
      <c r="C140" s="234"/>
      <c r="D140" s="208" t="s">
        <v>272</v>
      </c>
      <c r="E140" s="235" t="s">
        <v>44</v>
      </c>
      <c r="F140" s="236" t="s">
        <v>8649</v>
      </c>
      <c r="G140" s="234"/>
      <c r="H140" s="237">
        <v>14.068</v>
      </c>
      <c r="I140" s="238"/>
      <c r="J140" s="234"/>
      <c r="K140" s="234"/>
      <c r="L140" s="239"/>
      <c r="M140" s="240"/>
      <c r="N140" s="241"/>
      <c r="O140" s="241"/>
      <c r="P140" s="241"/>
      <c r="Q140" s="241"/>
      <c r="R140" s="241"/>
      <c r="S140" s="241"/>
      <c r="T140" s="242"/>
      <c r="AT140" s="243" t="s">
        <v>272</v>
      </c>
      <c r="AU140" s="243" t="s">
        <v>91</v>
      </c>
      <c r="AV140" s="15" t="s">
        <v>91</v>
      </c>
      <c r="AW140" s="15" t="s">
        <v>38</v>
      </c>
      <c r="AX140" s="15" t="s">
        <v>82</v>
      </c>
      <c r="AY140" s="243" t="s">
        <v>262</v>
      </c>
    </row>
    <row r="141" spans="1:65" s="15" customFormat="1" ht="10">
      <c r="B141" s="233"/>
      <c r="C141" s="234"/>
      <c r="D141" s="208" t="s">
        <v>272</v>
      </c>
      <c r="E141" s="235" t="s">
        <v>44</v>
      </c>
      <c r="F141" s="236" t="s">
        <v>8650</v>
      </c>
      <c r="G141" s="234"/>
      <c r="H141" s="237">
        <v>21.08</v>
      </c>
      <c r="I141" s="238"/>
      <c r="J141" s="234"/>
      <c r="K141" s="234"/>
      <c r="L141" s="239"/>
      <c r="M141" s="240"/>
      <c r="N141" s="241"/>
      <c r="O141" s="241"/>
      <c r="P141" s="241"/>
      <c r="Q141" s="241"/>
      <c r="R141" s="241"/>
      <c r="S141" s="241"/>
      <c r="T141" s="242"/>
      <c r="AT141" s="243" t="s">
        <v>272</v>
      </c>
      <c r="AU141" s="243" t="s">
        <v>91</v>
      </c>
      <c r="AV141" s="15" t="s">
        <v>91</v>
      </c>
      <c r="AW141" s="15" t="s">
        <v>38</v>
      </c>
      <c r="AX141" s="15" t="s">
        <v>82</v>
      </c>
      <c r="AY141" s="243" t="s">
        <v>262</v>
      </c>
    </row>
    <row r="142" spans="1:65" s="15" customFormat="1" ht="10">
      <c r="B142" s="233"/>
      <c r="C142" s="234"/>
      <c r="D142" s="208" t="s">
        <v>272</v>
      </c>
      <c r="E142" s="235" t="s">
        <v>44</v>
      </c>
      <c r="F142" s="236" t="s">
        <v>8651</v>
      </c>
      <c r="G142" s="234"/>
      <c r="H142" s="237">
        <v>13.452</v>
      </c>
      <c r="I142" s="238"/>
      <c r="J142" s="234"/>
      <c r="K142" s="234"/>
      <c r="L142" s="239"/>
      <c r="M142" s="240"/>
      <c r="N142" s="241"/>
      <c r="O142" s="241"/>
      <c r="P142" s="241"/>
      <c r="Q142" s="241"/>
      <c r="R142" s="241"/>
      <c r="S142" s="241"/>
      <c r="T142" s="242"/>
      <c r="AT142" s="243" t="s">
        <v>272</v>
      </c>
      <c r="AU142" s="243" t="s">
        <v>91</v>
      </c>
      <c r="AV142" s="15" t="s">
        <v>91</v>
      </c>
      <c r="AW142" s="15" t="s">
        <v>38</v>
      </c>
      <c r="AX142" s="15" t="s">
        <v>82</v>
      </c>
      <c r="AY142" s="243" t="s">
        <v>262</v>
      </c>
    </row>
    <row r="143" spans="1:65" s="16" customFormat="1" ht="10">
      <c r="B143" s="244"/>
      <c r="C143" s="245"/>
      <c r="D143" s="208" t="s">
        <v>272</v>
      </c>
      <c r="E143" s="246" t="s">
        <v>44</v>
      </c>
      <c r="F143" s="247" t="s">
        <v>291</v>
      </c>
      <c r="G143" s="245"/>
      <c r="H143" s="248">
        <v>77.770999999999987</v>
      </c>
      <c r="I143" s="249"/>
      <c r="J143" s="245"/>
      <c r="K143" s="245"/>
      <c r="L143" s="250"/>
      <c r="M143" s="251"/>
      <c r="N143" s="252"/>
      <c r="O143" s="252"/>
      <c r="P143" s="252"/>
      <c r="Q143" s="252"/>
      <c r="R143" s="252"/>
      <c r="S143" s="252"/>
      <c r="T143" s="253"/>
      <c r="AT143" s="254" t="s">
        <v>272</v>
      </c>
      <c r="AU143" s="254" t="s">
        <v>91</v>
      </c>
      <c r="AV143" s="16" t="s">
        <v>104</v>
      </c>
      <c r="AW143" s="16" t="s">
        <v>38</v>
      </c>
      <c r="AX143" s="16" t="s">
        <v>89</v>
      </c>
      <c r="AY143" s="254" t="s">
        <v>262</v>
      </c>
    </row>
    <row r="144" spans="1:65" s="2" customFormat="1" ht="21.75" customHeight="1">
      <c r="A144" s="37"/>
      <c r="B144" s="38"/>
      <c r="C144" s="195" t="s">
        <v>391</v>
      </c>
      <c r="D144" s="195" t="s">
        <v>264</v>
      </c>
      <c r="E144" s="196" t="s">
        <v>8655</v>
      </c>
      <c r="F144" s="197" t="s">
        <v>8656</v>
      </c>
      <c r="G144" s="198" t="s">
        <v>267</v>
      </c>
      <c r="H144" s="199">
        <v>77.771000000000001</v>
      </c>
      <c r="I144" s="200"/>
      <c r="J144" s="201">
        <f>ROUND(I144*H144,2)</f>
        <v>0</v>
      </c>
      <c r="K144" s="197" t="s">
        <v>268</v>
      </c>
      <c r="L144" s="42"/>
      <c r="M144" s="202" t="s">
        <v>44</v>
      </c>
      <c r="N144" s="203" t="s">
        <v>53</v>
      </c>
      <c r="O144" s="67"/>
      <c r="P144" s="204">
        <f>O144*H144</f>
        <v>0</v>
      </c>
      <c r="Q144" s="204">
        <v>0</v>
      </c>
      <c r="R144" s="204">
        <f>Q144*H144</f>
        <v>0</v>
      </c>
      <c r="S144" s="204">
        <v>0</v>
      </c>
      <c r="T144" s="205">
        <f>S144*H144</f>
        <v>0</v>
      </c>
      <c r="U144" s="37"/>
      <c r="V144" s="37"/>
      <c r="W144" s="37"/>
      <c r="X144" s="37"/>
      <c r="Y144" s="37"/>
      <c r="Z144" s="37"/>
      <c r="AA144" s="37"/>
      <c r="AB144" s="37"/>
      <c r="AC144" s="37"/>
      <c r="AD144" s="37"/>
      <c r="AE144" s="37"/>
      <c r="AR144" s="206" t="s">
        <v>104</v>
      </c>
      <c r="AT144" s="206" t="s">
        <v>264</v>
      </c>
      <c r="AU144" s="206" t="s">
        <v>91</v>
      </c>
      <c r="AY144" s="19" t="s">
        <v>262</v>
      </c>
      <c r="BE144" s="207">
        <f>IF(N144="základní",J144,0)</f>
        <v>0</v>
      </c>
      <c r="BF144" s="207">
        <f>IF(N144="snížená",J144,0)</f>
        <v>0</v>
      </c>
      <c r="BG144" s="207">
        <f>IF(N144="zákl. přenesená",J144,0)</f>
        <v>0</v>
      </c>
      <c r="BH144" s="207">
        <f>IF(N144="sníž. přenesená",J144,0)</f>
        <v>0</v>
      </c>
      <c r="BI144" s="207">
        <f>IF(N144="nulová",J144,0)</f>
        <v>0</v>
      </c>
      <c r="BJ144" s="19" t="s">
        <v>89</v>
      </c>
      <c r="BK144" s="207">
        <f>ROUND(I144*H144,2)</f>
        <v>0</v>
      </c>
      <c r="BL144" s="19" t="s">
        <v>104</v>
      </c>
      <c r="BM144" s="206" t="s">
        <v>529</v>
      </c>
    </row>
    <row r="145" spans="1:65" s="15" customFormat="1" ht="10">
      <c r="B145" s="233"/>
      <c r="C145" s="234"/>
      <c r="D145" s="208" t="s">
        <v>272</v>
      </c>
      <c r="E145" s="235" t="s">
        <v>44</v>
      </c>
      <c r="F145" s="236" t="s">
        <v>8648</v>
      </c>
      <c r="G145" s="234"/>
      <c r="H145" s="237">
        <v>29.170999999999999</v>
      </c>
      <c r="I145" s="238"/>
      <c r="J145" s="234"/>
      <c r="K145" s="234"/>
      <c r="L145" s="239"/>
      <c r="M145" s="240"/>
      <c r="N145" s="241"/>
      <c r="O145" s="241"/>
      <c r="P145" s="241"/>
      <c r="Q145" s="241"/>
      <c r="R145" s="241"/>
      <c r="S145" s="241"/>
      <c r="T145" s="242"/>
      <c r="AT145" s="243" t="s">
        <v>272</v>
      </c>
      <c r="AU145" s="243" t="s">
        <v>91</v>
      </c>
      <c r="AV145" s="15" t="s">
        <v>91</v>
      </c>
      <c r="AW145" s="15" t="s">
        <v>38</v>
      </c>
      <c r="AX145" s="15" t="s">
        <v>82</v>
      </c>
      <c r="AY145" s="243" t="s">
        <v>262</v>
      </c>
    </row>
    <row r="146" spans="1:65" s="15" customFormat="1" ht="10">
      <c r="B146" s="233"/>
      <c r="C146" s="234"/>
      <c r="D146" s="208" t="s">
        <v>272</v>
      </c>
      <c r="E146" s="235" t="s">
        <v>44</v>
      </c>
      <c r="F146" s="236" t="s">
        <v>8649</v>
      </c>
      <c r="G146" s="234"/>
      <c r="H146" s="237">
        <v>14.068</v>
      </c>
      <c r="I146" s="238"/>
      <c r="J146" s="234"/>
      <c r="K146" s="234"/>
      <c r="L146" s="239"/>
      <c r="M146" s="240"/>
      <c r="N146" s="241"/>
      <c r="O146" s="241"/>
      <c r="P146" s="241"/>
      <c r="Q146" s="241"/>
      <c r="R146" s="241"/>
      <c r="S146" s="241"/>
      <c r="T146" s="242"/>
      <c r="AT146" s="243" t="s">
        <v>272</v>
      </c>
      <c r="AU146" s="243" t="s">
        <v>91</v>
      </c>
      <c r="AV146" s="15" t="s">
        <v>91</v>
      </c>
      <c r="AW146" s="15" t="s">
        <v>38</v>
      </c>
      <c r="AX146" s="15" t="s">
        <v>82</v>
      </c>
      <c r="AY146" s="243" t="s">
        <v>262</v>
      </c>
    </row>
    <row r="147" spans="1:65" s="15" customFormat="1" ht="10">
      <c r="B147" s="233"/>
      <c r="C147" s="234"/>
      <c r="D147" s="208" t="s">
        <v>272</v>
      </c>
      <c r="E147" s="235" t="s">
        <v>44</v>
      </c>
      <c r="F147" s="236" t="s">
        <v>8650</v>
      </c>
      <c r="G147" s="234"/>
      <c r="H147" s="237">
        <v>21.08</v>
      </c>
      <c r="I147" s="238"/>
      <c r="J147" s="234"/>
      <c r="K147" s="234"/>
      <c r="L147" s="239"/>
      <c r="M147" s="240"/>
      <c r="N147" s="241"/>
      <c r="O147" s="241"/>
      <c r="P147" s="241"/>
      <c r="Q147" s="241"/>
      <c r="R147" s="241"/>
      <c r="S147" s="241"/>
      <c r="T147" s="242"/>
      <c r="AT147" s="243" t="s">
        <v>272</v>
      </c>
      <c r="AU147" s="243" t="s">
        <v>91</v>
      </c>
      <c r="AV147" s="15" t="s">
        <v>91</v>
      </c>
      <c r="AW147" s="15" t="s">
        <v>38</v>
      </c>
      <c r="AX147" s="15" t="s">
        <v>82</v>
      </c>
      <c r="AY147" s="243" t="s">
        <v>262</v>
      </c>
    </row>
    <row r="148" spans="1:65" s="15" customFormat="1" ht="10">
      <c r="B148" s="233"/>
      <c r="C148" s="234"/>
      <c r="D148" s="208" t="s">
        <v>272</v>
      </c>
      <c r="E148" s="235" t="s">
        <v>44</v>
      </c>
      <c r="F148" s="236" t="s">
        <v>8651</v>
      </c>
      <c r="G148" s="234"/>
      <c r="H148" s="237">
        <v>13.452</v>
      </c>
      <c r="I148" s="238"/>
      <c r="J148" s="234"/>
      <c r="K148" s="234"/>
      <c r="L148" s="239"/>
      <c r="M148" s="240"/>
      <c r="N148" s="241"/>
      <c r="O148" s="241"/>
      <c r="P148" s="241"/>
      <c r="Q148" s="241"/>
      <c r="R148" s="241"/>
      <c r="S148" s="241"/>
      <c r="T148" s="242"/>
      <c r="AT148" s="243" t="s">
        <v>272</v>
      </c>
      <c r="AU148" s="243" t="s">
        <v>91</v>
      </c>
      <c r="AV148" s="15" t="s">
        <v>91</v>
      </c>
      <c r="AW148" s="15" t="s">
        <v>38</v>
      </c>
      <c r="AX148" s="15" t="s">
        <v>82</v>
      </c>
      <c r="AY148" s="243" t="s">
        <v>262</v>
      </c>
    </row>
    <row r="149" spans="1:65" s="16" customFormat="1" ht="10">
      <c r="B149" s="244"/>
      <c r="C149" s="245"/>
      <c r="D149" s="208" t="s">
        <v>272</v>
      </c>
      <c r="E149" s="246" t="s">
        <v>44</v>
      </c>
      <c r="F149" s="247" t="s">
        <v>291</v>
      </c>
      <c r="G149" s="245"/>
      <c r="H149" s="248">
        <v>77.770999999999987</v>
      </c>
      <c r="I149" s="249"/>
      <c r="J149" s="245"/>
      <c r="K149" s="245"/>
      <c r="L149" s="250"/>
      <c r="M149" s="251"/>
      <c r="N149" s="252"/>
      <c r="O149" s="252"/>
      <c r="P149" s="252"/>
      <c r="Q149" s="252"/>
      <c r="R149" s="252"/>
      <c r="S149" s="252"/>
      <c r="T149" s="253"/>
      <c r="AT149" s="254" t="s">
        <v>272</v>
      </c>
      <c r="AU149" s="254" t="s">
        <v>91</v>
      </c>
      <c r="AV149" s="16" t="s">
        <v>104</v>
      </c>
      <c r="AW149" s="16" t="s">
        <v>38</v>
      </c>
      <c r="AX149" s="16" t="s">
        <v>89</v>
      </c>
      <c r="AY149" s="254" t="s">
        <v>262</v>
      </c>
    </row>
    <row r="150" spans="1:65" s="2" customFormat="1" ht="16.5" customHeight="1">
      <c r="A150" s="37"/>
      <c r="B150" s="38"/>
      <c r="C150" s="195" t="s">
        <v>397</v>
      </c>
      <c r="D150" s="195" t="s">
        <v>264</v>
      </c>
      <c r="E150" s="196" t="s">
        <v>6201</v>
      </c>
      <c r="F150" s="197" t="s">
        <v>6202</v>
      </c>
      <c r="G150" s="198" t="s">
        <v>267</v>
      </c>
      <c r="H150" s="199">
        <v>0.621</v>
      </c>
      <c r="I150" s="200"/>
      <c r="J150" s="201">
        <f>ROUND(I150*H150,2)</f>
        <v>0</v>
      </c>
      <c r="K150" s="197" t="s">
        <v>268</v>
      </c>
      <c r="L150" s="42"/>
      <c r="M150" s="202" t="s">
        <v>44</v>
      </c>
      <c r="N150" s="203" t="s">
        <v>53</v>
      </c>
      <c r="O150" s="67"/>
      <c r="P150" s="204">
        <f>O150*H150</f>
        <v>0</v>
      </c>
      <c r="Q150" s="204">
        <v>1.8907700000000001</v>
      </c>
      <c r="R150" s="204">
        <f>Q150*H150</f>
        <v>1.17416817</v>
      </c>
      <c r="S150" s="204">
        <v>0</v>
      </c>
      <c r="T150" s="205">
        <f>S150*H150</f>
        <v>0</v>
      </c>
      <c r="U150" s="37"/>
      <c r="V150" s="37"/>
      <c r="W150" s="37"/>
      <c r="X150" s="37"/>
      <c r="Y150" s="37"/>
      <c r="Z150" s="37"/>
      <c r="AA150" s="37"/>
      <c r="AB150" s="37"/>
      <c r="AC150" s="37"/>
      <c r="AD150" s="37"/>
      <c r="AE150" s="37"/>
      <c r="AR150" s="206" t="s">
        <v>104</v>
      </c>
      <c r="AT150" s="206" t="s">
        <v>264</v>
      </c>
      <c r="AU150" s="206" t="s">
        <v>91</v>
      </c>
      <c r="AY150" s="19" t="s">
        <v>262</v>
      </c>
      <c r="BE150" s="207">
        <f>IF(N150="základní",J150,0)</f>
        <v>0</v>
      </c>
      <c r="BF150" s="207">
        <f>IF(N150="snížená",J150,0)</f>
        <v>0</v>
      </c>
      <c r="BG150" s="207">
        <f>IF(N150="zákl. přenesená",J150,0)</f>
        <v>0</v>
      </c>
      <c r="BH150" s="207">
        <f>IF(N150="sníž. přenesená",J150,0)</f>
        <v>0</v>
      </c>
      <c r="BI150" s="207">
        <f>IF(N150="nulová",J150,0)</f>
        <v>0</v>
      </c>
      <c r="BJ150" s="19" t="s">
        <v>89</v>
      </c>
      <c r="BK150" s="207">
        <f>ROUND(I150*H150,2)</f>
        <v>0</v>
      </c>
      <c r="BL150" s="19" t="s">
        <v>104</v>
      </c>
      <c r="BM150" s="206" t="s">
        <v>546</v>
      </c>
    </row>
    <row r="151" spans="1:65" s="2" customFormat="1" ht="36">
      <c r="A151" s="37"/>
      <c r="B151" s="38"/>
      <c r="C151" s="39"/>
      <c r="D151" s="208" t="s">
        <v>270</v>
      </c>
      <c r="E151" s="39"/>
      <c r="F151" s="209" t="s">
        <v>6203</v>
      </c>
      <c r="G151" s="39"/>
      <c r="H151" s="39"/>
      <c r="I151" s="118"/>
      <c r="J151" s="39"/>
      <c r="K151" s="39"/>
      <c r="L151" s="42"/>
      <c r="M151" s="210"/>
      <c r="N151" s="211"/>
      <c r="O151" s="67"/>
      <c r="P151" s="67"/>
      <c r="Q151" s="67"/>
      <c r="R151" s="67"/>
      <c r="S151" s="67"/>
      <c r="T151" s="68"/>
      <c r="U151" s="37"/>
      <c r="V151" s="37"/>
      <c r="W151" s="37"/>
      <c r="X151" s="37"/>
      <c r="Y151" s="37"/>
      <c r="Z151" s="37"/>
      <c r="AA151" s="37"/>
      <c r="AB151" s="37"/>
      <c r="AC151" s="37"/>
      <c r="AD151" s="37"/>
      <c r="AE151" s="37"/>
      <c r="AT151" s="19" t="s">
        <v>270</v>
      </c>
      <c r="AU151" s="19" t="s">
        <v>91</v>
      </c>
    </row>
    <row r="152" spans="1:65" s="15" customFormat="1" ht="10">
      <c r="B152" s="233"/>
      <c r="C152" s="234"/>
      <c r="D152" s="208" t="s">
        <v>272</v>
      </c>
      <c r="E152" s="235" t="s">
        <v>44</v>
      </c>
      <c r="F152" s="236" t="s">
        <v>8657</v>
      </c>
      <c r="G152" s="234"/>
      <c r="H152" s="237">
        <v>7.0999999999999994E-2</v>
      </c>
      <c r="I152" s="238"/>
      <c r="J152" s="234"/>
      <c r="K152" s="234"/>
      <c r="L152" s="239"/>
      <c r="M152" s="240"/>
      <c r="N152" s="241"/>
      <c r="O152" s="241"/>
      <c r="P152" s="241"/>
      <c r="Q152" s="241"/>
      <c r="R152" s="241"/>
      <c r="S152" s="241"/>
      <c r="T152" s="242"/>
      <c r="AT152" s="243" t="s">
        <v>272</v>
      </c>
      <c r="AU152" s="243" t="s">
        <v>91</v>
      </c>
      <c r="AV152" s="15" t="s">
        <v>91</v>
      </c>
      <c r="AW152" s="15" t="s">
        <v>38</v>
      </c>
      <c r="AX152" s="15" t="s">
        <v>82</v>
      </c>
      <c r="AY152" s="243" t="s">
        <v>262</v>
      </c>
    </row>
    <row r="153" spans="1:65" s="15" customFormat="1" ht="10">
      <c r="B153" s="233"/>
      <c r="C153" s="234"/>
      <c r="D153" s="208" t="s">
        <v>272</v>
      </c>
      <c r="E153" s="235" t="s">
        <v>44</v>
      </c>
      <c r="F153" s="236" t="s">
        <v>8658</v>
      </c>
      <c r="G153" s="234"/>
      <c r="H153" s="237">
        <v>0.20699999999999999</v>
      </c>
      <c r="I153" s="238"/>
      <c r="J153" s="234"/>
      <c r="K153" s="234"/>
      <c r="L153" s="239"/>
      <c r="M153" s="240"/>
      <c r="N153" s="241"/>
      <c r="O153" s="241"/>
      <c r="P153" s="241"/>
      <c r="Q153" s="241"/>
      <c r="R153" s="241"/>
      <c r="S153" s="241"/>
      <c r="T153" s="242"/>
      <c r="AT153" s="243" t="s">
        <v>272</v>
      </c>
      <c r="AU153" s="243" t="s">
        <v>91</v>
      </c>
      <c r="AV153" s="15" t="s">
        <v>91</v>
      </c>
      <c r="AW153" s="15" t="s">
        <v>38</v>
      </c>
      <c r="AX153" s="15" t="s">
        <v>82</v>
      </c>
      <c r="AY153" s="243" t="s">
        <v>262</v>
      </c>
    </row>
    <row r="154" spans="1:65" s="15" customFormat="1" ht="10">
      <c r="B154" s="233"/>
      <c r="C154" s="234"/>
      <c r="D154" s="208" t="s">
        <v>272</v>
      </c>
      <c r="E154" s="235" t="s">
        <v>44</v>
      </c>
      <c r="F154" s="236" t="s">
        <v>8659</v>
      </c>
      <c r="G154" s="234"/>
      <c r="H154" s="237">
        <v>0.20699999999999999</v>
      </c>
      <c r="I154" s="238"/>
      <c r="J154" s="234"/>
      <c r="K154" s="234"/>
      <c r="L154" s="239"/>
      <c r="M154" s="240"/>
      <c r="N154" s="241"/>
      <c r="O154" s="241"/>
      <c r="P154" s="241"/>
      <c r="Q154" s="241"/>
      <c r="R154" s="241"/>
      <c r="S154" s="241"/>
      <c r="T154" s="242"/>
      <c r="AT154" s="243" t="s">
        <v>272</v>
      </c>
      <c r="AU154" s="243" t="s">
        <v>91</v>
      </c>
      <c r="AV154" s="15" t="s">
        <v>91</v>
      </c>
      <c r="AW154" s="15" t="s">
        <v>38</v>
      </c>
      <c r="AX154" s="15" t="s">
        <v>82</v>
      </c>
      <c r="AY154" s="243" t="s">
        <v>262</v>
      </c>
    </row>
    <row r="155" spans="1:65" s="15" customFormat="1" ht="10">
      <c r="B155" s="233"/>
      <c r="C155" s="234"/>
      <c r="D155" s="208" t="s">
        <v>272</v>
      </c>
      <c r="E155" s="235" t="s">
        <v>44</v>
      </c>
      <c r="F155" s="236" t="s">
        <v>8660</v>
      </c>
      <c r="G155" s="234"/>
      <c r="H155" s="237">
        <v>0.13600000000000001</v>
      </c>
      <c r="I155" s="238"/>
      <c r="J155" s="234"/>
      <c r="K155" s="234"/>
      <c r="L155" s="239"/>
      <c r="M155" s="240"/>
      <c r="N155" s="241"/>
      <c r="O155" s="241"/>
      <c r="P155" s="241"/>
      <c r="Q155" s="241"/>
      <c r="R155" s="241"/>
      <c r="S155" s="241"/>
      <c r="T155" s="242"/>
      <c r="AT155" s="243" t="s">
        <v>272</v>
      </c>
      <c r="AU155" s="243" t="s">
        <v>91</v>
      </c>
      <c r="AV155" s="15" t="s">
        <v>91</v>
      </c>
      <c r="AW155" s="15" t="s">
        <v>38</v>
      </c>
      <c r="AX155" s="15" t="s">
        <v>82</v>
      </c>
      <c r="AY155" s="243" t="s">
        <v>262</v>
      </c>
    </row>
    <row r="156" spans="1:65" s="16" customFormat="1" ht="10">
      <c r="B156" s="244"/>
      <c r="C156" s="245"/>
      <c r="D156" s="208" t="s">
        <v>272</v>
      </c>
      <c r="E156" s="246" t="s">
        <v>44</v>
      </c>
      <c r="F156" s="247" t="s">
        <v>291</v>
      </c>
      <c r="G156" s="245"/>
      <c r="H156" s="248">
        <v>0.621</v>
      </c>
      <c r="I156" s="249"/>
      <c r="J156" s="245"/>
      <c r="K156" s="245"/>
      <c r="L156" s="250"/>
      <c r="M156" s="251"/>
      <c r="N156" s="252"/>
      <c r="O156" s="252"/>
      <c r="P156" s="252"/>
      <c r="Q156" s="252"/>
      <c r="R156" s="252"/>
      <c r="S156" s="252"/>
      <c r="T156" s="253"/>
      <c r="AT156" s="254" t="s">
        <v>272</v>
      </c>
      <c r="AU156" s="254" t="s">
        <v>91</v>
      </c>
      <c r="AV156" s="16" t="s">
        <v>104</v>
      </c>
      <c r="AW156" s="16" t="s">
        <v>38</v>
      </c>
      <c r="AX156" s="16" t="s">
        <v>89</v>
      </c>
      <c r="AY156" s="254" t="s">
        <v>262</v>
      </c>
    </row>
    <row r="157" spans="1:65" s="2" customFormat="1" ht="33" customHeight="1">
      <c r="A157" s="37"/>
      <c r="B157" s="38"/>
      <c r="C157" s="195" t="s">
        <v>403</v>
      </c>
      <c r="D157" s="195" t="s">
        <v>264</v>
      </c>
      <c r="E157" s="196" t="s">
        <v>6217</v>
      </c>
      <c r="F157" s="197" t="s">
        <v>6218</v>
      </c>
      <c r="G157" s="198" t="s">
        <v>267</v>
      </c>
      <c r="H157" s="199">
        <v>1.5369999999999999</v>
      </c>
      <c r="I157" s="200"/>
      <c r="J157" s="201">
        <f>ROUND(I157*H157,2)</f>
        <v>0</v>
      </c>
      <c r="K157" s="197" t="s">
        <v>268</v>
      </c>
      <c r="L157" s="42"/>
      <c r="M157" s="202" t="s">
        <v>44</v>
      </c>
      <c r="N157" s="203" t="s">
        <v>53</v>
      </c>
      <c r="O157" s="67"/>
      <c r="P157" s="204">
        <f>O157*H157</f>
        <v>0</v>
      </c>
      <c r="Q157" s="204">
        <v>0</v>
      </c>
      <c r="R157" s="204">
        <f>Q157*H157</f>
        <v>0</v>
      </c>
      <c r="S157" s="204">
        <v>0</v>
      </c>
      <c r="T157" s="205">
        <f>S157*H157</f>
        <v>0</v>
      </c>
      <c r="U157" s="37"/>
      <c r="V157" s="37"/>
      <c r="W157" s="37"/>
      <c r="X157" s="37"/>
      <c r="Y157" s="37"/>
      <c r="Z157" s="37"/>
      <c r="AA157" s="37"/>
      <c r="AB157" s="37"/>
      <c r="AC157" s="37"/>
      <c r="AD157" s="37"/>
      <c r="AE157" s="37"/>
      <c r="AR157" s="206" t="s">
        <v>104</v>
      </c>
      <c r="AT157" s="206" t="s">
        <v>264</v>
      </c>
      <c r="AU157" s="206" t="s">
        <v>91</v>
      </c>
      <c r="AY157" s="19" t="s">
        <v>262</v>
      </c>
      <c r="BE157" s="207">
        <f>IF(N157="základní",J157,0)</f>
        <v>0</v>
      </c>
      <c r="BF157" s="207">
        <f>IF(N157="snížená",J157,0)</f>
        <v>0</v>
      </c>
      <c r="BG157" s="207">
        <f>IF(N157="zákl. přenesená",J157,0)</f>
        <v>0</v>
      </c>
      <c r="BH157" s="207">
        <f>IF(N157="sníž. přenesená",J157,0)</f>
        <v>0</v>
      </c>
      <c r="BI157" s="207">
        <f>IF(N157="nulová",J157,0)</f>
        <v>0</v>
      </c>
      <c r="BJ157" s="19" t="s">
        <v>89</v>
      </c>
      <c r="BK157" s="207">
        <f>ROUND(I157*H157,2)</f>
        <v>0</v>
      </c>
      <c r="BL157" s="19" t="s">
        <v>104</v>
      </c>
      <c r="BM157" s="206" t="s">
        <v>587</v>
      </c>
    </row>
    <row r="158" spans="1:65" s="2" customFormat="1" ht="54">
      <c r="A158" s="37"/>
      <c r="B158" s="38"/>
      <c r="C158" s="39"/>
      <c r="D158" s="208" t="s">
        <v>270</v>
      </c>
      <c r="E158" s="39"/>
      <c r="F158" s="209" t="s">
        <v>6219</v>
      </c>
      <c r="G158" s="39"/>
      <c r="H158" s="39"/>
      <c r="I158" s="118"/>
      <c r="J158" s="39"/>
      <c r="K158" s="39"/>
      <c r="L158" s="42"/>
      <c r="M158" s="210"/>
      <c r="N158" s="211"/>
      <c r="O158" s="67"/>
      <c r="P158" s="67"/>
      <c r="Q158" s="67"/>
      <c r="R158" s="67"/>
      <c r="S158" s="67"/>
      <c r="T158" s="68"/>
      <c r="U158" s="37"/>
      <c r="V158" s="37"/>
      <c r="W158" s="37"/>
      <c r="X158" s="37"/>
      <c r="Y158" s="37"/>
      <c r="Z158" s="37"/>
      <c r="AA158" s="37"/>
      <c r="AB158" s="37"/>
      <c r="AC158" s="37"/>
      <c r="AD158" s="37"/>
      <c r="AE158" s="37"/>
      <c r="AT158" s="19" t="s">
        <v>270</v>
      </c>
      <c r="AU158" s="19" t="s">
        <v>91</v>
      </c>
    </row>
    <row r="159" spans="1:65" s="15" customFormat="1" ht="10">
      <c r="B159" s="233"/>
      <c r="C159" s="234"/>
      <c r="D159" s="208" t="s">
        <v>272</v>
      </c>
      <c r="E159" s="235" t="s">
        <v>44</v>
      </c>
      <c r="F159" s="236" t="s">
        <v>8661</v>
      </c>
      <c r="G159" s="234"/>
      <c r="H159" s="237">
        <v>0.16500000000000001</v>
      </c>
      <c r="I159" s="238"/>
      <c r="J159" s="234"/>
      <c r="K159" s="234"/>
      <c r="L159" s="239"/>
      <c r="M159" s="240"/>
      <c r="N159" s="241"/>
      <c r="O159" s="241"/>
      <c r="P159" s="241"/>
      <c r="Q159" s="241"/>
      <c r="R159" s="241"/>
      <c r="S159" s="241"/>
      <c r="T159" s="242"/>
      <c r="AT159" s="243" t="s">
        <v>272</v>
      </c>
      <c r="AU159" s="243" t="s">
        <v>91</v>
      </c>
      <c r="AV159" s="15" t="s">
        <v>91</v>
      </c>
      <c r="AW159" s="15" t="s">
        <v>38</v>
      </c>
      <c r="AX159" s="15" t="s">
        <v>82</v>
      </c>
      <c r="AY159" s="243" t="s">
        <v>262</v>
      </c>
    </row>
    <row r="160" spans="1:65" s="15" customFormat="1" ht="10">
      <c r="B160" s="233"/>
      <c r="C160" s="234"/>
      <c r="D160" s="208" t="s">
        <v>272</v>
      </c>
      <c r="E160" s="235" t="s">
        <v>44</v>
      </c>
      <c r="F160" s="236" t="s">
        <v>8662</v>
      </c>
      <c r="G160" s="234"/>
      <c r="H160" s="237">
        <v>0.41399999999999998</v>
      </c>
      <c r="I160" s="238"/>
      <c r="J160" s="234"/>
      <c r="K160" s="234"/>
      <c r="L160" s="239"/>
      <c r="M160" s="240"/>
      <c r="N160" s="241"/>
      <c r="O160" s="241"/>
      <c r="P160" s="241"/>
      <c r="Q160" s="241"/>
      <c r="R160" s="241"/>
      <c r="S160" s="241"/>
      <c r="T160" s="242"/>
      <c r="AT160" s="243" t="s">
        <v>272</v>
      </c>
      <c r="AU160" s="243" t="s">
        <v>91</v>
      </c>
      <c r="AV160" s="15" t="s">
        <v>91</v>
      </c>
      <c r="AW160" s="15" t="s">
        <v>38</v>
      </c>
      <c r="AX160" s="15" t="s">
        <v>82</v>
      </c>
      <c r="AY160" s="243" t="s">
        <v>262</v>
      </c>
    </row>
    <row r="161" spans="1:65" s="15" customFormat="1" ht="10">
      <c r="B161" s="233"/>
      <c r="C161" s="234"/>
      <c r="D161" s="208" t="s">
        <v>272</v>
      </c>
      <c r="E161" s="235" t="s">
        <v>44</v>
      </c>
      <c r="F161" s="236" t="s">
        <v>8663</v>
      </c>
      <c r="G161" s="234"/>
      <c r="H161" s="237">
        <v>0.41399999999999998</v>
      </c>
      <c r="I161" s="238"/>
      <c r="J161" s="234"/>
      <c r="K161" s="234"/>
      <c r="L161" s="239"/>
      <c r="M161" s="240"/>
      <c r="N161" s="241"/>
      <c r="O161" s="241"/>
      <c r="P161" s="241"/>
      <c r="Q161" s="241"/>
      <c r="R161" s="241"/>
      <c r="S161" s="241"/>
      <c r="T161" s="242"/>
      <c r="AT161" s="243" t="s">
        <v>272</v>
      </c>
      <c r="AU161" s="243" t="s">
        <v>91</v>
      </c>
      <c r="AV161" s="15" t="s">
        <v>91</v>
      </c>
      <c r="AW161" s="15" t="s">
        <v>38</v>
      </c>
      <c r="AX161" s="15" t="s">
        <v>82</v>
      </c>
      <c r="AY161" s="243" t="s">
        <v>262</v>
      </c>
    </row>
    <row r="162" spans="1:65" s="15" customFormat="1" ht="10">
      <c r="B162" s="233"/>
      <c r="C162" s="234"/>
      <c r="D162" s="208" t="s">
        <v>272</v>
      </c>
      <c r="E162" s="235" t="s">
        <v>44</v>
      </c>
      <c r="F162" s="236" t="s">
        <v>8664</v>
      </c>
      <c r="G162" s="234"/>
      <c r="H162" s="237">
        <v>0.54400000000000004</v>
      </c>
      <c r="I162" s="238"/>
      <c r="J162" s="234"/>
      <c r="K162" s="234"/>
      <c r="L162" s="239"/>
      <c r="M162" s="240"/>
      <c r="N162" s="241"/>
      <c r="O162" s="241"/>
      <c r="P162" s="241"/>
      <c r="Q162" s="241"/>
      <c r="R162" s="241"/>
      <c r="S162" s="241"/>
      <c r="T162" s="242"/>
      <c r="AT162" s="243" t="s">
        <v>272</v>
      </c>
      <c r="AU162" s="243" t="s">
        <v>91</v>
      </c>
      <c r="AV162" s="15" t="s">
        <v>91</v>
      </c>
      <c r="AW162" s="15" t="s">
        <v>38</v>
      </c>
      <c r="AX162" s="15" t="s">
        <v>82</v>
      </c>
      <c r="AY162" s="243" t="s">
        <v>262</v>
      </c>
    </row>
    <row r="163" spans="1:65" s="16" customFormat="1" ht="10">
      <c r="B163" s="244"/>
      <c r="C163" s="245"/>
      <c r="D163" s="208" t="s">
        <v>272</v>
      </c>
      <c r="E163" s="246" t="s">
        <v>44</v>
      </c>
      <c r="F163" s="247" t="s">
        <v>291</v>
      </c>
      <c r="G163" s="245"/>
      <c r="H163" s="248">
        <v>1.5369999999999999</v>
      </c>
      <c r="I163" s="249"/>
      <c r="J163" s="245"/>
      <c r="K163" s="245"/>
      <c r="L163" s="250"/>
      <c r="M163" s="251"/>
      <c r="N163" s="252"/>
      <c r="O163" s="252"/>
      <c r="P163" s="252"/>
      <c r="Q163" s="252"/>
      <c r="R163" s="252"/>
      <c r="S163" s="252"/>
      <c r="T163" s="253"/>
      <c r="AT163" s="254" t="s">
        <v>272</v>
      </c>
      <c r="AU163" s="254" t="s">
        <v>91</v>
      </c>
      <c r="AV163" s="16" t="s">
        <v>104</v>
      </c>
      <c r="AW163" s="16" t="s">
        <v>38</v>
      </c>
      <c r="AX163" s="16" t="s">
        <v>89</v>
      </c>
      <c r="AY163" s="254" t="s">
        <v>262</v>
      </c>
    </row>
    <row r="164" spans="1:65" s="2" customFormat="1" ht="16.5" customHeight="1">
      <c r="A164" s="37"/>
      <c r="B164" s="38"/>
      <c r="C164" s="255" t="s">
        <v>410</v>
      </c>
      <c r="D164" s="255" t="s">
        <v>633</v>
      </c>
      <c r="E164" s="256" t="s">
        <v>6233</v>
      </c>
      <c r="F164" s="257" t="s">
        <v>6234</v>
      </c>
      <c r="G164" s="258" t="s">
        <v>406</v>
      </c>
      <c r="H164" s="259">
        <v>2.6139999999999999</v>
      </c>
      <c r="I164" s="260"/>
      <c r="J164" s="261">
        <f>ROUND(I164*H164,2)</f>
        <v>0</v>
      </c>
      <c r="K164" s="257" t="s">
        <v>268</v>
      </c>
      <c r="L164" s="262"/>
      <c r="M164" s="263" t="s">
        <v>44</v>
      </c>
      <c r="N164" s="264" t="s">
        <v>53</v>
      </c>
      <c r="O164" s="67"/>
      <c r="P164" s="204">
        <f>O164*H164</f>
        <v>0</v>
      </c>
      <c r="Q164" s="204">
        <v>1</v>
      </c>
      <c r="R164" s="204">
        <f>Q164*H164</f>
        <v>2.6139999999999999</v>
      </c>
      <c r="S164" s="204">
        <v>0</v>
      </c>
      <c r="T164" s="205">
        <f>S164*H164</f>
        <v>0</v>
      </c>
      <c r="U164" s="37"/>
      <c r="V164" s="37"/>
      <c r="W164" s="37"/>
      <c r="X164" s="37"/>
      <c r="Y164" s="37"/>
      <c r="Z164" s="37"/>
      <c r="AA164" s="37"/>
      <c r="AB164" s="37"/>
      <c r="AC164" s="37"/>
      <c r="AD164" s="37"/>
      <c r="AE164" s="37"/>
      <c r="AR164" s="206" t="s">
        <v>351</v>
      </c>
      <c r="AT164" s="206" t="s">
        <v>633</v>
      </c>
      <c r="AU164" s="206" t="s">
        <v>91</v>
      </c>
      <c r="AY164" s="19" t="s">
        <v>262</v>
      </c>
      <c r="BE164" s="207">
        <f>IF(N164="základní",J164,0)</f>
        <v>0</v>
      </c>
      <c r="BF164" s="207">
        <f>IF(N164="snížená",J164,0)</f>
        <v>0</v>
      </c>
      <c r="BG164" s="207">
        <f>IF(N164="zákl. přenesená",J164,0)</f>
        <v>0</v>
      </c>
      <c r="BH164" s="207">
        <f>IF(N164="sníž. přenesená",J164,0)</f>
        <v>0</v>
      </c>
      <c r="BI164" s="207">
        <f>IF(N164="nulová",J164,0)</f>
        <v>0</v>
      </c>
      <c r="BJ164" s="19" t="s">
        <v>89</v>
      </c>
      <c r="BK164" s="207">
        <f>ROUND(I164*H164,2)</f>
        <v>0</v>
      </c>
      <c r="BL164" s="19" t="s">
        <v>104</v>
      </c>
      <c r="BM164" s="206" t="s">
        <v>619</v>
      </c>
    </row>
    <row r="165" spans="1:65" s="15" customFormat="1" ht="10">
      <c r="B165" s="233"/>
      <c r="C165" s="234"/>
      <c r="D165" s="208" t="s">
        <v>272</v>
      </c>
      <c r="E165" s="235" t="s">
        <v>44</v>
      </c>
      <c r="F165" s="236" t="s">
        <v>8665</v>
      </c>
      <c r="G165" s="234"/>
      <c r="H165" s="237">
        <v>0.28100000000000003</v>
      </c>
      <c r="I165" s="238"/>
      <c r="J165" s="234"/>
      <c r="K165" s="234"/>
      <c r="L165" s="239"/>
      <c r="M165" s="240"/>
      <c r="N165" s="241"/>
      <c r="O165" s="241"/>
      <c r="P165" s="241"/>
      <c r="Q165" s="241"/>
      <c r="R165" s="241"/>
      <c r="S165" s="241"/>
      <c r="T165" s="242"/>
      <c r="AT165" s="243" t="s">
        <v>272</v>
      </c>
      <c r="AU165" s="243" t="s">
        <v>91</v>
      </c>
      <c r="AV165" s="15" t="s">
        <v>91</v>
      </c>
      <c r="AW165" s="15" t="s">
        <v>38</v>
      </c>
      <c r="AX165" s="15" t="s">
        <v>82</v>
      </c>
      <c r="AY165" s="243" t="s">
        <v>262</v>
      </c>
    </row>
    <row r="166" spans="1:65" s="15" customFormat="1" ht="10">
      <c r="B166" s="233"/>
      <c r="C166" s="234"/>
      <c r="D166" s="208" t="s">
        <v>272</v>
      </c>
      <c r="E166" s="235" t="s">
        <v>44</v>
      </c>
      <c r="F166" s="236" t="s">
        <v>8666</v>
      </c>
      <c r="G166" s="234"/>
      <c r="H166" s="237">
        <v>0.70399999999999996</v>
      </c>
      <c r="I166" s="238"/>
      <c r="J166" s="234"/>
      <c r="K166" s="234"/>
      <c r="L166" s="239"/>
      <c r="M166" s="240"/>
      <c r="N166" s="241"/>
      <c r="O166" s="241"/>
      <c r="P166" s="241"/>
      <c r="Q166" s="241"/>
      <c r="R166" s="241"/>
      <c r="S166" s="241"/>
      <c r="T166" s="242"/>
      <c r="AT166" s="243" t="s">
        <v>272</v>
      </c>
      <c r="AU166" s="243" t="s">
        <v>91</v>
      </c>
      <c r="AV166" s="15" t="s">
        <v>91</v>
      </c>
      <c r="AW166" s="15" t="s">
        <v>38</v>
      </c>
      <c r="AX166" s="15" t="s">
        <v>82</v>
      </c>
      <c r="AY166" s="243" t="s">
        <v>262</v>
      </c>
    </row>
    <row r="167" spans="1:65" s="15" customFormat="1" ht="10">
      <c r="B167" s="233"/>
      <c r="C167" s="234"/>
      <c r="D167" s="208" t="s">
        <v>272</v>
      </c>
      <c r="E167" s="235" t="s">
        <v>44</v>
      </c>
      <c r="F167" s="236" t="s">
        <v>8667</v>
      </c>
      <c r="G167" s="234"/>
      <c r="H167" s="237">
        <v>0.70399999999999996</v>
      </c>
      <c r="I167" s="238"/>
      <c r="J167" s="234"/>
      <c r="K167" s="234"/>
      <c r="L167" s="239"/>
      <c r="M167" s="240"/>
      <c r="N167" s="241"/>
      <c r="O167" s="241"/>
      <c r="P167" s="241"/>
      <c r="Q167" s="241"/>
      <c r="R167" s="241"/>
      <c r="S167" s="241"/>
      <c r="T167" s="242"/>
      <c r="AT167" s="243" t="s">
        <v>272</v>
      </c>
      <c r="AU167" s="243" t="s">
        <v>91</v>
      </c>
      <c r="AV167" s="15" t="s">
        <v>91</v>
      </c>
      <c r="AW167" s="15" t="s">
        <v>38</v>
      </c>
      <c r="AX167" s="15" t="s">
        <v>82</v>
      </c>
      <c r="AY167" s="243" t="s">
        <v>262</v>
      </c>
    </row>
    <row r="168" spans="1:65" s="15" customFormat="1" ht="10">
      <c r="B168" s="233"/>
      <c r="C168" s="234"/>
      <c r="D168" s="208" t="s">
        <v>272</v>
      </c>
      <c r="E168" s="235" t="s">
        <v>44</v>
      </c>
      <c r="F168" s="236" t="s">
        <v>8668</v>
      </c>
      <c r="G168" s="234"/>
      <c r="H168" s="237">
        <v>0.92500000000000004</v>
      </c>
      <c r="I168" s="238"/>
      <c r="J168" s="234"/>
      <c r="K168" s="234"/>
      <c r="L168" s="239"/>
      <c r="M168" s="240"/>
      <c r="N168" s="241"/>
      <c r="O168" s="241"/>
      <c r="P168" s="241"/>
      <c r="Q168" s="241"/>
      <c r="R168" s="241"/>
      <c r="S168" s="241"/>
      <c r="T168" s="242"/>
      <c r="AT168" s="243" t="s">
        <v>272</v>
      </c>
      <c r="AU168" s="243" t="s">
        <v>91</v>
      </c>
      <c r="AV168" s="15" t="s">
        <v>91</v>
      </c>
      <c r="AW168" s="15" t="s">
        <v>38</v>
      </c>
      <c r="AX168" s="15" t="s">
        <v>82</v>
      </c>
      <c r="AY168" s="243" t="s">
        <v>262</v>
      </c>
    </row>
    <row r="169" spans="1:65" s="16" customFormat="1" ht="10">
      <c r="B169" s="244"/>
      <c r="C169" s="245"/>
      <c r="D169" s="208" t="s">
        <v>272</v>
      </c>
      <c r="E169" s="246" t="s">
        <v>44</v>
      </c>
      <c r="F169" s="247" t="s">
        <v>291</v>
      </c>
      <c r="G169" s="245"/>
      <c r="H169" s="248">
        <v>2.6139999999999999</v>
      </c>
      <c r="I169" s="249"/>
      <c r="J169" s="245"/>
      <c r="K169" s="245"/>
      <c r="L169" s="250"/>
      <c r="M169" s="251"/>
      <c r="N169" s="252"/>
      <c r="O169" s="252"/>
      <c r="P169" s="252"/>
      <c r="Q169" s="252"/>
      <c r="R169" s="252"/>
      <c r="S169" s="252"/>
      <c r="T169" s="253"/>
      <c r="AT169" s="254" t="s">
        <v>272</v>
      </c>
      <c r="AU169" s="254" t="s">
        <v>91</v>
      </c>
      <c r="AV169" s="16" t="s">
        <v>104</v>
      </c>
      <c r="AW169" s="16" t="s">
        <v>38</v>
      </c>
      <c r="AX169" s="16" t="s">
        <v>89</v>
      </c>
      <c r="AY169" s="254" t="s">
        <v>262</v>
      </c>
    </row>
    <row r="170" spans="1:65" s="2" customFormat="1" ht="21.75" customHeight="1">
      <c r="A170" s="37"/>
      <c r="B170" s="38"/>
      <c r="C170" s="195" t="s">
        <v>416</v>
      </c>
      <c r="D170" s="195" t="s">
        <v>264</v>
      </c>
      <c r="E170" s="196" t="s">
        <v>6248</v>
      </c>
      <c r="F170" s="197" t="s">
        <v>6249</v>
      </c>
      <c r="G170" s="198" t="s">
        <v>267</v>
      </c>
      <c r="H170" s="199">
        <v>41.192999999999998</v>
      </c>
      <c r="I170" s="200"/>
      <c r="J170" s="201">
        <f>ROUND(I170*H170,2)</f>
        <v>0</v>
      </c>
      <c r="K170" s="197" t="s">
        <v>268</v>
      </c>
      <c r="L170" s="42"/>
      <c r="M170" s="202" t="s">
        <v>44</v>
      </c>
      <c r="N170" s="203" t="s">
        <v>53</v>
      </c>
      <c r="O170" s="67"/>
      <c r="P170" s="204">
        <f>O170*H170</f>
        <v>0</v>
      </c>
      <c r="Q170" s="204">
        <v>0</v>
      </c>
      <c r="R170" s="204">
        <f>Q170*H170</f>
        <v>0</v>
      </c>
      <c r="S170" s="204">
        <v>0</v>
      </c>
      <c r="T170" s="205">
        <f>S170*H170</f>
        <v>0</v>
      </c>
      <c r="U170" s="37"/>
      <c r="V170" s="37"/>
      <c r="W170" s="37"/>
      <c r="X170" s="37"/>
      <c r="Y170" s="37"/>
      <c r="Z170" s="37"/>
      <c r="AA170" s="37"/>
      <c r="AB170" s="37"/>
      <c r="AC170" s="37"/>
      <c r="AD170" s="37"/>
      <c r="AE170" s="37"/>
      <c r="AR170" s="206" t="s">
        <v>104</v>
      </c>
      <c r="AT170" s="206" t="s">
        <v>264</v>
      </c>
      <c r="AU170" s="206" t="s">
        <v>91</v>
      </c>
      <c r="AY170" s="19" t="s">
        <v>262</v>
      </c>
      <c r="BE170" s="207">
        <f>IF(N170="základní",J170,0)</f>
        <v>0</v>
      </c>
      <c r="BF170" s="207">
        <f>IF(N170="snížená",J170,0)</f>
        <v>0</v>
      </c>
      <c r="BG170" s="207">
        <f>IF(N170="zákl. přenesená",J170,0)</f>
        <v>0</v>
      </c>
      <c r="BH170" s="207">
        <f>IF(N170="sníž. přenesená",J170,0)</f>
        <v>0</v>
      </c>
      <c r="BI170" s="207">
        <f>IF(N170="nulová",J170,0)</f>
        <v>0</v>
      </c>
      <c r="BJ170" s="19" t="s">
        <v>89</v>
      </c>
      <c r="BK170" s="207">
        <f>ROUND(I170*H170,2)</f>
        <v>0</v>
      </c>
      <c r="BL170" s="19" t="s">
        <v>104</v>
      </c>
      <c r="BM170" s="206" t="s">
        <v>638</v>
      </c>
    </row>
    <row r="171" spans="1:65" s="2" customFormat="1" ht="126">
      <c r="A171" s="37"/>
      <c r="B171" s="38"/>
      <c r="C171" s="39"/>
      <c r="D171" s="208" t="s">
        <v>270</v>
      </c>
      <c r="E171" s="39"/>
      <c r="F171" s="209" t="s">
        <v>4150</v>
      </c>
      <c r="G171" s="39"/>
      <c r="H171" s="39"/>
      <c r="I171" s="118"/>
      <c r="J171" s="39"/>
      <c r="K171" s="39"/>
      <c r="L171" s="42"/>
      <c r="M171" s="210"/>
      <c r="N171" s="211"/>
      <c r="O171" s="67"/>
      <c r="P171" s="67"/>
      <c r="Q171" s="67"/>
      <c r="R171" s="67"/>
      <c r="S171" s="67"/>
      <c r="T171" s="68"/>
      <c r="U171" s="37"/>
      <c r="V171" s="37"/>
      <c r="W171" s="37"/>
      <c r="X171" s="37"/>
      <c r="Y171" s="37"/>
      <c r="Z171" s="37"/>
      <c r="AA171" s="37"/>
      <c r="AB171" s="37"/>
      <c r="AC171" s="37"/>
      <c r="AD171" s="37"/>
      <c r="AE171" s="37"/>
      <c r="AT171" s="19" t="s">
        <v>270</v>
      </c>
      <c r="AU171" s="19" t="s">
        <v>91</v>
      </c>
    </row>
    <row r="172" spans="1:65" s="15" customFormat="1" ht="10">
      <c r="B172" s="233"/>
      <c r="C172" s="234"/>
      <c r="D172" s="208" t="s">
        <v>272</v>
      </c>
      <c r="E172" s="235" t="s">
        <v>44</v>
      </c>
      <c r="F172" s="236" t="s">
        <v>8669</v>
      </c>
      <c r="G172" s="234"/>
      <c r="H172" s="237">
        <v>0.47899999999999998</v>
      </c>
      <c r="I172" s="238"/>
      <c r="J172" s="234"/>
      <c r="K172" s="234"/>
      <c r="L172" s="239"/>
      <c r="M172" s="240"/>
      <c r="N172" s="241"/>
      <c r="O172" s="241"/>
      <c r="P172" s="241"/>
      <c r="Q172" s="241"/>
      <c r="R172" s="241"/>
      <c r="S172" s="241"/>
      <c r="T172" s="242"/>
      <c r="AT172" s="243" t="s">
        <v>272</v>
      </c>
      <c r="AU172" s="243" t="s">
        <v>91</v>
      </c>
      <c r="AV172" s="15" t="s">
        <v>91</v>
      </c>
      <c r="AW172" s="15" t="s">
        <v>38</v>
      </c>
      <c r="AX172" s="15" t="s">
        <v>82</v>
      </c>
      <c r="AY172" s="243" t="s">
        <v>262</v>
      </c>
    </row>
    <row r="173" spans="1:65" s="15" customFormat="1" ht="10">
      <c r="B173" s="233"/>
      <c r="C173" s="234"/>
      <c r="D173" s="208" t="s">
        <v>272</v>
      </c>
      <c r="E173" s="235" t="s">
        <v>44</v>
      </c>
      <c r="F173" s="236" t="s">
        <v>8670</v>
      </c>
      <c r="G173" s="234"/>
      <c r="H173" s="237">
        <v>1.546</v>
      </c>
      <c r="I173" s="238"/>
      <c r="J173" s="234"/>
      <c r="K173" s="234"/>
      <c r="L173" s="239"/>
      <c r="M173" s="240"/>
      <c r="N173" s="241"/>
      <c r="O173" s="241"/>
      <c r="P173" s="241"/>
      <c r="Q173" s="241"/>
      <c r="R173" s="241"/>
      <c r="S173" s="241"/>
      <c r="T173" s="242"/>
      <c r="AT173" s="243" t="s">
        <v>272</v>
      </c>
      <c r="AU173" s="243" t="s">
        <v>91</v>
      </c>
      <c r="AV173" s="15" t="s">
        <v>91</v>
      </c>
      <c r="AW173" s="15" t="s">
        <v>38</v>
      </c>
      <c r="AX173" s="15" t="s">
        <v>82</v>
      </c>
      <c r="AY173" s="243" t="s">
        <v>262</v>
      </c>
    </row>
    <row r="174" spans="1:65" s="15" customFormat="1" ht="10">
      <c r="B174" s="233"/>
      <c r="C174" s="234"/>
      <c r="D174" s="208" t="s">
        <v>272</v>
      </c>
      <c r="E174" s="235" t="s">
        <v>44</v>
      </c>
      <c r="F174" s="236" t="s">
        <v>8671</v>
      </c>
      <c r="G174" s="234"/>
      <c r="H174" s="237">
        <v>1.4490000000000001</v>
      </c>
      <c r="I174" s="238"/>
      <c r="J174" s="234"/>
      <c r="K174" s="234"/>
      <c r="L174" s="239"/>
      <c r="M174" s="240"/>
      <c r="N174" s="241"/>
      <c r="O174" s="241"/>
      <c r="P174" s="241"/>
      <c r="Q174" s="241"/>
      <c r="R174" s="241"/>
      <c r="S174" s="241"/>
      <c r="T174" s="242"/>
      <c r="AT174" s="243" t="s">
        <v>272</v>
      </c>
      <c r="AU174" s="243" t="s">
        <v>91</v>
      </c>
      <c r="AV174" s="15" t="s">
        <v>91</v>
      </c>
      <c r="AW174" s="15" t="s">
        <v>38</v>
      </c>
      <c r="AX174" s="15" t="s">
        <v>82</v>
      </c>
      <c r="AY174" s="243" t="s">
        <v>262</v>
      </c>
    </row>
    <row r="175" spans="1:65" s="15" customFormat="1" ht="10">
      <c r="B175" s="233"/>
      <c r="C175" s="234"/>
      <c r="D175" s="208" t="s">
        <v>272</v>
      </c>
      <c r="E175" s="235" t="s">
        <v>44</v>
      </c>
      <c r="F175" s="236" t="s">
        <v>8672</v>
      </c>
      <c r="G175" s="234"/>
      <c r="H175" s="237">
        <v>0.54400000000000004</v>
      </c>
      <c r="I175" s="238"/>
      <c r="J175" s="234"/>
      <c r="K175" s="234"/>
      <c r="L175" s="239"/>
      <c r="M175" s="240"/>
      <c r="N175" s="241"/>
      <c r="O175" s="241"/>
      <c r="P175" s="241"/>
      <c r="Q175" s="241"/>
      <c r="R175" s="241"/>
      <c r="S175" s="241"/>
      <c r="T175" s="242"/>
      <c r="AT175" s="243" t="s">
        <v>272</v>
      </c>
      <c r="AU175" s="243" t="s">
        <v>91</v>
      </c>
      <c r="AV175" s="15" t="s">
        <v>91</v>
      </c>
      <c r="AW175" s="15" t="s">
        <v>38</v>
      </c>
      <c r="AX175" s="15" t="s">
        <v>82</v>
      </c>
      <c r="AY175" s="243" t="s">
        <v>262</v>
      </c>
    </row>
    <row r="176" spans="1:65" s="15" customFormat="1" ht="10">
      <c r="B176" s="233"/>
      <c r="C176" s="234"/>
      <c r="D176" s="208" t="s">
        <v>272</v>
      </c>
      <c r="E176" s="235" t="s">
        <v>44</v>
      </c>
      <c r="F176" s="236" t="s">
        <v>8673</v>
      </c>
      <c r="G176" s="234"/>
      <c r="H176" s="237">
        <v>8.3629999999999995</v>
      </c>
      <c r="I176" s="238"/>
      <c r="J176" s="234"/>
      <c r="K176" s="234"/>
      <c r="L176" s="239"/>
      <c r="M176" s="240"/>
      <c r="N176" s="241"/>
      <c r="O176" s="241"/>
      <c r="P176" s="241"/>
      <c r="Q176" s="241"/>
      <c r="R176" s="241"/>
      <c r="S176" s="241"/>
      <c r="T176" s="242"/>
      <c r="AT176" s="243" t="s">
        <v>272</v>
      </c>
      <c r="AU176" s="243" t="s">
        <v>91</v>
      </c>
      <c r="AV176" s="15" t="s">
        <v>91</v>
      </c>
      <c r="AW176" s="15" t="s">
        <v>38</v>
      </c>
      <c r="AX176" s="15" t="s">
        <v>82</v>
      </c>
      <c r="AY176" s="243" t="s">
        <v>262</v>
      </c>
    </row>
    <row r="177" spans="1:65" s="15" customFormat="1" ht="10">
      <c r="B177" s="233"/>
      <c r="C177" s="234"/>
      <c r="D177" s="208" t="s">
        <v>272</v>
      </c>
      <c r="E177" s="235" t="s">
        <v>44</v>
      </c>
      <c r="F177" s="236" t="s">
        <v>8674</v>
      </c>
      <c r="G177" s="234"/>
      <c r="H177" s="237">
        <v>3.5409999999999999</v>
      </c>
      <c r="I177" s="238"/>
      <c r="J177" s="234"/>
      <c r="K177" s="234"/>
      <c r="L177" s="239"/>
      <c r="M177" s="240"/>
      <c r="N177" s="241"/>
      <c r="O177" s="241"/>
      <c r="P177" s="241"/>
      <c r="Q177" s="241"/>
      <c r="R177" s="241"/>
      <c r="S177" s="241"/>
      <c r="T177" s="242"/>
      <c r="AT177" s="243" t="s">
        <v>272</v>
      </c>
      <c r="AU177" s="243" t="s">
        <v>91</v>
      </c>
      <c r="AV177" s="15" t="s">
        <v>91</v>
      </c>
      <c r="AW177" s="15" t="s">
        <v>38</v>
      </c>
      <c r="AX177" s="15" t="s">
        <v>82</v>
      </c>
      <c r="AY177" s="243" t="s">
        <v>262</v>
      </c>
    </row>
    <row r="178" spans="1:65" s="15" customFormat="1" ht="10">
      <c r="B178" s="233"/>
      <c r="C178" s="234"/>
      <c r="D178" s="208" t="s">
        <v>272</v>
      </c>
      <c r="E178" s="235" t="s">
        <v>44</v>
      </c>
      <c r="F178" s="236" t="s">
        <v>8675</v>
      </c>
      <c r="G178" s="234"/>
      <c r="H178" s="237">
        <v>21.914000000000001</v>
      </c>
      <c r="I178" s="238"/>
      <c r="J178" s="234"/>
      <c r="K178" s="234"/>
      <c r="L178" s="239"/>
      <c r="M178" s="240"/>
      <c r="N178" s="241"/>
      <c r="O178" s="241"/>
      <c r="P178" s="241"/>
      <c r="Q178" s="241"/>
      <c r="R178" s="241"/>
      <c r="S178" s="241"/>
      <c r="T178" s="242"/>
      <c r="AT178" s="243" t="s">
        <v>272</v>
      </c>
      <c r="AU178" s="243" t="s">
        <v>91</v>
      </c>
      <c r="AV178" s="15" t="s">
        <v>91</v>
      </c>
      <c r="AW178" s="15" t="s">
        <v>38</v>
      </c>
      <c r="AX178" s="15" t="s">
        <v>82</v>
      </c>
      <c r="AY178" s="243" t="s">
        <v>262</v>
      </c>
    </row>
    <row r="179" spans="1:65" s="15" customFormat="1" ht="10">
      <c r="B179" s="233"/>
      <c r="C179" s="234"/>
      <c r="D179" s="208" t="s">
        <v>272</v>
      </c>
      <c r="E179" s="235" t="s">
        <v>44</v>
      </c>
      <c r="F179" s="236" t="s">
        <v>8676</v>
      </c>
      <c r="G179" s="234"/>
      <c r="H179" s="237">
        <v>3.3570000000000002</v>
      </c>
      <c r="I179" s="238"/>
      <c r="J179" s="234"/>
      <c r="K179" s="234"/>
      <c r="L179" s="239"/>
      <c r="M179" s="240"/>
      <c r="N179" s="241"/>
      <c r="O179" s="241"/>
      <c r="P179" s="241"/>
      <c r="Q179" s="241"/>
      <c r="R179" s="241"/>
      <c r="S179" s="241"/>
      <c r="T179" s="242"/>
      <c r="AT179" s="243" t="s">
        <v>272</v>
      </c>
      <c r="AU179" s="243" t="s">
        <v>91</v>
      </c>
      <c r="AV179" s="15" t="s">
        <v>91</v>
      </c>
      <c r="AW179" s="15" t="s">
        <v>38</v>
      </c>
      <c r="AX179" s="15" t="s">
        <v>82</v>
      </c>
      <c r="AY179" s="243" t="s">
        <v>262</v>
      </c>
    </row>
    <row r="180" spans="1:65" s="16" customFormat="1" ht="10">
      <c r="B180" s="244"/>
      <c r="C180" s="245"/>
      <c r="D180" s="208" t="s">
        <v>272</v>
      </c>
      <c r="E180" s="246" t="s">
        <v>44</v>
      </c>
      <c r="F180" s="247" t="s">
        <v>291</v>
      </c>
      <c r="G180" s="245"/>
      <c r="H180" s="248">
        <v>41.192999999999998</v>
      </c>
      <c r="I180" s="249"/>
      <c r="J180" s="245"/>
      <c r="K180" s="245"/>
      <c r="L180" s="250"/>
      <c r="M180" s="251"/>
      <c r="N180" s="252"/>
      <c r="O180" s="252"/>
      <c r="P180" s="252"/>
      <c r="Q180" s="252"/>
      <c r="R180" s="252"/>
      <c r="S180" s="252"/>
      <c r="T180" s="253"/>
      <c r="AT180" s="254" t="s">
        <v>272</v>
      </c>
      <c r="AU180" s="254" t="s">
        <v>91</v>
      </c>
      <c r="AV180" s="16" t="s">
        <v>104</v>
      </c>
      <c r="AW180" s="16" t="s">
        <v>38</v>
      </c>
      <c r="AX180" s="16" t="s">
        <v>89</v>
      </c>
      <c r="AY180" s="254" t="s">
        <v>262</v>
      </c>
    </row>
    <row r="181" spans="1:65" s="2" customFormat="1" ht="21.75" customHeight="1">
      <c r="A181" s="37"/>
      <c r="B181" s="38"/>
      <c r="C181" s="195" t="s">
        <v>8</v>
      </c>
      <c r="D181" s="195" t="s">
        <v>264</v>
      </c>
      <c r="E181" s="196" t="s">
        <v>6250</v>
      </c>
      <c r="F181" s="197" t="s">
        <v>6251</v>
      </c>
      <c r="G181" s="198" t="s">
        <v>267</v>
      </c>
      <c r="H181" s="199">
        <v>112.792</v>
      </c>
      <c r="I181" s="200"/>
      <c r="J181" s="201">
        <f>ROUND(I181*H181,2)</f>
        <v>0</v>
      </c>
      <c r="K181" s="197" t="s">
        <v>268</v>
      </c>
      <c r="L181" s="42"/>
      <c r="M181" s="202" t="s">
        <v>44</v>
      </c>
      <c r="N181" s="203" t="s">
        <v>53</v>
      </c>
      <c r="O181" s="67"/>
      <c r="P181" s="204">
        <f>O181*H181</f>
        <v>0</v>
      </c>
      <c r="Q181" s="204">
        <v>0</v>
      </c>
      <c r="R181" s="204">
        <f>Q181*H181</f>
        <v>0</v>
      </c>
      <c r="S181" s="204">
        <v>0</v>
      </c>
      <c r="T181" s="205">
        <f>S181*H181</f>
        <v>0</v>
      </c>
      <c r="U181" s="37"/>
      <c r="V181" s="37"/>
      <c r="W181" s="37"/>
      <c r="X181" s="37"/>
      <c r="Y181" s="37"/>
      <c r="Z181" s="37"/>
      <c r="AA181" s="37"/>
      <c r="AB181" s="37"/>
      <c r="AC181" s="37"/>
      <c r="AD181" s="37"/>
      <c r="AE181" s="37"/>
      <c r="AR181" s="206" t="s">
        <v>104</v>
      </c>
      <c r="AT181" s="206" t="s">
        <v>264</v>
      </c>
      <c r="AU181" s="206" t="s">
        <v>91</v>
      </c>
      <c r="AY181" s="19" t="s">
        <v>262</v>
      </c>
      <c r="BE181" s="207">
        <f>IF(N181="základní",J181,0)</f>
        <v>0</v>
      </c>
      <c r="BF181" s="207">
        <f>IF(N181="snížená",J181,0)</f>
        <v>0</v>
      </c>
      <c r="BG181" s="207">
        <f>IF(N181="zákl. přenesená",J181,0)</f>
        <v>0</v>
      </c>
      <c r="BH181" s="207">
        <f>IF(N181="sníž. přenesená",J181,0)</f>
        <v>0</v>
      </c>
      <c r="BI181" s="207">
        <f>IF(N181="nulová",J181,0)</f>
        <v>0</v>
      </c>
      <c r="BJ181" s="19" t="s">
        <v>89</v>
      </c>
      <c r="BK181" s="207">
        <f>ROUND(I181*H181,2)</f>
        <v>0</v>
      </c>
      <c r="BL181" s="19" t="s">
        <v>104</v>
      </c>
      <c r="BM181" s="206" t="s">
        <v>657</v>
      </c>
    </row>
    <row r="182" spans="1:65" s="2" customFormat="1" ht="54">
      <c r="A182" s="37"/>
      <c r="B182" s="38"/>
      <c r="C182" s="39"/>
      <c r="D182" s="208" t="s">
        <v>270</v>
      </c>
      <c r="E182" s="39"/>
      <c r="F182" s="209" t="s">
        <v>355</v>
      </c>
      <c r="G182" s="39"/>
      <c r="H182" s="39"/>
      <c r="I182" s="118"/>
      <c r="J182" s="39"/>
      <c r="K182" s="39"/>
      <c r="L182" s="42"/>
      <c r="M182" s="210"/>
      <c r="N182" s="211"/>
      <c r="O182" s="67"/>
      <c r="P182" s="67"/>
      <c r="Q182" s="67"/>
      <c r="R182" s="67"/>
      <c r="S182" s="67"/>
      <c r="T182" s="68"/>
      <c r="U182" s="37"/>
      <c r="V182" s="37"/>
      <c r="W182" s="37"/>
      <c r="X182" s="37"/>
      <c r="Y182" s="37"/>
      <c r="Z182" s="37"/>
      <c r="AA182" s="37"/>
      <c r="AB182" s="37"/>
      <c r="AC182" s="37"/>
      <c r="AD182" s="37"/>
      <c r="AE182" s="37"/>
      <c r="AT182" s="19" t="s">
        <v>270</v>
      </c>
      <c r="AU182" s="19" t="s">
        <v>91</v>
      </c>
    </row>
    <row r="183" spans="1:65" s="15" customFormat="1" ht="10">
      <c r="B183" s="233"/>
      <c r="C183" s="234"/>
      <c r="D183" s="208" t="s">
        <v>272</v>
      </c>
      <c r="E183" s="235" t="s">
        <v>44</v>
      </c>
      <c r="F183" s="236" t="s">
        <v>8641</v>
      </c>
      <c r="G183" s="234"/>
      <c r="H183" s="237">
        <v>0.71499999999999997</v>
      </c>
      <c r="I183" s="238"/>
      <c r="J183" s="234"/>
      <c r="K183" s="234"/>
      <c r="L183" s="239"/>
      <c r="M183" s="240"/>
      <c r="N183" s="241"/>
      <c r="O183" s="241"/>
      <c r="P183" s="241"/>
      <c r="Q183" s="241"/>
      <c r="R183" s="241"/>
      <c r="S183" s="241"/>
      <c r="T183" s="242"/>
      <c r="AT183" s="243" t="s">
        <v>272</v>
      </c>
      <c r="AU183" s="243" t="s">
        <v>91</v>
      </c>
      <c r="AV183" s="15" t="s">
        <v>91</v>
      </c>
      <c r="AW183" s="15" t="s">
        <v>38</v>
      </c>
      <c r="AX183" s="15" t="s">
        <v>82</v>
      </c>
      <c r="AY183" s="243" t="s">
        <v>262</v>
      </c>
    </row>
    <row r="184" spans="1:65" s="15" customFormat="1" ht="10">
      <c r="B184" s="233"/>
      <c r="C184" s="234"/>
      <c r="D184" s="208" t="s">
        <v>272</v>
      </c>
      <c r="E184" s="235" t="s">
        <v>44</v>
      </c>
      <c r="F184" s="236" t="s">
        <v>8642</v>
      </c>
      <c r="G184" s="234"/>
      <c r="H184" s="237">
        <v>2.1669999999999998</v>
      </c>
      <c r="I184" s="238"/>
      <c r="J184" s="234"/>
      <c r="K184" s="234"/>
      <c r="L184" s="239"/>
      <c r="M184" s="240"/>
      <c r="N184" s="241"/>
      <c r="O184" s="241"/>
      <c r="P184" s="241"/>
      <c r="Q184" s="241"/>
      <c r="R184" s="241"/>
      <c r="S184" s="241"/>
      <c r="T184" s="242"/>
      <c r="AT184" s="243" t="s">
        <v>272</v>
      </c>
      <c r="AU184" s="243" t="s">
        <v>91</v>
      </c>
      <c r="AV184" s="15" t="s">
        <v>91</v>
      </c>
      <c r="AW184" s="15" t="s">
        <v>38</v>
      </c>
      <c r="AX184" s="15" t="s">
        <v>82</v>
      </c>
      <c r="AY184" s="243" t="s">
        <v>262</v>
      </c>
    </row>
    <row r="185" spans="1:65" s="15" customFormat="1" ht="10">
      <c r="B185" s="233"/>
      <c r="C185" s="234"/>
      <c r="D185" s="208" t="s">
        <v>272</v>
      </c>
      <c r="E185" s="235" t="s">
        <v>44</v>
      </c>
      <c r="F185" s="236" t="s">
        <v>8643</v>
      </c>
      <c r="G185" s="234"/>
      <c r="H185" s="237">
        <v>2.0699999999999998</v>
      </c>
      <c r="I185" s="238"/>
      <c r="J185" s="234"/>
      <c r="K185" s="234"/>
      <c r="L185" s="239"/>
      <c r="M185" s="240"/>
      <c r="N185" s="241"/>
      <c r="O185" s="241"/>
      <c r="P185" s="241"/>
      <c r="Q185" s="241"/>
      <c r="R185" s="241"/>
      <c r="S185" s="241"/>
      <c r="T185" s="242"/>
      <c r="AT185" s="243" t="s">
        <v>272</v>
      </c>
      <c r="AU185" s="243" t="s">
        <v>91</v>
      </c>
      <c r="AV185" s="15" t="s">
        <v>91</v>
      </c>
      <c r="AW185" s="15" t="s">
        <v>38</v>
      </c>
      <c r="AX185" s="15" t="s">
        <v>82</v>
      </c>
      <c r="AY185" s="243" t="s">
        <v>262</v>
      </c>
    </row>
    <row r="186" spans="1:65" s="15" customFormat="1" ht="10">
      <c r="B186" s="233"/>
      <c r="C186" s="234"/>
      <c r="D186" s="208" t="s">
        <v>272</v>
      </c>
      <c r="E186" s="235" t="s">
        <v>44</v>
      </c>
      <c r="F186" s="236" t="s">
        <v>8644</v>
      </c>
      <c r="G186" s="234"/>
      <c r="H186" s="237">
        <v>1.224</v>
      </c>
      <c r="I186" s="238"/>
      <c r="J186" s="234"/>
      <c r="K186" s="234"/>
      <c r="L186" s="239"/>
      <c r="M186" s="240"/>
      <c r="N186" s="241"/>
      <c r="O186" s="241"/>
      <c r="P186" s="241"/>
      <c r="Q186" s="241"/>
      <c r="R186" s="241"/>
      <c r="S186" s="241"/>
      <c r="T186" s="242"/>
      <c r="AT186" s="243" t="s">
        <v>272</v>
      </c>
      <c r="AU186" s="243" t="s">
        <v>91</v>
      </c>
      <c r="AV186" s="15" t="s">
        <v>91</v>
      </c>
      <c r="AW186" s="15" t="s">
        <v>38</v>
      </c>
      <c r="AX186" s="15" t="s">
        <v>82</v>
      </c>
      <c r="AY186" s="243" t="s">
        <v>262</v>
      </c>
    </row>
    <row r="187" spans="1:65" s="15" customFormat="1" ht="10">
      <c r="B187" s="233"/>
      <c r="C187" s="234"/>
      <c r="D187" s="208" t="s">
        <v>272</v>
      </c>
      <c r="E187" s="235" t="s">
        <v>44</v>
      </c>
      <c r="F187" s="236" t="s">
        <v>8645</v>
      </c>
      <c r="G187" s="234"/>
      <c r="H187" s="237">
        <v>15.461</v>
      </c>
      <c r="I187" s="238"/>
      <c r="J187" s="234"/>
      <c r="K187" s="234"/>
      <c r="L187" s="239"/>
      <c r="M187" s="240"/>
      <c r="N187" s="241"/>
      <c r="O187" s="241"/>
      <c r="P187" s="241"/>
      <c r="Q187" s="241"/>
      <c r="R187" s="241"/>
      <c r="S187" s="241"/>
      <c r="T187" s="242"/>
      <c r="AT187" s="243" t="s">
        <v>272</v>
      </c>
      <c r="AU187" s="243" t="s">
        <v>91</v>
      </c>
      <c r="AV187" s="15" t="s">
        <v>91</v>
      </c>
      <c r="AW187" s="15" t="s">
        <v>38</v>
      </c>
      <c r="AX187" s="15" t="s">
        <v>82</v>
      </c>
      <c r="AY187" s="243" t="s">
        <v>262</v>
      </c>
    </row>
    <row r="188" spans="1:65" s="15" customFormat="1" ht="10">
      <c r="B188" s="233"/>
      <c r="C188" s="234"/>
      <c r="D188" s="208" t="s">
        <v>272</v>
      </c>
      <c r="E188" s="235" t="s">
        <v>44</v>
      </c>
      <c r="F188" s="236" t="s">
        <v>8646</v>
      </c>
      <c r="G188" s="234"/>
      <c r="H188" s="237">
        <v>6.6820000000000004</v>
      </c>
      <c r="I188" s="238"/>
      <c r="J188" s="234"/>
      <c r="K188" s="234"/>
      <c r="L188" s="239"/>
      <c r="M188" s="240"/>
      <c r="N188" s="241"/>
      <c r="O188" s="241"/>
      <c r="P188" s="241"/>
      <c r="Q188" s="241"/>
      <c r="R188" s="241"/>
      <c r="S188" s="241"/>
      <c r="T188" s="242"/>
      <c r="AT188" s="243" t="s">
        <v>272</v>
      </c>
      <c r="AU188" s="243" t="s">
        <v>91</v>
      </c>
      <c r="AV188" s="15" t="s">
        <v>91</v>
      </c>
      <c r="AW188" s="15" t="s">
        <v>38</v>
      </c>
      <c r="AX188" s="15" t="s">
        <v>82</v>
      </c>
      <c r="AY188" s="243" t="s">
        <v>262</v>
      </c>
    </row>
    <row r="189" spans="1:65" s="15" customFormat="1" ht="10">
      <c r="B189" s="233"/>
      <c r="C189" s="234"/>
      <c r="D189" s="208" t="s">
        <v>272</v>
      </c>
      <c r="E189" s="235" t="s">
        <v>44</v>
      </c>
      <c r="F189" s="236" t="s">
        <v>8639</v>
      </c>
      <c r="G189" s="234"/>
      <c r="H189" s="237">
        <v>36.89</v>
      </c>
      <c r="I189" s="238"/>
      <c r="J189" s="234"/>
      <c r="K189" s="234"/>
      <c r="L189" s="239"/>
      <c r="M189" s="240"/>
      <c r="N189" s="241"/>
      <c r="O189" s="241"/>
      <c r="P189" s="241"/>
      <c r="Q189" s="241"/>
      <c r="R189" s="241"/>
      <c r="S189" s="241"/>
      <c r="T189" s="242"/>
      <c r="AT189" s="243" t="s">
        <v>272</v>
      </c>
      <c r="AU189" s="243" t="s">
        <v>91</v>
      </c>
      <c r="AV189" s="15" t="s">
        <v>91</v>
      </c>
      <c r="AW189" s="15" t="s">
        <v>38</v>
      </c>
      <c r="AX189" s="15" t="s">
        <v>82</v>
      </c>
      <c r="AY189" s="243" t="s">
        <v>262</v>
      </c>
    </row>
    <row r="190" spans="1:65" s="15" customFormat="1" ht="10">
      <c r="B190" s="233"/>
      <c r="C190" s="234"/>
      <c r="D190" s="208" t="s">
        <v>272</v>
      </c>
      <c r="E190" s="235" t="s">
        <v>44</v>
      </c>
      <c r="F190" s="236" t="s">
        <v>8647</v>
      </c>
      <c r="G190" s="234"/>
      <c r="H190" s="237">
        <v>6.39</v>
      </c>
      <c r="I190" s="238"/>
      <c r="J190" s="234"/>
      <c r="K190" s="234"/>
      <c r="L190" s="239"/>
      <c r="M190" s="240"/>
      <c r="N190" s="241"/>
      <c r="O190" s="241"/>
      <c r="P190" s="241"/>
      <c r="Q190" s="241"/>
      <c r="R190" s="241"/>
      <c r="S190" s="241"/>
      <c r="T190" s="242"/>
      <c r="AT190" s="243" t="s">
        <v>272</v>
      </c>
      <c r="AU190" s="243" t="s">
        <v>91</v>
      </c>
      <c r="AV190" s="15" t="s">
        <v>91</v>
      </c>
      <c r="AW190" s="15" t="s">
        <v>38</v>
      </c>
      <c r="AX190" s="15" t="s">
        <v>82</v>
      </c>
      <c r="AY190" s="243" t="s">
        <v>262</v>
      </c>
    </row>
    <row r="191" spans="1:65" s="15" customFormat="1" ht="10">
      <c r="B191" s="233"/>
      <c r="C191" s="234"/>
      <c r="D191" s="208" t="s">
        <v>272</v>
      </c>
      <c r="E191" s="235" t="s">
        <v>44</v>
      </c>
      <c r="F191" s="236" t="s">
        <v>8669</v>
      </c>
      <c r="G191" s="234"/>
      <c r="H191" s="237">
        <v>0.47899999999999998</v>
      </c>
      <c r="I191" s="238"/>
      <c r="J191" s="234"/>
      <c r="K191" s="234"/>
      <c r="L191" s="239"/>
      <c r="M191" s="240"/>
      <c r="N191" s="241"/>
      <c r="O191" s="241"/>
      <c r="P191" s="241"/>
      <c r="Q191" s="241"/>
      <c r="R191" s="241"/>
      <c r="S191" s="241"/>
      <c r="T191" s="242"/>
      <c r="AT191" s="243" t="s">
        <v>272</v>
      </c>
      <c r="AU191" s="243" t="s">
        <v>91</v>
      </c>
      <c r="AV191" s="15" t="s">
        <v>91</v>
      </c>
      <c r="AW191" s="15" t="s">
        <v>38</v>
      </c>
      <c r="AX191" s="15" t="s">
        <v>82</v>
      </c>
      <c r="AY191" s="243" t="s">
        <v>262</v>
      </c>
    </row>
    <row r="192" spans="1:65" s="15" customFormat="1" ht="10">
      <c r="B192" s="233"/>
      <c r="C192" s="234"/>
      <c r="D192" s="208" t="s">
        <v>272</v>
      </c>
      <c r="E192" s="235" t="s">
        <v>44</v>
      </c>
      <c r="F192" s="236" t="s">
        <v>8670</v>
      </c>
      <c r="G192" s="234"/>
      <c r="H192" s="237">
        <v>1.546</v>
      </c>
      <c r="I192" s="238"/>
      <c r="J192" s="234"/>
      <c r="K192" s="234"/>
      <c r="L192" s="239"/>
      <c r="M192" s="240"/>
      <c r="N192" s="241"/>
      <c r="O192" s="241"/>
      <c r="P192" s="241"/>
      <c r="Q192" s="241"/>
      <c r="R192" s="241"/>
      <c r="S192" s="241"/>
      <c r="T192" s="242"/>
      <c r="AT192" s="243" t="s">
        <v>272</v>
      </c>
      <c r="AU192" s="243" t="s">
        <v>91</v>
      </c>
      <c r="AV192" s="15" t="s">
        <v>91</v>
      </c>
      <c r="AW192" s="15" t="s">
        <v>38</v>
      </c>
      <c r="AX192" s="15" t="s">
        <v>82</v>
      </c>
      <c r="AY192" s="243" t="s">
        <v>262</v>
      </c>
    </row>
    <row r="193" spans="1:65" s="15" customFormat="1" ht="10">
      <c r="B193" s="233"/>
      <c r="C193" s="234"/>
      <c r="D193" s="208" t="s">
        <v>272</v>
      </c>
      <c r="E193" s="235" t="s">
        <v>44</v>
      </c>
      <c r="F193" s="236" t="s">
        <v>8671</v>
      </c>
      <c r="G193" s="234"/>
      <c r="H193" s="237">
        <v>1.4490000000000001</v>
      </c>
      <c r="I193" s="238"/>
      <c r="J193" s="234"/>
      <c r="K193" s="234"/>
      <c r="L193" s="239"/>
      <c r="M193" s="240"/>
      <c r="N193" s="241"/>
      <c r="O193" s="241"/>
      <c r="P193" s="241"/>
      <c r="Q193" s="241"/>
      <c r="R193" s="241"/>
      <c r="S193" s="241"/>
      <c r="T193" s="242"/>
      <c r="AT193" s="243" t="s">
        <v>272</v>
      </c>
      <c r="AU193" s="243" t="s">
        <v>91</v>
      </c>
      <c r="AV193" s="15" t="s">
        <v>91</v>
      </c>
      <c r="AW193" s="15" t="s">
        <v>38</v>
      </c>
      <c r="AX193" s="15" t="s">
        <v>82</v>
      </c>
      <c r="AY193" s="243" t="s">
        <v>262</v>
      </c>
    </row>
    <row r="194" spans="1:65" s="15" customFormat="1" ht="10">
      <c r="B194" s="233"/>
      <c r="C194" s="234"/>
      <c r="D194" s="208" t="s">
        <v>272</v>
      </c>
      <c r="E194" s="235" t="s">
        <v>44</v>
      </c>
      <c r="F194" s="236" t="s">
        <v>8672</v>
      </c>
      <c r="G194" s="234"/>
      <c r="H194" s="237">
        <v>0.54400000000000004</v>
      </c>
      <c r="I194" s="238"/>
      <c r="J194" s="234"/>
      <c r="K194" s="234"/>
      <c r="L194" s="239"/>
      <c r="M194" s="240"/>
      <c r="N194" s="241"/>
      <c r="O194" s="241"/>
      <c r="P194" s="241"/>
      <c r="Q194" s="241"/>
      <c r="R194" s="241"/>
      <c r="S194" s="241"/>
      <c r="T194" s="242"/>
      <c r="AT194" s="243" t="s">
        <v>272</v>
      </c>
      <c r="AU194" s="243" t="s">
        <v>91</v>
      </c>
      <c r="AV194" s="15" t="s">
        <v>91</v>
      </c>
      <c r="AW194" s="15" t="s">
        <v>38</v>
      </c>
      <c r="AX194" s="15" t="s">
        <v>82</v>
      </c>
      <c r="AY194" s="243" t="s">
        <v>262</v>
      </c>
    </row>
    <row r="195" spans="1:65" s="15" customFormat="1" ht="10">
      <c r="B195" s="233"/>
      <c r="C195" s="234"/>
      <c r="D195" s="208" t="s">
        <v>272</v>
      </c>
      <c r="E195" s="235" t="s">
        <v>44</v>
      </c>
      <c r="F195" s="236" t="s">
        <v>8673</v>
      </c>
      <c r="G195" s="234"/>
      <c r="H195" s="237">
        <v>8.3629999999999995</v>
      </c>
      <c r="I195" s="238"/>
      <c r="J195" s="234"/>
      <c r="K195" s="234"/>
      <c r="L195" s="239"/>
      <c r="M195" s="240"/>
      <c r="N195" s="241"/>
      <c r="O195" s="241"/>
      <c r="P195" s="241"/>
      <c r="Q195" s="241"/>
      <c r="R195" s="241"/>
      <c r="S195" s="241"/>
      <c r="T195" s="242"/>
      <c r="AT195" s="243" t="s">
        <v>272</v>
      </c>
      <c r="AU195" s="243" t="s">
        <v>91</v>
      </c>
      <c r="AV195" s="15" t="s">
        <v>91</v>
      </c>
      <c r="AW195" s="15" t="s">
        <v>38</v>
      </c>
      <c r="AX195" s="15" t="s">
        <v>82</v>
      </c>
      <c r="AY195" s="243" t="s">
        <v>262</v>
      </c>
    </row>
    <row r="196" spans="1:65" s="15" customFormat="1" ht="10">
      <c r="B196" s="233"/>
      <c r="C196" s="234"/>
      <c r="D196" s="208" t="s">
        <v>272</v>
      </c>
      <c r="E196" s="235" t="s">
        <v>44</v>
      </c>
      <c r="F196" s="236" t="s">
        <v>8674</v>
      </c>
      <c r="G196" s="234"/>
      <c r="H196" s="237">
        <v>3.5409999999999999</v>
      </c>
      <c r="I196" s="238"/>
      <c r="J196" s="234"/>
      <c r="K196" s="234"/>
      <c r="L196" s="239"/>
      <c r="M196" s="240"/>
      <c r="N196" s="241"/>
      <c r="O196" s="241"/>
      <c r="P196" s="241"/>
      <c r="Q196" s="241"/>
      <c r="R196" s="241"/>
      <c r="S196" s="241"/>
      <c r="T196" s="242"/>
      <c r="AT196" s="243" t="s">
        <v>272</v>
      </c>
      <c r="AU196" s="243" t="s">
        <v>91</v>
      </c>
      <c r="AV196" s="15" t="s">
        <v>91</v>
      </c>
      <c r="AW196" s="15" t="s">
        <v>38</v>
      </c>
      <c r="AX196" s="15" t="s">
        <v>82</v>
      </c>
      <c r="AY196" s="243" t="s">
        <v>262</v>
      </c>
    </row>
    <row r="197" spans="1:65" s="15" customFormat="1" ht="10">
      <c r="B197" s="233"/>
      <c r="C197" s="234"/>
      <c r="D197" s="208" t="s">
        <v>272</v>
      </c>
      <c r="E197" s="235" t="s">
        <v>44</v>
      </c>
      <c r="F197" s="236" t="s">
        <v>8675</v>
      </c>
      <c r="G197" s="234"/>
      <c r="H197" s="237">
        <v>21.914000000000001</v>
      </c>
      <c r="I197" s="238"/>
      <c r="J197" s="234"/>
      <c r="K197" s="234"/>
      <c r="L197" s="239"/>
      <c r="M197" s="240"/>
      <c r="N197" s="241"/>
      <c r="O197" s="241"/>
      <c r="P197" s="241"/>
      <c r="Q197" s="241"/>
      <c r="R197" s="241"/>
      <c r="S197" s="241"/>
      <c r="T197" s="242"/>
      <c r="AT197" s="243" t="s">
        <v>272</v>
      </c>
      <c r="AU197" s="243" t="s">
        <v>91</v>
      </c>
      <c r="AV197" s="15" t="s">
        <v>91</v>
      </c>
      <c r="AW197" s="15" t="s">
        <v>38</v>
      </c>
      <c r="AX197" s="15" t="s">
        <v>82</v>
      </c>
      <c r="AY197" s="243" t="s">
        <v>262</v>
      </c>
    </row>
    <row r="198" spans="1:65" s="15" customFormat="1" ht="10">
      <c r="B198" s="233"/>
      <c r="C198" s="234"/>
      <c r="D198" s="208" t="s">
        <v>272</v>
      </c>
      <c r="E198" s="235" t="s">
        <v>44</v>
      </c>
      <c r="F198" s="236" t="s">
        <v>8676</v>
      </c>
      <c r="G198" s="234"/>
      <c r="H198" s="237">
        <v>3.3570000000000002</v>
      </c>
      <c r="I198" s="238"/>
      <c r="J198" s="234"/>
      <c r="K198" s="234"/>
      <c r="L198" s="239"/>
      <c r="M198" s="240"/>
      <c r="N198" s="241"/>
      <c r="O198" s="241"/>
      <c r="P198" s="241"/>
      <c r="Q198" s="241"/>
      <c r="R198" s="241"/>
      <c r="S198" s="241"/>
      <c r="T198" s="242"/>
      <c r="AT198" s="243" t="s">
        <v>272</v>
      </c>
      <c r="AU198" s="243" t="s">
        <v>91</v>
      </c>
      <c r="AV198" s="15" t="s">
        <v>91</v>
      </c>
      <c r="AW198" s="15" t="s">
        <v>38</v>
      </c>
      <c r="AX198" s="15" t="s">
        <v>82</v>
      </c>
      <c r="AY198" s="243" t="s">
        <v>262</v>
      </c>
    </row>
    <row r="199" spans="1:65" s="16" customFormat="1" ht="10">
      <c r="B199" s="244"/>
      <c r="C199" s="245"/>
      <c r="D199" s="208" t="s">
        <v>272</v>
      </c>
      <c r="E199" s="246" t="s">
        <v>44</v>
      </c>
      <c r="F199" s="247" t="s">
        <v>291</v>
      </c>
      <c r="G199" s="245"/>
      <c r="H199" s="248">
        <v>112.792</v>
      </c>
      <c r="I199" s="249"/>
      <c r="J199" s="245"/>
      <c r="K199" s="245"/>
      <c r="L199" s="250"/>
      <c r="M199" s="251"/>
      <c r="N199" s="252"/>
      <c r="O199" s="252"/>
      <c r="P199" s="252"/>
      <c r="Q199" s="252"/>
      <c r="R199" s="252"/>
      <c r="S199" s="252"/>
      <c r="T199" s="253"/>
      <c r="AT199" s="254" t="s">
        <v>272</v>
      </c>
      <c r="AU199" s="254" t="s">
        <v>91</v>
      </c>
      <c r="AV199" s="16" t="s">
        <v>104</v>
      </c>
      <c r="AW199" s="16" t="s">
        <v>38</v>
      </c>
      <c r="AX199" s="16" t="s">
        <v>89</v>
      </c>
      <c r="AY199" s="254" t="s">
        <v>262</v>
      </c>
    </row>
    <row r="200" spans="1:65" s="2" customFormat="1" ht="33" customHeight="1">
      <c r="A200" s="37"/>
      <c r="B200" s="38"/>
      <c r="C200" s="195" t="s">
        <v>442</v>
      </c>
      <c r="D200" s="195" t="s">
        <v>264</v>
      </c>
      <c r="E200" s="196" t="s">
        <v>6252</v>
      </c>
      <c r="F200" s="197" t="s">
        <v>6253</v>
      </c>
      <c r="G200" s="198" t="s">
        <v>267</v>
      </c>
      <c r="H200" s="199">
        <v>30.405999999999999</v>
      </c>
      <c r="I200" s="200"/>
      <c r="J200" s="201">
        <f>ROUND(I200*H200,2)</f>
        <v>0</v>
      </c>
      <c r="K200" s="197" t="s">
        <v>268</v>
      </c>
      <c r="L200" s="42"/>
      <c r="M200" s="202" t="s">
        <v>44</v>
      </c>
      <c r="N200" s="203" t="s">
        <v>53</v>
      </c>
      <c r="O200" s="67"/>
      <c r="P200" s="204">
        <f>O200*H200</f>
        <v>0</v>
      </c>
      <c r="Q200" s="204">
        <v>0</v>
      </c>
      <c r="R200" s="204">
        <f>Q200*H200</f>
        <v>0</v>
      </c>
      <c r="S200" s="204">
        <v>0</v>
      </c>
      <c r="T200" s="205">
        <f>S200*H200</f>
        <v>0</v>
      </c>
      <c r="U200" s="37"/>
      <c r="V200" s="37"/>
      <c r="W200" s="37"/>
      <c r="X200" s="37"/>
      <c r="Y200" s="37"/>
      <c r="Z200" s="37"/>
      <c r="AA200" s="37"/>
      <c r="AB200" s="37"/>
      <c r="AC200" s="37"/>
      <c r="AD200" s="37"/>
      <c r="AE200" s="37"/>
      <c r="AR200" s="206" t="s">
        <v>104</v>
      </c>
      <c r="AT200" s="206" t="s">
        <v>264</v>
      </c>
      <c r="AU200" s="206" t="s">
        <v>91</v>
      </c>
      <c r="AY200" s="19" t="s">
        <v>262</v>
      </c>
      <c r="BE200" s="207">
        <f>IF(N200="základní",J200,0)</f>
        <v>0</v>
      </c>
      <c r="BF200" s="207">
        <f>IF(N200="snížená",J200,0)</f>
        <v>0</v>
      </c>
      <c r="BG200" s="207">
        <f>IF(N200="zákl. přenesená",J200,0)</f>
        <v>0</v>
      </c>
      <c r="BH200" s="207">
        <f>IF(N200="sníž. přenesená",J200,0)</f>
        <v>0</v>
      </c>
      <c r="BI200" s="207">
        <f>IF(N200="nulová",J200,0)</f>
        <v>0</v>
      </c>
      <c r="BJ200" s="19" t="s">
        <v>89</v>
      </c>
      <c r="BK200" s="207">
        <f>ROUND(I200*H200,2)</f>
        <v>0</v>
      </c>
      <c r="BL200" s="19" t="s">
        <v>104</v>
      </c>
      <c r="BM200" s="206" t="s">
        <v>668</v>
      </c>
    </row>
    <row r="201" spans="1:65" s="2" customFormat="1" ht="54">
      <c r="A201" s="37"/>
      <c r="B201" s="38"/>
      <c r="C201" s="39"/>
      <c r="D201" s="208" t="s">
        <v>270</v>
      </c>
      <c r="E201" s="39"/>
      <c r="F201" s="209" t="s">
        <v>355</v>
      </c>
      <c r="G201" s="39"/>
      <c r="H201" s="39"/>
      <c r="I201" s="118"/>
      <c r="J201" s="39"/>
      <c r="K201" s="39"/>
      <c r="L201" s="42"/>
      <c r="M201" s="210"/>
      <c r="N201" s="211"/>
      <c r="O201" s="67"/>
      <c r="P201" s="67"/>
      <c r="Q201" s="67"/>
      <c r="R201" s="67"/>
      <c r="S201" s="67"/>
      <c r="T201" s="68"/>
      <c r="U201" s="37"/>
      <c r="V201" s="37"/>
      <c r="W201" s="37"/>
      <c r="X201" s="37"/>
      <c r="Y201" s="37"/>
      <c r="Z201" s="37"/>
      <c r="AA201" s="37"/>
      <c r="AB201" s="37"/>
      <c r="AC201" s="37"/>
      <c r="AD201" s="37"/>
      <c r="AE201" s="37"/>
      <c r="AT201" s="19" t="s">
        <v>270</v>
      </c>
      <c r="AU201" s="19" t="s">
        <v>91</v>
      </c>
    </row>
    <row r="202" spans="1:65" s="15" customFormat="1" ht="10">
      <c r="B202" s="233"/>
      <c r="C202" s="234"/>
      <c r="D202" s="208" t="s">
        <v>272</v>
      </c>
      <c r="E202" s="235" t="s">
        <v>44</v>
      </c>
      <c r="F202" s="236" t="s">
        <v>8641</v>
      </c>
      <c r="G202" s="234"/>
      <c r="H202" s="237">
        <v>0.71499999999999997</v>
      </c>
      <c r="I202" s="238"/>
      <c r="J202" s="234"/>
      <c r="K202" s="234"/>
      <c r="L202" s="239"/>
      <c r="M202" s="240"/>
      <c r="N202" s="241"/>
      <c r="O202" s="241"/>
      <c r="P202" s="241"/>
      <c r="Q202" s="241"/>
      <c r="R202" s="241"/>
      <c r="S202" s="241"/>
      <c r="T202" s="242"/>
      <c r="AT202" s="243" t="s">
        <v>272</v>
      </c>
      <c r="AU202" s="243" t="s">
        <v>91</v>
      </c>
      <c r="AV202" s="15" t="s">
        <v>91</v>
      </c>
      <c r="AW202" s="15" t="s">
        <v>38</v>
      </c>
      <c r="AX202" s="15" t="s">
        <v>82</v>
      </c>
      <c r="AY202" s="243" t="s">
        <v>262</v>
      </c>
    </row>
    <row r="203" spans="1:65" s="15" customFormat="1" ht="10">
      <c r="B203" s="233"/>
      <c r="C203" s="234"/>
      <c r="D203" s="208" t="s">
        <v>272</v>
      </c>
      <c r="E203" s="235" t="s">
        <v>44</v>
      </c>
      <c r="F203" s="236" t="s">
        <v>8642</v>
      </c>
      <c r="G203" s="234"/>
      <c r="H203" s="237">
        <v>2.1669999999999998</v>
      </c>
      <c r="I203" s="238"/>
      <c r="J203" s="234"/>
      <c r="K203" s="234"/>
      <c r="L203" s="239"/>
      <c r="M203" s="240"/>
      <c r="N203" s="241"/>
      <c r="O203" s="241"/>
      <c r="P203" s="241"/>
      <c r="Q203" s="241"/>
      <c r="R203" s="241"/>
      <c r="S203" s="241"/>
      <c r="T203" s="242"/>
      <c r="AT203" s="243" t="s">
        <v>272</v>
      </c>
      <c r="AU203" s="243" t="s">
        <v>91</v>
      </c>
      <c r="AV203" s="15" t="s">
        <v>91</v>
      </c>
      <c r="AW203" s="15" t="s">
        <v>38</v>
      </c>
      <c r="AX203" s="15" t="s">
        <v>82</v>
      </c>
      <c r="AY203" s="243" t="s">
        <v>262</v>
      </c>
    </row>
    <row r="204" spans="1:65" s="15" customFormat="1" ht="10">
      <c r="B204" s="233"/>
      <c r="C204" s="234"/>
      <c r="D204" s="208" t="s">
        <v>272</v>
      </c>
      <c r="E204" s="235" t="s">
        <v>44</v>
      </c>
      <c r="F204" s="236" t="s">
        <v>8643</v>
      </c>
      <c r="G204" s="234"/>
      <c r="H204" s="237">
        <v>2.0699999999999998</v>
      </c>
      <c r="I204" s="238"/>
      <c r="J204" s="234"/>
      <c r="K204" s="234"/>
      <c r="L204" s="239"/>
      <c r="M204" s="240"/>
      <c r="N204" s="241"/>
      <c r="O204" s="241"/>
      <c r="P204" s="241"/>
      <c r="Q204" s="241"/>
      <c r="R204" s="241"/>
      <c r="S204" s="241"/>
      <c r="T204" s="242"/>
      <c r="AT204" s="243" t="s">
        <v>272</v>
      </c>
      <c r="AU204" s="243" t="s">
        <v>91</v>
      </c>
      <c r="AV204" s="15" t="s">
        <v>91</v>
      </c>
      <c r="AW204" s="15" t="s">
        <v>38</v>
      </c>
      <c r="AX204" s="15" t="s">
        <v>82</v>
      </c>
      <c r="AY204" s="243" t="s">
        <v>262</v>
      </c>
    </row>
    <row r="205" spans="1:65" s="15" customFormat="1" ht="10">
      <c r="B205" s="233"/>
      <c r="C205" s="234"/>
      <c r="D205" s="208" t="s">
        <v>272</v>
      </c>
      <c r="E205" s="235" t="s">
        <v>44</v>
      </c>
      <c r="F205" s="236" t="s">
        <v>8644</v>
      </c>
      <c r="G205" s="234"/>
      <c r="H205" s="237">
        <v>1.224</v>
      </c>
      <c r="I205" s="238"/>
      <c r="J205" s="234"/>
      <c r="K205" s="234"/>
      <c r="L205" s="239"/>
      <c r="M205" s="240"/>
      <c r="N205" s="241"/>
      <c r="O205" s="241"/>
      <c r="P205" s="241"/>
      <c r="Q205" s="241"/>
      <c r="R205" s="241"/>
      <c r="S205" s="241"/>
      <c r="T205" s="242"/>
      <c r="AT205" s="243" t="s">
        <v>272</v>
      </c>
      <c r="AU205" s="243" t="s">
        <v>91</v>
      </c>
      <c r="AV205" s="15" t="s">
        <v>91</v>
      </c>
      <c r="AW205" s="15" t="s">
        <v>38</v>
      </c>
      <c r="AX205" s="15" t="s">
        <v>82</v>
      </c>
      <c r="AY205" s="243" t="s">
        <v>262</v>
      </c>
    </row>
    <row r="206" spans="1:65" s="15" customFormat="1" ht="10">
      <c r="B206" s="233"/>
      <c r="C206" s="234"/>
      <c r="D206" s="208" t="s">
        <v>272</v>
      </c>
      <c r="E206" s="235" t="s">
        <v>44</v>
      </c>
      <c r="F206" s="236" t="s">
        <v>8645</v>
      </c>
      <c r="G206" s="234"/>
      <c r="H206" s="237">
        <v>15.461</v>
      </c>
      <c r="I206" s="238"/>
      <c r="J206" s="234"/>
      <c r="K206" s="234"/>
      <c r="L206" s="239"/>
      <c r="M206" s="240"/>
      <c r="N206" s="241"/>
      <c r="O206" s="241"/>
      <c r="P206" s="241"/>
      <c r="Q206" s="241"/>
      <c r="R206" s="241"/>
      <c r="S206" s="241"/>
      <c r="T206" s="242"/>
      <c r="AT206" s="243" t="s">
        <v>272</v>
      </c>
      <c r="AU206" s="243" t="s">
        <v>91</v>
      </c>
      <c r="AV206" s="15" t="s">
        <v>91</v>
      </c>
      <c r="AW206" s="15" t="s">
        <v>38</v>
      </c>
      <c r="AX206" s="15" t="s">
        <v>82</v>
      </c>
      <c r="AY206" s="243" t="s">
        <v>262</v>
      </c>
    </row>
    <row r="207" spans="1:65" s="15" customFormat="1" ht="10">
      <c r="B207" s="233"/>
      <c r="C207" s="234"/>
      <c r="D207" s="208" t="s">
        <v>272</v>
      </c>
      <c r="E207" s="235" t="s">
        <v>44</v>
      </c>
      <c r="F207" s="236" t="s">
        <v>8646</v>
      </c>
      <c r="G207" s="234"/>
      <c r="H207" s="237">
        <v>6.6820000000000004</v>
      </c>
      <c r="I207" s="238"/>
      <c r="J207" s="234"/>
      <c r="K207" s="234"/>
      <c r="L207" s="239"/>
      <c r="M207" s="240"/>
      <c r="N207" s="241"/>
      <c r="O207" s="241"/>
      <c r="P207" s="241"/>
      <c r="Q207" s="241"/>
      <c r="R207" s="241"/>
      <c r="S207" s="241"/>
      <c r="T207" s="242"/>
      <c r="AT207" s="243" t="s">
        <v>272</v>
      </c>
      <c r="AU207" s="243" t="s">
        <v>91</v>
      </c>
      <c r="AV207" s="15" t="s">
        <v>91</v>
      </c>
      <c r="AW207" s="15" t="s">
        <v>38</v>
      </c>
      <c r="AX207" s="15" t="s">
        <v>82</v>
      </c>
      <c r="AY207" s="243" t="s">
        <v>262</v>
      </c>
    </row>
    <row r="208" spans="1:65" s="15" customFormat="1" ht="10">
      <c r="B208" s="233"/>
      <c r="C208" s="234"/>
      <c r="D208" s="208" t="s">
        <v>272</v>
      </c>
      <c r="E208" s="235" t="s">
        <v>44</v>
      </c>
      <c r="F208" s="236" t="s">
        <v>8639</v>
      </c>
      <c r="G208" s="234"/>
      <c r="H208" s="237">
        <v>36.89</v>
      </c>
      <c r="I208" s="238"/>
      <c r="J208" s="234"/>
      <c r="K208" s="234"/>
      <c r="L208" s="239"/>
      <c r="M208" s="240"/>
      <c r="N208" s="241"/>
      <c r="O208" s="241"/>
      <c r="P208" s="241"/>
      <c r="Q208" s="241"/>
      <c r="R208" s="241"/>
      <c r="S208" s="241"/>
      <c r="T208" s="242"/>
      <c r="AT208" s="243" t="s">
        <v>272</v>
      </c>
      <c r="AU208" s="243" t="s">
        <v>91</v>
      </c>
      <c r="AV208" s="15" t="s">
        <v>91</v>
      </c>
      <c r="AW208" s="15" t="s">
        <v>38</v>
      </c>
      <c r="AX208" s="15" t="s">
        <v>82</v>
      </c>
      <c r="AY208" s="243" t="s">
        <v>262</v>
      </c>
    </row>
    <row r="209" spans="1:65" s="15" customFormat="1" ht="10">
      <c r="B209" s="233"/>
      <c r="C209" s="234"/>
      <c r="D209" s="208" t="s">
        <v>272</v>
      </c>
      <c r="E209" s="235" t="s">
        <v>44</v>
      </c>
      <c r="F209" s="236" t="s">
        <v>8647</v>
      </c>
      <c r="G209" s="234"/>
      <c r="H209" s="237">
        <v>6.39</v>
      </c>
      <c r="I209" s="238"/>
      <c r="J209" s="234"/>
      <c r="K209" s="234"/>
      <c r="L209" s="239"/>
      <c r="M209" s="240"/>
      <c r="N209" s="241"/>
      <c r="O209" s="241"/>
      <c r="P209" s="241"/>
      <c r="Q209" s="241"/>
      <c r="R209" s="241"/>
      <c r="S209" s="241"/>
      <c r="T209" s="242"/>
      <c r="AT209" s="243" t="s">
        <v>272</v>
      </c>
      <c r="AU209" s="243" t="s">
        <v>91</v>
      </c>
      <c r="AV209" s="15" t="s">
        <v>91</v>
      </c>
      <c r="AW209" s="15" t="s">
        <v>38</v>
      </c>
      <c r="AX209" s="15" t="s">
        <v>82</v>
      </c>
      <c r="AY209" s="243" t="s">
        <v>262</v>
      </c>
    </row>
    <row r="210" spans="1:65" s="15" customFormat="1" ht="10">
      <c r="B210" s="233"/>
      <c r="C210" s="234"/>
      <c r="D210" s="208" t="s">
        <v>272</v>
      </c>
      <c r="E210" s="235" t="s">
        <v>44</v>
      </c>
      <c r="F210" s="236" t="s">
        <v>8677</v>
      </c>
      <c r="G210" s="234"/>
      <c r="H210" s="237">
        <v>-0.47899999999999998</v>
      </c>
      <c r="I210" s="238"/>
      <c r="J210" s="234"/>
      <c r="K210" s="234"/>
      <c r="L210" s="239"/>
      <c r="M210" s="240"/>
      <c r="N210" s="241"/>
      <c r="O210" s="241"/>
      <c r="P210" s="241"/>
      <c r="Q210" s="241"/>
      <c r="R210" s="241"/>
      <c r="S210" s="241"/>
      <c r="T210" s="242"/>
      <c r="AT210" s="243" t="s">
        <v>272</v>
      </c>
      <c r="AU210" s="243" t="s">
        <v>91</v>
      </c>
      <c r="AV210" s="15" t="s">
        <v>91</v>
      </c>
      <c r="AW210" s="15" t="s">
        <v>38</v>
      </c>
      <c r="AX210" s="15" t="s">
        <v>82</v>
      </c>
      <c r="AY210" s="243" t="s">
        <v>262</v>
      </c>
    </row>
    <row r="211" spans="1:65" s="15" customFormat="1" ht="10">
      <c r="B211" s="233"/>
      <c r="C211" s="234"/>
      <c r="D211" s="208" t="s">
        <v>272</v>
      </c>
      <c r="E211" s="235" t="s">
        <v>44</v>
      </c>
      <c r="F211" s="236" t="s">
        <v>8678</v>
      </c>
      <c r="G211" s="234"/>
      <c r="H211" s="237">
        <v>-1.546</v>
      </c>
      <c r="I211" s="238"/>
      <c r="J211" s="234"/>
      <c r="K211" s="234"/>
      <c r="L211" s="239"/>
      <c r="M211" s="240"/>
      <c r="N211" s="241"/>
      <c r="O211" s="241"/>
      <c r="P211" s="241"/>
      <c r="Q211" s="241"/>
      <c r="R211" s="241"/>
      <c r="S211" s="241"/>
      <c r="T211" s="242"/>
      <c r="AT211" s="243" t="s">
        <v>272</v>
      </c>
      <c r="AU211" s="243" t="s">
        <v>91</v>
      </c>
      <c r="AV211" s="15" t="s">
        <v>91</v>
      </c>
      <c r="AW211" s="15" t="s">
        <v>38</v>
      </c>
      <c r="AX211" s="15" t="s">
        <v>82</v>
      </c>
      <c r="AY211" s="243" t="s">
        <v>262</v>
      </c>
    </row>
    <row r="212" spans="1:65" s="15" customFormat="1" ht="10">
      <c r="B212" s="233"/>
      <c r="C212" s="234"/>
      <c r="D212" s="208" t="s">
        <v>272</v>
      </c>
      <c r="E212" s="235" t="s">
        <v>44</v>
      </c>
      <c r="F212" s="236" t="s">
        <v>8679</v>
      </c>
      <c r="G212" s="234"/>
      <c r="H212" s="237">
        <v>-1.4490000000000001</v>
      </c>
      <c r="I212" s="238"/>
      <c r="J212" s="234"/>
      <c r="K212" s="234"/>
      <c r="L212" s="239"/>
      <c r="M212" s="240"/>
      <c r="N212" s="241"/>
      <c r="O212" s="241"/>
      <c r="P212" s="241"/>
      <c r="Q212" s="241"/>
      <c r="R212" s="241"/>
      <c r="S212" s="241"/>
      <c r="T212" s="242"/>
      <c r="AT212" s="243" t="s">
        <v>272</v>
      </c>
      <c r="AU212" s="243" t="s">
        <v>91</v>
      </c>
      <c r="AV212" s="15" t="s">
        <v>91</v>
      </c>
      <c r="AW212" s="15" t="s">
        <v>38</v>
      </c>
      <c r="AX212" s="15" t="s">
        <v>82</v>
      </c>
      <c r="AY212" s="243" t="s">
        <v>262</v>
      </c>
    </row>
    <row r="213" spans="1:65" s="15" customFormat="1" ht="10">
      <c r="B213" s="233"/>
      <c r="C213" s="234"/>
      <c r="D213" s="208" t="s">
        <v>272</v>
      </c>
      <c r="E213" s="235" t="s">
        <v>44</v>
      </c>
      <c r="F213" s="236" t="s">
        <v>8680</v>
      </c>
      <c r="G213" s="234"/>
      <c r="H213" s="237">
        <v>-0.54400000000000004</v>
      </c>
      <c r="I213" s="238"/>
      <c r="J213" s="234"/>
      <c r="K213" s="234"/>
      <c r="L213" s="239"/>
      <c r="M213" s="240"/>
      <c r="N213" s="241"/>
      <c r="O213" s="241"/>
      <c r="P213" s="241"/>
      <c r="Q213" s="241"/>
      <c r="R213" s="241"/>
      <c r="S213" s="241"/>
      <c r="T213" s="242"/>
      <c r="AT213" s="243" t="s">
        <v>272</v>
      </c>
      <c r="AU213" s="243" t="s">
        <v>91</v>
      </c>
      <c r="AV213" s="15" t="s">
        <v>91</v>
      </c>
      <c r="AW213" s="15" t="s">
        <v>38</v>
      </c>
      <c r="AX213" s="15" t="s">
        <v>82</v>
      </c>
      <c r="AY213" s="243" t="s">
        <v>262</v>
      </c>
    </row>
    <row r="214" spans="1:65" s="15" customFormat="1" ht="10">
      <c r="B214" s="233"/>
      <c r="C214" s="234"/>
      <c r="D214" s="208" t="s">
        <v>272</v>
      </c>
      <c r="E214" s="235" t="s">
        <v>44</v>
      </c>
      <c r="F214" s="236" t="s">
        <v>8681</v>
      </c>
      <c r="G214" s="234"/>
      <c r="H214" s="237">
        <v>-8.3629999999999995</v>
      </c>
      <c r="I214" s="238"/>
      <c r="J214" s="234"/>
      <c r="K214" s="234"/>
      <c r="L214" s="239"/>
      <c r="M214" s="240"/>
      <c r="N214" s="241"/>
      <c r="O214" s="241"/>
      <c r="P214" s="241"/>
      <c r="Q214" s="241"/>
      <c r="R214" s="241"/>
      <c r="S214" s="241"/>
      <c r="T214" s="242"/>
      <c r="AT214" s="243" t="s">
        <v>272</v>
      </c>
      <c r="AU214" s="243" t="s">
        <v>91</v>
      </c>
      <c r="AV214" s="15" t="s">
        <v>91</v>
      </c>
      <c r="AW214" s="15" t="s">
        <v>38</v>
      </c>
      <c r="AX214" s="15" t="s">
        <v>82</v>
      </c>
      <c r="AY214" s="243" t="s">
        <v>262</v>
      </c>
    </row>
    <row r="215" spans="1:65" s="15" customFormat="1" ht="10">
      <c r="B215" s="233"/>
      <c r="C215" s="234"/>
      <c r="D215" s="208" t="s">
        <v>272</v>
      </c>
      <c r="E215" s="235" t="s">
        <v>44</v>
      </c>
      <c r="F215" s="236" t="s">
        <v>8682</v>
      </c>
      <c r="G215" s="234"/>
      <c r="H215" s="237">
        <v>-3.5409999999999999</v>
      </c>
      <c r="I215" s="238"/>
      <c r="J215" s="234"/>
      <c r="K215" s="234"/>
      <c r="L215" s="239"/>
      <c r="M215" s="240"/>
      <c r="N215" s="241"/>
      <c r="O215" s="241"/>
      <c r="P215" s="241"/>
      <c r="Q215" s="241"/>
      <c r="R215" s="241"/>
      <c r="S215" s="241"/>
      <c r="T215" s="242"/>
      <c r="AT215" s="243" t="s">
        <v>272</v>
      </c>
      <c r="AU215" s="243" t="s">
        <v>91</v>
      </c>
      <c r="AV215" s="15" t="s">
        <v>91</v>
      </c>
      <c r="AW215" s="15" t="s">
        <v>38</v>
      </c>
      <c r="AX215" s="15" t="s">
        <v>82</v>
      </c>
      <c r="AY215" s="243" t="s">
        <v>262</v>
      </c>
    </row>
    <row r="216" spans="1:65" s="15" customFormat="1" ht="10">
      <c r="B216" s="233"/>
      <c r="C216" s="234"/>
      <c r="D216" s="208" t="s">
        <v>272</v>
      </c>
      <c r="E216" s="235" t="s">
        <v>44</v>
      </c>
      <c r="F216" s="236" t="s">
        <v>8683</v>
      </c>
      <c r="G216" s="234"/>
      <c r="H216" s="237">
        <v>-21.914000000000001</v>
      </c>
      <c r="I216" s="238"/>
      <c r="J216" s="234"/>
      <c r="K216" s="234"/>
      <c r="L216" s="239"/>
      <c r="M216" s="240"/>
      <c r="N216" s="241"/>
      <c r="O216" s="241"/>
      <c r="P216" s="241"/>
      <c r="Q216" s="241"/>
      <c r="R216" s="241"/>
      <c r="S216" s="241"/>
      <c r="T216" s="242"/>
      <c r="AT216" s="243" t="s">
        <v>272</v>
      </c>
      <c r="AU216" s="243" t="s">
        <v>91</v>
      </c>
      <c r="AV216" s="15" t="s">
        <v>91</v>
      </c>
      <c r="AW216" s="15" t="s">
        <v>38</v>
      </c>
      <c r="AX216" s="15" t="s">
        <v>82</v>
      </c>
      <c r="AY216" s="243" t="s">
        <v>262</v>
      </c>
    </row>
    <row r="217" spans="1:65" s="15" customFormat="1" ht="10">
      <c r="B217" s="233"/>
      <c r="C217" s="234"/>
      <c r="D217" s="208" t="s">
        <v>272</v>
      </c>
      <c r="E217" s="235" t="s">
        <v>44</v>
      </c>
      <c r="F217" s="236" t="s">
        <v>8684</v>
      </c>
      <c r="G217" s="234"/>
      <c r="H217" s="237">
        <v>-3.3570000000000002</v>
      </c>
      <c r="I217" s="238"/>
      <c r="J217" s="234"/>
      <c r="K217" s="234"/>
      <c r="L217" s="239"/>
      <c r="M217" s="240"/>
      <c r="N217" s="241"/>
      <c r="O217" s="241"/>
      <c r="P217" s="241"/>
      <c r="Q217" s="241"/>
      <c r="R217" s="241"/>
      <c r="S217" s="241"/>
      <c r="T217" s="242"/>
      <c r="AT217" s="243" t="s">
        <v>272</v>
      </c>
      <c r="AU217" s="243" t="s">
        <v>91</v>
      </c>
      <c r="AV217" s="15" t="s">
        <v>91</v>
      </c>
      <c r="AW217" s="15" t="s">
        <v>38</v>
      </c>
      <c r="AX217" s="15" t="s">
        <v>82</v>
      </c>
      <c r="AY217" s="243" t="s">
        <v>262</v>
      </c>
    </row>
    <row r="218" spans="1:65" s="16" customFormat="1" ht="10">
      <c r="B218" s="244"/>
      <c r="C218" s="245"/>
      <c r="D218" s="208" t="s">
        <v>272</v>
      </c>
      <c r="E218" s="246" t="s">
        <v>44</v>
      </c>
      <c r="F218" s="247" t="s">
        <v>291</v>
      </c>
      <c r="G218" s="245"/>
      <c r="H218" s="248">
        <v>30.406000000000006</v>
      </c>
      <c r="I218" s="249"/>
      <c r="J218" s="245"/>
      <c r="K218" s="245"/>
      <c r="L218" s="250"/>
      <c r="M218" s="251"/>
      <c r="N218" s="252"/>
      <c r="O218" s="252"/>
      <c r="P218" s="252"/>
      <c r="Q218" s="252"/>
      <c r="R218" s="252"/>
      <c r="S218" s="252"/>
      <c r="T218" s="253"/>
      <c r="AT218" s="254" t="s">
        <v>272</v>
      </c>
      <c r="AU218" s="254" t="s">
        <v>91</v>
      </c>
      <c r="AV218" s="16" t="s">
        <v>104</v>
      </c>
      <c r="AW218" s="16" t="s">
        <v>38</v>
      </c>
      <c r="AX218" s="16" t="s">
        <v>89</v>
      </c>
      <c r="AY218" s="254" t="s">
        <v>262</v>
      </c>
    </row>
    <row r="219" spans="1:65" s="2" customFormat="1" ht="33" customHeight="1">
      <c r="A219" s="37"/>
      <c r="B219" s="38"/>
      <c r="C219" s="195" t="s">
        <v>453</v>
      </c>
      <c r="D219" s="195" t="s">
        <v>264</v>
      </c>
      <c r="E219" s="196" t="s">
        <v>6254</v>
      </c>
      <c r="F219" s="197" t="s">
        <v>6255</v>
      </c>
      <c r="G219" s="198" t="s">
        <v>267</v>
      </c>
      <c r="H219" s="199">
        <v>30.405999999999999</v>
      </c>
      <c r="I219" s="200"/>
      <c r="J219" s="201">
        <f>ROUND(I219*H219,2)</f>
        <v>0</v>
      </c>
      <c r="K219" s="197" t="s">
        <v>268</v>
      </c>
      <c r="L219" s="42"/>
      <c r="M219" s="202" t="s">
        <v>44</v>
      </c>
      <c r="N219" s="203" t="s">
        <v>53</v>
      </c>
      <c r="O219" s="67"/>
      <c r="P219" s="204">
        <f>O219*H219</f>
        <v>0</v>
      </c>
      <c r="Q219" s="204">
        <v>0</v>
      </c>
      <c r="R219" s="204">
        <f>Q219*H219</f>
        <v>0</v>
      </c>
      <c r="S219" s="204">
        <v>0</v>
      </c>
      <c r="T219" s="205">
        <f>S219*H219</f>
        <v>0</v>
      </c>
      <c r="U219" s="37"/>
      <c r="V219" s="37"/>
      <c r="W219" s="37"/>
      <c r="X219" s="37"/>
      <c r="Y219" s="37"/>
      <c r="Z219" s="37"/>
      <c r="AA219" s="37"/>
      <c r="AB219" s="37"/>
      <c r="AC219" s="37"/>
      <c r="AD219" s="37"/>
      <c r="AE219" s="37"/>
      <c r="AR219" s="206" t="s">
        <v>104</v>
      </c>
      <c r="AT219" s="206" t="s">
        <v>264</v>
      </c>
      <c r="AU219" s="206" t="s">
        <v>91</v>
      </c>
      <c r="AY219" s="19" t="s">
        <v>262</v>
      </c>
      <c r="BE219" s="207">
        <f>IF(N219="základní",J219,0)</f>
        <v>0</v>
      </c>
      <c r="BF219" s="207">
        <f>IF(N219="snížená",J219,0)</f>
        <v>0</v>
      </c>
      <c r="BG219" s="207">
        <f>IF(N219="zákl. přenesená",J219,0)</f>
        <v>0</v>
      </c>
      <c r="BH219" s="207">
        <f>IF(N219="sníž. přenesená",J219,0)</f>
        <v>0</v>
      </c>
      <c r="BI219" s="207">
        <f>IF(N219="nulová",J219,0)</f>
        <v>0</v>
      </c>
      <c r="BJ219" s="19" t="s">
        <v>89</v>
      </c>
      <c r="BK219" s="207">
        <f>ROUND(I219*H219,2)</f>
        <v>0</v>
      </c>
      <c r="BL219" s="19" t="s">
        <v>104</v>
      </c>
      <c r="BM219" s="206" t="s">
        <v>708</v>
      </c>
    </row>
    <row r="220" spans="1:65" s="2" customFormat="1" ht="54">
      <c r="A220" s="37"/>
      <c r="B220" s="38"/>
      <c r="C220" s="39"/>
      <c r="D220" s="208" t="s">
        <v>270</v>
      </c>
      <c r="E220" s="39"/>
      <c r="F220" s="209" t="s">
        <v>355</v>
      </c>
      <c r="G220" s="39"/>
      <c r="H220" s="39"/>
      <c r="I220" s="118"/>
      <c r="J220" s="39"/>
      <c r="K220" s="39"/>
      <c r="L220" s="42"/>
      <c r="M220" s="210"/>
      <c r="N220" s="211"/>
      <c r="O220" s="67"/>
      <c r="P220" s="67"/>
      <c r="Q220" s="67"/>
      <c r="R220" s="67"/>
      <c r="S220" s="67"/>
      <c r="T220" s="68"/>
      <c r="U220" s="37"/>
      <c r="V220" s="37"/>
      <c r="W220" s="37"/>
      <c r="X220" s="37"/>
      <c r="Y220" s="37"/>
      <c r="Z220" s="37"/>
      <c r="AA220" s="37"/>
      <c r="AB220" s="37"/>
      <c r="AC220" s="37"/>
      <c r="AD220" s="37"/>
      <c r="AE220" s="37"/>
      <c r="AT220" s="19" t="s">
        <v>270</v>
      </c>
      <c r="AU220" s="19" t="s">
        <v>91</v>
      </c>
    </row>
    <row r="221" spans="1:65" s="15" customFormat="1" ht="10">
      <c r="B221" s="233"/>
      <c r="C221" s="234"/>
      <c r="D221" s="208" t="s">
        <v>272</v>
      </c>
      <c r="E221" s="235" t="s">
        <v>44</v>
      </c>
      <c r="F221" s="236" t="s">
        <v>8641</v>
      </c>
      <c r="G221" s="234"/>
      <c r="H221" s="237">
        <v>0.71499999999999997</v>
      </c>
      <c r="I221" s="238"/>
      <c r="J221" s="234"/>
      <c r="K221" s="234"/>
      <c r="L221" s="239"/>
      <c r="M221" s="240"/>
      <c r="N221" s="241"/>
      <c r="O221" s="241"/>
      <c r="P221" s="241"/>
      <c r="Q221" s="241"/>
      <c r="R221" s="241"/>
      <c r="S221" s="241"/>
      <c r="T221" s="242"/>
      <c r="AT221" s="243" t="s">
        <v>272</v>
      </c>
      <c r="AU221" s="243" t="s">
        <v>91</v>
      </c>
      <c r="AV221" s="15" t="s">
        <v>91</v>
      </c>
      <c r="AW221" s="15" t="s">
        <v>38</v>
      </c>
      <c r="AX221" s="15" t="s">
        <v>82</v>
      </c>
      <c r="AY221" s="243" t="s">
        <v>262</v>
      </c>
    </row>
    <row r="222" spans="1:65" s="15" customFormat="1" ht="10">
      <c r="B222" s="233"/>
      <c r="C222" s="234"/>
      <c r="D222" s="208" t="s">
        <v>272</v>
      </c>
      <c r="E222" s="235" t="s">
        <v>44</v>
      </c>
      <c r="F222" s="236" t="s">
        <v>8642</v>
      </c>
      <c r="G222" s="234"/>
      <c r="H222" s="237">
        <v>2.1669999999999998</v>
      </c>
      <c r="I222" s="238"/>
      <c r="J222" s="234"/>
      <c r="K222" s="234"/>
      <c r="L222" s="239"/>
      <c r="M222" s="240"/>
      <c r="N222" s="241"/>
      <c r="O222" s="241"/>
      <c r="P222" s="241"/>
      <c r="Q222" s="241"/>
      <c r="R222" s="241"/>
      <c r="S222" s="241"/>
      <c r="T222" s="242"/>
      <c r="AT222" s="243" t="s">
        <v>272</v>
      </c>
      <c r="AU222" s="243" t="s">
        <v>91</v>
      </c>
      <c r="AV222" s="15" t="s">
        <v>91</v>
      </c>
      <c r="AW222" s="15" t="s">
        <v>38</v>
      </c>
      <c r="AX222" s="15" t="s">
        <v>82</v>
      </c>
      <c r="AY222" s="243" t="s">
        <v>262</v>
      </c>
    </row>
    <row r="223" spans="1:65" s="15" customFormat="1" ht="10">
      <c r="B223" s="233"/>
      <c r="C223" s="234"/>
      <c r="D223" s="208" t="s">
        <v>272</v>
      </c>
      <c r="E223" s="235" t="s">
        <v>44</v>
      </c>
      <c r="F223" s="236" t="s">
        <v>8643</v>
      </c>
      <c r="G223" s="234"/>
      <c r="H223" s="237">
        <v>2.0699999999999998</v>
      </c>
      <c r="I223" s="238"/>
      <c r="J223" s="234"/>
      <c r="K223" s="234"/>
      <c r="L223" s="239"/>
      <c r="M223" s="240"/>
      <c r="N223" s="241"/>
      <c r="O223" s="241"/>
      <c r="P223" s="241"/>
      <c r="Q223" s="241"/>
      <c r="R223" s="241"/>
      <c r="S223" s="241"/>
      <c r="T223" s="242"/>
      <c r="AT223" s="243" t="s">
        <v>272</v>
      </c>
      <c r="AU223" s="243" t="s">
        <v>91</v>
      </c>
      <c r="AV223" s="15" t="s">
        <v>91</v>
      </c>
      <c r="AW223" s="15" t="s">
        <v>38</v>
      </c>
      <c r="AX223" s="15" t="s">
        <v>82</v>
      </c>
      <c r="AY223" s="243" t="s">
        <v>262</v>
      </c>
    </row>
    <row r="224" spans="1:65" s="15" customFormat="1" ht="10">
      <c r="B224" s="233"/>
      <c r="C224" s="234"/>
      <c r="D224" s="208" t="s">
        <v>272</v>
      </c>
      <c r="E224" s="235" t="s">
        <v>44</v>
      </c>
      <c r="F224" s="236" t="s">
        <v>8644</v>
      </c>
      <c r="G224" s="234"/>
      <c r="H224" s="237">
        <v>1.224</v>
      </c>
      <c r="I224" s="238"/>
      <c r="J224" s="234"/>
      <c r="K224" s="234"/>
      <c r="L224" s="239"/>
      <c r="M224" s="240"/>
      <c r="N224" s="241"/>
      <c r="O224" s="241"/>
      <c r="P224" s="241"/>
      <c r="Q224" s="241"/>
      <c r="R224" s="241"/>
      <c r="S224" s="241"/>
      <c r="T224" s="242"/>
      <c r="AT224" s="243" t="s">
        <v>272</v>
      </c>
      <c r="AU224" s="243" t="s">
        <v>91</v>
      </c>
      <c r="AV224" s="15" t="s">
        <v>91</v>
      </c>
      <c r="AW224" s="15" t="s">
        <v>38</v>
      </c>
      <c r="AX224" s="15" t="s">
        <v>82</v>
      </c>
      <c r="AY224" s="243" t="s">
        <v>262</v>
      </c>
    </row>
    <row r="225" spans="1:65" s="15" customFormat="1" ht="10">
      <c r="B225" s="233"/>
      <c r="C225" s="234"/>
      <c r="D225" s="208" t="s">
        <v>272</v>
      </c>
      <c r="E225" s="235" t="s">
        <v>44</v>
      </c>
      <c r="F225" s="236" t="s">
        <v>8645</v>
      </c>
      <c r="G225" s="234"/>
      <c r="H225" s="237">
        <v>15.461</v>
      </c>
      <c r="I225" s="238"/>
      <c r="J225" s="234"/>
      <c r="K225" s="234"/>
      <c r="L225" s="239"/>
      <c r="M225" s="240"/>
      <c r="N225" s="241"/>
      <c r="O225" s="241"/>
      <c r="P225" s="241"/>
      <c r="Q225" s="241"/>
      <c r="R225" s="241"/>
      <c r="S225" s="241"/>
      <c r="T225" s="242"/>
      <c r="AT225" s="243" t="s">
        <v>272</v>
      </c>
      <c r="AU225" s="243" t="s">
        <v>91</v>
      </c>
      <c r="AV225" s="15" t="s">
        <v>91</v>
      </c>
      <c r="AW225" s="15" t="s">
        <v>38</v>
      </c>
      <c r="AX225" s="15" t="s">
        <v>82</v>
      </c>
      <c r="AY225" s="243" t="s">
        <v>262</v>
      </c>
    </row>
    <row r="226" spans="1:65" s="15" customFormat="1" ht="10">
      <c r="B226" s="233"/>
      <c r="C226" s="234"/>
      <c r="D226" s="208" t="s">
        <v>272</v>
      </c>
      <c r="E226" s="235" t="s">
        <v>44</v>
      </c>
      <c r="F226" s="236" t="s">
        <v>8646</v>
      </c>
      <c r="G226" s="234"/>
      <c r="H226" s="237">
        <v>6.6820000000000004</v>
      </c>
      <c r="I226" s="238"/>
      <c r="J226" s="234"/>
      <c r="K226" s="234"/>
      <c r="L226" s="239"/>
      <c r="M226" s="240"/>
      <c r="N226" s="241"/>
      <c r="O226" s="241"/>
      <c r="P226" s="241"/>
      <c r="Q226" s="241"/>
      <c r="R226" s="241"/>
      <c r="S226" s="241"/>
      <c r="T226" s="242"/>
      <c r="AT226" s="243" t="s">
        <v>272</v>
      </c>
      <c r="AU226" s="243" t="s">
        <v>91</v>
      </c>
      <c r="AV226" s="15" t="s">
        <v>91</v>
      </c>
      <c r="AW226" s="15" t="s">
        <v>38</v>
      </c>
      <c r="AX226" s="15" t="s">
        <v>82</v>
      </c>
      <c r="AY226" s="243" t="s">
        <v>262</v>
      </c>
    </row>
    <row r="227" spans="1:65" s="15" customFormat="1" ht="10">
      <c r="B227" s="233"/>
      <c r="C227" s="234"/>
      <c r="D227" s="208" t="s">
        <v>272</v>
      </c>
      <c r="E227" s="235" t="s">
        <v>44</v>
      </c>
      <c r="F227" s="236" t="s">
        <v>8639</v>
      </c>
      <c r="G227" s="234"/>
      <c r="H227" s="237">
        <v>36.89</v>
      </c>
      <c r="I227" s="238"/>
      <c r="J227" s="234"/>
      <c r="K227" s="234"/>
      <c r="L227" s="239"/>
      <c r="M227" s="240"/>
      <c r="N227" s="241"/>
      <c r="O227" s="241"/>
      <c r="P227" s="241"/>
      <c r="Q227" s="241"/>
      <c r="R227" s="241"/>
      <c r="S227" s="241"/>
      <c r="T227" s="242"/>
      <c r="AT227" s="243" t="s">
        <v>272</v>
      </c>
      <c r="AU227" s="243" t="s">
        <v>91</v>
      </c>
      <c r="AV227" s="15" t="s">
        <v>91</v>
      </c>
      <c r="AW227" s="15" t="s">
        <v>38</v>
      </c>
      <c r="AX227" s="15" t="s">
        <v>82</v>
      </c>
      <c r="AY227" s="243" t="s">
        <v>262</v>
      </c>
    </row>
    <row r="228" spans="1:65" s="15" customFormat="1" ht="10">
      <c r="B228" s="233"/>
      <c r="C228" s="234"/>
      <c r="D228" s="208" t="s">
        <v>272</v>
      </c>
      <c r="E228" s="235" t="s">
        <v>44</v>
      </c>
      <c r="F228" s="236" t="s">
        <v>8647</v>
      </c>
      <c r="G228" s="234"/>
      <c r="H228" s="237">
        <v>6.39</v>
      </c>
      <c r="I228" s="238"/>
      <c r="J228" s="234"/>
      <c r="K228" s="234"/>
      <c r="L228" s="239"/>
      <c r="M228" s="240"/>
      <c r="N228" s="241"/>
      <c r="O228" s="241"/>
      <c r="P228" s="241"/>
      <c r="Q228" s="241"/>
      <c r="R228" s="241"/>
      <c r="S228" s="241"/>
      <c r="T228" s="242"/>
      <c r="AT228" s="243" t="s">
        <v>272</v>
      </c>
      <c r="AU228" s="243" t="s">
        <v>91</v>
      </c>
      <c r="AV228" s="15" t="s">
        <v>91</v>
      </c>
      <c r="AW228" s="15" t="s">
        <v>38</v>
      </c>
      <c r="AX228" s="15" t="s">
        <v>82</v>
      </c>
      <c r="AY228" s="243" t="s">
        <v>262</v>
      </c>
    </row>
    <row r="229" spans="1:65" s="15" customFormat="1" ht="10">
      <c r="B229" s="233"/>
      <c r="C229" s="234"/>
      <c r="D229" s="208" t="s">
        <v>272</v>
      </c>
      <c r="E229" s="235" t="s">
        <v>44</v>
      </c>
      <c r="F229" s="236" t="s">
        <v>8677</v>
      </c>
      <c r="G229" s="234"/>
      <c r="H229" s="237">
        <v>-0.47899999999999998</v>
      </c>
      <c r="I229" s="238"/>
      <c r="J229" s="234"/>
      <c r="K229" s="234"/>
      <c r="L229" s="239"/>
      <c r="M229" s="240"/>
      <c r="N229" s="241"/>
      <c r="O229" s="241"/>
      <c r="P229" s="241"/>
      <c r="Q229" s="241"/>
      <c r="R229" s="241"/>
      <c r="S229" s="241"/>
      <c r="T229" s="242"/>
      <c r="AT229" s="243" t="s">
        <v>272</v>
      </c>
      <c r="AU229" s="243" t="s">
        <v>91</v>
      </c>
      <c r="AV229" s="15" t="s">
        <v>91</v>
      </c>
      <c r="AW229" s="15" t="s">
        <v>38</v>
      </c>
      <c r="AX229" s="15" t="s">
        <v>82</v>
      </c>
      <c r="AY229" s="243" t="s">
        <v>262</v>
      </c>
    </row>
    <row r="230" spans="1:65" s="15" customFormat="1" ht="10">
      <c r="B230" s="233"/>
      <c r="C230" s="234"/>
      <c r="D230" s="208" t="s">
        <v>272</v>
      </c>
      <c r="E230" s="235" t="s">
        <v>44</v>
      </c>
      <c r="F230" s="236" t="s">
        <v>8678</v>
      </c>
      <c r="G230" s="234"/>
      <c r="H230" s="237">
        <v>-1.546</v>
      </c>
      <c r="I230" s="238"/>
      <c r="J230" s="234"/>
      <c r="K230" s="234"/>
      <c r="L230" s="239"/>
      <c r="M230" s="240"/>
      <c r="N230" s="241"/>
      <c r="O230" s="241"/>
      <c r="P230" s="241"/>
      <c r="Q230" s="241"/>
      <c r="R230" s="241"/>
      <c r="S230" s="241"/>
      <c r="T230" s="242"/>
      <c r="AT230" s="243" t="s">
        <v>272</v>
      </c>
      <c r="AU230" s="243" t="s">
        <v>91</v>
      </c>
      <c r="AV230" s="15" t="s">
        <v>91</v>
      </c>
      <c r="AW230" s="15" t="s">
        <v>38</v>
      </c>
      <c r="AX230" s="15" t="s">
        <v>82</v>
      </c>
      <c r="AY230" s="243" t="s">
        <v>262</v>
      </c>
    </row>
    <row r="231" spans="1:65" s="15" customFormat="1" ht="10">
      <c r="B231" s="233"/>
      <c r="C231" s="234"/>
      <c r="D231" s="208" t="s">
        <v>272</v>
      </c>
      <c r="E231" s="235" t="s">
        <v>44</v>
      </c>
      <c r="F231" s="236" t="s">
        <v>8679</v>
      </c>
      <c r="G231" s="234"/>
      <c r="H231" s="237">
        <v>-1.4490000000000001</v>
      </c>
      <c r="I231" s="238"/>
      <c r="J231" s="234"/>
      <c r="K231" s="234"/>
      <c r="L231" s="239"/>
      <c r="M231" s="240"/>
      <c r="N231" s="241"/>
      <c r="O231" s="241"/>
      <c r="P231" s="241"/>
      <c r="Q231" s="241"/>
      <c r="R231" s="241"/>
      <c r="S231" s="241"/>
      <c r="T231" s="242"/>
      <c r="AT231" s="243" t="s">
        <v>272</v>
      </c>
      <c r="AU231" s="243" t="s">
        <v>91</v>
      </c>
      <c r="AV231" s="15" t="s">
        <v>91</v>
      </c>
      <c r="AW231" s="15" t="s">
        <v>38</v>
      </c>
      <c r="AX231" s="15" t="s">
        <v>82</v>
      </c>
      <c r="AY231" s="243" t="s">
        <v>262</v>
      </c>
    </row>
    <row r="232" spans="1:65" s="15" customFormat="1" ht="10">
      <c r="B232" s="233"/>
      <c r="C232" s="234"/>
      <c r="D232" s="208" t="s">
        <v>272</v>
      </c>
      <c r="E232" s="235" t="s">
        <v>44</v>
      </c>
      <c r="F232" s="236" t="s">
        <v>8680</v>
      </c>
      <c r="G232" s="234"/>
      <c r="H232" s="237">
        <v>-0.54400000000000004</v>
      </c>
      <c r="I232" s="238"/>
      <c r="J232" s="234"/>
      <c r="K232" s="234"/>
      <c r="L232" s="239"/>
      <c r="M232" s="240"/>
      <c r="N232" s="241"/>
      <c r="O232" s="241"/>
      <c r="P232" s="241"/>
      <c r="Q232" s="241"/>
      <c r="R232" s="241"/>
      <c r="S232" s="241"/>
      <c r="T232" s="242"/>
      <c r="AT232" s="243" t="s">
        <v>272</v>
      </c>
      <c r="AU232" s="243" t="s">
        <v>91</v>
      </c>
      <c r="AV232" s="15" t="s">
        <v>91</v>
      </c>
      <c r="AW232" s="15" t="s">
        <v>38</v>
      </c>
      <c r="AX232" s="15" t="s">
        <v>82</v>
      </c>
      <c r="AY232" s="243" t="s">
        <v>262</v>
      </c>
    </row>
    <row r="233" spans="1:65" s="15" customFormat="1" ht="10">
      <c r="B233" s="233"/>
      <c r="C233" s="234"/>
      <c r="D233" s="208" t="s">
        <v>272</v>
      </c>
      <c r="E233" s="235" t="s">
        <v>44</v>
      </c>
      <c r="F233" s="236" t="s">
        <v>8681</v>
      </c>
      <c r="G233" s="234"/>
      <c r="H233" s="237">
        <v>-8.3629999999999995</v>
      </c>
      <c r="I233" s="238"/>
      <c r="J233" s="234"/>
      <c r="K233" s="234"/>
      <c r="L233" s="239"/>
      <c r="M233" s="240"/>
      <c r="N233" s="241"/>
      <c r="O233" s="241"/>
      <c r="P233" s="241"/>
      <c r="Q233" s="241"/>
      <c r="R233" s="241"/>
      <c r="S233" s="241"/>
      <c r="T233" s="242"/>
      <c r="AT233" s="243" t="s">
        <v>272</v>
      </c>
      <c r="AU233" s="243" t="s">
        <v>91</v>
      </c>
      <c r="AV233" s="15" t="s">
        <v>91</v>
      </c>
      <c r="AW233" s="15" t="s">
        <v>38</v>
      </c>
      <c r="AX233" s="15" t="s">
        <v>82</v>
      </c>
      <c r="AY233" s="243" t="s">
        <v>262</v>
      </c>
    </row>
    <row r="234" spans="1:65" s="15" customFormat="1" ht="10">
      <c r="B234" s="233"/>
      <c r="C234" s="234"/>
      <c r="D234" s="208" t="s">
        <v>272</v>
      </c>
      <c r="E234" s="235" t="s">
        <v>44</v>
      </c>
      <c r="F234" s="236" t="s">
        <v>8682</v>
      </c>
      <c r="G234" s="234"/>
      <c r="H234" s="237">
        <v>-3.5409999999999999</v>
      </c>
      <c r="I234" s="238"/>
      <c r="J234" s="234"/>
      <c r="K234" s="234"/>
      <c r="L234" s="239"/>
      <c r="M234" s="240"/>
      <c r="N234" s="241"/>
      <c r="O234" s="241"/>
      <c r="P234" s="241"/>
      <c r="Q234" s="241"/>
      <c r="R234" s="241"/>
      <c r="S234" s="241"/>
      <c r="T234" s="242"/>
      <c r="AT234" s="243" t="s">
        <v>272</v>
      </c>
      <c r="AU234" s="243" t="s">
        <v>91</v>
      </c>
      <c r="AV234" s="15" t="s">
        <v>91</v>
      </c>
      <c r="AW234" s="15" t="s">
        <v>38</v>
      </c>
      <c r="AX234" s="15" t="s">
        <v>82</v>
      </c>
      <c r="AY234" s="243" t="s">
        <v>262</v>
      </c>
    </row>
    <row r="235" spans="1:65" s="15" customFormat="1" ht="10">
      <c r="B235" s="233"/>
      <c r="C235" s="234"/>
      <c r="D235" s="208" t="s">
        <v>272</v>
      </c>
      <c r="E235" s="235" t="s">
        <v>44</v>
      </c>
      <c r="F235" s="236" t="s">
        <v>8683</v>
      </c>
      <c r="G235" s="234"/>
      <c r="H235" s="237">
        <v>-21.914000000000001</v>
      </c>
      <c r="I235" s="238"/>
      <c r="J235" s="234"/>
      <c r="K235" s="234"/>
      <c r="L235" s="239"/>
      <c r="M235" s="240"/>
      <c r="N235" s="241"/>
      <c r="O235" s="241"/>
      <c r="P235" s="241"/>
      <c r="Q235" s="241"/>
      <c r="R235" s="241"/>
      <c r="S235" s="241"/>
      <c r="T235" s="242"/>
      <c r="AT235" s="243" t="s">
        <v>272</v>
      </c>
      <c r="AU235" s="243" t="s">
        <v>91</v>
      </c>
      <c r="AV235" s="15" t="s">
        <v>91</v>
      </c>
      <c r="AW235" s="15" t="s">
        <v>38</v>
      </c>
      <c r="AX235" s="15" t="s">
        <v>82</v>
      </c>
      <c r="AY235" s="243" t="s">
        <v>262</v>
      </c>
    </row>
    <row r="236" spans="1:65" s="15" customFormat="1" ht="10">
      <c r="B236" s="233"/>
      <c r="C236" s="234"/>
      <c r="D236" s="208" t="s">
        <v>272</v>
      </c>
      <c r="E236" s="235" t="s">
        <v>44</v>
      </c>
      <c r="F236" s="236" t="s">
        <v>8684</v>
      </c>
      <c r="G236" s="234"/>
      <c r="H236" s="237">
        <v>-3.3570000000000002</v>
      </c>
      <c r="I236" s="238"/>
      <c r="J236" s="234"/>
      <c r="K236" s="234"/>
      <c r="L236" s="239"/>
      <c r="M236" s="240"/>
      <c r="N236" s="241"/>
      <c r="O236" s="241"/>
      <c r="P236" s="241"/>
      <c r="Q236" s="241"/>
      <c r="R236" s="241"/>
      <c r="S236" s="241"/>
      <c r="T236" s="242"/>
      <c r="AT236" s="243" t="s">
        <v>272</v>
      </c>
      <c r="AU236" s="243" t="s">
        <v>91</v>
      </c>
      <c r="AV236" s="15" t="s">
        <v>91</v>
      </c>
      <c r="AW236" s="15" t="s">
        <v>38</v>
      </c>
      <c r="AX236" s="15" t="s">
        <v>82</v>
      </c>
      <c r="AY236" s="243" t="s">
        <v>262</v>
      </c>
    </row>
    <row r="237" spans="1:65" s="16" customFormat="1" ht="10">
      <c r="B237" s="244"/>
      <c r="C237" s="245"/>
      <c r="D237" s="208" t="s">
        <v>272</v>
      </c>
      <c r="E237" s="246" t="s">
        <v>44</v>
      </c>
      <c r="F237" s="247" t="s">
        <v>291</v>
      </c>
      <c r="G237" s="245"/>
      <c r="H237" s="248">
        <v>30.406000000000006</v>
      </c>
      <c r="I237" s="249"/>
      <c r="J237" s="245"/>
      <c r="K237" s="245"/>
      <c r="L237" s="250"/>
      <c r="M237" s="251"/>
      <c r="N237" s="252"/>
      <c r="O237" s="252"/>
      <c r="P237" s="252"/>
      <c r="Q237" s="252"/>
      <c r="R237" s="252"/>
      <c r="S237" s="252"/>
      <c r="T237" s="253"/>
      <c r="AT237" s="254" t="s">
        <v>272</v>
      </c>
      <c r="AU237" s="254" t="s">
        <v>91</v>
      </c>
      <c r="AV237" s="16" t="s">
        <v>104</v>
      </c>
      <c r="AW237" s="16" t="s">
        <v>38</v>
      </c>
      <c r="AX237" s="16" t="s">
        <v>89</v>
      </c>
      <c r="AY237" s="254" t="s">
        <v>262</v>
      </c>
    </row>
    <row r="238" spans="1:65" s="2" customFormat="1" ht="21.75" customHeight="1">
      <c r="A238" s="37"/>
      <c r="B238" s="38"/>
      <c r="C238" s="195" t="s">
        <v>463</v>
      </c>
      <c r="D238" s="195" t="s">
        <v>264</v>
      </c>
      <c r="E238" s="196" t="s">
        <v>404</v>
      </c>
      <c r="F238" s="197" t="s">
        <v>405</v>
      </c>
      <c r="G238" s="198" t="s">
        <v>406</v>
      </c>
      <c r="H238" s="199">
        <v>51.689</v>
      </c>
      <c r="I238" s="200"/>
      <c r="J238" s="201">
        <f>ROUND(I238*H238,2)</f>
        <v>0</v>
      </c>
      <c r="K238" s="197" t="s">
        <v>268</v>
      </c>
      <c r="L238" s="42"/>
      <c r="M238" s="202" t="s">
        <v>44</v>
      </c>
      <c r="N238" s="203" t="s">
        <v>53</v>
      </c>
      <c r="O238" s="67"/>
      <c r="P238" s="204">
        <f>O238*H238</f>
        <v>0</v>
      </c>
      <c r="Q238" s="204">
        <v>0</v>
      </c>
      <c r="R238" s="204">
        <f>Q238*H238</f>
        <v>0</v>
      </c>
      <c r="S238" s="204">
        <v>0</v>
      </c>
      <c r="T238" s="205">
        <f>S238*H238</f>
        <v>0</v>
      </c>
      <c r="U238" s="37"/>
      <c r="V238" s="37"/>
      <c r="W238" s="37"/>
      <c r="X238" s="37"/>
      <c r="Y238" s="37"/>
      <c r="Z238" s="37"/>
      <c r="AA238" s="37"/>
      <c r="AB238" s="37"/>
      <c r="AC238" s="37"/>
      <c r="AD238" s="37"/>
      <c r="AE238" s="37"/>
      <c r="AR238" s="206" t="s">
        <v>104</v>
      </c>
      <c r="AT238" s="206" t="s">
        <v>264</v>
      </c>
      <c r="AU238" s="206" t="s">
        <v>91</v>
      </c>
      <c r="AY238" s="19" t="s">
        <v>262</v>
      </c>
      <c r="BE238" s="207">
        <f>IF(N238="základní",J238,0)</f>
        <v>0</v>
      </c>
      <c r="BF238" s="207">
        <f>IF(N238="snížená",J238,0)</f>
        <v>0</v>
      </c>
      <c r="BG238" s="207">
        <f>IF(N238="zákl. přenesená",J238,0)</f>
        <v>0</v>
      </c>
      <c r="BH238" s="207">
        <f>IF(N238="sníž. přenesená",J238,0)</f>
        <v>0</v>
      </c>
      <c r="BI238" s="207">
        <f>IF(N238="nulová",J238,0)</f>
        <v>0</v>
      </c>
      <c r="BJ238" s="19" t="s">
        <v>89</v>
      </c>
      <c r="BK238" s="207">
        <f>ROUND(I238*H238,2)</f>
        <v>0</v>
      </c>
      <c r="BL238" s="19" t="s">
        <v>104</v>
      </c>
      <c r="BM238" s="206" t="s">
        <v>718</v>
      </c>
    </row>
    <row r="239" spans="1:65" s="2" customFormat="1" ht="36">
      <c r="A239" s="37"/>
      <c r="B239" s="38"/>
      <c r="C239" s="39"/>
      <c r="D239" s="208" t="s">
        <v>270</v>
      </c>
      <c r="E239" s="39"/>
      <c r="F239" s="209" t="s">
        <v>408</v>
      </c>
      <c r="G239" s="39"/>
      <c r="H239" s="39"/>
      <c r="I239" s="118"/>
      <c r="J239" s="39"/>
      <c r="K239" s="39"/>
      <c r="L239" s="42"/>
      <c r="M239" s="210"/>
      <c r="N239" s="211"/>
      <c r="O239" s="67"/>
      <c r="P239" s="67"/>
      <c r="Q239" s="67"/>
      <c r="R239" s="67"/>
      <c r="S239" s="67"/>
      <c r="T239" s="68"/>
      <c r="U239" s="37"/>
      <c r="V239" s="37"/>
      <c r="W239" s="37"/>
      <c r="X239" s="37"/>
      <c r="Y239" s="37"/>
      <c r="Z239" s="37"/>
      <c r="AA239" s="37"/>
      <c r="AB239" s="37"/>
      <c r="AC239" s="37"/>
      <c r="AD239" s="37"/>
      <c r="AE239" s="37"/>
      <c r="AT239" s="19" t="s">
        <v>270</v>
      </c>
      <c r="AU239" s="19" t="s">
        <v>91</v>
      </c>
    </row>
    <row r="240" spans="1:65" s="15" customFormat="1" ht="10">
      <c r="B240" s="233"/>
      <c r="C240" s="234"/>
      <c r="D240" s="208" t="s">
        <v>272</v>
      </c>
      <c r="E240" s="235" t="s">
        <v>44</v>
      </c>
      <c r="F240" s="236" t="s">
        <v>8685</v>
      </c>
      <c r="G240" s="234"/>
      <c r="H240" s="237">
        <v>1.216</v>
      </c>
      <c r="I240" s="238"/>
      <c r="J240" s="234"/>
      <c r="K240" s="234"/>
      <c r="L240" s="239"/>
      <c r="M240" s="240"/>
      <c r="N240" s="241"/>
      <c r="O240" s="241"/>
      <c r="P240" s="241"/>
      <c r="Q240" s="241"/>
      <c r="R240" s="241"/>
      <c r="S240" s="241"/>
      <c r="T240" s="242"/>
      <c r="AT240" s="243" t="s">
        <v>272</v>
      </c>
      <c r="AU240" s="243" t="s">
        <v>91</v>
      </c>
      <c r="AV240" s="15" t="s">
        <v>91</v>
      </c>
      <c r="AW240" s="15" t="s">
        <v>38</v>
      </c>
      <c r="AX240" s="15" t="s">
        <v>82</v>
      </c>
      <c r="AY240" s="243" t="s">
        <v>262</v>
      </c>
    </row>
    <row r="241" spans="2:51" s="15" customFormat="1" ht="10">
      <c r="B241" s="233"/>
      <c r="C241" s="234"/>
      <c r="D241" s="208" t="s">
        <v>272</v>
      </c>
      <c r="E241" s="235" t="s">
        <v>44</v>
      </c>
      <c r="F241" s="236" t="s">
        <v>8686</v>
      </c>
      <c r="G241" s="234"/>
      <c r="H241" s="237">
        <v>3.6829999999999998</v>
      </c>
      <c r="I241" s="238"/>
      <c r="J241" s="234"/>
      <c r="K241" s="234"/>
      <c r="L241" s="239"/>
      <c r="M241" s="240"/>
      <c r="N241" s="241"/>
      <c r="O241" s="241"/>
      <c r="P241" s="241"/>
      <c r="Q241" s="241"/>
      <c r="R241" s="241"/>
      <c r="S241" s="241"/>
      <c r="T241" s="242"/>
      <c r="AT241" s="243" t="s">
        <v>272</v>
      </c>
      <c r="AU241" s="243" t="s">
        <v>91</v>
      </c>
      <c r="AV241" s="15" t="s">
        <v>91</v>
      </c>
      <c r="AW241" s="15" t="s">
        <v>38</v>
      </c>
      <c r="AX241" s="15" t="s">
        <v>82</v>
      </c>
      <c r="AY241" s="243" t="s">
        <v>262</v>
      </c>
    </row>
    <row r="242" spans="2:51" s="15" customFormat="1" ht="10">
      <c r="B242" s="233"/>
      <c r="C242" s="234"/>
      <c r="D242" s="208" t="s">
        <v>272</v>
      </c>
      <c r="E242" s="235" t="s">
        <v>44</v>
      </c>
      <c r="F242" s="236" t="s">
        <v>8687</v>
      </c>
      <c r="G242" s="234"/>
      <c r="H242" s="237">
        <v>3.5190000000000001</v>
      </c>
      <c r="I242" s="238"/>
      <c r="J242" s="234"/>
      <c r="K242" s="234"/>
      <c r="L242" s="239"/>
      <c r="M242" s="240"/>
      <c r="N242" s="241"/>
      <c r="O242" s="241"/>
      <c r="P242" s="241"/>
      <c r="Q242" s="241"/>
      <c r="R242" s="241"/>
      <c r="S242" s="241"/>
      <c r="T242" s="242"/>
      <c r="AT242" s="243" t="s">
        <v>272</v>
      </c>
      <c r="AU242" s="243" t="s">
        <v>91</v>
      </c>
      <c r="AV242" s="15" t="s">
        <v>91</v>
      </c>
      <c r="AW242" s="15" t="s">
        <v>38</v>
      </c>
      <c r="AX242" s="15" t="s">
        <v>82</v>
      </c>
      <c r="AY242" s="243" t="s">
        <v>262</v>
      </c>
    </row>
    <row r="243" spans="2:51" s="15" customFormat="1" ht="10">
      <c r="B243" s="233"/>
      <c r="C243" s="234"/>
      <c r="D243" s="208" t="s">
        <v>272</v>
      </c>
      <c r="E243" s="235" t="s">
        <v>44</v>
      </c>
      <c r="F243" s="236" t="s">
        <v>8688</v>
      </c>
      <c r="G243" s="234"/>
      <c r="H243" s="237">
        <v>2.081</v>
      </c>
      <c r="I243" s="238"/>
      <c r="J243" s="234"/>
      <c r="K243" s="234"/>
      <c r="L243" s="239"/>
      <c r="M243" s="240"/>
      <c r="N243" s="241"/>
      <c r="O243" s="241"/>
      <c r="P243" s="241"/>
      <c r="Q243" s="241"/>
      <c r="R243" s="241"/>
      <c r="S243" s="241"/>
      <c r="T243" s="242"/>
      <c r="AT243" s="243" t="s">
        <v>272</v>
      </c>
      <c r="AU243" s="243" t="s">
        <v>91</v>
      </c>
      <c r="AV243" s="15" t="s">
        <v>91</v>
      </c>
      <c r="AW243" s="15" t="s">
        <v>38</v>
      </c>
      <c r="AX243" s="15" t="s">
        <v>82</v>
      </c>
      <c r="AY243" s="243" t="s">
        <v>262</v>
      </c>
    </row>
    <row r="244" spans="2:51" s="15" customFormat="1" ht="10">
      <c r="B244" s="233"/>
      <c r="C244" s="234"/>
      <c r="D244" s="208" t="s">
        <v>272</v>
      </c>
      <c r="E244" s="235" t="s">
        <v>44</v>
      </c>
      <c r="F244" s="236" t="s">
        <v>8689</v>
      </c>
      <c r="G244" s="234"/>
      <c r="H244" s="237">
        <v>26.283000000000001</v>
      </c>
      <c r="I244" s="238"/>
      <c r="J244" s="234"/>
      <c r="K244" s="234"/>
      <c r="L244" s="239"/>
      <c r="M244" s="240"/>
      <c r="N244" s="241"/>
      <c r="O244" s="241"/>
      <c r="P244" s="241"/>
      <c r="Q244" s="241"/>
      <c r="R244" s="241"/>
      <c r="S244" s="241"/>
      <c r="T244" s="242"/>
      <c r="AT244" s="243" t="s">
        <v>272</v>
      </c>
      <c r="AU244" s="243" t="s">
        <v>91</v>
      </c>
      <c r="AV244" s="15" t="s">
        <v>91</v>
      </c>
      <c r="AW244" s="15" t="s">
        <v>38</v>
      </c>
      <c r="AX244" s="15" t="s">
        <v>82</v>
      </c>
      <c r="AY244" s="243" t="s">
        <v>262</v>
      </c>
    </row>
    <row r="245" spans="2:51" s="15" customFormat="1" ht="10">
      <c r="B245" s="233"/>
      <c r="C245" s="234"/>
      <c r="D245" s="208" t="s">
        <v>272</v>
      </c>
      <c r="E245" s="235" t="s">
        <v>44</v>
      </c>
      <c r="F245" s="236" t="s">
        <v>8690</v>
      </c>
      <c r="G245" s="234"/>
      <c r="H245" s="237">
        <v>11.36</v>
      </c>
      <c r="I245" s="238"/>
      <c r="J245" s="234"/>
      <c r="K245" s="234"/>
      <c r="L245" s="239"/>
      <c r="M245" s="240"/>
      <c r="N245" s="241"/>
      <c r="O245" s="241"/>
      <c r="P245" s="241"/>
      <c r="Q245" s="241"/>
      <c r="R245" s="241"/>
      <c r="S245" s="241"/>
      <c r="T245" s="242"/>
      <c r="AT245" s="243" t="s">
        <v>272</v>
      </c>
      <c r="AU245" s="243" t="s">
        <v>91</v>
      </c>
      <c r="AV245" s="15" t="s">
        <v>91</v>
      </c>
      <c r="AW245" s="15" t="s">
        <v>38</v>
      </c>
      <c r="AX245" s="15" t="s">
        <v>82</v>
      </c>
      <c r="AY245" s="243" t="s">
        <v>262</v>
      </c>
    </row>
    <row r="246" spans="2:51" s="15" customFormat="1" ht="10">
      <c r="B246" s="233"/>
      <c r="C246" s="234"/>
      <c r="D246" s="208" t="s">
        <v>272</v>
      </c>
      <c r="E246" s="235" t="s">
        <v>44</v>
      </c>
      <c r="F246" s="236" t="s">
        <v>8691</v>
      </c>
      <c r="G246" s="234"/>
      <c r="H246" s="237">
        <v>62.713000000000001</v>
      </c>
      <c r="I246" s="238"/>
      <c r="J246" s="234"/>
      <c r="K246" s="234"/>
      <c r="L246" s="239"/>
      <c r="M246" s="240"/>
      <c r="N246" s="241"/>
      <c r="O246" s="241"/>
      <c r="P246" s="241"/>
      <c r="Q246" s="241"/>
      <c r="R246" s="241"/>
      <c r="S246" s="241"/>
      <c r="T246" s="242"/>
      <c r="AT246" s="243" t="s">
        <v>272</v>
      </c>
      <c r="AU246" s="243" t="s">
        <v>91</v>
      </c>
      <c r="AV246" s="15" t="s">
        <v>91</v>
      </c>
      <c r="AW246" s="15" t="s">
        <v>38</v>
      </c>
      <c r="AX246" s="15" t="s">
        <v>82</v>
      </c>
      <c r="AY246" s="243" t="s">
        <v>262</v>
      </c>
    </row>
    <row r="247" spans="2:51" s="15" customFormat="1" ht="10">
      <c r="B247" s="233"/>
      <c r="C247" s="234"/>
      <c r="D247" s="208" t="s">
        <v>272</v>
      </c>
      <c r="E247" s="235" t="s">
        <v>44</v>
      </c>
      <c r="F247" s="236" t="s">
        <v>8692</v>
      </c>
      <c r="G247" s="234"/>
      <c r="H247" s="237">
        <v>10.862</v>
      </c>
      <c r="I247" s="238"/>
      <c r="J247" s="234"/>
      <c r="K247" s="234"/>
      <c r="L247" s="239"/>
      <c r="M247" s="240"/>
      <c r="N247" s="241"/>
      <c r="O247" s="241"/>
      <c r="P247" s="241"/>
      <c r="Q247" s="241"/>
      <c r="R247" s="241"/>
      <c r="S247" s="241"/>
      <c r="T247" s="242"/>
      <c r="AT247" s="243" t="s">
        <v>272</v>
      </c>
      <c r="AU247" s="243" t="s">
        <v>91</v>
      </c>
      <c r="AV247" s="15" t="s">
        <v>91</v>
      </c>
      <c r="AW247" s="15" t="s">
        <v>38</v>
      </c>
      <c r="AX247" s="15" t="s">
        <v>82</v>
      </c>
      <c r="AY247" s="243" t="s">
        <v>262</v>
      </c>
    </row>
    <row r="248" spans="2:51" s="15" customFormat="1" ht="10">
      <c r="B248" s="233"/>
      <c r="C248" s="234"/>
      <c r="D248" s="208" t="s">
        <v>272</v>
      </c>
      <c r="E248" s="235" t="s">
        <v>44</v>
      </c>
      <c r="F248" s="236" t="s">
        <v>8693</v>
      </c>
      <c r="G248" s="234"/>
      <c r="H248" s="237">
        <v>-0.81399999999999995</v>
      </c>
      <c r="I248" s="238"/>
      <c r="J248" s="234"/>
      <c r="K248" s="234"/>
      <c r="L248" s="239"/>
      <c r="M248" s="240"/>
      <c r="N248" s="241"/>
      <c r="O248" s="241"/>
      <c r="P248" s="241"/>
      <c r="Q248" s="241"/>
      <c r="R248" s="241"/>
      <c r="S248" s="241"/>
      <c r="T248" s="242"/>
      <c r="AT248" s="243" t="s">
        <v>272</v>
      </c>
      <c r="AU248" s="243" t="s">
        <v>91</v>
      </c>
      <c r="AV248" s="15" t="s">
        <v>91</v>
      </c>
      <c r="AW248" s="15" t="s">
        <v>38</v>
      </c>
      <c r="AX248" s="15" t="s">
        <v>82</v>
      </c>
      <c r="AY248" s="243" t="s">
        <v>262</v>
      </c>
    </row>
    <row r="249" spans="2:51" s="15" customFormat="1" ht="10">
      <c r="B249" s="233"/>
      <c r="C249" s="234"/>
      <c r="D249" s="208" t="s">
        <v>272</v>
      </c>
      <c r="E249" s="235" t="s">
        <v>44</v>
      </c>
      <c r="F249" s="236" t="s">
        <v>8694</v>
      </c>
      <c r="G249" s="234"/>
      <c r="H249" s="237">
        <v>-2.6280000000000001</v>
      </c>
      <c r="I249" s="238"/>
      <c r="J249" s="234"/>
      <c r="K249" s="234"/>
      <c r="L249" s="239"/>
      <c r="M249" s="240"/>
      <c r="N249" s="241"/>
      <c r="O249" s="241"/>
      <c r="P249" s="241"/>
      <c r="Q249" s="241"/>
      <c r="R249" s="241"/>
      <c r="S249" s="241"/>
      <c r="T249" s="242"/>
      <c r="AT249" s="243" t="s">
        <v>272</v>
      </c>
      <c r="AU249" s="243" t="s">
        <v>91</v>
      </c>
      <c r="AV249" s="15" t="s">
        <v>91</v>
      </c>
      <c r="AW249" s="15" t="s">
        <v>38</v>
      </c>
      <c r="AX249" s="15" t="s">
        <v>82</v>
      </c>
      <c r="AY249" s="243" t="s">
        <v>262</v>
      </c>
    </row>
    <row r="250" spans="2:51" s="15" customFormat="1" ht="10">
      <c r="B250" s="233"/>
      <c r="C250" s="234"/>
      <c r="D250" s="208" t="s">
        <v>272</v>
      </c>
      <c r="E250" s="235" t="s">
        <v>44</v>
      </c>
      <c r="F250" s="236" t="s">
        <v>8695</v>
      </c>
      <c r="G250" s="234"/>
      <c r="H250" s="237">
        <v>-2.4630000000000001</v>
      </c>
      <c r="I250" s="238"/>
      <c r="J250" s="234"/>
      <c r="K250" s="234"/>
      <c r="L250" s="239"/>
      <c r="M250" s="240"/>
      <c r="N250" s="241"/>
      <c r="O250" s="241"/>
      <c r="P250" s="241"/>
      <c r="Q250" s="241"/>
      <c r="R250" s="241"/>
      <c r="S250" s="241"/>
      <c r="T250" s="242"/>
      <c r="AT250" s="243" t="s">
        <v>272</v>
      </c>
      <c r="AU250" s="243" t="s">
        <v>91</v>
      </c>
      <c r="AV250" s="15" t="s">
        <v>91</v>
      </c>
      <c r="AW250" s="15" t="s">
        <v>38</v>
      </c>
      <c r="AX250" s="15" t="s">
        <v>82</v>
      </c>
      <c r="AY250" s="243" t="s">
        <v>262</v>
      </c>
    </row>
    <row r="251" spans="2:51" s="15" customFormat="1" ht="10">
      <c r="B251" s="233"/>
      <c r="C251" s="234"/>
      <c r="D251" s="208" t="s">
        <v>272</v>
      </c>
      <c r="E251" s="235" t="s">
        <v>44</v>
      </c>
      <c r="F251" s="236" t="s">
        <v>8696</v>
      </c>
      <c r="G251" s="234"/>
      <c r="H251" s="237">
        <v>-0.92500000000000004</v>
      </c>
      <c r="I251" s="238"/>
      <c r="J251" s="234"/>
      <c r="K251" s="234"/>
      <c r="L251" s="239"/>
      <c r="M251" s="240"/>
      <c r="N251" s="241"/>
      <c r="O251" s="241"/>
      <c r="P251" s="241"/>
      <c r="Q251" s="241"/>
      <c r="R251" s="241"/>
      <c r="S251" s="241"/>
      <c r="T251" s="242"/>
      <c r="AT251" s="243" t="s">
        <v>272</v>
      </c>
      <c r="AU251" s="243" t="s">
        <v>91</v>
      </c>
      <c r="AV251" s="15" t="s">
        <v>91</v>
      </c>
      <c r="AW251" s="15" t="s">
        <v>38</v>
      </c>
      <c r="AX251" s="15" t="s">
        <v>82</v>
      </c>
      <c r="AY251" s="243" t="s">
        <v>262</v>
      </c>
    </row>
    <row r="252" spans="2:51" s="15" customFormat="1" ht="10">
      <c r="B252" s="233"/>
      <c r="C252" s="234"/>
      <c r="D252" s="208" t="s">
        <v>272</v>
      </c>
      <c r="E252" s="235" t="s">
        <v>44</v>
      </c>
      <c r="F252" s="236" t="s">
        <v>8697</v>
      </c>
      <c r="G252" s="234"/>
      <c r="H252" s="237">
        <v>-14.217000000000001</v>
      </c>
      <c r="I252" s="238"/>
      <c r="J252" s="234"/>
      <c r="K252" s="234"/>
      <c r="L252" s="239"/>
      <c r="M252" s="240"/>
      <c r="N252" s="241"/>
      <c r="O252" s="241"/>
      <c r="P252" s="241"/>
      <c r="Q252" s="241"/>
      <c r="R252" s="241"/>
      <c r="S252" s="241"/>
      <c r="T252" s="242"/>
      <c r="AT252" s="243" t="s">
        <v>272</v>
      </c>
      <c r="AU252" s="243" t="s">
        <v>91</v>
      </c>
      <c r="AV252" s="15" t="s">
        <v>91</v>
      </c>
      <c r="AW252" s="15" t="s">
        <v>38</v>
      </c>
      <c r="AX252" s="15" t="s">
        <v>82</v>
      </c>
      <c r="AY252" s="243" t="s">
        <v>262</v>
      </c>
    </row>
    <row r="253" spans="2:51" s="15" customFormat="1" ht="10">
      <c r="B253" s="233"/>
      <c r="C253" s="234"/>
      <c r="D253" s="208" t="s">
        <v>272</v>
      </c>
      <c r="E253" s="235" t="s">
        <v>44</v>
      </c>
      <c r="F253" s="236" t="s">
        <v>8698</v>
      </c>
      <c r="G253" s="234"/>
      <c r="H253" s="237">
        <v>-6.0209999999999999</v>
      </c>
      <c r="I253" s="238"/>
      <c r="J253" s="234"/>
      <c r="K253" s="234"/>
      <c r="L253" s="239"/>
      <c r="M253" s="240"/>
      <c r="N253" s="241"/>
      <c r="O253" s="241"/>
      <c r="P253" s="241"/>
      <c r="Q253" s="241"/>
      <c r="R253" s="241"/>
      <c r="S253" s="241"/>
      <c r="T253" s="242"/>
      <c r="AT253" s="243" t="s">
        <v>272</v>
      </c>
      <c r="AU253" s="243" t="s">
        <v>91</v>
      </c>
      <c r="AV253" s="15" t="s">
        <v>91</v>
      </c>
      <c r="AW253" s="15" t="s">
        <v>38</v>
      </c>
      <c r="AX253" s="15" t="s">
        <v>82</v>
      </c>
      <c r="AY253" s="243" t="s">
        <v>262</v>
      </c>
    </row>
    <row r="254" spans="2:51" s="15" customFormat="1" ht="10">
      <c r="B254" s="233"/>
      <c r="C254" s="234"/>
      <c r="D254" s="208" t="s">
        <v>272</v>
      </c>
      <c r="E254" s="235" t="s">
        <v>44</v>
      </c>
      <c r="F254" s="236" t="s">
        <v>8699</v>
      </c>
      <c r="G254" s="234"/>
      <c r="H254" s="237">
        <v>-37.253999999999998</v>
      </c>
      <c r="I254" s="238"/>
      <c r="J254" s="234"/>
      <c r="K254" s="234"/>
      <c r="L254" s="239"/>
      <c r="M254" s="240"/>
      <c r="N254" s="241"/>
      <c r="O254" s="241"/>
      <c r="P254" s="241"/>
      <c r="Q254" s="241"/>
      <c r="R254" s="241"/>
      <c r="S254" s="241"/>
      <c r="T254" s="242"/>
      <c r="AT254" s="243" t="s">
        <v>272</v>
      </c>
      <c r="AU254" s="243" t="s">
        <v>91</v>
      </c>
      <c r="AV254" s="15" t="s">
        <v>91</v>
      </c>
      <c r="AW254" s="15" t="s">
        <v>38</v>
      </c>
      <c r="AX254" s="15" t="s">
        <v>82</v>
      </c>
      <c r="AY254" s="243" t="s">
        <v>262</v>
      </c>
    </row>
    <row r="255" spans="2:51" s="15" customFormat="1" ht="10">
      <c r="B255" s="233"/>
      <c r="C255" s="234"/>
      <c r="D255" s="208" t="s">
        <v>272</v>
      </c>
      <c r="E255" s="235" t="s">
        <v>44</v>
      </c>
      <c r="F255" s="236" t="s">
        <v>8700</v>
      </c>
      <c r="G255" s="234"/>
      <c r="H255" s="237">
        <v>-5.7060000000000004</v>
      </c>
      <c r="I255" s="238"/>
      <c r="J255" s="234"/>
      <c r="K255" s="234"/>
      <c r="L255" s="239"/>
      <c r="M255" s="240"/>
      <c r="N255" s="241"/>
      <c r="O255" s="241"/>
      <c r="P255" s="241"/>
      <c r="Q255" s="241"/>
      <c r="R255" s="241"/>
      <c r="S255" s="241"/>
      <c r="T255" s="242"/>
      <c r="AT255" s="243" t="s">
        <v>272</v>
      </c>
      <c r="AU255" s="243" t="s">
        <v>91</v>
      </c>
      <c r="AV255" s="15" t="s">
        <v>91</v>
      </c>
      <c r="AW255" s="15" t="s">
        <v>38</v>
      </c>
      <c r="AX255" s="15" t="s">
        <v>82</v>
      </c>
      <c r="AY255" s="243" t="s">
        <v>262</v>
      </c>
    </row>
    <row r="256" spans="2:51" s="16" customFormat="1" ht="10">
      <c r="B256" s="244"/>
      <c r="C256" s="245"/>
      <c r="D256" s="208" t="s">
        <v>272</v>
      </c>
      <c r="E256" s="246" t="s">
        <v>44</v>
      </c>
      <c r="F256" s="247" t="s">
        <v>291</v>
      </c>
      <c r="G256" s="245"/>
      <c r="H256" s="248">
        <v>51.689</v>
      </c>
      <c r="I256" s="249"/>
      <c r="J256" s="245"/>
      <c r="K256" s="245"/>
      <c r="L256" s="250"/>
      <c r="M256" s="251"/>
      <c r="N256" s="252"/>
      <c r="O256" s="252"/>
      <c r="P256" s="252"/>
      <c r="Q256" s="252"/>
      <c r="R256" s="252"/>
      <c r="S256" s="252"/>
      <c r="T256" s="253"/>
      <c r="AT256" s="254" t="s">
        <v>272</v>
      </c>
      <c r="AU256" s="254" t="s">
        <v>91</v>
      </c>
      <c r="AV256" s="16" t="s">
        <v>104</v>
      </c>
      <c r="AW256" s="16" t="s">
        <v>38</v>
      </c>
      <c r="AX256" s="16" t="s">
        <v>89</v>
      </c>
      <c r="AY256" s="254" t="s">
        <v>262</v>
      </c>
    </row>
    <row r="257" spans="1:65" s="12" customFormat="1" ht="22.75" customHeight="1">
      <c r="B257" s="179"/>
      <c r="C257" s="180"/>
      <c r="D257" s="181" t="s">
        <v>81</v>
      </c>
      <c r="E257" s="193" t="s">
        <v>91</v>
      </c>
      <c r="F257" s="193" t="s">
        <v>415</v>
      </c>
      <c r="G257" s="180"/>
      <c r="H257" s="180"/>
      <c r="I257" s="183"/>
      <c r="J257" s="194">
        <f>BK257</f>
        <v>0</v>
      </c>
      <c r="K257" s="180"/>
      <c r="L257" s="185"/>
      <c r="M257" s="186"/>
      <c r="N257" s="187"/>
      <c r="O257" s="187"/>
      <c r="P257" s="188">
        <f>SUM(P258:P279)</f>
        <v>0</v>
      </c>
      <c r="Q257" s="187"/>
      <c r="R257" s="188">
        <f>SUM(R258:R279)</f>
        <v>7.906305470246501</v>
      </c>
      <c r="S257" s="187"/>
      <c r="T257" s="189">
        <f>SUM(T258:T279)</f>
        <v>0</v>
      </c>
      <c r="AR257" s="190" t="s">
        <v>89</v>
      </c>
      <c r="AT257" s="191" t="s">
        <v>81</v>
      </c>
      <c r="AU257" s="191" t="s">
        <v>89</v>
      </c>
      <c r="AY257" s="190" t="s">
        <v>262</v>
      </c>
      <c r="BK257" s="192">
        <f>SUM(BK258:BK279)</f>
        <v>0</v>
      </c>
    </row>
    <row r="258" spans="1:65" s="2" customFormat="1" ht="16.5" customHeight="1">
      <c r="A258" s="37"/>
      <c r="B258" s="38"/>
      <c r="C258" s="195" t="s">
        <v>467</v>
      </c>
      <c r="D258" s="195" t="s">
        <v>264</v>
      </c>
      <c r="E258" s="196" t="s">
        <v>434</v>
      </c>
      <c r="F258" s="197" t="s">
        <v>435</v>
      </c>
      <c r="G258" s="198" t="s">
        <v>267</v>
      </c>
      <c r="H258" s="199">
        <v>1.171</v>
      </c>
      <c r="I258" s="200"/>
      <c r="J258" s="201">
        <f>ROUND(I258*H258,2)</f>
        <v>0</v>
      </c>
      <c r="K258" s="197" t="s">
        <v>268</v>
      </c>
      <c r="L258" s="42"/>
      <c r="M258" s="202" t="s">
        <v>44</v>
      </c>
      <c r="N258" s="203" t="s">
        <v>53</v>
      </c>
      <c r="O258" s="67"/>
      <c r="P258" s="204">
        <f>O258*H258</f>
        <v>0</v>
      </c>
      <c r="Q258" s="204">
        <v>2.16</v>
      </c>
      <c r="R258" s="204">
        <f>Q258*H258</f>
        <v>2.5293600000000001</v>
      </c>
      <c r="S258" s="204">
        <v>0</v>
      </c>
      <c r="T258" s="205">
        <f>S258*H258</f>
        <v>0</v>
      </c>
      <c r="U258" s="37"/>
      <c r="V258" s="37"/>
      <c r="W258" s="37"/>
      <c r="X258" s="37"/>
      <c r="Y258" s="37"/>
      <c r="Z258" s="37"/>
      <c r="AA258" s="37"/>
      <c r="AB258" s="37"/>
      <c r="AC258" s="37"/>
      <c r="AD258" s="37"/>
      <c r="AE258" s="37"/>
      <c r="AR258" s="206" t="s">
        <v>104</v>
      </c>
      <c r="AT258" s="206" t="s">
        <v>264</v>
      </c>
      <c r="AU258" s="206" t="s">
        <v>91</v>
      </c>
      <c r="AY258" s="19" t="s">
        <v>262</v>
      </c>
      <c r="BE258" s="207">
        <f>IF(N258="základní",J258,0)</f>
        <v>0</v>
      </c>
      <c r="BF258" s="207">
        <f>IF(N258="snížená",J258,0)</f>
        <v>0</v>
      </c>
      <c r="BG258" s="207">
        <f>IF(N258="zákl. přenesená",J258,0)</f>
        <v>0</v>
      </c>
      <c r="BH258" s="207">
        <f>IF(N258="sníž. přenesená",J258,0)</f>
        <v>0</v>
      </c>
      <c r="BI258" s="207">
        <f>IF(N258="nulová",J258,0)</f>
        <v>0</v>
      </c>
      <c r="BJ258" s="19" t="s">
        <v>89</v>
      </c>
      <c r="BK258" s="207">
        <f>ROUND(I258*H258,2)</f>
        <v>0</v>
      </c>
      <c r="BL258" s="19" t="s">
        <v>104</v>
      </c>
      <c r="BM258" s="206" t="s">
        <v>733</v>
      </c>
    </row>
    <row r="259" spans="1:65" s="2" customFormat="1" ht="45">
      <c r="A259" s="37"/>
      <c r="B259" s="38"/>
      <c r="C259" s="39"/>
      <c r="D259" s="208" t="s">
        <v>270</v>
      </c>
      <c r="E259" s="39"/>
      <c r="F259" s="209" t="s">
        <v>437</v>
      </c>
      <c r="G259" s="39"/>
      <c r="H259" s="39"/>
      <c r="I259" s="118"/>
      <c r="J259" s="39"/>
      <c r="K259" s="39"/>
      <c r="L259" s="42"/>
      <c r="M259" s="210"/>
      <c r="N259" s="211"/>
      <c r="O259" s="67"/>
      <c r="P259" s="67"/>
      <c r="Q259" s="67"/>
      <c r="R259" s="67"/>
      <c r="S259" s="67"/>
      <c r="T259" s="68"/>
      <c r="U259" s="37"/>
      <c r="V259" s="37"/>
      <c r="W259" s="37"/>
      <c r="X259" s="37"/>
      <c r="Y259" s="37"/>
      <c r="Z259" s="37"/>
      <c r="AA259" s="37"/>
      <c r="AB259" s="37"/>
      <c r="AC259" s="37"/>
      <c r="AD259" s="37"/>
      <c r="AE259" s="37"/>
      <c r="AT259" s="19" t="s">
        <v>270</v>
      </c>
      <c r="AU259" s="19" t="s">
        <v>91</v>
      </c>
    </row>
    <row r="260" spans="1:65" s="15" customFormat="1" ht="10">
      <c r="B260" s="233"/>
      <c r="C260" s="234"/>
      <c r="D260" s="208" t="s">
        <v>272</v>
      </c>
      <c r="E260" s="235" t="s">
        <v>44</v>
      </c>
      <c r="F260" s="236" t="s">
        <v>8701</v>
      </c>
      <c r="G260" s="234"/>
      <c r="H260" s="237">
        <v>0.44900000000000001</v>
      </c>
      <c r="I260" s="238"/>
      <c r="J260" s="234"/>
      <c r="K260" s="234"/>
      <c r="L260" s="239"/>
      <c r="M260" s="240"/>
      <c r="N260" s="241"/>
      <c r="O260" s="241"/>
      <c r="P260" s="241"/>
      <c r="Q260" s="241"/>
      <c r="R260" s="241"/>
      <c r="S260" s="241"/>
      <c r="T260" s="242"/>
      <c r="AT260" s="243" t="s">
        <v>272</v>
      </c>
      <c r="AU260" s="243" t="s">
        <v>91</v>
      </c>
      <c r="AV260" s="15" t="s">
        <v>91</v>
      </c>
      <c r="AW260" s="15" t="s">
        <v>38</v>
      </c>
      <c r="AX260" s="15" t="s">
        <v>82</v>
      </c>
      <c r="AY260" s="243" t="s">
        <v>262</v>
      </c>
    </row>
    <row r="261" spans="1:65" s="15" customFormat="1" ht="10">
      <c r="B261" s="233"/>
      <c r="C261" s="234"/>
      <c r="D261" s="208" t="s">
        <v>272</v>
      </c>
      <c r="E261" s="235" t="s">
        <v>44</v>
      </c>
      <c r="F261" s="236" t="s">
        <v>8702</v>
      </c>
      <c r="G261" s="234"/>
      <c r="H261" s="237">
        <v>0.36099999999999999</v>
      </c>
      <c r="I261" s="238"/>
      <c r="J261" s="234"/>
      <c r="K261" s="234"/>
      <c r="L261" s="239"/>
      <c r="M261" s="240"/>
      <c r="N261" s="241"/>
      <c r="O261" s="241"/>
      <c r="P261" s="241"/>
      <c r="Q261" s="241"/>
      <c r="R261" s="241"/>
      <c r="S261" s="241"/>
      <c r="T261" s="242"/>
      <c r="AT261" s="243" t="s">
        <v>272</v>
      </c>
      <c r="AU261" s="243" t="s">
        <v>91</v>
      </c>
      <c r="AV261" s="15" t="s">
        <v>91</v>
      </c>
      <c r="AW261" s="15" t="s">
        <v>38</v>
      </c>
      <c r="AX261" s="15" t="s">
        <v>82</v>
      </c>
      <c r="AY261" s="243" t="s">
        <v>262</v>
      </c>
    </row>
    <row r="262" spans="1:65" s="15" customFormat="1" ht="10">
      <c r="B262" s="233"/>
      <c r="C262" s="234"/>
      <c r="D262" s="208" t="s">
        <v>272</v>
      </c>
      <c r="E262" s="235" t="s">
        <v>44</v>
      </c>
      <c r="F262" s="236" t="s">
        <v>8703</v>
      </c>
      <c r="G262" s="234"/>
      <c r="H262" s="237">
        <v>0</v>
      </c>
      <c r="I262" s="238"/>
      <c r="J262" s="234"/>
      <c r="K262" s="234"/>
      <c r="L262" s="239"/>
      <c r="M262" s="240"/>
      <c r="N262" s="241"/>
      <c r="O262" s="241"/>
      <c r="P262" s="241"/>
      <c r="Q262" s="241"/>
      <c r="R262" s="241"/>
      <c r="S262" s="241"/>
      <c r="T262" s="242"/>
      <c r="AT262" s="243" t="s">
        <v>272</v>
      </c>
      <c r="AU262" s="243" t="s">
        <v>91</v>
      </c>
      <c r="AV262" s="15" t="s">
        <v>91</v>
      </c>
      <c r="AW262" s="15" t="s">
        <v>38</v>
      </c>
      <c r="AX262" s="15" t="s">
        <v>82</v>
      </c>
      <c r="AY262" s="243" t="s">
        <v>262</v>
      </c>
    </row>
    <row r="263" spans="1:65" s="15" customFormat="1" ht="10">
      <c r="B263" s="233"/>
      <c r="C263" s="234"/>
      <c r="D263" s="208" t="s">
        <v>272</v>
      </c>
      <c r="E263" s="235" t="s">
        <v>44</v>
      </c>
      <c r="F263" s="236" t="s">
        <v>8704</v>
      </c>
      <c r="G263" s="234"/>
      <c r="H263" s="237">
        <v>0.36099999999999999</v>
      </c>
      <c r="I263" s="238"/>
      <c r="J263" s="234"/>
      <c r="K263" s="234"/>
      <c r="L263" s="239"/>
      <c r="M263" s="240"/>
      <c r="N263" s="241"/>
      <c r="O263" s="241"/>
      <c r="P263" s="241"/>
      <c r="Q263" s="241"/>
      <c r="R263" s="241"/>
      <c r="S263" s="241"/>
      <c r="T263" s="242"/>
      <c r="AT263" s="243" t="s">
        <v>272</v>
      </c>
      <c r="AU263" s="243" t="s">
        <v>91</v>
      </c>
      <c r="AV263" s="15" t="s">
        <v>91</v>
      </c>
      <c r="AW263" s="15" t="s">
        <v>38</v>
      </c>
      <c r="AX263" s="15" t="s">
        <v>82</v>
      </c>
      <c r="AY263" s="243" t="s">
        <v>262</v>
      </c>
    </row>
    <row r="264" spans="1:65" s="16" customFormat="1" ht="10">
      <c r="B264" s="244"/>
      <c r="C264" s="245"/>
      <c r="D264" s="208" t="s">
        <v>272</v>
      </c>
      <c r="E264" s="246" t="s">
        <v>44</v>
      </c>
      <c r="F264" s="247" t="s">
        <v>291</v>
      </c>
      <c r="G264" s="245"/>
      <c r="H264" s="248">
        <v>1.171</v>
      </c>
      <c r="I264" s="249"/>
      <c r="J264" s="245"/>
      <c r="K264" s="245"/>
      <c r="L264" s="250"/>
      <c r="M264" s="251"/>
      <c r="N264" s="252"/>
      <c r="O264" s="252"/>
      <c r="P264" s="252"/>
      <c r="Q264" s="252"/>
      <c r="R264" s="252"/>
      <c r="S264" s="252"/>
      <c r="T264" s="253"/>
      <c r="AT264" s="254" t="s">
        <v>272</v>
      </c>
      <c r="AU264" s="254" t="s">
        <v>91</v>
      </c>
      <c r="AV264" s="16" t="s">
        <v>104</v>
      </c>
      <c r="AW264" s="16" t="s">
        <v>38</v>
      </c>
      <c r="AX264" s="16" t="s">
        <v>89</v>
      </c>
      <c r="AY264" s="254" t="s">
        <v>262</v>
      </c>
    </row>
    <row r="265" spans="1:65" s="2" customFormat="1" ht="16.5" customHeight="1">
      <c r="A265" s="37"/>
      <c r="B265" s="38"/>
      <c r="C265" s="195" t="s">
        <v>475</v>
      </c>
      <c r="D265" s="195" t="s">
        <v>264</v>
      </c>
      <c r="E265" s="196" t="s">
        <v>8705</v>
      </c>
      <c r="F265" s="197" t="s">
        <v>8706</v>
      </c>
      <c r="G265" s="198" t="s">
        <v>267</v>
      </c>
      <c r="H265" s="199">
        <v>2.343</v>
      </c>
      <c r="I265" s="200"/>
      <c r="J265" s="201">
        <f>ROUND(I265*H265,2)</f>
        <v>0</v>
      </c>
      <c r="K265" s="197" t="s">
        <v>268</v>
      </c>
      <c r="L265" s="42"/>
      <c r="M265" s="202" t="s">
        <v>44</v>
      </c>
      <c r="N265" s="203" t="s">
        <v>53</v>
      </c>
      <c r="O265" s="67"/>
      <c r="P265" s="204">
        <f>O265*H265</f>
        <v>0</v>
      </c>
      <c r="Q265" s="204">
        <v>2.2563422040000001</v>
      </c>
      <c r="R265" s="204">
        <f>Q265*H265</f>
        <v>5.2866097839720005</v>
      </c>
      <c r="S265" s="204">
        <v>0</v>
      </c>
      <c r="T265" s="205">
        <f>S265*H265</f>
        <v>0</v>
      </c>
      <c r="U265" s="37"/>
      <c r="V265" s="37"/>
      <c r="W265" s="37"/>
      <c r="X265" s="37"/>
      <c r="Y265" s="37"/>
      <c r="Z265" s="37"/>
      <c r="AA265" s="37"/>
      <c r="AB265" s="37"/>
      <c r="AC265" s="37"/>
      <c r="AD265" s="37"/>
      <c r="AE265" s="37"/>
      <c r="AR265" s="206" t="s">
        <v>104</v>
      </c>
      <c r="AT265" s="206" t="s">
        <v>264</v>
      </c>
      <c r="AU265" s="206" t="s">
        <v>91</v>
      </c>
      <c r="AY265" s="19" t="s">
        <v>262</v>
      </c>
      <c r="BE265" s="207">
        <f>IF(N265="základní",J265,0)</f>
        <v>0</v>
      </c>
      <c r="BF265" s="207">
        <f>IF(N265="snížená",J265,0)</f>
        <v>0</v>
      </c>
      <c r="BG265" s="207">
        <f>IF(N265="zákl. přenesená",J265,0)</f>
        <v>0</v>
      </c>
      <c r="BH265" s="207">
        <f>IF(N265="sníž. přenesená",J265,0)</f>
        <v>0</v>
      </c>
      <c r="BI265" s="207">
        <f>IF(N265="nulová",J265,0)</f>
        <v>0</v>
      </c>
      <c r="BJ265" s="19" t="s">
        <v>89</v>
      </c>
      <c r="BK265" s="207">
        <f>ROUND(I265*H265,2)</f>
        <v>0</v>
      </c>
      <c r="BL265" s="19" t="s">
        <v>104</v>
      </c>
      <c r="BM265" s="206" t="s">
        <v>744</v>
      </c>
    </row>
    <row r="266" spans="1:65" s="2" customFormat="1" ht="81">
      <c r="A266" s="37"/>
      <c r="B266" s="38"/>
      <c r="C266" s="39"/>
      <c r="D266" s="208" t="s">
        <v>270</v>
      </c>
      <c r="E266" s="39"/>
      <c r="F266" s="209" t="s">
        <v>446</v>
      </c>
      <c r="G266" s="39"/>
      <c r="H266" s="39"/>
      <c r="I266" s="118"/>
      <c r="J266" s="39"/>
      <c r="K266" s="39"/>
      <c r="L266" s="42"/>
      <c r="M266" s="210"/>
      <c r="N266" s="211"/>
      <c r="O266" s="67"/>
      <c r="P266" s="67"/>
      <c r="Q266" s="67"/>
      <c r="R266" s="67"/>
      <c r="S266" s="67"/>
      <c r="T266" s="68"/>
      <c r="U266" s="37"/>
      <c r="V266" s="37"/>
      <c r="W266" s="37"/>
      <c r="X266" s="37"/>
      <c r="Y266" s="37"/>
      <c r="Z266" s="37"/>
      <c r="AA266" s="37"/>
      <c r="AB266" s="37"/>
      <c r="AC266" s="37"/>
      <c r="AD266" s="37"/>
      <c r="AE266" s="37"/>
      <c r="AT266" s="19" t="s">
        <v>270</v>
      </c>
      <c r="AU266" s="19" t="s">
        <v>91</v>
      </c>
    </row>
    <row r="267" spans="1:65" s="15" customFormat="1" ht="10">
      <c r="B267" s="233"/>
      <c r="C267" s="234"/>
      <c r="D267" s="208" t="s">
        <v>272</v>
      </c>
      <c r="E267" s="235" t="s">
        <v>44</v>
      </c>
      <c r="F267" s="236" t="s">
        <v>8707</v>
      </c>
      <c r="G267" s="234"/>
      <c r="H267" s="237">
        <v>0.89900000000000002</v>
      </c>
      <c r="I267" s="238"/>
      <c r="J267" s="234"/>
      <c r="K267" s="234"/>
      <c r="L267" s="239"/>
      <c r="M267" s="240"/>
      <c r="N267" s="241"/>
      <c r="O267" s="241"/>
      <c r="P267" s="241"/>
      <c r="Q267" s="241"/>
      <c r="R267" s="241"/>
      <c r="S267" s="241"/>
      <c r="T267" s="242"/>
      <c r="AT267" s="243" t="s">
        <v>272</v>
      </c>
      <c r="AU267" s="243" t="s">
        <v>91</v>
      </c>
      <c r="AV267" s="15" t="s">
        <v>91</v>
      </c>
      <c r="AW267" s="15" t="s">
        <v>38</v>
      </c>
      <c r="AX267" s="15" t="s">
        <v>82</v>
      </c>
      <c r="AY267" s="243" t="s">
        <v>262</v>
      </c>
    </row>
    <row r="268" spans="1:65" s="15" customFormat="1" ht="10">
      <c r="B268" s="233"/>
      <c r="C268" s="234"/>
      <c r="D268" s="208" t="s">
        <v>272</v>
      </c>
      <c r="E268" s="235" t="s">
        <v>44</v>
      </c>
      <c r="F268" s="236" t="s">
        <v>8708</v>
      </c>
      <c r="G268" s="234"/>
      <c r="H268" s="237">
        <v>0.72199999999999998</v>
      </c>
      <c r="I268" s="238"/>
      <c r="J268" s="234"/>
      <c r="K268" s="234"/>
      <c r="L268" s="239"/>
      <c r="M268" s="240"/>
      <c r="N268" s="241"/>
      <c r="O268" s="241"/>
      <c r="P268" s="241"/>
      <c r="Q268" s="241"/>
      <c r="R268" s="241"/>
      <c r="S268" s="241"/>
      <c r="T268" s="242"/>
      <c r="AT268" s="243" t="s">
        <v>272</v>
      </c>
      <c r="AU268" s="243" t="s">
        <v>91</v>
      </c>
      <c r="AV268" s="15" t="s">
        <v>91</v>
      </c>
      <c r="AW268" s="15" t="s">
        <v>38</v>
      </c>
      <c r="AX268" s="15" t="s">
        <v>82</v>
      </c>
      <c r="AY268" s="243" t="s">
        <v>262</v>
      </c>
    </row>
    <row r="269" spans="1:65" s="15" customFormat="1" ht="10">
      <c r="B269" s="233"/>
      <c r="C269" s="234"/>
      <c r="D269" s="208" t="s">
        <v>272</v>
      </c>
      <c r="E269" s="235" t="s">
        <v>44</v>
      </c>
      <c r="F269" s="236" t="s">
        <v>8703</v>
      </c>
      <c r="G269" s="234"/>
      <c r="H269" s="237">
        <v>0</v>
      </c>
      <c r="I269" s="238"/>
      <c r="J269" s="234"/>
      <c r="K269" s="234"/>
      <c r="L269" s="239"/>
      <c r="M269" s="240"/>
      <c r="N269" s="241"/>
      <c r="O269" s="241"/>
      <c r="P269" s="241"/>
      <c r="Q269" s="241"/>
      <c r="R269" s="241"/>
      <c r="S269" s="241"/>
      <c r="T269" s="242"/>
      <c r="AT269" s="243" t="s">
        <v>272</v>
      </c>
      <c r="AU269" s="243" t="s">
        <v>91</v>
      </c>
      <c r="AV269" s="15" t="s">
        <v>91</v>
      </c>
      <c r="AW269" s="15" t="s">
        <v>38</v>
      </c>
      <c r="AX269" s="15" t="s">
        <v>82</v>
      </c>
      <c r="AY269" s="243" t="s">
        <v>262</v>
      </c>
    </row>
    <row r="270" spans="1:65" s="15" customFormat="1" ht="10">
      <c r="B270" s="233"/>
      <c r="C270" s="234"/>
      <c r="D270" s="208" t="s">
        <v>272</v>
      </c>
      <c r="E270" s="235" t="s">
        <v>44</v>
      </c>
      <c r="F270" s="236" t="s">
        <v>8709</v>
      </c>
      <c r="G270" s="234"/>
      <c r="H270" s="237">
        <v>0.72199999999999998</v>
      </c>
      <c r="I270" s="238"/>
      <c r="J270" s="234"/>
      <c r="K270" s="234"/>
      <c r="L270" s="239"/>
      <c r="M270" s="240"/>
      <c r="N270" s="241"/>
      <c r="O270" s="241"/>
      <c r="P270" s="241"/>
      <c r="Q270" s="241"/>
      <c r="R270" s="241"/>
      <c r="S270" s="241"/>
      <c r="T270" s="242"/>
      <c r="AT270" s="243" t="s">
        <v>272</v>
      </c>
      <c r="AU270" s="243" t="s">
        <v>91</v>
      </c>
      <c r="AV270" s="15" t="s">
        <v>91</v>
      </c>
      <c r="AW270" s="15" t="s">
        <v>38</v>
      </c>
      <c r="AX270" s="15" t="s">
        <v>82</v>
      </c>
      <c r="AY270" s="243" t="s">
        <v>262</v>
      </c>
    </row>
    <row r="271" spans="1:65" s="16" customFormat="1" ht="10">
      <c r="B271" s="244"/>
      <c r="C271" s="245"/>
      <c r="D271" s="208" t="s">
        <v>272</v>
      </c>
      <c r="E271" s="246" t="s">
        <v>44</v>
      </c>
      <c r="F271" s="247" t="s">
        <v>291</v>
      </c>
      <c r="G271" s="245"/>
      <c r="H271" s="248">
        <v>2.343</v>
      </c>
      <c r="I271" s="249"/>
      <c r="J271" s="245"/>
      <c r="K271" s="245"/>
      <c r="L271" s="250"/>
      <c r="M271" s="251"/>
      <c r="N271" s="252"/>
      <c r="O271" s="252"/>
      <c r="P271" s="252"/>
      <c r="Q271" s="252"/>
      <c r="R271" s="252"/>
      <c r="S271" s="252"/>
      <c r="T271" s="253"/>
      <c r="AT271" s="254" t="s">
        <v>272</v>
      </c>
      <c r="AU271" s="254" t="s">
        <v>91</v>
      </c>
      <c r="AV271" s="16" t="s">
        <v>104</v>
      </c>
      <c r="AW271" s="16" t="s">
        <v>38</v>
      </c>
      <c r="AX271" s="16" t="s">
        <v>89</v>
      </c>
      <c r="AY271" s="254" t="s">
        <v>262</v>
      </c>
    </row>
    <row r="272" spans="1:65" s="2" customFormat="1" ht="16.5" customHeight="1">
      <c r="A272" s="37"/>
      <c r="B272" s="38"/>
      <c r="C272" s="195" t="s">
        <v>7</v>
      </c>
      <c r="D272" s="195" t="s">
        <v>264</v>
      </c>
      <c r="E272" s="196" t="s">
        <v>468</v>
      </c>
      <c r="F272" s="197" t="s">
        <v>469</v>
      </c>
      <c r="G272" s="198" t="s">
        <v>406</v>
      </c>
      <c r="H272" s="199">
        <v>8.5000000000000006E-2</v>
      </c>
      <c r="I272" s="200"/>
      <c r="J272" s="201">
        <f>ROUND(I272*H272,2)</f>
        <v>0</v>
      </c>
      <c r="K272" s="197" t="s">
        <v>268</v>
      </c>
      <c r="L272" s="42"/>
      <c r="M272" s="202" t="s">
        <v>44</v>
      </c>
      <c r="N272" s="203" t="s">
        <v>53</v>
      </c>
      <c r="O272" s="67"/>
      <c r="P272" s="204">
        <f>O272*H272</f>
        <v>0</v>
      </c>
      <c r="Q272" s="204">
        <v>1.0627727796999999</v>
      </c>
      <c r="R272" s="204">
        <f>Q272*H272</f>
        <v>9.0335686274500004E-2</v>
      </c>
      <c r="S272" s="204">
        <v>0</v>
      </c>
      <c r="T272" s="205">
        <f>S272*H272</f>
        <v>0</v>
      </c>
      <c r="U272" s="37"/>
      <c r="V272" s="37"/>
      <c r="W272" s="37"/>
      <c r="X272" s="37"/>
      <c r="Y272" s="37"/>
      <c r="Z272" s="37"/>
      <c r="AA272" s="37"/>
      <c r="AB272" s="37"/>
      <c r="AC272" s="37"/>
      <c r="AD272" s="37"/>
      <c r="AE272" s="37"/>
      <c r="AR272" s="206" t="s">
        <v>104</v>
      </c>
      <c r="AT272" s="206" t="s">
        <v>264</v>
      </c>
      <c r="AU272" s="206" t="s">
        <v>91</v>
      </c>
      <c r="AY272" s="19" t="s">
        <v>262</v>
      </c>
      <c r="BE272" s="207">
        <f>IF(N272="základní",J272,0)</f>
        <v>0</v>
      </c>
      <c r="BF272" s="207">
        <f>IF(N272="snížená",J272,0)</f>
        <v>0</v>
      </c>
      <c r="BG272" s="207">
        <f>IF(N272="zákl. přenesená",J272,0)</f>
        <v>0</v>
      </c>
      <c r="BH272" s="207">
        <f>IF(N272="sníž. přenesená",J272,0)</f>
        <v>0</v>
      </c>
      <c r="BI272" s="207">
        <f>IF(N272="nulová",J272,0)</f>
        <v>0</v>
      </c>
      <c r="BJ272" s="19" t="s">
        <v>89</v>
      </c>
      <c r="BK272" s="207">
        <f>ROUND(I272*H272,2)</f>
        <v>0</v>
      </c>
      <c r="BL272" s="19" t="s">
        <v>104</v>
      </c>
      <c r="BM272" s="206" t="s">
        <v>903</v>
      </c>
    </row>
    <row r="273" spans="1:65" s="2" customFormat="1" ht="27">
      <c r="A273" s="37"/>
      <c r="B273" s="38"/>
      <c r="C273" s="39"/>
      <c r="D273" s="208" t="s">
        <v>270</v>
      </c>
      <c r="E273" s="39"/>
      <c r="F273" s="209" t="s">
        <v>471</v>
      </c>
      <c r="G273" s="39"/>
      <c r="H273" s="39"/>
      <c r="I273" s="118"/>
      <c r="J273" s="39"/>
      <c r="K273" s="39"/>
      <c r="L273" s="42"/>
      <c r="M273" s="210"/>
      <c r="N273" s="211"/>
      <c r="O273" s="67"/>
      <c r="P273" s="67"/>
      <c r="Q273" s="67"/>
      <c r="R273" s="67"/>
      <c r="S273" s="67"/>
      <c r="T273" s="68"/>
      <c r="U273" s="37"/>
      <c r="V273" s="37"/>
      <c r="W273" s="37"/>
      <c r="X273" s="37"/>
      <c r="Y273" s="37"/>
      <c r="Z273" s="37"/>
      <c r="AA273" s="37"/>
      <c r="AB273" s="37"/>
      <c r="AC273" s="37"/>
      <c r="AD273" s="37"/>
      <c r="AE273" s="37"/>
      <c r="AT273" s="19" t="s">
        <v>270</v>
      </c>
      <c r="AU273" s="19" t="s">
        <v>91</v>
      </c>
    </row>
    <row r="274" spans="1:65" s="13" customFormat="1" ht="10">
      <c r="B274" s="212"/>
      <c r="C274" s="213"/>
      <c r="D274" s="208" t="s">
        <v>272</v>
      </c>
      <c r="E274" s="214" t="s">
        <v>44</v>
      </c>
      <c r="F274" s="215" t="s">
        <v>8710</v>
      </c>
      <c r="G274" s="213"/>
      <c r="H274" s="214" t="s">
        <v>44</v>
      </c>
      <c r="I274" s="216"/>
      <c r="J274" s="213"/>
      <c r="K274" s="213"/>
      <c r="L274" s="217"/>
      <c r="M274" s="218"/>
      <c r="N274" s="219"/>
      <c r="O274" s="219"/>
      <c r="P274" s="219"/>
      <c r="Q274" s="219"/>
      <c r="R274" s="219"/>
      <c r="S274" s="219"/>
      <c r="T274" s="220"/>
      <c r="AT274" s="221" t="s">
        <v>272</v>
      </c>
      <c r="AU274" s="221" t="s">
        <v>91</v>
      </c>
      <c r="AV274" s="13" t="s">
        <v>89</v>
      </c>
      <c r="AW274" s="13" t="s">
        <v>38</v>
      </c>
      <c r="AX274" s="13" t="s">
        <v>82</v>
      </c>
      <c r="AY274" s="221" t="s">
        <v>262</v>
      </c>
    </row>
    <row r="275" spans="1:65" s="15" customFormat="1" ht="10">
      <c r="B275" s="233"/>
      <c r="C275" s="234"/>
      <c r="D275" s="208" t="s">
        <v>272</v>
      </c>
      <c r="E275" s="235" t="s">
        <v>44</v>
      </c>
      <c r="F275" s="236" t="s">
        <v>8711</v>
      </c>
      <c r="G275" s="234"/>
      <c r="H275" s="237">
        <v>3.3000000000000002E-2</v>
      </c>
      <c r="I275" s="238"/>
      <c r="J275" s="234"/>
      <c r="K275" s="234"/>
      <c r="L275" s="239"/>
      <c r="M275" s="240"/>
      <c r="N275" s="241"/>
      <c r="O275" s="241"/>
      <c r="P275" s="241"/>
      <c r="Q275" s="241"/>
      <c r="R275" s="241"/>
      <c r="S275" s="241"/>
      <c r="T275" s="242"/>
      <c r="AT275" s="243" t="s">
        <v>272</v>
      </c>
      <c r="AU275" s="243" t="s">
        <v>91</v>
      </c>
      <c r="AV275" s="15" t="s">
        <v>91</v>
      </c>
      <c r="AW275" s="15" t="s">
        <v>38</v>
      </c>
      <c r="AX275" s="15" t="s">
        <v>82</v>
      </c>
      <c r="AY275" s="243" t="s">
        <v>262</v>
      </c>
    </row>
    <row r="276" spans="1:65" s="15" customFormat="1" ht="10">
      <c r="B276" s="233"/>
      <c r="C276" s="234"/>
      <c r="D276" s="208" t="s">
        <v>272</v>
      </c>
      <c r="E276" s="235" t="s">
        <v>44</v>
      </c>
      <c r="F276" s="236" t="s">
        <v>8712</v>
      </c>
      <c r="G276" s="234"/>
      <c r="H276" s="237">
        <v>2.5999999999999999E-2</v>
      </c>
      <c r="I276" s="238"/>
      <c r="J276" s="234"/>
      <c r="K276" s="234"/>
      <c r="L276" s="239"/>
      <c r="M276" s="240"/>
      <c r="N276" s="241"/>
      <c r="O276" s="241"/>
      <c r="P276" s="241"/>
      <c r="Q276" s="241"/>
      <c r="R276" s="241"/>
      <c r="S276" s="241"/>
      <c r="T276" s="242"/>
      <c r="AT276" s="243" t="s">
        <v>272</v>
      </c>
      <c r="AU276" s="243" t="s">
        <v>91</v>
      </c>
      <c r="AV276" s="15" t="s">
        <v>91</v>
      </c>
      <c r="AW276" s="15" t="s">
        <v>38</v>
      </c>
      <c r="AX276" s="15" t="s">
        <v>82</v>
      </c>
      <c r="AY276" s="243" t="s">
        <v>262</v>
      </c>
    </row>
    <row r="277" spans="1:65" s="15" customFormat="1" ht="10">
      <c r="B277" s="233"/>
      <c r="C277" s="234"/>
      <c r="D277" s="208" t="s">
        <v>272</v>
      </c>
      <c r="E277" s="235" t="s">
        <v>44</v>
      </c>
      <c r="F277" s="236" t="s">
        <v>8703</v>
      </c>
      <c r="G277" s="234"/>
      <c r="H277" s="237">
        <v>0</v>
      </c>
      <c r="I277" s="238"/>
      <c r="J277" s="234"/>
      <c r="K277" s="234"/>
      <c r="L277" s="239"/>
      <c r="M277" s="240"/>
      <c r="N277" s="241"/>
      <c r="O277" s="241"/>
      <c r="P277" s="241"/>
      <c r="Q277" s="241"/>
      <c r="R277" s="241"/>
      <c r="S277" s="241"/>
      <c r="T277" s="242"/>
      <c r="AT277" s="243" t="s">
        <v>272</v>
      </c>
      <c r="AU277" s="243" t="s">
        <v>91</v>
      </c>
      <c r="AV277" s="15" t="s">
        <v>91</v>
      </c>
      <c r="AW277" s="15" t="s">
        <v>38</v>
      </c>
      <c r="AX277" s="15" t="s">
        <v>82</v>
      </c>
      <c r="AY277" s="243" t="s">
        <v>262</v>
      </c>
    </row>
    <row r="278" spans="1:65" s="15" customFormat="1" ht="10">
      <c r="B278" s="233"/>
      <c r="C278" s="234"/>
      <c r="D278" s="208" t="s">
        <v>272</v>
      </c>
      <c r="E278" s="235" t="s">
        <v>44</v>
      </c>
      <c r="F278" s="236" t="s">
        <v>8713</v>
      </c>
      <c r="G278" s="234"/>
      <c r="H278" s="237">
        <v>2.5999999999999999E-2</v>
      </c>
      <c r="I278" s="238"/>
      <c r="J278" s="234"/>
      <c r="K278" s="234"/>
      <c r="L278" s="239"/>
      <c r="M278" s="240"/>
      <c r="N278" s="241"/>
      <c r="O278" s="241"/>
      <c r="P278" s="241"/>
      <c r="Q278" s="241"/>
      <c r="R278" s="241"/>
      <c r="S278" s="241"/>
      <c r="T278" s="242"/>
      <c r="AT278" s="243" t="s">
        <v>272</v>
      </c>
      <c r="AU278" s="243" t="s">
        <v>91</v>
      </c>
      <c r="AV278" s="15" t="s">
        <v>91</v>
      </c>
      <c r="AW278" s="15" t="s">
        <v>38</v>
      </c>
      <c r="AX278" s="15" t="s">
        <v>82</v>
      </c>
      <c r="AY278" s="243" t="s">
        <v>262</v>
      </c>
    </row>
    <row r="279" spans="1:65" s="16" customFormat="1" ht="10">
      <c r="B279" s="244"/>
      <c r="C279" s="245"/>
      <c r="D279" s="208" t="s">
        <v>272</v>
      </c>
      <c r="E279" s="246" t="s">
        <v>44</v>
      </c>
      <c r="F279" s="247" t="s">
        <v>291</v>
      </c>
      <c r="G279" s="245"/>
      <c r="H279" s="248">
        <v>8.4999999999999992E-2</v>
      </c>
      <c r="I279" s="249"/>
      <c r="J279" s="245"/>
      <c r="K279" s="245"/>
      <c r="L279" s="250"/>
      <c r="M279" s="251"/>
      <c r="N279" s="252"/>
      <c r="O279" s="252"/>
      <c r="P279" s="252"/>
      <c r="Q279" s="252"/>
      <c r="R279" s="252"/>
      <c r="S279" s="252"/>
      <c r="T279" s="253"/>
      <c r="AT279" s="254" t="s">
        <v>272</v>
      </c>
      <c r="AU279" s="254" t="s">
        <v>91</v>
      </c>
      <c r="AV279" s="16" t="s">
        <v>104</v>
      </c>
      <c r="AW279" s="16" t="s">
        <v>38</v>
      </c>
      <c r="AX279" s="16" t="s">
        <v>89</v>
      </c>
      <c r="AY279" s="254" t="s">
        <v>262</v>
      </c>
    </row>
    <row r="280" spans="1:65" s="12" customFormat="1" ht="22.75" customHeight="1">
      <c r="B280" s="179"/>
      <c r="C280" s="180"/>
      <c r="D280" s="181" t="s">
        <v>81</v>
      </c>
      <c r="E280" s="193" t="s">
        <v>351</v>
      </c>
      <c r="F280" s="193" t="s">
        <v>1409</v>
      </c>
      <c r="G280" s="180"/>
      <c r="H280" s="180"/>
      <c r="I280" s="183"/>
      <c r="J280" s="194">
        <f>BK280</f>
        <v>0</v>
      </c>
      <c r="K280" s="180"/>
      <c r="L280" s="185"/>
      <c r="M280" s="186"/>
      <c r="N280" s="187"/>
      <c r="O280" s="187"/>
      <c r="P280" s="188">
        <f>SUM(P281:P454)</f>
        <v>0</v>
      </c>
      <c r="Q280" s="187"/>
      <c r="R280" s="188">
        <f>SUM(R281:R454)</f>
        <v>12.912615615749999</v>
      </c>
      <c r="S280" s="187"/>
      <c r="T280" s="189">
        <f>SUM(T281:T454)</f>
        <v>0</v>
      </c>
      <c r="AR280" s="190" t="s">
        <v>89</v>
      </c>
      <c r="AT280" s="191" t="s">
        <v>81</v>
      </c>
      <c r="AU280" s="191" t="s">
        <v>89</v>
      </c>
      <c r="AY280" s="190" t="s">
        <v>262</v>
      </c>
      <c r="BK280" s="192">
        <f>SUM(BK281:BK454)</f>
        <v>0</v>
      </c>
    </row>
    <row r="281" spans="1:65" s="2" customFormat="1" ht="21.75" customHeight="1">
      <c r="A281" s="37"/>
      <c r="B281" s="38"/>
      <c r="C281" s="195" t="s">
        <v>496</v>
      </c>
      <c r="D281" s="195" t="s">
        <v>264</v>
      </c>
      <c r="E281" s="196" t="s">
        <v>8318</v>
      </c>
      <c r="F281" s="197" t="s">
        <v>8319</v>
      </c>
      <c r="G281" s="198" t="s">
        <v>590</v>
      </c>
      <c r="H281" s="199">
        <v>5.0999999999999996</v>
      </c>
      <c r="I281" s="200"/>
      <c r="J281" s="201">
        <f>ROUND(I281*H281,2)</f>
        <v>0</v>
      </c>
      <c r="K281" s="197" t="s">
        <v>268</v>
      </c>
      <c r="L281" s="42"/>
      <c r="M281" s="202" t="s">
        <v>44</v>
      </c>
      <c r="N281" s="203" t="s">
        <v>53</v>
      </c>
      <c r="O281" s="67"/>
      <c r="P281" s="204">
        <f>O281*H281</f>
        <v>0</v>
      </c>
      <c r="Q281" s="204">
        <v>0</v>
      </c>
      <c r="R281" s="204">
        <f>Q281*H281</f>
        <v>0</v>
      </c>
      <c r="S281" s="204">
        <v>0</v>
      </c>
      <c r="T281" s="205">
        <f>S281*H281</f>
        <v>0</v>
      </c>
      <c r="U281" s="37"/>
      <c r="V281" s="37"/>
      <c r="W281" s="37"/>
      <c r="X281" s="37"/>
      <c r="Y281" s="37"/>
      <c r="Z281" s="37"/>
      <c r="AA281" s="37"/>
      <c r="AB281" s="37"/>
      <c r="AC281" s="37"/>
      <c r="AD281" s="37"/>
      <c r="AE281" s="37"/>
      <c r="AR281" s="206" t="s">
        <v>104</v>
      </c>
      <c r="AT281" s="206" t="s">
        <v>264</v>
      </c>
      <c r="AU281" s="206" t="s">
        <v>91</v>
      </c>
      <c r="AY281" s="19" t="s">
        <v>262</v>
      </c>
      <c r="BE281" s="207">
        <f>IF(N281="základní",J281,0)</f>
        <v>0</v>
      </c>
      <c r="BF281" s="207">
        <f>IF(N281="snížená",J281,0)</f>
        <v>0</v>
      </c>
      <c r="BG281" s="207">
        <f>IF(N281="zákl. přenesená",J281,0)</f>
        <v>0</v>
      </c>
      <c r="BH281" s="207">
        <f>IF(N281="sníž. přenesená",J281,0)</f>
        <v>0</v>
      </c>
      <c r="BI281" s="207">
        <f>IF(N281="nulová",J281,0)</f>
        <v>0</v>
      </c>
      <c r="BJ281" s="19" t="s">
        <v>89</v>
      </c>
      <c r="BK281" s="207">
        <f>ROUND(I281*H281,2)</f>
        <v>0</v>
      </c>
      <c r="BL281" s="19" t="s">
        <v>104</v>
      </c>
      <c r="BM281" s="206" t="s">
        <v>939</v>
      </c>
    </row>
    <row r="282" spans="1:65" s="2" customFormat="1" ht="63">
      <c r="A282" s="37"/>
      <c r="B282" s="38"/>
      <c r="C282" s="39"/>
      <c r="D282" s="208" t="s">
        <v>270</v>
      </c>
      <c r="E282" s="39"/>
      <c r="F282" s="209" t="s">
        <v>6485</v>
      </c>
      <c r="G282" s="39"/>
      <c r="H282" s="39"/>
      <c r="I282" s="118"/>
      <c r="J282" s="39"/>
      <c r="K282" s="39"/>
      <c r="L282" s="42"/>
      <c r="M282" s="210"/>
      <c r="N282" s="211"/>
      <c r="O282" s="67"/>
      <c r="P282" s="67"/>
      <c r="Q282" s="67"/>
      <c r="R282" s="67"/>
      <c r="S282" s="67"/>
      <c r="T282" s="68"/>
      <c r="U282" s="37"/>
      <c r="V282" s="37"/>
      <c r="W282" s="37"/>
      <c r="X282" s="37"/>
      <c r="Y282" s="37"/>
      <c r="Z282" s="37"/>
      <c r="AA282" s="37"/>
      <c r="AB282" s="37"/>
      <c r="AC282" s="37"/>
      <c r="AD282" s="37"/>
      <c r="AE282" s="37"/>
      <c r="AT282" s="19" t="s">
        <v>270</v>
      </c>
      <c r="AU282" s="19" t="s">
        <v>91</v>
      </c>
    </row>
    <row r="283" spans="1:65" s="15" customFormat="1" ht="10">
      <c r="B283" s="233"/>
      <c r="C283" s="234"/>
      <c r="D283" s="208" t="s">
        <v>272</v>
      </c>
      <c r="E283" s="235" t="s">
        <v>44</v>
      </c>
      <c r="F283" s="236" t="s">
        <v>8714</v>
      </c>
      <c r="G283" s="234"/>
      <c r="H283" s="237">
        <v>5.0999999999999996</v>
      </c>
      <c r="I283" s="238"/>
      <c r="J283" s="234"/>
      <c r="K283" s="234"/>
      <c r="L283" s="239"/>
      <c r="M283" s="240"/>
      <c r="N283" s="241"/>
      <c r="O283" s="241"/>
      <c r="P283" s="241"/>
      <c r="Q283" s="241"/>
      <c r="R283" s="241"/>
      <c r="S283" s="241"/>
      <c r="T283" s="242"/>
      <c r="AT283" s="243" t="s">
        <v>272</v>
      </c>
      <c r="AU283" s="243" t="s">
        <v>91</v>
      </c>
      <c r="AV283" s="15" t="s">
        <v>91</v>
      </c>
      <c r="AW283" s="15" t="s">
        <v>38</v>
      </c>
      <c r="AX283" s="15" t="s">
        <v>82</v>
      </c>
      <c r="AY283" s="243" t="s">
        <v>262</v>
      </c>
    </row>
    <row r="284" spans="1:65" s="16" customFormat="1" ht="10">
      <c r="B284" s="244"/>
      <c r="C284" s="245"/>
      <c r="D284" s="208" t="s">
        <v>272</v>
      </c>
      <c r="E284" s="246" t="s">
        <v>44</v>
      </c>
      <c r="F284" s="247" t="s">
        <v>291</v>
      </c>
      <c r="G284" s="245"/>
      <c r="H284" s="248">
        <v>5.0999999999999996</v>
      </c>
      <c r="I284" s="249"/>
      <c r="J284" s="245"/>
      <c r="K284" s="245"/>
      <c r="L284" s="250"/>
      <c r="M284" s="251"/>
      <c r="N284" s="252"/>
      <c r="O284" s="252"/>
      <c r="P284" s="252"/>
      <c r="Q284" s="252"/>
      <c r="R284" s="252"/>
      <c r="S284" s="252"/>
      <c r="T284" s="253"/>
      <c r="AT284" s="254" t="s">
        <v>272</v>
      </c>
      <c r="AU284" s="254" t="s">
        <v>91</v>
      </c>
      <c r="AV284" s="16" t="s">
        <v>104</v>
      </c>
      <c r="AW284" s="16" t="s">
        <v>38</v>
      </c>
      <c r="AX284" s="16" t="s">
        <v>89</v>
      </c>
      <c r="AY284" s="254" t="s">
        <v>262</v>
      </c>
    </row>
    <row r="285" spans="1:65" s="2" customFormat="1" ht="16.5" customHeight="1">
      <c r="A285" s="37"/>
      <c r="B285" s="38"/>
      <c r="C285" s="255" t="s">
        <v>511</v>
      </c>
      <c r="D285" s="255" t="s">
        <v>633</v>
      </c>
      <c r="E285" s="256" t="s">
        <v>8320</v>
      </c>
      <c r="F285" s="257" t="s">
        <v>8321</v>
      </c>
      <c r="G285" s="258" t="s">
        <v>590</v>
      </c>
      <c r="H285" s="259">
        <v>5.3550000000000004</v>
      </c>
      <c r="I285" s="260"/>
      <c r="J285" s="261">
        <f>ROUND(I285*H285,2)</f>
        <v>0</v>
      </c>
      <c r="K285" s="257" t="s">
        <v>268</v>
      </c>
      <c r="L285" s="262"/>
      <c r="M285" s="263" t="s">
        <v>44</v>
      </c>
      <c r="N285" s="264" t="s">
        <v>53</v>
      </c>
      <c r="O285" s="67"/>
      <c r="P285" s="204">
        <f>O285*H285</f>
        <v>0</v>
      </c>
      <c r="Q285" s="204">
        <v>2.7999999999999998E-4</v>
      </c>
      <c r="R285" s="204">
        <f>Q285*H285</f>
        <v>1.4993999999999999E-3</v>
      </c>
      <c r="S285" s="204">
        <v>0</v>
      </c>
      <c r="T285" s="205">
        <f>S285*H285</f>
        <v>0</v>
      </c>
      <c r="U285" s="37"/>
      <c r="V285" s="37"/>
      <c r="W285" s="37"/>
      <c r="X285" s="37"/>
      <c r="Y285" s="37"/>
      <c r="Z285" s="37"/>
      <c r="AA285" s="37"/>
      <c r="AB285" s="37"/>
      <c r="AC285" s="37"/>
      <c r="AD285" s="37"/>
      <c r="AE285" s="37"/>
      <c r="AR285" s="206" t="s">
        <v>351</v>
      </c>
      <c r="AT285" s="206" t="s">
        <v>633</v>
      </c>
      <c r="AU285" s="206" t="s">
        <v>91</v>
      </c>
      <c r="AY285" s="19" t="s">
        <v>262</v>
      </c>
      <c r="BE285" s="207">
        <f>IF(N285="základní",J285,0)</f>
        <v>0</v>
      </c>
      <c r="BF285" s="207">
        <f>IF(N285="snížená",J285,0)</f>
        <v>0</v>
      </c>
      <c r="BG285" s="207">
        <f>IF(N285="zákl. přenesená",J285,0)</f>
        <v>0</v>
      </c>
      <c r="BH285" s="207">
        <f>IF(N285="sníž. přenesená",J285,0)</f>
        <v>0</v>
      </c>
      <c r="BI285" s="207">
        <f>IF(N285="nulová",J285,0)</f>
        <v>0</v>
      </c>
      <c r="BJ285" s="19" t="s">
        <v>89</v>
      </c>
      <c r="BK285" s="207">
        <f>ROUND(I285*H285,2)</f>
        <v>0</v>
      </c>
      <c r="BL285" s="19" t="s">
        <v>104</v>
      </c>
      <c r="BM285" s="206" t="s">
        <v>955</v>
      </c>
    </row>
    <row r="286" spans="1:65" s="15" customFormat="1" ht="10">
      <c r="B286" s="233"/>
      <c r="C286" s="234"/>
      <c r="D286" s="208" t="s">
        <v>272</v>
      </c>
      <c r="E286" s="235" t="s">
        <v>44</v>
      </c>
      <c r="F286" s="236" t="s">
        <v>8715</v>
      </c>
      <c r="G286" s="234"/>
      <c r="H286" s="237">
        <v>5.3550000000000004</v>
      </c>
      <c r="I286" s="238"/>
      <c r="J286" s="234"/>
      <c r="K286" s="234"/>
      <c r="L286" s="239"/>
      <c r="M286" s="240"/>
      <c r="N286" s="241"/>
      <c r="O286" s="241"/>
      <c r="P286" s="241"/>
      <c r="Q286" s="241"/>
      <c r="R286" s="241"/>
      <c r="S286" s="241"/>
      <c r="T286" s="242"/>
      <c r="AT286" s="243" t="s">
        <v>272</v>
      </c>
      <c r="AU286" s="243" t="s">
        <v>91</v>
      </c>
      <c r="AV286" s="15" t="s">
        <v>91</v>
      </c>
      <c r="AW286" s="15" t="s">
        <v>38</v>
      </c>
      <c r="AX286" s="15" t="s">
        <v>82</v>
      </c>
      <c r="AY286" s="243" t="s">
        <v>262</v>
      </c>
    </row>
    <row r="287" spans="1:65" s="16" customFormat="1" ht="10">
      <c r="B287" s="244"/>
      <c r="C287" s="245"/>
      <c r="D287" s="208" t="s">
        <v>272</v>
      </c>
      <c r="E287" s="246" t="s">
        <v>44</v>
      </c>
      <c r="F287" s="247" t="s">
        <v>291</v>
      </c>
      <c r="G287" s="245"/>
      <c r="H287" s="248">
        <v>5.3550000000000004</v>
      </c>
      <c r="I287" s="249"/>
      <c r="J287" s="245"/>
      <c r="K287" s="245"/>
      <c r="L287" s="250"/>
      <c r="M287" s="251"/>
      <c r="N287" s="252"/>
      <c r="O287" s="252"/>
      <c r="P287" s="252"/>
      <c r="Q287" s="252"/>
      <c r="R287" s="252"/>
      <c r="S287" s="252"/>
      <c r="T287" s="253"/>
      <c r="AT287" s="254" t="s">
        <v>272</v>
      </c>
      <c r="AU287" s="254" t="s">
        <v>91</v>
      </c>
      <c r="AV287" s="16" t="s">
        <v>104</v>
      </c>
      <c r="AW287" s="16" t="s">
        <v>38</v>
      </c>
      <c r="AX287" s="16" t="s">
        <v>89</v>
      </c>
      <c r="AY287" s="254" t="s">
        <v>262</v>
      </c>
    </row>
    <row r="288" spans="1:65" s="2" customFormat="1" ht="21.75" customHeight="1">
      <c r="A288" s="37"/>
      <c r="B288" s="38"/>
      <c r="C288" s="195" t="s">
        <v>515</v>
      </c>
      <c r="D288" s="195" t="s">
        <v>264</v>
      </c>
      <c r="E288" s="196" t="s">
        <v>6256</v>
      </c>
      <c r="F288" s="197" t="s">
        <v>6257</v>
      </c>
      <c r="G288" s="198" t="s">
        <v>590</v>
      </c>
      <c r="H288" s="199">
        <v>7.2</v>
      </c>
      <c r="I288" s="200"/>
      <c r="J288" s="201">
        <f>ROUND(I288*H288,2)</f>
        <v>0</v>
      </c>
      <c r="K288" s="197" t="s">
        <v>268</v>
      </c>
      <c r="L288" s="42"/>
      <c r="M288" s="202" t="s">
        <v>44</v>
      </c>
      <c r="N288" s="203" t="s">
        <v>53</v>
      </c>
      <c r="O288" s="67"/>
      <c r="P288" s="204">
        <f>O288*H288</f>
        <v>0</v>
      </c>
      <c r="Q288" s="204">
        <v>1.1E-5</v>
      </c>
      <c r="R288" s="204">
        <f>Q288*H288</f>
        <v>7.9200000000000001E-5</v>
      </c>
      <c r="S288" s="204">
        <v>0</v>
      </c>
      <c r="T288" s="205">
        <f>S288*H288</f>
        <v>0</v>
      </c>
      <c r="U288" s="37"/>
      <c r="V288" s="37"/>
      <c r="W288" s="37"/>
      <c r="X288" s="37"/>
      <c r="Y288" s="37"/>
      <c r="Z288" s="37"/>
      <c r="AA288" s="37"/>
      <c r="AB288" s="37"/>
      <c r="AC288" s="37"/>
      <c r="AD288" s="37"/>
      <c r="AE288" s="37"/>
      <c r="AR288" s="206" t="s">
        <v>104</v>
      </c>
      <c r="AT288" s="206" t="s">
        <v>264</v>
      </c>
      <c r="AU288" s="206" t="s">
        <v>91</v>
      </c>
      <c r="AY288" s="19" t="s">
        <v>262</v>
      </c>
      <c r="BE288" s="207">
        <f>IF(N288="základní",J288,0)</f>
        <v>0</v>
      </c>
      <c r="BF288" s="207">
        <f>IF(N288="snížená",J288,0)</f>
        <v>0</v>
      </c>
      <c r="BG288" s="207">
        <f>IF(N288="zákl. přenesená",J288,0)</f>
        <v>0</v>
      </c>
      <c r="BH288" s="207">
        <f>IF(N288="sníž. přenesená",J288,0)</f>
        <v>0</v>
      </c>
      <c r="BI288" s="207">
        <f>IF(N288="nulová",J288,0)</f>
        <v>0</v>
      </c>
      <c r="BJ288" s="19" t="s">
        <v>89</v>
      </c>
      <c r="BK288" s="207">
        <f>ROUND(I288*H288,2)</f>
        <v>0</v>
      </c>
      <c r="BL288" s="19" t="s">
        <v>104</v>
      </c>
      <c r="BM288" s="206" t="s">
        <v>982</v>
      </c>
    </row>
    <row r="289" spans="1:65" s="2" customFormat="1" ht="81">
      <c r="A289" s="37"/>
      <c r="B289" s="38"/>
      <c r="C289" s="39"/>
      <c r="D289" s="208" t="s">
        <v>270</v>
      </c>
      <c r="E289" s="39"/>
      <c r="F289" s="209" t="s">
        <v>6258</v>
      </c>
      <c r="G289" s="39"/>
      <c r="H289" s="39"/>
      <c r="I289" s="118"/>
      <c r="J289" s="39"/>
      <c r="K289" s="39"/>
      <c r="L289" s="42"/>
      <c r="M289" s="210"/>
      <c r="N289" s="211"/>
      <c r="O289" s="67"/>
      <c r="P289" s="67"/>
      <c r="Q289" s="67"/>
      <c r="R289" s="67"/>
      <c r="S289" s="67"/>
      <c r="T289" s="68"/>
      <c r="U289" s="37"/>
      <c r="V289" s="37"/>
      <c r="W289" s="37"/>
      <c r="X289" s="37"/>
      <c r="Y289" s="37"/>
      <c r="Z289" s="37"/>
      <c r="AA289" s="37"/>
      <c r="AB289" s="37"/>
      <c r="AC289" s="37"/>
      <c r="AD289" s="37"/>
      <c r="AE289" s="37"/>
      <c r="AT289" s="19" t="s">
        <v>270</v>
      </c>
      <c r="AU289" s="19" t="s">
        <v>91</v>
      </c>
    </row>
    <row r="290" spans="1:65" s="15" customFormat="1" ht="10">
      <c r="B290" s="233"/>
      <c r="C290" s="234"/>
      <c r="D290" s="208" t="s">
        <v>272</v>
      </c>
      <c r="E290" s="235" t="s">
        <v>44</v>
      </c>
      <c r="F290" s="236" t="s">
        <v>8716</v>
      </c>
      <c r="G290" s="234"/>
      <c r="H290" s="237">
        <v>7.2</v>
      </c>
      <c r="I290" s="238"/>
      <c r="J290" s="234"/>
      <c r="K290" s="234"/>
      <c r="L290" s="239"/>
      <c r="M290" s="240"/>
      <c r="N290" s="241"/>
      <c r="O290" s="241"/>
      <c r="P290" s="241"/>
      <c r="Q290" s="241"/>
      <c r="R290" s="241"/>
      <c r="S290" s="241"/>
      <c r="T290" s="242"/>
      <c r="AT290" s="243" t="s">
        <v>272</v>
      </c>
      <c r="AU290" s="243" t="s">
        <v>91</v>
      </c>
      <c r="AV290" s="15" t="s">
        <v>91</v>
      </c>
      <c r="AW290" s="15" t="s">
        <v>38</v>
      </c>
      <c r="AX290" s="15" t="s">
        <v>82</v>
      </c>
      <c r="AY290" s="243" t="s">
        <v>262</v>
      </c>
    </row>
    <row r="291" spans="1:65" s="16" customFormat="1" ht="10">
      <c r="B291" s="244"/>
      <c r="C291" s="245"/>
      <c r="D291" s="208" t="s">
        <v>272</v>
      </c>
      <c r="E291" s="246" t="s">
        <v>44</v>
      </c>
      <c r="F291" s="247" t="s">
        <v>291</v>
      </c>
      <c r="G291" s="245"/>
      <c r="H291" s="248">
        <v>7.2</v>
      </c>
      <c r="I291" s="249"/>
      <c r="J291" s="245"/>
      <c r="K291" s="245"/>
      <c r="L291" s="250"/>
      <c r="M291" s="251"/>
      <c r="N291" s="252"/>
      <c r="O291" s="252"/>
      <c r="P291" s="252"/>
      <c r="Q291" s="252"/>
      <c r="R291" s="252"/>
      <c r="S291" s="252"/>
      <c r="T291" s="253"/>
      <c r="AT291" s="254" t="s">
        <v>272</v>
      </c>
      <c r="AU291" s="254" t="s">
        <v>91</v>
      </c>
      <c r="AV291" s="16" t="s">
        <v>104</v>
      </c>
      <c r="AW291" s="16" t="s">
        <v>38</v>
      </c>
      <c r="AX291" s="16" t="s">
        <v>89</v>
      </c>
      <c r="AY291" s="254" t="s">
        <v>262</v>
      </c>
    </row>
    <row r="292" spans="1:65" s="2" customFormat="1" ht="16.5" customHeight="1">
      <c r="A292" s="37"/>
      <c r="B292" s="38"/>
      <c r="C292" s="255" t="s">
        <v>523</v>
      </c>
      <c r="D292" s="255" t="s">
        <v>633</v>
      </c>
      <c r="E292" s="256" t="s">
        <v>6259</v>
      </c>
      <c r="F292" s="257" t="s">
        <v>6260</v>
      </c>
      <c r="G292" s="258" t="s">
        <v>590</v>
      </c>
      <c r="H292" s="259">
        <v>7.56</v>
      </c>
      <c r="I292" s="260"/>
      <c r="J292" s="261">
        <f>ROUND(I292*H292,2)</f>
        <v>0</v>
      </c>
      <c r="K292" s="257" t="s">
        <v>268</v>
      </c>
      <c r="L292" s="262"/>
      <c r="M292" s="263" t="s">
        <v>44</v>
      </c>
      <c r="N292" s="264" t="s">
        <v>53</v>
      </c>
      <c r="O292" s="67"/>
      <c r="P292" s="204">
        <f>O292*H292</f>
        <v>0</v>
      </c>
      <c r="Q292" s="204">
        <v>2.6700000000000001E-3</v>
      </c>
      <c r="R292" s="204">
        <f>Q292*H292</f>
        <v>2.01852E-2</v>
      </c>
      <c r="S292" s="204">
        <v>0</v>
      </c>
      <c r="T292" s="205">
        <f>S292*H292</f>
        <v>0</v>
      </c>
      <c r="U292" s="37"/>
      <c r="V292" s="37"/>
      <c r="W292" s="37"/>
      <c r="X292" s="37"/>
      <c r="Y292" s="37"/>
      <c r="Z292" s="37"/>
      <c r="AA292" s="37"/>
      <c r="AB292" s="37"/>
      <c r="AC292" s="37"/>
      <c r="AD292" s="37"/>
      <c r="AE292" s="37"/>
      <c r="AR292" s="206" t="s">
        <v>351</v>
      </c>
      <c r="AT292" s="206" t="s">
        <v>633</v>
      </c>
      <c r="AU292" s="206" t="s">
        <v>91</v>
      </c>
      <c r="AY292" s="19" t="s">
        <v>262</v>
      </c>
      <c r="BE292" s="207">
        <f>IF(N292="základní",J292,0)</f>
        <v>0</v>
      </c>
      <c r="BF292" s="207">
        <f>IF(N292="snížená",J292,0)</f>
        <v>0</v>
      </c>
      <c r="BG292" s="207">
        <f>IF(N292="zákl. přenesená",J292,0)</f>
        <v>0</v>
      </c>
      <c r="BH292" s="207">
        <f>IF(N292="sníž. přenesená",J292,0)</f>
        <v>0</v>
      </c>
      <c r="BI292" s="207">
        <f>IF(N292="nulová",J292,0)</f>
        <v>0</v>
      </c>
      <c r="BJ292" s="19" t="s">
        <v>89</v>
      </c>
      <c r="BK292" s="207">
        <f>ROUND(I292*H292,2)</f>
        <v>0</v>
      </c>
      <c r="BL292" s="19" t="s">
        <v>104</v>
      </c>
      <c r="BM292" s="206" t="s">
        <v>1014</v>
      </c>
    </row>
    <row r="293" spans="1:65" s="15" customFormat="1" ht="10">
      <c r="B293" s="233"/>
      <c r="C293" s="234"/>
      <c r="D293" s="208" t="s">
        <v>272</v>
      </c>
      <c r="E293" s="235" t="s">
        <v>44</v>
      </c>
      <c r="F293" s="236" t="s">
        <v>8717</v>
      </c>
      <c r="G293" s="234"/>
      <c r="H293" s="237">
        <v>7.56</v>
      </c>
      <c r="I293" s="238"/>
      <c r="J293" s="234"/>
      <c r="K293" s="234"/>
      <c r="L293" s="239"/>
      <c r="M293" s="240"/>
      <c r="N293" s="241"/>
      <c r="O293" s="241"/>
      <c r="P293" s="241"/>
      <c r="Q293" s="241"/>
      <c r="R293" s="241"/>
      <c r="S293" s="241"/>
      <c r="T293" s="242"/>
      <c r="AT293" s="243" t="s">
        <v>272</v>
      </c>
      <c r="AU293" s="243" t="s">
        <v>91</v>
      </c>
      <c r="AV293" s="15" t="s">
        <v>91</v>
      </c>
      <c r="AW293" s="15" t="s">
        <v>38</v>
      </c>
      <c r="AX293" s="15" t="s">
        <v>82</v>
      </c>
      <c r="AY293" s="243" t="s">
        <v>262</v>
      </c>
    </row>
    <row r="294" spans="1:65" s="16" customFormat="1" ht="10">
      <c r="B294" s="244"/>
      <c r="C294" s="245"/>
      <c r="D294" s="208" t="s">
        <v>272</v>
      </c>
      <c r="E294" s="246" t="s">
        <v>44</v>
      </c>
      <c r="F294" s="247" t="s">
        <v>291</v>
      </c>
      <c r="G294" s="245"/>
      <c r="H294" s="248">
        <v>7.56</v>
      </c>
      <c r="I294" s="249"/>
      <c r="J294" s="245"/>
      <c r="K294" s="245"/>
      <c r="L294" s="250"/>
      <c r="M294" s="251"/>
      <c r="N294" s="252"/>
      <c r="O294" s="252"/>
      <c r="P294" s="252"/>
      <c r="Q294" s="252"/>
      <c r="R294" s="252"/>
      <c r="S294" s="252"/>
      <c r="T294" s="253"/>
      <c r="AT294" s="254" t="s">
        <v>272</v>
      </c>
      <c r="AU294" s="254" t="s">
        <v>91</v>
      </c>
      <c r="AV294" s="16" t="s">
        <v>104</v>
      </c>
      <c r="AW294" s="16" t="s">
        <v>38</v>
      </c>
      <c r="AX294" s="16" t="s">
        <v>89</v>
      </c>
      <c r="AY294" s="254" t="s">
        <v>262</v>
      </c>
    </row>
    <row r="295" spans="1:65" s="2" customFormat="1" ht="21.75" customHeight="1">
      <c r="A295" s="37"/>
      <c r="B295" s="38"/>
      <c r="C295" s="195" t="s">
        <v>529</v>
      </c>
      <c r="D295" s="195" t="s">
        <v>264</v>
      </c>
      <c r="E295" s="196" t="s">
        <v>6261</v>
      </c>
      <c r="F295" s="197" t="s">
        <v>6262</v>
      </c>
      <c r="G295" s="198" t="s">
        <v>590</v>
      </c>
      <c r="H295" s="199">
        <v>0.59</v>
      </c>
      <c r="I295" s="200"/>
      <c r="J295" s="201">
        <f>ROUND(I295*H295,2)</f>
        <v>0</v>
      </c>
      <c r="K295" s="197" t="s">
        <v>268</v>
      </c>
      <c r="L295" s="42"/>
      <c r="M295" s="202" t="s">
        <v>44</v>
      </c>
      <c r="N295" s="203" t="s">
        <v>53</v>
      </c>
      <c r="O295" s="67"/>
      <c r="P295" s="204">
        <f>O295*H295</f>
        <v>0</v>
      </c>
      <c r="Q295" s="204">
        <v>1.2999999999999999E-5</v>
      </c>
      <c r="R295" s="204">
        <f>Q295*H295</f>
        <v>7.6699999999999994E-6</v>
      </c>
      <c r="S295" s="204">
        <v>0</v>
      </c>
      <c r="T295" s="205">
        <f>S295*H295</f>
        <v>0</v>
      </c>
      <c r="U295" s="37"/>
      <c r="V295" s="37"/>
      <c r="W295" s="37"/>
      <c r="X295" s="37"/>
      <c r="Y295" s="37"/>
      <c r="Z295" s="37"/>
      <c r="AA295" s="37"/>
      <c r="AB295" s="37"/>
      <c r="AC295" s="37"/>
      <c r="AD295" s="37"/>
      <c r="AE295" s="37"/>
      <c r="AR295" s="206" t="s">
        <v>104</v>
      </c>
      <c r="AT295" s="206" t="s">
        <v>264</v>
      </c>
      <c r="AU295" s="206" t="s">
        <v>91</v>
      </c>
      <c r="AY295" s="19" t="s">
        <v>262</v>
      </c>
      <c r="BE295" s="207">
        <f>IF(N295="základní",J295,0)</f>
        <v>0</v>
      </c>
      <c r="BF295" s="207">
        <f>IF(N295="snížená",J295,0)</f>
        <v>0</v>
      </c>
      <c r="BG295" s="207">
        <f>IF(N295="zákl. přenesená",J295,0)</f>
        <v>0</v>
      </c>
      <c r="BH295" s="207">
        <f>IF(N295="sníž. přenesená",J295,0)</f>
        <v>0</v>
      </c>
      <c r="BI295" s="207">
        <f>IF(N295="nulová",J295,0)</f>
        <v>0</v>
      </c>
      <c r="BJ295" s="19" t="s">
        <v>89</v>
      </c>
      <c r="BK295" s="207">
        <f>ROUND(I295*H295,2)</f>
        <v>0</v>
      </c>
      <c r="BL295" s="19" t="s">
        <v>104</v>
      </c>
      <c r="BM295" s="206" t="s">
        <v>1028</v>
      </c>
    </row>
    <row r="296" spans="1:65" s="2" customFormat="1" ht="81">
      <c r="A296" s="37"/>
      <c r="B296" s="38"/>
      <c r="C296" s="39"/>
      <c r="D296" s="208" t="s">
        <v>270</v>
      </c>
      <c r="E296" s="39"/>
      <c r="F296" s="209" t="s">
        <v>6258</v>
      </c>
      <c r="G296" s="39"/>
      <c r="H296" s="39"/>
      <c r="I296" s="118"/>
      <c r="J296" s="39"/>
      <c r="K296" s="39"/>
      <c r="L296" s="42"/>
      <c r="M296" s="210"/>
      <c r="N296" s="211"/>
      <c r="O296" s="67"/>
      <c r="P296" s="67"/>
      <c r="Q296" s="67"/>
      <c r="R296" s="67"/>
      <c r="S296" s="67"/>
      <c r="T296" s="68"/>
      <c r="U296" s="37"/>
      <c r="V296" s="37"/>
      <c r="W296" s="37"/>
      <c r="X296" s="37"/>
      <c r="Y296" s="37"/>
      <c r="Z296" s="37"/>
      <c r="AA296" s="37"/>
      <c r="AB296" s="37"/>
      <c r="AC296" s="37"/>
      <c r="AD296" s="37"/>
      <c r="AE296" s="37"/>
      <c r="AT296" s="19" t="s">
        <v>270</v>
      </c>
      <c r="AU296" s="19" t="s">
        <v>91</v>
      </c>
    </row>
    <row r="297" spans="1:65" s="15" customFormat="1" ht="10">
      <c r="B297" s="233"/>
      <c r="C297" s="234"/>
      <c r="D297" s="208" t="s">
        <v>272</v>
      </c>
      <c r="E297" s="235" t="s">
        <v>44</v>
      </c>
      <c r="F297" s="236" t="s">
        <v>8718</v>
      </c>
      <c r="G297" s="234"/>
      <c r="H297" s="237">
        <v>0.59</v>
      </c>
      <c r="I297" s="238"/>
      <c r="J297" s="234"/>
      <c r="K297" s="234"/>
      <c r="L297" s="239"/>
      <c r="M297" s="240"/>
      <c r="N297" s="241"/>
      <c r="O297" s="241"/>
      <c r="P297" s="241"/>
      <c r="Q297" s="241"/>
      <c r="R297" s="241"/>
      <c r="S297" s="241"/>
      <c r="T297" s="242"/>
      <c r="AT297" s="243" t="s">
        <v>272</v>
      </c>
      <c r="AU297" s="243" t="s">
        <v>91</v>
      </c>
      <c r="AV297" s="15" t="s">
        <v>91</v>
      </c>
      <c r="AW297" s="15" t="s">
        <v>38</v>
      </c>
      <c r="AX297" s="15" t="s">
        <v>82</v>
      </c>
      <c r="AY297" s="243" t="s">
        <v>262</v>
      </c>
    </row>
    <row r="298" spans="1:65" s="16" customFormat="1" ht="10">
      <c r="B298" s="244"/>
      <c r="C298" s="245"/>
      <c r="D298" s="208" t="s">
        <v>272</v>
      </c>
      <c r="E298" s="246" t="s">
        <v>44</v>
      </c>
      <c r="F298" s="247" t="s">
        <v>291</v>
      </c>
      <c r="G298" s="245"/>
      <c r="H298" s="248">
        <v>0.59</v>
      </c>
      <c r="I298" s="249"/>
      <c r="J298" s="245"/>
      <c r="K298" s="245"/>
      <c r="L298" s="250"/>
      <c r="M298" s="251"/>
      <c r="N298" s="252"/>
      <c r="O298" s="252"/>
      <c r="P298" s="252"/>
      <c r="Q298" s="252"/>
      <c r="R298" s="252"/>
      <c r="S298" s="252"/>
      <c r="T298" s="253"/>
      <c r="AT298" s="254" t="s">
        <v>272</v>
      </c>
      <c r="AU298" s="254" t="s">
        <v>91</v>
      </c>
      <c r="AV298" s="16" t="s">
        <v>104</v>
      </c>
      <c r="AW298" s="16" t="s">
        <v>38</v>
      </c>
      <c r="AX298" s="16" t="s">
        <v>89</v>
      </c>
      <c r="AY298" s="254" t="s">
        <v>262</v>
      </c>
    </row>
    <row r="299" spans="1:65" s="2" customFormat="1" ht="16.5" customHeight="1">
      <c r="A299" s="37"/>
      <c r="B299" s="38"/>
      <c r="C299" s="255" t="s">
        <v>539</v>
      </c>
      <c r="D299" s="255" t="s">
        <v>633</v>
      </c>
      <c r="E299" s="256" t="s">
        <v>6263</v>
      </c>
      <c r="F299" s="257" t="s">
        <v>6264</v>
      </c>
      <c r="G299" s="258" t="s">
        <v>590</v>
      </c>
      <c r="H299" s="259">
        <v>0.62</v>
      </c>
      <c r="I299" s="260"/>
      <c r="J299" s="261">
        <f>ROUND(I299*H299,2)</f>
        <v>0</v>
      </c>
      <c r="K299" s="257" t="s">
        <v>268</v>
      </c>
      <c r="L299" s="262"/>
      <c r="M299" s="263" t="s">
        <v>44</v>
      </c>
      <c r="N299" s="264" t="s">
        <v>53</v>
      </c>
      <c r="O299" s="67"/>
      <c r="P299" s="204">
        <f>O299*H299</f>
        <v>0</v>
      </c>
      <c r="Q299" s="204">
        <v>4.45E-3</v>
      </c>
      <c r="R299" s="204">
        <f>Q299*H299</f>
        <v>2.7590000000000002E-3</v>
      </c>
      <c r="S299" s="204">
        <v>0</v>
      </c>
      <c r="T299" s="205">
        <f>S299*H299</f>
        <v>0</v>
      </c>
      <c r="U299" s="37"/>
      <c r="V299" s="37"/>
      <c r="W299" s="37"/>
      <c r="X299" s="37"/>
      <c r="Y299" s="37"/>
      <c r="Z299" s="37"/>
      <c r="AA299" s="37"/>
      <c r="AB299" s="37"/>
      <c r="AC299" s="37"/>
      <c r="AD299" s="37"/>
      <c r="AE299" s="37"/>
      <c r="AR299" s="206" t="s">
        <v>351</v>
      </c>
      <c r="AT299" s="206" t="s">
        <v>633</v>
      </c>
      <c r="AU299" s="206" t="s">
        <v>91</v>
      </c>
      <c r="AY299" s="19" t="s">
        <v>262</v>
      </c>
      <c r="BE299" s="207">
        <f>IF(N299="základní",J299,0)</f>
        <v>0</v>
      </c>
      <c r="BF299" s="207">
        <f>IF(N299="snížená",J299,0)</f>
        <v>0</v>
      </c>
      <c r="BG299" s="207">
        <f>IF(N299="zákl. přenesená",J299,0)</f>
        <v>0</v>
      </c>
      <c r="BH299" s="207">
        <f>IF(N299="sníž. přenesená",J299,0)</f>
        <v>0</v>
      </c>
      <c r="BI299" s="207">
        <f>IF(N299="nulová",J299,0)</f>
        <v>0</v>
      </c>
      <c r="BJ299" s="19" t="s">
        <v>89</v>
      </c>
      <c r="BK299" s="207">
        <f>ROUND(I299*H299,2)</f>
        <v>0</v>
      </c>
      <c r="BL299" s="19" t="s">
        <v>104</v>
      </c>
      <c r="BM299" s="206" t="s">
        <v>1038</v>
      </c>
    </row>
    <row r="300" spans="1:65" s="15" customFormat="1" ht="10">
      <c r="B300" s="233"/>
      <c r="C300" s="234"/>
      <c r="D300" s="208" t="s">
        <v>272</v>
      </c>
      <c r="E300" s="235" t="s">
        <v>44</v>
      </c>
      <c r="F300" s="236" t="s">
        <v>8719</v>
      </c>
      <c r="G300" s="234"/>
      <c r="H300" s="237">
        <v>0.62</v>
      </c>
      <c r="I300" s="238"/>
      <c r="J300" s="234"/>
      <c r="K300" s="234"/>
      <c r="L300" s="239"/>
      <c r="M300" s="240"/>
      <c r="N300" s="241"/>
      <c r="O300" s="241"/>
      <c r="P300" s="241"/>
      <c r="Q300" s="241"/>
      <c r="R300" s="241"/>
      <c r="S300" s="241"/>
      <c r="T300" s="242"/>
      <c r="AT300" s="243" t="s">
        <v>272</v>
      </c>
      <c r="AU300" s="243" t="s">
        <v>91</v>
      </c>
      <c r="AV300" s="15" t="s">
        <v>91</v>
      </c>
      <c r="AW300" s="15" t="s">
        <v>38</v>
      </c>
      <c r="AX300" s="15" t="s">
        <v>82</v>
      </c>
      <c r="AY300" s="243" t="s">
        <v>262</v>
      </c>
    </row>
    <row r="301" spans="1:65" s="16" customFormat="1" ht="10">
      <c r="B301" s="244"/>
      <c r="C301" s="245"/>
      <c r="D301" s="208" t="s">
        <v>272</v>
      </c>
      <c r="E301" s="246" t="s">
        <v>44</v>
      </c>
      <c r="F301" s="247" t="s">
        <v>291</v>
      </c>
      <c r="G301" s="245"/>
      <c r="H301" s="248">
        <v>0.62</v>
      </c>
      <c r="I301" s="249"/>
      <c r="J301" s="245"/>
      <c r="K301" s="245"/>
      <c r="L301" s="250"/>
      <c r="M301" s="251"/>
      <c r="N301" s="252"/>
      <c r="O301" s="252"/>
      <c r="P301" s="252"/>
      <c r="Q301" s="252"/>
      <c r="R301" s="252"/>
      <c r="S301" s="252"/>
      <c r="T301" s="253"/>
      <c r="AT301" s="254" t="s">
        <v>272</v>
      </c>
      <c r="AU301" s="254" t="s">
        <v>91</v>
      </c>
      <c r="AV301" s="16" t="s">
        <v>104</v>
      </c>
      <c r="AW301" s="16" t="s">
        <v>38</v>
      </c>
      <c r="AX301" s="16" t="s">
        <v>89</v>
      </c>
      <c r="AY301" s="254" t="s">
        <v>262</v>
      </c>
    </row>
    <row r="302" spans="1:65" s="2" customFormat="1" ht="16.5" customHeight="1">
      <c r="A302" s="37"/>
      <c r="B302" s="38"/>
      <c r="C302" s="195" t="s">
        <v>546</v>
      </c>
      <c r="D302" s="195" t="s">
        <v>264</v>
      </c>
      <c r="E302" s="196" t="s">
        <v>8720</v>
      </c>
      <c r="F302" s="197" t="s">
        <v>8721</v>
      </c>
      <c r="G302" s="198" t="s">
        <v>518</v>
      </c>
      <c r="H302" s="199">
        <v>3</v>
      </c>
      <c r="I302" s="200"/>
      <c r="J302" s="201">
        <f>ROUND(I302*H302,2)</f>
        <v>0</v>
      </c>
      <c r="K302" s="197" t="s">
        <v>44</v>
      </c>
      <c r="L302" s="42"/>
      <c r="M302" s="202" t="s">
        <v>44</v>
      </c>
      <c r="N302" s="203" t="s">
        <v>53</v>
      </c>
      <c r="O302" s="67"/>
      <c r="P302" s="204">
        <f>O302*H302</f>
        <v>0</v>
      </c>
      <c r="Q302" s="204">
        <v>0</v>
      </c>
      <c r="R302" s="204">
        <f>Q302*H302</f>
        <v>0</v>
      </c>
      <c r="S302" s="204">
        <v>0</v>
      </c>
      <c r="T302" s="205">
        <f>S302*H302</f>
        <v>0</v>
      </c>
      <c r="U302" s="37"/>
      <c r="V302" s="37"/>
      <c r="W302" s="37"/>
      <c r="X302" s="37"/>
      <c r="Y302" s="37"/>
      <c r="Z302" s="37"/>
      <c r="AA302" s="37"/>
      <c r="AB302" s="37"/>
      <c r="AC302" s="37"/>
      <c r="AD302" s="37"/>
      <c r="AE302" s="37"/>
      <c r="AR302" s="206" t="s">
        <v>104</v>
      </c>
      <c r="AT302" s="206" t="s">
        <v>264</v>
      </c>
      <c r="AU302" s="206" t="s">
        <v>91</v>
      </c>
      <c r="AY302" s="19" t="s">
        <v>262</v>
      </c>
      <c r="BE302" s="207">
        <f>IF(N302="základní",J302,0)</f>
        <v>0</v>
      </c>
      <c r="BF302" s="207">
        <f>IF(N302="snížená",J302,0)</f>
        <v>0</v>
      </c>
      <c r="BG302" s="207">
        <f>IF(N302="zákl. přenesená",J302,0)</f>
        <v>0</v>
      </c>
      <c r="BH302" s="207">
        <f>IF(N302="sníž. přenesená",J302,0)</f>
        <v>0</v>
      </c>
      <c r="BI302" s="207">
        <f>IF(N302="nulová",J302,0)</f>
        <v>0</v>
      </c>
      <c r="BJ302" s="19" t="s">
        <v>89</v>
      </c>
      <c r="BK302" s="207">
        <f>ROUND(I302*H302,2)</f>
        <v>0</v>
      </c>
      <c r="BL302" s="19" t="s">
        <v>104</v>
      </c>
      <c r="BM302" s="206" t="s">
        <v>1047</v>
      </c>
    </row>
    <row r="303" spans="1:65" s="15" customFormat="1" ht="10">
      <c r="B303" s="233"/>
      <c r="C303" s="234"/>
      <c r="D303" s="208" t="s">
        <v>272</v>
      </c>
      <c r="E303" s="235" t="s">
        <v>44</v>
      </c>
      <c r="F303" s="236" t="s">
        <v>8722</v>
      </c>
      <c r="G303" s="234"/>
      <c r="H303" s="237">
        <v>3</v>
      </c>
      <c r="I303" s="238"/>
      <c r="J303" s="234"/>
      <c r="K303" s="234"/>
      <c r="L303" s="239"/>
      <c r="M303" s="240"/>
      <c r="N303" s="241"/>
      <c r="O303" s="241"/>
      <c r="P303" s="241"/>
      <c r="Q303" s="241"/>
      <c r="R303" s="241"/>
      <c r="S303" s="241"/>
      <c r="T303" s="242"/>
      <c r="AT303" s="243" t="s">
        <v>272</v>
      </c>
      <c r="AU303" s="243" t="s">
        <v>91</v>
      </c>
      <c r="AV303" s="15" t="s">
        <v>91</v>
      </c>
      <c r="AW303" s="15" t="s">
        <v>38</v>
      </c>
      <c r="AX303" s="15" t="s">
        <v>82</v>
      </c>
      <c r="AY303" s="243" t="s">
        <v>262</v>
      </c>
    </row>
    <row r="304" spans="1:65" s="16" customFormat="1" ht="10">
      <c r="B304" s="244"/>
      <c r="C304" s="245"/>
      <c r="D304" s="208" t="s">
        <v>272</v>
      </c>
      <c r="E304" s="246" t="s">
        <v>44</v>
      </c>
      <c r="F304" s="247" t="s">
        <v>291</v>
      </c>
      <c r="G304" s="245"/>
      <c r="H304" s="248">
        <v>3</v>
      </c>
      <c r="I304" s="249"/>
      <c r="J304" s="245"/>
      <c r="K304" s="245"/>
      <c r="L304" s="250"/>
      <c r="M304" s="251"/>
      <c r="N304" s="252"/>
      <c r="O304" s="252"/>
      <c r="P304" s="252"/>
      <c r="Q304" s="252"/>
      <c r="R304" s="252"/>
      <c r="S304" s="252"/>
      <c r="T304" s="253"/>
      <c r="AT304" s="254" t="s">
        <v>272</v>
      </c>
      <c r="AU304" s="254" t="s">
        <v>91</v>
      </c>
      <c r="AV304" s="16" t="s">
        <v>104</v>
      </c>
      <c r="AW304" s="16" t="s">
        <v>38</v>
      </c>
      <c r="AX304" s="16" t="s">
        <v>89</v>
      </c>
      <c r="AY304" s="254" t="s">
        <v>262</v>
      </c>
    </row>
    <row r="305" spans="1:65" s="2" customFormat="1" ht="16.5" customHeight="1">
      <c r="A305" s="37"/>
      <c r="B305" s="38"/>
      <c r="C305" s="255" t="s">
        <v>581</v>
      </c>
      <c r="D305" s="255" t="s">
        <v>633</v>
      </c>
      <c r="E305" s="256" t="s">
        <v>8723</v>
      </c>
      <c r="F305" s="257" t="s">
        <v>8724</v>
      </c>
      <c r="G305" s="258" t="s">
        <v>518</v>
      </c>
      <c r="H305" s="259">
        <v>3</v>
      </c>
      <c r="I305" s="260"/>
      <c r="J305" s="261">
        <f>ROUND(I305*H305,2)</f>
        <v>0</v>
      </c>
      <c r="K305" s="257" t="s">
        <v>44</v>
      </c>
      <c r="L305" s="262"/>
      <c r="M305" s="263" t="s">
        <v>44</v>
      </c>
      <c r="N305" s="264" t="s">
        <v>53</v>
      </c>
      <c r="O305" s="67"/>
      <c r="P305" s="204">
        <f>O305*H305</f>
        <v>0</v>
      </c>
      <c r="Q305" s="204">
        <v>0</v>
      </c>
      <c r="R305" s="204">
        <f>Q305*H305</f>
        <v>0</v>
      </c>
      <c r="S305" s="204">
        <v>0</v>
      </c>
      <c r="T305" s="205">
        <f>S305*H305</f>
        <v>0</v>
      </c>
      <c r="U305" s="37"/>
      <c r="V305" s="37"/>
      <c r="W305" s="37"/>
      <c r="X305" s="37"/>
      <c r="Y305" s="37"/>
      <c r="Z305" s="37"/>
      <c r="AA305" s="37"/>
      <c r="AB305" s="37"/>
      <c r="AC305" s="37"/>
      <c r="AD305" s="37"/>
      <c r="AE305" s="37"/>
      <c r="AR305" s="206" t="s">
        <v>351</v>
      </c>
      <c r="AT305" s="206" t="s">
        <v>633</v>
      </c>
      <c r="AU305" s="206" t="s">
        <v>91</v>
      </c>
      <c r="AY305" s="19" t="s">
        <v>262</v>
      </c>
      <c r="BE305" s="207">
        <f>IF(N305="základní",J305,0)</f>
        <v>0</v>
      </c>
      <c r="BF305" s="207">
        <f>IF(N305="snížená",J305,0)</f>
        <v>0</v>
      </c>
      <c r="BG305" s="207">
        <f>IF(N305="zákl. přenesená",J305,0)</f>
        <v>0</v>
      </c>
      <c r="BH305" s="207">
        <f>IF(N305="sníž. přenesená",J305,0)</f>
        <v>0</v>
      </c>
      <c r="BI305" s="207">
        <f>IF(N305="nulová",J305,0)</f>
        <v>0</v>
      </c>
      <c r="BJ305" s="19" t="s">
        <v>89</v>
      </c>
      <c r="BK305" s="207">
        <f>ROUND(I305*H305,2)</f>
        <v>0</v>
      </c>
      <c r="BL305" s="19" t="s">
        <v>104</v>
      </c>
      <c r="BM305" s="206" t="s">
        <v>1059</v>
      </c>
    </row>
    <row r="306" spans="1:65" s="15" customFormat="1" ht="10">
      <c r="B306" s="233"/>
      <c r="C306" s="234"/>
      <c r="D306" s="208" t="s">
        <v>272</v>
      </c>
      <c r="E306" s="235" t="s">
        <v>44</v>
      </c>
      <c r="F306" s="236" t="s">
        <v>8722</v>
      </c>
      <c r="G306" s="234"/>
      <c r="H306" s="237">
        <v>3</v>
      </c>
      <c r="I306" s="238"/>
      <c r="J306" s="234"/>
      <c r="K306" s="234"/>
      <c r="L306" s="239"/>
      <c r="M306" s="240"/>
      <c r="N306" s="241"/>
      <c r="O306" s="241"/>
      <c r="P306" s="241"/>
      <c r="Q306" s="241"/>
      <c r="R306" s="241"/>
      <c r="S306" s="241"/>
      <c r="T306" s="242"/>
      <c r="AT306" s="243" t="s">
        <v>272</v>
      </c>
      <c r="AU306" s="243" t="s">
        <v>91</v>
      </c>
      <c r="AV306" s="15" t="s">
        <v>91</v>
      </c>
      <c r="AW306" s="15" t="s">
        <v>38</v>
      </c>
      <c r="AX306" s="15" t="s">
        <v>82</v>
      </c>
      <c r="AY306" s="243" t="s">
        <v>262</v>
      </c>
    </row>
    <row r="307" spans="1:65" s="16" customFormat="1" ht="10">
      <c r="B307" s="244"/>
      <c r="C307" s="245"/>
      <c r="D307" s="208" t="s">
        <v>272</v>
      </c>
      <c r="E307" s="246" t="s">
        <v>44</v>
      </c>
      <c r="F307" s="247" t="s">
        <v>291</v>
      </c>
      <c r="G307" s="245"/>
      <c r="H307" s="248">
        <v>3</v>
      </c>
      <c r="I307" s="249"/>
      <c r="J307" s="245"/>
      <c r="K307" s="245"/>
      <c r="L307" s="250"/>
      <c r="M307" s="251"/>
      <c r="N307" s="252"/>
      <c r="O307" s="252"/>
      <c r="P307" s="252"/>
      <c r="Q307" s="252"/>
      <c r="R307" s="252"/>
      <c r="S307" s="252"/>
      <c r="T307" s="253"/>
      <c r="AT307" s="254" t="s">
        <v>272</v>
      </c>
      <c r="AU307" s="254" t="s">
        <v>91</v>
      </c>
      <c r="AV307" s="16" t="s">
        <v>104</v>
      </c>
      <c r="AW307" s="16" t="s">
        <v>38</v>
      </c>
      <c r="AX307" s="16" t="s">
        <v>89</v>
      </c>
      <c r="AY307" s="254" t="s">
        <v>262</v>
      </c>
    </row>
    <row r="308" spans="1:65" s="2" customFormat="1" ht="16.5" customHeight="1">
      <c r="A308" s="37"/>
      <c r="B308" s="38"/>
      <c r="C308" s="195" t="s">
        <v>587</v>
      </c>
      <c r="D308" s="195" t="s">
        <v>264</v>
      </c>
      <c r="E308" s="196" t="s">
        <v>8725</v>
      </c>
      <c r="F308" s="197" t="s">
        <v>8726</v>
      </c>
      <c r="G308" s="198" t="s">
        <v>518</v>
      </c>
      <c r="H308" s="199">
        <v>1</v>
      </c>
      <c r="I308" s="200"/>
      <c r="J308" s="201">
        <f>ROUND(I308*H308,2)</f>
        <v>0</v>
      </c>
      <c r="K308" s="197" t="s">
        <v>268</v>
      </c>
      <c r="L308" s="42"/>
      <c r="M308" s="202" t="s">
        <v>44</v>
      </c>
      <c r="N308" s="203" t="s">
        <v>53</v>
      </c>
      <c r="O308" s="67"/>
      <c r="P308" s="204">
        <f>O308*H308</f>
        <v>0</v>
      </c>
      <c r="Q308" s="204">
        <v>2.2004850000000001E-4</v>
      </c>
      <c r="R308" s="204">
        <f>Q308*H308</f>
        <v>2.2004850000000001E-4</v>
      </c>
      <c r="S308" s="204">
        <v>0</v>
      </c>
      <c r="T308" s="205">
        <f>S308*H308</f>
        <v>0</v>
      </c>
      <c r="U308" s="37"/>
      <c r="V308" s="37"/>
      <c r="W308" s="37"/>
      <c r="X308" s="37"/>
      <c r="Y308" s="37"/>
      <c r="Z308" s="37"/>
      <c r="AA308" s="37"/>
      <c r="AB308" s="37"/>
      <c r="AC308" s="37"/>
      <c r="AD308" s="37"/>
      <c r="AE308" s="37"/>
      <c r="AR308" s="206" t="s">
        <v>104</v>
      </c>
      <c r="AT308" s="206" t="s">
        <v>264</v>
      </c>
      <c r="AU308" s="206" t="s">
        <v>91</v>
      </c>
      <c r="AY308" s="19" t="s">
        <v>262</v>
      </c>
      <c r="BE308" s="207">
        <f>IF(N308="základní",J308,0)</f>
        <v>0</v>
      </c>
      <c r="BF308" s="207">
        <f>IF(N308="snížená",J308,0)</f>
        <v>0</v>
      </c>
      <c r="BG308" s="207">
        <f>IF(N308="zákl. přenesená",J308,0)</f>
        <v>0</v>
      </c>
      <c r="BH308" s="207">
        <f>IF(N308="sníž. přenesená",J308,0)</f>
        <v>0</v>
      </c>
      <c r="BI308" s="207">
        <f>IF(N308="nulová",J308,0)</f>
        <v>0</v>
      </c>
      <c r="BJ308" s="19" t="s">
        <v>89</v>
      </c>
      <c r="BK308" s="207">
        <f>ROUND(I308*H308,2)</f>
        <v>0</v>
      </c>
      <c r="BL308" s="19" t="s">
        <v>104</v>
      </c>
      <c r="BM308" s="206" t="s">
        <v>1071</v>
      </c>
    </row>
    <row r="309" spans="1:65" s="2" customFormat="1" ht="36">
      <c r="A309" s="37"/>
      <c r="B309" s="38"/>
      <c r="C309" s="39"/>
      <c r="D309" s="208" t="s">
        <v>270</v>
      </c>
      <c r="E309" s="39"/>
      <c r="F309" s="209" t="s">
        <v>6531</v>
      </c>
      <c r="G309" s="39"/>
      <c r="H309" s="39"/>
      <c r="I309" s="118"/>
      <c r="J309" s="39"/>
      <c r="K309" s="39"/>
      <c r="L309" s="42"/>
      <c r="M309" s="210"/>
      <c r="N309" s="211"/>
      <c r="O309" s="67"/>
      <c r="P309" s="67"/>
      <c r="Q309" s="67"/>
      <c r="R309" s="67"/>
      <c r="S309" s="67"/>
      <c r="T309" s="68"/>
      <c r="U309" s="37"/>
      <c r="V309" s="37"/>
      <c r="W309" s="37"/>
      <c r="X309" s="37"/>
      <c r="Y309" s="37"/>
      <c r="Z309" s="37"/>
      <c r="AA309" s="37"/>
      <c r="AB309" s="37"/>
      <c r="AC309" s="37"/>
      <c r="AD309" s="37"/>
      <c r="AE309" s="37"/>
      <c r="AT309" s="19" t="s">
        <v>270</v>
      </c>
      <c r="AU309" s="19" t="s">
        <v>91</v>
      </c>
    </row>
    <row r="310" spans="1:65" s="2" customFormat="1" ht="16.5" customHeight="1">
      <c r="A310" s="37"/>
      <c r="B310" s="38"/>
      <c r="C310" s="195" t="s">
        <v>607</v>
      </c>
      <c r="D310" s="195" t="s">
        <v>264</v>
      </c>
      <c r="E310" s="196" t="s">
        <v>8727</v>
      </c>
      <c r="F310" s="197" t="s">
        <v>8728</v>
      </c>
      <c r="G310" s="198" t="s">
        <v>518</v>
      </c>
      <c r="H310" s="199">
        <v>3</v>
      </c>
      <c r="I310" s="200"/>
      <c r="J310" s="201">
        <f>ROUND(I310*H310,2)</f>
        <v>0</v>
      </c>
      <c r="K310" s="197" t="s">
        <v>44</v>
      </c>
      <c r="L310" s="42"/>
      <c r="M310" s="202" t="s">
        <v>44</v>
      </c>
      <c r="N310" s="203" t="s">
        <v>53</v>
      </c>
      <c r="O310" s="67"/>
      <c r="P310" s="204">
        <f>O310*H310</f>
        <v>0</v>
      </c>
      <c r="Q310" s="204">
        <v>0</v>
      </c>
      <c r="R310" s="204">
        <f>Q310*H310</f>
        <v>0</v>
      </c>
      <c r="S310" s="204">
        <v>0</v>
      </c>
      <c r="T310" s="205">
        <f>S310*H310</f>
        <v>0</v>
      </c>
      <c r="U310" s="37"/>
      <c r="V310" s="37"/>
      <c r="W310" s="37"/>
      <c r="X310" s="37"/>
      <c r="Y310" s="37"/>
      <c r="Z310" s="37"/>
      <c r="AA310" s="37"/>
      <c r="AB310" s="37"/>
      <c r="AC310" s="37"/>
      <c r="AD310" s="37"/>
      <c r="AE310" s="37"/>
      <c r="AR310" s="206" t="s">
        <v>104</v>
      </c>
      <c r="AT310" s="206" t="s">
        <v>264</v>
      </c>
      <c r="AU310" s="206" t="s">
        <v>91</v>
      </c>
      <c r="AY310" s="19" t="s">
        <v>262</v>
      </c>
      <c r="BE310" s="207">
        <f>IF(N310="základní",J310,0)</f>
        <v>0</v>
      </c>
      <c r="BF310" s="207">
        <f>IF(N310="snížená",J310,0)</f>
        <v>0</v>
      </c>
      <c r="BG310" s="207">
        <f>IF(N310="zákl. přenesená",J310,0)</f>
        <v>0</v>
      </c>
      <c r="BH310" s="207">
        <f>IF(N310="sníž. přenesená",J310,0)</f>
        <v>0</v>
      </c>
      <c r="BI310" s="207">
        <f>IF(N310="nulová",J310,0)</f>
        <v>0</v>
      </c>
      <c r="BJ310" s="19" t="s">
        <v>89</v>
      </c>
      <c r="BK310" s="207">
        <f>ROUND(I310*H310,2)</f>
        <v>0</v>
      </c>
      <c r="BL310" s="19" t="s">
        <v>104</v>
      </c>
      <c r="BM310" s="206" t="s">
        <v>1081</v>
      </c>
    </row>
    <row r="311" spans="1:65" s="15" customFormat="1" ht="10">
      <c r="B311" s="233"/>
      <c r="C311" s="234"/>
      <c r="D311" s="208" t="s">
        <v>272</v>
      </c>
      <c r="E311" s="235" t="s">
        <v>44</v>
      </c>
      <c r="F311" s="236" t="s">
        <v>8729</v>
      </c>
      <c r="G311" s="234"/>
      <c r="H311" s="237">
        <v>1</v>
      </c>
      <c r="I311" s="238"/>
      <c r="J311" s="234"/>
      <c r="K311" s="234"/>
      <c r="L311" s="239"/>
      <c r="M311" s="240"/>
      <c r="N311" s="241"/>
      <c r="O311" s="241"/>
      <c r="P311" s="241"/>
      <c r="Q311" s="241"/>
      <c r="R311" s="241"/>
      <c r="S311" s="241"/>
      <c r="T311" s="242"/>
      <c r="AT311" s="243" t="s">
        <v>272</v>
      </c>
      <c r="AU311" s="243" t="s">
        <v>91</v>
      </c>
      <c r="AV311" s="15" t="s">
        <v>91</v>
      </c>
      <c r="AW311" s="15" t="s">
        <v>38</v>
      </c>
      <c r="AX311" s="15" t="s">
        <v>82</v>
      </c>
      <c r="AY311" s="243" t="s">
        <v>262</v>
      </c>
    </row>
    <row r="312" spans="1:65" s="15" customFormat="1" ht="10">
      <c r="B312" s="233"/>
      <c r="C312" s="234"/>
      <c r="D312" s="208" t="s">
        <v>272</v>
      </c>
      <c r="E312" s="235" t="s">
        <v>44</v>
      </c>
      <c r="F312" s="236" t="s">
        <v>8730</v>
      </c>
      <c r="G312" s="234"/>
      <c r="H312" s="237">
        <v>1</v>
      </c>
      <c r="I312" s="238"/>
      <c r="J312" s="234"/>
      <c r="K312" s="234"/>
      <c r="L312" s="239"/>
      <c r="M312" s="240"/>
      <c r="N312" s="241"/>
      <c r="O312" s="241"/>
      <c r="P312" s="241"/>
      <c r="Q312" s="241"/>
      <c r="R312" s="241"/>
      <c r="S312" s="241"/>
      <c r="T312" s="242"/>
      <c r="AT312" s="243" t="s">
        <v>272</v>
      </c>
      <c r="AU312" s="243" t="s">
        <v>91</v>
      </c>
      <c r="AV312" s="15" t="s">
        <v>91</v>
      </c>
      <c r="AW312" s="15" t="s">
        <v>38</v>
      </c>
      <c r="AX312" s="15" t="s">
        <v>82</v>
      </c>
      <c r="AY312" s="243" t="s">
        <v>262</v>
      </c>
    </row>
    <row r="313" spans="1:65" s="15" customFormat="1" ht="10">
      <c r="B313" s="233"/>
      <c r="C313" s="234"/>
      <c r="D313" s="208" t="s">
        <v>272</v>
      </c>
      <c r="E313" s="235" t="s">
        <v>44</v>
      </c>
      <c r="F313" s="236" t="s">
        <v>8731</v>
      </c>
      <c r="G313" s="234"/>
      <c r="H313" s="237">
        <v>1</v>
      </c>
      <c r="I313" s="238"/>
      <c r="J313" s="234"/>
      <c r="K313" s="234"/>
      <c r="L313" s="239"/>
      <c r="M313" s="240"/>
      <c r="N313" s="241"/>
      <c r="O313" s="241"/>
      <c r="P313" s="241"/>
      <c r="Q313" s="241"/>
      <c r="R313" s="241"/>
      <c r="S313" s="241"/>
      <c r="T313" s="242"/>
      <c r="AT313" s="243" t="s">
        <v>272</v>
      </c>
      <c r="AU313" s="243" t="s">
        <v>91</v>
      </c>
      <c r="AV313" s="15" t="s">
        <v>91</v>
      </c>
      <c r="AW313" s="15" t="s">
        <v>38</v>
      </c>
      <c r="AX313" s="15" t="s">
        <v>82</v>
      </c>
      <c r="AY313" s="243" t="s">
        <v>262</v>
      </c>
    </row>
    <row r="314" spans="1:65" s="16" customFormat="1" ht="10">
      <c r="B314" s="244"/>
      <c r="C314" s="245"/>
      <c r="D314" s="208" t="s">
        <v>272</v>
      </c>
      <c r="E314" s="246" t="s">
        <v>44</v>
      </c>
      <c r="F314" s="247" t="s">
        <v>291</v>
      </c>
      <c r="G314" s="245"/>
      <c r="H314" s="248">
        <v>3</v>
      </c>
      <c r="I314" s="249"/>
      <c r="J314" s="245"/>
      <c r="K314" s="245"/>
      <c r="L314" s="250"/>
      <c r="M314" s="251"/>
      <c r="N314" s="252"/>
      <c r="O314" s="252"/>
      <c r="P314" s="252"/>
      <c r="Q314" s="252"/>
      <c r="R314" s="252"/>
      <c r="S314" s="252"/>
      <c r="T314" s="253"/>
      <c r="AT314" s="254" t="s">
        <v>272</v>
      </c>
      <c r="AU314" s="254" t="s">
        <v>91</v>
      </c>
      <c r="AV314" s="16" t="s">
        <v>104</v>
      </c>
      <c r="AW314" s="16" t="s">
        <v>38</v>
      </c>
      <c r="AX314" s="16" t="s">
        <v>89</v>
      </c>
      <c r="AY314" s="254" t="s">
        <v>262</v>
      </c>
    </row>
    <row r="315" spans="1:65" s="2" customFormat="1" ht="16.5" customHeight="1">
      <c r="A315" s="37"/>
      <c r="B315" s="38"/>
      <c r="C315" s="255" t="s">
        <v>619</v>
      </c>
      <c r="D315" s="255" t="s">
        <v>633</v>
      </c>
      <c r="E315" s="256" t="s">
        <v>8732</v>
      </c>
      <c r="F315" s="257" t="s">
        <v>8733</v>
      </c>
      <c r="G315" s="258" t="s">
        <v>518</v>
      </c>
      <c r="H315" s="259">
        <v>1</v>
      </c>
      <c r="I315" s="260"/>
      <c r="J315" s="261">
        <f>ROUND(I315*H315,2)</f>
        <v>0</v>
      </c>
      <c r="K315" s="257" t="s">
        <v>44</v>
      </c>
      <c r="L315" s="262"/>
      <c r="M315" s="263" t="s">
        <v>44</v>
      </c>
      <c r="N315" s="264" t="s">
        <v>53</v>
      </c>
      <c r="O315" s="67"/>
      <c r="P315" s="204">
        <f>O315*H315</f>
        <v>0</v>
      </c>
      <c r="Q315" s="204">
        <v>0</v>
      </c>
      <c r="R315" s="204">
        <f>Q315*H315</f>
        <v>0</v>
      </c>
      <c r="S315" s="204">
        <v>0</v>
      </c>
      <c r="T315" s="205">
        <f>S315*H315</f>
        <v>0</v>
      </c>
      <c r="U315" s="37"/>
      <c r="V315" s="37"/>
      <c r="W315" s="37"/>
      <c r="X315" s="37"/>
      <c r="Y315" s="37"/>
      <c r="Z315" s="37"/>
      <c r="AA315" s="37"/>
      <c r="AB315" s="37"/>
      <c r="AC315" s="37"/>
      <c r="AD315" s="37"/>
      <c r="AE315" s="37"/>
      <c r="AR315" s="206" t="s">
        <v>351</v>
      </c>
      <c r="AT315" s="206" t="s">
        <v>633</v>
      </c>
      <c r="AU315" s="206" t="s">
        <v>91</v>
      </c>
      <c r="AY315" s="19" t="s">
        <v>262</v>
      </c>
      <c r="BE315" s="207">
        <f>IF(N315="základní",J315,0)</f>
        <v>0</v>
      </c>
      <c r="BF315" s="207">
        <f>IF(N315="snížená",J315,0)</f>
        <v>0</v>
      </c>
      <c r="BG315" s="207">
        <f>IF(N315="zákl. přenesená",J315,0)</f>
        <v>0</v>
      </c>
      <c r="BH315" s="207">
        <f>IF(N315="sníž. přenesená",J315,0)</f>
        <v>0</v>
      </c>
      <c r="BI315" s="207">
        <f>IF(N315="nulová",J315,0)</f>
        <v>0</v>
      </c>
      <c r="BJ315" s="19" t="s">
        <v>89</v>
      </c>
      <c r="BK315" s="207">
        <f>ROUND(I315*H315,2)</f>
        <v>0</v>
      </c>
      <c r="BL315" s="19" t="s">
        <v>104</v>
      </c>
      <c r="BM315" s="206" t="s">
        <v>1089</v>
      </c>
    </row>
    <row r="316" spans="1:65" s="2" customFormat="1" ht="90">
      <c r="A316" s="37"/>
      <c r="B316" s="38"/>
      <c r="C316" s="39"/>
      <c r="D316" s="208" t="s">
        <v>421</v>
      </c>
      <c r="E316" s="39"/>
      <c r="F316" s="209" t="s">
        <v>8734</v>
      </c>
      <c r="G316" s="39"/>
      <c r="H316" s="39"/>
      <c r="I316" s="118"/>
      <c r="J316" s="39"/>
      <c r="K316" s="39"/>
      <c r="L316" s="42"/>
      <c r="M316" s="210"/>
      <c r="N316" s="211"/>
      <c r="O316" s="67"/>
      <c r="P316" s="67"/>
      <c r="Q316" s="67"/>
      <c r="R316" s="67"/>
      <c r="S316" s="67"/>
      <c r="T316" s="68"/>
      <c r="U316" s="37"/>
      <c r="V316" s="37"/>
      <c r="W316" s="37"/>
      <c r="X316" s="37"/>
      <c r="Y316" s="37"/>
      <c r="Z316" s="37"/>
      <c r="AA316" s="37"/>
      <c r="AB316" s="37"/>
      <c r="AC316" s="37"/>
      <c r="AD316" s="37"/>
      <c r="AE316" s="37"/>
      <c r="AT316" s="19" t="s">
        <v>421</v>
      </c>
      <c r="AU316" s="19" t="s">
        <v>91</v>
      </c>
    </row>
    <row r="317" spans="1:65" s="2" customFormat="1" ht="16.5" customHeight="1">
      <c r="A317" s="37"/>
      <c r="B317" s="38"/>
      <c r="C317" s="255" t="s">
        <v>632</v>
      </c>
      <c r="D317" s="255" t="s">
        <v>633</v>
      </c>
      <c r="E317" s="256" t="s">
        <v>8735</v>
      </c>
      <c r="F317" s="257" t="s">
        <v>8736</v>
      </c>
      <c r="G317" s="258" t="s">
        <v>518</v>
      </c>
      <c r="H317" s="259">
        <v>1</v>
      </c>
      <c r="I317" s="260"/>
      <c r="J317" s="261">
        <f>ROUND(I317*H317,2)</f>
        <v>0</v>
      </c>
      <c r="K317" s="257" t="s">
        <v>44</v>
      </c>
      <c r="L317" s="262"/>
      <c r="M317" s="263" t="s">
        <v>44</v>
      </c>
      <c r="N317" s="264" t="s">
        <v>53</v>
      </c>
      <c r="O317" s="67"/>
      <c r="P317" s="204">
        <f>O317*H317</f>
        <v>0</v>
      </c>
      <c r="Q317" s="204">
        <v>0</v>
      </c>
      <c r="R317" s="204">
        <f>Q317*H317</f>
        <v>0</v>
      </c>
      <c r="S317" s="204">
        <v>0</v>
      </c>
      <c r="T317" s="205">
        <f>S317*H317</f>
        <v>0</v>
      </c>
      <c r="U317" s="37"/>
      <c r="V317" s="37"/>
      <c r="W317" s="37"/>
      <c r="X317" s="37"/>
      <c r="Y317" s="37"/>
      <c r="Z317" s="37"/>
      <c r="AA317" s="37"/>
      <c r="AB317" s="37"/>
      <c r="AC317" s="37"/>
      <c r="AD317" s="37"/>
      <c r="AE317" s="37"/>
      <c r="AR317" s="206" t="s">
        <v>351</v>
      </c>
      <c r="AT317" s="206" t="s">
        <v>633</v>
      </c>
      <c r="AU317" s="206" t="s">
        <v>91</v>
      </c>
      <c r="AY317" s="19" t="s">
        <v>262</v>
      </c>
      <c r="BE317" s="207">
        <f>IF(N317="základní",J317,0)</f>
        <v>0</v>
      </c>
      <c r="BF317" s="207">
        <f>IF(N317="snížená",J317,0)</f>
        <v>0</v>
      </c>
      <c r="BG317" s="207">
        <f>IF(N317="zákl. přenesená",J317,0)</f>
        <v>0</v>
      </c>
      <c r="BH317" s="207">
        <f>IF(N317="sníž. přenesená",J317,0)</f>
        <v>0</v>
      </c>
      <c r="BI317" s="207">
        <f>IF(N317="nulová",J317,0)</f>
        <v>0</v>
      </c>
      <c r="BJ317" s="19" t="s">
        <v>89</v>
      </c>
      <c r="BK317" s="207">
        <f>ROUND(I317*H317,2)</f>
        <v>0</v>
      </c>
      <c r="BL317" s="19" t="s">
        <v>104</v>
      </c>
      <c r="BM317" s="206" t="s">
        <v>1102</v>
      </c>
    </row>
    <row r="318" spans="1:65" s="2" customFormat="1" ht="16.5" customHeight="1">
      <c r="A318" s="37"/>
      <c r="B318" s="38"/>
      <c r="C318" s="255" t="s">
        <v>638</v>
      </c>
      <c r="D318" s="255" t="s">
        <v>633</v>
      </c>
      <c r="E318" s="256" t="s">
        <v>8737</v>
      </c>
      <c r="F318" s="257" t="s">
        <v>8738</v>
      </c>
      <c r="G318" s="258" t="s">
        <v>518</v>
      </c>
      <c r="H318" s="259">
        <v>1</v>
      </c>
      <c r="I318" s="260"/>
      <c r="J318" s="261">
        <f>ROUND(I318*H318,2)</f>
        <v>0</v>
      </c>
      <c r="K318" s="257" t="s">
        <v>44</v>
      </c>
      <c r="L318" s="262"/>
      <c r="M318" s="263" t="s">
        <v>44</v>
      </c>
      <c r="N318" s="264" t="s">
        <v>53</v>
      </c>
      <c r="O318" s="67"/>
      <c r="P318" s="204">
        <f>O318*H318</f>
        <v>0</v>
      </c>
      <c r="Q318" s="204">
        <v>0</v>
      </c>
      <c r="R318" s="204">
        <f>Q318*H318</f>
        <v>0</v>
      </c>
      <c r="S318" s="204">
        <v>0</v>
      </c>
      <c r="T318" s="205">
        <f>S318*H318</f>
        <v>0</v>
      </c>
      <c r="U318" s="37"/>
      <c r="V318" s="37"/>
      <c r="W318" s="37"/>
      <c r="X318" s="37"/>
      <c r="Y318" s="37"/>
      <c r="Z318" s="37"/>
      <c r="AA318" s="37"/>
      <c r="AB318" s="37"/>
      <c r="AC318" s="37"/>
      <c r="AD318" s="37"/>
      <c r="AE318" s="37"/>
      <c r="AR318" s="206" t="s">
        <v>351</v>
      </c>
      <c r="AT318" s="206" t="s">
        <v>633</v>
      </c>
      <c r="AU318" s="206" t="s">
        <v>91</v>
      </c>
      <c r="AY318" s="19" t="s">
        <v>262</v>
      </c>
      <c r="BE318" s="207">
        <f>IF(N318="základní",J318,0)</f>
        <v>0</v>
      </c>
      <c r="BF318" s="207">
        <f>IF(N318="snížená",J318,0)</f>
        <v>0</v>
      </c>
      <c r="BG318" s="207">
        <f>IF(N318="zákl. přenesená",J318,0)</f>
        <v>0</v>
      </c>
      <c r="BH318" s="207">
        <f>IF(N318="sníž. přenesená",J318,0)</f>
        <v>0</v>
      </c>
      <c r="BI318" s="207">
        <f>IF(N318="nulová",J318,0)</f>
        <v>0</v>
      </c>
      <c r="BJ318" s="19" t="s">
        <v>89</v>
      </c>
      <c r="BK318" s="207">
        <f>ROUND(I318*H318,2)</f>
        <v>0</v>
      </c>
      <c r="BL318" s="19" t="s">
        <v>104</v>
      </c>
      <c r="BM318" s="206" t="s">
        <v>1113</v>
      </c>
    </row>
    <row r="319" spans="1:65" s="2" customFormat="1" ht="16.5" customHeight="1">
      <c r="A319" s="37"/>
      <c r="B319" s="38"/>
      <c r="C319" s="195" t="s">
        <v>648</v>
      </c>
      <c r="D319" s="195" t="s">
        <v>264</v>
      </c>
      <c r="E319" s="196" t="s">
        <v>6265</v>
      </c>
      <c r="F319" s="197" t="s">
        <v>6266</v>
      </c>
      <c r="G319" s="198" t="s">
        <v>518</v>
      </c>
      <c r="H319" s="199">
        <v>3</v>
      </c>
      <c r="I319" s="200"/>
      <c r="J319" s="201">
        <f>ROUND(I319*H319,2)</f>
        <v>0</v>
      </c>
      <c r="K319" s="197" t="s">
        <v>268</v>
      </c>
      <c r="L319" s="42"/>
      <c r="M319" s="202" t="s">
        <v>44</v>
      </c>
      <c r="N319" s="203" t="s">
        <v>53</v>
      </c>
      <c r="O319" s="67"/>
      <c r="P319" s="204">
        <f>O319*H319</f>
        <v>0</v>
      </c>
      <c r="Q319" s="204">
        <v>1.0186000000000001E-2</v>
      </c>
      <c r="R319" s="204">
        <f>Q319*H319</f>
        <v>3.0558000000000002E-2</v>
      </c>
      <c r="S319" s="204">
        <v>0</v>
      </c>
      <c r="T319" s="205">
        <f>S319*H319</f>
        <v>0</v>
      </c>
      <c r="U319" s="37"/>
      <c r="V319" s="37"/>
      <c r="W319" s="37"/>
      <c r="X319" s="37"/>
      <c r="Y319" s="37"/>
      <c r="Z319" s="37"/>
      <c r="AA319" s="37"/>
      <c r="AB319" s="37"/>
      <c r="AC319" s="37"/>
      <c r="AD319" s="37"/>
      <c r="AE319" s="37"/>
      <c r="AR319" s="206" t="s">
        <v>104</v>
      </c>
      <c r="AT319" s="206" t="s">
        <v>264</v>
      </c>
      <c r="AU319" s="206" t="s">
        <v>91</v>
      </c>
      <c r="AY319" s="19" t="s">
        <v>262</v>
      </c>
      <c r="BE319" s="207">
        <f>IF(N319="základní",J319,0)</f>
        <v>0</v>
      </c>
      <c r="BF319" s="207">
        <f>IF(N319="snížená",J319,0)</f>
        <v>0</v>
      </c>
      <c r="BG319" s="207">
        <f>IF(N319="zákl. přenesená",J319,0)</f>
        <v>0</v>
      </c>
      <c r="BH319" s="207">
        <f>IF(N319="sníž. přenesená",J319,0)</f>
        <v>0</v>
      </c>
      <c r="BI319" s="207">
        <f>IF(N319="nulová",J319,0)</f>
        <v>0</v>
      </c>
      <c r="BJ319" s="19" t="s">
        <v>89</v>
      </c>
      <c r="BK319" s="207">
        <f>ROUND(I319*H319,2)</f>
        <v>0</v>
      </c>
      <c r="BL319" s="19" t="s">
        <v>104</v>
      </c>
      <c r="BM319" s="206" t="s">
        <v>1139</v>
      </c>
    </row>
    <row r="320" spans="1:65" s="2" customFormat="1" ht="36">
      <c r="A320" s="37"/>
      <c r="B320" s="38"/>
      <c r="C320" s="39"/>
      <c r="D320" s="208" t="s">
        <v>270</v>
      </c>
      <c r="E320" s="39"/>
      <c r="F320" s="209" t="s">
        <v>6267</v>
      </c>
      <c r="G320" s="39"/>
      <c r="H320" s="39"/>
      <c r="I320" s="118"/>
      <c r="J320" s="39"/>
      <c r="K320" s="39"/>
      <c r="L320" s="42"/>
      <c r="M320" s="210"/>
      <c r="N320" s="211"/>
      <c r="O320" s="67"/>
      <c r="P320" s="67"/>
      <c r="Q320" s="67"/>
      <c r="R320" s="67"/>
      <c r="S320" s="67"/>
      <c r="T320" s="68"/>
      <c r="U320" s="37"/>
      <c r="V320" s="37"/>
      <c r="W320" s="37"/>
      <c r="X320" s="37"/>
      <c r="Y320" s="37"/>
      <c r="Z320" s="37"/>
      <c r="AA320" s="37"/>
      <c r="AB320" s="37"/>
      <c r="AC320" s="37"/>
      <c r="AD320" s="37"/>
      <c r="AE320" s="37"/>
      <c r="AT320" s="19" t="s">
        <v>270</v>
      </c>
      <c r="AU320" s="19" t="s">
        <v>91</v>
      </c>
    </row>
    <row r="321" spans="1:65" s="15" customFormat="1" ht="10">
      <c r="B321" s="233"/>
      <c r="C321" s="234"/>
      <c r="D321" s="208" t="s">
        <v>272</v>
      </c>
      <c r="E321" s="235" t="s">
        <v>44</v>
      </c>
      <c r="F321" s="236" t="s">
        <v>8729</v>
      </c>
      <c r="G321" s="234"/>
      <c r="H321" s="237">
        <v>1</v>
      </c>
      <c r="I321" s="238"/>
      <c r="J321" s="234"/>
      <c r="K321" s="234"/>
      <c r="L321" s="239"/>
      <c r="M321" s="240"/>
      <c r="N321" s="241"/>
      <c r="O321" s="241"/>
      <c r="P321" s="241"/>
      <c r="Q321" s="241"/>
      <c r="R321" s="241"/>
      <c r="S321" s="241"/>
      <c r="T321" s="242"/>
      <c r="AT321" s="243" t="s">
        <v>272</v>
      </c>
      <c r="AU321" s="243" t="s">
        <v>91</v>
      </c>
      <c r="AV321" s="15" t="s">
        <v>91</v>
      </c>
      <c r="AW321" s="15" t="s">
        <v>38</v>
      </c>
      <c r="AX321" s="15" t="s">
        <v>82</v>
      </c>
      <c r="AY321" s="243" t="s">
        <v>262</v>
      </c>
    </row>
    <row r="322" spans="1:65" s="15" customFormat="1" ht="10">
      <c r="B322" s="233"/>
      <c r="C322" s="234"/>
      <c r="D322" s="208" t="s">
        <v>272</v>
      </c>
      <c r="E322" s="235" t="s">
        <v>44</v>
      </c>
      <c r="F322" s="236" t="s">
        <v>8730</v>
      </c>
      <c r="G322" s="234"/>
      <c r="H322" s="237">
        <v>1</v>
      </c>
      <c r="I322" s="238"/>
      <c r="J322" s="234"/>
      <c r="K322" s="234"/>
      <c r="L322" s="239"/>
      <c r="M322" s="240"/>
      <c r="N322" s="241"/>
      <c r="O322" s="241"/>
      <c r="P322" s="241"/>
      <c r="Q322" s="241"/>
      <c r="R322" s="241"/>
      <c r="S322" s="241"/>
      <c r="T322" s="242"/>
      <c r="AT322" s="243" t="s">
        <v>272</v>
      </c>
      <c r="AU322" s="243" t="s">
        <v>91</v>
      </c>
      <c r="AV322" s="15" t="s">
        <v>91</v>
      </c>
      <c r="AW322" s="15" t="s">
        <v>38</v>
      </c>
      <c r="AX322" s="15" t="s">
        <v>82</v>
      </c>
      <c r="AY322" s="243" t="s">
        <v>262</v>
      </c>
    </row>
    <row r="323" spans="1:65" s="15" customFormat="1" ht="10">
      <c r="B323" s="233"/>
      <c r="C323" s="234"/>
      <c r="D323" s="208" t="s">
        <v>272</v>
      </c>
      <c r="E323" s="235" t="s">
        <v>44</v>
      </c>
      <c r="F323" s="236" t="s">
        <v>8731</v>
      </c>
      <c r="G323" s="234"/>
      <c r="H323" s="237">
        <v>1</v>
      </c>
      <c r="I323" s="238"/>
      <c r="J323" s="234"/>
      <c r="K323" s="234"/>
      <c r="L323" s="239"/>
      <c r="M323" s="240"/>
      <c r="N323" s="241"/>
      <c r="O323" s="241"/>
      <c r="P323" s="241"/>
      <c r="Q323" s="241"/>
      <c r="R323" s="241"/>
      <c r="S323" s="241"/>
      <c r="T323" s="242"/>
      <c r="AT323" s="243" t="s">
        <v>272</v>
      </c>
      <c r="AU323" s="243" t="s">
        <v>91</v>
      </c>
      <c r="AV323" s="15" t="s">
        <v>91</v>
      </c>
      <c r="AW323" s="15" t="s">
        <v>38</v>
      </c>
      <c r="AX323" s="15" t="s">
        <v>82</v>
      </c>
      <c r="AY323" s="243" t="s">
        <v>262</v>
      </c>
    </row>
    <row r="324" spans="1:65" s="16" customFormat="1" ht="10">
      <c r="B324" s="244"/>
      <c r="C324" s="245"/>
      <c r="D324" s="208" t="s">
        <v>272</v>
      </c>
      <c r="E324" s="246" t="s">
        <v>44</v>
      </c>
      <c r="F324" s="247" t="s">
        <v>291</v>
      </c>
      <c r="G324" s="245"/>
      <c r="H324" s="248">
        <v>3</v>
      </c>
      <c r="I324" s="249"/>
      <c r="J324" s="245"/>
      <c r="K324" s="245"/>
      <c r="L324" s="250"/>
      <c r="M324" s="251"/>
      <c r="N324" s="252"/>
      <c r="O324" s="252"/>
      <c r="P324" s="252"/>
      <c r="Q324" s="252"/>
      <c r="R324" s="252"/>
      <c r="S324" s="252"/>
      <c r="T324" s="253"/>
      <c r="AT324" s="254" t="s">
        <v>272</v>
      </c>
      <c r="AU324" s="254" t="s">
        <v>91</v>
      </c>
      <c r="AV324" s="16" t="s">
        <v>104</v>
      </c>
      <c r="AW324" s="16" t="s">
        <v>38</v>
      </c>
      <c r="AX324" s="16" t="s">
        <v>89</v>
      </c>
      <c r="AY324" s="254" t="s">
        <v>262</v>
      </c>
    </row>
    <row r="325" spans="1:65" s="2" customFormat="1" ht="16.5" customHeight="1">
      <c r="A325" s="37"/>
      <c r="B325" s="38"/>
      <c r="C325" s="255" t="s">
        <v>657</v>
      </c>
      <c r="D325" s="255" t="s">
        <v>633</v>
      </c>
      <c r="E325" s="256" t="s">
        <v>8739</v>
      </c>
      <c r="F325" s="257" t="s">
        <v>8740</v>
      </c>
      <c r="G325" s="258" t="s">
        <v>518</v>
      </c>
      <c r="H325" s="259">
        <v>2</v>
      </c>
      <c r="I325" s="260"/>
      <c r="J325" s="261">
        <f>ROUND(I325*H325,2)</f>
        <v>0</v>
      </c>
      <c r="K325" s="257" t="s">
        <v>44</v>
      </c>
      <c r="L325" s="262"/>
      <c r="M325" s="263" t="s">
        <v>44</v>
      </c>
      <c r="N325" s="264" t="s">
        <v>53</v>
      </c>
      <c r="O325" s="67"/>
      <c r="P325" s="204">
        <f>O325*H325</f>
        <v>0</v>
      </c>
      <c r="Q325" s="204">
        <v>0</v>
      </c>
      <c r="R325" s="204">
        <f>Q325*H325</f>
        <v>0</v>
      </c>
      <c r="S325" s="204">
        <v>0</v>
      </c>
      <c r="T325" s="205">
        <f>S325*H325</f>
        <v>0</v>
      </c>
      <c r="U325" s="37"/>
      <c r="V325" s="37"/>
      <c r="W325" s="37"/>
      <c r="X325" s="37"/>
      <c r="Y325" s="37"/>
      <c r="Z325" s="37"/>
      <c r="AA325" s="37"/>
      <c r="AB325" s="37"/>
      <c r="AC325" s="37"/>
      <c r="AD325" s="37"/>
      <c r="AE325" s="37"/>
      <c r="AR325" s="206" t="s">
        <v>351</v>
      </c>
      <c r="AT325" s="206" t="s">
        <v>633</v>
      </c>
      <c r="AU325" s="206" t="s">
        <v>91</v>
      </c>
      <c r="AY325" s="19" t="s">
        <v>262</v>
      </c>
      <c r="BE325" s="207">
        <f>IF(N325="základní",J325,0)</f>
        <v>0</v>
      </c>
      <c r="BF325" s="207">
        <f>IF(N325="snížená",J325,0)</f>
        <v>0</v>
      </c>
      <c r="BG325" s="207">
        <f>IF(N325="zákl. přenesená",J325,0)</f>
        <v>0</v>
      </c>
      <c r="BH325" s="207">
        <f>IF(N325="sníž. přenesená",J325,0)</f>
        <v>0</v>
      </c>
      <c r="BI325" s="207">
        <f>IF(N325="nulová",J325,0)</f>
        <v>0</v>
      </c>
      <c r="BJ325" s="19" t="s">
        <v>89</v>
      </c>
      <c r="BK325" s="207">
        <f>ROUND(I325*H325,2)</f>
        <v>0</v>
      </c>
      <c r="BL325" s="19" t="s">
        <v>104</v>
      </c>
      <c r="BM325" s="206" t="s">
        <v>1147</v>
      </c>
    </row>
    <row r="326" spans="1:65" s="15" customFormat="1" ht="10">
      <c r="B326" s="233"/>
      <c r="C326" s="234"/>
      <c r="D326" s="208" t="s">
        <v>272</v>
      </c>
      <c r="E326" s="235" t="s">
        <v>44</v>
      </c>
      <c r="F326" s="236" t="s">
        <v>8741</v>
      </c>
      <c r="G326" s="234"/>
      <c r="H326" s="237">
        <v>0</v>
      </c>
      <c r="I326" s="238"/>
      <c r="J326" s="234"/>
      <c r="K326" s="234"/>
      <c r="L326" s="239"/>
      <c r="M326" s="240"/>
      <c r="N326" s="241"/>
      <c r="O326" s="241"/>
      <c r="P326" s="241"/>
      <c r="Q326" s="241"/>
      <c r="R326" s="241"/>
      <c r="S326" s="241"/>
      <c r="T326" s="242"/>
      <c r="AT326" s="243" t="s">
        <v>272</v>
      </c>
      <c r="AU326" s="243" t="s">
        <v>91</v>
      </c>
      <c r="AV326" s="15" t="s">
        <v>91</v>
      </c>
      <c r="AW326" s="15" t="s">
        <v>38</v>
      </c>
      <c r="AX326" s="15" t="s">
        <v>82</v>
      </c>
      <c r="AY326" s="243" t="s">
        <v>262</v>
      </c>
    </row>
    <row r="327" spans="1:65" s="15" customFormat="1" ht="10">
      <c r="B327" s="233"/>
      <c r="C327" s="234"/>
      <c r="D327" s="208" t="s">
        <v>272</v>
      </c>
      <c r="E327" s="235" t="s">
        <v>44</v>
      </c>
      <c r="F327" s="236" t="s">
        <v>8730</v>
      </c>
      <c r="G327" s="234"/>
      <c r="H327" s="237">
        <v>1</v>
      </c>
      <c r="I327" s="238"/>
      <c r="J327" s="234"/>
      <c r="K327" s="234"/>
      <c r="L327" s="239"/>
      <c r="M327" s="240"/>
      <c r="N327" s="241"/>
      <c r="O327" s="241"/>
      <c r="P327" s="241"/>
      <c r="Q327" s="241"/>
      <c r="R327" s="241"/>
      <c r="S327" s="241"/>
      <c r="T327" s="242"/>
      <c r="AT327" s="243" t="s">
        <v>272</v>
      </c>
      <c r="AU327" s="243" t="s">
        <v>91</v>
      </c>
      <c r="AV327" s="15" t="s">
        <v>91</v>
      </c>
      <c r="AW327" s="15" t="s">
        <v>38</v>
      </c>
      <c r="AX327" s="15" t="s">
        <v>82</v>
      </c>
      <c r="AY327" s="243" t="s">
        <v>262</v>
      </c>
    </row>
    <row r="328" spans="1:65" s="15" customFormat="1" ht="10">
      <c r="B328" s="233"/>
      <c r="C328" s="234"/>
      <c r="D328" s="208" t="s">
        <v>272</v>
      </c>
      <c r="E328" s="235" t="s">
        <v>44</v>
      </c>
      <c r="F328" s="236" t="s">
        <v>8731</v>
      </c>
      <c r="G328" s="234"/>
      <c r="H328" s="237">
        <v>1</v>
      </c>
      <c r="I328" s="238"/>
      <c r="J328" s="234"/>
      <c r="K328" s="234"/>
      <c r="L328" s="239"/>
      <c r="M328" s="240"/>
      <c r="N328" s="241"/>
      <c r="O328" s="241"/>
      <c r="P328" s="241"/>
      <c r="Q328" s="241"/>
      <c r="R328" s="241"/>
      <c r="S328" s="241"/>
      <c r="T328" s="242"/>
      <c r="AT328" s="243" t="s">
        <v>272</v>
      </c>
      <c r="AU328" s="243" t="s">
        <v>91</v>
      </c>
      <c r="AV328" s="15" t="s">
        <v>91</v>
      </c>
      <c r="AW328" s="15" t="s">
        <v>38</v>
      </c>
      <c r="AX328" s="15" t="s">
        <v>82</v>
      </c>
      <c r="AY328" s="243" t="s">
        <v>262</v>
      </c>
    </row>
    <row r="329" spans="1:65" s="16" customFormat="1" ht="10">
      <c r="B329" s="244"/>
      <c r="C329" s="245"/>
      <c r="D329" s="208" t="s">
        <v>272</v>
      </c>
      <c r="E329" s="246" t="s">
        <v>44</v>
      </c>
      <c r="F329" s="247" t="s">
        <v>291</v>
      </c>
      <c r="G329" s="245"/>
      <c r="H329" s="248">
        <v>2</v>
      </c>
      <c r="I329" s="249"/>
      <c r="J329" s="245"/>
      <c r="K329" s="245"/>
      <c r="L329" s="250"/>
      <c r="M329" s="251"/>
      <c r="N329" s="252"/>
      <c r="O329" s="252"/>
      <c r="P329" s="252"/>
      <c r="Q329" s="252"/>
      <c r="R329" s="252"/>
      <c r="S329" s="252"/>
      <c r="T329" s="253"/>
      <c r="AT329" s="254" t="s">
        <v>272</v>
      </c>
      <c r="AU329" s="254" t="s">
        <v>91</v>
      </c>
      <c r="AV329" s="16" t="s">
        <v>104</v>
      </c>
      <c r="AW329" s="16" t="s">
        <v>38</v>
      </c>
      <c r="AX329" s="16" t="s">
        <v>89</v>
      </c>
      <c r="AY329" s="254" t="s">
        <v>262</v>
      </c>
    </row>
    <row r="330" spans="1:65" s="2" customFormat="1" ht="16.5" customHeight="1">
      <c r="A330" s="37"/>
      <c r="B330" s="38"/>
      <c r="C330" s="255" t="s">
        <v>664</v>
      </c>
      <c r="D330" s="255" t="s">
        <v>633</v>
      </c>
      <c r="E330" s="256" t="s">
        <v>8742</v>
      </c>
      <c r="F330" s="257" t="s">
        <v>8743</v>
      </c>
      <c r="G330" s="258" t="s">
        <v>518</v>
      </c>
      <c r="H330" s="259">
        <v>1</v>
      </c>
      <c r="I330" s="260"/>
      <c r="J330" s="261">
        <f>ROUND(I330*H330,2)</f>
        <v>0</v>
      </c>
      <c r="K330" s="257" t="s">
        <v>268</v>
      </c>
      <c r="L330" s="262"/>
      <c r="M330" s="263" t="s">
        <v>44</v>
      </c>
      <c r="N330" s="264" t="s">
        <v>53</v>
      </c>
      <c r="O330" s="67"/>
      <c r="P330" s="204">
        <f>O330*H330</f>
        <v>0</v>
      </c>
      <c r="Q330" s="204">
        <v>0.52600000000000002</v>
      </c>
      <c r="R330" s="204">
        <f>Q330*H330</f>
        <v>0.52600000000000002</v>
      </c>
      <c r="S330" s="204">
        <v>0</v>
      </c>
      <c r="T330" s="205">
        <f>S330*H330</f>
        <v>0</v>
      </c>
      <c r="U330" s="37"/>
      <c r="V330" s="37"/>
      <c r="W330" s="37"/>
      <c r="X330" s="37"/>
      <c r="Y330" s="37"/>
      <c r="Z330" s="37"/>
      <c r="AA330" s="37"/>
      <c r="AB330" s="37"/>
      <c r="AC330" s="37"/>
      <c r="AD330" s="37"/>
      <c r="AE330" s="37"/>
      <c r="AR330" s="206" t="s">
        <v>351</v>
      </c>
      <c r="AT330" s="206" t="s">
        <v>633</v>
      </c>
      <c r="AU330" s="206" t="s">
        <v>91</v>
      </c>
      <c r="AY330" s="19" t="s">
        <v>262</v>
      </c>
      <c r="BE330" s="207">
        <f>IF(N330="základní",J330,0)</f>
        <v>0</v>
      </c>
      <c r="BF330" s="207">
        <f>IF(N330="snížená",J330,0)</f>
        <v>0</v>
      </c>
      <c r="BG330" s="207">
        <f>IF(N330="zákl. přenesená",J330,0)</f>
        <v>0</v>
      </c>
      <c r="BH330" s="207">
        <f>IF(N330="sníž. přenesená",J330,0)</f>
        <v>0</v>
      </c>
      <c r="BI330" s="207">
        <f>IF(N330="nulová",J330,0)</f>
        <v>0</v>
      </c>
      <c r="BJ330" s="19" t="s">
        <v>89</v>
      </c>
      <c r="BK330" s="207">
        <f>ROUND(I330*H330,2)</f>
        <v>0</v>
      </c>
      <c r="BL330" s="19" t="s">
        <v>104</v>
      </c>
      <c r="BM330" s="206" t="s">
        <v>1156</v>
      </c>
    </row>
    <row r="331" spans="1:65" s="15" customFormat="1" ht="10">
      <c r="B331" s="233"/>
      <c r="C331" s="234"/>
      <c r="D331" s="208" t="s">
        <v>272</v>
      </c>
      <c r="E331" s="235" t="s">
        <v>44</v>
      </c>
      <c r="F331" s="236" t="s">
        <v>8729</v>
      </c>
      <c r="G331" s="234"/>
      <c r="H331" s="237">
        <v>1</v>
      </c>
      <c r="I331" s="238"/>
      <c r="J331" s="234"/>
      <c r="K331" s="234"/>
      <c r="L331" s="239"/>
      <c r="M331" s="240"/>
      <c r="N331" s="241"/>
      <c r="O331" s="241"/>
      <c r="P331" s="241"/>
      <c r="Q331" s="241"/>
      <c r="R331" s="241"/>
      <c r="S331" s="241"/>
      <c r="T331" s="242"/>
      <c r="AT331" s="243" t="s">
        <v>272</v>
      </c>
      <c r="AU331" s="243" t="s">
        <v>91</v>
      </c>
      <c r="AV331" s="15" t="s">
        <v>91</v>
      </c>
      <c r="AW331" s="15" t="s">
        <v>38</v>
      </c>
      <c r="AX331" s="15" t="s">
        <v>82</v>
      </c>
      <c r="AY331" s="243" t="s">
        <v>262</v>
      </c>
    </row>
    <row r="332" spans="1:65" s="15" customFormat="1" ht="10">
      <c r="B332" s="233"/>
      <c r="C332" s="234"/>
      <c r="D332" s="208" t="s">
        <v>272</v>
      </c>
      <c r="E332" s="235" t="s">
        <v>44</v>
      </c>
      <c r="F332" s="236" t="s">
        <v>8744</v>
      </c>
      <c r="G332" s="234"/>
      <c r="H332" s="237">
        <v>0</v>
      </c>
      <c r="I332" s="238"/>
      <c r="J332" s="234"/>
      <c r="K332" s="234"/>
      <c r="L332" s="239"/>
      <c r="M332" s="240"/>
      <c r="N332" s="241"/>
      <c r="O332" s="241"/>
      <c r="P332" s="241"/>
      <c r="Q332" s="241"/>
      <c r="R332" s="241"/>
      <c r="S332" s="241"/>
      <c r="T332" s="242"/>
      <c r="AT332" s="243" t="s">
        <v>272</v>
      </c>
      <c r="AU332" s="243" t="s">
        <v>91</v>
      </c>
      <c r="AV332" s="15" t="s">
        <v>91</v>
      </c>
      <c r="AW332" s="15" t="s">
        <v>38</v>
      </c>
      <c r="AX332" s="15" t="s">
        <v>82</v>
      </c>
      <c r="AY332" s="243" t="s">
        <v>262</v>
      </c>
    </row>
    <row r="333" spans="1:65" s="15" customFormat="1" ht="10">
      <c r="B333" s="233"/>
      <c r="C333" s="234"/>
      <c r="D333" s="208" t="s">
        <v>272</v>
      </c>
      <c r="E333" s="235" t="s">
        <v>44</v>
      </c>
      <c r="F333" s="236" t="s">
        <v>8745</v>
      </c>
      <c r="G333" s="234"/>
      <c r="H333" s="237">
        <v>0</v>
      </c>
      <c r="I333" s="238"/>
      <c r="J333" s="234"/>
      <c r="K333" s="234"/>
      <c r="L333" s="239"/>
      <c r="M333" s="240"/>
      <c r="N333" s="241"/>
      <c r="O333" s="241"/>
      <c r="P333" s="241"/>
      <c r="Q333" s="241"/>
      <c r="R333" s="241"/>
      <c r="S333" s="241"/>
      <c r="T333" s="242"/>
      <c r="AT333" s="243" t="s">
        <v>272</v>
      </c>
      <c r="AU333" s="243" t="s">
        <v>91</v>
      </c>
      <c r="AV333" s="15" t="s">
        <v>91</v>
      </c>
      <c r="AW333" s="15" t="s">
        <v>38</v>
      </c>
      <c r="AX333" s="15" t="s">
        <v>82</v>
      </c>
      <c r="AY333" s="243" t="s">
        <v>262</v>
      </c>
    </row>
    <row r="334" spans="1:65" s="16" customFormat="1" ht="10">
      <c r="B334" s="244"/>
      <c r="C334" s="245"/>
      <c r="D334" s="208" t="s">
        <v>272</v>
      </c>
      <c r="E334" s="246" t="s">
        <v>44</v>
      </c>
      <c r="F334" s="247" t="s">
        <v>291</v>
      </c>
      <c r="G334" s="245"/>
      <c r="H334" s="248">
        <v>1</v>
      </c>
      <c r="I334" s="249"/>
      <c r="J334" s="245"/>
      <c r="K334" s="245"/>
      <c r="L334" s="250"/>
      <c r="M334" s="251"/>
      <c r="N334" s="252"/>
      <c r="O334" s="252"/>
      <c r="P334" s="252"/>
      <c r="Q334" s="252"/>
      <c r="R334" s="252"/>
      <c r="S334" s="252"/>
      <c r="T334" s="253"/>
      <c r="AT334" s="254" t="s">
        <v>272</v>
      </c>
      <c r="AU334" s="254" t="s">
        <v>91</v>
      </c>
      <c r="AV334" s="16" t="s">
        <v>104</v>
      </c>
      <c r="AW334" s="16" t="s">
        <v>38</v>
      </c>
      <c r="AX334" s="16" t="s">
        <v>89</v>
      </c>
      <c r="AY334" s="254" t="s">
        <v>262</v>
      </c>
    </row>
    <row r="335" spans="1:65" s="2" customFormat="1" ht="16.5" customHeight="1">
      <c r="A335" s="37"/>
      <c r="B335" s="38"/>
      <c r="C335" s="195" t="s">
        <v>668</v>
      </c>
      <c r="D335" s="195" t="s">
        <v>264</v>
      </c>
      <c r="E335" s="196" t="s">
        <v>8746</v>
      </c>
      <c r="F335" s="197" t="s">
        <v>8747</v>
      </c>
      <c r="G335" s="198" t="s">
        <v>518</v>
      </c>
      <c r="H335" s="199">
        <v>1</v>
      </c>
      <c r="I335" s="200"/>
      <c r="J335" s="201">
        <f>ROUND(I335*H335,2)</f>
        <v>0</v>
      </c>
      <c r="K335" s="197" t="s">
        <v>268</v>
      </c>
      <c r="L335" s="42"/>
      <c r="M335" s="202" t="s">
        <v>44</v>
      </c>
      <c r="N335" s="203" t="s">
        <v>53</v>
      </c>
      <c r="O335" s="67"/>
      <c r="P335" s="204">
        <f>O335*H335</f>
        <v>0</v>
      </c>
      <c r="Q335" s="204">
        <v>1.248E-2</v>
      </c>
      <c r="R335" s="204">
        <f>Q335*H335</f>
        <v>1.248E-2</v>
      </c>
      <c r="S335" s="204">
        <v>0</v>
      </c>
      <c r="T335" s="205">
        <f>S335*H335</f>
        <v>0</v>
      </c>
      <c r="U335" s="37"/>
      <c r="V335" s="37"/>
      <c r="W335" s="37"/>
      <c r="X335" s="37"/>
      <c r="Y335" s="37"/>
      <c r="Z335" s="37"/>
      <c r="AA335" s="37"/>
      <c r="AB335" s="37"/>
      <c r="AC335" s="37"/>
      <c r="AD335" s="37"/>
      <c r="AE335" s="37"/>
      <c r="AR335" s="206" t="s">
        <v>104</v>
      </c>
      <c r="AT335" s="206" t="s">
        <v>264</v>
      </c>
      <c r="AU335" s="206" t="s">
        <v>91</v>
      </c>
      <c r="AY335" s="19" t="s">
        <v>262</v>
      </c>
      <c r="BE335" s="207">
        <f>IF(N335="základní",J335,0)</f>
        <v>0</v>
      </c>
      <c r="BF335" s="207">
        <f>IF(N335="snížená",J335,0)</f>
        <v>0</v>
      </c>
      <c r="BG335" s="207">
        <f>IF(N335="zákl. přenesená",J335,0)</f>
        <v>0</v>
      </c>
      <c r="BH335" s="207">
        <f>IF(N335="sníž. přenesená",J335,0)</f>
        <v>0</v>
      </c>
      <c r="BI335" s="207">
        <f>IF(N335="nulová",J335,0)</f>
        <v>0</v>
      </c>
      <c r="BJ335" s="19" t="s">
        <v>89</v>
      </c>
      <c r="BK335" s="207">
        <f>ROUND(I335*H335,2)</f>
        <v>0</v>
      </c>
      <c r="BL335" s="19" t="s">
        <v>104</v>
      </c>
      <c r="BM335" s="206" t="s">
        <v>1168</v>
      </c>
    </row>
    <row r="336" spans="1:65" s="2" customFormat="1" ht="36">
      <c r="A336" s="37"/>
      <c r="B336" s="38"/>
      <c r="C336" s="39"/>
      <c r="D336" s="208" t="s">
        <v>270</v>
      </c>
      <c r="E336" s="39"/>
      <c r="F336" s="209" t="s">
        <v>6267</v>
      </c>
      <c r="G336" s="39"/>
      <c r="H336" s="39"/>
      <c r="I336" s="118"/>
      <c r="J336" s="39"/>
      <c r="K336" s="39"/>
      <c r="L336" s="42"/>
      <c r="M336" s="210"/>
      <c r="N336" s="211"/>
      <c r="O336" s="67"/>
      <c r="P336" s="67"/>
      <c r="Q336" s="67"/>
      <c r="R336" s="67"/>
      <c r="S336" s="67"/>
      <c r="T336" s="68"/>
      <c r="U336" s="37"/>
      <c r="V336" s="37"/>
      <c r="W336" s="37"/>
      <c r="X336" s="37"/>
      <c r="Y336" s="37"/>
      <c r="Z336" s="37"/>
      <c r="AA336" s="37"/>
      <c r="AB336" s="37"/>
      <c r="AC336" s="37"/>
      <c r="AD336" s="37"/>
      <c r="AE336" s="37"/>
      <c r="AT336" s="19" t="s">
        <v>270</v>
      </c>
      <c r="AU336" s="19" t="s">
        <v>91</v>
      </c>
    </row>
    <row r="337" spans="1:65" s="15" customFormat="1" ht="10">
      <c r="B337" s="233"/>
      <c r="C337" s="234"/>
      <c r="D337" s="208" t="s">
        <v>272</v>
      </c>
      <c r="E337" s="235" t="s">
        <v>44</v>
      </c>
      <c r="F337" s="236" t="s">
        <v>8729</v>
      </c>
      <c r="G337" s="234"/>
      <c r="H337" s="237">
        <v>1</v>
      </c>
      <c r="I337" s="238"/>
      <c r="J337" s="234"/>
      <c r="K337" s="234"/>
      <c r="L337" s="239"/>
      <c r="M337" s="240"/>
      <c r="N337" s="241"/>
      <c r="O337" s="241"/>
      <c r="P337" s="241"/>
      <c r="Q337" s="241"/>
      <c r="R337" s="241"/>
      <c r="S337" s="241"/>
      <c r="T337" s="242"/>
      <c r="AT337" s="243" t="s">
        <v>272</v>
      </c>
      <c r="AU337" s="243" t="s">
        <v>91</v>
      </c>
      <c r="AV337" s="15" t="s">
        <v>91</v>
      </c>
      <c r="AW337" s="15" t="s">
        <v>38</v>
      </c>
      <c r="AX337" s="15" t="s">
        <v>82</v>
      </c>
      <c r="AY337" s="243" t="s">
        <v>262</v>
      </c>
    </row>
    <row r="338" spans="1:65" s="15" customFormat="1" ht="10">
      <c r="B338" s="233"/>
      <c r="C338" s="234"/>
      <c r="D338" s="208" t="s">
        <v>272</v>
      </c>
      <c r="E338" s="235" t="s">
        <v>44</v>
      </c>
      <c r="F338" s="236" t="s">
        <v>8744</v>
      </c>
      <c r="G338" s="234"/>
      <c r="H338" s="237">
        <v>0</v>
      </c>
      <c r="I338" s="238"/>
      <c r="J338" s="234"/>
      <c r="K338" s="234"/>
      <c r="L338" s="239"/>
      <c r="M338" s="240"/>
      <c r="N338" s="241"/>
      <c r="O338" s="241"/>
      <c r="P338" s="241"/>
      <c r="Q338" s="241"/>
      <c r="R338" s="241"/>
      <c r="S338" s="241"/>
      <c r="T338" s="242"/>
      <c r="AT338" s="243" t="s">
        <v>272</v>
      </c>
      <c r="AU338" s="243" t="s">
        <v>91</v>
      </c>
      <c r="AV338" s="15" t="s">
        <v>91</v>
      </c>
      <c r="AW338" s="15" t="s">
        <v>38</v>
      </c>
      <c r="AX338" s="15" t="s">
        <v>82</v>
      </c>
      <c r="AY338" s="243" t="s">
        <v>262</v>
      </c>
    </row>
    <row r="339" spans="1:65" s="15" customFormat="1" ht="10">
      <c r="B339" s="233"/>
      <c r="C339" s="234"/>
      <c r="D339" s="208" t="s">
        <v>272</v>
      </c>
      <c r="E339" s="235" t="s">
        <v>44</v>
      </c>
      <c r="F339" s="236" t="s">
        <v>8745</v>
      </c>
      <c r="G339" s="234"/>
      <c r="H339" s="237">
        <v>0</v>
      </c>
      <c r="I339" s="238"/>
      <c r="J339" s="234"/>
      <c r="K339" s="234"/>
      <c r="L339" s="239"/>
      <c r="M339" s="240"/>
      <c r="N339" s="241"/>
      <c r="O339" s="241"/>
      <c r="P339" s="241"/>
      <c r="Q339" s="241"/>
      <c r="R339" s="241"/>
      <c r="S339" s="241"/>
      <c r="T339" s="242"/>
      <c r="AT339" s="243" t="s">
        <v>272</v>
      </c>
      <c r="AU339" s="243" t="s">
        <v>91</v>
      </c>
      <c r="AV339" s="15" t="s">
        <v>91</v>
      </c>
      <c r="AW339" s="15" t="s">
        <v>38</v>
      </c>
      <c r="AX339" s="15" t="s">
        <v>82</v>
      </c>
      <c r="AY339" s="243" t="s">
        <v>262</v>
      </c>
    </row>
    <row r="340" spans="1:65" s="16" customFormat="1" ht="10">
      <c r="B340" s="244"/>
      <c r="C340" s="245"/>
      <c r="D340" s="208" t="s">
        <v>272</v>
      </c>
      <c r="E340" s="246" t="s">
        <v>44</v>
      </c>
      <c r="F340" s="247" t="s">
        <v>291</v>
      </c>
      <c r="G340" s="245"/>
      <c r="H340" s="248">
        <v>1</v>
      </c>
      <c r="I340" s="249"/>
      <c r="J340" s="245"/>
      <c r="K340" s="245"/>
      <c r="L340" s="250"/>
      <c r="M340" s="251"/>
      <c r="N340" s="252"/>
      <c r="O340" s="252"/>
      <c r="P340" s="252"/>
      <c r="Q340" s="252"/>
      <c r="R340" s="252"/>
      <c r="S340" s="252"/>
      <c r="T340" s="253"/>
      <c r="AT340" s="254" t="s">
        <v>272</v>
      </c>
      <c r="AU340" s="254" t="s">
        <v>91</v>
      </c>
      <c r="AV340" s="16" t="s">
        <v>104</v>
      </c>
      <c r="AW340" s="16" t="s">
        <v>38</v>
      </c>
      <c r="AX340" s="16" t="s">
        <v>89</v>
      </c>
      <c r="AY340" s="254" t="s">
        <v>262</v>
      </c>
    </row>
    <row r="341" spans="1:65" s="2" customFormat="1" ht="16.5" customHeight="1">
      <c r="A341" s="37"/>
      <c r="B341" s="38"/>
      <c r="C341" s="255" t="s">
        <v>674</v>
      </c>
      <c r="D341" s="255" t="s">
        <v>633</v>
      </c>
      <c r="E341" s="256" t="s">
        <v>8748</v>
      </c>
      <c r="F341" s="257" t="s">
        <v>8749</v>
      </c>
      <c r="G341" s="258" t="s">
        <v>518</v>
      </c>
      <c r="H341" s="259">
        <v>1</v>
      </c>
      <c r="I341" s="260"/>
      <c r="J341" s="261">
        <f>ROUND(I341*H341,2)</f>
        <v>0</v>
      </c>
      <c r="K341" s="257" t="s">
        <v>268</v>
      </c>
      <c r="L341" s="262"/>
      <c r="M341" s="263" t="s">
        <v>44</v>
      </c>
      <c r="N341" s="264" t="s">
        <v>53</v>
      </c>
      <c r="O341" s="67"/>
      <c r="P341" s="204">
        <f>O341*H341</f>
        <v>0</v>
      </c>
      <c r="Q341" s="204">
        <v>0.54800000000000004</v>
      </c>
      <c r="R341" s="204">
        <f>Q341*H341</f>
        <v>0.54800000000000004</v>
      </c>
      <c r="S341" s="204">
        <v>0</v>
      </c>
      <c r="T341" s="205">
        <f>S341*H341</f>
        <v>0</v>
      </c>
      <c r="U341" s="37"/>
      <c r="V341" s="37"/>
      <c r="W341" s="37"/>
      <c r="X341" s="37"/>
      <c r="Y341" s="37"/>
      <c r="Z341" s="37"/>
      <c r="AA341" s="37"/>
      <c r="AB341" s="37"/>
      <c r="AC341" s="37"/>
      <c r="AD341" s="37"/>
      <c r="AE341" s="37"/>
      <c r="AR341" s="206" t="s">
        <v>351</v>
      </c>
      <c r="AT341" s="206" t="s">
        <v>633</v>
      </c>
      <c r="AU341" s="206" t="s">
        <v>91</v>
      </c>
      <c r="AY341" s="19" t="s">
        <v>262</v>
      </c>
      <c r="BE341" s="207">
        <f>IF(N341="základní",J341,0)</f>
        <v>0</v>
      </c>
      <c r="BF341" s="207">
        <f>IF(N341="snížená",J341,0)</f>
        <v>0</v>
      </c>
      <c r="BG341" s="207">
        <f>IF(N341="zákl. přenesená",J341,0)</f>
        <v>0</v>
      </c>
      <c r="BH341" s="207">
        <f>IF(N341="sníž. přenesená",J341,0)</f>
        <v>0</v>
      </c>
      <c r="BI341" s="207">
        <f>IF(N341="nulová",J341,0)</f>
        <v>0</v>
      </c>
      <c r="BJ341" s="19" t="s">
        <v>89</v>
      </c>
      <c r="BK341" s="207">
        <f>ROUND(I341*H341,2)</f>
        <v>0</v>
      </c>
      <c r="BL341" s="19" t="s">
        <v>104</v>
      </c>
      <c r="BM341" s="206" t="s">
        <v>1176</v>
      </c>
    </row>
    <row r="342" spans="1:65" s="15" customFormat="1" ht="10">
      <c r="B342" s="233"/>
      <c r="C342" s="234"/>
      <c r="D342" s="208" t="s">
        <v>272</v>
      </c>
      <c r="E342" s="235" t="s">
        <v>44</v>
      </c>
      <c r="F342" s="236" t="s">
        <v>8729</v>
      </c>
      <c r="G342" s="234"/>
      <c r="H342" s="237">
        <v>1</v>
      </c>
      <c r="I342" s="238"/>
      <c r="J342" s="234"/>
      <c r="K342" s="234"/>
      <c r="L342" s="239"/>
      <c r="M342" s="240"/>
      <c r="N342" s="241"/>
      <c r="O342" s="241"/>
      <c r="P342" s="241"/>
      <c r="Q342" s="241"/>
      <c r="R342" s="241"/>
      <c r="S342" s="241"/>
      <c r="T342" s="242"/>
      <c r="AT342" s="243" t="s">
        <v>272</v>
      </c>
      <c r="AU342" s="243" t="s">
        <v>91</v>
      </c>
      <c r="AV342" s="15" t="s">
        <v>91</v>
      </c>
      <c r="AW342" s="15" t="s">
        <v>38</v>
      </c>
      <c r="AX342" s="15" t="s">
        <v>82</v>
      </c>
      <c r="AY342" s="243" t="s">
        <v>262</v>
      </c>
    </row>
    <row r="343" spans="1:65" s="15" customFormat="1" ht="10">
      <c r="B343" s="233"/>
      <c r="C343" s="234"/>
      <c r="D343" s="208" t="s">
        <v>272</v>
      </c>
      <c r="E343" s="235" t="s">
        <v>44</v>
      </c>
      <c r="F343" s="236" t="s">
        <v>8744</v>
      </c>
      <c r="G343" s="234"/>
      <c r="H343" s="237">
        <v>0</v>
      </c>
      <c r="I343" s="238"/>
      <c r="J343" s="234"/>
      <c r="K343" s="234"/>
      <c r="L343" s="239"/>
      <c r="M343" s="240"/>
      <c r="N343" s="241"/>
      <c r="O343" s="241"/>
      <c r="P343" s="241"/>
      <c r="Q343" s="241"/>
      <c r="R343" s="241"/>
      <c r="S343" s="241"/>
      <c r="T343" s="242"/>
      <c r="AT343" s="243" t="s">
        <v>272</v>
      </c>
      <c r="AU343" s="243" t="s">
        <v>91</v>
      </c>
      <c r="AV343" s="15" t="s">
        <v>91</v>
      </c>
      <c r="AW343" s="15" t="s">
        <v>38</v>
      </c>
      <c r="AX343" s="15" t="s">
        <v>82</v>
      </c>
      <c r="AY343" s="243" t="s">
        <v>262</v>
      </c>
    </row>
    <row r="344" spans="1:65" s="15" customFormat="1" ht="10">
      <c r="B344" s="233"/>
      <c r="C344" s="234"/>
      <c r="D344" s="208" t="s">
        <v>272</v>
      </c>
      <c r="E344" s="235" t="s">
        <v>44</v>
      </c>
      <c r="F344" s="236" t="s">
        <v>8745</v>
      </c>
      <c r="G344" s="234"/>
      <c r="H344" s="237">
        <v>0</v>
      </c>
      <c r="I344" s="238"/>
      <c r="J344" s="234"/>
      <c r="K344" s="234"/>
      <c r="L344" s="239"/>
      <c r="M344" s="240"/>
      <c r="N344" s="241"/>
      <c r="O344" s="241"/>
      <c r="P344" s="241"/>
      <c r="Q344" s="241"/>
      <c r="R344" s="241"/>
      <c r="S344" s="241"/>
      <c r="T344" s="242"/>
      <c r="AT344" s="243" t="s">
        <v>272</v>
      </c>
      <c r="AU344" s="243" t="s">
        <v>91</v>
      </c>
      <c r="AV344" s="15" t="s">
        <v>91</v>
      </c>
      <c r="AW344" s="15" t="s">
        <v>38</v>
      </c>
      <c r="AX344" s="15" t="s">
        <v>82</v>
      </c>
      <c r="AY344" s="243" t="s">
        <v>262</v>
      </c>
    </row>
    <row r="345" spans="1:65" s="16" customFormat="1" ht="10">
      <c r="B345" s="244"/>
      <c r="C345" s="245"/>
      <c r="D345" s="208" t="s">
        <v>272</v>
      </c>
      <c r="E345" s="246" t="s">
        <v>44</v>
      </c>
      <c r="F345" s="247" t="s">
        <v>291</v>
      </c>
      <c r="G345" s="245"/>
      <c r="H345" s="248">
        <v>1</v>
      </c>
      <c r="I345" s="249"/>
      <c r="J345" s="245"/>
      <c r="K345" s="245"/>
      <c r="L345" s="250"/>
      <c r="M345" s="251"/>
      <c r="N345" s="252"/>
      <c r="O345" s="252"/>
      <c r="P345" s="252"/>
      <c r="Q345" s="252"/>
      <c r="R345" s="252"/>
      <c r="S345" s="252"/>
      <c r="T345" s="253"/>
      <c r="AT345" s="254" t="s">
        <v>272</v>
      </c>
      <c r="AU345" s="254" t="s">
        <v>91</v>
      </c>
      <c r="AV345" s="16" t="s">
        <v>104</v>
      </c>
      <c r="AW345" s="16" t="s">
        <v>38</v>
      </c>
      <c r="AX345" s="16" t="s">
        <v>89</v>
      </c>
      <c r="AY345" s="254" t="s">
        <v>262</v>
      </c>
    </row>
    <row r="346" spans="1:65" s="2" customFormat="1" ht="16.5" customHeight="1">
      <c r="A346" s="37"/>
      <c r="B346" s="38"/>
      <c r="C346" s="195" t="s">
        <v>708</v>
      </c>
      <c r="D346" s="195" t="s">
        <v>264</v>
      </c>
      <c r="E346" s="196" t="s">
        <v>6270</v>
      </c>
      <c r="F346" s="197" t="s">
        <v>6271</v>
      </c>
      <c r="G346" s="198" t="s">
        <v>518</v>
      </c>
      <c r="H346" s="199">
        <v>2</v>
      </c>
      <c r="I346" s="200"/>
      <c r="J346" s="201">
        <f>ROUND(I346*H346,2)</f>
        <v>0</v>
      </c>
      <c r="K346" s="197" t="s">
        <v>268</v>
      </c>
      <c r="L346" s="42"/>
      <c r="M346" s="202" t="s">
        <v>44</v>
      </c>
      <c r="N346" s="203" t="s">
        <v>53</v>
      </c>
      <c r="O346" s="67"/>
      <c r="P346" s="204">
        <f>O346*H346</f>
        <v>0</v>
      </c>
      <c r="Q346" s="204">
        <v>2.8538000000000001E-2</v>
      </c>
      <c r="R346" s="204">
        <f>Q346*H346</f>
        <v>5.7076000000000002E-2</v>
      </c>
      <c r="S346" s="204">
        <v>0</v>
      </c>
      <c r="T346" s="205">
        <f>S346*H346</f>
        <v>0</v>
      </c>
      <c r="U346" s="37"/>
      <c r="V346" s="37"/>
      <c r="W346" s="37"/>
      <c r="X346" s="37"/>
      <c r="Y346" s="37"/>
      <c r="Z346" s="37"/>
      <c r="AA346" s="37"/>
      <c r="AB346" s="37"/>
      <c r="AC346" s="37"/>
      <c r="AD346" s="37"/>
      <c r="AE346" s="37"/>
      <c r="AR346" s="206" t="s">
        <v>104</v>
      </c>
      <c r="AT346" s="206" t="s">
        <v>264</v>
      </c>
      <c r="AU346" s="206" t="s">
        <v>91</v>
      </c>
      <c r="AY346" s="19" t="s">
        <v>262</v>
      </c>
      <c r="BE346" s="207">
        <f>IF(N346="základní",J346,0)</f>
        <v>0</v>
      </c>
      <c r="BF346" s="207">
        <f>IF(N346="snížená",J346,0)</f>
        <v>0</v>
      </c>
      <c r="BG346" s="207">
        <f>IF(N346="zákl. přenesená",J346,0)</f>
        <v>0</v>
      </c>
      <c r="BH346" s="207">
        <f>IF(N346="sníž. přenesená",J346,0)</f>
        <v>0</v>
      </c>
      <c r="BI346" s="207">
        <f>IF(N346="nulová",J346,0)</f>
        <v>0</v>
      </c>
      <c r="BJ346" s="19" t="s">
        <v>89</v>
      </c>
      <c r="BK346" s="207">
        <f>ROUND(I346*H346,2)</f>
        <v>0</v>
      </c>
      <c r="BL346" s="19" t="s">
        <v>104</v>
      </c>
      <c r="BM346" s="206" t="s">
        <v>1189</v>
      </c>
    </row>
    <row r="347" spans="1:65" s="2" customFormat="1" ht="36">
      <c r="A347" s="37"/>
      <c r="B347" s="38"/>
      <c r="C347" s="39"/>
      <c r="D347" s="208" t="s">
        <v>270</v>
      </c>
      <c r="E347" s="39"/>
      <c r="F347" s="209" t="s">
        <v>6267</v>
      </c>
      <c r="G347" s="39"/>
      <c r="H347" s="39"/>
      <c r="I347" s="118"/>
      <c r="J347" s="39"/>
      <c r="K347" s="39"/>
      <c r="L347" s="42"/>
      <c r="M347" s="210"/>
      <c r="N347" s="211"/>
      <c r="O347" s="67"/>
      <c r="P347" s="67"/>
      <c r="Q347" s="67"/>
      <c r="R347" s="67"/>
      <c r="S347" s="67"/>
      <c r="T347" s="68"/>
      <c r="U347" s="37"/>
      <c r="V347" s="37"/>
      <c r="W347" s="37"/>
      <c r="X347" s="37"/>
      <c r="Y347" s="37"/>
      <c r="Z347" s="37"/>
      <c r="AA347" s="37"/>
      <c r="AB347" s="37"/>
      <c r="AC347" s="37"/>
      <c r="AD347" s="37"/>
      <c r="AE347" s="37"/>
      <c r="AT347" s="19" t="s">
        <v>270</v>
      </c>
      <c r="AU347" s="19" t="s">
        <v>91</v>
      </c>
    </row>
    <row r="348" spans="1:65" s="15" customFormat="1" ht="10">
      <c r="B348" s="233"/>
      <c r="C348" s="234"/>
      <c r="D348" s="208" t="s">
        <v>272</v>
      </c>
      <c r="E348" s="235" t="s">
        <v>44</v>
      </c>
      <c r="F348" s="236" t="s">
        <v>8741</v>
      </c>
      <c r="G348" s="234"/>
      <c r="H348" s="237">
        <v>0</v>
      </c>
      <c r="I348" s="238"/>
      <c r="J348" s="234"/>
      <c r="K348" s="234"/>
      <c r="L348" s="239"/>
      <c r="M348" s="240"/>
      <c r="N348" s="241"/>
      <c r="O348" s="241"/>
      <c r="P348" s="241"/>
      <c r="Q348" s="241"/>
      <c r="R348" s="241"/>
      <c r="S348" s="241"/>
      <c r="T348" s="242"/>
      <c r="AT348" s="243" t="s">
        <v>272</v>
      </c>
      <c r="AU348" s="243" t="s">
        <v>91</v>
      </c>
      <c r="AV348" s="15" t="s">
        <v>91</v>
      </c>
      <c r="AW348" s="15" t="s">
        <v>38</v>
      </c>
      <c r="AX348" s="15" t="s">
        <v>82</v>
      </c>
      <c r="AY348" s="243" t="s">
        <v>262</v>
      </c>
    </row>
    <row r="349" spans="1:65" s="15" customFormat="1" ht="10">
      <c r="B349" s="233"/>
      <c r="C349" s="234"/>
      <c r="D349" s="208" t="s">
        <v>272</v>
      </c>
      <c r="E349" s="235" t="s">
        <v>44</v>
      </c>
      <c r="F349" s="236" t="s">
        <v>8730</v>
      </c>
      <c r="G349" s="234"/>
      <c r="H349" s="237">
        <v>1</v>
      </c>
      <c r="I349" s="238"/>
      <c r="J349" s="234"/>
      <c r="K349" s="234"/>
      <c r="L349" s="239"/>
      <c r="M349" s="240"/>
      <c r="N349" s="241"/>
      <c r="O349" s="241"/>
      <c r="P349" s="241"/>
      <c r="Q349" s="241"/>
      <c r="R349" s="241"/>
      <c r="S349" s="241"/>
      <c r="T349" s="242"/>
      <c r="AT349" s="243" t="s">
        <v>272</v>
      </c>
      <c r="AU349" s="243" t="s">
        <v>91</v>
      </c>
      <c r="AV349" s="15" t="s">
        <v>91</v>
      </c>
      <c r="AW349" s="15" t="s">
        <v>38</v>
      </c>
      <c r="AX349" s="15" t="s">
        <v>82</v>
      </c>
      <c r="AY349" s="243" t="s">
        <v>262</v>
      </c>
    </row>
    <row r="350" spans="1:65" s="15" customFormat="1" ht="10">
      <c r="B350" s="233"/>
      <c r="C350" s="234"/>
      <c r="D350" s="208" t="s">
        <v>272</v>
      </c>
      <c r="E350" s="235" t="s">
        <v>44</v>
      </c>
      <c r="F350" s="236" t="s">
        <v>8731</v>
      </c>
      <c r="G350" s="234"/>
      <c r="H350" s="237">
        <v>1</v>
      </c>
      <c r="I350" s="238"/>
      <c r="J350" s="234"/>
      <c r="K350" s="234"/>
      <c r="L350" s="239"/>
      <c r="M350" s="240"/>
      <c r="N350" s="241"/>
      <c r="O350" s="241"/>
      <c r="P350" s="241"/>
      <c r="Q350" s="241"/>
      <c r="R350" s="241"/>
      <c r="S350" s="241"/>
      <c r="T350" s="242"/>
      <c r="AT350" s="243" t="s">
        <v>272</v>
      </c>
      <c r="AU350" s="243" t="s">
        <v>91</v>
      </c>
      <c r="AV350" s="15" t="s">
        <v>91</v>
      </c>
      <c r="AW350" s="15" t="s">
        <v>38</v>
      </c>
      <c r="AX350" s="15" t="s">
        <v>82</v>
      </c>
      <c r="AY350" s="243" t="s">
        <v>262</v>
      </c>
    </row>
    <row r="351" spans="1:65" s="16" customFormat="1" ht="10">
      <c r="B351" s="244"/>
      <c r="C351" s="245"/>
      <c r="D351" s="208" t="s">
        <v>272</v>
      </c>
      <c r="E351" s="246" t="s">
        <v>44</v>
      </c>
      <c r="F351" s="247" t="s">
        <v>291</v>
      </c>
      <c r="G351" s="245"/>
      <c r="H351" s="248">
        <v>2</v>
      </c>
      <c r="I351" s="249"/>
      <c r="J351" s="245"/>
      <c r="K351" s="245"/>
      <c r="L351" s="250"/>
      <c r="M351" s="251"/>
      <c r="N351" s="252"/>
      <c r="O351" s="252"/>
      <c r="P351" s="252"/>
      <c r="Q351" s="252"/>
      <c r="R351" s="252"/>
      <c r="S351" s="252"/>
      <c r="T351" s="253"/>
      <c r="AT351" s="254" t="s">
        <v>272</v>
      </c>
      <c r="AU351" s="254" t="s">
        <v>91</v>
      </c>
      <c r="AV351" s="16" t="s">
        <v>104</v>
      </c>
      <c r="AW351" s="16" t="s">
        <v>38</v>
      </c>
      <c r="AX351" s="16" t="s">
        <v>89</v>
      </c>
      <c r="AY351" s="254" t="s">
        <v>262</v>
      </c>
    </row>
    <row r="352" spans="1:65" s="2" customFormat="1" ht="16.5" customHeight="1">
      <c r="A352" s="37"/>
      <c r="B352" s="38"/>
      <c r="C352" s="255" t="s">
        <v>713</v>
      </c>
      <c r="D352" s="255" t="s">
        <v>633</v>
      </c>
      <c r="E352" s="256" t="s">
        <v>8750</v>
      </c>
      <c r="F352" s="257" t="s">
        <v>8751</v>
      </c>
      <c r="G352" s="258" t="s">
        <v>518</v>
      </c>
      <c r="H352" s="259">
        <v>2</v>
      </c>
      <c r="I352" s="260"/>
      <c r="J352" s="261">
        <f>ROUND(I352*H352,2)</f>
        <v>0</v>
      </c>
      <c r="K352" s="257" t="s">
        <v>44</v>
      </c>
      <c r="L352" s="262"/>
      <c r="M352" s="263" t="s">
        <v>44</v>
      </c>
      <c r="N352" s="264" t="s">
        <v>53</v>
      </c>
      <c r="O352" s="67"/>
      <c r="P352" s="204">
        <f>O352*H352</f>
        <v>0</v>
      </c>
      <c r="Q352" s="204">
        <v>0</v>
      </c>
      <c r="R352" s="204">
        <f>Q352*H352</f>
        <v>0</v>
      </c>
      <c r="S352" s="204">
        <v>0</v>
      </c>
      <c r="T352" s="205">
        <f>S352*H352</f>
        <v>0</v>
      </c>
      <c r="U352" s="37"/>
      <c r="V352" s="37"/>
      <c r="W352" s="37"/>
      <c r="X352" s="37"/>
      <c r="Y352" s="37"/>
      <c r="Z352" s="37"/>
      <c r="AA352" s="37"/>
      <c r="AB352" s="37"/>
      <c r="AC352" s="37"/>
      <c r="AD352" s="37"/>
      <c r="AE352" s="37"/>
      <c r="AR352" s="206" t="s">
        <v>351</v>
      </c>
      <c r="AT352" s="206" t="s">
        <v>633</v>
      </c>
      <c r="AU352" s="206" t="s">
        <v>91</v>
      </c>
      <c r="AY352" s="19" t="s">
        <v>262</v>
      </c>
      <c r="BE352" s="207">
        <f>IF(N352="základní",J352,0)</f>
        <v>0</v>
      </c>
      <c r="BF352" s="207">
        <f>IF(N352="snížená",J352,0)</f>
        <v>0</v>
      </c>
      <c r="BG352" s="207">
        <f>IF(N352="zákl. přenesená",J352,0)</f>
        <v>0</v>
      </c>
      <c r="BH352" s="207">
        <f>IF(N352="sníž. přenesená",J352,0)</f>
        <v>0</v>
      </c>
      <c r="BI352" s="207">
        <f>IF(N352="nulová",J352,0)</f>
        <v>0</v>
      </c>
      <c r="BJ352" s="19" t="s">
        <v>89</v>
      </c>
      <c r="BK352" s="207">
        <f>ROUND(I352*H352,2)</f>
        <v>0</v>
      </c>
      <c r="BL352" s="19" t="s">
        <v>104</v>
      </c>
      <c r="BM352" s="206" t="s">
        <v>1215</v>
      </c>
    </row>
    <row r="353" spans="1:65" s="15" customFormat="1" ht="10">
      <c r="B353" s="233"/>
      <c r="C353" s="234"/>
      <c r="D353" s="208" t="s">
        <v>272</v>
      </c>
      <c r="E353" s="235" t="s">
        <v>44</v>
      </c>
      <c r="F353" s="236" t="s">
        <v>8741</v>
      </c>
      <c r="G353" s="234"/>
      <c r="H353" s="237">
        <v>0</v>
      </c>
      <c r="I353" s="238"/>
      <c r="J353" s="234"/>
      <c r="K353" s="234"/>
      <c r="L353" s="239"/>
      <c r="M353" s="240"/>
      <c r="N353" s="241"/>
      <c r="O353" s="241"/>
      <c r="P353" s="241"/>
      <c r="Q353" s="241"/>
      <c r="R353" s="241"/>
      <c r="S353" s="241"/>
      <c r="T353" s="242"/>
      <c r="AT353" s="243" t="s">
        <v>272</v>
      </c>
      <c r="AU353" s="243" t="s">
        <v>91</v>
      </c>
      <c r="AV353" s="15" t="s">
        <v>91</v>
      </c>
      <c r="AW353" s="15" t="s">
        <v>38</v>
      </c>
      <c r="AX353" s="15" t="s">
        <v>82</v>
      </c>
      <c r="AY353" s="243" t="s">
        <v>262</v>
      </c>
    </row>
    <row r="354" spans="1:65" s="15" customFormat="1" ht="10">
      <c r="B354" s="233"/>
      <c r="C354" s="234"/>
      <c r="D354" s="208" t="s">
        <v>272</v>
      </c>
      <c r="E354" s="235" t="s">
        <v>44</v>
      </c>
      <c r="F354" s="236" t="s">
        <v>8730</v>
      </c>
      <c r="G354" s="234"/>
      <c r="H354" s="237">
        <v>1</v>
      </c>
      <c r="I354" s="238"/>
      <c r="J354" s="234"/>
      <c r="K354" s="234"/>
      <c r="L354" s="239"/>
      <c r="M354" s="240"/>
      <c r="N354" s="241"/>
      <c r="O354" s="241"/>
      <c r="P354" s="241"/>
      <c r="Q354" s="241"/>
      <c r="R354" s="241"/>
      <c r="S354" s="241"/>
      <c r="T354" s="242"/>
      <c r="AT354" s="243" t="s">
        <v>272</v>
      </c>
      <c r="AU354" s="243" t="s">
        <v>91</v>
      </c>
      <c r="AV354" s="15" t="s">
        <v>91</v>
      </c>
      <c r="AW354" s="15" t="s">
        <v>38</v>
      </c>
      <c r="AX354" s="15" t="s">
        <v>82</v>
      </c>
      <c r="AY354" s="243" t="s">
        <v>262</v>
      </c>
    </row>
    <row r="355" spans="1:65" s="15" customFormat="1" ht="10">
      <c r="B355" s="233"/>
      <c r="C355" s="234"/>
      <c r="D355" s="208" t="s">
        <v>272</v>
      </c>
      <c r="E355" s="235" t="s">
        <v>44</v>
      </c>
      <c r="F355" s="236" t="s">
        <v>8731</v>
      </c>
      <c r="G355" s="234"/>
      <c r="H355" s="237">
        <v>1</v>
      </c>
      <c r="I355" s="238"/>
      <c r="J355" s="234"/>
      <c r="K355" s="234"/>
      <c r="L355" s="239"/>
      <c r="M355" s="240"/>
      <c r="N355" s="241"/>
      <c r="O355" s="241"/>
      <c r="P355" s="241"/>
      <c r="Q355" s="241"/>
      <c r="R355" s="241"/>
      <c r="S355" s="241"/>
      <c r="T355" s="242"/>
      <c r="AT355" s="243" t="s">
        <v>272</v>
      </c>
      <c r="AU355" s="243" t="s">
        <v>91</v>
      </c>
      <c r="AV355" s="15" t="s">
        <v>91</v>
      </c>
      <c r="AW355" s="15" t="s">
        <v>38</v>
      </c>
      <c r="AX355" s="15" t="s">
        <v>82</v>
      </c>
      <c r="AY355" s="243" t="s">
        <v>262</v>
      </c>
    </row>
    <row r="356" spans="1:65" s="16" customFormat="1" ht="10">
      <c r="B356" s="244"/>
      <c r="C356" s="245"/>
      <c r="D356" s="208" t="s">
        <v>272</v>
      </c>
      <c r="E356" s="246" t="s">
        <v>44</v>
      </c>
      <c r="F356" s="247" t="s">
        <v>291</v>
      </c>
      <c r="G356" s="245"/>
      <c r="H356" s="248">
        <v>2</v>
      </c>
      <c r="I356" s="249"/>
      <c r="J356" s="245"/>
      <c r="K356" s="245"/>
      <c r="L356" s="250"/>
      <c r="M356" s="251"/>
      <c r="N356" s="252"/>
      <c r="O356" s="252"/>
      <c r="P356" s="252"/>
      <c r="Q356" s="252"/>
      <c r="R356" s="252"/>
      <c r="S356" s="252"/>
      <c r="T356" s="253"/>
      <c r="AT356" s="254" t="s">
        <v>272</v>
      </c>
      <c r="AU356" s="254" t="s">
        <v>91</v>
      </c>
      <c r="AV356" s="16" t="s">
        <v>104</v>
      </c>
      <c r="AW356" s="16" t="s">
        <v>38</v>
      </c>
      <c r="AX356" s="16" t="s">
        <v>89</v>
      </c>
      <c r="AY356" s="254" t="s">
        <v>262</v>
      </c>
    </row>
    <row r="357" spans="1:65" s="2" customFormat="1" ht="16.5" customHeight="1">
      <c r="A357" s="37"/>
      <c r="B357" s="38"/>
      <c r="C357" s="195" t="s">
        <v>718</v>
      </c>
      <c r="D357" s="195" t="s">
        <v>264</v>
      </c>
      <c r="E357" s="196" t="s">
        <v>6274</v>
      </c>
      <c r="F357" s="197" t="s">
        <v>6275</v>
      </c>
      <c r="G357" s="198" t="s">
        <v>518</v>
      </c>
      <c r="H357" s="199">
        <v>2</v>
      </c>
      <c r="I357" s="200"/>
      <c r="J357" s="201">
        <f>ROUND(I357*H357,2)</f>
        <v>0</v>
      </c>
      <c r="K357" s="197" t="s">
        <v>268</v>
      </c>
      <c r="L357" s="42"/>
      <c r="M357" s="202" t="s">
        <v>44</v>
      </c>
      <c r="N357" s="203" t="s">
        <v>53</v>
      </c>
      <c r="O357" s="67"/>
      <c r="P357" s="204">
        <f>O357*H357</f>
        <v>0</v>
      </c>
      <c r="Q357" s="204">
        <v>3.9273919999999997E-2</v>
      </c>
      <c r="R357" s="204">
        <f>Q357*H357</f>
        <v>7.8547839999999994E-2</v>
      </c>
      <c r="S357" s="204">
        <v>0</v>
      </c>
      <c r="T357" s="205">
        <f>S357*H357</f>
        <v>0</v>
      </c>
      <c r="U357" s="37"/>
      <c r="V357" s="37"/>
      <c r="W357" s="37"/>
      <c r="X357" s="37"/>
      <c r="Y357" s="37"/>
      <c r="Z357" s="37"/>
      <c r="AA357" s="37"/>
      <c r="AB357" s="37"/>
      <c r="AC357" s="37"/>
      <c r="AD357" s="37"/>
      <c r="AE357" s="37"/>
      <c r="AR357" s="206" t="s">
        <v>104</v>
      </c>
      <c r="AT357" s="206" t="s">
        <v>264</v>
      </c>
      <c r="AU357" s="206" t="s">
        <v>91</v>
      </c>
      <c r="AY357" s="19" t="s">
        <v>262</v>
      </c>
      <c r="BE357" s="207">
        <f>IF(N357="základní",J357,0)</f>
        <v>0</v>
      </c>
      <c r="BF357" s="207">
        <f>IF(N357="snížená",J357,0)</f>
        <v>0</v>
      </c>
      <c r="BG357" s="207">
        <f>IF(N357="zákl. přenesená",J357,0)</f>
        <v>0</v>
      </c>
      <c r="BH357" s="207">
        <f>IF(N357="sníž. přenesená",J357,0)</f>
        <v>0</v>
      </c>
      <c r="BI357" s="207">
        <f>IF(N357="nulová",J357,0)</f>
        <v>0</v>
      </c>
      <c r="BJ357" s="19" t="s">
        <v>89</v>
      </c>
      <c r="BK357" s="207">
        <f>ROUND(I357*H357,2)</f>
        <v>0</v>
      </c>
      <c r="BL357" s="19" t="s">
        <v>104</v>
      </c>
      <c r="BM357" s="206" t="s">
        <v>1282</v>
      </c>
    </row>
    <row r="358" spans="1:65" s="2" customFormat="1" ht="36">
      <c r="A358" s="37"/>
      <c r="B358" s="38"/>
      <c r="C358" s="39"/>
      <c r="D358" s="208" t="s">
        <v>270</v>
      </c>
      <c r="E358" s="39"/>
      <c r="F358" s="209" t="s">
        <v>6267</v>
      </c>
      <c r="G358" s="39"/>
      <c r="H358" s="39"/>
      <c r="I358" s="118"/>
      <c r="J358" s="39"/>
      <c r="K358" s="39"/>
      <c r="L358" s="42"/>
      <c r="M358" s="210"/>
      <c r="N358" s="211"/>
      <c r="O358" s="67"/>
      <c r="P358" s="67"/>
      <c r="Q358" s="67"/>
      <c r="R358" s="67"/>
      <c r="S358" s="67"/>
      <c r="T358" s="68"/>
      <c r="U358" s="37"/>
      <c r="V358" s="37"/>
      <c r="W358" s="37"/>
      <c r="X358" s="37"/>
      <c r="Y358" s="37"/>
      <c r="Z358" s="37"/>
      <c r="AA358" s="37"/>
      <c r="AB358" s="37"/>
      <c r="AC358" s="37"/>
      <c r="AD358" s="37"/>
      <c r="AE358" s="37"/>
      <c r="AT358" s="19" t="s">
        <v>270</v>
      </c>
      <c r="AU358" s="19" t="s">
        <v>91</v>
      </c>
    </row>
    <row r="359" spans="1:65" s="15" customFormat="1" ht="10">
      <c r="B359" s="233"/>
      <c r="C359" s="234"/>
      <c r="D359" s="208" t="s">
        <v>272</v>
      </c>
      <c r="E359" s="235" t="s">
        <v>44</v>
      </c>
      <c r="F359" s="236" t="s">
        <v>8741</v>
      </c>
      <c r="G359" s="234"/>
      <c r="H359" s="237">
        <v>0</v>
      </c>
      <c r="I359" s="238"/>
      <c r="J359" s="234"/>
      <c r="K359" s="234"/>
      <c r="L359" s="239"/>
      <c r="M359" s="240"/>
      <c r="N359" s="241"/>
      <c r="O359" s="241"/>
      <c r="P359" s="241"/>
      <c r="Q359" s="241"/>
      <c r="R359" s="241"/>
      <c r="S359" s="241"/>
      <c r="T359" s="242"/>
      <c r="AT359" s="243" t="s">
        <v>272</v>
      </c>
      <c r="AU359" s="243" t="s">
        <v>91</v>
      </c>
      <c r="AV359" s="15" t="s">
        <v>91</v>
      </c>
      <c r="AW359" s="15" t="s">
        <v>38</v>
      </c>
      <c r="AX359" s="15" t="s">
        <v>82</v>
      </c>
      <c r="AY359" s="243" t="s">
        <v>262</v>
      </c>
    </row>
    <row r="360" spans="1:65" s="15" customFormat="1" ht="10">
      <c r="B360" s="233"/>
      <c r="C360" s="234"/>
      <c r="D360" s="208" t="s">
        <v>272</v>
      </c>
      <c r="E360" s="235" t="s">
        <v>44</v>
      </c>
      <c r="F360" s="236" t="s">
        <v>8730</v>
      </c>
      <c r="G360" s="234"/>
      <c r="H360" s="237">
        <v>1</v>
      </c>
      <c r="I360" s="238"/>
      <c r="J360" s="234"/>
      <c r="K360" s="234"/>
      <c r="L360" s="239"/>
      <c r="M360" s="240"/>
      <c r="N360" s="241"/>
      <c r="O360" s="241"/>
      <c r="P360" s="241"/>
      <c r="Q360" s="241"/>
      <c r="R360" s="241"/>
      <c r="S360" s="241"/>
      <c r="T360" s="242"/>
      <c r="AT360" s="243" t="s">
        <v>272</v>
      </c>
      <c r="AU360" s="243" t="s">
        <v>91</v>
      </c>
      <c r="AV360" s="15" t="s">
        <v>91</v>
      </c>
      <c r="AW360" s="15" t="s">
        <v>38</v>
      </c>
      <c r="AX360" s="15" t="s">
        <v>82</v>
      </c>
      <c r="AY360" s="243" t="s">
        <v>262</v>
      </c>
    </row>
    <row r="361" spans="1:65" s="15" customFormat="1" ht="10">
      <c r="B361" s="233"/>
      <c r="C361" s="234"/>
      <c r="D361" s="208" t="s">
        <v>272</v>
      </c>
      <c r="E361" s="235" t="s">
        <v>44</v>
      </c>
      <c r="F361" s="236" t="s">
        <v>8731</v>
      </c>
      <c r="G361" s="234"/>
      <c r="H361" s="237">
        <v>1</v>
      </c>
      <c r="I361" s="238"/>
      <c r="J361" s="234"/>
      <c r="K361" s="234"/>
      <c r="L361" s="239"/>
      <c r="M361" s="240"/>
      <c r="N361" s="241"/>
      <c r="O361" s="241"/>
      <c r="P361" s="241"/>
      <c r="Q361" s="241"/>
      <c r="R361" s="241"/>
      <c r="S361" s="241"/>
      <c r="T361" s="242"/>
      <c r="AT361" s="243" t="s">
        <v>272</v>
      </c>
      <c r="AU361" s="243" t="s">
        <v>91</v>
      </c>
      <c r="AV361" s="15" t="s">
        <v>91</v>
      </c>
      <c r="AW361" s="15" t="s">
        <v>38</v>
      </c>
      <c r="AX361" s="15" t="s">
        <v>82</v>
      </c>
      <c r="AY361" s="243" t="s">
        <v>262</v>
      </c>
    </row>
    <row r="362" spans="1:65" s="16" customFormat="1" ht="10">
      <c r="B362" s="244"/>
      <c r="C362" s="245"/>
      <c r="D362" s="208" t="s">
        <v>272</v>
      </c>
      <c r="E362" s="246" t="s">
        <v>44</v>
      </c>
      <c r="F362" s="247" t="s">
        <v>291</v>
      </c>
      <c r="G362" s="245"/>
      <c r="H362" s="248">
        <v>2</v>
      </c>
      <c r="I362" s="249"/>
      <c r="J362" s="245"/>
      <c r="K362" s="245"/>
      <c r="L362" s="250"/>
      <c r="M362" s="251"/>
      <c r="N362" s="252"/>
      <c r="O362" s="252"/>
      <c r="P362" s="252"/>
      <c r="Q362" s="252"/>
      <c r="R362" s="252"/>
      <c r="S362" s="252"/>
      <c r="T362" s="253"/>
      <c r="AT362" s="254" t="s">
        <v>272</v>
      </c>
      <c r="AU362" s="254" t="s">
        <v>91</v>
      </c>
      <c r="AV362" s="16" t="s">
        <v>104</v>
      </c>
      <c r="AW362" s="16" t="s">
        <v>38</v>
      </c>
      <c r="AX362" s="16" t="s">
        <v>89</v>
      </c>
      <c r="AY362" s="254" t="s">
        <v>262</v>
      </c>
    </row>
    <row r="363" spans="1:65" s="2" customFormat="1" ht="16.5" customHeight="1">
      <c r="A363" s="37"/>
      <c r="B363" s="38"/>
      <c r="C363" s="255" t="s">
        <v>729</v>
      </c>
      <c r="D363" s="255" t="s">
        <v>633</v>
      </c>
      <c r="E363" s="256" t="s">
        <v>8752</v>
      </c>
      <c r="F363" s="257" t="s">
        <v>8753</v>
      </c>
      <c r="G363" s="258" t="s">
        <v>518</v>
      </c>
      <c r="H363" s="259">
        <v>2</v>
      </c>
      <c r="I363" s="260"/>
      <c r="J363" s="261">
        <f>ROUND(I363*H363,2)</f>
        <v>0</v>
      </c>
      <c r="K363" s="257" t="s">
        <v>44</v>
      </c>
      <c r="L363" s="262"/>
      <c r="M363" s="263" t="s">
        <v>44</v>
      </c>
      <c r="N363" s="264" t="s">
        <v>53</v>
      </c>
      <c r="O363" s="67"/>
      <c r="P363" s="204">
        <f>O363*H363</f>
        <v>0</v>
      </c>
      <c r="Q363" s="204">
        <v>0</v>
      </c>
      <c r="R363" s="204">
        <f>Q363*H363</f>
        <v>0</v>
      </c>
      <c r="S363" s="204">
        <v>0</v>
      </c>
      <c r="T363" s="205">
        <f>S363*H363</f>
        <v>0</v>
      </c>
      <c r="U363" s="37"/>
      <c r="V363" s="37"/>
      <c r="W363" s="37"/>
      <c r="X363" s="37"/>
      <c r="Y363" s="37"/>
      <c r="Z363" s="37"/>
      <c r="AA363" s="37"/>
      <c r="AB363" s="37"/>
      <c r="AC363" s="37"/>
      <c r="AD363" s="37"/>
      <c r="AE363" s="37"/>
      <c r="AR363" s="206" t="s">
        <v>351</v>
      </c>
      <c r="AT363" s="206" t="s">
        <v>633</v>
      </c>
      <c r="AU363" s="206" t="s">
        <v>91</v>
      </c>
      <c r="AY363" s="19" t="s">
        <v>262</v>
      </c>
      <c r="BE363" s="207">
        <f>IF(N363="základní",J363,0)</f>
        <v>0</v>
      </c>
      <c r="BF363" s="207">
        <f>IF(N363="snížená",J363,0)</f>
        <v>0</v>
      </c>
      <c r="BG363" s="207">
        <f>IF(N363="zákl. přenesená",J363,0)</f>
        <v>0</v>
      </c>
      <c r="BH363" s="207">
        <f>IF(N363="sníž. přenesená",J363,0)</f>
        <v>0</v>
      </c>
      <c r="BI363" s="207">
        <f>IF(N363="nulová",J363,0)</f>
        <v>0</v>
      </c>
      <c r="BJ363" s="19" t="s">
        <v>89</v>
      </c>
      <c r="BK363" s="207">
        <f>ROUND(I363*H363,2)</f>
        <v>0</v>
      </c>
      <c r="BL363" s="19" t="s">
        <v>104</v>
      </c>
      <c r="BM363" s="206" t="s">
        <v>1332</v>
      </c>
    </row>
    <row r="364" spans="1:65" s="15" customFormat="1" ht="10">
      <c r="B364" s="233"/>
      <c r="C364" s="234"/>
      <c r="D364" s="208" t="s">
        <v>272</v>
      </c>
      <c r="E364" s="235" t="s">
        <v>44</v>
      </c>
      <c r="F364" s="236" t="s">
        <v>8741</v>
      </c>
      <c r="G364" s="234"/>
      <c r="H364" s="237">
        <v>0</v>
      </c>
      <c r="I364" s="238"/>
      <c r="J364" s="234"/>
      <c r="K364" s="234"/>
      <c r="L364" s="239"/>
      <c r="M364" s="240"/>
      <c r="N364" s="241"/>
      <c r="O364" s="241"/>
      <c r="P364" s="241"/>
      <c r="Q364" s="241"/>
      <c r="R364" s="241"/>
      <c r="S364" s="241"/>
      <c r="T364" s="242"/>
      <c r="AT364" s="243" t="s">
        <v>272</v>
      </c>
      <c r="AU364" s="243" t="s">
        <v>91</v>
      </c>
      <c r="AV364" s="15" t="s">
        <v>91</v>
      </c>
      <c r="AW364" s="15" t="s">
        <v>38</v>
      </c>
      <c r="AX364" s="15" t="s">
        <v>82</v>
      </c>
      <c r="AY364" s="243" t="s">
        <v>262</v>
      </c>
    </row>
    <row r="365" spans="1:65" s="15" customFormat="1" ht="10">
      <c r="B365" s="233"/>
      <c r="C365" s="234"/>
      <c r="D365" s="208" t="s">
        <v>272</v>
      </c>
      <c r="E365" s="235" t="s">
        <v>44</v>
      </c>
      <c r="F365" s="236" t="s">
        <v>8730</v>
      </c>
      <c r="G365" s="234"/>
      <c r="H365" s="237">
        <v>1</v>
      </c>
      <c r="I365" s="238"/>
      <c r="J365" s="234"/>
      <c r="K365" s="234"/>
      <c r="L365" s="239"/>
      <c r="M365" s="240"/>
      <c r="N365" s="241"/>
      <c r="O365" s="241"/>
      <c r="P365" s="241"/>
      <c r="Q365" s="241"/>
      <c r="R365" s="241"/>
      <c r="S365" s="241"/>
      <c r="T365" s="242"/>
      <c r="AT365" s="243" t="s">
        <v>272</v>
      </c>
      <c r="AU365" s="243" t="s">
        <v>91</v>
      </c>
      <c r="AV365" s="15" t="s">
        <v>91</v>
      </c>
      <c r="AW365" s="15" t="s">
        <v>38</v>
      </c>
      <c r="AX365" s="15" t="s">
        <v>82</v>
      </c>
      <c r="AY365" s="243" t="s">
        <v>262</v>
      </c>
    </row>
    <row r="366" spans="1:65" s="15" customFormat="1" ht="10">
      <c r="B366" s="233"/>
      <c r="C366" s="234"/>
      <c r="D366" s="208" t="s">
        <v>272</v>
      </c>
      <c r="E366" s="235" t="s">
        <v>44</v>
      </c>
      <c r="F366" s="236" t="s">
        <v>8731</v>
      </c>
      <c r="G366" s="234"/>
      <c r="H366" s="237">
        <v>1</v>
      </c>
      <c r="I366" s="238"/>
      <c r="J366" s="234"/>
      <c r="K366" s="234"/>
      <c r="L366" s="239"/>
      <c r="M366" s="240"/>
      <c r="N366" s="241"/>
      <c r="O366" s="241"/>
      <c r="P366" s="241"/>
      <c r="Q366" s="241"/>
      <c r="R366" s="241"/>
      <c r="S366" s="241"/>
      <c r="T366" s="242"/>
      <c r="AT366" s="243" t="s">
        <v>272</v>
      </c>
      <c r="AU366" s="243" t="s">
        <v>91</v>
      </c>
      <c r="AV366" s="15" t="s">
        <v>91</v>
      </c>
      <c r="AW366" s="15" t="s">
        <v>38</v>
      </c>
      <c r="AX366" s="15" t="s">
        <v>82</v>
      </c>
      <c r="AY366" s="243" t="s">
        <v>262</v>
      </c>
    </row>
    <row r="367" spans="1:65" s="16" customFormat="1" ht="10">
      <c r="B367" s="244"/>
      <c r="C367" s="245"/>
      <c r="D367" s="208" t="s">
        <v>272</v>
      </c>
      <c r="E367" s="246" t="s">
        <v>44</v>
      </c>
      <c r="F367" s="247" t="s">
        <v>291</v>
      </c>
      <c r="G367" s="245"/>
      <c r="H367" s="248">
        <v>2</v>
      </c>
      <c r="I367" s="249"/>
      <c r="J367" s="245"/>
      <c r="K367" s="245"/>
      <c r="L367" s="250"/>
      <c r="M367" s="251"/>
      <c r="N367" s="252"/>
      <c r="O367" s="252"/>
      <c r="P367" s="252"/>
      <c r="Q367" s="252"/>
      <c r="R367" s="252"/>
      <c r="S367" s="252"/>
      <c r="T367" s="253"/>
      <c r="AT367" s="254" t="s">
        <v>272</v>
      </c>
      <c r="AU367" s="254" t="s">
        <v>91</v>
      </c>
      <c r="AV367" s="16" t="s">
        <v>104</v>
      </c>
      <c r="AW367" s="16" t="s">
        <v>38</v>
      </c>
      <c r="AX367" s="16" t="s">
        <v>89</v>
      </c>
      <c r="AY367" s="254" t="s">
        <v>262</v>
      </c>
    </row>
    <row r="368" spans="1:65" s="2" customFormat="1" ht="16.5" customHeight="1">
      <c r="A368" s="37"/>
      <c r="B368" s="38"/>
      <c r="C368" s="255" t="s">
        <v>733</v>
      </c>
      <c r="D368" s="255" t="s">
        <v>633</v>
      </c>
      <c r="E368" s="256" t="s">
        <v>8528</v>
      </c>
      <c r="F368" s="257" t="s">
        <v>8529</v>
      </c>
      <c r="G368" s="258" t="s">
        <v>518</v>
      </c>
      <c r="H368" s="259">
        <v>3</v>
      </c>
      <c r="I368" s="260"/>
      <c r="J368" s="261">
        <f>ROUND(I368*H368,2)</f>
        <v>0</v>
      </c>
      <c r="K368" s="257" t="s">
        <v>268</v>
      </c>
      <c r="L368" s="262"/>
      <c r="M368" s="263" t="s">
        <v>44</v>
      </c>
      <c r="N368" s="264" t="s">
        <v>53</v>
      </c>
      <c r="O368" s="67"/>
      <c r="P368" s="204">
        <f>O368*H368</f>
        <v>0</v>
      </c>
      <c r="Q368" s="204">
        <v>3.3000000000000002E-2</v>
      </c>
      <c r="R368" s="204">
        <f>Q368*H368</f>
        <v>9.9000000000000005E-2</v>
      </c>
      <c r="S368" s="204">
        <v>0</v>
      </c>
      <c r="T368" s="205">
        <f>S368*H368</f>
        <v>0</v>
      </c>
      <c r="U368" s="37"/>
      <c r="V368" s="37"/>
      <c r="W368" s="37"/>
      <c r="X368" s="37"/>
      <c r="Y368" s="37"/>
      <c r="Z368" s="37"/>
      <c r="AA368" s="37"/>
      <c r="AB368" s="37"/>
      <c r="AC368" s="37"/>
      <c r="AD368" s="37"/>
      <c r="AE368" s="37"/>
      <c r="AR368" s="206" t="s">
        <v>351</v>
      </c>
      <c r="AT368" s="206" t="s">
        <v>633</v>
      </c>
      <c r="AU368" s="206" t="s">
        <v>91</v>
      </c>
      <c r="AY368" s="19" t="s">
        <v>262</v>
      </c>
      <c r="BE368" s="207">
        <f>IF(N368="základní",J368,0)</f>
        <v>0</v>
      </c>
      <c r="BF368" s="207">
        <f>IF(N368="snížená",J368,0)</f>
        <v>0</v>
      </c>
      <c r="BG368" s="207">
        <f>IF(N368="zákl. přenesená",J368,0)</f>
        <v>0</v>
      </c>
      <c r="BH368" s="207">
        <f>IF(N368="sníž. přenesená",J368,0)</f>
        <v>0</v>
      </c>
      <c r="BI368" s="207">
        <f>IF(N368="nulová",J368,0)</f>
        <v>0</v>
      </c>
      <c r="BJ368" s="19" t="s">
        <v>89</v>
      </c>
      <c r="BK368" s="207">
        <f>ROUND(I368*H368,2)</f>
        <v>0</v>
      </c>
      <c r="BL368" s="19" t="s">
        <v>104</v>
      </c>
      <c r="BM368" s="206" t="s">
        <v>1342</v>
      </c>
    </row>
    <row r="369" spans="1:65" s="15" customFormat="1" ht="10">
      <c r="B369" s="233"/>
      <c r="C369" s="234"/>
      <c r="D369" s="208" t="s">
        <v>272</v>
      </c>
      <c r="E369" s="235" t="s">
        <v>44</v>
      </c>
      <c r="F369" s="236" t="s">
        <v>8729</v>
      </c>
      <c r="G369" s="234"/>
      <c r="H369" s="237">
        <v>1</v>
      </c>
      <c r="I369" s="238"/>
      <c r="J369" s="234"/>
      <c r="K369" s="234"/>
      <c r="L369" s="239"/>
      <c r="M369" s="240"/>
      <c r="N369" s="241"/>
      <c r="O369" s="241"/>
      <c r="P369" s="241"/>
      <c r="Q369" s="241"/>
      <c r="R369" s="241"/>
      <c r="S369" s="241"/>
      <c r="T369" s="242"/>
      <c r="AT369" s="243" t="s">
        <v>272</v>
      </c>
      <c r="AU369" s="243" t="s">
        <v>91</v>
      </c>
      <c r="AV369" s="15" t="s">
        <v>91</v>
      </c>
      <c r="AW369" s="15" t="s">
        <v>38</v>
      </c>
      <c r="AX369" s="15" t="s">
        <v>82</v>
      </c>
      <c r="AY369" s="243" t="s">
        <v>262</v>
      </c>
    </row>
    <row r="370" spans="1:65" s="15" customFormat="1" ht="10">
      <c r="B370" s="233"/>
      <c r="C370" s="234"/>
      <c r="D370" s="208" t="s">
        <v>272</v>
      </c>
      <c r="E370" s="235" t="s">
        <v>44</v>
      </c>
      <c r="F370" s="236" t="s">
        <v>8730</v>
      </c>
      <c r="G370" s="234"/>
      <c r="H370" s="237">
        <v>1</v>
      </c>
      <c r="I370" s="238"/>
      <c r="J370" s="234"/>
      <c r="K370" s="234"/>
      <c r="L370" s="239"/>
      <c r="M370" s="240"/>
      <c r="N370" s="241"/>
      <c r="O370" s="241"/>
      <c r="P370" s="241"/>
      <c r="Q370" s="241"/>
      <c r="R370" s="241"/>
      <c r="S370" s="241"/>
      <c r="T370" s="242"/>
      <c r="AT370" s="243" t="s">
        <v>272</v>
      </c>
      <c r="AU370" s="243" t="s">
        <v>91</v>
      </c>
      <c r="AV370" s="15" t="s">
        <v>91</v>
      </c>
      <c r="AW370" s="15" t="s">
        <v>38</v>
      </c>
      <c r="AX370" s="15" t="s">
        <v>82</v>
      </c>
      <c r="AY370" s="243" t="s">
        <v>262</v>
      </c>
    </row>
    <row r="371" spans="1:65" s="15" customFormat="1" ht="10">
      <c r="B371" s="233"/>
      <c r="C371" s="234"/>
      <c r="D371" s="208" t="s">
        <v>272</v>
      </c>
      <c r="E371" s="235" t="s">
        <v>44</v>
      </c>
      <c r="F371" s="236" t="s">
        <v>8731</v>
      </c>
      <c r="G371" s="234"/>
      <c r="H371" s="237">
        <v>1</v>
      </c>
      <c r="I371" s="238"/>
      <c r="J371" s="234"/>
      <c r="K371" s="234"/>
      <c r="L371" s="239"/>
      <c r="M371" s="240"/>
      <c r="N371" s="241"/>
      <c r="O371" s="241"/>
      <c r="P371" s="241"/>
      <c r="Q371" s="241"/>
      <c r="R371" s="241"/>
      <c r="S371" s="241"/>
      <c r="T371" s="242"/>
      <c r="AT371" s="243" t="s">
        <v>272</v>
      </c>
      <c r="AU371" s="243" t="s">
        <v>91</v>
      </c>
      <c r="AV371" s="15" t="s">
        <v>91</v>
      </c>
      <c r="AW371" s="15" t="s">
        <v>38</v>
      </c>
      <c r="AX371" s="15" t="s">
        <v>82</v>
      </c>
      <c r="AY371" s="243" t="s">
        <v>262</v>
      </c>
    </row>
    <row r="372" spans="1:65" s="16" customFormat="1" ht="10">
      <c r="B372" s="244"/>
      <c r="C372" s="245"/>
      <c r="D372" s="208" t="s">
        <v>272</v>
      </c>
      <c r="E372" s="246" t="s">
        <v>44</v>
      </c>
      <c r="F372" s="247" t="s">
        <v>291</v>
      </c>
      <c r="G372" s="245"/>
      <c r="H372" s="248">
        <v>3</v>
      </c>
      <c r="I372" s="249"/>
      <c r="J372" s="245"/>
      <c r="K372" s="245"/>
      <c r="L372" s="250"/>
      <c r="M372" s="251"/>
      <c r="N372" s="252"/>
      <c r="O372" s="252"/>
      <c r="P372" s="252"/>
      <c r="Q372" s="252"/>
      <c r="R372" s="252"/>
      <c r="S372" s="252"/>
      <c r="T372" s="253"/>
      <c r="AT372" s="254" t="s">
        <v>272</v>
      </c>
      <c r="AU372" s="254" t="s">
        <v>91</v>
      </c>
      <c r="AV372" s="16" t="s">
        <v>104</v>
      </c>
      <c r="AW372" s="16" t="s">
        <v>38</v>
      </c>
      <c r="AX372" s="16" t="s">
        <v>89</v>
      </c>
      <c r="AY372" s="254" t="s">
        <v>262</v>
      </c>
    </row>
    <row r="373" spans="1:65" s="2" customFormat="1" ht="16.5" customHeight="1">
      <c r="A373" s="37"/>
      <c r="B373" s="38"/>
      <c r="C373" s="195" t="s">
        <v>738</v>
      </c>
      <c r="D373" s="195" t="s">
        <v>264</v>
      </c>
      <c r="E373" s="196" t="s">
        <v>8541</v>
      </c>
      <c r="F373" s="197" t="s">
        <v>8542</v>
      </c>
      <c r="G373" s="198" t="s">
        <v>518</v>
      </c>
      <c r="H373" s="199">
        <v>3</v>
      </c>
      <c r="I373" s="200"/>
      <c r="J373" s="201">
        <f>ROUND(I373*H373,2)</f>
        <v>0</v>
      </c>
      <c r="K373" s="197" t="s">
        <v>268</v>
      </c>
      <c r="L373" s="42"/>
      <c r="M373" s="202" t="s">
        <v>44</v>
      </c>
      <c r="N373" s="203" t="s">
        <v>53</v>
      </c>
      <c r="O373" s="67"/>
      <c r="P373" s="204">
        <f>O373*H373</f>
        <v>0</v>
      </c>
      <c r="Q373" s="204">
        <v>0.217338</v>
      </c>
      <c r="R373" s="204">
        <f>Q373*H373</f>
        <v>0.65201399999999998</v>
      </c>
      <c r="S373" s="204">
        <v>0</v>
      </c>
      <c r="T373" s="205">
        <f>S373*H373</f>
        <v>0</v>
      </c>
      <c r="U373" s="37"/>
      <c r="V373" s="37"/>
      <c r="W373" s="37"/>
      <c r="X373" s="37"/>
      <c r="Y373" s="37"/>
      <c r="Z373" s="37"/>
      <c r="AA373" s="37"/>
      <c r="AB373" s="37"/>
      <c r="AC373" s="37"/>
      <c r="AD373" s="37"/>
      <c r="AE373" s="37"/>
      <c r="AR373" s="206" t="s">
        <v>104</v>
      </c>
      <c r="AT373" s="206" t="s">
        <v>264</v>
      </c>
      <c r="AU373" s="206" t="s">
        <v>91</v>
      </c>
      <c r="AY373" s="19" t="s">
        <v>262</v>
      </c>
      <c r="BE373" s="207">
        <f>IF(N373="základní",J373,0)</f>
        <v>0</v>
      </c>
      <c r="BF373" s="207">
        <f>IF(N373="snížená",J373,0)</f>
        <v>0</v>
      </c>
      <c r="BG373" s="207">
        <f>IF(N373="zákl. přenesená",J373,0)</f>
        <v>0</v>
      </c>
      <c r="BH373" s="207">
        <f>IF(N373="sníž. přenesená",J373,0)</f>
        <v>0</v>
      </c>
      <c r="BI373" s="207">
        <f>IF(N373="nulová",J373,0)</f>
        <v>0</v>
      </c>
      <c r="BJ373" s="19" t="s">
        <v>89</v>
      </c>
      <c r="BK373" s="207">
        <f>ROUND(I373*H373,2)</f>
        <v>0</v>
      </c>
      <c r="BL373" s="19" t="s">
        <v>104</v>
      </c>
      <c r="BM373" s="206" t="s">
        <v>1352</v>
      </c>
    </row>
    <row r="374" spans="1:65" s="2" customFormat="1" ht="126">
      <c r="A374" s="37"/>
      <c r="B374" s="38"/>
      <c r="C374" s="39"/>
      <c r="D374" s="208" t="s">
        <v>270</v>
      </c>
      <c r="E374" s="39"/>
      <c r="F374" s="209" t="s">
        <v>1422</v>
      </c>
      <c r="G374" s="39"/>
      <c r="H374" s="39"/>
      <c r="I374" s="118"/>
      <c r="J374" s="39"/>
      <c r="K374" s="39"/>
      <c r="L374" s="42"/>
      <c r="M374" s="210"/>
      <c r="N374" s="211"/>
      <c r="O374" s="67"/>
      <c r="P374" s="67"/>
      <c r="Q374" s="67"/>
      <c r="R374" s="67"/>
      <c r="S374" s="67"/>
      <c r="T374" s="68"/>
      <c r="U374" s="37"/>
      <c r="V374" s="37"/>
      <c r="W374" s="37"/>
      <c r="X374" s="37"/>
      <c r="Y374" s="37"/>
      <c r="Z374" s="37"/>
      <c r="AA374" s="37"/>
      <c r="AB374" s="37"/>
      <c r="AC374" s="37"/>
      <c r="AD374" s="37"/>
      <c r="AE374" s="37"/>
      <c r="AT374" s="19" t="s">
        <v>270</v>
      </c>
      <c r="AU374" s="19" t="s">
        <v>91</v>
      </c>
    </row>
    <row r="375" spans="1:65" s="15" customFormat="1" ht="10">
      <c r="B375" s="233"/>
      <c r="C375" s="234"/>
      <c r="D375" s="208" t="s">
        <v>272</v>
      </c>
      <c r="E375" s="235" t="s">
        <v>44</v>
      </c>
      <c r="F375" s="236" t="s">
        <v>8729</v>
      </c>
      <c r="G375" s="234"/>
      <c r="H375" s="237">
        <v>1</v>
      </c>
      <c r="I375" s="238"/>
      <c r="J375" s="234"/>
      <c r="K375" s="234"/>
      <c r="L375" s="239"/>
      <c r="M375" s="240"/>
      <c r="N375" s="241"/>
      <c r="O375" s="241"/>
      <c r="P375" s="241"/>
      <c r="Q375" s="241"/>
      <c r="R375" s="241"/>
      <c r="S375" s="241"/>
      <c r="T375" s="242"/>
      <c r="AT375" s="243" t="s">
        <v>272</v>
      </c>
      <c r="AU375" s="243" t="s">
        <v>91</v>
      </c>
      <c r="AV375" s="15" t="s">
        <v>91</v>
      </c>
      <c r="AW375" s="15" t="s">
        <v>38</v>
      </c>
      <c r="AX375" s="15" t="s">
        <v>82</v>
      </c>
      <c r="AY375" s="243" t="s">
        <v>262</v>
      </c>
    </row>
    <row r="376" spans="1:65" s="15" customFormat="1" ht="10">
      <c r="B376" s="233"/>
      <c r="C376" s="234"/>
      <c r="D376" s="208" t="s">
        <v>272</v>
      </c>
      <c r="E376" s="235" t="s">
        <v>44</v>
      </c>
      <c r="F376" s="236" t="s">
        <v>8730</v>
      </c>
      <c r="G376" s="234"/>
      <c r="H376" s="237">
        <v>1</v>
      </c>
      <c r="I376" s="238"/>
      <c r="J376" s="234"/>
      <c r="K376" s="234"/>
      <c r="L376" s="239"/>
      <c r="M376" s="240"/>
      <c r="N376" s="241"/>
      <c r="O376" s="241"/>
      <c r="P376" s="241"/>
      <c r="Q376" s="241"/>
      <c r="R376" s="241"/>
      <c r="S376" s="241"/>
      <c r="T376" s="242"/>
      <c r="AT376" s="243" t="s">
        <v>272</v>
      </c>
      <c r="AU376" s="243" t="s">
        <v>91</v>
      </c>
      <c r="AV376" s="15" t="s">
        <v>91</v>
      </c>
      <c r="AW376" s="15" t="s">
        <v>38</v>
      </c>
      <c r="AX376" s="15" t="s">
        <v>82</v>
      </c>
      <c r="AY376" s="243" t="s">
        <v>262</v>
      </c>
    </row>
    <row r="377" spans="1:65" s="15" customFormat="1" ht="10">
      <c r="B377" s="233"/>
      <c r="C377" s="234"/>
      <c r="D377" s="208" t="s">
        <v>272</v>
      </c>
      <c r="E377" s="235" t="s">
        <v>44</v>
      </c>
      <c r="F377" s="236" t="s">
        <v>8731</v>
      </c>
      <c r="G377" s="234"/>
      <c r="H377" s="237">
        <v>1</v>
      </c>
      <c r="I377" s="238"/>
      <c r="J377" s="234"/>
      <c r="K377" s="234"/>
      <c r="L377" s="239"/>
      <c r="M377" s="240"/>
      <c r="N377" s="241"/>
      <c r="O377" s="241"/>
      <c r="P377" s="241"/>
      <c r="Q377" s="241"/>
      <c r="R377" s="241"/>
      <c r="S377" s="241"/>
      <c r="T377" s="242"/>
      <c r="AT377" s="243" t="s">
        <v>272</v>
      </c>
      <c r="AU377" s="243" t="s">
        <v>91</v>
      </c>
      <c r="AV377" s="15" t="s">
        <v>91</v>
      </c>
      <c r="AW377" s="15" t="s">
        <v>38</v>
      </c>
      <c r="AX377" s="15" t="s">
        <v>82</v>
      </c>
      <c r="AY377" s="243" t="s">
        <v>262</v>
      </c>
    </row>
    <row r="378" spans="1:65" s="16" customFormat="1" ht="10">
      <c r="B378" s="244"/>
      <c r="C378" s="245"/>
      <c r="D378" s="208" t="s">
        <v>272</v>
      </c>
      <c r="E378" s="246" t="s">
        <v>44</v>
      </c>
      <c r="F378" s="247" t="s">
        <v>291</v>
      </c>
      <c r="G378" s="245"/>
      <c r="H378" s="248">
        <v>3</v>
      </c>
      <c r="I378" s="249"/>
      <c r="J378" s="245"/>
      <c r="K378" s="245"/>
      <c r="L378" s="250"/>
      <c r="M378" s="251"/>
      <c r="N378" s="252"/>
      <c r="O378" s="252"/>
      <c r="P378" s="252"/>
      <c r="Q378" s="252"/>
      <c r="R378" s="252"/>
      <c r="S378" s="252"/>
      <c r="T378" s="253"/>
      <c r="AT378" s="254" t="s">
        <v>272</v>
      </c>
      <c r="AU378" s="254" t="s">
        <v>91</v>
      </c>
      <c r="AV378" s="16" t="s">
        <v>104</v>
      </c>
      <c r="AW378" s="16" t="s">
        <v>38</v>
      </c>
      <c r="AX378" s="16" t="s">
        <v>89</v>
      </c>
      <c r="AY378" s="254" t="s">
        <v>262</v>
      </c>
    </row>
    <row r="379" spans="1:65" s="2" customFormat="1" ht="16.5" customHeight="1">
      <c r="A379" s="37"/>
      <c r="B379" s="38"/>
      <c r="C379" s="255" t="s">
        <v>744</v>
      </c>
      <c r="D379" s="255" t="s">
        <v>633</v>
      </c>
      <c r="E379" s="256" t="s">
        <v>8543</v>
      </c>
      <c r="F379" s="257" t="s">
        <v>8544</v>
      </c>
      <c r="G379" s="258" t="s">
        <v>518</v>
      </c>
      <c r="H379" s="259">
        <v>3</v>
      </c>
      <c r="I379" s="260"/>
      <c r="J379" s="261">
        <f>ROUND(I379*H379,2)</f>
        <v>0</v>
      </c>
      <c r="K379" s="257" t="s">
        <v>268</v>
      </c>
      <c r="L379" s="262"/>
      <c r="M379" s="263" t="s">
        <v>44</v>
      </c>
      <c r="N379" s="264" t="s">
        <v>53</v>
      </c>
      <c r="O379" s="67"/>
      <c r="P379" s="204">
        <f>O379*H379</f>
        <v>0</v>
      </c>
      <c r="Q379" s="204">
        <v>0.06</v>
      </c>
      <c r="R379" s="204">
        <f>Q379*H379</f>
        <v>0.18</v>
      </c>
      <c r="S379" s="204">
        <v>0</v>
      </c>
      <c r="T379" s="205">
        <f>S379*H379</f>
        <v>0</v>
      </c>
      <c r="U379" s="37"/>
      <c r="V379" s="37"/>
      <c r="W379" s="37"/>
      <c r="X379" s="37"/>
      <c r="Y379" s="37"/>
      <c r="Z379" s="37"/>
      <c r="AA379" s="37"/>
      <c r="AB379" s="37"/>
      <c r="AC379" s="37"/>
      <c r="AD379" s="37"/>
      <c r="AE379" s="37"/>
      <c r="AR379" s="206" t="s">
        <v>351</v>
      </c>
      <c r="AT379" s="206" t="s">
        <v>633</v>
      </c>
      <c r="AU379" s="206" t="s">
        <v>91</v>
      </c>
      <c r="AY379" s="19" t="s">
        <v>262</v>
      </c>
      <c r="BE379" s="207">
        <f>IF(N379="základní",J379,0)</f>
        <v>0</v>
      </c>
      <c r="BF379" s="207">
        <f>IF(N379="snížená",J379,0)</f>
        <v>0</v>
      </c>
      <c r="BG379" s="207">
        <f>IF(N379="zákl. přenesená",J379,0)</f>
        <v>0</v>
      </c>
      <c r="BH379" s="207">
        <f>IF(N379="sníž. přenesená",J379,0)</f>
        <v>0</v>
      </c>
      <c r="BI379" s="207">
        <f>IF(N379="nulová",J379,0)</f>
        <v>0</v>
      </c>
      <c r="BJ379" s="19" t="s">
        <v>89</v>
      </c>
      <c r="BK379" s="207">
        <f>ROUND(I379*H379,2)</f>
        <v>0</v>
      </c>
      <c r="BL379" s="19" t="s">
        <v>104</v>
      </c>
      <c r="BM379" s="206" t="s">
        <v>1380</v>
      </c>
    </row>
    <row r="380" spans="1:65" s="15" customFormat="1" ht="10">
      <c r="B380" s="233"/>
      <c r="C380" s="234"/>
      <c r="D380" s="208" t="s">
        <v>272</v>
      </c>
      <c r="E380" s="235" t="s">
        <v>44</v>
      </c>
      <c r="F380" s="236" t="s">
        <v>8729</v>
      </c>
      <c r="G380" s="234"/>
      <c r="H380" s="237">
        <v>1</v>
      </c>
      <c r="I380" s="238"/>
      <c r="J380" s="234"/>
      <c r="K380" s="234"/>
      <c r="L380" s="239"/>
      <c r="M380" s="240"/>
      <c r="N380" s="241"/>
      <c r="O380" s="241"/>
      <c r="P380" s="241"/>
      <c r="Q380" s="241"/>
      <c r="R380" s="241"/>
      <c r="S380" s="241"/>
      <c r="T380" s="242"/>
      <c r="AT380" s="243" t="s">
        <v>272</v>
      </c>
      <c r="AU380" s="243" t="s">
        <v>91</v>
      </c>
      <c r="AV380" s="15" t="s">
        <v>91</v>
      </c>
      <c r="AW380" s="15" t="s">
        <v>38</v>
      </c>
      <c r="AX380" s="15" t="s">
        <v>82</v>
      </c>
      <c r="AY380" s="243" t="s">
        <v>262</v>
      </c>
    </row>
    <row r="381" spans="1:65" s="15" customFormat="1" ht="10">
      <c r="B381" s="233"/>
      <c r="C381" s="234"/>
      <c r="D381" s="208" t="s">
        <v>272</v>
      </c>
      <c r="E381" s="235" t="s">
        <v>44</v>
      </c>
      <c r="F381" s="236" t="s">
        <v>8730</v>
      </c>
      <c r="G381" s="234"/>
      <c r="H381" s="237">
        <v>1</v>
      </c>
      <c r="I381" s="238"/>
      <c r="J381" s="234"/>
      <c r="K381" s="234"/>
      <c r="L381" s="239"/>
      <c r="M381" s="240"/>
      <c r="N381" s="241"/>
      <c r="O381" s="241"/>
      <c r="P381" s="241"/>
      <c r="Q381" s="241"/>
      <c r="R381" s="241"/>
      <c r="S381" s="241"/>
      <c r="T381" s="242"/>
      <c r="AT381" s="243" t="s">
        <v>272</v>
      </c>
      <c r="AU381" s="243" t="s">
        <v>91</v>
      </c>
      <c r="AV381" s="15" t="s">
        <v>91</v>
      </c>
      <c r="AW381" s="15" t="s">
        <v>38</v>
      </c>
      <c r="AX381" s="15" t="s">
        <v>82</v>
      </c>
      <c r="AY381" s="243" t="s">
        <v>262</v>
      </c>
    </row>
    <row r="382" spans="1:65" s="15" customFormat="1" ht="10">
      <c r="B382" s="233"/>
      <c r="C382" s="234"/>
      <c r="D382" s="208" t="s">
        <v>272</v>
      </c>
      <c r="E382" s="235" t="s">
        <v>44</v>
      </c>
      <c r="F382" s="236" t="s">
        <v>8731</v>
      </c>
      <c r="G382" s="234"/>
      <c r="H382" s="237">
        <v>1</v>
      </c>
      <c r="I382" s="238"/>
      <c r="J382" s="234"/>
      <c r="K382" s="234"/>
      <c r="L382" s="239"/>
      <c r="M382" s="240"/>
      <c r="N382" s="241"/>
      <c r="O382" s="241"/>
      <c r="P382" s="241"/>
      <c r="Q382" s="241"/>
      <c r="R382" s="241"/>
      <c r="S382" s="241"/>
      <c r="T382" s="242"/>
      <c r="AT382" s="243" t="s">
        <v>272</v>
      </c>
      <c r="AU382" s="243" t="s">
        <v>91</v>
      </c>
      <c r="AV382" s="15" t="s">
        <v>91</v>
      </c>
      <c r="AW382" s="15" t="s">
        <v>38</v>
      </c>
      <c r="AX382" s="15" t="s">
        <v>82</v>
      </c>
      <c r="AY382" s="243" t="s">
        <v>262</v>
      </c>
    </row>
    <row r="383" spans="1:65" s="16" customFormat="1" ht="10">
      <c r="B383" s="244"/>
      <c r="C383" s="245"/>
      <c r="D383" s="208" t="s">
        <v>272</v>
      </c>
      <c r="E383" s="246" t="s">
        <v>44</v>
      </c>
      <c r="F383" s="247" t="s">
        <v>291</v>
      </c>
      <c r="G383" s="245"/>
      <c r="H383" s="248">
        <v>3</v>
      </c>
      <c r="I383" s="249"/>
      <c r="J383" s="245"/>
      <c r="K383" s="245"/>
      <c r="L383" s="250"/>
      <c r="M383" s="251"/>
      <c r="N383" s="252"/>
      <c r="O383" s="252"/>
      <c r="P383" s="252"/>
      <c r="Q383" s="252"/>
      <c r="R383" s="252"/>
      <c r="S383" s="252"/>
      <c r="T383" s="253"/>
      <c r="AT383" s="254" t="s">
        <v>272</v>
      </c>
      <c r="AU383" s="254" t="s">
        <v>91</v>
      </c>
      <c r="AV383" s="16" t="s">
        <v>104</v>
      </c>
      <c r="AW383" s="16" t="s">
        <v>38</v>
      </c>
      <c r="AX383" s="16" t="s">
        <v>89</v>
      </c>
      <c r="AY383" s="254" t="s">
        <v>262</v>
      </c>
    </row>
    <row r="384" spans="1:65" s="2" customFormat="1" ht="16.5" customHeight="1">
      <c r="A384" s="37"/>
      <c r="B384" s="38"/>
      <c r="C384" s="195" t="s">
        <v>749</v>
      </c>
      <c r="D384" s="195" t="s">
        <v>264</v>
      </c>
      <c r="E384" s="196" t="s">
        <v>8226</v>
      </c>
      <c r="F384" s="197" t="s">
        <v>8227</v>
      </c>
      <c r="G384" s="198" t="s">
        <v>518</v>
      </c>
      <c r="H384" s="199">
        <v>3</v>
      </c>
      <c r="I384" s="200"/>
      <c r="J384" s="201">
        <f>ROUND(I384*H384,2)</f>
        <v>0</v>
      </c>
      <c r="K384" s="197" t="s">
        <v>44</v>
      </c>
      <c r="L384" s="42"/>
      <c r="M384" s="202" t="s">
        <v>44</v>
      </c>
      <c r="N384" s="203" t="s">
        <v>53</v>
      </c>
      <c r="O384" s="67"/>
      <c r="P384" s="204">
        <f>O384*H384</f>
        <v>0</v>
      </c>
      <c r="Q384" s="204">
        <v>0</v>
      </c>
      <c r="R384" s="204">
        <f>Q384*H384</f>
        <v>0</v>
      </c>
      <c r="S384" s="204">
        <v>0</v>
      </c>
      <c r="T384" s="205">
        <f>S384*H384</f>
        <v>0</v>
      </c>
      <c r="U384" s="37"/>
      <c r="V384" s="37"/>
      <c r="W384" s="37"/>
      <c r="X384" s="37"/>
      <c r="Y384" s="37"/>
      <c r="Z384" s="37"/>
      <c r="AA384" s="37"/>
      <c r="AB384" s="37"/>
      <c r="AC384" s="37"/>
      <c r="AD384" s="37"/>
      <c r="AE384" s="37"/>
      <c r="AR384" s="206" t="s">
        <v>104</v>
      </c>
      <c r="AT384" s="206" t="s">
        <v>264</v>
      </c>
      <c r="AU384" s="206" t="s">
        <v>91</v>
      </c>
      <c r="AY384" s="19" t="s">
        <v>262</v>
      </c>
      <c r="BE384" s="207">
        <f>IF(N384="základní",J384,0)</f>
        <v>0</v>
      </c>
      <c r="BF384" s="207">
        <f>IF(N384="snížená",J384,0)</f>
        <v>0</v>
      </c>
      <c r="BG384" s="207">
        <f>IF(N384="zákl. přenesená",J384,0)</f>
        <v>0</v>
      </c>
      <c r="BH384" s="207">
        <f>IF(N384="sníž. přenesená",J384,0)</f>
        <v>0</v>
      </c>
      <c r="BI384" s="207">
        <f>IF(N384="nulová",J384,0)</f>
        <v>0</v>
      </c>
      <c r="BJ384" s="19" t="s">
        <v>89</v>
      </c>
      <c r="BK384" s="207">
        <f>ROUND(I384*H384,2)</f>
        <v>0</v>
      </c>
      <c r="BL384" s="19" t="s">
        <v>104</v>
      </c>
      <c r="BM384" s="206" t="s">
        <v>1391</v>
      </c>
    </row>
    <row r="385" spans="1:65" s="15" customFormat="1" ht="10">
      <c r="B385" s="233"/>
      <c r="C385" s="234"/>
      <c r="D385" s="208" t="s">
        <v>272</v>
      </c>
      <c r="E385" s="235" t="s">
        <v>44</v>
      </c>
      <c r="F385" s="236" t="s">
        <v>8729</v>
      </c>
      <c r="G385" s="234"/>
      <c r="H385" s="237">
        <v>1</v>
      </c>
      <c r="I385" s="238"/>
      <c r="J385" s="234"/>
      <c r="K385" s="234"/>
      <c r="L385" s="239"/>
      <c r="M385" s="240"/>
      <c r="N385" s="241"/>
      <c r="O385" s="241"/>
      <c r="P385" s="241"/>
      <c r="Q385" s="241"/>
      <c r="R385" s="241"/>
      <c r="S385" s="241"/>
      <c r="T385" s="242"/>
      <c r="AT385" s="243" t="s">
        <v>272</v>
      </c>
      <c r="AU385" s="243" t="s">
        <v>91</v>
      </c>
      <c r="AV385" s="15" t="s">
        <v>91</v>
      </c>
      <c r="AW385" s="15" t="s">
        <v>38</v>
      </c>
      <c r="AX385" s="15" t="s">
        <v>82</v>
      </c>
      <c r="AY385" s="243" t="s">
        <v>262</v>
      </c>
    </row>
    <row r="386" spans="1:65" s="15" customFormat="1" ht="10">
      <c r="B386" s="233"/>
      <c r="C386" s="234"/>
      <c r="D386" s="208" t="s">
        <v>272</v>
      </c>
      <c r="E386" s="235" t="s">
        <v>44</v>
      </c>
      <c r="F386" s="236" t="s">
        <v>8730</v>
      </c>
      <c r="G386" s="234"/>
      <c r="H386" s="237">
        <v>1</v>
      </c>
      <c r="I386" s="238"/>
      <c r="J386" s="234"/>
      <c r="K386" s="234"/>
      <c r="L386" s="239"/>
      <c r="M386" s="240"/>
      <c r="N386" s="241"/>
      <c r="O386" s="241"/>
      <c r="P386" s="241"/>
      <c r="Q386" s="241"/>
      <c r="R386" s="241"/>
      <c r="S386" s="241"/>
      <c r="T386" s="242"/>
      <c r="AT386" s="243" t="s">
        <v>272</v>
      </c>
      <c r="AU386" s="243" t="s">
        <v>91</v>
      </c>
      <c r="AV386" s="15" t="s">
        <v>91</v>
      </c>
      <c r="AW386" s="15" t="s">
        <v>38</v>
      </c>
      <c r="AX386" s="15" t="s">
        <v>82</v>
      </c>
      <c r="AY386" s="243" t="s">
        <v>262</v>
      </c>
    </row>
    <row r="387" spans="1:65" s="15" customFormat="1" ht="10">
      <c r="B387" s="233"/>
      <c r="C387" s="234"/>
      <c r="D387" s="208" t="s">
        <v>272</v>
      </c>
      <c r="E387" s="235" t="s">
        <v>44</v>
      </c>
      <c r="F387" s="236" t="s">
        <v>8731</v>
      </c>
      <c r="G387" s="234"/>
      <c r="H387" s="237">
        <v>1</v>
      </c>
      <c r="I387" s="238"/>
      <c r="J387" s="234"/>
      <c r="K387" s="234"/>
      <c r="L387" s="239"/>
      <c r="M387" s="240"/>
      <c r="N387" s="241"/>
      <c r="O387" s="241"/>
      <c r="P387" s="241"/>
      <c r="Q387" s="241"/>
      <c r="R387" s="241"/>
      <c r="S387" s="241"/>
      <c r="T387" s="242"/>
      <c r="AT387" s="243" t="s">
        <v>272</v>
      </c>
      <c r="AU387" s="243" t="s">
        <v>91</v>
      </c>
      <c r="AV387" s="15" t="s">
        <v>91</v>
      </c>
      <c r="AW387" s="15" t="s">
        <v>38</v>
      </c>
      <c r="AX387" s="15" t="s">
        <v>82</v>
      </c>
      <c r="AY387" s="243" t="s">
        <v>262</v>
      </c>
    </row>
    <row r="388" spans="1:65" s="16" customFormat="1" ht="10">
      <c r="B388" s="244"/>
      <c r="C388" s="245"/>
      <c r="D388" s="208" t="s">
        <v>272</v>
      </c>
      <c r="E388" s="246" t="s">
        <v>44</v>
      </c>
      <c r="F388" s="247" t="s">
        <v>291</v>
      </c>
      <c r="G388" s="245"/>
      <c r="H388" s="248">
        <v>3</v>
      </c>
      <c r="I388" s="249"/>
      <c r="J388" s="245"/>
      <c r="K388" s="245"/>
      <c r="L388" s="250"/>
      <c r="M388" s="251"/>
      <c r="N388" s="252"/>
      <c r="O388" s="252"/>
      <c r="P388" s="252"/>
      <c r="Q388" s="252"/>
      <c r="R388" s="252"/>
      <c r="S388" s="252"/>
      <c r="T388" s="253"/>
      <c r="AT388" s="254" t="s">
        <v>272</v>
      </c>
      <c r="AU388" s="254" t="s">
        <v>91</v>
      </c>
      <c r="AV388" s="16" t="s">
        <v>104</v>
      </c>
      <c r="AW388" s="16" t="s">
        <v>38</v>
      </c>
      <c r="AX388" s="16" t="s">
        <v>89</v>
      </c>
      <c r="AY388" s="254" t="s">
        <v>262</v>
      </c>
    </row>
    <row r="389" spans="1:65" s="2" customFormat="1" ht="16.5" customHeight="1">
      <c r="A389" s="37"/>
      <c r="B389" s="38"/>
      <c r="C389" s="195" t="s">
        <v>903</v>
      </c>
      <c r="D389" s="195" t="s">
        <v>264</v>
      </c>
      <c r="E389" s="196" t="s">
        <v>8754</v>
      </c>
      <c r="F389" s="197" t="s">
        <v>8755</v>
      </c>
      <c r="G389" s="198" t="s">
        <v>518</v>
      </c>
      <c r="H389" s="199">
        <v>9</v>
      </c>
      <c r="I389" s="200"/>
      <c r="J389" s="201">
        <f>ROUND(I389*H389,2)</f>
        <v>0</v>
      </c>
      <c r="K389" s="197" t="s">
        <v>44</v>
      </c>
      <c r="L389" s="42"/>
      <c r="M389" s="202" t="s">
        <v>44</v>
      </c>
      <c r="N389" s="203" t="s">
        <v>53</v>
      </c>
      <c r="O389" s="67"/>
      <c r="P389" s="204">
        <f>O389*H389</f>
        <v>0</v>
      </c>
      <c r="Q389" s="204">
        <v>0</v>
      </c>
      <c r="R389" s="204">
        <f>Q389*H389</f>
        <v>0</v>
      </c>
      <c r="S389" s="204">
        <v>0</v>
      </c>
      <c r="T389" s="205">
        <f>S389*H389</f>
        <v>0</v>
      </c>
      <c r="U389" s="37"/>
      <c r="V389" s="37"/>
      <c r="W389" s="37"/>
      <c r="X389" s="37"/>
      <c r="Y389" s="37"/>
      <c r="Z389" s="37"/>
      <c r="AA389" s="37"/>
      <c r="AB389" s="37"/>
      <c r="AC389" s="37"/>
      <c r="AD389" s="37"/>
      <c r="AE389" s="37"/>
      <c r="AR389" s="206" t="s">
        <v>104</v>
      </c>
      <c r="AT389" s="206" t="s">
        <v>264</v>
      </c>
      <c r="AU389" s="206" t="s">
        <v>91</v>
      </c>
      <c r="AY389" s="19" t="s">
        <v>262</v>
      </c>
      <c r="BE389" s="207">
        <f>IF(N389="základní",J389,0)</f>
        <v>0</v>
      </c>
      <c r="BF389" s="207">
        <f>IF(N389="snížená",J389,0)</f>
        <v>0</v>
      </c>
      <c r="BG389" s="207">
        <f>IF(N389="zákl. přenesená",J389,0)</f>
        <v>0</v>
      </c>
      <c r="BH389" s="207">
        <f>IF(N389="sníž. přenesená",J389,0)</f>
        <v>0</v>
      </c>
      <c r="BI389" s="207">
        <f>IF(N389="nulová",J389,0)</f>
        <v>0</v>
      </c>
      <c r="BJ389" s="19" t="s">
        <v>89</v>
      </c>
      <c r="BK389" s="207">
        <f>ROUND(I389*H389,2)</f>
        <v>0</v>
      </c>
      <c r="BL389" s="19" t="s">
        <v>104</v>
      </c>
      <c r="BM389" s="206" t="s">
        <v>1405</v>
      </c>
    </row>
    <row r="390" spans="1:65" s="15" customFormat="1" ht="10">
      <c r="B390" s="233"/>
      <c r="C390" s="234"/>
      <c r="D390" s="208" t="s">
        <v>272</v>
      </c>
      <c r="E390" s="235" t="s">
        <v>44</v>
      </c>
      <c r="F390" s="236" t="s">
        <v>8756</v>
      </c>
      <c r="G390" s="234"/>
      <c r="H390" s="237">
        <v>9</v>
      </c>
      <c r="I390" s="238"/>
      <c r="J390" s="234"/>
      <c r="K390" s="234"/>
      <c r="L390" s="239"/>
      <c r="M390" s="240"/>
      <c r="N390" s="241"/>
      <c r="O390" s="241"/>
      <c r="P390" s="241"/>
      <c r="Q390" s="241"/>
      <c r="R390" s="241"/>
      <c r="S390" s="241"/>
      <c r="T390" s="242"/>
      <c r="AT390" s="243" t="s">
        <v>272</v>
      </c>
      <c r="AU390" s="243" t="s">
        <v>91</v>
      </c>
      <c r="AV390" s="15" t="s">
        <v>91</v>
      </c>
      <c r="AW390" s="15" t="s">
        <v>38</v>
      </c>
      <c r="AX390" s="15" t="s">
        <v>82</v>
      </c>
      <c r="AY390" s="243" t="s">
        <v>262</v>
      </c>
    </row>
    <row r="391" spans="1:65" s="16" customFormat="1" ht="10">
      <c r="B391" s="244"/>
      <c r="C391" s="245"/>
      <c r="D391" s="208" t="s">
        <v>272</v>
      </c>
      <c r="E391" s="246" t="s">
        <v>44</v>
      </c>
      <c r="F391" s="247" t="s">
        <v>291</v>
      </c>
      <c r="G391" s="245"/>
      <c r="H391" s="248">
        <v>9</v>
      </c>
      <c r="I391" s="249"/>
      <c r="J391" s="245"/>
      <c r="K391" s="245"/>
      <c r="L391" s="250"/>
      <c r="M391" s="251"/>
      <c r="N391" s="252"/>
      <c r="O391" s="252"/>
      <c r="P391" s="252"/>
      <c r="Q391" s="252"/>
      <c r="R391" s="252"/>
      <c r="S391" s="252"/>
      <c r="T391" s="253"/>
      <c r="AT391" s="254" t="s">
        <v>272</v>
      </c>
      <c r="AU391" s="254" t="s">
        <v>91</v>
      </c>
      <c r="AV391" s="16" t="s">
        <v>104</v>
      </c>
      <c r="AW391" s="16" t="s">
        <v>38</v>
      </c>
      <c r="AX391" s="16" t="s">
        <v>89</v>
      </c>
      <c r="AY391" s="254" t="s">
        <v>262</v>
      </c>
    </row>
    <row r="392" spans="1:65" s="2" customFormat="1" ht="16.5" customHeight="1">
      <c r="A392" s="37"/>
      <c r="B392" s="38"/>
      <c r="C392" s="255" t="s">
        <v>928</v>
      </c>
      <c r="D392" s="255" t="s">
        <v>633</v>
      </c>
      <c r="E392" s="256" t="s">
        <v>8757</v>
      </c>
      <c r="F392" s="257" t="s">
        <v>8758</v>
      </c>
      <c r="G392" s="258" t="s">
        <v>518</v>
      </c>
      <c r="H392" s="259">
        <v>9</v>
      </c>
      <c r="I392" s="260"/>
      <c r="J392" s="261">
        <f>ROUND(I392*H392,2)</f>
        <v>0</v>
      </c>
      <c r="K392" s="257" t="s">
        <v>44</v>
      </c>
      <c r="L392" s="262"/>
      <c r="M392" s="263" t="s">
        <v>44</v>
      </c>
      <c r="N392" s="264" t="s">
        <v>53</v>
      </c>
      <c r="O392" s="67"/>
      <c r="P392" s="204">
        <f>O392*H392</f>
        <v>0</v>
      </c>
      <c r="Q392" s="204">
        <v>0</v>
      </c>
      <c r="R392" s="204">
        <f>Q392*H392</f>
        <v>0</v>
      </c>
      <c r="S392" s="204">
        <v>0</v>
      </c>
      <c r="T392" s="205">
        <f>S392*H392</f>
        <v>0</v>
      </c>
      <c r="U392" s="37"/>
      <c r="V392" s="37"/>
      <c r="W392" s="37"/>
      <c r="X392" s="37"/>
      <c r="Y392" s="37"/>
      <c r="Z392" s="37"/>
      <c r="AA392" s="37"/>
      <c r="AB392" s="37"/>
      <c r="AC392" s="37"/>
      <c r="AD392" s="37"/>
      <c r="AE392" s="37"/>
      <c r="AR392" s="206" t="s">
        <v>351</v>
      </c>
      <c r="AT392" s="206" t="s">
        <v>633</v>
      </c>
      <c r="AU392" s="206" t="s">
        <v>91</v>
      </c>
      <c r="AY392" s="19" t="s">
        <v>262</v>
      </c>
      <c r="BE392" s="207">
        <f>IF(N392="základní",J392,0)</f>
        <v>0</v>
      </c>
      <c r="BF392" s="207">
        <f>IF(N392="snížená",J392,0)</f>
        <v>0</v>
      </c>
      <c r="BG392" s="207">
        <f>IF(N392="zákl. přenesená",J392,0)</f>
        <v>0</v>
      </c>
      <c r="BH392" s="207">
        <f>IF(N392="sníž. přenesená",J392,0)</f>
        <v>0</v>
      </c>
      <c r="BI392" s="207">
        <f>IF(N392="nulová",J392,0)</f>
        <v>0</v>
      </c>
      <c r="BJ392" s="19" t="s">
        <v>89</v>
      </c>
      <c r="BK392" s="207">
        <f>ROUND(I392*H392,2)</f>
        <v>0</v>
      </c>
      <c r="BL392" s="19" t="s">
        <v>104</v>
      </c>
      <c r="BM392" s="206" t="s">
        <v>1418</v>
      </c>
    </row>
    <row r="393" spans="1:65" s="2" customFormat="1" ht="16.5" customHeight="1">
      <c r="A393" s="37"/>
      <c r="B393" s="38"/>
      <c r="C393" s="195" t="s">
        <v>939</v>
      </c>
      <c r="D393" s="195" t="s">
        <v>264</v>
      </c>
      <c r="E393" s="196" t="s">
        <v>8545</v>
      </c>
      <c r="F393" s="197" t="s">
        <v>8546</v>
      </c>
      <c r="G393" s="198" t="s">
        <v>267</v>
      </c>
      <c r="H393" s="199">
        <v>3.6</v>
      </c>
      <c r="I393" s="200"/>
      <c r="J393" s="201">
        <f>ROUND(I393*H393,2)</f>
        <v>0</v>
      </c>
      <c r="K393" s="197" t="s">
        <v>268</v>
      </c>
      <c r="L393" s="42"/>
      <c r="M393" s="202" t="s">
        <v>44</v>
      </c>
      <c r="N393" s="203" t="s">
        <v>53</v>
      </c>
      <c r="O393" s="67"/>
      <c r="P393" s="204">
        <f>O393*H393</f>
        <v>0</v>
      </c>
      <c r="Q393" s="204">
        <v>2.2563399999999998</v>
      </c>
      <c r="R393" s="204">
        <f>Q393*H393</f>
        <v>8.1228239999999996</v>
      </c>
      <c r="S393" s="204">
        <v>0</v>
      </c>
      <c r="T393" s="205">
        <f>S393*H393</f>
        <v>0</v>
      </c>
      <c r="U393" s="37"/>
      <c r="V393" s="37"/>
      <c r="W393" s="37"/>
      <c r="X393" s="37"/>
      <c r="Y393" s="37"/>
      <c r="Z393" s="37"/>
      <c r="AA393" s="37"/>
      <c r="AB393" s="37"/>
      <c r="AC393" s="37"/>
      <c r="AD393" s="37"/>
      <c r="AE393" s="37"/>
      <c r="AR393" s="206" t="s">
        <v>104</v>
      </c>
      <c r="AT393" s="206" t="s">
        <v>264</v>
      </c>
      <c r="AU393" s="206" t="s">
        <v>91</v>
      </c>
      <c r="AY393" s="19" t="s">
        <v>262</v>
      </c>
      <c r="BE393" s="207">
        <f>IF(N393="základní",J393,0)</f>
        <v>0</v>
      </c>
      <c r="BF393" s="207">
        <f>IF(N393="snížená",J393,0)</f>
        <v>0</v>
      </c>
      <c r="BG393" s="207">
        <f>IF(N393="zákl. přenesená",J393,0)</f>
        <v>0</v>
      </c>
      <c r="BH393" s="207">
        <f>IF(N393="sníž. přenesená",J393,0)</f>
        <v>0</v>
      </c>
      <c r="BI393" s="207">
        <f>IF(N393="nulová",J393,0)</f>
        <v>0</v>
      </c>
      <c r="BJ393" s="19" t="s">
        <v>89</v>
      </c>
      <c r="BK393" s="207">
        <f>ROUND(I393*H393,2)</f>
        <v>0</v>
      </c>
      <c r="BL393" s="19" t="s">
        <v>104</v>
      </c>
      <c r="BM393" s="206" t="s">
        <v>1432</v>
      </c>
    </row>
    <row r="394" spans="1:65" s="2" customFormat="1" ht="36">
      <c r="A394" s="37"/>
      <c r="B394" s="38"/>
      <c r="C394" s="39"/>
      <c r="D394" s="208" t="s">
        <v>270</v>
      </c>
      <c r="E394" s="39"/>
      <c r="F394" s="209" t="s">
        <v>8547</v>
      </c>
      <c r="G394" s="39"/>
      <c r="H394" s="39"/>
      <c r="I394" s="118"/>
      <c r="J394" s="39"/>
      <c r="K394" s="39"/>
      <c r="L394" s="42"/>
      <c r="M394" s="210"/>
      <c r="N394" s="211"/>
      <c r="O394" s="67"/>
      <c r="P394" s="67"/>
      <c r="Q394" s="67"/>
      <c r="R394" s="67"/>
      <c r="S394" s="67"/>
      <c r="T394" s="68"/>
      <c r="U394" s="37"/>
      <c r="V394" s="37"/>
      <c r="W394" s="37"/>
      <c r="X394" s="37"/>
      <c r="Y394" s="37"/>
      <c r="Z394" s="37"/>
      <c r="AA394" s="37"/>
      <c r="AB394" s="37"/>
      <c r="AC394" s="37"/>
      <c r="AD394" s="37"/>
      <c r="AE394" s="37"/>
      <c r="AT394" s="19" t="s">
        <v>270</v>
      </c>
      <c r="AU394" s="19" t="s">
        <v>91</v>
      </c>
    </row>
    <row r="395" spans="1:65" s="13" customFormat="1" ht="10">
      <c r="B395" s="212"/>
      <c r="C395" s="213"/>
      <c r="D395" s="208" t="s">
        <v>272</v>
      </c>
      <c r="E395" s="214" t="s">
        <v>44</v>
      </c>
      <c r="F395" s="215" t="s">
        <v>8759</v>
      </c>
      <c r="G395" s="213"/>
      <c r="H395" s="214" t="s">
        <v>44</v>
      </c>
      <c r="I395" s="216"/>
      <c r="J395" s="213"/>
      <c r="K395" s="213"/>
      <c r="L395" s="217"/>
      <c r="M395" s="218"/>
      <c r="N395" s="219"/>
      <c r="O395" s="219"/>
      <c r="P395" s="219"/>
      <c r="Q395" s="219"/>
      <c r="R395" s="219"/>
      <c r="S395" s="219"/>
      <c r="T395" s="220"/>
      <c r="AT395" s="221" t="s">
        <v>272</v>
      </c>
      <c r="AU395" s="221" t="s">
        <v>91</v>
      </c>
      <c r="AV395" s="13" t="s">
        <v>89</v>
      </c>
      <c r="AW395" s="13" t="s">
        <v>38</v>
      </c>
      <c r="AX395" s="13" t="s">
        <v>82</v>
      </c>
      <c r="AY395" s="221" t="s">
        <v>262</v>
      </c>
    </row>
    <row r="396" spans="1:65" s="15" customFormat="1" ht="10">
      <c r="B396" s="233"/>
      <c r="C396" s="234"/>
      <c r="D396" s="208" t="s">
        <v>272</v>
      </c>
      <c r="E396" s="235" t="s">
        <v>44</v>
      </c>
      <c r="F396" s="236" t="s">
        <v>8760</v>
      </c>
      <c r="G396" s="234"/>
      <c r="H396" s="237">
        <v>1.4</v>
      </c>
      <c r="I396" s="238"/>
      <c r="J396" s="234"/>
      <c r="K396" s="234"/>
      <c r="L396" s="239"/>
      <c r="M396" s="240"/>
      <c r="N396" s="241"/>
      <c r="O396" s="241"/>
      <c r="P396" s="241"/>
      <c r="Q396" s="241"/>
      <c r="R396" s="241"/>
      <c r="S396" s="241"/>
      <c r="T396" s="242"/>
      <c r="AT396" s="243" t="s">
        <v>272</v>
      </c>
      <c r="AU396" s="243" t="s">
        <v>91</v>
      </c>
      <c r="AV396" s="15" t="s">
        <v>91</v>
      </c>
      <c r="AW396" s="15" t="s">
        <v>38</v>
      </c>
      <c r="AX396" s="15" t="s">
        <v>82</v>
      </c>
      <c r="AY396" s="243" t="s">
        <v>262</v>
      </c>
    </row>
    <row r="397" spans="1:65" s="15" customFormat="1" ht="10">
      <c r="B397" s="233"/>
      <c r="C397" s="234"/>
      <c r="D397" s="208" t="s">
        <v>272</v>
      </c>
      <c r="E397" s="235" t="s">
        <v>44</v>
      </c>
      <c r="F397" s="236" t="s">
        <v>8761</v>
      </c>
      <c r="G397" s="234"/>
      <c r="H397" s="237">
        <v>1.1000000000000001</v>
      </c>
      <c r="I397" s="238"/>
      <c r="J397" s="234"/>
      <c r="K397" s="234"/>
      <c r="L397" s="239"/>
      <c r="M397" s="240"/>
      <c r="N397" s="241"/>
      <c r="O397" s="241"/>
      <c r="P397" s="241"/>
      <c r="Q397" s="241"/>
      <c r="R397" s="241"/>
      <c r="S397" s="241"/>
      <c r="T397" s="242"/>
      <c r="AT397" s="243" t="s">
        <v>272</v>
      </c>
      <c r="AU397" s="243" t="s">
        <v>91</v>
      </c>
      <c r="AV397" s="15" t="s">
        <v>91</v>
      </c>
      <c r="AW397" s="15" t="s">
        <v>38</v>
      </c>
      <c r="AX397" s="15" t="s">
        <v>82</v>
      </c>
      <c r="AY397" s="243" t="s">
        <v>262</v>
      </c>
    </row>
    <row r="398" spans="1:65" s="15" customFormat="1" ht="10">
      <c r="B398" s="233"/>
      <c r="C398" s="234"/>
      <c r="D398" s="208" t="s">
        <v>272</v>
      </c>
      <c r="E398" s="235" t="s">
        <v>44</v>
      </c>
      <c r="F398" s="236" t="s">
        <v>8762</v>
      </c>
      <c r="G398" s="234"/>
      <c r="H398" s="237">
        <v>1.1000000000000001</v>
      </c>
      <c r="I398" s="238"/>
      <c r="J398" s="234"/>
      <c r="K398" s="234"/>
      <c r="L398" s="239"/>
      <c r="M398" s="240"/>
      <c r="N398" s="241"/>
      <c r="O398" s="241"/>
      <c r="P398" s="241"/>
      <c r="Q398" s="241"/>
      <c r="R398" s="241"/>
      <c r="S398" s="241"/>
      <c r="T398" s="242"/>
      <c r="AT398" s="243" t="s">
        <v>272</v>
      </c>
      <c r="AU398" s="243" t="s">
        <v>91</v>
      </c>
      <c r="AV398" s="15" t="s">
        <v>91</v>
      </c>
      <c r="AW398" s="15" t="s">
        <v>38</v>
      </c>
      <c r="AX398" s="15" t="s">
        <v>82</v>
      </c>
      <c r="AY398" s="243" t="s">
        <v>262</v>
      </c>
    </row>
    <row r="399" spans="1:65" s="16" customFormat="1" ht="10">
      <c r="B399" s="244"/>
      <c r="C399" s="245"/>
      <c r="D399" s="208" t="s">
        <v>272</v>
      </c>
      <c r="E399" s="246" t="s">
        <v>44</v>
      </c>
      <c r="F399" s="247" t="s">
        <v>291</v>
      </c>
      <c r="G399" s="245"/>
      <c r="H399" s="248">
        <v>3.6</v>
      </c>
      <c r="I399" s="249"/>
      <c r="J399" s="245"/>
      <c r="K399" s="245"/>
      <c r="L399" s="250"/>
      <c r="M399" s="251"/>
      <c r="N399" s="252"/>
      <c r="O399" s="252"/>
      <c r="P399" s="252"/>
      <c r="Q399" s="252"/>
      <c r="R399" s="252"/>
      <c r="S399" s="252"/>
      <c r="T399" s="253"/>
      <c r="AT399" s="254" t="s">
        <v>272</v>
      </c>
      <c r="AU399" s="254" t="s">
        <v>91</v>
      </c>
      <c r="AV399" s="16" t="s">
        <v>104</v>
      </c>
      <c r="AW399" s="16" t="s">
        <v>38</v>
      </c>
      <c r="AX399" s="16" t="s">
        <v>89</v>
      </c>
      <c r="AY399" s="254" t="s">
        <v>262</v>
      </c>
    </row>
    <row r="400" spans="1:65" s="2" customFormat="1" ht="16.5" customHeight="1">
      <c r="A400" s="37"/>
      <c r="B400" s="38"/>
      <c r="C400" s="195" t="s">
        <v>948</v>
      </c>
      <c r="D400" s="195" t="s">
        <v>264</v>
      </c>
      <c r="E400" s="196" t="s">
        <v>8763</v>
      </c>
      <c r="F400" s="197" t="s">
        <v>8764</v>
      </c>
      <c r="G400" s="198" t="s">
        <v>590</v>
      </c>
      <c r="H400" s="199">
        <v>15.2</v>
      </c>
      <c r="I400" s="200"/>
      <c r="J400" s="201">
        <f>ROUND(I400*H400,2)</f>
        <v>0</v>
      </c>
      <c r="K400" s="197" t="s">
        <v>268</v>
      </c>
      <c r="L400" s="42"/>
      <c r="M400" s="202" t="s">
        <v>44</v>
      </c>
      <c r="N400" s="203" t="s">
        <v>53</v>
      </c>
      <c r="O400" s="67"/>
      <c r="P400" s="204">
        <f>O400*H400</f>
        <v>0</v>
      </c>
      <c r="Q400" s="204">
        <v>0</v>
      </c>
      <c r="R400" s="204">
        <f>Q400*H400</f>
        <v>0</v>
      </c>
      <c r="S400" s="204">
        <v>0</v>
      </c>
      <c r="T400" s="205">
        <f>S400*H400</f>
        <v>0</v>
      </c>
      <c r="U400" s="37"/>
      <c r="V400" s="37"/>
      <c r="W400" s="37"/>
      <c r="X400" s="37"/>
      <c r="Y400" s="37"/>
      <c r="Z400" s="37"/>
      <c r="AA400" s="37"/>
      <c r="AB400" s="37"/>
      <c r="AC400" s="37"/>
      <c r="AD400" s="37"/>
      <c r="AE400" s="37"/>
      <c r="AR400" s="206" t="s">
        <v>104</v>
      </c>
      <c r="AT400" s="206" t="s">
        <v>264</v>
      </c>
      <c r="AU400" s="206" t="s">
        <v>91</v>
      </c>
      <c r="AY400" s="19" t="s">
        <v>262</v>
      </c>
      <c r="BE400" s="207">
        <f>IF(N400="základní",J400,0)</f>
        <v>0</v>
      </c>
      <c r="BF400" s="207">
        <f>IF(N400="snížená",J400,0)</f>
        <v>0</v>
      </c>
      <c r="BG400" s="207">
        <f>IF(N400="zákl. přenesená",J400,0)</f>
        <v>0</v>
      </c>
      <c r="BH400" s="207">
        <f>IF(N400="sníž. přenesená",J400,0)</f>
        <v>0</v>
      </c>
      <c r="BI400" s="207">
        <f>IF(N400="nulová",J400,0)</f>
        <v>0</v>
      </c>
      <c r="BJ400" s="19" t="s">
        <v>89</v>
      </c>
      <c r="BK400" s="207">
        <f>ROUND(I400*H400,2)</f>
        <v>0</v>
      </c>
      <c r="BL400" s="19" t="s">
        <v>104</v>
      </c>
      <c r="BM400" s="206" t="s">
        <v>1446</v>
      </c>
    </row>
    <row r="401" spans="1:65" s="2" customFormat="1" ht="81">
      <c r="A401" s="37"/>
      <c r="B401" s="38"/>
      <c r="C401" s="39"/>
      <c r="D401" s="208" t="s">
        <v>270</v>
      </c>
      <c r="E401" s="39"/>
      <c r="F401" s="209" t="s">
        <v>8765</v>
      </c>
      <c r="G401" s="39"/>
      <c r="H401" s="39"/>
      <c r="I401" s="118"/>
      <c r="J401" s="39"/>
      <c r="K401" s="39"/>
      <c r="L401" s="42"/>
      <c r="M401" s="210"/>
      <c r="N401" s="211"/>
      <c r="O401" s="67"/>
      <c r="P401" s="67"/>
      <c r="Q401" s="67"/>
      <c r="R401" s="67"/>
      <c r="S401" s="67"/>
      <c r="T401" s="68"/>
      <c r="U401" s="37"/>
      <c r="V401" s="37"/>
      <c r="W401" s="37"/>
      <c r="X401" s="37"/>
      <c r="Y401" s="37"/>
      <c r="Z401" s="37"/>
      <c r="AA401" s="37"/>
      <c r="AB401" s="37"/>
      <c r="AC401" s="37"/>
      <c r="AD401" s="37"/>
      <c r="AE401" s="37"/>
      <c r="AT401" s="19" t="s">
        <v>270</v>
      </c>
      <c r="AU401" s="19" t="s">
        <v>91</v>
      </c>
    </row>
    <row r="402" spans="1:65" s="15" customFormat="1" ht="10">
      <c r="B402" s="233"/>
      <c r="C402" s="234"/>
      <c r="D402" s="208" t="s">
        <v>272</v>
      </c>
      <c r="E402" s="235" t="s">
        <v>44</v>
      </c>
      <c r="F402" s="236" t="s">
        <v>8766</v>
      </c>
      <c r="G402" s="234"/>
      <c r="H402" s="237">
        <v>4.8</v>
      </c>
      <c r="I402" s="238"/>
      <c r="J402" s="234"/>
      <c r="K402" s="234"/>
      <c r="L402" s="239"/>
      <c r="M402" s="240"/>
      <c r="N402" s="241"/>
      <c r="O402" s="241"/>
      <c r="P402" s="241"/>
      <c r="Q402" s="241"/>
      <c r="R402" s="241"/>
      <c r="S402" s="241"/>
      <c r="T402" s="242"/>
      <c r="AT402" s="243" t="s">
        <v>272</v>
      </c>
      <c r="AU402" s="243" t="s">
        <v>91</v>
      </c>
      <c r="AV402" s="15" t="s">
        <v>91</v>
      </c>
      <c r="AW402" s="15" t="s">
        <v>38</v>
      </c>
      <c r="AX402" s="15" t="s">
        <v>82</v>
      </c>
      <c r="AY402" s="243" t="s">
        <v>262</v>
      </c>
    </row>
    <row r="403" spans="1:65" s="15" customFormat="1" ht="10">
      <c r="B403" s="233"/>
      <c r="C403" s="234"/>
      <c r="D403" s="208" t="s">
        <v>272</v>
      </c>
      <c r="E403" s="235" t="s">
        <v>44</v>
      </c>
      <c r="F403" s="236" t="s">
        <v>8767</v>
      </c>
      <c r="G403" s="234"/>
      <c r="H403" s="237">
        <v>10.4</v>
      </c>
      <c r="I403" s="238"/>
      <c r="J403" s="234"/>
      <c r="K403" s="234"/>
      <c r="L403" s="239"/>
      <c r="M403" s="240"/>
      <c r="N403" s="241"/>
      <c r="O403" s="241"/>
      <c r="P403" s="241"/>
      <c r="Q403" s="241"/>
      <c r="R403" s="241"/>
      <c r="S403" s="241"/>
      <c r="T403" s="242"/>
      <c r="AT403" s="243" t="s">
        <v>272</v>
      </c>
      <c r="AU403" s="243" t="s">
        <v>91</v>
      </c>
      <c r="AV403" s="15" t="s">
        <v>91</v>
      </c>
      <c r="AW403" s="15" t="s">
        <v>38</v>
      </c>
      <c r="AX403" s="15" t="s">
        <v>82</v>
      </c>
      <c r="AY403" s="243" t="s">
        <v>262</v>
      </c>
    </row>
    <row r="404" spans="1:65" s="16" customFormat="1" ht="10">
      <c r="B404" s="244"/>
      <c r="C404" s="245"/>
      <c r="D404" s="208" t="s">
        <v>272</v>
      </c>
      <c r="E404" s="246" t="s">
        <v>44</v>
      </c>
      <c r="F404" s="247" t="s">
        <v>291</v>
      </c>
      <c r="G404" s="245"/>
      <c r="H404" s="248">
        <v>15.2</v>
      </c>
      <c r="I404" s="249"/>
      <c r="J404" s="245"/>
      <c r="K404" s="245"/>
      <c r="L404" s="250"/>
      <c r="M404" s="251"/>
      <c r="N404" s="252"/>
      <c r="O404" s="252"/>
      <c r="P404" s="252"/>
      <c r="Q404" s="252"/>
      <c r="R404" s="252"/>
      <c r="S404" s="252"/>
      <c r="T404" s="253"/>
      <c r="AT404" s="254" t="s">
        <v>272</v>
      </c>
      <c r="AU404" s="254" t="s">
        <v>91</v>
      </c>
      <c r="AV404" s="16" t="s">
        <v>104</v>
      </c>
      <c r="AW404" s="16" t="s">
        <v>38</v>
      </c>
      <c r="AX404" s="16" t="s">
        <v>89</v>
      </c>
      <c r="AY404" s="254" t="s">
        <v>262</v>
      </c>
    </row>
    <row r="405" spans="1:65" s="2" customFormat="1" ht="21.75" customHeight="1">
      <c r="A405" s="37"/>
      <c r="B405" s="38"/>
      <c r="C405" s="255" t="s">
        <v>955</v>
      </c>
      <c r="D405" s="255" t="s">
        <v>633</v>
      </c>
      <c r="E405" s="256" t="s">
        <v>8768</v>
      </c>
      <c r="F405" s="257" t="s">
        <v>8769</v>
      </c>
      <c r="G405" s="258" t="s">
        <v>590</v>
      </c>
      <c r="H405" s="259">
        <v>10.4</v>
      </c>
      <c r="I405" s="260"/>
      <c r="J405" s="261">
        <f>ROUND(I405*H405,2)</f>
        <v>0</v>
      </c>
      <c r="K405" s="257" t="s">
        <v>268</v>
      </c>
      <c r="L405" s="262"/>
      <c r="M405" s="263" t="s">
        <v>44</v>
      </c>
      <c r="N405" s="264" t="s">
        <v>53</v>
      </c>
      <c r="O405" s="67"/>
      <c r="P405" s="204">
        <f>O405*H405</f>
        <v>0</v>
      </c>
      <c r="Q405" s="204">
        <v>4.8000000000000001E-4</v>
      </c>
      <c r="R405" s="204">
        <f>Q405*H405</f>
        <v>4.9919999999999999E-3</v>
      </c>
      <c r="S405" s="204">
        <v>0</v>
      </c>
      <c r="T405" s="205">
        <f>S405*H405</f>
        <v>0</v>
      </c>
      <c r="U405" s="37"/>
      <c r="V405" s="37"/>
      <c r="W405" s="37"/>
      <c r="X405" s="37"/>
      <c r="Y405" s="37"/>
      <c r="Z405" s="37"/>
      <c r="AA405" s="37"/>
      <c r="AB405" s="37"/>
      <c r="AC405" s="37"/>
      <c r="AD405" s="37"/>
      <c r="AE405" s="37"/>
      <c r="AR405" s="206" t="s">
        <v>351</v>
      </c>
      <c r="AT405" s="206" t="s">
        <v>633</v>
      </c>
      <c r="AU405" s="206" t="s">
        <v>91</v>
      </c>
      <c r="AY405" s="19" t="s">
        <v>262</v>
      </c>
      <c r="BE405" s="207">
        <f>IF(N405="základní",J405,0)</f>
        <v>0</v>
      </c>
      <c r="BF405" s="207">
        <f>IF(N405="snížená",J405,0)</f>
        <v>0</v>
      </c>
      <c r="BG405" s="207">
        <f>IF(N405="zákl. přenesená",J405,0)</f>
        <v>0</v>
      </c>
      <c r="BH405" s="207">
        <f>IF(N405="sníž. přenesená",J405,0)</f>
        <v>0</v>
      </c>
      <c r="BI405" s="207">
        <f>IF(N405="nulová",J405,0)</f>
        <v>0</v>
      </c>
      <c r="BJ405" s="19" t="s">
        <v>89</v>
      </c>
      <c r="BK405" s="207">
        <f>ROUND(I405*H405,2)</f>
        <v>0</v>
      </c>
      <c r="BL405" s="19" t="s">
        <v>104</v>
      </c>
      <c r="BM405" s="206" t="s">
        <v>1456</v>
      </c>
    </row>
    <row r="406" spans="1:65" s="15" customFormat="1" ht="10">
      <c r="B406" s="233"/>
      <c r="C406" s="234"/>
      <c r="D406" s="208" t="s">
        <v>272</v>
      </c>
      <c r="E406" s="235" t="s">
        <v>44</v>
      </c>
      <c r="F406" s="236" t="s">
        <v>8767</v>
      </c>
      <c r="G406" s="234"/>
      <c r="H406" s="237">
        <v>10.4</v>
      </c>
      <c r="I406" s="238"/>
      <c r="J406" s="234"/>
      <c r="K406" s="234"/>
      <c r="L406" s="239"/>
      <c r="M406" s="240"/>
      <c r="N406" s="241"/>
      <c r="O406" s="241"/>
      <c r="P406" s="241"/>
      <c r="Q406" s="241"/>
      <c r="R406" s="241"/>
      <c r="S406" s="241"/>
      <c r="T406" s="242"/>
      <c r="AT406" s="243" t="s">
        <v>272</v>
      </c>
      <c r="AU406" s="243" t="s">
        <v>91</v>
      </c>
      <c r="AV406" s="15" t="s">
        <v>91</v>
      </c>
      <c r="AW406" s="15" t="s">
        <v>38</v>
      </c>
      <c r="AX406" s="15" t="s">
        <v>82</v>
      </c>
      <c r="AY406" s="243" t="s">
        <v>262</v>
      </c>
    </row>
    <row r="407" spans="1:65" s="16" customFormat="1" ht="10">
      <c r="B407" s="244"/>
      <c r="C407" s="245"/>
      <c r="D407" s="208" t="s">
        <v>272</v>
      </c>
      <c r="E407" s="246" t="s">
        <v>44</v>
      </c>
      <c r="F407" s="247" t="s">
        <v>291</v>
      </c>
      <c r="G407" s="245"/>
      <c r="H407" s="248">
        <v>10.4</v>
      </c>
      <c r="I407" s="249"/>
      <c r="J407" s="245"/>
      <c r="K407" s="245"/>
      <c r="L407" s="250"/>
      <c r="M407" s="251"/>
      <c r="N407" s="252"/>
      <c r="O407" s="252"/>
      <c r="P407" s="252"/>
      <c r="Q407" s="252"/>
      <c r="R407" s="252"/>
      <c r="S407" s="252"/>
      <c r="T407" s="253"/>
      <c r="AT407" s="254" t="s">
        <v>272</v>
      </c>
      <c r="AU407" s="254" t="s">
        <v>91</v>
      </c>
      <c r="AV407" s="16" t="s">
        <v>104</v>
      </c>
      <c r="AW407" s="16" t="s">
        <v>38</v>
      </c>
      <c r="AX407" s="16" t="s">
        <v>89</v>
      </c>
      <c r="AY407" s="254" t="s">
        <v>262</v>
      </c>
    </row>
    <row r="408" spans="1:65" s="2" customFormat="1" ht="21.75" customHeight="1">
      <c r="A408" s="37"/>
      <c r="B408" s="38"/>
      <c r="C408" s="255" t="s">
        <v>960</v>
      </c>
      <c r="D408" s="255" t="s">
        <v>633</v>
      </c>
      <c r="E408" s="256" t="s">
        <v>8770</v>
      </c>
      <c r="F408" s="257" t="s">
        <v>8771</v>
      </c>
      <c r="G408" s="258" t="s">
        <v>590</v>
      </c>
      <c r="H408" s="259">
        <v>4.8</v>
      </c>
      <c r="I408" s="260"/>
      <c r="J408" s="261">
        <f>ROUND(I408*H408,2)</f>
        <v>0</v>
      </c>
      <c r="K408" s="257" t="s">
        <v>268</v>
      </c>
      <c r="L408" s="262"/>
      <c r="M408" s="263" t="s">
        <v>44</v>
      </c>
      <c r="N408" s="264" t="s">
        <v>53</v>
      </c>
      <c r="O408" s="67"/>
      <c r="P408" s="204">
        <f>O408*H408</f>
        <v>0</v>
      </c>
      <c r="Q408" s="204">
        <v>1.14E-3</v>
      </c>
      <c r="R408" s="204">
        <f>Q408*H408</f>
        <v>5.4719999999999994E-3</v>
      </c>
      <c r="S408" s="204">
        <v>0</v>
      </c>
      <c r="T408" s="205">
        <f>S408*H408</f>
        <v>0</v>
      </c>
      <c r="U408" s="37"/>
      <c r="V408" s="37"/>
      <c r="W408" s="37"/>
      <c r="X408" s="37"/>
      <c r="Y408" s="37"/>
      <c r="Z408" s="37"/>
      <c r="AA408" s="37"/>
      <c r="AB408" s="37"/>
      <c r="AC408" s="37"/>
      <c r="AD408" s="37"/>
      <c r="AE408" s="37"/>
      <c r="AR408" s="206" t="s">
        <v>351</v>
      </c>
      <c r="AT408" s="206" t="s">
        <v>633</v>
      </c>
      <c r="AU408" s="206" t="s">
        <v>91</v>
      </c>
      <c r="AY408" s="19" t="s">
        <v>262</v>
      </c>
      <c r="BE408" s="207">
        <f>IF(N408="základní",J408,0)</f>
        <v>0</v>
      </c>
      <c r="BF408" s="207">
        <f>IF(N408="snížená",J408,0)</f>
        <v>0</v>
      </c>
      <c r="BG408" s="207">
        <f>IF(N408="zákl. přenesená",J408,0)</f>
        <v>0</v>
      </c>
      <c r="BH408" s="207">
        <f>IF(N408="sníž. přenesená",J408,0)</f>
        <v>0</v>
      </c>
      <c r="BI408" s="207">
        <f>IF(N408="nulová",J408,0)</f>
        <v>0</v>
      </c>
      <c r="BJ408" s="19" t="s">
        <v>89</v>
      </c>
      <c r="BK408" s="207">
        <f>ROUND(I408*H408,2)</f>
        <v>0</v>
      </c>
      <c r="BL408" s="19" t="s">
        <v>104</v>
      </c>
      <c r="BM408" s="206" t="s">
        <v>1469</v>
      </c>
    </row>
    <row r="409" spans="1:65" s="15" customFormat="1" ht="10">
      <c r="B409" s="233"/>
      <c r="C409" s="234"/>
      <c r="D409" s="208" t="s">
        <v>272</v>
      </c>
      <c r="E409" s="235" t="s">
        <v>44</v>
      </c>
      <c r="F409" s="236" t="s">
        <v>8766</v>
      </c>
      <c r="G409" s="234"/>
      <c r="H409" s="237">
        <v>4.8</v>
      </c>
      <c r="I409" s="238"/>
      <c r="J409" s="234"/>
      <c r="K409" s="234"/>
      <c r="L409" s="239"/>
      <c r="M409" s="240"/>
      <c r="N409" s="241"/>
      <c r="O409" s="241"/>
      <c r="P409" s="241"/>
      <c r="Q409" s="241"/>
      <c r="R409" s="241"/>
      <c r="S409" s="241"/>
      <c r="T409" s="242"/>
      <c r="AT409" s="243" t="s">
        <v>272</v>
      </c>
      <c r="AU409" s="243" t="s">
        <v>91</v>
      </c>
      <c r="AV409" s="15" t="s">
        <v>91</v>
      </c>
      <c r="AW409" s="15" t="s">
        <v>38</v>
      </c>
      <c r="AX409" s="15" t="s">
        <v>82</v>
      </c>
      <c r="AY409" s="243" t="s">
        <v>262</v>
      </c>
    </row>
    <row r="410" spans="1:65" s="16" customFormat="1" ht="10">
      <c r="B410" s="244"/>
      <c r="C410" s="245"/>
      <c r="D410" s="208" t="s">
        <v>272</v>
      </c>
      <c r="E410" s="246" t="s">
        <v>44</v>
      </c>
      <c r="F410" s="247" t="s">
        <v>291</v>
      </c>
      <c r="G410" s="245"/>
      <c r="H410" s="248">
        <v>4.8</v>
      </c>
      <c r="I410" s="249"/>
      <c r="J410" s="245"/>
      <c r="K410" s="245"/>
      <c r="L410" s="250"/>
      <c r="M410" s="251"/>
      <c r="N410" s="252"/>
      <c r="O410" s="252"/>
      <c r="P410" s="252"/>
      <c r="Q410" s="252"/>
      <c r="R410" s="252"/>
      <c r="S410" s="252"/>
      <c r="T410" s="253"/>
      <c r="AT410" s="254" t="s">
        <v>272</v>
      </c>
      <c r="AU410" s="254" t="s">
        <v>91</v>
      </c>
      <c r="AV410" s="16" t="s">
        <v>104</v>
      </c>
      <c r="AW410" s="16" t="s">
        <v>38</v>
      </c>
      <c r="AX410" s="16" t="s">
        <v>89</v>
      </c>
      <c r="AY410" s="254" t="s">
        <v>262</v>
      </c>
    </row>
    <row r="411" spans="1:65" s="2" customFormat="1" ht="21.75" customHeight="1">
      <c r="A411" s="37"/>
      <c r="B411" s="38"/>
      <c r="C411" s="195" t="s">
        <v>982</v>
      </c>
      <c r="D411" s="195" t="s">
        <v>264</v>
      </c>
      <c r="E411" s="196" t="s">
        <v>8772</v>
      </c>
      <c r="F411" s="197" t="s">
        <v>8773</v>
      </c>
      <c r="G411" s="198" t="s">
        <v>342</v>
      </c>
      <c r="H411" s="199">
        <v>28.8</v>
      </c>
      <c r="I411" s="200"/>
      <c r="J411" s="201">
        <f>ROUND(I411*H411,2)</f>
        <v>0</v>
      </c>
      <c r="K411" s="197" t="s">
        <v>268</v>
      </c>
      <c r="L411" s="42"/>
      <c r="M411" s="202" t="s">
        <v>44</v>
      </c>
      <c r="N411" s="203" t="s">
        <v>53</v>
      </c>
      <c r="O411" s="67"/>
      <c r="P411" s="204">
        <f>O411*H411</f>
        <v>0</v>
      </c>
      <c r="Q411" s="204">
        <v>0</v>
      </c>
      <c r="R411" s="204">
        <f>Q411*H411</f>
        <v>0</v>
      </c>
      <c r="S411" s="204">
        <v>0</v>
      </c>
      <c r="T411" s="205">
        <f>S411*H411</f>
        <v>0</v>
      </c>
      <c r="U411" s="37"/>
      <c r="V411" s="37"/>
      <c r="W411" s="37"/>
      <c r="X411" s="37"/>
      <c r="Y411" s="37"/>
      <c r="Z411" s="37"/>
      <c r="AA411" s="37"/>
      <c r="AB411" s="37"/>
      <c r="AC411" s="37"/>
      <c r="AD411" s="37"/>
      <c r="AE411" s="37"/>
      <c r="AR411" s="206" t="s">
        <v>104</v>
      </c>
      <c r="AT411" s="206" t="s">
        <v>264</v>
      </c>
      <c r="AU411" s="206" t="s">
        <v>91</v>
      </c>
      <c r="AY411" s="19" t="s">
        <v>262</v>
      </c>
      <c r="BE411" s="207">
        <f>IF(N411="základní",J411,0)</f>
        <v>0</v>
      </c>
      <c r="BF411" s="207">
        <f>IF(N411="snížená",J411,0)</f>
        <v>0</v>
      </c>
      <c r="BG411" s="207">
        <f>IF(N411="zákl. přenesená",J411,0)</f>
        <v>0</v>
      </c>
      <c r="BH411" s="207">
        <f>IF(N411="sníž. přenesená",J411,0)</f>
        <v>0</v>
      </c>
      <c r="BI411" s="207">
        <f>IF(N411="nulová",J411,0)</f>
        <v>0</v>
      </c>
      <c r="BJ411" s="19" t="s">
        <v>89</v>
      </c>
      <c r="BK411" s="207">
        <f>ROUND(I411*H411,2)</f>
        <v>0</v>
      </c>
      <c r="BL411" s="19" t="s">
        <v>104</v>
      </c>
      <c r="BM411" s="206" t="s">
        <v>1479</v>
      </c>
    </row>
    <row r="412" spans="1:65" s="2" customFormat="1" ht="36">
      <c r="A412" s="37"/>
      <c r="B412" s="38"/>
      <c r="C412" s="39"/>
      <c r="D412" s="208" t="s">
        <v>270</v>
      </c>
      <c r="E412" s="39"/>
      <c r="F412" s="209" t="s">
        <v>8774</v>
      </c>
      <c r="G412" s="39"/>
      <c r="H412" s="39"/>
      <c r="I412" s="118"/>
      <c r="J412" s="39"/>
      <c r="K412" s="39"/>
      <c r="L412" s="42"/>
      <c r="M412" s="210"/>
      <c r="N412" s="211"/>
      <c r="O412" s="67"/>
      <c r="P412" s="67"/>
      <c r="Q412" s="67"/>
      <c r="R412" s="67"/>
      <c r="S412" s="67"/>
      <c r="T412" s="68"/>
      <c r="U412" s="37"/>
      <c r="V412" s="37"/>
      <c r="W412" s="37"/>
      <c r="X412" s="37"/>
      <c r="Y412" s="37"/>
      <c r="Z412" s="37"/>
      <c r="AA412" s="37"/>
      <c r="AB412" s="37"/>
      <c r="AC412" s="37"/>
      <c r="AD412" s="37"/>
      <c r="AE412" s="37"/>
      <c r="AT412" s="19" t="s">
        <v>270</v>
      </c>
      <c r="AU412" s="19" t="s">
        <v>91</v>
      </c>
    </row>
    <row r="413" spans="1:65" s="15" customFormat="1" ht="10">
      <c r="B413" s="233"/>
      <c r="C413" s="234"/>
      <c r="D413" s="208" t="s">
        <v>272</v>
      </c>
      <c r="E413" s="235" t="s">
        <v>44</v>
      </c>
      <c r="F413" s="236" t="s">
        <v>8775</v>
      </c>
      <c r="G413" s="234"/>
      <c r="H413" s="237">
        <v>28.8</v>
      </c>
      <c r="I413" s="238"/>
      <c r="J413" s="234"/>
      <c r="K413" s="234"/>
      <c r="L413" s="239"/>
      <c r="M413" s="240"/>
      <c r="N413" s="241"/>
      <c r="O413" s="241"/>
      <c r="P413" s="241"/>
      <c r="Q413" s="241"/>
      <c r="R413" s="241"/>
      <c r="S413" s="241"/>
      <c r="T413" s="242"/>
      <c r="AT413" s="243" t="s">
        <v>272</v>
      </c>
      <c r="AU413" s="243" t="s">
        <v>91</v>
      </c>
      <c r="AV413" s="15" t="s">
        <v>91</v>
      </c>
      <c r="AW413" s="15" t="s">
        <v>38</v>
      </c>
      <c r="AX413" s="15" t="s">
        <v>82</v>
      </c>
      <c r="AY413" s="243" t="s">
        <v>262</v>
      </c>
    </row>
    <row r="414" spans="1:65" s="16" customFormat="1" ht="10">
      <c r="B414" s="244"/>
      <c r="C414" s="245"/>
      <c r="D414" s="208" t="s">
        <v>272</v>
      </c>
      <c r="E414" s="246" t="s">
        <v>44</v>
      </c>
      <c r="F414" s="247" t="s">
        <v>291</v>
      </c>
      <c r="G414" s="245"/>
      <c r="H414" s="248">
        <v>28.8</v>
      </c>
      <c r="I414" s="249"/>
      <c r="J414" s="245"/>
      <c r="K414" s="245"/>
      <c r="L414" s="250"/>
      <c r="M414" s="251"/>
      <c r="N414" s="252"/>
      <c r="O414" s="252"/>
      <c r="P414" s="252"/>
      <c r="Q414" s="252"/>
      <c r="R414" s="252"/>
      <c r="S414" s="252"/>
      <c r="T414" s="253"/>
      <c r="AT414" s="254" t="s">
        <v>272</v>
      </c>
      <c r="AU414" s="254" t="s">
        <v>91</v>
      </c>
      <c r="AV414" s="16" t="s">
        <v>104</v>
      </c>
      <c r="AW414" s="16" t="s">
        <v>38</v>
      </c>
      <c r="AX414" s="16" t="s">
        <v>89</v>
      </c>
      <c r="AY414" s="254" t="s">
        <v>262</v>
      </c>
    </row>
    <row r="415" spans="1:65" s="2" customFormat="1" ht="21.75" customHeight="1">
      <c r="A415" s="37"/>
      <c r="B415" s="38"/>
      <c r="C415" s="195" t="s">
        <v>999</v>
      </c>
      <c r="D415" s="195" t="s">
        <v>264</v>
      </c>
      <c r="E415" s="196" t="s">
        <v>8776</v>
      </c>
      <c r="F415" s="197" t="s">
        <v>8777</v>
      </c>
      <c r="G415" s="198" t="s">
        <v>342</v>
      </c>
      <c r="H415" s="199">
        <v>17.472000000000001</v>
      </c>
      <c r="I415" s="200"/>
      <c r="J415" s="201">
        <f>ROUND(I415*H415,2)</f>
        <v>0</v>
      </c>
      <c r="K415" s="197" t="s">
        <v>268</v>
      </c>
      <c r="L415" s="42"/>
      <c r="M415" s="202" t="s">
        <v>44</v>
      </c>
      <c r="N415" s="203" t="s">
        <v>53</v>
      </c>
      <c r="O415" s="67"/>
      <c r="P415" s="204">
        <f>O415*H415</f>
        <v>0</v>
      </c>
      <c r="Q415" s="204">
        <v>0</v>
      </c>
      <c r="R415" s="204">
        <f>Q415*H415</f>
        <v>0</v>
      </c>
      <c r="S415" s="204">
        <v>0</v>
      </c>
      <c r="T415" s="205">
        <f>S415*H415</f>
        <v>0</v>
      </c>
      <c r="U415" s="37"/>
      <c r="V415" s="37"/>
      <c r="W415" s="37"/>
      <c r="X415" s="37"/>
      <c r="Y415" s="37"/>
      <c r="Z415" s="37"/>
      <c r="AA415" s="37"/>
      <c r="AB415" s="37"/>
      <c r="AC415" s="37"/>
      <c r="AD415" s="37"/>
      <c r="AE415" s="37"/>
      <c r="AR415" s="206" t="s">
        <v>104</v>
      </c>
      <c r="AT415" s="206" t="s">
        <v>264</v>
      </c>
      <c r="AU415" s="206" t="s">
        <v>91</v>
      </c>
      <c r="AY415" s="19" t="s">
        <v>262</v>
      </c>
      <c r="BE415" s="207">
        <f>IF(N415="základní",J415,0)</f>
        <v>0</v>
      </c>
      <c r="BF415" s="207">
        <f>IF(N415="snížená",J415,0)</f>
        <v>0</v>
      </c>
      <c r="BG415" s="207">
        <f>IF(N415="zákl. přenesená",J415,0)</f>
        <v>0</v>
      </c>
      <c r="BH415" s="207">
        <f>IF(N415="sníž. přenesená",J415,0)</f>
        <v>0</v>
      </c>
      <c r="BI415" s="207">
        <f>IF(N415="nulová",J415,0)</f>
        <v>0</v>
      </c>
      <c r="BJ415" s="19" t="s">
        <v>89</v>
      </c>
      <c r="BK415" s="207">
        <f>ROUND(I415*H415,2)</f>
        <v>0</v>
      </c>
      <c r="BL415" s="19" t="s">
        <v>104</v>
      </c>
      <c r="BM415" s="206" t="s">
        <v>1487</v>
      </c>
    </row>
    <row r="416" spans="1:65" s="2" customFormat="1" ht="36">
      <c r="A416" s="37"/>
      <c r="B416" s="38"/>
      <c r="C416" s="39"/>
      <c r="D416" s="208" t="s">
        <v>270</v>
      </c>
      <c r="E416" s="39"/>
      <c r="F416" s="209" t="s">
        <v>8774</v>
      </c>
      <c r="G416" s="39"/>
      <c r="H416" s="39"/>
      <c r="I416" s="118"/>
      <c r="J416" s="39"/>
      <c r="K416" s="39"/>
      <c r="L416" s="42"/>
      <c r="M416" s="210"/>
      <c r="N416" s="211"/>
      <c r="O416" s="67"/>
      <c r="P416" s="67"/>
      <c r="Q416" s="67"/>
      <c r="R416" s="67"/>
      <c r="S416" s="67"/>
      <c r="T416" s="68"/>
      <c r="U416" s="37"/>
      <c r="V416" s="37"/>
      <c r="W416" s="37"/>
      <c r="X416" s="37"/>
      <c r="Y416" s="37"/>
      <c r="Z416" s="37"/>
      <c r="AA416" s="37"/>
      <c r="AB416" s="37"/>
      <c r="AC416" s="37"/>
      <c r="AD416" s="37"/>
      <c r="AE416" s="37"/>
      <c r="AT416" s="19" t="s">
        <v>270</v>
      </c>
      <c r="AU416" s="19" t="s">
        <v>91</v>
      </c>
    </row>
    <row r="417" spans="1:65" s="15" customFormat="1" ht="10">
      <c r="B417" s="233"/>
      <c r="C417" s="234"/>
      <c r="D417" s="208" t="s">
        <v>272</v>
      </c>
      <c r="E417" s="235" t="s">
        <v>44</v>
      </c>
      <c r="F417" s="236" t="s">
        <v>8778</v>
      </c>
      <c r="G417" s="234"/>
      <c r="H417" s="237">
        <v>17.472000000000001</v>
      </c>
      <c r="I417" s="238"/>
      <c r="J417" s="234"/>
      <c r="K417" s="234"/>
      <c r="L417" s="239"/>
      <c r="M417" s="240"/>
      <c r="N417" s="241"/>
      <c r="O417" s="241"/>
      <c r="P417" s="241"/>
      <c r="Q417" s="241"/>
      <c r="R417" s="241"/>
      <c r="S417" s="241"/>
      <c r="T417" s="242"/>
      <c r="AT417" s="243" t="s">
        <v>272</v>
      </c>
      <c r="AU417" s="243" t="s">
        <v>91</v>
      </c>
      <c r="AV417" s="15" t="s">
        <v>91</v>
      </c>
      <c r="AW417" s="15" t="s">
        <v>38</v>
      </c>
      <c r="AX417" s="15" t="s">
        <v>82</v>
      </c>
      <c r="AY417" s="243" t="s">
        <v>262</v>
      </c>
    </row>
    <row r="418" spans="1:65" s="16" customFormat="1" ht="10">
      <c r="B418" s="244"/>
      <c r="C418" s="245"/>
      <c r="D418" s="208" t="s">
        <v>272</v>
      </c>
      <c r="E418" s="246" t="s">
        <v>44</v>
      </c>
      <c r="F418" s="247" t="s">
        <v>291</v>
      </c>
      <c r="G418" s="245"/>
      <c r="H418" s="248">
        <v>17.472000000000001</v>
      </c>
      <c r="I418" s="249"/>
      <c r="J418" s="245"/>
      <c r="K418" s="245"/>
      <c r="L418" s="250"/>
      <c r="M418" s="251"/>
      <c r="N418" s="252"/>
      <c r="O418" s="252"/>
      <c r="P418" s="252"/>
      <c r="Q418" s="252"/>
      <c r="R418" s="252"/>
      <c r="S418" s="252"/>
      <c r="T418" s="253"/>
      <c r="AT418" s="254" t="s">
        <v>272</v>
      </c>
      <c r="AU418" s="254" t="s">
        <v>91</v>
      </c>
      <c r="AV418" s="16" t="s">
        <v>104</v>
      </c>
      <c r="AW418" s="16" t="s">
        <v>38</v>
      </c>
      <c r="AX418" s="16" t="s">
        <v>89</v>
      </c>
      <c r="AY418" s="254" t="s">
        <v>262</v>
      </c>
    </row>
    <row r="419" spans="1:65" s="2" customFormat="1" ht="21.75" customHeight="1">
      <c r="A419" s="37"/>
      <c r="B419" s="38"/>
      <c r="C419" s="195" t="s">
        <v>1014</v>
      </c>
      <c r="D419" s="195" t="s">
        <v>264</v>
      </c>
      <c r="E419" s="196" t="s">
        <v>8779</v>
      </c>
      <c r="F419" s="197" t="s">
        <v>8780</v>
      </c>
      <c r="G419" s="198" t="s">
        <v>518</v>
      </c>
      <c r="H419" s="199">
        <v>4</v>
      </c>
      <c r="I419" s="200"/>
      <c r="J419" s="201">
        <f>ROUND(I419*H419,2)</f>
        <v>0</v>
      </c>
      <c r="K419" s="197" t="s">
        <v>268</v>
      </c>
      <c r="L419" s="42"/>
      <c r="M419" s="202" t="s">
        <v>44</v>
      </c>
      <c r="N419" s="203" t="s">
        <v>53</v>
      </c>
      <c r="O419" s="67"/>
      <c r="P419" s="204">
        <f>O419*H419</f>
        <v>0</v>
      </c>
      <c r="Q419" s="204">
        <v>2.7661360000000002E-3</v>
      </c>
      <c r="R419" s="204">
        <f>Q419*H419</f>
        <v>1.1064544000000001E-2</v>
      </c>
      <c r="S419" s="204">
        <v>0</v>
      </c>
      <c r="T419" s="205">
        <f>S419*H419</f>
        <v>0</v>
      </c>
      <c r="U419" s="37"/>
      <c r="V419" s="37"/>
      <c r="W419" s="37"/>
      <c r="X419" s="37"/>
      <c r="Y419" s="37"/>
      <c r="Z419" s="37"/>
      <c r="AA419" s="37"/>
      <c r="AB419" s="37"/>
      <c r="AC419" s="37"/>
      <c r="AD419" s="37"/>
      <c r="AE419" s="37"/>
      <c r="AR419" s="206" t="s">
        <v>104</v>
      </c>
      <c r="AT419" s="206" t="s">
        <v>264</v>
      </c>
      <c r="AU419" s="206" t="s">
        <v>91</v>
      </c>
      <c r="AY419" s="19" t="s">
        <v>262</v>
      </c>
      <c r="BE419" s="207">
        <f>IF(N419="základní",J419,0)</f>
        <v>0</v>
      </c>
      <c r="BF419" s="207">
        <f>IF(N419="snížená",J419,0)</f>
        <v>0</v>
      </c>
      <c r="BG419" s="207">
        <f>IF(N419="zákl. přenesená",J419,0)</f>
        <v>0</v>
      </c>
      <c r="BH419" s="207">
        <f>IF(N419="sníž. přenesená",J419,0)</f>
        <v>0</v>
      </c>
      <c r="BI419" s="207">
        <f>IF(N419="nulová",J419,0)</f>
        <v>0</v>
      </c>
      <c r="BJ419" s="19" t="s">
        <v>89</v>
      </c>
      <c r="BK419" s="207">
        <f>ROUND(I419*H419,2)</f>
        <v>0</v>
      </c>
      <c r="BL419" s="19" t="s">
        <v>104</v>
      </c>
      <c r="BM419" s="206" t="s">
        <v>1505</v>
      </c>
    </row>
    <row r="420" spans="1:65" s="15" customFormat="1" ht="10">
      <c r="B420" s="233"/>
      <c r="C420" s="234"/>
      <c r="D420" s="208" t="s">
        <v>272</v>
      </c>
      <c r="E420" s="235" t="s">
        <v>44</v>
      </c>
      <c r="F420" s="236" t="s">
        <v>8781</v>
      </c>
      <c r="G420" s="234"/>
      <c r="H420" s="237">
        <v>4</v>
      </c>
      <c r="I420" s="238"/>
      <c r="J420" s="234"/>
      <c r="K420" s="234"/>
      <c r="L420" s="239"/>
      <c r="M420" s="240"/>
      <c r="N420" s="241"/>
      <c r="O420" s="241"/>
      <c r="P420" s="241"/>
      <c r="Q420" s="241"/>
      <c r="R420" s="241"/>
      <c r="S420" s="241"/>
      <c r="T420" s="242"/>
      <c r="AT420" s="243" t="s">
        <v>272</v>
      </c>
      <c r="AU420" s="243" t="s">
        <v>91</v>
      </c>
      <c r="AV420" s="15" t="s">
        <v>91</v>
      </c>
      <c r="AW420" s="15" t="s">
        <v>38</v>
      </c>
      <c r="AX420" s="15" t="s">
        <v>82</v>
      </c>
      <c r="AY420" s="243" t="s">
        <v>262</v>
      </c>
    </row>
    <row r="421" spans="1:65" s="16" customFormat="1" ht="10">
      <c r="B421" s="244"/>
      <c r="C421" s="245"/>
      <c r="D421" s="208" t="s">
        <v>272</v>
      </c>
      <c r="E421" s="246" t="s">
        <v>44</v>
      </c>
      <c r="F421" s="247" t="s">
        <v>291</v>
      </c>
      <c r="G421" s="245"/>
      <c r="H421" s="248">
        <v>4</v>
      </c>
      <c r="I421" s="249"/>
      <c r="J421" s="245"/>
      <c r="K421" s="245"/>
      <c r="L421" s="250"/>
      <c r="M421" s="251"/>
      <c r="N421" s="252"/>
      <c r="O421" s="252"/>
      <c r="P421" s="252"/>
      <c r="Q421" s="252"/>
      <c r="R421" s="252"/>
      <c r="S421" s="252"/>
      <c r="T421" s="253"/>
      <c r="AT421" s="254" t="s">
        <v>272</v>
      </c>
      <c r="AU421" s="254" t="s">
        <v>91</v>
      </c>
      <c r="AV421" s="16" t="s">
        <v>104</v>
      </c>
      <c r="AW421" s="16" t="s">
        <v>38</v>
      </c>
      <c r="AX421" s="16" t="s">
        <v>89</v>
      </c>
      <c r="AY421" s="254" t="s">
        <v>262</v>
      </c>
    </row>
    <row r="422" spans="1:65" s="2" customFormat="1" ht="16.5" customHeight="1">
      <c r="A422" s="37"/>
      <c r="B422" s="38"/>
      <c r="C422" s="255" t="s">
        <v>1019</v>
      </c>
      <c r="D422" s="255" t="s">
        <v>633</v>
      </c>
      <c r="E422" s="256" t="s">
        <v>8782</v>
      </c>
      <c r="F422" s="257" t="s">
        <v>8783</v>
      </c>
      <c r="G422" s="258" t="s">
        <v>342</v>
      </c>
      <c r="H422" s="259">
        <v>52.338999999999999</v>
      </c>
      <c r="I422" s="260"/>
      <c r="J422" s="261">
        <f>ROUND(I422*H422,2)</f>
        <v>0</v>
      </c>
      <c r="K422" s="257" t="s">
        <v>268</v>
      </c>
      <c r="L422" s="262"/>
      <c r="M422" s="263" t="s">
        <v>44</v>
      </c>
      <c r="N422" s="264" t="s">
        <v>53</v>
      </c>
      <c r="O422" s="67"/>
      <c r="P422" s="204">
        <f>O422*H422</f>
        <v>0</v>
      </c>
      <c r="Q422" s="204">
        <v>1.1199999999999999E-3</v>
      </c>
      <c r="R422" s="204">
        <f>Q422*H422</f>
        <v>5.8619679999999993E-2</v>
      </c>
      <c r="S422" s="204">
        <v>0</v>
      </c>
      <c r="T422" s="205">
        <f>S422*H422</f>
        <v>0</v>
      </c>
      <c r="U422" s="37"/>
      <c r="V422" s="37"/>
      <c r="W422" s="37"/>
      <c r="X422" s="37"/>
      <c r="Y422" s="37"/>
      <c r="Z422" s="37"/>
      <c r="AA422" s="37"/>
      <c r="AB422" s="37"/>
      <c r="AC422" s="37"/>
      <c r="AD422" s="37"/>
      <c r="AE422" s="37"/>
      <c r="AR422" s="206" t="s">
        <v>351</v>
      </c>
      <c r="AT422" s="206" t="s">
        <v>633</v>
      </c>
      <c r="AU422" s="206" t="s">
        <v>91</v>
      </c>
      <c r="AY422" s="19" t="s">
        <v>262</v>
      </c>
      <c r="BE422" s="207">
        <f>IF(N422="základní",J422,0)</f>
        <v>0</v>
      </c>
      <c r="BF422" s="207">
        <f>IF(N422="snížená",J422,0)</f>
        <v>0</v>
      </c>
      <c r="BG422" s="207">
        <f>IF(N422="zákl. přenesená",J422,0)</f>
        <v>0</v>
      </c>
      <c r="BH422" s="207">
        <f>IF(N422="sníž. přenesená",J422,0)</f>
        <v>0</v>
      </c>
      <c r="BI422" s="207">
        <f>IF(N422="nulová",J422,0)</f>
        <v>0</v>
      </c>
      <c r="BJ422" s="19" t="s">
        <v>89</v>
      </c>
      <c r="BK422" s="207">
        <f>ROUND(I422*H422,2)</f>
        <v>0</v>
      </c>
      <c r="BL422" s="19" t="s">
        <v>104</v>
      </c>
      <c r="BM422" s="206" t="s">
        <v>1517</v>
      </c>
    </row>
    <row r="423" spans="1:65" s="15" customFormat="1" ht="10">
      <c r="B423" s="233"/>
      <c r="C423" s="234"/>
      <c r="D423" s="208" t="s">
        <v>272</v>
      </c>
      <c r="E423" s="235" t="s">
        <v>44</v>
      </c>
      <c r="F423" s="236" t="s">
        <v>8784</v>
      </c>
      <c r="G423" s="234"/>
      <c r="H423" s="237">
        <v>31.68</v>
      </c>
      <c r="I423" s="238"/>
      <c r="J423" s="234"/>
      <c r="K423" s="234"/>
      <c r="L423" s="239"/>
      <c r="M423" s="240"/>
      <c r="N423" s="241"/>
      <c r="O423" s="241"/>
      <c r="P423" s="241"/>
      <c r="Q423" s="241"/>
      <c r="R423" s="241"/>
      <c r="S423" s="241"/>
      <c r="T423" s="242"/>
      <c r="AT423" s="243" t="s">
        <v>272</v>
      </c>
      <c r="AU423" s="243" t="s">
        <v>91</v>
      </c>
      <c r="AV423" s="15" t="s">
        <v>91</v>
      </c>
      <c r="AW423" s="15" t="s">
        <v>38</v>
      </c>
      <c r="AX423" s="15" t="s">
        <v>82</v>
      </c>
      <c r="AY423" s="243" t="s">
        <v>262</v>
      </c>
    </row>
    <row r="424" spans="1:65" s="15" customFormat="1" ht="10">
      <c r="B424" s="233"/>
      <c r="C424" s="234"/>
      <c r="D424" s="208" t="s">
        <v>272</v>
      </c>
      <c r="E424" s="235" t="s">
        <v>44</v>
      </c>
      <c r="F424" s="236" t="s">
        <v>8785</v>
      </c>
      <c r="G424" s="234"/>
      <c r="H424" s="237">
        <v>19.219000000000001</v>
      </c>
      <c r="I424" s="238"/>
      <c r="J424" s="234"/>
      <c r="K424" s="234"/>
      <c r="L424" s="239"/>
      <c r="M424" s="240"/>
      <c r="N424" s="241"/>
      <c r="O424" s="241"/>
      <c r="P424" s="241"/>
      <c r="Q424" s="241"/>
      <c r="R424" s="241"/>
      <c r="S424" s="241"/>
      <c r="T424" s="242"/>
      <c r="AT424" s="243" t="s">
        <v>272</v>
      </c>
      <c r="AU424" s="243" t="s">
        <v>91</v>
      </c>
      <c r="AV424" s="15" t="s">
        <v>91</v>
      </c>
      <c r="AW424" s="15" t="s">
        <v>38</v>
      </c>
      <c r="AX424" s="15" t="s">
        <v>82</v>
      </c>
      <c r="AY424" s="243" t="s">
        <v>262</v>
      </c>
    </row>
    <row r="425" spans="1:65" s="15" customFormat="1" ht="10">
      <c r="B425" s="233"/>
      <c r="C425" s="234"/>
      <c r="D425" s="208" t="s">
        <v>272</v>
      </c>
      <c r="E425" s="235" t="s">
        <v>44</v>
      </c>
      <c r="F425" s="236" t="s">
        <v>8786</v>
      </c>
      <c r="G425" s="234"/>
      <c r="H425" s="237">
        <v>1.44</v>
      </c>
      <c r="I425" s="238"/>
      <c r="J425" s="234"/>
      <c r="K425" s="234"/>
      <c r="L425" s="239"/>
      <c r="M425" s="240"/>
      <c r="N425" s="241"/>
      <c r="O425" s="241"/>
      <c r="P425" s="241"/>
      <c r="Q425" s="241"/>
      <c r="R425" s="241"/>
      <c r="S425" s="241"/>
      <c r="T425" s="242"/>
      <c r="AT425" s="243" t="s">
        <v>272</v>
      </c>
      <c r="AU425" s="243" t="s">
        <v>91</v>
      </c>
      <c r="AV425" s="15" t="s">
        <v>91</v>
      </c>
      <c r="AW425" s="15" t="s">
        <v>38</v>
      </c>
      <c r="AX425" s="15" t="s">
        <v>82</v>
      </c>
      <c r="AY425" s="243" t="s">
        <v>262</v>
      </c>
    </row>
    <row r="426" spans="1:65" s="16" customFormat="1" ht="10">
      <c r="B426" s="244"/>
      <c r="C426" s="245"/>
      <c r="D426" s="208" t="s">
        <v>272</v>
      </c>
      <c r="E426" s="246" t="s">
        <v>44</v>
      </c>
      <c r="F426" s="247" t="s">
        <v>291</v>
      </c>
      <c r="G426" s="245"/>
      <c r="H426" s="248">
        <v>52.338999999999999</v>
      </c>
      <c r="I426" s="249"/>
      <c r="J426" s="245"/>
      <c r="K426" s="245"/>
      <c r="L426" s="250"/>
      <c r="M426" s="251"/>
      <c r="N426" s="252"/>
      <c r="O426" s="252"/>
      <c r="P426" s="252"/>
      <c r="Q426" s="252"/>
      <c r="R426" s="252"/>
      <c r="S426" s="252"/>
      <c r="T426" s="253"/>
      <c r="AT426" s="254" t="s">
        <v>272</v>
      </c>
      <c r="AU426" s="254" t="s">
        <v>91</v>
      </c>
      <c r="AV426" s="16" t="s">
        <v>104</v>
      </c>
      <c r="AW426" s="16" t="s">
        <v>38</v>
      </c>
      <c r="AX426" s="16" t="s">
        <v>89</v>
      </c>
      <c r="AY426" s="254" t="s">
        <v>262</v>
      </c>
    </row>
    <row r="427" spans="1:65" s="2" customFormat="1" ht="21.75" customHeight="1">
      <c r="A427" s="37"/>
      <c r="B427" s="38"/>
      <c r="C427" s="195" t="s">
        <v>1028</v>
      </c>
      <c r="D427" s="195" t="s">
        <v>264</v>
      </c>
      <c r="E427" s="196" t="s">
        <v>8787</v>
      </c>
      <c r="F427" s="197" t="s">
        <v>8788</v>
      </c>
      <c r="G427" s="198" t="s">
        <v>267</v>
      </c>
      <c r="H427" s="199">
        <v>1.498</v>
      </c>
      <c r="I427" s="200"/>
      <c r="J427" s="201">
        <f>ROUND(I427*H427,2)</f>
        <v>0</v>
      </c>
      <c r="K427" s="197" t="s">
        <v>268</v>
      </c>
      <c r="L427" s="42"/>
      <c r="M427" s="202" t="s">
        <v>44</v>
      </c>
      <c r="N427" s="203" t="s">
        <v>53</v>
      </c>
      <c r="O427" s="67"/>
      <c r="P427" s="204">
        <f>O427*H427</f>
        <v>0</v>
      </c>
      <c r="Q427" s="204">
        <v>1.63</v>
      </c>
      <c r="R427" s="204">
        <f>Q427*H427</f>
        <v>2.4417399999999998</v>
      </c>
      <c r="S427" s="204">
        <v>0</v>
      </c>
      <c r="T427" s="205">
        <f>S427*H427</f>
        <v>0</v>
      </c>
      <c r="U427" s="37"/>
      <c r="V427" s="37"/>
      <c r="W427" s="37"/>
      <c r="X427" s="37"/>
      <c r="Y427" s="37"/>
      <c r="Z427" s="37"/>
      <c r="AA427" s="37"/>
      <c r="AB427" s="37"/>
      <c r="AC427" s="37"/>
      <c r="AD427" s="37"/>
      <c r="AE427" s="37"/>
      <c r="AR427" s="206" t="s">
        <v>104</v>
      </c>
      <c r="AT427" s="206" t="s">
        <v>264</v>
      </c>
      <c r="AU427" s="206" t="s">
        <v>91</v>
      </c>
      <c r="AY427" s="19" t="s">
        <v>262</v>
      </c>
      <c r="BE427" s="207">
        <f>IF(N427="základní",J427,0)</f>
        <v>0</v>
      </c>
      <c r="BF427" s="207">
        <f>IF(N427="snížená",J427,0)</f>
        <v>0</v>
      </c>
      <c r="BG427" s="207">
        <f>IF(N427="zákl. přenesená",J427,0)</f>
        <v>0</v>
      </c>
      <c r="BH427" s="207">
        <f>IF(N427="sníž. přenesená",J427,0)</f>
        <v>0</v>
      </c>
      <c r="BI427" s="207">
        <f>IF(N427="nulová",J427,0)</f>
        <v>0</v>
      </c>
      <c r="BJ427" s="19" t="s">
        <v>89</v>
      </c>
      <c r="BK427" s="207">
        <f>ROUND(I427*H427,2)</f>
        <v>0</v>
      </c>
      <c r="BL427" s="19" t="s">
        <v>104</v>
      </c>
      <c r="BM427" s="206" t="s">
        <v>21</v>
      </c>
    </row>
    <row r="428" spans="1:65" s="2" customFormat="1" ht="63">
      <c r="A428" s="37"/>
      <c r="B428" s="38"/>
      <c r="C428" s="39"/>
      <c r="D428" s="208" t="s">
        <v>270</v>
      </c>
      <c r="E428" s="39"/>
      <c r="F428" s="209" t="s">
        <v>8789</v>
      </c>
      <c r="G428" s="39"/>
      <c r="H428" s="39"/>
      <c r="I428" s="118"/>
      <c r="J428" s="39"/>
      <c r="K428" s="39"/>
      <c r="L428" s="42"/>
      <c r="M428" s="210"/>
      <c r="N428" s="211"/>
      <c r="O428" s="67"/>
      <c r="P428" s="67"/>
      <c r="Q428" s="67"/>
      <c r="R428" s="67"/>
      <c r="S428" s="67"/>
      <c r="T428" s="68"/>
      <c r="U428" s="37"/>
      <c r="V428" s="37"/>
      <c r="W428" s="37"/>
      <c r="X428" s="37"/>
      <c r="Y428" s="37"/>
      <c r="Z428" s="37"/>
      <c r="AA428" s="37"/>
      <c r="AB428" s="37"/>
      <c r="AC428" s="37"/>
      <c r="AD428" s="37"/>
      <c r="AE428" s="37"/>
      <c r="AT428" s="19" t="s">
        <v>270</v>
      </c>
      <c r="AU428" s="19" t="s">
        <v>91</v>
      </c>
    </row>
    <row r="429" spans="1:65" s="15" customFormat="1" ht="10">
      <c r="B429" s="233"/>
      <c r="C429" s="234"/>
      <c r="D429" s="208" t="s">
        <v>272</v>
      </c>
      <c r="E429" s="235" t="s">
        <v>44</v>
      </c>
      <c r="F429" s="236" t="s">
        <v>8790</v>
      </c>
      <c r="G429" s="234"/>
      <c r="H429" s="237">
        <v>1.498</v>
      </c>
      <c r="I429" s="238"/>
      <c r="J429" s="234"/>
      <c r="K429" s="234"/>
      <c r="L429" s="239"/>
      <c r="M429" s="240"/>
      <c r="N429" s="241"/>
      <c r="O429" s="241"/>
      <c r="P429" s="241"/>
      <c r="Q429" s="241"/>
      <c r="R429" s="241"/>
      <c r="S429" s="241"/>
      <c r="T429" s="242"/>
      <c r="AT429" s="243" t="s">
        <v>272</v>
      </c>
      <c r="AU429" s="243" t="s">
        <v>91</v>
      </c>
      <c r="AV429" s="15" t="s">
        <v>91</v>
      </c>
      <c r="AW429" s="15" t="s">
        <v>38</v>
      </c>
      <c r="AX429" s="15" t="s">
        <v>82</v>
      </c>
      <c r="AY429" s="243" t="s">
        <v>262</v>
      </c>
    </row>
    <row r="430" spans="1:65" s="16" customFormat="1" ht="10">
      <c r="B430" s="244"/>
      <c r="C430" s="245"/>
      <c r="D430" s="208" t="s">
        <v>272</v>
      </c>
      <c r="E430" s="246" t="s">
        <v>44</v>
      </c>
      <c r="F430" s="247" t="s">
        <v>291</v>
      </c>
      <c r="G430" s="245"/>
      <c r="H430" s="248">
        <v>1.498</v>
      </c>
      <c r="I430" s="249"/>
      <c r="J430" s="245"/>
      <c r="K430" s="245"/>
      <c r="L430" s="250"/>
      <c r="M430" s="251"/>
      <c r="N430" s="252"/>
      <c r="O430" s="252"/>
      <c r="P430" s="252"/>
      <c r="Q430" s="252"/>
      <c r="R430" s="252"/>
      <c r="S430" s="252"/>
      <c r="T430" s="253"/>
      <c r="AT430" s="254" t="s">
        <v>272</v>
      </c>
      <c r="AU430" s="254" t="s">
        <v>91</v>
      </c>
      <c r="AV430" s="16" t="s">
        <v>104</v>
      </c>
      <c r="AW430" s="16" t="s">
        <v>38</v>
      </c>
      <c r="AX430" s="16" t="s">
        <v>89</v>
      </c>
      <c r="AY430" s="254" t="s">
        <v>262</v>
      </c>
    </row>
    <row r="431" spans="1:65" s="2" customFormat="1" ht="21.75" customHeight="1">
      <c r="A431" s="37"/>
      <c r="B431" s="38"/>
      <c r="C431" s="195" t="s">
        <v>1033</v>
      </c>
      <c r="D431" s="195" t="s">
        <v>264</v>
      </c>
      <c r="E431" s="196" t="s">
        <v>8791</v>
      </c>
      <c r="F431" s="197" t="s">
        <v>8792</v>
      </c>
      <c r="G431" s="198" t="s">
        <v>342</v>
      </c>
      <c r="H431" s="199">
        <v>57.6</v>
      </c>
      <c r="I431" s="200"/>
      <c r="J431" s="201">
        <f>ROUND(I431*H431,2)</f>
        <v>0</v>
      </c>
      <c r="K431" s="197" t="s">
        <v>268</v>
      </c>
      <c r="L431" s="42"/>
      <c r="M431" s="202" t="s">
        <v>44</v>
      </c>
      <c r="N431" s="203" t="s">
        <v>53</v>
      </c>
      <c r="O431" s="67"/>
      <c r="P431" s="204">
        <f>O431*H431</f>
        <v>0</v>
      </c>
      <c r="Q431" s="204">
        <v>0</v>
      </c>
      <c r="R431" s="204">
        <f>Q431*H431</f>
        <v>0</v>
      </c>
      <c r="S431" s="204">
        <v>0</v>
      </c>
      <c r="T431" s="205">
        <f>S431*H431</f>
        <v>0</v>
      </c>
      <c r="U431" s="37"/>
      <c r="V431" s="37"/>
      <c r="W431" s="37"/>
      <c r="X431" s="37"/>
      <c r="Y431" s="37"/>
      <c r="Z431" s="37"/>
      <c r="AA431" s="37"/>
      <c r="AB431" s="37"/>
      <c r="AC431" s="37"/>
      <c r="AD431" s="37"/>
      <c r="AE431" s="37"/>
      <c r="AR431" s="206" t="s">
        <v>104</v>
      </c>
      <c r="AT431" s="206" t="s">
        <v>264</v>
      </c>
      <c r="AU431" s="206" t="s">
        <v>91</v>
      </c>
      <c r="AY431" s="19" t="s">
        <v>262</v>
      </c>
      <c r="BE431" s="207">
        <f>IF(N431="základní",J431,0)</f>
        <v>0</v>
      </c>
      <c r="BF431" s="207">
        <f>IF(N431="snížená",J431,0)</f>
        <v>0</v>
      </c>
      <c r="BG431" s="207">
        <f>IF(N431="zákl. přenesená",J431,0)</f>
        <v>0</v>
      </c>
      <c r="BH431" s="207">
        <f>IF(N431="sníž. přenesená",J431,0)</f>
        <v>0</v>
      </c>
      <c r="BI431" s="207">
        <f>IF(N431="nulová",J431,0)</f>
        <v>0</v>
      </c>
      <c r="BJ431" s="19" t="s">
        <v>89</v>
      </c>
      <c r="BK431" s="207">
        <f>ROUND(I431*H431,2)</f>
        <v>0</v>
      </c>
      <c r="BL431" s="19" t="s">
        <v>104</v>
      </c>
      <c r="BM431" s="206" t="s">
        <v>1551</v>
      </c>
    </row>
    <row r="432" spans="1:65" s="2" customFormat="1" ht="54">
      <c r="A432" s="37"/>
      <c r="B432" s="38"/>
      <c r="C432" s="39"/>
      <c r="D432" s="208" t="s">
        <v>270</v>
      </c>
      <c r="E432" s="39"/>
      <c r="F432" s="209" t="s">
        <v>8793</v>
      </c>
      <c r="G432" s="39"/>
      <c r="H432" s="39"/>
      <c r="I432" s="118"/>
      <c r="J432" s="39"/>
      <c r="K432" s="39"/>
      <c r="L432" s="42"/>
      <c r="M432" s="210"/>
      <c r="N432" s="211"/>
      <c r="O432" s="67"/>
      <c r="P432" s="67"/>
      <c r="Q432" s="67"/>
      <c r="R432" s="67"/>
      <c r="S432" s="67"/>
      <c r="T432" s="68"/>
      <c r="U432" s="37"/>
      <c r="V432" s="37"/>
      <c r="W432" s="37"/>
      <c r="X432" s="37"/>
      <c r="Y432" s="37"/>
      <c r="Z432" s="37"/>
      <c r="AA432" s="37"/>
      <c r="AB432" s="37"/>
      <c r="AC432" s="37"/>
      <c r="AD432" s="37"/>
      <c r="AE432" s="37"/>
      <c r="AT432" s="19" t="s">
        <v>270</v>
      </c>
      <c r="AU432" s="19" t="s">
        <v>91</v>
      </c>
    </row>
    <row r="433" spans="1:65" s="15" customFormat="1" ht="10">
      <c r="B433" s="233"/>
      <c r="C433" s="234"/>
      <c r="D433" s="208" t="s">
        <v>272</v>
      </c>
      <c r="E433" s="235" t="s">
        <v>44</v>
      </c>
      <c r="F433" s="236" t="s">
        <v>8794</v>
      </c>
      <c r="G433" s="234"/>
      <c r="H433" s="237">
        <v>57.6</v>
      </c>
      <c r="I433" s="238"/>
      <c r="J433" s="234"/>
      <c r="K433" s="234"/>
      <c r="L433" s="239"/>
      <c r="M433" s="240"/>
      <c r="N433" s="241"/>
      <c r="O433" s="241"/>
      <c r="P433" s="241"/>
      <c r="Q433" s="241"/>
      <c r="R433" s="241"/>
      <c r="S433" s="241"/>
      <c r="T433" s="242"/>
      <c r="AT433" s="243" t="s">
        <v>272</v>
      </c>
      <c r="AU433" s="243" t="s">
        <v>91</v>
      </c>
      <c r="AV433" s="15" t="s">
        <v>91</v>
      </c>
      <c r="AW433" s="15" t="s">
        <v>38</v>
      </c>
      <c r="AX433" s="15" t="s">
        <v>82</v>
      </c>
      <c r="AY433" s="243" t="s">
        <v>262</v>
      </c>
    </row>
    <row r="434" spans="1:65" s="16" customFormat="1" ht="10">
      <c r="B434" s="244"/>
      <c r="C434" s="245"/>
      <c r="D434" s="208" t="s">
        <v>272</v>
      </c>
      <c r="E434" s="246" t="s">
        <v>44</v>
      </c>
      <c r="F434" s="247" t="s">
        <v>291</v>
      </c>
      <c r="G434" s="245"/>
      <c r="H434" s="248">
        <v>57.6</v>
      </c>
      <c r="I434" s="249"/>
      <c r="J434" s="245"/>
      <c r="K434" s="245"/>
      <c r="L434" s="250"/>
      <c r="M434" s="251"/>
      <c r="N434" s="252"/>
      <c r="O434" s="252"/>
      <c r="P434" s="252"/>
      <c r="Q434" s="252"/>
      <c r="R434" s="252"/>
      <c r="S434" s="252"/>
      <c r="T434" s="253"/>
      <c r="AT434" s="254" t="s">
        <v>272</v>
      </c>
      <c r="AU434" s="254" t="s">
        <v>91</v>
      </c>
      <c r="AV434" s="16" t="s">
        <v>104</v>
      </c>
      <c r="AW434" s="16" t="s">
        <v>38</v>
      </c>
      <c r="AX434" s="16" t="s">
        <v>89</v>
      </c>
      <c r="AY434" s="254" t="s">
        <v>262</v>
      </c>
    </row>
    <row r="435" spans="1:65" s="2" customFormat="1" ht="21.75" customHeight="1">
      <c r="A435" s="37"/>
      <c r="B435" s="38"/>
      <c r="C435" s="195" t="s">
        <v>1038</v>
      </c>
      <c r="D435" s="195" t="s">
        <v>264</v>
      </c>
      <c r="E435" s="196" t="s">
        <v>8795</v>
      </c>
      <c r="F435" s="197" t="s">
        <v>8796</v>
      </c>
      <c r="G435" s="198" t="s">
        <v>342</v>
      </c>
      <c r="H435" s="199">
        <v>34.944000000000003</v>
      </c>
      <c r="I435" s="200"/>
      <c r="J435" s="201">
        <f>ROUND(I435*H435,2)</f>
        <v>0</v>
      </c>
      <c r="K435" s="197" t="s">
        <v>268</v>
      </c>
      <c r="L435" s="42"/>
      <c r="M435" s="202" t="s">
        <v>44</v>
      </c>
      <c r="N435" s="203" t="s">
        <v>53</v>
      </c>
      <c r="O435" s="67"/>
      <c r="P435" s="204">
        <f>O435*H435</f>
        <v>0</v>
      </c>
      <c r="Q435" s="204">
        <v>0</v>
      </c>
      <c r="R435" s="204">
        <f>Q435*H435</f>
        <v>0</v>
      </c>
      <c r="S435" s="204">
        <v>0</v>
      </c>
      <c r="T435" s="205">
        <f>S435*H435</f>
        <v>0</v>
      </c>
      <c r="U435" s="37"/>
      <c r="V435" s="37"/>
      <c r="W435" s="37"/>
      <c r="X435" s="37"/>
      <c r="Y435" s="37"/>
      <c r="Z435" s="37"/>
      <c r="AA435" s="37"/>
      <c r="AB435" s="37"/>
      <c r="AC435" s="37"/>
      <c r="AD435" s="37"/>
      <c r="AE435" s="37"/>
      <c r="AR435" s="206" t="s">
        <v>104</v>
      </c>
      <c r="AT435" s="206" t="s">
        <v>264</v>
      </c>
      <c r="AU435" s="206" t="s">
        <v>91</v>
      </c>
      <c r="AY435" s="19" t="s">
        <v>262</v>
      </c>
      <c r="BE435" s="207">
        <f>IF(N435="základní",J435,0)</f>
        <v>0</v>
      </c>
      <c r="BF435" s="207">
        <f>IF(N435="snížená",J435,0)</f>
        <v>0</v>
      </c>
      <c r="BG435" s="207">
        <f>IF(N435="zákl. přenesená",J435,0)</f>
        <v>0</v>
      </c>
      <c r="BH435" s="207">
        <f>IF(N435="sníž. přenesená",J435,0)</f>
        <v>0</v>
      </c>
      <c r="BI435" s="207">
        <f>IF(N435="nulová",J435,0)</f>
        <v>0</v>
      </c>
      <c r="BJ435" s="19" t="s">
        <v>89</v>
      </c>
      <c r="BK435" s="207">
        <f>ROUND(I435*H435,2)</f>
        <v>0</v>
      </c>
      <c r="BL435" s="19" t="s">
        <v>104</v>
      </c>
      <c r="BM435" s="206" t="s">
        <v>1584</v>
      </c>
    </row>
    <row r="436" spans="1:65" s="2" customFormat="1" ht="54">
      <c r="A436" s="37"/>
      <c r="B436" s="38"/>
      <c r="C436" s="39"/>
      <c r="D436" s="208" t="s">
        <v>270</v>
      </c>
      <c r="E436" s="39"/>
      <c r="F436" s="209" t="s">
        <v>8793</v>
      </c>
      <c r="G436" s="39"/>
      <c r="H436" s="39"/>
      <c r="I436" s="118"/>
      <c r="J436" s="39"/>
      <c r="K436" s="39"/>
      <c r="L436" s="42"/>
      <c r="M436" s="210"/>
      <c r="N436" s="211"/>
      <c r="O436" s="67"/>
      <c r="P436" s="67"/>
      <c r="Q436" s="67"/>
      <c r="R436" s="67"/>
      <c r="S436" s="67"/>
      <c r="T436" s="68"/>
      <c r="U436" s="37"/>
      <c r="V436" s="37"/>
      <c r="W436" s="37"/>
      <c r="X436" s="37"/>
      <c r="Y436" s="37"/>
      <c r="Z436" s="37"/>
      <c r="AA436" s="37"/>
      <c r="AB436" s="37"/>
      <c r="AC436" s="37"/>
      <c r="AD436" s="37"/>
      <c r="AE436" s="37"/>
      <c r="AT436" s="19" t="s">
        <v>270</v>
      </c>
      <c r="AU436" s="19" t="s">
        <v>91</v>
      </c>
    </row>
    <row r="437" spans="1:65" s="15" customFormat="1" ht="10">
      <c r="B437" s="233"/>
      <c r="C437" s="234"/>
      <c r="D437" s="208" t="s">
        <v>272</v>
      </c>
      <c r="E437" s="235" t="s">
        <v>44</v>
      </c>
      <c r="F437" s="236" t="s">
        <v>8797</v>
      </c>
      <c r="G437" s="234"/>
      <c r="H437" s="237">
        <v>34.944000000000003</v>
      </c>
      <c r="I437" s="238"/>
      <c r="J437" s="234"/>
      <c r="K437" s="234"/>
      <c r="L437" s="239"/>
      <c r="M437" s="240"/>
      <c r="N437" s="241"/>
      <c r="O437" s="241"/>
      <c r="P437" s="241"/>
      <c r="Q437" s="241"/>
      <c r="R437" s="241"/>
      <c r="S437" s="241"/>
      <c r="T437" s="242"/>
      <c r="AT437" s="243" t="s">
        <v>272</v>
      </c>
      <c r="AU437" s="243" t="s">
        <v>91</v>
      </c>
      <c r="AV437" s="15" t="s">
        <v>91</v>
      </c>
      <c r="AW437" s="15" t="s">
        <v>38</v>
      </c>
      <c r="AX437" s="15" t="s">
        <v>82</v>
      </c>
      <c r="AY437" s="243" t="s">
        <v>262</v>
      </c>
    </row>
    <row r="438" spans="1:65" s="16" customFormat="1" ht="10">
      <c r="B438" s="244"/>
      <c r="C438" s="245"/>
      <c r="D438" s="208" t="s">
        <v>272</v>
      </c>
      <c r="E438" s="246" t="s">
        <v>44</v>
      </c>
      <c r="F438" s="247" t="s">
        <v>291</v>
      </c>
      <c r="G438" s="245"/>
      <c r="H438" s="248">
        <v>34.944000000000003</v>
      </c>
      <c r="I438" s="249"/>
      <c r="J438" s="245"/>
      <c r="K438" s="245"/>
      <c r="L438" s="250"/>
      <c r="M438" s="251"/>
      <c r="N438" s="252"/>
      <c r="O438" s="252"/>
      <c r="P438" s="252"/>
      <c r="Q438" s="252"/>
      <c r="R438" s="252"/>
      <c r="S438" s="252"/>
      <c r="T438" s="253"/>
      <c r="AT438" s="254" t="s">
        <v>272</v>
      </c>
      <c r="AU438" s="254" t="s">
        <v>91</v>
      </c>
      <c r="AV438" s="16" t="s">
        <v>104</v>
      </c>
      <c r="AW438" s="16" t="s">
        <v>38</v>
      </c>
      <c r="AX438" s="16" t="s">
        <v>89</v>
      </c>
      <c r="AY438" s="254" t="s">
        <v>262</v>
      </c>
    </row>
    <row r="439" spans="1:65" s="2" customFormat="1" ht="16.5" customHeight="1">
      <c r="A439" s="37"/>
      <c r="B439" s="38"/>
      <c r="C439" s="255" t="s">
        <v>1043</v>
      </c>
      <c r="D439" s="255" t="s">
        <v>633</v>
      </c>
      <c r="E439" s="256" t="s">
        <v>8798</v>
      </c>
      <c r="F439" s="257" t="s">
        <v>8799</v>
      </c>
      <c r="G439" s="258" t="s">
        <v>342</v>
      </c>
      <c r="H439" s="259">
        <v>92.543999999999997</v>
      </c>
      <c r="I439" s="260"/>
      <c r="J439" s="261">
        <f>ROUND(I439*H439,2)</f>
        <v>0</v>
      </c>
      <c r="K439" s="257" t="s">
        <v>268</v>
      </c>
      <c r="L439" s="262"/>
      <c r="M439" s="263" t="s">
        <v>44</v>
      </c>
      <c r="N439" s="264" t="s">
        <v>53</v>
      </c>
      <c r="O439" s="67"/>
      <c r="P439" s="204">
        <f>O439*H439</f>
        <v>0</v>
      </c>
      <c r="Q439" s="204">
        <v>2.9999999999999997E-4</v>
      </c>
      <c r="R439" s="204">
        <f>Q439*H439</f>
        <v>2.7763199999999998E-2</v>
      </c>
      <c r="S439" s="204">
        <v>0</v>
      </c>
      <c r="T439" s="205">
        <f>S439*H439</f>
        <v>0</v>
      </c>
      <c r="U439" s="37"/>
      <c r="V439" s="37"/>
      <c r="W439" s="37"/>
      <c r="X439" s="37"/>
      <c r="Y439" s="37"/>
      <c r="Z439" s="37"/>
      <c r="AA439" s="37"/>
      <c r="AB439" s="37"/>
      <c r="AC439" s="37"/>
      <c r="AD439" s="37"/>
      <c r="AE439" s="37"/>
      <c r="AR439" s="206" t="s">
        <v>351</v>
      </c>
      <c r="AT439" s="206" t="s">
        <v>633</v>
      </c>
      <c r="AU439" s="206" t="s">
        <v>91</v>
      </c>
      <c r="AY439" s="19" t="s">
        <v>262</v>
      </c>
      <c r="BE439" s="207">
        <f>IF(N439="základní",J439,0)</f>
        <v>0</v>
      </c>
      <c r="BF439" s="207">
        <f>IF(N439="snížená",J439,0)</f>
        <v>0</v>
      </c>
      <c r="BG439" s="207">
        <f>IF(N439="zákl. přenesená",J439,0)</f>
        <v>0</v>
      </c>
      <c r="BH439" s="207">
        <f>IF(N439="sníž. přenesená",J439,0)</f>
        <v>0</v>
      </c>
      <c r="BI439" s="207">
        <f>IF(N439="nulová",J439,0)</f>
        <v>0</v>
      </c>
      <c r="BJ439" s="19" t="s">
        <v>89</v>
      </c>
      <c r="BK439" s="207">
        <f>ROUND(I439*H439,2)</f>
        <v>0</v>
      </c>
      <c r="BL439" s="19" t="s">
        <v>104</v>
      </c>
      <c r="BM439" s="206" t="s">
        <v>1612</v>
      </c>
    </row>
    <row r="440" spans="1:65" s="15" customFormat="1" ht="10">
      <c r="B440" s="233"/>
      <c r="C440" s="234"/>
      <c r="D440" s="208" t="s">
        <v>272</v>
      </c>
      <c r="E440" s="235" t="s">
        <v>44</v>
      </c>
      <c r="F440" s="236" t="s">
        <v>8794</v>
      </c>
      <c r="G440" s="234"/>
      <c r="H440" s="237">
        <v>57.6</v>
      </c>
      <c r="I440" s="238"/>
      <c r="J440" s="234"/>
      <c r="K440" s="234"/>
      <c r="L440" s="239"/>
      <c r="M440" s="240"/>
      <c r="N440" s="241"/>
      <c r="O440" s="241"/>
      <c r="P440" s="241"/>
      <c r="Q440" s="241"/>
      <c r="R440" s="241"/>
      <c r="S440" s="241"/>
      <c r="T440" s="242"/>
      <c r="AT440" s="243" t="s">
        <v>272</v>
      </c>
      <c r="AU440" s="243" t="s">
        <v>91</v>
      </c>
      <c r="AV440" s="15" t="s">
        <v>91</v>
      </c>
      <c r="AW440" s="15" t="s">
        <v>38</v>
      </c>
      <c r="AX440" s="15" t="s">
        <v>82</v>
      </c>
      <c r="AY440" s="243" t="s">
        <v>262</v>
      </c>
    </row>
    <row r="441" spans="1:65" s="15" customFormat="1" ht="10">
      <c r="B441" s="233"/>
      <c r="C441" s="234"/>
      <c r="D441" s="208" t="s">
        <v>272</v>
      </c>
      <c r="E441" s="235" t="s">
        <v>44</v>
      </c>
      <c r="F441" s="236" t="s">
        <v>8797</v>
      </c>
      <c r="G441" s="234"/>
      <c r="H441" s="237">
        <v>34.944000000000003</v>
      </c>
      <c r="I441" s="238"/>
      <c r="J441" s="234"/>
      <c r="K441" s="234"/>
      <c r="L441" s="239"/>
      <c r="M441" s="240"/>
      <c r="N441" s="241"/>
      <c r="O441" s="241"/>
      <c r="P441" s="241"/>
      <c r="Q441" s="241"/>
      <c r="R441" s="241"/>
      <c r="S441" s="241"/>
      <c r="T441" s="242"/>
      <c r="AT441" s="243" t="s">
        <v>272</v>
      </c>
      <c r="AU441" s="243" t="s">
        <v>91</v>
      </c>
      <c r="AV441" s="15" t="s">
        <v>91</v>
      </c>
      <c r="AW441" s="15" t="s">
        <v>38</v>
      </c>
      <c r="AX441" s="15" t="s">
        <v>82</v>
      </c>
      <c r="AY441" s="243" t="s">
        <v>262</v>
      </c>
    </row>
    <row r="442" spans="1:65" s="16" customFormat="1" ht="10">
      <c r="B442" s="244"/>
      <c r="C442" s="245"/>
      <c r="D442" s="208" t="s">
        <v>272</v>
      </c>
      <c r="E442" s="246" t="s">
        <v>44</v>
      </c>
      <c r="F442" s="247" t="s">
        <v>291</v>
      </c>
      <c r="G442" s="245"/>
      <c r="H442" s="248">
        <v>92.544000000000011</v>
      </c>
      <c r="I442" s="249"/>
      <c r="J442" s="245"/>
      <c r="K442" s="245"/>
      <c r="L442" s="250"/>
      <c r="M442" s="251"/>
      <c r="N442" s="252"/>
      <c r="O442" s="252"/>
      <c r="P442" s="252"/>
      <c r="Q442" s="252"/>
      <c r="R442" s="252"/>
      <c r="S442" s="252"/>
      <c r="T442" s="253"/>
      <c r="AT442" s="254" t="s">
        <v>272</v>
      </c>
      <c r="AU442" s="254" t="s">
        <v>91</v>
      </c>
      <c r="AV442" s="16" t="s">
        <v>104</v>
      </c>
      <c r="AW442" s="16" t="s">
        <v>38</v>
      </c>
      <c r="AX442" s="16" t="s">
        <v>89</v>
      </c>
      <c r="AY442" s="254" t="s">
        <v>262</v>
      </c>
    </row>
    <row r="443" spans="1:65" s="2" customFormat="1" ht="16.5" customHeight="1">
      <c r="A443" s="37"/>
      <c r="B443" s="38"/>
      <c r="C443" s="195" t="s">
        <v>1047</v>
      </c>
      <c r="D443" s="195" t="s">
        <v>264</v>
      </c>
      <c r="E443" s="196" t="s">
        <v>8800</v>
      </c>
      <c r="F443" s="197" t="s">
        <v>8801</v>
      </c>
      <c r="G443" s="198" t="s">
        <v>342</v>
      </c>
      <c r="H443" s="199">
        <v>4.7729999999999997</v>
      </c>
      <c r="I443" s="200"/>
      <c r="J443" s="201">
        <f>ROUND(I443*H443,2)</f>
        <v>0</v>
      </c>
      <c r="K443" s="197" t="s">
        <v>268</v>
      </c>
      <c r="L443" s="42"/>
      <c r="M443" s="202" t="s">
        <v>44</v>
      </c>
      <c r="N443" s="203" t="s">
        <v>53</v>
      </c>
      <c r="O443" s="67"/>
      <c r="P443" s="204">
        <f>O443*H443</f>
        <v>0</v>
      </c>
      <c r="Q443" s="204">
        <v>3.9825E-4</v>
      </c>
      <c r="R443" s="204">
        <f>Q443*H443</f>
        <v>1.9008472499999999E-3</v>
      </c>
      <c r="S443" s="204">
        <v>0</v>
      </c>
      <c r="T443" s="205">
        <f>S443*H443</f>
        <v>0</v>
      </c>
      <c r="U443" s="37"/>
      <c r="V443" s="37"/>
      <c r="W443" s="37"/>
      <c r="X443" s="37"/>
      <c r="Y443" s="37"/>
      <c r="Z443" s="37"/>
      <c r="AA443" s="37"/>
      <c r="AB443" s="37"/>
      <c r="AC443" s="37"/>
      <c r="AD443" s="37"/>
      <c r="AE443" s="37"/>
      <c r="AR443" s="206" t="s">
        <v>104</v>
      </c>
      <c r="AT443" s="206" t="s">
        <v>264</v>
      </c>
      <c r="AU443" s="206" t="s">
        <v>91</v>
      </c>
      <c r="AY443" s="19" t="s">
        <v>262</v>
      </c>
      <c r="BE443" s="207">
        <f>IF(N443="základní",J443,0)</f>
        <v>0</v>
      </c>
      <c r="BF443" s="207">
        <f>IF(N443="snížená",J443,0)</f>
        <v>0</v>
      </c>
      <c r="BG443" s="207">
        <f>IF(N443="zákl. přenesená",J443,0)</f>
        <v>0</v>
      </c>
      <c r="BH443" s="207">
        <f>IF(N443="sníž. přenesená",J443,0)</f>
        <v>0</v>
      </c>
      <c r="BI443" s="207">
        <f>IF(N443="nulová",J443,0)</f>
        <v>0</v>
      </c>
      <c r="BJ443" s="19" t="s">
        <v>89</v>
      </c>
      <c r="BK443" s="207">
        <f>ROUND(I443*H443,2)</f>
        <v>0</v>
      </c>
      <c r="BL443" s="19" t="s">
        <v>104</v>
      </c>
      <c r="BM443" s="206" t="s">
        <v>1620</v>
      </c>
    </row>
    <row r="444" spans="1:65" s="15" customFormat="1" ht="10">
      <c r="B444" s="233"/>
      <c r="C444" s="234"/>
      <c r="D444" s="208" t="s">
        <v>272</v>
      </c>
      <c r="E444" s="235" t="s">
        <v>44</v>
      </c>
      <c r="F444" s="236" t="s">
        <v>8802</v>
      </c>
      <c r="G444" s="234"/>
      <c r="H444" s="237">
        <v>4.7729999999999997</v>
      </c>
      <c r="I444" s="238"/>
      <c r="J444" s="234"/>
      <c r="K444" s="234"/>
      <c r="L444" s="239"/>
      <c r="M444" s="240"/>
      <c r="N444" s="241"/>
      <c r="O444" s="241"/>
      <c r="P444" s="241"/>
      <c r="Q444" s="241"/>
      <c r="R444" s="241"/>
      <c r="S444" s="241"/>
      <c r="T444" s="242"/>
      <c r="AT444" s="243" t="s">
        <v>272</v>
      </c>
      <c r="AU444" s="243" t="s">
        <v>91</v>
      </c>
      <c r="AV444" s="15" t="s">
        <v>91</v>
      </c>
      <c r="AW444" s="15" t="s">
        <v>38</v>
      </c>
      <c r="AX444" s="15" t="s">
        <v>82</v>
      </c>
      <c r="AY444" s="243" t="s">
        <v>262</v>
      </c>
    </row>
    <row r="445" spans="1:65" s="16" customFormat="1" ht="10">
      <c r="B445" s="244"/>
      <c r="C445" s="245"/>
      <c r="D445" s="208" t="s">
        <v>272</v>
      </c>
      <c r="E445" s="246" t="s">
        <v>44</v>
      </c>
      <c r="F445" s="247" t="s">
        <v>291</v>
      </c>
      <c r="G445" s="245"/>
      <c r="H445" s="248">
        <v>4.7729999999999997</v>
      </c>
      <c r="I445" s="249"/>
      <c r="J445" s="245"/>
      <c r="K445" s="245"/>
      <c r="L445" s="250"/>
      <c r="M445" s="251"/>
      <c r="N445" s="252"/>
      <c r="O445" s="252"/>
      <c r="P445" s="252"/>
      <c r="Q445" s="252"/>
      <c r="R445" s="252"/>
      <c r="S445" s="252"/>
      <c r="T445" s="253"/>
      <c r="AT445" s="254" t="s">
        <v>272</v>
      </c>
      <c r="AU445" s="254" t="s">
        <v>91</v>
      </c>
      <c r="AV445" s="16" t="s">
        <v>104</v>
      </c>
      <c r="AW445" s="16" t="s">
        <v>38</v>
      </c>
      <c r="AX445" s="16" t="s">
        <v>89</v>
      </c>
      <c r="AY445" s="254" t="s">
        <v>262</v>
      </c>
    </row>
    <row r="446" spans="1:65" s="2" customFormat="1" ht="21.75" customHeight="1">
      <c r="A446" s="37"/>
      <c r="B446" s="38"/>
      <c r="C446" s="255" t="s">
        <v>1052</v>
      </c>
      <c r="D446" s="255" t="s">
        <v>633</v>
      </c>
      <c r="E446" s="256" t="s">
        <v>8803</v>
      </c>
      <c r="F446" s="257" t="s">
        <v>8804</v>
      </c>
      <c r="G446" s="258" t="s">
        <v>342</v>
      </c>
      <c r="H446" s="259">
        <v>5.25</v>
      </c>
      <c r="I446" s="260"/>
      <c r="J446" s="261">
        <f>ROUND(I446*H446,2)</f>
        <v>0</v>
      </c>
      <c r="K446" s="257" t="s">
        <v>268</v>
      </c>
      <c r="L446" s="262"/>
      <c r="M446" s="263" t="s">
        <v>44</v>
      </c>
      <c r="N446" s="264" t="s">
        <v>53</v>
      </c>
      <c r="O446" s="67"/>
      <c r="P446" s="204">
        <f>O446*H446</f>
        <v>0</v>
      </c>
      <c r="Q446" s="204">
        <v>5.4000000000000003E-3</v>
      </c>
      <c r="R446" s="204">
        <f>Q446*H446</f>
        <v>2.835E-2</v>
      </c>
      <c r="S446" s="204">
        <v>0</v>
      </c>
      <c r="T446" s="205">
        <f>S446*H446</f>
        <v>0</v>
      </c>
      <c r="U446" s="37"/>
      <c r="V446" s="37"/>
      <c r="W446" s="37"/>
      <c r="X446" s="37"/>
      <c r="Y446" s="37"/>
      <c r="Z446" s="37"/>
      <c r="AA446" s="37"/>
      <c r="AB446" s="37"/>
      <c r="AC446" s="37"/>
      <c r="AD446" s="37"/>
      <c r="AE446" s="37"/>
      <c r="AR446" s="206" t="s">
        <v>351</v>
      </c>
      <c r="AT446" s="206" t="s">
        <v>633</v>
      </c>
      <c r="AU446" s="206" t="s">
        <v>91</v>
      </c>
      <c r="AY446" s="19" t="s">
        <v>262</v>
      </c>
      <c r="BE446" s="207">
        <f>IF(N446="základní",J446,0)</f>
        <v>0</v>
      </c>
      <c r="BF446" s="207">
        <f>IF(N446="snížená",J446,0)</f>
        <v>0</v>
      </c>
      <c r="BG446" s="207">
        <f>IF(N446="zákl. přenesená",J446,0)</f>
        <v>0</v>
      </c>
      <c r="BH446" s="207">
        <f>IF(N446="sníž. přenesená",J446,0)</f>
        <v>0</v>
      </c>
      <c r="BI446" s="207">
        <f>IF(N446="nulová",J446,0)</f>
        <v>0</v>
      </c>
      <c r="BJ446" s="19" t="s">
        <v>89</v>
      </c>
      <c r="BK446" s="207">
        <f>ROUND(I446*H446,2)</f>
        <v>0</v>
      </c>
      <c r="BL446" s="19" t="s">
        <v>104</v>
      </c>
      <c r="BM446" s="206" t="s">
        <v>1633</v>
      </c>
    </row>
    <row r="447" spans="1:65" s="15" customFormat="1" ht="10">
      <c r="B447" s="233"/>
      <c r="C447" s="234"/>
      <c r="D447" s="208" t="s">
        <v>272</v>
      </c>
      <c r="E447" s="235" t="s">
        <v>44</v>
      </c>
      <c r="F447" s="236" t="s">
        <v>8805</v>
      </c>
      <c r="G447" s="234"/>
      <c r="H447" s="237">
        <v>5.25</v>
      </c>
      <c r="I447" s="238"/>
      <c r="J447" s="234"/>
      <c r="K447" s="234"/>
      <c r="L447" s="239"/>
      <c r="M447" s="240"/>
      <c r="N447" s="241"/>
      <c r="O447" s="241"/>
      <c r="P447" s="241"/>
      <c r="Q447" s="241"/>
      <c r="R447" s="241"/>
      <c r="S447" s="241"/>
      <c r="T447" s="242"/>
      <c r="AT447" s="243" t="s">
        <v>272</v>
      </c>
      <c r="AU447" s="243" t="s">
        <v>91</v>
      </c>
      <c r="AV447" s="15" t="s">
        <v>91</v>
      </c>
      <c r="AW447" s="15" t="s">
        <v>38</v>
      </c>
      <c r="AX447" s="15" t="s">
        <v>82</v>
      </c>
      <c r="AY447" s="243" t="s">
        <v>262</v>
      </c>
    </row>
    <row r="448" spans="1:65" s="16" customFormat="1" ht="10">
      <c r="B448" s="244"/>
      <c r="C448" s="245"/>
      <c r="D448" s="208" t="s">
        <v>272</v>
      </c>
      <c r="E448" s="246" t="s">
        <v>44</v>
      </c>
      <c r="F448" s="247" t="s">
        <v>291</v>
      </c>
      <c r="G448" s="245"/>
      <c r="H448" s="248">
        <v>5.25</v>
      </c>
      <c r="I448" s="249"/>
      <c r="J448" s="245"/>
      <c r="K448" s="245"/>
      <c r="L448" s="250"/>
      <c r="M448" s="251"/>
      <c r="N448" s="252"/>
      <c r="O448" s="252"/>
      <c r="P448" s="252"/>
      <c r="Q448" s="252"/>
      <c r="R448" s="252"/>
      <c r="S448" s="252"/>
      <c r="T448" s="253"/>
      <c r="AT448" s="254" t="s">
        <v>272</v>
      </c>
      <c r="AU448" s="254" t="s">
        <v>91</v>
      </c>
      <c r="AV448" s="16" t="s">
        <v>104</v>
      </c>
      <c r="AW448" s="16" t="s">
        <v>38</v>
      </c>
      <c r="AX448" s="16" t="s">
        <v>89</v>
      </c>
      <c r="AY448" s="254" t="s">
        <v>262</v>
      </c>
    </row>
    <row r="449" spans="1:65" s="2" customFormat="1" ht="16.5" customHeight="1">
      <c r="A449" s="37"/>
      <c r="B449" s="38"/>
      <c r="C449" s="195" t="s">
        <v>1059</v>
      </c>
      <c r="D449" s="195" t="s">
        <v>264</v>
      </c>
      <c r="E449" s="196" t="s">
        <v>8228</v>
      </c>
      <c r="F449" s="197" t="s">
        <v>8229</v>
      </c>
      <c r="G449" s="198" t="s">
        <v>590</v>
      </c>
      <c r="H449" s="199">
        <v>5.0999999999999996</v>
      </c>
      <c r="I449" s="200"/>
      <c r="J449" s="201">
        <f>ROUND(I449*H449,2)</f>
        <v>0</v>
      </c>
      <c r="K449" s="197" t="s">
        <v>268</v>
      </c>
      <c r="L449" s="42"/>
      <c r="M449" s="202" t="s">
        <v>44</v>
      </c>
      <c r="N449" s="203" t="s">
        <v>53</v>
      </c>
      <c r="O449" s="67"/>
      <c r="P449" s="204">
        <f>O449*H449</f>
        <v>0</v>
      </c>
      <c r="Q449" s="204">
        <v>1.9236000000000001E-4</v>
      </c>
      <c r="R449" s="204">
        <f>Q449*H449</f>
        <v>9.8103600000000002E-4</v>
      </c>
      <c r="S449" s="204">
        <v>0</v>
      </c>
      <c r="T449" s="205">
        <f>S449*H449</f>
        <v>0</v>
      </c>
      <c r="U449" s="37"/>
      <c r="V449" s="37"/>
      <c r="W449" s="37"/>
      <c r="X449" s="37"/>
      <c r="Y449" s="37"/>
      <c r="Z449" s="37"/>
      <c r="AA449" s="37"/>
      <c r="AB449" s="37"/>
      <c r="AC449" s="37"/>
      <c r="AD449" s="37"/>
      <c r="AE449" s="37"/>
      <c r="AR449" s="206" t="s">
        <v>104</v>
      </c>
      <c r="AT449" s="206" t="s">
        <v>264</v>
      </c>
      <c r="AU449" s="206" t="s">
        <v>91</v>
      </c>
      <c r="AY449" s="19" t="s">
        <v>262</v>
      </c>
      <c r="BE449" s="207">
        <f>IF(N449="základní",J449,0)</f>
        <v>0</v>
      </c>
      <c r="BF449" s="207">
        <f>IF(N449="snížená",J449,0)</f>
        <v>0</v>
      </c>
      <c r="BG449" s="207">
        <f>IF(N449="zákl. přenesená",J449,0)</f>
        <v>0</v>
      </c>
      <c r="BH449" s="207">
        <f>IF(N449="sníž. přenesená",J449,0)</f>
        <v>0</v>
      </c>
      <c r="BI449" s="207">
        <f>IF(N449="nulová",J449,0)</f>
        <v>0</v>
      </c>
      <c r="BJ449" s="19" t="s">
        <v>89</v>
      </c>
      <c r="BK449" s="207">
        <f>ROUND(I449*H449,2)</f>
        <v>0</v>
      </c>
      <c r="BL449" s="19" t="s">
        <v>104</v>
      </c>
      <c r="BM449" s="206" t="s">
        <v>1644</v>
      </c>
    </row>
    <row r="450" spans="1:65" s="15" customFormat="1" ht="10">
      <c r="B450" s="233"/>
      <c r="C450" s="234"/>
      <c r="D450" s="208" t="s">
        <v>272</v>
      </c>
      <c r="E450" s="235" t="s">
        <v>44</v>
      </c>
      <c r="F450" s="236" t="s">
        <v>8714</v>
      </c>
      <c r="G450" s="234"/>
      <c r="H450" s="237">
        <v>5.0999999999999996</v>
      </c>
      <c r="I450" s="238"/>
      <c r="J450" s="234"/>
      <c r="K450" s="234"/>
      <c r="L450" s="239"/>
      <c r="M450" s="240"/>
      <c r="N450" s="241"/>
      <c r="O450" s="241"/>
      <c r="P450" s="241"/>
      <c r="Q450" s="241"/>
      <c r="R450" s="241"/>
      <c r="S450" s="241"/>
      <c r="T450" s="242"/>
      <c r="AT450" s="243" t="s">
        <v>272</v>
      </c>
      <c r="AU450" s="243" t="s">
        <v>91</v>
      </c>
      <c r="AV450" s="15" t="s">
        <v>91</v>
      </c>
      <c r="AW450" s="15" t="s">
        <v>38</v>
      </c>
      <c r="AX450" s="15" t="s">
        <v>82</v>
      </c>
      <c r="AY450" s="243" t="s">
        <v>262</v>
      </c>
    </row>
    <row r="451" spans="1:65" s="16" customFormat="1" ht="10">
      <c r="B451" s="244"/>
      <c r="C451" s="245"/>
      <c r="D451" s="208" t="s">
        <v>272</v>
      </c>
      <c r="E451" s="246" t="s">
        <v>44</v>
      </c>
      <c r="F451" s="247" t="s">
        <v>291</v>
      </c>
      <c r="G451" s="245"/>
      <c r="H451" s="248">
        <v>5.0999999999999996</v>
      </c>
      <c r="I451" s="249"/>
      <c r="J451" s="245"/>
      <c r="K451" s="245"/>
      <c r="L451" s="250"/>
      <c r="M451" s="251"/>
      <c r="N451" s="252"/>
      <c r="O451" s="252"/>
      <c r="P451" s="252"/>
      <c r="Q451" s="252"/>
      <c r="R451" s="252"/>
      <c r="S451" s="252"/>
      <c r="T451" s="253"/>
      <c r="AT451" s="254" t="s">
        <v>272</v>
      </c>
      <c r="AU451" s="254" t="s">
        <v>91</v>
      </c>
      <c r="AV451" s="16" t="s">
        <v>104</v>
      </c>
      <c r="AW451" s="16" t="s">
        <v>38</v>
      </c>
      <c r="AX451" s="16" t="s">
        <v>89</v>
      </c>
      <c r="AY451" s="254" t="s">
        <v>262</v>
      </c>
    </row>
    <row r="452" spans="1:65" s="2" customFormat="1" ht="16.5" customHeight="1">
      <c r="A452" s="37"/>
      <c r="B452" s="38"/>
      <c r="C452" s="195" t="s">
        <v>1064</v>
      </c>
      <c r="D452" s="195" t="s">
        <v>264</v>
      </c>
      <c r="E452" s="196" t="s">
        <v>8231</v>
      </c>
      <c r="F452" s="197" t="s">
        <v>8232</v>
      </c>
      <c r="G452" s="198" t="s">
        <v>590</v>
      </c>
      <c r="H452" s="199">
        <v>5.0999999999999996</v>
      </c>
      <c r="I452" s="200"/>
      <c r="J452" s="201">
        <f>ROUND(I452*H452,2)</f>
        <v>0</v>
      </c>
      <c r="K452" s="197" t="s">
        <v>268</v>
      </c>
      <c r="L452" s="42"/>
      <c r="M452" s="202" t="s">
        <v>44</v>
      </c>
      <c r="N452" s="203" t="s">
        <v>53</v>
      </c>
      <c r="O452" s="67"/>
      <c r="P452" s="204">
        <f>O452*H452</f>
        <v>0</v>
      </c>
      <c r="Q452" s="204">
        <v>9.4500000000000007E-5</v>
      </c>
      <c r="R452" s="204">
        <f>Q452*H452</f>
        <v>4.8194999999999998E-4</v>
      </c>
      <c r="S452" s="204">
        <v>0</v>
      </c>
      <c r="T452" s="205">
        <f>S452*H452</f>
        <v>0</v>
      </c>
      <c r="U452" s="37"/>
      <c r="V452" s="37"/>
      <c r="W452" s="37"/>
      <c r="X452" s="37"/>
      <c r="Y452" s="37"/>
      <c r="Z452" s="37"/>
      <c r="AA452" s="37"/>
      <c r="AB452" s="37"/>
      <c r="AC452" s="37"/>
      <c r="AD452" s="37"/>
      <c r="AE452" s="37"/>
      <c r="AR452" s="206" t="s">
        <v>104</v>
      </c>
      <c r="AT452" s="206" t="s">
        <v>264</v>
      </c>
      <c r="AU452" s="206" t="s">
        <v>91</v>
      </c>
      <c r="AY452" s="19" t="s">
        <v>262</v>
      </c>
      <c r="BE452" s="207">
        <f>IF(N452="základní",J452,0)</f>
        <v>0</v>
      </c>
      <c r="BF452" s="207">
        <f>IF(N452="snížená",J452,0)</f>
        <v>0</v>
      </c>
      <c r="BG452" s="207">
        <f>IF(N452="zákl. přenesená",J452,0)</f>
        <v>0</v>
      </c>
      <c r="BH452" s="207">
        <f>IF(N452="sníž. přenesená",J452,0)</f>
        <v>0</v>
      </c>
      <c r="BI452" s="207">
        <f>IF(N452="nulová",J452,0)</f>
        <v>0</v>
      </c>
      <c r="BJ452" s="19" t="s">
        <v>89</v>
      </c>
      <c r="BK452" s="207">
        <f>ROUND(I452*H452,2)</f>
        <v>0</v>
      </c>
      <c r="BL452" s="19" t="s">
        <v>104</v>
      </c>
      <c r="BM452" s="206" t="s">
        <v>1659</v>
      </c>
    </row>
    <row r="453" spans="1:65" s="15" customFormat="1" ht="10">
      <c r="B453" s="233"/>
      <c r="C453" s="234"/>
      <c r="D453" s="208" t="s">
        <v>272</v>
      </c>
      <c r="E453" s="235" t="s">
        <v>44</v>
      </c>
      <c r="F453" s="236" t="s">
        <v>8714</v>
      </c>
      <c r="G453" s="234"/>
      <c r="H453" s="237">
        <v>5.0999999999999996</v>
      </c>
      <c r="I453" s="238"/>
      <c r="J453" s="234"/>
      <c r="K453" s="234"/>
      <c r="L453" s="239"/>
      <c r="M453" s="240"/>
      <c r="N453" s="241"/>
      <c r="O453" s="241"/>
      <c r="P453" s="241"/>
      <c r="Q453" s="241"/>
      <c r="R453" s="241"/>
      <c r="S453" s="241"/>
      <c r="T453" s="242"/>
      <c r="AT453" s="243" t="s">
        <v>272</v>
      </c>
      <c r="AU453" s="243" t="s">
        <v>91</v>
      </c>
      <c r="AV453" s="15" t="s">
        <v>91</v>
      </c>
      <c r="AW453" s="15" t="s">
        <v>38</v>
      </c>
      <c r="AX453" s="15" t="s">
        <v>82</v>
      </c>
      <c r="AY453" s="243" t="s">
        <v>262</v>
      </c>
    </row>
    <row r="454" spans="1:65" s="16" customFormat="1" ht="10">
      <c r="B454" s="244"/>
      <c r="C454" s="245"/>
      <c r="D454" s="208" t="s">
        <v>272</v>
      </c>
      <c r="E454" s="246" t="s">
        <v>44</v>
      </c>
      <c r="F454" s="247" t="s">
        <v>291</v>
      </c>
      <c r="G454" s="245"/>
      <c r="H454" s="248">
        <v>5.0999999999999996</v>
      </c>
      <c r="I454" s="249"/>
      <c r="J454" s="245"/>
      <c r="K454" s="245"/>
      <c r="L454" s="250"/>
      <c r="M454" s="251"/>
      <c r="N454" s="252"/>
      <c r="O454" s="252"/>
      <c r="P454" s="252"/>
      <c r="Q454" s="252"/>
      <c r="R454" s="252"/>
      <c r="S454" s="252"/>
      <c r="T454" s="253"/>
      <c r="AT454" s="254" t="s">
        <v>272</v>
      </c>
      <c r="AU454" s="254" t="s">
        <v>91</v>
      </c>
      <c r="AV454" s="16" t="s">
        <v>104</v>
      </c>
      <c r="AW454" s="16" t="s">
        <v>38</v>
      </c>
      <c r="AX454" s="16" t="s">
        <v>89</v>
      </c>
      <c r="AY454" s="254" t="s">
        <v>262</v>
      </c>
    </row>
    <row r="455" spans="1:65" s="12" customFormat="1" ht="22.75" customHeight="1">
      <c r="B455" s="179"/>
      <c r="C455" s="180"/>
      <c r="D455" s="181" t="s">
        <v>81</v>
      </c>
      <c r="E455" s="193" t="s">
        <v>1624</v>
      </c>
      <c r="F455" s="193" t="s">
        <v>1625</v>
      </c>
      <c r="G455" s="180"/>
      <c r="H455" s="180"/>
      <c r="I455" s="183"/>
      <c r="J455" s="194">
        <f>BK455</f>
        <v>0</v>
      </c>
      <c r="K455" s="180"/>
      <c r="L455" s="185"/>
      <c r="M455" s="186"/>
      <c r="N455" s="187"/>
      <c r="O455" s="187"/>
      <c r="P455" s="188">
        <f>SUM(P456:P457)</f>
        <v>0</v>
      </c>
      <c r="Q455" s="187"/>
      <c r="R455" s="188">
        <f>SUM(R456:R457)</f>
        <v>0</v>
      </c>
      <c r="S455" s="187"/>
      <c r="T455" s="189">
        <f>SUM(T456:T457)</f>
        <v>0</v>
      </c>
      <c r="AR455" s="190" t="s">
        <v>89</v>
      </c>
      <c r="AT455" s="191" t="s">
        <v>81</v>
      </c>
      <c r="AU455" s="191" t="s">
        <v>89</v>
      </c>
      <c r="AY455" s="190" t="s">
        <v>262</v>
      </c>
      <c r="BK455" s="192">
        <f>SUM(BK456:BK457)</f>
        <v>0</v>
      </c>
    </row>
    <row r="456" spans="1:65" s="2" customFormat="1" ht="16.5" customHeight="1">
      <c r="A456" s="37"/>
      <c r="B456" s="38"/>
      <c r="C456" s="195" t="s">
        <v>1071</v>
      </c>
      <c r="D456" s="195" t="s">
        <v>264</v>
      </c>
      <c r="E456" s="196" t="s">
        <v>8806</v>
      </c>
      <c r="F456" s="197" t="s">
        <v>8807</v>
      </c>
      <c r="G456" s="198" t="s">
        <v>406</v>
      </c>
      <c r="H456" s="199">
        <v>22.268999999999998</v>
      </c>
      <c r="I456" s="200"/>
      <c r="J456" s="201">
        <f>ROUND(I456*H456,2)</f>
        <v>0</v>
      </c>
      <c r="K456" s="197" t="s">
        <v>268</v>
      </c>
      <c r="L456" s="42"/>
      <c r="M456" s="202" t="s">
        <v>44</v>
      </c>
      <c r="N456" s="203" t="s">
        <v>53</v>
      </c>
      <c r="O456" s="67"/>
      <c r="P456" s="204">
        <f>O456*H456</f>
        <v>0</v>
      </c>
      <c r="Q456" s="204">
        <v>0</v>
      </c>
      <c r="R456" s="204">
        <f>Q456*H456</f>
        <v>0</v>
      </c>
      <c r="S456" s="204">
        <v>0</v>
      </c>
      <c r="T456" s="205">
        <f>S456*H456</f>
        <v>0</v>
      </c>
      <c r="U456" s="37"/>
      <c r="V456" s="37"/>
      <c r="W456" s="37"/>
      <c r="X456" s="37"/>
      <c r="Y456" s="37"/>
      <c r="Z456" s="37"/>
      <c r="AA456" s="37"/>
      <c r="AB456" s="37"/>
      <c r="AC456" s="37"/>
      <c r="AD456" s="37"/>
      <c r="AE456" s="37"/>
      <c r="AR456" s="206" t="s">
        <v>104</v>
      </c>
      <c r="AT456" s="206" t="s">
        <v>264</v>
      </c>
      <c r="AU456" s="206" t="s">
        <v>91</v>
      </c>
      <c r="AY456" s="19" t="s">
        <v>262</v>
      </c>
      <c r="BE456" s="207">
        <f>IF(N456="základní",J456,0)</f>
        <v>0</v>
      </c>
      <c r="BF456" s="207">
        <f>IF(N456="snížená",J456,0)</f>
        <v>0</v>
      </c>
      <c r="BG456" s="207">
        <f>IF(N456="zákl. přenesená",J456,0)</f>
        <v>0</v>
      </c>
      <c r="BH456" s="207">
        <f>IF(N456="sníž. přenesená",J456,0)</f>
        <v>0</v>
      </c>
      <c r="BI456" s="207">
        <f>IF(N456="nulová",J456,0)</f>
        <v>0</v>
      </c>
      <c r="BJ456" s="19" t="s">
        <v>89</v>
      </c>
      <c r="BK456" s="207">
        <f>ROUND(I456*H456,2)</f>
        <v>0</v>
      </c>
      <c r="BL456" s="19" t="s">
        <v>104</v>
      </c>
      <c r="BM456" s="206" t="s">
        <v>1673</v>
      </c>
    </row>
    <row r="457" spans="1:65" s="2" customFormat="1" ht="27">
      <c r="A457" s="37"/>
      <c r="B457" s="38"/>
      <c r="C457" s="39"/>
      <c r="D457" s="208" t="s">
        <v>270</v>
      </c>
      <c r="E457" s="39"/>
      <c r="F457" s="209" t="s">
        <v>8808</v>
      </c>
      <c r="G457" s="39"/>
      <c r="H457" s="39"/>
      <c r="I457" s="118"/>
      <c r="J457" s="39"/>
      <c r="K457" s="39"/>
      <c r="L457" s="42"/>
      <c r="M457" s="210"/>
      <c r="N457" s="211"/>
      <c r="O457" s="67"/>
      <c r="P457" s="67"/>
      <c r="Q457" s="67"/>
      <c r="R457" s="67"/>
      <c r="S457" s="67"/>
      <c r="T457" s="68"/>
      <c r="U457" s="37"/>
      <c r="V457" s="37"/>
      <c r="W457" s="37"/>
      <c r="X457" s="37"/>
      <c r="Y457" s="37"/>
      <c r="Z457" s="37"/>
      <c r="AA457" s="37"/>
      <c r="AB457" s="37"/>
      <c r="AC457" s="37"/>
      <c r="AD457" s="37"/>
      <c r="AE457" s="37"/>
      <c r="AT457" s="19" t="s">
        <v>270</v>
      </c>
      <c r="AU457" s="19" t="s">
        <v>91</v>
      </c>
    </row>
    <row r="458" spans="1:65" s="12" customFormat="1" ht="25.9" customHeight="1">
      <c r="B458" s="179"/>
      <c r="C458" s="180"/>
      <c r="D458" s="181" t="s">
        <v>81</v>
      </c>
      <c r="E458" s="182" t="s">
        <v>4786</v>
      </c>
      <c r="F458" s="182" t="s">
        <v>4787</v>
      </c>
      <c r="G458" s="180"/>
      <c r="H458" s="180"/>
      <c r="I458" s="183"/>
      <c r="J458" s="184">
        <f>BK458</f>
        <v>0</v>
      </c>
      <c r="K458" s="180"/>
      <c r="L458" s="185"/>
      <c r="M458" s="186"/>
      <c r="N458" s="187"/>
      <c r="O458" s="187"/>
      <c r="P458" s="188">
        <f>P459</f>
        <v>0</v>
      </c>
      <c r="Q458" s="187"/>
      <c r="R458" s="188">
        <f>R459</f>
        <v>8.6699999999999992E-7</v>
      </c>
      <c r="S458" s="187"/>
      <c r="T458" s="189">
        <f>T459</f>
        <v>0</v>
      </c>
      <c r="AR458" s="190" t="s">
        <v>322</v>
      </c>
      <c r="AT458" s="191" t="s">
        <v>81</v>
      </c>
      <c r="AU458" s="191" t="s">
        <v>82</v>
      </c>
      <c r="AY458" s="190" t="s">
        <v>262</v>
      </c>
      <c r="BK458" s="192">
        <f>BK459</f>
        <v>0</v>
      </c>
    </row>
    <row r="459" spans="1:65" s="12" customFormat="1" ht="22.75" customHeight="1">
      <c r="B459" s="179"/>
      <c r="C459" s="180"/>
      <c r="D459" s="181" t="s">
        <v>81</v>
      </c>
      <c r="E459" s="193" t="s">
        <v>6097</v>
      </c>
      <c r="F459" s="193" t="s">
        <v>6098</v>
      </c>
      <c r="G459" s="180"/>
      <c r="H459" s="180"/>
      <c r="I459" s="183"/>
      <c r="J459" s="194">
        <f>BK459</f>
        <v>0</v>
      </c>
      <c r="K459" s="180"/>
      <c r="L459" s="185"/>
      <c r="M459" s="186"/>
      <c r="N459" s="187"/>
      <c r="O459" s="187"/>
      <c r="P459" s="188">
        <f>SUM(P460:P506)</f>
        <v>0</v>
      </c>
      <c r="Q459" s="187"/>
      <c r="R459" s="188">
        <f>SUM(R460:R506)</f>
        <v>8.6699999999999992E-7</v>
      </c>
      <c r="S459" s="187"/>
      <c r="T459" s="189">
        <f>SUM(T460:T506)</f>
        <v>0</v>
      </c>
      <c r="AR459" s="190" t="s">
        <v>322</v>
      </c>
      <c r="AT459" s="191" t="s">
        <v>81</v>
      </c>
      <c r="AU459" s="191" t="s">
        <v>89</v>
      </c>
      <c r="AY459" s="190" t="s">
        <v>262</v>
      </c>
      <c r="BK459" s="192">
        <f>SUM(BK460:BK506)</f>
        <v>0</v>
      </c>
    </row>
    <row r="460" spans="1:65" s="2" customFormat="1" ht="16.5" customHeight="1">
      <c r="A460" s="37"/>
      <c r="B460" s="38"/>
      <c r="C460" s="195" t="s">
        <v>1077</v>
      </c>
      <c r="D460" s="195" t="s">
        <v>264</v>
      </c>
      <c r="E460" s="196" t="s">
        <v>6758</v>
      </c>
      <c r="F460" s="197" t="s">
        <v>6135</v>
      </c>
      <c r="G460" s="198" t="s">
        <v>3941</v>
      </c>
      <c r="H460" s="199">
        <v>2</v>
      </c>
      <c r="I460" s="200"/>
      <c r="J460" s="201">
        <f>ROUND(I460*H460,2)</f>
        <v>0</v>
      </c>
      <c r="K460" s="197" t="s">
        <v>44</v>
      </c>
      <c r="L460" s="42"/>
      <c r="M460" s="202" t="s">
        <v>44</v>
      </c>
      <c r="N460" s="203" t="s">
        <v>53</v>
      </c>
      <c r="O460" s="67"/>
      <c r="P460" s="204">
        <f>O460*H460</f>
        <v>0</v>
      </c>
      <c r="Q460" s="204">
        <v>0</v>
      </c>
      <c r="R460" s="204">
        <f>Q460*H460</f>
        <v>0</v>
      </c>
      <c r="S460" s="204">
        <v>0</v>
      </c>
      <c r="T460" s="205">
        <f>S460*H460</f>
        <v>0</v>
      </c>
      <c r="U460" s="37"/>
      <c r="V460" s="37"/>
      <c r="W460" s="37"/>
      <c r="X460" s="37"/>
      <c r="Y460" s="37"/>
      <c r="Z460" s="37"/>
      <c r="AA460" s="37"/>
      <c r="AB460" s="37"/>
      <c r="AC460" s="37"/>
      <c r="AD460" s="37"/>
      <c r="AE460" s="37"/>
      <c r="AR460" s="206" t="s">
        <v>104</v>
      </c>
      <c r="AT460" s="206" t="s">
        <v>264</v>
      </c>
      <c r="AU460" s="206" t="s">
        <v>91</v>
      </c>
      <c r="AY460" s="19" t="s">
        <v>262</v>
      </c>
      <c r="BE460" s="207">
        <f>IF(N460="základní",J460,0)</f>
        <v>0</v>
      </c>
      <c r="BF460" s="207">
        <f>IF(N460="snížená",J460,0)</f>
        <v>0</v>
      </c>
      <c r="BG460" s="207">
        <f>IF(N460="zákl. přenesená",J460,0)</f>
        <v>0</v>
      </c>
      <c r="BH460" s="207">
        <f>IF(N460="sníž. přenesená",J460,0)</f>
        <v>0</v>
      </c>
      <c r="BI460" s="207">
        <f>IF(N460="nulová",J460,0)</f>
        <v>0</v>
      </c>
      <c r="BJ460" s="19" t="s">
        <v>89</v>
      </c>
      <c r="BK460" s="207">
        <f>ROUND(I460*H460,2)</f>
        <v>0</v>
      </c>
      <c r="BL460" s="19" t="s">
        <v>104</v>
      </c>
      <c r="BM460" s="206" t="s">
        <v>1687</v>
      </c>
    </row>
    <row r="461" spans="1:65" s="2" customFormat="1" ht="27">
      <c r="A461" s="37"/>
      <c r="B461" s="38"/>
      <c r="C461" s="39"/>
      <c r="D461" s="208" t="s">
        <v>421</v>
      </c>
      <c r="E461" s="39"/>
      <c r="F461" s="209" t="s">
        <v>6759</v>
      </c>
      <c r="G461" s="39"/>
      <c r="H461" s="39"/>
      <c r="I461" s="118"/>
      <c r="J461" s="39"/>
      <c r="K461" s="39"/>
      <c r="L461" s="42"/>
      <c r="M461" s="210"/>
      <c r="N461" s="211"/>
      <c r="O461" s="67"/>
      <c r="P461" s="67"/>
      <c r="Q461" s="67"/>
      <c r="R461" s="67"/>
      <c r="S461" s="67"/>
      <c r="T461" s="68"/>
      <c r="U461" s="37"/>
      <c r="V461" s="37"/>
      <c r="W461" s="37"/>
      <c r="X461" s="37"/>
      <c r="Y461" s="37"/>
      <c r="Z461" s="37"/>
      <c r="AA461" s="37"/>
      <c r="AB461" s="37"/>
      <c r="AC461" s="37"/>
      <c r="AD461" s="37"/>
      <c r="AE461" s="37"/>
      <c r="AT461" s="19" t="s">
        <v>421</v>
      </c>
      <c r="AU461" s="19" t="s">
        <v>91</v>
      </c>
    </row>
    <row r="462" spans="1:65" s="2" customFormat="1" ht="16.5" customHeight="1">
      <c r="A462" s="37"/>
      <c r="B462" s="38"/>
      <c r="C462" s="195" t="s">
        <v>1081</v>
      </c>
      <c r="D462" s="195" t="s">
        <v>264</v>
      </c>
      <c r="E462" s="196" t="s">
        <v>6760</v>
      </c>
      <c r="F462" s="197" t="s">
        <v>6147</v>
      </c>
      <c r="G462" s="198" t="s">
        <v>3941</v>
      </c>
      <c r="H462" s="199">
        <v>2</v>
      </c>
      <c r="I462" s="200"/>
      <c r="J462" s="201">
        <f>ROUND(I462*H462,2)</f>
        <v>0</v>
      </c>
      <c r="K462" s="197" t="s">
        <v>44</v>
      </c>
      <c r="L462" s="42"/>
      <c r="M462" s="202" t="s">
        <v>44</v>
      </c>
      <c r="N462" s="203" t="s">
        <v>53</v>
      </c>
      <c r="O462" s="67"/>
      <c r="P462" s="204">
        <f>O462*H462</f>
        <v>0</v>
      </c>
      <c r="Q462" s="204">
        <v>0</v>
      </c>
      <c r="R462" s="204">
        <f>Q462*H462</f>
        <v>0</v>
      </c>
      <c r="S462" s="204">
        <v>0</v>
      </c>
      <c r="T462" s="205">
        <f>S462*H462</f>
        <v>0</v>
      </c>
      <c r="U462" s="37"/>
      <c r="V462" s="37"/>
      <c r="W462" s="37"/>
      <c r="X462" s="37"/>
      <c r="Y462" s="37"/>
      <c r="Z462" s="37"/>
      <c r="AA462" s="37"/>
      <c r="AB462" s="37"/>
      <c r="AC462" s="37"/>
      <c r="AD462" s="37"/>
      <c r="AE462" s="37"/>
      <c r="AR462" s="206" t="s">
        <v>104</v>
      </c>
      <c r="AT462" s="206" t="s">
        <v>264</v>
      </c>
      <c r="AU462" s="206" t="s">
        <v>91</v>
      </c>
      <c r="AY462" s="19" t="s">
        <v>262</v>
      </c>
      <c r="BE462" s="207">
        <f>IF(N462="základní",J462,0)</f>
        <v>0</v>
      </c>
      <c r="BF462" s="207">
        <f>IF(N462="snížená",J462,0)</f>
        <v>0</v>
      </c>
      <c r="BG462" s="207">
        <f>IF(N462="zákl. přenesená",J462,0)</f>
        <v>0</v>
      </c>
      <c r="BH462" s="207">
        <f>IF(N462="sníž. přenesená",J462,0)</f>
        <v>0</v>
      </c>
      <c r="BI462" s="207">
        <f>IF(N462="nulová",J462,0)</f>
        <v>0</v>
      </c>
      <c r="BJ462" s="19" t="s">
        <v>89</v>
      </c>
      <c r="BK462" s="207">
        <f>ROUND(I462*H462,2)</f>
        <v>0</v>
      </c>
      <c r="BL462" s="19" t="s">
        <v>104</v>
      </c>
      <c r="BM462" s="206" t="s">
        <v>1698</v>
      </c>
    </row>
    <row r="463" spans="1:65" s="2" customFormat="1" ht="45">
      <c r="A463" s="37"/>
      <c r="B463" s="38"/>
      <c r="C463" s="39"/>
      <c r="D463" s="208" t="s">
        <v>421</v>
      </c>
      <c r="E463" s="39"/>
      <c r="F463" s="209" t="s">
        <v>6761</v>
      </c>
      <c r="G463" s="39"/>
      <c r="H463" s="39"/>
      <c r="I463" s="118"/>
      <c r="J463" s="39"/>
      <c r="K463" s="39"/>
      <c r="L463" s="42"/>
      <c r="M463" s="210"/>
      <c r="N463" s="211"/>
      <c r="O463" s="67"/>
      <c r="P463" s="67"/>
      <c r="Q463" s="67"/>
      <c r="R463" s="67"/>
      <c r="S463" s="67"/>
      <c r="T463" s="68"/>
      <c r="U463" s="37"/>
      <c r="V463" s="37"/>
      <c r="W463" s="37"/>
      <c r="X463" s="37"/>
      <c r="Y463" s="37"/>
      <c r="Z463" s="37"/>
      <c r="AA463" s="37"/>
      <c r="AB463" s="37"/>
      <c r="AC463" s="37"/>
      <c r="AD463" s="37"/>
      <c r="AE463" s="37"/>
      <c r="AT463" s="19" t="s">
        <v>421</v>
      </c>
      <c r="AU463" s="19" t="s">
        <v>91</v>
      </c>
    </row>
    <row r="464" spans="1:65" s="2" customFormat="1" ht="16.5" customHeight="1">
      <c r="A464" s="37"/>
      <c r="B464" s="38"/>
      <c r="C464" s="195" t="s">
        <v>452</v>
      </c>
      <c r="D464" s="195" t="s">
        <v>264</v>
      </c>
      <c r="E464" s="196" t="s">
        <v>6765</v>
      </c>
      <c r="F464" s="197" t="s">
        <v>6766</v>
      </c>
      <c r="G464" s="198" t="s">
        <v>590</v>
      </c>
      <c r="H464" s="199">
        <v>12.59</v>
      </c>
      <c r="I464" s="200"/>
      <c r="J464" s="201">
        <f>ROUND(I464*H464,2)</f>
        <v>0</v>
      </c>
      <c r="K464" s="197" t="s">
        <v>3877</v>
      </c>
      <c r="L464" s="42"/>
      <c r="M464" s="202" t="s">
        <v>44</v>
      </c>
      <c r="N464" s="203" t="s">
        <v>53</v>
      </c>
      <c r="O464" s="67"/>
      <c r="P464" s="204">
        <f>O464*H464</f>
        <v>0</v>
      </c>
      <c r="Q464" s="204">
        <v>0</v>
      </c>
      <c r="R464" s="204">
        <f>Q464*H464</f>
        <v>0</v>
      </c>
      <c r="S464" s="204">
        <v>0</v>
      </c>
      <c r="T464" s="205">
        <f>S464*H464</f>
        <v>0</v>
      </c>
      <c r="U464" s="37"/>
      <c r="V464" s="37"/>
      <c r="W464" s="37"/>
      <c r="X464" s="37"/>
      <c r="Y464" s="37"/>
      <c r="Z464" s="37"/>
      <c r="AA464" s="37"/>
      <c r="AB464" s="37"/>
      <c r="AC464" s="37"/>
      <c r="AD464" s="37"/>
      <c r="AE464" s="37"/>
      <c r="AR464" s="206" t="s">
        <v>104</v>
      </c>
      <c r="AT464" s="206" t="s">
        <v>264</v>
      </c>
      <c r="AU464" s="206" t="s">
        <v>91</v>
      </c>
      <c r="AY464" s="19" t="s">
        <v>262</v>
      </c>
      <c r="BE464" s="207">
        <f>IF(N464="základní",J464,0)</f>
        <v>0</v>
      </c>
      <c r="BF464" s="207">
        <f>IF(N464="snížená",J464,0)</f>
        <v>0</v>
      </c>
      <c r="BG464" s="207">
        <f>IF(N464="zákl. přenesená",J464,0)</f>
        <v>0</v>
      </c>
      <c r="BH464" s="207">
        <f>IF(N464="sníž. přenesená",J464,0)</f>
        <v>0</v>
      </c>
      <c r="BI464" s="207">
        <f>IF(N464="nulová",J464,0)</f>
        <v>0</v>
      </c>
      <c r="BJ464" s="19" t="s">
        <v>89</v>
      </c>
      <c r="BK464" s="207">
        <f>ROUND(I464*H464,2)</f>
        <v>0</v>
      </c>
      <c r="BL464" s="19" t="s">
        <v>104</v>
      </c>
      <c r="BM464" s="206" t="s">
        <v>1731</v>
      </c>
    </row>
    <row r="465" spans="1:65" s="15" customFormat="1" ht="10">
      <c r="B465" s="233"/>
      <c r="C465" s="234"/>
      <c r="D465" s="208" t="s">
        <v>272</v>
      </c>
      <c r="E465" s="235" t="s">
        <v>44</v>
      </c>
      <c r="F465" s="236" t="s">
        <v>8716</v>
      </c>
      <c r="G465" s="234"/>
      <c r="H465" s="237">
        <v>7.2</v>
      </c>
      <c r="I465" s="238"/>
      <c r="J465" s="234"/>
      <c r="K465" s="234"/>
      <c r="L465" s="239"/>
      <c r="M465" s="240"/>
      <c r="N465" s="241"/>
      <c r="O465" s="241"/>
      <c r="P465" s="241"/>
      <c r="Q465" s="241"/>
      <c r="R465" s="241"/>
      <c r="S465" s="241"/>
      <c r="T465" s="242"/>
      <c r="AT465" s="243" t="s">
        <v>272</v>
      </c>
      <c r="AU465" s="243" t="s">
        <v>91</v>
      </c>
      <c r="AV465" s="15" t="s">
        <v>91</v>
      </c>
      <c r="AW465" s="15" t="s">
        <v>38</v>
      </c>
      <c r="AX465" s="15" t="s">
        <v>82</v>
      </c>
      <c r="AY465" s="243" t="s">
        <v>262</v>
      </c>
    </row>
    <row r="466" spans="1:65" s="15" customFormat="1" ht="10">
      <c r="B466" s="233"/>
      <c r="C466" s="234"/>
      <c r="D466" s="208" t="s">
        <v>272</v>
      </c>
      <c r="E466" s="235" t="s">
        <v>44</v>
      </c>
      <c r="F466" s="236" t="s">
        <v>8718</v>
      </c>
      <c r="G466" s="234"/>
      <c r="H466" s="237">
        <v>0.59</v>
      </c>
      <c r="I466" s="238"/>
      <c r="J466" s="234"/>
      <c r="K466" s="234"/>
      <c r="L466" s="239"/>
      <c r="M466" s="240"/>
      <c r="N466" s="241"/>
      <c r="O466" s="241"/>
      <c r="P466" s="241"/>
      <c r="Q466" s="241"/>
      <c r="R466" s="241"/>
      <c r="S466" s="241"/>
      <c r="T466" s="242"/>
      <c r="AT466" s="243" t="s">
        <v>272</v>
      </c>
      <c r="AU466" s="243" t="s">
        <v>91</v>
      </c>
      <c r="AV466" s="15" t="s">
        <v>91</v>
      </c>
      <c r="AW466" s="15" t="s">
        <v>38</v>
      </c>
      <c r="AX466" s="15" t="s">
        <v>82</v>
      </c>
      <c r="AY466" s="243" t="s">
        <v>262</v>
      </c>
    </row>
    <row r="467" spans="1:65" s="15" customFormat="1" ht="10">
      <c r="B467" s="233"/>
      <c r="C467" s="234"/>
      <c r="D467" s="208" t="s">
        <v>272</v>
      </c>
      <c r="E467" s="235" t="s">
        <v>44</v>
      </c>
      <c r="F467" s="236" t="s">
        <v>8766</v>
      </c>
      <c r="G467" s="234"/>
      <c r="H467" s="237">
        <v>4.8</v>
      </c>
      <c r="I467" s="238"/>
      <c r="J467" s="234"/>
      <c r="K467" s="234"/>
      <c r="L467" s="239"/>
      <c r="M467" s="240"/>
      <c r="N467" s="241"/>
      <c r="O467" s="241"/>
      <c r="P467" s="241"/>
      <c r="Q467" s="241"/>
      <c r="R467" s="241"/>
      <c r="S467" s="241"/>
      <c r="T467" s="242"/>
      <c r="AT467" s="243" t="s">
        <v>272</v>
      </c>
      <c r="AU467" s="243" t="s">
        <v>91</v>
      </c>
      <c r="AV467" s="15" t="s">
        <v>91</v>
      </c>
      <c r="AW467" s="15" t="s">
        <v>38</v>
      </c>
      <c r="AX467" s="15" t="s">
        <v>82</v>
      </c>
      <c r="AY467" s="243" t="s">
        <v>262</v>
      </c>
    </row>
    <row r="468" spans="1:65" s="16" customFormat="1" ht="10">
      <c r="B468" s="244"/>
      <c r="C468" s="245"/>
      <c r="D468" s="208" t="s">
        <v>272</v>
      </c>
      <c r="E468" s="246" t="s">
        <v>44</v>
      </c>
      <c r="F468" s="247" t="s">
        <v>291</v>
      </c>
      <c r="G468" s="245"/>
      <c r="H468" s="248">
        <v>12.59</v>
      </c>
      <c r="I468" s="249"/>
      <c r="J468" s="245"/>
      <c r="K468" s="245"/>
      <c r="L468" s="250"/>
      <c r="M468" s="251"/>
      <c r="N468" s="252"/>
      <c r="O468" s="252"/>
      <c r="P468" s="252"/>
      <c r="Q468" s="252"/>
      <c r="R468" s="252"/>
      <c r="S468" s="252"/>
      <c r="T468" s="253"/>
      <c r="AT468" s="254" t="s">
        <v>272</v>
      </c>
      <c r="AU468" s="254" t="s">
        <v>91</v>
      </c>
      <c r="AV468" s="16" t="s">
        <v>104</v>
      </c>
      <c r="AW468" s="16" t="s">
        <v>38</v>
      </c>
      <c r="AX468" s="16" t="s">
        <v>89</v>
      </c>
      <c r="AY468" s="254" t="s">
        <v>262</v>
      </c>
    </row>
    <row r="469" spans="1:65" s="2" customFormat="1" ht="16.5" customHeight="1">
      <c r="A469" s="37"/>
      <c r="B469" s="38"/>
      <c r="C469" s="195" t="s">
        <v>1089</v>
      </c>
      <c r="D469" s="195" t="s">
        <v>264</v>
      </c>
      <c r="E469" s="196" t="s">
        <v>8809</v>
      </c>
      <c r="F469" s="197" t="s">
        <v>8810</v>
      </c>
      <c r="G469" s="198" t="s">
        <v>267</v>
      </c>
      <c r="H469" s="199">
        <v>17.175999999999998</v>
      </c>
      <c r="I469" s="200"/>
      <c r="J469" s="201">
        <f>ROUND(I469*H469,2)</f>
        <v>0</v>
      </c>
      <c r="K469" s="197" t="s">
        <v>44</v>
      </c>
      <c r="L469" s="42"/>
      <c r="M469" s="202" t="s">
        <v>44</v>
      </c>
      <c r="N469" s="203" t="s">
        <v>53</v>
      </c>
      <c r="O469" s="67"/>
      <c r="P469" s="204">
        <f>O469*H469</f>
        <v>0</v>
      </c>
      <c r="Q469" s="204">
        <v>0</v>
      </c>
      <c r="R469" s="204">
        <f>Q469*H469</f>
        <v>0</v>
      </c>
      <c r="S469" s="204">
        <v>0</v>
      </c>
      <c r="T469" s="205">
        <f>S469*H469</f>
        <v>0</v>
      </c>
      <c r="U469" s="37"/>
      <c r="V469" s="37"/>
      <c r="W469" s="37"/>
      <c r="X469" s="37"/>
      <c r="Y469" s="37"/>
      <c r="Z469" s="37"/>
      <c r="AA469" s="37"/>
      <c r="AB469" s="37"/>
      <c r="AC469" s="37"/>
      <c r="AD469" s="37"/>
      <c r="AE469" s="37"/>
      <c r="AR469" s="206" t="s">
        <v>104</v>
      </c>
      <c r="AT469" s="206" t="s">
        <v>264</v>
      </c>
      <c r="AU469" s="206" t="s">
        <v>91</v>
      </c>
      <c r="AY469" s="19" t="s">
        <v>262</v>
      </c>
      <c r="BE469" s="207">
        <f>IF(N469="základní",J469,0)</f>
        <v>0</v>
      </c>
      <c r="BF469" s="207">
        <f>IF(N469="snížená",J469,0)</f>
        <v>0</v>
      </c>
      <c r="BG469" s="207">
        <f>IF(N469="zákl. přenesená",J469,0)</f>
        <v>0</v>
      </c>
      <c r="BH469" s="207">
        <f>IF(N469="sníž. přenesená",J469,0)</f>
        <v>0</v>
      </c>
      <c r="BI469" s="207">
        <f>IF(N469="nulová",J469,0)</f>
        <v>0</v>
      </c>
      <c r="BJ469" s="19" t="s">
        <v>89</v>
      </c>
      <c r="BK469" s="207">
        <f>ROUND(I469*H469,2)</f>
        <v>0</v>
      </c>
      <c r="BL469" s="19" t="s">
        <v>104</v>
      </c>
      <c r="BM469" s="206" t="s">
        <v>1747</v>
      </c>
    </row>
    <row r="470" spans="1:65" s="15" customFormat="1" ht="10">
      <c r="B470" s="233"/>
      <c r="C470" s="234"/>
      <c r="D470" s="208" t="s">
        <v>272</v>
      </c>
      <c r="E470" s="235" t="s">
        <v>44</v>
      </c>
      <c r="F470" s="236" t="s">
        <v>8811</v>
      </c>
      <c r="G470" s="234"/>
      <c r="H470" s="237">
        <v>2.2000000000000002</v>
      </c>
      <c r="I470" s="238"/>
      <c r="J470" s="234"/>
      <c r="K470" s="234"/>
      <c r="L470" s="239"/>
      <c r="M470" s="240"/>
      <c r="N470" s="241"/>
      <c r="O470" s="241"/>
      <c r="P470" s="241"/>
      <c r="Q470" s="241"/>
      <c r="R470" s="241"/>
      <c r="S470" s="241"/>
      <c r="T470" s="242"/>
      <c r="AT470" s="243" t="s">
        <v>272</v>
      </c>
      <c r="AU470" s="243" t="s">
        <v>91</v>
      </c>
      <c r="AV470" s="15" t="s">
        <v>91</v>
      </c>
      <c r="AW470" s="15" t="s">
        <v>38</v>
      </c>
      <c r="AX470" s="15" t="s">
        <v>82</v>
      </c>
      <c r="AY470" s="243" t="s">
        <v>262</v>
      </c>
    </row>
    <row r="471" spans="1:65" s="15" customFormat="1" ht="10">
      <c r="B471" s="233"/>
      <c r="C471" s="234"/>
      <c r="D471" s="208" t="s">
        <v>272</v>
      </c>
      <c r="E471" s="235" t="s">
        <v>44</v>
      </c>
      <c r="F471" s="236" t="s">
        <v>8812</v>
      </c>
      <c r="G471" s="234"/>
      <c r="H471" s="237">
        <v>14.976000000000001</v>
      </c>
      <c r="I471" s="238"/>
      <c r="J471" s="234"/>
      <c r="K471" s="234"/>
      <c r="L471" s="239"/>
      <c r="M471" s="240"/>
      <c r="N471" s="241"/>
      <c r="O471" s="241"/>
      <c r="P471" s="241"/>
      <c r="Q471" s="241"/>
      <c r="R471" s="241"/>
      <c r="S471" s="241"/>
      <c r="T471" s="242"/>
      <c r="AT471" s="243" t="s">
        <v>272</v>
      </c>
      <c r="AU471" s="243" t="s">
        <v>91</v>
      </c>
      <c r="AV471" s="15" t="s">
        <v>91</v>
      </c>
      <c r="AW471" s="15" t="s">
        <v>38</v>
      </c>
      <c r="AX471" s="15" t="s">
        <v>82</v>
      </c>
      <c r="AY471" s="243" t="s">
        <v>262</v>
      </c>
    </row>
    <row r="472" spans="1:65" s="16" customFormat="1" ht="10">
      <c r="B472" s="244"/>
      <c r="C472" s="245"/>
      <c r="D472" s="208" t="s">
        <v>272</v>
      </c>
      <c r="E472" s="246" t="s">
        <v>44</v>
      </c>
      <c r="F472" s="247" t="s">
        <v>291</v>
      </c>
      <c r="G472" s="245"/>
      <c r="H472" s="248">
        <v>17.176000000000002</v>
      </c>
      <c r="I472" s="249"/>
      <c r="J472" s="245"/>
      <c r="K472" s="245"/>
      <c r="L472" s="250"/>
      <c r="M472" s="251"/>
      <c r="N472" s="252"/>
      <c r="O472" s="252"/>
      <c r="P472" s="252"/>
      <c r="Q472" s="252"/>
      <c r="R472" s="252"/>
      <c r="S472" s="252"/>
      <c r="T472" s="253"/>
      <c r="AT472" s="254" t="s">
        <v>272</v>
      </c>
      <c r="AU472" s="254" t="s">
        <v>91</v>
      </c>
      <c r="AV472" s="16" t="s">
        <v>104</v>
      </c>
      <c r="AW472" s="16" t="s">
        <v>38</v>
      </c>
      <c r="AX472" s="16" t="s">
        <v>89</v>
      </c>
      <c r="AY472" s="254" t="s">
        <v>262</v>
      </c>
    </row>
    <row r="473" spans="1:65" s="2" customFormat="1" ht="16.5" customHeight="1">
      <c r="A473" s="37"/>
      <c r="B473" s="38"/>
      <c r="C473" s="195" t="s">
        <v>1097</v>
      </c>
      <c r="D473" s="195" t="s">
        <v>264</v>
      </c>
      <c r="E473" s="196" t="s">
        <v>6767</v>
      </c>
      <c r="F473" s="197" t="s">
        <v>6768</v>
      </c>
      <c r="G473" s="198" t="s">
        <v>590</v>
      </c>
      <c r="H473" s="199">
        <v>5.0999999999999996</v>
      </c>
      <c r="I473" s="200"/>
      <c r="J473" s="201">
        <f>ROUND(I473*H473,2)</f>
        <v>0</v>
      </c>
      <c r="K473" s="197" t="s">
        <v>268</v>
      </c>
      <c r="L473" s="42"/>
      <c r="M473" s="202" t="s">
        <v>44</v>
      </c>
      <c r="N473" s="203" t="s">
        <v>53</v>
      </c>
      <c r="O473" s="67"/>
      <c r="P473" s="204">
        <f>O473*H473</f>
        <v>0</v>
      </c>
      <c r="Q473" s="204">
        <v>1.6999999999999999E-7</v>
      </c>
      <c r="R473" s="204">
        <f>Q473*H473</f>
        <v>8.6699999999999992E-7</v>
      </c>
      <c r="S473" s="204">
        <v>0</v>
      </c>
      <c r="T473" s="205">
        <f>S473*H473</f>
        <v>0</v>
      </c>
      <c r="U473" s="37"/>
      <c r="V473" s="37"/>
      <c r="W473" s="37"/>
      <c r="X473" s="37"/>
      <c r="Y473" s="37"/>
      <c r="Z473" s="37"/>
      <c r="AA473" s="37"/>
      <c r="AB473" s="37"/>
      <c r="AC473" s="37"/>
      <c r="AD473" s="37"/>
      <c r="AE473" s="37"/>
      <c r="AR473" s="206" t="s">
        <v>104</v>
      </c>
      <c r="AT473" s="206" t="s">
        <v>264</v>
      </c>
      <c r="AU473" s="206" t="s">
        <v>91</v>
      </c>
      <c r="AY473" s="19" t="s">
        <v>262</v>
      </c>
      <c r="BE473" s="207">
        <f>IF(N473="základní",J473,0)</f>
        <v>0</v>
      </c>
      <c r="BF473" s="207">
        <f>IF(N473="snížená",J473,0)</f>
        <v>0</v>
      </c>
      <c r="BG473" s="207">
        <f>IF(N473="zákl. přenesená",J473,0)</f>
        <v>0</v>
      </c>
      <c r="BH473" s="207">
        <f>IF(N473="sníž. přenesená",J473,0)</f>
        <v>0</v>
      </c>
      <c r="BI473" s="207">
        <f>IF(N473="nulová",J473,0)</f>
        <v>0</v>
      </c>
      <c r="BJ473" s="19" t="s">
        <v>89</v>
      </c>
      <c r="BK473" s="207">
        <f>ROUND(I473*H473,2)</f>
        <v>0</v>
      </c>
      <c r="BL473" s="19" t="s">
        <v>104</v>
      </c>
      <c r="BM473" s="206" t="s">
        <v>1757</v>
      </c>
    </row>
    <row r="474" spans="1:65" s="2" customFormat="1" ht="27">
      <c r="A474" s="37"/>
      <c r="B474" s="38"/>
      <c r="C474" s="39"/>
      <c r="D474" s="208" t="s">
        <v>270</v>
      </c>
      <c r="E474" s="39"/>
      <c r="F474" s="209" t="s">
        <v>6769</v>
      </c>
      <c r="G474" s="39"/>
      <c r="H474" s="39"/>
      <c r="I474" s="118"/>
      <c r="J474" s="39"/>
      <c r="K474" s="39"/>
      <c r="L474" s="42"/>
      <c r="M474" s="210"/>
      <c r="N474" s="211"/>
      <c r="O474" s="67"/>
      <c r="P474" s="67"/>
      <c r="Q474" s="67"/>
      <c r="R474" s="67"/>
      <c r="S474" s="67"/>
      <c r="T474" s="68"/>
      <c r="U474" s="37"/>
      <c r="V474" s="37"/>
      <c r="W474" s="37"/>
      <c r="X474" s="37"/>
      <c r="Y474" s="37"/>
      <c r="Z474" s="37"/>
      <c r="AA474" s="37"/>
      <c r="AB474" s="37"/>
      <c r="AC474" s="37"/>
      <c r="AD474" s="37"/>
      <c r="AE474" s="37"/>
      <c r="AT474" s="19" t="s">
        <v>270</v>
      </c>
      <c r="AU474" s="19" t="s">
        <v>91</v>
      </c>
    </row>
    <row r="475" spans="1:65" s="15" customFormat="1" ht="10">
      <c r="B475" s="233"/>
      <c r="C475" s="234"/>
      <c r="D475" s="208" t="s">
        <v>272</v>
      </c>
      <c r="E475" s="235" t="s">
        <v>44</v>
      </c>
      <c r="F475" s="236" t="s">
        <v>8714</v>
      </c>
      <c r="G475" s="234"/>
      <c r="H475" s="237">
        <v>5.0999999999999996</v>
      </c>
      <c r="I475" s="238"/>
      <c r="J475" s="234"/>
      <c r="K475" s="234"/>
      <c r="L475" s="239"/>
      <c r="M475" s="240"/>
      <c r="N475" s="241"/>
      <c r="O475" s="241"/>
      <c r="P475" s="241"/>
      <c r="Q475" s="241"/>
      <c r="R475" s="241"/>
      <c r="S475" s="241"/>
      <c r="T475" s="242"/>
      <c r="AT475" s="243" t="s">
        <v>272</v>
      </c>
      <c r="AU475" s="243" t="s">
        <v>91</v>
      </c>
      <c r="AV475" s="15" t="s">
        <v>91</v>
      </c>
      <c r="AW475" s="15" t="s">
        <v>38</v>
      </c>
      <c r="AX475" s="15" t="s">
        <v>82</v>
      </c>
      <c r="AY475" s="243" t="s">
        <v>262</v>
      </c>
    </row>
    <row r="476" spans="1:65" s="16" customFormat="1" ht="10">
      <c r="B476" s="244"/>
      <c r="C476" s="245"/>
      <c r="D476" s="208" t="s">
        <v>272</v>
      </c>
      <c r="E476" s="246" t="s">
        <v>44</v>
      </c>
      <c r="F476" s="247" t="s">
        <v>291</v>
      </c>
      <c r="G476" s="245"/>
      <c r="H476" s="248">
        <v>5.0999999999999996</v>
      </c>
      <c r="I476" s="249"/>
      <c r="J476" s="245"/>
      <c r="K476" s="245"/>
      <c r="L476" s="250"/>
      <c r="M476" s="251"/>
      <c r="N476" s="252"/>
      <c r="O476" s="252"/>
      <c r="P476" s="252"/>
      <c r="Q476" s="252"/>
      <c r="R476" s="252"/>
      <c r="S476" s="252"/>
      <c r="T476" s="253"/>
      <c r="AT476" s="254" t="s">
        <v>272</v>
      </c>
      <c r="AU476" s="254" t="s">
        <v>91</v>
      </c>
      <c r="AV476" s="16" t="s">
        <v>104</v>
      </c>
      <c r="AW476" s="16" t="s">
        <v>38</v>
      </c>
      <c r="AX476" s="16" t="s">
        <v>89</v>
      </c>
      <c r="AY476" s="254" t="s">
        <v>262</v>
      </c>
    </row>
    <row r="477" spans="1:65" s="2" customFormat="1" ht="16.5" customHeight="1">
      <c r="A477" s="37"/>
      <c r="B477" s="38"/>
      <c r="C477" s="195" t="s">
        <v>1102</v>
      </c>
      <c r="D477" s="195" t="s">
        <v>264</v>
      </c>
      <c r="E477" s="196" t="s">
        <v>6770</v>
      </c>
      <c r="F477" s="197" t="s">
        <v>6771</v>
      </c>
      <c r="G477" s="198" t="s">
        <v>590</v>
      </c>
      <c r="H477" s="199">
        <v>5.0999999999999996</v>
      </c>
      <c r="I477" s="200"/>
      <c r="J477" s="201">
        <f>ROUND(I477*H477,2)</f>
        <v>0</v>
      </c>
      <c r="K477" s="197" t="s">
        <v>268</v>
      </c>
      <c r="L477" s="42"/>
      <c r="M477" s="202" t="s">
        <v>44</v>
      </c>
      <c r="N477" s="203" t="s">
        <v>53</v>
      </c>
      <c r="O477" s="67"/>
      <c r="P477" s="204">
        <f>O477*H477</f>
        <v>0</v>
      </c>
      <c r="Q477" s="204">
        <v>0</v>
      </c>
      <c r="R477" s="204">
        <f>Q477*H477</f>
        <v>0</v>
      </c>
      <c r="S477" s="204">
        <v>0</v>
      </c>
      <c r="T477" s="205">
        <f>S477*H477</f>
        <v>0</v>
      </c>
      <c r="U477" s="37"/>
      <c r="V477" s="37"/>
      <c r="W477" s="37"/>
      <c r="X477" s="37"/>
      <c r="Y477" s="37"/>
      <c r="Z477" s="37"/>
      <c r="AA477" s="37"/>
      <c r="AB477" s="37"/>
      <c r="AC477" s="37"/>
      <c r="AD477" s="37"/>
      <c r="AE477" s="37"/>
      <c r="AR477" s="206" t="s">
        <v>104</v>
      </c>
      <c r="AT477" s="206" t="s">
        <v>264</v>
      </c>
      <c r="AU477" s="206" t="s">
        <v>91</v>
      </c>
      <c r="AY477" s="19" t="s">
        <v>262</v>
      </c>
      <c r="BE477" s="207">
        <f>IF(N477="základní",J477,0)</f>
        <v>0</v>
      </c>
      <c r="BF477" s="207">
        <f>IF(N477="snížená",J477,0)</f>
        <v>0</v>
      </c>
      <c r="BG477" s="207">
        <f>IF(N477="zákl. přenesená",J477,0)</f>
        <v>0</v>
      </c>
      <c r="BH477" s="207">
        <f>IF(N477="sníž. přenesená",J477,0)</f>
        <v>0</v>
      </c>
      <c r="BI477" s="207">
        <f>IF(N477="nulová",J477,0)</f>
        <v>0</v>
      </c>
      <c r="BJ477" s="19" t="s">
        <v>89</v>
      </c>
      <c r="BK477" s="207">
        <f>ROUND(I477*H477,2)</f>
        <v>0</v>
      </c>
      <c r="BL477" s="19" t="s">
        <v>104</v>
      </c>
      <c r="BM477" s="206" t="s">
        <v>1766</v>
      </c>
    </row>
    <row r="478" spans="1:65" s="2" customFormat="1" ht="81">
      <c r="A478" s="37"/>
      <c r="B478" s="38"/>
      <c r="C478" s="39"/>
      <c r="D478" s="208" t="s">
        <v>270</v>
      </c>
      <c r="E478" s="39"/>
      <c r="F478" s="209" t="s">
        <v>6772</v>
      </c>
      <c r="G478" s="39"/>
      <c r="H478" s="39"/>
      <c r="I478" s="118"/>
      <c r="J478" s="39"/>
      <c r="K478" s="39"/>
      <c r="L478" s="42"/>
      <c r="M478" s="210"/>
      <c r="N478" s="211"/>
      <c r="O478" s="67"/>
      <c r="P478" s="67"/>
      <c r="Q478" s="67"/>
      <c r="R478" s="67"/>
      <c r="S478" s="67"/>
      <c r="T478" s="68"/>
      <c r="U478" s="37"/>
      <c r="V478" s="37"/>
      <c r="W478" s="37"/>
      <c r="X478" s="37"/>
      <c r="Y478" s="37"/>
      <c r="Z478" s="37"/>
      <c r="AA478" s="37"/>
      <c r="AB478" s="37"/>
      <c r="AC478" s="37"/>
      <c r="AD478" s="37"/>
      <c r="AE478" s="37"/>
      <c r="AT478" s="19" t="s">
        <v>270</v>
      </c>
      <c r="AU478" s="19" t="s">
        <v>91</v>
      </c>
    </row>
    <row r="479" spans="1:65" s="15" customFormat="1" ht="10">
      <c r="B479" s="233"/>
      <c r="C479" s="234"/>
      <c r="D479" s="208" t="s">
        <v>272</v>
      </c>
      <c r="E479" s="235" t="s">
        <v>44</v>
      </c>
      <c r="F479" s="236" t="s">
        <v>8714</v>
      </c>
      <c r="G479" s="234"/>
      <c r="H479" s="237">
        <v>5.0999999999999996</v>
      </c>
      <c r="I479" s="238"/>
      <c r="J479" s="234"/>
      <c r="K479" s="234"/>
      <c r="L479" s="239"/>
      <c r="M479" s="240"/>
      <c r="N479" s="241"/>
      <c r="O479" s="241"/>
      <c r="P479" s="241"/>
      <c r="Q479" s="241"/>
      <c r="R479" s="241"/>
      <c r="S479" s="241"/>
      <c r="T479" s="242"/>
      <c r="AT479" s="243" t="s">
        <v>272</v>
      </c>
      <c r="AU479" s="243" t="s">
        <v>91</v>
      </c>
      <c r="AV479" s="15" t="s">
        <v>91</v>
      </c>
      <c r="AW479" s="15" t="s">
        <v>38</v>
      </c>
      <c r="AX479" s="15" t="s">
        <v>82</v>
      </c>
      <c r="AY479" s="243" t="s">
        <v>262</v>
      </c>
    </row>
    <row r="480" spans="1:65" s="16" customFormat="1" ht="10">
      <c r="B480" s="244"/>
      <c r="C480" s="245"/>
      <c r="D480" s="208" t="s">
        <v>272</v>
      </c>
      <c r="E480" s="246" t="s">
        <v>44</v>
      </c>
      <c r="F480" s="247" t="s">
        <v>291</v>
      </c>
      <c r="G480" s="245"/>
      <c r="H480" s="248">
        <v>5.0999999999999996</v>
      </c>
      <c r="I480" s="249"/>
      <c r="J480" s="245"/>
      <c r="K480" s="245"/>
      <c r="L480" s="250"/>
      <c r="M480" s="251"/>
      <c r="N480" s="252"/>
      <c r="O480" s="252"/>
      <c r="P480" s="252"/>
      <c r="Q480" s="252"/>
      <c r="R480" s="252"/>
      <c r="S480" s="252"/>
      <c r="T480" s="253"/>
      <c r="AT480" s="254" t="s">
        <v>272</v>
      </c>
      <c r="AU480" s="254" t="s">
        <v>91</v>
      </c>
      <c r="AV480" s="16" t="s">
        <v>104</v>
      </c>
      <c r="AW480" s="16" t="s">
        <v>38</v>
      </c>
      <c r="AX480" s="16" t="s">
        <v>89</v>
      </c>
      <c r="AY480" s="254" t="s">
        <v>262</v>
      </c>
    </row>
    <row r="481" spans="1:65" s="2" customFormat="1" ht="16.5" customHeight="1">
      <c r="A481" s="37"/>
      <c r="B481" s="38"/>
      <c r="C481" s="195" t="s">
        <v>1106</v>
      </c>
      <c r="D481" s="195" t="s">
        <v>264</v>
      </c>
      <c r="E481" s="196" t="s">
        <v>6773</v>
      </c>
      <c r="F481" s="197" t="s">
        <v>6774</v>
      </c>
      <c r="G481" s="198" t="s">
        <v>590</v>
      </c>
      <c r="H481" s="199">
        <v>17.690000000000001</v>
      </c>
      <c r="I481" s="200"/>
      <c r="J481" s="201">
        <f>ROUND(I481*H481,2)</f>
        <v>0</v>
      </c>
      <c r="K481" s="197" t="s">
        <v>44</v>
      </c>
      <c r="L481" s="42"/>
      <c r="M481" s="202" t="s">
        <v>44</v>
      </c>
      <c r="N481" s="203" t="s">
        <v>53</v>
      </c>
      <c r="O481" s="67"/>
      <c r="P481" s="204">
        <f>O481*H481</f>
        <v>0</v>
      </c>
      <c r="Q481" s="204">
        <v>0</v>
      </c>
      <c r="R481" s="204">
        <f>Q481*H481</f>
        <v>0</v>
      </c>
      <c r="S481" s="204">
        <v>0</v>
      </c>
      <c r="T481" s="205">
        <f>S481*H481</f>
        <v>0</v>
      </c>
      <c r="U481" s="37"/>
      <c r="V481" s="37"/>
      <c r="W481" s="37"/>
      <c r="X481" s="37"/>
      <c r="Y481" s="37"/>
      <c r="Z481" s="37"/>
      <c r="AA481" s="37"/>
      <c r="AB481" s="37"/>
      <c r="AC481" s="37"/>
      <c r="AD481" s="37"/>
      <c r="AE481" s="37"/>
      <c r="AR481" s="206" t="s">
        <v>104</v>
      </c>
      <c r="AT481" s="206" t="s">
        <v>264</v>
      </c>
      <c r="AU481" s="206" t="s">
        <v>91</v>
      </c>
      <c r="AY481" s="19" t="s">
        <v>262</v>
      </c>
      <c r="BE481" s="207">
        <f>IF(N481="základní",J481,0)</f>
        <v>0</v>
      </c>
      <c r="BF481" s="207">
        <f>IF(N481="snížená",J481,0)</f>
        <v>0</v>
      </c>
      <c r="BG481" s="207">
        <f>IF(N481="zákl. přenesená",J481,0)</f>
        <v>0</v>
      </c>
      <c r="BH481" s="207">
        <f>IF(N481="sníž. přenesená",J481,0)</f>
        <v>0</v>
      </c>
      <c r="BI481" s="207">
        <f>IF(N481="nulová",J481,0)</f>
        <v>0</v>
      </c>
      <c r="BJ481" s="19" t="s">
        <v>89</v>
      </c>
      <c r="BK481" s="207">
        <f>ROUND(I481*H481,2)</f>
        <v>0</v>
      </c>
      <c r="BL481" s="19" t="s">
        <v>104</v>
      </c>
      <c r="BM481" s="206" t="s">
        <v>1774</v>
      </c>
    </row>
    <row r="482" spans="1:65" s="2" customFormat="1" ht="18">
      <c r="A482" s="37"/>
      <c r="B482" s="38"/>
      <c r="C482" s="39"/>
      <c r="D482" s="208" t="s">
        <v>421</v>
      </c>
      <c r="E482" s="39"/>
      <c r="F482" s="209" t="s">
        <v>6775</v>
      </c>
      <c r="G482" s="39"/>
      <c r="H482" s="39"/>
      <c r="I482" s="118"/>
      <c r="J482" s="39"/>
      <c r="K482" s="39"/>
      <c r="L482" s="42"/>
      <c r="M482" s="210"/>
      <c r="N482" s="211"/>
      <c r="O482" s="67"/>
      <c r="P482" s="67"/>
      <c r="Q482" s="67"/>
      <c r="R482" s="67"/>
      <c r="S482" s="67"/>
      <c r="T482" s="68"/>
      <c r="U482" s="37"/>
      <c r="V482" s="37"/>
      <c r="W482" s="37"/>
      <c r="X482" s="37"/>
      <c r="Y482" s="37"/>
      <c r="Z482" s="37"/>
      <c r="AA482" s="37"/>
      <c r="AB482" s="37"/>
      <c r="AC482" s="37"/>
      <c r="AD482" s="37"/>
      <c r="AE482" s="37"/>
      <c r="AT482" s="19" t="s">
        <v>421</v>
      </c>
      <c r="AU482" s="19" t="s">
        <v>91</v>
      </c>
    </row>
    <row r="483" spans="1:65" s="15" customFormat="1" ht="10">
      <c r="B483" s="233"/>
      <c r="C483" s="234"/>
      <c r="D483" s="208" t="s">
        <v>272</v>
      </c>
      <c r="E483" s="235" t="s">
        <v>44</v>
      </c>
      <c r="F483" s="236" t="s">
        <v>8716</v>
      </c>
      <c r="G483" s="234"/>
      <c r="H483" s="237">
        <v>7.2</v>
      </c>
      <c r="I483" s="238"/>
      <c r="J483" s="234"/>
      <c r="K483" s="234"/>
      <c r="L483" s="239"/>
      <c r="M483" s="240"/>
      <c r="N483" s="241"/>
      <c r="O483" s="241"/>
      <c r="P483" s="241"/>
      <c r="Q483" s="241"/>
      <c r="R483" s="241"/>
      <c r="S483" s="241"/>
      <c r="T483" s="242"/>
      <c r="AT483" s="243" t="s">
        <v>272</v>
      </c>
      <c r="AU483" s="243" t="s">
        <v>91</v>
      </c>
      <c r="AV483" s="15" t="s">
        <v>91</v>
      </c>
      <c r="AW483" s="15" t="s">
        <v>38</v>
      </c>
      <c r="AX483" s="15" t="s">
        <v>82</v>
      </c>
      <c r="AY483" s="243" t="s">
        <v>262</v>
      </c>
    </row>
    <row r="484" spans="1:65" s="15" customFormat="1" ht="10">
      <c r="B484" s="233"/>
      <c r="C484" s="234"/>
      <c r="D484" s="208" t="s">
        <v>272</v>
      </c>
      <c r="E484" s="235" t="s">
        <v>44</v>
      </c>
      <c r="F484" s="236" t="s">
        <v>8718</v>
      </c>
      <c r="G484" s="234"/>
      <c r="H484" s="237">
        <v>0.59</v>
      </c>
      <c r="I484" s="238"/>
      <c r="J484" s="234"/>
      <c r="K484" s="234"/>
      <c r="L484" s="239"/>
      <c r="M484" s="240"/>
      <c r="N484" s="241"/>
      <c r="O484" s="241"/>
      <c r="P484" s="241"/>
      <c r="Q484" s="241"/>
      <c r="R484" s="241"/>
      <c r="S484" s="241"/>
      <c r="T484" s="242"/>
      <c r="AT484" s="243" t="s">
        <v>272</v>
      </c>
      <c r="AU484" s="243" t="s">
        <v>91</v>
      </c>
      <c r="AV484" s="15" t="s">
        <v>91</v>
      </c>
      <c r="AW484" s="15" t="s">
        <v>38</v>
      </c>
      <c r="AX484" s="15" t="s">
        <v>82</v>
      </c>
      <c r="AY484" s="243" t="s">
        <v>262</v>
      </c>
    </row>
    <row r="485" spans="1:65" s="15" customFormat="1" ht="10">
      <c r="B485" s="233"/>
      <c r="C485" s="234"/>
      <c r="D485" s="208" t="s">
        <v>272</v>
      </c>
      <c r="E485" s="235" t="s">
        <v>44</v>
      </c>
      <c r="F485" s="236" t="s">
        <v>8766</v>
      </c>
      <c r="G485" s="234"/>
      <c r="H485" s="237">
        <v>4.8</v>
      </c>
      <c r="I485" s="238"/>
      <c r="J485" s="234"/>
      <c r="K485" s="234"/>
      <c r="L485" s="239"/>
      <c r="M485" s="240"/>
      <c r="N485" s="241"/>
      <c r="O485" s="241"/>
      <c r="P485" s="241"/>
      <c r="Q485" s="241"/>
      <c r="R485" s="241"/>
      <c r="S485" s="241"/>
      <c r="T485" s="242"/>
      <c r="AT485" s="243" t="s">
        <v>272</v>
      </c>
      <c r="AU485" s="243" t="s">
        <v>91</v>
      </c>
      <c r="AV485" s="15" t="s">
        <v>91</v>
      </c>
      <c r="AW485" s="15" t="s">
        <v>38</v>
      </c>
      <c r="AX485" s="15" t="s">
        <v>82</v>
      </c>
      <c r="AY485" s="243" t="s">
        <v>262</v>
      </c>
    </row>
    <row r="486" spans="1:65" s="15" customFormat="1" ht="10">
      <c r="B486" s="233"/>
      <c r="C486" s="234"/>
      <c r="D486" s="208" t="s">
        <v>272</v>
      </c>
      <c r="E486" s="235" t="s">
        <v>44</v>
      </c>
      <c r="F486" s="236" t="s">
        <v>8714</v>
      </c>
      <c r="G486" s="234"/>
      <c r="H486" s="237">
        <v>5.0999999999999996</v>
      </c>
      <c r="I486" s="238"/>
      <c r="J486" s="234"/>
      <c r="K486" s="234"/>
      <c r="L486" s="239"/>
      <c r="M486" s="240"/>
      <c r="N486" s="241"/>
      <c r="O486" s="241"/>
      <c r="P486" s="241"/>
      <c r="Q486" s="241"/>
      <c r="R486" s="241"/>
      <c r="S486" s="241"/>
      <c r="T486" s="242"/>
      <c r="AT486" s="243" t="s">
        <v>272</v>
      </c>
      <c r="AU486" s="243" t="s">
        <v>91</v>
      </c>
      <c r="AV486" s="15" t="s">
        <v>91</v>
      </c>
      <c r="AW486" s="15" t="s">
        <v>38</v>
      </c>
      <c r="AX486" s="15" t="s">
        <v>82</v>
      </c>
      <c r="AY486" s="243" t="s">
        <v>262</v>
      </c>
    </row>
    <row r="487" spans="1:65" s="16" customFormat="1" ht="10">
      <c r="B487" s="244"/>
      <c r="C487" s="245"/>
      <c r="D487" s="208" t="s">
        <v>272</v>
      </c>
      <c r="E487" s="246" t="s">
        <v>44</v>
      </c>
      <c r="F487" s="247" t="s">
        <v>291</v>
      </c>
      <c r="G487" s="245"/>
      <c r="H487" s="248">
        <v>17.689999999999998</v>
      </c>
      <c r="I487" s="249"/>
      <c r="J487" s="245"/>
      <c r="K487" s="245"/>
      <c r="L487" s="250"/>
      <c r="M487" s="251"/>
      <c r="N487" s="252"/>
      <c r="O487" s="252"/>
      <c r="P487" s="252"/>
      <c r="Q487" s="252"/>
      <c r="R487" s="252"/>
      <c r="S487" s="252"/>
      <c r="T487" s="253"/>
      <c r="AT487" s="254" t="s">
        <v>272</v>
      </c>
      <c r="AU487" s="254" t="s">
        <v>91</v>
      </c>
      <c r="AV487" s="16" t="s">
        <v>104</v>
      </c>
      <c r="AW487" s="16" t="s">
        <v>38</v>
      </c>
      <c r="AX487" s="16" t="s">
        <v>89</v>
      </c>
      <c r="AY487" s="254" t="s">
        <v>262</v>
      </c>
    </row>
    <row r="488" spans="1:65" s="2" customFormat="1" ht="21.75" customHeight="1">
      <c r="A488" s="37"/>
      <c r="B488" s="38"/>
      <c r="C488" s="195" t="s">
        <v>1113</v>
      </c>
      <c r="D488" s="195" t="s">
        <v>264</v>
      </c>
      <c r="E488" s="196" t="s">
        <v>8100</v>
      </c>
      <c r="F488" s="197" t="s">
        <v>8101</v>
      </c>
      <c r="G488" s="198" t="s">
        <v>518</v>
      </c>
      <c r="H488" s="199">
        <v>1</v>
      </c>
      <c r="I488" s="200"/>
      <c r="J488" s="201">
        <f>ROUND(I488*H488,2)</f>
        <v>0</v>
      </c>
      <c r="K488" s="197" t="s">
        <v>44</v>
      </c>
      <c r="L488" s="42"/>
      <c r="M488" s="202" t="s">
        <v>44</v>
      </c>
      <c r="N488" s="203" t="s">
        <v>53</v>
      </c>
      <c r="O488" s="67"/>
      <c r="P488" s="204">
        <f>O488*H488</f>
        <v>0</v>
      </c>
      <c r="Q488" s="204">
        <v>0</v>
      </c>
      <c r="R488" s="204">
        <f>Q488*H488</f>
        <v>0</v>
      </c>
      <c r="S488" s="204">
        <v>0</v>
      </c>
      <c r="T488" s="205">
        <f>S488*H488</f>
        <v>0</v>
      </c>
      <c r="U488" s="37"/>
      <c r="V488" s="37"/>
      <c r="W488" s="37"/>
      <c r="X488" s="37"/>
      <c r="Y488" s="37"/>
      <c r="Z488" s="37"/>
      <c r="AA488" s="37"/>
      <c r="AB488" s="37"/>
      <c r="AC488" s="37"/>
      <c r="AD488" s="37"/>
      <c r="AE488" s="37"/>
      <c r="AR488" s="206" t="s">
        <v>104</v>
      </c>
      <c r="AT488" s="206" t="s">
        <v>264</v>
      </c>
      <c r="AU488" s="206" t="s">
        <v>91</v>
      </c>
      <c r="AY488" s="19" t="s">
        <v>262</v>
      </c>
      <c r="BE488" s="207">
        <f>IF(N488="základní",J488,0)</f>
        <v>0</v>
      </c>
      <c r="BF488" s="207">
        <f>IF(N488="snížená",J488,0)</f>
        <v>0</v>
      </c>
      <c r="BG488" s="207">
        <f>IF(N488="zákl. přenesená",J488,0)</f>
        <v>0</v>
      </c>
      <c r="BH488" s="207">
        <f>IF(N488="sníž. přenesená",J488,0)</f>
        <v>0</v>
      </c>
      <c r="BI488" s="207">
        <f>IF(N488="nulová",J488,0)</f>
        <v>0</v>
      </c>
      <c r="BJ488" s="19" t="s">
        <v>89</v>
      </c>
      <c r="BK488" s="207">
        <f>ROUND(I488*H488,2)</f>
        <v>0</v>
      </c>
      <c r="BL488" s="19" t="s">
        <v>104</v>
      </c>
      <c r="BM488" s="206" t="s">
        <v>1786</v>
      </c>
    </row>
    <row r="489" spans="1:65" s="2" customFormat="1" ht="18">
      <c r="A489" s="37"/>
      <c r="B489" s="38"/>
      <c r="C489" s="39"/>
      <c r="D489" s="208" t="s">
        <v>421</v>
      </c>
      <c r="E489" s="39"/>
      <c r="F489" s="209" t="s">
        <v>8102</v>
      </c>
      <c r="G489" s="39"/>
      <c r="H489" s="39"/>
      <c r="I489" s="118"/>
      <c r="J489" s="39"/>
      <c r="K489" s="39"/>
      <c r="L489" s="42"/>
      <c r="M489" s="210"/>
      <c r="N489" s="211"/>
      <c r="O489" s="67"/>
      <c r="P489" s="67"/>
      <c r="Q489" s="67"/>
      <c r="R489" s="67"/>
      <c r="S489" s="67"/>
      <c r="T489" s="68"/>
      <c r="U489" s="37"/>
      <c r="V489" s="37"/>
      <c r="W489" s="37"/>
      <c r="X489" s="37"/>
      <c r="Y489" s="37"/>
      <c r="Z489" s="37"/>
      <c r="AA489" s="37"/>
      <c r="AB489" s="37"/>
      <c r="AC489" s="37"/>
      <c r="AD489" s="37"/>
      <c r="AE489" s="37"/>
      <c r="AT489" s="19" t="s">
        <v>421</v>
      </c>
      <c r="AU489" s="19" t="s">
        <v>91</v>
      </c>
    </row>
    <row r="490" spans="1:65" s="2" customFormat="1" ht="16.5" customHeight="1">
      <c r="A490" s="37"/>
      <c r="B490" s="38"/>
      <c r="C490" s="195" t="s">
        <v>1118</v>
      </c>
      <c r="D490" s="195" t="s">
        <v>264</v>
      </c>
      <c r="E490" s="196" t="s">
        <v>6778</v>
      </c>
      <c r="F490" s="197" t="s">
        <v>6779</v>
      </c>
      <c r="G490" s="198" t="s">
        <v>518</v>
      </c>
      <c r="H490" s="199">
        <v>1</v>
      </c>
      <c r="I490" s="200"/>
      <c r="J490" s="201">
        <f>ROUND(I490*H490,2)</f>
        <v>0</v>
      </c>
      <c r="K490" s="197" t="s">
        <v>44</v>
      </c>
      <c r="L490" s="42"/>
      <c r="M490" s="202" t="s">
        <v>44</v>
      </c>
      <c r="N490" s="203" t="s">
        <v>53</v>
      </c>
      <c r="O490" s="67"/>
      <c r="P490" s="204">
        <f>O490*H490</f>
        <v>0</v>
      </c>
      <c r="Q490" s="204">
        <v>0</v>
      </c>
      <c r="R490" s="204">
        <f>Q490*H490</f>
        <v>0</v>
      </c>
      <c r="S490" s="204">
        <v>0</v>
      </c>
      <c r="T490" s="205">
        <f>S490*H490</f>
        <v>0</v>
      </c>
      <c r="U490" s="37"/>
      <c r="V490" s="37"/>
      <c r="W490" s="37"/>
      <c r="X490" s="37"/>
      <c r="Y490" s="37"/>
      <c r="Z490" s="37"/>
      <c r="AA490" s="37"/>
      <c r="AB490" s="37"/>
      <c r="AC490" s="37"/>
      <c r="AD490" s="37"/>
      <c r="AE490" s="37"/>
      <c r="AR490" s="206" t="s">
        <v>104</v>
      </c>
      <c r="AT490" s="206" t="s">
        <v>264</v>
      </c>
      <c r="AU490" s="206" t="s">
        <v>91</v>
      </c>
      <c r="AY490" s="19" t="s">
        <v>262</v>
      </c>
      <c r="BE490" s="207">
        <f>IF(N490="základní",J490,0)</f>
        <v>0</v>
      </c>
      <c r="BF490" s="207">
        <f>IF(N490="snížená",J490,0)</f>
        <v>0</v>
      </c>
      <c r="BG490" s="207">
        <f>IF(N490="zákl. přenesená",J490,0)</f>
        <v>0</v>
      </c>
      <c r="BH490" s="207">
        <f>IF(N490="sníž. přenesená",J490,0)</f>
        <v>0</v>
      </c>
      <c r="BI490" s="207">
        <f>IF(N490="nulová",J490,0)</f>
        <v>0</v>
      </c>
      <c r="BJ490" s="19" t="s">
        <v>89</v>
      </c>
      <c r="BK490" s="207">
        <f>ROUND(I490*H490,2)</f>
        <v>0</v>
      </c>
      <c r="BL490" s="19" t="s">
        <v>104</v>
      </c>
      <c r="BM490" s="206" t="s">
        <v>1796</v>
      </c>
    </row>
    <row r="491" spans="1:65" s="2" customFormat="1" ht="16.5" customHeight="1">
      <c r="A491" s="37"/>
      <c r="B491" s="38"/>
      <c r="C491" s="195" t="s">
        <v>1139</v>
      </c>
      <c r="D491" s="195" t="s">
        <v>264</v>
      </c>
      <c r="E491" s="196" t="s">
        <v>6780</v>
      </c>
      <c r="F491" s="197" t="s">
        <v>6781</v>
      </c>
      <c r="G491" s="198" t="s">
        <v>518</v>
      </c>
      <c r="H491" s="199">
        <v>1</v>
      </c>
      <c r="I491" s="200"/>
      <c r="J491" s="201">
        <f>ROUND(I491*H491,2)</f>
        <v>0</v>
      </c>
      <c r="K491" s="197" t="s">
        <v>44</v>
      </c>
      <c r="L491" s="42"/>
      <c r="M491" s="202" t="s">
        <v>44</v>
      </c>
      <c r="N491" s="203" t="s">
        <v>53</v>
      </c>
      <c r="O491" s="67"/>
      <c r="P491" s="204">
        <f>O491*H491</f>
        <v>0</v>
      </c>
      <c r="Q491" s="204">
        <v>0</v>
      </c>
      <c r="R491" s="204">
        <f>Q491*H491</f>
        <v>0</v>
      </c>
      <c r="S491" s="204">
        <v>0</v>
      </c>
      <c r="T491" s="205">
        <f>S491*H491</f>
        <v>0</v>
      </c>
      <c r="U491" s="37"/>
      <c r="V491" s="37"/>
      <c r="W491" s="37"/>
      <c r="X491" s="37"/>
      <c r="Y491" s="37"/>
      <c r="Z491" s="37"/>
      <c r="AA491" s="37"/>
      <c r="AB491" s="37"/>
      <c r="AC491" s="37"/>
      <c r="AD491" s="37"/>
      <c r="AE491" s="37"/>
      <c r="AR491" s="206" t="s">
        <v>104</v>
      </c>
      <c r="AT491" s="206" t="s">
        <v>264</v>
      </c>
      <c r="AU491" s="206" t="s">
        <v>91</v>
      </c>
      <c r="AY491" s="19" t="s">
        <v>262</v>
      </c>
      <c r="BE491" s="207">
        <f>IF(N491="základní",J491,0)</f>
        <v>0</v>
      </c>
      <c r="BF491" s="207">
        <f>IF(N491="snížená",J491,0)</f>
        <v>0</v>
      </c>
      <c r="BG491" s="207">
        <f>IF(N491="zákl. přenesená",J491,0)</f>
        <v>0</v>
      </c>
      <c r="BH491" s="207">
        <f>IF(N491="sníž. přenesená",J491,0)</f>
        <v>0</v>
      </c>
      <c r="BI491" s="207">
        <f>IF(N491="nulová",J491,0)</f>
        <v>0</v>
      </c>
      <c r="BJ491" s="19" t="s">
        <v>89</v>
      </c>
      <c r="BK491" s="207">
        <f>ROUND(I491*H491,2)</f>
        <v>0</v>
      </c>
      <c r="BL491" s="19" t="s">
        <v>104</v>
      </c>
      <c r="BM491" s="206" t="s">
        <v>1809</v>
      </c>
    </row>
    <row r="492" spans="1:65" s="2" customFormat="1" ht="27">
      <c r="A492" s="37"/>
      <c r="B492" s="38"/>
      <c r="C492" s="39"/>
      <c r="D492" s="208" t="s">
        <v>421</v>
      </c>
      <c r="E492" s="39"/>
      <c r="F492" s="209" t="s">
        <v>6782</v>
      </c>
      <c r="G492" s="39"/>
      <c r="H492" s="39"/>
      <c r="I492" s="118"/>
      <c r="J492" s="39"/>
      <c r="K492" s="39"/>
      <c r="L492" s="42"/>
      <c r="M492" s="210"/>
      <c r="N492" s="211"/>
      <c r="O492" s="67"/>
      <c r="P492" s="67"/>
      <c r="Q492" s="67"/>
      <c r="R492" s="67"/>
      <c r="S492" s="67"/>
      <c r="T492" s="68"/>
      <c r="U492" s="37"/>
      <c r="V492" s="37"/>
      <c r="W492" s="37"/>
      <c r="X492" s="37"/>
      <c r="Y492" s="37"/>
      <c r="Z492" s="37"/>
      <c r="AA492" s="37"/>
      <c r="AB492" s="37"/>
      <c r="AC492" s="37"/>
      <c r="AD492" s="37"/>
      <c r="AE492" s="37"/>
      <c r="AT492" s="19" t="s">
        <v>421</v>
      </c>
      <c r="AU492" s="19" t="s">
        <v>91</v>
      </c>
    </row>
    <row r="493" spans="1:65" s="2" customFormat="1" ht="16.5" customHeight="1">
      <c r="A493" s="37"/>
      <c r="B493" s="38"/>
      <c r="C493" s="195" t="s">
        <v>1142</v>
      </c>
      <c r="D493" s="195" t="s">
        <v>264</v>
      </c>
      <c r="E493" s="196" t="s">
        <v>6783</v>
      </c>
      <c r="F493" s="197" t="s">
        <v>6112</v>
      </c>
      <c r="G493" s="198" t="s">
        <v>518</v>
      </c>
      <c r="H493" s="199">
        <v>1</v>
      </c>
      <c r="I493" s="200"/>
      <c r="J493" s="201">
        <f>ROUND(I493*H493,2)</f>
        <v>0</v>
      </c>
      <c r="K493" s="197" t="s">
        <v>44</v>
      </c>
      <c r="L493" s="42"/>
      <c r="M493" s="202" t="s">
        <v>44</v>
      </c>
      <c r="N493" s="203" t="s">
        <v>53</v>
      </c>
      <c r="O493" s="67"/>
      <c r="P493" s="204">
        <f>O493*H493</f>
        <v>0</v>
      </c>
      <c r="Q493" s="204">
        <v>0</v>
      </c>
      <c r="R493" s="204">
        <f>Q493*H493</f>
        <v>0</v>
      </c>
      <c r="S493" s="204">
        <v>0</v>
      </c>
      <c r="T493" s="205">
        <f>S493*H493</f>
        <v>0</v>
      </c>
      <c r="U493" s="37"/>
      <c r="V493" s="37"/>
      <c r="W493" s="37"/>
      <c r="X493" s="37"/>
      <c r="Y493" s="37"/>
      <c r="Z493" s="37"/>
      <c r="AA493" s="37"/>
      <c r="AB493" s="37"/>
      <c r="AC493" s="37"/>
      <c r="AD493" s="37"/>
      <c r="AE493" s="37"/>
      <c r="AR493" s="206" t="s">
        <v>104</v>
      </c>
      <c r="AT493" s="206" t="s">
        <v>264</v>
      </c>
      <c r="AU493" s="206" t="s">
        <v>91</v>
      </c>
      <c r="AY493" s="19" t="s">
        <v>262</v>
      </c>
      <c r="BE493" s="207">
        <f>IF(N493="základní",J493,0)</f>
        <v>0</v>
      </c>
      <c r="BF493" s="207">
        <f>IF(N493="snížená",J493,0)</f>
        <v>0</v>
      </c>
      <c r="BG493" s="207">
        <f>IF(N493="zákl. přenesená",J493,0)</f>
        <v>0</v>
      </c>
      <c r="BH493" s="207">
        <f>IF(N493="sníž. přenesená",J493,0)</f>
        <v>0</v>
      </c>
      <c r="BI493" s="207">
        <f>IF(N493="nulová",J493,0)</f>
        <v>0</v>
      </c>
      <c r="BJ493" s="19" t="s">
        <v>89</v>
      </c>
      <c r="BK493" s="207">
        <f>ROUND(I493*H493,2)</f>
        <v>0</v>
      </c>
      <c r="BL493" s="19" t="s">
        <v>104</v>
      </c>
      <c r="BM493" s="206" t="s">
        <v>1821</v>
      </c>
    </row>
    <row r="494" spans="1:65" s="2" customFormat="1" ht="90">
      <c r="A494" s="37"/>
      <c r="B494" s="38"/>
      <c r="C494" s="39"/>
      <c r="D494" s="208" t="s">
        <v>421</v>
      </c>
      <c r="E494" s="39"/>
      <c r="F494" s="209" t="s">
        <v>6784</v>
      </c>
      <c r="G494" s="39"/>
      <c r="H494" s="39"/>
      <c r="I494" s="118"/>
      <c r="J494" s="39"/>
      <c r="K494" s="39"/>
      <c r="L494" s="42"/>
      <c r="M494" s="210"/>
      <c r="N494" s="211"/>
      <c r="O494" s="67"/>
      <c r="P494" s="67"/>
      <c r="Q494" s="67"/>
      <c r="R494" s="67"/>
      <c r="S494" s="67"/>
      <c r="T494" s="68"/>
      <c r="U494" s="37"/>
      <c r="V494" s="37"/>
      <c r="W494" s="37"/>
      <c r="X494" s="37"/>
      <c r="Y494" s="37"/>
      <c r="Z494" s="37"/>
      <c r="AA494" s="37"/>
      <c r="AB494" s="37"/>
      <c r="AC494" s="37"/>
      <c r="AD494" s="37"/>
      <c r="AE494" s="37"/>
      <c r="AT494" s="19" t="s">
        <v>421</v>
      </c>
      <c r="AU494" s="19" t="s">
        <v>91</v>
      </c>
    </row>
    <row r="495" spans="1:65" s="2" customFormat="1" ht="16.5" customHeight="1">
      <c r="A495" s="37"/>
      <c r="B495" s="38"/>
      <c r="C495" s="195" t="s">
        <v>1147</v>
      </c>
      <c r="D495" s="195" t="s">
        <v>264</v>
      </c>
      <c r="E495" s="196" t="s">
        <v>6785</v>
      </c>
      <c r="F495" s="197" t="s">
        <v>5757</v>
      </c>
      <c r="G495" s="198" t="s">
        <v>518</v>
      </c>
      <c r="H495" s="199">
        <v>1</v>
      </c>
      <c r="I495" s="200"/>
      <c r="J495" s="201">
        <f>ROUND(I495*H495,2)</f>
        <v>0</v>
      </c>
      <c r="K495" s="197" t="s">
        <v>44</v>
      </c>
      <c r="L495" s="42"/>
      <c r="M495" s="202" t="s">
        <v>44</v>
      </c>
      <c r="N495" s="203" t="s">
        <v>53</v>
      </c>
      <c r="O495" s="67"/>
      <c r="P495" s="204">
        <f>O495*H495</f>
        <v>0</v>
      </c>
      <c r="Q495" s="204">
        <v>0</v>
      </c>
      <c r="R495" s="204">
        <f>Q495*H495</f>
        <v>0</v>
      </c>
      <c r="S495" s="204">
        <v>0</v>
      </c>
      <c r="T495" s="205">
        <f>S495*H495</f>
        <v>0</v>
      </c>
      <c r="U495" s="37"/>
      <c r="V495" s="37"/>
      <c r="W495" s="37"/>
      <c r="X495" s="37"/>
      <c r="Y495" s="37"/>
      <c r="Z495" s="37"/>
      <c r="AA495" s="37"/>
      <c r="AB495" s="37"/>
      <c r="AC495" s="37"/>
      <c r="AD495" s="37"/>
      <c r="AE495" s="37"/>
      <c r="AR495" s="206" t="s">
        <v>104</v>
      </c>
      <c r="AT495" s="206" t="s">
        <v>264</v>
      </c>
      <c r="AU495" s="206" t="s">
        <v>91</v>
      </c>
      <c r="AY495" s="19" t="s">
        <v>262</v>
      </c>
      <c r="BE495" s="207">
        <f>IF(N495="základní",J495,0)</f>
        <v>0</v>
      </c>
      <c r="BF495" s="207">
        <f>IF(N495="snížená",J495,0)</f>
        <v>0</v>
      </c>
      <c r="BG495" s="207">
        <f>IF(N495="zákl. přenesená",J495,0)</f>
        <v>0</v>
      </c>
      <c r="BH495" s="207">
        <f>IF(N495="sníž. přenesená",J495,0)</f>
        <v>0</v>
      </c>
      <c r="BI495" s="207">
        <f>IF(N495="nulová",J495,0)</f>
        <v>0</v>
      </c>
      <c r="BJ495" s="19" t="s">
        <v>89</v>
      </c>
      <c r="BK495" s="207">
        <f>ROUND(I495*H495,2)</f>
        <v>0</v>
      </c>
      <c r="BL495" s="19" t="s">
        <v>104</v>
      </c>
      <c r="BM495" s="206" t="s">
        <v>1832</v>
      </c>
    </row>
    <row r="496" spans="1:65" s="2" customFormat="1" ht="81">
      <c r="A496" s="37"/>
      <c r="B496" s="38"/>
      <c r="C496" s="39"/>
      <c r="D496" s="208" t="s">
        <v>421</v>
      </c>
      <c r="E496" s="39"/>
      <c r="F496" s="209" t="s">
        <v>6786</v>
      </c>
      <c r="G496" s="39"/>
      <c r="H496" s="39"/>
      <c r="I496" s="118"/>
      <c r="J496" s="39"/>
      <c r="K496" s="39"/>
      <c r="L496" s="42"/>
      <c r="M496" s="210"/>
      <c r="N496" s="211"/>
      <c r="O496" s="67"/>
      <c r="P496" s="67"/>
      <c r="Q496" s="67"/>
      <c r="R496" s="67"/>
      <c r="S496" s="67"/>
      <c r="T496" s="68"/>
      <c r="U496" s="37"/>
      <c r="V496" s="37"/>
      <c r="W496" s="37"/>
      <c r="X496" s="37"/>
      <c r="Y496" s="37"/>
      <c r="Z496" s="37"/>
      <c r="AA496" s="37"/>
      <c r="AB496" s="37"/>
      <c r="AC496" s="37"/>
      <c r="AD496" s="37"/>
      <c r="AE496" s="37"/>
      <c r="AT496" s="19" t="s">
        <v>421</v>
      </c>
      <c r="AU496" s="19" t="s">
        <v>91</v>
      </c>
    </row>
    <row r="497" spans="1:65" s="2" customFormat="1" ht="21.75" customHeight="1">
      <c r="A497" s="37"/>
      <c r="B497" s="38"/>
      <c r="C497" s="195" t="s">
        <v>1152</v>
      </c>
      <c r="D497" s="195" t="s">
        <v>264</v>
      </c>
      <c r="E497" s="196" t="s">
        <v>6787</v>
      </c>
      <c r="F497" s="197" t="s">
        <v>6788</v>
      </c>
      <c r="G497" s="198" t="s">
        <v>518</v>
      </c>
      <c r="H497" s="199">
        <v>1</v>
      </c>
      <c r="I497" s="200"/>
      <c r="J497" s="201">
        <f>ROUND(I497*H497,2)</f>
        <v>0</v>
      </c>
      <c r="K497" s="197" t="s">
        <v>44</v>
      </c>
      <c r="L497" s="42"/>
      <c r="M497" s="202" t="s">
        <v>44</v>
      </c>
      <c r="N497" s="203" t="s">
        <v>53</v>
      </c>
      <c r="O497" s="67"/>
      <c r="P497" s="204">
        <f>O497*H497</f>
        <v>0</v>
      </c>
      <c r="Q497" s="204">
        <v>0</v>
      </c>
      <c r="R497" s="204">
        <f>Q497*H497</f>
        <v>0</v>
      </c>
      <c r="S497" s="204">
        <v>0</v>
      </c>
      <c r="T497" s="205">
        <f>S497*H497</f>
        <v>0</v>
      </c>
      <c r="U497" s="37"/>
      <c r="V497" s="37"/>
      <c r="W497" s="37"/>
      <c r="X497" s="37"/>
      <c r="Y497" s="37"/>
      <c r="Z497" s="37"/>
      <c r="AA497" s="37"/>
      <c r="AB497" s="37"/>
      <c r="AC497" s="37"/>
      <c r="AD497" s="37"/>
      <c r="AE497" s="37"/>
      <c r="AR497" s="206" t="s">
        <v>104</v>
      </c>
      <c r="AT497" s="206" t="s">
        <v>264</v>
      </c>
      <c r="AU497" s="206" t="s">
        <v>91</v>
      </c>
      <c r="AY497" s="19" t="s">
        <v>262</v>
      </c>
      <c r="BE497" s="207">
        <f>IF(N497="základní",J497,0)</f>
        <v>0</v>
      </c>
      <c r="BF497" s="207">
        <f>IF(N497="snížená",J497,0)</f>
        <v>0</v>
      </c>
      <c r="BG497" s="207">
        <f>IF(N497="zákl. přenesená",J497,0)</f>
        <v>0</v>
      </c>
      <c r="BH497" s="207">
        <f>IF(N497="sníž. přenesená",J497,0)</f>
        <v>0</v>
      </c>
      <c r="BI497" s="207">
        <f>IF(N497="nulová",J497,0)</f>
        <v>0</v>
      </c>
      <c r="BJ497" s="19" t="s">
        <v>89</v>
      </c>
      <c r="BK497" s="207">
        <f>ROUND(I497*H497,2)</f>
        <v>0</v>
      </c>
      <c r="BL497" s="19" t="s">
        <v>104</v>
      </c>
      <c r="BM497" s="206" t="s">
        <v>1844</v>
      </c>
    </row>
    <row r="498" spans="1:65" s="2" customFormat="1" ht="16.5" customHeight="1">
      <c r="A498" s="37"/>
      <c r="B498" s="38"/>
      <c r="C498" s="195" t="s">
        <v>1156</v>
      </c>
      <c r="D498" s="195" t="s">
        <v>264</v>
      </c>
      <c r="E498" s="196" t="s">
        <v>6789</v>
      </c>
      <c r="F498" s="197" t="s">
        <v>6790</v>
      </c>
      <c r="G498" s="198" t="s">
        <v>518</v>
      </c>
      <c r="H498" s="199">
        <v>1</v>
      </c>
      <c r="I498" s="200"/>
      <c r="J498" s="201">
        <f>ROUND(I498*H498,2)</f>
        <v>0</v>
      </c>
      <c r="K498" s="197" t="s">
        <v>44</v>
      </c>
      <c r="L498" s="42"/>
      <c r="M498" s="202" t="s">
        <v>44</v>
      </c>
      <c r="N498" s="203" t="s">
        <v>53</v>
      </c>
      <c r="O498" s="67"/>
      <c r="P498" s="204">
        <f>O498*H498</f>
        <v>0</v>
      </c>
      <c r="Q498" s="204">
        <v>0</v>
      </c>
      <c r="R498" s="204">
        <f>Q498*H498</f>
        <v>0</v>
      </c>
      <c r="S498" s="204">
        <v>0</v>
      </c>
      <c r="T498" s="205">
        <f>S498*H498</f>
        <v>0</v>
      </c>
      <c r="U498" s="37"/>
      <c r="V498" s="37"/>
      <c r="W498" s="37"/>
      <c r="X498" s="37"/>
      <c r="Y498" s="37"/>
      <c r="Z498" s="37"/>
      <c r="AA498" s="37"/>
      <c r="AB498" s="37"/>
      <c r="AC498" s="37"/>
      <c r="AD498" s="37"/>
      <c r="AE498" s="37"/>
      <c r="AR498" s="206" t="s">
        <v>104</v>
      </c>
      <c r="AT498" s="206" t="s">
        <v>264</v>
      </c>
      <c r="AU498" s="206" t="s">
        <v>91</v>
      </c>
      <c r="AY498" s="19" t="s">
        <v>262</v>
      </c>
      <c r="BE498" s="207">
        <f>IF(N498="základní",J498,0)</f>
        <v>0</v>
      </c>
      <c r="BF498" s="207">
        <f>IF(N498="snížená",J498,0)</f>
        <v>0</v>
      </c>
      <c r="BG498" s="207">
        <f>IF(N498="zákl. přenesená",J498,0)</f>
        <v>0</v>
      </c>
      <c r="BH498" s="207">
        <f>IF(N498="sníž. přenesená",J498,0)</f>
        <v>0</v>
      </c>
      <c r="BI498" s="207">
        <f>IF(N498="nulová",J498,0)</f>
        <v>0</v>
      </c>
      <c r="BJ498" s="19" t="s">
        <v>89</v>
      </c>
      <c r="BK498" s="207">
        <f>ROUND(I498*H498,2)</f>
        <v>0</v>
      </c>
      <c r="BL498" s="19" t="s">
        <v>104</v>
      </c>
      <c r="BM498" s="206" t="s">
        <v>1852</v>
      </c>
    </row>
    <row r="499" spans="1:65" s="2" customFormat="1" ht="90">
      <c r="A499" s="37"/>
      <c r="B499" s="38"/>
      <c r="C499" s="39"/>
      <c r="D499" s="208" t="s">
        <v>421</v>
      </c>
      <c r="E499" s="39"/>
      <c r="F499" s="209" t="s">
        <v>6791</v>
      </c>
      <c r="G499" s="39"/>
      <c r="H499" s="39"/>
      <c r="I499" s="118"/>
      <c r="J499" s="39"/>
      <c r="K499" s="39"/>
      <c r="L499" s="42"/>
      <c r="M499" s="210"/>
      <c r="N499" s="211"/>
      <c r="O499" s="67"/>
      <c r="P499" s="67"/>
      <c r="Q499" s="67"/>
      <c r="R499" s="67"/>
      <c r="S499" s="67"/>
      <c r="T499" s="68"/>
      <c r="U499" s="37"/>
      <c r="V499" s="37"/>
      <c r="W499" s="37"/>
      <c r="X499" s="37"/>
      <c r="Y499" s="37"/>
      <c r="Z499" s="37"/>
      <c r="AA499" s="37"/>
      <c r="AB499" s="37"/>
      <c r="AC499" s="37"/>
      <c r="AD499" s="37"/>
      <c r="AE499" s="37"/>
      <c r="AT499" s="19" t="s">
        <v>421</v>
      </c>
      <c r="AU499" s="19" t="s">
        <v>91</v>
      </c>
    </row>
    <row r="500" spans="1:65" s="2" customFormat="1" ht="21.75" customHeight="1">
      <c r="A500" s="37"/>
      <c r="B500" s="38"/>
      <c r="C500" s="195" t="s">
        <v>1161</v>
      </c>
      <c r="D500" s="195" t="s">
        <v>264</v>
      </c>
      <c r="E500" s="196" t="s">
        <v>6792</v>
      </c>
      <c r="F500" s="197" t="s">
        <v>6793</v>
      </c>
      <c r="G500" s="198" t="s">
        <v>518</v>
      </c>
      <c r="H500" s="199">
        <v>1</v>
      </c>
      <c r="I500" s="200"/>
      <c r="J500" s="201">
        <f>ROUND(I500*H500,2)</f>
        <v>0</v>
      </c>
      <c r="K500" s="197" t="s">
        <v>44</v>
      </c>
      <c r="L500" s="42"/>
      <c r="M500" s="202" t="s">
        <v>44</v>
      </c>
      <c r="N500" s="203" t="s">
        <v>53</v>
      </c>
      <c r="O500" s="67"/>
      <c r="P500" s="204">
        <f>O500*H500</f>
        <v>0</v>
      </c>
      <c r="Q500" s="204">
        <v>0</v>
      </c>
      <c r="R500" s="204">
        <f>Q500*H500</f>
        <v>0</v>
      </c>
      <c r="S500" s="204">
        <v>0</v>
      </c>
      <c r="T500" s="205">
        <f>S500*H500</f>
        <v>0</v>
      </c>
      <c r="U500" s="37"/>
      <c r="V500" s="37"/>
      <c r="W500" s="37"/>
      <c r="X500" s="37"/>
      <c r="Y500" s="37"/>
      <c r="Z500" s="37"/>
      <c r="AA500" s="37"/>
      <c r="AB500" s="37"/>
      <c r="AC500" s="37"/>
      <c r="AD500" s="37"/>
      <c r="AE500" s="37"/>
      <c r="AR500" s="206" t="s">
        <v>104</v>
      </c>
      <c r="AT500" s="206" t="s">
        <v>264</v>
      </c>
      <c r="AU500" s="206" t="s">
        <v>91</v>
      </c>
      <c r="AY500" s="19" t="s">
        <v>262</v>
      </c>
      <c r="BE500" s="207">
        <f>IF(N500="základní",J500,0)</f>
        <v>0</v>
      </c>
      <c r="BF500" s="207">
        <f>IF(N500="snížená",J500,0)</f>
        <v>0</v>
      </c>
      <c r="BG500" s="207">
        <f>IF(N500="zákl. přenesená",J500,0)</f>
        <v>0</v>
      </c>
      <c r="BH500" s="207">
        <f>IF(N500="sníž. přenesená",J500,0)</f>
        <v>0</v>
      </c>
      <c r="BI500" s="207">
        <f>IF(N500="nulová",J500,0)</f>
        <v>0</v>
      </c>
      <c r="BJ500" s="19" t="s">
        <v>89</v>
      </c>
      <c r="BK500" s="207">
        <f>ROUND(I500*H500,2)</f>
        <v>0</v>
      </c>
      <c r="BL500" s="19" t="s">
        <v>104</v>
      </c>
      <c r="BM500" s="206" t="s">
        <v>1862</v>
      </c>
    </row>
    <row r="501" spans="1:65" s="2" customFormat="1" ht="90">
      <c r="A501" s="37"/>
      <c r="B501" s="38"/>
      <c r="C501" s="39"/>
      <c r="D501" s="208" t="s">
        <v>421</v>
      </c>
      <c r="E501" s="39"/>
      <c r="F501" s="209" t="s">
        <v>6791</v>
      </c>
      <c r="G501" s="39"/>
      <c r="H501" s="39"/>
      <c r="I501" s="118"/>
      <c r="J501" s="39"/>
      <c r="K501" s="39"/>
      <c r="L501" s="42"/>
      <c r="M501" s="210"/>
      <c r="N501" s="211"/>
      <c r="O501" s="67"/>
      <c r="P501" s="67"/>
      <c r="Q501" s="67"/>
      <c r="R501" s="67"/>
      <c r="S501" s="67"/>
      <c r="T501" s="68"/>
      <c r="U501" s="37"/>
      <c r="V501" s="37"/>
      <c r="W501" s="37"/>
      <c r="X501" s="37"/>
      <c r="Y501" s="37"/>
      <c r="Z501" s="37"/>
      <c r="AA501" s="37"/>
      <c r="AB501" s="37"/>
      <c r="AC501" s="37"/>
      <c r="AD501" s="37"/>
      <c r="AE501" s="37"/>
      <c r="AT501" s="19" t="s">
        <v>421</v>
      </c>
      <c r="AU501" s="19" t="s">
        <v>91</v>
      </c>
    </row>
    <row r="502" spans="1:65" s="2" customFormat="1" ht="16.5" customHeight="1">
      <c r="A502" s="37"/>
      <c r="B502" s="38"/>
      <c r="C502" s="195" t="s">
        <v>1168</v>
      </c>
      <c r="D502" s="195" t="s">
        <v>264</v>
      </c>
      <c r="E502" s="196" t="s">
        <v>6794</v>
      </c>
      <c r="F502" s="197" t="s">
        <v>6153</v>
      </c>
      <c r="G502" s="198" t="s">
        <v>518</v>
      </c>
      <c r="H502" s="199">
        <v>1</v>
      </c>
      <c r="I502" s="200"/>
      <c r="J502" s="201">
        <f>ROUND(I502*H502,2)</f>
        <v>0</v>
      </c>
      <c r="K502" s="197" t="s">
        <v>44</v>
      </c>
      <c r="L502" s="42"/>
      <c r="M502" s="202" t="s">
        <v>44</v>
      </c>
      <c r="N502" s="203" t="s">
        <v>53</v>
      </c>
      <c r="O502" s="67"/>
      <c r="P502" s="204">
        <f>O502*H502</f>
        <v>0</v>
      </c>
      <c r="Q502" s="204">
        <v>0</v>
      </c>
      <c r="R502" s="204">
        <f>Q502*H502</f>
        <v>0</v>
      </c>
      <c r="S502" s="204">
        <v>0</v>
      </c>
      <c r="T502" s="205">
        <f>S502*H502</f>
        <v>0</v>
      </c>
      <c r="U502" s="37"/>
      <c r="V502" s="37"/>
      <c r="W502" s="37"/>
      <c r="X502" s="37"/>
      <c r="Y502" s="37"/>
      <c r="Z502" s="37"/>
      <c r="AA502" s="37"/>
      <c r="AB502" s="37"/>
      <c r="AC502" s="37"/>
      <c r="AD502" s="37"/>
      <c r="AE502" s="37"/>
      <c r="AR502" s="206" t="s">
        <v>104</v>
      </c>
      <c r="AT502" s="206" t="s">
        <v>264</v>
      </c>
      <c r="AU502" s="206" t="s">
        <v>91</v>
      </c>
      <c r="AY502" s="19" t="s">
        <v>262</v>
      </c>
      <c r="BE502" s="207">
        <f>IF(N502="základní",J502,0)</f>
        <v>0</v>
      </c>
      <c r="BF502" s="207">
        <f>IF(N502="snížená",J502,0)</f>
        <v>0</v>
      </c>
      <c r="BG502" s="207">
        <f>IF(N502="zákl. přenesená",J502,0)</f>
        <v>0</v>
      </c>
      <c r="BH502" s="207">
        <f>IF(N502="sníž. přenesená",J502,0)</f>
        <v>0</v>
      </c>
      <c r="BI502" s="207">
        <f>IF(N502="nulová",J502,0)</f>
        <v>0</v>
      </c>
      <c r="BJ502" s="19" t="s">
        <v>89</v>
      </c>
      <c r="BK502" s="207">
        <f>ROUND(I502*H502,2)</f>
        <v>0</v>
      </c>
      <c r="BL502" s="19" t="s">
        <v>104</v>
      </c>
      <c r="BM502" s="206" t="s">
        <v>1882</v>
      </c>
    </row>
    <row r="503" spans="1:65" s="2" customFormat="1" ht="27">
      <c r="A503" s="37"/>
      <c r="B503" s="38"/>
      <c r="C503" s="39"/>
      <c r="D503" s="208" t="s">
        <v>421</v>
      </c>
      <c r="E503" s="39"/>
      <c r="F503" s="209" t="s">
        <v>6154</v>
      </c>
      <c r="G503" s="39"/>
      <c r="H503" s="39"/>
      <c r="I503" s="118"/>
      <c r="J503" s="39"/>
      <c r="K503" s="39"/>
      <c r="L503" s="42"/>
      <c r="M503" s="210"/>
      <c r="N503" s="211"/>
      <c r="O503" s="67"/>
      <c r="P503" s="67"/>
      <c r="Q503" s="67"/>
      <c r="R503" s="67"/>
      <c r="S503" s="67"/>
      <c r="T503" s="68"/>
      <c r="U503" s="37"/>
      <c r="V503" s="37"/>
      <c r="W503" s="37"/>
      <c r="X503" s="37"/>
      <c r="Y503" s="37"/>
      <c r="Z503" s="37"/>
      <c r="AA503" s="37"/>
      <c r="AB503" s="37"/>
      <c r="AC503" s="37"/>
      <c r="AD503" s="37"/>
      <c r="AE503" s="37"/>
      <c r="AT503" s="19" t="s">
        <v>421</v>
      </c>
      <c r="AU503" s="19" t="s">
        <v>91</v>
      </c>
    </row>
    <row r="504" spans="1:65" s="2" customFormat="1" ht="16.5" customHeight="1">
      <c r="A504" s="37"/>
      <c r="B504" s="38"/>
      <c r="C504" s="195" t="s">
        <v>1172</v>
      </c>
      <c r="D504" s="195" t="s">
        <v>264</v>
      </c>
      <c r="E504" s="196" t="s">
        <v>6795</v>
      </c>
      <c r="F504" s="197" t="s">
        <v>6796</v>
      </c>
      <c r="G504" s="198" t="s">
        <v>518</v>
      </c>
      <c r="H504" s="199">
        <v>1</v>
      </c>
      <c r="I504" s="200"/>
      <c r="J504" s="201">
        <f>ROUND(I504*H504,2)</f>
        <v>0</v>
      </c>
      <c r="K504" s="197" t="s">
        <v>44</v>
      </c>
      <c r="L504" s="42"/>
      <c r="M504" s="202" t="s">
        <v>44</v>
      </c>
      <c r="N504" s="203" t="s">
        <v>53</v>
      </c>
      <c r="O504" s="67"/>
      <c r="P504" s="204">
        <f>O504*H504</f>
        <v>0</v>
      </c>
      <c r="Q504" s="204">
        <v>0</v>
      </c>
      <c r="R504" s="204">
        <f>Q504*H504</f>
        <v>0</v>
      </c>
      <c r="S504" s="204">
        <v>0</v>
      </c>
      <c r="T504" s="205">
        <f>S504*H504</f>
        <v>0</v>
      </c>
      <c r="U504" s="37"/>
      <c r="V504" s="37"/>
      <c r="W504" s="37"/>
      <c r="X504" s="37"/>
      <c r="Y504" s="37"/>
      <c r="Z504" s="37"/>
      <c r="AA504" s="37"/>
      <c r="AB504" s="37"/>
      <c r="AC504" s="37"/>
      <c r="AD504" s="37"/>
      <c r="AE504" s="37"/>
      <c r="AR504" s="206" t="s">
        <v>104</v>
      </c>
      <c r="AT504" s="206" t="s">
        <v>264</v>
      </c>
      <c r="AU504" s="206" t="s">
        <v>91</v>
      </c>
      <c r="AY504" s="19" t="s">
        <v>262</v>
      </c>
      <c r="BE504" s="207">
        <f>IF(N504="základní",J504,0)</f>
        <v>0</v>
      </c>
      <c r="BF504" s="207">
        <f>IF(N504="snížená",J504,0)</f>
        <v>0</v>
      </c>
      <c r="BG504" s="207">
        <f>IF(N504="zákl. přenesená",J504,0)</f>
        <v>0</v>
      </c>
      <c r="BH504" s="207">
        <f>IF(N504="sníž. přenesená",J504,0)</f>
        <v>0</v>
      </c>
      <c r="BI504" s="207">
        <f>IF(N504="nulová",J504,0)</f>
        <v>0</v>
      </c>
      <c r="BJ504" s="19" t="s">
        <v>89</v>
      </c>
      <c r="BK504" s="207">
        <f>ROUND(I504*H504,2)</f>
        <v>0</v>
      </c>
      <c r="BL504" s="19" t="s">
        <v>104</v>
      </c>
      <c r="BM504" s="206" t="s">
        <v>1891</v>
      </c>
    </row>
    <row r="505" spans="1:65" s="2" customFormat="1" ht="72">
      <c r="A505" s="37"/>
      <c r="B505" s="38"/>
      <c r="C505" s="39"/>
      <c r="D505" s="208" t="s">
        <v>421</v>
      </c>
      <c r="E505" s="39"/>
      <c r="F505" s="209" t="s">
        <v>6797</v>
      </c>
      <c r="G505" s="39"/>
      <c r="H505" s="39"/>
      <c r="I505" s="118"/>
      <c r="J505" s="39"/>
      <c r="K505" s="39"/>
      <c r="L505" s="42"/>
      <c r="M505" s="210"/>
      <c r="N505" s="211"/>
      <c r="O505" s="67"/>
      <c r="P505" s="67"/>
      <c r="Q505" s="67"/>
      <c r="R505" s="67"/>
      <c r="S505" s="67"/>
      <c r="T505" s="68"/>
      <c r="U505" s="37"/>
      <c r="V505" s="37"/>
      <c r="W505" s="37"/>
      <c r="X505" s="37"/>
      <c r="Y505" s="37"/>
      <c r="Z505" s="37"/>
      <c r="AA505" s="37"/>
      <c r="AB505" s="37"/>
      <c r="AC505" s="37"/>
      <c r="AD505" s="37"/>
      <c r="AE505" s="37"/>
      <c r="AT505" s="19" t="s">
        <v>421</v>
      </c>
      <c r="AU505" s="19" t="s">
        <v>91</v>
      </c>
    </row>
    <row r="506" spans="1:65" s="2" customFormat="1" ht="16.5" customHeight="1">
      <c r="A506" s="37"/>
      <c r="B506" s="38"/>
      <c r="C506" s="195" t="s">
        <v>1176</v>
      </c>
      <c r="D506" s="195" t="s">
        <v>264</v>
      </c>
      <c r="E506" s="196" t="s">
        <v>6798</v>
      </c>
      <c r="F506" s="197" t="s">
        <v>5766</v>
      </c>
      <c r="G506" s="198" t="s">
        <v>518</v>
      </c>
      <c r="H506" s="199">
        <v>1</v>
      </c>
      <c r="I506" s="200"/>
      <c r="J506" s="201">
        <f>ROUND(I506*H506,2)</f>
        <v>0</v>
      </c>
      <c r="K506" s="197" t="s">
        <v>268</v>
      </c>
      <c r="L506" s="42"/>
      <c r="M506" s="275" t="s">
        <v>44</v>
      </c>
      <c r="N506" s="276" t="s">
        <v>53</v>
      </c>
      <c r="O506" s="273"/>
      <c r="P506" s="277">
        <f>O506*H506</f>
        <v>0</v>
      </c>
      <c r="Q506" s="277">
        <v>0</v>
      </c>
      <c r="R506" s="277">
        <f>Q506*H506</f>
        <v>0</v>
      </c>
      <c r="S506" s="277">
        <v>0</v>
      </c>
      <c r="T506" s="278">
        <f>S506*H506</f>
        <v>0</v>
      </c>
      <c r="U506" s="37"/>
      <c r="V506" s="37"/>
      <c r="W506" s="37"/>
      <c r="X506" s="37"/>
      <c r="Y506" s="37"/>
      <c r="Z506" s="37"/>
      <c r="AA506" s="37"/>
      <c r="AB506" s="37"/>
      <c r="AC506" s="37"/>
      <c r="AD506" s="37"/>
      <c r="AE506" s="37"/>
      <c r="AR506" s="206" t="s">
        <v>104</v>
      </c>
      <c r="AT506" s="206" t="s">
        <v>264</v>
      </c>
      <c r="AU506" s="206" t="s">
        <v>91</v>
      </c>
      <c r="AY506" s="19" t="s">
        <v>262</v>
      </c>
      <c r="BE506" s="207">
        <f>IF(N506="základní",J506,0)</f>
        <v>0</v>
      </c>
      <c r="BF506" s="207">
        <f>IF(N506="snížená",J506,0)</f>
        <v>0</v>
      </c>
      <c r="BG506" s="207">
        <f>IF(N506="zákl. přenesená",J506,0)</f>
        <v>0</v>
      </c>
      <c r="BH506" s="207">
        <f>IF(N506="sníž. přenesená",J506,0)</f>
        <v>0</v>
      </c>
      <c r="BI506" s="207">
        <f>IF(N506="nulová",J506,0)</f>
        <v>0</v>
      </c>
      <c r="BJ506" s="19" t="s">
        <v>89</v>
      </c>
      <c r="BK506" s="207">
        <f>ROUND(I506*H506,2)</f>
        <v>0</v>
      </c>
      <c r="BL506" s="19" t="s">
        <v>104</v>
      </c>
      <c r="BM506" s="206" t="s">
        <v>1899</v>
      </c>
    </row>
    <row r="507" spans="1:65" s="2" customFormat="1" ht="7" customHeight="1">
      <c r="A507" s="37"/>
      <c r="B507" s="50"/>
      <c r="C507" s="51"/>
      <c r="D507" s="51"/>
      <c r="E507" s="51"/>
      <c r="F507" s="51"/>
      <c r="G507" s="51"/>
      <c r="H507" s="51"/>
      <c r="I507" s="145"/>
      <c r="J507" s="51"/>
      <c r="K507" s="51"/>
      <c r="L507" s="42"/>
      <c r="M507" s="37"/>
      <c r="O507" s="37"/>
      <c r="P507" s="37"/>
      <c r="Q507" s="37"/>
      <c r="R507" s="37"/>
      <c r="S507" s="37"/>
      <c r="T507" s="37"/>
      <c r="U507" s="37"/>
      <c r="V507" s="37"/>
      <c r="W507" s="37"/>
      <c r="X507" s="37"/>
      <c r="Y507" s="37"/>
      <c r="Z507" s="37"/>
      <c r="AA507" s="37"/>
      <c r="AB507" s="37"/>
      <c r="AC507" s="37"/>
      <c r="AD507" s="37"/>
      <c r="AE507" s="37"/>
    </row>
  </sheetData>
  <sheetProtection algorithmName="SHA-512" hashValue="A8l5l1PS9wWJUBIoIt04COVeF/qKFGvw6HOX3C0vqsda+Nf55qtCYheZ88saGp6igsfhDIOI4spwYFAoLsmFUg==" saltValue="MBiV1K3uugqRxSORTQU0ZaC+se/ZRAZwqMmgf1lVfSANtC2G8HExSC3oGz6FLY9rEri3XApzQfgp+3f78a8a6A==" spinCount="100000" sheet="1" objects="1" scenarios="1" formatColumns="0" formatRows="0" autoFilter="0"/>
  <autoFilter ref="C85:K506"/>
  <mergeCells count="9">
    <mergeCell ref="E50:H50"/>
    <mergeCell ref="E76:H76"/>
    <mergeCell ref="E78:H78"/>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31.xml><?xml version="1.0" encoding="utf-8"?>
<worksheet xmlns="http://schemas.openxmlformats.org/spreadsheetml/2006/main" xmlns:r="http://schemas.openxmlformats.org/officeDocument/2006/relationships">
  <sheetPr>
    <pageSetUpPr fitToPage="1"/>
  </sheetPr>
  <dimension ref="A2:BM272"/>
  <sheetViews>
    <sheetView showGridLines="0" workbookViewId="0"/>
  </sheetViews>
  <sheetFormatPr defaultRowHeight="14.5"/>
  <cols>
    <col min="1" max="1" width="8.33203125" style="1" customWidth="1"/>
    <col min="2" max="2" width="1.6640625" style="1" customWidth="1"/>
    <col min="3" max="3" width="4.109375" style="1" customWidth="1"/>
    <col min="4" max="4" width="4.33203125" style="1" customWidth="1"/>
    <col min="5" max="5" width="17.109375" style="1" customWidth="1"/>
    <col min="6" max="6" width="100.77734375" style="1" customWidth="1"/>
    <col min="7" max="7" width="7" style="1" customWidth="1"/>
    <col min="8" max="8" width="11.44140625" style="1" customWidth="1"/>
    <col min="9" max="9" width="20.109375" style="111" customWidth="1"/>
    <col min="10" max="11" width="20.109375" style="1" customWidth="1"/>
    <col min="12" max="12" width="9.33203125" style="1" customWidth="1"/>
    <col min="13" max="13" width="10.77734375" style="1" hidden="1" customWidth="1"/>
    <col min="14" max="14" width="9.33203125" style="1" hidden="1"/>
    <col min="15" max="20" width="14.10937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7" customHeight="1">
      <c r="I2" s="111"/>
      <c r="L2" s="376"/>
      <c r="M2" s="376"/>
      <c r="N2" s="376"/>
      <c r="O2" s="376"/>
      <c r="P2" s="376"/>
      <c r="Q2" s="376"/>
      <c r="R2" s="376"/>
      <c r="S2" s="376"/>
      <c r="T2" s="376"/>
      <c r="U2" s="376"/>
      <c r="V2" s="376"/>
      <c r="AT2" s="19" t="s">
        <v>203</v>
      </c>
    </row>
    <row r="3" spans="1:46" s="1" customFormat="1" ht="7" customHeight="1">
      <c r="B3" s="112"/>
      <c r="C3" s="113"/>
      <c r="D3" s="113"/>
      <c r="E3" s="113"/>
      <c r="F3" s="113"/>
      <c r="G3" s="113"/>
      <c r="H3" s="113"/>
      <c r="I3" s="114"/>
      <c r="J3" s="113"/>
      <c r="K3" s="113"/>
      <c r="L3" s="22"/>
      <c r="AT3" s="19" t="s">
        <v>91</v>
      </c>
    </row>
    <row r="4" spans="1:46" s="1" customFormat="1" ht="25" customHeight="1">
      <c r="B4" s="22"/>
      <c r="D4" s="115" t="s">
        <v>207</v>
      </c>
      <c r="I4" s="111"/>
      <c r="L4" s="22"/>
      <c r="M4" s="116" t="s">
        <v>10</v>
      </c>
      <c r="AT4" s="19" t="s">
        <v>4</v>
      </c>
    </row>
    <row r="5" spans="1:46" s="1" customFormat="1" ht="7" customHeight="1">
      <c r="B5" s="22"/>
      <c r="I5" s="111"/>
      <c r="L5" s="22"/>
    </row>
    <row r="6" spans="1:46" s="1" customFormat="1" ht="12" customHeight="1">
      <c r="B6" s="22"/>
      <c r="D6" s="117" t="s">
        <v>16</v>
      </c>
      <c r="I6" s="111"/>
      <c r="L6" s="22"/>
    </row>
    <row r="7" spans="1:46" s="1" customFormat="1" ht="16.5" customHeight="1">
      <c r="B7" s="22"/>
      <c r="E7" s="402" t="str">
        <f>'Rekapitulace stavby'!K6</f>
        <v>EHC CZECH s.r.o. – Podnikatelský inkubátor – Evropská ul., Cheb</v>
      </c>
      <c r="F7" s="403"/>
      <c r="G7" s="403"/>
      <c r="H7" s="403"/>
      <c r="I7" s="111"/>
      <c r="L7" s="22"/>
    </row>
    <row r="8" spans="1:46" s="2" customFormat="1" ht="12" customHeight="1">
      <c r="A8" s="37"/>
      <c r="B8" s="42"/>
      <c r="C8" s="37"/>
      <c r="D8" s="117" t="s">
        <v>208</v>
      </c>
      <c r="E8" s="37"/>
      <c r="F8" s="37"/>
      <c r="G8" s="37"/>
      <c r="H8" s="37"/>
      <c r="I8" s="118"/>
      <c r="J8" s="37"/>
      <c r="K8" s="37"/>
      <c r="L8" s="119"/>
      <c r="S8" s="37"/>
      <c r="T8" s="37"/>
      <c r="U8" s="37"/>
      <c r="V8" s="37"/>
      <c r="W8" s="37"/>
      <c r="X8" s="37"/>
      <c r="Y8" s="37"/>
      <c r="Z8" s="37"/>
      <c r="AA8" s="37"/>
      <c r="AB8" s="37"/>
      <c r="AC8" s="37"/>
      <c r="AD8" s="37"/>
      <c r="AE8" s="37"/>
    </row>
    <row r="9" spans="1:46" s="2" customFormat="1" ht="16.5" customHeight="1">
      <c r="A9" s="37"/>
      <c r="B9" s="42"/>
      <c r="C9" s="37"/>
      <c r="D9" s="37"/>
      <c r="E9" s="405" t="s">
        <v>8813</v>
      </c>
      <c r="F9" s="404"/>
      <c r="G9" s="404"/>
      <c r="H9" s="404"/>
      <c r="I9" s="118"/>
      <c r="J9" s="37"/>
      <c r="K9" s="37"/>
      <c r="L9" s="119"/>
      <c r="S9" s="37"/>
      <c r="T9" s="37"/>
      <c r="U9" s="37"/>
      <c r="V9" s="37"/>
      <c r="W9" s="37"/>
      <c r="X9" s="37"/>
      <c r="Y9" s="37"/>
      <c r="Z9" s="37"/>
      <c r="AA9" s="37"/>
      <c r="AB9" s="37"/>
      <c r="AC9" s="37"/>
      <c r="AD9" s="37"/>
      <c r="AE9" s="37"/>
    </row>
    <row r="10" spans="1:46" s="2" customFormat="1" ht="10">
      <c r="A10" s="37"/>
      <c r="B10" s="42"/>
      <c r="C10" s="37"/>
      <c r="D10" s="37"/>
      <c r="E10" s="37"/>
      <c r="F10" s="37"/>
      <c r="G10" s="37"/>
      <c r="H10" s="37"/>
      <c r="I10" s="118"/>
      <c r="J10" s="37"/>
      <c r="K10" s="37"/>
      <c r="L10" s="119"/>
      <c r="S10" s="37"/>
      <c r="T10" s="37"/>
      <c r="U10" s="37"/>
      <c r="V10" s="37"/>
      <c r="W10" s="37"/>
      <c r="X10" s="37"/>
      <c r="Y10" s="37"/>
      <c r="Z10" s="37"/>
      <c r="AA10" s="37"/>
      <c r="AB10" s="37"/>
      <c r="AC10" s="37"/>
      <c r="AD10" s="37"/>
      <c r="AE10" s="37"/>
    </row>
    <row r="11" spans="1:46" s="2" customFormat="1" ht="12" customHeight="1">
      <c r="A11" s="37"/>
      <c r="B11" s="42"/>
      <c r="C11" s="37"/>
      <c r="D11" s="117" t="s">
        <v>18</v>
      </c>
      <c r="E11" s="37"/>
      <c r="F11" s="105" t="s">
        <v>44</v>
      </c>
      <c r="G11" s="37"/>
      <c r="H11" s="37"/>
      <c r="I11" s="120" t="s">
        <v>20</v>
      </c>
      <c r="J11" s="105" t="s">
        <v>44</v>
      </c>
      <c r="K11" s="37"/>
      <c r="L11" s="119"/>
      <c r="S11" s="37"/>
      <c r="T11" s="37"/>
      <c r="U11" s="37"/>
      <c r="V11" s="37"/>
      <c r="W11" s="37"/>
      <c r="X11" s="37"/>
      <c r="Y11" s="37"/>
      <c r="Z11" s="37"/>
      <c r="AA11" s="37"/>
      <c r="AB11" s="37"/>
      <c r="AC11" s="37"/>
      <c r="AD11" s="37"/>
      <c r="AE11" s="37"/>
    </row>
    <row r="12" spans="1:46" s="2" customFormat="1" ht="12" customHeight="1">
      <c r="A12" s="37"/>
      <c r="B12" s="42"/>
      <c r="C12" s="37"/>
      <c r="D12" s="117" t="s">
        <v>22</v>
      </c>
      <c r="E12" s="37"/>
      <c r="F12" s="105" t="s">
        <v>23</v>
      </c>
      <c r="G12" s="37"/>
      <c r="H12" s="37"/>
      <c r="I12" s="120" t="s">
        <v>24</v>
      </c>
      <c r="J12" s="121" t="str">
        <f>'Rekapitulace stavby'!AN8</f>
        <v>2. 9. 2020</v>
      </c>
      <c r="K12" s="37"/>
      <c r="L12" s="119"/>
      <c r="S12" s="37"/>
      <c r="T12" s="37"/>
      <c r="U12" s="37"/>
      <c r="V12" s="37"/>
      <c r="W12" s="37"/>
      <c r="X12" s="37"/>
      <c r="Y12" s="37"/>
      <c r="Z12" s="37"/>
      <c r="AA12" s="37"/>
      <c r="AB12" s="37"/>
      <c r="AC12" s="37"/>
      <c r="AD12" s="37"/>
      <c r="AE12" s="37"/>
    </row>
    <row r="13" spans="1:46" s="2" customFormat="1" ht="10.75" customHeight="1">
      <c r="A13" s="37"/>
      <c r="B13" s="42"/>
      <c r="C13" s="37"/>
      <c r="D13" s="37"/>
      <c r="E13" s="37"/>
      <c r="F13" s="37"/>
      <c r="G13" s="37"/>
      <c r="H13" s="37"/>
      <c r="I13" s="118"/>
      <c r="J13" s="37"/>
      <c r="K13" s="37"/>
      <c r="L13" s="119"/>
      <c r="S13" s="37"/>
      <c r="T13" s="37"/>
      <c r="U13" s="37"/>
      <c r="V13" s="37"/>
      <c r="W13" s="37"/>
      <c r="X13" s="37"/>
      <c r="Y13" s="37"/>
      <c r="Z13" s="37"/>
      <c r="AA13" s="37"/>
      <c r="AB13" s="37"/>
      <c r="AC13" s="37"/>
      <c r="AD13" s="37"/>
      <c r="AE13" s="37"/>
    </row>
    <row r="14" spans="1:46" s="2" customFormat="1" ht="12" customHeight="1">
      <c r="A14" s="37"/>
      <c r="B14" s="42"/>
      <c r="C14" s="37"/>
      <c r="D14" s="117" t="s">
        <v>30</v>
      </c>
      <c r="E14" s="37"/>
      <c r="F14" s="37"/>
      <c r="G14" s="37"/>
      <c r="H14" s="37"/>
      <c r="I14" s="120" t="s">
        <v>31</v>
      </c>
      <c r="J14" s="105" t="s">
        <v>32</v>
      </c>
      <c r="K14" s="37"/>
      <c r="L14" s="119"/>
      <c r="S14" s="37"/>
      <c r="T14" s="37"/>
      <c r="U14" s="37"/>
      <c r="V14" s="37"/>
      <c r="W14" s="37"/>
      <c r="X14" s="37"/>
      <c r="Y14" s="37"/>
      <c r="Z14" s="37"/>
      <c r="AA14" s="37"/>
      <c r="AB14" s="37"/>
      <c r="AC14" s="37"/>
      <c r="AD14" s="37"/>
      <c r="AE14" s="37"/>
    </row>
    <row r="15" spans="1:46" s="2" customFormat="1" ht="18" customHeight="1">
      <c r="A15" s="37"/>
      <c r="B15" s="42"/>
      <c r="C15" s="37"/>
      <c r="D15" s="37"/>
      <c r="E15" s="105" t="s">
        <v>33</v>
      </c>
      <c r="F15" s="37"/>
      <c r="G15" s="37"/>
      <c r="H15" s="37"/>
      <c r="I15" s="120" t="s">
        <v>34</v>
      </c>
      <c r="J15" s="105" t="s">
        <v>35</v>
      </c>
      <c r="K15" s="37"/>
      <c r="L15" s="119"/>
      <c r="S15" s="37"/>
      <c r="T15" s="37"/>
      <c r="U15" s="37"/>
      <c r="V15" s="37"/>
      <c r="W15" s="37"/>
      <c r="X15" s="37"/>
      <c r="Y15" s="37"/>
      <c r="Z15" s="37"/>
      <c r="AA15" s="37"/>
      <c r="AB15" s="37"/>
      <c r="AC15" s="37"/>
      <c r="AD15" s="37"/>
      <c r="AE15" s="37"/>
    </row>
    <row r="16" spans="1:46" s="2" customFormat="1" ht="7" customHeight="1">
      <c r="A16" s="37"/>
      <c r="B16" s="42"/>
      <c r="C16" s="37"/>
      <c r="D16" s="37"/>
      <c r="E16" s="37"/>
      <c r="F16" s="37"/>
      <c r="G16" s="37"/>
      <c r="H16" s="37"/>
      <c r="I16" s="118"/>
      <c r="J16" s="37"/>
      <c r="K16" s="37"/>
      <c r="L16" s="119"/>
      <c r="S16" s="37"/>
      <c r="T16" s="37"/>
      <c r="U16" s="37"/>
      <c r="V16" s="37"/>
      <c r="W16" s="37"/>
      <c r="X16" s="37"/>
      <c r="Y16" s="37"/>
      <c r="Z16" s="37"/>
      <c r="AA16" s="37"/>
      <c r="AB16" s="37"/>
      <c r="AC16" s="37"/>
      <c r="AD16" s="37"/>
      <c r="AE16" s="37"/>
    </row>
    <row r="17" spans="1:31" s="2" customFormat="1" ht="12" customHeight="1">
      <c r="A17" s="37"/>
      <c r="B17" s="42"/>
      <c r="C17" s="37"/>
      <c r="D17" s="117" t="s">
        <v>36</v>
      </c>
      <c r="E17" s="37"/>
      <c r="F17" s="37"/>
      <c r="G17" s="37"/>
      <c r="H17" s="37"/>
      <c r="I17" s="120" t="s">
        <v>31</v>
      </c>
      <c r="J17" s="32" t="str">
        <f>'Rekapitulace stavby'!AN13</f>
        <v>Vyplň údaj</v>
      </c>
      <c r="K17" s="37"/>
      <c r="L17" s="119"/>
      <c r="S17" s="37"/>
      <c r="T17" s="37"/>
      <c r="U17" s="37"/>
      <c r="V17" s="37"/>
      <c r="W17" s="37"/>
      <c r="X17" s="37"/>
      <c r="Y17" s="37"/>
      <c r="Z17" s="37"/>
      <c r="AA17" s="37"/>
      <c r="AB17" s="37"/>
      <c r="AC17" s="37"/>
      <c r="AD17" s="37"/>
      <c r="AE17" s="37"/>
    </row>
    <row r="18" spans="1:31" s="2" customFormat="1" ht="18" customHeight="1">
      <c r="A18" s="37"/>
      <c r="B18" s="42"/>
      <c r="C18" s="37"/>
      <c r="D18" s="37"/>
      <c r="E18" s="406" t="str">
        <f>'Rekapitulace stavby'!E14</f>
        <v>Vyplň údaj</v>
      </c>
      <c r="F18" s="407"/>
      <c r="G18" s="407"/>
      <c r="H18" s="407"/>
      <c r="I18" s="120" t="s">
        <v>34</v>
      </c>
      <c r="J18" s="32" t="str">
        <f>'Rekapitulace stavby'!AN14</f>
        <v>Vyplň údaj</v>
      </c>
      <c r="K18" s="37"/>
      <c r="L18" s="119"/>
      <c r="S18" s="37"/>
      <c r="T18" s="37"/>
      <c r="U18" s="37"/>
      <c r="V18" s="37"/>
      <c r="W18" s="37"/>
      <c r="X18" s="37"/>
      <c r="Y18" s="37"/>
      <c r="Z18" s="37"/>
      <c r="AA18" s="37"/>
      <c r="AB18" s="37"/>
      <c r="AC18" s="37"/>
      <c r="AD18" s="37"/>
      <c r="AE18" s="37"/>
    </row>
    <row r="19" spans="1:31" s="2" customFormat="1" ht="7" customHeight="1">
      <c r="A19" s="37"/>
      <c r="B19" s="42"/>
      <c r="C19" s="37"/>
      <c r="D19" s="37"/>
      <c r="E19" s="37"/>
      <c r="F19" s="37"/>
      <c r="G19" s="37"/>
      <c r="H19" s="37"/>
      <c r="I19" s="118"/>
      <c r="J19" s="37"/>
      <c r="K19" s="37"/>
      <c r="L19" s="119"/>
      <c r="S19" s="37"/>
      <c r="T19" s="37"/>
      <c r="U19" s="37"/>
      <c r="V19" s="37"/>
      <c r="W19" s="37"/>
      <c r="X19" s="37"/>
      <c r="Y19" s="37"/>
      <c r="Z19" s="37"/>
      <c r="AA19" s="37"/>
      <c r="AB19" s="37"/>
      <c r="AC19" s="37"/>
      <c r="AD19" s="37"/>
      <c r="AE19" s="37"/>
    </row>
    <row r="20" spans="1:31" s="2" customFormat="1" ht="12" customHeight="1">
      <c r="A20" s="37"/>
      <c r="B20" s="42"/>
      <c r="C20" s="37"/>
      <c r="D20" s="117" t="s">
        <v>39</v>
      </c>
      <c r="E20" s="37"/>
      <c r="F20" s="37"/>
      <c r="G20" s="37"/>
      <c r="H20" s="37"/>
      <c r="I20" s="120" t="s">
        <v>31</v>
      </c>
      <c r="J20" s="105" t="s">
        <v>40</v>
      </c>
      <c r="K20" s="37"/>
      <c r="L20" s="119"/>
      <c r="S20" s="37"/>
      <c r="T20" s="37"/>
      <c r="U20" s="37"/>
      <c r="V20" s="37"/>
      <c r="W20" s="37"/>
      <c r="X20" s="37"/>
      <c r="Y20" s="37"/>
      <c r="Z20" s="37"/>
      <c r="AA20" s="37"/>
      <c r="AB20" s="37"/>
      <c r="AC20" s="37"/>
      <c r="AD20" s="37"/>
      <c r="AE20" s="37"/>
    </row>
    <row r="21" spans="1:31" s="2" customFormat="1" ht="18" customHeight="1">
      <c r="A21" s="37"/>
      <c r="B21" s="42"/>
      <c r="C21" s="37"/>
      <c r="D21" s="37"/>
      <c r="E21" s="105" t="s">
        <v>41</v>
      </c>
      <c r="F21" s="37"/>
      <c r="G21" s="37"/>
      <c r="H21" s="37"/>
      <c r="I21" s="120" t="s">
        <v>34</v>
      </c>
      <c r="J21" s="105" t="s">
        <v>42</v>
      </c>
      <c r="K21" s="37"/>
      <c r="L21" s="119"/>
      <c r="S21" s="37"/>
      <c r="T21" s="37"/>
      <c r="U21" s="37"/>
      <c r="V21" s="37"/>
      <c r="W21" s="37"/>
      <c r="X21" s="37"/>
      <c r="Y21" s="37"/>
      <c r="Z21" s="37"/>
      <c r="AA21" s="37"/>
      <c r="AB21" s="37"/>
      <c r="AC21" s="37"/>
      <c r="AD21" s="37"/>
      <c r="AE21" s="37"/>
    </row>
    <row r="22" spans="1:31" s="2" customFormat="1" ht="7" customHeight="1">
      <c r="A22" s="37"/>
      <c r="B22" s="42"/>
      <c r="C22" s="37"/>
      <c r="D22" s="37"/>
      <c r="E22" s="37"/>
      <c r="F22" s="37"/>
      <c r="G22" s="37"/>
      <c r="H22" s="37"/>
      <c r="I22" s="118"/>
      <c r="J22" s="37"/>
      <c r="K22" s="37"/>
      <c r="L22" s="119"/>
      <c r="S22" s="37"/>
      <c r="T22" s="37"/>
      <c r="U22" s="37"/>
      <c r="V22" s="37"/>
      <c r="W22" s="37"/>
      <c r="X22" s="37"/>
      <c r="Y22" s="37"/>
      <c r="Z22" s="37"/>
      <c r="AA22" s="37"/>
      <c r="AB22" s="37"/>
      <c r="AC22" s="37"/>
      <c r="AD22" s="37"/>
      <c r="AE22" s="37"/>
    </row>
    <row r="23" spans="1:31" s="2" customFormat="1" ht="12" customHeight="1">
      <c r="A23" s="37"/>
      <c r="B23" s="42"/>
      <c r="C23" s="37"/>
      <c r="D23" s="117" t="s">
        <v>43</v>
      </c>
      <c r="E23" s="37"/>
      <c r="F23" s="37"/>
      <c r="G23" s="37"/>
      <c r="H23" s="37"/>
      <c r="I23" s="120" t="s">
        <v>31</v>
      </c>
      <c r="J23" s="105" t="str">
        <f>IF('Rekapitulace stavby'!AN19="","",'Rekapitulace stavby'!AN19)</f>
        <v/>
      </c>
      <c r="K23" s="37"/>
      <c r="L23" s="119"/>
      <c r="S23" s="37"/>
      <c r="T23" s="37"/>
      <c r="U23" s="37"/>
      <c r="V23" s="37"/>
      <c r="W23" s="37"/>
      <c r="X23" s="37"/>
      <c r="Y23" s="37"/>
      <c r="Z23" s="37"/>
      <c r="AA23" s="37"/>
      <c r="AB23" s="37"/>
      <c r="AC23" s="37"/>
      <c r="AD23" s="37"/>
      <c r="AE23" s="37"/>
    </row>
    <row r="24" spans="1:31" s="2" customFormat="1" ht="18" customHeight="1">
      <c r="A24" s="37"/>
      <c r="B24" s="42"/>
      <c r="C24" s="37"/>
      <c r="D24" s="37"/>
      <c r="E24" s="105" t="str">
        <f>IF('Rekapitulace stavby'!E20="","",'Rekapitulace stavby'!E20)</f>
        <v xml:space="preserve"> </v>
      </c>
      <c r="F24" s="37"/>
      <c r="G24" s="37"/>
      <c r="H24" s="37"/>
      <c r="I24" s="120" t="s">
        <v>34</v>
      </c>
      <c r="J24" s="105" t="str">
        <f>IF('Rekapitulace stavby'!AN20="","",'Rekapitulace stavby'!AN20)</f>
        <v/>
      </c>
      <c r="K24" s="37"/>
      <c r="L24" s="119"/>
      <c r="S24" s="37"/>
      <c r="T24" s="37"/>
      <c r="U24" s="37"/>
      <c r="V24" s="37"/>
      <c r="W24" s="37"/>
      <c r="X24" s="37"/>
      <c r="Y24" s="37"/>
      <c r="Z24" s="37"/>
      <c r="AA24" s="37"/>
      <c r="AB24" s="37"/>
      <c r="AC24" s="37"/>
      <c r="AD24" s="37"/>
      <c r="AE24" s="37"/>
    </row>
    <row r="25" spans="1:31" s="2" customFormat="1" ht="7" customHeight="1">
      <c r="A25" s="37"/>
      <c r="B25" s="42"/>
      <c r="C25" s="37"/>
      <c r="D25" s="37"/>
      <c r="E25" s="37"/>
      <c r="F25" s="37"/>
      <c r="G25" s="37"/>
      <c r="H25" s="37"/>
      <c r="I25" s="118"/>
      <c r="J25" s="37"/>
      <c r="K25" s="37"/>
      <c r="L25" s="119"/>
      <c r="S25" s="37"/>
      <c r="T25" s="37"/>
      <c r="U25" s="37"/>
      <c r="V25" s="37"/>
      <c r="W25" s="37"/>
      <c r="X25" s="37"/>
      <c r="Y25" s="37"/>
      <c r="Z25" s="37"/>
      <c r="AA25" s="37"/>
      <c r="AB25" s="37"/>
      <c r="AC25" s="37"/>
      <c r="AD25" s="37"/>
      <c r="AE25" s="37"/>
    </row>
    <row r="26" spans="1:31" s="2" customFormat="1" ht="12" customHeight="1">
      <c r="A26" s="37"/>
      <c r="B26" s="42"/>
      <c r="C26" s="37"/>
      <c r="D26" s="117" t="s">
        <v>46</v>
      </c>
      <c r="E26" s="37"/>
      <c r="F26" s="37"/>
      <c r="G26" s="37"/>
      <c r="H26" s="37"/>
      <c r="I26" s="118"/>
      <c r="J26" s="37"/>
      <c r="K26" s="37"/>
      <c r="L26" s="119"/>
      <c r="S26" s="37"/>
      <c r="T26" s="37"/>
      <c r="U26" s="37"/>
      <c r="V26" s="37"/>
      <c r="W26" s="37"/>
      <c r="X26" s="37"/>
      <c r="Y26" s="37"/>
      <c r="Z26" s="37"/>
      <c r="AA26" s="37"/>
      <c r="AB26" s="37"/>
      <c r="AC26" s="37"/>
      <c r="AD26" s="37"/>
      <c r="AE26" s="37"/>
    </row>
    <row r="27" spans="1:31" s="8" customFormat="1" ht="214.5" customHeight="1">
      <c r="A27" s="122"/>
      <c r="B27" s="123"/>
      <c r="C27" s="122"/>
      <c r="D27" s="122"/>
      <c r="E27" s="408" t="s">
        <v>212</v>
      </c>
      <c r="F27" s="408"/>
      <c r="G27" s="408"/>
      <c r="H27" s="408"/>
      <c r="I27" s="124"/>
      <c r="J27" s="122"/>
      <c r="K27" s="122"/>
      <c r="L27" s="125"/>
      <c r="S27" s="122"/>
      <c r="T27" s="122"/>
      <c r="U27" s="122"/>
      <c r="V27" s="122"/>
      <c r="W27" s="122"/>
      <c r="X27" s="122"/>
      <c r="Y27" s="122"/>
      <c r="Z27" s="122"/>
      <c r="AA27" s="122"/>
      <c r="AB27" s="122"/>
      <c r="AC27" s="122"/>
      <c r="AD27" s="122"/>
      <c r="AE27" s="122"/>
    </row>
    <row r="28" spans="1:31" s="2" customFormat="1" ht="7" customHeight="1">
      <c r="A28" s="37"/>
      <c r="B28" s="42"/>
      <c r="C28" s="37"/>
      <c r="D28" s="37"/>
      <c r="E28" s="37"/>
      <c r="F28" s="37"/>
      <c r="G28" s="37"/>
      <c r="H28" s="37"/>
      <c r="I28" s="118"/>
      <c r="J28" s="37"/>
      <c r="K28" s="37"/>
      <c r="L28" s="119"/>
      <c r="S28" s="37"/>
      <c r="T28" s="37"/>
      <c r="U28" s="37"/>
      <c r="V28" s="37"/>
      <c r="W28" s="37"/>
      <c r="X28" s="37"/>
      <c r="Y28" s="37"/>
      <c r="Z28" s="37"/>
      <c r="AA28" s="37"/>
      <c r="AB28" s="37"/>
      <c r="AC28" s="37"/>
      <c r="AD28" s="37"/>
      <c r="AE28" s="37"/>
    </row>
    <row r="29" spans="1:31" s="2" customFormat="1" ht="7" customHeight="1">
      <c r="A29" s="37"/>
      <c r="B29" s="42"/>
      <c r="C29" s="37"/>
      <c r="D29" s="126"/>
      <c r="E29" s="126"/>
      <c r="F29" s="126"/>
      <c r="G29" s="126"/>
      <c r="H29" s="126"/>
      <c r="I29" s="127"/>
      <c r="J29" s="126"/>
      <c r="K29" s="126"/>
      <c r="L29" s="119"/>
      <c r="S29" s="37"/>
      <c r="T29" s="37"/>
      <c r="U29" s="37"/>
      <c r="V29" s="37"/>
      <c r="W29" s="37"/>
      <c r="X29" s="37"/>
      <c r="Y29" s="37"/>
      <c r="Z29" s="37"/>
      <c r="AA29" s="37"/>
      <c r="AB29" s="37"/>
      <c r="AC29" s="37"/>
      <c r="AD29" s="37"/>
      <c r="AE29" s="37"/>
    </row>
    <row r="30" spans="1:31" s="2" customFormat="1" ht="25.4" customHeight="1">
      <c r="A30" s="37"/>
      <c r="B30" s="42"/>
      <c r="C30" s="37"/>
      <c r="D30" s="128" t="s">
        <v>48</v>
      </c>
      <c r="E30" s="37"/>
      <c r="F30" s="37"/>
      <c r="G30" s="37"/>
      <c r="H30" s="37"/>
      <c r="I30" s="118"/>
      <c r="J30" s="129">
        <f>ROUND(J83, 2)</f>
        <v>0</v>
      </c>
      <c r="K30" s="37"/>
      <c r="L30" s="119"/>
      <c r="S30" s="37"/>
      <c r="T30" s="37"/>
      <c r="U30" s="37"/>
      <c r="V30" s="37"/>
      <c r="W30" s="37"/>
      <c r="X30" s="37"/>
      <c r="Y30" s="37"/>
      <c r="Z30" s="37"/>
      <c r="AA30" s="37"/>
      <c r="AB30" s="37"/>
      <c r="AC30" s="37"/>
      <c r="AD30" s="37"/>
      <c r="AE30" s="37"/>
    </row>
    <row r="31" spans="1:31" s="2" customFormat="1" ht="7" customHeight="1">
      <c r="A31" s="37"/>
      <c r="B31" s="42"/>
      <c r="C31" s="37"/>
      <c r="D31" s="126"/>
      <c r="E31" s="126"/>
      <c r="F31" s="126"/>
      <c r="G31" s="126"/>
      <c r="H31" s="126"/>
      <c r="I31" s="127"/>
      <c r="J31" s="126"/>
      <c r="K31" s="126"/>
      <c r="L31" s="119"/>
      <c r="S31" s="37"/>
      <c r="T31" s="37"/>
      <c r="U31" s="37"/>
      <c r="V31" s="37"/>
      <c r="W31" s="37"/>
      <c r="X31" s="37"/>
      <c r="Y31" s="37"/>
      <c r="Z31" s="37"/>
      <c r="AA31" s="37"/>
      <c r="AB31" s="37"/>
      <c r="AC31" s="37"/>
      <c r="AD31" s="37"/>
      <c r="AE31" s="37"/>
    </row>
    <row r="32" spans="1:31" s="2" customFormat="1" ht="14.4" customHeight="1">
      <c r="A32" s="37"/>
      <c r="B32" s="42"/>
      <c r="C32" s="37"/>
      <c r="D32" s="37"/>
      <c r="E32" s="37"/>
      <c r="F32" s="130" t="s">
        <v>50</v>
      </c>
      <c r="G32" s="37"/>
      <c r="H32" s="37"/>
      <c r="I32" s="131" t="s">
        <v>49</v>
      </c>
      <c r="J32" s="130" t="s">
        <v>51</v>
      </c>
      <c r="K32" s="37"/>
      <c r="L32" s="119"/>
      <c r="S32" s="37"/>
      <c r="T32" s="37"/>
      <c r="U32" s="37"/>
      <c r="V32" s="37"/>
      <c r="W32" s="37"/>
      <c r="X32" s="37"/>
      <c r="Y32" s="37"/>
      <c r="Z32" s="37"/>
      <c r="AA32" s="37"/>
      <c r="AB32" s="37"/>
      <c r="AC32" s="37"/>
      <c r="AD32" s="37"/>
      <c r="AE32" s="37"/>
    </row>
    <row r="33" spans="1:31" s="2" customFormat="1" ht="14.4" customHeight="1">
      <c r="A33" s="37"/>
      <c r="B33" s="42"/>
      <c r="C33" s="37"/>
      <c r="D33" s="132" t="s">
        <v>52</v>
      </c>
      <c r="E33" s="117" t="s">
        <v>53</v>
      </c>
      <c r="F33" s="133">
        <f>ROUND((SUM(BE83:BE271)),  2)</f>
        <v>0</v>
      </c>
      <c r="G33" s="37"/>
      <c r="H33" s="37"/>
      <c r="I33" s="134">
        <v>0.21</v>
      </c>
      <c r="J33" s="133">
        <f>ROUND(((SUM(BE83:BE271))*I33),  2)</f>
        <v>0</v>
      </c>
      <c r="K33" s="37"/>
      <c r="L33" s="119"/>
      <c r="S33" s="37"/>
      <c r="T33" s="37"/>
      <c r="U33" s="37"/>
      <c r="V33" s="37"/>
      <c r="W33" s="37"/>
      <c r="X33" s="37"/>
      <c r="Y33" s="37"/>
      <c r="Z33" s="37"/>
      <c r="AA33" s="37"/>
      <c r="AB33" s="37"/>
      <c r="AC33" s="37"/>
      <c r="AD33" s="37"/>
      <c r="AE33" s="37"/>
    </row>
    <row r="34" spans="1:31" s="2" customFormat="1" ht="14.4" customHeight="1">
      <c r="A34" s="37"/>
      <c r="B34" s="42"/>
      <c r="C34" s="37"/>
      <c r="D34" s="37"/>
      <c r="E34" s="117" t="s">
        <v>54</v>
      </c>
      <c r="F34" s="133">
        <f>ROUND((SUM(BF83:BF271)),  2)</f>
        <v>0</v>
      </c>
      <c r="G34" s="37"/>
      <c r="H34" s="37"/>
      <c r="I34" s="134">
        <v>0.15</v>
      </c>
      <c r="J34" s="133">
        <f>ROUND(((SUM(BF83:BF271))*I34),  2)</f>
        <v>0</v>
      </c>
      <c r="K34" s="37"/>
      <c r="L34" s="119"/>
      <c r="S34" s="37"/>
      <c r="T34" s="37"/>
      <c r="U34" s="37"/>
      <c r="V34" s="37"/>
      <c r="W34" s="37"/>
      <c r="X34" s="37"/>
      <c r="Y34" s="37"/>
      <c r="Z34" s="37"/>
      <c r="AA34" s="37"/>
      <c r="AB34" s="37"/>
      <c r="AC34" s="37"/>
      <c r="AD34" s="37"/>
      <c r="AE34" s="37"/>
    </row>
    <row r="35" spans="1:31" s="2" customFormat="1" ht="14.4" hidden="1" customHeight="1">
      <c r="A35" s="37"/>
      <c r="B35" s="42"/>
      <c r="C35" s="37"/>
      <c r="D35" s="37"/>
      <c r="E35" s="117" t="s">
        <v>55</v>
      </c>
      <c r="F35" s="133">
        <f>ROUND((SUM(BG83:BG271)),  2)</f>
        <v>0</v>
      </c>
      <c r="G35" s="37"/>
      <c r="H35" s="37"/>
      <c r="I35" s="134">
        <v>0.21</v>
      </c>
      <c r="J35" s="133">
        <f>0</f>
        <v>0</v>
      </c>
      <c r="K35" s="37"/>
      <c r="L35" s="119"/>
      <c r="S35" s="37"/>
      <c r="T35" s="37"/>
      <c r="U35" s="37"/>
      <c r="V35" s="37"/>
      <c r="W35" s="37"/>
      <c r="X35" s="37"/>
      <c r="Y35" s="37"/>
      <c r="Z35" s="37"/>
      <c r="AA35" s="37"/>
      <c r="AB35" s="37"/>
      <c r="AC35" s="37"/>
      <c r="AD35" s="37"/>
      <c r="AE35" s="37"/>
    </row>
    <row r="36" spans="1:31" s="2" customFormat="1" ht="14.4" hidden="1" customHeight="1">
      <c r="A36" s="37"/>
      <c r="B36" s="42"/>
      <c r="C36" s="37"/>
      <c r="D36" s="37"/>
      <c r="E36" s="117" t="s">
        <v>56</v>
      </c>
      <c r="F36" s="133">
        <f>ROUND((SUM(BH83:BH271)),  2)</f>
        <v>0</v>
      </c>
      <c r="G36" s="37"/>
      <c r="H36" s="37"/>
      <c r="I36" s="134">
        <v>0.15</v>
      </c>
      <c r="J36" s="133">
        <f>0</f>
        <v>0</v>
      </c>
      <c r="K36" s="37"/>
      <c r="L36" s="119"/>
      <c r="S36" s="37"/>
      <c r="T36" s="37"/>
      <c r="U36" s="37"/>
      <c r="V36" s="37"/>
      <c r="W36" s="37"/>
      <c r="X36" s="37"/>
      <c r="Y36" s="37"/>
      <c r="Z36" s="37"/>
      <c r="AA36" s="37"/>
      <c r="AB36" s="37"/>
      <c r="AC36" s="37"/>
      <c r="AD36" s="37"/>
      <c r="AE36" s="37"/>
    </row>
    <row r="37" spans="1:31" s="2" customFormat="1" ht="14.4" hidden="1" customHeight="1">
      <c r="A37" s="37"/>
      <c r="B37" s="42"/>
      <c r="C37" s="37"/>
      <c r="D37" s="37"/>
      <c r="E37" s="117" t="s">
        <v>57</v>
      </c>
      <c r="F37" s="133">
        <f>ROUND((SUM(BI83:BI271)),  2)</f>
        <v>0</v>
      </c>
      <c r="G37" s="37"/>
      <c r="H37" s="37"/>
      <c r="I37" s="134">
        <v>0</v>
      </c>
      <c r="J37" s="133">
        <f>0</f>
        <v>0</v>
      </c>
      <c r="K37" s="37"/>
      <c r="L37" s="119"/>
      <c r="S37" s="37"/>
      <c r="T37" s="37"/>
      <c r="U37" s="37"/>
      <c r="V37" s="37"/>
      <c r="W37" s="37"/>
      <c r="X37" s="37"/>
      <c r="Y37" s="37"/>
      <c r="Z37" s="37"/>
      <c r="AA37" s="37"/>
      <c r="AB37" s="37"/>
      <c r="AC37" s="37"/>
      <c r="AD37" s="37"/>
      <c r="AE37" s="37"/>
    </row>
    <row r="38" spans="1:31" s="2" customFormat="1" ht="7" customHeight="1">
      <c r="A38" s="37"/>
      <c r="B38" s="42"/>
      <c r="C38" s="37"/>
      <c r="D38" s="37"/>
      <c r="E38" s="37"/>
      <c r="F38" s="37"/>
      <c r="G38" s="37"/>
      <c r="H38" s="37"/>
      <c r="I38" s="118"/>
      <c r="J38" s="37"/>
      <c r="K38" s="37"/>
      <c r="L38" s="119"/>
      <c r="S38" s="37"/>
      <c r="T38" s="37"/>
      <c r="U38" s="37"/>
      <c r="V38" s="37"/>
      <c r="W38" s="37"/>
      <c r="X38" s="37"/>
      <c r="Y38" s="37"/>
      <c r="Z38" s="37"/>
      <c r="AA38" s="37"/>
      <c r="AB38" s="37"/>
      <c r="AC38" s="37"/>
      <c r="AD38" s="37"/>
      <c r="AE38" s="37"/>
    </row>
    <row r="39" spans="1:31" s="2" customFormat="1" ht="25.4" customHeight="1">
      <c r="A39" s="37"/>
      <c r="B39" s="42"/>
      <c r="C39" s="135"/>
      <c r="D39" s="136" t="s">
        <v>58</v>
      </c>
      <c r="E39" s="137"/>
      <c r="F39" s="137"/>
      <c r="G39" s="138" t="s">
        <v>59</v>
      </c>
      <c r="H39" s="139" t="s">
        <v>60</v>
      </c>
      <c r="I39" s="140"/>
      <c r="J39" s="141">
        <f>SUM(J30:J37)</f>
        <v>0</v>
      </c>
      <c r="K39" s="142"/>
      <c r="L39" s="119"/>
      <c r="S39" s="37"/>
      <c r="T39" s="37"/>
      <c r="U39" s="37"/>
      <c r="V39" s="37"/>
      <c r="W39" s="37"/>
      <c r="X39" s="37"/>
      <c r="Y39" s="37"/>
      <c r="Z39" s="37"/>
      <c r="AA39" s="37"/>
      <c r="AB39" s="37"/>
      <c r="AC39" s="37"/>
      <c r="AD39" s="37"/>
      <c r="AE39" s="37"/>
    </row>
    <row r="40" spans="1:31" s="2" customFormat="1" ht="14.4" customHeight="1">
      <c r="A40" s="37"/>
      <c r="B40" s="143"/>
      <c r="C40" s="144"/>
      <c r="D40" s="144"/>
      <c r="E40" s="144"/>
      <c r="F40" s="144"/>
      <c r="G40" s="144"/>
      <c r="H40" s="144"/>
      <c r="I40" s="145"/>
      <c r="J40" s="144"/>
      <c r="K40" s="144"/>
      <c r="L40" s="119"/>
      <c r="S40" s="37"/>
      <c r="T40" s="37"/>
      <c r="U40" s="37"/>
      <c r="V40" s="37"/>
      <c r="W40" s="37"/>
      <c r="X40" s="37"/>
      <c r="Y40" s="37"/>
      <c r="Z40" s="37"/>
      <c r="AA40" s="37"/>
      <c r="AB40" s="37"/>
      <c r="AC40" s="37"/>
      <c r="AD40" s="37"/>
      <c r="AE40" s="37"/>
    </row>
    <row r="44" spans="1:31" s="2" customFormat="1" ht="7" customHeight="1">
      <c r="A44" s="37"/>
      <c r="B44" s="146"/>
      <c r="C44" s="147"/>
      <c r="D44" s="147"/>
      <c r="E44" s="147"/>
      <c r="F44" s="147"/>
      <c r="G44" s="147"/>
      <c r="H44" s="147"/>
      <c r="I44" s="148"/>
      <c r="J44" s="147"/>
      <c r="K44" s="147"/>
      <c r="L44" s="119"/>
      <c r="S44" s="37"/>
      <c r="T44" s="37"/>
      <c r="U44" s="37"/>
      <c r="V44" s="37"/>
      <c r="W44" s="37"/>
      <c r="X44" s="37"/>
      <c r="Y44" s="37"/>
      <c r="Z44" s="37"/>
      <c r="AA44" s="37"/>
      <c r="AB44" s="37"/>
      <c r="AC44" s="37"/>
      <c r="AD44" s="37"/>
      <c r="AE44" s="37"/>
    </row>
    <row r="45" spans="1:31" s="2" customFormat="1" ht="25" customHeight="1">
      <c r="A45" s="37"/>
      <c r="B45" s="38"/>
      <c r="C45" s="25" t="s">
        <v>213</v>
      </c>
      <c r="D45" s="39"/>
      <c r="E45" s="39"/>
      <c r="F45" s="39"/>
      <c r="G45" s="39"/>
      <c r="H45" s="39"/>
      <c r="I45" s="118"/>
      <c r="J45" s="39"/>
      <c r="K45" s="39"/>
      <c r="L45" s="119"/>
      <c r="S45" s="37"/>
      <c r="T45" s="37"/>
      <c r="U45" s="37"/>
      <c r="V45" s="37"/>
      <c r="W45" s="37"/>
      <c r="X45" s="37"/>
      <c r="Y45" s="37"/>
      <c r="Z45" s="37"/>
      <c r="AA45" s="37"/>
      <c r="AB45" s="37"/>
      <c r="AC45" s="37"/>
      <c r="AD45" s="37"/>
      <c r="AE45" s="37"/>
    </row>
    <row r="46" spans="1:31" s="2" customFormat="1" ht="7" customHeight="1">
      <c r="A46" s="37"/>
      <c r="B46" s="38"/>
      <c r="C46" s="39"/>
      <c r="D46" s="39"/>
      <c r="E46" s="39"/>
      <c r="F46" s="39"/>
      <c r="G46" s="39"/>
      <c r="H46" s="39"/>
      <c r="I46" s="118"/>
      <c r="J46" s="39"/>
      <c r="K46" s="39"/>
      <c r="L46" s="119"/>
      <c r="S46" s="37"/>
      <c r="T46" s="37"/>
      <c r="U46" s="37"/>
      <c r="V46" s="37"/>
      <c r="W46" s="37"/>
      <c r="X46" s="37"/>
      <c r="Y46" s="37"/>
      <c r="Z46" s="37"/>
      <c r="AA46" s="37"/>
      <c r="AB46" s="37"/>
      <c r="AC46" s="37"/>
      <c r="AD46" s="37"/>
      <c r="AE46" s="37"/>
    </row>
    <row r="47" spans="1:31" s="2" customFormat="1" ht="12" customHeight="1">
      <c r="A47" s="37"/>
      <c r="B47" s="38"/>
      <c r="C47" s="31" t="s">
        <v>16</v>
      </c>
      <c r="D47" s="39"/>
      <c r="E47" s="39"/>
      <c r="F47" s="39"/>
      <c r="G47" s="39"/>
      <c r="H47" s="39"/>
      <c r="I47" s="118"/>
      <c r="J47" s="39"/>
      <c r="K47" s="39"/>
      <c r="L47" s="119"/>
      <c r="S47" s="37"/>
      <c r="T47" s="37"/>
      <c r="U47" s="37"/>
      <c r="V47" s="37"/>
      <c r="W47" s="37"/>
      <c r="X47" s="37"/>
      <c r="Y47" s="37"/>
      <c r="Z47" s="37"/>
      <c r="AA47" s="37"/>
      <c r="AB47" s="37"/>
      <c r="AC47" s="37"/>
      <c r="AD47" s="37"/>
      <c r="AE47" s="37"/>
    </row>
    <row r="48" spans="1:31" s="2" customFormat="1" ht="16.5" customHeight="1">
      <c r="A48" s="37"/>
      <c r="B48" s="38"/>
      <c r="C48" s="39"/>
      <c r="D48" s="39"/>
      <c r="E48" s="409" t="str">
        <f>E7</f>
        <v>EHC CZECH s.r.o. – Podnikatelský inkubátor – Evropská ul., Cheb</v>
      </c>
      <c r="F48" s="410"/>
      <c r="G48" s="410"/>
      <c r="H48" s="410"/>
      <c r="I48" s="118"/>
      <c r="J48" s="39"/>
      <c r="K48" s="39"/>
      <c r="L48" s="119"/>
      <c r="S48" s="37"/>
      <c r="T48" s="37"/>
      <c r="U48" s="37"/>
      <c r="V48" s="37"/>
      <c r="W48" s="37"/>
      <c r="X48" s="37"/>
      <c r="Y48" s="37"/>
      <c r="Z48" s="37"/>
      <c r="AA48" s="37"/>
      <c r="AB48" s="37"/>
      <c r="AC48" s="37"/>
      <c r="AD48" s="37"/>
      <c r="AE48" s="37"/>
    </row>
    <row r="49" spans="1:47" s="2" customFormat="1" ht="12" customHeight="1">
      <c r="A49" s="37"/>
      <c r="B49" s="38"/>
      <c r="C49" s="31" t="s">
        <v>208</v>
      </c>
      <c r="D49" s="39"/>
      <c r="E49" s="39"/>
      <c r="F49" s="39"/>
      <c r="G49" s="39"/>
      <c r="H49" s="39"/>
      <c r="I49" s="118"/>
      <c r="J49" s="39"/>
      <c r="K49" s="39"/>
      <c r="L49" s="119"/>
      <c r="S49" s="37"/>
      <c r="T49" s="37"/>
      <c r="U49" s="37"/>
      <c r="V49" s="37"/>
      <c r="W49" s="37"/>
      <c r="X49" s="37"/>
      <c r="Y49" s="37"/>
      <c r="Z49" s="37"/>
      <c r="AA49" s="37"/>
      <c r="AB49" s="37"/>
      <c r="AC49" s="37"/>
      <c r="AD49" s="37"/>
      <c r="AE49" s="37"/>
    </row>
    <row r="50" spans="1:47" s="2" customFormat="1" ht="16.5" customHeight="1">
      <c r="A50" s="37"/>
      <c r="B50" s="38"/>
      <c r="C50" s="39"/>
      <c r="D50" s="39"/>
      <c r="E50" s="383" t="str">
        <f>E9</f>
        <v>D.10 - SO 601 – Zeleň a konečné úpravy</v>
      </c>
      <c r="F50" s="411"/>
      <c r="G50" s="411"/>
      <c r="H50" s="411"/>
      <c r="I50" s="118"/>
      <c r="J50" s="39"/>
      <c r="K50" s="39"/>
      <c r="L50" s="119"/>
      <c r="S50" s="37"/>
      <c r="T50" s="37"/>
      <c r="U50" s="37"/>
      <c r="V50" s="37"/>
      <c r="W50" s="37"/>
      <c r="X50" s="37"/>
      <c r="Y50" s="37"/>
      <c r="Z50" s="37"/>
      <c r="AA50" s="37"/>
      <c r="AB50" s="37"/>
      <c r="AC50" s="37"/>
      <c r="AD50" s="37"/>
      <c r="AE50" s="37"/>
    </row>
    <row r="51" spans="1:47" s="2" customFormat="1" ht="7" customHeight="1">
      <c r="A51" s="37"/>
      <c r="B51" s="38"/>
      <c r="C51" s="39"/>
      <c r="D51" s="39"/>
      <c r="E51" s="39"/>
      <c r="F51" s="39"/>
      <c r="G51" s="39"/>
      <c r="H51" s="39"/>
      <c r="I51" s="118"/>
      <c r="J51" s="39"/>
      <c r="K51" s="39"/>
      <c r="L51" s="119"/>
      <c r="S51" s="37"/>
      <c r="T51" s="37"/>
      <c r="U51" s="37"/>
      <c r="V51" s="37"/>
      <c r="W51" s="37"/>
      <c r="X51" s="37"/>
      <c r="Y51" s="37"/>
      <c r="Z51" s="37"/>
      <c r="AA51" s="37"/>
      <c r="AB51" s="37"/>
      <c r="AC51" s="37"/>
      <c r="AD51" s="37"/>
      <c r="AE51" s="37"/>
    </row>
    <row r="52" spans="1:47" s="2" customFormat="1" ht="12" customHeight="1">
      <c r="A52" s="37"/>
      <c r="B52" s="38"/>
      <c r="C52" s="31" t="s">
        <v>22</v>
      </c>
      <c r="D52" s="39"/>
      <c r="E52" s="39"/>
      <c r="F52" s="29" t="str">
        <f>F12</f>
        <v>č. parcelní 250/1, 250/6, 250/7 a st7296</v>
      </c>
      <c r="G52" s="39"/>
      <c r="H52" s="39"/>
      <c r="I52" s="120" t="s">
        <v>24</v>
      </c>
      <c r="J52" s="62" t="str">
        <f>IF(J12="","",J12)</f>
        <v>2. 9. 2020</v>
      </c>
      <c r="K52" s="39"/>
      <c r="L52" s="119"/>
      <c r="S52" s="37"/>
      <c r="T52" s="37"/>
      <c r="U52" s="37"/>
      <c r="V52" s="37"/>
      <c r="W52" s="37"/>
      <c r="X52" s="37"/>
      <c r="Y52" s="37"/>
      <c r="Z52" s="37"/>
      <c r="AA52" s="37"/>
      <c r="AB52" s="37"/>
      <c r="AC52" s="37"/>
      <c r="AD52" s="37"/>
      <c r="AE52" s="37"/>
    </row>
    <row r="53" spans="1:47" s="2" customFormat="1" ht="7" customHeight="1">
      <c r="A53" s="37"/>
      <c r="B53" s="38"/>
      <c r="C53" s="39"/>
      <c r="D53" s="39"/>
      <c r="E53" s="39"/>
      <c r="F53" s="39"/>
      <c r="G53" s="39"/>
      <c r="H53" s="39"/>
      <c r="I53" s="118"/>
      <c r="J53" s="39"/>
      <c r="K53" s="39"/>
      <c r="L53" s="119"/>
      <c r="S53" s="37"/>
      <c r="T53" s="37"/>
      <c r="U53" s="37"/>
      <c r="V53" s="37"/>
      <c r="W53" s="37"/>
      <c r="X53" s="37"/>
      <c r="Y53" s="37"/>
      <c r="Z53" s="37"/>
      <c r="AA53" s="37"/>
      <c r="AB53" s="37"/>
      <c r="AC53" s="37"/>
      <c r="AD53" s="37"/>
      <c r="AE53" s="37"/>
    </row>
    <row r="54" spans="1:47" s="2" customFormat="1" ht="40" customHeight="1">
      <c r="A54" s="37"/>
      <c r="B54" s="38"/>
      <c r="C54" s="31" t="s">
        <v>30</v>
      </c>
      <c r="D54" s="39"/>
      <c r="E54" s="39"/>
      <c r="F54" s="29" t="str">
        <f>E15</f>
        <v>EHC CZECH s.r.o., Závodní 278, 360 18 Karlovy Vary</v>
      </c>
      <c r="G54" s="39"/>
      <c r="H54" s="39"/>
      <c r="I54" s="120" t="s">
        <v>39</v>
      </c>
      <c r="J54" s="35" t="str">
        <f>E21</f>
        <v>INDBau DESIGN s.r.o., Houškova 1187/25, 326 00 Plz</v>
      </c>
      <c r="K54" s="39"/>
      <c r="L54" s="119"/>
      <c r="S54" s="37"/>
      <c r="T54" s="37"/>
      <c r="U54" s="37"/>
      <c r="V54" s="37"/>
      <c r="W54" s="37"/>
      <c r="X54" s="37"/>
      <c r="Y54" s="37"/>
      <c r="Z54" s="37"/>
      <c r="AA54" s="37"/>
      <c r="AB54" s="37"/>
      <c r="AC54" s="37"/>
      <c r="AD54" s="37"/>
      <c r="AE54" s="37"/>
    </row>
    <row r="55" spans="1:47" s="2" customFormat="1" ht="15.15" customHeight="1">
      <c r="A55" s="37"/>
      <c r="B55" s="38"/>
      <c r="C55" s="31" t="s">
        <v>36</v>
      </c>
      <c r="D55" s="39"/>
      <c r="E55" s="39"/>
      <c r="F55" s="29" t="str">
        <f>IF(E18="","",E18)</f>
        <v>Vyplň údaj</v>
      </c>
      <c r="G55" s="39"/>
      <c r="H55" s="39"/>
      <c r="I55" s="120" t="s">
        <v>43</v>
      </c>
      <c r="J55" s="35" t="str">
        <f>E24</f>
        <v xml:space="preserve"> </v>
      </c>
      <c r="K55" s="39"/>
      <c r="L55" s="119"/>
      <c r="S55" s="37"/>
      <c r="T55" s="37"/>
      <c r="U55" s="37"/>
      <c r="V55" s="37"/>
      <c r="W55" s="37"/>
      <c r="X55" s="37"/>
      <c r="Y55" s="37"/>
      <c r="Z55" s="37"/>
      <c r="AA55" s="37"/>
      <c r="AB55" s="37"/>
      <c r="AC55" s="37"/>
      <c r="AD55" s="37"/>
      <c r="AE55" s="37"/>
    </row>
    <row r="56" spans="1:47" s="2" customFormat="1" ht="10.25" customHeight="1">
      <c r="A56" s="37"/>
      <c r="B56" s="38"/>
      <c r="C56" s="39"/>
      <c r="D56" s="39"/>
      <c r="E56" s="39"/>
      <c r="F56" s="39"/>
      <c r="G56" s="39"/>
      <c r="H56" s="39"/>
      <c r="I56" s="118"/>
      <c r="J56" s="39"/>
      <c r="K56" s="39"/>
      <c r="L56" s="119"/>
      <c r="S56" s="37"/>
      <c r="T56" s="37"/>
      <c r="U56" s="37"/>
      <c r="V56" s="37"/>
      <c r="W56" s="37"/>
      <c r="X56" s="37"/>
      <c r="Y56" s="37"/>
      <c r="Z56" s="37"/>
      <c r="AA56" s="37"/>
      <c r="AB56" s="37"/>
      <c r="AC56" s="37"/>
      <c r="AD56" s="37"/>
      <c r="AE56" s="37"/>
    </row>
    <row r="57" spans="1:47" s="2" customFormat="1" ht="29.25" customHeight="1">
      <c r="A57" s="37"/>
      <c r="B57" s="38"/>
      <c r="C57" s="149" t="s">
        <v>214</v>
      </c>
      <c r="D57" s="150"/>
      <c r="E57" s="150"/>
      <c r="F57" s="150"/>
      <c r="G57" s="150"/>
      <c r="H57" s="150"/>
      <c r="I57" s="151"/>
      <c r="J57" s="152" t="s">
        <v>215</v>
      </c>
      <c r="K57" s="150"/>
      <c r="L57" s="119"/>
      <c r="S57" s="37"/>
      <c r="T57" s="37"/>
      <c r="U57" s="37"/>
      <c r="V57" s="37"/>
      <c r="W57" s="37"/>
      <c r="X57" s="37"/>
      <c r="Y57" s="37"/>
      <c r="Z57" s="37"/>
      <c r="AA57" s="37"/>
      <c r="AB57" s="37"/>
      <c r="AC57" s="37"/>
      <c r="AD57" s="37"/>
      <c r="AE57" s="37"/>
    </row>
    <row r="58" spans="1:47" s="2" customFormat="1" ht="10.25" customHeight="1">
      <c r="A58" s="37"/>
      <c r="B58" s="38"/>
      <c r="C58" s="39"/>
      <c r="D58" s="39"/>
      <c r="E58" s="39"/>
      <c r="F58" s="39"/>
      <c r="G58" s="39"/>
      <c r="H58" s="39"/>
      <c r="I58" s="118"/>
      <c r="J58" s="39"/>
      <c r="K58" s="39"/>
      <c r="L58" s="119"/>
      <c r="S58" s="37"/>
      <c r="T58" s="37"/>
      <c r="U58" s="37"/>
      <c r="V58" s="37"/>
      <c r="W58" s="37"/>
      <c r="X58" s="37"/>
      <c r="Y58" s="37"/>
      <c r="Z58" s="37"/>
      <c r="AA58" s="37"/>
      <c r="AB58" s="37"/>
      <c r="AC58" s="37"/>
      <c r="AD58" s="37"/>
      <c r="AE58" s="37"/>
    </row>
    <row r="59" spans="1:47" s="2" customFormat="1" ht="22.75" customHeight="1">
      <c r="A59" s="37"/>
      <c r="B59" s="38"/>
      <c r="C59" s="153" t="s">
        <v>80</v>
      </c>
      <c r="D59" s="39"/>
      <c r="E59" s="39"/>
      <c r="F59" s="39"/>
      <c r="G59" s="39"/>
      <c r="H59" s="39"/>
      <c r="I59" s="118"/>
      <c r="J59" s="80">
        <f>J83</f>
        <v>0</v>
      </c>
      <c r="K59" s="39"/>
      <c r="L59" s="119"/>
      <c r="S59" s="37"/>
      <c r="T59" s="37"/>
      <c r="U59" s="37"/>
      <c r="V59" s="37"/>
      <c r="W59" s="37"/>
      <c r="X59" s="37"/>
      <c r="Y59" s="37"/>
      <c r="Z59" s="37"/>
      <c r="AA59" s="37"/>
      <c r="AB59" s="37"/>
      <c r="AC59" s="37"/>
      <c r="AD59" s="37"/>
      <c r="AE59" s="37"/>
      <c r="AU59" s="19" t="s">
        <v>216</v>
      </c>
    </row>
    <row r="60" spans="1:47" s="9" customFormat="1" ht="25" customHeight="1">
      <c r="B60" s="154"/>
      <c r="C60" s="155"/>
      <c r="D60" s="156" t="s">
        <v>217</v>
      </c>
      <c r="E60" s="157"/>
      <c r="F60" s="157"/>
      <c r="G60" s="157"/>
      <c r="H60" s="157"/>
      <c r="I60" s="158"/>
      <c r="J60" s="159">
        <f>J84</f>
        <v>0</v>
      </c>
      <c r="K60" s="155"/>
      <c r="L60" s="160"/>
    </row>
    <row r="61" spans="1:47" s="10" customFormat="1" ht="19.899999999999999" customHeight="1">
      <c r="B61" s="161"/>
      <c r="C61" s="99"/>
      <c r="D61" s="162" t="s">
        <v>218</v>
      </c>
      <c r="E61" s="163"/>
      <c r="F61" s="163"/>
      <c r="G61" s="163"/>
      <c r="H61" s="163"/>
      <c r="I61" s="164"/>
      <c r="J61" s="165">
        <f>J85</f>
        <v>0</v>
      </c>
      <c r="K61" s="99"/>
      <c r="L61" s="166"/>
    </row>
    <row r="62" spans="1:47" s="10" customFormat="1" ht="19.899999999999999" customHeight="1">
      <c r="B62" s="161"/>
      <c r="C62" s="99"/>
      <c r="D62" s="162" t="s">
        <v>4796</v>
      </c>
      <c r="E62" s="163"/>
      <c r="F62" s="163"/>
      <c r="G62" s="163"/>
      <c r="H62" s="163"/>
      <c r="I62" s="164"/>
      <c r="J62" s="165">
        <f>J266</f>
        <v>0</v>
      </c>
      <c r="K62" s="99"/>
      <c r="L62" s="166"/>
    </row>
    <row r="63" spans="1:47" s="9" customFormat="1" ht="25" customHeight="1">
      <c r="B63" s="154"/>
      <c r="C63" s="155"/>
      <c r="D63" s="156" t="s">
        <v>246</v>
      </c>
      <c r="E63" s="157"/>
      <c r="F63" s="157"/>
      <c r="G63" s="157"/>
      <c r="H63" s="157"/>
      <c r="I63" s="158"/>
      <c r="J63" s="159">
        <f>J268</f>
        <v>0</v>
      </c>
      <c r="K63" s="155"/>
      <c r="L63" s="160"/>
    </row>
    <row r="64" spans="1:47" s="2" customFormat="1" ht="21.75" customHeight="1">
      <c r="A64" s="37"/>
      <c r="B64" s="38"/>
      <c r="C64" s="39"/>
      <c r="D64" s="39"/>
      <c r="E64" s="39"/>
      <c r="F64" s="39"/>
      <c r="G64" s="39"/>
      <c r="H64" s="39"/>
      <c r="I64" s="118"/>
      <c r="J64" s="39"/>
      <c r="K64" s="39"/>
      <c r="L64" s="119"/>
      <c r="S64" s="37"/>
      <c r="T64" s="37"/>
      <c r="U64" s="37"/>
      <c r="V64" s="37"/>
      <c r="W64" s="37"/>
      <c r="X64" s="37"/>
      <c r="Y64" s="37"/>
      <c r="Z64" s="37"/>
      <c r="AA64" s="37"/>
      <c r="AB64" s="37"/>
      <c r="AC64" s="37"/>
      <c r="AD64" s="37"/>
      <c r="AE64" s="37"/>
    </row>
    <row r="65" spans="1:31" s="2" customFormat="1" ht="7" customHeight="1">
      <c r="A65" s="37"/>
      <c r="B65" s="50"/>
      <c r="C65" s="51"/>
      <c r="D65" s="51"/>
      <c r="E65" s="51"/>
      <c r="F65" s="51"/>
      <c r="G65" s="51"/>
      <c r="H65" s="51"/>
      <c r="I65" s="145"/>
      <c r="J65" s="51"/>
      <c r="K65" s="51"/>
      <c r="L65" s="119"/>
      <c r="S65" s="37"/>
      <c r="T65" s="37"/>
      <c r="U65" s="37"/>
      <c r="V65" s="37"/>
      <c r="W65" s="37"/>
      <c r="X65" s="37"/>
      <c r="Y65" s="37"/>
      <c r="Z65" s="37"/>
      <c r="AA65" s="37"/>
      <c r="AB65" s="37"/>
      <c r="AC65" s="37"/>
      <c r="AD65" s="37"/>
      <c r="AE65" s="37"/>
    </row>
    <row r="69" spans="1:31" s="2" customFormat="1" ht="7" customHeight="1">
      <c r="A69" s="37"/>
      <c r="B69" s="52"/>
      <c r="C69" s="53"/>
      <c r="D69" s="53"/>
      <c r="E69" s="53"/>
      <c r="F69" s="53"/>
      <c r="G69" s="53"/>
      <c r="H69" s="53"/>
      <c r="I69" s="148"/>
      <c r="J69" s="53"/>
      <c r="K69" s="53"/>
      <c r="L69" s="119"/>
      <c r="S69" s="37"/>
      <c r="T69" s="37"/>
      <c r="U69" s="37"/>
      <c r="V69" s="37"/>
      <c r="W69" s="37"/>
      <c r="X69" s="37"/>
      <c r="Y69" s="37"/>
      <c r="Z69" s="37"/>
      <c r="AA69" s="37"/>
      <c r="AB69" s="37"/>
      <c r="AC69" s="37"/>
      <c r="AD69" s="37"/>
      <c r="AE69" s="37"/>
    </row>
    <row r="70" spans="1:31" s="2" customFormat="1" ht="25" customHeight="1">
      <c r="A70" s="37"/>
      <c r="B70" s="38"/>
      <c r="C70" s="25" t="s">
        <v>247</v>
      </c>
      <c r="D70" s="39"/>
      <c r="E70" s="39"/>
      <c r="F70" s="39"/>
      <c r="G70" s="39"/>
      <c r="H70" s="39"/>
      <c r="I70" s="118"/>
      <c r="J70" s="39"/>
      <c r="K70" s="39"/>
      <c r="L70" s="119"/>
      <c r="S70" s="37"/>
      <c r="T70" s="37"/>
      <c r="U70" s="37"/>
      <c r="V70" s="37"/>
      <c r="W70" s="37"/>
      <c r="X70" s="37"/>
      <c r="Y70" s="37"/>
      <c r="Z70" s="37"/>
      <c r="AA70" s="37"/>
      <c r="AB70" s="37"/>
      <c r="AC70" s="37"/>
      <c r="AD70" s="37"/>
      <c r="AE70" s="37"/>
    </row>
    <row r="71" spans="1:31" s="2" customFormat="1" ht="7" customHeight="1">
      <c r="A71" s="37"/>
      <c r="B71" s="38"/>
      <c r="C71" s="39"/>
      <c r="D71" s="39"/>
      <c r="E71" s="39"/>
      <c r="F71" s="39"/>
      <c r="G71" s="39"/>
      <c r="H71" s="39"/>
      <c r="I71" s="118"/>
      <c r="J71" s="39"/>
      <c r="K71" s="39"/>
      <c r="L71" s="119"/>
      <c r="S71" s="37"/>
      <c r="T71" s="37"/>
      <c r="U71" s="37"/>
      <c r="V71" s="37"/>
      <c r="W71" s="37"/>
      <c r="X71" s="37"/>
      <c r="Y71" s="37"/>
      <c r="Z71" s="37"/>
      <c r="AA71" s="37"/>
      <c r="AB71" s="37"/>
      <c r="AC71" s="37"/>
      <c r="AD71" s="37"/>
      <c r="AE71" s="37"/>
    </row>
    <row r="72" spans="1:31" s="2" customFormat="1" ht="12" customHeight="1">
      <c r="A72" s="37"/>
      <c r="B72" s="38"/>
      <c r="C72" s="31" t="s">
        <v>16</v>
      </c>
      <c r="D72" s="39"/>
      <c r="E72" s="39"/>
      <c r="F72" s="39"/>
      <c r="G72" s="39"/>
      <c r="H72" s="39"/>
      <c r="I72" s="118"/>
      <c r="J72" s="39"/>
      <c r="K72" s="39"/>
      <c r="L72" s="119"/>
      <c r="S72" s="37"/>
      <c r="T72" s="37"/>
      <c r="U72" s="37"/>
      <c r="V72" s="37"/>
      <c r="W72" s="37"/>
      <c r="X72" s="37"/>
      <c r="Y72" s="37"/>
      <c r="Z72" s="37"/>
      <c r="AA72" s="37"/>
      <c r="AB72" s="37"/>
      <c r="AC72" s="37"/>
      <c r="AD72" s="37"/>
      <c r="AE72" s="37"/>
    </row>
    <row r="73" spans="1:31" s="2" customFormat="1" ht="16.5" customHeight="1">
      <c r="A73" s="37"/>
      <c r="B73" s="38"/>
      <c r="C73" s="39"/>
      <c r="D73" s="39"/>
      <c r="E73" s="409" t="str">
        <f>E7</f>
        <v>EHC CZECH s.r.o. – Podnikatelský inkubátor – Evropská ul., Cheb</v>
      </c>
      <c r="F73" s="410"/>
      <c r="G73" s="410"/>
      <c r="H73" s="410"/>
      <c r="I73" s="118"/>
      <c r="J73" s="39"/>
      <c r="K73" s="39"/>
      <c r="L73" s="119"/>
      <c r="S73" s="37"/>
      <c r="T73" s="37"/>
      <c r="U73" s="37"/>
      <c r="V73" s="37"/>
      <c r="W73" s="37"/>
      <c r="X73" s="37"/>
      <c r="Y73" s="37"/>
      <c r="Z73" s="37"/>
      <c r="AA73" s="37"/>
      <c r="AB73" s="37"/>
      <c r="AC73" s="37"/>
      <c r="AD73" s="37"/>
      <c r="AE73" s="37"/>
    </row>
    <row r="74" spans="1:31" s="2" customFormat="1" ht="12" customHeight="1">
      <c r="A74" s="37"/>
      <c r="B74" s="38"/>
      <c r="C74" s="31" t="s">
        <v>208</v>
      </c>
      <c r="D74" s="39"/>
      <c r="E74" s="39"/>
      <c r="F74" s="39"/>
      <c r="G74" s="39"/>
      <c r="H74" s="39"/>
      <c r="I74" s="118"/>
      <c r="J74" s="39"/>
      <c r="K74" s="39"/>
      <c r="L74" s="119"/>
      <c r="S74" s="37"/>
      <c r="T74" s="37"/>
      <c r="U74" s="37"/>
      <c r="V74" s="37"/>
      <c r="W74" s="37"/>
      <c r="X74" s="37"/>
      <c r="Y74" s="37"/>
      <c r="Z74" s="37"/>
      <c r="AA74" s="37"/>
      <c r="AB74" s="37"/>
      <c r="AC74" s="37"/>
      <c r="AD74" s="37"/>
      <c r="AE74" s="37"/>
    </row>
    <row r="75" spans="1:31" s="2" customFormat="1" ht="16.5" customHeight="1">
      <c r="A75" s="37"/>
      <c r="B75" s="38"/>
      <c r="C75" s="39"/>
      <c r="D75" s="39"/>
      <c r="E75" s="383" t="str">
        <f>E9</f>
        <v>D.10 - SO 601 – Zeleň a konečné úpravy</v>
      </c>
      <c r="F75" s="411"/>
      <c r="G75" s="411"/>
      <c r="H75" s="411"/>
      <c r="I75" s="118"/>
      <c r="J75" s="39"/>
      <c r="K75" s="39"/>
      <c r="L75" s="119"/>
      <c r="S75" s="37"/>
      <c r="T75" s="37"/>
      <c r="U75" s="37"/>
      <c r="V75" s="37"/>
      <c r="W75" s="37"/>
      <c r="X75" s="37"/>
      <c r="Y75" s="37"/>
      <c r="Z75" s="37"/>
      <c r="AA75" s="37"/>
      <c r="AB75" s="37"/>
      <c r="AC75" s="37"/>
      <c r="AD75" s="37"/>
      <c r="AE75" s="37"/>
    </row>
    <row r="76" spans="1:31" s="2" customFormat="1" ht="7" customHeight="1">
      <c r="A76" s="37"/>
      <c r="B76" s="38"/>
      <c r="C76" s="39"/>
      <c r="D76" s="39"/>
      <c r="E76" s="39"/>
      <c r="F76" s="39"/>
      <c r="G76" s="39"/>
      <c r="H76" s="39"/>
      <c r="I76" s="118"/>
      <c r="J76" s="39"/>
      <c r="K76" s="39"/>
      <c r="L76" s="119"/>
      <c r="S76" s="37"/>
      <c r="T76" s="37"/>
      <c r="U76" s="37"/>
      <c r="V76" s="37"/>
      <c r="W76" s="37"/>
      <c r="X76" s="37"/>
      <c r="Y76" s="37"/>
      <c r="Z76" s="37"/>
      <c r="AA76" s="37"/>
      <c r="AB76" s="37"/>
      <c r="AC76" s="37"/>
      <c r="AD76" s="37"/>
      <c r="AE76" s="37"/>
    </row>
    <row r="77" spans="1:31" s="2" customFormat="1" ht="12" customHeight="1">
      <c r="A77" s="37"/>
      <c r="B77" s="38"/>
      <c r="C77" s="31" t="s">
        <v>22</v>
      </c>
      <c r="D77" s="39"/>
      <c r="E77" s="39"/>
      <c r="F77" s="29" t="str">
        <f>F12</f>
        <v>č. parcelní 250/1, 250/6, 250/7 a st7296</v>
      </c>
      <c r="G77" s="39"/>
      <c r="H77" s="39"/>
      <c r="I77" s="120" t="s">
        <v>24</v>
      </c>
      <c r="J77" s="62" t="str">
        <f>IF(J12="","",J12)</f>
        <v>2. 9. 2020</v>
      </c>
      <c r="K77" s="39"/>
      <c r="L77" s="119"/>
      <c r="S77" s="37"/>
      <c r="T77" s="37"/>
      <c r="U77" s="37"/>
      <c r="V77" s="37"/>
      <c r="W77" s="37"/>
      <c r="X77" s="37"/>
      <c r="Y77" s="37"/>
      <c r="Z77" s="37"/>
      <c r="AA77" s="37"/>
      <c r="AB77" s="37"/>
      <c r="AC77" s="37"/>
      <c r="AD77" s="37"/>
      <c r="AE77" s="37"/>
    </row>
    <row r="78" spans="1:31" s="2" customFormat="1" ht="7" customHeight="1">
      <c r="A78" s="37"/>
      <c r="B78" s="38"/>
      <c r="C78" s="39"/>
      <c r="D78" s="39"/>
      <c r="E78" s="39"/>
      <c r="F78" s="39"/>
      <c r="G78" s="39"/>
      <c r="H78" s="39"/>
      <c r="I78" s="118"/>
      <c r="J78" s="39"/>
      <c r="K78" s="39"/>
      <c r="L78" s="119"/>
      <c r="S78" s="37"/>
      <c r="T78" s="37"/>
      <c r="U78" s="37"/>
      <c r="V78" s="37"/>
      <c r="W78" s="37"/>
      <c r="X78" s="37"/>
      <c r="Y78" s="37"/>
      <c r="Z78" s="37"/>
      <c r="AA78" s="37"/>
      <c r="AB78" s="37"/>
      <c r="AC78" s="37"/>
      <c r="AD78" s="37"/>
      <c r="AE78" s="37"/>
    </row>
    <row r="79" spans="1:31" s="2" customFormat="1" ht="40" customHeight="1">
      <c r="A79" s="37"/>
      <c r="B79" s="38"/>
      <c r="C79" s="31" t="s">
        <v>30</v>
      </c>
      <c r="D79" s="39"/>
      <c r="E79" s="39"/>
      <c r="F79" s="29" t="str">
        <f>E15</f>
        <v>EHC CZECH s.r.o., Závodní 278, 360 18 Karlovy Vary</v>
      </c>
      <c r="G79" s="39"/>
      <c r="H79" s="39"/>
      <c r="I79" s="120" t="s">
        <v>39</v>
      </c>
      <c r="J79" s="35" t="str">
        <f>E21</f>
        <v>INDBau DESIGN s.r.o., Houškova 1187/25, 326 00 Plz</v>
      </c>
      <c r="K79" s="39"/>
      <c r="L79" s="119"/>
      <c r="S79" s="37"/>
      <c r="T79" s="37"/>
      <c r="U79" s="37"/>
      <c r="V79" s="37"/>
      <c r="W79" s="37"/>
      <c r="X79" s="37"/>
      <c r="Y79" s="37"/>
      <c r="Z79" s="37"/>
      <c r="AA79" s="37"/>
      <c r="AB79" s="37"/>
      <c r="AC79" s="37"/>
      <c r="AD79" s="37"/>
      <c r="AE79" s="37"/>
    </row>
    <row r="80" spans="1:31" s="2" customFormat="1" ht="15.15" customHeight="1">
      <c r="A80" s="37"/>
      <c r="B80" s="38"/>
      <c r="C80" s="31" t="s">
        <v>36</v>
      </c>
      <c r="D80" s="39"/>
      <c r="E80" s="39"/>
      <c r="F80" s="29" t="str">
        <f>IF(E18="","",E18)</f>
        <v>Vyplň údaj</v>
      </c>
      <c r="G80" s="39"/>
      <c r="H80" s="39"/>
      <c r="I80" s="120" t="s">
        <v>43</v>
      </c>
      <c r="J80" s="35" t="str">
        <f>E24</f>
        <v xml:space="preserve"> </v>
      </c>
      <c r="K80" s="39"/>
      <c r="L80" s="119"/>
      <c r="S80" s="37"/>
      <c r="T80" s="37"/>
      <c r="U80" s="37"/>
      <c r="V80" s="37"/>
      <c r="W80" s="37"/>
      <c r="X80" s="37"/>
      <c r="Y80" s="37"/>
      <c r="Z80" s="37"/>
      <c r="AA80" s="37"/>
      <c r="AB80" s="37"/>
      <c r="AC80" s="37"/>
      <c r="AD80" s="37"/>
      <c r="AE80" s="37"/>
    </row>
    <row r="81" spans="1:65" s="2" customFormat="1" ht="10.25" customHeight="1">
      <c r="A81" s="37"/>
      <c r="B81" s="38"/>
      <c r="C81" s="39"/>
      <c r="D81" s="39"/>
      <c r="E81" s="39"/>
      <c r="F81" s="39"/>
      <c r="G81" s="39"/>
      <c r="H81" s="39"/>
      <c r="I81" s="118"/>
      <c r="J81" s="39"/>
      <c r="K81" s="39"/>
      <c r="L81" s="119"/>
      <c r="S81" s="37"/>
      <c r="T81" s="37"/>
      <c r="U81" s="37"/>
      <c r="V81" s="37"/>
      <c r="W81" s="37"/>
      <c r="X81" s="37"/>
      <c r="Y81" s="37"/>
      <c r="Z81" s="37"/>
      <c r="AA81" s="37"/>
      <c r="AB81" s="37"/>
      <c r="AC81" s="37"/>
      <c r="AD81" s="37"/>
      <c r="AE81" s="37"/>
    </row>
    <row r="82" spans="1:65" s="11" customFormat="1" ht="29.25" customHeight="1">
      <c r="A82" s="167"/>
      <c r="B82" s="168"/>
      <c r="C82" s="169" t="s">
        <v>248</v>
      </c>
      <c r="D82" s="170" t="s">
        <v>67</v>
      </c>
      <c r="E82" s="170" t="s">
        <v>63</v>
      </c>
      <c r="F82" s="170" t="s">
        <v>64</v>
      </c>
      <c r="G82" s="170" t="s">
        <v>249</v>
      </c>
      <c r="H82" s="170" t="s">
        <v>250</v>
      </c>
      <c r="I82" s="171" t="s">
        <v>251</v>
      </c>
      <c r="J82" s="170" t="s">
        <v>215</v>
      </c>
      <c r="K82" s="172" t="s">
        <v>252</v>
      </c>
      <c r="L82" s="173"/>
      <c r="M82" s="71" t="s">
        <v>44</v>
      </c>
      <c r="N82" s="72" t="s">
        <v>52</v>
      </c>
      <c r="O82" s="72" t="s">
        <v>253</v>
      </c>
      <c r="P82" s="72" t="s">
        <v>254</v>
      </c>
      <c r="Q82" s="72" t="s">
        <v>255</v>
      </c>
      <c r="R82" s="72" t="s">
        <v>256</v>
      </c>
      <c r="S82" s="72" t="s">
        <v>257</v>
      </c>
      <c r="T82" s="73" t="s">
        <v>258</v>
      </c>
      <c r="U82" s="167"/>
      <c r="V82" s="167"/>
      <c r="W82" s="167"/>
      <c r="X82" s="167"/>
      <c r="Y82" s="167"/>
      <c r="Z82" s="167"/>
      <c r="AA82" s="167"/>
      <c r="AB82" s="167"/>
      <c r="AC82" s="167"/>
      <c r="AD82" s="167"/>
      <c r="AE82" s="167"/>
    </row>
    <row r="83" spans="1:65" s="2" customFormat="1" ht="22.75" customHeight="1">
      <c r="A83" s="37"/>
      <c r="B83" s="38"/>
      <c r="C83" s="78" t="s">
        <v>259</v>
      </c>
      <c r="D83" s="39"/>
      <c r="E83" s="39"/>
      <c r="F83" s="39"/>
      <c r="G83" s="39"/>
      <c r="H83" s="39"/>
      <c r="I83" s="118"/>
      <c r="J83" s="174">
        <f>BK83</f>
        <v>0</v>
      </c>
      <c r="K83" s="39"/>
      <c r="L83" s="42"/>
      <c r="M83" s="74"/>
      <c r="N83" s="175"/>
      <c r="O83" s="75"/>
      <c r="P83" s="176">
        <f>P84+P268</f>
        <v>0</v>
      </c>
      <c r="Q83" s="75"/>
      <c r="R83" s="176">
        <f>R84+R268</f>
        <v>106.31966147999999</v>
      </c>
      <c r="S83" s="75"/>
      <c r="T83" s="177">
        <f>T84+T268</f>
        <v>0</v>
      </c>
      <c r="U83" s="37"/>
      <c r="V83" s="37"/>
      <c r="W83" s="37"/>
      <c r="X83" s="37"/>
      <c r="Y83" s="37"/>
      <c r="Z83" s="37"/>
      <c r="AA83" s="37"/>
      <c r="AB83" s="37"/>
      <c r="AC83" s="37"/>
      <c r="AD83" s="37"/>
      <c r="AE83" s="37"/>
      <c r="AT83" s="19" t="s">
        <v>81</v>
      </c>
      <c r="AU83" s="19" t="s">
        <v>216</v>
      </c>
      <c r="BK83" s="178">
        <f>BK84+BK268</f>
        <v>0</v>
      </c>
    </row>
    <row r="84" spans="1:65" s="12" customFormat="1" ht="25.9" customHeight="1">
      <c r="B84" s="179"/>
      <c r="C84" s="180"/>
      <c r="D84" s="181" t="s">
        <v>81</v>
      </c>
      <c r="E84" s="182" t="s">
        <v>260</v>
      </c>
      <c r="F84" s="182" t="s">
        <v>261</v>
      </c>
      <c r="G84" s="180"/>
      <c r="H84" s="180"/>
      <c r="I84" s="183"/>
      <c r="J84" s="184">
        <f>BK84</f>
        <v>0</v>
      </c>
      <c r="K84" s="180"/>
      <c r="L84" s="185"/>
      <c r="M84" s="186"/>
      <c r="N84" s="187"/>
      <c r="O84" s="187"/>
      <c r="P84" s="188">
        <f>P85+P266</f>
        <v>0</v>
      </c>
      <c r="Q84" s="187"/>
      <c r="R84" s="188">
        <f>R85+R266</f>
        <v>106.31966147999999</v>
      </c>
      <c r="S84" s="187"/>
      <c r="T84" s="189">
        <f>T85+T266</f>
        <v>0</v>
      </c>
      <c r="AR84" s="190" t="s">
        <v>89</v>
      </c>
      <c r="AT84" s="191" t="s">
        <v>81</v>
      </c>
      <c r="AU84" s="191" t="s">
        <v>82</v>
      </c>
      <c r="AY84" s="190" t="s">
        <v>262</v>
      </c>
      <c r="BK84" s="192">
        <f>BK85+BK266</f>
        <v>0</v>
      </c>
    </row>
    <row r="85" spans="1:65" s="12" customFormat="1" ht="22.75" customHeight="1">
      <c r="B85" s="179"/>
      <c r="C85" s="180"/>
      <c r="D85" s="181" t="s">
        <v>81</v>
      </c>
      <c r="E85" s="193" t="s">
        <v>89</v>
      </c>
      <c r="F85" s="193" t="s">
        <v>263</v>
      </c>
      <c r="G85" s="180"/>
      <c r="H85" s="180"/>
      <c r="I85" s="183"/>
      <c r="J85" s="194">
        <f>BK85</f>
        <v>0</v>
      </c>
      <c r="K85" s="180"/>
      <c r="L85" s="185"/>
      <c r="M85" s="186"/>
      <c r="N85" s="187"/>
      <c r="O85" s="187"/>
      <c r="P85" s="188">
        <f>SUM(P86:P265)</f>
        <v>0</v>
      </c>
      <c r="Q85" s="187"/>
      <c r="R85" s="188">
        <f>SUM(R86:R265)</f>
        <v>106.31966147999999</v>
      </c>
      <c r="S85" s="187"/>
      <c r="T85" s="189">
        <f>SUM(T86:T265)</f>
        <v>0</v>
      </c>
      <c r="AR85" s="190" t="s">
        <v>89</v>
      </c>
      <c r="AT85" s="191" t="s">
        <v>81</v>
      </c>
      <c r="AU85" s="191" t="s">
        <v>89</v>
      </c>
      <c r="AY85" s="190" t="s">
        <v>262</v>
      </c>
      <c r="BK85" s="192">
        <f>SUM(BK86:BK265)</f>
        <v>0</v>
      </c>
    </row>
    <row r="86" spans="1:65" s="2" customFormat="1" ht="33" customHeight="1">
      <c r="A86" s="37"/>
      <c r="B86" s="38"/>
      <c r="C86" s="195" t="s">
        <v>89</v>
      </c>
      <c r="D86" s="195" t="s">
        <v>264</v>
      </c>
      <c r="E86" s="196" t="s">
        <v>8814</v>
      </c>
      <c r="F86" s="197" t="s">
        <v>8815</v>
      </c>
      <c r="G86" s="198" t="s">
        <v>267</v>
      </c>
      <c r="H86" s="199">
        <v>180</v>
      </c>
      <c r="I86" s="200"/>
      <c r="J86" s="201">
        <f>ROUND(I86*H86,2)</f>
        <v>0</v>
      </c>
      <c r="K86" s="197" t="s">
        <v>268</v>
      </c>
      <c r="L86" s="42"/>
      <c r="M86" s="202" t="s">
        <v>44</v>
      </c>
      <c r="N86" s="203" t="s">
        <v>53</v>
      </c>
      <c r="O86" s="67"/>
      <c r="P86" s="204">
        <f>O86*H86</f>
        <v>0</v>
      </c>
      <c r="Q86" s="204">
        <v>0</v>
      </c>
      <c r="R86" s="204">
        <f>Q86*H86</f>
        <v>0</v>
      </c>
      <c r="S86" s="204">
        <v>0</v>
      </c>
      <c r="T86" s="205">
        <f>S86*H86</f>
        <v>0</v>
      </c>
      <c r="U86" s="37"/>
      <c r="V86" s="37"/>
      <c r="W86" s="37"/>
      <c r="X86" s="37"/>
      <c r="Y86" s="37"/>
      <c r="Z86" s="37"/>
      <c r="AA86" s="37"/>
      <c r="AB86" s="37"/>
      <c r="AC86" s="37"/>
      <c r="AD86" s="37"/>
      <c r="AE86" s="37"/>
      <c r="AR86" s="206" t="s">
        <v>104</v>
      </c>
      <c r="AT86" s="206" t="s">
        <v>264</v>
      </c>
      <c r="AU86" s="206" t="s">
        <v>91</v>
      </c>
      <c r="AY86" s="19" t="s">
        <v>262</v>
      </c>
      <c r="BE86" s="207">
        <f>IF(N86="základní",J86,0)</f>
        <v>0</v>
      </c>
      <c r="BF86" s="207">
        <f>IF(N86="snížená",J86,0)</f>
        <v>0</v>
      </c>
      <c r="BG86" s="207">
        <f>IF(N86="zákl. přenesená",J86,0)</f>
        <v>0</v>
      </c>
      <c r="BH86" s="207">
        <f>IF(N86="sníž. přenesená",J86,0)</f>
        <v>0</v>
      </c>
      <c r="BI86" s="207">
        <f>IF(N86="nulová",J86,0)</f>
        <v>0</v>
      </c>
      <c r="BJ86" s="19" t="s">
        <v>89</v>
      </c>
      <c r="BK86" s="207">
        <f>ROUND(I86*H86,2)</f>
        <v>0</v>
      </c>
      <c r="BL86" s="19" t="s">
        <v>104</v>
      </c>
      <c r="BM86" s="206" t="s">
        <v>8816</v>
      </c>
    </row>
    <row r="87" spans="1:65" s="2" customFormat="1" ht="54">
      <c r="A87" s="37"/>
      <c r="B87" s="38"/>
      <c r="C87" s="39"/>
      <c r="D87" s="208" t="s">
        <v>270</v>
      </c>
      <c r="E87" s="39"/>
      <c r="F87" s="209" t="s">
        <v>355</v>
      </c>
      <c r="G87" s="39"/>
      <c r="H87" s="39"/>
      <c r="I87" s="118"/>
      <c r="J87" s="39"/>
      <c r="K87" s="39"/>
      <c r="L87" s="42"/>
      <c r="M87" s="210"/>
      <c r="N87" s="211"/>
      <c r="O87" s="67"/>
      <c r="P87" s="67"/>
      <c r="Q87" s="67"/>
      <c r="R87" s="67"/>
      <c r="S87" s="67"/>
      <c r="T87" s="68"/>
      <c r="U87" s="37"/>
      <c r="V87" s="37"/>
      <c r="W87" s="37"/>
      <c r="X87" s="37"/>
      <c r="Y87" s="37"/>
      <c r="Z87" s="37"/>
      <c r="AA87" s="37"/>
      <c r="AB87" s="37"/>
      <c r="AC87" s="37"/>
      <c r="AD87" s="37"/>
      <c r="AE87" s="37"/>
      <c r="AT87" s="19" t="s">
        <v>270</v>
      </c>
      <c r="AU87" s="19" t="s">
        <v>91</v>
      </c>
    </row>
    <row r="88" spans="1:65" s="13" customFormat="1" ht="20">
      <c r="B88" s="212"/>
      <c r="C88" s="213"/>
      <c r="D88" s="208" t="s">
        <v>272</v>
      </c>
      <c r="E88" s="214" t="s">
        <v>44</v>
      </c>
      <c r="F88" s="215" t="s">
        <v>8817</v>
      </c>
      <c r="G88" s="213"/>
      <c r="H88" s="214" t="s">
        <v>44</v>
      </c>
      <c r="I88" s="216"/>
      <c r="J88" s="213"/>
      <c r="K88" s="213"/>
      <c r="L88" s="217"/>
      <c r="M88" s="218"/>
      <c r="N88" s="219"/>
      <c r="O88" s="219"/>
      <c r="P88" s="219"/>
      <c r="Q88" s="219"/>
      <c r="R88" s="219"/>
      <c r="S88" s="219"/>
      <c r="T88" s="220"/>
      <c r="AT88" s="221" t="s">
        <v>272</v>
      </c>
      <c r="AU88" s="221" t="s">
        <v>91</v>
      </c>
      <c r="AV88" s="13" t="s">
        <v>89</v>
      </c>
      <c r="AW88" s="13" t="s">
        <v>38</v>
      </c>
      <c r="AX88" s="13" t="s">
        <v>82</v>
      </c>
      <c r="AY88" s="221" t="s">
        <v>262</v>
      </c>
    </row>
    <row r="89" spans="1:65" s="13" customFormat="1" ht="20">
      <c r="B89" s="212"/>
      <c r="C89" s="213"/>
      <c r="D89" s="208" t="s">
        <v>272</v>
      </c>
      <c r="E89" s="214" t="s">
        <v>44</v>
      </c>
      <c r="F89" s="215" t="s">
        <v>8818</v>
      </c>
      <c r="G89" s="213"/>
      <c r="H89" s="214" t="s">
        <v>44</v>
      </c>
      <c r="I89" s="216"/>
      <c r="J89" s="213"/>
      <c r="K89" s="213"/>
      <c r="L89" s="217"/>
      <c r="M89" s="218"/>
      <c r="N89" s="219"/>
      <c r="O89" s="219"/>
      <c r="P89" s="219"/>
      <c r="Q89" s="219"/>
      <c r="R89" s="219"/>
      <c r="S89" s="219"/>
      <c r="T89" s="220"/>
      <c r="AT89" s="221" t="s">
        <v>272</v>
      </c>
      <c r="AU89" s="221" t="s">
        <v>91</v>
      </c>
      <c r="AV89" s="13" t="s">
        <v>89</v>
      </c>
      <c r="AW89" s="13" t="s">
        <v>38</v>
      </c>
      <c r="AX89" s="13" t="s">
        <v>82</v>
      </c>
      <c r="AY89" s="221" t="s">
        <v>262</v>
      </c>
    </row>
    <row r="90" spans="1:65" s="15" customFormat="1" ht="10">
      <c r="B90" s="233"/>
      <c r="C90" s="234"/>
      <c r="D90" s="208" t="s">
        <v>272</v>
      </c>
      <c r="E90" s="235" t="s">
        <v>44</v>
      </c>
      <c r="F90" s="236" t="s">
        <v>1929</v>
      </c>
      <c r="G90" s="234"/>
      <c r="H90" s="237">
        <v>180</v>
      </c>
      <c r="I90" s="238"/>
      <c r="J90" s="234"/>
      <c r="K90" s="234"/>
      <c r="L90" s="239"/>
      <c r="M90" s="240"/>
      <c r="N90" s="241"/>
      <c r="O90" s="241"/>
      <c r="P90" s="241"/>
      <c r="Q90" s="241"/>
      <c r="R90" s="241"/>
      <c r="S90" s="241"/>
      <c r="T90" s="242"/>
      <c r="AT90" s="243" t="s">
        <v>272</v>
      </c>
      <c r="AU90" s="243" t="s">
        <v>91</v>
      </c>
      <c r="AV90" s="15" t="s">
        <v>91</v>
      </c>
      <c r="AW90" s="15" t="s">
        <v>38</v>
      </c>
      <c r="AX90" s="15" t="s">
        <v>89</v>
      </c>
      <c r="AY90" s="243" t="s">
        <v>262</v>
      </c>
    </row>
    <row r="91" spans="1:65" s="2" customFormat="1" ht="33" customHeight="1">
      <c r="A91" s="37"/>
      <c r="B91" s="38"/>
      <c r="C91" s="195" t="s">
        <v>91</v>
      </c>
      <c r="D91" s="195" t="s">
        <v>264</v>
      </c>
      <c r="E91" s="196" t="s">
        <v>378</v>
      </c>
      <c r="F91" s="197" t="s">
        <v>379</v>
      </c>
      <c r="G91" s="198" t="s">
        <v>267</v>
      </c>
      <c r="H91" s="199">
        <v>52.3</v>
      </c>
      <c r="I91" s="200"/>
      <c r="J91" s="201">
        <f>ROUND(I91*H91,2)</f>
        <v>0</v>
      </c>
      <c r="K91" s="197" t="s">
        <v>268</v>
      </c>
      <c r="L91" s="42"/>
      <c r="M91" s="202" t="s">
        <v>44</v>
      </c>
      <c r="N91" s="203" t="s">
        <v>53</v>
      </c>
      <c r="O91" s="67"/>
      <c r="P91" s="204">
        <f>O91*H91</f>
        <v>0</v>
      </c>
      <c r="Q91" s="204">
        <v>0</v>
      </c>
      <c r="R91" s="204">
        <f>Q91*H91</f>
        <v>0</v>
      </c>
      <c r="S91" s="204">
        <v>0</v>
      </c>
      <c r="T91" s="205">
        <f>S91*H91</f>
        <v>0</v>
      </c>
      <c r="U91" s="37"/>
      <c r="V91" s="37"/>
      <c r="W91" s="37"/>
      <c r="X91" s="37"/>
      <c r="Y91" s="37"/>
      <c r="Z91" s="37"/>
      <c r="AA91" s="37"/>
      <c r="AB91" s="37"/>
      <c r="AC91" s="37"/>
      <c r="AD91" s="37"/>
      <c r="AE91" s="37"/>
      <c r="AR91" s="206" t="s">
        <v>104</v>
      </c>
      <c r="AT91" s="206" t="s">
        <v>264</v>
      </c>
      <c r="AU91" s="206" t="s">
        <v>91</v>
      </c>
      <c r="AY91" s="19" t="s">
        <v>262</v>
      </c>
      <c r="BE91" s="207">
        <f>IF(N91="základní",J91,0)</f>
        <v>0</v>
      </c>
      <c r="BF91" s="207">
        <f>IF(N91="snížená",J91,0)</f>
        <v>0</v>
      </c>
      <c r="BG91" s="207">
        <f>IF(N91="zákl. přenesená",J91,0)</f>
        <v>0</v>
      </c>
      <c r="BH91" s="207">
        <f>IF(N91="sníž. přenesená",J91,0)</f>
        <v>0</v>
      </c>
      <c r="BI91" s="207">
        <f>IF(N91="nulová",J91,0)</f>
        <v>0</v>
      </c>
      <c r="BJ91" s="19" t="s">
        <v>89</v>
      </c>
      <c r="BK91" s="207">
        <f>ROUND(I91*H91,2)</f>
        <v>0</v>
      </c>
      <c r="BL91" s="19" t="s">
        <v>104</v>
      </c>
      <c r="BM91" s="206" t="s">
        <v>8819</v>
      </c>
    </row>
    <row r="92" spans="1:65" s="2" customFormat="1" ht="54">
      <c r="A92" s="37"/>
      <c r="B92" s="38"/>
      <c r="C92" s="39"/>
      <c r="D92" s="208" t="s">
        <v>270</v>
      </c>
      <c r="E92" s="39"/>
      <c r="F92" s="209" t="s">
        <v>355</v>
      </c>
      <c r="G92" s="39"/>
      <c r="H92" s="39"/>
      <c r="I92" s="118"/>
      <c r="J92" s="39"/>
      <c r="K92" s="39"/>
      <c r="L92" s="42"/>
      <c r="M92" s="210"/>
      <c r="N92" s="211"/>
      <c r="O92" s="67"/>
      <c r="P92" s="67"/>
      <c r="Q92" s="67"/>
      <c r="R92" s="67"/>
      <c r="S92" s="67"/>
      <c r="T92" s="68"/>
      <c r="U92" s="37"/>
      <c r="V92" s="37"/>
      <c r="W92" s="37"/>
      <c r="X92" s="37"/>
      <c r="Y92" s="37"/>
      <c r="Z92" s="37"/>
      <c r="AA92" s="37"/>
      <c r="AB92" s="37"/>
      <c r="AC92" s="37"/>
      <c r="AD92" s="37"/>
      <c r="AE92" s="37"/>
      <c r="AT92" s="19" t="s">
        <v>270</v>
      </c>
      <c r="AU92" s="19" t="s">
        <v>91</v>
      </c>
    </row>
    <row r="93" spans="1:65" s="13" customFormat="1" ht="20">
      <c r="B93" s="212"/>
      <c r="C93" s="213"/>
      <c r="D93" s="208" t="s">
        <v>272</v>
      </c>
      <c r="E93" s="214" t="s">
        <v>44</v>
      </c>
      <c r="F93" s="215" t="s">
        <v>8820</v>
      </c>
      <c r="G93" s="213"/>
      <c r="H93" s="214" t="s">
        <v>44</v>
      </c>
      <c r="I93" s="216"/>
      <c r="J93" s="213"/>
      <c r="K93" s="213"/>
      <c r="L93" s="217"/>
      <c r="M93" s="218"/>
      <c r="N93" s="219"/>
      <c r="O93" s="219"/>
      <c r="P93" s="219"/>
      <c r="Q93" s="219"/>
      <c r="R93" s="219"/>
      <c r="S93" s="219"/>
      <c r="T93" s="220"/>
      <c r="AT93" s="221" t="s">
        <v>272</v>
      </c>
      <c r="AU93" s="221" t="s">
        <v>91</v>
      </c>
      <c r="AV93" s="13" t="s">
        <v>89</v>
      </c>
      <c r="AW93" s="13" t="s">
        <v>38</v>
      </c>
      <c r="AX93" s="13" t="s">
        <v>82</v>
      </c>
      <c r="AY93" s="221" t="s">
        <v>262</v>
      </c>
    </row>
    <row r="94" spans="1:65" s="13" customFormat="1" ht="10">
      <c r="B94" s="212"/>
      <c r="C94" s="213"/>
      <c r="D94" s="208" t="s">
        <v>272</v>
      </c>
      <c r="E94" s="214" t="s">
        <v>44</v>
      </c>
      <c r="F94" s="215" t="s">
        <v>8821</v>
      </c>
      <c r="G94" s="213"/>
      <c r="H94" s="214" t="s">
        <v>44</v>
      </c>
      <c r="I94" s="216"/>
      <c r="J94" s="213"/>
      <c r="K94" s="213"/>
      <c r="L94" s="217"/>
      <c r="M94" s="218"/>
      <c r="N94" s="219"/>
      <c r="O94" s="219"/>
      <c r="P94" s="219"/>
      <c r="Q94" s="219"/>
      <c r="R94" s="219"/>
      <c r="S94" s="219"/>
      <c r="T94" s="220"/>
      <c r="AT94" s="221" t="s">
        <v>272</v>
      </c>
      <c r="AU94" s="221" t="s">
        <v>91</v>
      </c>
      <c r="AV94" s="13" t="s">
        <v>89</v>
      </c>
      <c r="AW94" s="13" t="s">
        <v>38</v>
      </c>
      <c r="AX94" s="13" t="s">
        <v>82</v>
      </c>
      <c r="AY94" s="221" t="s">
        <v>262</v>
      </c>
    </row>
    <row r="95" spans="1:65" s="13" customFormat="1" ht="10">
      <c r="B95" s="212"/>
      <c r="C95" s="213"/>
      <c r="D95" s="208" t="s">
        <v>272</v>
      </c>
      <c r="E95" s="214" t="s">
        <v>44</v>
      </c>
      <c r="F95" s="215" t="s">
        <v>1648</v>
      </c>
      <c r="G95" s="213"/>
      <c r="H95" s="214" t="s">
        <v>44</v>
      </c>
      <c r="I95" s="216"/>
      <c r="J95" s="213"/>
      <c r="K95" s="213"/>
      <c r="L95" s="217"/>
      <c r="M95" s="218"/>
      <c r="N95" s="219"/>
      <c r="O95" s="219"/>
      <c r="P95" s="219"/>
      <c r="Q95" s="219"/>
      <c r="R95" s="219"/>
      <c r="S95" s="219"/>
      <c r="T95" s="220"/>
      <c r="AT95" s="221" t="s">
        <v>272</v>
      </c>
      <c r="AU95" s="221" t="s">
        <v>91</v>
      </c>
      <c r="AV95" s="13" t="s">
        <v>89</v>
      </c>
      <c r="AW95" s="13" t="s">
        <v>38</v>
      </c>
      <c r="AX95" s="13" t="s">
        <v>82</v>
      </c>
      <c r="AY95" s="221" t="s">
        <v>262</v>
      </c>
    </row>
    <row r="96" spans="1:65" s="15" customFormat="1" ht="10">
      <c r="B96" s="233"/>
      <c r="C96" s="234"/>
      <c r="D96" s="208" t="s">
        <v>272</v>
      </c>
      <c r="E96" s="235" t="s">
        <v>44</v>
      </c>
      <c r="F96" s="236" t="s">
        <v>8822</v>
      </c>
      <c r="G96" s="234"/>
      <c r="H96" s="237">
        <v>52.3</v>
      </c>
      <c r="I96" s="238"/>
      <c r="J96" s="234"/>
      <c r="K96" s="234"/>
      <c r="L96" s="239"/>
      <c r="M96" s="240"/>
      <c r="N96" s="241"/>
      <c r="O96" s="241"/>
      <c r="P96" s="241"/>
      <c r="Q96" s="241"/>
      <c r="R96" s="241"/>
      <c r="S96" s="241"/>
      <c r="T96" s="242"/>
      <c r="AT96" s="243" t="s">
        <v>272</v>
      </c>
      <c r="AU96" s="243" t="s">
        <v>91</v>
      </c>
      <c r="AV96" s="15" t="s">
        <v>91</v>
      </c>
      <c r="AW96" s="15" t="s">
        <v>38</v>
      </c>
      <c r="AX96" s="15" t="s">
        <v>89</v>
      </c>
      <c r="AY96" s="243" t="s">
        <v>262</v>
      </c>
    </row>
    <row r="97" spans="1:65" s="2" customFormat="1" ht="21.75" customHeight="1">
      <c r="A97" s="37"/>
      <c r="B97" s="38"/>
      <c r="C97" s="195" t="s">
        <v>97</v>
      </c>
      <c r="D97" s="195" t="s">
        <v>264</v>
      </c>
      <c r="E97" s="196" t="s">
        <v>8823</v>
      </c>
      <c r="F97" s="197" t="s">
        <v>8824</v>
      </c>
      <c r="G97" s="198" t="s">
        <v>267</v>
      </c>
      <c r="H97" s="199">
        <v>180</v>
      </c>
      <c r="I97" s="200"/>
      <c r="J97" s="201">
        <f>ROUND(I97*H97,2)</f>
        <v>0</v>
      </c>
      <c r="K97" s="197" t="s">
        <v>268</v>
      </c>
      <c r="L97" s="42"/>
      <c r="M97" s="202" t="s">
        <v>44</v>
      </c>
      <c r="N97" s="203" t="s">
        <v>53</v>
      </c>
      <c r="O97" s="67"/>
      <c r="P97" s="204">
        <f>O97*H97</f>
        <v>0</v>
      </c>
      <c r="Q97" s="204">
        <v>0</v>
      </c>
      <c r="R97" s="204">
        <f>Q97*H97</f>
        <v>0</v>
      </c>
      <c r="S97" s="204">
        <v>0</v>
      </c>
      <c r="T97" s="205">
        <f>S97*H97</f>
        <v>0</v>
      </c>
      <c r="U97" s="37"/>
      <c r="V97" s="37"/>
      <c r="W97" s="37"/>
      <c r="X97" s="37"/>
      <c r="Y97" s="37"/>
      <c r="Z97" s="37"/>
      <c r="AA97" s="37"/>
      <c r="AB97" s="37"/>
      <c r="AC97" s="37"/>
      <c r="AD97" s="37"/>
      <c r="AE97" s="37"/>
      <c r="AR97" s="206" t="s">
        <v>104</v>
      </c>
      <c r="AT97" s="206" t="s">
        <v>264</v>
      </c>
      <c r="AU97" s="206" t="s">
        <v>91</v>
      </c>
      <c r="AY97" s="19" t="s">
        <v>262</v>
      </c>
      <c r="BE97" s="207">
        <f>IF(N97="základní",J97,0)</f>
        <v>0</v>
      </c>
      <c r="BF97" s="207">
        <f>IF(N97="snížená",J97,0)</f>
        <v>0</v>
      </c>
      <c r="BG97" s="207">
        <f>IF(N97="zákl. přenesená",J97,0)</f>
        <v>0</v>
      </c>
      <c r="BH97" s="207">
        <f>IF(N97="sníž. přenesená",J97,0)</f>
        <v>0</v>
      </c>
      <c r="BI97" s="207">
        <f>IF(N97="nulová",J97,0)</f>
        <v>0</v>
      </c>
      <c r="BJ97" s="19" t="s">
        <v>89</v>
      </c>
      <c r="BK97" s="207">
        <f>ROUND(I97*H97,2)</f>
        <v>0</v>
      </c>
      <c r="BL97" s="19" t="s">
        <v>104</v>
      </c>
      <c r="BM97" s="206" t="s">
        <v>8825</v>
      </c>
    </row>
    <row r="98" spans="1:65" s="2" customFormat="1" ht="27">
      <c r="A98" s="37"/>
      <c r="B98" s="38"/>
      <c r="C98" s="39"/>
      <c r="D98" s="208" t="s">
        <v>270</v>
      </c>
      <c r="E98" s="39"/>
      <c r="F98" s="209" t="s">
        <v>8826</v>
      </c>
      <c r="G98" s="39"/>
      <c r="H98" s="39"/>
      <c r="I98" s="118"/>
      <c r="J98" s="39"/>
      <c r="K98" s="39"/>
      <c r="L98" s="42"/>
      <c r="M98" s="210"/>
      <c r="N98" s="211"/>
      <c r="O98" s="67"/>
      <c r="P98" s="67"/>
      <c r="Q98" s="67"/>
      <c r="R98" s="67"/>
      <c r="S98" s="67"/>
      <c r="T98" s="68"/>
      <c r="U98" s="37"/>
      <c r="V98" s="37"/>
      <c r="W98" s="37"/>
      <c r="X98" s="37"/>
      <c r="Y98" s="37"/>
      <c r="Z98" s="37"/>
      <c r="AA98" s="37"/>
      <c r="AB98" s="37"/>
      <c r="AC98" s="37"/>
      <c r="AD98" s="37"/>
      <c r="AE98" s="37"/>
      <c r="AT98" s="19" t="s">
        <v>270</v>
      </c>
      <c r="AU98" s="19" t="s">
        <v>91</v>
      </c>
    </row>
    <row r="99" spans="1:65" s="13" customFormat="1" ht="20">
      <c r="B99" s="212"/>
      <c r="C99" s="213"/>
      <c r="D99" s="208" t="s">
        <v>272</v>
      </c>
      <c r="E99" s="214" t="s">
        <v>44</v>
      </c>
      <c r="F99" s="215" t="s">
        <v>8817</v>
      </c>
      <c r="G99" s="213"/>
      <c r="H99" s="214" t="s">
        <v>44</v>
      </c>
      <c r="I99" s="216"/>
      <c r="J99" s="213"/>
      <c r="K99" s="213"/>
      <c r="L99" s="217"/>
      <c r="M99" s="218"/>
      <c r="N99" s="219"/>
      <c r="O99" s="219"/>
      <c r="P99" s="219"/>
      <c r="Q99" s="219"/>
      <c r="R99" s="219"/>
      <c r="S99" s="219"/>
      <c r="T99" s="220"/>
      <c r="AT99" s="221" t="s">
        <v>272</v>
      </c>
      <c r="AU99" s="221" t="s">
        <v>91</v>
      </c>
      <c r="AV99" s="13" t="s">
        <v>89</v>
      </c>
      <c r="AW99" s="13" t="s">
        <v>38</v>
      </c>
      <c r="AX99" s="13" t="s">
        <v>82</v>
      </c>
      <c r="AY99" s="221" t="s">
        <v>262</v>
      </c>
    </row>
    <row r="100" spans="1:65" s="13" customFormat="1" ht="20">
      <c r="B100" s="212"/>
      <c r="C100" s="213"/>
      <c r="D100" s="208" t="s">
        <v>272</v>
      </c>
      <c r="E100" s="214" t="s">
        <v>44</v>
      </c>
      <c r="F100" s="215" t="s">
        <v>8818</v>
      </c>
      <c r="G100" s="213"/>
      <c r="H100" s="214" t="s">
        <v>44</v>
      </c>
      <c r="I100" s="216"/>
      <c r="J100" s="213"/>
      <c r="K100" s="213"/>
      <c r="L100" s="217"/>
      <c r="M100" s="218"/>
      <c r="N100" s="219"/>
      <c r="O100" s="219"/>
      <c r="P100" s="219"/>
      <c r="Q100" s="219"/>
      <c r="R100" s="219"/>
      <c r="S100" s="219"/>
      <c r="T100" s="220"/>
      <c r="AT100" s="221" t="s">
        <v>272</v>
      </c>
      <c r="AU100" s="221" t="s">
        <v>91</v>
      </c>
      <c r="AV100" s="13" t="s">
        <v>89</v>
      </c>
      <c r="AW100" s="13" t="s">
        <v>38</v>
      </c>
      <c r="AX100" s="13" t="s">
        <v>82</v>
      </c>
      <c r="AY100" s="221" t="s">
        <v>262</v>
      </c>
    </row>
    <row r="101" spans="1:65" s="15" customFormat="1" ht="10">
      <c r="B101" s="233"/>
      <c r="C101" s="234"/>
      <c r="D101" s="208" t="s">
        <v>272</v>
      </c>
      <c r="E101" s="235" t="s">
        <v>44</v>
      </c>
      <c r="F101" s="236" t="s">
        <v>1929</v>
      </c>
      <c r="G101" s="234"/>
      <c r="H101" s="237">
        <v>180</v>
      </c>
      <c r="I101" s="238"/>
      <c r="J101" s="234"/>
      <c r="K101" s="234"/>
      <c r="L101" s="239"/>
      <c r="M101" s="240"/>
      <c r="N101" s="241"/>
      <c r="O101" s="241"/>
      <c r="P101" s="241"/>
      <c r="Q101" s="241"/>
      <c r="R101" s="241"/>
      <c r="S101" s="241"/>
      <c r="T101" s="242"/>
      <c r="AT101" s="243" t="s">
        <v>272</v>
      </c>
      <c r="AU101" s="243" t="s">
        <v>91</v>
      </c>
      <c r="AV101" s="15" t="s">
        <v>91</v>
      </c>
      <c r="AW101" s="15" t="s">
        <v>38</v>
      </c>
      <c r="AX101" s="15" t="s">
        <v>89</v>
      </c>
      <c r="AY101" s="243" t="s">
        <v>262</v>
      </c>
    </row>
    <row r="102" spans="1:65" s="2" customFormat="1" ht="21.75" customHeight="1">
      <c r="A102" s="37"/>
      <c r="B102" s="38"/>
      <c r="C102" s="195" t="s">
        <v>104</v>
      </c>
      <c r="D102" s="195" t="s">
        <v>264</v>
      </c>
      <c r="E102" s="196" t="s">
        <v>8827</v>
      </c>
      <c r="F102" s="197" t="s">
        <v>8828</v>
      </c>
      <c r="G102" s="198" t="s">
        <v>342</v>
      </c>
      <c r="H102" s="199">
        <v>1800</v>
      </c>
      <c r="I102" s="200"/>
      <c r="J102" s="201">
        <f>ROUND(I102*H102,2)</f>
        <v>0</v>
      </c>
      <c r="K102" s="197" t="s">
        <v>268</v>
      </c>
      <c r="L102" s="42"/>
      <c r="M102" s="202" t="s">
        <v>44</v>
      </c>
      <c r="N102" s="203" t="s">
        <v>53</v>
      </c>
      <c r="O102" s="67"/>
      <c r="P102" s="204">
        <f>O102*H102</f>
        <v>0</v>
      </c>
      <c r="Q102" s="204">
        <v>0</v>
      </c>
      <c r="R102" s="204">
        <f>Q102*H102</f>
        <v>0</v>
      </c>
      <c r="S102" s="204">
        <v>0</v>
      </c>
      <c r="T102" s="205">
        <f>S102*H102</f>
        <v>0</v>
      </c>
      <c r="U102" s="37"/>
      <c r="V102" s="37"/>
      <c r="W102" s="37"/>
      <c r="X102" s="37"/>
      <c r="Y102" s="37"/>
      <c r="Z102" s="37"/>
      <c r="AA102" s="37"/>
      <c r="AB102" s="37"/>
      <c r="AC102" s="37"/>
      <c r="AD102" s="37"/>
      <c r="AE102" s="37"/>
      <c r="AR102" s="206" t="s">
        <v>104</v>
      </c>
      <c r="AT102" s="206" t="s">
        <v>264</v>
      </c>
      <c r="AU102" s="206" t="s">
        <v>91</v>
      </c>
      <c r="AY102" s="19" t="s">
        <v>262</v>
      </c>
      <c r="BE102" s="207">
        <f>IF(N102="základní",J102,0)</f>
        <v>0</v>
      </c>
      <c r="BF102" s="207">
        <f>IF(N102="snížená",J102,0)</f>
        <v>0</v>
      </c>
      <c r="BG102" s="207">
        <f>IF(N102="zákl. přenesená",J102,0)</f>
        <v>0</v>
      </c>
      <c r="BH102" s="207">
        <f>IF(N102="sníž. přenesená",J102,0)</f>
        <v>0</v>
      </c>
      <c r="BI102" s="207">
        <f>IF(N102="nulová",J102,0)</f>
        <v>0</v>
      </c>
      <c r="BJ102" s="19" t="s">
        <v>89</v>
      </c>
      <c r="BK102" s="207">
        <f>ROUND(I102*H102,2)</f>
        <v>0</v>
      </c>
      <c r="BL102" s="19" t="s">
        <v>104</v>
      </c>
      <c r="BM102" s="206" t="s">
        <v>8829</v>
      </c>
    </row>
    <row r="103" spans="1:65" s="2" customFormat="1" ht="72">
      <c r="A103" s="37"/>
      <c r="B103" s="38"/>
      <c r="C103" s="39"/>
      <c r="D103" s="208" t="s">
        <v>270</v>
      </c>
      <c r="E103" s="39"/>
      <c r="F103" s="209" t="s">
        <v>8830</v>
      </c>
      <c r="G103" s="39"/>
      <c r="H103" s="39"/>
      <c r="I103" s="118"/>
      <c r="J103" s="39"/>
      <c r="K103" s="39"/>
      <c r="L103" s="42"/>
      <c r="M103" s="210"/>
      <c r="N103" s="211"/>
      <c r="O103" s="67"/>
      <c r="P103" s="67"/>
      <c r="Q103" s="67"/>
      <c r="R103" s="67"/>
      <c r="S103" s="67"/>
      <c r="T103" s="68"/>
      <c r="U103" s="37"/>
      <c r="V103" s="37"/>
      <c r="W103" s="37"/>
      <c r="X103" s="37"/>
      <c r="Y103" s="37"/>
      <c r="Z103" s="37"/>
      <c r="AA103" s="37"/>
      <c r="AB103" s="37"/>
      <c r="AC103" s="37"/>
      <c r="AD103" s="37"/>
      <c r="AE103" s="37"/>
      <c r="AT103" s="19" t="s">
        <v>270</v>
      </c>
      <c r="AU103" s="19" t="s">
        <v>91</v>
      </c>
    </row>
    <row r="104" spans="1:65" s="13" customFormat="1" ht="20">
      <c r="B104" s="212"/>
      <c r="C104" s="213"/>
      <c r="D104" s="208" t="s">
        <v>272</v>
      </c>
      <c r="E104" s="214" t="s">
        <v>44</v>
      </c>
      <c r="F104" s="215" t="s">
        <v>8817</v>
      </c>
      <c r="G104" s="213"/>
      <c r="H104" s="214" t="s">
        <v>44</v>
      </c>
      <c r="I104" s="216"/>
      <c r="J104" s="213"/>
      <c r="K104" s="213"/>
      <c r="L104" s="217"/>
      <c r="M104" s="218"/>
      <c r="N104" s="219"/>
      <c r="O104" s="219"/>
      <c r="P104" s="219"/>
      <c r="Q104" s="219"/>
      <c r="R104" s="219"/>
      <c r="S104" s="219"/>
      <c r="T104" s="220"/>
      <c r="AT104" s="221" t="s">
        <v>272</v>
      </c>
      <c r="AU104" s="221" t="s">
        <v>91</v>
      </c>
      <c r="AV104" s="13" t="s">
        <v>89</v>
      </c>
      <c r="AW104" s="13" t="s">
        <v>38</v>
      </c>
      <c r="AX104" s="13" t="s">
        <v>82</v>
      </c>
      <c r="AY104" s="221" t="s">
        <v>262</v>
      </c>
    </row>
    <row r="105" spans="1:65" s="13" customFormat="1" ht="20">
      <c r="B105" s="212"/>
      <c r="C105" s="213"/>
      <c r="D105" s="208" t="s">
        <v>272</v>
      </c>
      <c r="E105" s="214" t="s">
        <v>44</v>
      </c>
      <c r="F105" s="215" t="s">
        <v>8818</v>
      </c>
      <c r="G105" s="213"/>
      <c r="H105" s="214" t="s">
        <v>44</v>
      </c>
      <c r="I105" s="216"/>
      <c r="J105" s="213"/>
      <c r="K105" s="213"/>
      <c r="L105" s="217"/>
      <c r="M105" s="218"/>
      <c r="N105" s="219"/>
      <c r="O105" s="219"/>
      <c r="P105" s="219"/>
      <c r="Q105" s="219"/>
      <c r="R105" s="219"/>
      <c r="S105" s="219"/>
      <c r="T105" s="220"/>
      <c r="AT105" s="221" t="s">
        <v>272</v>
      </c>
      <c r="AU105" s="221" t="s">
        <v>91</v>
      </c>
      <c r="AV105" s="13" t="s">
        <v>89</v>
      </c>
      <c r="AW105" s="13" t="s">
        <v>38</v>
      </c>
      <c r="AX105" s="13" t="s">
        <v>82</v>
      </c>
      <c r="AY105" s="221" t="s">
        <v>262</v>
      </c>
    </row>
    <row r="106" spans="1:65" s="15" customFormat="1" ht="10">
      <c r="B106" s="233"/>
      <c r="C106" s="234"/>
      <c r="D106" s="208" t="s">
        <v>272</v>
      </c>
      <c r="E106" s="235" t="s">
        <v>44</v>
      </c>
      <c r="F106" s="236" t="s">
        <v>8831</v>
      </c>
      <c r="G106" s="234"/>
      <c r="H106" s="237">
        <v>1800</v>
      </c>
      <c r="I106" s="238"/>
      <c r="J106" s="234"/>
      <c r="K106" s="234"/>
      <c r="L106" s="239"/>
      <c r="M106" s="240"/>
      <c r="N106" s="241"/>
      <c r="O106" s="241"/>
      <c r="P106" s="241"/>
      <c r="Q106" s="241"/>
      <c r="R106" s="241"/>
      <c r="S106" s="241"/>
      <c r="T106" s="242"/>
      <c r="AT106" s="243" t="s">
        <v>272</v>
      </c>
      <c r="AU106" s="243" t="s">
        <v>91</v>
      </c>
      <c r="AV106" s="15" t="s">
        <v>91</v>
      </c>
      <c r="AW106" s="15" t="s">
        <v>38</v>
      </c>
      <c r="AX106" s="15" t="s">
        <v>89</v>
      </c>
      <c r="AY106" s="243" t="s">
        <v>262</v>
      </c>
    </row>
    <row r="107" spans="1:65" s="2" customFormat="1" ht="21.75" customHeight="1">
      <c r="A107" s="37"/>
      <c r="B107" s="38"/>
      <c r="C107" s="195" t="s">
        <v>322</v>
      </c>
      <c r="D107" s="195" t="s">
        <v>264</v>
      </c>
      <c r="E107" s="196" t="s">
        <v>8832</v>
      </c>
      <c r="F107" s="197" t="s">
        <v>8833</v>
      </c>
      <c r="G107" s="198" t="s">
        <v>342</v>
      </c>
      <c r="H107" s="199">
        <v>523</v>
      </c>
      <c r="I107" s="200"/>
      <c r="J107" s="201">
        <f>ROUND(I107*H107,2)</f>
        <v>0</v>
      </c>
      <c r="K107" s="197" t="s">
        <v>268</v>
      </c>
      <c r="L107" s="42"/>
      <c r="M107" s="202" t="s">
        <v>44</v>
      </c>
      <c r="N107" s="203" t="s">
        <v>53</v>
      </c>
      <c r="O107" s="67"/>
      <c r="P107" s="204">
        <f>O107*H107</f>
        <v>0</v>
      </c>
      <c r="Q107" s="204">
        <v>0</v>
      </c>
      <c r="R107" s="204">
        <f>Q107*H107</f>
        <v>0</v>
      </c>
      <c r="S107" s="204">
        <v>0</v>
      </c>
      <c r="T107" s="205">
        <f>S107*H107</f>
        <v>0</v>
      </c>
      <c r="U107" s="37"/>
      <c r="V107" s="37"/>
      <c r="W107" s="37"/>
      <c r="X107" s="37"/>
      <c r="Y107" s="37"/>
      <c r="Z107" s="37"/>
      <c r="AA107" s="37"/>
      <c r="AB107" s="37"/>
      <c r="AC107" s="37"/>
      <c r="AD107" s="37"/>
      <c r="AE107" s="37"/>
      <c r="AR107" s="206" t="s">
        <v>104</v>
      </c>
      <c r="AT107" s="206" t="s">
        <v>264</v>
      </c>
      <c r="AU107" s="206" t="s">
        <v>91</v>
      </c>
      <c r="AY107" s="19" t="s">
        <v>262</v>
      </c>
      <c r="BE107" s="207">
        <f>IF(N107="základní",J107,0)</f>
        <v>0</v>
      </c>
      <c r="BF107" s="207">
        <f>IF(N107="snížená",J107,0)</f>
        <v>0</v>
      </c>
      <c r="BG107" s="207">
        <f>IF(N107="zákl. přenesená",J107,0)</f>
        <v>0</v>
      </c>
      <c r="BH107" s="207">
        <f>IF(N107="sníž. přenesená",J107,0)</f>
        <v>0</v>
      </c>
      <c r="BI107" s="207">
        <f>IF(N107="nulová",J107,0)</f>
        <v>0</v>
      </c>
      <c r="BJ107" s="19" t="s">
        <v>89</v>
      </c>
      <c r="BK107" s="207">
        <f>ROUND(I107*H107,2)</f>
        <v>0</v>
      </c>
      <c r="BL107" s="19" t="s">
        <v>104</v>
      </c>
      <c r="BM107" s="206" t="s">
        <v>8834</v>
      </c>
    </row>
    <row r="108" spans="1:65" s="2" customFormat="1" ht="45">
      <c r="A108" s="37"/>
      <c r="B108" s="38"/>
      <c r="C108" s="39"/>
      <c r="D108" s="208" t="s">
        <v>270</v>
      </c>
      <c r="E108" s="39"/>
      <c r="F108" s="209" t="s">
        <v>8835</v>
      </c>
      <c r="G108" s="39"/>
      <c r="H108" s="39"/>
      <c r="I108" s="118"/>
      <c r="J108" s="39"/>
      <c r="K108" s="39"/>
      <c r="L108" s="42"/>
      <c r="M108" s="210"/>
      <c r="N108" s="211"/>
      <c r="O108" s="67"/>
      <c r="P108" s="67"/>
      <c r="Q108" s="67"/>
      <c r="R108" s="67"/>
      <c r="S108" s="67"/>
      <c r="T108" s="68"/>
      <c r="U108" s="37"/>
      <c r="V108" s="37"/>
      <c r="W108" s="37"/>
      <c r="X108" s="37"/>
      <c r="Y108" s="37"/>
      <c r="Z108" s="37"/>
      <c r="AA108" s="37"/>
      <c r="AB108" s="37"/>
      <c r="AC108" s="37"/>
      <c r="AD108" s="37"/>
      <c r="AE108" s="37"/>
      <c r="AT108" s="19" t="s">
        <v>270</v>
      </c>
      <c r="AU108" s="19" t="s">
        <v>91</v>
      </c>
    </row>
    <row r="109" spans="1:65" s="13" customFormat="1" ht="20">
      <c r="B109" s="212"/>
      <c r="C109" s="213"/>
      <c r="D109" s="208" t="s">
        <v>272</v>
      </c>
      <c r="E109" s="214" t="s">
        <v>44</v>
      </c>
      <c r="F109" s="215" t="s">
        <v>8820</v>
      </c>
      <c r="G109" s="213"/>
      <c r="H109" s="214" t="s">
        <v>44</v>
      </c>
      <c r="I109" s="216"/>
      <c r="J109" s="213"/>
      <c r="K109" s="213"/>
      <c r="L109" s="217"/>
      <c r="M109" s="218"/>
      <c r="N109" s="219"/>
      <c r="O109" s="219"/>
      <c r="P109" s="219"/>
      <c r="Q109" s="219"/>
      <c r="R109" s="219"/>
      <c r="S109" s="219"/>
      <c r="T109" s="220"/>
      <c r="AT109" s="221" t="s">
        <v>272</v>
      </c>
      <c r="AU109" s="221" t="s">
        <v>91</v>
      </c>
      <c r="AV109" s="13" t="s">
        <v>89</v>
      </c>
      <c r="AW109" s="13" t="s">
        <v>38</v>
      </c>
      <c r="AX109" s="13" t="s">
        <v>82</v>
      </c>
      <c r="AY109" s="221" t="s">
        <v>262</v>
      </c>
    </row>
    <row r="110" spans="1:65" s="13" customFormat="1" ht="10">
      <c r="B110" s="212"/>
      <c r="C110" s="213"/>
      <c r="D110" s="208" t="s">
        <v>272</v>
      </c>
      <c r="E110" s="214" t="s">
        <v>44</v>
      </c>
      <c r="F110" s="215" t="s">
        <v>8821</v>
      </c>
      <c r="G110" s="213"/>
      <c r="H110" s="214" t="s">
        <v>44</v>
      </c>
      <c r="I110" s="216"/>
      <c r="J110" s="213"/>
      <c r="K110" s="213"/>
      <c r="L110" s="217"/>
      <c r="M110" s="218"/>
      <c r="N110" s="219"/>
      <c r="O110" s="219"/>
      <c r="P110" s="219"/>
      <c r="Q110" s="219"/>
      <c r="R110" s="219"/>
      <c r="S110" s="219"/>
      <c r="T110" s="220"/>
      <c r="AT110" s="221" t="s">
        <v>272</v>
      </c>
      <c r="AU110" s="221" t="s">
        <v>91</v>
      </c>
      <c r="AV110" s="13" t="s">
        <v>89</v>
      </c>
      <c r="AW110" s="13" t="s">
        <v>38</v>
      </c>
      <c r="AX110" s="13" t="s">
        <v>82</v>
      </c>
      <c r="AY110" s="221" t="s">
        <v>262</v>
      </c>
    </row>
    <row r="111" spans="1:65" s="15" customFormat="1" ht="10">
      <c r="B111" s="233"/>
      <c r="C111" s="234"/>
      <c r="D111" s="208" t="s">
        <v>272</v>
      </c>
      <c r="E111" s="235" t="s">
        <v>44</v>
      </c>
      <c r="F111" s="236" t="s">
        <v>4158</v>
      </c>
      <c r="G111" s="234"/>
      <c r="H111" s="237">
        <v>523</v>
      </c>
      <c r="I111" s="238"/>
      <c r="J111" s="234"/>
      <c r="K111" s="234"/>
      <c r="L111" s="239"/>
      <c r="M111" s="240"/>
      <c r="N111" s="241"/>
      <c r="O111" s="241"/>
      <c r="P111" s="241"/>
      <c r="Q111" s="241"/>
      <c r="R111" s="241"/>
      <c r="S111" s="241"/>
      <c r="T111" s="242"/>
      <c r="AT111" s="243" t="s">
        <v>272</v>
      </c>
      <c r="AU111" s="243" t="s">
        <v>91</v>
      </c>
      <c r="AV111" s="15" t="s">
        <v>91</v>
      </c>
      <c r="AW111" s="15" t="s">
        <v>38</v>
      </c>
      <c r="AX111" s="15" t="s">
        <v>89</v>
      </c>
      <c r="AY111" s="243" t="s">
        <v>262</v>
      </c>
    </row>
    <row r="112" spans="1:65" s="2" customFormat="1" ht="16.5" customHeight="1">
      <c r="A112" s="37"/>
      <c r="B112" s="38"/>
      <c r="C112" s="255" t="s">
        <v>339</v>
      </c>
      <c r="D112" s="255" t="s">
        <v>633</v>
      </c>
      <c r="E112" s="256" t="s">
        <v>8836</v>
      </c>
      <c r="F112" s="257" t="s">
        <v>8837</v>
      </c>
      <c r="G112" s="258" t="s">
        <v>406</v>
      </c>
      <c r="H112" s="259">
        <v>104.6</v>
      </c>
      <c r="I112" s="260"/>
      <c r="J112" s="261">
        <f>ROUND(I112*H112,2)</f>
        <v>0</v>
      </c>
      <c r="K112" s="257" t="s">
        <v>268</v>
      </c>
      <c r="L112" s="262"/>
      <c r="M112" s="263" t="s">
        <v>44</v>
      </c>
      <c r="N112" s="264" t="s">
        <v>53</v>
      </c>
      <c r="O112" s="67"/>
      <c r="P112" s="204">
        <f>O112*H112</f>
        <v>0</v>
      </c>
      <c r="Q112" s="204">
        <v>1</v>
      </c>
      <c r="R112" s="204">
        <f>Q112*H112</f>
        <v>104.6</v>
      </c>
      <c r="S112" s="204">
        <v>0</v>
      </c>
      <c r="T112" s="205">
        <f>S112*H112</f>
        <v>0</v>
      </c>
      <c r="U112" s="37"/>
      <c r="V112" s="37"/>
      <c r="W112" s="37"/>
      <c r="X112" s="37"/>
      <c r="Y112" s="37"/>
      <c r="Z112" s="37"/>
      <c r="AA112" s="37"/>
      <c r="AB112" s="37"/>
      <c r="AC112" s="37"/>
      <c r="AD112" s="37"/>
      <c r="AE112" s="37"/>
      <c r="AR112" s="206" t="s">
        <v>351</v>
      </c>
      <c r="AT112" s="206" t="s">
        <v>633</v>
      </c>
      <c r="AU112" s="206" t="s">
        <v>91</v>
      </c>
      <c r="AY112" s="19" t="s">
        <v>262</v>
      </c>
      <c r="BE112" s="207">
        <f>IF(N112="základní",J112,0)</f>
        <v>0</v>
      </c>
      <c r="BF112" s="207">
        <f>IF(N112="snížená",J112,0)</f>
        <v>0</v>
      </c>
      <c r="BG112" s="207">
        <f>IF(N112="zákl. přenesená",J112,0)</f>
        <v>0</v>
      </c>
      <c r="BH112" s="207">
        <f>IF(N112="sníž. přenesená",J112,0)</f>
        <v>0</v>
      </c>
      <c r="BI112" s="207">
        <f>IF(N112="nulová",J112,0)</f>
        <v>0</v>
      </c>
      <c r="BJ112" s="19" t="s">
        <v>89</v>
      </c>
      <c r="BK112" s="207">
        <f>ROUND(I112*H112,2)</f>
        <v>0</v>
      </c>
      <c r="BL112" s="19" t="s">
        <v>104</v>
      </c>
      <c r="BM112" s="206" t="s">
        <v>8838</v>
      </c>
    </row>
    <row r="113" spans="1:65" s="13" customFormat="1" ht="20">
      <c r="B113" s="212"/>
      <c r="C113" s="213"/>
      <c r="D113" s="208" t="s">
        <v>272</v>
      </c>
      <c r="E113" s="214" t="s">
        <v>44</v>
      </c>
      <c r="F113" s="215" t="s">
        <v>8820</v>
      </c>
      <c r="G113" s="213"/>
      <c r="H113" s="214" t="s">
        <v>44</v>
      </c>
      <c r="I113" s="216"/>
      <c r="J113" s="213"/>
      <c r="K113" s="213"/>
      <c r="L113" s="217"/>
      <c r="M113" s="218"/>
      <c r="N113" s="219"/>
      <c r="O113" s="219"/>
      <c r="P113" s="219"/>
      <c r="Q113" s="219"/>
      <c r="R113" s="219"/>
      <c r="S113" s="219"/>
      <c r="T113" s="220"/>
      <c r="AT113" s="221" t="s">
        <v>272</v>
      </c>
      <c r="AU113" s="221" t="s">
        <v>91</v>
      </c>
      <c r="AV113" s="13" t="s">
        <v>89</v>
      </c>
      <c r="AW113" s="13" t="s">
        <v>38</v>
      </c>
      <c r="AX113" s="13" t="s">
        <v>82</v>
      </c>
      <c r="AY113" s="221" t="s">
        <v>262</v>
      </c>
    </row>
    <row r="114" spans="1:65" s="13" customFormat="1" ht="10">
      <c r="B114" s="212"/>
      <c r="C114" s="213"/>
      <c r="D114" s="208" t="s">
        <v>272</v>
      </c>
      <c r="E114" s="214" t="s">
        <v>44</v>
      </c>
      <c r="F114" s="215" t="s">
        <v>8821</v>
      </c>
      <c r="G114" s="213"/>
      <c r="H114" s="214" t="s">
        <v>44</v>
      </c>
      <c r="I114" s="216"/>
      <c r="J114" s="213"/>
      <c r="K114" s="213"/>
      <c r="L114" s="217"/>
      <c r="M114" s="218"/>
      <c r="N114" s="219"/>
      <c r="O114" s="219"/>
      <c r="P114" s="219"/>
      <c r="Q114" s="219"/>
      <c r="R114" s="219"/>
      <c r="S114" s="219"/>
      <c r="T114" s="220"/>
      <c r="AT114" s="221" t="s">
        <v>272</v>
      </c>
      <c r="AU114" s="221" t="s">
        <v>91</v>
      </c>
      <c r="AV114" s="13" t="s">
        <v>89</v>
      </c>
      <c r="AW114" s="13" t="s">
        <v>38</v>
      </c>
      <c r="AX114" s="13" t="s">
        <v>82</v>
      </c>
      <c r="AY114" s="221" t="s">
        <v>262</v>
      </c>
    </row>
    <row r="115" spans="1:65" s="15" customFormat="1" ht="10">
      <c r="B115" s="233"/>
      <c r="C115" s="234"/>
      <c r="D115" s="208" t="s">
        <v>272</v>
      </c>
      <c r="E115" s="235" t="s">
        <v>44</v>
      </c>
      <c r="F115" s="236" t="s">
        <v>8839</v>
      </c>
      <c r="G115" s="234"/>
      <c r="H115" s="237">
        <v>104.6</v>
      </c>
      <c r="I115" s="238"/>
      <c r="J115" s="234"/>
      <c r="K115" s="234"/>
      <c r="L115" s="239"/>
      <c r="M115" s="240"/>
      <c r="N115" s="241"/>
      <c r="O115" s="241"/>
      <c r="P115" s="241"/>
      <c r="Q115" s="241"/>
      <c r="R115" s="241"/>
      <c r="S115" s="241"/>
      <c r="T115" s="242"/>
      <c r="AT115" s="243" t="s">
        <v>272</v>
      </c>
      <c r="AU115" s="243" t="s">
        <v>91</v>
      </c>
      <c r="AV115" s="15" t="s">
        <v>91</v>
      </c>
      <c r="AW115" s="15" t="s">
        <v>38</v>
      </c>
      <c r="AX115" s="15" t="s">
        <v>89</v>
      </c>
      <c r="AY115" s="243" t="s">
        <v>262</v>
      </c>
    </row>
    <row r="116" spans="1:65" s="2" customFormat="1" ht="21.75" customHeight="1">
      <c r="A116" s="37"/>
      <c r="B116" s="38"/>
      <c r="C116" s="195" t="s">
        <v>347</v>
      </c>
      <c r="D116" s="195" t="s">
        <v>264</v>
      </c>
      <c r="E116" s="196" t="s">
        <v>8840</v>
      </c>
      <c r="F116" s="197" t="s">
        <v>8841</v>
      </c>
      <c r="G116" s="198" t="s">
        <v>342</v>
      </c>
      <c r="H116" s="199">
        <v>523</v>
      </c>
      <c r="I116" s="200"/>
      <c r="J116" s="201">
        <f>ROUND(I116*H116,2)</f>
        <v>0</v>
      </c>
      <c r="K116" s="197" t="s">
        <v>268</v>
      </c>
      <c r="L116" s="42"/>
      <c r="M116" s="202" t="s">
        <v>44</v>
      </c>
      <c r="N116" s="203" t="s">
        <v>53</v>
      </c>
      <c r="O116" s="67"/>
      <c r="P116" s="204">
        <f>O116*H116</f>
        <v>0</v>
      </c>
      <c r="Q116" s="204">
        <v>0</v>
      </c>
      <c r="R116" s="204">
        <f>Q116*H116</f>
        <v>0</v>
      </c>
      <c r="S116" s="204">
        <v>0</v>
      </c>
      <c r="T116" s="205">
        <f>S116*H116</f>
        <v>0</v>
      </c>
      <c r="U116" s="37"/>
      <c r="V116" s="37"/>
      <c r="W116" s="37"/>
      <c r="X116" s="37"/>
      <c r="Y116" s="37"/>
      <c r="Z116" s="37"/>
      <c r="AA116" s="37"/>
      <c r="AB116" s="37"/>
      <c r="AC116" s="37"/>
      <c r="AD116" s="37"/>
      <c r="AE116" s="37"/>
      <c r="AR116" s="206" t="s">
        <v>104</v>
      </c>
      <c r="AT116" s="206" t="s">
        <v>264</v>
      </c>
      <c r="AU116" s="206" t="s">
        <v>91</v>
      </c>
      <c r="AY116" s="19" t="s">
        <v>262</v>
      </c>
      <c r="BE116" s="207">
        <f>IF(N116="základní",J116,0)</f>
        <v>0</v>
      </c>
      <c r="BF116" s="207">
        <f>IF(N116="snížená",J116,0)</f>
        <v>0</v>
      </c>
      <c r="BG116" s="207">
        <f>IF(N116="zákl. přenesená",J116,0)</f>
        <v>0</v>
      </c>
      <c r="BH116" s="207">
        <f>IF(N116="sníž. přenesená",J116,0)</f>
        <v>0</v>
      </c>
      <c r="BI116" s="207">
        <f>IF(N116="nulová",J116,0)</f>
        <v>0</v>
      </c>
      <c r="BJ116" s="19" t="s">
        <v>89</v>
      </c>
      <c r="BK116" s="207">
        <f>ROUND(I116*H116,2)</f>
        <v>0</v>
      </c>
      <c r="BL116" s="19" t="s">
        <v>104</v>
      </c>
      <c r="BM116" s="206" t="s">
        <v>8842</v>
      </c>
    </row>
    <row r="117" spans="1:65" s="2" customFormat="1" ht="99">
      <c r="A117" s="37"/>
      <c r="B117" s="38"/>
      <c r="C117" s="39"/>
      <c r="D117" s="208" t="s">
        <v>270</v>
      </c>
      <c r="E117" s="39"/>
      <c r="F117" s="209" t="s">
        <v>8843</v>
      </c>
      <c r="G117" s="39"/>
      <c r="H117" s="39"/>
      <c r="I117" s="118"/>
      <c r="J117" s="39"/>
      <c r="K117" s="39"/>
      <c r="L117" s="42"/>
      <c r="M117" s="210"/>
      <c r="N117" s="211"/>
      <c r="O117" s="67"/>
      <c r="P117" s="67"/>
      <c r="Q117" s="67"/>
      <c r="R117" s="67"/>
      <c r="S117" s="67"/>
      <c r="T117" s="68"/>
      <c r="U117" s="37"/>
      <c r="V117" s="37"/>
      <c r="W117" s="37"/>
      <c r="X117" s="37"/>
      <c r="Y117" s="37"/>
      <c r="Z117" s="37"/>
      <c r="AA117" s="37"/>
      <c r="AB117" s="37"/>
      <c r="AC117" s="37"/>
      <c r="AD117" s="37"/>
      <c r="AE117" s="37"/>
      <c r="AT117" s="19" t="s">
        <v>270</v>
      </c>
      <c r="AU117" s="19" t="s">
        <v>91</v>
      </c>
    </row>
    <row r="118" spans="1:65" s="13" customFormat="1" ht="10">
      <c r="B118" s="212"/>
      <c r="C118" s="213"/>
      <c r="D118" s="208" t="s">
        <v>272</v>
      </c>
      <c r="E118" s="214" t="s">
        <v>44</v>
      </c>
      <c r="F118" s="215" t="s">
        <v>8844</v>
      </c>
      <c r="G118" s="213"/>
      <c r="H118" s="214" t="s">
        <v>44</v>
      </c>
      <c r="I118" s="216"/>
      <c r="J118" s="213"/>
      <c r="K118" s="213"/>
      <c r="L118" s="217"/>
      <c r="M118" s="218"/>
      <c r="N118" s="219"/>
      <c r="O118" s="219"/>
      <c r="P118" s="219"/>
      <c r="Q118" s="219"/>
      <c r="R118" s="219"/>
      <c r="S118" s="219"/>
      <c r="T118" s="220"/>
      <c r="AT118" s="221" t="s">
        <v>272</v>
      </c>
      <c r="AU118" s="221" t="s">
        <v>91</v>
      </c>
      <c r="AV118" s="13" t="s">
        <v>89</v>
      </c>
      <c r="AW118" s="13" t="s">
        <v>38</v>
      </c>
      <c r="AX118" s="13" t="s">
        <v>82</v>
      </c>
      <c r="AY118" s="221" t="s">
        <v>262</v>
      </c>
    </row>
    <row r="119" spans="1:65" s="13" customFormat="1" ht="10">
      <c r="B119" s="212"/>
      <c r="C119" s="213"/>
      <c r="D119" s="208" t="s">
        <v>272</v>
      </c>
      <c r="E119" s="214" t="s">
        <v>44</v>
      </c>
      <c r="F119" s="215" t="s">
        <v>8845</v>
      </c>
      <c r="G119" s="213"/>
      <c r="H119" s="214" t="s">
        <v>44</v>
      </c>
      <c r="I119" s="216"/>
      <c r="J119" s="213"/>
      <c r="K119" s="213"/>
      <c r="L119" s="217"/>
      <c r="M119" s="218"/>
      <c r="N119" s="219"/>
      <c r="O119" s="219"/>
      <c r="P119" s="219"/>
      <c r="Q119" s="219"/>
      <c r="R119" s="219"/>
      <c r="S119" s="219"/>
      <c r="T119" s="220"/>
      <c r="AT119" s="221" t="s">
        <v>272</v>
      </c>
      <c r="AU119" s="221" t="s">
        <v>91</v>
      </c>
      <c r="AV119" s="13" t="s">
        <v>89</v>
      </c>
      <c r="AW119" s="13" t="s">
        <v>38</v>
      </c>
      <c r="AX119" s="13" t="s">
        <v>82</v>
      </c>
      <c r="AY119" s="221" t="s">
        <v>262</v>
      </c>
    </row>
    <row r="120" spans="1:65" s="15" customFormat="1" ht="10">
      <c r="B120" s="233"/>
      <c r="C120" s="234"/>
      <c r="D120" s="208" t="s">
        <v>272</v>
      </c>
      <c r="E120" s="235" t="s">
        <v>44</v>
      </c>
      <c r="F120" s="236" t="s">
        <v>4158</v>
      </c>
      <c r="G120" s="234"/>
      <c r="H120" s="237">
        <v>523</v>
      </c>
      <c r="I120" s="238"/>
      <c r="J120" s="234"/>
      <c r="K120" s="234"/>
      <c r="L120" s="239"/>
      <c r="M120" s="240"/>
      <c r="N120" s="241"/>
      <c r="O120" s="241"/>
      <c r="P120" s="241"/>
      <c r="Q120" s="241"/>
      <c r="R120" s="241"/>
      <c r="S120" s="241"/>
      <c r="T120" s="242"/>
      <c r="AT120" s="243" t="s">
        <v>272</v>
      </c>
      <c r="AU120" s="243" t="s">
        <v>91</v>
      </c>
      <c r="AV120" s="15" t="s">
        <v>91</v>
      </c>
      <c r="AW120" s="15" t="s">
        <v>38</v>
      </c>
      <c r="AX120" s="15" t="s">
        <v>89</v>
      </c>
      <c r="AY120" s="243" t="s">
        <v>262</v>
      </c>
    </row>
    <row r="121" spans="1:65" s="2" customFormat="1" ht="16.5" customHeight="1">
      <c r="A121" s="37"/>
      <c r="B121" s="38"/>
      <c r="C121" s="255" t="s">
        <v>351</v>
      </c>
      <c r="D121" s="255" t="s">
        <v>633</v>
      </c>
      <c r="E121" s="256" t="s">
        <v>8846</v>
      </c>
      <c r="F121" s="257" t="s">
        <v>8847</v>
      </c>
      <c r="G121" s="258" t="s">
        <v>1676</v>
      </c>
      <c r="H121" s="259">
        <v>16.004000000000001</v>
      </c>
      <c r="I121" s="260"/>
      <c r="J121" s="261">
        <f>ROUND(I121*H121,2)</f>
        <v>0</v>
      </c>
      <c r="K121" s="257" t="s">
        <v>268</v>
      </c>
      <c r="L121" s="262"/>
      <c r="M121" s="263" t="s">
        <v>44</v>
      </c>
      <c r="N121" s="264" t="s">
        <v>53</v>
      </c>
      <c r="O121" s="67"/>
      <c r="P121" s="204">
        <f>O121*H121</f>
        <v>0</v>
      </c>
      <c r="Q121" s="204">
        <v>1E-3</v>
      </c>
      <c r="R121" s="204">
        <f>Q121*H121</f>
        <v>1.6004000000000001E-2</v>
      </c>
      <c r="S121" s="204">
        <v>0</v>
      </c>
      <c r="T121" s="205">
        <f>S121*H121</f>
        <v>0</v>
      </c>
      <c r="U121" s="37"/>
      <c r="V121" s="37"/>
      <c r="W121" s="37"/>
      <c r="X121" s="37"/>
      <c r="Y121" s="37"/>
      <c r="Z121" s="37"/>
      <c r="AA121" s="37"/>
      <c r="AB121" s="37"/>
      <c r="AC121" s="37"/>
      <c r="AD121" s="37"/>
      <c r="AE121" s="37"/>
      <c r="AR121" s="206" t="s">
        <v>351</v>
      </c>
      <c r="AT121" s="206" t="s">
        <v>633</v>
      </c>
      <c r="AU121" s="206" t="s">
        <v>91</v>
      </c>
      <c r="AY121" s="19" t="s">
        <v>262</v>
      </c>
      <c r="BE121" s="207">
        <f>IF(N121="základní",J121,0)</f>
        <v>0</v>
      </c>
      <c r="BF121" s="207">
        <f>IF(N121="snížená",J121,0)</f>
        <v>0</v>
      </c>
      <c r="BG121" s="207">
        <f>IF(N121="zákl. přenesená",J121,0)</f>
        <v>0</v>
      </c>
      <c r="BH121" s="207">
        <f>IF(N121="sníž. přenesená",J121,0)</f>
        <v>0</v>
      </c>
      <c r="BI121" s="207">
        <f>IF(N121="nulová",J121,0)</f>
        <v>0</v>
      </c>
      <c r="BJ121" s="19" t="s">
        <v>89</v>
      </c>
      <c r="BK121" s="207">
        <f>ROUND(I121*H121,2)</f>
        <v>0</v>
      </c>
      <c r="BL121" s="19" t="s">
        <v>104</v>
      </c>
      <c r="BM121" s="206" t="s">
        <v>8848</v>
      </c>
    </row>
    <row r="122" spans="1:65" s="13" customFormat="1" ht="10">
      <c r="B122" s="212"/>
      <c r="C122" s="213"/>
      <c r="D122" s="208" t="s">
        <v>272</v>
      </c>
      <c r="E122" s="214" t="s">
        <v>44</v>
      </c>
      <c r="F122" s="215" t="s">
        <v>8844</v>
      </c>
      <c r="G122" s="213"/>
      <c r="H122" s="214" t="s">
        <v>44</v>
      </c>
      <c r="I122" s="216"/>
      <c r="J122" s="213"/>
      <c r="K122" s="213"/>
      <c r="L122" s="217"/>
      <c r="M122" s="218"/>
      <c r="N122" s="219"/>
      <c r="O122" s="219"/>
      <c r="P122" s="219"/>
      <c r="Q122" s="219"/>
      <c r="R122" s="219"/>
      <c r="S122" s="219"/>
      <c r="T122" s="220"/>
      <c r="AT122" s="221" t="s">
        <v>272</v>
      </c>
      <c r="AU122" s="221" t="s">
        <v>91</v>
      </c>
      <c r="AV122" s="13" t="s">
        <v>89</v>
      </c>
      <c r="AW122" s="13" t="s">
        <v>38</v>
      </c>
      <c r="AX122" s="13" t="s">
        <v>82</v>
      </c>
      <c r="AY122" s="221" t="s">
        <v>262</v>
      </c>
    </row>
    <row r="123" spans="1:65" s="13" customFormat="1" ht="10">
      <c r="B123" s="212"/>
      <c r="C123" s="213"/>
      <c r="D123" s="208" t="s">
        <v>272</v>
      </c>
      <c r="E123" s="214" t="s">
        <v>44</v>
      </c>
      <c r="F123" s="215" t="s">
        <v>8845</v>
      </c>
      <c r="G123" s="213"/>
      <c r="H123" s="214" t="s">
        <v>44</v>
      </c>
      <c r="I123" s="216"/>
      <c r="J123" s="213"/>
      <c r="K123" s="213"/>
      <c r="L123" s="217"/>
      <c r="M123" s="218"/>
      <c r="N123" s="219"/>
      <c r="O123" s="219"/>
      <c r="P123" s="219"/>
      <c r="Q123" s="219"/>
      <c r="R123" s="219"/>
      <c r="S123" s="219"/>
      <c r="T123" s="220"/>
      <c r="AT123" s="221" t="s">
        <v>272</v>
      </c>
      <c r="AU123" s="221" t="s">
        <v>91</v>
      </c>
      <c r="AV123" s="13" t="s">
        <v>89</v>
      </c>
      <c r="AW123" s="13" t="s">
        <v>38</v>
      </c>
      <c r="AX123" s="13" t="s">
        <v>82</v>
      </c>
      <c r="AY123" s="221" t="s">
        <v>262</v>
      </c>
    </row>
    <row r="124" spans="1:65" s="15" customFormat="1" ht="10">
      <c r="B124" s="233"/>
      <c r="C124" s="234"/>
      <c r="D124" s="208" t="s">
        <v>272</v>
      </c>
      <c r="E124" s="235" t="s">
        <v>44</v>
      </c>
      <c r="F124" s="236" t="s">
        <v>8849</v>
      </c>
      <c r="G124" s="234"/>
      <c r="H124" s="237">
        <v>15.69</v>
      </c>
      <c r="I124" s="238"/>
      <c r="J124" s="234"/>
      <c r="K124" s="234"/>
      <c r="L124" s="239"/>
      <c r="M124" s="240"/>
      <c r="N124" s="241"/>
      <c r="O124" s="241"/>
      <c r="P124" s="241"/>
      <c r="Q124" s="241"/>
      <c r="R124" s="241"/>
      <c r="S124" s="241"/>
      <c r="T124" s="242"/>
      <c r="AT124" s="243" t="s">
        <v>272</v>
      </c>
      <c r="AU124" s="243" t="s">
        <v>91</v>
      </c>
      <c r="AV124" s="15" t="s">
        <v>91</v>
      </c>
      <c r="AW124" s="15" t="s">
        <v>38</v>
      </c>
      <c r="AX124" s="15" t="s">
        <v>89</v>
      </c>
      <c r="AY124" s="243" t="s">
        <v>262</v>
      </c>
    </row>
    <row r="125" spans="1:65" s="15" customFormat="1" ht="10">
      <c r="B125" s="233"/>
      <c r="C125" s="234"/>
      <c r="D125" s="208" t="s">
        <v>272</v>
      </c>
      <c r="E125" s="234"/>
      <c r="F125" s="236" t="s">
        <v>8850</v>
      </c>
      <c r="G125" s="234"/>
      <c r="H125" s="237">
        <v>16.004000000000001</v>
      </c>
      <c r="I125" s="238"/>
      <c r="J125" s="234"/>
      <c r="K125" s="234"/>
      <c r="L125" s="239"/>
      <c r="M125" s="240"/>
      <c r="N125" s="241"/>
      <c r="O125" s="241"/>
      <c r="P125" s="241"/>
      <c r="Q125" s="241"/>
      <c r="R125" s="241"/>
      <c r="S125" s="241"/>
      <c r="T125" s="242"/>
      <c r="AT125" s="243" t="s">
        <v>272</v>
      </c>
      <c r="AU125" s="243" t="s">
        <v>91</v>
      </c>
      <c r="AV125" s="15" t="s">
        <v>91</v>
      </c>
      <c r="AW125" s="15" t="s">
        <v>4</v>
      </c>
      <c r="AX125" s="15" t="s">
        <v>89</v>
      </c>
      <c r="AY125" s="243" t="s">
        <v>262</v>
      </c>
    </row>
    <row r="126" spans="1:65" s="2" customFormat="1" ht="21.75" customHeight="1">
      <c r="A126" s="37"/>
      <c r="B126" s="38"/>
      <c r="C126" s="195" t="s">
        <v>377</v>
      </c>
      <c r="D126" s="195" t="s">
        <v>264</v>
      </c>
      <c r="E126" s="196" t="s">
        <v>8851</v>
      </c>
      <c r="F126" s="197" t="s">
        <v>8852</v>
      </c>
      <c r="G126" s="198" t="s">
        <v>518</v>
      </c>
      <c r="H126" s="199">
        <v>8</v>
      </c>
      <c r="I126" s="200"/>
      <c r="J126" s="201">
        <f>ROUND(I126*H126,2)</f>
        <v>0</v>
      </c>
      <c r="K126" s="197" t="s">
        <v>268</v>
      </c>
      <c r="L126" s="42"/>
      <c r="M126" s="202" t="s">
        <v>44</v>
      </c>
      <c r="N126" s="203" t="s">
        <v>53</v>
      </c>
      <c r="O126" s="67"/>
      <c r="P126" s="204">
        <f>O126*H126</f>
        <v>0</v>
      </c>
      <c r="Q126" s="204">
        <v>0</v>
      </c>
      <c r="R126" s="204">
        <f>Q126*H126</f>
        <v>0</v>
      </c>
      <c r="S126" s="204">
        <v>0</v>
      </c>
      <c r="T126" s="205">
        <f>S126*H126</f>
        <v>0</v>
      </c>
      <c r="U126" s="37"/>
      <c r="V126" s="37"/>
      <c r="W126" s="37"/>
      <c r="X126" s="37"/>
      <c r="Y126" s="37"/>
      <c r="Z126" s="37"/>
      <c r="AA126" s="37"/>
      <c r="AB126" s="37"/>
      <c r="AC126" s="37"/>
      <c r="AD126" s="37"/>
      <c r="AE126" s="37"/>
      <c r="AR126" s="206" t="s">
        <v>104</v>
      </c>
      <c r="AT126" s="206" t="s">
        <v>264</v>
      </c>
      <c r="AU126" s="206" t="s">
        <v>91</v>
      </c>
      <c r="AY126" s="19" t="s">
        <v>262</v>
      </c>
      <c r="BE126" s="207">
        <f>IF(N126="základní",J126,0)</f>
        <v>0</v>
      </c>
      <c r="BF126" s="207">
        <f>IF(N126="snížená",J126,0)</f>
        <v>0</v>
      </c>
      <c r="BG126" s="207">
        <f>IF(N126="zákl. přenesená",J126,0)</f>
        <v>0</v>
      </c>
      <c r="BH126" s="207">
        <f>IF(N126="sníž. přenesená",J126,0)</f>
        <v>0</v>
      </c>
      <c r="BI126" s="207">
        <f>IF(N126="nulová",J126,0)</f>
        <v>0</v>
      </c>
      <c r="BJ126" s="19" t="s">
        <v>89</v>
      </c>
      <c r="BK126" s="207">
        <f>ROUND(I126*H126,2)</f>
        <v>0</v>
      </c>
      <c r="BL126" s="19" t="s">
        <v>104</v>
      </c>
      <c r="BM126" s="206" t="s">
        <v>8853</v>
      </c>
    </row>
    <row r="127" spans="1:65" s="2" customFormat="1" ht="81">
      <c r="A127" s="37"/>
      <c r="B127" s="38"/>
      <c r="C127" s="39"/>
      <c r="D127" s="208" t="s">
        <v>270</v>
      </c>
      <c r="E127" s="39"/>
      <c r="F127" s="209" t="s">
        <v>8854</v>
      </c>
      <c r="G127" s="39"/>
      <c r="H127" s="39"/>
      <c r="I127" s="118"/>
      <c r="J127" s="39"/>
      <c r="K127" s="39"/>
      <c r="L127" s="42"/>
      <c r="M127" s="210"/>
      <c r="N127" s="211"/>
      <c r="O127" s="67"/>
      <c r="P127" s="67"/>
      <c r="Q127" s="67"/>
      <c r="R127" s="67"/>
      <c r="S127" s="67"/>
      <c r="T127" s="68"/>
      <c r="U127" s="37"/>
      <c r="V127" s="37"/>
      <c r="W127" s="37"/>
      <c r="X127" s="37"/>
      <c r="Y127" s="37"/>
      <c r="Z127" s="37"/>
      <c r="AA127" s="37"/>
      <c r="AB127" s="37"/>
      <c r="AC127" s="37"/>
      <c r="AD127" s="37"/>
      <c r="AE127" s="37"/>
      <c r="AT127" s="19" t="s">
        <v>270</v>
      </c>
      <c r="AU127" s="19" t="s">
        <v>91</v>
      </c>
    </row>
    <row r="128" spans="1:65" s="13" customFormat="1" ht="10">
      <c r="B128" s="212"/>
      <c r="C128" s="213"/>
      <c r="D128" s="208" t="s">
        <v>272</v>
      </c>
      <c r="E128" s="214" t="s">
        <v>44</v>
      </c>
      <c r="F128" s="215" t="s">
        <v>8855</v>
      </c>
      <c r="G128" s="213"/>
      <c r="H128" s="214" t="s">
        <v>44</v>
      </c>
      <c r="I128" s="216"/>
      <c r="J128" s="213"/>
      <c r="K128" s="213"/>
      <c r="L128" s="217"/>
      <c r="M128" s="218"/>
      <c r="N128" s="219"/>
      <c r="O128" s="219"/>
      <c r="P128" s="219"/>
      <c r="Q128" s="219"/>
      <c r="R128" s="219"/>
      <c r="S128" s="219"/>
      <c r="T128" s="220"/>
      <c r="AT128" s="221" t="s">
        <v>272</v>
      </c>
      <c r="AU128" s="221" t="s">
        <v>91</v>
      </c>
      <c r="AV128" s="13" t="s">
        <v>89</v>
      </c>
      <c r="AW128" s="13" t="s">
        <v>38</v>
      </c>
      <c r="AX128" s="13" t="s">
        <v>82</v>
      </c>
      <c r="AY128" s="221" t="s">
        <v>262</v>
      </c>
    </row>
    <row r="129" spans="1:65" s="13" customFormat="1" ht="10">
      <c r="B129" s="212"/>
      <c r="C129" s="213"/>
      <c r="D129" s="208" t="s">
        <v>272</v>
      </c>
      <c r="E129" s="214" t="s">
        <v>44</v>
      </c>
      <c r="F129" s="215" t="s">
        <v>8856</v>
      </c>
      <c r="G129" s="213"/>
      <c r="H129" s="214" t="s">
        <v>44</v>
      </c>
      <c r="I129" s="216"/>
      <c r="J129" s="213"/>
      <c r="K129" s="213"/>
      <c r="L129" s="217"/>
      <c r="M129" s="218"/>
      <c r="N129" s="219"/>
      <c r="O129" s="219"/>
      <c r="P129" s="219"/>
      <c r="Q129" s="219"/>
      <c r="R129" s="219"/>
      <c r="S129" s="219"/>
      <c r="T129" s="220"/>
      <c r="AT129" s="221" t="s">
        <v>272</v>
      </c>
      <c r="AU129" s="221" t="s">
        <v>91</v>
      </c>
      <c r="AV129" s="13" t="s">
        <v>89</v>
      </c>
      <c r="AW129" s="13" t="s">
        <v>38</v>
      </c>
      <c r="AX129" s="13" t="s">
        <v>82</v>
      </c>
      <c r="AY129" s="221" t="s">
        <v>262</v>
      </c>
    </row>
    <row r="130" spans="1:65" s="13" customFormat="1" ht="10">
      <c r="B130" s="212"/>
      <c r="C130" s="213"/>
      <c r="D130" s="208" t="s">
        <v>272</v>
      </c>
      <c r="E130" s="214" t="s">
        <v>44</v>
      </c>
      <c r="F130" s="215" t="s">
        <v>8857</v>
      </c>
      <c r="G130" s="213"/>
      <c r="H130" s="214" t="s">
        <v>44</v>
      </c>
      <c r="I130" s="216"/>
      <c r="J130" s="213"/>
      <c r="K130" s="213"/>
      <c r="L130" s="217"/>
      <c r="M130" s="218"/>
      <c r="N130" s="219"/>
      <c r="O130" s="219"/>
      <c r="P130" s="219"/>
      <c r="Q130" s="219"/>
      <c r="R130" s="219"/>
      <c r="S130" s="219"/>
      <c r="T130" s="220"/>
      <c r="AT130" s="221" t="s">
        <v>272</v>
      </c>
      <c r="AU130" s="221" t="s">
        <v>91</v>
      </c>
      <c r="AV130" s="13" t="s">
        <v>89</v>
      </c>
      <c r="AW130" s="13" t="s">
        <v>38</v>
      </c>
      <c r="AX130" s="13" t="s">
        <v>82</v>
      </c>
      <c r="AY130" s="221" t="s">
        <v>262</v>
      </c>
    </row>
    <row r="131" spans="1:65" s="13" customFormat="1" ht="10">
      <c r="B131" s="212"/>
      <c r="C131" s="213"/>
      <c r="D131" s="208" t="s">
        <v>272</v>
      </c>
      <c r="E131" s="214" t="s">
        <v>44</v>
      </c>
      <c r="F131" s="215" t="s">
        <v>8858</v>
      </c>
      <c r="G131" s="213"/>
      <c r="H131" s="214" t="s">
        <v>44</v>
      </c>
      <c r="I131" s="216"/>
      <c r="J131" s="213"/>
      <c r="K131" s="213"/>
      <c r="L131" s="217"/>
      <c r="M131" s="218"/>
      <c r="N131" s="219"/>
      <c r="O131" s="219"/>
      <c r="P131" s="219"/>
      <c r="Q131" s="219"/>
      <c r="R131" s="219"/>
      <c r="S131" s="219"/>
      <c r="T131" s="220"/>
      <c r="AT131" s="221" t="s">
        <v>272</v>
      </c>
      <c r="AU131" s="221" t="s">
        <v>91</v>
      </c>
      <c r="AV131" s="13" t="s">
        <v>89</v>
      </c>
      <c r="AW131" s="13" t="s">
        <v>38</v>
      </c>
      <c r="AX131" s="13" t="s">
        <v>82</v>
      </c>
      <c r="AY131" s="221" t="s">
        <v>262</v>
      </c>
    </row>
    <row r="132" spans="1:65" s="13" customFormat="1" ht="10">
      <c r="B132" s="212"/>
      <c r="C132" s="213"/>
      <c r="D132" s="208" t="s">
        <v>272</v>
      </c>
      <c r="E132" s="214" t="s">
        <v>44</v>
      </c>
      <c r="F132" s="215" t="s">
        <v>8859</v>
      </c>
      <c r="G132" s="213"/>
      <c r="H132" s="214" t="s">
        <v>44</v>
      </c>
      <c r="I132" s="216"/>
      <c r="J132" s="213"/>
      <c r="K132" s="213"/>
      <c r="L132" s="217"/>
      <c r="M132" s="218"/>
      <c r="N132" s="219"/>
      <c r="O132" s="219"/>
      <c r="P132" s="219"/>
      <c r="Q132" s="219"/>
      <c r="R132" s="219"/>
      <c r="S132" s="219"/>
      <c r="T132" s="220"/>
      <c r="AT132" s="221" t="s">
        <v>272</v>
      </c>
      <c r="AU132" s="221" t="s">
        <v>91</v>
      </c>
      <c r="AV132" s="13" t="s">
        <v>89</v>
      </c>
      <c r="AW132" s="13" t="s">
        <v>38</v>
      </c>
      <c r="AX132" s="13" t="s">
        <v>82</v>
      </c>
      <c r="AY132" s="221" t="s">
        <v>262</v>
      </c>
    </row>
    <row r="133" spans="1:65" s="13" customFormat="1" ht="20">
      <c r="B133" s="212"/>
      <c r="C133" s="213"/>
      <c r="D133" s="208" t="s">
        <v>272</v>
      </c>
      <c r="E133" s="214" t="s">
        <v>44</v>
      </c>
      <c r="F133" s="215" t="s">
        <v>8860</v>
      </c>
      <c r="G133" s="213"/>
      <c r="H133" s="214" t="s">
        <v>44</v>
      </c>
      <c r="I133" s="216"/>
      <c r="J133" s="213"/>
      <c r="K133" s="213"/>
      <c r="L133" s="217"/>
      <c r="M133" s="218"/>
      <c r="N133" s="219"/>
      <c r="O133" s="219"/>
      <c r="P133" s="219"/>
      <c r="Q133" s="219"/>
      <c r="R133" s="219"/>
      <c r="S133" s="219"/>
      <c r="T133" s="220"/>
      <c r="AT133" s="221" t="s">
        <v>272</v>
      </c>
      <c r="AU133" s="221" t="s">
        <v>91</v>
      </c>
      <c r="AV133" s="13" t="s">
        <v>89</v>
      </c>
      <c r="AW133" s="13" t="s">
        <v>38</v>
      </c>
      <c r="AX133" s="13" t="s">
        <v>82</v>
      </c>
      <c r="AY133" s="221" t="s">
        <v>262</v>
      </c>
    </row>
    <row r="134" spans="1:65" s="15" customFormat="1" ht="10">
      <c r="B134" s="233"/>
      <c r="C134" s="234"/>
      <c r="D134" s="208" t="s">
        <v>272</v>
      </c>
      <c r="E134" s="235" t="s">
        <v>44</v>
      </c>
      <c r="F134" s="236" t="s">
        <v>351</v>
      </c>
      <c r="G134" s="234"/>
      <c r="H134" s="237">
        <v>8</v>
      </c>
      <c r="I134" s="238"/>
      <c r="J134" s="234"/>
      <c r="K134" s="234"/>
      <c r="L134" s="239"/>
      <c r="M134" s="240"/>
      <c r="N134" s="241"/>
      <c r="O134" s="241"/>
      <c r="P134" s="241"/>
      <c r="Q134" s="241"/>
      <c r="R134" s="241"/>
      <c r="S134" s="241"/>
      <c r="T134" s="242"/>
      <c r="AT134" s="243" t="s">
        <v>272</v>
      </c>
      <c r="AU134" s="243" t="s">
        <v>91</v>
      </c>
      <c r="AV134" s="15" t="s">
        <v>91</v>
      </c>
      <c r="AW134" s="15" t="s">
        <v>38</v>
      </c>
      <c r="AX134" s="15" t="s">
        <v>89</v>
      </c>
      <c r="AY134" s="243" t="s">
        <v>262</v>
      </c>
    </row>
    <row r="135" spans="1:65" s="2" customFormat="1" ht="16.5" customHeight="1">
      <c r="A135" s="37"/>
      <c r="B135" s="38"/>
      <c r="C135" s="255" t="s">
        <v>391</v>
      </c>
      <c r="D135" s="255" t="s">
        <v>633</v>
      </c>
      <c r="E135" s="256" t="s">
        <v>8861</v>
      </c>
      <c r="F135" s="257" t="s">
        <v>8862</v>
      </c>
      <c r="G135" s="258" t="s">
        <v>267</v>
      </c>
      <c r="H135" s="259">
        <v>4.1779999999999999</v>
      </c>
      <c r="I135" s="260"/>
      <c r="J135" s="261">
        <f>ROUND(I135*H135,2)</f>
        <v>0</v>
      </c>
      <c r="K135" s="257" t="s">
        <v>268</v>
      </c>
      <c r="L135" s="262"/>
      <c r="M135" s="263" t="s">
        <v>44</v>
      </c>
      <c r="N135" s="264" t="s">
        <v>53</v>
      </c>
      <c r="O135" s="67"/>
      <c r="P135" s="204">
        <f>O135*H135</f>
        <v>0</v>
      </c>
      <c r="Q135" s="204">
        <v>0.21</v>
      </c>
      <c r="R135" s="204">
        <f>Q135*H135</f>
        <v>0.87737999999999994</v>
      </c>
      <c r="S135" s="204">
        <v>0</v>
      </c>
      <c r="T135" s="205">
        <f>S135*H135</f>
        <v>0</v>
      </c>
      <c r="U135" s="37"/>
      <c r="V135" s="37"/>
      <c r="W135" s="37"/>
      <c r="X135" s="37"/>
      <c r="Y135" s="37"/>
      <c r="Z135" s="37"/>
      <c r="AA135" s="37"/>
      <c r="AB135" s="37"/>
      <c r="AC135" s="37"/>
      <c r="AD135" s="37"/>
      <c r="AE135" s="37"/>
      <c r="AR135" s="206" t="s">
        <v>351</v>
      </c>
      <c r="AT135" s="206" t="s">
        <v>633</v>
      </c>
      <c r="AU135" s="206" t="s">
        <v>91</v>
      </c>
      <c r="AY135" s="19" t="s">
        <v>262</v>
      </c>
      <c r="BE135" s="207">
        <f>IF(N135="základní",J135,0)</f>
        <v>0</v>
      </c>
      <c r="BF135" s="207">
        <f>IF(N135="snížená",J135,0)</f>
        <v>0</v>
      </c>
      <c r="BG135" s="207">
        <f>IF(N135="zákl. přenesená",J135,0)</f>
        <v>0</v>
      </c>
      <c r="BH135" s="207">
        <f>IF(N135="sníž. přenesená",J135,0)</f>
        <v>0</v>
      </c>
      <c r="BI135" s="207">
        <f>IF(N135="nulová",J135,0)</f>
        <v>0</v>
      </c>
      <c r="BJ135" s="19" t="s">
        <v>89</v>
      </c>
      <c r="BK135" s="207">
        <f>ROUND(I135*H135,2)</f>
        <v>0</v>
      </c>
      <c r="BL135" s="19" t="s">
        <v>104</v>
      </c>
      <c r="BM135" s="206" t="s">
        <v>8863</v>
      </c>
    </row>
    <row r="136" spans="1:65" s="13" customFormat="1" ht="10">
      <c r="B136" s="212"/>
      <c r="C136" s="213"/>
      <c r="D136" s="208" t="s">
        <v>272</v>
      </c>
      <c r="E136" s="214" t="s">
        <v>44</v>
      </c>
      <c r="F136" s="215" t="s">
        <v>8855</v>
      </c>
      <c r="G136" s="213"/>
      <c r="H136" s="214" t="s">
        <v>44</v>
      </c>
      <c r="I136" s="216"/>
      <c r="J136" s="213"/>
      <c r="K136" s="213"/>
      <c r="L136" s="217"/>
      <c r="M136" s="218"/>
      <c r="N136" s="219"/>
      <c r="O136" s="219"/>
      <c r="P136" s="219"/>
      <c r="Q136" s="219"/>
      <c r="R136" s="219"/>
      <c r="S136" s="219"/>
      <c r="T136" s="220"/>
      <c r="AT136" s="221" t="s">
        <v>272</v>
      </c>
      <c r="AU136" s="221" t="s">
        <v>91</v>
      </c>
      <c r="AV136" s="13" t="s">
        <v>89</v>
      </c>
      <c r="AW136" s="13" t="s">
        <v>38</v>
      </c>
      <c r="AX136" s="13" t="s">
        <v>82</v>
      </c>
      <c r="AY136" s="221" t="s">
        <v>262</v>
      </c>
    </row>
    <row r="137" spans="1:65" s="13" customFormat="1" ht="10">
      <c r="B137" s="212"/>
      <c r="C137" s="213"/>
      <c r="D137" s="208" t="s">
        <v>272</v>
      </c>
      <c r="E137" s="214" t="s">
        <v>44</v>
      </c>
      <c r="F137" s="215" t="s">
        <v>8856</v>
      </c>
      <c r="G137" s="213"/>
      <c r="H137" s="214" t="s">
        <v>44</v>
      </c>
      <c r="I137" s="216"/>
      <c r="J137" s="213"/>
      <c r="K137" s="213"/>
      <c r="L137" s="217"/>
      <c r="M137" s="218"/>
      <c r="N137" s="219"/>
      <c r="O137" s="219"/>
      <c r="P137" s="219"/>
      <c r="Q137" s="219"/>
      <c r="R137" s="219"/>
      <c r="S137" s="219"/>
      <c r="T137" s="220"/>
      <c r="AT137" s="221" t="s">
        <v>272</v>
      </c>
      <c r="AU137" s="221" t="s">
        <v>91</v>
      </c>
      <c r="AV137" s="13" t="s">
        <v>89</v>
      </c>
      <c r="AW137" s="13" t="s">
        <v>38</v>
      </c>
      <c r="AX137" s="13" t="s">
        <v>82</v>
      </c>
      <c r="AY137" s="221" t="s">
        <v>262</v>
      </c>
    </row>
    <row r="138" spans="1:65" s="13" customFormat="1" ht="10">
      <c r="B138" s="212"/>
      <c r="C138" s="213"/>
      <c r="D138" s="208" t="s">
        <v>272</v>
      </c>
      <c r="E138" s="214" t="s">
        <v>44</v>
      </c>
      <c r="F138" s="215" t="s">
        <v>8857</v>
      </c>
      <c r="G138" s="213"/>
      <c r="H138" s="214" t="s">
        <v>44</v>
      </c>
      <c r="I138" s="216"/>
      <c r="J138" s="213"/>
      <c r="K138" s="213"/>
      <c r="L138" s="217"/>
      <c r="M138" s="218"/>
      <c r="N138" s="219"/>
      <c r="O138" s="219"/>
      <c r="P138" s="219"/>
      <c r="Q138" s="219"/>
      <c r="R138" s="219"/>
      <c r="S138" s="219"/>
      <c r="T138" s="220"/>
      <c r="AT138" s="221" t="s">
        <v>272</v>
      </c>
      <c r="AU138" s="221" t="s">
        <v>91</v>
      </c>
      <c r="AV138" s="13" t="s">
        <v>89</v>
      </c>
      <c r="AW138" s="13" t="s">
        <v>38</v>
      </c>
      <c r="AX138" s="13" t="s">
        <v>82</v>
      </c>
      <c r="AY138" s="221" t="s">
        <v>262</v>
      </c>
    </row>
    <row r="139" spans="1:65" s="13" customFormat="1" ht="10">
      <c r="B139" s="212"/>
      <c r="C139" s="213"/>
      <c r="D139" s="208" t="s">
        <v>272</v>
      </c>
      <c r="E139" s="214" t="s">
        <v>44</v>
      </c>
      <c r="F139" s="215" t="s">
        <v>8858</v>
      </c>
      <c r="G139" s="213"/>
      <c r="H139" s="214" t="s">
        <v>44</v>
      </c>
      <c r="I139" s="216"/>
      <c r="J139" s="213"/>
      <c r="K139" s="213"/>
      <c r="L139" s="217"/>
      <c r="M139" s="218"/>
      <c r="N139" s="219"/>
      <c r="O139" s="219"/>
      <c r="P139" s="219"/>
      <c r="Q139" s="219"/>
      <c r="R139" s="219"/>
      <c r="S139" s="219"/>
      <c r="T139" s="220"/>
      <c r="AT139" s="221" t="s">
        <v>272</v>
      </c>
      <c r="AU139" s="221" t="s">
        <v>91</v>
      </c>
      <c r="AV139" s="13" t="s">
        <v>89</v>
      </c>
      <c r="AW139" s="13" t="s">
        <v>38</v>
      </c>
      <c r="AX139" s="13" t="s">
        <v>82</v>
      </c>
      <c r="AY139" s="221" t="s">
        <v>262</v>
      </c>
    </row>
    <row r="140" spans="1:65" s="13" customFormat="1" ht="10">
      <c r="B140" s="212"/>
      <c r="C140" s="213"/>
      <c r="D140" s="208" t="s">
        <v>272</v>
      </c>
      <c r="E140" s="214" t="s">
        <v>44</v>
      </c>
      <c r="F140" s="215" t="s">
        <v>8859</v>
      </c>
      <c r="G140" s="213"/>
      <c r="H140" s="214" t="s">
        <v>44</v>
      </c>
      <c r="I140" s="216"/>
      <c r="J140" s="213"/>
      <c r="K140" s="213"/>
      <c r="L140" s="217"/>
      <c r="M140" s="218"/>
      <c r="N140" s="219"/>
      <c r="O140" s="219"/>
      <c r="P140" s="219"/>
      <c r="Q140" s="219"/>
      <c r="R140" s="219"/>
      <c r="S140" s="219"/>
      <c r="T140" s="220"/>
      <c r="AT140" s="221" t="s">
        <v>272</v>
      </c>
      <c r="AU140" s="221" t="s">
        <v>91</v>
      </c>
      <c r="AV140" s="13" t="s">
        <v>89</v>
      </c>
      <c r="AW140" s="13" t="s">
        <v>38</v>
      </c>
      <c r="AX140" s="13" t="s">
        <v>82</v>
      </c>
      <c r="AY140" s="221" t="s">
        <v>262</v>
      </c>
    </row>
    <row r="141" spans="1:65" s="13" customFormat="1" ht="20">
      <c r="B141" s="212"/>
      <c r="C141" s="213"/>
      <c r="D141" s="208" t="s">
        <v>272</v>
      </c>
      <c r="E141" s="214" t="s">
        <v>44</v>
      </c>
      <c r="F141" s="215" t="s">
        <v>8860</v>
      </c>
      <c r="G141" s="213"/>
      <c r="H141" s="214" t="s">
        <v>44</v>
      </c>
      <c r="I141" s="216"/>
      <c r="J141" s="213"/>
      <c r="K141" s="213"/>
      <c r="L141" s="217"/>
      <c r="M141" s="218"/>
      <c r="N141" s="219"/>
      <c r="O141" s="219"/>
      <c r="P141" s="219"/>
      <c r="Q141" s="219"/>
      <c r="R141" s="219"/>
      <c r="S141" s="219"/>
      <c r="T141" s="220"/>
      <c r="AT141" s="221" t="s">
        <v>272</v>
      </c>
      <c r="AU141" s="221" t="s">
        <v>91</v>
      </c>
      <c r="AV141" s="13" t="s">
        <v>89</v>
      </c>
      <c r="AW141" s="13" t="s">
        <v>38</v>
      </c>
      <c r="AX141" s="13" t="s">
        <v>82</v>
      </c>
      <c r="AY141" s="221" t="s">
        <v>262</v>
      </c>
    </row>
    <row r="142" spans="1:65" s="15" customFormat="1" ht="10">
      <c r="B142" s="233"/>
      <c r="C142" s="234"/>
      <c r="D142" s="208" t="s">
        <v>272</v>
      </c>
      <c r="E142" s="235" t="s">
        <v>44</v>
      </c>
      <c r="F142" s="236" t="s">
        <v>8864</v>
      </c>
      <c r="G142" s="234"/>
      <c r="H142" s="237">
        <v>4.0960000000000001</v>
      </c>
      <c r="I142" s="238"/>
      <c r="J142" s="234"/>
      <c r="K142" s="234"/>
      <c r="L142" s="239"/>
      <c r="M142" s="240"/>
      <c r="N142" s="241"/>
      <c r="O142" s="241"/>
      <c r="P142" s="241"/>
      <c r="Q142" s="241"/>
      <c r="R142" s="241"/>
      <c r="S142" s="241"/>
      <c r="T142" s="242"/>
      <c r="AT142" s="243" t="s">
        <v>272</v>
      </c>
      <c r="AU142" s="243" t="s">
        <v>91</v>
      </c>
      <c r="AV142" s="15" t="s">
        <v>91</v>
      </c>
      <c r="AW142" s="15" t="s">
        <v>38</v>
      </c>
      <c r="AX142" s="15" t="s">
        <v>89</v>
      </c>
      <c r="AY142" s="243" t="s">
        <v>262</v>
      </c>
    </row>
    <row r="143" spans="1:65" s="15" customFormat="1" ht="10">
      <c r="B143" s="233"/>
      <c r="C143" s="234"/>
      <c r="D143" s="208" t="s">
        <v>272</v>
      </c>
      <c r="E143" s="234"/>
      <c r="F143" s="236" t="s">
        <v>8865</v>
      </c>
      <c r="G143" s="234"/>
      <c r="H143" s="237">
        <v>4.1779999999999999</v>
      </c>
      <c r="I143" s="238"/>
      <c r="J143" s="234"/>
      <c r="K143" s="234"/>
      <c r="L143" s="239"/>
      <c r="M143" s="240"/>
      <c r="N143" s="241"/>
      <c r="O143" s="241"/>
      <c r="P143" s="241"/>
      <c r="Q143" s="241"/>
      <c r="R143" s="241"/>
      <c r="S143" s="241"/>
      <c r="T143" s="242"/>
      <c r="AT143" s="243" t="s">
        <v>272</v>
      </c>
      <c r="AU143" s="243" t="s">
        <v>91</v>
      </c>
      <c r="AV143" s="15" t="s">
        <v>91</v>
      </c>
      <c r="AW143" s="15" t="s">
        <v>4</v>
      </c>
      <c r="AX143" s="15" t="s">
        <v>89</v>
      </c>
      <c r="AY143" s="243" t="s">
        <v>262</v>
      </c>
    </row>
    <row r="144" spans="1:65" s="2" customFormat="1" ht="21.75" customHeight="1">
      <c r="A144" s="37"/>
      <c r="B144" s="38"/>
      <c r="C144" s="195" t="s">
        <v>397</v>
      </c>
      <c r="D144" s="195" t="s">
        <v>264</v>
      </c>
      <c r="E144" s="196" t="s">
        <v>8866</v>
      </c>
      <c r="F144" s="197" t="s">
        <v>8867</v>
      </c>
      <c r="G144" s="198" t="s">
        <v>590</v>
      </c>
      <c r="H144" s="199">
        <v>32</v>
      </c>
      <c r="I144" s="200"/>
      <c r="J144" s="201">
        <f>ROUND(I144*H144,2)</f>
        <v>0</v>
      </c>
      <c r="K144" s="197" t="s">
        <v>268</v>
      </c>
      <c r="L144" s="42"/>
      <c r="M144" s="202" t="s">
        <v>44</v>
      </c>
      <c r="N144" s="203" t="s">
        <v>53</v>
      </c>
      <c r="O144" s="67"/>
      <c r="P144" s="204">
        <f>O144*H144</f>
        <v>0</v>
      </c>
      <c r="Q144" s="204">
        <v>0</v>
      </c>
      <c r="R144" s="204">
        <f>Q144*H144</f>
        <v>0</v>
      </c>
      <c r="S144" s="204">
        <v>0</v>
      </c>
      <c r="T144" s="205">
        <f>S144*H144</f>
        <v>0</v>
      </c>
      <c r="U144" s="37"/>
      <c r="V144" s="37"/>
      <c r="W144" s="37"/>
      <c r="X144" s="37"/>
      <c r="Y144" s="37"/>
      <c r="Z144" s="37"/>
      <c r="AA144" s="37"/>
      <c r="AB144" s="37"/>
      <c r="AC144" s="37"/>
      <c r="AD144" s="37"/>
      <c r="AE144" s="37"/>
      <c r="AR144" s="206" t="s">
        <v>104</v>
      </c>
      <c r="AT144" s="206" t="s">
        <v>264</v>
      </c>
      <c r="AU144" s="206" t="s">
        <v>91</v>
      </c>
      <c r="AY144" s="19" t="s">
        <v>262</v>
      </c>
      <c r="BE144" s="207">
        <f>IF(N144="základní",J144,0)</f>
        <v>0</v>
      </c>
      <c r="BF144" s="207">
        <f>IF(N144="snížená",J144,0)</f>
        <v>0</v>
      </c>
      <c r="BG144" s="207">
        <f>IF(N144="zákl. přenesená",J144,0)</f>
        <v>0</v>
      </c>
      <c r="BH144" s="207">
        <f>IF(N144="sníž. přenesená",J144,0)</f>
        <v>0</v>
      </c>
      <c r="BI144" s="207">
        <f>IF(N144="nulová",J144,0)</f>
        <v>0</v>
      </c>
      <c r="BJ144" s="19" t="s">
        <v>89</v>
      </c>
      <c r="BK144" s="207">
        <f>ROUND(I144*H144,2)</f>
        <v>0</v>
      </c>
      <c r="BL144" s="19" t="s">
        <v>104</v>
      </c>
      <c r="BM144" s="206" t="s">
        <v>8868</v>
      </c>
    </row>
    <row r="145" spans="1:65" s="2" customFormat="1" ht="63">
      <c r="A145" s="37"/>
      <c r="B145" s="38"/>
      <c r="C145" s="39"/>
      <c r="D145" s="208" t="s">
        <v>270</v>
      </c>
      <c r="E145" s="39"/>
      <c r="F145" s="209" t="s">
        <v>8869</v>
      </c>
      <c r="G145" s="39"/>
      <c r="H145" s="39"/>
      <c r="I145" s="118"/>
      <c r="J145" s="39"/>
      <c r="K145" s="39"/>
      <c r="L145" s="42"/>
      <c r="M145" s="210"/>
      <c r="N145" s="211"/>
      <c r="O145" s="67"/>
      <c r="P145" s="67"/>
      <c r="Q145" s="67"/>
      <c r="R145" s="67"/>
      <c r="S145" s="67"/>
      <c r="T145" s="68"/>
      <c r="U145" s="37"/>
      <c r="V145" s="37"/>
      <c r="W145" s="37"/>
      <c r="X145" s="37"/>
      <c r="Y145" s="37"/>
      <c r="Z145" s="37"/>
      <c r="AA145" s="37"/>
      <c r="AB145" s="37"/>
      <c r="AC145" s="37"/>
      <c r="AD145" s="37"/>
      <c r="AE145" s="37"/>
      <c r="AT145" s="19" t="s">
        <v>270</v>
      </c>
      <c r="AU145" s="19" t="s">
        <v>91</v>
      </c>
    </row>
    <row r="146" spans="1:65" s="13" customFormat="1" ht="10">
      <c r="B146" s="212"/>
      <c r="C146" s="213"/>
      <c r="D146" s="208" t="s">
        <v>272</v>
      </c>
      <c r="E146" s="214" t="s">
        <v>44</v>
      </c>
      <c r="F146" s="215" t="s">
        <v>8855</v>
      </c>
      <c r="G146" s="213"/>
      <c r="H146" s="214" t="s">
        <v>44</v>
      </c>
      <c r="I146" s="216"/>
      <c r="J146" s="213"/>
      <c r="K146" s="213"/>
      <c r="L146" s="217"/>
      <c r="M146" s="218"/>
      <c r="N146" s="219"/>
      <c r="O146" s="219"/>
      <c r="P146" s="219"/>
      <c r="Q146" s="219"/>
      <c r="R146" s="219"/>
      <c r="S146" s="219"/>
      <c r="T146" s="220"/>
      <c r="AT146" s="221" t="s">
        <v>272</v>
      </c>
      <c r="AU146" s="221" t="s">
        <v>91</v>
      </c>
      <c r="AV146" s="13" t="s">
        <v>89</v>
      </c>
      <c r="AW146" s="13" t="s">
        <v>38</v>
      </c>
      <c r="AX146" s="13" t="s">
        <v>82</v>
      </c>
      <c r="AY146" s="221" t="s">
        <v>262</v>
      </c>
    </row>
    <row r="147" spans="1:65" s="13" customFormat="1" ht="10">
      <c r="B147" s="212"/>
      <c r="C147" s="213"/>
      <c r="D147" s="208" t="s">
        <v>272</v>
      </c>
      <c r="E147" s="214" t="s">
        <v>44</v>
      </c>
      <c r="F147" s="215" t="s">
        <v>8856</v>
      </c>
      <c r="G147" s="213"/>
      <c r="H147" s="214" t="s">
        <v>44</v>
      </c>
      <c r="I147" s="216"/>
      <c r="J147" s="213"/>
      <c r="K147" s="213"/>
      <c r="L147" s="217"/>
      <c r="M147" s="218"/>
      <c r="N147" s="219"/>
      <c r="O147" s="219"/>
      <c r="P147" s="219"/>
      <c r="Q147" s="219"/>
      <c r="R147" s="219"/>
      <c r="S147" s="219"/>
      <c r="T147" s="220"/>
      <c r="AT147" s="221" t="s">
        <v>272</v>
      </c>
      <c r="AU147" s="221" t="s">
        <v>91</v>
      </c>
      <c r="AV147" s="13" t="s">
        <v>89</v>
      </c>
      <c r="AW147" s="13" t="s">
        <v>38</v>
      </c>
      <c r="AX147" s="13" t="s">
        <v>82</v>
      </c>
      <c r="AY147" s="221" t="s">
        <v>262</v>
      </c>
    </row>
    <row r="148" spans="1:65" s="13" customFormat="1" ht="10">
      <c r="B148" s="212"/>
      <c r="C148" s="213"/>
      <c r="D148" s="208" t="s">
        <v>272</v>
      </c>
      <c r="E148" s="214" t="s">
        <v>44</v>
      </c>
      <c r="F148" s="215" t="s">
        <v>8857</v>
      </c>
      <c r="G148" s="213"/>
      <c r="H148" s="214" t="s">
        <v>44</v>
      </c>
      <c r="I148" s="216"/>
      <c r="J148" s="213"/>
      <c r="K148" s="213"/>
      <c r="L148" s="217"/>
      <c r="M148" s="218"/>
      <c r="N148" s="219"/>
      <c r="O148" s="219"/>
      <c r="P148" s="219"/>
      <c r="Q148" s="219"/>
      <c r="R148" s="219"/>
      <c r="S148" s="219"/>
      <c r="T148" s="220"/>
      <c r="AT148" s="221" t="s">
        <v>272</v>
      </c>
      <c r="AU148" s="221" t="s">
        <v>91</v>
      </c>
      <c r="AV148" s="13" t="s">
        <v>89</v>
      </c>
      <c r="AW148" s="13" t="s">
        <v>38</v>
      </c>
      <c r="AX148" s="13" t="s">
        <v>82</v>
      </c>
      <c r="AY148" s="221" t="s">
        <v>262</v>
      </c>
    </row>
    <row r="149" spans="1:65" s="13" customFormat="1" ht="10">
      <c r="B149" s="212"/>
      <c r="C149" s="213"/>
      <c r="D149" s="208" t="s">
        <v>272</v>
      </c>
      <c r="E149" s="214" t="s">
        <v>44</v>
      </c>
      <c r="F149" s="215" t="s">
        <v>8858</v>
      </c>
      <c r="G149" s="213"/>
      <c r="H149" s="214" t="s">
        <v>44</v>
      </c>
      <c r="I149" s="216"/>
      <c r="J149" s="213"/>
      <c r="K149" s="213"/>
      <c r="L149" s="217"/>
      <c r="M149" s="218"/>
      <c r="N149" s="219"/>
      <c r="O149" s="219"/>
      <c r="P149" s="219"/>
      <c r="Q149" s="219"/>
      <c r="R149" s="219"/>
      <c r="S149" s="219"/>
      <c r="T149" s="220"/>
      <c r="AT149" s="221" t="s">
        <v>272</v>
      </c>
      <c r="AU149" s="221" t="s">
        <v>91</v>
      </c>
      <c r="AV149" s="13" t="s">
        <v>89</v>
      </c>
      <c r="AW149" s="13" t="s">
        <v>38</v>
      </c>
      <c r="AX149" s="13" t="s">
        <v>82</v>
      </c>
      <c r="AY149" s="221" t="s">
        <v>262</v>
      </c>
    </row>
    <row r="150" spans="1:65" s="13" customFormat="1" ht="10">
      <c r="B150" s="212"/>
      <c r="C150" s="213"/>
      <c r="D150" s="208" t="s">
        <v>272</v>
      </c>
      <c r="E150" s="214" t="s">
        <v>44</v>
      </c>
      <c r="F150" s="215" t="s">
        <v>8859</v>
      </c>
      <c r="G150" s="213"/>
      <c r="H150" s="214" t="s">
        <v>44</v>
      </c>
      <c r="I150" s="216"/>
      <c r="J150" s="213"/>
      <c r="K150" s="213"/>
      <c r="L150" s="217"/>
      <c r="M150" s="218"/>
      <c r="N150" s="219"/>
      <c r="O150" s="219"/>
      <c r="P150" s="219"/>
      <c r="Q150" s="219"/>
      <c r="R150" s="219"/>
      <c r="S150" s="219"/>
      <c r="T150" s="220"/>
      <c r="AT150" s="221" t="s">
        <v>272</v>
      </c>
      <c r="AU150" s="221" t="s">
        <v>91</v>
      </c>
      <c r="AV150" s="13" t="s">
        <v>89</v>
      </c>
      <c r="AW150" s="13" t="s">
        <v>38</v>
      </c>
      <c r="AX150" s="13" t="s">
        <v>82</v>
      </c>
      <c r="AY150" s="221" t="s">
        <v>262</v>
      </c>
    </row>
    <row r="151" spans="1:65" s="13" customFormat="1" ht="20">
      <c r="B151" s="212"/>
      <c r="C151" s="213"/>
      <c r="D151" s="208" t="s">
        <v>272</v>
      </c>
      <c r="E151" s="214" t="s">
        <v>44</v>
      </c>
      <c r="F151" s="215" t="s">
        <v>8860</v>
      </c>
      <c r="G151" s="213"/>
      <c r="H151" s="214" t="s">
        <v>44</v>
      </c>
      <c r="I151" s="216"/>
      <c r="J151" s="213"/>
      <c r="K151" s="213"/>
      <c r="L151" s="217"/>
      <c r="M151" s="218"/>
      <c r="N151" s="219"/>
      <c r="O151" s="219"/>
      <c r="P151" s="219"/>
      <c r="Q151" s="219"/>
      <c r="R151" s="219"/>
      <c r="S151" s="219"/>
      <c r="T151" s="220"/>
      <c r="AT151" s="221" t="s">
        <v>272</v>
      </c>
      <c r="AU151" s="221" t="s">
        <v>91</v>
      </c>
      <c r="AV151" s="13" t="s">
        <v>89</v>
      </c>
      <c r="AW151" s="13" t="s">
        <v>38</v>
      </c>
      <c r="AX151" s="13" t="s">
        <v>82</v>
      </c>
      <c r="AY151" s="221" t="s">
        <v>262</v>
      </c>
    </row>
    <row r="152" spans="1:65" s="15" customFormat="1" ht="10">
      <c r="B152" s="233"/>
      <c r="C152" s="234"/>
      <c r="D152" s="208" t="s">
        <v>272</v>
      </c>
      <c r="E152" s="235" t="s">
        <v>44</v>
      </c>
      <c r="F152" s="236" t="s">
        <v>8870</v>
      </c>
      <c r="G152" s="234"/>
      <c r="H152" s="237">
        <v>32</v>
      </c>
      <c r="I152" s="238"/>
      <c r="J152" s="234"/>
      <c r="K152" s="234"/>
      <c r="L152" s="239"/>
      <c r="M152" s="240"/>
      <c r="N152" s="241"/>
      <c r="O152" s="241"/>
      <c r="P152" s="241"/>
      <c r="Q152" s="241"/>
      <c r="R152" s="241"/>
      <c r="S152" s="241"/>
      <c r="T152" s="242"/>
      <c r="AT152" s="243" t="s">
        <v>272</v>
      </c>
      <c r="AU152" s="243" t="s">
        <v>91</v>
      </c>
      <c r="AV152" s="15" t="s">
        <v>91</v>
      </c>
      <c r="AW152" s="15" t="s">
        <v>38</v>
      </c>
      <c r="AX152" s="15" t="s">
        <v>89</v>
      </c>
      <c r="AY152" s="243" t="s">
        <v>262</v>
      </c>
    </row>
    <row r="153" spans="1:65" s="2" customFormat="1" ht="16.5" customHeight="1">
      <c r="A153" s="37"/>
      <c r="B153" s="38"/>
      <c r="C153" s="255" t="s">
        <v>403</v>
      </c>
      <c r="D153" s="255" t="s">
        <v>633</v>
      </c>
      <c r="E153" s="256" t="s">
        <v>8871</v>
      </c>
      <c r="F153" s="257" t="s">
        <v>8872</v>
      </c>
      <c r="G153" s="258" t="s">
        <v>342</v>
      </c>
      <c r="H153" s="259">
        <v>32.64</v>
      </c>
      <c r="I153" s="260"/>
      <c r="J153" s="261">
        <f>ROUND(I153*H153,2)</f>
        <v>0</v>
      </c>
      <c r="K153" s="257" t="s">
        <v>268</v>
      </c>
      <c r="L153" s="262"/>
      <c r="M153" s="263" t="s">
        <v>44</v>
      </c>
      <c r="N153" s="264" t="s">
        <v>53</v>
      </c>
      <c r="O153" s="67"/>
      <c r="P153" s="204">
        <f>O153*H153</f>
        <v>0</v>
      </c>
      <c r="Q153" s="204">
        <v>8.0000000000000004E-4</v>
      </c>
      <c r="R153" s="204">
        <f>Q153*H153</f>
        <v>2.6112000000000003E-2</v>
      </c>
      <c r="S153" s="204">
        <v>0</v>
      </c>
      <c r="T153" s="205">
        <f>S153*H153</f>
        <v>0</v>
      </c>
      <c r="U153" s="37"/>
      <c r="V153" s="37"/>
      <c r="W153" s="37"/>
      <c r="X153" s="37"/>
      <c r="Y153" s="37"/>
      <c r="Z153" s="37"/>
      <c r="AA153" s="37"/>
      <c r="AB153" s="37"/>
      <c r="AC153" s="37"/>
      <c r="AD153" s="37"/>
      <c r="AE153" s="37"/>
      <c r="AR153" s="206" t="s">
        <v>351</v>
      </c>
      <c r="AT153" s="206" t="s">
        <v>633</v>
      </c>
      <c r="AU153" s="206" t="s">
        <v>91</v>
      </c>
      <c r="AY153" s="19" t="s">
        <v>262</v>
      </c>
      <c r="BE153" s="207">
        <f>IF(N153="základní",J153,0)</f>
        <v>0</v>
      </c>
      <c r="BF153" s="207">
        <f>IF(N153="snížená",J153,0)</f>
        <v>0</v>
      </c>
      <c r="BG153" s="207">
        <f>IF(N153="zákl. přenesená",J153,0)</f>
        <v>0</v>
      </c>
      <c r="BH153" s="207">
        <f>IF(N153="sníž. přenesená",J153,0)</f>
        <v>0</v>
      </c>
      <c r="BI153" s="207">
        <f>IF(N153="nulová",J153,0)</f>
        <v>0</v>
      </c>
      <c r="BJ153" s="19" t="s">
        <v>89</v>
      </c>
      <c r="BK153" s="207">
        <f>ROUND(I153*H153,2)</f>
        <v>0</v>
      </c>
      <c r="BL153" s="19" t="s">
        <v>104</v>
      </c>
      <c r="BM153" s="206" t="s">
        <v>8873</v>
      </c>
    </row>
    <row r="154" spans="1:65" s="15" customFormat="1" ht="10">
      <c r="B154" s="233"/>
      <c r="C154" s="234"/>
      <c r="D154" s="208" t="s">
        <v>272</v>
      </c>
      <c r="E154" s="234"/>
      <c r="F154" s="236" t="s">
        <v>8874</v>
      </c>
      <c r="G154" s="234"/>
      <c r="H154" s="237">
        <v>32.64</v>
      </c>
      <c r="I154" s="238"/>
      <c r="J154" s="234"/>
      <c r="K154" s="234"/>
      <c r="L154" s="239"/>
      <c r="M154" s="240"/>
      <c r="N154" s="241"/>
      <c r="O154" s="241"/>
      <c r="P154" s="241"/>
      <c r="Q154" s="241"/>
      <c r="R154" s="241"/>
      <c r="S154" s="241"/>
      <c r="T154" s="242"/>
      <c r="AT154" s="243" t="s">
        <v>272</v>
      </c>
      <c r="AU154" s="243" t="s">
        <v>91</v>
      </c>
      <c r="AV154" s="15" t="s">
        <v>91</v>
      </c>
      <c r="AW154" s="15" t="s">
        <v>4</v>
      </c>
      <c r="AX154" s="15" t="s">
        <v>89</v>
      </c>
      <c r="AY154" s="243" t="s">
        <v>262</v>
      </c>
    </row>
    <row r="155" spans="1:65" s="2" customFormat="1" ht="16.5" customHeight="1">
      <c r="A155" s="37"/>
      <c r="B155" s="38"/>
      <c r="C155" s="195" t="s">
        <v>410</v>
      </c>
      <c r="D155" s="195" t="s">
        <v>264</v>
      </c>
      <c r="E155" s="196" t="s">
        <v>8875</v>
      </c>
      <c r="F155" s="197" t="s">
        <v>8876</v>
      </c>
      <c r="G155" s="198" t="s">
        <v>342</v>
      </c>
      <c r="H155" s="199">
        <v>523</v>
      </c>
      <c r="I155" s="200"/>
      <c r="J155" s="201">
        <f>ROUND(I155*H155,2)</f>
        <v>0</v>
      </c>
      <c r="K155" s="197" t="s">
        <v>268</v>
      </c>
      <c r="L155" s="42"/>
      <c r="M155" s="202" t="s">
        <v>44</v>
      </c>
      <c r="N155" s="203" t="s">
        <v>53</v>
      </c>
      <c r="O155" s="67"/>
      <c r="P155" s="204">
        <f>O155*H155</f>
        <v>0</v>
      </c>
      <c r="Q155" s="204">
        <v>0</v>
      </c>
      <c r="R155" s="204">
        <f>Q155*H155</f>
        <v>0</v>
      </c>
      <c r="S155" s="204">
        <v>0</v>
      </c>
      <c r="T155" s="205">
        <f>S155*H155</f>
        <v>0</v>
      </c>
      <c r="U155" s="37"/>
      <c r="V155" s="37"/>
      <c r="W155" s="37"/>
      <c r="X155" s="37"/>
      <c r="Y155" s="37"/>
      <c r="Z155" s="37"/>
      <c r="AA155" s="37"/>
      <c r="AB155" s="37"/>
      <c r="AC155" s="37"/>
      <c r="AD155" s="37"/>
      <c r="AE155" s="37"/>
      <c r="AR155" s="206" t="s">
        <v>104</v>
      </c>
      <c r="AT155" s="206" t="s">
        <v>264</v>
      </c>
      <c r="AU155" s="206" t="s">
        <v>91</v>
      </c>
      <c r="AY155" s="19" t="s">
        <v>262</v>
      </c>
      <c r="BE155" s="207">
        <f>IF(N155="základní",J155,0)</f>
        <v>0</v>
      </c>
      <c r="BF155" s="207">
        <f>IF(N155="snížená",J155,0)</f>
        <v>0</v>
      </c>
      <c r="BG155" s="207">
        <f>IF(N155="zákl. přenesená",J155,0)</f>
        <v>0</v>
      </c>
      <c r="BH155" s="207">
        <f>IF(N155="sníž. přenesená",J155,0)</f>
        <v>0</v>
      </c>
      <c r="BI155" s="207">
        <f>IF(N155="nulová",J155,0)</f>
        <v>0</v>
      </c>
      <c r="BJ155" s="19" t="s">
        <v>89</v>
      </c>
      <c r="BK155" s="207">
        <f>ROUND(I155*H155,2)</f>
        <v>0</v>
      </c>
      <c r="BL155" s="19" t="s">
        <v>104</v>
      </c>
      <c r="BM155" s="206" t="s">
        <v>8877</v>
      </c>
    </row>
    <row r="156" spans="1:65" s="2" customFormat="1" ht="36">
      <c r="A156" s="37"/>
      <c r="B156" s="38"/>
      <c r="C156" s="39"/>
      <c r="D156" s="208" t="s">
        <v>270</v>
      </c>
      <c r="E156" s="39"/>
      <c r="F156" s="209" t="s">
        <v>8878</v>
      </c>
      <c r="G156" s="39"/>
      <c r="H156" s="39"/>
      <c r="I156" s="118"/>
      <c r="J156" s="39"/>
      <c r="K156" s="39"/>
      <c r="L156" s="42"/>
      <c r="M156" s="210"/>
      <c r="N156" s="211"/>
      <c r="O156" s="67"/>
      <c r="P156" s="67"/>
      <c r="Q156" s="67"/>
      <c r="R156" s="67"/>
      <c r="S156" s="67"/>
      <c r="T156" s="68"/>
      <c r="U156" s="37"/>
      <c r="V156" s="37"/>
      <c r="W156" s="37"/>
      <c r="X156" s="37"/>
      <c r="Y156" s="37"/>
      <c r="Z156" s="37"/>
      <c r="AA156" s="37"/>
      <c r="AB156" s="37"/>
      <c r="AC156" s="37"/>
      <c r="AD156" s="37"/>
      <c r="AE156" s="37"/>
      <c r="AT156" s="19" t="s">
        <v>270</v>
      </c>
      <c r="AU156" s="19" t="s">
        <v>91</v>
      </c>
    </row>
    <row r="157" spans="1:65" s="2" customFormat="1" ht="16.5" customHeight="1">
      <c r="A157" s="37"/>
      <c r="B157" s="38"/>
      <c r="C157" s="195" t="s">
        <v>416</v>
      </c>
      <c r="D157" s="195" t="s">
        <v>264</v>
      </c>
      <c r="E157" s="196" t="s">
        <v>8879</v>
      </c>
      <c r="F157" s="197" t="s">
        <v>8880</v>
      </c>
      <c r="G157" s="198" t="s">
        <v>342</v>
      </c>
      <c r="H157" s="199">
        <v>109</v>
      </c>
      <c r="I157" s="200"/>
      <c r="J157" s="201">
        <f>ROUND(I157*H157,2)</f>
        <v>0</v>
      </c>
      <c r="K157" s="197" t="s">
        <v>268</v>
      </c>
      <c r="L157" s="42"/>
      <c r="M157" s="202" t="s">
        <v>44</v>
      </c>
      <c r="N157" s="203" t="s">
        <v>53</v>
      </c>
      <c r="O157" s="67"/>
      <c r="P157" s="204">
        <f>O157*H157</f>
        <v>0</v>
      </c>
      <c r="Q157" s="204">
        <v>0</v>
      </c>
      <c r="R157" s="204">
        <f>Q157*H157</f>
        <v>0</v>
      </c>
      <c r="S157" s="204">
        <v>0</v>
      </c>
      <c r="T157" s="205">
        <f>S157*H157</f>
        <v>0</v>
      </c>
      <c r="U157" s="37"/>
      <c r="V157" s="37"/>
      <c r="W157" s="37"/>
      <c r="X157" s="37"/>
      <c r="Y157" s="37"/>
      <c r="Z157" s="37"/>
      <c r="AA157" s="37"/>
      <c r="AB157" s="37"/>
      <c r="AC157" s="37"/>
      <c r="AD157" s="37"/>
      <c r="AE157" s="37"/>
      <c r="AR157" s="206" t="s">
        <v>104</v>
      </c>
      <c r="AT157" s="206" t="s">
        <v>264</v>
      </c>
      <c r="AU157" s="206" t="s">
        <v>91</v>
      </c>
      <c r="AY157" s="19" t="s">
        <v>262</v>
      </c>
      <c r="BE157" s="207">
        <f>IF(N157="základní",J157,0)</f>
        <v>0</v>
      </c>
      <c r="BF157" s="207">
        <f>IF(N157="snížená",J157,0)</f>
        <v>0</v>
      </c>
      <c r="BG157" s="207">
        <f>IF(N157="zákl. přenesená",J157,0)</f>
        <v>0</v>
      </c>
      <c r="BH157" s="207">
        <f>IF(N157="sníž. přenesená",J157,0)</f>
        <v>0</v>
      </c>
      <c r="BI157" s="207">
        <f>IF(N157="nulová",J157,0)</f>
        <v>0</v>
      </c>
      <c r="BJ157" s="19" t="s">
        <v>89</v>
      </c>
      <c r="BK157" s="207">
        <f>ROUND(I157*H157,2)</f>
        <v>0</v>
      </c>
      <c r="BL157" s="19" t="s">
        <v>104</v>
      </c>
      <c r="BM157" s="206" t="s">
        <v>8881</v>
      </c>
    </row>
    <row r="158" spans="1:65" s="2" customFormat="1" ht="36">
      <c r="A158" s="37"/>
      <c r="B158" s="38"/>
      <c r="C158" s="39"/>
      <c r="D158" s="208" t="s">
        <v>270</v>
      </c>
      <c r="E158" s="39"/>
      <c r="F158" s="209" t="s">
        <v>8878</v>
      </c>
      <c r="G158" s="39"/>
      <c r="H158" s="39"/>
      <c r="I158" s="118"/>
      <c r="J158" s="39"/>
      <c r="K158" s="39"/>
      <c r="L158" s="42"/>
      <c r="M158" s="210"/>
      <c r="N158" s="211"/>
      <c r="O158" s="67"/>
      <c r="P158" s="67"/>
      <c r="Q158" s="67"/>
      <c r="R158" s="67"/>
      <c r="S158" s="67"/>
      <c r="T158" s="68"/>
      <c r="U158" s="37"/>
      <c r="V158" s="37"/>
      <c r="W158" s="37"/>
      <c r="X158" s="37"/>
      <c r="Y158" s="37"/>
      <c r="Z158" s="37"/>
      <c r="AA158" s="37"/>
      <c r="AB158" s="37"/>
      <c r="AC158" s="37"/>
      <c r="AD158" s="37"/>
      <c r="AE158" s="37"/>
      <c r="AT158" s="19" t="s">
        <v>270</v>
      </c>
      <c r="AU158" s="19" t="s">
        <v>91</v>
      </c>
    </row>
    <row r="159" spans="1:65" s="13" customFormat="1" ht="10">
      <c r="B159" s="212"/>
      <c r="C159" s="213"/>
      <c r="D159" s="208" t="s">
        <v>272</v>
      </c>
      <c r="E159" s="214" t="s">
        <v>44</v>
      </c>
      <c r="F159" s="215" t="s">
        <v>8845</v>
      </c>
      <c r="G159" s="213"/>
      <c r="H159" s="214" t="s">
        <v>44</v>
      </c>
      <c r="I159" s="216"/>
      <c r="J159" s="213"/>
      <c r="K159" s="213"/>
      <c r="L159" s="217"/>
      <c r="M159" s="218"/>
      <c r="N159" s="219"/>
      <c r="O159" s="219"/>
      <c r="P159" s="219"/>
      <c r="Q159" s="219"/>
      <c r="R159" s="219"/>
      <c r="S159" s="219"/>
      <c r="T159" s="220"/>
      <c r="AT159" s="221" t="s">
        <v>272</v>
      </c>
      <c r="AU159" s="221" t="s">
        <v>91</v>
      </c>
      <c r="AV159" s="13" t="s">
        <v>89</v>
      </c>
      <c r="AW159" s="13" t="s">
        <v>38</v>
      </c>
      <c r="AX159" s="13" t="s">
        <v>82</v>
      </c>
      <c r="AY159" s="221" t="s">
        <v>262</v>
      </c>
    </row>
    <row r="160" spans="1:65" s="13" customFormat="1" ht="10">
      <c r="B160" s="212"/>
      <c r="C160" s="213"/>
      <c r="D160" s="208" t="s">
        <v>272</v>
      </c>
      <c r="E160" s="214" t="s">
        <v>44</v>
      </c>
      <c r="F160" s="215" t="s">
        <v>8882</v>
      </c>
      <c r="G160" s="213"/>
      <c r="H160" s="214" t="s">
        <v>44</v>
      </c>
      <c r="I160" s="216"/>
      <c r="J160" s="213"/>
      <c r="K160" s="213"/>
      <c r="L160" s="217"/>
      <c r="M160" s="218"/>
      <c r="N160" s="219"/>
      <c r="O160" s="219"/>
      <c r="P160" s="219"/>
      <c r="Q160" s="219"/>
      <c r="R160" s="219"/>
      <c r="S160" s="219"/>
      <c r="T160" s="220"/>
      <c r="AT160" s="221" t="s">
        <v>272</v>
      </c>
      <c r="AU160" s="221" t="s">
        <v>91</v>
      </c>
      <c r="AV160" s="13" t="s">
        <v>89</v>
      </c>
      <c r="AW160" s="13" t="s">
        <v>38</v>
      </c>
      <c r="AX160" s="13" t="s">
        <v>82</v>
      </c>
      <c r="AY160" s="221" t="s">
        <v>262</v>
      </c>
    </row>
    <row r="161" spans="1:65" s="15" customFormat="1" ht="10">
      <c r="B161" s="233"/>
      <c r="C161" s="234"/>
      <c r="D161" s="208" t="s">
        <v>272</v>
      </c>
      <c r="E161" s="235" t="s">
        <v>44</v>
      </c>
      <c r="F161" s="236" t="s">
        <v>8883</v>
      </c>
      <c r="G161" s="234"/>
      <c r="H161" s="237">
        <v>109</v>
      </c>
      <c r="I161" s="238"/>
      <c r="J161" s="234"/>
      <c r="K161" s="234"/>
      <c r="L161" s="239"/>
      <c r="M161" s="240"/>
      <c r="N161" s="241"/>
      <c r="O161" s="241"/>
      <c r="P161" s="241"/>
      <c r="Q161" s="241"/>
      <c r="R161" s="241"/>
      <c r="S161" s="241"/>
      <c r="T161" s="242"/>
      <c r="AT161" s="243" t="s">
        <v>272</v>
      </c>
      <c r="AU161" s="243" t="s">
        <v>91</v>
      </c>
      <c r="AV161" s="15" t="s">
        <v>91</v>
      </c>
      <c r="AW161" s="15" t="s">
        <v>38</v>
      </c>
      <c r="AX161" s="15" t="s">
        <v>89</v>
      </c>
      <c r="AY161" s="243" t="s">
        <v>262</v>
      </c>
    </row>
    <row r="162" spans="1:65" s="2" customFormat="1" ht="16.5" customHeight="1">
      <c r="A162" s="37"/>
      <c r="B162" s="38"/>
      <c r="C162" s="195" t="s">
        <v>8</v>
      </c>
      <c r="D162" s="195" t="s">
        <v>264</v>
      </c>
      <c r="E162" s="196" t="s">
        <v>8884</v>
      </c>
      <c r="F162" s="197" t="s">
        <v>8885</v>
      </c>
      <c r="G162" s="198" t="s">
        <v>342</v>
      </c>
      <c r="H162" s="199">
        <v>523</v>
      </c>
      <c r="I162" s="200"/>
      <c r="J162" s="201">
        <f>ROUND(I162*H162,2)</f>
        <v>0</v>
      </c>
      <c r="K162" s="197" t="s">
        <v>268</v>
      </c>
      <c r="L162" s="42"/>
      <c r="M162" s="202" t="s">
        <v>44</v>
      </c>
      <c r="N162" s="203" t="s">
        <v>53</v>
      </c>
      <c r="O162" s="67"/>
      <c r="P162" s="204">
        <f>O162*H162</f>
        <v>0</v>
      </c>
      <c r="Q162" s="204">
        <v>0</v>
      </c>
      <c r="R162" s="204">
        <f>Q162*H162</f>
        <v>0</v>
      </c>
      <c r="S162" s="204">
        <v>0</v>
      </c>
      <c r="T162" s="205">
        <f>S162*H162</f>
        <v>0</v>
      </c>
      <c r="U162" s="37"/>
      <c r="V162" s="37"/>
      <c r="W162" s="37"/>
      <c r="X162" s="37"/>
      <c r="Y162" s="37"/>
      <c r="Z162" s="37"/>
      <c r="AA162" s="37"/>
      <c r="AB162" s="37"/>
      <c r="AC162" s="37"/>
      <c r="AD162" s="37"/>
      <c r="AE162" s="37"/>
      <c r="AR162" s="206" t="s">
        <v>104</v>
      </c>
      <c r="AT162" s="206" t="s">
        <v>264</v>
      </c>
      <c r="AU162" s="206" t="s">
        <v>91</v>
      </c>
      <c r="AY162" s="19" t="s">
        <v>262</v>
      </c>
      <c r="BE162" s="207">
        <f>IF(N162="základní",J162,0)</f>
        <v>0</v>
      </c>
      <c r="BF162" s="207">
        <f>IF(N162="snížená",J162,0)</f>
        <v>0</v>
      </c>
      <c r="BG162" s="207">
        <f>IF(N162="zákl. přenesená",J162,0)</f>
        <v>0</v>
      </c>
      <c r="BH162" s="207">
        <f>IF(N162="sníž. přenesená",J162,0)</f>
        <v>0</v>
      </c>
      <c r="BI162" s="207">
        <f>IF(N162="nulová",J162,0)</f>
        <v>0</v>
      </c>
      <c r="BJ162" s="19" t="s">
        <v>89</v>
      </c>
      <c r="BK162" s="207">
        <f>ROUND(I162*H162,2)</f>
        <v>0</v>
      </c>
      <c r="BL162" s="19" t="s">
        <v>104</v>
      </c>
      <c r="BM162" s="206" t="s">
        <v>8886</v>
      </c>
    </row>
    <row r="163" spans="1:65" s="2" customFormat="1" ht="36">
      <c r="A163" s="37"/>
      <c r="B163" s="38"/>
      <c r="C163" s="39"/>
      <c r="D163" s="208" t="s">
        <v>270</v>
      </c>
      <c r="E163" s="39"/>
      <c r="F163" s="209" t="s">
        <v>8878</v>
      </c>
      <c r="G163" s="39"/>
      <c r="H163" s="39"/>
      <c r="I163" s="118"/>
      <c r="J163" s="39"/>
      <c r="K163" s="39"/>
      <c r="L163" s="42"/>
      <c r="M163" s="210"/>
      <c r="N163" s="211"/>
      <c r="O163" s="67"/>
      <c r="P163" s="67"/>
      <c r="Q163" s="67"/>
      <c r="R163" s="67"/>
      <c r="S163" s="67"/>
      <c r="T163" s="68"/>
      <c r="U163" s="37"/>
      <c r="V163" s="37"/>
      <c r="W163" s="37"/>
      <c r="X163" s="37"/>
      <c r="Y163" s="37"/>
      <c r="Z163" s="37"/>
      <c r="AA163" s="37"/>
      <c r="AB163" s="37"/>
      <c r="AC163" s="37"/>
      <c r="AD163" s="37"/>
      <c r="AE163" s="37"/>
      <c r="AT163" s="19" t="s">
        <v>270</v>
      </c>
      <c r="AU163" s="19" t="s">
        <v>91</v>
      </c>
    </row>
    <row r="164" spans="1:65" s="2" customFormat="1" ht="16.5" customHeight="1">
      <c r="A164" s="37"/>
      <c r="B164" s="38"/>
      <c r="C164" s="195" t="s">
        <v>442</v>
      </c>
      <c r="D164" s="195" t="s">
        <v>264</v>
      </c>
      <c r="E164" s="196" t="s">
        <v>8887</v>
      </c>
      <c r="F164" s="197" t="s">
        <v>8888</v>
      </c>
      <c r="G164" s="198" t="s">
        <v>342</v>
      </c>
      <c r="H164" s="199">
        <v>632</v>
      </c>
      <c r="I164" s="200"/>
      <c r="J164" s="201">
        <f>ROUND(I164*H164,2)</f>
        <v>0</v>
      </c>
      <c r="K164" s="197" t="s">
        <v>268</v>
      </c>
      <c r="L164" s="42"/>
      <c r="M164" s="202" t="s">
        <v>44</v>
      </c>
      <c r="N164" s="203" t="s">
        <v>53</v>
      </c>
      <c r="O164" s="67"/>
      <c r="P164" s="204">
        <f>O164*H164</f>
        <v>0</v>
      </c>
      <c r="Q164" s="204">
        <v>0</v>
      </c>
      <c r="R164" s="204">
        <f>Q164*H164</f>
        <v>0</v>
      </c>
      <c r="S164" s="204">
        <v>0</v>
      </c>
      <c r="T164" s="205">
        <f>S164*H164</f>
        <v>0</v>
      </c>
      <c r="U164" s="37"/>
      <c r="V164" s="37"/>
      <c r="W164" s="37"/>
      <c r="X164" s="37"/>
      <c r="Y164" s="37"/>
      <c r="Z164" s="37"/>
      <c r="AA164" s="37"/>
      <c r="AB164" s="37"/>
      <c r="AC164" s="37"/>
      <c r="AD164" s="37"/>
      <c r="AE164" s="37"/>
      <c r="AR164" s="206" t="s">
        <v>104</v>
      </c>
      <c r="AT164" s="206" t="s">
        <v>264</v>
      </c>
      <c r="AU164" s="206" t="s">
        <v>91</v>
      </c>
      <c r="AY164" s="19" t="s">
        <v>262</v>
      </c>
      <c r="BE164" s="207">
        <f>IF(N164="základní",J164,0)</f>
        <v>0</v>
      </c>
      <c r="BF164" s="207">
        <f>IF(N164="snížená",J164,0)</f>
        <v>0</v>
      </c>
      <c r="BG164" s="207">
        <f>IF(N164="zákl. přenesená",J164,0)</f>
        <v>0</v>
      </c>
      <c r="BH164" s="207">
        <f>IF(N164="sníž. přenesená",J164,0)</f>
        <v>0</v>
      </c>
      <c r="BI164" s="207">
        <f>IF(N164="nulová",J164,0)</f>
        <v>0</v>
      </c>
      <c r="BJ164" s="19" t="s">
        <v>89</v>
      </c>
      <c r="BK164" s="207">
        <f>ROUND(I164*H164,2)</f>
        <v>0</v>
      </c>
      <c r="BL164" s="19" t="s">
        <v>104</v>
      </c>
      <c r="BM164" s="206" t="s">
        <v>8889</v>
      </c>
    </row>
    <row r="165" spans="1:65" s="2" customFormat="1" ht="36">
      <c r="A165" s="37"/>
      <c r="B165" s="38"/>
      <c r="C165" s="39"/>
      <c r="D165" s="208" t="s">
        <v>270</v>
      </c>
      <c r="E165" s="39"/>
      <c r="F165" s="209" t="s">
        <v>8878</v>
      </c>
      <c r="G165" s="39"/>
      <c r="H165" s="39"/>
      <c r="I165" s="118"/>
      <c r="J165" s="39"/>
      <c r="K165" s="39"/>
      <c r="L165" s="42"/>
      <c r="M165" s="210"/>
      <c r="N165" s="211"/>
      <c r="O165" s="67"/>
      <c r="P165" s="67"/>
      <c r="Q165" s="67"/>
      <c r="R165" s="67"/>
      <c r="S165" s="67"/>
      <c r="T165" s="68"/>
      <c r="U165" s="37"/>
      <c r="V165" s="37"/>
      <c r="W165" s="37"/>
      <c r="X165" s="37"/>
      <c r="Y165" s="37"/>
      <c r="Z165" s="37"/>
      <c r="AA165" s="37"/>
      <c r="AB165" s="37"/>
      <c r="AC165" s="37"/>
      <c r="AD165" s="37"/>
      <c r="AE165" s="37"/>
      <c r="AT165" s="19" t="s">
        <v>270</v>
      </c>
      <c r="AU165" s="19" t="s">
        <v>91</v>
      </c>
    </row>
    <row r="166" spans="1:65" s="13" customFormat="1" ht="10">
      <c r="B166" s="212"/>
      <c r="C166" s="213"/>
      <c r="D166" s="208" t="s">
        <v>272</v>
      </c>
      <c r="E166" s="214" t="s">
        <v>44</v>
      </c>
      <c r="F166" s="215" t="s">
        <v>8845</v>
      </c>
      <c r="G166" s="213"/>
      <c r="H166" s="214" t="s">
        <v>44</v>
      </c>
      <c r="I166" s="216"/>
      <c r="J166" s="213"/>
      <c r="K166" s="213"/>
      <c r="L166" s="217"/>
      <c r="M166" s="218"/>
      <c r="N166" s="219"/>
      <c r="O166" s="219"/>
      <c r="P166" s="219"/>
      <c r="Q166" s="219"/>
      <c r="R166" s="219"/>
      <c r="S166" s="219"/>
      <c r="T166" s="220"/>
      <c r="AT166" s="221" t="s">
        <v>272</v>
      </c>
      <c r="AU166" s="221" t="s">
        <v>91</v>
      </c>
      <c r="AV166" s="13" t="s">
        <v>89</v>
      </c>
      <c r="AW166" s="13" t="s">
        <v>38</v>
      </c>
      <c r="AX166" s="13" t="s">
        <v>82</v>
      </c>
      <c r="AY166" s="221" t="s">
        <v>262</v>
      </c>
    </row>
    <row r="167" spans="1:65" s="13" customFormat="1" ht="10">
      <c r="B167" s="212"/>
      <c r="C167" s="213"/>
      <c r="D167" s="208" t="s">
        <v>272</v>
      </c>
      <c r="E167" s="214" t="s">
        <v>44</v>
      </c>
      <c r="F167" s="215" t="s">
        <v>8882</v>
      </c>
      <c r="G167" s="213"/>
      <c r="H167" s="214" t="s">
        <v>44</v>
      </c>
      <c r="I167" s="216"/>
      <c r="J167" s="213"/>
      <c r="K167" s="213"/>
      <c r="L167" s="217"/>
      <c r="M167" s="218"/>
      <c r="N167" s="219"/>
      <c r="O167" s="219"/>
      <c r="P167" s="219"/>
      <c r="Q167" s="219"/>
      <c r="R167" s="219"/>
      <c r="S167" s="219"/>
      <c r="T167" s="220"/>
      <c r="AT167" s="221" t="s">
        <v>272</v>
      </c>
      <c r="AU167" s="221" t="s">
        <v>91</v>
      </c>
      <c r="AV167" s="13" t="s">
        <v>89</v>
      </c>
      <c r="AW167" s="13" t="s">
        <v>38</v>
      </c>
      <c r="AX167" s="13" t="s">
        <v>82</v>
      </c>
      <c r="AY167" s="221" t="s">
        <v>262</v>
      </c>
    </row>
    <row r="168" spans="1:65" s="15" customFormat="1" ht="10">
      <c r="B168" s="233"/>
      <c r="C168" s="234"/>
      <c r="D168" s="208" t="s">
        <v>272</v>
      </c>
      <c r="E168" s="235" t="s">
        <v>44</v>
      </c>
      <c r="F168" s="236" t="s">
        <v>8890</v>
      </c>
      <c r="G168" s="234"/>
      <c r="H168" s="237">
        <v>632</v>
      </c>
      <c r="I168" s="238"/>
      <c r="J168" s="234"/>
      <c r="K168" s="234"/>
      <c r="L168" s="239"/>
      <c r="M168" s="240"/>
      <c r="N168" s="241"/>
      <c r="O168" s="241"/>
      <c r="P168" s="241"/>
      <c r="Q168" s="241"/>
      <c r="R168" s="241"/>
      <c r="S168" s="241"/>
      <c r="T168" s="242"/>
      <c r="AT168" s="243" t="s">
        <v>272</v>
      </c>
      <c r="AU168" s="243" t="s">
        <v>91</v>
      </c>
      <c r="AV168" s="15" t="s">
        <v>91</v>
      </c>
      <c r="AW168" s="15" t="s">
        <v>38</v>
      </c>
      <c r="AX168" s="15" t="s">
        <v>89</v>
      </c>
      <c r="AY168" s="243" t="s">
        <v>262</v>
      </c>
    </row>
    <row r="169" spans="1:65" s="2" customFormat="1" ht="16.5" customHeight="1">
      <c r="A169" s="37"/>
      <c r="B169" s="38"/>
      <c r="C169" s="195" t="s">
        <v>453</v>
      </c>
      <c r="D169" s="195" t="s">
        <v>264</v>
      </c>
      <c r="E169" s="196" t="s">
        <v>8891</v>
      </c>
      <c r="F169" s="197" t="s">
        <v>8892</v>
      </c>
      <c r="G169" s="198" t="s">
        <v>342</v>
      </c>
      <c r="H169" s="199">
        <v>523</v>
      </c>
      <c r="I169" s="200"/>
      <c r="J169" s="201">
        <f>ROUND(I169*H169,2)</f>
        <v>0</v>
      </c>
      <c r="K169" s="197" t="s">
        <v>268</v>
      </c>
      <c r="L169" s="42"/>
      <c r="M169" s="202" t="s">
        <v>44</v>
      </c>
      <c r="N169" s="203" t="s">
        <v>53</v>
      </c>
      <c r="O169" s="67"/>
      <c r="P169" s="204">
        <f>O169*H169</f>
        <v>0</v>
      </c>
      <c r="Q169" s="204">
        <v>0</v>
      </c>
      <c r="R169" s="204">
        <f>Q169*H169</f>
        <v>0</v>
      </c>
      <c r="S169" s="204">
        <v>0</v>
      </c>
      <c r="T169" s="205">
        <f>S169*H169</f>
        <v>0</v>
      </c>
      <c r="U169" s="37"/>
      <c r="V169" s="37"/>
      <c r="W169" s="37"/>
      <c r="X169" s="37"/>
      <c r="Y169" s="37"/>
      <c r="Z169" s="37"/>
      <c r="AA169" s="37"/>
      <c r="AB169" s="37"/>
      <c r="AC169" s="37"/>
      <c r="AD169" s="37"/>
      <c r="AE169" s="37"/>
      <c r="AR169" s="206" t="s">
        <v>104</v>
      </c>
      <c r="AT169" s="206" t="s">
        <v>264</v>
      </c>
      <c r="AU169" s="206" t="s">
        <v>91</v>
      </c>
      <c r="AY169" s="19" t="s">
        <v>262</v>
      </c>
      <c r="BE169" s="207">
        <f>IF(N169="základní",J169,0)</f>
        <v>0</v>
      </c>
      <c r="BF169" s="207">
        <f>IF(N169="snížená",J169,0)</f>
        <v>0</v>
      </c>
      <c r="BG169" s="207">
        <f>IF(N169="zákl. přenesená",J169,0)</f>
        <v>0</v>
      </c>
      <c r="BH169" s="207">
        <f>IF(N169="sníž. přenesená",J169,0)</f>
        <v>0</v>
      </c>
      <c r="BI169" s="207">
        <f>IF(N169="nulová",J169,0)</f>
        <v>0</v>
      </c>
      <c r="BJ169" s="19" t="s">
        <v>89</v>
      </c>
      <c r="BK169" s="207">
        <f>ROUND(I169*H169,2)</f>
        <v>0</v>
      </c>
      <c r="BL169" s="19" t="s">
        <v>104</v>
      </c>
      <c r="BM169" s="206" t="s">
        <v>8893</v>
      </c>
    </row>
    <row r="170" spans="1:65" s="2" customFormat="1" ht="36">
      <c r="A170" s="37"/>
      <c r="B170" s="38"/>
      <c r="C170" s="39"/>
      <c r="D170" s="208" t="s">
        <v>270</v>
      </c>
      <c r="E170" s="39"/>
      <c r="F170" s="209" t="s">
        <v>8878</v>
      </c>
      <c r="G170" s="39"/>
      <c r="H170" s="39"/>
      <c r="I170" s="118"/>
      <c r="J170" s="39"/>
      <c r="K170" s="39"/>
      <c r="L170" s="42"/>
      <c r="M170" s="210"/>
      <c r="N170" s="211"/>
      <c r="O170" s="67"/>
      <c r="P170" s="67"/>
      <c r="Q170" s="67"/>
      <c r="R170" s="67"/>
      <c r="S170" s="67"/>
      <c r="T170" s="68"/>
      <c r="U170" s="37"/>
      <c r="V170" s="37"/>
      <c r="W170" s="37"/>
      <c r="X170" s="37"/>
      <c r="Y170" s="37"/>
      <c r="Z170" s="37"/>
      <c r="AA170" s="37"/>
      <c r="AB170" s="37"/>
      <c r="AC170" s="37"/>
      <c r="AD170" s="37"/>
      <c r="AE170" s="37"/>
      <c r="AT170" s="19" t="s">
        <v>270</v>
      </c>
      <c r="AU170" s="19" t="s">
        <v>91</v>
      </c>
    </row>
    <row r="171" spans="1:65" s="2" customFormat="1" ht="21.75" customHeight="1">
      <c r="A171" s="37"/>
      <c r="B171" s="38"/>
      <c r="C171" s="195" t="s">
        <v>463</v>
      </c>
      <c r="D171" s="195" t="s">
        <v>264</v>
      </c>
      <c r="E171" s="196" t="s">
        <v>8894</v>
      </c>
      <c r="F171" s="197" t="s">
        <v>8895</v>
      </c>
      <c r="G171" s="198" t="s">
        <v>518</v>
      </c>
      <c r="H171" s="199">
        <v>8</v>
      </c>
      <c r="I171" s="200"/>
      <c r="J171" s="201">
        <f>ROUND(I171*H171,2)</f>
        <v>0</v>
      </c>
      <c r="K171" s="197" t="s">
        <v>268</v>
      </c>
      <c r="L171" s="42"/>
      <c r="M171" s="202" t="s">
        <v>44</v>
      </c>
      <c r="N171" s="203" t="s">
        <v>53</v>
      </c>
      <c r="O171" s="67"/>
      <c r="P171" s="204">
        <f>O171*H171</f>
        <v>0</v>
      </c>
      <c r="Q171" s="204">
        <v>0</v>
      </c>
      <c r="R171" s="204">
        <f>Q171*H171</f>
        <v>0</v>
      </c>
      <c r="S171" s="204">
        <v>0</v>
      </c>
      <c r="T171" s="205">
        <f>S171*H171</f>
        <v>0</v>
      </c>
      <c r="U171" s="37"/>
      <c r="V171" s="37"/>
      <c r="W171" s="37"/>
      <c r="X171" s="37"/>
      <c r="Y171" s="37"/>
      <c r="Z171" s="37"/>
      <c r="AA171" s="37"/>
      <c r="AB171" s="37"/>
      <c r="AC171" s="37"/>
      <c r="AD171" s="37"/>
      <c r="AE171" s="37"/>
      <c r="AR171" s="206" t="s">
        <v>104</v>
      </c>
      <c r="AT171" s="206" t="s">
        <v>264</v>
      </c>
      <c r="AU171" s="206" t="s">
        <v>91</v>
      </c>
      <c r="AY171" s="19" t="s">
        <v>262</v>
      </c>
      <c r="BE171" s="207">
        <f>IF(N171="základní",J171,0)</f>
        <v>0</v>
      </c>
      <c r="BF171" s="207">
        <f>IF(N171="snížená",J171,0)</f>
        <v>0</v>
      </c>
      <c r="BG171" s="207">
        <f>IF(N171="zákl. přenesená",J171,0)</f>
        <v>0</v>
      </c>
      <c r="BH171" s="207">
        <f>IF(N171="sníž. přenesená",J171,0)</f>
        <v>0</v>
      </c>
      <c r="BI171" s="207">
        <f>IF(N171="nulová",J171,0)</f>
        <v>0</v>
      </c>
      <c r="BJ171" s="19" t="s">
        <v>89</v>
      </c>
      <c r="BK171" s="207">
        <f>ROUND(I171*H171,2)</f>
        <v>0</v>
      </c>
      <c r="BL171" s="19" t="s">
        <v>104</v>
      </c>
      <c r="BM171" s="206" t="s">
        <v>8896</v>
      </c>
    </row>
    <row r="172" spans="1:65" s="2" customFormat="1" ht="54">
      <c r="A172" s="37"/>
      <c r="B172" s="38"/>
      <c r="C172" s="39"/>
      <c r="D172" s="208" t="s">
        <v>270</v>
      </c>
      <c r="E172" s="39"/>
      <c r="F172" s="209" t="s">
        <v>8897</v>
      </c>
      <c r="G172" s="39"/>
      <c r="H172" s="39"/>
      <c r="I172" s="118"/>
      <c r="J172" s="39"/>
      <c r="K172" s="39"/>
      <c r="L172" s="42"/>
      <c r="M172" s="210"/>
      <c r="N172" s="211"/>
      <c r="O172" s="67"/>
      <c r="P172" s="67"/>
      <c r="Q172" s="67"/>
      <c r="R172" s="67"/>
      <c r="S172" s="67"/>
      <c r="T172" s="68"/>
      <c r="U172" s="37"/>
      <c r="V172" s="37"/>
      <c r="W172" s="37"/>
      <c r="X172" s="37"/>
      <c r="Y172" s="37"/>
      <c r="Z172" s="37"/>
      <c r="AA172" s="37"/>
      <c r="AB172" s="37"/>
      <c r="AC172" s="37"/>
      <c r="AD172" s="37"/>
      <c r="AE172" s="37"/>
      <c r="AT172" s="19" t="s">
        <v>270</v>
      </c>
      <c r="AU172" s="19" t="s">
        <v>91</v>
      </c>
    </row>
    <row r="173" spans="1:65" s="13" customFormat="1" ht="10">
      <c r="B173" s="212"/>
      <c r="C173" s="213"/>
      <c r="D173" s="208" t="s">
        <v>272</v>
      </c>
      <c r="E173" s="214" t="s">
        <v>44</v>
      </c>
      <c r="F173" s="215" t="s">
        <v>8855</v>
      </c>
      <c r="G173" s="213"/>
      <c r="H173" s="214" t="s">
        <v>44</v>
      </c>
      <c r="I173" s="216"/>
      <c r="J173" s="213"/>
      <c r="K173" s="213"/>
      <c r="L173" s="217"/>
      <c r="M173" s="218"/>
      <c r="N173" s="219"/>
      <c r="O173" s="219"/>
      <c r="P173" s="219"/>
      <c r="Q173" s="219"/>
      <c r="R173" s="219"/>
      <c r="S173" s="219"/>
      <c r="T173" s="220"/>
      <c r="AT173" s="221" t="s">
        <v>272</v>
      </c>
      <c r="AU173" s="221" t="s">
        <v>91</v>
      </c>
      <c r="AV173" s="13" t="s">
        <v>89</v>
      </c>
      <c r="AW173" s="13" t="s">
        <v>38</v>
      </c>
      <c r="AX173" s="13" t="s">
        <v>82</v>
      </c>
      <c r="AY173" s="221" t="s">
        <v>262</v>
      </c>
    </row>
    <row r="174" spans="1:65" s="13" customFormat="1" ht="10">
      <c r="B174" s="212"/>
      <c r="C174" s="213"/>
      <c r="D174" s="208" t="s">
        <v>272</v>
      </c>
      <c r="E174" s="214" t="s">
        <v>44</v>
      </c>
      <c r="F174" s="215" t="s">
        <v>8856</v>
      </c>
      <c r="G174" s="213"/>
      <c r="H174" s="214" t="s">
        <v>44</v>
      </c>
      <c r="I174" s="216"/>
      <c r="J174" s="213"/>
      <c r="K174" s="213"/>
      <c r="L174" s="217"/>
      <c r="M174" s="218"/>
      <c r="N174" s="219"/>
      <c r="O174" s="219"/>
      <c r="P174" s="219"/>
      <c r="Q174" s="219"/>
      <c r="R174" s="219"/>
      <c r="S174" s="219"/>
      <c r="T174" s="220"/>
      <c r="AT174" s="221" t="s">
        <v>272</v>
      </c>
      <c r="AU174" s="221" t="s">
        <v>91</v>
      </c>
      <c r="AV174" s="13" t="s">
        <v>89</v>
      </c>
      <c r="AW174" s="13" t="s">
        <v>38</v>
      </c>
      <c r="AX174" s="13" t="s">
        <v>82</v>
      </c>
      <c r="AY174" s="221" t="s">
        <v>262</v>
      </c>
    </row>
    <row r="175" spans="1:65" s="13" customFormat="1" ht="10">
      <c r="B175" s="212"/>
      <c r="C175" s="213"/>
      <c r="D175" s="208" t="s">
        <v>272</v>
      </c>
      <c r="E175" s="214" t="s">
        <v>44</v>
      </c>
      <c r="F175" s="215" t="s">
        <v>8857</v>
      </c>
      <c r="G175" s="213"/>
      <c r="H175" s="214" t="s">
        <v>44</v>
      </c>
      <c r="I175" s="216"/>
      <c r="J175" s="213"/>
      <c r="K175" s="213"/>
      <c r="L175" s="217"/>
      <c r="M175" s="218"/>
      <c r="N175" s="219"/>
      <c r="O175" s="219"/>
      <c r="P175" s="219"/>
      <c r="Q175" s="219"/>
      <c r="R175" s="219"/>
      <c r="S175" s="219"/>
      <c r="T175" s="220"/>
      <c r="AT175" s="221" t="s">
        <v>272</v>
      </c>
      <c r="AU175" s="221" t="s">
        <v>91</v>
      </c>
      <c r="AV175" s="13" t="s">
        <v>89</v>
      </c>
      <c r="AW175" s="13" t="s">
        <v>38</v>
      </c>
      <c r="AX175" s="13" t="s">
        <v>82</v>
      </c>
      <c r="AY175" s="221" t="s">
        <v>262</v>
      </c>
    </row>
    <row r="176" spans="1:65" s="13" customFormat="1" ht="10">
      <c r="B176" s="212"/>
      <c r="C176" s="213"/>
      <c r="D176" s="208" t="s">
        <v>272</v>
      </c>
      <c r="E176" s="214" t="s">
        <v>44</v>
      </c>
      <c r="F176" s="215" t="s">
        <v>8858</v>
      </c>
      <c r="G176" s="213"/>
      <c r="H176" s="214" t="s">
        <v>44</v>
      </c>
      <c r="I176" s="216"/>
      <c r="J176" s="213"/>
      <c r="K176" s="213"/>
      <c r="L176" s="217"/>
      <c r="M176" s="218"/>
      <c r="N176" s="219"/>
      <c r="O176" s="219"/>
      <c r="P176" s="219"/>
      <c r="Q176" s="219"/>
      <c r="R176" s="219"/>
      <c r="S176" s="219"/>
      <c r="T176" s="220"/>
      <c r="AT176" s="221" t="s">
        <v>272</v>
      </c>
      <c r="AU176" s="221" t="s">
        <v>91</v>
      </c>
      <c r="AV176" s="13" t="s">
        <v>89</v>
      </c>
      <c r="AW176" s="13" t="s">
        <v>38</v>
      </c>
      <c r="AX176" s="13" t="s">
        <v>82</v>
      </c>
      <c r="AY176" s="221" t="s">
        <v>262</v>
      </c>
    </row>
    <row r="177" spans="1:65" s="13" customFormat="1" ht="10">
      <c r="B177" s="212"/>
      <c r="C177" s="213"/>
      <c r="D177" s="208" t="s">
        <v>272</v>
      </c>
      <c r="E177" s="214" t="s">
        <v>44</v>
      </c>
      <c r="F177" s="215" t="s">
        <v>8859</v>
      </c>
      <c r="G177" s="213"/>
      <c r="H177" s="214" t="s">
        <v>44</v>
      </c>
      <c r="I177" s="216"/>
      <c r="J177" s="213"/>
      <c r="K177" s="213"/>
      <c r="L177" s="217"/>
      <c r="M177" s="218"/>
      <c r="N177" s="219"/>
      <c r="O177" s="219"/>
      <c r="P177" s="219"/>
      <c r="Q177" s="219"/>
      <c r="R177" s="219"/>
      <c r="S177" s="219"/>
      <c r="T177" s="220"/>
      <c r="AT177" s="221" t="s">
        <v>272</v>
      </c>
      <c r="AU177" s="221" t="s">
        <v>91</v>
      </c>
      <c r="AV177" s="13" t="s">
        <v>89</v>
      </c>
      <c r="AW177" s="13" t="s">
        <v>38</v>
      </c>
      <c r="AX177" s="13" t="s">
        <v>82</v>
      </c>
      <c r="AY177" s="221" t="s">
        <v>262</v>
      </c>
    </row>
    <row r="178" spans="1:65" s="13" customFormat="1" ht="20">
      <c r="B178" s="212"/>
      <c r="C178" s="213"/>
      <c r="D178" s="208" t="s">
        <v>272</v>
      </c>
      <c r="E178" s="214" t="s">
        <v>44</v>
      </c>
      <c r="F178" s="215" t="s">
        <v>8860</v>
      </c>
      <c r="G178" s="213"/>
      <c r="H178" s="214" t="s">
        <v>44</v>
      </c>
      <c r="I178" s="216"/>
      <c r="J178" s="213"/>
      <c r="K178" s="213"/>
      <c r="L178" s="217"/>
      <c r="M178" s="218"/>
      <c r="N178" s="219"/>
      <c r="O178" s="219"/>
      <c r="P178" s="219"/>
      <c r="Q178" s="219"/>
      <c r="R178" s="219"/>
      <c r="S178" s="219"/>
      <c r="T178" s="220"/>
      <c r="AT178" s="221" t="s">
        <v>272</v>
      </c>
      <c r="AU178" s="221" t="s">
        <v>91</v>
      </c>
      <c r="AV178" s="13" t="s">
        <v>89</v>
      </c>
      <c r="AW178" s="13" t="s">
        <v>38</v>
      </c>
      <c r="AX178" s="13" t="s">
        <v>82</v>
      </c>
      <c r="AY178" s="221" t="s">
        <v>262</v>
      </c>
    </row>
    <row r="179" spans="1:65" s="15" customFormat="1" ht="10">
      <c r="B179" s="233"/>
      <c r="C179" s="234"/>
      <c r="D179" s="208" t="s">
        <v>272</v>
      </c>
      <c r="E179" s="235" t="s">
        <v>44</v>
      </c>
      <c r="F179" s="236" t="s">
        <v>351</v>
      </c>
      <c r="G179" s="234"/>
      <c r="H179" s="237">
        <v>8</v>
      </c>
      <c r="I179" s="238"/>
      <c r="J179" s="234"/>
      <c r="K179" s="234"/>
      <c r="L179" s="239"/>
      <c r="M179" s="240"/>
      <c r="N179" s="241"/>
      <c r="O179" s="241"/>
      <c r="P179" s="241"/>
      <c r="Q179" s="241"/>
      <c r="R179" s="241"/>
      <c r="S179" s="241"/>
      <c r="T179" s="242"/>
      <c r="AT179" s="243" t="s">
        <v>272</v>
      </c>
      <c r="AU179" s="243" t="s">
        <v>91</v>
      </c>
      <c r="AV179" s="15" t="s">
        <v>91</v>
      </c>
      <c r="AW179" s="15" t="s">
        <v>38</v>
      </c>
      <c r="AX179" s="15" t="s">
        <v>89</v>
      </c>
      <c r="AY179" s="243" t="s">
        <v>262</v>
      </c>
    </row>
    <row r="180" spans="1:65" s="2" customFormat="1" ht="16.5" customHeight="1">
      <c r="A180" s="37"/>
      <c r="B180" s="38"/>
      <c r="C180" s="255" t="s">
        <v>467</v>
      </c>
      <c r="D180" s="255" t="s">
        <v>633</v>
      </c>
      <c r="E180" s="256" t="s">
        <v>8898</v>
      </c>
      <c r="F180" s="257" t="s">
        <v>8899</v>
      </c>
      <c r="G180" s="258" t="s">
        <v>518</v>
      </c>
      <c r="H180" s="259">
        <v>4</v>
      </c>
      <c r="I180" s="260"/>
      <c r="J180" s="261">
        <f>ROUND(I180*H180,2)</f>
        <v>0</v>
      </c>
      <c r="K180" s="257" t="s">
        <v>44</v>
      </c>
      <c r="L180" s="262"/>
      <c r="M180" s="263" t="s">
        <v>44</v>
      </c>
      <c r="N180" s="264" t="s">
        <v>53</v>
      </c>
      <c r="O180" s="67"/>
      <c r="P180" s="204">
        <f>O180*H180</f>
        <v>0</v>
      </c>
      <c r="Q180" s="204">
        <v>1.5E-3</v>
      </c>
      <c r="R180" s="204">
        <f>Q180*H180</f>
        <v>6.0000000000000001E-3</v>
      </c>
      <c r="S180" s="204">
        <v>0</v>
      </c>
      <c r="T180" s="205">
        <f>S180*H180</f>
        <v>0</v>
      </c>
      <c r="U180" s="37"/>
      <c r="V180" s="37"/>
      <c r="W180" s="37"/>
      <c r="X180" s="37"/>
      <c r="Y180" s="37"/>
      <c r="Z180" s="37"/>
      <c r="AA180" s="37"/>
      <c r="AB180" s="37"/>
      <c r="AC180" s="37"/>
      <c r="AD180" s="37"/>
      <c r="AE180" s="37"/>
      <c r="AR180" s="206" t="s">
        <v>351</v>
      </c>
      <c r="AT180" s="206" t="s">
        <v>633</v>
      </c>
      <c r="AU180" s="206" t="s">
        <v>91</v>
      </c>
      <c r="AY180" s="19" t="s">
        <v>262</v>
      </c>
      <c r="BE180" s="207">
        <f>IF(N180="základní",J180,0)</f>
        <v>0</v>
      </c>
      <c r="BF180" s="207">
        <f>IF(N180="snížená",J180,0)</f>
        <v>0</v>
      </c>
      <c r="BG180" s="207">
        <f>IF(N180="zákl. přenesená",J180,0)</f>
        <v>0</v>
      </c>
      <c r="BH180" s="207">
        <f>IF(N180="sníž. přenesená",J180,0)</f>
        <v>0</v>
      </c>
      <c r="BI180" s="207">
        <f>IF(N180="nulová",J180,0)</f>
        <v>0</v>
      </c>
      <c r="BJ180" s="19" t="s">
        <v>89</v>
      </c>
      <c r="BK180" s="207">
        <f>ROUND(I180*H180,2)</f>
        <v>0</v>
      </c>
      <c r="BL180" s="19" t="s">
        <v>104</v>
      </c>
      <c r="BM180" s="206" t="s">
        <v>8900</v>
      </c>
    </row>
    <row r="181" spans="1:65" s="2" customFormat="1" ht="16.5" customHeight="1">
      <c r="A181" s="37"/>
      <c r="B181" s="38"/>
      <c r="C181" s="255" t="s">
        <v>475</v>
      </c>
      <c r="D181" s="255" t="s">
        <v>633</v>
      </c>
      <c r="E181" s="256" t="s">
        <v>8901</v>
      </c>
      <c r="F181" s="257" t="s">
        <v>8902</v>
      </c>
      <c r="G181" s="258" t="s">
        <v>518</v>
      </c>
      <c r="H181" s="259">
        <v>4</v>
      </c>
      <c r="I181" s="260"/>
      <c r="J181" s="261">
        <f>ROUND(I181*H181,2)</f>
        <v>0</v>
      </c>
      <c r="K181" s="257" t="s">
        <v>44</v>
      </c>
      <c r="L181" s="262"/>
      <c r="M181" s="263" t="s">
        <v>44</v>
      </c>
      <c r="N181" s="264" t="s">
        <v>53</v>
      </c>
      <c r="O181" s="67"/>
      <c r="P181" s="204">
        <f>O181*H181</f>
        <v>0</v>
      </c>
      <c r="Q181" s="204">
        <v>1.5E-3</v>
      </c>
      <c r="R181" s="204">
        <f>Q181*H181</f>
        <v>6.0000000000000001E-3</v>
      </c>
      <c r="S181" s="204">
        <v>0</v>
      </c>
      <c r="T181" s="205">
        <f>S181*H181</f>
        <v>0</v>
      </c>
      <c r="U181" s="37"/>
      <c r="V181" s="37"/>
      <c r="W181" s="37"/>
      <c r="X181" s="37"/>
      <c r="Y181" s="37"/>
      <c r="Z181" s="37"/>
      <c r="AA181" s="37"/>
      <c r="AB181" s="37"/>
      <c r="AC181" s="37"/>
      <c r="AD181" s="37"/>
      <c r="AE181" s="37"/>
      <c r="AR181" s="206" t="s">
        <v>351</v>
      </c>
      <c r="AT181" s="206" t="s">
        <v>633</v>
      </c>
      <c r="AU181" s="206" t="s">
        <v>91</v>
      </c>
      <c r="AY181" s="19" t="s">
        <v>262</v>
      </c>
      <c r="BE181" s="207">
        <f>IF(N181="základní",J181,0)</f>
        <v>0</v>
      </c>
      <c r="BF181" s="207">
        <f>IF(N181="snížená",J181,0)</f>
        <v>0</v>
      </c>
      <c r="BG181" s="207">
        <f>IF(N181="zákl. přenesená",J181,0)</f>
        <v>0</v>
      </c>
      <c r="BH181" s="207">
        <f>IF(N181="sníž. přenesená",J181,0)</f>
        <v>0</v>
      </c>
      <c r="BI181" s="207">
        <f>IF(N181="nulová",J181,0)</f>
        <v>0</v>
      </c>
      <c r="BJ181" s="19" t="s">
        <v>89</v>
      </c>
      <c r="BK181" s="207">
        <f>ROUND(I181*H181,2)</f>
        <v>0</v>
      </c>
      <c r="BL181" s="19" t="s">
        <v>104</v>
      </c>
      <c r="BM181" s="206" t="s">
        <v>8903</v>
      </c>
    </row>
    <row r="182" spans="1:65" s="2" customFormat="1" ht="16.5" customHeight="1">
      <c r="A182" s="37"/>
      <c r="B182" s="38"/>
      <c r="C182" s="195" t="s">
        <v>7</v>
      </c>
      <c r="D182" s="195" t="s">
        <v>264</v>
      </c>
      <c r="E182" s="196" t="s">
        <v>8904</v>
      </c>
      <c r="F182" s="197" t="s">
        <v>8905</v>
      </c>
      <c r="G182" s="198" t="s">
        <v>518</v>
      </c>
      <c r="H182" s="199">
        <v>8</v>
      </c>
      <c r="I182" s="200"/>
      <c r="J182" s="201">
        <f>ROUND(I182*H182,2)</f>
        <v>0</v>
      </c>
      <c r="K182" s="197" t="s">
        <v>268</v>
      </c>
      <c r="L182" s="42"/>
      <c r="M182" s="202" t="s">
        <v>44</v>
      </c>
      <c r="N182" s="203" t="s">
        <v>53</v>
      </c>
      <c r="O182" s="67"/>
      <c r="P182" s="204">
        <f>O182*H182</f>
        <v>0</v>
      </c>
      <c r="Q182" s="204">
        <v>5.0000000000000002E-5</v>
      </c>
      <c r="R182" s="204">
        <f>Q182*H182</f>
        <v>4.0000000000000002E-4</v>
      </c>
      <c r="S182" s="204">
        <v>0</v>
      </c>
      <c r="T182" s="205">
        <f>S182*H182</f>
        <v>0</v>
      </c>
      <c r="U182" s="37"/>
      <c r="V182" s="37"/>
      <c r="W182" s="37"/>
      <c r="X182" s="37"/>
      <c r="Y182" s="37"/>
      <c r="Z182" s="37"/>
      <c r="AA182" s="37"/>
      <c r="AB182" s="37"/>
      <c r="AC182" s="37"/>
      <c r="AD182" s="37"/>
      <c r="AE182" s="37"/>
      <c r="AR182" s="206" t="s">
        <v>104</v>
      </c>
      <c r="AT182" s="206" t="s">
        <v>264</v>
      </c>
      <c r="AU182" s="206" t="s">
        <v>91</v>
      </c>
      <c r="AY182" s="19" t="s">
        <v>262</v>
      </c>
      <c r="BE182" s="207">
        <f>IF(N182="základní",J182,0)</f>
        <v>0</v>
      </c>
      <c r="BF182" s="207">
        <f>IF(N182="snížená",J182,0)</f>
        <v>0</v>
      </c>
      <c r="BG182" s="207">
        <f>IF(N182="zákl. přenesená",J182,0)</f>
        <v>0</v>
      </c>
      <c r="BH182" s="207">
        <f>IF(N182="sníž. přenesená",J182,0)</f>
        <v>0</v>
      </c>
      <c r="BI182" s="207">
        <f>IF(N182="nulová",J182,0)</f>
        <v>0</v>
      </c>
      <c r="BJ182" s="19" t="s">
        <v>89</v>
      </c>
      <c r="BK182" s="207">
        <f>ROUND(I182*H182,2)</f>
        <v>0</v>
      </c>
      <c r="BL182" s="19" t="s">
        <v>104</v>
      </c>
      <c r="BM182" s="206" t="s">
        <v>8906</v>
      </c>
    </row>
    <row r="183" spans="1:65" s="2" customFormat="1" ht="45">
      <c r="A183" s="37"/>
      <c r="B183" s="38"/>
      <c r="C183" s="39"/>
      <c r="D183" s="208" t="s">
        <v>270</v>
      </c>
      <c r="E183" s="39"/>
      <c r="F183" s="209" t="s">
        <v>8907</v>
      </c>
      <c r="G183" s="39"/>
      <c r="H183" s="39"/>
      <c r="I183" s="118"/>
      <c r="J183" s="39"/>
      <c r="K183" s="39"/>
      <c r="L183" s="42"/>
      <c r="M183" s="210"/>
      <c r="N183" s="211"/>
      <c r="O183" s="67"/>
      <c r="P183" s="67"/>
      <c r="Q183" s="67"/>
      <c r="R183" s="67"/>
      <c r="S183" s="67"/>
      <c r="T183" s="68"/>
      <c r="U183" s="37"/>
      <c r="V183" s="37"/>
      <c r="W183" s="37"/>
      <c r="X183" s="37"/>
      <c r="Y183" s="37"/>
      <c r="Z183" s="37"/>
      <c r="AA183" s="37"/>
      <c r="AB183" s="37"/>
      <c r="AC183" s="37"/>
      <c r="AD183" s="37"/>
      <c r="AE183" s="37"/>
      <c r="AT183" s="19" t="s">
        <v>270</v>
      </c>
      <c r="AU183" s="19" t="s">
        <v>91</v>
      </c>
    </row>
    <row r="184" spans="1:65" s="13" customFormat="1" ht="10">
      <c r="B184" s="212"/>
      <c r="C184" s="213"/>
      <c r="D184" s="208" t="s">
        <v>272</v>
      </c>
      <c r="E184" s="214" t="s">
        <v>44</v>
      </c>
      <c r="F184" s="215" t="s">
        <v>8855</v>
      </c>
      <c r="G184" s="213"/>
      <c r="H184" s="214" t="s">
        <v>44</v>
      </c>
      <c r="I184" s="216"/>
      <c r="J184" s="213"/>
      <c r="K184" s="213"/>
      <c r="L184" s="217"/>
      <c r="M184" s="218"/>
      <c r="N184" s="219"/>
      <c r="O184" s="219"/>
      <c r="P184" s="219"/>
      <c r="Q184" s="219"/>
      <c r="R184" s="219"/>
      <c r="S184" s="219"/>
      <c r="T184" s="220"/>
      <c r="AT184" s="221" t="s">
        <v>272</v>
      </c>
      <c r="AU184" s="221" t="s">
        <v>91</v>
      </c>
      <c r="AV184" s="13" t="s">
        <v>89</v>
      </c>
      <c r="AW184" s="13" t="s">
        <v>38</v>
      </c>
      <c r="AX184" s="13" t="s">
        <v>82</v>
      </c>
      <c r="AY184" s="221" t="s">
        <v>262</v>
      </c>
    </row>
    <row r="185" spans="1:65" s="13" customFormat="1" ht="10">
      <c r="B185" s="212"/>
      <c r="C185" s="213"/>
      <c r="D185" s="208" t="s">
        <v>272</v>
      </c>
      <c r="E185" s="214" t="s">
        <v>44</v>
      </c>
      <c r="F185" s="215" t="s">
        <v>8856</v>
      </c>
      <c r="G185" s="213"/>
      <c r="H185" s="214" t="s">
        <v>44</v>
      </c>
      <c r="I185" s="216"/>
      <c r="J185" s="213"/>
      <c r="K185" s="213"/>
      <c r="L185" s="217"/>
      <c r="M185" s="218"/>
      <c r="N185" s="219"/>
      <c r="O185" s="219"/>
      <c r="P185" s="219"/>
      <c r="Q185" s="219"/>
      <c r="R185" s="219"/>
      <c r="S185" s="219"/>
      <c r="T185" s="220"/>
      <c r="AT185" s="221" t="s">
        <v>272</v>
      </c>
      <c r="AU185" s="221" t="s">
        <v>91</v>
      </c>
      <c r="AV185" s="13" t="s">
        <v>89</v>
      </c>
      <c r="AW185" s="13" t="s">
        <v>38</v>
      </c>
      <c r="AX185" s="13" t="s">
        <v>82</v>
      </c>
      <c r="AY185" s="221" t="s">
        <v>262</v>
      </c>
    </row>
    <row r="186" spans="1:65" s="13" customFormat="1" ht="10">
      <c r="B186" s="212"/>
      <c r="C186" s="213"/>
      <c r="D186" s="208" t="s">
        <v>272</v>
      </c>
      <c r="E186" s="214" t="s">
        <v>44</v>
      </c>
      <c r="F186" s="215" t="s">
        <v>8857</v>
      </c>
      <c r="G186" s="213"/>
      <c r="H186" s="214" t="s">
        <v>44</v>
      </c>
      <c r="I186" s="216"/>
      <c r="J186" s="213"/>
      <c r="K186" s="213"/>
      <c r="L186" s="217"/>
      <c r="M186" s="218"/>
      <c r="N186" s="219"/>
      <c r="O186" s="219"/>
      <c r="P186" s="219"/>
      <c r="Q186" s="219"/>
      <c r="R186" s="219"/>
      <c r="S186" s="219"/>
      <c r="T186" s="220"/>
      <c r="AT186" s="221" t="s">
        <v>272</v>
      </c>
      <c r="AU186" s="221" t="s">
        <v>91</v>
      </c>
      <c r="AV186" s="13" t="s">
        <v>89</v>
      </c>
      <c r="AW186" s="13" t="s">
        <v>38</v>
      </c>
      <c r="AX186" s="13" t="s">
        <v>82</v>
      </c>
      <c r="AY186" s="221" t="s">
        <v>262</v>
      </c>
    </row>
    <row r="187" spans="1:65" s="13" customFormat="1" ht="10">
      <c r="B187" s="212"/>
      <c r="C187" s="213"/>
      <c r="D187" s="208" t="s">
        <v>272</v>
      </c>
      <c r="E187" s="214" t="s">
        <v>44</v>
      </c>
      <c r="F187" s="215" t="s">
        <v>8858</v>
      </c>
      <c r="G187" s="213"/>
      <c r="H187" s="214" t="s">
        <v>44</v>
      </c>
      <c r="I187" s="216"/>
      <c r="J187" s="213"/>
      <c r="K187" s="213"/>
      <c r="L187" s="217"/>
      <c r="M187" s="218"/>
      <c r="N187" s="219"/>
      <c r="O187" s="219"/>
      <c r="P187" s="219"/>
      <c r="Q187" s="219"/>
      <c r="R187" s="219"/>
      <c r="S187" s="219"/>
      <c r="T187" s="220"/>
      <c r="AT187" s="221" t="s">
        <v>272</v>
      </c>
      <c r="AU187" s="221" t="s">
        <v>91</v>
      </c>
      <c r="AV187" s="13" t="s">
        <v>89</v>
      </c>
      <c r="AW187" s="13" t="s">
        <v>38</v>
      </c>
      <c r="AX187" s="13" t="s">
        <v>82</v>
      </c>
      <c r="AY187" s="221" t="s">
        <v>262</v>
      </c>
    </row>
    <row r="188" spans="1:65" s="13" customFormat="1" ht="10">
      <c r="B188" s="212"/>
      <c r="C188" s="213"/>
      <c r="D188" s="208" t="s">
        <v>272</v>
      </c>
      <c r="E188" s="214" t="s">
        <v>44</v>
      </c>
      <c r="F188" s="215" t="s">
        <v>8859</v>
      </c>
      <c r="G188" s="213"/>
      <c r="H188" s="214" t="s">
        <v>44</v>
      </c>
      <c r="I188" s="216"/>
      <c r="J188" s="213"/>
      <c r="K188" s="213"/>
      <c r="L188" s="217"/>
      <c r="M188" s="218"/>
      <c r="N188" s="219"/>
      <c r="O188" s="219"/>
      <c r="P188" s="219"/>
      <c r="Q188" s="219"/>
      <c r="R188" s="219"/>
      <c r="S188" s="219"/>
      <c r="T188" s="220"/>
      <c r="AT188" s="221" t="s">
        <v>272</v>
      </c>
      <c r="AU188" s="221" t="s">
        <v>91</v>
      </c>
      <c r="AV188" s="13" t="s">
        <v>89</v>
      </c>
      <c r="AW188" s="13" t="s">
        <v>38</v>
      </c>
      <c r="AX188" s="13" t="s">
        <v>82</v>
      </c>
      <c r="AY188" s="221" t="s">
        <v>262</v>
      </c>
    </row>
    <row r="189" spans="1:65" s="13" customFormat="1" ht="20">
      <c r="B189" s="212"/>
      <c r="C189" s="213"/>
      <c r="D189" s="208" t="s">
        <v>272</v>
      </c>
      <c r="E189" s="214" t="s">
        <v>44</v>
      </c>
      <c r="F189" s="215" t="s">
        <v>8860</v>
      </c>
      <c r="G189" s="213"/>
      <c r="H189" s="214" t="s">
        <v>44</v>
      </c>
      <c r="I189" s="216"/>
      <c r="J189" s="213"/>
      <c r="K189" s="213"/>
      <c r="L189" s="217"/>
      <c r="M189" s="218"/>
      <c r="N189" s="219"/>
      <c r="O189" s="219"/>
      <c r="P189" s="219"/>
      <c r="Q189" s="219"/>
      <c r="R189" s="219"/>
      <c r="S189" s="219"/>
      <c r="T189" s="220"/>
      <c r="AT189" s="221" t="s">
        <v>272</v>
      </c>
      <c r="AU189" s="221" t="s">
        <v>91</v>
      </c>
      <c r="AV189" s="13" t="s">
        <v>89</v>
      </c>
      <c r="AW189" s="13" t="s">
        <v>38</v>
      </c>
      <c r="AX189" s="13" t="s">
        <v>82</v>
      </c>
      <c r="AY189" s="221" t="s">
        <v>262</v>
      </c>
    </row>
    <row r="190" spans="1:65" s="15" customFormat="1" ht="10">
      <c r="B190" s="233"/>
      <c r="C190" s="234"/>
      <c r="D190" s="208" t="s">
        <v>272</v>
      </c>
      <c r="E190" s="235" t="s">
        <v>44</v>
      </c>
      <c r="F190" s="236" t="s">
        <v>351</v>
      </c>
      <c r="G190" s="234"/>
      <c r="H190" s="237">
        <v>8</v>
      </c>
      <c r="I190" s="238"/>
      <c r="J190" s="234"/>
      <c r="K190" s="234"/>
      <c r="L190" s="239"/>
      <c r="M190" s="240"/>
      <c r="N190" s="241"/>
      <c r="O190" s="241"/>
      <c r="P190" s="241"/>
      <c r="Q190" s="241"/>
      <c r="R190" s="241"/>
      <c r="S190" s="241"/>
      <c r="T190" s="242"/>
      <c r="AT190" s="243" t="s">
        <v>272</v>
      </c>
      <c r="AU190" s="243" t="s">
        <v>91</v>
      </c>
      <c r="AV190" s="15" t="s">
        <v>91</v>
      </c>
      <c r="AW190" s="15" t="s">
        <v>38</v>
      </c>
      <c r="AX190" s="15" t="s">
        <v>89</v>
      </c>
      <c r="AY190" s="243" t="s">
        <v>262</v>
      </c>
    </row>
    <row r="191" spans="1:65" s="2" customFormat="1" ht="16.5" customHeight="1">
      <c r="A191" s="37"/>
      <c r="B191" s="38"/>
      <c r="C191" s="255" t="s">
        <v>496</v>
      </c>
      <c r="D191" s="255" t="s">
        <v>633</v>
      </c>
      <c r="E191" s="256" t="s">
        <v>8908</v>
      </c>
      <c r="F191" s="257" t="s">
        <v>8909</v>
      </c>
      <c r="G191" s="258" t="s">
        <v>518</v>
      </c>
      <c r="H191" s="259">
        <v>24</v>
      </c>
      <c r="I191" s="260"/>
      <c r="J191" s="261">
        <f>ROUND(I191*H191,2)</f>
        <v>0</v>
      </c>
      <c r="K191" s="257" t="s">
        <v>268</v>
      </c>
      <c r="L191" s="262"/>
      <c r="M191" s="263" t="s">
        <v>44</v>
      </c>
      <c r="N191" s="264" t="s">
        <v>53</v>
      </c>
      <c r="O191" s="67"/>
      <c r="P191" s="204">
        <f>O191*H191</f>
        <v>0</v>
      </c>
      <c r="Q191" s="204">
        <v>4.7200000000000002E-3</v>
      </c>
      <c r="R191" s="204">
        <f>Q191*H191</f>
        <v>0.11328000000000001</v>
      </c>
      <c r="S191" s="204">
        <v>0</v>
      </c>
      <c r="T191" s="205">
        <f>S191*H191</f>
        <v>0</v>
      </c>
      <c r="U191" s="37"/>
      <c r="V191" s="37"/>
      <c r="W191" s="37"/>
      <c r="X191" s="37"/>
      <c r="Y191" s="37"/>
      <c r="Z191" s="37"/>
      <c r="AA191" s="37"/>
      <c r="AB191" s="37"/>
      <c r="AC191" s="37"/>
      <c r="AD191" s="37"/>
      <c r="AE191" s="37"/>
      <c r="AR191" s="206" t="s">
        <v>351</v>
      </c>
      <c r="AT191" s="206" t="s">
        <v>633</v>
      </c>
      <c r="AU191" s="206" t="s">
        <v>91</v>
      </c>
      <c r="AY191" s="19" t="s">
        <v>262</v>
      </c>
      <c r="BE191" s="207">
        <f>IF(N191="základní",J191,0)</f>
        <v>0</v>
      </c>
      <c r="BF191" s="207">
        <f>IF(N191="snížená",J191,0)</f>
        <v>0</v>
      </c>
      <c r="BG191" s="207">
        <f>IF(N191="zákl. přenesená",J191,0)</f>
        <v>0</v>
      </c>
      <c r="BH191" s="207">
        <f>IF(N191="sníž. přenesená",J191,0)</f>
        <v>0</v>
      </c>
      <c r="BI191" s="207">
        <f>IF(N191="nulová",J191,0)</f>
        <v>0</v>
      </c>
      <c r="BJ191" s="19" t="s">
        <v>89</v>
      </c>
      <c r="BK191" s="207">
        <f>ROUND(I191*H191,2)</f>
        <v>0</v>
      </c>
      <c r="BL191" s="19" t="s">
        <v>104</v>
      </c>
      <c r="BM191" s="206" t="s">
        <v>8910</v>
      </c>
    </row>
    <row r="192" spans="1:65" s="13" customFormat="1" ht="10">
      <c r="B192" s="212"/>
      <c r="C192" s="213"/>
      <c r="D192" s="208" t="s">
        <v>272</v>
      </c>
      <c r="E192" s="214" t="s">
        <v>44</v>
      </c>
      <c r="F192" s="215" t="s">
        <v>8855</v>
      </c>
      <c r="G192" s="213"/>
      <c r="H192" s="214" t="s">
        <v>44</v>
      </c>
      <c r="I192" s="216"/>
      <c r="J192" s="213"/>
      <c r="K192" s="213"/>
      <c r="L192" s="217"/>
      <c r="M192" s="218"/>
      <c r="N192" s="219"/>
      <c r="O192" s="219"/>
      <c r="P192" s="219"/>
      <c r="Q192" s="219"/>
      <c r="R192" s="219"/>
      <c r="S192" s="219"/>
      <c r="T192" s="220"/>
      <c r="AT192" s="221" t="s">
        <v>272</v>
      </c>
      <c r="AU192" s="221" t="s">
        <v>91</v>
      </c>
      <c r="AV192" s="13" t="s">
        <v>89</v>
      </c>
      <c r="AW192" s="13" t="s">
        <v>38</v>
      </c>
      <c r="AX192" s="13" t="s">
        <v>82</v>
      </c>
      <c r="AY192" s="221" t="s">
        <v>262</v>
      </c>
    </row>
    <row r="193" spans="1:65" s="13" customFormat="1" ht="10">
      <c r="B193" s="212"/>
      <c r="C193" s="213"/>
      <c r="D193" s="208" t="s">
        <v>272</v>
      </c>
      <c r="E193" s="214" t="s">
        <v>44</v>
      </c>
      <c r="F193" s="215" t="s">
        <v>8856</v>
      </c>
      <c r="G193" s="213"/>
      <c r="H193" s="214" t="s">
        <v>44</v>
      </c>
      <c r="I193" s="216"/>
      <c r="J193" s="213"/>
      <c r="K193" s="213"/>
      <c r="L193" s="217"/>
      <c r="M193" s="218"/>
      <c r="N193" s="219"/>
      <c r="O193" s="219"/>
      <c r="P193" s="219"/>
      <c r="Q193" s="219"/>
      <c r="R193" s="219"/>
      <c r="S193" s="219"/>
      <c r="T193" s="220"/>
      <c r="AT193" s="221" t="s">
        <v>272</v>
      </c>
      <c r="AU193" s="221" t="s">
        <v>91</v>
      </c>
      <c r="AV193" s="13" t="s">
        <v>89</v>
      </c>
      <c r="AW193" s="13" t="s">
        <v>38</v>
      </c>
      <c r="AX193" s="13" t="s">
        <v>82</v>
      </c>
      <c r="AY193" s="221" t="s">
        <v>262</v>
      </c>
    </row>
    <row r="194" spans="1:65" s="13" customFormat="1" ht="10">
      <c r="B194" s="212"/>
      <c r="C194" s="213"/>
      <c r="D194" s="208" t="s">
        <v>272</v>
      </c>
      <c r="E194" s="214" t="s">
        <v>44</v>
      </c>
      <c r="F194" s="215" t="s">
        <v>8857</v>
      </c>
      <c r="G194" s="213"/>
      <c r="H194" s="214" t="s">
        <v>44</v>
      </c>
      <c r="I194" s="216"/>
      <c r="J194" s="213"/>
      <c r="K194" s="213"/>
      <c r="L194" s="217"/>
      <c r="M194" s="218"/>
      <c r="N194" s="219"/>
      <c r="O194" s="219"/>
      <c r="P194" s="219"/>
      <c r="Q194" s="219"/>
      <c r="R194" s="219"/>
      <c r="S194" s="219"/>
      <c r="T194" s="220"/>
      <c r="AT194" s="221" t="s">
        <v>272</v>
      </c>
      <c r="AU194" s="221" t="s">
        <v>91</v>
      </c>
      <c r="AV194" s="13" t="s">
        <v>89</v>
      </c>
      <c r="AW194" s="13" t="s">
        <v>38</v>
      </c>
      <c r="AX194" s="13" t="s">
        <v>82</v>
      </c>
      <c r="AY194" s="221" t="s">
        <v>262</v>
      </c>
    </row>
    <row r="195" spans="1:65" s="13" customFormat="1" ht="10">
      <c r="B195" s="212"/>
      <c r="C195" s="213"/>
      <c r="D195" s="208" t="s">
        <v>272</v>
      </c>
      <c r="E195" s="214" t="s">
        <v>44</v>
      </c>
      <c r="F195" s="215" t="s">
        <v>8858</v>
      </c>
      <c r="G195" s="213"/>
      <c r="H195" s="214" t="s">
        <v>44</v>
      </c>
      <c r="I195" s="216"/>
      <c r="J195" s="213"/>
      <c r="K195" s="213"/>
      <c r="L195" s="217"/>
      <c r="M195" s="218"/>
      <c r="N195" s="219"/>
      <c r="O195" s="219"/>
      <c r="P195" s="219"/>
      <c r="Q195" s="219"/>
      <c r="R195" s="219"/>
      <c r="S195" s="219"/>
      <c r="T195" s="220"/>
      <c r="AT195" s="221" t="s">
        <v>272</v>
      </c>
      <c r="AU195" s="221" t="s">
        <v>91</v>
      </c>
      <c r="AV195" s="13" t="s">
        <v>89</v>
      </c>
      <c r="AW195" s="13" t="s">
        <v>38</v>
      </c>
      <c r="AX195" s="13" t="s">
        <v>82</v>
      </c>
      <c r="AY195" s="221" t="s">
        <v>262</v>
      </c>
    </row>
    <row r="196" spans="1:65" s="13" customFormat="1" ht="10">
      <c r="B196" s="212"/>
      <c r="C196" s="213"/>
      <c r="D196" s="208" t="s">
        <v>272</v>
      </c>
      <c r="E196" s="214" t="s">
        <v>44</v>
      </c>
      <c r="F196" s="215" t="s">
        <v>8859</v>
      </c>
      <c r="G196" s="213"/>
      <c r="H196" s="214" t="s">
        <v>44</v>
      </c>
      <c r="I196" s="216"/>
      <c r="J196" s="213"/>
      <c r="K196" s="213"/>
      <c r="L196" s="217"/>
      <c r="M196" s="218"/>
      <c r="N196" s="219"/>
      <c r="O196" s="219"/>
      <c r="P196" s="219"/>
      <c r="Q196" s="219"/>
      <c r="R196" s="219"/>
      <c r="S196" s="219"/>
      <c r="T196" s="220"/>
      <c r="AT196" s="221" t="s">
        <v>272</v>
      </c>
      <c r="AU196" s="221" t="s">
        <v>91</v>
      </c>
      <c r="AV196" s="13" t="s">
        <v>89</v>
      </c>
      <c r="AW196" s="13" t="s">
        <v>38</v>
      </c>
      <c r="AX196" s="13" t="s">
        <v>82</v>
      </c>
      <c r="AY196" s="221" t="s">
        <v>262</v>
      </c>
    </row>
    <row r="197" spans="1:65" s="13" customFormat="1" ht="20">
      <c r="B197" s="212"/>
      <c r="C197" s="213"/>
      <c r="D197" s="208" t="s">
        <v>272</v>
      </c>
      <c r="E197" s="214" t="s">
        <v>44</v>
      </c>
      <c r="F197" s="215" t="s">
        <v>8860</v>
      </c>
      <c r="G197" s="213"/>
      <c r="H197" s="214" t="s">
        <v>44</v>
      </c>
      <c r="I197" s="216"/>
      <c r="J197" s="213"/>
      <c r="K197" s="213"/>
      <c r="L197" s="217"/>
      <c r="M197" s="218"/>
      <c r="N197" s="219"/>
      <c r="O197" s="219"/>
      <c r="P197" s="219"/>
      <c r="Q197" s="219"/>
      <c r="R197" s="219"/>
      <c r="S197" s="219"/>
      <c r="T197" s="220"/>
      <c r="AT197" s="221" t="s">
        <v>272</v>
      </c>
      <c r="AU197" s="221" t="s">
        <v>91</v>
      </c>
      <c r="AV197" s="13" t="s">
        <v>89</v>
      </c>
      <c r="AW197" s="13" t="s">
        <v>38</v>
      </c>
      <c r="AX197" s="13" t="s">
        <v>82</v>
      </c>
      <c r="AY197" s="221" t="s">
        <v>262</v>
      </c>
    </row>
    <row r="198" spans="1:65" s="15" customFormat="1" ht="10">
      <c r="B198" s="233"/>
      <c r="C198" s="234"/>
      <c r="D198" s="208" t="s">
        <v>272</v>
      </c>
      <c r="E198" s="235" t="s">
        <v>44</v>
      </c>
      <c r="F198" s="236" t="s">
        <v>1565</v>
      </c>
      <c r="G198" s="234"/>
      <c r="H198" s="237">
        <v>24</v>
      </c>
      <c r="I198" s="238"/>
      <c r="J198" s="234"/>
      <c r="K198" s="234"/>
      <c r="L198" s="239"/>
      <c r="M198" s="240"/>
      <c r="N198" s="241"/>
      <c r="O198" s="241"/>
      <c r="P198" s="241"/>
      <c r="Q198" s="241"/>
      <c r="R198" s="241"/>
      <c r="S198" s="241"/>
      <c r="T198" s="242"/>
      <c r="AT198" s="243" t="s">
        <v>272</v>
      </c>
      <c r="AU198" s="243" t="s">
        <v>91</v>
      </c>
      <c r="AV198" s="15" t="s">
        <v>91</v>
      </c>
      <c r="AW198" s="15" t="s">
        <v>38</v>
      </c>
      <c r="AX198" s="15" t="s">
        <v>89</v>
      </c>
      <c r="AY198" s="243" t="s">
        <v>262</v>
      </c>
    </row>
    <row r="199" spans="1:65" s="2" customFormat="1" ht="16.5" customHeight="1">
      <c r="A199" s="37"/>
      <c r="B199" s="38"/>
      <c r="C199" s="195" t="s">
        <v>511</v>
      </c>
      <c r="D199" s="195" t="s">
        <v>264</v>
      </c>
      <c r="E199" s="196" t="s">
        <v>8911</v>
      </c>
      <c r="F199" s="197" t="s">
        <v>8912</v>
      </c>
      <c r="G199" s="198" t="s">
        <v>518</v>
      </c>
      <c r="H199" s="199">
        <v>8</v>
      </c>
      <c r="I199" s="200"/>
      <c r="J199" s="201">
        <f>ROUND(I199*H199,2)</f>
        <v>0</v>
      </c>
      <c r="K199" s="197" t="s">
        <v>268</v>
      </c>
      <c r="L199" s="42"/>
      <c r="M199" s="202" t="s">
        <v>44</v>
      </c>
      <c r="N199" s="203" t="s">
        <v>53</v>
      </c>
      <c r="O199" s="67"/>
      <c r="P199" s="204">
        <f>O199*H199</f>
        <v>0</v>
      </c>
      <c r="Q199" s="204">
        <v>0</v>
      </c>
      <c r="R199" s="204">
        <f>Q199*H199</f>
        <v>0</v>
      </c>
      <c r="S199" s="204">
        <v>0</v>
      </c>
      <c r="T199" s="205">
        <f>S199*H199</f>
        <v>0</v>
      </c>
      <c r="U199" s="37"/>
      <c r="V199" s="37"/>
      <c r="W199" s="37"/>
      <c r="X199" s="37"/>
      <c r="Y199" s="37"/>
      <c r="Z199" s="37"/>
      <c r="AA199" s="37"/>
      <c r="AB199" s="37"/>
      <c r="AC199" s="37"/>
      <c r="AD199" s="37"/>
      <c r="AE199" s="37"/>
      <c r="AR199" s="206" t="s">
        <v>104</v>
      </c>
      <c r="AT199" s="206" t="s">
        <v>264</v>
      </c>
      <c r="AU199" s="206" t="s">
        <v>91</v>
      </c>
      <c r="AY199" s="19" t="s">
        <v>262</v>
      </c>
      <c r="BE199" s="207">
        <f>IF(N199="základní",J199,0)</f>
        <v>0</v>
      </c>
      <c r="BF199" s="207">
        <f>IF(N199="snížená",J199,0)</f>
        <v>0</v>
      </c>
      <c r="BG199" s="207">
        <f>IF(N199="zákl. přenesená",J199,0)</f>
        <v>0</v>
      </c>
      <c r="BH199" s="207">
        <f>IF(N199="sníž. přenesená",J199,0)</f>
        <v>0</v>
      </c>
      <c r="BI199" s="207">
        <f>IF(N199="nulová",J199,0)</f>
        <v>0</v>
      </c>
      <c r="BJ199" s="19" t="s">
        <v>89</v>
      </c>
      <c r="BK199" s="207">
        <f>ROUND(I199*H199,2)</f>
        <v>0</v>
      </c>
      <c r="BL199" s="19" t="s">
        <v>104</v>
      </c>
      <c r="BM199" s="206" t="s">
        <v>8913</v>
      </c>
    </row>
    <row r="200" spans="1:65" s="2" customFormat="1" ht="63">
      <c r="A200" s="37"/>
      <c r="B200" s="38"/>
      <c r="C200" s="39"/>
      <c r="D200" s="208" t="s">
        <v>270</v>
      </c>
      <c r="E200" s="39"/>
      <c r="F200" s="209" t="s">
        <v>8914</v>
      </c>
      <c r="G200" s="39"/>
      <c r="H200" s="39"/>
      <c r="I200" s="118"/>
      <c r="J200" s="39"/>
      <c r="K200" s="39"/>
      <c r="L200" s="42"/>
      <c r="M200" s="210"/>
      <c r="N200" s="211"/>
      <c r="O200" s="67"/>
      <c r="P200" s="67"/>
      <c r="Q200" s="67"/>
      <c r="R200" s="67"/>
      <c r="S200" s="67"/>
      <c r="T200" s="68"/>
      <c r="U200" s="37"/>
      <c r="V200" s="37"/>
      <c r="W200" s="37"/>
      <c r="X200" s="37"/>
      <c r="Y200" s="37"/>
      <c r="Z200" s="37"/>
      <c r="AA200" s="37"/>
      <c r="AB200" s="37"/>
      <c r="AC200" s="37"/>
      <c r="AD200" s="37"/>
      <c r="AE200" s="37"/>
      <c r="AT200" s="19" t="s">
        <v>270</v>
      </c>
      <c r="AU200" s="19" t="s">
        <v>91</v>
      </c>
    </row>
    <row r="201" spans="1:65" s="13" customFormat="1" ht="10">
      <c r="B201" s="212"/>
      <c r="C201" s="213"/>
      <c r="D201" s="208" t="s">
        <v>272</v>
      </c>
      <c r="E201" s="214" t="s">
        <v>44</v>
      </c>
      <c r="F201" s="215" t="s">
        <v>8855</v>
      </c>
      <c r="G201" s="213"/>
      <c r="H201" s="214" t="s">
        <v>44</v>
      </c>
      <c r="I201" s="216"/>
      <c r="J201" s="213"/>
      <c r="K201" s="213"/>
      <c r="L201" s="217"/>
      <c r="M201" s="218"/>
      <c r="N201" s="219"/>
      <c r="O201" s="219"/>
      <c r="P201" s="219"/>
      <c r="Q201" s="219"/>
      <c r="R201" s="219"/>
      <c r="S201" s="219"/>
      <c r="T201" s="220"/>
      <c r="AT201" s="221" t="s">
        <v>272</v>
      </c>
      <c r="AU201" s="221" t="s">
        <v>91</v>
      </c>
      <c r="AV201" s="13" t="s">
        <v>89</v>
      </c>
      <c r="AW201" s="13" t="s">
        <v>38</v>
      </c>
      <c r="AX201" s="13" t="s">
        <v>82</v>
      </c>
      <c r="AY201" s="221" t="s">
        <v>262</v>
      </c>
    </row>
    <row r="202" spans="1:65" s="13" customFormat="1" ht="10">
      <c r="B202" s="212"/>
      <c r="C202" s="213"/>
      <c r="D202" s="208" t="s">
        <v>272</v>
      </c>
      <c r="E202" s="214" t="s">
        <v>44</v>
      </c>
      <c r="F202" s="215" t="s">
        <v>8856</v>
      </c>
      <c r="G202" s="213"/>
      <c r="H202" s="214" t="s">
        <v>44</v>
      </c>
      <c r="I202" s="216"/>
      <c r="J202" s="213"/>
      <c r="K202" s="213"/>
      <c r="L202" s="217"/>
      <c r="M202" s="218"/>
      <c r="N202" s="219"/>
      <c r="O202" s="219"/>
      <c r="P202" s="219"/>
      <c r="Q202" s="219"/>
      <c r="R202" s="219"/>
      <c r="S202" s="219"/>
      <c r="T202" s="220"/>
      <c r="AT202" s="221" t="s">
        <v>272</v>
      </c>
      <c r="AU202" s="221" t="s">
        <v>91</v>
      </c>
      <c r="AV202" s="13" t="s">
        <v>89</v>
      </c>
      <c r="AW202" s="13" t="s">
        <v>38</v>
      </c>
      <c r="AX202" s="13" t="s">
        <v>82</v>
      </c>
      <c r="AY202" s="221" t="s">
        <v>262</v>
      </c>
    </row>
    <row r="203" spans="1:65" s="13" customFormat="1" ht="10">
      <c r="B203" s="212"/>
      <c r="C203" s="213"/>
      <c r="D203" s="208" t="s">
        <v>272</v>
      </c>
      <c r="E203" s="214" t="s">
        <v>44</v>
      </c>
      <c r="F203" s="215" t="s">
        <v>8857</v>
      </c>
      <c r="G203" s="213"/>
      <c r="H203" s="214" t="s">
        <v>44</v>
      </c>
      <c r="I203" s="216"/>
      <c r="J203" s="213"/>
      <c r="K203" s="213"/>
      <c r="L203" s="217"/>
      <c r="M203" s="218"/>
      <c r="N203" s="219"/>
      <c r="O203" s="219"/>
      <c r="P203" s="219"/>
      <c r="Q203" s="219"/>
      <c r="R203" s="219"/>
      <c r="S203" s="219"/>
      <c r="T203" s="220"/>
      <c r="AT203" s="221" t="s">
        <v>272</v>
      </c>
      <c r="AU203" s="221" t="s">
        <v>91</v>
      </c>
      <c r="AV203" s="13" t="s">
        <v>89</v>
      </c>
      <c r="AW203" s="13" t="s">
        <v>38</v>
      </c>
      <c r="AX203" s="13" t="s">
        <v>82</v>
      </c>
      <c r="AY203" s="221" t="s">
        <v>262</v>
      </c>
    </row>
    <row r="204" spans="1:65" s="13" customFormat="1" ht="10">
      <c r="B204" s="212"/>
      <c r="C204" s="213"/>
      <c r="D204" s="208" t="s">
        <v>272</v>
      </c>
      <c r="E204" s="214" t="s">
        <v>44</v>
      </c>
      <c r="F204" s="215" t="s">
        <v>8858</v>
      </c>
      <c r="G204" s="213"/>
      <c r="H204" s="214" t="s">
        <v>44</v>
      </c>
      <c r="I204" s="216"/>
      <c r="J204" s="213"/>
      <c r="K204" s="213"/>
      <c r="L204" s="217"/>
      <c r="M204" s="218"/>
      <c r="N204" s="219"/>
      <c r="O204" s="219"/>
      <c r="P204" s="219"/>
      <c r="Q204" s="219"/>
      <c r="R204" s="219"/>
      <c r="S204" s="219"/>
      <c r="T204" s="220"/>
      <c r="AT204" s="221" t="s">
        <v>272</v>
      </c>
      <c r="AU204" s="221" t="s">
        <v>91</v>
      </c>
      <c r="AV204" s="13" t="s">
        <v>89</v>
      </c>
      <c r="AW204" s="13" t="s">
        <v>38</v>
      </c>
      <c r="AX204" s="13" t="s">
        <v>82</v>
      </c>
      <c r="AY204" s="221" t="s">
        <v>262</v>
      </c>
    </row>
    <row r="205" spans="1:65" s="13" customFormat="1" ht="10">
      <c r="B205" s="212"/>
      <c r="C205" s="213"/>
      <c r="D205" s="208" t="s">
        <v>272</v>
      </c>
      <c r="E205" s="214" t="s">
        <v>44</v>
      </c>
      <c r="F205" s="215" t="s">
        <v>8859</v>
      </c>
      <c r="G205" s="213"/>
      <c r="H205" s="214" t="s">
        <v>44</v>
      </c>
      <c r="I205" s="216"/>
      <c r="J205" s="213"/>
      <c r="K205" s="213"/>
      <c r="L205" s="217"/>
      <c r="M205" s="218"/>
      <c r="N205" s="219"/>
      <c r="O205" s="219"/>
      <c r="P205" s="219"/>
      <c r="Q205" s="219"/>
      <c r="R205" s="219"/>
      <c r="S205" s="219"/>
      <c r="T205" s="220"/>
      <c r="AT205" s="221" t="s">
        <v>272</v>
      </c>
      <c r="AU205" s="221" t="s">
        <v>91</v>
      </c>
      <c r="AV205" s="13" t="s">
        <v>89</v>
      </c>
      <c r="AW205" s="13" t="s">
        <v>38</v>
      </c>
      <c r="AX205" s="13" t="s">
        <v>82</v>
      </c>
      <c r="AY205" s="221" t="s">
        <v>262</v>
      </c>
    </row>
    <row r="206" spans="1:65" s="13" customFormat="1" ht="20">
      <c r="B206" s="212"/>
      <c r="C206" s="213"/>
      <c r="D206" s="208" t="s">
        <v>272</v>
      </c>
      <c r="E206" s="214" t="s">
        <v>44</v>
      </c>
      <c r="F206" s="215" t="s">
        <v>8860</v>
      </c>
      <c r="G206" s="213"/>
      <c r="H206" s="214" t="s">
        <v>44</v>
      </c>
      <c r="I206" s="216"/>
      <c r="J206" s="213"/>
      <c r="K206" s="213"/>
      <c r="L206" s="217"/>
      <c r="M206" s="218"/>
      <c r="N206" s="219"/>
      <c r="O206" s="219"/>
      <c r="P206" s="219"/>
      <c r="Q206" s="219"/>
      <c r="R206" s="219"/>
      <c r="S206" s="219"/>
      <c r="T206" s="220"/>
      <c r="AT206" s="221" t="s">
        <v>272</v>
      </c>
      <c r="AU206" s="221" t="s">
        <v>91</v>
      </c>
      <c r="AV206" s="13" t="s">
        <v>89</v>
      </c>
      <c r="AW206" s="13" t="s">
        <v>38</v>
      </c>
      <c r="AX206" s="13" t="s">
        <v>82</v>
      </c>
      <c r="AY206" s="221" t="s">
        <v>262</v>
      </c>
    </row>
    <row r="207" spans="1:65" s="15" customFormat="1" ht="10">
      <c r="B207" s="233"/>
      <c r="C207" s="234"/>
      <c r="D207" s="208" t="s">
        <v>272</v>
      </c>
      <c r="E207" s="235" t="s">
        <v>44</v>
      </c>
      <c r="F207" s="236" t="s">
        <v>351</v>
      </c>
      <c r="G207" s="234"/>
      <c r="H207" s="237">
        <v>8</v>
      </c>
      <c r="I207" s="238"/>
      <c r="J207" s="234"/>
      <c r="K207" s="234"/>
      <c r="L207" s="239"/>
      <c r="M207" s="240"/>
      <c r="N207" s="241"/>
      <c r="O207" s="241"/>
      <c r="P207" s="241"/>
      <c r="Q207" s="241"/>
      <c r="R207" s="241"/>
      <c r="S207" s="241"/>
      <c r="T207" s="242"/>
      <c r="AT207" s="243" t="s">
        <v>272</v>
      </c>
      <c r="AU207" s="243" t="s">
        <v>91</v>
      </c>
      <c r="AV207" s="15" t="s">
        <v>91</v>
      </c>
      <c r="AW207" s="15" t="s">
        <v>38</v>
      </c>
      <c r="AX207" s="15" t="s">
        <v>89</v>
      </c>
      <c r="AY207" s="243" t="s">
        <v>262</v>
      </c>
    </row>
    <row r="208" spans="1:65" s="2" customFormat="1" ht="16.5" customHeight="1">
      <c r="A208" s="37"/>
      <c r="B208" s="38"/>
      <c r="C208" s="255" t="s">
        <v>515</v>
      </c>
      <c r="D208" s="255" t="s">
        <v>633</v>
      </c>
      <c r="E208" s="256" t="s">
        <v>8915</v>
      </c>
      <c r="F208" s="257" t="s">
        <v>8916</v>
      </c>
      <c r="G208" s="258" t="s">
        <v>590</v>
      </c>
      <c r="H208" s="259">
        <v>16.48</v>
      </c>
      <c r="I208" s="260"/>
      <c r="J208" s="261">
        <f>ROUND(I208*H208,2)</f>
        <v>0</v>
      </c>
      <c r="K208" s="257" t="s">
        <v>268</v>
      </c>
      <c r="L208" s="262"/>
      <c r="M208" s="263" t="s">
        <v>44</v>
      </c>
      <c r="N208" s="264" t="s">
        <v>53</v>
      </c>
      <c r="O208" s="67"/>
      <c r="P208" s="204">
        <f>O208*H208</f>
        <v>0</v>
      </c>
      <c r="Q208" s="204">
        <v>2.5000000000000001E-4</v>
      </c>
      <c r="R208" s="204">
        <f>Q208*H208</f>
        <v>4.1200000000000004E-3</v>
      </c>
      <c r="S208" s="204">
        <v>0</v>
      </c>
      <c r="T208" s="205">
        <f>S208*H208</f>
        <v>0</v>
      </c>
      <c r="U208" s="37"/>
      <c r="V208" s="37"/>
      <c r="W208" s="37"/>
      <c r="X208" s="37"/>
      <c r="Y208" s="37"/>
      <c r="Z208" s="37"/>
      <c r="AA208" s="37"/>
      <c r="AB208" s="37"/>
      <c r="AC208" s="37"/>
      <c r="AD208" s="37"/>
      <c r="AE208" s="37"/>
      <c r="AR208" s="206" t="s">
        <v>351</v>
      </c>
      <c r="AT208" s="206" t="s">
        <v>633</v>
      </c>
      <c r="AU208" s="206" t="s">
        <v>91</v>
      </c>
      <c r="AY208" s="19" t="s">
        <v>262</v>
      </c>
      <c r="BE208" s="207">
        <f>IF(N208="základní",J208,0)</f>
        <v>0</v>
      </c>
      <c r="BF208" s="207">
        <f>IF(N208="snížená",J208,0)</f>
        <v>0</v>
      </c>
      <c r="BG208" s="207">
        <f>IF(N208="zákl. přenesená",J208,0)</f>
        <v>0</v>
      </c>
      <c r="BH208" s="207">
        <f>IF(N208="sníž. přenesená",J208,0)</f>
        <v>0</v>
      </c>
      <c r="BI208" s="207">
        <f>IF(N208="nulová",J208,0)</f>
        <v>0</v>
      </c>
      <c r="BJ208" s="19" t="s">
        <v>89</v>
      </c>
      <c r="BK208" s="207">
        <f>ROUND(I208*H208,2)</f>
        <v>0</v>
      </c>
      <c r="BL208" s="19" t="s">
        <v>104</v>
      </c>
      <c r="BM208" s="206" t="s">
        <v>8917</v>
      </c>
    </row>
    <row r="209" spans="1:65" s="13" customFormat="1" ht="10">
      <c r="B209" s="212"/>
      <c r="C209" s="213"/>
      <c r="D209" s="208" t="s">
        <v>272</v>
      </c>
      <c r="E209" s="214" t="s">
        <v>44</v>
      </c>
      <c r="F209" s="215" t="s">
        <v>8855</v>
      </c>
      <c r="G209" s="213"/>
      <c r="H209" s="214" t="s">
        <v>44</v>
      </c>
      <c r="I209" s="216"/>
      <c r="J209" s="213"/>
      <c r="K209" s="213"/>
      <c r="L209" s="217"/>
      <c r="M209" s="218"/>
      <c r="N209" s="219"/>
      <c r="O209" s="219"/>
      <c r="P209" s="219"/>
      <c r="Q209" s="219"/>
      <c r="R209" s="219"/>
      <c r="S209" s="219"/>
      <c r="T209" s="220"/>
      <c r="AT209" s="221" t="s">
        <v>272</v>
      </c>
      <c r="AU209" s="221" t="s">
        <v>91</v>
      </c>
      <c r="AV209" s="13" t="s">
        <v>89</v>
      </c>
      <c r="AW209" s="13" t="s">
        <v>38</v>
      </c>
      <c r="AX209" s="13" t="s">
        <v>82</v>
      </c>
      <c r="AY209" s="221" t="s">
        <v>262</v>
      </c>
    </row>
    <row r="210" spans="1:65" s="13" customFormat="1" ht="10">
      <c r="B210" s="212"/>
      <c r="C210" s="213"/>
      <c r="D210" s="208" t="s">
        <v>272</v>
      </c>
      <c r="E210" s="214" t="s">
        <v>44</v>
      </c>
      <c r="F210" s="215" t="s">
        <v>8856</v>
      </c>
      <c r="G210" s="213"/>
      <c r="H210" s="214" t="s">
        <v>44</v>
      </c>
      <c r="I210" s="216"/>
      <c r="J210" s="213"/>
      <c r="K210" s="213"/>
      <c r="L210" s="217"/>
      <c r="M210" s="218"/>
      <c r="N210" s="219"/>
      <c r="O210" s="219"/>
      <c r="P210" s="219"/>
      <c r="Q210" s="219"/>
      <c r="R210" s="219"/>
      <c r="S210" s="219"/>
      <c r="T210" s="220"/>
      <c r="AT210" s="221" t="s">
        <v>272</v>
      </c>
      <c r="AU210" s="221" t="s">
        <v>91</v>
      </c>
      <c r="AV210" s="13" t="s">
        <v>89</v>
      </c>
      <c r="AW210" s="13" t="s">
        <v>38</v>
      </c>
      <c r="AX210" s="13" t="s">
        <v>82</v>
      </c>
      <c r="AY210" s="221" t="s">
        <v>262</v>
      </c>
    </row>
    <row r="211" spans="1:65" s="13" customFormat="1" ht="10">
      <c r="B211" s="212"/>
      <c r="C211" s="213"/>
      <c r="D211" s="208" t="s">
        <v>272</v>
      </c>
      <c r="E211" s="214" t="s">
        <v>44</v>
      </c>
      <c r="F211" s="215" t="s">
        <v>8857</v>
      </c>
      <c r="G211" s="213"/>
      <c r="H211" s="214" t="s">
        <v>44</v>
      </c>
      <c r="I211" s="216"/>
      <c r="J211" s="213"/>
      <c r="K211" s="213"/>
      <c r="L211" s="217"/>
      <c r="M211" s="218"/>
      <c r="N211" s="219"/>
      <c r="O211" s="219"/>
      <c r="P211" s="219"/>
      <c r="Q211" s="219"/>
      <c r="R211" s="219"/>
      <c r="S211" s="219"/>
      <c r="T211" s="220"/>
      <c r="AT211" s="221" t="s">
        <v>272</v>
      </c>
      <c r="AU211" s="221" t="s">
        <v>91</v>
      </c>
      <c r="AV211" s="13" t="s">
        <v>89</v>
      </c>
      <c r="AW211" s="13" t="s">
        <v>38</v>
      </c>
      <c r="AX211" s="13" t="s">
        <v>82</v>
      </c>
      <c r="AY211" s="221" t="s">
        <v>262</v>
      </c>
    </row>
    <row r="212" spans="1:65" s="13" customFormat="1" ht="10">
      <c r="B212" s="212"/>
      <c r="C212" s="213"/>
      <c r="D212" s="208" t="s">
        <v>272</v>
      </c>
      <c r="E212" s="214" t="s">
        <v>44</v>
      </c>
      <c r="F212" s="215" t="s">
        <v>8858</v>
      </c>
      <c r="G212" s="213"/>
      <c r="H212" s="214" t="s">
        <v>44</v>
      </c>
      <c r="I212" s="216"/>
      <c r="J212" s="213"/>
      <c r="K212" s="213"/>
      <c r="L212" s="217"/>
      <c r="M212" s="218"/>
      <c r="N212" s="219"/>
      <c r="O212" s="219"/>
      <c r="P212" s="219"/>
      <c r="Q212" s="219"/>
      <c r="R212" s="219"/>
      <c r="S212" s="219"/>
      <c r="T212" s="220"/>
      <c r="AT212" s="221" t="s">
        <v>272</v>
      </c>
      <c r="AU212" s="221" t="s">
        <v>91</v>
      </c>
      <c r="AV212" s="13" t="s">
        <v>89</v>
      </c>
      <c r="AW212" s="13" t="s">
        <v>38</v>
      </c>
      <c r="AX212" s="13" t="s">
        <v>82</v>
      </c>
      <c r="AY212" s="221" t="s">
        <v>262</v>
      </c>
    </row>
    <row r="213" spans="1:65" s="13" customFormat="1" ht="10">
      <c r="B213" s="212"/>
      <c r="C213" s="213"/>
      <c r="D213" s="208" t="s">
        <v>272</v>
      </c>
      <c r="E213" s="214" t="s">
        <v>44</v>
      </c>
      <c r="F213" s="215" t="s">
        <v>8859</v>
      </c>
      <c r="G213" s="213"/>
      <c r="H213" s="214" t="s">
        <v>44</v>
      </c>
      <c r="I213" s="216"/>
      <c r="J213" s="213"/>
      <c r="K213" s="213"/>
      <c r="L213" s="217"/>
      <c r="M213" s="218"/>
      <c r="N213" s="219"/>
      <c r="O213" s="219"/>
      <c r="P213" s="219"/>
      <c r="Q213" s="219"/>
      <c r="R213" s="219"/>
      <c r="S213" s="219"/>
      <c r="T213" s="220"/>
      <c r="AT213" s="221" t="s">
        <v>272</v>
      </c>
      <c r="AU213" s="221" t="s">
        <v>91</v>
      </c>
      <c r="AV213" s="13" t="s">
        <v>89</v>
      </c>
      <c r="AW213" s="13" t="s">
        <v>38</v>
      </c>
      <c r="AX213" s="13" t="s">
        <v>82</v>
      </c>
      <c r="AY213" s="221" t="s">
        <v>262</v>
      </c>
    </row>
    <row r="214" spans="1:65" s="13" customFormat="1" ht="20">
      <c r="B214" s="212"/>
      <c r="C214" s="213"/>
      <c r="D214" s="208" t="s">
        <v>272</v>
      </c>
      <c r="E214" s="214" t="s">
        <v>44</v>
      </c>
      <c r="F214" s="215" t="s">
        <v>8860</v>
      </c>
      <c r="G214" s="213"/>
      <c r="H214" s="214" t="s">
        <v>44</v>
      </c>
      <c r="I214" s="216"/>
      <c r="J214" s="213"/>
      <c r="K214" s="213"/>
      <c r="L214" s="217"/>
      <c r="M214" s="218"/>
      <c r="N214" s="219"/>
      <c r="O214" s="219"/>
      <c r="P214" s="219"/>
      <c r="Q214" s="219"/>
      <c r="R214" s="219"/>
      <c r="S214" s="219"/>
      <c r="T214" s="220"/>
      <c r="AT214" s="221" t="s">
        <v>272</v>
      </c>
      <c r="AU214" s="221" t="s">
        <v>91</v>
      </c>
      <c r="AV214" s="13" t="s">
        <v>89</v>
      </c>
      <c r="AW214" s="13" t="s">
        <v>38</v>
      </c>
      <c r="AX214" s="13" t="s">
        <v>82</v>
      </c>
      <c r="AY214" s="221" t="s">
        <v>262</v>
      </c>
    </row>
    <row r="215" spans="1:65" s="15" customFormat="1" ht="10">
      <c r="B215" s="233"/>
      <c r="C215" s="234"/>
      <c r="D215" s="208" t="s">
        <v>272</v>
      </c>
      <c r="E215" s="235" t="s">
        <v>44</v>
      </c>
      <c r="F215" s="236" t="s">
        <v>8918</v>
      </c>
      <c r="G215" s="234"/>
      <c r="H215" s="237">
        <v>16</v>
      </c>
      <c r="I215" s="238"/>
      <c r="J215" s="234"/>
      <c r="K215" s="234"/>
      <c r="L215" s="239"/>
      <c r="M215" s="240"/>
      <c r="N215" s="241"/>
      <c r="O215" s="241"/>
      <c r="P215" s="241"/>
      <c r="Q215" s="241"/>
      <c r="R215" s="241"/>
      <c r="S215" s="241"/>
      <c r="T215" s="242"/>
      <c r="AT215" s="243" t="s">
        <v>272</v>
      </c>
      <c r="AU215" s="243" t="s">
        <v>91</v>
      </c>
      <c r="AV215" s="15" t="s">
        <v>91</v>
      </c>
      <c r="AW215" s="15" t="s">
        <v>38</v>
      </c>
      <c r="AX215" s="15" t="s">
        <v>89</v>
      </c>
      <c r="AY215" s="243" t="s">
        <v>262</v>
      </c>
    </row>
    <row r="216" spans="1:65" s="15" customFormat="1" ht="10">
      <c r="B216" s="233"/>
      <c r="C216" s="234"/>
      <c r="D216" s="208" t="s">
        <v>272</v>
      </c>
      <c r="E216" s="234"/>
      <c r="F216" s="236" t="s">
        <v>8919</v>
      </c>
      <c r="G216" s="234"/>
      <c r="H216" s="237">
        <v>16.48</v>
      </c>
      <c r="I216" s="238"/>
      <c r="J216" s="234"/>
      <c r="K216" s="234"/>
      <c r="L216" s="239"/>
      <c r="M216" s="240"/>
      <c r="N216" s="241"/>
      <c r="O216" s="241"/>
      <c r="P216" s="241"/>
      <c r="Q216" s="241"/>
      <c r="R216" s="241"/>
      <c r="S216" s="241"/>
      <c r="T216" s="242"/>
      <c r="AT216" s="243" t="s">
        <v>272</v>
      </c>
      <c r="AU216" s="243" t="s">
        <v>91</v>
      </c>
      <c r="AV216" s="15" t="s">
        <v>91</v>
      </c>
      <c r="AW216" s="15" t="s">
        <v>4</v>
      </c>
      <c r="AX216" s="15" t="s">
        <v>89</v>
      </c>
      <c r="AY216" s="243" t="s">
        <v>262</v>
      </c>
    </row>
    <row r="217" spans="1:65" s="2" customFormat="1" ht="16.5" customHeight="1">
      <c r="A217" s="37"/>
      <c r="B217" s="38"/>
      <c r="C217" s="195" t="s">
        <v>523</v>
      </c>
      <c r="D217" s="195" t="s">
        <v>264</v>
      </c>
      <c r="E217" s="196" t="s">
        <v>8920</v>
      </c>
      <c r="F217" s="197" t="s">
        <v>8921</v>
      </c>
      <c r="G217" s="198" t="s">
        <v>342</v>
      </c>
      <c r="H217" s="199">
        <v>4.343</v>
      </c>
      <c r="I217" s="200"/>
      <c r="J217" s="201">
        <f>ROUND(I217*H217,2)</f>
        <v>0</v>
      </c>
      <c r="K217" s="197" t="s">
        <v>268</v>
      </c>
      <c r="L217" s="42"/>
      <c r="M217" s="202" t="s">
        <v>44</v>
      </c>
      <c r="N217" s="203" t="s">
        <v>53</v>
      </c>
      <c r="O217" s="67"/>
      <c r="P217" s="204">
        <f>O217*H217</f>
        <v>0</v>
      </c>
      <c r="Q217" s="204">
        <v>3.6000000000000002E-4</v>
      </c>
      <c r="R217" s="204">
        <f>Q217*H217</f>
        <v>1.5634800000000001E-3</v>
      </c>
      <c r="S217" s="204">
        <v>0</v>
      </c>
      <c r="T217" s="205">
        <f>S217*H217</f>
        <v>0</v>
      </c>
      <c r="U217" s="37"/>
      <c r="V217" s="37"/>
      <c r="W217" s="37"/>
      <c r="X217" s="37"/>
      <c r="Y217" s="37"/>
      <c r="Z217" s="37"/>
      <c r="AA217" s="37"/>
      <c r="AB217" s="37"/>
      <c r="AC217" s="37"/>
      <c r="AD217" s="37"/>
      <c r="AE217" s="37"/>
      <c r="AR217" s="206" t="s">
        <v>104</v>
      </c>
      <c r="AT217" s="206" t="s">
        <v>264</v>
      </c>
      <c r="AU217" s="206" t="s">
        <v>91</v>
      </c>
      <c r="AY217" s="19" t="s">
        <v>262</v>
      </c>
      <c r="BE217" s="207">
        <f>IF(N217="základní",J217,0)</f>
        <v>0</v>
      </c>
      <c r="BF217" s="207">
        <f>IF(N217="snížená",J217,0)</f>
        <v>0</v>
      </c>
      <c r="BG217" s="207">
        <f>IF(N217="zákl. přenesená",J217,0)</f>
        <v>0</v>
      </c>
      <c r="BH217" s="207">
        <f>IF(N217="sníž. přenesená",J217,0)</f>
        <v>0</v>
      </c>
      <c r="BI217" s="207">
        <f>IF(N217="nulová",J217,0)</f>
        <v>0</v>
      </c>
      <c r="BJ217" s="19" t="s">
        <v>89</v>
      </c>
      <c r="BK217" s="207">
        <f>ROUND(I217*H217,2)</f>
        <v>0</v>
      </c>
      <c r="BL217" s="19" t="s">
        <v>104</v>
      </c>
      <c r="BM217" s="206" t="s">
        <v>8922</v>
      </c>
    </row>
    <row r="218" spans="1:65" s="2" customFormat="1" ht="27">
      <c r="A218" s="37"/>
      <c r="B218" s="38"/>
      <c r="C218" s="39"/>
      <c r="D218" s="208" t="s">
        <v>270</v>
      </c>
      <c r="E218" s="39"/>
      <c r="F218" s="209" t="s">
        <v>8923</v>
      </c>
      <c r="G218" s="39"/>
      <c r="H218" s="39"/>
      <c r="I218" s="118"/>
      <c r="J218" s="39"/>
      <c r="K218" s="39"/>
      <c r="L218" s="42"/>
      <c r="M218" s="210"/>
      <c r="N218" s="211"/>
      <c r="O218" s="67"/>
      <c r="P218" s="67"/>
      <c r="Q218" s="67"/>
      <c r="R218" s="67"/>
      <c r="S218" s="67"/>
      <c r="T218" s="68"/>
      <c r="U218" s="37"/>
      <c r="V218" s="37"/>
      <c r="W218" s="37"/>
      <c r="X218" s="37"/>
      <c r="Y218" s="37"/>
      <c r="Z218" s="37"/>
      <c r="AA218" s="37"/>
      <c r="AB218" s="37"/>
      <c r="AC218" s="37"/>
      <c r="AD218" s="37"/>
      <c r="AE218" s="37"/>
      <c r="AT218" s="19" t="s">
        <v>270</v>
      </c>
      <c r="AU218" s="19" t="s">
        <v>91</v>
      </c>
    </row>
    <row r="219" spans="1:65" s="13" customFormat="1" ht="10">
      <c r="B219" s="212"/>
      <c r="C219" s="213"/>
      <c r="D219" s="208" t="s">
        <v>272</v>
      </c>
      <c r="E219" s="214" t="s">
        <v>44</v>
      </c>
      <c r="F219" s="215" t="s">
        <v>8855</v>
      </c>
      <c r="G219" s="213"/>
      <c r="H219" s="214" t="s">
        <v>44</v>
      </c>
      <c r="I219" s="216"/>
      <c r="J219" s="213"/>
      <c r="K219" s="213"/>
      <c r="L219" s="217"/>
      <c r="M219" s="218"/>
      <c r="N219" s="219"/>
      <c r="O219" s="219"/>
      <c r="P219" s="219"/>
      <c r="Q219" s="219"/>
      <c r="R219" s="219"/>
      <c r="S219" s="219"/>
      <c r="T219" s="220"/>
      <c r="AT219" s="221" t="s">
        <v>272</v>
      </c>
      <c r="AU219" s="221" t="s">
        <v>91</v>
      </c>
      <c r="AV219" s="13" t="s">
        <v>89</v>
      </c>
      <c r="AW219" s="13" t="s">
        <v>38</v>
      </c>
      <c r="AX219" s="13" t="s">
        <v>82</v>
      </c>
      <c r="AY219" s="221" t="s">
        <v>262</v>
      </c>
    </row>
    <row r="220" spans="1:65" s="13" customFormat="1" ht="10">
      <c r="B220" s="212"/>
      <c r="C220" s="213"/>
      <c r="D220" s="208" t="s">
        <v>272</v>
      </c>
      <c r="E220" s="214" t="s">
        <v>44</v>
      </c>
      <c r="F220" s="215" t="s">
        <v>8856</v>
      </c>
      <c r="G220" s="213"/>
      <c r="H220" s="214" t="s">
        <v>44</v>
      </c>
      <c r="I220" s="216"/>
      <c r="J220" s="213"/>
      <c r="K220" s="213"/>
      <c r="L220" s="217"/>
      <c r="M220" s="218"/>
      <c r="N220" s="219"/>
      <c r="O220" s="219"/>
      <c r="P220" s="219"/>
      <c r="Q220" s="219"/>
      <c r="R220" s="219"/>
      <c r="S220" s="219"/>
      <c r="T220" s="220"/>
      <c r="AT220" s="221" t="s">
        <v>272</v>
      </c>
      <c r="AU220" s="221" t="s">
        <v>91</v>
      </c>
      <c r="AV220" s="13" t="s">
        <v>89</v>
      </c>
      <c r="AW220" s="13" t="s">
        <v>38</v>
      </c>
      <c r="AX220" s="13" t="s">
        <v>82</v>
      </c>
      <c r="AY220" s="221" t="s">
        <v>262</v>
      </c>
    </row>
    <row r="221" spans="1:65" s="13" customFormat="1" ht="10">
      <c r="B221" s="212"/>
      <c r="C221" s="213"/>
      <c r="D221" s="208" t="s">
        <v>272</v>
      </c>
      <c r="E221" s="214" t="s">
        <v>44</v>
      </c>
      <c r="F221" s="215" t="s">
        <v>8857</v>
      </c>
      <c r="G221" s="213"/>
      <c r="H221" s="214" t="s">
        <v>44</v>
      </c>
      <c r="I221" s="216"/>
      <c r="J221" s="213"/>
      <c r="K221" s="213"/>
      <c r="L221" s="217"/>
      <c r="M221" s="218"/>
      <c r="N221" s="219"/>
      <c r="O221" s="219"/>
      <c r="P221" s="219"/>
      <c r="Q221" s="219"/>
      <c r="R221" s="219"/>
      <c r="S221" s="219"/>
      <c r="T221" s="220"/>
      <c r="AT221" s="221" t="s">
        <v>272</v>
      </c>
      <c r="AU221" s="221" t="s">
        <v>91</v>
      </c>
      <c r="AV221" s="13" t="s">
        <v>89</v>
      </c>
      <c r="AW221" s="13" t="s">
        <v>38</v>
      </c>
      <c r="AX221" s="13" t="s">
        <v>82</v>
      </c>
      <c r="AY221" s="221" t="s">
        <v>262</v>
      </c>
    </row>
    <row r="222" spans="1:65" s="13" customFormat="1" ht="10">
      <c r="B222" s="212"/>
      <c r="C222" s="213"/>
      <c r="D222" s="208" t="s">
        <v>272</v>
      </c>
      <c r="E222" s="214" t="s">
        <v>44</v>
      </c>
      <c r="F222" s="215" t="s">
        <v>8858</v>
      </c>
      <c r="G222" s="213"/>
      <c r="H222" s="214" t="s">
        <v>44</v>
      </c>
      <c r="I222" s="216"/>
      <c r="J222" s="213"/>
      <c r="K222" s="213"/>
      <c r="L222" s="217"/>
      <c r="M222" s="218"/>
      <c r="N222" s="219"/>
      <c r="O222" s="219"/>
      <c r="P222" s="219"/>
      <c r="Q222" s="219"/>
      <c r="R222" s="219"/>
      <c r="S222" s="219"/>
      <c r="T222" s="220"/>
      <c r="AT222" s="221" t="s">
        <v>272</v>
      </c>
      <c r="AU222" s="221" t="s">
        <v>91</v>
      </c>
      <c r="AV222" s="13" t="s">
        <v>89</v>
      </c>
      <c r="AW222" s="13" t="s">
        <v>38</v>
      </c>
      <c r="AX222" s="13" t="s">
        <v>82</v>
      </c>
      <c r="AY222" s="221" t="s">
        <v>262</v>
      </c>
    </row>
    <row r="223" spans="1:65" s="13" customFormat="1" ht="10">
      <c r="B223" s="212"/>
      <c r="C223" s="213"/>
      <c r="D223" s="208" t="s">
        <v>272</v>
      </c>
      <c r="E223" s="214" t="s">
        <v>44</v>
      </c>
      <c r="F223" s="215" t="s">
        <v>8859</v>
      </c>
      <c r="G223" s="213"/>
      <c r="H223" s="214" t="s">
        <v>44</v>
      </c>
      <c r="I223" s="216"/>
      <c r="J223" s="213"/>
      <c r="K223" s="213"/>
      <c r="L223" s="217"/>
      <c r="M223" s="218"/>
      <c r="N223" s="219"/>
      <c r="O223" s="219"/>
      <c r="P223" s="219"/>
      <c r="Q223" s="219"/>
      <c r="R223" s="219"/>
      <c r="S223" s="219"/>
      <c r="T223" s="220"/>
      <c r="AT223" s="221" t="s">
        <v>272</v>
      </c>
      <c r="AU223" s="221" t="s">
        <v>91</v>
      </c>
      <c r="AV223" s="13" t="s">
        <v>89</v>
      </c>
      <c r="AW223" s="13" t="s">
        <v>38</v>
      </c>
      <c r="AX223" s="13" t="s">
        <v>82</v>
      </c>
      <c r="AY223" s="221" t="s">
        <v>262</v>
      </c>
    </row>
    <row r="224" spans="1:65" s="13" customFormat="1" ht="20">
      <c r="B224" s="212"/>
      <c r="C224" s="213"/>
      <c r="D224" s="208" t="s">
        <v>272</v>
      </c>
      <c r="E224" s="214" t="s">
        <v>44</v>
      </c>
      <c r="F224" s="215" t="s">
        <v>8860</v>
      </c>
      <c r="G224" s="213"/>
      <c r="H224" s="214" t="s">
        <v>44</v>
      </c>
      <c r="I224" s="216"/>
      <c r="J224" s="213"/>
      <c r="K224" s="213"/>
      <c r="L224" s="217"/>
      <c r="M224" s="218"/>
      <c r="N224" s="219"/>
      <c r="O224" s="219"/>
      <c r="P224" s="219"/>
      <c r="Q224" s="219"/>
      <c r="R224" s="219"/>
      <c r="S224" s="219"/>
      <c r="T224" s="220"/>
      <c r="AT224" s="221" t="s">
        <v>272</v>
      </c>
      <c r="AU224" s="221" t="s">
        <v>91</v>
      </c>
      <c r="AV224" s="13" t="s">
        <v>89</v>
      </c>
      <c r="AW224" s="13" t="s">
        <v>38</v>
      </c>
      <c r="AX224" s="13" t="s">
        <v>82</v>
      </c>
      <c r="AY224" s="221" t="s">
        <v>262</v>
      </c>
    </row>
    <row r="225" spans="1:65" s="15" customFormat="1" ht="10">
      <c r="B225" s="233"/>
      <c r="C225" s="234"/>
      <c r="D225" s="208" t="s">
        <v>272</v>
      </c>
      <c r="E225" s="235" t="s">
        <v>44</v>
      </c>
      <c r="F225" s="236" t="s">
        <v>8924</v>
      </c>
      <c r="G225" s="234"/>
      <c r="H225" s="237">
        <v>4.343</v>
      </c>
      <c r="I225" s="238"/>
      <c r="J225" s="234"/>
      <c r="K225" s="234"/>
      <c r="L225" s="239"/>
      <c r="M225" s="240"/>
      <c r="N225" s="241"/>
      <c r="O225" s="241"/>
      <c r="P225" s="241"/>
      <c r="Q225" s="241"/>
      <c r="R225" s="241"/>
      <c r="S225" s="241"/>
      <c r="T225" s="242"/>
      <c r="AT225" s="243" t="s">
        <v>272</v>
      </c>
      <c r="AU225" s="243" t="s">
        <v>91</v>
      </c>
      <c r="AV225" s="15" t="s">
        <v>91</v>
      </c>
      <c r="AW225" s="15" t="s">
        <v>38</v>
      </c>
      <c r="AX225" s="15" t="s">
        <v>89</v>
      </c>
      <c r="AY225" s="243" t="s">
        <v>262</v>
      </c>
    </row>
    <row r="226" spans="1:65" s="2" customFormat="1" ht="16.5" customHeight="1">
      <c r="A226" s="37"/>
      <c r="B226" s="38"/>
      <c r="C226" s="195" t="s">
        <v>529</v>
      </c>
      <c r="D226" s="195" t="s">
        <v>264</v>
      </c>
      <c r="E226" s="196" t="s">
        <v>8925</v>
      </c>
      <c r="F226" s="197" t="s">
        <v>8926</v>
      </c>
      <c r="G226" s="198" t="s">
        <v>518</v>
      </c>
      <c r="H226" s="199">
        <v>8</v>
      </c>
      <c r="I226" s="200"/>
      <c r="J226" s="201">
        <f>ROUND(I226*H226,2)</f>
        <v>0</v>
      </c>
      <c r="K226" s="197" t="s">
        <v>268</v>
      </c>
      <c r="L226" s="42"/>
      <c r="M226" s="202" t="s">
        <v>44</v>
      </c>
      <c r="N226" s="203" t="s">
        <v>53</v>
      </c>
      <c r="O226" s="67"/>
      <c r="P226" s="204">
        <f>O226*H226</f>
        <v>0</v>
      </c>
      <c r="Q226" s="204">
        <v>0</v>
      </c>
      <c r="R226" s="204">
        <f>Q226*H226</f>
        <v>0</v>
      </c>
      <c r="S226" s="204">
        <v>0</v>
      </c>
      <c r="T226" s="205">
        <f>S226*H226</f>
        <v>0</v>
      </c>
      <c r="U226" s="37"/>
      <c r="V226" s="37"/>
      <c r="W226" s="37"/>
      <c r="X226" s="37"/>
      <c r="Y226" s="37"/>
      <c r="Z226" s="37"/>
      <c r="AA226" s="37"/>
      <c r="AB226" s="37"/>
      <c r="AC226" s="37"/>
      <c r="AD226" s="37"/>
      <c r="AE226" s="37"/>
      <c r="AR226" s="206" t="s">
        <v>104</v>
      </c>
      <c r="AT226" s="206" t="s">
        <v>264</v>
      </c>
      <c r="AU226" s="206" t="s">
        <v>91</v>
      </c>
      <c r="AY226" s="19" t="s">
        <v>262</v>
      </c>
      <c r="BE226" s="207">
        <f>IF(N226="základní",J226,0)</f>
        <v>0</v>
      </c>
      <c r="BF226" s="207">
        <f>IF(N226="snížená",J226,0)</f>
        <v>0</v>
      </c>
      <c r="BG226" s="207">
        <f>IF(N226="zákl. přenesená",J226,0)</f>
        <v>0</v>
      </c>
      <c r="BH226" s="207">
        <f>IF(N226="sníž. přenesená",J226,0)</f>
        <v>0</v>
      </c>
      <c r="BI226" s="207">
        <f>IF(N226="nulová",J226,0)</f>
        <v>0</v>
      </c>
      <c r="BJ226" s="19" t="s">
        <v>89</v>
      </c>
      <c r="BK226" s="207">
        <f>ROUND(I226*H226,2)</f>
        <v>0</v>
      </c>
      <c r="BL226" s="19" t="s">
        <v>104</v>
      </c>
      <c r="BM226" s="206" t="s">
        <v>8927</v>
      </c>
    </row>
    <row r="227" spans="1:65" s="2" customFormat="1" ht="108">
      <c r="A227" s="37"/>
      <c r="B227" s="38"/>
      <c r="C227" s="39"/>
      <c r="D227" s="208" t="s">
        <v>270</v>
      </c>
      <c r="E227" s="39"/>
      <c r="F227" s="209" t="s">
        <v>8928</v>
      </c>
      <c r="G227" s="39"/>
      <c r="H227" s="39"/>
      <c r="I227" s="118"/>
      <c r="J227" s="39"/>
      <c r="K227" s="39"/>
      <c r="L227" s="42"/>
      <c r="M227" s="210"/>
      <c r="N227" s="211"/>
      <c r="O227" s="67"/>
      <c r="P227" s="67"/>
      <c r="Q227" s="67"/>
      <c r="R227" s="67"/>
      <c r="S227" s="67"/>
      <c r="T227" s="68"/>
      <c r="U227" s="37"/>
      <c r="V227" s="37"/>
      <c r="W227" s="37"/>
      <c r="X227" s="37"/>
      <c r="Y227" s="37"/>
      <c r="Z227" s="37"/>
      <c r="AA227" s="37"/>
      <c r="AB227" s="37"/>
      <c r="AC227" s="37"/>
      <c r="AD227" s="37"/>
      <c r="AE227" s="37"/>
      <c r="AT227" s="19" t="s">
        <v>270</v>
      </c>
      <c r="AU227" s="19" t="s">
        <v>91</v>
      </c>
    </row>
    <row r="228" spans="1:65" s="13" customFormat="1" ht="10">
      <c r="B228" s="212"/>
      <c r="C228" s="213"/>
      <c r="D228" s="208" t="s">
        <v>272</v>
      </c>
      <c r="E228" s="214" t="s">
        <v>44</v>
      </c>
      <c r="F228" s="215" t="s">
        <v>8855</v>
      </c>
      <c r="G228" s="213"/>
      <c r="H228" s="214" t="s">
        <v>44</v>
      </c>
      <c r="I228" s="216"/>
      <c r="J228" s="213"/>
      <c r="K228" s="213"/>
      <c r="L228" s="217"/>
      <c r="M228" s="218"/>
      <c r="N228" s="219"/>
      <c r="O228" s="219"/>
      <c r="P228" s="219"/>
      <c r="Q228" s="219"/>
      <c r="R228" s="219"/>
      <c r="S228" s="219"/>
      <c r="T228" s="220"/>
      <c r="AT228" s="221" t="s">
        <v>272</v>
      </c>
      <c r="AU228" s="221" t="s">
        <v>91</v>
      </c>
      <c r="AV228" s="13" t="s">
        <v>89</v>
      </c>
      <c r="AW228" s="13" t="s">
        <v>38</v>
      </c>
      <c r="AX228" s="13" t="s">
        <v>82</v>
      </c>
      <c r="AY228" s="221" t="s">
        <v>262</v>
      </c>
    </row>
    <row r="229" spans="1:65" s="13" customFormat="1" ht="10">
      <c r="B229" s="212"/>
      <c r="C229" s="213"/>
      <c r="D229" s="208" t="s">
        <v>272</v>
      </c>
      <c r="E229" s="214" t="s">
        <v>44</v>
      </c>
      <c r="F229" s="215" t="s">
        <v>8856</v>
      </c>
      <c r="G229" s="213"/>
      <c r="H229" s="214" t="s">
        <v>44</v>
      </c>
      <c r="I229" s="216"/>
      <c r="J229" s="213"/>
      <c r="K229" s="213"/>
      <c r="L229" s="217"/>
      <c r="M229" s="218"/>
      <c r="N229" s="219"/>
      <c r="O229" s="219"/>
      <c r="P229" s="219"/>
      <c r="Q229" s="219"/>
      <c r="R229" s="219"/>
      <c r="S229" s="219"/>
      <c r="T229" s="220"/>
      <c r="AT229" s="221" t="s">
        <v>272</v>
      </c>
      <c r="AU229" s="221" t="s">
        <v>91</v>
      </c>
      <c r="AV229" s="13" t="s">
        <v>89</v>
      </c>
      <c r="AW229" s="13" t="s">
        <v>38</v>
      </c>
      <c r="AX229" s="13" t="s">
        <v>82</v>
      </c>
      <c r="AY229" s="221" t="s">
        <v>262</v>
      </c>
    </row>
    <row r="230" spans="1:65" s="13" customFormat="1" ht="10">
      <c r="B230" s="212"/>
      <c r="C230" s="213"/>
      <c r="D230" s="208" t="s">
        <v>272</v>
      </c>
      <c r="E230" s="214" t="s">
        <v>44</v>
      </c>
      <c r="F230" s="215" t="s">
        <v>8857</v>
      </c>
      <c r="G230" s="213"/>
      <c r="H230" s="214" t="s">
        <v>44</v>
      </c>
      <c r="I230" s="216"/>
      <c r="J230" s="213"/>
      <c r="K230" s="213"/>
      <c r="L230" s="217"/>
      <c r="M230" s="218"/>
      <c r="N230" s="219"/>
      <c r="O230" s="219"/>
      <c r="P230" s="219"/>
      <c r="Q230" s="219"/>
      <c r="R230" s="219"/>
      <c r="S230" s="219"/>
      <c r="T230" s="220"/>
      <c r="AT230" s="221" t="s">
        <v>272</v>
      </c>
      <c r="AU230" s="221" t="s">
        <v>91</v>
      </c>
      <c r="AV230" s="13" t="s">
        <v>89</v>
      </c>
      <c r="AW230" s="13" t="s">
        <v>38</v>
      </c>
      <c r="AX230" s="13" t="s">
        <v>82</v>
      </c>
      <c r="AY230" s="221" t="s">
        <v>262</v>
      </c>
    </row>
    <row r="231" spans="1:65" s="13" customFormat="1" ht="10">
      <c r="B231" s="212"/>
      <c r="C231" s="213"/>
      <c r="D231" s="208" t="s">
        <v>272</v>
      </c>
      <c r="E231" s="214" t="s">
        <v>44</v>
      </c>
      <c r="F231" s="215" t="s">
        <v>8858</v>
      </c>
      <c r="G231" s="213"/>
      <c r="H231" s="214" t="s">
        <v>44</v>
      </c>
      <c r="I231" s="216"/>
      <c r="J231" s="213"/>
      <c r="K231" s="213"/>
      <c r="L231" s="217"/>
      <c r="M231" s="218"/>
      <c r="N231" s="219"/>
      <c r="O231" s="219"/>
      <c r="P231" s="219"/>
      <c r="Q231" s="219"/>
      <c r="R231" s="219"/>
      <c r="S231" s="219"/>
      <c r="T231" s="220"/>
      <c r="AT231" s="221" t="s">
        <v>272</v>
      </c>
      <c r="AU231" s="221" t="s">
        <v>91</v>
      </c>
      <c r="AV231" s="13" t="s">
        <v>89</v>
      </c>
      <c r="AW231" s="13" t="s">
        <v>38</v>
      </c>
      <c r="AX231" s="13" t="s">
        <v>82</v>
      </c>
      <c r="AY231" s="221" t="s">
        <v>262</v>
      </c>
    </row>
    <row r="232" spans="1:65" s="13" customFormat="1" ht="10">
      <c r="B232" s="212"/>
      <c r="C232" s="213"/>
      <c r="D232" s="208" t="s">
        <v>272</v>
      </c>
      <c r="E232" s="214" t="s">
        <v>44</v>
      </c>
      <c r="F232" s="215" t="s">
        <v>8859</v>
      </c>
      <c r="G232" s="213"/>
      <c r="H232" s="214" t="s">
        <v>44</v>
      </c>
      <c r="I232" s="216"/>
      <c r="J232" s="213"/>
      <c r="K232" s="213"/>
      <c r="L232" s="217"/>
      <c r="M232" s="218"/>
      <c r="N232" s="219"/>
      <c r="O232" s="219"/>
      <c r="P232" s="219"/>
      <c r="Q232" s="219"/>
      <c r="R232" s="219"/>
      <c r="S232" s="219"/>
      <c r="T232" s="220"/>
      <c r="AT232" s="221" t="s">
        <v>272</v>
      </c>
      <c r="AU232" s="221" t="s">
        <v>91</v>
      </c>
      <c r="AV232" s="13" t="s">
        <v>89</v>
      </c>
      <c r="AW232" s="13" t="s">
        <v>38</v>
      </c>
      <c r="AX232" s="13" t="s">
        <v>82</v>
      </c>
      <c r="AY232" s="221" t="s">
        <v>262</v>
      </c>
    </row>
    <row r="233" spans="1:65" s="13" customFormat="1" ht="20">
      <c r="B233" s="212"/>
      <c r="C233" s="213"/>
      <c r="D233" s="208" t="s">
        <v>272</v>
      </c>
      <c r="E233" s="214" t="s">
        <v>44</v>
      </c>
      <c r="F233" s="215" t="s">
        <v>8860</v>
      </c>
      <c r="G233" s="213"/>
      <c r="H233" s="214" t="s">
        <v>44</v>
      </c>
      <c r="I233" s="216"/>
      <c r="J233" s="213"/>
      <c r="K233" s="213"/>
      <c r="L233" s="217"/>
      <c r="M233" s="218"/>
      <c r="N233" s="219"/>
      <c r="O233" s="219"/>
      <c r="P233" s="219"/>
      <c r="Q233" s="219"/>
      <c r="R233" s="219"/>
      <c r="S233" s="219"/>
      <c r="T233" s="220"/>
      <c r="AT233" s="221" t="s">
        <v>272</v>
      </c>
      <c r="AU233" s="221" t="s">
        <v>91</v>
      </c>
      <c r="AV233" s="13" t="s">
        <v>89</v>
      </c>
      <c r="AW233" s="13" t="s">
        <v>38</v>
      </c>
      <c r="AX233" s="13" t="s">
        <v>82</v>
      </c>
      <c r="AY233" s="221" t="s">
        <v>262</v>
      </c>
    </row>
    <row r="234" spans="1:65" s="15" customFormat="1" ht="10">
      <c r="B234" s="233"/>
      <c r="C234" s="234"/>
      <c r="D234" s="208" t="s">
        <v>272</v>
      </c>
      <c r="E234" s="235" t="s">
        <v>44</v>
      </c>
      <c r="F234" s="236" t="s">
        <v>351</v>
      </c>
      <c r="G234" s="234"/>
      <c r="H234" s="237">
        <v>8</v>
      </c>
      <c r="I234" s="238"/>
      <c r="J234" s="234"/>
      <c r="K234" s="234"/>
      <c r="L234" s="239"/>
      <c r="M234" s="240"/>
      <c r="N234" s="241"/>
      <c r="O234" s="241"/>
      <c r="P234" s="241"/>
      <c r="Q234" s="241"/>
      <c r="R234" s="241"/>
      <c r="S234" s="241"/>
      <c r="T234" s="242"/>
      <c r="AT234" s="243" t="s">
        <v>272</v>
      </c>
      <c r="AU234" s="243" t="s">
        <v>91</v>
      </c>
      <c r="AV234" s="15" t="s">
        <v>91</v>
      </c>
      <c r="AW234" s="15" t="s">
        <v>38</v>
      </c>
      <c r="AX234" s="15" t="s">
        <v>89</v>
      </c>
      <c r="AY234" s="243" t="s">
        <v>262</v>
      </c>
    </row>
    <row r="235" spans="1:65" s="2" customFormat="1" ht="21.75" customHeight="1">
      <c r="A235" s="37"/>
      <c r="B235" s="38"/>
      <c r="C235" s="195" t="s">
        <v>539</v>
      </c>
      <c r="D235" s="195" t="s">
        <v>264</v>
      </c>
      <c r="E235" s="196" t="s">
        <v>8929</v>
      </c>
      <c r="F235" s="197" t="s">
        <v>8930</v>
      </c>
      <c r="G235" s="198" t="s">
        <v>342</v>
      </c>
      <c r="H235" s="199">
        <v>523</v>
      </c>
      <c r="I235" s="200"/>
      <c r="J235" s="201">
        <f>ROUND(I235*H235,2)</f>
        <v>0</v>
      </c>
      <c r="K235" s="197" t="s">
        <v>268</v>
      </c>
      <c r="L235" s="42"/>
      <c r="M235" s="202" t="s">
        <v>44</v>
      </c>
      <c r="N235" s="203" t="s">
        <v>53</v>
      </c>
      <c r="O235" s="67"/>
      <c r="P235" s="204">
        <f>O235*H235</f>
        <v>0</v>
      </c>
      <c r="Q235" s="204">
        <v>0</v>
      </c>
      <c r="R235" s="204">
        <f>Q235*H235</f>
        <v>0</v>
      </c>
      <c r="S235" s="204">
        <v>0</v>
      </c>
      <c r="T235" s="205">
        <f>S235*H235</f>
        <v>0</v>
      </c>
      <c r="U235" s="37"/>
      <c r="V235" s="37"/>
      <c r="W235" s="37"/>
      <c r="X235" s="37"/>
      <c r="Y235" s="37"/>
      <c r="Z235" s="37"/>
      <c r="AA235" s="37"/>
      <c r="AB235" s="37"/>
      <c r="AC235" s="37"/>
      <c r="AD235" s="37"/>
      <c r="AE235" s="37"/>
      <c r="AR235" s="206" t="s">
        <v>104</v>
      </c>
      <c r="AT235" s="206" t="s">
        <v>264</v>
      </c>
      <c r="AU235" s="206" t="s">
        <v>91</v>
      </c>
      <c r="AY235" s="19" t="s">
        <v>262</v>
      </c>
      <c r="BE235" s="207">
        <f>IF(N235="základní",J235,0)</f>
        <v>0</v>
      </c>
      <c r="BF235" s="207">
        <f>IF(N235="snížená",J235,0)</f>
        <v>0</v>
      </c>
      <c r="BG235" s="207">
        <f>IF(N235="zákl. přenesená",J235,0)</f>
        <v>0</v>
      </c>
      <c r="BH235" s="207">
        <f>IF(N235="sníž. přenesená",J235,0)</f>
        <v>0</v>
      </c>
      <c r="BI235" s="207">
        <f>IF(N235="nulová",J235,0)</f>
        <v>0</v>
      </c>
      <c r="BJ235" s="19" t="s">
        <v>89</v>
      </c>
      <c r="BK235" s="207">
        <f>ROUND(I235*H235,2)</f>
        <v>0</v>
      </c>
      <c r="BL235" s="19" t="s">
        <v>104</v>
      </c>
      <c r="BM235" s="206" t="s">
        <v>8931</v>
      </c>
    </row>
    <row r="236" spans="1:65" s="2" customFormat="1" ht="108">
      <c r="A236" s="37"/>
      <c r="B236" s="38"/>
      <c r="C236" s="39"/>
      <c r="D236" s="208" t="s">
        <v>270</v>
      </c>
      <c r="E236" s="39"/>
      <c r="F236" s="209" t="s">
        <v>8932</v>
      </c>
      <c r="G236" s="39"/>
      <c r="H236" s="39"/>
      <c r="I236" s="118"/>
      <c r="J236" s="39"/>
      <c r="K236" s="39"/>
      <c r="L236" s="42"/>
      <c r="M236" s="210"/>
      <c r="N236" s="211"/>
      <c r="O236" s="67"/>
      <c r="P236" s="67"/>
      <c r="Q236" s="67"/>
      <c r="R236" s="67"/>
      <c r="S236" s="67"/>
      <c r="T236" s="68"/>
      <c r="U236" s="37"/>
      <c r="V236" s="37"/>
      <c r="W236" s="37"/>
      <c r="X236" s="37"/>
      <c r="Y236" s="37"/>
      <c r="Z236" s="37"/>
      <c r="AA236" s="37"/>
      <c r="AB236" s="37"/>
      <c r="AC236" s="37"/>
      <c r="AD236" s="37"/>
      <c r="AE236" s="37"/>
      <c r="AT236" s="19" t="s">
        <v>270</v>
      </c>
      <c r="AU236" s="19" t="s">
        <v>91</v>
      </c>
    </row>
    <row r="237" spans="1:65" s="13" customFormat="1" ht="10">
      <c r="B237" s="212"/>
      <c r="C237" s="213"/>
      <c r="D237" s="208" t="s">
        <v>272</v>
      </c>
      <c r="E237" s="214" t="s">
        <v>44</v>
      </c>
      <c r="F237" s="215" t="s">
        <v>8933</v>
      </c>
      <c r="G237" s="213"/>
      <c r="H237" s="214" t="s">
        <v>44</v>
      </c>
      <c r="I237" s="216"/>
      <c r="J237" s="213"/>
      <c r="K237" s="213"/>
      <c r="L237" s="217"/>
      <c r="M237" s="218"/>
      <c r="N237" s="219"/>
      <c r="O237" s="219"/>
      <c r="P237" s="219"/>
      <c r="Q237" s="219"/>
      <c r="R237" s="219"/>
      <c r="S237" s="219"/>
      <c r="T237" s="220"/>
      <c r="AT237" s="221" t="s">
        <v>272</v>
      </c>
      <c r="AU237" s="221" t="s">
        <v>91</v>
      </c>
      <c r="AV237" s="13" t="s">
        <v>89</v>
      </c>
      <c r="AW237" s="13" t="s">
        <v>38</v>
      </c>
      <c r="AX237" s="13" t="s">
        <v>82</v>
      </c>
      <c r="AY237" s="221" t="s">
        <v>262</v>
      </c>
    </row>
    <row r="238" spans="1:65" s="15" customFormat="1" ht="10">
      <c r="B238" s="233"/>
      <c r="C238" s="234"/>
      <c r="D238" s="208" t="s">
        <v>272</v>
      </c>
      <c r="E238" s="235" t="s">
        <v>44</v>
      </c>
      <c r="F238" s="236" t="s">
        <v>4158</v>
      </c>
      <c r="G238" s="234"/>
      <c r="H238" s="237">
        <v>523</v>
      </c>
      <c r="I238" s="238"/>
      <c r="J238" s="234"/>
      <c r="K238" s="234"/>
      <c r="L238" s="239"/>
      <c r="M238" s="240"/>
      <c r="N238" s="241"/>
      <c r="O238" s="241"/>
      <c r="P238" s="241"/>
      <c r="Q238" s="241"/>
      <c r="R238" s="241"/>
      <c r="S238" s="241"/>
      <c r="T238" s="242"/>
      <c r="AT238" s="243" t="s">
        <v>272</v>
      </c>
      <c r="AU238" s="243" t="s">
        <v>91</v>
      </c>
      <c r="AV238" s="15" t="s">
        <v>91</v>
      </c>
      <c r="AW238" s="15" t="s">
        <v>38</v>
      </c>
      <c r="AX238" s="15" t="s">
        <v>89</v>
      </c>
      <c r="AY238" s="243" t="s">
        <v>262</v>
      </c>
    </row>
    <row r="239" spans="1:65" s="2" customFormat="1" ht="16.5" customHeight="1">
      <c r="A239" s="37"/>
      <c r="B239" s="38"/>
      <c r="C239" s="195" t="s">
        <v>546</v>
      </c>
      <c r="D239" s="195" t="s">
        <v>264</v>
      </c>
      <c r="E239" s="196" t="s">
        <v>8934</v>
      </c>
      <c r="F239" s="197" t="s">
        <v>8935</v>
      </c>
      <c r="G239" s="198" t="s">
        <v>342</v>
      </c>
      <c r="H239" s="199">
        <v>32</v>
      </c>
      <c r="I239" s="200"/>
      <c r="J239" s="201">
        <f>ROUND(I239*H239,2)</f>
        <v>0</v>
      </c>
      <c r="K239" s="197" t="s">
        <v>268</v>
      </c>
      <c r="L239" s="42"/>
      <c r="M239" s="202" t="s">
        <v>44</v>
      </c>
      <c r="N239" s="203" t="s">
        <v>53</v>
      </c>
      <c r="O239" s="67"/>
      <c r="P239" s="204">
        <f>O239*H239</f>
        <v>0</v>
      </c>
      <c r="Q239" s="204">
        <v>0</v>
      </c>
      <c r="R239" s="204">
        <f>Q239*H239</f>
        <v>0</v>
      </c>
      <c r="S239" s="204">
        <v>0</v>
      </c>
      <c r="T239" s="205">
        <f>S239*H239</f>
        <v>0</v>
      </c>
      <c r="U239" s="37"/>
      <c r="V239" s="37"/>
      <c r="W239" s="37"/>
      <c r="X239" s="37"/>
      <c r="Y239" s="37"/>
      <c r="Z239" s="37"/>
      <c r="AA239" s="37"/>
      <c r="AB239" s="37"/>
      <c r="AC239" s="37"/>
      <c r="AD239" s="37"/>
      <c r="AE239" s="37"/>
      <c r="AR239" s="206" t="s">
        <v>104</v>
      </c>
      <c r="AT239" s="206" t="s">
        <v>264</v>
      </c>
      <c r="AU239" s="206" t="s">
        <v>91</v>
      </c>
      <c r="AY239" s="19" t="s">
        <v>262</v>
      </c>
      <c r="BE239" s="207">
        <f>IF(N239="základní",J239,0)</f>
        <v>0</v>
      </c>
      <c r="BF239" s="207">
        <f>IF(N239="snížená",J239,0)</f>
        <v>0</v>
      </c>
      <c r="BG239" s="207">
        <f>IF(N239="zákl. přenesená",J239,0)</f>
        <v>0</v>
      </c>
      <c r="BH239" s="207">
        <f>IF(N239="sníž. přenesená",J239,0)</f>
        <v>0</v>
      </c>
      <c r="BI239" s="207">
        <f>IF(N239="nulová",J239,0)</f>
        <v>0</v>
      </c>
      <c r="BJ239" s="19" t="s">
        <v>89</v>
      </c>
      <c r="BK239" s="207">
        <f>ROUND(I239*H239,2)</f>
        <v>0</v>
      </c>
      <c r="BL239" s="19" t="s">
        <v>104</v>
      </c>
      <c r="BM239" s="206" t="s">
        <v>8936</v>
      </c>
    </row>
    <row r="240" spans="1:65" s="2" customFormat="1" ht="72">
      <c r="A240" s="37"/>
      <c r="B240" s="38"/>
      <c r="C240" s="39"/>
      <c r="D240" s="208" t="s">
        <v>270</v>
      </c>
      <c r="E240" s="39"/>
      <c r="F240" s="209" t="s">
        <v>8937</v>
      </c>
      <c r="G240" s="39"/>
      <c r="H240" s="39"/>
      <c r="I240" s="118"/>
      <c r="J240" s="39"/>
      <c r="K240" s="39"/>
      <c r="L240" s="42"/>
      <c r="M240" s="210"/>
      <c r="N240" s="211"/>
      <c r="O240" s="67"/>
      <c r="P240" s="67"/>
      <c r="Q240" s="67"/>
      <c r="R240" s="67"/>
      <c r="S240" s="67"/>
      <c r="T240" s="68"/>
      <c r="U240" s="37"/>
      <c r="V240" s="37"/>
      <c r="W240" s="37"/>
      <c r="X240" s="37"/>
      <c r="Y240" s="37"/>
      <c r="Z240" s="37"/>
      <c r="AA240" s="37"/>
      <c r="AB240" s="37"/>
      <c r="AC240" s="37"/>
      <c r="AD240" s="37"/>
      <c r="AE240" s="37"/>
      <c r="AT240" s="19" t="s">
        <v>270</v>
      </c>
      <c r="AU240" s="19" t="s">
        <v>91</v>
      </c>
    </row>
    <row r="241" spans="1:65" s="13" customFormat="1" ht="10">
      <c r="B241" s="212"/>
      <c r="C241" s="213"/>
      <c r="D241" s="208" t="s">
        <v>272</v>
      </c>
      <c r="E241" s="214" t="s">
        <v>44</v>
      </c>
      <c r="F241" s="215" t="s">
        <v>8855</v>
      </c>
      <c r="G241" s="213"/>
      <c r="H241" s="214" t="s">
        <v>44</v>
      </c>
      <c r="I241" s="216"/>
      <c r="J241" s="213"/>
      <c r="K241" s="213"/>
      <c r="L241" s="217"/>
      <c r="M241" s="218"/>
      <c r="N241" s="219"/>
      <c r="O241" s="219"/>
      <c r="P241" s="219"/>
      <c r="Q241" s="219"/>
      <c r="R241" s="219"/>
      <c r="S241" s="219"/>
      <c r="T241" s="220"/>
      <c r="AT241" s="221" t="s">
        <v>272</v>
      </c>
      <c r="AU241" s="221" t="s">
        <v>91</v>
      </c>
      <c r="AV241" s="13" t="s">
        <v>89</v>
      </c>
      <c r="AW241" s="13" t="s">
        <v>38</v>
      </c>
      <c r="AX241" s="13" t="s">
        <v>82</v>
      </c>
      <c r="AY241" s="221" t="s">
        <v>262</v>
      </c>
    </row>
    <row r="242" spans="1:65" s="13" customFormat="1" ht="10">
      <c r="B242" s="212"/>
      <c r="C242" s="213"/>
      <c r="D242" s="208" t="s">
        <v>272</v>
      </c>
      <c r="E242" s="214" t="s">
        <v>44</v>
      </c>
      <c r="F242" s="215" t="s">
        <v>8856</v>
      </c>
      <c r="G242" s="213"/>
      <c r="H242" s="214" t="s">
        <v>44</v>
      </c>
      <c r="I242" s="216"/>
      <c r="J242" s="213"/>
      <c r="K242" s="213"/>
      <c r="L242" s="217"/>
      <c r="M242" s="218"/>
      <c r="N242" s="219"/>
      <c r="O242" s="219"/>
      <c r="P242" s="219"/>
      <c r="Q242" s="219"/>
      <c r="R242" s="219"/>
      <c r="S242" s="219"/>
      <c r="T242" s="220"/>
      <c r="AT242" s="221" t="s">
        <v>272</v>
      </c>
      <c r="AU242" s="221" t="s">
        <v>91</v>
      </c>
      <c r="AV242" s="13" t="s">
        <v>89</v>
      </c>
      <c r="AW242" s="13" t="s">
        <v>38</v>
      </c>
      <c r="AX242" s="13" t="s">
        <v>82</v>
      </c>
      <c r="AY242" s="221" t="s">
        <v>262</v>
      </c>
    </row>
    <row r="243" spans="1:65" s="13" customFormat="1" ht="10">
      <c r="B243" s="212"/>
      <c r="C243" s="213"/>
      <c r="D243" s="208" t="s">
        <v>272</v>
      </c>
      <c r="E243" s="214" t="s">
        <v>44</v>
      </c>
      <c r="F243" s="215" t="s">
        <v>8857</v>
      </c>
      <c r="G243" s="213"/>
      <c r="H243" s="214" t="s">
        <v>44</v>
      </c>
      <c r="I243" s="216"/>
      <c r="J243" s="213"/>
      <c r="K243" s="213"/>
      <c r="L243" s="217"/>
      <c r="M243" s="218"/>
      <c r="N243" s="219"/>
      <c r="O243" s="219"/>
      <c r="P243" s="219"/>
      <c r="Q243" s="219"/>
      <c r="R243" s="219"/>
      <c r="S243" s="219"/>
      <c r="T243" s="220"/>
      <c r="AT243" s="221" t="s">
        <v>272</v>
      </c>
      <c r="AU243" s="221" t="s">
        <v>91</v>
      </c>
      <c r="AV243" s="13" t="s">
        <v>89</v>
      </c>
      <c r="AW243" s="13" t="s">
        <v>38</v>
      </c>
      <c r="AX243" s="13" t="s">
        <v>82</v>
      </c>
      <c r="AY243" s="221" t="s">
        <v>262</v>
      </c>
    </row>
    <row r="244" spans="1:65" s="13" customFormat="1" ht="10">
      <c r="B244" s="212"/>
      <c r="C244" s="213"/>
      <c r="D244" s="208" t="s">
        <v>272</v>
      </c>
      <c r="E244" s="214" t="s">
        <v>44</v>
      </c>
      <c r="F244" s="215" t="s">
        <v>8858</v>
      </c>
      <c r="G244" s="213"/>
      <c r="H244" s="214" t="s">
        <v>44</v>
      </c>
      <c r="I244" s="216"/>
      <c r="J244" s="213"/>
      <c r="K244" s="213"/>
      <c r="L244" s="217"/>
      <c r="M244" s="218"/>
      <c r="N244" s="219"/>
      <c r="O244" s="219"/>
      <c r="P244" s="219"/>
      <c r="Q244" s="219"/>
      <c r="R244" s="219"/>
      <c r="S244" s="219"/>
      <c r="T244" s="220"/>
      <c r="AT244" s="221" t="s">
        <v>272</v>
      </c>
      <c r="AU244" s="221" t="s">
        <v>91</v>
      </c>
      <c r="AV244" s="13" t="s">
        <v>89</v>
      </c>
      <c r="AW244" s="13" t="s">
        <v>38</v>
      </c>
      <c r="AX244" s="13" t="s">
        <v>82</v>
      </c>
      <c r="AY244" s="221" t="s">
        <v>262</v>
      </c>
    </row>
    <row r="245" spans="1:65" s="13" customFormat="1" ht="10">
      <c r="B245" s="212"/>
      <c r="C245" s="213"/>
      <c r="D245" s="208" t="s">
        <v>272</v>
      </c>
      <c r="E245" s="214" t="s">
        <v>44</v>
      </c>
      <c r="F245" s="215" t="s">
        <v>8859</v>
      </c>
      <c r="G245" s="213"/>
      <c r="H245" s="214" t="s">
        <v>44</v>
      </c>
      <c r="I245" s="216"/>
      <c r="J245" s="213"/>
      <c r="K245" s="213"/>
      <c r="L245" s="217"/>
      <c r="M245" s="218"/>
      <c r="N245" s="219"/>
      <c r="O245" s="219"/>
      <c r="P245" s="219"/>
      <c r="Q245" s="219"/>
      <c r="R245" s="219"/>
      <c r="S245" s="219"/>
      <c r="T245" s="220"/>
      <c r="AT245" s="221" t="s">
        <v>272</v>
      </c>
      <c r="AU245" s="221" t="s">
        <v>91</v>
      </c>
      <c r="AV245" s="13" t="s">
        <v>89</v>
      </c>
      <c r="AW245" s="13" t="s">
        <v>38</v>
      </c>
      <c r="AX245" s="13" t="s">
        <v>82</v>
      </c>
      <c r="AY245" s="221" t="s">
        <v>262</v>
      </c>
    </row>
    <row r="246" spans="1:65" s="13" customFormat="1" ht="20">
      <c r="B246" s="212"/>
      <c r="C246" s="213"/>
      <c r="D246" s="208" t="s">
        <v>272</v>
      </c>
      <c r="E246" s="214" t="s">
        <v>44</v>
      </c>
      <c r="F246" s="215" t="s">
        <v>8860</v>
      </c>
      <c r="G246" s="213"/>
      <c r="H246" s="214" t="s">
        <v>44</v>
      </c>
      <c r="I246" s="216"/>
      <c r="J246" s="213"/>
      <c r="K246" s="213"/>
      <c r="L246" s="217"/>
      <c r="M246" s="218"/>
      <c r="N246" s="219"/>
      <c r="O246" s="219"/>
      <c r="P246" s="219"/>
      <c r="Q246" s="219"/>
      <c r="R246" s="219"/>
      <c r="S246" s="219"/>
      <c r="T246" s="220"/>
      <c r="AT246" s="221" t="s">
        <v>272</v>
      </c>
      <c r="AU246" s="221" t="s">
        <v>91</v>
      </c>
      <c r="AV246" s="13" t="s">
        <v>89</v>
      </c>
      <c r="AW246" s="13" t="s">
        <v>38</v>
      </c>
      <c r="AX246" s="13" t="s">
        <v>82</v>
      </c>
      <c r="AY246" s="221" t="s">
        <v>262</v>
      </c>
    </row>
    <row r="247" spans="1:65" s="15" customFormat="1" ht="10">
      <c r="B247" s="233"/>
      <c r="C247" s="234"/>
      <c r="D247" s="208" t="s">
        <v>272</v>
      </c>
      <c r="E247" s="235" t="s">
        <v>44</v>
      </c>
      <c r="F247" s="236" t="s">
        <v>8938</v>
      </c>
      <c r="G247" s="234"/>
      <c r="H247" s="237">
        <v>32</v>
      </c>
      <c r="I247" s="238"/>
      <c r="J247" s="234"/>
      <c r="K247" s="234"/>
      <c r="L247" s="239"/>
      <c r="M247" s="240"/>
      <c r="N247" s="241"/>
      <c r="O247" s="241"/>
      <c r="P247" s="241"/>
      <c r="Q247" s="241"/>
      <c r="R247" s="241"/>
      <c r="S247" s="241"/>
      <c r="T247" s="242"/>
      <c r="AT247" s="243" t="s">
        <v>272</v>
      </c>
      <c r="AU247" s="243" t="s">
        <v>91</v>
      </c>
      <c r="AV247" s="15" t="s">
        <v>91</v>
      </c>
      <c r="AW247" s="15" t="s">
        <v>38</v>
      </c>
      <c r="AX247" s="15" t="s">
        <v>89</v>
      </c>
      <c r="AY247" s="243" t="s">
        <v>262</v>
      </c>
    </row>
    <row r="248" spans="1:65" s="2" customFormat="1" ht="16.5" customHeight="1">
      <c r="A248" s="37"/>
      <c r="B248" s="38"/>
      <c r="C248" s="255" t="s">
        <v>581</v>
      </c>
      <c r="D248" s="255" t="s">
        <v>633</v>
      </c>
      <c r="E248" s="256" t="s">
        <v>8939</v>
      </c>
      <c r="F248" s="257" t="s">
        <v>8940</v>
      </c>
      <c r="G248" s="258" t="s">
        <v>267</v>
      </c>
      <c r="H248" s="259">
        <v>3.2959999999999998</v>
      </c>
      <c r="I248" s="260"/>
      <c r="J248" s="261">
        <f>ROUND(I248*H248,2)</f>
        <v>0</v>
      </c>
      <c r="K248" s="257" t="s">
        <v>268</v>
      </c>
      <c r="L248" s="262"/>
      <c r="M248" s="263" t="s">
        <v>44</v>
      </c>
      <c r="N248" s="264" t="s">
        <v>53</v>
      </c>
      <c r="O248" s="67"/>
      <c r="P248" s="204">
        <f>O248*H248</f>
        <v>0</v>
      </c>
      <c r="Q248" s="204">
        <v>0.2</v>
      </c>
      <c r="R248" s="204">
        <f>Q248*H248</f>
        <v>0.65920000000000001</v>
      </c>
      <c r="S248" s="204">
        <v>0</v>
      </c>
      <c r="T248" s="205">
        <f>S248*H248</f>
        <v>0</v>
      </c>
      <c r="U248" s="37"/>
      <c r="V248" s="37"/>
      <c r="W248" s="37"/>
      <c r="X248" s="37"/>
      <c r="Y248" s="37"/>
      <c r="Z248" s="37"/>
      <c r="AA248" s="37"/>
      <c r="AB248" s="37"/>
      <c r="AC248" s="37"/>
      <c r="AD248" s="37"/>
      <c r="AE248" s="37"/>
      <c r="AR248" s="206" t="s">
        <v>351</v>
      </c>
      <c r="AT248" s="206" t="s">
        <v>633</v>
      </c>
      <c r="AU248" s="206" t="s">
        <v>91</v>
      </c>
      <c r="AY248" s="19" t="s">
        <v>262</v>
      </c>
      <c r="BE248" s="207">
        <f>IF(N248="základní",J248,0)</f>
        <v>0</v>
      </c>
      <c r="BF248" s="207">
        <f>IF(N248="snížená",J248,0)</f>
        <v>0</v>
      </c>
      <c r="BG248" s="207">
        <f>IF(N248="zákl. přenesená",J248,0)</f>
        <v>0</v>
      </c>
      <c r="BH248" s="207">
        <f>IF(N248="sníž. přenesená",J248,0)</f>
        <v>0</v>
      </c>
      <c r="BI248" s="207">
        <f>IF(N248="nulová",J248,0)</f>
        <v>0</v>
      </c>
      <c r="BJ248" s="19" t="s">
        <v>89</v>
      </c>
      <c r="BK248" s="207">
        <f>ROUND(I248*H248,2)</f>
        <v>0</v>
      </c>
      <c r="BL248" s="19" t="s">
        <v>104</v>
      </c>
      <c r="BM248" s="206" t="s">
        <v>8941</v>
      </c>
    </row>
    <row r="249" spans="1:65" s="15" customFormat="1" ht="10">
      <c r="B249" s="233"/>
      <c r="C249" s="234"/>
      <c r="D249" s="208" t="s">
        <v>272</v>
      </c>
      <c r="E249" s="234"/>
      <c r="F249" s="236" t="s">
        <v>8942</v>
      </c>
      <c r="G249" s="234"/>
      <c r="H249" s="237">
        <v>3.2959999999999998</v>
      </c>
      <c r="I249" s="238"/>
      <c r="J249" s="234"/>
      <c r="K249" s="234"/>
      <c r="L249" s="239"/>
      <c r="M249" s="240"/>
      <c r="N249" s="241"/>
      <c r="O249" s="241"/>
      <c r="P249" s="241"/>
      <c r="Q249" s="241"/>
      <c r="R249" s="241"/>
      <c r="S249" s="241"/>
      <c r="T249" s="242"/>
      <c r="AT249" s="243" t="s">
        <v>272</v>
      </c>
      <c r="AU249" s="243" t="s">
        <v>91</v>
      </c>
      <c r="AV249" s="15" t="s">
        <v>91</v>
      </c>
      <c r="AW249" s="15" t="s">
        <v>4</v>
      </c>
      <c r="AX249" s="15" t="s">
        <v>89</v>
      </c>
      <c r="AY249" s="243" t="s">
        <v>262</v>
      </c>
    </row>
    <row r="250" spans="1:65" s="2" customFormat="1" ht="16.5" customHeight="1">
      <c r="A250" s="37"/>
      <c r="B250" s="38"/>
      <c r="C250" s="195" t="s">
        <v>587</v>
      </c>
      <c r="D250" s="195" t="s">
        <v>264</v>
      </c>
      <c r="E250" s="196" t="s">
        <v>8943</v>
      </c>
      <c r="F250" s="197" t="s">
        <v>8944</v>
      </c>
      <c r="G250" s="198" t="s">
        <v>406</v>
      </c>
      <c r="H250" s="199">
        <v>8.9999999999999993E-3</v>
      </c>
      <c r="I250" s="200"/>
      <c r="J250" s="201">
        <f>ROUND(I250*H250,2)</f>
        <v>0</v>
      </c>
      <c r="K250" s="197" t="s">
        <v>268</v>
      </c>
      <c r="L250" s="42"/>
      <c r="M250" s="202" t="s">
        <v>44</v>
      </c>
      <c r="N250" s="203" t="s">
        <v>53</v>
      </c>
      <c r="O250" s="67"/>
      <c r="P250" s="204">
        <f>O250*H250</f>
        <v>0</v>
      </c>
      <c r="Q250" s="204">
        <v>0</v>
      </c>
      <c r="R250" s="204">
        <f>Q250*H250</f>
        <v>0</v>
      </c>
      <c r="S250" s="204">
        <v>0</v>
      </c>
      <c r="T250" s="205">
        <f>S250*H250</f>
        <v>0</v>
      </c>
      <c r="U250" s="37"/>
      <c r="V250" s="37"/>
      <c r="W250" s="37"/>
      <c r="X250" s="37"/>
      <c r="Y250" s="37"/>
      <c r="Z250" s="37"/>
      <c r="AA250" s="37"/>
      <c r="AB250" s="37"/>
      <c r="AC250" s="37"/>
      <c r="AD250" s="37"/>
      <c r="AE250" s="37"/>
      <c r="AR250" s="206" t="s">
        <v>104</v>
      </c>
      <c r="AT250" s="206" t="s">
        <v>264</v>
      </c>
      <c r="AU250" s="206" t="s">
        <v>91</v>
      </c>
      <c r="AY250" s="19" t="s">
        <v>262</v>
      </c>
      <c r="BE250" s="207">
        <f>IF(N250="základní",J250,0)</f>
        <v>0</v>
      </c>
      <c r="BF250" s="207">
        <f>IF(N250="snížená",J250,0)</f>
        <v>0</v>
      </c>
      <c r="BG250" s="207">
        <f>IF(N250="zákl. přenesená",J250,0)</f>
        <v>0</v>
      </c>
      <c r="BH250" s="207">
        <f>IF(N250="sníž. přenesená",J250,0)</f>
        <v>0</v>
      </c>
      <c r="BI250" s="207">
        <f>IF(N250="nulová",J250,0)</f>
        <v>0</v>
      </c>
      <c r="BJ250" s="19" t="s">
        <v>89</v>
      </c>
      <c r="BK250" s="207">
        <f>ROUND(I250*H250,2)</f>
        <v>0</v>
      </c>
      <c r="BL250" s="19" t="s">
        <v>104</v>
      </c>
      <c r="BM250" s="206" t="s">
        <v>8945</v>
      </c>
    </row>
    <row r="251" spans="1:65" s="2" customFormat="1" ht="45">
      <c r="A251" s="37"/>
      <c r="B251" s="38"/>
      <c r="C251" s="39"/>
      <c r="D251" s="208" t="s">
        <v>270</v>
      </c>
      <c r="E251" s="39"/>
      <c r="F251" s="209" t="s">
        <v>8946</v>
      </c>
      <c r="G251" s="39"/>
      <c r="H251" s="39"/>
      <c r="I251" s="118"/>
      <c r="J251" s="39"/>
      <c r="K251" s="39"/>
      <c r="L251" s="42"/>
      <c r="M251" s="210"/>
      <c r="N251" s="211"/>
      <c r="O251" s="67"/>
      <c r="P251" s="67"/>
      <c r="Q251" s="67"/>
      <c r="R251" s="67"/>
      <c r="S251" s="67"/>
      <c r="T251" s="68"/>
      <c r="U251" s="37"/>
      <c r="V251" s="37"/>
      <c r="W251" s="37"/>
      <c r="X251" s="37"/>
      <c r="Y251" s="37"/>
      <c r="Z251" s="37"/>
      <c r="AA251" s="37"/>
      <c r="AB251" s="37"/>
      <c r="AC251" s="37"/>
      <c r="AD251" s="37"/>
      <c r="AE251" s="37"/>
      <c r="AT251" s="19" t="s">
        <v>270</v>
      </c>
      <c r="AU251" s="19" t="s">
        <v>91</v>
      </c>
    </row>
    <row r="252" spans="1:65" s="13" customFormat="1" ht="10">
      <c r="B252" s="212"/>
      <c r="C252" s="213"/>
      <c r="D252" s="208" t="s">
        <v>272</v>
      </c>
      <c r="E252" s="214" t="s">
        <v>44</v>
      </c>
      <c r="F252" s="215" t="s">
        <v>8845</v>
      </c>
      <c r="G252" s="213"/>
      <c r="H252" s="214" t="s">
        <v>44</v>
      </c>
      <c r="I252" s="216"/>
      <c r="J252" s="213"/>
      <c r="K252" s="213"/>
      <c r="L252" s="217"/>
      <c r="M252" s="218"/>
      <c r="N252" s="219"/>
      <c r="O252" s="219"/>
      <c r="P252" s="219"/>
      <c r="Q252" s="219"/>
      <c r="R252" s="219"/>
      <c r="S252" s="219"/>
      <c r="T252" s="220"/>
      <c r="AT252" s="221" t="s">
        <v>272</v>
      </c>
      <c r="AU252" s="221" t="s">
        <v>91</v>
      </c>
      <c r="AV252" s="13" t="s">
        <v>89</v>
      </c>
      <c r="AW252" s="13" t="s">
        <v>38</v>
      </c>
      <c r="AX252" s="13" t="s">
        <v>82</v>
      </c>
      <c r="AY252" s="221" t="s">
        <v>262</v>
      </c>
    </row>
    <row r="253" spans="1:65" s="15" customFormat="1" ht="10">
      <c r="B253" s="233"/>
      <c r="C253" s="234"/>
      <c r="D253" s="208" t="s">
        <v>272</v>
      </c>
      <c r="E253" s="235" t="s">
        <v>44</v>
      </c>
      <c r="F253" s="236" t="s">
        <v>8947</v>
      </c>
      <c r="G253" s="234"/>
      <c r="H253" s="237">
        <v>8.9999999999999993E-3</v>
      </c>
      <c r="I253" s="238"/>
      <c r="J253" s="234"/>
      <c r="K253" s="234"/>
      <c r="L253" s="239"/>
      <c r="M253" s="240"/>
      <c r="N253" s="241"/>
      <c r="O253" s="241"/>
      <c r="P253" s="241"/>
      <c r="Q253" s="241"/>
      <c r="R253" s="241"/>
      <c r="S253" s="241"/>
      <c r="T253" s="242"/>
      <c r="AT253" s="243" t="s">
        <v>272</v>
      </c>
      <c r="AU253" s="243" t="s">
        <v>91</v>
      </c>
      <c r="AV253" s="15" t="s">
        <v>91</v>
      </c>
      <c r="AW253" s="15" t="s">
        <v>38</v>
      </c>
      <c r="AX253" s="15" t="s">
        <v>89</v>
      </c>
      <c r="AY253" s="243" t="s">
        <v>262</v>
      </c>
    </row>
    <row r="254" spans="1:65" s="2" customFormat="1" ht="16.5" customHeight="1">
      <c r="A254" s="37"/>
      <c r="B254" s="38"/>
      <c r="C254" s="255" t="s">
        <v>607</v>
      </c>
      <c r="D254" s="255" t="s">
        <v>633</v>
      </c>
      <c r="E254" s="256" t="s">
        <v>8948</v>
      </c>
      <c r="F254" s="257" t="s">
        <v>8949</v>
      </c>
      <c r="G254" s="258" t="s">
        <v>1676</v>
      </c>
      <c r="H254" s="259">
        <v>9.6020000000000003</v>
      </c>
      <c r="I254" s="260"/>
      <c r="J254" s="261">
        <f>ROUND(I254*H254,2)</f>
        <v>0</v>
      </c>
      <c r="K254" s="257" t="s">
        <v>44</v>
      </c>
      <c r="L254" s="262"/>
      <c r="M254" s="263" t="s">
        <v>44</v>
      </c>
      <c r="N254" s="264" t="s">
        <v>53</v>
      </c>
      <c r="O254" s="67"/>
      <c r="P254" s="204">
        <f>O254*H254</f>
        <v>0</v>
      </c>
      <c r="Q254" s="204">
        <v>1E-3</v>
      </c>
      <c r="R254" s="204">
        <f>Q254*H254</f>
        <v>9.6020000000000012E-3</v>
      </c>
      <c r="S254" s="204">
        <v>0</v>
      </c>
      <c r="T254" s="205">
        <f>S254*H254</f>
        <v>0</v>
      </c>
      <c r="U254" s="37"/>
      <c r="V254" s="37"/>
      <c r="W254" s="37"/>
      <c r="X254" s="37"/>
      <c r="Y254" s="37"/>
      <c r="Z254" s="37"/>
      <c r="AA254" s="37"/>
      <c r="AB254" s="37"/>
      <c r="AC254" s="37"/>
      <c r="AD254" s="37"/>
      <c r="AE254" s="37"/>
      <c r="AR254" s="206" t="s">
        <v>351</v>
      </c>
      <c r="AT254" s="206" t="s">
        <v>633</v>
      </c>
      <c r="AU254" s="206" t="s">
        <v>91</v>
      </c>
      <c r="AY254" s="19" t="s">
        <v>262</v>
      </c>
      <c r="BE254" s="207">
        <f>IF(N254="základní",J254,0)</f>
        <v>0</v>
      </c>
      <c r="BF254" s="207">
        <f>IF(N254="snížená",J254,0)</f>
        <v>0</v>
      </c>
      <c r="BG254" s="207">
        <f>IF(N254="zákl. přenesená",J254,0)</f>
        <v>0</v>
      </c>
      <c r="BH254" s="207">
        <f>IF(N254="sníž. přenesená",J254,0)</f>
        <v>0</v>
      </c>
      <c r="BI254" s="207">
        <f>IF(N254="nulová",J254,0)</f>
        <v>0</v>
      </c>
      <c r="BJ254" s="19" t="s">
        <v>89</v>
      </c>
      <c r="BK254" s="207">
        <f>ROUND(I254*H254,2)</f>
        <v>0</v>
      </c>
      <c r="BL254" s="19" t="s">
        <v>104</v>
      </c>
      <c r="BM254" s="206" t="s">
        <v>8950</v>
      </c>
    </row>
    <row r="255" spans="1:65" s="13" customFormat="1" ht="10">
      <c r="B255" s="212"/>
      <c r="C255" s="213"/>
      <c r="D255" s="208" t="s">
        <v>272</v>
      </c>
      <c r="E255" s="214" t="s">
        <v>44</v>
      </c>
      <c r="F255" s="215" t="s">
        <v>8845</v>
      </c>
      <c r="G255" s="213"/>
      <c r="H255" s="214" t="s">
        <v>44</v>
      </c>
      <c r="I255" s="216"/>
      <c r="J255" s="213"/>
      <c r="K255" s="213"/>
      <c r="L255" s="217"/>
      <c r="M255" s="218"/>
      <c r="N255" s="219"/>
      <c r="O255" s="219"/>
      <c r="P255" s="219"/>
      <c r="Q255" s="219"/>
      <c r="R255" s="219"/>
      <c r="S255" s="219"/>
      <c r="T255" s="220"/>
      <c r="AT255" s="221" t="s">
        <v>272</v>
      </c>
      <c r="AU255" s="221" t="s">
        <v>91</v>
      </c>
      <c r="AV255" s="13" t="s">
        <v>89</v>
      </c>
      <c r="AW255" s="13" t="s">
        <v>38</v>
      </c>
      <c r="AX255" s="13" t="s">
        <v>82</v>
      </c>
      <c r="AY255" s="221" t="s">
        <v>262</v>
      </c>
    </row>
    <row r="256" spans="1:65" s="15" customFormat="1" ht="10">
      <c r="B256" s="233"/>
      <c r="C256" s="234"/>
      <c r="D256" s="208" t="s">
        <v>272</v>
      </c>
      <c r="E256" s="235" t="s">
        <v>44</v>
      </c>
      <c r="F256" s="236" t="s">
        <v>8951</v>
      </c>
      <c r="G256" s="234"/>
      <c r="H256" s="237">
        <v>9.4139999999999997</v>
      </c>
      <c r="I256" s="238"/>
      <c r="J256" s="234"/>
      <c r="K256" s="234"/>
      <c r="L256" s="239"/>
      <c r="M256" s="240"/>
      <c r="N256" s="241"/>
      <c r="O256" s="241"/>
      <c r="P256" s="241"/>
      <c r="Q256" s="241"/>
      <c r="R256" s="241"/>
      <c r="S256" s="241"/>
      <c r="T256" s="242"/>
      <c r="AT256" s="243" t="s">
        <v>272</v>
      </c>
      <c r="AU256" s="243" t="s">
        <v>91</v>
      </c>
      <c r="AV256" s="15" t="s">
        <v>91</v>
      </c>
      <c r="AW256" s="15" t="s">
        <v>38</v>
      </c>
      <c r="AX256" s="15" t="s">
        <v>89</v>
      </c>
      <c r="AY256" s="243" t="s">
        <v>262</v>
      </c>
    </row>
    <row r="257" spans="1:65" s="15" customFormat="1" ht="10">
      <c r="B257" s="233"/>
      <c r="C257" s="234"/>
      <c r="D257" s="208" t="s">
        <v>272</v>
      </c>
      <c r="E257" s="234"/>
      <c r="F257" s="236" t="s">
        <v>8952</v>
      </c>
      <c r="G257" s="234"/>
      <c r="H257" s="237">
        <v>9.6020000000000003</v>
      </c>
      <c r="I257" s="238"/>
      <c r="J257" s="234"/>
      <c r="K257" s="234"/>
      <c r="L257" s="239"/>
      <c r="M257" s="240"/>
      <c r="N257" s="241"/>
      <c r="O257" s="241"/>
      <c r="P257" s="241"/>
      <c r="Q257" s="241"/>
      <c r="R257" s="241"/>
      <c r="S257" s="241"/>
      <c r="T257" s="242"/>
      <c r="AT257" s="243" t="s">
        <v>272</v>
      </c>
      <c r="AU257" s="243" t="s">
        <v>91</v>
      </c>
      <c r="AV257" s="15" t="s">
        <v>91</v>
      </c>
      <c r="AW257" s="15" t="s">
        <v>4</v>
      </c>
      <c r="AX257" s="15" t="s">
        <v>89</v>
      </c>
      <c r="AY257" s="243" t="s">
        <v>262</v>
      </c>
    </row>
    <row r="258" spans="1:65" s="2" customFormat="1" ht="16.5" customHeight="1">
      <c r="A258" s="37"/>
      <c r="B258" s="38"/>
      <c r="C258" s="195" t="s">
        <v>619</v>
      </c>
      <c r="D258" s="195" t="s">
        <v>264</v>
      </c>
      <c r="E258" s="196" t="s">
        <v>8953</v>
      </c>
      <c r="F258" s="197" t="s">
        <v>8954</v>
      </c>
      <c r="G258" s="198" t="s">
        <v>342</v>
      </c>
      <c r="H258" s="199">
        <v>632</v>
      </c>
      <c r="I258" s="200"/>
      <c r="J258" s="201">
        <f>ROUND(I258*H258,2)</f>
        <v>0</v>
      </c>
      <c r="K258" s="197" t="s">
        <v>268</v>
      </c>
      <c r="L258" s="42"/>
      <c r="M258" s="202" t="s">
        <v>44</v>
      </c>
      <c r="N258" s="203" t="s">
        <v>53</v>
      </c>
      <c r="O258" s="67"/>
      <c r="P258" s="204">
        <f>O258*H258</f>
        <v>0</v>
      </c>
      <c r="Q258" s="204">
        <v>0</v>
      </c>
      <c r="R258" s="204">
        <f>Q258*H258</f>
        <v>0</v>
      </c>
      <c r="S258" s="204">
        <v>0</v>
      </c>
      <c r="T258" s="205">
        <f>S258*H258</f>
        <v>0</v>
      </c>
      <c r="U258" s="37"/>
      <c r="V258" s="37"/>
      <c r="W258" s="37"/>
      <c r="X258" s="37"/>
      <c r="Y258" s="37"/>
      <c r="Z258" s="37"/>
      <c r="AA258" s="37"/>
      <c r="AB258" s="37"/>
      <c r="AC258" s="37"/>
      <c r="AD258" s="37"/>
      <c r="AE258" s="37"/>
      <c r="AR258" s="206" t="s">
        <v>104</v>
      </c>
      <c r="AT258" s="206" t="s">
        <v>264</v>
      </c>
      <c r="AU258" s="206" t="s">
        <v>91</v>
      </c>
      <c r="AY258" s="19" t="s">
        <v>262</v>
      </c>
      <c r="BE258" s="207">
        <f>IF(N258="základní",J258,0)</f>
        <v>0</v>
      </c>
      <c r="BF258" s="207">
        <f>IF(N258="snížená",J258,0)</f>
        <v>0</v>
      </c>
      <c r="BG258" s="207">
        <f>IF(N258="zákl. přenesená",J258,0)</f>
        <v>0</v>
      </c>
      <c r="BH258" s="207">
        <f>IF(N258="sníž. přenesená",J258,0)</f>
        <v>0</v>
      </c>
      <c r="BI258" s="207">
        <f>IF(N258="nulová",J258,0)</f>
        <v>0</v>
      </c>
      <c r="BJ258" s="19" t="s">
        <v>89</v>
      </c>
      <c r="BK258" s="207">
        <f>ROUND(I258*H258,2)</f>
        <v>0</v>
      </c>
      <c r="BL258" s="19" t="s">
        <v>104</v>
      </c>
      <c r="BM258" s="206" t="s">
        <v>8955</v>
      </c>
    </row>
    <row r="259" spans="1:65" s="2" customFormat="1" ht="99">
      <c r="A259" s="37"/>
      <c r="B259" s="38"/>
      <c r="C259" s="39"/>
      <c r="D259" s="208" t="s">
        <v>270</v>
      </c>
      <c r="E259" s="39"/>
      <c r="F259" s="209" t="s">
        <v>8956</v>
      </c>
      <c r="G259" s="39"/>
      <c r="H259" s="39"/>
      <c r="I259" s="118"/>
      <c r="J259" s="39"/>
      <c r="K259" s="39"/>
      <c r="L259" s="42"/>
      <c r="M259" s="210"/>
      <c r="N259" s="211"/>
      <c r="O259" s="67"/>
      <c r="P259" s="67"/>
      <c r="Q259" s="67"/>
      <c r="R259" s="67"/>
      <c r="S259" s="67"/>
      <c r="T259" s="68"/>
      <c r="U259" s="37"/>
      <c r="V259" s="37"/>
      <c r="W259" s="37"/>
      <c r="X259" s="37"/>
      <c r="Y259" s="37"/>
      <c r="Z259" s="37"/>
      <c r="AA259" s="37"/>
      <c r="AB259" s="37"/>
      <c r="AC259" s="37"/>
      <c r="AD259" s="37"/>
      <c r="AE259" s="37"/>
      <c r="AT259" s="19" t="s">
        <v>270</v>
      </c>
      <c r="AU259" s="19" t="s">
        <v>91</v>
      </c>
    </row>
    <row r="260" spans="1:65" s="13" customFormat="1" ht="10">
      <c r="B260" s="212"/>
      <c r="C260" s="213"/>
      <c r="D260" s="208" t="s">
        <v>272</v>
      </c>
      <c r="E260" s="214" t="s">
        <v>44</v>
      </c>
      <c r="F260" s="215" t="s">
        <v>8845</v>
      </c>
      <c r="G260" s="213"/>
      <c r="H260" s="214" t="s">
        <v>44</v>
      </c>
      <c r="I260" s="216"/>
      <c r="J260" s="213"/>
      <c r="K260" s="213"/>
      <c r="L260" s="217"/>
      <c r="M260" s="218"/>
      <c r="N260" s="219"/>
      <c r="O260" s="219"/>
      <c r="P260" s="219"/>
      <c r="Q260" s="219"/>
      <c r="R260" s="219"/>
      <c r="S260" s="219"/>
      <c r="T260" s="220"/>
      <c r="AT260" s="221" t="s">
        <v>272</v>
      </c>
      <c r="AU260" s="221" t="s">
        <v>91</v>
      </c>
      <c r="AV260" s="13" t="s">
        <v>89</v>
      </c>
      <c r="AW260" s="13" t="s">
        <v>38</v>
      </c>
      <c r="AX260" s="13" t="s">
        <v>82</v>
      </c>
      <c r="AY260" s="221" t="s">
        <v>262</v>
      </c>
    </row>
    <row r="261" spans="1:65" s="13" customFormat="1" ht="10">
      <c r="B261" s="212"/>
      <c r="C261" s="213"/>
      <c r="D261" s="208" t="s">
        <v>272</v>
      </c>
      <c r="E261" s="214" t="s">
        <v>44</v>
      </c>
      <c r="F261" s="215" t="s">
        <v>8882</v>
      </c>
      <c r="G261" s="213"/>
      <c r="H261" s="214" t="s">
        <v>44</v>
      </c>
      <c r="I261" s="216"/>
      <c r="J261" s="213"/>
      <c r="K261" s="213"/>
      <c r="L261" s="217"/>
      <c r="M261" s="218"/>
      <c r="N261" s="219"/>
      <c r="O261" s="219"/>
      <c r="P261" s="219"/>
      <c r="Q261" s="219"/>
      <c r="R261" s="219"/>
      <c r="S261" s="219"/>
      <c r="T261" s="220"/>
      <c r="AT261" s="221" t="s">
        <v>272</v>
      </c>
      <c r="AU261" s="221" t="s">
        <v>91</v>
      </c>
      <c r="AV261" s="13" t="s">
        <v>89</v>
      </c>
      <c r="AW261" s="13" t="s">
        <v>38</v>
      </c>
      <c r="AX261" s="13" t="s">
        <v>82</v>
      </c>
      <c r="AY261" s="221" t="s">
        <v>262</v>
      </c>
    </row>
    <row r="262" spans="1:65" s="15" customFormat="1" ht="10">
      <c r="B262" s="233"/>
      <c r="C262" s="234"/>
      <c r="D262" s="208" t="s">
        <v>272</v>
      </c>
      <c r="E262" s="235" t="s">
        <v>44</v>
      </c>
      <c r="F262" s="236" t="s">
        <v>8890</v>
      </c>
      <c r="G262" s="234"/>
      <c r="H262" s="237">
        <v>632</v>
      </c>
      <c r="I262" s="238"/>
      <c r="J262" s="234"/>
      <c r="K262" s="234"/>
      <c r="L262" s="239"/>
      <c r="M262" s="240"/>
      <c r="N262" s="241"/>
      <c r="O262" s="241"/>
      <c r="P262" s="241"/>
      <c r="Q262" s="241"/>
      <c r="R262" s="241"/>
      <c r="S262" s="241"/>
      <c r="T262" s="242"/>
      <c r="AT262" s="243" t="s">
        <v>272</v>
      </c>
      <c r="AU262" s="243" t="s">
        <v>91</v>
      </c>
      <c r="AV262" s="15" t="s">
        <v>91</v>
      </c>
      <c r="AW262" s="15" t="s">
        <v>38</v>
      </c>
      <c r="AX262" s="15" t="s">
        <v>89</v>
      </c>
      <c r="AY262" s="243" t="s">
        <v>262</v>
      </c>
    </row>
    <row r="263" spans="1:65" s="2" customFormat="1" ht="16.5" customHeight="1">
      <c r="A263" s="37"/>
      <c r="B263" s="38"/>
      <c r="C263" s="195" t="s">
        <v>632</v>
      </c>
      <c r="D263" s="195" t="s">
        <v>264</v>
      </c>
      <c r="E263" s="196" t="s">
        <v>8957</v>
      </c>
      <c r="F263" s="197" t="s">
        <v>8958</v>
      </c>
      <c r="G263" s="198" t="s">
        <v>267</v>
      </c>
      <c r="H263" s="199">
        <v>63.2</v>
      </c>
      <c r="I263" s="200"/>
      <c r="J263" s="201">
        <f>ROUND(I263*H263,2)</f>
        <v>0</v>
      </c>
      <c r="K263" s="197" t="s">
        <v>268</v>
      </c>
      <c r="L263" s="42"/>
      <c r="M263" s="202" t="s">
        <v>44</v>
      </c>
      <c r="N263" s="203" t="s">
        <v>53</v>
      </c>
      <c r="O263" s="67"/>
      <c r="P263" s="204">
        <f>O263*H263</f>
        <v>0</v>
      </c>
      <c r="Q263" s="204">
        <v>0</v>
      </c>
      <c r="R263" s="204">
        <f>Q263*H263</f>
        <v>0</v>
      </c>
      <c r="S263" s="204">
        <v>0</v>
      </c>
      <c r="T263" s="205">
        <f>S263*H263</f>
        <v>0</v>
      </c>
      <c r="U263" s="37"/>
      <c r="V263" s="37"/>
      <c r="W263" s="37"/>
      <c r="X263" s="37"/>
      <c r="Y263" s="37"/>
      <c r="Z263" s="37"/>
      <c r="AA263" s="37"/>
      <c r="AB263" s="37"/>
      <c r="AC263" s="37"/>
      <c r="AD263" s="37"/>
      <c r="AE263" s="37"/>
      <c r="AR263" s="206" t="s">
        <v>104</v>
      </c>
      <c r="AT263" s="206" t="s">
        <v>264</v>
      </c>
      <c r="AU263" s="206" t="s">
        <v>91</v>
      </c>
      <c r="AY263" s="19" t="s">
        <v>262</v>
      </c>
      <c r="BE263" s="207">
        <f>IF(N263="základní",J263,0)</f>
        <v>0</v>
      </c>
      <c r="BF263" s="207">
        <f>IF(N263="snížená",J263,0)</f>
        <v>0</v>
      </c>
      <c r="BG263" s="207">
        <f>IF(N263="zákl. přenesená",J263,0)</f>
        <v>0</v>
      </c>
      <c r="BH263" s="207">
        <f>IF(N263="sníž. přenesená",J263,0)</f>
        <v>0</v>
      </c>
      <c r="BI263" s="207">
        <f>IF(N263="nulová",J263,0)</f>
        <v>0</v>
      </c>
      <c r="BJ263" s="19" t="s">
        <v>89</v>
      </c>
      <c r="BK263" s="207">
        <f>ROUND(I263*H263,2)</f>
        <v>0</v>
      </c>
      <c r="BL263" s="19" t="s">
        <v>104</v>
      </c>
      <c r="BM263" s="206" t="s">
        <v>8959</v>
      </c>
    </row>
    <row r="264" spans="1:65" s="2" customFormat="1" ht="45">
      <c r="A264" s="37"/>
      <c r="B264" s="38"/>
      <c r="C264" s="39"/>
      <c r="D264" s="208" t="s">
        <v>270</v>
      </c>
      <c r="E264" s="39"/>
      <c r="F264" s="209" t="s">
        <v>8960</v>
      </c>
      <c r="G264" s="39"/>
      <c r="H264" s="39"/>
      <c r="I264" s="118"/>
      <c r="J264" s="39"/>
      <c r="K264" s="39"/>
      <c r="L264" s="42"/>
      <c r="M264" s="210"/>
      <c r="N264" s="211"/>
      <c r="O264" s="67"/>
      <c r="P264" s="67"/>
      <c r="Q264" s="67"/>
      <c r="R264" s="67"/>
      <c r="S264" s="67"/>
      <c r="T264" s="68"/>
      <c r="U264" s="37"/>
      <c r="V264" s="37"/>
      <c r="W264" s="37"/>
      <c r="X264" s="37"/>
      <c r="Y264" s="37"/>
      <c r="Z264" s="37"/>
      <c r="AA264" s="37"/>
      <c r="AB264" s="37"/>
      <c r="AC264" s="37"/>
      <c r="AD264" s="37"/>
      <c r="AE264" s="37"/>
      <c r="AT264" s="19" t="s">
        <v>270</v>
      </c>
      <c r="AU264" s="19" t="s">
        <v>91</v>
      </c>
    </row>
    <row r="265" spans="1:65" s="15" customFormat="1" ht="10">
      <c r="B265" s="233"/>
      <c r="C265" s="234"/>
      <c r="D265" s="208" t="s">
        <v>272</v>
      </c>
      <c r="E265" s="235" t="s">
        <v>44</v>
      </c>
      <c r="F265" s="236" t="s">
        <v>8961</v>
      </c>
      <c r="G265" s="234"/>
      <c r="H265" s="237">
        <v>63.2</v>
      </c>
      <c r="I265" s="238"/>
      <c r="J265" s="234"/>
      <c r="K265" s="234"/>
      <c r="L265" s="239"/>
      <c r="M265" s="240"/>
      <c r="N265" s="241"/>
      <c r="O265" s="241"/>
      <c r="P265" s="241"/>
      <c r="Q265" s="241"/>
      <c r="R265" s="241"/>
      <c r="S265" s="241"/>
      <c r="T265" s="242"/>
      <c r="AT265" s="243" t="s">
        <v>272</v>
      </c>
      <c r="AU265" s="243" t="s">
        <v>91</v>
      </c>
      <c r="AV265" s="15" t="s">
        <v>91</v>
      </c>
      <c r="AW265" s="15" t="s">
        <v>38</v>
      </c>
      <c r="AX265" s="15" t="s">
        <v>89</v>
      </c>
      <c r="AY265" s="243" t="s">
        <v>262</v>
      </c>
    </row>
    <row r="266" spans="1:65" s="12" customFormat="1" ht="22.75" customHeight="1">
      <c r="B266" s="179"/>
      <c r="C266" s="180"/>
      <c r="D266" s="181" t="s">
        <v>81</v>
      </c>
      <c r="E266" s="193" t="s">
        <v>1624</v>
      </c>
      <c r="F266" s="193" t="s">
        <v>1625</v>
      </c>
      <c r="G266" s="180"/>
      <c r="H266" s="180"/>
      <c r="I266" s="183"/>
      <c r="J266" s="194">
        <f>BK266</f>
        <v>0</v>
      </c>
      <c r="K266" s="180"/>
      <c r="L266" s="185"/>
      <c r="M266" s="186"/>
      <c r="N266" s="187"/>
      <c r="O266" s="187"/>
      <c r="P266" s="188">
        <f>P267</f>
        <v>0</v>
      </c>
      <c r="Q266" s="187"/>
      <c r="R266" s="188">
        <f>R267</f>
        <v>0</v>
      </c>
      <c r="S266" s="187"/>
      <c r="T266" s="189">
        <f>T267</f>
        <v>0</v>
      </c>
      <c r="AR266" s="190" t="s">
        <v>89</v>
      </c>
      <c r="AT266" s="191" t="s">
        <v>81</v>
      </c>
      <c r="AU266" s="191" t="s">
        <v>89</v>
      </c>
      <c r="AY266" s="190" t="s">
        <v>262</v>
      </c>
      <c r="BK266" s="192">
        <f>BK267</f>
        <v>0</v>
      </c>
    </row>
    <row r="267" spans="1:65" s="2" customFormat="1" ht="16.5" customHeight="1">
      <c r="A267" s="37"/>
      <c r="B267" s="38"/>
      <c r="C267" s="195" t="s">
        <v>638</v>
      </c>
      <c r="D267" s="195" t="s">
        <v>264</v>
      </c>
      <c r="E267" s="196" t="s">
        <v>8962</v>
      </c>
      <c r="F267" s="197" t="s">
        <v>8963</v>
      </c>
      <c r="G267" s="198" t="s">
        <v>406</v>
      </c>
      <c r="H267" s="199">
        <v>106.32</v>
      </c>
      <c r="I267" s="200"/>
      <c r="J267" s="201">
        <f>ROUND(I267*H267,2)</f>
        <v>0</v>
      </c>
      <c r="K267" s="197" t="s">
        <v>268</v>
      </c>
      <c r="L267" s="42"/>
      <c r="M267" s="202" t="s">
        <v>44</v>
      </c>
      <c r="N267" s="203" t="s">
        <v>53</v>
      </c>
      <c r="O267" s="67"/>
      <c r="P267" s="204">
        <f>O267*H267</f>
        <v>0</v>
      </c>
      <c r="Q267" s="204">
        <v>0</v>
      </c>
      <c r="R267" s="204">
        <f>Q267*H267</f>
        <v>0</v>
      </c>
      <c r="S267" s="204">
        <v>0</v>
      </c>
      <c r="T267" s="205">
        <f>S267*H267</f>
        <v>0</v>
      </c>
      <c r="U267" s="37"/>
      <c r="V267" s="37"/>
      <c r="W267" s="37"/>
      <c r="X267" s="37"/>
      <c r="Y267" s="37"/>
      <c r="Z267" s="37"/>
      <c r="AA267" s="37"/>
      <c r="AB267" s="37"/>
      <c r="AC267" s="37"/>
      <c r="AD267" s="37"/>
      <c r="AE267" s="37"/>
      <c r="AR267" s="206" t="s">
        <v>104</v>
      </c>
      <c r="AT267" s="206" t="s">
        <v>264</v>
      </c>
      <c r="AU267" s="206" t="s">
        <v>91</v>
      </c>
      <c r="AY267" s="19" t="s">
        <v>262</v>
      </c>
      <c r="BE267" s="207">
        <f>IF(N267="základní",J267,0)</f>
        <v>0</v>
      </c>
      <c r="BF267" s="207">
        <f>IF(N267="snížená",J267,0)</f>
        <v>0</v>
      </c>
      <c r="BG267" s="207">
        <f>IF(N267="zákl. přenesená",J267,0)</f>
        <v>0</v>
      </c>
      <c r="BH267" s="207">
        <f>IF(N267="sníž. přenesená",J267,0)</f>
        <v>0</v>
      </c>
      <c r="BI267" s="207">
        <f>IF(N267="nulová",J267,0)</f>
        <v>0</v>
      </c>
      <c r="BJ267" s="19" t="s">
        <v>89</v>
      </c>
      <c r="BK267" s="207">
        <f>ROUND(I267*H267,2)</f>
        <v>0</v>
      </c>
      <c r="BL267" s="19" t="s">
        <v>104</v>
      </c>
      <c r="BM267" s="206" t="s">
        <v>8964</v>
      </c>
    </row>
    <row r="268" spans="1:65" s="12" customFormat="1" ht="25.9" customHeight="1">
      <c r="B268" s="179"/>
      <c r="C268" s="180"/>
      <c r="D268" s="181" t="s">
        <v>81</v>
      </c>
      <c r="E268" s="182" t="s">
        <v>3936</v>
      </c>
      <c r="F268" s="182" t="s">
        <v>3937</v>
      </c>
      <c r="G268" s="180"/>
      <c r="H268" s="180"/>
      <c r="I268" s="183"/>
      <c r="J268" s="184">
        <f>BK268</f>
        <v>0</v>
      </c>
      <c r="K268" s="180"/>
      <c r="L268" s="185"/>
      <c r="M268" s="186"/>
      <c r="N268" s="187"/>
      <c r="O268" s="187"/>
      <c r="P268" s="188">
        <f>SUM(P269:P271)</f>
        <v>0</v>
      </c>
      <c r="Q268" s="187"/>
      <c r="R268" s="188">
        <f>SUM(R269:R271)</f>
        <v>0</v>
      </c>
      <c r="S268" s="187"/>
      <c r="T268" s="189">
        <f>SUM(T269:T271)</f>
        <v>0</v>
      </c>
      <c r="AR268" s="190" t="s">
        <v>104</v>
      </c>
      <c r="AT268" s="191" t="s">
        <v>81</v>
      </c>
      <c r="AU268" s="191" t="s">
        <v>82</v>
      </c>
      <c r="AY268" s="190" t="s">
        <v>262</v>
      </c>
      <c r="BK268" s="192">
        <f>SUM(BK269:BK271)</f>
        <v>0</v>
      </c>
    </row>
    <row r="269" spans="1:65" s="2" customFormat="1" ht="16.5" customHeight="1">
      <c r="A269" s="37"/>
      <c r="B269" s="38"/>
      <c r="C269" s="195" t="s">
        <v>648</v>
      </c>
      <c r="D269" s="195" t="s">
        <v>264</v>
      </c>
      <c r="E269" s="196" t="s">
        <v>4225</v>
      </c>
      <c r="F269" s="197" t="s">
        <v>4226</v>
      </c>
      <c r="G269" s="198" t="s">
        <v>3941</v>
      </c>
      <c r="H269" s="199">
        <v>40</v>
      </c>
      <c r="I269" s="200"/>
      <c r="J269" s="201">
        <f>ROUND(I269*H269,2)</f>
        <v>0</v>
      </c>
      <c r="K269" s="197" t="s">
        <v>268</v>
      </c>
      <c r="L269" s="42"/>
      <c r="M269" s="202" t="s">
        <v>44</v>
      </c>
      <c r="N269" s="203" t="s">
        <v>53</v>
      </c>
      <c r="O269" s="67"/>
      <c r="P269" s="204">
        <f>O269*H269</f>
        <v>0</v>
      </c>
      <c r="Q269" s="204">
        <v>0</v>
      </c>
      <c r="R269" s="204">
        <f>Q269*H269</f>
        <v>0</v>
      </c>
      <c r="S269" s="204">
        <v>0</v>
      </c>
      <c r="T269" s="205">
        <f>S269*H269</f>
        <v>0</v>
      </c>
      <c r="U269" s="37"/>
      <c r="V269" s="37"/>
      <c r="W269" s="37"/>
      <c r="X269" s="37"/>
      <c r="Y269" s="37"/>
      <c r="Z269" s="37"/>
      <c r="AA269" s="37"/>
      <c r="AB269" s="37"/>
      <c r="AC269" s="37"/>
      <c r="AD269" s="37"/>
      <c r="AE269" s="37"/>
      <c r="AR269" s="206" t="s">
        <v>3942</v>
      </c>
      <c r="AT269" s="206" t="s">
        <v>264</v>
      </c>
      <c r="AU269" s="206" t="s">
        <v>89</v>
      </c>
      <c r="AY269" s="19" t="s">
        <v>262</v>
      </c>
      <c r="BE269" s="207">
        <f>IF(N269="základní",J269,0)</f>
        <v>0</v>
      </c>
      <c r="BF269" s="207">
        <f>IF(N269="snížená",J269,0)</f>
        <v>0</v>
      </c>
      <c r="BG269" s="207">
        <f>IF(N269="zákl. přenesená",J269,0)</f>
        <v>0</v>
      </c>
      <c r="BH269" s="207">
        <f>IF(N269="sníž. přenesená",J269,0)</f>
        <v>0</v>
      </c>
      <c r="BI269" s="207">
        <f>IF(N269="nulová",J269,0)</f>
        <v>0</v>
      </c>
      <c r="BJ269" s="19" t="s">
        <v>89</v>
      </c>
      <c r="BK269" s="207">
        <f>ROUND(I269*H269,2)</f>
        <v>0</v>
      </c>
      <c r="BL269" s="19" t="s">
        <v>3942</v>
      </c>
      <c r="BM269" s="206" t="s">
        <v>8965</v>
      </c>
    </row>
    <row r="270" spans="1:65" s="13" customFormat="1" ht="10">
      <c r="B270" s="212"/>
      <c r="C270" s="213"/>
      <c r="D270" s="208" t="s">
        <v>272</v>
      </c>
      <c r="E270" s="214" t="s">
        <v>44</v>
      </c>
      <c r="F270" s="215" t="s">
        <v>8966</v>
      </c>
      <c r="G270" s="213"/>
      <c r="H270" s="214" t="s">
        <v>44</v>
      </c>
      <c r="I270" s="216"/>
      <c r="J270" s="213"/>
      <c r="K270" s="213"/>
      <c r="L270" s="217"/>
      <c r="M270" s="218"/>
      <c r="N270" s="219"/>
      <c r="O270" s="219"/>
      <c r="P270" s="219"/>
      <c r="Q270" s="219"/>
      <c r="R270" s="219"/>
      <c r="S270" s="219"/>
      <c r="T270" s="220"/>
      <c r="AT270" s="221" t="s">
        <v>272</v>
      </c>
      <c r="AU270" s="221" t="s">
        <v>89</v>
      </c>
      <c r="AV270" s="13" t="s">
        <v>89</v>
      </c>
      <c r="AW270" s="13" t="s">
        <v>38</v>
      </c>
      <c r="AX270" s="13" t="s">
        <v>82</v>
      </c>
      <c r="AY270" s="221" t="s">
        <v>262</v>
      </c>
    </row>
    <row r="271" spans="1:65" s="15" customFormat="1" ht="10">
      <c r="B271" s="233"/>
      <c r="C271" s="234"/>
      <c r="D271" s="208" t="s">
        <v>272</v>
      </c>
      <c r="E271" s="235" t="s">
        <v>44</v>
      </c>
      <c r="F271" s="236" t="s">
        <v>3945</v>
      </c>
      <c r="G271" s="234"/>
      <c r="H271" s="237">
        <v>40</v>
      </c>
      <c r="I271" s="238"/>
      <c r="J271" s="234"/>
      <c r="K271" s="234"/>
      <c r="L271" s="239"/>
      <c r="M271" s="265"/>
      <c r="N271" s="266"/>
      <c r="O271" s="266"/>
      <c r="P271" s="266"/>
      <c r="Q271" s="266"/>
      <c r="R271" s="266"/>
      <c r="S271" s="266"/>
      <c r="T271" s="267"/>
      <c r="AT271" s="243" t="s">
        <v>272</v>
      </c>
      <c r="AU271" s="243" t="s">
        <v>89</v>
      </c>
      <c r="AV271" s="15" t="s">
        <v>91</v>
      </c>
      <c r="AW271" s="15" t="s">
        <v>38</v>
      </c>
      <c r="AX271" s="15" t="s">
        <v>89</v>
      </c>
      <c r="AY271" s="243" t="s">
        <v>262</v>
      </c>
    </row>
    <row r="272" spans="1:65" s="2" customFormat="1" ht="7" customHeight="1">
      <c r="A272" s="37"/>
      <c r="B272" s="50"/>
      <c r="C272" s="51"/>
      <c r="D272" s="51"/>
      <c r="E272" s="51"/>
      <c r="F272" s="51"/>
      <c r="G272" s="51"/>
      <c r="H272" s="51"/>
      <c r="I272" s="145"/>
      <c r="J272" s="51"/>
      <c r="K272" s="51"/>
      <c r="L272" s="42"/>
      <c r="M272" s="37"/>
      <c r="O272" s="37"/>
      <c r="P272" s="37"/>
      <c r="Q272" s="37"/>
      <c r="R272" s="37"/>
      <c r="S272" s="37"/>
      <c r="T272" s="37"/>
      <c r="U272" s="37"/>
      <c r="V272" s="37"/>
      <c r="W272" s="37"/>
      <c r="X272" s="37"/>
      <c r="Y272" s="37"/>
      <c r="Z272" s="37"/>
      <c r="AA272" s="37"/>
      <c r="AB272" s="37"/>
      <c r="AC272" s="37"/>
      <c r="AD272" s="37"/>
      <c r="AE272" s="37"/>
    </row>
  </sheetData>
  <sheetProtection algorithmName="SHA-512" hashValue="Sc7v1fP2Q5O9abrBEW4pt1715m4T3YwV5Fhiq1crzKHtPZxlAXYcbogyMQ9p6vaL0I729TXWxcRPQVoSRWJv/Q==" saltValue="WHrvnGd8of1h/Z3NmpRZPb61SeBKYuM8l370E9F1pssa8wdmIMKvkNifOs19h1Xj1EAXYWvy+iwMai22gyE+qA==" spinCount="100000" sheet="1" objects="1" scenarios="1" formatColumns="0" formatRows="0" autoFilter="0"/>
  <autoFilter ref="C82:K271"/>
  <mergeCells count="9">
    <mergeCell ref="E50:H50"/>
    <mergeCell ref="E73:H73"/>
    <mergeCell ref="E75:H75"/>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32.xml><?xml version="1.0" encoding="utf-8"?>
<worksheet xmlns="http://schemas.openxmlformats.org/spreadsheetml/2006/main" xmlns:r="http://schemas.openxmlformats.org/officeDocument/2006/relationships">
  <sheetPr>
    <pageSetUpPr fitToPage="1"/>
  </sheetPr>
  <dimension ref="A2:BM102"/>
  <sheetViews>
    <sheetView showGridLines="0" workbookViewId="0"/>
  </sheetViews>
  <sheetFormatPr defaultRowHeight="14.5"/>
  <cols>
    <col min="1" max="1" width="8.33203125" style="1" customWidth="1"/>
    <col min="2" max="2" width="1.6640625" style="1" customWidth="1"/>
    <col min="3" max="3" width="4.109375" style="1" customWidth="1"/>
    <col min="4" max="4" width="4.33203125" style="1" customWidth="1"/>
    <col min="5" max="5" width="17.109375" style="1" customWidth="1"/>
    <col min="6" max="6" width="100.77734375" style="1" customWidth="1"/>
    <col min="7" max="7" width="7" style="1" customWidth="1"/>
    <col min="8" max="8" width="11.44140625" style="1" customWidth="1"/>
    <col min="9" max="9" width="20.109375" style="111" customWidth="1"/>
    <col min="10" max="11" width="20.109375" style="1" customWidth="1"/>
    <col min="12" max="12" width="9.33203125" style="1" customWidth="1"/>
    <col min="13" max="13" width="10.77734375" style="1" hidden="1" customWidth="1"/>
    <col min="14" max="14" width="9.33203125" style="1" hidden="1"/>
    <col min="15" max="20" width="14.10937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7" customHeight="1">
      <c r="I2" s="111"/>
      <c r="L2" s="376"/>
      <c r="M2" s="376"/>
      <c r="N2" s="376"/>
      <c r="O2" s="376"/>
      <c r="P2" s="376"/>
      <c r="Q2" s="376"/>
      <c r="R2" s="376"/>
      <c r="S2" s="376"/>
      <c r="T2" s="376"/>
      <c r="U2" s="376"/>
      <c r="V2" s="376"/>
      <c r="AT2" s="19" t="s">
        <v>206</v>
      </c>
    </row>
    <row r="3" spans="1:46" s="1" customFormat="1" ht="7" customHeight="1">
      <c r="B3" s="112"/>
      <c r="C3" s="113"/>
      <c r="D3" s="113"/>
      <c r="E3" s="113"/>
      <c r="F3" s="113"/>
      <c r="G3" s="113"/>
      <c r="H3" s="113"/>
      <c r="I3" s="114"/>
      <c r="J3" s="113"/>
      <c r="K3" s="113"/>
      <c r="L3" s="22"/>
      <c r="AT3" s="19" t="s">
        <v>91</v>
      </c>
    </row>
    <row r="4" spans="1:46" s="1" customFormat="1" ht="25" customHeight="1">
      <c r="B4" s="22"/>
      <c r="D4" s="115" t="s">
        <v>207</v>
      </c>
      <c r="I4" s="111"/>
      <c r="L4" s="22"/>
      <c r="M4" s="116" t="s">
        <v>10</v>
      </c>
      <c r="AT4" s="19" t="s">
        <v>4</v>
      </c>
    </row>
    <row r="5" spans="1:46" s="1" customFormat="1" ht="7" customHeight="1">
      <c r="B5" s="22"/>
      <c r="I5" s="111"/>
      <c r="L5" s="22"/>
    </row>
    <row r="6" spans="1:46" s="1" customFormat="1" ht="12" customHeight="1">
      <c r="B6" s="22"/>
      <c r="D6" s="117" t="s">
        <v>16</v>
      </c>
      <c r="I6" s="111"/>
      <c r="L6" s="22"/>
    </row>
    <row r="7" spans="1:46" s="1" customFormat="1" ht="16.5" customHeight="1">
      <c r="B7" s="22"/>
      <c r="E7" s="402" t="str">
        <f>'Rekapitulace stavby'!K6</f>
        <v>EHC CZECH s.r.o. – Podnikatelský inkubátor – Evropská ul., Cheb</v>
      </c>
      <c r="F7" s="403"/>
      <c r="G7" s="403"/>
      <c r="H7" s="403"/>
      <c r="I7" s="111"/>
      <c r="L7" s="22"/>
    </row>
    <row r="8" spans="1:46" s="2" customFormat="1" ht="12" customHeight="1">
      <c r="A8" s="37"/>
      <c r="B8" s="42"/>
      <c r="C8" s="37"/>
      <c r="D8" s="117" t="s">
        <v>208</v>
      </c>
      <c r="E8" s="37"/>
      <c r="F8" s="37"/>
      <c r="G8" s="37"/>
      <c r="H8" s="37"/>
      <c r="I8" s="118"/>
      <c r="J8" s="37"/>
      <c r="K8" s="37"/>
      <c r="L8" s="119"/>
      <c r="S8" s="37"/>
      <c r="T8" s="37"/>
      <c r="U8" s="37"/>
      <c r="V8" s="37"/>
      <c r="W8" s="37"/>
      <c r="X8" s="37"/>
      <c r="Y8" s="37"/>
      <c r="Z8" s="37"/>
      <c r="AA8" s="37"/>
      <c r="AB8" s="37"/>
      <c r="AC8" s="37"/>
      <c r="AD8" s="37"/>
      <c r="AE8" s="37"/>
    </row>
    <row r="9" spans="1:46" s="2" customFormat="1" ht="16.5" customHeight="1">
      <c r="A9" s="37"/>
      <c r="B9" s="42"/>
      <c r="C9" s="37"/>
      <c r="D9" s="37"/>
      <c r="E9" s="405" t="s">
        <v>8967</v>
      </c>
      <c r="F9" s="404"/>
      <c r="G9" s="404"/>
      <c r="H9" s="404"/>
      <c r="I9" s="118"/>
      <c r="J9" s="37"/>
      <c r="K9" s="37"/>
      <c r="L9" s="119"/>
      <c r="S9" s="37"/>
      <c r="T9" s="37"/>
      <c r="U9" s="37"/>
      <c r="V9" s="37"/>
      <c r="W9" s="37"/>
      <c r="X9" s="37"/>
      <c r="Y9" s="37"/>
      <c r="Z9" s="37"/>
      <c r="AA9" s="37"/>
      <c r="AB9" s="37"/>
      <c r="AC9" s="37"/>
      <c r="AD9" s="37"/>
      <c r="AE9" s="37"/>
    </row>
    <row r="10" spans="1:46" s="2" customFormat="1" ht="10">
      <c r="A10" s="37"/>
      <c r="B10" s="42"/>
      <c r="C10" s="37"/>
      <c r="D10" s="37"/>
      <c r="E10" s="37"/>
      <c r="F10" s="37"/>
      <c r="G10" s="37"/>
      <c r="H10" s="37"/>
      <c r="I10" s="118"/>
      <c r="J10" s="37"/>
      <c r="K10" s="37"/>
      <c r="L10" s="119"/>
      <c r="S10" s="37"/>
      <c r="T10" s="37"/>
      <c r="U10" s="37"/>
      <c r="V10" s="37"/>
      <c r="W10" s="37"/>
      <c r="X10" s="37"/>
      <c r="Y10" s="37"/>
      <c r="Z10" s="37"/>
      <c r="AA10" s="37"/>
      <c r="AB10" s="37"/>
      <c r="AC10" s="37"/>
      <c r="AD10" s="37"/>
      <c r="AE10" s="37"/>
    </row>
    <row r="11" spans="1:46" s="2" customFormat="1" ht="12" customHeight="1">
      <c r="A11" s="37"/>
      <c r="B11" s="42"/>
      <c r="C11" s="37"/>
      <c r="D11" s="117" t="s">
        <v>18</v>
      </c>
      <c r="E11" s="37"/>
      <c r="F11" s="105" t="s">
        <v>44</v>
      </c>
      <c r="G11" s="37"/>
      <c r="H11" s="37"/>
      <c r="I11" s="120" t="s">
        <v>20</v>
      </c>
      <c r="J11" s="105" t="s">
        <v>44</v>
      </c>
      <c r="K11" s="37"/>
      <c r="L11" s="119"/>
      <c r="S11" s="37"/>
      <c r="T11" s="37"/>
      <c r="U11" s="37"/>
      <c r="V11" s="37"/>
      <c r="W11" s="37"/>
      <c r="X11" s="37"/>
      <c r="Y11" s="37"/>
      <c r="Z11" s="37"/>
      <c r="AA11" s="37"/>
      <c r="AB11" s="37"/>
      <c r="AC11" s="37"/>
      <c r="AD11" s="37"/>
      <c r="AE11" s="37"/>
    </row>
    <row r="12" spans="1:46" s="2" customFormat="1" ht="12" customHeight="1">
      <c r="A12" s="37"/>
      <c r="B12" s="42"/>
      <c r="C12" s="37"/>
      <c r="D12" s="117" t="s">
        <v>22</v>
      </c>
      <c r="E12" s="37"/>
      <c r="F12" s="105" t="s">
        <v>23</v>
      </c>
      <c r="G12" s="37"/>
      <c r="H12" s="37"/>
      <c r="I12" s="120" t="s">
        <v>24</v>
      </c>
      <c r="J12" s="121" t="str">
        <f>'Rekapitulace stavby'!AN8</f>
        <v>2. 9. 2020</v>
      </c>
      <c r="K12" s="37"/>
      <c r="L12" s="119"/>
      <c r="S12" s="37"/>
      <c r="T12" s="37"/>
      <c r="U12" s="37"/>
      <c r="V12" s="37"/>
      <c r="W12" s="37"/>
      <c r="X12" s="37"/>
      <c r="Y12" s="37"/>
      <c r="Z12" s="37"/>
      <c r="AA12" s="37"/>
      <c r="AB12" s="37"/>
      <c r="AC12" s="37"/>
      <c r="AD12" s="37"/>
      <c r="AE12" s="37"/>
    </row>
    <row r="13" spans="1:46" s="2" customFormat="1" ht="10.75" customHeight="1">
      <c r="A13" s="37"/>
      <c r="B13" s="42"/>
      <c r="C13" s="37"/>
      <c r="D13" s="37"/>
      <c r="E13" s="37"/>
      <c r="F13" s="37"/>
      <c r="G13" s="37"/>
      <c r="H13" s="37"/>
      <c r="I13" s="118"/>
      <c r="J13" s="37"/>
      <c r="K13" s="37"/>
      <c r="L13" s="119"/>
      <c r="S13" s="37"/>
      <c r="T13" s="37"/>
      <c r="U13" s="37"/>
      <c r="V13" s="37"/>
      <c r="W13" s="37"/>
      <c r="X13" s="37"/>
      <c r="Y13" s="37"/>
      <c r="Z13" s="37"/>
      <c r="AA13" s="37"/>
      <c r="AB13" s="37"/>
      <c r="AC13" s="37"/>
      <c r="AD13" s="37"/>
      <c r="AE13" s="37"/>
    </row>
    <row r="14" spans="1:46" s="2" customFormat="1" ht="12" customHeight="1">
      <c r="A14" s="37"/>
      <c r="B14" s="42"/>
      <c r="C14" s="37"/>
      <c r="D14" s="117" t="s">
        <v>30</v>
      </c>
      <c r="E14" s="37"/>
      <c r="F14" s="37"/>
      <c r="G14" s="37"/>
      <c r="H14" s="37"/>
      <c r="I14" s="120" t="s">
        <v>31</v>
      </c>
      <c r="J14" s="105" t="s">
        <v>32</v>
      </c>
      <c r="K14" s="37"/>
      <c r="L14" s="119"/>
      <c r="S14" s="37"/>
      <c r="T14" s="37"/>
      <c r="U14" s="37"/>
      <c r="V14" s="37"/>
      <c r="W14" s="37"/>
      <c r="X14" s="37"/>
      <c r="Y14" s="37"/>
      <c r="Z14" s="37"/>
      <c r="AA14" s="37"/>
      <c r="AB14" s="37"/>
      <c r="AC14" s="37"/>
      <c r="AD14" s="37"/>
      <c r="AE14" s="37"/>
    </row>
    <row r="15" spans="1:46" s="2" customFormat="1" ht="18" customHeight="1">
      <c r="A15" s="37"/>
      <c r="B15" s="42"/>
      <c r="C15" s="37"/>
      <c r="D15" s="37"/>
      <c r="E15" s="105" t="s">
        <v>33</v>
      </c>
      <c r="F15" s="37"/>
      <c r="G15" s="37"/>
      <c r="H15" s="37"/>
      <c r="I15" s="120" t="s">
        <v>34</v>
      </c>
      <c r="J15" s="105" t="s">
        <v>35</v>
      </c>
      <c r="K15" s="37"/>
      <c r="L15" s="119"/>
      <c r="S15" s="37"/>
      <c r="T15" s="37"/>
      <c r="U15" s="37"/>
      <c r="V15" s="37"/>
      <c r="W15" s="37"/>
      <c r="X15" s="37"/>
      <c r="Y15" s="37"/>
      <c r="Z15" s="37"/>
      <c r="AA15" s="37"/>
      <c r="AB15" s="37"/>
      <c r="AC15" s="37"/>
      <c r="AD15" s="37"/>
      <c r="AE15" s="37"/>
    </row>
    <row r="16" spans="1:46" s="2" customFormat="1" ht="7" customHeight="1">
      <c r="A16" s="37"/>
      <c r="B16" s="42"/>
      <c r="C16" s="37"/>
      <c r="D16" s="37"/>
      <c r="E16" s="37"/>
      <c r="F16" s="37"/>
      <c r="G16" s="37"/>
      <c r="H16" s="37"/>
      <c r="I16" s="118"/>
      <c r="J16" s="37"/>
      <c r="K16" s="37"/>
      <c r="L16" s="119"/>
      <c r="S16" s="37"/>
      <c r="T16" s="37"/>
      <c r="U16" s="37"/>
      <c r="V16" s="37"/>
      <c r="W16" s="37"/>
      <c r="X16" s="37"/>
      <c r="Y16" s="37"/>
      <c r="Z16" s="37"/>
      <c r="AA16" s="37"/>
      <c r="AB16" s="37"/>
      <c r="AC16" s="37"/>
      <c r="AD16" s="37"/>
      <c r="AE16" s="37"/>
    </row>
    <row r="17" spans="1:31" s="2" customFormat="1" ht="12" customHeight="1">
      <c r="A17" s="37"/>
      <c r="B17" s="42"/>
      <c r="C17" s="37"/>
      <c r="D17" s="117" t="s">
        <v>36</v>
      </c>
      <c r="E17" s="37"/>
      <c r="F17" s="37"/>
      <c r="G17" s="37"/>
      <c r="H17" s="37"/>
      <c r="I17" s="120" t="s">
        <v>31</v>
      </c>
      <c r="J17" s="32" t="str">
        <f>'Rekapitulace stavby'!AN13</f>
        <v>Vyplň údaj</v>
      </c>
      <c r="K17" s="37"/>
      <c r="L17" s="119"/>
      <c r="S17" s="37"/>
      <c r="T17" s="37"/>
      <c r="U17" s="37"/>
      <c r="V17" s="37"/>
      <c r="W17" s="37"/>
      <c r="X17" s="37"/>
      <c r="Y17" s="37"/>
      <c r="Z17" s="37"/>
      <c r="AA17" s="37"/>
      <c r="AB17" s="37"/>
      <c r="AC17" s="37"/>
      <c r="AD17" s="37"/>
      <c r="AE17" s="37"/>
    </row>
    <row r="18" spans="1:31" s="2" customFormat="1" ht="18" customHeight="1">
      <c r="A18" s="37"/>
      <c r="B18" s="42"/>
      <c r="C18" s="37"/>
      <c r="D18" s="37"/>
      <c r="E18" s="406" t="str">
        <f>'Rekapitulace stavby'!E14</f>
        <v>Vyplň údaj</v>
      </c>
      <c r="F18" s="407"/>
      <c r="G18" s="407"/>
      <c r="H18" s="407"/>
      <c r="I18" s="120" t="s">
        <v>34</v>
      </c>
      <c r="J18" s="32" t="str">
        <f>'Rekapitulace stavby'!AN14</f>
        <v>Vyplň údaj</v>
      </c>
      <c r="K18" s="37"/>
      <c r="L18" s="119"/>
      <c r="S18" s="37"/>
      <c r="T18" s="37"/>
      <c r="U18" s="37"/>
      <c r="V18" s="37"/>
      <c r="W18" s="37"/>
      <c r="X18" s="37"/>
      <c r="Y18" s="37"/>
      <c r="Z18" s="37"/>
      <c r="AA18" s="37"/>
      <c r="AB18" s="37"/>
      <c r="AC18" s="37"/>
      <c r="AD18" s="37"/>
      <c r="AE18" s="37"/>
    </row>
    <row r="19" spans="1:31" s="2" customFormat="1" ht="7" customHeight="1">
      <c r="A19" s="37"/>
      <c r="B19" s="42"/>
      <c r="C19" s="37"/>
      <c r="D19" s="37"/>
      <c r="E19" s="37"/>
      <c r="F19" s="37"/>
      <c r="G19" s="37"/>
      <c r="H19" s="37"/>
      <c r="I19" s="118"/>
      <c r="J19" s="37"/>
      <c r="K19" s="37"/>
      <c r="L19" s="119"/>
      <c r="S19" s="37"/>
      <c r="T19" s="37"/>
      <c r="U19" s="37"/>
      <c r="V19" s="37"/>
      <c r="W19" s="37"/>
      <c r="X19" s="37"/>
      <c r="Y19" s="37"/>
      <c r="Z19" s="37"/>
      <c r="AA19" s="37"/>
      <c r="AB19" s="37"/>
      <c r="AC19" s="37"/>
      <c r="AD19" s="37"/>
      <c r="AE19" s="37"/>
    </row>
    <row r="20" spans="1:31" s="2" customFormat="1" ht="12" customHeight="1">
      <c r="A20" s="37"/>
      <c r="B20" s="42"/>
      <c r="C20" s="37"/>
      <c r="D20" s="117" t="s">
        <v>39</v>
      </c>
      <c r="E20" s="37"/>
      <c r="F20" s="37"/>
      <c r="G20" s="37"/>
      <c r="H20" s="37"/>
      <c r="I20" s="120" t="s">
        <v>31</v>
      </c>
      <c r="J20" s="105" t="s">
        <v>40</v>
      </c>
      <c r="K20" s="37"/>
      <c r="L20" s="119"/>
      <c r="S20" s="37"/>
      <c r="T20" s="37"/>
      <c r="U20" s="37"/>
      <c r="V20" s="37"/>
      <c r="W20" s="37"/>
      <c r="X20" s="37"/>
      <c r="Y20" s="37"/>
      <c r="Z20" s="37"/>
      <c r="AA20" s="37"/>
      <c r="AB20" s="37"/>
      <c r="AC20" s="37"/>
      <c r="AD20" s="37"/>
      <c r="AE20" s="37"/>
    </row>
    <row r="21" spans="1:31" s="2" customFormat="1" ht="18" customHeight="1">
      <c r="A21" s="37"/>
      <c r="B21" s="42"/>
      <c r="C21" s="37"/>
      <c r="D21" s="37"/>
      <c r="E21" s="105" t="s">
        <v>41</v>
      </c>
      <c r="F21" s="37"/>
      <c r="G21" s="37"/>
      <c r="H21" s="37"/>
      <c r="I21" s="120" t="s">
        <v>34</v>
      </c>
      <c r="J21" s="105" t="s">
        <v>42</v>
      </c>
      <c r="K21" s="37"/>
      <c r="L21" s="119"/>
      <c r="S21" s="37"/>
      <c r="T21" s="37"/>
      <c r="U21" s="37"/>
      <c r="V21" s="37"/>
      <c r="W21" s="37"/>
      <c r="X21" s="37"/>
      <c r="Y21" s="37"/>
      <c r="Z21" s="37"/>
      <c r="AA21" s="37"/>
      <c r="AB21" s="37"/>
      <c r="AC21" s="37"/>
      <c r="AD21" s="37"/>
      <c r="AE21" s="37"/>
    </row>
    <row r="22" spans="1:31" s="2" customFormat="1" ht="7" customHeight="1">
      <c r="A22" s="37"/>
      <c r="B22" s="42"/>
      <c r="C22" s="37"/>
      <c r="D22" s="37"/>
      <c r="E22" s="37"/>
      <c r="F22" s="37"/>
      <c r="G22" s="37"/>
      <c r="H22" s="37"/>
      <c r="I22" s="118"/>
      <c r="J22" s="37"/>
      <c r="K22" s="37"/>
      <c r="L22" s="119"/>
      <c r="S22" s="37"/>
      <c r="T22" s="37"/>
      <c r="U22" s="37"/>
      <c r="V22" s="37"/>
      <c r="W22" s="37"/>
      <c r="X22" s="37"/>
      <c r="Y22" s="37"/>
      <c r="Z22" s="37"/>
      <c r="AA22" s="37"/>
      <c r="AB22" s="37"/>
      <c r="AC22" s="37"/>
      <c r="AD22" s="37"/>
      <c r="AE22" s="37"/>
    </row>
    <row r="23" spans="1:31" s="2" customFormat="1" ht="12" customHeight="1">
      <c r="A23" s="37"/>
      <c r="B23" s="42"/>
      <c r="C23" s="37"/>
      <c r="D23" s="117" t="s">
        <v>43</v>
      </c>
      <c r="E23" s="37"/>
      <c r="F23" s="37"/>
      <c r="G23" s="37"/>
      <c r="H23" s="37"/>
      <c r="I23" s="120" t="s">
        <v>31</v>
      </c>
      <c r="J23" s="105" t="str">
        <f>IF('Rekapitulace stavby'!AN19="","",'Rekapitulace stavby'!AN19)</f>
        <v/>
      </c>
      <c r="K23" s="37"/>
      <c r="L23" s="119"/>
      <c r="S23" s="37"/>
      <c r="T23" s="37"/>
      <c r="U23" s="37"/>
      <c r="V23" s="37"/>
      <c r="W23" s="37"/>
      <c r="X23" s="37"/>
      <c r="Y23" s="37"/>
      <c r="Z23" s="37"/>
      <c r="AA23" s="37"/>
      <c r="AB23" s="37"/>
      <c r="AC23" s="37"/>
      <c r="AD23" s="37"/>
      <c r="AE23" s="37"/>
    </row>
    <row r="24" spans="1:31" s="2" customFormat="1" ht="18" customHeight="1">
      <c r="A24" s="37"/>
      <c r="B24" s="42"/>
      <c r="C24" s="37"/>
      <c r="D24" s="37"/>
      <c r="E24" s="105" t="str">
        <f>IF('Rekapitulace stavby'!E20="","",'Rekapitulace stavby'!E20)</f>
        <v xml:space="preserve"> </v>
      </c>
      <c r="F24" s="37"/>
      <c r="G24" s="37"/>
      <c r="H24" s="37"/>
      <c r="I24" s="120" t="s">
        <v>34</v>
      </c>
      <c r="J24" s="105" t="str">
        <f>IF('Rekapitulace stavby'!AN20="","",'Rekapitulace stavby'!AN20)</f>
        <v/>
      </c>
      <c r="K24" s="37"/>
      <c r="L24" s="119"/>
      <c r="S24" s="37"/>
      <c r="T24" s="37"/>
      <c r="U24" s="37"/>
      <c r="V24" s="37"/>
      <c r="W24" s="37"/>
      <c r="X24" s="37"/>
      <c r="Y24" s="37"/>
      <c r="Z24" s="37"/>
      <c r="AA24" s="37"/>
      <c r="AB24" s="37"/>
      <c r="AC24" s="37"/>
      <c r="AD24" s="37"/>
      <c r="AE24" s="37"/>
    </row>
    <row r="25" spans="1:31" s="2" customFormat="1" ht="7" customHeight="1">
      <c r="A25" s="37"/>
      <c r="B25" s="42"/>
      <c r="C25" s="37"/>
      <c r="D25" s="37"/>
      <c r="E25" s="37"/>
      <c r="F25" s="37"/>
      <c r="G25" s="37"/>
      <c r="H25" s="37"/>
      <c r="I25" s="118"/>
      <c r="J25" s="37"/>
      <c r="K25" s="37"/>
      <c r="L25" s="119"/>
      <c r="S25" s="37"/>
      <c r="T25" s="37"/>
      <c r="U25" s="37"/>
      <c r="V25" s="37"/>
      <c r="W25" s="37"/>
      <c r="X25" s="37"/>
      <c r="Y25" s="37"/>
      <c r="Z25" s="37"/>
      <c r="AA25" s="37"/>
      <c r="AB25" s="37"/>
      <c r="AC25" s="37"/>
      <c r="AD25" s="37"/>
      <c r="AE25" s="37"/>
    </row>
    <row r="26" spans="1:31" s="2" customFormat="1" ht="12" customHeight="1">
      <c r="A26" s="37"/>
      <c r="B26" s="42"/>
      <c r="C26" s="37"/>
      <c r="D26" s="117" t="s">
        <v>46</v>
      </c>
      <c r="E26" s="37"/>
      <c r="F26" s="37"/>
      <c r="G26" s="37"/>
      <c r="H26" s="37"/>
      <c r="I26" s="118"/>
      <c r="J26" s="37"/>
      <c r="K26" s="37"/>
      <c r="L26" s="119"/>
      <c r="S26" s="37"/>
      <c r="T26" s="37"/>
      <c r="U26" s="37"/>
      <c r="V26" s="37"/>
      <c r="W26" s="37"/>
      <c r="X26" s="37"/>
      <c r="Y26" s="37"/>
      <c r="Z26" s="37"/>
      <c r="AA26" s="37"/>
      <c r="AB26" s="37"/>
      <c r="AC26" s="37"/>
      <c r="AD26" s="37"/>
      <c r="AE26" s="37"/>
    </row>
    <row r="27" spans="1:31" s="8" customFormat="1" ht="214.5" customHeight="1">
      <c r="A27" s="122"/>
      <c r="B27" s="123"/>
      <c r="C27" s="122"/>
      <c r="D27" s="122"/>
      <c r="E27" s="408" t="s">
        <v>212</v>
      </c>
      <c r="F27" s="408"/>
      <c r="G27" s="408"/>
      <c r="H27" s="408"/>
      <c r="I27" s="124"/>
      <c r="J27" s="122"/>
      <c r="K27" s="122"/>
      <c r="L27" s="125"/>
      <c r="S27" s="122"/>
      <c r="T27" s="122"/>
      <c r="U27" s="122"/>
      <c r="V27" s="122"/>
      <c r="W27" s="122"/>
      <c r="X27" s="122"/>
      <c r="Y27" s="122"/>
      <c r="Z27" s="122"/>
      <c r="AA27" s="122"/>
      <c r="AB27" s="122"/>
      <c r="AC27" s="122"/>
      <c r="AD27" s="122"/>
      <c r="AE27" s="122"/>
    </row>
    <row r="28" spans="1:31" s="2" customFormat="1" ht="7" customHeight="1">
      <c r="A28" s="37"/>
      <c r="B28" s="42"/>
      <c r="C28" s="37"/>
      <c r="D28" s="37"/>
      <c r="E28" s="37"/>
      <c r="F28" s="37"/>
      <c r="G28" s="37"/>
      <c r="H28" s="37"/>
      <c r="I28" s="118"/>
      <c r="J28" s="37"/>
      <c r="K28" s="37"/>
      <c r="L28" s="119"/>
      <c r="S28" s="37"/>
      <c r="T28" s="37"/>
      <c r="U28" s="37"/>
      <c r="V28" s="37"/>
      <c r="W28" s="37"/>
      <c r="X28" s="37"/>
      <c r="Y28" s="37"/>
      <c r="Z28" s="37"/>
      <c r="AA28" s="37"/>
      <c r="AB28" s="37"/>
      <c r="AC28" s="37"/>
      <c r="AD28" s="37"/>
      <c r="AE28" s="37"/>
    </row>
    <row r="29" spans="1:31" s="2" customFormat="1" ht="7" customHeight="1">
      <c r="A29" s="37"/>
      <c r="B29" s="42"/>
      <c r="C29" s="37"/>
      <c r="D29" s="126"/>
      <c r="E29" s="126"/>
      <c r="F29" s="126"/>
      <c r="G29" s="126"/>
      <c r="H29" s="126"/>
      <c r="I29" s="127"/>
      <c r="J29" s="126"/>
      <c r="K29" s="126"/>
      <c r="L29" s="119"/>
      <c r="S29" s="37"/>
      <c r="T29" s="37"/>
      <c r="U29" s="37"/>
      <c r="V29" s="37"/>
      <c r="W29" s="37"/>
      <c r="X29" s="37"/>
      <c r="Y29" s="37"/>
      <c r="Z29" s="37"/>
      <c r="AA29" s="37"/>
      <c r="AB29" s="37"/>
      <c r="AC29" s="37"/>
      <c r="AD29" s="37"/>
      <c r="AE29" s="37"/>
    </row>
    <row r="30" spans="1:31" s="2" customFormat="1" ht="25.4" customHeight="1">
      <c r="A30" s="37"/>
      <c r="B30" s="42"/>
      <c r="C30" s="37"/>
      <c r="D30" s="128" t="s">
        <v>48</v>
      </c>
      <c r="E30" s="37"/>
      <c r="F30" s="37"/>
      <c r="G30" s="37"/>
      <c r="H30" s="37"/>
      <c r="I30" s="118"/>
      <c r="J30" s="129">
        <f>ROUND(J83, 2)</f>
        <v>0</v>
      </c>
      <c r="K30" s="37"/>
      <c r="L30" s="119"/>
      <c r="S30" s="37"/>
      <c r="T30" s="37"/>
      <c r="U30" s="37"/>
      <c r="V30" s="37"/>
      <c r="W30" s="37"/>
      <c r="X30" s="37"/>
      <c r="Y30" s="37"/>
      <c r="Z30" s="37"/>
      <c r="AA30" s="37"/>
      <c r="AB30" s="37"/>
      <c r="AC30" s="37"/>
      <c r="AD30" s="37"/>
      <c r="AE30" s="37"/>
    </row>
    <row r="31" spans="1:31" s="2" customFormat="1" ht="7" customHeight="1">
      <c r="A31" s="37"/>
      <c r="B31" s="42"/>
      <c r="C31" s="37"/>
      <c r="D31" s="126"/>
      <c r="E31" s="126"/>
      <c r="F31" s="126"/>
      <c r="G31" s="126"/>
      <c r="H31" s="126"/>
      <c r="I31" s="127"/>
      <c r="J31" s="126"/>
      <c r="K31" s="126"/>
      <c r="L31" s="119"/>
      <c r="S31" s="37"/>
      <c r="T31" s="37"/>
      <c r="U31" s="37"/>
      <c r="V31" s="37"/>
      <c r="W31" s="37"/>
      <c r="X31" s="37"/>
      <c r="Y31" s="37"/>
      <c r="Z31" s="37"/>
      <c r="AA31" s="37"/>
      <c r="AB31" s="37"/>
      <c r="AC31" s="37"/>
      <c r="AD31" s="37"/>
      <c r="AE31" s="37"/>
    </row>
    <row r="32" spans="1:31" s="2" customFormat="1" ht="14.4" customHeight="1">
      <c r="A32" s="37"/>
      <c r="B32" s="42"/>
      <c r="C32" s="37"/>
      <c r="D32" s="37"/>
      <c r="E32" s="37"/>
      <c r="F32" s="130" t="s">
        <v>50</v>
      </c>
      <c r="G32" s="37"/>
      <c r="H32" s="37"/>
      <c r="I32" s="131" t="s">
        <v>49</v>
      </c>
      <c r="J32" s="130" t="s">
        <v>51</v>
      </c>
      <c r="K32" s="37"/>
      <c r="L32" s="119"/>
      <c r="S32" s="37"/>
      <c r="T32" s="37"/>
      <c r="U32" s="37"/>
      <c r="V32" s="37"/>
      <c r="W32" s="37"/>
      <c r="X32" s="37"/>
      <c r="Y32" s="37"/>
      <c r="Z32" s="37"/>
      <c r="AA32" s="37"/>
      <c r="AB32" s="37"/>
      <c r="AC32" s="37"/>
      <c r="AD32" s="37"/>
      <c r="AE32" s="37"/>
    </row>
    <row r="33" spans="1:31" s="2" customFormat="1" ht="14.4" customHeight="1">
      <c r="A33" s="37"/>
      <c r="B33" s="42"/>
      <c r="C33" s="37"/>
      <c r="D33" s="132" t="s">
        <v>52</v>
      </c>
      <c r="E33" s="117" t="s">
        <v>53</v>
      </c>
      <c r="F33" s="133">
        <f>ROUND((SUM(BE83:BE101)),  2)</f>
        <v>0</v>
      </c>
      <c r="G33" s="37"/>
      <c r="H33" s="37"/>
      <c r="I33" s="134">
        <v>0.21</v>
      </c>
      <c r="J33" s="133">
        <f>ROUND(((SUM(BE83:BE101))*I33),  2)</f>
        <v>0</v>
      </c>
      <c r="K33" s="37"/>
      <c r="L33" s="119"/>
      <c r="S33" s="37"/>
      <c r="T33" s="37"/>
      <c r="U33" s="37"/>
      <c r="V33" s="37"/>
      <c r="W33" s="37"/>
      <c r="X33" s="37"/>
      <c r="Y33" s="37"/>
      <c r="Z33" s="37"/>
      <c r="AA33" s="37"/>
      <c r="AB33" s="37"/>
      <c r="AC33" s="37"/>
      <c r="AD33" s="37"/>
      <c r="AE33" s="37"/>
    </row>
    <row r="34" spans="1:31" s="2" customFormat="1" ht="14.4" customHeight="1">
      <c r="A34" s="37"/>
      <c r="B34" s="42"/>
      <c r="C34" s="37"/>
      <c r="D34" s="37"/>
      <c r="E34" s="117" t="s">
        <v>54</v>
      </c>
      <c r="F34" s="133">
        <f>ROUND((SUM(BF83:BF101)),  2)</f>
        <v>0</v>
      </c>
      <c r="G34" s="37"/>
      <c r="H34" s="37"/>
      <c r="I34" s="134">
        <v>0.15</v>
      </c>
      <c r="J34" s="133">
        <f>ROUND(((SUM(BF83:BF101))*I34),  2)</f>
        <v>0</v>
      </c>
      <c r="K34" s="37"/>
      <c r="L34" s="119"/>
      <c r="S34" s="37"/>
      <c r="T34" s="37"/>
      <c r="U34" s="37"/>
      <c r="V34" s="37"/>
      <c r="W34" s="37"/>
      <c r="X34" s="37"/>
      <c r="Y34" s="37"/>
      <c r="Z34" s="37"/>
      <c r="AA34" s="37"/>
      <c r="AB34" s="37"/>
      <c r="AC34" s="37"/>
      <c r="AD34" s="37"/>
      <c r="AE34" s="37"/>
    </row>
    <row r="35" spans="1:31" s="2" customFormat="1" ht="14.4" hidden="1" customHeight="1">
      <c r="A35" s="37"/>
      <c r="B35" s="42"/>
      <c r="C35" s="37"/>
      <c r="D35" s="37"/>
      <c r="E35" s="117" t="s">
        <v>55</v>
      </c>
      <c r="F35" s="133">
        <f>ROUND((SUM(BG83:BG101)),  2)</f>
        <v>0</v>
      </c>
      <c r="G35" s="37"/>
      <c r="H35" s="37"/>
      <c r="I35" s="134">
        <v>0.21</v>
      </c>
      <c r="J35" s="133">
        <f>0</f>
        <v>0</v>
      </c>
      <c r="K35" s="37"/>
      <c r="L35" s="119"/>
      <c r="S35" s="37"/>
      <c r="T35" s="37"/>
      <c r="U35" s="37"/>
      <c r="V35" s="37"/>
      <c r="W35" s="37"/>
      <c r="X35" s="37"/>
      <c r="Y35" s="37"/>
      <c r="Z35" s="37"/>
      <c r="AA35" s="37"/>
      <c r="AB35" s="37"/>
      <c r="AC35" s="37"/>
      <c r="AD35" s="37"/>
      <c r="AE35" s="37"/>
    </row>
    <row r="36" spans="1:31" s="2" customFormat="1" ht="14.4" hidden="1" customHeight="1">
      <c r="A36" s="37"/>
      <c r="B36" s="42"/>
      <c r="C36" s="37"/>
      <c r="D36" s="37"/>
      <c r="E36" s="117" t="s">
        <v>56</v>
      </c>
      <c r="F36" s="133">
        <f>ROUND((SUM(BH83:BH101)),  2)</f>
        <v>0</v>
      </c>
      <c r="G36" s="37"/>
      <c r="H36" s="37"/>
      <c r="I36" s="134">
        <v>0.15</v>
      </c>
      <c r="J36" s="133">
        <f>0</f>
        <v>0</v>
      </c>
      <c r="K36" s="37"/>
      <c r="L36" s="119"/>
      <c r="S36" s="37"/>
      <c r="T36" s="37"/>
      <c r="U36" s="37"/>
      <c r="V36" s="37"/>
      <c r="W36" s="37"/>
      <c r="X36" s="37"/>
      <c r="Y36" s="37"/>
      <c r="Z36" s="37"/>
      <c r="AA36" s="37"/>
      <c r="AB36" s="37"/>
      <c r="AC36" s="37"/>
      <c r="AD36" s="37"/>
      <c r="AE36" s="37"/>
    </row>
    <row r="37" spans="1:31" s="2" customFormat="1" ht="14.4" hidden="1" customHeight="1">
      <c r="A37" s="37"/>
      <c r="B37" s="42"/>
      <c r="C37" s="37"/>
      <c r="D37" s="37"/>
      <c r="E37" s="117" t="s">
        <v>57</v>
      </c>
      <c r="F37" s="133">
        <f>ROUND((SUM(BI83:BI101)),  2)</f>
        <v>0</v>
      </c>
      <c r="G37" s="37"/>
      <c r="H37" s="37"/>
      <c r="I37" s="134">
        <v>0</v>
      </c>
      <c r="J37" s="133">
        <f>0</f>
        <v>0</v>
      </c>
      <c r="K37" s="37"/>
      <c r="L37" s="119"/>
      <c r="S37" s="37"/>
      <c r="T37" s="37"/>
      <c r="U37" s="37"/>
      <c r="V37" s="37"/>
      <c r="W37" s="37"/>
      <c r="X37" s="37"/>
      <c r="Y37" s="37"/>
      <c r="Z37" s="37"/>
      <c r="AA37" s="37"/>
      <c r="AB37" s="37"/>
      <c r="AC37" s="37"/>
      <c r="AD37" s="37"/>
      <c r="AE37" s="37"/>
    </row>
    <row r="38" spans="1:31" s="2" customFormat="1" ht="7" customHeight="1">
      <c r="A38" s="37"/>
      <c r="B38" s="42"/>
      <c r="C38" s="37"/>
      <c r="D38" s="37"/>
      <c r="E38" s="37"/>
      <c r="F38" s="37"/>
      <c r="G38" s="37"/>
      <c r="H38" s="37"/>
      <c r="I38" s="118"/>
      <c r="J38" s="37"/>
      <c r="K38" s="37"/>
      <c r="L38" s="119"/>
      <c r="S38" s="37"/>
      <c r="T38" s="37"/>
      <c r="U38" s="37"/>
      <c r="V38" s="37"/>
      <c r="W38" s="37"/>
      <c r="X38" s="37"/>
      <c r="Y38" s="37"/>
      <c r="Z38" s="37"/>
      <c r="AA38" s="37"/>
      <c r="AB38" s="37"/>
      <c r="AC38" s="37"/>
      <c r="AD38" s="37"/>
      <c r="AE38" s="37"/>
    </row>
    <row r="39" spans="1:31" s="2" customFormat="1" ht="25.4" customHeight="1">
      <c r="A39" s="37"/>
      <c r="B39" s="42"/>
      <c r="C39" s="135"/>
      <c r="D39" s="136" t="s">
        <v>58</v>
      </c>
      <c r="E39" s="137"/>
      <c r="F39" s="137"/>
      <c r="G39" s="138" t="s">
        <v>59</v>
      </c>
      <c r="H39" s="139" t="s">
        <v>60</v>
      </c>
      <c r="I39" s="140"/>
      <c r="J39" s="141">
        <f>SUM(J30:J37)</f>
        <v>0</v>
      </c>
      <c r="K39" s="142"/>
      <c r="L39" s="119"/>
      <c r="S39" s="37"/>
      <c r="T39" s="37"/>
      <c r="U39" s="37"/>
      <c r="V39" s="37"/>
      <c r="W39" s="37"/>
      <c r="X39" s="37"/>
      <c r="Y39" s="37"/>
      <c r="Z39" s="37"/>
      <c r="AA39" s="37"/>
      <c r="AB39" s="37"/>
      <c r="AC39" s="37"/>
      <c r="AD39" s="37"/>
      <c r="AE39" s="37"/>
    </row>
    <row r="40" spans="1:31" s="2" customFormat="1" ht="14.4" customHeight="1">
      <c r="A40" s="37"/>
      <c r="B40" s="143"/>
      <c r="C40" s="144"/>
      <c r="D40" s="144"/>
      <c r="E40" s="144"/>
      <c r="F40" s="144"/>
      <c r="G40" s="144"/>
      <c r="H40" s="144"/>
      <c r="I40" s="145"/>
      <c r="J40" s="144"/>
      <c r="K40" s="144"/>
      <c r="L40" s="119"/>
      <c r="S40" s="37"/>
      <c r="T40" s="37"/>
      <c r="U40" s="37"/>
      <c r="V40" s="37"/>
      <c r="W40" s="37"/>
      <c r="X40" s="37"/>
      <c r="Y40" s="37"/>
      <c r="Z40" s="37"/>
      <c r="AA40" s="37"/>
      <c r="AB40" s="37"/>
      <c r="AC40" s="37"/>
      <c r="AD40" s="37"/>
      <c r="AE40" s="37"/>
    </row>
    <row r="44" spans="1:31" s="2" customFormat="1" ht="7" customHeight="1">
      <c r="A44" s="37"/>
      <c r="B44" s="146"/>
      <c r="C44" s="147"/>
      <c r="D44" s="147"/>
      <c r="E44" s="147"/>
      <c r="F44" s="147"/>
      <c r="G44" s="147"/>
      <c r="H44" s="147"/>
      <c r="I44" s="148"/>
      <c r="J44" s="147"/>
      <c r="K44" s="147"/>
      <c r="L44" s="119"/>
      <c r="S44" s="37"/>
      <c r="T44" s="37"/>
      <c r="U44" s="37"/>
      <c r="V44" s="37"/>
      <c r="W44" s="37"/>
      <c r="X44" s="37"/>
      <c r="Y44" s="37"/>
      <c r="Z44" s="37"/>
      <c r="AA44" s="37"/>
      <c r="AB44" s="37"/>
      <c r="AC44" s="37"/>
      <c r="AD44" s="37"/>
      <c r="AE44" s="37"/>
    </row>
    <row r="45" spans="1:31" s="2" customFormat="1" ht="25" customHeight="1">
      <c r="A45" s="37"/>
      <c r="B45" s="38"/>
      <c r="C45" s="25" t="s">
        <v>213</v>
      </c>
      <c r="D45" s="39"/>
      <c r="E45" s="39"/>
      <c r="F45" s="39"/>
      <c r="G45" s="39"/>
      <c r="H45" s="39"/>
      <c r="I45" s="118"/>
      <c r="J45" s="39"/>
      <c r="K45" s="39"/>
      <c r="L45" s="119"/>
      <c r="S45" s="37"/>
      <c r="T45" s="37"/>
      <c r="U45" s="37"/>
      <c r="V45" s="37"/>
      <c r="W45" s="37"/>
      <c r="X45" s="37"/>
      <c r="Y45" s="37"/>
      <c r="Z45" s="37"/>
      <c r="AA45" s="37"/>
      <c r="AB45" s="37"/>
      <c r="AC45" s="37"/>
      <c r="AD45" s="37"/>
      <c r="AE45" s="37"/>
    </row>
    <row r="46" spans="1:31" s="2" customFormat="1" ht="7" customHeight="1">
      <c r="A46" s="37"/>
      <c r="B46" s="38"/>
      <c r="C46" s="39"/>
      <c r="D46" s="39"/>
      <c r="E46" s="39"/>
      <c r="F46" s="39"/>
      <c r="G46" s="39"/>
      <c r="H46" s="39"/>
      <c r="I46" s="118"/>
      <c r="J46" s="39"/>
      <c r="K46" s="39"/>
      <c r="L46" s="119"/>
      <c r="S46" s="37"/>
      <c r="T46" s="37"/>
      <c r="U46" s="37"/>
      <c r="V46" s="37"/>
      <c r="W46" s="37"/>
      <c r="X46" s="37"/>
      <c r="Y46" s="37"/>
      <c r="Z46" s="37"/>
      <c r="AA46" s="37"/>
      <c r="AB46" s="37"/>
      <c r="AC46" s="37"/>
      <c r="AD46" s="37"/>
      <c r="AE46" s="37"/>
    </row>
    <row r="47" spans="1:31" s="2" customFormat="1" ht="12" customHeight="1">
      <c r="A47" s="37"/>
      <c r="B47" s="38"/>
      <c r="C47" s="31" t="s">
        <v>16</v>
      </c>
      <c r="D47" s="39"/>
      <c r="E47" s="39"/>
      <c r="F47" s="39"/>
      <c r="G47" s="39"/>
      <c r="H47" s="39"/>
      <c r="I47" s="118"/>
      <c r="J47" s="39"/>
      <c r="K47" s="39"/>
      <c r="L47" s="119"/>
      <c r="S47" s="37"/>
      <c r="T47" s="37"/>
      <c r="U47" s="37"/>
      <c r="V47" s="37"/>
      <c r="W47" s="37"/>
      <c r="X47" s="37"/>
      <c r="Y47" s="37"/>
      <c r="Z47" s="37"/>
      <c r="AA47" s="37"/>
      <c r="AB47" s="37"/>
      <c r="AC47" s="37"/>
      <c r="AD47" s="37"/>
      <c r="AE47" s="37"/>
    </row>
    <row r="48" spans="1:31" s="2" customFormat="1" ht="16.5" customHeight="1">
      <c r="A48" s="37"/>
      <c r="B48" s="38"/>
      <c r="C48" s="39"/>
      <c r="D48" s="39"/>
      <c r="E48" s="409" t="str">
        <f>E7</f>
        <v>EHC CZECH s.r.o. – Podnikatelský inkubátor – Evropská ul., Cheb</v>
      </c>
      <c r="F48" s="410"/>
      <c r="G48" s="410"/>
      <c r="H48" s="410"/>
      <c r="I48" s="118"/>
      <c r="J48" s="39"/>
      <c r="K48" s="39"/>
      <c r="L48" s="119"/>
      <c r="S48" s="37"/>
      <c r="T48" s="37"/>
      <c r="U48" s="37"/>
      <c r="V48" s="37"/>
      <c r="W48" s="37"/>
      <c r="X48" s="37"/>
      <c r="Y48" s="37"/>
      <c r="Z48" s="37"/>
      <c r="AA48" s="37"/>
      <c r="AB48" s="37"/>
      <c r="AC48" s="37"/>
      <c r="AD48" s="37"/>
      <c r="AE48" s="37"/>
    </row>
    <row r="49" spans="1:47" s="2" customFormat="1" ht="12" customHeight="1">
      <c r="A49" s="37"/>
      <c r="B49" s="38"/>
      <c r="C49" s="31" t="s">
        <v>208</v>
      </c>
      <c r="D49" s="39"/>
      <c r="E49" s="39"/>
      <c r="F49" s="39"/>
      <c r="G49" s="39"/>
      <c r="H49" s="39"/>
      <c r="I49" s="118"/>
      <c r="J49" s="39"/>
      <c r="K49" s="39"/>
      <c r="L49" s="119"/>
      <c r="S49" s="37"/>
      <c r="T49" s="37"/>
      <c r="U49" s="37"/>
      <c r="V49" s="37"/>
      <c r="W49" s="37"/>
      <c r="X49" s="37"/>
      <c r="Y49" s="37"/>
      <c r="Z49" s="37"/>
      <c r="AA49" s="37"/>
      <c r="AB49" s="37"/>
      <c r="AC49" s="37"/>
      <c r="AD49" s="37"/>
      <c r="AE49" s="37"/>
    </row>
    <row r="50" spans="1:47" s="2" customFormat="1" ht="16.5" customHeight="1">
      <c r="A50" s="37"/>
      <c r="B50" s="38"/>
      <c r="C50" s="39"/>
      <c r="D50" s="39"/>
      <c r="E50" s="383" t="str">
        <f>E9</f>
        <v>00 - VON - Vedlější a ostatní náklady stavby</v>
      </c>
      <c r="F50" s="411"/>
      <c r="G50" s="411"/>
      <c r="H50" s="411"/>
      <c r="I50" s="118"/>
      <c r="J50" s="39"/>
      <c r="K50" s="39"/>
      <c r="L50" s="119"/>
      <c r="S50" s="37"/>
      <c r="T50" s="37"/>
      <c r="U50" s="37"/>
      <c r="V50" s="37"/>
      <c r="W50" s="37"/>
      <c r="X50" s="37"/>
      <c r="Y50" s="37"/>
      <c r="Z50" s="37"/>
      <c r="AA50" s="37"/>
      <c r="AB50" s="37"/>
      <c r="AC50" s="37"/>
      <c r="AD50" s="37"/>
      <c r="AE50" s="37"/>
    </row>
    <row r="51" spans="1:47" s="2" customFormat="1" ht="7" customHeight="1">
      <c r="A51" s="37"/>
      <c r="B51" s="38"/>
      <c r="C51" s="39"/>
      <c r="D51" s="39"/>
      <c r="E51" s="39"/>
      <c r="F51" s="39"/>
      <c r="G51" s="39"/>
      <c r="H51" s="39"/>
      <c r="I51" s="118"/>
      <c r="J51" s="39"/>
      <c r="K51" s="39"/>
      <c r="L51" s="119"/>
      <c r="S51" s="37"/>
      <c r="T51" s="37"/>
      <c r="U51" s="37"/>
      <c r="V51" s="37"/>
      <c r="W51" s="37"/>
      <c r="X51" s="37"/>
      <c r="Y51" s="37"/>
      <c r="Z51" s="37"/>
      <c r="AA51" s="37"/>
      <c r="AB51" s="37"/>
      <c r="AC51" s="37"/>
      <c r="AD51" s="37"/>
      <c r="AE51" s="37"/>
    </row>
    <row r="52" spans="1:47" s="2" customFormat="1" ht="12" customHeight="1">
      <c r="A52" s="37"/>
      <c r="B52" s="38"/>
      <c r="C52" s="31" t="s">
        <v>22</v>
      </c>
      <c r="D52" s="39"/>
      <c r="E52" s="39"/>
      <c r="F52" s="29" t="str">
        <f>F12</f>
        <v>č. parcelní 250/1, 250/6, 250/7 a st7296</v>
      </c>
      <c r="G52" s="39"/>
      <c r="H52" s="39"/>
      <c r="I52" s="120" t="s">
        <v>24</v>
      </c>
      <c r="J52" s="62" t="str">
        <f>IF(J12="","",J12)</f>
        <v>2. 9. 2020</v>
      </c>
      <c r="K52" s="39"/>
      <c r="L52" s="119"/>
      <c r="S52" s="37"/>
      <c r="T52" s="37"/>
      <c r="U52" s="37"/>
      <c r="V52" s="37"/>
      <c r="W52" s="37"/>
      <c r="X52" s="37"/>
      <c r="Y52" s="37"/>
      <c r="Z52" s="37"/>
      <c r="AA52" s="37"/>
      <c r="AB52" s="37"/>
      <c r="AC52" s="37"/>
      <c r="AD52" s="37"/>
      <c r="AE52" s="37"/>
    </row>
    <row r="53" spans="1:47" s="2" customFormat="1" ht="7" customHeight="1">
      <c r="A53" s="37"/>
      <c r="B53" s="38"/>
      <c r="C53" s="39"/>
      <c r="D53" s="39"/>
      <c r="E53" s="39"/>
      <c r="F53" s="39"/>
      <c r="G53" s="39"/>
      <c r="H53" s="39"/>
      <c r="I53" s="118"/>
      <c r="J53" s="39"/>
      <c r="K53" s="39"/>
      <c r="L53" s="119"/>
      <c r="S53" s="37"/>
      <c r="T53" s="37"/>
      <c r="U53" s="37"/>
      <c r="V53" s="37"/>
      <c r="W53" s="37"/>
      <c r="X53" s="37"/>
      <c r="Y53" s="37"/>
      <c r="Z53" s="37"/>
      <c r="AA53" s="37"/>
      <c r="AB53" s="37"/>
      <c r="AC53" s="37"/>
      <c r="AD53" s="37"/>
      <c r="AE53" s="37"/>
    </row>
    <row r="54" spans="1:47" s="2" customFormat="1" ht="40" customHeight="1">
      <c r="A54" s="37"/>
      <c r="B54" s="38"/>
      <c r="C54" s="31" t="s">
        <v>30</v>
      </c>
      <c r="D54" s="39"/>
      <c r="E54" s="39"/>
      <c r="F54" s="29" t="str">
        <f>E15</f>
        <v>EHC CZECH s.r.o., Závodní 278, 360 18 Karlovy Vary</v>
      </c>
      <c r="G54" s="39"/>
      <c r="H54" s="39"/>
      <c r="I54" s="120" t="s">
        <v>39</v>
      </c>
      <c r="J54" s="35" t="str">
        <f>E21</f>
        <v>INDBau DESIGN s.r.o., Houškova 1187/25, 326 00 Plz</v>
      </c>
      <c r="K54" s="39"/>
      <c r="L54" s="119"/>
      <c r="S54" s="37"/>
      <c r="T54" s="37"/>
      <c r="U54" s="37"/>
      <c r="V54" s="37"/>
      <c r="W54" s="37"/>
      <c r="X54" s="37"/>
      <c r="Y54" s="37"/>
      <c r="Z54" s="37"/>
      <c r="AA54" s="37"/>
      <c r="AB54" s="37"/>
      <c r="AC54" s="37"/>
      <c r="AD54" s="37"/>
      <c r="AE54" s="37"/>
    </row>
    <row r="55" spans="1:47" s="2" customFormat="1" ht="15.15" customHeight="1">
      <c r="A55" s="37"/>
      <c r="B55" s="38"/>
      <c r="C55" s="31" t="s">
        <v>36</v>
      </c>
      <c r="D55" s="39"/>
      <c r="E55" s="39"/>
      <c r="F55" s="29" t="str">
        <f>IF(E18="","",E18)</f>
        <v>Vyplň údaj</v>
      </c>
      <c r="G55" s="39"/>
      <c r="H55" s="39"/>
      <c r="I55" s="120" t="s">
        <v>43</v>
      </c>
      <c r="J55" s="35" t="str">
        <f>E24</f>
        <v xml:space="preserve"> </v>
      </c>
      <c r="K55" s="39"/>
      <c r="L55" s="119"/>
      <c r="S55" s="37"/>
      <c r="T55" s="37"/>
      <c r="U55" s="37"/>
      <c r="V55" s="37"/>
      <c r="W55" s="37"/>
      <c r="X55" s="37"/>
      <c r="Y55" s="37"/>
      <c r="Z55" s="37"/>
      <c r="AA55" s="37"/>
      <c r="AB55" s="37"/>
      <c r="AC55" s="37"/>
      <c r="AD55" s="37"/>
      <c r="AE55" s="37"/>
    </row>
    <row r="56" spans="1:47" s="2" customFormat="1" ht="10.25" customHeight="1">
      <c r="A56" s="37"/>
      <c r="B56" s="38"/>
      <c r="C56" s="39"/>
      <c r="D56" s="39"/>
      <c r="E56" s="39"/>
      <c r="F56" s="39"/>
      <c r="G56" s="39"/>
      <c r="H56" s="39"/>
      <c r="I56" s="118"/>
      <c r="J56" s="39"/>
      <c r="K56" s="39"/>
      <c r="L56" s="119"/>
      <c r="S56" s="37"/>
      <c r="T56" s="37"/>
      <c r="U56" s="37"/>
      <c r="V56" s="37"/>
      <c r="W56" s="37"/>
      <c r="X56" s="37"/>
      <c r="Y56" s="37"/>
      <c r="Z56" s="37"/>
      <c r="AA56" s="37"/>
      <c r="AB56" s="37"/>
      <c r="AC56" s="37"/>
      <c r="AD56" s="37"/>
      <c r="AE56" s="37"/>
    </row>
    <row r="57" spans="1:47" s="2" customFormat="1" ht="29.25" customHeight="1">
      <c r="A57" s="37"/>
      <c r="B57" s="38"/>
      <c r="C57" s="149" t="s">
        <v>214</v>
      </c>
      <c r="D57" s="150"/>
      <c r="E57" s="150"/>
      <c r="F57" s="150"/>
      <c r="G57" s="150"/>
      <c r="H57" s="150"/>
      <c r="I57" s="151"/>
      <c r="J57" s="152" t="s">
        <v>215</v>
      </c>
      <c r="K57" s="150"/>
      <c r="L57" s="119"/>
      <c r="S57" s="37"/>
      <c r="T57" s="37"/>
      <c r="U57" s="37"/>
      <c r="V57" s="37"/>
      <c r="W57" s="37"/>
      <c r="X57" s="37"/>
      <c r="Y57" s="37"/>
      <c r="Z57" s="37"/>
      <c r="AA57" s="37"/>
      <c r="AB57" s="37"/>
      <c r="AC57" s="37"/>
      <c r="AD57" s="37"/>
      <c r="AE57" s="37"/>
    </row>
    <row r="58" spans="1:47" s="2" customFormat="1" ht="10.25" customHeight="1">
      <c r="A58" s="37"/>
      <c r="B58" s="38"/>
      <c r="C58" s="39"/>
      <c r="D58" s="39"/>
      <c r="E58" s="39"/>
      <c r="F58" s="39"/>
      <c r="G58" s="39"/>
      <c r="H58" s="39"/>
      <c r="I58" s="118"/>
      <c r="J58" s="39"/>
      <c r="K58" s="39"/>
      <c r="L58" s="119"/>
      <c r="S58" s="37"/>
      <c r="T58" s="37"/>
      <c r="U58" s="37"/>
      <c r="V58" s="37"/>
      <c r="W58" s="37"/>
      <c r="X58" s="37"/>
      <c r="Y58" s="37"/>
      <c r="Z58" s="37"/>
      <c r="AA58" s="37"/>
      <c r="AB58" s="37"/>
      <c r="AC58" s="37"/>
      <c r="AD58" s="37"/>
      <c r="AE58" s="37"/>
    </row>
    <row r="59" spans="1:47" s="2" customFormat="1" ht="22.75" customHeight="1">
      <c r="A59" s="37"/>
      <c r="B59" s="38"/>
      <c r="C59" s="153" t="s">
        <v>80</v>
      </c>
      <c r="D59" s="39"/>
      <c r="E59" s="39"/>
      <c r="F59" s="39"/>
      <c r="G59" s="39"/>
      <c r="H59" s="39"/>
      <c r="I59" s="118"/>
      <c r="J59" s="80">
        <f>J83</f>
        <v>0</v>
      </c>
      <c r="K59" s="39"/>
      <c r="L59" s="119"/>
      <c r="S59" s="37"/>
      <c r="T59" s="37"/>
      <c r="U59" s="37"/>
      <c r="V59" s="37"/>
      <c r="W59" s="37"/>
      <c r="X59" s="37"/>
      <c r="Y59" s="37"/>
      <c r="Z59" s="37"/>
      <c r="AA59" s="37"/>
      <c r="AB59" s="37"/>
      <c r="AC59" s="37"/>
      <c r="AD59" s="37"/>
      <c r="AE59" s="37"/>
      <c r="AU59" s="19" t="s">
        <v>216</v>
      </c>
    </row>
    <row r="60" spans="1:47" s="9" customFormat="1" ht="25" customHeight="1">
      <c r="B60" s="154"/>
      <c r="C60" s="155"/>
      <c r="D60" s="156" t="s">
        <v>4232</v>
      </c>
      <c r="E60" s="157"/>
      <c r="F60" s="157"/>
      <c r="G60" s="157"/>
      <c r="H60" s="157"/>
      <c r="I60" s="158"/>
      <c r="J60" s="159">
        <f>J84</f>
        <v>0</v>
      </c>
      <c r="K60" s="155"/>
      <c r="L60" s="160"/>
    </row>
    <row r="61" spans="1:47" s="10" customFormat="1" ht="19.899999999999999" customHeight="1">
      <c r="B61" s="161"/>
      <c r="C61" s="99"/>
      <c r="D61" s="162" t="s">
        <v>4233</v>
      </c>
      <c r="E61" s="163"/>
      <c r="F61" s="163"/>
      <c r="G61" s="163"/>
      <c r="H61" s="163"/>
      <c r="I61" s="164"/>
      <c r="J61" s="165">
        <f>J85</f>
        <v>0</v>
      </c>
      <c r="K61" s="99"/>
      <c r="L61" s="166"/>
    </row>
    <row r="62" spans="1:47" s="10" customFormat="1" ht="19.899999999999999" customHeight="1">
      <c r="B62" s="161"/>
      <c r="C62" s="99"/>
      <c r="D62" s="162" t="s">
        <v>8968</v>
      </c>
      <c r="E62" s="163"/>
      <c r="F62" s="163"/>
      <c r="G62" s="163"/>
      <c r="H62" s="163"/>
      <c r="I62" s="164"/>
      <c r="J62" s="165">
        <f>J91</f>
        <v>0</v>
      </c>
      <c r="K62" s="99"/>
      <c r="L62" s="166"/>
    </row>
    <row r="63" spans="1:47" s="10" customFormat="1" ht="19.899999999999999" customHeight="1">
      <c r="B63" s="161"/>
      <c r="C63" s="99"/>
      <c r="D63" s="162" t="s">
        <v>8969</v>
      </c>
      <c r="E63" s="163"/>
      <c r="F63" s="163"/>
      <c r="G63" s="163"/>
      <c r="H63" s="163"/>
      <c r="I63" s="164"/>
      <c r="J63" s="165">
        <f>J100</f>
        <v>0</v>
      </c>
      <c r="K63" s="99"/>
      <c r="L63" s="166"/>
    </row>
    <row r="64" spans="1:47" s="2" customFormat="1" ht="21.75" customHeight="1">
      <c r="A64" s="37"/>
      <c r="B64" s="38"/>
      <c r="C64" s="39"/>
      <c r="D64" s="39"/>
      <c r="E64" s="39"/>
      <c r="F64" s="39"/>
      <c r="G64" s="39"/>
      <c r="H64" s="39"/>
      <c r="I64" s="118"/>
      <c r="J64" s="39"/>
      <c r="K64" s="39"/>
      <c r="L64" s="119"/>
      <c r="S64" s="37"/>
      <c r="T64" s="37"/>
      <c r="U64" s="37"/>
      <c r="V64" s="37"/>
      <c r="W64" s="37"/>
      <c r="X64" s="37"/>
      <c r="Y64" s="37"/>
      <c r="Z64" s="37"/>
      <c r="AA64" s="37"/>
      <c r="AB64" s="37"/>
      <c r="AC64" s="37"/>
      <c r="AD64" s="37"/>
      <c r="AE64" s="37"/>
    </row>
    <row r="65" spans="1:31" s="2" customFormat="1" ht="7" customHeight="1">
      <c r="A65" s="37"/>
      <c r="B65" s="50"/>
      <c r="C65" s="51"/>
      <c r="D65" s="51"/>
      <c r="E65" s="51"/>
      <c r="F65" s="51"/>
      <c r="G65" s="51"/>
      <c r="H65" s="51"/>
      <c r="I65" s="145"/>
      <c r="J65" s="51"/>
      <c r="K65" s="51"/>
      <c r="L65" s="119"/>
      <c r="S65" s="37"/>
      <c r="T65" s="37"/>
      <c r="U65" s="37"/>
      <c r="V65" s="37"/>
      <c r="W65" s="37"/>
      <c r="X65" s="37"/>
      <c r="Y65" s="37"/>
      <c r="Z65" s="37"/>
      <c r="AA65" s="37"/>
      <c r="AB65" s="37"/>
      <c r="AC65" s="37"/>
      <c r="AD65" s="37"/>
      <c r="AE65" s="37"/>
    </row>
    <row r="69" spans="1:31" s="2" customFormat="1" ht="7" customHeight="1">
      <c r="A69" s="37"/>
      <c r="B69" s="52"/>
      <c r="C69" s="53"/>
      <c r="D69" s="53"/>
      <c r="E69" s="53"/>
      <c r="F69" s="53"/>
      <c r="G69" s="53"/>
      <c r="H69" s="53"/>
      <c r="I69" s="148"/>
      <c r="J69" s="53"/>
      <c r="K69" s="53"/>
      <c r="L69" s="119"/>
      <c r="S69" s="37"/>
      <c r="T69" s="37"/>
      <c r="U69" s="37"/>
      <c r="V69" s="37"/>
      <c r="W69" s="37"/>
      <c r="X69" s="37"/>
      <c r="Y69" s="37"/>
      <c r="Z69" s="37"/>
      <c r="AA69" s="37"/>
      <c r="AB69" s="37"/>
      <c r="AC69" s="37"/>
      <c r="AD69" s="37"/>
      <c r="AE69" s="37"/>
    </row>
    <row r="70" spans="1:31" s="2" customFormat="1" ht="25" customHeight="1">
      <c r="A70" s="37"/>
      <c r="B70" s="38"/>
      <c r="C70" s="25" t="s">
        <v>247</v>
      </c>
      <c r="D70" s="39"/>
      <c r="E70" s="39"/>
      <c r="F70" s="39"/>
      <c r="G70" s="39"/>
      <c r="H70" s="39"/>
      <c r="I70" s="118"/>
      <c r="J70" s="39"/>
      <c r="K70" s="39"/>
      <c r="L70" s="119"/>
      <c r="S70" s="37"/>
      <c r="T70" s="37"/>
      <c r="U70" s="37"/>
      <c r="V70" s="37"/>
      <c r="W70" s="37"/>
      <c r="X70" s="37"/>
      <c r="Y70" s="37"/>
      <c r="Z70" s="37"/>
      <c r="AA70" s="37"/>
      <c r="AB70" s="37"/>
      <c r="AC70" s="37"/>
      <c r="AD70" s="37"/>
      <c r="AE70" s="37"/>
    </row>
    <row r="71" spans="1:31" s="2" customFormat="1" ht="7" customHeight="1">
      <c r="A71" s="37"/>
      <c r="B71" s="38"/>
      <c r="C71" s="39"/>
      <c r="D71" s="39"/>
      <c r="E71" s="39"/>
      <c r="F71" s="39"/>
      <c r="G71" s="39"/>
      <c r="H71" s="39"/>
      <c r="I71" s="118"/>
      <c r="J71" s="39"/>
      <c r="K71" s="39"/>
      <c r="L71" s="119"/>
      <c r="S71" s="37"/>
      <c r="T71" s="37"/>
      <c r="U71" s="37"/>
      <c r="V71" s="37"/>
      <c r="W71" s="37"/>
      <c r="X71" s="37"/>
      <c r="Y71" s="37"/>
      <c r="Z71" s="37"/>
      <c r="AA71" s="37"/>
      <c r="AB71" s="37"/>
      <c r="AC71" s="37"/>
      <c r="AD71" s="37"/>
      <c r="AE71" s="37"/>
    </row>
    <row r="72" spans="1:31" s="2" customFormat="1" ht="12" customHeight="1">
      <c r="A72" s="37"/>
      <c r="B72" s="38"/>
      <c r="C72" s="31" t="s">
        <v>16</v>
      </c>
      <c r="D72" s="39"/>
      <c r="E72" s="39"/>
      <c r="F72" s="39"/>
      <c r="G72" s="39"/>
      <c r="H72" s="39"/>
      <c r="I72" s="118"/>
      <c r="J72" s="39"/>
      <c r="K72" s="39"/>
      <c r="L72" s="119"/>
      <c r="S72" s="37"/>
      <c r="T72" s="37"/>
      <c r="U72" s="37"/>
      <c r="V72" s="37"/>
      <c r="W72" s="37"/>
      <c r="X72" s="37"/>
      <c r="Y72" s="37"/>
      <c r="Z72" s="37"/>
      <c r="AA72" s="37"/>
      <c r="AB72" s="37"/>
      <c r="AC72" s="37"/>
      <c r="AD72" s="37"/>
      <c r="AE72" s="37"/>
    </row>
    <row r="73" spans="1:31" s="2" customFormat="1" ht="16.5" customHeight="1">
      <c r="A73" s="37"/>
      <c r="B73" s="38"/>
      <c r="C73" s="39"/>
      <c r="D73" s="39"/>
      <c r="E73" s="409" t="str">
        <f>E7</f>
        <v>EHC CZECH s.r.o. – Podnikatelský inkubátor – Evropská ul., Cheb</v>
      </c>
      <c r="F73" s="410"/>
      <c r="G73" s="410"/>
      <c r="H73" s="410"/>
      <c r="I73" s="118"/>
      <c r="J73" s="39"/>
      <c r="K73" s="39"/>
      <c r="L73" s="119"/>
      <c r="S73" s="37"/>
      <c r="T73" s="37"/>
      <c r="U73" s="37"/>
      <c r="V73" s="37"/>
      <c r="W73" s="37"/>
      <c r="X73" s="37"/>
      <c r="Y73" s="37"/>
      <c r="Z73" s="37"/>
      <c r="AA73" s="37"/>
      <c r="AB73" s="37"/>
      <c r="AC73" s="37"/>
      <c r="AD73" s="37"/>
      <c r="AE73" s="37"/>
    </row>
    <row r="74" spans="1:31" s="2" customFormat="1" ht="12" customHeight="1">
      <c r="A74" s="37"/>
      <c r="B74" s="38"/>
      <c r="C74" s="31" t="s">
        <v>208</v>
      </c>
      <c r="D74" s="39"/>
      <c r="E74" s="39"/>
      <c r="F74" s="39"/>
      <c r="G74" s="39"/>
      <c r="H74" s="39"/>
      <c r="I74" s="118"/>
      <c r="J74" s="39"/>
      <c r="K74" s="39"/>
      <c r="L74" s="119"/>
      <c r="S74" s="37"/>
      <c r="T74" s="37"/>
      <c r="U74" s="37"/>
      <c r="V74" s="37"/>
      <c r="W74" s="37"/>
      <c r="X74" s="37"/>
      <c r="Y74" s="37"/>
      <c r="Z74" s="37"/>
      <c r="AA74" s="37"/>
      <c r="AB74" s="37"/>
      <c r="AC74" s="37"/>
      <c r="AD74" s="37"/>
      <c r="AE74" s="37"/>
    </row>
    <row r="75" spans="1:31" s="2" customFormat="1" ht="16.5" customHeight="1">
      <c r="A75" s="37"/>
      <c r="B75" s="38"/>
      <c r="C75" s="39"/>
      <c r="D75" s="39"/>
      <c r="E75" s="383" t="str">
        <f>E9</f>
        <v>00 - VON - Vedlější a ostatní náklady stavby</v>
      </c>
      <c r="F75" s="411"/>
      <c r="G75" s="411"/>
      <c r="H75" s="411"/>
      <c r="I75" s="118"/>
      <c r="J75" s="39"/>
      <c r="K75" s="39"/>
      <c r="L75" s="119"/>
      <c r="S75" s="37"/>
      <c r="T75" s="37"/>
      <c r="U75" s="37"/>
      <c r="V75" s="37"/>
      <c r="W75" s="37"/>
      <c r="X75" s="37"/>
      <c r="Y75" s="37"/>
      <c r="Z75" s="37"/>
      <c r="AA75" s="37"/>
      <c r="AB75" s="37"/>
      <c r="AC75" s="37"/>
      <c r="AD75" s="37"/>
      <c r="AE75" s="37"/>
    </row>
    <row r="76" spans="1:31" s="2" customFormat="1" ht="7" customHeight="1">
      <c r="A76" s="37"/>
      <c r="B76" s="38"/>
      <c r="C76" s="39"/>
      <c r="D76" s="39"/>
      <c r="E76" s="39"/>
      <c r="F76" s="39"/>
      <c r="G76" s="39"/>
      <c r="H76" s="39"/>
      <c r="I76" s="118"/>
      <c r="J76" s="39"/>
      <c r="K76" s="39"/>
      <c r="L76" s="119"/>
      <c r="S76" s="37"/>
      <c r="T76" s="37"/>
      <c r="U76" s="37"/>
      <c r="V76" s="37"/>
      <c r="W76" s="37"/>
      <c r="X76" s="37"/>
      <c r="Y76" s="37"/>
      <c r="Z76" s="37"/>
      <c r="AA76" s="37"/>
      <c r="AB76" s="37"/>
      <c r="AC76" s="37"/>
      <c r="AD76" s="37"/>
      <c r="AE76" s="37"/>
    </row>
    <row r="77" spans="1:31" s="2" customFormat="1" ht="12" customHeight="1">
      <c r="A77" s="37"/>
      <c r="B77" s="38"/>
      <c r="C77" s="31" t="s">
        <v>22</v>
      </c>
      <c r="D77" s="39"/>
      <c r="E77" s="39"/>
      <c r="F77" s="29" t="str">
        <f>F12</f>
        <v>č. parcelní 250/1, 250/6, 250/7 a st7296</v>
      </c>
      <c r="G77" s="39"/>
      <c r="H77" s="39"/>
      <c r="I77" s="120" t="s">
        <v>24</v>
      </c>
      <c r="J77" s="62" t="str">
        <f>IF(J12="","",J12)</f>
        <v>2. 9. 2020</v>
      </c>
      <c r="K77" s="39"/>
      <c r="L77" s="119"/>
      <c r="S77" s="37"/>
      <c r="T77" s="37"/>
      <c r="U77" s="37"/>
      <c r="V77" s="37"/>
      <c r="W77" s="37"/>
      <c r="X77" s="37"/>
      <c r="Y77" s="37"/>
      <c r="Z77" s="37"/>
      <c r="AA77" s="37"/>
      <c r="AB77" s="37"/>
      <c r="AC77" s="37"/>
      <c r="AD77" s="37"/>
      <c r="AE77" s="37"/>
    </row>
    <row r="78" spans="1:31" s="2" customFormat="1" ht="7" customHeight="1">
      <c r="A78" s="37"/>
      <c r="B78" s="38"/>
      <c r="C78" s="39"/>
      <c r="D78" s="39"/>
      <c r="E78" s="39"/>
      <c r="F78" s="39"/>
      <c r="G78" s="39"/>
      <c r="H78" s="39"/>
      <c r="I78" s="118"/>
      <c r="J78" s="39"/>
      <c r="K78" s="39"/>
      <c r="L78" s="119"/>
      <c r="S78" s="37"/>
      <c r="T78" s="37"/>
      <c r="U78" s="37"/>
      <c r="V78" s="37"/>
      <c r="W78" s="37"/>
      <c r="X78" s="37"/>
      <c r="Y78" s="37"/>
      <c r="Z78" s="37"/>
      <c r="AA78" s="37"/>
      <c r="AB78" s="37"/>
      <c r="AC78" s="37"/>
      <c r="AD78" s="37"/>
      <c r="AE78" s="37"/>
    </row>
    <row r="79" spans="1:31" s="2" customFormat="1" ht="40" customHeight="1">
      <c r="A79" s="37"/>
      <c r="B79" s="38"/>
      <c r="C79" s="31" t="s">
        <v>30</v>
      </c>
      <c r="D79" s="39"/>
      <c r="E79" s="39"/>
      <c r="F79" s="29" t="str">
        <f>E15</f>
        <v>EHC CZECH s.r.o., Závodní 278, 360 18 Karlovy Vary</v>
      </c>
      <c r="G79" s="39"/>
      <c r="H79" s="39"/>
      <c r="I79" s="120" t="s">
        <v>39</v>
      </c>
      <c r="J79" s="35" t="str">
        <f>E21</f>
        <v>INDBau DESIGN s.r.o., Houškova 1187/25, 326 00 Plz</v>
      </c>
      <c r="K79" s="39"/>
      <c r="L79" s="119"/>
      <c r="S79" s="37"/>
      <c r="T79" s="37"/>
      <c r="U79" s="37"/>
      <c r="V79" s="37"/>
      <c r="W79" s="37"/>
      <c r="X79" s="37"/>
      <c r="Y79" s="37"/>
      <c r="Z79" s="37"/>
      <c r="AA79" s="37"/>
      <c r="AB79" s="37"/>
      <c r="AC79" s="37"/>
      <c r="AD79" s="37"/>
      <c r="AE79" s="37"/>
    </row>
    <row r="80" spans="1:31" s="2" customFormat="1" ht="15.15" customHeight="1">
      <c r="A80" s="37"/>
      <c r="B80" s="38"/>
      <c r="C80" s="31" t="s">
        <v>36</v>
      </c>
      <c r="D80" s="39"/>
      <c r="E80" s="39"/>
      <c r="F80" s="29" t="str">
        <f>IF(E18="","",E18)</f>
        <v>Vyplň údaj</v>
      </c>
      <c r="G80" s="39"/>
      <c r="H80" s="39"/>
      <c r="I80" s="120" t="s">
        <v>43</v>
      </c>
      <c r="J80" s="35" t="str">
        <f>E24</f>
        <v xml:space="preserve"> </v>
      </c>
      <c r="K80" s="39"/>
      <c r="L80" s="119"/>
      <c r="S80" s="37"/>
      <c r="T80" s="37"/>
      <c r="U80" s="37"/>
      <c r="V80" s="37"/>
      <c r="W80" s="37"/>
      <c r="X80" s="37"/>
      <c r="Y80" s="37"/>
      <c r="Z80" s="37"/>
      <c r="AA80" s="37"/>
      <c r="AB80" s="37"/>
      <c r="AC80" s="37"/>
      <c r="AD80" s="37"/>
      <c r="AE80" s="37"/>
    </row>
    <row r="81" spans="1:65" s="2" customFormat="1" ht="10.25" customHeight="1">
      <c r="A81" s="37"/>
      <c r="B81" s="38"/>
      <c r="C81" s="39"/>
      <c r="D81" s="39"/>
      <c r="E81" s="39"/>
      <c r="F81" s="39"/>
      <c r="G81" s="39"/>
      <c r="H81" s="39"/>
      <c r="I81" s="118"/>
      <c r="J81" s="39"/>
      <c r="K81" s="39"/>
      <c r="L81" s="119"/>
      <c r="S81" s="37"/>
      <c r="T81" s="37"/>
      <c r="U81" s="37"/>
      <c r="V81" s="37"/>
      <c r="W81" s="37"/>
      <c r="X81" s="37"/>
      <c r="Y81" s="37"/>
      <c r="Z81" s="37"/>
      <c r="AA81" s="37"/>
      <c r="AB81" s="37"/>
      <c r="AC81" s="37"/>
      <c r="AD81" s="37"/>
      <c r="AE81" s="37"/>
    </row>
    <row r="82" spans="1:65" s="11" customFormat="1" ht="29.25" customHeight="1">
      <c r="A82" s="167"/>
      <c r="B82" s="168"/>
      <c r="C82" s="169" t="s">
        <v>248</v>
      </c>
      <c r="D82" s="170" t="s">
        <v>67</v>
      </c>
      <c r="E82" s="170" t="s">
        <v>63</v>
      </c>
      <c r="F82" s="170" t="s">
        <v>64</v>
      </c>
      <c r="G82" s="170" t="s">
        <v>249</v>
      </c>
      <c r="H82" s="170" t="s">
        <v>250</v>
      </c>
      <c r="I82" s="171" t="s">
        <v>251</v>
      </c>
      <c r="J82" s="170" t="s">
        <v>215</v>
      </c>
      <c r="K82" s="172" t="s">
        <v>252</v>
      </c>
      <c r="L82" s="173"/>
      <c r="M82" s="71" t="s">
        <v>44</v>
      </c>
      <c r="N82" s="72" t="s">
        <v>52</v>
      </c>
      <c r="O82" s="72" t="s">
        <v>253</v>
      </c>
      <c r="P82" s="72" t="s">
        <v>254</v>
      </c>
      <c r="Q82" s="72" t="s">
        <v>255</v>
      </c>
      <c r="R82" s="72" t="s">
        <v>256</v>
      </c>
      <c r="S82" s="72" t="s">
        <v>257</v>
      </c>
      <c r="T82" s="73" t="s">
        <v>258</v>
      </c>
      <c r="U82" s="167"/>
      <c r="V82" s="167"/>
      <c r="W82" s="167"/>
      <c r="X82" s="167"/>
      <c r="Y82" s="167"/>
      <c r="Z82" s="167"/>
      <c r="AA82" s="167"/>
      <c r="AB82" s="167"/>
      <c r="AC82" s="167"/>
      <c r="AD82" s="167"/>
      <c r="AE82" s="167"/>
    </row>
    <row r="83" spans="1:65" s="2" customFormat="1" ht="22.75" customHeight="1">
      <c r="A83" s="37"/>
      <c r="B83" s="38"/>
      <c r="C83" s="78" t="s">
        <v>259</v>
      </c>
      <c r="D83" s="39"/>
      <c r="E83" s="39"/>
      <c r="F83" s="39"/>
      <c r="G83" s="39"/>
      <c r="H83" s="39"/>
      <c r="I83" s="118"/>
      <c r="J83" s="174">
        <f>BK83</f>
        <v>0</v>
      </c>
      <c r="K83" s="39"/>
      <c r="L83" s="42"/>
      <c r="M83" s="74"/>
      <c r="N83" s="175"/>
      <c r="O83" s="75"/>
      <c r="P83" s="176">
        <f>P84</f>
        <v>0</v>
      </c>
      <c r="Q83" s="75"/>
      <c r="R83" s="176">
        <f>R84</f>
        <v>0</v>
      </c>
      <c r="S83" s="75"/>
      <c r="T83" s="177">
        <f>T84</f>
        <v>0</v>
      </c>
      <c r="U83" s="37"/>
      <c r="V83" s="37"/>
      <c r="W83" s="37"/>
      <c r="X83" s="37"/>
      <c r="Y83" s="37"/>
      <c r="Z83" s="37"/>
      <c r="AA83" s="37"/>
      <c r="AB83" s="37"/>
      <c r="AC83" s="37"/>
      <c r="AD83" s="37"/>
      <c r="AE83" s="37"/>
      <c r="AT83" s="19" t="s">
        <v>81</v>
      </c>
      <c r="AU83" s="19" t="s">
        <v>216</v>
      </c>
      <c r="BK83" s="178">
        <f>BK84</f>
        <v>0</v>
      </c>
    </row>
    <row r="84" spans="1:65" s="12" customFormat="1" ht="25.9" customHeight="1">
      <c r="B84" s="179"/>
      <c r="C84" s="180"/>
      <c r="D84" s="181" t="s">
        <v>81</v>
      </c>
      <c r="E84" s="182" t="s">
        <v>4786</v>
      </c>
      <c r="F84" s="182" t="s">
        <v>4787</v>
      </c>
      <c r="G84" s="180"/>
      <c r="H84" s="180"/>
      <c r="I84" s="183"/>
      <c r="J84" s="184">
        <f>BK84</f>
        <v>0</v>
      </c>
      <c r="K84" s="180"/>
      <c r="L84" s="185"/>
      <c r="M84" s="186"/>
      <c r="N84" s="187"/>
      <c r="O84" s="187"/>
      <c r="P84" s="188">
        <f>P85+P91+P100</f>
        <v>0</v>
      </c>
      <c r="Q84" s="187"/>
      <c r="R84" s="188">
        <f>R85+R91+R100</f>
        <v>0</v>
      </c>
      <c r="S84" s="187"/>
      <c r="T84" s="189">
        <f>T85+T91+T100</f>
        <v>0</v>
      </c>
      <c r="AR84" s="190" t="s">
        <v>322</v>
      </c>
      <c r="AT84" s="191" t="s">
        <v>81</v>
      </c>
      <c r="AU84" s="191" t="s">
        <v>82</v>
      </c>
      <c r="AY84" s="190" t="s">
        <v>262</v>
      </c>
      <c r="BK84" s="192">
        <f>BK85+BK91+BK100</f>
        <v>0</v>
      </c>
    </row>
    <row r="85" spans="1:65" s="12" customFormat="1" ht="22.75" customHeight="1">
      <c r="B85" s="179"/>
      <c r="C85" s="180"/>
      <c r="D85" s="181" t="s">
        <v>81</v>
      </c>
      <c r="E85" s="193" t="s">
        <v>4788</v>
      </c>
      <c r="F85" s="193" t="s">
        <v>4789</v>
      </c>
      <c r="G85" s="180"/>
      <c r="H85" s="180"/>
      <c r="I85" s="183"/>
      <c r="J85" s="194">
        <f>BK85</f>
        <v>0</v>
      </c>
      <c r="K85" s="180"/>
      <c r="L85" s="185"/>
      <c r="M85" s="186"/>
      <c r="N85" s="187"/>
      <c r="O85" s="187"/>
      <c r="P85" s="188">
        <f>SUM(P86:P90)</f>
        <v>0</v>
      </c>
      <c r="Q85" s="187"/>
      <c r="R85" s="188">
        <f>SUM(R86:R90)</f>
        <v>0</v>
      </c>
      <c r="S85" s="187"/>
      <c r="T85" s="189">
        <f>SUM(T86:T90)</f>
        <v>0</v>
      </c>
      <c r="AR85" s="190" t="s">
        <v>322</v>
      </c>
      <c r="AT85" s="191" t="s">
        <v>81</v>
      </c>
      <c r="AU85" s="191" t="s">
        <v>89</v>
      </c>
      <c r="AY85" s="190" t="s">
        <v>262</v>
      </c>
      <c r="BK85" s="192">
        <f>SUM(BK86:BK90)</f>
        <v>0</v>
      </c>
    </row>
    <row r="86" spans="1:65" s="2" customFormat="1" ht="16.5" customHeight="1">
      <c r="A86" s="37"/>
      <c r="B86" s="38"/>
      <c r="C86" s="195" t="s">
        <v>89</v>
      </c>
      <c r="D86" s="195" t="s">
        <v>264</v>
      </c>
      <c r="E86" s="196" t="s">
        <v>8970</v>
      </c>
      <c r="F86" s="197" t="s">
        <v>8971</v>
      </c>
      <c r="G86" s="198" t="s">
        <v>1435</v>
      </c>
      <c r="H86" s="199">
        <v>1</v>
      </c>
      <c r="I86" s="200"/>
      <c r="J86" s="201">
        <f>ROUND(I86*H86,2)</f>
        <v>0</v>
      </c>
      <c r="K86" s="197" t="s">
        <v>268</v>
      </c>
      <c r="L86" s="42"/>
      <c r="M86" s="202" t="s">
        <v>44</v>
      </c>
      <c r="N86" s="203" t="s">
        <v>53</v>
      </c>
      <c r="O86" s="67"/>
      <c r="P86" s="204">
        <f>O86*H86</f>
        <v>0</v>
      </c>
      <c r="Q86" s="204">
        <v>0</v>
      </c>
      <c r="R86" s="204">
        <f>Q86*H86</f>
        <v>0</v>
      </c>
      <c r="S86" s="204">
        <v>0</v>
      </c>
      <c r="T86" s="205">
        <f>S86*H86</f>
        <v>0</v>
      </c>
      <c r="U86" s="37"/>
      <c r="V86" s="37"/>
      <c r="W86" s="37"/>
      <c r="X86" s="37"/>
      <c r="Y86" s="37"/>
      <c r="Z86" s="37"/>
      <c r="AA86" s="37"/>
      <c r="AB86" s="37"/>
      <c r="AC86" s="37"/>
      <c r="AD86" s="37"/>
      <c r="AE86" s="37"/>
      <c r="AR86" s="206" t="s">
        <v>4792</v>
      </c>
      <c r="AT86" s="206" t="s">
        <v>264</v>
      </c>
      <c r="AU86" s="206" t="s">
        <v>91</v>
      </c>
      <c r="AY86" s="19" t="s">
        <v>262</v>
      </c>
      <c r="BE86" s="207">
        <f>IF(N86="základní",J86,0)</f>
        <v>0</v>
      </c>
      <c r="BF86" s="207">
        <f>IF(N86="snížená",J86,0)</f>
        <v>0</v>
      </c>
      <c r="BG86" s="207">
        <f>IF(N86="zákl. přenesená",J86,0)</f>
        <v>0</v>
      </c>
      <c r="BH86" s="207">
        <f>IF(N86="sníž. přenesená",J86,0)</f>
        <v>0</v>
      </c>
      <c r="BI86" s="207">
        <f>IF(N86="nulová",J86,0)</f>
        <v>0</v>
      </c>
      <c r="BJ86" s="19" t="s">
        <v>89</v>
      </c>
      <c r="BK86" s="207">
        <f>ROUND(I86*H86,2)</f>
        <v>0</v>
      </c>
      <c r="BL86" s="19" t="s">
        <v>4792</v>
      </c>
      <c r="BM86" s="206" t="s">
        <v>8972</v>
      </c>
    </row>
    <row r="87" spans="1:65" s="2" customFormat="1" ht="18">
      <c r="A87" s="37"/>
      <c r="B87" s="38"/>
      <c r="C87" s="39"/>
      <c r="D87" s="208" t="s">
        <v>421</v>
      </c>
      <c r="E87" s="39"/>
      <c r="F87" s="209" t="s">
        <v>8973</v>
      </c>
      <c r="G87" s="39"/>
      <c r="H87" s="39"/>
      <c r="I87" s="118"/>
      <c r="J87" s="39"/>
      <c r="K87" s="39"/>
      <c r="L87" s="42"/>
      <c r="M87" s="210"/>
      <c r="N87" s="211"/>
      <c r="O87" s="67"/>
      <c r="P87" s="67"/>
      <c r="Q87" s="67"/>
      <c r="R87" s="67"/>
      <c r="S87" s="67"/>
      <c r="T87" s="68"/>
      <c r="U87" s="37"/>
      <c r="V87" s="37"/>
      <c r="W87" s="37"/>
      <c r="X87" s="37"/>
      <c r="Y87" s="37"/>
      <c r="Z87" s="37"/>
      <c r="AA87" s="37"/>
      <c r="AB87" s="37"/>
      <c r="AC87" s="37"/>
      <c r="AD87" s="37"/>
      <c r="AE87" s="37"/>
      <c r="AT87" s="19" t="s">
        <v>421</v>
      </c>
      <c r="AU87" s="19" t="s">
        <v>91</v>
      </c>
    </row>
    <row r="88" spans="1:65" s="2" customFormat="1" ht="16.5" customHeight="1">
      <c r="A88" s="37"/>
      <c r="B88" s="38"/>
      <c r="C88" s="195" t="s">
        <v>91</v>
      </c>
      <c r="D88" s="195" t="s">
        <v>264</v>
      </c>
      <c r="E88" s="196" t="s">
        <v>4790</v>
      </c>
      <c r="F88" s="197" t="s">
        <v>4791</v>
      </c>
      <c r="G88" s="198" t="s">
        <v>1435</v>
      </c>
      <c r="H88" s="199">
        <v>1</v>
      </c>
      <c r="I88" s="200"/>
      <c r="J88" s="201">
        <f>ROUND(I88*H88,2)</f>
        <v>0</v>
      </c>
      <c r="K88" s="197" t="s">
        <v>268</v>
      </c>
      <c r="L88" s="42"/>
      <c r="M88" s="202" t="s">
        <v>44</v>
      </c>
      <c r="N88" s="203" t="s">
        <v>53</v>
      </c>
      <c r="O88" s="67"/>
      <c r="P88" s="204">
        <f>O88*H88</f>
        <v>0</v>
      </c>
      <c r="Q88" s="204">
        <v>0</v>
      </c>
      <c r="R88" s="204">
        <f>Q88*H88</f>
        <v>0</v>
      </c>
      <c r="S88" s="204">
        <v>0</v>
      </c>
      <c r="T88" s="205">
        <f>S88*H88</f>
        <v>0</v>
      </c>
      <c r="U88" s="37"/>
      <c r="V88" s="37"/>
      <c r="W88" s="37"/>
      <c r="X88" s="37"/>
      <c r="Y88" s="37"/>
      <c r="Z88" s="37"/>
      <c r="AA88" s="37"/>
      <c r="AB88" s="37"/>
      <c r="AC88" s="37"/>
      <c r="AD88" s="37"/>
      <c r="AE88" s="37"/>
      <c r="AR88" s="206" t="s">
        <v>4792</v>
      </c>
      <c r="AT88" s="206" t="s">
        <v>264</v>
      </c>
      <c r="AU88" s="206" t="s">
        <v>91</v>
      </c>
      <c r="AY88" s="19" t="s">
        <v>262</v>
      </c>
      <c r="BE88" s="207">
        <f>IF(N88="základní",J88,0)</f>
        <v>0</v>
      </c>
      <c r="BF88" s="207">
        <f>IF(N88="snížená",J88,0)</f>
        <v>0</v>
      </c>
      <c r="BG88" s="207">
        <f>IF(N88="zákl. přenesená",J88,0)</f>
        <v>0</v>
      </c>
      <c r="BH88" s="207">
        <f>IF(N88="sníž. přenesená",J88,0)</f>
        <v>0</v>
      </c>
      <c r="BI88" s="207">
        <f>IF(N88="nulová",J88,0)</f>
        <v>0</v>
      </c>
      <c r="BJ88" s="19" t="s">
        <v>89</v>
      </c>
      <c r="BK88" s="207">
        <f>ROUND(I88*H88,2)</f>
        <v>0</v>
      </c>
      <c r="BL88" s="19" t="s">
        <v>4792</v>
      </c>
      <c r="BM88" s="206" t="s">
        <v>8974</v>
      </c>
    </row>
    <row r="89" spans="1:65" s="2" customFormat="1" ht="18">
      <c r="A89" s="37"/>
      <c r="B89" s="38"/>
      <c r="C89" s="39"/>
      <c r="D89" s="208" t="s">
        <v>421</v>
      </c>
      <c r="E89" s="39"/>
      <c r="F89" s="209" t="s">
        <v>8975</v>
      </c>
      <c r="G89" s="39"/>
      <c r="H89" s="39"/>
      <c r="I89" s="118"/>
      <c r="J89" s="39"/>
      <c r="K89" s="39"/>
      <c r="L89" s="42"/>
      <c r="M89" s="210"/>
      <c r="N89" s="211"/>
      <c r="O89" s="67"/>
      <c r="P89" s="67"/>
      <c r="Q89" s="67"/>
      <c r="R89" s="67"/>
      <c r="S89" s="67"/>
      <c r="T89" s="68"/>
      <c r="U89" s="37"/>
      <c r="V89" s="37"/>
      <c r="W89" s="37"/>
      <c r="X89" s="37"/>
      <c r="Y89" s="37"/>
      <c r="Z89" s="37"/>
      <c r="AA89" s="37"/>
      <c r="AB89" s="37"/>
      <c r="AC89" s="37"/>
      <c r="AD89" s="37"/>
      <c r="AE89" s="37"/>
      <c r="AT89" s="19" t="s">
        <v>421</v>
      </c>
      <c r="AU89" s="19" t="s">
        <v>91</v>
      </c>
    </row>
    <row r="90" spans="1:65" s="2" customFormat="1" ht="16.5" customHeight="1">
      <c r="A90" s="37"/>
      <c r="B90" s="38"/>
      <c r="C90" s="195" t="s">
        <v>97</v>
      </c>
      <c r="D90" s="195" t="s">
        <v>264</v>
      </c>
      <c r="E90" s="196" t="s">
        <v>8976</v>
      </c>
      <c r="F90" s="197" t="s">
        <v>8977</v>
      </c>
      <c r="G90" s="198" t="s">
        <v>1435</v>
      </c>
      <c r="H90" s="199">
        <v>1</v>
      </c>
      <c r="I90" s="200"/>
      <c r="J90" s="201">
        <f>ROUND(I90*H90,2)</f>
        <v>0</v>
      </c>
      <c r="K90" s="197" t="s">
        <v>268</v>
      </c>
      <c r="L90" s="42"/>
      <c r="M90" s="202" t="s">
        <v>44</v>
      </c>
      <c r="N90" s="203" t="s">
        <v>53</v>
      </c>
      <c r="O90" s="67"/>
      <c r="P90" s="204">
        <f>O90*H90</f>
        <v>0</v>
      </c>
      <c r="Q90" s="204">
        <v>0</v>
      </c>
      <c r="R90" s="204">
        <f>Q90*H90</f>
        <v>0</v>
      </c>
      <c r="S90" s="204">
        <v>0</v>
      </c>
      <c r="T90" s="205">
        <f>S90*H90</f>
        <v>0</v>
      </c>
      <c r="U90" s="37"/>
      <c r="V90" s="37"/>
      <c r="W90" s="37"/>
      <c r="X90" s="37"/>
      <c r="Y90" s="37"/>
      <c r="Z90" s="37"/>
      <c r="AA90" s="37"/>
      <c r="AB90" s="37"/>
      <c r="AC90" s="37"/>
      <c r="AD90" s="37"/>
      <c r="AE90" s="37"/>
      <c r="AR90" s="206" t="s">
        <v>4792</v>
      </c>
      <c r="AT90" s="206" t="s">
        <v>264</v>
      </c>
      <c r="AU90" s="206" t="s">
        <v>91</v>
      </c>
      <c r="AY90" s="19" t="s">
        <v>262</v>
      </c>
      <c r="BE90" s="207">
        <f>IF(N90="základní",J90,0)</f>
        <v>0</v>
      </c>
      <c r="BF90" s="207">
        <f>IF(N90="snížená",J90,0)</f>
        <v>0</v>
      </c>
      <c r="BG90" s="207">
        <f>IF(N90="zákl. přenesená",J90,0)</f>
        <v>0</v>
      </c>
      <c r="BH90" s="207">
        <f>IF(N90="sníž. přenesená",J90,0)</f>
        <v>0</v>
      </c>
      <c r="BI90" s="207">
        <f>IF(N90="nulová",J90,0)</f>
        <v>0</v>
      </c>
      <c r="BJ90" s="19" t="s">
        <v>89</v>
      </c>
      <c r="BK90" s="207">
        <f>ROUND(I90*H90,2)</f>
        <v>0</v>
      </c>
      <c r="BL90" s="19" t="s">
        <v>4792</v>
      </c>
      <c r="BM90" s="206" t="s">
        <v>8978</v>
      </c>
    </row>
    <row r="91" spans="1:65" s="12" customFormat="1" ht="22.75" customHeight="1">
      <c r="B91" s="179"/>
      <c r="C91" s="180"/>
      <c r="D91" s="181" t="s">
        <v>81</v>
      </c>
      <c r="E91" s="193" t="s">
        <v>8979</v>
      </c>
      <c r="F91" s="193" t="s">
        <v>8980</v>
      </c>
      <c r="G91" s="180"/>
      <c r="H91" s="180"/>
      <c r="I91" s="183"/>
      <c r="J91" s="194">
        <f>BK91</f>
        <v>0</v>
      </c>
      <c r="K91" s="180"/>
      <c r="L91" s="185"/>
      <c r="M91" s="186"/>
      <c r="N91" s="187"/>
      <c r="O91" s="187"/>
      <c r="P91" s="188">
        <f>SUM(P92:P99)</f>
        <v>0</v>
      </c>
      <c r="Q91" s="187"/>
      <c r="R91" s="188">
        <f>SUM(R92:R99)</f>
        <v>0</v>
      </c>
      <c r="S91" s="187"/>
      <c r="T91" s="189">
        <f>SUM(T92:T99)</f>
        <v>0</v>
      </c>
      <c r="AR91" s="190" t="s">
        <v>322</v>
      </c>
      <c r="AT91" s="191" t="s">
        <v>81</v>
      </c>
      <c r="AU91" s="191" t="s">
        <v>89</v>
      </c>
      <c r="AY91" s="190" t="s">
        <v>262</v>
      </c>
      <c r="BK91" s="192">
        <f>SUM(BK92:BK99)</f>
        <v>0</v>
      </c>
    </row>
    <row r="92" spans="1:65" s="2" customFormat="1" ht="16.5" customHeight="1">
      <c r="A92" s="37"/>
      <c r="B92" s="38"/>
      <c r="C92" s="195" t="s">
        <v>104</v>
      </c>
      <c r="D92" s="195" t="s">
        <v>264</v>
      </c>
      <c r="E92" s="196" t="s">
        <v>8981</v>
      </c>
      <c r="F92" s="197" t="s">
        <v>8980</v>
      </c>
      <c r="G92" s="198" t="s">
        <v>1435</v>
      </c>
      <c r="H92" s="199">
        <v>1</v>
      </c>
      <c r="I92" s="200"/>
      <c r="J92" s="201">
        <f t="shared" ref="J92:J99" si="0">ROUND(I92*H92,2)</f>
        <v>0</v>
      </c>
      <c r="K92" s="197" t="s">
        <v>268</v>
      </c>
      <c r="L92" s="42"/>
      <c r="M92" s="202" t="s">
        <v>44</v>
      </c>
      <c r="N92" s="203" t="s">
        <v>53</v>
      </c>
      <c r="O92" s="67"/>
      <c r="P92" s="204">
        <f t="shared" ref="P92:P99" si="1">O92*H92</f>
        <v>0</v>
      </c>
      <c r="Q92" s="204">
        <v>0</v>
      </c>
      <c r="R92" s="204">
        <f t="shared" ref="R92:R99" si="2">Q92*H92</f>
        <v>0</v>
      </c>
      <c r="S92" s="204">
        <v>0</v>
      </c>
      <c r="T92" s="205">
        <f t="shared" ref="T92:T99" si="3">S92*H92</f>
        <v>0</v>
      </c>
      <c r="U92" s="37"/>
      <c r="V92" s="37"/>
      <c r="W92" s="37"/>
      <c r="X92" s="37"/>
      <c r="Y92" s="37"/>
      <c r="Z92" s="37"/>
      <c r="AA92" s="37"/>
      <c r="AB92" s="37"/>
      <c r="AC92" s="37"/>
      <c r="AD92" s="37"/>
      <c r="AE92" s="37"/>
      <c r="AR92" s="206" t="s">
        <v>4792</v>
      </c>
      <c r="AT92" s="206" t="s">
        <v>264</v>
      </c>
      <c r="AU92" s="206" t="s">
        <v>91</v>
      </c>
      <c r="AY92" s="19" t="s">
        <v>262</v>
      </c>
      <c r="BE92" s="207">
        <f t="shared" ref="BE92:BE99" si="4">IF(N92="základní",J92,0)</f>
        <v>0</v>
      </c>
      <c r="BF92" s="207">
        <f t="shared" ref="BF92:BF99" si="5">IF(N92="snížená",J92,0)</f>
        <v>0</v>
      </c>
      <c r="BG92" s="207">
        <f t="shared" ref="BG92:BG99" si="6">IF(N92="zákl. přenesená",J92,0)</f>
        <v>0</v>
      </c>
      <c r="BH92" s="207">
        <f t="shared" ref="BH92:BH99" si="7">IF(N92="sníž. přenesená",J92,0)</f>
        <v>0</v>
      </c>
      <c r="BI92" s="207">
        <f t="shared" ref="BI92:BI99" si="8">IF(N92="nulová",J92,0)</f>
        <v>0</v>
      </c>
      <c r="BJ92" s="19" t="s">
        <v>89</v>
      </c>
      <c r="BK92" s="207">
        <f t="shared" ref="BK92:BK99" si="9">ROUND(I92*H92,2)</f>
        <v>0</v>
      </c>
      <c r="BL92" s="19" t="s">
        <v>4792</v>
      </c>
      <c r="BM92" s="206" t="s">
        <v>8982</v>
      </c>
    </row>
    <row r="93" spans="1:65" s="2" customFormat="1" ht="16.5" customHeight="1">
      <c r="A93" s="37"/>
      <c r="B93" s="38"/>
      <c r="C93" s="195" t="s">
        <v>322</v>
      </c>
      <c r="D93" s="195" t="s">
        <v>264</v>
      </c>
      <c r="E93" s="196" t="s">
        <v>8983</v>
      </c>
      <c r="F93" s="197" t="s">
        <v>8984</v>
      </c>
      <c r="G93" s="198" t="s">
        <v>1435</v>
      </c>
      <c r="H93" s="199">
        <v>1</v>
      </c>
      <c r="I93" s="200"/>
      <c r="J93" s="201">
        <f t="shared" si="0"/>
        <v>0</v>
      </c>
      <c r="K93" s="197" t="s">
        <v>268</v>
      </c>
      <c r="L93" s="42"/>
      <c r="M93" s="202" t="s">
        <v>44</v>
      </c>
      <c r="N93" s="203" t="s">
        <v>53</v>
      </c>
      <c r="O93" s="67"/>
      <c r="P93" s="204">
        <f t="shared" si="1"/>
        <v>0</v>
      </c>
      <c r="Q93" s="204">
        <v>0</v>
      </c>
      <c r="R93" s="204">
        <f t="shared" si="2"/>
        <v>0</v>
      </c>
      <c r="S93" s="204">
        <v>0</v>
      </c>
      <c r="T93" s="205">
        <f t="shared" si="3"/>
        <v>0</v>
      </c>
      <c r="U93" s="37"/>
      <c r="V93" s="37"/>
      <c r="W93" s="37"/>
      <c r="X93" s="37"/>
      <c r="Y93" s="37"/>
      <c r="Z93" s="37"/>
      <c r="AA93" s="37"/>
      <c r="AB93" s="37"/>
      <c r="AC93" s="37"/>
      <c r="AD93" s="37"/>
      <c r="AE93" s="37"/>
      <c r="AR93" s="206" t="s">
        <v>4792</v>
      </c>
      <c r="AT93" s="206" t="s">
        <v>264</v>
      </c>
      <c r="AU93" s="206" t="s">
        <v>91</v>
      </c>
      <c r="AY93" s="19" t="s">
        <v>262</v>
      </c>
      <c r="BE93" s="207">
        <f t="shared" si="4"/>
        <v>0</v>
      </c>
      <c r="BF93" s="207">
        <f t="shared" si="5"/>
        <v>0</v>
      </c>
      <c r="BG93" s="207">
        <f t="shared" si="6"/>
        <v>0</v>
      </c>
      <c r="BH93" s="207">
        <f t="shared" si="7"/>
        <v>0</v>
      </c>
      <c r="BI93" s="207">
        <f t="shared" si="8"/>
        <v>0</v>
      </c>
      <c r="BJ93" s="19" t="s">
        <v>89</v>
      </c>
      <c r="BK93" s="207">
        <f t="shared" si="9"/>
        <v>0</v>
      </c>
      <c r="BL93" s="19" t="s">
        <v>4792</v>
      </c>
      <c r="BM93" s="206" t="s">
        <v>8985</v>
      </c>
    </row>
    <row r="94" spans="1:65" s="2" customFormat="1" ht="16.5" customHeight="1">
      <c r="A94" s="37"/>
      <c r="B94" s="38"/>
      <c r="C94" s="195" t="s">
        <v>339</v>
      </c>
      <c r="D94" s="195" t="s">
        <v>264</v>
      </c>
      <c r="E94" s="196" t="s">
        <v>8986</v>
      </c>
      <c r="F94" s="197" t="s">
        <v>8987</v>
      </c>
      <c r="G94" s="198" t="s">
        <v>1435</v>
      </c>
      <c r="H94" s="199">
        <v>1</v>
      </c>
      <c r="I94" s="200"/>
      <c r="J94" s="201">
        <f t="shared" si="0"/>
        <v>0</v>
      </c>
      <c r="K94" s="197" t="s">
        <v>268</v>
      </c>
      <c r="L94" s="42"/>
      <c r="M94" s="202" t="s">
        <v>44</v>
      </c>
      <c r="N94" s="203" t="s">
        <v>53</v>
      </c>
      <c r="O94" s="67"/>
      <c r="P94" s="204">
        <f t="shared" si="1"/>
        <v>0</v>
      </c>
      <c r="Q94" s="204">
        <v>0</v>
      </c>
      <c r="R94" s="204">
        <f t="shared" si="2"/>
        <v>0</v>
      </c>
      <c r="S94" s="204">
        <v>0</v>
      </c>
      <c r="T94" s="205">
        <f t="shared" si="3"/>
        <v>0</v>
      </c>
      <c r="U94" s="37"/>
      <c r="V94" s="37"/>
      <c r="W94" s="37"/>
      <c r="X94" s="37"/>
      <c r="Y94" s="37"/>
      <c r="Z94" s="37"/>
      <c r="AA94" s="37"/>
      <c r="AB94" s="37"/>
      <c r="AC94" s="37"/>
      <c r="AD94" s="37"/>
      <c r="AE94" s="37"/>
      <c r="AR94" s="206" t="s">
        <v>4792</v>
      </c>
      <c r="AT94" s="206" t="s">
        <v>264</v>
      </c>
      <c r="AU94" s="206" t="s">
        <v>91</v>
      </c>
      <c r="AY94" s="19" t="s">
        <v>262</v>
      </c>
      <c r="BE94" s="207">
        <f t="shared" si="4"/>
        <v>0</v>
      </c>
      <c r="BF94" s="207">
        <f t="shared" si="5"/>
        <v>0</v>
      </c>
      <c r="BG94" s="207">
        <f t="shared" si="6"/>
        <v>0</v>
      </c>
      <c r="BH94" s="207">
        <f t="shared" si="7"/>
        <v>0</v>
      </c>
      <c r="BI94" s="207">
        <f t="shared" si="8"/>
        <v>0</v>
      </c>
      <c r="BJ94" s="19" t="s">
        <v>89</v>
      </c>
      <c r="BK94" s="207">
        <f t="shared" si="9"/>
        <v>0</v>
      </c>
      <c r="BL94" s="19" t="s">
        <v>4792</v>
      </c>
      <c r="BM94" s="206" t="s">
        <v>8988</v>
      </c>
    </row>
    <row r="95" spans="1:65" s="2" customFormat="1" ht="16.5" customHeight="1">
      <c r="A95" s="37"/>
      <c r="B95" s="38"/>
      <c r="C95" s="195" t="s">
        <v>347</v>
      </c>
      <c r="D95" s="195" t="s">
        <v>264</v>
      </c>
      <c r="E95" s="196" t="s">
        <v>8989</v>
      </c>
      <c r="F95" s="197" t="s">
        <v>8990</v>
      </c>
      <c r="G95" s="198" t="s">
        <v>1435</v>
      </c>
      <c r="H95" s="199">
        <v>1</v>
      </c>
      <c r="I95" s="200"/>
      <c r="J95" s="201">
        <f t="shared" si="0"/>
        <v>0</v>
      </c>
      <c r="K95" s="197" t="s">
        <v>268</v>
      </c>
      <c r="L95" s="42"/>
      <c r="M95" s="202" t="s">
        <v>44</v>
      </c>
      <c r="N95" s="203" t="s">
        <v>53</v>
      </c>
      <c r="O95" s="67"/>
      <c r="P95" s="204">
        <f t="shared" si="1"/>
        <v>0</v>
      </c>
      <c r="Q95" s="204">
        <v>0</v>
      </c>
      <c r="R95" s="204">
        <f t="shared" si="2"/>
        <v>0</v>
      </c>
      <c r="S95" s="204">
        <v>0</v>
      </c>
      <c r="T95" s="205">
        <f t="shared" si="3"/>
        <v>0</v>
      </c>
      <c r="U95" s="37"/>
      <c r="V95" s="37"/>
      <c r="W95" s="37"/>
      <c r="X95" s="37"/>
      <c r="Y95" s="37"/>
      <c r="Z95" s="37"/>
      <c r="AA95" s="37"/>
      <c r="AB95" s="37"/>
      <c r="AC95" s="37"/>
      <c r="AD95" s="37"/>
      <c r="AE95" s="37"/>
      <c r="AR95" s="206" t="s">
        <v>4792</v>
      </c>
      <c r="AT95" s="206" t="s">
        <v>264</v>
      </c>
      <c r="AU95" s="206" t="s">
        <v>91</v>
      </c>
      <c r="AY95" s="19" t="s">
        <v>262</v>
      </c>
      <c r="BE95" s="207">
        <f t="shared" si="4"/>
        <v>0</v>
      </c>
      <c r="BF95" s="207">
        <f t="shared" si="5"/>
        <v>0</v>
      </c>
      <c r="BG95" s="207">
        <f t="shared" si="6"/>
        <v>0</v>
      </c>
      <c r="BH95" s="207">
        <f t="shared" si="7"/>
        <v>0</v>
      </c>
      <c r="BI95" s="207">
        <f t="shared" si="8"/>
        <v>0</v>
      </c>
      <c r="BJ95" s="19" t="s">
        <v>89</v>
      </c>
      <c r="BK95" s="207">
        <f t="shared" si="9"/>
        <v>0</v>
      </c>
      <c r="BL95" s="19" t="s">
        <v>4792</v>
      </c>
      <c r="BM95" s="206" t="s">
        <v>8991</v>
      </c>
    </row>
    <row r="96" spans="1:65" s="2" customFormat="1" ht="16.5" customHeight="1">
      <c r="A96" s="37"/>
      <c r="B96" s="38"/>
      <c r="C96" s="195" t="s">
        <v>351</v>
      </c>
      <c r="D96" s="195" t="s">
        <v>264</v>
      </c>
      <c r="E96" s="196" t="s">
        <v>8992</v>
      </c>
      <c r="F96" s="197" t="s">
        <v>8993</v>
      </c>
      <c r="G96" s="198" t="s">
        <v>1435</v>
      </c>
      <c r="H96" s="199">
        <v>1</v>
      </c>
      <c r="I96" s="200"/>
      <c r="J96" s="201">
        <f t="shared" si="0"/>
        <v>0</v>
      </c>
      <c r="K96" s="197" t="s">
        <v>268</v>
      </c>
      <c r="L96" s="42"/>
      <c r="M96" s="202" t="s">
        <v>44</v>
      </c>
      <c r="N96" s="203" t="s">
        <v>53</v>
      </c>
      <c r="O96" s="67"/>
      <c r="P96" s="204">
        <f t="shared" si="1"/>
        <v>0</v>
      </c>
      <c r="Q96" s="204">
        <v>0</v>
      </c>
      <c r="R96" s="204">
        <f t="shared" si="2"/>
        <v>0</v>
      </c>
      <c r="S96" s="204">
        <v>0</v>
      </c>
      <c r="T96" s="205">
        <f t="shared" si="3"/>
        <v>0</v>
      </c>
      <c r="U96" s="37"/>
      <c r="V96" s="37"/>
      <c r="W96" s="37"/>
      <c r="X96" s="37"/>
      <c r="Y96" s="37"/>
      <c r="Z96" s="37"/>
      <c r="AA96" s="37"/>
      <c r="AB96" s="37"/>
      <c r="AC96" s="37"/>
      <c r="AD96" s="37"/>
      <c r="AE96" s="37"/>
      <c r="AR96" s="206" t="s">
        <v>4792</v>
      </c>
      <c r="AT96" s="206" t="s">
        <v>264</v>
      </c>
      <c r="AU96" s="206" t="s">
        <v>91</v>
      </c>
      <c r="AY96" s="19" t="s">
        <v>262</v>
      </c>
      <c r="BE96" s="207">
        <f t="shared" si="4"/>
        <v>0</v>
      </c>
      <c r="BF96" s="207">
        <f t="shared" si="5"/>
        <v>0</v>
      </c>
      <c r="BG96" s="207">
        <f t="shared" si="6"/>
        <v>0</v>
      </c>
      <c r="BH96" s="207">
        <f t="shared" si="7"/>
        <v>0</v>
      </c>
      <c r="BI96" s="207">
        <f t="shared" si="8"/>
        <v>0</v>
      </c>
      <c r="BJ96" s="19" t="s">
        <v>89</v>
      </c>
      <c r="BK96" s="207">
        <f t="shared" si="9"/>
        <v>0</v>
      </c>
      <c r="BL96" s="19" t="s">
        <v>4792</v>
      </c>
      <c r="BM96" s="206" t="s">
        <v>8994</v>
      </c>
    </row>
    <row r="97" spans="1:65" s="2" customFormat="1" ht="16.5" customHeight="1">
      <c r="A97" s="37"/>
      <c r="B97" s="38"/>
      <c r="C97" s="195" t="s">
        <v>377</v>
      </c>
      <c r="D97" s="195" t="s">
        <v>264</v>
      </c>
      <c r="E97" s="196" t="s">
        <v>8995</v>
      </c>
      <c r="F97" s="197" t="s">
        <v>8996</v>
      </c>
      <c r="G97" s="198" t="s">
        <v>1435</v>
      </c>
      <c r="H97" s="199">
        <v>1</v>
      </c>
      <c r="I97" s="200"/>
      <c r="J97" s="201">
        <f t="shared" si="0"/>
        <v>0</v>
      </c>
      <c r="K97" s="197" t="s">
        <v>268</v>
      </c>
      <c r="L97" s="42"/>
      <c r="M97" s="202" t="s">
        <v>44</v>
      </c>
      <c r="N97" s="203" t="s">
        <v>53</v>
      </c>
      <c r="O97" s="67"/>
      <c r="P97" s="204">
        <f t="shared" si="1"/>
        <v>0</v>
      </c>
      <c r="Q97" s="204">
        <v>0</v>
      </c>
      <c r="R97" s="204">
        <f t="shared" si="2"/>
        <v>0</v>
      </c>
      <c r="S97" s="204">
        <v>0</v>
      </c>
      <c r="T97" s="205">
        <f t="shared" si="3"/>
        <v>0</v>
      </c>
      <c r="U97" s="37"/>
      <c r="V97" s="37"/>
      <c r="W97" s="37"/>
      <c r="X97" s="37"/>
      <c r="Y97" s="37"/>
      <c r="Z97" s="37"/>
      <c r="AA97" s="37"/>
      <c r="AB97" s="37"/>
      <c r="AC97" s="37"/>
      <c r="AD97" s="37"/>
      <c r="AE97" s="37"/>
      <c r="AR97" s="206" t="s">
        <v>4792</v>
      </c>
      <c r="AT97" s="206" t="s">
        <v>264</v>
      </c>
      <c r="AU97" s="206" t="s">
        <v>91</v>
      </c>
      <c r="AY97" s="19" t="s">
        <v>262</v>
      </c>
      <c r="BE97" s="207">
        <f t="shared" si="4"/>
        <v>0</v>
      </c>
      <c r="BF97" s="207">
        <f t="shared" si="5"/>
        <v>0</v>
      </c>
      <c r="BG97" s="207">
        <f t="shared" si="6"/>
        <v>0</v>
      </c>
      <c r="BH97" s="207">
        <f t="shared" si="7"/>
        <v>0</v>
      </c>
      <c r="BI97" s="207">
        <f t="shared" si="8"/>
        <v>0</v>
      </c>
      <c r="BJ97" s="19" t="s">
        <v>89</v>
      </c>
      <c r="BK97" s="207">
        <f t="shared" si="9"/>
        <v>0</v>
      </c>
      <c r="BL97" s="19" t="s">
        <v>4792</v>
      </c>
      <c r="BM97" s="206" t="s">
        <v>8997</v>
      </c>
    </row>
    <row r="98" spans="1:65" s="2" customFormat="1" ht="16.5" customHeight="1">
      <c r="A98" s="37"/>
      <c r="B98" s="38"/>
      <c r="C98" s="195" t="s">
        <v>391</v>
      </c>
      <c r="D98" s="195" t="s">
        <v>264</v>
      </c>
      <c r="E98" s="196" t="s">
        <v>8998</v>
      </c>
      <c r="F98" s="197" t="s">
        <v>8999</v>
      </c>
      <c r="G98" s="198" t="s">
        <v>1435</v>
      </c>
      <c r="H98" s="199">
        <v>1</v>
      </c>
      <c r="I98" s="200"/>
      <c r="J98" s="201">
        <f t="shared" si="0"/>
        <v>0</v>
      </c>
      <c r="K98" s="197" t="s">
        <v>268</v>
      </c>
      <c r="L98" s="42"/>
      <c r="M98" s="202" t="s">
        <v>44</v>
      </c>
      <c r="N98" s="203" t="s">
        <v>53</v>
      </c>
      <c r="O98" s="67"/>
      <c r="P98" s="204">
        <f t="shared" si="1"/>
        <v>0</v>
      </c>
      <c r="Q98" s="204">
        <v>0</v>
      </c>
      <c r="R98" s="204">
        <f t="shared" si="2"/>
        <v>0</v>
      </c>
      <c r="S98" s="204">
        <v>0</v>
      </c>
      <c r="T98" s="205">
        <f t="shared" si="3"/>
        <v>0</v>
      </c>
      <c r="U98" s="37"/>
      <c r="V98" s="37"/>
      <c r="W98" s="37"/>
      <c r="X98" s="37"/>
      <c r="Y98" s="37"/>
      <c r="Z98" s="37"/>
      <c r="AA98" s="37"/>
      <c r="AB98" s="37"/>
      <c r="AC98" s="37"/>
      <c r="AD98" s="37"/>
      <c r="AE98" s="37"/>
      <c r="AR98" s="206" t="s">
        <v>4792</v>
      </c>
      <c r="AT98" s="206" t="s">
        <v>264</v>
      </c>
      <c r="AU98" s="206" t="s">
        <v>91</v>
      </c>
      <c r="AY98" s="19" t="s">
        <v>262</v>
      </c>
      <c r="BE98" s="207">
        <f t="shared" si="4"/>
        <v>0</v>
      </c>
      <c r="BF98" s="207">
        <f t="shared" si="5"/>
        <v>0</v>
      </c>
      <c r="BG98" s="207">
        <f t="shared" si="6"/>
        <v>0</v>
      </c>
      <c r="BH98" s="207">
        <f t="shared" si="7"/>
        <v>0</v>
      </c>
      <c r="BI98" s="207">
        <f t="shared" si="8"/>
        <v>0</v>
      </c>
      <c r="BJ98" s="19" t="s">
        <v>89</v>
      </c>
      <c r="BK98" s="207">
        <f t="shared" si="9"/>
        <v>0</v>
      </c>
      <c r="BL98" s="19" t="s">
        <v>4792</v>
      </c>
      <c r="BM98" s="206" t="s">
        <v>9000</v>
      </c>
    </row>
    <row r="99" spans="1:65" s="2" customFormat="1" ht="16.5" customHeight="1">
      <c r="A99" s="37"/>
      <c r="B99" s="38"/>
      <c r="C99" s="195" t="s">
        <v>397</v>
      </c>
      <c r="D99" s="195" t="s">
        <v>264</v>
      </c>
      <c r="E99" s="196" t="s">
        <v>9001</v>
      </c>
      <c r="F99" s="197" t="s">
        <v>9002</v>
      </c>
      <c r="G99" s="198" t="s">
        <v>1435</v>
      </c>
      <c r="H99" s="199">
        <v>1</v>
      </c>
      <c r="I99" s="200"/>
      <c r="J99" s="201">
        <f t="shared" si="0"/>
        <v>0</v>
      </c>
      <c r="K99" s="197" t="s">
        <v>268</v>
      </c>
      <c r="L99" s="42"/>
      <c r="M99" s="202" t="s">
        <v>44</v>
      </c>
      <c r="N99" s="203" t="s">
        <v>53</v>
      </c>
      <c r="O99" s="67"/>
      <c r="P99" s="204">
        <f t="shared" si="1"/>
        <v>0</v>
      </c>
      <c r="Q99" s="204">
        <v>0</v>
      </c>
      <c r="R99" s="204">
        <f t="shared" si="2"/>
        <v>0</v>
      </c>
      <c r="S99" s="204">
        <v>0</v>
      </c>
      <c r="T99" s="205">
        <f t="shared" si="3"/>
        <v>0</v>
      </c>
      <c r="U99" s="37"/>
      <c r="V99" s="37"/>
      <c r="W99" s="37"/>
      <c r="X99" s="37"/>
      <c r="Y99" s="37"/>
      <c r="Z99" s="37"/>
      <c r="AA99" s="37"/>
      <c r="AB99" s="37"/>
      <c r="AC99" s="37"/>
      <c r="AD99" s="37"/>
      <c r="AE99" s="37"/>
      <c r="AR99" s="206" t="s">
        <v>4792</v>
      </c>
      <c r="AT99" s="206" t="s">
        <v>264</v>
      </c>
      <c r="AU99" s="206" t="s">
        <v>91</v>
      </c>
      <c r="AY99" s="19" t="s">
        <v>262</v>
      </c>
      <c r="BE99" s="207">
        <f t="shared" si="4"/>
        <v>0</v>
      </c>
      <c r="BF99" s="207">
        <f t="shared" si="5"/>
        <v>0</v>
      </c>
      <c r="BG99" s="207">
        <f t="shared" si="6"/>
        <v>0</v>
      </c>
      <c r="BH99" s="207">
        <f t="shared" si="7"/>
        <v>0</v>
      </c>
      <c r="BI99" s="207">
        <f t="shared" si="8"/>
        <v>0</v>
      </c>
      <c r="BJ99" s="19" t="s">
        <v>89</v>
      </c>
      <c r="BK99" s="207">
        <f t="shared" si="9"/>
        <v>0</v>
      </c>
      <c r="BL99" s="19" t="s">
        <v>4792</v>
      </c>
      <c r="BM99" s="206" t="s">
        <v>9003</v>
      </c>
    </row>
    <row r="100" spans="1:65" s="12" customFormat="1" ht="22.75" customHeight="1">
      <c r="B100" s="179"/>
      <c r="C100" s="180"/>
      <c r="D100" s="181" t="s">
        <v>81</v>
      </c>
      <c r="E100" s="193" t="s">
        <v>9004</v>
      </c>
      <c r="F100" s="193" t="s">
        <v>9005</v>
      </c>
      <c r="G100" s="180"/>
      <c r="H100" s="180"/>
      <c r="I100" s="183"/>
      <c r="J100" s="194">
        <f>BK100</f>
        <v>0</v>
      </c>
      <c r="K100" s="180"/>
      <c r="L100" s="185"/>
      <c r="M100" s="186"/>
      <c r="N100" s="187"/>
      <c r="O100" s="187"/>
      <c r="P100" s="188">
        <f>P101</f>
        <v>0</v>
      </c>
      <c r="Q100" s="187"/>
      <c r="R100" s="188">
        <f>R101</f>
        <v>0</v>
      </c>
      <c r="S100" s="187"/>
      <c r="T100" s="189">
        <f>T101</f>
        <v>0</v>
      </c>
      <c r="AR100" s="190" t="s">
        <v>322</v>
      </c>
      <c r="AT100" s="191" t="s">
        <v>81</v>
      </c>
      <c r="AU100" s="191" t="s">
        <v>89</v>
      </c>
      <c r="AY100" s="190" t="s">
        <v>262</v>
      </c>
      <c r="BK100" s="192">
        <f>BK101</f>
        <v>0</v>
      </c>
    </row>
    <row r="101" spans="1:65" s="2" customFormat="1" ht="16.5" customHeight="1">
      <c r="A101" s="37"/>
      <c r="B101" s="38"/>
      <c r="C101" s="195" t="s">
        <v>403</v>
      </c>
      <c r="D101" s="195" t="s">
        <v>264</v>
      </c>
      <c r="E101" s="196" t="s">
        <v>9006</v>
      </c>
      <c r="F101" s="197" t="s">
        <v>9007</v>
      </c>
      <c r="G101" s="198" t="s">
        <v>1435</v>
      </c>
      <c r="H101" s="199">
        <v>1</v>
      </c>
      <c r="I101" s="200"/>
      <c r="J101" s="201">
        <f>ROUND(I101*H101,2)</f>
        <v>0</v>
      </c>
      <c r="K101" s="197" t="s">
        <v>268</v>
      </c>
      <c r="L101" s="42"/>
      <c r="M101" s="275" t="s">
        <v>44</v>
      </c>
      <c r="N101" s="276" t="s">
        <v>53</v>
      </c>
      <c r="O101" s="273"/>
      <c r="P101" s="277">
        <f>O101*H101</f>
        <v>0</v>
      </c>
      <c r="Q101" s="277">
        <v>0</v>
      </c>
      <c r="R101" s="277">
        <f>Q101*H101</f>
        <v>0</v>
      </c>
      <c r="S101" s="277">
        <v>0</v>
      </c>
      <c r="T101" s="278">
        <f>S101*H101</f>
        <v>0</v>
      </c>
      <c r="U101" s="37"/>
      <c r="V101" s="37"/>
      <c r="W101" s="37"/>
      <c r="X101" s="37"/>
      <c r="Y101" s="37"/>
      <c r="Z101" s="37"/>
      <c r="AA101" s="37"/>
      <c r="AB101" s="37"/>
      <c r="AC101" s="37"/>
      <c r="AD101" s="37"/>
      <c r="AE101" s="37"/>
      <c r="AR101" s="206" t="s">
        <v>4792</v>
      </c>
      <c r="AT101" s="206" t="s">
        <v>264</v>
      </c>
      <c r="AU101" s="206" t="s">
        <v>91</v>
      </c>
      <c r="AY101" s="19" t="s">
        <v>262</v>
      </c>
      <c r="BE101" s="207">
        <f>IF(N101="základní",J101,0)</f>
        <v>0</v>
      </c>
      <c r="BF101" s="207">
        <f>IF(N101="snížená",J101,0)</f>
        <v>0</v>
      </c>
      <c r="BG101" s="207">
        <f>IF(N101="zákl. přenesená",J101,0)</f>
        <v>0</v>
      </c>
      <c r="BH101" s="207">
        <f>IF(N101="sníž. přenesená",J101,0)</f>
        <v>0</v>
      </c>
      <c r="BI101" s="207">
        <f>IF(N101="nulová",J101,0)</f>
        <v>0</v>
      </c>
      <c r="BJ101" s="19" t="s">
        <v>89</v>
      </c>
      <c r="BK101" s="207">
        <f>ROUND(I101*H101,2)</f>
        <v>0</v>
      </c>
      <c r="BL101" s="19" t="s">
        <v>4792</v>
      </c>
      <c r="BM101" s="206" t="s">
        <v>9008</v>
      </c>
    </row>
    <row r="102" spans="1:65" s="2" customFormat="1" ht="7" customHeight="1">
      <c r="A102" s="37"/>
      <c r="B102" s="50"/>
      <c r="C102" s="51"/>
      <c r="D102" s="51"/>
      <c r="E102" s="51"/>
      <c r="F102" s="51"/>
      <c r="G102" s="51"/>
      <c r="H102" s="51"/>
      <c r="I102" s="145"/>
      <c r="J102" s="51"/>
      <c r="K102" s="51"/>
      <c r="L102" s="42"/>
      <c r="M102" s="37"/>
      <c r="O102" s="37"/>
      <c r="P102" s="37"/>
      <c r="Q102" s="37"/>
      <c r="R102" s="37"/>
      <c r="S102" s="37"/>
      <c r="T102" s="37"/>
      <c r="U102" s="37"/>
      <c r="V102" s="37"/>
      <c r="W102" s="37"/>
      <c r="X102" s="37"/>
      <c r="Y102" s="37"/>
      <c r="Z102" s="37"/>
      <c r="AA102" s="37"/>
      <c r="AB102" s="37"/>
      <c r="AC102" s="37"/>
      <c r="AD102" s="37"/>
      <c r="AE102" s="37"/>
    </row>
  </sheetData>
  <sheetProtection algorithmName="SHA-512" hashValue="4RvCf9ud9uPnbe+7EeNdNwcHiGQdYY22VXKnxkWta6PlDehFwZR90dRSfCFUHjB0/LQzeZJCVoWT/NG7AjChQQ==" saltValue="aTfFi7gzmxVCOYcPWpxOJJFONClXMgfSwsBCqOyH3aVuZGjRZczlX70c0/WQIQ9vn2vmhhuOjlO3zljPYV6d9w==" spinCount="100000" sheet="1" objects="1" scenarios="1" formatColumns="0" formatRows="0" autoFilter="0"/>
  <autoFilter ref="C82:K101"/>
  <mergeCells count="9">
    <mergeCell ref="E50:H50"/>
    <mergeCell ref="E73:H73"/>
    <mergeCell ref="E75:H75"/>
    <mergeCell ref="L2:V2"/>
    <mergeCell ref="E7:H7"/>
    <mergeCell ref="E9:H9"/>
    <mergeCell ref="E18:H18"/>
    <mergeCell ref="E27:H27"/>
    <mergeCell ref="E48:H48"/>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33.xml><?xml version="1.0" encoding="utf-8"?>
<worksheet xmlns="http://schemas.openxmlformats.org/spreadsheetml/2006/main" xmlns:r="http://schemas.openxmlformats.org/officeDocument/2006/relationships">
  <sheetPr>
    <pageSetUpPr fitToPage="1"/>
  </sheetPr>
  <dimension ref="A1:K218"/>
  <sheetViews>
    <sheetView showGridLines="0" zoomScale="110" zoomScaleNormal="110" workbookViewId="0"/>
  </sheetViews>
  <sheetFormatPr defaultRowHeight="14.5"/>
  <cols>
    <col min="1" max="1" width="8.33203125" style="279" customWidth="1"/>
    <col min="2" max="2" width="1.6640625" style="279" customWidth="1"/>
    <col min="3" max="4" width="5" style="279" customWidth="1"/>
    <col min="5" max="5" width="11.6640625" style="279" customWidth="1"/>
    <col min="6" max="6" width="9.109375" style="279" customWidth="1"/>
    <col min="7" max="7" width="5" style="279" customWidth="1"/>
    <col min="8" max="8" width="77.77734375" style="279" customWidth="1"/>
    <col min="9" max="10" width="20" style="279" customWidth="1"/>
    <col min="11" max="11" width="1.6640625" style="279" customWidth="1"/>
  </cols>
  <sheetData>
    <row r="1" spans="2:11" s="1" customFormat="1" ht="37.5" customHeight="1"/>
    <row r="2" spans="2:11" s="1" customFormat="1" ht="7.5" customHeight="1">
      <c r="B2" s="280"/>
      <c r="C2" s="281"/>
      <c r="D2" s="281"/>
      <c r="E2" s="281"/>
      <c r="F2" s="281"/>
      <c r="G2" s="281"/>
      <c r="H2" s="281"/>
      <c r="I2" s="281"/>
      <c r="J2" s="281"/>
      <c r="K2" s="282"/>
    </row>
    <row r="3" spans="2:11" s="17" customFormat="1" ht="45" customHeight="1">
      <c r="B3" s="283"/>
      <c r="C3" s="415" t="s">
        <v>9009</v>
      </c>
      <c r="D3" s="415"/>
      <c r="E3" s="415"/>
      <c r="F3" s="415"/>
      <c r="G3" s="415"/>
      <c r="H3" s="415"/>
      <c r="I3" s="415"/>
      <c r="J3" s="415"/>
      <c r="K3" s="284"/>
    </row>
    <row r="4" spans="2:11" s="1" customFormat="1" ht="25.5" customHeight="1">
      <c r="B4" s="285"/>
      <c r="C4" s="420" t="s">
        <v>9010</v>
      </c>
      <c r="D4" s="420"/>
      <c r="E4" s="420"/>
      <c r="F4" s="420"/>
      <c r="G4" s="420"/>
      <c r="H4" s="420"/>
      <c r="I4" s="420"/>
      <c r="J4" s="420"/>
      <c r="K4" s="286"/>
    </row>
    <row r="5" spans="2:11" s="1" customFormat="1" ht="5.25" customHeight="1">
      <c r="B5" s="285"/>
      <c r="C5" s="287"/>
      <c r="D5" s="287"/>
      <c r="E5" s="287"/>
      <c r="F5" s="287"/>
      <c r="G5" s="287"/>
      <c r="H5" s="287"/>
      <c r="I5" s="287"/>
      <c r="J5" s="287"/>
      <c r="K5" s="286"/>
    </row>
    <row r="6" spans="2:11" s="1" customFormat="1" ht="15" customHeight="1">
      <c r="B6" s="285"/>
      <c r="C6" s="419" t="s">
        <v>9011</v>
      </c>
      <c r="D6" s="419"/>
      <c r="E6" s="419"/>
      <c r="F6" s="419"/>
      <c r="G6" s="419"/>
      <c r="H6" s="419"/>
      <c r="I6" s="419"/>
      <c r="J6" s="419"/>
      <c r="K6" s="286"/>
    </row>
    <row r="7" spans="2:11" s="1" customFormat="1" ht="15" customHeight="1">
      <c r="B7" s="289"/>
      <c r="C7" s="419" t="s">
        <v>9012</v>
      </c>
      <c r="D7" s="419"/>
      <c r="E7" s="419"/>
      <c r="F7" s="419"/>
      <c r="G7" s="419"/>
      <c r="H7" s="419"/>
      <c r="I7" s="419"/>
      <c r="J7" s="419"/>
      <c r="K7" s="286"/>
    </row>
    <row r="8" spans="2:11" s="1" customFormat="1" ht="12.75" customHeight="1">
      <c r="B8" s="289"/>
      <c r="C8" s="288"/>
      <c r="D8" s="288"/>
      <c r="E8" s="288"/>
      <c r="F8" s="288"/>
      <c r="G8" s="288"/>
      <c r="H8" s="288"/>
      <c r="I8" s="288"/>
      <c r="J8" s="288"/>
      <c r="K8" s="286"/>
    </row>
    <row r="9" spans="2:11" s="1" customFormat="1" ht="15" customHeight="1">
      <c r="B9" s="289"/>
      <c r="C9" s="419" t="s">
        <v>9013</v>
      </c>
      <c r="D9" s="419"/>
      <c r="E9" s="419"/>
      <c r="F9" s="419"/>
      <c r="G9" s="419"/>
      <c r="H9" s="419"/>
      <c r="I9" s="419"/>
      <c r="J9" s="419"/>
      <c r="K9" s="286"/>
    </row>
    <row r="10" spans="2:11" s="1" customFormat="1" ht="15" customHeight="1">
      <c r="B10" s="289"/>
      <c r="C10" s="288"/>
      <c r="D10" s="419" t="s">
        <v>9014</v>
      </c>
      <c r="E10" s="419"/>
      <c r="F10" s="419"/>
      <c r="G10" s="419"/>
      <c r="H10" s="419"/>
      <c r="I10" s="419"/>
      <c r="J10" s="419"/>
      <c r="K10" s="286"/>
    </row>
    <row r="11" spans="2:11" s="1" customFormat="1" ht="15" customHeight="1">
      <c r="B11" s="289"/>
      <c r="C11" s="290"/>
      <c r="D11" s="419" t="s">
        <v>9015</v>
      </c>
      <c r="E11" s="419"/>
      <c r="F11" s="419"/>
      <c r="G11" s="419"/>
      <c r="H11" s="419"/>
      <c r="I11" s="419"/>
      <c r="J11" s="419"/>
      <c r="K11" s="286"/>
    </row>
    <row r="12" spans="2:11" s="1" customFormat="1" ht="15" customHeight="1">
      <c r="B12" s="289"/>
      <c r="C12" s="290"/>
      <c r="D12" s="288"/>
      <c r="E12" s="288"/>
      <c r="F12" s="288"/>
      <c r="G12" s="288"/>
      <c r="H12" s="288"/>
      <c r="I12" s="288"/>
      <c r="J12" s="288"/>
      <c r="K12" s="286"/>
    </row>
    <row r="13" spans="2:11" s="1" customFormat="1" ht="15" customHeight="1">
      <c r="B13" s="289"/>
      <c r="C13" s="290"/>
      <c r="D13" s="291" t="s">
        <v>9016</v>
      </c>
      <c r="E13" s="288"/>
      <c r="F13" s="288"/>
      <c r="G13" s="288"/>
      <c r="H13" s="288"/>
      <c r="I13" s="288"/>
      <c r="J13" s="288"/>
      <c r="K13" s="286"/>
    </row>
    <row r="14" spans="2:11" s="1" customFormat="1" ht="12.75" customHeight="1">
      <c r="B14" s="289"/>
      <c r="C14" s="290"/>
      <c r="D14" s="290"/>
      <c r="E14" s="290"/>
      <c r="F14" s="290"/>
      <c r="G14" s="290"/>
      <c r="H14" s="290"/>
      <c r="I14" s="290"/>
      <c r="J14" s="290"/>
      <c r="K14" s="286"/>
    </row>
    <row r="15" spans="2:11" s="1" customFormat="1" ht="15" customHeight="1">
      <c r="B15" s="289"/>
      <c r="C15" s="290"/>
      <c r="D15" s="419" t="s">
        <v>9017</v>
      </c>
      <c r="E15" s="419"/>
      <c r="F15" s="419"/>
      <c r="G15" s="419"/>
      <c r="H15" s="419"/>
      <c r="I15" s="419"/>
      <c r="J15" s="419"/>
      <c r="K15" s="286"/>
    </row>
    <row r="16" spans="2:11" s="1" customFormat="1" ht="15" customHeight="1">
      <c r="B16" s="289"/>
      <c r="C16" s="290"/>
      <c r="D16" s="419" t="s">
        <v>9018</v>
      </c>
      <c r="E16" s="419"/>
      <c r="F16" s="419"/>
      <c r="G16" s="419"/>
      <c r="H16" s="419"/>
      <c r="I16" s="419"/>
      <c r="J16" s="419"/>
      <c r="K16" s="286"/>
    </row>
    <row r="17" spans="2:11" s="1" customFormat="1" ht="15" customHeight="1">
      <c r="B17" s="289"/>
      <c r="C17" s="290"/>
      <c r="D17" s="419" t="s">
        <v>9019</v>
      </c>
      <c r="E17" s="419"/>
      <c r="F17" s="419"/>
      <c r="G17" s="419"/>
      <c r="H17" s="419"/>
      <c r="I17" s="419"/>
      <c r="J17" s="419"/>
      <c r="K17" s="286"/>
    </row>
    <row r="18" spans="2:11" s="1" customFormat="1" ht="15" customHeight="1">
      <c r="B18" s="289"/>
      <c r="C18" s="290"/>
      <c r="D18" s="290"/>
      <c r="E18" s="292" t="s">
        <v>88</v>
      </c>
      <c r="F18" s="419" t="s">
        <v>9020</v>
      </c>
      <c r="G18" s="419"/>
      <c r="H18" s="419"/>
      <c r="I18" s="419"/>
      <c r="J18" s="419"/>
      <c r="K18" s="286"/>
    </row>
    <row r="19" spans="2:11" s="1" customFormat="1" ht="15" customHeight="1">
      <c r="B19" s="289"/>
      <c r="C19" s="290"/>
      <c r="D19" s="290"/>
      <c r="E19" s="292" t="s">
        <v>9021</v>
      </c>
      <c r="F19" s="419" t="s">
        <v>9022</v>
      </c>
      <c r="G19" s="419"/>
      <c r="H19" s="419"/>
      <c r="I19" s="419"/>
      <c r="J19" s="419"/>
      <c r="K19" s="286"/>
    </row>
    <row r="20" spans="2:11" s="1" customFormat="1" ht="15" customHeight="1">
      <c r="B20" s="289"/>
      <c r="C20" s="290"/>
      <c r="D20" s="290"/>
      <c r="E20" s="292" t="s">
        <v>9023</v>
      </c>
      <c r="F20" s="419" t="s">
        <v>9024</v>
      </c>
      <c r="G20" s="419"/>
      <c r="H20" s="419"/>
      <c r="I20" s="419"/>
      <c r="J20" s="419"/>
      <c r="K20" s="286"/>
    </row>
    <row r="21" spans="2:11" s="1" customFormat="1" ht="15" customHeight="1">
      <c r="B21" s="289"/>
      <c r="C21" s="290"/>
      <c r="D21" s="290"/>
      <c r="E21" s="292" t="s">
        <v>9025</v>
      </c>
      <c r="F21" s="419" t="s">
        <v>9026</v>
      </c>
      <c r="G21" s="419"/>
      <c r="H21" s="419"/>
      <c r="I21" s="419"/>
      <c r="J21" s="419"/>
      <c r="K21" s="286"/>
    </row>
    <row r="22" spans="2:11" s="1" customFormat="1" ht="15" customHeight="1">
      <c r="B22" s="289"/>
      <c r="C22" s="290"/>
      <c r="D22" s="290"/>
      <c r="E22" s="292" t="s">
        <v>9027</v>
      </c>
      <c r="F22" s="419" t="s">
        <v>9028</v>
      </c>
      <c r="G22" s="419"/>
      <c r="H22" s="419"/>
      <c r="I22" s="419"/>
      <c r="J22" s="419"/>
      <c r="K22" s="286"/>
    </row>
    <row r="23" spans="2:11" s="1" customFormat="1" ht="15" customHeight="1">
      <c r="B23" s="289"/>
      <c r="C23" s="290"/>
      <c r="D23" s="290"/>
      <c r="E23" s="292" t="s">
        <v>94</v>
      </c>
      <c r="F23" s="419" t="s">
        <v>9029</v>
      </c>
      <c r="G23" s="419"/>
      <c r="H23" s="419"/>
      <c r="I23" s="419"/>
      <c r="J23" s="419"/>
      <c r="K23" s="286"/>
    </row>
    <row r="24" spans="2:11" s="1" customFormat="1" ht="12.75" customHeight="1">
      <c r="B24" s="289"/>
      <c r="C24" s="290"/>
      <c r="D24" s="290"/>
      <c r="E24" s="290"/>
      <c r="F24" s="290"/>
      <c r="G24" s="290"/>
      <c r="H24" s="290"/>
      <c r="I24" s="290"/>
      <c r="J24" s="290"/>
      <c r="K24" s="286"/>
    </row>
    <row r="25" spans="2:11" s="1" customFormat="1" ht="15" customHeight="1">
      <c r="B25" s="289"/>
      <c r="C25" s="419" t="s">
        <v>9030</v>
      </c>
      <c r="D25" s="419"/>
      <c r="E25" s="419"/>
      <c r="F25" s="419"/>
      <c r="G25" s="419"/>
      <c r="H25" s="419"/>
      <c r="I25" s="419"/>
      <c r="J25" s="419"/>
      <c r="K25" s="286"/>
    </row>
    <row r="26" spans="2:11" s="1" customFormat="1" ht="15" customHeight="1">
      <c r="B26" s="289"/>
      <c r="C26" s="419" t="s">
        <v>9031</v>
      </c>
      <c r="D26" s="419"/>
      <c r="E26" s="419"/>
      <c r="F26" s="419"/>
      <c r="G26" s="419"/>
      <c r="H26" s="419"/>
      <c r="I26" s="419"/>
      <c r="J26" s="419"/>
      <c r="K26" s="286"/>
    </row>
    <row r="27" spans="2:11" s="1" customFormat="1" ht="15" customHeight="1">
      <c r="B27" s="289"/>
      <c r="C27" s="288"/>
      <c r="D27" s="419" t="s">
        <v>9032</v>
      </c>
      <c r="E27" s="419"/>
      <c r="F27" s="419"/>
      <c r="G27" s="419"/>
      <c r="H27" s="419"/>
      <c r="I27" s="419"/>
      <c r="J27" s="419"/>
      <c r="K27" s="286"/>
    </row>
    <row r="28" spans="2:11" s="1" customFormat="1" ht="15" customHeight="1">
      <c r="B28" s="289"/>
      <c r="C28" s="290"/>
      <c r="D28" s="419" t="s">
        <v>9033</v>
      </c>
      <c r="E28" s="419"/>
      <c r="F28" s="419"/>
      <c r="G28" s="419"/>
      <c r="H28" s="419"/>
      <c r="I28" s="419"/>
      <c r="J28" s="419"/>
      <c r="K28" s="286"/>
    </row>
    <row r="29" spans="2:11" s="1" customFormat="1" ht="12.75" customHeight="1">
      <c r="B29" s="289"/>
      <c r="C29" s="290"/>
      <c r="D29" s="290"/>
      <c r="E29" s="290"/>
      <c r="F29" s="290"/>
      <c r="G29" s="290"/>
      <c r="H29" s="290"/>
      <c r="I29" s="290"/>
      <c r="J29" s="290"/>
      <c r="K29" s="286"/>
    </row>
    <row r="30" spans="2:11" s="1" customFormat="1" ht="15" customHeight="1">
      <c r="B30" s="289"/>
      <c r="C30" s="290"/>
      <c r="D30" s="419" t="s">
        <v>9034</v>
      </c>
      <c r="E30" s="419"/>
      <c r="F30" s="419"/>
      <c r="G30" s="419"/>
      <c r="H30" s="419"/>
      <c r="I30" s="419"/>
      <c r="J30" s="419"/>
      <c r="K30" s="286"/>
    </row>
    <row r="31" spans="2:11" s="1" customFormat="1" ht="15" customHeight="1">
      <c r="B31" s="289"/>
      <c r="C31" s="290"/>
      <c r="D31" s="419" t="s">
        <v>9035</v>
      </c>
      <c r="E31" s="419"/>
      <c r="F31" s="419"/>
      <c r="G31" s="419"/>
      <c r="H31" s="419"/>
      <c r="I31" s="419"/>
      <c r="J31" s="419"/>
      <c r="K31" s="286"/>
    </row>
    <row r="32" spans="2:11" s="1" customFormat="1" ht="12.75" customHeight="1">
      <c r="B32" s="289"/>
      <c r="C32" s="290"/>
      <c r="D32" s="290"/>
      <c r="E32" s="290"/>
      <c r="F32" s="290"/>
      <c r="G32" s="290"/>
      <c r="H32" s="290"/>
      <c r="I32" s="290"/>
      <c r="J32" s="290"/>
      <c r="K32" s="286"/>
    </row>
    <row r="33" spans="2:11" s="1" customFormat="1" ht="15" customHeight="1">
      <c r="B33" s="289"/>
      <c r="C33" s="290"/>
      <c r="D33" s="419" t="s">
        <v>9036</v>
      </c>
      <c r="E33" s="419"/>
      <c r="F33" s="419"/>
      <c r="G33" s="419"/>
      <c r="H33" s="419"/>
      <c r="I33" s="419"/>
      <c r="J33" s="419"/>
      <c r="K33" s="286"/>
    </row>
    <row r="34" spans="2:11" s="1" customFormat="1" ht="15" customHeight="1">
      <c r="B34" s="289"/>
      <c r="C34" s="290"/>
      <c r="D34" s="419" t="s">
        <v>9037</v>
      </c>
      <c r="E34" s="419"/>
      <c r="F34" s="419"/>
      <c r="G34" s="419"/>
      <c r="H34" s="419"/>
      <c r="I34" s="419"/>
      <c r="J34" s="419"/>
      <c r="K34" s="286"/>
    </row>
    <row r="35" spans="2:11" s="1" customFormat="1" ht="15" customHeight="1">
      <c r="B35" s="289"/>
      <c r="C35" s="290"/>
      <c r="D35" s="419" t="s">
        <v>9038</v>
      </c>
      <c r="E35" s="419"/>
      <c r="F35" s="419"/>
      <c r="G35" s="419"/>
      <c r="H35" s="419"/>
      <c r="I35" s="419"/>
      <c r="J35" s="419"/>
      <c r="K35" s="286"/>
    </row>
    <row r="36" spans="2:11" s="1" customFormat="1" ht="15" customHeight="1">
      <c r="B36" s="289"/>
      <c r="C36" s="290"/>
      <c r="D36" s="288"/>
      <c r="E36" s="291" t="s">
        <v>248</v>
      </c>
      <c r="F36" s="288"/>
      <c r="G36" s="419" t="s">
        <v>9039</v>
      </c>
      <c r="H36" s="419"/>
      <c r="I36" s="419"/>
      <c r="J36" s="419"/>
      <c r="K36" s="286"/>
    </row>
    <row r="37" spans="2:11" s="1" customFormat="1" ht="30.75" customHeight="1">
      <c r="B37" s="289"/>
      <c r="C37" s="290"/>
      <c r="D37" s="288"/>
      <c r="E37" s="291" t="s">
        <v>9040</v>
      </c>
      <c r="F37" s="288"/>
      <c r="G37" s="419" t="s">
        <v>9041</v>
      </c>
      <c r="H37" s="419"/>
      <c r="I37" s="419"/>
      <c r="J37" s="419"/>
      <c r="K37" s="286"/>
    </row>
    <row r="38" spans="2:11" s="1" customFormat="1" ht="15" customHeight="1">
      <c r="B38" s="289"/>
      <c r="C38" s="290"/>
      <c r="D38" s="288"/>
      <c r="E38" s="291" t="s">
        <v>63</v>
      </c>
      <c r="F38" s="288"/>
      <c r="G38" s="419" t="s">
        <v>9042</v>
      </c>
      <c r="H38" s="419"/>
      <c r="I38" s="419"/>
      <c r="J38" s="419"/>
      <c r="K38" s="286"/>
    </row>
    <row r="39" spans="2:11" s="1" customFormat="1" ht="15" customHeight="1">
      <c r="B39" s="289"/>
      <c r="C39" s="290"/>
      <c r="D39" s="288"/>
      <c r="E39" s="291" t="s">
        <v>64</v>
      </c>
      <c r="F39" s="288"/>
      <c r="G39" s="419" t="s">
        <v>9043</v>
      </c>
      <c r="H39" s="419"/>
      <c r="I39" s="419"/>
      <c r="J39" s="419"/>
      <c r="K39" s="286"/>
    </row>
    <row r="40" spans="2:11" s="1" customFormat="1" ht="15" customHeight="1">
      <c r="B40" s="289"/>
      <c r="C40" s="290"/>
      <c r="D40" s="288"/>
      <c r="E40" s="291" t="s">
        <v>249</v>
      </c>
      <c r="F40" s="288"/>
      <c r="G40" s="419" t="s">
        <v>9044</v>
      </c>
      <c r="H40" s="419"/>
      <c r="I40" s="419"/>
      <c r="J40" s="419"/>
      <c r="K40" s="286"/>
    </row>
    <row r="41" spans="2:11" s="1" customFormat="1" ht="15" customHeight="1">
      <c r="B41" s="289"/>
      <c r="C41" s="290"/>
      <c r="D41" s="288"/>
      <c r="E41" s="291" t="s">
        <v>250</v>
      </c>
      <c r="F41" s="288"/>
      <c r="G41" s="419" t="s">
        <v>9045</v>
      </c>
      <c r="H41" s="419"/>
      <c r="I41" s="419"/>
      <c r="J41" s="419"/>
      <c r="K41" s="286"/>
    </row>
    <row r="42" spans="2:11" s="1" customFormat="1" ht="15" customHeight="1">
      <c r="B42" s="289"/>
      <c r="C42" s="290"/>
      <c r="D42" s="288"/>
      <c r="E42" s="291" t="s">
        <v>9046</v>
      </c>
      <c r="F42" s="288"/>
      <c r="G42" s="419" t="s">
        <v>9047</v>
      </c>
      <c r="H42" s="419"/>
      <c r="I42" s="419"/>
      <c r="J42" s="419"/>
      <c r="K42" s="286"/>
    </row>
    <row r="43" spans="2:11" s="1" customFormat="1" ht="15" customHeight="1">
      <c r="B43" s="289"/>
      <c r="C43" s="290"/>
      <c r="D43" s="288"/>
      <c r="E43" s="291"/>
      <c r="F43" s="288"/>
      <c r="G43" s="419" t="s">
        <v>9048</v>
      </c>
      <c r="H43" s="419"/>
      <c r="I43" s="419"/>
      <c r="J43" s="419"/>
      <c r="K43" s="286"/>
    </row>
    <row r="44" spans="2:11" s="1" customFormat="1" ht="15" customHeight="1">
      <c r="B44" s="289"/>
      <c r="C44" s="290"/>
      <c r="D44" s="288"/>
      <c r="E44" s="291" t="s">
        <v>9049</v>
      </c>
      <c r="F44" s="288"/>
      <c r="G44" s="419" t="s">
        <v>9050</v>
      </c>
      <c r="H44" s="419"/>
      <c r="I44" s="419"/>
      <c r="J44" s="419"/>
      <c r="K44" s="286"/>
    </row>
    <row r="45" spans="2:11" s="1" customFormat="1" ht="15" customHeight="1">
      <c r="B45" s="289"/>
      <c r="C45" s="290"/>
      <c r="D45" s="288"/>
      <c r="E45" s="291" t="s">
        <v>252</v>
      </c>
      <c r="F45" s="288"/>
      <c r="G45" s="419" t="s">
        <v>9051</v>
      </c>
      <c r="H45" s="419"/>
      <c r="I45" s="419"/>
      <c r="J45" s="419"/>
      <c r="K45" s="286"/>
    </row>
    <row r="46" spans="2:11" s="1" customFormat="1" ht="12.75" customHeight="1">
      <c r="B46" s="289"/>
      <c r="C46" s="290"/>
      <c r="D46" s="288"/>
      <c r="E46" s="288"/>
      <c r="F46" s="288"/>
      <c r="G46" s="288"/>
      <c r="H46" s="288"/>
      <c r="I46" s="288"/>
      <c r="J46" s="288"/>
      <c r="K46" s="286"/>
    </row>
    <row r="47" spans="2:11" s="1" customFormat="1" ht="15" customHeight="1">
      <c r="B47" s="289"/>
      <c r="C47" s="290"/>
      <c r="D47" s="419" t="s">
        <v>9052</v>
      </c>
      <c r="E47" s="419"/>
      <c r="F47" s="419"/>
      <c r="G47" s="419"/>
      <c r="H47" s="419"/>
      <c r="I47" s="419"/>
      <c r="J47" s="419"/>
      <c r="K47" s="286"/>
    </row>
    <row r="48" spans="2:11" s="1" customFormat="1" ht="15" customHeight="1">
      <c r="B48" s="289"/>
      <c r="C48" s="290"/>
      <c r="D48" s="290"/>
      <c r="E48" s="419" t="s">
        <v>9053</v>
      </c>
      <c r="F48" s="419"/>
      <c r="G48" s="419"/>
      <c r="H48" s="419"/>
      <c r="I48" s="419"/>
      <c r="J48" s="419"/>
      <c r="K48" s="286"/>
    </row>
    <row r="49" spans="2:11" s="1" customFormat="1" ht="15" customHeight="1">
      <c r="B49" s="289"/>
      <c r="C49" s="290"/>
      <c r="D49" s="290"/>
      <c r="E49" s="419" t="s">
        <v>9054</v>
      </c>
      <c r="F49" s="419"/>
      <c r="G49" s="419"/>
      <c r="H49" s="419"/>
      <c r="I49" s="419"/>
      <c r="J49" s="419"/>
      <c r="K49" s="286"/>
    </row>
    <row r="50" spans="2:11" s="1" customFormat="1" ht="15" customHeight="1">
      <c r="B50" s="289"/>
      <c r="C50" s="290"/>
      <c r="D50" s="290"/>
      <c r="E50" s="419" t="s">
        <v>9055</v>
      </c>
      <c r="F50" s="419"/>
      <c r="G50" s="419"/>
      <c r="H50" s="419"/>
      <c r="I50" s="419"/>
      <c r="J50" s="419"/>
      <c r="K50" s="286"/>
    </row>
    <row r="51" spans="2:11" s="1" customFormat="1" ht="15" customHeight="1">
      <c r="B51" s="289"/>
      <c r="C51" s="290"/>
      <c r="D51" s="419" t="s">
        <v>9056</v>
      </c>
      <c r="E51" s="419"/>
      <c r="F51" s="419"/>
      <c r="G51" s="419"/>
      <c r="H51" s="419"/>
      <c r="I51" s="419"/>
      <c r="J51" s="419"/>
      <c r="K51" s="286"/>
    </row>
    <row r="52" spans="2:11" s="1" customFormat="1" ht="25.5" customHeight="1">
      <c r="B52" s="285"/>
      <c r="C52" s="420" t="s">
        <v>9057</v>
      </c>
      <c r="D52" s="420"/>
      <c r="E52" s="420"/>
      <c r="F52" s="420"/>
      <c r="G52" s="420"/>
      <c r="H52" s="420"/>
      <c r="I52" s="420"/>
      <c r="J52" s="420"/>
      <c r="K52" s="286"/>
    </row>
    <row r="53" spans="2:11" s="1" customFormat="1" ht="5.25" customHeight="1">
      <c r="B53" s="285"/>
      <c r="C53" s="287"/>
      <c r="D53" s="287"/>
      <c r="E53" s="287"/>
      <c r="F53" s="287"/>
      <c r="G53" s="287"/>
      <c r="H53" s="287"/>
      <c r="I53" s="287"/>
      <c r="J53" s="287"/>
      <c r="K53" s="286"/>
    </row>
    <row r="54" spans="2:11" s="1" customFormat="1" ht="15" customHeight="1">
      <c r="B54" s="285"/>
      <c r="C54" s="419" t="s">
        <v>9058</v>
      </c>
      <c r="D54" s="419"/>
      <c r="E54" s="419"/>
      <c r="F54" s="419"/>
      <c r="G54" s="419"/>
      <c r="H54" s="419"/>
      <c r="I54" s="419"/>
      <c r="J54" s="419"/>
      <c r="K54" s="286"/>
    </row>
    <row r="55" spans="2:11" s="1" customFormat="1" ht="15" customHeight="1">
      <c r="B55" s="285"/>
      <c r="C55" s="419" t="s">
        <v>9059</v>
      </c>
      <c r="D55" s="419"/>
      <c r="E55" s="419"/>
      <c r="F55" s="419"/>
      <c r="G55" s="419"/>
      <c r="H55" s="419"/>
      <c r="I55" s="419"/>
      <c r="J55" s="419"/>
      <c r="K55" s="286"/>
    </row>
    <row r="56" spans="2:11" s="1" customFormat="1" ht="12.75" customHeight="1">
      <c r="B56" s="285"/>
      <c r="C56" s="288"/>
      <c r="D56" s="288"/>
      <c r="E56" s="288"/>
      <c r="F56" s="288"/>
      <c r="G56" s="288"/>
      <c r="H56" s="288"/>
      <c r="I56" s="288"/>
      <c r="J56" s="288"/>
      <c r="K56" s="286"/>
    </row>
    <row r="57" spans="2:11" s="1" customFormat="1" ht="15" customHeight="1">
      <c r="B57" s="285"/>
      <c r="C57" s="419" t="s">
        <v>9060</v>
      </c>
      <c r="D57" s="419"/>
      <c r="E57" s="419"/>
      <c r="F57" s="419"/>
      <c r="G57" s="419"/>
      <c r="H57" s="419"/>
      <c r="I57" s="419"/>
      <c r="J57" s="419"/>
      <c r="K57" s="286"/>
    </row>
    <row r="58" spans="2:11" s="1" customFormat="1" ht="15" customHeight="1">
      <c r="B58" s="285"/>
      <c r="C58" s="290"/>
      <c r="D58" s="419" t="s">
        <v>9061</v>
      </c>
      <c r="E58" s="419"/>
      <c r="F58" s="419"/>
      <c r="G58" s="419"/>
      <c r="H58" s="419"/>
      <c r="I58" s="419"/>
      <c r="J58" s="419"/>
      <c r="K58" s="286"/>
    </row>
    <row r="59" spans="2:11" s="1" customFormat="1" ht="15" customHeight="1">
      <c r="B59" s="285"/>
      <c r="C59" s="290"/>
      <c r="D59" s="419" t="s">
        <v>9062</v>
      </c>
      <c r="E59" s="419"/>
      <c r="F59" s="419"/>
      <c r="G59" s="419"/>
      <c r="H59" s="419"/>
      <c r="I59" s="419"/>
      <c r="J59" s="419"/>
      <c r="K59" s="286"/>
    </row>
    <row r="60" spans="2:11" s="1" customFormat="1" ht="15" customHeight="1">
      <c r="B60" s="285"/>
      <c r="C60" s="290"/>
      <c r="D60" s="419" t="s">
        <v>9063</v>
      </c>
      <c r="E60" s="419"/>
      <c r="F60" s="419"/>
      <c r="G60" s="419"/>
      <c r="H60" s="419"/>
      <c r="I60" s="419"/>
      <c r="J60" s="419"/>
      <c r="K60" s="286"/>
    </row>
    <row r="61" spans="2:11" s="1" customFormat="1" ht="15" customHeight="1">
      <c r="B61" s="285"/>
      <c r="C61" s="290"/>
      <c r="D61" s="419" t="s">
        <v>9064</v>
      </c>
      <c r="E61" s="419"/>
      <c r="F61" s="419"/>
      <c r="G61" s="419"/>
      <c r="H61" s="419"/>
      <c r="I61" s="419"/>
      <c r="J61" s="419"/>
      <c r="K61" s="286"/>
    </row>
    <row r="62" spans="2:11" s="1" customFormat="1" ht="15" customHeight="1">
      <c r="B62" s="285"/>
      <c r="C62" s="290"/>
      <c r="D62" s="421" t="s">
        <v>9065</v>
      </c>
      <c r="E62" s="421"/>
      <c r="F62" s="421"/>
      <c r="G62" s="421"/>
      <c r="H62" s="421"/>
      <c r="I62" s="421"/>
      <c r="J62" s="421"/>
      <c r="K62" s="286"/>
    </row>
    <row r="63" spans="2:11" s="1" customFormat="1" ht="15" customHeight="1">
      <c r="B63" s="285"/>
      <c r="C63" s="290"/>
      <c r="D63" s="419" t="s">
        <v>9066</v>
      </c>
      <c r="E63" s="419"/>
      <c r="F63" s="419"/>
      <c r="G63" s="419"/>
      <c r="H63" s="419"/>
      <c r="I63" s="419"/>
      <c r="J63" s="419"/>
      <c r="K63" s="286"/>
    </row>
    <row r="64" spans="2:11" s="1" customFormat="1" ht="12.75" customHeight="1">
      <c r="B64" s="285"/>
      <c r="C64" s="290"/>
      <c r="D64" s="290"/>
      <c r="E64" s="293"/>
      <c r="F64" s="290"/>
      <c r="G64" s="290"/>
      <c r="H64" s="290"/>
      <c r="I64" s="290"/>
      <c r="J64" s="290"/>
      <c r="K64" s="286"/>
    </row>
    <row r="65" spans="2:11" s="1" customFormat="1" ht="15" customHeight="1">
      <c r="B65" s="285"/>
      <c r="C65" s="290"/>
      <c r="D65" s="419" t="s">
        <v>9067</v>
      </c>
      <c r="E65" s="419"/>
      <c r="F65" s="419"/>
      <c r="G65" s="419"/>
      <c r="H65" s="419"/>
      <c r="I65" s="419"/>
      <c r="J65" s="419"/>
      <c r="K65" s="286"/>
    </row>
    <row r="66" spans="2:11" s="1" customFormat="1" ht="15" customHeight="1">
      <c r="B66" s="285"/>
      <c r="C66" s="290"/>
      <c r="D66" s="421" t="s">
        <v>9068</v>
      </c>
      <c r="E66" s="421"/>
      <c r="F66" s="421"/>
      <c r="G66" s="421"/>
      <c r="H66" s="421"/>
      <c r="I66" s="421"/>
      <c r="J66" s="421"/>
      <c r="K66" s="286"/>
    </row>
    <row r="67" spans="2:11" s="1" customFormat="1" ht="15" customHeight="1">
      <c r="B67" s="285"/>
      <c r="C67" s="290"/>
      <c r="D67" s="419" t="s">
        <v>9069</v>
      </c>
      <c r="E67" s="419"/>
      <c r="F67" s="419"/>
      <c r="G67" s="419"/>
      <c r="H67" s="419"/>
      <c r="I67" s="419"/>
      <c r="J67" s="419"/>
      <c r="K67" s="286"/>
    </row>
    <row r="68" spans="2:11" s="1" customFormat="1" ht="15" customHeight="1">
      <c r="B68" s="285"/>
      <c r="C68" s="290"/>
      <c r="D68" s="419" t="s">
        <v>9070</v>
      </c>
      <c r="E68" s="419"/>
      <c r="F68" s="419"/>
      <c r="G68" s="419"/>
      <c r="H68" s="419"/>
      <c r="I68" s="419"/>
      <c r="J68" s="419"/>
      <c r="K68" s="286"/>
    </row>
    <row r="69" spans="2:11" s="1" customFormat="1" ht="15" customHeight="1">
      <c r="B69" s="285"/>
      <c r="C69" s="290"/>
      <c r="D69" s="419" t="s">
        <v>9071</v>
      </c>
      <c r="E69" s="419"/>
      <c r="F69" s="419"/>
      <c r="G69" s="419"/>
      <c r="H69" s="419"/>
      <c r="I69" s="419"/>
      <c r="J69" s="419"/>
      <c r="K69" s="286"/>
    </row>
    <row r="70" spans="2:11" s="1" customFormat="1" ht="15" customHeight="1">
      <c r="B70" s="285"/>
      <c r="C70" s="290"/>
      <c r="D70" s="419" t="s">
        <v>9072</v>
      </c>
      <c r="E70" s="419"/>
      <c r="F70" s="419"/>
      <c r="G70" s="419"/>
      <c r="H70" s="419"/>
      <c r="I70" s="419"/>
      <c r="J70" s="419"/>
      <c r="K70" s="286"/>
    </row>
    <row r="71" spans="2:11" s="1" customFormat="1" ht="12.75" customHeight="1">
      <c r="B71" s="294"/>
      <c r="C71" s="295"/>
      <c r="D71" s="295"/>
      <c r="E71" s="295"/>
      <c r="F71" s="295"/>
      <c r="G71" s="295"/>
      <c r="H71" s="295"/>
      <c r="I71" s="295"/>
      <c r="J71" s="295"/>
      <c r="K71" s="296"/>
    </row>
    <row r="72" spans="2:11" s="1" customFormat="1" ht="18.75" customHeight="1">
      <c r="B72" s="297"/>
      <c r="C72" s="297"/>
      <c r="D72" s="297"/>
      <c r="E72" s="297"/>
      <c r="F72" s="297"/>
      <c r="G72" s="297"/>
      <c r="H72" s="297"/>
      <c r="I72" s="297"/>
      <c r="J72" s="297"/>
      <c r="K72" s="298"/>
    </row>
    <row r="73" spans="2:11" s="1" customFormat="1" ht="18.75" customHeight="1">
      <c r="B73" s="298"/>
      <c r="C73" s="298"/>
      <c r="D73" s="298"/>
      <c r="E73" s="298"/>
      <c r="F73" s="298"/>
      <c r="G73" s="298"/>
      <c r="H73" s="298"/>
      <c r="I73" s="298"/>
      <c r="J73" s="298"/>
      <c r="K73" s="298"/>
    </row>
    <row r="74" spans="2:11" s="1" customFormat="1" ht="7.5" customHeight="1">
      <c r="B74" s="299"/>
      <c r="C74" s="300"/>
      <c r="D74" s="300"/>
      <c r="E74" s="300"/>
      <c r="F74" s="300"/>
      <c r="G74" s="300"/>
      <c r="H74" s="300"/>
      <c r="I74" s="300"/>
      <c r="J74" s="300"/>
      <c r="K74" s="301"/>
    </row>
    <row r="75" spans="2:11" s="1" customFormat="1" ht="45" customHeight="1">
      <c r="B75" s="302"/>
      <c r="C75" s="414" t="s">
        <v>9073</v>
      </c>
      <c r="D75" s="414"/>
      <c r="E75" s="414"/>
      <c r="F75" s="414"/>
      <c r="G75" s="414"/>
      <c r="H75" s="414"/>
      <c r="I75" s="414"/>
      <c r="J75" s="414"/>
      <c r="K75" s="303"/>
    </row>
    <row r="76" spans="2:11" s="1" customFormat="1" ht="17.25" customHeight="1">
      <c r="B76" s="302"/>
      <c r="C76" s="304" t="s">
        <v>9074</v>
      </c>
      <c r="D76" s="304"/>
      <c r="E76" s="304"/>
      <c r="F76" s="304" t="s">
        <v>9075</v>
      </c>
      <c r="G76" s="305"/>
      <c r="H76" s="304" t="s">
        <v>64</v>
      </c>
      <c r="I76" s="304" t="s">
        <v>67</v>
      </c>
      <c r="J76" s="304" t="s">
        <v>9076</v>
      </c>
      <c r="K76" s="303"/>
    </row>
    <row r="77" spans="2:11" s="1" customFormat="1" ht="17.25" customHeight="1">
      <c r="B77" s="302"/>
      <c r="C77" s="306" t="s">
        <v>9077</v>
      </c>
      <c r="D77" s="306"/>
      <c r="E77" s="306"/>
      <c r="F77" s="307" t="s">
        <v>9078</v>
      </c>
      <c r="G77" s="308"/>
      <c r="H77" s="306"/>
      <c r="I77" s="306"/>
      <c r="J77" s="306" t="s">
        <v>9079</v>
      </c>
      <c r="K77" s="303"/>
    </row>
    <row r="78" spans="2:11" s="1" customFormat="1" ht="5.25" customHeight="1">
      <c r="B78" s="302"/>
      <c r="C78" s="309"/>
      <c r="D78" s="309"/>
      <c r="E78" s="309"/>
      <c r="F78" s="309"/>
      <c r="G78" s="310"/>
      <c r="H78" s="309"/>
      <c r="I78" s="309"/>
      <c r="J78" s="309"/>
      <c r="K78" s="303"/>
    </row>
    <row r="79" spans="2:11" s="1" customFormat="1" ht="15" customHeight="1">
      <c r="B79" s="302"/>
      <c r="C79" s="291" t="s">
        <v>63</v>
      </c>
      <c r="D79" s="309"/>
      <c r="E79" s="309"/>
      <c r="F79" s="311" t="s">
        <v>1123</v>
      </c>
      <c r="G79" s="310"/>
      <c r="H79" s="291" t="s">
        <v>9080</v>
      </c>
      <c r="I79" s="291" t="s">
        <v>9081</v>
      </c>
      <c r="J79" s="291">
        <v>20</v>
      </c>
      <c r="K79" s="303"/>
    </row>
    <row r="80" spans="2:11" s="1" customFormat="1" ht="15" customHeight="1">
      <c r="B80" s="302"/>
      <c r="C80" s="291" t="s">
        <v>9082</v>
      </c>
      <c r="D80" s="291"/>
      <c r="E80" s="291"/>
      <c r="F80" s="311" t="s">
        <v>1123</v>
      </c>
      <c r="G80" s="310"/>
      <c r="H80" s="291" t="s">
        <v>9083</v>
      </c>
      <c r="I80" s="291" t="s">
        <v>9081</v>
      </c>
      <c r="J80" s="291">
        <v>120</v>
      </c>
      <c r="K80" s="303"/>
    </row>
    <row r="81" spans="2:11" s="1" customFormat="1" ht="15" customHeight="1">
      <c r="B81" s="312"/>
      <c r="C81" s="291" t="s">
        <v>9084</v>
      </c>
      <c r="D81" s="291"/>
      <c r="E81" s="291"/>
      <c r="F81" s="311" t="s">
        <v>9085</v>
      </c>
      <c r="G81" s="310"/>
      <c r="H81" s="291" t="s">
        <v>9086</v>
      </c>
      <c r="I81" s="291" t="s">
        <v>9081</v>
      </c>
      <c r="J81" s="291">
        <v>50</v>
      </c>
      <c r="K81" s="303"/>
    </row>
    <row r="82" spans="2:11" s="1" customFormat="1" ht="15" customHeight="1">
      <c r="B82" s="312"/>
      <c r="C82" s="291" t="s">
        <v>9087</v>
      </c>
      <c r="D82" s="291"/>
      <c r="E82" s="291"/>
      <c r="F82" s="311" t="s">
        <v>1123</v>
      </c>
      <c r="G82" s="310"/>
      <c r="H82" s="291" t="s">
        <v>9088</v>
      </c>
      <c r="I82" s="291" t="s">
        <v>9089</v>
      </c>
      <c r="J82" s="291"/>
      <c r="K82" s="303"/>
    </row>
    <row r="83" spans="2:11" s="1" customFormat="1" ht="15" customHeight="1">
      <c r="B83" s="312"/>
      <c r="C83" s="313" t="s">
        <v>9090</v>
      </c>
      <c r="D83" s="313"/>
      <c r="E83" s="313"/>
      <c r="F83" s="314" t="s">
        <v>9085</v>
      </c>
      <c r="G83" s="313"/>
      <c r="H83" s="313" t="s">
        <v>9091</v>
      </c>
      <c r="I83" s="313" t="s">
        <v>9081</v>
      </c>
      <c r="J83" s="313">
        <v>15</v>
      </c>
      <c r="K83" s="303"/>
    </row>
    <row r="84" spans="2:11" s="1" customFormat="1" ht="15" customHeight="1">
      <c r="B84" s="312"/>
      <c r="C84" s="313" t="s">
        <v>9092</v>
      </c>
      <c r="D84" s="313"/>
      <c r="E84" s="313"/>
      <c r="F84" s="314" t="s">
        <v>9085</v>
      </c>
      <c r="G84" s="313"/>
      <c r="H84" s="313" t="s">
        <v>9093</v>
      </c>
      <c r="I84" s="313" t="s">
        <v>9081</v>
      </c>
      <c r="J84" s="313">
        <v>15</v>
      </c>
      <c r="K84" s="303"/>
    </row>
    <row r="85" spans="2:11" s="1" customFormat="1" ht="15" customHeight="1">
      <c r="B85" s="312"/>
      <c r="C85" s="313" t="s">
        <v>9094</v>
      </c>
      <c r="D85" s="313"/>
      <c r="E85" s="313"/>
      <c r="F85" s="314" t="s">
        <v>9085</v>
      </c>
      <c r="G85" s="313"/>
      <c r="H85" s="313" t="s">
        <v>9095</v>
      </c>
      <c r="I85" s="313" t="s">
        <v>9081</v>
      </c>
      <c r="J85" s="313">
        <v>20</v>
      </c>
      <c r="K85" s="303"/>
    </row>
    <row r="86" spans="2:11" s="1" customFormat="1" ht="15" customHeight="1">
      <c r="B86" s="312"/>
      <c r="C86" s="313" t="s">
        <v>9096</v>
      </c>
      <c r="D86" s="313"/>
      <c r="E86" s="313"/>
      <c r="F86" s="314" t="s">
        <v>9085</v>
      </c>
      <c r="G86" s="313"/>
      <c r="H86" s="313" t="s">
        <v>9097</v>
      </c>
      <c r="I86" s="313" t="s">
        <v>9081</v>
      </c>
      <c r="J86" s="313">
        <v>20</v>
      </c>
      <c r="K86" s="303"/>
    </row>
    <row r="87" spans="2:11" s="1" customFormat="1" ht="15" customHeight="1">
      <c r="B87" s="312"/>
      <c r="C87" s="291" t="s">
        <v>9098</v>
      </c>
      <c r="D87" s="291"/>
      <c r="E87" s="291"/>
      <c r="F87" s="311" t="s">
        <v>9085</v>
      </c>
      <c r="G87" s="310"/>
      <c r="H87" s="291" t="s">
        <v>9099</v>
      </c>
      <c r="I87" s="291" t="s">
        <v>9081</v>
      </c>
      <c r="J87" s="291">
        <v>50</v>
      </c>
      <c r="K87" s="303"/>
    </row>
    <row r="88" spans="2:11" s="1" customFormat="1" ht="15" customHeight="1">
      <c r="B88" s="312"/>
      <c r="C88" s="291" t="s">
        <v>9100</v>
      </c>
      <c r="D88" s="291"/>
      <c r="E88" s="291"/>
      <c r="F88" s="311" t="s">
        <v>9085</v>
      </c>
      <c r="G88" s="310"/>
      <c r="H88" s="291" t="s">
        <v>9101</v>
      </c>
      <c r="I88" s="291" t="s">
        <v>9081</v>
      </c>
      <c r="J88" s="291">
        <v>20</v>
      </c>
      <c r="K88" s="303"/>
    </row>
    <row r="89" spans="2:11" s="1" customFormat="1" ht="15" customHeight="1">
      <c r="B89" s="312"/>
      <c r="C89" s="291" t="s">
        <v>9102</v>
      </c>
      <c r="D89" s="291"/>
      <c r="E89" s="291"/>
      <c r="F89" s="311" t="s">
        <v>9085</v>
      </c>
      <c r="G89" s="310"/>
      <c r="H89" s="291" t="s">
        <v>9103</v>
      </c>
      <c r="I89" s="291" t="s">
        <v>9081</v>
      </c>
      <c r="J89" s="291">
        <v>20</v>
      </c>
      <c r="K89" s="303"/>
    </row>
    <row r="90" spans="2:11" s="1" customFormat="1" ht="15" customHeight="1">
      <c r="B90" s="312"/>
      <c r="C90" s="291" t="s">
        <v>9104</v>
      </c>
      <c r="D90" s="291"/>
      <c r="E90" s="291"/>
      <c r="F90" s="311" t="s">
        <v>9085</v>
      </c>
      <c r="G90" s="310"/>
      <c r="H90" s="291" t="s">
        <v>9105</v>
      </c>
      <c r="I90" s="291" t="s">
        <v>9081</v>
      </c>
      <c r="J90" s="291">
        <v>50</v>
      </c>
      <c r="K90" s="303"/>
    </row>
    <row r="91" spans="2:11" s="1" customFormat="1" ht="15" customHeight="1">
      <c r="B91" s="312"/>
      <c r="C91" s="291" t="s">
        <v>9106</v>
      </c>
      <c r="D91" s="291"/>
      <c r="E91" s="291"/>
      <c r="F91" s="311" t="s">
        <v>9085</v>
      </c>
      <c r="G91" s="310"/>
      <c r="H91" s="291" t="s">
        <v>9106</v>
      </c>
      <c r="I91" s="291" t="s">
        <v>9081</v>
      </c>
      <c r="J91" s="291">
        <v>50</v>
      </c>
      <c r="K91" s="303"/>
    </row>
    <row r="92" spans="2:11" s="1" customFormat="1" ht="15" customHeight="1">
      <c r="B92" s="312"/>
      <c r="C92" s="291" t="s">
        <v>9107</v>
      </c>
      <c r="D92" s="291"/>
      <c r="E92" s="291"/>
      <c r="F92" s="311" t="s">
        <v>9085</v>
      </c>
      <c r="G92" s="310"/>
      <c r="H92" s="291" t="s">
        <v>9108</v>
      </c>
      <c r="I92" s="291" t="s">
        <v>9081</v>
      </c>
      <c r="J92" s="291">
        <v>255</v>
      </c>
      <c r="K92" s="303"/>
    </row>
    <row r="93" spans="2:11" s="1" customFormat="1" ht="15" customHeight="1">
      <c r="B93" s="312"/>
      <c r="C93" s="291" t="s">
        <v>9109</v>
      </c>
      <c r="D93" s="291"/>
      <c r="E93" s="291"/>
      <c r="F93" s="311" t="s">
        <v>1123</v>
      </c>
      <c r="G93" s="310"/>
      <c r="H93" s="291" t="s">
        <v>9110</v>
      </c>
      <c r="I93" s="291" t="s">
        <v>9111</v>
      </c>
      <c r="J93" s="291"/>
      <c r="K93" s="303"/>
    </row>
    <row r="94" spans="2:11" s="1" customFormat="1" ht="15" customHeight="1">
      <c r="B94" s="312"/>
      <c r="C94" s="291" t="s">
        <v>9112</v>
      </c>
      <c r="D94" s="291"/>
      <c r="E94" s="291"/>
      <c r="F94" s="311" t="s">
        <v>1123</v>
      </c>
      <c r="G94" s="310"/>
      <c r="H94" s="291" t="s">
        <v>9113</v>
      </c>
      <c r="I94" s="291" t="s">
        <v>9114</v>
      </c>
      <c r="J94" s="291"/>
      <c r="K94" s="303"/>
    </row>
    <row r="95" spans="2:11" s="1" customFormat="1" ht="15" customHeight="1">
      <c r="B95" s="312"/>
      <c r="C95" s="291" t="s">
        <v>9115</v>
      </c>
      <c r="D95" s="291"/>
      <c r="E95" s="291"/>
      <c r="F95" s="311" t="s">
        <v>1123</v>
      </c>
      <c r="G95" s="310"/>
      <c r="H95" s="291" t="s">
        <v>9115</v>
      </c>
      <c r="I95" s="291" t="s">
        <v>9114</v>
      </c>
      <c r="J95" s="291"/>
      <c r="K95" s="303"/>
    </row>
    <row r="96" spans="2:11" s="1" customFormat="1" ht="15" customHeight="1">
      <c r="B96" s="312"/>
      <c r="C96" s="291" t="s">
        <v>48</v>
      </c>
      <c r="D96" s="291"/>
      <c r="E96" s="291"/>
      <c r="F96" s="311" t="s">
        <v>1123</v>
      </c>
      <c r="G96" s="310"/>
      <c r="H96" s="291" t="s">
        <v>9116</v>
      </c>
      <c r="I96" s="291" t="s">
        <v>9114</v>
      </c>
      <c r="J96" s="291"/>
      <c r="K96" s="303"/>
    </row>
    <row r="97" spans="2:11" s="1" customFormat="1" ht="15" customHeight="1">
      <c r="B97" s="312"/>
      <c r="C97" s="291" t="s">
        <v>58</v>
      </c>
      <c r="D97" s="291"/>
      <c r="E97" s="291"/>
      <c r="F97" s="311" t="s">
        <v>1123</v>
      </c>
      <c r="G97" s="310"/>
      <c r="H97" s="291" t="s">
        <v>9117</v>
      </c>
      <c r="I97" s="291" t="s">
        <v>9114</v>
      </c>
      <c r="J97" s="291"/>
      <c r="K97" s="303"/>
    </row>
    <row r="98" spans="2:11" s="1" customFormat="1" ht="15" customHeight="1">
      <c r="B98" s="315"/>
      <c r="C98" s="316"/>
      <c r="D98" s="316"/>
      <c r="E98" s="316"/>
      <c r="F98" s="316"/>
      <c r="G98" s="316"/>
      <c r="H98" s="316"/>
      <c r="I98" s="316"/>
      <c r="J98" s="316"/>
      <c r="K98" s="317"/>
    </row>
    <row r="99" spans="2:11" s="1" customFormat="1" ht="18.75" customHeight="1">
      <c r="B99" s="318"/>
      <c r="C99" s="319"/>
      <c r="D99" s="319"/>
      <c r="E99" s="319"/>
      <c r="F99" s="319"/>
      <c r="G99" s="319"/>
      <c r="H99" s="319"/>
      <c r="I99" s="319"/>
      <c r="J99" s="319"/>
      <c r="K99" s="318"/>
    </row>
    <row r="100" spans="2:11" s="1" customFormat="1" ht="18.75" customHeight="1">
      <c r="B100" s="298"/>
      <c r="C100" s="298"/>
      <c r="D100" s="298"/>
      <c r="E100" s="298"/>
      <c r="F100" s="298"/>
      <c r="G100" s="298"/>
      <c r="H100" s="298"/>
      <c r="I100" s="298"/>
      <c r="J100" s="298"/>
      <c r="K100" s="298"/>
    </row>
    <row r="101" spans="2:11" s="1" customFormat="1" ht="7.5" customHeight="1">
      <c r="B101" s="299"/>
      <c r="C101" s="300"/>
      <c r="D101" s="300"/>
      <c r="E101" s="300"/>
      <c r="F101" s="300"/>
      <c r="G101" s="300"/>
      <c r="H101" s="300"/>
      <c r="I101" s="300"/>
      <c r="J101" s="300"/>
      <c r="K101" s="301"/>
    </row>
    <row r="102" spans="2:11" s="1" customFormat="1" ht="45" customHeight="1">
      <c r="B102" s="302"/>
      <c r="C102" s="414" t="s">
        <v>9118</v>
      </c>
      <c r="D102" s="414"/>
      <c r="E102" s="414"/>
      <c r="F102" s="414"/>
      <c r="G102" s="414"/>
      <c r="H102" s="414"/>
      <c r="I102" s="414"/>
      <c r="J102" s="414"/>
      <c r="K102" s="303"/>
    </row>
    <row r="103" spans="2:11" s="1" customFormat="1" ht="17.25" customHeight="1">
      <c r="B103" s="302"/>
      <c r="C103" s="304" t="s">
        <v>9074</v>
      </c>
      <c r="D103" s="304"/>
      <c r="E103" s="304"/>
      <c r="F103" s="304" t="s">
        <v>9075</v>
      </c>
      <c r="G103" s="305"/>
      <c r="H103" s="304" t="s">
        <v>64</v>
      </c>
      <c r="I103" s="304" t="s">
        <v>67</v>
      </c>
      <c r="J103" s="304" t="s">
        <v>9076</v>
      </c>
      <c r="K103" s="303"/>
    </row>
    <row r="104" spans="2:11" s="1" customFormat="1" ht="17.25" customHeight="1">
      <c r="B104" s="302"/>
      <c r="C104" s="306" t="s">
        <v>9077</v>
      </c>
      <c r="D104" s="306"/>
      <c r="E104" s="306"/>
      <c r="F104" s="307" t="s">
        <v>9078</v>
      </c>
      <c r="G104" s="308"/>
      <c r="H104" s="306"/>
      <c r="I104" s="306"/>
      <c r="J104" s="306" t="s">
        <v>9079</v>
      </c>
      <c r="K104" s="303"/>
    </row>
    <row r="105" spans="2:11" s="1" customFormat="1" ht="5.25" customHeight="1">
      <c r="B105" s="302"/>
      <c r="C105" s="304"/>
      <c r="D105" s="304"/>
      <c r="E105" s="304"/>
      <c r="F105" s="304"/>
      <c r="G105" s="320"/>
      <c r="H105" s="304"/>
      <c r="I105" s="304"/>
      <c r="J105" s="304"/>
      <c r="K105" s="303"/>
    </row>
    <row r="106" spans="2:11" s="1" customFormat="1" ht="15" customHeight="1">
      <c r="B106" s="302"/>
      <c r="C106" s="291" t="s">
        <v>63</v>
      </c>
      <c r="D106" s="309"/>
      <c r="E106" s="309"/>
      <c r="F106" s="311" t="s">
        <v>1123</v>
      </c>
      <c r="G106" s="320"/>
      <c r="H106" s="291" t="s">
        <v>9119</v>
      </c>
      <c r="I106" s="291" t="s">
        <v>9081</v>
      </c>
      <c r="J106" s="291">
        <v>20</v>
      </c>
      <c r="K106" s="303"/>
    </row>
    <row r="107" spans="2:11" s="1" customFormat="1" ht="15" customHeight="1">
      <c r="B107" s="302"/>
      <c r="C107" s="291" t="s">
        <v>9082</v>
      </c>
      <c r="D107" s="291"/>
      <c r="E107" s="291"/>
      <c r="F107" s="311" t="s">
        <v>1123</v>
      </c>
      <c r="G107" s="291"/>
      <c r="H107" s="291" t="s">
        <v>9119</v>
      </c>
      <c r="I107" s="291" t="s">
        <v>9081</v>
      </c>
      <c r="J107" s="291">
        <v>120</v>
      </c>
      <c r="K107" s="303"/>
    </row>
    <row r="108" spans="2:11" s="1" customFormat="1" ht="15" customHeight="1">
      <c r="B108" s="312"/>
      <c r="C108" s="291" t="s">
        <v>9084</v>
      </c>
      <c r="D108" s="291"/>
      <c r="E108" s="291"/>
      <c r="F108" s="311" t="s">
        <v>9085</v>
      </c>
      <c r="G108" s="291"/>
      <c r="H108" s="291" t="s">
        <v>9119</v>
      </c>
      <c r="I108" s="291" t="s">
        <v>9081</v>
      </c>
      <c r="J108" s="291">
        <v>50</v>
      </c>
      <c r="K108" s="303"/>
    </row>
    <row r="109" spans="2:11" s="1" customFormat="1" ht="15" customHeight="1">
      <c r="B109" s="312"/>
      <c r="C109" s="291" t="s">
        <v>9087</v>
      </c>
      <c r="D109" s="291"/>
      <c r="E109" s="291"/>
      <c r="F109" s="311" t="s">
        <v>1123</v>
      </c>
      <c r="G109" s="291"/>
      <c r="H109" s="291" t="s">
        <v>9119</v>
      </c>
      <c r="I109" s="291" t="s">
        <v>9089</v>
      </c>
      <c r="J109" s="291"/>
      <c r="K109" s="303"/>
    </row>
    <row r="110" spans="2:11" s="1" customFormat="1" ht="15" customHeight="1">
      <c r="B110" s="312"/>
      <c r="C110" s="291" t="s">
        <v>9098</v>
      </c>
      <c r="D110" s="291"/>
      <c r="E110" s="291"/>
      <c r="F110" s="311" t="s">
        <v>9085</v>
      </c>
      <c r="G110" s="291"/>
      <c r="H110" s="291" t="s">
        <v>9119</v>
      </c>
      <c r="I110" s="291" t="s">
        <v>9081</v>
      </c>
      <c r="J110" s="291">
        <v>50</v>
      </c>
      <c r="K110" s="303"/>
    </row>
    <row r="111" spans="2:11" s="1" customFormat="1" ht="15" customHeight="1">
      <c r="B111" s="312"/>
      <c r="C111" s="291" t="s">
        <v>9106</v>
      </c>
      <c r="D111" s="291"/>
      <c r="E111" s="291"/>
      <c r="F111" s="311" t="s">
        <v>9085</v>
      </c>
      <c r="G111" s="291"/>
      <c r="H111" s="291" t="s">
        <v>9119</v>
      </c>
      <c r="I111" s="291" t="s">
        <v>9081</v>
      </c>
      <c r="J111" s="291">
        <v>50</v>
      </c>
      <c r="K111" s="303"/>
    </row>
    <row r="112" spans="2:11" s="1" customFormat="1" ht="15" customHeight="1">
      <c r="B112" s="312"/>
      <c r="C112" s="291" t="s">
        <v>9104</v>
      </c>
      <c r="D112" s="291"/>
      <c r="E112" s="291"/>
      <c r="F112" s="311" t="s">
        <v>9085</v>
      </c>
      <c r="G112" s="291"/>
      <c r="H112" s="291" t="s">
        <v>9119</v>
      </c>
      <c r="I112" s="291" t="s">
        <v>9081</v>
      </c>
      <c r="J112" s="291">
        <v>50</v>
      </c>
      <c r="K112" s="303"/>
    </row>
    <row r="113" spans="2:11" s="1" customFormat="1" ht="15" customHeight="1">
      <c r="B113" s="312"/>
      <c r="C113" s="291" t="s">
        <v>63</v>
      </c>
      <c r="D113" s="291"/>
      <c r="E113" s="291"/>
      <c r="F113" s="311" t="s">
        <v>1123</v>
      </c>
      <c r="G113" s="291"/>
      <c r="H113" s="291" t="s">
        <v>9120</v>
      </c>
      <c r="I113" s="291" t="s">
        <v>9081</v>
      </c>
      <c r="J113" s="291">
        <v>20</v>
      </c>
      <c r="K113" s="303"/>
    </row>
    <row r="114" spans="2:11" s="1" customFormat="1" ht="15" customHeight="1">
      <c r="B114" s="312"/>
      <c r="C114" s="291" t="s">
        <v>9121</v>
      </c>
      <c r="D114" s="291"/>
      <c r="E114" s="291"/>
      <c r="F114" s="311" t="s">
        <v>1123</v>
      </c>
      <c r="G114" s="291"/>
      <c r="H114" s="291" t="s">
        <v>9122</v>
      </c>
      <c r="I114" s="291" t="s">
        <v>9081</v>
      </c>
      <c r="J114" s="291">
        <v>120</v>
      </c>
      <c r="K114" s="303"/>
    </row>
    <row r="115" spans="2:11" s="1" customFormat="1" ht="15" customHeight="1">
      <c r="B115" s="312"/>
      <c r="C115" s="291" t="s">
        <v>48</v>
      </c>
      <c r="D115" s="291"/>
      <c r="E115" s="291"/>
      <c r="F115" s="311" t="s">
        <v>1123</v>
      </c>
      <c r="G115" s="291"/>
      <c r="H115" s="291" t="s">
        <v>9123</v>
      </c>
      <c r="I115" s="291" t="s">
        <v>9114</v>
      </c>
      <c r="J115" s="291"/>
      <c r="K115" s="303"/>
    </row>
    <row r="116" spans="2:11" s="1" customFormat="1" ht="15" customHeight="1">
      <c r="B116" s="312"/>
      <c r="C116" s="291" t="s">
        <v>58</v>
      </c>
      <c r="D116" s="291"/>
      <c r="E116" s="291"/>
      <c r="F116" s="311" t="s">
        <v>1123</v>
      </c>
      <c r="G116" s="291"/>
      <c r="H116" s="291" t="s">
        <v>9124</v>
      </c>
      <c r="I116" s="291" t="s">
        <v>9114</v>
      </c>
      <c r="J116" s="291"/>
      <c r="K116" s="303"/>
    </row>
    <row r="117" spans="2:11" s="1" customFormat="1" ht="15" customHeight="1">
      <c r="B117" s="312"/>
      <c r="C117" s="291" t="s">
        <v>67</v>
      </c>
      <c r="D117" s="291"/>
      <c r="E117" s="291"/>
      <c r="F117" s="311" t="s">
        <v>1123</v>
      </c>
      <c r="G117" s="291"/>
      <c r="H117" s="291" t="s">
        <v>9125</v>
      </c>
      <c r="I117" s="291" t="s">
        <v>9126</v>
      </c>
      <c r="J117" s="291"/>
      <c r="K117" s="303"/>
    </row>
    <row r="118" spans="2:11" s="1" customFormat="1" ht="15" customHeight="1">
      <c r="B118" s="315"/>
      <c r="C118" s="321"/>
      <c r="D118" s="321"/>
      <c r="E118" s="321"/>
      <c r="F118" s="321"/>
      <c r="G118" s="321"/>
      <c r="H118" s="321"/>
      <c r="I118" s="321"/>
      <c r="J118" s="321"/>
      <c r="K118" s="317"/>
    </row>
    <row r="119" spans="2:11" s="1" customFormat="1" ht="18.75" customHeight="1">
      <c r="B119" s="322"/>
      <c r="C119" s="288"/>
      <c r="D119" s="288"/>
      <c r="E119" s="288"/>
      <c r="F119" s="323"/>
      <c r="G119" s="288"/>
      <c r="H119" s="288"/>
      <c r="I119" s="288"/>
      <c r="J119" s="288"/>
      <c r="K119" s="322"/>
    </row>
    <row r="120" spans="2:11" s="1" customFormat="1" ht="18.75" customHeight="1">
      <c r="B120" s="298"/>
      <c r="C120" s="298"/>
      <c r="D120" s="298"/>
      <c r="E120" s="298"/>
      <c r="F120" s="298"/>
      <c r="G120" s="298"/>
      <c r="H120" s="298"/>
      <c r="I120" s="298"/>
      <c r="J120" s="298"/>
      <c r="K120" s="298"/>
    </row>
    <row r="121" spans="2:11" s="1" customFormat="1" ht="7.5" customHeight="1">
      <c r="B121" s="324"/>
      <c r="C121" s="325"/>
      <c r="D121" s="325"/>
      <c r="E121" s="325"/>
      <c r="F121" s="325"/>
      <c r="G121" s="325"/>
      <c r="H121" s="325"/>
      <c r="I121" s="325"/>
      <c r="J121" s="325"/>
      <c r="K121" s="326"/>
    </row>
    <row r="122" spans="2:11" s="1" customFormat="1" ht="45" customHeight="1">
      <c r="B122" s="327"/>
      <c r="C122" s="415" t="s">
        <v>9127</v>
      </c>
      <c r="D122" s="415"/>
      <c r="E122" s="415"/>
      <c r="F122" s="415"/>
      <c r="G122" s="415"/>
      <c r="H122" s="415"/>
      <c r="I122" s="415"/>
      <c r="J122" s="415"/>
      <c r="K122" s="328"/>
    </row>
    <row r="123" spans="2:11" s="1" customFormat="1" ht="17.25" customHeight="1">
      <c r="B123" s="329"/>
      <c r="C123" s="304" t="s">
        <v>9074</v>
      </c>
      <c r="D123" s="304"/>
      <c r="E123" s="304"/>
      <c r="F123" s="304" t="s">
        <v>9075</v>
      </c>
      <c r="G123" s="305"/>
      <c r="H123" s="304" t="s">
        <v>64</v>
      </c>
      <c r="I123" s="304" t="s">
        <v>67</v>
      </c>
      <c r="J123" s="304" t="s">
        <v>9076</v>
      </c>
      <c r="K123" s="330"/>
    </row>
    <row r="124" spans="2:11" s="1" customFormat="1" ht="17.25" customHeight="1">
      <c r="B124" s="329"/>
      <c r="C124" s="306" t="s">
        <v>9077</v>
      </c>
      <c r="D124" s="306"/>
      <c r="E124" s="306"/>
      <c r="F124" s="307" t="s">
        <v>9078</v>
      </c>
      <c r="G124" s="308"/>
      <c r="H124" s="306"/>
      <c r="I124" s="306"/>
      <c r="J124" s="306" t="s">
        <v>9079</v>
      </c>
      <c r="K124" s="330"/>
    </row>
    <row r="125" spans="2:11" s="1" customFormat="1" ht="5.25" customHeight="1">
      <c r="B125" s="331"/>
      <c r="C125" s="309"/>
      <c r="D125" s="309"/>
      <c r="E125" s="309"/>
      <c r="F125" s="309"/>
      <c r="G125" s="291"/>
      <c r="H125" s="309"/>
      <c r="I125" s="309"/>
      <c r="J125" s="309"/>
      <c r="K125" s="332"/>
    </row>
    <row r="126" spans="2:11" s="1" customFormat="1" ht="15" customHeight="1">
      <c r="B126" s="331"/>
      <c r="C126" s="291" t="s">
        <v>9082</v>
      </c>
      <c r="D126" s="309"/>
      <c r="E126" s="309"/>
      <c r="F126" s="311" t="s">
        <v>1123</v>
      </c>
      <c r="G126" s="291"/>
      <c r="H126" s="291" t="s">
        <v>9119</v>
      </c>
      <c r="I126" s="291" t="s">
        <v>9081</v>
      </c>
      <c r="J126" s="291">
        <v>120</v>
      </c>
      <c r="K126" s="333"/>
    </row>
    <row r="127" spans="2:11" s="1" customFormat="1" ht="15" customHeight="1">
      <c r="B127" s="331"/>
      <c r="C127" s="291" t="s">
        <v>9128</v>
      </c>
      <c r="D127" s="291"/>
      <c r="E127" s="291"/>
      <c r="F127" s="311" t="s">
        <v>1123</v>
      </c>
      <c r="G127" s="291"/>
      <c r="H127" s="291" t="s">
        <v>9129</v>
      </c>
      <c r="I127" s="291" t="s">
        <v>9081</v>
      </c>
      <c r="J127" s="291" t="s">
        <v>9130</v>
      </c>
      <c r="K127" s="333"/>
    </row>
    <row r="128" spans="2:11" s="1" customFormat="1" ht="15" customHeight="1">
      <c r="B128" s="331"/>
      <c r="C128" s="291" t="s">
        <v>94</v>
      </c>
      <c r="D128" s="291"/>
      <c r="E128" s="291"/>
      <c r="F128" s="311" t="s">
        <v>1123</v>
      </c>
      <c r="G128" s="291"/>
      <c r="H128" s="291" t="s">
        <v>9131</v>
      </c>
      <c r="I128" s="291" t="s">
        <v>9081</v>
      </c>
      <c r="J128" s="291" t="s">
        <v>9130</v>
      </c>
      <c r="K128" s="333"/>
    </row>
    <row r="129" spans="2:11" s="1" customFormat="1" ht="15" customHeight="1">
      <c r="B129" s="331"/>
      <c r="C129" s="291" t="s">
        <v>9090</v>
      </c>
      <c r="D129" s="291"/>
      <c r="E129" s="291"/>
      <c r="F129" s="311" t="s">
        <v>9085</v>
      </c>
      <c r="G129" s="291"/>
      <c r="H129" s="291" t="s">
        <v>9091</v>
      </c>
      <c r="I129" s="291" t="s">
        <v>9081</v>
      </c>
      <c r="J129" s="291">
        <v>15</v>
      </c>
      <c r="K129" s="333"/>
    </row>
    <row r="130" spans="2:11" s="1" customFormat="1" ht="15" customHeight="1">
      <c r="B130" s="331"/>
      <c r="C130" s="313" t="s">
        <v>9092</v>
      </c>
      <c r="D130" s="313"/>
      <c r="E130" s="313"/>
      <c r="F130" s="314" t="s">
        <v>9085</v>
      </c>
      <c r="G130" s="313"/>
      <c r="H130" s="313" t="s">
        <v>9093</v>
      </c>
      <c r="I130" s="313" t="s">
        <v>9081</v>
      </c>
      <c r="J130" s="313">
        <v>15</v>
      </c>
      <c r="K130" s="333"/>
    </row>
    <row r="131" spans="2:11" s="1" customFormat="1" ht="15" customHeight="1">
      <c r="B131" s="331"/>
      <c r="C131" s="313" t="s">
        <v>9094</v>
      </c>
      <c r="D131" s="313"/>
      <c r="E131" s="313"/>
      <c r="F131" s="314" t="s">
        <v>9085</v>
      </c>
      <c r="G131" s="313"/>
      <c r="H131" s="313" t="s">
        <v>9095</v>
      </c>
      <c r="I131" s="313" t="s">
        <v>9081</v>
      </c>
      <c r="J131" s="313">
        <v>20</v>
      </c>
      <c r="K131" s="333"/>
    </row>
    <row r="132" spans="2:11" s="1" customFormat="1" ht="15" customHeight="1">
      <c r="B132" s="331"/>
      <c r="C132" s="313" t="s">
        <v>9096</v>
      </c>
      <c r="D132" s="313"/>
      <c r="E132" s="313"/>
      <c r="F132" s="314" t="s">
        <v>9085</v>
      </c>
      <c r="G132" s="313"/>
      <c r="H132" s="313" t="s">
        <v>9097</v>
      </c>
      <c r="I132" s="313" t="s">
        <v>9081</v>
      </c>
      <c r="J132" s="313">
        <v>20</v>
      </c>
      <c r="K132" s="333"/>
    </row>
    <row r="133" spans="2:11" s="1" customFormat="1" ht="15" customHeight="1">
      <c r="B133" s="331"/>
      <c r="C133" s="291" t="s">
        <v>9084</v>
      </c>
      <c r="D133" s="291"/>
      <c r="E133" s="291"/>
      <c r="F133" s="311" t="s">
        <v>9085</v>
      </c>
      <c r="G133" s="291"/>
      <c r="H133" s="291" t="s">
        <v>9119</v>
      </c>
      <c r="I133" s="291" t="s">
        <v>9081</v>
      </c>
      <c r="J133" s="291">
        <v>50</v>
      </c>
      <c r="K133" s="333"/>
    </row>
    <row r="134" spans="2:11" s="1" customFormat="1" ht="15" customHeight="1">
      <c r="B134" s="331"/>
      <c r="C134" s="291" t="s">
        <v>9098</v>
      </c>
      <c r="D134" s="291"/>
      <c r="E134" s="291"/>
      <c r="F134" s="311" t="s">
        <v>9085</v>
      </c>
      <c r="G134" s="291"/>
      <c r="H134" s="291" t="s">
        <v>9119</v>
      </c>
      <c r="I134" s="291" t="s">
        <v>9081</v>
      </c>
      <c r="J134" s="291">
        <v>50</v>
      </c>
      <c r="K134" s="333"/>
    </row>
    <row r="135" spans="2:11" s="1" customFormat="1" ht="15" customHeight="1">
      <c r="B135" s="331"/>
      <c r="C135" s="291" t="s">
        <v>9104</v>
      </c>
      <c r="D135" s="291"/>
      <c r="E135" s="291"/>
      <c r="F135" s="311" t="s">
        <v>9085</v>
      </c>
      <c r="G135" s="291"/>
      <c r="H135" s="291" t="s">
        <v>9119</v>
      </c>
      <c r="I135" s="291" t="s">
        <v>9081</v>
      </c>
      <c r="J135" s="291">
        <v>50</v>
      </c>
      <c r="K135" s="333"/>
    </row>
    <row r="136" spans="2:11" s="1" customFormat="1" ht="15" customHeight="1">
      <c r="B136" s="331"/>
      <c r="C136" s="291" t="s">
        <v>9106</v>
      </c>
      <c r="D136" s="291"/>
      <c r="E136" s="291"/>
      <c r="F136" s="311" t="s">
        <v>9085</v>
      </c>
      <c r="G136" s="291"/>
      <c r="H136" s="291" t="s">
        <v>9119</v>
      </c>
      <c r="I136" s="291" t="s">
        <v>9081</v>
      </c>
      <c r="J136" s="291">
        <v>50</v>
      </c>
      <c r="K136" s="333"/>
    </row>
    <row r="137" spans="2:11" s="1" customFormat="1" ht="15" customHeight="1">
      <c r="B137" s="331"/>
      <c r="C137" s="291" t="s">
        <v>9107</v>
      </c>
      <c r="D137" s="291"/>
      <c r="E137" s="291"/>
      <c r="F137" s="311" t="s">
        <v>9085</v>
      </c>
      <c r="G137" s="291"/>
      <c r="H137" s="291" t="s">
        <v>9132</v>
      </c>
      <c r="I137" s="291" t="s">
        <v>9081</v>
      </c>
      <c r="J137" s="291">
        <v>255</v>
      </c>
      <c r="K137" s="333"/>
    </row>
    <row r="138" spans="2:11" s="1" customFormat="1" ht="15" customHeight="1">
      <c r="B138" s="331"/>
      <c r="C138" s="291" t="s">
        <v>9109</v>
      </c>
      <c r="D138" s="291"/>
      <c r="E138" s="291"/>
      <c r="F138" s="311" t="s">
        <v>1123</v>
      </c>
      <c r="G138" s="291"/>
      <c r="H138" s="291" t="s">
        <v>9133</v>
      </c>
      <c r="I138" s="291" t="s">
        <v>9111</v>
      </c>
      <c r="J138" s="291"/>
      <c r="K138" s="333"/>
    </row>
    <row r="139" spans="2:11" s="1" customFormat="1" ht="15" customHeight="1">
      <c r="B139" s="331"/>
      <c r="C139" s="291" t="s">
        <v>9112</v>
      </c>
      <c r="D139" s="291"/>
      <c r="E139" s="291"/>
      <c r="F139" s="311" t="s">
        <v>1123</v>
      </c>
      <c r="G139" s="291"/>
      <c r="H139" s="291" t="s">
        <v>9134</v>
      </c>
      <c r="I139" s="291" t="s">
        <v>9114</v>
      </c>
      <c r="J139" s="291"/>
      <c r="K139" s="333"/>
    </row>
    <row r="140" spans="2:11" s="1" customFormat="1" ht="15" customHeight="1">
      <c r="B140" s="331"/>
      <c r="C140" s="291" t="s">
        <v>9115</v>
      </c>
      <c r="D140" s="291"/>
      <c r="E140" s="291"/>
      <c r="F140" s="311" t="s">
        <v>1123</v>
      </c>
      <c r="G140" s="291"/>
      <c r="H140" s="291" t="s">
        <v>9115</v>
      </c>
      <c r="I140" s="291" t="s">
        <v>9114</v>
      </c>
      <c r="J140" s="291"/>
      <c r="K140" s="333"/>
    </row>
    <row r="141" spans="2:11" s="1" customFormat="1" ht="15" customHeight="1">
      <c r="B141" s="331"/>
      <c r="C141" s="291" t="s">
        <v>48</v>
      </c>
      <c r="D141" s="291"/>
      <c r="E141" s="291"/>
      <c r="F141" s="311" t="s">
        <v>1123</v>
      </c>
      <c r="G141" s="291"/>
      <c r="H141" s="291" t="s">
        <v>9135</v>
      </c>
      <c r="I141" s="291" t="s">
        <v>9114</v>
      </c>
      <c r="J141" s="291"/>
      <c r="K141" s="333"/>
    </row>
    <row r="142" spans="2:11" s="1" customFormat="1" ht="15" customHeight="1">
      <c r="B142" s="331"/>
      <c r="C142" s="291" t="s">
        <v>9136</v>
      </c>
      <c r="D142" s="291"/>
      <c r="E142" s="291"/>
      <c r="F142" s="311" t="s">
        <v>1123</v>
      </c>
      <c r="G142" s="291"/>
      <c r="H142" s="291" t="s">
        <v>9137</v>
      </c>
      <c r="I142" s="291" t="s">
        <v>9114</v>
      </c>
      <c r="J142" s="291"/>
      <c r="K142" s="333"/>
    </row>
    <row r="143" spans="2:11" s="1" customFormat="1" ht="15" customHeight="1">
      <c r="B143" s="334"/>
      <c r="C143" s="335"/>
      <c r="D143" s="335"/>
      <c r="E143" s="335"/>
      <c r="F143" s="335"/>
      <c r="G143" s="335"/>
      <c r="H143" s="335"/>
      <c r="I143" s="335"/>
      <c r="J143" s="335"/>
      <c r="K143" s="336"/>
    </row>
    <row r="144" spans="2:11" s="1" customFormat="1" ht="18.75" customHeight="1">
      <c r="B144" s="288"/>
      <c r="C144" s="288"/>
      <c r="D144" s="288"/>
      <c r="E144" s="288"/>
      <c r="F144" s="323"/>
      <c r="G144" s="288"/>
      <c r="H144" s="288"/>
      <c r="I144" s="288"/>
      <c r="J144" s="288"/>
      <c r="K144" s="288"/>
    </row>
    <row r="145" spans="2:11" s="1" customFormat="1" ht="18.75" customHeight="1">
      <c r="B145" s="298"/>
      <c r="C145" s="298"/>
      <c r="D145" s="298"/>
      <c r="E145" s="298"/>
      <c r="F145" s="298"/>
      <c r="G145" s="298"/>
      <c r="H145" s="298"/>
      <c r="I145" s="298"/>
      <c r="J145" s="298"/>
      <c r="K145" s="298"/>
    </row>
    <row r="146" spans="2:11" s="1" customFormat="1" ht="7.5" customHeight="1">
      <c r="B146" s="299"/>
      <c r="C146" s="300"/>
      <c r="D146" s="300"/>
      <c r="E146" s="300"/>
      <c r="F146" s="300"/>
      <c r="G146" s="300"/>
      <c r="H146" s="300"/>
      <c r="I146" s="300"/>
      <c r="J146" s="300"/>
      <c r="K146" s="301"/>
    </row>
    <row r="147" spans="2:11" s="1" customFormat="1" ht="45" customHeight="1">
      <c r="B147" s="302"/>
      <c r="C147" s="414" t="s">
        <v>9138</v>
      </c>
      <c r="D147" s="414"/>
      <c r="E147" s="414"/>
      <c r="F147" s="414"/>
      <c r="G147" s="414"/>
      <c r="H147" s="414"/>
      <c r="I147" s="414"/>
      <c r="J147" s="414"/>
      <c r="K147" s="303"/>
    </row>
    <row r="148" spans="2:11" s="1" customFormat="1" ht="17.25" customHeight="1">
      <c r="B148" s="302"/>
      <c r="C148" s="304" t="s">
        <v>9074</v>
      </c>
      <c r="D148" s="304"/>
      <c r="E148" s="304"/>
      <c r="F148" s="304" t="s">
        <v>9075</v>
      </c>
      <c r="G148" s="305"/>
      <c r="H148" s="304" t="s">
        <v>64</v>
      </c>
      <c r="I148" s="304" t="s">
        <v>67</v>
      </c>
      <c r="J148" s="304" t="s">
        <v>9076</v>
      </c>
      <c r="K148" s="303"/>
    </row>
    <row r="149" spans="2:11" s="1" customFormat="1" ht="17.25" customHeight="1">
      <c r="B149" s="302"/>
      <c r="C149" s="306" t="s">
        <v>9077</v>
      </c>
      <c r="D149" s="306"/>
      <c r="E149" s="306"/>
      <c r="F149" s="307" t="s">
        <v>9078</v>
      </c>
      <c r="G149" s="308"/>
      <c r="H149" s="306"/>
      <c r="I149" s="306"/>
      <c r="J149" s="306" t="s">
        <v>9079</v>
      </c>
      <c r="K149" s="303"/>
    </row>
    <row r="150" spans="2:11" s="1" customFormat="1" ht="5.25" customHeight="1">
      <c r="B150" s="312"/>
      <c r="C150" s="309"/>
      <c r="D150" s="309"/>
      <c r="E150" s="309"/>
      <c r="F150" s="309"/>
      <c r="G150" s="310"/>
      <c r="H150" s="309"/>
      <c r="I150" s="309"/>
      <c r="J150" s="309"/>
      <c r="K150" s="333"/>
    </row>
    <row r="151" spans="2:11" s="1" customFormat="1" ht="15" customHeight="1">
      <c r="B151" s="312"/>
      <c r="C151" s="337" t="s">
        <v>9082</v>
      </c>
      <c r="D151" s="291"/>
      <c r="E151" s="291"/>
      <c r="F151" s="338" t="s">
        <v>1123</v>
      </c>
      <c r="G151" s="291"/>
      <c r="H151" s="337" t="s">
        <v>9119</v>
      </c>
      <c r="I151" s="337" t="s">
        <v>9081</v>
      </c>
      <c r="J151" s="337">
        <v>120</v>
      </c>
      <c r="K151" s="333"/>
    </row>
    <row r="152" spans="2:11" s="1" customFormat="1" ht="15" customHeight="1">
      <c r="B152" s="312"/>
      <c r="C152" s="337" t="s">
        <v>9128</v>
      </c>
      <c r="D152" s="291"/>
      <c r="E152" s="291"/>
      <c r="F152" s="338" t="s">
        <v>1123</v>
      </c>
      <c r="G152" s="291"/>
      <c r="H152" s="337" t="s">
        <v>9139</v>
      </c>
      <c r="I152" s="337" t="s">
        <v>9081</v>
      </c>
      <c r="J152" s="337" t="s">
        <v>9130</v>
      </c>
      <c r="K152" s="333"/>
    </row>
    <row r="153" spans="2:11" s="1" customFormat="1" ht="15" customHeight="1">
      <c r="B153" s="312"/>
      <c r="C153" s="337" t="s">
        <v>94</v>
      </c>
      <c r="D153" s="291"/>
      <c r="E153" s="291"/>
      <c r="F153" s="338" t="s">
        <v>1123</v>
      </c>
      <c r="G153" s="291"/>
      <c r="H153" s="337" t="s">
        <v>9140</v>
      </c>
      <c r="I153" s="337" t="s">
        <v>9081</v>
      </c>
      <c r="J153" s="337" t="s">
        <v>9130</v>
      </c>
      <c r="K153" s="333"/>
    </row>
    <row r="154" spans="2:11" s="1" customFormat="1" ht="15" customHeight="1">
      <c r="B154" s="312"/>
      <c r="C154" s="337" t="s">
        <v>9084</v>
      </c>
      <c r="D154" s="291"/>
      <c r="E154" s="291"/>
      <c r="F154" s="338" t="s">
        <v>9085</v>
      </c>
      <c r="G154" s="291"/>
      <c r="H154" s="337" t="s">
        <v>9119</v>
      </c>
      <c r="I154" s="337" t="s">
        <v>9081</v>
      </c>
      <c r="J154" s="337">
        <v>50</v>
      </c>
      <c r="K154" s="333"/>
    </row>
    <row r="155" spans="2:11" s="1" customFormat="1" ht="15" customHeight="1">
      <c r="B155" s="312"/>
      <c r="C155" s="337" t="s">
        <v>9087</v>
      </c>
      <c r="D155" s="291"/>
      <c r="E155" s="291"/>
      <c r="F155" s="338" t="s">
        <v>1123</v>
      </c>
      <c r="G155" s="291"/>
      <c r="H155" s="337" t="s">
        <v>9119</v>
      </c>
      <c r="I155" s="337" t="s">
        <v>9089</v>
      </c>
      <c r="J155" s="337"/>
      <c r="K155" s="333"/>
    </row>
    <row r="156" spans="2:11" s="1" customFormat="1" ht="15" customHeight="1">
      <c r="B156" s="312"/>
      <c r="C156" s="337" t="s">
        <v>9098</v>
      </c>
      <c r="D156" s="291"/>
      <c r="E156" s="291"/>
      <c r="F156" s="338" t="s">
        <v>9085</v>
      </c>
      <c r="G156" s="291"/>
      <c r="H156" s="337" t="s">
        <v>9119</v>
      </c>
      <c r="I156" s="337" t="s">
        <v>9081</v>
      </c>
      <c r="J156" s="337">
        <v>50</v>
      </c>
      <c r="K156" s="333"/>
    </row>
    <row r="157" spans="2:11" s="1" customFormat="1" ht="15" customHeight="1">
      <c r="B157" s="312"/>
      <c r="C157" s="337" t="s">
        <v>9106</v>
      </c>
      <c r="D157" s="291"/>
      <c r="E157" s="291"/>
      <c r="F157" s="338" t="s">
        <v>9085</v>
      </c>
      <c r="G157" s="291"/>
      <c r="H157" s="337" t="s">
        <v>9119</v>
      </c>
      <c r="I157" s="337" t="s">
        <v>9081</v>
      </c>
      <c r="J157" s="337">
        <v>50</v>
      </c>
      <c r="K157" s="333"/>
    </row>
    <row r="158" spans="2:11" s="1" customFormat="1" ht="15" customHeight="1">
      <c r="B158" s="312"/>
      <c r="C158" s="337" t="s">
        <v>9104</v>
      </c>
      <c r="D158" s="291"/>
      <c r="E158" s="291"/>
      <c r="F158" s="338" t="s">
        <v>9085</v>
      </c>
      <c r="G158" s="291"/>
      <c r="H158" s="337" t="s">
        <v>9119</v>
      </c>
      <c r="I158" s="337" t="s">
        <v>9081</v>
      </c>
      <c r="J158" s="337">
        <v>50</v>
      </c>
      <c r="K158" s="333"/>
    </row>
    <row r="159" spans="2:11" s="1" customFormat="1" ht="15" customHeight="1">
      <c r="B159" s="312"/>
      <c r="C159" s="337" t="s">
        <v>214</v>
      </c>
      <c r="D159" s="291"/>
      <c r="E159" s="291"/>
      <c r="F159" s="338" t="s">
        <v>1123</v>
      </c>
      <c r="G159" s="291"/>
      <c r="H159" s="337" t="s">
        <v>9141</v>
      </c>
      <c r="I159" s="337" t="s">
        <v>9081</v>
      </c>
      <c r="J159" s="337" t="s">
        <v>9142</v>
      </c>
      <c r="K159" s="333"/>
    </row>
    <row r="160" spans="2:11" s="1" customFormat="1" ht="15" customHeight="1">
      <c r="B160" s="312"/>
      <c r="C160" s="337" t="s">
        <v>9143</v>
      </c>
      <c r="D160" s="291"/>
      <c r="E160" s="291"/>
      <c r="F160" s="338" t="s">
        <v>1123</v>
      </c>
      <c r="G160" s="291"/>
      <c r="H160" s="337" t="s">
        <v>9144</v>
      </c>
      <c r="I160" s="337" t="s">
        <v>9114</v>
      </c>
      <c r="J160" s="337"/>
      <c r="K160" s="333"/>
    </row>
    <row r="161" spans="2:11" s="1" customFormat="1" ht="15" customHeight="1">
      <c r="B161" s="339"/>
      <c r="C161" s="321"/>
      <c r="D161" s="321"/>
      <c r="E161" s="321"/>
      <c r="F161" s="321"/>
      <c r="G161" s="321"/>
      <c r="H161" s="321"/>
      <c r="I161" s="321"/>
      <c r="J161" s="321"/>
      <c r="K161" s="340"/>
    </row>
    <row r="162" spans="2:11" s="1" customFormat="1" ht="18.75" customHeight="1">
      <c r="B162" s="288"/>
      <c r="C162" s="291"/>
      <c r="D162" s="291"/>
      <c r="E162" s="291"/>
      <c r="F162" s="311"/>
      <c r="G162" s="291"/>
      <c r="H162" s="291"/>
      <c r="I162" s="291"/>
      <c r="J162" s="291"/>
      <c r="K162" s="288"/>
    </row>
    <row r="163" spans="2:11" s="1" customFormat="1" ht="18.75" customHeight="1">
      <c r="B163" s="298"/>
      <c r="C163" s="298"/>
      <c r="D163" s="298"/>
      <c r="E163" s="298"/>
      <c r="F163" s="298"/>
      <c r="G163" s="298"/>
      <c r="H163" s="298"/>
      <c r="I163" s="298"/>
      <c r="J163" s="298"/>
      <c r="K163" s="298"/>
    </row>
    <row r="164" spans="2:11" s="1" customFormat="1" ht="7.5" customHeight="1">
      <c r="B164" s="280"/>
      <c r="C164" s="281"/>
      <c r="D164" s="281"/>
      <c r="E164" s="281"/>
      <c r="F164" s="281"/>
      <c r="G164" s="281"/>
      <c r="H164" s="281"/>
      <c r="I164" s="281"/>
      <c r="J164" s="281"/>
      <c r="K164" s="282"/>
    </row>
    <row r="165" spans="2:11" s="1" customFormat="1" ht="45" customHeight="1">
      <c r="B165" s="283"/>
      <c r="C165" s="415" t="s">
        <v>9145</v>
      </c>
      <c r="D165" s="415"/>
      <c r="E165" s="415"/>
      <c r="F165" s="415"/>
      <c r="G165" s="415"/>
      <c r="H165" s="415"/>
      <c r="I165" s="415"/>
      <c r="J165" s="415"/>
      <c r="K165" s="284"/>
    </row>
    <row r="166" spans="2:11" s="1" customFormat="1" ht="17.25" customHeight="1">
      <c r="B166" s="283"/>
      <c r="C166" s="304" t="s">
        <v>9074</v>
      </c>
      <c r="D166" s="304"/>
      <c r="E166" s="304"/>
      <c r="F166" s="304" t="s">
        <v>9075</v>
      </c>
      <c r="G166" s="341"/>
      <c r="H166" s="342" t="s">
        <v>64</v>
      </c>
      <c r="I166" s="342" t="s">
        <v>67</v>
      </c>
      <c r="J166" s="304" t="s">
        <v>9076</v>
      </c>
      <c r="K166" s="284"/>
    </row>
    <row r="167" spans="2:11" s="1" customFormat="1" ht="17.25" customHeight="1">
      <c r="B167" s="285"/>
      <c r="C167" s="306" t="s">
        <v>9077</v>
      </c>
      <c r="D167" s="306"/>
      <c r="E167" s="306"/>
      <c r="F167" s="307" t="s">
        <v>9078</v>
      </c>
      <c r="G167" s="343"/>
      <c r="H167" s="344"/>
      <c r="I167" s="344"/>
      <c r="J167" s="306" t="s">
        <v>9079</v>
      </c>
      <c r="K167" s="286"/>
    </row>
    <row r="168" spans="2:11" s="1" customFormat="1" ht="5.25" customHeight="1">
      <c r="B168" s="312"/>
      <c r="C168" s="309"/>
      <c r="D168" s="309"/>
      <c r="E168" s="309"/>
      <c r="F168" s="309"/>
      <c r="G168" s="310"/>
      <c r="H168" s="309"/>
      <c r="I168" s="309"/>
      <c r="J168" s="309"/>
      <c r="K168" s="333"/>
    </row>
    <row r="169" spans="2:11" s="1" customFormat="1" ht="15" customHeight="1">
      <c r="B169" s="312"/>
      <c r="C169" s="291" t="s">
        <v>9082</v>
      </c>
      <c r="D169" s="291"/>
      <c r="E169" s="291"/>
      <c r="F169" s="311" t="s">
        <v>1123</v>
      </c>
      <c r="G169" s="291"/>
      <c r="H169" s="291" t="s">
        <v>9119</v>
      </c>
      <c r="I169" s="291" t="s">
        <v>9081</v>
      </c>
      <c r="J169" s="291">
        <v>120</v>
      </c>
      <c r="K169" s="333"/>
    </row>
    <row r="170" spans="2:11" s="1" customFormat="1" ht="15" customHeight="1">
      <c r="B170" s="312"/>
      <c r="C170" s="291" t="s">
        <v>9128</v>
      </c>
      <c r="D170" s="291"/>
      <c r="E170" s="291"/>
      <c r="F170" s="311" t="s">
        <v>1123</v>
      </c>
      <c r="G170" s="291"/>
      <c r="H170" s="291" t="s">
        <v>9129</v>
      </c>
      <c r="I170" s="291" t="s">
        <v>9081</v>
      </c>
      <c r="J170" s="291" t="s">
        <v>9130</v>
      </c>
      <c r="K170" s="333"/>
    </row>
    <row r="171" spans="2:11" s="1" customFormat="1" ht="15" customHeight="1">
      <c r="B171" s="312"/>
      <c r="C171" s="291" t="s">
        <v>94</v>
      </c>
      <c r="D171" s="291"/>
      <c r="E171" s="291"/>
      <c r="F171" s="311" t="s">
        <v>1123</v>
      </c>
      <c r="G171" s="291"/>
      <c r="H171" s="291" t="s">
        <v>9146</v>
      </c>
      <c r="I171" s="291" t="s">
        <v>9081</v>
      </c>
      <c r="J171" s="291" t="s">
        <v>9130</v>
      </c>
      <c r="K171" s="333"/>
    </row>
    <row r="172" spans="2:11" s="1" customFormat="1" ht="15" customHeight="1">
      <c r="B172" s="312"/>
      <c r="C172" s="291" t="s">
        <v>9084</v>
      </c>
      <c r="D172" s="291"/>
      <c r="E172" s="291"/>
      <c r="F172" s="311" t="s">
        <v>9085</v>
      </c>
      <c r="G172" s="291"/>
      <c r="H172" s="291" t="s">
        <v>9146</v>
      </c>
      <c r="I172" s="291" t="s">
        <v>9081</v>
      </c>
      <c r="J172" s="291">
        <v>50</v>
      </c>
      <c r="K172" s="333"/>
    </row>
    <row r="173" spans="2:11" s="1" customFormat="1" ht="15" customHeight="1">
      <c r="B173" s="312"/>
      <c r="C173" s="291" t="s">
        <v>9087</v>
      </c>
      <c r="D173" s="291"/>
      <c r="E173" s="291"/>
      <c r="F173" s="311" t="s">
        <v>1123</v>
      </c>
      <c r="G173" s="291"/>
      <c r="H173" s="291" t="s">
        <v>9146</v>
      </c>
      <c r="I173" s="291" t="s">
        <v>9089</v>
      </c>
      <c r="J173" s="291"/>
      <c r="K173" s="333"/>
    </row>
    <row r="174" spans="2:11" s="1" customFormat="1" ht="15" customHeight="1">
      <c r="B174" s="312"/>
      <c r="C174" s="291" t="s">
        <v>9098</v>
      </c>
      <c r="D174" s="291"/>
      <c r="E174" s="291"/>
      <c r="F174" s="311" t="s">
        <v>9085</v>
      </c>
      <c r="G174" s="291"/>
      <c r="H174" s="291" t="s">
        <v>9146</v>
      </c>
      <c r="I174" s="291" t="s">
        <v>9081</v>
      </c>
      <c r="J174" s="291">
        <v>50</v>
      </c>
      <c r="K174" s="333"/>
    </row>
    <row r="175" spans="2:11" s="1" customFormat="1" ht="15" customHeight="1">
      <c r="B175" s="312"/>
      <c r="C175" s="291" t="s">
        <v>9106</v>
      </c>
      <c r="D175" s="291"/>
      <c r="E175" s="291"/>
      <c r="F175" s="311" t="s">
        <v>9085</v>
      </c>
      <c r="G175" s="291"/>
      <c r="H175" s="291" t="s">
        <v>9146</v>
      </c>
      <c r="I175" s="291" t="s">
        <v>9081</v>
      </c>
      <c r="J175" s="291">
        <v>50</v>
      </c>
      <c r="K175" s="333"/>
    </row>
    <row r="176" spans="2:11" s="1" customFormat="1" ht="15" customHeight="1">
      <c r="B176" s="312"/>
      <c r="C176" s="291" t="s">
        <v>9104</v>
      </c>
      <c r="D176" s="291"/>
      <c r="E176" s="291"/>
      <c r="F176" s="311" t="s">
        <v>9085</v>
      </c>
      <c r="G176" s="291"/>
      <c r="H176" s="291" t="s">
        <v>9146</v>
      </c>
      <c r="I176" s="291" t="s">
        <v>9081</v>
      </c>
      <c r="J176" s="291">
        <v>50</v>
      </c>
      <c r="K176" s="333"/>
    </row>
    <row r="177" spans="2:11" s="1" customFormat="1" ht="15" customHeight="1">
      <c r="B177" s="312"/>
      <c r="C177" s="291" t="s">
        <v>248</v>
      </c>
      <c r="D177" s="291"/>
      <c r="E177" s="291"/>
      <c r="F177" s="311" t="s">
        <v>1123</v>
      </c>
      <c r="G177" s="291"/>
      <c r="H177" s="291" t="s">
        <v>9147</v>
      </c>
      <c r="I177" s="291" t="s">
        <v>9148</v>
      </c>
      <c r="J177" s="291"/>
      <c r="K177" s="333"/>
    </row>
    <row r="178" spans="2:11" s="1" customFormat="1" ht="15" customHeight="1">
      <c r="B178" s="312"/>
      <c r="C178" s="291" t="s">
        <v>67</v>
      </c>
      <c r="D178" s="291"/>
      <c r="E178" s="291"/>
      <c r="F178" s="311" t="s">
        <v>1123</v>
      </c>
      <c r="G178" s="291"/>
      <c r="H178" s="291" t="s">
        <v>9149</v>
      </c>
      <c r="I178" s="291" t="s">
        <v>9150</v>
      </c>
      <c r="J178" s="291">
        <v>1</v>
      </c>
      <c r="K178" s="333"/>
    </row>
    <row r="179" spans="2:11" s="1" customFormat="1" ht="15" customHeight="1">
      <c r="B179" s="312"/>
      <c r="C179" s="291" t="s">
        <v>63</v>
      </c>
      <c r="D179" s="291"/>
      <c r="E179" s="291"/>
      <c r="F179" s="311" t="s">
        <v>1123</v>
      </c>
      <c r="G179" s="291"/>
      <c r="H179" s="291" t="s">
        <v>9151</v>
      </c>
      <c r="I179" s="291" t="s">
        <v>9081</v>
      </c>
      <c r="J179" s="291">
        <v>20</v>
      </c>
      <c r="K179" s="333"/>
    </row>
    <row r="180" spans="2:11" s="1" customFormat="1" ht="15" customHeight="1">
      <c r="B180" s="312"/>
      <c r="C180" s="291" t="s">
        <v>64</v>
      </c>
      <c r="D180" s="291"/>
      <c r="E180" s="291"/>
      <c r="F180" s="311" t="s">
        <v>1123</v>
      </c>
      <c r="G180" s="291"/>
      <c r="H180" s="291" t="s">
        <v>9152</v>
      </c>
      <c r="I180" s="291" t="s">
        <v>9081</v>
      </c>
      <c r="J180" s="291">
        <v>255</v>
      </c>
      <c r="K180" s="333"/>
    </row>
    <row r="181" spans="2:11" s="1" customFormat="1" ht="15" customHeight="1">
      <c r="B181" s="312"/>
      <c r="C181" s="291" t="s">
        <v>249</v>
      </c>
      <c r="D181" s="291"/>
      <c r="E181" s="291"/>
      <c r="F181" s="311" t="s">
        <v>1123</v>
      </c>
      <c r="G181" s="291"/>
      <c r="H181" s="291" t="s">
        <v>9044</v>
      </c>
      <c r="I181" s="291" t="s">
        <v>9081</v>
      </c>
      <c r="J181" s="291">
        <v>10</v>
      </c>
      <c r="K181" s="333"/>
    </row>
    <row r="182" spans="2:11" s="1" customFormat="1" ht="15" customHeight="1">
      <c r="B182" s="312"/>
      <c r="C182" s="291" t="s">
        <v>250</v>
      </c>
      <c r="D182" s="291"/>
      <c r="E182" s="291"/>
      <c r="F182" s="311" t="s">
        <v>1123</v>
      </c>
      <c r="G182" s="291"/>
      <c r="H182" s="291" t="s">
        <v>9153</v>
      </c>
      <c r="I182" s="291" t="s">
        <v>9114</v>
      </c>
      <c r="J182" s="291"/>
      <c r="K182" s="333"/>
    </row>
    <row r="183" spans="2:11" s="1" customFormat="1" ht="15" customHeight="1">
      <c r="B183" s="312"/>
      <c r="C183" s="291" t="s">
        <v>9154</v>
      </c>
      <c r="D183" s="291"/>
      <c r="E183" s="291"/>
      <c r="F183" s="311" t="s">
        <v>1123</v>
      </c>
      <c r="G183" s="291"/>
      <c r="H183" s="291" t="s">
        <v>9155</v>
      </c>
      <c r="I183" s="291" t="s">
        <v>9114</v>
      </c>
      <c r="J183" s="291"/>
      <c r="K183" s="333"/>
    </row>
    <row r="184" spans="2:11" s="1" customFormat="1" ht="15" customHeight="1">
      <c r="B184" s="312"/>
      <c r="C184" s="291" t="s">
        <v>9143</v>
      </c>
      <c r="D184" s="291"/>
      <c r="E184" s="291"/>
      <c r="F184" s="311" t="s">
        <v>1123</v>
      </c>
      <c r="G184" s="291"/>
      <c r="H184" s="291" t="s">
        <v>9156</v>
      </c>
      <c r="I184" s="291" t="s">
        <v>9114</v>
      </c>
      <c r="J184" s="291"/>
      <c r="K184" s="333"/>
    </row>
    <row r="185" spans="2:11" s="1" customFormat="1" ht="15" customHeight="1">
      <c r="B185" s="312"/>
      <c r="C185" s="291" t="s">
        <v>252</v>
      </c>
      <c r="D185" s="291"/>
      <c r="E185" s="291"/>
      <c r="F185" s="311" t="s">
        <v>9085</v>
      </c>
      <c r="G185" s="291"/>
      <c r="H185" s="291" t="s">
        <v>9157</v>
      </c>
      <c r="I185" s="291" t="s">
        <v>9081</v>
      </c>
      <c r="J185" s="291">
        <v>50</v>
      </c>
      <c r="K185" s="333"/>
    </row>
    <row r="186" spans="2:11" s="1" customFormat="1" ht="15" customHeight="1">
      <c r="B186" s="312"/>
      <c r="C186" s="291" t="s">
        <v>9158</v>
      </c>
      <c r="D186" s="291"/>
      <c r="E186" s="291"/>
      <c r="F186" s="311" t="s">
        <v>9085</v>
      </c>
      <c r="G186" s="291"/>
      <c r="H186" s="291" t="s">
        <v>9159</v>
      </c>
      <c r="I186" s="291" t="s">
        <v>9160</v>
      </c>
      <c r="J186" s="291"/>
      <c r="K186" s="333"/>
    </row>
    <row r="187" spans="2:11" s="1" customFormat="1" ht="15" customHeight="1">
      <c r="B187" s="312"/>
      <c r="C187" s="291" t="s">
        <v>9161</v>
      </c>
      <c r="D187" s="291"/>
      <c r="E187" s="291"/>
      <c r="F187" s="311" t="s">
        <v>9085</v>
      </c>
      <c r="G187" s="291"/>
      <c r="H187" s="291" t="s">
        <v>9162</v>
      </c>
      <c r="I187" s="291" t="s">
        <v>9160</v>
      </c>
      <c r="J187" s="291"/>
      <c r="K187" s="333"/>
    </row>
    <row r="188" spans="2:11" s="1" customFormat="1" ht="15" customHeight="1">
      <c r="B188" s="312"/>
      <c r="C188" s="291" t="s">
        <v>9163</v>
      </c>
      <c r="D188" s="291"/>
      <c r="E188" s="291"/>
      <c r="F188" s="311" t="s">
        <v>9085</v>
      </c>
      <c r="G188" s="291"/>
      <c r="H188" s="291" t="s">
        <v>9164</v>
      </c>
      <c r="I188" s="291" t="s">
        <v>9160</v>
      </c>
      <c r="J188" s="291"/>
      <c r="K188" s="333"/>
    </row>
    <row r="189" spans="2:11" s="1" customFormat="1" ht="15" customHeight="1">
      <c r="B189" s="312"/>
      <c r="C189" s="345" t="s">
        <v>9165</v>
      </c>
      <c r="D189" s="291"/>
      <c r="E189" s="291"/>
      <c r="F189" s="311" t="s">
        <v>9085</v>
      </c>
      <c r="G189" s="291"/>
      <c r="H189" s="291" t="s">
        <v>9166</v>
      </c>
      <c r="I189" s="291" t="s">
        <v>9167</v>
      </c>
      <c r="J189" s="346" t="s">
        <v>9168</v>
      </c>
      <c r="K189" s="333"/>
    </row>
    <row r="190" spans="2:11" s="1" customFormat="1" ht="15" customHeight="1">
      <c r="B190" s="312"/>
      <c r="C190" s="297" t="s">
        <v>52</v>
      </c>
      <c r="D190" s="291"/>
      <c r="E190" s="291"/>
      <c r="F190" s="311" t="s">
        <v>1123</v>
      </c>
      <c r="G190" s="291"/>
      <c r="H190" s="288" t="s">
        <v>9169</v>
      </c>
      <c r="I190" s="291" t="s">
        <v>9170</v>
      </c>
      <c r="J190" s="291"/>
      <c r="K190" s="333"/>
    </row>
    <row r="191" spans="2:11" s="1" customFormat="1" ht="15" customHeight="1">
      <c r="B191" s="312"/>
      <c r="C191" s="297" t="s">
        <v>9171</v>
      </c>
      <c r="D191" s="291"/>
      <c r="E191" s="291"/>
      <c r="F191" s="311" t="s">
        <v>1123</v>
      </c>
      <c r="G191" s="291"/>
      <c r="H191" s="291" t="s">
        <v>9172</v>
      </c>
      <c r="I191" s="291" t="s">
        <v>9114</v>
      </c>
      <c r="J191" s="291"/>
      <c r="K191" s="333"/>
    </row>
    <row r="192" spans="2:11" s="1" customFormat="1" ht="15" customHeight="1">
      <c r="B192" s="312"/>
      <c r="C192" s="297" t="s">
        <v>9173</v>
      </c>
      <c r="D192" s="291"/>
      <c r="E192" s="291"/>
      <c r="F192" s="311" t="s">
        <v>1123</v>
      </c>
      <c r="G192" s="291"/>
      <c r="H192" s="291" t="s">
        <v>9174</v>
      </c>
      <c r="I192" s="291" t="s">
        <v>9114</v>
      </c>
      <c r="J192" s="291"/>
      <c r="K192" s="333"/>
    </row>
    <row r="193" spans="2:11" s="1" customFormat="1" ht="15" customHeight="1">
      <c r="B193" s="312"/>
      <c r="C193" s="297" t="s">
        <v>9175</v>
      </c>
      <c r="D193" s="291"/>
      <c r="E193" s="291"/>
      <c r="F193" s="311" t="s">
        <v>9085</v>
      </c>
      <c r="G193" s="291"/>
      <c r="H193" s="291" t="s">
        <v>9176</v>
      </c>
      <c r="I193" s="291" t="s">
        <v>9114</v>
      </c>
      <c r="J193" s="291"/>
      <c r="K193" s="333"/>
    </row>
    <row r="194" spans="2:11" s="1" customFormat="1" ht="15" customHeight="1">
      <c r="B194" s="339"/>
      <c r="C194" s="347"/>
      <c r="D194" s="321"/>
      <c r="E194" s="321"/>
      <c r="F194" s="321"/>
      <c r="G194" s="321"/>
      <c r="H194" s="321"/>
      <c r="I194" s="321"/>
      <c r="J194" s="321"/>
      <c r="K194" s="340"/>
    </row>
    <row r="195" spans="2:11" s="1" customFormat="1" ht="18.75" customHeight="1">
      <c r="B195" s="288"/>
      <c r="C195" s="291"/>
      <c r="D195" s="291"/>
      <c r="E195" s="291"/>
      <c r="F195" s="311"/>
      <c r="G195" s="291"/>
      <c r="H195" s="291"/>
      <c r="I195" s="291"/>
      <c r="J195" s="291"/>
      <c r="K195" s="288"/>
    </row>
    <row r="196" spans="2:11" s="1" customFormat="1" ht="18.75" customHeight="1">
      <c r="B196" s="288"/>
      <c r="C196" s="291"/>
      <c r="D196" s="291"/>
      <c r="E196" s="291"/>
      <c r="F196" s="311"/>
      <c r="G196" s="291"/>
      <c r="H196" s="291"/>
      <c r="I196" s="291"/>
      <c r="J196" s="291"/>
      <c r="K196" s="288"/>
    </row>
    <row r="197" spans="2:11" s="1" customFormat="1" ht="18.75" customHeight="1">
      <c r="B197" s="298"/>
      <c r="C197" s="298"/>
      <c r="D197" s="298"/>
      <c r="E197" s="298"/>
      <c r="F197" s="298"/>
      <c r="G197" s="298"/>
      <c r="H197" s="298"/>
      <c r="I197" s="298"/>
      <c r="J197" s="298"/>
      <c r="K197" s="298"/>
    </row>
    <row r="198" spans="2:11" s="1" customFormat="1" ht="12">
      <c r="B198" s="280"/>
      <c r="C198" s="281"/>
      <c r="D198" s="281"/>
      <c r="E198" s="281"/>
      <c r="F198" s="281"/>
      <c r="G198" s="281"/>
      <c r="H198" s="281"/>
      <c r="I198" s="281"/>
      <c r="J198" s="281"/>
      <c r="K198" s="282"/>
    </row>
    <row r="199" spans="2:11" s="1" customFormat="1" ht="20.5">
      <c r="B199" s="283"/>
      <c r="C199" s="415" t="s">
        <v>9177</v>
      </c>
      <c r="D199" s="415"/>
      <c r="E199" s="415"/>
      <c r="F199" s="415"/>
      <c r="G199" s="415"/>
      <c r="H199" s="415"/>
      <c r="I199" s="415"/>
      <c r="J199" s="415"/>
      <c r="K199" s="284"/>
    </row>
    <row r="200" spans="2:11" s="1" customFormat="1" ht="25.5" customHeight="1">
      <c r="B200" s="283"/>
      <c r="C200" s="348" t="s">
        <v>9178</v>
      </c>
      <c r="D200" s="348"/>
      <c r="E200" s="348"/>
      <c r="F200" s="348" t="s">
        <v>9179</v>
      </c>
      <c r="G200" s="349"/>
      <c r="H200" s="416" t="s">
        <v>9180</v>
      </c>
      <c r="I200" s="416"/>
      <c r="J200" s="416"/>
      <c r="K200" s="284"/>
    </row>
    <row r="201" spans="2:11" s="1" customFormat="1" ht="5.25" customHeight="1">
      <c r="B201" s="312"/>
      <c r="C201" s="309"/>
      <c r="D201" s="309"/>
      <c r="E201" s="309"/>
      <c r="F201" s="309"/>
      <c r="G201" s="291"/>
      <c r="H201" s="309"/>
      <c r="I201" s="309"/>
      <c r="J201" s="309"/>
      <c r="K201" s="333"/>
    </row>
    <row r="202" spans="2:11" s="1" customFormat="1" ht="15" customHeight="1">
      <c r="B202" s="312"/>
      <c r="C202" s="291" t="s">
        <v>9170</v>
      </c>
      <c r="D202" s="291"/>
      <c r="E202" s="291"/>
      <c r="F202" s="311" t="s">
        <v>53</v>
      </c>
      <c r="G202" s="291"/>
      <c r="H202" s="417" t="s">
        <v>9181</v>
      </c>
      <c r="I202" s="417"/>
      <c r="J202" s="417"/>
      <c r="K202" s="333"/>
    </row>
    <row r="203" spans="2:11" s="1" customFormat="1" ht="15" customHeight="1">
      <c r="B203" s="312"/>
      <c r="C203" s="318"/>
      <c r="D203" s="291"/>
      <c r="E203" s="291"/>
      <c r="F203" s="311" t="s">
        <v>54</v>
      </c>
      <c r="G203" s="291"/>
      <c r="H203" s="417" t="s">
        <v>9182</v>
      </c>
      <c r="I203" s="417"/>
      <c r="J203" s="417"/>
      <c r="K203" s="333"/>
    </row>
    <row r="204" spans="2:11" s="1" customFormat="1" ht="15" customHeight="1">
      <c r="B204" s="312"/>
      <c r="C204" s="318"/>
      <c r="D204" s="291"/>
      <c r="E204" s="291"/>
      <c r="F204" s="311" t="s">
        <v>57</v>
      </c>
      <c r="G204" s="291"/>
      <c r="H204" s="417" t="s">
        <v>9183</v>
      </c>
      <c r="I204" s="417"/>
      <c r="J204" s="417"/>
      <c r="K204" s="333"/>
    </row>
    <row r="205" spans="2:11" s="1" customFormat="1" ht="15" customHeight="1">
      <c r="B205" s="312"/>
      <c r="C205" s="291"/>
      <c r="D205" s="291"/>
      <c r="E205" s="291"/>
      <c r="F205" s="311" t="s">
        <v>55</v>
      </c>
      <c r="G205" s="291"/>
      <c r="H205" s="417" t="s">
        <v>9184</v>
      </c>
      <c r="I205" s="417"/>
      <c r="J205" s="417"/>
      <c r="K205" s="333"/>
    </row>
    <row r="206" spans="2:11" s="1" customFormat="1" ht="15" customHeight="1">
      <c r="B206" s="312"/>
      <c r="C206" s="291"/>
      <c r="D206" s="291"/>
      <c r="E206" s="291"/>
      <c r="F206" s="311" t="s">
        <v>56</v>
      </c>
      <c r="G206" s="291"/>
      <c r="H206" s="417" t="s">
        <v>9185</v>
      </c>
      <c r="I206" s="417"/>
      <c r="J206" s="417"/>
      <c r="K206" s="333"/>
    </row>
    <row r="207" spans="2:11" s="1" customFormat="1" ht="15" customHeight="1">
      <c r="B207" s="312"/>
      <c r="C207" s="291"/>
      <c r="D207" s="291"/>
      <c r="E207" s="291"/>
      <c r="F207" s="311"/>
      <c r="G207" s="291"/>
      <c r="H207" s="291"/>
      <c r="I207" s="291"/>
      <c r="J207" s="291"/>
      <c r="K207" s="333"/>
    </row>
    <row r="208" spans="2:11" s="1" customFormat="1" ht="15" customHeight="1">
      <c r="B208" s="312"/>
      <c r="C208" s="291" t="s">
        <v>9126</v>
      </c>
      <c r="D208" s="291"/>
      <c r="E208" s="291"/>
      <c r="F208" s="311" t="s">
        <v>88</v>
      </c>
      <c r="G208" s="291"/>
      <c r="H208" s="417" t="s">
        <v>9186</v>
      </c>
      <c r="I208" s="417"/>
      <c r="J208" s="417"/>
      <c r="K208" s="333"/>
    </row>
    <row r="209" spans="2:11" s="1" customFormat="1" ht="15" customHeight="1">
      <c r="B209" s="312"/>
      <c r="C209" s="318"/>
      <c r="D209" s="291"/>
      <c r="E209" s="291"/>
      <c r="F209" s="311" t="s">
        <v>9023</v>
      </c>
      <c r="G209" s="291"/>
      <c r="H209" s="417" t="s">
        <v>9024</v>
      </c>
      <c r="I209" s="417"/>
      <c r="J209" s="417"/>
      <c r="K209" s="333"/>
    </row>
    <row r="210" spans="2:11" s="1" customFormat="1" ht="15" customHeight="1">
      <c r="B210" s="312"/>
      <c r="C210" s="291"/>
      <c r="D210" s="291"/>
      <c r="E210" s="291"/>
      <c r="F210" s="311" t="s">
        <v>9021</v>
      </c>
      <c r="G210" s="291"/>
      <c r="H210" s="417" t="s">
        <v>9187</v>
      </c>
      <c r="I210" s="417"/>
      <c r="J210" s="417"/>
      <c r="K210" s="333"/>
    </row>
    <row r="211" spans="2:11" s="1" customFormat="1" ht="15" customHeight="1">
      <c r="B211" s="350"/>
      <c r="C211" s="318"/>
      <c r="D211" s="318"/>
      <c r="E211" s="318"/>
      <c r="F211" s="311" t="s">
        <v>9025</v>
      </c>
      <c r="G211" s="297"/>
      <c r="H211" s="418" t="s">
        <v>9026</v>
      </c>
      <c r="I211" s="418"/>
      <c r="J211" s="418"/>
      <c r="K211" s="351"/>
    </row>
    <row r="212" spans="2:11" s="1" customFormat="1" ht="15" customHeight="1">
      <c r="B212" s="350"/>
      <c r="C212" s="318"/>
      <c r="D212" s="318"/>
      <c r="E212" s="318"/>
      <c r="F212" s="311" t="s">
        <v>9027</v>
      </c>
      <c r="G212" s="297"/>
      <c r="H212" s="418" t="s">
        <v>6098</v>
      </c>
      <c r="I212" s="418"/>
      <c r="J212" s="418"/>
      <c r="K212" s="351"/>
    </row>
    <row r="213" spans="2:11" s="1" customFormat="1" ht="15" customHeight="1">
      <c r="B213" s="350"/>
      <c r="C213" s="318"/>
      <c r="D213" s="318"/>
      <c r="E213" s="318"/>
      <c r="F213" s="352"/>
      <c r="G213" s="297"/>
      <c r="H213" s="353"/>
      <c r="I213" s="353"/>
      <c r="J213" s="353"/>
      <c r="K213" s="351"/>
    </row>
    <row r="214" spans="2:11" s="1" customFormat="1" ht="15" customHeight="1">
      <c r="B214" s="350"/>
      <c r="C214" s="291" t="s">
        <v>9150</v>
      </c>
      <c r="D214" s="318"/>
      <c r="E214" s="318"/>
      <c r="F214" s="311">
        <v>1</v>
      </c>
      <c r="G214" s="297"/>
      <c r="H214" s="418" t="s">
        <v>9188</v>
      </c>
      <c r="I214" s="418"/>
      <c r="J214" s="418"/>
      <c r="K214" s="351"/>
    </row>
    <row r="215" spans="2:11" s="1" customFormat="1" ht="15" customHeight="1">
      <c r="B215" s="350"/>
      <c r="C215" s="318"/>
      <c r="D215" s="318"/>
      <c r="E215" s="318"/>
      <c r="F215" s="311">
        <v>2</v>
      </c>
      <c r="G215" s="297"/>
      <c r="H215" s="418" t="s">
        <v>9189</v>
      </c>
      <c r="I215" s="418"/>
      <c r="J215" s="418"/>
      <c r="K215" s="351"/>
    </row>
    <row r="216" spans="2:11" s="1" customFormat="1" ht="15" customHeight="1">
      <c r="B216" s="350"/>
      <c r="C216" s="318"/>
      <c r="D216" s="318"/>
      <c r="E216" s="318"/>
      <c r="F216" s="311">
        <v>3</v>
      </c>
      <c r="G216" s="297"/>
      <c r="H216" s="418" t="s">
        <v>9190</v>
      </c>
      <c r="I216" s="418"/>
      <c r="J216" s="418"/>
      <c r="K216" s="351"/>
    </row>
    <row r="217" spans="2:11" s="1" customFormat="1" ht="15" customHeight="1">
      <c r="B217" s="350"/>
      <c r="C217" s="318"/>
      <c r="D217" s="318"/>
      <c r="E217" s="318"/>
      <c r="F217" s="311">
        <v>4</v>
      </c>
      <c r="G217" s="297"/>
      <c r="H217" s="418" t="s">
        <v>9191</v>
      </c>
      <c r="I217" s="418"/>
      <c r="J217" s="418"/>
      <c r="K217" s="351"/>
    </row>
    <row r="218" spans="2:11" s="1" customFormat="1" ht="12.75" customHeight="1">
      <c r="B218" s="354"/>
      <c r="C218" s="355"/>
      <c r="D218" s="355"/>
      <c r="E218" s="355"/>
      <c r="F218" s="355"/>
      <c r="G218" s="355"/>
      <c r="H218" s="355"/>
      <c r="I218" s="355"/>
      <c r="J218" s="355"/>
      <c r="K218" s="356"/>
    </row>
  </sheetData>
  <sheetProtection formatCells="0" formatColumns="0" formatRows="0" insertColumns="0" insertRows="0" insertHyperlinks="0" deleteColumns="0" deleteRows="0" sort="0" autoFilter="0" pivotTables="0"/>
  <mergeCells count="77">
    <mergeCell ref="G44:J44"/>
    <mergeCell ref="G45:J45"/>
    <mergeCell ref="C3:J3"/>
    <mergeCell ref="C4:J4"/>
    <mergeCell ref="C6:J6"/>
    <mergeCell ref="C7:J7"/>
    <mergeCell ref="G39:J39"/>
    <mergeCell ref="G40:J40"/>
    <mergeCell ref="G41:J41"/>
    <mergeCell ref="G42:J42"/>
    <mergeCell ref="G43:J43"/>
    <mergeCell ref="D34:J34"/>
    <mergeCell ref="D35:J35"/>
    <mergeCell ref="G36:J36"/>
    <mergeCell ref="G37:J37"/>
    <mergeCell ref="G38:J38"/>
    <mergeCell ref="D27:J27"/>
    <mergeCell ref="D28:J28"/>
    <mergeCell ref="D30:J30"/>
    <mergeCell ref="D31:J31"/>
    <mergeCell ref="D33:J33"/>
    <mergeCell ref="D70:J70"/>
    <mergeCell ref="C75:J75"/>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65:J65"/>
    <mergeCell ref="D66:J66"/>
    <mergeCell ref="D67:J67"/>
    <mergeCell ref="D68:J68"/>
    <mergeCell ref="D69:J69"/>
    <mergeCell ref="D59:J59"/>
    <mergeCell ref="D60:J60"/>
    <mergeCell ref="D61:J61"/>
    <mergeCell ref="D62:J62"/>
    <mergeCell ref="D63:J63"/>
    <mergeCell ref="C52:J52"/>
    <mergeCell ref="C54:J54"/>
    <mergeCell ref="C55:J55"/>
    <mergeCell ref="C57:J57"/>
    <mergeCell ref="D58:J58"/>
    <mergeCell ref="D47:J47"/>
    <mergeCell ref="E48:J48"/>
    <mergeCell ref="E49:J49"/>
    <mergeCell ref="E50:J50"/>
    <mergeCell ref="D51:J51"/>
    <mergeCell ref="H212:J212"/>
    <mergeCell ref="H214:J214"/>
    <mergeCell ref="H215:J215"/>
    <mergeCell ref="H216:J216"/>
    <mergeCell ref="H217:J217"/>
    <mergeCell ref="H206:J206"/>
    <mergeCell ref="H208:J208"/>
    <mergeCell ref="H209:J209"/>
    <mergeCell ref="H210:J210"/>
    <mergeCell ref="H211:J211"/>
    <mergeCell ref="H200:J200"/>
    <mergeCell ref="H202:J202"/>
    <mergeCell ref="H203:J203"/>
    <mergeCell ref="H204:J204"/>
    <mergeCell ref="H205:J205"/>
    <mergeCell ref="C102:J102"/>
    <mergeCell ref="C122:J122"/>
    <mergeCell ref="C147:J147"/>
    <mergeCell ref="C165:J165"/>
    <mergeCell ref="C199:J199"/>
  </mergeCells>
  <pageMargins left="0.59027779999999996" right="0.59027779999999996" top="0.59027779999999996" bottom="0.59027779999999996" header="0" footer="0"/>
  <pageSetup paperSize="9" scale="77" orientation="portrait" r:id="rId1"/>
</worksheet>
</file>

<file path=xl/worksheets/sheet4.xml><?xml version="1.0" encoding="utf-8"?>
<worksheet xmlns="http://schemas.openxmlformats.org/spreadsheetml/2006/main" xmlns:r="http://schemas.openxmlformats.org/officeDocument/2006/relationships">
  <sheetPr>
    <pageSetUpPr fitToPage="1"/>
  </sheetPr>
  <dimension ref="A2:BM323"/>
  <sheetViews>
    <sheetView showGridLines="0" workbookViewId="0"/>
  </sheetViews>
  <sheetFormatPr defaultRowHeight="14.5"/>
  <cols>
    <col min="1" max="1" width="8.33203125" style="1" customWidth="1"/>
    <col min="2" max="2" width="1.6640625" style="1" customWidth="1"/>
    <col min="3" max="3" width="4.109375" style="1" customWidth="1"/>
    <col min="4" max="4" width="4.33203125" style="1" customWidth="1"/>
    <col min="5" max="5" width="17.109375" style="1" customWidth="1"/>
    <col min="6" max="6" width="100.77734375" style="1" customWidth="1"/>
    <col min="7" max="7" width="7" style="1" customWidth="1"/>
    <col min="8" max="8" width="11.44140625" style="1" customWidth="1"/>
    <col min="9" max="9" width="20.109375" style="111" customWidth="1"/>
    <col min="10" max="11" width="20.109375" style="1" customWidth="1"/>
    <col min="12" max="12" width="9.33203125" style="1" customWidth="1"/>
    <col min="13" max="13" width="10.77734375" style="1" hidden="1" customWidth="1"/>
    <col min="14" max="14" width="9.33203125" style="1" hidden="1"/>
    <col min="15" max="20" width="14.10937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7" customHeight="1">
      <c r="I2" s="111"/>
      <c r="L2" s="376"/>
      <c r="M2" s="376"/>
      <c r="N2" s="376"/>
      <c r="O2" s="376"/>
      <c r="P2" s="376"/>
      <c r="Q2" s="376"/>
      <c r="R2" s="376"/>
      <c r="S2" s="376"/>
      <c r="T2" s="376"/>
      <c r="U2" s="376"/>
      <c r="V2" s="376"/>
      <c r="AT2" s="19" t="s">
        <v>108</v>
      </c>
    </row>
    <row r="3" spans="1:46" s="1" customFormat="1" ht="7" customHeight="1">
      <c r="B3" s="112"/>
      <c r="C3" s="113"/>
      <c r="D3" s="113"/>
      <c r="E3" s="113"/>
      <c r="F3" s="113"/>
      <c r="G3" s="113"/>
      <c r="H3" s="113"/>
      <c r="I3" s="114"/>
      <c r="J3" s="113"/>
      <c r="K3" s="113"/>
      <c r="L3" s="22"/>
      <c r="AT3" s="19" t="s">
        <v>91</v>
      </c>
    </row>
    <row r="4" spans="1:46" s="1" customFormat="1" ht="25" customHeight="1">
      <c r="B4" s="22"/>
      <c r="D4" s="115" t="s">
        <v>207</v>
      </c>
      <c r="I4" s="111"/>
      <c r="L4" s="22"/>
      <c r="M4" s="116" t="s">
        <v>10</v>
      </c>
      <c r="AT4" s="19" t="s">
        <v>4</v>
      </c>
    </row>
    <row r="5" spans="1:46" s="1" customFormat="1" ht="7" customHeight="1">
      <c r="B5" s="22"/>
      <c r="I5" s="111"/>
      <c r="L5" s="22"/>
    </row>
    <row r="6" spans="1:46" s="1" customFormat="1" ht="12" customHeight="1">
      <c r="B6" s="22"/>
      <c r="D6" s="117" t="s">
        <v>16</v>
      </c>
      <c r="I6" s="111"/>
      <c r="L6" s="22"/>
    </row>
    <row r="7" spans="1:46" s="1" customFormat="1" ht="16.5" customHeight="1">
      <c r="B7" s="22"/>
      <c r="E7" s="402" t="str">
        <f>'Rekapitulace stavby'!K6</f>
        <v>EHC CZECH s.r.o. – Podnikatelský inkubátor – Evropská ul., Cheb</v>
      </c>
      <c r="F7" s="403"/>
      <c r="G7" s="403"/>
      <c r="H7" s="403"/>
      <c r="I7" s="111"/>
      <c r="L7" s="22"/>
    </row>
    <row r="8" spans="1:46" ht="12.5">
      <c r="B8" s="22"/>
      <c r="D8" s="117" t="s">
        <v>208</v>
      </c>
      <c r="L8" s="22"/>
    </row>
    <row r="9" spans="1:46" s="1" customFormat="1" ht="16.5" customHeight="1">
      <c r="B9" s="22"/>
      <c r="E9" s="402" t="s">
        <v>209</v>
      </c>
      <c r="F9" s="376"/>
      <c r="G9" s="376"/>
      <c r="H9" s="376"/>
      <c r="I9" s="111"/>
      <c r="L9" s="22"/>
    </row>
    <row r="10" spans="1:46" s="1" customFormat="1" ht="12" customHeight="1">
      <c r="B10" s="22"/>
      <c r="D10" s="117" t="s">
        <v>210</v>
      </c>
      <c r="I10" s="111"/>
      <c r="L10" s="22"/>
    </row>
    <row r="11" spans="1:46" s="2" customFormat="1" ht="16.5" customHeight="1">
      <c r="A11" s="37"/>
      <c r="B11" s="42"/>
      <c r="C11" s="37"/>
      <c r="D11" s="37"/>
      <c r="E11" s="412" t="s">
        <v>211</v>
      </c>
      <c r="F11" s="404"/>
      <c r="G11" s="404"/>
      <c r="H11" s="404"/>
      <c r="I11" s="118"/>
      <c r="J11" s="37"/>
      <c r="K11" s="37"/>
      <c r="L11" s="119"/>
      <c r="S11" s="37"/>
      <c r="T11" s="37"/>
      <c r="U11" s="37"/>
      <c r="V11" s="37"/>
      <c r="W11" s="37"/>
      <c r="X11" s="37"/>
      <c r="Y11" s="37"/>
      <c r="Z11" s="37"/>
      <c r="AA11" s="37"/>
      <c r="AB11" s="37"/>
      <c r="AC11" s="37"/>
      <c r="AD11" s="37"/>
      <c r="AE11" s="37"/>
    </row>
    <row r="12" spans="1:46" s="2" customFormat="1" ht="12" customHeight="1">
      <c r="A12" s="37"/>
      <c r="B12" s="42"/>
      <c r="C12" s="37"/>
      <c r="D12" s="117" t="s">
        <v>3955</v>
      </c>
      <c r="E12" s="37"/>
      <c r="F12" s="37"/>
      <c r="G12" s="37"/>
      <c r="H12" s="37"/>
      <c r="I12" s="118"/>
      <c r="J12" s="37"/>
      <c r="K12" s="37"/>
      <c r="L12" s="119"/>
      <c r="S12" s="37"/>
      <c r="T12" s="37"/>
      <c r="U12" s="37"/>
      <c r="V12" s="37"/>
      <c r="W12" s="37"/>
      <c r="X12" s="37"/>
      <c r="Y12" s="37"/>
      <c r="Z12" s="37"/>
      <c r="AA12" s="37"/>
      <c r="AB12" s="37"/>
      <c r="AC12" s="37"/>
      <c r="AD12" s="37"/>
      <c r="AE12" s="37"/>
    </row>
    <row r="13" spans="1:46" s="2" customFormat="1" ht="16.5" customHeight="1">
      <c r="A13" s="37"/>
      <c r="B13" s="42"/>
      <c r="C13" s="37"/>
      <c r="D13" s="37"/>
      <c r="E13" s="405" t="s">
        <v>4139</v>
      </c>
      <c r="F13" s="404"/>
      <c r="G13" s="404"/>
      <c r="H13" s="404"/>
      <c r="I13" s="118"/>
      <c r="J13" s="37"/>
      <c r="K13" s="37"/>
      <c r="L13" s="119"/>
      <c r="S13" s="37"/>
      <c r="T13" s="37"/>
      <c r="U13" s="37"/>
      <c r="V13" s="37"/>
      <c r="W13" s="37"/>
      <c r="X13" s="37"/>
      <c r="Y13" s="37"/>
      <c r="Z13" s="37"/>
      <c r="AA13" s="37"/>
      <c r="AB13" s="37"/>
      <c r="AC13" s="37"/>
      <c r="AD13" s="37"/>
      <c r="AE13" s="37"/>
    </row>
    <row r="14" spans="1:46" s="2" customFormat="1" ht="10">
      <c r="A14" s="37"/>
      <c r="B14" s="42"/>
      <c r="C14" s="37"/>
      <c r="D14" s="37"/>
      <c r="E14" s="37"/>
      <c r="F14" s="37"/>
      <c r="G14" s="37"/>
      <c r="H14" s="37"/>
      <c r="I14" s="118"/>
      <c r="J14" s="37"/>
      <c r="K14" s="37"/>
      <c r="L14" s="119"/>
      <c r="S14" s="37"/>
      <c r="T14" s="37"/>
      <c r="U14" s="37"/>
      <c r="V14" s="37"/>
      <c r="W14" s="37"/>
      <c r="X14" s="37"/>
      <c r="Y14" s="37"/>
      <c r="Z14" s="37"/>
      <c r="AA14" s="37"/>
      <c r="AB14" s="37"/>
      <c r="AC14" s="37"/>
      <c r="AD14" s="37"/>
      <c r="AE14" s="37"/>
    </row>
    <row r="15" spans="1:46" s="2" customFormat="1" ht="12" customHeight="1">
      <c r="A15" s="37"/>
      <c r="B15" s="42"/>
      <c r="C15" s="37"/>
      <c r="D15" s="117" t="s">
        <v>18</v>
      </c>
      <c r="E15" s="37"/>
      <c r="F15" s="105" t="s">
        <v>44</v>
      </c>
      <c r="G15" s="37"/>
      <c r="H15" s="37"/>
      <c r="I15" s="120" t="s">
        <v>20</v>
      </c>
      <c r="J15" s="105" t="s">
        <v>44</v>
      </c>
      <c r="K15" s="37"/>
      <c r="L15" s="119"/>
      <c r="S15" s="37"/>
      <c r="T15" s="37"/>
      <c r="U15" s="37"/>
      <c r="V15" s="37"/>
      <c r="W15" s="37"/>
      <c r="X15" s="37"/>
      <c r="Y15" s="37"/>
      <c r="Z15" s="37"/>
      <c r="AA15" s="37"/>
      <c r="AB15" s="37"/>
      <c r="AC15" s="37"/>
      <c r="AD15" s="37"/>
      <c r="AE15" s="37"/>
    </row>
    <row r="16" spans="1:46" s="2" customFormat="1" ht="12" customHeight="1">
      <c r="A16" s="37"/>
      <c r="B16" s="42"/>
      <c r="C16" s="37"/>
      <c r="D16" s="117" t="s">
        <v>22</v>
      </c>
      <c r="E16" s="37"/>
      <c r="F16" s="105" t="s">
        <v>23</v>
      </c>
      <c r="G16" s="37"/>
      <c r="H16" s="37"/>
      <c r="I16" s="120" t="s">
        <v>24</v>
      </c>
      <c r="J16" s="121" t="str">
        <f>'Rekapitulace stavby'!AN8</f>
        <v>2. 9. 2020</v>
      </c>
      <c r="K16" s="37"/>
      <c r="L16" s="119"/>
      <c r="S16" s="37"/>
      <c r="T16" s="37"/>
      <c r="U16" s="37"/>
      <c r="V16" s="37"/>
      <c r="W16" s="37"/>
      <c r="X16" s="37"/>
      <c r="Y16" s="37"/>
      <c r="Z16" s="37"/>
      <c r="AA16" s="37"/>
      <c r="AB16" s="37"/>
      <c r="AC16" s="37"/>
      <c r="AD16" s="37"/>
      <c r="AE16" s="37"/>
    </row>
    <row r="17" spans="1:31" s="2" customFormat="1" ht="10.75" customHeight="1">
      <c r="A17" s="37"/>
      <c r="B17" s="42"/>
      <c r="C17" s="37"/>
      <c r="D17" s="37"/>
      <c r="E17" s="37"/>
      <c r="F17" s="37"/>
      <c r="G17" s="37"/>
      <c r="H17" s="37"/>
      <c r="I17" s="118"/>
      <c r="J17" s="37"/>
      <c r="K17" s="37"/>
      <c r="L17" s="119"/>
      <c r="S17" s="37"/>
      <c r="T17" s="37"/>
      <c r="U17" s="37"/>
      <c r="V17" s="37"/>
      <c r="W17" s="37"/>
      <c r="X17" s="37"/>
      <c r="Y17" s="37"/>
      <c r="Z17" s="37"/>
      <c r="AA17" s="37"/>
      <c r="AB17" s="37"/>
      <c r="AC17" s="37"/>
      <c r="AD17" s="37"/>
      <c r="AE17" s="37"/>
    </row>
    <row r="18" spans="1:31" s="2" customFormat="1" ht="12" customHeight="1">
      <c r="A18" s="37"/>
      <c r="B18" s="42"/>
      <c r="C18" s="37"/>
      <c r="D18" s="117" t="s">
        <v>30</v>
      </c>
      <c r="E18" s="37"/>
      <c r="F18" s="37"/>
      <c r="G18" s="37"/>
      <c r="H18" s="37"/>
      <c r="I18" s="120" t="s">
        <v>31</v>
      </c>
      <c r="J18" s="105" t="s">
        <v>32</v>
      </c>
      <c r="K18" s="37"/>
      <c r="L18" s="119"/>
      <c r="S18" s="37"/>
      <c r="T18" s="37"/>
      <c r="U18" s="37"/>
      <c r="V18" s="37"/>
      <c r="W18" s="37"/>
      <c r="X18" s="37"/>
      <c r="Y18" s="37"/>
      <c r="Z18" s="37"/>
      <c r="AA18" s="37"/>
      <c r="AB18" s="37"/>
      <c r="AC18" s="37"/>
      <c r="AD18" s="37"/>
      <c r="AE18" s="37"/>
    </row>
    <row r="19" spans="1:31" s="2" customFormat="1" ht="18" customHeight="1">
      <c r="A19" s="37"/>
      <c r="B19" s="42"/>
      <c r="C19" s="37"/>
      <c r="D19" s="37"/>
      <c r="E19" s="105" t="s">
        <v>33</v>
      </c>
      <c r="F19" s="37"/>
      <c r="G19" s="37"/>
      <c r="H19" s="37"/>
      <c r="I19" s="120" t="s">
        <v>34</v>
      </c>
      <c r="J19" s="105" t="s">
        <v>35</v>
      </c>
      <c r="K19" s="37"/>
      <c r="L19" s="119"/>
      <c r="S19" s="37"/>
      <c r="T19" s="37"/>
      <c r="U19" s="37"/>
      <c r="V19" s="37"/>
      <c r="W19" s="37"/>
      <c r="X19" s="37"/>
      <c r="Y19" s="37"/>
      <c r="Z19" s="37"/>
      <c r="AA19" s="37"/>
      <c r="AB19" s="37"/>
      <c r="AC19" s="37"/>
      <c r="AD19" s="37"/>
      <c r="AE19" s="37"/>
    </row>
    <row r="20" spans="1:31" s="2" customFormat="1" ht="7" customHeight="1">
      <c r="A20" s="37"/>
      <c r="B20" s="42"/>
      <c r="C20" s="37"/>
      <c r="D20" s="37"/>
      <c r="E20" s="37"/>
      <c r="F20" s="37"/>
      <c r="G20" s="37"/>
      <c r="H20" s="37"/>
      <c r="I20" s="118"/>
      <c r="J20" s="37"/>
      <c r="K20" s="37"/>
      <c r="L20" s="119"/>
      <c r="S20" s="37"/>
      <c r="T20" s="37"/>
      <c r="U20" s="37"/>
      <c r="V20" s="37"/>
      <c r="W20" s="37"/>
      <c r="X20" s="37"/>
      <c r="Y20" s="37"/>
      <c r="Z20" s="37"/>
      <c r="AA20" s="37"/>
      <c r="AB20" s="37"/>
      <c r="AC20" s="37"/>
      <c r="AD20" s="37"/>
      <c r="AE20" s="37"/>
    </row>
    <row r="21" spans="1:31" s="2" customFormat="1" ht="12" customHeight="1">
      <c r="A21" s="37"/>
      <c r="B21" s="42"/>
      <c r="C21" s="37"/>
      <c r="D21" s="117" t="s">
        <v>36</v>
      </c>
      <c r="E21" s="37"/>
      <c r="F21" s="37"/>
      <c r="G21" s="37"/>
      <c r="H21" s="37"/>
      <c r="I21" s="120" t="s">
        <v>31</v>
      </c>
      <c r="J21" s="32" t="str">
        <f>'Rekapitulace stavby'!AN13</f>
        <v>Vyplň údaj</v>
      </c>
      <c r="K21" s="37"/>
      <c r="L21" s="119"/>
      <c r="S21" s="37"/>
      <c r="T21" s="37"/>
      <c r="U21" s="37"/>
      <c r="V21" s="37"/>
      <c r="W21" s="37"/>
      <c r="X21" s="37"/>
      <c r="Y21" s="37"/>
      <c r="Z21" s="37"/>
      <c r="AA21" s="37"/>
      <c r="AB21" s="37"/>
      <c r="AC21" s="37"/>
      <c r="AD21" s="37"/>
      <c r="AE21" s="37"/>
    </row>
    <row r="22" spans="1:31" s="2" customFormat="1" ht="18" customHeight="1">
      <c r="A22" s="37"/>
      <c r="B22" s="42"/>
      <c r="C22" s="37"/>
      <c r="D22" s="37"/>
      <c r="E22" s="406" t="str">
        <f>'Rekapitulace stavby'!E14</f>
        <v>Vyplň údaj</v>
      </c>
      <c r="F22" s="407"/>
      <c r="G22" s="407"/>
      <c r="H22" s="407"/>
      <c r="I22" s="120" t="s">
        <v>34</v>
      </c>
      <c r="J22" s="32" t="str">
        <f>'Rekapitulace stavby'!AN14</f>
        <v>Vyplň údaj</v>
      </c>
      <c r="K22" s="37"/>
      <c r="L22" s="119"/>
      <c r="S22" s="37"/>
      <c r="T22" s="37"/>
      <c r="U22" s="37"/>
      <c r="V22" s="37"/>
      <c r="W22" s="37"/>
      <c r="X22" s="37"/>
      <c r="Y22" s="37"/>
      <c r="Z22" s="37"/>
      <c r="AA22" s="37"/>
      <c r="AB22" s="37"/>
      <c r="AC22" s="37"/>
      <c r="AD22" s="37"/>
      <c r="AE22" s="37"/>
    </row>
    <row r="23" spans="1:31" s="2" customFormat="1" ht="7" customHeight="1">
      <c r="A23" s="37"/>
      <c r="B23" s="42"/>
      <c r="C23" s="37"/>
      <c r="D23" s="37"/>
      <c r="E23" s="37"/>
      <c r="F23" s="37"/>
      <c r="G23" s="37"/>
      <c r="H23" s="37"/>
      <c r="I23" s="118"/>
      <c r="J23" s="37"/>
      <c r="K23" s="37"/>
      <c r="L23" s="119"/>
      <c r="S23" s="37"/>
      <c r="T23" s="37"/>
      <c r="U23" s="37"/>
      <c r="V23" s="37"/>
      <c r="W23" s="37"/>
      <c r="X23" s="37"/>
      <c r="Y23" s="37"/>
      <c r="Z23" s="37"/>
      <c r="AA23" s="37"/>
      <c r="AB23" s="37"/>
      <c r="AC23" s="37"/>
      <c r="AD23" s="37"/>
      <c r="AE23" s="37"/>
    </row>
    <row r="24" spans="1:31" s="2" customFormat="1" ht="12" customHeight="1">
      <c r="A24" s="37"/>
      <c r="B24" s="42"/>
      <c r="C24" s="37"/>
      <c r="D24" s="117" t="s">
        <v>39</v>
      </c>
      <c r="E24" s="37"/>
      <c r="F24" s="37"/>
      <c r="G24" s="37"/>
      <c r="H24" s="37"/>
      <c r="I24" s="120" t="s">
        <v>31</v>
      </c>
      <c r="J24" s="105" t="s">
        <v>40</v>
      </c>
      <c r="K24" s="37"/>
      <c r="L24" s="119"/>
      <c r="S24" s="37"/>
      <c r="T24" s="37"/>
      <c r="U24" s="37"/>
      <c r="V24" s="37"/>
      <c r="W24" s="37"/>
      <c r="X24" s="37"/>
      <c r="Y24" s="37"/>
      <c r="Z24" s="37"/>
      <c r="AA24" s="37"/>
      <c r="AB24" s="37"/>
      <c r="AC24" s="37"/>
      <c r="AD24" s="37"/>
      <c r="AE24" s="37"/>
    </row>
    <row r="25" spans="1:31" s="2" customFormat="1" ht="18" customHeight="1">
      <c r="A25" s="37"/>
      <c r="B25" s="42"/>
      <c r="C25" s="37"/>
      <c r="D25" s="37"/>
      <c r="E25" s="105" t="s">
        <v>41</v>
      </c>
      <c r="F25" s="37"/>
      <c r="G25" s="37"/>
      <c r="H25" s="37"/>
      <c r="I25" s="120" t="s">
        <v>34</v>
      </c>
      <c r="J25" s="105" t="s">
        <v>42</v>
      </c>
      <c r="K25" s="37"/>
      <c r="L25" s="119"/>
      <c r="S25" s="37"/>
      <c r="T25" s="37"/>
      <c r="U25" s="37"/>
      <c r="V25" s="37"/>
      <c r="W25" s="37"/>
      <c r="X25" s="37"/>
      <c r="Y25" s="37"/>
      <c r="Z25" s="37"/>
      <c r="AA25" s="37"/>
      <c r="AB25" s="37"/>
      <c r="AC25" s="37"/>
      <c r="AD25" s="37"/>
      <c r="AE25" s="37"/>
    </row>
    <row r="26" spans="1:31" s="2" customFormat="1" ht="7" customHeight="1">
      <c r="A26" s="37"/>
      <c r="B26" s="42"/>
      <c r="C26" s="37"/>
      <c r="D26" s="37"/>
      <c r="E26" s="37"/>
      <c r="F26" s="37"/>
      <c r="G26" s="37"/>
      <c r="H26" s="37"/>
      <c r="I26" s="118"/>
      <c r="J26" s="37"/>
      <c r="K26" s="37"/>
      <c r="L26" s="119"/>
      <c r="S26" s="37"/>
      <c r="T26" s="37"/>
      <c r="U26" s="37"/>
      <c r="V26" s="37"/>
      <c r="W26" s="37"/>
      <c r="X26" s="37"/>
      <c r="Y26" s="37"/>
      <c r="Z26" s="37"/>
      <c r="AA26" s="37"/>
      <c r="AB26" s="37"/>
      <c r="AC26" s="37"/>
      <c r="AD26" s="37"/>
      <c r="AE26" s="37"/>
    </row>
    <row r="27" spans="1:31" s="2" customFormat="1" ht="12" customHeight="1">
      <c r="A27" s="37"/>
      <c r="B27" s="42"/>
      <c r="C27" s="37"/>
      <c r="D27" s="117" t="s">
        <v>43</v>
      </c>
      <c r="E27" s="37"/>
      <c r="F27" s="37"/>
      <c r="G27" s="37"/>
      <c r="H27" s="37"/>
      <c r="I27" s="120" t="s">
        <v>31</v>
      </c>
      <c r="J27" s="105" t="str">
        <f>IF('Rekapitulace stavby'!AN19="","",'Rekapitulace stavby'!AN19)</f>
        <v/>
      </c>
      <c r="K27" s="37"/>
      <c r="L27" s="119"/>
      <c r="S27" s="37"/>
      <c r="T27" s="37"/>
      <c r="U27" s="37"/>
      <c r="V27" s="37"/>
      <c r="W27" s="37"/>
      <c r="X27" s="37"/>
      <c r="Y27" s="37"/>
      <c r="Z27" s="37"/>
      <c r="AA27" s="37"/>
      <c r="AB27" s="37"/>
      <c r="AC27" s="37"/>
      <c r="AD27" s="37"/>
      <c r="AE27" s="37"/>
    </row>
    <row r="28" spans="1:31" s="2" customFormat="1" ht="18" customHeight="1">
      <c r="A28" s="37"/>
      <c r="B28" s="42"/>
      <c r="C28" s="37"/>
      <c r="D28" s="37"/>
      <c r="E28" s="105" t="str">
        <f>IF('Rekapitulace stavby'!E20="","",'Rekapitulace stavby'!E20)</f>
        <v xml:space="preserve"> </v>
      </c>
      <c r="F28" s="37"/>
      <c r="G28" s="37"/>
      <c r="H28" s="37"/>
      <c r="I28" s="120" t="s">
        <v>34</v>
      </c>
      <c r="J28" s="105" t="str">
        <f>IF('Rekapitulace stavby'!AN20="","",'Rekapitulace stavby'!AN20)</f>
        <v/>
      </c>
      <c r="K28" s="37"/>
      <c r="L28" s="119"/>
      <c r="S28" s="37"/>
      <c r="T28" s="37"/>
      <c r="U28" s="37"/>
      <c r="V28" s="37"/>
      <c r="W28" s="37"/>
      <c r="X28" s="37"/>
      <c r="Y28" s="37"/>
      <c r="Z28" s="37"/>
      <c r="AA28" s="37"/>
      <c r="AB28" s="37"/>
      <c r="AC28" s="37"/>
      <c r="AD28" s="37"/>
      <c r="AE28" s="37"/>
    </row>
    <row r="29" spans="1:31" s="2" customFormat="1" ht="7" customHeight="1">
      <c r="A29" s="37"/>
      <c r="B29" s="42"/>
      <c r="C29" s="37"/>
      <c r="D29" s="37"/>
      <c r="E29" s="37"/>
      <c r="F29" s="37"/>
      <c r="G29" s="37"/>
      <c r="H29" s="37"/>
      <c r="I29" s="118"/>
      <c r="J29" s="37"/>
      <c r="K29" s="37"/>
      <c r="L29" s="119"/>
      <c r="S29" s="37"/>
      <c r="T29" s="37"/>
      <c r="U29" s="37"/>
      <c r="V29" s="37"/>
      <c r="W29" s="37"/>
      <c r="X29" s="37"/>
      <c r="Y29" s="37"/>
      <c r="Z29" s="37"/>
      <c r="AA29" s="37"/>
      <c r="AB29" s="37"/>
      <c r="AC29" s="37"/>
      <c r="AD29" s="37"/>
      <c r="AE29" s="37"/>
    </row>
    <row r="30" spans="1:31" s="2" customFormat="1" ht="12" customHeight="1">
      <c r="A30" s="37"/>
      <c r="B30" s="42"/>
      <c r="C30" s="37"/>
      <c r="D30" s="117" t="s">
        <v>46</v>
      </c>
      <c r="E30" s="37"/>
      <c r="F30" s="37"/>
      <c r="G30" s="37"/>
      <c r="H30" s="37"/>
      <c r="I30" s="118"/>
      <c r="J30" s="37"/>
      <c r="K30" s="37"/>
      <c r="L30" s="119"/>
      <c r="S30" s="37"/>
      <c r="T30" s="37"/>
      <c r="U30" s="37"/>
      <c r="V30" s="37"/>
      <c r="W30" s="37"/>
      <c r="X30" s="37"/>
      <c r="Y30" s="37"/>
      <c r="Z30" s="37"/>
      <c r="AA30" s="37"/>
      <c r="AB30" s="37"/>
      <c r="AC30" s="37"/>
      <c r="AD30" s="37"/>
      <c r="AE30" s="37"/>
    </row>
    <row r="31" spans="1:31" s="8" customFormat="1" ht="214.5" customHeight="1">
      <c r="A31" s="122"/>
      <c r="B31" s="123"/>
      <c r="C31" s="122"/>
      <c r="D31" s="122"/>
      <c r="E31" s="408" t="s">
        <v>212</v>
      </c>
      <c r="F31" s="408"/>
      <c r="G31" s="408"/>
      <c r="H31" s="408"/>
      <c r="I31" s="124"/>
      <c r="J31" s="122"/>
      <c r="K31" s="122"/>
      <c r="L31" s="125"/>
      <c r="S31" s="122"/>
      <c r="T31" s="122"/>
      <c r="U31" s="122"/>
      <c r="V31" s="122"/>
      <c r="W31" s="122"/>
      <c r="X31" s="122"/>
      <c r="Y31" s="122"/>
      <c r="Z31" s="122"/>
      <c r="AA31" s="122"/>
      <c r="AB31" s="122"/>
      <c r="AC31" s="122"/>
      <c r="AD31" s="122"/>
      <c r="AE31" s="122"/>
    </row>
    <row r="32" spans="1:31" s="2" customFormat="1" ht="7" customHeight="1">
      <c r="A32" s="37"/>
      <c r="B32" s="42"/>
      <c r="C32" s="37"/>
      <c r="D32" s="37"/>
      <c r="E32" s="37"/>
      <c r="F32" s="37"/>
      <c r="G32" s="37"/>
      <c r="H32" s="37"/>
      <c r="I32" s="118"/>
      <c r="J32" s="37"/>
      <c r="K32" s="37"/>
      <c r="L32" s="119"/>
      <c r="S32" s="37"/>
      <c r="T32" s="37"/>
      <c r="U32" s="37"/>
      <c r="V32" s="37"/>
      <c r="W32" s="37"/>
      <c r="X32" s="37"/>
      <c r="Y32" s="37"/>
      <c r="Z32" s="37"/>
      <c r="AA32" s="37"/>
      <c r="AB32" s="37"/>
      <c r="AC32" s="37"/>
      <c r="AD32" s="37"/>
      <c r="AE32" s="37"/>
    </row>
    <row r="33" spans="1:31" s="2" customFormat="1" ht="7" customHeight="1">
      <c r="A33" s="37"/>
      <c r="B33" s="42"/>
      <c r="C33" s="37"/>
      <c r="D33" s="126"/>
      <c r="E33" s="126"/>
      <c r="F33" s="126"/>
      <c r="G33" s="126"/>
      <c r="H33" s="126"/>
      <c r="I33" s="127"/>
      <c r="J33" s="126"/>
      <c r="K33" s="126"/>
      <c r="L33" s="119"/>
      <c r="S33" s="37"/>
      <c r="T33" s="37"/>
      <c r="U33" s="37"/>
      <c r="V33" s="37"/>
      <c r="W33" s="37"/>
      <c r="X33" s="37"/>
      <c r="Y33" s="37"/>
      <c r="Z33" s="37"/>
      <c r="AA33" s="37"/>
      <c r="AB33" s="37"/>
      <c r="AC33" s="37"/>
      <c r="AD33" s="37"/>
      <c r="AE33" s="37"/>
    </row>
    <row r="34" spans="1:31" s="2" customFormat="1" ht="25.4" customHeight="1">
      <c r="A34" s="37"/>
      <c r="B34" s="42"/>
      <c r="C34" s="37"/>
      <c r="D34" s="128" t="s">
        <v>48</v>
      </c>
      <c r="E34" s="37"/>
      <c r="F34" s="37"/>
      <c r="G34" s="37"/>
      <c r="H34" s="37"/>
      <c r="I34" s="118"/>
      <c r="J34" s="129">
        <f>ROUND(J93, 2)</f>
        <v>0</v>
      </c>
      <c r="K34" s="37"/>
      <c r="L34" s="119"/>
      <c r="S34" s="37"/>
      <c r="T34" s="37"/>
      <c r="U34" s="37"/>
      <c r="V34" s="37"/>
      <c r="W34" s="37"/>
      <c r="X34" s="37"/>
      <c r="Y34" s="37"/>
      <c r="Z34" s="37"/>
      <c r="AA34" s="37"/>
      <c r="AB34" s="37"/>
      <c r="AC34" s="37"/>
      <c r="AD34" s="37"/>
      <c r="AE34" s="37"/>
    </row>
    <row r="35" spans="1:31" s="2" customFormat="1" ht="7" customHeight="1">
      <c r="A35" s="37"/>
      <c r="B35" s="42"/>
      <c r="C35" s="37"/>
      <c r="D35" s="126"/>
      <c r="E35" s="126"/>
      <c r="F35" s="126"/>
      <c r="G35" s="126"/>
      <c r="H35" s="126"/>
      <c r="I35" s="127"/>
      <c r="J35" s="126"/>
      <c r="K35" s="126"/>
      <c r="L35" s="119"/>
      <c r="S35" s="37"/>
      <c r="T35" s="37"/>
      <c r="U35" s="37"/>
      <c r="V35" s="37"/>
      <c r="W35" s="37"/>
      <c r="X35" s="37"/>
      <c r="Y35" s="37"/>
      <c r="Z35" s="37"/>
      <c r="AA35" s="37"/>
      <c r="AB35" s="37"/>
      <c r="AC35" s="37"/>
      <c r="AD35" s="37"/>
      <c r="AE35" s="37"/>
    </row>
    <row r="36" spans="1:31" s="2" customFormat="1" ht="14.4" customHeight="1">
      <c r="A36" s="37"/>
      <c r="B36" s="42"/>
      <c r="C36" s="37"/>
      <c r="D36" s="37"/>
      <c r="E36" s="37"/>
      <c r="F36" s="130" t="s">
        <v>50</v>
      </c>
      <c r="G36" s="37"/>
      <c r="H36" s="37"/>
      <c r="I36" s="131" t="s">
        <v>49</v>
      </c>
      <c r="J36" s="130" t="s">
        <v>51</v>
      </c>
      <c r="K36" s="37"/>
      <c r="L36" s="119"/>
      <c r="S36" s="37"/>
      <c r="T36" s="37"/>
      <c r="U36" s="37"/>
      <c r="V36" s="37"/>
      <c r="W36" s="37"/>
      <c r="X36" s="37"/>
      <c r="Y36" s="37"/>
      <c r="Z36" s="37"/>
      <c r="AA36" s="37"/>
      <c r="AB36" s="37"/>
      <c r="AC36" s="37"/>
      <c r="AD36" s="37"/>
      <c r="AE36" s="37"/>
    </row>
    <row r="37" spans="1:31" s="2" customFormat="1" ht="14.4" customHeight="1">
      <c r="A37" s="37"/>
      <c r="B37" s="42"/>
      <c r="C37" s="37"/>
      <c r="D37" s="132" t="s">
        <v>52</v>
      </c>
      <c r="E37" s="117" t="s">
        <v>53</v>
      </c>
      <c r="F37" s="133">
        <f>ROUND((SUM(BE93:BE322)),  2)</f>
        <v>0</v>
      </c>
      <c r="G37" s="37"/>
      <c r="H37" s="37"/>
      <c r="I37" s="134">
        <v>0.21</v>
      </c>
      <c r="J37" s="133">
        <f>ROUND(((SUM(BE93:BE322))*I37),  2)</f>
        <v>0</v>
      </c>
      <c r="K37" s="37"/>
      <c r="L37" s="119"/>
      <c r="S37" s="37"/>
      <c r="T37" s="37"/>
      <c r="U37" s="37"/>
      <c r="V37" s="37"/>
      <c r="W37" s="37"/>
      <c r="X37" s="37"/>
      <c r="Y37" s="37"/>
      <c r="Z37" s="37"/>
      <c r="AA37" s="37"/>
      <c r="AB37" s="37"/>
      <c r="AC37" s="37"/>
      <c r="AD37" s="37"/>
      <c r="AE37" s="37"/>
    </row>
    <row r="38" spans="1:31" s="2" customFormat="1" ht="14.4" customHeight="1">
      <c r="A38" s="37"/>
      <c r="B38" s="42"/>
      <c r="C38" s="37"/>
      <c r="D38" s="37"/>
      <c r="E38" s="117" t="s">
        <v>54</v>
      </c>
      <c r="F38" s="133">
        <f>ROUND((SUM(BF93:BF322)),  2)</f>
        <v>0</v>
      </c>
      <c r="G38" s="37"/>
      <c r="H38" s="37"/>
      <c r="I38" s="134">
        <v>0.15</v>
      </c>
      <c r="J38" s="133">
        <f>ROUND(((SUM(BF93:BF322))*I38),  2)</f>
        <v>0</v>
      </c>
      <c r="K38" s="37"/>
      <c r="L38" s="119"/>
      <c r="S38" s="37"/>
      <c r="T38" s="37"/>
      <c r="U38" s="37"/>
      <c r="V38" s="37"/>
      <c r="W38" s="37"/>
      <c r="X38" s="37"/>
      <c r="Y38" s="37"/>
      <c r="Z38" s="37"/>
      <c r="AA38" s="37"/>
      <c r="AB38" s="37"/>
      <c r="AC38" s="37"/>
      <c r="AD38" s="37"/>
      <c r="AE38" s="37"/>
    </row>
    <row r="39" spans="1:31" s="2" customFormat="1" ht="14.4" hidden="1" customHeight="1">
      <c r="A39" s="37"/>
      <c r="B39" s="42"/>
      <c r="C39" s="37"/>
      <c r="D39" s="37"/>
      <c r="E39" s="117" t="s">
        <v>55</v>
      </c>
      <c r="F39" s="133">
        <f>ROUND((SUM(BG93:BG322)),  2)</f>
        <v>0</v>
      </c>
      <c r="G39" s="37"/>
      <c r="H39" s="37"/>
      <c r="I39" s="134">
        <v>0.21</v>
      </c>
      <c r="J39" s="133">
        <f>0</f>
        <v>0</v>
      </c>
      <c r="K39" s="37"/>
      <c r="L39" s="119"/>
      <c r="S39" s="37"/>
      <c r="T39" s="37"/>
      <c r="U39" s="37"/>
      <c r="V39" s="37"/>
      <c r="W39" s="37"/>
      <c r="X39" s="37"/>
      <c r="Y39" s="37"/>
      <c r="Z39" s="37"/>
      <c r="AA39" s="37"/>
      <c r="AB39" s="37"/>
      <c r="AC39" s="37"/>
      <c r="AD39" s="37"/>
      <c r="AE39" s="37"/>
    </row>
    <row r="40" spans="1:31" s="2" customFormat="1" ht="14.4" hidden="1" customHeight="1">
      <c r="A40" s="37"/>
      <c r="B40" s="42"/>
      <c r="C40" s="37"/>
      <c r="D40" s="37"/>
      <c r="E40" s="117" t="s">
        <v>56</v>
      </c>
      <c r="F40" s="133">
        <f>ROUND((SUM(BH93:BH322)),  2)</f>
        <v>0</v>
      </c>
      <c r="G40" s="37"/>
      <c r="H40" s="37"/>
      <c r="I40" s="134">
        <v>0.15</v>
      </c>
      <c r="J40" s="133">
        <f>0</f>
        <v>0</v>
      </c>
      <c r="K40" s="37"/>
      <c r="L40" s="119"/>
      <c r="S40" s="37"/>
      <c r="T40" s="37"/>
      <c r="U40" s="37"/>
      <c r="V40" s="37"/>
      <c r="W40" s="37"/>
      <c r="X40" s="37"/>
      <c r="Y40" s="37"/>
      <c r="Z40" s="37"/>
      <c r="AA40" s="37"/>
      <c r="AB40" s="37"/>
      <c r="AC40" s="37"/>
      <c r="AD40" s="37"/>
      <c r="AE40" s="37"/>
    </row>
    <row r="41" spans="1:31" s="2" customFormat="1" ht="14.4" hidden="1" customHeight="1">
      <c r="A41" s="37"/>
      <c r="B41" s="42"/>
      <c r="C41" s="37"/>
      <c r="D41" s="37"/>
      <c r="E41" s="117" t="s">
        <v>57</v>
      </c>
      <c r="F41" s="133">
        <f>ROUND((SUM(BI93:BI322)),  2)</f>
        <v>0</v>
      </c>
      <c r="G41" s="37"/>
      <c r="H41" s="37"/>
      <c r="I41" s="134">
        <v>0</v>
      </c>
      <c r="J41" s="133">
        <f>0</f>
        <v>0</v>
      </c>
      <c r="K41" s="37"/>
      <c r="L41" s="119"/>
      <c r="S41" s="37"/>
      <c r="T41" s="37"/>
      <c r="U41" s="37"/>
      <c r="V41" s="37"/>
      <c r="W41" s="37"/>
      <c r="X41" s="37"/>
      <c r="Y41" s="37"/>
      <c r="Z41" s="37"/>
      <c r="AA41" s="37"/>
      <c r="AB41" s="37"/>
      <c r="AC41" s="37"/>
      <c r="AD41" s="37"/>
      <c r="AE41" s="37"/>
    </row>
    <row r="42" spans="1:31" s="2" customFormat="1" ht="7" customHeight="1">
      <c r="A42" s="37"/>
      <c r="B42" s="42"/>
      <c r="C42" s="37"/>
      <c r="D42" s="37"/>
      <c r="E42" s="37"/>
      <c r="F42" s="37"/>
      <c r="G42" s="37"/>
      <c r="H42" s="37"/>
      <c r="I42" s="118"/>
      <c r="J42" s="37"/>
      <c r="K42" s="37"/>
      <c r="L42" s="119"/>
      <c r="S42" s="37"/>
      <c r="T42" s="37"/>
      <c r="U42" s="37"/>
      <c r="V42" s="37"/>
      <c r="W42" s="37"/>
      <c r="X42" s="37"/>
      <c r="Y42" s="37"/>
      <c r="Z42" s="37"/>
      <c r="AA42" s="37"/>
      <c r="AB42" s="37"/>
      <c r="AC42" s="37"/>
      <c r="AD42" s="37"/>
      <c r="AE42" s="37"/>
    </row>
    <row r="43" spans="1:31" s="2" customFormat="1" ht="25.4" customHeight="1">
      <c r="A43" s="37"/>
      <c r="B43" s="42"/>
      <c r="C43" s="135"/>
      <c r="D43" s="136" t="s">
        <v>58</v>
      </c>
      <c r="E43" s="137"/>
      <c r="F43" s="137"/>
      <c r="G43" s="138" t="s">
        <v>59</v>
      </c>
      <c r="H43" s="139" t="s">
        <v>60</v>
      </c>
      <c r="I43" s="140"/>
      <c r="J43" s="141">
        <f>SUM(J34:J41)</f>
        <v>0</v>
      </c>
      <c r="K43" s="142"/>
      <c r="L43" s="119"/>
      <c r="S43" s="37"/>
      <c r="T43" s="37"/>
      <c r="U43" s="37"/>
      <c r="V43" s="37"/>
      <c r="W43" s="37"/>
      <c r="X43" s="37"/>
      <c r="Y43" s="37"/>
      <c r="Z43" s="37"/>
      <c r="AA43" s="37"/>
      <c r="AB43" s="37"/>
      <c r="AC43" s="37"/>
      <c r="AD43" s="37"/>
      <c r="AE43" s="37"/>
    </row>
    <row r="44" spans="1:31" s="2" customFormat="1" ht="14.4" customHeight="1">
      <c r="A44" s="37"/>
      <c r="B44" s="143"/>
      <c r="C44" s="144"/>
      <c r="D44" s="144"/>
      <c r="E44" s="144"/>
      <c r="F44" s="144"/>
      <c r="G44" s="144"/>
      <c r="H44" s="144"/>
      <c r="I44" s="145"/>
      <c r="J44" s="144"/>
      <c r="K44" s="144"/>
      <c r="L44" s="119"/>
      <c r="S44" s="37"/>
      <c r="T44" s="37"/>
      <c r="U44" s="37"/>
      <c r="V44" s="37"/>
      <c r="W44" s="37"/>
      <c r="X44" s="37"/>
      <c r="Y44" s="37"/>
      <c r="Z44" s="37"/>
      <c r="AA44" s="37"/>
      <c r="AB44" s="37"/>
      <c r="AC44" s="37"/>
      <c r="AD44" s="37"/>
      <c r="AE44" s="37"/>
    </row>
    <row r="48" spans="1:31" s="2" customFormat="1" ht="7" customHeight="1">
      <c r="A48" s="37"/>
      <c r="B48" s="146"/>
      <c r="C48" s="147"/>
      <c r="D48" s="147"/>
      <c r="E48" s="147"/>
      <c r="F48" s="147"/>
      <c r="G48" s="147"/>
      <c r="H48" s="147"/>
      <c r="I48" s="148"/>
      <c r="J48" s="147"/>
      <c r="K48" s="147"/>
      <c r="L48" s="119"/>
      <c r="S48" s="37"/>
      <c r="T48" s="37"/>
      <c r="U48" s="37"/>
      <c r="V48" s="37"/>
      <c r="W48" s="37"/>
      <c r="X48" s="37"/>
      <c r="Y48" s="37"/>
      <c r="Z48" s="37"/>
      <c r="AA48" s="37"/>
      <c r="AB48" s="37"/>
      <c r="AC48" s="37"/>
      <c r="AD48" s="37"/>
      <c r="AE48" s="37"/>
    </row>
    <row r="49" spans="1:31" s="2" customFormat="1" ht="25" customHeight="1">
      <c r="A49" s="37"/>
      <c r="B49" s="38"/>
      <c r="C49" s="25" t="s">
        <v>213</v>
      </c>
      <c r="D49" s="39"/>
      <c r="E49" s="39"/>
      <c r="F49" s="39"/>
      <c r="G49" s="39"/>
      <c r="H49" s="39"/>
      <c r="I49" s="118"/>
      <c r="J49" s="39"/>
      <c r="K49" s="39"/>
      <c r="L49" s="119"/>
      <c r="S49" s="37"/>
      <c r="T49" s="37"/>
      <c r="U49" s="37"/>
      <c r="V49" s="37"/>
      <c r="W49" s="37"/>
      <c r="X49" s="37"/>
      <c r="Y49" s="37"/>
      <c r="Z49" s="37"/>
      <c r="AA49" s="37"/>
      <c r="AB49" s="37"/>
      <c r="AC49" s="37"/>
      <c r="AD49" s="37"/>
      <c r="AE49" s="37"/>
    </row>
    <row r="50" spans="1:31" s="2" customFormat="1" ht="7" customHeight="1">
      <c r="A50" s="37"/>
      <c r="B50" s="38"/>
      <c r="C50" s="39"/>
      <c r="D50" s="39"/>
      <c r="E50" s="39"/>
      <c r="F50" s="39"/>
      <c r="G50" s="39"/>
      <c r="H50" s="39"/>
      <c r="I50" s="118"/>
      <c r="J50" s="39"/>
      <c r="K50" s="39"/>
      <c r="L50" s="119"/>
      <c r="S50" s="37"/>
      <c r="T50" s="37"/>
      <c r="U50" s="37"/>
      <c r="V50" s="37"/>
      <c r="W50" s="37"/>
      <c r="X50" s="37"/>
      <c r="Y50" s="37"/>
      <c r="Z50" s="37"/>
      <c r="AA50" s="37"/>
      <c r="AB50" s="37"/>
      <c r="AC50" s="37"/>
      <c r="AD50" s="37"/>
      <c r="AE50" s="37"/>
    </row>
    <row r="51" spans="1:31" s="2" customFormat="1" ht="12" customHeight="1">
      <c r="A51" s="37"/>
      <c r="B51" s="38"/>
      <c r="C51" s="31" t="s">
        <v>16</v>
      </c>
      <c r="D51" s="39"/>
      <c r="E51" s="39"/>
      <c r="F51" s="39"/>
      <c r="G51" s="39"/>
      <c r="H51" s="39"/>
      <c r="I51" s="118"/>
      <c r="J51" s="39"/>
      <c r="K51" s="39"/>
      <c r="L51" s="119"/>
      <c r="S51" s="37"/>
      <c r="T51" s="37"/>
      <c r="U51" s="37"/>
      <c r="V51" s="37"/>
      <c r="W51" s="37"/>
      <c r="X51" s="37"/>
      <c r="Y51" s="37"/>
      <c r="Z51" s="37"/>
      <c r="AA51" s="37"/>
      <c r="AB51" s="37"/>
      <c r="AC51" s="37"/>
      <c r="AD51" s="37"/>
      <c r="AE51" s="37"/>
    </row>
    <row r="52" spans="1:31" s="2" customFormat="1" ht="16.5" customHeight="1">
      <c r="A52" s="37"/>
      <c r="B52" s="38"/>
      <c r="C52" s="39"/>
      <c r="D52" s="39"/>
      <c r="E52" s="409" t="str">
        <f>E7</f>
        <v>EHC CZECH s.r.o. – Podnikatelský inkubátor – Evropská ul., Cheb</v>
      </c>
      <c r="F52" s="410"/>
      <c r="G52" s="410"/>
      <c r="H52" s="410"/>
      <c r="I52" s="118"/>
      <c r="J52" s="39"/>
      <c r="K52" s="39"/>
      <c r="L52" s="119"/>
      <c r="S52" s="37"/>
      <c r="T52" s="37"/>
      <c r="U52" s="37"/>
      <c r="V52" s="37"/>
      <c r="W52" s="37"/>
      <c r="X52" s="37"/>
      <c r="Y52" s="37"/>
      <c r="Z52" s="37"/>
      <c r="AA52" s="37"/>
      <c r="AB52" s="37"/>
      <c r="AC52" s="37"/>
      <c r="AD52" s="37"/>
      <c r="AE52" s="37"/>
    </row>
    <row r="53" spans="1:31" s="1" customFormat="1" ht="12" customHeight="1">
      <c r="B53" s="23"/>
      <c r="C53" s="31" t="s">
        <v>208</v>
      </c>
      <c r="D53" s="24"/>
      <c r="E53" s="24"/>
      <c r="F53" s="24"/>
      <c r="G53" s="24"/>
      <c r="H53" s="24"/>
      <c r="I53" s="111"/>
      <c r="J53" s="24"/>
      <c r="K53" s="24"/>
      <c r="L53" s="22"/>
    </row>
    <row r="54" spans="1:31" s="1" customFormat="1" ht="16.5" customHeight="1">
      <c r="B54" s="23"/>
      <c r="C54" s="24"/>
      <c r="D54" s="24"/>
      <c r="E54" s="409" t="s">
        <v>209</v>
      </c>
      <c r="F54" s="361"/>
      <c r="G54" s="361"/>
      <c r="H54" s="361"/>
      <c r="I54" s="111"/>
      <c r="J54" s="24"/>
      <c r="K54" s="24"/>
      <c r="L54" s="22"/>
    </row>
    <row r="55" spans="1:31" s="1" customFormat="1" ht="12" customHeight="1">
      <c r="B55" s="23"/>
      <c r="C55" s="31" t="s">
        <v>210</v>
      </c>
      <c r="D55" s="24"/>
      <c r="E55" s="24"/>
      <c r="F55" s="24"/>
      <c r="G55" s="24"/>
      <c r="H55" s="24"/>
      <c r="I55" s="111"/>
      <c r="J55" s="24"/>
      <c r="K55" s="24"/>
      <c r="L55" s="22"/>
    </row>
    <row r="56" spans="1:31" s="2" customFormat="1" ht="16.5" customHeight="1">
      <c r="A56" s="37"/>
      <c r="B56" s="38"/>
      <c r="C56" s="39"/>
      <c r="D56" s="39"/>
      <c r="E56" s="413" t="s">
        <v>211</v>
      </c>
      <c r="F56" s="411"/>
      <c r="G56" s="411"/>
      <c r="H56" s="411"/>
      <c r="I56" s="118"/>
      <c r="J56" s="39"/>
      <c r="K56" s="39"/>
      <c r="L56" s="119"/>
      <c r="S56" s="37"/>
      <c r="T56" s="37"/>
      <c r="U56" s="37"/>
      <c r="V56" s="37"/>
      <c r="W56" s="37"/>
      <c r="X56" s="37"/>
      <c r="Y56" s="37"/>
      <c r="Z56" s="37"/>
      <c r="AA56" s="37"/>
      <c r="AB56" s="37"/>
      <c r="AC56" s="37"/>
      <c r="AD56" s="37"/>
      <c r="AE56" s="37"/>
    </row>
    <row r="57" spans="1:31" s="2" customFormat="1" ht="12" customHeight="1">
      <c r="A57" s="37"/>
      <c r="B57" s="38"/>
      <c r="C57" s="31" t="s">
        <v>3955</v>
      </c>
      <c r="D57" s="39"/>
      <c r="E57" s="39"/>
      <c r="F57" s="39"/>
      <c r="G57" s="39"/>
      <c r="H57" s="39"/>
      <c r="I57" s="118"/>
      <c r="J57" s="39"/>
      <c r="K57" s="39"/>
      <c r="L57" s="119"/>
      <c r="S57" s="37"/>
      <c r="T57" s="37"/>
      <c r="U57" s="37"/>
      <c r="V57" s="37"/>
      <c r="W57" s="37"/>
      <c r="X57" s="37"/>
      <c r="Y57" s="37"/>
      <c r="Z57" s="37"/>
      <c r="AA57" s="37"/>
      <c r="AB57" s="37"/>
      <c r="AC57" s="37"/>
      <c r="AD57" s="37"/>
      <c r="AE57" s="37"/>
    </row>
    <row r="58" spans="1:31" s="2" customFormat="1" ht="16.5" customHeight="1">
      <c r="A58" s="37"/>
      <c r="B58" s="38"/>
      <c r="C58" s="39"/>
      <c r="D58" s="39"/>
      <c r="E58" s="383" t="str">
        <f>E13</f>
        <v>D.1.1.2.2 - Násypy pro administrativní budovu</v>
      </c>
      <c r="F58" s="411"/>
      <c r="G58" s="411"/>
      <c r="H58" s="411"/>
      <c r="I58" s="118"/>
      <c r="J58" s="39"/>
      <c r="K58" s="39"/>
      <c r="L58" s="119"/>
      <c r="S58" s="37"/>
      <c r="T58" s="37"/>
      <c r="U58" s="37"/>
      <c r="V58" s="37"/>
      <c r="W58" s="37"/>
      <c r="X58" s="37"/>
      <c r="Y58" s="37"/>
      <c r="Z58" s="37"/>
      <c r="AA58" s="37"/>
      <c r="AB58" s="37"/>
      <c r="AC58" s="37"/>
      <c r="AD58" s="37"/>
      <c r="AE58" s="37"/>
    </row>
    <row r="59" spans="1:31" s="2" customFormat="1" ht="7" customHeight="1">
      <c r="A59" s="37"/>
      <c r="B59" s="38"/>
      <c r="C59" s="39"/>
      <c r="D59" s="39"/>
      <c r="E59" s="39"/>
      <c r="F59" s="39"/>
      <c r="G59" s="39"/>
      <c r="H59" s="39"/>
      <c r="I59" s="118"/>
      <c r="J59" s="39"/>
      <c r="K59" s="39"/>
      <c r="L59" s="119"/>
      <c r="S59" s="37"/>
      <c r="T59" s="37"/>
      <c r="U59" s="37"/>
      <c r="V59" s="37"/>
      <c r="W59" s="37"/>
      <c r="X59" s="37"/>
      <c r="Y59" s="37"/>
      <c r="Z59" s="37"/>
      <c r="AA59" s="37"/>
      <c r="AB59" s="37"/>
      <c r="AC59" s="37"/>
      <c r="AD59" s="37"/>
      <c r="AE59" s="37"/>
    </row>
    <row r="60" spans="1:31" s="2" customFormat="1" ht="12" customHeight="1">
      <c r="A60" s="37"/>
      <c r="B60" s="38"/>
      <c r="C60" s="31" t="s">
        <v>22</v>
      </c>
      <c r="D60" s="39"/>
      <c r="E60" s="39"/>
      <c r="F60" s="29" t="str">
        <f>F16</f>
        <v>č. parcelní 250/1, 250/6, 250/7 a st7296</v>
      </c>
      <c r="G60" s="39"/>
      <c r="H60" s="39"/>
      <c r="I60" s="120" t="s">
        <v>24</v>
      </c>
      <c r="J60" s="62" t="str">
        <f>IF(J16="","",J16)</f>
        <v>2. 9. 2020</v>
      </c>
      <c r="K60" s="39"/>
      <c r="L60" s="119"/>
      <c r="S60" s="37"/>
      <c r="T60" s="37"/>
      <c r="U60" s="37"/>
      <c r="V60" s="37"/>
      <c r="W60" s="37"/>
      <c r="X60" s="37"/>
      <c r="Y60" s="37"/>
      <c r="Z60" s="37"/>
      <c r="AA60" s="37"/>
      <c r="AB60" s="37"/>
      <c r="AC60" s="37"/>
      <c r="AD60" s="37"/>
      <c r="AE60" s="37"/>
    </row>
    <row r="61" spans="1:31" s="2" customFormat="1" ht="7" customHeight="1">
      <c r="A61" s="37"/>
      <c r="B61" s="38"/>
      <c r="C61" s="39"/>
      <c r="D61" s="39"/>
      <c r="E61" s="39"/>
      <c r="F61" s="39"/>
      <c r="G61" s="39"/>
      <c r="H61" s="39"/>
      <c r="I61" s="118"/>
      <c r="J61" s="39"/>
      <c r="K61" s="39"/>
      <c r="L61" s="119"/>
      <c r="S61" s="37"/>
      <c r="T61" s="37"/>
      <c r="U61" s="37"/>
      <c r="V61" s="37"/>
      <c r="W61" s="37"/>
      <c r="X61" s="37"/>
      <c r="Y61" s="37"/>
      <c r="Z61" s="37"/>
      <c r="AA61" s="37"/>
      <c r="AB61" s="37"/>
      <c r="AC61" s="37"/>
      <c r="AD61" s="37"/>
      <c r="AE61" s="37"/>
    </row>
    <row r="62" spans="1:31" s="2" customFormat="1" ht="40" customHeight="1">
      <c r="A62" s="37"/>
      <c r="B62" s="38"/>
      <c r="C62" s="31" t="s">
        <v>30</v>
      </c>
      <c r="D62" s="39"/>
      <c r="E62" s="39"/>
      <c r="F62" s="29" t="str">
        <f>E19</f>
        <v>EHC CZECH s.r.o., Závodní 278, 360 18 Karlovy Vary</v>
      </c>
      <c r="G62" s="39"/>
      <c r="H62" s="39"/>
      <c r="I62" s="120" t="s">
        <v>39</v>
      </c>
      <c r="J62" s="35" t="str">
        <f>E25</f>
        <v>INDBau DESIGN s.r.o., Houškova 1187/25, 326 00 Plz</v>
      </c>
      <c r="K62" s="39"/>
      <c r="L62" s="119"/>
      <c r="S62" s="37"/>
      <c r="T62" s="37"/>
      <c r="U62" s="37"/>
      <c r="V62" s="37"/>
      <c r="W62" s="37"/>
      <c r="X62" s="37"/>
      <c r="Y62" s="37"/>
      <c r="Z62" s="37"/>
      <c r="AA62" s="37"/>
      <c r="AB62" s="37"/>
      <c r="AC62" s="37"/>
      <c r="AD62" s="37"/>
      <c r="AE62" s="37"/>
    </row>
    <row r="63" spans="1:31" s="2" customFormat="1" ht="15.15" customHeight="1">
      <c r="A63" s="37"/>
      <c r="B63" s="38"/>
      <c r="C63" s="31" t="s">
        <v>36</v>
      </c>
      <c r="D63" s="39"/>
      <c r="E63" s="39"/>
      <c r="F63" s="29" t="str">
        <f>IF(E22="","",E22)</f>
        <v>Vyplň údaj</v>
      </c>
      <c r="G63" s="39"/>
      <c r="H63" s="39"/>
      <c r="I63" s="120" t="s">
        <v>43</v>
      </c>
      <c r="J63" s="35" t="str">
        <f>E28</f>
        <v xml:space="preserve"> </v>
      </c>
      <c r="K63" s="39"/>
      <c r="L63" s="119"/>
      <c r="S63" s="37"/>
      <c r="T63" s="37"/>
      <c r="U63" s="37"/>
      <c r="V63" s="37"/>
      <c r="W63" s="37"/>
      <c r="X63" s="37"/>
      <c r="Y63" s="37"/>
      <c r="Z63" s="37"/>
      <c r="AA63" s="37"/>
      <c r="AB63" s="37"/>
      <c r="AC63" s="37"/>
      <c r="AD63" s="37"/>
      <c r="AE63" s="37"/>
    </row>
    <row r="64" spans="1:31" s="2" customFormat="1" ht="10.25" customHeight="1">
      <c r="A64" s="37"/>
      <c r="B64" s="38"/>
      <c r="C64" s="39"/>
      <c r="D64" s="39"/>
      <c r="E64" s="39"/>
      <c r="F64" s="39"/>
      <c r="G64" s="39"/>
      <c r="H64" s="39"/>
      <c r="I64" s="118"/>
      <c r="J64" s="39"/>
      <c r="K64" s="39"/>
      <c r="L64" s="119"/>
      <c r="S64" s="37"/>
      <c r="T64" s="37"/>
      <c r="U64" s="37"/>
      <c r="V64" s="37"/>
      <c r="W64" s="37"/>
      <c r="X64" s="37"/>
      <c r="Y64" s="37"/>
      <c r="Z64" s="37"/>
      <c r="AA64" s="37"/>
      <c r="AB64" s="37"/>
      <c r="AC64" s="37"/>
      <c r="AD64" s="37"/>
      <c r="AE64" s="37"/>
    </row>
    <row r="65" spans="1:47" s="2" customFormat="1" ht="29.25" customHeight="1">
      <c r="A65" s="37"/>
      <c r="B65" s="38"/>
      <c r="C65" s="149" t="s">
        <v>214</v>
      </c>
      <c r="D65" s="150"/>
      <c r="E65" s="150"/>
      <c r="F65" s="150"/>
      <c r="G65" s="150"/>
      <c r="H65" s="150"/>
      <c r="I65" s="151"/>
      <c r="J65" s="152" t="s">
        <v>215</v>
      </c>
      <c r="K65" s="150"/>
      <c r="L65" s="119"/>
      <c r="S65" s="37"/>
      <c r="T65" s="37"/>
      <c r="U65" s="37"/>
      <c r="V65" s="37"/>
      <c r="W65" s="37"/>
      <c r="X65" s="37"/>
      <c r="Y65" s="37"/>
      <c r="Z65" s="37"/>
      <c r="AA65" s="37"/>
      <c r="AB65" s="37"/>
      <c r="AC65" s="37"/>
      <c r="AD65" s="37"/>
      <c r="AE65" s="37"/>
    </row>
    <row r="66" spans="1:47" s="2" customFormat="1" ht="10.25" customHeight="1">
      <c r="A66" s="37"/>
      <c r="B66" s="38"/>
      <c r="C66" s="39"/>
      <c r="D66" s="39"/>
      <c r="E66" s="39"/>
      <c r="F66" s="39"/>
      <c r="G66" s="39"/>
      <c r="H66" s="39"/>
      <c r="I66" s="118"/>
      <c r="J66" s="39"/>
      <c r="K66" s="39"/>
      <c r="L66" s="119"/>
      <c r="S66" s="37"/>
      <c r="T66" s="37"/>
      <c r="U66" s="37"/>
      <c r="V66" s="37"/>
      <c r="W66" s="37"/>
      <c r="X66" s="37"/>
      <c r="Y66" s="37"/>
      <c r="Z66" s="37"/>
      <c r="AA66" s="37"/>
      <c r="AB66" s="37"/>
      <c r="AC66" s="37"/>
      <c r="AD66" s="37"/>
      <c r="AE66" s="37"/>
    </row>
    <row r="67" spans="1:47" s="2" customFormat="1" ht="22.75" customHeight="1">
      <c r="A67" s="37"/>
      <c r="B67" s="38"/>
      <c r="C67" s="153" t="s">
        <v>80</v>
      </c>
      <c r="D67" s="39"/>
      <c r="E67" s="39"/>
      <c r="F67" s="39"/>
      <c r="G67" s="39"/>
      <c r="H67" s="39"/>
      <c r="I67" s="118"/>
      <c r="J67" s="80">
        <f>J93</f>
        <v>0</v>
      </c>
      <c r="K67" s="39"/>
      <c r="L67" s="119"/>
      <c r="S67" s="37"/>
      <c r="T67" s="37"/>
      <c r="U67" s="37"/>
      <c r="V67" s="37"/>
      <c r="W67" s="37"/>
      <c r="X67" s="37"/>
      <c r="Y67" s="37"/>
      <c r="Z67" s="37"/>
      <c r="AA67" s="37"/>
      <c r="AB67" s="37"/>
      <c r="AC67" s="37"/>
      <c r="AD67" s="37"/>
      <c r="AE67" s="37"/>
      <c r="AU67" s="19" t="s">
        <v>216</v>
      </c>
    </row>
    <row r="68" spans="1:47" s="9" customFormat="1" ht="25" customHeight="1">
      <c r="B68" s="154"/>
      <c r="C68" s="155"/>
      <c r="D68" s="156" t="s">
        <v>217</v>
      </c>
      <c r="E68" s="157"/>
      <c r="F68" s="157"/>
      <c r="G68" s="157"/>
      <c r="H68" s="157"/>
      <c r="I68" s="158"/>
      <c r="J68" s="159">
        <f>J94</f>
        <v>0</v>
      </c>
      <c r="K68" s="155"/>
      <c r="L68" s="160"/>
    </row>
    <row r="69" spans="1:47" s="10" customFormat="1" ht="19.899999999999999" customHeight="1">
      <c r="B69" s="161"/>
      <c r="C69" s="99"/>
      <c r="D69" s="162" t="s">
        <v>218</v>
      </c>
      <c r="E69" s="163"/>
      <c r="F69" s="163"/>
      <c r="G69" s="163"/>
      <c r="H69" s="163"/>
      <c r="I69" s="164"/>
      <c r="J69" s="165">
        <f>J95</f>
        <v>0</v>
      </c>
      <c r="K69" s="99"/>
      <c r="L69" s="166"/>
    </row>
    <row r="70" spans="1:47" s="2" customFormat="1" ht="21.75" customHeight="1">
      <c r="A70" s="37"/>
      <c r="B70" s="38"/>
      <c r="C70" s="39"/>
      <c r="D70" s="39"/>
      <c r="E70" s="39"/>
      <c r="F70" s="39"/>
      <c r="G70" s="39"/>
      <c r="H70" s="39"/>
      <c r="I70" s="118"/>
      <c r="J70" s="39"/>
      <c r="K70" s="39"/>
      <c r="L70" s="119"/>
      <c r="S70" s="37"/>
      <c r="T70" s="37"/>
      <c r="U70" s="37"/>
      <c r="V70" s="37"/>
      <c r="W70" s="37"/>
      <c r="X70" s="37"/>
      <c r="Y70" s="37"/>
      <c r="Z70" s="37"/>
      <c r="AA70" s="37"/>
      <c r="AB70" s="37"/>
      <c r="AC70" s="37"/>
      <c r="AD70" s="37"/>
      <c r="AE70" s="37"/>
    </row>
    <row r="71" spans="1:47" s="2" customFormat="1" ht="7" customHeight="1">
      <c r="A71" s="37"/>
      <c r="B71" s="50"/>
      <c r="C71" s="51"/>
      <c r="D71" s="51"/>
      <c r="E71" s="51"/>
      <c r="F71" s="51"/>
      <c r="G71" s="51"/>
      <c r="H71" s="51"/>
      <c r="I71" s="145"/>
      <c r="J71" s="51"/>
      <c r="K71" s="51"/>
      <c r="L71" s="119"/>
      <c r="S71" s="37"/>
      <c r="T71" s="37"/>
      <c r="U71" s="37"/>
      <c r="V71" s="37"/>
      <c r="W71" s="37"/>
      <c r="X71" s="37"/>
      <c r="Y71" s="37"/>
      <c r="Z71" s="37"/>
      <c r="AA71" s="37"/>
      <c r="AB71" s="37"/>
      <c r="AC71" s="37"/>
      <c r="AD71" s="37"/>
      <c r="AE71" s="37"/>
    </row>
    <row r="75" spans="1:47" s="2" customFormat="1" ht="7" customHeight="1">
      <c r="A75" s="37"/>
      <c r="B75" s="52"/>
      <c r="C75" s="53"/>
      <c r="D75" s="53"/>
      <c r="E75" s="53"/>
      <c r="F75" s="53"/>
      <c r="G75" s="53"/>
      <c r="H75" s="53"/>
      <c r="I75" s="148"/>
      <c r="J75" s="53"/>
      <c r="K75" s="53"/>
      <c r="L75" s="119"/>
      <c r="S75" s="37"/>
      <c r="T75" s="37"/>
      <c r="U75" s="37"/>
      <c r="V75" s="37"/>
      <c r="W75" s="37"/>
      <c r="X75" s="37"/>
      <c r="Y75" s="37"/>
      <c r="Z75" s="37"/>
      <c r="AA75" s="37"/>
      <c r="AB75" s="37"/>
      <c r="AC75" s="37"/>
      <c r="AD75" s="37"/>
      <c r="AE75" s="37"/>
    </row>
    <row r="76" spans="1:47" s="2" customFormat="1" ht="25" customHeight="1">
      <c r="A76" s="37"/>
      <c r="B76" s="38"/>
      <c r="C76" s="25" t="s">
        <v>247</v>
      </c>
      <c r="D76" s="39"/>
      <c r="E76" s="39"/>
      <c r="F76" s="39"/>
      <c r="G76" s="39"/>
      <c r="H76" s="39"/>
      <c r="I76" s="118"/>
      <c r="J76" s="39"/>
      <c r="K76" s="39"/>
      <c r="L76" s="119"/>
      <c r="S76" s="37"/>
      <c r="T76" s="37"/>
      <c r="U76" s="37"/>
      <c r="V76" s="37"/>
      <c r="W76" s="37"/>
      <c r="X76" s="37"/>
      <c r="Y76" s="37"/>
      <c r="Z76" s="37"/>
      <c r="AA76" s="37"/>
      <c r="AB76" s="37"/>
      <c r="AC76" s="37"/>
      <c r="AD76" s="37"/>
      <c r="AE76" s="37"/>
    </row>
    <row r="77" spans="1:47" s="2" customFormat="1" ht="7" customHeight="1">
      <c r="A77" s="37"/>
      <c r="B77" s="38"/>
      <c r="C77" s="39"/>
      <c r="D77" s="39"/>
      <c r="E77" s="39"/>
      <c r="F77" s="39"/>
      <c r="G77" s="39"/>
      <c r="H77" s="39"/>
      <c r="I77" s="118"/>
      <c r="J77" s="39"/>
      <c r="K77" s="39"/>
      <c r="L77" s="119"/>
      <c r="S77" s="37"/>
      <c r="T77" s="37"/>
      <c r="U77" s="37"/>
      <c r="V77" s="37"/>
      <c r="W77" s="37"/>
      <c r="X77" s="37"/>
      <c r="Y77" s="37"/>
      <c r="Z77" s="37"/>
      <c r="AA77" s="37"/>
      <c r="AB77" s="37"/>
      <c r="AC77" s="37"/>
      <c r="AD77" s="37"/>
      <c r="AE77" s="37"/>
    </row>
    <row r="78" spans="1:47" s="2" customFormat="1" ht="12" customHeight="1">
      <c r="A78" s="37"/>
      <c r="B78" s="38"/>
      <c r="C78" s="31" t="s">
        <v>16</v>
      </c>
      <c r="D78" s="39"/>
      <c r="E78" s="39"/>
      <c r="F78" s="39"/>
      <c r="G78" s="39"/>
      <c r="H78" s="39"/>
      <c r="I78" s="118"/>
      <c r="J78" s="39"/>
      <c r="K78" s="39"/>
      <c r="L78" s="119"/>
      <c r="S78" s="37"/>
      <c r="T78" s="37"/>
      <c r="U78" s="37"/>
      <c r="V78" s="37"/>
      <c r="W78" s="37"/>
      <c r="X78" s="37"/>
      <c r="Y78" s="37"/>
      <c r="Z78" s="37"/>
      <c r="AA78" s="37"/>
      <c r="AB78" s="37"/>
      <c r="AC78" s="37"/>
      <c r="AD78" s="37"/>
      <c r="AE78" s="37"/>
    </row>
    <row r="79" spans="1:47" s="2" customFormat="1" ht="16.5" customHeight="1">
      <c r="A79" s="37"/>
      <c r="B79" s="38"/>
      <c r="C79" s="39"/>
      <c r="D79" s="39"/>
      <c r="E79" s="409" t="str">
        <f>E7</f>
        <v>EHC CZECH s.r.o. – Podnikatelský inkubátor – Evropská ul., Cheb</v>
      </c>
      <c r="F79" s="410"/>
      <c r="G79" s="410"/>
      <c r="H79" s="410"/>
      <c r="I79" s="118"/>
      <c r="J79" s="39"/>
      <c r="K79" s="39"/>
      <c r="L79" s="119"/>
      <c r="S79" s="37"/>
      <c r="T79" s="37"/>
      <c r="U79" s="37"/>
      <c r="V79" s="37"/>
      <c r="W79" s="37"/>
      <c r="X79" s="37"/>
      <c r="Y79" s="37"/>
      <c r="Z79" s="37"/>
      <c r="AA79" s="37"/>
      <c r="AB79" s="37"/>
      <c r="AC79" s="37"/>
      <c r="AD79" s="37"/>
      <c r="AE79" s="37"/>
    </row>
    <row r="80" spans="1:47" s="1" customFormat="1" ht="12" customHeight="1">
      <c r="B80" s="23"/>
      <c r="C80" s="31" t="s">
        <v>208</v>
      </c>
      <c r="D80" s="24"/>
      <c r="E80" s="24"/>
      <c r="F80" s="24"/>
      <c r="G80" s="24"/>
      <c r="H80" s="24"/>
      <c r="I80" s="111"/>
      <c r="J80" s="24"/>
      <c r="K80" s="24"/>
      <c r="L80" s="22"/>
    </row>
    <row r="81" spans="1:65" s="1" customFormat="1" ht="16.5" customHeight="1">
      <c r="B81" s="23"/>
      <c r="C81" s="24"/>
      <c r="D81" s="24"/>
      <c r="E81" s="409" t="s">
        <v>209</v>
      </c>
      <c r="F81" s="361"/>
      <c r="G81" s="361"/>
      <c r="H81" s="361"/>
      <c r="I81" s="111"/>
      <c r="J81" s="24"/>
      <c r="K81" s="24"/>
      <c r="L81" s="22"/>
    </row>
    <row r="82" spans="1:65" s="1" customFormat="1" ht="12" customHeight="1">
      <c r="B82" s="23"/>
      <c r="C82" s="31" t="s">
        <v>210</v>
      </c>
      <c r="D82" s="24"/>
      <c r="E82" s="24"/>
      <c r="F82" s="24"/>
      <c r="G82" s="24"/>
      <c r="H82" s="24"/>
      <c r="I82" s="111"/>
      <c r="J82" s="24"/>
      <c r="K82" s="24"/>
      <c r="L82" s="22"/>
    </row>
    <row r="83" spans="1:65" s="2" customFormat="1" ht="16.5" customHeight="1">
      <c r="A83" s="37"/>
      <c r="B83" s="38"/>
      <c r="C83" s="39"/>
      <c r="D83" s="39"/>
      <c r="E83" s="413" t="s">
        <v>211</v>
      </c>
      <c r="F83" s="411"/>
      <c r="G83" s="411"/>
      <c r="H83" s="411"/>
      <c r="I83" s="118"/>
      <c r="J83" s="39"/>
      <c r="K83" s="39"/>
      <c r="L83" s="119"/>
      <c r="S83" s="37"/>
      <c r="T83" s="37"/>
      <c r="U83" s="37"/>
      <c r="V83" s="37"/>
      <c r="W83" s="37"/>
      <c r="X83" s="37"/>
      <c r="Y83" s="37"/>
      <c r="Z83" s="37"/>
      <c r="AA83" s="37"/>
      <c r="AB83" s="37"/>
      <c r="AC83" s="37"/>
      <c r="AD83" s="37"/>
      <c r="AE83" s="37"/>
    </row>
    <row r="84" spans="1:65" s="2" customFormat="1" ht="12" customHeight="1">
      <c r="A84" s="37"/>
      <c r="B84" s="38"/>
      <c r="C84" s="31" t="s">
        <v>3955</v>
      </c>
      <c r="D84" s="39"/>
      <c r="E84" s="39"/>
      <c r="F84" s="39"/>
      <c r="G84" s="39"/>
      <c r="H84" s="39"/>
      <c r="I84" s="118"/>
      <c r="J84" s="39"/>
      <c r="K84" s="39"/>
      <c r="L84" s="119"/>
      <c r="S84" s="37"/>
      <c r="T84" s="37"/>
      <c r="U84" s="37"/>
      <c r="V84" s="37"/>
      <c r="W84" s="37"/>
      <c r="X84" s="37"/>
      <c r="Y84" s="37"/>
      <c r="Z84" s="37"/>
      <c r="AA84" s="37"/>
      <c r="AB84" s="37"/>
      <c r="AC84" s="37"/>
      <c r="AD84" s="37"/>
      <c r="AE84" s="37"/>
    </row>
    <row r="85" spans="1:65" s="2" customFormat="1" ht="16.5" customHeight="1">
      <c r="A85" s="37"/>
      <c r="B85" s="38"/>
      <c r="C85" s="39"/>
      <c r="D85" s="39"/>
      <c r="E85" s="383" t="str">
        <f>E13</f>
        <v>D.1.1.2.2 - Násypy pro administrativní budovu</v>
      </c>
      <c r="F85" s="411"/>
      <c r="G85" s="411"/>
      <c r="H85" s="411"/>
      <c r="I85" s="118"/>
      <c r="J85" s="39"/>
      <c r="K85" s="39"/>
      <c r="L85" s="119"/>
      <c r="S85" s="37"/>
      <c r="T85" s="37"/>
      <c r="U85" s="37"/>
      <c r="V85" s="37"/>
      <c r="W85" s="37"/>
      <c r="X85" s="37"/>
      <c r="Y85" s="37"/>
      <c r="Z85" s="37"/>
      <c r="AA85" s="37"/>
      <c r="AB85" s="37"/>
      <c r="AC85" s="37"/>
      <c r="AD85" s="37"/>
      <c r="AE85" s="37"/>
    </row>
    <row r="86" spans="1:65" s="2" customFormat="1" ht="7" customHeight="1">
      <c r="A86" s="37"/>
      <c r="B86" s="38"/>
      <c r="C86" s="39"/>
      <c r="D86" s="39"/>
      <c r="E86" s="39"/>
      <c r="F86" s="39"/>
      <c r="G86" s="39"/>
      <c r="H86" s="39"/>
      <c r="I86" s="118"/>
      <c r="J86" s="39"/>
      <c r="K86" s="39"/>
      <c r="L86" s="119"/>
      <c r="S86" s="37"/>
      <c r="T86" s="37"/>
      <c r="U86" s="37"/>
      <c r="V86" s="37"/>
      <c r="W86" s="37"/>
      <c r="X86" s="37"/>
      <c r="Y86" s="37"/>
      <c r="Z86" s="37"/>
      <c r="AA86" s="37"/>
      <c r="AB86" s="37"/>
      <c r="AC86" s="37"/>
      <c r="AD86" s="37"/>
      <c r="AE86" s="37"/>
    </row>
    <row r="87" spans="1:65" s="2" customFormat="1" ht="12" customHeight="1">
      <c r="A87" s="37"/>
      <c r="B87" s="38"/>
      <c r="C87" s="31" t="s">
        <v>22</v>
      </c>
      <c r="D87" s="39"/>
      <c r="E87" s="39"/>
      <c r="F87" s="29" t="str">
        <f>F16</f>
        <v>č. parcelní 250/1, 250/6, 250/7 a st7296</v>
      </c>
      <c r="G87" s="39"/>
      <c r="H87" s="39"/>
      <c r="I87" s="120" t="s">
        <v>24</v>
      </c>
      <c r="J87" s="62" t="str">
        <f>IF(J16="","",J16)</f>
        <v>2. 9. 2020</v>
      </c>
      <c r="K87" s="39"/>
      <c r="L87" s="119"/>
      <c r="S87" s="37"/>
      <c r="T87" s="37"/>
      <c r="U87" s="37"/>
      <c r="V87" s="37"/>
      <c r="W87" s="37"/>
      <c r="X87" s="37"/>
      <c r="Y87" s="37"/>
      <c r="Z87" s="37"/>
      <c r="AA87" s="37"/>
      <c r="AB87" s="37"/>
      <c r="AC87" s="37"/>
      <c r="AD87" s="37"/>
      <c r="AE87" s="37"/>
    </row>
    <row r="88" spans="1:65" s="2" customFormat="1" ht="7" customHeight="1">
      <c r="A88" s="37"/>
      <c r="B88" s="38"/>
      <c r="C88" s="39"/>
      <c r="D88" s="39"/>
      <c r="E88" s="39"/>
      <c r="F88" s="39"/>
      <c r="G88" s="39"/>
      <c r="H88" s="39"/>
      <c r="I88" s="118"/>
      <c r="J88" s="39"/>
      <c r="K88" s="39"/>
      <c r="L88" s="119"/>
      <c r="S88" s="37"/>
      <c r="T88" s="37"/>
      <c r="U88" s="37"/>
      <c r="V88" s="37"/>
      <c r="W88" s="37"/>
      <c r="X88" s="37"/>
      <c r="Y88" s="37"/>
      <c r="Z88" s="37"/>
      <c r="AA88" s="37"/>
      <c r="AB88" s="37"/>
      <c r="AC88" s="37"/>
      <c r="AD88" s="37"/>
      <c r="AE88" s="37"/>
    </row>
    <row r="89" spans="1:65" s="2" customFormat="1" ht="40" customHeight="1">
      <c r="A89" s="37"/>
      <c r="B89" s="38"/>
      <c r="C89" s="31" t="s">
        <v>30</v>
      </c>
      <c r="D89" s="39"/>
      <c r="E89" s="39"/>
      <c r="F89" s="29" t="str">
        <f>E19</f>
        <v>EHC CZECH s.r.o., Závodní 278, 360 18 Karlovy Vary</v>
      </c>
      <c r="G89" s="39"/>
      <c r="H89" s="39"/>
      <c r="I89" s="120" t="s">
        <v>39</v>
      </c>
      <c r="J89" s="35" t="str">
        <f>E25</f>
        <v>INDBau DESIGN s.r.o., Houškova 1187/25, 326 00 Plz</v>
      </c>
      <c r="K89" s="39"/>
      <c r="L89" s="119"/>
      <c r="S89" s="37"/>
      <c r="T89" s="37"/>
      <c r="U89" s="37"/>
      <c r="V89" s="37"/>
      <c r="W89" s="37"/>
      <c r="X89" s="37"/>
      <c r="Y89" s="37"/>
      <c r="Z89" s="37"/>
      <c r="AA89" s="37"/>
      <c r="AB89" s="37"/>
      <c r="AC89" s="37"/>
      <c r="AD89" s="37"/>
      <c r="AE89" s="37"/>
    </row>
    <row r="90" spans="1:65" s="2" customFormat="1" ht="15.15" customHeight="1">
      <c r="A90" s="37"/>
      <c r="B90" s="38"/>
      <c r="C90" s="31" t="s">
        <v>36</v>
      </c>
      <c r="D90" s="39"/>
      <c r="E90" s="39"/>
      <c r="F90" s="29" t="str">
        <f>IF(E22="","",E22)</f>
        <v>Vyplň údaj</v>
      </c>
      <c r="G90" s="39"/>
      <c r="H90" s="39"/>
      <c r="I90" s="120" t="s">
        <v>43</v>
      </c>
      <c r="J90" s="35" t="str">
        <f>E28</f>
        <v xml:space="preserve"> </v>
      </c>
      <c r="K90" s="39"/>
      <c r="L90" s="119"/>
      <c r="S90" s="37"/>
      <c r="T90" s="37"/>
      <c r="U90" s="37"/>
      <c r="V90" s="37"/>
      <c r="W90" s="37"/>
      <c r="X90" s="37"/>
      <c r="Y90" s="37"/>
      <c r="Z90" s="37"/>
      <c r="AA90" s="37"/>
      <c r="AB90" s="37"/>
      <c r="AC90" s="37"/>
      <c r="AD90" s="37"/>
      <c r="AE90" s="37"/>
    </row>
    <row r="91" spans="1:65" s="2" customFormat="1" ht="10.25" customHeight="1">
      <c r="A91" s="37"/>
      <c r="B91" s="38"/>
      <c r="C91" s="39"/>
      <c r="D91" s="39"/>
      <c r="E91" s="39"/>
      <c r="F91" s="39"/>
      <c r="G91" s="39"/>
      <c r="H91" s="39"/>
      <c r="I91" s="118"/>
      <c r="J91" s="39"/>
      <c r="K91" s="39"/>
      <c r="L91" s="119"/>
      <c r="S91" s="37"/>
      <c r="T91" s="37"/>
      <c r="U91" s="37"/>
      <c r="V91" s="37"/>
      <c r="W91" s="37"/>
      <c r="X91" s="37"/>
      <c r="Y91" s="37"/>
      <c r="Z91" s="37"/>
      <c r="AA91" s="37"/>
      <c r="AB91" s="37"/>
      <c r="AC91" s="37"/>
      <c r="AD91" s="37"/>
      <c r="AE91" s="37"/>
    </row>
    <row r="92" spans="1:65" s="11" customFormat="1" ht="29.25" customHeight="1">
      <c r="A92" s="167"/>
      <c r="B92" s="168"/>
      <c r="C92" s="169" t="s">
        <v>248</v>
      </c>
      <c r="D92" s="170" t="s">
        <v>67</v>
      </c>
      <c r="E92" s="170" t="s">
        <v>63</v>
      </c>
      <c r="F92" s="170" t="s">
        <v>64</v>
      </c>
      <c r="G92" s="170" t="s">
        <v>249</v>
      </c>
      <c r="H92" s="170" t="s">
        <v>250</v>
      </c>
      <c r="I92" s="171" t="s">
        <v>251</v>
      </c>
      <c r="J92" s="170" t="s">
        <v>215</v>
      </c>
      <c r="K92" s="172" t="s">
        <v>252</v>
      </c>
      <c r="L92" s="173"/>
      <c r="M92" s="71" t="s">
        <v>44</v>
      </c>
      <c r="N92" s="72" t="s">
        <v>52</v>
      </c>
      <c r="O92" s="72" t="s">
        <v>253</v>
      </c>
      <c r="P92" s="72" t="s">
        <v>254</v>
      </c>
      <c r="Q92" s="72" t="s">
        <v>255</v>
      </c>
      <c r="R92" s="72" t="s">
        <v>256</v>
      </c>
      <c r="S92" s="72" t="s">
        <v>257</v>
      </c>
      <c r="T92" s="73" t="s">
        <v>258</v>
      </c>
      <c r="U92" s="167"/>
      <c r="V92" s="167"/>
      <c r="W92" s="167"/>
      <c r="X92" s="167"/>
      <c r="Y92" s="167"/>
      <c r="Z92" s="167"/>
      <c r="AA92" s="167"/>
      <c r="AB92" s="167"/>
      <c r="AC92" s="167"/>
      <c r="AD92" s="167"/>
      <c r="AE92" s="167"/>
    </row>
    <row r="93" spans="1:65" s="2" customFormat="1" ht="22.75" customHeight="1">
      <c r="A93" s="37"/>
      <c r="B93" s="38"/>
      <c r="C93" s="78" t="s">
        <v>259</v>
      </c>
      <c r="D93" s="39"/>
      <c r="E93" s="39"/>
      <c r="F93" s="39"/>
      <c r="G93" s="39"/>
      <c r="H93" s="39"/>
      <c r="I93" s="118"/>
      <c r="J93" s="174">
        <f>BK93</f>
        <v>0</v>
      </c>
      <c r="K93" s="39"/>
      <c r="L93" s="42"/>
      <c r="M93" s="74"/>
      <c r="N93" s="175"/>
      <c r="O93" s="75"/>
      <c r="P93" s="176">
        <f>P94</f>
        <v>0</v>
      </c>
      <c r="Q93" s="75"/>
      <c r="R93" s="176">
        <f>R94</f>
        <v>0</v>
      </c>
      <c r="S93" s="75"/>
      <c r="T93" s="177">
        <f>T94</f>
        <v>0</v>
      </c>
      <c r="U93" s="37"/>
      <c r="V93" s="37"/>
      <c r="W93" s="37"/>
      <c r="X93" s="37"/>
      <c r="Y93" s="37"/>
      <c r="Z93" s="37"/>
      <c r="AA93" s="37"/>
      <c r="AB93" s="37"/>
      <c r="AC93" s="37"/>
      <c r="AD93" s="37"/>
      <c r="AE93" s="37"/>
      <c r="AT93" s="19" t="s">
        <v>81</v>
      </c>
      <c r="AU93" s="19" t="s">
        <v>216</v>
      </c>
      <c r="BK93" s="178">
        <f>BK94</f>
        <v>0</v>
      </c>
    </row>
    <row r="94" spans="1:65" s="12" customFormat="1" ht="25.9" customHeight="1">
      <c r="B94" s="179"/>
      <c r="C94" s="180"/>
      <c r="D94" s="181" t="s">
        <v>81</v>
      </c>
      <c r="E94" s="182" t="s">
        <v>260</v>
      </c>
      <c r="F94" s="182" t="s">
        <v>261</v>
      </c>
      <c r="G94" s="180"/>
      <c r="H94" s="180"/>
      <c r="I94" s="183"/>
      <c r="J94" s="184">
        <f>BK94</f>
        <v>0</v>
      </c>
      <c r="K94" s="180"/>
      <c r="L94" s="185"/>
      <c r="M94" s="186"/>
      <c r="N94" s="187"/>
      <c r="O94" s="187"/>
      <c r="P94" s="188">
        <f>P95</f>
        <v>0</v>
      </c>
      <c r="Q94" s="187"/>
      <c r="R94" s="188">
        <f>R95</f>
        <v>0</v>
      </c>
      <c r="S94" s="187"/>
      <c r="T94" s="189">
        <f>T95</f>
        <v>0</v>
      </c>
      <c r="AR94" s="190" t="s">
        <v>89</v>
      </c>
      <c r="AT94" s="191" t="s">
        <v>81</v>
      </c>
      <c r="AU94" s="191" t="s">
        <v>82</v>
      </c>
      <c r="AY94" s="190" t="s">
        <v>262</v>
      </c>
      <c r="BK94" s="192">
        <f>BK95</f>
        <v>0</v>
      </c>
    </row>
    <row r="95" spans="1:65" s="12" customFormat="1" ht="22.75" customHeight="1">
      <c r="B95" s="179"/>
      <c r="C95" s="180"/>
      <c r="D95" s="181" t="s">
        <v>81</v>
      </c>
      <c r="E95" s="193" t="s">
        <v>89</v>
      </c>
      <c r="F95" s="193" t="s">
        <v>263</v>
      </c>
      <c r="G95" s="180"/>
      <c r="H95" s="180"/>
      <c r="I95" s="183"/>
      <c r="J95" s="194">
        <f>BK95</f>
        <v>0</v>
      </c>
      <c r="K95" s="180"/>
      <c r="L95" s="185"/>
      <c r="M95" s="186"/>
      <c r="N95" s="187"/>
      <c r="O95" s="187"/>
      <c r="P95" s="188">
        <f>SUM(P96:P322)</f>
        <v>0</v>
      </c>
      <c r="Q95" s="187"/>
      <c r="R95" s="188">
        <f>SUM(R96:R322)</f>
        <v>0</v>
      </c>
      <c r="S95" s="187"/>
      <c r="T95" s="189">
        <f>SUM(T96:T322)</f>
        <v>0</v>
      </c>
      <c r="AR95" s="190" t="s">
        <v>89</v>
      </c>
      <c r="AT95" s="191" t="s">
        <v>81</v>
      </c>
      <c r="AU95" s="191" t="s">
        <v>89</v>
      </c>
      <c r="AY95" s="190" t="s">
        <v>262</v>
      </c>
      <c r="BK95" s="192">
        <f>SUM(BK96:BK322)</f>
        <v>0</v>
      </c>
    </row>
    <row r="96" spans="1:65" s="2" customFormat="1" ht="33" customHeight="1">
      <c r="A96" s="37"/>
      <c r="B96" s="38"/>
      <c r="C96" s="195" t="s">
        <v>89</v>
      </c>
      <c r="D96" s="195" t="s">
        <v>264</v>
      </c>
      <c r="E96" s="196" t="s">
        <v>352</v>
      </c>
      <c r="F96" s="197" t="s">
        <v>353</v>
      </c>
      <c r="G96" s="198" t="s">
        <v>267</v>
      </c>
      <c r="H96" s="199">
        <v>422.45800000000003</v>
      </c>
      <c r="I96" s="200"/>
      <c r="J96" s="201">
        <f>ROUND(I96*H96,2)</f>
        <v>0</v>
      </c>
      <c r="K96" s="197" t="s">
        <v>268</v>
      </c>
      <c r="L96" s="42"/>
      <c r="M96" s="202" t="s">
        <v>44</v>
      </c>
      <c r="N96" s="203" t="s">
        <v>53</v>
      </c>
      <c r="O96" s="67"/>
      <c r="P96" s="204">
        <f>O96*H96</f>
        <v>0</v>
      </c>
      <c r="Q96" s="204">
        <v>0</v>
      </c>
      <c r="R96" s="204">
        <f>Q96*H96</f>
        <v>0</v>
      </c>
      <c r="S96" s="204">
        <v>0</v>
      </c>
      <c r="T96" s="205">
        <f>S96*H96</f>
        <v>0</v>
      </c>
      <c r="U96" s="37"/>
      <c r="V96" s="37"/>
      <c r="W96" s="37"/>
      <c r="X96" s="37"/>
      <c r="Y96" s="37"/>
      <c r="Z96" s="37"/>
      <c r="AA96" s="37"/>
      <c r="AB96" s="37"/>
      <c r="AC96" s="37"/>
      <c r="AD96" s="37"/>
      <c r="AE96" s="37"/>
      <c r="AR96" s="206" t="s">
        <v>104</v>
      </c>
      <c r="AT96" s="206" t="s">
        <v>264</v>
      </c>
      <c r="AU96" s="206" t="s">
        <v>91</v>
      </c>
      <c r="AY96" s="19" t="s">
        <v>262</v>
      </c>
      <c r="BE96" s="207">
        <f>IF(N96="základní",J96,0)</f>
        <v>0</v>
      </c>
      <c r="BF96" s="207">
        <f>IF(N96="snížená",J96,0)</f>
        <v>0</v>
      </c>
      <c r="BG96" s="207">
        <f>IF(N96="zákl. přenesená",J96,0)</f>
        <v>0</v>
      </c>
      <c r="BH96" s="207">
        <f>IF(N96="sníž. přenesená",J96,0)</f>
        <v>0</v>
      </c>
      <c r="BI96" s="207">
        <f>IF(N96="nulová",J96,0)</f>
        <v>0</v>
      </c>
      <c r="BJ96" s="19" t="s">
        <v>89</v>
      </c>
      <c r="BK96" s="207">
        <f>ROUND(I96*H96,2)</f>
        <v>0</v>
      </c>
      <c r="BL96" s="19" t="s">
        <v>104</v>
      </c>
      <c r="BM96" s="206" t="s">
        <v>4140</v>
      </c>
    </row>
    <row r="97" spans="1:51" s="2" customFormat="1" ht="54">
      <c r="A97" s="37"/>
      <c r="B97" s="38"/>
      <c r="C97" s="39"/>
      <c r="D97" s="208" t="s">
        <v>270</v>
      </c>
      <c r="E97" s="39"/>
      <c r="F97" s="209" t="s">
        <v>355</v>
      </c>
      <c r="G97" s="39"/>
      <c r="H97" s="39"/>
      <c r="I97" s="118"/>
      <c r="J97" s="39"/>
      <c r="K97" s="39"/>
      <c r="L97" s="42"/>
      <c r="M97" s="210"/>
      <c r="N97" s="211"/>
      <c r="O97" s="67"/>
      <c r="P97" s="67"/>
      <c r="Q97" s="67"/>
      <c r="R97" s="67"/>
      <c r="S97" s="67"/>
      <c r="T97" s="68"/>
      <c r="U97" s="37"/>
      <c r="V97" s="37"/>
      <c r="W97" s="37"/>
      <c r="X97" s="37"/>
      <c r="Y97" s="37"/>
      <c r="Z97" s="37"/>
      <c r="AA97" s="37"/>
      <c r="AB97" s="37"/>
      <c r="AC97" s="37"/>
      <c r="AD97" s="37"/>
      <c r="AE97" s="37"/>
      <c r="AT97" s="19" t="s">
        <v>270</v>
      </c>
      <c r="AU97" s="19" t="s">
        <v>91</v>
      </c>
    </row>
    <row r="98" spans="1:51" s="13" customFormat="1" ht="10">
      <c r="B98" s="212"/>
      <c r="C98" s="213"/>
      <c r="D98" s="208" t="s">
        <v>272</v>
      </c>
      <c r="E98" s="214" t="s">
        <v>44</v>
      </c>
      <c r="F98" s="215" t="s">
        <v>356</v>
      </c>
      <c r="G98" s="213"/>
      <c r="H98" s="214" t="s">
        <v>44</v>
      </c>
      <c r="I98" s="216"/>
      <c r="J98" s="213"/>
      <c r="K98" s="213"/>
      <c r="L98" s="217"/>
      <c r="M98" s="218"/>
      <c r="N98" s="219"/>
      <c r="O98" s="219"/>
      <c r="P98" s="219"/>
      <c r="Q98" s="219"/>
      <c r="R98" s="219"/>
      <c r="S98" s="219"/>
      <c r="T98" s="220"/>
      <c r="AT98" s="221" t="s">
        <v>272</v>
      </c>
      <c r="AU98" s="221" t="s">
        <v>91</v>
      </c>
      <c r="AV98" s="13" t="s">
        <v>89</v>
      </c>
      <c r="AW98" s="13" t="s">
        <v>38</v>
      </c>
      <c r="AX98" s="13" t="s">
        <v>82</v>
      </c>
      <c r="AY98" s="221" t="s">
        <v>262</v>
      </c>
    </row>
    <row r="99" spans="1:51" s="13" customFormat="1" ht="10">
      <c r="B99" s="212"/>
      <c r="C99" s="213"/>
      <c r="D99" s="208" t="s">
        <v>272</v>
      </c>
      <c r="E99" s="214" t="s">
        <v>44</v>
      </c>
      <c r="F99" s="215" t="s">
        <v>4141</v>
      </c>
      <c r="G99" s="213"/>
      <c r="H99" s="214" t="s">
        <v>44</v>
      </c>
      <c r="I99" s="216"/>
      <c r="J99" s="213"/>
      <c r="K99" s="213"/>
      <c r="L99" s="217"/>
      <c r="M99" s="218"/>
      <c r="N99" s="219"/>
      <c r="O99" s="219"/>
      <c r="P99" s="219"/>
      <c r="Q99" s="219"/>
      <c r="R99" s="219"/>
      <c r="S99" s="219"/>
      <c r="T99" s="220"/>
      <c r="AT99" s="221" t="s">
        <v>272</v>
      </c>
      <c r="AU99" s="221" t="s">
        <v>91</v>
      </c>
      <c r="AV99" s="13" t="s">
        <v>89</v>
      </c>
      <c r="AW99" s="13" t="s">
        <v>38</v>
      </c>
      <c r="AX99" s="13" t="s">
        <v>82</v>
      </c>
      <c r="AY99" s="221" t="s">
        <v>262</v>
      </c>
    </row>
    <row r="100" spans="1:51" s="13" customFormat="1" ht="10">
      <c r="B100" s="212"/>
      <c r="C100" s="213"/>
      <c r="D100" s="208" t="s">
        <v>272</v>
      </c>
      <c r="E100" s="214" t="s">
        <v>44</v>
      </c>
      <c r="F100" s="215" t="s">
        <v>358</v>
      </c>
      <c r="G100" s="213"/>
      <c r="H100" s="214" t="s">
        <v>44</v>
      </c>
      <c r="I100" s="216"/>
      <c r="J100" s="213"/>
      <c r="K100" s="213"/>
      <c r="L100" s="217"/>
      <c r="M100" s="218"/>
      <c r="N100" s="219"/>
      <c r="O100" s="219"/>
      <c r="P100" s="219"/>
      <c r="Q100" s="219"/>
      <c r="R100" s="219"/>
      <c r="S100" s="219"/>
      <c r="T100" s="220"/>
      <c r="AT100" s="221" t="s">
        <v>272</v>
      </c>
      <c r="AU100" s="221" t="s">
        <v>91</v>
      </c>
      <c r="AV100" s="13" t="s">
        <v>89</v>
      </c>
      <c r="AW100" s="13" t="s">
        <v>38</v>
      </c>
      <c r="AX100" s="13" t="s">
        <v>82</v>
      </c>
      <c r="AY100" s="221" t="s">
        <v>262</v>
      </c>
    </row>
    <row r="101" spans="1:51" s="13" customFormat="1" ht="10">
      <c r="B101" s="212"/>
      <c r="C101" s="213"/>
      <c r="D101" s="208" t="s">
        <v>272</v>
      </c>
      <c r="E101" s="214" t="s">
        <v>44</v>
      </c>
      <c r="F101" s="215" t="s">
        <v>359</v>
      </c>
      <c r="G101" s="213"/>
      <c r="H101" s="214" t="s">
        <v>44</v>
      </c>
      <c r="I101" s="216"/>
      <c r="J101" s="213"/>
      <c r="K101" s="213"/>
      <c r="L101" s="217"/>
      <c r="M101" s="218"/>
      <c r="N101" s="219"/>
      <c r="O101" s="219"/>
      <c r="P101" s="219"/>
      <c r="Q101" s="219"/>
      <c r="R101" s="219"/>
      <c r="S101" s="219"/>
      <c r="T101" s="220"/>
      <c r="AT101" s="221" t="s">
        <v>272</v>
      </c>
      <c r="AU101" s="221" t="s">
        <v>91</v>
      </c>
      <c r="AV101" s="13" t="s">
        <v>89</v>
      </c>
      <c r="AW101" s="13" t="s">
        <v>38</v>
      </c>
      <c r="AX101" s="13" t="s">
        <v>82</v>
      </c>
      <c r="AY101" s="221" t="s">
        <v>262</v>
      </c>
    </row>
    <row r="102" spans="1:51" s="13" customFormat="1" ht="10">
      <c r="B102" s="212"/>
      <c r="C102" s="213"/>
      <c r="D102" s="208" t="s">
        <v>272</v>
      </c>
      <c r="E102" s="214" t="s">
        <v>44</v>
      </c>
      <c r="F102" s="215" t="s">
        <v>360</v>
      </c>
      <c r="G102" s="213"/>
      <c r="H102" s="214" t="s">
        <v>44</v>
      </c>
      <c r="I102" s="216"/>
      <c r="J102" s="213"/>
      <c r="K102" s="213"/>
      <c r="L102" s="217"/>
      <c r="M102" s="218"/>
      <c r="N102" s="219"/>
      <c r="O102" s="219"/>
      <c r="P102" s="219"/>
      <c r="Q102" s="219"/>
      <c r="R102" s="219"/>
      <c r="S102" s="219"/>
      <c r="T102" s="220"/>
      <c r="AT102" s="221" t="s">
        <v>272</v>
      </c>
      <c r="AU102" s="221" t="s">
        <v>91</v>
      </c>
      <c r="AV102" s="13" t="s">
        <v>89</v>
      </c>
      <c r="AW102" s="13" t="s">
        <v>38</v>
      </c>
      <c r="AX102" s="13" t="s">
        <v>82</v>
      </c>
      <c r="AY102" s="221" t="s">
        <v>262</v>
      </c>
    </row>
    <row r="103" spans="1:51" s="13" customFormat="1" ht="10">
      <c r="B103" s="212"/>
      <c r="C103" s="213"/>
      <c r="D103" s="208" t="s">
        <v>272</v>
      </c>
      <c r="E103" s="214" t="s">
        <v>44</v>
      </c>
      <c r="F103" s="215" t="s">
        <v>361</v>
      </c>
      <c r="G103" s="213"/>
      <c r="H103" s="214" t="s">
        <v>44</v>
      </c>
      <c r="I103" s="216"/>
      <c r="J103" s="213"/>
      <c r="K103" s="213"/>
      <c r="L103" s="217"/>
      <c r="M103" s="218"/>
      <c r="N103" s="219"/>
      <c r="O103" s="219"/>
      <c r="P103" s="219"/>
      <c r="Q103" s="219"/>
      <c r="R103" s="219"/>
      <c r="S103" s="219"/>
      <c r="T103" s="220"/>
      <c r="AT103" s="221" t="s">
        <v>272</v>
      </c>
      <c r="AU103" s="221" t="s">
        <v>91</v>
      </c>
      <c r="AV103" s="13" t="s">
        <v>89</v>
      </c>
      <c r="AW103" s="13" t="s">
        <v>38</v>
      </c>
      <c r="AX103" s="13" t="s">
        <v>82</v>
      </c>
      <c r="AY103" s="221" t="s">
        <v>262</v>
      </c>
    </row>
    <row r="104" spans="1:51" s="13" customFormat="1" ht="10">
      <c r="B104" s="212"/>
      <c r="C104" s="213"/>
      <c r="D104" s="208" t="s">
        <v>272</v>
      </c>
      <c r="E104" s="214" t="s">
        <v>44</v>
      </c>
      <c r="F104" s="215" t="s">
        <v>362</v>
      </c>
      <c r="G104" s="213"/>
      <c r="H104" s="214" t="s">
        <v>44</v>
      </c>
      <c r="I104" s="216"/>
      <c r="J104" s="213"/>
      <c r="K104" s="213"/>
      <c r="L104" s="217"/>
      <c r="M104" s="218"/>
      <c r="N104" s="219"/>
      <c r="O104" s="219"/>
      <c r="P104" s="219"/>
      <c r="Q104" s="219"/>
      <c r="R104" s="219"/>
      <c r="S104" s="219"/>
      <c r="T104" s="220"/>
      <c r="AT104" s="221" t="s">
        <v>272</v>
      </c>
      <c r="AU104" s="221" t="s">
        <v>91</v>
      </c>
      <c r="AV104" s="13" t="s">
        <v>89</v>
      </c>
      <c r="AW104" s="13" t="s">
        <v>38</v>
      </c>
      <c r="AX104" s="13" t="s">
        <v>82</v>
      </c>
      <c r="AY104" s="221" t="s">
        <v>262</v>
      </c>
    </row>
    <row r="105" spans="1:51" s="15" customFormat="1" ht="10">
      <c r="B105" s="233"/>
      <c r="C105" s="234"/>
      <c r="D105" s="208" t="s">
        <v>272</v>
      </c>
      <c r="E105" s="235" t="s">
        <v>44</v>
      </c>
      <c r="F105" s="236" t="s">
        <v>363</v>
      </c>
      <c r="G105" s="234"/>
      <c r="H105" s="237">
        <v>183.05</v>
      </c>
      <c r="I105" s="238"/>
      <c r="J105" s="234"/>
      <c r="K105" s="234"/>
      <c r="L105" s="239"/>
      <c r="M105" s="240"/>
      <c r="N105" s="241"/>
      <c r="O105" s="241"/>
      <c r="P105" s="241"/>
      <c r="Q105" s="241"/>
      <c r="R105" s="241"/>
      <c r="S105" s="241"/>
      <c r="T105" s="242"/>
      <c r="AT105" s="243" t="s">
        <v>272</v>
      </c>
      <c r="AU105" s="243" t="s">
        <v>91</v>
      </c>
      <c r="AV105" s="15" t="s">
        <v>91</v>
      </c>
      <c r="AW105" s="15" t="s">
        <v>38</v>
      </c>
      <c r="AX105" s="15" t="s">
        <v>82</v>
      </c>
      <c r="AY105" s="243" t="s">
        <v>262</v>
      </c>
    </row>
    <row r="106" spans="1:51" s="14" customFormat="1" ht="10">
      <c r="B106" s="222"/>
      <c r="C106" s="223"/>
      <c r="D106" s="208" t="s">
        <v>272</v>
      </c>
      <c r="E106" s="224" t="s">
        <v>44</v>
      </c>
      <c r="F106" s="225" t="s">
        <v>284</v>
      </c>
      <c r="G106" s="223"/>
      <c r="H106" s="226">
        <v>183.05</v>
      </c>
      <c r="I106" s="227"/>
      <c r="J106" s="223"/>
      <c r="K106" s="223"/>
      <c r="L106" s="228"/>
      <c r="M106" s="229"/>
      <c r="N106" s="230"/>
      <c r="O106" s="230"/>
      <c r="P106" s="230"/>
      <c r="Q106" s="230"/>
      <c r="R106" s="230"/>
      <c r="S106" s="230"/>
      <c r="T106" s="231"/>
      <c r="AT106" s="232" t="s">
        <v>272</v>
      </c>
      <c r="AU106" s="232" t="s">
        <v>91</v>
      </c>
      <c r="AV106" s="14" t="s">
        <v>97</v>
      </c>
      <c r="AW106" s="14" t="s">
        <v>38</v>
      </c>
      <c r="AX106" s="14" t="s">
        <v>82</v>
      </c>
      <c r="AY106" s="232" t="s">
        <v>262</v>
      </c>
    </row>
    <row r="107" spans="1:51" s="13" customFormat="1" ht="10">
      <c r="B107" s="212"/>
      <c r="C107" s="213"/>
      <c r="D107" s="208" t="s">
        <v>272</v>
      </c>
      <c r="E107" s="214" t="s">
        <v>44</v>
      </c>
      <c r="F107" s="215" t="s">
        <v>364</v>
      </c>
      <c r="G107" s="213"/>
      <c r="H107" s="214" t="s">
        <v>44</v>
      </c>
      <c r="I107" s="216"/>
      <c r="J107" s="213"/>
      <c r="K107" s="213"/>
      <c r="L107" s="217"/>
      <c r="M107" s="218"/>
      <c r="N107" s="219"/>
      <c r="O107" s="219"/>
      <c r="P107" s="219"/>
      <c r="Q107" s="219"/>
      <c r="R107" s="219"/>
      <c r="S107" s="219"/>
      <c r="T107" s="220"/>
      <c r="AT107" s="221" t="s">
        <v>272</v>
      </c>
      <c r="AU107" s="221" t="s">
        <v>91</v>
      </c>
      <c r="AV107" s="13" t="s">
        <v>89</v>
      </c>
      <c r="AW107" s="13" t="s">
        <v>38</v>
      </c>
      <c r="AX107" s="13" t="s">
        <v>82</v>
      </c>
      <c r="AY107" s="221" t="s">
        <v>262</v>
      </c>
    </row>
    <row r="108" spans="1:51" s="15" customFormat="1" ht="10">
      <c r="B108" s="233"/>
      <c r="C108" s="234"/>
      <c r="D108" s="208" t="s">
        <v>272</v>
      </c>
      <c r="E108" s="235" t="s">
        <v>44</v>
      </c>
      <c r="F108" s="236" t="s">
        <v>365</v>
      </c>
      <c r="G108" s="234"/>
      <c r="H108" s="237">
        <v>64.400000000000006</v>
      </c>
      <c r="I108" s="238"/>
      <c r="J108" s="234"/>
      <c r="K108" s="234"/>
      <c r="L108" s="239"/>
      <c r="M108" s="240"/>
      <c r="N108" s="241"/>
      <c r="O108" s="241"/>
      <c r="P108" s="241"/>
      <c r="Q108" s="241"/>
      <c r="R108" s="241"/>
      <c r="S108" s="241"/>
      <c r="T108" s="242"/>
      <c r="AT108" s="243" t="s">
        <v>272</v>
      </c>
      <c r="AU108" s="243" t="s">
        <v>91</v>
      </c>
      <c r="AV108" s="15" t="s">
        <v>91</v>
      </c>
      <c r="AW108" s="15" t="s">
        <v>38</v>
      </c>
      <c r="AX108" s="15" t="s">
        <v>82</v>
      </c>
      <c r="AY108" s="243" t="s">
        <v>262</v>
      </c>
    </row>
    <row r="109" spans="1:51" s="14" customFormat="1" ht="10">
      <c r="B109" s="222"/>
      <c r="C109" s="223"/>
      <c r="D109" s="208" t="s">
        <v>272</v>
      </c>
      <c r="E109" s="224" t="s">
        <v>44</v>
      </c>
      <c r="F109" s="225" t="s">
        <v>284</v>
      </c>
      <c r="G109" s="223"/>
      <c r="H109" s="226">
        <v>64.400000000000006</v>
      </c>
      <c r="I109" s="227"/>
      <c r="J109" s="223"/>
      <c r="K109" s="223"/>
      <c r="L109" s="228"/>
      <c r="M109" s="229"/>
      <c r="N109" s="230"/>
      <c r="O109" s="230"/>
      <c r="P109" s="230"/>
      <c r="Q109" s="230"/>
      <c r="R109" s="230"/>
      <c r="S109" s="230"/>
      <c r="T109" s="231"/>
      <c r="AT109" s="232" t="s">
        <v>272</v>
      </c>
      <c r="AU109" s="232" t="s">
        <v>91</v>
      </c>
      <c r="AV109" s="14" t="s">
        <v>97</v>
      </c>
      <c r="AW109" s="14" t="s">
        <v>38</v>
      </c>
      <c r="AX109" s="14" t="s">
        <v>82</v>
      </c>
      <c r="AY109" s="232" t="s">
        <v>262</v>
      </c>
    </row>
    <row r="110" spans="1:51" s="13" customFormat="1" ht="10">
      <c r="B110" s="212"/>
      <c r="C110" s="213"/>
      <c r="D110" s="208" t="s">
        <v>272</v>
      </c>
      <c r="E110" s="214" t="s">
        <v>44</v>
      </c>
      <c r="F110" s="215" t="s">
        <v>366</v>
      </c>
      <c r="G110" s="213"/>
      <c r="H110" s="214" t="s">
        <v>44</v>
      </c>
      <c r="I110" s="216"/>
      <c r="J110" s="213"/>
      <c r="K110" s="213"/>
      <c r="L110" s="217"/>
      <c r="M110" s="218"/>
      <c r="N110" s="219"/>
      <c r="O110" s="219"/>
      <c r="P110" s="219"/>
      <c r="Q110" s="219"/>
      <c r="R110" s="219"/>
      <c r="S110" s="219"/>
      <c r="T110" s="220"/>
      <c r="AT110" s="221" t="s">
        <v>272</v>
      </c>
      <c r="AU110" s="221" t="s">
        <v>91</v>
      </c>
      <c r="AV110" s="13" t="s">
        <v>89</v>
      </c>
      <c r="AW110" s="13" t="s">
        <v>38</v>
      </c>
      <c r="AX110" s="13" t="s">
        <v>82</v>
      </c>
      <c r="AY110" s="221" t="s">
        <v>262</v>
      </c>
    </row>
    <row r="111" spans="1:51" s="15" customFormat="1" ht="10">
      <c r="B111" s="233"/>
      <c r="C111" s="234"/>
      <c r="D111" s="208" t="s">
        <v>272</v>
      </c>
      <c r="E111" s="235" t="s">
        <v>44</v>
      </c>
      <c r="F111" s="236" t="s">
        <v>82</v>
      </c>
      <c r="G111" s="234"/>
      <c r="H111" s="237">
        <v>0</v>
      </c>
      <c r="I111" s="238"/>
      <c r="J111" s="234"/>
      <c r="K111" s="234"/>
      <c r="L111" s="239"/>
      <c r="M111" s="240"/>
      <c r="N111" s="241"/>
      <c r="O111" s="241"/>
      <c r="P111" s="241"/>
      <c r="Q111" s="241"/>
      <c r="R111" s="241"/>
      <c r="S111" s="241"/>
      <c r="T111" s="242"/>
      <c r="AT111" s="243" t="s">
        <v>272</v>
      </c>
      <c r="AU111" s="243" t="s">
        <v>91</v>
      </c>
      <c r="AV111" s="15" t="s">
        <v>91</v>
      </c>
      <c r="AW111" s="15" t="s">
        <v>38</v>
      </c>
      <c r="AX111" s="15" t="s">
        <v>82</v>
      </c>
      <c r="AY111" s="243" t="s">
        <v>262</v>
      </c>
    </row>
    <row r="112" spans="1:51" s="14" customFormat="1" ht="10">
      <c r="B112" s="222"/>
      <c r="C112" s="223"/>
      <c r="D112" s="208" t="s">
        <v>272</v>
      </c>
      <c r="E112" s="224" t="s">
        <v>44</v>
      </c>
      <c r="F112" s="225" t="s">
        <v>284</v>
      </c>
      <c r="G112" s="223"/>
      <c r="H112" s="226">
        <v>0</v>
      </c>
      <c r="I112" s="227"/>
      <c r="J112" s="223"/>
      <c r="K112" s="223"/>
      <c r="L112" s="228"/>
      <c r="M112" s="229"/>
      <c r="N112" s="230"/>
      <c r="O112" s="230"/>
      <c r="P112" s="230"/>
      <c r="Q112" s="230"/>
      <c r="R112" s="230"/>
      <c r="S112" s="230"/>
      <c r="T112" s="231"/>
      <c r="AT112" s="232" t="s">
        <v>272</v>
      </c>
      <c r="AU112" s="232" t="s">
        <v>91</v>
      </c>
      <c r="AV112" s="14" t="s">
        <v>97</v>
      </c>
      <c r="AW112" s="14" t="s">
        <v>38</v>
      </c>
      <c r="AX112" s="14" t="s">
        <v>82</v>
      </c>
      <c r="AY112" s="232" t="s">
        <v>262</v>
      </c>
    </row>
    <row r="113" spans="2:51" s="13" customFormat="1" ht="10">
      <c r="B113" s="212"/>
      <c r="C113" s="213"/>
      <c r="D113" s="208" t="s">
        <v>272</v>
      </c>
      <c r="E113" s="214" t="s">
        <v>44</v>
      </c>
      <c r="F113" s="215" t="s">
        <v>367</v>
      </c>
      <c r="G113" s="213"/>
      <c r="H113" s="214" t="s">
        <v>44</v>
      </c>
      <c r="I113" s="216"/>
      <c r="J113" s="213"/>
      <c r="K113" s="213"/>
      <c r="L113" s="217"/>
      <c r="M113" s="218"/>
      <c r="N113" s="219"/>
      <c r="O113" s="219"/>
      <c r="P113" s="219"/>
      <c r="Q113" s="219"/>
      <c r="R113" s="219"/>
      <c r="S113" s="219"/>
      <c r="T113" s="220"/>
      <c r="AT113" s="221" t="s">
        <v>272</v>
      </c>
      <c r="AU113" s="221" t="s">
        <v>91</v>
      </c>
      <c r="AV113" s="13" t="s">
        <v>89</v>
      </c>
      <c r="AW113" s="13" t="s">
        <v>38</v>
      </c>
      <c r="AX113" s="13" t="s">
        <v>82</v>
      </c>
      <c r="AY113" s="221" t="s">
        <v>262</v>
      </c>
    </row>
    <row r="114" spans="2:51" s="13" customFormat="1" ht="10">
      <c r="B114" s="212"/>
      <c r="C114" s="213"/>
      <c r="D114" s="208" t="s">
        <v>272</v>
      </c>
      <c r="E114" s="214" t="s">
        <v>44</v>
      </c>
      <c r="F114" s="215" t="s">
        <v>368</v>
      </c>
      <c r="G114" s="213"/>
      <c r="H114" s="214" t="s">
        <v>44</v>
      </c>
      <c r="I114" s="216"/>
      <c r="J114" s="213"/>
      <c r="K114" s="213"/>
      <c r="L114" s="217"/>
      <c r="M114" s="218"/>
      <c r="N114" s="219"/>
      <c r="O114" s="219"/>
      <c r="P114" s="219"/>
      <c r="Q114" s="219"/>
      <c r="R114" s="219"/>
      <c r="S114" s="219"/>
      <c r="T114" s="220"/>
      <c r="AT114" s="221" t="s">
        <v>272</v>
      </c>
      <c r="AU114" s="221" t="s">
        <v>91</v>
      </c>
      <c r="AV114" s="13" t="s">
        <v>89</v>
      </c>
      <c r="AW114" s="13" t="s">
        <v>38</v>
      </c>
      <c r="AX114" s="13" t="s">
        <v>82</v>
      </c>
      <c r="AY114" s="221" t="s">
        <v>262</v>
      </c>
    </row>
    <row r="115" spans="2:51" s="13" customFormat="1" ht="10">
      <c r="B115" s="212"/>
      <c r="C115" s="213"/>
      <c r="D115" s="208" t="s">
        <v>272</v>
      </c>
      <c r="E115" s="214" t="s">
        <v>44</v>
      </c>
      <c r="F115" s="215" t="s">
        <v>369</v>
      </c>
      <c r="G115" s="213"/>
      <c r="H115" s="214" t="s">
        <v>44</v>
      </c>
      <c r="I115" s="216"/>
      <c r="J115" s="213"/>
      <c r="K115" s="213"/>
      <c r="L115" s="217"/>
      <c r="M115" s="218"/>
      <c r="N115" s="219"/>
      <c r="O115" s="219"/>
      <c r="P115" s="219"/>
      <c r="Q115" s="219"/>
      <c r="R115" s="219"/>
      <c r="S115" s="219"/>
      <c r="T115" s="220"/>
      <c r="AT115" s="221" t="s">
        <v>272</v>
      </c>
      <c r="AU115" s="221" t="s">
        <v>91</v>
      </c>
      <c r="AV115" s="13" t="s">
        <v>89</v>
      </c>
      <c r="AW115" s="13" t="s">
        <v>38</v>
      </c>
      <c r="AX115" s="13" t="s">
        <v>82</v>
      </c>
      <c r="AY115" s="221" t="s">
        <v>262</v>
      </c>
    </row>
    <row r="116" spans="2:51" s="13" customFormat="1" ht="10">
      <c r="B116" s="212"/>
      <c r="C116" s="213"/>
      <c r="D116" s="208" t="s">
        <v>272</v>
      </c>
      <c r="E116" s="214" t="s">
        <v>44</v>
      </c>
      <c r="F116" s="215" t="s">
        <v>310</v>
      </c>
      <c r="G116" s="213"/>
      <c r="H116" s="214" t="s">
        <v>44</v>
      </c>
      <c r="I116" s="216"/>
      <c r="J116" s="213"/>
      <c r="K116" s="213"/>
      <c r="L116" s="217"/>
      <c r="M116" s="218"/>
      <c r="N116" s="219"/>
      <c r="O116" s="219"/>
      <c r="P116" s="219"/>
      <c r="Q116" s="219"/>
      <c r="R116" s="219"/>
      <c r="S116" s="219"/>
      <c r="T116" s="220"/>
      <c r="AT116" s="221" t="s">
        <v>272</v>
      </c>
      <c r="AU116" s="221" t="s">
        <v>91</v>
      </c>
      <c r="AV116" s="13" t="s">
        <v>89</v>
      </c>
      <c r="AW116" s="13" t="s">
        <v>38</v>
      </c>
      <c r="AX116" s="13" t="s">
        <v>82</v>
      </c>
      <c r="AY116" s="221" t="s">
        <v>262</v>
      </c>
    </row>
    <row r="117" spans="2:51" s="13" customFormat="1" ht="10">
      <c r="B117" s="212"/>
      <c r="C117" s="213"/>
      <c r="D117" s="208" t="s">
        <v>272</v>
      </c>
      <c r="E117" s="214" t="s">
        <v>44</v>
      </c>
      <c r="F117" s="215" t="s">
        <v>311</v>
      </c>
      <c r="G117" s="213"/>
      <c r="H117" s="214" t="s">
        <v>44</v>
      </c>
      <c r="I117" s="216"/>
      <c r="J117" s="213"/>
      <c r="K117" s="213"/>
      <c r="L117" s="217"/>
      <c r="M117" s="218"/>
      <c r="N117" s="219"/>
      <c r="O117" s="219"/>
      <c r="P117" s="219"/>
      <c r="Q117" s="219"/>
      <c r="R117" s="219"/>
      <c r="S117" s="219"/>
      <c r="T117" s="220"/>
      <c r="AT117" s="221" t="s">
        <v>272</v>
      </c>
      <c r="AU117" s="221" t="s">
        <v>91</v>
      </c>
      <c r="AV117" s="13" t="s">
        <v>89</v>
      </c>
      <c r="AW117" s="13" t="s">
        <v>38</v>
      </c>
      <c r="AX117" s="13" t="s">
        <v>82</v>
      </c>
      <c r="AY117" s="221" t="s">
        <v>262</v>
      </c>
    </row>
    <row r="118" spans="2:51" s="15" customFormat="1" ht="10">
      <c r="B118" s="233"/>
      <c r="C118" s="234"/>
      <c r="D118" s="208" t="s">
        <v>272</v>
      </c>
      <c r="E118" s="235" t="s">
        <v>44</v>
      </c>
      <c r="F118" s="236" t="s">
        <v>312</v>
      </c>
      <c r="G118" s="234"/>
      <c r="H118" s="237">
        <v>56.664000000000001</v>
      </c>
      <c r="I118" s="238"/>
      <c r="J118" s="234"/>
      <c r="K118" s="234"/>
      <c r="L118" s="239"/>
      <c r="M118" s="240"/>
      <c r="N118" s="241"/>
      <c r="O118" s="241"/>
      <c r="P118" s="241"/>
      <c r="Q118" s="241"/>
      <c r="R118" s="241"/>
      <c r="S118" s="241"/>
      <c r="T118" s="242"/>
      <c r="AT118" s="243" t="s">
        <v>272</v>
      </c>
      <c r="AU118" s="243" t="s">
        <v>91</v>
      </c>
      <c r="AV118" s="15" t="s">
        <v>91</v>
      </c>
      <c r="AW118" s="15" t="s">
        <v>38</v>
      </c>
      <c r="AX118" s="15" t="s">
        <v>82</v>
      </c>
      <c r="AY118" s="243" t="s">
        <v>262</v>
      </c>
    </row>
    <row r="119" spans="2:51" s="15" customFormat="1" ht="10">
      <c r="B119" s="233"/>
      <c r="C119" s="234"/>
      <c r="D119" s="208" t="s">
        <v>272</v>
      </c>
      <c r="E119" s="235" t="s">
        <v>44</v>
      </c>
      <c r="F119" s="236" t="s">
        <v>313</v>
      </c>
      <c r="G119" s="234"/>
      <c r="H119" s="237">
        <v>-5</v>
      </c>
      <c r="I119" s="238"/>
      <c r="J119" s="234"/>
      <c r="K119" s="234"/>
      <c r="L119" s="239"/>
      <c r="M119" s="240"/>
      <c r="N119" s="241"/>
      <c r="O119" s="241"/>
      <c r="P119" s="241"/>
      <c r="Q119" s="241"/>
      <c r="R119" s="241"/>
      <c r="S119" s="241"/>
      <c r="T119" s="242"/>
      <c r="AT119" s="243" t="s">
        <v>272</v>
      </c>
      <c r="AU119" s="243" t="s">
        <v>91</v>
      </c>
      <c r="AV119" s="15" t="s">
        <v>91</v>
      </c>
      <c r="AW119" s="15" t="s">
        <v>38</v>
      </c>
      <c r="AX119" s="15" t="s">
        <v>82</v>
      </c>
      <c r="AY119" s="243" t="s">
        <v>262</v>
      </c>
    </row>
    <row r="120" spans="2:51" s="15" customFormat="1" ht="10">
      <c r="B120" s="233"/>
      <c r="C120" s="234"/>
      <c r="D120" s="208" t="s">
        <v>272</v>
      </c>
      <c r="E120" s="235" t="s">
        <v>44</v>
      </c>
      <c r="F120" s="236" t="s">
        <v>370</v>
      </c>
      <c r="G120" s="234"/>
      <c r="H120" s="237">
        <v>-20.986999999999998</v>
      </c>
      <c r="I120" s="238"/>
      <c r="J120" s="234"/>
      <c r="K120" s="234"/>
      <c r="L120" s="239"/>
      <c r="M120" s="240"/>
      <c r="N120" s="241"/>
      <c r="O120" s="241"/>
      <c r="P120" s="241"/>
      <c r="Q120" s="241"/>
      <c r="R120" s="241"/>
      <c r="S120" s="241"/>
      <c r="T120" s="242"/>
      <c r="AT120" s="243" t="s">
        <v>272</v>
      </c>
      <c r="AU120" s="243" t="s">
        <v>91</v>
      </c>
      <c r="AV120" s="15" t="s">
        <v>91</v>
      </c>
      <c r="AW120" s="15" t="s">
        <v>38</v>
      </c>
      <c r="AX120" s="15" t="s">
        <v>82</v>
      </c>
      <c r="AY120" s="243" t="s">
        <v>262</v>
      </c>
    </row>
    <row r="121" spans="2:51" s="13" customFormat="1" ht="10">
      <c r="B121" s="212"/>
      <c r="C121" s="213"/>
      <c r="D121" s="208" t="s">
        <v>272</v>
      </c>
      <c r="E121" s="214" t="s">
        <v>44</v>
      </c>
      <c r="F121" s="215" t="s">
        <v>317</v>
      </c>
      <c r="G121" s="213"/>
      <c r="H121" s="214" t="s">
        <v>44</v>
      </c>
      <c r="I121" s="216"/>
      <c r="J121" s="213"/>
      <c r="K121" s="213"/>
      <c r="L121" s="217"/>
      <c r="M121" s="218"/>
      <c r="N121" s="219"/>
      <c r="O121" s="219"/>
      <c r="P121" s="219"/>
      <c r="Q121" s="219"/>
      <c r="R121" s="219"/>
      <c r="S121" s="219"/>
      <c r="T121" s="220"/>
      <c r="AT121" s="221" t="s">
        <v>272</v>
      </c>
      <c r="AU121" s="221" t="s">
        <v>91</v>
      </c>
      <c r="AV121" s="13" t="s">
        <v>89</v>
      </c>
      <c r="AW121" s="13" t="s">
        <v>38</v>
      </c>
      <c r="AX121" s="13" t="s">
        <v>82</v>
      </c>
      <c r="AY121" s="221" t="s">
        <v>262</v>
      </c>
    </row>
    <row r="122" spans="2:51" s="13" customFormat="1" ht="10">
      <c r="B122" s="212"/>
      <c r="C122" s="213"/>
      <c r="D122" s="208" t="s">
        <v>272</v>
      </c>
      <c r="E122" s="214" t="s">
        <v>44</v>
      </c>
      <c r="F122" s="215" t="s">
        <v>318</v>
      </c>
      <c r="G122" s="213"/>
      <c r="H122" s="214" t="s">
        <v>44</v>
      </c>
      <c r="I122" s="216"/>
      <c r="J122" s="213"/>
      <c r="K122" s="213"/>
      <c r="L122" s="217"/>
      <c r="M122" s="218"/>
      <c r="N122" s="219"/>
      <c r="O122" s="219"/>
      <c r="P122" s="219"/>
      <c r="Q122" s="219"/>
      <c r="R122" s="219"/>
      <c r="S122" s="219"/>
      <c r="T122" s="220"/>
      <c r="AT122" s="221" t="s">
        <v>272</v>
      </c>
      <c r="AU122" s="221" t="s">
        <v>91</v>
      </c>
      <c r="AV122" s="13" t="s">
        <v>89</v>
      </c>
      <c r="AW122" s="13" t="s">
        <v>38</v>
      </c>
      <c r="AX122" s="13" t="s">
        <v>82</v>
      </c>
      <c r="AY122" s="221" t="s">
        <v>262</v>
      </c>
    </row>
    <row r="123" spans="2:51" s="15" customFormat="1" ht="10">
      <c r="B123" s="233"/>
      <c r="C123" s="234"/>
      <c r="D123" s="208" t="s">
        <v>272</v>
      </c>
      <c r="E123" s="235" t="s">
        <v>44</v>
      </c>
      <c r="F123" s="236" t="s">
        <v>319</v>
      </c>
      <c r="G123" s="234"/>
      <c r="H123" s="237">
        <v>152.25700000000001</v>
      </c>
      <c r="I123" s="238"/>
      <c r="J123" s="234"/>
      <c r="K123" s="234"/>
      <c r="L123" s="239"/>
      <c r="M123" s="240"/>
      <c r="N123" s="241"/>
      <c r="O123" s="241"/>
      <c r="P123" s="241"/>
      <c r="Q123" s="241"/>
      <c r="R123" s="241"/>
      <c r="S123" s="241"/>
      <c r="T123" s="242"/>
      <c r="AT123" s="243" t="s">
        <v>272</v>
      </c>
      <c r="AU123" s="243" t="s">
        <v>91</v>
      </c>
      <c r="AV123" s="15" t="s">
        <v>91</v>
      </c>
      <c r="AW123" s="15" t="s">
        <v>38</v>
      </c>
      <c r="AX123" s="15" t="s">
        <v>82</v>
      </c>
      <c r="AY123" s="243" t="s">
        <v>262</v>
      </c>
    </row>
    <row r="124" spans="2:51" s="15" customFormat="1" ht="10">
      <c r="B124" s="233"/>
      <c r="C124" s="234"/>
      <c r="D124" s="208" t="s">
        <v>272</v>
      </c>
      <c r="E124" s="235" t="s">
        <v>44</v>
      </c>
      <c r="F124" s="236" t="s">
        <v>371</v>
      </c>
      <c r="G124" s="234"/>
      <c r="H124" s="237">
        <v>-34.770000000000003</v>
      </c>
      <c r="I124" s="238"/>
      <c r="J124" s="234"/>
      <c r="K124" s="234"/>
      <c r="L124" s="239"/>
      <c r="M124" s="240"/>
      <c r="N124" s="241"/>
      <c r="O124" s="241"/>
      <c r="P124" s="241"/>
      <c r="Q124" s="241"/>
      <c r="R124" s="241"/>
      <c r="S124" s="241"/>
      <c r="T124" s="242"/>
      <c r="AT124" s="243" t="s">
        <v>272</v>
      </c>
      <c r="AU124" s="243" t="s">
        <v>91</v>
      </c>
      <c r="AV124" s="15" t="s">
        <v>91</v>
      </c>
      <c r="AW124" s="15" t="s">
        <v>38</v>
      </c>
      <c r="AX124" s="15" t="s">
        <v>82</v>
      </c>
      <c r="AY124" s="243" t="s">
        <v>262</v>
      </c>
    </row>
    <row r="125" spans="2:51" s="13" customFormat="1" ht="10">
      <c r="B125" s="212"/>
      <c r="C125" s="213"/>
      <c r="D125" s="208" t="s">
        <v>272</v>
      </c>
      <c r="E125" s="214" t="s">
        <v>44</v>
      </c>
      <c r="F125" s="215" t="s">
        <v>317</v>
      </c>
      <c r="G125" s="213"/>
      <c r="H125" s="214" t="s">
        <v>44</v>
      </c>
      <c r="I125" s="216"/>
      <c r="J125" s="213"/>
      <c r="K125" s="213"/>
      <c r="L125" s="217"/>
      <c r="M125" s="218"/>
      <c r="N125" s="219"/>
      <c r="O125" s="219"/>
      <c r="P125" s="219"/>
      <c r="Q125" s="219"/>
      <c r="R125" s="219"/>
      <c r="S125" s="219"/>
      <c r="T125" s="220"/>
      <c r="AT125" s="221" t="s">
        <v>272</v>
      </c>
      <c r="AU125" s="221" t="s">
        <v>91</v>
      </c>
      <c r="AV125" s="13" t="s">
        <v>89</v>
      </c>
      <c r="AW125" s="13" t="s">
        <v>38</v>
      </c>
      <c r="AX125" s="13" t="s">
        <v>82</v>
      </c>
      <c r="AY125" s="221" t="s">
        <v>262</v>
      </c>
    </row>
    <row r="126" spans="2:51" s="13" customFormat="1" ht="10">
      <c r="B126" s="212"/>
      <c r="C126" s="213"/>
      <c r="D126" s="208" t="s">
        <v>272</v>
      </c>
      <c r="E126" s="214" t="s">
        <v>44</v>
      </c>
      <c r="F126" s="215" t="s">
        <v>320</v>
      </c>
      <c r="G126" s="213"/>
      <c r="H126" s="214" t="s">
        <v>44</v>
      </c>
      <c r="I126" s="216"/>
      <c r="J126" s="213"/>
      <c r="K126" s="213"/>
      <c r="L126" s="217"/>
      <c r="M126" s="218"/>
      <c r="N126" s="219"/>
      <c r="O126" s="219"/>
      <c r="P126" s="219"/>
      <c r="Q126" s="219"/>
      <c r="R126" s="219"/>
      <c r="S126" s="219"/>
      <c r="T126" s="220"/>
      <c r="AT126" s="221" t="s">
        <v>272</v>
      </c>
      <c r="AU126" s="221" t="s">
        <v>91</v>
      </c>
      <c r="AV126" s="13" t="s">
        <v>89</v>
      </c>
      <c r="AW126" s="13" t="s">
        <v>38</v>
      </c>
      <c r="AX126" s="13" t="s">
        <v>82</v>
      </c>
      <c r="AY126" s="221" t="s">
        <v>262</v>
      </c>
    </row>
    <row r="127" spans="2:51" s="15" customFormat="1" ht="10">
      <c r="B127" s="233"/>
      <c r="C127" s="234"/>
      <c r="D127" s="208" t="s">
        <v>272</v>
      </c>
      <c r="E127" s="235" t="s">
        <v>44</v>
      </c>
      <c r="F127" s="236" t="s">
        <v>321</v>
      </c>
      <c r="G127" s="234"/>
      <c r="H127" s="237">
        <v>18.303999999999998</v>
      </c>
      <c r="I127" s="238"/>
      <c r="J127" s="234"/>
      <c r="K127" s="234"/>
      <c r="L127" s="239"/>
      <c r="M127" s="240"/>
      <c r="N127" s="241"/>
      <c r="O127" s="241"/>
      <c r="P127" s="241"/>
      <c r="Q127" s="241"/>
      <c r="R127" s="241"/>
      <c r="S127" s="241"/>
      <c r="T127" s="242"/>
      <c r="AT127" s="243" t="s">
        <v>272</v>
      </c>
      <c r="AU127" s="243" t="s">
        <v>91</v>
      </c>
      <c r="AV127" s="15" t="s">
        <v>91</v>
      </c>
      <c r="AW127" s="15" t="s">
        <v>38</v>
      </c>
      <c r="AX127" s="15" t="s">
        <v>82</v>
      </c>
      <c r="AY127" s="243" t="s">
        <v>262</v>
      </c>
    </row>
    <row r="128" spans="2:51" s="15" customFormat="1" ht="10">
      <c r="B128" s="233"/>
      <c r="C128" s="234"/>
      <c r="D128" s="208" t="s">
        <v>272</v>
      </c>
      <c r="E128" s="235" t="s">
        <v>44</v>
      </c>
      <c r="F128" s="236" t="s">
        <v>372</v>
      </c>
      <c r="G128" s="234"/>
      <c r="H128" s="237">
        <v>-4.992</v>
      </c>
      <c r="I128" s="238"/>
      <c r="J128" s="234"/>
      <c r="K128" s="234"/>
      <c r="L128" s="239"/>
      <c r="M128" s="240"/>
      <c r="N128" s="241"/>
      <c r="O128" s="241"/>
      <c r="P128" s="241"/>
      <c r="Q128" s="241"/>
      <c r="R128" s="241"/>
      <c r="S128" s="241"/>
      <c r="T128" s="242"/>
      <c r="AT128" s="243" t="s">
        <v>272</v>
      </c>
      <c r="AU128" s="243" t="s">
        <v>91</v>
      </c>
      <c r="AV128" s="15" t="s">
        <v>91</v>
      </c>
      <c r="AW128" s="15" t="s">
        <v>38</v>
      </c>
      <c r="AX128" s="15" t="s">
        <v>82</v>
      </c>
      <c r="AY128" s="243" t="s">
        <v>262</v>
      </c>
    </row>
    <row r="129" spans="2:51" s="13" customFormat="1" ht="10">
      <c r="B129" s="212"/>
      <c r="C129" s="213"/>
      <c r="D129" s="208" t="s">
        <v>272</v>
      </c>
      <c r="E129" s="214" t="s">
        <v>44</v>
      </c>
      <c r="F129" s="215" t="s">
        <v>327</v>
      </c>
      <c r="G129" s="213"/>
      <c r="H129" s="214" t="s">
        <v>44</v>
      </c>
      <c r="I129" s="216"/>
      <c r="J129" s="213"/>
      <c r="K129" s="213"/>
      <c r="L129" s="217"/>
      <c r="M129" s="218"/>
      <c r="N129" s="219"/>
      <c r="O129" s="219"/>
      <c r="P129" s="219"/>
      <c r="Q129" s="219"/>
      <c r="R129" s="219"/>
      <c r="S129" s="219"/>
      <c r="T129" s="220"/>
      <c r="AT129" s="221" t="s">
        <v>272</v>
      </c>
      <c r="AU129" s="221" t="s">
        <v>91</v>
      </c>
      <c r="AV129" s="13" t="s">
        <v>89</v>
      </c>
      <c r="AW129" s="13" t="s">
        <v>38</v>
      </c>
      <c r="AX129" s="13" t="s">
        <v>82</v>
      </c>
      <c r="AY129" s="221" t="s">
        <v>262</v>
      </c>
    </row>
    <row r="130" spans="2:51" s="13" customFormat="1" ht="10">
      <c r="B130" s="212"/>
      <c r="C130" s="213"/>
      <c r="D130" s="208" t="s">
        <v>272</v>
      </c>
      <c r="E130" s="214" t="s">
        <v>44</v>
      </c>
      <c r="F130" s="215" t="s">
        <v>328</v>
      </c>
      <c r="G130" s="213"/>
      <c r="H130" s="214" t="s">
        <v>44</v>
      </c>
      <c r="I130" s="216"/>
      <c r="J130" s="213"/>
      <c r="K130" s="213"/>
      <c r="L130" s="217"/>
      <c r="M130" s="218"/>
      <c r="N130" s="219"/>
      <c r="O130" s="219"/>
      <c r="P130" s="219"/>
      <c r="Q130" s="219"/>
      <c r="R130" s="219"/>
      <c r="S130" s="219"/>
      <c r="T130" s="220"/>
      <c r="AT130" s="221" t="s">
        <v>272</v>
      </c>
      <c r="AU130" s="221" t="s">
        <v>91</v>
      </c>
      <c r="AV130" s="13" t="s">
        <v>89</v>
      </c>
      <c r="AW130" s="13" t="s">
        <v>38</v>
      </c>
      <c r="AX130" s="13" t="s">
        <v>82</v>
      </c>
      <c r="AY130" s="221" t="s">
        <v>262</v>
      </c>
    </row>
    <row r="131" spans="2:51" s="15" customFormat="1" ht="10">
      <c r="B131" s="233"/>
      <c r="C131" s="234"/>
      <c r="D131" s="208" t="s">
        <v>272</v>
      </c>
      <c r="E131" s="235" t="s">
        <v>44</v>
      </c>
      <c r="F131" s="236" t="s">
        <v>329</v>
      </c>
      <c r="G131" s="234"/>
      <c r="H131" s="237">
        <v>7.1139999999999999</v>
      </c>
      <c r="I131" s="238"/>
      <c r="J131" s="234"/>
      <c r="K131" s="234"/>
      <c r="L131" s="239"/>
      <c r="M131" s="240"/>
      <c r="N131" s="241"/>
      <c r="O131" s="241"/>
      <c r="P131" s="241"/>
      <c r="Q131" s="241"/>
      <c r="R131" s="241"/>
      <c r="S131" s="241"/>
      <c r="T131" s="242"/>
      <c r="AT131" s="243" t="s">
        <v>272</v>
      </c>
      <c r="AU131" s="243" t="s">
        <v>91</v>
      </c>
      <c r="AV131" s="15" t="s">
        <v>91</v>
      </c>
      <c r="AW131" s="15" t="s">
        <v>38</v>
      </c>
      <c r="AX131" s="15" t="s">
        <v>82</v>
      </c>
      <c r="AY131" s="243" t="s">
        <v>262</v>
      </c>
    </row>
    <row r="132" spans="2:51" s="15" customFormat="1" ht="10">
      <c r="B132" s="233"/>
      <c r="C132" s="234"/>
      <c r="D132" s="208" t="s">
        <v>272</v>
      </c>
      <c r="E132" s="235" t="s">
        <v>44</v>
      </c>
      <c r="F132" s="236" t="s">
        <v>373</v>
      </c>
      <c r="G132" s="234"/>
      <c r="H132" s="237">
        <v>-1.5660000000000001</v>
      </c>
      <c r="I132" s="238"/>
      <c r="J132" s="234"/>
      <c r="K132" s="234"/>
      <c r="L132" s="239"/>
      <c r="M132" s="240"/>
      <c r="N132" s="241"/>
      <c r="O132" s="241"/>
      <c r="P132" s="241"/>
      <c r="Q132" s="241"/>
      <c r="R132" s="241"/>
      <c r="S132" s="241"/>
      <c r="T132" s="242"/>
      <c r="AT132" s="243" t="s">
        <v>272</v>
      </c>
      <c r="AU132" s="243" t="s">
        <v>91</v>
      </c>
      <c r="AV132" s="15" t="s">
        <v>91</v>
      </c>
      <c r="AW132" s="15" t="s">
        <v>38</v>
      </c>
      <c r="AX132" s="15" t="s">
        <v>82</v>
      </c>
      <c r="AY132" s="243" t="s">
        <v>262</v>
      </c>
    </row>
    <row r="133" spans="2:51" s="13" customFormat="1" ht="10">
      <c r="B133" s="212"/>
      <c r="C133" s="213"/>
      <c r="D133" s="208" t="s">
        <v>272</v>
      </c>
      <c r="E133" s="214" t="s">
        <v>44</v>
      </c>
      <c r="F133" s="215" t="s">
        <v>327</v>
      </c>
      <c r="G133" s="213"/>
      <c r="H133" s="214" t="s">
        <v>44</v>
      </c>
      <c r="I133" s="216"/>
      <c r="J133" s="213"/>
      <c r="K133" s="213"/>
      <c r="L133" s="217"/>
      <c r="M133" s="218"/>
      <c r="N133" s="219"/>
      <c r="O133" s="219"/>
      <c r="P133" s="219"/>
      <c r="Q133" s="219"/>
      <c r="R133" s="219"/>
      <c r="S133" s="219"/>
      <c r="T133" s="220"/>
      <c r="AT133" s="221" t="s">
        <v>272</v>
      </c>
      <c r="AU133" s="221" t="s">
        <v>91</v>
      </c>
      <c r="AV133" s="13" t="s">
        <v>89</v>
      </c>
      <c r="AW133" s="13" t="s">
        <v>38</v>
      </c>
      <c r="AX133" s="13" t="s">
        <v>82</v>
      </c>
      <c r="AY133" s="221" t="s">
        <v>262</v>
      </c>
    </row>
    <row r="134" spans="2:51" s="13" customFormat="1" ht="10">
      <c r="B134" s="212"/>
      <c r="C134" s="213"/>
      <c r="D134" s="208" t="s">
        <v>272</v>
      </c>
      <c r="E134" s="214" t="s">
        <v>44</v>
      </c>
      <c r="F134" s="215" t="s">
        <v>330</v>
      </c>
      <c r="G134" s="213"/>
      <c r="H134" s="214" t="s">
        <v>44</v>
      </c>
      <c r="I134" s="216"/>
      <c r="J134" s="213"/>
      <c r="K134" s="213"/>
      <c r="L134" s="217"/>
      <c r="M134" s="218"/>
      <c r="N134" s="219"/>
      <c r="O134" s="219"/>
      <c r="P134" s="219"/>
      <c r="Q134" s="219"/>
      <c r="R134" s="219"/>
      <c r="S134" s="219"/>
      <c r="T134" s="220"/>
      <c r="AT134" s="221" t="s">
        <v>272</v>
      </c>
      <c r="AU134" s="221" t="s">
        <v>91</v>
      </c>
      <c r="AV134" s="13" t="s">
        <v>89</v>
      </c>
      <c r="AW134" s="13" t="s">
        <v>38</v>
      </c>
      <c r="AX134" s="13" t="s">
        <v>82</v>
      </c>
      <c r="AY134" s="221" t="s">
        <v>262</v>
      </c>
    </row>
    <row r="135" spans="2:51" s="15" customFormat="1" ht="10">
      <c r="B135" s="233"/>
      <c r="C135" s="234"/>
      <c r="D135" s="208" t="s">
        <v>272</v>
      </c>
      <c r="E135" s="235" t="s">
        <v>44</v>
      </c>
      <c r="F135" s="236" t="s">
        <v>331</v>
      </c>
      <c r="G135" s="234"/>
      <c r="H135" s="237">
        <v>2.9620000000000002</v>
      </c>
      <c r="I135" s="238"/>
      <c r="J135" s="234"/>
      <c r="K135" s="234"/>
      <c r="L135" s="239"/>
      <c r="M135" s="240"/>
      <c r="N135" s="241"/>
      <c r="O135" s="241"/>
      <c r="P135" s="241"/>
      <c r="Q135" s="241"/>
      <c r="R135" s="241"/>
      <c r="S135" s="241"/>
      <c r="T135" s="242"/>
      <c r="AT135" s="243" t="s">
        <v>272</v>
      </c>
      <c r="AU135" s="243" t="s">
        <v>91</v>
      </c>
      <c r="AV135" s="15" t="s">
        <v>91</v>
      </c>
      <c r="AW135" s="15" t="s">
        <v>38</v>
      </c>
      <c r="AX135" s="15" t="s">
        <v>82</v>
      </c>
      <c r="AY135" s="243" t="s">
        <v>262</v>
      </c>
    </row>
    <row r="136" spans="2:51" s="15" customFormat="1" ht="10">
      <c r="B136" s="233"/>
      <c r="C136" s="234"/>
      <c r="D136" s="208" t="s">
        <v>272</v>
      </c>
      <c r="E136" s="235" t="s">
        <v>44</v>
      </c>
      <c r="F136" s="236" t="s">
        <v>374</v>
      </c>
      <c r="G136" s="234"/>
      <c r="H136" s="237">
        <v>-1.35</v>
      </c>
      <c r="I136" s="238"/>
      <c r="J136" s="234"/>
      <c r="K136" s="234"/>
      <c r="L136" s="239"/>
      <c r="M136" s="240"/>
      <c r="N136" s="241"/>
      <c r="O136" s="241"/>
      <c r="P136" s="241"/>
      <c r="Q136" s="241"/>
      <c r="R136" s="241"/>
      <c r="S136" s="241"/>
      <c r="T136" s="242"/>
      <c r="AT136" s="243" t="s">
        <v>272</v>
      </c>
      <c r="AU136" s="243" t="s">
        <v>91</v>
      </c>
      <c r="AV136" s="15" t="s">
        <v>91</v>
      </c>
      <c r="AW136" s="15" t="s">
        <v>38</v>
      </c>
      <c r="AX136" s="15" t="s">
        <v>82</v>
      </c>
      <c r="AY136" s="243" t="s">
        <v>262</v>
      </c>
    </row>
    <row r="137" spans="2:51" s="13" customFormat="1" ht="10">
      <c r="B137" s="212"/>
      <c r="C137" s="213"/>
      <c r="D137" s="208" t="s">
        <v>272</v>
      </c>
      <c r="E137" s="214" t="s">
        <v>44</v>
      </c>
      <c r="F137" s="215" t="s">
        <v>327</v>
      </c>
      <c r="G137" s="213"/>
      <c r="H137" s="214" t="s">
        <v>44</v>
      </c>
      <c r="I137" s="216"/>
      <c r="J137" s="213"/>
      <c r="K137" s="213"/>
      <c r="L137" s="217"/>
      <c r="M137" s="218"/>
      <c r="N137" s="219"/>
      <c r="O137" s="219"/>
      <c r="P137" s="219"/>
      <c r="Q137" s="219"/>
      <c r="R137" s="219"/>
      <c r="S137" s="219"/>
      <c r="T137" s="220"/>
      <c r="AT137" s="221" t="s">
        <v>272</v>
      </c>
      <c r="AU137" s="221" t="s">
        <v>91</v>
      </c>
      <c r="AV137" s="13" t="s">
        <v>89</v>
      </c>
      <c r="AW137" s="13" t="s">
        <v>38</v>
      </c>
      <c r="AX137" s="13" t="s">
        <v>82</v>
      </c>
      <c r="AY137" s="221" t="s">
        <v>262</v>
      </c>
    </row>
    <row r="138" spans="2:51" s="13" customFormat="1" ht="10">
      <c r="B138" s="212"/>
      <c r="C138" s="213"/>
      <c r="D138" s="208" t="s">
        <v>272</v>
      </c>
      <c r="E138" s="214" t="s">
        <v>44</v>
      </c>
      <c r="F138" s="215" t="s">
        <v>332</v>
      </c>
      <c r="G138" s="213"/>
      <c r="H138" s="214" t="s">
        <v>44</v>
      </c>
      <c r="I138" s="216"/>
      <c r="J138" s="213"/>
      <c r="K138" s="213"/>
      <c r="L138" s="217"/>
      <c r="M138" s="218"/>
      <c r="N138" s="219"/>
      <c r="O138" s="219"/>
      <c r="P138" s="219"/>
      <c r="Q138" s="219"/>
      <c r="R138" s="219"/>
      <c r="S138" s="219"/>
      <c r="T138" s="220"/>
      <c r="AT138" s="221" t="s">
        <v>272</v>
      </c>
      <c r="AU138" s="221" t="s">
        <v>91</v>
      </c>
      <c r="AV138" s="13" t="s">
        <v>89</v>
      </c>
      <c r="AW138" s="13" t="s">
        <v>38</v>
      </c>
      <c r="AX138" s="13" t="s">
        <v>82</v>
      </c>
      <c r="AY138" s="221" t="s">
        <v>262</v>
      </c>
    </row>
    <row r="139" spans="2:51" s="15" customFormat="1" ht="10">
      <c r="B139" s="233"/>
      <c r="C139" s="234"/>
      <c r="D139" s="208" t="s">
        <v>272</v>
      </c>
      <c r="E139" s="235" t="s">
        <v>44</v>
      </c>
      <c r="F139" s="236" t="s">
        <v>333</v>
      </c>
      <c r="G139" s="234"/>
      <c r="H139" s="237">
        <v>3.9780000000000002</v>
      </c>
      <c r="I139" s="238"/>
      <c r="J139" s="234"/>
      <c r="K139" s="234"/>
      <c r="L139" s="239"/>
      <c r="M139" s="240"/>
      <c r="N139" s="241"/>
      <c r="O139" s="241"/>
      <c r="P139" s="241"/>
      <c r="Q139" s="241"/>
      <c r="R139" s="241"/>
      <c r="S139" s="241"/>
      <c r="T139" s="242"/>
      <c r="AT139" s="243" t="s">
        <v>272</v>
      </c>
      <c r="AU139" s="243" t="s">
        <v>91</v>
      </c>
      <c r="AV139" s="15" t="s">
        <v>91</v>
      </c>
      <c r="AW139" s="15" t="s">
        <v>38</v>
      </c>
      <c r="AX139" s="15" t="s">
        <v>82</v>
      </c>
      <c r="AY139" s="243" t="s">
        <v>262</v>
      </c>
    </row>
    <row r="140" spans="2:51" s="15" customFormat="1" ht="10">
      <c r="B140" s="233"/>
      <c r="C140" s="234"/>
      <c r="D140" s="208" t="s">
        <v>272</v>
      </c>
      <c r="E140" s="235" t="s">
        <v>44</v>
      </c>
      <c r="F140" s="236" t="s">
        <v>375</v>
      </c>
      <c r="G140" s="234"/>
      <c r="H140" s="237">
        <v>-1.1339999999999999</v>
      </c>
      <c r="I140" s="238"/>
      <c r="J140" s="234"/>
      <c r="K140" s="234"/>
      <c r="L140" s="239"/>
      <c r="M140" s="240"/>
      <c r="N140" s="241"/>
      <c r="O140" s="241"/>
      <c r="P140" s="241"/>
      <c r="Q140" s="241"/>
      <c r="R140" s="241"/>
      <c r="S140" s="241"/>
      <c r="T140" s="242"/>
      <c r="AT140" s="243" t="s">
        <v>272</v>
      </c>
      <c r="AU140" s="243" t="s">
        <v>91</v>
      </c>
      <c r="AV140" s="15" t="s">
        <v>91</v>
      </c>
      <c r="AW140" s="15" t="s">
        <v>38</v>
      </c>
      <c r="AX140" s="15" t="s">
        <v>82</v>
      </c>
      <c r="AY140" s="243" t="s">
        <v>262</v>
      </c>
    </row>
    <row r="141" spans="2:51" s="13" customFormat="1" ht="10">
      <c r="B141" s="212"/>
      <c r="C141" s="213"/>
      <c r="D141" s="208" t="s">
        <v>272</v>
      </c>
      <c r="E141" s="214" t="s">
        <v>44</v>
      </c>
      <c r="F141" s="215" t="s">
        <v>327</v>
      </c>
      <c r="G141" s="213"/>
      <c r="H141" s="214" t="s">
        <v>44</v>
      </c>
      <c r="I141" s="216"/>
      <c r="J141" s="213"/>
      <c r="K141" s="213"/>
      <c r="L141" s="217"/>
      <c r="M141" s="218"/>
      <c r="N141" s="219"/>
      <c r="O141" s="219"/>
      <c r="P141" s="219"/>
      <c r="Q141" s="219"/>
      <c r="R141" s="219"/>
      <c r="S141" s="219"/>
      <c r="T141" s="220"/>
      <c r="AT141" s="221" t="s">
        <v>272</v>
      </c>
      <c r="AU141" s="221" t="s">
        <v>91</v>
      </c>
      <c r="AV141" s="13" t="s">
        <v>89</v>
      </c>
      <c r="AW141" s="13" t="s">
        <v>38</v>
      </c>
      <c r="AX141" s="13" t="s">
        <v>82</v>
      </c>
      <c r="AY141" s="221" t="s">
        <v>262</v>
      </c>
    </row>
    <row r="142" spans="2:51" s="13" customFormat="1" ht="10">
      <c r="B142" s="212"/>
      <c r="C142" s="213"/>
      <c r="D142" s="208" t="s">
        <v>272</v>
      </c>
      <c r="E142" s="214" t="s">
        <v>44</v>
      </c>
      <c r="F142" s="215" t="s">
        <v>334</v>
      </c>
      <c r="G142" s="213"/>
      <c r="H142" s="214" t="s">
        <v>44</v>
      </c>
      <c r="I142" s="216"/>
      <c r="J142" s="213"/>
      <c r="K142" s="213"/>
      <c r="L142" s="217"/>
      <c r="M142" s="218"/>
      <c r="N142" s="219"/>
      <c r="O142" s="219"/>
      <c r="P142" s="219"/>
      <c r="Q142" s="219"/>
      <c r="R142" s="219"/>
      <c r="S142" s="219"/>
      <c r="T142" s="220"/>
      <c r="AT142" s="221" t="s">
        <v>272</v>
      </c>
      <c r="AU142" s="221" t="s">
        <v>91</v>
      </c>
      <c r="AV142" s="13" t="s">
        <v>89</v>
      </c>
      <c r="AW142" s="13" t="s">
        <v>38</v>
      </c>
      <c r="AX142" s="13" t="s">
        <v>82</v>
      </c>
      <c r="AY142" s="221" t="s">
        <v>262</v>
      </c>
    </row>
    <row r="143" spans="2:51" s="15" customFormat="1" ht="10">
      <c r="B143" s="233"/>
      <c r="C143" s="234"/>
      <c r="D143" s="208" t="s">
        <v>272</v>
      </c>
      <c r="E143" s="235" t="s">
        <v>44</v>
      </c>
      <c r="F143" s="236" t="s">
        <v>335</v>
      </c>
      <c r="G143" s="234"/>
      <c r="H143" s="237">
        <v>4.6310000000000002</v>
      </c>
      <c r="I143" s="238"/>
      <c r="J143" s="234"/>
      <c r="K143" s="234"/>
      <c r="L143" s="239"/>
      <c r="M143" s="240"/>
      <c r="N143" s="241"/>
      <c r="O143" s="241"/>
      <c r="P143" s="241"/>
      <c r="Q143" s="241"/>
      <c r="R143" s="241"/>
      <c r="S143" s="241"/>
      <c r="T143" s="242"/>
      <c r="AT143" s="243" t="s">
        <v>272</v>
      </c>
      <c r="AU143" s="243" t="s">
        <v>91</v>
      </c>
      <c r="AV143" s="15" t="s">
        <v>91</v>
      </c>
      <c r="AW143" s="15" t="s">
        <v>38</v>
      </c>
      <c r="AX143" s="15" t="s">
        <v>82</v>
      </c>
      <c r="AY143" s="243" t="s">
        <v>262</v>
      </c>
    </row>
    <row r="144" spans="2:51" s="15" customFormat="1" ht="10">
      <c r="B144" s="233"/>
      <c r="C144" s="234"/>
      <c r="D144" s="208" t="s">
        <v>272</v>
      </c>
      <c r="E144" s="235" t="s">
        <v>44</v>
      </c>
      <c r="F144" s="236" t="s">
        <v>374</v>
      </c>
      <c r="G144" s="234"/>
      <c r="H144" s="237">
        <v>-1.35</v>
      </c>
      <c r="I144" s="238"/>
      <c r="J144" s="234"/>
      <c r="K144" s="234"/>
      <c r="L144" s="239"/>
      <c r="M144" s="240"/>
      <c r="N144" s="241"/>
      <c r="O144" s="241"/>
      <c r="P144" s="241"/>
      <c r="Q144" s="241"/>
      <c r="R144" s="241"/>
      <c r="S144" s="241"/>
      <c r="T144" s="242"/>
      <c r="AT144" s="243" t="s">
        <v>272</v>
      </c>
      <c r="AU144" s="243" t="s">
        <v>91</v>
      </c>
      <c r="AV144" s="15" t="s">
        <v>91</v>
      </c>
      <c r="AW144" s="15" t="s">
        <v>38</v>
      </c>
      <c r="AX144" s="15" t="s">
        <v>82</v>
      </c>
      <c r="AY144" s="243" t="s">
        <v>262</v>
      </c>
    </row>
    <row r="145" spans="1:65" s="13" customFormat="1" ht="10">
      <c r="B145" s="212"/>
      <c r="C145" s="213"/>
      <c r="D145" s="208" t="s">
        <v>272</v>
      </c>
      <c r="E145" s="214" t="s">
        <v>44</v>
      </c>
      <c r="F145" s="215" t="s">
        <v>336</v>
      </c>
      <c r="G145" s="213"/>
      <c r="H145" s="214" t="s">
        <v>44</v>
      </c>
      <c r="I145" s="216"/>
      <c r="J145" s="213"/>
      <c r="K145" s="213"/>
      <c r="L145" s="217"/>
      <c r="M145" s="218"/>
      <c r="N145" s="219"/>
      <c r="O145" s="219"/>
      <c r="P145" s="219"/>
      <c r="Q145" s="219"/>
      <c r="R145" s="219"/>
      <c r="S145" s="219"/>
      <c r="T145" s="220"/>
      <c r="AT145" s="221" t="s">
        <v>272</v>
      </c>
      <c r="AU145" s="221" t="s">
        <v>91</v>
      </c>
      <c r="AV145" s="13" t="s">
        <v>89</v>
      </c>
      <c r="AW145" s="13" t="s">
        <v>38</v>
      </c>
      <c r="AX145" s="13" t="s">
        <v>82</v>
      </c>
      <c r="AY145" s="221" t="s">
        <v>262</v>
      </c>
    </row>
    <row r="146" spans="1:65" s="13" customFormat="1" ht="10">
      <c r="B146" s="212"/>
      <c r="C146" s="213"/>
      <c r="D146" s="208" t="s">
        <v>272</v>
      </c>
      <c r="E146" s="214" t="s">
        <v>44</v>
      </c>
      <c r="F146" s="215" t="s">
        <v>337</v>
      </c>
      <c r="G146" s="213"/>
      <c r="H146" s="214" t="s">
        <v>44</v>
      </c>
      <c r="I146" s="216"/>
      <c r="J146" s="213"/>
      <c r="K146" s="213"/>
      <c r="L146" s="217"/>
      <c r="M146" s="218"/>
      <c r="N146" s="219"/>
      <c r="O146" s="219"/>
      <c r="P146" s="219"/>
      <c r="Q146" s="219"/>
      <c r="R146" s="219"/>
      <c r="S146" s="219"/>
      <c r="T146" s="220"/>
      <c r="AT146" s="221" t="s">
        <v>272</v>
      </c>
      <c r="AU146" s="221" t="s">
        <v>91</v>
      </c>
      <c r="AV146" s="13" t="s">
        <v>89</v>
      </c>
      <c r="AW146" s="13" t="s">
        <v>38</v>
      </c>
      <c r="AX146" s="13" t="s">
        <v>82</v>
      </c>
      <c r="AY146" s="221" t="s">
        <v>262</v>
      </c>
    </row>
    <row r="147" spans="1:65" s="15" customFormat="1" ht="10">
      <c r="B147" s="233"/>
      <c r="C147" s="234"/>
      <c r="D147" s="208" t="s">
        <v>272</v>
      </c>
      <c r="E147" s="235" t="s">
        <v>44</v>
      </c>
      <c r="F147" s="236" t="s">
        <v>338</v>
      </c>
      <c r="G147" s="234"/>
      <c r="H147" s="237">
        <v>9.0220000000000002</v>
      </c>
      <c r="I147" s="238"/>
      <c r="J147" s="234"/>
      <c r="K147" s="234"/>
      <c r="L147" s="239"/>
      <c r="M147" s="240"/>
      <c r="N147" s="241"/>
      <c r="O147" s="241"/>
      <c r="P147" s="241"/>
      <c r="Q147" s="241"/>
      <c r="R147" s="241"/>
      <c r="S147" s="241"/>
      <c r="T147" s="242"/>
      <c r="AT147" s="243" t="s">
        <v>272</v>
      </c>
      <c r="AU147" s="243" t="s">
        <v>91</v>
      </c>
      <c r="AV147" s="15" t="s">
        <v>91</v>
      </c>
      <c r="AW147" s="15" t="s">
        <v>38</v>
      </c>
      <c r="AX147" s="15" t="s">
        <v>82</v>
      </c>
      <c r="AY147" s="243" t="s">
        <v>262</v>
      </c>
    </row>
    <row r="148" spans="1:65" s="15" customFormat="1" ht="10">
      <c r="B148" s="233"/>
      <c r="C148" s="234"/>
      <c r="D148" s="208" t="s">
        <v>272</v>
      </c>
      <c r="E148" s="235" t="s">
        <v>44</v>
      </c>
      <c r="F148" s="236" t="s">
        <v>376</v>
      </c>
      <c r="G148" s="234"/>
      <c r="H148" s="237">
        <v>-8.7750000000000004</v>
      </c>
      <c r="I148" s="238"/>
      <c r="J148" s="234"/>
      <c r="K148" s="234"/>
      <c r="L148" s="239"/>
      <c r="M148" s="240"/>
      <c r="N148" s="241"/>
      <c r="O148" s="241"/>
      <c r="P148" s="241"/>
      <c r="Q148" s="241"/>
      <c r="R148" s="241"/>
      <c r="S148" s="241"/>
      <c r="T148" s="242"/>
      <c r="AT148" s="243" t="s">
        <v>272</v>
      </c>
      <c r="AU148" s="243" t="s">
        <v>91</v>
      </c>
      <c r="AV148" s="15" t="s">
        <v>91</v>
      </c>
      <c r="AW148" s="15" t="s">
        <v>38</v>
      </c>
      <c r="AX148" s="15" t="s">
        <v>82</v>
      </c>
      <c r="AY148" s="243" t="s">
        <v>262</v>
      </c>
    </row>
    <row r="149" spans="1:65" s="14" customFormat="1" ht="10">
      <c r="B149" s="222"/>
      <c r="C149" s="223"/>
      <c r="D149" s="208" t="s">
        <v>272</v>
      </c>
      <c r="E149" s="224" t="s">
        <v>44</v>
      </c>
      <c r="F149" s="225" t="s">
        <v>284</v>
      </c>
      <c r="G149" s="223"/>
      <c r="H149" s="226">
        <v>175.00800000000001</v>
      </c>
      <c r="I149" s="227"/>
      <c r="J149" s="223"/>
      <c r="K149" s="223"/>
      <c r="L149" s="228"/>
      <c r="M149" s="229"/>
      <c r="N149" s="230"/>
      <c r="O149" s="230"/>
      <c r="P149" s="230"/>
      <c r="Q149" s="230"/>
      <c r="R149" s="230"/>
      <c r="S149" s="230"/>
      <c r="T149" s="231"/>
      <c r="AT149" s="232" t="s">
        <v>272</v>
      </c>
      <c r="AU149" s="232" t="s">
        <v>91</v>
      </c>
      <c r="AV149" s="14" t="s">
        <v>97</v>
      </c>
      <c r="AW149" s="14" t="s">
        <v>38</v>
      </c>
      <c r="AX149" s="14" t="s">
        <v>82</v>
      </c>
      <c r="AY149" s="232" t="s">
        <v>262</v>
      </c>
    </row>
    <row r="150" spans="1:65" s="16" customFormat="1" ht="10">
      <c r="B150" s="244"/>
      <c r="C150" s="245"/>
      <c r="D150" s="208" t="s">
        <v>272</v>
      </c>
      <c r="E150" s="246" t="s">
        <v>44</v>
      </c>
      <c r="F150" s="247" t="s">
        <v>291</v>
      </c>
      <c r="G150" s="245"/>
      <c r="H150" s="248">
        <v>422.45799999999991</v>
      </c>
      <c r="I150" s="249"/>
      <c r="J150" s="245"/>
      <c r="K150" s="245"/>
      <c r="L150" s="250"/>
      <c r="M150" s="251"/>
      <c r="N150" s="252"/>
      <c r="O150" s="252"/>
      <c r="P150" s="252"/>
      <c r="Q150" s="252"/>
      <c r="R150" s="252"/>
      <c r="S150" s="252"/>
      <c r="T150" s="253"/>
      <c r="AT150" s="254" t="s">
        <v>272</v>
      </c>
      <c r="AU150" s="254" t="s">
        <v>91</v>
      </c>
      <c r="AV150" s="16" t="s">
        <v>104</v>
      </c>
      <c r="AW150" s="16" t="s">
        <v>38</v>
      </c>
      <c r="AX150" s="16" t="s">
        <v>89</v>
      </c>
      <c r="AY150" s="254" t="s">
        <v>262</v>
      </c>
    </row>
    <row r="151" spans="1:65" s="2" customFormat="1" ht="21.75" customHeight="1">
      <c r="A151" s="37"/>
      <c r="B151" s="38"/>
      <c r="C151" s="195" t="s">
        <v>91</v>
      </c>
      <c r="D151" s="195" t="s">
        <v>264</v>
      </c>
      <c r="E151" s="196" t="s">
        <v>392</v>
      </c>
      <c r="F151" s="197" t="s">
        <v>393</v>
      </c>
      <c r="G151" s="198" t="s">
        <v>267</v>
      </c>
      <c r="H151" s="199">
        <v>422.45800000000003</v>
      </c>
      <c r="I151" s="200"/>
      <c r="J151" s="201">
        <f>ROUND(I151*H151,2)</f>
        <v>0</v>
      </c>
      <c r="K151" s="197" t="s">
        <v>268</v>
      </c>
      <c r="L151" s="42"/>
      <c r="M151" s="202" t="s">
        <v>44</v>
      </c>
      <c r="N151" s="203" t="s">
        <v>53</v>
      </c>
      <c r="O151" s="67"/>
      <c r="P151" s="204">
        <f>O151*H151</f>
        <v>0</v>
      </c>
      <c r="Q151" s="204">
        <v>0</v>
      </c>
      <c r="R151" s="204">
        <f>Q151*H151</f>
        <v>0</v>
      </c>
      <c r="S151" s="204">
        <v>0</v>
      </c>
      <c r="T151" s="205">
        <f>S151*H151</f>
        <v>0</v>
      </c>
      <c r="U151" s="37"/>
      <c r="V151" s="37"/>
      <c r="W151" s="37"/>
      <c r="X151" s="37"/>
      <c r="Y151" s="37"/>
      <c r="Z151" s="37"/>
      <c r="AA151" s="37"/>
      <c r="AB151" s="37"/>
      <c r="AC151" s="37"/>
      <c r="AD151" s="37"/>
      <c r="AE151" s="37"/>
      <c r="AR151" s="206" t="s">
        <v>104</v>
      </c>
      <c r="AT151" s="206" t="s">
        <v>264</v>
      </c>
      <c r="AU151" s="206" t="s">
        <v>91</v>
      </c>
      <c r="AY151" s="19" t="s">
        <v>262</v>
      </c>
      <c r="BE151" s="207">
        <f>IF(N151="základní",J151,0)</f>
        <v>0</v>
      </c>
      <c r="BF151" s="207">
        <f>IF(N151="snížená",J151,0)</f>
        <v>0</v>
      </c>
      <c r="BG151" s="207">
        <f>IF(N151="zákl. přenesená",J151,0)</f>
        <v>0</v>
      </c>
      <c r="BH151" s="207">
        <f>IF(N151="sníž. přenesená",J151,0)</f>
        <v>0</v>
      </c>
      <c r="BI151" s="207">
        <f>IF(N151="nulová",J151,0)</f>
        <v>0</v>
      </c>
      <c r="BJ151" s="19" t="s">
        <v>89</v>
      </c>
      <c r="BK151" s="207">
        <f>ROUND(I151*H151,2)</f>
        <v>0</v>
      </c>
      <c r="BL151" s="19" t="s">
        <v>104</v>
      </c>
      <c r="BM151" s="206" t="s">
        <v>4142</v>
      </c>
    </row>
    <row r="152" spans="1:65" s="2" customFormat="1" ht="81">
      <c r="A152" s="37"/>
      <c r="B152" s="38"/>
      <c r="C152" s="39"/>
      <c r="D152" s="208" t="s">
        <v>270</v>
      </c>
      <c r="E152" s="39"/>
      <c r="F152" s="209" t="s">
        <v>395</v>
      </c>
      <c r="G152" s="39"/>
      <c r="H152" s="39"/>
      <c r="I152" s="118"/>
      <c r="J152" s="39"/>
      <c r="K152" s="39"/>
      <c r="L152" s="42"/>
      <c r="M152" s="210"/>
      <c r="N152" s="211"/>
      <c r="O152" s="67"/>
      <c r="P152" s="67"/>
      <c r="Q152" s="67"/>
      <c r="R152" s="67"/>
      <c r="S152" s="67"/>
      <c r="T152" s="68"/>
      <c r="U152" s="37"/>
      <c r="V152" s="37"/>
      <c r="W152" s="37"/>
      <c r="X152" s="37"/>
      <c r="Y152" s="37"/>
      <c r="Z152" s="37"/>
      <c r="AA152" s="37"/>
      <c r="AB152" s="37"/>
      <c r="AC152" s="37"/>
      <c r="AD152" s="37"/>
      <c r="AE152" s="37"/>
      <c r="AT152" s="19" t="s">
        <v>270</v>
      </c>
      <c r="AU152" s="19" t="s">
        <v>91</v>
      </c>
    </row>
    <row r="153" spans="1:65" s="13" customFormat="1" ht="10">
      <c r="B153" s="212"/>
      <c r="C153" s="213"/>
      <c r="D153" s="208" t="s">
        <v>272</v>
      </c>
      <c r="E153" s="214" t="s">
        <v>44</v>
      </c>
      <c r="F153" s="215" t="s">
        <v>356</v>
      </c>
      <c r="G153" s="213"/>
      <c r="H153" s="214" t="s">
        <v>44</v>
      </c>
      <c r="I153" s="216"/>
      <c r="J153" s="213"/>
      <c r="K153" s="213"/>
      <c r="L153" s="217"/>
      <c r="M153" s="218"/>
      <c r="N153" s="219"/>
      <c r="O153" s="219"/>
      <c r="P153" s="219"/>
      <c r="Q153" s="219"/>
      <c r="R153" s="219"/>
      <c r="S153" s="219"/>
      <c r="T153" s="220"/>
      <c r="AT153" s="221" t="s">
        <v>272</v>
      </c>
      <c r="AU153" s="221" t="s">
        <v>91</v>
      </c>
      <c r="AV153" s="13" t="s">
        <v>89</v>
      </c>
      <c r="AW153" s="13" t="s">
        <v>38</v>
      </c>
      <c r="AX153" s="13" t="s">
        <v>82</v>
      </c>
      <c r="AY153" s="221" t="s">
        <v>262</v>
      </c>
    </row>
    <row r="154" spans="1:65" s="13" customFormat="1" ht="10">
      <c r="B154" s="212"/>
      <c r="C154" s="213"/>
      <c r="D154" s="208" t="s">
        <v>272</v>
      </c>
      <c r="E154" s="214" t="s">
        <v>44</v>
      </c>
      <c r="F154" s="215" t="s">
        <v>4141</v>
      </c>
      <c r="G154" s="213"/>
      <c r="H154" s="214" t="s">
        <v>44</v>
      </c>
      <c r="I154" s="216"/>
      <c r="J154" s="213"/>
      <c r="K154" s="213"/>
      <c r="L154" s="217"/>
      <c r="M154" s="218"/>
      <c r="N154" s="219"/>
      <c r="O154" s="219"/>
      <c r="P154" s="219"/>
      <c r="Q154" s="219"/>
      <c r="R154" s="219"/>
      <c r="S154" s="219"/>
      <c r="T154" s="220"/>
      <c r="AT154" s="221" t="s">
        <v>272</v>
      </c>
      <c r="AU154" s="221" t="s">
        <v>91</v>
      </c>
      <c r="AV154" s="13" t="s">
        <v>89</v>
      </c>
      <c r="AW154" s="13" t="s">
        <v>38</v>
      </c>
      <c r="AX154" s="13" t="s">
        <v>82</v>
      </c>
      <c r="AY154" s="221" t="s">
        <v>262</v>
      </c>
    </row>
    <row r="155" spans="1:65" s="13" customFormat="1" ht="10">
      <c r="B155" s="212"/>
      <c r="C155" s="213"/>
      <c r="D155" s="208" t="s">
        <v>272</v>
      </c>
      <c r="E155" s="214" t="s">
        <v>44</v>
      </c>
      <c r="F155" s="215" t="s">
        <v>358</v>
      </c>
      <c r="G155" s="213"/>
      <c r="H155" s="214" t="s">
        <v>44</v>
      </c>
      <c r="I155" s="216"/>
      <c r="J155" s="213"/>
      <c r="K155" s="213"/>
      <c r="L155" s="217"/>
      <c r="M155" s="218"/>
      <c r="N155" s="219"/>
      <c r="O155" s="219"/>
      <c r="P155" s="219"/>
      <c r="Q155" s="219"/>
      <c r="R155" s="219"/>
      <c r="S155" s="219"/>
      <c r="T155" s="220"/>
      <c r="AT155" s="221" t="s">
        <v>272</v>
      </c>
      <c r="AU155" s="221" t="s">
        <v>91</v>
      </c>
      <c r="AV155" s="13" t="s">
        <v>89</v>
      </c>
      <c r="AW155" s="13" t="s">
        <v>38</v>
      </c>
      <c r="AX155" s="13" t="s">
        <v>82</v>
      </c>
      <c r="AY155" s="221" t="s">
        <v>262</v>
      </c>
    </row>
    <row r="156" spans="1:65" s="13" customFormat="1" ht="10">
      <c r="B156" s="212"/>
      <c r="C156" s="213"/>
      <c r="D156" s="208" t="s">
        <v>272</v>
      </c>
      <c r="E156" s="214" t="s">
        <v>44</v>
      </c>
      <c r="F156" s="215" t="s">
        <v>359</v>
      </c>
      <c r="G156" s="213"/>
      <c r="H156" s="214" t="s">
        <v>44</v>
      </c>
      <c r="I156" s="216"/>
      <c r="J156" s="213"/>
      <c r="K156" s="213"/>
      <c r="L156" s="217"/>
      <c r="M156" s="218"/>
      <c r="N156" s="219"/>
      <c r="O156" s="219"/>
      <c r="P156" s="219"/>
      <c r="Q156" s="219"/>
      <c r="R156" s="219"/>
      <c r="S156" s="219"/>
      <c r="T156" s="220"/>
      <c r="AT156" s="221" t="s">
        <v>272</v>
      </c>
      <c r="AU156" s="221" t="s">
        <v>91</v>
      </c>
      <c r="AV156" s="13" t="s">
        <v>89</v>
      </c>
      <c r="AW156" s="13" t="s">
        <v>38</v>
      </c>
      <c r="AX156" s="13" t="s">
        <v>82</v>
      </c>
      <c r="AY156" s="221" t="s">
        <v>262</v>
      </c>
    </row>
    <row r="157" spans="1:65" s="13" customFormat="1" ht="10">
      <c r="B157" s="212"/>
      <c r="C157" s="213"/>
      <c r="D157" s="208" t="s">
        <v>272</v>
      </c>
      <c r="E157" s="214" t="s">
        <v>44</v>
      </c>
      <c r="F157" s="215" t="s">
        <v>360</v>
      </c>
      <c r="G157" s="213"/>
      <c r="H157" s="214" t="s">
        <v>44</v>
      </c>
      <c r="I157" s="216"/>
      <c r="J157" s="213"/>
      <c r="K157" s="213"/>
      <c r="L157" s="217"/>
      <c r="M157" s="218"/>
      <c r="N157" s="219"/>
      <c r="O157" s="219"/>
      <c r="P157" s="219"/>
      <c r="Q157" s="219"/>
      <c r="R157" s="219"/>
      <c r="S157" s="219"/>
      <c r="T157" s="220"/>
      <c r="AT157" s="221" t="s">
        <v>272</v>
      </c>
      <c r="AU157" s="221" t="s">
        <v>91</v>
      </c>
      <c r="AV157" s="13" t="s">
        <v>89</v>
      </c>
      <c r="AW157" s="13" t="s">
        <v>38</v>
      </c>
      <c r="AX157" s="13" t="s">
        <v>82</v>
      </c>
      <c r="AY157" s="221" t="s">
        <v>262</v>
      </c>
    </row>
    <row r="158" spans="1:65" s="13" customFormat="1" ht="10">
      <c r="B158" s="212"/>
      <c r="C158" s="213"/>
      <c r="D158" s="208" t="s">
        <v>272</v>
      </c>
      <c r="E158" s="214" t="s">
        <v>44</v>
      </c>
      <c r="F158" s="215" t="s">
        <v>361</v>
      </c>
      <c r="G158" s="213"/>
      <c r="H158" s="214" t="s">
        <v>44</v>
      </c>
      <c r="I158" s="216"/>
      <c r="J158" s="213"/>
      <c r="K158" s="213"/>
      <c r="L158" s="217"/>
      <c r="M158" s="218"/>
      <c r="N158" s="219"/>
      <c r="O158" s="219"/>
      <c r="P158" s="219"/>
      <c r="Q158" s="219"/>
      <c r="R158" s="219"/>
      <c r="S158" s="219"/>
      <c r="T158" s="220"/>
      <c r="AT158" s="221" t="s">
        <v>272</v>
      </c>
      <c r="AU158" s="221" t="s">
        <v>91</v>
      </c>
      <c r="AV158" s="13" t="s">
        <v>89</v>
      </c>
      <c r="AW158" s="13" t="s">
        <v>38</v>
      </c>
      <c r="AX158" s="13" t="s">
        <v>82</v>
      </c>
      <c r="AY158" s="221" t="s">
        <v>262</v>
      </c>
    </row>
    <row r="159" spans="1:65" s="13" customFormat="1" ht="10">
      <c r="B159" s="212"/>
      <c r="C159" s="213"/>
      <c r="D159" s="208" t="s">
        <v>272</v>
      </c>
      <c r="E159" s="214" t="s">
        <v>44</v>
      </c>
      <c r="F159" s="215" t="s">
        <v>362</v>
      </c>
      <c r="G159" s="213"/>
      <c r="H159" s="214" t="s">
        <v>44</v>
      </c>
      <c r="I159" s="216"/>
      <c r="J159" s="213"/>
      <c r="K159" s="213"/>
      <c r="L159" s="217"/>
      <c r="M159" s="218"/>
      <c r="N159" s="219"/>
      <c r="O159" s="219"/>
      <c r="P159" s="219"/>
      <c r="Q159" s="219"/>
      <c r="R159" s="219"/>
      <c r="S159" s="219"/>
      <c r="T159" s="220"/>
      <c r="AT159" s="221" t="s">
        <v>272</v>
      </c>
      <c r="AU159" s="221" t="s">
        <v>91</v>
      </c>
      <c r="AV159" s="13" t="s">
        <v>89</v>
      </c>
      <c r="AW159" s="13" t="s">
        <v>38</v>
      </c>
      <c r="AX159" s="13" t="s">
        <v>82</v>
      </c>
      <c r="AY159" s="221" t="s">
        <v>262</v>
      </c>
    </row>
    <row r="160" spans="1:65" s="15" customFormat="1" ht="10">
      <c r="B160" s="233"/>
      <c r="C160" s="234"/>
      <c r="D160" s="208" t="s">
        <v>272</v>
      </c>
      <c r="E160" s="235" t="s">
        <v>44</v>
      </c>
      <c r="F160" s="236" t="s">
        <v>363</v>
      </c>
      <c r="G160" s="234"/>
      <c r="H160" s="237">
        <v>183.05</v>
      </c>
      <c r="I160" s="238"/>
      <c r="J160" s="234"/>
      <c r="K160" s="234"/>
      <c r="L160" s="239"/>
      <c r="M160" s="240"/>
      <c r="N160" s="241"/>
      <c r="O160" s="241"/>
      <c r="P160" s="241"/>
      <c r="Q160" s="241"/>
      <c r="R160" s="241"/>
      <c r="S160" s="241"/>
      <c r="T160" s="242"/>
      <c r="AT160" s="243" t="s">
        <v>272</v>
      </c>
      <c r="AU160" s="243" t="s">
        <v>91</v>
      </c>
      <c r="AV160" s="15" t="s">
        <v>91</v>
      </c>
      <c r="AW160" s="15" t="s">
        <v>38</v>
      </c>
      <c r="AX160" s="15" t="s">
        <v>82</v>
      </c>
      <c r="AY160" s="243" t="s">
        <v>262</v>
      </c>
    </row>
    <row r="161" spans="2:51" s="14" customFormat="1" ht="10">
      <c r="B161" s="222"/>
      <c r="C161" s="223"/>
      <c r="D161" s="208" t="s">
        <v>272</v>
      </c>
      <c r="E161" s="224" t="s">
        <v>44</v>
      </c>
      <c r="F161" s="225" t="s">
        <v>284</v>
      </c>
      <c r="G161" s="223"/>
      <c r="H161" s="226">
        <v>183.05</v>
      </c>
      <c r="I161" s="227"/>
      <c r="J161" s="223"/>
      <c r="K161" s="223"/>
      <c r="L161" s="228"/>
      <c r="M161" s="229"/>
      <c r="N161" s="230"/>
      <c r="O161" s="230"/>
      <c r="P161" s="230"/>
      <c r="Q161" s="230"/>
      <c r="R161" s="230"/>
      <c r="S161" s="230"/>
      <c r="T161" s="231"/>
      <c r="AT161" s="232" t="s">
        <v>272</v>
      </c>
      <c r="AU161" s="232" t="s">
        <v>91</v>
      </c>
      <c r="AV161" s="14" t="s">
        <v>97</v>
      </c>
      <c r="AW161" s="14" t="s">
        <v>38</v>
      </c>
      <c r="AX161" s="14" t="s">
        <v>82</v>
      </c>
      <c r="AY161" s="232" t="s">
        <v>262</v>
      </c>
    </row>
    <row r="162" spans="2:51" s="13" customFormat="1" ht="10">
      <c r="B162" s="212"/>
      <c r="C162" s="213"/>
      <c r="D162" s="208" t="s">
        <v>272</v>
      </c>
      <c r="E162" s="214" t="s">
        <v>44</v>
      </c>
      <c r="F162" s="215" t="s">
        <v>364</v>
      </c>
      <c r="G162" s="213"/>
      <c r="H162" s="214" t="s">
        <v>44</v>
      </c>
      <c r="I162" s="216"/>
      <c r="J162" s="213"/>
      <c r="K162" s="213"/>
      <c r="L162" s="217"/>
      <c r="M162" s="218"/>
      <c r="N162" s="219"/>
      <c r="O162" s="219"/>
      <c r="P162" s="219"/>
      <c r="Q162" s="219"/>
      <c r="R162" s="219"/>
      <c r="S162" s="219"/>
      <c r="T162" s="220"/>
      <c r="AT162" s="221" t="s">
        <v>272</v>
      </c>
      <c r="AU162" s="221" t="s">
        <v>91</v>
      </c>
      <c r="AV162" s="13" t="s">
        <v>89</v>
      </c>
      <c r="AW162" s="13" t="s">
        <v>38</v>
      </c>
      <c r="AX162" s="13" t="s">
        <v>82</v>
      </c>
      <c r="AY162" s="221" t="s">
        <v>262</v>
      </c>
    </row>
    <row r="163" spans="2:51" s="15" customFormat="1" ht="10">
      <c r="B163" s="233"/>
      <c r="C163" s="234"/>
      <c r="D163" s="208" t="s">
        <v>272</v>
      </c>
      <c r="E163" s="235" t="s">
        <v>44</v>
      </c>
      <c r="F163" s="236" t="s">
        <v>365</v>
      </c>
      <c r="G163" s="234"/>
      <c r="H163" s="237">
        <v>64.400000000000006</v>
      </c>
      <c r="I163" s="238"/>
      <c r="J163" s="234"/>
      <c r="K163" s="234"/>
      <c r="L163" s="239"/>
      <c r="M163" s="240"/>
      <c r="N163" s="241"/>
      <c r="O163" s="241"/>
      <c r="P163" s="241"/>
      <c r="Q163" s="241"/>
      <c r="R163" s="241"/>
      <c r="S163" s="241"/>
      <c r="T163" s="242"/>
      <c r="AT163" s="243" t="s">
        <v>272</v>
      </c>
      <c r="AU163" s="243" t="s">
        <v>91</v>
      </c>
      <c r="AV163" s="15" t="s">
        <v>91</v>
      </c>
      <c r="AW163" s="15" t="s">
        <v>38</v>
      </c>
      <c r="AX163" s="15" t="s">
        <v>82</v>
      </c>
      <c r="AY163" s="243" t="s">
        <v>262</v>
      </c>
    </row>
    <row r="164" spans="2:51" s="14" customFormat="1" ht="10">
      <c r="B164" s="222"/>
      <c r="C164" s="223"/>
      <c r="D164" s="208" t="s">
        <v>272</v>
      </c>
      <c r="E164" s="224" t="s">
        <v>44</v>
      </c>
      <c r="F164" s="225" t="s">
        <v>284</v>
      </c>
      <c r="G164" s="223"/>
      <c r="H164" s="226">
        <v>64.400000000000006</v>
      </c>
      <c r="I164" s="227"/>
      <c r="J164" s="223"/>
      <c r="K164" s="223"/>
      <c r="L164" s="228"/>
      <c r="M164" s="229"/>
      <c r="N164" s="230"/>
      <c r="O164" s="230"/>
      <c r="P164" s="230"/>
      <c r="Q164" s="230"/>
      <c r="R164" s="230"/>
      <c r="S164" s="230"/>
      <c r="T164" s="231"/>
      <c r="AT164" s="232" t="s">
        <v>272</v>
      </c>
      <c r="AU164" s="232" t="s">
        <v>91</v>
      </c>
      <c r="AV164" s="14" t="s">
        <v>97</v>
      </c>
      <c r="AW164" s="14" t="s">
        <v>38</v>
      </c>
      <c r="AX164" s="14" t="s">
        <v>82</v>
      </c>
      <c r="AY164" s="232" t="s">
        <v>262</v>
      </c>
    </row>
    <row r="165" spans="2:51" s="13" customFormat="1" ht="10">
      <c r="B165" s="212"/>
      <c r="C165" s="213"/>
      <c r="D165" s="208" t="s">
        <v>272</v>
      </c>
      <c r="E165" s="214" t="s">
        <v>44</v>
      </c>
      <c r="F165" s="215" t="s">
        <v>366</v>
      </c>
      <c r="G165" s="213"/>
      <c r="H165" s="214" t="s">
        <v>44</v>
      </c>
      <c r="I165" s="216"/>
      <c r="J165" s="213"/>
      <c r="K165" s="213"/>
      <c r="L165" s="217"/>
      <c r="M165" s="218"/>
      <c r="N165" s="219"/>
      <c r="O165" s="219"/>
      <c r="P165" s="219"/>
      <c r="Q165" s="219"/>
      <c r="R165" s="219"/>
      <c r="S165" s="219"/>
      <c r="T165" s="220"/>
      <c r="AT165" s="221" t="s">
        <v>272</v>
      </c>
      <c r="AU165" s="221" t="s">
        <v>91</v>
      </c>
      <c r="AV165" s="13" t="s">
        <v>89</v>
      </c>
      <c r="AW165" s="13" t="s">
        <v>38</v>
      </c>
      <c r="AX165" s="13" t="s">
        <v>82</v>
      </c>
      <c r="AY165" s="221" t="s">
        <v>262</v>
      </c>
    </row>
    <row r="166" spans="2:51" s="15" customFormat="1" ht="10">
      <c r="B166" s="233"/>
      <c r="C166" s="234"/>
      <c r="D166" s="208" t="s">
        <v>272</v>
      </c>
      <c r="E166" s="235" t="s">
        <v>44</v>
      </c>
      <c r="F166" s="236" t="s">
        <v>82</v>
      </c>
      <c r="G166" s="234"/>
      <c r="H166" s="237">
        <v>0</v>
      </c>
      <c r="I166" s="238"/>
      <c r="J166" s="234"/>
      <c r="K166" s="234"/>
      <c r="L166" s="239"/>
      <c r="M166" s="240"/>
      <c r="N166" s="241"/>
      <c r="O166" s="241"/>
      <c r="P166" s="241"/>
      <c r="Q166" s="241"/>
      <c r="R166" s="241"/>
      <c r="S166" s="241"/>
      <c r="T166" s="242"/>
      <c r="AT166" s="243" t="s">
        <v>272</v>
      </c>
      <c r="AU166" s="243" t="s">
        <v>91</v>
      </c>
      <c r="AV166" s="15" t="s">
        <v>91</v>
      </c>
      <c r="AW166" s="15" t="s">
        <v>38</v>
      </c>
      <c r="AX166" s="15" t="s">
        <v>82</v>
      </c>
      <c r="AY166" s="243" t="s">
        <v>262</v>
      </c>
    </row>
    <row r="167" spans="2:51" s="14" customFormat="1" ht="10">
      <c r="B167" s="222"/>
      <c r="C167" s="223"/>
      <c r="D167" s="208" t="s">
        <v>272</v>
      </c>
      <c r="E167" s="224" t="s">
        <v>44</v>
      </c>
      <c r="F167" s="225" t="s">
        <v>284</v>
      </c>
      <c r="G167" s="223"/>
      <c r="H167" s="226">
        <v>0</v>
      </c>
      <c r="I167" s="227"/>
      <c r="J167" s="223"/>
      <c r="K167" s="223"/>
      <c r="L167" s="228"/>
      <c r="M167" s="229"/>
      <c r="N167" s="230"/>
      <c r="O167" s="230"/>
      <c r="P167" s="230"/>
      <c r="Q167" s="230"/>
      <c r="R167" s="230"/>
      <c r="S167" s="230"/>
      <c r="T167" s="231"/>
      <c r="AT167" s="232" t="s">
        <v>272</v>
      </c>
      <c r="AU167" s="232" t="s">
        <v>91</v>
      </c>
      <c r="AV167" s="14" t="s">
        <v>97</v>
      </c>
      <c r="AW167" s="14" t="s">
        <v>38</v>
      </c>
      <c r="AX167" s="14" t="s">
        <v>82</v>
      </c>
      <c r="AY167" s="232" t="s">
        <v>262</v>
      </c>
    </row>
    <row r="168" spans="2:51" s="13" customFormat="1" ht="10">
      <c r="B168" s="212"/>
      <c r="C168" s="213"/>
      <c r="D168" s="208" t="s">
        <v>272</v>
      </c>
      <c r="E168" s="214" t="s">
        <v>44</v>
      </c>
      <c r="F168" s="215" t="s">
        <v>367</v>
      </c>
      <c r="G168" s="213"/>
      <c r="H168" s="214" t="s">
        <v>44</v>
      </c>
      <c r="I168" s="216"/>
      <c r="J168" s="213"/>
      <c r="K168" s="213"/>
      <c r="L168" s="217"/>
      <c r="M168" s="218"/>
      <c r="N168" s="219"/>
      <c r="O168" s="219"/>
      <c r="P168" s="219"/>
      <c r="Q168" s="219"/>
      <c r="R168" s="219"/>
      <c r="S168" s="219"/>
      <c r="T168" s="220"/>
      <c r="AT168" s="221" t="s">
        <v>272</v>
      </c>
      <c r="AU168" s="221" t="s">
        <v>91</v>
      </c>
      <c r="AV168" s="13" t="s">
        <v>89</v>
      </c>
      <c r="AW168" s="13" t="s">
        <v>38</v>
      </c>
      <c r="AX168" s="13" t="s">
        <v>82</v>
      </c>
      <c r="AY168" s="221" t="s">
        <v>262</v>
      </c>
    </row>
    <row r="169" spans="2:51" s="13" customFormat="1" ht="10">
      <c r="B169" s="212"/>
      <c r="C169" s="213"/>
      <c r="D169" s="208" t="s">
        <v>272</v>
      </c>
      <c r="E169" s="214" t="s">
        <v>44</v>
      </c>
      <c r="F169" s="215" t="s">
        <v>368</v>
      </c>
      <c r="G169" s="213"/>
      <c r="H169" s="214" t="s">
        <v>44</v>
      </c>
      <c r="I169" s="216"/>
      <c r="J169" s="213"/>
      <c r="K169" s="213"/>
      <c r="L169" s="217"/>
      <c r="M169" s="218"/>
      <c r="N169" s="219"/>
      <c r="O169" s="219"/>
      <c r="P169" s="219"/>
      <c r="Q169" s="219"/>
      <c r="R169" s="219"/>
      <c r="S169" s="219"/>
      <c r="T169" s="220"/>
      <c r="AT169" s="221" t="s">
        <v>272</v>
      </c>
      <c r="AU169" s="221" t="s">
        <v>91</v>
      </c>
      <c r="AV169" s="13" t="s">
        <v>89</v>
      </c>
      <c r="AW169" s="13" t="s">
        <v>38</v>
      </c>
      <c r="AX169" s="13" t="s">
        <v>82</v>
      </c>
      <c r="AY169" s="221" t="s">
        <v>262</v>
      </c>
    </row>
    <row r="170" spans="2:51" s="13" customFormat="1" ht="10">
      <c r="B170" s="212"/>
      <c r="C170" s="213"/>
      <c r="D170" s="208" t="s">
        <v>272</v>
      </c>
      <c r="E170" s="214" t="s">
        <v>44</v>
      </c>
      <c r="F170" s="215" t="s">
        <v>369</v>
      </c>
      <c r="G170" s="213"/>
      <c r="H170" s="214" t="s">
        <v>44</v>
      </c>
      <c r="I170" s="216"/>
      <c r="J170" s="213"/>
      <c r="K170" s="213"/>
      <c r="L170" s="217"/>
      <c r="M170" s="218"/>
      <c r="N170" s="219"/>
      <c r="O170" s="219"/>
      <c r="P170" s="219"/>
      <c r="Q170" s="219"/>
      <c r="R170" s="219"/>
      <c r="S170" s="219"/>
      <c r="T170" s="220"/>
      <c r="AT170" s="221" t="s">
        <v>272</v>
      </c>
      <c r="AU170" s="221" t="s">
        <v>91</v>
      </c>
      <c r="AV170" s="13" t="s">
        <v>89</v>
      </c>
      <c r="AW170" s="13" t="s">
        <v>38</v>
      </c>
      <c r="AX170" s="13" t="s">
        <v>82</v>
      </c>
      <c r="AY170" s="221" t="s">
        <v>262</v>
      </c>
    </row>
    <row r="171" spans="2:51" s="13" customFormat="1" ht="10">
      <c r="B171" s="212"/>
      <c r="C171" s="213"/>
      <c r="D171" s="208" t="s">
        <v>272</v>
      </c>
      <c r="E171" s="214" t="s">
        <v>44</v>
      </c>
      <c r="F171" s="215" t="s">
        <v>310</v>
      </c>
      <c r="G171" s="213"/>
      <c r="H171" s="214" t="s">
        <v>44</v>
      </c>
      <c r="I171" s="216"/>
      <c r="J171" s="213"/>
      <c r="K171" s="213"/>
      <c r="L171" s="217"/>
      <c r="M171" s="218"/>
      <c r="N171" s="219"/>
      <c r="O171" s="219"/>
      <c r="P171" s="219"/>
      <c r="Q171" s="219"/>
      <c r="R171" s="219"/>
      <c r="S171" s="219"/>
      <c r="T171" s="220"/>
      <c r="AT171" s="221" t="s">
        <v>272</v>
      </c>
      <c r="AU171" s="221" t="s">
        <v>91</v>
      </c>
      <c r="AV171" s="13" t="s">
        <v>89</v>
      </c>
      <c r="AW171" s="13" t="s">
        <v>38</v>
      </c>
      <c r="AX171" s="13" t="s">
        <v>82</v>
      </c>
      <c r="AY171" s="221" t="s">
        <v>262</v>
      </c>
    </row>
    <row r="172" spans="2:51" s="13" customFormat="1" ht="10">
      <c r="B172" s="212"/>
      <c r="C172" s="213"/>
      <c r="D172" s="208" t="s">
        <v>272</v>
      </c>
      <c r="E172" s="214" t="s">
        <v>44</v>
      </c>
      <c r="F172" s="215" t="s">
        <v>311</v>
      </c>
      <c r="G172" s="213"/>
      <c r="H172" s="214" t="s">
        <v>44</v>
      </c>
      <c r="I172" s="216"/>
      <c r="J172" s="213"/>
      <c r="K172" s="213"/>
      <c r="L172" s="217"/>
      <c r="M172" s="218"/>
      <c r="N172" s="219"/>
      <c r="O172" s="219"/>
      <c r="P172" s="219"/>
      <c r="Q172" s="219"/>
      <c r="R172" s="219"/>
      <c r="S172" s="219"/>
      <c r="T172" s="220"/>
      <c r="AT172" s="221" t="s">
        <v>272</v>
      </c>
      <c r="AU172" s="221" t="s">
        <v>91</v>
      </c>
      <c r="AV172" s="13" t="s">
        <v>89</v>
      </c>
      <c r="AW172" s="13" t="s">
        <v>38</v>
      </c>
      <c r="AX172" s="13" t="s">
        <v>82</v>
      </c>
      <c r="AY172" s="221" t="s">
        <v>262</v>
      </c>
    </row>
    <row r="173" spans="2:51" s="15" customFormat="1" ht="10">
      <c r="B173" s="233"/>
      <c r="C173" s="234"/>
      <c r="D173" s="208" t="s">
        <v>272</v>
      </c>
      <c r="E173" s="235" t="s">
        <v>44</v>
      </c>
      <c r="F173" s="236" t="s">
        <v>312</v>
      </c>
      <c r="G173" s="234"/>
      <c r="H173" s="237">
        <v>56.664000000000001</v>
      </c>
      <c r="I173" s="238"/>
      <c r="J173" s="234"/>
      <c r="K173" s="234"/>
      <c r="L173" s="239"/>
      <c r="M173" s="240"/>
      <c r="N173" s="241"/>
      <c r="O173" s="241"/>
      <c r="P173" s="241"/>
      <c r="Q173" s="241"/>
      <c r="R173" s="241"/>
      <c r="S173" s="241"/>
      <c r="T173" s="242"/>
      <c r="AT173" s="243" t="s">
        <v>272</v>
      </c>
      <c r="AU173" s="243" t="s">
        <v>91</v>
      </c>
      <c r="AV173" s="15" t="s">
        <v>91</v>
      </c>
      <c r="AW173" s="15" t="s">
        <v>38</v>
      </c>
      <c r="AX173" s="15" t="s">
        <v>82</v>
      </c>
      <c r="AY173" s="243" t="s">
        <v>262</v>
      </c>
    </row>
    <row r="174" spans="2:51" s="15" customFormat="1" ht="10">
      <c r="B174" s="233"/>
      <c r="C174" s="234"/>
      <c r="D174" s="208" t="s">
        <v>272</v>
      </c>
      <c r="E174" s="235" t="s">
        <v>44</v>
      </c>
      <c r="F174" s="236" t="s">
        <v>313</v>
      </c>
      <c r="G174" s="234"/>
      <c r="H174" s="237">
        <v>-5</v>
      </c>
      <c r="I174" s="238"/>
      <c r="J174" s="234"/>
      <c r="K174" s="234"/>
      <c r="L174" s="239"/>
      <c r="M174" s="240"/>
      <c r="N174" s="241"/>
      <c r="O174" s="241"/>
      <c r="P174" s="241"/>
      <c r="Q174" s="241"/>
      <c r="R174" s="241"/>
      <c r="S174" s="241"/>
      <c r="T174" s="242"/>
      <c r="AT174" s="243" t="s">
        <v>272</v>
      </c>
      <c r="AU174" s="243" t="s">
        <v>91</v>
      </c>
      <c r="AV174" s="15" t="s">
        <v>91</v>
      </c>
      <c r="AW174" s="15" t="s">
        <v>38</v>
      </c>
      <c r="AX174" s="15" t="s">
        <v>82</v>
      </c>
      <c r="AY174" s="243" t="s">
        <v>262</v>
      </c>
    </row>
    <row r="175" spans="2:51" s="15" customFormat="1" ht="10">
      <c r="B175" s="233"/>
      <c r="C175" s="234"/>
      <c r="D175" s="208" t="s">
        <v>272</v>
      </c>
      <c r="E175" s="235" t="s">
        <v>44</v>
      </c>
      <c r="F175" s="236" t="s">
        <v>370</v>
      </c>
      <c r="G175" s="234"/>
      <c r="H175" s="237">
        <v>-20.986999999999998</v>
      </c>
      <c r="I175" s="238"/>
      <c r="J175" s="234"/>
      <c r="K175" s="234"/>
      <c r="L175" s="239"/>
      <c r="M175" s="240"/>
      <c r="N175" s="241"/>
      <c r="O175" s="241"/>
      <c r="P175" s="241"/>
      <c r="Q175" s="241"/>
      <c r="R175" s="241"/>
      <c r="S175" s="241"/>
      <c r="T175" s="242"/>
      <c r="AT175" s="243" t="s">
        <v>272</v>
      </c>
      <c r="AU175" s="243" t="s">
        <v>91</v>
      </c>
      <c r="AV175" s="15" t="s">
        <v>91</v>
      </c>
      <c r="AW175" s="15" t="s">
        <v>38</v>
      </c>
      <c r="AX175" s="15" t="s">
        <v>82</v>
      </c>
      <c r="AY175" s="243" t="s">
        <v>262</v>
      </c>
    </row>
    <row r="176" spans="2:51" s="13" customFormat="1" ht="10">
      <c r="B176" s="212"/>
      <c r="C176" s="213"/>
      <c r="D176" s="208" t="s">
        <v>272</v>
      </c>
      <c r="E176" s="214" t="s">
        <v>44</v>
      </c>
      <c r="F176" s="215" t="s">
        <v>317</v>
      </c>
      <c r="G176" s="213"/>
      <c r="H176" s="214" t="s">
        <v>44</v>
      </c>
      <c r="I176" s="216"/>
      <c r="J176" s="213"/>
      <c r="K176" s="213"/>
      <c r="L176" s="217"/>
      <c r="M176" s="218"/>
      <c r="N176" s="219"/>
      <c r="O176" s="219"/>
      <c r="P176" s="219"/>
      <c r="Q176" s="219"/>
      <c r="R176" s="219"/>
      <c r="S176" s="219"/>
      <c r="T176" s="220"/>
      <c r="AT176" s="221" t="s">
        <v>272</v>
      </c>
      <c r="AU176" s="221" t="s">
        <v>91</v>
      </c>
      <c r="AV176" s="13" t="s">
        <v>89</v>
      </c>
      <c r="AW176" s="13" t="s">
        <v>38</v>
      </c>
      <c r="AX176" s="13" t="s">
        <v>82</v>
      </c>
      <c r="AY176" s="221" t="s">
        <v>262</v>
      </c>
    </row>
    <row r="177" spans="2:51" s="13" customFormat="1" ht="10">
      <c r="B177" s="212"/>
      <c r="C177" s="213"/>
      <c r="D177" s="208" t="s">
        <v>272</v>
      </c>
      <c r="E177" s="214" t="s">
        <v>44</v>
      </c>
      <c r="F177" s="215" t="s">
        <v>318</v>
      </c>
      <c r="G177" s="213"/>
      <c r="H177" s="214" t="s">
        <v>44</v>
      </c>
      <c r="I177" s="216"/>
      <c r="J177" s="213"/>
      <c r="K177" s="213"/>
      <c r="L177" s="217"/>
      <c r="M177" s="218"/>
      <c r="N177" s="219"/>
      <c r="O177" s="219"/>
      <c r="P177" s="219"/>
      <c r="Q177" s="219"/>
      <c r="R177" s="219"/>
      <c r="S177" s="219"/>
      <c r="T177" s="220"/>
      <c r="AT177" s="221" t="s">
        <v>272</v>
      </c>
      <c r="AU177" s="221" t="s">
        <v>91</v>
      </c>
      <c r="AV177" s="13" t="s">
        <v>89</v>
      </c>
      <c r="AW177" s="13" t="s">
        <v>38</v>
      </c>
      <c r="AX177" s="13" t="s">
        <v>82</v>
      </c>
      <c r="AY177" s="221" t="s">
        <v>262</v>
      </c>
    </row>
    <row r="178" spans="2:51" s="15" customFormat="1" ht="10">
      <c r="B178" s="233"/>
      <c r="C178" s="234"/>
      <c r="D178" s="208" t="s">
        <v>272</v>
      </c>
      <c r="E178" s="235" t="s">
        <v>44</v>
      </c>
      <c r="F178" s="236" t="s">
        <v>319</v>
      </c>
      <c r="G178" s="234"/>
      <c r="H178" s="237">
        <v>152.25700000000001</v>
      </c>
      <c r="I178" s="238"/>
      <c r="J178" s="234"/>
      <c r="K178" s="234"/>
      <c r="L178" s="239"/>
      <c r="M178" s="240"/>
      <c r="N178" s="241"/>
      <c r="O178" s="241"/>
      <c r="P178" s="241"/>
      <c r="Q178" s="241"/>
      <c r="R178" s="241"/>
      <c r="S178" s="241"/>
      <c r="T178" s="242"/>
      <c r="AT178" s="243" t="s">
        <v>272</v>
      </c>
      <c r="AU178" s="243" t="s">
        <v>91</v>
      </c>
      <c r="AV178" s="15" t="s">
        <v>91</v>
      </c>
      <c r="AW178" s="15" t="s">
        <v>38</v>
      </c>
      <c r="AX178" s="15" t="s">
        <v>82</v>
      </c>
      <c r="AY178" s="243" t="s">
        <v>262</v>
      </c>
    </row>
    <row r="179" spans="2:51" s="15" customFormat="1" ht="10">
      <c r="B179" s="233"/>
      <c r="C179" s="234"/>
      <c r="D179" s="208" t="s">
        <v>272</v>
      </c>
      <c r="E179" s="235" t="s">
        <v>44</v>
      </c>
      <c r="F179" s="236" t="s">
        <v>371</v>
      </c>
      <c r="G179" s="234"/>
      <c r="H179" s="237">
        <v>-34.770000000000003</v>
      </c>
      <c r="I179" s="238"/>
      <c r="J179" s="234"/>
      <c r="K179" s="234"/>
      <c r="L179" s="239"/>
      <c r="M179" s="240"/>
      <c r="N179" s="241"/>
      <c r="O179" s="241"/>
      <c r="P179" s="241"/>
      <c r="Q179" s="241"/>
      <c r="R179" s="241"/>
      <c r="S179" s="241"/>
      <c r="T179" s="242"/>
      <c r="AT179" s="243" t="s">
        <v>272</v>
      </c>
      <c r="AU179" s="243" t="s">
        <v>91</v>
      </c>
      <c r="AV179" s="15" t="s">
        <v>91</v>
      </c>
      <c r="AW179" s="15" t="s">
        <v>38</v>
      </c>
      <c r="AX179" s="15" t="s">
        <v>82</v>
      </c>
      <c r="AY179" s="243" t="s">
        <v>262</v>
      </c>
    </row>
    <row r="180" spans="2:51" s="13" customFormat="1" ht="10">
      <c r="B180" s="212"/>
      <c r="C180" s="213"/>
      <c r="D180" s="208" t="s">
        <v>272</v>
      </c>
      <c r="E180" s="214" t="s">
        <v>44</v>
      </c>
      <c r="F180" s="215" t="s">
        <v>317</v>
      </c>
      <c r="G180" s="213"/>
      <c r="H180" s="214" t="s">
        <v>44</v>
      </c>
      <c r="I180" s="216"/>
      <c r="J180" s="213"/>
      <c r="K180" s="213"/>
      <c r="L180" s="217"/>
      <c r="M180" s="218"/>
      <c r="N180" s="219"/>
      <c r="O180" s="219"/>
      <c r="P180" s="219"/>
      <c r="Q180" s="219"/>
      <c r="R180" s="219"/>
      <c r="S180" s="219"/>
      <c r="T180" s="220"/>
      <c r="AT180" s="221" t="s">
        <v>272</v>
      </c>
      <c r="AU180" s="221" t="s">
        <v>91</v>
      </c>
      <c r="AV180" s="13" t="s">
        <v>89</v>
      </c>
      <c r="AW180" s="13" t="s">
        <v>38</v>
      </c>
      <c r="AX180" s="13" t="s">
        <v>82</v>
      </c>
      <c r="AY180" s="221" t="s">
        <v>262</v>
      </c>
    </row>
    <row r="181" spans="2:51" s="13" customFormat="1" ht="10">
      <c r="B181" s="212"/>
      <c r="C181" s="213"/>
      <c r="D181" s="208" t="s">
        <v>272</v>
      </c>
      <c r="E181" s="214" t="s">
        <v>44</v>
      </c>
      <c r="F181" s="215" t="s">
        <v>320</v>
      </c>
      <c r="G181" s="213"/>
      <c r="H181" s="214" t="s">
        <v>44</v>
      </c>
      <c r="I181" s="216"/>
      <c r="J181" s="213"/>
      <c r="K181" s="213"/>
      <c r="L181" s="217"/>
      <c r="M181" s="218"/>
      <c r="N181" s="219"/>
      <c r="O181" s="219"/>
      <c r="P181" s="219"/>
      <c r="Q181" s="219"/>
      <c r="R181" s="219"/>
      <c r="S181" s="219"/>
      <c r="T181" s="220"/>
      <c r="AT181" s="221" t="s">
        <v>272</v>
      </c>
      <c r="AU181" s="221" t="s">
        <v>91</v>
      </c>
      <c r="AV181" s="13" t="s">
        <v>89</v>
      </c>
      <c r="AW181" s="13" t="s">
        <v>38</v>
      </c>
      <c r="AX181" s="13" t="s">
        <v>82</v>
      </c>
      <c r="AY181" s="221" t="s">
        <v>262</v>
      </c>
    </row>
    <row r="182" spans="2:51" s="15" customFormat="1" ht="10">
      <c r="B182" s="233"/>
      <c r="C182" s="234"/>
      <c r="D182" s="208" t="s">
        <v>272</v>
      </c>
      <c r="E182" s="235" t="s">
        <v>44</v>
      </c>
      <c r="F182" s="236" t="s">
        <v>321</v>
      </c>
      <c r="G182" s="234"/>
      <c r="H182" s="237">
        <v>18.303999999999998</v>
      </c>
      <c r="I182" s="238"/>
      <c r="J182" s="234"/>
      <c r="K182" s="234"/>
      <c r="L182" s="239"/>
      <c r="M182" s="240"/>
      <c r="N182" s="241"/>
      <c r="O182" s="241"/>
      <c r="P182" s="241"/>
      <c r="Q182" s="241"/>
      <c r="R182" s="241"/>
      <c r="S182" s="241"/>
      <c r="T182" s="242"/>
      <c r="AT182" s="243" t="s">
        <v>272</v>
      </c>
      <c r="AU182" s="243" t="s">
        <v>91</v>
      </c>
      <c r="AV182" s="15" t="s">
        <v>91</v>
      </c>
      <c r="AW182" s="15" t="s">
        <v>38</v>
      </c>
      <c r="AX182" s="15" t="s">
        <v>82</v>
      </c>
      <c r="AY182" s="243" t="s">
        <v>262</v>
      </c>
    </row>
    <row r="183" spans="2:51" s="15" customFormat="1" ht="10">
      <c r="B183" s="233"/>
      <c r="C183" s="234"/>
      <c r="D183" s="208" t="s">
        <v>272</v>
      </c>
      <c r="E183" s="235" t="s">
        <v>44</v>
      </c>
      <c r="F183" s="236" t="s">
        <v>372</v>
      </c>
      <c r="G183" s="234"/>
      <c r="H183" s="237">
        <v>-4.992</v>
      </c>
      <c r="I183" s="238"/>
      <c r="J183" s="234"/>
      <c r="K183" s="234"/>
      <c r="L183" s="239"/>
      <c r="M183" s="240"/>
      <c r="N183" s="241"/>
      <c r="O183" s="241"/>
      <c r="P183" s="241"/>
      <c r="Q183" s="241"/>
      <c r="R183" s="241"/>
      <c r="S183" s="241"/>
      <c r="T183" s="242"/>
      <c r="AT183" s="243" t="s">
        <v>272</v>
      </c>
      <c r="AU183" s="243" t="s">
        <v>91</v>
      </c>
      <c r="AV183" s="15" t="s">
        <v>91</v>
      </c>
      <c r="AW183" s="15" t="s">
        <v>38</v>
      </c>
      <c r="AX183" s="15" t="s">
        <v>82</v>
      </c>
      <c r="AY183" s="243" t="s">
        <v>262</v>
      </c>
    </row>
    <row r="184" spans="2:51" s="13" customFormat="1" ht="10">
      <c r="B184" s="212"/>
      <c r="C184" s="213"/>
      <c r="D184" s="208" t="s">
        <v>272</v>
      </c>
      <c r="E184" s="214" t="s">
        <v>44</v>
      </c>
      <c r="F184" s="215" t="s">
        <v>327</v>
      </c>
      <c r="G184" s="213"/>
      <c r="H184" s="214" t="s">
        <v>44</v>
      </c>
      <c r="I184" s="216"/>
      <c r="J184" s="213"/>
      <c r="K184" s="213"/>
      <c r="L184" s="217"/>
      <c r="M184" s="218"/>
      <c r="N184" s="219"/>
      <c r="O184" s="219"/>
      <c r="P184" s="219"/>
      <c r="Q184" s="219"/>
      <c r="R184" s="219"/>
      <c r="S184" s="219"/>
      <c r="T184" s="220"/>
      <c r="AT184" s="221" t="s">
        <v>272</v>
      </c>
      <c r="AU184" s="221" t="s">
        <v>91</v>
      </c>
      <c r="AV184" s="13" t="s">
        <v>89</v>
      </c>
      <c r="AW184" s="13" t="s">
        <v>38</v>
      </c>
      <c r="AX184" s="13" t="s">
        <v>82</v>
      </c>
      <c r="AY184" s="221" t="s">
        <v>262</v>
      </c>
    </row>
    <row r="185" spans="2:51" s="13" customFormat="1" ht="10">
      <c r="B185" s="212"/>
      <c r="C185" s="213"/>
      <c r="D185" s="208" t="s">
        <v>272</v>
      </c>
      <c r="E185" s="214" t="s">
        <v>44</v>
      </c>
      <c r="F185" s="215" t="s">
        <v>328</v>
      </c>
      <c r="G185" s="213"/>
      <c r="H185" s="214" t="s">
        <v>44</v>
      </c>
      <c r="I185" s="216"/>
      <c r="J185" s="213"/>
      <c r="K185" s="213"/>
      <c r="L185" s="217"/>
      <c r="M185" s="218"/>
      <c r="N185" s="219"/>
      <c r="O185" s="219"/>
      <c r="P185" s="219"/>
      <c r="Q185" s="219"/>
      <c r="R185" s="219"/>
      <c r="S185" s="219"/>
      <c r="T185" s="220"/>
      <c r="AT185" s="221" t="s">
        <v>272</v>
      </c>
      <c r="AU185" s="221" t="s">
        <v>91</v>
      </c>
      <c r="AV185" s="13" t="s">
        <v>89</v>
      </c>
      <c r="AW185" s="13" t="s">
        <v>38</v>
      </c>
      <c r="AX185" s="13" t="s">
        <v>82</v>
      </c>
      <c r="AY185" s="221" t="s">
        <v>262</v>
      </c>
    </row>
    <row r="186" spans="2:51" s="15" customFormat="1" ht="10">
      <c r="B186" s="233"/>
      <c r="C186" s="234"/>
      <c r="D186" s="208" t="s">
        <v>272</v>
      </c>
      <c r="E186" s="235" t="s">
        <v>44</v>
      </c>
      <c r="F186" s="236" t="s">
        <v>329</v>
      </c>
      <c r="G186" s="234"/>
      <c r="H186" s="237">
        <v>7.1139999999999999</v>
      </c>
      <c r="I186" s="238"/>
      <c r="J186" s="234"/>
      <c r="K186" s="234"/>
      <c r="L186" s="239"/>
      <c r="M186" s="240"/>
      <c r="N186" s="241"/>
      <c r="O186" s="241"/>
      <c r="P186" s="241"/>
      <c r="Q186" s="241"/>
      <c r="R186" s="241"/>
      <c r="S186" s="241"/>
      <c r="T186" s="242"/>
      <c r="AT186" s="243" t="s">
        <v>272</v>
      </c>
      <c r="AU186" s="243" t="s">
        <v>91</v>
      </c>
      <c r="AV186" s="15" t="s">
        <v>91</v>
      </c>
      <c r="AW186" s="15" t="s">
        <v>38</v>
      </c>
      <c r="AX186" s="15" t="s">
        <v>82</v>
      </c>
      <c r="AY186" s="243" t="s">
        <v>262</v>
      </c>
    </row>
    <row r="187" spans="2:51" s="15" customFormat="1" ht="10">
      <c r="B187" s="233"/>
      <c r="C187" s="234"/>
      <c r="D187" s="208" t="s">
        <v>272</v>
      </c>
      <c r="E187" s="235" t="s">
        <v>44</v>
      </c>
      <c r="F187" s="236" t="s">
        <v>373</v>
      </c>
      <c r="G187" s="234"/>
      <c r="H187" s="237">
        <v>-1.5660000000000001</v>
      </c>
      <c r="I187" s="238"/>
      <c r="J187" s="234"/>
      <c r="K187" s="234"/>
      <c r="L187" s="239"/>
      <c r="M187" s="240"/>
      <c r="N187" s="241"/>
      <c r="O187" s="241"/>
      <c r="P187" s="241"/>
      <c r="Q187" s="241"/>
      <c r="R187" s="241"/>
      <c r="S187" s="241"/>
      <c r="T187" s="242"/>
      <c r="AT187" s="243" t="s">
        <v>272</v>
      </c>
      <c r="AU187" s="243" t="s">
        <v>91</v>
      </c>
      <c r="AV187" s="15" t="s">
        <v>91</v>
      </c>
      <c r="AW187" s="15" t="s">
        <v>38</v>
      </c>
      <c r="AX187" s="15" t="s">
        <v>82</v>
      </c>
      <c r="AY187" s="243" t="s">
        <v>262</v>
      </c>
    </row>
    <row r="188" spans="2:51" s="13" customFormat="1" ht="10">
      <c r="B188" s="212"/>
      <c r="C188" s="213"/>
      <c r="D188" s="208" t="s">
        <v>272</v>
      </c>
      <c r="E188" s="214" t="s">
        <v>44</v>
      </c>
      <c r="F188" s="215" t="s">
        <v>327</v>
      </c>
      <c r="G188" s="213"/>
      <c r="H188" s="214" t="s">
        <v>44</v>
      </c>
      <c r="I188" s="216"/>
      <c r="J188" s="213"/>
      <c r="K188" s="213"/>
      <c r="L188" s="217"/>
      <c r="M188" s="218"/>
      <c r="N188" s="219"/>
      <c r="O188" s="219"/>
      <c r="P188" s="219"/>
      <c r="Q188" s="219"/>
      <c r="R188" s="219"/>
      <c r="S188" s="219"/>
      <c r="T188" s="220"/>
      <c r="AT188" s="221" t="s">
        <v>272</v>
      </c>
      <c r="AU188" s="221" t="s">
        <v>91</v>
      </c>
      <c r="AV188" s="13" t="s">
        <v>89</v>
      </c>
      <c r="AW188" s="13" t="s">
        <v>38</v>
      </c>
      <c r="AX188" s="13" t="s">
        <v>82</v>
      </c>
      <c r="AY188" s="221" t="s">
        <v>262</v>
      </c>
    </row>
    <row r="189" spans="2:51" s="13" customFormat="1" ht="10">
      <c r="B189" s="212"/>
      <c r="C189" s="213"/>
      <c r="D189" s="208" t="s">
        <v>272</v>
      </c>
      <c r="E189" s="214" t="s">
        <v>44</v>
      </c>
      <c r="F189" s="215" t="s">
        <v>330</v>
      </c>
      <c r="G189" s="213"/>
      <c r="H189" s="214" t="s">
        <v>44</v>
      </c>
      <c r="I189" s="216"/>
      <c r="J189" s="213"/>
      <c r="K189" s="213"/>
      <c r="L189" s="217"/>
      <c r="M189" s="218"/>
      <c r="N189" s="219"/>
      <c r="O189" s="219"/>
      <c r="P189" s="219"/>
      <c r="Q189" s="219"/>
      <c r="R189" s="219"/>
      <c r="S189" s="219"/>
      <c r="T189" s="220"/>
      <c r="AT189" s="221" t="s">
        <v>272</v>
      </c>
      <c r="AU189" s="221" t="s">
        <v>91</v>
      </c>
      <c r="AV189" s="13" t="s">
        <v>89</v>
      </c>
      <c r="AW189" s="13" t="s">
        <v>38</v>
      </c>
      <c r="AX189" s="13" t="s">
        <v>82</v>
      </c>
      <c r="AY189" s="221" t="s">
        <v>262</v>
      </c>
    </row>
    <row r="190" spans="2:51" s="15" customFormat="1" ht="10">
      <c r="B190" s="233"/>
      <c r="C190" s="234"/>
      <c r="D190" s="208" t="s">
        <v>272</v>
      </c>
      <c r="E190" s="235" t="s">
        <v>44</v>
      </c>
      <c r="F190" s="236" t="s">
        <v>331</v>
      </c>
      <c r="G190" s="234"/>
      <c r="H190" s="237">
        <v>2.9620000000000002</v>
      </c>
      <c r="I190" s="238"/>
      <c r="J190" s="234"/>
      <c r="K190" s="234"/>
      <c r="L190" s="239"/>
      <c r="M190" s="240"/>
      <c r="N190" s="241"/>
      <c r="O190" s="241"/>
      <c r="P190" s="241"/>
      <c r="Q190" s="241"/>
      <c r="R190" s="241"/>
      <c r="S190" s="241"/>
      <c r="T190" s="242"/>
      <c r="AT190" s="243" t="s">
        <v>272</v>
      </c>
      <c r="AU190" s="243" t="s">
        <v>91</v>
      </c>
      <c r="AV190" s="15" t="s">
        <v>91</v>
      </c>
      <c r="AW190" s="15" t="s">
        <v>38</v>
      </c>
      <c r="AX190" s="15" t="s">
        <v>82</v>
      </c>
      <c r="AY190" s="243" t="s">
        <v>262</v>
      </c>
    </row>
    <row r="191" spans="2:51" s="15" customFormat="1" ht="10">
      <c r="B191" s="233"/>
      <c r="C191" s="234"/>
      <c r="D191" s="208" t="s">
        <v>272</v>
      </c>
      <c r="E191" s="235" t="s">
        <v>44</v>
      </c>
      <c r="F191" s="236" t="s">
        <v>374</v>
      </c>
      <c r="G191" s="234"/>
      <c r="H191" s="237">
        <v>-1.35</v>
      </c>
      <c r="I191" s="238"/>
      <c r="J191" s="234"/>
      <c r="K191" s="234"/>
      <c r="L191" s="239"/>
      <c r="M191" s="240"/>
      <c r="N191" s="241"/>
      <c r="O191" s="241"/>
      <c r="P191" s="241"/>
      <c r="Q191" s="241"/>
      <c r="R191" s="241"/>
      <c r="S191" s="241"/>
      <c r="T191" s="242"/>
      <c r="AT191" s="243" t="s">
        <v>272</v>
      </c>
      <c r="AU191" s="243" t="s">
        <v>91</v>
      </c>
      <c r="AV191" s="15" t="s">
        <v>91</v>
      </c>
      <c r="AW191" s="15" t="s">
        <v>38</v>
      </c>
      <c r="AX191" s="15" t="s">
        <v>82</v>
      </c>
      <c r="AY191" s="243" t="s">
        <v>262</v>
      </c>
    </row>
    <row r="192" spans="2:51" s="13" customFormat="1" ht="10">
      <c r="B192" s="212"/>
      <c r="C192" s="213"/>
      <c r="D192" s="208" t="s">
        <v>272</v>
      </c>
      <c r="E192" s="214" t="s">
        <v>44</v>
      </c>
      <c r="F192" s="215" t="s">
        <v>327</v>
      </c>
      <c r="G192" s="213"/>
      <c r="H192" s="214" t="s">
        <v>44</v>
      </c>
      <c r="I192" s="216"/>
      <c r="J192" s="213"/>
      <c r="K192" s="213"/>
      <c r="L192" s="217"/>
      <c r="M192" s="218"/>
      <c r="N192" s="219"/>
      <c r="O192" s="219"/>
      <c r="P192" s="219"/>
      <c r="Q192" s="219"/>
      <c r="R192" s="219"/>
      <c r="S192" s="219"/>
      <c r="T192" s="220"/>
      <c r="AT192" s="221" t="s">
        <v>272</v>
      </c>
      <c r="AU192" s="221" t="s">
        <v>91</v>
      </c>
      <c r="AV192" s="13" t="s">
        <v>89</v>
      </c>
      <c r="AW192" s="13" t="s">
        <v>38</v>
      </c>
      <c r="AX192" s="13" t="s">
        <v>82</v>
      </c>
      <c r="AY192" s="221" t="s">
        <v>262</v>
      </c>
    </row>
    <row r="193" spans="1:65" s="13" customFormat="1" ht="10">
      <c r="B193" s="212"/>
      <c r="C193" s="213"/>
      <c r="D193" s="208" t="s">
        <v>272</v>
      </c>
      <c r="E193" s="214" t="s">
        <v>44</v>
      </c>
      <c r="F193" s="215" t="s">
        <v>332</v>
      </c>
      <c r="G193" s="213"/>
      <c r="H193" s="214" t="s">
        <v>44</v>
      </c>
      <c r="I193" s="216"/>
      <c r="J193" s="213"/>
      <c r="K193" s="213"/>
      <c r="L193" s="217"/>
      <c r="M193" s="218"/>
      <c r="N193" s="219"/>
      <c r="O193" s="219"/>
      <c r="P193" s="219"/>
      <c r="Q193" s="219"/>
      <c r="R193" s="219"/>
      <c r="S193" s="219"/>
      <c r="T193" s="220"/>
      <c r="AT193" s="221" t="s">
        <v>272</v>
      </c>
      <c r="AU193" s="221" t="s">
        <v>91</v>
      </c>
      <c r="AV193" s="13" t="s">
        <v>89</v>
      </c>
      <c r="AW193" s="13" t="s">
        <v>38</v>
      </c>
      <c r="AX193" s="13" t="s">
        <v>82</v>
      </c>
      <c r="AY193" s="221" t="s">
        <v>262</v>
      </c>
    </row>
    <row r="194" spans="1:65" s="15" customFormat="1" ht="10">
      <c r="B194" s="233"/>
      <c r="C194" s="234"/>
      <c r="D194" s="208" t="s">
        <v>272</v>
      </c>
      <c r="E194" s="235" t="s">
        <v>44</v>
      </c>
      <c r="F194" s="236" t="s">
        <v>333</v>
      </c>
      <c r="G194" s="234"/>
      <c r="H194" s="237">
        <v>3.9780000000000002</v>
      </c>
      <c r="I194" s="238"/>
      <c r="J194" s="234"/>
      <c r="K194" s="234"/>
      <c r="L194" s="239"/>
      <c r="M194" s="240"/>
      <c r="N194" s="241"/>
      <c r="O194" s="241"/>
      <c r="P194" s="241"/>
      <c r="Q194" s="241"/>
      <c r="R194" s="241"/>
      <c r="S194" s="241"/>
      <c r="T194" s="242"/>
      <c r="AT194" s="243" t="s">
        <v>272</v>
      </c>
      <c r="AU194" s="243" t="s">
        <v>91</v>
      </c>
      <c r="AV194" s="15" t="s">
        <v>91</v>
      </c>
      <c r="AW194" s="15" t="s">
        <v>38</v>
      </c>
      <c r="AX194" s="15" t="s">
        <v>82</v>
      </c>
      <c r="AY194" s="243" t="s">
        <v>262</v>
      </c>
    </row>
    <row r="195" spans="1:65" s="15" customFormat="1" ht="10">
      <c r="B195" s="233"/>
      <c r="C195" s="234"/>
      <c r="D195" s="208" t="s">
        <v>272</v>
      </c>
      <c r="E195" s="235" t="s">
        <v>44</v>
      </c>
      <c r="F195" s="236" t="s">
        <v>375</v>
      </c>
      <c r="G195" s="234"/>
      <c r="H195" s="237">
        <v>-1.1339999999999999</v>
      </c>
      <c r="I195" s="238"/>
      <c r="J195" s="234"/>
      <c r="K195" s="234"/>
      <c r="L195" s="239"/>
      <c r="M195" s="240"/>
      <c r="N195" s="241"/>
      <c r="O195" s="241"/>
      <c r="P195" s="241"/>
      <c r="Q195" s="241"/>
      <c r="R195" s="241"/>
      <c r="S195" s="241"/>
      <c r="T195" s="242"/>
      <c r="AT195" s="243" t="s">
        <v>272</v>
      </c>
      <c r="AU195" s="243" t="s">
        <v>91</v>
      </c>
      <c r="AV195" s="15" t="s">
        <v>91</v>
      </c>
      <c r="AW195" s="15" t="s">
        <v>38</v>
      </c>
      <c r="AX195" s="15" t="s">
        <v>82</v>
      </c>
      <c r="AY195" s="243" t="s">
        <v>262</v>
      </c>
    </row>
    <row r="196" spans="1:65" s="13" customFormat="1" ht="10">
      <c r="B196" s="212"/>
      <c r="C196" s="213"/>
      <c r="D196" s="208" t="s">
        <v>272</v>
      </c>
      <c r="E196" s="214" t="s">
        <v>44</v>
      </c>
      <c r="F196" s="215" t="s">
        <v>327</v>
      </c>
      <c r="G196" s="213"/>
      <c r="H196" s="214" t="s">
        <v>44</v>
      </c>
      <c r="I196" s="216"/>
      <c r="J196" s="213"/>
      <c r="K196" s="213"/>
      <c r="L196" s="217"/>
      <c r="M196" s="218"/>
      <c r="N196" s="219"/>
      <c r="O196" s="219"/>
      <c r="P196" s="219"/>
      <c r="Q196" s="219"/>
      <c r="R196" s="219"/>
      <c r="S196" s="219"/>
      <c r="T196" s="220"/>
      <c r="AT196" s="221" t="s">
        <v>272</v>
      </c>
      <c r="AU196" s="221" t="s">
        <v>91</v>
      </c>
      <c r="AV196" s="13" t="s">
        <v>89</v>
      </c>
      <c r="AW196" s="13" t="s">
        <v>38</v>
      </c>
      <c r="AX196" s="13" t="s">
        <v>82</v>
      </c>
      <c r="AY196" s="221" t="s">
        <v>262</v>
      </c>
    </row>
    <row r="197" spans="1:65" s="13" customFormat="1" ht="10">
      <c r="B197" s="212"/>
      <c r="C197" s="213"/>
      <c r="D197" s="208" t="s">
        <v>272</v>
      </c>
      <c r="E197" s="214" t="s">
        <v>44</v>
      </c>
      <c r="F197" s="215" t="s">
        <v>334</v>
      </c>
      <c r="G197" s="213"/>
      <c r="H197" s="214" t="s">
        <v>44</v>
      </c>
      <c r="I197" s="216"/>
      <c r="J197" s="213"/>
      <c r="K197" s="213"/>
      <c r="L197" s="217"/>
      <c r="M197" s="218"/>
      <c r="N197" s="219"/>
      <c r="O197" s="219"/>
      <c r="P197" s="219"/>
      <c r="Q197" s="219"/>
      <c r="R197" s="219"/>
      <c r="S197" s="219"/>
      <c r="T197" s="220"/>
      <c r="AT197" s="221" t="s">
        <v>272</v>
      </c>
      <c r="AU197" s="221" t="s">
        <v>91</v>
      </c>
      <c r="AV197" s="13" t="s">
        <v>89</v>
      </c>
      <c r="AW197" s="13" t="s">
        <v>38</v>
      </c>
      <c r="AX197" s="13" t="s">
        <v>82</v>
      </c>
      <c r="AY197" s="221" t="s">
        <v>262</v>
      </c>
    </row>
    <row r="198" spans="1:65" s="15" customFormat="1" ht="10">
      <c r="B198" s="233"/>
      <c r="C198" s="234"/>
      <c r="D198" s="208" t="s">
        <v>272</v>
      </c>
      <c r="E198" s="235" t="s">
        <v>44</v>
      </c>
      <c r="F198" s="236" t="s">
        <v>335</v>
      </c>
      <c r="G198" s="234"/>
      <c r="H198" s="237">
        <v>4.6310000000000002</v>
      </c>
      <c r="I198" s="238"/>
      <c r="J198" s="234"/>
      <c r="K198" s="234"/>
      <c r="L198" s="239"/>
      <c r="M198" s="240"/>
      <c r="N198" s="241"/>
      <c r="O198" s="241"/>
      <c r="P198" s="241"/>
      <c r="Q198" s="241"/>
      <c r="R198" s="241"/>
      <c r="S198" s="241"/>
      <c r="T198" s="242"/>
      <c r="AT198" s="243" t="s">
        <v>272</v>
      </c>
      <c r="AU198" s="243" t="s">
        <v>91</v>
      </c>
      <c r="AV198" s="15" t="s">
        <v>91</v>
      </c>
      <c r="AW198" s="15" t="s">
        <v>38</v>
      </c>
      <c r="AX198" s="15" t="s">
        <v>82</v>
      </c>
      <c r="AY198" s="243" t="s">
        <v>262</v>
      </c>
    </row>
    <row r="199" spans="1:65" s="15" customFormat="1" ht="10">
      <c r="B199" s="233"/>
      <c r="C199" s="234"/>
      <c r="D199" s="208" t="s">
        <v>272</v>
      </c>
      <c r="E199" s="235" t="s">
        <v>44</v>
      </c>
      <c r="F199" s="236" t="s">
        <v>374</v>
      </c>
      <c r="G199" s="234"/>
      <c r="H199" s="237">
        <v>-1.35</v>
      </c>
      <c r="I199" s="238"/>
      <c r="J199" s="234"/>
      <c r="K199" s="234"/>
      <c r="L199" s="239"/>
      <c r="M199" s="240"/>
      <c r="N199" s="241"/>
      <c r="O199" s="241"/>
      <c r="P199" s="241"/>
      <c r="Q199" s="241"/>
      <c r="R199" s="241"/>
      <c r="S199" s="241"/>
      <c r="T199" s="242"/>
      <c r="AT199" s="243" t="s">
        <v>272</v>
      </c>
      <c r="AU199" s="243" t="s">
        <v>91</v>
      </c>
      <c r="AV199" s="15" t="s">
        <v>91</v>
      </c>
      <c r="AW199" s="15" t="s">
        <v>38</v>
      </c>
      <c r="AX199" s="15" t="s">
        <v>82</v>
      </c>
      <c r="AY199" s="243" t="s">
        <v>262</v>
      </c>
    </row>
    <row r="200" spans="1:65" s="13" customFormat="1" ht="10">
      <c r="B200" s="212"/>
      <c r="C200" s="213"/>
      <c r="D200" s="208" t="s">
        <v>272</v>
      </c>
      <c r="E200" s="214" t="s">
        <v>44</v>
      </c>
      <c r="F200" s="215" t="s">
        <v>336</v>
      </c>
      <c r="G200" s="213"/>
      <c r="H200" s="214" t="s">
        <v>44</v>
      </c>
      <c r="I200" s="216"/>
      <c r="J200" s="213"/>
      <c r="K200" s="213"/>
      <c r="L200" s="217"/>
      <c r="M200" s="218"/>
      <c r="N200" s="219"/>
      <c r="O200" s="219"/>
      <c r="P200" s="219"/>
      <c r="Q200" s="219"/>
      <c r="R200" s="219"/>
      <c r="S200" s="219"/>
      <c r="T200" s="220"/>
      <c r="AT200" s="221" t="s">
        <v>272</v>
      </c>
      <c r="AU200" s="221" t="s">
        <v>91</v>
      </c>
      <c r="AV200" s="13" t="s">
        <v>89</v>
      </c>
      <c r="AW200" s="13" t="s">
        <v>38</v>
      </c>
      <c r="AX200" s="13" t="s">
        <v>82</v>
      </c>
      <c r="AY200" s="221" t="s">
        <v>262</v>
      </c>
    </row>
    <row r="201" spans="1:65" s="13" customFormat="1" ht="10">
      <c r="B201" s="212"/>
      <c r="C201" s="213"/>
      <c r="D201" s="208" t="s">
        <v>272</v>
      </c>
      <c r="E201" s="214" t="s">
        <v>44</v>
      </c>
      <c r="F201" s="215" t="s">
        <v>337</v>
      </c>
      <c r="G201" s="213"/>
      <c r="H201" s="214" t="s">
        <v>44</v>
      </c>
      <c r="I201" s="216"/>
      <c r="J201" s="213"/>
      <c r="K201" s="213"/>
      <c r="L201" s="217"/>
      <c r="M201" s="218"/>
      <c r="N201" s="219"/>
      <c r="O201" s="219"/>
      <c r="P201" s="219"/>
      <c r="Q201" s="219"/>
      <c r="R201" s="219"/>
      <c r="S201" s="219"/>
      <c r="T201" s="220"/>
      <c r="AT201" s="221" t="s">
        <v>272</v>
      </c>
      <c r="AU201" s="221" t="s">
        <v>91</v>
      </c>
      <c r="AV201" s="13" t="s">
        <v>89</v>
      </c>
      <c r="AW201" s="13" t="s">
        <v>38</v>
      </c>
      <c r="AX201" s="13" t="s">
        <v>82</v>
      </c>
      <c r="AY201" s="221" t="s">
        <v>262</v>
      </c>
    </row>
    <row r="202" spans="1:65" s="15" customFormat="1" ht="10">
      <c r="B202" s="233"/>
      <c r="C202" s="234"/>
      <c r="D202" s="208" t="s">
        <v>272</v>
      </c>
      <c r="E202" s="235" t="s">
        <v>44</v>
      </c>
      <c r="F202" s="236" t="s">
        <v>338</v>
      </c>
      <c r="G202" s="234"/>
      <c r="H202" s="237">
        <v>9.0220000000000002</v>
      </c>
      <c r="I202" s="238"/>
      <c r="J202" s="234"/>
      <c r="K202" s="234"/>
      <c r="L202" s="239"/>
      <c r="M202" s="240"/>
      <c r="N202" s="241"/>
      <c r="O202" s="241"/>
      <c r="P202" s="241"/>
      <c r="Q202" s="241"/>
      <c r="R202" s="241"/>
      <c r="S202" s="241"/>
      <c r="T202" s="242"/>
      <c r="AT202" s="243" t="s">
        <v>272</v>
      </c>
      <c r="AU202" s="243" t="s">
        <v>91</v>
      </c>
      <c r="AV202" s="15" t="s">
        <v>91</v>
      </c>
      <c r="AW202" s="15" t="s">
        <v>38</v>
      </c>
      <c r="AX202" s="15" t="s">
        <v>82</v>
      </c>
      <c r="AY202" s="243" t="s">
        <v>262</v>
      </c>
    </row>
    <row r="203" spans="1:65" s="15" customFormat="1" ht="10">
      <c r="B203" s="233"/>
      <c r="C203" s="234"/>
      <c r="D203" s="208" t="s">
        <v>272</v>
      </c>
      <c r="E203" s="235" t="s">
        <v>44</v>
      </c>
      <c r="F203" s="236" t="s">
        <v>376</v>
      </c>
      <c r="G203" s="234"/>
      <c r="H203" s="237">
        <v>-8.7750000000000004</v>
      </c>
      <c r="I203" s="238"/>
      <c r="J203" s="234"/>
      <c r="K203" s="234"/>
      <c r="L203" s="239"/>
      <c r="M203" s="240"/>
      <c r="N203" s="241"/>
      <c r="O203" s="241"/>
      <c r="P203" s="241"/>
      <c r="Q203" s="241"/>
      <c r="R203" s="241"/>
      <c r="S203" s="241"/>
      <c r="T203" s="242"/>
      <c r="AT203" s="243" t="s">
        <v>272</v>
      </c>
      <c r="AU203" s="243" t="s">
        <v>91</v>
      </c>
      <c r="AV203" s="15" t="s">
        <v>91</v>
      </c>
      <c r="AW203" s="15" t="s">
        <v>38</v>
      </c>
      <c r="AX203" s="15" t="s">
        <v>82</v>
      </c>
      <c r="AY203" s="243" t="s">
        <v>262</v>
      </c>
    </row>
    <row r="204" spans="1:65" s="14" customFormat="1" ht="10">
      <c r="B204" s="222"/>
      <c r="C204" s="223"/>
      <c r="D204" s="208" t="s">
        <v>272</v>
      </c>
      <c r="E204" s="224" t="s">
        <v>44</v>
      </c>
      <c r="F204" s="225" t="s">
        <v>284</v>
      </c>
      <c r="G204" s="223"/>
      <c r="H204" s="226">
        <v>175.00800000000001</v>
      </c>
      <c r="I204" s="227"/>
      <c r="J204" s="223"/>
      <c r="K204" s="223"/>
      <c r="L204" s="228"/>
      <c r="M204" s="229"/>
      <c r="N204" s="230"/>
      <c r="O204" s="230"/>
      <c r="P204" s="230"/>
      <c r="Q204" s="230"/>
      <c r="R204" s="230"/>
      <c r="S204" s="230"/>
      <c r="T204" s="231"/>
      <c r="AT204" s="232" t="s">
        <v>272</v>
      </c>
      <c r="AU204" s="232" t="s">
        <v>91</v>
      </c>
      <c r="AV204" s="14" t="s">
        <v>97</v>
      </c>
      <c r="AW204" s="14" t="s">
        <v>38</v>
      </c>
      <c r="AX204" s="14" t="s">
        <v>82</v>
      </c>
      <c r="AY204" s="232" t="s">
        <v>262</v>
      </c>
    </row>
    <row r="205" spans="1:65" s="16" customFormat="1" ht="10">
      <c r="B205" s="244"/>
      <c r="C205" s="245"/>
      <c r="D205" s="208" t="s">
        <v>272</v>
      </c>
      <c r="E205" s="246" t="s">
        <v>44</v>
      </c>
      <c r="F205" s="247" t="s">
        <v>291</v>
      </c>
      <c r="G205" s="245"/>
      <c r="H205" s="248">
        <v>422.45799999999991</v>
      </c>
      <c r="I205" s="249"/>
      <c r="J205" s="245"/>
      <c r="K205" s="245"/>
      <c r="L205" s="250"/>
      <c r="M205" s="251"/>
      <c r="N205" s="252"/>
      <c r="O205" s="252"/>
      <c r="P205" s="252"/>
      <c r="Q205" s="252"/>
      <c r="R205" s="252"/>
      <c r="S205" s="252"/>
      <c r="T205" s="253"/>
      <c r="AT205" s="254" t="s">
        <v>272</v>
      </c>
      <c r="AU205" s="254" t="s">
        <v>91</v>
      </c>
      <c r="AV205" s="16" t="s">
        <v>104</v>
      </c>
      <c r="AW205" s="16" t="s">
        <v>38</v>
      </c>
      <c r="AX205" s="16" t="s">
        <v>89</v>
      </c>
      <c r="AY205" s="254" t="s">
        <v>262</v>
      </c>
    </row>
    <row r="206" spans="1:65" s="2" customFormat="1" ht="21.75" customHeight="1">
      <c r="A206" s="37"/>
      <c r="B206" s="38"/>
      <c r="C206" s="195" t="s">
        <v>97</v>
      </c>
      <c r="D206" s="195" t="s">
        <v>264</v>
      </c>
      <c r="E206" s="196" t="s">
        <v>4143</v>
      </c>
      <c r="F206" s="197" t="s">
        <v>4144</v>
      </c>
      <c r="G206" s="198" t="s">
        <v>267</v>
      </c>
      <c r="H206" s="199">
        <v>247.45</v>
      </c>
      <c r="I206" s="200"/>
      <c r="J206" s="201">
        <f>ROUND(I206*H206,2)</f>
        <v>0</v>
      </c>
      <c r="K206" s="197" t="s">
        <v>268</v>
      </c>
      <c r="L206" s="42"/>
      <c r="M206" s="202" t="s">
        <v>44</v>
      </c>
      <c r="N206" s="203" t="s">
        <v>53</v>
      </c>
      <c r="O206" s="67"/>
      <c r="P206" s="204">
        <f>O206*H206</f>
        <v>0</v>
      </c>
      <c r="Q206" s="204">
        <v>0</v>
      </c>
      <c r="R206" s="204">
        <f>Q206*H206</f>
        <v>0</v>
      </c>
      <c r="S206" s="204">
        <v>0</v>
      </c>
      <c r="T206" s="205">
        <f>S206*H206</f>
        <v>0</v>
      </c>
      <c r="U206" s="37"/>
      <c r="V206" s="37"/>
      <c r="W206" s="37"/>
      <c r="X206" s="37"/>
      <c r="Y206" s="37"/>
      <c r="Z206" s="37"/>
      <c r="AA206" s="37"/>
      <c r="AB206" s="37"/>
      <c r="AC206" s="37"/>
      <c r="AD206" s="37"/>
      <c r="AE206" s="37"/>
      <c r="AR206" s="206" t="s">
        <v>104</v>
      </c>
      <c r="AT206" s="206" t="s">
        <v>264</v>
      </c>
      <c r="AU206" s="206" t="s">
        <v>91</v>
      </c>
      <c r="AY206" s="19" t="s">
        <v>262</v>
      </c>
      <c r="BE206" s="207">
        <f>IF(N206="základní",J206,0)</f>
        <v>0</v>
      </c>
      <c r="BF206" s="207">
        <f>IF(N206="snížená",J206,0)</f>
        <v>0</v>
      </c>
      <c r="BG206" s="207">
        <f>IF(N206="zákl. přenesená",J206,0)</f>
        <v>0</v>
      </c>
      <c r="BH206" s="207">
        <f>IF(N206="sníž. přenesená",J206,0)</f>
        <v>0</v>
      </c>
      <c r="BI206" s="207">
        <f>IF(N206="nulová",J206,0)</f>
        <v>0</v>
      </c>
      <c r="BJ206" s="19" t="s">
        <v>89</v>
      </c>
      <c r="BK206" s="207">
        <f>ROUND(I206*H206,2)</f>
        <v>0</v>
      </c>
      <c r="BL206" s="19" t="s">
        <v>104</v>
      </c>
      <c r="BM206" s="206" t="s">
        <v>4145</v>
      </c>
    </row>
    <row r="207" spans="1:65" s="2" customFormat="1" ht="108">
      <c r="A207" s="37"/>
      <c r="B207" s="38"/>
      <c r="C207" s="39"/>
      <c r="D207" s="208" t="s">
        <v>270</v>
      </c>
      <c r="E207" s="39"/>
      <c r="F207" s="209" t="s">
        <v>4146</v>
      </c>
      <c r="G207" s="39"/>
      <c r="H207" s="39"/>
      <c r="I207" s="118"/>
      <c r="J207" s="39"/>
      <c r="K207" s="39"/>
      <c r="L207" s="42"/>
      <c r="M207" s="210"/>
      <c r="N207" s="211"/>
      <c r="O207" s="67"/>
      <c r="P207" s="67"/>
      <c r="Q207" s="67"/>
      <c r="R207" s="67"/>
      <c r="S207" s="67"/>
      <c r="T207" s="68"/>
      <c r="U207" s="37"/>
      <c r="V207" s="37"/>
      <c r="W207" s="37"/>
      <c r="X207" s="37"/>
      <c r="Y207" s="37"/>
      <c r="Z207" s="37"/>
      <c r="AA207" s="37"/>
      <c r="AB207" s="37"/>
      <c r="AC207" s="37"/>
      <c r="AD207" s="37"/>
      <c r="AE207" s="37"/>
      <c r="AT207" s="19" t="s">
        <v>270</v>
      </c>
      <c r="AU207" s="19" t="s">
        <v>91</v>
      </c>
    </row>
    <row r="208" spans="1:65" s="13" customFormat="1" ht="10">
      <c r="B208" s="212"/>
      <c r="C208" s="213"/>
      <c r="D208" s="208" t="s">
        <v>272</v>
      </c>
      <c r="E208" s="214" t="s">
        <v>44</v>
      </c>
      <c r="F208" s="215" t="s">
        <v>358</v>
      </c>
      <c r="G208" s="213"/>
      <c r="H208" s="214" t="s">
        <v>44</v>
      </c>
      <c r="I208" s="216"/>
      <c r="J208" s="213"/>
      <c r="K208" s="213"/>
      <c r="L208" s="217"/>
      <c r="M208" s="218"/>
      <c r="N208" s="219"/>
      <c r="O208" s="219"/>
      <c r="P208" s="219"/>
      <c r="Q208" s="219"/>
      <c r="R208" s="219"/>
      <c r="S208" s="219"/>
      <c r="T208" s="220"/>
      <c r="AT208" s="221" t="s">
        <v>272</v>
      </c>
      <c r="AU208" s="221" t="s">
        <v>91</v>
      </c>
      <c r="AV208" s="13" t="s">
        <v>89</v>
      </c>
      <c r="AW208" s="13" t="s">
        <v>38</v>
      </c>
      <c r="AX208" s="13" t="s">
        <v>82</v>
      </c>
      <c r="AY208" s="221" t="s">
        <v>262</v>
      </c>
    </row>
    <row r="209" spans="2:51" s="13" customFormat="1" ht="10">
      <c r="B209" s="212"/>
      <c r="C209" s="213"/>
      <c r="D209" s="208" t="s">
        <v>272</v>
      </c>
      <c r="E209" s="214" t="s">
        <v>44</v>
      </c>
      <c r="F209" s="215" t="s">
        <v>359</v>
      </c>
      <c r="G209" s="213"/>
      <c r="H209" s="214" t="s">
        <v>44</v>
      </c>
      <c r="I209" s="216"/>
      <c r="J209" s="213"/>
      <c r="K209" s="213"/>
      <c r="L209" s="217"/>
      <c r="M209" s="218"/>
      <c r="N209" s="219"/>
      <c r="O209" s="219"/>
      <c r="P209" s="219"/>
      <c r="Q209" s="219"/>
      <c r="R209" s="219"/>
      <c r="S209" s="219"/>
      <c r="T209" s="220"/>
      <c r="AT209" s="221" t="s">
        <v>272</v>
      </c>
      <c r="AU209" s="221" t="s">
        <v>91</v>
      </c>
      <c r="AV209" s="13" t="s">
        <v>89</v>
      </c>
      <c r="AW209" s="13" t="s">
        <v>38</v>
      </c>
      <c r="AX209" s="13" t="s">
        <v>82</v>
      </c>
      <c r="AY209" s="221" t="s">
        <v>262</v>
      </c>
    </row>
    <row r="210" spans="2:51" s="13" customFormat="1" ht="10">
      <c r="B210" s="212"/>
      <c r="C210" s="213"/>
      <c r="D210" s="208" t="s">
        <v>272</v>
      </c>
      <c r="E210" s="214" t="s">
        <v>44</v>
      </c>
      <c r="F210" s="215" t="s">
        <v>360</v>
      </c>
      <c r="G210" s="213"/>
      <c r="H210" s="214" t="s">
        <v>44</v>
      </c>
      <c r="I210" s="216"/>
      <c r="J210" s="213"/>
      <c r="K210" s="213"/>
      <c r="L210" s="217"/>
      <c r="M210" s="218"/>
      <c r="N210" s="219"/>
      <c r="O210" s="219"/>
      <c r="P210" s="219"/>
      <c r="Q210" s="219"/>
      <c r="R210" s="219"/>
      <c r="S210" s="219"/>
      <c r="T210" s="220"/>
      <c r="AT210" s="221" t="s">
        <v>272</v>
      </c>
      <c r="AU210" s="221" t="s">
        <v>91</v>
      </c>
      <c r="AV210" s="13" t="s">
        <v>89</v>
      </c>
      <c r="AW210" s="13" t="s">
        <v>38</v>
      </c>
      <c r="AX210" s="13" t="s">
        <v>82</v>
      </c>
      <c r="AY210" s="221" t="s">
        <v>262</v>
      </c>
    </row>
    <row r="211" spans="2:51" s="13" customFormat="1" ht="10">
      <c r="B211" s="212"/>
      <c r="C211" s="213"/>
      <c r="D211" s="208" t="s">
        <v>272</v>
      </c>
      <c r="E211" s="214" t="s">
        <v>44</v>
      </c>
      <c r="F211" s="215" t="s">
        <v>361</v>
      </c>
      <c r="G211" s="213"/>
      <c r="H211" s="214" t="s">
        <v>44</v>
      </c>
      <c r="I211" s="216"/>
      <c r="J211" s="213"/>
      <c r="K211" s="213"/>
      <c r="L211" s="217"/>
      <c r="M211" s="218"/>
      <c r="N211" s="219"/>
      <c r="O211" s="219"/>
      <c r="P211" s="219"/>
      <c r="Q211" s="219"/>
      <c r="R211" s="219"/>
      <c r="S211" s="219"/>
      <c r="T211" s="220"/>
      <c r="AT211" s="221" t="s">
        <v>272</v>
      </c>
      <c r="AU211" s="221" t="s">
        <v>91</v>
      </c>
      <c r="AV211" s="13" t="s">
        <v>89</v>
      </c>
      <c r="AW211" s="13" t="s">
        <v>38</v>
      </c>
      <c r="AX211" s="13" t="s">
        <v>82</v>
      </c>
      <c r="AY211" s="221" t="s">
        <v>262</v>
      </c>
    </row>
    <row r="212" spans="2:51" s="13" customFormat="1" ht="10">
      <c r="B212" s="212"/>
      <c r="C212" s="213"/>
      <c r="D212" s="208" t="s">
        <v>272</v>
      </c>
      <c r="E212" s="214" t="s">
        <v>44</v>
      </c>
      <c r="F212" s="215" t="s">
        <v>362</v>
      </c>
      <c r="G212" s="213"/>
      <c r="H212" s="214" t="s">
        <v>44</v>
      </c>
      <c r="I212" s="216"/>
      <c r="J212" s="213"/>
      <c r="K212" s="213"/>
      <c r="L212" s="217"/>
      <c r="M212" s="218"/>
      <c r="N212" s="219"/>
      <c r="O212" s="219"/>
      <c r="P212" s="219"/>
      <c r="Q212" s="219"/>
      <c r="R212" s="219"/>
      <c r="S212" s="219"/>
      <c r="T212" s="220"/>
      <c r="AT212" s="221" t="s">
        <v>272</v>
      </c>
      <c r="AU212" s="221" t="s">
        <v>91</v>
      </c>
      <c r="AV212" s="13" t="s">
        <v>89</v>
      </c>
      <c r="AW212" s="13" t="s">
        <v>38</v>
      </c>
      <c r="AX212" s="13" t="s">
        <v>82</v>
      </c>
      <c r="AY212" s="221" t="s">
        <v>262</v>
      </c>
    </row>
    <row r="213" spans="2:51" s="15" customFormat="1" ht="10">
      <c r="B213" s="233"/>
      <c r="C213" s="234"/>
      <c r="D213" s="208" t="s">
        <v>272</v>
      </c>
      <c r="E213" s="235" t="s">
        <v>44</v>
      </c>
      <c r="F213" s="236" t="s">
        <v>363</v>
      </c>
      <c r="G213" s="234"/>
      <c r="H213" s="237">
        <v>183.05</v>
      </c>
      <c r="I213" s="238"/>
      <c r="J213" s="234"/>
      <c r="K213" s="234"/>
      <c r="L213" s="239"/>
      <c r="M213" s="240"/>
      <c r="N213" s="241"/>
      <c r="O213" s="241"/>
      <c r="P213" s="241"/>
      <c r="Q213" s="241"/>
      <c r="R213" s="241"/>
      <c r="S213" s="241"/>
      <c r="T213" s="242"/>
      <c r="AT213" s="243" t="s">
        <v>272</v>
      </c>
      <c r="AU213" s="243" t="s">
        <v>91</v>
      </c>
      <c r="AV213" s="15" t="s">
        <v>91</v>
      </c>
      <c r="AW213" s="15" t="s">
        <v>38</v>
      </c>
      <c r="AX213" s="15" t="s">
        <v>82</v>
      </c>
      <c r="AY213" s="243" t="s">
        <v>262</v>
      </c>
    </row>
    <row r="214" spans="2:51" s="14" customFormat="1" ht="10">
      <c r="B214" s="222"/>
      <c r="C214" s="223"/>
      <c r="D214" s="208" t="s">
        <v>272</v>
      </c>
      <c r="E214" s="224" t="s">
        <v>44</v>
      </c>
      <c r="F214" s="225" t="s">
        <v>284</v>
      </c>
      <c r="G214" s="223"/>
      <c r="H214" s="226">
        <v>183.05</v>
      </c>
      <c r="I214" s="227"/>
      <c r="J214" s="223"/>
      <c r="K214" s="223"/>
      <c r="L214" s="228"/>
      <c r="M214" s="229"/>
      <c r="N214" s="230"/>
      <c r="O214" s="230"/>
      <c r="P214" s="230"/>
      <c r="Q214" s="230"/>
      <c r="R214" s="230"/>
      <c r="S214" s="230"/>
      <c r="T214" s="231"/>
      <c r="AT214" s="232" t="s">
        <v>272</v>
      </c>
      <c r="AU214" s="232" t="s">
        <v>91</v>
      </c>
      <c r="AV214" s="14" t="s">
        <v>97</v>
      </c>
      <c r="AW214" s="14" t="s">
        <v>38</v>
      </c>
      <c r="AX214" s="14" t="s">
        <v>82</v>
      </c>
      <c r="AY214" s="232" t="s">
        <v>262</v>
      </c>
    </row>
    <row r="215" spans="2:51" s="13" customFormat="1" ht="10">
      <c r="B215" s="212"/>
      <c r="C215" s="213"/>
      <c r="D215" s="208" t="s">
        <v>272</v>
      </c>
      <c r="E215" s="214" t="s">
        <v>44</v>
      </c>
      <c r="F215" s="215" t="s">
        <v>364</v>
      </c>
      <c r="G215" s="213"/>
      <c r="H215" s="214" t="s">
        <v>44</v>
      </c>
      <c r="I215" s="216"/>
      <c r="J215" s="213"/>
      <c r="K215" s="213"/>
      <c r="L215" s="217"/>
      <c r="M215" s="218"/>
      <c r="N215" s="219"/>
      <c r="O215" s="219"/>
      <c r="P215" s="219"/>
      <c r="Q215" s="219"/>
      <c r="R215" s="219"/>
      <c r="S215" s="219"/>
      <c r="T215" s="220"/>
      <c r="AT215" s="221" t="s">
        <v>272</v>
      </c>
      <c r="AU215" s="221" t="s">
        <v>91</v>
      </c>
      <c r="AV215" s="13" t="s">
        <v>89</v>
      </c>
      <c r="AW215" s="13" t="s">
        <v>38</v>
      </c>
      <c r="AX215" s="13" t="s">
        <v>82</v>
      </c>
      <c r="AY215" s="221" t="s">
        <v>262</v>
      </c>
    </row>
    <row r="216" spans="2:51" s="15" customFormat="1" ht="10">
      <c r="B216" s="233"/>
      <c r="C216" s="234"/>
      <c r="D216" s="208" t="s">
        <v>272</v>
      </c>
      <c r="E216" s="235" t="s">
        <v>44</v>
      </c>
      <c r="F216" s="236" t="s">
        <v>365</v>
      </c>
      <c r="G216" s="234"/>
      <c r="H216" s="237">
        <v>64.400000000000006</v>
      </c>
      <c r="I216" s="238"/>
      <c r="J216" s="234"/>
      <c r="K216" s="234"/>
      <c r="L216" s="239"/>
      <c r="M216" s="240"/>
      <c r="N216" s="241"/>
      <c r="O216" s="241"/>
      <c r="P216" s="241"/>
      <c r="Q216" s="241"/>
      <c r="R216" s="241"/>
      <c r="S216" s="241"/>
      <c r="T216" s="242"/>
      <c r="AT216" s="243" t="s">
        <v>272</v>
      </c>
      <c r="AU216" s="243" t="s">
        <v>91</v>
      </c>
      <c r="AV216" s="15" t="s">
        <v>91</v>
      </c>
      <c r="AW216" s="15" t="s">
        <v>38</v>
      </c>
      <c r="AX216" s="15" t="s">
        <v>82</v>
      </c>
      <c r="AY216" s="243" t="s">
        <v>262</v>
      </c>
    </row>
    <row r="217" spans="2:51" s="14" customFormat="1" ht="10">
      <c r="B217" s="222"/>
      <c r="C217" s="223"/>
      <c r="D217" s="208" t="s">
        <v>272</v>
      </c>
      <c r="E217" s="224" t="s">
        <v>44</v>
      </c>
      <c r="F217" s="225" t="s">
        <v>284</v>
      </c>
      <c r="G217" s="223"/>
      <c r="H217" s="226">
        <v>64.400000000000006</v>
      </c>
      <c r="I217" s="227"/>
      <c r="J217" s="223"/>
      <c r="K217" s="223"/>
      <c r="L217" s="228"/>
      <c r="M217" s="229"/>
      <c r="N217" s="230"/>
      <c r="O217" s="230"/>
      <c r="P217" s="230"/>
      <c r="Q217" s="230"/>
      <c r="R217" s="230"/>
      <c r="S217" s="230"/>
      <c r="T217" s="231"/>
      <c r="AT217" s="232" t="s">
        <v>272</v>
      </c>
      <c r="AU217" s="232" t="s">
        <v>91</v>
      </c>
      <c r="AV217" s="14" t="s">
        <v>97</v>
      </c>
      <c r="AW217" s="14" t="s">
        <v>38</v>
      </c>
      <c r="AX217" s="14" t="s">
        <v>82</v>
      </c>
      <c r="AY217" s="232" t="s">
        <v>262</v>
      </c>
    </row>
    <row r="218" spans="2:51" s="13" customFormat="1" ht="10">
      <c r="B218" s="212"/>
      <c r="C218" s="213"/>
      <c r="D218" s="208" t="s">
        <v>272</v>
      </c>
      <c r="E218" s="214" t="s">
        <v>44</v>
      </c>
      <c r="F218" s="215" t="s">
        <v>366</v>
      </c>
      <c r="G218" s="213"/>
      <c r="H218" s="214" t="s">
        <v>44</v>
      </c>
      <c r="I218" s="216"/>
      <c r="J218" s="213"/>
      <c r="K218" s="213"/>
      <c r="L218" s="217"/>
      <c r="M218" s="218"/>
      <c r="N218" s="219"/>
      <c r="O218" s="219"/>
      <c r="P218" s="219"/>
      <c r="Q218" s="219"/>
      <c r="R218" s="219"/>
      <c r="S218" s="219"/>
      <c r="T218" s="220"/>
      <c r="AT218" s="221" t="s">
        <v>272</v>
      </c>
      <c r="AU218" s="221" t="s">
        <v>91</v>
      </c>
      <c r="AV218" s="13" t="s">
        <v>89</v>
      </c>
      <c r="AW218" s="13" t="s">
        <v>38</v>
      </c>
      <c r="AX218" s="13" t="s">
        <v>82</v>
      </c>
      <c r="AY218" s="221" t="s">
        <v>262</v>
      </c>
    </row>
    <row r="219" spans="2:51" s="15" customFormat="1" ht="10">
      <c r="B219" s="233"/>
      <c r="C219" s="234"/>
      <c r="D219" s="208" t="s">
        <v>272</v>
      </c>
      <c r="E219" s="235" t="s">
        <v>44</v>
      </c>
      <c r="F219" s="236" t="s">
        <v>82</v>
      </c>
      <c r="G219" s="234"/>
      <c r="H219" s="237">
        <v>0</v>
      </c>
      <c r="I219" s="238"/>
      <c r="J219" s="234"/>
      <c r="K219" s="234"/>
      <c r="L219" s="239"/>
      <c r="M219" s="240"/>
      <c r="N219" s="241"/>
      <c r="O219" s="241"/>
      <c r="P219" s="241"/>
      <c r="Q219" s="241"/>
      <c r="R219" s="241"/>
      <c r="S219" s="241"/>
      <c r="T219" s="242"/>
      <c r="AT219" s="243" t="s">
        <v>272</v>
      </c>
      <c r="AU219" s="243" t="s">
        <v>91</v>
      </c>
      <c r="AV219" s="15" t="s">
        <v>91</v>
      </c>
      <c r="AW219" s="15" t="s">
        <v>38</v>
      </c>
      <c r="AX219" s="15" t="s">
        <v>82</v>
      </c>
      <c r="AY219" s="243" t="s">
        <v>262</v>
      </c>
    </row>
    <row r="220" spans="2:51" s="14" customFormat="1" ht="10">
      <c r="B220" s="222"/>
      <c r="C220" s="223"/>
      <c r="D220" s="208" t="s">
        <v>272</v>
      </c>
      <c r="E220" s="224" t="s">
        <v>44</v>
      </c>
      <c r="F220" s="225" t="s">
        <v>284</v>
      </c>
      <c r="G220" s="223"/>
      <c r="H220" s="226">
        <v>0</v>
      </c>
      <c r="I220" s="227"/>
      <c r="J220" s="223"/>
      <c r="K220" s="223"/>
      <c r="L220" s="228"/>
      <c r="M220" s="229"/>
      <c r="N220" s="230"/>
      <c r="O220" s="230"/>
      <c r="P220" s="230"/>
      <c r="Q220" s="230"/>
      <c r="R220" s="230"/>
      <c r="S220" s="230"/>
      <c r="T220" s="231"/>
      <c r="AT220" s="232" t="s">
        <v>272</v>
      </c>
      <c r="AU220" s="232" t="s">
        <v>91</v>
      </c>
      <c r="AV220" s="14" t="s">
        <v>97</v>
      </c>
      <c r="AW220" s="14" t="s">
        <v>38</v>
      </c>
      <c r="AX220" s="14" t="s">
        <v>82</v>
      </c>
      <c r="AY220" s="232" t="s">
        <v>262</v>
      </c>
    </row>
    <row r="221" spans="2:51" s="16" customFormat="1" ht="10">
      <c r="B221" s="244"/>
      <c r="C221" s="245"/>
      <c r="D221" s="208" t="s">
        <v>272</v>
      </c>
      <c r="E221" s="246" t="s">
        <v>44</v>
      </c>
      <c r="F221" s="247" t="s">
        <v>291</v>
      </c>
      <c r="G221" s="245"/>
      <c r="H221" s="248">
        <v>247.45000000000002</v>
      </c>
      <c r="I221" s="249"/>
      <c r="J221" s="245"/>
      <c r="K221" s="245"/>
      <c r="L221" s="250"/>
      <c r="M221" s="251"/>
      <c r="N221" s="252"/>
      <c r="O221" s="252"/>
      <c r="P221" s="252"/>
      <c r="Q221" s="252"/>
      <c r="R221" s="252"/>
      <c r="S221" s="252"/>
      <c r="T221" s="253"/>
      <c r="AT221" s="254" t="s">
        <v>272</v>
      </c>
      <c r="AU221" s="254" t="s">
        <v>91</v>
      </c>
      <c r="AV221" s="16" t="s">
        <v>104</v>
      </c>
      <c r="AW221" s="16" t="s">
        <v>38</v>
      </c>
      <c r="AX221" s="16" t="s">
        <v>89</v>
      </c>
      <c r="AY221" s="254" t="s">
        <v>262</v>
      </c>
    </row>
    <row r="222" spans="2:51" s="13" customFormat="1" ht="10">
      <c r="B222" s="212"/>
      <c r="C222" s="213"/>
      <c r="D222" s="208" t="s">
        <v>272</v>
      </c>
      <c r="E222" s="214" t="s">
        <v>44</v>
      </c>
      <c r="F222" s="215" t="s">
        <v>367</v>
      </c>
      <c r="G222" s="213"/>
      <c r="H222" s="214" t="s">
        <v>44</v>
      </c>
      <c r="I222" s="216"/>
      <c r="J222" s="213"/>
      <c r="K222" s="213"/>
      <c r="L222" s="217"/>
      <c r="M222" s="218"/>
      <c r="N222" s="219"/>
      <c r="O222" s="219"/>
      <c r="P222" s="219"/>
      <c r="Q222" s="219"/>
      <c r="R222" s="219"/>
      <c r="S222" s="219"/>
      <c r="T222" s="220"/>
      <c r="AT222" s="221" t="s">
        <v>272</v>
      </c>
      <c r="AU222" s="221" t="s">
        <v>91</v>
      </c>
      <c r="AV222" s="13" t="s">
        <v>89</v>
      </c>
      <c r="AW222" s="13" t="s">
        <v>38</v>
      </c>
      <c r="AX222" s="13" t="s">
        <v>82</v>
      </c>
      <c r="AY222" s="221" t="s">
        <v>262</v>
      </c>
    </row>
    <row r="223" spans="2:51" s="13" customFormat="1" ht="10">
      <c r="B223" s="212"/>
      <c r="C223" s="213"/>
      <c r="D223" s="208" t="s">
        <v>272</v>
      </c>
      <c r="E223" s="214" t="s">
        <v>44</v>
      </c>
      <c r="F223" s="215" t="s">
        <v>368</v>
      </c>
      <c r="G223" s="213"/>
      <c r="H223" s="214" t="s">
        <v>44</v>
      </c>
      <c r="I223" s="216"/>
      <c r="J223" s="213"/>
      <c r="K223" s="213"/>
      <c r="L223" s="217"/>
      <c r="M223" s="218"/>
      <c r="N223" s="219"/>
      <c r="O223" s="219"/>
      <c r="P223" s="219"/>
      <c r="Q223" s="219"/>
      <c r="R223" s="219"/>
      <c r="S223" s="219"/>
      <c r="T223" s="220"/>
      <c r="AT223" s="221" t="s">
        <v>272</v>
      </c>
      <c r="AU223" s="221" t="s">
        <v>91</v>
      </c>
      <c r="AV223" s="13" t="s">
        <v>89</v>
      </c>
      <c r="AW223" s="13" t="s">
        <v>38</v>
      </c>
      <c r="AX223" s="13" t="s">
        <v>82</v>
      </c>
      <c r="AY223" s="221" t="s">
        <v>262</v>
      </c>
    </row>
    <row r="224" spans="2:51" s="13" customFormat="1" ht="10">
      <c r="B224" s="212"/>
      <c r="C224" s="213"/>
      <c r="D224" s="208" t="s">
        <v>272</v>
      </c>
      <c r="E224" s="214" t="s">
        <v>44</v>
      </c>
      <c r="F224" s="215" t="s">
        <v>369</v>
      </c>
      <c r="G224" s="213"/>
      <c r="H224" s="214" t="s">
        <v>44</v>
      </c>
      <c r="I224" s="216"/>
      <c r="J224" s="213"/>
      <c r="K224" s="213"/>
      <c r="L224" s="217"/>
      <c r="M224" s="218"/>
      <c r="N224" s="219"/>
      <c r="O224" s="219"/>
      <c r="P224" s="219"/>
      <c r="Q224" s="219"/>
      <c r="R224" s="219"/>
      <c r="S224" s="219"/>
      <c r="T224" s="220"/>
      <c r="AT224" s="221" t="s">
        <v>272</v>
      </c>
      <c r="AU224" s="221" t="s">
        <v>91</v>
      </c>
      <c r="AV224" s="13" t="s">
        <v>89</v>
      </c>
      <c r="AW224" s="13" t="s">
        <v>38</v>
      </c>
      <c r="AX224" s="13" t="s">
        <v>82</v>
      </c>
      <c r="AY224" s="221" t="s">
        <v>262</v>
      </c>
    </row>
    <row r="225" spans="2:51" s="13" customFormat="1" ht="10">
      <c r="B225" s="212"/>
      <c r="C225" s="213"/>
      <c r="D225" s="208" t="s">
        <v>272</v>
      </c>
      <c r="E225" s="214" t="s">
        <v>44</v>
      </c>
      <c r="F225" s="215" t="s">
        <v>310</v>
      </c>
      <c r="G225" s="213"/>
      <c r="H225" s="214" t="s">
        <v>44</v>
      </c>
      <c r="I225" s="216"/>
      <c r="J225" s="213"/>
      <c r="K225" s="213"/>
      <c r="L225" s="217"/>
      <c r="M225" s="218"/>
      <c r="N225" s="219"/>
      <c r="O225" s="219"/>
      <c r="P225" s="219"/>
      <c r="Q225" s="219"/>
      <c r="R225" s="219"/>
      <c r="S225" s="219"/>
      <c r="T225" s="220"/>
      <c r="AT225" s="221" t="s">
        <v>272</v>
      </c>
      <c r="AU225" s="221" t="s">
        <v>91</v>
      </c>
      <c r="AV225" s="13" t="s">
        <v>89</v>
      </c>
      <c r="AW225" s="13" t="s">
        <v>38</v>
      </c>
      <c r="AX225" s="13" t="s">
        <v>82</v>
      </c>
      <c r="AY225" s="221" t="s">
        <v>262</v>
      </c>
    </row>
    <row r="226" spans="2:51" s="13" customFormat="1" ht="10">
      <c r="B226" s="212"/>
      <c r="C226" s="213"/>
      <c r="D226" s="208" t="s">
        <v>272</v>
      </c>
      <c r="E226" s="214" t="s">
        <v>44</v>
      </c>
      <c r="F226" s="215" t="s">
        <v>311</v>
      </c>
      <c r="G226" s="213"/>
      <c r="H226" s="214" t="s">
        <v>44</v>
      </c>
      <c r="I226" s="216"/>
      <c r="J226" s="213"/>
      <c r="K226" s="213"/>
      <c r="L226" s="217"/>
      <c r="M226" s="218"/>
      <c r="N226" s="219"/>
      <c r="O226" s="219"/>
      <c r="P226" s="219"/>
      <c r="Q226" s="219"/>
      <c r="R226" s="219"/>
      <c r="S226" s="219"/>
      <c r="T226" s="220"/>
      <c r="AT226" s="221" t="s">
        <v>272</v>
      </c>
      <c r="AU226" s="221" t="s">
        <v>91</v>
      </c>
      <c r="AV226" s="13" t="s">
        <v>89</v>
      </c>
      <c r="AW226" s="13" t="s">
        <v>38</v>
      </c>
      <c r="AX226" s="13" t="s">
        <v>82</v>
      </c>
      <c r="AY226" s="221" t="s">
        <v>262</v>
      </c>
    </row>
    <row r="227" spans="2:51" s="15" customFormat="1" ht="10">
      <c r="B227" s="233"/>
      <c r="C227" s="234"/>
      <c r="D227" s="208" t="s">
        <v>272</v>
      </c>
      <c r="E227" s="235" t="s">
        <v>44</v>
      </c>
      <c r="F227" s="236" t="s">
        <v>312</v>
      </c>
      <c r="G227" s="234"/>
      <c r="H227" s="237">
        <v>56.664000000000001</v>
      </c>
      <c r="I227" s="238"/>
      <c r="J227" s="234"/>
      <c r="K227" s="234"/>
      <c r="L227" s="239"/>
      <c r="M227" s="240"/>
      <c r="N227" s="241"/>
      <c r="O227" s="241"/>
      <c r="P227" s="241"/>
      <c r="Q227" s="241"/>
      <c r="R227" s="241"/>
      <c r="S227" s="241"/>
      <c r="T227" s="242"/>
      <c r="AT227" s="243" t="s">
        <v>272</v>
      </c>
      <c r="AU227" s="243" t="s">
        <v>91</v>
      </c>
      <c r="AV227" s="15" t="s">
        <v>91</v>
      </c>
      <c r="AW227" s="15" t="s">
        <v>38</v>
      </c>
      <c r="AX227" s="15" t="s">
        <v>82</v>
      </c>
      <c r="AY227" s="243" t="s">
        <v>262</v>
      </c>
    </row>
    <row r="228" spans="2:51" s="15" customFormat="1" ht="10">
      <c r="B228" s="233"/>
      <c r="C228" s="234"/>
      <c r="D228" s="208" t="s">
        <v>272</v>
      </c>
      <c r="E228" s="235" t="s">
        <v>44</v>
      </c>
      <c r="F228" s="236" t="s">
        <v>313</v>
      </c>
      <c r="G228" s="234"/>
      <c r="H228" s="237">
        <v>-5</v>
      </c>
      <c r="I228" s="238"/>
      <c r="J228" s="234"/>
      <c r="K228" s="234"/>
      <c r="L228" s="239"/>
      <c r="M228" s="240"/>
      <c r="N228" s="241"/>
      <c r="O228" s="241"/>
      <c r="P228" s="241"/>
      <c r="Q228" s="241"/>
      <c r="R228" s="241"/>
      <c r="S228" s="241"/>
      <c r="T228" s="242"/>
      <c r="AT228" s="243" t="s">
        <v>272</v>
      </c>
      <c r="AU228" s="243" t="s">
        <v>91</v>
      </c>
      <c r="AV228" s="15" t="s">
        <v>91</v>
      </c>
      <c r="AW228" s="15" t="s">
        <v>38</v>
      </c>
      <c r="AX228" s="15" t="s">
        <v>82</v>
      </c>
      <c r="AY228" s="243" t="s">
        <v>262</v>
      </c>
    </row>
    <row r="229" spans="2:51" s="15" customFormat="1" ht="10">
      <c r="B229" s="233"/>
      <c r="C229" s="234"/>
      <c r="D229" s="208" t="s">
        <v>272</v>
      </c>
      <c r="E229" s="235" t="s">
        <v>44</v>
      </c>
      <c r="F229" s="236" t="s">
        <v>370</v>
      </c>
      <c r="G229" s="234"/>
      <c r="H229" s="237">
        <v>-20.986999999999998</v>
      </c>
      <c r="I229" s="238"/>
      <c r="J229" s="234"/>
      <c r="K229" s="234"/>
      <c r="L229" s="239"/>
      <c r="M229" s="240"/>
      <c r="N229" s="241"/>
      <c r="O229" s="241"/>
      <c r="P229" s="241"/>
      <c r="Q229" s="241"/>
      <c r="R229" s="241"/>
      <c r="S229" s="241"/>
      <c r="T229" s="242"/>
      <c r="AT229" s="243" t="s">
        <v>272</v>
      </c>
      <c r="AU229" s="243" t="s">
        <v>91</v>
      </c>
      <c r="AV229" s="15" t="s">
        <v>91</v>
      </c>
      <c r="AW229" s="15" t="s">
        <v>38</v>
      </c>
      <c r="AX229" s="15" t="s">
        <v>82</v>
      </c>
      <c r="AY229" s="243" t="s">
        <v>262</v>
      </c>
    </row>
    <row r="230" spans="2:51" s="13" customFormat="1" ht="10">
      <c r="B230" s="212"/>
      <c r="C230" s="213"/>
      <c r="D230" s="208" t="s">
        <v>272</v>
      </c>
      <c r="E230" s="214" t="s">
        <v>44</v>
      </c>
      <c r="F230" s="215" t="s">
        <v>317</v>
      </c>
      <c r="G230" s="213"/>
      <c r="H230" s="214" t="s">
        <v>44</v>
      </c>
      <c r="I230" s="216"/>
      <c r="J230" s="213"/>
      <c r="K230" s="213"/>
      <c r="L230" s="217"/>
      <c r="M230" s="218"/>
      <c r="N230" s="219"/>
      <c r="O230" s="219"/>
      <c r="P230" s="219"/>
      <c r="Q230" s="219"/>
      <c r="R230" s="219"/>
      <c r="S230" s="219"/>
      <c r="T230" s="220"/>
      <c r="AT230" s="221" t="s">
        <v>272</v>
      </c>
      <c r="AU230" s="221" t="s">
        <v>91</v>
      </c>
      <c r="AV230" s="13" t="s">
        <v>89</v>
      </c>
      <c r="AW230" s="13" t="s">
        <v>38</v>
      </c>
      <c r="AX230" s="13" t="s">
        <v>82</v>
      </c>
      <c r="AY230" s="221" t="s">
        <v>262</v>
      </c>
    </row>
    <row r="231" spans="2:51" s="13" customFormat="1" ht="10">
      <c r="B231" s="212"/>
      <c r="C231" s="213"/>
      <c r="D231" s="208" t="s">
        <v>272</v>
      </c>
      <c r="E231" s="214" t="s">
        <v>44</v>
      </c>
      <c r="F231" s="215" t="s">
        <v>318</v>
      </c>
      <c r="G231" s="213"/>
      <c r="H231" s="214" t="s">
        <v>44</v>
      </c>
      <c r="I231" s="216"/>
      <c r="J231" s="213"/>
      <c r="K231" s="213"/>
      <c r="L231" s="217"/>
      <c r="M231" s="218"/>
      <c r="N231" s="219"/>
      <c r="O231" s="219"/>
      <c r="P231" s="219"/>
      <c r="Q231" s="219"/>
      <c r="R231" s="219"/>
      <c r="S231" s="219"/>
      <c r="T231" s="220"/>
      <c r="AT231" s="221" t="s">
        <v>272</v>
      </c>
      <c r="AU231" s="221" t="s">
        <v>91</v>
      </c>
      <c r="AV231" s="13" t="s">
        <v>89</v>
      </c>
      <c r="AW231" s="13" t="s">
        <v>38</v>
      </c>
      <c r="AX231" s="13" t="s">
        <v>82</v>
      </c>
      <c r="AY231" s="221" t="s">
        <v>262</v>
      </c>
    </row>
    <row r="232" spans="2:51" s="15" customFormat="1" ht="10">
      <c r="B232" s="233"/>
      <c r="C232" s="234"/>
      <c r="D232" s="208" t="s">
        <v>272</v>
      </c>
      <c r="E232" s="235" t="s">
        <v>44</v>
      </c>
      <c r="F232" s="236" t="s">
        <v>319</v>
      </c>
      <c r="G232" s="234"/>
      <c r="H232" s="237">
        <v>152.25700000000001</v>
      </c>
      <c r="I232" s="238"/>
      <c r="J232" s="234"/>
      <c r="K232" s="234"/>
      <c r="L232" s="239"/>
      <c r="M232" s="240"/>
      <c r="N232" s="241"/>
      <c r="O232" s="241"/>
      <c r="P232" s="241"/>
      <c r="Q232" s="241"/>
      <c r="R232" s="241"/>
      <c r="S232" s="241"/>
      <c r="T232" s="242"/>
      <c r="AT232" s="243" t="s">
        <v>272</v>
      </c>
      <c r="AU232" s="243" t="s">
        <v>91</v>
      </c>
      <c r="AV232" s="15" t="s">
        <v>91</v>
      </c>
      <c r="AW232" s="15" t="s">
        <v>38</v>
      </c>
      <c r="AX232" s="15" t="s">
        <v>82</v>
      </c>
      <c r="AY232" s="243" t="s">
        <v>262</v>
      </c>
    </row>
    <row r="233" spans="2:51" s="15" customFormat="1" ht="10">
      <c r="B233" s="233"/>
      <c r="C233" s="234"/>
      <c r="D233" s="208" t="s">
        <v>272</v>
      </c>
      <c r="E233" s="235" t="s">
        <v>44</v>
      </c>
      <c r="F233" s="236" t="s">
        <v>371</v>
      </c>
      <c r="G233" s="234"/>
      <c r="H233" s="237">
        <v>-34.770000000000003</v>
      </c>
      <c r="I233" s="238"/>
      <c r="J233" s="234"/>
      <c r="K233" s="234"/>
      <c r="L233" s="239"/>
      <c r="M233" s="240"/>
      <c r="N233" s="241"/>
      <c r="O233" s="241"/>
      <c r="P233" s="241"/>
      <c r="Q233" s="241"/>
      <c r="R233" s="241"/>
      <c r="S233" s="241"/>
      <c r="T233" s="242"/>
      <c r="AT233" s="243" t="s">
        <v>272</v>
      </c>
      <c r="AU233" s="243" t="s">
        <v>91</v>
      </c>
      <c r="AV233" s="15" t="s">
        <v>91</v>
      </c>
      <c r="AW233" s="15" t="s">
        <v>38</v>
      </c>
      <c r="AX233" s="15" t="s">
        <v>82</v>
      </c>
      <c r="AY233" s="243" t="s">
        <v>262</v>
      </c>
    </row>
    <row r="234" spans="2:51" s="13" customFormat="1" ht="10">
      <c r="B234" s="212"/>
      <c r="C234" s="213"/>
      <c r="D234" s="208" t="s">
        <v>272</v>
      </c>
      <c r="E234" s="214" t="s">
        <v>44</v>
      </c>
      <c r="F234" s="215" t="s">
        <v>317</v>
      </c>
      <c r="G234" s="213"/>
      <c r="H234" s="214" t="s">
        <v>44</v>
      </c>
      <c r="I234" s="216"/>
      <c r="J234" s="213"/>
      <c r="K234" s="213"/>
      <c r="L234" s="217"/>
      <c r="M234" s="218"/>
      <c r="N234" s="219"/>
      <c r="O234" s="219"/>
      <c r="P234" s="219"/>
      <c r="Q234" s="219"/>
      <c r="R234" s="219"/>
      <c r="S234" s="219"/>
      <c r="T234" s="220"/>
      <c r="AT234" s="221" t="s">
        <v>272</v>
      </c>
      <c r="AU234" s="221" t="s">
        <v>91</v>
      </c>
      <c r="AV234" s="13" t="s">
        <v>89</v>
      </c>
      <c r="AW234" s="13" t="s">
        <v>38</v>
      </c>
      <c r="AX234" s="13" t="s">
        <v>82</v>
      </c>
      <c r="AY234" s="221" t="s">
        <v>262</v>
      </c>
    </row>
    <row r="235" spans="2:51" s="13" customFormat="1" ht="10">
      <c r="B235" s="212"/>
      <c r="C235" s="213"/>
      <c r="D235" s="208" t="s">
        <v>272</v>
      </c>
      <c r="E235" s="214" t="s">
        <v>44</v>
      </c>
      <c r="F235" s="215" t="s">
        <v>320</v>
      </c>
      <c r="G235" s="213"/>
      <c r="H235" s="214" t="s">
        <v>44</v>
      </c>
      <c r="I235" s="216"/>
      <c r="J235" s="213"/>
      <c r="K235" s="213"/>
      <c r="L235" s="217"/>
      <c r="M235" s="218"/>
      <c r="N235" s="219"/>
      <c r="O235" s="219"/>
      <c r="P235" s="219"/>
      <c r="Q235" s="219"/>
      <c r="R235" s="219"/>
      <c r="S235" s="219"/>
      <c r="T235" s="220"/>
      <c r="AT235" s="221" t="s">
        <v>272</v>
      </c>
      <c r="AU235" s="221" t="s">
        <v>91</v>
      </c>
      <c r="AV235" s="13" t="s">
        <v>89</v>
      </c>
      <c r="AW235" s="13" t="s">
        <v>38</v>
      </c>
      <c r="AX235" s="13" t="s">
        <v>82</v>
      </c>
      <c r="AY235" s="221" t="s">
        <v>262</v>
      </c>
    </row>
    <row r="236" spans="2:51" s="15" customFormat="1" ht="10">
      <c r="B236" s="233"/>
      <c r="C236" s="234"/>
      <c r="D236" s="208" t="s">
        <v>272</v>
      </c>
      <c r="E236" s="235" t="s">
        <v>44</v>
      </c>
      <c r="F236" s="236" t="s">
        <v>321</v>
      </c>
      <c r="G236" s="234"/>
      <c r="H236" s="237">
        <v>18.303999999999998</v>
      </c>
      <c r="I236" s="238"/>
      <c r="J236" s="234"/>
      <c r="K236" s="234"/>
      <c r="L236" s="239"/>
      <c r="M236" s="240"/>
      <c r="N236" s="241"/>
      <c r="O236" s="241"/>
      <c r="P236" s="241"/>
      <c r="Q236" s="241"/>
      <c r="R236" s="241"/>
      <c r="S236" s="241"/>
      <c r="T236" s="242"/>
      <c r="AT236" s="243" t="s">
        <v>272</v>
      </c>
      <c r="AU236" s="243" t="s">
        <v>91</v>
      </c>
      <c r="AV236" s="15" t="s">
        <v>91</v>
      </c>
      <c r="AW236" s="15" t="s">
        <v>38</v>
      </c>
      <c r="AX236" s="15" t="s">
        <v>82</v>
      </c>
      <c r="AY236" s="243" t="s">
        <v>262</v>
      </c>
    </row>
    <row r="237" spans="2:51" s="15" customFormat="1" ht="10">
      <c r="B237" s="233"/>
      <c r="C237" s="234"/>
      <c r="D237" s="208" t="s">
        <v>272</v>
      </c>
      <c r="E237" s="235" t="s">
        <v>44</v>
      </c>
      <c r="F237" s="236" t="s">
        <v>372</v>
      </c>
      <c r="G237" s="234"/>
      <c r="H237" s="237">
        <v>-4.992</v>
      </c>
      <c r="I237" s="238"/>
      <c r="J237" s="234"/>
      <c r="K237" s="234"/>
      <c r="L237" s="239"/>
      <c r="M237" s="240"/>
      <c r="N237" s="241"/>
      <c r="O237" s="241"/>
      <c r="P237" s="241"/>
      <c r="Q237" s="241"/>
      <c r="R237" s="241"/>
      <c r="S237" s="241"/>
      <c r="T237" s="242"/>
      <c r="AT237" s="243" t="s">
        <v>272</v>
      </c>
      <c r="AU237" s="243" t="s">
        <v>91</v>
      </c>
      <c r="AV237" s="15" t="s">
        <v>91</v>
      </c>
      <c r="AW237" s="15" t="s">
        <v>38</v>
      </c>
      <c r="AX237" s="15" t="s">
        <v>82</v>
      </c>
      <c r="AY237" s="243" t="s">
        <v>262</v>
      </c>
    </row>
    <row r="238" spans="2:51" s="13" customFormat="1" ht="10">
      <c r="B238" s="212"/>
      <c r="C238" s="213"/>
      <c r="D238" s="208" t="s">
        <v>272</v>
      </c>
      <c r="E238" s="214" t="s">
        <v>44</v>
      </c>
      <c r="F238" s="215" t="s">
        <v>327</v>
      </c>
      <c r="G238" s="213"/>
      <c r="H238" s="214" t="s">
        <v>44</v>
      </c>
      <c r="I238" s="216"/>
      <c r="J238" s="213"/>
      <c r="K238" s="213"/>
      <c r="L238" s="217"/>
      <c r="M238" s="218"/>
      <c r="N238" s="219"/>
      <c r="O238" s="219"/>
      <c r="P238" s="219"/>
      <c r="Q238" s="219"/>
      <c r="R238" s="219"/>
      <c r="S238" s="219"/>
      <c r="T238" s="220"/>
      <c r="AT238" s="221" t="s">
        <v>272</v>
      </c>
      <c r="AU238" s="221" t="s">
        <v>91</v>
      </c>
      <c r="AV238" s="13" t="s">
        <v>89</v>
      </c>
      <c r="AW238" s="13" t="s">
        <v>38</v>
      </c>
      <c r="AX238" s="13" t="s">
        <v>82</v>
      </c>
      <c r="AY238" s="221" t="s">
        <v>262</v>
      </c>
    </row>
    <row r="239" spans="2:51" s="13" customFormat="1" ht="10">
      <c r="B239" s="212"/>
      <c r="C239" s="213"/>
      <c r="D239" s="208" t="s">
        <v>272</v>
      </c>
      <c r="E239" s="214" t="s">
        <v>44</v>
      </c>
      <c r="F239" s="215" t="s">
        <v>328</v>
      </c>
      <c r="G239" s="213"/>
      <c r="H239" s="214" t="s">
        <v>44</v>
      </c>
      <c r="I239" s="216"/>
      <c r="J239" s="213"/>
      <c r="K239" s="213"/>
      <c r="L239" s="217"/>
      <c r="M239" s="218"/>
      <c r="N239" s="219"/>
      <c r="O239" s="219"/>
      <c r="P239" s="219"/>
      <c r="Q239" s="219"/>
      <c r="R239" s="219"/>
      <c r="S239" s="219"/>
      <c r="T239" s="220"/>
      <c r="AT239" s="221" t="s">
        <v>272</v>
      </c>
      <c r="AU239" s="221" t="s">
        <v>91</v>
      </c>
      <c r="AV239" s="13" t="s">
        <v>89</v>
      </c>
      <c r="AW239" s="13" t="s">
        <v>38</v>
      </c>
      <c r="AX239" s="13" t="s">
        <v>82</v>
      </c>
      <c r="AY239" s="221" t="s">
        <v>262</v>
      </c>
    </row>
    <row r="240" spans="2:51" s="15" customFormat="1" ht="10">
      <c r="B240" s="233"/>
      <c r="C240" s="234"/>
      <c r="D240" s="208" t="s">
        <v>272</v>
      </c>
      <c r="E240" s="235" t="s">
        <v>44</v>
      </c>
      <c r="F240" s="236" t="s">
        <v>329</v>
      </c>
      <c r="G240" s="234"/>
      <c r="H240" s="237">
        <v>7.1139999999999999</v>
      </c>
      <c r="I240" s="238"/>
      <c r="J240" s="234"/>
      <c r="K240" s="234"/>
      <c r="L240" s="239"/>
      <c r="M240" s="240"/>
      <c r="N240" s="241"/>
      <c r="O240" s="241"/>
      <c r="P240" s="241"/>
      <c r="Q240" s="241"/>
      <c r="R240" s="241"/>
      <c r="S240" s="241"/>
      <c r="T240" s="242"/>
      <c r="AT240" s="243" t="s">
        <v>272</v>
      </c>
      <c r="AU240" s="243" t="s">
        <v>91</v>
      </c>
      <c r="AV240" s="15" t="s">
        <v>91</v>
      </c>
      <c r="AW240" s="15" t="s">
        <v>38</v>
      </c>
      <c r="AX240" s="15" t="s">
        <v>82</v>
      </c>
      <c r="AY240" s="243" t="s">
        <v>262</v>
      </c>
    </row>
    <row r="241" spans="2:51" s="15" customFormat="1" ht="10">
      <c r="B241" s="233"/>
      <c r="C241" s="234"/>
      <c r="D241" s="208" t="s">
        <v>272</v>
      </c>
      <c r="E241" s="235" t="s">
        <v>44</v>
      </c>
      <c r="F241" s="236" t="s">
        <v>373</v>
      </c>
      <c r="G241" s="234"/>
      <c r="H241" s="237">
        <v>-1.5660000000000001</v>
      </c>
      <c r="I241" s="238"/>
      <c r="J241" s="234"/>
      <c r="K241" s="234"/>
      <c r="L241" s="239"/>
      <c r="M241" s="240"/>
      <c r="N241" s="241"/>
      <c r="O241" s="241"/>
      <c r="P241" s="241"/>
      <c r="Q241" s="241"/>
      <c r="R241" s="241"/>
      <c r="S241" s="241"/>
      <c r="T241" s="242"/>
      <c r="AT241" s="243" t="s">
        <v>272</v>
      </c>
      <c r="AU241" s="243" t="s">
        <v>91</v>
      </c>
      <c r="AV241" s="15" t="s">
        <v>91</v>
      </c>
      <c r="AW241" s="15" t="s">
        <v>38</v>
      </c>
      <c r="AX241" s="15" t="s">
        <v>82</v>
      </c>
      <c r="AY241" s="243" t="s">
        <v>262</v>
      </c>
    </row>
    <row r="242" spans="2:51" s="13" customFormat="1" ht="10">
      <c r="B242" s="212"/>
      <c r="C242" s="213"/>
      <c r="D242" s="208" t="s">
        <v>272</v>
      </c>
      <c r="E242" s="214" t="s">
        <v>44</v>
      </c>
      <c r="F242" s="215" t="s">
        <v>327</v>
      </c>
      <c r="G242" s="213"/>
      <c r="H242" s="214" t="s">
        <v>44</v>
      </c>
      <c r="I242" s="216"/>
      <c r="J242" s="213"/>
      <c r="K242" s="213"/>
      <c r="L242" s="217"/>
      <c r="M242" s="218"/>
      <c r="N242" s="219"/>
      <c r="O242" s="219"/>
      <c r="P242" s="219"/>
      <c r="Q242" s="219"/>
      <c r="R242" s="219"/>
      <c r="S242" s="219"/>
      <c r="T242" s="220"/>
      <c r="AT242" s="221" t="s">
        <v>272</v>
      </c>
      <c r="AU242" s="221" t="s">
        <v>91</v>
      </c>
      <c r="AV242" s="13" t="s">
        <v>89</v>
      </c>
      <c r="AW242" s="13" t="s">
        <v>38</v>
      </c>
      <c r="AX242" s="13" t="s">
        <v>82</v>
      </c>
      <c r="AY242" s="221" t="s">
        <v>262</v>
      </c>
    </row>
    <row r="243" spans="2:51" s="13" customFormat="1" ht="10">
      <c r="B243" s="212"/>
      <c r="C243" s="213"/>
      <c r="D243" s="208" t="s">
        <v>272</v>
      </c>
      <c r="E243" s="214" t="s">
        <v>44</v>
      </c>
      <c r="F243" s="215" t="s">
        <v>330</v>
      </c>
      <c r="G243" s="213"/>
      <c r="H243" s="214" t="s">
        <v>44</v>
      </c>
      <c r="I243" s="216"/>
      <c r="J243" s="213"/>
      <c r="K243" s="213"/>
      <c r="L243" s="217"/>
      <c r="M243" s="218"/>
      <c r="N243" s="219"/>
      <c r="O243" s="219"/>
      <c r="P243" s="219"/>
      <c r="Q243" s="219"/>
      <c r="R243" s="219"/>
      <c r="S243" s="219"/>
      <c r="T243" s="220"/>
      <c r="AT243" s="221" t="s">
        <v>272</v>
      </c>
      <c r="AU243" s="221" t="s">
        <v>91</v>
      </c>
      <c r="AV243" s="13" t="s">
        <v>89</v>
      </c>
      <c r="AW243" s="13" t="s">
        <v>38</v>
      </c>
      <c r="AX243" s="13" t="s">
        <v>82</v>
      </c>
      <c r="AY243" s="221" t="s">
        <v>262</v>
      </c>
    </row>
    <row r="244" spans="2:51" s="15" customFormat="1" ht="10">
      <c r="B244" s="233"/>
      <c r="C244" s="234"/>
      <c r="D244" s="208" t="s">
        <v>272</v>
      </c>
      <c r="E244" s="235" t="s">
        <v>44</v>
      </c>
      <c r="F244" s="236" t="s">
        <v>331</v>
      </c>
      <c r="G244" s="234"/>
      <c r="H244" s="237">
        <v>2.9620000000000002</v>
      </c>
      <c r="I244" s="238"/>
      <c r="J244" s="234"/>
      <c r="K244" s="234"/>
      <c r="L244" s="239"/>
      <c r="M244" s="240"/>
      <c r="N244" s="241"/>
      <c r="O244" s="241"/>
      <c r="P244" s="241"/>
      <c r="Q244" s="241"/>
      <c r="R244" s="241"/>
      <c r="S244" s="241"/>
      <c r="T244" s="242"/>
      <c r="AT244" s="243" t="s">
        <v>272</v>
      </c>
      <c r="AU244" s="243" t="s">
        <v>91</v>
      </c>
      <c r="AV244" s="15" t="s">
        <v>91</v>
      </c>
      <c r="AW244" s="15" t="s">
        <v>38</v>
      </c>
      <c r="AX244" s="15" t="s">
        <v>82</v>
      </c>
      <c r="AY244" s="243" t="s">
        <v>262</v>
      </c>
    </row>
    <row r="245" spans="2:51" s="15" customFormat="1" ht="10">
      <c r="B245" s="233"/>
      <c r="C245" s="234"/>
      <c r="D245" s="208" t="s">
        <v>272</v>
      </c>
      <c r="E245" s="235" t="s">
        <v>44</v>
      </c>
      <c r="F245" s="236" t="s">
        <v>374</v>
      </c>
      <c r="G245" s="234"/>
      <c r="H245" s="237">
        <v>-1.35</v>
      </c>
      <c r="I245" s="238"/>
      <c r="J245" s="234"/>
      <c r="K245" s="234"/>
      <c r="L245" s="239"/>
      <c r="M245" s="240"/>
      <c r="N245" s="241"/>
      <c r="O245" s="241"/>
      <c r="P245" s="241"/>
      <c r="Q245" s="241"/>
      <c r="R245" s="241"/>
      <c r="S245" s="241"/>
      <c r="T245" s="242"/>
      <c r="AT245" s="243" t="s">
        <v>272</v>
      </c>
      <c r="AU245" s="243" t="s">
        <v>91</v>
      </c>
      <c r="AV245" s="15" t="s">
        <v>91</v>
      </c>
      <c r="AW245" s="15" t="s">
        <v>38</v>
      </c>
      <c r="AX245" s="15" t="s">
        <v>82</v>
      </c>
      <c r="AY245" s="243" t="s">
        <v>262</v>
      </c>
    </row>
    <row r="246" spans="2:51" s="13" customFormat="1" ht="10">
      <c r="B246" s="212"/>
      <c r="C246" s="213"/>
      <c r="D246" s="208" t="s">
        <v>272</v>
      </c>
      <c r="E246" s="214" t="s">
        <v>44</v>
      </c>
      <c r="F246" s="215" t="s">
        <v>327</v>
      </c>
      <c r="G246" s="213"/>
      <c r="H246" s="214" t="s">
        <v>44</v>
      </c>
      <c r="I246" s="216"/>
      <c r="J246" s="213"/>
      <c r="K246" s="213"/>
      <c r="L246" s="217"/>
      <c r="M246" s="218"/>
      <c r="N246" s="219"/>
      <c r="O246" s="219"/>
      <c r="P246" s="219"/>
      <c r="Q246" s="219"/>
      <c r="R246" s="219"/>
      <c r="S246" s="219"/>
      <c r="T246" s="220"/>
      <c r="AT246" s="221" t="s">
        <v>272</v>
      </c>
      <c r="AU246" s="221" t="s">
        <v>91</v>
      </c>
      <c r="AV246" s="13" t="s">
        <v>89</v>
      </c>
      <c r="AW246" s="13" t="s">
        <v>38</v>
      </c>
      <c r="AX246" s="13" t="s">
        <v>82</v>
      </c>
      <c r="AY246" s="221" t="s">
        <v>262</v>
      </c>
    </row>
    <row r="247" spans="2:51" s="13" customFormat="1" ht="10">
      <c r="B247" s="212"/>
      <c r="C247" s="213"/>
      <c r="D247" s="208" t="s">
        <v>272</v>
      </c>
      <c r="E247" s="214" t="s">
        <v>44</v>
      </c>
      <c r="F247" s="215" t="s">
        <v>332</v>
      </c>
      <c r="G247" s="213"/>
      <c r="H247" s="214" t="s">
        <v>44</v>
      </c>
      <c r="I247" s="216"/>
      <c r="J247" s="213"/>
      <c r="K247" s="213"/>
      <c r="L247" s="217"/>
      <c r="M247" s="218"/>
      <c r="N247" s="219"/>
      <c r="O247" s="219"/>
      <c r="P247" s="219"/>
      <c r="Q247" s="219"/>
      <c r="R247" s="219"/>
      <c r="S247" s="219"/>
      <c r="T247" s="220"/>
      <c r="AT247" s="221" t="s">
        <v>272</v>
      </c>
      <c r="AU247" s="221" t="s">
        <v>91</v>
      </c>
      <c r="AV247" s="13" t="s">
        <v>89</v>
      </c>
      <c r="AW247" s="13" t="s">
        <v>38</v>
      </c>
      <c r="AX247" s="13" t="s">
        <v>82</v>
      </c>
      <c r="AY247" s="221" t="s">
        <v>262</v>
      </c>
    </row>
    <row r="248" spans="2:51" s="15" customFormat="1" ht="10">
      <c r="B248" s="233"/>
      <c r="C248" s="234"/>
      <c r="D248" s="208" t="s">
        <v>272</v>
      </c>
      <c r="E248" s="235" t="s">
        <v>44</v>
      </c>
      <c r="F248" s="236" t="s">
        <v>333</v>
      </c>
      <c r="G248" s="234"/>
      <c r="H248" s="237">
        <v>3.9780000000000002</v>
      </c>
      <c r="I248" s="238"/>
      <c r="J248" s="234"/>
      <c r="K248" s="234"/>
      <c r="L248" s="239"/>
      <c r="M248" s="240"/>
      <c r="N248" s="241"/>
      <c r="O248" s="241"/>
      <c r="P248" s="241"/>
      <c r="Q248" s="241"/>
      <c r="R248" s="241"/>
      <c r="S248" s="241"/>
      <c r="T248" s="242"/>
      <c r="AT248" s="243" t="s">
        <v>272</v>
      </c>
      <c r="AU248" s="243" t="s">
        <v>91</v>
      </c>
      <c r="AV248" s="15" t="s">
        <v>91</v>
      </c>
      <c r="AW248" s="15" t="s">
        <v>38</v>
      </c>
      <c r="AX248" s="15" t="s">
        <v>82</v>
      </c>
      <c r="AY248" s="243" t="s">
        <v>262</v>
      </c>
    </row>
    <row r="249" spans="2:51" s="15" customFormat="1" ht="10">
      <c r="B249" s="233"/>
      <c r="C249" s="234"/>
      <c r="D249" s="208" t="s">
        <v>272</v>
      </c>
      <c r="E249" s="235" t="s">
        <v>44</v>
      </c>
      <c r="F249" s="236" t="s">
        <v>375</v>
      </c>
      <c r="G249" s="234"/>
      <c r="H249" s="237">
        <v>-1.1339999999999999</v>
      </c>
      <c r="I249" s="238"/>
      <c r="J249" s="234"/>
      <c r="K249" s="234"/>
      <c r="L249" s="239"/>
      <c r="M249" s="240"/>
      <c r="N249" s="241"/>
      <c r="O249" s="241"/>
      <c r="P249" s="241"/>
      <c r="Q249" s="241"/>
      <c r="R249" s="241"/>
      <c r="S249" s="241"/>
      <c r="T249" s="242"/>
      <c r="AT249" s="243" t="s">
        <v>272</v>
      </c>
      <c r="AU249" s="243" t="s">
        <v>91</v>
      </c>
      <c r="AV249" s="15" t="s">
        <v>91</v>
      </c>
      <c r="AW249" s="15" t="s">
        <v>38</v>
      </c>
      <c r="AX249" s="15" t="s">
        <v>82</v>
      </c>
      <c r="AY249" s="243" t="s">
        <v>262</v>
      </c>
    </row>
    <row r="250" spans="2:51" s="13" customFormat="1" ht="10">
      <c r="B250" s="212"/>
      <c r="C250" s="213"/>
      <c r="D250" s="208" t="s">
        <v>272</v>
      </c>
      <c r="E250" s="214" t="s">
        <v>44</v>
      </c>
      <c r="F250" s="215" t="s">
        <v>327</v>
      </c>
      <c r="G250" s="213"/>
      <c r="H250" s="214" t="s">
        <v>44</v>
      </c>
      <c r="I250" s="216"/>
      <c r="J250" s="213"/>
      <c r="K250" s="213"/>
      <c r="L250" s="217"/>
      <c r="M250" s="218"/>
      <c r="N250" s="219"/>
      <c r="O250" s="219"/>
      <c r="P250" s="219"/>
      <c r="Q250" s="219"/>
      <c r="R250" s="219"/>
      <c r="S250" s="219"/>
      <c r="T250" s="220"/>
      <c r="AT250" s="221" t="s">
        <v>272</v>
      </c>
      <c r="AU250" s="221" t="s">
        <v>91</v>
      </c>
      <c r="AV250" s="13" t="s">
        <v>89</v>
      </c>
      <c r="AW250" s="13" t="s">
        <v>38</v>
      </c>
      <c r="AX250" s="13" t="s">
        <v>82</v>
      </c>
      <c r="AY250" s="221" t="s">
        <v>262</v>
      </c>
    </row>
    <row r="251" spans="2:51" s="13" customFormat="1" ht="10">
      <c r="B251" s="212"/>
      <c r="C251" s="213"/>
      <c r="D251" s="208" t="s">
        <v>272</v>
      </c>
      <c r="E251" s="214" t="s">
        <v>44</v>
      </c>
      <c r="F251" s="215" t="s">
        <v>334</v>
      </c>
      <c r="G251" s="213"/>
      <c r="H251" s="214" t="s">
        <v>44</v>
      </c>
      <c r="I251" s="216"/>
      <c r="J251" s="213"/>
      <c r="K251" s="213"/>
      <c r="L251" s="217"/>
      <c r="M251" s="218"/>
      <c r="N251" s="219"/>
      <c r="O251" s="219"/>
      <c r="P251" s="219"/>
      <c r="Q251" s="219"/>
      <c r="R251" s="219"/>
      <c r="S251" s="219"/>
      <c r="T251" s="220"/>
      <c r="AT251" s="221" t="s">
        <v>272</v>
      </c>
      <c r="AU251" s="221" t="s">
        <v>91</v>
      </c>
      <c r="AV251" s="13" t="s">
        <v>89</v>
      </c>
      <c r="AW251" s="13" t="s">
        <v>38</v>
      </c>
      <c r="AX251" s="13" t="s">
        <v>82</v>
      </c>
      <c r="AY251" s="221" t="s">
        <v>262</v>
      </c>
    </row>
    <row r="252" spans="2:51" s="15" customFormat="1" ht="10">
      <c r="B252" s="233"/>
      <c r="C252" s="234"/>
      <c r="D252" s="208" t="s">
        <v>272</v>
      </c>
      <c r="E252" s="235" t="s">
        <v>44</v>
      </c>
      <c r="F252" s="236" t="s">
        <v>335</v>
      </c>
      <c r="G252" s="234"/>
      <c r="H252" s="237">
        <v>4.6310000000000002</v>
      </c>
      <c r="I252" s="238"/>
      <c r="J252" s="234"/>
      <c r="K252" s="234"/>
      <c r="L252" s="239"/>
      <c r="M252" s="240"/>
      <c r="N252" s="241"/>
      <c r="O252" s="241"/>
      <c r="P252" s="241"/>
      <c r="Q252" s="241"/>
      <c r="R252" s="241"/>
      <c r="S252" s="241"/>
      <c r="T252" s="242"/>
      <c r="AT252" s="243" t="s">
        <v>272</v>
      </c>
      <c r="AU252" s="243" t="s">
        <v>91</v>
      </c>
      <c r="AV252" s="15" t="s">
        <v>91</v>
      </c>
      <c r="AW252" s="15" t="s">
        <v>38</v>
      </c>
      <c r="AX252" s="15" t="s">
        <v>82</v>
      </c>
      <c r="AY252" s="243" t="s">
        <v>262</v>
      </c>
    </row>
    <row r="253" spans="2:51" s="15" customFormat="1" ht="10">
      <c r="B253" s="233"/>
      <c r="C253" s="234"/>
      <c r="D253" s="208" t="s">
        <v>272</v>
      </c>
      <c r="E253" s="235" t="s">
        <v>44</v>
      </c>
      <c r="F253" s="236" t="s">
        <v>374</v>
      </c>
      <c r="G253" s="234"/>
      <c r="H253" s="237">
        <v>-1.35</v>
      </c>
      <c r="I253" s="238"/>
      <c r="J253" s="234"/>
      <c r="K253" s="234"/>
      <c r="L253" s="239"/>
      <c r="M253" s="240"/>
      <c r="N253" s="241"/>
      <c r="O253" s="241"/>
      <c r="P253" s="241"/>
      <c r="Q253" s="241"/>
      <c r="R253" s="241"/>
      <c r="S253" s="241"/>
      <c r="T253" s="242"/>
      <c r="AT253" s="243" t="s">
        <v>272</v>
      </c>
      <c r="AU253" s="243" t="s">
        <v>91</v>
      </c>
      <c r="AV253" s="15" t="s">
        <v>91</v>
      </c>
      <c r="AW253" s="15" t="s">
        <v>38</v>
      </c>
      <c r="AX253" s="15" t="s">
        <v>82</v>
      </c>
      <c r="AY253" s="243" t="s">
        <v>262</v>
      </c>
    </row>
    <row r="254" spans="2:51" s="13" customFormat="1" ht="10">
      <c r="B254" s="212"/>
      <c r="C254" s="213"/>
      <c r="D254" s="208" t="s">
        <v>272</v>
      </c>
      <c r="E254" s="214" t="s">
        <v>44</v>
      </c>
      <c r="F254" s="215" t="s">
        <v>336</v>
      </c>
      <c r="G254" s="213"/>
      <c r="H254" s="214" t="s">
        <v>44</v>
      </c>
      <c r="I254" s="216"/>
      <c r="J254" s="213"/>
      <c r="K254" s="213"/>
      <c r="L254" s="217"/>
      <c r="M254" s="218"/>
      <c r="N254" s="219"/>
      <c r="O254" s="219"/>
      <c r="P254" s="219"/>
      <c r="Q254" s="219"/>
      <c r="R254" s="219"/>
      <c r="S254" s="219"/>
      <c r="T254" s="220"/>
      <c r="AT254" s="221" t="s">
        <v>272</v>
      </c>
      <c r="AU254" s="221" t="s">
        <v>91</v>
      </c>
      <c r="AV254" s="13" t="s">
        <v>89</v>
      </c>
      <c r="AW254" s="13" t="s">
        <v>38</v>
      </c>
      <c r="AX254" s="13" t="s">
        <v>82</v>
      </c>
      <c r="AY254" s="221" t="s">
        <v>262</v>
      </c>
    </row>
    <row r="255" spans="2:51" s="13" customFormat="1" ht="10">
      <c r="B255" s="212"/>
      <c r="C255" s="213"/>
      <c r="D255" s="208" t="s">
        <v>272</v>
      </c>
      <c r="E255" s="214" t="s">
        <v>44</v>
      </c>
      <c r="F255" s="215" t="s">
        <v>337</v>
      </c>
      <c r="G255" s="213"/>
      <c r="H255" s="214" t="s">
        <v>44</v>
      </c>
      <c r="I255" s="216"/>
      <c r="J255" s="213"/>
      <c r="K255" s="213"/>
      <c r="L255" s="217"/>
      <c r="M255" s="218"/>
      <c r="N255" s="219"/>
      <c r="O255" s="219"/>
      <c r="P255" s="219"/>
      <c r="Q255" s="219"/>
      <c r="R255" s="219"/>
      <c r="S255" s="219"/>
      <c r="T255" s="220"/>
      <c r="AT255" s="221" t="s">
        <v>272</v>
      </c>
      <c r="AU255" s="221" t="s">
        <v>91</v>
      </c>
      <c r="AV255" s="13" t="s">
        <v>89</v>
      </c>
      <c r="AW255" s="13" t="s">
        <v>38</v>
      </c>
      <c r="AX255" s="13" t="s">
        <v>82</v>
      </c>
      <c r="AY255" s="221" t="s">
        <v>262</v>
      </c>
    </row>
    <row r="256" spans="2:51" s="15" customFormat="1" ht="10">
      <c r="B256" s="233"/>
      <c r="C256" s="234"/>
      <c r="D256" s="208" t="s">
        <v>272</v>
      </c>
      <c r="E256" s="235" t="s">
        <v>44</v>
      </c>
      <c r="F256" s="236" t="s">
        <v>338</v>
      </c>
      <c r="G256" s="234"/>
      <c r="H256" s="237">
        <v>9.0220000000000002</v>
      </c>
      <c r="I256" s="238"/>
      <c r="J256" s="234"/>
      <c r="K256" s="234"/>
      <c r="L256" s="239"/>
      <c r="M256" s="240"/>
      <c r="N256" s="241"/>
      <c r="O256" s="241"/>
      <c r="P256" s="241"/>
      <c r="Q256" s="241"/>
      <c r="R256" s="241"/>
      <c r="S256" s="241"/>
      <c r="T256" s="242"/>
      <c r="AT256" s="243" t="s">
        <v>272</v>
      </c>
      <c r="AU256" s="243" t="s">
        <v>91</v>
      </c>
      <c r="AV256" s="15" t="s">
        <v>91</v>
      </c>
      <c r="AW256" s="15" t="s">
        <v>38</v>
      </c>
      <c r="AX256" s="15" t="s">
        <v>82</v>
      </c>
      <c r="AY256" s="243" t="s">
        <v>262</v>
      </c>
    </row>
    <row r="257" spans="1:65" s="15" customFormat="1" ht="10">
      <c r="B257" s="233"/>
      <c r="C257" s="234"/>
      <c r="D257" s="208" t="s">
        <v>272</v>
      </c>
      <c r="E257" s="235" t="s">
        <v>44</v>
      </c>
      <c r="F257" s="236" t="s">
        <v>376</v>
      </c>
      <c r="G257" s="234"/>
      <c r="H257" s="237">
        <v>-8.7750000000000004</v>
      </c>
      <c r="I257" s="238"/>
      <c r="J257" s="234"/>
      <c r="K257" s="234"/>
      <c r="L257" s="239"/>
      <c r="M257" s="240"/>
      <c r="N257" s="241"/>
      <c r="O257" s="241"/>
      <c r="P257" s="241"/>
      <c r="Q257" s="241"/>
      <c r="R257" s="241"/>
      <c r="S257" s="241"/>
      <c r="T257" s="242"/>
      <c r="AT257" s="243" t="s">
        <v>272</v>
      </c>
      <c r="AU257" s="243" t="s">
        <v>91</v>
      </c>
      <c r="AV257" s="15" t="s">
        <v>91</v>
      </c>
      <c r="AW257" s="15" t="s">
        <v>38</v>
      </c>
      <c r="AX257" s="15" t="s">
        <v>82</v>
      </c>
      <c r="AY257" s="243" t="s">
        <v>262</v>
      </c>
    </row>
    <row r="258" spans="1:65" s="14" customFormat="1" ht="10">
      <c r="B258" s="222"/>
      <c r="C258" s="223"/>
      <c r="D258" s="208" t="s">
        <v>272</v>
      </c>
      <c r="E258" s="224" t="s">
        <v>44</v>
      </c>
      <c r="F258" s="225" t="s">
        <v>284</v>
      </c>
      <c r="G258" s="223"/>
      <c r="H258" s="226">
        <v>175.00800000000001</v>
      </c>
      <c r="I258" s="227"/>
      <c r="J258" s="223"/>
      <c r="K258" s="223"/>
      <c r="L258" s="228"/>
      <c r="M258" s="229"/>
      <c r="N258" s="230"/>
      <c r="O258" s="230"/>
      <c r="P258" s="230"/>
      <c r="Q258" s="230"/>
      <c r="R258" s="230"/>
      <c r="S258" s="230"/>
      <c r="T258" s="231"/>
      <c r="AT258" s="232" t="s">
        <v>272</v>
      </c>
      <c r="AU258" s="232" t="s">
        <v>91</v>
      </c>
      <c r="AV258" s="14" t="s">
        <v>97</v>
      </c>
      <c r="AW258" s="14" t="s">
        <v>38</v>
      </c>
      <c r="AX258" s="14" t="s">
        <v>82</v>
      </c>
      <c r="AY258" s="232" t="s">
        <v>262</v>
      </c>
    </row>
    <row r="259" spans="1:65" s="2" customFormat="1" ht="21.75" customHeight="1">
      <c r="A259" s="37"/>
      <c r="B259" s="38"/>
      <c r="C259" s="195" t="s">
        <v>104</v>
      </c>
      <c r="D259" s="195" t="s">
        <v>264</v>
      </c>
      <c r="E259" s="196" t="s">
        <v>4147</v>
      </c>
      <c r="F259" s="197" t="s">
        <v>4148</v>
      </c>
      <c r="G259" s="198" t="s">
        <v>267</v>
      </c>
      <c r="H259" s="199">
        <v>175.00800000000001</v>
      </c>
      <c r="I259" s="200"/>
      <c r="J259" s="201">
        <f>ROUND(I259*H259,2)</f>
        <v>0</v>
      </c>
      <c r="K259" s="197" t="s">
        <v>268</v>
      </c>
      <c r="L259" s="42"/>
      <c r="M259" s="202" t="s">
        <v>44</v>
      </c>
      <c r="N259" s="203" t="s">
        <v>53</v>
      </c>
      <c r="O259" s="67"/>
      <c r="P259" s="204">
        <f>O259*H259</f>
        <v>0</v>
      </c>
      <c r="Q259" s="204">
        <v>0</v>
      </c>
      <c r="R259" s="204">
        <f>Q259*H259</f>
        <v>0</v>
      </c>
      <c r="S259" s="204">
        <v>0</v>
      </c>
      <c r="T259" s="205">
        <f>S259*H259</f>
        <v>0</v>
      </c>
      <c r="U259" s="37"/>
      <c r="V259" s="37"/>
      <c r="W259" s="37"/>
      <c r="X259" s="37"/>
      <c r="Y259" s="37"/>
      <c r="Z259" s="37"/>
      <c r="AA259" s="37"/>
      <c r="AB259" s="37"/>
      <c r="AC259" s="37"/>
      <c r="AD259" s="37"/>
      <c r="AE259" s="37"/>
      <c r="AR259" s="206" t="s">
        <v>104</v>
      </c>
      <c r="AT259" s="206" t="s">
        <v>264</v>
      </c>
      <c r="AU259" s="206" t="s">
        <v>91</v>
      </c>
      <c r="AY259" s="19" t="s">
        <v>262</v>
      </c>
      <c r="BE259" s="207">
        <f>IF(N259="základní",J259,0)</f>
        <v>0</v>
      </c>
      <c r="BF259" s="207">
        <f>IF(N259="snížená",J259,0)</f>
        <v>0</v>
      </c>
      <c r="BG259" s="207">
        <f>IF(N259="zákl. přenesená",J259,0)</f>
        <v>0</v>
      </c>
      <c r="BH259" s="207">
        <f>IF(N259="sníž. přenesená",J259,0)</f>
        <v>0</v>
      </c>
      <c r="BI259" s="207">
        <f>IF(N259="nulová",J259,0)</f>
        <v>0</v>
      </c>
      <c r="BJ259" s="19" t="s">
        <v>89</v>
      </c>
      <c r="BK259" s="207">
        <f>ROUND(I259*H259,2)</f>
        <v>0</v>
      </c>
      <c r="BL259" s="19" t="s">
        <v>104</v>
      </c>
      <c r="BM259" s="206" t="s">
        <v>4149</v>
      </c>
    </row>
    <row r="260" spans="1:65" s="2" customFormat="1" ht="126">
      <c r="A260" s="37"/>
      <c r="B260" s="38"/>
      <c r="C260" s="39"/>
      <c r="D260" s="208" t="s">
        <v>270</v>
      </c>
      <c r="E260" s="39"/>
      <c r="F260" s="209" t="s">
        <v>4150</v>
      </c>
      <c r="G260" s="39"/>
      <c r="H260" s="39"/>
      <c r="I260" s="118"/>
      <c r="J260" s="39"/>
      <c r="K260" s="39"/>
      <c r="L260" s="42"/>
      <c r="M260" s="210"/>
      <c r="N260" s="211"/>
      <c r="O260" s="67"/>
      <c r="P260" s="67"/>
      <c r="Q260" s="67"/>
      <c r="R260" s="67"/>
      <c r="S260" s="67"/>
      <c r="T260" s="68"/>
      <c r="U260" s="37"/>
      <c r="V260" s="37"/>
      <c r="W260" s="37"/>
      <c r="X260" s="37"/>
      <c r="Y260" s="37"/>
      <c r="Z260" s="37"/>
      <c r="AA260" s="37"/>
      <c r="AB260" s="37"/>
      <c r="AC260" s="37"/>
      <c r="AD260" s="37"/>
      <c r="AE260" s="37"/>
      <c r="AT260" s="19" t="s">
        <v>270</v>
      </c>
      <c r="AU260" s="19" t="s">
        <v>91</v>
      </c>
    </row>
    <row r="261" spans="1:65" s="13" customFormat="1" ht="10">
      <c r="B261" s="212"/>
      <c r="C261" s="213"/>
      <c r="D261" s="208" t="s">
        <v>272</v>
      </c>
      <c r="E261" s="214" t="s">
        <v>44</v>
      </c>
      <c r="F261" s="215" t="s">
        <v>358</v>
      </c>
      <c r="G261" s="213"/>
      <c r="H261" s="214" t="s">
        <v>44</v>
      </c>
      <c r="I261" s="216"/>
      <c r="J261" s="213"/>
      <c r="K261" s="213"/>
      <c r="L261" s="217"/>
      <c r="M261" s="218"/>
      <c r="N261" s="219"/>
      <c r="O261" s="219"/>
      <c r="P261" s="219"/>
      <c r="Q261" s="219"/>
      <c r="R261" s="219"/>
      <c r="S261" s="219"/>
      <c r="T261" s="220"/>
      <c r="AT261" s="221" t="s">
        <v>272</v>
      </c>
      <c r="AU261" s="221" t="s">
        <v>91</v>
      </c>
      <c r="AV261" s="13" t="s">
        <v>89</v>
      </c>
      <c r="AW261" s="13" t="s">
        <v>38</v>
      </c>
      <c r="AX261" s="13" t="s">
        <v>82</v>
      </c>
      <c r="AY261" s="221" t="s">
        <v>262</v>
      </c>
    </row>
    <row r="262" spans="1:65" s="13" customFormat="1" ht="10">
      <c r="B262" s="212"/>
      <c r="C262" s="213"/>
      <c r="D262" s="208" t="s">
        <v>272</v>
      </c>
      <c r="E262" s="214" t="s">
        <v>44</v>
      </c>
      <c r="F262" s="215" t="s">
        <v>359</v>
      </c>
      <c r="G262" s="213"/>
      <c r="H262" s="214" t="s">
        <v>44</v>
      </c>
      <c r="I262" s="216"/>
      <c r="J262" s="213"/>
      <c r="K262" s="213"/>
      <c r="L262" s="217"/>
      <c r="M262" s="218"/>
      <c r="N262" s="219"/>
      <c r="O262" s="219"/>
      <c r="P262" s="219"/>
      <c r="Q262" s="219"/>
      <c r="R262" s="219"/>
      <c r="S262" s="219"/>
      <c r="T262" s="220"/>
      <c r="AT262" s="221" t="s">
        <v>272</v>
      </c>
      <c r="AU262" s="221" t="s">
        <v>91</v>
      </c>
      <c r="AV262" s="13" t="s">
        <v>89</v>
      </c>
      <c r="AW262" s="13" t="s">
        <v>38</v>
      </c>
      <c r="AX262" s="13" t="s">
        <v>82</v>
      </c>
      <c r="AY262" s="221" t="s">
        <v>262</v>
      </c>
    </row>
    <row r="263" spans="1:65" s="13" customFormat="1" ht="10">
      <c r="B263" s="212"/>
      <c r="C263" s="213"/>
      <c r="D263" s="208" t="s">
        <v>272</v>
      </c>
      <c r="E263" s="214" t="s">
        <v>44</v>
      </c>
      <c r="F263" s="215" t="s">
        <v>360</v>
      </c>
      <c r="G263" s="213"/>
      <c r="H263" s="214" t="s">
        <v>44</v>
      </c>
      <c r="I263" s="216"/>
      <c r="J263" s="213"/>
      <c r="K263" s="213"/>
      <c r="L263" s="217"/>
      <c r="M263" s="218"/>
      <c r="N263" s="219"/>
      <c r="O263" s="219"/>
      <c r="P263" s="219"/>
      <c r="Q263" s="219"/>
      <c r="R263" s="219"/>
      <c r="S263" s="219"/>
      <c r="T263" s="220"/>
      <c r="AT263" s="221" t="s">
        <v>272</v>
      </c>
      <c r="AU263" s="221" t="s">
        <v>91</v>
      </c>
      <c r="AV263" s="13" t="s">
        <v>89</v>
      </c>
      <c r="AW263" s="13" t="s">
        <v>38</v>
      </c>
      <c r="AX263" s="13" t="s">
        <v>82</v>
      </c>
      <c r="AY263" s="221" t="s">
        <v>262</v>
      </c>
    </row>
    <row r="264" spans="1:65" s="13" customFormat="1" ht="10">
      <c r="B264" s="212"/>
      <c r="C264" s="213"/>
      <c r="D264" s="208" t="s">
        <v>272</v>
      </c>
      <c r="E264" s="214" t="s">
        <v>44</v>
      </c>
      <c r="F264" s="215" t="s">
        <v>361</v>
      </c>
      <c r="G264" s="213"/>
      <c r="H264" s="214" t="s">
        <v>44</v>
      </c>
      <c r="I264" s="216"/>
      <c r="J264" s="213"/>
      <c r="K264" s="213"/>
      <c r="L264" s="217"/>
      <c r="M264" s="218"/>
      <c r="N264" s="219"/>
      <c r="O264" s="219"/>
      <c r="P264" s="219"/>
      <c r="Q264" s="219"/>
      <c r="R264" s="219"/>
      <c r="S264" s="219"/>
      <c r="T264" s="220"/>
      <c r="AT264" s="221" t="s">
        <v>272</v>
      </c>
      <c r="AU264" s="221" t="s">
        <v>91</v>
      </c>
      <c r="AV264" s="13" t="s">
        <v>89</v>
      </c>
      <c r="AW264" s="13" t="s">
        <v>38</v>
      </c>
      <c r="AX264" s="13" t="s">
        <v>82</v>
      </c>
      <c r="AY264" s="221" t="s">
        <v>262</v>
      </c>
    </row>
    <row r="265" spans="1:65" s="13" customFormat="1" ht="10">
      <c r="B265" s="212"/>
      <c r="C265" s="213"/>
      <c r="D265" s="208" t="s">
        <v>272</v>
      </c>
      <c r="E265" s="214" t="s">
        <v>44</v>
      </c>
      <c r="F265" s="215" t="s">
        <v>362</v>
      </c>
      <c r="G265" s="213"/>
      <c r="H265" s="214" t="s">
        <v>44</v>
      </c>
      <c r="I265" s="216"/>
      <c r="J265" s="213"/>
      <c r="K265" s="213"/>
      <c r="L265" s="217"/>
      <c r="M265" s="218"/>
      <c r="N265" s="219"/>
      <c r="O265" s="219"/>
      <c r="P265" s="219"/>
      <c r="Q265" s="219"/>
      <c r="R265" s="219"/>
      <c r="S265" s="219"/>
      <c r="T265" s="220"/>
      <c r="AT265" s="221" t="s">
        <v>272</v>
      </c>
      <c r="AU265" s="221" t="s">
        <v>91</v>
      </c>
      <c r="AV265" s="13" t="s">
        <v>89</v>
      </c>
      <c r="AW265" s="13" t="s">
        <v>38</v>
      </c>
      <c r="AX265" s="13" t="s">
        <v>82</v>
      </c>
      <c r="AY265" s="221" t="s">
        <v>262</v>
      </c>
    </row>
    <row r="266" spans="1:65" s="13" customFormat="1" ht="10">
      <c r="B266" s="212"/>
      <c r="C266" s="213"/>
      <c r="D266" s="208" t="s">
        <v>272</v>
      </c>
      <c r="E266" s="214" t="s">
        <v>44</v>
      </c>
      <c r="F266" s="215" t="s">
        <v>4151</v>
      </c>
      <c r="G266" s="213"/>
      <c r="H266" s="214" t="s">
        <v>44</v>
      </c>
      <c r="I266" s="216"/>
      <c r="J266" s="213"/>
      <c r="K266" s="213"/>
      <c r="L266" s="217"/>
      <c r="M266" s="218"/>
      <c r="N266" s="219"/>
      <c r="O266" s="219"/>
      <c r="P266" s="219"/>
      <c r="Q266" s="219"/>
      <c r="R266" s="219"/>
      <c r="S266" s="219"/>
      <c r="T266" s="220"/>
      <c r="AT266" s="221" t="s">
        <v>272</v>
      </c>
      <c r="AU266" s="221" t="s">
        <v>91</v>
      </c>
      <c r="AV266" s="13" t="s">
        <v>89</v>
      </c>
      <c r="AW266" s="13" t="s">
        <v>38</v>
      </c>
      <c r="AX266" s="13" t="s">
        <v>82</v>
      </c>
      <c r="AY266" s="221" t="s">
        <v>262</v>
      </c>
    </row>
    <row r="267" spans="1:65" s="14" customFormat="1" ht="10">
      <c r="B267" s="222"/>
      <c r="C267" s="223"/>
      <c r="D267" s="208" t="s">
        <v>272</v>
      </c>
      <c r="E267" s="224" t="s">
        <v>44</v>
      </c>
      <c r="F267" s="225" t="s">
        <v>284</v>
      </c>
      <c r="G267" s="223"/>
      <c r="H267" s="226">
        <v>0</v>
      </c>
      <c r="I267" s="227"/>
      <c r="J267" s="223"/>
      <c r="K267" s="223"/>
      <c r="L267" s="228"/>
      <c r="M267" s="229"/>
      <c r="N267" s="230"/>
      <c r="O267" s="230"/>
      <c r="P267" s="230"/>
      <c r="Q267" s="230"/>
      <c r="R267" s="230"/>
      <c r="S267" s="230"/>
      <c r="T267" s="231"/>
      <c r="AT267" s="232" t="s">
        <v>272</v>
      </c>
      <c r="AU267" s="232" t="s">
        <v>91</v>
      </c>
      <c r="AV267" s="14" t="s">
        <v>97</v>
      </c>
      <c r="AW267" s="14" t="s">
        <v>38</v>
      </c>
      <c r="AX267" s="14" t="s">
        <v>82</v>
      </c>
      <c r="AY267" s="232" t="s">
        <v>262</v>
      </c>
    </row>
    <row r="268" spans="1:65" s="13" customFormat="1" ht="10">
      <c r="B268" s="212"/>
      <c r="C268" s="213"/>
      <c r="D268" s="208" t="s">
        <v>272</v>
      </c>
      <c r="E268" s="214" t="s">
        <v>44</v>
      </c>
      <c r="F268" s="215" t="s">
        <v>364</v>
      </c>
      <c r="G268" s="213"/>
      <c r="H268" s="214" t="s">
        <v>44</v>
      </c>
      <c r="I268" s="216"/>
      <c r="J268" s="213"/>
      <c r="K268" s="213"/>
      <c r="L268" s="217"/>
      <c r="M268" s="218"/>
      <c r="N268" s="219"/>
      <c r="O268" s="219"/>
      <c r="P268" s="219"/>
      <c r="Q268" s="219"/>
      <c r="R268" s="219"/>
      <c r="S268" s="219"/>
      <c r="T268" s="220"/>
      <c r="AT268" s="221" t="s">
        <v>272</v>
      </c>
      <c r="AU268" s="221" t="s">
        <v>91</v>
      </c>
      <c r="AV268" s="13" t="s">
        <v>89</v>
      </c>
      <c r="AW268" s="13" t="s">
        <v>38</v>
      </c>
      <c r="AX268" s="13" t="s">
        <v>82</v>
      </c>
      <c r="AY268" s="221" t="s">
        <v>262</v>
      </c>
    </row>
    <row r="269" spans="1:65" s="13" customFormat="1" ht="10">
      <c r="B269" s="212"/>
      <c r="C269" s="213"/>
      <c r="D269" s="208" t="s">
        <v>272</v>
      </c>
      <c r="E269" s="214" t="s">
        <v>44</v>
      </c>
      <c r="F269" s="215" t="s">
        <v>4152</v>
      </c>
      <c r="G269" s="213"/>
      <c r="H269" s="214" t="s">
        <v>44</v>
      </c>
      <c r="I269" s="216"/>
      <c r="J269" s="213"/>
      <c r="K269" s="213"/>
      <c r="L269" s="217"/>
      <c r="M269" s="218"/>
      <c r="N269" s="219"/>
      <c r="O269" s="219"/>
      <c r="P269" s="219"/>
      <c r="Q269" s="219"/>
      <c r="R269" s="219"/>
      <c r="S269" s="219"/>
      <c r="T269" s="220"/>
      <c r="AT269" s="221" t="s">
        <v>272</v>
      </c>
      <c r="AU269" s="221" t="s">
        <v>91</v>
      </c>
      <c r="AV269" s="13" t="s">
        <v>89</v>
      </c>
      <c r="AW269" s="13" t="s">
        <v>38</v>
      </c>
      <c r="AX269" s="13" t="s">
        <v>82</v>
      </c>
      <c r="AY269" s="221" t="s">
        <v>262</v>
      </c>
    </row>
    <row r="270" spans="1:65" s="14" customFormat="1" ht="10">
      <c r="B270" s="222"/>
      <c r="C270" s="223"/>
      <c r="D270" s="208" t="s">
        <v>272</v>
      </c>
      <c r="E270" s="224" t="s">
        <v>44</v>
      </c>
      <c r="F270" s="225" t="s">
        <v>284</v>
      </c>
      <c r="G270" s="223"/>
      <c r="H270" s="226">
        <v>0</v>
      </c>
      <c r="I270" s="227"/>
      <c r="J270" s="223"/>
      <c r="K270" s="223"/>
      <c r="L270" s="228"/>
      <c r="M270" s="229"/>
      <c r="N270" s="230"/>
      <c r="O270" s="230"/>
      <c r="P270" s="230"/>
      <c r="Q270" s="230"/>
      <c r="R270" s="230"/>
      <c r="S270" s="230"/>
      <c r="T270" s="231"/>
      <c r="AT270" s="232" t="s">
        <v>272</v>
      </c>
      <c r="AU270" s="232" t="s">
        <v>91</v>
      </c>
      <c r="AV270" s="14" t="s">
        <v>97</v>
      </c>
      <c r="AW270" s="14" t="s">
        <v>38</v>
      </c>
      <c r="AX270" s="14" t="s">
        <v>82</v>
      </c>
      <c r="AY270" s="232" t="s">
        <v>262</v>
      </c>
    </row>
    <row r="271" spans="1:65" s="13" customFormat="1" ht="10">
      <c r="B271" s="212"/>
      <c r="C271" s="213"/>
      <c r="D271" s="208" t="s">
        <v>272</v>
      </c>
      <c r="E271" s="214" t="s">
        <v>44</v>
      </c>
      <c r="F271" s="215" t="s">
        <v>366</v>
      </c>
      <c r="G271" s="213"/>
      <c r="H271" s="214" t="s">
        <v>44</v>
      </c>
      <c r="I271" s="216"/>
      <c r="J271" s="213"/>
      <c r="K271" s="213"/>
      <c r="L271" s="217"/>
      <c r="M271" s="218"/>
      <c r="N271" s="219"/>
      <c r="O271" s="219"/>
      <c r="P271" s="219"/>
      <c r="Q271" s="219"/>
      <c r="R271" s="219"/>
      <c r="S271" s="219"/>
      <c r="T271" s="220"/>
      <c r="AT271" s="221" t="s">
        <v>272</v>
      </c>
      <c r="AU271" s="221" t="s">
        <v>91</v>
      </c>
      <c r="AV271" s="13" t="s">
        <v>89</v>
      </c>
      <c r="AW271" s="13" t="s">
        <v>38</v>
      </c>
      <c r="AX271" s="13" t="s">
        <v>82</v>
      </c>
      <c r="AY271" s="221" t="s">
        <v>262</v>
      </c>
    </row>
    <row r="272" spans="1:65" s="15" customFormat="1" ht="10">
      <c r="B272" s="233"/>
      <c r="C272" s="234"/>
      <c r="D272" s="208" t="s">
        <v>272</v>
      </c>
      <c r="E272" s="235" t="s">
        <v>44</v>
      </c>
      <c r="F272" s="236" t="s">
        <v>82</v>
      </c>
      <c r="G272" s="234"/>
      <c r="H272" s="237">
        <v>0</v>
      </c>
      <c r="I272" s="238"/>
      <c r="J272" s="234"/>
      <c r="K272" s="234"/>
      <c r="L272" s="239"/>
      <c r="M272" s="240"/>
      <c r="N272" s="241"/>
      <c r="O272" s="241"/>
      <c r="P272" s="241"/>
      <c r="Q272" s="241"/>
      <c r="R272" s="241"/>
      <c r="S272" s="241"/>
      <c r="T272" s="242"/>
      <c r="AT272" s="243" t="s">
        <v>272</v>
      </c>
      <c r="AU272" s="243" t="s">
        <v>91</v>
      </c>
      <c r="AV272" s="15" t="s">
        <v>91</v>
      </c>
      <c r="AW272" s="15" t="s">
        <v>38</v>
      </c>
      <c r="AX272" s="15" t="s">
        <v>82</v>
      </c>
      <c r="AY272" s="243" t="s">
        <v>262</v>
      </c>
    </row>
    <row r="273" spans="2:51" s="14" customFormat="1" ht="10">
      <c r="B273" s="222"/>
      <c r="C273" s="223"/>
      <c r="D273" s="208" t="s">
        <v>272</v>
      </c>
      <c r="E273" s="224" t="s">
        <v>44</v>
      </c>
      <c r="F273" s="225" t="s">
        <v>284</v>
      </c>
      <c r="G273" s="223"/>
      <c r="H273" s="226">
        <v>0</v>
      </c>
      <c r="I273" s="227"/>
      <c r="J273" s="223"/>
      <c r="K273" s="223"/>
      <c r="L273" s="228"/>
      <c r="M273" s="229"/>
      <c r="N273" s="230"/>
      <c r="O273" s="230"/>
      <c r="P273" s="230"/>
      <c r="Q273" s="230"/>
      <c r="R273" s="230"/>
      <c r="S273" s="230"/>
      <c r="T273" s="231"/>
      <c r="AT273" s="232" t="s">
        <v>272</v>
      </c>
      <c r="AU273" s="232" t="s">
        <v>91</v>
      </c>
      <c r="AV273" s="14" t="s">
        <v>97</v>
      </c>
      <c r="AW273" s="14" t="s">
        <v>38</v>
      </c>
      <c r="AX273" s="14" t="s">
        <v>82</v>
      </c>
      <c r="AY273" s="232" t="s">
        <v>262</v>
      </c>
    </row>
    <row r="274" spans="2:51" s="13" customFormat="1" ht="10">
      <c r="B274" s="212"/>
      <c r="C274" s="213"/>
      <c r="D274" s="208" t="s">
        <v>272</v>
      </c>
      <c r="E274" s="214" t="s">
        <v>44</v>
      </c>
      <c r="F274" s="215" t="s">
        <v>367</v>
      </c>
      <c r="G274" s="213"/>
      <c r="H274" s="214" t="s">
        <v>44</v>
      </c>
      <c r="I274" s="216"/>
      <c r="J274" s="213"/>
      <c r="K274" s="213"/>
      <c r="L274" s="217"/>
      <c r="M274" s="218"/>
      <c r="N274" s="219"/>
      <c r="O274" s="219"/>
      <c r="P274" s="219"/>
      <c r="Q274" s="219"/>
      <c r="R274" s="219"/>
      <c r="S274" s="219"/>
      <c r="T274" s="220"/>
      <c r="AT274" s="221" t="s">
        <v>272</v>
      </c>
      <c r="AU274" s="221" t="s">
        <v>91</v>
      </c>
      <c r="AV274" s="13" t="s">
        <v>89</v>
      </c>
      <c r="AW274" s="13" t="s">
        <v>38</v>
      </c>
      <c r="AX274" s="13" t="s">
        <v>82</v>
      </c>
      <c r="AY274" s="221" t="s">
        <v>262</v>
      </c>
    </row>
    <row r="275" spans="2:51" s="13" customFormat="1" ht="10">
      <c r="B275" s="212"/>
      <c r="C275" s="213"/>
      <c r="D275" s="208" t="s">
        <v>272</v>
      </c>
      <c r="E275" s="214" t="s">
        <v>44</v>
      </c>
      <c r="F275" s="215" t="s">
        <v>368</v>
      </c>
      <c r="G275" s="213"/>
      <c r="H275" s="214" t="s">
        <v>44</v>
      </c>
      <c r="I275" s="216"/>
      <c r="J275" s="213"/>
      <c r="K275" s="213"/>
      <c r="L275" s="217"/>
      <c r="M275" s="218"/>
      <c r="N275" s="219"/>
      <c r="O275" s="219"/>
      <c r="P275" s="219"/>
      <c r="Q275" s="219"/>
      <c r="R275" s="219"/>
      <c r="S275" s="219"/>
      <c r="T275" s="220"/>
      <c r="AT275" s="221" t="s">
        <v>272</v>
      </c>
      <c r="AU275" s="221" t="s">
        <v>91</v>
      </c>
      <c r="AV275" s="13" t="s">
        <v>89</v>
      </c>
      <c r="AW275" s="13" t="s">
        <v>38</v>
      </c>
      <c r="AX275" s="13" t="s">
        <v>82</v>
      </c>
      <c r="AY275" s="221" t="s">
        <v>262</v>
      </c>
    </row>
    <row r="276" spans="2:51" s="13" customFormat="1" ht="10">
      <c r="B276" s="212"/>
      <c r="C276" s="213"/>
      <c r="D276" s="208" t="s">
        <v>272</v>
      </c>
      <c r="E276" s="214" t="s">
        <v>44</v>
      </c>
      <c r="F276" s="215" t="s">
        <v>369</v>
      </c>
      <c r="G276" s="213"/>
      <c r="H276" s="214" t="s">
        <v>44</v>
      </c>
      <c r="I276" s="216"/>
      <c r="J276" s="213"/>
      <c r="K276" s="213"/>
      <c r="L276" s="217"/>
      <c r="M276" s="218"/>
      <c r="N276" s="219"/>
      <c r="O276" s="219"/>
      <c r="P276" s="219"/>
      <c r="Q276" s="219"/>
      <c r="R276" s="219"/>
      <c r="S276" s="219"/>
      <c r="T276" s="220"/>
      <c r="AT276" s="221" t="s">
        <v>272</v>
      </c>
      <c r="AU276" s="221" t="s">
        <v>91</v>
      </c>
      <c r="AV276" s="13" t="s">
        <v>89</v>
      </c>
      <c r="AW276" s="13" t="s">
        <v>38</v>
      </c>
      <c r="AX276" s="13" t="s">
        <v>82</v>
      </c>
      <c r="AY276" s="221" t="s">
        <v>262</v>
      </c>
    </row>
    <row r="277" spans="2:51" s="13" customFormat="1" ht="10">
      <c r="B277" s="212"/>
      <c r="C277" s="213"/>
      <c r="D277" s="208" t="s">
        <v>272</v>
      </c>
      <c r="E277" s="214" t="s">
        <v>44</v>
      </c>
      <c r="F277" s="215" t="s">
        <v>310</v>
      </c>
      <c r="G277" s="213"/>
      <c r="H277" s="214" t="s">
        <v>44</v>
      </c>
      <c r="I277" s="216"/>
      <c r="J277" s="213"/>
      <c r="K277" s="213"/>
      <c r="L277" s="217"/>
      <c r="M277" s="218"/>
      <c r="N277" s="219"/>
      <c r="O277" s="219"/>
      <c r="P277" s="219"/>
      <c r="Q277" s="219"/>
      <c r="R277" s="219"/>
      <c r="S277" s="219"/>
      <c r="T277" s="220"/>
      <c r="AT277" s="221" t="s">
        <v>272</v>
      </c>
      <c r="AU277" s="221" t="s">
        <v>91</v>
      </c>
      <c r="AV277" s="13" t="s">
        <v>89</v>
      </c>
      <c r="AW277" s="13" t="s">
        <v>38</v>
      </c>
      <c r="AX277" s="13" t="s">
        <v>82</v>
      </c>
      <c r="AY277" s="221" t="s">
        <v>262</v>
      </c>
    </row>
    <row r="278" spans="2:51" s="13" customFormat="1" ht="10">
      <c r="B278" s="212"/>
      <c r="C278" s="213"/>
      <c r="D278" s="208" t="s">
        <v>272</v>
      </c>
      <c r="E278" s="214" t="s">
        <v>44</v>
      </c>
      <c r="F278" s="215" t="s">
        <v>311</v>
      </c>
      <c r="G278" s="213"/>
      <c r="H278" s="214" t="s">
        <v>44</v>
      </c>
      <c r="I278" s="216"/>
      <c r="J278" s="213"/>
      <c r="K278" s="213"/>
      <c r="L278" s="217"/>
      <c r="M278" s="218"/>
      <c r="N278" s="219"/>
      <c r="O278" s="219"/>
      <c r="P278" s="219"/>
      <c r="Q278" s="219"/>
      <c r="R278" s="219"/>
      <c r="S278" s="219"/>
      <c r="T278" s="220"/>
      <c r="AT278" s="221" t="s">
        <v>272</v>
      </c>
      <c r="AU278" s="221" t="s">
        <v>91</v>
      </c>
      <c r="AV278" s="13" t="s">
        <v>89</v>
      </c>
      <c r="AW278" s="13" t="s">
        <v>38</v>
      </c>
      <c r="AX278" s="13" t="s">
        <v>82</v>
      </c>
      <c r="AY278" s="221" t="s">
        <v>262</v>
      </c>
    </row>
    <row r="279" spans="2:51" s="15" customFormat="1" ht="10">
      <c r="B279" s="233"/>
      <c r="C279" s="234"/>
      <c r="D279" s="208" t="s">
        <v>272</v>
      </c>
      <c r="E279" s="235" t="s">
        <v>44</v>
      </c>
      <c r="F279" s="236" t="s">
        <v>312</v>
      </c>
      <c r="G279" s="234"/>
      <c r="H279" s="237">
        <v>56.664000000000001</v>
      </c>
      <c r="I279" s="238"/>
      <c r="J279" s="234"/>
      <c r="K279" s="234"/>
      <c r="L279" s="239"/>
      <c r="M279" s="240"/>
      <c r="N279" s="241"/>
      <c r="O279" s="241"/>
      <c r="P279" s="241"/>
      <c r="Q279" s="241"/>
      <c r="R279" s="241"/>
      <c r="S279" s="241"/>
      <c r="T279" s="242"/>
      <c r="AT279" s="243" t="s">
        <v>272</v>
      </c>
      <c r="AU279" s="243" t="s">
        <v>91</v>
      </c>
      <c r="AV279" s="15" t="s">
        <v>91</v>
      </c>
      <c r="AW279" s="15" t="s">
        <v>38</v>
      </c>
      <c r="AX279" s="15" t="s">
        <v>82</v>
      </c>
      <c r="AY279" s="243" t="s">
        <v>262</v>
      </c>
    </row>
    <row r="280" spans="2:51" s="15" customFormat="1" ht="10">
      <c r="B280" s="233"/>
      <c r="C280" s="234"/>
      <c r="D280" s="208" t="s">
        <v>272</v>
      </c>
      <c r="E280" s="235" t="s">
        <v>44</v>
      </c>
      <c r="F280" s="236" t="s">
        <v>313</v>
      </c>
      <c r="G280" s="234"/>
      <c r="H280" s="237">
        <v>-5</v>
      </c>
      <c r="I280" s="238"/>
      <c r="J280" s="234"/>
      <c r="K280" s="234"/>
      <c r="L280" s="239"/>
      <c r="M280" s="240"/>
      <c r="N280" s="241"/>
      <c r="O280" s="241"/>
      <c r="P280" s="241"/>
      <c r="Q280" s="241"/>
      <c r="R280" s="241"/>
      <c r="S280" s="241"/>
      <c r="T280" s="242"/>
      <c r="AT280" s="243" t="s">
        <v>272</v>
      </c>
      <c r="AU280" s="243" t="s">
        <v>91</v>
      </c>
      <c r="AV280" s="15" t="s">
        <v>91</v>
      </c>
      <c r="AW280" s="15" t="s">
        <v>38</v>
      </c>
      <c r="AX280" s="15" t="s">
        <v>82</v>
      </c>
      <c r="AY280" s="243" t="s">
        <v>262</v>
      </c>
    </row>
    <row r="281" spans="2:51" s="15" customFormat="1" ht="10">
      <c r="B281" s="233"/>
      <c r="C281" s="234"/>
      <c r="D281" s="208" t="s">
        <v>272</v>
      </c>
      <c r="E281" s="235" t="s">
        <v>44</v>
      </c>
      <c r="F281" s="236" t="s">
        <v>370</v>
      </c>
      <c r="G281" s="234"/>
      <c r="H281" s="237">
        <v>-20.986999999999998</v>
      </c>
      <c r="I281" s="238"/>
      <c r="J281" s="234"/>
      <c r="K281" s="234"/>
      <c r="L281" s="239"/>
      <c r="M281" s="240"/>
      <c r="N281" s="241"/>
      <c r="O281" s="241"/>
      <c r="P281" s="241"/>
      <c r="Q281" s="241"/>
      <c r="R281" s="241"/>
      <c r="S281" s="241"/>
      <c r="T281" s="242"/>
      <c r="AT281" s="243" t="s">
        <v>272</v>
      </c>
      <c r="AU281" s="243" t="s">
        <v>91</v>
      </c>
      <c r="AV281" s="15" t="s">
        <v>91</v>
      </c>
      <c r="AW281" s="15" t="s">
        <v>38</v>
      </c>
      <c r="AX281" s="15" t="s">
        <v>82</v>
      </c>
      <c r="AY281" s="243" t="s">
        <v>262</v>
      </c>
    </row>
    <row r="282" spans="2:51" s="13" customFormat="1" ht="10">
      <c r="B282" s="212"/>
      <c r="C282" s="213"/>
      <c r="D282" s="208" t="s">
        <v>272</v>
      </c>
      <c r="E282" s="214" t="s">
        <v>44</v>
      </c>
      <c r="F282" s="215" t="s">
        <v>317</v>
      </c>
      <c r="G282" s="213"/>
      <c r="H282" s="214" t="s">
        <v>44</v>
      </c>
      <c r="I282" s="216"/>
      <c r="J282" s="213"/>
      <c r="K282" s="213"/>
      <c r="L282" s="217"/>
      <c r="M282" s="218"/>
      <c r="N282" s="219"/>
      <c r="O282" s="219"/>
      <c r="P282" s="219"/>
      <c r="Q282" s="219"/>
      <c r="R282" s="219"/>
      <c r="S282" s="219"/>
      <c r="T282" s="220"/>
      <c r="AT282" s="221" t="s">
        <v>272</v>
      </c>
      <c r="AU282" s="221" t="s">
        <v>91</v>
      </c>
      <c r="AV282" s="13" t="s">
        <v>89</v>
      </c>
      <c r="AW282" s="13" t="s">
        <v>38</v>
      </c>
      <c r="AX282" s="13" t="s">
        <v>82</v>
      </c>
      <c r="AY282" s="221" t="s">
        <v>262</v>
      </c>
    </row>
    <row r="283" spans="2:51" s="13" customFormat="1" ht="10">
      <c r="B283" s="212"/>
      <c r="C283" s="213"/>
      <c r="D283" s="208" t="s">
        <v>272</v>
      </c>
      <c r="E283" s="214" t="s">
        <v>44</v>
      </c>
      <c r="F283" s="215" t="s">
        <v>318</v>
      </c>
      <c r="G283" s="213"/>
      <c r="H283" s="214" t="s">
        <v>44</v>
      </c>
      <c r="I283" s="216"/>
      <c r="J283" s="213"/>
      <c r="K283" s="213"/>
      <c r="L283" s="217"/>
      <c r="M283" s="218"/>
      <c r="N283" s="219"/>
      <c r="O283" s="219"/>
      <c r="P283" s="219"/>
      <c r="Q283" s="219"/>
      <c r="R283" s="219"/>
      <c r="S283" s="219"/>
      <c r="T283" s="220"/>
      <c r="AT283" s="221" t="s">
        <v>272</v>
      </c>
      <c r="AU283" s="221" t="s">
        <v>91</v>
      </c>
      <c r="AV283" s="13" t="s">
        <v>89</v>
      </c>
      <c r="AW283" s="13" t="s">
        <v>38</v>
      </c>
      <c r="AX283" s="13" t="s">
        <v>82</v>
      </c>
      <c r="AY283" s="221" t="s">
        <v>262</v>
      </c>
    </row>
    <row r="284" spans="2:51" s="15" customFormat="1" ht="10">
      <c r="B284" s="233"/>
      <c r="C284" s="234"/>
      <c r="D284" s="208" t="s">
        <v>272</v>
      </c>
      <c r="E284" s="235" t="s">
        <v>44</v>
      </c>
      <c r="F284" s="236" t="s">
        <v>319</v>
      </c>
      <c r="G284" s="234"/>
      <c r="H284" s="237">
        <v>152.25700000000001</v>
      </c>
      <c r="I284" s="238"/>
      <c r="J284" s="234"/>
      <c r="K284" s="234"/>
      <c r="L284" s="239"/>
      <c r="M284" s="240"/>
      <c r="N284" s="241"/>
      <c r="O284" s="241"/>
      <c r="P284" s="241"/>
      <c r="Q284" s="241"/>
      <c r="R284" s="241"/>
      <c r="S284" s="241"/>
      <c r="T284" s="242"/>
      <c r="AT284" s="243" t="s">
        <v>272</v>
      </c>
      <c r="AU284" s="243" t="s">
        <v>91</v>
      </c>
      <c r="AV284" s="15" t="s">
        <v>91</v>
      </c>
      <c r="AW284" s="15" t="s">
        <v>38</v>
      </c>
      <c r="AX284" s="15" t="s">
        <v>82</v>
      </c>
      <c r="AY284" s="243" t="s">
        <v>262</v>
      </c>
    </row>
    <row r="285" spans="2:51" s="15" customFormat="1" ht="10">
      <c r="B285" s="233"/>
      <c r="C285" s="234"/>
      <c r="D285" s="208" t="s">
        <v>272</v>
      </c>
      <c r="E285" s="235" t="s">
        <v>44</v>
      </c>
      <c r="F285" s="236" t="s">
        <v>371</v>
      </c>
      <c r="G285" s="234"/>
      <c r="H285" s="237">
        <v>-34.770000000000003</v>
      </c>
      <c r="I285" s="238"/>
      <c r="J285" s="234"/>
      <c r="K285" s="234"/>
      <c r="L285" s="239"/>
      <c r="M285" s="240"/>
      <c r="N285" s="241"/>
      <c r="O285" s="241"/>
      <c r="P285" s="241"/>
      <c r="Q285" s="241"/>
      <c r="R285" s="241"/>
      <c r="S285" s="241"/>
      <c r="T285" s="242"/>
      <c r="AT285" s="243" t="s">
        <v>272</v>
      </c>
      <c r="AU285" s="243" t="s">
        <v>91</v>
      </c>
      <c r="AV285" s="15" t="s">
        <v>91</v>
      </c>
      <c r="AW285" s="15" t="s">
        <v>38</v>
      </c>
      <c r="AX285" s="15" t="s">
        <v>82</v>
      </c>
      <c r="AY285" s="243" t="s">
        <v>262</v>
      </c>
    </row>
    <row r="286" spans="2:51" s="13" customFormat="1" ht="10">
      <c r="B286" s="212"/>
      <c r="C286" s="213"/>
      <c r="D286" s="208" t="s">
        <v>272</v>
      </c>
      <c r="E286" s="214" t="s">
        <v>44</v>
      </c>
      <c r="F286" s="215" t="s">
        <v>317</v>
      </c>
      <c r="G286" s="213"/>
      <c r="H286" s="214" t="s">
        <v>44</v>
      </c>
      <c r="I286" s="216"/>
      <c r="J286" s="213"/>
      <c r="K286" s="213"/>
      <c r="L286" s="217"/>
      <c r="M286" s="218"/>
      <c r="N286" s="219"/>
      <c r="O286" s="219"/>
      <c r="P286" s="219"/>
      <c r="Q286" s="219"/>
      <c r="R286" s="219"/>
      <c r="S286" s="219"/>
      <c r="T286" s="220"/>
      <c r="AT286" s="221" t="s">
        <v>272</v>
      </c>
      <c r="AU286" s="221" t="s">
        <v>91</v>
      </c>
      <c r="AV286" s="13" t="s">
        <v>89</v>
      </c>
      <c r="AW286" s="13" t="s">
        <v>38</v>
      </c>
      <c r="AX286" s="13" t="s">
        <v>82</v>
      </c>
      <c r="AY286" s="221" t="s">
        <v>262</v>
      </c>
    </row>
    <row r="287" spans="2:51" s="13" customFormat="1" ht="10">
      <c r="B287" s="212"/>
      <c r="C287" s="213"/>
      <c r="D287" s="208" t="s">
        <v>272</v>
      </c>
      <c r="E287" s="214" t="s">
        <v>44</v>
      </c>
      <c r="F287" s="215" t="s">
        <v>320</v>
      </c>
      <c r="G287" s="213"/>
      <c r="H287" s="214" t="s">
        <v>44</v>
      </c>
      <c r="I287" s="216"/>
      <c r="J287" s="213"/>
      <c r="K287" s="213"/>
      <c r="L287" s="217"/>
      <c r="M287" s="218"/>
      <c r="N287" s="219"/>
      <c r="O287" s="219"/>
      <c r="P287" s="219"/>
      <c r="Q287" s="219"/>
      <c r="R287" s="219"/>
      <c r="S287" s="219"/>
      <c r="T287" s="220"/>
      <c r="AT287" s="221" t="s">
        <v>272</v>
      </c>
      <c r="AU287" s="221" t="s">
        <v>91</v>
      </c>
      <c r="AV287" s="13" t="s">
        <v>89</v>
      </c>
      <c r="AW287" s="13" t="s">
        <v>38</v>
      </c>
      <c r="AX287" s="13" t="s">
        <v>82</v>
      </c>
      <c r="AY287" s="221" t="s">
        <v>262</v>
      </c>
    </row>
    <row r="288" spans="2:51" s="15" customFormat="1" ht="10">
      <c r="B288" s="233"/>
      <c r="C288" s="234"/>
      <c r="D288" s="208" t="s">
        <v>272</v>
      </c>
      <c r="E288" s="235" t="s">
        <v>44</v>
      </c>
      <c r="F288" s="236" t="s">
        <v>321</v>
      </c>
      <c r="G288" s="234"/>
      <c r="H288" s="237">
        <v>18.303999999999998</v>
      </c>
      <c r="I288" s="238"/>
      <c r="J288" s="234"/>
      <c r="K288" s="234"/>
      <c r="L288" s="239"/>
      <c r="M288" s="240"/>
      <c r="N288" s="241"/>
      <c r="O288" s="241"/>
      <c r="P288" s="241"/>
      <c r="Q288" s="241"/>
      <c r="R288" s="241"/>
      <c r="S288" s="241"/>
      <c r="T288" s="242"/>
      <c r="AT288" s="243" t="s">
        <v>272</v>
      </c>
      <c r="AU288" s="243" t="s">
        <v>91</v>
      </c>
      <c r="AV288" s="15" t="s">
        <v>91</v>
      </c>
      <c r="AW288" s="15" t="s">
        <v>38</v>
      </c>
      <c r="AX288" s="15" t="s">
        <v>82</v>
      </c>
      <c r="AY288" s="243" t="s">
        <v>262</v>
      </c>
    </row>
    <row r="289" spans="2:51" s="15" customFormat="1" ht="10">
      <c r="B289" s="233"/>
      <c r="C289" s="234"/>
      <c r="D289" s="208" t="s">
        <v>272</v>
      </c>
      <c r="E289" s="235" t="s">
        <v>44</v>
      </c>
      <c r="F289" s="236" t="s">
        <v>372</v>
      </c>
      <c r="G289" s="234"/>
      <c r="H289" s="237">
        <v>-4.992</v>
      </c>
      <c r="I289" s="238"/>
      <c r="J289" s="234"/>
      <c r="K289" s="234"/>
      <c r="L289" s="239"/>
      <c r="M289" s="240"/>
      <c r="N289" s="241"/>
      <c r="O289" s="241"/>
      <c r="P289" s="241"/>
      <c r="Q289" s="241"/>
      <c r="R289" s="241"/>
      <c r="S289" s="241"/>
      <c r="T289" s="242"/>
      <c r="AT289" s="243" t="s">
        <v>272</v>
      </c>
      <c r="AU289" s="243" t="s">
        <v>91</v>
      </c>
      <c r="AV289" s="15" t="s">
        <v>91</v>
      </c>
      <c r="AW289" s="15" t="s">
        <v>38</v>
      </c>
      <c r="AX289" s="15" t="s">
        <v>82</v>
      </c>
      <c r="AY289" s="243" t="s">
        <v>262</v>
      </c>
    </row>
    <row r="290" spans="2:51" s="13" customFormat="1" ht="10">
      <c r="B290" s="212"/>
      <c r="C290" s="213"/>
      <c r="D290" s="208" t="s">
        <v>272</v>
      </c>
      <c r="E290" s="214" t="s">
        <v>44</v>
      </c>
      <c r="F290" s="215" t="s">
        <v>327</v>
      </c>
      <c r="G290" s="213"/>
      <c r="H290" s="214" t="s">
        <v>44</v>
      </c>
      <c r="I290" s="216"/>
      <c r="J290" s="213"/>
      <c r="K290" s="213"/>
      <c r="L290" s="217"/>
      <c r="M290" s="218"/>
      <c r="N290" s="219"/>
      <c r="O290" s="219"/>
      <c r="P290" s="219"/>
      <c r="Q290" s="219"/>
      <c r="R290" s="219"/>
      <c r="S290" s="219"/>
      <c r="T290" s="220"/>
      <c r="AT290" s="221" t="s">
        <v>272</v>
      </c>
      <c r="AU290" s="221" t="s">
        <v>91</v>
      </c>
      <c r="AV290" s="13" t="s">
        <v>89</v>
      </c>
      <c r="AW290" s="13" t="s">
        <v>38</v>
      </c>
      <c r="AX290" s="13" t="s">
        <v>82</v>
      </c>
      <c r="AY290" s="221" t="s">
        <v>262</v>
      </c>
    </row>
    <row r="291" spans="2:51" s="13" customFormat="1" ht="10">
      <c r="B291" s="212"/>
      <c r="C291" s="213"/>
      <c r="D291" s="208" t="s">
        <v>272</v>
      </c>
      <c r="E291" s="214" t="s">
        <v>44</v>
      </c>
      <c r="F291" s="215" t="s">
        <v>328</v>
      </c>
      <c r="G291" s="213"/>
      <c r="H291" s="214" t="s">
        <v>44</v>
      </c>
      <c r="I291" s="216"/>
      <c r="J291" s="213"/>
      <c r="K291" s="213"/>
      <c r="L291" s="217"/>
      <c r="M291" s="218"/>
      <c r="N291" s="219"/>
      <c r="O291" s="219"/>
      <c r="P291" s="219"/>
      <c r="Q291" s="219"/>
      <c r="R291" s="219"/>
      <c r="S291" s="219"/>
      <c r="T291" s="220"/>
      <c r="AT291" s="221" t="s">
        <v>272</v>
      </c>
      <c r="AU291" s="221" t="s">
        <v>91</v>
      </c>
      <c r="AV291" s="13" t="s">
        <v>89</v>
      </c>
      <c r="AW291" s="13" t="s">
        <v>38</v>
      </c>
      <c r="AX291" s="13" t="s">
        <v>82</v>
      </c>
      <c r="AY291" s="221" t="s">
        <v>262</v>
      </c>
    </row>
    <row r="292" spans="2:51" s="15" customFormat="1" ht="10">
      <c r="B292" s="233"/>
      <c r="C292" s="234"/>
      <c r="D292" s="208" t="s">
        <v>272</v>
      </c>
      <c r="E292" s="235" t="s">
        <v>44</v>
      </c>
      <c r="F292" s="236" t="s">
        <v>329</v>
      </c>
      <c r="G292" s="234"/>
      <c r="H292" s="237">
        <v>7.1139999999999999</v>
      </c>
      <c r="I292" s="238"/>
      <c r="J292" s="234"/>
      <c r="K292" s="234"/>
      <c r="L292" s="239"/>
      <c r="M292" s="240"/>
      <c r="N292" s="241"/>
      <c r="O292" s="241"/>
      <c r="P292" s="241"/>
      <c r="Q292" s="241"/>
      <c r="R292" s="241"/>
      <c r="S292" s="241"/>
      <c r="T292" s="242"/>
      <c r="AT292" s="243" t="s">
        <v>272</v>
      </c>
      <c r="AU292" s="243" t="s">
        <v>91</v>
      </c>
      <c r="AV292" s="15" t="s">
        <v>91</v>
      </c>
      <c r="AW292" s="15" t="s">
        <v>38</v>
      </c>
      <c r="AX292" s="15" t="s">
        <v>82</v>
      </c>
      <c r="AY292" s="243" t="s">
        <v>262</v>
      </c>
    </row>
    <row r="293" spans="2:51" s="15" customFormat="1" ht="10">
      <c r="B293" s="233"/>
      <c r="C293" s="234"/>
      <c r="D293" s="208" t="s">
        <v>272</v>
      </c>
      <c r="E293" s="235" t="s">
        <v>44</v>
      </c>
      <c r="F293" s="236" t="s">
        <v>373</v>
      </c>
      <c r="G293" s="234"/>
      <c r="H293" s="237">
        <v>-1.5660000000000001</v>
      </c>
      <c r="I293" s="238"/>
      <c r="J293" s="234"/>
      <c r="K293" s="234"/>
      <c r="L293" s="239"/>
      <c r="M293" s="240"/>
      <c r="N293" s="241"/>
      <c r="O293" s="241"/>
      <c r="P293" s="241"/>
      <c r="Q293" s="241"/>
      <c r="R293" s="241"/>
      <c r="S293" s="241"/>
      <c r="T293" s="242"/>
      <c r="AT293" s="243" t="s">
        <v>272</v>
      </c>
      <c r="AU293" s="243" t="s">
        <v>91</v>
      </c>
      <c r="AV293" s="15" t="s">
        <v>91</v>
      </c>
      <c r="AW293" s="15" t="s">
        <v>38</v>
      </c>
      <c r="AX293" s="15" t="s">
        <v>82</v>
      </c>
      <c r="AY293" s="243" t="s">
        <v>262</v>
      </c>
    </row>
    <row r="294" spans="2:51" s="13" customFormat="1" ht="10">
      <c r="B294" s="212"/>
      <c r="C294" s="213"/>
      <c r="D294" s="208" t="s">
        <v>272</v>
      </c>
      <c r="E294" s="214" t="s">
        <v>44</v>
      </c>
      <c r="F294" s="215" t="s">
        <v>327</v>
      </c>
      <c r="G294" s="213"/>
      <c r="H294" s="214" t="s">
        <v>44</v>
      </c>
      <c r="I294" s="216"/>
      <c r="J294" s="213"/>
      <c r="K294" s="213"/>
      <c r="L294" s="217"/>
      <c r="M294" s="218"/>
      <c r="N294" s="219"/>
      <c r="O294" s="219"/>
      <c r="P294" s="219"/>
      <c r="Q294" s="219"/>
      <c r="R294" s="219"/>
      <c r="S294" s="219"/>
      <c r="T294" s="220"/>
      <c r="AT294" s="221" t="s">
        <v>272</v>
      </c>
      <c r="AU294" s="221" t="s">
        <v>91</v>
      </c>
      <c r="AV294" s="13" t="s">
        <v>89</v>
      </c>
      <c r="AW294" s="13" t="s">
        <v>38</v>
      </c>
      <c r="AX294" s="13" t="s">
        <v>82</v>
      </c>
      <c r="AY294" s="221" t="s">
        <v>262</v>
      </c>
    </row>
    <row r="295" spans="2:51" s="13" customFormat="1" ht="10">
      <c r="B295" s="212"/>
      <c r="C295" s="213"/>
      <c r="D295" s="208" t="s">
        <v>272</v>
      </c>
      <c r="E295" s="214" t="s">
        <v>44</v>
      </c>
      <c r="F295" s="215" t="s">
        <v>330</v>
      </c>
      <c r="G295" s="213"/>
      <c r="H295" s="214" t="s">
        <v>44</v>
      </c>
      <c r="I295" s="216"/>
      <c r="J295" s="213"/>
      <c r="K295" s="213"/>
      <c r="L295" s="217"/>
      <c r="M295" s="218"/>
      <c r="N295" s="219"/>
      <c r="O295" s="219"/>
      <c r="P295" s="219"/>
      <c r="Q295" s="219"/>
      <c r="R295" s="219"/>
      <c r="S295" s="219"/>
      <c r="T295" s="220"/>
      <c r="AT295" s="221" t="s">
        <v>272</v>
      </c>
      <c r="AU295" s="221" t="s">
        <v>91</v>
      </c>
      <c r="AV295" s="13" t="s">
        <v>89</v>
      </c>
      <c r="AW295" s="13" t="s">
        <v>38</v>
      </c>
      <c r="AX295" s="13" t="s">
        <v>82</v>
      </c>
      <c r="AY295" s="221" t="s">
        <v>262</v>
      </c>
    </row>
    <row r="296" spans="2:51" s="15" customFormat="1" ht="10">
      <c r="B296" s="233"/>
      <c r="C296" s="234"/>
      <c r="D296" s="208" t="s">
        <v>272</v>
      </c>
      <c r="E296" s="235" t="s">
        <v>44</v>
      </c>
      <c r="F296" s="236" t="s">
        <v>331</v>
      </c>
      <c r="G296" s="234"/>
      <c r="H296" s="237">
        <v>2.9620000000000002</v>
      </c>
      <c r="I296" s="238"/>
      <c r="J296" s="234"/>
      <c r="K296" s="234"/>
      <c r="L296" s="239"/>
      <c r="M296" s="240"/>
      <c r="N296" s="241"/>
      <c r="O296" s="241"/>
      <c r="P296" s="241"/>
      <c r="Q296" s="241"/>
      <c r="R296" s="241"/>
      <c r="S296" s="241"/>
      <c r="T296" s="242"/>
      <c r="AT296" s="243" t="s">
        <v>272</v>
      </c>
      <c r="AU296" s="243" t="s">
        <v>91</v>
      </c>
      <c r="AV296" s="15" t="s">
        <v>91</v>
      </c>
      <c r="AW296" s="15" t="s">
        <v>38</v>
      </c>
      <c r="AX296" s="15" t="s">
        <v>82</v>
      </c>
      <c r="AY296" s="243" t="s">
        <v>262</v>
      </c>
    </row>
    <row r="297" spans="2:51" s="15" customFormat="1" ht="10">
      <c r="B297" s="233"/>
      <c r="C297" s="234"/>
      <c r="D297" s="208" t="s">
        <v>272</v>
      </c>
      <c r="E297" s="235" t="s">
        <v>44</v>
      </c>
      <c r="F297" s="236" t="s">
        <v>374</v>
      </c>
      <c r="G297" s="234"/>
      <c r="H297" s="237">
        <v>-1.35</v>
      </c>
      <c r="I297" s="238"/>
      <c r="J297" s="234"/>
      <c r="K297" s="234"/>
      <c r="L297" s="239"/>
      <c r="M297" s="240"/>
      <c r="N297" s="241"/>
      <c r="O297" s="241"/>
      <c r="P297" s="241"/>
      <c r="Q297" s="241"/>
      <c r="R297" s="241"/>
      <c r="S297" s="241"/>
      <c r="T297" s="242"/>
      <c r="AT297" s="243" t="s">
        <v>272</v>
      </c>
      <c r="AU297" s="243" t="s">
        <v>91</v>
      </c>
      <c r="AV297" s="15" t="s">
        <v>91</v>
      </c>
      <c r="AW297" s="15" t="s">
        <v>38</v>
      </c>
      <c r="AX297" s="15" t="s">
        <v>82</v>
      </c>
      <c r="AY297" s="243" t="s">
        <v>262</v>
      </c>
    </row>
    <row r="298" spans="2:51" s="13" customFormat="1" ht="10">
      <c r="B298" s="212"/>
      <c r="C298" s="213"/>
      <c r="D298" s="208" t="s">
        <v>272</v>
      </c>
      <c r="E298" s="214" t="s">
        <v>44</v>
      </c>
      <c r="F298" s="215" t="s">
        <v>327</v>
      </c>
      <c r="G298" s="213"/>
      <c r="H298" s="214" t="s">
        <v>44</v>
      </c>
      <c r="I298" s="216"/>
      <c r="J298" s="213"/>
      <c r="K298" s="213"/>
      <c r="L298" s="217"/>
      <c r="M298" s="218"/>
      <c r="N298" s="219"/>
      <c r="O298" s="219"/>
      <c r="P298" s="219"/>
      <c r="Q298" s="219"/>
      <c r="R298" s="219"/>
      <c r="S298" s="219"/>
      <c r="T298" s="220"/>
      <c r="AT298" s="221" t="s">
        <v>272</v>
      </c>
      <c r="AU298" s="221" t="s">
        <v>91</v>
      </c>
      <c r="AV298" s="13" t="s">
        <v>89</v>
      </c>
      <c r="AW298" s="13" t="s">
        <v>38</v>
      </c>
      <c r="AX298" s="13" t="s">
        <v>82</v>
      </c>
      <c r="AY298" s="221" t="s">
        <v>262</v>
      </c>
    </row>
    <row r="299" spans="2:51" s="13" customFormat="1" ht="10">
      <c r="B299" s="212"/>
      <c r="C299" s="213"/>
      <c r="D299" s="208" t="s">
        <v>272</v>
      </c>
      <c r="E299" s="214" t="s">
        <v>44</v>
      </c>
      <c r="F299" s="215" t="s">
        <v>332</v>
      </c>
      <c r="G299" s="213"/>
      <c r="H299" s="214" t="s">
        <v>44</v>
      </c>
      <c r="I299" s="216"/>
      <c r="J299" s="213"/>
      <c r="K299" s="213"/>
      <c r="L299" s="217"/>
      <c r="M299" s="218"/>
      <c r="N299" s="219"/>
      <c r="O299" s="219"/>
      <c r="P299" s="219"/>
      <c r="Q299" s="219"/>
      <c r="R299" s="219"/>
      <c r="S299" s="219"/>
      <c r="T299" s="220"/>
      <c r="AT299" s="221" t="s">
        <v>272</v>
      </c>
      <c r="AU299" s="221" t="s">
        <v>91</v>
      </c>
      <c r="AV299" s="13" t="s">
        <v>89</v>
      </c>
      <c r="AW299" s="13" t="s">
        <v>38</v>
      </c>
      <c r="AX299" s="13" t="s">
        <v>82</v>
      </c>
      <c r="AY299" s="221" t="s">
        <v>262</v>
      </c>
    </row>
    <row r="300" spans="2:51" s="15" customFormat="1" ht="10">
      <c r="B300" s="233"/>
      <c r="C300" s="234"/>
      <c r="D300" s="208" t="s">
        <v>272</v>
      </c>
      <c r="E300" s="235" t="s">
        <v>44</v>
      </c>
      <c r="F300" s="236" t="s">
        <v>333</v>
      </c>
      <c r="G300" s="234"/>
      <c r="H300" s="237">
        <v>3.9780000000000002</v>
      </c>
      <c r="I300" s="238"/>
      <c r="J300" s="234"/>
      <c r="K300" s="234"/>
      <c r="L300" s="239"/>
      <c r="M300" s="240"/>
      <c r="N300" s="241"/>
      <c r="O300" s="241"/>
      <c r="P300" s="241"/>
      <c r="Q300" s="241"/>
      <c r="R300" s="241"/>
      <c r="S300" s="241"/>
      <c r="T300" s="242"/>
      <c r="AT300" s="243" t="s">
        <v>272</v>
      </c>
      <c r="AU300" s="243" t="s">
        <v>91</v>
      </c>
      <c r="AV300" s="15" t="s">
        <v>91</v>
      </c>
      <c r="AW300" s="15" t="s">
        <v>38</v>
      </c>
      <c r="AX300" s="15" t="s">
        <v>82</v>
      </c>
      <c r="AY300" s="243" t="s">
        <v>262</v>
      </c>
    </row>
    <row r="301" spans="2:51" s="15" customFormat="1" ht="10">
      <c r="B301" s="233"/>
      <c r="C301" s="234"/>
      <c r="D301" s="208" t="s">
        <v>272</v>
      </c>
      <c r="E301" s="235" t="s">
        <v>44</v>
      </c>
      <c r="F301" s="236" t="s">
        <v>375</v>
      </c>
      <c r="G301" s="234"/>
      <c r="H301" s="237">
        <v>-1.1339999999999999</v>
      </c>
      <c r="I301" s="238"/>
      <c r="J301" s="234"/>
      <c r="K301" s="234"/>
      <c r="L301" s="239"/>
      <c r="M301" s="240"/>
      <c r="N301" s="241"/>
      <c r="O301" s="241"/>
      <c r="P301" s="241"/>
      <c r="Q301" s="241"/>
      <c r="R301" s="241"/>
      <c r="S301" s="241"/>
      <c r="T301" s="242"/>
      <c r="AT301" s="243" t="s">
        <v>272</v>
      </c>
      <c r="AU301" s="243" t="s">
        <v>91</v>
      </c>
      <c r="AV301" s="15" t="s">
        <v>91</v>
      </c>
      <c r="AW301" s="15" t="s">
        <v>38</v>
      </c>
      <c r="AX301" s="15" t="s">
        <v>82</v>
      </c>
      <c r="AY301" s="243" t="s">
        <v>262</v>
      </c>
    </row>
    <row r="302" spans="2:51" s="13" customFormat="1" ht="10">
      <c r="B302" s="212"/>
      <c r="C302" s="213"/>
      <c r="D302" s="208" t="s">
        <v>272</v>
      </c>
      <c r="E302" s="214" t="s">
        <v>44</v>
      </c>
      <c r="F302" s="215" t="s">
        <v>327</v>
      </c>
      <c r="G302" s="213"/>
      <c r="H302" s="214" t="s">
        <v>44</v>
      </c>
      <c r="I302" s="216"/>
      <c r="J302" s="213"/>
      <c r="K302" s="213"/>
      <c r="L302" s="217"/>
      <c r="M302" s="218"/>
      <c r="N302" s="219"/>
      <c r="O302" s="219"/>
      <c r="P302" s="219"/>
      <c r="Q302" s="219"/>
      <c r="R302" s="219"/>
      <c r="S302" s="219"/>
      <c r="T302" s="220"/>
      <c r="AT302" s="221" t="s">
        <v>272</v>
      </c>
      <c r="AU302" s="221" t="s">
        <v>91</v>
      </c>
      <c r="AV302" s="13" t="s">
        <v>89</v>
      </c>
      <c r="AW302" s="13" t="s">
        <v>38</v>
      </c>
      <c r="AX302" s="13" t="s">
        <v>82</v>
      </c>
      <c r="AY302" s="221" t="s">
        <v>262</v>
      </c>
    </row>
    <row r="303" spans="2:51" s="13" customFormat="1" ht="10">
      <c r="B303" s="212"/>
      <c r="C303" s="213"/>
      <c r="D303" s="208" t="s">
        <v>272</v>
      </c>
      <c r="E303" s="214" t="s">
        <v>44</v>
      </c>
      <c r="F303" s="215" t="s">
        <v>334</v>
      </c>
      <c r="G303" s="213"/>
      <c r="H303" s="214" t="s">
        <v>44</v>
      </c>
      <c r="I303" s="216"/>
      <c r="J303" s="213"/>
      <c r="K303" s="213"/>
      <c r="L303" s="217"/>
      <c r="M303" s="218"/>
      <c r="N303" s="219"/>
      <c r="O303" s="219"/>
      <c r="P303" s="219"/>
      <c r="Q303" s="219"/>
      <c r="R303" s="219"/>
      <c r="S303" s="219"/>
      <c r="T303" s="220"/>
      <c r="AT303" s="221" t="s">
        <v>272</v>
      </c>
      <c r="AU303" s="221" t="s">
        <v>91</v>
      </c>
      <c r="AV303" s="13" t="s">
        <v>89</v>
      </c>
      <c r="AW303" s="13" t="s">
        <v>38</v>
      </c>
      <c r="AX303" s="13" t="s">
        <v>82</v>
      </c>
      <c r="AY303" s="221" t="s">
        <v>262</v>
      </c>
    </row>
    <row r="304" spans="2:51" s="15" customFormat="1" ht="10">
      <c r="B304" s="233"/>
      <c r="C304" s="234"/>
      <c r="D304" s="208" t="s">
        <v>272</v>
      </c>
      <c r="E304" s="235" t="s">
        <v>44</v>
      </c>
      <c r="F304" s="236" t="s">
        <v>335</v>
      </c>
      <c r="G304" s="234"/>
      <c r="H304" s="237">
        <v>4.6310000000000002</v>
      </c>
      <c r="I304" s="238"/>
      <c r="J304" s="234"/>
      <c r="K304" s="234"/>
      <c r="L304" s="239"/>
      <c r="M304" s="240"/>
      <c r="N304" s="241"/>
      <c r="O304" s="241"/>
      <c r="P304" s="241"/>
      <c r="Q304" s="241"/>
      <c r="R304" s="241"/>
      <c r="S304" s="241"/>
      <c r="T304" s="242"/>
      <c r="AT304" s="243" t="s">
        <v>272</v>
      </c>
      <c r="AU304" s="243" t="s">
        <v>91</v>
      </c>
      <c r="AV304" s="15" t="s">
        <v>91</v>
      </c>
      <c r="AW304" s="15" t="s">
        <v>38</v>
      </c>
      <c r="AX304" s="15" t="s">
        <v>82</v>
      </c>
      <c r="AY304" s="243" t="s">
        <v>262</v>
      </c>
    </row>
    <row r="305" spans="1:65" s="15" customFormat="1" ht="10">
      <c r="B305" s="233"/>
      <c r="C305" s="234"/>
      <c r="D305" s="208" t="s">
        <v>272</v>
      </c>
      <c r="E305" s="235" t="s">
        <v>44</v>
      </c>
      <c r="F305" s="236" t="s">
        <v>374</v>
      </c>
      <c r="G305" s="234"/>
      <c r="H305" s="237">
        <v>-1.35</v>
      </c>
      <c r="I305" s="238"/>
      <c r="J305" s="234"/>
      <c r="K305" s="234"/>
      <c r="L305" s="239"/>
      <c r="M305" s="240"/>
      <c r="N305" s="241"/>
      <c r="O305" s="241"/>
      <c r="P305" s="241"/>
      <c r="Q305" s="241"/>
      <c r="R305" s="241"/>
      <c r="S305" s="241"/>
      <c r="T305" s="242"/>
      <c r="AT305" s="243" t="s">
        <v>272</v>
      </c>
      <c r="AU305" s="243" t="s">
        <v>91</v>
      </c>
      <c r="AV305" s="15" t="s">
        <v>91</v>
      </c>
      <c r="AW305" s="15" t="s">
        <v>38</v>
      </c>
      <c r="AX305" s="15" t="s">
        <v>82</v>
      </c>
      <c r="AY305" s="243" t="s">
        <v>262</v>
      </c>
    </row>
    <row r="306" spans="1:65" s="13" customFormat="1" ht="10">
      <c r="B306" s="212"/>
      <c r="C306" s="213"/>
      <c r="D306" s="208" t="s">
        <v>272</v>
      </c>
      <c r="E306" s="214" t="s">
        <v>44</v>
      </c>
      <c r="F306" s="215" t="s">
        <v>336</v>
      </c>
      <c r="G306" s="213"/>
      <c r="H306" s="214" t="s">
        <v>44</v>
      </c>
      <c r="I306" s="216"/>
      <c r="J306" s="213"/>
      <c r="K306" s="213"/>
      <c r="L306" s="217"/>
      <c r="M306" s="218"/>
      <c r="N306" s="219"/>
      <c r="O306" s="219"/>
      <c r="P306" s="219"/>
      <c r="Q306" s="219"/>
      <c r="R306" s="219"/>
      <c r="S306" s="219"/>
      <c r="T306" s="220"/>
      <c r="AT306" s="221" t="s">
        <v>272</v>
      </c>
      <c r="AU306" s="221" t="s">
        <v>91</v>
      </c>
      <c r="AV306" s="13" t="s">
        <v>89</v>
      </c>
      <c r="AW306" s="13" t="s">
        <v>38</v>
      </c>
      <c r="AX306" s="13" t="s">
        <v>82</v>
      </c>
      <c r="AY306" s="221" t="s">
        <v>262</v>
      </c>
    </row>
    <row r="307" spans="1:65" s="13" customFormat="1" ht="10">
      <c r="B307" s="212"/>
      <c r="C307" s="213"/>
      <c r="D307" s="208" t="s">
        <v>272</v>
      </c>
      <c r="E307" s="214" t="s">
        <v>44</v>
      </c>
      <c r="F307" s="215" t="s">
        <v>337</v>
      </c>
      <c r="G307" s="213"/>
      <c r="H307" s="214" t="s">
        <v>44</v>
      </c>
      <c r="I307" s="216"/>
      <c r="J307" s="213"/>
      <c r="K307" s="213"/>
      <c r="L307" s="217"/>
      <c r="M307" s="218"/>
      <c r="N307" s="219"/>
      <c r="O307" s="219"/>
      <c r="P307" s="219"/>
      <c r="Q307" s="219"/>
      <c r="R307" s="219"/>
      <c r="S307" s="219"/>
      <c r="T307" s="220"/>
      <c r="AT307" s="221" t="s">
        <v>272</v>
      </c>
      <c r="AU307" s="221" t="s">
        <v>91</v>
      </c>
      <c r="AV307" s="13" t="s">
        <v>89</v>
      </c>
      <c r="AW307" s="13" t="s">
        <v>38</v>
      </c>
      <c r="AX307" s="13" t="s">
        <v>82</v>
      </c>
      <c r="AY307" s="221" t="s">
        <v>262</v>
      </c>
    </row>
    <row r="308" spans="1:65" s="15" customFormat="1" ht="10">
      <c r="B308" s="233"/>
      <c r="C308" s="234"/>
      <c r="D308" s="208" t="s">
        <v>272</v>
      </c>
      <c r="E308" s="235" t="s">
        <v>44</v>
      </c>
      <c r="F308" s="236" t="s">
        <v>338</v>
      </c>
      <c r="G308" s="234"/>
      <c r="H308" s="237">
        <v>9.0220000000000002</v>
      </c>
      <c r="I308" s="238"/>
      <c r="J308" s="234"/>
      <c r="K308" s="234"/>
      <c r="L308" s="239"/>
      <c r="M308" s="240"/>
      <c r="N308" s="241"/>
      <c r="O308" s="241"/>
      <c r="P308" s="241"/>
      <c r="Q308" s="241"/>
      <c r="R308" s="241"/>
      <c r="S308" s="241"/>
      <c r="T308" s="242"/>
      <c r="AT308" s="243" t="s">
        <v>272</v>
      </c>
      <c r="AU308" s="243" t="s">
        <v>91</v>
      </c>
      <c r="AV308" s="15" t="s">
        <v>91</v>
      </c>
      <c r="AW308" s="15" t="s">
        <v>38</v>
      </c>
      <c r="AX308" s="15" t="s">
        <v>82</v>
      </c>
      <c r="AY308" s="243" t="s">
        <v>262</v>
      </c>
    </row>
    <row r="309" spans="1:65" s="15" customFormat="1" ht="10">
      <c r="B309" s="233"/>
      <c r="C309" s="234"/>
      <c r="D309" s="208" t="s">
        <v>272</v>
      </c>
      <c r="E309" s="235" t="s">
        <v>44</v>
      </c>
      <c r="F309" s="236" t="s">
        <v>376</v>
      </c>
      <c r="G309" s="234"/>
      <c r="H309" s="237">
        <v>-8.7750000000000004</v>
      </c>
      <c r="I309" s="238"/>
      <c r="J309" s="234"/>
      <c r="K309" s="234"/>
      <c r="L309" s="239"/>
      <c r="M309" s="240"/>
      <c r="N309" s="241"/>
      <c r="O309" s="241"/>
      <c r="P309" s="241"/>
      <c r="Q309" s="241"/>
      <c r="R309" s="241"/>
      <c r="S309" s="241"/>
      <c r="T309" s="242"/>
      <c r="AT309" s="243" t="s">
        <v>272</v>
      </c>
      <c r="AU309" s="243" t="s">
        <v>91</v>
      </c>
      <c r="AV309" s="15" t="s">
        <v>91</v>
      </c>
      <c r="AW309" s="15" t="s">
        <v>38</v>
      </c>
      <c r="AX309" s="15" t="s">
        <v>82</v>
      </c>
      <c r="AY309" s="243" t="s">
        <v>262</v>
      </c>
    </row>
    <row r="310" spans="1:65" s="14" customFormat="1" ht="10">
      <c r="B310" s="222"/>
      <c r="C310" s="223"/>
      <c r="D310" s="208" t="s">
        <v>272</v>
      </c>
      <c r="E310" s="224" t="s">
        <v>44</v>
      </c>
      <c r="F310" s="225" t="s">
        <v>284</v>
      </c>
      <c r="G310" s="223"/>
      <c r="H310" s="226">
        <v>175.00800000000001</v>
      </c>
      <c r="I310" s="227"/>
      <c r="J310" s="223"/>
      <c r="K310" s="223"/>
      <c r="L310" s="228"/>
      <c r="M310" s="229"/>
      <c r="N310" s="230"/>
      <c r="O310" s="230"/>
      <c r="P310" s="230"/>
      <c r="Q310" s="230"/>
      <c r="R310" s="230"/>
      <c r="S310" s="230"/>
      <c r="T310" s="231"/>
      <c r="AT310" s="232" t="s">
        <v>272</v>
      </c>
      <c r="AU310" s="232" t="s">
        <v>91</v>
      </c>
      <c r="AV310" s="14" t="s">
        <v>97</v>
      </c>
      <c r="AW310" s="14" t="s">
        <v>38</v>
      </c>
      <c r="AX310" s="14" t="s">
        <v>82</v>
      </c>
      <c r="AY310" s="232" t="s">
        <v>262</v>
      </c>
    </row>
    <row r="311" spans="1:65" s="16" customFormat="1" ht="10">
      <c r="B311" s="244"/>
      <c r="C311" s="245"/>
      <c r="D311" s="208" t="s">
        <v>272</v>
      </c>
      <c r="E311" s="246" t="s">
        <v>44</v>
      </c>
      <c r="F311" s="247" t="s">
        <v>291</v>
      </c>
      <c r="G311" s="245"/>
      <c r="H311" s="248">
        <v>175.00800000000001</v>
      </c>
      <c r="I311" s="249"/>
      <c r="J311" s="245"/>
      <c r="K311" s="245"/>
      <c r="L311" s="250"/>
      <c r="M311" s="251"/>
      <c r="N311" s="252"/>
      <c r="O311" s="252"/>
      <c r="P311" s="252"/>
      <c r="Q311" s="252"/>
      <c r="R311" s="252"/>
      <c r="S311" s="252"/>
      <c r="T311" s="253"/>
      <c r="AT311" s="254" t="s">
        <v>272</v>
      </c>
      <c r="AU311" s="254" t="s">
        <v>91</v>
      </c>
      <c r="AV311" s="16" t="s">
        <v>104</v>
      </c>
      <c r="AW311" s="16" t="s">
        <v>38</v>
      </c>
      <c r="AX311" s="16" t="s">
        <v>89</v>
      </c>
      <c r="AY311" s="254" t="s">
        <v>262</v>
      </c>
    </row>
    <row r="312" spans="1:65" s="2" customFormat="1" ht="16.5" customHeight="1">
      <c r="A312" s="37"/>
      <c r="B312" s="38"/>
      <c r="C312" s="195" t="s">
        <v>322</v>
      </c>
      <c r="D312" s="195" t="s">
        <v>264</v>
      </c>
      <c r="E312" s="196" t="s">
        <v>4153</v>
      </c>
      <c r="F312" s="197" t="s">
        <v>4154</v>
      </c>
      <c r="G312" s="198" t="s">
        <v>342</v>
      </c>
      <c r="H312" s="199">
        <v>523</v>
      </c>
      <c r="I312" s="200"/>
      <c r="J312" s="201">
        <f>ROUND(I312*H312,2)</f>
        <v>0</v>
      </c>
      <c r="K312" s="197" t="s">
        <v>268</v>
      </c>
      <c r="L312" s="42"/>
      <c r="M312" s="202" t="s">
        <v>44</v>
      </c>
      <c r="N312" s="203" t="s">
        <v>53</v>
      </c>
      <c r="O312" s="67"/>
      <c r="P312" s="204">
        <f>O312*H312</f>
        <v>0</v>
      </c>
      <c r="Q312" s="204">
        <v>0</v>
      </c>
      <c r="R312" s="204">
        <f>Q312*H312</f>
        <v>0</v>
      </c>
      <c r="S312" s="204">
        <v>0</v>
      </c>
      <c r="T312" s="205">
        <f>S312*H312</f>
        <v>0</v>
      </c>
      <c r="U312" s="37"/>
      <c r="V312" s="37"/>
      <c r="W312" s="37"/>
      <c r="X312" s="37"/>
      <c r="Y312" s="37"/>
      <c r="Z312" s="37"/>
      <c r="AA312" s="37"/>
      <c r="AB312" s="37"/>
      <c r="AC312" s="37"/>
      <c r="AD312" s="37"/>
      <c r="AE312" s="37"/>
      <c r="AR312" s="206" t="s">
        <v>104</v>
      </c>
      <c r="AT312" s="206" t="s">
        <v>264</v>
      </c>
      <c r="AU312" s="206" t="s">
        <v>91</v>
      </c>
      <c r="AY312" s="19" t="s">
        <v>262</v>
      </c>
      <c r="BE312" s="207">
        <f>IF(N312="základní",J312,0)</f>
        <v>0</v>
      </c>
      <c r="BF312" s="207">
        <f>IF(N312="snížená",J312,0)</f>
        <v>0</v>
      </c>
      <c r="BG312" s="207">
        <f>IF(N312="zákl. přenesená",J312,0)</f>
        <v>0</v>
      </c>
      <c r="BH312" s="207">
        <f>IF(N312="sníž. přenesená",J312,0)</f>
        <v>0</v>
      </c>
      <c r="BI312" s="207">
        <f>IF(N312="nulová",J312,0)</f>
        <v>0</v>
      </c>
      <c r="BJ312" s="19" t="s">
        <v>89</v>
      </c>
      <c r="BK312" s="207">
        <f>ROUND(I312*H312,2)</f>
        <v>0</v>
      </c>
      <c r="BL312" s="19" t="s">
        <v>104</v>
      </c>
      <c r="BM312" s="206" t="s">
        <v>4155</v>
      </c>
    </row>
    <row r="313" spans="1:65" s="2" customFormat="1" ht="81">
      <c r="A313" s="37"/>
      <c r="B313" s="38"/>
      <c r="C313" s="39"/>
      <c r="D313" s="208" t="s">
        <v>270</v>
      </c>
      <c r="E313" s="39"/>
      <c r="F313" s="209" t="s">
        <v>4156</v>
      </c>
      <c r="G313" s="39"/>
      <c r="H313" s="39"/>
      <c r="I313" s="118"/>
      <c r="J313" s="39"/>
      <c r="K313" s="39"/>
      <c r="L313" s="42"/>
      <c r="M313" s="210"/>
      <c r="N313" s="211"/>
      <c r="O313" s="67"/>
      <c r="P313" s="67"/>
      <c r="Q313" s="67"/>
      <c r="R313" s="67"/>
      <c r="S313" s="67"/>
      <c r="T313" s="68"/>
      <c r="U313" s="37"/>
      <c r="V313" s="37"/>
      <c r="W313" s="37"/>
      <c r="X313" s="37"/>
      <c r="Y313" s="37"/>
      <c r="Z313" s="37"/>
      <c r="AA313" s="37"/>
      <c r="AB313" s="37"/>
      <c r="AC313" s="37"/>
      <c r="AD313" s="37"/>
      <c r="AE313" s="37"/>
      <c r="AT313" s="19" t="s">
        <v>270</v>
      </c>
      <c r="AU313" s="19" t="s">
        <v>91</v>
      </c>
    </row>
    <row r="314" spans="1:65" s="13" customFormat="1" ht="10">
      <c r="B314" s="212"/>
      <c r="C314" s="213"/>
      <c r="D314" s="208" t="s">
        <v>272</v>
      </c>
      <c r="E314" s="214" t="s">
        <v>44</v>
      </c>
      <c r="F314" s="215" t="s">
        <v>358</v>
      </c>
      <c r="G314" s="213"/>
      <c r="H314" s="214" t="s">
        <v>44</v>
      </c>
      <c r="I314" s="216"/>
      <c r="J314" s="213"/>
      <c r="K314" s="213"/>
      <c r="L314" s="217"/>
      <c r="M314" s="218"/>
      <c r="N314" s="219"/>
      <c r="O314" s="219"/>
      <c r="P314" s="219"/>
      <c r="Q314" s="219"/>
      <c r="R314" s="219"/>
      <c r="S314" s="219"/>
      <c r="T314" s="220"/>
      <c r="AT314" s="221" t="s">
        <v>272</v>
      </c>
      <c r="AU314" s="221" t="s">
        <v>91</v>
      </c>
      <c r="AV314" s="13" t="s">
        <v>89</v>
      </c>
      <c r="AW314" s="13" t="s">
        <v>38</v>
      </c>
      <c r="AX314" s="13" t="s">
        <v>82</v>
      </c>
      <c r="AY314" s="221" t="s">
        <v>262</v>
      </c>
    </row>
    <row r="315" spans="1:65" s="13" customFormat="1" ht="10">
      <c r="B315" s="212"/>
      <c r="C315" s="213"/>
      <c r="D315" s="208" t="s">
        <v>272</v>
      </c>
      <c r="E315" s="214" t="s">
        <v>44</v>
      </c>
      <c r="F315" s="215" t="s">
        <v>359</v>
      </c>
      <c r="G315" s="213"/>
      <c r="H315" s="214" t="s">
        <v>44</v>
      </c>
      <c r="I315" s="216"/>
      <c r="J315" s="213"/>
      <c r="K315" s="213"/>
      <c r="L315" s="217"/>
      <c r="M315" s="218"/>
      <c r="N315" s="219"/>
      <c r="O315" s="219"/>
      <c r="P315" s="219"/>
      <c r="Q315" s="219"/>
      <c r="R315" s="219"/>
      <c r="S315" s="219"/>
      <c r="T315" s="220"/>
      <c r="AT315" s="221" t="s">
        <v>272</v>
      </c>
      <c r="AU315" s="221" t="s">
        <v>91</v>
      </c>
      <c r="AV315" s="13" t="s">
        <v>89</v>
      </c>
      <c r="AW315" s="13" t="s">
        <v>38</v>
      </c>
      <c r="AX315" s="13" t="s">
        <v>82</v>
      </c>
      <c r="AY315" s="221" t="s">
        <v>262</v>
      </c>
    </row>
    <row r="316" spans="1:65" s="13" customFormat="1" ht="10">
      <c r="B316" s="212"/>
      <c r="C316" s="213"/>
      <c r="D316" s="208" t="s">
        <v>272</v>
      </c>
      <c r="E316" s="214" t="s">
        <v>44</v>
      </c>
      <c r="F316" s="215" t="s">
        <v>360</v>
      </c>
      <c r="G316" s="213"/>
      <c r="H316" s="214" t="s">
        <v>44</v>
      </c>
      <c r="I316" s="216"/>
      <c r="J316" s="213"/>
      <c r="K316" s="213"/>
      <c r="L316" s="217"/>
      <c r="M316" s="218"/>
      <c r="N316" s="219"/>
      <c r="O316" s="219"/>
      <c r="P316" s="219"/>
      <c r="Q316" s="219"/>
      <c r="R316" s="219"/>
      <c r="S316" s="219"/>
      <c r="T316" s="220"/>
      <c r="AT316" s="221" t="s">
        <v>272</v>
      </c>
      <c r="AU316" s="221" t="s">
        <v>91</v>
      </c>
      <c r="AV316" s="13" t="s">
        <v>89</v>
      </c>
      <c r="AW316" s="13" t="s">
        <v>38</v>
      </c>
      <c r="AX316" s="13" t="s">
        <v>82</v>
      </c>
      <c r="AY316" s="221" t="s">
        <v>262</v>
      </c>
    </row>
    <row r="317" spans="1:65" s="13" customFormat="1" ht="10">
      <c r="B317" s="212"/>
      <c r="C317" s="213"/>
      <c r="D317" s="208" t="s">
        <v>272</v>
      </c>
      <c r="E317" s="214" t="s">
        <v>44</v>
      </c>
      <c r="F317" s="215" t="s">
        <v>361</v>
      </c>
      <c r="G317" s="213"/>
      <c r="H317" s="214" t="s">
        <v>44</v>
      </c>
      <c r="I317" s="216"/>
      <c r="J317" s="213"/>
      <c r="K317" s="213"/>
      <c r="L317" s="217"/>
      <c r="M317" s="218"/>
      <c r="N317" s="219"/>
      <c r="O317" s="219"/>
      <c r="P317" s="219"/>
      <c r="Q317" s="219"/>
      <c r="R317" s="219"/>
      <c r="S317" s="219"/>
      <c r="T317" s="220"/>
      <c r="AT317" s="221" t="s">
        <v>272</v>
      </c>
      <c r="AU317" s="221" t="s">
        <v>91</v>
      </c>
      <c r="AV317" s="13" t="s">
        <v>89</v>
      </c>
      <c r="AW317" s="13" t="s">
        <v>38</v>
      </c>
      <c r="AX317" s="13" t="s">
        <v>82</v>
      </c>
      <c r="AY317" s="221" t="s">
        <v>262</v>
      </c>
    </row>
    <row r="318" spans="1:65" s="13" customFormat="1" ht="10">
      <c r="B318" s="212"/>
      <c r="C318" s="213"/>
      <c r="D318" s="208" t="s">
        <v>272</v>
      </c>
      <c r="E318" s="214" t="s">
        <v>44</v>
      </c>
      <c r="F318" s="215" t="s">
        <v>4157</v>
      </c>
      <c r="G318" s="213"/>
      <c r="H318" s="214" t="s">
        <v>44</v>
      </c>
      <c r="I318" s="216"/>
      <c r="J318" s="213"/>
      <c r="K318" s="213"/>
      <c r="L318" s="217"/>
      <c r="M318" s="218"/>
      <c r="N318" s="219"/>
      <c r="O318" s="219"/>
      <c r="P318" s="219"/>
      <c r="Q318" s="219"/>
      <c r="R318" s="219"/>
      <c r="S318" s="219"/>
      <c r="T318" s="220"/>
      <c r="AT318" s="221" t="s">
        <v>272</v>
      </c>
      <c r="AU318" s="221" t="s">
        <v>91</v>
      </c>
      <c r="AV318" s="13" t="s">
        <v>89</v>
      </c>
      <c r="AW318" s="13" t="s">
        <v>38</v>
      </c>
      <c r="AX318" s="13" t="s">
        <v>82</v>
      </c>
      <c r="AY318" s="221" t="s">
        <v>262</v>
      </c>
    </row>
    <row r="319" spans="1:65" s="13" customFormat="1" ht="10">
      <c r="B319" s="212"/>
      <c r="C319" s="213"/>
      <c r="D319" s="208" t="s">
        <v>272</v>
      </c>
      <c r="E319" s="214" t="s">
        <v>44</v>
      </c>
      <c r="F319" s="215" t="s">
        <v>4151</v>
      </c>
      <c r="G319" s="213"/>
      <c r="H319" s="214" t="s">
        <v>44</v>
      </c>
      <c r="I319" s="216"/>
      <c r="J319" s="213"/>
      <c r="K319" s="213"/>
      <c r="L319" s="217"/>
      <c r="M319" s="218"/>
      <c r="N319" s="219"/>
      <c r="O319" s="219"/>
      <c r="P319" s="219"/>
      <c r="Q319" s="219"/>
      <c r="R319" s="219"/>
      <c r="S319" s="219"/>
      <c r="T319" s="220"/>
      <c r="AT319" s="221" t="s">
        <v>272</v>
      </c>
      <c r="AU319" s="221" t="s">
        <v>91</v>
      </c>
      <c r="AV319" s="13" t="s">
        <v>89</v>
      </c>
      <c r="AW319" s="13" t="s">
        <v>38</v>
      </c>
      <c r="AX319" s="13" t="s">
        <v>82</v>
      </c>
      <c r="AY319" s="221" t="s">
        <v>262</v>
      </c>
    </row>
    <row r="320" spans="1:65" s="15" customFormat="1" ht="10">
      <c r="B320" s="233"/>
      <c r="C320" s="234"/>
      <c r="D320" s="208" t="s">
        <v>272</v>
      </c>
      <c r="E320" s="235" t="s">
        <v>44</v>
      </c>
      <c r="F320" s="236" t="s">
        <v>4158</v>
      </c>
      <c r="G320" s="234"/>
      <c r="H320" s="237">
        <v>523</v>
      </c>
      <c r="I320" s="238"/>
      <c r="J320" s="234"/>
      <c r="K320" s="234"/>
      <c r="L320" s="239"/>
      <c r="M320" s="240"/>
      <c r="N320" s="241"/>
      <c r="O320" s="241"/>
      <c r="P320" s="241"/>
      <c r="Q320" s="241"/>
      <c r="R320" s="241"/>
      <c r="S320" s="241"/>
      <c r="T320" s="242"/>
      <c r="AT320" s="243" t="s">
        <v>272</v>
      </c>
      <c r="AU320" s="243" t="s">
        <v>91</v>
      </c>
      <c r="AV320" s="15" t="s">
        <v>91</v>
      </c>
      <c r="AW320" s="15" t="s">
        <v>38</v>
      </c>
      <c r="AX320" s="15" t="s">
        <v>82</v>
      </c>
      <c r="AY320" s="243" t="s">
        <v>262</v>
      </c>
    </row>
    <row r="321" spans="1:51" s="14" customFormat="1" ht="10">
      <c r="B321" s="222"/>
      <c r="C321" s="223"/>
      <c r="D321" s="208" t="s">
        <v>272</v>
      </c>
      <c r="E321" s="224" t="s">
        <v>44</v>
      </c>
      <c r="F321" s="225" t="s">
        <v>284</v>
      </c>
      <c r="G321" s="223"/>
      <c r="H321" s="226">
        <v>523</v>
      </c>
      <c r="I321" s="227"/>
      <c r="J321" s="223"/>
      <c r="K321" s="223"/>
      <c r="L321" s="228"/>
      <c r="M321" s="229"/>
      <c r="N321" s="230"/>
      <c r="O321" s="230"/>
      <c r="P321" s="230"/>
      <c r="Q321" s="230"/>
      <c r="R321" s="230"/>
      <c r="S321" s="230"/>
      <c r="T321" s="231"/>
      <c r="AT321" s="232" t="s">
        <v>272</v>
      </c>
      <c r="AU321" s="232" t="s">
        <v>91</v>
      </c>
      <c r="AV321" s="14" t="s">
        <v>97</v>
      </c>
      <c r="AW321" s="14" t="s">
        <v>38</v>
      </c>
      <c r="AX321" s="14" t="s">
        <v>82</v>
      </c>
      <c r="AY321" s="232" t="s">
        <v>262</v>
      </c>
    </row>
    <row r="322" spans="1:51" s="16" customFormat="1" ht="10">
      <c r="B322" s="244"/>
      <c r="C322" s="245"/>
      <c r="D322" s="208" t="s">
        <v>272</v>
      </c>
      <c r="E322" s="246" t="s">
        <v>44</v>
      </c>
      <c r="F322" s="247" t="s">
        <v>291</v>
      </c>
      <c r="G322" s="245"/>
      <c r="H322" s="248">
        <v>523</v>
      </c>
      <c r="I322" s="249"/>
      <c r="J322" s="245"/>
      <c r="K322" s="245"/>
      <c r="L322" s="250"/>
      <c r="M322" s="268"/>
      <c r="N322" s="269"/>
      <c r="O322" s="269"/>
      <c r="P322" s="269"/>
      <c r="Q322" s="269"/>
      <c r="R322" s="269"/>
      <c r="S322" s="269"/>
      <c r="T322" s="270"/>
      <c r="AT322" s="254" t="s">
        <v>272</v>
      </c>
      <c r="AU322" s="254" t="s">
        <v>91</v>
      </c>
      <c r="AV322" s="16" t="s">
        <v>104</v>
      </c>
      <c r="AW322" s="16" t="s">
        <v>38</v>
      </c>
      <c r="AX322" s="16" t="s">
        <v>89</v>
      </c>
      <c r="AY322" s="254" t="s">
        <v>262</v>
      </c>
    </row>
    <row r="323" spans="1:51" s="2" customFormat="1" ht="7" customHeight="1">
      <c r="A323" s="37"/>
      <c r="B323" s="50"/>
      <c r="C323" s="51"/>
      <c r="D323" s="51"/>
      <c r="E323" s="51"/>
      <c r="F323" s="51"/>
      <c r="G323" s="51"/>
      <c r="H323" s="51"/>
      <c r="I323" s="145"/>
      <c r="J323" s="51"/>
      <c r="K323" s="51"/>
      <c r="L323" s="42"/>
      <c r="M323" s="37"/>
      <c r="O323" s="37"/>
      <c r="P323" s="37"/>
      <c r="Q323" s="37"/>
      <c r="R323" s="37"/>
      <c r="S323" s="37"/>
      <c r="T323" s="37"/>
      <c r="U323" s="37"/>
      <c r="V323" s="37"/>
      <c r="W323" s="37"/>
      <c r="X323" s="37"/>
      <c r="Y323" s="37"/>
      <c r="Z323" s="37"/>
      <c r="AA323" s="37"/>
      <c r="AB323" s="37"/>
      <c r="AC323" s="37"/>
      <c r="AD323" s="37"/>
      <c r="AE323" s="37"/>
    </row>
  </sheetData>
  <sheetProtection algorithmName="SHA-512" hashValue="oeVcghOpar6xXJgLclcdZRnJ8Y0d4mZxv4JY5+spHeQ6gikT6y9pf2bUcKJFfEVXZhRyA0w2Xo+kXaCayw5X0w==" saltValue="LA0xF5pnbhDfk5QDYlCY7Vo0xE7pTCk/RrzV2S3rfMb1Xf0YlfWg2Nd+IUtjKr3vhLY0qv321g5yc7PPnWRC6Q==" spinCount="100000" sheet="1" objects="1" scenarios="1" formatColumns="0" formatRows="0" autoFilter="0"/>
  <autoFilter ref="C92:K322"/>
  <mergeCells count="15">
    <mergeCell ref="E79:H79"/>
    <mergeCell ref="E83:H83"/>
    <mergeCell ref="E81:H81"/>
    <mergeCell ref="E85:H85"/>
    <mergeCell ref="L2:V2"/>
    <mergeCell ref="E31:H31"/>
    <mergeCell ref="E52:H52"/>
    <mergeCell ref="E56:H56"/>
    <mergeCell ref="E54:H54"/>
    <mergeCell ref="E58:H58"/>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5.xml><?xml version="1.0" encoding="utf-8"?>
<worksheet xmlns="http://schemas.openxmlformats.org/spreadsheetml/2006/main" xmlns:r="http://schemas.openxmlformats.org/officeDocument/2006/relationships">
  <sheetPr>
    <pageSetUpPr fitToPage="1"/>
  </sheetPr>
  <dimension ref="A2:BM236"/>
  <sheetViews>
    <sheetView showGridLines="0" workbookViewId="0"/>
  </sheetViews>
  <sheetFormatPr defaultRowHeight="14.5"/>
  <cols>
    <col min="1" max="1" width="8.33203125" style="1" customWidth="1"/>
    <col min="2" max="2" width="1.6640625" style="1" customWidth="1"/>
    <col min="3" max="3" width="4.109375" style="1" customWidth="1"/>
    <col min="4" max="4" width="4.33203125" style="1" customWidth="1"/>
    <col min="5" max="5" width="17.109375" style="1" customWidth="1"/>
    <col min="6" max="6" width="100.77734375" style="1" customWidth="1"/>
    <col min="7" max="7" width="7" style="1" customWidth="1"/>
    <col min="8" max="8" width="11.44140625" style="1" customWidth="1"/>
    <col min="9" max="9" width="20.109375" style="111" customWidth="1"/>
    <col min="10" max="11" width="20.109375" style="1" customWidth="1"/>
    <col min="12" max="12" width="9.33203125" style="1" customWidth="1"/>
    <col min="13" max="13" width="10.77734375" style="1" hidden="1" customWidth="1"/>
    <col min="14" max="14" width="9.33203125" style="1" hidden="1"/>
    <col min="15" max="20" width="14.10937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7" customHeight="1">
      <c r="I2" s="111"/>
      <c r="L2" s="376"/>
      <c r="M2" s="376"/>
      <c r="N2" s="376"/>
      <c r="O2" s="376"/>
      <c r="P2" s="376"/>
      <c r="Q2" s="376"/>
      <c r="R2" s="376"/>
      <c r="S2" s="376"/>
      <c r="T2" s="376"/>
      <c r="U2" s="376"/>
      <c r="V2" s="376"/>
      <c r="AT2" s="19" t="s">
        <v>111</v>
      </c>
    </row>
    <row r="3" spans="1:46" s="1" customFormat="1" ht="7" customHeight="1">
      <c r="B3" s="112"/>
      <c r="C3" s="113"/>
      <c r="D3" s="113"/>
      <c r="E3" s="113"/>
      <c r="F3" s="113"/>
      <c r="G3" s="113"/>
      <c r="H3" s="113"/>
      <c r="I3" s="114"/>
      <c r="J3" s="113"/>
      <c r="K3" s="113"/>
      <c r="L3" s="22"/>
      <c r="AT3" s="19" t="s">
        <v>91</v>
      </c>
    </row>
    <row r="4" spans="1:46" s="1" customFormat="1" ht="25" customHeight="1">
      <c r="B4" s="22"/>
      <c r="D4" s="115" t="s">
        <v>207</v>
      </c>
      <c r="I4" s="111"/>
      <c r="L4" s="22"/>
      <c r="M4" s="116" t="s">
        <v>10</v>
      </c>
      <c r="AT4" s="19" t="s">
        <v>4</v>
      </c>
    </row>
    <row r="5" spans="1:46" s="1" customFormat="1" ht="7" customHeight="1">
      <c r="B5" s="22"/>
      <c r="I5" s="111"/>
      <c r="L5" s="22"/>
    </row>
    <row r="6" spans="1:46" s="1" customFormat="1" ht="12" customHeight="1">
      <c r="B6" s="22"/>
      <c r="D6" s="117" t="s">
        <v>16</v>
      </c>
      <c r="I6" s="111"/>
      <c r="L6" s="22"/>
    </row>
    <row r="7" spans="1:46" s="1" customFormat="1" ht="16.5" customHeight="1">
      <c r="B7" s="22"/>
      <c r="E7" s="402" t="str">
        <f>'Rekapitulace stavby'!K6</f>
        <v>EHC CZECH s.r.o. – Podnikatelský inkubátor – Evropská ul., Cheb</v>
      </c>
      <c r="F7" s="403"/>
      <c r="G7" s="403"/>
      <c r="H7" s="403"/>
      <c r="I7" s="111"/>
      <c r="L7" s="22"/>
    </row>
    <row r="8" spans="1:46" ht="12.5">
      <c r="B8" s="22"/>
      <c r="D8" s="117" t="s">
        <v>208</v>
      </c>
      <c r="L8" s="22"/>
    </row>
    <row r="9" spans="1:46" s="1" customFormat="1" ht="16.5" customHeight="1">
      <c r="B9" s="22"/>
      <c r="E9" s="402" t="s">
        <v>209</v>
      </c>
      <c r="F9" s="376"/>
      <c r="G9" s="376"/>
      <c r="H9" s="376"/>
      <c r="I9" s="111"/>
      <c r="L9" s="22"/>
    </row>
    <row r="10" spans="1:46" s="1" customFormat="1" ht="12" customHeight="1">
      <c r="B10" s="22"/>
      <c r="D10" s="117" t="s">
        <v>210</v>
      </c>
      <c r="I10" s="111"/>
      <c r="L10" s="22"/>
    </row>
    <row r="11" spans="1:46" s="2" customFormat="1" ht="16.5" customHeight="1">
      <c r="A11" s="37"/>
      <c r="B11" s="42"/>
      <c r="C11" s="37"/>
      <c r="D11" s="37"/>
      <c r="E11" s="412" t="s">
        <v>211</v>
      </c>
      <c r="F11" s="404"/>
      <c r="G11" s="404"/>
      <c r="H11" s="404"/>
      <c r="I11" s="118"/>
      <c r="J11" s="37"/>
      <c r="K11" s="37"/>
      <c r="L11" s="119"/>
      <c r="S11" s="37"/>
      <c r="T11" s="37"/>
      <c r="U11" s="37"/>
      <c r="V11" s="37"/>
      <c r="W11" s="37"/>
      <c r="X11" s="37"/>
      <c r="Y11" s="37"/>
      <c r="Z11" s="37"/>
      <c r="AA11" s="37"/>
      <c r="AB11" s="37"/>
      <c r="AC11" s="37"/>
      <c r="AD11" s="37"/>
      <c r="AE11" s="37"/>
    </row>
    <row r="12" spans="1:46" s="2" customFormat="1" ht="12" customHeight="1">
      <c r="A12" s="37"/>
      <c r="B12" s="42"/>
      <c r="C12" s="37"/>
      <c r="D12" s="117" t="s">
        <v>3955</v>
      </c>
      <c r="E12" s="37"/>
      <c r="F12" s="37"/>
      <c r="G12" s="37"/>
      <c r="H12" s="37"/>
      <c r="I12" s="118"/>
      <c r="J12" s="37"/>
      <c r="K12" s="37"/>
      <c r="L12" s="119"/>
      <c r="S12" s="37"/>
      <c r="T12" s="37"/>
      <c r="U12" s="37"/>
      <c r="V12" s="37"/>
      <c r="W12" s="37"/>
      <c r="X12" s="37"/>
      <c r="Y12" s="37"/>
      <c r="Z12" s="37"/>
      <c r="AA12" s="37"/>
      <c r="AB12" s="37"/>
      <c r="AC12" s="37"/>
      <c r="AD12" s="37"/>
      <c r="AE12" s="37"/>
    </row>
    <row r="13" spans="1:46" s="2" customFormat="1" ht="16.5" customHeight="1">
      <c r="A13" s="37"/>
      <c r="B13" s="42"/>
      <c r="C13" s="37"/>
      <c r="D13" s="37"/>
      <c r="E13" s="405" t="s">
        <v>4159</v>
      </c>
      <c r="F13" s="404"/>
      <c r="G13" s="404"/>
      <c r="H13" s="404"/>
      <c r="I13" s="118"/>
      <c r="J13" s="37"/>
      <c r="K13" s="37"/>
      <c r="L13" s="119"/>
      <c r="S13" s="37"/>
      <c r="T13" s="37"/>
      <c r="U13" s="37"/>
      <c r="V13" s="37"/>
      <c r="W13" s="37"/>
      <c r="X13" s="37"/>
      <c r="Y13" s="37"/>
      <c r="Z13" s="37"/>
      <c r="AA13" s="37"/>
      <c r="AB13" s="37"/>
      <c r="AC13" s="37"/>
      <c r="AD13" s="37"/>
      <c r="AE13" s="37"/>
    </row>
    <row r="14" spans="1:46" s="2" customFormat="1" ht="10">
      <c r="A14" s="37"/>
      <c r="B14" s="42"/>
      <c r="C14" s="37"/>
      <c r="D14" s="37"/>
      <c r="E14" s="37"/>
      <c r="F14" s="37"/>
      <c r="G14" s="37"/>
      <c r="H14" s="37"/>
      <c r="I14" s="118"/>
      <c r="J14" s="37"/>
      <c r="K14" s="37"/>
      <c r="L14" s="119"/>
      <c r="S14" s="37"/>
      <c r="T14" s="37"/>
      <c r="U14" s="37"/>
      <c r="V14" s="37"/>
      <c r="W14" s="37"/>
      <c r="X14" s="37"/>
      <c r="Y14" s="37"/>
      <c r="Z14" s="37"/>
      <c r="AA14" s="37"/>
      <c r="AB14" s="37"/>
      <c r="AC14" s="37"/>
      <c r="AD14" s="37"/>
      <c r="AE14" s="37"/>
    </row>
    <row r="15" spans="1:46" s="2" customFormat="1" ht="12" customHeight="1">
      <c r="A15" s="37"/>
      <c r="B15" s="42"/>
      <c r="C15" s="37"/>
      <c r="D15" s="117" t="s">
        <v>18</v>
      </c>
      <c r="E15" s="37"/>
      <c r="F15" s="105" t="s">
        <v>44</v>
      </c>
      <c r="G15" s="37"/>
      <c r="H15" s="37"/>
      <c r="I15" s="120" t="s">
        <v>20</v>
      </c>
      <c r="J15" s="105" t="s">
        <v>44</v>
      </c>
      <c r="K15" s="37"/>
      <c r="L15" s="119"/>
      <c r="S15" s="37"/>
      <c r="T15" s="37"/>
      <c r="U15" s="37"/>
      <c r="V15" s="37"/>
      <c r="W15" s="37"/>
      <c r="X15" s="37"/>
      <c r="Y15" s="37"/>
      <c r="Z15" s="37"/>
      <c r="AA15" s="37"/>
      <c r="AB15" s="37"/>
      <c r="AC15" s="37"/>
      <c r="AD15" s="37"/>
      <c r="AE15" s="37"/>
    </row>
    <row r="16" spans="1:46" s="2" customFormat="1" ht="12" customHeight="1">
      <c r="A16" s="37"/>
      <c r="B16" s="42"/>
      <c r="C16" s="37"/>
      <c r="D16" s="117" t="s">
        <v>22</v>
      </c>
      <c r="E16" s="37"/>
      <c r="F16" s="105" t="s">
        <v>23</v>
      </c>
      <c r="G16" s="37"/>
      <c r="H16" s="37"/>
      <c r="I16" s="120" t="s">
        <v>24</v>
      </c>
      <c r="J16" s="121" t="str">
        <f>'Rekapitulace stavby'!AN8</f>
        <v>2. 9. 2020</v>
      </c>
      <c r="K16" s="37"/>
      <c r="L16" s="119"/>
      <c r="S16" s="37"/>
      <c r="T16" s="37"/>
      <c r="U16" s="37"/>
      <c r="V16" s="37"/>
      <c r="W16" s="37"/>
      <c r="X16" s="37"/>
      <c r="Y16" s="37"/>
      <c r="Z16" s="37"/>
      <c r="AA16" s="37"/>
      <c r="AB16" s="37"/>
      <c r="AC16" s="37"/>
      <c r="AD16" s="37"/>
      <c r="AE16" s="37"/>
    </row>
    <row r="17" spans="1:31" s="2" customFormat="1" ht="10.75" customHeight="1">
      <c r="A17" s="37"/>
      <c r="B17" s="42"/>
      <c r="C17" s="37"/>
      <c r="D17" s="37"/>
      <c r="E17" s="37"/>
      <c r="F17" s="37"/>
      <c r="G17" s="37"/>
      <c r="H17" s="37"/>
      <c r="I17" s="118"/>
      <c r="J17" s="37"/>
      <c r="K17" s="37"/>
      <c r="L17" s="119"/>
      <c r="S17" s="37"/>
      <c r="T17" s="37"/>
      <c r="U17" s="37"/>
      <c r="V17" s="37"/>
      <c r="W17" s="37"/>
      <c r="X17" s="37"/>
      <c r="Y17" s="37"/>
      <c r="Z17" s="37"/>
      <c r="AA17" s="37"/>
      <c r="AB17" s="37"/>
      <c r="AC17" s="37"/>
      <c r="AD17" s="37"/>
      <c r="AE17" s="37"/>
    </row>
    <row r="18" spans="1:31" s="2" customFormat="1" ht="12" customHeight="1">
      <c r="A18" s="37"/>
      <c r="B18" s="42"/>
      <c r="C18" s="37"/>
      <c r="D18" s="117" t="s">
        <v>30</v>
      </c>
      <c r="E18" s="37"/>
      <c r="F18" s="37"/>
      <c r="G18" s="37"/>
      <c r="H18" s="37"/>
      <c r="I18" s="120" t="s">
        <v>31</v>
      </c>
      <c r="J18" s="105" t="s">
        <v>32</v>
      </c>
      <c r="K18" s="37"/>
      <c r="L18" s="119"/>
      <c r="S18" s="37"/>
      <c r="T18" s="37"/>
      <c r="U18" s="37"/>
      <c r="V18" s="37"/>
      <c r="W18" s="37"/>
      <c r="X18" s="37"/>
      <c r="Y18" s="37"/>
      <c r="Z18" s="37"/>
      <c r="AA18" s="37"/>
      <c r="AB18" s="37"/>
      <c r="AC18" s="37"/>
      <c r="AD18" s="37"/>
      <c r="AE18" s="37"/>
    </row>
    <row r="19" spans="1:31" s="2" customFormat="1" ht="18" customHeight="1">
      <c r="A19" s="37"/>
      <c r="B19" s="42"/>
      <c r="C19" s="37"/>
      <c r="D19" s="37"/>
      <c r="E19" s="105" t="s">
        <v>33</v>
      </c>
      <c r="F19" s="37"/>
      <c r="G19" s="37"/>
      <c r="H19" s="37"/>
      <c r="I19" s="120" t="s">
        <v>34</v>
      </c>
      <c r="J19" s="105" t="s">
        <v>35</v>
      </c>
      <c r="K19" s="37"/>
      <c r="L19" s="119"/>
      <c r="S19" s="37"/>
      <c r="T19" s="37"/>
      <c r="U19" s="37"/>
      <c r="V19" s="37"/>
      <c r="W19" s="37"/>
      <c r="X19" s="37"/>
      <c r="Y19" s="37"/>
      <c r="Z19" s="37"/>
      <c r="AA19" s="37"/>
      <c r="AB19" s="37"/>
      <c r="AC19" s="37"/>
      <c r="AD19" s="37"/>
      <c r="AE19" s="37"/>
    </row>
    <row r="20" spans="1:31" s="2" customFormat="1" ht="7" customHeight="1">
      <c r="A20" s="37"/>
      <c r="B20" s="42"/>
      <c r="C20" s="37"/>
      <c r="D20" s="37"/>
      <c r="E20" s="37"/>
      <c r="F20" s="37"/>
      <c r="G20" s="37"/>
      <c r="H20" s="37"/>
      <c r="I20" s="118"/>
      <c r="J20" s="37"/>
      <c r="K20" s="37"/>
      <c r="L20" s="119"/>
      <c r="S20" s="37"/>
      <c r="T20" s="37"/>
      <c r="U20" s="37"/>
      <c r="V20" s="37"/>
      <c r="W20" s="37"/>
      <c r="X20" s="37"/>
      <c r="Y20" s="37"/>
      <c r="Z20" s="37"/>
      <c r="AA20" s="37"/>
      <c r="AB20" s="37"/>
      <c r="AC20" s="37"/>
      <c r="AD20" s="37"/>
      <c r="AE20" s="37"/>
    </row>
    <row r="21" spans="1:31" s="2" customFormat="1" ht="12" customHeight="1">
      <c r="A21" s="37"/>
      <c r="B21" s="42"/>
      <c r="C21" s="37"/>
      <c r="D21" s="117" t="s">
        <v>36</v>
      </c>
      <c r="E21" s="37"/>
      <c r="F21" s="37"/>
      <c r="G21" s="37"/>
      <c r="H21" s="37"/>
      <c r="I21" s="120" t="s">
        <v>31</v>
      </c>
      <c r="J21" s="32" t="str">
        <f>'Rekapitulace stavby'!AN13</f>
        <v>Vyplň údaj</v>
      </c>
      <c r="K21" s="37"/>
      <c r="L21" s="119"/>
      <c r="S21" s="37"/>
      <c r="T21" s="37"/>
      <c r="U21" s="37"/>
      <c r="V21" s="37"/>
      <c r="W21" s="37"/>
      <c r="X21" s="37"/>
      <c r="Y21" s="37"/>
      <c r="Z21" s="37"/>
      <c r="AA21" s="37"/>
      <c r="AB21" s="37"/>
      <c r="AC21" s="37"/>
      <c r="AD21" s="37"/>
      <c r="AE21" s="37"/>
    </row>
    <row r="22" spans="1:31" s="2" customFormat="1" ht="18" customHeight="1">
      <c r="A22" s="37"/>
      <c r="B22" s="42"/>
      <c r="C22" s="37"/>
      <c r="D22" s="37"/>
      <c r="E22" s="406" t="str">
        <f>'Rekapitulace stavby'!E14</f>
        <v>Vyplň údaj</v>
      </c>
      <c r="F22" s="407"/>
      <c r="G22" s="407"/>
      <c r="H22" s="407"/>
      <c r="I22" s="120" t="s">
        <v>34</v>
      </c>
      <c r="J22" s="32" t="str">
        <f>'Rekapitulace stavby'!AN14</f>
        <v>Vyplň údaj</v>
      </c>
      <c r="K22" s="37"/>
      <c r="L22" s="119"/>
      <c r="S22" s="37"/>
      <c r="T22" s="37"/>
      <c r="U22" s="37"/>
      <c r="V22" s="37"/>
      <c r="W22" s="37"/>
      <c r="X22" s="37"/>
      <c r="Y22" s="37"/>
      <c r="Z22" s="37"/>
      <c r="AA22" s="37"/>
      <c r="AB22" s="37"/>
      <c r="AC22" s="37"/>
      <c r="AD22" s="37"/>
      <c r="AE22" s="37"/>
    </row>
    <row r="23" spans="1:31" s="2" customFormat="1" ht="7" customHeight="1">
      <c r="A23" s="37"/>
      <c r="B23" s="42"/>
      <c r="C23" s="37"/>
      <c r="D23" s="37"/>
      <c r="E23" s="37"/>
      <c r="F23" s="37"/>
      <c r="G23" s="37"/>
      <c r="H23" s="37"/>
      <c r="I23" s="118"/>
      <c r="J23" s="37"/>
      <c r="K23" s="37"/>
      <c r="L23" s="119"/>
      <c r="S23" s="37"/>
      <c r="T23" s="37"/>
      <c r="U23" s="37"/>
      <c r="V23" s="37"/>
      <c r="W23" s="37"/>
      <c r="X23" s="37"/>
      <c r="Y23" s="37"/>
      <c r="Z23" s="37"/>
      <c r="AA23" s="37"/>
      <c r="AB23" s="37"/>
      <c r="AC23" s="37"/>
      <c r="AD23" s="37"/>
      <c r="AE23" s="37"/>
    </row>
    <row r="24" spans="1:31" s="2" customFormat="1" ht="12" customHeight="1">
      <c r="A24" s="37"/>
      <c r="B24" s="42"/>
      <c r="C24" s="37"/>
      <c r="D24" s="117" t="s">
        <v>39</v>
      </c>
      <c r="E24" s="37"/>
      <c r="F24" s="37"/>
      <c r="G24" s="37"/>
      <c r="H24" s="37"/>
      <c r="I24" s="120" t="s">
        <v>31</v>
      </c>
      <c r="J24" s="105" t="s">
        <v>40</v>
      </c>
      <c r="K24" s="37"/>
      <c r="L24" s="119"/>
      <c r="S24" s="37"/>
      <c r="T24" s="37"/>
      <c r="U24" s="37"/>
      <c r="V24" s="37"/>
      <c r="W24" s="37"/>
      <c r="X24" s="37"/>
      <c r="Y24" s="37"/>
      <c r="Z24" s="37"/>
      <c r="AA24" s="37"/>
      <c r="AB24" s="37"/>
      <c r="AC24" s="37"/>
      <c r="AD24" s="37"/>
      <c r="AE24" s="37"/>
    </row>
    <row r="25" spans="1:31" s="2" customFormat="1" ht="18" customHeight="1">
      <c r="A25" s="37"/>
      <c r="B25" s="42"/>
      <c r="C25" s="37"/>
      <c r="D25" s="37"/>
      <c r="E25" s="105" t="s">
        <v>41</v>
      </c>
      <c r="F25" s="37"/>
      <c r="G25" s="37"/>
      <c r="H25" s="37"/>
      <c r="I25" s="120" t="s">
        <v>34</v>
      </c>
      <c r="J25" s="105" t="s">
        <v>42</v>
      </c>
      <c r="K25" s="37"/>
      <c r="L25" s="119"/>
      <c r="S25" s="37"/>
      <c r="T25" s="37"/>
      <c r="U25" s="37"/>
      <c r="V25" s="37"/>
      <c r="W25" s="37"/>
      <c r="X25" s="37"/>
      <c r="Y25" s="37"/>
      <c r="Z25" s="37"/>
      <c r="AA25" s="37"/>
      <c r="AB25" s="37"/>
      <c r="AC25" s="37"/>
      <c r="AD25" s="37"/>
      <c r="AE25" s="37"/>
    </row>
    <row r="26" spans="1:31" s="2" customFormat="1" ht="7" customHeight="1">
      <c r="A26" s="37"/>
      <c r="B26" s="42"/>
      <c r="C26" s="37"/>
      <c r="D26" s="37"/>
      <c r="E26" s="37"/>
      <c r="F26" s="37"/>
      <c r="G26" s="37"/>
      <c r="H26" s="37"/>
      <c r="I26" s="118"/>
      <c r="J26" s="37"/>
      <c r="K26" s="37"/>
      <c r="L26" s="119"/>
      <c r="S26" s="37"/>
      <c r="T26" s="37"/>
      <c r="U26" s="37"/>
      <c r="V26" s="37"/>
      <c r="W26" s="37"/>
      <c r="X26" s="37"/>
      <c r="Y26" s="37"/>
      <c r="Z26" s="37"/>
      <c r="AA26" s="37"/>
      <c r="AB26" s="37"/>
      <c r="AC26" s="37"/>
      <c r="AD26" s="37"/>
      <c r="AE26" s="37"/>
    </row>
    <row r="27" spans="1:31" s="2" customFormat="1" ht="12" customHeight="1">
      <c r="A27" s="37"/>
      <c r="B27" s="42"/>
      <c r="C27" s="37"/>
      <c r="D27" s="117" t="s">
        <v>43</v>
      </c>
      <c r="E27" s="37"/>
      <c r="F27" s="37"/>
      <c r="G27" s="37"/>
      <c r="H27" s="37"/>
      <c r="I27" s="120" t="s">
        <v>31</v>
      </c>
      <c r="J27" s="105" t="str">
        <f>IF('Rekapitulace stavby'!AN19="","",'Rekapitulace stavby'!AN19)</f>
        <v/>
      </c>
      <c r="K27" s="37"/>
      <c r="L27" s="119"/>
      <c r="S27" s="37"/>
      <c r="T27" s="37"/>
      <c r="U27" s="37"/>
      <c r="V27" s="37"/>
      <c r="W27" s="37"/>
      <c r="X27" s="37"/>
      <c r="Y27" s="37"/>
      <c r="Z27" s="37"/>
      <c r="AA27" s="37"/>
      <c r="AB27" s="37"/>
      <c r="AC27" s="37"/>
      <c r="AD27" s="37"/>
      <c r="AE27" s="37"/>
    </row>
    <row r="28" spans="1:31" s="2" customFormat="1" ht="18" customHeight="1">
      <c r="A28" s="37"/>
      <c r="B28" s="42"/>
      <c r="C28" s="37"/>
      <c r="D28" s="37"/>
      <c r="E28" s="105" t="str">
        <f>IF('Rekapitulace stavby'!E20="","",'Rekapitulace stavby'!E20)</f>
        <v xml:space="preserve"> </v>
      </c>
      <c r="F28" s="37"/>
      <c r="G28" s="37"/>
      <c r="H28" s="37"/>
      <c r="I28" s="120" t="s">
        <v>34</v>
      </c>
      <c r="J28" s="105" t="str">
        <f>IF('Rekapitulace stavby'!AN20="","",'Rekapitulace stavby'!AN20)</f>
        <v/>
      </c>
      <c r="K28" s="37"/>
      <c r="L28" s="119"/>
      <c r="S28" s="37"/>
      <c r="T28" s="37"/>
      <c r="U28" s="37"/>
      <c r="V28" s="37"/>
      <c r="W28" s="37"/>
      <c r="X28" s="37"/>
      <c r="Y28" s="37"/>
      <c r="Z28" s="37"/>
      <c r="AA28" s="37"/>
      <c r="AB28" s="37"/>
      <c r="AC28" s="37"/>
      <c r="AD28" s="37"/>
      <c r="AE28" s="37"/>
    </row>
    <row r="29" spans="1:31" s="2" customFormat="1" ht="7" customHeight="1">
      <c r="A29" s="37"/>
      <c r="B29" s="42"/>
      <c r="C29" s="37"/>
      <c r="D29" s="37"/>
      <c r="E29" s="37"/>
      <c r="F29" s="37"/>
      <c r="G29" s="37"/>
      <c r="H29" s="37"/>
      <c r="I29" s="118"/>
      <c r="J29" s="37"/>
      <c r="K29" s="37"/>
      <c r="L29" s="119"/>
      <c r="S29" s="37"/>
      <c r="T29" s="37"/>
      <c r="U29" s="37"/>
      <c r="V29" s="37"/>
      <c r="W29" s="37"/>
      <c r="X29" s="37"/>
      <c r="Y29" s="37"/>
      <c r="Z29" s="37"/>
      <c r="AA29" s="37"/>
      <c r="AB29" s="37"/>
      <c r="AC29" s="37"/>
      <c r="AD29" s="37"/>
      <c r="AE29" s="37"/>
    </row>
    <row r="30" spans="1:31" s="2" customFormat="1" ht="12" customHeight="1">
      <c r="A30" s="37"/>
      <c r="B30" s="42"/>
      <c r="C30" s="37"/>
      <c r="D30" s="117" t="s">
        <v>46</v>
      </c>
      <c r="E30" s="37"/>
      <c r="F30" s="37"/>
      <c r="G30" s="37"/>
      <c r="H30" s="37"/>
      <c r="I30" s="118"/>
      <c r="J30" s="37"/>
      <c r="K30" s="37"/>
      <c r="L30" s="119"/>
      <c r="S30" s="37"/>
      <c r="T30" s="37"/>
      <c r="U30" s="37"/>
      <c r="V30" s="37"/>
      <c r="W30" s="37"/>
      <c r="X30" s="37"/>
      <c r="Y30" s="37"/>
      <c r="Z30" s="37"/>
      <c r="AA30" s="37"/>
      <c r="AB30" s="37"/>
      <c r="AC30" s="37"/>
      <c r="AD30" s="37"/>
      <c r="AE30" s="37"/>
    </row>
    <row r="31" spans="1:31" s="8" customFormat="1" ht="214.5" customHeight="1">
      <c r="A31" s="122"/>
      <c r="B31" s="123"/>
      <c r="C31" s="122"/>
      <c r="D31" s="122"/>
      <c r="E31" s="408" t="s">
        <v>212</v>
      </c>
      <c r="F31" s="408"/>
      <c r="G31" s="408"/>
      <c r="H31" s="408"/>
      <c r="I31" s="124"/>
      <c r="J31" s="122"/>
      <c r="K31" s="122"/>
      <c r="L31" s="125"/>
      <c r="S31" s="122"/>
      <c r="T31" s="122"/>
      <c r="U31" s="122"/>
      <c r="V31" s="122"/>
      <c r="W31" s="122"/>
      <c r="X31" s="122"/>
      <c r="Y31" s="122"/>
      <c r="Z31" s="122"/>
      <c r="AA31" s="122"/>
      <c r="AB31" s="122"/>
      <c r="AC31" s="122"/>
      <c r="AD31" s="122"/>
      <c r="AE31" s="122"/>
    </row>
    <row r="32" spans="1:31" s="2" customFormat="1" ht="7" customHeight="1">
      <c r="A32" s="37"/>
      <c r="B32" s="42"/>
      <c r="C32" s="37"/>
      <c r="D32" s="37"/>
      <c r="E32" s="37"/>
      <c r="F32" s="37"/>
      <c r="G32" s="37"/>
      <c r="H32" s="37"/>
      <c r="I32" s="118"/>
      <c r="J32" s="37"/>
      <c r="K32" s="37"/>
      <c r="L32" s="119"/>
      <c r="S32" s="37"/>
      <c r="T32" s="37"/>
      <c r="U32" s="37"/>
      <c r="V32" s="37"/>
      <c r="W32" s="37"/>
      <c r="X32" s="37"/>
      <c r="Y32" s="37"/>
      <c r="Z32" s="37"/>
      <c r="AA32" s="37"/>
      <c r="AB32" s="37"/>
      <c r="AC32" s="37"/>
      <c r="AD32" s="37"/>
      <c r="AE32" s="37"/>
    </row>
    <row r="33" spans="1:31" s="2" customFormat="1" ht="7" customHeight="1">
      <c r="A33" s="37"/>
      <c r="B33" s="42"/>
      <c r="C33" s="37"/>
      <c r="D33" s="126"/>
      <c r="E33" s="126"/>
      <c r="F33" s="126"/>
      <c r="G33" s="126"/>
      <c r="H33" s="126"/>
      <c r="I33" s="127"/>
      <c r="J33" s="126"/>
      <c r="K33" s="126"/>
      <c r="L33" s="119"/>
      <c r="S33" s="37"/>
      <c r="T33" s="37"/>
      <c r="U33" s="37"/>
      <c r="V33" s="37"/>
      <c r="W33" s="37"/>
      <c r="X33" s="37"/>
      <c r="Y33" s="37"/>
      <c r="Z33" s="37"/>
      <c r="AA33" s="37"/>
      <c r="AB33" s="37"/>
      <c r="AC33" s="37"/>
      <c r="AD33" s="37"/>
      <c r="AE33" s="37"/>
    </row>
    <row r="34" spans="1:31" s="2" customFormat="1" ht="25.4" customHeight="1">
      <c r="A34" s="37"/>
      <c r="B34" s="42"/>
      <c r="C34" s="37"/>
      <c r="D34" s="128" t="s">
        <v>48</v>
      </c>
      <c r="E34" s="37"/>
      <c r="F34" s="37"/>
      <c r="G34" s="37"/>
      <c r="H34" s="37"/>
      <c r="I34" s="118"/>
      <c r="J34" s="129">
        <f>ROUND(J102, 2)</f>
        <v>0</v>
      </c>
      <c r="K34" s="37"/>
      <c r="L34" s="119"/>
      <c r="S34" s="37"/>
      <c r="T34" s="37"/>
      <c r="U34" s="37"/>
      <c r="V34" s="37"/>
      <c r="W34" s="37"/>
      <c r="X34" s="37"/>
      <c r="Y34" s="37"/>
      <c r="Z34" s="37"/>
      <c r="AA34" s="37"/>
      <c r="AB34" s="37"/>
      <c r="AC34" s="37"/>
      <c r="AD34" s="37"/>
      <c r="AE34" s="37"/>
    </row>
    <row r="35" spans="1:31" s="2" customFormat="1" ht="7" customHeight="1">
      <c r="A35" s="37"/>
      <c r="B35" s="42"/>
      <c r="C35" s="37"/>
      <c r="D35" s="126"/>
      <c r="E35" s="126"/>
      <c r="F35" s="126"/>
      <c r="G35" s="126"/>
      <c r="H35" s="126"/>
      <c r="I35" s="127"/>
      <c r="J35" s="126"/>
      <c r="K35" s="126"/>
      <c r="L35" s="119"/>
      <c r="S35" s="37"/>
      <c r="T35" s="37"/>
      <c r="U35" s="37"/>
      <c r="V35" s="37"/>
      <c r="W35" s="37"/>
      <c r="X35" s="37"/>
      <c r="Y35" s="37"/>
      <c r="Z35" s="37"/>
      <c r="AA35" s="37"/>
      <c r="AB35" s="37"/>
      <c r="AC35" s="37"/>
      <c r="AD35" s="37"/>
      <c r="AE35" s="37"/>
    </row>
    <row r="36" spans="1:31" s="2" customFormat="1" ht="14.4" customHeight="1">
      <c r="A36" s="37"/>
      <c r="B36" s="42"/>
      <c r="C36" s="37"/>
      <c r="D36" s="37"/>
      <c r="E36" s="37"/>
      <c r="F36" s="130" t="s">
        <v>50</v>
      </c>
      <c r="G36" s="37"/>
      <c r="H36" s="37"/>
      <c r="I36" s="131" t="s">
        <v>49</v>
      </c>
      <c r="J36" s="130" t="s">
        <v>51</v>
      </c>
      <c r="K36" s="37"/>
      <c r="L36" s="119"/>
      <c r="S36" s="37"/>
      <c r="T36" s="37"/>
      <c r="U36" s="37"/>
      <c r="V36" s="37"/>
      <c r="W36" s="37"/>
      <c r="X36" s="37"/>
      <c r="Y36" s="37"/>
      <c r="Z36" s="37"/>
      <c r="AA36" s="37"/>
      <c r="AB36" s="37"/>
      <c r="AC36" s="37"/>
      <c r="AD36" s="37"/>
      <c r="AE36" s="37"/>
    </row>
    <row r="37" spans="1:31" s="2" customFormat="1" ht="14.4" customHeight="1">
      <c r="A37" s="37"/>
      <c r="B37" s="42"/>
      <c r="C37" s="37"/>
      <c r="D37" s="132" t="s">
        <v>52</v>
      </c>
      <c r="E37" s="117" t="s">
        <v>53</v>
      </c>
      <c r="F37" s="133">
        <f>ROUND((SUM(BE102:BE235)),  2)</f>
        <v>0</v>
      </c>
      <c r="G37" s="37"/>
      <c r="H37" s="37"/>
      <c r="I37" s="134">
        <v>0.21</v>
      </c>
      <c r="J37" s="133">
        <f>ROUND(((SUM(BE102:BE235))*I37),  2)</f>
        <v>0</v>
      </c>
      <c r="K37" s="37"/>
      <c r="L37" s="119"/>
      <c r="S37" s="37"/>
      <c r="T37" s="37"/>
      <c r="U37" s="37"/>
      <c r="V37" s="37"/>
      <c r="W37" s="37"/>
      <c r="X37" s="37"/>
      <c r="Y37" s="37"/>
      <c r="Z37" s="37"/>
      <c r="AA37" s="37"/>
      <c r="AB37" s="37"/>
      <c r="AC37" s="37"/>
      <c r="AD37" s="37"/>
      <c r="AE37" s="37"/>
    </row>
    <row r="38" spans="1:31" s="2" customFormat="1" ht="14.4" customHeight="1">
      <c r="A38" s="37"/>
      <c r="B38" s="42"/>
      <c r="C38" s="37"/>
      <c r="D38" s="37"/>
      <c r="E38" s="117" t="s">
        <v>54</v>
      </c>
      <c r="F38" s="133">
        <f>ROUND((SUM(BF102:BF235)),  2)</f>
        <v>0</v>
      </c>
      <c r="G38" s="37"/>
      <c r="H38" s="37"/>
      <c r="I38" s="134">
        <v>0.15</v>
      </c>
      <c r="J38" s="133">
        <f>ROUND(((SUM(BF102:BF235))*I38),  2)</f>
        <v>0</v>
      </c>
      <c r="K38" s="37"/>
      <c r="L38" s="119"/>
      <c r="S38" s="37"/>
      <c r="T38" s="37"/>
      <c r="U38" s="37"/>
      <c r="V38" s="37"/>
      <c r="W38" s="37"/>
      <c r="X38" s="37"/>
      <c r="Y38" s="37"/>
      <c r="Z38" s="37"/>
      <c r="AA38" s="37"/>
      <c r="AB38" s="37"/>
      <c r="AC38" s="37"/>
      <c r="AD38" s="37"/>
      <c r="AE38" s="37"/>
    </row>
    <row r="39" spans="1:31" s="2" customFormat="1" ht="14.4" hidden="1" customHeight="1">
      <c r="A39" s="37"/>
      <c r="B39" s="42"/>
      <c r="C39" s="37"/>
      <c r="D39" s="37"/>
      <c r="E39" s="117" t="s">
        <v>55</v>
      </c>
      <c r="F39" s="133">
        <f>ROUND((SUM(BG102:BG235)),  2)</f>
        <v>0</v>
      </c>
      <c r="G39" s="37"/>
      <c r="H39" s="37"/>
      <c r="I39" s="134">
        <v>0.21</v>
      </c>
      <c r="J39" s="133">
        <f>0</f>
        <v>0</v>
      </c>
      <c r="K39" s="37"/>
      <c r="L39" s="119"/>
      <c r="S39" s="37"/>
      <c r="T39" s="37"/>
      <c r="U39" s="37"/>
      <c r="V39" s="37"/>
      <c r="W39" s="37"/>
      <c r="X39" s="37"/>
      <c r="Y39" s="37"/>
      <c r="Z39" s="37"/>
      <c r="AA39" s="37"/>
      <c r="AB39" s="37"/>
      <c r="AC39" s="37"/>
      <c r="AD39" s="37"/>
      <c r="AE39" s="37"/>
    </row>
    <row r="40" spans="1:31" s="2" customFormat="1" ht="14.4" hidden="1" customHeight="1">
      <c r="A40" s="37"/>
      <c r="B40" s="42"/>
      <c r="C40" s="37"/>
      <c r="D40" s="37"/>
      <c r="E40" s="117" t="s">
        <v>56</v>
      </c>
      <c r="F40" s="133">
        <f>ROUND((SUM(BH102:BH235)),  2)</f>
        <v>0</v>
      </c>
      <c r="G40" s="37"/>
      <c r="H40" s="37"/>
      <c r="I40" s="134">
        <v>0.15</v>
      </c>
      <c r="J40" s="133">
        <f>0</f>
        <v>0</v>
      </c>
      <c r="K40" s="37"/>
      <c r="L40" s="119"/>
      <c r="S40" s="37"/>
      <c r="T40" s="37"/>
      <c r="U40" s="37"/>
      <c r="V40" s="37"/>
      <c r="W40" s="37"/>
      <c r="X40" s="37"/>
      <c r="Y40" s="37"/>
      <c r="Z40" s="37"/>
      <c r="AA40" s="37"/>
      <c r="AB40" s="37"/>
      <c r="AC40" s="37"/>
      <c r="AD40" s="37"/>
      <c r="AE40" s="37"/>
    </row>
    <row r="41" spans="1:31" s="2" customFormat="1" ht="14.4" hidden="1" customHeight="1">
      <c r="A41" s="37"/>
      <c r="B41" s="42"/>
      <c r="C41" s="37"/>
      <c r="D41" s="37"/>
      <c r="E41" s="117" t="s">
        <v>57</v>
      </c>
      <c r="F41" s="133">
        <f>ROUND((SUM(BI102:BI235)),  2)</f>
        <v>0</v>
      </c>
      <c r="G41" s="37"/>
      <c r="H41" s="37"/>
      <c r="I41" s="134">
        <v>0</v>
      </c>
      <c r="J41" s="133">
        <f>0</f>
        <v>0</v>
      </c>
      <c r="K41" s="37"/>
      <c r="L41" s="119"/>
      <c r="S41" s="37"/>
      <c r="T41" s="37"/>
      <c r="U41" s="37"/>
      <c r="V41" s="37"/>
      <c r="W41" s="37"/>
      <c r="X41" s="37"/>
      <c r="Y41" s="37"/>
      <c r="Z41" s="37"/>
      <c r="AA41" s="37"/>
      <c r="AB41" s="37"/>
      <c r="AC41" s="37"/>
      <c r="AD41" s="37"/>
      <c r="AE41" s="37"/>
    </row>
    <row r="42" spans="1:31" s="2" customFormat="1" ht="7" customHeight="1">
      <c r="A42" s="37"/>
      <c r="B42" s="42"/>
      <c r="C42" s="37"/>
      <c r="D42" s="37"/>
      <c r="E42" s="37"/>
      <c r="F42" s="37"/>
      <c r="G42" s="37"/>
      <c r="H42" s="37"/>
      <c r="I42" s="118"/>
      <c r="J42" s="37"/>
      <c r="K42" s="37"/>
      <c r="L42" s="119"/>
      <c r="S42" s="37"/>
      <c r="T42" s="37"/>
      <c r="U42" s="37"/>
      <c r="V42" s="37"/>
      <c r="W42" s="37"/>
      <c r="X42" s="37"/>
      <c r="Y42" s="37"/>
      <c r="Z42" s="37"/>
      <c r="AA42" s="37"/>
      <c r="AB42" s="37"/>
      <c r="AC42" s="37"/>
      <c r="AD42" s="37"/>
      <c r="AE42" s="37"/>
    </row>
    <row r="43" spans="1:31" s="2" customFormat="1" ht="25.4" customHeight="1">
      <c r="A43" s="37"/>
      <c r="B43" s="42"/>
      <c r="C43" s="135"/>
      <c r="D43" s="136" t="s">
        <v>58</v>
      </c>
      <c r="E43" s="137"/>
      <c r="F43" s="137"/>
      <c r="G43" s="138" t="s">
        <v>59</v>
      </c>
      <c r="H43" s="139" t="s">
        <v>60</v>
      </c>
      <c r="I43" s="140"/>
      <c r="J43" s="141">
        <f>SUM(J34:J41)</f>
        <v>0</v>
      </c>
      <c r="K43" s="142"/>
      <c r="L43" s="119"/>
      <c r="S43" s="37"/>
      <c r="T43" s="37"/>
      <c r="U43" s="37"/>
      <c r="V43" s="37"/>
      <c r="W43" s="37"/>
      <c r="X43" s="37"/>
      <c r="Y43" s="37"/>
      <c r="Z43" s="37"/>
      <c r="AA43" s="37"/>
      <c r="AB43" s="37"/>
      <c r="AC43" s="37"/>
      <c r="AD43" s="37"/>
      <c r="AE43" s="37"/>
    </row>
    <row r="44" spans="1:31" s="2" customFormat="1" ht="14.4" customHeight="1">
      <c r="A44" s="37"/>
      <c r="B44" s="143"/>
      <c r="C44" s="144"/>
      <c r="D44" s="144"/>
      <c r="E44" s="144"/>
      <c r="F44" s="144"/>
      <c r="G44" s="144"/>
      <c r="H44" s="144"/>
      <c r="I44" s="145"/>
      <c r="J44" s="144"/>
      <c r="K44" s="144"/>
      <c r="L44" s="119"/>
      <c r="S44" s="37"/>
      <c r="T44" s="37"/>
      <c r="U44" s="37"/>
      <c r="V44" s="37"/>
      <c r="W44" s="37"/>
      <c r="X44" s="37"/>
      <c r="Y44" s="37"/>
      <c r="Z44" s="37"/>
      <c r="AA44" s="37"/>
      <c r="AB44" s="37"/>
      <c r="AC44" s="37"/>
      <c r="AD44" s="37"/>
      <c r="AE44" s="37"/>
    </row>
    <row r="48" spans="1:31" s="2" customFormat="1" ht="7" customHeight="1">
      <c r="A48" s="37"/>
      <c r="B48" s="146"/>
      <c r="C48" s="147"/>
      <c r="D48" s="147"/>
      <c r="E48" s="147"/>
      <c r="F48" s="147"/>
      <c r="G48" s="147"/>
      <c r="H48" s="147"/>
      <c r="I48" s="148"/>
      <c r="J48" s="147"/>
      <c r="K48" s="147"/>
      <c r="L48" s="119"/>
      <c r="S48" s="37"/>
      <c r="T48" s="37"/>
      <c r="U48" s="37"/>
      <c r="V48" s="37"/>
      <c r="W48" s="37"/>
      <c r="X48" s="37"/>
      <c r="Y48" s="37"/>
      <c r="Z48" s="37"/>
      <c r="AA48" s="37"/>
      <c r="AB48" s="37"/>
      <c r="AC48" s="37"/>
      <c r="AD48" s="37"/>
      <c r="AE48" s="37"/>
    </row>
    <row r="49" spans="1:31" s="2" customFormat="1" ht="25" customHeight="1">
      <c r="A49" s="37"/>
      <c r="B49" s="38"/>
      <c r="C49" s="25" t="s">
        <v>213</v>
      </c>
      <c r="D49" s="39"/>
      <c r="E49" s="39"/>
      <c r="F49" s="39"/>
      <c r="G49" s="39"/>
      <c r="H49" s="39"/>
      <c r="I49" s="118"/>
      <c r="J49" s="39"/>
      <c r="K49" s="39"/>
      <c r="L49" s="119"/>
      <c r="S49" s="37"/>
      <c r="T49" s="37"/>
      <c r="U49" s="37"/>
      <c r="V49" s="37"/>
      <c r="W49" s="37"/>
      <c r="X49" s="37"/>
      <c r="Y49" s="37"/>
      <c r="Z49" s="37"/>
      <c r="AA49" s="37"/>
      <c r="AB49" s="37"/>
      <c r="AC49" s="37"/>
      <c r="AD49" s="37"/>
      <c r="AE49" s="37"/>
    </row>
    <row r="50" spans="1:31" s="2" customFormat="1" ht="7" customHeight="1">
      <c r="A50" s="37"/>
      <c r="B50" s="38"/>
      <c r="C50" s="39"/>
      <c r="D50" s="39"/>
      <c r="E50" s="39"/>
      <c r="F50" s="39"/>
      <c r="G50" s="39"/>
      <c r="H50" s="39"/>
      <c r="I50" s="118"/>
      <c r="J50" s="39"/>
      <c r="K50" s="39"/>
      <c r="L50" s="119"/>
      <c r="S50" s="37"/>
      <c r="T50" s="37"/>
      <c r="U50" s="37"/>
      <c r="V50" s="37"/>
      <c r="W50" s="37"/>
      <c r="X50" s="37"/>
      <c r="Y50" s="37"/>
      <c r="Z50" s="37"/>
      <c r="AA50" s="37"/>
      <c r="AB50" s="37"/>
      <c r="AC50" s="37"/>
      <c r="AD50" s="37"/>
      <c r="AE50" s="37"/>
    </row>
    <row r="51" spans="1:31" s="2" customFormat="1" ht="12" customHeight="1">
      <c r="A51" s="37"/>
      <c r="B51" s="38"/>
      <c r="C51" s="31" t="s">
        <v>16</v>
      </c>
      <c r="D51" s="39"/>
      <c r="E51" s="39"/>
      <c r="F51" s="39"/>
      <c r="G51" s="39"/>
      <c r="H51" s="39"/>
      <c r="I51" s="118"/>
      <c r="J51" s="39"/>
      <c r="K51" s="39"/>
      <c r="L51" s="119"/>
      <c r="S51" s="37"/>
      <c r="T51" s="37"/>
      <c r="U51" s="37"/>
      <c r="V51" s="37"/>
      <c r="W51" s="37"/>
      <c r="X51" s="37"/>
      <c r="Y51" s="37"/>
      <c r="Z51" s="37"/>
      <c r="AA51" s="37"/>
      <c r="AB51" s="37"/>
      <c r="AC51" s="37"/>
      <c r="AD51" s="37"/>
      <c r="AE51" s="37"/>
    </row>
    <row r="52" spans="1:31" s="2" customFormat="1" ht="16.5" customHeight="1">
      <c r="A52" s="37"/>
      <c r="B52" s="38"/>
      <c r="C52" s="39"/>
      <c r="D52" s="39"/>
      <c r="E52" s="409" t="str">
        <f>E7</f>
        <v>EHC CZECH s.r.o. – Podnikatelský inkubátor – Evropská ul., Cheb</v>
      </c>
      <c r="F52" s="410"/>
      <c r="G52" s="410"/>
      <c r="H52" s="410"/>
      <c r="I52" s="118"/>
      <c r="J52" s="39"/>
      <c r="K52" s="39"/>
      <c r="L52" s="119"/>
      <c r="S52" s="37"/>
      <c r="T52" s="37"/>
      <c r="U52" s="37"/>
      <c r="V52" s="37"/>
      <c r="W52" s="37"/>
      <c r="X52" s="37"/>
      <c r="Y52" s="37"/>
      <c r="Z52" s="37"/>
      <c r="AA52" s="37"/>
      <c r="AB52" s="37"/>
      <c r="AC52" s="37"/>
      <c r="AD52" s="37"/>
      <c r="AE52" s="37"/>
    </row>
    <row r="53" spans="1:31" s="1" customFormat="1" ht="12" customHeight="1">
      <c r="B53" s="23"/>
      <c r="C53" s="31" t="s">
        <v>208</v>
      </c>
      <c r="D53" s="24"/>
      <c r="E53" s="24"/>
      <c r="F53" s="24"/>
      <c r="G53" s="24"/>
      <c r="H53" s="24"/>
      <c r="I53" s="111"/>
      <c r="J53" s="24"/>
      <c r="K53" s="24"/>
      <c r="L53" s="22"/>
    </row>
    <row r="54" spans="1:31" s="1" customFormat="1" ht="16.5" customHeight="1">
      <c r="B54" s="23"/>
      <c r="C54" s="24"/>
      <c r="D54" s="24"/>
      <c r="E54" s="409" t="s">
        <v>209</v>
      </c>
      <c r="F54" s="361"/>
      <c r="G54" s="361"/>
      <c r="H54" s="361"/>
      <c r="I54" s="111"/>
      <c r="J54" s="24"/>
      <c r="K54" s="24"/>
      <c r="L54" s="22"/>
    </row>
    <row r="55" spans="1:31" s="1" customFormat="1" ht="12" customHeight="1">
      <c r="B55" s="23"/>
      <c r="C55" s="31" t="s">
        <v>210</v>
      </c>
      <c r="D55" s="24"/>
      <c r="E55" s="24"/>
      <c r="F55" s="24"/>
      <c r="G55" s="24"/>
      <c r="H55" s="24"/>
      <c r="I55" s="111"/>
      <c r="J55" s="24"/>
      <c r="K55" s="24"/>
      <c r="L55" s="22"/>
    </row>
    <row r="56" spans="1:31" s="2" customFormat="1" ht="16.5" customHeight="1">
      <c r="A56" s="37"/>
      <c r="B56" s="38"/>
      <c r="C56" s="39"/>
      <c r="D56" s="39"/>
      <c r="E56" s="413" t="s">
        <v>211</v>
      </c>
      <c r="F56" s="411"/>
      <c r="G56" s="411"/>
      <c r="H56" s="411"/>
      <c r="I56" s="118"/>
      <c r="J56" s="39"/>
      <c r="K56" s="39"/>
      <c r="L56" s="119"/>
      <c r="S56" s="37"/>
      <c r="T56" s="37"/>
      <c r="U56" s="37"/>
      <c r="V56" s="37"/>
      <c r="W56" s="37"/>
      <c r="X56" s="37"/>
      <c r="Y56" s="37"/>
      <c r="Z56" s="37"/>
      <c r="AA56" s="37"/>
      <c r="AB56" s="37"/>
      <c r="AC56" s="37"/>
      <c r="AD56" s="37"/>
      <c r="AE56" s="37"/>
    </row>
    <row r="57" spans="1:31" s="2" customFormat="1" ht="12" customHeight="1">
      <c r="A57" s="37"/>
      <c r="B57" s="38"/>
      <c r="C57" s="31" t="s">
        <v>3955</v>
      </c>
      <c r="D57" s="39"/>
      <c r="E57" s="39"/>
      <c r="F57" s="39"/>
      <c r="G57" s="39"/>
      <c r="H57" s="39"/>
      <c r="I57" s="118"/>
      <c r="J57" s="39"/>
      <c r="K57" s="39"/>
      <c r="L57" s="119"/>
      <c r="S57" s="37"/>
      <c r="T57" s="37"/>
      <c r="U57" s="37"/>
      <c r="V57" s="37"/>
      <c r="W57" s="37"/>
      <c r="X57" s="37"/>
      <c r="Y57" s="37"/>
      <c r="Z57" s="37"/>
      <c r="AA57" s="37"/>
      <c r="AB57" s="37"/>
      <c r="AC57" s="37"/>
      <c r="AD57" s="37"/>
      <c r="AE57" s="37"/>
    </row>
    <row r="58" spans="1:31" s="2" customFormat="1" ht="16.5" customHeight="1">
      <c r="A58" s="37"/>
      <c r="B58" s="38"/>
      <c r="C58" s="39"/>
      <c r="D58" s="39"/>
      <c r="E58" s="383" t="str">
        <f>E13</f>
        <v>D.1.1.2.4 - Sestava elektroměrného, pojistkového a plynoměrného pilíře</v>
      </c>
      <c r="F58" s="411"/>
      <c r="G58" s="411"/>
      <c r="H58" s="411"/>
      <c r="I58" s="118"/>
      <c r="J58" s="39"/>
      <c r="K58" s="39"/>
      <c r="L58" s="119"/>
      <c r="S58" s="37"/>
      <c r="T58" s="37"/>
      <c r="U58" s="37"/>
      <c r="V58" s="37"/>
      <c r="W58" s="37"/>
      <c r="X58" s="37"/>
      <c r="Y58" s="37"/>
      <c r="Z58" s="37"/>
      <c r="AA58" s="37"/>
      <c r="AB58" s="37"/>
      <c r="AC58" s="37"/>
      <c r="AD58" s="37"/>
      <c r="AE58" s="37"/>
    </row>
    <row r="59" spans="1:31" s="2" customFormat="1" ht="7" customHeight="1">
      <c r="A59" s="37"/>
      <c r="B59" s="38"/>
      <c r="C59" s="39"/>
      <c r="D59" s="39"/>
      <c r="E59" s="39"/>
      <c r="F59" s="39"/>
      <c r="G59" s="39"/>
      <c r="H59" s="39"/>
      <c r="I59" s="118"/>
      <c r="J59" s="39"/>
      <c r="K59" s="39"/>
      <c r="L59" s="119"/>
      <c r="S59" s="37"/>
      <c r="T59" s="37"/>
      <c r="U59" s="37"/>
      <c r="V59" s="37"/>
      <c r="W59" s="37"/>
      <c r="X59" s="37"/>
      <c r="Y59" s="37"/>
      <c r="Z59" s="37"/>
      <c r="AA59" s="37"/>
      <c r="AB59" s="37"/>
      <c r="AC59" s="37"/>
      <c r="AD59" s="37"/>
      <c r="AE59" s="37"/>
    </row>
    <row r="60" spans="1:31" s="2" customFormat="1" ht="12" customHeight="1">
      <c r="A60" s="37"/>
      <c r="B60" s="38"/>
      <c r="C60" s="31" t="s">
        <v>22</v>
      </c>
      <c r="D60" s="39"/>
      <c r="E60" s="39"/>
      <c r="F60" s="29" t="str">
        <f>F16</f>
        <v>č. parcelní 250/1, 250/6, 250/7 a st7296</v>
      </c>
      <c r="G60" s="39"/>
      <c r="H60" s="39"/>
      <c r="I60" s="120" t="s">
        <v>24</v>
      </c>
      <c r="J60" s="62" t="str">
        <f>IF(J16="","",J16)</f>
        <v>2. 9. 2020</v>
      </c>
      <c r="K60" s="39"/>
      <c r="L60" s="119"/>
      <c r="S60" s="37"/>
      <c r="T60" s="37"/>
      <c r="U60" s="37"/>
      <c r="V60" s="37"/>
      <c r="W60" s="37"/>
      <c r="X60" s="37"/>
      <c r="Y60" s="37"/>
      <c r="Z60" s="37"/>
      <c r="AA60" s="37"/>
      <c r="AB60" s="37"/>
      <c r="AC60" s="37"/>
      <c r="AD60" s="37"/>
      <c r="AE60" s="37"/>
    </row>
    <row r="61" spans="1:31" s="2" customFormat="1" ht="7" customHeight="1">
      <c r="A61" s="37"/>
      <c r="B61" s="38"/>
      <c r="C61" s="39"/>
      <c r="D61" s="39"/>
      <c r="E61" s="39"/>
      <c r="F61" s="39"/>
      <c r="G61" s="39"/>
      <c r="H61" s="39"/>
      <c r="I61" s="118"/>
      <c r="J61" s="39"/>
      <c r="K61" s="39"/>
      <c r="L61" s="119"/>
      <c r="S61" s="37"/>
      <c r="T61" s="37"/>
      <c r="U61" s="37"/>
      <c r="V61" s="37"/>
      <c r="W61" s="37"/>
      <c r="X61" s="37"/>
      <c r="Y61" s="37"/>
      <c r="Z61" s="37"/>
      <c r="AA61" s="37"/>
      <c r="AB61" s="37"/>
      <c r="AC61" s="37"/>
      <c r="AD61" s="37"/>
      <c r="AE61" s="37"/>
    </row>
    <row r="62" spans="1:31" s="2" customFormat="1" ht="40" customHeight="1">
      <c r="A62" s="37"/>
      <c r="B62" s="38"/>
      <c r="C62" s="31" t="s">
        <v>30</v>
      </c>
      <c r="D62" s="39"/>
      <c r="E62" s="39"/>
      <c r="F62" s="29" t="str">
        <f>E19</f>
        <v>EHC CZECH s.r.o., Závodní 278, 360 18 Karlovy Vary</v>
      </c>
      <c r="G62" s="39"/>
      <c r="H62" s="39"/>
      <c r="I62" s="120" t="s">
        <v>39</v>
      </c>
      <c r="J62" s="35" t="str">
        <f>E25</f>
        <v>INDBau DESIGN s.r.o., Houškova 1187/25, 326 00 Plz</v>
      </c>
      <c r="K62" s="39"/>
      <c r="L62" s="119"/>
      <c r="S62" s="37"/>
      <c r="T62" s="37"/>
      <c r="U62" s="37"/>
      <c r="V62" s="37"/>
      <c r="W62" s="37"/>
      <c r="X62" s="37"/>
      <c r="Y62" s="37"/>
      <c r="Z62" s="37"/>
      <c r="AA62" s="37"/>
      <c r="AB62" s="37"/>
      <c r="AC62" s="37"/>
      <c r="AD62" s="37"/>
      <c r="AE62" s="37"/>
    </row>
    <row r="63" spans="1:31" s="2" customFormat="1" ht="15.15" customHeight="1">
      <c r="A63" s="37"/>
      <c r="B63" s="38"/>
      <c r="C63" s="31" t="s">
        <v>36</v>
      </c>
      <c r="D63" s="39"/>
      <c r="E63" s="39"/>
      <c r="F63" s="29" t="str">
        <f>IF(E22="","",E22)</f>
        <v>Vyplň údaj</v>
      </c>
      <c r="G63" s="39"/>
      <c r="H63" s="39"/>
      <c r="I63" s="120" t="s">
        <v>43</v>
      </c>
      <c r="J63" s="35" t="str">
        <f>E28</f>
        <v xml:space="preserve"> </v>
      </c>
      <c r="K63" s="39"/>
      <c r="L63" s="119"/>
      <c r="S63" s="37"/>
      <c r="T63" s="37"/>
      <c r="U63" s="37"/>
      <c r="V63" s="37"/>
      <c r="W63" s="37"/>
      <c r="X63" s="37"/>
      <c r="Y63" s="37"/>
      <c r="Z63" s="37"/>
      <c r="AA63" s="37"/>
      <c r="AB63" s="37"/>
      <c r="AC63" s="37"/>
      <c r="AD63" s="37"/>
      <c r="AE63" s="37"/>
    </row>
    <row r="64" spans="1:31" s="2" customFormat="1" ht="10.25" customHeight="1">
      <c r="A64" s="37"/>
      <c r="B64" s="38"/>
      <c r="C64" s="39"/>
      <c r="D64" s="39"/>
      <c r="E64" s="39"/>
      <c r="F64" s="39"/>
      <c r="G64" s="39"/>
      <c r="H64" s="39"/>
      <c r="I64" s="118"/>
      <c r="J64" s="39"/>
      <c r="K64" s="39"/>
      <c r="L64" s="119"/>
      <c r="S64" s="37"/>
      <c r="T64" s="37"/>
      <c r="U64" s="37"/>
      <c r="V64" s="37"/>
      <c r="W64" s="37"/>
      <c r="X64" s="37"/>
      <c r="Y64" s="37"/>
      <c r="Z64" s="37"/>
      <c r="AA64" s="37"/>
      <c r="AB64" s="37"/>
      <c r="AC64" s="37"/>
      <c r="AD64" s="37"/>
      <c r="AE64" s="37"/>
    </row>
    <row r="65" spans="1:47" s="2" customFormat="1" ht="29.25" customHeight="1">
      <c r="A65" s="37"/>
      <c r="B65" s="38"/>
      <c r="C65" s="149" t="s">
        <v>214</v>
      </c>
      <c r="D65" s="150"/>
      <c r="E65" s="150"/>
      <c r="F65" s="150"/>
      <c r="G65" s="150"/>
      <c r="H65" s="150"/>
      <c r="I65" s="151"/>
      <c r="J65" s="152" t="s">
        <v>215</v>
      </c>
      <c r="K65" s="150"/>
      <c r="L65" s="119"/>
      <c r="S65" s="37"/>
      <c r="T65" s="37"/>
      <c r="U65" s="37"/>
      <c r="V65" s="37"/>
      <c r="W65" s="37"/>
      <c r="X65" s="37"/>
      <c r="Y65" s="37"/>
      <c r="Z65" s="37"/>
      <c r="AA65" s="37"/>
      <c r="AB65" s="37"/>
      <c r="AC65" s="37"/>
      <c r="AD65" s="37"/>
      <c r="AE65" s="37"/>
    </row>
    <row r="66" spans="1:47" s="2" customFormat="1" ht="10.25" customHeight="1">
      <c r="A66" s="37"/>
      <c r="B66" s="38"/>
      <c r="C66" s="39"/>
      <c r="D66" s="39"/>
      <c r="E66" s="39"/>
      <c r="F66" s="39"/>
      <c r="G66" s="39"/>
      <c r="H66" s="39"/>
      <c r="I66" s="118"/>
      <c r="J66" s="39"/>
      <c r="K66" s="39"/>
      <c r="L66" s="119"/>
      <c r="S66" s="37"/>
      <c r="T66" s="37"/>
      <c r="U66" s="37"/>
      <c r="V66" s="37"/>
      <c r="W66" s="37"/>
      <c r="X66" s="37"/>
      <c r="Y66" s="37"/>
      <c r="Z66" s="37"/>
      <c r="AA66" s="37"/>
      <c r="AB66" s="37"/>
      <c r="AC66" s="37"/>
      <c r="AD66" s="37"/>
      <c r="AE66" s="37"/>
    </row>
    <row r="67" spans="1:47" s="2" customFormat="1" ht="22.75" customHeight="1">
      <c r="A67" s="37"/>
      <c r="B67" s="38"/>
      <c r="C67" s="153" t="s">
        <v>80</v>
      </c>
      <c r="D67" s="39"/>
      <c r="E67" s="39"/>
      <c r="F67" s="39"/>
      <c r="G67" s="39"/>
      <c r="H67" s="39"/>
      <c r="I67" s="118"/>
      <c r="J67" s="80">
        <f>J102</f>
        <v>0</v>
      </c>
      <c r="K67" s="39"/>
      <c r="L67" s="119"/>
      <c r="S67" s="37"/>
      <c r="T67" s="37"/>
      <c r="U67" s="37"/>
      <c r="V67" s="37"/>
      <c r="W67" s="37"/>
      <c r="X67" s="37"/>
      <c r="Y67" s="37"/>
      <c r="Z67" s="37"/>
      <c r="AA67" s="37"/>
      <c r="AB67" s="37"/>
      <c r="AC67" s="37"/>
      <c r="AD67" s="37"/>
      <c r="AE67" s="37"/>
      <c r="AU67" s="19" t="s">
        <v>216</v>
      </c>
    </row>
    <row r="68" spans="1:47" s="9" customFormat="1" ht="25" customHeight="1">
      <c r="B68" s="154"/>
      <c r="C68" s="155"/>
      <c r="D68" s="156" t="s">
        <v>217</v>
      </c>
      <c r="E68" s="157"/>
      <c r="F68" s="157"/>
      <c r="G68" s="157"/>
      <c r="H68" s="157"/>
      <c r="I68" s="158"/>
      <c r="J68" s="159">
        <f>J103</f>
        <v>0</v>
      </c>
      <c r="K68" s="155"/>
      <c r="L68" s="160"/>
    </row>
    <row r="69" spans="1:47" s="10" customFormat="1" ht="19.899999999999999" customHeight="1">
      <c r="B69" s="161"/>
      <c r="C69" s="99"/>
      <c r="D69" s="162" t="s">
        <v>218</v>
      </c>
      <c r="E69" s="163"/>
      <c r="F69" s="163"/>
      <c r="G69" s="163"/>
      <c r="H69" s="163"/>
      <c r="I69" s="164"/>
      <c r="J69" s="165">
        <f>J104</f>
        <v>0</v>
      </c>
      <c r="K69" s="99"/>
      <c r="L69" s="166"/>
    </row>
    <row r="70" spans="1:47" s="10" customFormat="1" ht="19.899999999999999" customHeight="1">
      <c r="B70" s="161"/>
      <c r="C70" s="99"/>
      <c r="D70" s="162" t="s">
        <v>219</v>
      </c>
      <c r="E70" s="163"/>
      <c r="F70" s="163"/>
      <c r="G70" s="163"/>
      <c r="H70" s="163"/>
      <c r="I70" s="164"/>
      <c r="J70" s="165">
        <f>J165</f>
        <v>0</v>
      </c>
      <c r="K70" s="99"/>
      <c r="L70" s="166"/>
    </row>
    <row r="71" spans="1:47" s="10" customFormat="1" ht="19.899999999999999" customHeight="1">
      <c r="B71" s="161"/>
      <c r="C71" s="99"/>
      <c r="D71" s="162" t="s">
        <v>223</v>
      </c>
      <c r="E71" s="163"/>
      <c r="F71" s="163"/>
      <c r="G71" s="163"/>
      <c r="H71" s="163"/>
      <c r="I71" s="164"/>
      <c r="J71" s="165">
        <f>J191</f>
        <v>0</v>
      </c>
      <c r="K71" s="99"/>
      <c r="L71" s="166"/>
    </row>
    <row r="72" spans="1:47" s="10" customFormat="1" ht="14.9" customHeight="1">
      <c r="B72" s="161"/>
      <c r="C72" s="99"/>
      <c r="D72" s="162" t="s">
        <v>224</v>
      </c>
      <c r="E72" s="163"/>
      <c r="F72" s="163"/>
      <c r="G72" s="163"/>
      <c r="H72" s="163"/>
      <c r="I72" s="164"/>
      <c r="J72" s="165">
        <f>J192</f>
        <v>0</v>
      </c>
      <c r="K72" s="99"/>
      <c r="L72" s="166"/>
    </row>
    <row r="73" spans="1:47" s="9" customFormat="1" ht="25" customHeight="1">
      <c r="B73" s="154"/>
      <c r="C73" s="155"/>
      <c r="D73" s="156" t="s">
        <v>226</v>
      </c>
      <c r="E73" s="157"/>
      <c r="F73" s="157"/>
      <c r="G73" s="157"/>
      <c r="H73" s="157"/>
      <c r="I73" s="158"/>
      <c r="J73" s="159">
        <f>J195</f>
        <v>0</v>
      </c>
      <c r="K73" s="155"/>
      <c r="L73" s="160"/>
    </row>
    <row r="74" spans="1:47" s="10" customFormat="1" ht="19.899999999999999" customHeight="1">
      <c r="B74" s="161"/>
      <c r="C74" s="99"/>
      <c r="D74" s="162" t="s">
        <v>234</v>
      </c>
      <c r="E74" s="163"/>
      <c r="F74" s="163"/>
      <c r="G74" s="163"/>
      <c r="H74" s="163"/>
      <c r="I74" s="164"/>
      <c r="J74" s="165">
        <f>J196</f>
        <v>0</v>
      </c>
      <c r="K74" s="99"/>
      <c r="L74" s="166"/>
    </row>
    <row r="75" spans="1:47" s="10" customFormat="1" ht="19.899999999999999" customHeight="1">
      <c r="B75" s="161"/>
      <c r="C75" s="99"/>
      <c r="D75" s="162" t="s">
        <v>236</v>
      </c>
      <c r="E75" s="163"/>
      <c r="F75" s="163"/>
      <c r="G75" s="163"/>
      <c r="H75" s="163"/>
      <c r="I75" s="164"/>
      <c r="J75" s="165">
        <f>J209</f>
        <v>0</v>
      </c>
      <c r="K75" s="99"/>
      <c r="L75" s="166"/>
    </row>
    <row r="76" spans="1:47" s="9" customFormat="1" ht="25" customHeight="1">
      <c r="B76" s="154"/>
      <c r="C76" s="155"/>
      <c r="D76" s="156" t="s">
        <v>244</v>
      </c>
      <c r="E76" s="157"/>
      <c r="F76" s="157"/>
      <c r="G76" s="157"/>
      <c r="H76" s="157"/>
      <c r="I76" s="158"/>
      <c r="J76" s="159">
        <f>J220</f>
        <v>0</v>
      </c>
      <c r="K76" s="155"/>
      <c r="L76" s="160"/>
    </row>
    <row r="77" spans="1:47" s="10" customFormat="1" ht="19.899999999999999" customHeight="1">
      <c r="B77" s="161"/>
      <c r="C77" s="99"/>
      <c r="D77" s="162" t="s">
        <v>4160</v>
      </c>
      <c r="E77" s="163"/>
      <c r="F77" s="163"/>
      <c r="G77" s="163"/>
      <c r="H77" s="163"/>
      <c r="I77" s="164"/>
      <c r="J77" s="165">
        <f>J221</f>
        <v>0</v>
      </c>
      <c r="K77" s="99"/>
      <c r="L77" s="166"/>
    </row>
    <row r="78" spans="1:47" s="9" customFormat="1" ht="25" customHeight="1">
      <c r="B78" s="154"/>
      <c r="C78" s="155"/>
      <c r="D78" s="156" t="s">
        <v>246</v>
      </c>
      <c r="E78" s="157"/>
      <c r="F78" s="157"/>
      <c r="G78" s="157"/>
      <c r="H78" s="157"/>
      <c r="I78" s="158"/>
      <c r="J78" s="159">
        <f>J232</f>
        <v>0</v>
      </c>
      <c r="K78" s="155"/>
      <c r="L78" s="160"/>
    </row>
    <row r="79" spans="1:47" s="2" customFormat="1" ht="21.75" customHeight="1">
      <c r="A79" s="37"/>
      <c r="B79" s="38"/>
      <c r="C79" s="39"/>
      <c r="D79" s="39"/>
      <c r="E79" s="39"/>
      <c r="F79" s="39"/>
      <c r="G79" s="39"/>
      <c r="H79" s="39"/>
      <c r="I79" s="118"/>
      <c r="J79" s="39"/>
      <c r="K79" s="39"/>
      <c r="L79" s="119"/>
      <c r="S79" s="37"/>
      <c r="T79" s="37"/>
      <c r="U79" s="37"/>
      <c r="V79" s="37"/>
      <c r="W79" s="37"/>
      <c r="X79" s="37"/>
      <c r="Y79" s="37"/>
      <c r="Z79" s="37"/>
      <c r="AA79" s="37"/>
      <c r="AB79" s="37"/>
      <c r="AC79" s="37"/>
      <c r="AD79" s="37"/>
      <c r="AE79" s="37"/>
    </row>
    <row r="80" spans="1:47" s="2" customFormat="1" ht="7" customHeight="1">
      <c r="A80" s="37"/>
      <c r="B80" s="50"/>
      <c r="C80" s="51"/>
      <c r="D80" s="51"/>
      <c r="E80" s="51"/>
      <c r="F80" s="51"/>
      <c r="G80" s="51"/>
      <c r="H80" s="51"/>
      <c r="I80" s="145"/>
      <c r="J80" s="51"/>
      <c r="K80" s="51"/>
      <c r="L80" s="119"/>
      <c r="S80" s="37"/>
      <c r="T80" s="37"/>
      <c r="U80" s="37"/>
      <c r="V80" s="37"/>
      <c r="W80" s="37"/>
      <c r="X80" s="37"/>
      <c r="Y80" s="37"/>
      <c r="Z80" s="37"/>
      <c r="AA80" s="37"/>
      <c r="AB80" s="37"/>
      <c r="AC80" s="37"/>
      <c r="AD80" s="37"/>
      <c r="AE80" s="37"/>
    </row>
    <row r="84" spans="1:31" s="2" customFormat="1" ht="7" customHeight="1">
      <c r="A84" s="37"/>
      <c r="B84" s="52"/>
      <c r="C84" s="53"/>
      <c r="D84" s="53"/>
      <c r="E84" s="53"/>
      <c r="F84" s="53"/>
      <c r="G84" s="53"/>
      <c r="H84" s="53"/>
      <c r="I84" s="148"/>
      <c r="J84" s="53"/>
      <c r="K84" s="53"/>
      <c r="L84" s="119"/>
      <c r="S84" s="37"/>
      <c r="T84" s="37"/>
      <c r="U84" s="37"/>
      <c r="V84" s="37"/>
      <c r="W84" s="37"/>
      <c r="X84" s="37"/>
      <c r="Y84" s="37"/>
      <c r="Z84" s="37"/>
      <c r="AA84" s="37"/>
      <c r="AB84" s="37"/>
      <c r="AC84" s="37"/>
      <c r="AD84" s="37"/>
      <c r="AE84" s="37"/>
    </row>
    <row r="85" spans="1:31" s="2" customFormat="1" ht="25" customHeight="1">
      <c r="A85" s="37"/>
      <c r="B85" s="38"/>
      <c r="C85" s="25" t="s">
        <v>247</v>
      </c>
      <c r="D85" s="39"/>
      <c r="E85" s="39"/>
      <c r="F85" s="39"/>
      <c r="G85" s="39"/>
      <c r="H85" s="39"/>
      <c r="I85" s="118"/>
      <c r="J85" s="39"/>
      <c r="K85" s="39"/>
      <c r="L85" s="119"/>
      <c r="S85" s="37"/>
      <c r="T85" s="37"/>
      <c r="U85" s="37"/>
      <c r="V85" s="37"/>
      <c r="W85" s="37"/>
      <c r="X85" s="37"/>
      <c r="Y85" s="37"/>
      <c r="Z85" s="37"/>
      <c r="AA85" s="37"/>
      <c r="AB85" s="37"/>
      <c r="AC85" s="37"/>
      <c r="AD85" s="37"/>
      <c r="AE85" s="37"/>
    </row>
    <row r="86" spans="1:31" s="2" customFormat="1" ht="7" customHeight="1">
      <c r="A86" s="37"/>
      <c r="B86" s="38"/>
      <c r="C86" s="39"/>
      <c r="D86" s="39"/>
      <c r="E86" s="39"/>
      <c r="F86" s="39"/>
      <c r="G86" s="39"/>
      <c r="H86" s="39"/>
      <c r="I86" s="118"/>
      <c r="J86" s="39"/>
      <c r="K86" s="39"/>
      <c r="L86" s="119"/>
      <c r="S86" s="37"/>
      <c r="T86" s="37"/>
      <c r="U86" s="37"/>
      <c r="V86" s="37"/>
      <c r="W86" s="37"/>
      <c r="X86" s="37"/>
      <c r="Y86" s="37"/>
      <c r="Z86" s="37"/>
      <c r="AA86" s="37"/>
      <c r="AB86" s="37"/>
      <c r="AC86" s="37"/>
      <c r="AD86" s="37"/>
      <c r="AE86" s="37"/>
    </row>
    <row r="87" spans="1:31" s="2" customFormat="1" ht="12" customHeight="1">
      <c r="A87" s="37"/>
      <c r="B87" s="38"/>
      <c r="C87" s="31" t="s">
        <v>16</v>
      </c>
      <c r="D87" s="39"/>
      <c r="E87" s="39"/>
      <c r="F87" s="39"/>
      <c r="G87" s="39"/>
      <c r="H87" s="39"/>
      <c r="I87" s="118"/>
      <c r="J87" s="39"/>
      <c r="K87" s="39"/>
      <c r="L87" s="119"/>
      <c r="S87" s="37"/>
      <c r="T87" s="37"/>
      <c r="U87" s="37"/>
      <c r="V87" s="37"/>
      <c r="W87" s="37"/>
      <c r="X87" s="37"/>
      <c r="Y87" s="37"/>
      <c r="Z87" s="37"/>
      <c r="AA87" s="37"/>
      <c r="AB87" s="37"/>
      <c r="AC87" s="37"/>
      <c r="AD87" s="37"/>
      <c r="AE87" s="37"/>
    </row>
    <row r="88" spans="1:31" s="2" customFormat="1" ht="16.5" customHeight="1">
      <c r="A88" s="37"/>
      <c r="B88" s="38"/>
      <c r="C88" s="39"/>
      <c r="D88" s="39"/>
      <c r="E88" s="409" t="str">
        <f>E7</f>
        <v>EHC CZECH s.r.o. – Podnikatelský inkubátor – Evropská ul., Cheb</v>
      </c>
      <c r="F88" s="410"/>
      <c r="G88" s="410"/>
      <c r="H88" s="410"/>
      <c r="I88" s="118"/>
      <c r="J88" s="39"/>
      <c r="K88" s="39"/>
      <c r="L88" s="119"/>
      <c r="S88" s="37"/>
      <c r="T88" s="37"/>
      <c r="U88" s="37"/>
      <c r="V88" s="37"/>
      <c r="W88" s="37"/>
      <c r="X88" s="37"/>
      <c r="Y88" s="37"/>
      <c r="Z88" s="37"/>
      <c r="AA88" s="37"/>
      <c r="AB88" s="37"/>
      <c r="AC88" s="37"/>
      <c r="AD88" s="37"/>
      <c r="AE88" s="37"/>
    </row>
    <row r="89" spans="1:31" s="1" customFormat="1" ht="12" customHeight="1">
      <c r="B89" s="23"/>
      <c r="C89" s="31" t="s">
        <v>208</v>
      </c>
      <c r="D89" s="24"/>
      <c r="E89" s="24"/>
      <c r="F89" s="24"/>
      <c r="G89" s="24"/>
      <c r="H89" s="24"/>
      <c r="I89" s="111"/>
      <c r="J89" s="24"/>
      <c r="K89" s="24"/>
      <c r="L89" s="22"/>
    </row>
    <row r="90" spans="1:31" s="1" customFormat="1" ht="16.5" customHeight="1">
      <c r="B90" s="23"/>
      <c r="C90" s="24"/>
      <c r="D90" s="24"/>
      <c r="E90" s="409" t="s">
        <v>209</v>
      </c>
      <c r="F90" s="361"/>
      <c r="G90" s="361"/>
      <c r="H90" s="361"/>
      <c r="I90" s="111"/>
      <c r="J90" s="24"/>
      <c r="K90" s="24"/>
      <c r="L90" s="22"/>
    </row>
    <row r="91" spans="1:31" s="1" customFormat="1" ht="12" customHeight="1">
      <c r="B91" s="23"/>
      <c r="C91" s="31" t="s">
        <v>210</v>
      </c>
      <c r="D91" s="24"/>
      <c r="E91" s="24"/>
      <c r="F91" s="24"/>
      <c r="G91" s="24"/>
      <c r="H91" s="24"/>
      <c r="I91" s="111"/>
      <c r="J91" s="24"/>
      <c r="K91" s="24"/>
      <c r="L91" s="22"/>
    </row>
    <row r="92" spans="1:31" s="2" customFormat="1" ht="16.5" customHeight="1">
      <c r="A92" s="37"/>
      <c r="B92" s="38"/>
      <c r="C92" s="39"/>
      <c r="D92" s="39"/>
      <c r="E92" s="413" t="s">
        <v>211</v>
      </c>
      <c r="F92" s="411"/>
      <c r="G92" s="411"/>
      <c r="H92" s="411"/>
      <c r="I92" s="118"/>
      <c r="J92" s="39"/>
      <c r="K92" s="39"/>
      <c r="L92" s="119"/>
      <c r="S92" s="37"/>
      <c r="T92" s="37"/>
      <c r="U92" s="37"/>
      <c r="V92" s="37"/>
      <c r="W92" s="37"/>
      <c r="X92" s="37"/>
      <c r="Y92" s="37"/>
      <c r="Z92" s="37"/>
      <c r="AA92" s="37"/>
      <c r="AB92" s="37"/>
      <c r="AC92" s="37"/>
      <c r="AD92" s="37"/>
      <c r="AE92" s="37"/>
    </row>
    <row r="93" spans="1:31" s="2" customFormat="1" ht="12" customHeight="1">
      <c r="A93" s="37"/>
      <c r="B93" s="38"/>
      <c r="C93" s="31" t="s">
        <v>3955</v>
      </c>
      <c r="D93" s="39"/>
      <c r="E93" s="39"/>
      <c r="F93" s="39"/>
      <c r="G93" s="39"/>
      <c r="H93" s="39"/>
      <c r="I93" s="118"/>
      <c r="J93" s="39"/>
      <c r="K93" s="39"/>
      <c r="L93" s="119"/>
      <c r="S93" s="37"/>
      <c r="T93" s="37"/>
      <c r="U93" s="37"/>
      <c r="V93" s="37"/>
      <c r="W93" s="37"/>
      <c r="X93" s="37"/>
      <c r="Y93" s="37"/>
      <c r="Z93" s="37"/>
      <c r="AA93" s="37"/>
      <c r="AB93" s="37"/>
      <c r="AC93" s="37"/>
      <c r="AD93" s="37"/>
      <c r="AE93" s="37"/>
    </row>
    <row r="94" spans="1:31" s="2" customFormat="1" ht="16.5" customHeight="1">
      <c r="A94" s="37"/>
      <c r="B94" s="38"/>
      <c r="C94" s="39"/>
      <c r="D94" s="39"/>
      <c r="E94" s="383" t="str">
        <f>E13</f>
        <v>D.1.1.2.4 - Sestava elektroměrného, pojistkového a plynoměrného pilíře</v>
      </c>
      <c r="F94" s="411"/>
      <c r="G94" s="411"/>
      <c r="H94" s="411"/>
      <c r="I94" s="118"/>
      <c r="J94" s="39"/>
      <c r="K94" s="39"/>
      <c r="L94" s="119"/>
      <c r="S94" s="37"/>
      <c r="T94" s="37"/>
      <c r="U94" s="37"/>
      <c r="V94" s="37"/>
      <c r="W94" s="37"/>
      <c r="X94" s="37"/>
      <c r="Y94" s="37"/>
      <c r="Z94" s="37"/>
      <c r="AA94" s="37"/>
      <c r="AB94" s="37"/>
      <c r="AC94" s="37"/>
      <c r="AD94" s="37"/>
      <c r="AE94" s="37"/>
    </row>
    <row r="95" spans="1:31" s="2" customFormat="1" ht="7" customHeight="1">
      <c r="A95" s="37"/>
      <c r="B95" s="38"/>
      <c r="C95" s="39"/>
      <c r="D95" s="39"/>
      <c r="E95" s="39"/>
      <c r="F95" s="39"/>
      <c r="G95" s="39"/>
      <c r="H95" s="39"/>
      <c r="I95" s="118"/>
      <c r="J95" s="39"/>
      <c r="K95" s="39"/>
      <c r="L95" s="119"/>
      <c r="S95" s="37"/>
      <c r="T95" s="37"/>
      <c r="U95" s="37"/>
      <c r="V95" s="37"/>
      <c r="W95" s="37"/>
      <c r="X95" s="37"/>
      <c r="Y95" s="37"/>
      <c r="Z95" s="37"/>
      <c r="AA95" s="37"/>
      <c r="AB95" s="37"/>
      <c r="AC95" s="37"/>
      <c r="AD95" s="37"/>
      <c r="AE95" s="37"/>
    </row>
    <row r="96" spans="1:31" s="2" customFormat="1" ht="12" customHeight="1">
      <c r="A96" s="37"/>
      <c r="B96" s="38"/>
      <c r="C96" s="31" t="s">
        <v>22</v>
      </c>
      <c r="D96" s="39"/>
      <c r="E96" s="39"/>
      <c r="F96" s="29" t="str">
        <f>F16</f>
        <v>č. parcelní 250/1, 250/6, 250/7 a st7296</v>
      </c>
      <c r="G96" s="39"/>
      <c r="H96" s="39"/>
      <c r="I96" s="120" t="s">
        <v>24</v>
      </c>
      <c r="J96" s="62" t="str">
        <f>IF(J16="","",J16)</f>
        <v>2. 9. 2020</v>
      </c>
      <c r="K96" s="39"/>
      <c r="L96" s="119"/>
      <c r="S96" s="37"/>
      <c r="T96" s="37"/>
      <c r="U96" s="37"/>
      <c r="V96" s="37"/>
      <c r="W96" s="37"/>
      <c r="X96" s="37"/>
      <c r="Y96" s="37"/>
      <c r="Z96" s="37"/>
      <c r="AA96" s="37"/>
      <c r="AB96" s="37"/>
      <c r="AC96" s="37"/>
      <c r="AD96" s="37"/>
      <c r="AE96" s="37"/>
    </row>
    <row r="97" spans="1:65" s="2" customFormat="1" ht="7" customHeight="1">
      <c r="A97" s="37"/>
      <c r="B97" s="38"/>
      <c r="C97" s="39"/>
      <c r="D97" s="39"/>
      <c r="E97" s="39"/>
      <c r="F97" s="39"/>
      <c r="G97" s="39"/>
      <c r="H97" s="39"/>
      <c r="I97" s="118"/>
      <c r="J97" s="39"/>
      <c r="K97" s="39"/>
      <c r="L97" s="119"/>
      <c r="S97" s="37"/>
      <c r="T97" s="37"/>
      <c r="U97" s="37"/>
      <c r="V97" s="37"/>
      <c r="W97" s="37"/>
      <c r="X97" s="37"/>
      <c r="Y97" s="37"/>
      <c r="Z97" s="37"/>
      <c r="AA97" s="37"/>
      <c r="AB97" s="37"/>
      <c r="AC97" s="37"/>
      <c r="AD97" s="37"/>
      <c r="AE97" s="37"/>
    </row>
    <row r="98" spans="1:65" s="2" customFormat="1" ht="40" customHeight="1">
      <c r="A98" s="37"/>
      <c r="B98" s="38"/>
      <c r="C98" s="31" t="s">
        <v>30</v>
      </c>
      <c r="D98" s="39"/>
      <c r="E98" s="39"/>
      <c r="F98" s="29" t="str">
        <f>E19</f>
        <v>EHC CZECH s.r.o., Závodní 278, 360 18 Karlovy Vary</v>
      </c>
      <c r="G98" s="39"/>
      <c r="H98" s="39"/>
      <c r="I98" s="120" t="s">
        <v>39</v>
      </c>
      <c r="J98" s="35" t="str">
        <f>E25</f>
        <v>INDBau DESIGN s.r.o., Houškova 1187/25, 326 00 Plz</v>
      </c>
      <c r="K98" s="39"/>
      <c r="L98" s="119"/>
      <c r="S98" s="37"/>
      <c r="T98" s="37"/>
      <c r="U98" s="37"/>
      <c r="V98" s="37"/>
      <c r="W98" s="37"/>
      <c r="X98" s="37"/>
      <c r="Y98" s="37"/>
      <c r="Z98" s="37"/>
      <c r="AA98" s="37"/>
      <c r="AB98" s="37"/>
      <c r="AC98" s="37"/>
      <c r="AD98" s="37"/>
      <c r="AE98" s="37"/>
    </row>
    <row r="99" spans="1:65" s="2" customFormat="1" ht="15.15" customHeight="1">
      <c r="A99" s="37"/>
      <c r="B99" s="38"/>
      <c r="C99" s="31" t="s">
        <v>36</v>
      </c>
      <c r="D99" s="39"/>
      <c r="E99" s="39"/>
      <c r="F99" s="29" t="str">
        <f>IF(E22="","",E22)</f>
        <v>Vyplň údaj</v>
      </c>
      <c r="G99" s="39"/>
      <c r="H99" s="39"/>
      <c r="I99" s="120" t="s">
        <v>43</v>
      </c>
      <c r="J99" s="35" t="str">
        <f>E28</f>
        <v xml:space="preserve"> </v>
      </c>
      <c r="K99" s="39"/>
      <c r="L99" s="119"/>
      <c r="S99" s="37"/>
      <c r="T99" s="37"/>
      <c r="U99" s="37"/>
      <c r="V99" s="37"/>
      <c r="W99" s="37"/>
      <c r="X99" s="37"/>
      <c r="Y99" s="37"/>
      <c r="Z99" s="37"/>
      <c r="AA99" s="37"/>
      <c r="AB99" s="37"/>
      <c r="AC99" s="37"/>
      <c r="AD99" s="37"/>
      <c r="AE99" s="37"/>
    </row>
    <row r="100" spans="1:65" s="2" customFormat="1" ht="10.25" customHeight="1">
      <c r="A100" s="37"/>
      <c r="B100" s="38"/>
      <c r="C100" s="39"/>
      <c r="D100" s="39"/>
      <c r="E100" s="39"/>
      <c r="F100" s="39"/>
      <c r="G100" s="39"/>
      <c r="H100" s="39"/>
      <c r="I100" s="118"/>
      <c r="J100" s="39"/>
      <c r="K100" s="39"/>
      <c r="L100" s="119"/>
      <c r="S100" s="37"/>
      <c r="T100" s="37"/>
      <c r="U100" s="37"/>
      <c r="V100" s="37"/>
      <c r="W100" s="37"/>
      <c r="X100" s="37"/>
      <c r="Y100" s="37"/>
      <c r="Z100" s="37"/>
      <c r="AA100" s="37"/>
      <c r="AB100" s="37"/>
      <c r="AC100" s="37"/>
      <c r="AD100" s="37"/>
      <c r="AE100" s="37"/>
    </row>
    <row r="101" spans="1:65" s="11" customFormat="1" ht="29.25" customHeight="1">
      <c r="A101" s="167"/>
      <c r="B101" s="168"/>
      <c r="C101" s="169" t="s">
        <v>248</v>
      </c>
      <c r="D101" s="170" t="s">
        <v>67</v>
      </c>
      <c r="E101" s="170" t="s">
        <v>63</v>
      </c>
      <c r="F101" s="170" t="s">
        <v>64</v>
      </c>
      <c r="G101" s="170" t="s">
        <v>249</v>
      </c>
      <c r="H101" s="170" t="s">
        <v>250</v>
      </c>
      <c r="I101" s="171" t="s">
        <v>251</v>
      </c>
      <c r="J101" s="170" t="s">
        <v>215</v>
      </c>
      <c r="K101" s="172" t="s">
        <v>252</v>
      </c>
      <c r="L101" s="173"/>
      <c r="M101" s="71" t="s">
        <v>44</v>
      </c>
      <c r="N101" s="72" t="s">
        <v>52</v>
      </c>
      <c r="O101" s="72" t="s">
        <v>253</v>
      </c>
      <c r="P101" s="72" t="s">
        <v>254</v>
      </c>
      <c r="Q101" s="72" t="s">
        <v>255</v>
      </c>
      <c r="R101" s="72" t="s">
        <v>256</v>
      </c>
      <c r="S101" s="72" t="s">
        <v>257</v>
      </c>
      <c r="T101" s="73" t="s">
        <v>258</v>
      </c>
      <c r="U101" s="167"/>
      <c r="V101" s="167"/>
      <c r="W101" s="167"/>
      <c r="X101" s="167"/>
      <c r="Y101" s="167"/>
      <c r="Z101" s="167"/>
      <c r="AA101" s="167"/>
      <c r="AB101" s="167"/>
      <c r="AC101" s="167"/>
      <c r="AD101" s="167"/>
      <c r="AE101" s="167"/>
    </row>
    <row r="102" spans="1:65" s="2" customFormat="1" ht="22.75" customHeight="1">
      <c r="A102" s="37"/>
      <c r="B102" s="38"/>
      <c r="C102" s="78" t="s">
        <v>259</v>
      </c>
      <c r="D102" s="39"/>
      <c r="E102" s="39"/>
      <c r="F102" s="39"/>
      <c r="G102" s="39"/>
      <c r="H102" s="39"/>
      <c r="I102" s="118"/>
      <c r="J102" s="174">
        <f>BK102</f>
        <v>0</v>
      </c>
      <c r="K102" s="39"/>
      <c r="L102" s="42"/>
      <c r="M102" s="74"/>
      <c r="N102" s="175"/>
      <c r="O102" s="75"/>
      <c r="P102" s="176">
        <f>P103+P195+P220+P232</f>
        <v>0</v>
      </c>
      <c r="Q102" s="75"/>
      <c r="R102" s="176">
        <f>R103+R195+R220+R232</f>
        <v>2.9869448000000003</v>
      </c>
      <c r="S102" s="75"/>
      <c r="T102" s="177">
        <f>T103+T195+T220+T232</f>
        <v>0</v>
      </c>
      <c r="U102" s="37"/>
      <c r="V102" s="37"/>
      <c r="W102" s="37"/>
      <c r="X102" s="37"/>
      <c r="Y102" s="37"/>
      <c r="Z102" s="37"/>
      <c r="AA102" s="37"/>
      <c r="AB102" s="37"/>
      <c r="AC102" s="37"/>
      <c r="AD102" s="37"/>
      <c r="AE102" s="37"/>
      <c r="AT102" s="19" t="s">
        <v>81</v>
      </c>
      <c r="AU102" s="19" t="s">
        <v>216</v>
      </c>
      <c r="BK102" s="178">
        <f>BK103+BK195+BK220+BK232</f>
        <v>0</v>
      </c>
    </row>
    <row r="103" spans="1:65" s="12" customFormat="1" ht="25.9" customHeight="1">
      <c r="B103" s="179"/>
      <c r="C103" s="180"/>
      <c r="D103" s="181" t="s">
        <v>81</v>
      </c>
      <c r="E103" s="182" t="s">
        <v>260</v>
      </c>
      <c r="F103" s="182" t="s">
        <v>261</v>
      </c>
      <c r="G103" s="180"/>
      <c r="H103" s="180"/>
      <c r="I103" s="183"/>
      <c r="J103" s="184">
        <f>BK103</f>
        <v>0</v>
      </c>
      <c r="K103" s="180"/>
      <c r="L103" s="185"/>
      <c r="M103" s="186"/>
      <c r="N103" s="187"/>
      <c r="O103" s="187"/>
      <c r="P103" s="188">
        <f>P104+P165+P191</f>
        <v>0</v>
      </c>
      <c r="Q103" s="187"/>
      <c r="R103" s="188">
        <f>R104+R165+R191</f>
        <v>0.48573080000000002</v>
      </c>
      <c r="S103" s="187"/>
      <c r="T103" s="189">
        <f>T104+T165+T191</f>
        <v>0</v>
      </c>
      <c r="AR103" s="190" t="s">
        <v>89</v>
      </c>
      <c r="AT103" s="191" t="s">
        <v>81</v>
      </c>
      <c r="AU103" s="191" t="s">
        <v>82</v>
      </c>
      <c r="AY103" s="190" t="s">
        <v>262</v>
      </c>
      <c r="BK103" s="192">
        <f>BK104+BK165+BK191</f>
        <v>0</v>
      </c>
    </row>
    <row r="104" spans="1:65" s="12" customFormat="1" ht="22.75" customHeight="1">
      <c r="B104" s="179"/>
      <c r="C104" s="180"/>
      <c r="D104" s="181" t="s">
        <v>81</v>
      </c>
      <c r="E104" s="193" t="s">
        <v>89</v>
      </c>
      <c r="F104" s="193" t="s">
        <v>263</v>
      </c>
      <c r="G104" s="180"/>
      <c r="H104" s="180"/>
      <c r="I104" s="183"/>
      <c r="J104" s="194">
        <f>BK104</f>
        <v>0</v>
      </c>
      <c r="K104" s="180"/>
      <c r="L104" s="185"/>
      <c r="M104" s="186"/>
      <c r="N104" s="187"/>
      <c r="O104" s="187"/>
      <c r="P104" s="188">
        <f>SUM(P105:P164)</f>
        <v>0</v>
      </c>
      <c r="Q104" s="187"/>
      <c r="R104" s="188">
        <f>SUM(R105:R164)</f>
        <v>0</v>
      </c>
      <c r="S104" s="187"/>
      <c r="T104" s="189">
        <f>SUM(T105:T164)</f>
        <v>0</v>
      </c>
      <c r="AR104" s="190" t="s">
        <v>89</v>
      </c>
      <c r="AT104" s="191" t="s">
        <v>81</v>
      </c>
      <c r="AU104" s="191" t="s">
        <v>89</v>
      </c>
      <c r="AY104" s="190" t="s">
        <v>262</v>
      </c>
      <c r="BK104" s="192">
        <f>SUM(BK105:BK164)</f>
        <v>0</v>
      </c>
    </row>
    <row r="105" spans="1:65" s="2" customFormat="1" ht="16.5" customHeight="1">
      <c r="A105" s="37"/>
      <c r="B105" s="38"/>
      <c r="C105" s="195" t="s">
        <v>89</v>
      </c>
      <c r="D105" s="195" t="s">
        <v>264</v>
      </c>
      <c r="E105" s="196" t="s">
        <v>323</v>
      </c>
      <c r="F105" s="197" t="s">
        <v>324</v>
      </c>
      <c r="G105" s="198" t="s">
        <v>267</v>
      </c>
      <c r="H105" s="199">
        <v>3.75</v>
      </c>
      <c r="I105" s="200"/>
      <c r="J105" s="201">
        <f>ROUND(I105*H105,2)</f>
        <v>0</v>
      </c>
      <c r="K105" s="197" t="s">
        <v>268</v>
      </c>
      <c r="L105" s="42"/>
      <c r="M105" s="202" t="s">
        <v>44</v>
      </c>
      <c r="N105" s="203" t="s">
        <v>53</v>
      </c>
      <c r="O105" s="67"/>
      <c r="P105" s="204">
        <f>O105*H105</f>
        <v>0</v>
      </c>
      <c r="Q105" s="204">
        <v>0</v>
      </c>
      <c r="R105" s="204">
        <f>Q105*H105</f>
        <v>0</v>
      </c>
      <c r="S105" s="204">
        <v>0</v>
      </c>
      <c r="T105" s="205">
        <f>S105*H105</f>
        <v>0</v>
      </c>
      <c r="U105" s="37"/>
      <c r="V105" s="37"/>
      <c r="W105" s="37"/>
      <c r="X105" s="37"/>
      <c r="Y105" s="37"/>
      <c r="Z105" s="37"/>
      <c r="AA105" s="37"/>
      <c r="AB105" s="37"/>
      <c r="AC105" s="37"/>
      <c r="AD105" s="37"/>
      <c r="AE105" s="37"/>
      <c r="AR105" s="206" t="s">
        <v>104</v>
      </c>
      <c r="AT105" s="206" t="s">
        <v>264</v>
      </c>
      <c r="AU105" s="206" t="s">
        <v>91</v>
      </c>
      <c r="AY105" s="19" t="s">
        <v>262</v>
      </c>
      <c r="BE105" s="207">
        <f>IF(N105="základní",J105,0)</f>
        <v>0</v>
      </c>
      <c r="BF105" s="207">
        <f>IF(N105="snížená",J105,0)</f>
        <v>0</v>
      </c>
      <c r="BG105" s="207">
        <f>IF(N105="zákl. přenesená",J105,0)</f>
        <v>0</v>
      </c>
      <c r="BH105" s="207">
        <f>IF(N105="sníž. přenesená",J105,0)</f>
        <v>0</v>
      </c>
      <c r="BI105" s="207">
        <f>IF(N105="nulová",J105,0)</f>
        <v>0</v>
      </c>
      <c r="BJ105" s="19" t="s">
        <v>89</v>
      </c>
      <c r="BK105" s="207">
        <f>ROUND(I105*H105,2)</f>
        <v>0</v>
      </c>
      <c r="BL105" s="19" t="s">
        <v>104</v>
      </c>
      <c r="BM105" s="206" t="s">
        <v>4161</v>
      </c>
    </row>
    <row r="106" spans="1:65" s="2" customFormat="1" ht="63">
      <c r="A106" s="37"/>
      <c r="B106" s="38"/>
      <c r="C106" s="39"/>
      <c r="D106" s="208" t="s">
        <v>270</v>
      </c>
      <c r="E106" s="39"/>
      <c r="F106" s="209" t="s">
        <v>326</v>
      </c>
      <c r="G106" s="39"/>
      <c r="H106" s="39"/>
      <c r="I106" s="118"/>
      <c r="J106" s="39"/>
      <c r="K106" s="39"/>
      <c r="L106" s="42"/>
      <c r="M106" s="210"/>
      <c r="N106" s="211"/>
      <c r="O106" s="67"/>
      <c r="P106" s="67"/>
      <c r="Q106" s="67"/>
      <c r="R106" s="67"/>
      <c r="S106" s="67"/>
      <c r="T106" s="68"/>
      <c r="U106" s="37"/>
      <c r="V106" s="37"/>
      <c r="W106" s="37"/>
      <c r="X106" s="37"/>
      <c r="Y106" s="37"/>
      <c r="Z106" s="37"/>
      <c r="AA106" s="37"/>
      <c r="AB106" s="37"/>
      <c r="AC106" s="37"/>
      <c r="AD106" s="37"/>
      <c r="AE106" s="37"/>
      <c r="AT106" s="19" t="s">
        <v>270</v>
      </c>
      <c r="AU106" s="19" t="s">
        <v>91</v>
      </c>
    </row>
    <row r="107" spans="1:65" s="2" customFormat="1" ht="18">
      <c r="A107" s="37"/>
      <c r="B107" s="38"/>
      <c r="C107" s="39"/>
      <c r="D107" s="208" t="s">
        <v>421</v>
      </c>
      <c r="E107" s="39"/>
      <c r="F107" s="209" t="s">
        <v>4162</v>
      </c>
      <c r="G107" s="39"/>
      <c r="H107" s="39"/>
      <c r="I107" s="118"/>
      <c r="J107" s="39"/>
      <c r="K107" s="39"/>
      <c r="L107" s="42"/>
      <c r="M107" s="210"/>
      <c r="N107" s="211"/>
      <c r="O107" s="67"/>
      <c r="P107" s="67"/>
      <c r="Q107" s="67"/>
      <c r="R107" s="67"/>
      <c r="S107" s="67"/>
      <c r="T107" s="68"/>
      <c r="U107" s="37"/>
      <c r="V107" s="37"/>
      <c r="W107" s="37"/>
      <c r="X107" s="37"/>
      <c r="Y107" s="37"/>
      <c r="Z107" s="37"/>
      <c r="AA107" s="37"/>
      <c r="AB107" s="37"/>
      <c r="AC107" s="37"/>
      <c r="AD107" s="37"/>
      <c r="AE107" s="37"/>
      <c r="AT107" s="19" t="s">
        <v>421</v>
      </c>
      <c r="AU107" s="19" t="s">
        <v>91</v>
      </c>
    </row>
    <row r="108" spans="1:65" s="13" customFormat="1" ht="10">
      <c r="B108" s="212"/>
      <c r="C108" s="213"/>
      <c r="D108" s="208" t="s">
        <v>272</v>
      </c>
      <c r="E108" s="214" t="s">
        <v>44</v>
      </c>
      <c r="F108" s="215" t="s">
        <v>4163</v>
      </c>
      <c r="G108" s="213"/>
      <c r="H108" s="214" t="s">
        <v>44</v>
      </c>
      <c r="I108" s="216"/>
      <c r="J108" s="213"/>
      <c r="K108" s="213"/>
      <c r="L108" s="217"/>
      <c r="M108" s="218"/>
      <c r="N108" s="219"/>
      <c r="O108" s="219"/>
      <c r="P108" s="219"/>
      <c r="Q108" s="219"/>
      <c r="R108" s="219"/>
      <c r="S108" s="219"/>
      <c r="T108" s="220"/>
      <c r="AT108" s="221" t="s">
        <v>272</v>
      </c>
      <c r="AU108" s="221" t="s">
        <v>91</v>
      </c>
      <c r="AV108" s="13" t="s">
        <v>89</v>
      </c>
      <c r="AW108" s="13" t="s">
        <v>38</v>
      </c>
      <c r="AX108" s="13" t="s">
        <v>82</v>
      </c>
      <c r="AY108" s="221" t="s">
        <v>262</v>
      </c>
    </row>
    <row r="109" spans="1:65" s="15" customFormat="1" ht="10">
      <c r="B109" s="233"/>
      <c r="C109" s="234"/>
      <c r="D109" s="208" t="s">
        <v>272</v>
      </c>
      <c r="E109" s="235" t="s">
        <v>44</v>
      </c>
      <c r="F109" s="236" t="s">
        <v>4164</v>
      </c>
      <c r="G109" s="234"/>
      <c r="H109" s="237">
        <v>3.75</v>
      </c>
      <c r="I109" s="238"/>
      <c r="J109" s="234"/>
      <c r="K109" s="234"/>
      <c r="L109" s="239"/>
      <c r="M109" s="240"/>
      <c r="N109" s="241"/>
      <c r="O109" s="241"/>
      <c r="P109" s="241"/>
      <c r="Q109" s="241"/>
      <c r="R109" s="241"/>
      <c r="S109" s="241"/>
      <c r="T109" s="242"/>
      <c r="AT109" s="243" t="s">
        <v>272</v>
      </c>
      <c r="AU109" s="243" t="s">
        <v>91</v>
      </c>
      <c r="AV109" s="15" t="s">
        <v>91</v>
      </c>
      <c r="AW109" s="15" t="s">
        <v>38</v>
      </c>
      <c r="AX109" s="15" t="s">
        <v>89</v>
      </c>
      <c r="AY109" s="243" t="s">
        <v>262</v>
      </c>
    </row>
    <row r="110" spans="1:65" s="2" customFormat="1" ht="33" customHeight="1">
      <c r="A110" s="37"/>
      <c r="B110" s="38"/>
      <c r="C110" s="195" t="s">
        <v>91</v>
      </c>
      <c r="D110" s="195" t="s">
        <v>264</v>
      </c>
      <c r="E110" s="196" t="s">
        <v>352</v>
      </c>
      <c r="F110" s="197" t="s">
        <v>353</v>
      </c>
      <c r="G110" s="198" t="s">
        <v>267</v>
      </c>
      <c r="H110" s="199">
        <v>2.7749999999999999</v>
      </c>
      <c r="I110" s="200"/>
      <c r="J110" s="201">
        <f>ROUND(I110*H110,2)</f>
        <v>0</v>
      </c>
      <c r="K110" s="197" t="s">
        <v>268</v>
      </c>
      <c r="L110" s="42"/>
      <c r="M110" s="202" t="s">
        <v>44</v>
      </c>
      <c r="N110" s="203" t="s">
        <v>53</v>
      </c>
      <c r="O110" s="67"/>
      <c r="P110" s="204">
        <f>O110*H110</f>
        <v>0</v>
      </c>
      <c r="Q110" s="204">
        <v>0</v>
      </c>
      <c r="R110" s="204">
        <f>Q110*H110</f>
        <v>0</v>
      </c>
      <c r="S110" s="204">
        <v>0</v>
      </c>
      <c r="T110" s="205">
        <f>S110*H110</f>
        <v>0</v>
      </c>
      <c r="U110" s="37"/>
      <c r="V110" s="37"/>
      <c r="W110" s="37"/>
      <c r="X110" s="37"/>
      <c r="Y110" s="37"/>
      <c r="Z110" s="37"/>
      <c r="AA110" s="37"/>
      <c r="AB110" s="37"/>
      <c r="AC110" s="37"/>
      <c r="AD110" s="37"/>
      <c r="AE110" s="37"/>
      <c r="AR110" s="206" t="s">
        <v>104</v>
      </c>
      <c r="AT110" s="206" t="s">
        <v>264</v>
      </c>
      <c r="AU110" s="206" t="s">
        <v>91</v>
      </c>
      <c r="AY110" s="19" t="s">
        <v>262</v>
      </c>
      <c r="BE110" s="207">
        <f>IF(N110="základní",J110,0)</f>
        <v>0</v>
      </c>
      <c r="BF110" s="207">
        <f>IF(N110="snížená",J110,0)</f>
        <v>0</v>
      </c>
      <c r="BG110" s="207">
        <f>IF(N110="zákl. přenesená",J110,0)</f>
        <v>0</v>
      </c>
      <c r="BH110" s="207">
        <f>IF(N110="sníž. přenesená",J110,0)</f>
        <v>0</v>
      </c>
      <c r="BI110" s="207">
        <f>IF(N110="nulová",J110,0)</f>
        <v>0</v>
      </c>
      <c r="BJ110" s="19" t="s">
        <v>89</v>
      </c>
      <c r="BK110" s="207">
        <f>ROUND(I110*H110,2)</f>
        <v>0</v>
      </c>
      <c r="BL110" s="19" t="s">
        <v>104</v>
      </c>
      <c r="BM110" s="206" t="s">
        <v>4165</v>
      </c>
    </row>
    <row r="111" spans="1:65" s="2" customFormat="1" ht="54">
      <c r="A111" s="37"/>
      <c r="B111" s="38"/>
      <c r="C111" s="39"/>
      <c r="D111" s="208" t="s">
        <v>270</v>
      </c>
      <c r="E111" s="39"/>
      <c r="F111" s="209" t="s">
        <v>355</v>
      </c>
      <c r="G111" s="39"/>
      <c r="H111" s="39"/>
      <c r="I111" s="118"/>
      <c r="J111" s="39"/>
      <c r="K111" s="39"/>
      <c r="L111" s="42"/>
      <c r="M111" s="210"/>
      <c r="N111" s="211"/>
      <c r="O111" s="67"/>
      <c r="P111" s="67"/>
      <c r="Q111" s="67"/>
      <c r="R111" s="67"/>
      <c r="S111" s="67"/>
      <c r="T111" s="68"/>
      <c r="U111" s="37"/>
      <c r="V111" s="37"/>
      <c r="W111" s="37"/>
      <c r="X111" s="37"/>
      <c r="Y111" s="37"/>
      <c r="Z111" s="37"/>
      <c r="AA111" s="37"/>
      <c r="AB111" s="37"/>
      <c r="AC111" s="37"/>
      <c r="AD111" s="37"/>
      <c r="AE111" s="37"/>
      <c r="AT111" s="19" t="s">
        <v>270</v>
      </c>
      <c r="AU111" s="19" t="s">
        <v>91</v>
      </c>
    </row>
    <row r="112" spans="1:65" s="2" customFormat="1" ht="18">
      <c r="A112" s="37"/>
      <c r="B112" s="38"/>
      <c r="C112" s="39"/>
      <c r="D112" s="208" t="s">
        <v>421</v>
      </c>
      <c r="E112" s="39"/>
      <c r="F112" s="209" t="s">
        <v>4162</v>
      </c>
      <c r="G112" s="39"/>
      <c r="H112" s="39"/>
      <c r="I112" s="118"/>
      <c r="J112" s="39"/>
      <c r="K112" s="39"/>
      <c r="L112" s="42"/>
      <c r="M112" s="210"/>
      <c r="N112" s="211"/>
      <c r="O112" s="67"/>
      <c r="P112" s="67"/>
      <c r="Q112" s="67"/>
      <c r="R112" s="67"/>
      <c r="S112" s="67"/>
      <c r="T112" s="68"/>
      <c r="U112" s="37"/>
      <c r="V112" s="37"/>
      <c r="W112" s="37"/>
      <c r="X112" s="37"/>
      <c r="Y112" s="37"/>
      <c r="Z112" s="37"/>
      <c r="AA112" s="37"/>
      <c r="AB112" s="37"/>
      <c r="AC112" s="37"/>
      <c r="AD112" s="37"/>
      <c r="AE112" s="37"/>
      <c r="AT112" s="19" t="s">
        <v>421</v>
      </c>
      <c r="AU112" s="19" t="s">
        <v>91</v>
      </c>
    </row>
    <row r="113" spans="1:65" s="13" customFormat="1" ht="10">
      <c r="B113" s="212"/>
      <c r="C113" s="213"/>
      <c r="D113" s="208" t="s">
        <v>272</v>
      </c>
      <c r="E113" s="214" t="s">
        <v>44</v>
      </c>
      <c r="F113" s="215" t="s">
        <v>4166</v>
      </c>
      <c r="G113" s="213"/>
      <c r="H113" s="214" t="s">
        <v>44</v>
      </c>
      <c r="I113" s="216"/>
      <c r="J113" s="213"/>
      <c r="K113" s="213"/>
      <c r="L113" s="217"/>
      <c r="M113" s="218"/>
      <c r="N113" s="219"/>
      <c r="O113" s="219"/>
      <c r="P113" s="219"/>
      <c r="Q113" s="219"/>
      <c r="R113" s="219"/>
      <c r="S113" s="219"/>
      <c r="T113" s="220"/>
      <c r="AT113" s="221" t="s">
        <v>272</v>
      </c>
      <c r="AU113" s="221" t="s">
        <v>91</v>
      </c>
      <c r="AV113" s="13" t="s">
        <v>89</v>
      </c>
      <c r="AW113" s="13" t="s">
        <v>38</v>
      </c>
      <c r="AX113" s="13" t="s">
        <v>82</v>
      </c>
      <c r="AY113" s="221" t="s">
        <v>262</v>
      </c>
    </row>
    <row r="114" spans="1:65" s="13" customFormat="1" ht="10">
      <c r="B114" s="212"/>
      <c r="C114" s="213"/>
      <c r="D114" s="208" t="s">
        <v>272</v>
      </c>
      <c r="E114" s="214" t="s">
        <v>44</v>
      </c>
      <c r="F114" s="215" t="s">
        <v>4163</v>
      </c>
      <c r="G114" s="213"/>
      <c r="H114" s="214" t="s">
        <v>44</v>
      </c>
      <c r="I114" s="216"/>
      <c r="J114" s="213"/>
      <c r="K114" s="213"/>
      <c r="L114" s="217"/>
      <c r="M114" s="218"/>
      <c r="N114" s="219"/>
      <c r="O114" s="219"/>
      <c r="P114" s="219"/>
      <c r="Q114" s="219"/>
      <c r="R114" s="219"/>
      <c r="S114" s="219"/>
      <c r="T114" s="220"/>
      <c r="AT114" s="221" t="s">
        <v>272</v>
      </c>
      <c r="AU114" s="221" t="s">
        <v>91</v>
      </c>
      <c r="AV114" s="13" t="s">
        <v>89</v>
      </c>
      <c r="AW114" s="13" t="s">
        <v>38</v>
      </c>
      <c r="AX114" s="13" t="s">
        <v>82</v>
      </c>
      <c r="AY114" s="221" t="s">
        <v>262</v>
      </c>
    </row>
    <row r="115" spans="1:65" s="15" customFormat="1" ht="10">
      <c r="B115" s="233"/>
      <c r="C115" s="234"/>
      <c r="D115" s="208" t="s">
        <v>272</v>
      </c>
      <c r="E115" s="235" t="s">
        <v>44</v>
      </c>
      <c r="F115" s="236" t="s">
        <v>4164</v>
      </c>
      <c r="G115" s="234"/>
      <c r="H115" s="237">
        <v>3.75</v>
      </c>
      <c r="I115" s="238"/>
      <c r="J115" s="234"/>
      <c r="K115" s="234"/>
      <c r="L115" s="239"/>
      <c r="M115" s="240"/>
      <c r="N115" s="241"/>
      <c r="O115" s="241"/>
      <c r="P115" s="241"/>
      <c r="Q115" s="241"/>
      <c r="R115" s="241"/>
      <c r="S115" s="241"/>
      <c r="T115" s="242"/>
      <c r="AT115" s="243" t="s">
        <v>272</v>
      </c>
      <c r="AU115" s="243" t="s">
        <v>91</v>
      </c>
      <c r="AV115" s="15" t="s">
        <v>91</v>
      </c>
      <c r="AW115" s="15" t="s">
        <v>38</v>
      </c>
      <c r="AX115" s="15" t="s">
        <v>82</v>
      </c>
      <c r="AY115" s="243" t="s">
        <v>262</v>
      </c>
    </row>
    <row r="116" spans="1:65" s="15" customFormat="1" ht="10">
      <c r="B116" s="233"/>
      <c r="C116" s="234"/>
      <c r="D116" s="208" t="s">
        <v>272</v>
      </c>
      <c r="E116" s="235" t="s">
        <v>44</v>
      </c>
      <c r="F116" s="236" t="s">
        <v>4167</v>
      </c>
      <c r="G116" s="234"/>
      <c r="H116" s="237">
        <v>-0.97499999999999998</v>
      </c>
      <c r="I116" s="238"/>
      <c r="J116" s="234"/>
      <c r="K116" s="234"/>
      <c r="L116" s="239"/>
      <c r="M116" s="240"/>
      <c r="N116" s="241"/>
      <c r="O116" s="241"/>
      <c r="P116" s="241"/>
      <c r="Q116" s="241"/>
      <c r="R116" s="241"/>
      <c r="S116" s="241"/>
      <c r="T116" s="242"/>
      <c r="AT116" s="243" t="s">
        <v>272</v>
      </c>
      <c r="AU116" s="243" t="s">
        <v>91</v>
      </c>
      <c r="AV116" s="15" t="s">
        <v>91</v>
      </c>
      <c r="AW116" s="15" t="s">
        <v>38</v>
      </c>
      <c r="AX116" s="15" t="s">
        <v>82</v>
      </c>
      <c r="AY116" s="243" t="s">
        <v>262</v>
      </c>
    </row>
    <row r="117" spans="1:65" s="16" customFormat="1" ht="10">
      <c r="B117" s="244"/>
      <c r="C117" s="245"/>
      <c r="D117" s="208" t="s">
        <v>272</v>
      </c>
      <c r="E117" s="246" t="s">
        <v>44</v>
      </c>
      <c r="F117" s="247" t="s">
        <v>291</v>
      </c>
      <c r="G117" s="245"/>
      <c r="H117" s="248">
        <v>2.7749999999999999</v>
      </c>
      <c r="I117" s="249"/>
      <c r="J117" s="245"/>
      <c r="K117" s="245"/>
      <c r="L117" s="250"/>
      <c r="M117" s="251"/>
      <c r="N117" s="252"/>
      <c r="O117" s="252"/>
      <c r="P117" s="252"/>
      <c r="Q117" s="252"/>
      <c r="R117" s="252"/>
      <c r="S117" s="252"/>
      <c r="T117" s="253"/>
      <c r="AT117" s="254" t="s">
        <v>272</v>
      </c>
      <c r="AU117" s="254" t="s">
        <v>91</v>
      </c>
      <c r="AV117" s="16" t="s">
        <v>104</v>
      </c>
      <c r="AW117" s="16" t="s">
        <v>38</v>
      </c>
      <c r="AX117" s="16" t="s">
        <v>89</v>
      </c>
      <c r="AY117" s="254" t="s">
        <v>262</v>
      </c>
    </row>
    <row r="118" spans="1:65" s="2" customFormat="1" ht="33" customHeight="1">
      <c r="A118" s="37"/>
      <c r="B118" s="38"/>
      <c r="C118" s="195" t="s">
        <v>97</v>
      </c>
      <c r="D118" s="195" t="s">
        <v>264</v>
      </c>
      <c r="E118" s="196" t="s">
        <v>378</v>
      </c>
      <c r="F118" s="197" t="s">
        <v>379</v>
      </c>
      <c r="G118" s="198" t="s">
        <v>267</v>
      </c>
      <c r="H118" s="199">
        <v>0.97499999999999998</v>
      </c>
      <c r="I118" s="200"/>
      <c r="J118" s="201">
        <f>ROUND(I118*H118,2)</f>
        <v>0</v>
      </c>
      <c r="K118" s="197" t="s">
        <v>268</v>
      </c>
      <c r="L118" s="42"/>
      <c r="M118" s="202" t="s">
        <v>44</v>
      </c>
      <c r="N118" s="203" t="s">
        <v>53</v>
      </c>
      <c r="O118" s="67"/>
      <c r="P118" s="204">
        <f>O118*H118</f>
        <v>0</v>
      </c>
      <c r="Q118" s="204">
        <v>0</v>
      </c>
      <c r="R118" s="204">
        <f>Q118*H118</f>
        <v>0</v>
      </c>
      <c r="S118" s="204">
        <v>0</v>
      </c>
      <c r="T118" s="205">
        <f>S118*H118</f>
        <v>0</v>
      </c>
      <c r="U118" s="37"/>
      <c r="V118" s="37"/>
      <c r="W118" s="37"/>
      <c r="X118" s="37"/>
      <c r="Y118" s="37"/>
      <c r="Z118" s="37"/>
      <c r="AA118" s="37"/>
      <c r="AB118" s="37"/>
      <c r="AC118" s="37"/>
      <c r="AD118" s="37"/>
      <c r="AE118" s="37"/>
      <c r="AR118" s="206" t="s">
        <v>104</v>
      </c>
      <c r="AT118" s="206" t="s">
        <v>264</v>
      </c>
      <c r="AU118" s="206" t="s">
        <v>91</v>
      </c>
      <c r="AY118" s="19" t="s">
        <v>262</v>
      </c>
      <c r="BE118" s="207">
        <f>IF(N118="základní",J118,0)</f>
        <v>0</v>
      </c>
      <c r="BF118" s="207">
        <f>IF(N118="snížená",J118,0)</f>
        <v>0</v>
      </c>
      <c r="BG118" s="207">
        <f>IF(N118="zákl. přenesená",J118,0)</f>
        <v>0</v>
      </c>
      <c r="BH118" s="207">
        <f>IF(N118="sníž. přenesená",J118,0)</f>
        <v>0</v>
      </c>
      <c r="BI118" s="207">
        <f>IF(N118="nulová",J118,0)</f>
        <v>0</v>
      </c>
      <c r="BJ118" s="19" t="s">
        <v>89</v>
      </c>
      <c r="BK118" s="207">
        <f>ROUND(I118*H118,2)</f>
        <v>0</v>
      </c>
      <c r="BL118" s="19" t="s">
        <v>104</v>
      </c>
      <c r="BM118" s="206" t="s">
        <v>4168</v>
      </c>
    </row>
    <row r="119" spans="1:65" s="2" customFormat="1" ht="54">
      <c r="A119" s="37"/>
      <c r="B119" s="38"/>
      <c r="C119" s="39"/>
      <c r="D119" s="208" t="s">
        <v>270</v>
      </c>
      <c r="E119" s="39"/>
      <c r="F119" s="209" t="s">
        <v>355</v>
      </c>
      <c r="G119" s="39"/>
      <c r="H119" s="39"/>
      <c r="I119" s="118"/>
      <c r="J119" s="39"/>
      <c r="K119" s="39"/>
      <c r="L119" s="42"/>
      <c r="M119" s="210"/>
      <c r="N119" s="211"/>
      <c r="O119" s="67"/>
      <c r="P119" s="67"/>
      <c r="Q119" s="67"/>
      <c r="R119" s="67"/>
      <c r="S119" s="67"/>
      <c r="T119" s="68"/>
      <c r="U119" s="37"/>
      <c r="V119" s="37"/>
      <c r="W119" s="37"/>
      <c r="X119" s="37"/>
      <c r="Y119" s="37"/>
      <c r="Z119" s="37"/>
      <c r="AA119" s="37"/>
      <c r="AB119" s="37"/>
      <c r="AC119" s="37"/>
      <c r="AD119" s="37"/>
      <c r="AE119" s="37"/>
      <c r="AT119" s="19" t="s">
        <v>270</v>
      </c>
      <c r="AU119" s="19" t="s">
        <v>91</v>
      </c>
    </row>
    <row r="120" spans="1:65" s="2" customFormat="1" ht="18">
      <c r="A120" s="37"/>
      <c r="B120" s="38"/>
      <c r="C120" s="39"/>
      <c r="D120" s="208" t="s">
        <v>421</v>
      </c>
      <c r="E120" s="39"/>
      <c r="F120" s="209" t="s">
        <v>4162</v>
      </c>
      <c r="G120" s="39"/>
      <c r="H120" s="39"/>
      <c r="I120" s="118"/>
      <c r="J120" s="39"/>
      <c r="K120" s="39"/>
      <c r="L120" s="42"/>
      <c r="M120" s="210"/>
      <c r="N120" s="211"/>
      <c r="O120" s="67"/>
      <c r="P120" s="67"/>
      <c r="Q120" s="67"/>
      <c r="R120" s="67"/>
      <c r="S120" s="67"/>
      <c r="T120" s="68"/>
      <c r="U120" s="37"/>
      <c r="V120" s="37"/>
      <c r="W120" s="37"/>
      <c r="X120" s="37"/>
      <c r="Y120" s="37"/>
      <c r="Z120" s="37"/>
      <c r="AA120" s="37"/>
      <c r="AB120" s="37"/>
      <c r="AC120" s="37"/>
      <c r="AD120" s="37"/>
      <c r="AE120" s="37"/>
      <c r="AT120" s="19" t="s">
        <v>421</v>
      </c>
      <c r="AU120" s="19" t="s">
        <v>91</v>
      </c>
    </row>
    <row r="121" spans="1:65" s="13" customFormat="1" ht="10">
      <c r="B121" s="212"/>
      <c r="C121" s="213"/>
      <c r="D121" s="208" t="s">
        <v>272</v>
      </c>
      <c r="E121" s="214" t="s">
        <v>44</v>
      </c>
      <c r="F121" s="215" t="s">
        <v>4017</v>
      </c>
      <c r="G121" s="213"/>
      <c r="H121" s="214" t="s">
        <v>44</v>
      </c>
      <c r="I121" s="216"/>
      <c r="J121" s="213"/>
      <c r="K121" s="213"/>
      <c r="L121" s="217"/>
      <c r="M121" s="218"/>
      <c r="N121" s="219"/>
      <c r="O121" s="219"/>
      <c r="P121" s="219"/>
      <c r="Q121" s="219"/>
      <c r="R121" s="219"/>
      <c r="S121" s="219"/>
      <c r="T121" s="220"/>
      <c r="AT121" s="221" t="s">
        <v>272</v>
      </c>
      <c r="AU121" s="221" t="s">
        <v>91</v>
      </c>
      <c r="AV121" s="13" t="s">
        <v>89</v>
      </c>
      <c r="AW121" s="13" t="s">
        <v>38</v>
      </c>
      <c r="AX121" s="13" t="s">
        <v>82</v>
      </c>
      <c r="AY121" s="221" t="s">
        <v>262</v>
      </c>
    </row>
    <row r="122" spans="1:65" s="13" customFormat="1" ht="10">
      <c r="B122" s="212"/>
      <c r="C122" s="213"/>
      <c r="D122" s="208" t="s">
        <v>272</v>
      </c>
      <c r="E122" s="214" t="s">
        <v>44</v>
      </c>
      <c r="F122" s="215" t="s">
        <v>4169</v>
      </c>
      <c r="G122" s="213"/>
      <c r="H122" s="214" t="s">
        <v>44</v>
      </c>
      <c r="I122" s="216"/>
      <c r="J122" s="213"/>
      <c r="K122" s="213"/>
      <c r="L122" s="217"/>
      <c r="M122" s="218"/>
      <c r="N122" s="219"/>
      <c r="O122" s="219"/>
      <c r="P122" s="219"/>
      <c r="Q122" s="219"/>
      <c r="R122" s="219"/>
      <c r="S122" s="219"/>
      <c r="T122" s="220"/>
      <c r="AT122" s="221" t="s">
        <v>272</v>
      </c>
      <c r="AU122" s="221" t="s">
        <v>91</v>
      </c>
      <c r="AV122" s="13" t="s">
        <v>89</v>
      </c>
      <c r="AW122" s="13" t="s">
        <v>38</v>
      </c>
      <c r="AX122" s="13" t="s">
        <v>82</v>
      </c>
      <c r="AY122" s="221" t="s">
        <v>262</v>
      </c>
    </row>
    <row r="123" spans="1:65" s="13" customFormat="1" ht="10">
      <c r="B123" s="212"/>
      <c r="C123" s="213"/>
      <c r="D123" s="208" t="s">
        <v>272</v>
      </c>
      <c r="E123" s="214" t="s">
        <v>44</v>
      </c>
      <c r="F123" s="215" t="s">
        <v>4163</v>
      </c>
      <c r="G123" s="213"/>
      <c r="H123" s="214" t="s">
        <v>44</v>
      </c>
      <c r="I123" s="216"/>
      <c r="J123" s="213"/>
      <c r="K123" s="213"/>
      <c r="L123" s="217"/>
      <c r="M123" s="218"/>
      <c r="N123" s="219"/>
      <c r="O123" s="219"/>
      <c r="P123" s="219"/>
      <c r="Q123" s="219"/>
      <c r="R123" s="219"/>
      <c r="S123" s="219"/>
      <c r="T123" s="220"/>
      <c r="AT123" s="221" t="s">
        <v>272</v>
      </c>
      <c r="AU123" s="221" t="s">
        <v>91</v>
      </c>
      <c r="AV123" s="13" t="s">
        <v>89</v>
      </c>
      <c r="AW123" s="13" t="s">
        <v>38</v>
      </c>
      <c r="AX123" s="13" t="s">
        <v>82</v>
      </c>
      <c r="AY123" s="221" t="s">
        <v>262</v>
      </c>
    </row>
    <row r="124" spans="1:65" s="15" customFormat="1" ht="10">
      <c r="B124" s="233"/>
      <c r="C124" s="234"/>
      <c r="D124" s="208" t="s">
        <v>272</v>
      </c>
      <c r="E124" s="235" t="s">
        <v>44</v>
      </c>
      <c r="F124" s="236" t="s">
        <v>4164</v>
      </c>
      <c r="G124" s="234"/>
      <c r="H124" s="237">
        <v>3.75</v>
      </c>
      <c r="I124" s="238"/>
      <c r="J124" s="234"/>
      <c r="K124" s="234"/>
      <c r="L124" s="239"/>
      <c r="M124" s="240"/>
      <c r="N124" s="241"/>
      <c r="O124" s="241"/>
      <c r="P124" s="241"/>
      <c r="Q124" s="241"/>
      <c r="R124" s="241"/>
      <c r="S124" s="241"/>
      <c r="T124" s="242"/>
      <c r="AT124" s="243" t="s">
        <v>272</v>
      </c>
      <c r="AU124" s="243" t="s">
        <v>91</v>
      </c>
      <c r="AV124" s="15" t="s">
        <v>91</v>
      </c>
      <c r="AW124" s="15" t="s">
        <v>38</v>
      </c>
      <c r="AX124" s="15" t="s">
        <v>82</v>
      </c>
      <c r="AY124" s="243" t="s">
        <v>262</v>
      </c>
    </row>
    <row r="125" spans="1:65" s="15" customFormat="1" ht="10">
      <c r="B125" s="233"/>
      <c r="C125" s="234"/>
      <c r="D125" s="208" t="s">
        <v>272</v>
      </c>
      <c r="E125" s="235" t="s">
        <v>44</v>
      </c>
      <c r="F125" s="236" t="s">
        <v>4170</v>
      </c>
      <c r="G125" s="234"/>
      <c r="H125" s="237">
        <v>-2.7749999999999999</v>
      </c>
      <c r="I125" s="238"/>
      <c r="J125" s="234"/>
      <c r="K125" s="234"/>
      <c r="L125" s="239"/>
      <c r="M125" s="240"/>
      <c r="N125" s="241"/>
      <c r="O125" s="241"/>
      <c r="P125" s="241"/>
      <c r="Q125" s="241"/>
      <c r="R125" s="241"/>
      <c r="S125" s="241"/>
      <c r="T125" s="242"/>
      <c r="AT125" s="243" t="s">
        <v>272</v>
      </c>
      <c r="AU125" s="243" t="s">
        <v>91</v>
      </c>
      <c r="AV125" s="15" t="s">
        <v>91</v>
      </c>
      <c r="AW125" s="15" t="s">
        <v>38</v>
      </c>
      <c r="AX125" s="15" t="s">
        <v>82</v>
      </c>
      <c r="AY125" s="243" t="s">
        <v>262</v>
      </c>
    </row>
    <row r="126" spans="1:65" s="16" customFormat="1" ht="10">
      <c r="B126" s="244"/>
      <c r="C126" s="245"/>
      <c r="D126" s="208" t="s">
        <v>272</v>
      </c>
      <c r="E126" s="246" t="s">
        <v>44</v>
      </c>
      <c r="F126" s="247" t="s">
        <v>291</v>
      </c>
      <c r="G126" s="245"/>
      <c r="H126" s="248">
        <v>0.97500000000000009</v>
      </c>
      <c r="I126" s="249"/>
      <c r="J126" s="245"/>
      <c r="K126" s="245"/>
      <c r="L126" s="250"/>
      <c r="M126" s="251"/>
      <c r="N126" s="252"/>
      <c r="O126" s="252"/>
      <c r="P126" s="252"/>
      <c r="Q126" s="252"/>
      <c r="R126" s="252"/>
      <c r="S126" s="252"/>
      <c r="T126" s="253"/>
      <c r="AT126" s="254" t="s">
        <v>272</v>
      </c>
      <c r="AU126" s="254" t="s">
        <v>91</v>
      </c>
      <c r="AV126" s="16" t="s">
        <v>104</v>
      </c>
      <c r="AW126" s="16" t="s">
        <v>38</v>
      </c>
      <c r="AX126" s="16" t="s">
        <v>89</v>
      </c>
      <c r="AY126" s="254" t="s">
        <v>262</v>
      </c>
    </row>
    <row r="127" spans="1:65" s="2" customFormat="1" ht="21.75" customHeight="1">
      <c r="A127" s="37"/>
      <c r="B127" s="38"/>
      <c r="C127" s="195" t="s">
        <v>104</v>
      </c>
      <c r="D127" s="195" t="s">
        <v>264</v>
      </c>
      <c r="E127" s="196" t="s">
        <v>392</v>
      </c>
      <c r="F127" s="197" t="s">
        <v>393</v>
      </c>
      <c r="G127" s="198" t="s">
        <v>267</v>
      </c>
      <c r="H127" s="199">
        <v>2.7749999999999999</v>
      </c>
      <c r="I127" s="200"/>
      <c r="J127" s="201">
        <f>ROUND(I127*H127,2)</f>
        <v>0</v>
      </c>
      <c r="K127" s="197" t="s">
        <v>268</v>
      </c>
      <c r="L127" s="42"/>
      <c r="M127" s="202" t="s">
        <v>44</v>
      </c>
      <c r="N127" s="203" t="s">
        <v>53</v>
      </c>
      <c r="O127" s="67"/>
      <c r="P127" s="204">
        <f>O127*H127</f>
        <v>0</v>
      </c>
      <c r="Q127" s="204">
        <v>0</v>
      </c>
      <c r="R127" s="204">
        <f>Q127*H127</f>
        <v>0</v>
      </c>
      <c r="S127" s="204">
        <v>0</v>
      </c>
      <c r="T127" s="205">
        <f>S127*H127</f>
        <v>0</v>
      </c>
      <c r="U127" s="37"/>
      <c r="V127" s="37"/>
      <c r="W127" s="37"/>
      <c r="X127" s="37"/>
      <c r="Y127" s="37"/>
      <c r="Z127" s="37"/>
      <c r="AA127" s="37"/>
      <c r="AB127" s="37"/>
      <c r="AC127" s="37"/>
      <c r="AD127" s="37"/>
      <c r="AE127" s="37"/>
      <c r="AR127" s="206" t="s">
        <v>104</v>
      </c>
      <c r="AT127" s="206" t="s">
        <v>264</v>
      </c>
      <c r="AU127" s="206" t="s">
        <v>91</v>
      </c>
      <c r="AY127" s="19" t="s">
        <v>262</v>
      </c>
      <c r="BE127" s="207">
        <f>IF(N127="základní",J127,0)</f>
        <v>0</v>
      </c>
      <c r="BF127" s="207">
        <f>IF(N127="snížená",J127,0)</f>
        <v>0</v>
      </c>
      <c r="BG127" s="207">
        <f>IF(N127="zákl. přenesená",J127,0)</f>
        <v>0</v>
      </c>
      <c r="BH127" s="207">
        <f>IF(N127="sníž. přenesená",J127,0)</f>
        <v>0</v>
      </c>
      <c r="BI127" s="207">
        <f>IF(N127="nulová",J127,0)</f>
        <v>0</v>
      </c>
      <c r="BJ127" s="19" t="s">
        <v>89</v>
      </c>
      <c r="BK127" s="207">
        <f>ROUND(I127*H127,2)</f>
        <v>0</v>
      </c>
      <c r="BL127" s="19" t="s">
        <v>104</v>
      </c>
      <c r="BM127" s="206" t="s">
        <v>4171</v>
      </c>
    </row>
    <row r="128" spans="1:65" s="2" customFormat="1" ht="81">
      <c r="A128" s="37"/>
      <c r="B128" s="38"/>
      <c r="C128" s="39"/>
      <c r="D128" s="208" t="s">
        <v>270</v>
      </c>
      <c r="E128" s="39"/>
      <c r="F128" s="209" t="s">
        <v>395</v>
      </c>
      <c r="G128" s="39"/>
      <c r="H128" s="39"/>
      <c r="I128" s="118"/>
      <c r="J128" s="39"/>
      <c r="K128" s="39"/>
      <c r="L128" s="42"/>
      <c r="M128" s="210"/>
      <c r="N128" s="211"/>
      <c r="O128" s="67"/>
      <c r="P128" s="67"/>
      <c r="Q128" s="67"/>
      <c r="R128" s="67"/>
      <c r="S128" s="67"/>
      <c r="T128" s="68"/>
      <c r="U128" s="37"/>
      <c r="V128" s="37"/>
      <c r="W128" s="37"/>
      <c r="X128" s="37"/>
      <c r="Y128" s="37"/>
      <c r="Z128" s="37"/>
      <c r="AA128" s="37"/>
      <c r="AB128" s="37"/>
      <c r="AC128" s="37"/>
      <c r="AD128" s="37"/>
      <c r="AE128" s="37"/>
      <c r="AT128" s="19" t="s">
        <v>270</v>
      </c>
      <c r="AU128" s="19" t="s">
        <v>91</v>
      </c>
    </row>
    <row r="129" spans="1:65" s="2" customFormat="1" ht="18">
      <c r="A129" s="37"/>
      <c r="B129" s="38"/>
      <c r="C129" s="39"/>
      <c r="D129" s="208" t="s">
        <v>421</v>
      </c>
      <c r="E129" s="39"/>
      <c r="F129" s="209" t="s">
        <v>4162</v>
      </c>
      <c r="G129" s="39"/>
      <c r="H129" s="39"/>
      <c r="I129" s="118"/>
      <c r="J129" s="39"/>
      <c r="K129" s="39"/>
      <c r="L129" s="42"/>
      <c r="M129" s="210"/>
      <c r="N129" s="211"/>
      <c r="O129" s="67"/>
      <c r="P129" s="67"/>
      <c r="Q129" s="67"/>
      <c r="R129" s="67"/>
      <c r="S129" s="67"/>
      <c r="T129" s="68"/>
      <c r="U129" s="37"/>
      <c r="V129" s="37"/>
      <c r="W129" s="37"/>
      <c r="X129" s="37"/>
      <c r="Y129" s="37"/>
      <c r="Z129" s="37"/>
      <c r="AA129" s="37"/>
      <c r="AB129" s="37"/>
      <c r="AC129" s="37"/>
      <c r="AD129" s="37"/>
      <c r="AE129" s="37"/>
      <c r="AT129" s="19" t="s">
        <v>421</v>
      </c>
      <c r="AU129" s="19" t="s">
        <v>91</v>
      </c>
    </row>
    <row r="130" spans="1:65" s="13" customFormat="1" ht="10">
      <c r="B130" s="212"/>
      <c r="C130" s="213"/>
      <c r="D130" s="208" t="s">
        <v>272</v>
      </c>
      <c r="E130" s="214" t="s">
        <v>44</v>
      </c>
      <c r="F130" s="215" t="s">
        <v>4166</v>
      </c>
      <c r="G130" s="213"/>
      <c r="H130" s="214" t="s">
        <v>44</v>
      </c>
      <c r="I130" s="216"/>
      <c r="J130" s="213"/>
      <c r="K130" s="213"/>
      <c r="L130" s="217"/>
      <c r="M130" s="218"/>
      <c r="N130" s="219"/>
      <c r="O130" s="219"/>
      <c r="P130" s="219"/>
      <c r="Q130" s="219"/>
      <c r="R130" s="219"/>
      <c r="S130" s="219"/>
      <c r="T130" s="220"/>
      <c r="AT130" s="221" t="s">
        <v>272</v>
      </c>
      <c r="AU130" s="221" t="s">
        <v>91</v>
      </c>
      <c r="AV130" s="13" t="s">
        <v>89</v>
      </c>
      <c r="AW130" s="13" t="s">
        <v>38</v>
      </c>
      <c r="AX130" s="13" t="s">
        <v>82</v>
      </c>
      <c r="AY130" s="221" t="s">
        <v>262</v>
      </c>
    </row>
    <row r="131" spans="1:65" s="13" customFormat="1" ht="10">
      <c r="B131" s="212"/>
      <c r="C131" s="213"/>
      <c r="D131" s="208" t="s">
        <v>272</v>
      </c>
      <c r="E131" s="214" t="s">
        <v>44</v>
      </c>
      <c r="F131" s="215" t="s">
        <v>4163</v>
      </c>
      <c r="G131" s="213"/>
      <c r="H131" s="214" t="s">
        <v>44</v>
      </c>
      <c r="I131" s="216"/>
      <c r="J131" s="213"/>
      <c r="K131" s="213"/>
      <c r="L131" s="217"/>
      <c r="M131" s="218"/>
      <c r="N131" s="219"/>
      <c r="O131" s="219"/>
      <c r="P131" s="219"/>
      <c r="Q131" s="219"/>
      <c r="R131" s="219"/>
      <c r="S131" s="219"/>
      <c r="T131" s="220"/>
      <c r="AT131" s="221" t="s">
        <v>272</v>
      </c>
      <c r="AU131" s="221" t="s">
        <v>91</v>
      </c>
      <c r="AV131" s="13" t="s">
        <v>89</v>
      </c>
      <c r="AW131" s="13" t="s">
        <v>38</v>
      </c>
      <c r="AX131" s="13" t="s">
        <v>82</v>
      </c>
      <c r="AY131" s="221" t="s">
        <v>262</v>
      </c>
    </row>
    <row r="132" spans="1:65" s="15" customFormat="1" ht="10">
      <c r="B132" s="233"/>
      <c r="C132" s="234"/>
      <c r="D132" s="208" t="s">
        <v>272</v>
      </c>
      <c r="E132" s="235" t="s">
        <v>44</v>
      </c>
      <c r="F132" s="236" t="s">
        <v>4164</v>
      </c>
      <c r="G132" s="234"/>
      <c r="H132" s="237">
        <v>3.75</v>
      </c>
      <c r="I132" s="238"/>
      <c r="J132" s="234"/>
      <c r="K132" s="234"/>
      <c r="L132" s="239"/>
      <c r="M132" s="240"/>
      <c r="N132" s="241"/>
      <c r="O132" s="241"/>
      <c r="P132" s="241"/>
      <c r="Q132" s="241"/>
      <c r="R132" s="241"/>
      <c r="S132" s="241"/>
      <c r="T132" s="242"/>
      <c r="AT132" s="243" t="s">
        <v>272</v>
      </c>
      <c r="AU132" s="243" t="s">
        <v>91</v>
      </c>
      <c r="AV132" s="15" t="s">
        <v>91</v>
      </c>
      <c r="AW132" s="15" t="s">
        <v>38</v>
      </c>
      <c r="AX132" s="15" t="s">
        <v>82</v>
      </c>
      <c r="AY132" s="243" t="s">
        <v>262</v>
      </c>
    </row>
    <row r="133" spans="1:65" s="15" customFormat="1" ht="10">
      <c r="B133" s="233"/>
      <c r="C133" s="234"/>
      <c r="D133" s="208" t="s">
        <v>272</v>
      </c>
      <c r="E133" s="235" t="s">
        <v>44</v>
      </c>
      <c r="F133" s="236" t="s">
        <v>4167</v>
      </c>
      <c r="G133" s="234"/>
      <c r="H133" s="237">
        <v>-0.97499999999999998</v>
      </c>
      <c r="I133" s="238"/>
      <c r="J133" s="234"/>
      <c r="K133" s="234"/>
      <c r="L133" s="239"/>
      <c r="M133" s="240"/>
      <c r="N133" s="241"/>
      <c r="O133" s="241"/>
      <c r="P133" s="241"/>
      <c r="Q133" s="241"/>
      <c r="R133" s="241"/>
      <c r="S133" s="241"/>
      <c r="T133" s="242"/>
      <c r="AT133" s="243" t="s">
        <v>272</v>
      </c>
      <c r="AU133" s="243" t="s">
        <v>91</v>
      </c>
      <c r="AV133" s="15" t="s">
        <v>91</v>
      </c>
      <c r="AW133" s="15" t="s">
        <v>38</v>
      </c>
      <c r="AX133" s="15" t="s">
        <v>82</v>
      </c>
      <c r="AY133" s="243" t="s">
        <v>262</v>
      </c>
    </row>
    <row r="134" spans="1:65" s="16" customFormat="1" ht="10">
      <c r="B134" s="244"/>
      <c r="C134" s="245"/>
      <c r="D134" s="208" t="s">
        <v>272</v>
      </c>
      <c r="E134" s="246" t="s">
        <v>44</v>
      </c>
      <c r="F134" s="247" t="s">
        <v>291</v>
      </c>
      <c r="G134" s="245"/>
      <c r="H134" s="248">
        <v>2.7749999999999999</v>
      </c>
      <c r="I134" s="249"/>
      <c r="J134" s="245"/>
      <c r="K134" s="245"/>
      <c r="L134" s="250"/>
      <c r="M134" s="251"/>
      <c r="N134" s="252"/>
      <c r="O134" s="252"/>
      <c r="P134" s="252"/>
      <c r="Q134" s="252"/>
      <c r="R134" s="252"/>
      <c r="S134" s="252"/>
      <c r="T134" s="253"/>
      <c r="AT134" s="254" t="s">
        <v>272</v>
      </c>
      <c r="AU134" s="254" t="s">
        <v>91</v>
      </c>
      <c r="AV134" s="16" t="s">
        <v>104</v>
      </c>
      <c r="AW134" s="16" t="s">
        <v>38</v>
      </c>
      <c r="AX134" s="16" t="s">
        <v>89</v>
      </c>
      <c r="AY134" s="254" t="s">
        <v>262</v>
      </c>
    </row>
    <row r="135" spans="1:65" s="2" customFormat="1" ht="21.75" customHeight="1">
      <c r="A135" s="37"/>
      <c r="B135" s="38"/>
      <c r="C135" s="195" t="s">
        <v>322</v>
      </c>
      <c r="D135" s="195" t="s">
        <v>264</v>
      </c>
      <c r="E135" s="196" t="s">
        <v>398</v>
      </c>
      <c r="F135" s="197" t="s">
        <v>399</v>
      </c>
      <c r="G135" s="198" t="s">
        <v>342</v>
      </c>
      <c r="H135" s="199">
        <v>0.97499999999999998</v>
      </c>
      <c r="I135" s="200"/>
      <c r="J135" s="201">
        <f>ROUND(I135*H135,2)</f>
        <v>0</v>
      </c>
      <c r="K135" s="197" t="s">
        <v>268</v>
      </c>
      <c r="L135" s="42"/>
      <c r="M135" s="202" t="s">
        <v>44</v>
      </c>
      <c r="N135" s="203" t="s">
        <v>53</v>
      </c>
      <c r="O135" s="67"/>
      <c r="P135" s="204">
        <f>O135*H135</f>
        <v>0</v>
      </c>
      <c r="Q135" s="204">
        <v>0</v>
      </c>
      <c r="R135" s="204">
        <f>Q135*H135</f>
        <v>0</v>
      </c>
      <c r="S135" s="204">
        <v>0</v>
      </c>
      <c r="T135" s="205">
        <f>S135*H135</f>
        <v>0</v>
      </c>
      <c r="U135" s="37"/>
      <c r="V135" s="37"/>
      <c r="W135" s="37"/>
      <c r="X135" s="37"/>
      <c r="Y135" s="37"/>
      <c r="Z135" s="37"/>
      <c r="AA135" s="37"/>
      <c r="AB135" s="37"/>
      <c r="AC135" s="37"/>
      <c r="AD135" s="37"/>
      <c r="AE135" s="37"/>
      <c r="AR135" s="206" t="s">
        <v>104</v>
      </c>
      <c r="AT135" s="206" t="s">
        <v>264</v>
      </c>
      <c r="AU135" s="206" t="s">
        <v>91</v>
      </c>
      <c r="AY135" s="19" t="s">
        <v>262</v>
      </c>
      <c r="BE135" s="207">
        <f>IF(N135="základní",J135,0)</f>
        <v>0</v>
      </c>
      <c r="BF135" s="207">
        <f>IF(N135="snížená",J135,0)</f>
        <v>0</v>
      </c>
      <c r="BG135" s="207">
        <f>IF(N135="zákl. přenesená",J135,0)</f>
        <v>0</v>
      </c>
      <c r="BH135" s="207">
        <f>IF(N135="sníž. přenesená",J135,0)</f>
        <v>0</v>
      </c>
      <c r="BI135" s="207">
        <f>IF(N135="nulová",J135,0)</f>
        <v>0</v>
      </c>
      <c r="BJ135" s="19" t="s">
        <v>89</v>
      </c>
      <c r="BK135" s="207">
        <f>ROUND(I135*H135,2)</f>
        <v>0</v>
      </c>
      <c r="BL135" s="19" t="s">
        <v>104</v>
      </c>
      <c r="BM135" s="206" t="s">
        <v>4172</v>
      </c>
    </row>
    <row r="136" spans="1:65" s="2" customFormat="1" ht="45">
      <c r="A136" s="37"/>
      <c r="B136" s="38"/>
      <c r="C136" s="39"/>
      <c r="D136" s="208" t="s">
        <v>270</v>
      </c>
      <c r="E136" s="39"/>
      <c r="F136" s="209" t="s">
        <v>401</v>
      </c>
      <c r="G136" s="39"/>
      <c r="H136" s="39"/>
      <c r="I136" s="118"/>
      <c r="J136" s="39"/>
      <c r="K136" s="39"/>
      <c r="L136" s="42"/>
      <c r="M136" s="210"/>
      <c r="N136" s="211"/>
      <c r="O136" s="67"/>
      <c r="P136" s="67"/>
      <c r="Q136" s="67"/>
      <c r="R136" s="67"/>
      <c r="S136" s="67"/>
      <c r="T136" s="68"/>
      <c r="U136" s="37"/>
      <c r="V136" s="37"/>
      <c r="W136" s="37"/>
      <c r="X136" s="37"/>
      <c r="Y136" s="37"/>
      <c r="Z136" s="37"/>
      <c r="AA136" s="37"/>
      <c r="AB136" s="37"/>
      <c r="AC136" s="37"/>
      <c r="AD136" s="37"/>
      <c r="AE136" s="37"/>
      <c r="AT136" s="19" t="s">
        <v>270</v>
      </c>
      <c r="AU136" s="19" t="s">
        <v>91</v>
      </c>
    </row>
    <row r="137" spans="1:65" s="2" customFormat="1" ht="18">
      <c r="A137" s="37"/>
      <c r="B137" s="38"/>
      <c r="C137" s="39"/>
      <c r="D137" s="208" t="s">
        <v>421</v>
      </c>
      <c r="E137" s="39"/>
      <c r="F137" s="209" t="s">
        <v>4162</v>
      </c>
      <c r="G137" s="39"/>
      <c r="H137" s="39"/>
      <c r="I137" s="118"/>
      <c r="J137" s="39"/>
      <c r="K137" s="39"/>
      <c r="L137" s="42"/>
      <c r="M137" s="210"/>
      <c r="N137" s="211"/>
      <c r="O137" s="67"/>
      <c r="P137" s="67"/>
      <c r="Q137" s="67"/>
      <c r="R137" s="67"/>
      <c r="S137" s="67"/>
      <c r="T137" s="68"/>
      <c r="U137" s="37"/>
      <c r="V137" s="37"/>
      <c r="W137" s="37"/>
      <c r="X137" s="37"/>
      <c r="Y137" s="37"/>
      <c r="Z137" s="37"/>
      <c r="AA137" s="37"/>
      <c r="AB137" s="37"/>
      <c r="AC137" s="37"/>
      <c r="AD137" s="37"/>
      <c r="AE137" s="37"/>
      <c r="AT137" s="19" t="s">
        <v>421</v>
      </c>
      <c r="AU137" s="19" t="s">
        <v>91</v>
      </c>
    </row>
    <row r="138" spans="1:65" s="13" customFormat="1" ht="10">
      <c r="B138" s="212"/>
      <c r="C138" s="213"/>
      <c r="D138" s="208" t="s">
        <v>272</v>
      </c>
      <c r="E138" s="214" t="s">
        <v>44</v>
      </c>
      <c r="F138" s="215" t="s">
        <v>4163</v>
      </c>
      <c r="G138" s="213"/>
      <c r="H138" s="214" t="s">
        <v>44</v>
      </c>
      <c r="I138" s="216"/>
      <c r="J138" s="213"/>
      <c r="K138" s="213"/>
      <c r="L138" s="217"/>
      <c r="M138" s="218"/>
      <c r="N138" s="219"/>
      <c r="O138" s="219"/>
      <c r="P138" s="219"/>
      <c r="Q138" s="219"/>
      <c r="R138" s="219"/>
      <c r="S138" s="219"/>
      <c r="T138" s="220"/>
      <c r="AT138" s="221" t="s">
        <v>272</v>
      </c>
      <c r="AU138" s="221" t="s">
        <v>91</v>
      </c>
      <c r="AV138" s="13" t="s">
        <v>89</v>
      </c>
      <c r="AW138" s="13" t="s">
        <v>38</v>
      </c>
      <c r="AX138" s="13" t="s">
        <v>82</v>
      </c>
      <c r="AY138" s="221" t="s">
        <v>262</v>
      </c>
    </row>
    <row r="139" spans="1:65" s="15" customFormat="1" ht="10">
      <c r="B139" s="233"/>
      <c r="C139" s="234"/>
      <c r="D139" s="208" t="s">
        <v>272</v>
      </c>
      <c r="E139" s="235" t="s">
        <v>44</v>
      </c>
      <c r="F139" s="236" t="s">
        <v>4173</v>
      </c>
      <c r="G139" s="234"/>
      <c r="H139" s="237">
        <v>0.97499999999999998</v>
      </c>
      <c r="I139" s="238"/>
      <c r="J139" s="234"/>
      <c r="K139" s="234"/>
      <c r="L139" s="239"/>
      <c r="M139" s="240"/>
      <c r="N139" s="241"/>
      <c r="O139" s="241"/>
      <c r="P139" s="241"/>
      <c r="Q139" s="241"/>
      <c r="R139" s="241"/>
      <c r="S139" s="241"/>
      <c r="T139" s="242"/>
      <c r="AT139" s="243" t="s">
        <v>272</v>
      </c>
      <c r="AU139" s="243" t="s">
        <v>91</v>
      </c>
      <c r="AV139" s="15" t="s">
        <v>91</v>
      </c>
      <c r="AW139" s="15" t="s">
        <v>38</v>
      </c>
      <c r="AX139" s="15" t="s">
        <v>89</v>
      </c>
      <c r="AY139" s="243" t="s">
        <v>262</v>
      </c>
    </row>
    <row r="140" spans="1:65" s="2" customFormat="1" ht="21.75" customHeight="1">
      <c r="A140" s="37"/>
      <c r="B140" s="38"/>
      <c r="C140" s="195" t="s">
        <v>339</v>
      </c>
      <c r="D140" s="195" t="s">
        <v>264</v>
      </c>
      <c r="E140" s="196" t="s">
        <v>404</v>
      </c>
      <c r="F140" s="197" t="s">
        <v>405</v>
      </c>
      <c r="G140" s="198" t="s">
        <v>406</v>
      </c>
      <c r="H140" s="199">
        <v>1.853</v>
      </c>
      <c r="I140" s="200"/>
      <c r="J140" s="201">
        <f>ROUND(I140*H140,2)</f>
        <v>0</v>
      </c>
      <c r="K140" s="197" t="s">
        <v>268</v>
      </c>
      <c r="L140" s="42"/>
      <c r="M140" s="202" t="s">
        <v>44</v>
      </c>
      <c r="N140" s="203" t="s">
        <v>53</v>
      </c>
      <c r="O140" s="67"/>
      <c r="P140" s="204">
        <f>O140*H140</f>
        <v>0</v>
      </c>
      <c r="Q140" s="204">
        <v>0</v>
      </c>
      <c r="R140" s="204">
        <f>Q140*H140</f>
        <v>0</v>
      </c>
      <c r="S140" s="204">
        <v>0</v>
      </c>
      <c r="T140" s="205">
        <f>S140*H140</f>
        <v>0</v>
      </c>
      <c r="U140" s="37"/>
      <c r="V140" s="37"/>
      <c r="W140" s="37"/>
      <c r="X140" s="37"/>
      <c r="Y140" s="37"/>
      <c r="Z140" s="37"/>
      <c r="AA140" s="37"/>
      <c r="AB140" s="37"/>
      <c r="AC140" s="37"/>
      <c r="AD140" s="37"/>
      <c r="AE140" s="37"/>
      <c r="AR140" s="206" t="s">
        <v>104</v>
      </c>
      <c r="AT140" s="206" t="s">
        <v>264</v>
      </c>
      <c r="AU140" s="206" t="s">
        <v>91</v>
      </c>
      <c r="AY140" s="19" t="s">
        <v>262</v>
      </c>
      <c r="BE140" s="207">
        <f>IF(N140="základní",J140,0)</f>
        <v>0</v>
      </c>
      <c r="BF140" s="207">
        <f>IF(N140="snížená",J140,0)</f>
        <v>0</v>
      </c>
      <c r="BG140" s="207">
        <f>IF(N140="zákl. přenesená",J140,0)</f>
        <v>0</v>
      </c>
      <c r="BH140" s="207">
        <f>IF(N140="sníž. přenesená",J140,0)</f>
        <v>0</v>
      </c>
      <c r="BI140" s="207">
        <f>IF(N140="nulová",J140,0)</f>
        <v>0</v>
      </c>
      <c r="BJ140" s="19" t="s">
        <v>89</v>
      </c>
      <c r="BK140" s="207">
        <f>ROUND(I140*H140,2)</f>
        <v>0</v>
      </c>
      <c r="BL140" s="19" t="s">
        <v>104</v>
      </c>
      <c r="BM140" s="206" t="s">
        <v>4174</v>
      </c>
    </row>
    <row r="141" spans="1:65" s="2" customFormat="1" ht="36">
      <c r="A141" s="37"/>
      <c r="B141" s="38"/>
      <c r="C141" s="39"/>
      <c r="D141" s="208" t="s">
        <v>270</v>
      </c>
      <c r="E141" s="39"/>
      <c r="F141" s="209" t="s">
        <v>408</v>
      </c>
      <c r="G141" s="39"/>
      <c r="H141" s="39"/>
      <c r="I141" s="118"/>
      <c r="J141" s="39"/>
      <c r="K141" s="39"/>
      <c r="L141" s="42"/>
      <c r="M141" s="210"/>
      <c r="N141" s="211"/>
      <c r="O141" s="67"/>
      <c r="P141" s="67"/>
      <c r="Q141" s="67"/>
      <c r="R141" s="67"/>
      <c r="S141" s="67"/>
      <c r="T141" s="68"/>
      <c r="U141" s="37"/>
      <c r="V141" s="37"/>
      <c r="W141" s="37"/>
      <c r="X141" s="37"/>
      <c r="Y141" s="37"/>
      <c r="Z141" s="37"/>
      <c r="AA141" s="37"/>
      <c r="AB141" s="37"/>
      <c r="AC141" s="37"/>
      <c r="AD141" s="37"/>
      <c r="AE141" s="37"/>
      <c r="AT141" s="19" t="s">
        <v>270</v>
      </c>
      <c r="AU141" s="19" t="s">
        <v>91</v>
      </c>
    </row>
    <row r="142" spans="1:65" s="2" customFormat="1" ht="18">
      <c r="A142" s="37"/>
      <c r="B142" s="38"/>
      <c r="C142" s="39"/>
      <c r="D142" s="208" t="s">
        <v>421</v>
      </c>
      <c r="E142" s="39"/>
      <c r="F142" s="209" t="s">
        <v>4162</v>
      </c>
      <c r="G142" s="39"/>
      <c r="H142" s="39"/>
      <c r="I142" s="118"/>
      <c r="J142" s="39"/>
      <c r="K142" s="39"/>
      <c r="L142" s="42"/>
      <c r="M142" s="210"/>
      <c r="N142" s="211"/>
      <c r="O142" s="67"/>
      <c r="P142" s="67"/>
      <c r="Q142" s="67"/>
      <c r="R142" s="67"/>
      <c r="S142" s="67"/>
      <c r="T142" s="68"/>
      <c r="U142" s="37"/>
      <c r="V142" s="37"/>
      <c r="W142" s="37"/>
      <c r="X142" s="37"/>
      <c r="Y142" s="37"/>
      <c r="Z142" s="37"/>
      <c r="AA142" s="37"/>
      <c r="AB142" s="37"/>
      <c r="AC142" s="37"/>
      <c r="AD142" s="37"/>
      <c r="AE142" s="37"/>
      <c r="AT142" s="19" t="s">
        <v>421</v>
      </c>
      <c r="AU142" s="19" t="s">
        <v>91</v>
      </c>
    </row>
    <row r="143" spans="1:65" s="13" customFormat="1" ht="10">
      <c r="B143" s="212"/>
      <c r="C143" s="213"/>
      <c r="D143" s="208" t="s">
        <v>272</v>
      </c>
      <c r="E143" s="214" t="s">
        <v>44</v>
      </c>
      <c r="F143" s="215" t="s">
        <v>4169</v>
      </c>
      <c r="G143" s="213"/>
      <c r="H143" s="214" t="s">
        <v>44</v>
      </c>
      <c r="I143" s="216"/>
      <c r="J143" s="213"/>
      <c r="K143" s="213"/>
      <c r="L143" s="217"/>
      <c r="M143" s="218"/>
      <c r="N143" s="219"/>
      <c r="O143" s="219"/>
      <c r="P143" s="219"/>
      <c r="Q143" s="219"/>
      <c r="R143" s="219"/>
      <c r="S143" s="219"/>
      <c r="T143" s="220"/>
      <c r="AT143" s="221" t="s">
        <v>272</v>
      </c>
      <c r="AU143" s="221" t="s">
        <v>91</v>
      </c>
      <c r="AV143" s="13" t="s">
        <v>89</v>
      </c>
      <c r="AW143" s="13" t="s">
        <v>38</v>
      </c>
      <c r="AX143" s="13" t="s">
        <v>82</v>
      </c>
      <c r="AY143" s="221" t="s">
        <v>262</v>
      </c>
    </row>
    <row r="144" spans="1:65" s="13" customFormat="1" ht="10">
      <c r="B144" s="212"/>
      <c r="C144" s="213"/>
      <c r="D144" s="208" t="s">
        <v>272</v>
      </c>
      <c r="E144" s="214" t="s">
        <v>44</v>
      </c>
      <c r="F144" s="215" t="s">
        <v>4163</v>
      </c>
      <c r="G144" s="213"/>
      <c r="H144" s="214" t="s">
        <v>44</v>
      </c>
      <c r="I144" s="216"/>
      <c r="J144" s="213"/>
      <c r="K144" s="213"/>
      <c r="L144" s="217"/>
      <c r="M144" s="218"/>
      <c r="N144" s="219"/>
      <c r="O144" s="219"/>
      <c r="P144" s="219"/>
      <c r="Q144" s="219"/>
      <c r="R144" s="219"/>
      <c r="S144" s="219"/>
      <c r="T144" s="220"/>
      <c r="AT144" s="221" t="s">
        <v>272</v>
      </c>
      <c r="AU144" s="221" t="s">
        <v>91</v>
      </c>
      <c r="AV144" s="13" t="s">
        <v>89</v>
      </c>
      <c r="AW144" s="13" t="s">
        <v>38</v>
      </c>
      <c r="AX144" s="13" t="s">
        <v>82</v>
      </c>
      <c r="AY144" s="221" t="s">
        <v>262</v>
      </c>
    </row>
    <row r="145" spans="1:65" s="15" customFormat="1" ht="10">
      <c r="B145" s="233"/>
      <c r="C145" s="234"/>
      <c r="D145" s="208" t="s">
        <v>272</v>
      </c>
      <c r="E145" s="235" t="s">
        <v>44</v>
      </c>
      <c r="F145" s="236" t="s">
        <v>4164</v>
      </c>
      <c r="G145" s="234"/>
      <c r="H145" s="237">
        <v>3.75</v>
      </c>
      <c r="I145" s="238"/>
      <c r="J145" s="234"/>
      <c r="K145" s="234"/>
      <c r="L145" s="239"/>
      <c r="M145" s="240"/>
      <c r="N145" s="241"/>
      <c r="O145" s="241"/>
      <c r="P145" s="241"/>
      <c r="Q145" s="241"/>
      <c r="R145" s="241"/>
      <c r="S145" s="241"/>
      <c r="T145" s="242"/>
      <c r="AT145" s="243" t="s">
        <v>272</v>
      </c>
      <c r="AU145" s="243" t="s">
        <v>91</v>
      </c>
      <c r="AV145" s="15" t="s">
        <v>91</v>
      </c>
      <c r="AW145" s="15" t="s">
        <v>38</v>
      </c>
      <c r="AX145" s="15" t="s">
        <v>82</v>
      </c>
      <c r="AY145" s="243" t="s">
        <v>262</v>
      </c>
    </row>
    <row r="146" spans="1:65" s="15" customFormat="1" ht="10">
      <c r="B146" s="233"/>
      <c r="C146" s="234"/>
      <c r="D146" s="208" t="s">
        <v>272</v>
      </c>
      <c r="E146" s="235" t="s">
        <v>44</v>
      </c>
      <c r="F146" s="236" t="s">
        <v>4170</v>
      </c>
      <c r="G146" s="234"/>
      <c r="H146" s="237">
        <v>-2.7749999999999999</v>
      </c>
      <c r="I146" s="238"/>
      <c r="J146" s="234"/>
      <c r="K146" s="234"/>
      <c r="L146" s="239"/>
      <c r="M146" s="240"/>
      <c r="N146" s="241"/>
      <c r="O146" s="241"/>
      <c r="P146" s="241"/>
      <c r="Q146" s="241"/>
      <c r="R146" s="241"/>
      <c r="S146" s="241"/>
      <c r="T146" s="242"/>
      <c r="AT146" s="243" t="s">
        <v>272</v>
      </c>
      <c r="AU146" s="243" t="s">
        <v>91</v>
      </c>
      <c r="AV146" s="15" t="s">
        <v>91</v>
      </c>
      <c r="AW146" s="15" t="s">
        <v>38</v>
      </c>
      <c r="AX146" s="15" t="s">
        <v>82</v>
      </c>
      <c r="AY146" s="243" t="s">
        <v>262</v>
      </c>
    </row>
    <row r="147" spans="1:65" s="16" customFormat="1" ht="10">
      <c r="B147" s="244"/>
      <c r="C147" s="245"/>
      <c r="D147" s="208" t="s">
        <v>272</v>
      </c>
      <c r="E147" s="246" t="s">
        <v>44</v>
      </c>
      <c r="F147" s="247" t="s">
        <v>291</v>
      </c>
      <c r="G147" s="245"/>
      <c r="H147" s="248">
        <v>0.97500000000000009</v>
      </c>
      <c r="I147" s="249"/>
      <c r="J147" s="245"/>
      <c r="K147" s="245"/>
      <c r="L147" s="250"/>
      <c r="M147" s="251"/>
      <c r="N147" s="252"/>
      <c r="O147" s="252"/>
      <c r="P147" s="252"/>
      <c r="Q147" s="252"/>
      <c r="R147" s="252"/>
      <c r="S147" s="252"/>
      <c r="T147" s="253"/>
      <c r="AT147" s="254" t="s">
        <v>272</v>
      </c>
      <c r="AU147" s="254" t="s">
        <v>91</v>
      </c>
      <c r="AV147" s="16" t="s">
        <v>104</v>
      </c>
      <c r="AW147" s="16" t="s">
        <v>38</v>
      </c>
      <c r="AX147" s="16" t="s">
        <v>89</v>
      </c>
      <c r="AY147" s="254" t="s">
        <v>262</v>
      </c>
    </row>
    <row r="148" spans="1:65" s="15" customFormat="1" ht="10">
      <c r="B148" s="233"/>
      <c r="C148" s="234"/>
      <c r="D148" s="208" t="s">
        <v>272</v>
      </c>
      <c r="E148" s="234"/>
      <c r="F148" s="236" t="s">
        <v>4175</v>
      </c>
      <c r="G148" s="234"/>
      <c r="H148" s="237">
        <v>1.853</v>
      </c>
      <c r="I148" s="238"/>
      <c r="J148" s="234"/>
      <c r="K148" s="234"/>
      <c r="L148" s="239"/>
      <c r="M148" s="240"/>
      <c r="N148" s="241"/>
      <c r="O148" s="241"/>
      <c r="P148" s="241"/>
      <c r="Q148" s="241"/>
      <c r="R148" s="241"/>
      <c r="S148" s="241"/>
      <c r="T148" s="242"/>
      <c r="AT148" s="243" t="s">
        <v>272</v>
      </c>
      <c r="AU148" s="243" t="s">
        <v>91</v>
      </c>
      <c r="AV148" s="15" t="s">
        <v>91</v>
      </c>
      <c r="AW148" s="15" t="s">
        <v>4</v>
      </c>
      <c r="AX148" s="15" t="s">
        <v>89</v>
      </c>
      <c r="AY148" s="243" t="s">
        <v>262</v>
      </c>
    </row>
    <row r="149" spans="1:65" s="2" customFormat="1" ht="21.75" customHeight="1">
      <c r="A149" s="37"/>
      <c r="B149" s="38"/>
      <c r="C149" s="195" t="s">
        <v>347</v>
      </c>
      <c r="D149" s="195" t="s">
        <v>264</v>
      </c>
      <c r="E149" s="196" t="s">
        <v>411</v>
      </c>
      <c r="F149" s="197" t="s">
        <v>412</v>
      </c>
      <c r="G149" s="198" t="s">
        <v>267</v>
      </c>
      <c r="H149" s="199">
        <v>2.7749999999999999</v>
      </c>
      <c r="I149" s="200"/>
      <c r="J149" s="201">
        <f>ROUND(I149*H149,2)</f>
        <v>0</v>
      </c>
      <c r="K149" s="197" t="s">
        <v>268</v>
      </c>
      <c r="L149" s="42"/>
      <c r="M149" s="202" t="s">
        <v>44</v>
      </c>
      <c r="N149" s="203" t="s">
        <v>53</v>
      </c>
      <c r="O149" s="67"/>
      <c r="P149" s="204">
        <f>O149*H149</f>
        <v>0</v>
      </c>
      <c r="Q149" s="204">
        <v>0</v>
      </c>
      <c r="R149" s="204">
        <f>Q149*H149</f>
        <v>0</v>
      </c>
      <c r="S149" s="204">
        <v>0</v>
      </c>
      <c r="T149" s="205">
        <f>S149*H149</f>
        <v>0</v>
      </c>
      <c r="U149" s="37"/>
      <c r="V149" s="37"/>
      <c r="W149" s="37"/>
      <c r="X149" s="37"/>
      <c r="Y149" s="37"/>
      <c r="Z149" s="37"/>
      <c r="AA149" s="37"/>
      <c r="AB149" s="37"/>
      <c r="AC149" s="37"/>
      <c r="AD149" s="37"/>
      <c r="AE149" s="37"/>
      <c r="AR149" s="206" t="s">
        <v>104</v>
      </c>
      <c r="AT149" s="206" t="s">
        <v>264</v>
      </c>
      <c r="AU149" s="206" t="s">
        <v>91</v>
      </c>
      <c r="AY149" s="19" t="s">
        <v>262</v>
      </c>
      <c r="BE149" s="207">
        <f>IF(N149="základní",J149,0)</f>
        <v>0</v>
      </c>
      <c r="BF149" s="207">
        <f>IF(N149="snížená",J149,0)</f>
        <v>0</v>
      </c>
      <c r="BG149" s="207">
        <f>IF(N149="zákl. přenesená",J149,0)</f>
        <v>0</v>
      </c>
      <c r="BH149" s="207">
        <f>IF(N149="sníž. přenesená",J149,0)</f>
        <v>0</v>
      </c>
      <c r="BI149" s="207">
        <f>IF(N149="nulová",J149,0)</f>
        <v>0</v>
      </c>
      <c r="BJ149" s="19" t="s">
        <v>89</v>
      </c>
      <c r="BK149" s="207">
        <f>ROUND(I149*H149,2)</f>
        <v>0</v>
      </c>
      <c r="BL149" s="19" t="s">
        <v>104</v>
      </c>
      <c r="BM149" s="206" t="s">
        <v>4176</v>
      </c>
    </row>
    <row r="150" spans="1:65" s="2" customFormat="1" ht="90">
      <c r="A150" s="37"/>
      <c r="B150" s="38"/>
      <c r="C150" s="39"/>
      <c r="D150" s="208" t="s">
        <v>270</v>
      </c>
      <c r="E150" s="39"/>
      <c r="F150" s="209" t="s">
        <v>414</v>
      </c>
      <c r="G150" s="39"/>
      <c r="H150" s="39"/>
      <c r="I150" s="118"/>
      <c r="J150" s="39"/>
      <c r="K150" s="39"/>
      <c r="L150" s="42"/>
      <c r="M150" s="210"/>
      <c r="N150" s="211"/>
      <c r="O150" s="67"/>
      <c r="P150" s="67"/>
      <c r="Q150" s="67"/>
      <c r="R150" s="67"/>
      <c r="S150" s="67"/>
      <c r="T150" s="68"/>
      <c r="U150" s="37"/>
      <c r="V150" s="37"/>
      <c r="W150" s="37"/>
      <c r="X150" s="37"/>
      <c r="Y150" s="37"/>
      <c r="Z150" s="37"/>
      <c r="AA150" s="37"/>
      <c r="AB150" s="37"/>
      <c r="AC150" s="37"/>
      <c r="AD150" s="37"/>
      <c r="AE150" s="37"/>
      <c r="AT150" s="19" t="s">
        <v>270</v>
      </c>
      <c r="AU150" s="19" t="s">
        <v>91</v>
      </c>
    </row>
    <row r="151" spans="1:65" s="2" customFormat="1" ht="18">
      <c r="A151" s="37"/>
      <c r="B151" s="38"/>
      <c r="C151" s="39"/>
      <c r="D151" s="208" t="s">
        <v>421</v>
      </c>
      <c r="E151" s="39"/>
      <c r="F151" s="209" t="s">
        <v>4162</v>
      </c>
      <c r="G151" s="39"/>
      <c r="H151" s="39"/>
      <c r="I151" s="118"/>
      <c r="J151" s="39"/>
      <c r="K151" s="39"/>
      <c r="L151" s="42"/>
      <c r="M151" s="210"/>
      <c r="N151" s="211"/>
      <c r="O151" s="67"/>
      <c r="P151" s="67"/>
      <c r="Q151" s="67"/>
      <c r="R151" s="67"/>
      <c r="S151" s="67"/>
      <c r="T151" s="68"/>
      <c r="U151" s="37"/>
      <c r="V151" s="37"/>
      <c r="W151" s="37"/>
      <c r="X151" s="37"/>
      <c r="Y151" s="37"/>
      <c r="Z151" s="37"/>
      <c r="AA151" s="37"/>
      <c r="AB151" s="37"/>
      <c r="AC151" s="37"/>
      <c r="AD151" s="37"/>
      <c r="AE151" s="37"/>
      <c r="AT151" s="19" t="s">
        <v>421</v>
      </c>
      <c r="AU151" s="19" t="s">
        <v>91</v>
      </c>
    </row>
    <row r="152" spans="1:65" s="13" customFormat="1" ht="10">
      <c r="B152" s="212"/>
      <c r="C152" s="213"/>
      <c r="D152" s="208" t="s">
        <v>272</v>
      </c>
      <c r="E152" s="214" t="s">
        <v>44</v>
      </c>
      <c r="F152" s="215" t="s">
        <v>4166</v>
      </c>
      <c r="G152" s="213"/>
      <c r="H152" s="214" t="s">
        <v>44</v>
      </c>
      <c r="I152" s="216"/>
      <c r="J152" s="213"/>
      <c r="K152" s="213"/>
      <c r="L152" s="217"/>
      <c r="M152" s="218"/>
      <c r="N152" s="219"/>
      <c r="O152" s="219"/>
      <c r="P152" s="219"/>
      <c r="Q152" s="219"/>
      <c r="R152" s="219"/>
      <c r="S152" s="219"/>
      <c r="T152" s="220"/>
      <c r="AT152" s="221" t="s">
        <v>272</v>
      </c>
      <c r="AU152" s="221" t="s">
        <v>91</v>
      </c>
      <c r="AV152" s="13" t="s">
        <v>89</v>
      </c>
      <c r="AW152" s="13" t="s">
        <v>38</v>
      </c>
      <c r="AX152" s="13" t="s">
        <v>82</v>
      </c>
      <c r="AY152" s="221" t="s">
        <v>262</v>
      </c>
    </row>
    <row r="153" spans="1:65" s="13" customFormat="1" ht="10">
      <c r="B153" s="212"/>
      <c r="C153" s="213"/>
      <c r="D153" s="208" t="s">
        <v>272</v>
      </c>
      <c r="E153" s="214" t="s">
        <v>44</v>
      </c>
      <c r="F153" s="215" t="s">
        <v>4163</v>
      </c>
      <c r="G153" s="213"/>
      <c r="H153" s="214" t="s">
        <v>44</v>
      </c>
      <c r="I153" s="216"/>
      <c r="J153" s="213"/>
      <c r="K153" s="213"/>
      <c r="L153" s="217"/>
      <c r="M153" s="218"/>
      <c r="N153" s="219"/>
      <c r="O153" s="219"/>
      <c r="P153" s="219"/>
      <c r="Q153" s="219"/>
      <c r="R153" s="219"/>
      <c r="S153" s="219"/>
      <c r="T153" s="220"/>
      <c r="AT153" s="221" t="s">
        <v>272</v>
      </c>
      <c r="AU153" s="221" t="s">
        <v>91</v>
      </c>
      <c r="AV153" s="13" t="s">
        <v>89</v>
      </c>
      <c r="AW153" s="13" t="s">
        <v>38</v>
      </c>
      <c r="AX153" s="13" t="s">
        <v>82</v>
      </c>
      <c r="AY153" s="221" t="s">
        <v>262</v>
      </c>
    </row>
    <row r="154" spans="1:65" s="15" customFormat="1" ht="10">
      <c r="B154" s="233"/>
      <c r="C154" s="234"/>
      <c r="D154" s="208" t="s">
        <v>272</v>
      </c>
      <c r="E154" s="235" t="s">
        <v>44</v>
      </c>
      <c r="F154" s="236" t="s">
        <v>4164</v>
      </c>
      <c r="G154" s="234"/>
      <c r="H154" s="237">
        <v>3.75</v>
      </c>
      <c r="I154" s="238"/>
      <c r="J154" s="234"/>
      <c r="K154" s="234"/>
      <c r="L154" s="239"/>
      <c r="M154" s="240"/>
      <c r="N154" s="241"/>
      <c r="O154" s="241"/>
      <c r="P154" s="241"/>
      <c r="Q154" s="241"/>
      <c r="R154" s="241"/>
      <c r="S154" s="241"/>
      <c r="T154" s="242"/>
      <c r="AT154" s="243" t="s">
        <v>272</v>
      </c>
      <c r="AU154" s="243" t="s">
        <v>91</v>
      </c>
      <c r="AV154" s="15" t="s">
        <v>91</v>
      </c>
      <c r="AW154" s="15" t="s">
        <v>38</v>
      </c>
      <c r="AX154" s="15" t="s">
        <v>82</v>
      </c>
      <c r="AY154" s="243" t="s">
        <v>262</v>
      </c>
    </row>
    <row r="155" spans="1:65" s="15" customFormat="1" ht="10">
      <c r="B155" s="233"/>
      <c r="C155" s="234"/>
      <c r="D155" s="208" t="s">
        <v>272</v>
      </c>
      <c r="E155" s="235" t="s">
        <v>44</v>
      </c>
      <c r="F155" s="236" t="s">
        <v>4167</v>
      </c>
      <c r="G155" s="234"/>
      <c r="H155" s="237">
        <v>-0.97499999999999998</v>
      </c>
      <c r="I155" s="238"/>
      <c r="J155" s="234"/>
      <c r="K155" s="234"/>
      <c r="L155" s="239"/>
      <c r="M155" s="240"/>
      <c r="N155" s="241"/>
      <c r="O155" s="241"/>
      <c r="P155" s="241"/>
      <c r="Q155" s="241"/>
      <c r="R155" s="241"/>
      <c r="S155" s="241"/>
      <c r="T155" s="242"/>
      <c r="AT155" s="243" t="s">
        <v>272</v>
      </c>
      <c r="AU155" s="243" t="s">
        <v>91</v>
      </c>
      <c r="AV155" s="15" t="s">
        <v>91</v>
      </c>
      <c r="AW155" s="15" t="s">
        <v>38</v>
      </c>
      <c r="AX155" s="15" t="s">
        <v>82</v>
      </c>
      <c r="AY155" s="243" t="s">
        <v>262</v>
      </c>
    </row>
    <row r="156" spans="1:65" s="16" customFormat="1" ht="10">
      <c r="B156" s="244"/>
      <c r="C156" s="245"/>
      <c r="D156" s="208" t="s">
        <v>272</v>
      </c>
      <c r="E156" s="246" t="s">
        <v>44</v>
      </c>
      <c r="F156" s="247" t="s">
        <v>291</v>
      </c>
      <c r="G156" s="245"/>
      <c r="H156" s="248">
        <v>2.7749999999999999</v>
      </c>
      <c r="I156" s="249"/>
      <c r="J156" s="245"/>
      <c r="K156" s="245"/>
      <c r="L156" s="250"/>
      <c r="M156" s="251"/>
      <c r="N156" s="252"/>
      <c r="O156" s="252"/>
      <c r="P156" s="252"/>
      <c r="Q156" s="252"/>
      <c r="R156" s="252"/>
      <c r="S156" s="252"/>
      <c r="T156" s="253"/>
      <c r="AT156" s="254" t="s">
        <v>272</v>
      </c>
      <c r="AU156" s="254" t="s">
        <v>91</v>
      </c>
      <c r="AV156" s="16" t="s">
        <v>104</v>
      </c>
      <c r="AW156" s="16" t="s">
        <v>38</v>
      </c>
      <c r="AX156" s="16" t="s">
        <v>89</v>
      </c>
      <c r="AY156" s="254" t="s">
        <v>262</v>
      </c>
    </row>
    <row r="157" spans="1:65" s="2" customFormat="1" ht="21.75" customHeight="1">
      <c r="A157" s="37"/>
      <c r="B157" s="38"/>
      <c r="C157" s="195" t="s">
        <v>351</v>
      </c>
      <c r="D157" s="195" t="s">
        <v>264</v>
      </c>
      <c r="E157" s="196" t="s">
        <v>4177</v>
      </c>
      <c r="F157" s="197" t="s">
        <v>4178</v>
      </c>
      <c r="G157" s="198" t="s">
        <v>267</v>
      </c>
      <c r="H157" s="199">
        <v>2.7749999999999999</v>
      </c>
      <c r="I157" s="200"/>
      <c r="J157" s="201">
        <f>ROUND(I157*H157,2)</f>
        <v>0</v>
      </c>
      <c r="K157" s="197" t="s">
        <v>268</v>
      </c>
      <c r="L157" s="42"/>
      <c r="M157" s="202" t="s">
        <v>44</v>
      </c>
      <c r="N157" s="203" t="s">
        <v>53</v>
      </c>
      <c r="O157" s="67"/>
      <c r="P157" s="204">
        <f>O157*H157</f>
        <v>0</v>
      </c>
      <c r="Q157" s="204">
        <v>0</v>
      </c>
      <c r="R157" s="204">
        <f>Q157*H157</f>
        <v>0</v>
      </c>
      <c r="S157" s="204">
        <v>0</v>
      </c>
      <c r="T157" s="205">
        <f>S157*H157</f>
        <v>0</v>
      </c>
      <c r="U157" s="37"/>
      <c r="V157" s="37"/>
      <c r="W157" s="37"/>
      <c r="X157" s="37"/>
      <c r="Y157" s="37"/>
      <c r="Z157" s="37"/>
      <c r="AA157" s="37"/>
      <c r="AB157" s="37"/>
      <c r="AC157" s="37"/>
      <c r="AD157" s="37"/>
      <c r="AE157" s="37"/>
      <c r="AR157" s="206" t="s">
        <v>104</v>
      </c>
      <c r="AT157" s="206" t="s">
        <v>264</v>
      </c>
      <c r="AU157" s="206" t="s">
        <v>91</v>
      </c>
      <c r="AY157" s="19" t="s">
        <v>262</v>
      </c>
      <c r="BE157" s="207">
        <f>IF(N157="základní",J157,0)</f>
        <v>0</v>
      </c>
      <c r="BF157" s="207">
        <f>IF(N157="snížená",J157,0)</f>
        <v>0</v>
      </c>
      <c r="BG157" s="207">
        <f>IF(N157="zákl. přenesená",J157,0)</f>
        <v>0</v>
      </c>
      <c r="BH157" s="207">
        <f>IF(N157="sníž. přenesená",J157,0)</f>
        <v>0</v>
      </c>
      <c r="BI157" s="207">
        <f>IF(N157="nulová",J157,0)</f>
        <v>0</v>
      </c>
      <c r="BJ157" s="19" t="s">
        <v>89</v>
      </c>
      <c r="BK157" s="207">
        <f>ROUND(I157*H157,2)</f>
        <v>0</v>
      </c>
      <c r="BL157" s="19" t="s">
        <v>104</v>
      </c>
      <c r="BM157" s="206" t="s">
        <v>4179</v>
      </c>
    </row>
    <row r="158" spans="1:65" s="2" customFormat="1" ht="117">
      <c r="A158" s="37"/>
      <c r="B158" s="38"/>
      <c r="C158" s="39"/>
      <c r="D158" s="208" t="s">
        <v>270</v>
      </c>
      <c r="E158" s="39"/>
      <c r="F158" s="209" t="s">
        <v>4180</v>
      </c>
      <c r="G158" s="39"/>
      <c r="H158" s="39"/>
      <c r="I158" s="118"/>
      <c r="J158" s="39"/>
      <c r="K158" s="39"/>
      <c r="L158" s="42"/>
      <c r="M158" s="210"/>
      <c r="N158" s="211"/>
      <c r="O158" s="67"/>
      <c r="P158" s="67"/>
      <c r="Q158" s="67"/>
      <c r="R158" s="67"/>
      <c r="S158" s="67"/>
      <c r="T158" s="68"/>
      <c r="U158" s="37"/>
      <c r="V158" s="37"/>
      <c r="W158" s="37"/>
      <c r="X158" s="37"/>
      <c r="Y158" s="37"/>
      <c r="Z158" s="37"/>
      <c r="AA158" s="37"/>
      <c r="AB158" s="37"/>
      <c r="AC158" s="37"/>
      <c r="AD158" s="37"/>
      <c r="AE158" s="37"/>
      <c r="AT158" s="19" t="s">
        <v>270</v>
      </c>
      <c r="AU158" s="19" t="s">
        <v>91</v>
      </c>
    </row>
    <row r="159" spans="1:65" s="2" customFormat="1" ht="18">
      <c r="A159" s="37"/>
      <c r="B159" s="38"/>
      <c r="C159" s="39"/>
      <c r="D159" s="208" t="s">
        <v>421</v>
      </c>
      <c r="E159" s="39"/>
      <c r="F159" s="209" t="s">
        <v>4162</v>
      </c>
      <c r="G159" s="39"/>
      <c r="H159" s="39"/>
      <c r="I159" s="118"/>
      <c r="J159" s="39"/>
      <c r="K159" s="39"/>
      <c r="L159" s="42"/>
      <c r="M159" s="210"/>
      <c r="N159" s="211"/>
      <c r="O159" s="67"/>
      <c r="P159" s="67"/>
      <c r="Q159" s="67"/>
      <c r="R159" s="67"/>
      <c r="S159" s="67"/>
      <c r="T159" s="68"/>
      <c r="U159" s="37"/>
      <c r="V159" s="37"/>
      <c r="W159" s="37"/>
      <c r="X159" s="37"/>
      <c r="Y159" s="37"/>
      <c r="Z159" s="37"/>
      <c r="AA159" s="37"/>
      <c r="AB159" s="37"/>
      <c r="AC159" s="37"/>
      <c r="AD159" s="37"/>
      <c r="AE159" s="37"/>
      <c r="AT159" s="19" t="s">
        <v>421</v>
      </c>
      <c r="AU159" s="19" t="s">
        <v>91</v>
      </c>
    </row>
    <row r="160" spans="1:65" s="13" customFormat="1" ht="10">
      <c r="B160" s="212"/>
      <c r="C160" s="213"/>
      <c r="D160" s="208" t="s">
        <v>272</v>
      </c>
      <c r="E160" s="214" t="s">
        <v>44</v>
      </c>
      <c r="F160" s="215" t="s">
        <v>4166</v>
      </c>
      <c r="G160" s="213"/>
      <c r="H160" s="214" t="s">
        <v>44</v>
      </c>
      <c r="I160" s="216"/>
      <c r="J160" s="213"/>
      <c r="K160" s="213"/>
      <c r="L160" s="217"/>
      <c r="M160" s="218"/>
      <c r="N160" s="219"/>
      <c r="O160" s="219"/>
      <c r="P160" s="219"/>
      <c r="Q160" s="219"/>
      <c r="R160" s="219"/>
      <c r="S160" s="219"/>
      <c r="T160" s="220"/>
      <c r="AT160" s="221" t="s">
        <v>272</v>
      </c>
      <c r="AU160" s="221" t="s">
        <v>91</v>
      </c>
      <c r="AV160" s="13" t="s">
        <v>89</v>
      </c>
      <c r="AW160" s="13" t="s">
        <v>38</v>
      </c>
      <c r="AX160" s="13" t="s">
        <v>82</v>
      </c>
      <c r="AY160" s="221" t="s">
        <v>262</v>
      </c>
    </row>
    <row r="161" spans="1:65" s="13" customFormat="1" ht="10">
      <c r="B161" s="212"/>
      <c r="C161" s="213"/>
      <c r="D161" s="208" t="s">
        <v>272</v>
      </c>
      <c r="E161" s="214" t="s">
        <v>44</v>
      </c>
      <c r="F161" s="215" t="s">
        <v>4163</v>
      </c>
      <c r="G161" s="213"/>
      <c r="H161" s="214" t="s">
        <v>44</v>
      </c>
      <c r="I161" s="216"/>
      <c r="J161" s="213"/>
      <c r="K161" s="213"/>
      <c r="L161" s="217"/>
      <c r="M161" s="218"/>
      <c r="N161" s="219"/>
      <c r="O161" s="219"/>
      <c r="P161" s="219"/>
      <c r="Q161" s="219"/>
      <c r="R161" s="219"/>
      <c r="S161" s="219"/>
      <c r="T161" s="220"/>
      <c r="AT161" s="221" t="s">
        <v>272</v>
      </c>
      <c r="AU161" s="221" t="s">
        <v>91</v>
      </c>
      <c r="AV161" s="13" t="s">
        <v>89</v>
      </c>
      <c r="AW161" s="13" t="s">
        <v>38</v>
      </c>
      <c r="AX161" s="13" t="s">
        <v>82</v>
      </c>
      <c r="AY161" s="221" t="s">
        <v>262</v>
      </c>
    </row>
    <row r="162" spans="1:65" s="15" customFormat="1" ht="10">
      <c r="B162" s="233"/>
      <c r="C162" s="234"/>
      <c r="D162" s="208" t="s">
        <v>272</v>
      </c>
      <c r="E162" s="235" t="s">
        <v>44</v>
      </c>
      <c r="F162" s="236" t="s">
        <v>4164</v>
      </c>
      <c r="G162" s="234"/>
      <c r="H162" s="237">
        <v>3.75</v>
      </c>
      <c r="I162" s="238"/>
      <c r="J162" s="234"/>
      <c r="K162" s="234"/>
      <c r="L162" s="239"/>
      <c r="M162" s="240"/>
      <c r="N162" s="241"/>
      <c r="O162" s="241"/>
      <c r="P162" s="241"/>
      <c r="Q162" s="241"/>
      <c r="R162" s="241"/>
      <c r="S162" s="241"/>
      <c r="T162" s="242"/>
      <c r="AT162" s="243" t="s">
        <v>272</v>
      </c>
      <c r="AU162" s="243" t="s">
        <v>91</v>
      </c>
      <c r="AV162" s="15" t="s">
        <v>91</v>
      </c>
      <c r="AW162" s="15" t="s">
        <v>38</v>
      </c>
      <c r="AX162" s="15" t="s">
        <v>82</v>
      </c>
      <c r="AY162" s="243" t="s">
        <v>262</v>
      </c>
    </row>
    <row r="163" spans="1:65" s="15" customFormat="1" ht="10">
      <c r="B163" s="233"/>
      <c r="C163" s="234"/>
      <c r="D163" s="208" t="s">
        <v>272</v>
      </c>
      <c r="E163" s="235" t="s">
        <v>44</v>
      </c>
      <c r="F163" s="236" t="s">
        <v>4167</v>
      </c>
      <c r="G163" s="234"/>
      <c r="H163" s="237">
        <v>-0.97499999999999998</v>
      </c>
      <c r="I163" s="238"/>
      <c r="J163" s="234"/>
      <c r="K163" s="234"/>
      <c r="L163" s="239"/>
      <c r="M163" s="240"/>
      <c r="N163" s="241"/>
      <c r="O163" s="241"/>
      <c r="P163" s="241"/>
      <c r="Q163" s="241"/>
      <c r="R163" s="241"/>
      <c r="S163" s="241"/>
      <c r="T163" s="242"/>
      <c r="AT163" s="243" t="s">
        <v>272</v>
      </c>
      <c r="AU163" s="243" t="s">
        <v>91</v>
      </c>
      <c r="AV163" s="15" t="s">
        <v>91</v>
      </c>
      <c r="AW163" s="15" t="s">
        <v>38</v>
      </c>
      <c r="AX163" s="15" t="s">
        <v>82</v>
      </c>
      <c r="AY163" s="243" t="s">
        <v>262</v>
      </c>
    </row>
    <row r="164" spans="1:65" s="16" customFormat="1" ht="10">
      <c r="B164" s="244"/>
      <c r="C164" s="245"/>
      <c r="D164" s="208" t="s">
        <v>272</v>
      </c>
      <c r="E164" s="246" t="s">
        <v>44</v>
      </c>
      <c r="F164" s="247" t="s">
        <v>291</v>
      </c>
      <c r="G164" s="245"/>
      <c r="H164" s="248">
        <v>2.7749999999999999</v>
      </c>
      <c r="I164" s="249"/>
      <c r="J164" s="245"/>
      <c r="K164" s="245"/>
      <c r="L164" s="250"/>
      <c r="M164" s="251"/>
      <c r="N164" s="252"/>
      <c r="O164" s="252"/>
      <c r="P164" s="252"/>
      <c r="Q164" s="252"/>
      <c r="R164" s="252"/>
      <c r="S164" s="252"/>
      <c r="T164" s="253"/>
      <c r="AT164" s="254" t="s">
        <v>272</v>
      </c>
      <c r="AU164" s="254" t="s">
        <v>91</v>
      </c>
      <c r="AV164" s="16" t="s">
        <v>104</v>
      </c>
      <c r="AW164" s="16" t="s">
        <v>38</v>
      </c>
      <c r="AX164" s="16" t="s">
        <v>89</v>
      </c>
      <c r="AY164" s="254" t="s">
        <v>262</v>
      </c>
    </row>
    <row r="165" spans="1:65" s="12" customFormat="1" ht="22.75" customHeight="1">
      <c r="B165" s="179"/>
      <c r="C165" s="180"/>
      <c r="D165" s="181" t="s">
        <v>81</v>
      </c>
      <c r="E165" s="193" t="s">
        <v>91</v>
      </c>
      <c r="F165" s="193" t="s">
        <v>415</v>
      </c>
      <c r="G165" s="180"/>
      <c r="H165" s="180"/>
      <c r="I165" s="183"/>
      <c r="J165" s="194">
        <f>BK165</f>
        <v>0</v>
      </c>
      <c r="K165" s="180"/>
      <c r="L165" s="185"/>
      <c r="M165" s="186"/>
      <c r="N165" s="187"/>
      <c r="O165" s="187"/>
      <c r="P165" s="188">
        <f>SUM(P166:P190)</f>
        <v>0</v>
      </c>
      <c r="Q165" s="187"/>
      <c r="R165" s="188">
        <f>SUM(R166:R190)</f>
        <v>0.48573080000000002</v>
      </c>
      <c r="S165" s="187"/>
      <c r="T165" s="189">
        <f>SUM(T166:T190)</f>
        <v>0</v>
      </c>
      <c r="AR165" s="190" t="s">
        <v>89</v>
      </c>
      <c r="AT165" s="191" t="s">
        <v>81</v>
      </c>
      <c r="AU165" s="191" t="s">
        <v>89</v>
      </c>
      <c r="AY165" s="190" t="s">
        <v>262</v>
      </c>
      <c r="BK165" s="192">
        <f>SUM(BK166:BK190)</f>
        <v>0</v>
      </c>
    </row>
    <row r="166" spans="1:65" s="2" customFormat="1" ht="16.5" customHeight="1">
      <c r="A166" s="37"/>
      <c r="B166" s="38"/>
      <c r="C166" s="195" t="s">
        <v>377</v>
      </c>
      <c r="D166" s="195" t="s">
        <v>264</v>
      </c>
      <c r="E166" s="196" t="s">
        <v>4181</v>
      </c>
      <c r="F166" s="197" t="s">
        <v>4182</v>
      </c>
      <c r="G166" s="198" t="s">
        <v>267</v>
      </c>
      <c r="H166" s="199">
        <v>0.19500000000000001</v>
      </c>
      <c r="I166" s="200"/>
      <c r="J166" s="201">
        <f>ROUND(I166*H166,2)</f>
        <v>0</v>
      </c>
      <c r="K166" s="197" t="s">
        <v>268</v>
      </c>
      <c r="L166" s="42"/>
      <c r="M166" s="202" t="s">
        <v>44</v>
      </c>
      <c r="N166" s="203" t="s">
        <v>53</v>
      </c>
      <c r="O166" s="67"/>
      <c r="P166" s="204">
        <f>O166*H166</f>
        <v>0</v>
      </c>
      <c r="Q166" s="204">
        <v>2.45329</v>
      </c>
      <c r="R166" s="204">
        <f>Q166*H166</f>
        <v>0.47839155</v>
      </c>
      <c r="S166" s="204">
        <v>0</v>
      </c>
      <c r="T166" s="205">
        <f>S166*H166</f>
        <v>0</v>
      </c>
      <c r="U166" s="37"/>
      <c r="V166" s="37"/>
      <c r="W166" s="37"/>
      <c r="X166" s="37"/>
      <c r="Y166" s="37"/>
      <c r="Z166" s="37"/>
      <c r="AA166" s="37"/>
      <c r="AB166" s="37"/>
      <c r="AC166" s="37"/>
      <c r="AD166" s="37"/>
      <c r="AE166" s="37"/>
      <c r="AR166" s="206" t="s">
        <v>104</v>
      </c>
      <c r="AT166" s="206" t="s">
        <v>264</v>
      </c>
      <c r="AU166" s="206" t="s">
        <v>91</v>
      </c>
      <c r="AY166" s="19" t="s">
        <v>262</v>
      </c>
      <c r="BE166" s="207">
        <f>IF(N166="základní",J166,0)</f>
        <v>0</v>
      </c>
      <c r="BF166" s="207">
        <f>IF(N166="snížená",J166,0)</f>
        <v>0</v>
      </c>
      <c r="BG166" s="207">
        <f>IF(N166="zákl. přenesená",J166,0)</f>
        <v>0</v>
      </c>
      <c r="BH166" s="207">
        <f>IF(N166="sníž. přenesená",J166,0)</f>
        <v>0</v>
      </c>
      <c r="BI166" s="207">
        <f>IF(N166="nulová",J166,0)</f>
        <v>0</v>
      </c>
      <c r="BJ166" s="19" t="s">
        <v>89</v>
      </c>
      <c r="BK166" s="207">
        <f>ROUND(I166*H166,2)</f>
        <v>0</v>
      </c>
      <c r="BL166" s="19" t="s">
        <v>104</v>
      </c>
      <c r="BM166" s="206" t="s">
        <v>4183</v>
      </c>
    </row>
    <row r="167" spans="1:65" s="2" customFormat="1" ht="81">
      <c r="A167" s="37"/>
      <c r="B167" s="38"/>
      <c r="C167" s="39"/>
      <c r="D167" s="208" t="s">
        <v>270</v>
      </c>
      <c r="E167" s="39"/>
      <c r="F167" s="209" t="s">
        <v>446</v>
      </c>
      <c r="G167" s="39"/>
      <c r="H167" s="39"/>
      <c r="I167" s="118"/>
      <c r="J167" s="39"/>
      <c r="K167" s="39"/>
      <c r="L167" s="42"/>
      <c r="M167" s="210"/>
      <c r="N167" s="211"/>
      <c r="O167" s="67"/>
      <c r="P167" s="67"/>
      <c r="Q167" s="67"/>
      <c r="R167" s="67"/>
      <c r="S167" s="67"/>
      <c r="T167" s="68"/>
      <c r="U167" s="37"/>
      <c r="V167" s="37"/>
      <c r="W167" s="37"/>
      <c r="X167" s="37"/>
      <c r="Y167" s="37"/>
      <c r="Z167" s="37"/>
      <c r="AA167" s="37"/>
      <c r="AB167" s="37"/>
      <c r="AC167" s="37"/>
      <c r="AD167" s="37"/>
      <c r="AE167" s="37"/>
      <c r="AT167" s="19" t="s">
        <v>270</v>
      </c>
      <c r="AU167" s="19" t="s">
        <v>91</v>
      </c>
    </row>
    <row r="168" spans="1:65" s="2" customFormat="1" ht="18">
      <c r="A168" s="37"/>
      <c r="B168" s="38"/>
      <c r="C168" s="39"/>
      <c r="D168" s="208" t="s">
        <v>421</v>
      </c>
      <c r="E168" s="39"/>
      <c r="F168" s="209" t="s">
        <v>4162</v>
      </c>
      <c r="G168" s="39"/>
      <c r="H168" s="39"/>
      <c r="I168" s="118"/>
      <c r="J168" s="39"/>
      <c r="K168" s="39"/>
      <c r="L168" s="42"/>
      <c r="M168" s="210"/>
      <c r="N168" s="211"/>
      <c r="O168" s="67"/>
      <c r="P168" s="67"/>
      <c r="Q168" s="67"/>
      <c r="R168" s="67"/>
      <c r="S168" s="67"/>
      <c r="T168" s="68"/>
      <c r="U168" s="37"/>
      <c r="V168" s="37"/>
      <c r="W168" s="37"/>
      <c r="X168" s="37"/>
      <c r="Y168" s="37"/>
      <c r="Z168" s="37"/>
      <c r="AA168" s="37"/>
      <c r="AB168" s="37"/>
      <c r="AC168" s="37"/>
      <c r="AD168" s="37"/>
      <c r="AE168" s="37"/>
      <c r="AT168" s="19" t="s">
        <v>421</v>
      </c>
      <c r="AU168" s="19" t="s">
        <v>91</v>
      </c>
    </row>
    <row r="169" spans="1:65" s="13" customFormat="1" ht="10">
      <c r="B169" s="212"/>
      <c r="C169" s="213"/>
      <c r="D169" s="208" t="s">
        <v>272</v>
      </c>
      <c r="E169" s="214" t="s">
        <v>44</v>
      </c>
      <c r="F169" s="215" t="s">
        <v>4163</v>
      </c>
      <c r="G169" s="213"/>
      <c r="H169" s="214" t="s">
        <v>44</v>
      </c>
      <c r="I169" s="216"/>
      <c r="J169" s="213"/>
      <c r="K169" s="213"/>
      <c r="L169" s="217"/>
      <c r="M169" s="218"/>
      <c r="N169" s="219"/>
      <c r="O169" s="219"/>
      <c r="P169" s="219"/>
      <c r="Q169" s="219"/>
      <c r="R169" s="219"/>
      <c r="S169" s="219"/>
      <c r="T169" s="220"/>
      <c r="AT169" s="221" t="s">
        <v>272</v>
      </c>
      <c r="AU169" s="221" t="s">
        <v>91</v>
      </c>
      <c r="AV169" s="13" t="s">
        <v>89</v>
      </c>
      <c r="AW169" s="13" t="s">
        <v>38</v>
      </c>
      <c r="AX169" s="13" t="s">
        <v>82</v>
      </c>
      <c r="AY169" s="221" t="s">
        <v>262</v>
      </c>
    </row>
    <row r="170" spans="1:65" s="13" customFormat="1" ht="10">
      <c r="B170" s="212"/>
      <c r="C170" s="213"/>
      <c r="D170" s="208" t="s">
        <v>272</v>
      </c>
      <c r="E170" s="214" t="s">
        <v>44</v>
      </c>
      <c r="F170" s="215" t="s">
        <v>4184</v>
      </c>
      <c r="G170" s="213"/>
      <c r="H170" s="214" t="s">
        <v>44</v>
      </c>
      <c r="I170" s="216"/>
      <c r="J170" s="213"/>
      <c r="K170" s="213"/>
      <c r="L170" s="217"/>
      <c r="M170" s="218"/>
      <c r="N170" s="219"/>
      <c r="O170" s="219"/>
      <c r="P170" s="219"/>
      <c r="Q170" s="219"/>
      <c r="R170" s="219"/>
      <c r="S170" s="219"/>
      <c r="T170" s="220"/>
      <c r="AT170" s="221" t="s">
        <v>272</v>
      </c>
      <c r="AU170" s="221" t="s">
        <v>91</v>
      </c>
      <c r="AV170" s="13" t="s">
        <v>89</v>
      </c>
      <c r="AW170" s="13" t="s">
        <v>38</v>
      </c>
      <c r="AX170" s="13" t="s">
        <v>82</v>
      </c>
      <c r="AY170" s="221" t="s">
        <v>262</v>
      </c>
    </row>
    <row r="171" spans="1:65" s="15" customFormat="1" ht="10">
      <c r="B171" s="233"/>
      <c r="C171" s="234"/>
      <c r="D171" s="208" t="s">
        <v>272</v>
      </c>
      <c r="E171" s="235" t="s">
        <v>44</v>
      </c>
      <c r="F171" s="236" t="s">
        <v>4185</v>
      </c>
      <c r="G171" s="234"/>
      <c r="H171" s="237">
        <v>0.19500000000000001</v>
      </c>
      <c r="I171" s="238"/>
      <c r="J171" s="234"/>
      <c r="K171" s="234"/>
      <c r="L171" s="239"/>
      <c r="M171" s="240"/>
      <c r="N171" s="241"/>
      <c r="O171" s="241"/>
      <c r="P171" s="241"/>
      <c r="Q171" s="241"/>
      <c r="R171" s="241"/>
      <c r="S171" s="241"/>
      <c r="T171" s="242"/>
      <c r="AT171" s="243" t="s">
        <v>272</v>
      </c>
      <c r="AU171" s="243" t="s">
        <v>91</v>
      </c>
      <c r="AV171" s="15" t="s">
        <v>91</v>
      </c>
      <c r="AW171" s="15" t="s">
        <v>38</v>
      </c>
      <c r="AX171" s="15" t="s">
        <v>89</v>
      </c>
      <c r="AY171" s="243" t="s">
        <v>262</v>
      </c>
    </row>
    <row r="172" spans="1:65" s="2" customFormat="1" ht="16.5" customHeight="1">
      <c r="A172" s="37"/>
      <c r="B172" s="38"/>
      <c r="C172" s="195" t="s">
        <v>391</v>
      </c>
      <c r="D172" s="195" t="s">
        <v>264</v>
      </c>
      <c r="E172" s="196" t="s">
        <v>454</v>
      </c>
      <c r="F172" s="197" t="s">
        <v>455</v>
      </c>
      <c r="G172" s="198" t="s">
        <v>342</v>
      </c>
      <c r="H172" s="199">
        <v>0.82</v>
      </c>
      <c r="I172" s="200"/>
      <c r="J172" s="201">
        <f>ROUND(I172*H172,2)</f>
        <v>0</v>
      </c>
      <c r="K172" s="197" t="s">
        <v>268</v>
      </c>
      <c r="L172" s="42"/>
      <c r="M172" s="202" t="s">
        <v>44</v>
      </c>
      <c r="N172" s="203" t="s">
        <v>53</v>
      </c>
      <c r="O172" s="67"/>
      <c r="P172" s="204">
        <f>O172*H172</f>
        <v>0</v>
      </c>
      <c r="Q172" s="204">
        <v>2.47E-3</v>
      </c>
      <c r="R172" s="204">
        <f>Q172*H172</f>
        <v>2.0253999999999997E-3</v>
      </c>
      <c r="S172" s="204">
        <v>0</v>
      </c>
      <c r="T172" s="205">
        <f>S172*H172</f>
        <v>0</v>
      </c>
      <c r="U172" s="37"/>
      <c r="V172" s="37"/>
      <c r="W172" s="37"/>
      <c r="X172" s="37"/>
      <c r="Y172" s="37"/>
      <c r="Z172" s="37"/>
      <c r="AA172" s="37"/>
      <c r="AB172" s="37"/>
      <c r="AC172" s="37"/>
      <c r="AD172" s="37"/>
      <c r="AE172" s="37"/>
      <c r="AR172" s="206" t="s">
        <v>104</v>
      </c>
      <c r="AT172" s="206" t="s">
        <v>264</v>
      </c>
      <c r="AU172" s="206" t="s">
        <v>91</v>
      </c>
      <c r="AY172" s="19" t="s">
        <v>262</v>
      </c>
      <c r="BE172" s="207">
        <f>IF(N172="základní",J172,0)</f>
        <v>0</v>
      </c>
      <c r="BF172" s="207">
        <f>IF(N172="snížená",J172,0)</f>
        <v>0</v>
      </c>
      <c r="BG172" s="207">
        <f>IF(N172="zákl. přenesená",J172,0)</f>
        <v>0</v>
      </c>
      <c r="BH172" s="207">
        <f>IF(N172="sníž. přenesená",J172,0)</f>
        <v>0</v>
      </c>
      <c r="BI172" s="207">
        <f>IF(N172="nulová",J172,0)</f>
        <v>0</v>
      </c>
      <c r="BJ172" s="19" t="s">
        <v>89</v>
      </c>
      <c r="BK172" s="207">
        <f>ROUND(I172*H172,2)</f>
        <v>0</v>
      </c>
      <c r="BL172" s="19" t="s">
        <v>104</v>
      </c>
      <c r="BM172" s="206" t="s">
        <v>4186</v>
      </c>
    </row>
    <row r="173" spans="1:65" s="2" customFormat="1" ht="36">
      <c r="A173" s="37"/>
      <c r="B173" s="38"/>
      <c r="C173" s="39"/>
      <c r="D173" s="208" t="s">
        <v>270</v>
      </c>
      <c r="E173" s="39"/>
      <c r="F173" s="209" t="s">
        <v>457</v>
      </c>
      <c r="G173" s="39"/>
      <c r="H173" s="39"/>
      <c r="I173" s="118"/>
      <c r="J173" s="39"/>
      <c r="K173" s="39"/>
      <c r="L173" s="42"/>
      <c r="M173" s="210"/>
      <c r="N173" s="211"/>
      <c r="O173" s="67"/>
      <c r="P173" s="67"/>
      <c r="Q173" s="67"/>
      <c r="R173" s="67"/>
      <c r="S173" s="67"/>
      <c r="T173" s="68"/>
      <c r="U173" s="37"/>
      <c r="V173" s="37"/>
      <c r="W173" s="37"/>
      <c r="X173" s="37"/>
      <c r="Y173" s="37"/>
      <c r="Z173" s="37"/>
      <c r="AA173" s="37"/>
      <c r="AB173" s="37"/>
      <c r="AC173" s="37"/>
      <c r="AD173" s="37"/>
      <c r="AE173" s="37"/>
      <c r="AT173" s="19" t="s">
        <v>270</v>
      </c>
      <c r="AU173" s="19" t="s">
        <v>91</v>
      </c>
    </row>
    <row r="174" spans="1:65" s="2" customFormat="1" ht="18">
      <c r="A174" s="37"/>
      <c r="B174" s="38"/>
      <c r="C174" s="39"/>
      <c r="D174" s="208" t="s">
        <v>421</v>
      </c>
      <c r="E174" s="39"/>
      <c r="F174" s="209" t="s">
        <v>4162</v>
      </c>
      <c r="G174" s="39"/>
      <c r="H174" s="39"/>
      <c r="I174" s="118"/>
      <c r="J174" s="39"/>
      <c r="K174" s="39"/>
      <c r="L174" s="42"/>
      <c r="M174" s="210"/>
      <c r="N174" s="211"/>
      <c r="O174" s="67"/>
      <c r="P174" s="67"/>
      <c r="Q174" s="67"/>
      <c r="R174" s="67"/>
      <c r="S174" s="67"/>
      <c r="T174" s="68"/>
      <c r="U174" s="37"/>
      <c r="V174" s="37"/>
      <c r="W174" s="37"/>
      <c r="X174" s="37"/>
      <c r="Y174" s="37"/>
      <c r="Z174" s="37"/>
      <c r="AA174" s="37"/>
      <c r="AB174" s="37"/>
      <c r="AC174" s="37"/>
      <c r="AD174" s="37"/>
      <c r="AE174" s="37"/>
      <c r="AT174" s="19" t="s">
        <v>421</v>
      </c>
      <c r="AU174" s="19" t="s">
        <v>91</v>
      </c>
    </row>
    <row r="175" spans="1:65" s="13" customFormat="1" ht="10">
      <c r="B175" s="212"/>
      <c r="C175" s="213"/>
      <c r="D175" s="208" t="s">
        <v>272</v>
      </c>
      <c r="E175" s="214" t="s">
        <v>44</v>
      </c>
      <c r="F175" s="215" t="s">
        <v>4163</v>
      </c>
      <c r="G175" s="213"/>
      <c r="H175" s="214" t="s">
        <v>44</v>
      </c>
      <c r="I175" s="216"/>
      <c r="J175" s="213"/>
      <c r="K175" s="213"/>
      <c r="L175" s="217"/>
      <c r="M175" s="218"/>
      <c r="N175" s="219"/>
      <c r="O175" s="219"/>
      <c r="P175" s="219"/>
      <c r="Q175" s="219"/>
      <c r="R175" s="219"/>
      <c r="S175" s="219"/>
      <c r="T175" s="220"/>
      <c r="AT175" s="221" t="s">
        <v>272</v>
      </c>
      <c r="AU175" s="221" t="s">
        <v>91</v>
      </c>
      <c r="AV175" s="13" t="s">
        <v>89</v>
      </c>
      <c r="AW175" s="13" t="s">
        <v>38</v>
      </c>
      <c r="AX175" s="13" t="s">
        <v>82</v>
      </c>
      <c r="AY175" s="221" t="s">
        <v>262</v>
      </c>
    </row>
    <row r="176" spans="1:65" s="13" customFormat="1" ht="10">
      <c r="B176" s="212"/>
      <c r="C176" s="213"/>
      <c r="D176" s="208" t="s">
        <v>272</v>
      </c>
      <c r="E176" s="214" t="s">
        <v>44</v>
      </c>
      <c r="F176" s="215" t="s">
        <v>4184</v>
      </c>
      <c r="G176" s="213"/>
      <c r="H176" s="214" t="s">
        <v>44</v>
      </c>
      <c r="I176" s="216"/>
      <c r="J176" s="213"/>
      <c r="K176" s="213"/>
      <c r="L176" s="217"/>
      <c r="M176" s="218"/>
      <c r="N176" s="219"/>
      <c r="O176" s="219"/>
      <c r="P176" s="219"/>
      <c r="Q176" s="219"/>
      <c r="R176" s="219"/>
      <c r="S176" s="219"/>
      <c r="T176" s="220"/>
      <c r="AT176" s="221" t="s">
        <v>272</v>
      </c>
      <c r="AU176" s="221" t="s">
        <v>91</v>
      </c>
      <c r="AV176" s="13" t="s">
        <v>89</v>
      </c>
      <c r="AW176" s="13" t="s">
        <v>38</v>
      </c>
      <c r="AX176" s="13" t="s">
        <v>82</v>
      </c>
      <c r="AY176" s="221" t="s">
        <v>262</v>
      </c>
    </row>
    <row r="177" spans="1:65" s="15" customFormat="1" ht="10">
      <c r="B177" s="233"/>
      <c r="C177" s="234"/>
      <c r="D177" s="208" t="s">
        <v>272</v>
      </c>
      <c r="E177" s="235" t="s">
        <v>44</v>
      </c>
      <c r="F177" s="236" t="s">
        <v>4187</v>
      </c>
      <c r="G177" s="234"/>
      <c r="H177" s="237">
        <v>0.82</v>
      </c>
      <c r="I177" s="238"/>
      <c r="J177" s="234"/>
      <c r="K177" s="234"/>
      <c r="L177" s="239"/>
      <c r="M177" s="240"/>
      <c r="N177" s="241"/>
      <c r="O177" s="241"/>
      <c r="P177" s="241"/>
      <c r="Q177" s="241"/>
      <c r="R177" s="241"/>
      <c r="S177" s="241"/>
      <c r="T177" s="242"/>
      <c r="AT177" s="243" t="s">
        <v>272</v>
      </c>
      <c r="AU177" s="243" t="s">
        <v>91</v>
      </c>
      <c r="AV177" s="15" t="s">
        <v>91</v>
      </c>
      <c r="AW177" s="15" t="s">
        <v>38</v>
      </c>
      <c r="AX177" s="15" t="s">
        <v>89</v>
      </c>
      <c r="AY177" s="243" t="s">
        <v>262</v>
      </c>
    </row>
    <row r="178" spans="1:65" s="2" customFormat="1" ht="16.5" customHeight="1">
      <c r="A178" s="37"/>
      <c r="B178" s="38"/>
      <c r="C178" s="195" t="s">
        <v>397</v>
      </c>
      <c r="D178" s="195" t="s">
        <v>264</v>
      </c>
      <c r="E178" s="196" t="s">
        <v>464</v>
      </c>
      <c r="F178" s="197" t="s">
        <v>465</v>
      </c>
      <c r="G178" s="198" t="s">
        <v>342</v>
      </c>
      <c r="H178" s="199">
        <v>0.82</v>
      </c>
      <c r="I178" s="200"/>
      <c r="J178" s="201">
        <f>ROUND(I178*H178,2)</f>
        <v>0</v>
      </c>
      <c r="K178" s="197" t="s">
        <v>268</v>
      </c>
      <c r="L178" s="42"/>
      <c r="M178" s="202" t="s">
        <v>44</v>
      </c>
      <c r="N178" s="203" t="s">
        <v>53</v>
      </c>
      <c r="O178" s="67"/>
      <c r="P178" s="204">
        <f>O178*H178</f>
        <v>0</v>
      </c>
      <c r="Q178" s="204">
        <v>0</v>
      </c>
      <c r="R178" s="204">
        <f>Q178*H178</f>
        <v>0</v>
      </c>
      <c r="S178" s="204">
        <v>0</v>
      </c>
      <c r="T178" s="205">
        <f>S178*H178</f>
        <v>0</v>
      </c>
      <c r="U178" s="37"/>
      <c r="V178" s="37"/>
      <c r="W178" s="37"/>
      <c r="X178" s="37"/>
      <c r="Y178" s="37"/>
      <c r="Z178" s="37"/>
      <c r="AA178" s="37"/>
      <c r="AB178" s="37"/>
      <c r="AC178" s="37"/>
      <c r="AD178" s="37"/>
      <c r="AE178" s="37"/>
      <c r="AR178" s="206" t="s">
        <v>104</v>
      </c>
      <c r="AT178" s="206" t="s">
        <v>264</v>
      </c>
      <c r="AU178" s="206" t="s">
        <v>91</v>
      </c>
      <c r="AY178" s="19" t="s">
        <v>262</v>
      </c>
      <c r="BE178" s="207">
        <f>IF(N178="základní",J178,0)</f>
        <v>0</v>
      </c>
      <c r="BF178" s="207">
        <f>IF(N178="snížená",J178,0)</f>
        <v>0</v>
      </c>
      <c r="BG178" s="207">
        <f>IF(N178="zákl. přenesená",J178,0)</f>
        <v>0</v>
      </c>
      <c r="BH178" s="207">
        <f>IF(N178="sníž. přenesená",J178,0)</f>
        <v>0</v>
      </c>
      <c r="BI178" s="207">
        <f>IF(N178="nulová",J178,0)</f>
        <v>0</v>
      </c>
      <c r="BJ178" s="19" t="s">
        <v>89</v>
      </c>
      <c r="BK178" s="207">
        <f>ROUND(I178*H178,2)</f>
        <v>0</v>
      </c>
      <c r="BL178" s="19" t="s">
        <v>104</v>
      </c>
      <c r="BM178" s="206" t="s">
        <v>4188</v>
      </c>
    </row>
    <row r="179" spans="1:65" s="2" customFormat="1" ht="36">
      <c r="A179" s="37"/>
      <c r="B179" s="38"/>
      <c r="C179" s="39"/>
      <c r="D179" s="208" t="s">
        <v>270</v>
      </c>
      <c r="E179" s="39"/>
      <c r="F179" s="209" t="s">
        <v>457</v>
      </c>
      <c r="G179" s="39"/>
      <c r="H179" s="39"/>
      <c r="I179" s="118"/>
      <c r="J179" s="39"/>
      <c r="K179" s="39"/>
      <c r="L179" s="42"/>
      <c r="M179" s="210"/>
      <c r="N179" s="211"/>
      <c r="O179" s="67"/>
      <c r="P179" s="67"/>
      <c r="Q179" s="67"/>
      <c r="R179" s="67"/>
      <c r="S179" s="67"/>
      <c r="T179" s="68"/>
      <c r="U179" s="37"/>
      <c r="V179" s="37"/>
      <c r="W179" s="37"/>
      <c r="X179" s="37"/>
      <c r="Y179" s="37"/>
      <c r="Z179" s="37"/>
      <c r="AA179" s="37"/>
      <c r="AB179" s="37"/>
      <c r="AC179" s="37"/>
      <c r="AD179" s="37"/>
      <c r="AE179" s="37"/>
      <c r="AT179" s="19" t="s">
        <v>270</v>
      </c>
      <c r="AU179" s="19" t="s">
        <v>91</v>
      </c>
    </row>
    <row r="180" spans="1:65" s="2" customFormat="1" ht="18">
      <c r="A180" s="37"/>
      <c r="B180" s="38"/>
      <c r="C180" s="39"/>
      <c r="D180" s="208" t="s">
        <v>421</v>
      </c>
      <c r="E180" s="39"/>
      <c r="F180" s="209" t="s">
        <v>4162</v>
      </c>
      <c r="G180" s="39"/>
      <c r="H180" s="39"/>
      <c r="I180" s="118"/>
      <c r="J180" s="39"/>
      <c r="K180" s="39"/>
      <c r="L180" s="42"/>
      <c r="M180" s="210"/>
      <c r="N180" s="211"/>
      <c r="O180" s="67"/>
      <c r="P180" s="67"/>
      <c r="Q180" s="67"/>
      <c r="R180" s="67"/>
      <c r="S180" s="67"/>
      <c r="T180" s="68"/>
      <c r="U180" s="37"/>
      <c r="V180" s="37"/>
      <c r="W180" s="37"/>
      <c r="X180" s="37"/>
      <c r="Y180" s="37"/>
      <c r="Z180" s="37"/>
      <c r="AA180" s="37"/>
      <c r="AB180" s="37"/>
      <c r="AC180" s="37"/>
      <c r="AD180" s="37"/>
      <c r="AE180" s="37"/>
      <c r="AT180" s="19" t="s">
        <v>421</v>
      </c>
      <c r="AU180" s="19" t="s">
        <v>91</v>
      </c>
    </row>
    <row r="181" spans="1:65" s="13" customFormat="1" ht="10">
      <c r="B181" s="212"/>
      <c r="C181" s="213"/>
      <c r="D181" s="208" t="s">
        <v>272</v>
      </c>
      <c r="E181" s="214" t="s">
        <v>44</v>
      </c>
      <c r="F181" s="215" t="s">
        <v>4163</v>
      </c>
      <c r="G181" s="213"/>
      <c r="H181" s="214" t="s">
        <v>44</v>
      </c>
      <c r="I181" s="216"/>
      <c r="J181" s="213"/>
      <c r="K181" s="213"/>
      <c r="L181" s="217"/>
      <c r="M181" s="218"/>
      <c r="N181" s="219"/>
      <c r="O181" s="219"/>
      <c r="P181" s="219"/>
      <c r="Q181" s="219"/>
      <c r="R181" s="219"/>
      <c r="S181" s="219"/>
      <c r="T181" s="220"/>
      <c r="AT181" s="221" t="s">
        <v>272</v>
      </c>
      <c r="AU181" s="221" t="s">
        <v>91</v>
      </c>
      <c r="AV181" s="13" t="s">
        <v>89</v>
      </c>
      <c r="AW181" s="13" t="s">
        <v>38</v>
      </c>
      <c r="AX181" s="13" t="s">
        <v>82</v>
      </c>
      <c r="AY181" s="221" t="s">
        <v>262</v>
      </c>
    </row>
    <row r="182" spans="1:65" s="13" customFormat="1" ht="10">
      <c r="B182" s="212"/>
      <c r="C182" s="213"/>
      <c r="D182" s="208" t="s">
        <v>272</v>
      </c>
      <c r="E182" s="214" t="s">
        <v>44</v>
      </c>
      <c r="F182" s="215" t="s">
        <v>4184</v>
      </c>
      <c r="G182" s="213"/>
      <c r="H182" s="214" t="s">
        <v>44</v>
      </c>
      <c r="I182" s="216"/>
      <c r="J182" s="213"/>
      <c r="K182" s="213"/>
      <c r="L182" s="217"/>
      <c r="M182" s="218"/>
      <c r="N182" s="219"/>
      <c r="O182" s="219"/>
      <c r="P182" s="219"/>
      <c r="Q182" s="219"/>
      <c r="R182" s="219"/>
      <c r="S182" s="219"/>
      <c r="T182" s="220"/>
      <c r="AT182" s="221" t="s">
        <v>272</v>
      </c>
      <c r="AU182" s="221" t="s">
        <v>91</v>
      </c>
      <c r="AV182" s="13" t="s">
        <v>89</v>
      </c>
      <c r="AW182" s="13" t="s">
        <v>38</v>
      </c>
      <c r="AX182" s="13" t="s">
        <v>82</v>
      </c>
      <c r="AY182" s="221" t="s">
        <v>262</v>
      </c>
    </row>
    <row r="183" spans="1:65" s="15" customFormat="1" ht="10">
      <c r="B183" s="233"/>
      <c r="C183" s="234"/>
      <c r="D183" s="208" t="s">
        <v>272</v>
      </c>
      <c r="E183" s="235" t="s">
        <v>44</v>
      </c>
      <c r="F183" s="236" t="s">
        <v>4187</v>
      </c>
      <c r="G183" s="234"/>
      <c r="H183" s="237">
        <v>0.82</v>
      </c>
      <c r="I183" s="238"/>
      <c r="J183" s="234"/>
      <c r="K183" s="234"/>
      <c r="L183" s="239"/>
      <c r="M183" s="240"/>
      <c r="N183" s="241"/>
      <c r="O183" s="241"/>
      <c r="P183" s="241"/>
      <c r="Q183" s="241"/>
      <c r="R183" s="241"/>
      <c r="S183" s="241"/>
      <c r="T183" s="242"/>
      <c r="AT183" s="243" t="s">
        <v>272</v>
      </c>
      <c r="AU183" s="243" t="s">
        <v>91</v>
      </c>
      <c r="AV183" s="15" t="s">
        <v>91</v>
      </c>
      <c r="AW183" s="15" t="s">
        <v>38</v>
      </c>
      <c r="AX183" s="15" t="s">
        <v>89</v>
      </c>
      <c r="AY183" s="243" t="s">
        <v>262</v>
      </c>
    </row>
    <row r="184" spans="1:65" s="2" customFormat="1" ht="16.5" customHeight="1">
      <c r="A184" s="37"/>
      <c r="B184" s="38"/>
      <c r="C184" s="195" t="s">
        <v>403</v>
      </c>
      <c r="D184" s="195" t="s">
        <v>264</v>
      </c>
      <c r="E184" s="196" t="s">
        <v>468</v>
      </c>
      <c r="F184" s="197" t="s">
        <v>469</v>
      </c>
      <c r="G184" s="198" t="s">
        <v>406</v>
      </c>
      <c r="H184" s="199">
        <v>5.0000000000000001E-3</v>
      </c>
      <c r="I184" s="200"/>
      <c r="J184" s="201">
        <f>ROUND(I184*H184,2)</f>
        <v>0</v>
      </c>
      <c r="K184" s="197" t="s">
        <v>268</v>
      </c>
      <c r="L184" s="42"/>
      <c r="M184" s="202" t="s">
        <v>44</v>
      </c>
      <c r="N184" s="203" t="s">
        <v>53</v>
      </c>
      <c r="O184" s="67"/>
      <c r="P184" s="204">
        <f>O184*H184</f>
        <v>0</v>
      </c>
      <c r="Q184" s="204">
        <v>1.06277</v>
      </c>
      <c r="R184" s="204">
        <f>Q184*H184</f>
        <v>5.3138500000000002E-3</v>
      </c>
      <c r="S184" s="204">
        <v>0</v>
      </c>
      <c r="T184" s="205">
        <f>S184*H184</f>
        <v>0</v>
      </c>
      <c r="U184" s="37"/>
      <c r="V184" s="37"/>
      <c r="W184" s="37"/>
      <c r="X184" s="37"/>
      <c r="Y184" s="37"/>
      <c r="Z184" s="37"/>
      <c r="AA184" s="37"/>
      <c r="AB184" s="37"/>
      <c r="AC184" s="37"/>
      <c r="AD184" s="37"/>
      <c r="AE184" s="37"/>
      <c r="AR184" s="206" t="s">
        <v>104</v>
      </c>
      <c r="AT184" s="206" t="s">
        <v>264</v>
      </c>
      <c r="AU184" s="206" t="s">
        <v>91</v>
      </c>
      <c r="AY184" s="19" t="s">
        <v>262</v>
      </c>
      <c r="BE184" s="207">
        <f>IF(N184="základní",J184,0)</f>
        <v>0</v>
      </c>
      <c r="BF184" s="207">
        <f>IF(N184="snížená",J184,0)</f>
        <v>0</v>
      </c>
      <c r="BG184" s="207">
        <f>IF(N184="zákl. přenesená",J184,0)</f>
        <v>0</v>
      </c>
      <c r="BH184" s="207">
        <f>IF(N184="sníž. přenesená",J184,0)</f>
        <v>0</v>
      </c>
      <c r="BI184" s="207">
        <f>IF(N184="nulová",J184,0)</f>
        <v>0</v>
      </c>
      <c r="BJ184" s="19" t="s">
        <v>89</v>
      </c>
      <c r="BK184" s="207">
        <f>ROUND(I184*H184,2)</f>
        <v>0</v>
      </c>
      <c r="BL184" s="19" t="s">
        <v>104</v>
      </c>
      <c r="BM184" s="206" t="s">
        <v>4189</v>
      </c>
    </row>
    <row r="185" spans="1:65" s="2" customFormat="1" ht="27">
      <c r="A185" s="37"/>
      <c r="B185" s="38"/>
      <c r="C185" s="39"/>
      <c r="D185" s="208" t="s">
        <v>270</v>
      </c>
      <c r="E185" s="39"/>
      <c r="F185" s="209" t="s">
        <v>471</v>
      </c>
      <c r="G185" s="39"/>
      <c r="H185" s="39"/>
      <c r="I185" s="118"/>
      <c r="J185" s="39"/>
      <c r="K185" s="39"/>
      <c r="L185" s="42"/>
      <c r="M185" s="210"/>
      <c r="N185" s="211"/>
      <c r="O185" s="67"/>
      <c r="P185" s="67"/>
      <c r="Q185" s="67"/>
      <c r="R185" s="67"/>
      <c r="S185" s="67"/>
      <c r="T185" s="68"/>
      <c r="U185" s="37"/>
      <c r="V185" s="37"/>
      <c r="W185" s="37"/>
      <c r="X185" s="37"/>
      <c r="Y185" s="37"/>
      <c r="Z185" s="37"/>
      <c r="AA185" s="37"/>
      <c r="AB185" s="37"/>
      <c r="AC185" s="37"/>
      <c r="AD185" s="37"/>
      <c r="AE185" s="37"/>
      <c r="AT185" s="19" t="s">
        <v>270</v>
      </c>
      <c r="AU185" s="19" t="s">
        <v>91</v>
      </c>
    </row>
    <row r="186" spans="1:65" s="2" customFormat="1" ht="18">
      <c r="A186" s="37"/>
      <c r="B186" s="38"/>
      <c r="C186" s="39"/>
      <c r="D186" s="208" t="s">
        <v>421</v>
      </c>
      <c r="E186" s="39"/>
      <c r="F186" s="209" t="s">
        <v>4162</v>
      </c>
      <c r="G186" s="39"/>
      <c r="H186" s="39"/>
      <c r="I186" s="118"/>
      <c r="J186" s="39"/>
      <c r="K186" s="39"/>
      <c r="L186" s="42"/>
      <c r="M186" s="210"/>
      <c r="N186" s="211"/>
      <c r="O186" s="67"/>
      <c r="P186" s="67"/>
      <c r="Q186" s="67"/>
      <c r="R186" s="67"/>
      <c r="S186" s="67"/>
      <c r="T186" s="68"/>
      <c r="U186" s="37"/>
      <c r="V186" s="37"/>
      <c r="W186" s="37"/>
      <c r="X186" s="37"/>
      <c r="Y186" s="37"/>
      <c r="Z186" s="37"/>
      <c r="AA186" s="37"/>
      <c r="AB186" s="37"/>
      <c r="AC186" s="37"/>
      <c r="AD186" s="37"/>
      <c r="AE186" s="37"/>
      <c r="AT186" s="19" t="s">
        <v>421</v>
      </c>
      <c r="AU186" s="19" t="s">
        <v>91</v>
      </c>
    </row>
    <row r="187" spans="1:65" s="13" customFormat="1" ht="10">
      <c r="B187" s="212"/>
      <c r="C187" s="213"/>
      <c r="D187" s="208" t="s">
        <v>272</v>
      </c>
      <c r="E187" s="214" t="s">
        <v>44</v>
      </c>
      <c r="F187" s="215" t="s">
        <v>4163</v>
      </c>
      <c r="G187" s="213"/>
      <c r="H187" s="214" t="s">
        <v>44</v>
      </c>
      <c r="I187" s="216"/>
      <c r="J187" s="213"/>
      <c r="K187" s="213"/>
      <c r="L187" s="217"/>
      <c r="M187" s="218"/>
      <c r="N187" s="219"/>
      <c r="O187" s="219"/>
      <c r="P187" s="219"/>
      <c r="Q187" s="219"/>
      <c r="R187" s="219"/>
      <c r="S187" s="219"/>
      <c r="T187" s="220"/>
      <c r="AT187" s="221" t="s">
        <v>272</v>
      </c>
      <c r="AU187" s="221" t="s">
        <v>91</v>
      </c>
      <c r="AV187" s="13" t="s">
        <v>89</v>
      </c>
      <c r="AW187" s="13" t="s">
        <v>38</v>
      </c>
      <c r="AX187" s="13" t="s">
        <v>82</v>
      </c>
      <c r="AY187" s="221" t="s">
        <v>262</v>
      </c>
    </row>
    <row r="188" spans="1:65" s="13" customFormat="1" ht="10">
      <c r="B188" s="212"/>
      <c r="C188" s="213"/>
      <c r="D188" s="208" t="s">
        <v>272</v>
      </c>
      <c r="E188" s="214" t="s">
        <v>44</v>
      </c>
      <c r="F188" s="215" t="s">
        <v>4184</v>
      </c>
      <c r="G188" s="213"/>
      <c r="H188" s="214" t="s">
        <v>44</v>
      </c>
      <c r="I188" s="216"/>
      <c r="J188" s="213"/>
      <c r="K188" s="213"/>
      <c r="L188" s="217"/>
      <c r="M188" s="218"/>
      <c r="N188" s="219"/>
      <c r="O188" s="219"/>
      <c r="P188" s="219"/>
      <c r="Q188" s="219"/>
      <c r="R188" s="219"/>
      <c r="S188" s="219"/>
      <c r="T188" s="220"/>
      <c r="AT188" s="221" t="s">
        <v>272</v>
      </c>
      <c r="AU188" s="221" t="s">
        <v>91</v>
      </c>
      <c r="AV188" s="13" t="s">
        <v>89</v>
      </c>
      <c r="AW188" s="13" t="s">
        <v>38</v>
      </c>
      <c r="AX188" s="13" t="s">
        <v>82</v>
      </c>
      <c r="AY188" s="221" t="s">
        <v>262</v>
      </c>
    </row>
    <row r="189" spans="1:65" s="13" customFormat="1" ht="10">
      <c r="B189" s="212"/>
      <c r="C189" s="213"/>
      <c r="D189" s="208" t="s">
        <v>272</v>
      </c>
      <c r="E189" s="214" t="s">
        <v>44</v>
      </c>
      <c r="F189" s="215" t="s">
        <v>4190</v>
      </c>
      <c r="G189" s="213"/>
      <c r="H189" s="214" t="s">
        <v>44</v>
      </c>
      <c r="I189" s="216"/>
      <c r="J189" s="213"/>
      <c r="K189" s="213"/>
      <c r="L189" s="217"/>
      <c r="M189" s="218"/>
      <c r="N189" s="219"/>
      <c r="O189" s="219"/>
      <c r="P189" s="219"/>
      <c r="Q189" s="219"/>
      <c r="R189" s="219"/>
      <c r="S189" s="219"/>
      <c r="T189" s="220"/>
      <c r="AT189" s="221" t="s">
        <v>272</v>
      </c>
      <c r="AU189" s="221" t="s">
        <v>91</v>
      </c>
      <c r="AV189" s="13" t="s">
        <v>89</v>
      </c>
      <c r="AW189" s="13" t="s">
        <v>38</v>
      </c>
      <c r="AX189" s="13" t="s">
        <v>82</v>
      </c>
      <c r="AY189" s="221" t="s">
        <v>262</v>
      </c>
    </row>
    <row r="190" spans="1:65" s="15" customFormat="1" ht="10">
      <c r="B190" s="233"/>
      <c r="C190" s="234"/>
      <c r="D190" s="208" t="s">
        <v>272</v>
      </c>
      <c r="E190" s="235" t="s">
        <v>44</v>
      </c>
      <c r="F190" s="236" t="s">
        <v>4191</v>
      </c>
      <c r="G190" s="234"/>
      <c r="H190" s="237">
        <v>5.0000000000000001E-3</v>
      </c>
      <c r="I190" s="238"/>
      <c r="J190" s="234"/>
      <c r="K190" s="234"/>
      <c r="L190" s="239"/>
      <c r="M190" s="240"/>
      <c r="N190" s="241"/>
      <c r="O190" s="241"/>
      <c r="P190" s="241"/>
      <c r="Q190" s="241"/>
      <c r="R190" s="241"/>
      <c r="S190" s="241"/>
      <c r="T190" s="242"/>
      <c r="AT190" s="243" t="s">
        <v>272</v>
      </c>
      <c r="AU190" s="243" t="s">
        <v>91</v>
      </c>
      <c r="AV190" s="15" t="s">
        <v>91</v>
      </c>
      <c r="AW190" s="15" t="s">
        <v>38</v>
      </c>
      <c r="AX190" s="15" t="s">
        <v>89</v>
      </c>
      <c r="AY190" s="243" t="s">
        <v>262</v>
      </c>
    </row>
    <row r="191" spans="1:65" s="12" customFormat="1" ht="22.75" customHeight="1">
      <c r="B191" s="179"/>
      <c r="C191" s="180"/>
      <c r="D191" s="181" t="s">
        <v>81</v>
      </c>
      <c r="E191" s="193" t="s">
        <v>377</v>
      </c>
      <c r="F191" s="193" t="s">
        <v>1431</v>
      </c>
      <c r="G191" s="180"/>
      <c r="H191" s="180"/>
      <c r="I191" s="183"/>
      <c r="J191" s="194">
        <f>BK191</f>
        <v>0</v>
      </c>
      <c r="K191" s="180"/>
      <c r="L191" s="185"/>
      <c r="M191" s="186"/>
      <c r="N191" s="187"/>
      <c r="O191" s="187"/>
      <c r="P191" s="188">
        <f>P192</f>
        <v>0</v>
      </c>
      <c r="Q191" s="187"/>
      <c r="R191" s="188">
        <f>R192</f>
        <v>0</v>
      </c>
      <c r="S191" s="187"/>
      <c r="T191" s="189">
        <f>T192</f>
        <v>0</v>
      </c>
      <c r="AR191" s="190" t="s">
        <v>89</v>
      </c>
      <c r="AT191" s="191" t="s">
        <v>81</v>
      </c>
      <c r="AU191" s="191" t="s">
        <v>89</v>
      </c>
      <c r="AY191" s="190" t="s">
        <v>262</v>
      </c>
      <c r="BK191" s="192">
        <f>BK192</f>
        <v>0</v>
      </c>
    </row>
    <row r="192" spans="1:65" s="12" customFormat="1" ht="20.9" customHeight="1">
      <c r="B192" s="179"/>
      <c r="C192" s="180"/>
      <c r="D192" s="181" t="s">
        <v>81</v>
      </c>
      <c r="E192" s="193" t="s">
        <v>1624</v>
      </c>
      <c r="F192" s="193" t="s">
        <v>1625</v>
      </c>
      <c r="G192" s="180"/>
      <c r="H192" s="180"/>
      <c r="I192" s="183"/>
      <c r="J192" s="194">
        <f>BK192</f>
        <v>0</v>
      </c>
      <c r="K192" s="180"/>
      <c r="L192" s="185"/>
      <c r="M192" s="186"/>
      <c r="N192" s="187"/>
      <c r="O192" s="187"/>
      <c r="P192" s="188">
        <f>SUM(P193:P194)</f>
        <v>0</v>
      </c>
      <c r="Q192" s="187"/>
      <c r="R192" s="188">
        <f>SUM(R193:R194)</f>
        <v>0</v>
      </c>
      <c r="S192" s="187"/>
      <c r="T192" s="189">
        <f>SUM(T193:T194)</f>
        <v>0</v>
      </c>
      <c r="AR192" s="190" t="s">
        <v>89</v>
      </c>
      <c r="AT192" s="191" t="s">
        <v>81</v>
      </c>
      <c r="AU192" s="191" t="s">
        <v>91</v>
      </c>
      <c r="AY192" s="190" t="s">
        <v>262</v>
      </c>
      <c r="BK192" s="192">
        <f>SUM(BK193:BK194)</f>
        <v>0</v>
      </c>
    </row>
    <row r="193" spans="1:65" s="2" customFormat="1" ht="21.75" customHeight="1">
      <c r="A193" s="37"/>
      <c r="B193" s="38"/>
      <c r="C193" s="195" t="s">
        <v>410</v>
      </c>
      <c r="D193" s="195" t="s">
        <v>264</v>
      </c>
      <c r="E193" s="196" t="s">
        <v>4192</v>
      </c>
      <c r="F193" s="197" t="s">
        <v>4193</v>
      </c>
      <c r="G193" s="198" t="s">
        <v>406</v>
      </c>
      <c r="H193" s="199">
        <v>0.48599999999999999</v>
      </c>
      <c r="I193" s="200"/>
      <c r="J193" s="201">
        <f>ROUND(I193*H193,2)</f>
        <v>0</v>
      </c>
      <c r="K193" s="197" t="s">
        <v>268</v>
      </c>
      <c r="L193" s="42"/>
      <c r="M193" s="202" t="s">
        <v>44</v>
      </c>
      <c r="N193" s="203" t="s">
        <v>53</v>
      </c>
      <c r="O193" s="67"/>
      <c r="P193" s="204">
        <f>O193*H193</f>
        <v>0</v>
      </c>
      <c r="Q193" s="204">
        <v>0</v>
      </c>
      <c r="R193" s="204">
        <f>Q193*H193</f>
        <v>0</v>
      </c>
      <c r="S193" s="204">
        <v>0</v>
      </c>
      <c r="T193" s="205">
        <f>S193*H193</f>
        <v>0</v>
      </c>
      <c r="U193" s="37"/>
      <c r="V193" s="37"/>
      <c r="W193" s="37"/>
      <c r="X193" s="37"/>
      <c r="Y193" s="37"/>
      <c r="Z193" s="37"/>
      <c r="AA193" s="37"/>
      <c r="AB193" s="37"/>
      <c r="AC193" s="37"/>
      <c r="AD193" s="37"/>
      <c r="AE193" s="37"/>
      <c r="AR193" s="206" t="s">
        <v>104</v>
      </c>
      <c r="AT193" s="206" t="s">
        <v>264</v>
      </c>
      <c r="AU193" s="206" t="s">
        <v>97</v>
      </c>
      <c r="AY193" s="19" t="s">
        <v>262</v>
      </c>
      <c r="BE193" s="207">
        <f>IF(N193="základní",J193,0)</f>
        <v>0</v>
      </c>
      <c r="BF193" s="207">
        <f>IF(N193="snížená",J193,0)</f>
        <v>0</v>
      </c>
      <c r="BG193" s="207">
        <f>IF(N193="zákl. přenesená",J193,0)</f>
        <v>0</v>
      </c>
      <c r="BH193" s="207">
        <f>IF(N193="sníž. přenesená",J193,0)</f>
        <v>0</v>
      </c>
      <c r="BI193" s="207">
        <f>IF(N193="nulová",J193,0)</f>
        <v>0</v>
      </c>
      <c r="BJ193" s="19" t="s">
        <v>89</v>
      </c>
      <c r="BK193" s="207">
        <f>ROUND(I193*H193,2)</f>
        <v>0</v>
      </c>
      <c r="BL193" s="19" t="s">
        <v>104</v>
      </c>
      <c r="BM193" s="206" t="s">
        <v>4194</v>
      </c>
    </row>
    <row r="194" spans="1:65" s="2" customFormat="1" ht="54">
      <c r="A194" s="37"/>
      <c r="B194" s="38"/>
      <c r="C194" s="39"/>
      <c r="D194" s="208" t="s">
        <v>270</v>
      </c>
      <c r="E194" s="39"/>
      <c r="F194" s="209" t="s">
        <v>1630</v>
      </c>
      <c r="G194" s="39"/>
      <c r="H194" s="39"/>
      <c r="I194" s="118"/>
      <c r="J194" s="39"/>
      <c r="K194" s="39"/>
      <c r="L194" s="42"/>
      <c r="M194" s="210"/>
      <c r="N194" s="211"/>
      <c r="O194" s="67"/>
      <c r="P194" s="67"/>
      <c r="Q194" s="67"/>
      <c r="R194" s="67"/>
      <c r="S194" s="67"/>
      <c r="T194" s="68"/>
      <c r="U194" s="37"/>
      <c r="V194" s="37"/>
      <c r="W194" s="37"/>
      <c r="X194" s="37"/>
      <c r="Y194" s="37"/>
      <c r="Z194" s="37"/>
      <c r="AA194" s="37"/>
      <c r="AB194" s="37"/>
      <c r="AC194" s="37"/>
      <c r="AD194" s="37"/>
      <c r="AE194" s="37"/>
      <c r="AT194" s="19" t="s">
        <v>270</v>
      </c>
      <c r="AU194" s="19" t="s">
        <v>97</v>
      </c>
    </row>
    <row r="195" spans="1:65" s="12" customFormat="1" ht="25.9" customHeight="1">
      <c r="B195" s="179"/>
      <c r="C195" s="180"/>
      <c r="D195" s="181" t="s">
        <v>81</v>
      </c>
      <c r="E195" s="182" t="s">
        <v>1655</v>
      </c>
      <c r="F195" s="182" t="s">
        <v>1656</v>
      </c>
      <c r="G195" s="180"/>
      <c r="H195" s="180"/>
      <c r="I195" s="183"/>
      <c r="J195" s="184">
        <f>BK195</f>
        <v>0</v>
      </c>
      <c r="K195" s="180"/>
      <c r="L195" s="185"/>
      <c r="M195" s="186"/>
      <c r="N195" s="187"/>
      <c r="O195" s="187"/>
      <c r="P195" s="188">
        <f>P196+P209</f>
        <v>0</v>
      </c>
      <c r="Q195" s="187"/>
      <c r="R195" s="188">
        <f>R196+R209</f>
        <v>1.5744000000000001E-2</v>
      </c>
      <c r="S195" s="187"/>
      <c r="T195" s="189">
        <f>T196+T209</f>
        <v>0</v>
      </c>
      <c r="AR195" s="190" t="s">
        <v>91</v>
      </c>
      <c r="AT195" s="191" t="s">
        <v>81</v>
      </c>
      <c r="AU195" s="191" t="s">
        <v>82</v>
      </c>
      <c r="AY195" s="190" t="s">
        <v>262</v>
      </c>
      <c r="BK195" s="192">
        <f>BK196+BK209</f>
        <v>0</v>
      </c>
    </row>
    <row r="196" spans="1:65" s="12" customFormat="1" ht="22.75" customHeight="1">
      <c r="B196" s="179"/>
      <c r="C196" s="180"/>
      <c r="D196" s="181" t="s">
        <v>81</v>
      </c>
      <c r="E196" s="193" t="s">
        <v>2467</v>
      </c>
      <c r="F196" s="193" t="s">
        <v>2468</v>
      </c>
      <c r="G196" s="180"/>
      <c r="H196" s="180"/>
      <c r="I196" s="183"/>
      <c r="J196" s="194">
        <f>BK196</f>
        <v>0</v>
      </c>
      <c r="K196" s="180"/>
      <c r="L196" s="185"/>
      <c r="M196" s="186"/>
      <c r="N196" s="187"/>
      <c r="O196" s="187"/>
      <c r="P196" s="188">
        <f>SUM(P197:P208)</f>
        <v>0</v>
      </c>
      <c r="Q196" s="187"/>
      <c r="R196" s="188">
        <f>SUM(R197:R208)</f>
        <v>9.7439999999999992E-3</v>
      </c>
      <c r="S196" s="187"/>
      <c r="T196" s="189">
        <f>SUM(T197:T208)</f>
        <v>0</v>
      </c>
      <c r="AR196" s="190" t="s">
        <v>91</v>
      </c>
      <c r="AT196" s="191" t="s">
        <v>81</v>
      </c>
      <c r="AU196" s="191" t="s">
        <v>89</v>
      </c>
      <c r="AY196" s="190" t="s">
        <v>262</v>
      </c>
      <c r="BK196" s="192">
        <f>SUM(BK197:BK208)</f>
        <v>0</v>
      </c>
    </row>
    <row r="197" spans="1:65" s="2" customFormat="1" ht="21.75" customHeight="1">
      <c r="A197" s="37"/>
      <c r="B197" s="38"/>
      <c r="C197" s="195" t="s">
        <v>416</v>
      </c>
      <c r="D197" s="195" t="s">
        <v>264</v>
      </c>
      <c r="E197" s="196" t="s">
        <v>4195</v>
      </c>
      <c r="F197" s="197" t="s">
        <v>4196</v>
      </c>
      <c r="G197" s="198" t="s">
        <v>590</v>
      </c>
      <c r="H197" s="199">
        <v>1.4</v>
      </c>
      <c r="I197" s="200"/>
      <c r="J197" s="201">
        <f>ROUND(I197*H197,2)</f>
        <v>0</v>
      </c>
      <c r="K197" s="197" t="s">
        <v>268</v>
      </c>
      <c r="L197" s="42"/>
      <c r="M197" s="202" t="s">
        <v>44</v>
      </c>
      <c r="N197" s="203" t="s">
        <v>53</v>
      </c>
      <c r="O197" s="67"/>
      <c r="P197" s="204">
        <f>O197*H197</f>
        <v>0</v>
      </c>
      <c r="Q197" s="204">
        <v>6.96E-3</v>
      </c>
      <c r="R197" s="204">
        <f>Q197*H197</f>
        <v>9.7439999999999992E-3</v>
      </c>
      <c r="S197" s="204">
        <v>0</v>
      </c>
      <c r="T197" s="205">
        <f>S197*H197</f>
        <v>0</v>
      </c>
      <c r="U197" s="37"/>
      <c r="V197" s="37"/>
      <c r="W197" s="37"/>
      <c r="X197" s="37"/>
      <c r="Y197" s="37"/>
      <c r="Z197" s="37"/>
      <c r="AA197" s="37"/>
      <c r="AB197" s="37"/>
      <c r="AC197" s="37"/>
      <c r="AD197" s="37"/>
      <c r="AE197" s="37"/>
      <c r="AR197" s="206" t="s">
        <v>442</v>
      </c>
      <c r="AT197" s="206" t="s">
        <v>264</v>
      </c>
      <c r="AU197" s="206" t="s">
        <v>91</v>
      </c>
      <c r="AY197" s="19" t="s">
        <v>262</v>
      </c>
      <c r="BE197" s="207">
        <f>IF(N197="základní",J197,0)</f>
        <v>0</v>
      </c>
      <c r="BF197" s="207">
        <f>IF(N197="snížená",J197,0)</f>
        <v>0</v>
      </c>
      <c r="BG197" s="207">
        <f>IF(N197="zákl. přenesená",J197,0)</f>
        <v>0</v>
      </c>
      <c r="BH197" s="207">
        <f>IF(N197="sníž. přenesená",J197,0)</f>
        <v>0</v>
      </c>
      <c r="BI197" s="207">
        <f>IF(N197="nulová",J197,0)</f>
        <v>0</v>
      </c>
      <c r="BJ197" s="19" t="s">
        <v>89</v>
      </c>
      <c r="BK197" s="207">
        <f>ROUND(I197*H197,2)</f>
        <v>0</v>
      </c>
      <c r="BL197" s="19" t="s">
        <v>442</v>
      </c>
      <c r="BM197" s="206" t="s">
        <v>4197</v>
      </c>
    </row>
    <row r="198" spans="1:65" s="2" customFormat="1" ht="18">
      <c r="A198" s="37"/>
      <c r="B198" s="38"/>
      <c r="C198" s="39"/>
      <c r="D198" s="208" t="s">
        <v>421</v>
      </c>
      <c r="E198" s="39"/>
      <c r="F198" s="209" t="s">
        <v>4162</v>
      </c>
      <c r="G198" s="39"/>
      <c r="H198" s="39"/>
      <c r="I198" s="118"/>
      <c r="J198" s="39"/>
      <c r="K198" s="39"/>
      <c r="L198" s="42"/>
      <c r="M198" s="210"/>
      <c r="N198" s="211"/>
      <c r="O198" s="67"/>
      <c r="P198" s="67"/>
      <c r="Q198" s="67"/>
      <c r="R198" s="67"/>
      <c r="S198" s="67"/>
      <c r="T198" s="68"/>
      <c r="U198" s="37"/>
      <c r="V198" s="37"/>
      <c r="W198" s="37"/>
      <c r="X198" s="37"/>
      <c r="Y198" s="37"/>
      <c r="Z198" s="37"/>
      <c r="AA198" s="37"/>
      <c r="AB198" s="37"/>
      <c r="AC198" s="37"/>
      <c r="AD198" s="37"/>
      <c r="AE198" s="37"/>
      <c r="AT198" s="19" t="s">
        <v>421</v>
      </c>
      <c r="AU198" s="19" t="s">
        <v>91</v>
      </c>
    </row>
    <row r="199" spans="1:65" s="13" customFormat="1" ht="10">
      <c r="B199" s="212"/>
      <c r="C199" s="213"/>
      <c r="D199" s="208" t="s">
        <v>272</v>
      </c>
      <c r="E199" s="214" t="s">
        <v>44</v>
      </c>
      <c r="F199" s="215" t="s">
        <v>4163</v>
      </c>
      <c r="G199" s="213"/>
      <c r="H199" s="214" t="s">
        <v>44</v>
      </c>
      <c r="I199" s="216"/>
      <c r="J199" s="213"/>
      <c r="K199" s="213"/>
      <c r="L199" s="217"/>
      <c r="M199" s="218"/>
      <c r="N199" s="219"/>
      <c r="O199" s="219"/>
      <c r="P199" s="219"/>
      <c r="Q199" s="219"/>
      <c r="R199" s="219"/>
      <c r="S199" s="219"/>
      <c r="T199" s="220"/>
      <c r="AT199" s="221" t="s">
        <v>272</v>
      </c>
      <c r="AU199" s="221" t="s">
        <v>91</v>
      </c>
      <c r="AV199" s="13" t="s">
        <v>89</v>
      </c>
      <c r="AW199" s="13" t="s">
        <v>38</v>
      </c>
      <c r="AX199" s="13" t="s">
        <v>82</v>
      </c>
      <c r="AY199" s="221" t="s">
        <v>262</v>
      </c>
    </row>
    <row r="200" spans="1:65" s="13" customFormat="1" ht="10">
      <c r="B200" s="212"/>
      <c r="C200" s="213"/>
      <c r="D200" s="208" t="s">
        <v>272</v>
      </c>
      <c r="E200" s="214" t="s">
        <v>44</v>
      </c>
      <c r="F200" s="215" t="s">
        <v>4198</v>
      </c>
      <c r="G200" s="213"/>
      <c r="H200" s="214" t="s">
        <v>44</v>
      </c>
      <c r="I200" s="216"/>
      <c r="J200" s="213"/>
      <c r="K200" s="213"/>
      <c r="L200" s="217"/>
      <c r="M200" s="218"/>
      <c r="N200" s="219"/>
      <c r="O200" s="219"/>
      <c r="P200" s="219"/>
      <c r="Q200" s="219"/>
      <c r="R200" s="219"/>
      <c r="S200" s="219"/>
      <c r="T200" s="220"/>
      <c r="AT200" s="221" t="s">
        <v>272</v>
      </c>
      <c r="AU200" s="221" t="s">
        <v>91</v>
      </c>
      <c r="AV200" s="13" t="s">
        <v>89</v>
      </c>
      <c r="AW200" s="13" t="s">
        <v>38</v>
      </c>
      <c r="AX200" s="13" t="s">
        <v>82</v>
      </c>
      <c r="AY200" s="221" t="s">
        <v>262</v>
      </c>
    </row>
    <row r="201" spans="1:65" s="15" customFormat="1" ht="10">
      <c r="B201" s="233"/>
      <c r="C201" s="234"/>
      <c r="D201" s="208" t="s">
        <v>272</v>
      </c>
      <c r="E201" s="235" t="s">
        <v>44</v>
      </c>
      <c r="F201" s="236" t="s">
        <v>4199</v>
      </c>
      <c r="G201" s="234"/>
      <c r="H201" s="237">
        <v>1.4</v>
      </c>
      <c r="I201" s="238"/>
      <c r="J201" s="234"/>
      <c r="K201" s="234"/>
      <c r="L201" s="239"/>
      <c r="M201" s="240"/>
      <c r="N201" s="241"/>
      <c r="O201" s="241"/>
      <c r="P201" s="241"/>
      <c r="Q201" s="241"/>
      <c r="R201" s="241"/>
      <c r="S201" s="241"/>
      <c r="T201" s="242"/>
      <c r="AT201" s="243" t="s">
        <v>272</v>
      </c>
      <c r="AU201" s="243" t="s">
        <v>91</v>
      </c>
      <c r="AV201" s="15" t="s">
        <v>91</v>
      </c>
      <c r="AW201" s="15" t="s">
        <v>38</v>
      </c>
      <c r="AX201" s="15" t="s">
        <v>89</v>
      </c>
      <c r="AY201" s="243" t="s">
        <v>262</v>
      </c>
    </row>
    <row r="202" spans="1:65" s="2" customFormat="1" ht="21.75" customHeight="1">
      <c r="A202" s="37"/>
      <c r="B202" s="38"/>
      <c r="C202" s="195" t="s">
        <v>8</v>
      </c>
      <c r="D202" s="195" t="s">
        <v>264</v>
      </c>
      <c r="E202" s="196" t="s">
        <v>2522</v>
      </c>
      <c r="F202" s="197" t="s">
        <v>2523</v>
      </c>
      <c r="G202" s="198" t="s">
        <v>518</v>
      </c>
      <c r="H202" s="199">
        <v>4</v>
      </c>
      <c r="I202" s="200"/>
      <c r="J202" s="201">
        <f>ROUND(I202*H202,2)</f>
        <v>0</v>
      </c>
      <c r="K202" s="197" t="s">
        <v>268</v>
      </c>
      <c r="L202" s="42"/>
      <c r="M202" s="202" t="s">
        <v>44</v>
      </c>
      <c r="N202" s="203" t="s">
        <v>53</v>
      </c>
      <c r="O202" s="67"/>
      <c r="P202" s="204">
        <f>O202*H202</f>
        <v>0</v>
      </c>
      <c r="Q202" s="204">
        <v>0</v>
      </c>
      <c r="R202" s="204">
        <f>Q202*H202</f>
        <v>0</v>
      </c>
      <c r="S202" s="204">
        <v>0</v>
      </c>
      <c r="T202" s="205">
        <f>S202*H202</f>
        <v>0</v>
      </c>
      <c r="U202" s="37"/>
      <c r="V202" s="37"/>
      <c r="W202" s="37"/>
      <c r="X202" s="37"/>
      <c r="Y202" s="37"/>
      <c r="Z202" s="37"/>
      <c r="AA202" s="37"/>
      <c r="AB202" s="37"/>
      <c r="AC202" s="37"/>
      <c r="AD202" s="37"/>
      <c r="AE202" s="37"/>
      <c r="AR202" s="206" t="s">
        <v>442</v>
      </c>
      <c r="AT202" s="206" t="s">
        <v>264</v>
      </c>
      <c r="AU202" s="206" t="s">
        <v>91</v>
      </c>
      <c r="AY202" s="19" t="s">
        <v>262</v>
      </c>
      <c r="BE202" s="207">
        <f>IF(N202="základní",J202,0)</f>
        <v>0</v>
      </c>
      <c r="BF202" s="207">
        <f>IF(N202="snížená",J202,0)</f>
        <v>0</v>
      </c>
      <c r="BG202" s="207">
        <f>IF(N202="zákl. přenesená",J202,0)</f>
        <v>0</v>
      </c>
      <c r="BH202" s="207">
        <f>IF(N202="sníž. přenesená",J202,0)</f>
        <v>0</v>
      </c>
      <c r="BI202" s="207">
        <f>IF(N202="nulová",J202,0)</f>
        <v>0</v>
      </c>
      <c r="BJ202" s="19" t="s">
        <v>89</v>
      </c>
      <c r="BK202" s="207">
        <f>ROUND(I202*H202,2)</f>
        <v>0</v>
      </c>
      <c r="BL202" s="19" t="s">
        <v>442</v>
      </c>
      <c r="BM202" s="206" t="s">
        <v>4200</v>
      </c>
    </row>
    <row r="203" spans="1:65" s="2" customFormat="1" ht="18">
      <c r="A203" s="37"/>
      <c r="B203" s="38"/>
      <c r="C203" s="39"/>
      <c r="D203" s="208" t="s">
        <v>421</v>
      </c>
      <c r="E203" s="39"/>
      <c r="F203" s="209" t="s">
        <v>4162</v>
      </c>
      <c r="G203" s="39"/>
      <c r="H203" s="39"/>
      <c r="I203" s="118"/>
      <c r="J203" s="39"/>
      <c r="K203" s="39"/>
      <c r="L203" s="42"/>
      <c r="M203" s="210"/>
      <c r="N203" s="211"/>
      <c r="O203" s="67"/>
      <c r="P203" s="67"/>
      <c r="Q203" s="67"/>
      <c r="R203" s="67"/>
      <c r="S203" s="67"/>
      <c r="T203" s="68"/>
      <c r="U203" s="37"/>
      <c r="V203" s="37"/>
      <c r="W203" s="37"/>
      <c r="X203" s="37"/>
      <c r="Y203" s="37"/>
      <c r="Z203" s="37"/>
      <c r="AA203" s="37"/>
      <c r="AB203" s="37"/>
      <c r="AC203" s="37"/>
      <c r="AD203" s="37"/>
      <c r="AE203" s="37"/>
      <c r="AT203" s="19" t="s">
        <v>421</v>
      </c>
      <c r="AU203" s="19" t="s">
        <v>91</v>
      </c>
    </row>
    <row r="204" spans="1:65" s="13" customFormat="1" ht="10">
      <c r="B204" s="212"/>
      <c r="C204" s="213"/>
      <c r="D204" s="208" t="s">
        <v>272</v>
      </c>
      <c r="E204" s="214" t="s">
        <v>44</v>
      </c>
      <c r="F204" s="215" t="s">
        <v>4163</v>
      </c>
      <c r="G204" s="213"/>
      <c r="H204" s="214" t="s">
        <v>44</v>
      </c>
      <c r="I204" s="216"/>
      <c r="J204" s="213"/>
      <c r="K204" s="213"/>
      <c r="L204" s="217"/>
      <c r="M204" s="218"/>
      <c r="N204" s="219"/>
      <c r="O204" s="219"/>
      <c r="P204" s="219"/>
      <c r="Q204" s="219"/>
      <c r="R204" s="219"/>
      <c r="S204" s="219"/>
      <c r="T204" s="220"/>
      <c r="AT204" s="221" t="s">
        <v>272</v>
      </c>
      <c r="AU204" s="221" t="s">
        <v>91</v>
      </c>
      <c r="AV204" s="13" t="s">
        <v>89</v>
      </c>
      <c r="AW204" s="13" t="s">
        <v>38</v>
      </c>
      <c r="AX204" s="13" t="s">
        <v>82</v>
      </c>
      <c r="AY204" s="221" t="s">
        <v>262</v>
      </c>
    </row>
    <row r="205" spans="1:65" s="13" customFormat="1" ht="10">
      <c r="B205" s="212"/>
      <c r="C205" s="213"/>
      <c r="D205" s="208" t="s">
        <v>272</v>
      </c>
      <c r="E205" s="214" t="s">
        <v>44</v>
      </c>
      <c r="F205" s="215" t="s">
        <v>4198</v>
      </c>
      <c r="G205" s="213"/>
      <c r="H205" s="214" t="s">
        <v>44</v>
      </c>
      <c r="I205" s="216"/>
      <c r="J205" s="213"/>
      <c r="K205" s="213"/>
      <c r="L205" s="217"/>
      <c r="M205" s="218"/>
      <c r="N205" s="219"/>
      <c r="O205" s="219"/>
      <c r="P205" s="219"/>
      <c r="Q205" s="219"/>
      <c r="R205" s="219"/>
      <c r="S205" s="219"/>
      <c r="T205" s="220"/>
      <c r="AT205" s="221" t="s">
        <v>272</v>
      </c>
      <c r="AU205" s="221" t="s">
        <v>91</v>
      </c>
      <c r="AV205" s="13" t="s">
        <v>89</v>
      </c>
      <c r="AW205" s="13" t="s">
        <v>38</v>
      </c>
      <c r="AX205" s="13" t="s">
        <v>82</v>
      </c>
      <c r="AY205" s="221" t="s">
        <v>262</v>
      </c>
    </row>
    <row r="206" spans="1:65" s="15" customFormat="1" ht="10">
      <c r="B206" s="233"/>
      <c r="C206" s="234"/>
      <c r="D206" s="208" t="s">
        <v>272</v>
      </c>
      <c r="E206" s="235" t="s">
        <v>44</v>
      </c>
      <c r="F206" s="236" t="s">
        <v>104</v>
      </c>
      <c r="G206" s="234"/>
      <c r="H206" s="237">
        <v>4</v>
      </c>
      <c r="I206" s="238"/>
      <c r="J206" s="234"/>
      <c r="K206" s="234"/>
      <c r="L206" s="239"/>
      <c r="M206" s="240"/>
      <c r="N206" s="241"/>
      <c r="O206" s="241"/>
      <c r="P206" s="241"/>
      <c r="Q206" s="241"/>
      <c r="R206" s="241"/>
      <c r="S206" s="241"/>
      <c r="T206" s="242"/>
      <c r="AT206" s="243" t="s">
        <v>272</v>
      </c>
      <c r="AU206" s="243" t="s">
        <v>91</v>
      </c>
      <c r="AV206" s="15" t="s">
        <v>91</v>
      </c>
      <c r="AW206" s="15" t="s">
        <v>38</v>
      </c>
      <c r="AX206" s="15" t="s">
        <v>89</v>
      </c>
      <c r="AY206" s="243" t="s">
        <v>262</v>
      </c>
    </row>
    <row r="207" spans="1:65" s="2" customFormat="1" ht="21.75" customHeight="1">
      <c r="A207" s="37"/>
      <c r="B207" s="38"/>
      <c r="C207" s="195" t="s">
        <v>442</v>
      </c>
      <c r="D207" s="195" t="s">
        <v>264</v>
      </c>
      <c r="E207" s="196" t="s">
        <v>4201</v>
      </c>
      <c r="F207" s="197" t="s">
        <v>4202</v>
      </c>
      <c r="G207" s="198" t="s">
        <v>406</v>
      </c>
      <c r="H207" s="199">
        <v>0.01</v>
      </c>
      <c r="I207" s="200"/>
      <c r="J207" s="201">
        <f>ROUND(I207*H207,2)</f>
        <v>0</v>
      </c>
      <c r="K207" s="197" t="s">
        <v>268</v>
      </c>
      <c r="L207" s="42"/>
      <c r="M207" s="202" t="s">
        <v>44</v>
      </c>
      <c r="N207" s="203" t="s">
        <v>53</v>
      </c>
      <c r="O207" s="67"/>
      <c r="P207" s="204">
        <f>O207*H207</f>
        <v>0</v>
      </c>
      <c r="Q207" s="204">
        <v>0</v>
      </c>
      <c r="R207" s="204">
        <f>Q207*H207</f>
        <v>0</v>
      </c>
      <c r="S207" s="204">
        <v>0</v>
      </c>
      <c r="T207" s="205">
        <f>S207*H207</f>
        <v>0</v>
      </c>
      <c r="U207" s="37"/>
      <c r="V207" s="37"/>
      <c r="W207" s="37"/>
      <c r="X207" s="37"/>
      <c r="Y207" s="37"/>
      <c r="Z207" s="37"/>
      <c r="AA207" s="37"/>
      <c r="AB207" s="37"/>
      <c r="AC207" s="37"/>
      <c r="AD207" s="37"/>
      <c r="AE207" s="37"/>
      <c r="AR207" s="206" t="s">
        <v>442</v>
      </c>
      <c r="AT207" s="206" t="s">
        <v>264</v>
      </c>
      <c r="AU207" s="206" t="s">
        <v>91</v>
      </c>
      <c r="AY207" s="19" t="s">
        <v>262</v>
      </c>
      <c r="BE207" s="207">
        <f>IF(N207="základní",J207,0)</f>
        <v>0</v>
      </c>
      <c r="BF207" s="207">
        <f>IF(N207="snížená",J207,0)</f>
        <v>0</v>
      </c>
      <c r="BG207" s="207">
        <f>IF(N207="zákl. přenesená",J207,0)</f>
        <v>0</v>
      </c>
      <c r="BH207" s="207">
        <f>IF(N207="sníž. přenesená",J207,0)</f>
        <v>0</v>
      </c>
      <c r="BI207" s="207">
        <f>IF(N207="nulová",J207,0)</f>
        <v>0</v>
      </c>
      <c r="BJ207" s="19" t="s">
        <v>89</v>
      </c>
      <c r="BK207" s="207">
        <f>ROUND(I207*H207,2)</f>
        <v>0</v>
      </c>
      <c r="BL207" s="19" t="s">
        <v>442</v>
      </c>
      <c r="BM207" s="206" t="s">
        <v>4203</v>
      </c>
    </row>
    <row r="208" spans="1:65" s="2" customFormat="1" ht="72">
      <c r="A208" s="37"/>
      <c r="B208" s="38"/>
      <c r="C208" s="39"/>
      <c r="D208" s="208" t="s">
        <v>270</v>
      </c>
      <c r="E208" s="39"/>
      <c r="F208" s="209" t="s">
        <v>2546</v>
      </c>
      <c r="G208" s="39"/>
      <c r="H208" s="39"/>
      <c r="I208" s="118"/>
      <c r="J208" s="39"/>
      <c r="K208" s="39"/>
      <c r="L208" s="42"/>
      <c r="M208" s="210"/>
      <c r="N208" s="211"/>
      <c r="O208" s="67"/>
      <c r="P208" s="67"/>
      <c r="Q208" s="67"/>
      <c r="R208" s="67"/>
      <c r="S208" s="67"/>
      <c r="T208" s="68"/>
      <c r="U208" s="37"/>
      <c r="V208" s="37"/>
      <c r="W208" s="37"/>
      <c r="X208" s="37"/>
      <c r="Y208" s="37"/>
      <c r="Z208" s="37"/>
      <c r="AA208" s="37"/>
      <c r="AB208" s="37"/>
      <c r="AC208" s="37"/>
      <c r="AD208" s="37"/>
      <c r="AE208" s="37"/>
      <c r="AT208" s="19" t="s">
        <v>270</v>
      </c>
      <c r="AU208" s="19" t="s">
        <v>91</v>
      </c>
    </row>
    <row r="209" spans="1:65" s="12" customFormat="1" ht="22.75" customHeight="1">
      <c r="B209" s="179"/>
      <c r="C209" s="180"/>
      <c r="D209" s="181" t="s">
        <v>81</v>
      </c>
      <c r="E209" s="193" t="s">
        <v>2798</v>
      </c>
      <c r="F209" s="193" t="s">
        <v>2799</v>
      </c>
      <c r="G209" s="180"/>
      <c r="H209" s="180"/>
      <c r="I209" s="183"/>
      <c r="J209" s="194">
        <f>BK209</f>
        <v>0</v>
      </c>
      <c r="K209" s="180"/>
      <c r="L209" s="185"/>
      <c r="M209" s="186"/>
      <c r="N209" s="187"/>
      <c r="O209" s="187"/>
      <c r="P209" s="188">
        <f>SUM(P210:P219)</f>
        <v>0</v>
      </c>
      <c r="Q209" s="187"/>
      <c r="R209" s="188">
        <f>SUM(R210:R219)</f>
        <v>6.0000000000000001E-3</v>
      </c>
      <c r="S209" s="187"/>
      <c r="T209" s="189">
        <f>SUM(T210:T219)</f>
        <v>0</v>
      </c>
      <c r="AR209" s="190" t="s">
        <v>91</v>
      </c>
      <c r="AT209" s="191" t="s">
        <v>81</v>
      </c>
      <c r="AU209" s="191" t="s">
        <v>89</v>
      </c>
      <c r="AY209" s="190" t="s">
        <v>262</v>
      </c>
      <c r="BK209" s="192">
        <f>SUM(BK210:BK219)</f>
        <v>0</v>
      </c>
    </row>
    <row r="210" spans="1:65" s="2" customFormat="1" ht="16.5" customHeight="1">
      <c r="A210" s="37"/>
      <c r="B210" s="38"/>
      <c r="C210" s="195" t="s">
        <v>453</v>
      </c>
      <c r="D210" s="195" t="s">
        <v>264</v>
      </c>
      <c r="E210" s="196" t="s">
        <v>4204</v>
      </c>
      <c r="F210" s="197" t="s">
        <v>4205</v>
      </c>
      <c r="G210" s="198" t="s">
        <v>518</v>
      </c>
      <c r="H210" s="199">
        <v>1</v>
      </c>
      <c r="I210" s="200"/>
      <c r="J210" s="201">
        <f>ROUND(I210*H210,2)</f>
        <v>0</v>
      </c>
      <c r="K210" s="197" t="s">
        <v>268</v>
      </c>
      <c r="L210" s="42"/>
      <c r="M210" s="202" t="s">
        <v>44</v>
      </c>
      <c r="N210" s="203" t="s">
        <v>53</v>
      </c>
      <c r="O210" s="67"/>
      <c r="P210" s="204">
        <f>O210*H210</f>
        <v>0</v>
      </c>
      <c r="Q210" s="204">
        <v>0</v>
      </c>
      <c r="R210" s="204">
        <f>Q210*H210</f>
        <v>0</v>
      </c>
      <c r="S210" s="204">
        <v>0</v>
      </c>
      <c r="T210" s="205">
        <f>S210*H210</f>
        <v>0</v>
      </c>
      <c r="U210" s="37"/>
      <c r="V210" s="37"/>
      <c r="W210" s="37"/>
      <c r="X210" s="37"/>
      <c r="Y210" s="37"/>
      <c r="Z210" s="37"/>
      <c r="AA210" s="37"/>
      <c r="AB210" s="37"/>
      <c r="AC210" s="37"/>
      <c r="AD210" s="37"/>
      <c r="AE210" s="37"/>
      <c r="AR210" s="206" t="s">
        <v>442</v>
      </c>
      <c r="AT210" s="206" t="s">
        <v>264</v>
      </c>
      <c r="AU210" s="206" t="s">
        <v>91</v>
      </c>
      <c r="AY210" s="19" t="s">
        <v>262</v>
      </c>
      <c r="BE210" s="207">
        <f>IF(N210="základní",J210,0)</f>
        <v>0</v>
      </c>
      <c r="BF210" s="207">
        <f>IF(N210="snížená",J210,0)</f>
        <v>0</v>
      </c>
      <c r="BG210" s="207">
        <f>IF(N210="zákl. přenesená",J210,0)</f>
        <v>0</v>
      </c>
      <c r="BH210" s="207">
        <f>IF(N210="sníž. přenesená",J210,0)</f>
        <v>0</v>
      </c>
      <c r="BI210" s="207">
        <f>IF(N210="nulová",J210,0)</f>
        <v>0</v>
      </c>
      <c r="BJ210" s="19" t="s">
        <v>89</v>
      </c>
      <c r="BK210" s="207">
        <f>ROUND(I210*H210,2)</f>
        <v>0</v>
      </c>
      <c r="BL210" s="19" t="s">
        <v>442</v>
      </c>
      <c r="BM210" s="206" t="s">
        <v>4206</v>
      </c>
    </row>
    <row r="211" spans="1:65" s="2" customFormat="1" ht="99">
      <c r="A211" s="37"/>
      <c r="B211" s="38"/>
      <c r="C211" s="39"/>
      <c r="D211" s="208" t="s">
        <v>270</v>
      </c>
      <c r="E211" s="39"/>
      <c r="F211" s="209" t="s">
        <v>3123</v>
      </c>
      <c r="G211" s="39"/>
      <c r="H211" s="39"/>
      <c r="I211" s="118"/>
      <c r="J211" s="39"/>
      <c r="K211" s="39"/>
      <c r="L211" s="42"/>
      <c r="M211" s="210"/>
      <c r="N211" s="211"/>
      <c r="O211" s="67"/>
      <c r="P211" s="67"/>
      <c r="Q211" s="67"/>
      <c r="R211" s="67"/>
      <c r="S211" s="67"/>
      <c r="T211" s="68"/>
      <c r="U211" s="37"/>
      <c r="V211" s="37"/>
      <c r="W211" s="37"/>
      <c r="X211" s="37"/>
      <c r="Y211" s="37"/>
      <c r="Z211" s="37"/>
      <c r="AA211" s="37"/>
      <c r="AB211" s="37"/>
      <c r="AC211" s="37"/>
      <c r="AD211" s="37"/>
      <c r="AE211" s="37"/>
      <c r="AT211" s="19" t="s">
        <v>270</v>
      </c>
      <c r="AU211" s="19" t="s">
        <v>91</v>
      </c>
    </row>
    <row r="212" spans="1:65" s="2" customFormat="1" ht="18">
      <c r="A212" s="37"/>
      <c r="B212" s="38"/>
      <c r="C212" s="39"/>
      <c r="D212" s="208" t="s">
        <v>421</v>
      </c>
      <c r="E212" s="39"/>
      <c r="F212" s="209" t="s">
        <v>4162</v>
      </c>
      <c r="G212" s="39"/>
      <c r="H212" s="39"/>
      <c r="I212" s="118"/>
      <c r="J212" s="39"/>
      <c r="K212" s="39"/>
      <c r="L212" s="42"/>
      <c r="M212" s="210"/>
      <c r="N212" s="211"/>
      <c r="O212" s="67"/>
      <c r="P212" s="67"/>
      <c r="Q212" s="67"/>
      <c r="R212" s="67"/>
      <c r="S212" s="67"/>
      <c r="T212" s="68"/>
      <c r="U212" s="37"/>
      <c r="V212" s="37"/>
      <c r="W212" s="37"/>
      <c r="X212" s="37"/>
      <c r="Y212" s="37"/>
      <c r="Z212" s="37"/>
      <c r="AA212" s="37"/>
      <c r="AB212" s="37"/>
      <c r="AC212" s="37"/>
      <c r="AD212" s="37"/>
      <c r="AE212" s="37"/>
      <c r="AT212" s="19" t="s">
        <v>421</v>
      </c>
      <c r="AU212" s="19" t="s">
        <v>91</v>
      </c>
    </row>
    <row r="213" spans="1:65" s="13" customFormat="1" ht="10">
      <c r="B213" s="212"/>
      <c r="C213" s="213"/>
      <c r="D213" s="208" t="s">
        <v>272</v>
      </c>
      <c r="E213" s="214" t="s">
        <v>44</v>
      </c>
      <c r="F213" s="215" t="s">
        <v>4163</v>
      </c>
      <c r="G213" s="213"/>
      <c r="H213" s="214" t="s">
        <v>44</v>
      </c>
      <c r="I213" s="216"/>
      <c r="J213" s="213"/>
      <c r="K213" s="213"/>
      <c r="L213" s="217"/>
      <c r="M213" s="218"/>
      <c r="N213" s="219"/>
      <c r="O213" s="219"/>
      <c r="P213" s="219"/>
      <c r="Q213" s="219"/>
      <c r="R213" s="219"/>
      <c r="S213" s="219"/>
      <c r="T213" s="220"/>
      <c r="AT213" s="221" t="s">
        <v>272</v>
      </c>
      <c r="AU213" s="221" t="s">
        <v>91</v>
      </c>
      <c r="AV213" s="13" t="s">
        <v>89</v>
      </c>
      <c r="AW213" s="13" t="s">
        <v>38</v>
      </c>
      <c r="AX213" s="13" t="s">
        <v>82</v>
      </c>
      <c r="AY213" s="221" t="s">
        <v>262</v>
      </c>
    </row>
    <row r="214" spans="1:65" s="13" customFormat="1" ht="10">
      <c r="B214" s="212"/>
      <c r="C214" s="213"/>
      <c r="D214" s="208" t="s">
        <v>272</v>
      </c>
      <c r="E214" s="214" t="s">
        <v>44</v>
      </c>
      <c r="F214" s="215" t="s">
        <v>4207</v>
      </c>
      <c r="G214" s="213"/>
      <c r="H214" s="214" t="s">
        <v>44</v>
      </c>
      <c r="I214" s="216"/>
      <c r="J214" s="213"/>
      <c r="K214" s="213"/>
      <c r="L214" s="217"/>
      <c r="M214" s="218"/>
      <c r="N214" s="219"/>
      <c r="O214" s="219"/>
      <c r="P214" s="219"/>
      <c r="Q214" s="219"/>
      <c r="R214" s="219"/>
      <c r="S214" s="219"/>
      <c r="T214" s="220"/>
      <c r="AT214" s="221" t="s">
        <v>272</v>
      </c>
      <c r="AU214" s="221" t="s">
        <v>91</v>
      </c>
      <c r="AV214" s="13" t="s">
        <v>89</v>
      </c>
      <c r="AW214" s="13" t="s">
        <v>38</v>
      </c>
      <c r="AX214" s="13" t="s">
        <v>82</v>
      </c>
      <c r="AY214" s="221" t="s">
        <v>262</v>
      </c>
    </row>
    <row r="215" spans="1:65" s="15" customFormat="1" ht="10">
      <c r="B215" s="233"/>
      <c r="C215" s="234"/>
      <c r="D215" s="208" t="s">
        <v>272</v>
      </c>
      <c r="E215" s="235" t="s">
        <v>44</v>
      </c>
      <c r="F215" s="236" t="s">
        <v>89</v>
      </c>
      <c r="G215" s="234"/>
      <c r="H215" s="237">
        <v>1</v>
      </c>
      <c r="I215" s="238"/>
      <c r="J215" s="234"/>
      <c r="K215" s="234"/>
      <c r="L215" s="239"/>
      <c r="M215" s="240"/>
      <c r="N215" s="241"/>
      <c r="O215" s="241"/>
      <c r="P215" s="241"/>
      <c r="Q215" s="241"/>
      <c r="R215" s="241"/>
      <c r="S215" s="241"/>
      <c r="T215" s="242"/>
      <c r="AT215" s="243" t="s">
        <v>272</v>
      </c>
      <c r="AU215" s="243" t="s">
        <v>91</v>
      </c>
      <c r="AV215" s="15" t="s">
        <v>91</v>
      </c>
      <c r="AW215" s="15" t="s">
        <v>38</v>
      </c>
      <c r="AX215" s="15" t="s">
        <v>89</v>
      </c>
      <c r="AY215" s="243" t="s">
        <v>262</v>
      </c>
    </row>
    <row r="216" spans="1:65" s="2" customFormat="1" ht="16.5" customHeight="1">
      <c r="A216" s="37"/>
      <c r="B216" s="38"/>
      <c r="C216" s="255" t="s">
        <v>463</v>
      </c>
      <c r="D216" s="255" t="s">
        <v>633</v>
      </c>
      <c r="E216" s="256" t="s">
        <v>4208</v>
      </c>
      <c r="F216" s="257" t="s">
        <v>4209</v>
      </c>
      <c r="G216" s="258" t="s">
        <v>518</v>
      </c>
      <c r="H216" s="259">
        <v>1</v>
      </c>
      <c r="I216" s="260"/>
      <c r="J216" s="261">
        <f>ROUND(I216*H216,2)</f>
        <v>0</v>
      </c>
      <c r="K216" s="257" t="s">
        <v>44</v>
      </c>
      <c r="L216" s="262"/>
      <c r="M216" s="263" t="s">
        <v>44</v>
      </c>
      <c r="N216" s="264" t="s">
        <v>53</v>
      </c>
      <c r="O216" s="67"/>
      <c r="P216" s="204">
        <f>O216*H216</f>
        <v>0</v>
      </c>
      <c r="Q216" s="204">
        <v>6.0000000000000001E-3</v>
      </c>
      <c r="R216" s="204">
        <f>Q216*H216</f>
        <v>6.0000000000000001E-3</v>
      </c>
      <c r="S216" s="204">
        <v>0</v>
      </c>
      <c r="T216" s="205">
        <f>S216*H216</f>
        <v>0</v>
      </c>
      <c r="U216" s="37"/>
      <c r="V216" s="37"/>
      <c r="W216" s="37"/>
      <c r="X216" s="37"/>
      <c r="Y216" s="37"/>
      <c r="Z216" s="37"/>
      <c r="AA216" s="37"/>
      <c r="AB216" s="37"/>
      <c r="AC216" s="37"/>
      <c r="AD216" s="37"/>
      <c r="AE216" s="37"/>
      <c r="AR216" s="206" t="s">
        <v>619</v>
      </c>
      <c r="AT216" s="206" t="s">
        <v>633</v>
      </c>
      <c r="AU216" s="206" t="s">
        <v>91</v>
      </c>
      <c r="AY216" s="19" t="s">
        <v>262</v>
      </c>
      <c r="BE216" s="207">
        <f>IF(N216="základní",J216,0)</f>
        <v>0</v>
      </c>
      <c r="BF216" s="207">
        <f>IF(N216="snížená",J216,0)</f>
        <v>0</v>
      </c>
      <c r="BG216" s="207">
        <f>IF(N216="zákl. přenesená",J216,0)</f>
        <v>0</v>
      </c>
      <c r="BH216" s="207">
        <f>IF(N216="sníž. přenesená",J216,0)</f>
        <v>0</v>
      </c>
      <c r="BI216" s="207">
        <f>IF(N216="nulová",J216,0)</f>
        <v>0</v>
      </c>
      <c r="BJ216" s="19" t="s">
        <v>89</v>
      </c>
      <c r="BK216" s="207">
        <f>ROUND(I216*H216,2)</f>
        <v>0</v>
      </c>
      <c r="BL216" s="19" t="s">
        <v>442</v>
      </c>
      <c r="BM216" s="206" t="s">
        <v>4210</v>
      </c>
    </row>
    <row r="217" spans="1:65" s="2" customFormat="1" ht="18">
      <c r="A217" s="37"/>
      <c r="B217" s="38"/>
      <c r="C217" s="39"/>
      <c r="D217" s="208" t="s">
        <v>421</v>
      </c>
      <c r="E217" s="39"/>
      <c r="F217" s="209" t="s">
        <v>4162</v>
      </c>
      <c r="G217" s="39"/>
      <c r="H217" s="39"/>
      <c r="I217" s="118"/>
      <c r="J217" s="39"/>
      <c r="K217" s="39"/>
      <c r="L217" s="42"/>
      <c r="M217" s="210"/>
      <c r="N217" s="211"/>
      <c r="O217" s="67"/>
      <c r="P217" s="67"/>
      <c r="Q217" s="67"/>
      <c r="R217" s="67"/>
      <c r="S217" s="67"/>
      <c r="T217" s="68"/>
      <c r="U217" s="37"/>
      <c r="V217" s="37"/>
      <c r="W217" s="37"/>
      <c r="X217" s="37"/>
      <c r="Y217" s="37"/>
      <c r="Z217" s="37"/>
      <c r="AA217" s="37"/>
      <c r="AB217" s="37"/>
      <c r="AC217" s="37"/>
      <c r="AD217" s="37"/>
      <c r="AE217" s="37"/>
      <c r="AT217" s="19" t="s">
        <v>421</v>
      </c>
      <c r="AU217" s="19" t="s">
        <v>91</v>
      </c>
    </row>
    <row r="218" spans="1:65" s="2" customFormat="1" ht="21.75" customHeight="1">
      <c r="A218" s="37"/>
      <c r="B218" s="38"/>
      <c r="C218" s="195" t="s">
        <v>467</v>
      </c>
      <c r="D218" s="195" t="s">
        <v>264</v>
      </c>
      <c r="E218" s="196" t="s">
        <v>4211</v>
      </c>
      <c r="F218" s="197" t="s">
        <v>4212</v>
      </c>
      <c r="G218" s="198" t="s">
        <v>406</v>
      </c>
      <c r="H218" s="199">
        <v>6.0000000000000001E-3</v>
      </c>
      <c r="I218" s="200"/>
      <c r="J218" s="201">
        <f>ROUND(I218*H218,2)</f>
        <v>0</v>
      </c>
      <c r="K218" s="197" t="s">
        <v>268</v>
      </c>
      <c r="L218" s="42"/>
      <c r="M218" s="202" t="s">
        <v>44</v>
      </c>
      <c r="N218" s="203" t="s">
        <v>53</v>
      </c>
      <c r="O218" s="67"/>
      <c r="P218" s="204">
        <f>O218*H218</f>
        <v>0</v>
      </c>
      <c r="Q218" s="204">
        <v>0</v>
      </c>
      <c r="R218" s="204">
        <f>Q218*H218</f>
        <v>0</v>
      </c>
      <c r="S218" s="204">
        <v>0</v>
      </c>
      <c r="T218" s="205">
        <f>S218*H218</f>
        <v>0</v>
      </c>
      <c r="U218" s="37"/>
      <c r="V218" s="37"/>
      <c r="W218" s="37"/>
      <c r="X218" s="37"/>
      <c r="Y218" s="37"/>
      <c r="Z218" s="37"/>
      <c r="AA218" s="37"/>
      <c r="AB218" s="37"/>
      <c r="AC218" s="37"/>
      <c r="AD218" s="37"/>
      <c r="AE218" s="37"/>
      <c r="AR218" s="206" t="s">
        <v>442</v>
      </c>
      <c r="AT218" s="206" t="s">
        <v>264</v>
      </c>
      <c r="AU218" s="206" t="s">
        <v>91</v>
      </c>
      <c r="AY218" s="19" t="s">
        <v>262</v>
      </c>
      <c r="BE218" s="207">
        <f>IF(N218="základní",J218,0)</f>
        <v>0</v>
      </c>
      <c r="BF218" s="207">
        <f>IF(N218="snížená",J218,0)</f>
        <v>0</v>
      </c>
      <c r="BG218" s="207">
        <f>IF(N218="zákl. přenesená",J218,0)</f>
        <v>0</v>
      </c>
      <c r="BH218" s="207">
        <f>IF(N218="sníž. přenesená",J218,0)</f>
        <v>0</v>
      </c>
      <c r="BI218" s="207">
        <f>IF(N218="nulová",J218,0)</f>
        <v>0</v>
      </c>
      <c r="BJ218" s="19" t="s">
        <v>89</v>
      </c>
      <c r="BK218" s="207">
        <f>ROUND(I218*H218,2)</f>
        <v>0</v>
      </c>
      <c r="BL218" s="19" t="s">
        <v>442</v>
      </c>
      <c r="BM218" s="206" t="s">
        <v>4213</v>
      </c>
    </row>
    <row r="219" spans="1:65" s="2" customFormat="1" ht="72">
      <c r="A219" s="37"/>
      <c r="B219" s="38"/>
      <c r="C219" s="39"/>
      <c r="D219" s="208" t="s">
        <v>270</v>
      </c>
      <c r="E219" s="39"/>
      <c r="F219" s="209" t="s">
        <v>3437</v>
      </c>
      <c r="G219" s="39"/>
      <c r="H219" s="39"/>
      <c r="I219" s="118"/>
      <c r="J219" s="39"/>
      <c r="K219" s="39"/>
      <c r="L219" s="42"/>
      <c r="M219" s="210"/>
      <c r="N219" s="211"/>
      <c r="O219" s="67"/>
      <c r="P219" s="67"/>
      <c r="Q219" s="67"/>
      <c r="R219" s="67"/>
      <c r="S219" s="67"/>
      <c r="T219" s="68"/>
      <c r="U219" s="37"/>
      <c r="V219" s="37"/>
      <c r="W219" s="37"/>
      <c r="X219" s="37"/>
      <c r="Y219" s="37"/>
      <c r="Z219" s="37"/>
      <c r="AA219" s="37"/>
      <c r="AB219" s="37"/>
      <c r="AC219" s="37"/>
      <c r="AD219" s="37"/>
      <c r="AE219" s="37"/>
      <c r="AT219" s="19" t="s">
        <v>270</v>
      </c>
      <c r="AU219" s="19" t="s">
        <v>91</v>
      </c>
    </row>
    <row r="220" spans="1:65" s="12" customFormat="1" ht="25.9" customHeight="1">
      <c r="B220" s="179"/>
      <c r="C220" s="180"/>
      <c r="D220" s="181" t="s">
        <v>81</v>
      </c>
      <c r="E220" s="182" t="s">
        <v>633</v>
      </c>
      <c r="F220" s="182" t="s">
        <v>3923</v>
      </c>
      <c r="G220" s="180"/>
      <c r="H220" s="180"/>
      <c r="I220" s="183"/>
      <c r="J220" s="184">
        <f>BK220</f>
        <v>0</v>
      </c>
      <c r="K220" s="180"/>
      <c r="L220" s="185"/>
      <c r="M220" s="186"/>
      <c r="N220" s="187"/>
      <c r="O220" s="187"/>
      <c r="P220" s="188">
        <f>P221</f>
        <v>0</v>
      </c>
      <c r="Q220" s="187"/>
      <c r="R220" s="188">
        <f>R221</f>
        <v>2.4854700000000003</v>
      </c>
      <c r="S220" s="187"/>
      <c r="T220" s="189">
        <f>T221</f>
        <v>0</v>
      </c>
      <c r="AR220" s="190" t="s">
        <v>97</v>
      </c>
      <c r="AT220" s="191" t="s">
        <v>81</v>
      </c>
      <c r="AU220" s="191" t="s">
        <v>82</v>
      </c>
      <c r="AY220" s="190" t="s">
        <v>262</v>
      </c>
      <c r="BK220" s="192">
        <f>BK221</f>
        <v>0</v>
      </c>
    </row>
    <row r="221" spans="1:65" s="12" customFormat="1" ht="22.75" customHeight="1">
      <c r="B221" s="179"/>
      <c r="C221" s="180"/>
      <c r="D221" s="181" t="s">
        <v>81</v>
      </c>
      <c r="E221" s="193" t="s">
        <v>4214</v>
      </c>
      <c r="F221" s="193" t="s">
        <v>4215</v>
      </c>
      <c r="G221" s="180"/>
      <c r="H221" s="180"/>
      <c r="I221" s="183"/>
      <c r="J221" s="194">
        <f>BK221</f>
        <v>0</v>
      </c>
      <c r="K221" s="180"/>
      <c r="L221" s="185"/>
      <c r="M221" s="186"/>
      <c r="N221" s="187"/>
      <c r="O221" s="187"/>
      <c r="P221" s="188">
        <f>SUM(P222:P231)</f>
        <v>0</v>
      </c>
      <c r="Q221" s="187"/>
      <c r="R221" s="188">
        <f>SUM(R222:R231)</f>
        <v>2.4854700000000003</v>
      </c>
      <c r="S221" s="187"/>
      <c r="T221" s="189">
        <f>SUM(T222:T231)</f>
        <v>0</v>
      </c>
      <c r="AR221" s="190" t="s">
        <v>97</v>
      </c>
      <c r="AT221" s="191" t="s">
        <v>81</v>
      </c>
      <c r="AU221" s="191" t="s">
        <v>89</v>
      </c>
      <c r="AY221" s="190" t="s">
        <v>262</v>
      </c>
      <c r="BK221" s="192">
        <f>SUM(BK222:BK231)</f>
        <v>0</v>
      </c>
    </row>
    <row r="222" spans="1:65" s="2" customFormat="1" ht="33" customHeight="1">
      <c r="A222" s="37"/>
      <c r="B222" s="38"/>
      <c r="C222" s="195" t="s">
        <v>475</v>
      </c>
      <c r="D222" s="195" t="s">
        <v>264</v>
      </c>
      <c r="E222" s="196" t="s">
        <v>4216</v>
      </c>
      <c r="F222" s="197" t="s">
        <v>4217</v>
      </c>
      <c r="G222" s="198" t="s">
        <v>518</v>
      </c>
      <c r="H222" s="199">
        <v>1</v>
      </c>
      <c r="I222" s="200"/>
      <c r="J222" s="201">
        <f>ROUND(I222*H222,2)</f>
        <v>0</v>
      </c>
      <c r="K222" s="197" t="s">
        <v>268</v>
      </c>
      <c r="L222" s="42"/>
      <c r="M222" s="202" t="s">
        <v>44</v>
      </c>
      <c r="N222" s="203" t="s">
        <v>53</v>
      </c>
      <c r="O222" s="67"/>
      <c r="P222" s="204">
        <f>O222*H222</f>
        <v>0</v>
      </c>
      <c r="Q222" s="204">
        <v>2.4660000000000002</v>
      </c>
      <c r="R222" s="204">
        <f>Q222*H222</f>
        <v>2.4660000000000002</v>
      </c>
      <c r="S222" s="204">
        <v>0</v>
      </c>
      <c r="T222" s="205">
        <f>S222*H222</f>
        <v>0</v>
      </c>
      <c r="U222" s="37"/>
      <c r="V222" s="37"/>
      <c r="W222" s="37"/>
      <c r="X222" s="37"/>
      <c r="Y222" s="37"/>
      <c r="Z222" s="37"/>
      <c r="AA222" s="37"/>
      <c r="AB222" s="37"/>
      <c r="AC222" s="37"/>
      <c r="AD222" s="37"/>
      <c r="AE222" s="37"/>
      <c r="AR222" s="206" t="s">
        <v>1059</v>
      </c>
      <c r="AT222" s="206" t="s">
        <v>264</v>
      </c>
      <c r="AU222" s="206" t="s">
        <v>91</v>
      </c>
      <c r="AY222" s="19" t="s">
        <v>262</v>
      </c>
      <c r="BE222" s="207">
        <f>IF(N222="základní",J222,0)</f>
        <v>0</v>
      </c>
      <c r="BF222" s="207">
        <f>IF(N222="snížená",J222,0)</f>
        <v>0</v>
      </c>
      <c r="BG222" s="207">
        <f>IF(N222="zákl. přenesená",J222,0)</f>
        <v>0</v>
      </c>
      <c r="BH222" s="207">
        <f>IF(N222="sníž. přenesená",J222,0)</f>
        <v>0</v>
      </c>
      <c r="BI222" s="207">
        <f>IF(N222="nulová",J222,0)</f>
        <v>0</v>
      </c>
      <c r="BJ222" s="19" t="s">
        <v>89</v>
      </c>
      <c r="BK222" s="207">
        <f>ROUND(I222*H222,2)</f>
        <v>0</v>
      </c>
      <c r="BL222" s="19" t="s">
        <v>1059</v>
      </c>
      <c r="BM222" s="206" t="s">
        <v>4218</v>
      </c>
    </row>
    <row r="223" spans="1:65" s="2" customFormat="1" ht="36">
      <c r="A223" s="37"/>
      <c r="B223" s="38"/>
      <c r="C223" s="39"/>
      <c r="D223" s="208" t="s">
        <v>270</v>
      </c>
      <c r="E223" s="39"/>
      <c r="F223" s="209" t="s">
        <v>4219</v>
      </c>
      <c r="G223" s="39"/>
      <c r="H223" s="39"/>
      <c r="I223" s="118"/>
      <c r="J223" s="39"/>
      <c r="K223" s="39"/>
      <c r="L223" s="42"/>
      <c r="M223" s="210"/>
      <c r="N223" s="211"/>
      <c r="O223" s="67"/>
      <c r="P223" s="67"/>
      <c r="Q223" s="67"/>
      <c r="R223" s="67"/>
      <c r="S223" s="67"/>
      <c r="T223" s="68"/>
      <c r="U223" s="37"/>
      <c r="V223" s="37"/>
      <c r="W223" s="37"/>
      <c r="X223" s="37"/>
      <c r="Y223" s="37"/>
      <c r="Z223" s="37"/>
      <c r="AA223" s="37"/>
      <c r="AB223" s="37"/>
      <c r="AC223" s="37"/>
      <c r="AD223" s="37"/>
      <c r="AE223" s="37"/>
      <c r="AT223" s="19" t="s">
        <v>270</v>
      </c>
      <c r="AU223" s="19" t="s">
        <v>91</v>
      </c>
    </row>
    <row r="224" spans="1:65" s="2" customFormat="1" ht="18">
      <c r="A224" s="37"/>
      <c r="B224" s="38"/>
      <c r="C224" s="39"/>
      <c r="D224" s="208" t="s">
        <v>421</v>
      </c>
      <c r="E224" s="39"/>
      <c r="F224" s="209" t="s">
        <v>4162</v>
      </c>
      <c r="G224" s="39"/>
      <c r="H224" s="39"/>
      <c r="I224" s="118"/>
      <c r="J224" s="39"/>
      <c r="K224" s="39"/>
      <c r="L224" s="42"/>
      <c r="M224" s="210"/>
      <c r="N224" s="211"/>
      <c r="O224" s="67"/>
      <c r="P224" s="67"/>
      <c r="Q224" s="67"/>
      <c r="R224" s="67"/>
      <c r="S224" s="67"/>
      <c r="T224" s="68"/>
      <c r="U224" s="37"/>
      <c r="V224" s="37"/>
      <c r="W224" s="37"/>
      <c r="X224" s="37"/>
      <c r="Y224" s="37"/>
      <c r="Z224" s="37"/>
      <c r="AA224" s="37"/>
      <c r="AB224" s="37"/>
      <c r="AC224" s="37"/>
      <c r="AD224" s="37"/>
      <c r="AE224" s="37"/>
      <c r="AT224" s="19" t="s">
        <v>421</v>
      </c>
      <c r="AU224" s="19" t="s">
        <v>91</v>
      </c>
    </row>
    <row r="225" spans="1:65" s="13" customFormat="1" ht="10">
      <c r="B225" s="212"/>
      <c r="C225" s="213"/>
      <c r="D225" s="208" t="s">
        <v>272</v>
      </c>
      <c r="E225" s="214" t="s">
        <v>44</v>
      </c>
      <c r="F225" s="215" t="s">
        <v>4163</v>
      </c>
      <c r="G225" s="213"/>
      <c r="H225" s="214" t="s">
        <v>44</v>
      </c>
      <c r="I225" s="216"/>
      <c r="J225" s="213"/>
      <c r="K225" s="213"/>
      <c r="L225" s="217"/>
      <c r="M225" s="218"/>
      <c r="N225" s="219"/>
      <c r="O225" s="219"/>
      <c r="P225" s="219"/>
      <c r="Q225" s="219"/>
      <c r="R225" s="219"/>
      <c r="S225" s="219"/>
      <c r="T225" s="220"/>
      <c r="AT225" s="221" t="s">
        <v>272</v>
      </c>
      <c r="AU225" s="221" t="s">
        <v>91</v>
      </c>
      <c r="AV225" s="13" t="s">
        <v>89</v>
      </c>
      <c r="AW225" s="13" t="s">
        <v>38</v>
      </c>
      <c r="AX225" s="13" t="s">
        <v>82</v>
      </c>
      <c r="AY225" s="221" t="s">
        <v>262</v>
      </c>
    </row>
    <row r="226" spans="1:65" s="15" customFormat="1" ht="10">
      <c r="B226" s="233"/>
      <c r="C226" s="234"/>
      <c r="D226" s="208" t="s">
        <v>272</v>
      </c>
      <c r="E226" s="235" t="s">
        <v>44</v>
      </c>
      <c r="F226" s="236" t="s">
        <v>89</v>
      </c>
      <c r="G226" s="234"/>
      <c r="H226" s="237">
        <v>1</v>
      </c>
      <c r="I226" s="238"/>
      <c r="J226" s="234"/>
      <c r="K226" s="234"/>
      <c r="L226" s="239"/>
      <c r="M226" s="240"/>
      <c r="N226" s="241"/>
      <c r="O226" s="241"/>
      <c r="P226" s="241"/>
      <c r="Q226" s="241"/>
      <c r="R226" s="241"/>
      <c r="S226" s="241"/>
      <c r="T226" s="242"/>
      <c r="AT226" s="243" t="s">
        <v>272</v>
      </c>
      <c r="AU226" s="243" t="s">
        <v>91</v>
      </c>
      <c r="AV226" s="15" t="s">
        <v>91</v>
      </c>
      <c r="AW226" s="15" t="s">
        <v>38</v>
      </c>
      <c r="AX226" s="15" t="s">
        <v>89</v>
      </c>
      <c r="AY226" s="243" t="s">
        <v>262</v>
      </c>
    </row>
    <row r="227" spans="1:65" s="2" customFormat="1" ht="16.5" customHeight="1">
      <c r="A227" s="37"/>
      <c r="B227" s="38"/>
      <c r="C227" s="195" t="s">
        <v>7</v>
      </c>
      <c r="D227" s="195" t="s">
        <v>264</v>
      </c>
      <c r="E227" s="196" t="s">
        <v>4220</v>
      </c>
      <c r="F227" s="197" t="s">
        <v>4221</v>
      </c>
      <c r="G227" s="198" t="s">
        <v>518</v>
      </c>
      <c r="H227" s="199">
        <v>1</v>
      </c>
      <c r="I227" s="200"/>
      <c r="J227" s="201">
        <f>ROUND(I227*H227,2)</f>
        <v>0</v>
      </c>
      <c r="K227" s="197" t="s">
        <v>44</v>
      </c>
      <c r="L227" s="42"/>
      <c r="M227" s="202" t="s">
        <v>44</v>
      </c>
      <c r="N227" s="203" t="s">
        <v>53</v>
      </c>
      <c r="O227" s="67"/>
      <c r="P227" s="204">
        <f>O227*H227</f>
        <v>0</v>
      </c>
      <c r="Q227" s="204">
        <v>1.9470000000000001E-2</v>
      </c>
      <c r="R227" s="204">
        <f>Q227*H227</f>
        <v>1.9470000000000001E-2</v>
      </c>
      <c r="S227" s="204">
        <v>0</v>
      </c>
      <c r="T227" s="205">
        <f>S227*H227</f>
        <v>0</v>
      </c>
      <c r="U227" s="37"/>
      <c r="V227" s="37"/>
      <c r="W227" s="37"/>
      <c r="X227" s="37"/>
      <c r="Y227" s="37"/>
      <c r="Z227" s="37"/>
      <c r="AA227" s="37"/>
      <c r="AB227" s="37"/>
      <c r="AC227" s="37"/>
      <c r="AD227" s="37"/>
      <c r="AE227" s="37"/>
      <c r="AR227" s="206" t="s">
        <v>1059</v>
      </c>
      <c r="AT227" s="206" t="s">
        <v>264</v>
      </c>
      <c r="AU227" s="206" t="s">
        <v>91</v>
      </c>
      <c r="AY227" s="19" t="s">
        <v>262</v>
      </c>
      <c r="BE227" s="207">
        <f>IF(N227="základní",J227,0)</f>
        <v>0</v>
      </c>
      <c r="BF227" s="207">
        <f>IF(N227="snížená",J227,0)</f>
        <v>0</v>
      </c>
      <c r="BG227" s="207">
        <f>IF(N227="zákl. přenesená",J227,0)</f>
        <v>0</v>
      </c>
      <c r="BH227" s="207">
        <f>IF(N227="sníž. přenesená",J227,0)</f>
        <v>0</v>
      </c>
      <c r="BI227" s="207">
        <f>IF(N227="nulová",J227,0)</f>
        <v>0</v>
      </c>
      <c r="BJ227" s="19" t="s">
        <v>89</v>
      </c>
      <c r="BK227" s="207">
        <f>ROUND(I227*H227,2)</f>
        <v>0</v>
      </c>
      <c r="BL227" s="19" t="s">
        <v>1059</v>
      </c>
      <c r="BM227" s="206" t="s">
        <v>4222</v>
      </c>
    </row>
    <row r="228" spans="1:65" s="2" customFormat="1" ht="36">
      <c r="A228" s="37"/>
      <c r="B228" s="38"/>
      <c r="C228" s="39"/>
      <c r="D228" s="208" t="s">
        <v>270</v>
      </c>
      <c r="E228" s="39"/>
      <c r="F228" s="209" t="s">
        <v>4219</v>
      </c>
      <c r="G228" s="39"/>
      <c r="H228" s="39"/>
      <c r="I228" s="118"/>
      <c r="J228" s="39"/>
      <c r="K228" s="39"/>
      <c r="L228" s="42"/>
      <c r="M228" s="210"/>
      <c r="N228" s="211"/>
      <c r="O228" s="67"/>
      <c r="P228" s="67"/>
      <c r="Q228" s="67"/>
      <c r="R228" s="67"/>
      <c r="S228" s="67"/>
      <c r="T228" s="68"/>
      <c r="U228" s="37"/>
      <c r="V228" s="37"/>
      <c r="W228" s="37"/>
      <c r="X228" s="37"/>
      <c r="Y228" s="37"/>
      <c r="Z228" s="37"/>
      <c r="AA228" s="37"/>
      <c r="AB228" s="37"/>
      <c r="AC228" s="37"/>
      <c r="AD228" s="37"/>
      <c r="AE228" s="37"/>
      <c r="AT228" s="19" t="s">
        <v>270</v>
      </c>
      <c r="AU228" s="19" t="s">
        <v>91</v>
      </c>
    </row>
    <row r="229" spans="1:65" s="2" customFormat="1" ht="27">
      <c r="A229" s="37"/>
      <c r="B229" s="38"/>
      <c r="C229" s="39"/>
      <c r="D229" s="208" t="s">
        <v>421</v>
      </c>
      <c r="E229" s="39"/>
      <c r="F229" s="209" t="s">
        <v>4223</v>
      </c>
      <c r="G229" s="39"/>
      <c r="H229" s="39"/>
      <c r="I229" s="118"/>
      <c r="J229" s="39"/>
      <c r="K229" s="39"/>
      <c r="L229" s="42"/>
      <c r="M229" s="210"/>
      <c r="N229" s="211"/>
      <c r="O229" s="67"/>
      <c r="P229" s="67"/>
      <c r="Q229" s="67"/>
      <c r="R229" s="67"/>
      <c r="S229" s="67"/>
      <c r="T229" s="68"/>
      <c r="U229" s="37"/>
      <c r="V229" s="37"/>
      <c r="W229" s="37"/>
      <c r="X229" s="37"/>
      <c r="Y229" s="37"/>
      <c r="Z229" s="37"/>
      <c r="AA229" s="37"/>
      <c r="AB229" s="37"/>
      <c r="AC229" s="37"/>
      <c r="AD229" s="37"/>
      <c r="AE229" s="37"/>
      <c r="AT229" s="19" t="s">
        <v>421</v>
      </c>
      <c r="AU229" s="19" t="s">
        <v>91</v>
      </c>
    </row>
    <row r="230" spans="1:65" s="13" customFormat="1" ht="20">
      <c r="B230" s="212"/>
      <c r="C230" s="213"/>
      <c r="D230" s="208" t="s">
        <v>272</v>
      </c>
      <c r="E230" s="214" t="s">
        <v>44</v>
      </c>
      <c r="F230" s="215" t="s">
        <v>4224</v>
      </c>
      <c r="G230" s="213"/>
      <c r="H230" s="214" t="s">
        <v>44</v>
      </c>
      <c r="I230" s="216"/>
      <c r="J230" s="213"/>
      <c r="K230" s="213"/>
      <c r="L230" s="217"/>
      <c r="M230" s="218"/>
      <c r="N230" s="219"/>
      <c r="O230" s="219"/>
      <c r="P230" s="219"/>
      <c r="Q230" s="219"/>
      <c r="R230" s="219"/>
      <c r="S230" s="219"/>
      <c r="T230" s="220"/>
      <c r="AT230" s="221" t="s">
        <v>272</v>
      </c>
      <c r="AU230" s="221" t="s">
        <v>91</v>
      </c>
      <c r="AV230" s="13" t="s">
        <v>89</v>
      </c>
      <c r="AW230" s="13" t="s">
        <v>38</v>
      </c>
      <c r="AX230" s="13" t="s">
        <v>82</v>
      </c>
      <c r="AY230" s="221" t="s">
        <v>262</v>
      </c>
    </row>
    <row r="231" spans="1:65" s="15" customFormat="1" ht="10">
      <c r="B231" s="233"/>
      <c r="C231" s="234"/>
      <c r="D231" s="208" t="s">
        <v>272</v>
      </c>
      <c r="E231" s="235" t="s">
        <v>44</v>
      </c>
      <c r="F231" s="236" t="s">
        <v>89</v>
      </c>
      <c r="G231" s="234"/>
      <c r="H231" s="237">
        <v>1</v>
      </c>
      <c r="I231" s="238"/>
      <c r="J231" s="234"/>
      <c r="K231" s="234"/>
      <c r="L231" s="239"/>
      <c r="M231" s="240"/>
      <c r="N231" s="241"/>
      <c r="O231" s="241"/>
      <c r="P231" s="241"/>
      <c r="Q231" s="241"/>
      <c r="R231" s="241"/>
      <c r="S231" s="241"/>
      <c r="T231" s="242"/>
      <c r="AT231" s="243" t="s">
        <v>272</v>
      </c>
      <c r="AU231" s="243" t="s">
        <v>91</v>
      </c>
      <c r="AV231" s="15" t="s">
        <v>91</v>
      </c>
      <c r="AW231" s="15" t="s">
        <v>38</v>
      </c>
      <c r="AX231" s="15" t="s">
        <v>89</v>
      </c>
      <c r="AY231" s="243" t="s">
        <v>262</v>
      </c>
    </row>
    <row r="232" spans="1:65" s="12" customFormat="1" ht="25.9" customHeight="1">
      <c r="B232" s="179"/>
      <c r="C232" s="180"/>
      <c r="D232" s="181" t="s">
        <v>81</v>
      </c>
      <c r="E232" s="182" t="s">
        <v>3936</v>
      </c>
      <c r="F232" s="182" t="s">
        <v>3937</v>
      </c>
      <c r="G232" s="180"/>
      <c r="H232" s="180"/>
      <c r="I232" s="183"/>
      <c r="J232" s="184">
        <f>BK232</f>
        <v>0</v>
      </c>
      <c r="K232" s="180"/>
      <c r="L232" s="185"/>
      <c r="M232" s="186"/>
      <c r="N232" s="187"/>
      <c r="O232" s="187"/>
      <c r="P232" s="188">
        <f>SUM(P233:P235)</f>
        <v>0</v>
      </c>
      <c r="Q232" s="187"/>
      <c r="R232" s="188">
        <f>SUM(R233:R235)</f>
        <v>0</v>
      </c>
      <c r="S232" s="187"/>
      <c r="T232" s="189">
        <f>SUM(T233:T235)</f>
        <v>0</v>
      </c>
      <c r="AR232" s="190" t="s">
        <v>104</v>
      </c>
      <c r="AT232" s="191" t="s">
        <v>81</v>
      </c>
      <c r="AU232" s="191" t="s">
        <v>82</v>
      </c>
      <c r="AY232" s="190" t="s">
        <v>262</v>
      </c>
      <c r="BK232" s="192">
        <f>SUM(BK233:BK235)</f>
        <v>0</v>
      </c>
    </row>
    <row r="233" spans="1:65" s="2" customFormat="1" ht="16.5" customHeight="1">
      <c r="A233" s="37"/>
      <c r="B233" s="38"/>
      <c r="C233" s="195" t="s">
        <v>496</v>
      </c>
      <c r="D233" s="195" t="s">
        <v>264</v>
      </c>
      <c r="E233" s="196" t="s">
        <v>4225</v>
      </c>
      <c r="F233" s="197" t="s">
        <v>4226</v>
      </c>
      <c r="G233" s="198" t="s">
        <v>3941</v>
      </c>
      <c r="H233" s="199">
        <v>8</v>
      </c>
      <c r="I233" s="200"/>
      <c r="J233" s="201">
        <f>ROUND(I233*H233,2)</f>
        <v>0</v>
      </c>
      <c r="K233" s="197" t="s">
        <v>268</v>
      </c>
      <c r="L233" s="42"/>
      <c r="M233" s="202" t="s">
        <v>44</v>
      </c>
      <c r="N233" s="203" t="s">
        <v>53</v>
      </c>
      <c r="O233" s="67"/>
      <c r="P233" s="204">
        <f>O233*H233</f>
        <v>0</v>
      </c>
      <c r="Q233" s="204">
        <v>0</v>
      </c>
      <c r="R233" s="204">
        <f>Q233*H233</f>
        <v>0</v>
      </c>
      <c r="S233" s="204">
        <v>0</v>
      </c>
      <c r="T233" s="205">
        <f>S233*H233</f>
        <v>0</v>
      </c>
      <c r="U233" s="37"/>
      <c r="V233" s="37"/>
      <c r="W233" s="37"/>
      <c r="X233" s="37"/>
      <c r="Y233" s="37"/>
      <c r="Z233" s="37"/>
      <c r="AA233" s="37"/>
      <c r="AB233" s="37"/>
      <c r="AC233" s="37"/>
      <c r="AD233" s="37"/>
      <c r="AE233" s="37"/>
      <c r="AR233" s="206" t="s">
        <v>3942</v>
      </c>
      <c r="AT233" s="206" t="s">
        <v>264</v>
      </c>
      <c r="AU233" s="206" t="s">
        <v>89</v>
      </c>
      <c r="AY233" s="19" t="s">
        <v>262</v>
      </c>
      <c r="BE233" s="207">
        <f>IF(N233="základní",J233,0)</f>
        <v>0</v>
      </c>
      <c r="BF233" s="207">
        <f>IF(N233="snížená",J233,0)</f>
        <v>0</v>
      </c>
      <c r="BG233" s="207">
        <f>IF(N233="zákl. přenesená",J233,0)</f>
        <v>0</v>
      </c>
      <c r="BH233" s="207">
        <f>IF(N233="sníž. přenesená",J233,0)</f>
        <v>0</v>
      </c>
      <c r="BI233" s="207">
        <f>IF(N233="nulová",J233,0)</f>
        <v>0</v>
      </c>
      <c r="BJ233" s="19" t="s">
        <v>89</v>
      </c>
      <c r="BK233" s="207">
        <f>ROUND(I233*H233,2)</f>
        <v>0</v>
      </c>
      <c r="BL233" s="19" t="s">
        <v>3942</v>
      </c>
      <c r="BM233" s="206" t="s">
        <v>4227</v>
      </c>
    </row>
    <row r="234" spans="1:65" s="13" customFormat="1" ht="10">
      <c r="B234" s="212"/>
      <c r="C234" s="213"/>
      <c r="D234" s="208" t="s">
        <v>272</v>
      </c>
      <c r="E234" s="214" t="s">
        <v>44</v>
      </c>
      <c r="F234" s="215" t="s">
        <v>3944</v>
      </c>
      <c r="G234" s="213"/>
      <c r="H234" s="214" t="s">
        <v>44</v>
      </c>
      <c r="I234" s="216"/>
      <c r="J234" s="213"/>
      <c r="K234" s="213"/>
      <c r="L234" s="217"/>
      <c r="M234" s="218"/>
      <c r="N234" s="219"/>
      <c r="O234" s="219"/>
      <c r="P234" s="219"/>
      <c r="Q234" s="219"/>
      <c r="R234" s="219"/>
      <c r="S234" s="219"/>
      <c r="T234" s="220"/>
      <c r="AT234" s="221" t="s">
        <v>272</v>
      </c>
      <c r="AU234" s="221" t="s">
        <v>89</v>
      </c>
      <c r="AV234" s="13" t="s">
        <v>89</v>
      </c>
      <c r="AW234" s="13" t="s">
        <v>38</v>
      </c>
      <c r="AX234" s="13" t="s">
        <v>82</v>
      </c>
      <c r="AY234" s="221" t="s">
        <v>262</v>
      </c>
    </row>
    <row r="235" spans="1:65" s="15" customFormat="1" ht="10">
      <c r="B235" s="233"/>
      <c r="C235" s="234"/>
      <c r="D235" s="208" t="s">
        <v>272</v>
      </c>
      <c r="E235" s="235" t="s">
        <v>44</v>
      </c>
      <c r="F235" s="236" t="s">
        <v>351</v>
      </c>
      <c r="G235" s="234"/>
      <c r="H235" s="237">
        <v>8</v>
      </c>
      <c r="I235" s="238"/>
      <c r="J235" s="234"/>
      <c r="K235" s="234"/>
      <c r="L235" s="239"/>
      <c r="M235" s="265"/>
      <c r="N235" s="266"/>
      <c r="O235" s="266"/>
      <c r="P235" s="266"/>
      <c r="Q235" s="266"/>
      <c r="R235" s="266"/>
      <c r="S235" s="266"/>
      <c r="T235" s="267"/>
      <c r="AT235" s="243" t="s">
        <v>272</v>
      </c>
      <c r="AU235" s="243" t="s">
        <v>89</v>
      </c>
      <c r="AV235" s="15" t="s">
        <v>91</v>
      </c>
      <c r="AW235" s="15" t="s">
        <v>38</v>
      </c>
      <c r="AX235" s="15" t="s">
        <v>89</v>
      </c>
      <c r="AY235" s="243" t="s">
        <v>262</v>
      </c>
    </row>
    <row r="236" spans="1:65" s="2" customFormat="1" ht="7" customHeight="1">
      <c r="A236" s="37"/>
      <c r="B236" s="50"/>
      <c r="C236" s="51"/>
      <c r="D236" s="51"/>
      <c r="E236" s="51"/>
      <c r="F236" s="51"/>
      <c r="G236" s="51"/>
      <c r="H236" s="51"/>
      <c r="I236" s="145"/>
      <c r="J236" s="51"/>
      <c r="K236" s="51"/>
      <c r="L236" s="42"/>
      <c r="M236" s="37"/>
      <c r="O236" s="37"/>
      <c r="P236" s="37"/>
      <c r="Q236" s="37"/>
      <c r="R236" s="37"/>
      <c r="S236" s="37"/>
      <c r="T236" s="37"/>
      <c r="U236" s="37"/>
      <c r="V236" s="37"/>
      <c r="W236" s="37"/>
      <c r="X236" s="37"/>
      <c r="Y236" s="37"/>
      <c r="Z236" s="37"/>
      <c r="AA236" s="37"/>
      <c r="AB236" s="37"/>
      <c r="AC236" s="37"/>
      <c r="AD236" s="37"/>
      <c r="AE236" s="37"/>
    </row>
  </sheetData>
  <sheetProtection algorithmName="SHA-512" hashValue="UkxUsyck8q9J941kgQ7tXvmkaVloeqbTZStARUZk3PZZRv5/yanRBzj5+GfXlry8AQOHjMOdUi0ntLvjjj1CjA==" saltValue="Fr5R+Z/KeqAfo6R+gVMQ98QFSGm3jxdf1nSRr8s0HPfXw9MCA2RMrTWGxEMswbQNy5FhAQxk8vYlfja/UJVixQ==" spinCount="100000" sheet="1" objects="1" scenarios="1" formatColumns="0" formatRows="0" autoFilter="0"/>
  <autoFilter ref="C101:K235"/>
  <mergeCells count="15">
    <mergeCell ref="E88:H88"/>
    <mergeCell ref="E92:H92"/>
    <mergeCell ref="E90:H90"/>
    <mergeCell ref="E94:H94"/>
    <mergeCell ref="L2:V2"/>
    <mergeCell ref="E31:H31"/>
    <mergeCell ref="E52:H52"/>
    <mergeCell ref="E56:H56"/>
    <mergeCell ref="E54:H54"/>
    <mergeCell ref="E58:H58"/>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6.xml><?xml version="1.0" encoding="utf-8"?>
<worksheet xmlns="http://schemas.openxmlformats.org/spreadsheetml/2006/main" xmlns:r="http://schemas.openxmlformats.org/officeDocument/2006/relationships">
  <sheetPr>
    <pageSetUpPr fitToPage="1"/>
  </sheetPr>
  <dimension ref="A2:BM884"/>
  <sheetViews>
    <sheetView showGridLines="0" workbookViewId="0"/>
  </sheetViews>
  <sheetFormatPr defaultRowHeight="14.5"/>
  <cols>
    <col min="1" max="1" width="8.33203125" style="1" customWidth="1"/>
    <col min="2" max="2" width="1.6640625" style="1" customWidth="1"/>
    <col min="3" max="3" width="4.109375" style="1" customWidth="1"/>
    <col min="4" max="4" width="4.33203125" style="1" customWidth="1"/>
    <col min="5" max="5" width="17.109375" style="1" customWidth="1"/>
    <col min="6" max="6" width="100.77734375" style="1" customWidth="1"/>
    <col min="7" max="7" width="7" style="1" customWidth="1"/>
    <col min="8" max="8" width="11.44140625" style="1" customWidth="1"/>
    <col min="9" max="9" width="20.109375" style="111" customWidth="1"/>
    <col min="10" max="11" width="20.109375" style="1" customWidth="1"/>
    <col min="12" max="12" width="9.33203125" style="1" customWidth="1"/>
    <col min="13" max="13" width="10.77734375" style="1" hidden="1" customWidth="1"/>
    <col min="14" max="14" width="9.33203125" style="1" hidden="1"/>
    <col min="15" max="20" width="14.10937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7" customHeight="1">
      <c r="I2" s="111"/>
      <c r="L2" s="376"/>
      <c r="M2" s="376"/>
      <c r="N2" s="376"/>
      <c r="O2" s="376"/>
      <c r="P2" s="376"/>
      <c r="Q2" s="376"/>
      <c r="R2" s="376"/>
      <c r="S2" s="376"/>
      <c r="T2" s="376"/>
      <c r="U2" s="376"/>
      <c r="V2" s="376"/>
      <c r="AT2" s="19" t="s">
        <v>117</v>
      </c>
    </row>
    <row r="3" spans="1:46" s="1" customFormat="1" ht="7" customHeight="1">
      <c r="B3" s="112"/>
      <c r="C3" s="113"/>
      <c r="D3" s="113"/>
      <c r="E3" s="113"/>
      <c r="F3" s="113"/>
      <c r="G3" s="113"/>
      <c r="H3" s="113"/>
      <c r="I3" s="114"/>
      <c r="J3" s="113"/>
      <c r="K3" s="113"/>
      <c r="L3" s="22"/>
      <c r="AT3" s="19" t="s">
        <v>91</v>
      </c>
    </row>
    <row r="4" spans="1:46" s="1" customFormat="1" ht="25" customHeight="1">
      <c r="B4" s="22"/>
      <c r="D4" s="115" t="s">
        <v>207</v>
      </c>
      <c r="I4" s="111"/>
      <c r="L4" s="22"/>
      <c r="M4" s="116" t="s">
        <v>10</v>
      </c>
      <c r="AT4" s="19" t="s">
        <v>4</v>
      </c>
    </row>
    <row r="5" spans="1:46" s="1" customFormat="1" ht="7" customHeight="1">
      <c r="B5" s="22"/>
      <c r="I5" s="111"/>
      <c r="L5" s="22"/>
    </row>
    <row r="6" spans="1:46" s="1" customFormat="1" ht="12" customHeight="1">
      <c r="B6" s="22"/>
      <c r="D6" s="117" t="s">
        <v>16</v>
      </c>
      <c r="I6" s="111"/>
      <c r="L6" s="22"/>
    </row>
    <row r="7" spans="1:46" s="1" customFormat="1" ht="16.5" customHeight="1">
      <c r="B7" s="22"/>
      <c r="E7" s="402" t="str">
        <f>'Rekapitulace stavby'!K6</f>
        <v>EHC CZECH s.r.o. – Podnikatelský inkubátor – Evropská ul., Cheb</v>
      </c>
      <c r="F7" s="403"/>
      <c r="G7" s="403"/>
      <c r="H7" s="403"/>
      <c r="I7" s="111"/>
      <c r="L7" s="22"/>
    </row>
    <row r="8" spans="1:46" ht="12.5">
      <c r="B8" s="22"/>
      <c r="D8" s="117" t="s">
        <v>208</v>
      </c>
      <c r="L8" s="22"/>
    </row>
    <row r="9" spans="1:46" s="1" customFormat="1" ht="16.5" customHeight="1">
      <c r="B9" s="22"/>
      <c r="E9" s="402" t="s">
        <v>209</v>
      </c>
      <c r="F9" s="376"/>
      <c r="G9" s="376"/>
      <c r="H9" s="376"/>
      <c r="I9" s="111"/>
      <c r="L9" s="22"/>
    </row>
    <row r="10" spans="1:46" s="1" customFormat="1" ht="12" customHeight="1">
      <c r="B10" s="22"/>
      <c r="D10" s="117" t="s">
        <v>210</v>
      </c>
      <c r="I10" s="111"/>
      <c r="L10" s="22"/>
    </row>
    <row r="11" spans="1:46" s="2" customFormat="1" ht="16.5" customHeight="1">
      <c r="A11" s="37"/>
      <c r="B11" s="42"/>
      <c r="C11" s="37"/>
      <c r="D11" s="37"/>
      <c r="E11" s="412" t="s">
        <v>4228</v>
      </c>
      <c r="F11" s="404"/>
      <c r="G11" s="404"/>
      <c r="H11" s="404"/>
      <c r="I11" s="118"/>
      <c r="J11" s="37"/>
      <c r="K11" s="37"/>
      <c r="L11" s="119"/>
      <c r="S11" s="37"/>
      <c r="T11" s="37"/>
      <c r="U11" s="37"/>
      <c r="V11" s="37"/>
      <c r="W11" s="37"/>
      <c r="X11" s="37"/>
      <c r="Y11" s="37"/>
      <c r="Z11" s="37"/>
      <c r="AA11" s="37"/>
      <c r="AB11" s="37"/>
      <c r="AC11" s="37"/>
      <c r="AD11" s="37"/>
      <c r="AE11" s="37"/>
    </row>
    <row r="12" spans="1:46" s="2" customFormat="1" ht="12" customHeight="1">
      <c r="A12" s="37"/>
      <c r="B12" s="42"/>
      <c r="C12" s="37"/>
      <c r="D12" s="117" t="s">
        <v>4229</v>
      </c>
      <c r="E12" s="37"/>
      <c r="F12" s="37"/>
      <c r="G12" s="37"/>
      <c r="H12" s="37"/>
      <c r="I12" s="118"/>
      <c r="J12" s="37"/>
      <c r="K12" s="37"/>
      <c r="L12" s="119"/>
      <c r="S12" s="37"/>
      <c r="T12" s="37"/>
      <c r="U12" s="37"/>
      <c r="V12" s="37"/>
      <c r="W12" s="37"/>
      <c r="X12" s="37"/>
      <c r="Y12" s="37"/>
      <c r="Z12" s="37"/>
      <c r="AA12" s="37"/>
      <c r="AB12" s="37"/>
      <c r="AC12" s="37"/>
      <c r="AD12" s="37"/>
      <c r="AE12" s="37"/>
    </row>
    <row r="13" spans="1:46" s="2" customFormat="1" ht="16.5" customHeight="1">
      <c r="A13" s="37"/>
      <c r="B13" s="42"/>
      <c r="C13" s="37"/>
      <c r="D13" s="37"/>
      <c r="E13" s="405" t="s">
        <v>4230</v>
      </c>
      <c r="F13" s="404"/>
      <c r="G13" s="404"/>
      <c r="H13" s="404"/>
      <c r="I13" s="118"/>
      <c r="J13" s="37"/>
      <c r="K13" s="37"/>
      <c r="L13" s="119"/>
      <c r="S13" s="37"/>
      <c r="T13" s="37"/>
      <c r="U13" s="37"/>
      <c r="V13" s="37"/>
      <c r="W13" s="37"/>
      <c r="X13" s="37"/>
      <c r="Y13" s="37"/>
      <c r="Z13" s="37"/>
      <c r="AA13" s="37"/>
      <c r="AB13" s="37"/>
      <c r="AC13" s="37"/>
      <c r="AD13" s="37"/>
      <c r="AE13" s="37"/>
    </row>
    <row r="14" spans="1:46" s="2" customFormat="1" ht="10">
      <c r="A14" s="37"/>
      <c r="B14" s="42"/>
      <c r="C14" s="37"/>
      <c r="D14" s="37"/>
      <c r="E14" s="37"/>
      <c r="F14" s="37"/>
      <c r="G14" s="37"/>
      <c r="H14" s="37"/>
      <c r="I14" s="118"/>
      <c r="J14" s="37"/>
      <c r="K14" s="37"/>
      <c r="L14" s="119"/>
      <c r="S14" s="37"/>
      <c r="T14" s="37"/>
      <c r="U14" s="37"/>
      <c r="V14" s="37"/>
      <c r="W14" s="37"/>
      <c r="X14" s="37"/>
      <c r="Y14" s="37"/>
      <c r="Z14" s="37"/>
      <c r="AA14" s="37"/>
      <c r="AB14" s="37"/>
      <c r="AC14" s="37"/>
      <c r="AD14" s="37"/>
      <c r="AE14" s="37"/>
    </row>
    <row r="15" spans="1:46" s="2" customFormat="1" ht="12" customHeight="1">
      <c r="A15" s="37"/>
      <c r="B15" s="42"/>
      <c r="C15" s="37"/>
      <c r="D15" s="117" t="s">
        <v>18</v>
      </c>
      <c r="E15" s="37"/>
      <c r="F15" s="105" t="s">
        <v>44</v>
      </c>
      <c r="G15" s="37"/>
      <c r="H15" s="37"/>
      <c r="I15" s="120" t="s">
        <v>20</v>
      </c>
      <c r="J15" s="105" t="s">
        <v>44</v>
      </c>
      <c r="K15" s="37"/>
      <c r="L15" s="119"/>
      <c r="S15" s="37"/>
      <c r="T15" s="37"/>
      <c r="U15" s="37"/>
      <c r="V15" s="37"/>
      <c r="W15" s="37"/>
      <c r="X15" s="37"/>
      <c r="Y15" s="37"/>
      <c r="Z15" s="37"/>
      <c r="AA15" s="37"/>
      <c r="AB15" s="37"/>
      <c r="AC15" s="37"/>
      <c r="AD15" s="37"/>
      <c r="AE15" s="37"/>
    </row>
    <row r="16" spans="1:46" s="2" customFormat="1" ht="12" customHeight="1">
      <c r="A16" s="37"/>
      <c r="B16" s="42"/>
      <c r="C16" s="37"/>
      <c r="D16" s="117" t="s">
        <v>22</v>
      </c>
      <c r="E16" s="37"/>
      <c r="F16" s="105" t="s">
        <v>23</v>
      </c>
      <c r="G16" s="37"/>
      <c r="H16" s="37"/>
      <c r="I16" s="120" t="s">
        <v>24</v>
      </c>
      <c r="J16" s="121" t="str">
        <f>'Rekapitulace stavby'!AN8</f>
        <v>2. 9. 2020</v>
      </c>
      <c r="K16" s="37"/>
      <c r="L16" s="119"/>
      <c r="S16" s="37"/>
      <c r="T16" s="37"/>
      <c r="U16" s="37"/>
      <c r="V16" s="37"/>
      <c r="W16" s="37"/>
      <c r="X16" s="37"/>
      <c r="Y16" s="37"/>
      <c r="Z16" s="37"/>
      <c r="AA16" s="37"/>
      <c r="AB16" s="37"/>
      <c r="AC16" s="37"/>
      <c r="AD16" s="37"/>
      <c r="AE16" s="37"/>
    </row>
    <row r="17" spans="1:31" s="2" customFormat="1" ht="10.75" customHeight="1">
      <c r="A17" s="37"/>
      <c r="B17" s="42"/>
      <c r="C17" s="37"/>
      <c r="D17" s="37"/>
      <c r="E17" s="37"/>
      <c r="F17" s="37"/>
      <c r="G17" s="37"/>
      <c r="H17" s="37"/>
      <c r="I17" s="118"/>
      <c r="J17" s="37"/>
      <c r="K17" s="37"/>
      <c r="L17" s="119"/>
      <c r="S17" s="37"/>
      <c r="T17" s="37"/>
      <c r="U17" s="37"/>
      <c r="V17" s="37"/>
      <c r="W17" s="37"/>
      <c r="X17" s="37"/>
      <c r="Y17" s="37"/>
      <c r="Z17" s="37"/>
      <c r="AA17" s="37"/>
      <c r="AB17" s="37"/>
      <c r="AC17" s="37"/>
      <c r="AD17" s="37"/>
      <c r="AE17" s="37"/>
    </row>
    <row r="18" spans="1:31" s="2" customFormat="1" ht="12" customHeight="1">
      <c r="A18" s="37"/>
      <c r="B18" s="42"/>
      <c r="C18" s="37"/>
      <c r="D18" s="117" t="s">
        <v>30</v>
      </c>
      <c r="E18" s="37"/>
      <c r="F18" s="37"/>
      <c r="G18" s="37"/>
      <c r="H18" s="37"/>
      <c r="I18" s="120" t="s">
        <v>31</v>
      </c>
      <c r="J18" s="105" t="s">
        <v>32</v>
      </c>
      <c r="K18" s="37"/>
      <c r="L18" s="119"/>
      <c r="S18" s="37"/>
      <c r="T18" s="37"/>
      <c r="U18" s="37"/>
      <c r="V18" s="37"/>
      <c r="W18" s="37"/>
      <c r="X18" s="37"/>
      <c r="Y18" s="37"/>
      <c r="Z18" s="37"/>
      <c r="AA18" s="37"/>
      <c r="AB18" s="37"/>
      <c r="AC18" s="37"/>
      <c r="AD18" s="37"/>
      <c r="AE18" s="37"/>
    </row>
    <row r="19" spans="1:31" s="2" customFormat="1" ht="18" customHeight="1">
      <c r="A19" s="37"/>
      <c r="B19" s="42"/>
      <c r="C19" s="37"/>
      <c r="D19" s="37"/>
      <c r="E19" s="105" t="s">
        <v>33</v>
      </c>
      <c r="F19" s="37"/>
      <c r="G19" s="37"/>
      <c r="H19" s="37"/>
      <c r="I19" s="120" t="s">
        <v>34</v>
      </c>
      <c r="J19" s="105" t="s">
        <v>35</v>
      </c>
      <c r="K19" s="37"/>
      <c r="L19" s="119"/>
      <c r="S19" s="37"/>
      <c r="T19" s="37"/>
      <c r="U19" s="37"/>
      <c r="V19" s="37"/>
      <c r="W19" s="37"/>
      <c r="X19" s="37"/>
      <c r="Y19" s="37"/>
      <c r="Z19" s="37"/>
      <c r="AA19" s="37"/>
      <c r="AB19" s="37"/>
      <c r="AC19" s="37"/>
      <c r="AD19" s="37"/>
      <c r="AE19" s="37"/>
    </row>
    <row r="20" spans="1:31" s="2" customFormat="1" ht="7" customHeight="1">
      <c r="A20" s="37"/>
      <c r="B20" s="42"/>
      <c r="C20" s="37"/>
      <c r="D20" s="37"/>
      <c r="E20" s="37"/>
      <c r="F20" s="37"/>
      <c r="G20" s="37"/>
      <c r="H20" s="37"/>
      <c r="I20" s="118"/>
      <c r="J20" s="37"/>
      <c r="K20" s="37"/>
      <c r="L20" s="119"/>
      <c r="S20" s="37"/>
      <c r="T20" s="37"/>
      <c r="U20" s="37"/>
      <c r="V20" s="37"/>
      <c r="W20" s="37"/>
      <c r="X20" s="37"/>
      <c r="Y20" s="37"/>
      <c r="Z20" s="37"/>
      <c r="AA20" s="37"/>
      <c r="AB20" s="37"/>
      <c r="AC20" s="37"/>
      <c r="AD20" s="37"/>
      <c r="AE20" s="37"/>
    </row>
    <row r="21" spans="1:31" s="2" customFormat="1" ht="12" customHeight="1">
      <c r="A21" s="37"/>
      <c r="B21" s="42"/>
      <c r="C21" s="37"/>
      <c r="D21" s="117" t="s">
        <v>36</v>
      </c>
      <c r="E21" s="37"/>
      <c r="F21" s="37"/>
      <c r="G21" s="37"/>
      <c r="H21" s="37"/>
      <c r="I21" s="120" t="s">
        <v>31</v>
      </c>
      <c r="J21" s="32" t="str">
        <f>'Rekapitulace stavby'!AN13</f>
        <v>Vyplň údaj</v>
      </c>
      <c r="K21" s="37"/>
      <c r="L21" s="119"/>
      <c r="S21" s="37"/>
      <c r="T21" s="37"/>
      <c r="U21" s="37"/>
      <c r="V21" s="37"/>
      <c r="W21" s="37"/>
      <c r="X21" s="37"/>
      <c r="Y21" s="37"/>
      <c r="Z21" s="37"/>
      <c r="AA21" s="37"/>
      <c r="AB21" s="37"/>
      <c r="AC21" s="37"/>
      <c r="AD21" s="37"/>
      <c r="AE21" s="37"/>
    </row>
    <row r="22" spans="1:31" s="2" customFormat="1" ht="18" customHeight="1">
      <c r="A22" s="37"/>
      <c r="B22" s="42"/>
      <c r="C22" s="37"/>
      <c r="D22" s="37"/>
      <c r="E22" s="406" t="str">
        <f>'Rekapitulace stavby'!E14</f>
        <v>Vyplň údaj</v>
      </c>
      <c r="F22" s="407"/>
      <c r="G22" s="407"/>
      <c r="H22" s="407"/>
      <c r="I22" s="120" t="s">
        <v>34</v>
      </c>
      <c r="J22" s="32" t="str">
        <f>'Rekapitulace stavby'!AN14</f>
        <v>Vyplň údaj</v>
      </c>
      <c r="K22" s="37"/>
      <c r="L22" s="119"/>
      <c r="S22" s="37"/>
      <c r="T22" s="37"/>
      <c r="U22" s="37"/>
      <c r="V22" s="37"/>
      <c r="W22" s="37"/>
      <c r="X22" s="37"/>
      <c r="Y22" s="37"/>
      <c r="Z22" s="37"/>
      <c r="AA22" s="37"/>
      <c r="AB22" s="37"/>
      <c r="AC22" s="37"/>
      <c r="AD22" s="37"/>
      <c r="AE22" s="37"/>
    </row>
    <row r="23" spans="1:31" s="2" customFormat="1" ht="7" customHeight="1">
      <c r="A23" s="37"/>
      <c r="B23" s="42"/>
      <c r="C23" s="37"/>
      <c r="D23" s="37"/>
      <c r="E23" s="37"/>
      <c r="F23" s="37"/>
      <c r="G23" s="37"/>
      <c r="H23" s="37"/>
      <c r="I23" s="118"/>
      <c r="J23" s="37"/>
      <c r="K23" s="37"/>
      <c r="L23" s="119"/>
      <c r="S23" s="37"/>
      <c r="T23" s="37"/>
      <c r="U23" s="37"/>
      <c r="V23" s="37"/>
      <c r="W23" s="37"/>
      <c r="X23" s="37"/>
      <c r="Y23" s="37"/>
      <c r="Z23" s="37"/>
      <c r="AA23" s="37"/>
      <c r="AB23" s="37"/>
      <c r="AC23" s="37"/>
      <c r="AD23" s="37"/>
      <c r="AE23" s="37"/>
    </row>
    <row r="24" spans="1:31" s="2" customFormat="1" ht="12" customHeight="1">
      <c r="A24" s="37"/>
      <c r="B24" s="42"/>
      <c r="C24" s="37"/>
      <c r="D24" s="117" t="s">
        <v>39</v>
      </c>
      <c r="E24" s="37"/>
      <c r="F24" s="37"/>
      <c r="G24" s="37"/>
      <c r="H24" s="37"/>
      <c r="I24" s="120" t="s">
        <v>31</v>
      </c>
      <c r="J24" s="105" t="s">
        <v>40</v>
      </c>
      <c r="K24" s="37"/>
      <c r="L24" s="119"/>
      <c r="S24" s="37"/>
      <c r="T24" s="37"/>
      <c r="U24" s="37"/>
      <c r="V24" s="37"/>
      <c r="W24" s="37"/>
      <c r="X24" s="37"/>
      <c r="Y24" s="37"/>
      <c r="Z24" s="37"/>
      <c r="AA24" s="37"/>
      <c r="AB24" s="37"/>
      <c r="AC24" s="37"/>
      <c r="AD24" s="37"/>
      <c r="AE24" s="37"/>
    </row>
    <row r="25" spans="1:31" s="2" customFormat="1" ht="18" customHeight="1">
      <c r="A25" s="37"/>
      <c r="B25" s="42"/>
      <c r="C25" s="37"/>
      <c r="D25" s="37"/>
      <c r="E25" s="105" t="s">
        <v>41</v>
      </c>
      <c r="F25" s="37"/>
      <c r="G25" s="37"/>
      <c r="H25" s="37"/>
      <c r="I25" s="120" t="s">
        <v>34</v>
      </c>
      <c r="J25" s="105" t="s">
        <v>42</v>
      </c>
      <c r="K25" s="37"/>
      <c r="L25" s="119"/>
      <c r="S25" s="37"/>
      <c r="T25" s="37"/>
      <c r="U25" s="37"/>
      <c r="V25" s="37"/>
      <c r="W25" s="37"/>
      <c r="X25" s="37"/>
      <c r="Y25" s="37"/>
      <c r="Z25" s="37"/>
      <c r="AA25" s="37"/>
      <c r="AB25" s="37"/>
      <c r="AC25" s="37"/>
      <c r="AD25" s="37"/>
      <c r="AE25" s="37"/>
    </row>
    <row r="26" spans="1:31" s="2" customFormat="1" ht="7" customHeight="1">
      <c r="A26" s="37"/>
      <c r="B26" s="42"/>
      <c r="C26" s="37"/>
      <c r="D26" s="37"/>
      <c r="E26" s="37"/>
      <c r="F26" s="37"/>
      <c r="G26" s="37"/>
      <c r="H26" s="37"/>
      <c r="I26" s="118"/>
      <c r="J26" s="37"/>
      <c r="K26" s="37"/>
      <c r="L26" s="119"/>
      <c r="S26" s="37"/>
      <c r="T26" s="37"/>
      <c r="U26" s="37"/>
      <c r="V26" s="37"/>
      <c r="W26" s="37"/>
      <c r="X26" s="37"/>
      <c r="Y26" s="37"/>
      <c r="Z26" s="37"/>
      <c r="AA26" s="37"/>
      <c r="AB26" s="37"/>
      <c r="AC26" s="37"/>
      <c r="AD26" s="37"/>
      <c r="AE26" s="37"/>
    </row>
    <row r="27" spans="1:31" s="2" customFormat="1" ht="12" customHeight="1">
      <c r="A27" s="37"/>
      <c r="B27" s="42"/>
      <c r="C27" s="37"/>
      <c r="D27" s="117" t="s">
        <v>43</v>
      </c>
      <c r="E27" s="37"/>
      <c r="F27" s="37"/>
      <c r="G27" s="37"/>
      <c r="H27" s="37"/>
      <c r="I27" s="120" t="s">
        <v>31</v>
      </c>
      <c r="J27" s="105" t="str">
        <f>IF('Rekapitulace stavby'!AN19="","",'Rekapitulace stavby'!AN19)</f>
        <v/>
      </c>
      <c r="K27" s="37"/>
      <c r="L27" s="119"/>
      <c r="S27" s="37"/>
      <c r="T27" s="37"/>
      <c r="U27" s="37"/>
      <c r="V27" s="37"/>
      <c r="W27" s="37"/>
      <c r="X27" s="37"/>
      <c r="Y27" s="37"/>
      <c r="Z27" s="37"/>
      <c r="AA27" s="37"/>
      <c r="AB27" s="37"/>
      <c r="AC27" s="37"/>
      <c r="AD27" s="37"/>
      <c r="AE27" s="37"/>
    </row>
    <row r="28" spans="1:31" s="2" customFormat="1" ht="18" customHeight="1">
      <c r="A28" s="37"/>
      <c r="B28" s="42"/>
      <c r="C28" s="37"/>
      <c r="D28" s="37"/>
      <c r="E28" s="105" t="str">
        <f>IF('Rekapitulace stavby'!E20="","",'Rekapitulace stavby'!E20)</f>
        <v xml:space="preserve"> </v>
      </c>
      <c r="F28" s="37"/>
      <c r="G28" s="37"/>
      <c r="H28" s="37"/>
      <c r="I28" s="120" t="s">
        <v>34</v>
      </c>
      <c r="J28" s="105" t="str">
        <f>IF('Rekapitulace stavby'!AN20="","",'Rekapitulace stavby'!AN20)</f>
        <v/>
      </c>
      <c r="K28" s="37"/>
      <c r="L28" s="119"/>
      <c r="S28" s="37"/>
      <c r="T28" s="37"/>
      <c r="U28" s="37"/>
      <c r="V28" s="37"/>
      <c r="W28" s="37"/>
      <c r="X28" s="37"/>
      <c r="Y28" s="37"/>
      <c r="Z28" s="37"/>
      <c r="AA28" s="37"/>
      <c r="AB28" s="37"/>
      <c r="AC28" s="37"/>
      <c r="AD28" s="37"/>
      <c r="AE28" s="37"/>
    </row>
    <row r="29" spans="1:31" s="2" customFormat="1" ht="7" customHeight="1">
      <c r="A29" s="37"/>
      <c r="B29" s="42"/>
      <c r="C29" s="37"/>
      <c r="D29" s="37"/>
      <c r="E29" s="37"/>
      <c r="F29" s="37"/>
      <c r="G29" s="37"/>
      <c r="H29" s="37"/>
      <c r="I29" s="118"/>
      <c r="J29" s="37"/>
      <c r="K29" s="37"/>
      <c r="L29" s="119"/>
      <c r="S29" s="37"/>
      <c r="T29" s="37"/>
      <c r="U29" s="37"/>
      <c r="V29" s="37"/>
      <c r="W29" s="37"/>
      <c r="X29" s="37"/>
      <c r="Y29" s="37"/>
      <c r="Z29" s="37"/>
      <c r="AA29" s="37"/>
      <c r="AB29" s="37"/>
      <c r="AC29" s="37"/>
      <c r="AD29" s="37"/>
      <c r="AE29" s="37"/>
    </row>
    <row r="30" spans="1:31" s="2" customFormat="1" ht="12" customHeight="1">
      <c r="A30" s="37"/>
      <c r="B30" s="42"/>
      <c r="C30" s="37"/>
      <c r="D30" s="117" t="s">
        <v>46</v>
      </c>
      <c r="E30" s="37"/>
      <c r="F30" s="37"/>
      <c r="G30" s="37"/>
      <c r="H30" s="37"/>
      <c r="I30" s="118"/>
      <c r="J30" s="37"/>
      <c r="K30" s="37"/>
      <c r="L30" s="119"/>
      <c r="S30" s="37"/>
      <c r="T30" s="37"/>
      <c r="U30" s="37"/>
      <c r="V30" s="37"/>
      <c r="W30" s="37"/>
      <c r="X30" s="37"/>
      <c r="Y30" s="37"/>
      <c r="Z30" s="37"/>
      <c r="AA30" s="37"/>
      <c r="AB30" s="37"/>
      <c r="AC30" s="37"/>
      <c r="AD30" s="37"/>
      <c r="AE30" s="37"/>
    </row>
    <row r="31" spans="1:31" s="8" customFormat="1" ht="214.5" customHeight="1">
      <c r="A31" s="122"/>
      <c r="B31" s="123"/>
      <c r="C31" s="122"/>
      <c r="D31" s="122"/>
      <c r="E31" s="408" t="s">
        <v>212</v>
      </c>
      <c r="F31" s="408"/>
      <c r="G31" s="408"/>
      <c r="H31" s="408"/>
      <c r="I31" s="124"/>
      <c r="J31" s="122"/>
      <c r="K31" s="122"/>
      <c r="L31" s="125"/>
      <c r="S31" s="122"/>
      <c r="T31" s="122"/>
      <c r="U31" s="122"/>
      <c r="V31" s="122"/>
      <c r="W31" s="122"/>
      <c r="X31" s="122"/>
      <c r="Y31" s="122"/>
      <c r="Z31" s="122"/>
      <c r="AA31" s="122"/>
      <c r="AB31" s="122"/>
      <c r="AC31" s="122"/>
      <c r="AD31" s="122"/>
      <c r="AE31" s="122"/>
    </row>
    <row r="32" spans="1:31" s="2" customFormat="1" ht="7" customHeight="1">
      <c r="A32" s="37"/>
      <c r="B32" s="42"/>
      <c r="C32" s="37"/>
      <c r="D32" s="37"/>
      <c r="E32" s="37"/>
      <c r="F32" s="37"/>
      <c r="G32" s="37"/>
      <c r="H32" s="37"/>
      <c r="I32" s="118"/>
      <c r="J32" s="37"/>
      <c r="K32" s="37"/>
      <c r="L32" s="119"/>
      <c r="S32" s="37"/>
      <c r="T32" s="37"/>
      <c r="U32" s="37"/>
      <c r="V32" s="37"/>
      <c r="W32" s="37"/>
      <c r="X32" s="37"/>
      <c r="Y32" s="37"/>
      <c r="Z32" s="37"/>
      <c r="AA32" s="37"/>
      <c r="AB32" s="37"/>
      <c r="AC32" s="37"/>
      <c r="AD32" s="37"/>
      <c r="AE32" s="37"/>
    </row>
    <row r="33" spans="1:31" s="2" customFormat="1" ht="7" customHeight="1">
      <c r="A33" s="37"/>
      <c r="B33" s="42"/>
      <c r="C33" s="37"/>
      <c r="D33" s="126"/>
      <c r="E33" s="126"/>
      <c r="F33" s="126"/>
      <c r="G33" s="126"/>
      <c r="H33" s="126"/>
      <c r="I33" s="127"/>
      <c r="J33" s="126"/>
      <c r="K33" s="126"/>
      <c r="L33" s="119"/>
      <c r="S33" s="37"/>
      <c r="T33" s="37"/>
      <c r="U33" s="37"/>
      <c r="V33" s="37"/>
      <c r="W33" s="37"/>
      <c r="X33" s="37"/>
      <c r="Y33" s="37"/>
      <c r="Z33" s="37"/>
      <c r="AA33" s="37"/>
      <c r="AB33" s="37"/>
      <c r="AC33" s="37"/>
      <c r="AD33" s="37"/>
      <c r="AE33" s="37"/>
    </row>
    <row r="34" spans="1:31" s="2" customFormat="1" ht="25.4" customHeight="1">
      <c r="A34" s="37"/>
      <c r="B34" s="42"/>
      <c r="C34" s="37"/>
      <c r="D34" s="128" t="s">
        <v>48</v>
      </c>
      <c r="E34" s="37"/>
      <c r="F34" s="37"/>
      <c r="G34" s="37"/>
      <c r="H34" s="37"/>
      <c r="I34" s="118"/>
      <c r="J34" s="129">
        <f>ROUND(J100, 2)</f>
        <v>0</v>
      </c>
      <c r="K34" s="37"/>
      <c r="L34" s="119"/>
      <c r="S34" s="37"/>
      <c r="T34" s="37"/>
      <c r="U34" s="37"/>
      <c r="V34" s="37"/>
      <c r="W34" s="37"/>
      <c r="X34" s="37"/>
      <c r="Y34" s="37"/>
      <c r="Z34" s="37"/>
      <c r="AA34" s="37"/>
      <c r="AB34" s="37"/>
      <c r="AC34" s="37"/>
      <c r="AD34" s="37"/>
      <c r="AE34" s="37"/>
    </row>
    <row r="35" spans="1:31" s="2" customFormat="1" ht="7" customHeight="1">
      <c r="A35" s="37"/>
      <c r="B35" s="42"/>
      <c r="C35" s="37"/>
      <c r="D35" s="126"/>
      <c r="E35" s="126"/>
      <c r="F35" s="126"/>
      <c r="G35" s="126"/>
      <c r="H35" s="126"/>
      <c r="I35" s="127"/>
      <c r="J35" s="126"/>
      <c r="K35" s="126"/>
      <c r="L35" s="119"/>
      <c r="S35" s="37"/>
      <c r="T35" s="37"/>
      <c r="U35" s="37"/>
      <c r="V35" s="37"/>
      <c r="W35" s="37"/>
      <c r="X35" s="37"/>
      <c r="Y35" s="37"/>
      <c r="Z35" s="37"/>
      <c r="AA35" s="37"/>
      <c r="AB35" s="37"/>
      <c r="AC35" s="37"/>
      <c r="AD35" s="37"/>
      <c r="AE35" s="37"/>
    </row>
    <row r="36" spans="1:31" s="2" customFormat="1" ht="14.4" customHeight="1">
      <c r="A36" s="37"/>
      <c r="B36" s="42"/>
      <c r="C36" s="37"/>
      <c r="D36" s="37"/>
      <c r="E36" s="37"/>
      <c r="F36" s="130" t="s">
        <v>50</v>
      </c>
      <c r="G36" s="37"/>
      <c r="H36" s="37"/>
      <c r="I36" s="131" t="s">
        <v>49</v>
      </c>
      <c r="J36" s="130" t="s">
        <v>51</v>
      </c>
      <c r="K36" s="37"/>
      <c r="L36" s="119"/>
      <c r="S36" s="37"/>
      <c r="T36" s="37"/>
      <c r="U36" s="37"/>
      <c r="V36" s="37"/>
      <c r="W36" s="37"/>
      <c r="X36" s="37"/>
      <c r="Y36" s="37"/>
      <c r="Z36" s="37"/>
      <c r="AA36" s="37"/>
      <c r="AB36" s="37"/>
      <c r="AC36" s="37"/>
      <c r="AD36" s="37"/>
      <c r="AE36" s="37"/>
    </row>
    <row r="37" spans="1:31" s="2" customFormat="1" ht="14.4" customHeight="1">
      <c r="A37" s="37"/>
      <c r="B37" s="42"/>
      <c r="C37" s="37"/>
      <c r="D37" s="132" t="s">
        <v>52</v>
      </c>
      <c r="E37" s="117" t="s">
        <v>53</v>
      </c>
      <c r="F37" s="133">
        <f>ROUND((SUM(BE100:BE883)),  2)</f>
        <v>0</v>
      </c>
      <c r="G37" s="37"/>
      <c r="H37" s="37"/>
      <c r="I37" s="134">
        <v>0.21</v>
      </c>
      <c r="J37" s="133">
        <f>ROUND(((SUM(BE100:BE883))*I37),  2)</f>
        <v>0</v>
      </c>
      <c r="K37" s="37"/>
      <c r="L37" s="119"/>
      <c r="S37" s="37"/>
      <c r="T37" s="37"/>
      <c r="U37" s="37"/>
      <c r="V37" s="37"/>
      <c r="W37" s="37"/>
      <c r="X37" s="37"/>
      <c r="Y37" s="37"/>
      <c r="Z37" s="37"/>
      <c r="AA37" s="37"/>
      <c r="AB37" s="37"/>
      <c r="AC37" s="37"/>
      <c r="AD37" s="37"/>
      <c r="AE37" s="37"/>
    </row>
    <row r="38" spans="1:31" s="2" customFormat="1" ht="14.4" customHeight="1">
      <c r="A38" s="37"/>
      <c r="B38" s="42"/>
      <c r="C38" s="37"/>
      <c r="D38" s="37"/>
      <c r="E38" s="117" t="s">
        <v>54</v>
      </c>
      <c r="F38" s="133">
        <f>ROUND((SUM(BF100:BF883)),  2)</f>
        <v>0</v>
      </c>
      <c r="G38" s="37"/>
      <c r="H38" s="37"/>
      <c r="I38" s="134">
        <v>0.15</v>
      </c>
      <c r="J38" s="133">
        <f>ROUND(((SUM(BF100:BF883))*I38),  2)</f>
        <v>0</v>
      </c>
      <c r="K38" s="37"/>
      <c r="L38" s="119"/>
      <c r="S38" s="37"/>
      <c r="T38" s="37"/>
      <c r="U38" s="37"/>
      <c r="V38" s="37"/>
      <c r="W38" s="37"/>
      <c r="X38" s="37"/>
      <c r="Y38" s="37"/>
      <c r="Z38" s="37"/>
      <c r="AA38" s="37"/>
      <c r="AB38" s="37"/>
      <c r="AC38" s="37"/>
      <c r="AD38" s="37"/>
      <c r="AE38" s="37"/>
    </row>
    <row r="39" spans="1:31" s="2" customFormat="1" ht="14.4" hidden="1" customHeight="1">
      <c r="A39" s="37"/>
      <c r="B39" s="42"/>
      <c r="C39" s="37"/>
      <c r="D39" s="37"/>
      <c r="E39" s="117" t="s">
        <v>55</v>
      </c>
      <c r="F39" s="133">
        <f>ROUND((SUM(BG100:BG883)),  2)</f>
        <v>0</v>
      </c>
      <c r="G39" s="37"/>
      <c r="H39" s="37"/>
      <c r="I39" s="134">
        <v>0.21</v>
      </c>
      <c r="J39" s="133">
        <f>0</f>
        <v>0</v>
      </c>
      <c r="K39" s="37"/>
      <c r="L39" s="119"/>
      <c r="S39" s="37"/>
      <c r="T39" s="37"/>
      <c r="U39" s="37"/>
      <c r="V39" s="37"/>
      <c r="W39" s="37"/>
      <c r="X39" s="37"/>
      <c r="Y39" s="37"/>
      <c r="Z39" s="37"/>
      <c r="AA39" s="37"/>
      <c r="AB39" s="37"/>
      <c r="AC39" s="37"/>
      <c r="AD39" s="37"/>
      <c r="AE39" s="37"/>
    </row>
    <row r="40" spans="1:31" s="2" customFormat="1" ht="14.4" hidden="1" customHeight="1">
      <c r="A40" s="37"/>
      <c r="B40" s="42"/>
      <c r="C40" s="37"/>
      <c r="D40" s="37"/>
      <c r="E40" s="117" t="s">
        <v>56</v>
      </c>
      <c r="F40" s="133">
        <f>ROUND((SUM(BH100:BH883)),  2)</f>
        <v>0</v>
      </c>
      <c r="G40" s="37"/>
      <c r="H40" s="37"/>
      <c r="I40" s="134">
        <v>0.15</v>
      </c>
      <c r="J40" s="133">
        <f>0</f>
        <v>0</v>
      </c>
      <c r="K40" s="37"/>
      <c r="L40" s="119"/>
      <c r="S40" s="37"/>
      <c r="T40" s="37"/>
      <c r="U40" s="37"/>
      <c r="V40" s="37"/>
      <c r="W40" s="37"/>
      <c r="X40" s="37"/>
      <c r="Y40" s="37"/>
      <c r="Z40" s="37"/>
      <c r="AA40" s="37"/>
      <c r="AB40" s="37"/>
      <c r="AC40" s="37"/>
      <c r="AD40" s="37"/>
      <c r="AE40" s="37"/>
    </row>
    <row r="41" spans="1:31" s="2" customFormat="1" ht="14.4" hidden="1" customHeight="1">
      <c r="A41" s="37"/>
      <c r="B41" s="42"/>
      <c r="C41" s="37"/>
      <c r="D41" s="37"/>
      <c r="E41" s="117" t="s">
        <v>57</v>
      </c>
      <c r="F41" s="133">
        <f>ROUND((SUM(BI100:BI883)),  2)</f>
        <v>0</v>
      </c>
      <c r="G41" s="37"/>
      <c r="H41" s="37"/>
      <c r="I41" s="134">
        <v>0</v>
      </c>
      <c r="J41" s="133">
        <f>0</f>
        <v>0</v>
      </c>
      <c r="K41" s="37"/>
      <c r="L41" s="119"/>
      <c r="S41" s="37"/>
      <c r="T41" s="37"/>
      <c r="U41" s="37"/>
      <c r="V41" s="37"/>
      <c r="W41" s="37"/>
      <c r="X41" s="37"/>
      <c r="Y41" s="37"/>
      <c r="Z41" s="37"/>
      <c r="AA41" s="37"/>
      <c r="AB41" s="37"/>
      <c r="AC41" s="37"/>
      <c r="AD41" s="37"/>
      <c r="AE41" s="37"/>
    </row>
    <row r="42" spans="1:31" s="2" customFormat="1" ht="7" customHeight="1">
      <c r="A42" s="37"/>
      <c r="B42" s="42"/>
      <c r="C42" s="37"/>
      <c r="D42" s="37"/>
      <c r="E42" s="37"/>
      <c r="F42" s="37"/>
      <c r="G42" s="37"/>
      <c r="H42" s="37"/>
      <c r="I42" s="118"/>
      <c r="J42" s="37"/>
      <c r="K42" s="37"/>
      <c r="L42" s="119"/>
      <c r="S42" s="37"/>
      <c r="T42" s="37"/>
      <c r="U42" s="37"/>
      <c r="V42" s="37"/>
      <c r="W42" s="37"/>
      <c r="X42" s="37"/>
      <c r="Y42" s="37"/>
      <c r="Z42" s="37"/>
      <c r="AA42" s="37"/>
      <c r="AB42" s="37"/>
      <c r="AC42" s="37"/>
      <c r="AD42" s="37"/>
      <c r="AE42" s="37"/>
    </row>
    <row r="43" spans="1:31" s="2" customFormat="1" ht="25.4" customHeight="1">
      <c r="A43" s="37"/>
      <c r="B43" s="42"/>
      <c r="C43" s="135"/>
      <c r="D43" s="136" t="s">
        <v>58</v>
      </c>
      <c r="E43" s="137"/>
      <c r="F43" s="137"/>
      <c r="G43" s="138" t="s">
        <v>59</v>
      </c>
      <c r="H43" s="139" t="s">
        <v>60</v>
      </c>
      <c r="I43" s="140"/>
      <c r="J43" s="141">
        <f>SUM(J34:J41)</f>
        <v>0</v>
      </c>
      <c r="K43" s="142"/>
      <c r="L43" s="119"/>
      <c r="S43" s="37"/>
      <c r="T43" s="37"/>
      <c r="U43" s="37"/>
      <c r="V43" s="37"/>
      <c r="W43" s="37"/>
      <c r="X43" s="37"/>
      <c r="Y43" s="37"/>
      <c r="Z43" s="37"/>
      <c r="AA43" s="37"/>
      <c r="AB43" s="37"/>
      <c r="AC43" s="37"/>
      <c r="AD43" s="37"/>
      <c r="AE43" s="37"/>
    </row>
    <row r="44" spans="1:31" s="2" customFormat="1" ht="14.4" customHeight="1">
      <c r="A44" s="37"/>
      <c r="B44" s="143"/>
      <c r="C44" s="144"/>
      <c r="D44" s="144"/>
      <c r="E44" s="144"/>
      <c r="F44" s="144"/>
      <c r="G44" s="144"/>
      <c r="H44" s="144"/>
      <c r="I44" s="145"/>
      <c r="J44" s="144"/>
      <c r="K44" s="144"/>
      <c r="L44" s="119"/>
      <c r="S44" s="37"/>
      <c r="T44" s="37"/>
      <c r="U44" s="37"/>
      <c r="V44" s="37"/>
      <c r="W44" s="37"/>
      <c r="X44" s="37"/>
      <c r="Y44" s="37"/>
      <c r="Z44" s="37"/>
      <c r="AA44" s="37"/>
      <c r="AB44" s="37"/>
      <c r="AC44" s="37"/>
      <c r="AD44" s="37"/>
      <c r="AE44" s="37"/>
    </row>
    <row r="48" spans="1:31" s="2" customFormat="1" ht="7" customHeight="1">
      <c r="A48" s="37"/>
      <c r="B48" s="146"/>
      <c r="C48" s="147"/>
      <c r="D48" s="147"/>
      <c r="E48" s="147"/>
      <c r="F48" s="147"/>
      <c r="G48" s="147"/>
      <c r="H48" s="147"/>
      <c r="I48" s="148"/>
      <c r="J48" s="147"/>
      <c r="K48" s="147"/>
      <c r="L48" s="119"/>
      <c r="S48" s="37"/>
      <c r="T48" s="37"/>
      <c r="U48" s="37"/>
      <c r="V48" s="37"/>
      <c r="W48" s="37"/>
      <c r="X48" s="37"/>
      <c r="Y48" s="37"/>
      <c r="Z48" s="37"/>
      <c r="AA48" s="37"/>
      <c r="AB48" s="37"/>
      <c r="AC48" s="37"/>
      <c r="AD48" s="37"/>
      <c r="AE48" s="37"/>
    </row>
    <row r="49" spans="1:31" s="2" customFormat="1" ht="25" customHeight="1">
      <c r="A49" s="37"/>
      <c r="B49" s="38"/>
      <c r="C49" s="25" t="s">
        <v>213</v>
      </c>
      <c r="D49" s="39"/>
      <c r="E49" s="39"/>
      <c r="F49" s="39"/>
      <c r="G49" s="39"/>
      <c r="H49" s="39"/>
      <c r="I49" s="118"/>
      <c r="J49" s="39"/>
      <c r="K49" s="39"/>
      <c r="L49" s="119"/>
      <c r="S49" s="37"/>
      <c r="T49" s="37"/>
      <c r="U49" s="37"/>
      <c r="V49" s="37"/>
      <c r="W49" s="37"/>
      <c r="X49" s="37"/>
      <c r="Y49" s="37"/>
      <c r="Z49" s="37"/>
      <c r="AA49" s="37"/>
      <c r="AB49" s="37"/>
      <c r="AC49" s="37"/>
      <c r="AD49" s="37"/>
      <c r="AE49" s="37"/>
    </row>
    <row r="50" spans="1:31" s="2" customFormat="1" ht="7" customHeight="1">
      <c r="A50" s="37"/>
      <c r="B50" s="38"/>
      <c r="C50" s="39"/>
      <c r="D50" s="39"/>
      <c r="E50" s="39"/>
      <c r="F50" s="39"/>
      <c r="G50" s="39"/>
      <c r="H50" s="39"/>
      <c r="I50" s="118"/>
      <c r="J50" s="39"/>
      <c r="K50" s="39"/>
      <c r="L50" s="119"/>
      <c r="S50" s="37"/>
      <c r="T50" s="37"/>
      <c r="U50" s="37"/>
      <c r="V50" s="37"/>
      <c r="W50" s="37"/>
      <c r="X50" s="37"/>
      <c r="Y50" s="37"/>
      <c r="Z50" s="37"/>
      <c r="AA50" s="37"/>
      <c r="AB50" s="37"/>
      <c r="AC50" s="37"/>
      <c r="AD50" s="37"/>
      <c r="AE50" s="37"/>
    </row>
    <row r="51" spans="1:31" s="2" customFormat="1" ht="12" customHeight="1">
      <c r="A51" s="37"/>
      <c r="B51" s="38"/>
      <c r="C51" s="31" t="s">
        <v>16</v>
      </c>
      <c r="D51" s="39"/>
      <c r="E51" s="39"/>
      <c r="F51" s="39"/>
      <c r="G51" s="39"/>
      <c r="H51" s="39"/>
      <c r="I51" s="118"/>
      <c r="J51" s="39"/>
      <c r="K51" s="39"/>
      <c r="L51" s="119"/>
      <c r="S51" s="37"/>
      <c r="T51" s="37"/>
      <c r="U51" s="37"/>
      <c r="V51" s="37"/>
      <c r="W51" s="37"/>
      <c r="X51" s="37"/>
      <c r="Y51" s="37"/>
      <c r="Z51" s="37"/>
      <c r="AA51" s="37"/>
      <c r="AB51" s="37"/>
      <c r="AC51" s="37"/>
      <c r="AD51" s="37"/>
      <c r="AE51" s="37"/>
    </row>
    <row r="52" spans="1:31" s="2" customFormat="1" ht="16.5" customHeight="1">
      <c r="A52" s="37"/>
      <c r="B52" s="38"/>
      <c r="C52" s="39"/>
      <c r="D52" s="39"/>
      <c r="E52" s="409" t="str">
        <f>E7</f>
        <v>EHC CZECH s.r.o. – Podnikatelský inkubátor – Evropská ul., Cheb</v>
      </c>
      <c r="F52" s="410"/>
      <c r="G52" s="410"/>
      <c r="H52" s="410"/>
      <c r="I52" s="118"/>
      <c r="J52" s="39"/>
      <c r="K52" s="39"/>
      <c r="L52" s="119"/>
      <c r="S52" s="37"/>
      <c r="T52" s="37"/>
      <c r="U52" s="37"/>
      <c r="V52" s="37"/>
      <c r="W52" s="37"/>
      <c r="X52" s="37"/>
      <c r="Y52" s="37"/>
      <c r="Z52" s="37"/>
      <c r="AA52" s="37"/>
      <c r="AB52" s="37"/>
      <c r="AC52" s="37"/>
      <c r="AD52" s="37"/>
      <c r="AE52" s="37"/>
    </row>
    <row r="53" spans="1:31" s="1" customFormat="1" ht="12" customHeight="1">
      <c r="B53" s="23"/>
      <c r="C53" s="31" t="s">
        <v>208</v>
      </c>
      <c r="D53" s="24"/>
      <c r="E53" s="24"/>
      <c r="F53" s="24"/>
      <c r="G53" s="24"/>
      <c r="H53" s="24"/>
      <c r="I53" s="111"/>
      <c r="J53" s="24"/>
      <c r="K53" s="24"/>
      <c r="L53" s="22"/>
    </row>
    <row r="54" spans="1:31" s="1" customFormat="1" ht="16.5" customHeight="1">
      <c r="B54" s="23"/>
      <c r="C54" s="24"/>
      <c r="D54" s="24"/>
      <c r="E54" s="409" t="s">
        <v>209</v>
      </c>
      <c r="F54" s="361"/>
      <c r="G54" s="361"/>
      <c r="H54" s="361"/>
      <c r="I54" s="111"/>
      <c r="J54" s="24"/>
      <c r="K54" s="24"/>
      <c r="L54" s="22"/>
    </row>
    <row r="55" spans="1:31" s="1" customFormat="1" ht="12" customHeight="1">
      <c r="B55" s="23"/>
      <c r="C55" s="31" t="s">
        <v>210</v>
      </c>
      <c r="D55" s="24"/>
      <c r="E55" s="24"/>
      <c r="F55" s="24"/>
      <c r="G55" s="24"/>
      <c r="H55" s="24"/>
      <c r="I55" s="111"/>
      <c r="J55" s="24"/>
      <c r="K55" s="24"/>
      <c r="L55" s="22"/>
    </row>
    <row r="56" spans="1:31" s="2" customFormat="1" ht="16.5" customHeight="1">
      <c r="A56" s="37"/>
      <c r="B56" s="38"/>
      <c r="C56" s="39"/>
      <c r="D56" s="39"/>
      <c r="E56" s="413" t="s">
        <v>4228</v>
      </c>
      <c r="F56" s="411"/>
      <c r="G56" s="411"/>
      <c r="H56" s="411"/>
      <c r="I56" s="118"/>
      <c r="J56" s="39"/>
      <c r="K56" s="39"/>
      <c r="L56" s="119"/>
      <c r="S56" s="37"/>
      <c r="T56" s="37"/>
      <c r="U56" s="37"/>
      <c r="V56" s="37"/>
      <c r="W56" s="37"/>
      <c r="X56" s="37"/>
      <c r="Y56" s="37"/>
      <c r="Z56" s="37"/>
      <c r="AA56" s="37"/>
      <c r="AB56" s="37"/>
      <c r="AC56" s="37"/>
      <c r="AD56" s="37"/>
      <c r="AE56" s="37"/>
    </row>
    <row r="57" spans="1:31" s="2" customFormat="1" ht="12" customHeight="1">
      <c r="A57" s="37"/>
      <c r="B57" s="38"/>
      <c r="C57" s="31" t="s">
        <v>4229</v>
      </c>
      <c r="D57" s="39"/>
      <c r="E57" s="39"/>
      <c r="F57" s="39"/>
      <c r="G57" s="39"/>
      <c r="H57" s="39"/>
      <c r="I57" s="118"/>
      <c r="J57" s="39"/>
      <c r="K57" s="39"/>
      <c r="L57" s="119"/>
      <c r="S57" s="37"/>
      <c r="T57" s="37"/>
      <c r="U57" s="37"/>
      <c r="V57" s="37"/>
      <c r="W57" s="37"/>
      <c r="X57" s="37"/>
      <c r="Y57" s="37"/>
      <c r="Z57" s="37"/>
      <c r="AA57" s="37"/>
      <c r="AB57" s="37"/>
      <c r="AC57" s="37"/>
      <c r="AD57" s="37"/>
      <c r="AE57" s="37"/>
    </row>
    <row r="58" spans="1:31" s="2" customFormat="1" ht="16.5" customHeight="1">
      <c r="A58" s="37"/>
      <c r="B58" s="38"/>
      <c r="C58" s="39"/>
      <c r="D58" s="39"/>
      <c r="E58" s="383" t="str">
        <f>E13</f>
        <v>D.1.2.1 - Železobetonové konstrukce</v>
      </c>
      <c r="F58" s="411"/>
      <c r="G58" s="411"/>
      <c r="H58" s="411"/>
      <c r="I58" s="118"/>
      <c r="J58" s="39"/>
      <c r="K58" s="39"/>
      <c r="L58" s="119"/>
      <c r="S58" s="37"/>
      <c r="T58" s="37"/>
      <c r="U58" s="37"/>
      <c r="V58" s="37"/>
      <c r="W58" s="37"/>
      <c r="X58" s="37"/>
      <c r="Y58" s="37"/>
      <c r="Z58" s="37"/>
      <c r="AA58" s="37"/>
      <c r="AB58" s="37"/>
      <c r="AC58" s="37"/>
      <c r="AD58" s="37"/>
      <c r="AE58" s="37"/>
    </row>
    <row r="59" spans="1:31" s="2" customFormat="1" ht="7" customHeight="1">
      <c r="A59" s="37"/>
      <c r="B59" s="38"/>
      <c r="C59" s="39"/>
      <c r="D59" s="39"/>
      <c r="E59" s="39"/>
      <c r="F59" s="39"/>
      <c r="G59" s="39"/>
      <c r="H59" s="39"/>
      <c r="I59" s="118"/>
      <c r="J59" s="39"/>
      <c r="K59" s="39"/>
      <c r="L59" s="119"/>
      <c r="S59" s="37"/>
      <c r="T59" s="37"/>
      <c r="U59" s="37"/>
      <c r="V59" s="37"/>
      <c r="W59" s="37"/>
      <c r="X59" s="37"/>
      <c r="Y59" s="37"/>
      <c r="Z59" s="37"/>
      <c r="AA59" s="37"/>
      <c r="AB59" s="37"/>
      <c r="AC59" s="37"/>
      <c r="AD59" s="37"/>
      <c r="AE59" s="37"/>
    </row>
    <row r="60" spans="1:31" s="2" customFormat="1" ht="12" customHeight="1">
      <c r="A60" s="37"/>
      <c r="B60" s="38"/>
      <c r="C60" s="31" t="s">
        <v>22</v>
      </c>
      <c r="D60" s="39"/>
      <c r="E60" s="39"/>
      <c r="F60" s="29" t="str">
        <f>F16</f>
        <v>č. parcelní 250/1, 250/6, 250/7 a st7296</v>
      </c>
      <c r="G60" s="39"/>
      <c r="H60" s="39"/>
      <c r="I60" s="120" t="s">
        <v>24</v>
      </c>
      <c r="J60" s="62" t="str">
        <f>IF(J16="","",J16)</f>
        <v>2. 9. 2020</v>
      </c>
      <c r="K60" s="39"/>
      <c r="L60" s="119"/>
      <c r="S60" s="37"/>
      <c r="T60" s="37"/>
      <c r="U60" s="37"/>
      <c r="V60" s="37"/>
      <c r="W60" s="37"/>
      <c r="X60" s="37"/>
      <c r="Y60" s="37"/>
      <c r="Z60" s="37"/>
      <c r="AA60" s="37"/>
      <c r="AB60" s="37"/>
      <c r="AC60" s="37"/>
      <c r="AD60" s="37"/>
      <c r="AE60" s="37"/>
    </row>
    <row r="61" spans="1:31" s="2" customFormat="1" ht="7" customHeight="1">
      <c r="A61" s="37"/>
      <c r="B61" s="38"/>
      <c r="C61" s="39"/>
      <c r="D61" s="39"/>
      <c r="E61" s="39"/>
      <c r="F61" s="39"/>
      <c r="G61" s="39"/>
      <c r="H61" s="39"/>
      <c r="I61" s="118"/>
      <c r="J61" s="39"/>
      <c r="K61" s="39"/>
      <c r="L61" s="119"/>
      <c r="S61" s="37"/>
      <c r="T61" s="37"/>
      <c r="U61" s="37"/>
      <c r="V61" s="37"/>
      <c r="W61" s="37"/>
      <c r="X61" s="37"/>
      <c r="Y61" s="37"/>
      <c r="Z61" s="37"/>
      <c r="AA61" s="37"/>
      <c r="AB61" s="37"/>
      <c r="AC61" s="37"/>
      <c r="AD61" s="37"/>
      <c r="AE61" s="37"/>
    </row>
    <row r="62" spans="1:31" s="2" customFormat="1" ht="40" customHeight="1">
      <c r="A62" s="37"/>
      <c r="B62" s="38"/>
      <c r="C62" s="31" t="s">
        <v>30</v>
      </c>
      <c r="D62" s="39"/>
      <c r="E62" s="39"/>
      <c r="F62" s="29" t="str">
        <f>E19</f>
        <v>EHC CZECH s.r.o., Závodní 278, 360 18 Karlovy Vary</v>
      </c>
      <c r="G62" s="39"/>
      <c r="H62" s="39"/>
      <c r="I62" s="120" t="s">
        <v>39</v>
      </c>
      <c r="J62" s="35" t="str">
        <f>E25</f>
        <v>INDBau DESIGN s.r.o., Houškova 1187/25, 326 00 Plz</v>
      </c>
      <c r="K62" s="39"/>
      <c r="L62" s="119"/>
      <c r="S62" s="37"/>
      <c r="T62" s="37"/>
      <c r="U62" s="37"/>
      <c r="V62" s="37"/>
      <c r="W62" s="37"/>
      <c r="X62" s="37"/>
      <c r="Y62" s="37"/>
      <c r="Z62" s="37"/>
      <c r="AA62" s="37"/>
      <c r="AB62" s="37"/>
      <c r="AC62" s="37"/>
      <c r="AD62" s="37"/>
      <c r="AE62" s="37"/>
    </row>
    <row r="63" spans="1:31" s="2" customFormat="1" ht="15.15" customHeight="1">
      <c r="A63" s="37"/>
      <c r="B63" s="38"/>
      <c r="C63" s="31" t="s">
        <v>36</v>
      </c>
      <c r="D63" s="39"/>
      <c r="E63" s="39"/>
      <c r="F63" s="29" t="str">
        <f>IF(E22="","",E22)</f>
        <v>Vyplň údaj</v>
      </c>
      <c r="G63" s="39"/>
      <c r="H63" s="39"/>
      <c r="I63" s="120" t="s">
        <v>43</v>
      </c>
      <c r="J63" s="35" t="str">
        <f>E28</f>
        <v xml:space="preserve"> </v>
      </c>
      <c r="K63" s="39"/>
      <c r="L63" s="119"/>
      <c r="S63" s="37"/>
      <c r="T63" s="37"/>
      <c r="U63" s="37"/>
      <c r="V63" s="37"/>
      <c r="W63" s="37"/>
      <c r="X63" s="37"/>
      <c r="Y63" s="37"/>
      <c r="Z63" s="37"/>
      <c r="AA63" s="37"/>
      <c r="AB63" s="37"/>
      <c r="AC63" s="37"/>
      <c r="AD63" s="37"/>
      <c r="AE63" s="37"/>
    </row>
    <row r="64" spans="1:31" s="2" customFormat="1" ht="10.25" customHeight="1">
      <c r="A64" s="37"/>
      <c r="B64" s="38"/>
      <c r="C64" s="39"/>
      <c r="D64" s="39"/>
      <c r="E64" s="39"/>
      <c r="F64" s="39"/>
      <c r="G64" s="39"/>
      <c r="H64" s="39"/>
      <c r="I64" s="118"/>
      <c r="J64" s="39"/>
      <c r="K64" s="39"/>
      <c r="L64" s="119"/>
      <c r="S64" s="37"/>
      <c r="T64" s="37"/>
      <c r="U64" s="37"/>
      <c r="V64" s="37"/>
      <c r="W64" s="37"/>
      <c r="X64" s="37"/>
      <c r="Y64" s="37"/>
      <c r="Z64" s="37"/>
      <c r="AA64" s="37"/>
      <c r="AB64" s="37"/>
      <c r="AC64" s="37"/>
      <c r="AD64" s="37"/>
      <c r="AE64" s="37"/>
    </row>
    <row r="65" spans="1:47" s="2" customFormat="1" ht="29.25" customHeight="1">
      <c r="A65" s="37"/>
      <c r="B65" s="38"/>
      <c r="C65" s="149" t="s">
        <v>214</v>
      </c>
      <c r="D65" s="150"/>
      <c r="E65" s="150"/>
      <c r="F65" s="150"/>
      <c r="G65" s="150"/>
      <c r="H65" s="150"/>
      <c r="I65" s="151"/>
      <c r="J65" s="152" t="s">
        <v>215</v>
      </c>
      <c r="K65" s="150"/>
      <c r="L65" s="119"/>
      <c r="S65" s="37"/>
      <c r="T65" s="37"/>
      <c r="U65" s="37"/>
      <c r="V65" s="37"/>
      <c r="W65" s="37"/>
      <c r="X65" s="37"/>
      <c r="Y65" s="37"/>
      <c r="Z65" s="37"/>
      <c r="AA65" s="37"/>
      <c r="AB65" s="37"/>
      <c r="AC65" s="37"/>
      <c r="AD65" s="37"/>
      <c r="AE65" s="37"/>
    </row>
    <row r="66" spans="1:47" s="2" customFormat="1" ht="10.25" customHeight="1">
      <c r="A66" s="37"/>
      <c r="B66" s="38"/>
      <c r="C66" s="39"/>
      <c r="D66" s="39"/>
      <c r="E66" s="39"/>
      <c r="F66" s="39"/>
      <c r="G66" s="39"/>
      <c r="H66" s="39"/>
      <c r="I66" s="118"/>
      <c r="J66" s="39"/>
      <c r="K66" s="39"/>
      <c r="L66" s="119"/>
      <c r="S66" s="37"/>
      <c r="T66" s="37"/>
      <c r="U66" s="37"/>
      <c r="V66" s="37"/>
      <c r="W66" s="37"/>
      <c r="X66" s="37"/>
      <c r="Y66" s="37"/>
      <c r="Z66" s="37"/>
      <c r="AA66" s="37"/>
      <c r="AB66" s="37"/>
      <c r="AC66" s="37"/>
      <c r="AD66" s="37"/>
      <c r="AE66" s="37"/>
    </row>
    <row r="67" spans="1:47" s="2" customFormat="1" ht="22.75" customHeight="1">
      <c r="A67" s="37"/>
      <c r="B67" s="38"/>
      <c r="C67" s="153" t="s">
        <v>80</v>
      </c>
      <c r="D67" s="39"/>
      <c r="E67" s="39"/>
      <c r="F67" s="39"/>
      <c r="G67" s="39"/>
      <c r="H67" s="39"/>
      <c r="I67" s="118"/>
      <c r="J67" s="80">
        <f>J100</f>
        <v>0</v>
      </c>
      <c r="K67" s="39"/>
      <c r="L67" s="119"/>
      <c r="S67" s="37"/>
      <c r="T67" s="37"/>
      <c r="U67" s="37"/>
      <c r="V67" s="37"/>
      <c r="W67" s="37"/>
      <c r="X67" s="37"/>
      <c r="Y67" s="37"/>
      <c r="Z67" s="37"/>
      <c r="AA67" s="37"/>
      <c r="AB67" s="37"/>
      <c r="AC67" s="37"/>
      <c r="AD67" s="37"/>
      <c r="AE67" s="37"/>
      <c r="AU67" s="19" t="s">
        <v>216</v>
      </c>
    </row>
    <row r="68" spans="1:47" s="9" customFormat="1" ht="25" customHeight="1">
      <c r="B68" s="154"/>
      <c r="C68" s="155"/>
      <c r="D68" s="156" t="s">
        <v>217</v>
      </c>
      <c r="E68" s="157"/>
      <c r="F68" s="157"/>
      <c r="G68" s="157"/>
      <c r="H68" s="157"/>
      <c r="I68" s="158"/>
      <c r="J68" s="159">
        <f>J101</f>
        <v>0</v>
      </c>
      <c r="K68" s="155"/>
      <c r="L68" s="160"/>
    </row>
    <row r="69" spans="1:47" s="10" customFormat="1" ht="19.899999999999999" customHeight="1">
      <c r="B69" s="161"/>
      <c r="C69" s="99"/>
      <c r="D69" s="162" t="s">
        <v>219</v>
      </c>
      <c r="E69" s="163"/>
      <c r="F69" s="163"/>
      <c r="G69" s="163"/>
      <c r="H69" s="163"/>
      <c r="I69" s="164"/>
      <c r="J69" s="165">
        <f>J102</f>
        <v>0</v>
      </c>
      <c r="K69" s="99"/>
      <c r="L69" s="166"/>
    </row>
    <row r="70" spans="1:47" s="10" customFormat="1" ht="19.899999999999999" customHeight="1">
      <c r="B70" s="161"/>
      <c r="C70" s="99"/>
      <c r="D70" s="162" t="s">
        <v>220</v>
      </c>
      <c r="E70" s="163"/>
      <c r="F70" s="163"/>
      <c r="G70" s="163"/>
      <c r="H70" s="163"/>
      <c r="I70" s="164"/>
      <c r="J70" s="165">
        <f>J135</f>
        <v>0</v>
      </c>
      <c r="K70" s="99"/>
      <c r="L70" s="166"/>
    </row>
    <row r="71" spans="1:47" s="10" customFormat="1" ht="19.899999999999999" customHeight="1">
      <c r="B71" s="161"/>
      <c r="C71" s="99"/>
      <c r="D71" s="162" t="s">
        <v>4231</v>
      </c>
      <c r="E71" s="163"/>
      <c r="F71" s="163"/>
      <c r="G71" s="163"/>
      <c r="H71" s="163"/>
      <c r="I71" s="164"/>
      <c r="J71" s="165">
        <f>J484</f>
        <v>0</v>
      </c>
      <c r="K71" s="99"/>
      <c r="L71" s="166"/>
    </row>
    <row r="72" spans="1:47" s="10" customFormat="1" ht="19.899999999999999" customHeight="1">
      <c r="B72" s="161"/>
      <c r="C72" s="99"/>
      <c r="D72" s="162" t="s">
        <v>223</v>
      </c>
      <c r="E72" s="163"/>
      <c r="F72" s="163"/>
      <c r="G72" s="163"/>
      <c r="H72" s="163"/>
      <c r="I72" s="164"/>
      <c r="J72" s="165">
        <f>J845</f>
        <v>0</v>
      </c>
      <c r="K72" s="99"/>
      <c r="L72" s="166"/>
    </row>
    <row r="73" spans="1:47" s="10" customFormat="1" ht="14.9" customHeight="1">
      <c r="B73" s="161"/>
      <c r="C73" s="99"/>
      <c r="D73" s="162" t="s">
        <v>224</v>
      </c>
      <c r="E73" s="163"/>
      <c r="F73" s="163"/>
      <c r="G73" s="163"/>
      <c r="H73" s="163"/>
      <c r="I73" s="164"/>
      <c r="J73" s="165">
        <f>J870</f>
        <v>0</v>
      </c>
      <c r="K73" s="99"/>
      <c r="L73" s="166"/>
    </row>
    <row r="74" spans="1:47" s="9" customFormat="1" ht="25" customHeight="1">
      <c r="B74" s="154"/>
      <c r="C74" s="155"/>
      <c r="D74" s="156" t="s">
        <v>246</v>
      </c>
      <c r="E74" s="157"/>
      <c r="F74" s="157"/>
      <c r="G74" s="157"/>
      <c r="H74" s="157"/>
      <c r="I74" s="158"/>
      <c r="J74" s="159">
        <f>J873</f>
        <v>0</v>
      </c>
      <c r="K74" s="155"/>
      <c r="L74" s="160"/>
    </row>
    <row r="75" spans="1:47" s="9" customFormat="1" ht="25" customHeight="1">
      <c r="B75" s="154"/>
      <c r="C75" s="155"/>
      <c r="D75" s="156" t="s">
        <v>4232</v>
      </c>
      <c r="E75" s="157"/>
      <c r="F75" s="157"/>
      <c r="G75" s="157"/>
      <c r="H75" s="157"/>
      <c r="I75" s="158"/>
      <c r="J75" s="159">
        <f>J880</f>
        <v>0</v>
      </c>
      <c r="K75" s="155"/>
      <c r="L75" s="160"/>
    </row>
    <row r="76" spans="1:47" s="10" customFormat="1" ht="19.899999999999999" customHeight="1">
      <c r="B76" s="161"/>
      <c r="C76" s="99"/>
      <c r="D76" s="162" t="s">
        <v>4233</v>
      </c>
      <c r="E76" s="163"/>
      <c r="F76" s="163"/>
      <c r="G76" s="163"/>
      <c r="H76" s="163"/>
      <c r="I76" s="164"/>
      <c r="J76" s="165">
        <f>J881</f>
        <v>0</v>
      </c>
      <c r="K76" s="99"/>
      <c r="L76" s="166"/>
    </row>
    <row r="77" spans="1:47" s="2" customFormat="1" ht="21.75" customHeight="1">
      <c r="A77" s="37"/>
      <c r="B77" s="38"/>
      <c r="C77" s="39"/>
      <c r="D77" s="39"/>
      <c r="E77" s="39"/>
      <c r="F77" s="39"/>
      <c r="G77" s="39"/>
      <c r="H77" s="39"/>
      <c r="I77" s="118"/>
      <c r="J77" s="39"/>
      <c r="K77" s="39"/>
      <c r="L77" s="119"/>
      <c r="S77" s="37"/>
      <c r="T77" s="37"/>
      <c r="U77" s="37"/>
      <c r="V77" s="37"/>
      <c r="W77" s="37"/>
      <c r="X77" s="37"/>
      <c r="Y77" s="37"/>
      <c r="Z77" s="37"/>
      <c r="AA77" s="37"/>
      <c r="AB77" s="37"/>
      <c r="AC77" s="37"/>
      <c r="AD77" s="37"/>
      <c r="AE77" s="37"/>
    </row>
    <row r="78" spans="1:47" s="2" customFormat="1" ht="7" customHeight="1">
      <c r="A78" s="37"/>
      <c r="B78" s="50"/>
      <c r="C78" s="51"/>
      <c r="D78" s="51"/>
      <c r="E78" s="51"/>
      <c r="F78" s="51"/>
      <c r="G78" s="51"/>
      <c r="H78" s="51"/>
      <c r="I78" s="145"/>
      <c r="J78" s="51"/>
      <c r="K78" s="51"/>
      <c r="L78" s="119"/>
      <c r="S78" s="37"/>
      <c r="T78" s="37"/>
      <c r="U78" s="37"/>
      <c r="V78" s="37"/>
      <c r="W78" s="37"/>
      <c r="X78" s="37"/>
      <c r="Y78" s="37"/>
      <c r="Z78" s="37"/>
      <c r="AA78" s="37"/>
      <c r="AB78" s="37"/>
      <c r="AC78" s="37"/>
      <c r="AD78" s="37"/>
      <c r="AE78" s="37"/>
    </row>
    <row r="82" spans="1:31" s="2" customFormat="1" ht="7" customHeight="1">
      <c r="A82" s="37"/>
      <c r="B82" s="52"/>
      <c r="C82" s="53"/>
      <c r="D82" s="53"/>
      <c r="E82" s="53"/>
      <c r="F82" s="53"/>
      <c r="G82" s="53"/>
      <c r="H82" s="53"/>
      <c r="I82" s="148"/>
      <c r="J82" s="53"/>
      <c r="K82" s="53"/>
      <c r="L82" s="119"/>
      <c r="S82" s="37"/>
      <c r="T82" s="37"/>
      <c r="U82" s="37"/>
      <c r="V82" s="37"/>
      <c r="W82" s="37"/>
      <c r="X82" s="37"/>
      <c r="Y82" s="37"/>
      <c r="Z82" s="37"/>
      <c r="AA82" s="37"/>
      <c r="AB82" s="37"/>
      <c r="AC82" s="37"/>
      <c r="AD82" s="37"/>
      <c r="AE82" s="37"/>
    </row>
    <row r="83" spans="1:31" s="2" customFormat="1" ht="25" customHeight="1">
      <c r="A83" s="37"/>
      <c r="B83" s="38"/>
      <c r="C83" s="25" t="s">
        <v>247</v>
      </c>
      <c r="D83" s="39"/>
      <c r="E83" s="39"/>
      <c r="F83" s="39"/>
      <c r="G83" s="39"/>
      <c r="H83" s="39"/>
      <c r="I83" s="118"/>
      <c r="J83" s="39"/>
      <c r="K83" s="39"/>
      <c r="L83" s="119"/>
      <c r="S83" s="37"/>
      <c r="T83" s="37"/>
      <c r="U83" s="37"/>
      <c r="V83" s="37"/>
      <c r="W83" s="37"/>
      <c r="X83" s="37"/>
      <c r="Y83" s="37"/>
      <c r="Z83" s="37"/>
      <c r="AA83" s="37"/>
      <c r="AB83" s="37"/>
      <c r="AC83" s="37"/>
      <c r="AD83" s="37"/>
      <c r="AE83" s="37"/>
    </row>
    <row r="84" spans="1:31" s="2" customFormat="1" ht="7" customHeight="1">
      <c r="A84" s="37"/>
      <c r="B84" s="38"/>
      <c r="C84" s="39"/>
      <c r="D84" s="39"/>
      <c r="E84" s="39"/>
      <c r="F84" s="39"/>
      <c r="G84" s="39"/>
      <c r="H84" s="39"/>
      <c r="I84" s="118"/>
      <c r="J84" s="39"/>
      <c r="K84" s="39"/>
      <c r="L84" s="119"/>
      <c r="S84" s="37"/>
      <c r="T84" s="37"/>
      <c r="U84" s="37"/>
      <c r="V84" s="37"/>
      <c r="W84" s="37"/>
      <c r="X84" s="37"/>
      <c r="Y84" s="37"/>
      <c r="Z84" s="37"/>
      <c r="AA84" s="37"/>
      <c r="AB84" s="37"/>
      <c r="AC84" s="37"/>
      <c r="AD84" s="37"/>
      <c r="AE84" s="37"/>
    </row>
    <row r="85" spans="1:31" s="2" customFormat="1" ht="12" customHeight="1">
      <c r="A85" s="37"/>
      <c r="B85" s="38"/>
      <c r="C85" s="31" t="s">
        <v>16</v>
      </c>
      <c r="D85" s="39"/>
      <c r="E85" s="39"/>
      <c r="F85" s="39"/>
      <c r="G85" s="39"/>
      <c r="H85" s="39"/>
      <c r="I85" s="118"/>
      <c r="J85" s="39"/>
      <c r="K85" s="39"/>
      <c r="L85" s="119"/>
      <c r="S85" s="37"/>
      <c r="T85" s="37"/>
      <c r="U85" s="37"/>
      <c r="V85" s="37"/>
      <c r="W85" s="37"/>
      <c r="X85" s="37"/>
      <c r="Y85" s="37"/>
      <c r="Z85" s="37"/>
      <c r="AA85" s="37"/>
      <c r="AB85" s="37"/>
      <c r="AC85" s="37"/>
      <c r="AD85" s="37"/>
      <c r="AE85" s="37"/>
    </row>
    <row r="86" spans="1:31" s="2" customFormat="1" ht="16.5" customHeight="1">
      <c r="A86" s="37"/>
      <c r="B86" s="38"/>
      <c r="C86" s="39"/>
      <c r="D86" s="39"/>
      <c r="E86" s="409" t="str">
        <f>E7</f>
        <v>EHC CZECH s.r.o. – Podnikatelský inkubátor – Evropská ul., Cheb</v>
      </c>
      <c r="F86" s="410"/>
      <c r="G86" s="410"/>
      <c r="H86" s="410"/>
      <c r="I86" s="118"/>
      <c r="J86" s="39"/>
      <c r="K86" s="39"/>
      <c r="L86" s="119"/>
      <c r="S86" s="37"/>
      <c r="T86" s="37"/>
      <c r="U86" s="37"/>
      <c r="V86" s="37"/>
      <c r="W86" s="37"/>
      <c r="X86" s="37"/>
      <c r="Y86" s="37"/>
      <c r="Z86" s="37"/>
      <c r="AA86" s="37"/>
      <c r="AB86" s="37"/>
      <c r="AC86" s="37"/>
      <c r="AD86" s="37"/>
      <c r="AE86" s="37"/>
    </row>
    <row r="87" spans="1:31" s="1" customFormat="1" ht="12" customHeight="1">
      <c r="B87" s="23"/>
      <c r="C87" s="31" t="s">
        <v>208</v>
      </c>
      <c r="D87" s="24"/>
      <c r="E87" s="24"/>
      <c r="F87" s="24"/>
      <c r="G87" s="24"/>
      <c r="H87" s="24"/>
      <c r="I87" s="111"/>
      <c r="J87" s="24"/>
      <c r="K87" s="24"/>
      <c r="L87" s="22"/>
    </row>
    <row r="88" spans="1:31" s="1" customFormat="1" ht="16.5" customHeight="1">
      <c r="B88" s="23"/>
      <c r="C88" s="24"/>
      <c r="D88" s="24"/>
      <c r="E88" s="409" t="s">
        <v>209</v>
      </c>
      <c r="F88" s="361"/>
      <c r="G88" s="361"/>
      <c r="H88" s="361"/>
      <c r="I88" s="111"/>
      <c r="J88" s="24"/>
      <c r="K88" s="24"/>
      <c r="L88" s="22"/>
    </row>
    <row r="89" spans="1:31" s="1" customFormat="1" ht="12" customHeight="1">
      <c r="B89" s="23"/>
      <c r="C89" s="31" t="s">
        <v>210</v>
      </c>
      <c r="D89" s="24"/>
      <c r="E89" s="24"/>
      <c r="F89" s="24"/>
      <c r="G89" s="24"/>
      <c r="H89" s="24"/>
      <c r="I89" s="111"/>
      <c r="J89" s="24"/>
      <c r="K89" s="24"/>
      <c r="L89" s="22"/>
    </row>
    <row r="90" spans="1:31" s="2" customFormat="1" ht="16.5" customHeight="1">
      <c r="A90" s="37"/>
      <c r="B90" s="38"/>
      <c r="C90" s="39"/>
      <c r="D90" s="39"/>
      <c r="E90" s="413" t="s">
        <v>4228</v>
      </c>
      <c r="F90" s="411"/>
      <c r="G90" s="411"/>
      <c r="H90" s="411"/>
      <c r="I90" s="118"/>
      <c r="J90" s="39"/>
      <c r="K90" s="39"/>
      <c r="L90" s="119"/>
      <c r="S90" s="37"/>
      <c r="T90" s="37"/>
      <c r="U90" s="37"/>
      <c r="V90" s="37"/>
      <c r="W90" s="37"/>
      <c r="X90" s="37"/>
      <c r="Y90" s="37"/>
      <c r="Z90" s="37"/>
      <c r="AA90" s="37"/>
      <c r="AB90" s="37"/>
      <c r="AC90" s="37"/>
      <c r="AD90" s="37"/>
      <c r="AE90" s="37"/>
    </row>
    <row r="91" spans="1:31" s="2" customFormat="1" ht="12" customHeight="1">
      <c r="A91" s="37"/>
      <c r="B91" s="38"/>
      <c r="C91" s="31" t="s">
        <v>4229</v>
      </c>
      <c r="D91" s="39"/>
      <c r="E91" s="39"/>
      <c r="F91" s="39"/>
      <c r="G91" s="39"/>
      <c r="H91" s="39"/>
      <c r="I91" s="118"/>
      <c r="J91" s="39"/>
      <c r="K91" s="39"/>
      <c r="L91" s="119"/>
      <c r="S91" s="37"/>
      <c r="T91" s="37"/>
      <c r="U91" s="37"/>
      <c r="V91" s="37"/>
      <c r="W91" s="37"/>
      <c r="X91" s="37"/>
      <c r="Y91" s="37"/>
      <c r="Z91" s="37"/>
      <c r="AA91" s="37"/>
      <c r="AB91" s="37"/>
      <c r="AC91" s="37"/>
      <c r="AD91" s="37"/>
      <c r="AE91" s="37"/>
    </row>
    <row r="92" spans="1:31" s="2" customFormat="1" ht="16.5" customHeight="1">
      <c r="A92" s="37"/>
      <c r="B92" s="38"/>
      <c r="C92" s="39"/>
      <c r="D92" s="39"/>
      <c r="E92" s="383" t="str">
        <f>E13</f>
        <v>D.1.2.1 - Železobetonové konstrukce</v>
      </c>
      <c r="F92" s="411"/>
      <c r="G92" s="411"/>
      <c r="H92" s="411"/>
      <c r="I92" s="118"/>
      <c r="J92" s="39"/>
      <c r="K92" s="39"/>
      <c r="L92" s="119"/>
      <c r="S92" s="37"/>
      <c r="T92" s="37"/>
      <c r="U92" s="37"/>
      <c r="V92" s="37"/>
      <c r="W92" s="37"/>
      <c r="X92" s="37"/>
      <c r="Y92" s="37"/>
      <c r="Z92" s="37"/>
      <c r="AA92" s="37"/>
      <c r="AB92" s="37"/>
      <c r="AC92" s="37"/>
      <c r="AD92" s="37"/>
      <c r="AE92" s="37"/>
    </row>
    <row r="93" spans="1:31" s="2" customFormat="1" ht="7" customHeight="1">
      <c r="A93" s="37"/>
      <c r="B93" s="38"/>
      <c r="C93" s="39"/>
      <c r="D93" s="39"/>
      <c r="E93" s="39"/>
      <c r="F93" s="39"/>
      <c r="G93" s="39"/>
      <c r="H93" s="39"/>
      <c r="I93" s="118"/>
      <c r="J93" s="39"/>
      <c r="K93" s="39"/>
      <c r="L93" s="119"/>
      <c r="S93" s="37"/>
      <c r="T93" s="37"/>
      <c r="U93" s="37"/>
      <c r="V93" s="37"/>
      <c r="W93" s="37"/>
      <c r="X93" s="37"/>
      <c r="Y93" s="37"/>
      <c r="Z93" s="37"/>
      <c r="AA93" s="37"/>
      <c r="AB93" s="37"/>
      <c r="AC93" s="37"/>
      <c r="AD93" s="37"/>
      <c r="AE93" s="37"/>
    </row>
    <row r="94" spans="1:31" s="2" customFormat="1" ht="12" customHeight="1">
      <c r="A94" s="37"/>
      <c r="B94" s="38"/>
      <c r="C94" s="31" t="s">
        <v>22</v>
      </c>
      <c r="D94" s="39"/>
      <c r="E94" s="39"/>
      <c r="F94" s="29" t="str">
        <f>F16</f>
        <v>č. parcelní 250/1, 250/6, 250/7 a st7296</v>
      </c>
      <c r="G94" s="39"/>
      <c r="H94" s="39"/>
      <c r="I94" s="120" t="s">
        <v>24</v>
      </c>
      <c r="J94" s="62" t="str">
        <f>IF(J16="","",J16)</f>
        <v>2. 9. 2020</v>
      </c>
      <c r="K94" s="39"/>
      <c r="L94" s="119"/>
      <c r="S94" s="37"/>
      <c r="T94" s="37"/>
      <c r="U94" s="37"/>
      <c r="V94" s="37"/>
      <c r="W94" s="37"/>
      <c r="X94" s="37"/>
      <c r="Y94" s="37"/>
      <c r="Z94" s="37"/>
      <c r="AA94" s="37"/>
      <c r="AB94" s="37"/>
      <c r="AC94" s="37"/>
      <c r="AD94" s="37"/>
      <c r="AE94" s="37"/>
    </row>
    <row r="95" spans="1:31" s="2" customFormat="1" ht="7" customHeight="1">
      <c r="A95" s="37"/>
      <c r="B95" s="38"/>
      <c r="C95" s="39"/>
      <c r="D95" s="39"/>
      <c r="E95" s="39"/>
      <c r="F95" s="39"/>
      <c r="G95" s="39"/>
      <c r="H95" s="39"/>
      <c r="I95" s="118"/>
      <c r="J95" s="39"/>
      <c r="K95" s="39"/>
      <c r="L95" s="119"/>
      <c r="S95" s="37"/>
      <c r="T95" s="37"/>
      <c r="U95" s="37"/>
      <c r="V95" s="37"/>
      <c r="W95" s="37"/>
      <c r="X95" s="37"/>
      <c r="Y95" s="37"/>
      <c r="Z95" s="37"/>
      <c r="AA95" s="37"/>
      <c r="AB95" s="37"/>
      <c r="AC95" s="37"/>
      <c r="AD95" s="37"/>
      <c r="AE95" s="37"/>
    </row>
    <row r="96" spans="1:31" s="2" customFormat="1" ht="40" customHeight="1">
      <c r="A96" s="37"/>
      <c r="B96" s="38"/>
      <c r="C96" s="31" t="s">
        <v>30</v>
      </c>
      <c r="D96" s="39"/>
      <c r="E96" s="39"/>
      <c r="F96" s="29" t="str">
        <f>E19</f>
        <v>EHC CZECH s.r.o., Závodní 278, 360 18 Karlovy Vary</v>
      </c>
      <c r="G96" s="39"/>
      <c r="H96" s="39"/>
      <c r="I96" s="120" t="s">
        <v>39</v>
      </c>
      <c r="J96" s="35" t="str">
        <f>E25</f>
        <v>INDBau DESIGN s.r.o., Houškova 1187/25, 326 00 Plz</v>
      </c>
      <c r="K96" s="39"/>
      <c r="L96" s="119"/>
      <c r="S96" s="37"/>
      <c r="T96" s="37"/>
      <c r="U96" s="37"/>
      <c r="V96" s="37"/>
      <c r="W96" s="37"/>
      <c r="X96" s="37"/>
      <c r="Y96" s="37"/>
      <c r="Z96" s="37"/>
      <c r="AA96" s="37"/>
      <c r="AB96" s="37"/>
      <c r="AC96" s="37"/>
      <c r="AD96" s="37"/>
      <c r="AE96" s="37"/>
    </row>
    <row r="97" spans="1:65" s="2" customFormat="1" ht="15.15" customHeight="1">
      <c r="A97" s="37"/>
      <c r="B97" s="38"/>
      <c r="C97" s="31" t="s">
        <v>36</v>
      </c>
      <c r="D97" s="39"/>
      <c r="E97" s="39"/>
      <c r="F97" s="29" t="str">
        <f>IF(E22="","",E22)</f>
        <v>Vyplň údaj</v>
      </c>
      <c r="G97" s="39"/>
      <c r="H97" s="39"/>
      <c r="I97" s="120" t="s">
        <v>43</v>
      </c>
      <c r="J97" s="35" t="str">
        <f>E28</f>
        <v xml:space="preserve"> </v>
      </c>
      <c r="K97" s="39"/>
      <c r="L97" s="119"/>
      <c r="S97" s="37"/>
      <c r="T97" s="37"/>
      <c r="U97" s="37"/>
      <c r="V97" s="37"/>
      <c r="W97" s="37"/>
      <c r="X97" s="37"/>
      <c r="Y97" s="37"/>
      <c r="Z97" s="37"/>
      <c r="AA97" s="37"/>
      <c r="AB97" s="37"/>
      <c r="AC97" s="37"/>
      <c r="AD97" s="37"/>
      <c r="AE97" s="37"/>
    </row>
    <row r="98" spans="1:65" s="2" customFormat="1" ht="10.25" customHeight="1">
      <c r="A98" s="37"/>
      <c r="B98" s="38"/>
      <c r="C98" s="39"/>
      <c r="D98" s="39"/>
      <c r="E98" s="39"/>
      <c r="F98" s="39"/>
      <c r="G98" s="39"/>
      <c r="H98" s="39"/>
      <c r="I98" s="118"/>
      <c r="J98" s="39"/>
      <c r="K98" s="39"/>
      <c r="L98" s="119"/>
      <c r="S98" s="37"/>
      <c r="T98" s="37"/>
      <c r="U98" s="37"/>
      <c r="V98" s="37"/>
      <c r="W98" s="37"/>
      <c r="X98" s="37"/>
      <c r="Y98" s="37"/>
      <c r="Z98" s="37"/>
      <c r="AA98" s="37"/>
      <c r="AB98" s="37"/>
      <c r="AC98" s="37"/>
      <c r="AD98" s="37"/>
      <c r="AE98" s="37"/>
    </row>
    <row r="99" spans="1:65" s="11" customFormat="1" ht="29.25" customHeight="1">
      <c r="A99" s="167"/>
      <c r="B99" s="168"/>
      <c r="C99" s="169" t="s">
        <v>248</v>
      </c>
      <c r="D99" s="170" t="s">
        <v>67</v>
      </c>
      <c r="E99" s="170" t="s">
        <v>63</v>
      </c>
      <c r="F99" s="170" t="s">
        <v>64</v>
      </c>
      <c r="G99" s="170" t="s">
        <v>249</v>
      </c>
      <c r="H99" s="170" t="s">
        <v>250</v>
      </c>
      <c r="I99" s="171" t="s">
        <v>251</v>
      </c>
      <c r="J99" s="170" t="s">
        <v>215</v>
      </c>
      <c r="K99" s="172" t="s">
        <v>252</v>
      </c>
      <c r="L99" s="173"/>
      <c r="M99" s="71" t="s">
        <v>44</v>
      </c>
      <c r="N99" s="72" t="s">
        <v>52</v>
      </c>
      <c r="O99" s="72" t="s">
        <v>253</v>
      </c>
      <c r="P99" s="72" t="s">
        <v>254</v>
      </c>
      <c r="Q99" s="72" t="s">
        <v>255</v>
      </c>
      <c r="R99" s="72" t="s">
        <v>256</v>
      </c>
      <c r="S99" s="72" t="s">
        <v>257</v>
      </c>
      <c r="T99" s="73" t="s">
        <v>258</v>
      </c>
      <c r="U99" s="167"/>
      <c r="V99" s="167"/>
      <c r="W99" s="167"/>
      <c r="X99" s="167"/>
      <c r="Y99" s="167"/>
      <c r="Z99" s="167"/>
      <c r="AA99" s="167"/>
      <c r="AB99" s="167"/>
      <c r="AC99" s="167"/>
      <c r="AD99" s="167"/>
      <c r="AE99" s="167"/>
    </row>
    <row r="100" spans="1:65" s="2" customFormat="1" ht="22.75" customHeight="1">
      <c r="A100" s="37"/>
      <c r="B100" s="38"/>
      <c r="C100" s="78" t="s">
        <v>259</v>
      </c>
      <c r="D100" s="39"/>
      <c r="E100" s="39"/>
      <c r="F100" s="39"/>
      <c r="G100" s="39"/>
      <c r="H100" s="39"/>
      <c r="I100" s="118"/>
      <c r="J100" s="174">
        <f>BK100</f>
        <v>0</v>
      </c>
      <c r="K100" s="39"/>
      <c r="L100" s="42"/>
      <c r="M100" s="74"/>
      <c r="N100" s="175"/>
      <c r="O100" s="75"/>
      <c r="P100" s="176">
        <f>P101+P873+P880</f>
        <v>0</v>
      </c>
      <c r="Q100" s="75"/>
      <c r="R100" s="176">
        <f>R101+R873+R880</f>
        <v>1987.8360607867967</v>
      </c>
      <c r="S100" s="75"/>
      <c r="T100" s="177">
        <f>T101+T873+T880</f>
        <v>0</v>
      </c>
      <c r="U100" s="37"/>
      <c r="V100" s="37"/>
      <c r="W100" s="37"/>
      <c r="X100" s="37"/>
      <c r="Y100" s="37"/>
      <c r="Z100" s="37"/>
      <c r="AA100" s="37"/>
      <c r="AB100" s="37"/>
      <c r="AC100" s="37"/>
      <c r="AD100" s="37"/>
      <c r="AE100" s="37"/>
      <c r="AT100" s="19" t="s">
        <v>81</v>
      </c>
      <c r="AU100" s="19" t="s">
        <v>216</v>
      </c>
      <c r="BK100" s="178">
        <f>BK101+BK873+BK880</f>
        <v>0</v>
      </c>
    </row>
    <row r="101" spans="1:65" s="12" customFormat="1" ht="25.9" customHeight="1">
      <c r="B101" s="179"/>
      <c r="C101" s="180"/>
      <c r="D101" s="181" t="s">
        <v>81</v>
      </c>
      <c r="E101" s="182" t="s">
        <v>260</v>
      </c>
      <c r="F101" s="182" t="s">
        <v>261</v>
      </c>
      <c r="G101" s="180"/>
      <c r="H101" s="180"/>
      <c r="I101" s="183"/>
      <c r="J101" s="184">
        <f>BK101</f>
        <v>0</v>
      </c>
      <c r="K101" s="180"/>
      <c r="L101" s="185"/>
      <c r="M101" s="186"/>
      <c r="N101" s="187"/>
      <c r="O101" s="187"/>
      <c r="P101" s="188">
        <f>P102+P135+P484+P845</f>
        <v>0</v>
      </c>
      <c r="Q101" s="187"/>
      <c r="R101" s="188">
        <f>R102+R135+R484+R845</f>
        <v>1987.8360607867967</v>
      </c>
      <c r="S101" s="187"/>
      <c r="T101" s="189">
        <f>T102+T135+T484+T845</f>
        <v>0</v>
      </c>
      <c r="AR101" s="190" t="s">
        <v>89</v>
      </c>
      <c r="AT101" s="191" t="s">
        <v>81</v>
      </c>
      <c r="AU101" s="191" t="s">
        <v>82</v>
      </c>
      <c r="AY101" s="190" t="s">
        <v>262</v>
      </c>
      <c r="BK101" s="192">
        <f>BK102+BK135+BK484+BK845</f>
        <v>0</v>
      </c>
    </row>
    <row r="102" spans="1:65" s="12" customFormat="1" ht="22.75" customHeight="1">
      <c r="B102" s="179"/>
      <c r="C102" s="180"/>
      <c r="D102" s="181" t="s">
        <v>81</v>
      </c>
      <c r="E102" s="193" t="s">
        <v>91</v>
      </c>
      <c r="F102" s="193" t="s">
        <v>415</v>
      </c>
      <c r="G102" s="180"/>
      <c r="H102" s="180"/>
      <c r="I102" s="183"/>
      <c r="J102" s="194">
        <f>BK102</f>
        <v>0</v>
      </c>
      <c r="K102" s="180"/>
      <c r="L102" s="185"/>
      <c r="M102" s="186"/>
      <c r="N102" s="187"/>
      <c r="O102" s="187"/>
      <c r="P102" s="188">
        <f>SUM(P103:P134)</f>
        <v>0</v>
      </c>
      <c r="Q102" s="187"/>
      <c r="R102" s="188">
        <f>SUM(R103:R134)</f>
        <v>47.496079999999999</v>
      </c>
      <c r="S102" s="187"/>
      <c r="T102" s="189">
        <f>SUM(T103:T134)</f>
        <v>0</v>
      </c>
      <c r="AR102" s="190" t="s">
        <v>89</v>
      </c>
      <c r="AT102" s="191" t="s">
        <v>81</v>
      </c>
      <c r="AU102" s="191" t="s">
        <v>89</v>
      </c>
      <c r="AY102" s="190" t="s">
        <v>262</v>
      </c>
      <c r="BK102" s="192">
        <f>SUM(BK103:BK134)</f>
        <v>0</v>
      </c>
    </row>
    <row r="103" spans="1:65" s="2" customFormat="1" ht="16.5" customHeight="1">
      <c r="A103" s="37"/>
      <c r="B103" s="38"/>
      <c r="C103" s="195" t="s">
        <v>89</v>
      </c>
      <c r="D103" s="195" t="s">
        <v>264</v>
      </c>
      <c r="E103" s="196" t="s">
        <v>4234</v>
      </c>
      <c r="F103" s="197" t="s">
        <v>4235</v>
      </c>
      <c r="G103" s="198" t="s">
        <v>518</v>
      </c>
      <c r="H103" s="199">
        <v>21</v>
      </c>
      <c r="I103" s="200"/>
      <c r="J103" s="201">
        <f>ROUND(I103*H103,2)</f>
        <v>0</v>
      </c>
      <c r="K103" s="197" t="s">
        <v>268</v>
      </c>
      <c r="L103" s="42"/>
      <c r="M103" s="202" t="s">
        <v>44</v>
      </c>
      <c r="N103" s="203" t="s">
        <v>53</v>
      </c>
      <c r="O103" s="67"/>
      <c r="P103" s="204">
        <f>O103*H103</f>
        <v>0</v>
      </c>
      <c r="Q103" s="204">
        <v>0.21848000000000001</v>
      </c>
      <c r="R103" s="204">
        <f>Q103*H103</f>
        <v>4.5880799999999997</v>
      </c>
      <c r="S103" s="204">
        <v>0</v>
      </c>
      <c r="T103" s="205">
        <f>S103*H103</f>
        <v>0</v>
      </c>
      <c r="U103" s="37"/>
      <c r="V103" s="37"/>
      <c r="W103" s="37"/>
      <c r="X103" s="37"/>
      <c r="Y103" s="37"/>
      <c r="Z103" s="37"/>
      <c r="AA103" s="37"/>
      <c r="AB103" s="37"/>
      <c r="AC103" s="37"/>
      <c r="AD103" s="37"/>
      <c r="AE103" s="37"/>
      <c r="AR103" s="206" t="s">
        <v>104</v>
      </c>
      <c r="AT103" s="206" t="s">
        <v>264</v>
      </c>
      <c r="AU103" s="206" t="s">
        <v>91</v>
      </c>
      <c r="AY103" s="19" t="s">
        <v>262</v>
      </c>
      <c r="BE103" s="207">
        <f>IF(N103="základní",J103,0)</f>
        <v>0</v>
      </c>
      <c r="BF103" s="207">
        <f>IF(N103="snížená",J103,0)</f>
        <v>0</v>
      </c>
      <c r="BG103" s="207">
        <f>IF(N103="zákl. přenesená",J103,0)</f>
        <v>0</v>
      </c>
      <c r="BH103" s="207">
        <f>IF(N103="sníž. přenesená",J103,0)</f>
        <v>0</v>
      </c>
      <c r="BI103" s="207">
        <f>IF(N103="nulová",J103,0)</f>
        <v>0</v>
      </c>
      <c r="BJ103" s="19" t="s">
        <v>89</v>
      </c>
      <c r="BK103" s="207">
        <f>ROUND(I103*H103,2)</f>
        <v>0</v>
      </c>
      <c r="BL103" s="19" t="s">
        <v>104</v>
      </c>
      <c r="BM103" s="206" t="s">
        <v>4236</v>
      </c>
    </row>
    <row r="104" spans="1:65" s="13" customFormat="1" ht="10">
      <c r="B104" s="212"/>
      <c r="C104" s="213"/>
      <c r="D104" s="208" t="s">
        <v>272</v>
      </c>
      <c r="E104" s="214" t="s">
        <v>44</v>
      </c>
      <c r="F104" s="215" t="s">
        <v>4237</v>
      </c>
      <c r="G104" s="213"/>
      <c r="H104" s="214" t="s">
        <v>44</v>
      </c>
      <c r="I104" s="216"/>
      <c r="J104" s="213"/>
      <c r="K104" s="213"/>
      <c r="L104" s="217"/>
      <c r="M104" s="218"/>
      <c r="N104" s="219"/>
      <c r="O104" s="219"/>
      <c r="P104" s="219"/>
      <c r="Q104" s="219"/>
      <c r="R104" s="219"/>
      <c r="S104" s="219"/>
      <c r="T104" s="220"/>
      <c r="AT104" s="221" t="s">
        <v>272</v>
      </c>
      <c r="AU104" s="221" t="s">
        <v>91</v>
      </c>
      <c r="AV104" s="13" t="s">
        <v>89</v>
      </c>
      <c r="AW104" s="13" t="s">
        <v>38</v>
      </c>
      <c r="AX104" s="13" t="s">
        <v>82</v>
      </c>
      <c r="AY104" s="221" t="s">
        <v>262</v>
      </c>
    </row>
    <row r="105" spans="1:65" s="13" customFormat="1" ht="10">
      <c r="B105" s="212"/>
      <c r="C105" s="213"/>
      <c r="D105" s="208" t="s">
        <v>272</v>
      </c>
      <c r="E105" s="214" t="s">
        <v>44</v>
      </c>
      <c r="F105" s="215" t="s">
        <v>4238</v>
      </c>
      <c r="G105" s="213"/>
      <c r="H105" s="214" t="s">
        <v>44</v>
      </c>
      <c r="I105" s="216"/>
      <c r="J105" s="213"/>
      <c r="K105" s="213"/>
      <c r="L105" s="217"/>
      <c r="M105" s="218"/>
      <c r="N105" s="219"/>
      <c r="O105" s="219"/>
      <c r="P105" s="219"/>
      <c r="Q105" s="219"/>
      <c r="R105" s="219"/>
      <c r="S105" s="219"/>
      <c r="T105" s="220"/>
      <c r="AT105" s="221" t="s">
        <v>272</v>
      </c>
      <c r="AU105" s="221" t="s">
        <v>91</v>
      </c>
      <c r="AV105" s="13" t="s">
        <v>89</v>
      </c>
      <c r="AW105" s="13" t="s">
        <v>38</v>
      </c>
      <c r="AX105" s="13" t="s">
        <v>82</v>
      </c>
      <c r="AY105" s="221" t="s">
        <v>262</v>
      </c>
    </row>
    <row r="106" spans="1:65" s="15" customFormat="1" ht="10">
      <c r="B106" s="233"/>
      <c r="C106" s="234"/>
      <c r="D106" s="208" t="s">
        <v>272</v>
      </c>
      <c r="E106" s="235" t="s">
        <v>44</v>
      </c>
      <c r="F106" s="236" t="s">
        <v>442</v>
      </c>
      <c r="G106" s="234"/>
      <c r="H106" s="237">
        <v>16</v>
      </c>
      <c r="I106" s="238"/>
      <c r="J106" s="234"/>
      <c r="K106" s="234"/>
      <c r="L106" s="239"/>
      <c r="M106" s="240"/>
      <c r="N106" s="241"/>
      <c r="O106" s="241"/>
      <c r="P106" s="241"/>
      <c r="Q106" s="241"/>
      <c r="R106" s="241"/>
      <c r="S106" s="241"/>
      <c r="T106" s="242"/>
      <c r="AT106" s="243" t="s">
        <v>272</v>
      </c>
      <c r="AU106" s="243" t="s">
        <v>91</v>
      </c>
      <c r="AV106" s="15" t="s">
        <v>91</v>
      </c>
      <c r="AW106" s="15" t="s">
        <v>38</v>
      </c>
      <c r="AX106" s="15" t="s">
        <v>82</v>
      </c>
      <c r="AY106" s="243" t="s">
        <v>262</v>
      </c>
    </row>
    <row r="107" spans="1:65" s="13" customFormat="1" ht="10">
      <c r="B107" s="212"/>
      <c r="C107" s="213"/>
      <c r="D107" s="208" t="s">
        <v>272</v>
      </c>
      <c r="E107" s="214" t="s">
        <v>44</v>
      </c>
      <c r="F107" s="215" t="s">
        <v>4239</v>
      </c>
      <c r="G107" s="213"/>
      <c r="H107" s="214" t="s">
        <v>44</v>
      </c>
      <c r="I107" s="216"/>
      <c r="J107" s="213"/>
      <c r="K107" s="213"/>
      <c r="L107" s="217"/>
      <c r="M107" s="218"/>
      <c r="N107" s="219"/>
      <c r="O107" s="219"/>
      <c r="P107" s="219"/>
      <c r="Q107" s="219"/>
      <c r="R107" s="219"/>
      <c r="S107" s="219"/>
      <c r="T107" s="220"/>
      <c r="AT107" s="221" t="s">
        <v>272</v>
      </c>
      <c r="AU107" s="221" t="s">
        <v>91</v>
      </c>
      <c r="AV107" s="13" t="s">
        <v>89</v>
      </c>
      <c r="AW107" s="13" t="s">
        <v>38</v>
      </c>
      <c r="AX107" s="13" t="s">
        <v>82</v>
      </c>
      <c r="AY107" s="221" t="s">
        <v>262</v>
      </c>
    </row>
    <row r="108" spans="1:65" s="15" customFormat="1" ht="10">
      <c r="B108" s="233"/>
      <c r="C108" s="234"/>
      <c r="D108" s="208" t="s">
        <v>272</v>
      </c>
      <c r="E108" s="235" t="s">
        <v>44</v>
      </c>
      <c r="F108" s="236" t="s">
        <v>91</v>
      </c>
      <c r="G108" s="234"/>
      <c r="H108" s="237">
        <v>2</v>
      </c>
      <c r="I108" s="238"/>
      <c r="J108" s="234"/>
      <c r="K108" s="234"/>
      <c r="L108" s="239"/>
      <c r="M108" s="240"/>
      <c r="N108" s="241"/>
      <c r="O108" s="241"/>
      <c r="P108" s="241"/>
      <c r="Q108" s="241"/>
      <c r="R108" s="241"/>
      <c r="S108" s="241"/>
      <c r="T108" s="242"/>
      <c r="AT108" s="243" t="s">
        <v>272</v>
      </c>
      <c r="AU108" s="243" t="s">
        <v>91</v>
      </c>
      <c r="AV108" s="15" t="s">
        <v>91</v>
      </c>
      <c r="AW108" s="15" t="s">
        <v>38</v>
      </c>
      <c r="AX108" s="15" t="s">
        <v>82</v>
      </c>
      <c r="AY108" s="243" t="s">
        <v>262</v>
      </c>
    </row>
    <row r="109" spans="1:65" s="13" customFormat="1" ht="10">
      <c r="B109" s="212"/>
      <c r="C109" s="213"/>
      <c r="D109" s="208" t="s">
        <v>272</v>
      </c>
      <c r="E109" s="214" t="s">
        <v>44</v>
      </c>
      <c r="F109" s="215" t="s">
        <v>4240</v>
      </c>
      <c r="G109" s="213"/>
      <c r="H109" s="214" t="s">
        <v>44</v>
      </c>
      <c r="I109" s="216"/>
      <c r="J109" s="213"/>
      <c r="K109" s="213"/>
      <c r="L109" s="217"/>
      <c r="M109" s="218"/>
      <c r="N109" s="219"/>
      <c r="O109" s="219"/>
      <c r="P109" s="219"/>
      <c r="Q109" s="219"/>
      <c r="R109" s="219"/>
      <c r="S109" s="219"/>
      <c r="T109" s="220"/>
      <c r="AT109" s="221" t="s">
        <v>272</v>
      </c>
      <c r="AU109" s="221" t="s">
        <v>91</v>
      </c>
      <c r="AV109" s="13" t="s">
        <v>89</v>
      </c>
      <c r="AW109" s="13" t="s">
        <v>38</v>
      </c>
      <c r="AX109" s="13" t="s">
        <v>82</v>
      </c>
      <c r="AY109" s="221" t="s">
        <v>262</v>
      </c>
    </row>
    <row r="110" spans="1:65" s="15" customFormat="1" ht="10">
      <c r="B110" s="233"/>
      <c r="C110" s="234"/>
      <c r="D110" s="208" t="s">
        <v>272</v>
      </c>
      <c r="E110" s="235" t="s">
        <v>44</v>
      </c>
      <c r="F110" s="236" t="s">
        <v>91</v>
      </c>
      <c r="G110" s="234"/>
      <c r="H110" s="237">
        <v>2</v>
      </c>
      <c r="I110" s="238"/>
      <c r="J110" s="234"/>
      <c r="K110" s="234"/>
      <c r="L110" s="239"/>
      <c r="M110" s="240"/>
      <c r="N110" s="241"/>
      <c r="O110" s="241"/>
      <c r="P110" s="241"/>
      <c r="Q110" s="241"/>
      <c r="R110" s="241"/>
      <c r="S110" s="241"/>
      <c r="T110" s="242"/>
      <c r="AT110" s="243" t="s">
        <v>272</v>
      </c>
      <c r="AU110" s="243" t="s">
        <v>91</v>
      </c>
      <c r="AV110" s="15" t="s">
        <v>91</v>
      </c>
      <c r="AW110" s="15" t="s">
        <v>38</v>
      </c>
      <c r="AX110" s="15" t="s">
        <v>82</v>
      </c>
      <c r="AY110" s="243" t="s">
        <v>262</v>
      </c>
    </row>
    <row r="111" spans="1:65" s="13" customFormat="1" ht="10">
      <c r="B111" s="212"/>
      <c r="C111" s="213"/>
      <c r="D111" s="208" t="s">
        <v>272</v>
      </c>
      <c r="E111" s="214" t="s">
        <v>44</v>
      </c>
      <c r="F111" s="215" t="s">
        <v>4241</v>
      </c>
      <c r="G111" s="213"/>
      <c r="H111" s="214" t="s">
        <v>44</v>
      </c>
      <c r="I111" s="216"/>
      <c r="J111" s="213"/>
      <c r="K111" s="213"/>
      <c r="L111" s="217"/>
      <c r="M111" s="218"/>
      <c r="N111" s="219"/>
      <c r="O111" s="219"/>
      <c r="P111" s="219"/>
      <c r="Q111" s="219"/>
      <c r="R111" s="219"/>
      <c r="S111" s="219"/>
      <c r="T111" s="220"/>
      <c r="AT111" s="221" t="s">
        <v>272</v>
      </c>
      <c r="AU111" s="221" t="s">
        <v>91</v>
      </c>
      <c r="AV111" s="13" t="s">
        <v>89</v>
      </c>
      <c r="AW111" s="13" t="s">
        <v>38</v>
      </c>
      <c r="AX111" s="13" t="s">
        <v>82</v>
      </c>
      <c r="AY111" s="221" t="s">
        <v>262</v>
      </c>
    </row>
    <row r="112" spans="1:65" s="15" customFormat="1" ht="10">
      <c r="B112" s="233"/>
      <c r="C112" s="234"/>
      <c r="D112" s="208" t="s">
        <v>272</v>
      </c>
      <c r="E112" s="235" t="s">
        <v>44</v>
      </c>
      <c r="F112" s="236" t="s">
        <v>89</v>
      </c>
      <c r="G112" s="234"/>
      <c r="H112" s="237">
        <v>1</v>
      </c>
      <c r="I112" s="238"/>
      <c r="J112" s="234"/>
      <c r="K112" s="234"/>
      <c r="L112" s="239"/>
      <c r="M112" s="240"/>
      <c r="N112" s="241"/>
      <c r="O112" s="241"/>
      <c r="P112" s="241"/>
      <c r="Q112" s="241"/>
      <c r="R112" s="241"/>
      <c r="S112" s="241"/>
      <c r="T112" s="242"/>
      <c r="AT112" s="243" t="s">
        <v>272</v>
      </c>
      <c r="AU112" s="243" t="s">
        <v>91</v>
      </c>
      <c r="AV112" s="15" t="s">
        <v>91</v>
      </c>
      <c r="AW112" s="15" t="s">
        <v>38</v>
      </c>
      <c r="AX112" s="15" t="s">
        <v>82</v>
      </c>
      <c r="AY112" s="243" t="s">
        <v>262</v>
      </c>
    </row>
    <row r="113" spans="1:65" s="16" customFormat="1" ht="10">
      <c r="B113" s="244"/>
      <c r="C113" s="245"/>
      <c r="D113" s="208" t="s">
        <v>272</v>
      </c>
      <c r="E113" s="246" t="s">
        <v>44</v>
      </c>
      <c r="F113" s="247" t="s">
        <v>291</v>
      </c>
      <c r="G113" s="245"/>
      <c r="H113" s="248">
        <v>21</v>
      </c>
      <c r="I113" s="249"/>
      <c r="J113" s="245"/>
      <c r="K113" s="245"/>
      <c r="L113" s="250"/>
      <c r="M113" s="251"/>
      <c r="N113" s="252"/>
      <c r="O113" s="252"/>
      <c r="P113" s="252"/>
      <c r="Q113" s="252"/>
      <c r="R113" s="252"/>
      <c r="S113" s="252"/>
      <c r="T113" s="253"/>
      <c r="AT113" s="254" t="s">
        <v>272</v>
      </c>
      <c r="AU113" s="254" t="s">
        <v>91</v>
      </c>
      <c r="AV113" s="16" t="s">
        <v>104</v>
      </c>
      <c r="AW113" s="16" t="s">
        <v>38</v>
      </c>
      <c r="AX113" s="16" t="s">
        <v>89</v>
      </c>
      <c r="AY113" s="254" t="s">
        <v>262</v>
      </c>
    </row>
    <row r="114" spans="1:65" s="2" customFormat="1" ht="16.5" customHeight="1">
      <c r="A114" s="37"/>
      <c r="B114" s="38"/>
      <c r="C114" s="255" t="s">
        <v>91</v>
      </c>
      <c r="D114" s="255" t="s">
        <v>633</v>
      </c>
      <c r="E114" s="256" t="s">
        <v>4242</v>
      </c>
      <c r="F114" s="257" t="s">
        <v>4243</v>
      </c>
      <c r="G114" s="258" t="s">
        <v>518</v>
      </c>
      <c r="H114" s="259">
        <v>16</v>
      </c>
      <c r="I114" s="260"/>
      <c r="J114" s="261">
        <f>ROUND(I114*H114,2)</f>
        <v>0</v>
      </c>
      <c r="K114" s="257" t="s">
        <v>44</v>
      </c>
      <c r="L114" s="262"/>
      <c r="M114" s="263" t="s">
        <v>44</v>
      </c>
      <c r="N114" s="264" t="s">
        <v>53</v>
      </c>
      <c r="O114" s="67"/>
      <c r="P114" s="204">
        <f>O114*H114</f>
        <v>0</v>
      </c>
      <c r="Q114" s="204">
        <v>1.988</v>
      </c>
      <c r="R114" s="204">
        <f>Q114*H114</f>
        <v>31.808</v>
      </c>
      <c r="S114" s="204">
        <v>0</v>
      </c>
      <c r="T114" s="205">
        <f>S114*H114</f>
        <v>0</v>
      </c>
      <c r="U114" s="37"/>
      <c r="V114" s="37"/>
      <c r="W114" s="37"/>
      <c r="X114" s="37"/>
      <c r="Y114" s="37"/>
      <c r="Z114" s="37"/>
      <c r="AA114" s="37"/>
      <c r="AB114" s="37"/>
      <c r="AC114" s="37"/>
      <c r="AD114" s="37"/>
      <c r="AE114" s="37"/>
      <c r="AR114" s="206" t="s">
        <v>351</v>
      </c>
      <c r="AT114" s="206" t="s">
        <v>633</v>
      </c>
      <c r="AU114" s="206" t="s">
        <v>91</v>
      </c>
      <c r="AY114" s="19" t="s">
        <v>262</v>
      </c>
      <c r="BE114" s="207">
        <f>IF(N114="základní",J114,0)</f>
        <v>0</v>
      </c>
      <c r="BF114" s="207">
        <f>IF(N114="snížená",J114,0)</f>
        <v>0</v>
      </c>
      <c r="BG114" s="207">
        <f>IF(N114="zákl. přenesená",J114,0)</f>
        <v>0</v>
      </c>
      <c r="BH114" s="207">
        <f>IF(N114="sníž. přenesená",J114,0)</f>
        <v>0</v>
      </c>
      <c r="BI114" s="207">
        <f>IF(N114="nulová",J114,0)</f>
        <v>0</v>
      </c>
      <c r="BJ114" s="19" t="s">
        <v>89</v>
      </c>
      <c r="BK114" s="207">
        <f>ROUND(I114*H114,2)</f>
        <v>0</v>
      </c>
      <c r="BL114" s="19" t="s">
        <v>104</v>
      </c>
      <c r="BM114" s="206" t="s">
        <v>4244</v>
      </c>
    </row>
    <row r="115" spans="1:65" s="2" customFormat="1" ht="27">
      <c r="A115" s="37"/>
      <c r="B115" s="38"/>
      <c r="C115" s="39"/>
      <c r="D115" s="208" t="s">
        <v>421</v>
      </c>
      <c r="E115" s="39"/>
      <c r="F115" s="209" t="s">
        <v>4245</v>
      </c>
      <c r="G115" s="39"/>
      <c r="H115" s="39"/>
      <c r="I115" s="118"/>
      <c r="J115" s="39"/>
      <c r="K115" s="39"/>
      <c r="L115" s="42"/>
      <c r="M115" s="210"/>
      <c r="N115" s="211"/>
      <c r="O115" s="67"/>
      <c r="P115" s="67"/>
      <c r="Q115" s="67"/>
      <c r="R115" s="67"/>
      <c r="S115" s="67"/>
      <c r="T115" s="68"/>
      <c r="U115" s="37"/>
      <c r="V115" s="37"/>
      <c r="W115" s="37"/>
      <c r="X115" s="37"/>
      <c r="Y115" s="37"/>
      <c r="Z115" s="37"/>
      <c r="AA115" s="37"/>
      <c r="AB115" s="37"/>
      <c r="AC115" s="37"/>
      <c r="AD115" s="37"/>
      <c r="AE115" s="37"/>
      <c r="AT115" s="19" t="s">
        <v>421</v>
      </c>
      <c r="AU115" s="19" t="s">
        <v>91</v>
      </c>
    </row>
    <row r="116" spans="1:65" s="13" customFormat="1" ht="10">
      <c r="B116" s="212"/>
      <c r="C116" s="213"/>
      <c r="D116" s="208" t="s">
        <v>272</v>
      </c>
      <c r="E116" s="214" t="s">
        <v>44</v>
      </c>
      <c r="F116" s="215" t="s">
        <v>4237</v>
      </c>
      <c r="G116" s="213"/>
      <c r="H116" s="214" t="s">
        <v>44</v>
      </c>
      <c r="I116" s="216"/>
      <c r="J116" s="213"/>
      <c r="K116" s="213"/>
      <c r="L116" s="217"/>
      <c r="M116" s="218"/>
      <c r="N116" s="219"/>
      <c r="O116" s="219"/>
      <c r="P116" s="219"/>
      <c r="Q116" s="219"/>
      <c r="R116" s="219"/>
      <c r="S116" s="219"/>
      <c r="T116" s="220"/>
      <c r="AT116" s="221" t="s">
        <v>272</v>
      </c>
      <c r="AU116" s="221" t="s">
        <v>91</v>
      </c>
      <c r="AV116" s="13" t="s">
        <v>89</v>
      </c>
      <c r="AW116" s="13" t="s">
        <v>38</v>
      </c>
      <c r="AX116" s="13" t="s">
        <v>82</v>
      </c>
      <c r="AY116" s="221" t="s">
        <v>262</v>
      </c>
    </row>
    <row r="117" spans="1:65" s="13" customFormat="1" ht="10">
      <c r="B117" s="212"/>
      <c r="C117" s="213"/>
      <c r="D117" s="208" t="s">
        <v>272</v>
      </c>
      <c r="E117" s="214" t="s">
        <v>44</v>
      </c>
      <c r="F117" s="215" t="s">
        <v>4238</v>
      </c>
      <c r="G117" s="213"/>
      <c r="H117" s="214" t="s">
        <v>44</v>
      </c>
      <c r="I117" s="216"/>
      <c r="J117" s="213"/>
      <c r="K117" s="213"/>
      <c r="L117" s="217"/>
      <c r="M117" s="218"/>
      <c r="N117" s="219"/>
      <c r="O117" s="219"/>
      <c r="P117" s="219"/>
      <c r="Q117" s="219"/>
      <c r="R117" s="219"/>
      <c r="S117" s="219"/>
      <c r="T117" s="220"/>
      <c r="AT117" s="221" t="s">
        <v>272</v>
      </c>
      <c r="AU117" s="221" t="s">
        <v>91</v>
      </c>
      <c r="AV117" s="13" t="s">
        <v>89</v>
      </c>
      <c r="AW117" s="13" t="s">
        <v>38</v>
      </c>
      <c r="AX117" s="13" t="s">
        <v>82</v>
      </c>
      <c r="AY117" s="221" t="s">
        <v>262</v>
      </c>
    </row>
    <row r="118" spans="1:65" s="15" customFormat="1" ht="10">
      <c r="B118" s="233"/>
      <c r="C118" s="234"/>
      <c r="D118" s="208" t="s">
        <v>272</v>
      </c>
      <c r="E118" s="235" t="s">
        <v>44</v>
      </c>
      <c r="F118" s="236" t="s">
        <v>442</v>
      </c>
      <c r="G118" s="234"/>
      <c r="H118" s="237">
        <v>16</v>
      </c>
      <c r="I118" s="238"/>
      <c r="J118" s="234"/>
      <c r="K118" s="234"/>
      <c r="L118" s="239"/>
      <c r="M118" s="240"/>
      <c r="N118" s="241"/>
      <c r="O118" s="241"/>
      <c r="P118" s="241"/>
      <c r="Q118" s="241"/>
      <c r="R118" s="241"/>
      <c r="S118" s="241"/>
      <c r="T118" s="242"/>
      <c r="AT118" s="243" t="s">
        <v>272</v>
      </c>
      <c r="AU118" s="243" t="s">
        <v>91</v>
      </c>
      <c r="AV118" s="15" t="s">
        <v>91</v>
      </c>
      <c r="AW118" s="15" t="s">
        <v>38</v>
      </c>
      <c r="AX118" s="15" t="s">
        <v>82</v>
      </c>
      <c r="AY118" s="243" t="s">
        <v>262</v>
      </c>
    </row>
    <row r="119" spans="1:65" s="16" customFormat="1" ht="10">
      <c r="B119" s="244"/>
      <c r="C119" s="245"/>
      <c r="D119" s="208" t="s">
        <v>272</v>
      </c>
      <c r="E119" s="246" t="s">
        <v>44</v>
      </c>
      <c r="F119" s="247" t="s">
        <v>291</v>
      </c>
      <c r="G119" s="245"/>
      <c r="H119" s="248">
        <v>16</v>
      </c>
      <c r="I119" s="249"/>
      <c r="J119" s="245"/>
      <c r="K119" s="245"/>
      <c r="L119" s="250"/>
      <c r="M119" s="251"/>
      <c r="N119" s="252"/>
      <c r="O119" s="252"/>
      <c r="P119" s="252"/>
      <c r="Q119" s="252"/>
      <c r="R119" s="252"/>
      <c r="S119" s="252"/>
      <c r="T119" s="253"/>
      <c r="AT119" s="254" t="s">
        <v>272</v>
      </c>
      <c r="AU119" s="254" t="s">
        <v>91</v>
      </c>
      <c r="AV119" s="16" t="s">
        <v>104</v>
      </c>
      <c r="AW119" s="16" t="s">
        <v>38</v>
      </c>
      <c r="AX119" s="16" t="s">
        <v>89</v>
      </c>
      <c r="AY119" s="254" t="s">
        <v>262</v>
      </c>
    </row>
    <row r="120" spans="1:65" s="2" customFormat="1" ht="16.5" customHeight="1">
      <c r="A120" s="37"/>
      <c r="B120" s="38"/>
      <c r="C120" s="255" t="s">
        <v>97</v>
      </c>
      <c r="D120" s="255" t="s">
        <v>633</v>
      </c>
      <c r="E120" s="256" t="s">
        <v>4246</v>
      </c>
      <c r="F120" s="257" t="s">
        <v>4247</v>
      </c>
      <c r="G120" s="258" t="s">
        <v>518</v>
      </c>
      <c r="H120" s="259">
        <v>2</v>
      </c>
      <c r="I120" s="260"/>
      <c r="J120" s="261">
        <f>ROUND(I120*H120,2)</f>
        <v>0</v>
      </c>
      <c r="K120" s="257" t="s">
        <v>44</v>
      </c>
      <c r="L120" s="262"/>
      <c r="M120" s="263" t="s">
        <v>44</v>
      </c>
      <c r="N120" s="264" t="s">
        <v>53</v>
      </c>
      <c r="O120" s="67"/>
      <c r="P120" s="204">
        <f>O120*H120</f>
        <v>0</v>
      </c>
      <c r="Q120" s="204">
        <v>2.1</v>
      </c>
      <c r="R120" s="204">
        <f>Q120*H120</f>
        <v>4.2</v>
      </c>
      <c r="S120" s="204">
        <v>0</v>
      </c>
      <c r="T120" s="205">
        <f>S120*H120</f>
        <v>0</v>
      </c>
      <c r="U120" s="37"/>
      <c r="V120" s="37"/>
      <c r="W120" s="37"/>
      <c r="X120" s="37"/>
      <c r="Y120" s="37"/>
      <c r="Z120" s="37"/>
      <c r="AA120" s="37"/>
      <c r="AB120" s="37"/>
      <c r="AC120" s="37"/>
      <c r="AD120" s="37"/>
      <c r="AE120" s="37"/>
      <c r="AR120" s="206" t="s">
        <v>351</v>
      </c>
      <c r="AT120" s="206" t="s">
        <v>633</v>
      </c>
      <c r="AU120" s="206" t="s">
        <v>91</v>
      </c>
      <c r="AY120" s="19" t="s">
        <v>262</v>
      </c>
      <c r="BE120" s="207">
        <f>IF(N120="základní",J120,0)</f>
        <v>0</v>
      </c>
      <c r="BF120" s="207">
        <f>IF(N120="snížená",J120,0)</f>
        <v>0</v>
      </c>
      <c r="BG120" s="207">
        <f>IF(N120="zákl. přenesená",J120,0)</f>
        <v>0</v>
      </c>
      <c r="BH120" s="207">
        <f>IF(N120="sníž. přenesená",J120,0)</f>
        <v>0</v>
      </c>
      <c r="BI120" s="207">
        <f>IF(N120="nulová",J120,0)</f>
        <v>0</v>
      </c>
      <c r="BJ120" s="19" t="s">
        <v>89</v>
      </c>
      <c r="BK120" s="207">
        <f>ROUND(I120*H120,2)</f>
        <v>0</v>
      </c>
      <c r="BL120" s="19" t="s">
        <v>104</v>
      </c>
      <c r="BM120" s="206" t="s">
        <v>4248</v>
      </c>
    </row>
    <row r="121" spans="1:65" s="2" customFormat="1" ht="27">
      <c r="A121" s="37"/>
      <c r="B121" s="38"/>
      <c r="C121" s="39"/>
      <c r="D121" s="208" t="s">
        <v>421</v>
      </c>
      <c r="E121" s="39"/>
      <c r="F121" s="209" t="s">
        <v>4249</v>
      </c>
      <c r="G121" s="39"/>
      <c r="H121" s="39"/>
      <c r="I121" s="118"/>
      <c r="J121" s="39"/>
      <c r="K121" s="39"/>
      <c r="L121" s="42"/>
      <c r="M121" s="210"/>
      <c r="N121" s="211"/>
      <c r="O121" s="67"/>
      <c r="P121" s="67"/>
      <c r="Q121" s="67"/>
      <c r="R121" s="67"/>
      <c r="S121" s="67"/>
      <c r="T121" s="68"/>
      <c r="U121" s="37"/>
      <c r="V121" s="37"/>
      <c r="W121" s="37"/>
      <c r="X121" s="37"/>
      <c r="Y121" s="37"/>
      <c r="Z121" s="37"/>
      <c r="AA121" s="37"/>
      <c r="AB121" s="37"/>
      <c r="AC121" s="37"/>
      <c r="AD121" s="37"/>
      <c r="AE121" s="37"/>
      <c r="AT121" s="19" t="s">
        <v>421</v>
      </c>
      <c r="AU121" s="19" t="s">
        <v>91</v>
      </c>
    </row>
    <row r="122" spans="1:65" s="13" customFormat="1" ht="10">
      <c r="B122" s="212"/>
      <c r="C122" s="213"/>
      <c r="D122" s="208" t="s">
        <v>272</v>
      </c>
      <c r="E122" s="214" t="s">
        <v>44</v>
      </c>
      <c r="F122" s="215" t="s">
        <v>4237</v>
      </c>
      <c r="G122" s="213"/>
      <c r="H122" s="214" t="s">
        <v>44</v>
      </c>
      <c r="I122" s="216"/>
      <c r="J122" s="213"/>
      <c r="K122" s="213"/>
      <c r="L122" s="217"/>
      <c r="M122" s="218"/>
      <c r="N122" s="219"/>
      <c r="O122" s="219"/>
      <c r="P122" s="219"/>
      <c r="Q122" s="219"/>
      <c r="R122" s="219"/>
      <c r="S122" s="219"/>
      <c r="T122" s="220"/>
      <c r="AT122" s="221" t="s">
        <v>272</v>
      </c>
      <c r="AU122" s="221" t="s">
        <v>91</v>
      </c>
      <c r="AV122" s="13" t="s">
        <v>89</v>
      </c>
      <c r="AW122" s="13" t="s">
        <v>38</v>
      </c>
      <c r="AX122" s="13" t="s">
        <v>82</v>
      </c>
      <c r="AY122" s="221" t="s">
        <v>262</v>
      </c>
    </row>
    <row r="123" spans="1:65" s="13" customFormat="1" ht="10">
      <c r="B123" s="212"/>
      <c r="C123" s="213"/>
      <c r="D123" s="208" t="s">
        <v>272</v>
      </c>
      <c r="E123" s="214" t="s">
        <v>44</v>
      </c>
      <c r="F123" s="215" t="s">
        <v>4239</v>
      </c>
      <c r="G123" s="213"/>
      <c r="H123" s="214" t="s">
        <v>44</v>
      </c>
      <c r="I123" s="216"/>
      <c r="J123" s="213"/>
      <c r="K123" s="213"/>
      <c r="L123" s="217"/>
      <c r="M123" s="218"/>
      <c r="N123" s="219"/>
      <c r="O123" s="219"/>
      <c r="P123" s="219"/>
      <c r="Q123" s="219"/>
      <c r="R123" s="219"/>
      <c r="S123" s="219"/>
      <c r="T123" s="220"/>
      <c r="AT123" s="221" t="s">
        <v>272</v>
      </c>
      <c r="AU123" s="221" t="s">
        <v>91</v>
      </c>
      <c r="AV123" s="13" t="s">
        <v>89</v>
      </c>
      <c r="AW123" s="13" t="s">
        <v>38</v>
      </c>
      <c r="AX123" s="13" t="s">
        <v>82</v>
      </c>
      <c r="AY123" s="221" t="s">
        <v>262</v>
      </c>
    </row>
    <row r="124" spans="1:65" s="15" customFormat="1" ht="10">
      <c r="B124" s="233"/>
      <c r="C124" s="234"/>
      <c r="D124" s="208" t="s">
        <v>272</v>
      </c>
      <c r="E124" s="235" t="s">
        <v>44</v>
      </c>
      <c r="F124" s="236" t="s">
        <v>91</v>
      </c>
      <c r="G124" s="234"/>
      <c r="H124" s="237">
        <v>2</v>
      </c>
      <c r="I124" s="238"/>
      <c r="J124" s="234"/>
      <c r="K124" s="234"/>
      <c r="L124" s="239"/>
      <c r="M124" s="240"/>
      <c r="N124" s="241"/>
      <c r="O124" s="241"/>
      <c r="P124" s="241"/>
      <c r="Q124" s="241"/>
      <c r="R124" s="241"/>
      <c r="S124" s="241"/>
      <c r="T124" s="242"/>
      <c r="AT124" s="243" t="s">
        <v>272</v>
      </c>
      <c r="AU124" s="243" t="s">
        <v>91</v>
      </c>
      <c r="AV124" s="15" t="s">
        <v>91</v>
      </c>
      <c r="AW124" s="15" t="s">
        <v>38</v>
      </c>
      <c r="AX124" s="15" t="s">
        <v>89</v>
      </c>
      <c r="AY124" s="243" t="s">
        <v>262</v>
      </c>
    </row>
    <row r="125" spans="1:65" s="2" customFormat="1" ht="16.5" customHeight="1">
      <c r="A125" s="37"/>
      <c r="B125" s="38"/>
      <c r="C125" s="255" t="s">
        <v>104</v>
      </c>
      <c r="D125" s="255" t="s">
        <v>633</v>
      </c>
      <c r="E125" s="256" t="s">
        <v>4250</v>
      </c>
      <c r="F125" s="257" t="s">
        <v>4251</v>
      </c>
      <c r="G125" s="258" t="s">
        <v>518</v>
      </c>
      <c r="H125" s="259">
        <v>2</v>
      </c>
      <c r="I125" s="260"/>
      <c r="J125" s="261">
        <f>ROUND(I125*H125,2)</f>
        <v>0</v>
      </c>
      <c r="K125" s="257" t="s">
        <v>44</v>
      </c>
      <c r="L125" s="262"/>
      <c r="M125" s="263" t="s">
        <v>44</v>
      </c>
      <c r="N125" s="264" t="s">
        <v>53</v>
      </c>
      <c r="O125" s="67"/>
      <c r="P125" s="204">
        <f>O125*H125</f>
        <v>0</v>
      </c>
      <c r="Q125" s="204">
        <v>2.2999999999999998</v>
      </c>
      <c r="R125" s="204">
        <f>Q125*H125</f>
        <v>4.5999999999999996</v>
      </c>
      <c r="S125" s="204">
        <v>0</v>
      </c>
      <c r="T125" s="205">
        <f>S125*H125</f>
        <v>0</v>
      </c>
      <c r="U125" s="37"/>
      <c r="V125" s="37"/>
      <c r="W125" s="37"/>
      <c r="X125" s="37"/>
      <c r="Y125" s="37"/>
      <c r="Z125" s="37"/>
      <c r="AA125" s="37"/>
      <c r="AB125" s="37"/>
      <c r="AC125" s="37"/>
      <c r="AD125" s="37"/>
      <c r="AE125" s="37"/>
      <c r="AR125" s="206" t="s">
        <v>351</v>
      </c>
      <c r="AT125" s="206" t="s">
        <v>633</v>
      </c>
      <c r="AU125" s="206" t="s">
        <v>91</v>
      </c>
      <c r="AY125" s="19" t="s">
        <v>262</v>
      </c>
      <c r="BE125" s="207">
        <f>IF(N125="základní",J125,0)</f>
        <v>0</v>
      </c>
      <c r="BF125" s="207">
        <f>IF(N125="snížená",J125,0)</f>
        <v>0</v>
      </c>
      <c r="BG125" s="207">
        <f>IF(N125="zákl. přenesená",J125,0)</f>
        <v>0</v>
      </c>
      <c r="BH125" s="207">
        <f>IF(N125="sníž. přenesená",J125,0)</f>
        <v>0</v>
      </c>
      <c r="BI125" s="207">
        <f>IF(N125="nulová",J125,0)</f>
        <v>0</v>
      </c>
      <c r="BJ125" s="19" t="s">
        <v>89</v>
      </c>
      <c r="BK125" s="207">
        <f>ROUND(I125*H125,2)</f>
        <v>0</v>
      </c>
      <c r="BL125" s="19" t="s">
        <v>104</v>
      </c>
      <c r="BM125" s="206" t="s">
        <v>4252</v>
      </c>
    </row>
    <row r="126" spans="1:65" s="2" customFormat="1" ht="27">
      <c r="A126" s="37"/>
      <c r="B126" s="38"/>
      <c r="C126" s="39"/>
      <c r="D126" s="208" t="s">
        <v>421</v>
      </c>
      <c r="E126" s="39"/>
      <c r="F126" s="209" t="s">
        <v>4249</v>
      </c>
      <c r="G126" s="39"/>
      <c r="H126" s="39"/>
      <c r="I126" s="118"/>
      <c r="J126" s="39"/>
      <c r="K126" s="39"/>
      <c r="L126" s="42"/>
      <c r="M126" s="210"/>
      <c r="N126" s="211"/>
      <c r="O126" s="67"/>
      <c r="P126" s="67"/>
      <c r="Q126" s="67"/>
      <c r="R126" s="67"/>
      <c r="S126" s="67"/>
      <c r="T126" s="68"/>
      <c r="U126" s="37"/>
      <c r="V126" s="37"/>
      <c r="W126" s="37"/>
      <c r="X126" s="37"/>
      <c r="Y126" s="37"/>
      <c r="Z126" s="37"/>
      <c r="AA126" s="37"/>
      <c r="AB126" s="37"/>
      <c r="AC126" s="37"/>
      <c r="AD126" s="37"/>
      <c r="AE126" s="37"/>
      <c r="AT126" s="19" t="s">
        <v>421</v>
      </c>
      <c r="AU126" s="19" t="s">
        <v>91</v>
      </c>
    </row>
    <row r="127" spans="1:65" s="13" customFormat="1" ht="10">
      <c r="B127" s="212"/>
      <c r="C127" s="213"/>
      <c r="D127" s="208" t="s">
        <v>272</v>
      </c>
      <c r="E127" s="214" t="s">
        <v>44</v>
      </c>
      <c r="F127" s="215" t="s">
        <v>4237</v>
      </c>
      <c r="G127" s="213"/>
      <c r="H127" s="214" t="s">
        <v>44</v>
      </c>
      <c r="I127" s="216"/>
      <c r="J127" s="213"/>
      <c r="K127" s="213"/>
      <c r="L127" s="217"/>
      <c r="M127" s="218"/>
      <c r="N127" s="219"/>
      <c r="O127" s="219"/>
      <c r="P127" s="219"/>
      <c r="Q127" s="219"/>
      <c r="R127" s="219"/>
      <c r="S127" s="219"/>
      <c r="T127" s="220"/>
      <c r="AT127" s="221" t="s">
        <v>272</v>
      </c>
      <c r="AU127" s="221" t="s">
        <v>91</v>
      </c>
      <c r="AV127" s="13" t="s">
        <v>89</v>
      </c>
      <c r="AW127" s="13" t="s">
        <v>38</v>
      </c>
      <c r="AX127" s="13" t="s">
        <v>82</v>
      </c>
      <c r="AY127" s="221" t="s">
        <v>262</v>
      </c>
    </row>
    <row r="128" spans="1:65" s="13" customFormat="1" ht="10">
      <c r="B128" s="212"/>
      <c r="C128" s="213"/>
      <c r="D128" s="208" t="s">
        <v>272</v>
      </c>
      <c r="E128" s="214" t="s">
        <v>44</v>
      </c>
      <c r="F128" s="215" t="s">
        <v>4240</v>
      </c>
      <c r="G128" s="213"/>
      <c r="H128" s="214" t="s">
        <v>44</v>
      </c>
      <c r="I128" s="216"/>
      <c r="J128" s="213"/>
      <c r="K128" s="213"/>
      <c r="L128" s="217"/>
      <c r="M128" s="218"/>
      <c r="N128" s="219"/>
      <c r="O128" s="219"/>
      <c r="P128" s="219"/>
      <c r="Q128" s="219"/>
      <c r="R128" s="219"/>
      <c r="S128" s="219"/>
      <c r="T128" s="220"/>
      <c r="AT128" s="221" t="s">
        <v>272</v>
      </c>
      <c r="AU128" s="221" t="s">
        <v>91</v>
      </c>
      <c r="AV128" s="13" t="s">
        <v>89</v>
      </c>
      <c r="AW128" s="13" t="s">
        <v>38</v>
      </c>
      <c r="AX128" s="13" t="s">
        <v>82</v>
      </c>
      <c r="AY128" s="221" t="s">
        <v>262</v>
      </c>
    </row>
    <row r="129" spans="1:65" s="15" customFormat="1" ht="10">
      <c r="B129" s="233"/>
      <c r="C129" s="234"/>
      <c r="D129" s="208" t="s">
        <v>272</v>
      </c>
      <c r="E129" s="235" t="s">
        <v>44</v>
      </c>
      <c r="F129" s="236" t="s">
        <v>91</v>
      </c>
      <c r="G129" s="234"/>
      <c r="H129" s="237">
        <v>2</v>
      </c>
      <c r="I129" s="238"/>
      <c r="J129" s="234"/>
      <c r="K129" s="234"/>
      <c r="L129" s="239"/>
      <c r="M129" s="240"/>
      <c r="N129" s="241"/>
      <c r="O129" s="241"/>
      <c r="P129" s="241"/>
      <c r="Q129" s="241"/>
      <c r="R129" s="241"/>
      <c r="S129" s="241"/>
      <c r="T129" s="242"/>
      <c r="AT129" s="243" t="s">
        <v>272</v>
      </c>
      <c r="AU129" s="243" t="s">
        <v>91</v>
      </c>
      <c r="AV129" s="15" t="s">
        <v>91</v>
      </c>
      <c r="AW129" s="15" t="s">
        <v>38</v>
      </c>
      <c r="AX129" s="15" t="s">
        <v>89</v>
      </c>
      <c r="AY129" s="243" t="s">
        <v>262</v>
      </c>
    </row>
    <row r="130" spans="1:65" s="2" customFormat="1" ht="16.5" customHeight="1">
      <c r="A130" s="37"/>
      <c r="B130" s="38"/>
      <c r="C130" s="255" t="s">
        <v>322</v>
      </c>
      <c r="D130" s="255" t="s">
        <v>633</v>
      </c>
      <c r="E130" s="256" t="s">
        <v>4253</v>
      </c>
      <c r="F130" s="257" t="s">
        <v>4254</v>
      </c>
      <c r="G130" s="258" t="s">
        <v>518</v>
      </c>
      <c r="H130" s="259">
        <v>1</v>
      </c>
      <c r="I130" s="260"/>
      <c r="J130" s="261">
        <f>ROUND(I130*H130,2)</f>
        <v>0</v>
      </c>
      <c r="K130" s="257" t="s">
        <v>44</v>
      </c>
      <c r="L130" s="262"/>
      <c r="M130" s="263" t="s">
        <v>44</v>
      </c>
      <c r="N130" s="264" t="s">
        <v>53</v>
      </c>
      <c r="O130" s="67"/>
      <c r="P130" s="204">
        <f>O130*H130</f>
        <v>0</v>
      </c>
      <c r="Q130" s="204">
        <v>2.2999999999999998</v>
      </c>
      <c r="R130" s="204">
        <f>Q130*H130</f>
        <v>2.2999999999999998</v>
      </c>
      <c r="S130" s="204">
        <v>0</v>
      </c>
      <c r="T130" s="205">
        <f>S130*H130</f>
        <v>0</v>
      </c>
      <c r="U130" s="37"/>
      <c r="V130" s="37"/>
      <c r="W130" s="37"/>
      <c r="X130" s="37"/>
      <c r="Y130" s="37"/>
      <c r="Z130" s="37"/>
      <c r="AA130" s="37"/>
      <c r="AB130" s="37"/>
      <c r="AC130" s="37"/>
      <c r="AD130" s="37"/>
      <c r="AE130" s="37"/>
      <c r="AR130" s="206" t="s">
        <v>351</v>
      </c>
      <c r="AT130" s="206" t="s">
        <v>633</v>
      </c>
      <c r="AU130" s="206" t="s">
        <v>91</v>
      </c>
      <c r="AY130" s="19" t="s">
        <v>262</v>
      </c>
      <c r="BE130" s="207">
        <f>IF(N130="základní",J130,0)</f>
        <v>0</v>
      </c>
      <c r="BF130" s="207">
        <f>IF(N130="snížená",J130,0)</f>
        <v>0</v>
      </c>
      <c r="BG130" s="207">
        <f>IF(N130="zákl. přenesená",J130,0)</f>
        <v>0</v>
      </c>
      <c r="BH130" s="207">
        <f>IF(N130="sníž. přenesená",J130,0)</f>
        <v>0</v>
      </c>
      <c r="BI130" s="207">
        <f>IF(N130="nulová",J130,0)</f>
        <v>0</v>
      </c>
      <c r="BJ130" s="19" t="s">
        <v>89</v>
      </c>
      <c r="BK130" s="207">
        <f>ROUND(I130*H130,2)</f>
        <v>0</v>
      </c>
      <c r="BL130" s="19" t="s">
        <v>104</v>
      </c>
      <c r="BM130" s="206" t="s">
        <v>4255</v>
      </c>
    </row>
    <row r="131" spans="1:65" s="2" customFormat="1" ht="27">
      <c r="A131" s="37"/>
      <c r="B131" s="38"/>
      <c r="C131" s="39"/>
      <c r="D131" s="208" t="s">
        <v>421</v>
      </c>
      <c r="E131" s="39"/>
      <c r="F131" s="209" t="s">
        <v>4249</v>
      </c>
      <c r="G131" s="39"/>
      <c r="H131" s="39"/>
      <c r="I131" s="118"/>
      <c r="J131" s="39"/>
      <c r="K131" s="39"/>
      <c r="L131" s="42"/>
      <c r="M131" s="210"/>
      <c r="N131" s="211"/>
      <c r="O131" s="67"/>
      <c r="P131" s="67"/>
      <c r="Q131" s="67"/>
      <c r="R131" s="67"/>
      <c r="S131" s="67"/>
      <c r="T131" s="68"/>
      <c r="U131" s="37"/>
      <c r="V131" s="37"/>
      <c r="W131" s="37"/>
      <c r="X131" s="37"/>
      <c r="Y131" s="37"/>
      <c r="Z131" s="37"/>
      <c r="AA131" s="37"/>
      <c r="AB131" s="37"/>
      <c r="AC131" s="37"/>
      <c r="AD131" s="37"/>
      <c r="AE131" s="37"/>
      <c r="AT131" s="19" t="s">
        <v>421</v>
      </c>
      <c r="AU131" s="19" t="s">
        <v>91</v>
      </c>
    </row>
    <row r="132" spans="1:65" s="13" customFormat="1" ht="10">
      <c r="B132" s="212"/>
      <c r="C132" s="213"/>
      <c r="D132" s="208" t="s">
        <v>272</v>
      </c>
      <c r="E132" s="214" t="s">
        <v>44</v>
      </c>
      <c r="F132" s="215" t="s">
        <v>4237</v>
      </c>
      <c r="G132" s="213"/>
      <c r="H132" s="214" t="s">
        <v>44</v>
      </c>
      <c r="I132" s="216"/>
      <c r="J132" s="213"/>
      <c r="K132" s="213"/>
      <c r="L132" s="217"/>
      <c r="M132" s="218"/>
      <c r="N132" s="219"/>
      <c r="O132" s="219"/>
      <c r="P132" s="219"/>
      <c r="Q132" s="219"/>
      <c r="R132" s="219"/>
      <c r="S132" s="219"/>
      <c r="T132" s="220"/>
      <c r="AT132" s="221" t="s">
        <v>272</v>
      </c>
      <c r="AU132" s="221" t="s">
        <v>91</v>
      </c>
      <c r="AV132" s="13" t="s">
        <v>89</v>
      </c>
      <c r="AW132" s="13" t="s">
        <v>38</v>
      </c>
      <c r="AX132" s="13" t="s">
        <v>82</v>
      </c>
      <c r="AY132" s="221" t="s">
        <v>262</v>
      </c>
    </row>
    <row r="133" spans="1:65" s="13" customFormat="1" ht="10">
      <c r="B133" s="212"/>
      <c r="C133" s="213"/>
      <c r="D133" s="208" t="s">
        <v>272</v>
      </c>
      <c r="E133" s="214" t="s">
        <v>44</v>
      </c>
      <c r="F133" s="215" t="s">
        <v>4241</v>
      </c>
      <c r="G133" s="213"/>
      <c r="H133" s="214" t="s">
        <v>44</v>
      </c>
      <c r="I133" s="216"/>
      <c r="J133" s="213"/>
      <c r="K133" s="213"/>
      <c r="L133" s="217"/>
      <c r="M133" s="218"/>
      <c r="N133" s="219"/>
      <c r="O133" s="219"/>
      <c r="P133" s="219"/>
      <c r="Q133" s="219"/>
      <c r="R133" s="219"/>
      <c r="S133" s="219"/>
      <c r="T133" s="220"/>
      <c r="AT133" s="221" t="s">
        <v>272</v>
      </c>
      <c r="AU133" s="221" t="s">
        <v>91</v>
      </c>
      <c r="AV133" s="13" t="s">
        <v>89</v>
      </c>
      <c r="AW133" s="13" t="s">
        <v>38</v>
      </c>
      <c r="AX133" s="13" t="s">
        <v>82</v>
      </c>
      <c r="AY133" s="221" t="s">
        <v>262</v>
      </c>
    </row>
    <row r="134" spans="1:65" s="15" customFormat="1" ht="10">
      <c r="B134" s="233"/>
      <c r="C134" s="234"/>
      <c r="D134" s="208" t="s">
        <v>272</v>
      </c>
      <c r="E134" s="235" t="s">
        <v>44</v>
      </c>
      <c r="F134" s="236" t="s">
        <v>89</v>
      </c>
      <c r="G134" s="234"/>
      <c r="H134" s="237">
        <v>1</v>
      </c>
      <c r="I134" s="238"/>
      <c r="J134" s="234"/>
      <c r="K134" s="234"/>
      <c r="L134" s="239"/>
      <c r="M134" s="240"/>
      <c r="N134" s="241"/>
      <c r="O134" s="241"/>
      <c r="P134" s="241"/>
      <c r="Q134" s="241"/>
      <c r="R134" s="241"/>
      <c r="S134" s="241"/>
      <c r="T134" s="242"/>
      <c r="AT134" s="243" t="s">
        <v>272</v>
      </c>
      <c r="AU134" s="243" t="s">
        <v>91</v>
      </c>
      <c r="AV134" s="15" t="s">
        <v>91</v>
      </c>
      <c r="AW134" s="15" t="s">
        <v>38</v>
      </c>
      <c r="AX134" s="15" t="s">
        <v>89</v>
      </c>
      <c r="AY134" s="243" t="s">
        <v>262</v>
      </c>
    </row>
    <row r="135" spans="1:65" s="12" customFormat="1" ht="22.75" customHeight="1">
      <c r="B135" s="179"/>
      <c r="C135" s="180"/>
      <c r="D135" s="181" t="s">
        <v>81</v>
      </c>
      <c r="E135" s="193" t="s">
        <v>97</v>
      </c>
      <c r="F135" s="193" t="s">
        <v>545</v>
      </c>
      <c r="G135" s="180"/>
      <c r="H135" s="180"/>
      <c r="I135" s="183"/>
      <c r="J135" s="194">
        <f>BK135</f>
        <v>0</v>
      </c>
      <c r="K135" s="180"/>
      <c r="L135" s="185"/>
      <c r="M135" s="186"/>
      <c r="N135" s="187"/>
      <c r="O135" s="187"/>
      <c r="P135" s="188">
        <f>SUM(P136:P483)</f>
        <v>0</v>
      </c>
      <c r="Q135" s="187"/>
      <c r="R135" s="188">
        <f>SUM(R136:R483)</f>
        <v>514.11112416999799</v>
      </c>
      <c r="S135" s="187"/>
      <c r="T135" s="189">
        <f>SUM(T136:T483)</f>
        <v>0</v>
      </c>
      <c r="AR135" s="190" t="s">
        <v>89</v>
      </c>
      <c r="AT135" s="191" t="s">
        <v>81</v>
      </c>
      <c r="AU135" s="191" t="s">
        <v>89</v>
      </c>
      <c r="AY135" s="190" t="s">
        <v>262</v>
      </c>
      <c r="BK135" s="192">
        <f>SUM(BK136:BK483)</f>
        <v>0</v>
      </c>
    </row>
    <row r="136" spans="1:65" s="2" customFormat="1" ht="16.5" customHeight="1">
      <c r="A136" s="37"/>
      <c r="B136" s="38"/>
      <c r="C136" s="195" t="s">
        <v>339</v>
      </c>
      <c r="D136" s="195" t="s">
        <v>264</v>
      </c>
      <c r="E136" s="196" t="s">
        <v>4256</v>
      </c>
      <c r="F136" s="197" t="s">
        <v>4257</v>
      </c>
      <c r="G136" s="198" t="s">
        <v>267</v>
      </c>
      <c r="H136" s="199">
        <v>92.837999999999994</v>
      </c>
      <c r="I136" s="200"/>
      <c r="J136" s="201">
        <f>ROUND(I136*H136,2)</f>
        <v>0</v>
      </c>
      <c r="K136" s="197" t="s">
        <v>268</v>
      </c>
      <c r="L136" s="42"/>
      <c r="M136" s="202" t="s">
        <v>44</v>
      </c>
      <c r="N136" s="203" t="s">
        <v>53</v>
      </c>
      <c r="O136" s="67"/>
      <c r="P136" s="204">
        <f>O136*H136</f>
        <v>0</v>
      </c>
      <c r="Q136" s="204">
        <v>2.45329</v>
      </c>
      <c r="R136" s="204">
        <f>Q136*H136</f>
        <v>227.75853701999998</v>
      </c>
      <c r="S136" s="204">
        <v>0</v>
      </c>
      <c r="T136" s="205">
        <f>S136*H136</f>
        <v>0</v>
      </c>
      <c r="U136" s="37"/>
      <c r="V136" s="37"/>
      <c r="W136" s="37"/>
      <c r="X136" s="37"/>
      <c r="Y136" s="37"/>
      <c r="Z136" s="37"/>
      <c r="AA136" s="37"/>
      <c r="AB136" s="37"/>
      <c r="AC136" s="37"/>
      <c r="AD136" s="37"/>
      <c r="AE136" s="37"/>
      <c r="AR136" s="206" t="s">
        <v>104</v>
      </c>
      <c r="AT136" s="206" t="s">
        <v>264</v>
      </c>
      <c r="AU136" s="206" t="s">
        <v>91</v>
      </c>
      <c r="AY136" s="19" t="s">
        <v>262</v>
      </c>
      <c r="BE136" s="207">
        <f>IF(N136="základní",J136,0)</f>
        <v>0</v>
      </c>
      <c r="BF136" s="207">
        <f>IF(N136="snížená",J136,0)</f>
        <v>0</v>
      </c>
      <c r="BG136" s="207">
        <f>IF(N136="zákl. přenesená",J136,0)</f>
        <v>0</v>
      </c>
      <c r="BH136" s="207">
        <f>IF(N136="sníž. přenesená",J136,0)</f>
        <v>0</v>
      </c>
      <c r="BI136" s="207">
        <f>IF(N136="nulová",J136,0)</f>
        <v>0</v>
      </c>
      <c r="BJ136" s="19" t="s">
        <v>89</v>
      </c>
      <c r="BK136" s="207">
        <f>ROUND(I136*H136,2)</f>
        <v>0</v>
      </c>
      <c r="BL136" s="19" t="s">
        <v>104</v>
      </c>
      <c r="BM136" s="206" t="s">
        <v>4258</v>
      </c>
    </row>
    <row r="137" spans="1:65" s="2" customFormat="1" ht="108">
      <c r="A137" s="37"/>
      <c r="B137" s="38"/>
      <c r="C137" s="39"/>
      <c r="D137" s="208" t="s">
        <v>270</v>
      </c>
      <c r="E137" s="39"/>
      <c r="F137" s="209" t="s">
        <v>4259</v>
      </c>
      <c r="G137" s="39"/>
      <c r="H137" s="39"/>
      <c r="I137" s="118"/>
      <c r="J137" s="39"/>
      <c r="K137" s="39"/>
      <c r="L137" s="42"/>
      <c r="M137" s="210"/>
      <c r="N137" s="211"/>
      <c r="O137" s="67"/>
      <c r="P137" s="67"/>
      <c r="Q137" s="67"/>
      <c r="R137" s="67"/>
      <c r="S137" s="67"/>
      <c r="T137" s="68"/>
      <c r="U137" s="37"/>
      <c r="V137" s="37"/>
      <c r="W137" s="37"/>
      <c r="X137" s="37"/>
      <c r="Y137" s="37"/>
      <c r="Z137" s="37"/>
      <c r="AA137" s="37"/>
      <c r="AB137" s="37"/>
      <c r="AC137" s="37"/>
      <c r="AD137" s="37"/>
      <c r="AE137" s="37"/>
      <c r="AT137" s="19" t="s">
        <v>270</v>
      </c>
      <c r="AU137" s="19" t="s">
        <v>91</v>
      </c>
    </row>
    <row r="138" spans="1:65" s="13" customFormat="1" ht="10">
      <c r="B138" s="212"/>
      <c r="C138" s="213"/>
      <c r="D138" s="208" t="s">
        <v>272</v>
      </c>
      <c r="E138" s="214" t="s">
        <v>44</v>
      </c>
      <c r="F138" s="215" t="s">
        <v>4260</v>
      </c>
      <c r="G138" s="213"/>
      <c r="H138" s="214" t="s">
        <v>44</v>
      </c>
      <c r="I138" s="216"/>
      <c r="J138" s="213"/>
      <c r="K138" s="213"/>
      <c r="L138" s="217"/>
      <c r="M138" s="218"/>
      <c r="N138" s="219"/>
      <c r="O138" s="219"/>
      <c r="P138" s="219"/>
      <c r="Q138" s="219"/>
      <c r="R138" s="219"/>
      <c r="S138" s="219"/>
      <c r="T138" s="220"/>
      <c r="AT138" s="221" t="s">
        <v>272</v>
      </c>
      <c r="AU138" s="221" t="s">
        <v>91</v>
      </c>
      <c r="AV138" s="13" t="s">
        <v>89</v>
      </c>
      <c r="AW138" s="13" t="s">
        <v>38</v>
      </c>
      <c r="AX138" s="13" t="s">
        <v>82</v>
      </c>
      <c r="AY138" s="221" t="s">
        <v>262</v>
      </c>
    </row>
    <row r="139" spans="1:65" s="13" customFormat="1" ht="10">
      <c r="B139" s="212"/>
      <c r="C139" s="213"/>
      <c r="D139" s="208" t="s">
        <v>272</v>
      </c>
      <c r="E139" s="214" t="s">
        <v>44</v>
      </c>
      <c r="F139" s="215" t="s">
        <v>4261</v>
      </c>
      <c r="G139" s="213"/>
      <c r="H139" s="214" t="s">
        <v>44</v>
      </c>
      <c r="I139" s="216"/>
      <c r="J139" s="213"/>
      <c r="K139" s="213"/>
      <c r="L139" s="217"/>
      <c r="M139" s="218"/>
      <c r="N139" s="219"/>
      <c r="O139" s="219"/>
      <c r="P139" s="219"/>
      <c r="Q139" s="219"/>
      <c r="R139" s="219"/>
      <c r="S139" s="219"/>
      <c r="T139" s="220"/>
      <c r="AT139" s="221" t="s">
        <v>272</v>
      </c>
      <c r="AU139" s="221" t="s">
        <v>91</v>
      </c>
      <c r="AV139" s="13" t="s">
        <v>89</v>
      </c>
      <c r="AW139" s="13" t="s">
        <v>38</v>
      </c>
      <c r="AX139" s="13" t="s">
        <v>82</v>
      </c>
      <c r="AY139" s="221" t="s">
        <v>262</v>
      </c>
    </row>
    <row r="140" spans="1:65" s="15" customFormat="1" ht="10">
      <c r="B140" s="233"/>
      <c r="C140" s="234"/>
      <c r="D140" s="208" t="s">
        <v>272</v>
      </c>
      <c r="E140" s="235" t="s">
        <v>44</v>
      </c>
      <c r="F140" s="236" t="s">
        <v>4262</v>
      </c>
      <c r="G140" s="234"/>
      <c r="H140" s="237">
        <v>3.633</v>
      </c>
      <c r="I140" s="238"/>
      <c r="J140" s="234"/>
      <c r="K140" s="234"/>
      <c r="L140" s="239"/>
      <c r="M140" s="240"/>
      <c r="N140" s="241"/>
      <c r="O140" s="241"/>
      <c r="P140" s="241"/>
      <c r="Q140" s="241"/>
      <c r="R140" s="241"/>
      <c r="S140" s="241"/>
      <c r="T140" s="242"/>
      <c r="AT140" s="243" t="s">
        <v>272</v>
      </c>
      <c r="AU140" s="243" t="s">
        <v>91</v>
      </c>
      <c r="AV140" s="15" t="s">
        <v>91</v>
      </c>
      <c r="AW140" s="15" t="s">
        <v>38</v>
      </c>
      <c r="AX140" s="15" t="s">
        <v>82</v>
      </c>
      <c r="AY140" s="243" t="s">
        <v>262</v>
      </c>
    </row>
    <row r="141" spans="1:65" s="13" customFormat="1" ht="10">
      <c r="B141" s="212"/>
      <c r="C141" s="213"/>
      <c r="D141" s="208" t="s">
        <v>272</v>
      </c>
      <c r="E141" s="214" t="s">
        <v>44</v>
      </c>
      <c r="F141" s="215" t="s">
        <v>4263</v>
      </c>
      <c r="G141" s="213"/>
      <c r="H141" s="214" t="s">
        <v>44</v>
      </c>
      <c r="I141" s="216"/>
      <c r="J141" s="213"/>
      <c r="K141" s="213"/>
      <c r="L141" s="217"/>
      <c r="M141" s="218"/>
      <c r="N141" s="219"/>
      <c r="O141" s="219"/>
      <c r="P141" s="219"/>
      <c r="Q141" s="219"/>
      <c r="R141" s="219"/>
      <c r="S141" s="219"/>
      <c r="T141" s="220"/>
      <c r="AT141" s="221" t="s">
        <v>272</v>
      </c>
      <c r="AU141" s="221" t="s">
        <v>91</v>
      </c>
      <c r="AV141" s="13" t="s">
        <v>89</v>
      </c>
      <c r="AW141" s="13" t="s">
        <v>38</v>
      </c>
      <c r="AX141" s="13" t="s">
        <v>82</v>
      </c>
      <c r="AY141" s="221" t="s">
        <v>262</v>
      </c>
    </row>
    <row r="142" spans="1:65" s="15" customFormat="1" ht="10">
      <c r="B142" s="233"/>
      <c r="C142" s="234"/>
      <c r="D142" s="208" t="s">
        <v>272</v>
      </c>
      <c r="E142" s="235" t="s">
        <v>44</v>
      </c>
      <c r="F142" s="236" t="s">
        <v>4264</v>
      </c>
      <c r="G142" s="234"/>
      <c r="H142" s="237">
        <v>4.7839999999999998</v>
      </c>
      <c r="I142" s="238"/>
      <c r="J142" s="234"/>
      <c r="K142" s="234"/>
      <c r="L142" s="239"/>
      <c r="M142" s="240"/>
      <c r="N142" s="241"/>
      <c r="O142" s="241"/>
      <c r="P142" s="241"/>
      <c r="Q142" s="241"/>
      <c r="R142" s="241"/>
      <c r="S142" s="241"/>
      <c r="T142" s="242"/>
      <c r="AT142" s="243" t="s">
        <v>272</v>
      </c>
      <c r="AU142" s="243" t="s">
        <v>91</v>
      </c>
      <c r="AV142" s="15" t="s">
        <v>91</v>
      </c>
      <c r="AW142" s="15" t="s">
        <v>38</v>
      </c>
      <c r="AX142" s="15" t="s">
        <v>82</v>
      </c>
      <c r="AY142" s="243" t="s">
        <v>262</v>
      </c>
    </row>
    <row r="143" spans="1:65" s="13" customFormat="1" ht="10">
      <c r="B143" s="212"/>
      <c r="C143" s="213"/>
      <c r="D143" s="208" t="s">
        <v>272</v>
      </c>
      <c r="E143" s="214" t="s">
        <v>44</v>
      </c>
      <c r="F143" s="215" t="s">
        <v>4265</v>
      </c>
      <c r="G143" s="213"/>
      <c r="H143" s="214" t="s">
        <v>44</v>
      </c>
      <c r="I143" s="216"/>
      <c r="J143" s="213"/>
      <c r="K143" s="213"/>
      <c r="L143" s="217"/>
      <c r="M143" s="218"/>
      <c r="N143" s="219"/>
      <c r="O143" s="219"/>
      <c r="P143" s="219"/>
      <c r="Q143" s="219"/>
      <c r="R143" s="219"/>
      <c r="S143" s="219"/>
      <c r="T143" s="220"/>
      <c r="AT143" s="221" t="s">
        <v>272</v>
      </c>
      <c r="AU143" s="221" t="s">
        <v>91</v>
      </c>
      <c r="AV143" s="13" t="s">
        <v>89</v>
      </c>
      <c r="AW143" s="13" t="s">
        <v>38</v>
      </c>
      <c r="AX143" s="13" t="s">
        <v>82</v>
      </c>
      <c r="AY143" s="221" t="s">
        <v>262</v>
      </c>
    </row>
    <row r="144" spans="1:65" s="15" customFormat="1" ht="10">
      <c r="B144" s="233"/>
      <c r="C144" s="234"/>
      <c r="D144" s="208" t="s">
        <v>272</v>
      </c>
      <c r="E144" s="235" t="s">
        <v>44</v>
      </c>
      <c r="F144" s="236" t="s">
        <v>4266</v>
      </c>
      <c r="G144" s="234"/>
      <c r="H144" s="237">
        <v>6.9770000000000003</v>
      </c>
      <c r="I144" s="238"/>
      <c r="J144" s="234"/>
      <c r="K144" s="234"/>
      <c r="L144" s="239"/>
      <c r="M144" s="240"/>
      <c r="N144" s="241"/>
      <c r="O144" s="241"/>
      <c r="P144" s="241"/>
      <c r="Q144" s="241"/>
      <c r="R144" s="241"/>
      <c r="S144" s="241"/>
      <c r="T144" s="242"/>
      <c r="AT144" s="243" t="s">
        <v>272</v>
      </c>
      <c r="AU144" s="243" t="s">
        <v>91</v>
      </c>
      <c r="AV144" s="15" t="s">
        <v>91</v>
      </c>
      <c r="AW144" s="15" t="s">
        <v>38</v>
      </c>
      <c r="AX144" s="15" t="s">
        <v>82</v>
      </c>
      <c r="AY144" s="243" t="s">
        <v>262</v>
      </c>
    </row>
    <row r="145" spans="2:51" s="15" customFormat="1" ht="10">
      <c r="B145" s="233"/>
      <c r="C145" s="234"/>
      <c r="D145" s="208" t="s">
        <v>272</v>
      </c>
      <c r="E145" s="235" t="s">
        <v>44</v>
      </c>
      <c r="F145" s="236" t="s">
        <v>4267</v>
      </c>
      <c r="G145" s="234"/>
      <c r="H145" s="237">
        <v>-0.9</v>
      </c>
      <c r="I145" s="238"/>
      <c r="J145" s="234"/>
      <c r="K145" s="234"/>
      <c r="L145" s="239"/>
      <c r="M145" s="240"/>
      <c r="N145" s="241"/>
      <c r="O145" s="241"/>
      <c r="P145" s="241"/>
      <c r="Q145" s="241"/>
      <c r="R145" s="241"/>
      <c r="S145" s="241"/>
      <c r="T145" s="242"/>
      <c r="AT145" s="243" t="s">
        <v>272</v>
      </c>
      <c r="AU145" s="243" t="s">
        <v>91</v>
      </c>
      <c r="AV145" s="15" t="s">
        <v>91</v>
      </c>
      <c r="AW145" s="15" t="s">
        <v>38</v>
      </c>
      <c r="AX145" s="15" t="s">
        <v>82</v>
      </c>
      <c r="AY145" s="243" t="s">
        <v>262</v>
      </c>
    </row>
    <row r="146" spans="2:51" s="13" customFormat="1" ht="10">
      <c r="B146" s="212"/>
      <c r="C146" s="213"/>
      <c r="D146" s="208" t="s">
        <v>272</v>
      </c>
      <c r="E146" s="214" t="s">
        <v>44</v>
      </c>
      <c r="F146" s="215" t="s">
        <v>4268</v>
      </c>
      <c r="G146" s="213"/>
      <c r="H146" s="214" t="s">
        <v>44</v>
      </c>
      <c r="I146" s="216"/>
      <c r="J146" s="213"/>
      <c r="K146" s="213"/>
      <c r="L146" s="217"/>
      <c r="M146" s="218"/>
      <c r="N146" s="219"/>
      <c r="O146" s="219"/>
      <c r="P146" s="219"/>
      <c r="Q146" s="219"/>
      <c r="R146" s="219"/>
      <c r="S146" s="219"/>
      <c r="T146" s="220"/>
      <c r="AT146" s="221" t="s">
        <v>272</v>
      </c>
      <c r="AU146" s="221" t="s">
        <v>91</v>
      </c>
      <c r="AV146" s="13" t="s">
        <v>89</v>
      </c>
      <c r="AW146" s="13" t="s">
        <v>38</v>
      </c>
      <c r="AX146" s="13" t="s">
        <v>82</v>
      </c>
      <c r="AY146" s="221" t="s">
        <v>262</v>
      </c>
    </row>
    <row r="147" spans="2:51" s="15" customFormat="1" ht="10">
      <c r="B147" s="233"/>
      <c r="C147" s="234"/>
      <c r="D147" s="208" t="s">
        <v>272</v>
      </c>
      <c r="E147" s="235" t="s">
        <v>44</v>
      </c>
      <c r="F147" s="236" t="s">
        <v>4269</v>
      </c>
      <c r="G147" s="234"/>
      <c r="H147" s="237">
        <v>3.24</v>
      </c>
      <c r="I147" s="238"/>
      <c r="J147" s="234"/>
      <c r="K147" s="234"/>
      <c r="L147" s="239"/>
      <c r="M147" s="240"/>
      <c r="N147" s="241"/>
      <c r="O147" s="241"/>
      <c r="P147" s="241"/>
      <c r="Q147" s="241"/>
      <c r="R147" s="241"/>
      <c r="S147" s="241"/>
      <c r="T147" s="242"/>
      <c r="AT147" s="243" t="s">
        <v>272</v>
      </c>
      <c r="AU147" s="243" t="s">
        <v>91</v>
      </c>
      <c r="AV147" s="15" t="s">
        <v>91</v>
      </c>
      <c r="AW147" s="15" t="s">
        <v>38</v>
      </c>
      <c r="AX147" s="15" t="s">
        <v>82</v>
      </c>
      <c r="AY147" s="243" t="s">
        <v>262</v>
      </c>
    </row>
    <row r="148" spans="2:51" s="15" customFormat="1" ht="10">
      <c r="B148" s="233"/>
      <c r="C148" s="234"/>
      <c r="D148" s="208" t="s">
        <v>272</v>
      </c>
      <c r="E148" s="235" t="s">
        <v>44</v>
      </c>
      <c r="F148" s="236" t="s">
        <v>4270</v>
      </c>
      <c r="G148" s="234"/>
      <c r="H148" s="237">
        <v>-0.45</v>
      </c>
      <c r="I148" s="238"/>
      <c r="J148" s="234"/>
      <c r="K148" s="234"/>
      <c r="L148" s="239"/>
      <c r="M148" s="240"/>
      <c r="N148" s="241"/>
      <c r="O148" s="241"/>
      <c r="P148" s="241"/>
      <c r="Q148" s="241"/>
      <c r="R148" s="241"/>
      <c r="S148" s="241"/>
      <c r="T148" s="242"/>
      <c r="AT148" s="243" t="s">
        <v>272</v>
      </c>
      <c r="AU148" s="243" t="s">
        <v>91</v>
      </c>
      <c r="AV148" s="15" t="s">
        <v>91</v>
      </c>
      <c r="AW148" s="15" t="s">
        <v>38</v>
      </c>
      <c r="AX148" s="15" t="s">
        <v>82</v>
      </c>
      <c r="AY148" s="243" t="s">
        <v>262</v>
      </c>
    </row>
    <row r="149" spans="2:51" s="13" customFormat="1" ht="10">
      <c r="B149" s="212"/>
      <c r="C149" s="213"/>
      <c r="D149" s="208" t="s">
        <v>272</v>
      </c>
      <c r="E149" s="214" t="s">
        <v>44</v>
      </c>
      <c r="F149" s="215" t="s">
        <v>4271</v>
      </c>
      <c r="G149" s="213"/>
      <c r="H149" s="214" t="s">
        <v>44</v>
      </c>
      <c r="I149" s="216"/>
      <c r="J149" s="213"/>
      <c r="K149" s="213"/>
      <c r="L149" s="217"/>
      <c r="M149" s="218"/>
      <c r="N149" s="219"/>
      <c r="O149" s="219"/>
      <c r="P149" s="219"/>
      <c r="Q149" s="219"/>
      <c r="R149" s="219"/>
      <c r="S149" s="219"/>
      <c r="T149" s="220"/>
      <c r="AT149" s="221" t="s">
        <v>272</v>
      </c>
      <c r="AU149" s="221" t="s">
        <v>91</v>
      </c>
      <c r="AV149" s="13" t="s">
        <v>89</v>
      </c>
      <c r="AW149" s="13" t="s">
        <v>38</v>
      </c>
      <c r="AX149" s="13" t="s">
        <v>82</v>
      </c>
      <c r="AY149" s="221" t="s">
        <v>262</v>
      </c>
    </row>
    <row r="150" spans="2:51" s="15" customFormat="1" ht="10">
      <c r="B150" s="233"/>
      <c r="C150" s="234"/>
      <c r="D150" s="208" t="s">
        <v>272</v>
      </c>
      <c r="E150" s="235" t="s">
        <v>44</v>
      </c>
      <c r="F150" s="236" t="s">
        <v>4262</v>
      </c>
      <c r="G150" s="234"/>
      <c r="H150" s="237">
        <v>3.633</v>
      </c>
      <c r="I150" s="238"/>
      <c r="J150" s="234"/>
      <c r="K150" s="234"/>
      <c r="L150" s="239"/>
      <c r="M150" s="240"/>
      <c r="N150" s="241"/>
      <c r="O150" s="241"/>
      <c r="P150" s="241"/>
      <c r="Q150" s="241"/>
      <c r="R150" s="241"/>
      <c r="S150" s="241"/>
      <c r="T150" s="242"/>
      <c r="AT150" s="243" t="s">
        <v>272</v>
      </c>
      <c r="AU150" s="243" t="s">
        <v>91</v>
      </c>
      <c r="AV150" s="15" t="s">
        <v>91</v>
      </c>
      <c r="AW150" s="15" t="s">
        <v>38</v>
      </c>
      <c r="AX150" s="15" t="s">
        <v>82</v>
      </c>
      <c r="AY150" s="243" t="s">
        <v>262</v>
      </c>
    </row>
    <row r="151" spans="2:51" s="13" customFormat="1" ht="10">
      <c r="B151" s="212"/>
      <c r="C151" s="213"/>
      <c r="D151" s="208" t="s">
        <v>272</v>
      </c>
      <c r="E151" s="214" t="s">
        <v>44</v>
      </c>
      <c r="F151" s="215" t="s">
        <v>4272</v>
      </c>
      <c r="G151" s="213"/>
      <c r="H151" s="214" t="s">
        <v>44</v>
      </c>
      <c r="I151" s="216"/>
      <c r="J151" s="213"/>
      <c r="K151" s="213"/>
      <c r="L151" s="217"/>
      <c r="M151" s="218"/>
      <c r="N151" s="219"/>
      <c r="O151" s="219"/>
      <c r="P151" s="219"/>
      <c r="Q151" s="219"/>
      <c r="R151" s="219"/>
      <c r="S151" s="219"/>
      <c r="T151" s="220"/>
      <c r="AT151" s="221" t="s">
        <v>272</v>
      </c>
      <c r="AU151" s="221" t="s">
        <v>91</v>
      </c>
      <c r="AV151" s="13" t="s">
        <v>89</v>
      </c>
      <c r="AW151" s="13" t="s">
        <v>38</v>
      </c>
      <c r="AX151" s="13" t="s">
        <v>82</v>
      </c>
      <c r="AY151" s="221" t="s">
        <v>262</v>
      </c>
    </row>
    <row r="152" spans="2:51" s="15" customFormat="1" ht="10">
      <c r="B152" s="233"/>
      <c r="C152" s="234"/>
      <c r="D152" s="208" t="s">
        <v>272</v>
      </c>
      <c r="E152" s="235" t="s">
        <v>44</v>
      </c>
      <c r="F152" s="236" t="s">
        <v>4273</v>
      </c>
      <c r="G152" s="234"/>
      <c r="H152" s="237">
        <v>5.2969999999999997</v>
      </c>
      <c r="I152" s="238"/>
      <c r="J152" s="234"/>
      <c r="K152" s="234"/>
      <c r="L152" s="239"/>
      <c r="M152" s="240"/>
      <c r="N152" s="241"/>
      <c r="O152" s="241"/>
      <c r="P152" s="241"/>
      <c r="Q152" s="241"/>
      <c r="R152" s="241"/>
      <c r="S152" s="241"/>
      <c r="T152" s="242"/>
      <c r="AT152" s="243" t="s">
        <v>272</v>
      </c>
      <c r="AU152" s="243" t="s">
        <v>91</v>
      </c>
      <c r="AV152" s="15" t="s">
        <v>91</v>
      </c>
      <c r="AW152" s="15" t="s">
        <v>38</v>
      </c>
      <c r="AX152" s="15" t="s">
        <v>82</v>
      </c>
      <c r="AY152" s="243" t="s">
        <v>262</v>
      </c>
    </row>
    <row r="153" spans="2:51" s="13" customFormat="1" ht="10">
      <c r="B153" s="212"/>
      <c r="C153" s="213"/>
      <c r="D153" s="208" t="s">
        <v>272</v>
      </c>
      <c r="E153" s="214" t="s">
        <v>44</v>
      </c>
      <c r="F153" s="215" t="s">
        <v>4274</v>
      </c>
      <c r="G153" s="213"/>
      <c r="H153" s="214" t="s">
        <v>44</v>
      </c>
      <c r="I153" s="216"/>
      <c r="J153" s="213"/>
      <c r="K153" s="213"/>
      <c r="L153" s="217"/>
      <c r="M153" s="218"/>
      <c r="N153" s="219"/>
      <c r="O153" s="219"/>
      <c r="P153" s="219"/>
      <c r="Q153" s="219"/>
      <c r="R153" s="219"/>
      <c r="S153" s="219"/>
      <c r="T153" s="220"/>
      <c r="AT153" s="221" t="s">
        <v>272</v>
      </c>
      <c r="AU153" s="221" t="s">
        <v>91</v>
      </c>
      <c r="AV153" s="13" t="s">
        <v>89</v>
      </c>
      <c r="AW153" s="13" t="s">
        <v>38</v>
      </c>
      <c r="AX153" s="13" t="s">
        <v>82</v>
      </c>
      <c r="AY153" s="221" t="s">
        <v>262</v>
      </c>
    </row>
    <row r="154" spans="2:51" s="15" customFormat="1" ht="10">
      <c r="B154" s="233"/>
      <c r="C154" s="234"/>
      <c r="D154" s="208" t="s">
        <v>272</v>
      </c>
      <c r="E154" s="235" t="s">
        <v>44</v>
      </c>
      <c r="F154" s="236" t="s">
        <v>4275</v>
      </c>
      <c r="G154" s="234"/>
      <c r="H154" s="237">
        <v>2.46</v>
      </c>
      <c r="I154" s="238"/>
      <c r="J154" s="234"/>
      <c r="K154" s="234"/>
      <c r="L154" s="239"/>
      <c r="M154" s="240"/>
      <c r="N154" s="241"/>
      <c r="O154" s="241"/>
      <c r="P154" s="241"/>
      <c r="Q154" s="241"/>
      <c r="R154" s="241"/>
      <c r="S154" s="241"/>
      <c r="T154" s="242"/>
      <c r="AT154" s="243" t="s">
        <v>272</v>
      </c>
      <c r="AU154" s="243" t="s">
        <v>91</v>
      </c>
      <c r="AV154" s="15" t="s">
        <v>91</v>
      </c>
      <c r="AW154" s="15" t="s">
        <v>38</v>
      </c>
      <c r="AX154" s="15" t="s">
        <v>82</v>
      </c>
      <c r="AY154" s="243" t="s">
        <v>262</v>
      </c>
    </row>
    <row r="155" spans="2:51" s="13" customFormat="1" ht="10">
      <c r="B155" s="212"/>
      <c r="C155" s="213"/>
      <c r="D155" s="208" t="s">
        <v>272</v>
      </c>
      <c r="E155" s="214" t="s">
        <v>44</v>
      </c>
      <c r="F155" s="215" t="s">
        <v>4276</v>
      </c>
      <c r="G155" s="213"/>
      <c r="H155" s="214" t="s">
        <v>44</v>
      </c>
      <c r="I155" s="216"/>
      <c r="J155" s="213"/>
      <c r="K155" s="213"/>
      <c r="L155" s="217"/>
      <c r="M155" s="218"/>
      <c r="N155" s="219"/>
      <c r="O155" s="219"/>
      <c r="P155" s="219"/>
      <c r="Q155" s="219"/>
      <c r="R155" s="219"/>
      <c r="S155" s="219"/>
      <c r="T155" s="220"/>
      <c r="AT155" s="221" t="s">
        <v>272</v>
      </c>
      <c r="AU155" s="221" t="s">
        <v>91</v>
      </c>
      <c r="AV155" s="13" t="s">
        <v>89</v>
      </c>
      <c r="AW155" s="13" t="s">
        <v>38</v>
      </c>
      <c r="AX155" s="13" t="s">
        <v>82</v>
      </c>
      <c r="AY155" s="221" t="s">
        <v>262</v>
      </c>
    </row>
    <row r="156" spans="2:51" s="15" customFormat="1" ht="10">
      <c r="B156" s="233"/>
      <c r="C156" s="234"/>
      <c r="D156" s="208" t="s">
        <v>272</v>
      </c>
      <c r="E156" s="235" t="s">
        <v>44</v>
      </c>
      <c r="F156" s="236" t="s">
        <v>4277</v>
      </c>
      <c r="G156" s="234"/>
      <c r="H156" s="237">
        <v>3.28</v>
      </c>
      <c r="I156" s="238"/>
      <c r="J156" s="234"/>
      <c r="K156" s="234"/>
      <c r="L156" s="239"/>
      <c r="M156" s="240"/>
      <c r="N156" s="241"/>
      <c r="O156" s="241"/>
      <c r="P156" s="241"/>
      <c r="Q156" s="241"/>
      <c r="R156" s="241"/>
      <c r="S156" s="241"/>
      <c r="T156" s="242"/>
      <c r="AT156" s="243" t="s">
        <v>272</v>
      </c>
      <c r="AU156" s="243" t="s">
        <v>91</v>
      </c>
      <c r="AV156" s="15" t="s">
        <v>91</v>
      </c>
      <c r="AW156" s="15" t="s">
        <v>38</v>
      </c>
      <c r="AX156" s="15" t="s">
        <v>82</v>
      </c>
      <c r="AY156" s="243" t="s">
        <v>262</v>
      </c>
    </row>
    <row r="157" spans="2:51" s="15" customFormat="1" ht="10">
      <c r="B157" s="233"/>
      <c r="C157" s="234"/>
      <c r="D157" s="208" t="s">
        <v>272</v>
      </c>
      <c r="E157" s="235" t="s">
        <v>44</v>
      </c>
      <c r="F157" s="236" t="s">
        <v>4270</v>
      </c>
      <c r="G157" s="234"/>
      <c r="H157" s="237">
        <v>-0.45</v>
      </c>
      <c r="I157" s="238"/>
      <c r="J157" s="234"/>
      <c r="K157" s="234"/>
      <c r="L157" s="239"/>
      <c r="M157" s="240"/>
      <c r="N157" s="241"/>
      <c r="O157" s="241"/>
      <c r="P157" s="241"/>
      <c r="Q157" s="241"/>
      <c r="R157" s="241"/>
      <c r="S157" s="241"/>
      <c r="T157" s="242"/>
      <c r="AT157" s="243" t="s">
        <v>272</v>
      </c>
      <c r="AU157" s="243" t="s">
        <v>91</v>
      </c>
      <c r="AV157" s="15" t="s">
        <v>91</v>
      </c>
      <c r="AW157" s="15" t="s">
        <v>38</v>
      </c>
      <c r="AX157" s="15" t="s">
        <v>82</v>
      </c>
      <c r="AY157" s="243" t="s">
        <v>262</v>
      </c>
    </row>
    <row r="158" spans="2:51" s="13" customFormat="1" ht="10">
      <c r="B158" s="212"/>
      <c r="C158" s="213"/>
      <c r="D158" s="208" t="s">
        <v>272</v>
      </c>
      <c r="E158" s="214" t="s">
        <v>44</v>
      </c>
      <c r="F158" s="215" t="s">
        <v>4278</v>
      </c>
      <c r="G158" s="213"/>
      <c r="H158" s="214" t="s">
        <v>44</v>
      </c>
      <c r="I158" s="216"/>
      <c r="J158" s="213"/>
      <c r="K158" s="213"/>
      <c r="L158" s="217"/>
      <c r="M158" s="218"/>
      <c r="N158" s="219"/>
      <c r="O158" s="219"/>
      <c r="P158" s="219"/>
      <c r="Q158" s="219"/>
      <c r="R158" s="219"/>
      <c r="S158" s="219"/>
      <c r="T158" s="220"/>
      <c r="AT158" s="221" t="s">
        <v>272</v>
      </c>
      <c r="AU158" s="221" t="s">
        <v>91</v>
      </c>
      <c r="AV158" s="13" t="s">
        <v>89</v>
      </c>
      <c r="AW158" s="13" t="s">
        <v>38</v>
      </c>
      <c r="AX158" s="13" t="s">
        <v>82</v>
      </c>
      <c r="AY158" s="221" t="s">
        <v>262</v>
      </c>
    </row>
    <row r="159" spans="2:51" s="15" customFormat="1" ht="10">
      <c r="B159" s="233"/>
      <c r="C159" s="234"/>
      <c r="D159" s="208" t="s">
        <v>272</v>
      </c>
      <c r="E159" s="235" t="s">
        <v>44</v>
      </c>
      <c r="F159" s="236" t="s">
        <v>4279</v>
      </c>
      <c r="G159" s="234"/>
      <c r="H159" s="237">
        <v>5.4119999999999999</v>
      </c>
      <c r="I159" s="238"/>
      <c r="J159" s="234"/>
      <c r="K159" s="234"/>
      <c r="L159" s="239"/>
      <c r="M159" s="240"/>
      <c r="N159" s="241"/>
      <c r="O159" s="241"/>
      <c r="P159" s="241"/>
      <c r="Q159" s="241"/>
      <c r="R159" s="241"/>
      <c r="S159" s="241"/>
      <c r="T159" s="242"/>
      <c r="AT159" s="243" t="s">
        <v>272</v>
      </c>
      <c r="AU159" s="243" t="s">
        <v>91</v>
      </c>
      <c r="AV159" s="15" t="s">
        <v>91</v>
      </c>
      <c r="AW159" s="15" t="s">
        <v>38</v>
      </c>
      <c r="AX159" s="15" t="s">
        <v>82</v>
      </c>
      <c r="AY159" s="243" t="s">
        <v>262</v>
      </c>
    </row>
    <row r="160" spans="2:51" s="15" customFormat="1" ht="10">
      <c r="B160" s="233"/>
      <c r="C160" s="234"/>
      <c r="D160" s="208" t="s">
        <v>272</v>
      </c>
      <c r="E160" s="235" t="s">
        <v>44</v>
      </c>
      <c r="F160" s="236" t="s">
        <v>4267</v>
      </c>
      <c r="G160" s="234"/>
      <c r="H160" s="237">
        <v>-0.9</v>
      </c>
      <c r="I160" s="238"/>
      <c r="J160" s="234"/>
      <c r="K160" s="234"/>
      <c r="L160" s="239"/>
      <c r="M160" s="240"/>
      <c r="N160" s="241"/>
      <c r="O160" s="241"/>
      <c r="P160" s="241"/>
      <c r="Q160" s="241"/>
      <c r="R160" s="241"/>
      <c r="S160" s="241"/>
      <c r="T160" s="242"/>
      <c r="AT160" s="243" t="s">
        <v>272</v>
      </c>
      <c r="AU160" s="243" t="s">
        <v>91</v>
      </c>
      <c r="AV160" s="15" t="s">
        <v>91</v>
      </c>
      <c r="AW160" s="15" t="s">
        <v>38</v>
      </c>
      <c r="AX160" s="15" t="s">
        <v>82</v>
      </c>
      <c r="AY160" s="243" t="s">
        <v>262</v>
      </c>
    </row>
    <row r="161" spans="2:51" s="13" customFormat="1" ht="10">
      <c r="B161" s="212"/>
      <c r="C161" s="213"/>
      <c r="D161" s="208" t="s">
        <v>272</v>
      </c>
      <c r="E161" s="214" t="s">
        <v>44</v>
      </c>
      <c r="F161" s="215" t="s">
        <v>4280</v>
      </c>
      <c r="G161" s="213"/>
      <c r="H161" s="214" t="s">
        <v>44</v>
      </c>
      <c r="I161" s="216"/>
      <c r="J161" s="213"/>
      <c r="K161" s="213"/>
      <c r="L161" s="217"/>
      <c r="M161" s="218"/>
      <c r="N161" s="219"/>
      <c r="O161" s="219"/>
      <c r="P161" s="219"/>
      <c r="Q161" s="219"/>
      <c r="R161" s="219"/>
      <c r="S161" s="219"/>
      <c r="T161" s="220"/>
      <c r="AT161" s="221" t="s">
        <v>272</v>
      </c>
      <c r="AU161" s="221" t="s">
        <v>91</v>
      </c>
      <c r="AV161" s="13" t="s">
        <v>89</v>
      </c>
      <c r="AW161" s="13" t="s">
        <v>38</v>
      </c>
      <c r="AX161" s="13" t="s">
        <v>82</v>
      </c>
      <c r="AY161" s="221" t="s">
        <v>262</v>
      </c>
    </row>
    <row r="162" spans="2:51" s="15" customFormat="1" ht="10">
      <c r="B162" s="233"/>
      <c r="C162" s="234"/>
      <c r="D162" s="208" t="s">
        <v>272</v>
      </c>
      <c r="E162" s="235" t="s">
        <v>44</v>
      </c>
      <c r="F162" s="236" t="s">
        <v>4275</v>
      </c>
      <c r="G162" s="234"/>
      <c r="H162" s="237">
        <v>2.46</v>
      </c>
      <c r="I162" s="238"/>
      <c r="J162" s="234"/>
      <c r="K162" s="234"/>
      <c r="L162" s="239"/>
      <c r="M162" s="240"/>
      <c r="N162" s="241"/>
      <c r="O162" s="241"/>
      <c r="P162" s="241"/>
      <c r="Q162" s="241"/>
      <c r="R162" s="241"/>
      <c r="S162" s="241"/>
      <c r="T162" s="242"/>
      <c r="AT162" s="243" t="s">
        <v>272</v>
      </c>
      <c r="AU162" s="243" t="s">
        <v>91</v>
      </c>
      <c r="AV162" s="15" t="s">
        <v>91</v>
      </c>
      <c r="AW162" s="15" t="s">
        <v>38</v>
      </c>
      <c r="AX162" s="15" t="s">
        <v>82</v>
      </c>
      <c r="AY162" s="243" t="s">
        <v>262</v>
      </c>
    </row>
    <row r="163" spans="2:51" s="15" customFormat="1" ht="10">
      <c r="B163" s="233"/>
      <c r="C163" s="234"/>
      <c r="D163" s="208" t="s">
        <v>272</v>
      </c>
      <c r="E163" s="235" t="s">
        <v>44</v>
      </c>
      <c r="F163" s="236" t="s">
        <v>4270</v>
      </c>
      <c r="G163" s="234"/>
      <c r="H163" s="237">
        <v>-0.45</v>
      </c>
      <c r="I163" s="238"/>
      <c r="J163" s="234"/>
      <c r="K163" s="234"/>
      <c r="L163" s="239"/>
      <c r="M163" s="240"/>
      <c r="N163" s="241"/>
      <c r="O163" s="241"/>
      <c r="P163" s="241"/>
      <c r="Q163" s="241"/>
      <c r="R163" s="241"/>
      <c r="S163" s="241"/>
      <c r="T163" s="242"/>
      <c r="AT163" s="243" t="s">
        <v>272</v>
      </c>
      <c r="AU163" s="243" t="s">
        <v>91</v>
      </c>
      <c r="AV163" s="15" t="s">
        <v>91</v>
      </c>
      <c r="AW163" s="15" t="s">
        <v>38</v>
      </c>
      <c r="AX163" s="15" t="s">
        <v>82</v>
      </c>
      <c r="AY163" s="243" t="s">
        <v>262</v>
      </c>
    </row>
    <row r="164" spans="2:51" s="13" customFormat="1" ht="10">
      <c r="B164" s="212"/>
      <c r="C164" s="213"/>
      <c r="D164" s="208" t="s">
        <v>272</v>
      </c>
      <c r="E164" s="214" t="s">
        <v>44</v>
      </c>
      <c r="F164" s="215" t="s">
        <v>4281</v>
      </c>
      <c r="G164" s="213"/>
      <c r="H164" s="214" t="s">
        <v>44</v>
      </c>
      <c r="I164" s="216"/>
      <c r="J164" s="213"/>
      <c r="K164" s="213"/>
      <c r="L164" s="217"/>
      <c r="M164" s="218"/>
      <c r="N164" s="219"/>
      <c r="O164" s="219"/>
      <c r="P164" s="219"/>
      <c r="Q164" s="219"/>
      <c r="R164" s="219"/>
      <c r="S164" s="219"/>
      <c r="T164" s="220"/>
      <c r="AT164" s="221" t="s">
        <v>272</v>
      </c>
      <c r="AU164" s="221" t="s">
        <v>91</v>
      </c>
      <c r="AV164" s="13" t="s">
        <v>89</v>
      </c>
      <c r="AW164" s="13" t="s">
        <v>38</v>
      </c>
      <c r="AX164" s="13" t="s">
        <v>82</v>
      </c>
      <c r="AY164" s="221" t="s">
        <v>262</v>
      </c>
    </row>
    <row r="165" spans="2:51" s="15" customFormat="1" ht="10">
      <c r="B165" s="233"/>
      <c r="C165" s="234"/>
      <c r="D165" s="208" t="s">
        <v>272</v>
      </c>
      <c r="E165" s="235" t="s">
        <v>44</v>
      </c>
      <c r="F165" s="236" t="s">
        <v>4282</v>
      </c>
      <c r="G165" s="234"/>
      <c r="H165" s="237">
        <v>3.52</v>
      </c>
      <c r="I165" s="238"/>
      <c r="J165" s="234"/>
      <c r="K165" s="234"/>
      <c r="L165" s="239"/>
      <c r="M165" s="240"/>
      <c r="N165" s="241"/>
      <c r="O165" s="241"/>
      <c r="P165" s="241"/>
      <c r="Q165" s="241"/>
      <c r="R165" s="241"/>
      <c r="S165" s="241"/>
      <c r="T165" s="242"/>
      <c r="AT165" s="243" t="s">
        <v>272</v>
      </c>
      <c r="AU165" s="243" t="s">
        <v>91</v>
      </c>
      <c r="AV165" s="15" t="s">
        <v>91</v>
      </c>
      <c r="AW165" s="15" t="s">
        <v>38</v>
      </c>
      <c r="AX165" s="15" t="s">
        <v>82</v>
      </c>
      <c r="AY165" s="243" t="s">
        <v>262</v>
      </c>
    </row>
    <row r="166" spans="2:51" s="13" customFormat="1" ht="10">
      <c r="B166" s="212"/>
      <c r="C166" s="213"/>
      <c r="D166" s="208" t="s">
        <v>272</v>
      </c>
      <c r="E166" s="214" t="s">
        <v>44</v>
      </c>
      <c r="F166" s="215" t="s">
        <v>4283</v>
      </c>
      <c r="G166" s="213"/>
      <c r="H166" s="214" t="s">
        <v>44</v>
      </c>
      <c r="I166" s="216"/>
      <c r="J166" s="213"/>
      <c r="K166" s="213"/>
      <c r="L166" s="217"/>
      <c r="M166" s="218"/>
      <c r="N166" s="219"/>
      <c r="O166" s="219"/>
      <c r="P166" s="219"/>
      <c r="Q166" s="219"/>
      <c r="R166" s="219"/>
      <c r="S166" s="219"/>
      <c r="T166" s="220"/>
      <c r="AT166" s="221" t="s">
        <v>272</v>
      </c>
      <c r="AU166" s="221" t="s">
        <v>91</v>
      </c>
      <c r="AV166" s="13" t="s">
        <v>89</v>
      </c>
      <c r="AW166" s="13" t="s">
        <v>38</v>
      </c>
      <c r="AX166" s="13" t="s">
        <v>82</v>
      </c>
      <c r="AY166" s="221" t="s">
        <v>262</v>
      </c>
    </row>
    <row r="167" spans="2:51" s="13" customFormat="1" ht="10">
      <c r="B167" s="212"/>
      <c r="C167" s="213"/>
      <c r="D167" s="208" t="s">
        <v>272</v>
      </c>
      <c r="E167" s="214" t="s">
        <v>44</v>
      </c>
      <c r="F167" s="215" t="s">
        <v>4284</v>
      </c>
      <c r="G167" s="213"/>
      <c r="H167" s="214" t="s">
        <v>44</v>
      </c>
      <c r="I167" s="216"/>
      <c r="J167" s="213"/>
      <c r="K167" s="213"/>
      <c r="L167" s="217"/>
      <c r="M167" s="218"/>
      <c r="N167" s="219"/>
      <c r="O167" s="219"/>
      <c r="P167" s="219"/>
      <c r="Q167" s="219"/>
      <c r="R167" s="219"/>
      <c r="S167" s="219"/>
      <c r="T167" s="220"/>
      <c r="AT167" s="221" t="s">
        <v>272</v>
      </c>
      <c r="AU167" s="221" t="s">
        <v>91</v>
      </c>
      <c r="AV167" s="13" t="s">
        <v>89</v>
      </c>
      <c r="AW167" s="13" t="s">
        <v>38</v>
      </c>
      <c r="AX167" s="13" t="s">
        <v>82</v>
      </c>
      <c r="AY167" s="221" t="s">
        <v>262</v>
      </c>
    </row>
    <row r="168" spans="2:51" s="13" customFormat="1" ht="10">
      <c r="B168" s="212"/>
      <c r="C168" s="213"/>
      <c r="D168" s="208" t="s">
        <v>272</v>
      </c>
      <c r="E168" s="214" t="s">
        <v>44</v>
      </c>
      <c r="F168" s="215" t="s">
        <v>4285</v>
      </c>
      <c r="G168" s="213"/>
      <c r="H168" s="214" t="s">
        <v>44</v>
      </c>
      <c r="I168" s="216"/>
      <c r="J168" s="213"/>
      <c r="K168" s="213"/>
      <c r="L168" s="217"/>
      <c r="M168" s="218"/>
      <c r="N168" s="219"/>
      <c r="O168" s="219"/>
      <c r="P168" s="219"/>
      <c r="Q168" s="219"/>
      <c r="R168" s="219"/>
      <c r="S168" s="219"/>
      <c r="T168" s="220"/>
      <c r="AT168" s="221" t="s">
        <v>272</v>
      </c>
      <c r="AU168" s="221" t="s">
        <v>91</v>
      </c>
      <c r="AV168" s="13" t="s">
        <v>89</v>
      </c>
      <c r="AW168" s="13" t="s">
        <v>38</v>
      </c>
      <c r="AX168" s="13" t="s">
        <v>82</v>
      </c>
      <c r="AY168" s="221" t="s">
        <v>262</v>
      </c>
    </row>
    <row r="169" spans="2:51" s="15" customFormat="1" ht="10">
      <c r="B169" s="233"/>
      <c r="C169" s="234"/>
      <c r="D169" s="208" t="s">
        <v>272</v>
      </c>
      <c r="E169" s="235" t="s">
        <v>44</v>
      </c>
      <c r="F169" s="236" t="s">
        <v>4286</v>
      </c>
      <c r="G169" s="234"/>
      <c r="H169" s="237">
        <v>5.6849999999999996</v>
      </c>
      <c r="I169" s="238"/>
      <c r="J169" s="234"/>
      <c r="K169" s="234"/>
      <c r="L169" s="239"/>
      <c r="M169" s="240"/>
      <c r="N169" s="241"/>
      <c r="O169" s="241"/>
      <c r="P169" s="241"/>
      <c r="Q169" s="241"/>
      <c r="R169" s="241"/>
      <c r="S169" s="241"/>
      <c r="T169" s="242"/>
      <c r="AT169" s="243" t="s">
        <v>272</v>
      </c>
      <c r="AU169" s="243" t="s">
        <v>91</v>
      </c>
      <c r="AV169" s="15" t="s">
        <v>91</v>
      </c>
      <c r="AW169" s="15" t="s">
        <v>38</v>
      </c>
      <c r="AX169" s="15" t="s">
        <v>82</v>
      </c>
      <c r="AY169" s="243" t="s">
        <v>262</v>
      </c>
    </row>
    <row r="170" spans="2:51" s="13" customFormat="1" ht="10">
      <c r="B170" s="212"/>
      <c r="C170" s="213"/>
      <c r="D170" s="208" t="s">
        <v>272</v>
      </c>
      <c r="E170" s="214" t="s">
        <v>44</v>
      </c>
      <c r="F170" s="215" t="s">
        <v>4287</v>
      </c>
      <c r="G170" s="213"/>
      <c r="H170" s="214" t="s">
        <v>44</v>
      </c>
      <c r="I170" s="216"/>
      <c r="J170" s="213"/>
      <c r="K170" s="213"/>
      <c r="L170" s="217"/>
      <c r="M170" s="218"/>
      <c r="N170" s="219"/>
      <c r="O170" s="219"/>
      <c r="P170" s="219"/>
      <c r="Q170" s="219"/>
      <c r="R170" s="219"/>
      <c r="S170" s="219"/>
      <c r="T170" s="220"/>
      <c r="AT170" s="221" t="s">
        <v>272</v>
      </c>
      <c r="AU170" s="221" t="s">
        <v>91</v>
      </c>
      <c r="AV170" s="13" t="s">
        <v>89</v>
      </c>
      <c r="AW170" s="13" t="s">
        <v>38</v>
      </c>
      <c r="AX170" s="13" t="s">
        <v>82</v>
      </c>
      <c r="AY170" s="221" t="s">
        <v>262</v>
      </c>
    </row>
    <row r="171" spans="2:51" s="13" customFormat="1" ht="10">
      <c r="B171" s="212"/>
      <c r="C171" s="213"/>
      <c r="D171" s="208" t="s">
        <v>272</v>
      </c>
      <c r="E171" s="214" t="s">
        <v>44</v>
      </c>
      <c r="F171" s="215" t="s">
        <v>4288</v>
      </c>
      <c r="G171" s="213"/>
      <c r="H171" s="214" t="s">
        <v>44</v>
      </c>
      <c r="I171" s="216"/>
      <c r="J171" s="213"/>
      <c r="K171" s="213"/>
      <c r="L171" s="217"/>
      <c r="M171" s="218"/>
      <c r="N171" s="219"/>
      <c r="O171" s="219"/>
      <c r="P171" s="219"/>
      <c r="Q171" s="219"/>
      <c r="R171" s="219"/>
      <c r="S171" s="219"/>
      <c r="T171" s="220"/>
      <c r="AT171" s="221" t="s">
        <v>272</v>
      </c>
      <c r="AU171" s="221" t="s">
        <v>91</v>
      </c>
      <c r="AV171" s="13" t="s">
        <v>89</v>
      </c>
      <c r="AW171" s="13" t="s">
        <v>38</v>
      </c>
      <c r="AX171" s="13" t="s">
        <v>82</v>
      </c>
      <c r="AY171" s="221" t="s">
        <v>262</v>
      </c>
    </row>
    <row r="172" spans="2:51" s="13" customFormat="1" ht="10">
      <c r="B172" s="212"/>
      <c r="C172" s="213"/>
      <c r="D172" s="208" t="s">
        <v>272</v>
      </c>
      <c r="E172" s="214" t="s">
        <v>44</v>
      </c>
      <c r="F172" s="215" t="s">
        <v>4289</v>
      </c>
      <c r="G172" s="213"/>
      <c r="H172" s="214" t="s">
        <v>44</v>
      </c>
      <c r="I172" s="216"/>
      <c r="J172" s="213"/>
      <c r="K172" s="213"/>
      <c r="L172" s="217"/>
      <c r="M172" s="218"/>
      <c r="N172" s="219"/>
      <c r="O172" s="219"/>
      <c r="P172" s="219"/>
      <c r="Q172" s="219"/>
      <c r="R172" s="219"/>
      <c r="S172" s="219"/>
      <c r="T172" s="220"/>
      <c r="AT172" s="221" t="s">
        <v>272</v>
      </c>
      <c r="AU172" s="221" t="s">
        <v>91</v>
      </c>
      <c r="AV172" s="13" t="s">
        <v>89</v>
      </c>
      <c r="AW172" s="13" t="s">
        <v>38</v>
      </c>
      <c r="AX172" s="13" t="s">
        <v>82</v>
      </c>
      <c r="AY172" s="221" t="s">
        <v>262</v>
      </c>
    </row>
    <row r="173" spans="2:51" s="15" customFormat="1" ht="10">
      <c r="B173" s="233"/>
      <c r="C173" s="234"/>
      <c r="D173" s="208" t="s">
        <v>272</v>
      </c>
      <c r="E173" s="235" t="s">
        <v>44</v>
      </c>
      <c r="F173" s="236" t="s">
        <v>4290</v>
      </c>
      <c r="G173" s="234"/>
      <c r="H173" s="237">
        <v>2.64</v>
      </c>
      <c r="I173" s="238"/>
      <c r="J173" s="234"/>
      <c r="K173" s="234"/>
      <c r="L173" s="239"/>
      <c r="M173" s="240"/>
      <c r="N173" s="241"/>
      <c r="O173" s="241"/>
      <c r="P173" s="241"/>
      <c r="Q173" s="241"/>
      <c r="R173" s="241"/>
      <c r="S173" s="241"/>
      <c r="T173" s="242"/>
      <c r="AT173" s="243" t="s">
        <v>272</v>
      </c>
      <c r="AU173" s="243" t="s">
        <v>91</v>
      </c>
      <c r="AV173" s="15" t="s">
        <v>91</v>
      </c>
      <c r="AW173" s="15" t="s">
        <v>38</v>
      </c>
      <c r="AX173" s="15" t="s">
        <v>82</v>
      </c>
      <c r="AY173" s="243" t="s">
        <v>262</v>
      </c>
    </row>
    <row r="174" spans="2:51" s="13" customFormat="1" ht="10">
      <c r="B174" s="212"/>
      <c r="C174" s="213"/>
      <c r="D174" s="208" t="s">
        <v>272</v>
      </c>
      <c r="E174" s="214" t="s">
        <v>44</v>
      </c>
      <c r="F174" s="215" t="s">
        <v>4283</v>
      </c>
      <c r="G174" s="213"/>
      <c r="H174" s="214" t="s">
        <v>44</v>
      </c>
      <c r="I174" s="216"/>
      <c r="J174" s="213"/>
      <c r="K174" s="213"/>
      <c r="L174" s="217"/>
      <c r="M174" s="218"/>
      <c r="N174" s="219"/>
      <c r="O174" s="219"/>
      <c r="P174" s="219"/>
      <c r="Q174" s="219"/>
      <c r="R174" s="219"/>
      <c r="S174" s="219"/>
      <c r="T174" s="220"/>
      <c r="AT174" s="221" t="s">
        <v>272</v>
      </c>
      <c r="AU174" s="221" t="s">
        <v>91</v>
      </c>
      <c r="AV174" s="13" t="s">
        <v>89</v>
      </c>
      <c r="AW174" s="13" t="s">
        <v>38</v>
      </c>
      <c r="AX174" s="13" t="s">
        <v>82</v>
      </c>
      <c r="AY174" s="221" t="s">
        <v>262</v>
      </c>
    </row>
    <row r="175" spans="2:51" s="13" customFormat="1" ht="10">
      <c r="B175" s="212"/>
      <c r="C175" s="213"/>
      <c r="D175" s="208" t="s">
        <v>272</v>
      </c>
      <c r="E175" s="214" t="s">
        <v>44</v>
      </c>
      <c r="F175" s="215" t="s">
        <v>4284</v>
      </c>
      <c r="G175" s="213"/>
      <c r="H175" s="214" t="s">
        <v>44</v>
      </c>
      <c r="I175" s="216"/>
      <c r="J175" s="213"/>
      <c r="K175" s="213"/>
      <c r="L175" s="217"/>
      <c r="M175" s="218"/>
      <c r="N175" s="219"/>
      <c r="O175" s="219"/>
      <c r="P175" s="219"/>
      <c r="Q175" s="219"/>
      <c r="R175" s="219"/>
      <c r="S175" s="219"/>
      <c r="T175" s="220"/>
      <c r="AT175" s="221" t="s">
        <v>272</v>
      </c>
      <c r="AU175" s="221" t="s">
        <v>91</v>
      </c>
      <c r="AV175" s="13" t="s">
        <v>89</v>
      </c>
      <c r="AW175" s="13" t="s">
        <v>38</v>
      </c>
      <c r="AX175" s="13" t="s">
        <v>82</v>
      </c>
      <c r="AY175" s="221" t="s">
        <v>262</v>
      </c>
    </row>
    <row r="176" spans="2:51" s="13" customFormat="1" ht="10">
      <c r="B176" s="212"/>
      <c r="C176" s="213"/>
      <c r="D176" s="208" t="s">
        <v>272</v>
      </c>
      <c r="E176" s="214" t="s">
        <v>44</v>
      </c>
      <c r="F176" s="215" t="s">
        <v>4291</v>
      </c>
      <c r="G176" s="213"/>
      <c r="H176" s="214" t="s">
        <v>44</v>
      </c>
      <c r="I176" s="216"/>
      <c r="J176" s="213"/>
      <c r="K176" s="213"/>
      <c r="L176" s="217"/>
      <c r="M176" s="218"/>
      <c r="N176" s="219"/>
      <c r="O176" s="219"/>
      <c r="P176" s="219"/>
      <c r="Q176" s="219"/>
      <c r="R176" s="219"/>
      <c r="S176" s="219"/>
      <c r="T176" s="220"/>
      <c r="AT176" s="221" t="s">
        <v>272</v>
      </c>
      <c r="AU176" s="221" t="s">
        <v>91</v>
      </c>
      <c r="AV176" s="13" t="s">
        <v>89</v>
      </c>
      <c r="AW176" s="13" t="s">
        <v>38</v>
      </c>
      <c r="AX176" s="13" t="s">
        <v>82</v>
      </c>
      <c r="AY176" s="221" t="s">
        <v>262</v>
      </c>
    </row>
    <row r="177" spans="2:51" s="15" customFormat="1" ht="10">
      <c r="B177" s="233"/>
      <c r="C177" s="234"/>
      <c r="D177" s="208" t="s">
        <v>272</v>
      </c>
      <c r="E177" s="235" t="s">
        <v>44</v>
      </c>
      <c r="F177" s="236" t="s">
        <v>4282</v>
      </c>
      <c r="G177" s="234"/>
      <c r="H177" s="237">
        <v>3.52</v>
      </c>
      <c r="I177" s="238"/>
      <c r="J177" s="234"/>
      <c r="K177" s="234"/>
      <c r="L177" s="239"/>
      <c r="M177" s="240"/>
      <c r="N177" s="241"/>
      <c r="O177" s="241"/>
      <c r="P177" s="241"/>
      <c r="Q177" s="241"/>
      <c r="R177" s="241"/>
      <c r="S177" s="241"/>
      <c r="T177" s="242"/>
      <c r="AT177" s="243" t="s">
        <v>272</v>
      </c>
      <c r="AU177" s="243" t="s">
        <v>91</v>
      </c>
      <c r="AV177" s="15" t="s">
        <v>91</v>
      </c>
      <c r="AW177" s="15" t="s">
        <v>38</v>
      </c>
      <c r="AX177" s="15" t="s">
        <v>82</v>
      </c>
      <c r="AY177" s="243" t="s">
        <v>262</v>
      </c>
    </row>
    <row r="178" spans="2:51" s="13" customFormat="1" ht="10">
      <c r="B178" s="212"/>
      <c r="C178" s="213"/>
      <c r="D178" s="208" t="s">
        <v>272</v>
      </c>
      <c r="E178" s="214" t="s">
        <v>44</v>
      </c>
      <c r="F178" s="215" t="s">
        <v>4283</v>
      </c>
      <c r="G178" s="213"/>
      <c r="H178" s="214" t="s">
        <v>44</v>
      </c>
      <c r="I178" s="216"/>
      <c r="J178" s="213"/>
      <c r="K178" s="213"/>
      <c r="L178" s="217"/>
      <c r="M178" s="218"/>
      <c r="N178" s="219"/>
      <c r="O178" s="219"/>
      <c r="P178" s="219"/>
      <c r="Q178" s="219"/>
      <c r="R178" s="219"/>
      <c r="S178" s="219"/>
      <c r="T178" s="220"/>
      <c r="AT178" s="221" t="s">
        <v>272</v>
      </c>
      <c r="AU178" s="221" t="s">
        <v>91</v>
      </c>
      <c r="AV178" s="13" t="s">
        <v>89</v>
      </c>
      <c r="AW178" s="13" t="s">
        <v>38</v>
      </c>
      <c r="AX178" s="13" t="s">
        <v>82</v>
      </c>
      <c r="AY178" s="221" t="s">
        <v>262</v>
      </c>
    </row>
    <row r="179" spans="2:51" s="13" customFormat="1" ht="10">
      <c r="B179" s="212"/>
      <c r="C179" s="213"/>
      <c r="D179" s="208" t="s">
        <v>272</v>
      </c>
      <c r="E179" s="214" t="s">
        <v>44</v>
      </c>
      <c r="F179" s="215" t="s">
        <v>4284</v>
      </c>
      <c r="G179" s="213"/>
      <c r="H179" s="214" t="s">
        <v>44</v>
      </c>
      <c r="I179" s="216"/>
      <c r="J179" s="213"/>
      <c r="K179" s="213"/>
      <c r="L179" s="217"/>
      <c r="M179" s="218"/>
      <c r="N179" s="219"/>
      <c r="O179" s="219"/>
      <c r="P179" s="219"/>
      <c r="Q179" s="219"/>
      <c r="R179" s="219"/>
      <c r="S179" s="219"/>
      <c r="T179" s="220"/>
      <c r="AT179" s="221" t="s">
        <v>272</v>
      </c>
      <c r="AU179" s="221" t="s">
        <v>91</v>
      </c>
      <c r="AV179" s="13" t="s">
        <v>89</v>
      </c>
      <c r="AW179" s="13" t="s">
        <v>38</v>
      </c>
      <c r="AX179" s="13" t="s">
        <v>82</v>
      </c>
      <c r="AY179" s="221" t="s">
        <v>262</v>
      </c>
    </row>
    <row r="180" spans="2:51" s="13" customFormat="1" ht="10">
      <c r="B180" s="212"/>
      <c r="C180" s="213"/>
      <c r="D180" s="208" t="s">
        <v>272</v>
      </c>
      <c r="E180" s="214" t="s">
        <v>44</v>
      </c>
      <c r="F180" s="215" t="s">
        <v>4292</v>
      </c>
      <c r="G180" s="213"/>
      <c r="H180" s="214" t="s">
        <v>44</v>
      </c>
      <c r="I180" s="216"/>
      <c r="J180" s="213"/>
      <c r="K180" s="213"/>
      <c r="L180" s="217"/>
      <c r="M180" s="218"/>
      <c r="N180" s="219"/>
      <c r="O180" s="219"/>
      <c r="P180" s="219"/>
      <c r="Q180" s="219"/>
      <c r="R180" s="219"/>
      <c r="S180" s="219"/>
      <c r="T180" s="220"/>
      <c r="AT180" s="221" t="s">
        <v>272</v>
      </c>
      <c r="AU180" s="221" t="s">
        <v>91</v>
      </c>
      <c r="AV180" s="13" t="s">
        <v>89</v>
      </c>
      <c r="AW180" s="13" t="s">
        <v>38</v>
      </c>
      <c r="AX180" s="13" t="s">
        <v>82</v>
      </c>
      <c r="AY180" s="221" t="s">
        <v>262</v>
      </c>
    </row>
    <row r="181" spans="2:51" s="15" customFormat="1" ht="10">
      <c r="B181" s="233"/>
      <c r="C181" s="234"/>
      <c r="D181" s="208" t="s">
        <v>272</v>
      </c>
      <c r="E181" s="235" t="s">
        <v>44</v>
      </c>
      <c r="F181" s="236" t="s">
        <v>4286</v>
      </c>
      <c r="G181" s="234"/>
      <c r="H181" s="237">
        <v>5.6849999999999996</v>
      </c>
      <c r="I181" s="238"/>
      <c r="J181" s="234"/>
      <c r="K181" s="234"/>
      <c r="L181" s="239"/>
      <c r="M181" s="240"/>
      <c r="N181" s="241"/>
      <c r="O181" s="241"/>
      <c r="P181" s="241"/>
      <c r="Q181" s="241"/>
      <c r="R181" s="241"/>
      <c r="S181" s="241"/>
      <c r="T181" s="242"/>
      <c r="AT181" s="243" t="s">
        <v>272</v>
      </c>
      <c r="AU181" s="243" t="s">
        <v>91</v>
      </c>
      <c r="AV181" s="15" t="s">
        <v>91</v>
      </c>
      <c r="AW181" s="15" t="s">
        <v>38</v>
      </c>
      <c r="AX181" s="15" t="s">
        <v>82</v>
      </c>
      <c r="AY181" s="243" t="s">
        <v>262</v>
      </c>
    </row>
    <row r="182" spans="2:51" s="13" customFormat="1" ht="10">
      <c r="B182" s="212"/>
      <c r="C182" s="213"/>
      <c r="D182" s="208" t="s">
        <v>272</v>
      </c>
      <c r="E182" s="214" t="s">
        <v>44</v>
      </c>
      <c r="F182" s="215" t="s">
        <v>4287</v>
      </c>
      <c r="G182" s="213"/>
      <c r="H182" s="214" t="s">
        <v>44</v>
      </c>
      <c r="I182" s="216"/>
      <c r="J182" s="213"/>
      <c r="K182" s="213"/>
      <c r="L182" s="217"/>
      <c r="M182" s="218"/>
      <c r="N182" s="219"/>
      <c r="O182" s="219"/>
      <c r="P182" s="219"/>
      <c r="Q182" s="219"/>
      <c r="R182" s="219"/>
      <c r="S182" s="219"/>
      <c r="T182" s="220"/>
      <c r="AT182" s="221" t="s">
        <v>272</v>
      </c>
      <c r="AU182" s="221" t="s">
        <v>91</v>
      </c>
      <c r="AV182" s="13" t="s">
        <v>89</v>
      </c>
      <c r="AW182" s="13" t="s">
        <v>38</v>
      </c>
      <c r="AX182" s="13" t="s">
        <v>82</v>
      </c>
      <c r="AY182" s="221" t="s">
        <v>262</v>
      </c>
    </row>
    <row r="183" spans="2:51" s="13" customFormat="1" ht="10">
      <c r="B183" s="212"/>
      <c r="C183" s="213"/>
      <c r="D183" s="208" t="s">
        <v>272</v>
      </c>
      <c r="E183" s="214" t="s">
        <v>44</v>
      </c>
      <c r="F183" s="215" t="s">
        <v>4288</v>
      </c>
      <c r="G183" s="213"/>
      <c r="H183" s="214" t="s">
        <v>44</v>
      </c>
      <c r="I183" s="216"/>
      <c r="J183" s="213"/>
      <c r="K183" s="213"/>
      <c r="L183" s="217"/>
      <c r="M183" s="218"/>
      <c r="N183" s="219"/>
      <c r="O183" s="219"/>
      <c r="P183" s="219"/>
      <c r="Q183" s="219"/>
      <c r="R183" s="219"/>
      <c r="S183" s="219"/>
      <c r="T183" s="220"/>
      <c r="AT183" s="221" t="s">
        <v>272</v>
      </c>
      <c r="AU183" s="221" t="s">
        <v>91</v>
      </c>
      <c r="AV183" s="13" t="s">
        <v>89</v>
      </c>
      <c r="AW183" s="13" t="s">
        <v>38</v>
      </c>
      <c r="AX183" s="13" t="s">
        <v>82</v>
      </c>
      <c r="AY183" s="221" t="s">
        <v>262</v>
      </c>
    </row>
    <row r="184" spans="2:51" s="13" customFormat="1" ht="10">
      <c r="B184" s="212"/>
      <c r="C184" s="213"/>
      <c r="D184" s="208" t="s">
        <v>272</v>
      </c>
      <c r="E184" s="214" t="s">
        <v>44</v>
      </c>
      <c r="F184" s="215" t="s">
        <v>4293</v>
      </c>
      <c r="G184" s="213"/>
      <c r="H184" s="214" t="s">
        <v>44</v>
      </c>
      <c r="I184" s="216"/>
      <c r="J184" s="213"/>
      <c r="K184" s="213"/>
      <c r="L184" s="217"/>
      <c r="M184" s="218"/>
      <c r="N184" s="219"/>
      <c r="O184" s="219"/>
      <c r="P184" s="219"/>
      <c r="Q184" s="219"/>
      <c r="R184" s="219"/>
      <c r="S184" s="219"/>
      <c r="T184" s="220"/>
      <c r="AT184" s="221" t="s">
        <v>272</v>
      </c>
      <c r="AU184" s="221" t="s">
        <v>91</v>
      </c>
      <c r="AV184" s="13" t="s">
        <v>89</v>
      </c>
      <c r="AW184" s="13" t="s">
        <v>38</v>
      </c>
      <c r="AX184" s="13" t="s">
        <v>82</v>
      </c>
      <c r="AY184" s="221" t="s">
        <v>262</v>
      </c>
    </row>
    <row r="185" spans="2:51" s="15" customFormat="1" ht="10">
      <c r="B185" s="233"/>
      <c r="C185" s="234"/>
      <c r="D185" s="208" t="s">
        <v>272</v>
      </c>
      <c r="E185" s="235" t="s">
        <v>44</v>
      </c>
      <c r="F185" s="236" t="s">
        <v>4290</v>
      </c>
      <c r="G185" s="234"/>
      <c r="H185" s="237">
        <v>2.64</v>
      </c>
      <c r="I185" s="238"/>
      <c r="J185" s="234"/>
      <c r="K185" s="234"/>
      <c r="L185" s="239"/>
      <c r="M185" s="240"/>
      <c r="N185" s="241"/>
      <c r="O185" s="241"/>
      <c r="P185" s="241"/>
      <c r="Q185" s="241"/>
      <c r="R185" s="241"/>
      <c r="S185" s="241"/>
      <c r="T185" s="242"/>
      <c r="AT185" s="243" t="s">
        <v>272</v>
      </c>
      <c r="AU185" s="243" t="s">
        <v>91</v>
      </c>
      <c r="AV185" s="15" t="s">
        <v>91</v>
      </c>
      <c r="AW185" s="15" t="s">
        <v>38</v>
      </c>
      <c r="AX185" s="15" t="s">
        <v>82</v>
      </c>
      <c r="AY185" s="243" t="s">
        <v>262</v>
      </c>
    </row>
    <row r="186" spans="2:51" s="13" customFormat="1" ht="10">
      <c r="B186" s="212"/>
      <c r="C186" s="213"/>
      <c r="D186" s="208" t="s">
        <v>272</v>
      </c>
      <c r="E186" s="214" t="s">
        <v>44</v>
      </c>
      <c r="F186" s="215" t="s">
        <v>4283</v>
      </c>
      <c r="G186" s="213"/>
      <c r="H186" s="214" t="s">
        <v>44</v>
      </c>
      <c r="I186" s="216"/>
      <c r="J186" s="213"/>
      <c r="K186" s="213"/>
      <c r="L186" s="217"/>
      <c r="M186" s="218"/>
      <c r="N186" s="219"/>
      <c r="O186" s="219"/>
      <c r="P186" s="219"/>
      <c r="Q186" s="219"/>
      <c r="R186" s="219"/>
      <c r="S186" s="219"/>
      <c r="T186" s="220"/>
      <c r="AT186" s="221" t="s">
        <v>272</v>
      </c>
      <c r="AU186" s="221" t="s">
        <v>91</v>
      </c>
      <c r="AV186" s="13" t="s">
        <v>89</v>
      </c>
      <c r="AW186" s="13" t="s">
        <v>38</v>
      </c>
      <c r="AX186" s="13" t="s">
        <v>82</v>
      </c>
      <c r="AY186" s="221" t="s">
        <v>262</v>
      </c>
    </row>
    <row r="187" spans="2:51" s="13" customFormat="1" ht="10">
      <c r="B187" s="212"/>
      <c r="C187" s="213"/>
      <c r="D187" s="208" t="s">
        <v>272</v>
      </c>
      <c r="E187" s="214" t="s">
        <v>44</v>
      </c>
      <c r="F187" s="215" t="s">
        <v>4284</v>
      </c>
      <c r="G187" s="213"/>
      <c r="H187" s="214" t="s">
        <v>44</v>
      </c>
      <c r="I187" s="216"/>
      <c r="J187" s="213"/>
      <c r="K187" s="213"/>
      <c r="L187" s="217"/>
      <c r="M187" s="218"/>
      <c r="N187" s="219"/>
      <c r="O187" s="219"/>
      <c r="P187" s="219"/>
      <c r="Q187" s="219"/>
      <c r="R187" s="219"/>
      <c r="S187" s="219"/>
      <c r="T187" s="220"/>
      <c r="AT187" s="221" t="s">
        <v>272</v>
      </c>
      <c r="AU187" s="221" t="s">
        <v>91</v>
      </c>
      <c r="AV187" s="13" t="s">
        <v>89</v>
      </c>
      <c r="AW187" s="13" t="s">
        <v>38</v>
      </c>
      <c r="AX187" s="13" t="s">
        <v>82</v>
      </c>
      <c r="AY187" s="221" t="s">
        <v>262</v>
      </c>
    </row>
    <row r="188" spans="2:51" s="13" customFormat="1" ht="10">
      <c r="B188" s="212"/>
      <c r="C188" s="213"/>
      <c r="D188" s="208" t="s">
        <v>272</v>
      </c>
      <c r="E188" s="214" t="s">
        <v>44</v>
      </c>
      <c r="F188" s="215" t="s">
        <v>4294</v>
      </c>
      <c r="G188" s="213"/>
      <c r="H188" s="214" t="s">
        <v>44</v>
      </c>
      <c r="I188" s="216"/>
      <c r="J188" s="213"/>
      <c r="K188" s="213"/>
      <c r="L188" s="217"/>
      <c r="M188" s="218"/>
      <c r="N188" s="219"/>
      <c r="O188" s="219"/>
      <c r="P188" s="219"/>
      <c r="Q188" s="219"/>
      <c r="R188" s="219"/>
      <c r="S188" s="219"/>
      <c r="T188" s="220"/>
      <c r="AT188" s="221" t="s">
        <v>272</v>
      </c>
      <c r="AU188" s="221" t="s">
        <v>91</v>
      </c>
      <c r="AV188" s="13" t="s">
        <v>89</v>
      </c>
      <c r="AW188" s="13" t="s">
        <v>38</v>
      </c>
      <c r="AX188" s="13" t="s">
        <v>82</v>
      </c>
      <c r="AY188" s="221" t="s">
        <v>262</v>
      </c>
    </row>
    <row r="189" spans="2:51" s="15" customFormat="1" ht="10">
      <c r="B189" s="233"/>
      <c r="C189" s="234"/>
      <c r="D189" s="208" t="s">
        <v>272</v>
      </c>
      <c r="E189" s="235" t="s">
        <v>44</v>
      </c>
      <c r="F189" s="236" t="s">
        <v>4277</v>
      </c>
      <c r="G189" s="234"/>
      <c r="H189" s="237">
        <v>3.28</v>
      </c>
      <c r="I189" s="238"/>
      <c r="J189" s="234"/>
      <c r="K189" s="234"/>
      <c r="L189" s="239"/>
      <c r="M189" s="240"/>
      <c r="N189" s="241"/>
      <c r="O189" s="241"/>
      <c r="P189" s="241"/>
      <c r="Q189" s="241"/>
      <c r="R189" s="241"/>
      <c r="S189" s="241"/>
      <c r="T189" s="242"/>
      <c r="AT189" s="243" t="s">
        <v>272</v>
      </c>
      <c r="AU189" s="243" t="s">
        <v>91</v>
      </c>
      <c r="AV189" s="15" t="s">
        <v>91</v>
      </c>
      <c r="AW189" s="15" t="s">
        <v>38</v>
      </c>
      <c r="AX189" s="15" t="s">
        <v>82</v>
      </c>
      <c r="AY189" s="243" t="s">
        <v>262</v>
      </c>
    </row>
    <row r="190" spans="2:51" s="15" customFormat="1" ht="10">
      <c r="B190" s="233"/>
      <c r="C190" s="234"/>
      <c r="D190" s="208" t="s">
        <v>272</v>
      </c>
      <c r="E190" s="235" t="s">
        <v>44</v>
      </c>
      <c r="F190" s="236" t="s">
        <v>4270</v>
      </c>
      <c r="G190" s="234"/>
      <c r="H190" s="237">
        <v>-0.45</v>
      </c>
      <c r="I190" s="238"/>
      <c r="J190" s="234"/>
      <c r="K190" s="234"/>
      <c r="L190" s="239"/>
      <c r="M190" s="240"/>
      <c r="N190" s="241"/>
      <c r="O190" s="241"/>
      <c r="P190" s="241"/>
      <c r="Q190" s="241"/>
      <c r="R190" s="241"/>
      <c r="S190" s="241"/>
      <c r="T190" s="242"/>
      <c r="AT190" s="243" t="s">
        <v>272</v>
      </c>
      <c r="AU190" s="243" t="s">
        <v>91</v>
      </c>
      <c r="AV190" s="15" t="s">
        <v>91</v>
      </c>
      <c r="AW190" s="15" t="s">
        <v>38</v>
      </c>
      <c r="AX190" s="15" t="s">
        <v>82</v>
      </c>
      <c r="AY190" s="243" t="s">
        <v>262</v>
      </c>
    </row>
    <row r="191" spans="2:51" s="13" customFormat="1" ht="10">
      <c r="B191" s="212"/>
      <c r="C191" s="213"/>
      <c r="D191" s="208" t="s">
        <v>272</v>
      </c>
      <c r="E191" s="214" t="s">
        <v>44</v>
      </c>
      <c r="F191" s="215" t="s">
        <v>4284</v>
      </c>
      <c r="G191" s="213"/>
      <c r="H191" s="214" t="s">
        <v>44</v>
      </c>
      <c r="I191" s="216"/>
      <c r="J191" s="213"/>
      <c r="K191" s="213"/>
      <c r="L191" s="217"/>
      <c r="M191" s="218"/>
      <c r="N191" s="219"/>
      <c r="O191" s="219"/>
      <c r="P191" s="219"/>
      <c r="Q191" s="219"/>
      <c r="R191" s="219"/>
      <c r="S191" s="219"/>
      <c r="T191" s="220"/>
      <c r="AT191" s="221" t="s">
        <v>272</v>
      </c>
      <c r="AU191" s="221" t="s">
        <v>91</v>
      </c>
      <c r="AV191" s="13" t="s">
        <v>89</v>
      </c>
      <c r="AW191" s="13" t="s">
        <v>38</v>
      </c>
      <c r="AX191" s="13" t="s">
        <v>82</v>
      </c>
      <c r="AY191" s="221" t="s">
        <v>262</v>
      </c>
    </row>
    <row r="192" spans="2:51" s="13" customFormat="1" ht="10">
      <c r="B192" s="212"/>
      <c r="C192" s="213"/>
      <c r="D192" s="208" t="s">
        <v>272</v>
      </c>
      <c r="E192" s="214" t="s">
        <v>44</v>
      </c>
      <c r="F192" s="215" t="s">
        <v>4295</v>
      </c>
      <c r="G192" s="213"/>
      <c r="H192" s="214" t="s">
        <v>44</v>
      </c>
      <c r="I192" s="216"/>
      <c r="J192" s="213"/>
      <c r="K192" s="213"/>
      <c r="L192" s="217"/>
      <c r="M192" s="218"/>
      <c r="N192" s="219"/>
      <c r="O192" s="219"/>
      <c r="P192" s="219"/>
      <c r="Q192" s="219"/>
      <c r="R192" s="219"/>
      <c r="S192" s="219"/>
      <c r="T192" s="220"/>
      <c r="AT192" s="221" t="s">
        <v>272</v>
      </c>
      <c r="AU192" s="221" t="s">
        <v>91</v>
      </c>
      <c r="AV192" s="13" t="s">
        <v>89</v>
      </c>
      <c r="AW192" s="13" t="s">
        <v>38</v>
      </c>
      <c r="AX192" s="13" t="s">
        <v>82</v>
      </c>
      <c r="AY192" s="221" t="s">
        <v>262</v>
      </c>
    </row>
    <row r="193" spans="2:51" s="15" customFormat="1" ht="10">
      <c r="B193" s="233"/>
      <c r="C193" s="234"/>
      <c r="D193" s="208" t="s">
        <v>272</v>
      </c>
      <c r="E193" s="235" t="s">
        <v>44</v>
      </c>
      <c r="F193" s="236" t="s">
        <v>4279</v>
      </c>
      <c r="G193" s="234"/>
      <c r="H193" s="237">
        <v>5.4119999999999999</v>
      </c>
      <c r="I193" s="238"/>
      <c r="J193" s="234"/>
      <c r="K193" s="234"/>
      <c r="L193" s="239"/>
      <c r="M193" s="240"/>
      <c r="N193" s="241"/>
      <c r="O193" s="241"/>
      <c r="P193" s="241"/>
      <c r="Q193" s="241"/>
      <c r="R193" s="241"/>
      <c r="S193" s="241"/>
      <c r="T193" s="242"/>
      <c r="AT193" s="243" t="s">
        <v>272</v>
      </c>
      <c r="AU193" s="243" t="s">
        <v>91</v>
      </c>
      <c r="AV193" s="15" t="s">
        <v>91</v>
      </c>
      <c r="AW193" s="15" t="s">
        <v>38</v>
      </c>
      <c r="AX193" s="15" t="s">
        <v>82</v>
      </c>
      <c r="AY193" s="243" t="s">
        <v>262</v>
      </c>
    </row>
    <row r="194" spans="2:51" s="15" customFormat="1" ht="10">
      <c r="B194" s="233"/>
      <c r="C194" s="234"/>
      <c r="D194" s="208" t="s">
        <v>272</v>
      </c>
      <c r="E194" s="235" t="s">
        <v>44</v>
      </c>
      <c r="F194" s="236" t="s">
        <v>4267</v>
      </c>
      <c r="G194" s="234"/>
      <c r="H194" s="237">
        <v>-0.9</v>
      </c>
      <c r="I194" s="238"/>
      <c r="J194" s="234"/>
      <c r="K194" s="234"/>
      <c r="L194" s="239"/>
      <c r="M194" s="240"/>
      <c r="N194" s="241"/>
      <c r="O194" s="241"/>
      <c r="P194" s="241"/>
      <c r="Q194" s="241"/>
      <c r="R194" s="241"/>
      <c r="S194" s="241"/>
      <c r="T194" s="242"/>
      <c r="AT194" s="243" t="s">
        <v>272</v>
      </c>
      <c r="AU194" s="243" t="s">
        <v>91</v>
      </c>
      <c r="AV194" s="15" t="s">
        <v>91</v>
      </c>
      <c r="AW194" s="15" t="s">
        <v>38</v>
      </c>
      <c r="AX194" s="15" t="s">
        <v>82</v>
      </c>
      <c r="AY194" s="243" t="s">
        <v>262</v>
      </c>
    </row>
    <row r="195" spans="2:51" s="13" customFormat="1" ht="10">
      <c r="B195" s="212"/>
      <c r="C195" s="213"/>
      <c r="D195" s="208" t="s">
        <v>272</v>
      </c>
      <c r="E195" s="214" t="s">
        <v>44</v>
      </c>
      <c r="F195" s="215" t="s">
        <v>4288</v>
      </c>
      <c r="G195" s="213"/>
      <c r="H195" s="214" t="s">
        <v>44</v>
      </c>
      <c r="I195" s="216"/>
      <c r="J195" s="213"/>
      <c r="K195" s="213"/>
      <c r="L195" s="217"/>
      <c r="M195" s="218"/>
      <c r="N195" s="219"/>
      <c r="O195" s="219"/>
      <c r="P195" s="219"/>
      <c r="Q195" s="219"/>
      <c r="R195" s="219"/>
      <c r="S195" s="219"/>
      <c r="T195" s="220"/>
      <c r="AT195" s="221" t="s">
        <v>272</v>
      </c>
      <c r="AU195" s="221" t="s">
        <v>91</v>
      </c>
      <c r="AV195" s="13" t="s">
        <v>89</v>
      </c>
      <c r="AW195" s="13" t="s">
        <v>38</v>
      </c>
      <c r="AX195" s="13" t="s">
        <v>82</v>
      </c>
      <c r="AY195" s="221" t="s">
        <v>262</v>
      </c>
    </row>
    <row r="196" spans="2:51" s="13" customFormat="1" ht="10">
      <c r="B196" s="212"/>
      <c r="C196" s="213"/>
      <c r="D196" s="208" t="s">
        <v>272</v>
      </c>
      <c r="E196" s="214" t="s">
        <v>44</v>
      </c>
      <c r="F196" s="215" t="s">
        <v>4296</v>
      </c>
      <c r="G196" s="213"/>
      <c r="H196" s="214" t="s">
        <v>44</v>
      </c>
      <c r="I196" s="216"/>
      <c r="J196" s="213"/>
      <c r="K196" s="213"/>
      <c r="L196" s="217"/>
      <c r="M196" s="218"/>
      <c r="N196" s="219"/>
      <c r="O196" s="219"/>
      <c r="P196" s="219"/>
      <c r="Q196" s="219"/>
      <c r="R196" s="219"/>
      <c r="S196" s="219"/>
      <c r="T196" s="220"/>
      <c r="AT196" s="221" t="s">
        <v>272</v>
      </c>
      <c r="AU196" s="221" t="s">
        <v>91</v>
      </c>
      <c r="AV196" s="13" t="s">
        <v>89</v>
      </c>
      <c r="AW196" s="13" t="s">
        <v>38</v>
      </c>
      <c r="AX196" s="13" t="s">
        <v>82</v>
      </c>
      <c r="AY196" s="221" t="s">
        <v>262</v>
      </c>
    </row>
    <row r="197" spans="2:51" s="15" customFormat="1" ht="10">
      <c r="B197" s="233"/>
      <c r="C197" s="234"/>
      <c r="D197" s="208" t="s">
        <v>272</v>
      </c>
      <c r="E197" s="235" t="s">
        <v>44</v>
      </c>
      <c r="F197" s="236" t="s">
        <v>4275</v>
      </c>
      <c r="G197" s="234"/>
      <c r="H197" s="237">
        <v>2.46</v>
      </c>
      <c r="I197" s="238"/>
      <c r="J197" s="234"/>
      <c r="K197" s="234"/>
      <c r="L197" s="239"/>
      <c r="M197" s="240"/>
      <c r="N197" s="241"/>
      <c r="O197" s="241"/>
      <c r="P197" s="241"/>
      <c r="Q197" s="241"/>
      <c r="R197" s="241"/>
      <c r="S197" s="241"/>
      <c r="T197" s="242"/>
      <c r="AT197" s="243" t="s">
        <v>272</v>
      </c>
      <c r="AU197" s="243" t="s">
        <v>91</v>
      </c>
      <c r="AV197" s="15" t="s">
        <v>91</v>
      </c>
      <c r="AW197" s="15" t="s">
        <v>38</v>
      </c>
      <c r="AX197" s="15" t="s">
        <v>82</v>
      </c>
      <c r="AY197" s="243" t="s">
        <v>262</v>
      </c>
    </row>
    <row r="198" spans="2:51" s="15" customFormat="1" ht="10">
      <c r="B198" s="233"/>
      <c r="C198" s="234"/>
      <c r="D198" s="208" t="s">
        <v>272</v>
      </c>
      <c r="E198" s="235" t="s">
        <v>44</v>
      </c>
      <c r="F198" s="236" t="s">
        <v>4270</v>
      </c>
      <c r="G198" s="234"/>
      <c r="H198" s="237">
        <v>-0.45</v>
      </c>
      <c r="I198" s="238"/>
      <c r="J198" s="234"/>
      <c r="K198" s="234"/>
      <c r="L198" s="239"/>
      <c r="M198" s="240"/>
      <c r="N198" s="241"/>
      <c r="O198" s="241"/>
      <c r="P198" s="241"/>
      <c r="Q198" s="241"/>
      <c r="R198" s="241"/>
      <c r="S198" s="241"/>
      <c r="T198" s="242"/>
      <c r="AT198" s="243" t="s">
        <v>272</v>
      </c>
      <c r="AU198" s="243" t="s">
        <v>91</v>
      </c>
      <c r="AV198" s="15" t="s">
        <v>91</v>
      </c>
      <c r="AW198" s="15" t="s">
        <v>38</v>
      </c>
      <c r="AX198" s="15" t="s">
        <v>82</v>
      </c>
      <c r="AY198" s="243" t="s">
        <v>262</v>
      </c>
    </row>
    <row r="199" spans="2:51" s="13" customFormat="1" ht="10">
      <c r="B199" s="212"/>
      <c r="C199" s="213"/>
      <c r="D199" s="208" t="s">
        <v>272</v>
      </c>
      <c r="E199" s="214" t="s">
        <v>44</v>
      </c>
      <c r="F199" s="215" t="s">
        <v>4284</v>
      </c>
      <c r="G199" s="213"/>
      <c r="H199" s="214" t="s">
        <v>44</v>
      </c>
      <c r="I199" s="216"/>
      <c r="J199" s="213"/>
      <c r="K199" s="213"/>
      <c r="L199" s="217"/>
      <c r="M199" s="218"/>
      <c r="N199" s="219"/>
      <c r="O199" s="219"/>
      <c r="P199" s="219"/>
      <c r="Q199" s="219"/>
      <c r="R199" s="219"/>
      <c r="S199" s="219"/>
      <c r="T199" s="220"/>
      <c r="AT199" s="221" t="s">
        <v>272</v>
      </c>
      <c r="AU199" s="221" t="s">
        <v>91</v>
      </c>
      <c r="AV199" s="13" t="s">
        <v>89</v>
      </c>
      <c r="AW199" s="13" t="s">
        <v>38</v>
      </c>
      <c r="AX199" s="13" t="s">
        <v>82</v>
      </c>
      <c r="AY199" s="221" t="s">
        <v>262</v>
      </c>
    </row>
    <row r="200" spans="2:51" s="13" customFormat="1" ht="10">
      <c r="B200" s="212"/>
      <c r="C200" s="213"/>
      <c r="D200" s="208" t="s">
        <v>272</v>
      </c>
      <c r="E200" s="214" t="s">
        <v>44</v>
      </c>
      <c r="F200" s="215" t="s">
        <v>4297</v>
      </c>
      <c r="G200" s="213"/>
      <c r="H200" s="214" t="s">
        <v>44</v>
      </c>
      <c r="I200" s="216"/>
      <c r="J200" s="213"/>
      <c r="K200" s="213"/>
      <c r="L200" s="217"/>
      <c r="M200" s="218"/>
      <c r="N200" s="219"/>
      <c r="O200" s="219"/>
      <c r="P200" s="219"/>
      <c r="Q200" s="219"/>
      <c r="R200" s="219"/>
      <c r="S200" s="219"/>
      <c r="T200" s="220"/>
      <c r="AT200" s="221" t="s">
        <v>272</v>
      </c>
      <c r="AU200" s="221" t="s">
        <v>91</v>
      </c>
      <c r="AV200" s="13" t="s">
        <v>89</v>
      </c>
      <c r="AW200" s="13" t="s">
        <v>38</v>
      </c>
      <c r="AX200" s="13" t="s">
        <v>82</v>
      </c>
      <c r="AY200" s="221" t="s">
        <v>262</v>
      </c>
    </row>
    <row r="201" spans="2:51" s="15" customFormat="1" ht="10">
      <c r="B201" s="233"/>
      <c r="C201" s="234"/>
      <c r="D201" s="208" t="s">
        <v>272</v>
      </c>
      <c r="E201" s="235" t="s">
        <v>44</v>
      </c>
      <c r="F201" s="236" t="s">
        <v>4277</v>
      </c>
      <c r="G201" s="234"/>
      <c r="H201" s="237">
        <v>3.28</v>
      </c>
      <c r="I201" s="238"/>
      <c r="J201" s="234"/>
      <c r="K201" s="234"/>
      <c r="L201" s="239"/>
      <c r="M201" s="240"/>
      <c r="N201" s="241"/>
      <c r="O201" s="241"/>
      <c r="P201" s="241"/>
      <c r="Q201" s="241"/>
      <c r="R201" s="241"/>
      <c r="S201" s="241"/>
      <c r="T201" s="242"/>
      <c r="AT201" s="243" t="s">
        <v>272</v>
      </c>
      <c r="AU201" s="243" t="s">
        <v>91</v>
      </c>
      <c r="AV201" s="15" t="s">
        <v>91</v>
      </c>
      <c r="AW201" s="15" t="s">
        <v>38</v>
      </c>
      <c r="AX201" s="15" t="s">
        <v>82</v>
      </c>
      <c r="AY201" s="243" t="s">
        <v>262</v>
      </c>
    </row>
    <row r="202" spans="2:51" s="13" customFormat="1" ht="10">
      <c r="B202" s="212"/>
      <c r="C202" s="213"/>
      <c r="D202" s="208" t="s">
        <v>272</v>
      </c>
      <c r="E202" s="214" t="s">
        <v>44</v>
      </c>
      <c r="F202" s="215" t="s">
        <v>4298</v>
      </c>
      <c r="G202" s="213"/>
      <c r="H202" s="214" t="s">
        <v>44</v>
      </c>
      <c r="I202" s="216"/>
      <c r="J202" s="213"/>
      <c r="K202" s="213"/>
      <c r="L202" s="217"/>
      <c r="M202" s="218"/>
      <c r="N202" s="219"/>
      <c r="O202" s="219"/>
      <c r="P202" s="219"/>
      <c r="Q202" s="219"/>
      <c r="R202" s="219"/>
      <c r="S202" s="219"/>
      <c r="T202" s="220"/>
      <c r="AT202" s="221" t="s">
        <v>272</v>
      </c>
      <c r="AU202" s="221" t="s">
        <v>91</v>
      </c>
      <c r="AV202" s="13" t="s">
        <v>89</v>
      </c>
      <c r="AW202" s="13" t="s">
        <v>38</v>
      </c>
      <c r="AX202" s="13" t="s">
        <v>82</v>
      </c>
      <c r="AY202" s="221" t="s">
        <v>262</v>
      </c>
    </row>
    <row r="203" spans="2:51" s="15" customFormat="1" ht="10">
      <c r="B203" s="233"/>
      <c r="C203" s="234"/>
      <c r="D203" s="208" t="s">
        <v>272</v>
      </c>
      <c r="E203" s="235" t="s">
        <v>44</v>
      </c>
      <c r="F203" s="236" t="s">
        <v>4279</v>
      </c>
      <c r="G203" s="234"/>
      <c r="H203" s="237">
        <v>5.4119999999999999</v>
      </c>
      <c r="I203" s="238"/>
      <c r="J203" s="234"/>
      <c r="K203" s="234"/>
      <c r="L203" s="239"/>
      <c r="M203" s="240"/>
      <c r="N203" s="241"/>
      <c r="O203" s="241"/>
      <c r="P203" s="241"/>
      <c r="Q203" s="241"/>
      <c r="R203" s="241"/>
      <c r="S203" s="241"/>
      <c r="T203" s="242"/>
      <c r="AT203" s="243" t="s">
        <v>272</v>
      </c>
      <c r="AU203" s="243" t="s">
        <v>91</v>
      </c>
      <c r="AV203" s="15" t="s">
        <v>91</v>
      </c>
      <c r="AW203" s="15" t="s">
        <v>38</v>
      </c>
      <c r="AX203" s="15" t="s">
        <v>82</v>
      </c>
      <c r="AY203" s="243" t="s">
        <v>262</v>
      </c>
    </row>
    <row r="204" spans="2:51" s="15" customFormat="1" ht="10">
      <c r="B204" s="233"/>
      <c r="C204" s="234"/>
      <c r="D204" s="208" t="s">
        <v>272</v>
      </c>
      <c r="E204" s="235" t="s">
        <v>44</v>
      </c>
      <c r="F204" s="236" t="s">
        <v>4267</v>
      </c>
      <c r="G204" s="234"/>
      <c r="H204" s="237">
        <v>-0.9</v>
      </c>
      <c r="I204" s="238"/>
      <c r="J204" s="234"/>
      <c r="K204" s="234"/>
      <c r="L204" s="239"/>
      <c r="M204" s="240"/>
      <c r="N204" s="241"/>
      <c r="O204" s="241"/>
      <c r="P204" s="241"/>
      <c r="Q204" s="241"/>
      <c r="R204" s="241"/>
      <c r="S204" s="241"/>
      <c r="T204" s="242"/>
      <c r="AT204" s="243" t="s">
        <v>272</v>
      </c>
      <c r="AU204" s="243" t="s">
        <v>91</v>
      </c>
      <c r="AV204" s="15" t="s">
        <v>91</v>
      </c>
      <c r="AW204" s="15" t="s">
        <v>38</v>
      </c>
      <c r="AX204" s="15" t="s">
        <v>82</v>
      </c>
      <c r="AY204" s="243" t="s">
        <v>262</v>
      </c>
    </row>
    <row r="205" spans="2:51" s="13" customFormat="1" ht="10">
      <c r="B205" s="212"/>
      <c r="C205" s="213"/>
      <c r="D205" s="208" t="s">
        <v>272</v>
      </c>
      <c r="E205" s="214" t="s">
        <v>44</v>
      </c>
      <c r="F205" s="215" t="s">
        <v>4299</v>
      </c>
      <c r="G205" s="213"/>
      <c r="H205" s="214" t="s">
        <v>44</v>
      </c>
      <c r="I205" s="216"/>
      <c r="J205" s="213"/>
      <c r="K205" s="213"/>
      <c r="L205" s="217"/>
      <c r="M205" s="218"/>
      <c r="N205" s="219"/>
      <c r="O205" s="219"/>
      <c r="P205" s="219"/>
      <c r="Q205" s="219"/>
      <c r="R205" s="219"/>
      <c r="S205" s="219"/>
      <c r="T205" s="220"/>
      <c r="AT205" s="221" t="s">
        <v>272</v>
      </c>
      <c r="AU205" s="221" t="s">
        <v>91</v>
      </c>
      <c r="AV205" s="13" t="s">
        <v>89</v>
      </c>
      <c r="AW205" s="13" t="s">
        <v>38</v>
      </c>
      <c r="AX205" s="13" t="s">
        <v>82</v>
      </c>
      <c r="AY205" s="221" t="s">
        <v>262</v>
      </c>
    </row>
    <row r="206" spans="2:51" s="15" customFormat="1" ht="10">
      <c r="B206" s="233"/>
      <c r="C206" s="234"/>
      <c r="D206" s="208" t="s">
        <v>272</v>
      </c>
      <c r="E206" s="235" t="s">
        <v>44</v>
      </c>
      <c r="F206" s="236" t="s">
        <v>4275</v>
      </c>
      <c r="G206" s="234"/>
      <c r="H206" s="237">
        <v>2.46</v>
      </c>
      <c r="I206" s="238"/>
      <c r="J206" s="234"/>
      <c r="K206" s="234"/>
      <c r="L206" s="239"/>
      <c r="M206" s="240"/>
      <c r="N206" s="241"/>
      <c r="O206" s="241"/>
      <c r="P206" s="241"/>
      <c r="Q206" s="241"/>
      <c r="R206" s="241"/>
      <c r="S206" s="241"/>
      <c r="T206" s="242"/>
      <c r="AT206" s="243" t="s">
        <v>272</v>
      </c>
      <c r="AU206" s="243" t="s">
        <v>91</v>
      </c>
      <c r="AV206" s="15" t="s">
        <v>91</v>
      </c>
      <c r="AW206" s="15" t="s">
        <v>38</v>
      </c>
      <c r="AX206" s="15" t="s">
        <v>82</v>
      </c>
      <c r="AY206" s="243" t="s">
        <v>262</v>
      </c>
    </row>
    <row r="207" spans="2:51" s="15" customFormat="1" ht="10">
      <c r="B207" s="233"/>
      <c r="C207" s="234"/>
      <c r="D207" s="208" t="s">
        <v>272</v>
      </c>
      <c r="E207" s="235" t="s">
        <v>44</v>
      </c>
      <c r="F207" s="236" t="s">
        <v>4270</v>
      </c>
      <c r="G207" s="234"/>
      <c r="H207" s="237">
        <v>-0.45</v>
      </c>
      <c r="I207" s="238"/>
      <c r="J207" s="234"/>
      <c r="K207" s="234"/>
      <c r="L207" s="239"/>
      <c r="M207" s="240"/>
      <c r="N207" s="241"/>
      <c r="O207" s="241"/>
      <c r="P207" s="241"/>
      <c r="Q207" s="241"/>
      <c r="R207" s="241"/>
      <c r="S207" s="241"/>
      <c r="T207" s="242"/>
      <c r="AT207" s="243" t="s">
        <v>272</v>
      </c>
      <c r="AU207" s="243" t="s">
        <v>91</v>
      </c>
      <c r="AV207" s="15" t="s">
        <v>91</v>
      </c>
      <c r="AW207" s="15" t="s">
        <v>38</v>
      </c>
      <c r="AX207" s="15" t="s">
        <v>82</v>
      </c>
      <c r="AY207" s="243" t="s">
        <v>262</v>
      </c>
    </row>
    <row r="208" spans="2:51" s="13" customFormat="1" ht="10">
      <c r="B208" s="212"/>
      <c r="C208" s="213"/>
      <c r="D208" s="208" t="s">
        <v>272</v>
      </c>
      <c r="E208" s="214" t="s">
        <v>44</v>
      </c>
      <c r="F208" s="215" t="s">
        <v>4300</v>
      </c>
      <c r="G208" s="213"/>
      <c r="H208" s="214" t="s">
        <v>44</v>
      </c>
      <c r="I208" s="216"/>
      <c r="J208" s="213"/>
      <c r="K208" s="213"/>
      <c r="L208" s="217"/>
      <c r="M208" s="218"/>
      <c r="N208" s="219"/>
      <c r="O208" s="219"/>
      <c r="P208" s="219"/>
      <c r="Q208" s="219"/>
      <c r="R208" s="219"/>
      <c r="S208" s="219"/>
      <c r="T208" s="220"/>
      <c r="AT208" s="221" t="s">
        <v>272</v>
      </c>
      <c r="AU208" s="221" t="s">
        <v>91</v>
      </c>
      <c r="AV208" s="13" t="s">
        <v>89</v>
      </c>
      <c r="AW208" s="13" t="s">
        <v>38</v>
      </c>
      <c r="AX208" s="13" t="s">
        <v>82</v>
      </c>
      <c r="AY208" s="221" t="s">
        <v>262</v>
      </c>
    </row>
    <row r="209" spans="1:65" s="15" customFormat="1" ht="10">
      <c r="B209" s="233"/>
      <c r="C209" s="234"/>
      <c r="D209" s="208" t="s">
        <v>272</v>
      </c>
      <c r="E209" s="235" t="s">
        <v>44</v>
      </c>
      <c r="F209" s="236" t="s">
        <v>4282</v>
      </c>
      <c r="G209" s="234"/>
      <c r="H209" s="237">
        <v>3.52</v>
      </c>
      <c r="I209" s="238"/>
      <c r="J209" s="234"/>
      <c r="K209" s="234"/>
      <c r="L209" s="239"/>
      <c r="M209" s="240"/>
      <c r="N209" s="241"/>
      <c r="O209" s="241"/>
      <c r="P209" s="241"/>
      <c r="Q209" s="241"/>
      <c r="R209" s="241"/>
      <c r="S209" s="241"/>
      <c r="T209" s="242"/>
      <c r="AT209" s="243" t="s">
        <v>272</v>
      </c>
      <c r="AU209" s="243" t="s">
        <v>91</v>
      </c>
      <c r="AV209" s="15" t="s">
        <v>91</v>
      </c>
      <c r="AW209" s="15" t="s">
        <v>38</v>
      </c>
      <c r="AX209" s="15" t="s">
        <v>82</v>
      </c>
      <c r="AY209" s="243" t="s">
        <v>262</v>
      </c>
    </row>
    <row r="210" spans="1:65" s="13" customFormat="1" ht="10">
      <c r="B210" s="212"/>
      <c r="C210" s="213"/>
      <c r="D210" s="208" t="s">
        <v>272</v>
      </c>
      <c r="E210" s="214" t="s">
        <v>44</v>
      </c>
      <c r="F210" s="215" t="s">
        <v>4301</v>
      </c>
      <c r="G210" s="213"/>
      <c r="H210" s="214" t="s">
        <v>44</v>
      </c>
      <c r="I210" s="216"/>
      <c r="J210" s="213"/>
      <c r="K210" s="213"/>
      <c r="L210" s="217"/>
      <c r="M210" s="218"/>
      <c r="N210" s="219"/>
      <c r="O210" s="219"/>
      <c r="P210" s="219"/>
      <c r="Q210" s="219"/>
      <c r="R210" s="219"/>
      <c r="S210" s="219"/>
      <c r="T210" s="220"/>
      <c r="AT210" s="221" t="s">
        <v>272</v>
      </c>
      <c r="AU210" s="221" t="s">
        <v>91</v>
      </c>
      <c r="AV210" s="13" t="s">
        <v>89</v>
      </c>
      <c r="AW210" s="13" t="s">
        <v>38</v>
      </c>
      <c r="AX210" s="13" t="s">
        <v>82</v>
      </c>
      <c r="AY210" s="221" t="s">
        <v>262</v>
      </c>
    </row>
    <row r="211" spans="1:65" s="15" customFormat="1" ht="10">
      <c r="B211" s="233"/>
      <c r="C211" s="234"/>
      <c r="D211" s="208" t="s">
        <v>272</v>
      </c>
      <c r="E211" s="235" t="s">
        <v>44</v>
      </c>
      <c r="F211" s="236" t="s">
        <v>4302</v>
      </c>
      <c r="G211" s="234"/>
      <c r="H211" s="237">
        <v>5.8079999999999998</v>
      </c>
      <c r="I211" s="238"/>
      <c r="J211" s="234"/>
      <c r="K211" s="234"/>
      <c r="L211" s="239"/>
      <c r="M211" s="240"/>
      <c r="N211" s="241"/>
      <c r="O211" s="241"/>
      <c r="P211" s="241"/>
      <c r="Q211" s="241"/>
      <c r="R211" s="241"/>
      <c r="S211" s="241"/>
      <c r="T211" s="242"/>
      <c r="AT211" s="243" t="s">
        <v>272</v>
      </c>
      <c r="AU211" s="243" t="s">
        <v>91</v>
      </c>
      <c r="AV211" s="15" t="s">
        <v>91</v>
      </c>
      <c r="AW211" s="15" t="s">
        <v>38</v>
      </c>
      <c r="AX211" s="15" t="s">
        <v>82</v>
      </c>
      <c r="AY211" s="243" t="s">
        <v>262</v>
      </c>
    </row>
    <row r="212" spans="1:65" s="13" customFormat="1" ht="10">
      <c r="B212" s="212"/>
      <c r="C212" s="213"/>
      <c r="D212" s="208" t="s">
        <v>272</v>
      </c>
      <c r="E212" s="214" t="s">
        <v>44</v>
      </c>
      <c r="F212" s="215" t="s">
        <v>4303</v>
      </c>
      <c r="G212" s="213"/>
      <c r="H212" s="214" t="s">
        <v>44</v>
      </c>
      <c r="I212" s="216"/>
      <c r="J212" s="213"/>
      <c r="K212" s="213"/>
      <c r="L212" s="217"/>
      <c r="M212" s="218"/>
      <c r="N212" s="219"/>
      <c r="O212" s="219"/>
      <c r="P212" s="219"/>
      <c r="Q212" s="219"/>
      <c r="R212" s="219"/>
      <c r="S212" s="219"/>
      <c r="T212" s="220"/>
      <c r="AT212" s="221" t="s">
        <v>272</v>
      </c>
      <c r="AU212" s="221" t="s">
        <v>91</v>
      </c>
      <c r="AV212" s="13" t="s">
        <v>89</v>
      </c>
      <c r="AW212" s="13" t="s">
        <v>38</v>
      </c>
      <c r="AX212" s="13" t="s">
        <v>82</v>
      </c>
      <c r="AY212" s="221" t="s">
        <v>262</v>
      </c>
    </row>
    <row r="213" spans="1:65" s="15" customFormat="1" ht="10">
      <c r="B213" s="233"/>
      <c r="C213" s="234"/>
      <c r="D213" s="208" t="s">
        <v>272</v>
      </c>
      <c r="E213" s="235" t="s">
        <v>44</v>
      </c>
      <c r="F213" s="236" t="s">
        <v>4290</v>
      </c>
      <c r="G213" s="234"/>
      <c r="H213" s="237">
        <v>2.64</v>
      </c>
      <c r="I213" s="238"/>
      <c r="J213" s="234"/>
      <c r="K213" s="234"/>
      <c r="L213" s="239"/>
      <c r="M213" s="240"/>
      <c r="N213" s="241"/>
      <c r="O213" s="241"/>
      <c r="P213" s="241"/>
      <c r="Q213" s="241"/>
      <c r="R213" s="241"/>
      <c r="S213" s="241"/>
      <c r="T213" s="242"/>
      <c r="AT213" s="243" t="s">
        <v>272</v>
      </c>
      <c r="AU213" s="243" t="s">
        <v>91</v>
      </c>
      <c r="AV213" s="15" t="s">
        <v>91</v>
      </c>
      <c r="AW213" s="15" t="s">
        <v>38</v>
      </c>
      <c r="AX213" s="15" t="s">
        <v>82</v>
      </c>
      <c r="AY213" s="243" t="s">
        <v>262</v>
      </c>
    </row>
    <row r="214" spans="1:65" s="16" customFormat="1" ht="10">
      <c r="B214" s="244"/>
      <c r="C214" s="245"/>
      <c r="D214" s="208" t="s">
        <v>272</v>
      </c>
      <c r="E214" s="246" t="s">
        <v>44</v>
      </c>
      <c r="F214" s="247" t="s">
        <v>291</v>
      </c>
      <c r="G214" s="245"/>
      <c r="H214" s="248">
        <v>92.83799999999998</v>
      </c>
      <c r="I214" s="249"/>
      <c r="J214" s="245"/>
      <c r="K214" s="245"/>
      <c r="L214" s="250"/>
      <c r="M214" s="251"/>
      <c r="N214" s="252"/>
      <c r="O214" s="252"/>
      <c r="P214" s="252"/>
      <c r="Q214" s="252"/>
      <c r="R214" s="252"/>
      <c r="S214" s="252"/>
      <c r="T214" s="253"/>
      <c r="AT214" s="254" t="s">
        <v>272</v>
      </c>
      <c r="AU214" s="254" t="s">
        <v>91</v>
      </c>
      <c r="AV214" s="16" t="s">
        <v>104</v>
      </c>
      <c r="AW214" s="16" t="s">
        <v>38</v>
      </c>
      <c r="AX214" s="16" t="s">
        <v>89</v>
      </c>
      <c r="AY214" s="254" t="s">
        <v>262</v>
      </c>
    </row>
    <row r="215" spans="1:65" s="2" customFormat="1" ht="16.5" customHeight="1">
      <c r="A215" s="37"/>
      <c r="B215" s="38"/>
      <c r="C215" s="195" t="s">
        <v>347</v>
      </c>
      <c r="D215" s="195" t="s">
        <v>264</v>
      </c>
      <c r="E215" s="196" t="s">
        <v>4304</v>
      </c>
      <c r="F215" s="197" t="s">
        <v>4305</v>
      </c>
      <c r="G215" s="198" t="s">
        <v>342</v>
      </c>
      <c r="H215" s="199">
        <v>1016.932</v>
      </c>
      <c r="I215" s="200"/>
      <c r="J215" s="201">
        <f>ROUND(I215*H215,2)</f>
        <v>0</v>
      </c>
      <c r="K215" s="197" t="s">
        <v>268</v>
      </c>
      <c r="L215" s="42"/>
      <c r="M215" s="202" t="s">
        <v>44</v>
      </c>
      <c r="N215" s="203" t="s">
        <v>53</v>
      </c>
      <c r="O215" s="67"/>
      <c r="P215" s="204">
        <f>O215*H215</f>
        <v>0</v>
      </c>
      <c r="Q215" s="204">
        <v>2.7499999999999998E-3</v>
      </c>
      <c r="R215" s="204">
        <f>Q215*H215</f>
        <v>2.7965629999999999</v>
      </c>
      <c r="S215" s="204">
        <v>0</v>
      </c>
      <c r="T215" s="205">
        <f>S215*H215</f>
        <v>0</v>
      </c>
      <c r="U215" s="37"/>
      <c r="V215" s="37"/>
      <c r="W215" s="37"/>
      <c r="X215" s="37"/>
      <c r="Y215" s="37"/>
      <c r="Z215" s="37"/>
      <c r="AA215" s="37"/>
      <c r="AB215" s="37"/>
      <c r="AC215" s="37"/>
      <c r="AD215" s="37"/>
      <c r="AE215" s="37"/>
      <c r="AR215" s="206" t="s">
        <v>104</v>
      </c>
      <c r="AT215" s="206" t="s">
        <v>264</v>
      </c>
      <c r="AU215" s="206" t="s">
        <v>91</v>
      </c>
      <c r="AY215" s="19" t="s">
        <v>262</v>
      </c>
      <c r="BE215" s="207">
        <f>IF(N215="základní",J215,0)</f>
        <v>0</v>
      </c>
      <c r="BF215" s="207">
        <f>IF(N215="snížená",J215,0)</f>
        <v>0</v>
      </c>
      <c r="BG215" s="207">
        <f>IF(N215="zákl. přenesená",J215,0)</f>
        <v>0</v>
      </c>
      <c r="BH215" s="207">
        <f>IF(N215="sníž. přenesená",J215,0)</f>
        <v>0</v>
      </c>
      <c r="BI215" s="207">
        <f>IF(N215="nulová",J215,0)</f>
        <v>0</v>
      </c>
      <c r="BJ215" s="19" t="s">
        <v>89</v>
      </c>
      <c r="BK215" s="207">
        <f>ROUND(I215*H215,2)</f>
        <v>0</v>
      </c>
      <c r="BL215" s="19" t="s">
        <v>104</v>
      </c>
      <c r="BM215" s="206" t="s">
        <v>4306</v>
      </c>
    </row>
    <row r="216" spans="1:65" s="2" customFormat="1" ht="90">
      <c r="A216" s="37"/>
      <c r="B216" s="38"/>
      <c r="C216" s="39"/>
      <c r="D216" s="208" t="s">
        <v>270</v>
      </c>
      <c r="E216" s="39"/>
      <c r="F216" s="209" t="s">
        <v>4307</v>
      </c>
      <c r="G216" s="39"/>
      <c r="H216" s="39"/>
      <c r="I216" s="118"/>
      <c r="J216" s="39"/>
      <c r="K216" s="39"/>
      <c r="L216" s="42"/>
      <c r="M216" s="210"/>
      <c r="N216" s="211"/>
      <c r="O216" s="67"/>
      <c r="P216" s="67"/>
      <c r="Q216" s="67"/>
      <c r="R216" s="67"/>
      <c r="S216" s="67"/>
      <c r="T216" s="68"/>
      <c r="U216" s="37"/>
      <c r="V216" s="37"/>
      <c r="W216" s="37"/>
      <c r="X216" s="37"/>
      <c r="Y216" s="37"/>
      <c r="Z216" s="37"/>
      <c r="AA216" s="37"/>
      <c r="AB216" s="37"/>
      <c r="AC216" s="37"/>
      <c r="AD216" s="37"/>
      <c r="AE216" s="37"/>
      <c r="AT216" s="19" t="s">
        <v>270</v>
      </c>
      <c r="AU216" s="19" t="s">
        <v>91</v>
      </c>
    </row>
    <row r="217" spans="1:65" s="13" customFormat="1" ht="10">
      <c r="B217" s="212"/>
      <c r="C217" s="213"/>
      <c r="D217" s="208" t="s">
        <v>272</v>
      </c>
      <c r="E217" s="214" t="s">
        <v>44</v>
      </c>
      <c r="F217" s="215" t="s">
        <v>4260</v>
      </c>
      <c r="G217" s="213"/>
      <c r="H217" s="214" t="s">
        <v>44</v>
      </c>
      <c r="I217" s="216"/>
      <c r="J217" s="213"/>
      <c r="K217" s="213"/>
      <c r="L217" s="217"/>
      <c r="M217" s="218"/>
      <c r="N217" s="219"/>
      <c r="O217" s="219"/>
      <c r="P217" s="219"/>
      <c r="Q217" s="219"/>
      <c r="R217" s="219"/>
      <c r="S217" s="219"/>
      <c r="T217" s="220"/>
      <c r="AT217" s="221" t="s">
        <v>272</v>
      </c>
      <c r="AU217" s="221" t="s">
        <v>91</v>
      </c>
      <c r="AV217" s="13" t="s">
        <v>89</v>
      </c>
      <c r="AW217" s="13" t="s">
        <v>38</v>
      </c>
      <c r="AX217" s="13" t="s">
        <v>82</v>
      </c>
      <c r="AY217" s="221" t="s">
        <v>262</v>
      </c>
    </row>
    <row r="218" spans="1:65" s="13" customFormat="1" ht="10">
      <c r="B218" s="212"/>
      <c r="C218" s="213"/>
      <c r="D218" s="208" t="s">
        <v>272</v>
      </c>
      <c r="E218" s="214" t="s">
        <v>44</v>
      </c>
      <c r="F218" s="215" t="s">
        <v>4261</v>
      </c>
      <c r="G218" s="213"/>
      <c r="H218" s="214" t="s">
        <v>44</v>
      </c>
      <c r="I218" s="216"/>
      <c r="J218" s="213"/>
      <c r="K218" s="213"/>
      <c r="L218" s="217"/>
      <c r="M218" s="218"/>
      <c r="N218" s="219"/>
      <c r="O218" s="219"/>
      <c r="P218" s="219"/>
      <c r="Q218" s="219"/>
      <c r="R218" s="219"/>
      <c r="S218" s="219"/>
      <c r="T218" s="220"/>
      <c r="AT218" s="221" t="s">
        <v>272</v>
      </c>
      <c r="AU218" s="221" t="s">
        <v>91</v>
      </c>
      <c r="AV218" s="13" t="s">
        <v>89</v>
      </c>
      <c r="AW218" s="13" t="s">
        <v>38</v>
      </c>
      <c r="AX218" s="13" t="s">
        <v>82</v>
      </c>
      <c r="AY218" s="221" t="s">
        <v>262</v>
      </c>
    </row>
    <row r="219" spans="1:65" s="15" customFormat="1" ht="10">
      <c r="B219" s="233"/>
      <c r="C219" s="234"/>
      <c r="D219" s="208" t="s">
        <v>272</v>
      </c>
      <c r="E219" s="235" t="s">
        <v>44</v>
      </c>
      <c r="F219" s="236" t="s">
        <v>4308</v>
      </c>
      <c r="G219" s="234"/>
      <c r="H219" s="237">
        <v>36.326000000000001</v>
      </c>
      <c r="I219" s="238"/>
      <c r="J219" s="234"/>
      <c r="K219" s="234"/>
      <c r="L219" s="239"/>
      <c r="M219" s="240"/>
      <c r="N219" s="241"/>
      <c r="O219" s="241"/>
      <c r="P219" s="241"/>
      <c r="Q219" s="241"/>
      <c r="R219" s="241"/>
      <c r="S219" s="241"/>
      <c r="T219" s="242"/>
      <c r="AT219" s="243" t="s">
        <v>272</v>
      </c>
      <c r="AU219" s="243" t="s">
        <v>91</v>
      </c>
      <c r="AV219" s="15" t="s">
        <v>91</v>
      </c>
      <c r="AW219" s="15" t="s">
        <v>38</v>
      </c>
      <c r="AX219" s="15" t="s">
        <v>82</v>
      </c>
      <c r="AY219" s="243" t="s">
        <v>262</v>
      </c>
    </row>
    <row r="220" spans="1:65" s="13" customFormat="1" ht="10">
      <c r="B220" s="212"/>
      <c r="C220" s="213"/>
      <c r="D220" s="208" t="s">
        <v>272</v>
      </c>
      <c r="E220" s="214" t="s">
        <v>44</v>
      </c>
      <c r="F220" s="215" t="s">
        <v>4263</v>
      </c>
      <c r="G220" s="213"/>
      <c r="H220" s="214" t="s">
        <v>44</v>
      </c>
      <c r="I220" s="216"/>
      <c r="J220" s="213"/>
      <c r="K220" s="213"/>
      <c r="L220" s="217"/>
      <c r="M220" s="218"/>
      <c r="N220" s="219"/>
      <c r="O220" s="219"/>
      <c r="P220" s="219"/>
      <c r="Q220" s="219"/>
      <c r="R220" s="219"/>
      <c r="S220" s="219"/>
      <c r="T220" s="220"/>
      <c r="AT220" s="221" t="s">
        <v>272</v>
      </c>
      <c r="AU220" s="221" t="s">
        <v>91</v>
      </c>
      <c r="AV220" s="13" t="s">
        <v>89</v>
      </c>
      <c r="AW220" s="13" t="s">
        <v>38</v>
      </c>
      <c r="AX220" s="13" t="s">
        <v>82</v>
      </c>
      <c r="AY220" s="221" t="s">
        <v>262</v>
      </c>
    </row>
    <row r="221" spans="1:65" s="15" customFormat="1" ht="10">
      <c r="B221" s="233"/>
      <c r="C221" s="234"/>
      <c r="D221" s="208" t="s">
        <v>272</v>
      </c>
      <c r="E221" s="235" t="s">
        <v>44</v>
      </c>
      <c r="F221" s="236" t="s">
        <v>4309</v>
      </c>
      <c r="G221" s="234"/>
      <c r="H221" s="237">
        <v>47.844000000000001</v>
      </c>
      <c r="I221" s="238"/>
      <c r="J221" s="234"/>
      <c r="K221" s="234"/>
      <c r="L221" s="239"/>
      <c r="M221" s="240"/>
      <c r="N221" s="241"/>
      <c r="O221" s="241"/>
      <c r="P221" s="241"/>
      <c r="Q221" s="241"/>
      <c r="R221" s="241"/>
      <c r="S221" s="241"/>
      <c r="T221" s="242"/>
      <c r="AT221" s="243" t="s">
        <v>272</v>
      </c>
      <c r="AU221" s="243" t="s">
        <v>91</v>
      </c>
      <c r="AV221" s="15" t="s">
        <v>91</v>
      </c>
      <c r="AW221" s="15" t="s">
        <v>38</v>
      </c>
      <c r="AX221" s="15" t="s">
        <v>82</v>
      </c>
      <c r="AY221" s="243" t="s">
        <v>262</v>
      </c>
    </row>
    <row r="222" spans="1:65" s="13" customFormat="1" ht="10">
      <c r="B222" s="212"/>
      <c r="C222" s="213"/>
      <c r="D222" s="208" t="s">
        <v>272</v>
      </c>
      <c r="E222" s="214" t="s">
        <v>44</v>
      </c>
      <c r="F222" s="215" t="s">
        <v>4265</v>
      </c>
      <c r="G222" s="213"/>
      <c r="H222" s="214" t="s">
        <v>44</v>
      </c>
      <c r="I222" s="216"/>
      <c r="J222" s="213"/>
      <c r="K222" s="213"/>
      <c r="L222" s="217"/>
      <c r="M222" s="218"/>
      <c r="N222" s="219"/>
      <c r="O222" s="219"/>
      <c r="P222" s="219"/>
      <c r="Q222" s="219"/>
      <c r="R222" s="219"/>
      <c r="S222" s="219"/>
      <c r="T222" s="220"/>
      <c r="AT222" s="221" t="s">
        <v>272</v>
      </c>
      <c r="AU222" s="221" t="s">
        <v>91</v>
      </c>
      <c r="AV222" s="13" t="s">
        <v>89</v>
      </c>
      <c r="AW222" s="13" t="s">
        <v>38</v>
      </c>
      <c r="AX222" s="13" t="s">
        <v>82</v>
      </c>
      <c r="AY222" s="221" t="s">
        <v>262</v>
      </c>
    </row>
    <row r="223" spans="1:65" s="15" customFormat="1" ht="10">
      <c r="B223" s="233"/>
      <c r="C223" s="234"/>
      <c r="D223" s="208" t="s">
        <v>272</v>
      </c>
      <c r="E223" s="235" t="s">
        <v>44</v>
      </c>
      <c r="F223" s="236" t="s">
        <v>4310</v>
      </c>
      <c r="G223" s="234"/>
      <c r="H223" s="237">
        <v>69.768000000000001</v>
      </c>
      <c r="I223" s="238"/>
      <c r="J223" s="234"/>
      <c r="K223" s="234"/>
      <c r="L223" s="239"/>
      <c r="M223" s="240"/>
      <c r="N223" s="241"/>
      <c r="O223" s="241"/>
      <c r="P223" s="241"/>
      <c r="Q223" s="241"/>
      <c r="R223" s="241"/>
      <c r="S223" s="241"/>
      <c r="T223" s="242"/>
      <c r="AT223" s="243" t="s">
        <v>272</v>
      </c>
      <c r="AU223" s="243" t="s">
        <v>91</v>
      </c>
      <c r="AV223" s="15" t="s">
        <v>91</v>
      </c>
      <c r="AW223" s="15" t="s">
        <v>38</v>
      </c>
      <c r="AX223" s="15" t="s">
        <v>82</v>
      </c>
      <c r="AY223" s="243" t="s">
        <v>262</v>
      </c>
    </row>
    <row r="224" spans="1:65" s="15" customFormat="1" ht="10">
      <c r="B224" s="233"/>
      <c r="C224" s="234"/>
      <c r="D224" s="208" t="s">
        <v>272</v>
      </c>
      <c r="E224" s="235" t="s">
        <v>44</v>
      </c>
      <c r="F224" s="236" t="s">
        <v>4311</v>
      </c>
      <c r="G224" s="234"/>
      <c r="H224" s="237">
        <v>2.6</v>
      </c>
      <c r="I224" s="238"/>
      <c r="J224" s="234"/>
      <c r="K224" s="234"/>
      <c r="L224" s="239"/>
      <c r="M224" s="240"/>
      <c r="N224" s="241"/>
      <c r="O224" s="241"/>
      <c r="P224" s="241"/>
      <c r="Q224" s="241"/>
      <c r="R224" s="241"/>
      <c r="S224" s="241"/>
      <c r="T224" s="242"/>
      <c r="AT224" s="243" t="s">
        <v>272</v>
      </c>
      <c r="AU224" s="243" t="s">
        <v>91</v>
      </c>
      <c r="AV224" s="15" t="s">
        <v>91</v>
      </c>
      <c r="AW224" s="15" t="s">
        <v>38</v>
      </c>
      <c r="AX224" s="15" t="s">
        <v>82</v>
      </c>
      <c r="AY224" s="243" t="s">
        <v>262</v>
      </c>
    </row>
    <row r="225" spans="2:51" s="13" customFormat="1" ht="10">
      <c r="B225" s="212"/>
      <c r="C225" s="213"/>
      <c r="D225" s="208" t="s">
        <v>272</v>
      </c>
      <c r="E225" s="214" t="s">
        <v>44</v>
      </c>
      <c r="F225" s="215" t="s">
        <v>4268</v>
      </c>
      <c r="G225" s="213"/>
      <c r="H225" s="214" t="s">
        <v>44</v>
      </c>
      <c r="I225" s="216"/>
      <c r="J225" s="213"/>
      <c r="K225" s="213"/>
      <c r="L225" s="217"/>
      <c r="M225" s="218"/>
      <c r="N225" s="219"/>
      <c r="O225" s="219"/>
      <c r="P225" s="219"/>
      <c r="Q225" s="219"/>
      <c r="R225" s="219"/>
      <c r="S225" s="219"/>
      <c r="T225" s="220"/>
      <c r="AT225" s="221" t="s">
        <v>272</v>
      </c>
      <c r="AU225" s="221" t="s">
        <v>91</v>
      </c>
      <c r="AV225" s="13" t="s">
        <v>89</v>
      </c>
      <c r="AW225" s="13" t="s">
        <v>38</v>
      </c>
      <c r="AX225" s="13" t="s">
        <v>82</v>
      </c>
      <c r="AY225" s="221" t="s">
        <v>262</v>
      </c>
    </row>
    <row r="226" spans="2:51" s="15" customFormat="1" ht="10">
      <c r="B226" s="233"/>
      <c r="C226" s="234"/>
      <c r="D226" s="208" t="s">
        <v>272</v>
      </c>
      <c r="E226" s="235" t="s">
        <v>44</v>
      </c>
      <c r="F226" s="236" t="s">
        <v>4312</v>
      </c>
      <c r="G226" s="234"/>
      <c r="H226" s="237">
        <v>32.4</v>
      </c>
      <c r="I226" s="238"/>
      <c r="J226" s="234"/>
      <c r="K226" s="234"/>
      <c r="L226" s="239"/>
      <c r="M226" s="240"/>
      <c r="N226" s="241"/>
      <c r="O226" s="241"/>
      <c r="P226" s="241"/>
      <c r="Q226" s="241"/>
      <c r="R226" s="241"/>
      <c r="S226" s="241"/>
      <c r="T226" s="242"/>
      <c r="AT226" s="243" t="s">
        <v>272</v>
      </c>
      <c r="AU226" s="243" t="s">
        <v>91</v>
      </c>
      <c r="AV226" s="15" t="s">
        <v>91</v>
      </c>
      <c r="AW226" s="15" t="s">
        <v>38</v>
      </c>
      <c r="AX226" s="15" t="s">
        <v>82</v>
      </c>
      <c r="AY226" s="243" t="s">
        <v>262</v>
      </c>
    </row>
    <row r="227" spans="2:51" s="15" customFormat="1" ht="10">
      <c r="B227" s="233"/>
      <c r="C227" s="234"/>
      <c r="D227" s="208" t="s">
        <v>272</v>
      </c>
      <c r="E227" s="235" t="s">
        <v>44</v>
      </c>
      <c r="F227" s="236" t="s">
        <v>4313</v>
      </c>
      <c r="G227" s="234"/>
      <c r="H227" s="237">
        <v>1.3</v>
      </c>
      <c r="I227" s="238"/>
      <c r="J227" s="234"/>
      <c r="K227" s="234"/>
      <c r="L227" s="239"/>
      <c r="M227" s="240"/>
      <c r="N227" s="241"/>
      <c r="O227" s="241"/>
      <c r="P227" s="241"/>
      <c r="Q227" s="241"/>
      <c r="R227" s="241"/>
      <c r="S227" s="241"/>
      <c r="T227" s="242"/>
      <c r="AT227" s="243" t="s">
        <v>272</v>
      </c>
      <c r="AU227" s="243" t="s">
        <v>91</v>
      </c>
      <c r="AV227" s="15" t="s">
        <v>91</v>
      </c>
      <c r="AW227" s="15" t="s">
        <v>38</v>
      </c>
      <c r="AX227" s="15" t="s">
        <v>82</v>
      </c>
      <c r="AY227" s="243" t="s">
        <v>262</v>
      </c>
    </row>
    <row r="228" spans="2:51" s="13" customFormat="1" ht="10">
      <c r="B228" s="212"/>
      <c r="C228" s="213"/>
      <c r="D228" s="208" t="s">
        <v>272</v>
      </c>
      <c r="E228" s="214" t="s">
        <v>44</v>
      </c>
      <c r="F228" s="215" t="s">
        <v>4271</v>
      </c>
      <c r="G228" s="213"/>
      <c r="H228" s="214" t="s">
        <v>44</v>
      </c>
      <c r="I228" s="216"/>
      <c r="J228" s="213"/>
      <c r="K228" s="213"/>
      <c r="L228" s="217"/>
      <c r="M228" s="218"/>
      <c r="N228" s="219"/>
      <c r="O228" s="219"/>
      <c r="P228" s="219"/>
      <c r="Q228" s="219"/>
      <c r="R228" s="219"/>
      <c r="S228" s="219"/>
      <c r="T228" s="220"/>
      <c r="AT228" s="221" t="s">
        <v>272</v>
      </c>
      <c r="AU228" s="221" t="s">
        <v>91</v>
      </c>
      <c r="AV228" s="13" t="s">
        <v>89</v>
      </c>
      <c r="AW228" s="13" t="s">
        <v>38</v>
      </c>
      <c r="AX228" s="13" t="s">
        <v>82</v>
      </c>
      <c r="AY228" s="221" t="s">
        <v>262</v>
      </c>
    </row>
    <row r="229" spans="2:51" s="15" customFormat="1" ht="10">
      <c r="B229" s="233"/>
      <c r="C229" s="234"/>
      <c r="D229" s="208" t="s">
        <v>272</v>
      </c>
      <c r="E229" s="235" t="s">
        <v>44</v>
      </c>
      <c r="F229" s="236" t="s">
        <v>4308</v>
      </c>
      <c r="G229" s="234"/>
      <c r="H229" s="237">
        <v>36.326000000000001</v>
      </c>
      <c r="I229" s="238"/>
      <c r="J229" s="234"/>
      <c r="K229" s="234"/>
      <c r="L229" s="239"/>
      <c r="M229" s="240"/>
      <c r="N229" s="241"/>
      <c r="O229" s="241"/>
      <c r="P229" s="241"/>
      <c r="Q229" s="241"/>
      <c r="R229" s="241"/>
      <c r="S229" s="241"/>
      <c r="T229" s="242"/>
      <c r="AT229" s="243" t="s">
        <v>272</v>
      </c>
      <c r="AU229" s="243" t="s">
        <v>91</v>
      </c>
      <c r="AV229" s="15" t="s">
        <v>91</v>
      </c>
      <c r="AW229" s="15" t="s">
        <v>38</v>
      </c>
      <c r="AX229" s="15" t="s">
        <v>82</v>
      </c>
      <c r="AY229" s="243" t="s">
        <v>262</v>
      </c>
    </row>
    <row r="230" spans="2:51" s="13" customFormat="1" ht="10">
      <c r="B230" s="212"/>
      <c r="C230" s="213"/>
      <c r="D230" s="208" t="s">
        <v>272</v>
      </c>
      <c r="E230" s="214" t="s">
        <v>44</v>
      </c>
      <c r="F230" s="215" t="s">
        <v>4272</v>
      </c>
      <c r="G230" s="213"/>
      <c r="H230" s="214" t="s">
        <v>44</v>
      </c>
      <c r="I230" s="216"/>
      <c r="J230" s="213"/>
      <c r="K230" s="213"/>
      <c r="L230" s="217"/>
      <c r="M230" s="218"/>
      <c r="N230" s="219"/>
      <c r="O230" s="219"/>
      <c r="P230" s="219"/>
      <c r="Q230" s="219"/>
      <c r="R230" s="219"/>
      <c r="S230" s="219"/>
      <c r="T230" s="220"/>
      <c r="AT230" s="221" t="s">
        <v>272</v>
      </c>
      <c r="AU230" s="221" t="s">
        <v>91</v>
      </c>
      <c r="AV230" s="13" t="s">
        <v>89</v>
      </c>
      <c r="AW230" s="13" t="s">
        <v>38</v>
      </c>
      <c r="AX230" s="13" t="s">
        <v>82</v>
      </c>
      <c r="AY230" s="221" t="s">
        <v>262</v>
      </c>
    </row>
    <row r="231" spans="2:51" s="15" customFormat="1" ht="10">
      <c r="B231" s="233"/>
      <c r="C231" s="234"/>
      <c r="D231" s="208" t="s">
        <v>272</v>
      </c>
      <c r="E231" s="235" t="s">
        <v>44</v>
      </c>
      <c r="F231" s="236" t="s">
        <v>4314</v>
      </c>
      <c r="G231" s="234"/>
      <c r="H231" s="237">
        <v>52.972000000000001</v>
      </c>
      <c r="I231" s="238"/>
      <c r="J231" s="234"/>
      <c r="K231" s="234"/>
      <c r="L231" s="239"/>
      <c r="M231" s="240"/>
      <c r="N231" s="241"/>
      <c r="O231" s="241"/>
      <c r="P231" s="241"/>
      <c r="Q231" s="241"/>
      <c r="R231" s="241"/>
      <c r="S231" s="241"/>
      <c r="T231" s="242"/>
      <c r="AT231" s="243" t="s">
        <v>272</v>
      </c>
      <c r="AU231" s="243" t="s">
        <v>91</v>
      </c>
      <c r="AV231" s="15" t="s">
        <v>91</v>
      </c>
      <c r="AW231" s="15" t="s">
        <v>38</v>
      </c>
      <c r="AX231" s="15" t="s">
        <v>82</v>
      </c>
      <c r="AY231" s="243" t="s">
        <v>262</v>
      </c>
    </row>
    <row r="232" spans="2:51" s="13" customFormat="1" ht="10">
      <c r="B232" s="212"/>
      <c r="C232" s="213"/>
      <c r="D232" s="208" t="s">
        <v>272</v>
      </c>
      <c r="E232" s="214" t="s">
        <v>44</v>
      </c>
      <c r="F232" s="215" t="s">
        <v>4274</v>
      </c>
      <c r="G232" s="213"/>
      <c r="H232" s="214" t="s">
        <v>44</v>
      </c>
      <c r="I232" s="216"/>
      <c r="J232" s="213"/>
      <c r="K232" s="213"/>
      <c r="L232" s="217"/>
      <c r="M232" s="218"/>
      <c r="N232" s="219"/>
      <c r="O232" s="219"/>
      <c r="P232" s="219"/>
      <c r="Q232" s="219"/>
      <c r="R232" s="219"/>
      <c r="S232" s="219"/>
      <c r="T232" s="220"/>
      <c r="AT232" s="221" t="s">
        <v>272</v>
      </c>
      <c r="AU232" s="221" t="s">
        <v>91</v>
      </c>
      <c r="AV232" s="13" t="s">
        <v>89</v>
      </c>
      <c r="AW232" s="13" t="s">
        <v>38</v>
      </c>
      <c r="AX232" s="13" t="s">
        <v>82</v>
      </c>
      <c r="AY232" s="221" t="s">
        <v>262</v>
      </c>
    </row>
    <row r="233" spans="2:51" s="15" customFormat="1" ht="10">
      <c r="B233" s="233"/>
      <c r="C233" s="234"/>
      <c r="D233" s="208" t="s">
        <v>272</v>
      </c>
      <c r="E233" s="235" t="s">
        <v>44</v>
      </c>
      <c r="F233" s="236" t="s">
        <v>4315</v>
      </c>
      <c r="G233" s="234"/>
      <c r="H233" s="237">
        <v>24.6</v>
      </c>
      <c r="I233" s="238"/>
      <c r="J233" s="234"/>
      <c r="K233" s="234"/>
      <c r="L233" s="239"/>
      <c r="M233" s="240"/>
      <c r="N233" s="241"/>
      <c r="O233" s="241"/>
      <c r="P233" s="241"/>
      <c r="Q233" s="241"/>
      <c r="R233" s="241"/>
      <c r="S233" s="241"/>
      <c r="T233" s="242"/>
      <c r="AT233" s="243" t="s">
        <v>272</v>
      </c>
      <c r="AU233" s="243" t="s">
        <v>91</v>
      </c>
      <c r="AV233" s="15" t="s">
        <v>91</v>
      </c>
      <c r="AW233" s="15" t="s">
        <v>38</v>
      </c>
      <c r="AX233" s="15" t="s">
        <v>82</v>
      </c>
      <c r="AY233" s="243" t="s">
        <v>262</v>
      </c>
    </row>
    <row r="234" spans="2:51" s="13" customFormat="1" ht="10">
      <c r="B234" s="212"/>
      <c r="C234" s="213"/>
      <c r="D234" s="208" t="s">
        <v>272</v>
      </c>
      <c r="E234" s="214" t="s">
        <v>44</v>
      </c>
      <c r="F234" s="215" t="s">
        <v>4276</v>
      </c>
      <c r="G234" s="213"/>
      <c r="H234" s="214" t="s">
        <v>44</v>
      </c>
      <c r="I234" s="216"/>
      <c r="J234" s="213"/>
      <c r="K234" s="213"/>
      <c r="L234" s="217"/>
      <c r="M234" s="218"/>
      <c r="N234" s="219"/>
      <c r="O234" s="219"/>
      <c r="P234" s="219"/>
      <c r="Q234" s="219"/>
      <c r="R234" s="219"/>
      <c r="S234" s="219"/>
      <c r="T234" s="220"/>
      <c r="AT234" s="221" t="s">
        <v>272</v>
      </c>
      <c r="AU234" s="221" t="s">
        <v>91</v>
      </c>
      <c r="AV234" s="13" t="s">
        <v>89</v>
      </c>
      <c r="AW234" s="13" t="s">
        <v>38</v>
      </c>
      <c r="AX234" s="13" t="s">
        <v>82</v>
      </c>
      <c r="AY234" s="221" t="s">
        <v>262</v>
      </c>
    </row>
    <row r="235" spans="2:51" s="15" customFormat="1" ht="10">
      <c r="B235" s="233"/>
      <c r="C235" s="234"/>
      <c r="D235" s="208" t="s">
        <v>272</v>
      </c>
      <c r="E235" s="235" t="s">
        <v>44</v>
      </c>
      <c r="F235" s="236" t="s">
        <v>4316</v>
      </c>
      <c r="G235" s="234"/>
      <c r="H235" s="237">
        <v>32.799999999999997</v>
      </c>
      <c r="I235" s="238"/>
      <c r="J235" s="234"/>
      <c r="K235" s="234"/>
      <c r="L235" s="239"/>
      <c r="M235" s="240"/>
      <c r="N235" s="241"/>
      <c r="O235" s="241"/>
      <c r="P235" s="241"/>
      <c r="Q235" s="241"/>
      <c r="R235" s="241"/>
      <c r="S235" s="241"/>
      <c r="T235" s="242"/>
      <c r="AT235" s="243" t="s">
        <v>272</v>
      </c>
      <c r="AU235" s="243" t="s">
        <v>91</v>
      </c>
      <c r="AV235" s="15" t="s">
        <v>91</v>
      </c>
      <c r="AW235" s="15" t="s">
        <v>38</v>
      </c>
      <c r="AX235" s="15" t="s">
        <v>82</v>
      </c>
      <c r="AY235" s="243" t="s">
        <v>262</v>
      </c>
    </row>
    <row r="236" spans="2:51" s="15" customFormat="1" ht="10">
      <c r="B236" s="233"/>
      <c r="C236" s="234"/>
      <c r="D236" s="208" t="s">
        <v>272</v>
      </c>
      <c r="E236" s="235" t="s">
        <v>44</v>
      </c>
      <c r="F236" s="236" t="s">
        <v>4313</v>
      </c>
      <c r="G236" s="234"/>
      <c r="H236" s="237">
        <v>1.3</v>
      </c>
      <c r="I236" s="238"/>
      <c r="J236" s="234"/>
      <c r="K236" s="234"/>
      <c r="L236" s="239"/>
      <c r="M236" s="240"/>
      <c r="N236" s="241"/>
      <c r="O236" s="241"/>
      <c r="P236" s="241"/>
      <c r="Q236" s="241"/>
      <c r="R236" s="241"/>
      <c r="S236" s="241"/>
      <c r="T236" s="242"/>
      <c r="AT236" s="243" t="s">
        <v>272</v>
      </c>
      <c r="AU236" s="243" t="s">
        <v>91</v>
      </c>
      <c r="AV236" s="15" t="s">
        <v>91</v>
      </c>
      <c r="AW236" s="15" t="s">
        <v>38</v>
      </c>
      <c r="AX236" s="15" t="s">
        <v>82</v>
      </c>
      <c r="AY236" s="243" t="s">
        <v>262</v>
      </c>
    </row>
    <row r="237" spans="2:51" s="13" customFormat="1" ht="10">
      <c r="B237" s="212"/>
      <c r="C237" s="213"/>
      <c r="D237" s="208" t="s">
        <v>272</v>
      </c>
      <c r="E237" s="214" t="s">
        <v>44</v>
      </c>
      <c r="F237" s="215" t="s">
        <v>4278</v>
      </c>
      <c r="G237" s="213"/>
      <c r="H237" s="214" t="s">
        <v>44</v>
      </c>
      <c r="I237" s="216"/>
      <c r="J237" s="213"/>
      <c r="K237" s="213"/>
      <c r="L237" s="217"/>
      <c r="M237" s="218"/>
      <c r="N237" s="219"/>
      <c r="O237" s="219"/>
      <c r="P237" s="219"/>
      <c r="Q237" s="219"/>
      <c r="R237" s="219"/>
      <c r="S237" s="219"/>
      <c r="T237" s="220"/>
      <c r="AT237" s="221" t="s">
        <v>272</v>
      </c>
      <c r="AU237" s="221" t="s">
        <v>91</v>
      </c>
      <c r="AV237" s="13" t="s">
        <v>89</v>
      </c>
      <c r="AW237" s="13" t="s">
        <v>38</v>
      </c>
      <c r="AX237" s="13" t="s">
        <v>82</v>
      </c>
      <c r="AY237" s="221" t="s">
        <v>262</v>
      </c>
    </row>
    <row r="238" spans="2:51" s="15" customFormat="1" ht="10">
      <c r="B238" s="233"/>
      <c r="C238" s="234"/>
      <c r="D238" s="208" t="s">
        <v>272</v>
      </c>
      <c r="E238" s="235" t="s">
        <v>44</v>
      </c>
      <c r="F238" s="236" t="s">
        <v>4317</v>
      </c>
      <c r="G238" s="234"/>
      <c r="H238" s="237">
        <v>54.12</v>
      </c>
      <c r="I238" s="238"/>
      <c r="J238" s="234"/>
      <c r="K238" s="234"/>
      <c r="L238" s="239"/>
      <c r="M238" s="240"/>
      <c r="N238" s="241"/>
      <c r="O238" s="241"/>
      <c r="P238" s="241"/>
      <c r="Q238" s="241"/>
      <c r="R238" s="241"/>
      <c r="S238" s="241"/>
      <c r="T238" s="242"/>
      <c r="AT238" s="243" t="s">
        <v>272</v>
      </c>
      <c r="AU238" s="243" t="s">
        <v>91</v>
      </c>
      <c r="AV238" s="15" t="s">
        <v>91</v>
      </c>
      <c r="AW238" s="15" t="s">
        <v>38</v>
      </c>
      <c r="AX238" s="15" t="s">
        <v>82</v>
      </c>
      <c r="AY238" s="243" t="s">
        <v>262</v>
      </c>
    </row>
    <row r="239" spans="2:51" s="15" customFormat="1" ht="10">
      <c r="B239" s="233"/>
      <c r="C239" s="234"/>
      <c r="D239" s="208" t="s">
        <v>272</v>
      </c>
      <c r="E239" s="235" t="s">
        <v>44</v>
      </c>
      <c r="F239" s="236" t="s">
        <v>4311</v>
      </c>
      <c r="G239" s="234"/>
      <c r="H239" s="237">
        <v>2.6</v>
      </c>
      <c r="I239" s="238"/>
      <c r="J239" s="234"/>
      <c r="K239" s="234"/>
      <c r="L239" s="239"/>
      <c r="M239" s="240"/>
      <c r="N239" s="241"/>
      <c r="O239" s="241"/>
      <c r="P239" s="241"/>
      <c r="Q239" s="241"/>
      <c r="R239" s="241"/>
      <c r="S239" s="241"/>
      <c r="T239" s="242"/>
      <c r="AT239" s="243" t="s">
        <v>272</v>
      </c>
      <c r="AU239" s="243" t="s">
        <v>91</v>
      </c>
      <c r="AV239" s="15" t="s">
        <v>91</v>
      </c>
      <c r="AW239" s="15" t="s">
        <v>38</v>
      </c>
      <c r="AX239" s="15" t="s">
        <v>82</v>
      </c>
      <c r="AY239" s="243" t="s">
        <v>262</v>
      </c>
    </row>
    <row r="240" spans="2:51" s="13" customFormat="1" ht="10">
      <c r="B240" s="212"/>
      <c r="C240" s="213"/>
      <c r="D240" s="208" t="s">
        <v>272</v>
      </c>
      <c r="E240" s="214" t="s">
        <v>44</v>
      </c>
      <c r="F240" s="215" t="s">
        <v>4280</v>
      </c>
      <c r="G240" s="213"/>
      <c r="H240" s="214" t="s">
        <v>44</v>
      </c>
      <c r="I240" s="216"/>
      <c r="J240" s="213"/>
      <c r="K240" s="213"/>
      <c r="L240" s="217"/>
      <c r="M240" s="218"/>
      <c r="N240" s="219"/>
      <c r="O240" s="219"/>
      <c r="P240" s="219"/>
      <c r="Q240" s="219"/>
      <c r="R240" s="219"/>
      <c r="S240" s="219"/>
      <c r="T240" s="220"/>
      <c r="AT240" s="221" t="s">
        <v>272</v>
      </c>
      <c r="AU240" s="221" t="s">
        <v>91</v>
      </c>
      <c r="AV240" s="13" t="s">
        <v>89</v>
      </c>
      <c r="AW240" s="13" t="s">
        <v>38</v>
      </c>
      <c r="AX240" s="13" t="s">
        <v>82</v>
      </c>
      <c r="AY240" s="221" t="s">
        <v>262</v>
      </c>
    </row>
    <row r="241" spans="2:51" s="15" customFormat="1" ht="10">
      <c r="B241" s="233"/>
      <c r="C241" s="234"/>
      <c r="D241" s="208" t="s">
        <v>272</v>
      </c>
      <c r="E241" s="235" t="s">
        <v>44</v>
      </c>
      <c r="F241" s="236" t="s">
        <v>4315</v>
      </c>
      <c r="G241" s="234"/>
      <c r="H241" s="237">
        <v>24.6</v>
      </c>
      <c r="I241" s="238"/>
      <c r="J241" s="234"/>
      <c r="K241" s="234"/>
      <c r="L241" s="239"/>
      <c r="M241" s="240"/>
      <c r="N241" s="241"/>
      <c r="O241" s="241"/>
      <c r="P241" s="241"/>
      <c r="Q241" s="241"/>
      <c r="R241" s="241"/>
      <c r="S241" s="241"/>
      <c r="T241" s="242"/>
      <c r="AT241" s="243" t="s">
        <v>272</v>
      </c>
      <c r="AU241" s="243" t="s">
        <v>91</v>
      </c>
      <c r="AV241" s="15" t="s">
        <v>91</v>
      </c>
      <c r="AW241" s="15" t="s">
        <v>38</v>
      </c>
      <c r="AX241" s="15" t="s">
        <v>82</v>
      </c>
      <c r="AY241" s="243" t="s">
        <v>262</v>
      </c>
    </row>
    <row r="242" spans="2:51" s="15" customFormat="1" ht="10">
      <c r="B242" s="233"/>
      <c r="C242" s="234"/>
      <c r="D242" s="208" t="s">
        <v>272</v>
      </c>
      <c r="E242" s="235" t="s">
        <v>44</v>
      </c>
      <c r="F242" s="236" t="s">
        <v>4313</v>
      </c>
      <c r="G242" s="234"/>
      <c r="H242" s="237">
        <v>1.3</v>
      </c>
      <c r="I242" s="238"/>
      <c r="J242" s="234"/>
      <c r="K242" s="234"/>
      <c r="L242" s="239"/>
      <c r="M242" s="240"/>
      <c r="N242" s="241"/>
      <c r="O242" s="241"/>
      <c r="P242" s="241"/>
      <c r="Q242" s="241"/>
      <c r="R242" s="241"/>
      <c r="S242" s="241"/>
      <c r="T242" s="242"/>
      <c r="AT242" s="243" t="s">
        <v>272</v>
      </c>
      <c r="AU242" s="243" t="s">
        <v>91</v>
      </c>
      <c r="AV242" s="15" t="s">
        <v>91</v>
      </c>
      <c r="AW242" s="15" t="s">
        <v>38</v>
      </c>
      <c r="AX242" s="15" t="s">
        <v>82</v>
      </c>
      <c r="AY242" s="243" t="s">
        <v>262</v>
      </c>
    </row>
    <row r="243" spans="2:51" s="13" customFormat="1" ht="10">
      <c r="B243" s="212"/>
      <c r="C243" s="213"/>
      <c r="D243" s="208" t="s">
        <v>272</v>
      </c>
      <c r="E243" s="214" t="s">
        <v>44</v>
      </c>
      <c r="F243" s="215" t="s">
        <v>4281</v>
      </c>
      <c r="G243" s="213"/>
      <c r="H243" s="214" t="s">
        <v>44</v>
      </c>
      <c r="I243" s="216"/>
      <c r="J243" s="213"/>
      <c r="K243" s="213"/>
      <c r="L243" s="217"/>
      <c r="M243" s="218"/>
      <c r="N243" s="219"/>
      <c r="O243" s="219"/>
      <c r="P243" s="219"/>
      <c r="Q243" s="219"/>
      <c r="R243" s="219"/>
      <c r="S243" s="219"/>
      <c r="T243" s="220"/>
      <c r="AT243" s="221" t="s">
        <v>272</v>
      </c>
      <c r="AU243" s="221" t="s">
        <v>91</v>
      </c>
      <c r="AV243" s="13" t="s">
        <v>89</v>
      </c>
      <c r="AW243" s="13" t="s">
        <v>38</v>
      </c>
      <c r="AX243" s="13" t="s">
        <v>82</v>
      </c>
      <c r="AY243" s="221" t="s">
        <v>262</v>
      </c>
    </row>
    <row r="244" spans="2:51" s="15" customFormat="1" ht="10">
      <c r="B244" s="233"/>
      <c r="C244" s="234"/>
      <c r="D244" s="208" t="s">
        <v>272</v>
      </c>
      <c r="E244" s="235" t="s">
        <v>44</v>
      </c>
      <c r="F244" s="236" t="s">
        <v>4318</v>
      </c>
      <c r="G244" s="234"/>
      <c r="H244" s="237">
        <v>35.200000000000003</v>
      </c>
      <c r="I244" s="238"/>
      <c r="J244" s="234"/>
      <c r="K244" s="234"/>
      <c r="L244" s="239"/>
      <c r="M244" s="240"/>
      <c r="N244" s="241"/>
      <c r="O244" s="241"/>
      <c r="P244" s="241"/>
      <c r="Q244" s="241"/>
      <c r="R244" s="241"/>
      <c r="S244" s="241"/>
      <c r="T244" s="242"/>
      <c r="AT244" s="243" t="s">
        <v>272</v>
      </c>
      <c r="AU244" s="243" t="s">
        <v>91</v>
      </c>
      <c r="AV244" s="15" t="s">
        <v>91</v>
      </c>
      <c r="AW244" s="15" t="s">
        <v>38</v>
      </c>
      <c r="AX244" s="15" t="s">
        <v>82</v>
      </c>
      <c r="AY244" s="243" t="s">
        <v>262</v>
      </c>
    </row>
    <row r="245" spans="2:51" s="15" customFormat="1" ht="10">
      <c r="B245" s="233"/>
      <c r="C245" s="234"/>
      <c r="D245" s="208" t="s">
        <v>272</v>
      </c>
      <c r="E245" s="235" t="s">
        <v>44</v>
      </c>
      <c r="F245" s="236" t="s">
        <v>4319</v>
      </c>
      <c r="G245" s="234"/>
      <c r="H245" s="237">
        <v>0.45200000000000001</v>
      </c>
      <c r="I245" s="238"/>
      <c r="J245" s="234"/>
      <c r="K245" s="234"/>
      <c r="L245" s="239"/>
      <c r="M245" s="240"/>
      <c r="N245" s="241"/>
      <c r="O245" s="241"/>
      <c r="P245" s="241"/>
      <c r="Q245" s="241"/>
      <c r="R245" s="241"/>
      <c r="S245" s="241"/>
      <c r="T245" s="242"/>
      <c r="AT245" s="243" t="s">
        <v>272</v>
      </c>
      <c r="AU245" s="243" t="s">
        <v>91</v>
      </c>
      <c r="AV245" s="15" t="s">
        <v>91</v>
      </c>
      <c r="AW245" s="15" t="s">
        <v>38</v>
      </c>
      <c r="AX245" s="15" t="s">
        <v>82</v>
      </c>
      <c r="AY245" s="243" t="s">
        <v>262</v>
      </c>
    </row>
    <row r="246" spans="2:51" s="15" customFormat="1" ht="10">
      <c r="B246" s="233"/>
      <c r="C246" s="234"/>
      <c r="D246" s="208" t="s">
        <v>272</v>
      </c>
      <c r="E246" s="235" t="s">
        <v>44</v>
      </c>
      <c r="F246" s="236" t="s">
        <v>4320</v>
      </c>
      <c r="G246" s="234"/>
      <c r="H246" s="237">
        <v>0.312</v>
      </c>
      <c r="I246" s="238"/>
      <c r="J246" s="234"/>
      <c r="K246" s="234"/>
      <c r="L246" s="239"/>
      <c r="M246" s="240"/>
      <c r="N246" s="241"/>
      <c r="O246" s="241"/>
      <c r="P246" s="241"/>
      <c r="Q246" s="241"/>
      <c r="R246" s="241"/>
      <c r="S246" s="241"/>
      <c r="T246" s="242"/>
      <c r="AT246" s="243" t="s">
        <v>272</v>
      </c>
      <c r="AU246" s="243" t="s">
        <v>91</v>
      </c>
      <c r="AV246" s="15" t="s">
        <v>91</v>
      </c>
      <c r="AW246" s="15" t="s">
        <v>38</v>
      </c>
      <c r="AX246" s="15" t="s">
        <v>82</v>
      </c>
      <c r="AY246" s="243" t="s">
        <v>262</v>
      </c>
    </row>
    <row r="247" spans="2:51" s="13" customFormat="1" ht="10">
      <c r="B247" s="212"/>
      <c r="C247" s="213"/>
      <c r="D247" s="208" t="s">
        <v>272</v>
      </c>
      <c r="E247" s="214" t="s">
        <v>44</v>
      </c>
      <c r="F247" s="215" t="s">
        <v>4285</v>
      </c>
      <c r="G247" s="213"/>
      <c r="H247" s="214" t="s">
        <v>44</v>
      </c>
      <c r="I247" s="216"/>
      <c r="J247" s="213"/>
      <c r="K247" s="213"/>
      <c r="L247" s="217"/>
      <c r="M247" s="218"/>
      <c r="N247" s="219"/>
      <c r="O247" s="219"/>
      <c r="P247" s="219"/>
      <c r="Q247" s="219"/>
      <c r="R247" s="219"/>
      <c r="S247" s="219"/>
      <c r="T247" s="220"/>
      <c r="AT247" s="221" t="s">
        <v>272</v>
      </c>
      <c r="AU247" s="221" t="s">
        <v>91</v>
      </c>
      <c r="AV247" s="13" t="s">
        <v>89</v>
      </c>
      <c r="AW247" s="13" t="s">
        <v>38</v>
      </c>
      <c r="AX247" s="13" t="s">
        <v>82</v>
      </c>
      <c r="AY247" s="221" t="s">
        <v>262</v>
      </c>
    </row>
    <row r="248" spans="2:51" s="15" customFormat="1" ht="10">
      <c r="B248" s="233"/>
      <c r="C248" s="234"/>
      <c r="D248" s="208" t="s">
        <v>272</v>
      </c>
      <c r="E248" s="235" t="s">
        <v>44</v>
      </c>
      <c r="F248" s="236" t="s">
        <v>4321</v>
      </c>
      <c r="G248" s="234"/>
      <c r="H248" s="237">
        <v>56.847999999999999</v>
      </c>
      <c r="I248" s="238"/>
      <c r="J248" s="234"/>
      <c r="K248" s="234"/>
      <c r="L248" s="239"/>
      <c r="M248" s="240"/>
      <c r="N248" s="241"/>
      <c r="O248" s="241"/>
      <c r="P248" s="241"/>
      <c r="Q248" s="241"/>
      <c r="R248" s="241"/>
      <c r="S248" s="241"/>
      <c r="T248" s="242"/>
      <c r="AT248" s="243" t="s">
        <v>272</v>
      </c>
      <c r="AU248" s="243" t="s">
        <v>91</v>
      </c>
      <c r="AV248" s="15" t="s">
        <v>91</v>
      </c>
      <c r="AW248" s="15" t="s">
        <v>38</v>
      </c>
      <c r="AX248" s="15" t="s">
        <v>82</v>
      </c>
      <c r="AY248" s="243" t="s">
        <v>262</v>
      </c>
    </row>
    <row r="249" spans="2:51" s="15" customFormat="1" ht="10">
      <c r="B249" s="233"/>
      <c r="C249" s="234"/>
      <c r="D249" s="208" t="s">
        <v>272</v>
      </c>
      <c r="E249" s="235" t="s">
        <v>44</v>
      </c>
      <c r="F249" s="236" t="s">
        <v>4322</v>
      </c>
      <c r="G249" s="234"/>
      <c r="H249" s="237">
        <v>0.90400000000000003</v>
      </c>
      <c r="I249" s="238"/>
      <c r="J249" s="234"/>
      <c r="K249" s="234"/>
      <c r="L249" s="239"/>
      <c r="M249" s="240"/>
      <c r="N249" s="241"/>
      <c r="O249" s="241"/>
      <c r="P249" s="241"/>
      <c r="Q249" s="241"/>
      <c r="R249" s="241"/>
      <c r="S249" s="241"/>
      <c r="T249" s="242"/>
      <c r="AT249" s="243" t="s">
        <v>272</v>
      </c>
      <c r="AU249" s="243" t="s">
        <v>91</v>
      </c>
      <c r="AV249" s="15" t="s">
        <v>91</v>
      </c>
      <c r="AW249" s="15" t="s">
        <v>38</v>
      </c>
      <c r="AX249" s="15" t="s">
        <v>82</v>
      </c>
      <c r="AY249" s="243" t="s">
        <v>262</v>
      </c>
    </row>
    <row r="250" spans="2:51" s="15" customFormat="1" ht="10">
      <c r="B250" s="233"/>
      <c r="C250" s="234"/>
      <c r="D250" s="208" t="s">
        <v>272</v>
      </c>
      <c r="E250" s="235" t="s">
        <v>44</v>
      </c>
      <c r="F250" s="236" t="s">
        <v>4323</v>
      </c>
      <c r="G250" s="234"/>
      <c r="H250" s="237">
        <v>0.624</v>
      </c>
      <c r="I250" s="238"/>
      <c r="J250" s="234"/>
      <c r="K250" s="234"/>
      <c r="L250" s="239"/>
      <c r="M250" s="240"/>
      <c r="N250" s="241"/>
      <c r="O250" s="241"/>
      <c r="P250" s="241"/>
      <c r="Q250" s="241"/>
      <c r="R250" s="241"/>
      <c r="S250" s="241"/>
      <c r="T250" s="242"/>
      <c r="AT250" s="243" t="s">
        <v>272</v>
      </c>
      <c r="AU250" s="243" t="s">
        <v>91</v>
      </c>
      <c r="AV250" s="15" t="s">
        <v>91</v>
      </c>
      <c r="AW250" s="15" t="s">
        <v>38</v>
      </c>
      <c r="AX250" s="15" t="s">
        <v>82</v>
      </c>
      <c r="AY250" s="243" t="s">
        <v>262</v>
      </c>
    </row>
    <row r="251" spans="2:51" s="13" customFormat="1" ht="10">
      <c r="B251" s="212"/>
      <c r="C251" s="213"/>
      <c r="D251" s="208" t="s">
        <v>272</v>
      </c>
      <c r="E251" s="214" t="s">
        <v>44</v>
      </c>
      <c r="F251" s="215" t="s">
        <v>4289</v>
      </c>
      <c r="G251" s="213"/>
      <c r="H251" s="214" t="s">
        <v>44</v>
      </c>
      <c r="I251" s="216"/>
      <c r="J251" s="213"/>
      <c r="K251" s="213"/>
      <c r="L251" s="217"/>
      <c r="M251" s="218"/>
      <c r="N251" s="219"/>
      <c r="O251" s="219"/>
      <c r="P251" s="219"/>
      <c r="Q251" s="219"/>
      <c r="R251" s="219"/>
      <c r="S251" s="219"/>
      <c r="T251" s="220"/>
      <c r="AT251" s="221" t="s">
        <v>272</v>
      </c>
      <c r="AU251" s="221" t="s">
        <v>91</v>
      </c>
      <c r="AV251" s="13" t="s">
        <v>89</v>
      </c>
      <c r="AW251" s="13" t="s">
        <v>38</v>
      </c>
      <c r="AX251" s="13" t="s">
        <v>82</v>
      </c>
      <c r="AY251" s="221" t="s">
        <v>262</v>
      </c>
    </row>
    <row r="252" spans="2:51" s="15" customFormat="1" ht="10">
      <c r="B252" s="233"/>
      <c r="C252" s="234"/>
      <c r="D252" s="208" t="s">
        <v>272</v>
      </c>
      <c r="E252" s="235" t="s">
        <v>44</v>
      </c>
      <c r="F252" s="236" t="s">
        <v>4324</v>
      </c>
      <c r="G252" s="234"/>
      <c r="H252" s="237">
        <v>26.4</v>
      </c>
      <c r="I252" s="238"/>
      <c r="J252" s="234"/>
      <c r="K252" s="234"/>
      <c r="L252" s="239"/>
      <c r="M252" s="240"/>
      <c r="N252" s="241"/>
      <c r="O252" s="241"/>
      <c r="P252" s="241"/>
      <c r="Q252" s="241"/>
      <c r="R252" s="241"/>
      <c r="S252" s="241"/>
      <c r="T252" s="242"/>
      <c r="AT252" s="243" t="s">
        <v>272</v>
      </c>
      <c r="AU252" s="243" t="s">
        <v>91</v>
      </c>
      <c r="AV252" s="15" t="s">
        <v>91</v>
      </c>
      <c r="AW252" s="15" t="s">
        <v>38</v>
      </c>
      <c r="AX252" s="15" t="s">
        <v>82</v>
      </c>
      <c r="AY252" s="243" t="s">
        <v>262</v>
      </c>
    </row>
    <row r="253" spans="2:51" s="15" customFormat="1" ht="10">
      <c r="B253" s="233"/>
      <c r="C253" s="234"/>
      <c r="D253" s="208" t="s">
        <v>272</v>
      </c>
      <c r="E253" s="235" t="s">
        <v>44</v>
      </c>
      <c r="F253" s="236" t="s">
        <v>4319</v>
      </c>
      <c r="G253" s="234"/>
      <c r="H253" s="237">
        <v>0.45200000000000001</v>
      </c>
      <c r="I253" s="238"/>
      <c r="J253" s="234"/>
      <c r="K253" s="234"/>
      <c r="L253" s="239"/>
      <c r="M253" s="240"/>
      <c r="N253" s="241"/>
      <c r="O253" s="241"/>
      <c r="P253" s="241"/>
      <c r="Q253" s="241"/>
      <c r="R253" s="241"/>
      <c r="S253" s="241"/>
      <c r="T253" s="242"/>
      <c r="AT253" s="243" t="s">
        <v>272</v>
      </c>
      <c r="AU253" s="243" t="s">
        <v>91</v>
      </c>
      <c r="AV253" s="15" t="s">
        <v>91</v>
      </c>
      <c r="AW253" s="15" t="s">
        <v>38</v>
      </c>
      <c r="AX253" s="15" t="s">
        <v>82</v>
      </c>
      <c r="AY253" s="243" t="s">
        <v>262</v>
      </c>
    </row>
    <row r="254" spans="2:51" s="15" customFormat="1" ht="10">
      <c r="B254" s="233"/>
      <c r="C254" s="234"/>
      <c r="D254" s="208" t="s">
        <v>272</v>
      </c>
      <c r="E254" s="235" t="s">
        <v>44</v>
      </c>
      <c r="F254" s="236" t="s">
        <v>4320</v>
      </c>
      <c r="G254" s="234"/>
      <c r="H254" s="237">
        <v>0.312</v>
      </c>
      <c r="I254" s="238"/>
      <c r="J254" s="234"/>
      <c r="K254" s="234"/>
      <c r="L254" s="239"/>
      <c r="M254" s="240"/>
      <c r="N254" s="241"/>
      <c r="O254" s="241"/>
      <c r="P254" s="241"/>
      <c r="Q254" s="241"/>
      <c r="R254" s="241"/>
      <c r="S254" s="241"/>
      <c r="T254" s="242"/>
      <c r="AT254" s="243" t="s">
        <v>272</v>
      </c>
      <c r="AU254" s="243" t="s">
        <v>91</v>
      </c>
      <c r="AV254" s="15" t="s">
        <v>91</v>
      </c>
      <c r="AW254" s="15" t="s">
        <v>38</v>
      </c>
      <c r="AX254" s="15" t="s">
        <v>82</v>
      </c>
      <c r="AY254" s="243" t="s">
        <v>262</v>
      </c>
    </row>
    <row r="255" spans="2:51" s="13" customFormat="1" ht="10">
      <c r="B255" s="212"/>
      <c r="C255" s="213"/>
      <c r="D255" s="208" t="s">
        <v>272</v>
      </c>
      <c r="E255" s="214" t="s">
        <v>44</v>
      </c>
      <c r="F255" s="215" t="s">
        <v>4291</v>
      </c>
      <c r="G255" s="213"/>
      <c r="H255" s="214" t="s">
        <v>44</v>
      </c>
      <c r="I255" s="216"/>
      <c r="J255" s="213"/>
      <c r="K255" s="213"/>
      <c r="L255" s="217"/>
      <c r="M255" s="218"/>
      <c r="N255" s="219"/>
      <c r="O255" s="219"/>
      <c r="P255" s="219"/>
      <c r="Q255" s="219"/>
      <c r="R255" s="219"/>
      <c r="S255" s="219"/>
      <c r="T255" s="220"/>
      <c r="AT255" s="221" t="s">
        <v>272</v>
      </c>
      <c r="AU255" s="221" t="s">
        <v>91</v>
      </c>
      <c r="AV255" s="13" t="s">
        <v>89</v>
      </c>
      <c r="AW255" s="13" t="s">
        <v>38</v>
      </c>
      <c r="AX255" s="13" t="s">
        <v>82</v>
      </c>
      <c r="AY255" s="221" t="s">
        <v>262</v>
      </c>
    </row>
    <row r="256" spans="2:51" s="15" customFormat="1" ht="10">
      <c r="B256" s="233"/>
      <c r="C256" s="234"/>
      <c r="D256" s="208" t="s">
        <v>272</v>
      </c>
      <c r="E256" s="235" t="s">
        <v>44</v>
      </c>
      <c r="F256" s="236" t="s">
        <v>4318</v>
      </c>
      <c r="G256" s="234"/>
      <c r="H256" s="237">
        <v>35.200000000000003</v>
      </c>
      <c r="I256" s="238"/>
      <c r="J256" s="234"/>
      <c r="K256" s="234"/>
      <c r="L256" s="239"/>
      <c r="M256" s="240"/>
      <c r="N256" s="241"/>
      <c r="O256" s="241"/>
      <c r="P256" s="241"/>
      <c r="Q256" s="241"/>
      <c r="R256" s="241"/>
      <c r="S256" s="241"/>
      <c r="T256" s="242"/>
      <c r="AT256" s="243" t="s">
        <v>272</v>
      </c>
      <c r="AU256" s="243" t="s">
        <v>91</v>
      </c>
      <c r="AV256" s="15" t="s">
        <v>91</v>
      </c>
      <c r="AW256" s="15" t="s">
        <v>38</v>
      </c>
      <c r="AX256" s="15" t="s">
        <v>82</v>
      </c>
      <c r="AY256" s="243" t="s">
        <v>262</v>
      </c>
    </row>
    <row r="257" spans="2:51" s="15" customFormat="1" ht="10">
      <c r="B257" s="233"/>
      <c r="C257" s="234"/>
      <c r="D257" s="208" t="s">
        <v>272</v>
      </c>
      <c r="E257" s="235" t="s">
        <v>44</v>
      </c>
      <c r="F257" s="236" t="s">
        <v>4319</v>
      </c>
      <c r="G257" s="234"/>
      <c r="H257" s="237">
        <v>0.45200000000000001</v>
      </c>
      <c r="I257" s="238"/>
      <c r="J257" s="234"/>
      <c r="K257" s="234"/>
      <c r="L257" s="239"/>
      <c r="M257" s="240"/>
      <c r="N257" s="241"/>
      <c r="O257" s="241"/>
      <c r="P257" s="241"/>
      <c r="Q257" s="241"/>
      <c r="R257" s="241"/>
      <c r="S257" s="241"/>
      <c r="T257" s="242"/>
      <c r="AT257" s="243" t="s">
        <v>272</v>
      </c>
      <c r="AU257" s="243" t="s">
        <v>91</v>
      </c>
      <c r="AV257" s="15" t="s">
        <v>91</v>
      </c>
      <c r="AW257" s="15" t="s">
        <v>38</v>
      </c>
      <c r="AX257" s="15" t="s">
        <v>82</v>
      </c>
      <c r="AY257" s="243" t="s">
        <v>262</v>
      </c>
    </row>
    <row r="258" spans="2:51" s="15" customFormat="1" ht="10">
      <c r="B258" s="233"/>
      <c r="C258" s="234"/>
      <c r="D258" s="208" t="s">
        <v>272</v>
      </c>
      <c r="E258" s="235" t="s">
        <v>44</v>
      </c>
      <c r="F258" s="236" t="s">
        <v>4320</v>
      </c>
      <c r="G258" s="234"/>
      <c r="H258" s="237">
        <v>0.312</v>
      </c>
      <c r="I258" s="238"/>
      <c r="J258" s="234"/>
      <c r="K258" s="234"/>
      <c r="L258" s="239"/>
      <c r="M258" s="240"/>
      <c r="N258" s="241"/>
      <c r="O258" s="241"/>
      <c r="P258" s="241"/>
      <c r="Q258" s="241"/>
      <c r="R258" s="241"/>
      <c r="S258" s="241"/>
      <c r="T258" s="242"/>
      <c r="AT258" s="243" t="s">
        <v>272</v>
      </c>
      <c r="AU258" s="243" t="s">
        <v>91</v>
      </c>
      <c r="AV258" s="15" t="s">
        <v>91</v>
      </c>
      <c r="AW258" s="15" t="s">
        <v>38</v>
      </c>
      <c r="AX258" s="15" t="s">
        <v>82</v>
      </c>
      <c r="AY258" s="243" t="s">
        <v>262</v>
      </c>
    </row>
    <row r="259" spans="2:51" s="13" customFormat="1" ht="10">
      <c r="B259" s="212"/>
      <c r="C259" s="213"/>
      <c r="D259" s="208" t="s">
        <v>272</v>
      </c>
      <c r="E259" s="214" t="s">
        <v>44</v>
      </c>
      <c r="F259" s="215" t="s">
        <v>4292</v>
      </c>
      <c r="G259" s="213"/>
      <c r="H259" s="214" t="s">
        <v>44</v>
      </c>
      <c r="I259" s="216"/>
      <c r="J259" s="213"/>
      <c r="K259" s="213"/>
      <c r="L259" s="217"/>
      <c r="M259" s="218"/>
      <c r="N259" s="219"/>
      <c r="O259" s="219"/>
      <c r="P259" s="219"/>
      <c r="Q259" s="219"/>
      <c r="R259" s="219"/>
      <c r="S259" s="219"/>
      <c r="T259" s="220"/>
      <c r="AT259" s="221" t="s">
        <v>272</v>
      </c>
      <c r="AU259" s="221" t="s">
        <v>91</v>
      </c>
      <c r="AV259" s="13" t="s">
        <v>89</v>
      </c>
      <c r="AW259" s="13" t="s">
        <v>38</v>
      </c>
      <c r="AX259" s="13" t="s">
        <v>82</v>
      </c>
      <c r="AY259" s="221" t="s">
        <v>262</v>
      </c>
    </row>
    <row r="260" spans="2:51" s="15" customFormat="1" ht="10">
      <c r="B260" s="233"/>
      <c r="C260" s="234"/>
      <c r="D260" s="208" t="s">
        <v>272</v>
      </c>
      <c r="E260" s="235" t="s">
        <v>44</v>
      </c>
      <c r="F260" s="236" t="s">
        <v>4321</v>
      </c>
      <c r="G260" s="234"/>
      <c r="H260" s="237">
        <v>56.847999999999999</v>
      </c>
      <c r="I260" s="238"/>
      <c r="J260" s="234"/>
      <c r="K260" s="234"/>
      <c r="L260" s="239"/>
      <c r="M260" s="240"/>
      <c r="N260" s="241"/>
      <c r="O260" s="241"/>
      <c r="P260" s="241"/>
      <c r="Q260" s="241"/>
      <c r="R260" s="241"/>
      <c r="S260" s="241"/>
      <c r="T260" s="242"/>
      <c r="AT260" s="243" t="s">
        <v>272</v>
      </c>
      <c r="AU260" s="243" t="s">
        <v>91</v>
      </c>
      <c r="AV260" s="15" t="s">
        <v>91</v>
      </c>
      <c r="AW260" s="15" t="s">
        <v>38</v>
      </c>
      <c r="AX260" s="15" t="s">
        <v>82</v>
      </c>
      <c r="AY260" s="243" t="s">
        <v>262</v>
      </c>
    </row>
    <row r="261" spans="2:51" s="15" customFormat="1" ht="10">
      <c r="B261" s="233"/>
      <c r="C261" s="234"/>
      <c r="D261" s="208" t="s">
        <v>272</v>
      </c>
      <c r="E261" s="235" t="s">
        <v>44</v>
      </c>
      <c r="F261" s="236" t="s">
        <v>4322</v>
      </c>
      <c r="G261" s="234"/>
      <c r="H261" s="237">
        <v>0.90400000000000003</v>
      </c>
      <c r="I261" s="238"/>
      <c r="J261" s="234"/>
      <c r="K261" s="234"/>
      <c r="L261" s="239"/>
      <c r="M261" s="240"/>
      <c r="N261" s="241"/>
      <c r="O261" s="241"/>
      <c r="P261" s="241"/>
      <c r="Q261" s="241"/>
      <c r="R261" s="241"/>
      <c r="S261" s="241"/>
      <c r="T261" s="242"/>
      <c r="AT261" s="243" t="s">
        <v>272</v>
      </c>
      <c r="AU261" s="243" t="s">
        <v>91</v>
      </c>
      <c r="AV261" s="15" t="s">
        <v>91</v>
      </c>
      <c r="AW261" s="15" t="s">
        <v>38</v>
      </c>
      <c r="AX261" s="15" t="s">
        <v>82</v>
      </c>
      <c r="AY261" s="243" t="s">
        <v>262</v>
      </c>
    </row>
    <row r="262" spans="2:51" s="15" customFormat="1" ht="10">
      <c r="B262" s="233"/>
      <c r="C262" s="234"/>
      <c r="D262" s="208" t="s">
        <v>272</v>
      </c>
      <c r="E262" s="235" t="s">
        <v>44</v>
      </c>
      <c r="F262" s="236" t="s">
        <v>4323</v>
      </c>
      <c r="G262" s="234"/>
      <c r="H262" s="237">
        <v>0.624</v>
      </c>
      <c r="I262" s="238"/>
      <c r="J262" s="234"/>
      <c r="K262" s="234"/>
      <c r="L262" s="239"/>
      <c r="M262" s="240"/>
      <c r="N262" s="241"/>
      <c r="O262" s="241"/>
      <c r="P262" s="241"/>
      <c r="Q262" s="241"/>
      <c r="R262" s="241"/>
      <c r="S262" s="241"/>
      <c r="T262" s="242"/>
      <c r="AT262" s="243" t="s">
        <v>272</v>
      </c>
      <c r="AU262" s="243" t="s">
        <v>91</v>
      </c>
      <c r="AV262" s="15" t="s">
        <v>91</v>
      </c>
      <c r="AW262" s="15" t="s">
        <v>38</v>
      </c>
      <c r="AX262" s="15" t="s">
        <v>82</v>
      </c>
      <c r="AY262" s="243" t="s">
        <v>262</v>
      </c>
    </row>
    <row r="263" spans="2:51" s="13" customFormat="1" ht="10">
      <c r="B263" s="212"/>
      <c r="C263" s="213"/>
      <c r="D263" s="208" t="s">
        <v>272</v>
      </c>
      <c r="E263" s="214" t="s">
        <v>44</v>
      </c>
      <c r="F263" s="215" t="s">
        <v>4293</v>
      </c>
      <c r="G263" s="213"/>
      <c r="H263" s="214" t="s">
        <v>44</v>
      </c>
      <c r="I263" s="216"/>
      <c r="J263" s="213"/>
      <c r="K263" s="213"/>
      <c r="L263" s="217"/>
      <c r="M263" s="218"/>
      <c r="N263" s="219"/>
      <c r="O263" s="219"/>
      <c r="P263" s="219"/>
      <c r="Q263" s="219"/>
      <c r="R263" s="219"/>
      <c r="S263" s="219"/>
      <c r="T263" s="220"/>
      <c r="AT263" s="221" t="s">
        <v>272</v>
      </c>
      <c r="AU263" s="221" t="s">
        <v>91</v>
      </c>
      <c r="AV263" s="13" t="s">
        <v>89</v>
      </c>
      <c r="AW263" s="13" t="s">
        <v>38</v>
      </c>
      <c r="AX263" s="13" t="s">
        <v>82</v>
      </c>
      <c r="AY263" s="221" t="s">
        <v>262</v>
      </c>
    </row>
    <row r="264" spans="2:51" s="15" customFormat="1" ht="10">
      <c r="B264" s="233"/>
      <c r="C264" s="234"/>
      <c r="D264" s="208" t="s">
        <v>272</v>
      </c>
      <c r="E264" s="235" t="s">
        <v>44</v>
      </c>
      <c r="F264" s="236" t="s">
        <v>4324</v>
      </c>
      <c r="G264" s="234"/>
      <c r="H264" s="237">
        <v>26.4</v>
      </c>
      <c r="I264" s="238"/>
      <c r="J264" s="234"/>
      <c r="K264" s="234"/>
      <c r="L264" s="239"/>
      <c r="M264" s="240"/>
      <c r="N264" s="241"/>
      <c r="O264" s="241"/>
      <c r="P264" s="241"/>
      <c r="Q264" s="241"/>
      <c r="R264" s="241"/>
      <c r="S264" s="241"/>
      <c r="T264" s="242"/>
      <c r="AT264" s="243" t="s">
        <v>272</v>
      </c>
      <c r="AU264" s="243" t="s">
        <v>91</v>
      </c>
      <c r="AV264" s="15" t="s">
        <v>91</v>
      </c>
      <c r="AW264" s="15" t="s">
        <v>38</v>
      </c>
      <c r="AX264" s="15" t="s">
        <v>82</v>
      </c>
      <c r="AY264" s="243" t="s">
        <v>262</v>
      </c>
    </row>
    <row r="265" spans="2:51" s="15" customFormat="1" ht="10">
      <c r="B265" s="233"/>
      <c r="C265" s="234"/>
      <c r="D265" s="208" t="s">
        <v>272</v>
      </c>
      <c r="E265" s="235" t="s">
        <v>44</v>
      </c>
      <c r="F265" s="236" t="s">
        <v>4319</v>
      </c>
      <c r="G265" s="234"/>
      <c r="H265" s="237">
        <v>0.45200000000000001</v>
      </c>
      <c r="I265" s="238"/>
      <c r="J265" s="234"/>
      <c r="K265" s="234"/>
      <c r="L265" s="239"/>
      <c r="M265" s="240"/>
      <c r="N265" s="241"/>
      <c r="O265" s="241"/>
      <c r="P265" s="241"/>
      <c r="Q265" s="241"/>
      <c r="R265" s="241"/>
      <c r="S265" s="241"/>
      <c r="T265" s="242"/>
      <c r="AT265" s="243" t="s">
        <v>272</v>
      </c>
      <c r="AU265" s="243" t="s">
        <v>91</v>
      </c>
      <c r="AV265" s="15" t="s">
        <v>91</v>
      </c>
      <c r="AW265" s="15" t="s">
        <v>38</v>
      </c>
      <c r="AX265" s="15" t="s">
        <v>82</v>
      </c>
      <c r="AY265" s="243" t="s">
        <v>262</v>
      </c>
    </row>
    <row r="266" spans="2:51" s="15" customFormat="1" ht="10">
      <c r="B266" s="233"/>
      <c r="C266" s="234"/>
      <c r="D266" s="208" t="s">
        <v>272</v>
      </c>
      <c r="E266" s="235" t="s">
        <v>44</v>
      </c>
      <c r="F266" s="236" t="s">
        <v>4320</v>
      </c>
      <c r="G266" s="234"/>
      <c r="H266" s="237">
        <v>0.312</v>
      </c>
      <c r="I266" s="238"/>
      <c r="J266" s="234"/>
      <c r="K266" s="234"/>
      <c r="L266" s="239"/>
      <c r="M266" s="240"/>
      <c r="N266" s="241"/>
      <c r="O266" s="241"/>
      <c r="P266" s="241"/>
      <c r="Q266" s="241"/>
      <c r="R266" s="241"/>
      <c r="S266" s="241"/>
      <c r="T266" s="242"/>
      <c r="AT266" s="243" t="s">
        <v>272</v>
      </c>
      <c r="AU266" s="243" t="s">
        <v>91</v>
      </c>
      <c r="AV266" s="15" t="s">
        <v>91</v>
      </c>
      <c r="AW266" s="15" t="s">
        <v>38</v>
      </c>
      <c r="AX266" s="15" t="s">
        <v>82</v>
      </c>
      <c r="AY266" s="243" t="s">
        <v>262</v>
      </c>
    </row>
    <row r="267" spans="2:51" s="13" customFormat="1" ht="10">
      <c r="B267" s="212"/>
      <c r="C267" s="213"/>
      <c r="D267" s="208" t="s">
        <v>272</v>
      </c>
      <c r="E267" s="214" t="s">
        <v>44</v>
      </c>
      <c r="F267" s="215" t="s">
        <v>4294</v>
      </c>
      <c r="G267" s="213"/>
      <c r="H267" s="214" t="s">
        <v>44</v>
      </c>
      <c r="I267" s="216"/>
      <c r="J267" s="213"/>
      <c r="K267" s="213"/>
      <c r="L267" s="217"/>
      <c r="M267" s="218"/>
      <c r="N267" s="219"/>
      <c r="O267" s="219"/>
      <c r="P267" s="219"/>
      <c r="Q267" s="219"/>
      <c r="R267" s="219"/>
      <c r="S267" s="219"/>
      <c r="T267" s="220"/>
      <c r="AT267" s="221" t="s">
        <v>272</v>
      </c>
      <c r="AU267" s="221" t="s">
        <v>91</v>
      </c>
      <c r="AV267" s="13" t="s">
        <v>89</v>
      </c>
      <c r="AW267" s="13" t="s">
        <v>38</v>
      </c>
      <c r="AX267" s="13" t="s">
        <v>82</v>
      </c>
      <c r="AY267" s="221" t="s">
        <v>262</v>
      </c>
    </row>
    <row r="268" spans="2:51" s="15" customFormat="1" ht="10">
      <c r="B268" s="233"/>
      <c r="C268" s="234"/>
      <c r="D268" s="208" t="s">
        <v>272</v>
      </c>
      <c r="E268" s="235" t="s">
        <v>44</v>
      </c>
      <c r="F268" s="236" t="s">
        <v>4316</v>
      </c>
      <c r="G268" s="234"/>
      <c r="H268" s="237">
        <v>32.799999999999997</v>
      </c>
      <c r="I268" s="238"/>
      <c r="J268" s="234"/>
      <c r="K268" s="234"/>
      <c r="L268" s="239"/>
      <c r="M268" s="240"/>
      <c r="N268" s="241"/>
      <c r="O268" s="241"/>
      <c r="P268" s="241"/>
      <c r="Q268" s="241"/>
      <c r="R268" s="241"/>
      <c r="S268" s="241"/>
      <c r="T268" s="242"/>
      <c r="AT268" s="243" t="s">
        <v>272</v>
      </c>
      <c r="AU268" s="243" t="s">
        <v>91</v>
      </c>
      <c r="AV268" s="15" t="s">
        <v>91</v>
      </c>
      <c r="AW268" s="15" t="s">
        <v>38</v>
      </c>
      <c r="AX268" s="15" t="s">
        <v>82</v>
      </c>
      <c r="AY268" s="243" t="s">
        <v>262</v>
      </c>
    </row>
    <row r="269" spans="2:51" s="15" customFormat="1" ht="10">
      <c r="B269" s="233"/>
      <c r="C269" s="234"/>
      <c r="D269" s="208" t="s">
        <v>272</v>
      </c>
      <c r="E269" s="235" t="s">
        <v>44</v>
      </c>
      <c r="F269" s="236" t="s">
        <v>4313</v>
      </c>
      <c r="G269" s="234"/>
      <c r="H269" s="237">
        <v>1.3</v>
      </c>
      <c r="I269" s="238"/>
      <c r="J269" s="234"/>
      <c r="K269" s="234"/>
      <c r="L269" s="239"/>
      <c r="M269" s="240"/>
      <c r="N269" s="241"/>
      <c r="O269" s="241"/>
      <c r="P269" s="241"/>
      <c r="Q269" s="241"/>
      <c r="R269" s="241"/>
      <c r="S269" s="241"/>
      <c r="T269" s="242"/>
      <c r="AT269" s="243" t="s">
        <v>272</v>
      </c>
      <c r="AU269" s="243" t="s">
        <v>91</v>
      </c>
      <c r="AV269" s="15" t="s">
        <v>91</v>
      </c>
      <c r="AW269" s="15" t="s">
        <v>38</v>
      </c>
      <c r="AX269" s="15" t="s">
        <v>82</v>
      </c>
      <c r="AY269" s="243" t="s">
        <v>262</v>
      </c>
    </row>
    <row r="270" spans="2:51" s="15" customFormat="1" ht="10">
      <c r="B270" s="233"/>
      <c r="C270" s="234"/>
      <c r="D270" s="208" t="s">
        <v>272</v>
      </c>
      <c r="E270" s="235" t="s">
        <v>44</v>
      </c>
      <c r="F270" s="236" t="s">
        <v>4320</v>
      </c>
      <c r="G270" s="234"/>
      <c r="H270" s="237">
        <v>0.312</v>
      </c>
      <c r="I270" s="238"/>
      <c r="J270" s="234"/>
      <c r="K270" s="234"/>
      <c r="L270" s="239"/>
      <c r="M270" s="240"/>
      <c r="N270" s="241"/>
      <c r="O270" s="241"/>
      <c r="P270" s="241"/>
      <c r="Q270" s="241"/>
      <c r="R270" s="241"/>
      <c r="S270" s="241"/>
      <c r="T270" s="242"/>
      <c r="AT270" s="243" t="s">
        <v>272</v>
      </c>
      <c r="AU270" s="243" t="s">
        <v>91</v>
      </c>
      <c r="AV270" s="15" t="s">
        <v>91</v>
      </c>
      <c r="AW270" s="15" t="s">
        <v>38</v>
      </c>
      <c r="AX270" s="15" t="s">
        <v>82</v>
      </c>
      <c r="AY270" s="243" t="s">
        <v>262</v>
      </c>
    </row>
    <row r="271" spans="2:51" s="13" customFormat="1" ht="10">
      <c r="B271" s="212"/>
      <c r="C271" s="213"/>
      <c r="D271" s="208" t="s">
        <v>272</v>
      </c>
      <c r="E271" s="214" t="s">
        <v>44</v>
      </c>
      <c r="F271" s="215" t="s">
        <v>4295</v>
      </c>
      <c r="G271" s="213"/>
      <c r="H271" s="214" t="s">
        <v>44</v>
      </c>
      <c r="I271" s="216"/>
      <c r="J271" s="213"/>
      <c r="K271" s="213"/>
      <c r="L271" s="217"/>
      <c r="M271" s="218"/>
      <c r="N271" s="219"/>
      <c r="O271" s="219"/>
      <c r="P271" s="219"/>
      <c r="Q271" s="219"/>
      <c r="R271" s="219"/>
      <c r="S271" s="219"/>
      <c r="T271" s="220"/>
      <c r="AT271" s="221" t="s">
        <v>272</v>
      </c>
      <c r="AU271" s="221" t="s">
        <v>91</v>
      </c>
      <c r="AV271" s="13" t="s">
        <v>89</v>
      </c>
      <c r="AW271" s="13" t="s">
        <v>38</v>
      </c>
      <c r="AX271" s="13" t="s">
        <v>82</v>
      </c>
      <c r="AY271" s="221" t="s">
        <v>262</v>
      </c>
    </row>
    <row r="272" spans="2:51" s="15" customFormat="1" ht="10">
      <c r="B272" s="233"/>
      <c r="C272" s="234"/>
      <c r="D272" s="208" t="s">
        <v>272</v>
      </c>
      <c r="E272" s="235" t="s">
        <v>44</v>
      </c>
      <c r="F272" s="236" t="s">
        <v>4317</v>
      </c>
      <c r="G272" s="234"/>
      <c r="H272" s="237">
        <v>54.12</v>
      </c>
      <c r="I272" s="238"/>
      <c r="J272" s="234"/>
      <c r="K272" s="234"/>
      <c r="L272" s="239"/>
      <c r="M272" s="240"/>
      <c r="N272" s="241"/>
      <c r="O272" s="241"/>
      <c r="P272" s="241"/>
      <c r="Q272" s="241"/>
      <c r="R272" s="241"/>
      <c r="S272" s="241"/>
      <c r="T272" s="242"/>
      <c r="AT272" s="243" t="s">
        <v>272</v>
      </c>
      <c r="AU272" s="243" t="s">
        <v>91</v>
      </c>
      <c r="AV272" s="15" t="s">
        <v>91</v>
      </c>
      <c r="AW272" s="15" t="s">
        <v>38</v>
      </c>
      <c r="AX272" s="15" t="s">
        <v>82</v>
      </c>
      <c r="AY272" s="243" t="s">
        <v>262</v>
      </c>
    </row>
    <row r="273" spans="2:51" s="15" customFormat="1" ht="10">
      <c r="B273" s="233"/>
      <c r="C273" s="234"/>
      <c r="D273" s="208" t="s">
        <v>272</v>
      </c>
      <c r="E273" s="235" t="s">
        <v>44</v>
      </c>
      <c r="F273" s="236" t="s">
        <v>4311</v>
      </c>
      <c r="G273" s="234"/>
      <c r="H273" s="237">
        <v>2.6</v>
      </c>
      <c r="I273" s="238"/>
      <c r="J273" s="234"/>
      <c r="K273" s="234"/>
      <c r="L273" s="239"/>
      <c r="M273" s="240"/>
      <c r="N273" s="241"/>
      <c r="O273" s="241"/>
      <c r="P273" s="241"/>
      <c r="Q273" s="241"/>
      <c r="R273" s="241"/>
      <c r="S273" s="241"/>
      <c r="T273" s="242"/>
      <c r="AT273" s="243" t="s">
        <v>272</v>
      </c>
      <c r="AU273" s="243" t="s">
        <v>91</v>
      </c>
      <c r="AV273" s="15" t="s">
        <v>91</v>
      </c>
      <c r="AW273" s="15" t="s">
        <v>38</v>
      </c>
      <c r="AX273" s="15" t="s">
        <v>82</v>
      </c>
      <c r="AY273" s="243" t="s">
        <v>262</v>
      </c>
    </row>
    <row r="274" spans="2:51" s="15" customFormat="1" ht="10">
      <c r="B274" s="233"/>
      <c r="C274" s="234"/>
      <c r="D274" s="208" t="s">
        <v>272</v>
      </c>
      <c r="E274" s="235" t="s">
        <v>44</v>
      </c>
      <c r="F274" s="236" t="s">
        <v>4323</v>
      </c>
      <c r="G274" s="234"/>
      <c r="H274" s="237">
        <v>0.624</v>
      </c>
      <c r="I274" s="238"/>
      <c r="J274" s="234"/>
      <c r="K274" s="234"/>
      <c r="L274" s="239"/>
      <c r="M274" s="240"/>
      <c r="N274" s="241"/>
      <c r="O274" s="241"/>
      <c r="P274" s="241"/>
      <c r="Q274" s="241"/>
      <c r="R274" s="241"/>
      <c r="S274" s="241"/>
      <c r="T274" s="242"/>
      <c r="AT274" s="243" t="s">
        <v>272</v>
      </c>
      <c r="AU274" s="243" t="s">
        <v>91</v>
      </c>
      <c r="AV274" s="15" t="s">
        <v>91</v>
      </c>
      <c r="AW274" s="15" t="s">
        <v>38</v>
      </c>
      <c r="AX274" s="15" t="s">
        <v>82</v>
      </c>
      <c r="AY274" s="243" t="s">
        <v>262</v>
      </c>
    </row>
    <row r="275" spans="2:51" s="13" customFormat="1" ht="10">
      <c r="B275" s="212"/>
      <c r="C275" s="213"/>
      <c r="D275" s="208" t="s">
        <v>272</v>
      </c>
      <c r="E275" s="214" t="s">
        <v>44</v>
      </c>
      <c r="F275" s="215" t="s">
        <v>4296</v>
      </c>
      <c r="G275" s="213"/>
      <c r="H275" s="214" t="s">
        <v>44</v>
      </c>
      <c r="I275" s="216"/>
      <c r="J275" s="213"/>
      <c r="K275" s="213"/>
      <c r="L275" s="217"/>
      <c r="M275" s="218"/>
      <c r="N275" s="219"/>
      <c r="O275" s="219"/>
      <c r="P275" s="219"/>
      <c r="Q275" s="219"/>
      <c r="R275" s="219"/>
      <c r="S275" s="219"/>
      <c r="T275" s="220"/>
      <c r="AT275" s="221" t="s">
        <v>272</v>
      </c>
      <c r="AU275" s="221" t="s">
        <v>91</v>
      </c>
      <c r="AV275" s="13" t="s">
        <v>89</v>
      </c>
      <c r="AW275" s="13" t="s">
        <v>38</v>
      </c>
      <c r="AX275" s="13" t="s">
        <v>82</v>
      </c>
      <c r="AY275" s="221" t="s">
        <v>262</v>
      </c>
    </row>
    <row r="276" spans="2:51" s="15" customFormat="1" ht="10">
      <c r="B276" s="233"/>
      <c r="C276" s="234"/>
      <c r="D276" s="208" t="s">
        <v>272</v>
      </c>
      <c r="E276" s="235" t="s">
        <v>44</v>
      </c>
      <c r="F276" s="236" t="s">
        <v>4315</v>
      </c>
      <c r="G276" s="234"/>
      <c r="H276" s="237">
        <v>24.6</v>
      </c>
      <c r="I276" s="238"/>
      <c r="J276" s="234"/>
      <c r="K276" s="234"/>
      <c r="L276" s="239"/>
      <c r="M276" s="240"/>
      <c r="N276" s="241"/>
      <c r="O276" s="241"/>
      <c r="P276" s="241"/>
      <c r="Q276" s="241"/>
      <c r="R276" s="241"/>
      <c r="S276" s="241"/>
      <c r="T276" s="242"/>
      <c r="AT276" s="243" t="s">
        <v>272</v>
      </c>
      <c r="AU276" s="243" t="s">
        <v>91</v>
      </c>
      <c r="AV276" s="15" t="s">
        <v>91</v>
      </c>
      <c r="AW276" s="15" t="s">
        <v>38</v>
      </c>
      <c r="AX276" s="15" t="s">
        <v>82</v>
      </c>
      <c r="AY276" s="243" t="s">
        <v>262</v>
      </c>
    </row>
    <row r="277" spans="2:51" s="15" customFormat="1" ht="10">
      <c r="B277" s="233"/>
      <c r="C277" s="234"/>
      <c r="D277" s="208" t="s">
        <v>272</v>
      </c>
      <c r="E277" s="235" t="s">
        <v>44</v>
      </c>
      <c r="F277" s="236" t="s">
        <v>4313</v>
      </c>
      <c r="G277" s="234"/>
      <c r="H277" s="237">
        <v>1.3</v>
      </c>
      <c r="I277" s="238"/>
      <c r="J277" s="234"/>
      <c r="K277" s="234"/>
      <c r="L277" s="239"/>
      <c r="M277" s="240"/>
      <c r="N277" s="241"/>
      <c r="O277" s="241"/>
      <c r="P277" s="241"/>
      <c r="Q277" s="241"/>
      <c r="R277" s="241"/>
      <c r="S277" s="241"/>
      <c r="T277" s="242"/>
      <c r="AT277" s="243" t="s">
        <v>272</v>
      </c>
      <c r="AU277" s="243" t="s">
        <v>91</v>
      </c>
      <c r="AV277" s="15" t="s">
        <v>91</v>
      </c>
      <c r="AW277" s="15" t="s">
        <v>38</v>
      </c>
      <c r="AX277" s="15" t="s">
        <v>82</v>
      </c>
      <c r="AY277" s="243" t="s">
        <v>262</v>
      </c>
    </row>
    <row r="278" spans="2:51" s="15" customFormat="1" ht="10">
      <c r="B278" s="233"/>
      <c r="C278" s="234"/>
      <c r="D278" s="208" t="s">
        <v>272</v>
      </c>
      <c r="E278" s="235" t="s">
        <v>44</v>
      </c>
      <c r="F278" s="236" t="s">
        <v>4320</v>
      </c>
      <c r="G278" s="234"/>
      <c r="H278" s="237">
        <v>0.312</v>
      </c>
      <c r="I278" s="238"/>
      <c r="J278" s="234"/>
      <c r="K278" s="234"/>
      <c r="L278" s="239"/>
      <c r="M278" s="240"/>
      <c r="N278" s="241"/>
      <c r="O278" s="241"/>
      <c r="P278" s="241"/>
      <c r="Q278" s="241"/>
      <c r="R278" s="241"/>
      <c r="S278" s="241"/>
      <c r="T278" s="242"/>
      <c r="AT278" s="243" t="s">
        <v>272</v>
      </c>
      <c r="AU278" s="243" t="s">
        <v>91</v>
      </c>
      <c r="AV278" s="15" t="s">
        <v>91</v>
      </c>
      <c r="AW278" s="15" t="s">
        <v>38</v>
      </c>
      <c r="AX278" s="15" t="s">
        <v>82</v>
      </c>
      <c r="AY278" s="243" t="s">
        <v>262</v>
      </c>
    </row>
    <row r="279" spans="2:51" s="13" customFormat="1" ht="10">
      <c r="B279" s="212"/>
      <c r="C279" s="213"/>
      <c r="D279" s="208" t="s">
        <v>272</v>
      </c>
      <c r="E279" s="214" t="s">
        <v>44</v>
      </c>
      <c r="F279" s="215" t="s">
        <v>4297</v>
      </c>
      <c r="G279" s="213"/>
      <c r="H279" s="214" t="s">
        <v>44</v>
      </c>
      <c r="I279" s="216"/>
      <c r="J279" s="213"/>
      <c r="K279" s="213"/>
      <c r="L279" s="217"/>
      <c r="M279" s="218"/>
      <c r="N279" s="219"/>
      <c r="O279" s="219"/>
      <c r="P279" s="219"/>
      <c r="Q279" s="219"/>
      <c r="R279" s="219"/>
      <c r="S279" s="219"/>
      <c r="T279" s="220"/>
      <c r="AT279" s="221" t="s">
        <v>272</v>
      </c>
      <c r="AU279" s="221" t="s">
        <v>91</v>
      </c>
      <c r="AV279" s="13" t="s">
        <v>89</v>
      </c>
      <c r="AW279" s="13" t="s">
        <v>38</v>
      </c>
      <c r="AX279" s="13" t="s">
        <v>82</v>
      </c>
      <c r="AY279" s="221" t="s">
        <v>262</v>
      </c>
    </row>
    <row r="280" spans="2:51" s="15" customFormat="1" ht="10">
      <c r="B280" s="233"/>
      <c r="C280" s="234"/>
      <c r="D280" s="208" t="s">
        <v>272</v>
      </c>
      <c r="E280" s="235" t="s">
        <v>44</v>
      </c>
      <c r="F280" s="236" t="s">
        <v>4316</v>
      </c>
      <c r="G280" s="234"/>
      <c r="H280" s="237">
        <v>32.799999999999997</v>
      </c>
      <c r="I280" s="238"/>
      <c r="J280" s="234"/>
      <c r="K280" s="234"/>
      <c r="L280" s="239"/>
      <c r="M280" s="240"/>
      <c r="N280" s="241"/>
      <c r="O280" s="241"/>
      <c r="P280" s="241"/>
      <c r="Q280" s="241"/>
      <c r="R280" s="241"/>
      <c r="S280" s="241"/>
      <c r="T280" s="242"/>
      <c r="AT280" s="243" t="s">
        <v>272</v>
      </c>
      <c r="AU280" s="243" t="s">
        <v>91</v>
      </c>
      <c r="AV280" s="15" t="s">
        <v>91</v>
      </c>
      <c r="AW280" s="15" t="s">
        <v>38</v>
      </c>
      <c r="AX280" s="15" t="s">
        <v>82</v>
      </c>
      <c r="AY280" s="243" t="s">
        <v>262</v>
      </c>
    </row>
    <row r="281" spans="2:51" s="13" customFormat="1" ht="10">
      <c r="B281" s="212"/>
      <c r="C281" s="213"/>
      <c r="D281" s="208" t="s">
        <v>272</v>
      </c>
      <c r="E281" s="214" t="s">
        <v>44</v>
      </c>
      <c r="F281" s="215" t="s">
        <v>4298</v>
      </c>
      <c r="G281" s="213"/>
      <c r="H281" s="214" t="s">
        <v>44</v>
      </c>
      <c r="I281" s="216"/>
      <c r="J281" s="213"/>
      <c r="K281" s="213"/>
      <c r="L281" s="217"/>
      <c r="M281" s="218"/>
      <c r="N281" s="219"/>
      <c r="O281" s="219"/>
      <c r="P281" s="219"/>
      <c r="Q281" s="219"/>
      <c r="R281" s="219"/>
      <c r="S281" s="219"/>
      <c r="T281" s="220"/>
      <c r="AT281" s="221" t="s">
        <v>272</v>
      </c>
      <c r="AU281" s="221" t="s">
        <v>91</v>
      </c>
      <c r="AV281" s="13" t="s">
        <v>89</v>
      </c>
      <c r="AW281" s="13" t="s">
        <v>38</v>
      </c>
      <c r="AX281" s="13" t="s">
        <v>82</v>
      </c>
      <c r="AY281" s="221" t="s">
        <v>262</v>
      </c>
    </row>
    <row r="282" spans="2:51" s="15" customFormat="1" ht="10">
      <c r="B282" s="233"/>
      <c r="C282" s="234"/>
      <c r="D282" s="208" t="s">
        <v>272</v>
      </c>
      <c r="E282" s="235" t="s">
        <v>44</v>
      </c>
      <c r="F282" s="236" t="s">
        <v>4317</v>
      </c>
      <c r="G282" s="234"/>
      <c r="H282" s="237">
        <v>54.12</v>
      </c>
      <c r="I282" s="238"/>
      <c r="J282" s="234"/>
      <c r="K282" s="234"/>
      <c r="L282" s="239"/>
      <c r="M282" s="240"/>
      <c r="N282" s="241"/>
      <c r="O282" s="241"/>
      <c r="P282" s="241"/>
      <c r="Q282" s="241"/>
      <c r="R282" s="241"/>
      <c r="S282" s="241"/>
      <c r="T282" s="242"/>
      <c r="AT282" s="243" t="s">
        <v>272</v>
      </c>
      <c r="AU282" s="243" t="s">
        <v>91</v>
      </c>
      <c r="AV282" s="15" t="s">
        <v>91</v>
      </c>
      <c r="AW282" s="15" t="s">
        <v>38</v>
      </c>
      <c r="AX282" s="15" t="s">
        <v>82</v>
      </c>
      <c r="AY282" s="243" t="s">
        <v>262</v>
      </c>
    </row>
    <row r="283" spans="2:51" s="15" customFormat="1" ht="10">
      <c r="B283" s="233"/>
      <c r="C283" s="234"/>
      <c r="D283" s="208" t="s">
        <v>272</v>
      </c>
      <c r="E283" s="235" t="s">
        <v>44</v>
      </c>
      <c r="F283" s="236" t="s">
        <v>4311</v>
      </c>
      <c r="G283" s="234"/>
      <c r="H283" s="237">
        <v>2.6</v>
      </c>
      <c r="I283" s="238"/>
      <c r="J283" s="234"/>
      <c r="K283" s="234"/>
      <c r="L283" s="239"/>
      <c r="M283" s="240"/>
      <c r="N283" s="241"/>
      <c r="O283" s="241"/>
      <c r="P283" s="241"/>
      <c r="Q283" s="241"/>
      <c r="R283" s="241"/>
      <c r="S283" s="241"/>
      <c r="T283" s="242"/>
      <c r="AT283" s="243" t="s">
        <v>272</v>
      </c>
      <c r="AU283" s="243" t="s">
        <v>91</v>
      </c>
      <c r="AV283" s="15" t="s">
        <v>91</v>
      </c>
      <c r="AW283" s="15" t="s">
        <v>38</v>
      </c>
      <c r="AX283" s="15" t="s">
        <v>82</v>
      </c>
      <c r="AY283" s="243" t="s">
        <v>262</v>
      </c>
    </row>
    <row r="284" spans="2:51" s="13" customFormat="1" ht="10">
      <c r="B284" s="212"/>
      <c r="C284" s="213"/>
      <c r="D284" s="208" t="s">
        <v>272</v>
      </c>
      <c r="E284" s="214" t="s">
        <v>44</v>
      </c>
      <c r="F284" s="215" t="s">
        <v>4299</v>
      </c>
      <c r="G284" s="213"/>
      <c r="H284" s="214" t="s">
        <v>44</v>
      </c>
      <c r="I284" s="216"/>
      <c r="J284" s="213"/>
      <c r="K284" s="213"/>
      <c r="L284" s="217"/>
      <c r="M284" s="218"/>
      <c r="N284" s="219"/>
      <c r="O284" s="219"/>
      <c r="P284" s="219"/>
      <c r="Q284" s="219"/>
      <c r="R284" s="219"/>
      <c r="S284" s="219"/>
      <c r="T284" s="220"/>
      <c r="AT284" s="221" t="s">
        <v>272</v>
      </c>
      <c r="AU284" s="221" t="s">
        <v>91</v>
      </c>
      <c r="AV284" s="13" t="s">
        <v>89</v>
      </c>
      <c r="AW284" s="13" t="s">
        <v>38</v>
      </c>
      <c r="AX284" s="13" t="s">
        <v>82</v>
      </c>
      <c r="AY284" s="221" t="s">
        <v>262</v>
      </c>
    </row>
    <row r="285" spans="2:51" s="15" customFormat="1" ht="10">
      <c r="B285" s="233"/>
      <c r="C285" s="234"/>
      <c r="D285" s="208" t="s">
        <v>272</v>
      </c>
      <c r="E285" s="235" t="s">
        <v>44</v>
      </c>
      <c r="F285" s="236" t="s">
        <v>4315</v>
      </c>
      <c r="G285" s="234"/>
      <c r="H285" s="237">
        <v>24.6</v>
      </c>
      <c r="I285" s="238"/>
      <c r="J285" s="234"/>
      <c r="K285" s="234"/>
      <c r="L285" s="239"/>
      <c r="M285" s="240"/>
      <c r="N285" s="241"/>
      <c r="O285" s="241"/>
      <c r="P285" s="241"/>
      <c r="Q285" s="241"/>
      <c r="R285" s="241"/>
      <c r="S285" s="241"/>
      <c r="T285" s="242"/>
      <c r="AT285" s="243" t="s">
        <v>272</v>
      </c>
      <c r="AU285" s="243" t="s">
        <v>91</v>
      </c>
      <c r="AV285" s="15" t="s">
        <v>91</v>
      </c>
      <c r="AW285" s="15" t="s">
        <v>38</v>
      </c>
      <c r="AX285" s="15" t="s">
        <v>82</v>
      </c>
      <c r="AY285" s="243" t="s">
        <v>262</v>
      </c>
    </row>
    <row r="286" spans="2:51" s="15" customFormat="1" ht="10">
      <c r="B286" s="233"/>
      <c r="C286" s="234"/>
      <c r="D286" s="208" t="s">
        <v>272</v>
      </c>
      <c r="E286" s="235" t="s">
        <v>44</v>
      </c>
      <c r="F286" s="236" t="s">
        <v>4313</v>
      </c>
      <c r="G286" s="234"/>
      <c r="H286" s="237">
        <v>1.3</v>
      </c>
      <c r="I286" s="238"/>
      <c r="J286" s="234"/>
      <c r="K286" s="234"/>
      <c r="L286" s="239"/>
      <c r="M286" s="240"/>
      <c r="N286" s="241"/>
      <c r="O286" s="241"/>
      <c r="P286" s="241"/>
      <c r="Q286" s="241"/>
      <c r="R286" s="241"/>
      <c r="S286" s="241"/>
      <c r="T286" s="242"/>
      <c r="AT286" s="243" t="s">
        <v>272</v>
      </c>
      <c r="AU286" s="243" t="s">
        <v>91</v>
      </c>
      <c r="AV286" s="15" t="s">
        <v>91</v>
      </c>
      <c r="AW286" s="15" t="s">
        <v>38</v>
      </c>
      <c r="AX286" s="15" t="s">
        <v>82</v>
      </c>
      <c r="AY286" s="243" t="s">
        <v>262</v>
      </c>
    </row>
    <row r="287" spans="2:51" s="13" customFormat="1" ht="10">
      <c r="B287" s="212"/>
      <c r="C287" s="213"/>
      <c r="D287" s="208" t="s">
        <v>272</v>
      </c>
      <c r="E287" s="214" t="s">
        <v>44</v>
      </c>
      <c r="F287" s="215" t="s">
        <v>4300</v>
      </c>
      <c r="G287" s="213"/>
      <c r="H287" s="214" t="s">
        <v>44</v>
      </c>
      <c r="I287" s="216"/>
      <c r="J287" s="213"/>
      <c r="K287" s="213"/>
      <c r="L287" s="217"/>
      <c r="M287" s="218"/>
      <c r="N287" s="219"/>
      <c r="O287" s="219"/>
      <c r="P287" s="219"/>
      <c r="Q287" s="219"/>
      <c r="R287" s="219"/>
      <c r="S287" s="219"/>
      <c r="T287" s="220"/>
      <c r="AT287" s="221" t="s">
        <v>272</v>
      </c>
      <c r="AU287" s="221" t="s">
        <v>91</v>
      </c>
      <c r="AV287" s="13" t="s">
        <v>89</v>
      </c>
      <c r="AW287" s="13" t="s">
        <v>38</v>
      </c>
      <c r="AX287" s="13" t="s">
        <v>82</v>
      </c>
      <c r="AY287" s="221" t="s">
        <v>262</v>
      </c>
    </row>
    <row r="288" spans="2:51" s="15" customFormat="1" ht="10">
      <c r="B288" s="233"/>
      <c r="C288" s="234"/>
      <c r="D288" s="208" t="s">
        <v>272</v>
      </c>
      <c r="E288" s="235" t="s">
        <v>44</v>
      </c>
      <c r="F288" s="236" t="s">
        <v>4318</v>
      </c>
      <c r="G288" s="234"/>
      <c r="H288" s="237">
        <v>35.200000000000003</v>
      </c>
      <c r="I288" s="238"/>
      <c r="J288" s="234"/>
      <c r="K288" s="234"/>
      <c r="L288" s="239"/>
      <c r="M288" s="240"/>
      <c r="N288" s="241"/>
      <c r="O288" s="241"/>
      <c r="P288" s="241"/>
      <c r="Q288" s="241"/>
      <c r="R288" s="241"/>
      <c r="S288" s="241"/>
      <c r="T288" s="242"/>
      <c r="AT288" s="243" t="s">
        <v>272</v>
      </c>
      <c r="AU288" s="243" t="s">
        <v>91</v>
      </c>
      <c r="AV288" s="15" t="s">
        <v>91</v>
      </c>
      <c r="AW288" s="15" t="s">
        <v>38</v>
      </c>
      <c r="AX288" s="15" t="s">
        <v>82</v>
      </c>
      <c r="AY288" s="243" t="s">
        <v>262</v>
      </c>
    </row>
    <row r="289" spans="1:65" s="13" customFormat="1" ht="10">
      <c r="B289" s="212"/>
      <c r="C289" s="213"/>
      <c r="D289" s="208" t="s">
        <v>272</v>
      </c>
      <c r="E289" s="214" t="s">
        <v>44</v>
      </c>
      <c r="F289" s="215" t="s">
        <v>4301</v>
      </c>
      <c r="G289" s="213"/>
      <c r="H289" s="214" t="s">
        <v>44</v>
      </c>
      <c r="I289" s="216"/>
      <c r="J289" s="213"/>
      <c r="K289" s="213"/>
      <c r="L289" s="217"/>
      <c r="M289" s="218"/>
      <c r="N289" s="219"/>
      <c r="O289" s="219"/>
      <c r="P289" s="219"/>
      <c r="Q289" s="219"/>
      <c r="R289" s="219"/>
      <c r="S289" s="219"/>
      <c r="T289" s="220"/>
      <c r="AT289" s="221" t="s">
        <v>272</v>
      </c>
      <c r="AU289" s="221" t="s">
        <v>91</v>
      </c>
      <c r="AV289" s="13" t="s">
        <v>89</v>
      </c>
      <c r="AW289" s="13" t="s">
        <v>38</v>
      </c>
      <c r="AX289" s="13" t="s">
        <v>82</v>
      </c>
      <c r="AY289" s="221" t="s">
        <v>262</v>
      </c>
    </row>
    <row r="290" spans="1:65" s="15" customFormat="1" ht="10">
      <c r="B290" s="233"/>
      <c r="C290" s="234"/>
      <c r="D290" s="208" t="s">
        <v>272</v>
      </c>
      <c r="E290" s="235" t="s">
        <v>44</v>
      </c>
      <c r="F290" s="236" t="s">
        <v>4325</v>
      </c>
      <c r="G290" s="234"/>
      <c r="H290" s="237">
        <v>58.08</v>
      </c>
      <c r="I290" s="238"/>
      <c r="J290" s="234"/>
      <c r="K290" s="234"/>
      <c r="L290" s="239"/>
      <c r="M290" s="240"/>
      <c r="N290" s="241"/>
      <c r="O290" s="241"/>
      <c r="P290" s="241"/>
      <c r="Q290" s="241"/>
      <c r="R290" s="241"/>
      <c r="S290" s="241"/>
      <c r="T290" s="242"/>
      <c r="AT290" s="243" t="s">
        <v>272</v>
      </c>
      <c r="AU290" s="243" t="s">
        <v>91</v>
      </c>
      <c r="AV290" s="15" t="s">
        <v>91</v>
      </c>
      <c r="AW290" s="15" t="s">
        <v>38</v>
      </c>
      <c r="AX290" s="15" t="s">
        <v>82</v>
      </c>
      <c r="AY290" s="243" t="s">
        <v>262</v>
      </c>
    </row>
    <row r="291" spans="1:65" s="13" customFormat="1" ht="10">
      <c r="B291" s="212"/>
      <c r="C291" s="213"/>
      <c r="D291" s="208" t="s">
        <v>272</v>
      </c>
      <c r="E291" s="214" t="s">
        <v>44</v>
      </c>
      <c r="F291" s="215" t="s">
        <v>4303</v>
      </c>
      <c r="G291" s="213"/>
      <c r="H291" s="214" t="s">
        <v>44</v>
      </c>
      <c r="I291" s="216"/>
      <c r="J291" s="213"/>
      <c r="K291" s="213"/>
      <c r="L291" s="217"/>
      <c r="M291" s="218"/>
      <c r="N291" s="219"/>
      <c r="O291" s="219"/>
      <c r="P291" s="219"/>
      <c r="Q291" s="219"/>
      <c r="R291" s="219"/>
      <c r="S291" s="219"/>
      <c r="T291" s="220"/>
      <c r="AT291" s="221" t="s">
        <v>272</v>
      </c>
      <c r="AU291" s="221" t="s">
        <v>91</v>
      </c>
      <c r="AV291" s="13" t="s">
        <v>89</v>
      </c>
      <c r="AW291" s="13" t="s">
        <v>38</v>
      </c>
      <c r="AX291" s="13" t="s">
        <v>82</v>
      </c>
      <c r="AY291" s="221" t="s">
        <v>262</v>
      </c>
    </row>
    <row r="292" spans="1:65" s="15" customFormat="1" ht="10">
      <c r="B292" s="233"/>
      <c r="C292" s="234"/>
      <c r="D292" s="208" t="s">
        <v>272</v>
      </c>
      <c r="E292" s="235" t="s">
        <v>44</v>
      </c>
      <c r="F292" s="236" t="s">
        <v>4324</v>
      </c>
      <c r="G292" s="234"/>
      <c r="H292" s="237">
        <v>26.4</v>
      </c>
      <c r="I292" s="238"/>
      <c r="J292" s="234"/>
      <c r="K292" s="234"/>
      <c r="L292" s="239"/>
      <c r="M292" s="240"/>
      <c r="N292" s="241"/>
      <c r="O292" s="241"/>
      <c r="P292" s="241"/>
      <c r="Q292" s="241"/>
      <c r="R292" s="241"/>
      <c r="S292" s="241"/>
      <c r="T292" s="242"/>
      <c r="AT292" s="243" t="s">
        <v>272</v>
      </c>
      <c r="AU292" s="243" t="s">
        <v>91</v>
      </c>
      <c r="AV292" s="15" t="s">
        <v>91</v>
      </c>
      <c r="AW292" s="15" t="s">
        <v>38</v>
      </c>
      <c r="AX292" s="15" t="s">
        <v>82</v>
      </c>
      <c r="AY292" s="243" t="s">
        <v>262</v>
      </c>
    </row>
    <row r="293" spans="1:65" s="16" customFormat="1" ht="10">
      <c r="B293" s="244"/>
      <c r="C293" s="245"/>
      <c r="D293" s="208" t="s">
        <v>272</v>
      </c>
      <c r="E293" s="246" t="s">
        <v>44</v>
      </c>
      <c r="F293" s="247" t="s">
        <v>291</v>
      </c>
      <c r="G293" s="245"/>
      <c r="H293" s="248">
        <v>1016.9320000000001</v>
      </c>
      <c r="I293" s="249"/>
      <c r="J293" s="245"/>
      <c r="K293" s="245"/>
      <c r="L293" s="250"/>
      <c r="M293" s="251"/>
      <c r="N293" s="252"/>
      <c r="O293" s="252"/>
      <c r="P293" s="252"/>
      <c r="Q293" s="252"/>
      <c r="R293" s="252"/>
      <c r="S293" s="252"/>
      <c r="T293" s="253"/>
      <c r="AT293" s="254" t="s">
        <v>272</v>
      </c>
      <c r="AU293" s="254" t="s">
        <v>91</v>
      </c>
      <c r="AV293" s="16" t="s">
        <v>104</v>
      </c>
      <c r="AW293" s="16" t="s">
        <v>38</v>
      </c>
      <c r="AX293" s="16" t="s">
        <v>89</v>
      </c>
      <c r="AY293" s="254" t="s">
        <v>262</v>
      </c>
    </row>
    <row r="294" spans="1:65" s="2" customFormat="1" ht="16.5" customHeight="1">
      <c r="A294" s="37"/>
      <c r="B294" s="38"/>
      <c r="C294" s="195" t="s">
        <v>351</v>
      </c>
      <c r="D294" s="195" t="s">
        <v>264</v>
      </c>
      <c r="E294" s="196" t="s">
        <v>4326</v>
      </c>
      <c r="F294" s="197" t="s">
        <v>4327</v>
      </c>
      <c r="G294" s="198" t="s">
        <v>342</v>
      </c>
      <c r="H294" s="199">
        <v>1016.932</v>
      </c>
      <c r="I294" s="200"/>
      <c r="J294" s="201">
        <f>ROUND(I294*H294,2)</f>
        <v>0</v>
      </c>
      <c r="K294" s="197" t="s">
        <v>268</v>
      </c>
      <c r="L294" s="42"/>
      <c r="M294" s="202" t="s">
        <v>44</v>
      </c>
      <c r="N294" s="203" t="s">
        <v>53</v>
      </c>
      <c r="O294" s="67"/>
      <c r="P294" s="204">
        <f>O294*H294</f>
        <v>0</v>
      </c>
      <c r="Q294" s="204">
        <v>0</v>
      </c>
      <c r="R294" s="204">
        <f>Q294*H294</f>
        <v>0</v>
      </c>
      <c r="S294" s="204">
        <v>0</v>
      </c>
      <c r="T294" s="205">
        <f>S294*H294</f>
        <v>0</v>
      </c>
      <c r="U294" s="37"/>
      <c r="V294" s="37"/>
      <c r="W294" s="37"/>
      <c r="X294" s="37"/>
      <c r="Y294" s="37"/>
      <c r="Z294" s="37"/>
      <c r="AA294" s="37"/>
      <c r="AB294" s="37"/>
      <c r="AC294" s="37"/>
      <c r="AD294" s="37"/>
      <c r="AE294" s="37"/>
      <c r="AR294" s="206" t="s">
        <v>104</v>
      </c>
      <c r="AT294" s="206" t="s">
        <v>264</v>
      </c>
      <c r="AU294" s="206" t="s">
        <v>91</v>
      </c>
      <c r="AY294" s="19" t="s">
        <v>262</v>
      </c>
      <c r="BE294" s="207">
        <f>IF(N294="základní",J294,0)</f>
        <v>0</v>
      </c>
      <c r="BF294" s="207">
        <f>IF(N294="snížená",J294,0)</f>
        <v>0</v>
      </c>
      <c r="BG294" s="207">
        <f>IF(N294="zákl. přenesená",J294,0)</f>
        <v>0</v>
      </c>
      <c r="BH294" s="207">
        <f>IF(N294="sníž. přenesená",J294,0)</f>
        <v>0</v>
      </c>
      <c r="BI294" s="207">
        <f>IF(N294="nulová",J294,0)</f>
        <v>0</v>
      </c>
      <c r="BJ294" s="19" t="s">
        <v>89</v>
      </c>
      <c r="BK294" s="207">
        <f>ROUND(I294*H294,2)</f>
        <v>0</v>
      </c>
      <c r="BL294" s="19" t="s">
        <v>104</v>
      </c>
      <c r="BM294" s="206" t="s">
        <v>4328</v>
      </c>
    </row>
    <row r="295" spans="1:65" s="2" customFormat="1" ht="90">
      <c r="A295" s="37"/>
      <c r="B295" s="38"/>
      <c r="C295" s="39"/>
      <c r="D295" s="208" t="s">
        <v>270</v>
      </c>
      <c r="E295" s="39"/>
      <c r="F295" s="209" t="s">
        <v>4307</v>
      </c>
      <c r="G295" s="39"/>
      <c r="H295" s="39"/>
      <c r="I295" s="118"/>
      <c r="J295" s="39"/>
      <c r="K295" s="39"/>
      <c r="L295" s="42"/>
      <c r="M295" s="210"/>
      <c r="N295" s="211"/>
      <c r="O295" s="67"/>
      <c r="P295" s="67"/>
      <c r="Q295" s="67"/>
      <c r="R295" s="67"/>
      <c r="S295" s="67"/>
      <c r="T295" s="68"/>
      <c r="U295" s="37"/>
      <c r="V295" s="37"/>
      <c r="W295" s="37"/>
      <c r="X295" s="37"/>
      <c r="Y295" s="37"/>
      <c r="Z295" s="37"/>
      <c r="AA295" s="37"/>
      <c r="AB295" s="37"/>
      <c r="AC295" s="37"/>
      <c r="AD295" s="37"/>
      <c r="AE295" s="37"/>
      <c r="AT295" s="19" t="s">
        <v>270</v>
      </c>
      <c r="AU295" s="19" t="s">
        <v>91</v>
      </c>
    </row>
    <row r="296" spans="1:65" s="2" customFormat="1" ht="21.75" customHeight="1">
      <c r="A296" s="37"/>
      <c r="B296" s="38"/>
      <c r="C296" s="195" t="s">
        <v>377</v>
      </c>
      <c r="D296" s="195" t="s">
        <v>264</v>
      </c>
      <c r="E296" s="196" t="s">
        <v>4329</v>
      </c>
      <c r="F296" s="197" t="s">
        <v>4330</v>
      </c>
      <c r="G296" s="198" t="s">
        <v>406</v>
      </c>
      <c r="H296" s="199">
        <v>18.215</v>
      </c>
      <c r="I296" s="200"/>
      <c r="J296" s="201">
        <f>ROUND(I296*H296,2)</f>
        <v>0</v>
      </c>
      <c r="K296" s="197" t="s">
        <v>268</v>
      </c>
      <c r="L296" s="42"/>
      <c r="M296" s="202" t="s">
        <v>44</v>
      </c>
      <c r="N296" s="203" t="s">
        <v>53</v>
      </c>
      <c r="O296" s="67"/>
      <c r="P296" s="204">
        <f>O296*H296</f>
        <v>0</v>
      </c>
      <c r="Q296" s="204">
        <v>1.04881</v>
      </c>
      <c r="R296" s="204">
        <f>Q296*H296</f>
        <v>19.104074149999999</v>
      </c>
      <c r="S296" s="204">
        <v>0</v>
      </c>
      <c r="T296" s="205">
        <f>S296*H296</f>
        <v>0</v>
      </c>
      <c r="U296" s="37"/>
      <c r="V296" s="37"/>
      <c r="W296" s="37"/>
      <c r="X296" s="37"/>
      <c r="Y296" s="37"/>
      <c r="Z296" s="37"/>
      <c r="AA296" s="37"/>
      <c r="AB296" s="37"/>
      <c r="AC296" s="37"/>
      <c r="AD296" s="37"/>
      <c r="AE296" s="37"/>
      <c r="AR296" s="206" t="s">
        <v>104</v>
      </c>
      <c r="AT296" s="206" t="s">
        <v>264</v>
      </c>
      <c r="AU296" s="206" t="s">
        <v>91</v>
      </c>
      <c r="AY296" s="19" t="s">
        <v>262</v>
      </c>
      <c r="BE296" s="207">
        <f>IF(N296="základní",J296,0)</f>
        <v>0</v>
      </c>
      <c r="BF296" s="207">
        <f>IF(N296="snížená",J296,0)</f>
        <v>0</v>
      </c>
      <c r="BG296" s="207">
        <f>IF(N296="zákl. přenesená",J296,0)</f>
        <v>0</v>
      </c>
      <c r="BH296" s="207">
        <f>IF(N296="sníž. přenesená",J296,0)</f>
        <v>0</v>
      </c>
      <c r="BI296" s="207">
        <f>IF(N296="nulová",J296,0)</f>
        <v>0</v>
      </c>
      <c r="BJ296" s="19" t="s">
        <v>89</v>
      </c>
      <c r="BK296" s="207">
        <f>ROUND(I296*H296,2)</f>
        <v>0</v>
      </c>
      <c r="BL296" s="19" t="s">
        <v>104</v>
      </c>
      <c r="BM296" s="206" t="s">
        <v>4331</v>
      </c>
    </row>
    <row r="297" spans="1:65" s="13" customFormat="1" ht="10">
      <c r="B297" s="212"/>
      <c r="C297" s="213"/>
      <c r="D297" s="208" t="s">
        <v>272</v>
      </c>
      <c r="E297" s="214" t="s">
        <v>44</v>
      </c>
      <c r="F297" s="215" t="s">
        <v>4260</v>
      </c>
      <c r="G297" s="213"/>
      <c r="H297" s="214" t="s">
        <v>44</v>
      </c>
      <c r="I297" s="216"/>
      <c r="J297" s="213"/>
      <c r="K297" s="213"/>
      <c r="L297" s="217"/>
      <c r="M297" s="218"/>
      <c r="N297" s="219"/>
      <c r="O297" s="219"/>
      <c r="P297" s="219"/>
      <c r="Q297" s="219"/>
      <c r="R297" s="219"/>
      <c r="S297" s="219"/>
      <c r="T297" s="220"/>
      <c r="AT297" s="221" t="s">
        <v>272</v>
      </c>
      <c r="AU297" s="221" t="s">
        <v>91</v>
      </c>
      <c r="AV297" s="13" t="s">
        <v>89</v>
      </c>
      <c r="AW297" s="13" t="s">
        <v>38</v>
      </c>
      <c r="AX297" s="13" t="s">
        <v>82</v>
      </c>
      <c r="AY297" s="221" t="s">
        <v>262</v>
      </c>
    </row>
    <row r="298" spans="1:65" s="13" customFormat="1" ht="10">
      <c r="B298" s="212"/>
      <c r="C298" s="213"/>
      <c r="D298" s="208" t="s">
        <v>272</v>
      </c>
      <c r="E298" s="214" t="s">
        <v>44</v>
      </c>
      <c r="F298" s="215" t="s">
        <v>692</v>
      </c>
      <c r="G298" s="213"/>
      <c r="H298" s="214" t="s">
        <v>44</v>
      </c>
      <c r="I298" s="216"/>
      <c r="J298" s="213"/>
      <c r="K298" s="213"/>
      <c r="L298" s="217"/>
      <c r="M298" s="218"/>
      <c r="N298" s="219"/>
      <c r="O298" s="219"/>
      <c r="P298" s="219"/>
      <c r="Q298" s="219"/>
      <c r="R298" s="219"/>
      <c r="S298" s="219"/>
      <c r="T298" s="220"/>
      <c r="AT298" s="221" t="s">
        <v>272</v>
      </c>
      <c r="AU298" s="221" t="s">
        <v>91</v>
      </c>
      <c r="AV298" s="13" t="s">
        <v>89</v>
      </c>
      <c r="AW298" s="13" t="s">
        <v>38</v>
      </c>
      <c r="AX298" s="13" t="s">
        <v>82</v>
      </c>
      <c r="AY298" s="221" t="s">
        <v>262</v>
      </c>
    </row>
    <row r="299" spans="1:65" s="13" customFormat="1" ht="10">
      <c r="B299" s="212"/>
      <c r="C299" s="213"/>
      <c r="D299" s="208" t="s">
        <v>272</v>
      </c>
      <c r="E299" s="214" t="s">
        <v>44</v>
      </c>
      <c r="F299" s="215" t="s">
        <v>473</v>
      </c>
      <c r="G299" s="213"/>
      <c r="H299" s="214" t="s">
        <v>44</v>
      </c>
      <c r="I299" s="216"/>
      <c r="J299" s="213"/>
      <c r="K299" s="213"/>
      <c r="L299" s="217"/>
      <c r="M299" s="218"/>
      <c r="N299" s="219"/>
      <c r="O299" s="219"/>
      <c r="P299" s="219"/>
      <c r="Q299" s="219"/>
      <c r="R299" s="219"/>
      <c r="S299" s="219"/>
      <c r="T299" s="220"/>
      <c r="AT299" s="221" t="s">
        <v>272</v>
      </c>
      <c r="AU299" s="221" t="s">
        <v>91</v>
      </c>
      <c r="AV299" s="13" t="s">
        <v>89</v>
      </c>
      <c r="AW299" s="13" t="s">
        <v>38</v>
      </c>
      <c r="AX299" s="13" t="s">
        <v>82</v>
      </c>
      <c r="AY299" s="221" t="s">
        <v>262</v>
      </c>
    </row>
    <row r="300" spans="1:65" s="15" customFormat="1" ht="10">
      <c r="B300" s="233"/>
      <c r="C300" s="234"/>
      <c r="D300" s="208" t="s">
        <v>272</v>
      </c>
      <c r="E300" s="235" t="s">
        <v>44</v>
      </c>
      <c r="F300" s="236" t="s">
        <v>4332</v>
      </c>
      <c r="G300" s="234"/>
      <c r="H300" s="237">
        <v>18.215</v>
      </c>
      <c r="I300" s="238"/>
      <c r="J300" s="234"/>
      <c r="K300" s="234"/>
      <c r="L300" s="239"/>
      <c r="M300" s="240"/>
      <c r="N300" s="241"/>
      <c r="O300" s="241"/>
      <c r="P300" s="241"/>
      <c r="Q300" s="241"/>
      <c r="R300" s="241"/>
      <c r="S300" s="241"/>
      <c r="T300" s="242"/>
      <c r="AT300" s="243" t="s">
        <v>272</v>
      </c>
      <c r="AU300" s="243" t="s">
        <v>91</v>
      </c>
      <c r="AV300" s="15" t="s">
        <v>91</v>
      </c>
      <c r="AW300" s="15" t="s">
        <v>38</v>
      </c>
      <c r="AX300" s="15" t="s">
        <v>89</v>
      </c>
      <c r="AY300" s="243" t="s">
        <v>262</v>
      </c>
    </row>
    <row r="301" spans="1:65" s="2" customFormat="1" ht="21.75" customHeight="1">
      <c r="A301" s="37"/>
      <c r="B301" s="38"/>
      <c r="C301" s="195" t="s">
        <v>391</v>
      </c>
      <c r="D301" s="195" t="s">
        <v>264</v>
      </c>
      <c r="E301" s="196" t="s">
        <v>4333</v>
      </c>
      <c r="F301" s="197" t="s">
        <v>4334</v>
      </c>
      <c r="G301" s="198" t="s">
        <v>518</v>
      </c>
      <c r="H301" s="199">
        <v>70</v>
      </c>
      <c r="I301" s="200"/>
      <c r="J301" s="201">
        <f>ROUND(I301*H301,2)</f>
        <v>0</v>
      </c>
      <c r="K301" s="197" t="s">
        <v>268</v>
      </c>
      <c r="L301" s="42"/>
      <c r="M301" s="202" t="s">
        <v>44</v>
      </c>
      <c r="N301" s="203" t="s">
        <v>53</v>
      </c>
      <c r="O301" s="67"/>
      <c r="P301" s="204">
        <f>O301*H301</f>
        <v>0</v>
      </c>
      <c r="Q301" s="204">
        <v>5.4690000000000003E-2</v>
      </c>
      <c r="R301" s="204">
        <f>Q301*H301</f>
        <v>3.8283</v>
      </c>
      <c r="S301" s="204">
        <v>0</v>
      </c>
      <c r="T301" s="205">
        <f>S301*H301</f>
        <v>0</v>
      </c>
      <c r="U301" s="37"/>
      <c r="V301" s="37"/>
      <c r="W301" s="37"/>
      <c r="X301" s="37"/>
      <c r="Y301" s="37"/>
      <c r="Z301" s="37"/>
      <c r="AA301" s="37"/>
      <c r="AB301" s="37"/>
      <c r="AC301" s="37"/>
      <c r="AD301" s="37"/>
      <c r="AE301" s="37"/>
      <c r="AR301" s="206" t="s">
        <v>104</v>
      </c>
      <c r="AT301" s="206" t="s">
        <v>264</v>
      </c>
      <c r="AU301" s="206" t="s">
        <v>91</v>
      </c>
      <c r="AY301" s="19" t="s">
        <v>262</v>
      </c>
      <c r="BE301" s="207">
        <f>IF(N301="základní",J301,0)</f>
        <v>0</v>
      </c>
      <c r="BF301" s="207">
        <f>IF(N301="snížená",J301,0)</f>
        <v>0</v>
      </c>
      <c r="BG301" s="207">
        <f>IF(N301="zákl. přenesená",J301,0)</f>
        <v>0</v>
      </c>
      <c r="BH301" s="207">
        <f>IF(N301="sníž. přenesená",J301,0)</f>
        <v>0</v>
      </c>
      <c r="BI301" s="207">
        <f>IF(N301="nulová",J301,0)</f>
        <v>0</v>
      </c>
      <c r="BJ301" s="19" t="s">
        <v>89</v>
      </c>
      <c r="BK301" s="207">
        <f>ROUND(I301*H301,2)</f>
        <v>0</v>
      </c>
      <c r="BL301" s="19" t="s">
        <v>104</v>
      </c>
      <c r="BM301" s="206" t="s">
        <v>4335</v>
      </c>
    </row>
    <row r="302" spans="1:65" s="13" customFormat="1" ht="10">
      <c r="B302" s="212"/>
      <c r="C302" s="213"/>
      <c r="D302" s="208" t="s">
        <v>272</v>
      </c>
      <c r="E302" s="214" t="s">
        <v>44</v>
      </c>
      <c r="F302" s="215" t="s">
        <v>4336</v>
      </c>
      <c r="G302" s="213"/>
      <c r="H302" s="214" t="s">
        <v>44</v>
      </c>
      <c r="I302" s="216"/>
      <c r="J302" s="213"/>
      <c r="K302" s="213"/>
      <c r="L302" s="217"/>
      <c r="M302" s="218"/>
      <c r="N302" s="219"/>
      <c r="O302" s="219"/>
      <c r="P302" s="219"/>
      <c r="Q302" s="219"/>
      <c r="R302" s="219"/>
      <c r="S302" s="219"/>
      <c r="T302" s="220"/>
      <c r="AT302" s="221" t="s">
        <v>272</v>
      </c>
      <c r="AU302" s="221" t="s">
        <v>91</v>
      </c>
      <c r="AV302" s="13" t="s">
        <v>89</v>
      </c>
      <c r="AW302" s="13" t="s">
        <v>38</v>
      </c>
      <c r="AX302" s="13" t="s">
        <v>82</v>
      </c>
      <c r="AY302" s="221" t="s">
        <v>262</v>
      </c>
    </row>
    <row r="303" spans="1:65" s="15" customFormat="1" ht="10">
      <c r="B303" s="233"/>
      <c r="C303" s="234"/>
      <c r="D303" s="208" t="s">
        <v>272</v>
      </c>
      <c r="E303" s="235" t="s">
        <v>44</v>
      </c>
      <c r="F303" s="236" t="s">
        <v>475</v>
      </c>
      <c r="G303" s="234"/>
      <c r="H303" s="237">
        <v>20</v>
      </c>
      <c r="I303" s="238"/>
      <c r="J303" s="234"/>
      <c r="K303" s="234"/>
      <c r="L303" s="239"/>
      <c r="M303" s="240"/>
      <c r="N303" s="241"/>
      <c r="O303" s="241"/>
      <c r="P303" s="241"/>
      <c r="Q303" s="241"/>
      <c r="R303" s="241"/>
      <c r="S303" s="241"/>
      <c r="T303" s="242"/>
      <c r="AT303" s="243" t="s">
        <v>272</v>
      </c>
      <c r="AU303" s="243" t="s">
        <v>91</v>
      </c>
      <c r="AV303" s="15" t="s">
        <v>91</v>
      </c>
      <c r="AW303" s="15" t="s">
        <v>38</v>
      </c>
      <c r="AX303" s="15" t="s">
        <v>82</v>
      </c>
      <c r="AY303" s="243" t="s">
        <v>262</v>
      </c>
    </row>
    <row r="304" spans="1:65" s="13" customFormat="1" ht="10">
      <c r="B304" s="212"/>
      <c r="C304" s="213"/>
      <c r="D304" s="208" t="s">
        <v>272</v>
      </c>
      <c r="E304" s="214" t="s">
        <v>44</v>
      </c>
      <c r="F304" s="215" t="s">
        <v>4337</v>
      </c>
      <c r="G304" s="213"/>
      <c r="H304" s="214" t="s">
        <v>44</v>
      </c>
      <c r="I304" s="216"/>
      <c r="J304" s="213"/>
      <c r="K304" s="213"/>
      <c r="L304" s="217"/>
      <c r="M304" s="218"/>
      <c r="N304" s="219"/>
      <c r="O304" s="219"/>
      <c r="P304" s="219"/>
      <c r="Q304" s="219"/>
      <c r="R304" s="219"/>
      <c r="S304" s="219"/>
      <c r="T304" s="220"/>
      <c r="AT304" s="221" t="s">
        <v>272</v>
      </c>
      <c r="AU304" s="221" t="s">
        <v>91</v>
      </c>
      <c r="AV304" s="13" t="s">
        <v>89</v>
      </c>
      <c r="AW304" s="13" t="s">
        <v>38</v>
      </c>
      <c r="AX304" s="13" t="s">
        <v>82</v>
      </c>
      <c r="AY304" s="221" t="s">
        <v>262</v>
      </c>
    </row>
    <row r="305" spans="1:65" s="15" customFormat="1" ht="10">
      <c r="B305" s="233"/>
      <c r="C305" s="234"/>
      <c r="D305" s="208" t="s">
        <v>272</v>
      </c>
      <c r="E305" s="235" t="s">
        <v>44</v>
      </c>
      <c r="F305" s="236" t="s">
        <v>453</v>
      </c>
      <c r="G305" s="234"/>
      <c r="H305" s="237">
        <v>17</v>
      </c>
      <c r="I305" s="238"/>
      <c r="J305" s="234"/>
      <c r="K305" s="234"/>
      <c r="L305" s="239"/>
      <c r="M305" s="240"/>
      <c r="N305" s="241"/>
      <c r="O305" s="241"/>
      <c r="P305" s="241"/>
      <c r="Q305" s="241"/>
      <c r="R305" s="241"/>
      <c r="S305" s="241"/>
      <c r="T305" s="242"/>
      <c r="AT305" s="243" t="s">
        <v>272</v>
      </c>
      <c r="AU305" s="243" t="s">
        <v>91</v>
      </c>
      <c r="AV305" s="15" t="s">
        <v>91</v>
      </c>
      <c r="AW305" s="15" t="s">
        <v>38</v>
      </c>
      <c r="AX305" s="15" t="s">
        <v>82</v>
      </c>
      <c r="AY305" s="243" t="s">
        <v>262</v>
      </c>
    </row>
    <row r="306" spans="1:65" s="13" customFormat="1" ht="10">
      <c r="B306" s="212"/>
      <c r="C306" s="213"/>
      <c r="D306" s="208" t="s">
        <v>272</v>
      </c>
      <c r="E306" s="214" t="s">
        <v>44</v>
      </c>
      <c r="F306" s="215" t="s">
        <v>4338</v>
      </c>
      <c r="G306" s="213"/>
      <c r="H306" s="214" t="s">
        <v>44</v>
      </c>
      <c r="I306" s="216"/>
      <c r="J306" s="213"/>
      <c r="K306" s="213"/>
      <c r="L306" s="217"/>
      <c r="M306" s="218"/>
      <c r="N306" s="219"/>
      <c r="O306" s="219"/>
      <c r="P306" s="219"/>
      <c r="Q306" s="219"/>
      <c r="R306" s="219"/>
      <c r="S306" s="219"/>
      <c r="T306" s="220"/>
      <c r="AT306" s="221" t="s">
        <v>272</v>
      </c>
      <c r="AU306" s="221" t="s">
        <v>91</v>
      </c>
      <c r="AV306" s="13" t="s">
        <v>89</v>
      </c>
      <c r="AW306" s="13" t="s">
        <v>38</v>
      </c>
      <c r="AX306" s="13" t="s">
        <v>82</v>
      </c>
      <c r="AY306" s="221" t="s">
        <v>262</v>
      </c>
    </row>
    <row r="307" spans="1:65" s="15" customFormat="1" ht="10">
      <c r="B307" s="233"/>
      <c r="C307" s="234"/>
      <c r="D307" s="208" t="s">
        <v>272</v>
      </c>
      <c r="E307" s="235" t="s">
        <v>44</v>
      </c>
      <c r="F307" s="236" t="s">
        <v>453</v>
      </c>
      <c r="G307" s="234"/>
      <c r="H307" s="237">
        <v>17</v>
      </c>
      <c r="I307" s="238"/>
      <c r="J307" s="234"/>
      <c r="K307" s="234"/>
      <c r="L307" s="239"/>
      <c r="M307" s="240"/>
      <c r="N307" s="241"/>
      <c r="O307" s="241"/>
      <c r="P307" s="241"/>
      <c r="Q307" s="241"/>
      <c r="R307" s="241"/>
      <c r="S307" s="241"/>
      <c r="T307" s="242"/>
      <c r="AT307" s="243" t="s">
        <v>272</v>
      </c>
      <c r="AU307" s="243" t="s">
        <v>91</v>
      </c>
      <c r="AV307" s="15" t="s">
        <v>91</v>
      </c>
      <c r="AW307" s="15" t="s">
        <v>38</v>
      </c>
      <c r="AX307" s="15" t="s">
        <v>82</v>
      </c>
      <c r="AY307" s="243" t="s">
        <v>262</v>
      </c>
    </row>
    <row r="308" spans="1:65" s="13" customFormat="1" ht="10">
      <c r="B308" s="212"/>
      <c r="C308" s="213"/>
      <c r="D308" s="208" t="s">
        <v>272</v>
      </c>
      <c r="E308" s="214" t="s">
        <v>44</v>
      </c>
      <c r="F308" s="215" t="s">
        <v>4339</v>
      </c>
      <c r="G308" s="213"/>
      <c r="H308" s="214" t="s">
        <v>44</v>
      </c>
      <c r="I308" s="216"/>
      <c r="J308" s="213"/>
      <c r="K308" s="213"/>
      <c r="L308" s="217"/>
      <c r="M308" s="218"/>
      <c r="N308" s="219"/>
      <c r="O308" s="219"/>
      <c r="P308" s="219"/>
      <c r="Q308" s="219"/>
      <c r="R308" s="219"/>
      <c r="S308" s="219"/>
      <c r="T308" s="220"/>
      <c r="AT308" s="221" t="s">
        <v>272</v>
      </c>
      <c r="AU308" s="221" t="s">
        <v>91</v>
      </c>
      <c r="AV308" s="13" t="s">
        <v>89</v>
      </c>
      <c r="AW308" s="13" t="s">
        <v>38</v>
      </c>
      <c r="AX308" s="13" t="s">
        <v>82</v>
      </c>
      <c r="AY308" s="221" t="s">
        <v>262</v>
      </c>
    </row>
    <row r="309" spans="1:65" s="15" customFormat="1" ht="10">
      <c r="B309" s="233"/>
      <c r="C309" s="234"/>
      <c r="D309" s="208" t="s">
        <v>272</v>
      </c>
      <c r="E309" s="235" t="s">
        <v>44</v>
      </c>
      <c r="F309" s="236" t="s">
        <v>442</v>
      </c>
      <c r="G309" s="234"/>
      <c r="H309" s="237">
        <v>16</v>
      </c>
      <c r="I309" s="238"/>
      <c r="J309" s="234"/>
      <c r="K309" s="234"/>
      <c r="L309" s="239"/>
      <c r="M309" s="240"/>
      <c r="N309" s="241"/>
      <c r="O309" s="241"/>
      <c r="P309" s="241"/>
      <c r="Q309" s="241"/>
      <c r="R309" s="241"/>
      <c r="S309" s="241"/>
      <c r="T309" s="242"/>
      <c r="AT309" s="243" t="s">
        <v>272</v>
      </c>
      <c r="AU309" s="243" t="s">
        <v>91</v>
      </c>
      <c r="AV309" s="15" t="s">
        <v>91</v>
      </c>
      <c r="AW309" s="15" t="s">
        <v>38</v>
      </c>
      <c r="AX309" s="15" t="s">
        <v>82</v>
      </c>
      <c r="AY309" s="243" t="s">
        <v>262</v>
      </c>
    </row>
    <row r="310" spans="1:65" s="16" customFormat="1" ht="10">
      <c r="B310" s="244"/>
      <c r="C310" s="245"/>
      <c r="D310" s="208" t="s">
        <v>272</v>
      </c>
      <c r="E310" s="246" t="s">
        <v>44</v>
      </c>
      <c r="F310" s="247" t="s">
        <v>291</v>
      </c>
      <c r="G310" s="245"/>
      <c r="H310" s="248">
        <v>70</v>
      </c>
      <c r="I310" s="249"/>
      <c r="J310" s="245"/>
      <c r="K310" s="245"/>
      <c r="L310" s="250"/>
      <c r="M310" s="251"/>
      <c r="N310" s="252"/>
      <c r="O310" s="252"/>
      <c r="P310" s="252"/>
      <c r="Q310" s="252"/>
      <c r="R310" s="252"/>
      <c r="S310" s="252"/>
      <c r="T310" s="253"/>
      <c r="AT310" s="254" t="s">
        <v>272</v>
      </c>
      <c r="AU310" s="254" t="s">
        <v>91</v>
      </c>
      <c r="AV310" s="16" t="s">
        <v>104</v>
      </c>
      <c r="AW310" s="16" t="s">
        <v>38</v>
      </c>
      <c r="AX310" s="16" t="s">
        <v>89</v>
      </c>
      <c r="AY310" s="254" t="s">
        <v>262</v>
      </c>
    </row>
    <row r="311" spans="1:65" s="2" customFormat="1" ht="16.5" customHeight="1">
      <c r="A311" s="37"/>
      <c r="B311" s="38"/>
      <c r="C311" s="255" t="s">
        <v>397</v>
      </c>
      <c r="D311" s="255" t="s">
        <v>633</v>
      </c>
      <c r="E311" s="256" t="s">
        <v>4340</v>
      </c>
      <c r="F311" s="257" t="s">
        <v>4341</v>
      </c>
      <c r="G311" s="258" t="s">
        <v>518</v>
      </c>
      <c r="H311" s="259">
        <v>1</v>
      </c>
      <c r="I311" s="260"/>
      <c r="J311" s="261">
        <f>ROUND(I311*H311,2)</f>
        <v>0</v>
      </c>
      <c r="K311" s="257" t="s">
        <v>44</v>
      </c>
      <c r="L311" s="262"/>
      <c r="M311" s="263" t="s">
        <v>44</v>
      </c>
      <c r="N311" s="264" t="s">
        <v>53</v>
      </c>
      <c r="O311" s="67"/>
      <c r="P311" s="204">
        <f>O311*H311</f>
        <v>0</v>
      </c>
      <c r="Q311" s="204">
        <v>2.78</v>
      </c>
      <c r="R311" s="204">
        <f>Q311*H311</f>
        <v>2.78</v>
      </c>
      <c r="S311" s="204">
        <v>0</v>
      </c>
      <c r="T311" s="205">
        <f>S311*H311</f>
        <v>0</v>
      </c>
      <c r="U311" s="37"/>
      <c r="V311" s="37"/>
      <c r="W311" s="37"/>
      <c r="X311" s="37"/>
      <c r="Y311" s="37"/>
      <c r="Z311" s="37"/>
      <c r="AA311" s="37"/>
      <c r="AB311" s="37"/>
      <c r="AC311" s="37"/>
      <c r="AD311" s="37"/>
      <c r="AE311" s="37"/>
      <c r="AR311" s="206" t="s">
        <v>351</v>
      </c>
      <c r="AT311" s="206" t="s">
        <v>633</v>
      </c>
      <c r="AU311" s="206" t="s">
        <v>91</v>
      </c>
      <c r="AY311" s="19" t="s">
        <v>262</v>
      </c>
      <c r="BE311" s="207">
        <f>IF(N311="základní",J311,0)</f>
        <v>0</v>
      </c>
      <c r="BF311" s="207">
        <f>IF(N311="snížená",J311,0)</f>
        <v>0</v>
      </c>
      <c r="BG311" s="207">
        <f>IF(N311="zákl. přenesená",J311,0)</f>
        <v>0</v>
      </c>
      <c r="BH311" s="207">
        <f>IF(N311="sníž. přenesená",J311,0)</f>
        <v>0</v>
      </c>
      <c r="BI311" s="207">
        <f>IF(N311="nulová",J311,0)</f>
        <v>0</v>
      </c>
      <c r="BJ311" s="19" t="s">
        <v>89</v>
      </c>
      <c r="BK311" s="207">
        <f>ROUND(I311*H311,2)</f>
        <v>0</v>
      </c>
      <c r="BL311" s="19" t="s">
        <v>104</v>
      </c>
      <c r="BM311" s="206" t="s">
        <v>4342</v>
      </c>
    </row>
    <row r="312" spans="1:65" s="2" customFormat="1" ht="18">
      <c r="A312" s="37"/>
      <c r="B312" s="38"/>
      <c r="C312" s="39"/>
      <c r="D312" s="208" t="s">
        <v>421</v>
      </c>
      <c r="E312" s="39"/>
      <c r="F312" s="209" t="s">
        <v>4343</v>
      </c>
      <c r="G312" s="39"/>
      <c r="H312" s="39"/>
      <c r="I312" s="118"/>
      <c r="J312" s="39"/>
      <c r="K312" s="39"/>
      <c r="L312" s="42"/>
      <c r="M312" s="210"/>
      <c r="N312" s="211"/>
      <c r="O312" s="67"/>
      <c r="P312" s="67"/>
      <c r="Q312" s="67"/>
      <c r="R312" s="67"/>
      <c r="S312" s="67"/>
      <c r="T312" s="68"/>
      <c r="U312" s="37"/>
      <c r="V312" s="37"/>
      <c r="W312" s="37"/>
      <c r="X312" s="37"/>
      <c r="Y312" s="37"/>
      <c r="Z312" s="37"/>
      <c r="AA312" s="37"/>
      <c r="AB312" s="37"/>
      <c r="AC312" s="37"/>
      <c r="AD312" s="37"/>
      <c r="AE312" s="37"/>
      <c r="AT312" s="19" t="s">
        <v>421</v>
      </c>
      <c r="AU312" s="19" t="s">
        <v>91</v>
      </c>
    </row>
    <row r="313" spans="1:65" s="2" customFormat="1" ht="16.5" customHeight="1">
      <c r="A313" s="37"/>
      <c r="B313" s="38"/>
      <c r="C313" s="255" t="s">
        <v>403</v>
      </c>
      <c r="D313" s="255" t="s">
        <v>633</v>
      </c>
      <c r="E313" s="256" t="s">
        <v>4344</v>
      </c>
      <c r="F313" s="257" t="s">
        <v>4345</v>
      </c>
      <c r="G313" s="258" t="s">
        <v>518</v>
      </c>
      <c r="H313" s="259">
        <v>1</v>
      </c>
      <c r="I313" s="260"/>
      <c r="J313" s="261">
        <f>ROUND(I313*H313,2)</f>
        <v>0</v>
      </c>
      <c r="K313" s="257" t="s">
        <v>44</v>
      </c>
      <c r="L313" s="262"/>
      <c r="M313" s="263" t="s">
        <v>44</v>
      </c>
      <c r="N313" s="264" t="s">
        <v>53</v>
      </c>
      <c r="O313" s="67"/>
      <c r="P313" s="204">
        <f>O313*H313</f>
        <v>0</v>
      </c>
      <c r="Q313" s="204">
        <v>2.78</v>
      </c>
      <c r="R313" s="204">
        <f>Q313*H313</f>
        <v>2.78</v>
      </c>
      <c r="S313" s="204">
        <v>0</v>
      </c>
      <c r="T313" s="205">
        <f>S313*H313</f>
        <v>0</v>
      </c>
      <c r="U313" s="37"/>
      <c r="V313" s="37"/>
      <c r="W313" s="37"/>
      <c r="X313" s="37"/>
      <c r="Y313" s="37"/>
      <c r="Z313" s="37"/>
      <c r="AA313" s="37"/>
      <c r="AB313" s="37"/>
      <c r="AC313" s="37"/>
      <c r="AD313" s="37"/>
      <c r="AE313" s="37"/>
      <c r="AR313" s="206" t="s">
        <v>351</v>
      </c>
      <c r="AT313" s="206" t="s">
        <v>633</v>
      </c>
      <c r="AU313" s="206" t="s">
        <v>91</v>
      </c>
      <c r="AY313" s="19" t="s">
        <v>262</v>
      </c>
      <c r="BE313" s="207">
        <f>IF(N313="základní",J313,0)</f>
        <v>0</v>
      </c>
      <c r="BF313" s="207">
        <f>IF(N313="snížená",J313,0)</f>
        <v>0</v>
      </c>
      <c r="BG313" s="207">
        <f>IF(N313="zákl. přenesená",J313,0)</f>
        <v>0</v>
      </c>
      <c r="BH313" s="207">
        <f>IF(N313="sníž. přenesená",J313,0)</f>
        <v>0</v>
      </c>
      <c r="BI313" s="207">
        <f>IF(N313="nulová",J313,0)</f>
        <v>0</v>
      </c>
      <c r="BJ313" s="19" t="s">
        <v>89</v>
      </c>
      <c r="BK313" s="207">
        <f>ROUND(I313*H313,2)</f>
        <v>0</v>
      </c>
      <c r="BL313" s="19" t="s">
        <v>104</v>
      </c>
      <c r="BM313" s="206" t="s">
        <v>4346</v>
      </c>
    </row>
    <row r="314" spans="1:65" s="2" customFormat="1" ht="18">
      <c r="A314" s="37"/>
      <c r="B314" s="38"/>
      <c r="C314" s="39"/>
      <c r="D314" s="208" t="s">
        <v>421</v>
      </c>
      <c r="E314" s="39"/>
      <c r="F314" s="209" t="s">
        <v>4343</v>
      </c>
      <c r="G314" s="39"/>
      <c r="H314" s="39"/>
      <c r="I314" s="118"/>
      <c r="J314" s="39"/>
      <c r="K314" s="39"/>
      <c r="L314" s="42"/>
      <c r="M314" s="210"/>
      <c r="N314" s="211"/>
      <c r="O314" s="67"/>
      <c r="P314" s="67"/>
      <c r="Q314" s="67"/>
      <c r="R314" s="67"/>
      <c r="S314" s="67"/>
      <c r="T314" s="68"/>
      <c r="U314" s="37"/>
      <c r="V314" s="37"/>
      <c r="W314" s="37"/>
      <c r="X314" s="37"/>
      <c r="Y314" s="37"/>
      <c r="Z314" s="37"/>
      <c r="AA314" s="37"/>
      <c r="AB314" s="37"/>
      <c r="AC314" s="37"/>
      <c r="AD314" s="37"/>
      <c r="AE314" s="37"/>
      <c r="AT314" s="19" t="s">
        <v>421</v>
      </c>
      <c r="AU314" s="19" t="s">
        <v>91</v>
      </c>
    </row>
    <row r="315" spans="1:65" s="2" customFormat="1" ht="16.5" customHeight="1">
      <c r="A315" s="37"/>
      <c r="B315" s="38"/>
      <c r="C315" s="255" t="s">
        <v>410</v>
      </c>
      <c r="D315" s="255" t="s">
        <v>633</v>
      </c>
      <c r="E315" s="256" t="s">
        <v>4347</v>
      </c>
      <c r="F315" s="257" t="s">
        <v>4348</v>
      </c>
      <c r="G315" s="258" t="s">
        <v>518</v>
      </c>
      <c r="H315" s="259">
        <v>1</v>
      </c>
      <c r="I315" s="260"/>
      <c r="J315" s="261">
        <f>ROUND(I315*H315,2)</f>
        <v>0</v>
      </c>
      <c r="K315" s="257" t="s">
        <v>44</v>
      </c>
      <c r="L315" s="262"/>
      <c r="M315" s="263" t="s">
        <v>44</v>
      </c>
      <c r="N315" s="264" t="s">
        <v>53</v>
      </c>
      <c r="O315" s="67"/>
      <c r="P315" s="204">
        <f>O315*H315</f>
        <v>0</v>
      </c>
      <c r="Q315" s="204">
        <v>2.78</v>
      </c>
      <c r="R315" s="204">
        <f>Q315*H315</f>
        <v>2.78</v>
      </c>
      <c r="S315" s="204">
        <v>0</v>
      </c>
      <c r="T315" s="205">
        <f>S315*H315</f>
        <v>0</v>
      </c>
      <c r="U315" s="37"/>
      <c r="V315" s="37"/>
      <c r="W315" s="37"/>
      <c r="X315" s="37"/>
      <c r="Y315" s="37"/>
      <c r="Z315" s="37"/>
      <c r="AA315" s="37"/>
      <c r="AB315" s="37"/>
      <c r="AC315" s="37"/>
      <c r="AD315" s="37"/>
      <c r="AE315" s="37"/>
      <c r="AR315" s="206" t="s">
        <v>351</v>
      </c>
      <c r="AT315" s="206" t="s">
        <v>633</v>
      </c>
      <c r="AU315" s="206" t="s">
        <v>91</v>
      </c>
      <c r="AY315" s="19" t="s">
        <v>262</v>
      </c>
      <c r="BE315" s="207">
        <f>IF(N315="základní",J315,0)</f>
        <v>0</v>
      </c>
      <c r="BF315" s="207">
        <f>IF(N315="snížená",J315,0)</f>
        <v>0</v>
      </c>
      <c r="BG315" s="207">
        <f>IF(N315="zákl. přenesená",J315,0)</f>
        <v>0</v>
      </c>
      <c r="BH315" s="207">
        <f>IF(N315="sníž. přenesená",J315,0)</f>
        <v>0</v>
      </c>
      <c r="BI315" s="207">
        <f>IF(N315="nulová",J315,0)</f>
        <v>0</v>
      </c>
      <c r="BJ315" s="19" t="s">
        <v>89</v>
      </c>
      <c r="BK315" s="207">
        <f>ROUND(I315*H315,2)</f>
        <v>0</v>
      </c>
      <c r="BL315" s="19" t="s">
        <v>104</v>
      </c>
      <c r="BM315" s="206" t="s">
        <v>4349</v>
      </c>
    </row>
    <row r="316" spans="1:65" s="2" customFormat="1" ht="18">
      <c r="A316" s="37"/>
      <c r="B316" s="38"/>
      <c r="C316" s="39"/>
      <c r="D316" s="208" t="s">
        <v>421</v>
      </c>
      <c r="E316" s="39"/>
      <c r="F316" s="209" t="s">
        <v>4343</v>
      </c>
      <c r="G316" s="39"/>
      <c r="H316" s="39"/>
      <c r="I316" s="118"/>
      <c r="J316" s="39"/>
      <c r="K316" s="39"/>
      <c r="L316" s="42"/>
      <c r="M316" s="210"/>
      <c r="N316" s="211"/>
      <c r="O316" s="67"/>
      <c r="P316" s="67"/>
      <c r="Q316" s="67"/>
      <c r="R316" s="67"/>
      <c r="S316" s="67"/>
      <c r="T316" s="68"/>
      <c r="U316" s="37"/>
      <c r="V316" s="37"/>
      <c r="W316" s="37"/>
      <c r="X316" s="37"/>
      <c r="Y316" s="37"/>
      <c r="Z316" s="37"/>
      <c r="AA316" s="37"/>
      <c r="AB316" s="37"/>
      <c r="AC316" s="37"/>
      <c r="AD316" s="37"/>
      <c r="AE316" s="37"/>
      <c r="AT316" s="19" t="s">
        <v>421</v>
      </c>
      <c r="AU316" s="19" t="s">
        <v>91</v>
      </c>
    </row>
    <row r="317" spans="1:65" s="2" customFormat="1" ht="16.5" customHeight="1">
      <c r="A317" s="37"/>
      <c r="B317" s="38"/>
      <c r="C317" s="255" t="s">
        <v>416</v>
      </c>
      <c r="D317" s="255" t="s">
        <v>633</v>
      </c>
      <c r="E317" s="256" t="s">
        <v>4350</v>
      </c>
      <c r="F317" s="257" t="s">
        <v>4351</v>
      </c>
      <c r="G317" s="258" t="s">
        <v>518</v>
      </c>
      <c r="H317" s="259">
        <v>1</v>
      </c>
      <c r="I317" s="260"/>
      <c r="J317" s="261">
        <f>ROUND(I317*H317,2)</f>
        <v>0</v>
      </c>
      <c r="K317" s="257" t="s">
        <v>44</v>
      </c>
      <c r="L317" s="262"/>
      <c r="M317" s="263" t="s">
        <v>44</v>
      </c>
      <c r="N317" s="264" t="s">
        <v>53</v>
      </c>
      <c r="O317" s="67"/>
      <c r="P317" s="204">
        <f>O317*H317</f>
        <v>0</v>
      </c>
      <c r="Q317" s="204">
        <v>2.78</v>
      </c>
      <c r="R317" s="204">
        <f>Q317*H317</f>
        <v>2.78</v>
      </c>
      <c r="S317" s="204">
        <v>0</v>
      </c>
      <c r="T317" s="205">
        <f>S317*H317</f>
        <v>0</v>
      </c>
      <c r="U317" s="37"/>
      <c r="V317" s="37"/>
      <c r="W317" s="37"/>
      <c r="X317" s="37"/>
      <c r="Y317" s="37"/>
      <c r="Z317" s="37"/>
      <c r="AA317" s="37"/>
      <c r="AB317" s="37"/>
      <c r="AC317" s="37"/>
      <c r="AD317" s="37"/>
      <c r="AE317" s="37"/>
      <c r="AR317" s="206" t="s">
        <v>351</v>
      </c>
      <c r="AT317" s="206" t="s">
        <v>633</v>
      </c>
      <c r="AU317" s="206" t="s">
        <v>91</v>
      </c>
      <c r="AY317" s="19" t="s">
        <v>262</v>
      </c>
      <c r="BE317" s="207">
        <f>IF(N317="základní",J317,0)</f>
        <v>0</v>
      </c>
      <c r="BF317" s="207">
        <f>IF(N317="snížená",J317,0)</f>
        <v>0</v>
      </c>
      <c r="BG317" s="207">
        <f>IF(N317="zákl. přenesená",J317,0)</f>
        <v>0</v>
      </c>
      <c r="BH317" s="207">
        <f>IF(N317="sníž. přenesená",J317,0)</f>
        <v>0</v>
      </c>
      <c r="BI317" s="207">
        <f>IF(N317="nulová",J317,0)</f>
        <v>0</v>
      </c>
      <c r="BJ317" s="19" t="s">
        <v>89</v>
      </c>
      <c r="BK317" s="207">
        <f>ROUND(I317*H317,2)</f>
        <v>0</v>
      </c>
      <c r="BL317" s="19" t="s">
        <v>104</v>
      </c>
      <c r="BM317" s="206" t="s">
        <v>4352</v>
      </c>
    </row>
    <row r="318" spans="1:65" s="2" customFormat="1" ht="18">
      <c r="A318" s="37"/>
      <c r="B318" s="38"/>
      <c r="C318" s="39"/>
      <c r="D318" s="208" t="s">
        <v>421</v>
      </c>
      <c r="E318" s="39"/>
      <c r="F318" s="209" t="s">
        <v>4343</v>
      </c>
      <c r="G318" s="39"/>
      <c r="H318" s="39"/>
      <c r="I318" s="118"/>
      <c r="J318" s="39"/>
      <c r="K318" s="39"/>
      <c r="L318" s="42"/>
      <c r="M318" s="210"/>
      <c r="N318" s="211"/>
      <c r="O318" s="67"/>
      <c r="P318" s="67"/>
      <c r="Q318" s="67"/>
      <c r="R318" s="67"/>
      <c r="S318" s="67"/>
      <c r="T318" s="68"/>
      <c r="U318" s="37"/>
      <c r="V318" s="37"/>
      <c r="W318" s="37"/>
      <c r="X318" s="37"/>
      <c r="Y318" s="37"/>
      <c r="Z318" s="37"/>
      <c r="AA318" s="37"/>
      <c r="AB318" s="37"/>
      <c r="AC318" s="37"/>
      <c r="AD318" s="37"/>
      <c r="AE318" s="37"/>
      <c r="AT318" s="19" t="s">
        <v>421</v>
      </c>
      <c r="AU318" s="19" t="s">
        <v>91</v>
      </c>
    </row>
    <row r="319" spans="1:65" s="2" customFormat="1" ht="16.5" customHeight="1">
      <c r="A319" s="37"/>
      <c r="B319" s="38"/>
      <c r="C319" s="255" t="s">
        <v>8</v>
      </c>
      <c r="D319" s="255" t="s">
        <v>633</v>
      </c>
      <c r="E319" s="256" t="s">
        <v>4353</v>
      </c>
      <c r="F319" s="257" t="s">
        <v>4354</v>
      </c>
      <c r="G319" s="258" t="s">
        <v>518</v>
      </c>
      <c r="H319" s="259">
        <v>1</v>
      </c>
      <c r="I319" s="260"/>
      <c r="J319" s="261">
        <f>ROUND(I319*H319,2)</f>
        <v>0</v>
      </c>
      <c r="K319" s="257" t="s">
        <v>44</v>
      </c>
      <c r="L319" s="262"/>
      <c r="M319" s="263" t="s">
        <v>44</v>
      </c>
      <c r="N319" s="264" t="s">
        <v>53</v>
      </c>
      <c r="O319" s="67"/>
      <c r="P319" s="204">
        <f>O319*H319</f>
        <v>0</v>
      </c>
      <c r="Q319" s="204">
        <v>2.78</v>
      </c>
      <c r="R319" s="204">
        <f>Q319*H319</f>
        <v>2.78</v>
      </c>
      <c r="S319" s="204">
        <v>0</v>
      </c>
      <c r="T319" s="205">
        <f>S319*H319</f>
        <v>0</v>
      </c>
      <c r="U319" s="37"/>
      <c r="V319" s="37"/>
      <c r="W319" s="37"/>
      <c r="X319" s="37"/>
      <c r="Y319" s="37"/>
      <c r="Z319" s="37"/>
      <c r="AA319" s="37"/>
      <c r="AB319" s="37"/>
      <c r="AC319" s="37"/>
      <c r="AD319" s="37"/>
      <c r="AE319" s="37"/>
      <c r="AR319" s="206" t="s">
        <v>351</v>
      </c>
      <c r="AT319" s="206" t="s">
        <v>633</v>
      </c>
      <c r="AU319" s="206" t="s">
        <v>91</v>
      </c>
      <c r="AY319" s="19" t="s">
        <v>262</v>
      </c>
      <c r="BE319" s="207">
        <f>IF(N319="základní",J319,0)</f>
        <v>0</v>
      </c>
      <c r="BF319" s="207">
        <f>IF(N319="snížená",J319,0)</f>
        <v>0</v>
      </c>
      <c r="BG319" s="207">
        <f>IF(N319="zákl. přenesená",J319,0)</f>
        <v>0</v>
      </c>
      <c r="BH319" s="207">
        <f>IF(N319="sníž. přenesená",J319,0)</f>
        <v>0</v>
      </c>
      <c r="BI319" s="207">
        <f>IF(N319="nulová",J319,0)</f>
        <v>0</v>
      </c>
      <c r="BJ319" s="19" t="s">
        <v>89</v>
      </c>
      <c r="BK319" s="207">
        <f>ROUND(I319*H319,2)</f>
        <v>0</v>
      </c>
      <c r="BL319" s="19" t="s">
        <v>104</v>
      </c>
      <c r="BM319" s="206" t="s">
        <v>4355</v>
      </c>
    </row>
    <row r="320" spans="1:65" s="2" customFormat="1" ht="18">
      <c r="A320" s="37"/>
      <c r="B320" s="38"/>
      <c r="C320" s="39"/>
      <c r="D320" s="208" t="s">
        <v>421</v>
      </c>
      <c r="E320" s="39"/>
      <c r="F320" s="209" t="s">
        <v>4343</v>
      </c>
      <c r="G320" s="39"/>
      <c r="H320" s="39"/>
      <c r="I320" s="118"/>
      <c r="J320" s="39"/>
      <c r="K320" s="39"/>
      <c r="L320" s="42"/>
      <c r="M320" s="210"/>
      <c r="N320" s="211"/>
      <c r="O320" s="67"/>
      <c r="P320" s="67"/>
      <c r="Q320" s="67"/>
      <c r="R320" s="67"/>
      <c r="S320" s="67"/>
      <c r="T320" s="68"/>
      <c r="U320" s="37"/>
      <c r="V320" s="37"/>
      <c r="W320" s="37"/>
      <c r="X320" s="37"/>
      <c r="Y320" s="37"/>
      <c r="Z320" s="37"/>
      <c r="AA320" s="37"/>
      <c r="AB320" s="37"/>
      <c r="AC320" s="37"/>
      <c r="AD320" s="37"/>
      <c r="AE320" s="37"/>
      <c r="AT320" s="19" t="s">
        <v>421</v>
      </c>
      <c r="AU320" s="19" t="s">
        <v>91</v>
      </c>
    </row>
    <row r="321" spans="1:65" s="2" customFormat="1" ht="16.5" customHeight="1">
      <c r="A321" s="37"/>
      <c r="B321" s="38"/>
      <c r="C321" s="255" t="s">
        <v>442</v>
      </c>
      <c r="D321" s="255" t="s">
        <v>633</v>
      </c>
      <c r="E321" s="256" t="s">
        <v>4356</v>
      </c>
      <c r="F321" s="257" t="s">
        <v>4357</v>
      </c>
      <c r="G321" s="258" t="s">
        <v>518</v>
      </c>
      <c r="H321" s="259">
        <v>1</v>
      </c>
      <c r="I321" s="260"/>
      <c r="J321" s="261">
        <f>ROUND(I321*H321,2)</f>
        <v>0</v>
      </c>
      <c r="K321" s="257" t="s">
        <v>44</v>
      </c>
      <c r="L321" s="262"/>
      <c r="M321" s="263" t="s">
        <v>44</v>
      </c>
      <c r="N321" s="264" t="s">
        <v>53</v>
      </c>
      <c r="O321" s="67"/>
      <c r="P321" s="204">
        <f>O321*H321</f>
        <v>0</v>
      </c>
      <c r="Q321" s="204">
        <v>2.78</v>
      </c>
      <c r="R321" s="204">
        <f>Q321*H321</f>
        <v>2.78</v>
      </c>
      <c r="S321" s="204">
        <v>0</v>
      </c>
      <c r="T321" s="205">
        <f>S321*H321</f>
        <v>0</v>
      </c>
      <c r="U321" s="37"/>
      <c r="V321" s="37"/>
      <c r="W321" s="37"/>
      <c r="X321" s="37"/>
      <c r="Y321" s="37"/>
      <c r="Z321" s="37"/>
      <c r="AA321" s="37"/>
      <c r="AB321" s="37"/>
      <c r="AC321" s="37"/>
      <c r="AD321" s="37"/>
      <c r="AE321" s="37"/>
      <c r="AR321" s="206" t="s">
        <v>351</v>
      </c>
      <c r="AT321" s="206" t="s">
        <v>633</v>
      </c>
      <c r="AU321" s="206" t="s">
        <v>91</v>
      </c>
      <c r="AY321" s="19" t="s">
        <v>262</v>
      </c>
      <c r="BE321" s="207">
        <f>IF(N321="základní",J321,0)</f>
        <v>0</v>
      </c>
      <c r="BF321" s="207">
        <f>IF(N321="snížená",J321,0)</f>
        <v>0</v>
      </c>
      <c r="BG321" s="207">
        <f>IF(N321="zákl. přenesená",J321,0)</f>
        <v>0</v>
      </c>
      <c r="BH321" s="207">
        <f>IF(N321="sníž. přenesená",J321,0)</f>
        <v>0</v>
      </c>
      <c r="BI321" s="207">
        <f>IF(N321="nulová",J321,0)</f>
        <v>0</v>
      </c>
      <c r="BJ321" s="19" t="s">
        <v>89</v>
      </c>
      <c r="BK321" s="207">
        <f>ROUND(I321*H321,2)</f>
        <v>0</v>
      </c>
      <c r="BL321" s="19" t="s">
        <v>104</v>
      </c>
      <c r="BM321" s="206" t="s">
        <v>4358</v>
      </c>
    </row>
    <row r="322" spans="1:65" s="2" customFormat="1" ht="18">
      <c r="A322" s="37"/>
      <c r="B322" s="38"/>
      <c r="C322" s="39"/>
      <c r="D322" s="208" t="s">
        <v>421</v>
      </c>
      <c r="E322" s="39"/>
      <c r="F322" s="209" t="s">
        <v>4343</v>
      </c>
      <c r="G322" s="39"/>
      <c r="H322" s="39"/>
      <c r="I322" s="118"/>
      <c r="J322" s="39"/>
      <c r="K322" s="39"/>
      <c r="L322" s="42"/>
      <c r="M322" s="210"/>
      <c r="N322" s="211"/>
      <c r="O322" s="67"/>
      <c r="P322" s="67"/>
      <c r="Q322" s="67"/>
      <c r="R322" s="67"/>
      <c r="S322" s="67"/>
      <c r="T322" s="68"/>
      <c r="U322" s="37"/>
      <c r="V322" s="37"/>
      <c r="W322" s="37"/>
      <c r="X322" s="37"/>
      <c r="Y322" s="37"/>
      <c r="Z322" s="37"/>
      <c r="AA322" s="37"/>
      <c r="AB322" s="37"/>
      <c r="AC322" s="37"/>
      <c r="AD322" s="37"/>
      <c r="AE322" s="37"/>
      <c r="AT322" s="19" t="s">
        <v>421</v>
      </c>
      <c r="AU322" s="19" t="s">
        <v>91</v>
      </c>
    </row>
    <row r="323" spans="1:65" s="2" customFormat="1" ht="16.5" customHeight="1">
      <c r="A323" s="37"/>
      <c r="B323" s="38"/>
      <c r="C323" s="255" t="s">
        <v>453</v>
      </c>
      <c r="D323" s="255" t="s">
        <v>633</v>
      </c>
      <c r="E323" s="256" t="s">
        <v>4359</v>
      </c>
      <c r="F323" s="257" t="s">
        <v>4360</v>
      </c>
      <c r="G323" s="258" t="s">
        <v>518</v>
      </c>
      <c r="H323" s="259">
        <v>1</v>
      </c>
      <c r="I323" s="260"/>
      <c r="J323" s="261">
        <f>ROUND(I323*H323,2)</f>
        <v>0</v>
      </c>
      <c r="K323" s="257" t="s">
        <v>44</v>
      </c>
      <c r="L323" s="262"/>
      <c r="M323" s="263" t="s">
        <v>44</v>
      </c>
      <c r="N323" s="264" t="s">
        <v>53</v>
      </c>
      <c r="O323" s="67"/>
      <c r="P323" s="204">
        <f>O323*H323</f>
        <v>0</v>
      </c>
      <c r="Q323" s="204">
        <v>2.78</v>
      </c>
      <c r="R323" s="204">
        <f>Q323*H323</f>
        <v>2.78</v>
      </c>
      <c r="S323" s="204">
        <v>0</v>
      </c>
      <c r="T323" s="205">
        <f>S323*H323</f>
        <v>0</v>
      </c>
      <c r="U323" s="37"/>
      <c r="V323" s="37"/>
      <c r="W323" s="37"/>
      <c r="X323" s="37"/>
      <c r="Y323" s="37"/>
      <c r="Z323" s="37"/>
      <c r="AA323" s="37"/>
      <c r="AB323" s="37"/>
      <c r="AC323" s="37"/>
      <c r="AD323" s="37"/>
      <c r="AE323" s="37"/>
      <c r="AR323" s="206" t="s">
        <v>351</v>
      </c>
      <c r="AT323" s="206" t="s">
        <v>633</v>
      </c>
      <c r="AU323" s="206" t="s">
        <v>91</v>
      </c>
      <c r="AY323" s="19" t="s">
        <v>262</v>
      </c>
      <c r="BE323" s="207">
        <f>IF(N323="základní",J323,0)</f>
        <v>0</v>
      </c>
      <c r="BF323" s="207">
        <f>IF(N323="snížená",J323,0)</f>
        <v>0</v>
      </c>
      <c r="BG323" s="207">
        <f>IF(N323="zákl. přenesená",J323,0)</f>
        <v>0</v>
      </c>
      <c r="BH323" s="207">
        <f>IF(N323="sníž. přenesená",J323,0)</f>
        <v>0</v>
      </c>
      <c r="BI323" s="207">
        <f>IF(N323="nulová",J323,0)</f>
        <v>0</v>
      </c>
      <c r="BJ323" s="19" t="s">
        <v>89</v>
      </c>
      <c r="BK323" s="207">
        <f>ROUND(I323*H323,2)</f>
        <v>0</v>
      </c>
      <c r="BL323" s="19" t="s">
        <v>104</v>
      </c>
      <c r="BM323" s="206" t="s">
        <v>4361</v>
      </c>
    </row>
    <row r="324" spans="1:65" s="2" customFormat="1" ht="18">
      <c r="A324" s="37"/>
      <c r="B324" s="38"/>
      <c r="C324" s="39"/>
      <c r="D324" s="208" t="s">
        <v>421</v>
      </c>
      <c r="E324" s="39"/>
      <c r="F324" s="209" t="s">
        <v>4343</v>
      </c>
      <c r="G324" s="39"/>
      <c r="H324" s="39"/>
      <c r="I324" s="118"/>
      <c r="J324" s="39"/>
      <c r="K324" s="39"/>
      <c r="L324" s="42"/>
      <c r="M324" s="210"/>
      <c r="N324" s="211"/>
      <c r="O324" s="67"/>
      <c r="P324" s="67"/>
      <c r="Q324" s="67"/>
      <c r="R324" s="67"/>
      <c r="S324" s="67"/>
      <c r="T324" s="68"/>
      <c r="U324" s="37"/>
      <c r="V324" s="37"/>
      <c r="W324" s="37"/>
      <c r="X324" s="37"/>
      <c r="Y324" s="37"/>
      <c r="Z324" s="37"/>
      <c r="AA324" s="37"/>
      <c r="AB324" s="37"/>
      <c r="AC324" s="37"/>
      <c r="AD324" s="37"/>
      <c r="AE324" s="37"/>
      <c r="AT324" s="19" t="s">
        <v>421</v>
      </c>
      <c r="AU324" s="19" t="s">
        <v>91</v>
      </c>
    </row>
    <row r="325" spans="1:65" s="2" customFormat="1" ht="16.5" customHeight="1">
      <c r="A325" s="37"/>
      <c r="B325" s="38"/>
      <c r="C325" s="255" t="s">
        <v>463</v>
      </c>
      <c r="D325" s="255" t="s">
        <v>633</v>
      </c>
      <c r="E325" s="256" t="s">
        <v>4362</v>
      </c>
      <c r="F325" s="257" t="s">
        <v>4363</v>
      </c>
      <c r="G325" s="258" t="s">
        <v>518</v>
      </c>
      <c r="H325" s="259">
        <v>1</v>
      </c>
      <c r="I325" s="260"/>
      <c r="J325" s="261">
        <f>ROUND(I325*H325,2)</f>
        <v>0</v>
      </c>
      <c r="K325" s="257" t="s">
        <v>44</v>
      </c>
      <c r="L325" s="262"/>
      <c r="M325" s="263" t="s">
        <v>44</v>
      </c>
      <c r="N325" s="264" t="s">
        <v>53</v>
      </c>
      <c r="O325" s="67"/>
      <c r="P325" s="204">
        <f>O325*H325</f>
        <v>0</v>
      </c>
      <c r="Q325" s="204">
        <v>2.78</v>
      </c>
      <c r="R325" s="204">
        <f>Q325*H325</f>
        <v>2.78</v>
      </c>
      <c r="S325" s="204">
        <v>0</v>
      </c>
      <c r="T325" s="205">
        <f>S325*H325</f>
        <v>0</v>
      </c>
      <c r="U325" s="37"/>
      <c r="V325" s="37"/>
      <c r="W325" s="37"/>
      <c r="X325" s="37"/>
      <c r="Y325" s="37"/>
      <c r="Z325" s="37"/>
      <c r="AA325" s="37"/>
      <c r="AB325" s="37"/>
      <c r="AC325" s="37"/>
      <c r="AD325" s="37"/>
      <c r="AE325" s="37"/>
      <c r="AR325" s="206" t="s">
        <v>351</v>
      </c>
      <c r="AT325" s="206" t="s">
        <v>633</v>
      </c>
      <c r="AU325" s="206" t="s">
        <v>91</v>
      </c>
      <c r="AY325" s="19" t="s">
        <v>262</v>
      </c>
      <c r="BE325" s="207">
        <f>IF(N325="základní",J325,0)</f>
        <v>0</v>
      </c>
      <c r="BF325" s="207">
        <f>IF(N325="snížená",J325,0)</f>
        <v>0</v>
      </c>
      <c r="BG325" s="207">
        <f>IF(N325="zákl. přenesená",J325,0)</f>
        <v>0</v>
      </c>
      <c r="BH325" s="207">
        <f>IF(N325="sníž. přenesená",J325,0)</f>
        <v>0</v>
      </c>
      <c r="BI325" s="207">
        <f>IF(N325="nulová",J325,0)</f>
        <v>0</v>
      </c>
      <c r="BJ325" s="19" t="s">
        <v>89</v>
      </c>
      <c r="BK325" s="207">
        <f>ROUND(I325*H325,2)</f>
        <v>0</v>
      </c>
      <c r="BL325" s="19" t="s">
        <v>104</v>
      </c>
      <c r="BM325" s="206" t="s">
        <v>4364</v>
      </c>
    </row>
    <row r="326" spans="1:65" s="2" customFormat="1" ht="18">
      <c r="A326" s="37"/>
      <c r="B326" s="38"/>
      <c r="C326" s="39"/>
      <c r="D326" s="208" t="s">
        <v>421</v>
      </c>
      <c r="E326" s="39"/>
      <c r="F326" s="209" t="s">
        <v>4343</v>
      </c>
      <c r="G326" s="39"/>
      <c r="H326" s="39"/>
      <c r="I326" s="118"/>
      <c r="J326" s="39"/>
      <c r="K326" s="39"/>
      <c r="L326" s="42"/>
      <c r="M326" s="210"/>
      <c r="N326" s="211"/>
      <c r="O326" s="67"/>
      <c r="P326" s="67"/>
      <c r="Q326" s="67"/>
      <c r="R326" s="67"/>
      <c r="S326" s="67"/>
      <c r="T326" s="68"/>
      <c r="U326" s="37"/>
      <c r="V326" s="37"/>
      <c r="W326" s="37"/>
      <c r="X326" s="37"/>
      <c r="Y326" s="37"/>
      <c r="Z326" s="37"/>
      <c r="AA326" s="37"/>
      <c r="AB326" s="37"/>
      <c r="AC326" s="37"/>
      <c r="AD326" s="37"/>
      <c r="AE326" s="37"/>
      <c r="AT326" s="19" t="s">
        <v>421</v>
      </c>
      <c r="AU326" s="19" t="s">
        <v>91</v>
      </c>
    </row>
    <row r="327" spans="1:65" s="2" customFormat="1" ht="16.5" customHeight="1">
      <c r="A327" s="37"/>
      <c r="B327" s="38"/>
      <c r="C327" s="255" t="s">
        <v>467</v>
      </c>
      <c r="D327" s="255" t="s">
        <v>633</v>
      </c>
      <c r="E327" s="256" t="s">
        <v>4365</v>
      </c>
      <c r="F327" s="257" t="s">
        <v>4366</v>
      </c>
      <c r="G327" s="258" t="s">
        <v>518</v>
      </c>
      <c r="H327" s="259">
        <v>1</v>
      </c>
      <c r="I327" s="260"/>
      <c r="J327" s="261">
        <f>ROUND(I327*H327,2)</f>
        <v>0</v>
      </c>
      <c r="K327" s="257" t="s">
        <v>44</v>
      </c>
      <c r="L327" s="262"/>
      <c r="M327" s="263" t="s">
        <v>44</v>
      </c>
      <c r="N327" s="264" t="s">
        <v>53</v>
      </c>
      <c r="O327" s="67"/>
      <c r="P327" s="204">
        <f>O327*H327</f>
        <v>0</v>
      </c>
      <c r="Q327" s="204">
        <v>2.78</v>
      </c>
      <c r="R327" s="204">
        <f>Q327*H327</f>
        <v>2.78</v>
      </c>
      <c r="S327" s="204">
        <v>0</v>
      </c>
      <c r="T327" s="205">
        <f>S327*H327</f>
        <v>0</v>
      </c>
      <c r="U327" s="37"/>
      <c r="V327" s="37"/>
      <c r="W327" s="37"/>
      <c r="X327" s="37"/>
      <c r="Y327" s="37"/>
      <c r="Z327" s="37"/>
      <c r="AA327" s="37"/>
      <c r="AB327" s="37"/>
      <c r="AC327" s="37"/>
      <c r="AD327" s="37"/>
      <c r="AE327" s="37"/>
      <c r="AR327" s="206" t="s">
        <v>351</v>
      </c>
      <c r="AT327" s="206" t="s">
        <v>633</v>
      </c>
      <c r="AU327" s="206" t="s">
        <v>91</v>
      </c>
      <c r="AY327" s="19" t="s">
        <v>262</v>
      </c>
      <c r="BE327" s="207">
        <f>IF(N327="základní",J327,0)</f>
        <v>0</v>
      </c>
      <c r="BF327" s="207">
        <f>IF(N327="snížená",J327,0)</f>
        <v>0</v>
      </c>
      <c r="BG327" s="207">
        <f>IF(N327="zákl. přenesená",J327,0)</f>
        <v>0</v>
      </c>
      <c r="BH327" s="207">
        <f>IF(N327="sníž. přenesená",J327,0)</f>
        <v>0</v>
      </c>
      <c r="BI327" s="207">
        <f>IF(N327="nulová",J327,0)</f>
        <v>0</v>
      </c>
      <c r="BJ327" s="19" t="s">
        <v>89</v>
      </c>
      <c r="BK327" s="207">
        <f>ROUND(I327*H327,2)</f>
        <v>0</v>
      </c>
      <c r="BL327" s="19" t="s">
        <v>104</v>
      </c>
      <c r="BM327" s="206" t="s">
        <v>4367</v>
      </c>
    </row>
    <row r="328" spans="1:65" s="2" customFormat="1" ht="18">
      <c r="A328" s="37"/>
      <c r="B328" s="38"/>
      <c r="C328" s="39"/>
      <c r="D328" s="208" t="s">
        <v>421</v>
      </c>
      <c r="E328" s="39"/>
      <c r="F328" s="209" t="s">
        <v>4343</v>
      </c>
      <c r="G328" s="39"/>
      <c r="H328" s="39"/>
      <c r="I328" s="118"/>
      <c r="J328" s="39"/>
      <c r="K328" s="39"/>
      <c r="L328" s="42"/>
      <c r="M328" s="210"/>
      <c r="N328" s="211"/>
      <c r="O328" s="67"/>
      <c r="P328" s="67"/>
      <c r="Q328" s="67"/>
      <c r="R328" s="67"/>
      <c r="S328" s="67"/>
      <c r="T328" s="68"/>
      <c r="U328" s="37"/>
      <c r="V328" s="37"/>
      <c r="W328" s="37"/>
      <c r="X328" s="37"/>
      <c r="Y328" s="37"/>
      <c r="Z328" s="37"/>
      <c r="AA328" s="37"/>
      <c r="AB328" s="37"/>
      <c r="AC328" s="37"/>
      <c r="AD328" s="37"/>
      <c r="AE328" s="37"/>
      <c r="AT328" s="19" t="s">
        <v>421</v>
      </c>
      <c r="AU328" s="19" t="s">
        <v>91</v>
      </c>
    </row>
    <row r="329" spans="1:65" s="2" customFormat="1" ht="16.5" customHeight="1">
      <c r="A329" s="37"/>
      <c r="B329" s="38"/>
      <c r="C329" s="255" t="s">
        <v>475</v>
      </c>
      <c r="D329" s="255" t="s">
        <v>633</v>
      </c>
      <c r="E329" s="256" t="s">
        <v>4368</v>
      </c>
      <c r="F329" s="257" t="s">
        <v>4369</v>
      </c>
      <c r="G329" s="258" t="s">
        <v>518</v>
      </c>
      <c r="H329" s="259">
        <v>1</v>
      </c>
      <c r="I329" s="260"/>
      <c r="J329" s="261">
        <f>ROUND(I329*H329,2)</f>
        <v>0</v>
      </c>
      <c r="K329" s="257" t="s">
        <v>44</v>
      </c>
      <c r="L329" s="262"/>
      <c r="M329" s="263" t="s">
        <v>44</v>
      </c>
      <c r="N329" s="264" t="s">
        <v>53</v>
      </c>
      <c r="O329" s="67"/>
      <c r="P329" s="204">
        <f>O329*H329</f>
        <v>0</v>
      </c>
      <c r="Q329" s="204">
        <v>2.78</v>
      </c>
      <c r="R329" s="204">
        <f>Q329*H329</f>
        <v>2.78</v>
      </c>
      <c r="S329" s="204">
        <v>0</v>
      </c>
      <c r="T329" s="205">
        <f>S329*H329</f>
        <v>0</v>
      </c>
      <c r="U329" s="37"/>
      <c r="V329" s="37"/>
      <c r="W329" s="37"/>
      <c r="X329" s="37"/>
      <c r="Y329" s="37"/>
      <c r="Z329" s="37"/>
      <c r="AA329" s="37"/>
      <c r="AB329" s="37"/>
      <c r="AC329" s="37"/>
      <c r="AD329" s="37"/>
      <c r="AE329" s="37"/>
      <c r="AR329" s="206" t="s">
        <v>351</v>
      </c>
      <c r="AT329" s="206" t="s">
        <v>633</v>
      </c>
      <c r="AU329" s="206" t="s">
        <v>91</v>
      </c>
      <c r="AY329" s="19" t="s">
        <v>262</v>
      </c>
      <c r="BE329" s="207">
        <f>IF(N329="základní",J329,0)</f>
        <v>0</v>
      </c>
      <c r="BF329" s="207">
        <f>IF(N329="snížená",J329,0)</f>
        <v>0</v>
      </c>
      <c r="BG329" s="207">
        <f>IF(N329="zákl. přenesená",J329,0)</f>
        <v>0</v>
      </c>
      <c r="BH329" s="207">
        <f>IF(N329="sníž. přenesená",J329,0)</f>
        <v>0</v>
      </c>
      <c r="BI329" s="207">
        <f>IF(N329="nulová",J329,0)</f>
        <v>0</v>
      </c>
      <c r="BJ329" s="19" t="s">
        <v>89</v>
      </c>
      <c r="BK329" s="207">
        <f>ROUND(I329*H329,2)</f>
        <v>0</v>
      </c>
      <c r="BL329" s="19" t="s">
        <v>104</v>
      </c>
      <c r="BM329" s="206" t="s">
        <v>4370</v>
      </c>
    </row>
    <row r="330" spans="1:65" s="2" customFormat="1" ht="18">
      <c r="A330" s="37"/>
      <c r="B330" s="38"/>
      <c r="C330" s="39"/>
      <c r="D330" s="208" t="s">
        <v>421</v>
      </c>
      <c r="E330" s="39"/>
      <c r="F330" s="209" t="s">
        <v>4343</v>
      </c>
      <c r="G330" s="39"/>
      <c r="H330" s="39"/>
      <c r="I330" s="118"/>
      <c r="J330" s="39"/>
      <c r="K330" s="39"/>
      <c r="L330" s="42"/>
      <c r="M330" s="210"/>
      <c r="N330" s="211"/>
      <c r="O330" s="67"/>
      <c r="P330" s="67"/>
      <c r="Q330" s="67"/>
      <c r="R330" s="67"/>
      <c r="S330" s="67"/>
      <c r="T330" s="68"/>
      <c r="U330" s="37"/>
      <c r="V330" s="37"/>
      <c r="W330" s="37"/>
      <c r="X330" s="37"/>
      <c r="Y330" s="37"/>
      <c r="Z330" s="37"/>
      <c r="AA330" s="37"/>
      <c r="AB330" s="37"/>
      <c r="AC330" s="37"/>
      <c r="AD330" s="37"/>
      <c r="AE330" s="37"/>
      <c r="AT330" s="19" t="s">
        <v>421</v>
      </c>
      <c r="AU330" s="19" t="s">
        <v>91</v>
      </c>
    </row>
    <row r="331" spans="1:65" s="2" customFormat="1" ht="16.5" customHeight="1">
      <c r="A331" s="37"/>
      <c r="B331" s="38"/>
      <c r="C331" s="255" t="s">
        <v>7</v>
      </c>
      <c r="D331" s="255" t="s">
        <v>633</v>
      </c>
      <c r="E331" s="256" t="s">
        <v>4371</v>
      </c>
      <c r="F331" s="257" t="s">
        <v>4372</v>
      </c>
      <c r="G331" s="258" t="s">
        <v>518</v>
      </c>
      <c r="H331" s="259">
        <v>1</v>
      </c>
      <c r="I331" s="260"/>
      <c r="J331" s="261">
        <f>ROUND(I331*H331,2)</f>
        <v>0</v>
      </c>
      <c r="K331" s="257" t="s">
        <v>44</v>
      </c>
      <c r="L331" s="262"/>
      <c r="M331" s="263" t="s">
        <v>44</v>
      </c>
      <c r="N331" s="264" t="s">
        <v>53</v>
      </c>
      <c r="O331" s="67"/>
      <c r="P331" s="204">
        <f>O331*H331</f>
        <v>0</v>
      </c>
      <c r="Q331" s="204">
        <v>2.78</v>
      </c>
      <c r="R331" s="204">
        <f>Q331*H331</f>
        <v>2.78</v>
      </c>
      <c r="S331" s="204">
        <v>0</v>
      </c>
      <c r="T331" s="205">
        <f>S331*H331</f>
        <v>0</v>
      </c>
      <c r="U331" s="37"/>
      <c r="V331" s="37"/>
      <c r="W331" s="37"/>
      <c r="X331" s="37"/>
      <c r="Y331" s="37"/>
      <c r="Z331" s="37"/>
      <c r="AA331" s="37"/>
      <c r="AB331" s="37"/>
      <c r="AC331" s="37"/>
      <c r="AD331" s="37"/>
      <c r="AE331" s="37"/>
      <c r="AR331" s="206" t="s">
        <v>351</v>
      </c>
      <c r="AT331" s="206" t="s">
        <v>633</v>
      </c>
      <c r="AU331" s="206" t="s">
        <v>91</v>
      </c>
      <c r="AY331" s="19" t="s">
        <v>262</v>
      </c>
      <c r="BE331" s="207">
        <f>IF(N331="základní",J331,0)</f>
        <v>0</v>
      </c>
      <c r="BF331" s="207">
        <f>IF(N331="snížená",J331,0)</f>
        <v>0</v>
      </c>
      <c r="BG331" s="207">
        <f>IF(N331="zákl. přenesená",J331,0)</f>
        <v>0</v>
      </c>
      <c r="BH331" s="207">
        <f>IF(N331="sníž. přenesená",J331,0)</f>
        <v>0</v>
      </c>
      <c r="BI331" s="207">
        <f>IF(N331="nulová",J331,0)</f>
        <v>0</v>
      </c>
      <c r="BJ331" s="19" t="s">
        <v>89</v>
      </c>
      <c r="BK331" s="207">
        <f>ROUND(I331*H331,2)</f>
        <v>0</v>
      </c>
      <c r="BL331" s="19" t="s">
        <v>104</v>
      </c>
      <c r="BM331" s="206" t="s">
        <v>4373</v>
      </c>
    </row>
    <row r="332" spans="1:65" s="2" customFormat="1" ht="18">
      <c r="A332" s="37"/>
      <c r="B332" s="38"/>
      <c r="C332" s="39"/>
      <c r="D332" s="208" t="s">
        <v>421</v>
      </c>
      <c r="E332" s="39"/>
      <c r="F332" s="209" t="s">
        <v>4343</v>
      </c>
      <c r="G332" s="39"/>
      <c r="H332" s="39"/>
      <c r="I332" s="118"/>
      <c r="J332" s="39"/>
      <c r="K332" s="39"/>
      <c r="L332" s="42"/>
      <c r="M332" s="210"/>
      <c r="N332" s="211"/>
      <c r="O332" s="67"/>
      <c r="P332" s="67"/>
      <c r="Q332" s="67"/>
      <c r="R332" s="67"/>
      <c r="S332" s="67"/>
      <c r="T332" s="68"/>
      <c r="U332" s="37"/>
      <c r="V332" s="37"/>
      <c r="W332" s="37"/>
      <c r="X332" s="37"/>
      <c r="Y332" s="37"/>
      <c r="Z332" s="37"/>
      <c r="AA332" s="37"/>
      <c r="AB332" s="37"/>
      <c r="AC332" s="37"/>
      <c r="AD332" s="37"/>
      <c r="AE332" s="37"/>
      <c r="AT332" s="19" t="s">
        <v>421</v>
      </c>
      <c r="AU332" s="19" t="s">
        <v>91</v>
      </c>
    </row>
    <row r="333" spans="1:65" s="2" customFormat="1" ht="16.5" customHeight="1">
      <c r="A333" s="37"/>
      <c r="B333" s="38"/>
      <c r="C333" s="255" t="s">
        <v>496</v>
      </c>
      <c r="D333" s="255" t="s">
        <v>633</v>
      </c>
      <c r="E333" s="256" t="s">
        <v>4374</v>
      </c>
      <c r="F333" s="257" t="s">
        <v>4375</v>
      </c>
      <c r="G333" s="258" t="s">
        <v>518</v>
      </c>
      <c r="H333" s="259">
        <v>1</v>
      </c>
      <c r="I333" s="260"/>
      <c r="J333" s="261">
        <f>ROUND(I333*H333,2)</f>
        <v>0</v>
      </c>
      <c r="K333" s="257" t="s">
        <v>44</v>
      </c>
      <c r="L333" s="262"/>
      <c r="M333" s="263" t="s">
        <v>44</v>
      </c>
      <c r="N333" s="264" t="s">
        <v>53</v>
      </c>
      <c r="O333" s="67"/>
      <c r="P333" s="204">
        <f>O333*H333</f>
        <v>0</v>
      </c>
      <c r="Q333" s="204">
        <v>2.78</v>
      </c>
      <c r="R333" s="204">
        <f>Q333*H333</f>
        <v>2.78</v>
      </c>
      <c r="S333" s="204">
        <v>0</v>
      </c>
      <c r="T333" s="205">
        <f>S333*H333</f>
        <v>0</v>
      </c>
      <c r="U333" s="37"/>
      <c r="V333" s="37"/>
      <c r="W333" s="37"/>
      <c r="X333" s="37"/>
      <c r="Y333" s="37"/>
      <c r="Z333" s="37"/>
      <c r="AA333" s="37"/>
      <c r="AB333" s="37"/>
      <c r="AC333" s="37"/>
      <c r="AD333" s="37"/>
      <c r="AE333" s="37"/>
      <c r="AR333" s="206" t="s">
        <v>351</v>
      </c>
      <c r="AT333" s="206" t="s">
        <v>633</v>
      </c>
      <c r="AU333" s="206" t="s">
        <v>91</v>
      </c>
      <c r="AY333" s="19" t="s">
        <v>262</v>
      </c>
      <c r="BE333" s="207">
        <f>IF(N333="základní",J333,0)</f>
        <v>0</v>
      </c>
      <c r="BF333" s="207">
        <f>IF(N333="snížená",J333,0)</f>
        <v>0</v>
      </c>
      <c r="BG333" s="207">
        <f>IF(N333="zákl. přenesená",J333,0)</f>
        <v>0</v>
      </c>
      <c r="BH333" s="207">
        <f>IF(N333="sníž. přenesená",J333,0)</f>
        <v>0</v>
      </c>
      <c r="BI333" s="207">
        <f>IF(N333="nulová",J333,0)</f>
        <v>0</v>
      </c>
      <c r="BJ333" s="19" t="s">
        <v>89</v>
      </c>
      <c r="BK333" s="207">
        <f>ROUND(I333*H333,2)</f>
        <v>0</v>
      </c>
      <c r="BL333" s="19" t="s">
        <v>104</v>
      </c>
      <c r="BM333" s="206" t="s">
        <v>4376</v>
      </c>
    </row>
    <row r="334" spans="1:65" s="2" customFormat="1" ht="18">
      <c r="A334" s="37"/>
      <c r="B334" s="38"/>
      <c r="C334" s="39"/>
      <c r="D334" s="208" t="s">
        <v>421</v>
      </c>
      <c r="E334" s="39"/>
      <c r="F334" s="209" t="s">
        <v>4343</v>
      </c>
      <c r="G334" s="39"/>
      <c r="H334" s="39"/>
      <c r="I334" s="118"/>
      <c r="J334" s="39"/>
      <c r="K334" s="39"/>
      <c r="L334" s="42"/>
      <c r="M334" s="210"/>
      <c r="N334" s="211"/>
      <c r="O334" s="67"/>
      <c r="P334" s="67"/>
      <c r="Q334" s="67"/>
      <c r="R334" s="67"/>
      <c r="S334" s="67"/>
      <c r="T334" s="68"/>
      <c r="U334" s="37"/>
      <c r="V334" s="37"/>
      <c r="W334" s="37"/>
      <c r="X334" s="37"/>
      <c r="Y334" s="37"/>
      <c r="Z334" s="37"/>
      <c r="AA334" s="37"/>
      <c r="AB334" s="37"/>
      <c r="AC334" s="37"/>
      <c r="AD334" s="37"/>
      <c r="AE334" s="37"/>
      <c r="AT334" s="19" t="s">
        <v>421</v>
      </c>
      <c r="AU334" s="19" t="s">
        <v>91</v>
      </c>
    </row>
    <row r="335" spans="1:65" s="2" customFormat="1" ht="16.5" customHeight="1">
      <c r="A335" s="37"/>
      <c r="B335" s="38"/>
      <c r="C335" s="255" t="s">
        <v>511</v>
      </c>
      <c r="D335" s="255" t="s">
        <v>633</v>
      </c>
      <c r="E335" s="256" t="s">
        <v>4377</v>
      </c>
      <c r="F335" s="257" t="s">
        <v>4378</v>
      </c>
      <c r="G335" s="258" t="s">
        <v>518</v>
      </c>
      <c r="H335" s="259">
        <v>1</v>
      </c>
      <c r="I335" s="260"/>
      <c r="J335" s="261">
        <f>ROUND(I335*H335,2)</f>
        <v>0</v>
      </c>
      <c r="K335" s="257" t="s">
        <v>44</v>
      </c>
      <c r="L335" s="262"/>
      <c r="M335" s="263" t="s">
        <v>44</v>
      </c>
      <c r="N335" s="264" t="s">
        <v>53</v>
      </c>
      <c r="O335" s="67"/>
      <c r="P335" s="204">
        <f>O335*H335</f>
        <v>0</v>
      </c>
      <c r="Q335" s="204">
        <v>2.78</v>
      </c>
      <c r="R335" s="204">
        <f>Q335*H335</f>
        <v>2.78</v>
      </c>
      <c r="S335" s="204">
        <v>0</v>
      </c>
      <c r="T335" s="205">
        <f>S335*H335</f>
        <v>0</v>
      </c>
      <c r="U335" s="37"/>
      <c r="V335" s="37"/>
      <c r="W335" s="37"/>
      <c r="X335" s="37"/>
      <c r="Y335" s="37"/>
      <c r="Z335" s="37"/>
      <c r="AA335" s="37"/>
      <c r="AB335" s="37"/>
      <c r="AC335" s="37"/>
      <c r="AD335" s="37"/>
      <c r="AE335" s="37"/>
      <c r="AR335" s="206" t="s">
        <v>351</v>
      </c>
      <c r="AT335" s="206" t="s">
        <v>633</v>
      </c>
      <c r="AU335" s="206" t="s">
        <v>91</v>
      </c>
      <c r="AY335" s="19" t="s">
        <v>262</v>
      </c>
      <c r="BE335" s="207">
        <f>IF(N335="základní",J335,0)</f>
        <v>0</v>
      </c>
      <c r="BF335" s="207">
        <f>IF(N335="snížená",J335,0)</f>
        <v>0</v>
      </c>
      <c r="BG335" s="207">
        <f>IF(N335="zákl. přenesená",J335,0)</f>
        <v>0</v>
      </c>
      <c r="BH335" s="207">
        <f>IF(N335="sníž. přenesená",J335,0)</f>
        <v>0</v>
      </c>
      <c r="BI335" s="207">
        <f>IF(N335="nulová",J335,0)</f>
        <v>0</v>
      </c>
      <c r="BJ335" s="19" t="s">
        <v>89</v>
      </c>
      <c r="BK335" s="207">
        <f>ROUND(I335*H335,2)</f>
        <v>0</v>
      </c>
      <c r="BL335" s="19" t="s">
        <v>104</v>
      </c>
      <c r="BM335" s="206" t="s">
        <v>4379</v>
      </c>
    </row>
    <row r="336" spans="1:65" s="2" customFormat="1" ht="18">
      <c r="A336" s="37"/>
      <c r="B336" s="38"/>
      <c r="C336" s="39"/>
      <c r="D336" s="208" t="s">
        <v>421</v>
      </c>
      <c r="E336" s="39"/>
      <c r="F336" s="209" t="s">
        <v>4343</v>
      </c>
      <c r="G336" s="39"/>
      <c r="H336" s="39"/>
      <c r="I336" s="118"/>
      <c r="J336" s="39"/>
      <c r="K336" s="39"/>
      <c r="L336" s="42"/>
      <c r="M336" s="210"/>
      <c r="N336" s="211"/>
      <c r="O336" s="67"/>
      <c r="P336" s="67"/>
      <c r="Q336" s="67"/>
      <c r="R336" s="67"/>
      <c r="S336" s="67"/>
      <c r="T336" s="68"/>
      <c r="U336" s="37"/>
      <c r="V336" s="37"/>
      <c r="W336" s="37"/>
      <c r="X336" s="37"/>
      <c r="Y336" s="37"/>
      <c r="Z336" s="37"/>
      <c r="AA336" s="37"/>
      <c r="AB336" s="37"/>
      <c r="AC336" s="37"/>
      <c r="AD336" s="37"/>
      <c r="AE336" s="37"/>
      <c r="AT336" s="19" t="s">
        <v>421</v>
      </c>
      <c r="AU336" s="19" t="s">
        <v>91</v>
      </c>
    </row>
    <row r="337" spans="1:65" s="2" customFormat="1" ht="16.5" customHeight="1">
      <c r="A337" s="37"/>
      <c r="B337" s="38"/>
      <c r="C337" s="255" t="s">
        <v>515</v>
      </c>
      <c r="D337" s="255" t="s">
        <v>633</v>
      </c>
      <c r="E337" s="256" t="s">
        <v>4380</v>
      </c>
      <c r="F337" s="257" t="s">
        <v>4381</v>
      </c>
      <c r="G337" s="258" t="s">
        <v>518</v>
      </c>
      <c r="H337" s="259">
        <v>1</v>
      </c>
      <c r="I337" s="260"/>
      <c r="J337" s="261">
        <f>ROUND(I337*H337,2)</f>
        <v>0</v>
      </c>
      <c r="K337" s="257" t="s">
        <v>44</v>
      </c>
      <c r="L337" s="262"/>
      <c r="M337" s="263" t="s">
        <v>44</v>
      </c>
      <c r="N337" s="264" t="s">
        <v>53</v>
      </c>
      <c r="O337" s="67"/>
      <c r="P337" s="204">
        <f>O337*H337</f>
        <v>0</v>
      </c>
      <c r="Q337" s="204">
        <v>2.78</v>
      </c>
      <c r="R337" s="204">
        <f>Q337*H337</f>
        <v>2.78</v>
      </c>
      <c r="S337" s="204">
        <v>0</v>
      </c>
      <c r="T337" s="205">
        <f>S337*H337</f>
        <v>0</v>
      </c>
      <c r="U337" s="37"/>
      <c r="V337" s="37"/>
      <c r="W337" s="37"/>
      <c r="X337" s="37"/>
      <c r="Y337" s="37"/>
      <c r="Z337" s="37"/>
      <c r="AA337" s="37"/>
      <c r="AB337" s="37"/>
      <c r="AC337" s="37"/>
      <c r="AD337" s="37"/>
      <c r="AE337" s="37"/>
      <c r="AR337" s="206" t="s">
        <v>351</v>
      </c>
      <c r="AT337" s="206" t="s">
        <v>633</v>
      </c>
      <c r="AU337" s="206" t="s">
        <v>91</v>
      </c>
      <c r="AY337" s="19" t="s">
        <v>262</v>
      </c>
      <c r="BE337" s="207">
        <f>IF(N337="základní",J337,0)</f>
        <v>0</v>
      </c>
      <c r="BF337" s="207">
        <f>IF(N337="snížená",J337,0)</f>
        <v>0</v>
      </c>
      <c r="BG337" s="207">
        <f>IF(N337="zákl. přenesená",J337,0)</f>
        <v>0</v>
      </c>
      <c r="BH337" s="207">
        <f>IF(N337="sníž. přenesená",J337,0)</f>
        <v>0</v>
      </c>
      <c r="BI337" s="207">
        <f>IF(N337="nulová",J337,0)</f>
        <v>0</v>
      </c>
      <c r="BJ337" s="19" t="s">
        <v>89</v>
      </c>
      <c r="BK337" s="207">
        <f>ROUND(I337*H337,2)</f>
        <v>0</v>
      </c>
      <c r="BL337" s="19" t="s">
        <v>104</v>
      </c>
      <c r="BM337" s="206" t="s">
        <v>4382</v>
      </c>
    </row>
    <row r="338" spans="1:65" s="2" customFormat="1" ht="18">
      <c r="A338" s="37"/>
      <c r="B338" s="38"/>
      <c r="C338" s="39"/>
      <c r="D338" s="208" t="s">
        <v>421</v>
      </c>
      <c r="E338" s="39"/>
      <c r="F338" s="209" t="s">
        <v>4343</v>
      </c>
      <c r="G338" s="39"/>
      <c r="H338" s="39"/>
      <c r="I338" s="118"/>
      <c r="J338" s="39"/>
      <c r="K338" s="39"/>
      <c r="L338" s="42"/>
      <c r="M338" s="210"/>
      <c r="N338" s="211"/>
      <c r="O338" s="67"/>
      <c r="P338" s="67"/>
      <c r="Q338" s="67"/>
      <c r="R338" s="67"/>
      <c r="S338" s="67"/>
      <c r="T338" s="68"/>
      <c r="U338" s="37"/>
      <c r="V338" s="37"/>
      <c r="W338" s="37"/>
      <c r="X338" s="37"/>
      <c r="Y338" s="37"/>
      <c r="Z338" s="37"/>
      <c r="AA338" s="37"/>
      <c r="AB338" s="37"/>
      <c r="AC338" s="37"/>
      <c r="AD338" s="37"/>
      <c r="AE338" s="37"/>
      <c r="AT338" s="19" t="s">
        <v>421</v>
      </c>
      <c r="AU338" s="19" t="s">
        <v>91</v>
      </c>
    </row>
    <row r="339" spans="1:65" s="2" customFormat="1" ht="16.5" customHeight="1">
      <c r="A339" s="37"/>
      <c r="B339" s="38"/>
      <c r="C339" s="255" t="s">
        <v>523</v>
      </c>
      <c r="D339" s="255" t="s">
        <v>633</v>
      </c>
      <c r="E339" s="256" t="s">
        <v>4383</v>
      </c>
      <c r="F339" s="257" t="s">
        <v>4384</v>
      </c>
      <c r="G339" s="258" t="s">
        <v>518</v>
      </c>
      <c r="H339" s="259">
        <v>1</v>
      </c>
      <c r="I339" s="260"/>
      <c r="J339" s="261">
        <f>ROUND(I339*H339,2)</f>
        <v>0</v>
      </c>
      <c r="K339" s="257" t="s">
        <v>44</v>
      </c>
      <c r="L339" s="262"/>
      <c r="M339" s="263" t="s">
        <v>44</v>
      </c>
      <c r="N339" s="264" t="s">
        <v>53</v>
      </c>
      <c r="O339" s="67"/>
      <c r="P339" s="204">
        <f>O339*H339</f>
        <v>0</v>
      </c>
      <c r="Q339" s="204">
        <v>2.78</v>
      </c>
      <c r="R339" s="204">
        <f>Q339*H339</f>
        <v>2.78</v>
      </c>
      <c r="S339" s="204">
        <v>0</v>
      </c>
      <c r="T339" s="205">
        <f>S339*H339</f>
        <v>0</v>
      </c>
      <c r="U339" s="37"/>
      <c r="V339" s="37"/>
      <c r="W339" s="37"/>
      <c r="X339" s="37"/>
      <c r="Y339" s="37"/>
      <c r="Z339" s="37"/>
      <c r="AA339" s="37"/>
      <c r="AB339" s="37"/>
      <c r="AC339" s="37"/>
      <c r="AD339" s="37"/>
      <c r="AE339" s="37"/>
      <c r="AR339" s="206" t="s">
        <v>351</v>
      </c>
      <c r="AT339" s="206" t="s">
        <v>633</v>
      </c>
      <c r="AU339" s="206" t="s">
        <v>91</v>
      </c>
      <c r="AY339" s="19" t="s">
        <v>262</v>
      </c>
      <c r="BE339" s="207">
        <f>IF(N339="základní",J339,0)</f>
        <v>0</v>
      </c>
      <c r="BF339" s="207">
        <f>IF(N339="snížená",J339,0)</f>
        <v>0</v>
      </c>
      <c r="BG339" s="207">
        <f>IF(N339="zákl. přenesená",J339,0)</f>
        <v>0</v>
      </c>
      <c r="BH339" s="207">
        <f>IF(N339="sníž. přenesená",J339,0)</f>
        <v>0</v>
      </c>
      <c r="BI339" s="207">
        <f>IF(N339="nulová",J339,0)</f>
        <v>0</v>
      </c>
      <c r="BJ339" s="19" t="s">
        <v>89</v>
      </c>
      <c r="BK339" s="207">
        <f>ROUND(I339*H339,2)</f>
        <v>0</v>
      </c>
      <c r="BL339" s="19" t="s">
        <v>104</v>
      </c>
      <c r="BM339" s="206" t="s">
        <v>4385</v>
      </c>
    </row>
    <row r="340" spans="1:65" s="2" customFormat="1" ht="18">
      <c r="A340" s="37"/>
      <c r="B340" s="38"/>
      <c r="C340" s="39"/>
      <c r="D340" s="208" t="s">
        <v>421</v>
      </c>
      <c r="E340" s="39"/>
      <c r="F340" s="209" t="s">
        <v>4343</v>
      </c>
      <c r="G340" s="39"/>
      <c r="H340" s="39"/>
      <c r="I340" s="118"/>
      <c r="J340" s="39"/>
      <c r="K340" s="39"/>
      <c r="L340" s="42"/>
      <c r="M340" s="210"/>
      <c r="N340" s="211"/>
      <c r="O340" s="67"/>
      <c r="P340" s="67"/>
      <c r="Q340" s="67"/>
      <c r="R340" s="67"/>
      <c r="S340" s="67"/>
      <c r="T340" s="68"/>
      <c r="U340" s="37"/>
      <c r="V340" s="37"/>
      <c r="W340" s="37"/>
      <c r="X340" s="37"/>
      <c r="Y340" s="37"/>
      <c r="Z340" s="37"/>
      <c r="AA340" s="37"/>
      <c r="AB340" s="37"/>
      <c r="AC340" s="37"/>
      <c r="AD340" s="37"/>
      <c r="AE340" s="37"/>
      <c r="AT340" s="19" t="s">
        <v>421</v>
      </c>
      <c r="AU340" s="19" t="s">
        <v>91</v>
      </c>
    </row>
    <row r="341" spans="1:65" s="2" customFormat="1" ht="16.5" customHeight="1">
      <c r="A341" s="37"/>
      <c r="B341" s="38"/>
      <c r="C341" s="255" t="s">
        <v>529</v>
      </c>
      <c r="D341" s="255" t="s">
        <v>633</v>
      </c>
      <c r="E341" s="256" t="s">
        <v>4386</v>
      </c>
      <c r="F341" s="257" t="s">
        <v>4387</v>
      </c>
      <c r="G341" s="258" t="s">
        <v>518</v>
      </c>
      <c r="H341" s="259">
        <v>1</v>
      </c>
      <c r="I341" s="260"/>
      <c r="J341" s="261">
        <f>ROUND(I341*H341,2)</f>
        <v>0</v>
      </c>
      <c r="K341" s="257" t="s">
        <v>44</v>
      </c>
      <c r="L341" s="262"/>
      <c r="M341" s="263" t="s">
        <v>44</v>
      </c>
      <c r="N341" s="264" t="s">
        <v>53</v>
      </c>
      <c r="O341" s="67"/>
      <c r="P341" s="204">
        <f>O341*H341</f>
        <v>0</v>
      </c>
      <c r="Q341" s="204">
        <v>2.78</v>
      </c>
      <c r="R341" s="204">
        <f>Q341*H341</f>
        <v>2.78</v>
      </c>
      <c r="S341" s="204">
        <v>0</v>
      </c>
      <c r="T341" s="205">
        <f>S341*H341</f>
        <v>0</v>
      </c>
      <c r="U341" s="37"/>
      <c r="V341" s="37"/>
      <c r="W341" s="37"/>
      <c r="X341" s="37"/>
      <c r="Y341" s="37"/>
      <c r="Z341" s="37"/>
      <c r="AA341" s="37"/>
      <c r="AB341" s="37"/>
      <c r="AC341" s="37"/>
      <c r="AD341" s="37"/>
      <c r="AE341" s="37"/>
      <c r="AR341" s="206" t="s">
        <v>351</v>
      </c>
      <c r="AT341" s="206" t="s">
        <v>633</v>
      </c>
      <c r="AU341" s="206" t="s">
        <v>91</v>
      </c>
      <c r="AY341" s="19" t="s">
        <v>262</v>
      </c>
      <c r="BE341" s="207">
        <f>IF(N341="základní",J341,0)</f>
        <v>0</v>
      </c>
      <c r="BF341" s="207">
        <f>IF(N341="snížená",J341,0)</f>
        <v>0</v>
      </c>
      <c r="BG341" s="207">
        <f>IF(N341="zákl. přenesená",J341,0)</f>
        <v>0</v>
      </c>
      <c r="BH341" s="207">
        <f>IF(N341="sníž. přenesená",J341,0)</f>
        <v>0</v>
      </c>
      <c r="BI341" s="207">
        <f>IF(N341="nulová",J341,0)</f>
        <v>0</v>
      </c>
      <c r="BJ341" s="19" t="s">
        <v>89</v>
      </c>
      <c r="BK341" s="207">
        <f>ROUND(I341*H341,2)</f>
        <v>0</v>
      </c>
      <c r="BL341" s="19" t="s">
        <v>104</v>
      </c>
      <c r="BM341" s="206" t="s">
        <v>4388</v>
      </c>
    </row>
    <row r="342" spans="1:65" s="2" customFormat="1" ht="18">
      <c r="A342" s="37"/>
      <c r="B342" s="38"/>
      <c r="C342" s="39"/>
      <c r="D342" s="208" t="s">
        <v>421</v>
      </c>
      <c r="E342" s="39"/>
      <c r="F342" s="209" t="s">
        <v>4343</v>
      </c>
      <c r="G342" s="39"/>
      <c r="H342" s="39"/>
      <c r="I342" s="118"/>
      <c r="J342" s="39"/>
      <c r="K342" s="39"/>
      <c r="L342" s="42"/>
      <c r="M342" s="210"/>
      <c r="N342" s="211"/>
      <c r="O342" s="67"/>
      <c r="P342" s="67"/>
      <c r="Q342" s="67"/>
      <c r="R342" s="67"/>
      <c r="S342" s="67"/>
      <c r="T342" s="68"/>
      <c r="U342" s="37"/>
      <c r="V342" s="37"/>
      <c r="W342" s="37"/>
      <c r="X342" s="37"/>
      <c r="Y342" s="37"/>
      <c r="Z342" s="37"/>
      <c r="AA342" s="37"/>
      <c r="AB342" s="37"/>
      <c r="AC342" s="37"/>
      <c r="AD342" s="37"/>
      <c r="AE342" s="37"/>
      <c r="AT342" s="19" t="s">
        <v>421</v>
      </c>
      <c r="AU342" s="19" t="s">
        <v>91</v>
      </c>
    </row>
    <row r="343" spans="1:65" s="2" customFormat="1" ht="16.5" customHeight="1">
      <c r="A343" s="37"/>
      <c r="B343" s="38"/>
      <c r="C343" s="255" t="s">
        <v>539</v>
      </c>
      <c r="D343" s="255" t="s">
        <v>633</v>
      </c>
      <c r="E343" s="256" t="s">
        <v>4389</v>
      </c>
      <c r="F343" s="257" t="s">
        <v>4390</v>
      </c>
      <c r="G343" s="258" t="s">
        <v>518</v>
      </c>
      <c r="H343" s="259">
        <v>1</v>
      </c>
      <c r="I343" s="260"/>
      <c r="J343" s="261">
        <f>ROUND(I343*H343,2)</f>
        <v>0</v>
      </c>
      <c r="K343" s="257" t="s">
        <v>44</v>
      </c>
      <c r="L343" s="262"/>
      <c r="M343" s="263" t="s">
        <v>44</v>
      </c>
      <c r="N343" s="264" t="s">
        <v>53</v>
      </c>
      <c r="O343" s="67"/>
      <c r="P343" s="204">
        <f>O343*H343</f>
        <v>0</v>
      </c>
      <c r="Q343" s="204">
        <v>2.78</v>
      </c>
      <c r="R343" s="204">
        <f>Q343*H343</f>
        <v>2.78</v>
      </c>
      <c r="S343" s="204">
        <v>0</v>
      </c>
      <c r="T343" s="205">
        <f>S343*H343</f>
        <v>0</v>
      </c>
      <c r="U343" s="37"/>
      <c r="V343" s="37"/>
      <c r="W343" s="37"/>
      <c r="X343" s="37"/>
      <c r="Y343" s="37"/>
      <c r="Z343" s="37"/>
      <c r="AA343" s="37"/>
      <c r="AB343" s="37"/>
      <c r="AC343" s="37"/>
      <c r="AD343" s="37"/>
      <c r="AE343" s="37"/>
      <c r="AR343" s="206" t="s">
        <v>351</v>
      </c>
      <c r="AT343" s="206" t="s">
        <v>633</v>
      </c>
      <c r="AU343" s="206" t="s">
        <v>91</v>
      </c>
      <c r="AY343" s="19" t="s">
        <v>262</v>
      </c>
      <c r="BE343" s="207">
        <f>IF(N343="základní",J343,0)</f>
        <v>0</v>
      </c>
      <c r="BF343" s="207">
        <f>IF(N343="snížená",J343,0)</f>
        <v>0</v>
      </c>
      <c r="BG343" s="207">
        <f>IF(N343="zákl. přenesená",J343,0)</f>
        <v>0</v>
      </c>
      <c r="BH343" s="207">
        <f>IF(N343="sníž. přenesená",J343,0)</f>
        <v>0</v>
      </c>
      <c r="BI343" s="207">
        <f>IF(N343="nulová",J343,0)</f>
        <v>0</v>
      </c>
      <c r="BJ343" s="19" t="s">
        <v>89</v>
      </c>
      <c r="BK343" s="207">
        <f>ROUND(I343*H343,2)</f>
        <v>0</v>
      </c>
      <c r="BL343" s="19" t="s">
        <v>104</v>
      </c>
      <c r="BM343" s="206" t="s">
        <v>4391</v>
      </c>
    </row>
    <row r="344" spans="1:65" s="2" customFormat="1" ht="18">
      <c r="A344" s="37"/>
      <c r="B344" s="38"/>
      <c r="C344" s="39"/>
      <c r="D344" s="208" t="s">
        <v>421</v>
      </c>
      <c r="E344" s="39"/>
      <c r="F344" s="209" t="s">
        <v>4343</v>
      </c>
      <c r="G344" s="39"/>
      <c r="H344" s="39"/>
      <c r="I344" s="118"/>
      <c r="J344" s="39"/>
      <c r="K344" s="39"/>
      <c r="L344" s="42"/>
      <c r="M344" s="210"/>
      <c r="N344" s="211"/>
      <c r="O344" s="67"/>
      <c r="P344" s="67"/>
      <c r="Q344" s="67"/>
      <c r="R344" s="67"/>
      <c r="S344" s="67"/>
      <c r="T344" s="68"/>
      <c r="U344" s="37"/>
      <c r="V344" s="37"/>
      <c r="W344" s="37"/>
      <c r="X344" s="37"/>
      <c r="Y344" s="37"/>
      <c r="Z344" s="37"/>
      <c r="AA344" s="37"/>
      <c r="AB344" s="37"/>
      <c r="AC344" s="37"/>
      <c r="AD344" s="37"/>
      <c r="AE344" s="37"/>
      <c r="AT344" s="19" t="s">
        <v>421</v>
      </c>
      <c r="AU344" s="19" t="s">
        <v>91</v>
      </c>
    </row>
    <row r="345" spans="1:65" s="2" customFormat="1" ht="16.5" customHeight="1">
      <c r="A345" s="37"/>
      <c r="B345" s="38"/>
      <c r="C345" s="255" t="s">
        <v>546</v>
      </c>
      <c r="D345" s="255" t="s">
        <v>633</v>
      </c>
      <c r="E345" s="256" t="s">
        <v>4392</v>
      </c>
      <c r="F345" s="257" t="s">
        <v>4393</v>
      </c>
      <c r="G345" s="258" t="s">
        <v>518</v>
      </c>
      <c r="H345" s="259">
        <v>1</v>
      </c>
      <c r="I345" s="260"/>
      <c r="J345" s="261">
        <f>ROUND(I345*H345,2)</f>
        <v>0</v>
      </c>
      <c r="K345" s="257" t="s">
        <v>44</v>
      </c>
      <c r="L345" s="262"/>
      <c r="M345" s="263" t="s">
        <v>44</v>
      </c>
      <c r="N345" s="264" t="s">
        <v>53</v>
      </c>
      <c r="O345" s="67"/>
      <c r="P345" s="204">
        <f>O345*H345</f>
        <v>0</v>
      </c>
      <c r="Q345" s="204">
        <v>2.78</v>
      </c>
      <c r="R345" s="204">
        <f>Q345*H345</f>
        <v>2.78</v>
      </c>
      <c r="S345" s="204">
        <v>0</v>
      </c>
      <c r="T345" s="205">
        <f>S345*H345</f>
        <v>0</v>
      </c>
      <c r="U345" s="37"/>
      <c r="V345" s="37"/>
      <c r="W345" s="37"/>
      <c r="X345" s="37"/>
      <c r="Y345" s="37"/>
      <c r="Z345" s="37"/>
      <c r="AA345" s="37"/>
      <c r="AB345" s="37"/>
      <c r="AC345" s="37"/>
      <c r="AD345" s="37"/>
      <c r="AE345" s="37"/>
      <c r="AR345" s="206" t="s">
        <v>351</v>
      </c>
      <c r="AT345" s="206" t="s">
        <v>633</v>
      </c>
      <c r="AU345" s="206" t="s">
        <v>91</v>
      </c>
      <c r="AY345" s="19" t="s">
        <v>262</v>
      </c>
      <c r="BE345" s="207">
        <f>IF(N345="základní",J345,0)</f>
        <v>0</v>
      </c>
      <c r="BF345" s="207">
        <f>IF(N345="snížená",J345,0)</f>
        <v>0</v>
      </c>
      <c r="BG345" s="207">
        <f>IF(N345="zákl. přenesená",J345,0)</f>
        <v>0</v>
      </c>
      <c r="BH345" s="207">
        <f>IF(N345="sníž. přenesená",J345,0)</f>
        <v>0</v>
      </c>
      <c r="BI345" s="207">
        <f>IF(N345="nulová",J345,0)</f>
        <v>0</v>
      </c>
      <c r="BJ345" s="19" t="s">
        <v>89</v>
      </c>
      <c r="BK345" s="207">
        <f>ROUND(I345*H345,2)</f>
        <v>0</v>
      </c>
      <c r="BL345" s="19" t="s">
        <v>104</v>
      </c>
      <c r="BM345" s="206" t="s">
        <v>4394</v>
      </c>
    </row>
    <row r="346" spans="1:65" s="2" customFormat="1" ht="18">
      <c r="A346" s="37"/>
      <c r="B346" s="38"/>
      <c r="C346" s="39"/>
      <c r="D346" s="208" t="s">
        <v>421</v>
      </c>
      <c r="E346" s="39"/>
      <c r="F346" s="209" t="s">
        <v>4343</v>
      </c>
      <c r="G346" s="39"/>
      <c r="H346" s="39"/>
      <c r="I346" s="118"/>
      <c r="J346" s="39"/>
      <c r="K346" s="39"/>
      <c r="L346" s="42"/>
      <c r="M346" s="210"/>
      <c r="N346" s="211"/>
      <c r="O346" s="67"/>
      <c r="P346" s="67"/>
      <c r="Q346" s="67"/>
      <c r="R346" s="67"/>
      <c r="S346" s="67"/>
      <c r="T346" s="68"/>
      <c r="U346" s="37"/>
      <c r="V346" s="37"/>
      <c r="W346" s="37"/>
      <c r="X346" s="37"/>
      <c r="Y346" s="37"/>
      <c r="Z346" s="37"/>
      <c r="AA346" s="37"/>
      <c r="AB346" s="37"/>
      <c r="AC346" s="37"/>
      <c r="AD346" s="37"/>
      <c r="AE346" s="37"/>
      <c r="AT346" s="19" t="s">
        <v>421</v>
      </c>
      <c r="AU346" s="19" t="s">
        <v>91</v>
      </c>
    </row>
    <row r="347" spans="1:65" s="2" customFormat="1" ht="16.5" customHeight="1">
      <c r="A347" s="37"/>
      <c r="B347" s="38"/>
      <c r="C347" s="255" t="s">
        <v>581</v>
      </c>
      <c r="D347" s="255" t="s">
        <v>633</v>
      </c>
      <c r="E347" s="256" t="s">
        <v>4395</v>
      </c>
      <c r="F347" s="257" t="s">
        <v>4396</v>
      </c>
      <c r="G347" s="258" t="s">
        <v>518</v>
      </c>
      <c r="H347" s="259">
        <v>1</v>
      </c>
      <c r="I347" s="260"/>
      <c r="J347" s="261">
        <f>ROUND(I347*H347,2)</f>
        <v>0</v>
      </c>
      <c r="K347" s="257" t="s">
        <v>44</v>
      </c>
      <c r="L347" s="262"/>
      <c r="M347" s="263" t="s">
        <v>44</v>
      </c>
      <c r="N347" s="264" t="s">
        <v>53</v>
      </c>
      <c r="O347" s="67"/>
      <c r="P347" s="204">
        <f>O347*H347</f>
        <v>0</v>
      </c>
      <c r="Q347" s="204">
        <v>2.78</v>
      </c>
      <c r="R347" s="204">
        <f>Q347*H347</f>
        <v>2.78</v>
      </c>
      <c r="S347" s="204">
        <v>0</v>
      </c>
      <c r="T347" s="205">
        <f>S347*H347</f>
        <v>0</v>
      </c>
      <c r="U347" s="37"/>
      <c r="V347" s="37"/>
      <c r="W347" s="37"/>
      <c r="X347" s="37"/>
      <c r="Y347" s="37"/>
      <c r="Z347" s="37"/>
      <c r="AA347" s="37"/>
      <c r="AB347" s="37"/>
      <c r="AC347" s="37"/>
      <c r="AD347" s="37"/>
      <c r="AE347" s="37"/>
      <c r="AR347" s="206" t="s">
        <v>351</v>
      </c>
      <c r="AT347" s="206" t="s">
        <v>633</v>
      </c>
      <c r="AU347" s="206" t="s">
        <v>91</v>
      </c>
      <c r="AY347" s="19" t="s">
        <v>262</v>
      </c>
      <c r="BE347" s="207">
        <f>IF(N347="základní",J347,0)</f>
        <v>0</v>
      </c>
      <c r="BF347" s="207">
        <f>IF(N347="snížená",J347,0)</f>
        <v>0</v>
      </c>
      <c r="BG347" s="207">
        <f>IF(N347="zákl. přenesená",J347,0)</f>
        <v>0</v>
      </c>
      <c r="BH347" s="207">
        <f>IF(N347="sníž. přenesená",J347,0)</f>
        <v>0</v>
      </c>
      <c r="BI347" s="207">
        <f>IF(N347="nulová",J347,0)</f>
        <v>0</v>
      </c>
      <c r="BJ347" s="19" t="s">
        <v>89</v>
      </c>
      <c r="BK347" s="207">
        <f>ROUND(I347*H347,2)</f>
        <v>0</v>
      </c>
      <c r="BL347" s="19" t="s">
        <v>104</v>
      </c>
      <c r="BM347" s="206" t="s">
        <v>4397</v>
      </c>
    </row>
    <row r="348" spans="1:65" s="2" customFormat="1" ht="18">
      <c r="A348" s="37"/>
      <c r="B348" s="38"/>
      <c r="C348" s="39"/>
      <c r="D348" s="208" t="s">
        <v>421</v>
      </c>
      <c r="E348" s="39"/>
      <c r="F348" s="209" t="s">
        <v>4343</v>
      </c>
      <c r="G348" s="39"/>
      <c r="H348" s="39"/>
      <c r="I348" s="118"/>
      <c r="J348" s="39"/>
      <c r="K348" s="39"/>
      <c r="L348" s="42"/>
      <c r="M348" s="210"/>
      <c r="N348" s="211"/>
      <c r="O348" s="67"/>
      <c r="P348" s="67"/>
      <c r="Q348" s="67"/>
      <c r="R348" s="67"/>
      <c r="S348" s="67"/>
      <c r="T348" s="68"/>
      <c r="U348" s="37"/>
      <c r="V348" s="37"/>
      <c r="W348" s="37"/>
      <c r="X348" s="37"/>
      <c r="Y348" s="37"/>
      <c r="Z348" s="37"/>
      <c r="AA348" s="37"/>
      <c r="AB348" s="37"/>
      <c r="AC348" s="37"/>
      <c r="AD348" s="37"/>
      <c r="AE348" s="37"/>
      <c r="AT348" s="19" t="s">
        <v>421</v>
      </c>
      <c r="AU348" s="19" t="s">
        <v>91</v>
      </c>
    </row>
    <row r="349" spans="1:65" s="2" customFormat="1" ht="16.5" customHeight="1">
      <c r="A349" s="37"/>
      <c r="B349" s="38"/>
      <c r="C349" s="255" t="s">
        <v>587</v>
      </c>
      <c r="D349" s="255" t="s">
        <v>633</v>
      </c>
      <c r="E349" s="256" t="s">
        <v>4398</v>
      </c>
      <c r="F349" s="257" t="s">
        <v>4399</v>
      </c>
      <c r="G349" s="258" t="s">
        <v>518</v>
      </c>
      <c r="H349" s="259">
        <v>1</v>
      </c>
      <c r="I349" s="260"/>
      <c r="J349" s="261">
        <f>ROUND(I349*H349,2)</f>
        <v>0</v>
      </c>
      <c r="K349" s="257" t="s">
        <v>44</v>
      </c>
      <c r="L349" s="262"/>
      <c r="M349" s="263" t="s">
        <v>44</v>
      </c>
      <c r="N349" s="264" t="s">
        <v>53</v>
      </c>
      <c r="O349" s="67"/>
      <c r="P349" s="204">
        <f>O349*H349</f>
        <v>0</v>
      </c>
      <c r="Q349" s="204">
        <v>2.78</v>
      </c>
      <c r="R349" s="204">
        <f>Q349*H349</f>
        <v>2.78</v>
      </c>
      <c r="S349" s="204">
        <v>0</v>
      </c>
      <c r="T349" s="205">
        <f>S349*H349</f>
        <v>0</v>
      </c>
      <c r="U349" s="37"/>
      <c r="V349" s="37"/>
      <c r="W349" s="37"/>
      <c r="X349" s="37"/>
      <c r="Y349" s="37"/>
      <c r="Z349" s="37"/>
      <c r="AA349" s="37"/>
      <c r="AB349" s="37"/>
      <c r="AC349" s="37"/>
      <c r="AD349" s="37"/>
      <c r="AE349" s="37"/>
      <c r="AR349" s="206" t="s">
        <v>351</v>
      </c>
      <c r="AT349" s="206" t="s">
        <v>633</v>
      </c>
      <c r="AU349" s="206" t="s">
        <v>91</v>
      </c>
      <c r="AY349" s="19" t="s">
        <v>262</v>
      </c>
      <c r="BE349" s="207">
        <f>IF(N349="základní",J349,0)</f>
        <v>0</v>
      </c>
      <c r="BF349" s="207">
        <f>IF(N349="snížená",J349,0)</f>
        <v>0</v>
      </c>
      <c r="BG349" s="207">
        <f>IF(N349="zákl. přenesená",J349,0)</f>
        <v>0</v>
      </c>
      <c r="BH349" s="207">
        <f>IF(N349="sníž. přenesená",J349,0)</f>
        <v>0</v>
      </c>
      <c r="BI349" s="207">
        <f>IF(N349="nulová",J349,0)</f>
        <v>0</v>
      </c>
      <c r="BJ349" s="19" t="s">
        <v>89</v>
      </c>
      <c r="BK349" s="207">
        <f>ROUND(I349*H349,2)</f>
        <v>0</v>
      </c>
      <c r="BL349" s="19" t="s">
        <v>104</v>
      </c>
      <c r="BM349" s="206" t="s">
        <v>4400</v>
      </c>
    </row>
    <row r="350" spans="1:65" s="2" customFormat="1" ht="18">
      <c r="A350" s="37"/>
      <c r="B350" s="38"/>
      <c r="C350" s="39"/>
      <c r="D350" s="208" t="s">
        <v>421</v>
      </c>
      <c r="E350" s="39"/>
      <c r="F350" s="209" t="s">
        <v>4343</v>
      </c>
      <c r="G350" s="39"/>
      <c r="H350" s="39"/>
      <c r="I350" s="118"/>
      <c r="J350" s="39"/>
      <c r="K350" s="39"/>
      <c r="L350" s="42"/>
      <c r="M350" s="210"/>
      <c r="N350" s="211"/>
      <c r="O350" s="67"/>
      <c r="P350" s="67"/>
      <c r="Q350" s="67"/>
      <c r="R350" s="67"/>
      <c r="S350" s="67"/>
      <c r="T350" s="68"/>
      <c r="U350" s="37"/>
      <c r="V350" s="37"/>
      <c r="W350" s="37"/>
      <c r="X350" s="37"/>
      <c r="Y350" s="37"/>
      <c r="Z350" s="37"/>
      <c r="AA350" s="37"/>
      <c r="AB350" s="37"/>
      <c r="AC350" s="37"/>
      <c r="AD350" s="37"/>
      <c r="AE350" s="37"/>
      <c r="AT350" s="19" t="s">
        <v>421</v>
      </c>
      <c r="AU350" s="19" t="s">
        <v>91</v>
      </c>
    </row>
    <row r="351" spans="1:65" s="2" customFormat="1" ht="16.5" customHeight="1">
      <c r="A351" s="37"/>
      <c r="B351" s="38"/>
      <c r="C351" s="255" t="s">
        <v>607</v>
      </c>
      <c r="D351" s="255" t="s">
        <v>633</v>
      </c>
      <c r="E351" s="256" t="s">
        <v>4401</v>
      </c>
      <c r="F351" s="257" t="s">
        <v>4402</v>
      </c>
      <c r="G351" s="258" t="s">
        <v>518</v>
      </c>
      <c r="H351" s="259">
        <v>1</v>
      </c>
      <c r="I351" s="260"/>
      <c r="J351" s="261">
        <f>ROUND(I351*H351,2)</f>
        <v>0</v>
      </c>
      <c r="K351" s="257" t="s">
        <v>44</v>
      </c>
      <c r="L351" s="262"/>
      <c r="M351" s="263" t="s">
        <v>44</v>
      </c>
      <c r="N351" s="264" t="s">
        <v>53</v>
      </c>
      <c r="O351" s="67"/>
      <c r="P351" s="204">
        <f>O351*H351</f>
        <v>0</v>
      </c>
      <c r="Q351" s="204">
        <v>2.78</v>
      </c>
      <c r="R351" s="204">
        <f>Q351*H351</f>
        <v>2.78</v>
      </c>
      <c r="S351" s="204">
        <v>0</v>
      </c>
      <c r="T351" s="205">
        <f>S351*H351</f>
        <v>0</v>
      </c>
      <c r="U351" s="37"/>
      <c r="V351" s="37"/>
      <c r="W351" s="37"/>
      <c r="X351" s="37"/>
      <c r="Y351" s="37"/>
      <c r="Z351" s="37"/>
      <c r="AA351" s="37"/>
      <c r="AB351" s="37"/>
      <c r="AC351" s="37"/>
      <c r="AD351" s="37"/>
      <c r="AE351" s="37"/>
      <c r="AR351" s="206" t="s">
        <v>351</v>
      </c>
      <c r="AT351" s="206" t="s">
        <v>633</v>
      </c>
      <c r="AU351" s="206" t="s">
        <v>91</v>
      </c>
      <c r="AY351" s="19" t="s">
        <v>262</v>
      </c>
      <c r="BE351" s="207">
        <f>IF(N351="základní",J351,0)</f>
        <v>0</v>
      </c>
      <c r="BF351" s="207">
        <f>IF(N351="snížená",J351,0)</f>
        <v>0</v>
      </c>
      <c r="BG351" s="207">
        <f>IF(N351="zákl. přenesená",J351,0)</f>
        <v>0</v>
      </c>
      <c r="BH351" s="207">
        <f>IF(N351="sníž. přenesená",J351,0)</f>
        <v>0</v>
      </c>
      <c r="BI351" s="207">
        <f>IF(N351="nulová",J351,0)</f>
        <v>0</v>
      </c>
      <c r="BJ351" s="19" t="s">
        <v>89</v>
      </c>
      <c r="BK351" s="207">
        <f>ROUND(I351*H351,2)</f>
        <v>0</v>
      </c>
      <c r="BL351" s="19" t="s">
        <v>104</v>
      </c>
      <c r="BM351" s="206" t="s">
        <v>4403</v>
      </c>
    </row>
    <row r="352" spans="1:65" s="2" customFormat="1" ht="18">
      <c r="A352" s="37"/>
      <c r="B352" s="38"/>
      <c r="C352" s="39"/>
      <c r="D352" s="208" t="s">
        <v>421</v>
      </c>
      <c r="E352" s="39"/>
      <c r="F352" s="209" t="s">
        <v>4343</v>
      </c>
      <c r="G352" s="39"/>
      <c r="H352" s="39"/>
      <c r="I352" s="118"/>
      <c r="J352" s="39"/>
      <c r="K352" s="39"/>
      <c r="L352" s="42"/>
      <c r="M352" s="210"/>
      <c r="N352" s="211"/>
      <c r="O352" s="67"/>
      <c r="P352" s="67"/>
      <c r="Q352" s="67"/>
      <c r="R352" s="67"/>
      <c r="S352" s="67"/>
      <c r="T352" s="68"/>
      <c r="U352" s="37"/>
      <c r="V352" s="37"/>
      <c r="W352" s="37"/>
      <c r="X352" s="37"/>
      <c r="Y352" s="37"/>
      <c r="Z352" s="37"/>
      <c r="AA352" s="37"/>
      <c r="AB352" s="37"/>
      <c r="AC352" s="37"/>
      <c r="AD352" s="37"/>
      <c r="AE352" s="37"/>
      <c r="AT352" s="19" t="s">
        <v>421</v>
      </c>
      <c r="AU352" s="19" t="s">
        <v>91</v>
      </c>
    </row>
    <row r="353" spans="1:65" s="2" customFormat="1" ht="16.5" customHeight="1">
      <c r="A353" s="37"/>
      <c r="B353" s="38"/>
      <c r="C353" s="255" t="s">
        <v>619</v>
      </c>
      <c r="D353" s="255" t="s">
        <v>633</v>
      </c>
      <c r="E353" s="256" t="s">
        <v>4404</v>
      </c>
      <c r="F353" s="257" t="s">
        <v>4405</v>
      </c>
      <c r="G353" s="258" t="s">
        <v>518</v>
      </c>
      <c r="H353" s="259">
        <v>1</v>
      </c>
      <c r="I353" s="260"/>
      <c r="J353" s="261">
        <f>ROUND(I353*H353,2)</f>
        <v>0</v>
      </c>
      <c r="K353" s="257" t="s">
        <v>44</v>
      </c>
      <c r="L353" s="262"/>
      <c r="M353" s="263" t="s">
        <v>44</v>
      </c>
      <c r="N353" s="264" t="s">
        <v>53</v>
      </c>
      <c r="O353" s="67"/>
      <c r="P353" s="204">
        <f>O353*H353</f>
        <v>0</v>
      </c>
      <c r="Q353" s="204">
        <v>2.78</v>
      </c>
      <c r="R353" s="204">
        <f>Q353*H353</f>
        <v>2.78</v>
      </c>
      <c r="S353" s="204">
        <v>0</v>
      </c>
      <c r="T353" s="205">
        <f>S353*H353</f>
        <v>0</v>
      </c>
      <c r="U353" s="37"/>
      <c r="V353" s="37"/>
      <c r="W353" s="37"/>
      <c r="X353" s="37"/>
      <c r="Y353" s="37"/>
      <c r="Z353" s="37"/>
      <c r="AA353" s="37"/>
      <c r="AB353" s="37"/>
      <c r="AC353" s="37"/>
      <c r="AD353" s="37"/>
      <c r="AE353" s="37"/>
      <c r="AR353" s="206" t="s">
        <v>351</v>
      </c>
      <c r="AT353" s="206" t="s">
        <v>633</v>
      </c>
      <c r="AU353" s="206" t="s">
        <v>91</v>
      </c>
      <c r="AY353" s="19" t="s">
        <v>262</v>
      </c>
      <c r="BE353" s="207">
        <f>IF(N353="základní",J353,0)</f>
        <v>0</v>
      </c>
      <c r="BF353" s="207">
        <f>IF(N353="snížená",J353,0)</f>
        <v>0</v>
      </c>
      <c r="BG353" s="207">
        <f>IF(N353="zákl. přenesená",J353,0)</f>
        <v>0</v>
      </c>
      <c r="BH353" s="207">
        <f>IF(N353="sníž. přenesená",J353,0)</f>
        <v>0</v>
      </c>
      <c r="BI353" s="207">
        <f>IF(N353="nulová",J353,0)</f>
        <v>0</v>
      </c>
      <c r="BJ353" s="19" t="s">
        <v>89</v>
      </c>
      <c r="BK353" s="207">
        <f>ROUND(I353*H353,2)</f>
        <v>0</v>
      </c>
      <c r="BL353" s="19" t="s">
        <v>104</v>
      </c>
      <c r="BM353" s="206" t="s">
        <v>4406</v>
      </c>
    </row>
    <row r="354" spans="1:65" s="2" customFormat="1" ht="18">
      <c r="A354" s="37"/>
      <c r="B354" s="38"/>
      <c r="C354" s="39"/>
      <c r="D354" s="208" t="s">
        <v>421</v>
      </c>
      <c r="E354" s="39"/>
      <c r="F354" s="209" t="s">
        <v>4343</v>
      </c>
      <c r="G354" s="39"/>
      <c r="H354" s="39"/>
      <c r="I354" s="118"/>
      <c r="J354" s="39"/>
      <c r="K354" s="39"/>
      <c r="L354" s="42"/>
      <c r="M354" s="210"/>
      <c r="N354" s="211"/>
      <c r="O354" s="67"/>
      <c r="P354" s="67"/>
      <c r="Q354" s="67"/>
      <c r="R354" s="67"/>
      <c r="S354" s="67"/>
      <c r="T354" s="68"/>
      <c r="U354" s="37"/>
      <c r="V354" s="37"/>
      <c r="W354" s="37"/>
      <c r="X354" s="37"/>
      <c r="Y354" s="37"/>
      <c r="Z354" s="37"/>
      <c r="AA354" s="37"/>
      <c r="AB354" s="37"/>
      <c r="AC354" s="37"/>
      <c r="AD354" s="37"/>
      <c r="AE354" s="37"/>
      <c r="AT354" s="19" t="s">
        <v>421</v>
      </c>
      <c r="AU354" s="19" t="s">
        <v>91</v>
      </c>
    </row>
    <row r="355" spans="1:65" s="2" customFormat="1" ht="16.5" customHeight="1">
      <c r="A355" s="37"/>
      <c r="B355" s="38"/>
      <c r="C355" s="255" t="s">
        <v>632</v>
      </c>
      <c r="D355" s="255" t="s">
        <v>633</v>
      </c>
      <c r="E355" s="256" t="s">
        <v>4407</v>
      </c>
      <c r="F355" s="257" t="s">
        <v>4408</v>
      </c>
      <c r="G355" s="258" t="s">
        <v>518</v>
      </c>
      <c r="H355" s="259">
        <v>1</v>
      </c>
      <c r="I355" s="260"/>
      <c r="J355" s="261">
        <f>ROUND(I355*H355,2)</f>
        <v>0</v>
      </c>
      <c r="K355" s="257" t="s">
        <v>44</v>
      </c>
      <c r="L355" s="262"/>
      <c r="M355" s="263" t="s">
        <v>44</v>
      </c>
      <c r="N355" s="264" t="s">
        <v>53</v>
      </c>
      <c r="O355" s="67"/>
      <c r="P355" s="204">
        <f>O355*H355</f>
        <v>0</v>
      </c>
      <c r="Q355" s="204">
        <v>2.78</v>
      </c>
      <c r="R355" s="204">
        <f>Q355*H355</f>
        <v>2.78</v>
      </c>
      <c r="S355" s="204">
        <v>0</v>
      </c>
      <c r="T355" s="205">
        <f>S355*H355</f>
        <v>0</v>
      </c>
      <c r="U355" s="37"/>
      <c r="V355" s="37"/>
      <c r="W355" s="37"/>
      <c r="X355" s="37"/>
      <c r="Y355" s="37"/>
      <c r="Z355" s="37"/>
      <c r="AA355" s="37"/>
      <c r="AB355" s="37"/>
      <c r="AC355" s="37"/>
      <c r="AD355" s="37"/>
      <c r="AE355" s="37"/>
      <c r="AR355" s="206" t="s">
        <v>351</v>
      </c>
      <c r="AT355" s="206" t="s">
        <v>633</v>
      </c>
      <c r="AU355" s="206" t="s">
        <v>91</v>
      </c>
      <c r="AY355" s="19" t="s">
        <v>262</v>
      </c>
      <c r="BE355" s="207">
        <f>IF(N355="základní",J355,0)</f>
        <v>0</v>
      </c>
      <c r="BF355" s="207">
        <f>IF(N355="snížená",J355,0)</f>
        <v>0</v>
      </c>
      <c r="BG355" s="207">
        <f>IF(N355="zákl. přenesená",J355,0)</f>
        <v>0</v>
      </c>
      <c r="BH355" s="207">
        <f>IF(N355="sníž. přenesená",J355,0)</f>
        <v>0</v>
      </c>
      <c r="BI355" s="207">
        <f>IF(N355="nulová",J355,0)</f>
        <v>0</v>
      </c>
      <c r="BJ355" s="19" t="s">
        <v>89</v>
      </c>
      <c r="BK355" s="207">
        <f>ROUND(I355*H355,2)</f>
        <v>0</v>
      </c>
      <c r="BL355" s="19" t="s">
        <v>104</v>
      </c>
      <c r="BM355" s="206" t="s">
        <v>4409</v>
      </c>
    </row>
    <row r="356" spans="1:65" s="2" customFormat="1" ht="18">
      <c r="A356" s="37"/>
      <c r="B356" s="38"/>
      <c r="C356" s="39"/>
      <c r="D356" s="208" t="s">
        <v>421</v>
      </c>
      <c r="E356" s="39"/>
      <c r="F356" s="209" t="s">
        <v>4343</v>
      </c>
      <c r="G356" s="39"/>
      <c r="H356" s="39"/>
      <c r="I356" s="118"/>
      <c r="J356" s="39"/>
      <c r="K356" s="39"/>
      <c r="L356" s="42"/>
      <c r="M356" s="210"/>
      <c r="N356" s="211"/>
      <c r="O356" s="67"/>
      <c r="P356" s="67"/>
      <c r="Q356" s="67"/>
      <c r="R356" s="67"/>
      <c r="S356" s="67"/>
      <c r="T356" s="68"/>
      <c r="U356" s="37"/>
      <c r="V356" s="37"/>
      <c r="W356" s="37"/>
      <c r="X356" s="37"/>
      <c r="Y356" s="37"/>
      <c r="Z356" s="37"/>
      <c r="AA356" s="37"/>
      <c r="AB356" s="37"/>
      <c r="AC356" s="37"/>
      <c r="AD356" s="37"/>
      <c r="AE356" s="37"/>
      <c r="AT356" s="19" t="s">
        <v>421</v>
      </c>
      <c r="AU356" s="19" t="s">
        <v>91</v>
      </c>
    </row>
    <row r="357" spans="1:65" s="2" customFormat="1" ht="16.5" customHeight="1">
      <c r="A357" s="37"/>
      <c r="B357" s="38"/>
      <c r="C357" s="255" t="s">
        <v>638</v>
      </c>
      <c r="D357" s="255" t="s">
        <v>633</v>
      </c>
      <c r="E357" s="256" t="s">
        <v>4410</v>
      </c>
      <c r="F357" s="257" t="s">
        <v>4411</v>
      </c>
      <c r="G357" s="258" t="s">
        <v>518</v>
      </c>
      <c r="H357" s="259">
        <v>1</v>
      </c>
      <c r="I357" s="260"/>
      <c r="J357" s="261">
        <f>ROUND(I357*H357,2)</f>
        <v>0</v>
      </c>
      <c r="K357" s="257" t="s">
        <v>44</v>
      </c>
      <c r="L357" s="262"/>
      <c r="M357" s="263" t="s">
        <v>44</v>
      </c>
      <c r="N357" s="264" t="s">
        <v>53</v>
      </c>
      <c r="O357" s="67"/>
      <c r="P357" s="204">
        <f>O357*H357</f>
        <v>0</v>
      </c>
      <c r="Q357" s="204">
        <v>2.78</v>
      </c>
      <c r="R357" s="204">
        <f>Q357*H357</f>
        <v>2.78</v>
      </c>
      <c r="S357" s="204">
        <v>0</v>
      </c>
      <c r="T357" s="205">
        <f>S357*H357</f>
        <v>0</v>
      </c>
      <c r="U357" s="37"/>
      <c r="V357" s="37"/>
      <c r="W357" s="37"/>
      <c r="X357" s="37"/>
      <c r="Y357" s="37"/>
      <c r="Z357" s="37"/>
      <c r="AA357" s="37"/>
      <c r="AB357" s="37"/>
      <c r="AC357" s="37"/>
      <c r="AD357" s="37"/>
      <c r="AE357" s="37"/>
      <c r="AR357" s="206" t="s">
        <v>351</v>
      </c>
      <c r="AT357" s="206" t="s">
        <v>633</v>
      </c>
      <c r="AU357" s="206" t="s">
        <v>91</v>
      </c>
      <c r="AY357" s="19" t="s">
        <v>262</v>
      </c>
      <c r="BE357" s="207">
        <f>IF(N357="základní",J357,0)</f>
        <v>0</v>
      </c>
      <c r="BF357" s="207">
        <f>IF(N357="snížená",J357,0)</f>
        <v>0</v>
      </c>
      <c r="BG357" s="207">
        <f>IF(N357="zákl. přenesená",J357,0)</f>
        <v>0</v>
      </c>
      <c r="BH357" s="207">
        <f>IF(N357="sníž. přenesená",J357,0)</f>
        <v>0</v>
      </c>
      <c r="BI357" s="207">
        <f>IF(N357="nulová",J357,0)</f>
        <v>0</v>
      </c>
      <c r="BJ357" s="19" t="s">
        <v>89</v>
      </c>
      <c r="BK357" s="207">
        <f>ROUND(I357*H357,2)</f>
        <v>0</v>
      </c>
      <c r="BL357" s="19" t="s">
        <v>104</v>
      </c>
      <c r="BM357" s="206" t="s">
        <v>4412</v>
      </c>
    </row>
    <row r="358" spans="1:65" s="2" customFormat="1" ht="18">
      <c r="A358" s="37"/>
      <c r="B358" s="38"/>
      <c r="C358" s="39"/>
      <c r="D358" s="208" t="s">
        <v>421</v>
      </c>
      <c r="E358" s="39"/>
      <c r="F358" s="209" t="s">
        <v>4343</v>
      </c>
      <c r="G358" s="39"/>
      <c r="H358" s="39"/>
      <c r="I358" s="118"/>
      <c r="J358" s="39"/>
      <c r="K358" s="39"/>
      <c r="L358" s="42"/>
      <c r="M358" s="210"/>
      <c r="N358" s="211"/>
      <c r="O358" s="67"/>
      <c r="P358" s="67"/>
      <c r="Q358" s="67"/>
      <c r="R358" s="67"/>
      <c r="S358" s="67"/>
      <c r="T358" s="68"/>
      <c r="U358" s="37"/>
      <c r="V358" s="37"/>
      <c r="W358" s="37"/>
      <c r="X358" s="37"/>
      <c r="Y358" s="37"/>
      <c r="Z358" s="37"/>
      <c r="AA358" s="37"/>
      <c r="AB358" s="37"/>
      <c r="AC358" s="37"/>
      <c r="AD358" s="37"/>
      <c r="AE358" s="37"/>
      <c r="AT358" s="19" t="s">
        <v>421</v>
      </c>
      <c r="AU358" s="19" t="s">
        <v>91</v>
      </c>
    </row>
    <row r="359" spans="1:65" s="2" customFormat="1" ht="16.5" customHeight="1">
      <c r="A359" s="37"/>
      <c r="B359" s="38"/>
      <c r="C359" s="255" t="s">
        <v>648</v>
      </c>
      <c r="D359" s="255" t="s">
        <v>633</v>
      </c>
      <c r="E359" s="256" t="s">
        <v>4413</v>
      </c>
      <c r="F359" s="257" t="s">
        <v>4414</v>
      </c>
      <c r="G359" s="258" t="s">
        <v>518</v>
      </c>
      <c r="H359" s="259">
        <v>1</v>
      </c>
      <c r="I359" s="260"/>
      <c r="J359" s="261">
        <f>ROUND(I359*H359,2)</f>
        <v>0</v>
      </c>
      <c r="K359" s="257" t="s">
        <v>44</v>
      </c>
      <c r="L359" s="262"/>
      <c r="M359" s="263" t="s">
        <v>44</v>
      </c>
      <c r="N359" s="264" t="s">
        <v>53</v>
      </c>
      <c r="O359" s="67"/>
      <c r="P359" s="204">
        <f>O359*H359</f>
        <v>0</v>
      </c>
      <c r="Q359" s="204">
        <v>2.78</v>
      </c>
      <c r="R359" s="204">
        <f>Q359*H359</f>
        <v>2.78</v>
      </c>
      <c r="S359" s="204">
        <v>0</v>
      </c>
      <c r="T359" s="205">
        <f>S359*H359</f>
        <v>0</v>
      </c>
      <c r="U359" s="37"/>
      <c r="V359" s="37"/>
      <c r="W359" s="37"/>
      <c r="X359" s="37"/>
      <c r="Y359" s="37"/>
      <c r="Z359" s="37"/>
      <c r="AA359" s="37"/>
      <c r="AB359" s="37"/>
      <c r="AC359" s="37"/>
      <c r="AD359" s="37"/>
      <c r="AE359" s="37"/>
      <c r="AR359" s="206" t="s">
        <v>351</v>
      </c>
      <c r="AT359" s="206" t="s">
        <v>633</v>
      </c>
      <c r="AU359" s="206" t="s">
        <v>91</v>
      </c>
      <c r="AY359" s="19" t="s">
        <v>262</v>
      </c>
      <c r="BE359" s="207">
        <f>IF(N359="základní",J359,0)</f>
        <v>0</v>
      </c>
      <c r="BF359" s="207">
        <f>IF(N359="snížená",J359,0)</f>
        <v>0</v>
      </c>
      <c r="BG359" s="207">
        <f>IF(N359="zákl. přenesená",J359,0)</f>
        <v>0</v>
      </c>
      <c r="BH359" s="207">
        <f>IF(N359="sníž. přenesená",J359,0)</f>
        <v>0</v>
      </c>
      <c r="BI359" s="207">
        <f>IF(N359="nulová",J359,0)</f>
        <v>0</v>
      </c>
      <c r="BJ359" s="19" t="s">
        <v>89</v>
      </c>
      <c r="BK359" s="207">
        <f>ROUND(I359*H359,2)</f>
        <v>0</v>
      </c>
      <c r="BL359" s="19" t="s">
        <v>104</v>
      </c>
      <c r="BM359" s="206" t="s">
        <v>4415</v>
      </c>
    </row>
    <row r="360" spans="1:65" s="2" customFormat="1" ht="18">
      <c r="A360" s="37"/>
      <c r="B360" s="38"/>
      <c r="C360" s="39"/>
      <c r="D360" s="208" t="s">
        <v>421</v>
      </c>
      <c r="E360" s="39"/>
      <c r="F360" s="209" t="s">
        <v>4343</v>
      </c>
      <c r="G360" s="39"/>
      <c r="H360" s="39"/>
      <c r="I360" s="118"/>
      <c r="J360" s="39"/>
      <c r="K360" s="39"/>
      <c r="L360" s="42"/>
      <c r="M360" s="210"/>
      <c r="N360" s="211"/>
      <c r="O360" s="67"/>
      <c r="P360" s="67"/>
      <c r="Q360" s="67"/>
      <c r="R360" s="67"/>
      <c r="S360" s="67"/>
      <c r="T360" s="68"/>
      <c r="U360" s="37"/>
      <c r="V360" s="37"/>
      <c r="W360" s="37"/>
      <c r="X360" s="37"/>
      <c r="Y360" s="37"/>
      <c r="Z360" s="37"/>
      <c r="AA360" s="37"/>
      <c r="AB360" s="37"/>
      <c r="AC360" s="37"/>
      <c r="AD360" s="37"/>
      <c r="AE360" s="37"/>
      <c r="AT360" s="19" t="s">
        <v>421</v>
      </c>
      <c r="AU360" s="19" t="s">
        <v>91</v>
      </c>
    </row>
    <row r="361" spans="1:65" s="2" customFormat="1" ht="16.5" customHeight="1">
      <c r="A361" s="37"/>
      <c r="B361" s="38"/>
      <c r="C361" s="255" t="s">
        <v>657</v>
      </c>
      <c r="D361" s="255" t="s">
        <v>633</v>
      </c>
      <c r="E361" s="256" t="s">
        <v>4416</v>
      </c>
      <c r="F361" s="257" t="s">
        <v>4417</v>
      </c>
      <c r="G361" s="258" t="s">
        <v>518</v>
      </c>
      <c r="H361" s="259">
        <v>1</v>
      </c>
      <c r="I361" s="260"/>
      <c r="J361" s="261">
        <f>ROUND(I361*H361,2)</f>
        <v>0</v>
      </c>
      <c r="K361" s="257" t="s">
        <v>44</v>
      </c>
      <c r="L361" s="262"/>
      <c r="M361" s="263" t="s">
        <v>44</v>
      </c>
      <c r="N361" s="264" t="s">
        <v>53</v>
      </c>
      <c r="O361" s="67"/>
      <c r="P361" s="204">
        <f>O361*H361</f>
        <v>0</v>
      </c>
      <c r="Q361" s="204">
        <v>2.78</v>
      </c>
      <c r="R361" s="204">
        <f>Q361*H361</f>
        <v>2.78</v>
      </c>
      <c r="S361" s="204">
        <v>0</v>
      </c>
      <c r="T361" s="205">
        <f>S361*H361</f>
        <v>0</v>
      </c>
      <c r="U361" s="37"/>
      <c r="V361" s="37"/>
      <c r="W361" s="37"/>
      <c r="X361" s="37"/>
      <c r="Y361" s="37"/>
      <c r="Z361" s="37"/>
      <c r="AA361" s="37"/>
      <c r="AB361" s="37"/>
      <c r="AC361" s="37"/>
      <c r="AD361" s="37"/>
      <c r="AE361" s="37"/>
      <c r="AR361" s="206" t="s">
        <v>351</v>
      </c>
      <c r="AT361" s="206" t="s">
        <v>633</v>
      </c>
      <c r="AU361" s="206" t="s">
        <v>91</v>
      </c>
      <c r="AY361" s="19" t="s">
        <v>262</v>
      </c>
      <c r="BE361" s="207">
        <f>IF(N361="základní",J361,0)</f>
        <v>0</v>
      </c>
      <c r="BF361" s="207">
        <f>IF(N361="snížená",J361,0)</f>
        <v>0</v>
      </c>
      <c r="BG361" s="207">
        <f>IF(N361="zákl. přenesená",J361,0)</f>
        <v>0</v>
      </c>
      <c r="BH361" s="207">
        <f>IF(N361="sníž. přenesená",J361,0)</f>
        <v>0</v>
      </c>
      <c r="BI361" s="207">
        <f>IF(N361="nulová",J361,0)</f>
        <v>0</v>
      </c>
      <c r="BJ361" s="19" t="s">
        <v>89</v>
      </c>
      <c r="BK361" s="207">
        <f>ROUND(I361*H361,2)</f>
        <v>0</v>
      </c>
      <c r="BL361" s="19" t="s">
        <v>104</v>
      </c>
      <c r="BM361" s="206" t="s">
        <v>4418</v>
      </c>
    </row>
    <row r="362" spans="1:65" s="2" customFormat="1" ht="18">
      <c r="A362" s="37"/>
      <c r="B362" s="38"/>
      <c r="C362" s="39"/>
      <c r="D362" s="208" t="s">
        <v>421</v>
      </c>
      <c r="E362" s="39"/>
      <c r="F362" s="209" t="s">
        <v>4343</v>
      </c>
      <c r="G362" s="39"/>
      <c r="H362" s="39"/>
      <c r="I362" s="118"/>
      <c r="J362" s="39"/>
      <c r="K362" s="39"/>
      <c r="L362" s="42"/>
      <c r="M362" s="210"/>
      <c r="N362" s="211"/>
      <c r="O362" s="67"/>
      <c r="P362" s="67"/>
      <c r="Q362" s="67"/>
      <c r="R362" s="67"/>
      <c r="S362" s="67"/>
      <c r="T362" s="68"/>
      <c r="U362" s="37"/>
      <c r="V362" s="37"/>
      <c r="W362" s="37"/>
      <c r="X362" s="37"/>
      <c r="Y362" s="37"/>
      <c r="Z362" s="37"/>
      <c r="AA362" s="37"/>
      <c r="AB362" s="37"/>
      <c r="AC362" s="37"/>
      <c r="AD362" s="37"/>
      <c r="AE362" s="37"/>
      <c r="AT362" s="19" t="s">
        <v>421</v>
      </c>
      <c r="AU362" s="19" t="s">
        <v>91</v>
      </c>
    </row>
    <row r="363" spans="1:65" s="2" customFormat="1" ht="16.5" customHeight="1">
      <c r="A363" s="37"/>
      <c r="B363" s="38"/>
      <c r="C363" s="255" t="s">
        <v>664</v>
      </c>
      <c r="D363" s="255" t="s">
        <v>633</v>
      </c>
      <c r="E363" s="256" t="s">
        <v>4419</v>
      </c>
      <c r="F363" s="257" t="s">
        <v>4420</v>
      </c>
      <c r="G363" s="258" t="s">
        <v>518</v>
      </c>
      <c r="H363" s="259">
        <v>1</v>
      </c>
      <c r="I363" s="260"/>
      <c r="J363" s="261">
        <f>ROUND(I363*H363,2)</f>
        <v>0</v>
      </c>
      <c r="K363" s="257" t="s">
        <v>44</v>
      </c>
      <c r="L363" s="262"/>
      <c r="M363" s="263" t="s">
        <v>44</v>
      </c>
      <c r="N363" s="264" t="s">
        <v>53</v>
      </c>
      <c r="O363" s="67"/>
      <c r="P363" s="204">
        <f>O363*H363</f>
        <v>0</v>
      </c>
      <c r="Q363" s="204">
        <v>2.78</v>
      </c>
      <c r="R363" s="204">
        <f>Q363*H363</f>
        <v>2.78</v>
      </c>
      <c r="S363" s="204">
        <v>0</v>
      </c>
      <c r="T363" s="205">
        <f>S363*H363</f>
        <v>0</v>
      </c>
      <c r="U363" s="37"/>
      <c r="V363" s="37"/>
      <c r="W363" s="37"/>
      <c r="X363" s="37"/>
      <c r="Y363" s="37"/>
      <c r="Z363" s="37"/>
      <c r="AA363" s="37"/>
      <c r="AB363" s="37"/>
      <c r="AC363" s="37"/>
      <c r="AD363" s="37"/>
      <c r="AE363" s="37"/>
      <c r="AR363" s="206" t="s">
        <v>351</v>
      </c>
      <c r="AT363" s="206" t="s">
        <v>633</v>
      </c>
      <c r="AU363" s="206" t="s">
        <v>91</v>
      </c>
      <c r="AY363" s="19" t="s">
        <v>262</v>
      </c>
      <c r="BE363" s="207">
        <f>IF(N363="základní",J363,0)</f>
        <v>0</v>
      </c>
      <c r="BF363" s="207">
        <f>IF(N363="snížená",J363,0)</f>
        <v>0</v>
      </c>
      <c r="BG363" s="207">
        <f>IF(N363="zákl. přenesená",J363,0)</f>
        <v>0</v>
      </c>
      <c r="BH363" s="207">
        <f>IF(N363="sníž. přenesená",J363,0)</f>
        <v>0</v>
      </c>
      <c r="BI363" s="207">
        <f>IF(N363="nulová",J363,0)</f>
        <v>0</v>
      </c>
      <c r="BJ363" s="19" t="s">
        <v>89</v>
      </c>
      <c r="BK363" s="207">
        <f>ROUND(I363*H363,2)</f>
        <v>0</v>
      </c>
      <c r="BL363" s="19" t="s">
        <v>104</v>
      </c>
      <c r="BM363" s="206" t="s">
        <v>4421</v>
      </c>
    </row>
    <row r="364" spans="1:65" s="2" customFormat="1" ht="18">
      <c r="A364" s="37"/>
      <c r="B364" s="38"/>
      <c r="C364" s="39"/>
      <c r="D364" s="208" t="s">
        <v>421</v>
      </c>
      <c r="E364" s="39"/>
      <c r="F364" s="209" t="s">
        <v>4343</v>
      </c>
      <c r="G364" s="39"/>
      <c r="H364" s="39"/>
      <c r="I364" s="118"/>
      <c r="J364" s="39"/>
      <c r="K364" s="39"/>
      <c r="L364" s="42"/>
      <c r="M364" s="210"/>
      <c r="N364" s="211"/>
      <c r="O364" s="67"/>
      <c r="P364" s="67"/>
      <c r="Q364" s="67"/>
      <c r="R364" s="67"/>
      <c r="S364" s="67"/>
      <c r="T364" s="68"/>
      <c r="U364" s="37"/>
      <c r="V364" s="37"/>
      <c r="W364" s="37"/>
      <c r="X364" s="37"/>
      <c r="Y364" s="37"/>
      <c r="Z364" s="37"/>
      <c r="AA364" s="37"/>
      <c r="AB364" s="37"/>
      <c r="AC364" s="37"/>
      <c r="AD364" s="37"/>
      <c r="AE364" s="37"/>
      <c r="AT364" s="19" t="s">
        <v>421</v>
      </c>
      <c r="AU364" s="19" t="s">
        <v>91</v>
      </c>
    </row>
    <row r="365" spans="1:65" s="2" customFormat="1" ht="16.5" customHeight="1">
      <c r="A365" s="37"/>
      <c r="B365" s="38"/>
      <c r="C365" s="255" t="s">
        <v>668</v>
      </c>
      <c r="D365" s="255" t="s">
        <v>633</v>
      </c>
      <c r="E365" s="256" t="s">
        <v>4422</v>
      </c>
      <c r="F365" s="257" t="s">
        <v>4423</v>
      </c>
      <c r="G365" s="258" t="s">
        <v>518</v>
      </c>
      <c r="H365" s="259">
        <v>1</v>
      </c>
      <c r="I365" s="260"/>
      <c r="J365" s="261">
        <f>ROUND(I365*H365,2)</f>
        <v>0</v>
      </c>
      <c r="K365" s="257" t="s">
        <v>44</v>
      </c>
      <c r="L365" s="262"/>
      <c r="M365" s="263" t="s">
        <v>44</v>
      </c>
      <c r="N365" s="264" t="s">
        <v>53</v>
      </c>
      <c r="O365" s="67"/>
      <c r="P365" s="204">
        <f>O365*H365</f>
        <v>0</v>
      </c>
      <c r="Q365" s="204">
        <v>2.78</v>
      </c>
      <c r="R365" s="204">
        <f>Q365*H365</f>
        <v>2.78</v>
      </c>
      <c r="S365" s="204">
        <v>0</v>
      </c>
      <c r="T365" s="205">
        <f>S365*H365</f>
        <v>0</v>
      </c>
      <c r="U365" s="37"/>
      <c r="V365" s="37"/>
      <c r="W365" s="37"/>
      <c r="X365" s="37"/>
      <c r="Y365" s="37"/>
      <c r="Z365" s="37"/>
      <c r="AA365" s="37"/>
      <c r="AB365" s="37"/>
      <c r="AC365" s="37"/>
      <c r="AD365" s="37"/>
      <c r="AE365" s="37"/>
      <c r="AR365" s="206" t="s">
        <v>351</v>
      </c>
      <c r="AT365" s="206" t="s">
        <v>633</v>
      </c>
      <c r="AU365" s="206" t="s">
        <v>91</v>
      </c>
      <c r="AY365" s="19" t="s">
        <v>262</v>
      </c>
      <c r="BE365" s="207">
        <f>IF(N365="základní",J365,0)</f>
        <v>0</v>
      </c>
      <c r="BF365" s="207">
        <f>IF(N365="snížená",J365,0)</f>
        <v>0</v>
      </c>
      <c r="BG365" s="207">
        <f>IF(N365="zákl. přenesená",J365,0)</f>
        <v>0</v>
      </c>
      <c r="BH365" s="207">
        <f>IF(N365="sníž. přenesená",J365,0)</f>
        <v>0</v>
      </c>
      <c r="BI365" s="207">
        <f>IF(N365="nulová",J365,0)</f>
        <v>0</v>
      </c>
      <c r="BJ365" s="19" t="s">
        <v>89</v>
      </c>
      <c r="BK365" s="207">
        <f>ROUND(I365*H365,2)</f>
        <v>0</v>
      </c>
      <c r="BL365" s="19" t="s">
        <v>104</v>
      </c>
      <c r="BM365" s="206" t="s">
        <v>4424</v>
      </c>
    </row>
    <row r="366" spans="1:65" s="2" customFormat="1" ht="18">
      <c r="A366" s="37"/>
      <c r="B366" s="38"/>
      <c r="C366" s="39"/>
      <c r="D366" s="208" t="s">
        <v>421</v>
      </c>
      <c r="E366" s="39"/>
      <c r="F366" s="209" t="s">
        <v>4343</v>
      </c>
      <c r="G366" s="39"/>
      <c r="H366" s="39"/>
      <c r="I366" s="118"/>
      <c r="J366" s="39"/>
      <c r="K366" s="39"/>
      <c r="L366" s="42"/>
      <c r="M366" s="210"/>
      <c r="N366" s="211"/>
      <c r="O366" s="67"/>
      <c r="P366" s="67"/>
      <c r="Q366" s="67"/>
      <c r="R366" s="67"/>
      <c r="S366" s="67"/>
      <c r="T366" s="68"/>
      <c r="U366" s="37"/>
      <c r="V366" s="37"/>
      <c r="W366" s="37"/>
      <c r="X366" s="37"/>
      <c r="Y366" s="37"/>
      <c r="Z366" s="37"/>
      <c r="AA366" s="37"/>
      <c r="AB366" s="37"/>
      <c r="AC366" s="37"/>
      <c r="AD366" s="37"/>
      <c r="AE366" s="37"/>
      <c r="AT366" s="19" t="s">
        <v>421</v>
      </c>
      <c r="AU366" s="19" t="s">
        <v>91</v>
      </c>
    </row>
    <row r="367" spans="1:65" s="2" customFormat="1" ht="16.5" customHeight="1">
      <c r="A367" s="37"/>
      <c r="B367" s="38"/>
      <c r="C367" s="255" t="s">
        <v>674</v>
      </c>
      <c r="D367" s="255" t="s">
        <v>633</v>
      </c>
      <c r="E367" s="256" t="s">
        <v>4425</v>
      </c>
      <c r="F367" s="257" t="s">
        <v>4426</v>
      </c>
      <c r="G367" s="258" t="s">
        <v>518</v>
      </c>
      <c r="H367" s="259">
        <v>1</v>
      </c>
      <c r="I367" s="260"/>
      <c r="J367" s="261">
        <f>ROUND(I367*H367,2)</f>
        <v>0</v>
      </c>
      <c r="K367" s="257" t="s">
        <v>44</v>
      </c>
      <c r="L367" s="262"/>
      <c r="M367" s="263" t="s">
        <v>44</v>
      </c>
      <c r="N367" s="264" t="s">
        <v>53</v>
      </c>
      <c r="O367" s="67"/>
      <c r="P367" s="204">
        <f>O367*H367</f>
        <v>0</v>
      </c>
      <c r="Q367" s="204">
        <v>2.78</v>
      </c>
      <c r="R367" s="204">
        <f>Q367*H367</f>
        <v>2.78</v>
      </c>
      <c r="S367" s="204">
        <v>0</v>
      </c>
      <c r="T367" s="205">
        <f>S367*H367</f>
        <v>0</v>
      </c>
      <c r="U367" s="37"/>
      <c r="V367" s="37"/>
      <c r="W367" s="37"/>
      <c r="X367" s="37"/>
      <c r="Y367" s="37"/>
      <c r="Z367" s="37"/>
      <c r="AA367" s="37"/>
      <c r="AB367" s="37"/>
      <c r="AC367" s="37"/>
      <c r="AD367" s="37"/>
      <c r="AE367" s="37"/>
      <c r="AR367" s="206" t="s">
        <v>351</v>
      </c>
      <c r="AT367" s="206" t="s">
        <v>633</v>
      </c>
      <c r="AU367" s="206" t="s">
        <v>91</v>
      </c>
      <c r="AY367" s="19" t="s">
        <v>262</v>
      </c>
      <c r="BE367" s="207">
        <f>IF(N367="základní",J367,0)</f>
        <v>0</v>
      </c>
      <c r="BF367" s="207">
        <f>IF(N367="snížená",J367,0)</f>
        <v>0</v>
      </c>
      <c r="BG367" s="207">
        <f>IF(N367="zákl. přenesená",J367,0)</f>
        <v>0</v>
      </c>
      <c r="BH367" s="207">
        <f>IF(N367="sníž. přenesená",J367,0)</f>
        <v>0</v>
      </c>
      <c r="BI367" s="207">
        <f>IF(N367="nulová",J367,0)</f>
        <v>0</v>
      </c>
      <c r="BJ367" s="19" t="s">
        <v>89</v>
      </c>
      <c r="BK367" s="207">
        <f>ROUND(I367*H367,2)</f>
        <v>0</v>
      </c>
      <c r="BL367" s="19" t="s">
        <v>104</v>
      </c>
      <c r="BM367" s="206" t="s">
        <v>4427</v>
      </c>
    </row>
    <row r="368" spans="1:65" s="2" customFormat="1" ht="18">
      <c r="A368" s="37"/>
      <c r="B368" s="38"/>
      <c r="C368" s="39"/>
      <c r="D368" s="208" t="s">
        <v>421</v>
      </c>
      <c r="E368" s="39"/>
      <c r="F368" s="209" t="s">
        <v>4343</v>
      </c>
      <c r="G368" s="39"/>
      <c r="H368" s="39"/>
      <c r="I368" s="118"/>
      <c r="J368" s="39"/>
      <c r="K368" s="39"/>
      <c r="L368" s="42"/>
      <c r="M368" s="210"/>
      <c r="N368" s="211"/>
      <c r="O368" s="67"/>
      <c r="P368" s="67"/>
      <c r="Q368" s="67"/>
      <c r="R368" s="67"/>
      <c r="S368" s="67"/>
      <c r="T368" s="68"/>
      <c r="U368" s="37"/>
      <c r="V368" s="37"/>
      <c r="W368" s="37"/>
      <c r="X368" s="37"/>
      <c r="Y368" s="37"/>
      <c r="Z368" s="37"/>
      <c r="AA368" s="37"/>
      <c r="AB368" s="37"/>
      <c r="AC368" s="37"/>
      <c r="AD368" s="37"/>
      <c r="AE368" s="37"/>
      <c r="AT368" s="19" t="s">
        <v>421</v>
      </c>
      <c r="AU368" s="19" t="s">
        <v>91</v>
      </c>
    </row>
    <row r="369" spans="1:65" s="2" customFormat="1" ht="16.5" customHeight="1">
      <c r="A369" s="37"/>
      <c r="B369" s="38"/>
      <c r="C369" s="255" t="s">
        <v>708</v>
      </c>
      <c r="D369" s="255" t="s">
        <v>633</v>
      </c>
      <c r="E369" s="256" t="s">
        <v>4428</v>
      </c>
      <c r="F369" s="257" t="s">
        <v>4429</v>
      </c>
      <c r="G369" s="258" t="s">
        <v>518</v>
      </c>
      <c r="H369" s="259">
        <v>1</v>
      </c>
      <c r="I369" s="260"/>
      <c r="J369" s="261">
        <f>ROUND(I369*H369,2)</f>
        <v>0</v>
      </c>
      <c r="K369" s="257" t="s">
        <v>44</v>
      </c>
      <c r="L369" s="262"/>
      <c r="M369" s="263" t="s">
        <v>44</v>
      </c>
      <c r="N369" s="264" t="s">
        <v>53</v>
      </c>
      <c r="O369" s="67"/>
      <c r="P369" s="204">
        <f>O369*H369</f>
        <v>0</v>
      </c>
      <c r="Q369" s="204">
        <v>2.78</v>
      </c>
      <c r="R369" s="204">
        <f>Q369*H369</f>
        <v>2.78</v>
      </c>
      <c r="S369" s="204">
        <v>0</v>
      </c>
      <c r="T369" s="205">
        <f>S369*H369</f>
        <v>0</v>
      </c>
      <c r="U369" s="37"/>
      <c r="V369" s="37"/>
      <c r="W369" s="37"/>
      <c r="X369" s="37"/>
      <c r="Y369" s="37"/>
      <c r="Z369" s="37"/>
      <c r="AA369" s="37"/>
      <c r="AB369" s="37"/>
      <c r="AC369" s="37"/>
      <c r="AD369" s="37"/>
      <c r="AE369" s="37"/>
      <c r="AR369" s="206" t="s">
        <v>351</v>
      </c>
      <c r="AT369" s="206" t="s">
        <v>633</v>
      </c>
      <c r="AU369" s="206" t="s">
        <v>91</v>
      </c>
      <c r="AY369" s="19" t="s">
        <v>262</v>
      </c>
      <c r="BE369" s="207">
        <f>IF(N369="základní",J369,0)</f>
        <v>0</v>
      </c>
      <c r="BF369" s="207">
        <f>IF(N369="snížená",J369,0)</f>
        <v>0</v>
      </c>
      <c r="BG369" s="207">
        <f>IF(N369="zákl. přenesená",J369,0)</f>
        <v>0</v>
      </c>
      <c r="BH369" s="207">
        <f>IF(N369="sníž. přenesená",J369,0)</f>
        <v>0</v>
      </c>
      <c r="BI369" s="207">
        <f>IF(N369="nulová",J369,0)</f>
        <v>0</v>
      </c>
      <c r="BJ369" s="19" t="s">
        <v>89</v>
      </c>
      <c r="BK369" s="207">
        <f>ROUND(I369*H369,2)</f>
        <v>0</v>
      </c>
      <c r="BL369" s="19" t="s">
        <v>104</v>
      </c>
      <c r="BM369" s="206" t="s">
        <v>4430</v>
      </c>
    </row>
    <row r="370" spans="1:65" s="2" customFormat="1" ht="18">
      <c r="A370" s="37"/>
      <c r="B370" s="38"/>
      <c r="C370" s="39"/>
      <c r="D370" s="208" t="s">
        <v>421</v>
      </c>
      <c r="E370" s="39"/>
      <c r="F370" s="209" t="s">
        <v>4343</v>
      </c>
      <c r="G370" s="39"/>
      <c r="H370" s="39"/>
      <c r="I370" s="118"/>
      <c r="J370" s="39"/>
      <c r="K370" s="39"/>
      <c r="L370" s="42"/>
      <c r="M370" s="210"/>
      <c r="N370" s="211"/>
      <c r="O370" s="67"/>
      <c r="P370" s="67"/>
      <c r="Q370" s="67"/>
      <c r="R370" s="67"/>
      <c r="S370" s="67"/>
      <c r="T370" s="68"/>
      <c r="U370" s="37"/>
      <c r="V370" s="37"/>
      <c r="W370" s="37"/>
      <c r="X370" s="37"/>
      <c r="Y370" s="37"/>
      <c r="Z370" s="37"/>
      <c r="AA370" s="37"/>
      <c r="AB370" s="37"/>
      <c r="AC370" s="37"/>
      <c r="AD370" s="37"/>
      <c r="AE370" s="37"/>
      <c r="AT370" s="19" t="s">
        <v>421</v>
      </c>
      <c r="AU370" s="19" t="s">
        <v>91</v>
      </c>
    </row>
    <row r="371" spans="1:65" s="2" customFormat="1" ht="16.5" customHeight="1">
      <c r="A371" s="37"/>
      <c r="B371" s="38"/>
      <c r="C371" s="255" t="s">
        <v>713</v>
      </c>
      <c r="D371" s="255" t="s">
        <v>633</v>
      </c>
      <c r="E371" s="256" t="s">
        <v>4431</v>
      </c>
      <c r="F371" s="257" t="s">
        <v>4432</v>
      </c>
      <c r="G371" s="258" t="s">
        <v>518</v>
      </c>
      <c r="H371" s="259">
        <v>1</v>
      </c>
      <c r="I371" s="260"/>
      <c r="J371" s="261">
        <f>ROUND(I371*H371,2)</f>
        <v>0</v>
      </c>
      <c r="K371" s="257" t="s">
        <v>44</v>
      </c>
      <c r="L371" s="262"/>
      <c r="M371" s="263" t="s">
        <v>44</v>
      </c>
      <c r="N371" s="264" t="s">
        <v>53</v>
      </c>
      <c r="O371" s="67"/>
      <c r="P371" s="204">
        <f>O371*H371</f>
        <v>0</v>
      </c>
      <c r="Q371" s="204">
        <v>2.78</v>
      </c>
      <c r="R371" s="204">
        <f>Q371*H371</f>
        <v>2.78</v>
      </c>
      <c r="S371" s="204">
        <v>0</v>
      </c>
      <c r="T371" s="205">
        <f>S371*H371</f>
        <v>0</v>
      </c>
      <c r="U371" s="37"/>
      <c r="V371" s="37"/>
      <c r="W371" s="37"/>
      <c r="X371" s="37"/>
      <c r="Y371" s="37"/>
      <c r="Z371" s="37"/>
      <c r="AA371" s="37"/>
      <c r="AB371" s="37"/>
      <c r="AC371" s="37"/>
      <c r="AD371" s="37"/>
      <c r="AE371" s="37"/>
      <c r="AR371" s="206" t="s">
        <v>351</v>
      </c>
      <c r="AT371" s="206" t="s">
        <v>633</v>
      </c>
      <c r="AU371" s="206" t="s">
        <v>91</v>
      </c>
      <c r="AY371" s="19" t="s">
        <v>262</v>
      </c>
      <c r="BE371" s="207">
        <f>IF(N371="základní",J371,0)</f>
        <v>0</v>
      </c>
      <c r="BF371" s="207">
        <f>IF(N371="snížená",J371,0)</f>
        <v>0</v>
      </c>
      <c r="BG371" s="207">
        <f>IF(N371="zákl. přenesená",J371,0)</f>
        <v>0</v>
      </c>
      <c r="BH371" s="207">
        <f>IF(N371="sníž. přenesená",J371,0)</f>
        <v>0</v>
      </c>
      <c r="BI371" s="207">
        <f>IF(N371="nulová",J371,0)</f>
        <v>0</v>
      </c>
      <c r="BJ371" s="19" t="s">
        <v>89</v>
      </c>
      <c r="BK371" s="207">
        <f>ROUND(I371*H371,2)</f>
        <v>0</v>
      </c>
      <c r="BL371" s="19" t="s">
        <v>104</v>
      </c>
      <c r="BM371" s="206" t="s">
        <v>4433</v>
      </c>
    </row>
    <row r="372" spans="1:65" s="2" customFormat="1" ht="18">
      <c r="A372" s="37"/>
      <c r="B372" s="38"/>
      <c r="C372" s="39"/>
      <c r="D372" s="208" t="s">
        <v>421</v>
      </c>
      <c r="E372" s="39"/>
      <c r="F372" s="209" t="s">
        <v>4343</v>
      </c>
      <c r="G372" s="39"/>
      <c r="H372" s="39"/>
      <c r="I372" s="118"/>
      <c r="J372" s="39"/>
      <c r="K372" s="39"/>
      <c r="L372" s="42"/>
      <c r="M372" s="210"/>
      <c r="N372" s="211"/>
      <c r="O372" s="67"/>
      <c r="P372" s="67"/>
      <c r="Q372" s="67"/>
      <c r="R372" s="67"/>
      <c r="S372" s="67"/>
      <c r="T372" s="68"/>
      <c r="U372" s="37"/>
      <c r="V372" s="37"/>
      <c r="W372" s="37"/>
      <c r="X372" s="37"/>
      <c r="Y372" s="37"/>
      <c r="Z372" s="37"/>
      <c r="AA372" s="37"/>
      <c r="AB372" s="37"/>
      <c r="AC372" s="37"/>
      <c r="AD372" s="37"/>
      <c r="AE372" s="37"/>
      <c r="AT372" s="19" t="s">
        <v>421</v>
      </c>
      <c r="AU372" s="19" t="s">
        <v>91</v>
      </c>
    </row>
    <row r="373" spans="1:65" s="2" customFormat="1" ht="16.5" customHeight="1">
      <c r="A373" s="37"/>
      <c r="B373" s="38"/>
      <c r="C373" s="255" t="s">
        <v>718</v>
      </c>
      <c r="D373" s="255" t="s">
        <v>633</v>
      </c>
      <c r="E373" s="256" t="s">
        <v>4434</v>
      </c>
      <c r="F373" s="257" t="s">
        <v>4435</v>
      </c>
      <c r="G373" s="258" t="s">
        <v>518</v>
      </c>
      <c r="H373" s="259">
        <v>1</v>
      </c>
      <c r="I373" s="260"/>
      <c r="J373" s="261">
        <f>ROUND(I373*H373,2)</f>
        <v>0</v>
      </c>
      <c r="K373" s="257" t="s">
        <v>44</v>
      </c>
      <c r="L373" s="262"/>
      <c r="M373" s="263" t="s">
        <v>44</v>
      </c>
      <c r="N373" s="264" t="s">
        <v>53</v>
      </c>
      <c r="O373" s="67"/>
      <c r="P373" s="204">
        <f>O373*H373</f>
        <v>0</v>
      </c>
      <c r="Q373" s="204">
        <v>2.78</v>
      </c>
      <c r="R373" s="204">
        <f>Q373*H373</f>
        <v>2.78</v>
      </c>
      <c r="S373" s="204">
        <v>0</v>
      </c>
      <c r="T373" s="205">
        <f>S373*H373</f>
        <v>0</v>
      </c>
      <c r="U373" s="37"/>
      <c r="V373" s="37"/>
      <c r="W373" s="37"/>
      <c r="X373" s="37"/>
      <c r="Y373" s="37"/>
      <c r="Z373" s="37"/>
      <c r="AA373" s="37"/>
      <c r="AB373" s="37"/>
      <c r="AC373" s="37"/>
      <c r="AD373" s="37"/>
      <c r="AE373" s="37"/>
      <c r="AR373" s="206" t="s">
        <v>351</v>
      </c>
      <c r="AT373" s="206" t="s">
        <v>633</v>
      </c>
      <c r="AU373" s="206" t="s">
        <v>91</v>
      </c>
      <c r="AY373" s="19" t="s">
        <v>262</v>
      </c>
      <c r="BE373" s="207">
        <f>IF(N373="základní",J373,0)</f>
        <v>0</v>
      </c>
      <c r="BF373" s="207">
        <f>IF(N373="snížená",J373,0)</f>
        <v>0</v>
      </c>
      <c r="BG373" s="207">
        <f>IF(N373="zákl. přenesená",J373,0)</f>
        <v>0</v>
      </c>
      <c r="BH373" s="207">
        <f>IF(N373="sníž. přenesená",J373,0)</f>
        <v>0</v>
      </c>
      <c r="BI373" s="207">
        <f>IF(N373="nulová",J373,0)</f>
        <v>0</v>
      </c>
      <c r="BJ373" s="19" t="s">
        <v>89</v>
      </c>
      <c r="BK373" s="207">
        <f>ROUND(I373*H373,2)</f>
        <v>0</v>
      </c>
      <c r="BL373" s="19" t="s">
        <v>104</v>
      </c>
      <c r="BM373" s="206" t="s">
        <v>4436</v>
      </c>
    </row>
    <row r="374" spans="1:65" s="2" customFormat="1" ht="18">
      <c r="A374" s="37"/>
      <c r="B374" s="38"/>
      <c r="C374" s="39"/>
      <c r="D374" s="208" t="s">
        <v>421</v>
      </c>
      <c r="E374" s="39"/>
      <c r="F374" s="209" t="s">
        <v>4343</v>
      </c>
      <c r="G374" s="39"/>
      <c r="H374" s="39"/>
      <c r="I374" s="118"/>
      <c r="J374" s="39"/>
      <c r="K374" s="39"/>
      <c r="L374" s="42"/>
      <c r="M374" s="210"/>
      <c r="N374" s="211"/>
      <c r="O374" s="67"/>
      <c r="P374" s="67"/>
      <c r="Q374" s="67"/>
      <c r="R374" s="67"/>
      <c r="S374" s="67"/>
      <c r="T374" s="68"/>
      <c r="U374" s="37"/>
      <c r="V374" s="37"/>
      <c r="W374" s="37"/>
      <c r="X374" s="37"/>
      <c r="Y374" s="37"/>
      <c r="Z374" s="37"/>
      <c r="AA374" s="37"/>
      <c r="AB374" s="37"/>
      <c r="AC374" s="37"/>
      <c r="AD374" s="37"/>
      <c r="AE374" s="37"/>
      <c r="AT374" s="19" t="s">
        <v>421</v>
      </c>
      <c r="AU374" s="19" t="s">
        <v>91</v>
      </c>
    </row>
    <row r="375" spans="1:65" s="2" customFormat="1" ht="16.5" customHeight="1">
      <c r="A375" s="37"/>
      <c r="B375" s="38"/>
      <c r="C375" s="255" t="s">
        <v>729</v>
      </c>
      <c r="D375" s="255" t="s">
        <v>633</v>
      </c>
      <c r="E375" s="256" t="s">
        <v>4437</v>
      </c>
      <c r="F375" s="257" t="s">
        <v>4438</v>
      </c>
      <c r="G375" s="258" t="s">
        <v>518</v>
      </c>
      <c r="H375" s="259">
        <v>1</v>
      </c>
      <c r="I375" s="260"/>
      <c r="J375" s="261">
        <f>ROUND(I375*H375,2)</f>
        <v>0</v>
      </c>
      <c r="K375" s="257" t="s">
        <v>44</v>
      </c>
      <c r="L375" s="262"/>
      <c r="M375" s="263" t="s">
        <v>44</v>
      </c>
      <c r="N375" s="264" t="s">
        <v>53</v>
      </c>
      <c r="O375" s="67"/>
      <c r="P375" s="204">
        <f>O375*H375</f>
        <v>0</v>
      </c>
      <c r="Q375" s="204">
        <v>2.78</v>
      </c>
      <c r="R375" s="204">
        <f>Q375*H375</f>
        <v>2.78</v>
      </c>
      <c r="S375" s="204">
        <v>0</v>
      </c>
      <c r="T375" s="205">
        <f>S375*H375</f>
        <v>0</v>
      </c>
      <c r="U375" s="37"/>
      <c r="V375" s="37"/>
      <c r="W375" s="37"/>
      <c r="X375" s="37"/>
      <c r="Y375" s="37"/>
      <c r="Z375" s="37"/>
      <c r="AA375" s="37"/>
      <c r="AB375" s="37"/>
      <c r="AC375" s="37"/>
      <c r="AD375" s="37"/>
      <c r="AE375" s="37"/>
      <c r="AR375" s="206" t="s">
        <v>351</v>
      </c>
      <c r="AT375" s="206" t="s">
        <v>633</v>
      </c>
      <c r="AU375" s="206" t="s">
        <v>91</v>
      </c>
      <c r="AY375" s="19" t="s">
        <v>262</v>
      </c>
      <c r="BE375" s="207">
        <f>IF(N375="základní",J375,0)</f>
        <v>0</v>
      </c>
      <c r="BF375" s="207">
        <f>IF(N375="snížená",J375,0)</f>
        <v>0</v>
      </c>
      <c r="BG375" s="207">
        <f>IF(N375="zákl. přenesená",J375,0)</f>
        <v>0</v>
      </c>
      <c r="BH375" s="207">
        <f>IF(N375="sníž. přenesená",J375,0)</f>
        <v>0</v>
      </c>
      <c r="BI375" s="207">
        <f>IF(N375="nulová",J375,0)</f>
        <v>0</v>
      </c>
      <c r="BJ375" s="19" t="s">
        <v>89</v>
      </c>
      <c r="BK375" s="207">
        <f>ROUND(I375*H375,2)</f>
        <v>0</v>
      </c>
      <c r="BL375" s="19" t="s">
        <v>104</v>
      </c>
      <c r="BM375" s="206" t="s">
        <v>4439</v>
      </c>
    </row>
    <row r="376" spans="1:65" s="2" customFormat="1" ht="18">
      <c r="A376" s="37"/>
      <c r="B376" s="38"/>
      <c r="C376" s="39"/>
      <c r="D376" s="208" t="s">
        <v>421</v>
      </c>
      <c r="E376" s="39"/>
      <c r="F376" s="209" t="s">
        <v>4343</v>
      </c>
      <c r="G376" s="39"/>
      <c r="H376" s="39"/>
      <c r="I376" s="118"/>
      <c r="J376" s="39"/>
      <c r="K376" s="39"/>
      <c r="L376" s="42"/>
      <c r="M376" s="210"/>
      <c r="N376" s="211"/>
      <c r="O376" s="67"/>
      <c r="P376" s="67"/>
      <c r="Q376" s="67"/>
      <c r="R376" s="67"/>
      <c r="S376" s="67"/>
      <c r="T376" s="68"/>
      <c r="U376" s="37"/>
      <c r="V376" s="37"/>
      <c r="W376" s="37"/>
      <c r="X376" s="37"/>
      <c r="Y376" s="37"/>
      <c r="Z376" s="37"/>
      <c r="AA376" s="37"/>
      <c r="AB376" s="37"/>
      <c r="AC376" s="37"/>
      <c r="AD376" s="37"/>
      <c r="AE376" s="37"/>
      <c r="AT376" s="19" t="s">
        <v>421</v>
      </c>
      <c r="AU376" s="19" t="s">
        <v>91</v>
      </c>
    </row>
    <row r="377" spans="1:65" s="2" customFormat="1" ht="16.5" customHeight="1">
      <c r="A377" s="37"/>
      <c r="B377" s="38"/>
      <c r="C377" s="255" t="s">
        <v>733</v>
      </c>
      <c r="D377" s="255" t="s">
        <v>633</v>
      </c>
      <c r="E377" s="256" t="s">
        <v>4440</v>
      </c>
      <c r="F377" s="257" t="s">
        <v>4441</v>
      </c>
      <c r="G377" s="258" t="s">
        <v>518</v>
      </c>
      <c r="H377" s="259">
        <v>1</v>
      </c>
      <c r="I377" s="260"/>
      <c r="J377" s="261">
        <f>ROUND(I377*H377,2)</f>
        <v>0</v>
      </c>
      <c r="K377" s="257" t="s">
        <v>44</v>
      </c>
      <c r="L377" s="262"/>
      <c r="M377" s="263" t="s">
        <v>44</v>
      </c>
      <c r="N377" s="264" t="s">
        <v>53</v>
      </c>
      <c r="O377" s="67"/>
      <c r="P377" s="204">
        <f>O377*H377</f>
        <v>0</v>
      </c>
      <c r="Q377" s="204">
        <v>2.78</v>
      </c>
      <c r="R377" s="204">
        <f>Q377*H377</f>
        <v>2.78</v>
      </c>
      <c r="S377" s="204">
        <v>0</v>
      </c>
      <c r="T377" s="205">
        <f>S377*H377</f>
        <v>0</v>
      </c>
      <c r="U377" s="37"/>
      <c r="V377" s="37"/>
      <c r="W377" s="37"/>
      <c r="X377" s="37"/>
      <c r="Y377" s="37"/>
      <c r="Z377" s="37"/>
      <c r="AA377" s="37"/>
      <c r="AB377" s="37"/>
      <c r="AC377" s="37"/>
      <c r="AD377" s="37"/>
      <c r="AE377" s="37"/>
      <c r="AR377" s="206" t="s">
        <v>351</v>
      </c>
      <c r="AT377" s="206" t="s">
        <v>633</v>
      </c>
      <c r="AU377" s="206" t="s">
        <v>91</v>
      </c>
      <c r="AY377" s="19" t="s">
        <v>262</v>
      </c>
      <c r="BE377" s="207">
        <f>IF(N377="základní",J377,0)</f>
        <v>0</v>
      </c>
      <c r="BF377" s="207">
        <f>IF(N377="snížená",J377,0)</f>
        <v>0</v>
      </c>
      <c r="BG377" s="207">
        <f>IF(N377="zákl. přenesená",J377,0)</f>
        <v>0</v>
      </c>
      <c r="BH377" s="207">
        <f>IF(N377="sníž. přenesená",J377,0)</f>
        <v>0</v>
      </c>
      <c r="BI377" s="207">
        <f>IF(N377="nulová",J377,0)</f>
        <v>0</v>
      </c>
      <c r="BJ377" s="19" t="s">
        <v>89</v>
      </c>
      <c r="BK377" s="207">
        <f>ROUND(I377*H377,2)</f>
        <v>0</v>
      </c>
      <c r="BL377" s="19" t="s">
        <v>104</v>
      </c>
      <c r="BM377" s="206" t="s">
        <v>4442</v>
      </c>
    </row>
    <row r="378" spans="1:65" s="2" customFormat="1" ht="18">
      <c r="A378" s="37"/>
      <c r="B378" s="38"/>
      <c r="C378" s="39"/>
      <c r="D378" s="208" t="s">
        <v>421</v>
      </c>
      <c r="E378" s="39"/>
      <c r="F378" s="209" t="s">
        <v>4343</v>
      </c>
      <c r="G378" s="39"/>
      <c r="H378" s="39"/>
      <c r="I378" s="118"/>
      <c r="J378" s="39"/>
      <c r="K378" s="39"/>
      <c r="L378" s="42"/>
      <c r="M378" s="210"/>
      <c r="N378" s="211"/>
      <c r="O378" s="67"/>
      <c r="P378" s="67"/>
      <c r="Q378" s="67"/>
      <c r="R378" s="67"/>
      <c r="S378" s="67"/>
      <c r="T378" s="68"/>
      <c r="U378" s="37"/>
      <c r="V378" s="37"/>
      <c r="W378" s="37"/>
      <c r="X378" s="37"/>
      <c r="Y378" s="37"/>
      <c r="Z378" s="37"/>
      <c r="AA378" s="37"/>
      <c r="AB378" s="37"/>
      <c r="AC378" s="37"/>
      <c r="AD378" s="37"/>
      <c r="AE378" s="37"/>
      <c r="AT378" s="19" t="s">
        <v>421</v>
      </c>
      <c r="AU378" s="19" t="s">
        <v>91</v>
      </c>
    </row>
    <row r="379" spans="1:65" s="2" customFormat="1" ht="16.5" customHeight="1">
      <c r="A379" s="37"/>
      <c r="B379" s="38"/>
      <c r="C379" s="255" t="s">
        <v>738</v>
      </c>
      <c r="D379" s="255" t="s">
        <v>633</v>
      </c>
      <c r="E379" s="256" t="s">
        <v>4443</v>
      </c>
      <c r="F379" s="257" t="s">
        <v>4444</v>
      </c>
      <c r="G379" s="258" t="s">
        <v>518</v>
      </c>
      <c r="H379" s="259">
        <v>1</v>
      </c>
      <c r="I379" s="260"/>
      <c r="J379" s="261">
        <f>ROUND(I379*H379,2)</f>
        <v>0</v>
      </c>
      <c r="K379" s="257" t="s">
        <v>44</v>
      </c>
      <c r="L379" s="262"/>
      <c r="M379" s="263" t="s">
        <v>44</v>
      </c>
      <c r="N379" s="264" t="s">
        <v>53</v>
      </c>
      <c r="O379" s="67"/>
      <c r="P379" s="204">
        <f>O379*H379</f>
        <v>0</v>
      </c>
      <c r="Q379" s="204">
        <v>2.78</v>
      </c>
      <c r="R379" s="204">
        <f>Q379*H379</f>
        <v>2.78</v>
      </c>
      <c r="S379" s="204">
        <v>0</v>
      </c>
      <c r="T379" s="205">
        <f>S379*H379</f>
        <v>0</v>
      </c>
      <c r="U379" s="37"/>
      <c r="V379" s="37"/>
      <c r="W379" s="37"/>
      <c r="X379" s="37"/>
      <c r="Y379" s="37"/>
      <c r="Z379" s="37"/>
      <c r="AA379" s="37"/>
      <c r="AB379" s="37"/>
      <c r="AC379" s="37"/>
      <c r="AD379" s="37"/>
      <c r="AE379" s="37"/>
      <c r="AR379" s="206" t="s">
        <v>351</v>
      </c>
      <c r="AT379" s="206" t="s">
        <v>633</v>
      </c>
      <c r="AU379" s="206" t="s">
        <v>91</v>
      </c>
      <c r="AY379" s="19" t="s">
        <v>262</v>
      </c>
      <c r="BE379" s="207">
        <f>IF(N379="základní",J379,0)</f>
        <v>0</v>
      </c>
      <c r="BF379" s="207">
        <f>IF(N379="snížená",J379,0)</f>
        <v>0</v>
      </c>
      <c r="BG379" s="207">
        <f>IF(N379="zákl. přenesená",J379,0)</f>
        <v>0</v>
      </c>
      <c r="BH379" s="207">
        <f>IF(N379="sníž. přenesená",J379,0)</f>
        <v>0</v>
      </c>
      <c r="BI379" s="207">
        <f>IF(N379="nulová",J379,0)</f>
        <v>0</v>
      </c>
      <c r="BJ379" s="19" t="s">
        <v>89</v>
      </c>
      <c r="BK379" s="207">
        <f>ROUND(I379*H379,2)</f>
        <v>0</v>
      </c>
      <c r="BL379" s="19" t="s">
        <v>104</v>
      </c>
      <c r="BM379" s="206" t="s">
        <v>4445</v>
      </c>
    </row>
    <row r="380" spans="1:65" s="2" customFormat="1" ht="18">
      <c r="A380" s="37"/>
      <c r="B380" s="38"/>
      <c r="C380" s="39"/>
      <c r="D380" s="208" t="s">
        <v>421</v>
      </c>
      <c r="E380" s="39"/>
      <c r="F380" s="209" t="s">
        <v>4343</v>
      </c>
      <c r="G380" s="39"/>
      <c r="H380" s="39"/>
      <c r="I380" s="118"/>
      <c r="J380" s="39"/>
      <c r="K380" s="39"/>
      <c r="L380" s="42"/>
      <c r="M380" s="210"/>
      <c r="N380" s="211"/>
      <c r="O380" s="67"/>
      <c r="P380" s="67"/>
      <c r="Q380" s="67"/>
      <c r="R380" s="67"/>
      <c r="S380" s="67"/>
      <c r="T380" s="68"/>
      <c r="U380" s="37"/>
      <c r="V380" s="37"/>
      <c r="W380" s="37"/>
      <c r="X380" s="37"/>
      <c r="Y380" s="37"/>
      <c r="Z380" s="37"/>
      <c r="AA380" s="37"/>
      <c r="AB380" s="37"/>
      <c r="AC380" s="37"/>
      <c r="AD380" s="37"/>
      <c r="AE380" s="37"/>
      <c r="AT380" s="19" t="s">
        <v>421</v>
      </c>
      <c r="AU380" s="19" t="s">
        <v>91</v>
      </c>
    </row>
    <row r="381" spans="1:65" s="2" customFormat="1" ht="16.5" customHeight="1">
      <c r="A381" s="37"/>
      <c r="B381" s="38"/>
      <c r="C381" s="255" t="s">
        <v>744</v>
      </c>
      <c r="D381" s="255" t="s">
        <v>633</v>
      </c>
      <c r="E381" s="256" t="s">
        <v>4446</v>
      </c>
      <c r="F381" s="257" t="s">
        <v>4447</v>
      </c>
      <c r="G381" s="258" t="s">
        <v>518</v>
      </c>
      <c r="H381" s="259">
        <v>1</v>
      </c>
      <c r="I381" s="260"/>
      <c r="J381" s="261">
        <f>ROUND(I381*H381,2)</f>
        <v>0</v>
      </c>
      <c r="K381" s="257" t="s">
        <v>44</v>
      </c>
      <c r="L381" s="262"/>
      <c r="M381" s="263" t="s">
        <v>44</v>
      </c>
      <c r="N381" s="264" t="s">
        <v>53</v>
      </c>
      <c r="O381" s="67"/>
      <c r="P381" s="204">
        <f>O381*H381</f>
        <v>0</v>
      </c>
      <c r="Q381" s="204">
        <v>2.78</v>
      </c>
      <c r="R381" s="204">
        <f>Q381*H381</f>
        <v>2.78</v>
      </c>
      <c r="S381" s="204">
        <v>0</v>
      </c>
      <c r="T381" s="205">
        <f>S381*H381</f>
        <v>0</v>
      </c>
      <c r="U381" s="37"/>
      <c r="V381" s="37"/>
      <c r="W381" s="37"/>
      <c r="X381" s="37"/>
      <c r="Y381" s="37"/>
      <c r="Z381" s="37"/>
      <c r="AA381" s="37"/>
      <c r="AB381" s="37"/>
      <c r="AC381" s="37"/>
      <c r="AD381" s="37"/>
      <c r="AE381" s="37"/>
      <c r="AR381" s="206" t="s">
        <v>351</v>
      </c>
      <c r="AT381" s="206" t="s">
        <v>633</v>
      </c>
      <c r="AU381" s="206" t="s">
        <v>91</v>
      </c>
      <c r="AY381" s="19" t="s">
        <v>262</v>
      </c>
      <c r="BE381" s="207">
        <f>IF(N381="základní",J381,0)</f>
        <v>0</v>
      </c>
      <c r="BF381" s="207">
        <f>IF(N381="snížená",J381,0)</f>
        <v>0</v>
      </c>
      <c r="BG381" s="207">
        <f>IF(N381="zákl. přenesená",J381,0)</f>
        <v>0</v>
      </c>
      <c r="BH381" s="207">
        <f>IF(N381="sníž. přenesená",J381,0)</f>
        <v>0</v>
      </c>
      <c r="BI381" s="207">
        <f>IF(N381="nulová",J381,0)</f>
        <v>0</v>
      </c>
      <c r="BJ381" s="19" t="s">
        <v>89</v>
      </c>
      <c r="BK381" s="207">
        <f>ROUND(I381*H381,2)</f>
        <v>0</v>
      </c>
      <c r="BL381" s="19" t="s">
        <v>104</v>
      </c>
      <c r="BM381" s="206" t="s">
        <v>4448</v>
      </c>
    </row>
    <row r="382" spans="1:65" s="2" customFormat="1" ht="18">
      <c r="A382" s="37"/>
      <c r="B382" s="38"/>
      <c r="C382" s="39"/>
      <c r="D382" s="208" t="s">
        <v>421</v>
      </c>
      <c r="E382" s="39"/>
      <c r="F382" s="209" t="s">
        <v>4343</v>
      </c>
      <c r="G382" s="39"/>
      <c r="H382" s="39"/>
      <c r="I382" s="118"/>
      <c r="J382" s="39"/>
      <c r="K382" s="39"/>
      <c r="L382" s="42"/>
      <c r="M382" s="210"/>
      <c r="N382" s="211"/>
      <c r="O382" s="67"/>
      <c r="P382" s="67"/>
      <c r="Q382" s="67"/>
      <c r="R382" s="67"/>
      <c r="S382" s="67"/>
      <c r="T382" s="68"/>
      <c r="U382" s="37"/>
      <c r="V382" s="37"/>
      <c r="W382" s="37"/>
      <c r="X382" s="37"/>
      <c r="Y382" s="37"/>
      <c r="Z382" s="37"/>
      <c r="AA382" s="37"/>
      <c r="AB382" s="37"/>
      <c r="AC382" s="37"/>
      <c r="AD382" s="37"/>
      <c r="AE382" s="37"/>
      <c r="AT382" s="19" t="s">
        <v>421</v>
      </c>
      <c r="AU382" s="19" t="s">
        <v>91</v>
      </c>
    </row>
    <row r="383" spans="1:65" s="2" customFormat="1" ht="16.5" customHeight="1">
      <c r="A383" s="37"/>
      <c r="B383" s="38"/>
      <c r="C383" s="255" t="s">
        <v>749</v>
      </c>
      <c r="D383" s="255" t="s">
        <v>633</v>
      </c>
      <c r="E383" s="256" t="s">
        <v>4449</v>
      </c>
      <c r="F383" s="257" t="s">
        <v>4450</v>
      </c>
      <c r="G383" s="258" t="s">
        <v>518</v>
      </c>
      <c r="H383" s="259">
        <v>1</v>
      </c>
      <c r="I383" s="260"/>
      <c r="J383" s="261">
        <f>ROUND(I383*H383,2)</f>
        <v>0</v>
      </c>
      <c r="K383" s="257" t="s">
        <v>44</v>
      </c>
      <c r="L383" s="262"/>
      <c r="M383" s="263" t="s">
        <v>44</v>
      </c>
      <c r="N383" s="264" t="s">
        <v>53</v>
      </c>
      <c r="O383" s="67"/>
      <c r="P383" s="204">
        <f>O383*H383</f>
        <v>0</v>
      </c>
      <c r="Q383" s="204">
        <v>2.78</v>
      </c>
      <c r="R383" s="204">
        <f>Q383*H383</f>
        <v>2.78</v>
      </c>
      <c r="S383" s="204">
        <v>0</v>
      </c>
      <c r="T383" s="205">
        <f>S383*H383</f>
        <v>0</v>
      </c>
      <c r="U383" s="37"/>
      <c r="V383" s="37"/>
      <c r="W383" s="37"/>
      <c r="X383" s="37"/>
      <c r="Y383" s="37"/>
      <c r="Z383" s="37"/>
      <c r="AA383" s="37"/>
      <c r="AB383" s="37"/>
      <c r="AC383" s="37"/>
      <c r="AD383" s="37"/>
      <c r="AE383" s="37"/>
      <c r="AR383" s="206" t="s">
        <v>351</v>
      </c>
      <c r="AT383" s="206" t="s">
        <v>633</v>
      </c>
      <c r="AU383" s="206" t="s">
        <v>91</v>
      </c>
      <c r="AY383" s="19" t="s">
        <v>262</v>
      </c>
      <c r="BE383" s="207">
        <f>IF(N383="základní",J383,0)</f>
        <v>0</v>
      </c>
      <c r="BF383" s="207">
        <f>IF(N383="snížená",J383,0)</f>
        <v>0</v>
      </c>
      <c r="BG383" s="207">
        <f>IF(N383="zákl. přenesená",J383,0)</f>
        <v>0</v>
      </c>
      <c r="BH383" s="207">
        <f>IF(N383="sníž. přenesená",J383,0)</f>
        <v>0</v>
      </c>
      <c r="BI383" s="207">
        <f>IF(N383="nulová",J383,0)</f>
        <v>0</v>
      </c>
      <c r="BJ383" s="19" t="s">
        <v>89</v>
      </c>
      <c r="BK383" s="207">
        <f>ROUND(I383*H383,2)</f>
        <v>0</v>
      </c>
      <c r="BL383" s="19" t="s">
        <v>104</v>
      </c>
      <c r="BM383" s="206" t="s">
        <v>4451</v>
      </c>
    </row>
    <row r="384" spans="1:65" s="2" customFormat="1" ht="18">
      <c r="A384" s="37"/>
      <c r="B384" s="38"/>
      <c r="C384" s="39"/>
      <c r="D384" s="208" t="s">
        <v>421</v>
      </c>
      <c r="E384" s="39"/>
      <c r="F384" s="209" t="s">
        <v>4343</v>
      </c>
      <c r="G384" s="39"/>
      <c r="H384" s="39"/>
      <c r="I384" s="118"/>
      <c r="J384" s="39"/>
      <c r="K384" s="39"/>
      <c r="L384" s="42"/>
      <c r="M384" s="210"/>
      <c r="N384" s="211"/>
      <c r="O384" s="67"/>
      <c r="P384" s="67"/>
      <c r="Q384" s="67"/>
      <c r="R384" s="67"/>
      <c r="S384" s="67"/>
      <c r="T384" s="68"/>
      <c r="U384" s="37"/>
      <c r="V384" s="37"/>
      <c r="W384" s="37"/>
      <c r="X384" s="37"/>
      <c r="Y384" s="37"/>
      <c r="Z384" s="37"/>
      <c r="AA384" s="37"/>
      <c r="AB384" s="37"/>
      <c r="AC384" s="37"/>
      <c r="AD384" s="37"/>
      <c r="AE384" s="37"/>
      <c r="AT384" s="19" t="s">
        <v>421</v>
      </c>
      <c r="AU384" s="19" t="s">
        <v>91</v>
      </c>
    </row>
    <row r="385" spans="1:65" s="2" customFormat="1" ht="16.5" customHeight="1">
      <c r="A385" s="37"/>
      <c r="B385" s="38"/>
      <c r="C385" s="255" t="s">
        <v>903</v>
      </c>
      <c r="D385" s="255" t="s">
        <v>633</v>
      </c>
      <c r="E385" s="256" t="s">
        <v>4452</v>
      </c>
      <c r="F385" s="257" t="s">
        <v>4453</v>
      </c>
      <c r="G385" s="258" t="s">
        <v>518</v>
      </c>
      <c r="H385" s="259">
        <v>1</v>
      </c>
      <c r="I385" s="260"/>
      <c r="J385" s="261">
        <f>ROUND(I385*H385,2)</f>
        <v>0</v>
      </c>
      <c r="K385" s="257" t="s">
        <v>44</v>
      </c>
      <c r="L385" s="262"/>
      <c r="M385" s="263" t="s">
        <v>44</v>
      </c>
      <c r="N385" s="264" t="s">
        <v>53</v>
      </c>
      <c r="O385" s="67"/>
      <c r="P385" s="204">
        <f>O385*H385</f>
        <v>0</v>
      </c>
      <c r="Q385" s="204">
        <v>2.78</v>
      </c>
      <c r="R385" s="204">
        <f>Q385*H385</f>
        <v>2.78</v>
      </c>
      <c r="S385" s="204">
        <v>0</v>
      </c>
      <c r="T385" s="205">
        <f>S385*H385</f>
        <v>0</v>
      </c>
      <c r="U385" s="37"/>
      <c r="V385" s="37"/>
      <c r="W385" s="37"/>
      <c r="X385" s="37"/>
      <c r="Y385" s="37"/>
      <c r="Z385" s="37"/>
      <c r="AA385" s="37"/>
      <c r="AB385" s="37"/>
      <c r="AC385" s="37"/>
      <c r="AD385" s="37"/>
      <c r="AE385" s="37"/>
      <c r="AR385" s="206" t="s">
        <v>351</v>
      </c>
      <c r="AT385" s="206" t="s">
        <v>633</v>
      </c>
      <c r="AU385" s="206" t="s">
        <v>91</v>
      </c>
      <c r="AY385" s="19" t="s">
        <v>262</v>
      </c>
      <c r="BE385" s="207">
        <f>IF(N385="základní",J385,0)</f>
        <v>0</v>
      </c>
      <c r="BF385" s="207">
        <f>IF(N385="snížená",J385,0)</f>
        <v>0</v>
      </c>
      <c r="BG385" s="207">
        <f>IF(N385="zákl. přenesená",J385,0)</f>
        <v>0</v>
      </c>
      <c r="BH385" s="207">
        <f>IF(N385="sníž. přenesená",J385,0)</f>
        <v>0</v>
      </c>
      <c r="BI385" s="207">
        <f>IF(N385="nulová",J385,0)</f>
        <v>0</v>
      </c>
      <c r="BJ385" s="19" t="s">
        <v>89</v>
      </c>
      <c r="BK385" s="207">
        <f>ROUND(I385*H385,2)</f>
        <v>0</v>
      </c>
      <c r="BL385" s="19" t="s">
        <v>104</v>
      </c>
      <c r="BM385" s="206" t="s">
        <v>4454</v>
      </c>
    </row>
    <row r="386" spans="1:65" s="2" customFormat="1" ht="18">
      <c r="A386" s="37"/>
      <c r="B386" s="38"/>
      <c r="C386" s="39"/>
      <c r="D386" s="208" t="s">
        <v>421</v>
      </c>
      <c r="E386" s="39"/>
      <c r="F386" s="209" t="s">
        <v>4343</v>
      </c>
      <c r="G386" s="39"/>
      <c r="H386" s="39"/>
      <c r="I386" s="118"/>
      <c r="J386" s="39"/>
      <c r="K386" s="39"/>
      <c r="L386" s="42"/>
      <c r="M386" s="210"/>
      <c r="N386" s="211"/>
      <c r="O386" s="67"/>
      <c r="P386" s="67"/>
      <c r="Q386" s="67"/>
      <c r="R386" s="67"/>
      <c r="S386" s="67"/>
      <c r="T386" s="68"/>
      <c r="U386" s="37"/>
      <c r="V386" s="37"/>
      <c r="W386" s="37"/>
      <c r="X386" s="37"/>
      <c r="Y386" s="37"/>
      <c r="Z386" s="37"/>
      <c r="AA386" s="37"/>
      <c r="AB386" s="37"/>
      <c r="AC386" s="37"/>
      <c r="AD386" s="37"/>
      <c r="AE386" s="37"/>
      <c r="AT386" s="19" t="s">
        <v>421</v>
      </c>
      <c r="AU386" s="19" t="s">
        <v>91</v>
      </c>
    </row>
    <row r="387" spans="1:65" s="2" customFormat="1" ht="16.5" customHeight="1">
      <c r="A387" s="37"/>
      <c r="B387" s="38"/>
      <c r="C387" s="255" t="s">
        <v>928</v>
      </c>
      <c r="D387" s="255" t="s">
        <v>633</v>
      </c>
      <c r="E387" s="256" t="s">
        <v>4455</v>
      </c>
      <c r="F387" s="257" t="s">
        <v>4456</v>
      </c>
      <c r="G387" s="258" t="s">
        <v>518</v>
      </c>
      <c r="H387" s="259">
        <v>1</v>
      </c>
      <c r="I387" s="260"/>
      <c r="J387" s="261">
        <f>ROUND(I387*H387,2)</f>
        <v>0</v>
      </c>
      <c r="K387" s="257" t="s">
        <v>44</v>
      </c>
      <c r="L387" s="262"/>
      <c r="M387" s="263" t="s">
        <v>44</v>
      </c>
      <c r="N387" s="264" t="s">
        <v>53</v>
      </c>
      <c r="O387" s="67"/>
      <c r="P387" s="204">
        <f>O387*H387</f>
        <v>0</v>
      </c>
      <c r="Q387" s="204">
        <v>2.78</v>
      </c>
      <c r="R387" s="204">
        <f>Q387*H387</f>
        <v>2.78</v>
      </c>
      <c r="S387" s="204">
        <v>0</v>
      </c>
      <c r="T387" s="205">
        <f>S387*H387</f>
        <v>0</v>
      </c>
      <c r="U387" s="37"/>
      <c r="V387" s="37"/>
      <c r="W387" s="37"/>
      <c r="X387" s="37"/>
      <c r="Y387" s="37"/>
      <c r="Z387" s="37"/>
      <c r="AA387" s="37"/>
      <c r="AB387" s="37"/>
      <c r="AC387" s="37"/>
      <c r="AD387" s="37"/>
      <c r="AE387" s="37"/>
      <c r="AR387" s="206" t="s">
        <v>351</v>
      </c>
      <c r="AT387" s="206" t="s">
        <v>633</v>
      </c>
      <c r="AU387" s="206" t="s">
        <v>91</v>
      </c>
      <c r="AY387" s="19" t="s">
        <v>262</v>
      </c>
      <c r="BE387" s="207">
        <f>IF(N387="základní",J387,0)</f>
        <v>0</v>
      </c>
      <c r="BF387" s="207">
        <f>IF(N387="snížená",J387,0)</f>
        <v>0</v>
      </c>
      <c r="BG387" s="207">
        <f>IF(N387="zákl. přenesená",J387,0)</f>
        <v>0</v>
      </c>
      <c r="BH387" s="207">
        <f>IF(N387="sníž. přenesená",J387,0)</f>
        <v>0</v>
      </c>
      <c r="BI387" s="207">
        <f>IF(N387="nulová",J387,0)</f>
        <v>0</v>
      </c>
      <c r="BJ387" s="19" t="s">
        <v>89</v>
      </c>
      <c r="BK387" s="207">
        <f>ROUND(I387*H387,2)</f>
        <v>0</v>
      </c>
      <c r="BL387" s="19" t="s">
        <v>104</v>
      </c>
      <c r="BM387" s="206" t="s">
        <v>4457</v>
      </c>
    </row>
    <row r="388" spans="1:65" s="2" customFormat="1" ht="18">
      <c r="A388" s="37"/>
      <c r="B388" s="38"/>
      <c r="C388" s="39"/>
      <c r="D388" s="208" t="s">
        <v>421</v>
      </c>
      <c r="E388" s="39"/>
      <c r="F388" s="209" t="s">
        <v>4343</v>
      </c>
      <c r="G388" s="39"/>
      <c r="H388" s="39"/>
      <c r="I388" s="118"/>
      <c r="J388" s="39"/>
      <c r="K388" s="39"/>
      <c r="L388" s="42"/>
      <c r="M388" s="210"/>
      <c r="N388" s="211"/>
      <c r="O388" s="67"/>
      <c r="P388" s="67"/>
      <c r="Q388" s="67"/>
      <c r="R388" s="67"/>
      <c r="S388" s="67"/>
      <c r="T388" s="68"/>
      <c r="U388" s="37"/>
      <c r="V388" s="37"/>
      <c r="W388" s="37"/>
      <c r="X388" s="37"/>
      <c r="Y388" s="37"/>
      <c r="Z388" s="37"/>
      <c r="AA388" s="37"/>
      <c r="AB388" s="37"/>
      <c r="AC388" s="37"/>
      <c r="AD388" s="37"/>
      <c r="AE388" s="37"/>
      <c r="AT388" s="19" t="s">
        <v>421</v>
      </c>
      <c r="AU388" s="19" t="s">
        <v>91</v>
      </c>
    </row>
    <row r="389" spans="1:65" s="2" customFormat="1" ht="16.5" customHeight="1">
      <c r="A389" s="37"/>
      <c r="B389" s="38"/>
      <c r="C389" s="255" t="s">
        <v>939</v>
      </c>
      <c r="D389" s="255" t="s">
        <v>633</v>
      </c>
      <c r="E389" s="256" t="s">
        <v>4458</v>
      </c>
      <c r="F389" s="257" t="s">
        <v>4459</v>
      </c>
      <c r="G389" s="258" t="s">
        <v>518</v>
      </c>
      <c r="H389" s="259">
        <v>1</v>
      </c>
      <c r="I389" s="260"/>
      <c r="J389" s="261">
        <f>ROUND(I389*H389,2)</f>
        <v>0</v>
      </c>
      <c r="K389" s="257" t="s">
        <v>44</v>
      </c>
      <c r="L389" s="262"/>
      <c r="M389" s="263" t="s">
        <v>44</v>
      </c>
      <c r="N389" s="264" t="s">
        <v>53</v>
      </c>
      <c r="O389" s="67"/>
      <c r="P389" s="204">
        <f>O389*H389</f>
        <v>0</v>
      </c>
      <c r="Q389" s="204">
        <v>2.78</v>
      </c>
      <c r="R389" s="204">
        <f>Q389*H389</f>
        <v>2.78</v>
      </c>
      <c r="S389" s="204">
        <v>0</v>
      </c>
      <c r="T389" s="205">
        <f>S389*H389</f>
        <v>0</v>
      </c>
      <c r="U389" s="37"/>
      <c r="V389" s="37"/>
      <c r="W389" s="37"/>
      <c r="X389" s="37"/>
      <c r="Y389" s="37"/>
      <c r="Z389" s="37"/>
      <c r="AA389" s="37"/>
      <c r="AB389" s="37"/>
      <c r="AC389" s="37"/>
      <c r="AD389" s="37"/>
      <c r="AE389" s="37"/>
      <c r="AR389" s="206" t="s">
        <v>351</v>
      </c>
      <c r="AT389" s="206" t="s">
        <v>633</v>
      </c>
      <c r="AU389" s="206" t="s">
        <v>91</v>
      </c>
      <c r="AY389" s="19" t="s">
        <v>262</v>
      </c>
      <c r="BE389" s="207">
        <f>IF(N389="základní",J389,0)</f>
        <v>0</v>
      </c>
      <c r="BF389" s="207">
        <f>IF(N389="snížená",J389,0)</f>
        <v>0</v>
      </c>
      <c r="BG389" s="207">
        <f>IF(N389="zákl. přenesená",J389,0)</f>
        <v>0</v>
      </c>
      <c r="BH389" s="207">
        <f>IF(N389="sníž. přenesená",J389,0)</f>
        <v>0</v>
      </c>
      <c r="BI389" s="207">
        <f>IF(N389="nulová",J389,0)</f>
        <v>0</v>
      </c>
      <c r="BJ389" s="19" t="s">
        <v>89</v>
      </c>
      <c r="BK389" s="207">
        <f>ROUND(I389*H389,2)</f>
        <v>0</v>
      </c>
      <c r="BL389" s="19" t="s">
        <v>104</v>
      </c>
      <c r="BM389" s="206" t="s">
        <v>4460</v>
      </c>
    </row>
    <row r="390" spans="1:65" s="2" customFormat="1" ht="18">
      <c r="A390" s="37"/>
      <c r="B390" s="38"/>
      <c r="C390" s="39"/>
      <c r="D390" s="208" t="s">
        <v>421</v>
      </c>
      <c r="E390" s="39"/>
      <c r="F390" s="209" t="s">
        <v>4343</v>
      </c>
      <c r="G390" s="39"/>
      <c r="H390" s="39"/>
      <c r="I390" s="118"/>
      <c r="J390" s="39"/>
      <c r="K390" s="39"/>
      <c r="L390" s="42"/>
      <c r="M390" s="210"/>
      <c r="N390" s="211"/>
      <c r="O390" s="67"/>
      <c r="P390" s="67"/>
      <c r="Q390" s="67"/>
      <c r="R390" s="67"/>
      <c r="S390" s="67"/>
      <c r="T390" s="68"/>
      <c r="U390" s="37"/>
      <c r="V390" s="37"/>
      <c r="W390" s="37"/>
      <c r="X390" s="37"/>
      <c r="Y390" s="37"/>
      <c r="Z390" s="37"/>
      <c r="AA390" s="37"/>
      <c r="AB390" s="37"/>
      <c r="AC390" s="37"/>
      <c r="AD390" s="37"/>
      <c r="AE390" s="37"/>
      <c r="AT390" s="19" t="s">
        <v>421</v>
      </c>
      <c r="AU390" s="19" t="s">
        <v>91</v>
      </c>
    </row>
    <row r="391" spans="1:65" s="2" customFormat="1" ht="16.5" customHeight="1">
      <c r="A391" s="37"/>
      <c r="B391" s="38"/>
      <c r="C391" s="255" t="s">
        <v>948</v>
      </c>
      <c r="D391" s="255" t="s">
        <v>633</v>
      </c>
      <c r="E391" s="256" t="s">
        <v>4461</v>
      </c>
      <c r="F391" s="257" t="s">
        <v>4462</v>
      </c>
      <c r="G391" s="258" t="s">
        <v>518</v>
      </c>
      <c r="H391" s="259">
        <v>1</v>
      </c>
      <c r="I391" s="260"/>
      <c r="J391" s="261">
        <f>ROUND(I391*H391,2)</f>
        <v>0</v>
      </c>
      <c r="K391" s="257" t="s">
        <v>44</v>
      </c>
      <c r="L391" s="262"/>
      <c r="M391" s="263" t="s">
        <v>44</v>
      </c>
      <c r="N391" s="264" t="s">
        <v>53</v>
      </c>
      <c r="O391" s="67"/>
      <c r="P391" s="204">
        <f>O391*H391</f>
        <v>0</v>
      </c>
      <c r="Q391" s="204">
        <v>2.78</v>
      </c>
      <c r="R391" s="204">
        <f>Q391*H391</f>
        <v>2.78</v>
      </c>
      <c r="S391" s="204">
        <v>0</v>
      </c>
      <c r="T391" s="205">
        <f>S391*H391</f>
        <v>0</v>
      </c>
      <c r="U391" s="37"/>
      <c r="V391" s="37"/>
      <c r="W391" s="37"/>
      <c r="X391" s="37"/>
      <c r="Y391" s="37"/>
      <c r="Z391" s="37"/>
      <c r="AA391" s="37"/>
      <c r="AB391" s="37"/>
      <c r="AC391" s="37"/>
      <c r="AD391" s="37"/>
      <c r="AE391" s="37"/>
      <c r="AR391" s="206" t="s">
        <v>351</v>
      </c>
      <c r="AT391" s="206" t="s">
        <v>633</v>
      </c>
      <c r="AU391" s="206" t="s">
        <v>91</v>
      </c>
      <c r="AY391" s="19" t="s">
        <v>262</v>
      </c>
      <c r="BE391" s="207">
        <f>IF(N391="základní",J391,0)</f>
        <v>0</v>
      </c>
      <c r="BF391" s="207">
        <f>IF(N391="snížená",J391,0)</f>
        <v>0</v>
      </c>
      <c r="BG391" s="207">
        <f>IF(N391="zákl. přenesená",J391,0)</f>
        <v>0</v>
      </c>
      <c r="BH391" s="207">
        <f>IF(N391="sníž. přenesená",J391,0)</f>
        <v>0</v>
      </c>
      <c r="BI391" s="207">
        <f>IF(N391="nulová",J391,0)</f>
        <v>0</v>
      </c>
      <c r="BJ391" s="19" t="s">
        <v>89</v>
      </c>
      <c r="BK391" s="207">
        <f>ROUND(I391*H391,2)</f>
        <v>0</v>
      </c>
      <c r="BL391" s="19" t="s">
        <v>104</v>
      </c>
      <c r="BM391" s="206" t="s">
        <v>4463</v>
      </c>
    </row>
    <row r="392" spans="1:65" s="2" customFormat="1" ht="18">
      <c r="A392" s="37"/>
      <c r="B392" s="38"/>
      <c r="C392" s="39"/>
      <c r="D392" s="208" t="s">
        <v>421</v>
      </c>
      <c r="E392" s="39"/>
      <c r="F392" s="209" t="s">
        <v>4343</v>
      </c>
      <c r="G392" s="39"/>
      <c r="H392" s="39"/>
      <c r="I392" s="118"/>
      <c r="J392" s="39"/>
      <c r="K392" s="39"/>
      <c r="L392" s="42"/>
      <c r="M392" s="210"/>
      <c r="N392" s="211"/>
      <c r="O392" s="67"/>
      <c r="P392" s="67"/>
      <c r="Q392" s="67"/>
      <c r="R392" s="67"/>
      <c r="S392" s="67"/>
      <c r="T392" s="68"/>
      <c r="U392" s="37"/>
      <c r="V392" s="37"/>
      <c r="W392" s="37"/>
      <c r="X392" s="37"/>
      <c r="Y392" s="37"/>
      <c r="Z392" s="37"/>
      <c r="AA392" s="37"/>
      <c r="AB392" s="37"/>
      <c r="AC392" s="37"/>
      <c r="AD392" s="37"/>
      <c r="AE392" s="37"/>
      <c r="AT392" s="19" t="s">
        <v>421</v>
      </c>
      <c r="AU392" s="19" t="s">
        <v>91</v>
      </c>
    </row>
    <row r="393" spans="1:65" s="2" customFormat="1" ht="16.5" customHeight="1">
      <c r="A393" s="37"/>
      <c r="B393" s="38"/>
      <c r="C393" s="255" t="s">
        <v>955</v>
      </c>
      <c r="D393" s="255" t="s">
        <v>633</v>
      </c>
      <c r="E393" s="256" t="s">
        <v>4464</v>
      </c>
      <c r="F393" s="257" t="s">
        <v>4465</v>
      </c>
      <c r="G393" s="258" t="s">
        <v>518</v>
      </c>
      <c r="H393" s="259">
        <v>1</v>
      </c>
      <c r="I393" s="260"/>
      <c r="J393" s="261">
        <f>ROUND(I393*H393,2)</f>
        <v>0</v>
      </c>
      <c r="K393" s="257" t="s">
        <v>44</v>
      </c>
      <c r="L393" s="262"/>
      <c r="M393" s="263" t="s">
        <v>44</v>
      </c>
      <c r="N393" s="264" t="s">
        <v>53</v>
      </c>
      <c r="O393" s="67"/>
      <c r="P393" s="204">
        <f>O393*H393</f>
        <v>0</v>
      </c>
      <c r="Q393" s="204">
        <v>2.78</v>
      </c>
      <c r="R393" s="204">
        <f>Q393*H393</f>
        <v>2.78</v>
      </c>
      <c r="S393" s="204">
        <v>0</v>
      </c>
      <c r="T393" s="205">
        <f>S393*H393</f>
        <v>0</v>
      </c>
      <c r="U393" s="37"/>
      <c r="V393" s="37"/>
      <c r="W393" s="37"/>
      <c r="X393" s="37"/>
      <c r="Y393" s="37"/>
      <c r="Z393" s="37"/>
      <c r="AA393" s="37"/>
      <c r="AB393" s="37"/>
      <c r="AC393" s="37"/>
      <c r="AD393" s="37"/>
      <c r="AE393" s="37"/>
      <c r="AR393" s="206" t="s">
        <v>351</v>
      </c>
      <c r="AT393" s="206" t="s">
        <v>633</v>
      </c>
      <c r="AU393" s="206" t="s">
        <v>91</v>
      </c>
      <c r="AY393" s="19" t="s">
        <v>262</v>
      </c>
      <c r="BE393" s="207">
        <f>IF(N393="základní",J393,0)</f>
        <v>0</v>
      </c>
      <c r="BF393" s="207">
        <f>IF(N393="snížená",J393,0)</f>
        <v>0</v>
      </c>
      <c r="BG393" s="207">
        <f>IF(N393="zákl. přenesená",J393,0)</f>
        <v>0</v>
      </c>
      <c r="BH393" s="207">
        <f>IF(N393="sníž. přenesená",J393,0)</f>
        <v>0</v>
      </c>
      <c r="BI393" s="207">
        <f>IF(N393="nulová",J393,0)</f>
        <v>0</v>
      </c>
      <c r="BJ393" s="19" t="s">
        <v>89</v>
      </c>
      <c r="BK393" s="207">
        <f>ROUND(I393*H393,2)</f>
        <v>0</v>
      </c>
      <c r="BL393" s="19" t="s">
        <v>104</v>
      </c>
      <c r="BM393" s="206" t="s">
        <v>4466</v>
      </c>
    </row>
    <row r="394" spans="1:65" s="2" customFormat="1" ht="18">
      <c r="A394" s="37"/>
      <c r="B394" s="38"/>
      <c r="C394" s="39"/>
      <c r="D394" s="208" t="s">
        <v>421</v>
      </c>
      <c r="E394" s="39"/>
      <c r="F394" s="209" t="s">
        <v>4343</v>
      </c>
      <c r="G394" s="39"/>
      <c r="H394" s="39"/>
      <c r="I394" s="118"/>
      <c r="J394" s="39"/>
      <c r="K394" s="39"/>
      <c r="L394" s="42"/>
      <c r="M394" s="210"/>
      <c r="N394" s="211"/>
      <c r="O394" s="67"/>
      <c r="P394" s="67"/>
      <c r="Q394" s="67"/>
      <c r="R394" s="67"/>
      <c r="S394" s="67"/>
      <c r="T394" s="68"/>
      <c r="U394" s="37"/>
      <c r="V394" s="37"/>
      <c r="W394" s="37"/>
      <c r="X394" s="37"/>
      <c r="Y394" s="37"/>
      <c r="Z394" s="37"/>
      <c r="AA394" s="37"/>
      <c r="AB394" s="37"/>
      <c r="AC394" s="37"/>
      <c r="AD394" s="37"/>
      <c r="AE394" s="37"/>
      <c r="AT394" s="19" t="s">
        <v>421</v>
      </c>
      <c r="AU394" s="19" t="s">
        <v>91</v>
      </c>
    </row>
    <row r="395" spans="1:65" s="2" customFormat="1" ht="16.5" customHeight="1">
      <c r="A395" s="37"/>
      <c r="B395" s="38"/>
      <c r="C395" s="255" t="s">
        <v>960</v>
      </c>
      <c r="D395" s="255" t="s">
        <v>633</v>
      </c>
      <c r="E395" s="256" t="s">
        <v>4467</v>
      </c>
      <c r="F395" s="257" t="s">
        <v>4468</v>
      </c>
      <c r="G395" s="258" t="s">
        <v>518</v>
      </c>
      <c r="H395" s="259">
        <v>1</v>
      </c>
      <c r="I395" s="260"/>
      <c r="J395" s="261">
        <f>ROUND(I395*H395,2)</f>
        <v>0</v>
      </c>
      <c r="K395" s="257" t="s">
        <v>44</v>
      </c>
      <c r="L395" s="262"/>
      <c r="M395" s="263" t="s">
        <v>44</v>
      </c>
      <c r="N395" s="264" t="s">
        <v>53</v>
      </c>
      <c r="O395" s="67"/>
      <c r="P395" s="204">
        <f>O395*H395</f>
        <v>0</v>
      </c>
      <c r="Q395" s="204">
        <v>2.78</v>
      </c>
      <c r="R395" s="204">
        <f>Q395*H395</f>
        <v>2.78</v>
      </c>
      <c r="S395" s="204">
        <v>0</v>
      </c>
      <c r="T395" s="205">
        <f>S395*H395</f>
        <v>0</v>
      </c>
      <c r="U395" s="37"/>
      <c r="V395" s="37"/>
      <c r="W395" s="37"/>
      <c r="X395" s="37"/>
      <c r="Y395" s="37"/>
      <c r="Z395" s="37"/>
      <c r="AA395" s="37"/>
      <c r="AB395" s="37"/>
      <c r="AC395" s="37"/>
      <c r="AD395" s="37"/>
      <c r="AE395" s="37"/>
      <c r="AR395" s="206" t="s">
        <v>351</v>
      </c>
      <c r="AT395" s="206" t="s">
        <v>633</v>
      </c>
      <c r="AU395" s="206" t="s">
        <v>91</v>
      </c>
      <c r="AY395" s="19" t="s">
        <v>262</v>
      </c>
      <c r="BE395" s="207">
        <f>IF(N395="základní",J395,0)</f>
        <v>0</v>
      </c>
      <c r="BF395" s="207">
        <f>IF(N395="snížená",J395,0)</f>
        <v>0</v>
      </c>
      <c r="BG395" s="207">
        <f>IF(N395="zákl. přenesená",J395,0)</f>
        <v>0</v>
      </c>
      <c r="BH395" s="207">
        <f>IF(N395="sníž. přenesená",J395,0)</f>
        <v>0</v>
      </c>
      <c r="BI395" s="207">
        <f>IF(N395="nulová",J395,0)</f>
        <v>0</v>
      </c>
      <c r="BJ395" s="19" t="s">
        <v>89</v>
      </c>
      <c r="BK395" s="207">
        <f>ROUND(I395*H395,2)</f>
        <v>0</v>
      </c>
      <c r="BL395" s="19" t="s">
        <v>104</v>
      </c>
      <c r="BM395" s="206" t="s">
        <v>4469</v>
      </c>
    </row>
    <row r="396" spans="1:65" s="2" customFormat="1" ht="18">
      <c r="A396" s="37"/>
      <c r="B396" s="38"/>
      <c r="C396" s="39"/>
      <c r="D396" s="208" t="s">
        <v>421</v>
      </c>
      <c r="E396" s="39"/>
      <c r="F396" s="209" t="s">
        <v>4343</v>
      </c>
      <c r="G396" s="39"/>
      <c r="H396" s="39"/>
      <c r="I396" s="118"/>
      <c r="J396" s="39"/>
      <c r="K396" s="39"/>
      <c r="L396" s="42"/>
      <c r="M396" s="210"/>
      <c r="N396" s="211"/>
      <c r="O396" s="67"/>
      <c r="P396" s="67"/>
      <c r="Q396" s="67"/>
      <c r="R396" s="67"/>
      <c r="S396" s="67"/>
      <c r="T396" s="68"/>
      <c r="U396" s="37"/>
      <c r="V396" s="37"/>
      <c r="W396" s="37"/>
      <c r="X396" s="37"/>
      <c r="Y396" s="37"/>
      <c r="Z396" s="37"/>
      <c r="AA396" s="37"/>
      <c r="AB396" s="37"/>
      <c r="AC396" s="37"/>
      <c r="AD396" s="37"/>
      <c r="AE396" s="37"/>
      <c r="AT396" s="19" t="s">
        <v>421</v>
      </c>
      <c r="AU396" s="19" t="s">
        <v>91</v>
      </c>
    </row>
    <row r="397" spans="1:65" s="2" customFormat="1" ht="16.5" customHeight="1">
      <c r="A397" s="37"/>
      <c r="B397" s="38"/>
      <c r="C397" s="255" t="s">
        <v>982</v>
      </c>
      <c r="D397" s="255" t="s">
        <v>633</v>
      </c>
      <c r="E397" s="256" t="s">
        <v>4470</v>
      </c>
      <c r="F397" s="257" t="s">
        <v>4471</v>
      </c>
      <c r="G397" s="258" t="s">
        <v>518</v>
      </c>
      <c r="H397" s="259">
        <v>1</v>
      </c>
      <c r="I397" s="260"/>
      <c r="J397" s="261">
        <f>ROUND(I397*H397,2)</f>
        <v>0</v>
      </c>
      <c r="K397" s="257" t="s">
        <v>44</v>
      </c>
      <c r="L397" s="262"/>
      <c r="M397" s="263" t="s">
        <v>44</v>
      </c>
      <c r="N397" s="264" t="s">
        <v>53</v>
      </c>
      <c r="O397" s="67"/>
      <c r="P397" s="204">
        <f>O397*H397</f>
        <v>0</v>
      </c>
      <c r="Q397" s="204">
        <v>2.78</v>
      </c>
      <c r="R397" s="204">
        <f>Q397*H397</f>
        <v>2.78</v>
      </c>
      <c r="S397" s="204">
        <v>0</v>
      </c>
      <c r="T397" s="205">
        <f>S397*H397</f>
        <v>0</v>
      </c>
      <c r="U397" s="37"/>
      <c r="V397" s="37"/>
      <c r="W397" s="37"/>
      <c r="X397" s="37"/>
      <c r="Y397" s="37"/>
      <c r="Z397" s="37"/>
      <c r="AA397" s="37"/>
      <c r="AB397" s="37"/>
      <c r="AC397" s="37"/>
      <c r="AD397" s="37"/>
      <c r="AE397" s="37"/>
      <c r="AR397" s="206" t="s">
        <v>351</v>
      </c>
      <c r="AT397" s="206" t="s">
        <v>633</v>
      </c>
      <c r="AU397" s="206" t="s">
        <v>91</v>
      </c>
      <c r="AY397" s="19" t="s">
        <v>262</v>
      </c>
      <c r="BE397" s="207">
        <f>IF(N397="základní",J397,0)</f>
        <v>0</v>
      </c>
      <c r="BF397" s="207">
        <f>IF(N397="snížená",J397,0)</f>
        <v>0</v>
      </c>
      <c r="BG397" s="207">
        <f>IF(N397="zákl. přenesená",J397,0)</f>
        <v>0</v>
      </c>
      <c r="BH397" s="207">
        <f>IF(N397="sníž. přenesená",J397,0)</f>
        <v>0</v>
      </c>
      <c r="BI397" s="207">
        <f>IF(N397="nulová",J397,0)</f>
        <v>0</v>
      </c>
      <c r="BJ397" s="19" t="s">
        <v>89</v>
      </c>
      <c r="BK397" s="207">
        <f>ROUND(I397*H397,2)</f>
        <v>0</v>
      </c>
      <c r="BL397" s="19" t="s">
        <v>104</v>
      </c>
      <c r="BM397" s="206" t="s">
        <v>4472</v>
      </c>
    </row>
    <row r="398" spans="1:65" s="2" customFormat="1" ht="18">
      <c r="A398" s="37"/>
      <c r="B398" s="38"/>
      <c r="C398" s="39"/>
      <c r="D398" s="208" t="s">
        <v>421</v>
      </c>
      <c r="E398" s="39"/>
      <c r="F398" s="209" t="s">
        <v>4343</v>
      </c>
      <c r="G398" s="39"/>
      <c r="H398" s="39"/>
      <c r="I398" s="118"/>
      <c r="J398" s="39"/>
      <c r="K398" s="39"/>
      <c r="L398" s="42"/>
      <c r="M398" s="210"/>
      <c r="N398" s="211"/>
      <c r="O398" s="67"/>
      <c r="P398" s="67"/>
      <c r="Q398" s="67"/>
      <c r="R398" s="67"/>
      <c r="S398" s="67"/>
      <c r="T398" s="68"/>
      <c r="U398" s="37"/>
      <c r="V398" s="37"/>
      <c r="W398" s="37"/>
      <c r="X398" s="37"/>
      <c r="Y398" s="37"/>
      <c r="Z398" s="37"/>
      <c r="AA398" s="37"/>
      <c r="AB398" s="37"/>
      <c r="AC398" s="37"/>
      <c r="AD398" s="37"/>
      <c r="AE398" s="37"/>
      <c r="AT398" s="19" t="s">
        <v>421</v>
      </c>
      <c r="AU398" s="19" t="s">
        <v>91</v>
      </c>
    </row>
    <row r="399" spans="1:65" s="2" customFormat="1" ht="16.5" customHeight="1">
      <c r="A399" s="37"/>
      <c r="B399" s="38"/>
      <c r="C399" s="255" t="s">
        <v>999</v>
      </c>
      <c r="D399" s="255" t="s">
        <v>633</v>
      </c>
      <c r="E399" s="256" t="s">
        <v>4473</v>
      </c>
      <c r="F399" s="257" t="s">
        <v>4474</v>
      </c>
      <c r="G399" s="258" t="s">
        <v>518</v>
      </c>
      <c r="H399" s="259">
        <v>1</v>
      </c>
      <c r="I399" s="260"/>
      <c r="J399" s="261">
        <f>ROUND(I399*H399,2)</f>
        <v>0</v>
      </c>
      <c r="K399" s="257" t="s">
        <v>44</v>
      </c>
      <c r="L399" s="262"/>
      <c r="M399" s="263" t="s">
        <v>44</v>
      </c>
      <c r="N399" s="264" t="s">
        <v>53</v>
      </c>
      <c r="O399" s="67"/>
      <c r="P399" s="204">
        <f>O399*H399</f>
        <v>0</v>
      </c>
      <c r="Q399" s="204">
        <v>2.78</v>
      </c>
      <c r="R399" s="204">
        <f>Q399*H399</f>
        <v>2.78</v>
      </c>
      <c r="S399" s="204">
        <v>0</v>
      </c>
      <c r="T399" s="205">
        <f>S399*H399</f>
        <v>0</v>
      </c>
      <c r="U399" s="37"/>
      <c r="V399" s="37"/>
      <c r="W399" s="37"/>
      <c r="X399" s="37"/>
      <c r="Y399" s="37"/>
      <c r="Z399" s="37"/>
      <c r="AA399" s="37"/>
      <c r="AB399" s="37"/>
      <c r="AC399" s="37"/>
      <c r="AD399" s="37"/>
      <c r="AE399" s="37"/>
      <c r="AR399" s="206" t="s">
        <v>351</v>
      </c>
      <c r="AT399" s="206" t="s">
        <v>633</v>
      </c>
      <c r="AU399" s="206" t="s">
        <v>91</v>
      </c>
      <c r="AY399" s="19" t="s">
        <v>262</v>
      </c>
      <c r="BE399" s="207">
        <f>IF(N399="základní",J399,0)</f>
        <v>0</v>
      </c>
      <c r="BF399" s="207">
        <f>IF(N399="snížená",J399,0)</f>
        <v>0</v>
      </c>
      <c r="BG399" s="207">
        <f>IF(N399="zákl. přenesená",J399,0)</f>
        <v>0</v>
      </c>
      <c r="BH399" s="207">
        <f>IF(N399="sníž. přenesená",J399,0)</f>
        <v>0</v>
      </c>
      <c r="BI399" s="207">
        <f>IF(N399="nulová",J399,0)</f>
        <v>0</v>
      </c>
      <c r="BJ399" s="19" t="s">
        <v>89</v>
      </c>
      <c r="BK399" s="207">
        <f>ROUND(I399*H399,2)</f>
        <v>0</v>
      </c>
      <c r="BL399" s="19" t="s">
        <v>104</v>
      </c>
      <c r="BM399" s="206" t="s">
        <v>4475</v>
      </c>
    </row>
    <row r="400" spans="1:65" s="2" customFormat="1" ht="18">
      <c r="A400" s="37"/>
      <c r="B400" s="38"/>
      <c r="C400" s="39"/>
      <c r="D400" s="208" t="s">
        <v>421</v>
      </c>
      <c r="E400" s="39"/>
      <c r="F400" s="209" t="s">
        <v>4343</v>
      </c>
      <c r="G400" s="39"/>
      <c r="H400" s="39"/>
      <c r="I400" s="118"/>
      <c r="J400" s="39"/>
      <c r="K400" s="39"/>
      <c r="L400" s="42"/>
      <c r="M400" s="210"/>
      <c r="N400" s="211"/>
      <c r="O400" s="67"/>
      <c r="P400" s="67"/>
      <c r="Q400" s="67"/>
      <c r="R400" s="67"/>
      <c r="S400" s="67"/>
      <c r="T400" s="68"/>
      <c r="U400" s="37"/>
      <c r="V400" s="37"/>
      <c r="W400" s="37"/>
      <c r="X400" s="37"/>
      <c r="Y400" s="37"/>
      <c r="Z400" s="37"/>
      <c r="AA400" s="37"/>
      <c r="AB400" s="37"/>
      <c r="AC400" s="37"/>
      <c r="AD400" s="37"/>
      <c r="AE400" s="37"/>
      <c r="AT400" s="19" t="s">
        <v>421</v>
      </c>
      <c r="AU400" s="19" t="s">
        <v>91</v>
      </c>
    </row>
    <row r="401" spans="1:65" s="2" customFormat="1" ht="16.5" customHeight="1">
      <c r="A401" s="37"/>
      <c r="B401" s="38"/>
      <c r="C401" s="255" t="s">
        <v>1014</v>
      </c>
      <c r="D401" s="255" t="s">
        <v>633</v>
      </c>
      <c r="E401" s="256" t="s">
        <v>4476</v>
      </c>
      <c r="F401" s="257" t="s">
        <v>4477</v>
      </c>
      <c r="G401" s="258" t="s">
        <v>518</v>
      </c>
      <c r="H401" s="259">
        <v>1</v>
      </c>
      <c r="I401" s="260"/>
      <c r="J401" s="261">
        <f>ROUND(I401*H401,2)</f>
        <v>0</v>
      </c>
      <c r="K401" s="257" t="s">
        <v>44</v>
      </c>
      <c r="L401" s="262"/>
      <c r="M401" s="263" t="s">
        <v>44</v>
      </c>
      <c r="N401" s="264" t="s">
        <v>53</v>
      </c>
      <c r="O401" s="67"/>
      <c r="P401" s="204">
        <f>O401*H401</f>
        <v>0</v>
      </c>
      <c r="Q401" s="204">
        <v>2.78</v>
      </c>
      <c r="R401" s="204">
        <f>Q401*H401</f>
        <v>2.78</v>
      </c>
      <c r="S401" s="204">
        <v>0</v>
      </c>
      <c r="T401" s="205">
        <f>S401*H401</f>
        <v>0</v>
      </c>
      <c r="U401" s="37"/>
      <c r="V401" s="37"/>
      <c r="W401" s="37"/>
      <c r="X401" s="37"/>
      <c r="Y401" s="37"/>
      <c r="Z401" s="37"/>
      <c r="AA401" s="37"/>
      <c r="AB401" s="37"/>
      <c r="AC401" s="37"/>
      <c r="AD401" s="37"/>
      <c r="AE401" s="37"/>
      <c r="AR401" s="206" t="s">
        <v>351</v>
      </c>
      <c r="AT401" s="206" t="s">
        <v>633</v>
      </c>
      <c r="AU401" s="206" t="s">
        <v>91</v>
      </c>
      <c r="AY401" s="19" t="s">
        <v>262</v>
      </c>
      <c r="BE401" s="207">
        <f>IF(N401="základní",J401,0)</f>
        <v>0</v>
      </c>
      <c r="BF401" s="207">
        <f>IF(N401="snížená",J401,0)</f>
        <v>0</v>
      </c>
      <c r="BG401" s="207">
        <f>IF(N401="zákl. přenesená",J401,0)</f>
        <v>0</v>
      </c>
      <c r="BH401" s="207">
        <f>IF(N401="sníž. přenesená",J401,0)</f>
        <v>0</v>
      </c>
      <c r="BI401" s="207">
        <f>IF(N401="nulová",J401,0)</f>
        <v>0</v>
      </c>
      <c r="BJ401" s="19" t="s">
        <v>89</v>
      </c>
      <c r="BK401" s="207">
        <f>ROUND(I401*H401,2)</f>
        <v>0</v>
      </c>
      <c r="BL401" s="19" t="s">
        <v>104</v>
      </c>
      <c r="BM401" s="206" t="s">
        <v>4478</v>
      </c>
    </row>
    <row r="402" spans="1:65" s="2" customFormat="1" ht="18">
      <c r="A402" s="37"/>
      <c r="B402" s="38"/>
      <c r="C402" s="39"/>
      <c r="D402" s="208" t="s">
        <v>421</v>
      </c>
      <c r="E402" s="39"/>
      <c r="F402" s="209" t="s">
        <v>4343</v>
      </c>
      <c r="G402" s="39"/>
      <c r="H402" s="39"/>
      <c r="I402" s="118"/>
      <c r="J402" s="39"/>
      <c r="K402" s="39"/>
      <c r="L402" s="42"/>
      <c r="M402" s="210"/>
      <c r="N402" s="211"/>
      <c r="O402" s="67"/>
      <c r="P402" s="67"/>
      <c r="Q402" s="67"/>
      <c r="R402" s="67"/>
      <c r="S402" s="67"/>
      <c r="T402" s="68"/>
      <c r="U402" s="37"/>
      <c r="V402" s="37"/>
      <c r="W402" s="37"/>
      <c r="X402" s="37"/>
      <c r="Y402" s="37"/>
      <c r="Z402" s="37"/>
      <c r="AA402" s="37"/>
      <c r="AB402" s="37"/>
      <c r="AC402" s="37"/>
      <c r="AD402" s="37"/>
      <c r="AE402" s="37"/>
      <c r="AT402" s="19" t="s">
        <v>421</v>
      </c>
      <c r="AU402" s="19" t="s">
        <v>91</v>
      </c>
    </row>
    <row r="403" spans="1:65" s="2" customFormat="1" ht="16.5" customHeight="1">
      <c r="A403" s="37"/>
      <c r="B403" s="38"/>
      <c r="C403" s="255" t="s">
        <v>1019</v>
      </c>
      <c r="D403" s="255" t="s">
        <v>633</v>
      </c>
      <c r="E403" s="256" t="s">
        <v>4479</v>
      </c>
      <c r="F403" s="257" t="s">
        <v>4480</v>
      </c>
      <c r="G403" s="258" t="s">
        <v>518</v>
      </c>
      <c r="H403" s="259">
        <v>1</v>
      </c>
      <c r="I403" s="260"/>
      <c r="J403" s="261">
        <f>ROUND(I403*H403,2)</f>
        <v>0</v>
      </c>
      <c r="K403" s="257" t="s">
        <v>44</v>
      </c>
      <c r="L403" s="262"/>
      <c r="M403" s="263" t="s">
        <v>44</v>
      </c>
      <c r="N403" s="264" t="s">
        <v>53</v>
      </c>
      <c r="O403" s="67"/>
      <c r="P403" s="204">
        <f>O403*H403</f>
        <v>0</v>
      </c>
      <c r="Q403" s="204">
        <v>2.78</v>
      </c>
      <c r="R403" s="204">
        <f>Q403*H403</f>
        <v>2.78</v>
      </c>
      <c r="S403" s="204">
        <v>0</v>
      </c>
      <c r="T403" s="205">
        <f>S403*H403</f>
        <v>0</v>
      </c>
      <c r="U403" s="37"/>
      <c r="V403" s="37"/>
      <c r="W403" s="37"/>
      <c r="X403" s="37"/>
      <c r="Y403" s="37"/>
      <c r="Z403" s="37"/>
      <c r="AA403" s="37"/>
      <c r="AB403" s="37"/>
      <c r="AC403" s="37"/>
      <c r="AD403" s="37"/>
      <c r="AE403" s="37"/>
      <c r="AR403" s="206" t="s">
        <v>351</v>
      </c>
      <c r="AT403" s="206" t="s">
        <v>633</v>
      </c>
      <c r="AU403" s="206" t="s">
        <v>91</v>
      </c>
      <c r="AY403" s="19" t="s">
        <v>262</v>
      </c>
      <c r="BE403" s="207">
        <f>IF(N403="základní",J403,0)</f>
        <v>0</v>
      </c>
      <c r="BF403" s="207">
        <f>IF(N403="snížená",J403,0)</f>
        <v>0</v>
      </c>
      <c r="BG403" s="207">
        <f>IF(N403="zákl. přenesená",J403,0)</f>
        <v>0</v>
      </c>
      <c r="BH403" s="207">
        <f>IF(N403="sníž. přenesená",J403,0)</f>
        <v>0</v>
      </c>
      <c r="BI403" s="207">
        <f>IF(N403="nulová",J403,0)</f>
        <v>0</v>
      </c>
      <c r="BJ403" s="19" t="s">
        <v>89</v>
      </c>
      <c r="BK403" s="207">
        <f>ROUND(I403*H403,2)</f>
        <v>0</v>
      </c>
      <c r="BL403" s="19" t="s">
        <v>104</v>
      </c>
      <c r="BM403" s="206" t="s">
        <v>4481</v>
      </c>
    </row>
    <row r="404" spans="1:65" s="2" customFormat="1" ht="18">
      <c r="A404" s="37"/>
      <c r="B404" s="38"/>
      <c r="C404" s="39"/>
      <c r="D404" s="208" t="s">
        <v>421</v>
      </c>
      <c r="E404" s="39"/>
      <c r="F404" s="209" t="s">
        <v>4343</v>
      </c>
      <c r="G404" s="39"/>
      <c r="H404" s="39"/>
      <c r="I404" s="118"/>
      <c r="J404" s="39"/>
      <c r="K404" s="39"/>
      <c r="L404" s="42"/>
      <c r="M404" s="210"/>
      <c r="N404" s="211"/>
      <c r="O404" s="67"/>
      <c r="P404" s="67"/>
      <c r="Q404" s="67"/>
      <c r="R404" s="67"/>
      <c r="S404" s="67"/>
      <c r="T404" s="68"/>
      <c r="U404" s="37"/>
      <c r="V404" s="37"/>
      <c r="W404" s="37"/>
      <c r="X404" s="37"/>
      <c r="Y404" s="37"/>
      <c r="Z404" s="37"/>
      <c r="AA404" s="37"/>
      <c r="AB404" s="37"/>
      <c r="AC404" s="37"/>
      <c r="AD404" s="37"/>
      <c r="AE404" s="37"/>
      <c r="AT404" s="19" t="s">
        <v>421</v>
      </c>
      <c r="AU404" s="19" t="s">
        <v>91</v>
      </c>
    </row>
    <row r="405" spans="1:65" s="2" customFormat="1" ht="16.5" customHeight="1">
      <c r="A405" s="37"/>
      <c r="B405" s="38"/>
      <c r="C405" s="255" t="s">
        <v>1028</v>
      </c>
      <c r="D405" s="255" t="s">
        <v>633</v>
      </c>
      <c r="E405" s="256" t="s">
        <v>4482</v>
      </c>
      <c r="F405" s="257" t="s">
        <v>4483</v>
      </c>
      <c r="G405" s="258" t="s">
        <v>518</v>
      </c>
      <c r="H405" s="259">
        <v>1</v>
      </c>
      <c r="I405" s="260"/>
      <c r="J405" s="261">
        <f>ROUND(I405*H405,2)</f>
        <v>0</v>
      </c>
      <c r="K405" s="257" t="s">
        <v>44</v>
      </c>
      <c r="L405" s="262"/>
      <c r="M405" s="263" t="s">
        <v>44</v>
      </c>
      <c r="N405" s="264" t="s">
        <v>53</v>
      </c>
      <c r="O405" s="67"/>
      <c r="P405" s="204">
        <f>O405*H405</f>
        <v>0</v>
      </c>
      <c r="Q405" s="204">
        <v>2.78</v>
      </c>
      <c r="R405" s="204">
        <f>Q405*H405</f>
        <v>2.78</v>
      </c>
      <c r="S405" s="204">
        <v>0</v>
      </c>
      <c r="T405" s="205">
        <f>S405*H405</f>
        <v>0</v>
      </c>
      <c r="U405" s="37"/>
      <c r="V405" s="37"/>
      <c r="W405" s="37"/>
      <c r="X405" s="37"/>
      <c r="Y405" s="37"/>
      <c r="Z405" s="37"/>
      <c r="AA405" s="37"/>
      <c r="AB405" s="37"/>
      <c r="AC405" s="37"/>
      <c r="AD405" s="37"/>
      <c r="AE405" s="37"/>
      <c r="AR405" s="206" t="s">
        <v>351</v>
      </c>
      <c r="AT405" s="206" t="s">
        <v>633</v>
      </c>
      <c r="AU405" s="206" t="s">
        <v>91</v>
      </c>
      <c r="AY405" s="19" t="s">
        <v>262</v>
      </c>
      <c r="BE405" s="207">
        <f>IF(N405="základní",J405,0)</f>
        <v>0</v>
      </c>
      <c r="BF405" s="207">
        <f>IF(N405="snížená",J405,0)</f>
        <v>0</v>
      </c>
      <c r="BG405" s="207">
        <f>IF(N405="zákl. přenesená",J405,0)</f>
        <v>0</v>
      </c>
      <c r="BH405" s="207">
        <f>IF(N405="sníž. přenesená",J405,0)</f>
        <v>0</v>
      </c>
      <c r="BI405" s="207">
        <f>IF(N405="nulová",J405,0)</f>
        <v>0</v>
      </c>
      <c r="BJ405" s="19" t="s">
        <v>89</v>
      </c>
      <c r="BK405" s="207">
        <f>ROUND(I405*H405,2)</f>
        <v>0</v>
      </c>
      <c r="BL405" s="19" t="s">
        <v>104</v>
      </c>
      <c r="BM405" s="206" t="s">
        <v>4484</v>
      </c>
    </row>
    <row r="406" spans="1:65" s="2" customFormat="1" ht="18">
      <c r="A406" s="37"/>
      <c r="B406" s="38"/>
      <c r="C406" s="39"/>
      <c r="D406" s="208" t="s">
        <v>421</v>
      </c>
      <c r="E406" s="39"/>
      <c r="F406" s="209" t="s">
        <v>4343</v>
      </c>
      <c r="G406" s="39"/>
      <c r="H406" s="39"/>
      <c r="I406" s="118"/>
      <c r="J406" s="39"/>
      <c r="K406" s="39"/>
      <c r="L406" s="42"/>
      <c r="M406" s="210"/>
      <c r="N406" s="211"/>
      <c r="O406" s="67"/>
      <c r="P406" s="67"/>
      <c r="Q406" s="67"/>
      <c r="R406" s="67"/>
      <c r="S406" s="67"/>
      <c r="T406" s="68"/>
      <c r="U406" s="37"/>
      <c r="V406" s="37"/>
      <c r="W406" s="37"/>
      <c r="X406" s="37"/>
      <c r="Y406" s="37"/>
      <c r="Z406" s="37"/>
      <c r="AA406" s="37"/>
      <c r="AB406" s="37"/>
      <c r="AC406" s="37"/>
      <c r="AD406" s="37"/>
      <c r="AE406" s="37"/>
      <c r="AT406" s="19" t="s">
        <v>421</v>
      </c>
      <c r="AU406" s="19" t="s">
        <v>91</v>
      </c>
    </row>
    <row r="407" spans="1:65" s="2" customFormat="1" ht="16.5" customHeight="1">
      <c r="A407" s="37"/>
      <c r="B407" s="38"/>
      <c r="C407" s="255" t="s">
        <v>1033</v>
      </c>
      <c r="D407" s="255" t="s">
        <v>633</v>
      </c>
      <c r="E407" s="256" t="s">
        <v>4485</v>
      </c>
      <c r="F407" s="257" t="s">
        <v>4486</v>
      </c>
      <c r="G407" s="258" t="s">
        <v>518</v>
      </c>
      <c r="H407" s="259">
        <v>1</v>
      </c>
      <c r="I407" s="260"/>
      <c r="J407" s="261">
        <f>ROUND(I407*H407,2)</f>
        <v>0</v>
      </c>
      <c r="K407" s="257" t="s">
        <v>44</v>
      </c>
      <c r="L407" s="262"/>
      <c r="M407" s="263" t="s">
        <v>44</v>
      </c>
      <c r="N407" s="264" t="s">
        <v>53</v>
      </c>
      <c r="O407" s="67"/>
      <c r="P407" s="204">
        <f>O407*H407</f>
        <v>0</v>
      </c>
      <c r="Q407" s="204">
        <v>2.78</v>
      </c>
      <c r="R407" s="204">
        <f>Q407*H407</f>
        <v>2.78</v>
      </c>
      <c r="S407" s="204">
        <v>0</v>
      </c>
      <c r="T407" s="205">
        <f>S407*H407</f>
        <v>0</v>
      </c>
      <c r="U407" s="37"/>
      <c r="V407" s="37"/>
      <c r="W407" s="37"/>
      <c r="X407" s="37"/>
      <c r="Y407" s="37"/>
      <c r="Z407" s="37"/>
      <c r="AA407" s="37"/>
      <c r="AB407" s="37"/>
      <c r="AC407" s="37"/>
      <c r="AD407" s="37"/>
      <c r="AE407" s="37"/>
      <c r="AR407" s="206" t="s">
        <v>351</v>
      </c>
      <c r="AT407" s="206" t="s">
        <v>633</v>
      </c>
      <c r="AU407" s="206" t="s">
        <v>91</v>
      </c>
      <c r="AY407" s="19" t="s">
        <v>262</v>
      </c>
      <c r="BE407" s="207">
        <f>IF(N407="základní",J407,0)</f>
        <v>0</v>
      </c>
      <c r="BF407" s="207">
        <f>IF(N407="snížená",J407,0)</f>
        <v>0</v>
      </c>
      <c r="BG407" s="207">
        <f>IF(N407="zákl. přenesená",J407,0)</f>
        <v>0</v>
      </c>
      <c r="BH407" s="207">
        <f>IF(N407="sníž. přenesená",J407,0)</f>
        <v>0</v>
      </c>
      <c r="BI407" s="207">
        <f>IF(N407="nulová",J407,0)</f>
        <v>0</v>
      </c>
      <c r="BJ407" s="19" t="s">
        <v>89</v>
      </c>
      <c r="BK407" s="207">
        <f>ROUND(I407*H407,2)</f>
        <v>0</v>
      </c>
      <c r="BL407" s="19" t="s">
        <v>104</v>
      </c>
      <c r="BM407" s="206" t="s">
        <v>4487</v>
      </c>
    </row>
    <row r="408" spans="1:65" s="2" customFormat="1" ht="18">
      <c r="A408" s="37"/>
      <c r="B408" s="38"/>
      <c r="C408" s="39"/>
      <c r="D408" s="208" t="s">
        <v>421</v>
      </c>
      <c r="E408" s="39"/>
      <c r="F408" s="209" t="s">
        <v>4343</v>
      </c>
      <c r="G408" s="39"/>
      <c r="H408" s="39"/>
      <c r="I408" s="118"/>
      <c r="J408" s="39"/>
      <c r="K408" s="39"/>
      <c r="L408" s="42"/>
      <c r="M408" s="210"/>
      <c r="N408" s="211"/>
      <c r="O408" s="67"/>
      <c r="P408" s="67"/>
      <c r="Q408" s="67"/>
      <c r="R408" s="67"/>
      <c r="S408" s="67"/>
      <c r="T408" s="68"/>
      <c r="U408" s="37"/>
      <c r="V408" s="37"/>
      <c r="W408" s="37"/>
      <c r="X408" s="37"/>
      <c r="Y408" s="37"/>
      <c r="Z408" s="37"/>
      <c r="AA408" s="37"/>
      <c r="AB408" s="37"/>
      <c r="AC408" s="37"/>
      <c r="AD408" s="37"/>
      <c r="AE408" s="37"/>
      <c r="AT408" s="19" t="s">
        <v>421</v>
      </c>
      <c r="AU408" s="19" t="s">
        <v>91</v>
      </c>
    </row>
    <row r="409" spans="1:65" s="2" customFormat="1" ht="16.5" customHeight="1">
      <c r="A409" s="37"/>
      <c r="B409" s="38"/>
      <c r="C409" s="255" t="s">
        <v>1038</v>
      </c>
      <c r="D409" s="255" t="s">
        <v>633</v>
      </c>
      <c r="E409" s="256" t="s">
        <v>4488</v>
      </c>
      <c r="F409" s="257" t="s">
        <v>4489</v>
      </c>
      <c r="G409" s="258" t="s">
        <v>518</v>
      </c>
      <c r="H409" s="259">
        <v>1</v>
      </c>
      <c r="I409" s="260"/>
      <c r="J409" s="261">
        <f>ROUND(I409*H409,2)</f>
        <v>0</v>
      </c>
      <c r="K409" s="257" t="s">
        <v>44</v>
      </c>
      <c r="L409" s="262"/>
      <c r="M409" s="263" t="s">
        <v>44</v>
      </c>
      <c r="N409" s="264" t="s">
        <v>53</v>
      </c>
      <c r="O409" s="67"/>
      <c r="P409" s="204">
        <f>O409*H409</f>
        <v>0</v>
      </c>
      <c r="Q409" s="204">
        <v>2.78</v>
      </c>
      <c r="R409" s="204">
        <f>Q409*H409</f>
        <v>2.78</v>
      </c>
      <c r="S409" s="204">
        <v>0</v>
      </c>
      <c r="T409" s="205">
        <f>S409*H409</f>
        <v>0</v>
      </c>
      <c r="U409" s="37"/>
      <c r="V409" s="37"/>
      <c r="W409" s="37"/>
      <c r="X409" s="37"/>
      <c r="Y409" s="37"/>
      <c r="Z409" s="37"/>
      <c r="AA409" s="37"/>
      <c r="AB409" s="37"/>
      <c r="AC409" s="37"/>
      <c r="AD409" s="37"/>
      <c r="AE409" s="37"/>
      <c r="AR409" s="206" t="s">
        <v>351</v>
      </c>
      <c r="AT409" s="206" t="s">
        <v>633</v>
      </c>
      <c r="AU409" s="206" t="s">
        <v>91</v>
      </c>
      <c r="AY409" s="19" t="s">
        <v>262</v>
      </c>
      <c r="BE409" s="207">
        <f>IF(N409="základní",J409,0)</f>
        <v>0</v>
      </c>
      <c r="BF409" s="207">
        <f>IF(N409="snížená",J409,0)</f>
        <v>0</v>
      </c>
      <c r="BG409" s="207">
        <f>IF(N409="zákl. přenesená",J409,0)</f>
        <v>0</v>
      </c>
      <c r="BH409" s="207">
        <f>IF(N409="sníž. přenesená",J409,0)</f>
        <v>0</v>
      </c>
      <c r="BI409" s="207">
        <f>IF(N409="nulová",J409,0)</f>
        <v>0</v>
      </c>
      <c r="BJ409" s="19" t="s">
        <v>89</v>
      </c>
      <c r="BK409" s="207">
        <f>ROUND(I409*H409,2)</f>
        <v>0</v>
      </c>
      <c r="BL409" s="19" t="s">
        <v>104</v>
      </c>
      <c r="BM409" s="206" t="s">
        <v>4490</v>
      </c>
    </row>
    <row r="410" spans="1:65" s="2" customFormat="1" ht="18">
      <c r="A410" s="37"/>
      <c r="B410" s="38"/>
      <c r="C410" s="39"/>
      <c r="D410" s="208" t="s">
        <v>421</v>
      </c>
      <c r="E410" s="39"/>
      <c r="F410" s="209" t="s">
        <v>4343</v>
      </c>
      <c r="G410" s="39"/>
      <c r="H410" s="39"/>
      <c r="I410" s="118"/>
      <c r="J410" s="39"/>
      <c r="K410" s="39"/>
      <c r="L410" s="42"/>
      <c r="M410" s="210"/>
      <c r="N410" s="211"/>
      <c r="O410" s="67"/>
      <c r="P410" s="67"/>
      <c r="Q410" s="67"/>
      <c r="R410" s="67"/>
      <c r="S410" s="67"/>
      <c r="T410" s="68"/>
      <c r="U410" s="37"/>
      <c r="V410" s="37"/>
      <c r="W410" s="37"/>
      <c r="X410" s="37"/>
      <c r="Y410" s="37"/>
      <c r="Z410" s="37"/>
      <c r="AA410" s="37"/>
      <c r="AB410" s="37"/>
      <c r="AC410" s="37"/>
      <c r="AD410" s="37"/>
      <c r="AE410" s="37"/>
      <c r="AT410" s="19" t="s">
        <v>421</v>
      </c>
      <c r="AU410" s="19" t="s">
        <v>91</v>
      </c>
    </row>
    <row r="411" spans="1:65" s="2" customFormat="1" ht="16.5" customHeight="1">
      <c r="A411" s="37"/>
      <c r="B411" s="38"/>
      <c r="C411" s="255" t="s">
        <v>1043</v>
      </c>
      <c r="D411" s="255" t="s">
        <v>633</v>
      </c>
      <c r="E411" s="256" t="s">
        <v>4491</v>
      </c>
      <c r="F411" s="257" t="s">
        <v>4492</v>
      </c>
      <c r="G411" s="258" t="s">
        <v>518</v>
      </c>
      <c r="H411" s="259">
        <v>1</v>
      </c>
      <c r="I411" s="260"/>
      <c r="J411" s="261">
        <f>ROUND(I411*H411,2)</f>
        <v>0</v>
      </c>
      <c r="K411" s="257" t="s">
        <v>44</v>
      </c>
      <c r="L411" s="262"/>
      <c r="M411" s="263" t="s">
        <v>44</v>
      </c>
      <c r="N411" s="264" t="s">
        <v>53</v>
      </c>
      <c r="O411" s="67"/>
      <c r="P411" s="204">
        <f>O411*H411</f>
        <v>0</v>
      </c>
      <c r="Q411" s="204">
        <v>2.78</v>
      </c>
      <c r="R411" s="204">
        <f>Q411*H411</f>
        <v>2.78</v>
      </c>
      <c r="S411" s="204">
        <v>0</v>
      </c>
      <c r="T411" s="205">
        <f>S411*H411</f>
        <v>0</v>
      </c>
      <c r="U411" s="37"/>
      <c r="V411" s="37"/>
      <c r="W411" s="37"/>
      <c r="X411" s="37"/>
      <c r="Y411" s="37"/>
      <c r="Z411" s="37"/>
      <c r="AA411" s="37"/>
      <c r="AB411" s="37"/>
      <c r="AC411" s="37"/>
      <c r="AD411" s="37"/>
      <c r="AE411" s="37"/>
      <c r="AR411" s="206" t="s">
        <v>351</v>
      </c>
      <c r="AT411" s="206" t="s">
        <v>633</v>
      </c>
      <c r="AU411" s="206" t="s">
        <v>91</v>
      </c>
      <c r="AY411" s="19" t="s">
        <v>262</v>
      </c>
      <c r="BE411" s="207">
        <f>IF(N411="základní",J411,0)</f>
        <v>0</v>
      </c>
      <c r="BF411" s="207">
        <f>IF(N411="snížená",J411,0)</f>
        <v>0</v>
      </c>
      <c r="BG411" s="207">
        <f>IF(N411="zákl. přenesená",J411,0)</f>
        <v>0</v>
      </c>
      <c r="BH411" s="207">
        <f>IF(N411="sníž. přenesená",J411,0)</f>
        <v>0</v>
      </c>
      <c r="BI411" s="207">
        <f>IF(N411="nulová",J411,0)</f>
        <v>0</v>
      </c>
      <c r="BJ411" s="19" t="s">
        <v>89</v>
      </c>
      <c r="BK411" s="207">
        <f>ROUND(I411*H411,2)</f>
        <v>0</v>
      </c>
      <c r="BL411" s="19" t="s">
        <v>104</v>
      </c>
      <c r="BM411" s="206" t="s">
        <v>4493</v>
      </c>
    </row>
    <row r="412" spans="1:65" s="2" customFormat="1" ht="18">
      <c r="A412" s="37"/>
      <c r="B412" s="38"/>
      <c r="C412" s="39"/>
      <c r="D412" s="208" t="s">
        <v>421</v>
      </c>
      <c r="E412" s="39"/>
      <c r="F412" s="209" t="s">
        <v>4343</v>
      </c>
      <c r="G412" s="39"/>
      <c r="H412" s="39"/>
      <c r="I412" s="118"/>
      <c r="J412" s="39"/>
      <c r="K412" s="39"/>
      <c r="L412" s="42"/>
      <c r="M412" s="210"/>
      <c r="N412" s="211"/>
      <c r="O412" s="67"/>
      <c r="P412" s="67"/>
      <c r="Q412" s="67"/>
      <c r="R412" s="67"/>
      <c r="S412" s="67"/>
      <c r="T412" s="68"/>
      <c r="U412" s="37"/>
      <c r="V412" s="37"/>
      <c r="W412" s="37"/>
      <c r="X412" s="37"/>
      <c r="Y412" s="37"/>
      <c r="Z412" s="37"/>
      <c r="AA412" s="37"/>
      <c r="AB412" s="37"/>
      <c r="AC412" s="37"/>
      <c r="AD412" s="37"/>
      <c r="AE412" s="37"/>
      <c r="AT412" s="19" t="s">
        <v>421</v>
      </c>
      <c r="AU412" s="19" t="s">
        <v>91</v>
      </c>
    </row>
    <row r="413" spans="1:65" s="2" customFormat="1" ht="16.5" customHeight="1">
      <c r="A413" s="37"/>
      <c r="B413" s="38"/>
      <c r="C413" s="255" t="s">
        <v>1047</v>
      </c>
      <c r="D413" s="255" t="s">
        <v>633</v>
      </c>
      <c r="E413" s="256" t="s">
        <v>4494</v>
      </c>
      <c r="F413" s="257" t="s">
        <v>4495</v>
      </c>
      <c r="G413" s="258" t="s">
        <v>518</v>
      </c>
      <c r="H413" s="259">
        <v>1</v>
      </c>
      <c r="I413" s="260"/>
      <c r="J413" s="261">
        <f>ROUND(I413*H413,2)</f>
        <v>0</v>
      </c>
      <c r="K413" s="257" t="s">
        <v>44</v>
      </c>
      <c r="L413" s="262"/>
      <c r="M413" s="263" t="s">
        <v>44</v>
      </c>
      <c r="N413" s="264" t="s">
        <v>53</v>
      </c>
      <c r="O413" s="67"/>
      <c r="P413" s="204">
        <f>O413*H413</f>
        <v>0</v>
      </c>
      <c r="Q413" s="204">
        <v>2.78</v>
      </c>
      <c r="R413" s="204">
        <f>Q413*H413</f>
        <v>2.78</v>
      </c>
      <c r="S413" s="204">
        <v>0</v>
      </c>
      <c r="T413" s="205">
        <f>S413*H413</f>
        <v>0</v>
      </c>
      <c r="U413" s="37"/>
      <c r="V413" s="37"/>
      <c r="W413" s="37"/>
      <c r="X413" s="37"/>
      <c r="Y413" s="37"/>
      <c r="Z413" s="37"/>
      <c r="AA413" s="37"/>
      <c r="AB413" s="37"/>
      <c r="AC413" s="37"/>
      <c r="AD413" s="37"/>
      <c r="AE413" s="37"/>
      <c r="AR413" s="206" t="s">
        <v>351</v>
      </c>
      <c r="AT413" s="206" t="s">
        <v>633</v>
      </c>
      <c r="AU413" s="206" t="s">
        <v>91</v>
      </c>
      <c r="AY413" s="19" t="s">
        <v>262</v>
      </c>
      <c r="BE413" s="207">
        <f>IF(N413="základní",J413,0)</f>
        <v>0</v>
      </c>
      <c r="BF413" s="207">
        <f>IF(N413="snížená",J413,0)</f>
        <v>0</v>
      </c>
      <c r="BG413" s="207">
        <f>IF(N413="zákl. přenesená",J413,0)</f>
        <v>0</v>
      </c>
      <c r="BH413" s="207">
        <f>IF(N413="sníž. přenesená",J413,0)</f>
        <v>0</v>
      </c>
      <c r="BI413" s="207">
        <f>IF(N413="nulová",J413,0)</f>
        <v>0</v>
      </c>
      <c r="BJ413" s="19" t="s">
        <v>89</v>
      </c>
      <c r="BK413" s="207">
        <f>ROUND(I413*H413,2)</f>
        <v>0</v>
      </c>
      <c r="BL413" s="19" t="s">
        <v>104</v>
      </c>
      <c r="BM413" s="206" t="s">
        <v>4496</v>
      </c>
    </row>
    <row r="414" spans="1:65" s="2" customFormat="1" ht="18">
      <c r="A414" s="37"/>
      <c r="B414" s="38"/>
      <c r="C414" s="39"/>
      <c r="D414" s="208" t="s">
        <v>421</v>
      </c>
      <c r="E414" s="39"/>
      <c r="F414" s="209" t="s">
        <v>4343</v>
      </c>
      <c r="G414" s="39"/>
      <c r="H414" s="39"/>
      <c r="I414" s="118"/>
      <c r="J414" s="39"/>
      <c r="K414" s="39"/>
      <c r="L414" s="42"/>
      <c r="M414" s="210"/>
      <c r="N414" s="211"/>
      <c r="O414" s="67"/>
      <c r="P414" s="67"/>
      <c r="Q414" s="67"/>
      <c r="R414" s="67"/>
      <c r="S414" s="67"/>
      <c r="T414" s="68"/>
      <c r="U414" s="37"/>
      <c r="V414" s="37"/>
      <c r="W414" s="37"/>
      <c r="X414" s="37"/>
      <c r="Y414" s="37"/>
      <c r="Z414" s="37"/>
      <c r="AA414" s="37"/>
      <c r="AB414" s="37"/>
      <c r="AC414" s="37"/>
      <c r="AD414" s="37"/>
      <c r="AE414" s="37"/>
      <c r="AT414" s="19" t="s">
        <v>421</v>
      </c>
      <c r="AU414" s="19" t="s">
        <v>91</v>
      </c>
    </row>
    <row r="415" spans="1:65" s="2" customFormat="1" ht="16.5" customHeight="1">
      <c r="A415" s="37"/>
      <c r="B415" s="38"/>
      <c r="C415" s="255" t="s">
        <v>1052</v>
      </c>
      <c r="D415" s="255" t="s">
        <v>633</v>
      </c>
      <c r="E415" s="256" t="s">
        <v>4497</v>
      </c>
      <c r="F415" s="257" t="s">
        <v>4498</v>
      </c>
      <c r="G415" s="258" t="s">
        <v>518</v>
      </c>
      <c r="H415" s="259">
        <v>1</v>
      </c>
      <c r="I415" s="260"/>
      <c r="J415" s="261">
        <f>ROUND(I415*H415,2)</f>
        <v>0</v>
      </c>
      <c r="K415" s="257" t="s">
        <v>44</v>
      </c>
      <c r="L415" s="262"/>
      <c r="M415" s="263" t="s">
        <v>44</v>
      </c>
      <c r="N415" s="264" t="s">
        <v>53</v>
      </c>
      <c r="O415" s="67"/>
      <c r="P415" s="204">
        <f>O415*H415</f>
        <v>0</v>
      </c>
      <c r="Q415" s="204">
        <v>2.78</v>
      </c>
      <c r="R415" s="204">
        <f>Q415*H415</f>
        <v>2.78</v>
      </c>
      <c r="S415" s="204">
        <v>0</v>
      </c>
      <c r="T415" s="205">
        <f>S415*H415</f>
        <v>0</v>
      </c>
      <c r="U415" s="37"/>
      <c r="V415" s="37"/>
      <c r="W415" s="37"/>
      <c r="X415" s="37"/>
      <c r="Y415" s="37"/>
      <c r="Z415" s="37"/>
      <c r="AA415" s="37"/>
      <c r="AB415" s="37"/>
      <c r="AC415" s="37"/>
      <c r="AD415" s="37"/>
      <c r="AE415" s="37"/>
      <c r="AR415" s="206" t="s">
        <v>351</v>
      </c>
      <c r="AT415" s="206" t="s">
        <v>633</v>
      </c>
      <c r="AU415" s="206" t="s">
        <v>91</v>
      </c>
      <c r="AY415" s="19" t="s">
        <v>262</v>
      </c>
      <c r="BE415" s="207">
        <f>IF(N415="základní",J415,0)</f>
        <v>0</v>
      </c>
      <c r="BF415" s="207">
        <f>IF(N415="snížená",J415,0)</f>
        <v>0</v>
      </c>
      <c r="BG415" s="207">
        <f>IF(N415="zákl. přenesená",J415,0)</f>
        <v>0</v>
      </c>
      <c r="BH415" s="207">
        <f>IF(N415="sníž. přenesená",J415,0)</f>
        <v>0</v>
      </c>
      <c r="BI415" s="207">
        <f>IF(N415="nulová",J415,0)</f>
        <v>0</v>
      </c>
      <c r="BJ415" s="19" t="s">
        <v>89</v>
      </c>
      <c r="BK415" s="207">
        <f>ROUND(I415*H415,2)</f>
        <v>0</v>
      </c>
      <c r="BL415" s="19" t="s">
        <v>104</v>
      </c>
      <c r="BM415" s="206" t="s">
        <v>4499</v>
      </c>
    </row>
    <row r="416" spans="1:65" s="2" customFormat="1" ht="18">
      <c r="A416" s="37"/>
      <c r="B416" s="38"/>
      <c r="C416" s="39"/>
      <c r="D416" s="208" t="s">
        <v>421</v>
      </c>
      <c r="E416" s="39"/>
      <c r="F416" s="209" t="s">
        <v>4343</v>
      </c>
      <c r="G416" s="39"/>
      <c r="H416" s="39"/>
      <c r="I416" s="118"/>
      <c r="J416" s="39"/>
      <c r="K416" s="39"/>
      <c r="L416" s="42"/>
      <c r="M416" s="210"/>
      <c r="N416" s="211"/>
      <c r="O416" s="67"/>
      <c r="P416" s="67"/>
      <c r="Q416" s="67"/>
      <c r="R416" s="67"/>
      <c r="S416" s="67"/>
      <c r="T416" s="68"/>
      <c r="U416" s="37"/>
      <c r="V416" s="37"/>
      <c r="W416" s="37"/>
      <c r="X416" s="37"/>
      <c r="Y416" s="37"/>
      <c r="Z416" s="37"/>
      <c r="AA416" s="37"/>
      <c r="AB416" s="37"/>
      <c r="AC416" s="37"/>
      <c r="AD416" s="37"/>
      <c r="AE416" s="37"/>
      <c r="AT416" s="19" t="s">
        <v>421</v>
      </c>
      <c r="AU416" s="19" t="s">
        <v>91</v>
      </c>
    </row>
    <row r="417" spans="1:65" s="2" customFormat="1" ht="16.5" customHeight="1">
      <c r="A417" s="37"/>
      <c r="B417" s="38"/>
      <c r="C417" s="255" t="s">
        <v>1059</v>
      </c>
      <c r="D417" s="255" t="s">
        <v>633</v>
      </c>
      <c r="E417" s="256" t="s">
        <v>4500</v>
      </c>
      <c r="F417" s="257" t="s">
        <v>4501</v>
      </c>
      <c r="G417" s="258" t="s">
        <v>518</v>
      </c>
      <c r="H417" s="259">
        <v>1</v>
      </c>
      <c r="I417" s="260"/>
      <c r="J417" s="261">
        <f>ROUND(I417*H417,2)</f>
        <v>0</v>
      </c>
      <c r="K417" s="257" t="s">
        <v>44</v>
      </c>
      <c r="L417" s="262"/>
      <c r="M417" s="263" t="s">
        <v>44</v>
      </c>
      <c r="N417" s="264" t="s">
        <v>53</v>
      </c>
      <c r="O417" s="67"/>
      <c r="P417" s="204">
        <f>O417*H417</f>
        <v>0</v>
      </c>
      <c r="Q417" s="204">
        <v>2.78</v>
      </c>
      <c r="R417" s="204">
        <f>Q417*H417</f>
        <v>2.78</v>
      </c>
      <c r="S417" s="204">
        <v>0</v>
      </c>
      <c r="T417" s="205">
        <f>S417*H417</f>
        <v>0</v>
      </c>
      <c r="U417" s="37"/>
      <c r="V417" s="37"/>
      <c r="W417" s="37"/>
      <c r="X417" s="37"/>
      <c r="Y417" s="37"/>
      <c r="Z417" s="37"/>
      <c r="AA417" s="37"/>
      <c r="AB417" s="37"/>
      <c r="AC417" s="37"/>
      <c r="AD417" s="37"/>
      <c r="AE417" s="37"/>
      <c r="AR417" s="206" t="s">
        <v>351</v>
      </c>
      <c r="AT417" s="206" t="s">
        <v>633</v>
      </c>
      <c r="AU417" s="206" t="s">
        <v>91</v>
      </c>
      <c r="AY417" s="19" t="s">
        <v>262</v>
      </c>
      <c r="BE417" s="207">
        <f>IF(N417="základní",J417,0)</f>
        <v>0</v>
      </c>
      <c r="BF417" s="207">
        <f>IF(N417="snížená",J417,0)</f>
        <v>0</v>
      </c>
      <c r="BG417" s="207">
        <f>IF(N417="zákl. přenesená",J417,0)</f>
        <v>0</v>
      </c>
      <c r="BH417" s="207">
        <f>IF(N417="sníž. přenesená",J417,0)</f>
        <v>0</v>
      </c>
      <c r="BI417" s="207">
        <f>IF(N417="nulová",J417,0)</f>
        <v>0</v>
      </c>
      <c r="BJ417" s="19" t="s">
        <v>89</v>
      </c>
      <c r="BK417" s="207">
        <f>ROUND(I417*H417,2)</f>
        <v>0</v>
      </c>
      <c r="BL417" s="19" t="s">
        <v>104</v>
      </c>
      <c r="BM417" s="206" t="s">
        <v>4502</v>
      </c>
    </row>
    <row r="418" spans="1:65" s="2" customFormat="1" ht="18">
      <c r="A418" s="37"/>
      <c r="B418" s="38"/>
      <c r="C418" s="39"/>
      <c r="D418" s="208" t="s">
        <v>421</v>
      </c>
      <c r="E418" s="39"/>
      <c r="F418" s="209" t="s">
        <v>4343</v>
      </c>
      <c r="G418" s="39"/>
      <c r="H418" s="39"/>
      <c r="I418" s="118"/>
      <c r="J418" s="39"/>
      <c r="K418" s="39"/>
      <c r="L418" s="42"/>
      <c r="M418" s="210"/>
      <c r="N418" s="211"/>
      <c r="O418" s="67"/>
      <c r="P418" s="67"/>
      <c r="Q418" s="67"/>
      <c r="R418" s="67"/>
      <c r="S418" s="67"/>
      <c r="T418" s="68"/>
      <c r="U418" s="37"/>
      <c r="V418" s="37"/>
      <c r="W418" s="37"/>
      <c r="X418" s="37"/>
      <c r="Y418" s="37"/>
      <c r="Z418" s="37"/>
      <c r="AA418" s="37"/>
      <c r="AB418" s="37"/>
      <c r="AC418" s="37"/>
      <c r="AD418" s="37"/>
      <c r="AE418" s="37"/>
      <c r="AT418" s="19" t="s">
        <v>421</v>
      </c>
      <c r="AU418" s="19" t="s">
        <v>91</v>
      </c>
    </row>
    <row r="419" spans="1:65" s="2" customFormat="1" ht="16.5" customHeight="1">
      <c r="A419" s="37"/>
      <c r="B419" s="38"/>
      <c r="C419" s="255" t="s">
        <v>1064</v>
      </c>
      <c r="D419" s="255" t="s">
        <v>633</v>
      </c>
      <c r="E419" s="256" t="s">
        <v>4503</v>
      </c>
      <c r="F419" s="257" t="s">
        <v>4504</v>
      </c>
      <c r="G419" s="258" t="s">
        <v>518</v>
      </c>
      <c r="H419" s="259">
        <v>1</v>
      </c>
      <c r="I419" s="260"/>
      <c r="J419" s="261">
        <f>ROUND(I419*H419,2)</f>
        <v>0</v>
      </c>
      <c r="K419" s="257" t="s">
        <v>44</v>
      </c>
      <c r="L419" s="262"/>
      <c r="M419" s="263" t="s">
        <v>44</v>
      </c>
      <c r="N419" s="264" t="s">
        <v>53</v>
      </c>
      <c r="O419" s="67"/>
      <c r="P419" s="204">
        <f>O419*H419</f>
        <v>0</v>
      </c>
      <c r="Q419" s="204">
        <v>2.78</v>
      </c>
      <c r="R419" s="204">
        <f>Q419*H419</f>
        <v>2.78</v>
      </c>
      <c r="S419" s="204">
        <v>0</v>
      </c>
      <c r="T419" s="205">
        <f>S419*H419</f>
        <v>0</v>
      </c>
      <c r="U419" s="37"/>
      <c r="V419" s="37"/>
      <c r="W419" s="37"/>
      <c r="X419" s="37"/>
      <c r="Y419" s="37"/>
      <c r="Z419" s="37"/>
      <c r="AA419" s="37"/>
      <c r="AB419" s="37"/>
      <c r="AC419" s="37"/>
      <c r="AD419" s="37"/>
      <c r="AE419" s="37"/>
      <c r="AR419" s="206" t="s">
        <v>351</v>
      </c>
      <c r="AT419" s="206" t="s">
        <v>633</v>
      </c>
      <c r="AU419" s="206" t="s">
        <v>91</v>
      </c>
      <c r="AY419" s="19" t="s">
        <v>262</v>
      </c>
      <c r="BE419" s="207">
        <f>IF(N419="základní",J419,0)</f>
        <v>0</v>
      </c>
      <c r="BF419" s="207">
        <f>IF(N419="snížená",J419,0)</f>
        <v>0</v>
      </c>
      <c r="BG419" s="207">
        <f>IF(N419="zákl. přenesená",J419,0)</f>
        <v>0</v>
      </c>
      <c r="BH419" s="207">
        <f>IF(N419="sníž. přenesená",J419,0)</f>
        <v>0</v>
      </c>
      <c r="BI419" s="207">
        <f>IF(N419="nulová",J419,0)</f>
        <v>0</v>
      </c>
      <c r="BJ419" s="19" t="s">
        <v>89</v>
      </c>
      <c r="BK419" s="207">
        <f>ROUND(I419*H419,2)</f>
        <v>0</v>
      </c>
      <c r="BL419" s="19" t="s">
        <v>104</v>
      </c>
      <c r="BM419" s="206" t="s">
        <v>4505</v>
      </c>
    </row>
    <row r="420" spans="1:65" s="2" customFormat="1" ht="18">
      <c r="A420" s="37"/>
      <c r="B420" s="38"/>
      <c r="C420" s="39"/>
      <c r="D420" s="208" t="s">
        <v>421</v>
      </c>
      <c r="E420" s="39"/>
      <c r="F420" s="209" t="s">
        <v>4343</v>
      </c>
      <c r="G420" s="39"/>
      <c r="H420" s="39"/>
      <c r="I420" s="118"/>
      <c r="J420" s="39"/>
      <c r="K420" s="39"/>
      <c r="L420" s="42"/>
      <c r="M420" s="210"/>
      <c r="N420" s="211"/>
      <c r="O420" s="67"/>
      <c r="P420" s="67"/>
      <c r="Q420" s="67"/>
      <c r="R420" s="67"/>
      <c r="S420" s="67"/>
      <c r="T420" s="68"/>
      <c r="U420" s="37"/>
      <c r="V420" s="37"/>
      <c r="W420" s="37"/>
      <c r="X420" s="37"/>
      <c r="Y420" s="37"/>
      <c r="Z420" s="37"/>
      <c r="AA420" s="37"/>
      <c r="AB420" s="37"/>
      <c r="AC420" s="37"/>
      <c r="AD420" s="37"/>
      <c r="AE420" s="37"/>
      <c r="AT420" s="19" t="s">
        <v>421</v>
      </c>
      <c r="AU420" s="19" t="s">
        <v>91</v>
      </c>
    </row>
    <row r="421" spans="1:65" s="2" customFormat="1" ht="16.5" customHeight="1">
      <c r="A421" s="37"/>
      <c r="B421" s="38"/>
      <c r="C421" s="255" t="s">
        <v>1071</v>
      </c>
      <c r="D421" s="255" t="s">
        <v>633</v>
      </c>
      <c r="E421" s="256" t="s">
        <v>4506</v>
      </c>
      <c r="F421" s="257" t="s">
        <v>4507</v>
      </c>
      <c r="G421" s="258" t="s">
        <v>518</v>
      </c>
      <c r="H421" s="259">
        <v>1</v>
      </c>
      <c r="I421" s="260"/>
      <c r="J421" s="261">
        <f>ROUND(I421*H421,2)</f>
        <v>0</v>
      </c>
      <c r="K421" s="257" t="s">
        <v>44</v>
      </c>
      <c r="L421" s="262"/>
      <c r="M421" s="263" t="s">
        <v>44</v>
      </c>
      <c r="N421" s="264" t="s">
        <v>53</v>
      </c>
      <c r="O421" s="67"/>
      <c r="P421" s="204">
        <f>O421*H421</f>
        <v>0</v>
      </c>
      <c r="Q421" s="204">
        <v>2.78</v>
      </c>
      <c r="R421" s="204">
        <f>Q421*H421</f>
        <v>2.78</v>
      </c>
      <c r="S421" s="204">
        <v>0</v>
      </c>
      <c r="T421" s="205">
        <f>S421*H421</f>
        <v>0</v>
      </c>
      <c r="U421" s="37"/>
      <c r="V421" s="37"/>
      <c r="W421" s="37"/>
      <c r="X421" s="37"/>
      <c r="Y421" s="37"/>
      <c r="Z421" s="37"/>
      <c r="AA421" s="37"/>
      <c r="AB421" s="37"/>
      <c r="AC421" s="37"/>
      <c r="AD421" s="37"/>
      <c r="AE421" s="37"/>
      <c r="AR421" s="206" t="s">
        <v>351</v>
      </c>
      <c r="AT421" s="206" t="s">
        <v>633</v>
      </c>
      <c r="AU421" s="206" t="s">
        <v>91</v>
      </c>
      <c r="AY421" s="19" t="s">
        <v>262</v>
      </c>
      <c r="BE421" s="207">
        <f>IF(N421="základní",J421,0)</f>
        <v>0</v>
      </c>
      <c r="BF421" s="207">
        <f>IF(N421="snížená",J421,0)</f>
        <v>0</v>
      </c>
      <c r="BG421" s="207">
        <f>IF(N421="zákl. přenesená",J421,0)</f>
        <v>0</v>
      </c>
      <c r="BH421" s="207">
        <f>IF(N421="sníž. přenesená",J421,0)</f>
        <v>0</v>
      </c>
      <c r="BI421" s="207">
        <f>IF(N421="nulová",J421,0)</f>
        <v>0</v>
      </c>
      <c r="BJ421" s="19" t="s">
        <v>89</v>
      </c>
      <c r="BK421" s="207">
        <f>ROUND(I421*H421,2)</f>
        <v>0</v>
      </c>
      <c r="BL421" s="19" t="s">
        <v>104</v>
      </c>
      <c r="BM421" s="206" t="s">
        <v>4508</v>
      </c>
    </row>
    <row r="422" spans="1:65" s="2" customFormat="1" ht="18">
      <c r="A422" s="37"/>
      <c r="B422" s="38"/>
      <c r="C422" s="39"/>
      <c r="D422" s="208" t="s">
        <v>421</v>
      </c>
      <c r="E422" s="39"/>
      <c r="F422" s="209" t="s">
        <v>4343</v>
      </c>
      <c r="G422" s="39"/>
      <c r="H422" s="39"/>
      <c r="I422" s="118"/>
      <c r="J422" s="39"/>
      <c r="K422" s="39"/>
      <c r="L422" s="42"/>
      <c r="M422" s="210"/>
      <c r="N422" s="211"/>
      <c r="O422" s="67"/>
      <c r="P422" s="67"/>
      <c r="Q422" s="67"/>
      <c r="R422" s="67"/>
      <c r="S422" s="67"/>
      <c r="T422" s="68"/>
      <c r="U422" s="37"/>
      <c r="V422" s="37"/>
      <c r="W422" s="37"/>
      <c r="X422" s="37"/>
      <c r="Y422" s="37"/>
      <c r="Z422" s="37"/>
      <c r="AA422" s="37"/>
      <c r="AB422" s="37"/>
      <c r="AC422" s="37"/>
      <c r="AD422" s="37"/>
      <c r="AE422" s="37"/>
      <c r="AT422" s="19" t="s">
        <v>421</v>
      </c>
      <c r="AU422" s="19" t="s">
        <v>91</v>
      </c>
    </row>
    <row r="423" spans="1:65" s="2" customFormat="1" ht="16.5" customHeight="1">
      <c r="A423" s="37"/>
      <c r="B423" s="38"/>
      <c r="C423" s="255" t="s">
        <v>1077</v>
      </c>
      <c r="D423" s="255" t="s">
        <v>633</v>
      </c>
      <c r="E423" s="256" t="s">
        <v>4509</v>
      </c>
      <c r="F423" s="257" t="s">
        <v>4510</v>
      </c>
      <c r="G423" s="258" t="s">
        <v>518</v>
      </c>
      <c r="H423" s="259">
        <v>1</v>
      </c>
      <c r="I423" s="260"/>
      <c r="J423" s="261">
        <f>ROUND(I423*H423,2)</f>
        <v>0</v>
      </c>
      <c r="K423" s="257" t="s">
        <v>44</v>
      </c>
      <c r="L423" s="262"/>
      <c r="M423" s="263" t="s">
        <v>44</v>
      </c>
      <c r="N423" s="264" t="s">
        <v>53</v>
      </c>
      <c r="O423" s="67"/>
      <c r="P423" s="204">
        <f>O423*H423</f>
        <v>0</v>
      </c>
      <c r="Q423" s="204">
        <v>2.78</v>
      </c>
      <c r="R423" s="204">
        <f>Q423*H423</f>
        <v>2.78</v>
      </c>
      <c r="S423" s="204">
        <v>0</v>
      </c>
      <c r="T423" s="205">
        <f>S423*H423</f>
        <v>0</v>
      </c>
      <c r="U423" s="37"/>
      <c r="V423" s="37"/>
      <c r="W423" s="37"/>
      <c r="X423" s="37"/>
      <c r="Y423" s="37"/>
      <c r="Z423" s="37"/>
      <c r="AA423" s="37"/>
      <c r="AB423" s="37"/>
      <c r="AC423" s="37"/>
      <c r="AD423" s="37"/>
      <c r="AE423" s="37"/>
      <c r="AR423" s="206" t="s">
        <v>351</v>
      </c>
      <c r="AT423" s="206" t="s">
        <v>633</v>
      </c>
      <c r="AU423" s="206" t="s">
        <v>91</v>
      </c>
      <c r="AY423" s="19" t="s">
        <v>262</v>
      </c>
      <c r="BE423" s="207">
        <f>IF(N423="základní",J423,0)</f>
        <v>0</v>
      </c>
      <c r="BF423" s="207">
        <f>IF(N423="snížená",J423,0)</f>
        <v>0</v>
      </c>
      <c r="BG423" s="207">
        <f>IF(N423="zákl. přenesená",J423,0)</f>
        <v>0</v>
      </c>
      <c r="BH423" s="207">
        <f>IF(N423="sníž. přenesená",J423,0)</f>
        <v>0</v>
      </c>
      <c r="BI423" s="207">
        <f>IF(N423="nulová",J423,0)</f>
        <v>0</v>
      </c>
      <c r="BJ423" s="19" t="s">
        <v>89</v>
      </c>
      <c r="BK423" s="207">
        <f>ROUND(I423*H423,2)</f>
        <v>0</v>
      </c>
      <c r="BL423" s="19" t="s">
        <v>104</v>
      </c>
      <c r="BM423" s="206" t="s">
        <v>4511</v>
      </c>
    </row>
    <row r="424" spans="1:65" s="2" customFormat="1" ht="18">
      <c r="A424" s="37"/>
      <c r="B424" s="38"/>
      <c r="C424" s="39"/>
      <c r="D424" s="208" t="s">
        <v>421</v>
      </c>
      <c r="E424" s="39"/>
      <c r="F424" s="209" t="s">
        <v>4343</v>
      </c>
      <c r="G424" s="39"/>
      <c r="H424" s="39"/>
      <c r="I424" s="118"/>
      <c r="J424" s="39"/>
      <c r="K424" s="39"/>
      <c r="L424" s="42"/>
      <c r="M424" s="210"/>
      <c r="N424" s="211"/>
      <c r="O424" s="67"/>
      <c r="P424" s="67"/>
      <c r="Q424" s="67"/>
      <c r="R424" s="67"/>
      <c r="S424" s="67"/>
      <c r="T424" s="68"/>
      <c r="U424" s="37"/>
      <c r="V424" s="37"/>
      <c r="W424" s="37"/>
      <c r="X424" s="37"/>
      <c r="Y424" s="37"/>
      <c r="Z424" s="37"/>
      <c r="AA424" s="37"/>
      <c r="AB424" s="37"/>
      <c r="AC424" s="37"/>
      <c r="AD424" s="37"/>
      <c r="AE424" s="37"/>
      <c r="AT424" s="19" t="s">
        <v>421</v>
      </c>
      <c r="AU424" s="19" t="s">
        <v>91</v>
      </c>
    </row>
    <row r="425" spans="1:65" s="2" customFormat="1" ht="16.5" customHeight="1">
      <c r="A425" s="37"/>
      <c r="B425" s="38"/>
      <c r="C425" s="255" t="s">
        <v>1081</v>
      </c>
      <c r="D425" s="255" t="s">
        <v>633</v>
      </c>
      <c r="E425" s="256" t="s">
        <v>4512</v>
      </c>
      <c r="F425" s="257" t="s">
        <v>4513</v>
      </c>
      <c r="G425" s="258" t="s">
        <v>518</v>
      </c>
      <c r="H425" s="259">
        <v>1</v>
      </c>
      <c r="I425" s="260"/>
      <c r="J425" s="261">
        <f>ROUND(I425*H425,2)</f>
        <v>0</v>
      </c>
      <c r="K425" s="257" t="s">
        <v>44</v>
      </c>
      <c r="L425" s="262"/>
      <c r="M425" s="263" t="s">
        <v>44</v>
      </c>
      <c r="N425" s="264" t="s">
        <v>53</v>
      </c>
      <c r="O425" s="67"/>
      <c r="P425" s="204">
        <f>O425*H425</f>
        <v>0</v>
      </c>
      <c r="Q425" s="204">
        <v>2.78</v>
      </c>
      <c r="R425" s="204">
        <f>Q425*H425</f>
        <v>2.78</v>
      </c>
      <c r="S425" s="204">
        <v>0</v>
      </c>
      <c r="T425" s="205">
        <f>S425*H425</f>
        <v>0</v>
      </c>
      <c r="U425" s="37"/>
      <c r="V425" s="37"/>
      <c r="W425" s="37"/>
      <c r="X425" s="37"/>
      <c r="Y425" s="37"/>
      <c r="Z425" s="37"/>
      <c r="AA425" s="37"/>
      <c r="AB425" s="37"/>
      <c r="AC425" s="37"/>
      <c r="AD425" s="37"/>
      <c r="AE425" s="37"/>
      <c r="AR425" s="206" t="s">
        <v>351</v>
      </c>
      <c r="AT425" s="206" t="s">
        <v>633</v>
      </c>
      <c r="AU425" s="206" t="s">
        <v>91</v>
      </c>
      <c r="AY425" s="19" t="s">
        <v>262</v>
      </c>
      <c r="BE425" s="207">
        <f>IF(N425="základní",J425,0)</f>
        <v>0</v>
      </c>
      <c r="BF425" s="207">
        <f>IF(N425="snížená",J425,0)</f>
        <v>0</v>
      </c>
      <c r="BG425" s="207">
        <f>IF(N425="zákl. přenesená",J425,0)</f>
        <v>0</v>
      </c>
      <c r="BH425" s="207">
        <f>IF(N425="sníž. přenesená",J425,0)</f>
        <v>0</v>
      </c>
      <c r="BI425" s="207">
        <f>IF(N425="nulová",J425,0)</f>
        <v>0</v>
      </c>
      <c r="BJ425" s="19" t="s">
        <v>89</v>
      </c>
      <c r="BK425" s="207">
        <f>ROUND(I425*H425,2)</f>
        <v>0</v>
      </c>
      <c r="BL425" s="19" t="s">
        <v>104</v>
      </c>
      <c r="BM425" s="206" t="s">
        <v>4514</v>
      </c>
    </row>
    <row r="426" spans="1:65" s="2" customFormat="1" ht="18">
      <c r="A426" s="37"/>
      <c r="B426" s="38"/>
      <c r="C426" s="39"/>
      <c r="D426" s="208" t="s">
        <v>421</v>
      </c>
      <c r="E426" s="39"/>
      <c r="F426" s="209" t="s">
        <v>4343</v>
      </c>
      <c r="G426" s="39"/>
      <c r="H426" s="39"/>
      <c r="I426" s="118"/>
      <c r="J426" s="39"/>
      <c r="K426" s="39"/>
      <c r="L426" s="42"/>
      <c r="M426" s="210"/>
      <c r="N426" s="211"/>
      <c r="O426" s="67"/>
      <c r="P426" s="67"/>
      <c r="Q426" s="67"/>
      <c r="R426" s="67"/>
      <c r="S426" s="67"/>
      <c r="T426" s="68"/>
      <c r="U426" s="37"/>
      <c r="V426" s="37"/>
      <c r="W426" s="37"/>
      <c r="X426" s="37"/>
      <c r="Y426" s="37"/>
      <c r="Z426" s="37"/>
      <c r="AA426" s="37"/>
      <c r="AB426" s="37"/>
      <c r="AC426" s="37"/>
      <c r="AD426" s="37"/>
      <c r="AE426" s="37"/>
      <c r="AT426" s="19" t="s">
        <v>421</v>
      </c>
      <c r="AU426" s="19" t="s">
        <v>91</v>
      </c>
    </row>
    <row r="427" spans="1:65" s="2" customFormat="1" ht="16.5" customHeight="1">
      <c r="A427" s="37"/>
      <c r="B427" s="38"/>
      <c r="C427" s="255" t="s">
        <v>452</v>
      </c>
      <c r="D427" s="255" t="s">
        <v>633</v>
      </c>
      <c r="E427" s="256" t="s">
        <v>4515</v>
      </c>
      <c r="F427" s="257" t="s">
        <v>4516</v>
      </c>
      <c r="G427" s="258" t="s">
        <v>518</v>
      </c>
      <c r="H427" s="259">
        <v>1</v>
      </c>
      <c r="I427" s="260"/>
      <c r="J427" s="261">
        <f>ROUND(I427*H427,2)</f>
        <v>0</v>
      </c>
      <c r="K427" s="257" t="s">
        <v>44</v>
      </c>
      <c r="L427" s="262"/>
      <c r="M427" s="263" t="s">
        <v>44</v>
      </c>
      <c r="N427" s="264" t="s">
        <v>53</v>
      </c>
      <c r="O427" s="67"/>
      <c r="P427" s="204">
        <f>O427*H427</f>
        <v>0</v>
      </c>
      <c r="Q427" s="204">
        <v>2.78</v>
      </c>
      <c r="R427" s="204">
        <f>Q427*H427</f>
        <v>2.78</v>
      </c>
      <c r="S427" s="204">
        <v>0</v>
      </c>
      <c r="T427" s="205">
        <f>S427*H427</f>
        <v>0</v>
      </c>
      <c r="U427" s="37"/>
      <c r="V427" s="37"/>
      <c r="W427" s="37"/>
      <c r="X427" s="37"/>
      <c r="Y427" s="37"/>
      <c r="Z427" s="37"/>
      <c r="AA427" s="37"/>
      <c r="AB427" s="37"/>
      <c r="AC427" s="37"/>
      <c r="AD427" s="37"/>
      <c r="AE427" s="37"/>
      <c r="AR427" s="206" t="s">
        <v>351</v>
      </c>
      <c r="AT427" s="206" t="s">
        <v>633</v>
      </c>
      <c r="AU427" s="206" t="s">
        <v>91</v>
      </c>
      <c r="AY427" s="19" t="s">
        <v>262</v>
      </c>
      <c r="BE427" s="207">
        <f>IF(N427="základní",J427,0)</f>
        <v>0</v>
      </c>
      <c r="BF427" s="207">
        <f>IF(N427="snížená",J427,0)</f>
        <v>0</v>
      </c>
      <c r="BG427" s="207">
        <f>IF(N427="zákl. přenesená",J427,0)</f>
        <v>0</v>
      </c>
      <c r="BH427" s="207">
        <f>IF(N427="sníž. přenesená",J427,0)</f>
        <v>0</v>
      </c>
      <c r="BI427" s="207">
        <f>IF(N427="nulová",J427,0)</f>
        <v>0</v>
      </c>
      <c r="BJ427" s="19" t="s">
        <v>89</v>
      </c>
      <c r="BK427" s="207">
        <f>ROUND(I427*H427,2)</f>
        <v>0</v>
      </c>
      <c r="BL427" s="19" t="s">
        <v>104</v>
      </c>
      <c r="BM427" s="206" t="s">
        <v>4517</v>
      </c>
    </row>
    <row r="428" spans="1:65" s="2" customFormat="1" ht="18">
      <c r="A428" s="37"/>
      <c r="B428" s="38"/>
      <c r="C428" s="39"/>
      <c r="D428" s="208" t="s">
        <v>421</v>
      </c>
      <c r="E428" s="39"/>
      <c r="F428" s="209" t="s">
        <v>4343</v>
      </c>
      <c r="G428" s="39"/>
      <c r="H428" s="39"/>
      <c r="I428" s="118"/>
      <c r="J428" s="39"/>
      <c r="K428" s="39"/>
      <c r="L428" s="42"/>
      <c r="M428" s="210"/>
      <c r="N428" s="211"/>
      <c r="O428" s="67"/>
      <c r="P428" s="67"/>
      <c r="Q428" s="67"/>
      <c r="R428" s="67"/>
      <c r="S428" s="67"/>
      <c r="T428" s="68"/>
      <c r="U428" s="37"/>
      <c r="V428" s="37"/>
      <c r="W428" s="37"/>
      <c r="X428" s="37"/>
      <c r="Y428" s="37"/>
      <c r="Z428" s="37"/>
      <c r="AA428" s="37"/>
      <c r="AB428" s="37"/>
      <c r="AC428" s="37"/>
      <c r="AD428" s="37"/>
      <c r="AE428" s="37"/>
      <c r="AT428" s="19" t="s">
        <v>421</v>
      </c>
      <c r="AU428" s="19" t="s">
        <v>91</v>
      </c>
    </row>
    <row r="429" spans="1:65" s="2" customFormat="1" ht="16.5" customHeight="1">
      <c r="A429" s="37"/>
      <c r="B429" s="38"/>
      <c r="C429" s="255" t="s">
        <v>1089</v>
      </c>
      <c r="D429" s="255" t="s">
        <v>633</v>
      </c>
      <c r="E429" s="256" t="s">
        <v>4518</v>
      </c>
      <c r="F429" s="257" t="s">
        <v>4519</v>
      </c>
      <c r="G429" s="258" t="s">
        <v>518</v>
      </c>
      <c r="H429" s="259">
        <v>1</v>
      </c>
      <c r="I429" s="260"/>
      <c r="J429" s="261">
        <f>ROUND(I429*H429,2)</f>
        <v>0</v>
      </c>
      <c r="K429" s="257" t="s">
        <v>44</v>
      </c>
      <c r="L429" s="262"/>
      <c r="M429" s="263" t="s">
        <v>44</v>
      </c>
      <c r="N429" s="264" t="s">
        <v>53</v>
      </c>
      <c r="O429" s="67"/>
      <c r="P429" s="204">
        <f>O429*H429</f>
        <v>0</v>
      </c>
      <c r="Q429" s="204">
        <v>2.78</v>
      </c>
      <c r="R429" s="204">
        <f>Q429*H429</f>
        <v>2.78</v>
      </c>
      <c r="S429" s="204">
        <v>0</v>
      </c>
      <c r="T429" s="205">
        <f>S429*H429</f>
        <v>0</v>
      </c>
      <c r="U429" s="37"/>
      <c r="V429" s="37"/>
      <c r="W429" s="37"/>
      <c r="X429" s="37"/>
      <c r="Y429" s="37"/>
      <c r="Z429" s="37"/>
      <c r="AA429" s="37"/>
      <c r="AB429" s="37"/>
      <c r="AC429" s="37"/>
      <c r="AD429" s="37"/>
      <c r="AE429" s="37"/>
      <c r="AR429" s="206" t="s">
        <v>351</v>
      </c>
      <c r="AT429" s="206" t="s">
        <v>633</v>
      </c>
      <c r="AU429" s="206" t="s">
        <v>91</v>
      </c>
      <c r="AY429" s="19" t="s">
        <v>262</v>
      </c>
      <c r="BE429" s="207">
        <f>IF(N429="základní",J429,0)</f>
        <v>0</v>
      </c>
      <c r="BF429" s="207">
        <f>IF(N429="snížená",J429,0)</f>
        <v>0</v>
      </c>
      <c r="BG429" s="207">
        <f>IF(N429="zákl. přenesená",J429,0)</f>
        <v>0</v>
      </c>
      <c r="BH429" s="207">
        <f>IF(N429="sníž. přenesená",J429,0)</f>
        <v>0</v>
      </c>
      <c r="BI429" s="207">
        <f>IF(N429="nulová",J429,0)</f>
        <v>0</v>
      </c>
      <c r="BJ429" s="19" t="s">
        <v>89</v>
      </c>
      <c r="BK429" s="207">
        <f>ROUND(I429*H429,2)</f>
        <v>0</v>
      </c>
      <c r="BL429" s="19" t="s">
        <v>104</v>
      </c>
      <c r="BM429" s="206" t="s">
        <v>4520</v>
      </c>
    </row>
    <row r="430" spans="1:65" s="2" customFormat="1" ht="18">
      <c r="A430" s="37"/>
      <c r="B430" s="38"/>
      <c r="C430" s="39"/>
      <c r="D430" s="208" t="s">
        <v>421</v>
      </c>
      <c r="E430" s="39"/>
      <c r="F430" s="209" t="s">
        <v>4343</v>
      </c>
      <c r="G430" s="39"/>
      <c r="H430" s="39"/>
      <c r="I430" s="118"/>
      <c r="J430" s="39"/>
      <c r="K430" s="39"/>
      <c r="L430" s="42"/>
      <c r="M430" s="210"/>
      <c r="N430" s="211"/>
      <c r="O430" s="67"/>
      <c r="P430" s="67"/>
      <c r="Q430" s="67"/>
      <c r="R430" s="67"/>
      <c r="S430" s="67"/>
      <c r="T430" s="68"/>
      <c r="U430" s="37"/>
      <c r="V430" s="37"/>
      <c r="W430" s="37"/>
      <c r="X430" s="37"/>
      <c r="Y430" s="37"/>
      <c r="Z430" s="37"/>
      <c r="AA430" s="37"/>
      <c r="AB430" s="37"/>
      <c r="AC430" s="37"/>
      <c r="AD430" s="37"/>
      <c r="AE430" s="37"/>
      <c r="AT430" s="19" t="s">
        <v>421</v>
      </c>
      <c r="AU430" s="19" t="s">
        <v>91</v>
      </c>
    </row>
    <row r="431" spans="1:65" s="2" customFormat="1" ht="16.5" customHeight="1">
      <c r="A431" s="37"/>
      <c r="B431" s="38"/>
      <c r="C431" s="255" t="s">
        <v>1097</v>
      </c>
      <c r="D431" s="255" t="s">
        <v>633</v>
      </c>
      <c r="E431" s="256" t="s">
        <v>4521</v>
      </c>
      <c r="F431" s="257" t="s">
        <v>4522</v>
      </c>
      <c r="G431" s="258" t="s">
        <v>518</v>
      </c>
      <c r="H431" s="259">
        <v>1</v>
      </c>
      <c r="I431" s="260"/>
      <c r="J431" s="261">
        <f>ROUND(I431*H431,2)</f>
        <v>0</v>
      </c>
      <c r="K431" s="257" t="s">
        <v>44</v>
      </c>
      <c r="L431" s="262"/>
      <c r="M431" s="263" t="s">
        <v>44</v>
      </c>
      <c r="N431" s="264" t="s">
        <v>53</v>
      </c>
      <c r="O431" s="67"/>
      <c r="P431" s="204">
        <f>O431*H431</f>
        <v>0</v>
      </c>
      <c r="Q431" s="204">
        <v>2.78</v>
      </c>
      <c r="R431" s="204">
        <f>Q431*H431</f>
        <v>2.78</v>
      </c>
      <c r="S431" s="204">
        <v>0</v>
      </c>
      <c r="T431" s="205">
        <f>S431*H431</f>
        <v>0</v>
      </c>
      <c r="U431" s="37"/>
      <c r="V431" s="37"/>
      <c r="W431" s="37"/>
      <c r="X431" s="37"/>
      <c r="Y431" s="37"/>
      <c r="Z431" s="37"/>
      <c r="AA431" s="37"/>
      <c r="AB431" s="37"/>
      <c r="AC431" s="37"/>
      <c r="AD431" s="37"/>
      <c r="AE431" s="37"/>
      <c r="AR431" s="206" t="s">
        <v>351</v>
      </c>
      <c r="AT431" s="206" t="s">
        <v>633</v>
      </c>
      <c r="AU431" s="206" t="s">
        <v>91</v>
      </c>
      <c r="AY431" s="19" t="s">
        <v>262</v>
      </c>
      <c r="BE431" s="207">
        <f>IF(N431="základní",J431,0)</f>
        <v>0</v>
      </c>
      <c r="BF431" s="207">
        <f>IF(N431="snížená",J431,0)</f>
        <v>0</v>
      </c>
      <c r="BG431" s="207">
        <f>IF(N431="zákl. přenesená",J431,0)</f>
        <v>0</v>
      </c>
      <c r="BH431" s="207">
        <f>IF(N431="sníž. přenesená",J431,0)</f>
        <v>0</v>
      </c>
      <c r="BI431" s="207">
        <f>IF(N431="nulová",J431,0)</f>
        <v>0</v>
      </c>
      <c r="BJ431" s="19" t="s">
        <v>89</v>
      </c>
      <c r="BK431" s="207">
        <f>ROUND(I431*H431,2)</f>
        <v>0</v>
      </c>
      <c r="BL431" s="19" t="s">
        <v>104</v>
      </c>
      <c r="BM431" s="206" t="s">
        <v>4523</v>
      </c>
    </row>
    <row r="432" spans="1:65" s="2" customFormat="1" ht="18">
      <c r="A432" s="37"/>
      <c r="B432" s="38"/>
      <c r="C432" s="39"/>
      <c r="D432" s="208" t="s">
        <v>421</v>
      </c>
      <c r="E432" s="39"/>
      <c r="F432" s="209" t="s">
        <v>4343</v>
      </c>
      <c r="G432" s="39"/>
      <c r="H432" s="39"/>
      <c r="I432" s="118"/>
      <c r="J432" s="39"/>
      <c r="K432" s="39"/>
      <c r="L432" s="42"/>
      <c r="M432" s="210"/>
      <c r="N432" s="211"/>
      <c r="O432" s="67"/>
      <c r="P432" s="67"/>
      <c r="Q432" s="67"/>
      <c r="R432" s="67"/>
      <c r="S432" s="67"/>
      <c r="T432" s="68"/>
      <c r="U432" s="37"/>
      <c r="V432" s="37"/>
      <c r="W432" s="37"/>
      <c r="X432" s="37"/>
      <c r="Y432" s="37"/>
      <c r="Z432" s="37"/>
      <c r="AA432" s="37"/>
      <c r="AB432" s="37"/>
      <c r="AC432" s="37"/>
      <c r="AD432" s="37"/>
      <c r="AE432" s="37"/>
      <c r="AT432" s="19" t="s">
        <v>421</v>
      </c>
      <c r="AU432" s="19" t="s">
        <v>91</v>
      </c>
    </row>
    <row r="433" spans="1:65" s="2" customFormat="1" ht="16.5" customHeight="1">
      <c r="A433" s="37"/>
      <c r="B433" s="38"/>
      <c r="C433" s="255" t="s">
        <v>1102</v>
      </c>
      <c r="D433" s="255" t="s">
        <v>633</v>
      </c>
      <c r="E433" s="256" t="s">
        <v>4524</v>
      </c>
      <c r="F433" s="257" t="s">
        <v>4525</v>
      </c>
      <c r="G433" s="258" t="s">
        <v>518</v>
      </c>
      <c r="H433" s="259">
        <v>1</v>
      </c>
      <c r="I433" s="260"/>
      <c r="J433" s="261">
        <f>ROUND(I433*H433,2)</f>
        <v>0</v>
      </c>
      <c r="K433" s="257" t="s">
        <v>44</v>
      </c>
      <c r="L433" s="262"/>
      <c r="M433" s="263" t="s">
        <v>44</v>
      </c>
      <c r="N433" s="264" t="s">
        <v>53</v>
      </c>
      <c r="O433" s="67"/>
      <c r="P433" s="204">
        <f>O433*H433</f>
        <v>0</v>
      </c>
      <c r="Q433" s="204">
        <v>2.78</v>
      </c>
      <c r="R433" s="204">
        <f>Q433*H433</f>
        <v>2.78</v>
      </c>
      <c r="S433" s="204">
        <v>0</v>
      </c>
      <c r="T433" s="205">
        <f>S433*H433</f>
        <v>0</v>
      </c>
      <c r="U433" s="37"/>
      <c r="V433" s="37"/>
      <c r="W433" s="37"/>
      <c r="X433" s="37"/>
      <c r="Y433" s="37"/>
      <c r="Z433" s="37"/>
      <c r="AA433" s="37"/>
      <c r="AB433" s="37"/>
      <c r="AC433" s="37"/>
      <c r="AD433" s="37"/>
      <c r="AE433" s="37"/>
      <c r="AR433" s="206" t="s">
        <v>351</v>
      </c>
      <c r="AT433" s="206" t="s">
        <v>633</v>
      </c>
      <c r="AU433" s="206" t="s">
        <v>91</v>
      </c>
      <c r="AY433" s="19" t="s">
        <v>262</v>
      </c>
      <c r="BE433" s="207">
        <f>IF(N433="základní",J433,0)</f>
        <v>0</v>
      </c>
      <c r="BF433" s="207">
        <f>IF(N433="snížená",J433,0)</f>
        <v>0</v>
      </c>
      <c r="BG433" s="207">
        <f>IF(N433="zákl. přenesená",J433,0)</f>
        <v>0</v>
      </c>
      <c r="BH433" s="207">
        <f>IF(N433="sníž. přenesená",J433,0)</f>
        <v>0</v>
      </c>
      <c r="BI433" s="207">
        <f>IF(N433="nulová",J433,0)</f>
        <v>0</v>
      </c>
      <c r="BJ433" s="19" t="s">
        <v>89</v>
      </c>
      <c r="BK433" s="207">
        <f>ROUND(I433*H433,2)</f>
        <v>0</v>
      </c>
      <c r="BL433" s="19" t="s">
        <v>104</v>
      </c>
      <c r="BM433" s="206" t="s">
        <v>4526</v>
      </c>
    </row>
    <row r="434" spans="1:65" s="2" customFormat="1" ht="18">
      <c r="A434" s="37"/>
      <c r="B434" s="38"/>
      <c r="C434" s="39"/>
      <c r="D434" s="208" t="s">
        <v>421</v>
      </c>
      <c r="E434" s="39"/>
      <c r="F434" s="209" t="s">
        <v>4343</v>
      </c>
      <c r="G434" s="39"/>
      <c r="H434" s="39"/>
      <c r="I434" s="118"/>
      <c r="J434" s="39"/>
      <c r="K434" s="39"/>
      <c r="L434" s="42"/>
      <c r="M434" s="210"/>
      <c r="N434" s="211"/>
      <c r="O434" s="67"/>
      <c r="P434" s="67"/>
      <c r="Q434" s="67"/>
      <c r="R434" s="67"/>
      <c r="S434" s="67"/>
      <c r="T434" s="68"/>
      <c r="U434" s="37"/>
      <c r="V434" s="37"/>
      <c r="W434" s="37"/>
      <c r="X434" s="37"/>
      <c r="Y434" s="37"/>
      <c r="Z434" s="37"/>
      <c r="AA434" s="37"/>
      <c r="AB434" s="37"/>
      <c r="AC434" s="37"/>
      <c r="AD434" s="37"/>
      <c r="AE434" s="37"/>
      <c r="AT434" s="19" t="s">
        <v>421</v>
      </c>
      <c r="AU434" s="19" t="s">
        <v>91</v>
      </c>
    </row>
    <row r="435" spans="1:65" s="2" customFormat="1" ht="16.5" customHeight="1">
      <c r="A435" s="37"/>
      <c r="B435" s="38"/>
      <c r="C435" s="255" t="s">
        <v>1106</v>
      </c>
      <c r="D435" s="255" t="s">
        <v>633</v>
      </c>
      <c r="E435" s="256" t="s">
        <v>4527</v>
      </c>
      <c r="F435" s="257" t="s">
        <v>4528</v>
      </c>
      <c r="G435" s="258" t="s">
        <v>518</v>
      </c>
      <c r="H435" s="259">
        <v>1</v>
      </c>
      <c r="I435" s="260"/>
      <c r="J435" s="261">
        <f>ROUND(I435*H435,2)</f>
        <v>0</v>
      </c>
      <c r="K435" s="257" t="s">
        <v>44</v>
      </c>
      <c r="L435" s="262"/>
      <c r="M435" s="263" t="s">
        <v>44</v>
      </c>
      <c r="N435" s="264" t="s">
        <v>53</v>
      </c>
      <c r="O435" s="67"/>
      <c r="P435" s="204">
        <f>O435*H435</f>
        <v>0</v>
      </c>
      <c r="Q435" s="204">
        <v>2.78</v>
      </c>
      <c r="R435" s="204">
        <f>Q435*H435</f>
        <v>2.78</v>
      </c>
      <c r="S435" s="204">
        <v>0</v>
      </c>
      <c r="T435" s="205">
        <f>S435*H435</f>
        <v>0</v>
      </c>
      <c r="U435" s="37"/>
      <c r="V435" s="37"/>
      <c r="W435" s="37"/>
      <c r="X435" s="37"/>
      <c r="Y435" s="37"/>
      <c r="Z435" s="37"/>
      <c r="AA435" s="37"/>
      <c r="AB435" s="37"/>
      <c r="AC435" s="37"/>
      <c r="AD435" s="37"/>
      <c r="AE435" s="37"/>
      <c r="AR435" s="206" t="s">
        <v>351</v>
      </c>
      <c r="AT435" s="206" t="s">
        <v>633</v>
      </c>
      <c r="AU435" s="206" t="s">
        <v>91</v>
      </c>
      <c r="AY435" s="19" t="s">
        <v>262</v>
      </c>
      <c r="BE435" s="207">
        <f>IF(N435="základní",J435,0)</f>
        <v>0</v>
      </c>
      <c r="BF435" s="207">
        <f>IF(N435="snížená",J435,0)</f>
        <v>0</v>
      </c>
      <c r="BG435" s="207">
        <f>IF(N435="zákl. přenesená",J435,0)</f>
        <v>0</v>
      </c>
      <c r="BH435" s="207">
        <f>IF(N435="sníž. přenesená",J435,0)</f>
        <v>0</v>
      </c>
      <c r="BI435" s="207">
        <f>IF(N435="nulová",J435,0)</f>
        <v>0</v>
      </c>
      <c r="BJ435" s="19" t="s">
        <v>89</v>
      </c>
      <c r="BK435" s="207">
        <f>ROUND(I435*H435,2)</f>
        <v>0</v>
      </c>
      <c r="BL435" s="19" t="s">
        <v>104</v>
      </c>
      <c r="BM435" s="206" t="s">
        <v>4529</v>
      </c>
    </row>
    <row r="436" spans="1:65" s="2" customFormat="1" ht="18">
      <c r="A436" s="37"/>
      <c r="B436" s="38"/>
      <c r="C436" s="39"/>
      <c r="D436" s="208" t="s">
        <v>421</v>
      </c>
      <c r="E436" s="39"/>
      <c r="F436" s="209" t="s">
        <v>4343</v>
      </c>
      <c r="G436" s="39"/>
      <c r="H436" s="39"/>
      <c r="I436" s="118"/>
      <c r="J436" s="39"/>
      <c r="K436" s="39"/>
      <c r="L436" s="42"/>
      <c r="M436" s="210"/>
      <c r="N436" s="211"/>
      <c r="O436" s="67"/>
      <c r="P436" s="67"/>
      <c r="Q436" s="67"/>
      <c r="R436" s="67"/>
      <c r="S436" s="67"/>
      <c r="T436" s="68"/>
      <c r="U436" s="37"/>
      <c r="V436" s="37"/>
      <c r="W436" s="37"/>
      <c r="X436" s="37"/>
      <c r="Y436" s="37"/>
      <c r="Z436" s="37"/>
      <c r="AA436" s="37"/>
      <c r="AB436" s="37"/>
      <c r="AC436" s="37"/>
      <c r="AD436" s="37"/>
      <c r="AE436" s="37"/>
      <c r="AT436" s="19" t="s">
        <v>421</v>
      </c>
      <c r="AU436" s="19" t="s">
        <v>91</v>
      </c>
    </row>
    <row r="437" spans="1:65" s="2" customFormat="1" ht="16.5" customHeight="1">
      <c r="A437" s="37"/>
      <c r="B437" s="38"/>
      <c r="C437" s="255" t="s">
        <v>1113</v>
      </c>
      <c r="D437" s="255" t="s">
        <v>633</v>
      </c>
      <c r="E437" s="256" t="s">
        <v>4530</v>
      </c>
      <c r="F437" s="257" t="s">
        <v>4531</v>
      </c>
      <c r="G437" s="258" t="s">
        <v>518</v>
      </c>
      <c r="H437" s="259">
        <v>1</v>
      </c>
      <c r="I437" s="260"/>
      <c r="J437" s="261">
        <f>ROUND(I437*H437,2)</f>
        <v>0</v>
      </c>
      <c r="K437" s="257" t="s">
        <v>44</v>
      </c>
      <c r="L437" s="262"/>
      <c r="M437" s="263" t="s">
        <v>44</v>
      </c>
      <c r="N437" s="264" t="s">
        <v>53</v>
      </c>
      <c r="O437" s="67"/>
      <c r="P437" s="204">
        <f>O437*H437</f>
        <v>0</v>
      </c>
      <c r="Q437" s="204">
        <v>2.78</v>
      </c>
      <c r="R437" s="204">
        <f>Q437*H437</f>
        <v>2.78</v>
      </c>
      <c r="S437" s="204">
        <v>0</v>
      </c>
      <c r="T437" s="205">
        <f>S437*H437</f>
        <v>0</v>
      </c>
      <c r="U437" s="37"/>
      <c r="V437" s="37"/>
      <c r="W437" s="37"/>
      <c r="X437" s="37"/>
      <c r="Y437" s="37"/>
      <c r="Z437" s="37"/>
      <c r="AA437" s="37"/>
      <c r="AB437" s="37"/>
      <c r="AC437" s="37"/>
      <c r="AD437" s="37"/>
      <c r="AE437" s="37"/>
      <c r="AR437" s="206" t="s">
        <v>351</v>
      </c>
      <c r="AT437" s="206" t="s">
        <v>633</v>
      </c>
      <c r="AU437" s="206" t="s">
        <v>91</v>
      </c>
      <c r="AY437" s="19" t="s">
        <v>262</v>
      </c>
      <c r="BE437" s="207">
        <f>IF(N437="základní",J437,0)</f>
        <v>0</v>
      </c>
      <c r="BF437" s="207">
        <f>IF(N437="snížená",J437,0)</f>
        <v>0</v>
      </c>
      <c r="BG437" s="207">
        <f>IF(N437="zákl. přenesená",J437,0)</f>
        <v>0</v>
      </c>
      <c r="BH437" s="207">
        <f>IF(N437="sníž. přenesená",J437,0)</f>
        <v>0</v>
      </c>
      <c r="BI437" s="207">
        <f>IF(N437="nulová",J437,0)</f>
        <v>0</v>
      </c>
      <c r="BJ437" s="19" t="s">
        <v>89</v>
      </c>
      <c r="BK437" s="207">
        <f>ROUND(I437*H437,2)</f>
        <v>0</v>
      </c>
      <c r="BL437" s="19" t="s">
        <v>104</v>
      </c>
      <c r="BM437" s="206" t="s">
        <v>4532</v>
      </c>
    </row>
    <row r="438" spans="1:65" s="2" customFormat="1" ht="18">
      <c r="A438" s="37"/>
      <c r="B438" s="38"/>
      <c r="C438" s="39"/>
      <c r="D438" s="208" t="s">
        <v>421</v>
      </c>
      <c r="E438" s="39"/>
      <c r="F438" s="209" t="s">
        <v>4343</v>
      </c>
      <c r="G438" s="39"/>
      <c r="H438" s="39"/>
      <c r="I438" s="118"/>
      <c r="J438" s="39"/>
      <c r="K438" s="39"/>
      <c r="L438" s="42"/>
      <c r="M438" s="210"/>
      <c r="N438" s="211"/>
      <c r="O438" s="67"/>
      <c r="P438" s="67"/>
      <c r="Q438" s="67"/>
      <c r="R438" s="67"/>
      <c r="S438" s="67"/>
      <c r="T438" s="68"/>
      <c r="U438" s="37"/>
      <c r="V438" s="37"/>
      <c r="W438" s="37"/>
      <c r="X438" s="37"/>
      <c r="Y438" s="37"/>
      <c r="Z438" s="37"/>
      <c r="AA438" s="37"/>
      <c r="AB438" s="37"/>
      <c r="AC438" s="37"/>
      <c r="AD438" s="37"/>
      <c r="AE438" s="37"/>
      <c r="AT438" s="19" t="s">
        <v>421</v>
      </c>
      <c r="AU438" s="19" t="s">
        <v>91</v>
      </c>
    </row>
    <row r="439" spans="1:65" s="2" customFormat="1" ht="16.5" customHeight="1">
      <c r="A439" s="37"/>
      <c r="B439" s="38"/>
      <c r="C439" s="255" t="s">
        <v>1118</v>
      </c>
      <c r="D439" s="255" t="s">
        <v>633</v>
      </c>
      <c r="E439" s="256" t="s">
        <v>4533</v>
      </c>
      <c r="F439" s="257" t="s">
        <v>4534</v>
      </c>
      <c r="G439" s="258" t="s">
        <v>518</v>
      </c>
      <c r="H439" s="259">
        <v>1</v>
      </c>
      <c r="I439" s="260"/>
      <c r="J439" s="261">
        <f>ROUND(I439*H439,2)</f>
        <v>0</v>
      </c>
      <c r="K439" s="257" t="s">
        <v>44</v>
      </c>
      <c r="L439" s="262"/>
      <c r="M439" s="263" t="s">
        <v>44</v>
      </c>
      <c r="N439" s="264" t="s">
        <v>53</v>
      </c>
      <c r="O439" s="67"/>
      <c r="P439" s="204">
        <f>O439*H439</f>
        <v>0</v>
      </c>
      <c r="Q439" s="204">
        <v>2.78</v>
      </c>
      <c r="R439" s="204">
        <f>Q439*H439</f>
        <v>2.78</v>
      </c>
      <c r="S439" s="204">
        <v>0</v>
      </c>
      <c r="T439" s="205">
        <f>S439*H439</f>
        <v>0</v>
      </c>
      <c r="U439" s="37"/>
      <c r="V439" s="37"/>
      <c r="W439" s="37"/>
      <c r="X439" s="37"/>
      <c r="Y439" s="37"/>
      <c r="Z439" s="37"/>
      <c r="AA439" s="37"/>
      <c r="AB439" s="37"/>
      <c r="AC439" s="37"/>
      <c r="AD439" s="37"/>
      <c r="AE439" s="37"/>
      <c r="AR439" s="206" t="s">
        <v>351</v>
      </c>
      <c r="AT439" s="206" t="s">
        <v>633</v>
      </c>
      <c r="AU439" s="206" t="s">
        <v>91</v>
      </c>
      <c r="AY439" s="19" t="s">
        <v>262</v>
      </c>
      <c r="BE439" s="207">
        <f>IF(N439="základní",J439,0)</f>
        <v>0</v>
      </c>
      <c r="BF439" s="207">
        <f>IF(N439="snížená",J439,0)</f>
        <v>0</v>
      </c>
      <c r="BG439" s="207">
        <f>IF(N439="zákl. přenesená",J439,0)</f>
        <v>0</v>
      </c>
      <c r="BH439" s="207">
        <f>IF(N439="sníž. přenesená",J439,0)</f>
        <v>0</v>
      </c>
      <c r="BI439" s="207">
        <f>IF(N439="nulová",J439,0)</f>
        <v>0</v>
      </c>
      <c r="BJ439" s="19" t="s">
        <v>89</v>
      </c>
      <c r="BK439" s="207">
        <f>ROUND(I439*H439,2)</f>
        <v>0</v>
      </c>
      <c r="BL439" s="19" t="s">
        <v>104</v>
      </c>
      <c r="BM439" s="206" t="s">
        <v>4535</v>
      </c>
    </row>
    <row r="440" spans="1:65" s="2" customFormat="1" ht="18">
      <c r="A440" s="37"/>
      <c r="B440" s="38"/>
      <c r="C440" s="39"/>
      <c r="D440" s="208" t="s">
        <v>421</v>
      </c>
      <c r="E440" s="39"/>
      <c r="F440" s="209" t="s">
        <v>4343</v>
      </c>
      <c r="G440" s="39"/>
      <c r="H440" s="39"/>
      <c r="I440" s="118"/>
      <c r="J440" s="39"/>
      <c r="K440" s="39"/>
      <c r="L440" s="42"/>
      <c r="M440" s="210"/>
      <c r="N440" s="211"/>
      <c r="O440" s="67"/>
      <c r="P440" s="67"/>
      <c r="Q440" s="67"/>
      <c r="R440" s="67"/>
      <c r="S440" s="67"/>
      <c r="T440" s="68"/>
      <c r="U440" s="37"/>
      <c r="V440" s="37"/>
      <c r="W440" s="37"/>
      <c r="X440" s="37"/>
      <c r="Y440" s="37"/>
      <c r="Z440" s="37"/>
      <c r="AA440" s="37"/>
      <c r="AB440" s="37"/>
      <c r="AC440" s="37"/>
      <c r="AD440" s="37"/>
      <c r="AE440" s="37"/>
      <c r="AT440" s="19" t="s">
        <v>421</v>
      </c>
      <c r="AU440" s="19" t="s">
        <v>91</v>
      </c>
    </row>
    <row r="441" spans="1:65" s="2" customFormat="1" ht="16.5" customHeight="1">
      <c r="A441" s="37"/>
      <c r="B441" s="38"/>
      <c r="C441" s="255" t="s">
        <v>1139</v>
      </c>
      <c r="D441" s="255" t="s">
        <v>633</v>
      </c>
      <c r="E441" s="256" t="s">
        <v>4536</v>
      </c>
      <c r="F441" s="257" t="s">
        <v>4537</v>
      </c>
      <c r="G441" s="258" t="s">
        <v>518</v>
      </c>
      <c r="H441" s="259">
        <v>1</v>
      </c>
      <c r="I441" s="260"/>
      <c r="J441" s="261">
        <f>ROUND(I441*H441,2)</f>
        <v>0</v>
      </c>
      <c r="K441" s="257" t="s">
        <v>44</v>
      </c>
      <c r="L441" s="262"/>
      <c r="M441" s="263" t="s">
        <v>44</v>
      </c>
      <c r="N441" s="264" t="s">
        <v>53</v>
      </c>
      <c r="O441" s="67"/>
      <c r="P441" s="204">
        <f>O441*H441</f>
        <v>0</v>
      </c>
      <c r="Q441" s="204">
        <v>2.78</v>
      </c>
      <c r="R441" s="204">
        <f>Q441*H441</f>
        <v>2.78</v>
      </c>
      <c r="S441" s="204">
        <v>0</v>
      </c>
      <c r="T441" s="205">
        <f>S441*H441</f>
        <v>0</v>
      </c>
      <c r="U441" s="37"/>
      <c r="V441" s="37"/>
      <c r="W441" s="37"/>
      <c r="X441" s="37"/>
      <c r="Y441" s="37"/>
      <c r="Z441" s="37"/>
      <c r="AA441" s="37"/>
      <c r="AB441" s="37"/>
      <c r="AC441" s="37"/>
      <c r="AD441" s="37"/>
      <c r="AE441" s="37"/>
      <c r="AR441" s="206" t="s">
        <v>351</v>
      </c>
      <c r="AT441" s="206" t="s">
        <v>633</v>
      </c>
      <c r="AU441" s="206" t="s">
        <v>91</v>
      </c>
      <c r="AY441" s="19" t="s">
        <v>262</v>
      </c>
      <c r="BE441" s="207">
        <f>IF(N441="základní",J441,0)</f>
        <v>0</v>
      </c>
      <c r="BF441" s="207">
        <f>IF(N441="snížená",J441,0)</f>
        <v>0</v>
      </c>
      <c r="BG441" s="207">
        <f>IF(N441="zákl. přenesená",J441,0)</f>
        <v>0</v>
      </c>
      <c r="BH441" s="207">
        <f>IF(N441="sníž. přenesená",J441,0)</f>
        <v>0</v>
      </c>
      <c r="BI441" s="207">
        <f>IF(N441="nulová",J441,0)</f>
        <v>0</v>
      </c>
      <c r="BJ441" s="19" t="s">
        <v>89</v>
      </c>
      <c r="BK441" s="207">
        <f>ROUND(I441*H441,2)</f>
        <v>0</v>
      </c>
      <c r="BL441" s="19" t="s">
        <v>104</v>
      </c>
      <c r="BM441" s="206" t="s">
        <v>4538</v>
      </c>
    </row>
    <row r="442" spans="1:65" s="2" customFormat="1" ht="18">
      <c r="A442" s="37"/>
      <c r="B442" s="38"/>
      <c r="C442" s="39"/>
      <c r="D442" s="208" t="s">
        <v>421</v>
      </c>
      <c r="E442" s="39"/>
      <c r="F442" s="209" t="s">
        <v>4343</v>
      </c>
      <c r="G442" s="39"/>
      <c r="H442" s="39"/>
      <c r="I442" s="118"/>
      <c r="J442" s="39"/>
      <c r="K442" s="39"/>
      <c r="L442" s="42"/>
      <c r="M442" s="210"/>
      <c r="N442" s="211"/>
      <c r="O442" s="67"/>
      <c r="P442" s="67"/>
      <c r="Q442" s="67"/>
      <c r="R442" s="67"/>
      <c r="S442" s="67"/>
      <c r="T442" s="68"/>
      <c r="U442" s="37"/>
      <c r="V442" s="37"/>
      <c r="W442" s="37"/>
      <c r="X442" s="37"/>
      <c r="Y442" s="37"/>
      <c r="Z442" s="37"/>
      <c r="AA442" s="37"/>
      <c r="AB442" s="37"/>
      <c r="AC442" s="37"/>
      <c r="AD442" s="37"/>
      <c r="AE442" s="37"/>
      <c r="AT442" s="19" t="s">
        <v>421</v>
      </c>
      <c r="AU442" s="19" t="s">
        <v>91</v>
      </c>
    </row>
    <row r="443" spans="1:65" s="2" customFormat="1" ht="16.5" customHeight="1">
      <c r="A443" s="37"/>
      <c r="B443" s="38"/>
      <c r="C443" s="255" t="s">
        <v>1142</v>
      </c>
      <c r="D443" s="255" t="s">
        <v>633</v>
      </c>
      <c r="E443" s="256" t="s">
        <v>4539</v>
      </c>
      <c r="F443" s="257" t="s">
        <v>4540</v>
      </c>
      <c r="G443" s="258" t="s">
        <v>518</v>
      </c>
      <c r="H443" s="259">
        <v>1</v>
      </c>
      <c r="I443" s="260"/>
      <c r="J443" s="261">
        <f>ROUND(I443*H443,2)</f>
        <v>0</v>
      </c>
      <c r="K443" s="257" t="s">
        <v>44</v>
      </c>
      <c r="L443" s="262"/>
      <c r="M443" s="263" t="s">
        <v>44</v>
      </c>
      <c r="N443" s="264" t="s">
        <v>53</v>
      </c>
      <c r="O443" s="67"/>
      <c r="P443" s="204">
        <f>O443*H443</f>
        <v>0</v>
      </c>
      <c r="Q443" s="204">
        <v>2.78</v>
      </c>
      <c r="R443" s="204">
        <f>Q443*H443</f>
        <v>2.78</v>
      </c>
      <c r="S443" s="204">
        <v>0</v>
      </c>
      <c r="T443" s="205">
        <f>S443*H443</f>
        <v>0</v>
      </c>
      <c r="U443" s="37"/>
      <c r="V443" s="37"/>
      <c r="W443" s="37"/>
      <c r="X443" s="37"/>
      <c r="Y443" s="37"/>
      <c r="Z443" s="37"/>
      <c r="AA443" s="37"/>
      <c r="AB443" s="37"/>
      <c r="AC443" s="37"/>
      <c r="AD443" s="37"/>
      <c r="AE443" s="37"/>
      <c r="AR443" s="206" t="s">
        <v>351</v>
      </c>
      <c r="AT443" s="206" t="s">
        <v>633</v>
      </c>
      <c r="AU443" s="206" t="s">
        <v>91</v>
      </c>
      <c r="AY443" s="19" t="s">
        <v>262</v>
      </c>
      <c r="BE443" s="207">
        <f>IF(N443="základní",J443,0)</f>
        <v>0</v>
      </c>
      <c r="BF443" s="207">
        <f>IF(N443="snížená",J443,0)</f>
        <v>0</v>
      </c>
      <c r="BG443" s="207">
        <f>IF(N443="zákl. přenesená",J443,0)</f>
        <v>0</v>
      </c>
      <c r="BH443" s="207">
        <f>IF(N443="sníž. přenesená",J443,0)</f>
        <v>0</v>
      </c>
      <c r="BI443" s="207">
        <f>IF(N443="nulová",J443,0)</f>
        <v>0</v>
      </c>
      <c r="BJ443" s="19" t="s">
        <v>89</v>
      </c>
      <c r="BK443" s="207">
        <f>ROUND(I443*H443,2)</f>
        <v>0</v>
      </c>
      <c r="BL443" s="19" t="s">
        <v>104</v>
      </c>
      <c r="BM443" s="206" t="s">
        <v>4541</v>
      </c>
    </row>
    <row r="444" spans="1:65" s="2" customFormat="1" ht="18">
      <c r="A444" s="37"/>
      <c r="B444" s="38"/>
      <c r="C444" s="39"/>
      <c r="D444" s="208" t="s">
        <v>421</v>
      </c>
      <c r="E444" s="39"/>
      <c r="F444" s="209" t="s">
        <v>4343</v>
      </c>
      <c r="G444" s="39"/>
      <c r="H444" s="39"/>
      <c r="I444" s="118"/>
      <c r="J444" s="39"/>
      <c r="K444" s="39"/>
      <c r="L444" s="42"/>
      <c r="M444" s="210"/>
      <c r="N444" s="211"/>
      <c r="O444" s="67"/>
      <c r="P444" s="67"/>
      <c r="Q444" s="67"/>
      <c r="R444" s="67"/>
      <c r="S444" s="67"/>
      <c r="T444" s="68"/>
      <c r="U444" s="37"/>
      <c r="V444" s="37"/>
      <c r="W444" s="37"/>
      <c r="X444" s="37"/>
      <c r="Y444" s="37"/>
      <c r="Z444" s="37"/>
      <c r="AA444" s="37"/>
      <c r="AB444" s="37"/>
      <c r="AC444" s="37"/>
      <c r="AD444" s="37"/>
      <c r="AE444" s="37"/>
      <c r="AT444" s="19" t="s">
        <v>421</v>
      </c>
      <c r="AU444" s="19" t="s">
        <v>91</v>
      </c>
    </row>
    <row r="445" spans="1:65" s="2" customFormat="1" ht="16.5" customHeight="1">
      <c r="A445" s="37"/>
      <c r="B445" s="38"/>
      <c r="C445" s="255" t="s">
        <v>1147</v>
      </c>
      <c r="D445" s="255" t="s">
        <v>633</v>
      </c>
      <c r="E445" s="256" t="s">
        <v>4542</v>
      </c>
      <c r="F445" s="257" t="s">
        <v>4543</v>
      </c>
      <c r="G445" s="258" t="s">
        <v>518</v>
      </c>
      <c r="H445" s="259">
        <v>1</v>
      </c>
      <c r="I445" s="260"/>
      <c r="J445" s="261">
        <f>ROUND(I445*H445,2)</f>
        <v>0</v>
      </c>
      <c r="K445" s="257" t="s">
        <v>44</v>
      </c>
      <c r="L445" s="262"/>
      <c r="M445" s="263" t="s">
        <v>44</v>
      </c>
      <c r="N445" s="264" t="s">
        <v>53</v>
      </c>
      <c r="O445" s="67"/>
      <c r="P445" s="204">
        <f>O445*H445</f>
        <v>0</v>
      </c>
      <c r="Q445" s="204">
        <v>2.78</v>
      </c>
      <c r="R445" s="204">
        <f>Q445*H445</f>
        <v>2.78</v>
      </c>
      <c r="S445" s="204">
        <v>0</v>
      </c>
      <c r="T445" s="205">
        <f>S445*H445</f>
        <v>0</v>
      </c>
      <c r="U445" s="37"/>
      <c r="V445" s="37"/>
      <c r="W445" s="37"/>
      <c r="X445" s="37"/>
      <c r="Y445" s="37"/>
      <c r="Z445" s="37"/>
      <c r="AA445" s="37"/>
      <c r="AB445" s="37"/>
      <c r="AC445" s="37"/>
      <c r="AD445" s="37"/>
      <c r="AE445" s="37"/>
      <c r="AR445" s="206" t="s">
        <v>351</v>
      </c>
      <c r="AT445" s="206" t="s">
        <v>633</v>
      </c>
      <c r="AU445" s="206" t="s">
        <v>91</v>
      </c>
      <c r="AY445" s="19" t="s">
        <v>262</v>
      </c>
      <c r="BE445" s="207">
        <f>IF(N445="základní",J445,0)</f>
        <v>0</v>
      </c>
      <c r="BF445" s="207">
        <f>IF(N445="snížená",J445,0)</f>
        <v>0</v>
      </c>
      <c r="BG445" s="207">
        <f>IF(N445="zákl. přenesená",J445,0)</f>
        <v>0</v>
      </c>
      <c r="BH445" s="207">
        <f>IF(N445="sníž. přenesená",J445,0)</f>
        <v>0</v>
      </c>
      <c r="BI445" s="207">
        <f>IF(N445="nulová",J445,0)</f>
        <v>0</v>
      </c>
      <c r="BJ445" s="19" t="s">
        <v>89</v>
      </c>
      <c r="BK445" s="207">
        <f>ROUND(I445*H445,2)</f>
        <v>0</v>
      </c>
      <c r="BL445" s="19" t="s">
        <v>104</v>
      </c>
      <c r="BM445" s="206" t="s">
        <v>4544</v>
      </c>
    </row>
    <row r="446" spans="1:65" s="2" customFormat="1" ht="18">
      <c r="A446" s="37"/>
      <c r="B446" s="38"/>
      <c r="C446" s="39"/>
      <c r="D446" s="208" t="s">
        <v>421</v>
      </c>
      <c r="E446" s="39"/>
      <c r="F446" s="209" t="s">
        <v>4343</v>
      </c>
      <c r="G446" s="39"/>
      <c r="H446" s="39"/>
      <c r="I446" s="118"/>
      <c r="J446" s="39"/>
      <c r="K446" s="39"/>
      <c r="L446" s="42"/>
      <c r="M446" s="210"/>
      <c r="N446" s="211"/>
      <c r="O446" s="67"/>
      <c r="P446" s="67"/>
      <c r="Q446" s="67"/>
      <c r="R446" s="67"/>
      <c r="S446" s="67"/>
      <c r="T446" s="68"/>
      <c r="U446" s="37"/>
      <c r="V446" s="37"/>
      <c r="W446" s="37"/>
      <c r="X446" s="37"/>
      <c r="Y446" s="37"/>
      <c r="Z446" s="37"/>
      <c r="AA446" s="37"/>
      <c r="AB446" s="37"/>
      <c r="AC446" s="37"/>
      <c r="AD446" s="37"/>
      <c r="AE446" s="37"/>
      <c r="AT446" s="19" t="s">
        <v>421</v>
      </c>
      <c r="AU446" s="19" t="s">
        <v>91</v>
      </c>
    </row>
    <row r="447" spans="1:65" s="2" customFormat="1" ht="16.5" customHeight="1">
      <c r="A447" s="37"/>
      <c r="B447" s="38"/>
      <c r="C447" s="255" t="s">
        <v>1152</v>
      </c>
      <c r="D447" s="255" t="s">
        <v>633</v>
      </c>
      <c r="E447" s="256" t="s">
        <v>4545</v>
      </c>
      <c r="F447" s="257" t="s">
        <v>4546</v>
      </c>
      <c r="G447" s="258" t="s">
        <v>518</v>
      </c>
      <c r="H447" s="259">
        <v>1</v>
      </c>
      <c r="I447" s="260"/>
      <c r="J447" s="261">
        <f>ROUND(I447*H447,2)</f>
        <v>0</v>
      </c>
      <c r="K447" s="257" t="s">
        <v>44</v>
      </c>
      <c r="L447" s="262"/>
      <c r="M447" s="263" t="s">
        <v>44</v>
      </c>
      <c r="N447" s="264" t="s">
        <v>53</v>
      </c>
      <c r="O447" s="67"/>
      <c r="P447" s="204">
        <f>O447*H447</f>
        <v>0</v>
      </c>
      <c r="Q447" s="204">
        <v>2.78</v>
      </c>
      <c r="R447" s="204">
        <f>Q447*H447</f>
        <v>2.78</v>
      </c>
      <c r="S447" s="204">
        <v>0</v>
      </c>
      <c r="T447" s="205">
        <f>S447*H447</f>
        <v>0</v>
      </c>
      <c r="U447" s="37"/>
      <c r="V447" s="37"/>
      <c r="W447" s="37"/>
      <c r="X447" s="37"/>
      <c r="Y447" s="37"/>
      <c r="Z447" s="37"/>
      <c r="AA447" s="37"/>
      <c r="AB447" s="37"/>
      <c r="AC447" s="37"/>
      <c r="AD447" s="37"/>
      <c r="AE447" s="37"/>
      <c r="AR447" s="206" t="s">
        <v>351</v>
      </c>
      <c r="AT447" s="206" t="s">
        <v>633</v>
      </c>
      <c r="AU447" s="206" t="s">
        <v>91</v>
      </c>
      <c r="AY447" s="19" t="s">
        <v>262</v>
      </c>
      <c r="BE447" s="207">
        <f>IF(N447="základní",J447,0)</f>
        <v>0</v>
      </c>
      <c r="BF447" s="207">
        <f>IF(N447="snížená",J447,0)</f>
        <v>0</v>
      </c>
      <c r="BG447" s="207">
        <f>IF(N447="zákl. přenesená",J447,0)</f>
        <v>0</v>
      </c>
      <c r="BH447" s="207">
        <f>IF(N447="sníž. přenesená",J447,0)</f>
        <v>0</v>
      </c>
      <c r="BI447" s="207">
        <f>IF(N447="nulová",J447,0)</f>
        <v>0</v>
      </c>
      <c r="BJ447" s="19" t="s">
        <v>89</v>
      </c>
      <c r="BK447" s="207">
        <f>ROUND(I447*H447,2)</f>
        <v>0</v>
      </c>
      <c r="BL447" s="19" t="s">
        <v>104</v>
      </c>
      <c r="BM447" s="206" t="s">
        <v>4547</v>
      </c>
    </row>
    <row r="448" spans="1:65" s="2" customFormat="1" ht="18">
      <c r="A448" s="37"/>
      <c r="B448" s="38"/>
      <c r="C448" s="39"/>
      <c r="D448" s="208" t="s">
        <v>421</v>
      </c>
      <c r="E448" s="39"/>
      <c r="F448" s="209" t="s">
        <v>4343</v>
      </c>
      <c r="G448" s="39"/>
      <c r="H448" s="39"/>
      <c r="I448" s="118"/>
      <c r="J448" s="39"/>
      <c r="K448" s="39"/>
      <c r="L448" s="42"/>
      <c r="M448" s="210"/>
      <c r="N448" s="211"/>
      <c r="O448" s="67"/>
      <c r="P448" s="67"/>
      <c r="Q448" s="67"/>
      <c r="R448" s="67"/>
      <c r="S448" s="67"/>
      <c r="T448" s="68"/>
      <c r="U448" s="37"/>
      <c r="V448" s="37"/>
      <c r="W448" s="37"/>
      <c r="X448" s="37"/>
      <c r="Y448" s="37"/>
      <c r="Z448" s="37"/>
      <c r="AA448" s="37"/>
      <c r="AB448" s="37"/>
      <c r="AC448" s="37"/>
      <c r="AD448" s="37"/>
      <c r="AE448" s="37"/>
      <c r="AT448" s="19" t="s">
        <v>421</v>
      </c>
      <c r="AU448" s="19" t="s">
        <v>91</v>
      </c>
    </row>
    <row r="449" spans="1:65" s="2" customFormat="1" ht="16.5" customHeight="1">
      <c r="A449" s="37"/>
      <c r="B449" s="38"/>
      <c r="C449" s="255" t="s">
        <v>1156</v>
      </c>
      <c r="D449" s="255" t="s">
        <v>633</v>
      </c>
      <c r="E449" s="256" t="s">
        <v>4548</v>
      </c>
      <c r="F449" s="257" t="s">
        <v>4549</v>
      </c>
      <c r="G449" s="258" t="s">
        <v>518</v>
      </c>
      <c r="H449" s="259">
        <v>1</v>
      </c>
      <c r="I449" s="260"/>
      <c r="J449" s="261">
        <f>ROUND(I449*H449,2)</f>
        <v>0</v>
      </c>
      <c r="K449" s="257" t="s">
        <v>44</v>
      </c>
      <c r="L449" s="262"/>
      <c r="M449" s="263" t="s">
        <v>44</v>
      </c>
      <c r="N449" s="264" t="s">
        <v>53</v>
      </c>
      <c r="O449" s="67"/>
      <c r="P449" s="204">
        <f>O449*H449</f>
        <v>0</v>
      </c>
      <c r="Q449" s="204">
        <v>2.78</v>
      </c>
      <c r="R449" s="204">
        <f>Q449*H449</f>
        <v>2.78</v>
      </c>
      <c r="S449" s="204">
        <v>0</v>
      </c>
      <c r="T449" s="205">
        <f>S449*H449</f>
        <v>0</v>
      </c>
      <c r="U449" s="37"/>
      <c r="V449" s="37"/>
      <c r="W449" s="37"/>
      <c r="X449" s="37"/>
      <c r="Y449" s="37"/>
      <c r="Z449" s="37"/>
      <c r="AA449" s="37"/>
      <c r="AB449" s="37"/>
      <c r="AC449" s="37"/>
      <c r="AD449" s="37"/>
      <c r="AE449" s="37"/>
      <c r="AR449" s="206" t="s">
        <v>351</v>
      </c>
      <c r="AT449" s="206" t="s">
        <v>633</v>
      </c>
      <c r="AU449" s="206" t="s">
        <v>91</v>
      </c>
      <c r="AY449" s="19" t="s">
        <v>262</v>
      </c>
      <c r="BE449" s="207">
        <f>IF(N449="základní",J449,0)</f>
        <v>0</v>
      </c>
      <c r="BF449" s="207">
        <f>IF(N449="snížená",J449,0)</f>
        <v>0</v>
      </c>
      <c r="BG449" s="207">
        <f>IF(N449="zákl. přenesená",J449,0)</f>
        <v>0</v>
      </c>
      <c r="BH449" s="207">
        <f>IF(N449="sníž. přenesená",J449,0)</f>
        <v>0</v>
      </c>
      <c r="BI449" s="207">
        <f>IF(N449="nulová",J449,0)</f>
        <v>0</v>
      </c>
      <c r="BJ449" s="19" t="s">
        <v>89</v>
      </c>
      <c r="BK449" s="207">
        <f>ROUND(I449*H449,2)</f>
        <v>0</v>
      </c>
      <c r="BL449" s="19" t="s">
        <v>104</v>
      </c>
      <c r="BM449" s="206" t="s">
        <v>4550</v>
      </c>
    </row>
    <row r="450" spans="1:65" s="2" customFormat="1" ht="18">
      <c r="A450" s="37"/>
      <c r="B450" s="38"/>
      <c r="C450" s="39"/>
      <c r="D450" s="208" t="s">
        <v>421</v>
      </c>
      <c r="E450" s="39"/>
      <c r="F450" s="209" t="s">
        <v>4343</v>
      </c>
      <c r="G450" s="39"/>
      <c r="H450" s="39"/>
      <c r="I450" s="118"/>
      <c r="J450" s="39"/>
      <c r="K450" s="39"/>
      <c r="L450" s="42"/>
      <c r="M450" s="210"/>
      <c r="N450" s="211"/>
      <c r="O450" s="67"/>
      <c r="P450" s="67"/>
      <c r="Q450" s="67"/>
      <c r="R450" s="67"/>
      <c r="S450" s="67"/>
      <c r="T450" s="68"/>
      <c r="U450" s="37"/>
      <c r="V450" s="37"/>
      <c r="W450" s="37"/>
      <c r="X450" s="37"/>
      <c r="Y450" s="37"/>
      <c r="Z450" s="37"/>
      <c r="AA450" s="37"/>
      <c r="AB450" s="37"/>
      <c r="AC450" s="37"/>
      <c r="AD450" s="37"/>
      <c r="AE450" s="37"/>
      <c r="AT450" s="19" t="s">
        <v>421</v>
      </c>
      <c r="AU450" s="19" t="s">
        <v>91</v>
      </c>
    </row>
    <row r="451" spans="1:65" s="2" customFormat="1" ht="21.75" customHeight="1">
      <c r="A451" s="37"/>
      <c r="B451" s="38"/>
      <c r="C451" s="195" t="s">
        <v>1161</v>
      </c>
      <c r="D451" s="195" t="s">
        <v>264</v>
      </c>
      <c r="E451" s="196" t="s">
        <v>4551</v>
      </c>
      <c r="F451" s="197" t="s">
        <v>4552</v>
      </c>
      <c r="G451" s="198" t="s">
        <v>518</v>
      </c>
      <c r="H451" s="199">
        <v>3</v>
      </c>
      <c r="I451" s="200"/>
      <c r="J451" s="201">
        <f>ROUND(I451*H451,2)</f>
        <v>0</v>
      </c>
      <c r="K451" s="197" t="s">
        <v>268</v>
      </c>
      <c r="L451" s="42"/>
      <c r="M451" s="202" t="s">
        <v>44</v>
      </c>
      <c r="N451" s="203" t="s">
        <v>53</v>
      </c>
      <c r="O451" s="67"/>
      <c r="P451" s="204">
        <f>O451*H451</f>
        <v>0</v>
      </c>
      <c r="Q451" s="204">
        <v>8.7260000000000004E-2</v>
      </c>
      <c r="R451" s="204">
        <f>Q451*H451</f>
        <v>0.26178000000000001</v>
      </c>
      <c r="S451" s="204">
        <v>0</v>
      </c>
      <c r="T451" s="205">
        <f>S451*H451</f>
        <v>0</v>
      </c>
      <c r="U451" s="37"/>
      <c r="V451" s="37"/>
      <c r="W451" s="37"/>
      <c r="X451" s="37"/>
      <c r="Y451" s="37"/>
      <c r="Z451" s="37"/>
      <c r="AA451" s="37"/>
      <c r="AB451" s="37"/>
      <c r="AC451" s="37"/>
      <c r="AD451" s="37"/>
      <c r="AE451" s="37"/>
      <c r="AR451" s="206" t="s">
        <v>104</v>
      </c>
      <c r="AT451" s="206" t="s">
        <v>264</v>
      </c>
      <c r="AU451" s="206" t="s">
        <v>91</v>
      </c>
      <c r="AY451" s="19" t="s">
        <v>262</v>
      </c>
      <c r="BE451" s="207">
        <f>IF(N451="základní",J451,0)</f>
        <v>0</v>
      </c>
      <c r="BF451" s="207">
        <f>IF(N451="snížená",J451,0)</f>
        <v>0</v>
      </c>
      <c r="BG451" s="207">
        <f>IF(N451="zákl. přenesená",J451,0)</f>
        <v>0</v>
      </c>
      <c r="BH451" s="207">
        <f>IF(N451="sníž. přenesená",J451,0)</f>
        <v>0</v>
      </c>
      <c r="BI451" s="207">
        <f>IF(N451="nulová",J451,0)</f>
        <v>0</v>
      </c>
      <c r="BJ451" s="19" t="s">
        <v>89</v>
      </c>
      <c r="BK451" s="207">
        <f>ROUND(I451*H451,2)</f>
        <v>0</v>
      </c>
      <c r="BL451" s="19" t="s">
        <v>104</v>
      </c>
      <c r="BM451" s="206" t="s">
        <v>4553</v>
      </c>
    </row>
    <row r="452" spans="1:65" s="13" customFormat="1" ht="10">
      <c r="B452" s="212"/>
      <c r="C452" s="213"/>
      <c r="D452" s="208" t="s">
        <v>272</v>
      </c>
      <c r="E452" s="214" t="s">
        <v>44</v>
      </c>
      <c r="F452" s="215" t="s">
        <v>4554</v>
      </c>
      <c r="G452" s="213"/>
      <c r="H452" s="214" t="s">
        <v>44</v>
      </c>
      <c r="I452" s="216"/>
      <c r="J452" s="213"/>
      <c r="K452" s="213"/>
      <c r="L452" s="217"/>
      <c r="M452" s="218"/>
      <c r="N452" s="219"/>
      <c r="O452" s="219"/>
      <c r="P452" s="219"/>
      <c r="Q452" s="219"/>
      <c r="R452" s="219"/>
      <c r="S452" s="219"/>
      <c r="T452" s="220"/>
      <c r="AT452" s="221" t="s">
        <v>272</v>
      </c>
      <c r="AU452" s="221" t="s">
        <v>91</v>
      </c>
      <c r="AV452" s="13" t="s">
        <v>89</v>
      </c>
      <c r="AW452" s="13" t="s">
        <v>38</v>
      </c>
      <c r="AX452" s="13" t="s">
        <v>82</v>
      </c>
      <c r="AY452" s="221" t="s">
        <v>262</v>
      </c>
    </row>
    <row r="453" spans="1:65" s="15" customFormat="1" ht="10">
      <c r="B453" s="233"/>
      <c r="C453" s="234"/>
      <c r="D453" s="208" t="s">
        <v>272</v>
      </c>
      <c r="E453" s="235" t="s">
        <v>44</v>
      </c>
      <c r="F453" s="236" t="s">
        <v>97</v>
      </c>
      <c r="G453" s="234"/>
      <c r="H453" s="237">
        <v>3</v>
      </c>
      <c r="I453" s="238"/>
      <c r="J453" s="234"/>
      <c r="K453" s="234"/>
      <c r="L453" s="239"/>
      <c r="M453" s="240"/>
      <c r="N453" s="241"/>
      <c r="O453" s="241"/>
      <c r="P453" s="241"/>
      <c r="Q453" s="241"/>
      <c r="R453" s="241"/>
      <c r="S453" s="241"/>
      <c r="T453" s="242"/>
      <c r="AT453" s="243" t="s">
        <v>272</v>
      </c>
      <c r="AU453" s="243" t="s">
        <v>91</v>
      </c>
      <c r="AV453" s="15" t="s">
        <v>91</v>
      </c>
      <c r="AW453" s="15" t="s">
        <v>38</v>
      </c>
      <c r="AX453" s="15" t="s">
        <v>89</v>
      </c>
      <c r="AY453" s="243" t="s">
        <v>262</v>
      </c>
    </row>
    <row r="454" spans="1:65" s="2" customFormat="1" ht="16.5" customHeight="1">
      <c r="A454" s="37"/>
      <c r="B454" s="38"/>
      <c r="C454" s="255" t="s">
        <v>1168</v>
      </c>
      <c r="D454" s="255" t="s">
        <v>633</v>
      </c>
      <c r="E454" s="256" t="s">
        <v>4555</v>
      </c>
      <c r="F454" s="257" t="s">
        <v>4556</v>
      </c>
      <c r="G454" s="258" t="s">
        <v>518</v>
      </c>
      <c r="H454" s="259">
        <v>3</v>
      </c>
      <c r="I454" s="260"/>
      <c r="J454" s="261">
        <f>ROUND(I454*H454,2)</f>
        <v>0</v>
      </c>
      <c r="K454" s="257" t="s">
        <v>44</v>
      </c>
      <c r="L454" s="262"/>
      <c r="M454" s="263" t="s">
        <v>44</v>
      </c>
      <c r="N454" s="264" t="s">
        <v>53</v>
      </c>
      <c r="O454" s="67"/>
      <c r="P454" s="204">
        <f>O454*H454</f>
        <v>0</v>
      </c>
      <c r="Q454" s="204">
        <v>3</v>
      </c>
      <c r="R454" s="204">
        <f>Q454*H454</f>
        <v>9</v>
      </c>
      <c r="S454" s="204">
        <v>0</v>
      </c>
      <c r="T454" s="205">
        <f>S454*H454</f>
        <v>0</v>
      </c>
      <c r="U454" s="37"/>
      <c r="V454" s="37"/>
      <c r="W454" s="37"/>
      <c r="X454" s="37"/>
      <c r="Y454" s="37"/>
      <c r="Z454" s="37"/>
      <c r="AA454" s="37"/>
      <c r="AB454" s="37"/>
      <c r="AC454" s="37"/>
      <c r="AD454" s="37"/>
      <c r="AE454" s="37"/>
      <c r="AR454" s="206" t="s">
        <v>351</v>
      </c>
      <c r="AT454" s="206" t="s">
        <v>633</v>
      </c>
      <c r="AU454" s="206" t="s">
        <v>91</v>
      </c>
      <c r="AY454" s="19" t="s">
        <v>262</v>
      </c>
      <c r="BE454" s="207">
        <f>IF(N454="základní",J454,0)</f>
        <v>0</v>
      </c>
      <c r="BF454" s="207">
        <f>IF(N454="snížená",J454,0)</f>
        <v>0</v>
      </c>
      <c r="BG454" s="207">
        <f>IF(N454="zákl. přenesená",J454,0)</f>
        <v>0</v>
      </c>
      <c r="BH454" s="207">
        <f>IF(N454="sníž. přenesená",J454,0)</f>
        <v>0</v>
      </c>
      <c r="BI454" s="207">
        <f>IF(N454="nulová",J454,0)</f>
        <v>0</v>
      </c>
      <c r="BJ454" s="19" t="s">
        <v>89</v>
      </c>
      <c r="BK454" s="207">
        <f>ROUND(I454*H454,2)</f>
        <v>0</v>
      </c>
      <c r="BL454" s="19" t="s">
        <v>104</v>
      </c>
      <c r="BM454" s="206" t="s">
        <v>4557</v>
      </c>
    </row>
    <row r="455" spans="1:65" s="2" customFormat="1" ht="18">
      <c r="A455" s="37"/>
      <c r="B455" s="38"/>
      <c r="C455" s="39"/>
      <c r="D455" s="208" t="s">
        <v>421</v>
      </c>
      <c r="E455" s="39"/>
      <c r="F455" s="209" t="s">
        <v>4558</v>
      </c>
      <c r="G455" s="39"/>
      <c r="H455" s="39"/>
      <c r="I455" s="118"/>
      <c r="J455" s="39"/>
      <c r="K455" s="39"/>
      <c r="L455" s="42"/>
      <c r="M455" s="210"/>
      <c r="N455" s="211"/>
      <c r="O455" s="67"/>
      <c r="P455" s="67"/>
      <c r="Q455" s="67"/>
      <c r="R455" s="67"/>
      <c r="S455" s="67"/>
      <c r="T455" s="68"/>
      <c r="U455" s="37"/>
      <c r="V455" s="37"/>
      <c r="W455" s="37"/>
      <c r="X455" s="37"/>
      <c r="Y455" s="37"/>
      <c r="Z455" s="37"/>
      <c r="AA455" s="37"/>
      <c r="AB455" s="37"/>
      <c r="AC455" s="37"/>
      <c r="AD455" s="37"/>
      <c r="AE455" s="37"/>
      <c r="AT455" s="19" t="s">
        <v>421</v>
      </c>
      <c r="AU455" s="19" t="s">
        <v>91</v>
      </c>
    </row>
    <row r="456" spans="1:65" s="2" customFormat="1" ht="16.5" customHeight="1">
      <c r="A456" s="37"/>
      <c r="B456" s="38"/>
      <c r="C456" s="195" t="s">
        <v>1172</v>
      </c>
      <c r="D456" s="195" t="s">
        <v>264</v>
      </c>
      <c r="E456" s="196" t="s">
        <v>4559</v>
      </c>
      <c r="F456" s="197" t="s">
        <v>4560</v>
      </c>
      <c r="G456" s="198" t="s">
        <v>518</v>
      </c>
      <c r="H456" s="199">
        <v>1</v>
      </c>
      <c r="I456" s="200"/>
      <c r="J456" s="201">
        <f>ROUND(I456*H456,2)</f>
        <v>0</v>
      </c>
      <c r="K456" s="197" t="s">
        <v>268</v>
      </c>
      <c r="L456" s="42"/>
      <c r="M456" s="202" t="s">
        <v>44</v>
      </c>
      <c r="N456" s="203" t="s">
        <v>53</v>
      </c>
      <c r="O456" s="67"/>
      <c r="P456" s="204">
        <f>O456*H456</f>
        <v>0</v>
      </c>
      <c r="Q456" s="204">
        <v>0.10271</v>
      </c>
      <c r="R456" s="204">
        <f>Q456*H456</f>
        <v>0.10271</v>
      </c>
      <c r="S456" s="204">
        <v>0</v>
      </c>
      <c r="T456" s="205">
        <f>S456*H456</f>
        <v>0</v>
      </c>
      <c r="U456" s="37"/>
      <c r="V456" s="37"/>
      <c r="W456" s="37"/>
      <c r="X456" s="37"/>
      <c r="Y456" s="37"/>
      <c r="Z456" s="37"/>
      <c r="AA456" s="37"/>
      <c r="AB456" s="37"/>
      <c r="AC456" s="37"/>
      <c r="AD456" s="37"/>
      <c r="AE456" s="37"/>
      <c r="AR456" s="206" t="s">
        <v>104</v>
      </c>
      <c r="AT456" s="206" t="s">
        <v>264</v>
      </c>
      <c r="AU456" s="206" t="s">
        <v>91</v>
      </c>
      <c r="AY456" s="19" t="s">
        <v>262</v>
      </c>
      <c r="BE456" s="207">
        <f>IF(N456="základní",J456,0)</f>
        <v>0</v>
      </c>
      <c r="BF456" s="207">
        <f>IF(N456="snížená",J456,0)</f>
        <v>0</v>
      </c>
      <c r="BG456" s="207">
        <f>IF(N456="zákl. přenesená",J456,0)</f>
        <v>0</v>
      </c>
      <c r="BH456" s="207">
        <f>IF(N456="sníž. přenesená",J456,0)</f>
        <v>0</v>
      </c>
      <c r="BI456" s="207">
        <f>IF(N456="nulová",J456,0)</f>
        <v>0</v>
      </c>
      <c r="BJ456" s="19" t="s">
        <v>89</v>
      </c>
      <c r="BK456" s="207">
        <f>ROUND(I456*H456,2)</f>
        <v>0</v>
      </c>
      <c r="BL456" s="19" t="s">
        <v>104</v>
      </c>
      <c r="BM456" s="206" t="s">
        <v>4561</v>
      </c>
    </row>
    <row r="457" spans="1:65" s="2" customFormat="1" ht="27">
      <c r="A457" s="37"/>
      <c r="B457" s="38"/>
      <c r="C457" s="39"/>
      <c r="D457" s="208" t="s">
        <v>270</v>
      </c>
      <c r="E457" s="39"/>
      <c r="F457" s="209" t="s">
        <v>4562</v>
      </c>
      <c r="G457" s="39"/>
      <c r="H457" s="39"/>
      <c r="I457" s="118"/>
      <c r="J457" s="39"/>
      <c r="K457" s="39"/>
      <c r="L457" s="42"/>
      <c r="M457" s="210"/>
      <c r="N457" s="211"/>
      <c r="O457" s="67"/>
      <c r="P457" s="67"/>
      <c r="Q457" s="67"/>
      <c r="R457" s="67"/>
      <c r="S457" s="67"/>
      <c r="T457" s="68"/>
      <c r="U457" s="37"/>
      <c r="V457" s="37"/>
      <c r="W457" s="37"/>
      <c r="X457" s="37"/>
      <c r="Y457" s="37"/>
      <c r="Z457" s="37"/>
      <c r="AA457" s="37"/>
      <c r="AB457" s="37"/>
      <c r="AC457" s="37"/>
      <c r="AD457" s="37"/>
      <c r="AE457" s="37"/>
      <c r="AT457" s="19" t="s">
        <v>270</v>
      </c>
      <c r="AU457" s="19" t="s">
        <v>91</v>
      </c>
    </row>
    <row r="458" spans="1:65" s="13" customFormat="1" ht="10">
      <c r="B458" s="212"/>
      <c r="C458" s="213"/>
      <c r="D458" s="208" t="s">
        <v>272</v>
      </c>
      <c r="E458" s="214" t="s">
        <v>44</v>
      </c>
      <c r="F458" s="215" t="s">
        <v>678</v>
      </c>
      <c r="G458" s="213"/>
      <c r="H458" s="214" t="s">
        <v>44</v>
      </c>
      <c r="I458" s="216"/>
      <c r="J458" s="213"/>
      <c r="K458" s="213"/>
      <c r="L458" s="217"/>
      <c r="M458" s="218"/>
      <c r="N458" s="219"/>
      <c r="O458" s="219"/>
      <c r="P458" s="219"/>
      <c r="Q458" s="219"/>
      <c r="R458" s="219"/>
      <c r="S458" s="219"/>
      <c r="T458" s="220"/>
      <c r="AT458" s="221" t="s">
        <v>272</v>
      </c>
      <c r="AU458" s="221" t="s">
        <v>91</v>
      </c>
      <c r="AV458" s="13" t="s">
        <v>89</v>
      </c>
      <c r="AW458" s="13" t="s">
        <v>38</v>
      </c>
      <c r="AX458" s="13" t="s">
        <v>82</v>
      </c>
      <c r="AY458" s="221" t="s">
        <v>262</v>
      </c>
    </row>
    <row r="459" spans="1:65" s="13" customFormat="1" ht="10">
      <c r="B459" s="212"/>
      <c r="C459" s="213"/>
      <c r="D459" s="208" t="s">
        <v>272</v>
      </c>
      <c r="E459" s="214" t="s">
        <v>44</v>
      </c>
      <c r="F459" s="215" t="s">
        <v>689</v>
      </c>
      <c r="G459" s="213"/>
      <c r="H459" s="214" t="s">
        <v>44</v>
      </c>
      <c r="I459" s="216"/>
      <c r="J459" s="213"/>
      <c r="K459" s="213"/>
      <c r="L459" s="217"/>
      <c r="M459" s="218"/>
      <c r="N459" s="219"/>
      <c r="O459" s="219"/>
      <c r="P459" s="219"/>
      <c r="Q459" s="219"/>
      <c r="R459" s="219"/>
      <c r="S459" s="219"/>
      <c r="T459" s="220"/>
      <c r="AT459" s="221" t="s">
        <v>272</v>
      </c>
      <c r="AU459" s="221" t="s">
        <v>91</v>
      </c>
      <c r="AV459" s="13" t="s">
        <v>89</v>
      </c>
      <c r="AW459" s="13" t="s">
        <v>38</v>
      </c>
      <c r="AX459" s="13" t="s">
        <v>82</v>
      </c>
      <c r="AY459" s="221" t="s">
        <v>262</v>
      </c>
    </row>
    <row r="460" spans="1:65" s="15" customFormat="1" ht="10">
      <c r="B460" s="233"/>
      <c r="C460" s="234"/>
      <c r="D460" s="208" t="s">
        <v>272</v>
      </c>
      <c r="E460" s="235" t="s">
        <v>44</v>
      </c>
      <c r="F460" s="236" t="s">
        <v>89</v>
      </c>
      <c r="G460" s="234"/>
      <c r="H460" s="237">
        <v>1</v>
      </c>
      <c r="I460" s="238"/>
      <c r="J460" s="234"/>
      <c r="K460" s="234"/>
      <c r="L460" s="239"/>
      <c r="M460" s="240"/>
      <c r="N460" s="241"/>
      <c r="O460" s="241"/>
      <c r="P460" s="241"/>
      <c r="Q460" s="241"/>
      <c r="R460" s="241"/>
      <c r="S460" s="241"/>
      <c r="T460" s="242"/>
      <c r="AT460" s="243" t="s">
        <v>272</v>
      </c>
      <c r="AU460" s="243" t="s">
        <v>91</v>
      </c>
      <c r="AV460" s="15" t="s">
        <v>91</v>
      </c>
      <c r="AW460" s="15" t="s">
        <v>38</v>
      </c>
      <c r="AX460" s="15" t="s">
        <v>82</v>
      </c>
      <c r="AY460" s="243" t="s">
        <v>262</v>
      </c>
    </row>
    <row r="461" spans="1:65" s="16" customFormat="1" ht="10">
      <c r="B461" s="244"/>
      <c r="C461" s="245"/>
      <c r="D461" s="208" t="s">
        <v>272</v>
      </c>
      <c r="E461" s="246" t="s">
        <v>44</v>
      </c>
      <c r="F461" s="247" t="s">
        <v>291</v>
      </c>
      <c r="G461" s="245"/>
      <c r="H461" s="248">
        <v>1</v>
      </c>
      <c r="I461" s="249"/>
      <c r="J461" s="245"/>
      <c r="K461" s="245"/>
      <c r="L461" s="250"/>
      <c r="M461" s="251"/>
      <c r="N461" s="252"/>
      <c r="O461" s="252"/>
      <c r="P461" s="252"/>
      <c r="Q461" s="252"/>
      <c r="R461" s="252"/>
      <c r="S461" s="252"/>
      <c r="T461" s="253"/>
      <c r="AT461" s="254" t="s">
        <v>272</v>
      </c>
      <c r="AU461" s="254" t="s">
        <v>91</v>
      </c>
      <c r="AV461" s="16" t="s">
        <v>104</v>
      </c>
      <c r="AW461" s="16" t="s">
        <v>38</v>
      </c>
      <c r="AX461" s="16" t="s">
        <v>89</v>
      </c>
      <c r="AY461" s="254" t="s">
        <v>262</v>
      </c>
    </row>
    <row r="462" spans="1:65" s="2" customFormat="1" ht="16.5" customHeight="1">
      <c r="A462" s="37"/>
      <c r="B462" s="38"/>
      <c r="C462" s="255" t="s">
        <v>1176</v>
      </c>
      <c r="D462" s="255" t="s">
        <v>633</v>
      </c>
      <c r="E462" s="256" t="s">
        <v>4563</v>
      </c>
      <c r="F462" s="257" t="s">
        <v>4564</v>
      </c>
      <c r="G462" s="258" t="s">
        <v>518</v>
      </c>
      <c r="H462" s="259">
        <v>1</v>
      </c>
      <c r="I462" s="260"/>
      <c r="J462" s="261">
        <f>ROUND(I462*H462,2)</f>
        <v>0</v>
      </c>
      <c r="K462" s="257" t="s">
        <v>44</v>
      </c>
      <c r="L462" s="262"/>
      <c r="M462" s="263" t="s">
        <v>44</v>
      </c>
      <c r="N462" s="264" t="s">
        <v>53</v>
      </c>
      <c r="O462" s="67"/>
      <c r="P462" s="204">
        <f>O462*H462</f>
        <v>0</v>
      </c>
      <c r="Q462" s="204">
        <v>3</v>
      </c>
      <c r="R462" s="204">
        <f>Q462*H462</f>
        <v>3</v>
      </c>
      <c r="S462" s="204">
        <v>0</v>
      </c>
      <c r="T462" s="205">
        <f>S462*H462</f>
        <v>0</v>
      </c>
      <c r="U462" s="37"/>
      <c r="V462" s="37"/>
      <c r="W462" s="37"/>
      <c r="X462" s="37"/>
      <c r="Y462" s="37"/>
      <c r="Z462" s="37"/>
      <c r="AA462" s="37"/>
      <c r="AB462" s="37"/>
      <c r="AC462" s="37"/>
      <c r="AD462" s="37"/>
      <c r="AE462" s="37"/>
      <c r="AR462" s="206" t="s">
        <v>351</v>
      </c>
      <c r="AT462" s="206" t="s">
        <v>633</v>
      </c>
      <c r="AU462" s="206" t="s">
        <v>91</v>
      </c>
      <c r="AY462" s="19" t="s">
        <v>262</v>
      </c>
      <c r="BE462" s="207">
        <f>IF(N462="základní",J462,0)</f>
        <v>0</v>
      </c>
      <c r="BF462" s="207">
        <f>IF(N462="snížená",J462,0)</f>
        <v>0</v>
      </c>
      <c r="BG462" s="207">
        <f>IF(N462="zákl. přenesená",J462,0)</f>
        <v>0</v>
      </c>
      <c r="BH462" s="207">
        <f>IF(N462="sníž. přenesená",J462,0)</f>
        <v>0</v>
      </c>
      <c r="BI462" s="207">
        <f>IF(N462="nulová",J462,0)</f>
        <v>0</v>
      </c>
      <c r="BJ462" s="19" t="s">
        <v>89</v>
      </c>
      <c r="BK462" s="207">
        <f>ROUND(I462*H462,2)</f>
        <v>0</v>
      </c>
      <c r="BL462" s="19" t="s">
        <v>104</v>
      </c>
      <c r="BM462" s="206" t="s">
        <v>4565</v>
      </c>
    </row>
    <row r="463" spans="1:65" s="2" customFormat="1" ht="18">
      <c r="A463" s="37"/>
      <c r="B463" s="38"/>
      <c r="C463" s="39"/>
      <c r="D463" s="208" t="s">
        <v>421</v>
      </c>
      <c r="E463" s="39"/>
      <c r="F463" s="209" t="s">
        <v>4566</v>
      </c>
      <c r="G463" s="39"/>
      <c r="H463" s="39"/>
      <c r="I463" s="118"/>
      <c r="J463" s="39"/>
      <c r="K463" s="39"/>
      <c r="L463" s="42"/>
      <c r="M463" s="210"/>
      <c r="N463" s="211"/>
      <c r="O463" s="67"/>
      <c r="P463" s="67"/>
      <c r="Q463" s="67"/>
      <c r="R463" s="67"/>
      <c r="S463" s="67"/>
      <c r="T463" s="68"/>
      <c r="U463" s="37"/>
      <c r="V463" s="37"/>
      <c r="W463" s="37"/>
      <c r="X463" s="37"/>
      <c r="Y463" s="37"/>
      <c r="Z463" s="37"/>
      <c r="AA463" s="37"/>
      <c r="AB463" s="37"/>
      <c r="AC463" s="37"/>
      <c r="AD463" s="37"/>
      <c r="AE463" s="37"/>
      <c r="AT463" s="19" t="s">
        <v>421</v>
      </c>
      <c r="AU463" s="19" t="s">
        <v>91</v>
      </c>
    </row>
    <row r="464" spans="1:65" s="2" customFormat="1" ht="21.75" customHeight="1">
      <c r="A464" s="37"/>
      <c r="B464" s="38"/>
      <c r="C464" s="195" t="s">
        <v>1180</v>
      </c>
      <c r="D464" s="195" t="s">
        <v>264</v>
      </c>
      <c r="E464" s="196" t="s">
        <v>4567</v>
      </c>
      <c r="F464" s="197" t="s">
        <v>4568</v>
      </c>
      <c r="G464" s="198" t="s">
        <v>518</v>
      </c>
      <c r="H464" s="199">
        <v>4</v>
      </c>
      <c r="I464" s="200"/>
      <c r="J464" s="201">
        <f>ROUND(I464*H464,2)</f>
        <v>0</v>
      </c>
      <c r="K464" s="197" t="s">
        <v>268</v>
      </c>
      <c r="L464" s="42"/>
      <c r="M464" s="202" t="s">
        <v>44</v>
      </c>
      <c r="N464" s="203" t="s">
        <v>53</v>
      </c>
      <c r="O464" s="67"/>
      <c r="P464" s="204">
        <f>O464*H464</f>
        <v>0</v>
      </c>
      <c r="Q464" s="204">
        <v>0.16478999999999999</v>
      </c>
      <c r="R464" s="204">
        <f>Q464*H464</f>
        <v>0.65915999999999997</v>
      </c>
      <c r="S464" s="204">
        <v>0</v>
      </c>
      <c r="T464" s="205">
        <f>S464*H464</f>
        <v>0</v>
      </c>
      <c r="U464" s="37"/>
      <c r="V464" s="37"/>
      <c r="W464" s="37"/>
      <c r="X464" s="37"/>
      <c r="Y464" s="37"/>
      <c r="Z464" s="37"/>
      <c r="AA464" s="37"/>
      <c r="AB464" s="37"/>
      <c r="AC464" s="37"/>
      <c r="AD464" s="37"/>
      <c r="AE464" s="37"/>
      <c r="AR464" s="206" t="s">
        <v>104</v>
      </c>
      <c r="AT464" s="206" t="s">
        <v>264</v>
      </c>
      <c r="AU464" s="206" t="s">
        <v>91</v>
      </c>
      <c r="AY464" s="19" t="s">
        <v>262</v>
      </c>
      <c r="BE464" s="207">
        <f>IF(N464="základní",J464,0)</f>
        <v>0</v>
      </c>
      <c r="BF464" s="207">
        <f>IF(N464="snížená",J464,0)</f>
        <v>0</v>
      </c>
      <c r="BG464" s="207">
        <f>IF(N464="zákl. přenesená",J464,0)</f>
        <v>0</v>
      </c>
      <c r="BH464" s="207">
        <f>IF(N464="sníž. přenesená",J464,0)</f>
        <v>0</v>
      </c>
      <c r="BI464" s="207">
        <f>IF(N464="nulová",J464,0)</f>
        <v>0</v>
      </c>
      <c r="BJ464" s="19" t="s">
        <v>89</v>
      </c>
      <c r="BK464" s="207">
        <f>ROUND(I464*H464,2)</f>
        <v>0</v>
      </c>
      <c r="BL464" s="19" t="s">
        <v>104</v>
      </c>
      <c r="BM464" s="206" t="s">
        <v>4569</v>
      </c>
    </row>
    <row r="465" spans="1:65" s="2" customFormat="1" ht="27">
      <c r="A465" s="37"/>
      <c r="B465" s="38"/>
      <c r="C465" s="39"/>
      <c r="D465" s="208" t="s">
        <v>270</v>
      </c>
      <c r="E465" s="39"/>
      <c r="F465" s="209" t="s">
        <v>4562</v>
      </c>
      <c r="G465" s="39"/>
      <c r="H465" s="39"/>
      <c r="I465" s="118"/>
      <c r="J465" s="39"/>
      <c r="K465" s="39"/>
      <c r="L465" s="42"/>
      <c r="M465" s="210"/>
      <c r="N465" s="211"/>
      <c r="O465" s="67"/>
      <c r="P465" s="67"/>
      <c r="Q465" s="67"/>
      <c r="R465" s="67"/>
      <c r="S465" s="67"/>
      <c r="T465" s="68"/>
      <c r="U465" s="37"/>
      <c r="V465" s="37"/>
      <c r="W465" s="37"/>
      <c r="X465" s="37"/>
      <c r="Y465" s="37"/>
      <c r="Z465" s="37"/>
      <c r="AA465" s="37"/>
      <c r="AB465" s="37"/>
      <c r="AC465" s="37"/>
      <c r="AD465" s="37"/>
      <c r="AE465" s="37"/>
      <c r="AT465" s="19" t="s">
        <v>270</v>
      </c>
      <c r="AU465" s="19" t="s">
        <v>91</v>
      </c>
    </row>
    <row r="466" spans="1:65" s="13" customFormat="1" ht="10">
      <c r="B466" s="212"/>
      <c r="C466" s="213"/>
      <c r="D466" s="208" t="s">
        <v>272</v>
      </c>
      <c r="E466" s="214" t="s">
        <v>44</v>
      </c>
      <c r="F466" s="215" t="s">
        <v>678</v>
      </c>
      <c r="G466" s="213"/>
      <c r="H466" s="214" t="s">
        <v>44</v>
      </c>
      <c r="I466" s="216"/>
      <c r="J466" s="213"/>
      <c r="K466" s="213"/>
      <c r="L466" s="217"/>
      <c r="M466" s="218"/>
      <c r="N466" s="219"/>
      <c r="O466" s="219"/>
      <c r="P466" s="219"/>
      <c r="Q466" s="219"/>
      <c r="R466" s="219"/>
      <c r="S466" s="219"/>
      <c r="T466" s="220"/>
      <c r="AT466" s="221" t="s">
        <v>272</v>
      </c>
      <c r="AU466" s="221" t="s">
        <v>91</v>
      </c>
      <c r="AV466" s="13" t="s">
        <v>89</v>
      </c>
      <c r="AW466" s="13" t="s">
        <v>38</v>
      </c>
      <c r="AX466" s="13" t="s">
        <v>82</v>
      </c>
      <c r="AY466" s="221" t="s">
        <v>262</v>
      </c>
    </row>
    <row r="467" spans="1:65" s="13" customFormat="1" ht="10">
      <c r="B467" s="212"/>
      <c r="C467" s="213"/>
      <c r="D467" s="208" t="s">
        <v>272</v>
      </c>
      <c r="E467" s="214" t="s">
        <v>44</v>
      </c>
      <c r="F467" s="215" t="s">
        <v>679</v>
      </c>
      <c r="G467" s="213"/>
      <c r="H467" s="214" t="s">
        <v>44</v>
      </c>
      <c r="I467" s="216"/>
      <c r="J467" s="213"/>
      <c r="K467" s="213"/>
      <c r="L467" s="217"/>
      <c r="M467" s="218"/>
      <c r="N467" s="219"/>
      <c r="O467" s="219"/>
      <c r="P467" s="219"/>
      <c r="Q467" s="219"/>
      <c r="R467" s="219"/>
      <c r="S467" s="219"/>
      <c r="T467" s="220"/>
      <c r="AT467" s="221" t="s">
        <v>272</v>
      </c>
      <c r="AU467" s="221" t="s">
        <v>91</v>
      </c>
      <c r="AV467" s="13" t="s">
        <v>89</v>
      </c>
      <c r="AW467" s="13" t="s">
        <v>38</v>
      </c>
      <c r="AX467" s="13" t="s">
        <v>82</v>
      </c>
      <c r="AY467" s="221" t="s">
        <v>262</v>
      </c>
    </row>
    <row r="468" spans="1:65" s="15" customFormat="1" ht="10">
      <c r="B468" s="233"/>
      <c r="C468" s="234"/>
      <c r="D468" s="208" t="s">
        <v>272</v>
      </c>
      <c r="E468" s="235" t="s">
        <v>44</v>
      </c>
      <c r="F468" s="236" t="s">
        <v>89</v>
      </c>
      <c r="G468" s="234"/>
      <c r="H468" s="237">
        <v>1</v>
      </c>
      <c r="I468" s="238"/>
      <c r="J468" s="234"/>
      <c r="K468" s="234"/>
      <c r="L468" s="239"/>
      <c r="M468" s="240"/>
      <c r="N468" s="241"/>
      <c r="O468" s="241"/>
      <c r="P468" s="241"/>
      <c r="Q468" s="241"/>
      <c r="R468" s="241"/>
      <c r="S468" s="241"/>
      <c r="T468" s="242"/>
      <c r="AT468" s="243" t="s">
        <v>272</v>
      </c>
      <c r="AU468" s="243" t="s">
        <v>91</v>
      </c>
      <c r="AV468" s="15" t="s">
        <v>91</v>
      </c>
      <c r="AW468" s="15" t="s">
        <v>38</v>
      </c>
      <c r="AX468" s="15" t="s">
        <v>82</v>
      </c>
      <c r="AY468" s="243" t="s">
        <v>262</v>
      </c>
    </row>
    <row r="469" spans="1:65" s="13" customFormat="1" ht="10">
      <c r="B469" s="212"/>
      <c r="C469" s="213"/>
      <c r="D469" s="208" t="s">
        <v>272</v>
      </c>
      <c r="E469" s="214" t="s">
        <v>44</v>
      </c>
      <c r="F469" s="215" t="s">
        <v>681</v>
      </c>
      <c r="G469" s="213"/>
      <c r="H469" s="214" t="s">
        <v>44</v>
      </c>
      <c r="I469" s="216"/>
      <c r="J469" s="213"/>
      <c r="K469" s="213"/>
      <c r="L469" s="217"/>
      <c r="M469" s="218"/>
      <c r="N469" s="219"/>
      <c r="O469" s="219"/>
      <c r="P469" s="219"/>
      <c r="Q469" s="219"/>
      <c r="R469" s="219"/>
      <c r="S469" s="219"/>
      <c r="T469" s="220"/>
      <c r="AT469" s="221" t="s">
        <v>272</v>
      </c>
      <c r="AU469" s="221" t="s">
        <v>91</v>
      </c>
      <c r="AV469" s="13" t="s">
        <v>89</v>
      </c>
      <c r="AW469" s="13" t="s">
        <v>38</v>
      </c>
      <c r="AX469" s="13" t="s">
        <v>82</v>
      </c>
      <c r="AY469" s="221" t="s">
        <v>262</v>
      </c>
    </row>
    <row r="470" spans="1:65" s="15" customFormat="1" ht="10">
      <c r="B470" s="233"/>
      <c r="C470" s="234"/>
      <c r="D470" s="208" t="s">
        <v>272</v>
      </c>
      <c r="E470" s="235" t="s">
        <v>44</v>
      </c>
      <c r="F470" s="236" t="s">
        <v>89</v>
      </c>
      <c r="G470" s="234"/>
      <c r="H470" s="237">
        <v>1</v>
      </c>
      <c r="I470" s="238"/>
      <c r="J470" s="234"/>
      <c r="K470" s="234"/>
      <c r="L470" s="239"/>
      <c r="M470" s="240"/>
      <c r="N470" s="241"/>
      <c r="O470" s="241"/>
      <c r="P470" s="241"/>
      <c r="Q470" s="241"/>
      <c r="R470" s="241"/>
      <c r="S470" s="241"/>
      <c r="T470" s="242"/>
      <c r="AT470" s="243" t="s">
        <v>272</v>
      </c>
      <c r="AU470" s="243" t="s">
        <v>91</v>
      </c>
      <c r="AV470" s="15" t="s">
        <v>91</v>
      </c>
      <c r="AW470" s="15" t="s">
        <v>38</v>
      </c>
      <c r="AX470" s="15" t="s">
        <v>82</v>
      </c>
      <c r="AY470" s="243" t="s">
        <v>262</v>
      </c>
    </row>
    <row r="471" spans="1:65" s="13" customFormat="1" ht="10">
      <c r="B471" s="212"/>
      <c r="C471" s="213"/>
      <c r="D471" s="208" t="s">
        <v>272</v>
      </c>
      <c r="E471" s="214" t="s">
        <v>44</v>
      </c>
      <c r="F471" s="215" t="s">
        <v>685</v>
      </c>
      <c r="G471" s="213"/>
      <c r="H471" s="214" t="s">
        <v>44</v>
      </c>
      <c r="I471" s="216"/>
      <c r="J471" s="213"/>
      <c r="K471" s="213"/>
      <c r="L471" s="217"/>
      <c r="M471" s="218"/>
      <c r="N471" s="219"/>
      <c r="O471" s="219"/>
      <c r="P471" s="219"/>
      <c r="Q471" s="219"/>
      <c r="R471" s="219"/>
      <c r="S471" s="219"/>
      <c r="T471" s="220"/>
      <c r="AT471" s="221" t="s">
        <v>272</v>
      </c>
      <c r="AU471" s="221" t="s">
        <v>91</v>
      </c>
      <c r="AV471" s="13" t="s">
        <v>89</v>
      </c>
      <c r="AW471" s="13" t="s">
        <v>38</v>
      </c>
      <c r="AX471" s="13" t="s">
        <v>82</v>
      </c>
      <c r="AY471" s="221" t="s">
        <v>262</v>
      </c>
    </row>
    <row r="472" spans="1:65" s="15" customFormat="1" ht="10">
      <c r="B472" s="233"/>
      <c r="C472" s="234"/>
      <c r="D472" s="208" t="s">
        <v>272</v>
      </c>
      <c r="E472" s="235" t="s">
        <v>44</v>
      </c>
      <c r="F472" s="236" t="s">
        <v>89</v>
      </c>
      <c r="G472" s="234"/>
      <c r="H472" s="237">
        <v>1</v>
      </c>
      <c r="I472" s="238"/>
      <c r="J472" s="234"/>
      <c r="K472" s="234"/>
      <c r="L472" s="239"/>
      <c r="M472" s="240"/>
      <c r="N472" s="241"/>
      <c r="O472" s="241"/>
      <c r="P472" s="241"/>
      <c r="Q472" s="241"/>
      <c r="R472" s="241"/>
      <c r="S472" s="241"/>
      <c r="T472" s="242"/>
      <c r="AT472" s="243" t="s">
        <v>272</v>
      </c>
      <c r="AU472" s="243" t="s">
        <v>91</v>
      </c>
      <c r="AV472" s="15" t="s">
        <v>91</v>
      </c>
      <c r="AW472" s="15" t="s">
        <v>38</v>
      </c>
      <c r="AX472" s="15" t="s">
        <v>82</v>
      </c>
      <c r="AY472" s="243" t="s">
        <v>262</v>
      </c>
    </row>
    <row r="473" spans="1:65" s="13" customFormat="1" ht="10">
      <c r="B473" s="212"/>
      <c r="C473" s="213"/>
      <c r="D473" s="208" t="s">
        <v>272</v>
      </c>
      <c r="E473" s="214" t="s">
        <v>44</v>
      </c>
      <c r="F473" s="215" t="s">
        <v>686</v>
      </c>
      <c r="G473" s="213"/>
      <c r="H473" s="214" t="s">
        <v>44</v>
      </c>
      <c r="I473" s="216"/>
      <c r="J473" s="213"/>
      <c r="K473" s="213"/>
      <c r="L473" s="217"/>
      <c r="M473" s="218"/>
      <c r="N473" s="219"/>
      <c r="O473" s="219"/>
      <c r="P473" s="219"/>
      <c r="Q473" s="219"/>
      <c r="R473" s="219"/>
      <c r="S473" s="219"/>
      <c r="T473" s="220"/>
      <c r="AT473" s="221" t="s">
        <v>272</v>
      </c>
      <c r="AU473" s="221" t="s">
        <v>91</v>
      </c>
      <c r="AV473" s="13" t="s">
        <v>89</v>
      </c>
      <c r="AW473" s="13" t="s">
        <v>38</v>
      </c>
      <c r="AX473" s="13" t="s">
        <v>82</v>
      </c>
      <c r="AY473" s="221" t="s">
        <v>262</v>
      </c>
    </row>
    <row r="474" spans="1:65" s="15" customFormat="1" ht="10">
      <c r="B474" s="233"/>
      <c r="C474" s="234"/>
      <c r="D474" s="208" t="s">
        <v>272</v>
      </c>
      <c r="E474" s="235" t="s">
        <v>44</v>
      </c>
      <c r="F474" s="236" t="s">
        <v>89</v>
      </c>
      <c r="G474" s="234"/>
      <c r="H474" s="237">
        <v>1</v>
      </c>
      <c r="I474" s="238"/>
      <c r="J474" s="234"/>
      <c r="K474" s="234"/>
      <c r="L474" s="239"/>
      <c r="M474" s="240"/>
      <c r="N474" s="241"/>
      <c r="O474" s="241"/>
      <c r="P474" s="241"/>
      <c r="Q474" s="241"/>
      <c r="R474" s="241"/>
      <c r="S474" s="241"/>
      <c r="T474" s="242"/>
      <c r="AT474" s="243" t="s">
        <v>272</v>
      </c>
      <c r="AU474" s="243" t="s">
        <v>91</v>
      </c>
      <c r="AV474" s="15" t="s">
        <v>91</v>
      </c>
      <c r="AW474" s="15" t="s">
        <v>38</v>
      </c>
      <c r="AX474" s="15" t="s">
        <v>82</v>
      </c>
      <c r="AY474" s="243" t="s">
        <v>262</v>
      </c>
    </row>
    <row r="475" spans="1:65" s="16" customFormat="1" ht="10">
      <c r="B475" s="244"/>
      <c r="C475" s="245"/>
      <c r="D475" s="208" t="s">
        <v>272</v>
      </c>
      <c r="E475" s="246" t="s">
        <v>44</v>
      </c>
      <c r="F475" s="247" t="s">
        <v>291</v>
      </c>
      <c r="G475" s="245"/>
      <c r="H475" s="248">
        <v>4</v>
      </c>
      <c r="I475" s="249"/>
      <c r="J475" s="245"/>
      <c r="K475" s="245"/>
      <c r="L475" s="250"/>
      <c r="M475" s="251"/>
      <c r="N475" s="252"/>
      <c r="O475" s="252"/>
      <c r="P475" s="252"/>
      <c r="Q475" s="252"/>
      <c r="R475" s="252"/>
      <c r="S475" s="252"/>
      <c r="T475" s="253"/>
      <c r="AT475" s="254" t="s">
        <v>272</v>
      </c>
      <c r="AU475" s="254" t="s">
        <v>91</v>
      </c>
      <c r="AV475" s="16" t="s">
        <v>104</v>
      </c>
      <c r="AW475" s="16" t="s">
        <v>38</v>
      </c>
      <c r="AX475" s="16" t="s">
        <v>89</v>
      </c>
      <c r="AY475" s="254" t="s">
        <v>262</v>
      </c>
    </row>
    <row r="476" spans="1:65" s="2" customFormat="1" ht="16.5" customHeight="1">
      <c r="A476" s="37"/>
      <c r="B476" s="38"/>
      <c r="C476" s="255" t="s">
        <v>1189</v>
      </c>
      <c r="D476" s="255" t="s">
        <v>633</v>
      </c>
      <c r="E476" s="256" t="s">
        <v>4570</v>
      </c>
      <c r="F476" s="257" t="s">
        <v>4571</v>
      </c>
      <c r="G476" s="258" t="s">
        <v>518</v>
      </c>
      <c r="H476" s="259">
        <v>1</v>
      </c>
      <c r="I476" s="260"/>
      <c r="J476" s="261">
        <f>ROUND(I476*H476,2)</f>
        <v>0</v>
      </c>
      <c r="K476" s="257" t="s">
        <v>44</v>
      </c>
      <c r="L476" s="262"/>
      <c r="M476" s="263" t="s">
        <v>44</v>
      </c>
      <c r="N476" s="264" t="s">
        <v>53</v>
      </c>
      <c r="O476" s="67"/>
      <c r="P476" s="204">
        <f>O476*H476</f>
        <v>0</v>
      </c>
      <c r="Q476" s="204">
        <v>15</v>
      </c>
      <c r="R476" s="204">
        <f>Q476*H476</f>
        <v>15</v>
      </c>
      <c r="S476" s="204">
        <v>0</v>
      </c>
      <c r="T476" s="205">
        <f>S476*H476</f>
        <v>0</v>
      </c>
      <c r="U476" s="37"/>
      <c r="V476" s="37"/>
      <c r="W476" s="37"/>
      <c r="X476" s="37"/>
      <c r="Y476" s="37"/>
      <c r="Z476" s="37"/>
      <c r="AA476" s="37"/>
      <c r="AB476" s="37"/>
      <c r="AC476" s="37"/>
      <c r="AD476" s="37"/>
      <c r="AE476" s="37"/>
      <c r="AR476" s="206" t="s">
        <v>351</v>
      </c>
      <c r="AT476" s="206" t="s">
        <v>633</v>
      </c>
      <c r="AU476" s="206" t="s">
        <v>91</v>
      </c>
      <c r="AY476" s="19" t="s">
        <v>262</v>
      </c>
      <c r="BE476" s="207">
        <f>IF(N476="základní",J476,0)</f>
        <v>0</v>
      </c>
      <c r="BF476" s="207">
        <f>IF(N476="snížená",J476,0)</f>
        <v>0</v>
      </c>
      <c r="BG476" s="207">
        <f>IF(N476="zákl. přenesená",J476,0)</f>
        <v>0</v>
      </c>
      <c r="BH476" s="207">
        <f>IF(N476="sníž. přenesená",J476,0)</f>
        <v>0</v>
      </c>
      <c r="BI476" s="207">
        <f>IF(N476="nulová",J476,0)</f>
        <v>0</v>
      </c>
      <c r="BJ476" s="19" t="s">
        <v>89</v>
      </c>
      <c r="BK476" s="207">
        <f>ROUND(I476*H476,2)</f>
        <v>0</v>
      </c>
      <c r="BL476" s="19" t="s">
        <v>104</v>
      </c>
      <c r="BM476" s="206" t="s">
        <v>4572</v>
      </c>
    </row>
    <row r="477" spans="1:65" s="2" customFormat="1" ht="18">
      <c r="A477" s="37"/>
      <c r="B477" s="38"/>
      <c r="C477" s="39"/>
      <c r="D477" s="208" t="s">
        <v>421</v>
      </c>
      <c r="E477" s="39"/>
      <c r="F477" s="209" t="s">
        <v>4566</v>
      </c>
      <c r="G477" s="39"/>
      <c r="H477" s="39"/>
      <c r="I477" s="118"/>
      <c r="J477" s="39"/>
      <c r="K477" s="39"/>
      <c r="L477" s="42"/>
      <c r="M477" s="210"/>
      <c r="N477" s="211"/>
      <c r="O477" s="67"/>
      <c r="P477" s="67"/>
      <c r="Q477" s="67"/>
      <c r="R477" s="67"/>
      <c r="S477" s="67"/>
      <c r="T477" s="68"/>
      <c r="U477" s="37"/>
      <c r="V477" s="37"/>
      <c r="W477" s="37"/>
      <c r="X477" s="37"/>
      <c r="Y477" s="37"/>
      <c r="Z477" s="37"/>
      <c r="AA477" s="37"/>
      <c r="AB477" s="37"/>
      <c r="AC477" s="37"/>
      <c r="AD477" s="37"/>
      <c r="AE477" s="37"/>
      <c r="AT477" s="19" t="s">
        <v>421</v>
      </c>
      <c r="AU477" s="19" t="s">
        <v>91</v>
      </c>
    </row>
    <row r="478" spans="1:65" s="2" customFormat="1" ht="21.75" customHeight="1">
      <c r="A478" s="37"/>
      <c r="B478" s="38"/>
      <c r="C478" s="255" t="s">
        <v>1205</v>
      </c>
      <c r="D478" s="255" t="s">
        <v>633</v>
      </c>
      <c r="E478" s="256" t="s">
        <v>4573</v>
      </c>
      <c r="F478" s="257" t="s">
        <v>4574</v>
      </c>
      <c r="G478" s="258" t="s">
        <v>518</v>
      </c>
      <c r="H478" s="259">
        <v>1</v>
      </c>
      <c r="I478" s="260"/>
      <c r="J478" s="261">
        <f>ROUND(I478*H478,2)</f>
        <v>0</v>
      </c>
      <c r="K478" s="257" t="s">
        <v>44</v>
      </c>
      <c r="L478" s="262"/>
      <c r="M478" s="263" t="s">
        <v>44</v>
      </c>
      <c r="N478" s="264" t="s">
        <v>53</v>
      </c>
      <c r="O478" s="67"/>
      <c r="P478" s="204">
        <f>O478*H478</f>
        <v>0</v>
      </c>
      <c r="Q478" s="204">
        <v>10</v>
      </c>
      <c r="R478" s="204">
        <f>Q478*H478</f>
        <v>10</v>
      </c>
      <c r="S478" s="204">
        <v>0</v>
      </c>
      <c r="T478" s="205">
        <f>S478*H478</f>
        <v>0</v>
      </c>
      <c r="U478" s="37"/>
      <c r="V478" s="37"/>
      <c r="W478" s="37"/>
      <c r="X478" s="37"/>
      <c r="Y478" s="37"/>
      <c r="Z478" s="37"/>
      <c r="AA478" s="37"/>
      <c r="AB478" s="37"/>
      <c r="AC478" s="37"/>
      <c r="AD478" s="37"/>
      <c r="AE478" s="37"/>
      <c r="AR478" s="206" t="s">
        <v>351</v>
      </c>
      <c r="AT478" s="206" t="s">
        <v>633</v>
      </c>
      <c r="AU478" s="206" t="s">
        <v>91</v>
      </c>
      <c r="AY478" s="19" t="s">
        <v>262</v>
      </c>
      <c r="BE478" s="207">
        <f>IF(N478="základní",J478,0)</f>
        <v>0</v>
      </c>
      <c r="BF478" s="207">
        <f>IF(N478="snížená",J478,0)</f>
        <v>0</v>
      </c>
      <c r="BG478" s="207">
        <f>IF(N478="zákl. přenesená",J478,0)</f>
        <v>0</v>
      </c>
      <c r="BH478" s="207">
        <f>IF(N478="sníž. přenesená",J478,0)</f>
        <v>0</v>
      </c>
      <c r="BI478" s="207">
        <f>IF(N478="nulová",J478,0)</f>
        <v>0</v>
      </c>
      <c r="BJ478" s="19" t="s">
        <v>89</v>
      </c>
      <c r="BK478" s="207">
        <f>ROUND(I478*H478,2)</f>
        <v>0</v>
      </c>
      <c r="BL478" s="19" t="s">
        <v>104</v>
      </c>
      <c r="BM478" s="206" t="s">
        <v>4575</v>
      </c>
    </row>
    <row r="479" spans="1:65" s="2" customFormat="1" ht="18">
      <c r="A479" s="37"/>
      <c r="B479" s="38"/>
      <c r="C479" s="39"/>
      <c r="D479" s="208" t="s">
        <v>421</v>
      </c>
      <c r="E479" s="39"/>
      <c r="F479" s="209" t="s">
        <v>4566</v>
      </c>
      <c r="G479" s="39"/>
      <c r="H479" s="39"/>
      <c r="I479" s="118"/>
      <c r="J479" s="39"/>
      <c r="K479" s="39"/>
      <c r="L479" s="42"/>
      <c r="M479" s="210"/>
      <c r="N479" s="211"/>
      <c r="O479" s="67"/>
      <c r="P479" s="67"/>
      <c r="Q479" s="67"/>
      <c r="R479" s="67"/>
      <c r="S479" s="67"/>
      <c r="T479" s="68"/>
      <c r="U479" s="37"/>
      <c r="V479" s="37"/>
      <c r="W479" s="37"/>
      <c r="X479" s="37"/>
      <c r="Y479" s="37"/>
      <c r="Z479" s="37"/>
      <c r="AA479" s="37"/>
      <c r="AB479" s="37"/>
      <c r="AC479" s="37"/>
      <c r="AD479" s="37"/>
      <c r="AE479" s="37"/>
      <c r="AT479" s="19" t="s">
        <v>421</v>
      </c>
      <c r="AU479" s="19" t="s">
        <v>91</v>
      </c>
    </row>
    <row r="480" spans="1:65" s="2" customFormat="1" ht="16.5" customHeight="1">
      <c r="A480" s="37"/>
      <c r="B480" s="38"/>
      <c r="C480" s="255" t="s">
        <v>1215</v>
      </c>
      <c r="D480" s="255" t="s">
        <v>633</v>
      </c>
      <c r="E480" s="256" t="s">
        <v>4576</v>
      </c>
      <c r="F480" s="257" t="s">
        <v>4577</v>
      </c>
      <c r="G480" s="258" t="s">
        <v>518</v>
      </c>
      <c r="H480" s="259">
        <v>1</v>
      </c>
      <c r="I480" s="260"/>
      <c r="J480" s="261">
        <f>ROUND(I480*H480,2)</f>
        <v>0</v>
      </c>
      <c r="K480" s="257" t="s">
        <v>44</v>
      </c>
      <c r="L480" s="262"/>
      <c r="M480" s="263" t="s">
        <v>44</v>
      </c>
      <c r="N480" s="264" t="s">
        <v>53</v>
      </c>
      <c r="O480" s="67"/>
      <c r="P480" s="204">
        <f>O480*H480</f>
        <v>0</v>
      </c>
      <c r="Q480" s="204">
        <v>15</v>
      </c>
      <c r="R480" s="204">
        <f>Q480*H480</f>
        <v>15</v>
      </c>
      <c r="S480" s="204">
        <v>0</v>
      </c>
      <c r="T480" s="205">
        <f>S480*H480</f>
        <v>0</v>
      </c>
      <c r="U480" s="37"/>
      <c r="V480" s="37"/>
      <c r="W480" s="37"/>
      <c r="X480" s="37"/>
      <c r="Y480" s="37"/>
      <c r="Z480" s="37"/>
      <c r="AA480" s="37"/>
      <c r="AB480" s="37"/>
      <c r="AC480" s="37"/>
      <c r="AD480" s="37"/>
      <c r="AE480" s="37"/>
      <c r="AR480" s="206" t="s">
        <v>351</v>
      </c>
      <c r="AT480" s="206" t="s">
        <v>633</v>
      </c>
      <c r="AU480" s="206" t="s">
        <v>91</v>
      </c>
      <c r="AY480" s="19" t="s">
        <v>262</v>
      </c>
      <c r="BE480" s="207">
        <f>IF(N480="základní",J480,0)</f>
        <v>0</v>
      </c>
      <c r="BF480" s="207">
        <f>IF(N480="snížená",J480,0)</f>
        <v>0</v>
      </c>
      <c r="BG480" s="207">
        <f>IF(N480="zákl. přenesená",J480,0)</f>
        <v>0</v>
      </c>
      <c r="BH480" s="207">
        <f>IF(N480="sníž. přenesená",J480,0)</f>
        <v>0</v>
      </c>
      <c r="BI480" s="207">
        <f>IF(N480="nulová",J480,0)</f>
        <v>0</v>
      </c>
      <c r="BJ480" s="19" t="s">
        <v>89</v>
      </c>
      <c r="BK480" s="207">
        <f>ROUND(I480*H480,2)</f>
        <v>0</v>
      </c>
      <c r="BL480" s="19" t="s">
        <v>104</v>
      </c>
      <c r="BM480" s="206" t="s">
        <v>4578</v>
      </c>
    </row>
    <row r="481" spans="1:65" s="2" customFormat="1" ht="18">
      <c r="A481" s="37"/>
      <c r="B481" s="38"/>
      <c r="C481" s="39"/>
      <c r="D481" s="208" t="s">
        <v>421</v>
      </c>
      <c r="E481" s="39"/>
      <c r="F481" s="209" t="s">
        <v>4566</v>
      </c>
      <c r="G481" s="39"/>
      <c r="H481" s="39"/>
      <c r="I481" s="118"/>
      <c r="J481" s="39"/>
      <c r="K481" s="39"/>
      <c r="L481" s="42"/>
      <c r="M481" s="210"/>
      <c r="N481" s="211"/>
      <c r="O481" s="67"/>
      <c r="P481" s="67"/>
      <c r="Q481" s="67"/>
      <c r="R481" s="67"/>
      <c r="S481" s="67"/>
      <c r="T481" s="68"/>
      <c r="U481" s="37"/>
      <c r="V481" s="37"/>
      <c r="W481" s="37"/>
      <c r="X481" s="37"/>
      <c r="Y481" s="37"/>
      <c r="Z481" s="37"/>
      <c r="AA481" s="37"/>
      <c r="AB481" s="37"/>
      <c r="AC481" s="37"/>
      <c r="AD481" s="37"/>
      <c r="AE481" s="37"/>
      <c r="AT481" s="19" t="s">
        <v>421</v>
      </c>
      <c r="AU481" s="19" t="s">
        <v>91</v>
      </c>
    </row>
    <row r="482" spans="1:65" s="2" customFormat="1" ht="21.75" customHeight="1">
      <c r="A482" s="37"/>
      <c r="B482" s="38"/>
      <c r="C482" s="255" t="s">
        <v>1275</v>
      </c>
      <c r="D482" s="255" t="s">
        <v>633</v>
      </c>
      <c r="E482" s="256" t="s">
        <v>4579</v>
      </c>
      <c r="F482" s="257" t="s">
        <v>4580</v>
      </c>
      <c r="G482" s="258" t="s">
        <v>518</v>
      </c>
      <c r="H482" s="259">
        <v>1</v>
      </c>
      <c r="I482" s="260"/>
      <c r="J482" s="261">
        <f>ROUND(I482*H482,2)</f>
        <v>0</v>
      </c>
      <c r="K482" s="257" t="s">
        <v>44</v>
      </c>
      <c r="L482" s="262"/>
      <c r="M482" s="263" t="s">
        <v>44</v>
      </c>
      <c r="N482" s="264" t="s">
        <v>53</v>
      </c>
      <c r="O482" s="67"/>
      <c r="P482" s="204">
        <f>O482*H482</f>
        <v>0</v>
      </c>
      <c r="Q482" s="204">
        <v>13</v>
      </c>
      <c r="R482" s="204">
        <f>Q482*H482</f>
        <v>13</v>
      </c>
      <c r="S482" s="204">
        <v>0</v>
      </c>
      <c r="T482" s="205">
        <f>S482*H482</f>
        <v>0</v>
      </c>
      <c r="U482" s="37"/>
      <c r="V482" s="37"/>
      <c r="W482" s="37"/>
      <c r="X482" s="37"/>
      <c r="Y482" s="37"/>
      <c r="Z482" s="37"/>
      <c r="AA482" s="37"/>
      <c r="AB482" s="37"/>
      <c r="AC482" s="37"/>
      <c r="AD482" s="37"/>
      <c r="AE482" s="37"/>
      <c r="AR482" s="206" t="s">
        <v>351</v>
      </c>
      <c r="AT482" s="206" t="s">
        <v>633</v>
      </c>
      <c r="AU482" s="206" t="s">
        <v>91</v>
      </c>
      <c r="AY482" s="19" t="s">
        <v>262</v>
      </c>
      <c r="BE482" s="207">
        <f>IF(N482="základní",J482,0)</f>
        <v>0</v>
      </c>
      <c r="BF482" s="207">
        <f>IF(N482="snížená",J482,0)</f>
        <v>0</v>
      </c>
      <c r="BG482" s="207">
        <f>IF(N482="zákl. přenesená",J482,0)</f>
        <v>0</v>
      </c>
      <c r="BH482" s="207">
        <f>IF(N482="sníž. přenesená",J482,0)</f>
        <v>0</v>
      </c>
      <c r="BI482" s="207">
        <f>IF(N482="nulová",J482,0)</f>
        <v>0</v>
      </c>
      <c r="BJ482" s="19" t="s">
        <v>89</v>
      </c>
      <c r="BK482" s="207">
        <f>ROUND(I482*H482,2)</f>
        <v>0</v>
      </c>
      <c r="BL482" s="19" t="s">
        <v>104</v>
      </c>
      <c r="BM482" s="206" t="s">
        <v>4581</v>
      </c>
    </row>
    <row r="483" spans="1:65" s="2" customFormat="1" ht="18">
      <c r="A483" s="37"/>
      <c r="B483" s="38"/>
      <c r="C483" s="39"/>
      <c r="D483" s="208" t="s">
        <v>421</v>
      </c>
      <c r="E483" s="39"/>
      <c r="F483" s="209" t="s">
        <v>4566</v>
      </c>
      <c r="G483" s="39"/>
      <c r="H483" s="39"/>
      <c r="I483" s="118"/>
      <c r="J483" s="39"/>
      <c r="K483" s="39"/>
      <c r="L483" s="42"/>
      <c r="M483" s="210"/>
      <c r="N483" s="211"/>
      <c r="O483" s="67"/>
      <c r="P483" s="67"/>
      <c r="Q483" s="67"/>
      <c r="R483" s="67"/>
      <c r="S483" s="67"/>
      <c r="T483" s="68"/>
      <c r="U483" s="37"/>
      <c r="V483" s="37"/>
      <c r="W483" s="37"/>
      <c r="X483" s="37"/>
      <c r="Y483" s="37"/>
      <c r="Z483" s="37"/>
      <c r="AA483" s="37"/>
      <c r="AB483" s="37"/>
      <c r="AC483" s="37"/>
      <c r="AD483" s="37"/>
      <c r="AE483" s="37"/>
      <c r="AT483" s="19" t="s">
        <v>421</v>
      </c>
      <c r="AU483" s="19" t="s">
        <v>91</v>
      </c>
    </row>
    <row r="484" spans="1:65" s="12" customFormat="1" ht="22.75" customHeight="1">
      <c r="B484" s="179"/>
      <c r="C484" s="180"/>
      <c r="D484" s="181" t="s">
        <v>81</v>
      </c>
      <c r="E484" s="193" t="s">
        <v>104</v>
      </c>
      <c r="F484" s="193" t="s">
        <v>4582</v>
      </c>
      <c r="G484" s="180"/>
      <c r="H484" s="180"/>
      <c r="I484" s="183"/>
      <c r="J484" s="194">
        <f>BK484</f>
        <v>0</v>
      </c>
      <c r="K484" s="180"/>
      <c r="L484" s="185"/>
      <c r="M484" s="186"/>
      <c r="N484" s="187"/>
      <c r="O484" s="187"/>
      <c r="P484" s="188">
        <f>SUM(P485:P844)</f>
        <v>0</v>
      </c>
      <c r="Q484" s="187"/>
      <c r="R484" s="188">
        <f>SUM(R485:R844)</f>
        <v>1423.9275566167987</v>
      </c>
      <c r="S484" s="187"/>
      <c r="T484" s="189">
        <f>SUM(T485:T844)</f>
        <v>0</v>
      </c>
      <c r="AR484" s="190" t="s">
        <v>89</v>
      </c>
      <c r="AT484" s="191" t="s">
        <v>81</v>
      </c>
      <c r="AU484" s="191" t="s">
        <v>89</v>
      </c>
      <c r="AY484" s="190" t="s">
        <v>262</v>
      </c>
      <c r="BK484" s="192">
        <f>SUM(BK485:BK844)</f>
        <v>0</v>
      </c>
    </row>
    <row r="485" spans="1:65" s="2" customFormat="1" ht="16.5" customHeight="1">
      <c r="A485" s="37"/>
      <c r="B485" s="38"/>
      <c r="C485" s="195" t="s">
        <v>1282</v>
      </c>
      <c r="D485" s="195" t="s">
        <v>264</v>
      </c>
      <c r="E485" s="196" t="s">
        <v>4583</v>
      </c>
      <c r="F485" s="197" t="s">
        <v>4584</v>
      </c>
      <c r="G485" s="198" t="s">
        <v>342</v>
      </c>
      <c r="H485" s="199">
        <v>2013.79</v>
      </c>
      <c r="I485" s="200"/>
      <c r="J485" s="201">
        <f>ROUND(I485*H485,2)</f>
        <v>0</v>
      </c>
      <c r="K485" s="197" t="s">
        <v>44</v>
      </c>
      <c r="L485" s="42"/>
      <c r="M485" s="202" t="s">
        <v>44</v>
      </c>
      <c r="N485" s="203" t="s">
        <v>53</v>
      </c>
      <c r="O485" s="67"/>
      <c r="P485" s="204">
        <f>O485*H485</f>
        <v>0</v>
      </c>
      <c r="Q485" s="204">
        <v>8.0692000000000003E-4</v>
      </c>
      <c r="R485" s="204">
        <f>Q485*H485</f>
        <v>1.6249674268000001</v>
      </c>
      <c r="S485" s="204">
        <v>0</v>
      </c>
      <c r="T485" s="205">
        <f>S485*H485</f>
        <v>0</v>
      </c>
      <c r="U485" s="37"/>
      <c r="V485" s="37"/>
      <c r="W485" s="37"/>
      <c r="X485" s="37"/>
      <c r="Y485" s="37"/>
      <c r="Z485" s="37"/>
      <c r="AA485" s="37"/>
      <c r="AB485" s="37"/>
      <c r="AC485" s="37"/>
      <c r="AD485" s="37"/>
      <c r="AE485" s="37"/>
      <c r="AR485" s="206" t="s">
        <v>104</v>
      </c>
      <c r="AT485" s="206" t="s">
        <v>264</v>
      </c>
      <c r="AU485" s="206" t="s">
        <v>91</v>
      </c>
      <c r="AY485" s="19" t="s">
        <v>262</v>
      </c>
      <c r="BE485" s="207">
        <f>IF(N485="základní",J485,0)</f>
        <v>0</v>
      </c>
      <c r="BF485" s="207">
        <f>IF(N485="snížená",J485,0)</f>
        <v>0</v>
      </c>
      <c r="BG485" s="207">
        <f>IF(N485="zákl. přenesená",J485,0)</f>
        <v>0</v>
      </c>
      <c r="BH485" s="207">
        <f>IF(N485="sníž. přenesená",J485,0)</f>
        <v>0</v>
      </c>
      <c r="BI485" s="207">
        <f>IF(N485="nulová",J485,0)</f>
        <v>0</v>
      </c>
      <c r="BJ485" s="19" t="s">
        <v>89</v>
      </c>
      <c r="BK485" s="207">
        <f>ROUND(I485*H485,2)</f>
        <v>0</v>
      </c>
      <c r="BL485" s="19" t="s">
        <v>104</v>
      </c>
      <c r="BM485" s="206" t="s">
        <v>4585</v>
      </c>
    </row>
    <row r="486" spans="1:65" s="2" customFormat="1" ht="81">
      <c r="A486" s="37"/>
      <c r="B486" s="38"/>
      <c r="C486" s="39"/>
      <c r="D486" s="208" t="s">
        <v>270</v>
      </c>
      <c r="E486" s="39"/>
      <c r="F486" s="209" t="s">
        <v>4586</v>
      </c>
      <c r="G486" s="39"/>
      <c r="H486" s="39"/>
      <c r="I486" s="118"/>
      <c r="J486" s="39"/>
      <c r="K486" s="39"/>
      <c r="L486" s="42"/>
      <c r="M486" s="210"/>
      <c r="N486" s="211"/>
      <c r="O486" s="67"/>
      <c r="P486" s="67"/>
      <c r="Q486" s="67"/>
      <c r="R486" s="67"/>
      <c r="S486" s="67"/>
      <c r="T486" s="68"/>
      <c r="U486" s="37"/>
      <c r="V486" s="37"/>
      <c r="W486" s="37"/>
      <c r="X486" s="37"/>
      <c r="Y486" s="37"/>
      <c r="Z486" s="37"/>
      <c r="AA486" s="37"/>
      <c r="AB486" s="37"/>
      <c r="AC486" s="37"/>
      <c r="AD486" s="37"/>
      <c r="AE486" s="37"/>
      <c r="AT486" s="19" t="s">
        <v>270</v>
      </c>
      <c r="AU486" s="19" t="s">
        <v>91</v>
      </c>
    </row>
    <row r="487" spans="1:65" s="13" customFormat="1" ht="10">
      <c r="B487" s="212"/>
      <c r="C487" s="213"/>
      <c r="D487" s="208" t="s">
        <v>272</v>
      </c>
      <c r="E487" s="214" t="s">
        <v>44</v>
      </c>
      <c r="F487" s="215" t="s">
        <v>4587</v>
      </c>
      <c r="G487" s="213"/>
      <c r="H487" s="214" t="s">
        <v>44</v>
      </c>
      <c r="I487" s="216"/>
      <c r="J487" s="213"/>
      <c r="K487" s="213"/>
      <c r="L487" s="217"/>
      <c r="M487" s="218"/>
      <c r="N487" s="219"/>
      <c r="O487" s="219"/>
      <c r="P487" s="219"/>
      <c r="Q487" s="219"/>
      <c r="R487" s="219"/>
      <c r="S487" s="219"/>
      <c r="T487" s="220"/>
      <c r="AT487" s="221" t="s">
        <v>272</v>
      </c>
      <c r="AU487" s="221" t="s">
        <v>91</v>
      </c>
      <c r="AV487" s="13" t="s">
        <v>89</v>
      </c>
      <c r="AW487" s="13" t="s">
        <v>38</v>
      </c>
      <c r="AX487" s="13" t="s">
        <v>82</v>
      </c>
      <c r="AY487" s="221" t="s">
        <v>262</v>
      </c>
    </row>
    <row r="488" spans="1:65" s="13" customFormat="1" ht="10">
      <c r="B488" s="212"/>
      <c r="C488" s="213"/>
      <c r="D488" s="208" t="s">
        <v>272</v>
      </c>
      <c r="E488" s="214" t="s">
        <v>44</v>
      </c>
      <c r="F488" s="215" t="s">
        <v>4588</v>
      </c>
      <c r="G488" s="213"/>
      <c r="H488" s="214" t="s">
        <v>44</v>
      </c>
      <c r="I488" s="216"/>
      <c r="J488" s="213"/>
      <c r="K488" s="213"/>
      <c r="L488" s="217"/>
      <c r="M488" s="218"/>
      <c r="N488" s="219"/>
      <c r="O488" s="219"/>
      <c r="P488" s="219"/>
      <c r="Q488" s="219"/>
      <c r="R488" s="219"/>
      <c r="S488" s="219"/>
      <c r="T488" s="220"/>
      <c r="AT488" s="221" t="s">
        <v>272</v>
      </c>
      <c r="AU488" s="221" t="s">
        <v>91</v>
      </c>
      <c r="AV488" s="13" t="s">
        <v>89</v>
      </c>
      <c r="AW488" s="13" t="s">
        <v>38</v>
      </c>
      <c r="AX488" s="13" t="s">
        <v>82</v>
      </c>
      <c r="AY488" s="221" t="s">
        <v>262</v>
      </c>
    </row>
    <row r="489" spans="1:65" s="13" customFormat="1" ht="10">
      <c r="B489" s="212"/>
      <c r="C489" s="213"/>
      <c r="D489" s="208" t="s">
        <v>272</v>
      </c>
      <c r="E489" s="214" t="s">
        <v>44</v>
      </c>
      <c r="F489" s="215" t="s">
        <v>4589</v>
      </c>
      <c r="G489" s="213"/>
      <c r="H489" s="214" t="s">
        <v>44</v>
      </c>
      <c r="I489" s="216"/>
      <c r="J489" s="213"/>
      <c r="K489" s="213"/>
      <c r="L489" s="217"/>
      <c r="M489" s="218"/>
      <c r="N489" s="219"/>
      <c r="O489" s="219"/>
      <c r="P489" s="219"/>
      <c r="Q489" s="219"/>
      <c r="R489" s="219"/>
      <c r="S489" s="219"/>
      <c r="T489" s="220"/>
      <c r="AT489" s="221" t="s">
        <v>272</v>
      </c>
      <c r="AU489" s="221" t="s">
        <v>91</v>
      </c>
      <c r="AV489" s="13" t="s">
        <v>89</v>
      </c>
      <c r="AW489" s="13" t="s">
        <v>38</v>
      </c>
      <c r="AX489" s="13" t="s">
        <v>82</v>
      </c>
      <c r="AY489" s="221" t="s">
        <v>262</v>
      </c>
    </row>
    <row r="490" spans="1:65" s="13" customFormat="1" ht="10">
      <c r="B490" s="212"/>
      <c r="C490" s="213"/>
      <c r="D490" s="208" t="s">
        <v>272</v>
      </c>
      <c r="E490" s="214" t="s">
        <v>44</v>
      </c>
      <c r="F490" s="215" t="s">
        <v>4590</v>
      </c>
      <c r="G490" s="213"/>
      <c r="H490" s="214" t="s">
        <v>44</v>
      </c>
      <c r="I490" s="216"/>
      <c r="J490" s="213"/>
      <c r="K490" s="213"/>
      <c r="L490" s="217"/>
      <c r="M490" s="218"/>
      <c r="N490" s="219"/>
      <c r="O490" s="219"/>
      <c r="P490" s="219"/>
      <c r="Q490" s="219"/>
      <c r="R490" s="219"/>
      <c r="S490" s="219"/>
      <c r="T490" s="220"/>
      <c r="AT490" s="221" t="s">
        <v>272</v>
      </c>
      <c r="AU490" s="221" t="s">
        <v>91</v>
      </c>
      <c r="AV490" s="13" t="s">
        <v>89</v>
      </c>
      <c r="AW490" s="13" t="s">
        <v>38</v>
      </c>
      <c r="AX490" s="13" t="s">
        <v>82</v>
      </c>
      <c r="AY490" s="221" t="s">
        <v>262</v>
      </c>
    </row>
    <row r="491" spans="1:65" s="13" customFormat="1" ht="10">
      <c r="B491" s="212"/>
      <c r="C491" s="213"/>
      <c r="D491" s="208" t="s">
        <v>272</v>
      </c>
      <c r="E491" s="214" t="s">
        <v>44</v>
      </c>
      <c r="F491" s="215" t="s">
        <v>4591</v>
      </c>
      <c r="G491" s="213"/>
      <c r="H491" s="214" t="s">
        <v>44</v>
      </c>
      <c r="I491" s="216"/>
      <c r="J491" s="213"/>
      <c r="K491" s="213"/>
      <c r="L491" s="217"/>
      <c r="M491" s="218"/>
      <c r="N491" s="219"/>
      <c r="O491" s="219"/>
      <c r="P491" s="219"/>
      <c r="Q491" s="219"/>
      <c r="R491" s="219"/>
      <c r="S491" s="219"/>
      <c r="T491" s="220"/>
      <c r="AT491" s="221" t="s">
        <v>272</v>
      </c>
      <c r="AU491" s="221" t="s">
        <v>91</v>
      </c>
      <c r="AV491" s="13" t="s">
        <v>89</v>
      </c>
      <c r="AW491" s="13" t="s">
        <v>38</v>
      </c>
      <c r="AX491" s="13" t="s">
        <v>82</v>
      </c>
      <c r="AY491" s="221" t="s">
        <v>262</v>
      </c>
    </row>
    <row r="492" spans="1:65" s="13" customFormat="1" ht="10">
      <c r="B492" s="212"/>
      <c r="C492" s="213"/>
      <c r="D492" s="208" t="s">
        <v>272</v>
      </c>
      <c r="E492" s="214" t="s">
        <v>44</v>
      </c>
      <c r="F492" s="215" t="s">
        <v>4592</v>
      </c>
      <c r="G492" s="213"/>
      <c r="H492" s="214" t="s">
        <v>44</v>
      </c>
      <c r="I492" s="216"/>
      <c r="J492" s="213"/>
      <c r="K492" s="213"/>
      <c r="L492" s="217"/>
      <c r="M492" s="218"/>
      <c r="N492" s="219"/>
      <c r="O492" s="219"/>
      <c r="P492" s="219"/>
      <c r="Q492" s="219"/>
      <c r="R492" s="219"/>
      <c r="S492" s="219"/>
      <c r="T492" s="220"/>
      <c r="AT492" s="221" t="s">
        <v>272</v>
      </c>
      <c r="AU492" s="221" t="s">
        <v>91</v>
      </c>
      <c r="AV492" s="13" t="s">
        <v>89</v>
      </c>
      <c r="AW492" s="13" t="s">
        <v>38</v>
      </c>
      <c r="AX492" s="13" t="s">
        <v>82</v>
      </c>
      <c r="AY492" s="221" t="s">
        <v>262</v>
      </c>
    </row>
    <row r="493" spans="1:65" s="15" customFormat="1" ht="10">
      <c r="B493" s="233"/>
      <c r="C493" s="234"/>
      <c r="D493" s="208" t="s">
        <v>272</v>
      </c>
      <c r="E493" s="235" t="s">
        <v>44</v>
      </c>
      <c r="F493" s="236" t="s">
        <v>4593</v>
      </c>
      <c r="G493" s="234"/>
      <c r="H493" s="237">
        <v>76.16</v>
      </c>
      <c r="I493" s="238"/>
      <c r="J493" s="234"/>
      <c r="K493" s="234"/>
      <c r="L493" s="239"/>
      <c r="M493" s="240"/>
      <c r="N493" s="241"/>
      <c r="O493" s="241"/>
      <c r="P493" s="241"/>
      <c r="Q493" s="241"/>
      <c r="R493" s="241"/>
      <c r="S493" s="241"/>
      <c r="T493" s="242"/>
      <c r="AT493" s="243" t="s">
        <v>272</v>
      </c>
      <c r="AU493" s="243" t="s">
        <v>91</v>
      </c>
      <c r="AV493" s="15" t="s">
        <v>91</v>
      </c>
      <c r="AW493" s="15" t="s">
        <v>38</v>
      </c>
      <c r="AX493" s="15" t="s">
        <v>82</v>
      </c>
      <c r="AY493" s="243" t="s">
        <v>262</v>
      </c>
    </row>
    <row r="494" spans="1:65" s="15" customFormat="1" ht="10">
      <c r="B494" s="233"/>
      <c r="C494" s="234"/>
      <c r="D494" s="208" t="s">
        <v>272</v>
      </c>
      <c r="E494" s="235" t="s">
        <v>44</v>
      </c>
      <c r="F494" s="236" t="s">
        <v>4594</v>
      </c>
      <c r="G494" s="234"/>
      <c r="H494" s="237">
        <v>201.6</v>
      </c>
      <c r="I494" s="238"/>
      <c r="J494" s="234"/>
      <c r="K494" s="234"/>
      <c r="L494" s="239"/>
      <c r="M494" s="240"/>
      <c r="N494" s="241"/>
      <c r="O494" s="241"/>
      <c r="P494" s="241"/>
      <c r="Q494" s="241"/>
      <c r="R494" s="241"/>
      <c r="S494" s="241"/>
      <c r="T494" s="242"/>
      <c r="AT494" s="243" t="s">
        <v>272</v>
      </c>
      <c r="AU494" s="243" t="s">
        <v>91</v>
      </c>
      <c r="AV494" s="15" t="s">
        <v>91</v>
      </c>
      <c r="AW494" s="15" t="s">
        <v>38</v>
      </c>
      <c r="AX494" s="15" t="s">
        <v>82</v>
      </c>
      <c r="AY494" s="243" t="s">
        <v>262</v>
      </c>
    </row>
    <row r="495" spans="1:65" s="15" customFormat="1" ht="10">
      <c r="B495" s="233"/>
      <c r="C495" s="234"/>
      <c r="D495" s="208" t="s">
        <v>272</v>
      </c>
      <c r="E495" s="235" t="s">
        <v>44</v>
      </c>
      <c r="F495" s="236" t="s">
        <v>4595</v>
      </c>
      <c r="G495" s="234"/>
      <c r="H495" s="237">
        <v>221.76</v>
      </c>
      <c r="I495" s="238"/>
      <c r="J495" s="234"/>
      <c r="K495" s="234"/>
      <c r="L495" s="239"/>
      <c r="M495" s="240"/>
      <c r="N495" s="241"/>
      <c r="O495" s="241"/>
      <c r="P495" s="241"/>
      <c r="Q495" s="241"/>
      <c r="R495" s="241"/>
      <c r="S495" s="241"/>
      <c r="T495" s="242"/>
      <c r="AT495" s="243" t="s">
        <v>272</v>
      </c>
      <c r="AU495" s="243" t="s">
        <v>91</v>
      </c>
      <c r="AV495" s="15" t="s">
        <v>91</v>
      </c>
      <c r="AW495" s="15" t="s">
        <v>38</v>
      </c>
      <c r="AX495" s="15" t="s">
        <v>82</v>
      </c>
      <c r="AY495" s="243" t="s">
        <v>262</v>
      </c>
    </row>
    <row r="496" spans="1:65" s="13" customFormat="1" ht="10">
      <c r="B496" s="212"/>
      <c r="C496" s="213"/>
      <c r="D496" s="208" t="s">
        <v>272</v>
      </c>
      <c r="E496" s="214" t="s">
        <v>44</v>
      </c>
      <c r="F496" s="215" t="s">
        <v>4596</v>
      </c>
      <c r="G496" s="213"/>
      <c r="H496" s="214" t="s">
        <v>44</v>
      </c>
      <c r="I496" s="216"/>
      <c r="J496" s="213"/>
      <c r="K496" s="213"/>
      <c r="L496" s="217"/>
      <c r="M496" s="218"/>
      <c r="N496" s="219"/>
      <c r="O496" s="219"/>
      <c r="P496" s="219"/>
      <c r="Q496" s="219"/>
      <c r="R496" s="219"/>
      <c r="S496" s="219"/>
      <c r="T496" s="220"/>
      <c r="AT496" s="221" t="s">
        <v>272</v>
      </c>
      <c r="AU496" s="221" t="s">
        <v>91</v>
      </c>
      <c r="AV496" s="13" t="s">
        <v>89</v>
      </c>
      <c r="AW496" s="13" t="s">
        <v>38</v>
      </c>
      <c r="AX496" s="13" t="s">
        <v>82</v>
      </c>
      <c r="AY496" s="221" t="s">
        <v>262</v>
      </c>
    </row>
    <row r="497" spans="2:51" s="13" customFormat="1" ht="10">
      <c r="B497" s="212"/>
      <c r="C497" s="213"/>
      <c r="D497" s="208" t="s">
        <v>272</v>
      </c>
      <c r="E497" s="214" t="s">
        <v>44</v>
      </c>
      <c r="F497" s="215" t="s">
        <v>4590</v>
      </c>
      <c r="G497" s="213"/>
      <c r="H497" s="214" t="s">
        <v>44</v>
      </c>
      <c r="I497" s="216"/>
      <c r="J497" s="213"/>
      <c r="K497" s="213"/>
      <c r="L497" s="217"/>
      <c r="M497" s="218"/>
      <c r="N497" s="219"/>
      <c r="O497" s="219"/>
      <c r="P497" s="219"/>
      <c r="Q497" s="219"/>
      <c r="R497" s="219"/>
      <c r="S497" s="219"/>
      <c r="T497" s="220"/>
      <c r="AT497" s="221" t="s">
        <v>272</v>
      </c>
      <c r="AU497" s="221" t="s">
        <v>91</v>
      </c>
      <c r="AV497" s="13" t="s">
        <v>89</v>
      </c>
      <c r="AW497" s="13" t="s">
        <v>38</v>
      </c>
      <c r="AX497" s="13" t="s">
        <v>82</v>
      </c>
      <c r="AY497" s="221" t="s">
        <v>262</v>
      </c>
    </row>
    <row r="498" spans="2:51" s="13" customFormat="1" ht="10">
      <c r="B498" s="212"/>
      <c r="C498" s="213"/>
      <c r="D498" s="208" t="s">
        <v>272</v>
      </c>
      <c r="E498" s="214" t="s">
        <v>44</v>
      </c>
      <c r="F498" s="215" t="s">
        <v>4591</v>
      </c>
      <c r="G498" s="213"/>
      <c r="H498" s="214" t="s">
        <v>44</v>
      </c>
      <c r="I498" s="216"/>
      <c r="J498" s="213"/>
      <c r="K498" s="213"/>
      <c r="L498" s="217"/>
      <c r="M498" s="218"/>
      <c r="N498" s="219"/>
      <c r="O498" s="219"/>
      <c r="P498" s="219"/>
      <c r="Q498" s="219"/>
      <c r="R498" s="219"/>
      <c r="S498" s="219"/>
      <c r="T498" s="220"/>
      <c r="AT498" s="221" t="s">
        <v>272</v>
      </c>
      <c r="AU498" s="221" t="s">
        <v>91</v>
      </c>
      <c r="AV498" s="13" t="s">
        <v>89</v>
      </c>
      <c r="AW498" s="13" t="s">
        <v>38</v>
      </c>
      <c r="AX498" s="13" t="s">
        <v>82</v>
      </c>
      <c r="AY498" s="221" t="s">
        <v>262</v>
      </c>
    </row>
    <row r="499" spans="2:51" s="13" customFormat="1" ht="10">
      <c r="B499" s="212"/>
      <c r="C499" s="213"/>
      <c r="D499" s="208" t="s">
        <v>272</v>
      </c>
      <c r="E499" s="214" t="s">
        <v>44</v>
      </c>
      <c r="F499" s="215" t="s">
        <v>4592</v>
      </c>
      <c r="G499" s="213"/>
      <c r="H499" s="214" t="s">
        <v>44</v>
      </c>
      <c r="I499" s="216"/>
      <c r="J499" s="213"/>
      <c r="K499" s="213"/>
      <c r="L499" s="217"/>
      <c r="M499" s="218"/>
      <c r="N499" s="219"/>
      <c r="O499" s="219"/>
      <c r="P499" s="219"/>
      <c r="Q499" s="219"/>
      <c r="R499" s="219"/>
      <c r="S499" s="219"/>
      <c r="T499" s="220"/>
      <c r="AT499" s="221" t="s">
        <v>272</v>
      </c>
      <c r="AU499" s="221" t="s">
        <v>91</v>
      </c>
      <c r="AV499" s="13" t="s">
        <v>89</v>
      </c>
      <c r="AW499" s="13" t="s">
        <v>38</v>
      </c>
      <c r="AX499" s="13" t="s">
        <v>82</v>
      </c>
      <c r="AY499" s="221" t="s">
        <v>262</v>
      </c>
    </row>
    <row r="500" spans="2:51" s="15" customFormat="1" ht="10">
      <c r="B500" s="233"/>
      <c r="C500" s="234"/>
      <c r="D500" s="208" t="s">
        <v>272</v>
      </c>
      <c r="E500" s="235" t="s">
        <v>44</v>
      </c>
      <c r="F500" s="236" t="s">
        <v>4593</v>
      </c>
      <c r="G500" s="234"/>
      <c r="H500" s="237">
        <v>76.16</v>
      </c>
      <c r="I500" s="238"/>
      <c r="J500" s="234"/>
      <c r="K500" s="234"/>
      <c r="L500" s="239"/>
      <c r="M500" s="240"/>
      <c r="N500" s="241"/>
      <c r="O500" s="241"/>
      <c r="P500" s="241"/>
      <c r="Q500" s="241"/>
      <c r="R500" s="241"/>
      <c r="S500" s="241"/>
      <c r="T500" s="242"/>
      <c r="AT500" s="243" t="s">
        <v>272</v>
      </c>
      <c r="AU500" s="243" t="s">
        <v>91</v>
      </c>
      <c r="AV500" s="15" t="s">
        <v>91</v>
      </c>
      <c r="AW500" s="15" t="s">
        <v>38</v>
      </c>
      <c r="AX500" s="15" t="s">
        <v>82</v>
      </c>
      <c r="AY500" s="243" t="s">
        <v>262</v>
      </c>
    </row>
    <row r="501" spans="2:51" s="15" customFormat="1" ht="10">
      <c r="B501" s="233"/>
      <c r="C501" s="234"/>
      <c r="D501" s="208" t="s">
        <v>272</v>
      </c>
      <c r="E501" s="235" t="s">
        <v>44</v>
      </c>
      <c r="F501" s="236" t="s">
        <v>4594</v>
      </c>
      <c r="G501" s="234"/>
      <c r="H501" s="237">
        <v>201.6</v>
      </c>
      <c r="I501" s="238"/>
      <c r="J501" s="234"/>
      <c r="K501" s="234"/>
      <c r="L501" s="239"/>
      <c r="M501" s="240"/>
      <c r="N501" s="241"/>
      <c r="O501" s="241"/>
      <c r="P501" s="241"/>
      <c r="Q501" s="241"/>
      <c r="R501" s="241"/>
      <c r="S501" s="241"/>
      <c r="T501" s="242"/>
      <c r="AT501" s="243" t="s">
        <v>272</v>
      </c>
      <c r="AU501" s="243" t="s">
        <v>91</v>
      </c>
      <c r="AV501" s="15" t="s">
        <v>91</v>
      </c>
      <c r="AW501" s="15" t="s">
        <v>38</v>
      </c>
      <c r="AX501" s="15" t="s">
        <v>82</v>
      </c>
      <c r="AY501" s="243" t="s">
        <v>262</v>
      </c>
    </row>
    <row r="502" spans="2:51" s="15" customFormat="1" ht="10">
      <c r="B502" s="233"/>
      <c r="C502" s="234"/>
      <c r="D502" s="208" t="s">
        <v>272</v>
      </c>
      <c r="E502" s="235" t="s">
        <v>44</v>
      </c>
      <c r="F502" s="236" t="s">
        <v>4595</v>
      </c>
      <c r="G502" s="234"/>
      <c r="H502" s="237">
        <v>221.76</v>
      </c>
      <c r="I502" s="238"/>
      <c r="J502" s="234"/>
      <c r="K502" s="234"/>
      <c r="L502" s="239"/>
      <c r="M502" s="240"/>
      <c r="N502" s="241"/>
      <c r="O502" s="241"/>
      <c r="P502" s="241"/>
      <c r="Q502" s="241"/>
      <c r="R502" s="241"/>
      <c r="S502" s="241"/>
      <c r="T502" s="242"/>
      <c r="AT502" s="243" t="s">
        <v>272</v>
      </c>
      <c r="AU502" s="243" t="s">
        <v>91</v>
      </c>
      <c r="AV502" s="15" t="s">
        <v>91</v>
      </c>
      <c r="AW502" s="15" t="s">
        <v>38</v>
      </c>
      <c r="AX502" s="15" t="s">
        <v>82</v>
      </c>
      <c r="AY502" s="243" t="s">
        <v>262</v>
      </c>
    </row>
    <row r="503" spans="2:51" s="13" customFormat="1" ht="10">
      <c r="B503" s="212"/>
      <c r="C503" s="213"/>
      <c r="D503" s="208" t="s">
        <v>272</v>
      </c>
      <c r="E503" s="214" t="s">
        <v>44</v>
      </c>
      <c r="F503" s="215" t="s">
        <v>4597</v>
      </c>
      <c r="G503" s="213"/>
      <c r="H503" s="214" t="s">
        <v>44</v>
      </c>
      <c r="I503" s="216"/>
      <c r="J503" s="213"/>
      <c r="K503" s="213"/>
      <c r="L503" s="217"/>
      <c r="M503" s="218"/>
      <c r="N503" s="219"/>
      <c r="O503" s="219"/>
      <c r="P503" s="219"/>
      <c r="Q503" s="219"/>
      <c r="R503" s="219"/>
      <c r="S503" s="219"/>
      <c r="T503" s="220"/>
      <c r="AT503" s="221" t="s">
        <v>272</v>
      </c>
      <c r="AU503" s="221" t="s">
        <v>91</v>
      </c>
      <c r="AV503" s="13" t="s">
        <v>89</v>
      </c>
      <c r="AW503" s="13" t="s">
        <v>38</v>
      </c>
      <c r="AX503" s="13" t="s">
        <v>82</v>
      </c>
      <c r="AY503" s="221" t="s">
        <v>262</v>
      </c>
    </row>
    <row r="504" spans="2:51" s="13" customFormat="1" ht="10">
      <c r="B504" s="212"/>
      <c r="C504" s="213"/>
      <c r="D504" s="208" t="s">
        <v>272</v>
      </c>
      <c r="E504" s="214" t="s">
        <v>44</v>
      </c>
      <c r="F504" s="215" t="s">
        <v>4590</v>
      </c>
      <c r="G504" s="213"/>
      <c r="H504" s="214" t="s">
        <v>44</v>
      </c>
      <c r="I504" s="216"/>
      <c r="J504" s="213"/>
      <c r="K504" s="213"/>
      <c r="L504" s="217"/>
      <c r="M504" s="218"/>
      <c r="N504" s="219"/>
      <c r="O504" s="219"/>
      <c r="P504" s="219"/>
      <c r="Q504" s="219"/>
      <c r="R504" s="219"/>
      <c r="S504" s="219"/>
      <c r="T504" s="220"/>
      <c r="AT504" s="221" t="s">
        <v>272</v>
      </c>
      <c r="AU504" s="221" t="s">
        <v>91</v>
      </c>
      <c r="AV504" s="13" t="s">
        <v>89</v>
      </c>
      <c r="AW504" s="13" t="s">
        <v>38</v>
      </c>
      <c r="AX504" s="13" t="s">
        <v>82</v>
      </c>
      <c r="AY504" s="221" t="s">
        <v>262</v>
      </c>
    </row>
    <row r="505" spans="2:51" s="13" customFormat="1" ht="10">
      <c r="B505" s="212"/>
      <c r="C505" s="213"/>
      <c r="D505" s="208" t="s">
        <v>272</v>
      </c>
      <c r="E505" s="214" t="s">
        <v>44</v>
      </c>
      <c r="F505" s="215" t="s">
        <v>4591</v>
      </c>
      <c r="G505" s="213"/>
      <c r="H505" s="214" t="s">
        <v>44</v>
      </c>
      <c r="I505" s="216"/>
      <c r="J505" s="213"/>
      <c r="K505" s="213"/>
      <c r="L505" s="217"/>
      <c r="M505" s="218"/>
      <c r="N505" s="219"/>
      <c r="O505" s="219"/>
      <c r="P505" s="219"/>
      <c r="Q505" s="219"/>
      <c r="R505" s="219"/>
      <c r="S505" s="219"/>
      <c r="T505" s="220"/>
      <c r="AT505" s="221" t="s">
        <v>272</v>
      </c>
      <c r="AU505" s="221" t="s">
        <v>91</v>
      </c>
      <c r="AV505" s="13" t="s">
        <v>89</v>
      </c>
      <c r="AW505" s="13" t="s">
        <v>38</v>
      </c>
      <c r="AX505" s="13" t="s">
        <v>82</v>
      </c>
      <c r="AY505" s="221" t="s">
        <v>262</v>
      </c>
    </row>
    <row r="506" spans="2:51" s="13" customFormat="1" ht="10">
      <c r="B506" s="212"/>
      <c r="C506" s="213"/>
      <c r="D506" s="208" t="s">
        <v>272</v>
      </c>
      <c r="E506" s="214" t="s">
        <v>44</v>
      </c>
      <c r="F506" s="215" t="s">
        <v>4592</v>
      </c>
      <c r="G506" s="213"/>
      <c r="H506" s="214" t="s">
        <v>44</v>
      </c>
      <c r="I506" s="216"/>
      <c r="J506" s="213"/>
      <c r="K506" s="213"/>
      <c r="L506" s="217"/>
      <c r="M506" s="218"/>
      <c r="N506" s="219"/>
      <c r="O506" s="219"/>
      <c r="P506" s="219"/>
      <c r="Q506" s="219"/>
      <c r="R506" s="219"/>
      <c r="S506" s="219"/>
      <c r="T506" s="220"/>
      <c r="AT506" s="221" t="s">
        <v>272</v>
      </c>
      <c r="AU506" s="221" t="s">
        <v>91</v>
      </c>
      <c r="AV506" s="13" t="s">
        <v>89</v>
      </c>
      <c r="AW506" s="13" t="s">
        <v>38</v>
      </c>
      <c r="AX506" s="13" t="s">
        <v>82</v>
      </c>
      <c r="AY506" s="221" t="s">
        <v>262</v>
      </c>
    </row>
    <row r="507" spans="2:51" s="15" customFormat="1" ht="10">
      <c r="B507" s="233"/>
      <c r="C507" s="234"/>
      <c r="D507" s="208" t="s">
        <v>272</v>
      </c>
      <c r="E507" s="235" t="s">
        <v>44</v>
      </c>
      <c r="F507" s="236" t="s">
        <v>4593</v>
      </c>
      <c r="G507" s="234"/>
      <c r="H507" s="237">
        <v>76.16</v>
      </c>
      <c r="I507" s="238"/>
      <c r="J507" s="234"/>
      <c r="K507" s="234"/>
      <c r="L507" s="239"/>
      <c r="M507" s="240"/>
      <c r="N507" s="241"/>
      <c r="O507" s="241"/>
      <c r="P507" s="241"/>
      <c r="Q507" s="241"/>
      <c r="R507" s="241"/>
      <c r="S507" s="241"/>
      <c r="T507" s="242"/>
      <c r="AT507" s="243" t="s">
        <v>272</v>
      </c>
      <c r="AU507" s="243" t="s">
        <v>91</v>
      </c>
      <c r="AV507" s="15" t="s">
        <v>91</v>
      </c>
      <c r="AW507" s="15" t="s">
        <v>38</v>
      </c>
      <c r="AX507" s="15" t="s">
        <v>82</v>
      </c>
      <c r="AY507" s="243" t="s">
        <v>262</v>
      </c>
    </row>
    <row r="508" spans="2:51" s="15" customFormat="1" ht="10">
      <c r="B508" s="233"/>
      <c r="C508" s="234"/>
      <c r="D508" s="208" t="s">
        <v>272</v>
      </c>
      <c r="E508" s="235" t="s">
        <v>44</v>
      </c>
      <c r="F508" s="236" t="s">
        <v>4594</v>
      </c>
      <c r="G508" s="234"/>
      <c r="H508" s="237">
        <v>201.6</v>
      </c>
      <c r="I508" s="238"/>
      <c r="J508" s="234"/>
      <c r="K508" s="234"/>
      <c r="L508" s="239"/>
      <c r="M508" s="240"/>
      <c r="N508" s="241"/>
      <c r="O508" s="241"/>
      <c r="P508" s="241"/>
      <c r="Q508" s="241"/>
      <c r="R508" s="241"/>
      <c r="S508" s="241"/>
      <c r="T508" s="242"/>
      <c r="AT508" s="243" t="s">
        <v>272</v>
      </c>
      <c r="AU508" s="243" t="s">
        <v>91</v>
      </c>
      <c r="AV508" s="15" t="s">
        <v>91</v>
      </c>
      <c r="AW508" s="15" t="s">
        <v>38</v>
      </c>
      <c r="AX508" s="15" t="s">
        <v>82</v>
      </c>
      <c r="AY508" s="243" t="s">
        <v>262</v>
      </c>
    </row>
    <row r="509" spans="2:51" s="15" customFormat="1" ht="10">
      <c r="B509" s="233"/>
      <c r="C509" s="234"/>
      <c r="D509" s="208" t="s">
        <v>272</v>
      </c>
      <c r="E509" s="235" t="s">
        <v>44</v>
      </c>
      <c r="F509" s="236" t="s">
        <v>4595</v>
      </c>
      <c r="G509" s="234"/>
      <c r="H509" s="237">
        <v>221.76</v>
      </c>
      <c r="I509" s="238"/>
      <c r="J509" s="234"/>
      <c r="K509" s="234"/>
      <c r="L509" s="239"/>
      <c r="M509" s="240"/>
      <c r="N509" s="241"/>
      <c r="O509" s="241"/>
      <c r="P509" s="241"/>
      <c r="Q509" s="241"/>
      <c r="R509" s="241"/>
      <c r="S509" s="241"/>
      <c r="T509" s="242"/>
      <c r="AT509" s="243" t="s">
        <v>272</v>
      </c>
      <c r="AU509" s="243" t="s">
        <v>91</v>
      </c>
      <c r="AV509" s="15" t="s">
        <v>91</v>
      </c>
      <c r="AW509" s="15" t="s">
        <v>38</v>
      </c>
      <c r="AX509" s="15" t="s">
        <v>82</v>
      </c>
      <c r="AY509" s="243" t="s">
        <v>262</v>
      </c>
    </row>
    <row r="510" spans="2:51" s="13" customFormat="1" ht="10">
      <c r="B510" s="212"/>
      <c r="C510" s="213"/>
      <c r="D510" s="208" t="s">
        <v>272</v>
      </c>
      <c r="E510" s="214" t="s">
        <v>44</v>
      </c>
      <c r="F510" s="215" t="s">
        <v>4598</v>
      </c>
      <c r="G510" s="213"/>
      <c r="H510" s="214" t="s">
        <v>44</v>
      </c>
      <c r="I510" s="216"/>
      <c r="J510" s="213"/>
      <c r="K510" s="213"/>
      <c r="L510" s="217"/>
      <c r="M510" s="218"/>
      <c r="N510" s="219"/>
      <c r="O510" s="219"/>
      <c r="P510" s="219"/>
      <c r="Q510" s="219"/>
      <c r="R510" s="219"/>
      <c r="S510" s="219"/>
      <c r="T510" s="220"/>
      <c r="AT510" s="221" t="s">
        <v>272</v>
      </c>
      <c r="AU510" s="221" t="s">
        <v>91</v>
      </c>
      <c r="AV510" s="13" t="s">
        <v>89</v>
      </c>
      <c r="AW510" s="13" t="s">
        <v>38</v>
      </c>
      <c r="AX510" s="13" t="s">
        <v>82</v>
      </c>
      <c r="AY510" s="221" t="s">
        <v>262</v>
      </c>
    </row>
    <row r="511" spans="2:51" s="13" customFormat="1" ht="10">
      <c r="B511" s="212"/>
      <c r="C511" s="213"/>
      <c r="D511" s="208" t="s">
        <v>272</v>
      </c>
      <c r="E511" s="214" t="s">
        <v>44</v>
      </c>
      <c r="F511" s="215" t="s">
        <v>4590</v>
      </c>
      <c r="G511" s="213"/>
      <c r="H511" s="214" t="s">
        <v>44</v>
      </c>
      <c r="I511" s="216"/>
      <c r="J511" s="213"/>
      <c r="K511" s="213"/>
      <c r="L511" s="217"/>
      <c r="M511" s="218"/>
      <c r="N511" s="219"/>
      <c r="O511" s="219"/>
      <c r="P511" s="219"/>
      <c r="Q511" s="219"/>
      <c r="R511" s="219"/>
      <c r="S511" s="219"/>
      <c r="T511" s="220"/>
      <c r="AT511" s="221" t="s">
        <v>272</v>
      </c>
      <c r="AU511" s="221" t="s">
        <v>91</v>
      </c>
      <c r="AV511" s="13" t="s">
        <v>89</v>
      </c>
      <c r="AW511" s="13" t="s">
        <v>38</v>
      </c>
      <c r="AX511" s="13" t="s">
        <v>82</v>
      </c>
      <c r="AY511" s="221" t="s">
        <v>262</v>
      </c>
    </row>
    <row r="512" spans="2:51" s="13" customFormat="1" ht="10">
      <c r="B512" s="212"/>
      <c r="C512" s="213"/>
      <c r="D512" s="208" t="s">
        <v>272</v>
      </c>
      <c r="E512" s="214" t="s">
        <v>44</v>
      </c>
      <c r="F512" s="215" t="s">
        <v>4591</v>
      </c>
      <c r="G512" s="213"/>
      <c r="H512" s="214" t="s">
        <v>44</v>
      </c>
      <c r="I512" s="216"/>
      <c r="J512" s="213"/>
      <c r="K512" s="213"/>
      <c r="L512" s="217"/>
      <c r="M512" s="218"/>
      <c r="N512" s="219"/>
      <c r="O512" s="219"/>
      <c r="P512" s="219"/>
      <c r="Q512" s="219"/>
      <c r="R512" s="219"/>
      <c r="S512" s="219"/>
      <c r="T512" s="220"/>
      <c r="AT512" s="221" t="s">
        <v>272</v>
      </c>
      <c r="AU512" s="221" t="s">
        <v>91</v>
      </c>
      <c r="AV512" s="13" t="s">
        <v>89</v>
      </c>
      <c r="AW512" s="13" t="s">
        <v>38</v>
      </c>
      <c r="AX512" s="13" t="s">
        <v>82</v>
      </c>
      <c r="AY512" s="221" t="s">
        <v>262</v>
      </c>
    </row>
    <row r="513" spans="1:65" s="13" customFormat="1" ht="10">
      <c r="B513" s="212"/>
      <c r="C513" s="213"/>
      <c r="D513" s="208" t="s">
        <v>272</v>
      </c>
      <c r="E513" s="214" t="s">
        <v>44</v>
      </c>
      <c r="F513" s="215" t="s">
        <v>4592</v>
      </c>
      <c r="G513" s="213"/>
      <c r="H513" s="214" t="s">
        <v>44</v>
      </c>
      <c r="I513" s="216"/>
      <c r="J513" s="213"/>
      <c r="K513" s="213"/>
      <c r="L513" s="217"/>
      <c r="M513" s="218"/>
      <c r="N513" s="219"/>
      <c r="O513" s="219"/>
      <c r="P513" s="219"/>
      <c r="Q513" s="219"/>
      <c r="R513" s="219"/>
      <c r="S513" s="219"/>
      <c r="T513" s="220"/>
      <c r="AT513" s="221" t="s">
        <v>272</v>
      </c>
      <c r="AU513" s="221" t="s">
        <v>91</v>
      </c>
      <c r="AV513" s="13" t="s">
        <v>89</v>
      </c>
      <c r="AW513" s="13" t="s">
        <v>38</v>
      </c>
      <c r="AX513" s="13" t="s">
        <v>82</v>
      </c>
      <c r="AY513" s="221" t="s">
        <v>262</v>
      </c>
    </row>
    <row r="514" spans="1:65" s="13" customFormat="1" ht="10">
      <c r="B514" s="212"/>
      <c r="C514" s="213"/>
      <c r="D514" s="208" t="s">
        <v>272</v>
      </c>
      <c r="E514" s="214" t="s">
        <v>44</v>
      </c>
      <c r="F514" s="215" t="s">
        <v>4592</v>
      </c>
      <c r="G514" s="213"/>
      <c r="H514" s="214" t="s">
        <v>44</v>
      </c>
      <c r="I514" s="216"/>
      <c r="J514" s="213"/>
      <c r="K514" s="213"/>
      <c r="L514" s="217"/>
      <c r="M514" s="218"/>
      <c r="N514" s="219"/>
      <c r="O514" s="219"/>
      <c r="P514" s="219"/>
      <c r="Q514" s="219"/>
      <c r="R514" s="219"/>
      <c r="S514" s="219"/>
      <c r="T514" s="220"/>
      <c r="AT514" s="221" t="s">
        <v>272</v>
      </c>
      <c r="AU514" s="221" t="s">
        <v>91</v>
      </c>
      <c r="AV514" s="13" t="s">
        <v>89</v>
      </c>
      <c r="AW514" s="13" t="s">
        <v>38</v>
      </c>
      <c r="AX514" s="13" t="s">
        <v>82</v>
      </c>
      <c r="AY514" s="221" t="s">
        <v>262</v>
      </c>
    </row>
    <row r="515" spans="1:65" s="13" customFormat="1" ht="10">
      <c r="B515" s="212"/>
      <c r="C515" s="213"/>
      <c r="D515" s="208" t="s">
        <v>272</v>
      </c>
      <c r="E515" s="214" t="s">
        <v>44</v>
      </c>
      <c r="F515" s="215" t="s">
        <v>4592</v>
      </c>
      <c r="G515" s="213"/>
      <c r="H515" s="214" t="s">
        <v>44</v>
      </c>
      <c r="I515" s="216"/>
      <c r="J515" s="213"/>
      <c r="K515" s="213"/>
      <c r="L515" s="217"/>
      <c r="M515" s="218"/>
      <c r="N515" s="219"/>
      <c r="O515" s="219"/>
      <c r="P515" s="219"/>
      <c r="Q515" s="219"/>
      <c r="R515" s="219"/>
      <c r="S515" s="219"/>
      <c r="T515" s="220"/>
      <c r="AT515" s="221" t="s">
        <v>272</v>
      </c>
      <c r="AU515" s="221" t="s">
        <v>91</v>
      </c>
      <c r="AV515" s="13" t="s">
        <v>89</v>
      </c>
      <c r="AW515" s="13" t="s">
        <v>38</v>
      </c>
      <c r="AX515" s="13" t="s">
        <v>82</v>
      </c>
      <c r="AY515" s="221" t="s">
        <v>262</v>
      </c>
    </row>
    <row r="516" spans="1:65" s="13" customFormat="1" ht="10">
      <c r="B516" s="212"/>
      <c r="C516" s="213"/>
      <c r="D516" s="208" t="s">
        <v>272</v>
      </c>
      <c r="E516" s="214" t="s">
        <v>44</v>
      </c>
      <c r="F516" s="215" t="s">
        <v>4592</v>
      </c>
      <c r="G516" s="213"/>
      <c r="H516" s="214" t="s">
        <v>44</v>
      </c>
      <c r="I516" s="216"/>
      <c r="J516" s="213"/>
      <c r="K516" s="213"/>
      <c r="L516" s="217"/>
      <c r="M516" s="218"/>
      <c r="N516" s="219"/>
      <c r="O516" s="219"/>
      <c r="P516" s="219"/>
      <c r="Q516" s="219"/>
      <c r="R516" s="219"/>
      <c r="S516" s="219"/>
      <c r="T516" s="220"/>
      <c r="AT516" s="221" t="s">
        <v>272</v>
      </c>
      <c r="AU516" s="221" t="s">
        <v>91</v>
      </c>
      <c r="AV516" s="13" t="s">
        <v>89</v>
      </c>
      <c r="AW516" s="13" t="s">
        <v>38</v>
      </c>
      <c r="AX516" s="13" t="s">
        <v>82</v>
      </c>
      <c r="AY516" s="221" t="s">
        <v>262</v>
      </c>
    </row>
    <row r="517" spans="1:65" s="15" customFormat="1" ht="10">
      <c r="B517" s="233"/>
      <c r="C517" s="234"/>
      <c r="D517" s="208" t="s">
        <v>272</v>
      </c>
      <c r="E517" s="235" t="s">
        <v>44</v>
      </c>
      <c r="F517" s="236" t="s">
        <v>4593</v>
      </c>
      <c r="G517" s="234"/>
      <c r="H517" s="237">
        <v>76.16</v>
      </c>
      <c r="I517" s="238"/>
      <c r="J517" s="234"/>
      <c r="K517" s="234"/>
      <c r="L517" s="239"/>
      <c r="M517" s="240"/>
      <c r="N517" s="241"/>
      <c r="O517" s="241"/>
      <c r="P517" s="241"/>
      <c r="Q517" s="241"/>
      <c r="R517" s="241"/>
      <c r="S517" s="241"/>
      <c r="T517" s="242"/>
      <c r="AT517" s="243" t="s">
        <v>272</v>
      </c>
      <c r="AU517" s="243" t="s">
        <v>91</v>
      </c>
      <c r="AV517" s="15" t="s">
        <v>91</v>
      </c>
      <c r="AW517" s="15" t="s">
        <v>38</v>
      </c>
      <c r="AX517" s="15" t="s">
        <v>82</v>
      </c>
      <c r="AY517" s="243" t="s">
        <v>262</v>
      </c>
    </row>
    <row r="518" spans="1:65" s="15" customFormat="1" ht="10">
      <c r="B518" s="233"/>
      <c r="C518" s="234"/>
      <c r="D518" s="208" t="s">
        <v>272</v>
      </c>
      <c r="E518" s="235" t="s">
        <v>44</v>
      </c>
      <c r="F518" s="236" t="s">
        <v>4594</v>
      </c>
      <c r="G518" s="234"/>
      <c r="H518" s="237">
        <v>201.6</v>
      </c>
      <c r="I518" s="238"/>
      <c r="J518" s="234"/>
      <c r="K518" s="234"/>
      <c r="L518" s="239"/>
      <c r="M518" s="240"/>
      <c r="N518" s="241"/>
      <c r="O518" s="241"/>
      <c r="P518" s="241"/>
      <c r="Q518" s="241"/>
      <c r="R518" s="241"/>
      <c r="S518" s="241"/>
      <c r="T518" s="242"/>
      <c r="AT518" s="243" t="s">
        <v>272</v>
      </c>
      <c r="AU518" s="243" t="s">
        <v>91</v>
      </c>
      <c r="AV518" s="15" t="s">
        <v>91</v>
      </c>
      <c r="AW518" s="15" t="s">
        <v>38</v>
      </c>
      <c r="AX518" s="15" t="s">
        <v>82</v>
      </c>
      <c r="AY518" s="243" t="s">
        <v>262</v>
      </c>
    </row>
    <row r="519" spans="1:65" s="15" customFormat="1" ht="10">
      <c r="B519" s="233"/>
      <c r="C519" s="234"/>
      <c r="D519" s="208" t="s">
        <v>272</v>
      </c>
      <c r="E519" s="235" t="s">
        <v>44</v>
      </c>
      <c r="F519" s="236" t="s">
        <v>4599</v>
      </c>
      <c r="G519" s="234"/>
      <c r="H519" s="237">
        <v>209.44</v>
      </c>
      <c r="I519" s="238"/>
      <c r="J519" s="234"/>
      <c r="K519" s="234"/>
      <c r="L519" s="239"/>
      <c r="M519" s="240"/>
      <c r="N519" s="241"/>
      <c r="O519" s="241"/>
      <c r="P519" s="241"/>
      <c r="Q519" s="241"/>
      <c r="R519" s="241"/>
      <c r="S519" s="241"/>
      <c r="T519" s="242"/>
      <c r="AT519" s="243" t="s">
        <v>272</v>
      </c>
      <c r="AU519" s="243" t="s">
        <v>91</v>
      </c>
      <c r="AV519" s="15" t="s">
        <v>91</v>
      </c>
      <c r="AW519" s="15" t="s">
        <v>38</v>
      </c>
      <c r="AX519" s="15" t="s">
        <v>82</v>
      </c>
      <c r="AY519" s="243" t="s">
        <v>262</v>
      </c>
    </row>
    <row r="520" spans="1:65" s="15" customFormat="1" ht="10">
      <c r="B520" s="233"/>
      <c r="C520" s="234"/>
      <c r="D520" s="208" t="s">
        <v>272</v>
      </c>
      <c r="E520" s="235" t="s">
        <v>44</v>
      </c>
      <c r="F520" s="236" t="s">
        <v>4600</v>
      </c>
      <c r="G520" s="234"/>
      <c r="H520" s="237">
        <v>13.39</v>
      </c>
      <c r="I520" s="238"/>
      <c r="J520" s="234"/>
      <c r="K520" s="234"/>
      <c r="L520" s="239"/>
      <c r="M520" s="240"/>
      <c r="N520" s="241"/>
      <c r="O520" s="241"/>
      <c r="P520" s="241"/>
      <c r="Q520" s="241"/>
      <c r="R520" s="241"/>
      <c r="S520" s="241"/>
      <c r="T520" s="242"/>
      <c r="AT520" s="243" t="s">
        <v>272</v>
      </c>
      <c r="AU520" s="243" t="s">
        <v>91</v>
      </c>
      <c r="AV520" s="15" t="s">
        <v>91</v>
      </c>
      <c r="AW520" s="15" t="s">
        <v>38</v>
      </c>
      <c r="AX520" s="15" t="s">
        <v>82</v>
      </c>
      <c r="AY520" s="243" t="s">
        <v>262</v>
      </c>
    </row>
    <row r="521" spans="1:65" s="15" customFormat="1" ht="10">
      <c r="B521" s="233"/>
      <c r="C521" s="234"/>
      <c r="D521" s="208" t="s">
        <v>272</v>
      </c>
      <c r="E521" s="235" t="s">
        <v>44</v>
      </c>
      <c r="F521" s="236" t="s">
        <v>4601</v>
      </c>
      <c r="G521" s="234"/>
      <c r="H521" s="237">
        <v>4.49</v>
      </c>
      <c r="I521" s="238"/>
      <c r="J521" s="234"/>
      <c r="K521" s="234"/>
      <c r="L521" s="239"/>
      <c r="M521" s="240"/>
      <c r="N521" s="241"/>
      <c r="O521" s="241"/>
      <c r="P521" s="241"/>
      <c r="Q521" s="241"/>
      <c r="R521" s="241"/>
      <c r="S521" s="241"/>
      <c r="T521" s="242"/>
      <c r="AT521" s="243" t="s">
        <v>272</v>
      </c>
      <c r="AU521" s="243" t="s">
        <v>91</v>
      </c>
      <c r="AV521" s="15" t="s">
        <v>91</v>
      </c>
      <c r="AW521" s="15" t="s">
        <v>38</v>
      </c>
      <c r="AX521" s="15" t="s">
        <v>82</v>
      </c>
      <c r="AY521" s="243" t="s">
        <v>262</v>
      </c>
    </row>
    <row r="522" spans="1:65" s="15" customFormat="1" ht="10">
      <c r="B522" s="233"/>
      <c r="C522" s="234"/>
      <c r="D522" s="208" t="s">
        <v>272</v>
      </c>
      <c r="E522" s="235" t="s">
        <v>44</v>
      </c>
      <c r="F522" s="236" t="s">
        <v>4602</v>
      </c>
      <c r="G522" s="234"/>
      <c r="H522" s="237">
        <v>10.15</v>
      </c>
      <c r="I522" s="238"/>
      <c r="J522" s="234"/>
      <c r="K522" s="234"/>
      <c r="L522" s="239"/>
      <c r="M522" s="240"/>
      <c r="N522" s="241"/>
      <c r="O522" s="241"/>
      <c r="P522" s="241"/>
      <c r="Q522" s="241"/>
      <c r="R522" s="241"/>
      <c r="S522" s="241"/>
      <c r="T522" s="242"/>
      <c r="AT522" s="243" t="s">
        <v>272</v>
      </c>
      <c r="AU522" s="243" t="s">
        <v>91</v>
      </c>
      <c r="AV522" s="15" t="s">
        <v>91</v>
      </c>
      <c r="AW522" s="15" t="s">
        <v>38</v>
      </c>
      <c r="AX522" s="15" t="s">
        <v>82</v>
      </c>
      <c r="AY522" s="243" t="s">
        <v>262</v>
      </c>
    </row>
    <row r="523" spans="1:65" s="16" customFormat="1" ht="10">
      <c r="B523" s="244"/>
      <c r="C523" s="245"/>
      <c r="D523" s="208" t="s">
        <v>272</v>
      </c>
      <c r="E523" s="246" t="s">
        <v>44</v>
      </c>
      <c r="F523" s="247" t="s">
        <v>291</v>
      </c>
      <c r="G523" s="245"/>
      <c r="H523" s="248">
        <v>2013.7900000000002</v>
      </c>
      <c r="I523" s="249"/>
      <c r="J523" s="245"/>
      <c r="K523" s="245"/>
      <c r="L523" s="250"/>
      <c r="M523" s="251"/>
      <c r="N523" s="252"/>
      <c r="O523" s="252"/>
      <c r="P523" s="252"/>
      <c r="Q523" s="252"/>
      <c r="R523" s="252"/>
      <c r="S523" s="252"/>
      <c r="T523" s="253"/>
      <c r="AT523" s="254" t="s">
        <v>272</v>
      </c>
      <c r="AU523" s="254" t="s">
        <v>91</v>
      </c>
      <c r="AV523" s="16" t="s">
        <v>104</v>
      </c>
      <c r="AW523" s="16" t="s">
        <v>38</v>
      </c>
      <c r="AX523" s="16" t="s">
        <v>89</v>
      </c>
      <c r="AY523" s="254" t="s">
        <v>262</v>
      </c>
    </row>
    <row r="524" spans="1:65" s="2" customFormat="1" ht="16.5" customHeight="1">
      <c r="A524" s="37"/>
      <c r="B524" s="38"/>
      <c r="C524" s="255" t="s">
        <v>1287</v>
      </c>
      <c r="D524" s="255" t="s">
        <v>633</v>
      </c>
      <c r="E524" s="256" t="s">
        <v>4603</v>
      </c>
      <c r="F524" s="257" t="s">
        <v>4604</v>
      </c>
      <c r="G524" s="258" t="s">
        <v>342</v>
      </c>
      <c r="H524" s="259">
        <v>2013.79</v>
      </c>
      <c r="I524" s="260"/>
      <c r="J524" s="261">
        <f>ROUND(I524*H524,2)</f>
        <v>0</v>
      </c>
      <c r="K524" s="257" t="s">
        <v>44</v>
      </c>
      <c r="L524" s="262"/>
      <c r="M524" s="263" t="s">
        <v>44</v>
      </c>
      <c r="N524" s="264" t="s">
        <v>53</v>
      </c>
      <c r="O524" s="67"/>
      <c r="P524" s="204">
        <f>O524*H524</f>
        <v>0</v>
      </c>
      <c r="Q524" s="204">
        <v>0.15049999999999999</v>
      </c>
      <c r="R524" s="204">
        <f>Q524*H524</f>
        <v>303.07539499999996</v>
      </c>
      <c r="S524" s="204">
        <v>0</v>
      </c>
      <c r="T524" s="205">
        <f>S524*H524</f>
        <v>0</v>
      </c>
      <c r="U524" s="37"/>
      <c r="V524" s="37"/>
      <c r="W524" s="37"/>
      <c r="X524" s="37"/>
      <c r="Y524" s="37"/>
      <c r="Z524" s="37"/>
      <c r="AA524" s="37"/>
      <c r="AB524" s="37"/>
      <c r="AC524" s="37"/>
      <c r="AD524" s="37"/>
      <c r="AE524" s="37"/>
      <c r="AR524" s="206" t="s">
        <v>351</v>
      </c>
      <c r="AT524" s="206" t="s">
        <v>633</v>
      </c>
      <c r="AU524" s="206" t="s">
        <v>91</v>
      </c>
      <c r="AY524" s="19" t="s">
        <v>262</v>
      </c>
      <c r="BE524" s="207">
        <f>IF(N524="základní",J524,0)</f>
        <v>0</v>
      </c>
      <c r="BF524" s="207">
        <f>IF(N524="snížená",J524,0)</f>
        <v>0</v>
      </c>
      <c r="BG524" s="207">
        <f>IF(N524="zákl. přenesená",J524,0)</f>
        <v>0</v>
      </c>
      <c r="BH524" s="207">
        <f>IF(N524="sníž. přenesená",J524,0)</f>
        <v>0</v>
      </c>
      <c r="BI524" s="207">
        <f>IF(N524="nulová",J524,0)</f>
        <v>0</v>
      </c>
      <c r="BJ524" s="19" t="s">
        <v>89</v>
      </c>
      <c r="BK524" s="207">
        <f>ROUND(I524*H524,2)</f>
        <v>0</v>
      </c>
      <c r="BL524" s="19" t="s">
        <v>104</v>
      </c>
      <c r="BM524" s="206" t="s">
        <v>4605</v>
      </c>
    </row>
    <row r="525" spans="1:65" s="13" customFormat="1" ht="10">
      <c r="B525" s="212"/>
      <c r="C525" s="213"/>
      <c r="D525" s="208" t="s">
        <v>272</v>
      </c>
      <c r="E525" s="214" t="s">
        <v>44</v>
      </c>
      <c r="F525" s="215" t="s">
        <v>4587</v>
      </c>
      <c r="G525" s="213"/>
      <c r="H525" s="214" t="s">
        <v>44</v>
      </c>
      <c r="I525" s="216"/>
      <c r="J525" s="213"/>
      <c r="K525" s="213"/>
      <c r="L525" s="217"/>
      <c r="M525" s="218"/>
      <c r="N525" s="219"/>
      <c r="O525" s="219"/>
      <c r="P525" s="219"/>
      <c r="Q525" s="219"/>
      <c r="R525" s="219"/>
      <c r="S525" s="219"/>
      <c r="T525" s="220"/>
      <c r="AT525" s="221" t="s">
        <v>272</v>
      </c>
      <c r="AU525" s="221" t="s">
        <v>91</v>
      </c>
      <c r="AV525" s="13" t="s">
        <v>89</v>
      </c>
      <c r="AW525" s="13" t="s">
        <v>38</v>
      </c>
      <c r="AX525" s="13" t="s">
        <v>82</v>
      </c>
      <c r="AY525" s="221" t="s">
        <v>262</v>
      </c>
    </row>
    <row r="526" spans="1:65" s="13" customFormat="1" ht="10">
      <c r="B526" s="212"/>
      <c r="C526" s="213"/>
      <c r="D526" s="208" t="s">
        <v>272</v>
      </c>
      <c r="E526" s="214" t="s">
        <v>44</v>
      </c>
      <c r="F526" s="215" t="s">
        <v>4588</v>
      </c>
      <c r="G526" s="213"/>
      <c r="H526" s="214" t="s">
        <v>44</v>
      </c>
      <c r="I526" s="216"/>
      <c r="J526" s="213"/>
      <c r="K526" s="213"/>
      <c r="L526" s="217"/>
      <c r="M526" s="218"/>
      <c r="N526" s="219"/>
      <c r="O526" s="219"/>
      <c r="P526" s="219"/>
      <c r="Q526" s="219"/>
      <c r="R526" s="219"/>
      <c r="S526" s="219"/>
      <c r="T526" s="220"/>
      <c r="AT526" s="221" t="s">
        <v>272</v>
      </c>
      <c r="AU526" s="221" t="s">
        <v>91</v>
      </c>
      <c r="AV526" s="13" t="s">
        <v>89</v>
      </c>
      <c r="AW526" s="13" t="s">
        <v>38</v>
      </c>
      <c r="AX526" s="13" t="s">
        <v>82</v>
      </c>
      <c r="AY526" s="221" t="s">
        <v>262</v>
      </c>
    </row>
    <row r="527" spans="1:65" s="13" customFormat="1" ht="10">
      <c r="B527" s="212"/>
      <c r="C527" s="213"/>
      <c r="D527" s="208" t="s">
        <v>272</v>
      </c>
      <c r="E527" s="214" t="s">
        <v>44</v>
      </c>
      <c r="F527" s="215" t="s">
        <v>4589</v>
      </c>
      <c r="G527" s="213"/>
      <c r="H527" s="214" t="s">
        <v>44</v>
      </c>
      <c r="I527" s="216"/>
      <c r="J527" s="213"/>
      <c r="K527" s="213"/>
      <c r="L527" s="217"/>
      <c r="M527" s="218"/>
      <c r="N527" s="219"/>
      <c r="O527" s="219"/>
      <c r="P527" s="219"/>
      <c r="Q527" s="219"/>
      <c r="R527" s="219"/>
      <c r="S527" s="219"/>
      <c r="T527" s="220"/>
      <c r="AT527" s="221" t="s">
        <v>272</v>
      </c>
      <c r="AU527" s="221" t="s">
        <v>91</v>
      </c>
      <c r="AV527" s="13" t="s">
        <v>89</v>
      </c>
      <c r="AW527" s="13" t="s">
        <v>38</v>
      </c>
      <c r="AX527" s="13" t="s">
        <v>82</v>
      </c>
      <c r="AY527" s="221" t="s">
        <v>262</v>
      </c>
    </row>
    <row r="528" spans="1:65" s="13" customFormat="1" ht="10">
      <c r="B528" s="212"/>
      <c r="C528" s="213"/>
      <c r="D528" s="208" t="s">
        <v>272</v>
      </c>
      <c r="E528" s="214" t="s">
        <v>44</v>
      </c>
      <c r="F528" s="215" t="s">
        <v>4590</v>
      </c>
      <c r="G528" s="213"/>
      <c r="H528" s="214" t="s">
        <v>44</v>
      </c>
      <c r="I528" s="216"/>
      <c r="J528" s="213"/>
      <c r="K528" s="213"/>
      <c r="L528" s="217"/>
      <c r="M528" s="218"/>
      <c r="N528" s="219"/>
      <c r="O528" s="219"/>
      <c r="P528" s="219"/>
      <c r="Q528" s="219"/>
      <c r="R528" s="219"/>
      <c r="S528" s="219"/>
      <c r="T528" s="220"/>
      <c r="AT528" s="221" t="s">
        <v>272</v>
      </c>
      <c r="AU528" s="221" t="s">
        <v>91</v>
      </c>
      <c r="AV528" s="13" t="s">
        <v>89</v>
      </c>
      <c r="AW528" s="13" t="s">
        <v>38</v>
      </c>
      <c r="AX528" s="13" t="s">
        <v>82</v>
      </c>
      <c r="AY528" s="221" t="s">
        <v>262</v>
      </c>
    </row>
    <row r="529" spans="2:51" s="13" customFormat="1" ht="10">
      <c r="B529" s="212"/>
      <c r="C529" s="213"/>
      <c r="D529" s="208" t="s">
        <v>272</v>
      </c>
      <c r="E529" s="214" t="s">
        <v>44</v>
      </c>
      <c r="F529" s="215" t="s">
        <v>4591</v>
      </c>
      <c r="G529" s="213"/>
      <c r="H529" s="214" t="s">
        <v>44</v>
      </c>
      <c r="I529" s="216"/>
      <c r="J529" s="213"/>
      <c r="K529" s="213"/>
      <c r="L529" s="217"/>
      <c r="M529" s="218"/>
      <c r="N529" s="219"/>
      <c r="O529" s="219"/>
      <c r="P529" s="219"/>
      <c r="Q529" s="219"/>
      <c r="R529" s="219"/>
      <c r="S529" s="219"/>
      <c r="T529" s="220"/>
      <c r="AT529" s="221" t="s">
        <v>272</v>
      </c>
      <c r="AU529" s="221" t="s">
        <v>91</v>
      </c>
      <c r="AV529" s="13" t="s">
        <v>89</v>
      </c>
      <c r="AW529" s="13" t="s">
        <v>38</v>
      </c>
      <c r="AX529" s="13" t="s">
        <v>82</v>
      </c>
      <c r="AY529" s="221" t="s">
        <v>262</v>
      </c>
    </row>
    <row r="530" spans="2:51" s="13" customFormat="1" ht="10">
      <c r="B530" s="212"/>
      <c r="C530" s="213"/>
      <c r="D530" s="208" t="s">
        <v>272</v>
      </c>
      <c r="E530" s="214" t="s">
        <v>44</v>
      </c>
      <c r="F530" s="215" t="s">
        <v>4592</v>
      </c>
      <c r="G530" s="213"/>
      <c r="H530" s="214" t="s">
        <v>44</v>
      </c>
      <c r="I530" s="216"/>
      <c r="J530" s="213"/>
      <c r="K530" s="213"/>
      <c r="L530" s="217"/>
      <c r="M530" s="218"/>
      <c r="N530" s="219"/>
      <c r="O530" s="219"/>
      <c r="P530" s="219"/>
      <c r="Q530" s="219"/>
      <c r="R530" s="219"/>
      <c r="S530" s="219"/>
      <c r="T530" s="220"/>
      <c r="AT530" s="221" t="s">
        <v>272</v>
      </c>
      <c r="AU530" s="221" t="s">
        <v>91</v>
      </c>
      <c r="AV530" s="13" t="s">
        <v>89</v>
      </c>
      <c r="AW530" s="13" t="s">
        <v>38</v>
      </c>
      <c r="AX530" s="13" t="s">
        <v>82</v>
      </c>
      <c r="AY530" s="221" t="s">
        <v>262</v>
      </c>
    </row>
    <row r="531" spans="2:51" s="15" customFormat="1" ht="10">
      <c r="B531" s="233"/>
      <c r="C531" s="234"/>
      <c r="D531" s="208" t="s">
        <v>272</v>
      </c>
      <c r="E531" s="235" t="s">
        <v>44</v>
      </c>
      <c r="F531" s="236" t="s">
        <v>4593</v>
      </c>
      <c r="G531" s="234"/>
      <c r="H531" s="237">
        <v>76.16</v>
      </c>
      <c r="I531" s="238"/>
      <c r="J531" s="234"/>
      <c r="K531" s="234"/>
      <c r="L531" s="239"/>
      <c r="M531" s="240"/>
      <c r="N531" s="241"/>
      <c r="O531" s="241"/>
      <c r="P531" s="241"/>
      <c r="Q531" s="241"/>
      <c r="R531" s="241"/>
      <c r="S531" s="241"/>
      <c r="T531" s="242"/>
      <c r="AT531" s="243" t="s">
        <v>272</v>
      </c>
      <c r="AU531" s="243" t="s">
        <v>91</v>
      </c>
      <c r="AV531" s="15" t="s">
        <v>91</v>
      </c>
      <c r="AW531" s="15" t="s">
        <v>38</v>
      </c>
      <c r="AX531" s="15" t="s">
        <v>82</v>
      </c>
      <c r="AY531" s="243" t="s">
        <v>262</v>
      </c>
    </row>
    <row r="532" spans="2:51" s="15" customFormat="1" ht="10">
      <c r="B532" s="233"/>
      <c r="C532" s="234"/>
      <c r="D532" s="208" t="s">
        <v>272</v>
      </c>
      <c r="E532" s="235" t="s">
        <v>44</v>
      </c>
      <c r="F532" s="236" t="s">
        <v>4594</v>
      </c>
      <c r="G532" s="234"/>
      <c r="H532" s="237">
        <v>201.6</v>
      </c>
      <c r="I532" s="238"/>
      <c r="J532" s="234"/>
      <c r="K532" s="234"/>
      <c r="L532" s="239"/>
      <c r="M532" s="240"/>
      <c r="N532" s="241"/>
      <c r="O532" s="241"/>
      <c r="P532" s="241"/>
      <c r="Q532" s="241"/>
      <c r="R532" s="241"/>
      <c r="S532" s="241"/>
      <c r="T532" s="242"/>
      <c r="AT532" s="243" t="s">
        <v>272</v>
      </c>
      <c r="AU532" s="243" t="s">
        <v>91</v>
      </c>
      <c r="AV532" s="15" t="s">
        <v>91</v>
      </c>
      <c r="AW532" s="15" t="s">
        <v>38</v>
      </c>
      <c r="AX532" s="15" t="s">
        <v>82</v>
      </c>
      <c r="AY532" s="243" t="s">
        <v>262</v>
      </c>
    </row>
    <row r="533" spans="2:51" s="15" customFormat="1" ht="10">
      <c r="B533" s="233"/>
      <c r="C533" s="234"/>
      <c r="D533" s="208" t="s">
        <v>272</v>
      </c>
      <c r="E533" s="235" t="s">
        <v>44</v>
      </c>
      <c r="F533" s="236" t="s">
        <v>4595</v>
      </c>
      <c r="G533" s="234"/>
      <c r="H533" s="237">
        <v>221.76</v>
      </c>
      <c r="I533" s="238"/>
      <c r="J533" s="234"/>
      <c r="K533" s="234"/>
      <c r="L533" s="239"/>
      <c r="M533" s="240"/>
      <c r="N533" s="241"/>
      <c r="O533" s="241"/>
      <c r="P533" s="241"/>
      <c r="Q533" s="241"/>
      <c r="R533" s="241"/>
      <c r="S533" s="241"/>
      <c r="T533" s="242"/>
      <c r="AT533" s="243" t="s">
        <v>272</v>
      </c>
      <c r="AU533" s="243" t="s">
        <v>91</v>
      </c>
      <c r="AV533" s="15" t="s">
        <v>91</v>
      </c>
      <c r="AW533" s="15" t="s">
        <v>38</v>
      </c>
      <c r="AX533" s="15" t="s">
        <v>82</v>
      </c>
      <c r="AY533" s="243" t="s">
        <v>262</v>
      </c>
    </row>
    <row r="534" spans="2:51" s="13" customFormat="1" ht="10">
      <c r="B534" s="212"/>
      <c r="C534" s="213"/>
      <c r="D534" s="208" t="s">
        <v>272</v>
      </c>
      <c r="E534" s="214" t="s">
        <v>44</v>
      </c>
      <c r="F534" s="215" t="s">
        <v>4596</v>
      </c>
      <c r="G534" s="213"/>
      <c r="H534" s="214" t="s">
        <v>44</v>
      </c>
      <c r="I534" s="216"/>
      <c r="J534" s="213"/>
      <c r="K534" s="213"/>
      <c r="L534" s="217"/>
      <c r="M534" s="218"/>
      <c r="N534" s="219"/>
      <c r="O534" s="219"/>
      <c r="P534" s="219"/>
      <c r="Q534" s="219"/>
      <c r="R534" s="219"/>
      <c r="S534" s="219"/>
      <c r="T534" s="220"/>
      <c r="AT534" s="221" t="s">
        <v>272</v>
      </c>
      <c r="AU534" s="221" t="s">
        <v>91</v>
      </c>
      <c r="AV534" s="13" t="s">
        <v>89</v>
      </c>
      <c r="AW534" s="13" t="s">
        <v>38</v>
      </c>
      <c r="AX534" s="13" t="s">
        <v>82</v>
      </c>
      <c r="AY534" s="221" t="s">
        <v>262</v>
      </c>
    </row>
    <row r="535" spans="2:51" s="13" customFormat="1" ht="10">
      <c r="B535" s="212"/>
      <c r="C535" s="213"/>
      <c r="D535" s="208" t="s">
        <v>272</v>
      </c>
      <c r="E535" s="214" t="s">
        <v>44</v>
      </c>
      <c r="F535" s="215" t="s">
        <v>4590</v>
      </c>
      <c r="G535" s="213"/>
      <c r="H535" s="214" t="s">
        <v>44</v>
      </c>
      <c r="I535" s="216"/>
      <c r="J535" s="213"/>
      <c r="K535" s="213"/>
      <c r="L535" s="217"/>
      <c r="M535" s="218"/>
      <c r="N535" s="219"/>
      <c r="O535" s="219"/>
      <c r="P535" s="219"/>
      <c r="Q535" s="219"/>
      <c r="R535" s="219"/>
      <c r="S535" s="219"/>
      <c r="T535" s="220"/>
      <c r="AT535" s="221" t="s">
        <v>272</v>
      </c>
      <c r="AU535" s="221" t="s">
        <v>91</v>
      </c>
      <c r="AV535" s="13" t="s">
        <v>89</v>
      </c>
      <c r="AW535" s="13" t="s">
        <v>38</v>
      </c>
      <c r="AX535" s="13" t="s">
        <v>82</v>
      </c>
      <c r="AY535" s="221" t="s">
        <v>262</v>
      </c>
    </row>
    <row r="536" spans="2:51" s="13" customFormat="1" ht="10">
      <c r="B536" s="212"/>
      <c r="C536" s="213"/>
      <c r="D536" s="208" t="s">
        <v>272</v>
      </c>
      <c r="E536" s="214" t="s">
        <v>44</v>
      </c>
      <c r="F536" s="215" t="s">
        <v>4591</v>
      </c>
      <c r="G536" s="213"/>
      <c r="H536" s="214" t="s">
        <v>44</v>
      </c>
      <c r="I536" s="216"/>
      <c r="J536" s="213"/>
      <c r="K536" s="213"/>
      <c r="L536" s="217"/>
      <c r="M536" s="218"/>
      <c r="N536" s="219"/>
      <c r="O536" s="219"/>
      <c r="P536" s="219"/>
      <c r="Q536" s="219"/>
      <c r="R536" s="219"/>
      <c r="S536" s="219"/>
      <c r="T536" s="220"/>
      <c r="AT536" s="221" t="s">
        <v>272</v>
      </c>
      <c r="AU536" s="221" t="s">
        <v>91</v>
      </c>
      <c r="AV536" s="13" t="s">
        <v>89</v>
      </c>
      <c r="AW536" s="13" t="s">
        <v>38</v>
      </c>
      <c r="AX536" s="13" t="s">
        <v>82</v>
      </c>
      <c r="AY536" s="221" t="s">
        <v>262</v>
      </c>
    </row>
    <row r="537" spans="2:51" s="13" customFormat="1" ht="10">
      <c r="B537" s="212"/>
      <c r="C537" s="213"/>
      <c r="D537" s="208" t="s">
        <v>272</v>
      </c>
      <c r="E537" s="214" t="s">
        <v>44</v>
      </c>
      <c r="F537" s="215" t="s">
        <v>4592</v>
      </c>
      <c r="G537" s="213"/>
      <c r="H537" s="214" t="s">
        <v>44</v>
      </c>
      <c r="I537" s="216"/>
      <c r="J537" s="213"/>
      <c r="K537" s="213"/>
      <c r="L537" s="217"/>
      <c r="M537" s="218"/>
      <c r="N537" s="219"/>
      <c r="O537" s="219"/>
      <c r="P537" s="219"/>
      <c r="Q537" s="219"/>
      <c r="R537" s="219"/>
      <c r="S537" s="219"/>
      <c r="T537" s="220"/>
      <c r="AT537" s="221" t="s">
        <v>272</v>
      </c>
      <c r="AU537" s="221" t="s">
        <v>91</v>
      </c>
      <c r="AV537" s="13" t="s">
        <v>89</v>
      </c>
      <c r="AW537" s="13" t="s">
        <v>38</v>
      </c>
      <c r="AX537" s="13" t="s">
        <v>82</v>
      </c>
      <c r="AY537" s="221" t="s">
        <v>262</v>
      </c>
    </row>
    <row r="538" spans="2:51" s="15" customFormat="1" ht="10">
      <c r="B538" s="233"/>
      <c r="C538" s="234"/>
      <c r="D538" s="208" t="s">
        <v>272</v>
      </c>
      <c r="E538" s="235" t="s">
        <v>44</v>
      </c>
      <c r="F538" s="236" t="s">
        <v>4593</v>
      </c>
      <c r="G538" s="234"/>
      <c r="H538" s="237">
        <v>76.16</v>
      </c>
      <c r="I538" s="238"/>
      <c r="J538" s="234"/>
      <c r="K538" s="234"/>
      <c r="L538" s="239"/>
      <c r="M538" s="240"/>
      <c r="N538" s="241"/>
      <c r="O538" s="241"/>
      <c r="P538" s="241"/>
      <c r="Q538" s="241"/>
      <c r="R538" s="241"/>
      <c r="S538" s="241"/>
      <c r="T538" s="242"/>
      <c r="AT538" s="243" t="s">
        <v>272</v>
      </c>
      <c r="AU538" s="243" t="s">
        <v>91</v>
      </c>
      <c r="AV538" s="15" t="s">
        <v>91</v>
      </c>
      <c r="AW538" s="15" t="s">
        <v>38</v>
      </c>
      <c r="AX538" s="15" t="s">
        <v>82</v>
      </c>
      <c r="AY538" s="243" t="s">
        <v>262</v>
      </c>
    </row>
    <row r="539" spans="2:51" s="15" customFormat="1" ht="10">
      <c r="B539" s="233"/>
      <c r="C539" s="234"/>
      <c r="D539" s="208" t="s">
        <v>272</v>
      </c>
      <c r="E539" s="235" t="s">
        <v>44</v>
      </c>
      <c r="F539" s="236" t="s">
        <v>4594</v>
      </c>
      <c r="G539" s="234"/>
      <c r="H539" s="237">
        <v>201.6</v>
      </c>
      <c r="I539" s="238"/>
      <c r="J539" s="234"/>
      <c r="K539" s="234"/>
      <c r="L539" s="239"/>
      <c r="M539" s="240"/>
      <c r="N539" s="241"/>
      <c r="O539" s="241"/>
      <c r="P539" s="241"/>
      <c r="Q539" s="241"/>
      <c r="R539" s="241"/>
      <c r="S539" s="241"/>
      <c r="T539" s="242"/>
      <c r="AT539" s="243" t="s">
        <v>272</v>
      </c>
      <c r="AU539" s="243" t="s">
        <v>91</v>
      </c>
      <c r="AV539" s="15" t="s">
        <v>91</v>
      </c>
      <c r="AW539" s="15" t="s">
        <v>38</v>
      </c>
      <c r="AX539" s="15" t="s">
        <v>82</v>
      </c>
      <c r="AY539" s="243" t="s">
        <v>262</v>
      </c>
    </row>
    <row r="540" spans="2:51" s="15" customFormat="1" ht="10">
      <c r="B540" s="233"/>
      <c r="C540" s="234"/>
      <c r="D540" s="208" t="s">
        <v>272</v>
      </c>
      <c r="E540" s="235" t="s">
        <v>44</v>
      </c>
      <c r="F540" s="236" t="s">
        <v>4595</v>
      </c>
      <c r="G540" s="234"/>
      <c r="H540" s="237">
        <v>221.76</v>
      </c>
      <c r="I540" s="238"/>
      <c r="J540" s="234"/>
      <c r="K540" s="234"/>
      <c r="L540" s="239"/>
      <c r="M540" s="240"/>
      <c r="N540" s="241"/>
      <c r="O540" s="241"/>
      <c r="P540" s="241"/>
      <c r="Q540" s="241"/>
      <c r="R540" s="241"/>
      <c r="S540" s="241"/>
      <c r="T540" s="242"/>
      <c r="AT540" s="243" t="s">
        <v>272</v>
      </c>
      <c r="AU540" s="243" t="s">
        <v>91</v>
      </c>
      <c r="AV540" s="15" t="s">
        <v>91</v>
      </c>
      <c r="AW540" s="15" t="s">
        <v>38</v>
      </c>
      <c r="AX540" s="15" t="s">
        <v>82</v>
      </c>
      <c r="AY540" s="243" t="s">
        <v>262</v>
      </c>
    </row>
    <row r="541" spans="2:51" s="13" customFormat="1" ht="10">
      <c r="B541" s="212"/>
      <c r="C541" s="213"/>
      <c r="D541" s="208" t="s">
        <v>272</v>
      </c>
      <c r="E541" s="214" t="s">
        <v>44</v>
      </c>
      <c r="F541" s="215" t="s">
        <v>4597</v>
      </c>
      <c r="G541" s="213"/>
      <c r="H541" s="214" t="s">
        <v>44</v>
      </c>
      <c r="I541" s="216"/>
      <c r="J541" s="213"/>
      <c r="K541" s="213"/>
      <c r="L541" s="217"/>
      <c r="M541" s="218"/>
      <c r="N541" s="219"/>
      <c r="O541" s="219"/>
      <c r="P541" s="219"/>
      <c r="Q541" s="219"/>
      <c r="R541" s="219"/>
      <c r="S541" s="219"/>
      <c r="T541" s="220"/>
      <c r="AT541" s="221" t="s">
        <v>272</v>
      </c>
      <c r="AU541" s="221" t="s">
        <v>91</v>
      </c>
      <c r="AV541" s="13" t="s">
        <v>89</v>
      </c>
      <c r="AW541" s="13" t="s">
        <v>38</v>
      </c>
      <c r="AX541" s="13" t="s">
        <v>82</v>
      </c>
      <c r="AY541" s="221" t="s">
        <v>262</v>
      </c>
    </row>
    <row r="542" spans="2:51" s="13" customFormat="1" ht="10">
      <c r="B542" s="212"/>
      <c r="C542" s="213"/>
      <c r="D542" s="208" t="s">
        <v>272</v>
      </c>
      <c r="E542" s="214" t="s">
        <v>44</v>
      </c>
      <c r="F542" s="215" t="s">
        <v>4590</v>
      </c>
      <c r="G542" s="213"/>
      <c r="H542" s="214" t="s">
        <v>44</v>
      </c>
      <c r="I542" s="216"/>
      <c r="J542" s="213"/>
      <c r="K542" s="213"/>
      <c r="L542" s="217"/>
      <c r="M542" s="218"/>
      <c r="N542" s="219"/>
      <c r="O542" s="219"/>
      <c r="P542" s="219"/>
      <c r="Q542" s="219"/>
      <c r="R542" s="219"/>
      <c r="S542" s="219"/>
      <c r="T542" s="220"/>
      <c r="AT542" s="221" t="s">
        <v>272</v>
      </c>
      <c r="AU542" s="221" t="s">
        <v>91</v>
      </c>
      <c r="AV542" s="13" t="s">
        <v>89</v>
      </c>
      <c r="AW542" s="13" t="s">
        <v>38</v>
      </c>
      <c r="AX542" s="13" t="s">
        <v>82</v>
      </c>
      <c r="AY542" s="221" t="s">
        <v>262</v>
      </c>
    </row>
    <row r="543" spans="2:51" s="13" customFormat="1" ht="10">
      <c r="B543" s="212"/>
      <c r="C543" s="213"/>
      <c r="D543" s="208" t="s">
        <v>272</v>
      </c>
      <c r="E543" s="214" t="s">
        <v>44</v>
      </c>
      <c r="F543" s="215" t="s">
        <v>4591</v>
      </c>
      <c r="G543" s="213"/>
      <c r="H543" s="214" t="s">
        <v>44</v>
      </c>
      <c r="I543" s="216"/>
      <c r="J543" s="213"/>
      <c r="K543" s="213"/>
      <c r="L543" s="217"/>
      <c r="M543" s="218"/>
      <c r="N543" s="219"/>
      <c r="O543" s="219"/>
      <c r="P543" s="219"/>
      <c r="Q543" s="219"/>
      <c r="R543" s="219"/>
      <c r="S543" s="219"/>
      <c r="T543" s="220"/>
      <c r="AT543" s="221" t="s">
        <v>272</v>
      </c>
      <c r="AU543" s="221" t="s">
        <v>91</v>
      </c>
      <c r="AV543" s="13" t="s">
        <v>89</v>
      </c>
      <c r="AW543" s="13" t="s">
        <v>38</v>
      </c>
      <c r="AX543" s="13" t="s">
        <v>82</v>
      </c>
      <c r="AY543" s="221" t="s">
        <v>262</v>
      </c>
    </row>
    <row r="544" spans="2:51" s="13" customFormat="1" ht="10">
      <c r="B544" s="212"/>
      <c r="C544" s="213"/>
      <c r="D544" s="208" t="s">
        <v>272</v>
      </c>
      <c r="E544" s="214" t="s">
        <v>44</v>
      </c>
      <c r="F544" s="215" t="s">
        <v>4592</v>
      </c>
      <c r="G544" s="213"/>
      <c r="H544" s="214" t="s">
        <v>44</v>
      </c>
      <c r="I544" s="216"/>
      <c r="J544" s="213"/>
      <c r="K544" s="213"/>
      <c r="L544" s="217"/>
      <c r="M544" s="218"/>
      <c r="N544" s="219"/>
      <c r="O544" s="219"/>
      <c r="P544" s="219"/>
      <c r="Q544" s="219"/>
      <c r="R544" s="219"/>
      <c r="S544" s="219"/>
      <c r="T544" s="220"/>
      <c r="AT544" s="221" t="s">
        <v>272</v>
      </c>
      <c r="AU544" s="221" t="s">
        <v>91</v>
      </c>
      <c r="AV544" s="13" t="s">
        <v>89</v>
      </c>
      <c r="AW544" s="13" t="s">
        <v>38</v>
      </c>
      <c r="AX544" s="13" t="s">
        <v>82</v>
      </c>
      <c r="AY544" s="221" t="s">
        <v>262</v>
      </c>
    </row>
    <row r="545" spans="2:51" s="15" customFormat="1" ht="10">
      <c r="B545" s="233"/>
      <c r="C545" s="234"/>
      <c r="D545" s="208" t="s">
        <v>272</v>
      </c>
      <c r="E545" s="235" t="s">
        <v>44</v>
      </c>
      <c r="F545" s="236" t="s">
        <v>4593</v>
      </c>
      <c r="G545" s="234"/>
      <c r="H545" s="237">
        <v>76.16</v>
      </c>
      <c r="I545" s="238"/>
      <c r="J545" s="234"/>
      <c r="K545" s="234"/>
      <c r="L545" s="239"/>
      <c r="M545" s="240"/>
      <c r="N545" s="241"/>
      <c r="O545" s="241"/>
      <c r="P545" s="241"/>
      <c r="Q545" s="241"/>
      <c r="R545" s="241"/>
      <c r="S545" s="241"/>
      <c r="T545" s="242"/>
      <c r="AT545" s="243" t="s">
        <v>272</v>
      </c>
      <c r="AU545" s="243" t="s">
        <v>91</v>
      </c>
      <c r="AV545" s="15" t="s">
        <v>91</v>
      </c>
      <c r="AW545" s="15" t="s">
        <v>38</v>
      </c>
      <c r="AX545" s="15" t="s">
        <v>82</v>
      </c>
      <c r="AY545" s="243" t="s">
        <v>262</v>
      </c>
    </row>
    <row r="546" spans="2:51" s="15" customFormat="1" ht="10">
      <c r="B546" s="233"/>
      <c r="C546" s="234"/>
      <c r="D546" s="208" t="s">
        <v>272</v>
      </c>
      <c r="E546" s="235" t="s">
        <v>44</v>
      </c>
      <c r="F546" s="236" t="s">
        <v>4594</v>
      </c>
      <c r="G546" s="234"/>
      <c r="H546" s="237">
        <v>201.6</v>
      </c>
      <c r="I546" s="238"/>
      <c r="J546" s="234"/>
      <c r="K546" s="234"/>
      <c r="L546" s="239"/>
      <c r="M546" s="240"/>
      <c r="N546" s="241"/>
      <c r="O546" s="241"/>
      <c r="P546" s="241"/>
      <c r="Q546" s="241"/>
      <c r="R546" s="241"/>
      <c r="S546" s="241"/>
      <c r="T546" s="242"/>
      <c r="AT546" s="243" t="s">
        <v>272</v>
      </c>
      <c r="AU546" s="243" t="s">
        <v>91</v>
      </c>
      <c r="AV546" s="15" t="s">
        <v>91</v>
      </c>
      <c r="AW546" s="15" t="s">
        <v>38</v>
      </c>
      <c r="AX546" s="15" t="s">
        <v>82</v>
      </c>
      <c r="AY546" s="243" t="s">
        <v>262</v>
      </c>
    </row>
    <row r="547" spans="2:51" s="15" customFormat="1" ht="10">
      <c r="B547" s="233"/>
      <c r="C547" s="234"/>
      <c r="D547" s="208" t="s">
        <v>272</v>
      </c>
      <c r="E547" s="235" t="s">
        <v>44</v>
      </c>
      <c r="F547" s="236" t="s">
        <v>4595</v>
      </c>
      <c r="G547" s="234"/>
      <c r="H547" s="237">
        <v>221.76</v>
      </c>
      <c r="I547" s="238"/>
      <c r="J547" s="234"/>
      <c r="K547" s="234"/>
      <c r="L547" s="239"/>
      <c r="M547" s="240"/>
      <c r="N547" s="241"/>
      <c r="O547" s="241"/>
      <c r="P547" s="241"/>
      <c r="Q547" s="241"/>
      <c r="R547" s="241"/>
      <c r="S547" s="241"/>
      <c r="T547" s="242"/>
      <c r="AT547" s="243" t="s">
        <v>272</v>
      </c>
      <c r="AU547" s="243" t="s">
        <v>91</v>
      </c>
      <c r="AV547" s="15" t="s">
        <v>91</v>
      </c>
      <c r="AW547" s="15" t="s">
        <v>38</v>
      </c>
      <c r="AX547" s="15" t="s">
        <v>82</v>
      </c>
      <c r="AY547" s="243" t="s">
        <v>262</v>
      </c>
    </row>
    <row r="548" spans="2:51" s="13" customFormat="1" ht="10">
      <c r="B548" s="212"/>
      <c r="C548" s="213"/>
      <c r="D548" s="208" t="s">
        <v>272</v>
      </c>
      <c r="E548" s="214" t="s">
        <v>44</v>
      </c>
      <c r="F548" s="215" t="s">
        <v>4598</v>
      </c>
      <c r="G548" s="213"/>
      <c r="H548" s="214" t="s">
        <v>44</v>
      </c>
      <c r="I548" s="216"/>
      <c r="J548" s="213"/>
      <c r="K548" s="213"/>
      <c r="L548" s="217"/>
      <c r="M548" s="218"/>
      <c r="N548" s="219"/>
      <c r="O548" s="219"/>
      <c r="P548" s="219"/>
      <c r="Q548" s="219"/>
      <c r="R548" s="219"/>
      <c r="S548" s="219"/>
      <c r="T548" s="220"/>
      <c r="AT548" s="221" t="s">
        <v>272</v>
      </c>
      <c r="AU548" s="221" t="s">
        <v>91</v>
      </c>
      <c r="AV548" s="13" t="s">
        <v>89</v>
      </c>
      <c r="AW548" s="13" t="s">
        <v>38</v>
      </c>
      <c r="AX548" s="13" t="s">
        <v>82</v>
      </c>
      <c r="AY548" s="221" t="s">
        <v>262</v>
      </c>
    </row>
    <row r="549" spans="2:51" s="13" customFormat="1" ht="10">
      <c r="B549" s="212"/>
      <c r="C549" s="213"/>
      <c r="D549" s="208" t="s">
        <v>272</v>
      </c>
      <c r="E549" s="214" t="s">
        <v>44</v>
      </c>
      <c r="F549" s="215" t="s">
        <v>4590</v>
      </c>
      <c r="G549" s="213"/>
      <c r="H549" s="214" t="s">
        <v>44</v>
      </c>
      <c r="I549" s="216"/>
      <c r="J549" s="213"/>
      <c r="K549" s="213"/>
      <c r="L549" s="217"/>
      <c r="M549" s="218"/>
      <c r="N549" s="219"/>
      <c r="O549" s="219"/>
      <c r="P549" s="219"/>
      <c r="Q549" s="219"/>
      <c r="R549" s="219"/>
      <c r="S549" s="219"/>
      <c r="T549" s="220"/>
      <c r="AT549" s="221" t="s">
        <v>272</v>
      </c>
      <c r="AU549" s="221" t="s">
        <v>91</v>
      </c>
      <c r="AV549" s="13" t="s">
        <v>89</v>
      </c>
      <c r="AW549" s="13" t="s">
        <v>38</v>
      </c>
      <c r="AX549" s="13" t="s">
        <v>82</v>
      </c>
      <c r="AY549" s="221" t="s">
        <v>262</v>
      </c>
    </row>
    <row r="550" spans="2:51" s="13" customFormat="1" ht="10">
      <c r="B550" s="212"/>
      <c r="C550" s="213"/>
      <c r="D550" s="208" t="s">
        <v>272</v>
      </c>
      <c r="E550" s="214" t="s">
        <v>44</v>
      </c>
      <c r="F550" s="215" t="s">
        <v>4591</v>
      </c>
      <c r="G550" s="213"/>
      <c r="H550" s="214" t="s">
        <v>44</v>
      </c>
      <c r="I550" s="216"/>
      <c r="J550" s="213"/>
      <c r="K550" s="213"/>
      <c r="L550" s="217"/>
      <c r="M550" s="218"/>
      <c r="N550" s="219"/>
      <c r="O550" s="219"/>
      <c r="P550" s="219"/>
      <c r="Q550" s="219"/>
      <c r="R550" s="219"/>
      <c r="S550" s="219"/>
      <c r="T550" s="220"/>
      <c r="AT550" s="221" t="s">
        <v>272</v>
      </c>
      <c r="AU550" s="221" t="s">
        <v>91</v>
      </c>
      <c r="AV550" s="13" t="s">
        <v>89</v>
      </c>
      <c r="AW550" s="13" t="s">
        <v>38</v>
      </c>
      <c r="AX550" s="13" t="s">
        <v>82</v>
      </c>
      <c r="AY550" s="221" t="s">
        <v>262</v>
      </c>
    </row>
    <row r="551" spans="2:51" s="13" customFormat="1" ht="10">
      <c r="B551" s="212"/>
      <c r="C551" s="213"/>
      <c r="D551" s="208" t="s">
        <v>272</v>
      </c>
      <c r="E551" s="214" t="s">
        <v>44</v>
      </c>
      <c r="F551" s="215" t="s">
        <v>4592</v>
      </c>
      <c r="G551" s="213"/>
      <c r="H551" s="214" t="s">
        <v>44</v>
      </c>
      <c r="I551" s="216"/>
      <c r="J551" s="213"/>
      <c r="K551" s="213"/>
      <c r="L551" s="217"/>
      <c r="M551" s="218"/>
      <c r="N551" s="219"/>
      <c r="O551" s="219"/>
      <c r="P551" s="219"/>
      <c r="Q551" s="219"/>
      <c r="R551" s="219"/>
      <c r="S551" s="219"/>
      <c r="T551" s="220"/>
      <c r="AT551" s="221" t="s">
        <v>272</v>
      </c>
      <c r="AU551" s="221" t="s">
        <v>91</v>
      </c>
      <c r="AV551" s="13" t="s">
        <v>89</v>
      </c>
      <c r="AW551" s="13" t="s">
        <v>38</v>
      </c>
      <c r="AX551" s="13" t="s">
        <v>82</v>
      </c>
      <c r="AY551" s="221" t="s">
        <v>262</v>
      </c>
    </row>
    <row r="552" spans="2:51" s="13" customFormat="1" ht="10">
      <c r="B552" s="212"/>
      <c r="C552" s="213"/>
      <c r="D552" s="208" t="s">
        <v>272</v>
      </c>
      <c r="E552" s="214" t="s">
        <v>44</v>
      </c>
      <c r="F552" s="215" t="s">
        <v>4592</v>
      </c>
      <c r="G552" s="213"/>
      <c r="H552" s="214" t="s">
        <v>44</v>
      </c>
      <c r="I552" s="216"/>
      <c r="J552" s="213"/>
      <c r="K552" s="213"/>
      <c r="L552" s="217"/>
      <c r="M552" s="218"/>
      <c r="N552" s="219"/>
      <c r="O552" s="219"/>
      <c r="P552" s="219"/>
      <c r="Q552" s="219"/>
      <c r="R552" s="219"/>
      <c r="S552" s="219"/>
      <c r="T552" s="220"/>
      <c r="AT552" s="221" t="s">
        <v>272</v>
      </c>
      <c r="AU552" s="221" t="s">
        <v>91</v>
      </c>
      <c r="AV552" s="13" t="s">
        <v>89</v>
      </c>
      <c r="AW552" s="13" t="s">
        <v>38</v>
      </c>
      <c r="AX552" s="13" t="s">
        <v>82</v>
      </c>
      <c r="AY552" s="221" t="s">
        <v>262</v>
      </c>
    </row>
    <row r="553" spans="2:51" s="13" customFormat="1" ht="10">
      <c r="B553" s="212"/>
      <c r="C553" s="213"/>
      <c r="D553" s="208" t="s">
        <v>272</v>
      </c>
      <c r="E553" s="214" t="s">
        <v>44</v>
      </c>
      <c r="F553" s="215" t="s">
        <v>4592</v>
      </c>
      <c r="G553" s="213"/>
      <c r="H553" s="214" t="s">
        <v>44</v>
      </c>
      <c r="I553" s="216"/>
      <c r="J553" s="213"/>
      <c r="K553" s="213"/>
      <c r="L553" s="217"/>
      <c r="M553" s="218"/>
      <c r="N553" s="219"/>
      <c r="O553" s="219"/>
      <c r="P553" s="219"/>
      <c r="Q553" s="219"/>
      <c r="R553" s="219"/>
      <c r="S553" s="219"/>
      <c r="T553" s="220"/>
      <c r="AT553" s="221" t="s">
        <v>272</v>
      </c>
      <c r="AU553" s="221" t="s">
        <v>91</v>
      </c>
      <c r="AV553" s="13" t="s">
        <v>89</v>
      </c>
      <c r="AW553" s="13" t="s">
        <v>38</v>
      </c>
      <c r="AX553" s="13" t="s">
        <v>82</v>
      </c>
      <c r="AY553" s="221" t="s">
        <v>262</v>
      </c>
    </row>
    <row r="554" spans="2:51" s="13" customFormat="1" ht="10">
      <c r="B554" s="212"/>
      <c r="C554" s="213"/>
      <c r="D554" s="208" t="s">
        <v>272</v>
      </c>
      <c r="E554" s="214" t="s">
        <v>44</v>
      </c>
      <c r="F554" s="215" t="s">
        <v>4592</v>
      </c>
      <c r="G554" s="213"/>
      <c r="H554" s="214" t="s">
        <v>44</v>
      </c>
      <c r="I554" s="216"/>
      <c r="J554" s="213"/>
      <c r="K554" s="213"/>
      <c r="L554" s="217"/>
      <c r="M554" s="218"/>
      <c r="N554" s="219"/>
      <c r="O554" s="219"/>
      <c r="P554" s="219"/>
      <c r="Q554" s="219"/>
      <c r="R554" s="219"/>
      <c r="S554" s="219"/>
      <c r="T554" s="220"/>
      <c r="AT554" s="221" t="s">
        <v>272</v>
      </c>
      <c r="AU554" s="221" t="s">
        <v>91</v>
      </c>
      <c r="AV554" s="13" t="s">
        <v>89</v>
      </c>
      <c r="AW554" s="13" t="s">
        <v>38</v>
      </c>
      <c r="AX554" s="13" t="s">
        <v>82</v>
      </c>
      <c r="AY554" s="221" t="s">
        <v>262</v>
      </c>
    </row>
    <row r="555" spans="2:51" s="15" customFormat="1" ht="10">
      <c r="B555" s="233"/>
      <c r="C555" s="234"/>
      <c r="D555" s="208" t="s">
        <v>272</v>
      </c>
      <c r="E555" s="235" t="s">
        <v>44</v>
      </c>
      <c r="F555" s="236" t="s">
        <v>4593</v>
      </c>
      <c r="G555" s="234"/>
      <c r="H555" s="237">
        <v>76.16</v>
      </c>
      <c r="I555" s="238"/>
      <c r="J555" s="234"/>
      <c r="K555" s="234"/>
      <c r="L555" s="239"/>
      <c r="M555" s="240"/>
      <c r="N555" s="241"/>
      <c r="O555" s="241"/>
      <c r="P555" s="241"/>
      <c r="Q555" s="241"/>
      <c r="R555" s="241"/>
      <c r="S555" s="241"/>
      <c r="T555" s="242"/>
      <c r="AT555" s="243" t="s">
        <v>272</v>
      </c>
      <c r="AU555" s="243" t="s">
        <v>91</v>
      </c>
      <c r="AV555" s="15" t="s">
        <v>91</v>
      </c>
      <c r="AW555" s="15" t="s">
        <v>38</v>
      </c>
      <c r="AX555" s="15" t="s">
        <v>82</v>
      </c>
      <c r="AY555" s="243" t="s">
        <v>262</v>
      </c>
    </row>
    <row r="556" spans="2:51" s="15" customFormat="1" ht="10">
      <c r="B556" s="233"/>
      <c r="C556" s="234"/>
      <c r="D556" s="208" t="s">
        <v>272</v>
      </c>
      <c r="E556" s="235" t="s">
        <v>44</v>
      </c>
      <c r="F556" s="236" t="s">
        <v>4594</v>
      </c>
      <c r="G556" s="234"/>
      <c r="H556" s="237">
        <v>201.6</v>
      </c>
      <c r="I556" s="238"/>
      <c r="J556" s="234"/>
      <c r="K556" s="234"/>
      <c r="L556" s="239"/>
      <c r="M556" s="240"/>
      <c r="N556" s="241"/>
      <c r="O556" s="241"/>
      <c r="P556" s="241"/>
      <c r="Q556" s="241"/>
      <c r="R556" s="241"/>
      <c r="S556" s="241"/>
      <c r="T556" s="242"/>
      <c r="AT556" s="243" t="s">
        <v>272</v>
      </c>
      <c r="AU556" s="243" t="s">
        <v>91</v>
      </c>
      <c r="AV556" s="15" t="s">
        <v>91</v>
      </c>
      <c r="AW556" s="15" t="s">
        <v>38</v>
      </c>
      <c r="AX556" s="15" t="s">
        <v>82</v>
      </c>
      <c r="AY556" s="243" t="s">
        <v>262</v>
      </c>
    </row>
    <row r="557" spans="2:51" s="15" customFormat="1" ht="10">
      <c r="B557" s="233"/>
      <c r="C557" s="234"/>
      <c r="D557" s="208" t="s">
        <v>272</v>
      </c>
      <c r="E557" s="235" t="s">
        <v>44</v>
      </c>
      <c r="F557" s="236" t="s">
        <v>4599</v>
      </c>
      <c r="G557" s="234"/>
      <c r="H557" s="237">
        <v>209.44</v>
      </c>
      <c r="I557" s="238"/>
      <c r="J557" s="234"/>
      <c r="K557" s="234"/>
      <c r="L557" s="239"/>
      <c r="M557" s="240"/>
      <c r="N557" s="241"/>
      <c r="O557" s="241"/>
      <c r="P557" s="241"/>
      <c r="Q557" s="241"/>
      <c r="R557" s="241"/>
      <c r="S557" s="241"/>
      <c r="T557" s="242"/>
      <c r="AT557" s="243" t="s">
        <v>272</v>
      </c>
      <c r="AU557" s="243" t="s">
        <v>91</v>
      </c>
      <c r="AV557" s="15" t="s">
        <v>91</v>
      </c>
      <c r="AW557" s="15" t="s">
        <v>38</v>
      </c>
      <c r="AX557" s="15" t="s">
        <v>82</v>
      </c>
      <c r="AY557" s="243" t="s">
        <v>262</v>
      </c>
    </row>
    <row r="558" spans="2:51" s="15" customFormat="1" ht="10">
      <c r="B558" s="233"/>
      <c r="C558" s="234"/>
      <c r="D558" s="208" t="s">
        <v>272</v>
      </c>
      <c r="E558" s="235" t="s">
        <v>44</v>
      </c>
      <c r="F558" s="236" t="s">
        <v>4600</v>
      </c>
      <c r="G558" s="234"/>
      <c r="H558" s="237">
        <v>13.39</v>
      </c>
      <c r="I558" s="238"/>
      <c r="J558" s="234"/>
      <c r="K558" s="234"/>
      <c r="L558" s="239"/>
      <c r="M558" s="240"/>
      <c r="N558" s="241"/>
      <c r="O558" s="241"/>
      <c r="P558" s="241"/>
      <c r="Q558" s="241"/>
      <c r="R558" s="241"/>
      <c r="S558" s="241"/>
      <c r="T558" s="242"/>
      <c r="AT558" s="243" t="s">
        <v>272</v>
      </c>
      <c r="AU558" s="243" t="s">
        <v>91</v>
      </c>
      <c r="AV558" s="15" t="s">
        <v>91</v>
      </c>
      <c r="AW558" s="15" t="s">
        <v>38</v>
      </c>
      <c r="AX558" s="15" t="s">
        <v>82</v>
      </c>
      <c r="AY558" s="243" t="s">
        <v>262</v>
      </c>
    </row>
    <row r="559" spans="2:51" s="15" customFormat="1" ht="10">
      <c r="B559" s="233"/>
      <c r="C559" s="234"/>
      <c r="D559" s="208" t="s">
        <v>272</v>
      </c>
      <c r="E559" s="235" t="s">
        <v>44</v>
      </c>
      <c r="F559" s="236" t="s">
        <v>4601</v>
      </c>
      <c r="G559" s="234"/>
      <c r="H559" s="237">
        <v>4.49</v>
      </c>
      <c r="I559" s="238"/>
      <c r="J559" s="234"/>
      <c r="K559" s="234"/>
      <c r="L559" s="239"/>
      <c r="M559" s="240"/>
      <c r="N559" s="241"/>
      <c r="O559" s="241"/>
      <c r="P559" s="241"/>
      <c r="Q559" s="241"/>
      <c r="R559" s="241"/>
      <c r="S559" s="241"/>
      <c r="T559" s="242"/>
      <c r="AT559" s="243" t="s">
        <v>272</v>
      </c>
      <c r="AU559" s="243" t="s">
        <v>91</v>
      </c>
      <c r="AV559" s="15" t="s">
        <v>91</v>
      </c>
      <c r="AW559" s="15" t="s">
        <v>38</v>
      </c>
      <c r="AX559" s="15" t="s">
        <v>82</v>
      </c>
      <c r="AY559" s="243" t="s">
        <v>262</v>
      </c>
    </row>
    <row r="560" spans="2:51" s="15" customFormat="1" ht="10">
      <c r="B560" s="233"/>
      <c r="C560" s="234"/>
      <c r="D560" s="208" t="s">
        <v>272</v>
      </c>
      <c r="E560" s="235" t="s">
        <v>44</v>
      </c>
      <c r="F560" s="236" t="s">
        <v>4602</v>
      </c>
      <c r="G560" s="234"/>
      <c r="H560" s="237">
        <v>10.15</v>
      </c>
      <c r="I560" s="238"/>
      <c r="J560" s="234"/>
      <c r="K560" s="234"/>
      <c r="L560" s="239"/>
      <c r="M560" s="240"/>
      <c r="N560" s="241"/>
      <c r="O560" s="241"/>
      <c r="P560" s="241"/>
      <c r="Q560" s="241"/>
      <c r="R560" s="241"/>
      <c r="S560" s="241"/>
      <c r="T560" s="242"/>
      <c r="AT560" s="243" t="s">
        <v>272</v>
      </c>
      <c r="AU560" s="243" t="s">
        <v>91</v>
      </c>
      <c r="AV560" s="15" t="s">
        <v>91</v>
      </c>
      <c r="AW560" s="15" t="s">
        <v>38</v>
      </c>
      <c r="AX560" s="15" t="s">
        <v>82</v>
      </c>
      <c r="AY560" s="243" t="s">
        <v>262</v>
      </c>
    </row>
    <row r="561" spans="1:65" s="16" customFormat="1" ht="10">
      <c r="B561" s="244"/>
      <c r="C561" s="245"/>
      <c r="D561" s="208" t="s">
        <v>272</v>
      </c>
      <c r="E561" s="246" t="s">
        <v>44</v>
      </c>
      <c r="F561" s="247" t="s">
        <v>291</v>
      </c>
      <c r="G561" s="245"/>
      <c r="H561" s="248">
        <v>2013.7900000000002</v>
      </c>
      <c r="I561" s="249"/>
      <c r="J561" s="245"/>
      <c r="K561" s="245"/>
      <c r="L561" s="250"/>
      <c r="M561" s="251"/>
      <c r="N561" s="252"/>
      <c r="O561" s="252"/>
      <c r="P561" s="252"/>
      <c r="Q561" s="252"/>
      <c r="R561" s="252"/>
      <c r="S561" s="252"/>
      <c r="T561" s="253"/>
      <c r="AT561" s="254" t="s">
        <v>272</v>
      </c>
      <c r="AU561" s="254" t="s">
        <v>91</v>
      </c>
      <c r="AV561" s="16" t="s">
        <v>104</v>
      </c>
      <c r="AW561" s="16" t="s">
        <v>38</v>
      </c>
      <c r="AX561" s="16" t="s">
        <v>89</v>
      </c>
      <c r="AY561" s="254" t="s">
        <v>262</v>
      </c>
    </row>
    <row r="562" spans="1:65" s="2" customFormat="1" ht="21.75" customHeight="1">
      <c r="A562" s="37"/>
      <c r="B562" s="38"/>
      <c r="C562" s="195" t="s">
        <v>1332</v>
      </c>
      <c r="D562" s="195" t="s">
        <v>264</v>
      </c>
      <c r="E562" s="196" t="s">
        <v>4606</v>
      </c>
      <c r="F562" s="197" t="s">
        <v>4607</v>
      </c>
      <c r="G562" s="198" t="s">
        <v>267</v>
      </c>
      <c r="H562" s="199">
        <v>38.091000000000001</v>
      </c>
      <c r="I562" s="200"/>
      <c r="J562" s="201">
        <f>ROUND(I562*H562,2)</f>
        <v>0</v>
      </c>
      <c r="K562" s="197" t="s">
        <v>268</v>
      </c>
      <c r="L562" s="42"/>
      <c r="M562" s="202" t="s">
        <v>44</v>
      </c>
      <c r="N562" s="203" t="s">
        <v>53</v>
      </c>
      <c r="O562" s="67"/>
      <c r="P562" s="204">
        <f>O562*H562</f>
        <v>0</v>
      </c>
      <c r="Q562" s="204">
        <v>2.45343</v>
      </c>
      <c r="R562" s="204">
        <f>Q562*H562</f>
        <v>93.453602130000007</v>
      </c>
      <c r="S562" s="204">
        <v>0</v>
      </c>
      <c r="T562" s="205">
        <f>S562*H562</f>
        <v>0</v>
      </c>
      <c r="U562" s="37"/>
      <c r="V562" s="37"/>
      <c r="W562" s="37"/>
      <c r="X562" s="37"/>
      <c r="Y562" s="37"/>
      <c r="Z562" s="37"/>
      <c r="AA562" s="37"/>
      <c r="AB562" s="37"/>
      <c r="AC562" s="37"/>
      <c r="AD562" s="37"/>
      <c r="AE562" s="37"/>
      <c r="AR562" s="206" t="s">
        <v>104</v>
      </c>
      <c r="AT562" s="206" t="s">
        <v>264</v>
      </c>
      <c r="AU562" s="206" t="s">
        <v>91</v>
      </c>
      <c r="AY562" s="19" t="s">
        <v>262</v>
      </c>
      <c r="BE562" s="207">
        <f>IF(N562="základní",J562,0)</f>
        <v>0</v>
      </c>
      <c r="BF562" s="207">
        <f>IF(N562="snížená",J562,0)</f>
        <v>0</v>
      </c>
      <c r="BG562" s="207">
        <f>IF(N562="zákl. přenesená",J562,0)</f>
        <v>0</v>
      </c>
      <c r="BH562" s="207">
        <f>IF(N562="sníž. přenesená",J562,0)</f>
        <v>0</v>
      </c>
      <c r="BI562" s="207">
        <f>IF(N562="nulová",J562,0)</f>
        <v>0</v>
      </c>
      <c r="BJ562" s="19" t="s">
        <v>89</v>
      </c>
      <c r="BK562" s="207">
        <f>ROUND(I562*H562,2)</f>
        <v>0</v>
      </c>
      <c r="BL562" s="19" t="s">
        <v>104</v>
      </c>
      <c r="BM562" s="206" t="s">
        <v>4608</v>
      </c>
    </row>
    <row r="563" spans="1:65" s="2" customFormat="1" ht="36">
      <c r="A563" s="37"/>
      <c r="B563" s="38"/>
      <c r="C563" s="39"/>
      <c r="D563" s="208" t="s">
        <v>270</v>
      </c>
      <c r="E563" s="39"/>
      <c r="F563" s="209" t="s">
        <v>4609</v>
      </c>
      <c r="G563" s="39"/>
      <c r="H563" s="39"/>
      <c r="I563" s="118"/>
      <c r="J563" s="39"/>
      <c r="K563" s="39"/>
      <c r="L563" s="42"/>
      <c r="M563" s="210"/>
      <c r="N563" s="211"/>
      <c r="O563" s="67"/>
      <c r="P563" s="67"/>
      <c r="Q563" s="67"/>
      <c r="R563" s="67"/>
      <c r="S563" s="67"/>
      <c r="T563" s="68"/>
      <c r="U563" s="37"/>
      <c r="V563" s="37"/>
      <c r="W563" s="37"/>
      <c r="X563" s="37"/>
      <c r="Y563" s="37"/>
      <c r="Z563" s="37"/>
      <c r="AA563" s="37"/>
      <c r="AB563" s="37"/>
      <c r="AC563" s="37"/>
      <c r="AD563" s="37"/>
      <c r="AE563" s="37"/>
      <c r="AT563" s="19" t="s">
        <v>270</v>
      </c>
      <c r="AU563" s="19" t="s">
        <v>91</v>
      </c>
    </row>
    <row r="564" spans="1:65" s="13" customFormat="1" ht="10">
      <c r="B564" s="212"/>
      <c r="C564" s="213"/>
      <c r="D564" s="208" t="s">
        <v>272</v>
      </c>
      <c r="E564" s="214" t="s">
        <v>44</v>
      </c>
      <c r="F564" s="215" t="s">
        <v>4610</v>
      </c>
      <c r="G564" s="213"/>
      <c r="H564" s="214" t="s">
        <v>44</v>
      </c>
      <c r="I564" s="216"/>
      <c r="J564" s="213"/>
      <c r="K564" s="213"/>
      <c r="L564" s="217"/>
      <c r="M564" s="218"/>
      <c r="N564" s="219"/>
      <c r="O564" s="219"/>
      <c r="P564" s="219"/>
      <c r="Q564" s="219"/>
      <c r="R564" s="219"/>
      <c r="S564" s="219"/>
      <c r="T564" s="220"/>
      <c r="AT564" s="221" t="s">
        <v>272</v>
      </c>
      <c r="AU564" s="221" t="s">
        <v>91</v>
      </c>
      <c r="AV564" s="13" t="s">
        <v>89</v>
      </c>
      <c r="AW564" s="13" t="s">
        <v>38</v>
      </c>
      <c r="AX564" s="13" t="s">
        <v>82</v>
      </c>
      <c r="AY564" s="221" t="s">
        <v>262</v>
      </c>
    </row>
    <row r="565" spans="1:65" s="15" customFormat="1" ht="10">
      <c r="B565" s="233"/>
      <c r="C565" s="234"/>
      <c r="D565" s="208" t="s">
        <v>272</v>
      </c>
      <c r="E565" s="235" t="s">
        <v>44</v>
      </c>
      <c r="F565" s="236" t="s">
        <v>4611</v>
      </c>
      <c r="G565" s="234"/>
      <c r="H565" s="237">
        <v>38.091000000000001</v>
      </c>
      <c r="I565" s="238"/>
      <c r="J565" s="234"/>
      <c r="K565" s="234"/>
      <c r="L565" s="239"/>
      <c r="M565" s="240"/>
      <c r="N565" s="241"/>
      <c r="O565" s="241"/>
      <c r="P565" s="241"/>
      <c r="Q565" s="241"/>
      <c r="R565" s="241"/>
      <c r="S565" s="241"/>
      <c r="T565" s="242"/>
      <c r="AT565" s="243" t="s">
        <v>272</v>
      </c>
      <c r="AU565" s="243" t="s">
        <v>91</v>
      </c>
      <c r="AV565" s="15" t="s">
        <v>91</v>
      </c>
      <c r="AW565" s="15" t="s">
        <v>38</v>
      </c>
      <c r="AX565" s="15" t="s">
        <v>82</v>
      </c>
      <c r="AY565" s="243" t="s">
        <v>262</v>
      </c>
    </row>
    <row r="566" spans="1:65" s="16" customFormat="1" ht="10">
      <c r="B566" s="244"/>
      <c r="C566" s="245"/>
      <c r="D566" s="208" t="s">
        <v>272</v>
      </c>
      <c r="E566" s="246" t="s">
        <v>44</v>
      </c>
      <c r="F566" s="247" t="s">
        <v>291</v>
      </c>
      <c r="G566" s="245"/>
      <c r="H566" s="248">
        <v>38.091000000000001</v>
      </c>
      <c r="I566" s="249"/>
      <c r="J566" s="245"/>
      <c r="K566" s="245"/>
      <c r="L566" s="250"/>
      <c r="M566" s="251"/>
      <c r="N566" s="252"/>
      <c r="O566" s="252"/>
      <c r="P566" s="252"/>
      <c r="Q566" s="252"/>
      <c r="R566" s="252"/>
      <c r="S566" s="252"/>
      <c r="T566" s="253"/>
      <c r="AT566" s="254" t="s">
        <v>272</v>
      </c>
      <c r="AU566" s="254" t="s">
        <v>91</v>
      </c>
      <c r="AV566" s="16" t="s">
        <v>104</v>
      </c>
      <c r="AW566" s="16" t="s">
        <v>38</v>
      </c>
      <c r="AX566" s="16" t="s">
        <v>89</v>
      </c>
      <c r="AY566" s="254" t="s">
        <v>262</v>
      </c>
    </row>
    <row r="567" spans="1:65" s="13" customFormat="1" ht="10">
      <c r="B567" s="212"/>
      <c r="C567" s="213"/>
      <c r="D567" s="208" t="s">
        <v>272</v>
      </c>
      <c r="E567" s="214" t="s">
        <v>44</v>
      </c>
      <c r="F567" s="215" t="s">
        <v>4612</v>
      </c>
      <c r="G567" s="213"/>
      <c r="H567" s="214" t="s">
        <v>44</v>
      </c>
      <c r="I567" s="216"/>
      <c r="J567" s="213"/>
      <c r="K567" s="213"/>
      <c r="L567" s="217"/>
      <c r="M567" s="218"/>
      <c r="N567" s="219"/>
      <c r="O567" s="219"/>
      <c r="P567" s="219"/>
      <c r="Q567" s="219"/>
      <c r="R567" s="219"/>
      <c r="S567" s="219"/>
      <c r="T567" s="220"/>
      <c r="AT567" s="221" t="s">
        <v>272</v>
      </c>
      <c r="AU567" s="221" t="s">
        <v>91</v>
      </c>
      <c r="AV567" s="13" t="s">
        <v>89</v>
      </c>
      <c r="AW567" s="13" t="s">
        <v>38</v>
      </c>
      <c r="AX567" s="13" t="s">
        <v>82</v>
      </c>
      <c r="AY567" s="221" t="s">
        <v>262</v>
      </c>
    </row>
    <row r="568" spans="1:65" s="13" customFormat="1" ht="10">
      <c r="B568" s="212"/>
      <c r="C568" s="213"/>
      <c r="D568" s="208" t="s">
        <v>272</v>
      </c>
      <c r="E568" s="214" t="s">
        <v>44</v>
      </c>
      <c r="F568" s="215" t="s">
        <v>4613</v>
      </c>
      <c r="G568" s="213"/>
      <c r="H568" s="214" t="s">
        <v>44</v>
      </c>
      <c r="I568" s="216"/>
      <c r="J568" s="213"/>
      <c r="K568" s="213"/>
      <c r="L568" s="217"/>
      <c r="M568" s="218"/>
      <c r="N568" s="219"/>
      <c r="O568" s="219"/>
      <c r="P568" s="219"/>
      <c r="Q568" s="219"/>
      <c r="R568" s="219"/>
      <c r="S568" s="219"/>
      <c r="T568" s="220"/>
      <c r="AT568" s="221" t="s">
        <v>272</v>
      </c>
      <c r="AU568" s="221" t="s">
        <v>91</v>
      </c>
      <c r="AV568" s="13" t="s">
        <v>89</v>
      </c>
      <c r="AW568" s="13" t="s">
        <v>38</v>
      </c>
      <c r="AX568" s="13" t="s">
        <v>82</v>
      </c>
      <c r="AY568" s="221" t="s">
        <v>262</v>
      </c>
    </row>
    <row r="569" spans="1:65" s="13" customFormat="1" ht="10">
      <c r="B569" s="212"/>
      <c r="C569" s="213"/>
      <c r="D569" s="208" t="s">
        <v>272</v>
      </c>
      <c r="E569" s="214" t="s">
        <v>44</v>
      </c>
      <c r="F569" s="215" t="s">
        <v>4614</v>
      </c>
      <c r="G569" s="213"/>
      <c r="H569" s="214" t="s">
        <v>44</v>
      </c>
      <c r="I569" s="216"/>
      <c r="J569" s="213"/>
      <c r="K569" s="213"/>
      <c r="L569" s="217"/>
      <c r="M569" s="218"/>
      <c r="N569" s="219"/>
      <c r="O569" s="219"/>
      <c r="P569" s="219"/>
      <c r="Q569" s="219"/>
      <c r="R569" s="219"/>
      <c r="S569" s="219"/>
      <c r="T569" s="220"/>
      <c r="AT569" s="221" t="s">
        <v>272</v>
      </c>
      <c r="AU569" s="221" t="s">
        <v>91</v>
      </c>
      <c r="AV569" s="13" t="s">
        <v>89</v>
      </c>
      <c r="AW569" s="13" t="s">
        <v>38</v>
      </c>
      <c r="AX569" s="13" t="s">
        <v>82</v>
      </c>
      <c r="AY569" s="221" t="s">
        <v>262</v>
      </c>
    </row>
    <row r="570" spans="1:65" s="13" customFormat="1" ht="10">
      <c r="B570" s="212"/>
      <c r="C570" s="213"/>
      <c r="D570" s="208" t="s">
        <v>272</v>
      </c>
      <c r="E570" s="214" t="s">
        <v>44</v>
      </c>
      <c r="F570" s="215" t="s">
        <v>4615</v>
      </c>
      <c r="G570" s="213"/>
      <c r="H570" s="214" t="s">
        <v>44</v>
      </c>
      <c r="I570" s="216"/>
      <c r="J570" s="213"/>
      <c r="K570" s="213"/>
      <c r="L570" s="217"/>
      <c r="M570" s="218"/>
      <c r="N570" s="219"/>
      <c r="O570" s="219"/>
      <c r="P570" s="219"/>
      <c r="Q570" s="219"/>
      <c r="R570" s="219"/>
      <c r="S570" s="219"/>
      <c r="T570" s="220"/>
      <c r="AT570" s="221" t="s">
        <v>272</v>
      </c>
      <c r="AU570" s="221" t="s">
        <v>91</v>
      </c>
      <c r="AV570" s="13" t="s">
        <v>89</v>
      </c>
      <c r="AW570" s="13" t="s">
        <v>38</v>
      </c>
      <c r="AX570" s="13" t="s">
        <v>82</v>
      </c>
      <c r="AY570" s="221" t="s">
        <v>262</v>
      </c>
    </row>
    <row r="571" spans="1:65" s="13" customFormat="1" ht="10">
      <c r="B571" s="212"/>
      <c r="C571" s="213"/>
      <c r="D571" s="208" t="s">
        <v>272</v>
      </c>
      <c r="E571" s="214" t="s">
        <v>44</v>
      </c>
      <c r="F571" s="215" t="s">
        <v>4616</v>
      </c>
      <c r="G571" s="213"/>
      <c r="H571" s="214" t="s">
        <v>44</v>
      </c>
      <c r="I571" s="216"/>
      <c r="J571" s="213"/>
      <c r="K571" s="213"/>
      <c r="L571" s="217"/>
      <c r="M571" s="218"/>
      <c r="N571" s="219"/>
      <c r="O571" s="219"/>
      <c r="P571" s="219"/>
      <c r="Q571" s="219"/>
      <c r="R571" s="219"/>
      <c r="S571" s="219"/>
      <c r="T571" s="220"/>
      <c r="AT571" s="221" t="s">
        <v>272</v>
      </c>
      <c r="AU571" s="221" t="s">
        <v>91</v>
      </c>
      <c r="AV571" s="13" t="s">
        <v>89</v>
      </c>
      <c r="AW571" s="13" t="s">
        <v>38</v>
      </c>
      <c r="AX571" s="13" t="s">
        <v>82</v>
      </c>
      <c r="AY571" s="221" t="s">
        <v>262</v>
      </c>
    </row>
    <row r="572" spans="1:65" s="15" customFormat="1" ht="10">
      <c r="B572" s="233"/>
      <c r="C572" s="234"/>
      <c r="D572" s="208" t="s">
        <v>272</v>
      </c>
      <c r="E572" s="235" t="s">
        <v>44</v>
      </c>
      <c r="F572" s="236" t="s">
        <v>4617</v>
      </c>
      <c r="G572" s="234"/>
      <c r="H572" s="237">
        <v>6.78</v>
      </c>
      <c r="I572" s="238"/>
      <c r="J572" s="234"/>
      <c r="K572" s="234"/>
      <c r="L572" s="239"/>
      <c r="M572" s="240"/>
      <c r="N572" s="241"/>
      <c r="O572" s="241"/>
      <c r="P572" s="241"/>
      <c r="Q572" s="241"/>
      <c r="R572" s="241"/>
      <c r="S572" s="241"/>
      <c r="T572" s="242"/>
      <c r="AT572" s="243" t="s">
        <v>272</v>
      </c>
      <c r="AU572" s="243" t="s">
        <v>91</v>
      </c>
      <c r="AV572" s="15" t="s">
        <v>91</v>
      </c>
      <c r="AW572" s="15" t="s">
        <v>38</v>
      </c>
      <c r="AX572" s="15" t="s">
        <v>82</v>
      </c>
      <c r="AY572" s="243" t="s">
        <v>262</v>
      </c>
    </row>
    <row r="573" spans="1:65" s="15" customFormat="1" ht="10">
      <c r="B573" s="233"/>
      <c r="C573" s="234"/>
      <c r="D573" s="208" t="s">
        <v>272</v>
      </c>
      <c r="E573" s="235" t="s">
        <v>44</v>
      </c>
      <c r="F573" s="236" t="s">
        <v>4618</v>
      </c>
      <c r="G573" s="234"/>
      <c r="H573" s="237">
        <v>17.2</v>
      </c>
      <c r="I573" s="238"/>
      <c r="J573" s="234"/>
      <c r="K573" s="234"/>
      <c r="L573" s="239"/>
      <c r="M573" s="240"/>
      <c r="N573" s="241"/>
      <c r="O573" s="241"/>
      <c r="P573" s="241"/>
      <c r="Q573" s="241"/>
      <c r="R573" s="241"/>
      <c r="S573" s="241"/>
      <c r="T573" s="242"/>
      <c r="AT573" s="243" t="s">
        <v>272</v>
      </c>
      <c r="AU573" s="243" t="s">
        <v>91</v>
      </c>
      <c r="AV573" s="15" t="s">
        <v>91</v>
      </c>
      <c r="AW573" s="15" t="s">
        <v>38</v>
      </c>
      <c r="AX573" s="15" t="s">
        <v>82</v>
      </c>
      <c r="AY573" s="243" t="s">
        <v>262</v>
      </c>
    </row>
    <row r="574" spans="1:65" s="15" customFormat="1" ht="10">
      <c r="B574" s="233"/>
      <c r="C574" s="234"/>
      <c r="D574" s="208" t="s">
        <v>272</v>
      </c>
      <c r="E574" s="235" t="s">
        <v>44</v>
      </c>
      <c r="F574" s="236" t="s">
        <v>4619</v>
      </c>
      <c r="G574" s="234"/>
      <c r="H574" s="237">
        <v>18.7</v>
      </c>
      <c r="I574" s="238"/>
      <c r="J574" s="234"/>
      <c r="K574" s="234"/>
      <c r="L574" s="239"/>
      <c r="M574" s="240"/>
      <c r="N574" s="241"/>
      <c r="O574" s="241"/>
      <c r="P574" s="241"/>
      <c r="Q574" s="241"/>
      <c r="R574" s="241"/>
      <c r="S574" s="241"/>
      <c r="T574" s="242"/>
      <c r="AT574" s="243" t="s">
        <v>272</v>
      </c>
      <c r="AU574" s="243" t="s">
        <v>91</v>
      </c>
      <c r="AV574" s="15" t="s">
        <v>91</v>
      </c>
      <c r="AW574" s="15" t="s">
        <v>38</v>
      </c>
      <c r="AX574" s="15" t="s">
        <v>82</v>
      </c>
      <c r="AY574" s="243" t="s">
        <v>262</v>
      </c>
    </row>
    <row r="575" spans="1:65" s="15" customFormat="1" ht="10">
      <c r="B575" s="233"/>
      <c r="C575" s="234"/>
      <c r="D575" s="208" t="s">
        <v>272</v>
      </c>
      <c r="E575" s="235" t="s">
        <v>44</v>
      </c>
      <c r="F575" s="236" t="s">
        <v>4620</v>
      </c>
      <c r="G575" s="234"/>
      <c r="H575" s="237">
        <v>6.6</v>
      </c>
      <c r="I575" s="238"/>
      <c r="J575" s="234"/>
      <c r="K575" s="234"/>
      <c r="L575" s="239"/>
      <c r="M575" s="240"/>
      <c r="N575" s="241"/>
      <c r="O575" s="241"/>
      <c r="P575" s="241"/>
      <c r="Q575" s="241"/>
      <c r="R575" s="241"/>
      <c r="S575" s="241"/>
      <c r="T575" s="242"/>
      <c r="AT575" s="243" t="s">
        <v>272</v>
      </c>
      <c r="AU575" s="243" t="s">
        <v>91</v>
      </c>
      <c r="AV575" s="15" t="s">
        <v>91</v>
      </c>
      <c r="AW575" s="15" t="s">
        <v>38</v>
      </c>
      <c r="AX575" s="15" t="s">
        <v>82</v>
      </c>
      <c r="AY575" s="243" t="s">
        <v>262</v>
      </c>
    </row>
    <row r="576" spans="1:65" s="13" customFormat="1" ht="10">
      <c r="B576" s="212"/>
      <c r="C576" s="213"/>
      <c r="D576" s="208" t="s">
        <v>272</v>
      </c>
      <c r="E576" s="214" t="s">
        <v>44</v>
      </c>
      <c r="F576" s="215" t="s">
        <v>4621</v>
      </c>
      <c r="G576" s="213"/>
      <c r="H576" s="214" t="s">
        <v>44</v>
      </c>
      <c r="I576" s="216"/>
      <c r="J576" s="213"/>
      <c r="K576" s="213"/>
      <c r="L576" s="217"/>
      <c r="M576" s="218"/>
      <c r="N576" s="219"/>
      <c r="O576" s="219"/>
      <c r="P576" s="219"/>
      <c r="Q576" s="219"/>
      <c r="R576" s="219"/>
      <c r="S576" s="219"/>
      <c r="T576" s="220"/>
      <c r="AT576" s="221" t="s">
        <v>272</v>
      </c>
      <c r="AU576" s="221" t="s">
        <v>91</v>
      </c>
      <c r="AV576" s="13" t="s">
        <v>89</v>
      </c>
      <c r="AW576" s="13" t="s">
        <v>38</v>
      </c>
      <c r="AX576" s="13" t="s">
        <v>82</v>
      </c>
      <c r="AY576" s="221" t="s">
        <v>262</v>
      </c>
    </row>
    <row r="577" spans="2:51" s="13" customFormat="1" ht="10">
      <c r="B577" s="212"/>
      <c r="C577" s="213"/>
      <c r="D577" s="208" t="s">
        <v>272</v>
      </c>
      <c r="E577" s="214" t="s">
        <v>44</v>
      </c>
      <c r="F577" s="215" t="s">
        <v>4613</v>
      </c>
      <c r="G577" s="213"/>
      <c r="H577" s="214" t="s">
        <v>44</v>
      </c>
      <c r="I577" s="216"/>
      <c r="J577" s="213"/>
      <c r="K577" s="213"/>
      <c r="L577" s="217"/>
      <c r="M577" s="218"/>
      <c r="N577" s="219"/>
      <c r="O577" s="219"/>
      <c r="P577" s="219"/>
      <c r="Q577" s="219"/>
      <c r="R577" s="219"/>
      <c r="S577" s="219"/>
      <c r="T577" s="220"/>
      <c r="AT577" s="221" t="s">
        <v>272</v>
      </c>
      <c r="AU577" s="221" t="s">
        <v>91</v>
      </c>
      <c r="AV577" s="13" t="s">
        <v>89</v>
      </c>
      <c r="AW577" s="13" t="s">
        <v>38</v>
      </c>
      <c r="AX577" s="13" t="s">
        <v>82</v>
      </c>
      <c r="AY577" s="221" t="s">
        <v>262</v>
      </c>
    </row>
    <row r="578" spans="2:51" s="13" customFormat="1" ht="10">
      <c r="B578" s="212"/>
      <c r="C578" s="213"/>
      <c r="D578" s="208" t="s">
        <v>272</v>
      </c>
      <c r="E578" s="214" t="s">
        <v>44</v>
      </c>
      <c r="F578" s="215" t="s">
        <v>4614</v>
      </c>
      <c r="G578" s="213"/>
      <c r="H578" s="214" t="s">
        <v>44</v>
      </c>
      <c r="I578" s="216"/>
      <c r="J578" s="213"/>
      <c r="K578" s="213"/>
      <c r="L578" s="217"/>
      <c r="M578" s="218"/>
      <c r="N578" s="219"/>
      <c r="O578" s="219"/>
      <c r="P578" s="219"/>
      <c r="Q578" s="219"/>
      <c r="R578" s="219"/>
      <c r="S578" s="219"/>
      <c r="T578" s="220"/>
      <c r="AT578" s="221" t="s">
        <v>272</v>
      </c>
      <c r="AU578" s="221" t="s">
        <v>91</v>
      </c>
      <c r="AV578" s="13" t="s">
        <v>89</v>
      </c>
      <c r="AW578" s="13" t="s">
        <v>38</v>
      </c>
      <c r="AX578" s="13" t="s">
        <v>82</v>
      </c>
      <c r="AY578" s="221" t="s">
        <v>262</v>
      </c>
    </row>
    <row r="579" spans="2:51" s="13" customFormat="1" ht="10">
      <c r="B579" s="212"/>
      <c r="C579" s="213"/>
      <c r="D579" s="208" t="s">
        <v>272</v>
      </c>
      <c r="E579" s="214" t="s">
        <v>44</v>
      </c>
      <c r="F579" s="215" t="s">
        <v>4615</v>
      </c>
      <c r="G579" s="213"/>
      <c r="H579" s="214" t="s">
        <v>44</v>
      </c>
      <c r="I579" s="216"/>
      <c r="J579" s="213"/>
      <c r="K579" s="213"/>
      <c r="L579" s="217"/>
      <c r="M579" s="218"/>
      <c r="N579" s="219"/>
      <c r="O579" s="219"/>
      <c r="P579" s="219"/>
      <c r="Q579" s="219"/>
      <c r="R579" s="219"/>
      <c r="S579" s="219"/>
      <c r="T579" s="220"/>
      <c r="AT579" s="221" t="s">
        <v>272</v>
      </c>
      <c r="AU579" s="221" t="s">
        <v>91</v>
      </c>
      <c r="AV579" s="13" t="s">
        <v>89</v>
      </c>
      <c r="AW579" s="13" t="s">
        <v>38</v>
      </c>
      <c r="AX579" s="13" t="s">
        <v>82</v>
      </c>
      <c r="AY579" s="221" t="s">
        <v>262</v>
      </c>
    </row>
    <row r="580" spans="2:51" s="13" customFormat="1" ht="10">
      <c r="B580" s="212"/>
      <c r="C580" s="213"/>
      <c r="D580" s="208" t="s">
        <v>272</v>
      </c>
      <c r="E580" s="214" t="s">
        <v>44</v>
      </c>
      <c r="F580" s="215" t="s">
        <v>4616</v>
      </c>
      <c r="G580" s="213"/>
      <c r="H580" s="214" t="s">
        <v>44</v>
      </c>
      <c r="I580" s="216"/>
      <c r="J580" s="213"/>
      <c r="K580" s="213"/>
      <c r="L580" s="217"/>
      <c r="M580" s="218"/>
      <c r="N580" s="219"/>
      <c r="O580" s="219"/>
      <c r="P580" s="219"/>
      <c r="Q580" s="219"/>
      <c r="R580" s="219"/>
      <c r="S580" s="219"/>
      <c r="T580" s="220"/>
      <c r="AT580" s="221" t="s">
        <v>272</v>
      </c>
      <c r="AU580" s="221" t="s">
        <v>91</v>
      </c>
      <c r="AV580" s="13" t="s">
        <v>89</v>
      </c>
      <c r="AW580" s="13" t="s">
        <v>38</v>
      </c>
      <c r="AX580" s="13" t="s">
        <v>82</v>
      </c>
      <c r="AY580" s="221" t="s">
        <v>262</v>
      </c>
    </row>
    <row r="581" spans="2:51" s="15" customFormat="1" ht="10">
      <c r="B581" s="233"/>
      <c r="C581" s="234"/>
      <c r="D581" s="208" t="s">
        <v>272</v>
      </c>
      <c r="E581" s="235" t="s">
        <v>44</v>
      </c>
      <c r="F581" s="236" t="s">
        <v>4617</v>
      </c>
      <c r="G581" s="234"/>
      <c r="H581" s="237">
        <v>6.78</v>
      </c>
      <c r="I581" s="238"/>
      <c r="J581" s="234"/>
      <c r="K581" s="234"/>
      <c r="L581" s="239"/>
      <c r="M581" s="240"/>
      <c r="N581" s="241"/>
      <c r="O581" s="241"/>
      <c r="P581" s="241"/>
      <c r="Q581" s="241"/>
      <c r="R581" s="241"/>
      <c r="S581" s="241"/>
      <c r="T581" s="242"/>
      <c r="AT581" s="243" t="s">
        <v>272</v>
      </c>
      <c r="AU581" s="243" t="s">
        <v>91</v>
      </c>
      <c r="AV581" s="15" t="s">
        <v>91</v>
      </c>
      <c r="AW581" s="15" t="s">
        <v>38</v>
      </c>
      <c r="AX581" s="15" t="s">
        <v>82</v>
      </c>
      <c r="AY581" s="243" t="s">
        <v>262</v>
      </c>
    </row>
    <row r="582" spans="2:51" s="15" customFormat="1" ht="10">
      <c r="B582" s="233"/>
      <c r="C582" s="234"/>
      <c r="D582" s="208" t="s">
        <v>272</v>
      </c>
      <c r="E582" s="235" t="s">
        <v>44</v>
      </c>
      <c r="F582" s="236" t="s">
        <v>4618</v>
      </c>
      <c r="G582" s="234"/>
      <c r="H582" s="237">
        <v>17.2</v>
      </c>
      <c r="I582" s="238"/>
      <c r="J582" s="234"/>
      <c r="K582" s="234"/>
      <c r="L582" s="239"/>
      <c r="M582" s="240"/>
      <c r="N582" s="241"/>
      <c r="O582" s="241"/>
      <c r="P582" s="241"/>
      <c r="Q582" s="241"/>
      <c r="R582" s="241"/>
      <c r="S582" s="241"/>
      <c r="T582" s="242"/>
      <c r="AT582" s="243" t="s">
        <v>272</v>
      </c>
      <c r="AU582" s="243" t="s">
        <v>91</v>
      </c>
      <c r="AV582" s="15" t="s">
        <v>91</v>
      </c>
      <c r="AW582" s="15" t="s">
        <v>38</v>
      </c>
      <c r="AX582" s="15" t="s">
        <v>82</v>
      </c>
      <c r="AY582" s="243" t="s">
        <v>262</v>
      </c>
    </row>
    <row r="583" spans="2:51" s="15" customFormat="1" ht="10">
      <c r="B583" s="233"/>
      <c r="C583" s="234"/>
      <c r="D583" s="208" t="s">
        <v>272</v>
      </c>
      <c r="E583" s="235" t="s">
        <v>44</v>
      </c>
      <c r="F583" s="236" t="s">
        <v>4619</v>
      </c>
      <c r="G583" s="234"/>
      <c r="H583" s="237">
        <v>18.7</v>
      </c>
      <c r="I583" s="238"/>
      <c r="J583" s="234"/>
      <c r="K583" s="234"/>
      <c r="L583" s="239"/>
      <c r="M583" s="240"/>
      <c r="N583" s="241"/>
      <c r="O583" s="241"/>
      <c r="P583" s="241"/>
      <c r="Q583" s="241"/>
      <c r="R583" s="241"/>
      <c r="S583" s="241"/>
      <c r="T583" s="242"/>
      <c r="AT583" s="243" t="s">
        <v>272</v>
      </c>
      <c r="AU583" s="243" t="s">
        <v>91</v>
      </c>
      <c r="AV583" s="15" t="s">
        <v>91</v>
      </c>
      <c r="AW583" s="15" t="s">
        <v>38</v>
      </c>
      <c r="AX583" s="15" t="s">
        <v>82</v>
      </c>
      <c r="AY583" s="243" t="s">
        <v>262</v>
      </c>
    </row>
    <row r="584" spans="2:51" s="15" customFormat="1" ht="10">
      <c r="B584" s="233"/>
      <c r="C584" s="234"/>
      <c r="D584" s="208" t="s">
        <v>272</v>
      </c>
      <c r="E584" s="235" t="s">
        <v>44</v>
      </c>
      <c r="F584" s="236" t="s">
        <v>4620</v>
      </c>
      <c r="G584" s="234"/>
      <c r="H584" s="237">
        <v>6.6</v>
      </c>
      <c r="I584" s="238"/>
      <c r="J584" s="234"/>
      <c r="K584" s="234"/>
      <c r="L584" s="239"/>
      <c r="M584" s="240"/>
      <c r="N584" s="241"/>
      <c r="O584" s="241"/>
      <c r="P584" s="241"/>
      <c r="Q584" s="241"/>
      <c r="R584" s="241"/>
      <c r="S584" s="241"/>
      <c r="T584" s="242"/>
      <c r="AT584" s="243" t="s">
        <v>272</v>
      </c>
      <c r="AU584" s="243" t="s">
        <v>91</v>
      </c>
      <c r="AV584" s="15" t="s">
        <v>91</v>
      </c>
      <c r="AW584" s="15" t="s">
        <v>38</v>
      </c>
      <c r="AX584" s="15" t="s">
        <v>82</v>
      </c>
      <c r="AY584" s="243" t="s">
        <v>262</v>
      </c>
    </row>
    <row r="585" spans="2:51" s="13" customFormat="1" ht="10">
      <c r="B585" s="212"/>
      <c r="C585" s="213"/>
      <c r="D585" s="208" t="s">
        <v>272</v>
      </c>
      <c r="E585" s="214" t="s">
        <v>44</v>
      </c>
      <c r="F585" s="215" t="s">
        <v>4622</v>
      </c>
      <c r="G585" s="213"/>
      <c r="H585" s="214" t="s">
        <v>44</v>
      </c>
      <c r="I585" s="216"/>
      <c r="J585" s="213"/>
      <c r="K585" s="213"/>
      <c r="L585" s="217"/>
      <c r="M585" s="218"/>
      <c r="N585" s="219"/>
      <c r="O585" s="219"/>
      <c r="P585" s="219"/>
      <c r="Q585" s="219"/>
      <c r="R585" s="219"/>
      <c r="S585" s="219"/>
      <c r="T585" s="220"/>
      <c r="AT585" s="221" t="s">
        <v>272</v>
      </c>
      <c r="AU585" s="221" t="s">
        <v>91</v>
      </c>
      <c r="AV585" s="13" t="s">
        <v>89</v>
      </c>
      <c r="AW585" s="13" t="s">
        <v>38</v>
      </c>
      <c r="AX585" s="13" t="s">
        <v>82</v>
      </c>
      <c r="AY585" s="221" t="s">
        <v>262</v>
      </c>
    </row>
    <row r="586" spans="2:51" s="13" customFormat="1" ht="10">
      <c r="B586" s="212"/>
      <c r="C586" s="213"/>
      <c r="D586" s="208" t="s">
        <v>272</v>
      </c>
      <c r="E586" s="214" t="s">
        <v>44</v>
      </c>
      <c r="F586" s="215" t="s">
        <v>4613</v>
      </c>
      <c r="G586" s="213"/>
      <c r="H586" s="214" t="s">
        <v>44</v>
      </c>
      <c r="I586" s="216"/>
      <c r="J586" s="213"/>
      <c r="K586" s="213"/>
      <c r="L586" s="217"/>
      <c r="M586" s="218"/>
      <c r="N586" s="219"/>
      <c r="O586" s="219"/>
      <c r="P586" s="219"/>
      <c r="Q586" s="219"/>
      <c r="R586" s="219"/>
      <c r="S586" s="219"/>
      <c r="T586" s="220"/>
      <c r="AT586" s="221" t="s">
        <v>272</v>
      </c>
      <c r="AU586" s="221" t="s">
        <v>91</v>
      </c>
      <c r="AV586" s="13" t="s">
        <v>89</v>
      </c>
      <c r="AW586" s="13" t="s">
        <v>38</v>
      </c>
      <c r="AX586" s="13" t="s">
        <v>82</v>
      </c>
      <c r="AY586" s="221" t="s">
        <v>262</v>
      </c>
    </row>
    <row r="587" spans="2:51" s="13" customFormat="1" ht="10">
      <c r="B587" s="212"/>
      <c r="C587" s="213"/>
      <c r="D587" s="208" t="s">
        <v>272</v>
      </c>
      <c r="E587" s="214" t="s">
        <v>44</v>
      </c>
      <c r="F587" s="215" t="s">
        <v>4614</v>
      </c>
      <c r="G587" s="213"/>
      <c r="H587" s="214" t="s">
        <v>44</v>
      </c>
      <c r="I587" s="216"/>
      <c r="J587" s="213"/>
      <c r="K587" s="213"/>
      <c r="L587" s="217"/>
      <c r="M587" s="218"/>
      <c r="N587" s="219"/>
      <c r="O587" s="219"/>
      <c r="P587" s="219"/>
      <c r="Q587" s="219"/>
      <c r="R587" s="219"/>
      <c r="S587" s="219"/>
      <c r="T587" s="220"/>
      <c r="AT587" s="221" t="s">
        <v>272</v>
      </c>
      <c r="AU587" s="221" t="s">
        <v>91</v>
      </c>
      <c r="AV587" s="13" t="s">
        <v>89</v>
      </c>
      <c r="AW587" s="13" t="s">
        <v>38</v>
      </c>
      <c r="AX587" s="13" t="s">
        <v>82</v>
      </c>
      <c r="AY587" s="221" t="s">
        <v>262</v>
      </c>
    </row>
    <row r="588" spans="2:51" s="13" customFormat="1" ht="10">
      <c r="B588" s="212"/>
      <c r="C588" s="213"/>
      <c r="D588" s="208" t="s">
        <v>272</v>
      </c>
      <c r="E588" s="214" t="s">
        <v>44</v>
      </c>
      <c r="F588" s="215" t="s">
        <v>4615</v>
      </c>
      <c r="G588" s="213"/>
      <c r="H588" s="214" t="s">
        <v>44</v>
      </c>
      <c r="I588" s="216"/>
      <c r="J588" s="213"/>
      <c r="K588" s="213"/>
      <c r="L588" s="217"/>
      <c r="M588" s="218"/>
      <c r="N588" s="219"/>
      <c r="O588" s="219"/>
      <c r="P588" s="219"/>
      <c r="Q588" s="219"/>
      <c r="R588" s="219"/>
      <c r="S588" s="219"/>
      <c r="T588" s="220"/>
      <c r="AT588" s="221" t="s">
        <v>272</v>
      </c>
      <c r="AU588" s="221" t="s">
        <v>91</v>
      </c>
      <c r="AV588" s="13" t="s">
        <v>89</v>
      </c>
      <c r="AW588" s="13" t="s">
        <v>38</v>
      </c>
      <c r="AX588" s="13" t="s">
        <v>82</v>
      </c>
      <c r="AY588" s="221" t="s">
        <v>262</v>
      </c>
    </row>
    <row r="589" spans="2:51" s="13" customFormat="1" ht="10">
      <c r="B589" s="212"/>
      <c r="C589" s="213"/>
      <c r="D589" s="208" t="s">
        <v>272</v>
      </c>
      <c r="E589" s="214" t="s">
        <v>44</v>
      </c>
      <c r="F589" s="215" t="s">
        <v>4616</v>
      </c>
      <c r="G589" s="213"/>
      <c r="H589" s="214" t="s">
        <v>44</v>
      </c>
      <c r="I589" s="216"/>
      <c r="J589" s="213"/>
      <c r="K589" s="213"/>
      <c r="L589" s="217"/>
      <c r="M589" s="218"/>
      <c r="N589" s="219"/>
      <c r="O589" s="219"/>
      <c r="P589" s="219"/>
      <c r="Q589" s="219"/>
      <c r="R589" s="219"/>
      <c r="S589" s="219"/>
      <c r="T589" s="220"/>
      <c r="AT589" s="221" t="s">
        <v>272</v>
      </c>
      <c r="AU589" s="221" t="s">
        <v>91</v>
      </c>
      <c r="AV589" s="13" t="s">
        <v>89</v>
      </c>
      <c r="AW589" s="13" t="s">
        <v>38</v>
      </c>
      <c r="AX589" s="13" t="s">
        <v>82</v>
      </c>
      <c r="AY589" s="221" t="s">
        <v>262</v>
      </c>
    </row>
    <row r="590" spans="2:51" s="15" customFormat="1" ht="10">
      <c r="B590" s="233"/>
      <c r="C590" s="234"/>
      <c r="D590" s="208" t="s">
        <v>272</v>
      </c>
      <c r="E590" s="235" t="s">
        <v>44</v>
      </c>
      <c r="F590" s="236" t="s">
        <v>4617</v>
      </c>
      <c r="G590" s="234"/>
      <c r="H590" s="237">
        <v>6.78</v>
      </c>
      <c r="I590" s="238"/>
      <c r="J590" s="234"/>
      <c r="K590" s="234"/>
      <c r="L590" s="239"/>
      <c r="M590" s="240"/>
      <c r="N590" s="241"/>
      <c r="O590" s="241"/>
      <c r="P590" s="241"/>
      <c r="Q590" s="241"/>
      <c r="R590" s="241"/>
      <c r="S590" s="241"/>
      <c r="T590" s="242"/>
      <c r="AT590" s="243" t="s">
        <v>272</v>
      </c>
      <c r="AU590" s="243" t="s">
        <v>91</v>
      </c>
      <c r="AV590" s="15" t="s">
        <v>91</v>
      </c>
      <c r="AW590" s="15" t="s">
        <v>38</v>
      </c>
      <c r="AX590" s="15" t="s">
        <v>82</v>
      </c>
      <c r="AY590" s="243" t="s">
        <v>262</v>
      </c>
    </row>
    <row r="591" spans="2:51" s="15" customFormat="1" ht="10">
      <c r="B591" s="233"/>
      <c r="C591" s="234"/>
      <c r="D591" s="208" t="s">
        <v>272</v>
      </c>
      <c r="E591" s="235" t="s">
        <v>44</v>
      </c>
      <c r="F591" s="236" t="s">
        <v>4618</v>
      </c>
      <c r="G591" s="234"/>
      <c r="H591" s="237">
        <v>17.2</v>
      </c>
      <c r="I591" s="238"/>
      <c r="J591" s="234"/>
      <c r="K591" s="234"/>
      <c r="L591" s="239"/>
      <c r="M591" s="240"/>
      <c r="N591" s="241"/>
      <c r="O591" s="241"/>
      <c r="P591" s="241"/>
      <c r="Q591" s="241"/>
      <c r="R591" s="241"/>
      <c r="S591" s="241"/>
      <c r="T591" s="242"/>
      <c r="AT591" s="243" t="s">
        <v>272</v>
      </c>
      <c r="AU591" s="243" t="s">
        <v>91</v>
      </c>
      <c r="AV591" s="15" t="s">
        <v>91</v>
      </c>
      <c r="AW591" s="15" t="s">
        <v>38</v>
      </c>
      <c r="AX591" s="15" t="s">
        <v>82</v>
      </c>
      <c r="AY591" s="243" t="s">
        <v>262</v>
      </c>
    </row>
    <row r="592" spans="2:51" s="15" customFormat="1" ht="10">
      <c r="B592" s="233"/>
      <c r="C592" s="234"/>
      <c r="D592" s="208" t="s">
        <v>272</v>
      </c>
      <c r="E592" s="235" t="s">
        <v>44</v>
      </c>
      <c r="F592" s="236" t="s">
        <v>4619</v>
      </c>
      <c r="G592" s="234"/>
      <c r="H592" s="237">
        <v>18.7</v>
      </c>
      <c r="I592" s="238"/>
      <c r="J592" s="234"/>
      <c r="K592" s="234"/>
      <c r="L592" s="239"/>
      <c r="M592" s="240"/>
      <c r="N592" s="241"/>
      <c r="O592" s="241"/>
      <c r="P592" s="241"/>
      <c r="Q592" s="241"/>
      <c r="R592" s="241"/>
      <c r="S592" s="241"/>
      <c r="T592" s="242"/>
      <c r="AT592" s="243" t="s">
        <v>272</v>
      </c>
      <c r="AU592" s="243" t="s">
        <v>91</v>
      </c>
      <c r="AV592" s="15" t="s">
        <v>91</v>
      </c>
      <c r="AW592" s="15" t="s">
        <v>38</v>
      </c>
      <c r="AX592" s="15" t="s">
        <v>82</v>
      </c>
      <c r="AY592" s="243" t="s">
        <v>262</v>
      </c>
    </row>
    <row r="593" spans="1:65" s="15" customFormat="1" ht="10">
      <c r="B593" s="233"/>
      <c r="C593" s="234"/>
      <c r="D593" s="208" t="s">
        <v>272</v>
      </c>
      <c r="E593" s="235" t="s">
        <v>44</v>
      </c>
      <c r="F593" s="236" t="s">
        <v>4620</v>
      </c>
      <c r="G593" s="234"/>
      <c r="H593" s="237">
        <v>6.6</v>
      </c>
      <c r="I593" s="238"/>
      <c r="J593" s="234"/>
      <c r="K593" s="234"/>
      <c r="L593" s="239"/>
      <c r="M593" s="240"/>
      <c r="N593" s="241"/>
      <c r="O593" s="241"/>
      <c r="P593" s="241"/>
      <c r="Q593" s="241"/>
      <c r="R593" s="241"/>
      <c r="S593" s="241"/>
      <c r="T593" s="242"/>
      <c r="AT593" s="243" t="s">
        <v>272</v>
      </c>
      <c r="AU593" s="243" t="s">
        <v>91</v>
      </c>
      <c r="AV593" s="15" t="s">
        <v>91</v>
      </c>
      <c r="AW593" s="15" t="s">
        <v>38</v>
      </c>
      <c r="AX593" s="15" t="s">
        <v>82</v>
      </c>
      <c r="AY593" s="243" t="s">
        <v>262</v>
      </c>
    </row>
    <row r="594" spans="1:65" s="13" customFormat="1" ht="10">
      <c r="B594" s="212"/>
      <c r="C594" s="213"/>
      <c r="D594" s="208" t="s">
        <v>272</v>
      </c>
      <c r="E594" s="214" t="s">
        <v>44</v>
      </c>
      <c r="F594" s="215" t="s">
        <v>4623</v>
      </c>
      <c r="G594" s="213"/>
      <c r="H594" s="214" t="s">
        <v>44</v>
      </c>
      <c r="I594" s="216"/>
      <c r="J594" s="213"/>
      <c r="K594" s="213"/>
      <c r="L594" s="217"/>
      <c r="M594" s="218"/>
      <c r="N594" s="219"/>
      <c r="O594" s="219"/>
      <c r="P594" s="219"/>
      <c r="Q594" s="219"/>
      <c r="R594" s="219"/>
      <c r="S594" s="219"/>
      <c r="T594" s="220"/>
      <c r="AT594" s="221" t="s">
        <v>272</v>
      </c>
      <c r="AU594" s="221" t="s">
        <v>91</v>
      </c>
      <c r="AV594" s="13" t="s">
        <v>89</v>
      </c>
      <c r="AW594" s="13" t="s">
        <v>38</v>
      </c>
      <c r="AX594" s="13" t="s">
        <v>82</v>
      </c>
      <c r="AY594" s="221" t="s">
        <v>262</v>
      </c>
    </row>
    <row r="595" spans="1:65" s="13" customFormat="1" ht="10">
      <c r="B595" s="212"/>
      <c r="C595" s="213"/>
      <c r="D595" s="208" t="s">
        <v>272</v>
      </c>
      <c r="E595" s="214" t="s">
        <v>44</v>
      </c>
      <c r="F595" s="215" t="s">
        <v>4614</v>
      </c>
      <c r="G595" s="213"/>
      <c r="H595" s="214" t="s">
        <v>44</v>
      </c>
      <c r="I595" s="216"/>
      <c r="J595" s="213"/>
      <c r="K595" s="213"/>
      <c r="L595" s="217"/>
      <c r="M595" s="218"/>
      <c r="N595" s="219"/>
      <c r="O595" s="219"/>
      <c r="P595" s="219"/>
      <c r="Q595" s="219"/>
      <c r="R595" s="219"/>
      <c r="S595" s="219"/>
      <c r="T595" s="220"/>
      <c r="AT595" s="221" t="s">
        <v>272</v>
      </c>
      <c r="AU595" s="221" t="s">
        <v>91</v>
      </c>
      <c r="AV595" s="13" t="s">
        <v>89</v>
      </c>
      <c r="AW595" s="13" t="s">
        <v>38</v>
      </c>
      <c r="AX595" s="13" t="s">
        <v>82</v>
      </c>
      <c r="AY595" s="221" t="s">
        <v>262</v>
      </c>
    </row>
    <row r="596" spans="1:65" s="13" customFormat="1" ht="10">
      <c r="B596" s="212"/>
      <c r="C596" s="213"/>
      <c r="D596" s="208" t="s">
        <v>272</v>
      </c>
      <c r="E596" s="214" t="s">
        <v>44</v>
      </c>
      <c r="F596" s="215" t="s">
        <v>4615</v>
      </c>
      <c r="G596" s="213"/>
      <c r="H596" s="214" t="s">
        <v>44</v>
      </c>
      <c r="I596" s="216"/>
      <c r="J596" s="213"/>
      <c r="K596" s="213"/>
      <c r="L596" s="217"/>
      <c r="M596" s="218"/>
      <c r="N596" s="219"/>
      <c r="O596" s="219"/>
      <c r="P596" s="219"/>
      <c r="Q596" s="219"/>
      <c r="R596" s="219"/>
      <c r="S596" s="219"/>
      <c r="T596" s="220"/>
      <c r="AT596" s="221" t="s">
        <v>272</v>
      </c>
      <c r="AU596" s="221" t="s">
        <v>91</v>
      </c>
      <c r="AV596" s="13" t="s">
        <v>89</v>
      </c>
      <c r="AW596" s="13" t="s">
        <v>38</v>
      </c>
      <c r="AX596" s="13" t="s">
        <v>82</v>
      </c>
      <c r="AY596" s="221" t="s">
        <v>262</v>
      </c>
    </row>
    <row r="597" spans="1:65" s="13" customFormat="1" ht="10">
      <c r="B597" s="212"/>
      <c r="C597" s="213"/>
      <c r="D597" s="208" t="s">
        <v>272</v>
      </c>
      <c r="E597" s="214" t="s">
        <v>44</v>
      </c>
      <c r="F597" s="215" t="s">
        <v>4616</v>
      </c>
      <c r="G597" s="213"/>
      <c r="H597" s="214" t="s">
        <v>44</v>
      </c>
      <c r="I597" s="216"/>
      <c r="J597" s="213"/>
      <c r="K597" s="213"/>
      <c r="L597" s="217"/>
      <c r="M597" s="218"/>
      <c r="N597" s="219"/>
      <c r="O597" s="219"/>
      <c r="P597" s="219"/>
      <c r="Q597" s="219"/>
      <c r="R597" s="219"/>
      <c r="S597" s="219"/>
      <c r="T597" s="220"/>
      <c r="AT597" s="221" t="s">
        <v>272</v>
      </c>
      <c r="AU597" s="221" t="s">
        <v>91</v>
      </c>
      <c r="AV597" s="13" t="s">
        <v>89</v>
      </c>
      <c r="AW597" s="13" t="s">
        <v>38</v>
      </c>
      <c r="AX597" s="13" t="s">
        <v>82</v>
      </c>
      <c r="AY597" s="221" t="s">
        <v>262</v>
      </c>
    </row>
    <row r="598" spans="1:65" s="15" customFormat="1" ht="10">
      <c r="B598" s="233"/>
      <c r="C598" s="234"/>
      <c r="D598" s="208" t="s">
        <v>272</v>
      </c>
      <c r="E598" s="235" t="s">
        <v>44</v>
      </c>
      <c r="F598" s="236" t="s">
        <v>4618</v>
      </c>
      <c r="G598" s="234"/>
      <c r="H598" s="237">
        <v>17.2</v>
      </c>
      <c r="I598" s="238"/>
      <c r="J598" s="234"/>
      <c r="K598" s="234"/>
      <c r="L598" s="239"/>
      <c r="M598" s="240"/>
      <c r="N598" s="241"/>
      <c r="O598" s="241"/>
      <c r="P598" s="241"/>
      <c r="Q598" s="241"/>
      <c r="R598" s="241"/>
      <c r="S598" s="241"/>
      <c r="T598" s="242"/>
      <c r="AT598" s="243" t="s">
        <v>272</v>
      </c>
      <c r="AU598" s="243" t="s">
        <v>91</v>
      </c>
      <c r="AV598" s="15" t="s">
        <v>91</v>
      </c>
      <c r="AW598" s="15" t="s">
        <v>38</v>
      </c>
      <c r="AX598" s="15" t="s">
        <v>82</v>
      </c>
      <c r="AY598" s="243" t="s">
        <v>262</v>
      </c>
    </row>
    <row r="599" spans="1:65" s="15" customFormat="1" ht="10">
      <c r="B599" s="233"/>
      <c r="C599" s="234"/>
      <c r="D599" s="208" t="s">
        <v>272</v>
      </c>
      <c r="E599" s="235" t="s">
        <v>44</v>
      </c>
      <c r="F599" s="236" t="s">
        <v>4624</v>
      </c>
      <c r="G599" s="234"/>
      <c r="H599" s="237">
        <v>21.5</v>
      </c>
      <c r="I599" s="238"/>
      <c r="J599" s="234"/>
      <c r="K599" s="234"/>
      <c r="L599" s="239"/>
      <c r="M599" s="240"/>
      <c r="N599" s="241"/>
      <c r="O599" s="241"/>
      <c r="P599" s="241"/>
      <c r="Q599" s="241"/>
      <c r="R599" s="241"/>
      <c r="S599" s="241"/>
      <c r="T599" s="242"/>
      <c r="AT599" s="243" t="s">
        <v>272</v>
      </c>
      <c r="AU599" s="243" t="s">
        <v>91</v>
      </c>
      <c r="AV599" s="15" t="s">
        <v>91</v>
      </c>
      <c r="AW599" s="15" t="s">
        <v>38</v>
      </c>
      <c r="AX599" s="15" t="s">
        <v>82</v>
      </c>
      <c r="AY599" s="243" t="s">
        <v>262</v>
      </c>
    </row>
    <row r="600" spans="1:65" s="15" customFormat="1" ht="10">
      <c r="B600" s="233"/>
      <c r="C600" s="234"/>
      <c r="D600" s="208" t="s">
        <v>272</v>
      </c>
      <c r="E600" s="235" t="s">
        <v>44</v>
      </c>
      <c r="F600" s="236" t="s">
        <v>4620</v>
      </c>
      <c r="G600" s="234"/>
      <c r="H600" s="237">
        <v>6.6</v>
      </c>
      <c r="I600" s="238"/>
      <c r="J600" s="234"/>
      <c r="K600" s="234"/>
      <c r="L600" s="239"/>
      <c r="M600" s="240"/>
      <c r="N600" s="241"/>
      <c r="O600" s="241"/>
      <c r="P600" s="241"/>
      <c r="Q600" s="241"/>
      <c r="R600" s="241"/>
      <c r="S600" s="241"/>
      <c r="T600" s="242"/>
      <c r="AT600" s="243" t="s">
        <v>272</v>
      </c>
      <c r="AU600" s="243" t="s">
        <v>91</v>
      </c>
      <c r="AV600" s="15" t="s">
        <v>91</v>
      </c>
      <c r="AW600" s="15" t="s">
        <v>38</v>
      </c>
      <c r="AX600" s="15" t="s">
        <v>82</v>
      </c>
      <c r="AY600" s="243" t="s">
        <v>262</v>
      </c>
    </row>
    <row r="601" spans="1:65" s="16" customFormat="1" ht="10">
      <c r="B601" s="244"/>
      <c r="C601" s="245"/>
      <c r="D601" s="208" t="s">
        <v>272</v>
      </c>
      <c r="E601" s="246" t="s">
        <v>44</v>
      </c>
      <c r="F601" s="247" t="s">
        <v>291</v>
      </c>
      <c r="G601" s="245"/>
      <c r="H601" s="248">
        <v>193.14</v>
      </c>
      <c r="I601" s="249"/>
      <c r="J601" s="245"/>
      <c r="K601" s="245"/>
      <c r="L601" s="250"/>
      <c r="M601" s="251"/>
      <c r="N601" s="252"/>
      <c r="O601" s="252"/>
      <c r="P601" s="252"/>
      <c r="Q601" s="252"/>
      <c r="R601" s="252"/>
      <c r="S601" s="252"/>
      <c r="T601" s="253"/>
      <c r="AT601" s="254" t="s">
        <v>272</v>
      </c>
      <c r="AU601" s="254" t="s">
        <v>91</v>
      </c>
      <c r="AV601" s="16" t="s">
        <v>104</v>
      </c>
      <c r="AW601" s="16" t="s">
        <v>38</v>
      </c>
      <c r="AX601" s="16" t="s">
        <v>82</v>
      </c>
      <c r="AY601" s="254" t="s">
        <v>262</v>
      </c>
    </row>
    <row r="602" spans="1:65" s="2" customFormat="1" ht="21.75" customHeight="1">
      <c r="A602" s="37"/>
      <c r="B602" s="38"/>
      <c r="C602" s="195" t="s">
        <v>1337</v>
      </c>
      <c r="D602" s="195" t="s">
        <v>264</v>
      </c>
      <c r="E602" s="196" t="s">
        <v>4625</v>
      </c>
      <c r="F602" s="197" t="s">
        <v>4626</v>
      </c>
      <c r="G602" s="198" t="s">
        <v>267</v>
      </c>
      <c r="H602" s="199">
        <v>322.20999999999998</v>
      </c>
      <c r="I602" s="200"/>
      <c r="J602" s="201">
        <f>ROUND(I602*H602,2)</f>
        <v>0</v>
      </c>
      <c r="K602" s="197" t="s">
        <v>268</v>
      </c>
      <c r="L602" s="42"/>
      <c r="M602" s="202" t="s">
        <v>44</v>
      </c>
      <c r="N602" s="203" t="s">
        <v>53</v>
      </c>
      <c r="O602" s="67"/>
      <c r="P602" s="204">
        <f>O602*H602</f>
        <v>0</v>
      </c>
      <c r="Q602" s="204">
        <v>2.45343</v>
      </c>
      <c r="R602" s="204">
        <f>Q602*H602</f>
        <v>790.5196803</v>
      </c>
      <c r="S602" s="204">
        <v>0</v>
      </c>
      <c r="T602" s="205">
        <f>S602*H602</f>
        <v>0</v>
      </c>
      <c r="U602" s="37"/>
      <c r="V602" s="37"/>
      <c r="W602" s="37"/>
      <c r="X602" s="37"/>
      <c r="Y602" s="37"/>
      <c r="Z602" s="37"/>
      <c r="AA602" s="37"/>
      <c r="AB602" s="37"/>
      <c r="AC602" s="37"/>
      <c r="AD602" s="37"/>
      <c r="AE602" s="37"/>
      <c r="AR602" s="206" t="s">
        <v>104</v>
      </c>
      <c r="AT602" s="206" t="s">
        <v>264</v>
      </c>
      <c r="AU602" s="206" t="s">
        <v>91</v>
      </c>
      <c r="AY602" s="19" t="s">
        <v>262</v>
      </c>
      <c r="BE602" s="207">
        <f>IF(N602="základní",J602,0)</f>
        <v>0</v>
      </c>
      <c r="BF602" s="207">
        <f>IF(N602="snížená",J602,0)</f>
        <v>0</v>
      </c>
      <c r="BG602" s="207">
        <f>IF(N602="zákl. přenesená",J602,0)</f>
        <v>0</v>
      </c>
      <c r="BH602" s="207">
        <f>IF(N602="sníž. přenesená",J602,0)</f>
        <v>0</v>
      </c>
      <c r="BI602" s="207">
        <f>IF(N602="nulová",J602,0)</f>
        <v>0</v>
      </c>
      <c r="BJ602" s="19" t="s">
        <v>89</v>
      </c>
      <c r="BK602" s="207">
        <f>ROUND(I602*H602,2)</f>
        <v>0</v>
      </c>
      <c r="BL602" s="19" t="s">
        <v>104</v>
      </c>
      <c r="BM602" s="206" t="s">
        <v>4627</v>
      </c>
    </row>
    <row r="603" spans="1:65" s="2" customFormat="1" ht="36">
      <c r="A603" s="37"/>
      <c r="B603" s="38"/>
      <c r="C603" s="39"/>
      <c r="D603" s="208" t="s">
        <v>270</v>
      </c>
      <c r="E603" s="39"/>
      <c r="F603" s="209" t="s">
        <v>4609</v>
      </c>
      <c r="G603" s="39"/>
      <c r="H603" s="39"/>
      <c r="I603" s="118"/>
      <c r="J603" s="39"/>
      <c r="K603" s="39"/>
      <c r="L603" s="42"/>
      <c r="M603" s="210"/>
      <c r="N603" s="211"/>
      <c r="O603" s="67"/>
      <c r="P603" s="67"/>
      <c r="Q603" s="67"/>
      <c r="R603" s="67"/>
      <c r="S603" s="67"/>
      <c r="T603" s="68"/>
      <c r="U603" s="37"/>
      <c r="V603" s="37"/>
      <c r="W603" s="37"/>
      <c r="X603" s="37"/>
      <c r="Y603" s="37"/>
      <c r="Z603" s="37"/>
      <c r="AA603" s="37"/>
      <c r="AB603" s="37"/>
      <c r="AC603" s="37"/>
      <c r="AD603" s="37"/>
      <c r="AE603" s="37"/>
      <c r="AT603" s="19" t="s">
        <v>270</v>
      </c>
      <c r="AU603" s="19" t="s">
        <v>91</v>
      </c>
    </row>
    <row r="604" spans="1:65" s="13" customFormat="1" ht="10">
      <c r="B604" s="212"/>
      <c r="C604" s="213"/>
      <c r="D604" s="208" t="s">
        <v>272</v>
      </c>
      <c r="E604" s="214" t="s">
        <v>44</v>
      </c>
      <c r="F604" s="215" t="s">
        <v>4588</v>
      </c>
      <c r="G604" s="213"/>
      <c r="H604" s="214" t="s">
        <v>44</v>
      </c>
      <c r="I604" s="216"/>
      <c r="J604" s="213"/>
      <c r="K604" s="213"/>
      <c r="L604" s="217"/>
      <c r="M604" s="218"/>
      <c r="N604" s="219"/>
      <c r="O604" s="219"/>
      <c r="P604" s="219"/>
      <c r="Q604" s="219"/>
      <c r="R604" s="219"/>
      <c r="S604" s="219"/>
      <c r="T604" s="220"/>
      <c r="AT604" s="221" t="s">
        <v>272</v>
      </c>
      <c r="AU604" s="221" t="s">
        <v>91</v>
      </c>
      <c r="AV604" s="13" t="s">
        <v>89</v>
      </c>
      <c r="AW604" s="13" t="s">
        <v>38</v>
      </c>
      <c r="AX604" s="13" t="s">
        <v>82</v>
      </c>
      <c r="AY604" s="221" t="s">
        <v>262</v>
      </c>
    </row>
    <row r="605" spans="1:65" s="13" customFormat="1" ht="10">
      <c r="B605" s="212"/>
      <c r="C605" s="213"/>
      <c r="D605" s="208" t="s">
        <v>272</v>
      </c>
      <c r="E605" s="214" t="s">
        <v>44</v>
      </c>
      <c r="F605" s="215" t="s">
        <v>4587</v>
      </c>
      <c r="G605" s="213"/>
      <c r="H605" s="214" t="s">
        <v>44</v>
      </c>
      <c r="I605" s="216"/>
      <c r="J605" s="213"/>
      <c r="K605" s="213"/>
      <c r="L605" s="217"/>
      <c r="M605" s="218"/>
      <c r="N605" s="219"/>
      <c r="O605" s="219"/>
      <c r="P605" s="219"/>
      <c r="Q605" s="219"/>
      <c r="R605" s="219"/>
      <c r="S605" s="219"/>
      <c r="T605" s="220"/>
      <c r="AT605" s="221" t="s">
        <v>272</v>
      </c>
      <c r="AU605" s="221" t="s">
        <v>91</v>
      </c>
      <c r="AV605" s="13" t="s">
        <v>89</v>
      </c>
      <c r="AW605" s="13" t="s">
        <v>38</v>
      </c>
      <c r="AX605" s="13" t="s">
        <v>82</v>
      </c>
      <c r="AY605" s="221" t="s">
        <v>262</v>
      </c>
    </row>
    <row r="606" spans="1:65" s="13" customFormat="1" ht="10">
      <c r="B606" s="212"/>
      <c r="C606" s="213"/>
      <c r="D606" s="208" t="s">
        <v>272</v>
      </c>
      <c r="E606" s="214" t="s">
        <v>44</v>
      </c>
      <c r="F606" s="215" t="s">
        <v>4628</v>
      </c>
      <c r="G606" s="213"/>
      <c r="H606" s="214" t="s">
        <v>44</v>
      </c>
      <c r="I606" s="216"/>
      <c r="J606" s="213"/>
      <c r="K606" s="213"/>
      <c r="L606" s="217"/>
      <c r="M606" s="218"/>
      <c r="N606" s="219"/>
      <c r="O606" s="219"/>
      <c r="P606" s="219"/>
      <c r="Q606" s="219"/>
      <c r="R606" s="219"/>
      <c r="S606" s="219"/>
      <c r="T606" s="220"/>
      <c r="AT606" s="221" t="s">
        <v>272</v>
      </c>
      <c r="AU606" s="221" t="s">
        <v>91</v>
      </c>
      <c r="AV606" s="13" t="s">
        <v>89</v>
      </c>
      <c r="AW606" s="13" t="s">
        <v>38</v>
      </c>
      <c r="AX606" s="13" t="s">
        <v>82</v>
      </c>
      <c r="AY606" s="221" t="s">
        <v>262</v>
      </c>
    </row>
    <row r="607" spans="1:65" s="13" customFormat="1" ht="10">
      <c r="B607" s="212"/>
      <c r="C607" s="213"/>
      <c r="D607" s="208" t="s">
        <v>272</v>
      </c>
      <c r="E607" s="214" t="s">
        <v>44</v>
      </c>
      <c r="F607" s="215" t="s">
        <v>473</v>
      </c>
      <c r="G607" s="213"/>
      <c r="H607" s="214" t="s">
        <v>44</v>
      </c>
      <c r="I607" s="216"/>
      <c r="J607" s="213"/>
      <c r="K607" s="213"/>
      <c r="L607" s="217"/>
      <c r="M607" s="218"/>
      <c r="N607" s="219"/>
      <c r="O607" s="219"/>
      <c r="P607" s="219"/>
      <c r="Q607" s="219"/>
      <c r="R607" s="219"/>
      <c r="S607" s="219"/>
      <c r="T607" s="220"/>
      <c r="AT607" s="221" t="s">
        <v>272</v>
      </c>
      <c r="AU607" s="221" t="s">
        <v>91</v>
      </c>
      <c r="AV607" s="13" t="s">
        <v>89</v>
      </c>
      <c r="AW607" s="13" t="s">
        <v>38</v>
      </c>
      <c r="AX607" s="13" t="s">
        <v>82</v>
      </c>
      <c r="AY607" s="221" t="s">
        <v>262</v>
      </c>
    </row>
    <row r="608" spans="1:65" s="15" customFormat="1" ht="10">
      <c r="B608" s="233"/>
      <c r="C608" s="234"/>
      <c r="D608" s="208" t="s">
        <v>272</v>
      </c>
      <c r="E608" s="235" t="s">
        <v>44</v>
      </c>
      <c r="F608" s="236" t="s">
        <v>4629</v>
      </c>
      <c r="G608" s="234"/>
      <c r="H608" s="237">
        <v>322.20999999999998</v>
      </c>
      <c r="I608" s="238"/>
      <c r="J608" s="234"/>
      <c r="K608" s="234"/>
      <c r="L608" s="239"/>
      <c r="M608" s="240"/>
      <c r="N608" s="241"/>
      <c r="O608" s="241"/>
      <c r="P608" s="241"/>
      <c r="Q608" s="241"/>
      <c r="R608" s="241"/>
      <c r="S608" s="241"/>
      <c r="T608" s="242"/>
      <c r="AT608" s="243" t="s">
        <v>272</v>
      </c>
      <c r="AU608" s="243" t="s">
        <v>91</v>
      </c>
      <c r="AV608" s="15" t="s">
        <v>91</v>
      </c>
      <c r="AW608" s="15" t="s">
        <v>38</v>
      </c>
      <c r="AX608" s="15" t="s">
        <v>82</v>
      </c>
      <c r="AY608" s="243" t="s">
        <v>262</v>
      </c>
    </row>
    <row r="609" spans="1:65" s="13" customFormat="1" ht="10">
      <c r="B609" s="212"/>
      <c r="C609" s="213"/>
      <c r="D609" s="208" t="s">
        <v>272</v>
      </c>
      <c r="E609" s="214" t="s">
        <v>44</v>
      </c>
      <c r="F609" s="215" t="s">
        <v>4630</v>
      </c>
      <c r="G609" s="213"/>
      <c r="H609" s="214" t="s">
        <v>44</v>
      </c>
      <c r="I609" s="216"/>
      <c r="J609" s="213"/>
      <c r="K609" s="213"/>
      <c r="L609" s="217"/>
      <c r="M609" s="218"/>
      <c r="N609" s="219"/>
      <c r="O609" s="219"/>
      <c r="P609" s="219"/>
      <c r="Q609" s="219"/>
      <c r="R609" s="219"/>
      <c r="S609" s="219"/>
      <c r="T609" s="220"/>
      <c r="AT609" s="221" t="s">
        <v>272</v>
      </c>
      <c r="AU609" s="221" t="s">
        <v>91</v>
      </c>
      <c r="AV609" s="13" t="s">
        <v>89</v>
      </c>
      <c r="AW609" s="13" t="s">
        <v>38</v>
      </c>
      <c r="AX609" s="13" t="s">
        <v>82</v>
      </c>
      <c r="AY609" s="221" t="s">
        <v>262</v>
      </c>
    </row>
    <row r="610" spans="1:65" s="13" customFormat="1" ht="10">
      <c r="B610" s="212"/>
      <c r="C610" s="213"/>
      <c r="D610" s="208" t="s">
        <v>272</v>
      </c>
      <c r="E610" s="214" t="s">
        <v>44</v>
      </c>
      <c r="F610" s="215" t="s">
        <v>4631</v>
      </c>
      <c r="G610" s="213"/>
      <c r="H610" s="214" t="s">
        <v>44</v>
      </c>
      <c r="I610" s="216"/>
      <c r="J610" s="213"/>
      <c r="K610" s="213"/>
      <c r="L610" s="217"/>
      <c r="M610" s="218"/>
      <c r="N610" s="219"/>
      <c r="O610" s="219"/>
      <c r="P610" s="219"/>
      <c r="Q610" s="219"/>
      <c r="R610" s="219"/>
      <c r="S610" s="219"/>
      <c r="T610" s="220"/>
      <c r="AT610" s="221" t="s">
        <v>272</v>
      </c>
      <c r="AU610" s="221" t="s">
        <v>91</v>
      </c>
      <c r="AV610" s="13" t="s">
        <v>89</v>
      </c>
      <c r="AW610" s="13" t="s">
        <v>38</v>
      </c>
      <c r="AX610" s="13" t="s">
        <v>82</v>
      </c>
      <c r="AY610" s="221" t="s">
        <v>262</v>
      </c>
    </row>
    <row r="611" spans="1:65" s="16" customFormat="1" ht="10">
      <c r="B611" s="244"/>
      <c r="C611" s="245"/>
      <c r="D611" s="208" t="s">
        <v>272</v>
      </c>
      <c r="E611" s="246" t="s">
        <v>44</v>
      </c>
      <c r="F611" s="247" t="s">
        <v>291</v>
      </c>
      <c r="G611" s="245"/>
      <c r="H611" s="248">
        <v>322.20999999999998</v>
      </c>
      <c r="I611" s="249"/>
      <c r="J611" s="245"/>
      <c r="K611" s="245"/>
      <c r="L611" s="250"/>
      <c r="M611" s="251"/>
      <c r="N611" s="252"/>
      <c r="O611" s="252"/>
      <c r="P611" s="252"/>
      <c r="Q611" s="252"/>
      <c r="R611" s="252"/>
      <c r="S611" s="252"/>
      <c r="T611" s="253"/>
      <c r="AT611" s="254" t="s">
        <v>272</v>
      </c>
      <c r="AU611" s="254" t="s">
        <v>91</v>
      </c>
      <c r="AV611" s="16" t="s">
        <v>104</v>
      </c>
      <c r="AW611" s="16" t="s">
        <v>38</v>
      </c>
      <c r="AX611" s="16" t="s">
        <v>89</v>
      </c>
      <c r="AY611" s="254" t="s">
        <v>262</v>
      </c>
    </row>
    <row r="612" spans="1:65" s="2" customFormat="1" ht="16.5" customHeight="1">
      <c r="A612" s="37"/>
      <c r="B612" s="38"/>
      <c r="C612" s="195" t="s">
        <v>1342</v>
      </c>
      <c r="D612" s="195" t="s">
        <v>264</v>
      </c>
      <c r="E612" s="196" t="s">
        <v>4632</v>
      </c>
      <c r="F612" s="197" t="s">
        <v>4633</v>
      </c>
      <c r="G612" s="198" t="s">
        <v>342</v>
      </c>
      <c r="H612" s="199">
        <v>243.14</v>
      </c>
      <c r="I612" s="200"/>
      <c r="J612" s="201">
        <f>ROUND(I612*H612,2)</f>
        <v>0</v>
      </c>
      <c r="K612" s="197" t="s">
        <v>268</v>
      </c>
      <c r="L612" s="42"/>
      <c r="M612" s="202" t="s">
        <v>44</v>
      </c>
      <c r="N612" s="203" t="s">
        <v>53</v>
      </c>
      <c r="O612" s="67"/>
      <c r="P612" s="204">
        <f>O612*H612</f>
        <v>0</v>
      </c>
      <c r="Q612" s="204">
        <v>5.3299999999999997E-3</v>
      </c>
      <c r="R612" s="204">
        <f>Q612*H612</f>
        <v>1.2959361999999999</v>
      </c>
      <c r="S612" s="204">
        <v>0</v>
      </c>
      <c r="T612" s="205">
        <f>S612*H612</f>
        <v>0</v>
      </c>
      <c r="U612" s="37"/>
      <c r="V612" s="37"/>
      <c r="W612" s="37"/>
      <c r="X612" s="37"/>
      <c r="Y612" s="37"/>
      <c r="Z612" s="37"/>
      <c r="AA612" s="37"/>
      <c r="AB612" s="37"/>
      <c r="AC612" s="37"/>
      <c r="AD612" s="37"/>
      <c r="AE612" s="37"/>
      <c r="AR612" s="206" t="s">
        <v>104</v>
      </c>
      <c r="AT612" s="206" t="s">
        <v>264</v>
      </c>
      <c r="AU612" s="206" t="s">
        <v>91</v>
      </c>
      <c r="AY612" s="19" t="s">
        <v>262</v>
      </c>
      <c r="BE612" s="207">
        <f>IF(N612="základní",J612,0)</f>
        <v>0</v>
      </c>
      <c r="BF612" s="207">
        <f>IF(N612="snížená",J612,0)</f>
        <v>0</v>
      </c>
      <c r="BG612" s="207">
        <f>IF(N612="zákl. přenesená",J612,0)</f>
        <v>0</v>
      </c>
      <c r="BH612" s="207">
        <f>IF(N612="sníž. přenesená",J612,0)</f>
        <v>0</v>
      </c>
      <c r="BI612" s="207">
        <f>IF(N612="nulová",J612,0)</f>
        <v>0</v>
      </c>
      <c r="BJ612" s="19" t="s">
        <v>89</v>
      </c>
      <c r="BK612" s="207">
        <f>ROUND(I612*H612,2)</f>
        <v>0</v>
      </c>
      <c r="BL612" s="19" t="s">
        <v>104</v>
      </c>
      <c r="BM612" s="206" t="s">
        <v>4634</v>
      </c>
    </row>
    <row r="613" spans="1:65" s="2" customFormat="1" ht="126">
      <c r="A613" s="37"/>
      <c r="B613" s="38"/>
      <c r="C613" s="39"/>
      <c r="D613" s="208" t="s">
        <v>270</v>
      </c>
      <c r="E613" s="39"/>
      <c r="F613" s="209" t="s">
        <v>4635</v>
      </c>
      <c r="G613" s="39"/>
      <c r="H613" s="39"/>
      <c r="I613" s="118"/>
      <c r="J613" s="39"/>
      <c r="K613" s="39"/>
      <c r="L613" s="42"/>
      <c r="M613" s="210"/>
      <c r="N613" s="211"/>
      <c r="O613" s="67"/>
      <c r="P613" s="67"/>
      <c r="Q613" s="67"/>
      <c r="R613" s="67"/>
      <c r="S613" s="67"/>
      <c r="T613" s="68"/>
      <c r="U613" s="37"/>
      <c r="V613" s="37"/>
      <c r="W613" s="37"/>
      <c r="X613" s="37"/>
      <c r="Y613" s="37"/>
      <c r="Z613" s="37"/>
      <c r="AA613" s="37"/>
      <c r="AB613" s="37"/>
      <c r="AC613" s="37"/>
      <c r="AD613" s="37"/>
      <c r="AE613" s="37"/>
      <c r="AT613" s="19" t="s">
        <v>270</v>
      </c>
      <c r="AU613" s="19" t="s">
        <v>91</v>
      </c>
    </row>
    <row r="614" spans="1:65" s="13" customFormat="1" ht="10">
      <c r="B614" s="212"/>
      <c r="C614" s="213"/>
      <c r="D614" s="208" t="s">
        <v>272</v>
      </c>
      <c r="E614" s="214" t="s">
        <v>44</v>
      </c>
      <c r="F614" s="215" t="s">
        <v>4588</v>
      </c>
      <c r="G614" s="213"/>
      <c r="H614" s="214" t="s">
        <v>44</v>
      </c>
      <c r="I614" s="216"/>
      <c r="J614" s="213"/>
      <c r="K614" s="213"/>
      <c r="L614" s="217"/>
      <c r="M614" s="218"/>
      <c r="N614" s="219"/>
      <c r="O614" s="219"/>
      <c r="P614" s="219"/>
      <c r="Q614" s="219"/>
      <c r="R614" s="219"/>
      <c r="S614" s="219"/>
      <c r="T614" s="220"/>
      <c r="AT614" s="221" t="s">
        <v>272</v>
      </c>
      <c r="AU614" s="221" t="s">
        <v>91</v>
      </c>
      <c r="AV614" s="13" t="s">
        <v>89</v>
      </c>
      <c r="AW614" s="13" t="s">
        <v>38</v>
      </c>
      <c r="AX614" s="13" t="s">
        <v>82</v>
      </c>
      <c r="AY614" s="221" t="s">
        <v>262</v>
      </c>
    </row>
    <row r="615" spans="1:65" s="13" customFormat="1" ht="10">
      <c r="B615" s="212"/>
      <c r="C615" s="213"/>
      <c r="D615" s="208" t="s">
        <v>272</v>
      </c>
      <c r="E615" s="214" t="s">
        <v>44</v>
      </c>
      <c r="F615" s="215" t="s">
        <v>4636</v>
      </c>
      <c r="G615" s="213"/>
      <c r="H615" s="214" t="s">
        <v>44</v>
      </c>
      <c r="I615" s="216"/>
      <c r="J615" s="213"/>
      <c r="K615" s="213"/>
      <c r="L615" s="217"/>
      <c r="M615" s="218"/>
      <c r="N615" s="219"/>
      <c r="O615" s="219"/>
      <c r="P615" s="219"/>
      <c r="Q615" s="219"/>
      <c r="R615" s="219"/>
      <c r="S615" s="219"/>
      <c r="T615" s="220"/>
      <c r="AT615" s="221" t="s">
        <v>272</v>
      </c>
      <c r="AU615" s="221" t="s">
        <v>91</v>
      </c>
      <c r="AV615" s="13" t="s">
        <v>89</v>
      </c>
      <c r="AW615" s="13" t="s">
        <v>38</v>
      </c>
      <c r="AX615" s="13" t="s">
        <v>82</v>
      </c>
      <c r="AY615" s="221" t="s">
        <v>262</v>
      </c>
    </row>
    <row r="616" spans="1:65" s="15" customFormat="1" ht="10">
      <c r="B616" s="233"/>
      <c r="C616" s="234"/>
      <c r="D616" s="208" t="s">
        <v>272</v>
      </c>
      <c r="E616" s="235" t="s">
        <v>44</v>
      </c>
      <c r="F616" s="236" t="s">
        <v>4637</v>
      </c>
      <c r="G616" s="234"/>
      <c r="H616" s="237">
        <v>4.4349999999999996</v>
      </c>
      <c r="I616" s="238"/>
      <c r="J616" s="234"/>
      <c r="K616" s="234"/>
      <c r="L616" s="239"/>
      <c r="M616" s="240"/>
      <c r="N616" s="241"/>
      <c r="O616" s="241"/>
      <c r="P616" s="241"/>
      <c r="Q616" s="241"/>
      <c r="R616" s="241"/>
      <c r="S616" s="241"/>
      <c r="T616" s="242"/>
      <c r="AT616" s="243" t="s">
        <v>272</v>
      </c>
      <c r="AU616" s="243" t="s">
        <v>91</v>
      </c>
      <c r="AV616" s="15" t="s">
        <v>91</v>
      </c>
      <c r="AW616" s="15" t="s">
        <v>38</v>
      </c>
      <c r="AX616" s="15" t="s">
        <v>82</v>
      </c>
      <c r="AY616" s="243" t="s">
        <v>262</v>
      </c>
    </row>
    <row r="617" spans="1:65" s="15" customFormat="1" ht="10">
      <c r="B617" s="233"/>
      <c r="C617" s="234"/>
      <c r="D617" s="208" t="s">
        <v>272</v>
      </c>
      <c r="E617" s="235" t="s">
        <v>44</v>
      </c>
      <c r="F617" s="236" t="s">
        <v>4638</v>
      </c>
      <c r="G617" s="234"/>
      <c r="H617" s="237">
        <v>1.7749999999999999</v>
      </c>
      <c r="I617" s="238"/>
      <c r="J617" s="234"/>
      <c r="K617" s="234"/>
      <c r="L617" s="239"/>
      <c r="M617" s="240"/>
      <c r="N617" s="241"/>
      <c r="O617" s="241"/>
      <c r="P617" s="241"/>
      <c r="Q617" s="241"/>
      <c r="R617" s="241"/>
      <c r="S617" s="241"/>
      <c r="T617" s="242"/>
      <c r="AT617" s="243" t="s">
        <v>272</v>
      </c>
      <c r="AU617" s="243" t="s">
        <v>91</v>
      </c>
      <c r="AV617" s="15" t="s">
        <v>91</v>
      </c>
      <c r="AW617" s="15" t="s">
        <v>38</v>
      </c>
      <c r="AX617" s="15" t="s">
        <v>82</v>
      </c>
      <c r="AY617" s="243" t="s">
        <v>262</v>
      </c>
    </row>
    <row r="618" spans="1:65" s="15" customFormat="1" ht="10">
      <c r="B618" s="233"/>
      <c r="C618" s="234"/>
      <c r="D618" s="208" t="s">
        <v>272</v>
      </c>
      <c r="E618" s="235" t="s">
        <v>44</v>
      </c>
      <c r="F618" s="236" t="s">
        <v>4639</v>
      </c>
      <c r="G618" s="234"/>
      <c r="H618" s="237">
        <v>0.8</v>
      </c>
      <c r="I618" s="238"/>
      <c r="J618" s="234"/>
      <c r="K618" s="234"/>
      <c r="L618" s="239"/>
      <c r="M618" s="240"/>
      <c r="N618" s="241"/>
      <c r="O618" s="241"/>
      <c r="P618" s="241"/>
      <c r="Q618" s="241"/>
      <c r="R618" s="241"/>
      <c r="S618" s="241"/>
      <c r="T618" s="242"/>
      <c r="AT618" s="243" t="s">
        <v>272</v>
      </c>
      <c r="AU618" s="243" t="s">
        <v>91</v>
      </c>
      <c r="AV618" s="15" t="s">
        <v>91</v>
      </c>
      <c r="AW618" s="15" t="s">
        <v>38</v>
      </c>
      <c r="AX618" s="15" t="s">
        <v>82</v>
      </c>
      <c r="AY618" s="243" t="s">
        <v>262</v>
      </c>
    </row>
    <row r="619" spans="1:65" s="15" customFormat="1" ht="10">
      <c r="B619" s="233"/>
      <c r="C619" s="234"/>
      <c r="D619" s="208" t="s">
        <v>272</v>
      </c>
      <c r="E619" s="235" t="s">
        <v>44</v>
      </c>
      <c r="F619" s="236" t="s">
        <v>4640</v>
      </c>
      <c r="G619" s="234"/>
      <c r="H619" s="237">
        <v>0.27500000000000002</v>
      </c>
      <c r="I619" s="238"/>
      <c r="J619" s="234"/>
      <c r="K619" s="234"/>
      <c r="L619" s="239"/>
      <c r="M619" s="240"/>
      <c r="N619" s="241"/>
      <c r="O619" s="241"/>
      <c r="P619" s="241"/>
      <c r="Q619" s="241"/>
      <c r="R619" s="241"/>
      <c r="S619" s="241"/>
      <c r="T619" s="242"/>
      <c r="AT619" s="243" t="s">
        <v>272</v>
      </c>
      <c r="AU619" s="243" t="s">
        <v>91</v>
      </c>
      <c r="AV619" s="15" t="s">
        <v>91</v>
      </c>
      <c r="AW619" s="15" t="s">
        <v>38</v>
      </c>
      <c r="AX619" s="15" t="s">
        <v>82</v>
      </c>
      <c r="AY619" s="243" t="s">
        <v>262</v>
      </c>
    </row>
    <row r="620" spans="1:65" s="15" customFormat="1" ht="10">
      <c r="B620" s="233"/>
      <c r="C620" s="234"/>
      <c r="D620" s="208" t="s">
        <v>272</v>
      </c>
      <c r="E620" s="235" t="s">
        <v>44</v>
      </c>
      <c r="F620" s="236" t="s">
        <v>4641</v>
      </c>
      <c r="G620" s="234"/>
      <c r="H620" s="237">
        <v>0.41299999999999998</v>
      </c>
      <c r="I620" s="238"/>
      <c r="J620" s="234"/>
      <c r="K620" s="234"/>
      <c r="L620" s="239"/>
      <c r="M620" s="240"/>
      <c r="N620" s="241"/>
      <c r="O620" s="241"/>
      <c r="P620" s="241"/>
      <c r="Q620" s="241"/>
      <c r="R620" s="241"/>
      <c r="S620" s="241"/>
      <c r="T620" s="242"/>
      <c r="AT620" s="243" t="s">
        <v>272</v>
      </c>
      <c r="AU620" s="243" t="s">
        <v>91</v>
      </c>
      <c r="AV620" s="15" t="s">
        <v>91</v>
      </c>
      <c r="AW620" s="15" t="s">
        <v>38</v>
      </c>
      <c r="AX620" s="15" t="s">
        <v>82</v>
      </c>
      <c r="AY620" s="243" t="s">
        <v>262</v>
      </c>
    </row>
    <row r="621" spans="1:65" s="15" customFormat="1" ht="10">
      <c r="B621" s="233"/>
      <c r="C621" s="234"/>
      <c r="D621" s="208" t="s">
        <v>272</v>
      </c>
      <c r="E621" s="235" t="s">
        <v>44</v>
      </c>
      <c r="F621" s="236" t="s">
        <v>4642</v>
      </c>
      <c r="G621" s="234"/>
      <c r="H621" s="237">
        <v>0.63800000000000001</v>
      </c>
      <c r="I621" s="238"/>
      <c r="J621" s="234"/>
      <c r="K621" s="234"/>
      <c r="L621" s="239"/>
      <c r="M621" s="240"/>
      <c r="N621" s="241"/>
      <c r="O621" s="241"/>
      <c r="P621" s="241"/>
      <c r="Q621" s="241"/>
      <c r="R621" s="241"/>
      <c r="S621" s="241"/>
      <c r="T621" s="242"/>
      <c r="AT621" s="243" t="s">
        <v>272</v>
      </c>
      <c r="AU621" s="243" t="s">
        <v>91</v>
      </c>
      <c r="AV621" s="15" t="s">
        <v>91</v>
      </c>
      <c r="AW621" s="15" t="s">
        <v>38</v>
      </c>
      <c r="AX621" s="15" t="s">
        <v>82</v>
      </c>
      <c r="AY621" s="243" t="s">
        <v>262</v>
      </c>
    </row>
    <row r="622" spans="1:65" s="15" customFormat="1" ht="10">
      <c r="B622" s="233"/>
      <c r="C622" s="234"/>
      <c r="D622" s="208" t="s">
        <v>272</v>
      </c>
      <c r="E622" s="235" t="s">
        <v>44</v>
      </c>
      <c r="F622" s="236" t="s">
        <v>4643</v>
      </c>
      <c r="G622" s="234"/>
      <c r="H622" s="237">
        <v>0.6</v>
      </c>
      <c r="I622" s="238"/>
      <c r="J622" s="234"/>
      <c r="K622" s="234"/>
      <c r="L622" s="239"/>
      <c r="M622" s="240"/>
      <c r="N622" s="241"/>
      <c r="O622" s="241"/>
      <c r="P622" s="241"/>
      <c r="Q622" s="241"/>
      <c r="R622" s="241"/>
      <c r="S622" s="241"/>
      <c r="T622" s="242"/>
      <c r="AT622" s="243" t="s">
        <v>272</v>
      </c>
      <c r="AU622" s="243" t="s">
        <v>91</v>
      </c>
      <c r="AV622" s="15" t="s">
        <v>91</v>
      </c>
      <c r="AW622" s="15" t="s">
        <v>38</v>
      </c>
      <c r="AX622" s="15" t="s">
        <v>82</v>
      </c>
      <c r="AY622" s="243" t="s">
        <v>262</v>
      </c>
    </row>
    <row r="623" spans="1:65" s="15" customFormat="1" ht="10">
      <c r="B623" s="233"/>
      <c r="C623" s="234"/>
      <c r="D623" s="208" t="s">
        <v>272</v>
      </c>
      <c r="E623" s="235" t="s">
        <v>44</v>
      </c>
      <c r="F623" s="236" t="s">
        <v>4644</v>
      </c>
      <c r="G623" s="234"/>
      <c r="H623" s="237">
        <v>0.41499999999999998</v>
      </c>
      <c r="I623" s="238"/>
      <c r="J623" s="234"/>
      <c r="K623" s="234"/>
      <c r="L623" s="239"/>
      <c r="M623" s="240"/>
      <c r="N623" s="241"/>
      <c r="O623" s="241"/>
      <c r="P623" s="241"/>
      <c r="Q623" s="241"/>
      <c r="R623" s="241"/>
      <c r="S623" s="241"/>
      <c r="T623" s="242"/>
      <c r="AT623" s="243" t="s">
        <v>272</v>
      </c>
      <c r="AU623" s="243" t="s">
        <v>91</v>
      </c>
      <c r="AV623" s="15" t="s">
        <v>91</v>
      </c>
      <c r="AW623" s="15" t="s">
        <v>38</v>
      </c>
      <c r="AX623" s="15" t="s">
        <v>82</v>
      </c>
      <c r="AY623" s="243" t="s">
        <v>262</v>
      </c>
    </row>
    <row r="624" spans="1:65" s="15" customFormat="1" ht="10">
      <c r="B624" s="233"/>
      <c r="C624" s="234"/>
      <c r="D624" s="208" t="s">
        <v>272</v>
      </c>
      <c r="E624" s="235" t="s">
        <v>44</v>
      </c>
      <c r="F624" s="236" t="s">
        <v>4645</v>
      </c>
      <c r="G624" s="234"/>
      <c r="H624" s="237">
        <v>0.66500000000000004</v>
      </c>
      <c r="I624" s="238"/>
      <c r="J624" s="234"/>
      <c r="K624" s="234"/>
      <c r="L624" s="239"/>
      <c r="M624" s="240"/>
      <c r="N624" s="241"/>
      <c r="O624" s="241"/>
      <c r="P624" s="241"/>
      <c r="Q624" s="241"/>
      <c r="R624" s="241"/>
      <c r="S624" s="241"/>
      <c r="T624" s="242"/>
      <c r="AT624" s="243" t="s">
        <v>272</v>
      </c>
      <c r="AU624" s="243" t="s">
        <v>91</v>
      </c>
      <c r="AV624" s="15" t="s">
        <v>91</v>
      </c>
      <c r="AW624" s="15" t="s">
        <v>38</v>
      </c>
      <c r="AX624" s="15" t="s">
        <v>82</v>
      </c>
      <c r="AY624" s="243" t="s">
        <v>262</v>
      </c>
    </row>
    <row r="625" spans="2:51" s="15" customFormat="1" ht="10">
      <c r="B625" s="233"/>
      <c r="C625" s="234"/>
      <c r="D625" s="208" t="s">
        <v>272</v>
      </c>
      <c r="E625" s="235" t="s">
        <v>44</v>
      </c>
      <c r="F625" s="236" t="s">
        <v>4646</v>
      </c>
      <c r="G625" s="234"/>
      <c r="H625" s="237">
        <v>0.3</v>
      </c>
      <c r="I625" s="238"/>
      <c r="J625" s="234"/>
      <c r="K625" s="234"/>
      <c r="L625" s="239"/>
      <c r="M625" s="240"/>
      <c r="N625" s="241"/>
      <c r="O625" s="241"/>
      <c r="P625" s="241"/>
      <c r="Q625" s="241"/>
      <c r="R625" s="241"/>
      <c r="S625" s="241"/>
      <c r="T625" s="242"/>
      <c r="AT625" s="243" t="s">
        <v>272</v>
      </c>
      <c r="AU625" s="243" t="s">
        <v>91</v>
      </c>
      <c r="AV625" s="15" t="s">
        <v>91</v>
      </c>
      <c r="AW625" s="15" t="s">
        <v>38</v>
      </c>
      <c r="AX625" s="15" t="s">
        <v>82</v>
      </c>
      <c r="AY625" s="243" t="s">
        <v>262</v>
      </c>
    </row>
    <row r="626" spans="2:51" s="15" customFormat="1" ht="10">
      <c r="B626" s="233"/>
      <c r="C626" s="234"/>
      <c r="D626" s="208" t="s">
        <v>272</v>
      </c>
      <c r="E626" s="235" t="s">
        <v>44</v>
      </c>
      <c r="F626" s="236" t="s">
        <v>4647</v>
      </c>
      <c r="G626" s="234"/>
      <c r="H626" s="237">
        <v>0.22500000000000001</v>
      </c>
      <c r="I626" s="238"/>
      <c r="J626" s="234"/>
      <c r="K626" s="234"/>
      <c r="L626" s="239"/>
      <c r="M626" s="240"/>
      <c r="N626" s="241"/>
      <c r="O626" s="241"/>
      <c r="P626" s="241"/>
      <c r="Q626" s="241"/>
      <c r="R626" s="241"/>
      <c r="S626" s="241"/>
      <c r="T626" s="242"/>
      <c r="AT626" s="243" t="s">
        <v>272</v>
      </c>
      <c r="AU626" s="243" t="s">
        <v>91</v>
      </c>
      <c r="AV626" s="15" t="s">
        <v>91</v>
      </c>
      <c r="AW626" s="15" t="s">
        <v>38</v>
      </c>
      <c r="AX626" s="15" t="s">
        <v>82</v>
      </c>
      <c r="AY626" s="243" t="s">
        <v>262</v>
      </c>
    </row>
    <row r="627" spans="2:51" s="15" customFormat="1" ht="10">
      <c r="B627" s="233"/>
      <c r="C627" s="234"/>
      <c r="D627" s="208" t="s">
        <v>272</v>
      </c>
      <c r="E627" s="235" t="s">
        <v>44</v>
      </c>
      <c r="F627" s="236" t="s">
        <v>4648</v>
      </c>
      <c r="G627" s="234"/>
      <c r="H627" s="237">
        <v>0.45</v>
      </c>
      <c r="I627" s="238"/>
      <c r="J627" s="234"/>
      <c r="K627" s="234"/>
      <c r="L627" s="239"/>
      <c r="M627" s="240"/>
      <c r="N627" s="241"/>
      <c r="O627" s="241"/>
      <c r="P627" s="241"/>
      <c r="Q627" s="241"/>
      <c r="R627" s="241"/>
      <c r="S627" s="241"/>
      <c r="T627" s="242"/>
      <c r="AT627" s="243" t="s">
        <v>272</v>
      </c>
      <c r="AU627" s="243" t="s">
        <v>91</v>
      </c>
      <c r="AV627" s="15" t="s">
        <v>91</v>
      </c>
      <c r="AW627" s="15" t="s">
        <v>38</v>
      </c>
      <c r="AX627" s="15" t="s">
        <v>82</v>
      </c>
      <c r="AY627" s="243" t="s">
        <v>262</v>
      </c>
    </row>
    <row r="628" spans="2:51" s="15" customFormat="1" ht="10">
      <c r="B628" s="233"/>
      <c r="C628" s="234"/>
      <c r="D628" s="208" t="s">
        <v>272</v>
      </c>
      <c r="E628" s="235" t="s">
        <v>44</v>
      </c>
      <c r="F628" s="236" t="s">
        <v>4649</v>
      </c>
      <c r="G628" s="234"/>
      <c r="H628" s="237">
        <v>0.52500000000000002</v>
      </c>
      <c r="I628" s="238"/>
      <c r="J628" s="234"/>
      <c r="K628" s="234"/>
      <c r="L628" s="239"/>
      <c r="M628" s="240"/>
      <c r="N628" s="241"/>
      <c r="O628" s="241"/>
      <c r="P628" s="241"/>
      <c r="Q628" s="241"/>
      <c r="R628" s="241"/>
      <c r="S628" s="241"/>
      <c r="T628" s="242"/>
      <c r="AT628" s="243" t="s">
        <v>272</v>
      </c>
      <c r="AU628" s="243" t="s">
        <v>91</v>
      </c>
      <c r="AV628" s="15" t="s">
        <v>91</v>
      </c>
      <c r="AW628" s="15" t="s">
        <v>38</v>
      </c>
      <c r="AX628" s="15" t="s">
        <v>82</v>
      </c>
      <c r="AY628" s="243" t="s">
        <v>262</v>
      </c>
    </row>
    <row r="629" spans="2:51" s="15" customFormat="1" ht="10">
      <c r="B629" s="233"/>
      <c r="C629" s="234"/>
      <c r="D629" s="208" t="s">
        <v>272</v>
      </c>
      <c r="E629" s="235" t="s">
        <v>44</v>
      </c>
      <c r="F629" s="236" t="s">
        <v>4650</v>
      </c>
      <c r="G629" s="234"/>
      <c r="H629" s="237">
        <v>0.37</v>
      </c>
      <c r="I629" s="238"/>
      <c r="J629" s="234"/>
      <c r="K629" s="234"/>
      <c r="L629" s="239"/>
      <c r="M629" s="240"/>
      <c r="N629" s="241"/>
      <c r="O629" s="241"/>
      <c r="P629" s="241"/>
      <c r="Q629" s="241"/>
      <c r="R629" s="241"/>
      <c r="S629" s="241"/>
      <c r="T629" s="242"/>
      <c r="AT629" s="243" t="s">
        <v>272</v>
      </c>
      <c r="AU629" s="243" t="s">
        <v>91</v>
      </c>
      <c r="AV629" s="15" t="s">
        <v>91</v>
      </c>
      <c r="AW629" s="15" t="s">
        <v>38</v>
      </c>
      <c r="AX629" s="15" t="s">
        <v>82</v>
      </c>
      <c r="AY629" s="243" t="s">
        <v>262</v>
      </c>
    </row>
    <row r="630" spans="2:51" s="15" customFormat="1" ht="10">
      <c r="B630" s="233"/>
      <c r="C630" s="234"/>
      <c r="D630" s="208" t="s">
        <v>272</v>
      </c>
      <c r="E630" s="235" t="s">
        <v>44</v>
      </c>
      <c r="F630" s="236" t="s">
        <v>4651</v>
      </c>
      <c r="G630" s="234"/>
      <c r="H630" s="237">
        <v>0.85</v>
      </c>
      <c r="I630" s="238"/>
      <c r="J630" s="234"/>
      <c r="K630" s="234"/>
      <c r="L630" s="239"/>
      <c r="M630" s="240"/>
      <c r="N630" s="241"/>
      <c r="O630" s="241"/>
      <c r="P630" s="241"/>
      <c r="Q630" s="241"/>
      <c r="R630" s="241"/>
      <c r="S630" s="241"/>
      <c r="T630" s="242"/>
      <c r="AT630" s="243" t="s">
        <v>272</v>
      </c>
      <c r="AU630" s="243" t="s">
        <v>91</v>
      </c>
      <c r="AV630" s="15" t="s">
        <v>91</v>
      </c>
      <c r="AW630" s="15" t="s">
        <v>38</v>
      </c>
      <c r="AX630" s="15" t="s">
        <v>82</v>
      </c>
      <c r="AY630" s="243" t="s">
        <v>262</v>
      </c>
    </row>
    <row r="631" spans="2:51" s="14" customFormat="1" ht="10">
      <c r="B631" s="222"/>
      <c r="C631" s="223"/>
      <c r="D631" s="208" t="s">
        <v>272</v>
      </c>
      <c r="E631" s="224" t="s">
        <v>44</v>
      </c>
      <c r="F631" s="225" t="s">
        <v>284</v>
      </c>
      <c r="G631" s="223"/>
      <c r="H631" s="226">
        <v>12.735999999999997</v>
      </c>
      <c r="I631" s="227"/>
      <c r="J631" s="223"/>
      <c r="K631" s="223"/>
      <c r="L631" s="228"/>
      <c r="M631" s="229"/>
      <c r="N631" s="230"/>
      <c r="O631" s="230"/>
      <c r="P631" s="230"/>
      <c r="Q631" s="230"/>
      <c r="R631" s="230"/>
      <c r="S631" s="230"/>
      <c r="T631" s="231"/>
      <c r="AT631" s="232" t="s">
        <v>272</v>
      </c>
      <c r="AU631" s="232" t="s">
        <v>91</v>
      </c>
      <c r="AV631" s="14" t="s">
        <v>97</v>
      </c>
      <c r="AW631" s="14" t="s">
        <v>38</v>
      </c>
      <c r="AX631" s="14" t="s">
        <v>82</v>
      </c>
      <c r="AY631" s="232" t="s">
        <v>262</v>
      </c>
    </row>
    <row r="632" spans="2:51" s="13" customFormat="1" ht="10">
      <c r="B632" s="212"/>
      <c r="C632" s="213"/>
      <c r="D632" s="208" t="s">
        <v>272</v>
      </c>
      <c r="E632" s="214" t="s">
        <v>44</v>
      </c>
      <c r="F632" s="215" t="s">
        <v>4652</v>
      </c>
      <c r="G632" s="213"/>
      <c r="H632" s="214" t="s">
        <v>44</v>
      </c>
      <c r="I632" s="216"/>
      <c r="J632" s="213"/>
      <c r="K632" s="213"/>
      <c r="L632" s="217"/>
      <c r="M632" s="218"/>
      <c r="N632" s="219"/>
      <c r="O632" s="219"/>
      <c r="P632" s="219"/>
      <c r="Q632" s="219"/>
      <c r="R632" s="219"/>
      <c r="S632" s="219"/>
      <c r="T632" s="220"/>
      <c r="AT632" s="221" t="s">
        <v>272</v>
      </c>
      <c r="AU632" s="221" t="s">
        <v>91</v>
      </c>
      <c r="AV632" s="13" t="s">
        <v>89</v>
      </c>
      <c r="AW632" s="13" t="s">
        <v>38</v>
      </c>
      <c r="AX632" s="13" t="s">
        <v>82</v>
      </c>
      <c r="AY632" s="221" t="s">
        <v>262</v>
      </c>
    </row>
    <row r="633" spans="2:51" s="15" customFormat="1" ht="10">
      <c r="B633" s="233"/>
      <c r="C633" s="234"/>
      <c r="D633" s="208" t="s">
        <v>272</v>
      </c>
      <c r="E633" s="235" t="s">
        <v>44</v>
      </c>
      <c r="F633" s="236" t="s">
        <v>4637</v>
      </c>
      <c r="G633" s="234"/>
      <c r="H633" s="237">
        <v>4.4349999999999996</v>
      </c>
      <c r="I633" s="238"/>
      <c r="J633" s="234"/>
      <c r="K633" s="234"/>
      <c r="L633" s="239"/>
      <c r="M633" s="240"/>
      <c r="N633" s="241"/>
      <c r="O633" s="241"/>
      <c r="P633" s="241"/>
      <c r="Q633" s="241"/>
      <c r="R633" s="241"/>
      <c r="S633" s="241"/>
      <c r="T633" s="242"/>
      <c r="AT633" s="243" t="s">
        <v>272</v>
      </c>
      <c r="AU633" s="243" t="s">
        <v>91</v>
      </c>
      <c r="AV633" s="15" t="s">
        <v>91</v>
      </c>
      <c r="AW633" s="15" t="s">
        <v>38</v>
      </c>
      <c r="AX633" s="15" t="s">
        <v>82</v>
      </c>
      <c r="AY633" s="243" t="s">
        <v>262</v>
      </c>
    </row>
    <row r="634" spans="2:51" s="15" customFormat="1" ht="10">
      <c r="B634" s="233"/>
      <c r="C634" s="234"/>
      <c r="D634" s="208" t="s">
        <v>272</v>
      </c>
      <c r="E634" s="235" t="s">
        <v>44</v>
      </c>
      <c r="F634" s="236" t="s">
        <v>4653</v>
      </c>
      <c r="G634" s="234"/>
      <c r="H634" s="237">
        <v>1.7749999999999999</v>
      </c>
      <c r="I634" s="238"/>
      <c r="J634" s="234"/>
      <c r="K634" s="234"/>
      <c r="L634" s="239"/>
      <c r="M634" s="240"/>
      <c r="N634" s="241"/>
      <c r="O634" s="241"/>
      <c r="P634" s="241"/>
      <c r="Q634" s="241"/>
      <c r="R634" s="241"/>
      <c r="S634" s="241"/>
      <c r="T634" s="242"/>
      <c r="AT634" s="243" t="s">
        <v>272</v>
      </c>
      <c r="AU634" s="243" t="s">
        <v>91</v>
      </c>
      <c r="AV634" s="15" t="s">
        <v>91</v>
      </c>
      <c r="AW634" s="15" t="s">
        <v>38</v>
      </c>
      <c r="AX634" s="15" t="s">
        <v>82</v>
      </c>
      <c r="AY634" s="243" t="s">
        <v>262</v>
      </c>
    </row>
    <row r="635" spans="2:51" s="15" customFormat="1" ht="10">
      <c r="B635" s="233"/>
      <c r="C635" s="234"/>
      <c r="D635" s="208" t="s">
        <v>272</v>
      </c>
      <c r="E635" s="235" t="s">
        <v>44</v>
      </c>
      <c r="F635" s="236" t="s">
        <v>4639</v>
      </c>
      <c r="G635" s="234"/>
      <c r="H635" s="237">
        <v>0.8</v>
      </c>
      <c r="I635" s="238"/>
      <c r="J635" s="234"/>
      <c r="K635" s="234"/>
      <c r="L635" s="239"/>
      <c r="M635" s="240"/>
      <c r="N635" s="241"/>
      <c r="O635" s="241"/>
      <c r="P635" s="241"/>
      <c r="Q635" s="241"/>
      <c r="R635" s="241"/>
      <c r="S635" s="241"/>
      <c r="T635" s="242"/>
      <c r="AT635" s="243" t="s">
        <v>272</v>
      </c>
      <c r="AU635" s="243" t="s">
        <v>91</v>
      </c>
      <c r="AV635" s="15" t="s">
        <v>91</v>
      </c>
      <c r="AW635" s="15" t="s">
        <v>38</v>
      </c>
      <c r="AX635" s="15" t="s">
        <v>82</v>
      </c>
      <c r="AY635" s="243" t="s">
        <v>262</v>
      </c>
    </row>
    <row r="636" spans="2:51" s="15" customFormat="1" ht="10">
      <c r="B636" s="233"/>
      <c r="C636" s="234"/>
      <c r="D636" s="208" t="s">
        <v>272</v>
      </c>
      <c r="E636" s="235" t="s">
        <v>44</v>
      </c>
      <c r="F636" s="236" t="s">
        <v>4640</v>
      </c>
      <c r="G636" s="234"/>
      <c r="H636" s="237">
        <v>0.27500000000000002</v>
      </c>
      <c r="I636" s="238"/>
      <c r="J636" s="234"/>
      <c r="K636" s="234"/>
      <c r="L636" s="239"/>
      <c r="M636" s="240"/>
      <c r="N636" s="241"/>
      <c r="O636" s="241"/>
      <c r="P636" s="241"/>
      <c r="Q636" s="241"/>
      <c r="R636" s="241"/>
      <c r="S636" s="241"/>
      <c r="T636" s="242"/>
      <c r="AT636" s="243" t="s">
        <v>272</v>
      </c>
      <c r="AU636" s="243" t="s">
        <v>91</v>
      </c>
      <c r="AV636" s="15" t="s">
        <v>91</v>
      </c>
      <c r="AW636" s="15" t="s">
        <v>38</v>
      </c>
      <c r="AX636" s="15" t="s">
        <v>82</v>
      </c>
      <c r="AY636" s="243" t="s">
        <v>262</v>
      </c>
    </row>
    <row r="637" spans="2:51" s="15" customFormat="1" ht="10">
      <c r="B637" s="233"/>
      <c r="C637" s="234"/>
      <c r="D637" s="208" t="s">
        <v>272</v>
      </c>
      <c r="E637" s="235" t="s">
        <v>44</v>
      </c>
      <c r="F637" s="236" t="s">
        <v>4641</v>
      </c>
      <c r="G637" s="234"/>
      <c r="H637" s="237">
        <v>0.41299999999999998</v>
      </c>
      <c r="I637" s="238"/>
      <c r="J637" s="234"/>
      <c r="K637" s="234"/>
      <c r="L637" s="239"/>
      <c r="M637" s="240"/>
      <c r="N637" s="241"/>
      <c r="O637" s="241"/>
      <c r="P637" s="241"/>
      <c r="Q637" s="241"/>
      <c r="R637" s="241"/>
      <c r="S637" s="241"/>
      <c r="T637" s="242"/>
      <c r="AT637" s="243" t="s">
        <v>272</v>
      </c>
      <c r="AU637" s="243" t="s">
        <v>91</v>
      </c>
      <c r="AV637" s="15" t="s">
        <v>91</v>
      </c>
      <c r="AW637" s="15" t="s">
        <v>38</v>
      </c>
      <c r="AX637" s="15" t="s">
        <v>82</v>
      </c>
      <c r="AY637" s="243" t="s">
        <v>262</v>
      </c>
    </row>
    <row r="638" spans="2:51" s="15" customFormat="1" ht="10">
      <c r="B638" s="233"/>
      <c r="C638" s="234"/>
      <c r="D638" s="208" t="s">
        <v>272</v>
      </c>
      <c r="E638" s="235" t="s">
        <v>44</v>
      </c>
      <c r="F638" s="236" t="s">
        <v>4642</v>
      </c>
      <c r="G638" s="234"/>
      <c r="H638" s="237">
        <v>0.63800000000000001</v>
      </c>
      <c r="I638" s="238"/>
      <c r="J638" s="234"/>
      <c r="K638" s="234"/>
      <c r="L638" s="239"/>
      <c r="M638" s="240"/>
      <c r="N638" s="241"/>
      <c r="O638" s="241"/>
      <c r="P638" s="241"/>
      <c r="Q638" s="241"/>
      <c r="R638" s="241"/>
      <c r="S638" s="241"/>
      <c r="T638" s="242"/>
      <c r="AT638" s="243" t="s">
        <v>272</v>
      </c>
      <c r="AU638" s="243" t="s">
        <v>91</v>
      </c>
      <c r="AV638" s="15" t="s">
        <v>91</v>
      </c>
      <c r="AW638" s="15" t="s">
        <v>38</v>
      </c>
      <c r="AX638" s="15" t="s">
        <v>82</v>
      </c>
      <c r="AY638" s="243" t="s">
        <v>262</v>
      </c>
    </row>
    <row r="639" spans="2:51" s="15" customFormat="1" ht="10">
      <c r="B639" s="233"/>
      <c r="C639" s="234"/>
      <c r="D639" s="208" t="s">
        <v>272</v>
      </c>
      <c r="E639" s="235" t="s">
        <v>44</v>
      </c>
      <c r="F639" s="236" t="s">
        <v>4643</v>
      </c>
      <c r="G639" s="234"/>
      <c r="H639" s="237">
        <v>0.6</v>
      </c>
      <c r="I639" s="238"/>
      <c r="J639" s="234"/>
      <c r="K639" s="234"/>
      <c r="L639" s="239"/>
      <c r="M639" s="240"/>
      <c r="N639" s="241"/>
      <c r="O639" s="241"/>
      <c r="P639" s="241"/>
      <c r="Q639" s="241"/>
      <c r="R639" s="241"/>
      <c r="S639" s="241"/>
      <c r="T639" s="242"/>
      <c r="AT639" s="243" t="s">
        <v>272</v>
      </c>
      <c r="AU639" s="243" t="s">
        <v>91</v>
      </c>
      <c r="AV639" s="15" t="s">
        <v>91</v>
      </c>
      <c r="AW639" s="15" t="s">
        <v>38</v>
      </c>
      <c r="AX639" s="15" t="s">
        <v>82</v>
      </c>
      <c r="AY639" s="243" t="s">
        <v>262</v>
      </c>
    </row>
    <row r="640" spans="2:51" s="15" customFormat="1" ht="10">
      <c r="B640" s="233"/>
      <c r="C640" s="234"/>
      <c r="D640" s="208" t="s">
        <v>272</v>
      </c>
      <c r="E640" s="235" t="s">
        <v>44</v>
      </c>
      <c r="F640" s="236" t="s">
        <v>4644</v>
      </c>
      <c r="G640" s="234"/>
      <c r="H640" s="237">
        <v>0.41499999999999998</v>
      </c>
      <c r="I640" s="238"/>
      <c r="J640" s="234"/>
      <c r="K640" s="234"/>
      <c r="L640" s="239"/>
      <c r="M640" s="240"/>
      <c r="N640" s="241"/>
      <c r="O640" s="241"/>
      <c r="P640" s="241"/>
      <c r="Q640" s="241"/>
      <c r="R640" s="241"/>
      <c r="S640" s="241"/>
      <c r="T640" s="242"/>
      <c r="AT640" s="243" t="s">
        <v>272</v>
      </c>
      <c r="AU640" s="243" t="s">
        <v>91</v>
      </c>
      <c r="AV640" s="15" t="s">
        <v>91</v>
      </c>
      <c r="AW640" s="15" t="s">
        <v>38</v>
      </c>
      <c r="AX640" s="15" t="s">
        <v>82</v>
      </c>
      <c r="AY640" s="243" t="s">
        <v>262</v>
      </c>
    </row>
    <row r="641" spans="2:51" s="15" customFormat="1" ht="10">
      <c r="B641" s="233"/>
      <c r="C641" s="234"/>
      <c r="D641" s="208" t="s">
        <v>272</v>
      </c>
      <c r="E641" s="235" t="s">
        <v>44</v>
      </c>
      <c r="F641" s="236" t="s">
        <v>4645</v>
      </c>
      <c r="G641" s="234"/>
      <c r="H641" s="237">
        <v>0.66500000000000004</v>
      </c>
      <c r="I641" s="238"/>
      <c r="J641" s="234"/>
      <c r="K641" s="234"/>
      <c r="L641" s="239"/>
      <c r="M641" s="240"/>
      <c r="N641" s="241"/>
      <c r="O641" s="241"/>
      <c r="P641" s="241"/>
      <c r="Q641" s="241"/>
      <c r="R641" s="241"/>
      <c r="S641" s="241"/>
      <c r="T641" s="242"/>
      <c r="AT641" s="243" t="s">
        <v>272</v>
      </c>
      <c r="AU641" s="243" t="s">
        <v>91</v>
      </c>
      <c r="AV641" s="15" t="s">
        <v>91</v>
      </c>
      <c r="AW641" s="15" t="s">
        <v>38</v>
      </c>
      <c r="AX641" s="15" t="s">
        <v>82</v>
      </c>
      <c r="AY641" s="243" t="s">
        <v>262</v>
      </c>
    </row>
    <row r="642" spans="2:51" s="15" customFormat="1" ht="10">
      <c r="B642" s="233"/>
      <c r="C642" s="234"/>
      <c r="D642" s="208" t="s">
        <v>272</v>
      </c>
      <c r="E642" s="235" t="s">
        <v>44</v>
      </c>
      <c r="F642" s="236" t="s">
        <v>4646</v>
      </c>
      <c r="G642" s="234"/>
      <c r="H642" s="237">
        <v>0.3</v>
      </c>
      <c r="I642" s="238"/>
      <c r="J642" s="234"/>
      <c r="K642" s="234"/>
      <c r="L642" s="239"/>
      <c r="M642" s="240"/>
      <c r="N642" s="241"/>
      <c r="O642" s="241"/>
      <c r="P642" s="241"/>
      <c r="Q642" s="241"/>
      <c r="R642" s="241"/>
      <c r="S642" s="241"/>
      <c r="T642" s="242"/>
      <c r="AT642" s="243" t="s">
        <v>272</v>
      </c>
      <c r="AU642" s="243" t="s">
        <v>91</v>
      </c>
      <c r="AV642" s="15" t="s">
        <v>91</v>
      </c>
      <c r="AW642" s="15" t="s">
        <v>38</v>
      </c>
      <c r="AX642" s="15" t="s">
        <v>82</v>
      </c>
      <c r="AY642" s="243" t="s">
        <v>262</v>
      </c>
    </row>
    <row r="643" spans="2:51" s="15" customFormat="1" ht="10">
      <c r="B643" s="233"/>
      <c r="C643" s="234"/>
      <c r="D643" s="208" t="s">
        <v>272</v>
      </c>
      <c r="E643" s="235" t="s">
        <v>44</v>
      </c>
      <c r="F643" s="236" t="s">
        <v>4647</v>
      </c>
      <c r="G643" s="234"/>
      <c r="H643" s="237">
        <v>0.22500000000000001</v>
      </c>
      <c r="I643" s="238"/>
      <c r="J643" s="234"/>
      <c r="K643" s="234"/>
      <c r="L643" s="239"/>
      <c r="M643" s="240"/>
      <c r="N643" s="241"/>
      <c r="O643" s="241"/>
      <c r="P643" s="241"/>
      <c r="Q643" s="241"/>
      <c r="R643" s="241"/>
      <c r="S643" s="241"/>
      <c r="T643" s="242"/>
      <c r="AT643" s="243" t="s">
        <v>272</v>
      </c>
      <c r="AU643" s="243" t="s">
        <v>91</v>
      </c>
      <c r="AV643" s="15" t="s">
        <v>91</v>
      </c>
      <c r="AW643" s="15" t="s">
        <v>38</v>
      </c>
      <c r="AX643" s="15" t="s">
        <v>82</v>
      </c>
      <c r="AY643" s="243" t="s">
        <v>262</v>
      </c>
    </row>
    <row r="644" spans="2:51" s="15" customFormat="1" ht="10">
      <c r="B644" s="233"/>
      <c r="C644" s="234"/>
      <c r="D644" s="208" t="s">
        <v>272</v>
      </c>
      <c r="E644" s="235" t="s">
        <v>44</v>
      </c>
      <c r="F644" s="236" t="s">
        <v>4648</v>
      </c>
      <c r="G644" s="234"/>
      <c r="H644" s="237">
        <v>0.45</v>
      </c>
      <c r="I644" s="238"/>
      <c r="J644" s="234"/>
      <c r="K644" s="234"/>
      <c r="L644" s="239"/>
      <c r="M644" s="240"/>
      <c r="N644" s="241"/>
      <c r="O644" s="241"/>
      <c r="P644" s="241"/>
      <c r="Q644" s="241"/>
      <c r="R644" s="241"/>
      <c r="S644" s="241"/>
      <c r="T644" s="242"/>
      <c r="AT644" s="243" t="s">
        <v>272</v>
      </c>
      <c r="AU644" s="243" t="s">
        <v>91</v>
      </c>
      <c r="AV644" s="15" t="s">
        <v>91</v>
      </c>
      <c r="AW644" s="15" t="s">
        <v>38</v>
      </c>
      <c r="AX644" s="15" t="s">
        <v>82</v>
      </c>
      <c r="AY644" s="243" t="s">
        <v>262</v>
      </c>
    </row>
    <row r="645" spans="2:51" s="15" customFormat="1" ht="10">
      <c r="B645" s="233"/>
      <c r="C645" s="234"/>
      <c r="D645" s="208" t="s">
        <v>272</v>
      </c>
      <c r="E645" s="235" t="s">
        <v>44</v>
      </c>
      <c r="F645" s="236" t="s">
        <v>4649</v>
      </c>
      <c r="G645" s="234"/>
      <c r="H645" s="237">
        <v>0.52500000000000002</v>
      </c>
      <c r="I645" s="238"/>
      <c r="J645" s="234"/>
      <c r="K645" s="234"/>
      <c r="L645" s="239"/>
      <c r="M645" s="240"/>
      <c r="N645" s="241"/>
      <c r="O645" s="241"/>
      <c r="P645" s="241"/>
      <c r="Q645" s="241"/>
      <c r="R645" s="241"/>
      <c r="S645" s="241"/>
      <c r="T645" s="242"/>
      <c r="AT645" s="243" t="s">
        <v>272</v>
      </c>
      <c r="AU645" s="243" t="s">
        <v>91</v>
      </c>
      <c r="AV645" s="15" t="s">
        <v>91</v>
      </c>
      <c r="AW645" s="15" t="s">
        <v>38</v>
      </c>
      <c r="AX645" s="15" t="s">
        <v>82</v>
      </c>
      <c r="AY645" s="243" t="s">
        <v>262</v>
      </c>
    </row>
    <row r="646" spans="2:51" s="15" customFormat="1" ht="10">
      <c r="B646" s="233"/>
      <c r="C646" s="234"/>
      <c r="D646" s="208" t="s">
        <v>272</v>
      </c>
      <c r="E646" s="235" t="s">
        <v>44</v>
      </c>
      <c r="F646" s="236" t="s">
        <v>4650</v>
      </c>
      <c r="G646" s="234"/>
      <c r="H646" s="237">
        <v>0.37</v>
      </c>
      <c r="I646" s="238"/>
      <c r="J646" s="234"/>
      <c r="K646" s="234"/>
      <c r="L646" s="239"/>
      <c r="M646" s="240"/>
      <c r="N646" s="241"/>
      <c r="O646" s="241"/>
      <c r="P646" s="241"/>
      <c r="Q646" s="241"/>
      <c r="R646" s="241"/>
      <c r="S646" s="241"/>
      <c r="T646" s="242"/>
      <c r="AT646" s="243" t="s">
        <v>272</v>
      </c>
      <c r="AU646" s="243" t="s">
        <v>91</v>
      </c>
      <c r="AV646" s="15" t="s">
        <v>91</v>
      </c>
      <c r="AW646" s="15" t="s">
        <v>38</v>
      </c>
      <c r="AX646" s="15" t="s">
        <v>82</v>
      </c>
      <c r="AY646" s="243" t="s">
        <v>262</v>
      </c>
    </row>
    <row r="647" spans="2:51" s="15" customFormat="1" ht="10">
      <c r="B647" s="233"/>
      <c r="C647" s="234"/>
      <c r="D647" s="208" t="s">
        <v>272</v>
      </c>
      <c r="E647" s="235" t="s">
        <v>44</v>
      </c>
      <c r="F647" s="236" t="s">
        <v>4651</v>
      </c>
      <c r="G647" s="234"/>
      <c r="H647" s="237">
        <v>0.85</v>
      </c>
      <c r="I647" s="238"/>
      <c r="J647" s="234"/>
      <c r="K647" s="234"/>
      <c r="L647" s="239"/>
      <c r="M647" s="240"/>
      <c r="N647" s="241"/>
      <c r="O647" s="241"/>
      <c r="P647" s="241"/>
      <c r="Q647" s="241"/>
      <c r="R647" s="241"/>
      <c r="S647" s="241"/>
      <c r="T647" s="242"/>
      <c r="AT647" s="243" t="s">
        <v>272</v>
      </c>
      <c r="AU647" s="243" t="s">
        <v>91</v>
      </c>
      <c r="AV647" s="15" t="s">
        <v>91</v>
      </c>
      <c r="AW647" s="15" t="s">
        <v>38</v>
      </c>
      <c r="AX647" s="15" t="s">
        <v>82</v>
      </c>
      <c r="AY647" s="243" t="s">
        <v>262</v>
      </c>
    </row>
    <row r="648" spans="2:51" s="14" customFormat="1" ht="10">
      <c r="B648" s="222"/>
      <c r="C648" s="223"/>
      <c r="D648" s="208" t="s">
        <v>272</v>
      </c>
      <c r="E648" s="224" t="s">
        <v>44</v>
      </c>
      <c r="F648" s="225" t="s">
        <v>284</v>
      </c>
      <c r="G648" s="223"/>
      <c r="H648" s="226">
        <v>12.735999999999997</v>
      </c>
      <c r="I648" s="227"/>
      <c r="J648" s="223"/>
      <c r="K648" s="223"/>
      <c r="L648" s="228"/>
      <c r="M648" s="229"/>
      <c r="N648" s="230"/>
      <c r="O648" s="230"/>
      <c r="P648" s="230"/>
      <c r="Q648" s="230"/>
      <c r="R648" s="230"/>
      <c r="S648" s="230"/>
      <c r="T648" s="231"/>
      <c r="AT648" s="232" t="s">
        <v>272</v>
      </c>
      <c r="AU648" s="232" t="s">
        <v>91</v>
      </c>
      <c r="AV648" s="14" t="s">
        <v>97</v>
      </c>
      <c r="AW648" s="14" t="s">
        <v>38</v>
      </c>
      <c r="AX648" s="14" t="s">
        <v>82</v>
      </c>
      <c r="AY648" s="232" t="s">
        <v>262</v>
      </c>
    </row>
    <row r="649" spans="2:51" s="13" customFormat="1" ht="10">
      <c r="B649" s="212"/>
      <c r="C649" s="213"/>
      <c r="D649" s="208" t="s">
        <v>272</v>
      </c>
      <c r="E649" s="214" t="s">
        <v>44</v>
      </c>
      <c r="F649" s="215" t="s">
        <v>4654</v>
      </c>
      <c r="G649" s="213"/>
      <c r="H649" s="214" t="s">
        <v>44</v>
      </c>
      <c r="I649" s="216"/>
      <c r="J649" s="213"/>
      <c r="K649" s="213"/>
      <c r="L649" s="217"/>
      <c r="M649" s="218"/>
      <c r="N649" s="219"/>
      <c r="O649" s="219"/>
      <c r="P649" s="219"/>
      <c r="Q649" s="219"/>
      <c r="R649" s="219"/>
      <c r="S649" s="219"/>
      <c r="T649" s="220"/>
      <c r="AT649" s="221" t="s">
        <v>272</v>
      </c>
      <c r="AU649" s="221" t="s">
        <v>91</v>
      </c>
      <c r="AV649" s="13" t="s">
        <v>89</v>
      </c>
      <c r="AW649" s="13" t="s">
        <v>38</v>
      </c>
      <c r="AX649" s="13" t="s">
        <v>82</v>
      </c>
      <c r="AY649" s="221" t="s">
        <v>262</v>
      </c>
    </row>
    <row r="650" spans="2:51" s="15" customFormat="1" ht="10">
      <c r="B650" s="233"/>
      <c r="C650" s="234"/>
      <c r="D650" s="208" t="s">
        <v>272</v>
      </c>
      <c r="E650" s="235" t="s">
        <v>44</v>
      </c>
      <c r="F650" s="236" t="s">
        <v>4637</v>
      </c>
      <c r="G650" s="234"/>
      <c r="H650" s="237">
        <v>4.4349999999999996</v>
      </c>
      <c r="I650" s="238"/>
      <c r="J650" s="234"/>
      <c r="K650" s="234"/>
      <c r="L650" s="239"/>
      <c r="M650" s="240"/>
      <c r="N650" s="241"/>
      <c r="O650" s="241"/>
      <c r="P650" s="241"/>
      <c r="Q650" s="241"/>
      <c r="R650" s="241"/>
      <c r="S650" s="241"/>
      <c r="T650" s="242"/>
      <c r="AT650" s="243" t="s">
        <v>272</v>
      </c>
      <c r="AU650" s="243" t="s">
        <v>91</v>
      </c>
      <c r="AV650" s="15" t="s">
        <v>91</v>
      </c>
      <c r="AW650" s="15" t="s">
        <v>38</v>
      </c>
      <c r="AX650" s="15" t="s">
        <v>82</v>
      </c>
      <c r="AY650" s="243" t="s">
        <v>262</v>
      </c>
    </row>
    <row r="651" spans="2:51" s="15" customFormat="1" ht="10">
      <c r="B651" s="233"/>
      <c r="C651" s="234"/>
      <c r="D651" s="208" t="s">
        <v>272</v>
      </c>
      <c r="E651" s="235" t="s">
        <v>44</v>
      </c>
      <c r="F651" s="236" t="s">
        <v>4638</v>
      </c>
      <c r="G651" s="234"/>
      <c r="H651" s="237">
        <v>1.7749999999999999</v>
      </c>
      <c r="I651" s="238"/>
      <c r="J651" s="234"/>
      <c r="K651" s="234"/>
      <c r="L651" s="239"/>
      <c r="M651" s="240"/>
      <c r="N651" s="241"/>
      <c r="O651" s="241"/>
      <c r="P651" s="241"/>
      <c r="Q651" s="241"/>
      <c r="R651" s="241"/>
      <c r="S651" s="241"/>
      <c r="T651" s="242"/>
      <c r="AT651" s="243" t="s">
        <v>272</v>
      </c>
      <c r="AU651" s="243" t="s">
        <v>91</v>
      </c>
      <c r="AV651" s="15" t="s">
        <v>91</v>
      </c>
      <c r="AW651" s="15" t="s">
        <v>38</v>
      </c>
      <c r="AX651" s="15" t="s">
        <v>82</v>
      </c>
      <c r="AY651" s="243" t="s">
        <v>262</v>
      </c>
    </row>
    <row r="652" spans="2:51" s="15" customFormat="1" ht="10">
      <c r="B652" s="233"/>
      <c r="C652" s="234"/>
      <c r="D652" s="208" t="s">
        <v>272</v>
      </c>
      <c r="E652" s="235" t="s">
        <v>44</v>
      </c>
      <c r="F652" s="236" t="s">
        <v>4639</v>
      </c>
      <c r="G652" s="234"/>
      <c r="H652" s="237">
        <v>0.8</v>
      </c>
      <c r="I652" s="238"/>
      <c r="J652" s="234"/>
      <c r="K652" s="234"/>
      <c r="L652" s="239"/>
      <c r="M652" s="240"/>
      <c r="N652" s="241"/>
      <c r="O652" s="241"/>
      <c r="P652" s="241"/>
      <c r="Q652" s="241"/>
      <c r="R652" s="241"/>
      <c r="S652" s="241"/>
      <c r="T652" s="242"/>
      <c r="AT652" s="243" t="s">
        <v>272</v>
      </c>
      <c r="AU652" s="243" t="s">
        <v>91</v>
      </c>
      <c r="AV652" s="15" t="s">
        <v>91</v>
      </c>
      <c r="AW652" s="15" t="s">
        <v>38</v>
      </c>
      <c r="AX652" s="15" t="s">
        <v>82</v>
      </c>
      <c r="AY652" s="243" t="s">
        <v>262</v>
      </c>
    </row>
    <row r="653" spans="2:51" s="15" customFormat="1" ht="10">
      <c r="B653" s="233"/>
      <c r="C653" s="234"/>
      <c r="D653" s="208" t="s">
        <v>272</v>
      </c>
      <c r="E653" s="235" t="s">
        <v>44</v>
      </c>
      <c r="F653" s="236" t="s">
        <v>4640</v>
      </c>
      <c r="G653" s="234"/>
      <c r="H653" s="237">
        <v>0.27500000000000002</v>
      </c>
      <c r="I653" s="238"/>
      <c r="J653" s="234"/>
      <c r="K653" s="234"/>
      <c r="L653" s="239"/>
      <c r="M653" s="240"/>
      <c r="N653" s="241"/>
      <c r="O653" s="241"/>
      <c r="P653" s="241"/>
      <c r="Q653" s="241"/>
      <c r="R653" s="241"/>
      <c r="S653" s="241"/>
      <c r="T653" s="242"/>
      <c r="AT653" s="243" t="s">
        <v>272</v>
      </c>
      <c r="AU653" s="243" t="s">
        <v>91</v>
      </c>
      <c r="AV653" s="15" t="s">
        <v>91</v>
      </c>
      <c r="AW653" s="15" t="s">
        <v>38</v>
      </c>
      <c r="AX653" s="15" t="s">
        <v>82</v>
      </c>
      <c r="AY653" s="243" t="s">
        <v>262</v>
      </c>
    </row>
    <row r="654" spans="2:51" s="15" customFormat="1" ht="10">
      <c r="B654" s="233"/>
      <c r="C654" s="234"/>
      <c r="D654" s="208" t="s">
        <v>272</v>
      </c>
      <c r="E654" s="235" t="s">
        <v>44</v>
      </c>
      <c r="F654" s="236" t="s">
        <v>4641</v>
      </c>
      <c r="G654" s="234"/>
      <c r="H654" s="237">
        <v>0.41299999999999998</v>
      </c>
      <c r="I654" s="238"/>
      <c r="J654" s="234"/>
      <c r="K654" s="234"/>
      <c r="L654" s="239"/>
      <c r="M654" s="240"/>
      <c r="N654" s="241"/>
      <c r="O654" s="241"/>
      <c r="P654" s="241"/>
      <c r="Q654" s="241"/>
      <c r="R654" s="241"/>
      <c r="S654" s="241"/>
      <c r="T654" s="242"/>
      <c r="AT654" s="243" t="s">
        <v>272</v>
      </c>
      <c r="AU654" s="243" t="s">
        <v>91</v>
      </c>
      <c r="AV654" s="15" t="s">
        <v>91</v>
      </c>
      <c r="AW654" s="15" t="s">
        <v>38</v>
      </c>
      <c r="AX654" s="15" t="s">
        <v>82</v>
      </c>
      <c r="AY654" s="243" t="s">
        <v>262</v>
      </c>
    </row>
    <row r="655" spans="2:51" s="15" customFormat="1" ht="10">
      <c r="B655" s="233"/>
      <c r="C655" s="234"/>
      <c r="D655" s="208" t="s">
        <v>272</v>
      </c>
      <c r="E655" s="235" t="s">
        <v>44</v>
      </c>
      <c r="F655" s="236" t="s">
        <v>4642</v>
      </c>
      <c r="G655" s="234"/>
      <c r="H655" s="237">
        <v>0.63800000000000001</v>
      </c>
      <c r="I655" s="238"/>
      <c r="J655" s="234"/>
      <c r="K655" s="234"/>
      <c r="L655" s="239"/>
      <c r="M655" s="240"/>
      <c r="N655" s="241"/>
      <c r="O655" s="241"/>
      <c r="P655" s="241"/>
      <c r="Q655" s="241"/>
      <c r="R655" s="241"/>
      <c r="S655" s="241"/>
      <c r="T655" s="242"/>
      <c r="AT655" s="243" t="s">
        <v>272</v>
      </c>
      <c r="AU655" s="243" t="s">
        <v>91</v>
      </c>
      <c r="AV655" s="15" t="s">
        <v>91</v>
      </c>
      <c r="AW655" s="15" t="s">
        <v>38</v>
      </c>
      <c r="AX655" s="15" t="s">
        <v>82</v>
      </c>
      <c r="AY655" s="243" t="s">
        <v>262</v>
      </c>
    </row>
    <row r="656" spans="2:51" s="15" customFormat="1" ht="10">
      <c r="B656" s="233"/>
      <c r="C656" s="234"/>
      <c r="D656" s="208" t="s">
        <v>272</v>
      </c>
      <c r="E656" s="235" t="s">
        <v>44</v>
      </c>
      <c r="F656" s="236" t="s">
        <v>4643</v>
      </c>
      <c r="G656" s="234"/>
      <c r="H656" s="237">
        <v>0.6</v>
      </c>
      <c r="I656" s="238"/>
      <c r="J656" s="234"/>
      <c r="K656" s="234"/>
      <c r="L656" s="239"/>
      <c r="M656" s="240"/>
      <c r="N656" s="241"/>
      <c r="O656" s="241"/>
      <c r="P656" s="241"/>
      <c r="Q656" s="241"/>
      <c r="R656" s="241"/>
      <c r="S656" s="241"/>
      <c r="T656" s="242"/>
      <c r="AT656" s="243" t="s">
        <v>272</v>
      </c>
      <c r="AU656" s="243" t="s">
        <v>91</v>
      </c>
      <c r="AV656" s="15" t="s">
        <v>91</v>
      </c>
      <c r="AW656" s="15" t="s">
        <v>38</v>
      </c>
      <c r="AX656" s="15" t="s">
        <v>82</v>
      </c>
      <c r="AY656" s="243" t="s">
        <v>262</v>
      </c>
    </row>
    <row r="657" spans="2:51" s="15" customFormat="1" ht="10">
      <c r="B657" s="233"/>
      <c r="C657" s="234"/>
      <c r="D657" s="208" t="s">
        <v>272</v>
      </c>
      <c r="E657" s="235" t="s">
        <v>44</v>
      </c>
      <c r="F657" s="236" t="s">
        <v>4644</v>
      </c>
      <c r="G657" s="234"/>
      <c r="H657" s="237">
        <v>0.41499999999999998</v>
      </c>
      <c r="I657" s="238"/>
      <c r="J657" s="234"/>
      <c r="K657" s="234"/>
      <c r="L657" s="239"/>
      <c r="M657" s="240"/>
      <c r="N657" s="241"/>
      <c r="O657" s="241"/>
      <c r="P657" s="241"/>
      <c r="Q657" s="241"/>
      <c r="R657" s="241"/>
      <c r="S657" s="241"/>
      <c r="T657" s="242"/>
      <c r="AT657" s="243" t="s">
        <v>272</v>
      </c>
      <c r="AU657" s="243" t="s">
        <v>91</v>
      </c>
      <c r="AV657" s="15" t="s">
        <v>91</v>
      </c>
      <c r="AW657" s="15" t="s">
        <v>38</v>
      </c>
      <c r="AX657" s="15" t="s">
        <v>82</v>
      </c>
      <c r="AY657" s="243" t="s">
        <v>262</v>
      </c>
    </row>
    <row r="658" spans="2:51" s="15" customFormat="1" ht="10">
      <c r="B658" s="233"/>
      <c r="C658" s="234"/>
      <c r="D658" s="208" t="s">
        <v>272</v>
      </c>
      <c r="E658" s="235" t="s">
        <v>44</v>
      </c>
      <c r="F658" s="236" t="s">
        <v>4645</v>
      </c>
      <c r="G658" s="234"/>
      <c r="H658" s="237">
        <v>0.66500000000000004</v>
      </c>
      <c r="I658" s="238"/>
      <c r="J658" s="234"/>
      <c r="K658" s="234"/>
      <c r="L658" s="239"/>
      <c r="M658" s="240"/>
      <c r="N658" s="241"/>
      <c r="O658" s="241"/>
      <c r="P658" s="241"/>
      <c r="Q658" s="241"/>
      <c r="R658" s="241"/>
      <c r="S658" s="241"/>
      <c r="T658" s="242"/>
      <c r="AT658" s="243" t="s">
        <v>272</v>
      </c>
      <c r="AU658" s="243" t="s">
        <v>91</v>
      </c>
      <c r="AV658" s="15" t="s">
        <v>91</v>
      </c>
      <c r="AW658" s="15" t="s">
        <v>38</v>
      </c>
      <c r="AX658" s="15" t="s">
        <v>82</v>
      </c>
      <c r="AY658" s="243" t="s">
        <v>262</v>
      </c>
    </row>
    <row r="659" spans="2:51" s="15" customFormat="1" ht="10">
      <c r="B659" s="233"/>
      <c r="C659" s="234"/>
      <c r="D659" s="208" t="s">
        <v>272</v>
      </c>
      <c r="E659" s="235" t="s">
        <v>44</v>
      </c>
      <c r="F659" s="236" t="s">
        <v>4646</v>
      </c>
      <c r="G659" s="234"/>
      <c r="H659" s="237">
        <v>0.3</v>
      </c>
      <c r="I659" s="238"/>
      <c r="J659" s="234"/>
      <c r="K659" s="234"/>
      <c r="L659" s="239"/>
      <c r="M659" s="240"/>
      <c r="N659" s="241"/>
      <c r="O659" s="241"/>
      <c r="P659" s="241"/>
      <c r="Q659" s="241"/>
      <c r="R659" s="241"/>
      <c r="S659" s="241"/>
      <c r="T659" s="242"/>
      <c r="AT659" s="243" t="s">
        <v>272</v>
      </c>
      <c r="AU659" s="243" t="s">
        <v>91</v>
      </c>
      <c r="AV659" s="15" t="s">
        <v>91</v>
      </c>
      <c r="AW659" s="15" t="s">
        <v>38</v>
      </c>
      <c r="AX659" s="15" t="s">
        <v>82</v>
      </c>
      <c r="AY659" s="243" t="s">
        <v>262</v>
      </c>
    </row>
    <row r="660" spans="2:51" s="15" customFormat="1" ht="10">
      <c r="B660" s="233"/>
      <c r="C660" s="234"/>
      <c r="D660" s="208" t="s">
        <v>272</v>
      </c>
      <c r="E660" s="235" t="s">
        <v>44</v>
      </c>
      <c r="F660" s="236" t="s">
        <v>4647</v>
      </c>
      <c r="G660" s="234"/>
      <c r="H660" s="237">
        <v>0.22500000000000001</v>
      </c>
      <c r="I660" s="238"/>
      <c r="J660" s="234"/>
      <c r="K660" s="234"/>
      <c r="L660" s="239"/>
      <c r="M660" s="240"/>
      <c r="N660" s="241"/>
      <c r="O660" s="241"/>
      <c r="P660" s="241"/>
      <c r="Q660" s="241"/>
      <c r="R660" s="241"/>
      <c r="S660" s="241"/>
      <c r="T660" s="242"/>
      <c r="AT660" s="243" t="s">
        <v>272</v>
      </c>
      <c r="AU660" s="243" t="s">
        <v>91</v>
      </c>
      <c r="AV660" s="15" t="s">
        <v>91</v>
      </c>
      <c r="AW660" s="15" t="s">
        <v>38</v>
      </c>
      <c r="AX660" s="15" t="s">
        <v>82</v>
      </c>
      <c r="AY660" s="243" t="s">
        <v>262</v>
      </c>
    </row>
    <row r="661" spans="2:51" s="15" customFormat="1" ht="10">
      <c r="B661" s="233"/>
      <c r="C661" s="234"/>
      <c r="D661" s="208" t="s">
        <v>272</v>
      </c>
      <c r="E661" s="235" t="s">
        <v>44</v>
      </c>
      <c r="F661" s="236" t="s">
        <v>4648</v>
      </c>
      <c r="G661" s="234"/>
      <c r="H661" s="237">
        <v>0.45</v>
      </c>
      <c r="I661" s="238"/>
      <c r="J661" s="234"/>
      <c r="K661" s="234"/>
      <c r="L661" s="239"/>
      <c r="M661" s="240"/>
      <c r="N661" s="241"/>
      <c r="O661" s="241"/>
      <c r="P661" s="241"/>
      <c r="Q661" s="241"/>
      <c r="R661" s="241"/>
      <c r="S661" s="241"/>
      <c r="T661" s="242"/>
      <c r="AT661" s="243" t="s">
        <v>272</v>
      </c>
      <c r="AU661" s="243" t="s">
        <v>91</v>
      </c>
      <c r="AV661" s="15" t="s">
        <v>91</v>
      </c>
      <c r="AW661" s="15" t="s">
        <v>38</v>
      </c>
      <c r="AX661" s="15" t="s">
        <v>82</v>
      </c>
      <c r="AY661" s="243" t="s">
        <v>262</v>
      </c>
    </row>
    <row r="662" spans="2:51" s="15" customFormat="1" ht="10">
      <c r="B662" s="233"/>
      <c r="C662" s="234"/>
      <c r="D662" s="208" t="s">
        <v>272</v>
      </c>
      <c r="E662" s="235" t="s">
        <v>44</v>
      </c>
      <c r="F662" s="236" t="s">
        <v>4649</v>
      </c>
      <c r="G662" s="234"/>
      <c r="H662" s="237">
        <v>0.52500000000000002</v>
      </c>
      <c r="I662" s="238"/>
      <c r="J662" s="234"/>
      <c r="K662" s="234"/>
      <c r="L662" s="239"/>
      <c r="M662" s="240"/>
      <c r="N662" s="241"/>
      <c r="O662" s="241"/>
      <c r="P662" s="241"/>
      <c r="Q662" s="241"/>
      <c r="R662" s="241"/>
      <c r="S662" s="241"/>
      <c r="T662" s="242"/>
      <c r="AT662" s="243" t="s">
        <v>272</v>
      </c>
      <c r="AU662" s="243" t="s">
        <v>91</v>
      </c>
      <c r="AV662" s="15" t="s">
        <v>91</v>
      </c>
      <c r="AW662" s="15" t="s">
        <v>38</v>
      </c>
      <c r="AX662" s="15" t="s">
        <v>82</v>
      </c>
      <c r="AY662" s="243" t="s">
        <v>262</v>
      </c>
    </row>
    <row r="663" spans="2:51" s="15" customFormat="1" ht="10">
      <c r="B663" s="233"/>
      <c r="C663" s="234"/>
      <c r="D663" s="208" t="s">
        <v>272</v>
      </c>
      <c r="E663" s="235" t="s">
        <v>44</v>
      </c>
      <c r="F663" s="236" t="s">
        <v>4650</v>
      </c>
      <c r="G663" s="234"/>
      <c r="H663" s="237">
        <v>0.37</v>
      </c>
      <c r="I663" s="238"/>
      <c r="J663" s="234"/>
      <c r="K663" s="234"/>
      <c r="L663" s="239"/>
      <c r="M663" s="240"/>
      <c r="N663" s="241"/>
      <c r="O663" s="241"/>
      <c r="P663" s="241"/>
      <c r="Q663" s="241"/>
      <c r="R663" s="241"/>
      <c r="S663" s="241"/>
      <c r="T663" s="242"/>
      <c r="AT663" s="243" t="s">
        <v>272</v>
      </c>
      <c r="AU663" s="243" t="s">
        <v>91</v>
      </c>
      <c r="AV663" s="15" t="s">
        <v>91</v>
      </c>
      <c r="AW663" s="15" t="s">
        <v>38</v>
      </c>
      <c r="AX663" s="15" t="s">
        <v>82</v>
      </c>
      <c r="AY663" s="243" t="s">
        <v>262</v>
      </c>
    </row>
    <row r="664" spans="2:51" s="15" customFormat="1" ht="10">
      <c r="B664" s="233"/>
      <c r="C664" s="234"/>
      <c r="D664" s="208" t="s">
        <v>272</v>
      </c>
      <c r="E664" s="235" t="s">
        <v>44</v>
      </c>
      <c r="F664" s="236" t="s">
        <v>4651</v>
      </c>
      <c r="G664" s="234"/>
      <c r="H664" s="237">
        <v>0.85</v>
      </c>
      <c r="I664" s="238"/>
      <c r="J664" s="234"/>
      <c r="K664" s="234"/>
      <c r="L664" s="239"/>
      <c r="M664" s="240"/>
      <c r="N664" s="241"/>
      <c r="O664" s="241"/>
      <c r="P664" s="241"/>
      <c r="Q664" s="241"/>
      <c r="R664" s="241"/>
      <c r="S664" s="241"/>
      <c r="T664" s="242"/>
      <c r="AT664" s="243" t="s">
        <v>272</v>
      </c>
      <c r="AU664" s="243" t="s">
        <v>91</v>
      </c>
      <c r="AV664" s="15" t="s">
        <v>91</v>
      </c>
      <c r="AW664" s="15" t="s">
        <v>38</v>
      </c>
      <c r="AX664" s="15" t="s">
        <v>82</v>
      </c>
      <c r="AY664" s="243" t="s">
        <v>262</v>
      </c>
    </row>
    <row r="665" spans="2:51" s="14" customFormat="1" ht="10">
      <c r="B665" s="222"/>
      <c r="C665" s="223"/>
      <c r="D665" s="208" t="s">
        <v>272</v>
      </c>
      <c r="E665" s="224" t="s">
        <v>44</v>
      </c>
      <c r="F665" s="225" t="s">
        <v>284</v>
      </c>
      <c r="G665" s="223"/>
      <c r="H665" s="226">
        <v>12.735999999999997</v>
      </c>
      <c r="I665" s="227"/>
      <c r="J665" s="223"/>
      <c r="K665" s="223"/>
      <c r="L665" s="228"/>
      <c r="M665" s="229"/>
      <c r="N665" s="230"/>
      <c r="O665" s="230"/>
      <c r="P665" s="230"/>
      <c r="Q665" s="230"/>
      <c r="R665" s="230"/>
      <c r="S665" s="230"/>
      <c r="T665" s="231"/>
      <c r="AT665" s="232" t="s">
        <v>272</v>
      </c>
      <c r="AU665" s="232" t="s">
        <v>91</v>
      </c>
      <c r="AV665" s="14" t="s">
        <v>97</v>
      </c>
      <c r="AW665" s="14" t="s">
        <v>38</v>
      </c>
      <c r="AX665" s="14" t="s">
        <v>82</v>
      </c>
      <c r="AY665" s="232" t="s">
        <v>262</v>
      </c>
    </row>
    <row r="666" spans="2:51" s="13" customFormat="1" ht="10">
      <c r="B666" s="212"/>
      <c r="C666" s="213"/>
      <c r="D666" s="208" t="s">
        <v>272</v>
      </c>
      <c r="E666" s="214" t="s">
        <v>44</v>
      </c>
      <c r="F666" s="215" t="s">
        <v>4655</v>
      </c>
      <c r="G666" s="213"/>
      <c r="H666" s="214" t="s">
        <v>44</v>
      </c>
      <c r="I666" s="216"/>
      <c r="J666" s="213"/>
      <c r="K666" s="213"/>
      <c r="L666" s="217"/>
      <c r="M666" s="218"/>
      <c r="N666" s="219"/>
      <c r="O666" s="219"/>
      <c r="P666" s="219"/>
      <c r="Q666" s="219"/>
      <c r="R666" s="219"/>
      <c r="S666" s="219"/>
      <c r="T666" s="220"/>
      <c r="AT666" s="221" t="s">
        <v>272</v>
      </c>
      <c r="AU666" s="221" t="s">
        <v>91</v>
      </c>
      <c r="AV666" s="13" t="s">
        <v>89</v>
      </c>
      <c r="AW666" s="13" t="s">
        <v>38</v>
      </c>
      <c r="AX666" s="13" t="s">
        <v>82</v>
      </c>
      <c r="AY666" s="221" t="s">
        <v>262</v>
      </c>
    </row>
    <row r="667" spans="2:51" s="15" customFormat="1" ht="10">
      <c r="B667" s="233"/>
      <c r="C667" s="234"/>
      <c r="D667" s="208" t="s">
        <v>272</v>
      </c>
      <c r="E667" s="235" t="s">
        <v>44</v>
      </c>
      <c r="F667" s="236" t="s">
        <v>4656</v>
      </c>
      <c r="G667" s="234"/>
      <c r="H667" s="237">
        <v>3.05</v>
      </c>
      <c r="I667" s="238"/>
      <c r="J667" s="234"/>
      <c r="K667" s="234"/>
      <c r="L667" s="239"/>
      <c r="M667" s="240"/>
      <c r="N667" s="241"/>
      <c r="O667" s="241"/>
      <c r="P667" s="241"/>
      <c r="Q667" s="241"/>
      <c r="R667" s="241"/>
      <c r="S667" s="241"/>
      <c r="T667" s="242"/>
      <c r="AT667" s="243" t="s">
        <v>272</v>
      </c>
      <c r="AU667" s="243" t="s">
        <v>91</v>
      </c>
      <c r="AV667" s="15" t="s">
        <v>91</v>
      </c>
      <c r="AW667" s="15" t="s">
        <v>38</v>
      </c>
      <c r="AX667" s="15" t="s">
        <v>82</v>
      </c>
      <c r="AY667" s="243" t="s">
        <v>262</v>
      </c>
    </row>
    <row r="668" spans="2:51" s="15" customFormat="1" ht="10">
      <c r="B668" s="233"/>
      <c r="C668" s="234"/>
      <c r="D668" s="208" t="s">
        <v>272</v>
      </c>
      <c r="E668" s="235" t="s">
        <v>44</v>
      </c>
      <c r="F668" s="236" t="s">
        <v>4638</v>
      </c>
      <c r="G668" s="234"/>
      <c r="H668" s="237">
        <v>1.7749999999999999</v>
      </c>
      <c r="I668" s="238"/>
      <c r="J668" s="234"/>
      <c r="K668" s="234"/>
      <c r="L668" s="239"/>
      <c r="M668" s="240"/>
      <c r="N668" s="241"/>
      <c r="O668" s="241"/>
      <c r="P668" s="241"/>
      <c r="Q668" s="241"/>
      <c r="R668" s="241"/>
      <c r="S668" s="241"/>
      <c r="T668" s="242"/>
      <c r="AT668" s="243" t="s">
        <v>272</v>
      </c>
      <c r="AU668" s="243" t="s">
        <v>91</v>
      </c>
      <c r="AV668" s="15" t="s">
        <v>91</v>
      </c>
      <c r="AW668" s="15" t="s">
        <v>38</v>
      </c>
      <c r="AX668" s="15" t="s">
        <v>82</v>
      </c>
      <c r="AY668" s="243" t="s">
        <v>262</v>
      </c>
    </row>
    <row r="669" spans="2:51" s="15" customFormat="1" ht="10">
      <c r="B669" s="233"/>
      <c r="C669" s="234"/>
      <c r="D669" s="208" t="s">
        <v>272</v>
      </c>
      <c r="E669" s="235" t="s">
        <v>44</v>
      </c>
      <c r="F669" s="236" t="s">
        <v>4639</v>
      </c>
      <c r="G669" s="234"/>
      <c r="H669" s="237">
        <v>0.8</v>
      </c>
      <c r="I669" s="238"/>
      <c r="J669" s="234"/>
      <c r="K669" s="234"/>
      <c r="L669" s="239"/>
      <c r="M669" s="240"/>
      <c r="N669" s="241"/>
      <c r="O669" s="241"/>
      <c r="P669" s="241"/>
      <c r="Q669" s="241"/>
      <c r="R669" s="241"/>
      <c r="S669" s="241"/>
      <c r="T669" s="242"/>
      <c r="AT669" s="243" t="s">
        <v>272</v>
      </c>
      <c r="AU669" s="243" t="s">
        <v>91</v>
      </c>
      <c r="AV669" s="15" t="s">
        <v>91</v>
      </c>
      <c r="AW669" s="15" t="s">
        <v>38</v>
      </c>
      <c r="AX669" s="15" t="s">
        <v>82</v>
      </c>
      <c r="AY669" s="243" t="s">
        <v>262</v>
      </c>
    </row>
    <row r="670" spans="2:51" s="15" customFormat="1" ht="10">
      <c r="B670" s="233"/>
      <c r="C670" s="234"/>
      <c r="D670" s="208" t="s">
        <v>272</v>
      </c>
      <c r="E670" s="235" t="s">
        <v>44</v>
      </c>
      <c r="F670" s="236" t="s">
        <v>4640</v>
      </c>
      <c r="G670" s="234"/>
      <c r="H670" s="237">
        <v>0.27500000000000002</v>
      </c>
      <c r="I670" s="238"/>
      <c r="J670" s="234"/>
      <c r="K670" s="234"/>
      <c r="L670" s="239"/>
      <c r="M670" s="240"/>
      <c r="N670" s="241"/>
      <c r="O670" s="241"/>
      <c r="P670" s="241"/>
      <c r="Q670" s="241"/>
      <c r="R670" s="241"/>
      <c r="S670" s="241"/>
      <c r="T670" s="242"/>
      <c r="AT670" s="243" t="s">
        <v>272</v>
      </c>
      <c r="AU670" s="243" t="s">
        <v>91</v>
      </c>
      <c r="AV670" s="15" t="s">
        <v>91</v>
      </c>
      <c r="AW670" s="15" t="s">
        <v>38</v>
      </c>
      <c r="AX670" s="15" t="s">
        <v>82</v>
      </c>
      <c r="AY670" s="243" t="s">
        <v>262</v>
      </c>
    </row>
    <row r="671" spans="2:51" s="15" customFormat="1" ht="10">
      <c r="B671" s="233"/>
      <c r="C671" s="234"/>
      <c r="D671" s="208" t="s">
        <v>272</v>
      </c>
      <c r="E671" s="235" t="s">
        <v>44</v>
      </c>
      <c r="F671" s="236" t="s">
        <v>4641</v>
      </c>
      <c r="G671" s="234"/>
      <c r="H671" s="237">
        <v>0.41299999999999998</v>
      </c>
      <c r="I671" s="238"/>
      <c r="J671" s="234"/>
      <c r="K671" s="234"/>
      <c r="L671" s="239"/>
      <c r="M671" s="240"/>
      <c r="N671" s="241"/>
      <c r="O671" s="241"/>
      <c r="P671" s="241"/>
      <c r="Q671" s="241"/>
      <c r="R671" s="241"/>
      <c r="S671" s="241"/>
      <c r="T671" s="242"/>
      <c r="AT671" s="243" t="s">
        <v>272</v>
      </c>
      <c r="AU671" s="243" t="s">
        <v>91</v>
      </c>
      <c r="AV671" s="15" t="s">
        <v>91</v>
      </c>
      <c r="AW671" s="15" t="s">
        <v>38</v>
      </c>
      <c r="AX671" s="15" t="s">
        <v>82</v>
      </c>
      <c r="AY671" s="243" t="s">
        <v>262</v>
      </c>
    </row>
    <row r="672" spans="2:51" s="15" customFormat="1" ht="10">
      <c r="B672" s="233"/>
      <c r="C672" s="234"/>
      <c r="D672" s="208" t="s">
        <v>272</v>
      </c>
      <c r="E672" s="235" t="s">
        <v>44</v>
      </c>
      <c r="F672" s="236" t="s">
        <v>4642</v>
      </c>
      <c r="G672" s="234"/>
      <c r="H672" s="237">
        <v>0.63800000000000001</v>
      </c>
      <c r="I672" s="238"/>
      <c r="J672" s="234"/>
      <c r="K672" s="234"/>
      <c r="L672" s="239"/>
      <c r="M672" s="240"/>
      <c r="N672" s="241"/>
      <c r="O672" s="241"/>
      <c r="P672" s="241"/>
      <c r="Q672" s="241"/>
      <c r="R672" s="241"/>
      <c r="S672" s="241"/>
      <c r="T672" s="242"/>
      <c r="AT672" s="243" t="s">
        <v>272</v>
      </c>
      <c r="AU672" s="243" t="s">
        <v>91</v>
      </c>
      <c r="AV672" s="15" t="s">
        <v>91</v>
      </c>
      <c r="AW672" s="15" t="s">
        <v>38</v>
      </c>
      <c r="AX672" s="15" t="s">
        <v>82</v>
      </c>
      <c r="AY672" s="243" t="s">
        <v>262</v>
      </c>
    </row>
    <row r="673" spans="2:51" s="15" customFormat="1" ht="10">
      <c r="B673" s="233"/>
      <c r="C673" s="234"/>
      <c r="D673" s="208" t="s">
        <v>272</v>
      </c>
      <c r="E673" s="235" t="s">
        <v>44</v>
      </c>
      <c r="F673" s="236" t="s">
        <v>4643</v>
      </c>
      <c r="G673" s="234"/>
      <c r="H673" s="237">
        <v>0.6</v>
      </c>
      <c r="I673" s="238"/>
      <c r="J673" s="234"/>
      <c r="K673" s="234"/>
      <c r="L673" s="239"/>
      <c r="M673" s="240"/>
      <c r="N673" s="241"/>
      <c r="O673" s="241"/>
      <c r="P673" s="241"/>
      <c r="Q673" s="241"/>
      <c r="R673" s="241"/>
      <c r="S673" s="241"/>
      <c r="T673" s="242"/>
      <c r="AT673" s="243" t="s">
        <v>272</v>
      </c>
      <c r="AU673" s="243" t="s">
        <v>91</v>
      </c>
      <c r="AV673" s="15" t="s">
        <v>91</v>
      </c>
      <c r="AW673" s="15" t="s">
        <v>38</v>
      </c>
      <c r="AX673" s="15" t="s">
        <v>82</v>
      </c>
      <c r="AY673" s="243" t="s">
        <v>262</v>
      </c>
    </row>
    <row r="674" spans="2:51" s="15" customFormat="1" ht="10">
      <c r="B674" s="233"/>
      <c r="C674" s="234"/>
      <c r="D674" s="208" t="s">
        <v>272</v>
      </c>
      <c r="E674" s="235" t="s">
        <v>44</v>
      </c>
      <c r="F674" s="236" t="s">
        <v>4644</v>
      </c>
      <c r="G674" s="234"/>
      <c r="H674" s="237">
        <v>0.41499999999999998</v>
      </c>
      <c r="I674" s="238"/>
      <c r="J674" s="234"/>
      <c r="K674" s="234"/>
      <c r="L674" s="239"/>
      <c r="M674" s="240"/>
      <c r="N674" s="241"/>
      <c r="O674" s="241"/>
      <c r="P674" s="241"/>
      <c r="Q674" s="241"/>
      <c r="R674" s="241"/>
      <c r="S674" s="241"/>
      <c r="T674" s="242"/>
      <c r="AT674" s="243" t="s">
        <v>272</v>
      </c>
      <c r="AU674" s="243" t="s">
        <v>91</v>
      </c>
      <c r="AV674" s="15" t="s">
        <v>91</v>
      </c>
      <c r="AW674" s="15" t="s">
        <v>38</v>
      </c>
      <c r="AX674" s="15" t="s">
        <v>82</v>
      </c>
      <c r="AY674" s="243" t="s">
        <v>262</v>
      </c>
    </row>
    <row r="675" spans="2:51" s="15" customFormat="1" ht="10">
      <c r="B675" s="233"/>
      <c r="C675" s="234"/>
      <c r="D675" s="208" t="s">
        <v>272</v>
      </c>
      <c r="E675" s="235" t="s">
        <v>44</v>
      </c>
      <c r="F675" s="236" t="s">
        <v>4645</v>
      </c>
      <c r="G675" s="234"/>
      <c r="H675" s="237">
        <v>0.66500000000000004</v>
      </c>
      <c r="I675" s="238"/>
      <c r="J675" s="234"/>
      <c r="K675" s="234"/>
      <c r="L675" s="239"/>
      <c r="M675" s="240"/>
      <c r="N675" s="241"/>
      <c r="O675" s="241"/>
      <c r="P675" s="241"/>
      <c r="Q675" s="241"/>
      <c r="R675" s="241"/>
      <c r="S675" s="241"/>
      <c r="T675" s="242"/>
      <c r="AT675" s="243" t="s">
        <v>272</v>
      </c>
      <c r="AU675" s="243" t="s">
        <v>91</v>
      </c>
      <c r="AV675" s="15" t="s">
        <v>91</v>
      </c>
      <c r="AW675" s="15" t="s">
        <v>38</v>
      </c>
      <c r="AX675" s="15" t="s">
        <v>82</v>
      </c>
      <c r="AY675" s="243" t="s">
        <v>262</v>
      </c>
    </row>
    <row r="676" spans="2:51" s="15" customFormat="1" ht="10">
      <c r="B676" s="233"/>
      <c r="C676" s="234"/>
      <c r="D676" s="208" t="s">
        <v>272</v>
      </c>
      <c r="E676" s="235" t="s">
        <v>44</v>
      </c>
      <c r="F676" s="236" t="s">
        <v>4646</v>
      </c>
      <c r="G676" s="234"/>
      <c r="H676" s="237">
        <v>0.3</v>
      </c>
      <c r="I676" s="238"/>
      <c r="J676" s="234"/>
      <c r="K676" s="234"/>
      <c r="L676" s="239"/>
      <c r="M676" s="240"/>
      <c r="N676" s="241"/>
      <c r="O676" s="241"/>
      <c r="P676" s="241"/>
      <c r="Q676" s="241"/>
      <c r="R676" s="241"/>
      <c r="S676" s="241"/>
      <c r="T676" s="242"/>
      <c r="AT676" s="243" t="s">
        <v>272</v>
      </c>
      <c r="AU676" s="243" t="s">
        <v>91</v>
      </c>
      <c r="AV676" s="15" t="s">
        <v>91</v>
      </c>
      <c r="AW676" s="15" t="s">
        <v>38</v>
      </c>
      <c r="AX676" s="15" t="s">
        <v>82</v>
      </c>
      <c r="AY676" s="243" t="s">
        <v>262</v>
      </c>
    </row>
    <row r="677" spans="2:51" s="15" customFormat="1" ht="10">
      <c r="B677" s="233"/>
      <c r="C677" s="234"/>
      <c r="D677" s="208" t="s">
        <v>272</v>
      </c>
      <c r="E677" s="235" t="s">
        <v>44</v>
      </c>
      <c r="F677" s="236" t="s">
        <v>4647</v>
      </c>
      <c r="G677" s="234"/>
      <c r="H677" s="237">
        <v>0.22500000000000001</v>
      </c>
      <c r="I677" s="238"/>
      <c r="J677" s="234"/>
      <c r="K677" s="234"/>
      <c r="L677" s="239"/>
      <c r="M677" s="240"/>
      <c r="N677" s="241"/>
      <c r="O677" s="241"/>
      <c r="P677" s="241"/>
      <c r="Q677" s="241"/>
      <c r="R677" s="241"/>
      <c r="S677" s="241"/>
      <c r="T677" s="242"/>
      <c r="AT677" s="243" t="s">
        <v>272</v>
      </c>
      <c r="AU677" s="243" t="s">
        <v>91</v>
      </c>
      <c r="AV677" s="15" t="s">
        <v>91</v>
      </c>
      <c r="AW677" s="15" t="s">
        <v>38</v>
      </c>
      <c r="AX677" s="15" t="s">
        <v>82</v>
      </c>
      <c r="AY677" s="243" t="s">
        <v>262</v>
      </c>
    </row>
    <row r="678" spans="2:51" s="15" customFormat="1" ht="10">
      <c r="B678" s="233"/>
      <c r="C678" s="234"/>
      <c r="D678" s="208" t="s">
        <v>272</v>
      </c>
      <c r="E678" s="235" t="s">
        <v>44</v>
      </c>
      <c r="F678" s="236" t="s">
        <v>4648</v>
      </c>
      <c r="G678" s="234"/>
      <c r="H678" s="237">
        <v>0.45</v>
      </c>
      <c r="I678" s="238"/>
      <c r="J678" s="234"/>
      <c r="K678" s="234"/>
      <c r="L678" s="239"/>
      <c r="M678" s="240"/>
      <c r="N678" s="241"/>
      <c r="O678" s="241"/>
      <c r="P678" s="241"/>
      <c r="Q678" s="241"/>
      <c r="R678" s="241"/>
      <c r="S678" s="241"/>
      <c r="T678" s="242"/>
      <c r="AT678" s="243" t="s">
        <v>272</v>
      </c>
      <c r="AU678" s="243" t="s">
        <v>91</v>
      </c>
      <c r="AV678" s="15" t="s">
        <v>91</v>
      </c>
      <c r="AW678" s="15" t="s">
        <v>38</v>
      </c>
      <c r="AX678" s="15" t="s">
        <v>82</v>
      </c>
      <c r="AY678" s="243" t="s">
        <v>262</v>
      </c>
    </row>
    <row r="679" spans="2:51" s="15" customFormat="1" ht="10">
      <c r="B679" s="233"/>
      <c r="C679" s="234"/>
      <c r="D679" s="208" t="s">
        <v>272</v>
      </c>
      <c r="E679" s="235" t="s">
        <v>44</v>
      </c>
      <c r="F679" s="236" t="s">
        <v>4649</v>
      </c>
      <c r="G679" s="234"/>
      <c r="H679" s="237">
        <v>0.52500000000000002</v>
      </c>
      <c r="I679" s="238"/>
      <c r="J679" s="234"/>
      <c r="K679" s="234"/>
      <c r="L679" s="239"/>
      <c r="M679" s="240"/>
      <c r="N679" s="241"/>
      <c r="O679" s="241"/>
      <c r="P679" s="241"/>
      <c r="Q679" s="241"/>
      <c r="R679" s="241"/>
      <c r="S679" s="241"/>
      <c r="T679" s="242"/>
      <c r="AT679" s="243" t="s">
        <v>272</v>
      </c>
      <c r="AU679" s="243" t="s">
        <v>91</v>
      </c>
      <c r="AV679" s="15" t="s">
        <v>91</v>
      </c>
      <c r="AW679" s="15" t="s">
        <v>38</v>
      </c>
      <c r="AX679" s="15" t="s">
        <v>82</v>
      </c>
      <c r="AY679" s="243" t="s">
        <v>262</v>
      </c>
    </row>
    <row r="680" spans="2:51" s="15" customFormat="1" ht="10">
      <c r="B680" s="233"/>
      <c r="C680" s="234"/>
      <c r="D680" s="208" t="s">
        <v>272</v>
      </c>
      <c r="E680" s="235" t="s">
        <v>44</v>
      </c>
      <c r="F680" s="236" t="s">
        <v>4650</v>
      </c>
      <c r="G680" s="234"/>
      <c r="H680" s="237">
        <v>0.37</v>
      </c>
      <c r="I680" s="238"/>
      <c r="J680" s="234"/>
      <c r="K680" s="234"/>
      <c r="L680" s="239"/>
      <c r="M680" s="240"/>
      <c r="N680" s="241"/>
      <c r="O680" s="241"/>
      <c r="P680" s="241"/>
      <c r="Q680" s="241"/>
      <c r="R680" s="241"/>
      <c r="S680" s="241"/>
      <c r="T680" s="242"/>
      <c r="AT680" s="243" t="s">
        <v>272</v>
      </c>
      <c r="AU680" s="243" t="s">
        <v>91</v>
      </c>
      <c r="AV680" s="15" t="s">
        <v>91</v>
      </c>
      <c r="AW680" s="15" t="s">
        <v>38</v>
      </c>
      <c r="AX680" s="15" t="s">
        <v>82</v>
      </c>
      <c r="AY680" s="243" t="s">
        <v>262</v>
      </c>
    </row>
    <row r="681" spans="2:51" s="15" customFormat="1" ht="10">
      <c r="B681" s="233"/>
      <c r="C681" s="234"/>
      <c r="D681" s="208" t="s">
        <v>272</v>
      </c>
      <c r="E681" s="235" t="s">
        <v>44</v>
      </c>
      <c r="F681" s="236" t="s">
        <v>4651</v>
      </c>
      <c r="G681" s="234"/>
      <c r="H681" s="237">
        <v>0.85</v>
      </c>
      <c r="I681" s="238"/>
      <c r="J681" s="234"/>
      <c r="K681" s="234"/>
      <c r="L681" s="239"/>
      <c r="M681" s="240"/>
      <c r="N681" s="241"/>
      <c r="O681" s="241"/>
      <c r="P681" s="241"/>
      <c r="Q681" s="241"/>
      <c r="R681" s="241"/>
      <c r="S681" s="241"/>
      <c r="T681" s="242"/>
      <c r="AT681" s="243" t="s">
        <v>272</v>
      </c>
      <c r="AU681" s="243" t="s">
        <v>91</v>
      </c>
      <c r="AV681" s="15" t="s">
        <v>91</v>
      </c>
      <c r="AW681" s="15" t="s">
        <v>38</v>
      </c>
      <c r="AX681" s="15" t="s">
        <v>82</v>
      </c>
      <c r="AY681" s="243" t="s">
        <v>262</v>
      </c>
    </row>
    <row r="682" spans="2:51" s="14" customFormat="1" ht="10">
      <c r="B682" s="222"/>
      <c r="C682" s="223"/>
      <c r="D682" s="208" t="s">
        <v>272</v>
      </c>
      <c r="E682" s="224" t="s">
        <v>44</v>
      </c>
      <c r="F682" s="225" t="s">
        <v>284</v>
      </c>
      <c r="G682" s="223"/>
      <c r="H682" s="226">
        <v>11.350999999999999</v>
      </c>
      <c r="I682" s="227"/>
      <c r="J682" s="223"/>
      <c r="K682" s="223"/>
      <c r="L682" s="228"/>
      <c r="M682" s="229"/>
      <c r="N682" s="230"/>
      <c r="O682" s="230"/>
      <c r="P682" s="230"/>
      <c r="Q682" s="230"/>
      <c r="R682" s="230"/>
      <c r="S682" s="230"/>
      <c r="T682" s="231"/>
      <c r="AT682" s="232" t="s">
        <v>272</v>
      </c>
      <c r="AU682" s="232" t="s">
        <v>91</v>
      </c>
      <c r="AV682" s="14" t="s">
        <v>97</v>
      </c>
      <c r="AW682" s="14" t="s">
        <v>38</v>
      </c>
      <c r="AX682" s="14" t="s">
        <v>82</v>
      </c>
      <c r="AY682" s="232" t="s">
        <v>262</v>
      </c>
    </row>
    <row r="683" spans="2:51" s="16" customFormat="1" ht="10">
      <c r="B683" s="244"/>
      <c r="C683" s="245"/>
      <c r="D683" s="208" t="s">
        <v>272</v>
      </c>
      <c r="E683" s="246" t="s">
        <v>44</v>
      </c>
      <c r="F683" s="247" t="s">
        <v>291</v>
      </c>
      <c r="G683" s="245"/>
      <c r="H683" s="248">
        <v>49.558999999999969</v>
      </c>
      <c r="I683" s="249"/>
      <c r="J683" s="245"/>
      <c r="K683" s="245"/>
      <c r="L683" s="250"/>
      <c r="M683" s="251"/>
      <c r="N683" s="252"/>
      <c r="O683" s="252"/>
      <c r="P683" s="252"/>
      <c r="Q683" s="252"/>
      <c r="R683" s="252"/>
      <c r="S683" s="252"/>
      <c r="T683" s="253"/>
      <c r="AT683" s="254" t="s">
        <v>272</v>
      </c>
      <c r="AU683" s="254" t="s">
        <v>91</v>
      </c>
      <c r="AV683" s="16" t="s">
        <v>104</v>
      </c>
      <c r="AW683" s="16" t="s">
        <v>38</v>
      </c>
      <c r="AX683" s="16" t="s">
        <v>82</v>
      </c>
      <c r="AY683" s="254" t="s">
        <v>262</v>
      </c>
    </row>
    <row r="684" spans="2:51" s="13" customFormat="1" ht="10">
      <c r="B684" s="212"/>
      <c r="C684" s="213"/>
      <c r="D684" s="208" t="s">
        <v>272</v>
      </c>
      <c r="E684" s="214" t="s">
        <v>44</v>
      </c>
      <c r="F684" s="215" t="s">
        <v>4588</v>
      </c>
      <c r="G684" s="213"/>
      <c r="H684" s="214" t="s">
        <v>44</v>
      </c>
      <c r="I684" s="216"/>
      <c r="J684" s="213"/>
      <c r="K684" s="213"/>
      <c r="L684" s="217"/>
      <c r="M684" s="218"/>
      <c r="N684" s="219"/>
      <c r="O684" s="219"/>
      <c r="P684" s="219"/>
      <c r="Q684" s="219"/>
      <c r="R684" s="219"/>
      <c r="S684" s="219"/>
      <c r="T684" s="220"/>
      <c r="AT684" s="221" t="s">
        <v>272</v>
      </c>
      <c r="AU684" s="221" t="s">
        <v>91</v>
      </c>
      <c r="AV684" s="13" t="s">
        <v>89</v>
      </c>
      <c r="AW684" s="13" t="s">
        <v>38</v>
      </c>
      <c r="AX684" s="13" t="s">
        <v>82</v>
      </c>
      <c r="AY684" s="221" t="s">
        <v>262</v>
      </c>
    </row>
    <row r="685" spans="2:51" s="15" customFormat="1" ht="10">
      <c r="B685" s="233"/>
      <c r="C685" s="234"/>
      <c r="D685" s="208" t="s">
        <v>272</v>
      </c>
      <c r="E685" s="235" t="s">
        <v>44</v>
      </c>
      <c r="F685" s="236" t="s">
        <v>939</v>
      </c>
      <c r="G685" s="234"/>
      <c r="H685" s="237">
        <v>50</v>
      </c>
      <c r="I685" s="238"/>
      <c r="J685" s="234"/>
      <c r="K685" s="234"/>
      <c r="L685" s="239"/>
      <c r="M685" s="240"/>
      <c r="N685" s="241"/>
      <c r="O685" s="241"/>
      <c r="P685" s="241"/>
      <c r="Q685" s="241"/>
      <c r="R685" s="241"/>
      <c r="S685" s="241"/>
      <c r="T685" s="242"/>
      <c r="AT685" s="243" t="s">
        <v>272</v>
      </c>
      <c r="AU685" s="243" t="s">
        <v>91</v>
      </c>
      <c r="AV685" s="15" t="s">
        <v>91</v>
      </c>
      <c r="AW685" s="15" t="s">
        <v>38</v>
      </c>
      <c r="AX685" s="15" t="s">
        <v>82</v>
      </c>
      <c r="AY685" s="243" t="s">
        <v>262</v>
      </c>
    </row>
    <row r="686" spans="2:51" s="13" customFormat="1" ht="10">
      <c r="B686" s="212"/>
      <c r="C686" s="213"/>
      <c r="D686" s="208" t="s">
        <v>272</v>
      </c>
      <c r="E686" s="214" t="s">
        <v>44</v>
      </c>
      <c r="F686" s="215" t="s">
        <v>4610</v>
      </c>
      <c r="G686" s="213"/>
      <c r="H686" s="214" t="s">
        <v>44</v>
      </c>
      <c r="I686" s="216"/>
      <c r="J686" s="213"/>
      <c r="K686" s="213"/>
      <c r="L686" s="217"/>
      <c r="M686" s="218"/>
      <c r="N686" s="219"/>
      <c r="O686" s="219"/>
      <c r="P686" s="219"/>
      <c r="Q686" s="219"/>
      <c r="R686" s="219"/>
      <c r="S686" s="219"/>
      <c r="T686" s="220"/>
      <c r="AT686" s="221" t="s">
        <v>272</v>
      </c>
      <c r="AU686" s="221" t="s">
        <v>91</v>
      </c>
      <c r="AV686" s="13" t="s">
        <v>89</v>
      </c>
      <c r="AW686" s="13" t="s">
        <v>38</v>
      </c>
      <c r="AX686" s="13" t="s">
        <v>82</v>
      </c>
      <c r="AY686" s="221" t="s">
        <v>262</v>
      </c>
    </row>
    <row r="687" spans="2:51" s="13" customFormat="1" ht="10">
      <c r="B687" s="212"/>
      <c r="C687" s="213"/>
      <c r="D687" s="208" t="s">
        <v>272</v>
      </c>
      <c r="E687" s="214" t="s">
        <v>44</v>
      </c>
      <c r="F687" s="215" t="s">
        <v>4612</v>
      </c>
      <c r="G687" s="213"/>
      <c r="H687" s="214" t="s">
        <v>44</v>
      </c>
      <c r="I687" s="216"/>
      <c r="J687" s="213"/>
      <c r="K687" s="213"/>
      <c r="L687" s="217"/>
      <c r="M687" s="218"/>
      <c r="N687" s="219"/>
      <c r="O687" s="219"/>
      <c r="P687" s="219"/>
      <c r="Q687" s="219"/>
      <c r="R687" s="219"/>
      <c r="S687" s="219"/>
      <c r="T687" s="220"/>
      <c r="AT687" s="221" t="s">
        <v>272</v>
      </c>
      <c r="AU687" s="221" t="s">
        <v>91</v>
      </c>
      <c r="AV687" s="13" t="s">
        <v>89</v>
      </c>
      <c r="AW687" s="13" t="s">
        <v>38</v>
      </c>
      <c r="AX687" s="13" t="s">
        <v>82</v>
      </c>
      <c r="AY687" s="221" t="s">
        <v>262</v>
      </c>
    </row>
    <row r="688" spans="2:51" s="13" customFormat="1" ht="10">
      <c r="B688" s="212"/>
      <c r="C688" s="213"/>
      <c r="D688" s="208" t="s">
        <v>272</v>
      </c>
      <c r="E688" s="214" t="s">
        <v>44</v>
      </c>
      <c r="F688" s="215" t="s">
        <v>4613</v>
      </c>
      <c r="G688" s="213"/>
      <c r="H688" s="214" t="s">
        <v>44</v>
      </c>
      <c r="I688" s="216"/>
      <c r="J688" s="213"/>
      <c r="K688" s="213"/>
      <c r="L688" s="217"/>
      <c r="M688" s="218"/>
      <c r="N688" s="219"/>
      <c r="O688" s="219"/>
      <c r="P688" s="219"/>
      <c r="Q688" s="219"/>
      <c r="R688" s="219"/>
      <c r="S688" s="219"/>
      <c r="T688" s="220"/>
      <c r="AT688" s="221" t="s">
        <v>272</v>
      </c>
      <c r="AU688" s="221" t="s">
        <v>91</v>
      </c>
      <c r="AV688" s="13" t="s">
        <v>89</v>
      </c>
      <c r="AW688" s="13" t="s">
        <v>38</v>
      </c>
      <c r="AX688" s="13" t="s">
        <v>82</v>
      </c>
      <c r="AY688" s="221" t="s">
        <v>262</v>
      </c>
    </row>
    <row r="689" spans="2:51" s="13" customFormat="1" ht="10">
      <c r="B689" s="212"/>
      <c r="C689" s="213"/>
      <c r="D689" s="208" t="s">
        <v>272</v>
      </c>
      <c r="E689" s="214" t="s">
        <v>44</v>
      </c>
      <c r="F689" s="215" t="s">
        <v>4614</v>
      </c>
      <c r="G689" s="213"/>
      <c r="H689" s="214" t="s">
        <v>44</v>
      </c>
      <c r="I689" s="216"/>
      <c r="J689" s="213"/>
      <c r="K689" s="213"/>
      <c r="L689" s="217"/>
      <c r="M689" s="218"/>
      <c r="N689" s="219"/>
      <c r="O689" s="219"/>
      <c r="P689" s="219"/>
      <c r="Q689" s="219"/>
      <c r="R689" s="219"/>
      <c r="S689" s="219"/>
      <c r="T689" s="220"/>
      <c r="AT689" s="221" t="s">
        <v>272</v>
      </c>
      <c r="AU689" s="221" t="s">
        <v>91</v>
      </c>
      <c r="AV689" s="13" t="s">
        <v>89</v>
      </c>
      <c r="AW689" s="13" t="s">
        <v>38</v>
      </c>
      <c r="AX689" s="13" t="s">
        <v>82</v>
      </c>
      <c r="AY689" s="221" t="s">
        <v>262</v>
      </c>
    </row>
    <row r="690" spans="2:51" s="13" customFormat="1" ht="10">
      <c r="B690" s="212"/>
      <c r="C690" s="213"/>
      <c r="D690" s="208" t="s">
        <v>272</v>
      </c>
      <c r="E690" s="214" t="s">
        <v>44</v>
      </c>
      <c r="F690" s="215" t="s">
        <v>4615</v>
      </c>
      <c r="G690" s="213"/>
      <c r="H690" s="214" t="s">
        <v>44</v>
      </c>
      <c r="I690" s="216"/>
      <c r="J690" s="213"/>
      <c r="K690" s="213"/>
      <c r="L690" s="217"/>
      <c r="M690" s="218"/>
      <c r="N690" s="219"/>
      <c r="O690" s="219"/>
      <c r="P690" s="219"/>
      <c r="Q690" s="219"/>
      <c r="R690" s="219"/>
      <c r="S690" s="219"/>
      <c r="T690" s="220"/>
      <c r="AT690" s="221" t="s">
        <v>272</v>
      </c>
      <c r="AU690" s="221" t="s">
        <v>91</v>
      </c>
      <c r="AV690" s="13" t="s">
        <v>89</v>
      </c>
      <c r="AW690" s="13" t="s">
        <v>38</v>
      </c>
      <c r="AX690" s="13" t="s">
        <v>82</v>
      </c>
      <c r="AY690" s="221" t="s">
        <v>262</v>
      </c>
    </row>
    <row r="691" spans="2:51" s="13" customFormat="1" ht="10">
      <c r="B691" s="212"/>
      <c r="C691" s="213"/>
      <c r="D691" s="208" t="s">
        <v>272</v>
      </c>
      <c r="E691" s="214" t="s">
        <v>44</v>
      </c>
      <c r="F691" s="215" t="s">
        <v>4616</v>
      </c>
      <c r="G691" s="213"/>
      <c r="H691" s="214" t="s">
        <v>44</v>
      </c>
      <c r="I691" s="216"/>
      <c r="J691" s="213"/>
      <c r="K691" s="213"/>
      <c r="L691" s="217"/>
      <c r="M691" s="218"/>
      <c r="N691" s="219"/>
      <c r="O691" s="219"/>
      <c r="P691" s="219"/>
      <c r="Q691" s="219"/>
      <c r="R691" s="219"/>
      <c r="S691" s="219"/>
      <c r="T691" s="220"/>
      <c r="AT691" s="221" t="s">
        <v>272</v>
      </c>
      <c r="AU691" s="221" t="s">
        <v>91</v>
      </c>
      <c r="AV691" s="13" t="s">
        <v>89</v>
      </c>
      <c r="AW691" s="13" t="s">
        <v>38</v>
      </c>
      <c r="AX691" s="13" t="s">
        <v>82</v>
      </c>
      <c r="AY691" s="221" t="s">
        <v>262</v>
      </c>
    </row>
    <row r="692" spans="2:51" s="15" customFormat="1" ht="10">
      <c r="B692" s="233"/>
      <c r="C692" s="234"/>
      <c r="D692" s="208" t="s">
        <v>272</v>
      </c>
      <c r="E692" s="235" t="s">
        <v>44</v>
      </c>
      <c r="F692" s="236" t="s">
        <v>4617</v>
      </c>
      <c r="G692" s="234"/>
      <c r="H692" s="237">
        <v>6.78</v>
      </c>
      <c r="I692" s="238"/>
      <c r="J692" s="234"/>
      <c r="K692" s="234"/>
      <c r="L692" s="239"/>
      <c r="M692" s="240"/>
      <c r="N692" s="241"/>
      <c r="O692" s="241"/>
      <c r="P692" s="241"/>
      <c r="Q692" s="241"/>
      <c r="R692" s="241"/>
      <c r="S692" s="241"/>
      <c r="T692" s="242"/>
      <c r="AT692" s="243" t="s">
        <v>272</v>
      </c>
      <c r="AU692" s="243" t="s">
        <v>91</v>
      </c>
      <c r="AV692" s="15" t="s">
        <v>91</v>
      </c>
      <c r="AW692" s="15" t="s">
        <v>38</v>
      </c>
      <c r="AX692" s="15" t="s">
        <v>82</v>
      </c>
      <c r="AY692" s="243" t="s">
        <v>262</v>
      </c>
    </row>
    <row r="693" spans="2:51" s="15" customFormat="1" ht="10">
      <c r="B693" s="233"/>
      <c r="C693" s="234"/>
      <c r="D693" s="208" t="s">
        <v>272</v>
      </c>
      <c r="E693" s="235" t="s">
        <v>44</v>
      </c>
      <c r="F693" s="236" t="s">
        <v>4618</v>
      </c>
      <c r="G693" s="234"/>
      <c r="H693" s="237">
        <v>17.2</v>
      </c>
      <c r="I693" s="238"/>
      <c r="J693" s="234"/>
      <c r="K693" s="234"/>
      <c r="L693" s="239"/>
      <c r="M693" s="240"/>
      <c r="N693" s="241"/>
      <c r="O693" s="241"/>
      <c r="P693" s="241"/>
      <c r="Q693" s="241"/>
      <c r="R693" s="241"/>
      <c r="S693" s="241"/>
      <c r="T693" s="242"/>
      <c r="AT693" s="243" t="s">
        <v>272</v>
      </c>
      <c r="AU693" s="243" t="s">
        <v>91</v>
      </c>
      <c r="AV693" s="15" t="s">
        <v>91</v>
      </c>
      <c r="AW693" s="15" t="s">
        <v>38</v>
      </c>
      <c r="AX693" s="15" t="s">
        <v>82</v>
      </c>
      <c r="AY693" s="243" t="s">
        <v>262</v>
      </c>
    </row>
    <row r="694" spans="2:51" s="15" customFormat="1" ht="10">
      <c r="B694" s="233"/>
      <c r="C694" s="234"/>
      <c r="D694" s="208" t="s">
        <v>272</v>
      </c>
      <c r="E694" s="235" t="s">
        <v>44</v>
      </c>
      <c r="F694" s="236" t="s">
        <v>4619</v>
      </c>
      <c r="G694" s="234"/>
      <c r="H694" s="237">
        <v>18.7</v>
      </c>
      <c r="I694" s="238"/>
      <c r="J694" s="234"/>
      <c r="K694" s="234"/>
      <c r="L694" s="239"/>
      <c r="M694" s="240"/>
      <c r="N694" s="241"/>
      <c r="O694" s="241"/>
      <c r="P694" s="241"/>
      <c r="Q694" s="241"/>
      <c r="R694" s="241"/>
      <c r="S694" s="241"/>
      <c r="T694" s="242"/>
      <c r="AT694" s="243" t="s">
        <v>272</v>
      </c>
      <c r="AU694" s="243" t="s">
        <v>91</v>
      </c>
      <c r="AV694" s="15" t="s">
        <v>91</v>
      </c>
      <c r="AW694" s="15" t="s">
        <v>38</v>
      </c>
      <c r="AX694" s="15" t="s">
        <v>82</v>
      </c>
      <c r="AY694" s="243" t="s">
        <v>262</v>
      </c>
    </row>
    <row r="695" spans="2:51" s="15" customFormat="1" ht="10">
      <c r="B695" s="233"/>
      <c r="C695" s="234"/>
      <c r="D695" s="208" t="s">
        <v>272</v>
      </c>
      <c r="E695" s="235" t="s">
        <v>44</v>
      </c>
      <c r="F695" s="236" t="s">
        <v>4620</v>
      </c>
      <c r="G695" s="234"/>
      <c r="H695" s="237">
        <v>6.6</v>
      </c>
      <c r="I695" s="238"/>
      <c r="J695" s="234"/>
      <c r="K695" s="234"/>
      <c r="L695" s="239"/>
      <c r="M695" s="240"/>
      <c r="N695" s="241"/>
      <c r="O695" s="241"/>
      <c r="P695" s="241"/>
      <c r="Q695" s="241"/>
      <c r="R695" s="241"/>
      <c r="S695" s="241"/>
      <c r="T695" s="242"/>
      <c r="AT695" s="243" t="s">
        <v>272</v>
      </c>
      <c r="AU695" s="243" t="s">
        <v>91</v>
      </c>
      <c r="AV695" s="15" t="s">
        <v>91</v>
      </c>
      <c r="AW695" s="15" t="s">
        <v>38</v>
      </c>
      <c r="AX695" s="15" t="s">
        <v>82</v>
      </c>
      <c r="AY695" s="243" t="s">
        <v>262</v>
      </c>
    </row>
    <row r="696" spans="2:51" s="13" customFormat="1" ht="10">
      <c r="B696" s="212"/>
      <c r="C696" s="213"/>
      <c r="D696" s="208" t="s">
        <v>272</v>
      </c>
      <c r="E696" s="214" t="s">
        <v>44</v>
      </c>
      <c r="F696" s="215" t="s">
        <v>4621</v>
      </c>
      <c r="G696" s="213"/>
      <c r="H696" s="214" t="s">
        <v>44</v>
      </c>
      <c r="I696" s="216"/>
      <c r="J696" s="213"/>
      <c r="K696" s="213"/>
      <c r="L696" s="217"/>
      <c r="M696" s="218"/>
      <c r="N696" s="219"/>
      <c r="O696" s="219"/>
      <c r="P696" s="219"/>
      <c r="Q696" s="219"/>
      <c r="R696" s="219"/>
      <c r="S696" s="219"/>
      <c r="T696" s="220"/>
      <c r="AT696" s="221" t="s">
        <v>272</v>
      </c>
      <c r="AU696" s="221" t="s">
        <v>91</v>
      </c>
      <c r="AV696" s="13" t="s">
        <v>89</v>
      </c>
      <c r="AW696" s="13" t="s">
        <v>38</v>
      </c>
      <c r="AX696" s="13" t="s">
        <v>82</v>
      </c>
      <c r="AY696" s="221" t="s">
        <v>262</v>
      </c>
    </row>
    <row r="697" spans="2:51" s="13" customFormat="1" ht="10">
      <c r="B697" s="212"/>
      <c r="C697" s="213"/>
      <c r="D697" s="208" t="s">
        <v>272</v>
      </c>
      <c r="E697" s="214" t="s">
        <v>44</v>
      </c>
      <c r="F697" s="215" t="s">
        <v>4613</v>
      </c>
      <c r="G697" s="213"/>
      <c r="H697" s="214" t="s">
        <v>44</v>
      </c>
      <c r="I697" s="216"/>
      <c r="J697" s="213"/>
      <c r="K697" s="213"/>
      <c r="L697" s="217"/>
      <c r="M697" s="218"/>
      <c r="N697" s="219"/>
      <c r="O697" s="219"/>
      <c r="P697" s="219"/>
      <c r="Q697" s="219"/>
      <c r="R697" s="219"/>
      <c r="S697" s="219"/>
      <c r="T697" s="220"/>
      <c r="AT697" s="221" t="s">
        <v>272</v>
      </c>
      <c r="AU697" s="221" t="s">
        <v>91</v>
      </c>
      <c r="AV697" s="13" t="s">
        <v>89</v>
      </c>
      <c r="AW697" s="13" t="s">
        <v>38</v>
      </c>
      <c r="AX697" s="13" t="s">
        <v>82</v>
      </c>
      <c r="AY697" s="221" t="s">
        <v>262</v>
      </c>
    </row>
    <row r="698" spans="2:51" s="13" customFormat="1" ht="10">
      <c r="B698" s="212"/>
      <c r="C698" s="213"/>
      <c r="D698" s="208" t="s">
        <v>272</v>
      </c>
      <c r="E698" s="214" t="s">
        <v>44</v>
      </c>
      <c r="F698" s="215" t="s">
        <v>4614</v>
      </c>
      <c r="G698" s="213"/>
      <c r="H698" s="214" t="s">
        <v>44</v>
      </c>
      <c r="I698" s="216"/>
      <c r="J698" s="213"/>
      <c r="K698" s="213"/>
      <c r="L698" s="217"/>
      <c r="M698" s="218"/>
      <c r="N698" s="219"/>
      <c r="O698" s="219"/>
      <c r="P698" s="219"/>
      <c r="Q698" s="219"/>
      <c r="R698" s="219"/>
      <c r="S698" s="219"/>
      <c r="T698" s="220"/>
      <c r="AT698" s="221" t="s">
        <v>272</v>
      </c>
      <c r="AU698" s="221" t="s">
        <v>91</v>
      </c>
      <c r="AV698" s="13" t="s">
        <v>89</v>
      </c>
      <c r="AW698" s="13" t="s">
        <v>38</v>
      </c>
      <c r="AX698" s="13" t="s">
        <v>82</v>
      </c>
      <c r="AY698" s="221" t="s">
        <v>262</v>
      </c>
    </row>
    <row r="699" spans="2:51" s="13" customFormat="1" ht="10">
      <c r="B699" s="212"/>
      <c r="C699" s="213"/>
      <c r="D699" s="208" t="s">
        <v>272</v>
      </c>
      <c r="E699" s="214" t="s">
        <v>44</v>
      </c>
      <c r="F699" s="215" t="s">
        <v>4615</v>
      </c>
      <c r="G699" s="213"/>
      <c r="H699" s="214" t="s">
        <v>44</v>
      </c>
      <c r="I699" s="216"/>
      <c r="J699" s="213"/>
      <c r="K699" s="213"/>
      <c r="L699" s="217"/>
      <c r="M699" s="218"/>
      <c r="N699" s="219"/>
      <c r="O699" s="219"/>
      <c r="P699" s="219"/>
      <c r="Q699" s="219"/>
      <c r="R699" s="219"/>
      <c r="S699" s="219"/>
      <c r="T699" s="220"/>
      <c r="AT699" s="221" t="s">
        <v>272</v>
      </c>
      <c r="AU699" s="221" t="s">
        <v>91</v>
      </c>
      <c r="AV699" s="13" t="s">
        <v>89</v>
      </c>
      <c r="AW699" s="13" t="s">
        <v>38</v>
      </c>
      <c r="AX699" s="13" t="s">
        <v>82</v>
      </c>
      <c r="AY699" s="221" t="s">
        <v>262</v>
      </c>
    </row>
    <row r="700" spans="2:51" s="13" customFormat="1" ht="10">
      <c r="B700" s="212"/>
      <c r="C700" s="213"/>
      <c r="D700" s="208" t="s">
        <v>272</v>
      </c>
      <c r="E700" s="214" t="s">
        <v>44</v>
      </c>
      <c r="F700" s="215" t="s">
        <v>4616</v>
      </c>
      <c r="G700" s="213"/>
      <c r="H700" s="214" t="s">
        <v>44</v>
      </c>
      <c r="I700" s="216"/>
      <c r="J700" s="213"/>
      <c r="K700" s="213"/>
      <c r="L700" s="217"/>
      <c r="M700" s="218"/>
      <c r="N700" s="219"/>
      <c r="O700" s="219"/>
      <c r="P700" s="219"/>
      <c r="Q700" s="219"/>
      <c r="R700" s="219"/>
      <c r="S700" s="219"/>
      <c r="T700" s="220"/>
      <c r="AT700" s="221" t="s">
        <v>272</v>
      </c>
      <c r="AU700" s="221" t="s">
        <v>91</v>
      </c>
      <c r="AV700" s="13" t="s">
        <v>89</v>
      </c>
      <c r="AW700" s="13" t="s">
        <v>38</v>
      </c>
      <c r="AX700" s="13" t="s">
        <v>82</v>
      </c>
      <c r="AY700" s="221" t="s">
        <v>262</v>
      </c>
    </row>
    <row r="701" spans="2:51" s="15" customFormat="1" ht="10">
      <c r="B701" s="233"/>
      <c r="C701" s="234"/>
      <c r="D701" s="208" t="s">
        <v>272</v>
      </c>
      <c r="E701" s="235" t="s">
        <v>44</v>
      </c>
      <c r="F701" s="236" t="s">
        <v>4617</v>
      </c>
      <c r="G701" s="234"/>
      <c r="H701" s="237">
        <v>6.78</v>
      </c>
      <c r="I701" s="238"/>
      <c r="J701" s="234"/>
      <c r="K701" s="234"/>
      <c r="L701" s="239"/>
      <c r="M701" s="240"/>
      <c r="N701" s="241"/>
      <c r="O701" s="241"/>
      <c r="P701" s="241"/>
      <c r="Q701" s="241"/>
      <c r="R701" s="241"/>
      <c r="S701" s="241"/>
      <c r="T701" s="242"/>
      <c r="AT701" s="243" t="s">
        <v>272</v>
      </c>
      <c r="AU701" s="243" t="s">
        <v>91</v>
      </c>
      <c r="AV701" s="15" t="s">
        <v>91</v>
      </c>
      <c r="AW701" s="15" t="s">
        <v>38</v>
      </c>
      <c r="AX701" s="15" t="s">
        <v>82</v>
      </c>
      <c r="AY701" s="243" t="s">
        <v>262</v>
      </c>
    </row>
    <row r="702" spans="2:51" s="15" customFormat="1" ht="10">
      <c r="B702" s="233"/>
      <c r="C702" s="234"/>
      <c r="D702" s="208" t="s">
        <v>272</v>
      </c>
      <c r="E702" s="235" t="s">
        <v>44</v>
      </c>
      <c r="F702" s="236" t="s">
        <v>4618</v>
      </c>
      <c r="G702" s="234"/>
      <c r="H702" s="237">
        <v>17.2</v>
      </c>
      <c r="I702" s="238"/>
      <c r="J702" s="234"/>
      <c r="K702" s="234"/>
      <c r="L702" s="239"/>
      <c r="M702" s="240"/>
      <c r="N702" s="241"/>
      <c r="O702" s="241"/>
      <c r="P702" s="241"/>
      <c r="Q702" s="241"/>
      <c r="R702" s="241"/>
      <c r="S702" s="241"/>
      <c r="T702" s="242"/>
      <c r="AT702" s="243" t="s">
        <v>272</v>
      </c>
      <c r="AU702" s="243" t="s">
        <v>91</v>
      </c>
      <c r="AV702" s="15" t="s">
        <v>91</v>
      </c>
      <c r="AW702" s="15" t="s">
        <v>38</v>
      </c>
      <c r="AX702" s="15" t="s">
        <v>82</v>
      </c>
      <c r="AY702" s="243" t="s">
        <v>262</v>
      </c>
    </row>
    <row r="703" spans="2:51" s="15" customFormat="1" ht="10">
      <c r="B703" s="233"/>
      <c r="C703" s="234"/>
      <c r="D703" s="208" t="s">
        <v>272</v>
      </c>
      <c r="E703" s="235" t="s">
        <v>44</v>
      </c>
      <c r="F703" s="236" t="s">
        <v>4619</v>
      </c>
      <c r="G703" s="234"/>
      <c r="H703" s="237">
        <v>18.7</v>
      </c>
      <c r="I703" s="238"/>
      <c r="J703" s="234"/>
      <c r="K703" s="234"/>
      <c r="L703" s="239"/>
      <c r="M703" s="240"/>
      <c r="N703" s="241"/>
      <c r="O703" s="241"/>
      <c r="P703" s="241"/>
      <c r="Q703" s="241"/>
      <c r="R703" s="241"/>
      <c r="S703" s="241"/>
      <c r="T703" s="242"/>
      <c r="AT703" s="243" t="s">
        <v>272</v>
      </c>
      <c r="AU703" s="243" t="s">
        <v>91</v>
      </c>
      <c r="AV703" s="15" t="s">
        <v>91</v>
      </c>
      <c r="AW703" s="15" t="s">
        <v>38</v>
      </c>
      <c r="AX703" s="15" t="s">
        <v>82</v>
      </c>
      <c r="AY703" s="243" t="s">
        <v>262</v>
      </c>
    </row>
    <row r="704" spans="2:51" s="15" customFormat="1" ht="10">
      <c r="B704" s="233"/>
      <c r="C704" s="234"/>
      <c r="D704" s="208" t="s">
        <v>272</v>
      </c>
      <c r="E704" s="235" t="s">
        <v>44</v>
      </c>
      <c r="F704" s="236" t="s">
        <v>4620</v>
      </c>
      <c r="G704" s="234"/>
      <c r="H704" s="237">
        <v>6.6</v>
      </c>
      <c r="I704" s="238"/>
      <c r="J704" s="234"/>
      <c r="K704" s="234"/>
      <c r="L704" s="239"/>
      <c r="M704" s="240"/>
      <c r="N704" s="241"/>
      <c r="O704" s="241"/>
      <c r="P704" s="241"/>
      <c r="Q704" s="241"/>
      <c r="R704" s="241"/>
      <c r="S704" s="241"/>
      <c r="T704" s="242"/>
      <c r="AT704" s="243" t="s">
        <v>272</v>
      </c>
      <c r="AU704" s="243" t="s">
        <v>91</v>
      </c>
      <c r="AV704" s="15" t="s">
        <v>91</v>
      </c>
      <c r="AW704" s="15" t="s">
        <v>38</v>
      </c>
      <c r="AX704" s="15" t="s">
        <v>82</v>
      </c>
      <c r="AY704" s="243" t="s">
        <v>262</v>
      </c>
    </row>
    <row r="705" spans="2:51" s="13" customFormat="1" ht="10">
      <c r="B705" s="212"/>
      <c r="C705" s="213"/>
      <c r="D705" s="208" t="s">
        <v>272</v>
      </c>
      <c r="E705" s="214" t="s">
        <v>44</v>
      </c>
      <c r="F705" s="215" t="s">
        <v>4622</v>
      </c>
      <c r="G705" s="213"/>
      <c r="H705" s="214" t="s">
        <v>44</v>
      </c>
      <c r="I705" s="216"/>
      <c r="J705" s="213"/>
      <c r="K705" s="213"/>
      <c r="L705" s="217"/>
      <c r="M705" s="218"/>
      <c r="N705" s="219"/>
      <c r="O705" s="219"/>
      <c r="P705" s="219"/>
      <c r="Q705" s="219"/>
      <c r="R705" s="219"/>
      <c r="S705" s="219"/>
      <c r="T705" s="220"/>
      <c r="AT705" s="221" t="s">
        <v>272</v>
      </c>
      <c r="AU705" s="221" t="s">
        <v>91</v>
      </c>
      <c r="AV705" s="13" t="s">
        <v>89</v>
      </c>
      <c r="AW705" s="13" t="s">
        <v>38</v>
      </c>
      <c r="AX705" s="13" t="s">
        <v>82</v>
      </c>
      <c r="AY705" s="221" t="s">
        <v>262</v>
      </c>
    </row>
    <row r="706" spans="2:51" s="13" customFormat="1" ht="10">
      <c r="B706" s="212"/>
      <c r="C706" s="213"/>
      <c r="D706" s="208" t="s">
        <v>272</v>
      </c>
      <c r="E706" s="214" t="s">
        <v>44</v>
      </c>
      <c r="F706" s="215" t="s">
        <v>4613</v>
      </c>
      <c r="G706" s="213"/>
      <c r="H706" s="214" t="s">
        <v>44</v>
      </c>
      <c r="I706" s="216"/>
      <c r="J706" s="213"/>
      <c r="K706" s="213"/>
      <c r="L706" s="217"/>
      <c r="M706" s="218"/>
      <c r="N706" s="219"/>
      <c r="O706" s="219"/>
      <c r="P706" s="219"/>
      <c r="Q706" s="219"/>
      <c r="R706" s="219"/>
      <c r="S706" s="219"/>
      <c r="T706" s="220"/>
      <c r="AT706" s="221" t="s">
        <v>272</v>
      </c>
      <c r="AU706" s="221" t="s">
        <v>91</v>
      </c>
      <c r="AV706" s="13" t="s">
        <v>89</v>
      </c>
      <c r="AW706" s="13" t="s">
        <v>38</v>
      </c>
      <c r="AX706" s="13" t="s">
        <v>82</v>
      </c>
      <c r="AY706" s="221" t="s">
        <v>262</v>
      </c>
    </row>
    <row r="707" spans="2:51" s="13" customFormat="1" ht="10">
      <c r="B707" s="212"/>
      <c r="C707" s="213"/>
      <c r="D707" s="208" t="s">
        <v>272</v>
      </c>
      <c r="E707" s="214" t="s">
        <v>44</v>
      </c>
      <c r="F707" s="215" t="s">
        <v>4614</v>
      </c>
      <c r="G707" s="213"/>
      <c r="H707" s="214" t="s">
        <v>44</v>
      </c>
      <c r="I707" s="216"/>
      <c r="J707" s="213"/>
      <c r="K707" s="213"/>
      <c r="L707" s="217"/>
      <c r="M707" s="218"/>
      <c r="N707" s="219"/>
      <c r="O707" s="219"/>
      <c r="P707" s="219"/>
      <c r="Q707" s="219"/>
      <c r="R707" s="219"/>
      <c r="S707" s="219"/>
      <c r="T707" s="220"/>
      <c r="AT707" s="221" t="s">
        <v>272</v>
      </c>
      <c r="AU707" s="221" t="s">
        <v>91</v>
      </c>
      <c r="AV707" s="13" t="s">
        <v>89</v>
      </c>
      <c r="AW707" s="13" t="s">
        <v>38</v>
      </c>
      <c r="AX707" s="13" t="s">
        <v>82</v>
      </c>
      <c r="AY707" s="221" t="s">
        <v>262</v>
      </c>
    </row>
    <row r="708" spans="2:51" s="13" customFormat="1" ht="10">
      <c r="B708" s="212"/>
      <c r="C708" s="213"/>
      <c r="D708" s="208" t="s">
        <v>272</v>
      </c>
      <c r="E708" s="214" t="s">
        <v>44</v>
      </c>
      <c r="F708" s="215" t="s">
        <v>4615</v>
      </c>
      <c r="G708" s="213"/>
      <c r="H708" s="214" t="s">
        <v>44</v>
      </c>
      <c r="I708" s="216"/>
      <c r="J708" s="213"/>
      <c r="K708" s="213"/>
      <c r="L708" s="217"/>
      <c r="M708" s="218"/>
      <c r="N708" s="219"/>
      <c r="O708" s="219"/>
      <c r="P708" s="219"/>
      <c r="Q708" s="219"/>
      <c r="R708" s="219"/>
      <c r="S708" s="219"/>
      <c r="T708" s="220"/>
      <c r="AT708" s="221" t="s">
        <v>272</v>
      </c>
      <c r="AU708" s="221" t="s">
        <v>91</v>
      </c>
      <c r="AV708" s="13" t="s">
        <v>89</v>
      </c>
      <c r="AW708" s="13" t="s">
        <v>38</v>
      </c>
      <c r="AX708" s="13" t="s">
        <v>82</v>
      </c>
      <c r="AY708" s="221" t="s">
        <v>262</v>
      </c>
    </row>
    <row r="709" spans="2:51" s="13" customFormat="1" ht="10">
      <c r="B709" s="212"/>
      <c r="C709" s="213"/>
      <c r="D709" s="208" t="s">
        <v>272</v>
      </c>
      <c r="E709" s="214" t="s">
        <v>44</v>
      </c>
      <c r="F709" s="215" t="s">
        <v>4616</v>
      </c>
      <c r="G709" s="213"/>
      <c r="H709" s="214" t="s">
        <v>44</v>
      </c>
      <c r="I709" s="216"/>
      <c r="J709" s="213"/>
      <c r="K709" s="213"/>
      <c r="L709" s="217"/>
      <c r="M709" s="218"/>
      <c r="N709" s="219"/>
      <c r="O709" s="219"/>
      <c r="P709" s="219"/>
      <c r="Q709" s="219"/>
      <c r="R709" s="219"/>
      <c r="S709" s="219"/>
      <c r="T709" s="220"/>
      <c r="AT709" s="221" t="s">
        <v>272</v>
      </c>
      <c r="AU709" s="221" t="s">
        <v>91</v>
      </c>
      <c r="AV709" s="13" t="s">
        <v>89</v>
      </c>
      <c r="AW709" s="13" t="s">
        <v>38</v>
      </c>
      <c r="AX709" s="13" t="s">
        <v>82</v>
      </c>
      <c r="AY709" s="221" t="s">
        <v>262</v>
      </c>
    </row>
    <row r="710" spans="2:51" s="15" customFormat="1" ht="10">
      <c r="B710" s="233"/>
      <c r="C710" s="234"/>
      <c r="D710" s="208" t="s">
        <v>272</v>
      </c>
      <c r="E710" s="235" t="s">
        <v>44</v>
      </c>
      <c r="F710" s="236" t="s">
        <v>4617</v>
      </c>
      <c r="G710" s="234"/>
      <c r="H710" s="237">
        <v>6.78</v>
      </c>
      <c r="I710" s="238"/>
      <c r="J710" s="234"/>
      <c r="K710" s="234"/>
      <c r="L710" s="239"/>
      <c r="M710" s="240"/>
      <c r="N710" s="241"/>
      <c r="O710" s="241"/>
      <c r="P710" s="241"/>
      <c r="Q710" s="241"/>
      <c r="R710" s="241"/>
      <c r="S710" s="241"/>
      <c r="T710" s="242"/>
      <c r="AT710" s="243" t="s">
        <v>272</v>
      </c>
      <c r="AU710" s="243" t="s">
        <v>91</v>
      </c>
      <c r="AV710" s="15" t="s">
        <v>91</v>
      </c>
      <c r="AW710" s="15" t="s">
        <v>38</v>
      </c>
      <c r="AX710" s="15" t="s">
        <v>82</v>
      </c>
      <c r="AY710" s="243" t="s">
        <v>262</v>
      </c>
    </row>
    <row r="711" spans="2:51" s="15" customFormat="1" ht="10">
      <c r="B711" s="233"/>
      <c r="C711" s="234"/>
      <c r="D711" s="208" t="s">
        <v>272</v>
      </c>
      <c r="E711" s="235" t="s">
        <v>44</v>
      </c>
      <c r="F711" s="236" t="s">
        <v>4618</v>
      </c>
      <c r="G711" s="234"/>
      <c r="H711" s="237">
        <v>17.2</v>
      </c>
      <c r="I711" s="238"/>
      <c r="J711" s="234"/>
      <c r="K711" s="234"/>
      <c r="L711" s="239"/>
      <c r="M711" s="240"/>
      <c r="N711" s="241"/>
      <c r="O711" s="241"/>
      <c r="P711" s="241"/>
      <c r="Q711" s="241"/>
      <c r="R711" s="241"/>
      <c r="S711" s="241"/>
      <c r="T711" s="242"/>
      <c r="AT711" s="243" t="s">
        <v>272</v>
      </c>
      <c r="AU711" s="243" t="s">
        <v>91</v>
      </c>
      <c r="AV711" s="15" t="s">
        <v>91</v>
      </c>
      <c r="AW711" s="15" t="s">
        <v>38</v>
      </c>
      <c r="AX711" s="15" t="s">
        <v>82</v>
      </c>
      <c r="AY711" s="243" t="s">
        <v>262</v>
      </c>
    </row>
    <row r="712" spans="2:51" s="15" customFormat="1" ht="10">
      <c r="B712" s="233"/>
      <c r="C712" s="234"/>
      <c r="D712" s="208" t="s">
        <v>272</v>
      </c>
      <c r="E712" s="235" t="s">
        <v>44</v>
      </c>
      <c r="F712" s="236" t="s">
        <v>4619</v>
      </c>
      <c r="G712" s="234"/>
      <c r="H712" s="237">
        <v>18.7</v>
      </c>
      <c r="I712" s="238"/>
      <c r="J712" s="234"/>
      <c r="K712" s="234"/>
      <c r="L712" s="239"/>
      <c r="M712" s="240"/>
      <c r="N712" s="241"/>
      <c r="O712" s="241"/>
      <c r="P712" s="241"/>
      <c r="Q712" s="241"/>
      <c r="R712" s="241"/>
      <c r="S712" s="241"/>
      <c r="T712" s="242"/>
      <c r="AT712" s="243" t="s">
        <v>272</v>
      </c>
      <c r="AU712" s="243" t="s">
        <v>91</v>
      </c>
      <c r="AV712" s="15" t="s">
        <v>91</v>
      </c>
      <c r="AW712" s="15" t="s">
        <v>38</v>
      </c>
      <c r="AX712" s="15" t="s">
        <v>82</v>
      </c>
      <c r="AY712" s="243" t="s">
        <v>262</v>
      </c>
    </row>
    <row r="713" spans="2:51" s="15" customFormat="1" ht="10">
      <c r="B713" s="233"/>
      <c r="C713" s="234"/>
      <c r="D713" s="208" t="s">
        <v>272</v>
      </c>
      <c r="E713" s="235" t="s">
        <v>44</v>
      </c>
      <c r="F713" s="236" t="s">
        <v>4620</v>
      </c>
      <c r="G713" s="234"/>
      <c r="H713" s="237">
        <v>6.6</v>
      </c>
      <c r="I713" s="238"/>
      <c r="J713" s="234"/>
      <c r="K713" s="234"/>
      <c r="L713" s="239"/>
      <c r="M713" s="240"/>
      <c r="N713" s="241"/>
      <c r="O713" s="241"/>
      <c r="P713" s="241"/>
      <c r="Q713" s="241"/>
      <c r="R713" s="241"/>
      <c r="S713" s="241"/>
      <c r="T713" s="242"/>
      <c r="AT713" s="243" t="s">
        <v>272</v>
      </c>
      <c r="AU713" s="243" t="s">
        <v>91</v>
      </c>
      <c r="AV713" s="15" t="s">
        <v>91</v>
      </c>
      <c r="AW713" s="15" t="s">
        <v>38</v>
      </c>
      <c r="AX713" s="15" t="s">
        <v>82</v>
      </c>
      <c r="AY713" s="243" t="s">
        <v>262</v>
      </c>
    </row>
    <row r="714" spans="2:51" s="13" customFormat="1" ht="10">
      <c r="B714" s="212"/>
      <c r="C714" s="213"/>
      <c r="D714" s="208" t="s">
        <v>272</v>
      </c>
      <c r="E714" s="214" t="s">
        <v>44</v>
      </c>
      <c r="F714" s="215" t="s">
        <v>4623</v>
      </c>
      <c r="G714" s="213"/>
      <c r="H714" s="214" t="s">
        <v>44</v>
      </c>
      <c r="I714" s="216"/>
      <c r="J714" s="213"/>
      <c r="K714" s="213"/>
      <c r="L714" s="217"/>
      <c r="M714" s="218"/>
      <c r="N714" s="219"/>
      <c r="O714" s="219"/>
      <c r="P714" s="219"/>
      <c r="Q714" s="219"/>
      <c r="R714" s="219"/>
      <c r="S714" s="219"/>
      <c r="T714" s="220"/>
      <c r="AT714" s="221" t="s">
        <v>272</v>
      </c>
      <c r="AU714" s="221" t="s">
        <v>91</v>
      </c>
      <c r="AV714" s="13" t="s">
        <v>89</v>
      </c>
      <c r="AW714" s="13" t="s">
        <v>38</v>
      </c>
      <c r="AX714" s="13" t="s">
        <v>82</v>
      </c>
      <c r="AY714" s="221" t="s">
        <v>262</v>
      </c>
    </row>
    <row r="715" spans="2:51" s="13" customFormat="1" ht="10">
      <c r="B715" s="212"/>
      <c r="C715" s="213"/>
      <c r="D715" s="208" t="s">
        <v>272</v>
      </c>
      <c r="E715" s="214" t="s">
        <v>44</v>
      </c>
      <c r="F715" s="215" t="s">
        <v>4614</v>
      </c>
      <c r="G715" s="213"/>
      <c r="H715" s="214" t="s">
        <v>44</v>
      </c>
      <c r="I715" s="216"/>
      <c r="J715" s="213"/>
      <c r="K715" s="213"/>
      <c r="L715" s="217"/>
      <c r="M715" s="218"/>
      <c r="N715" s="219"/>
      <c r="O715" s="219"/>
      <c r="P715" s="219"/>
      <c r="Q715" s="219"/>
      <c r="R715" s="219"/>
      <c r="S715" s="219"/>
      <c r="T715" s="220"/>
      <c r="AT715" s="221" t="s">
        <v>272</v>
      </c>
      <c r="AU715" s="221" t="s">
        <v>91</v>
      </c>
      <c r="AV715" s="13" t="s">
        <v>89</v>
      </c>
      <c r="AW715" s="13" t="s">
        <v>38</v>
      </c>
      <c r="AX715" s="13" t="s">
        <v>82</v>
      </c>
      <c r="AY715" s="221" t="s">
        <v>262</v>
      </c>
    </row>
    <row r="716" spans="2:51" s="13" customFormat="1" ht="10">
      <c r="B716" s="212"/>
      <c r="C716" s="213"/>
      <c r="D716" s="208" t="s">
        <v>272</v>
      </c>
      <c r="E716" s="214" t="s">
        <v>44</v>
      </c>
      <c r="F716" s="215" t="s">
        <v>4615</v>
      </c>
      <c r="G716" s="213"/>
      <c r="H716" s="214" t="s">
        <v>44</v>
      </c>
      <c r="I716" s="216"/>
      <c r="J716" s="213"/>
      <c r="K716" s="213"/>
      <c r="L716" s="217"/>
      <c r="M716" s="218"/>
      <c r="N716" s="219"/>
      <c r="O716" s="219"/>
      <c r="P716" s="219"/>
      <c r="Q716" s="219"/>
      <c r="R716" s="219"/>
      <c r="S716" s="219"/>
      <c r="T716" s="220"/>
      <c r="AT716" s="221" t="s">
        <v>272</v>
      </c>
      <c r="AU716" s="221" t="s">
        <v>91</v>
      </c>
      <c r="AV716" s="13" t="s">
        <v>89</v>
      </c>
      <c r="AW716" s="13" t="s">
        <v>38</v>
      </c>
      <c r="AX716" s="13" t="s">
        <v>82</v>
      </c>
      <c r="AY716" s="221" t="s">
        <v>262</v>
      </c>
    </row>
    <row r="717" spans="2:51" s="13" customFormat="1" ht="10">
      <c r="B717" s="212"/>
      <c r="C717" s="213"/>
      <c r="D717" s="208" t="s">
        <v>272</v>
      </c>
      <c r="E717" s="214" t="s">
        <v>44</v>
      </c>
      <c r="F717" s="215" t="s">
        <v>4616</v>
      </c>
      <c r="G717" s="213"/>
      <c r="H717" s="214" t="s">
        <v>44</v>
      </c>
      <c r="I717" s="216"/>
      <c r="J717" s="213"/>
      <c r="K717" s="213"/>
      <c r="L717" s="217"/>
      <c r="M717" s="218"/>
      <c r="N717" s="219"/>
      <c r="O717" s="219"/>
      <c r="P717" s="219"/>
      <c r="Q717" s="219"/>
      <c r="R717" s="219"/>
      <c r="S717" s="219"/>
      <c r="T717" s="220"/>
      <c r="AT717" s="221" t="s">
        <v>272</v>
      </c>
      <c r="AU717" s="221" t="s">
        <v>91</v>
      </c>
      <c r="AV717" s="13" t="s">
        <v>89</v>
      </c>
      <c r="AW717" s="13" t="s">
        <v>38</v>
      </c>
      <c r="AX717" s="13" t="s">
        <v>82</v>
      </c>
      <c r="AY717" s="221" t="s">
        <v>262</v>
      </c>
    </row>
    <row r="718" spans="2:51" s="15" customFormat="1" ht="10">
      <c r="B718" s="233"/>
      <c r="C718" s="234"/>
      <c r="D718" s="208" t="s">
        <v>272</v>
      </c>
      <c r="E718" s="235" t="s">
        <v>44</v>
      </c>
      <c r="F718" s="236" t="s">
        <v>4618</v>
      </c>
      <c r="G718" s="234"/>
      <c r="H718" s="237">
        <v>17.2</v>
      </c>
      <c r="I718" s="238"/>
      <c r="J718" s="234"/>
      <c r="K718" s="234"/>
      <c r="L718" s="239"/>
      <c r="M718" s="240"/>
      <c r="N718" s="241"/>
      <c r="O718" s="241"/>
      <c r="P718" s="241"/>
      <c r="Q718" s="241"/>
      <c r="R718" s="241"/>
      <c r="S718" s="241"/>
      <c r="T718" s="242"/>
      <c r="AT718" s="243" t="s">
        <v>272</v>
      </c>
      <c r="AU718" s="243" t="s">
        <v>91</v>
      </c>
      <c r="AV718" s="15" t="s">
        <v>91</v>
      </c>
      <c r="AW718" s="15" t="s">
        <v>38</v>
      </c>
      <c r="AX718" s="15" t="s">
        <v>82</v>
      </c>
      <c r="AY718" s="243" t="s">
        <v>262</v>
      </c>
    </row>
    <row r="719" spans="2:51" s="15" customFormat="1" ht="10">
      <c r="B719" s="233"/>
      <c r="C719" s="234"/>
      <c r="D719" s="208" t="s">
        <v>272</v>
      </c>
      <c r="E719" s="235" t="s">
        <v>44</v>
      </c>
      <c r="F719" s="236" t="s">
        <v>4624</v>
      </c>
      <c r="G719" s="234"/>
      <c r="H719" s="237">
        <v>21.5</v>
      </c>
      <c r="I719" s="238"/>
      <c r="J719" s="234"/>
      <c r="K719" s="234"/>
      <c r="L719" s="239"/>
      <c r="M719" s="240"/>
      <c r="N719" s="241"/>
      <c r="O719" s="241"/>
      <c r="P719" s="241"/>
      <c r="Q719" s="241"/>
      <c r="R719" s="241"/>
      <c r="S719" s="241"/>
      <c r="T719" s="242"/>
      <c r="AT719" s="243" t="s">
        <v>272</v>
      </c>
      <c r="AU719" s="243" t="s">
        <v>91</v>
      </c>
      <c r="AV719" s="15" t="s">
        <v>91</v>
      </c>
      <c r="AW719" s="15" t="s">
        <v>38</v>
      </c>
      <c r="AX719" s="15" t="s">
        <v>82</v>
      </c>
      <c r="AY719" s="243" t="s">
        <v>262</v>
      </c>
    </row>
    <row r="720" spans="2:51" s="15" customFormat="1" ht="10">
      <c r="B720" s="233"/>
      <c r="C720" s="234"/>
      <c r="D720" s="208" t="s">
        <v>272</v>
      </c>
      <c r="E720" s="235" t="s">
        <v>44</v>
      </c>
      <c r="F720" s="236" t="s">
        <v>4620</v>
      </c>
      <c r="G720" s="234"/>
      <c r="H720" s="237">
        <v>6.6</v>
      </c>
      <c r="I720" s="238"/>
      <c r="J720" s="234"/>
      <c r="K720" s="234"/>
      <c r="L720" s="239"/>
      <c r="M720" s="240"/>
      <c r="N720" s="241"/>
      <c r="O720" s="241"/>
      <c r="P720" s="241"/>
      <c r="Q720" s="241"/>
      <c r="R720" s="241"/>
      <c r="S720" s="241"/>
      <c r="T720" s="242"/>
      <c r="AT720" s="243" t="s">
        <v>272</v>
      </c>
      <c r="AU720" s="243" t="s">
        <v>91</v>
      </c>
      <c r="AV720" s="15" t="s">
        <v>91</v>
      </c>
      <c r="AW720" s="15" t="s">
        <v>38</v>
      </c>
      <c r="AX720" s="15" t="s">
        <v>82</v>
      </c>
      <c r="AY720" s="243" t="s">
        <v>262</v>
      </c>
    </row>
    <row r="721" spans="1:65" s="16" customFormat="1" ht="10">
      <c r="B721" s="244"/>
      <c r="C721" s="245"/>
      <c r="D721" s="208" t="s">
        <v>272</v>
      </c>
      <c r="E721" s="246" t="s">
        <v>44</v>
      </c>
      <c r="F721" s="247" t="s">
        <v>291</v>
      </c>
      <c r="G721" s="245"/>
      <c r="H721" s="248">
        <v>243.13999999999996</v>
      </c>
      <c r="I721" s="249"/>
      <c r="J721" s="245"/>
      <c r="K721" s="245"/>
      <c r="L721" s="250"/>
      <c r="M721" s="251"/>
      <c r="N721" s="252"/>
      <c r="O721" s="252"/>
      <c r="P721" s="252"/>
      <c r="Q721" s="252"/>
      <c r="R721" s="252"/>
      <c r="S721" s="252"/>
      <c r="T721" s="253"/>
      <c r="AT721" s="254" t="s">
        <v>272</v>
      </c>
      <c r="AU721" s="254" t="s">
        <v>91</v>
      </c>
      <c r="AV721" s="16" t="s">
        <v>104</v>
      </c>
      <c r="AW721" s="16" t="s">
        <v>38</v>
      </c>
      <c r="AX721" s="16" t="s">
        <v>89</v>
      </c>
      <c r="AY721" s="254" t="s">
        <v>262</v>
      </c>
    </row>
    <row r="722" spans="1:65" s="2" customFormat="1" ht="21.75" customHeight="1">
      <c r="A722" s="37"/>
      <c r="B722" s="38"/>
      <c r="C722" s="195" t="s">
        <v>1347</v>
      </c>
      <c r="D722" s="195" t="s">
        <v>264</v>
      </c>
      <c r="E722" s="196" t="s">
        <v>4657</v>
      </c>
      <c r="F722" s="197" t="s">
        <v>4658</v>
      </c>
      <c r="G722" s="198" t="s">
        <v>342</v>
      </c>
      <c r="H722" s="199">
        <v>243.14</v>
      </c>
      <c r="I722" s="200"/>
      <c r="J722" s="201">
        <f>ROUND(I722*H722,2)</f>
        <v>0</v>
      </c>
      <c r="K722" s="197" t="s">
        <v>268</v>
      </c>
      <c r="L722" s="42"/>
      <c r="M722" s="202" t="s">
        <v>44</v>
      </c>
      <c r="N722" s="203" t="s">
        <v>53</v>
      </c>
      <c r="O722" s="67"/>
      <c r="P722" s="204">
        <f>O722*H722</f>
        <v>0</v>
      </c>
      <c r="Q722" s="204">
        <v>0</v>
      </c>
      <c r="R722" s="204">
        <f>Q722*H722</f>
        <v>0</v>
      </c>
      <c r="S722" s="204">
        <v>0</v>
      </c>
      <c r="T722" s="205">
        <f>S722*H722</f>
        <v>0</v>
      </c>
      <c r="U722" s="37"/>
      <c r="V722" s="37"/>
      <c r="W722" s="37"/>
      <c r="X722" s="37"/>
      <c r="Y722" s="37"/>
      <c r="Z722" s="37"/>
      <c r="AA722" s="37"/>
      <c r="AB722" s="37"/>
      <c r="AC722" s="37"/>
      <c r="AD722" s="37"/>
      <c r="AE722" s="37"/>
      <c r="AR722" s="206" t="s">
        <v>104</v>
      </c>
      <c r="AT722" s="206" t="s">
        <v>264</v>
      </c>
      <c r="AU722" s="206" t="s">
        <v>91</v>
      </c>
      <c r="AY722" s="19" t="s">
        <v>262</v>
      </c>
      <c r="BE722" s="207">
        <f>IF(N722="základní",J722,0)</f>
        <v>0</v>
      </c>
      <c r="BF722" s="207">
        <f>IF(N722="snížená",J722,0)</f>
        <v>0</v>
      </c>
      <c r="BG722" s="207">
        <f>IF(N722="zákl. přenesená",J722,0)</f>
        <v>0</v>
      </c>
      <c r="BH722" s="207">
        <f>IF(N722="sníž. přenesená",J722,0)</f>
        <v>0</v>
      </c>
      <c r="BI722" s="207">
        <f>IF(N722="nulová",J722,0)</f>
        <v>0</v>
      </c>
      <c r="BJ722" s="19" t="s">
        <v>89</v>
      </c>
      <c r="BK722" s="207">
        <f>ROUND(I722*H722,2)</f>
        <v>0</v>
      </c>
      <c r="BL722" s="19" t="s">
        <v>104</v>
      </c>
      <c r="BM722" s="206" t="s">
        <v>4659</v>
      </c>
    </row>
    <row r="723" spans="1:65" s="2" customFormat="1" ht="126">
      <c r="A723" s="37"/>
      <c r="B723" s="38"/>
      <c r="C723" s="39"/>
      <c r="D723" s="208" t="s">
        <v>270</v>
      </c>
      <c r="E723" s="39"/>
      <c r="F723" s="209" t="s">
        <v>4635</v>
      </c>
      <c r="G723" s="39"/>
      <c r="H723" s="39"/>
      <c r="I723" s="118"/>
      <c r="J723" s="39"/>
      <c r="K723" s="39"/>
      <c r="L723" s="42"/>
      <c r="M723" s="210"/>
      <c r="N723" s="211"/>
      <c r="O723" s="67"/>
      <c r="P723" s="67"/>
      <c r="Q723" s="67"/>
      <c r="R723" s="67"/>
      <c r="S723" s="67"/>
      <c r="T723" s="68"/>
      <c r="U723" s="37"/>
      <c r="V723" s="37"/>
      <c r="W723" s="37"/>
      <c r="X723" s="37"/>
      <c r="Y723" s="37"/>
      <c r="Z723" s="37"/>
      <c r="AA723" s="37"/>
      <c r="AB723" s="37"/>
      <c r="AC723" s="37"/>
      <c r="AD723" s="37"/>
      <c r="AE723" s="37"/>
      <c r="AT723" s="19" t="s">
        <v>270</v>
      </c>
      <c r="AU723" s="19" t="s">
        <v>91</v>
      </c>
    </row>
    <row r="724" spans="1:65" s="2" customFormat="1" ht="21.75" customHeight="1">
      <c r="A724" s="37"/>
      <c r="B724" s="38"/>
      <c r="C724" s="195" t="s">
        <v>1352</v>
      </c>
      <c r="D724" s="195" t="s">
        <v>264</v>
      </c>
      <c r="E724" s="196" t="s">
        <v>4660</v>
      </c>
      <c r="F724" s="197" t="s">
        <v>4661</v>
      </c>
      <c r="G724" s="198" t="s">
        <v>342</v>
      </c>
      <c r="H724" s="199">
        <v>2206.9299999999998</v>
      </c>
      <c r="I724" s="200"/>
      <c r="J724" s="201">
        <f>ROUND(I724*H724,2)</f>
        <v>0</v>
      </c>
      <c r="K724" s="197" t="s">
        <v>268</v>
      </c>
      <c r="L724" s="42"/>
      <c r="M724" s="202" t="s">
        <v>44</v>
      </c>
      <c r="N724" s="203" t="s">
        <v>53</v>
      </c>
      <c r="O724" s="67"/>
      <c r="P724" s="204">
        <f>O724*H724</f>
        <v>0</v>
      </c>
      <c r="Q724" s="204">
        <v>8.8000000000000003E-4</v>
      </c>
      <c r="R724" s="204">
        <f>Q724*H724</f>
        <v>1.9420983999999999</v>
      </c>
      <c r="S724" s="204">
        <v>0</v>
      </c>
      <c r="T724" s="205">
        <f>S724*H724</f>
        <v>0</v>
      </c>
      <c r="U724" s="37"/>
      <c r="V724" s="37"/>
      <c r="W724" s="37"/>
      <c r="X724" s="37"/>
      <c r="Y724" s="37"/>
      <c r="Z724" s="37"/>
      <c r="AA724" s="37"/>
      <c r="AB724" s="37"/>
      <c r="AC724" s="37"/>
      <c r="AD724" s="37"/>
      <c r="AE724" s="37"/>
      <c r="AR724" s="206" t="s">
        <v>104</v>
      </c>
      <c r="AT724" s="206" t="s">
        <v>264</v>
      </c>
      <c r="AU724" s="206" t="s">
        <v>91</v>
      </c>
      <c r="AY724" s="19" t="s">
        <v>262</v>
      </c>
      <c r="BE724" s="207">
        <f>IF(N724="základní",J724,0)</f>
        <v>0</v>
      </c>
      <c r="BF724" s="207">
        <f>IF(N724="snížená",J724,0)</f>
        <v>0</v>
      </c>
      <c r="BG724" s="207">
        <f>IF(N724="zákl. přenesená",J724,0)</f>
        <v>0</v>
      </c>
      <c r="BH724" s="207">
        <f>IF(N724="sníž. přenesená",J724,0)</f>
        <v>0</v>
      </c>
      <c r="BI724" s="207">
        <f>IF(N724="nulová",J724,0)</f>
        <v>0</v>
      </c>
      <c r="BJ724" s="19" t="s">
        <v>89</v>
      </c>
      <c r="BK724" s="207">
        <f>ROUND(I724*H724,2)</f>
        <v>0</v>
      </c>
      <c r="BL724" s="19" t="s">
        <v>104</v>
      </c>
      <c r="BM724" s="206" t="s">
        <v>4662</v>
      </c>
    </row>
    <row r="725" spans="1:65" s="2" customFormat="1" ht="27">
      <c r="A725" s="37"/>
      <c r="B725" s="38"/>
      <c r="C725" s="39"/>
      <c r="D725" s="208" t="s">
        <v>270</v>
      </c>
      <c r="E725" s="39"/>
      <c r="F725" s="209" t="s">
        <v>4663</v>
      </c>
      <c r="G725" s="39"/>
      <c r="H725" s="39"/>
      <c r="I725" s="118"/>
      <c r="J725" s="39"/>
      <c r="K725" s="39"/>
      <c r="L725" s="42"/>
      <c r="M725" s="210"/>
      <c r="N725" s="211"/>
      <c r="O725" s="67"/>
      <c r="P725" s="67"/>
      <c r="Q725" s="67"/>
      <c r="R725" s="67"/>
      <c r="S725" s="67"/>
      <c r="T725" s="68"/>
      <c r="U725" s="37"/>
      <c r="V725" s="37"/>
      <c r="W725" s="37"/>
      <c r="X725" s="37"/>
      <c r="Y725" s="37"/>
      <c r="Z725" s="37"/>
      <c r="AA725" s="37"/>
      <c r="AB725" s="37"/>
      <c r="AC725" s="37"/>
      <c r="AD725" s="37"/>
      <c r="AE725" s="37"/>
      <c r="AT725" s="19" t="s">
        <v>270</v>
      </c>
      <c r="AU725" s="19" t="s">
        <v>91</v>
      </c>
    </row>
    <row r="726" spans="1:65" s="13" customFormat="1" ht="10">
      <c r="B726" s="212"/>
      <c r="C726" s="213"/>
      <c r="D726" s="208" t="s">
        <v>272</v>
      </c>
      <c r="E726" s="214" t="s">
        <v>44</v>
      </c>
      <c r="F726" s="215" t="s">
        <v>4588</v>
      </c>
      <c r="G726" s="213"/>
      <c r="H726" s="214" t="s">
        <v>44</v>
      </c>
      <c r="I726" s="216"/>
      <c r="J726" s="213"/>
      <c r="K726" s="213"/>
      <c r="L726" s="217"/>
      <c r="M726" s="218"/>
      <c r="N726" s="219"/>
      <c r="O726" s="219"/>
      <c r="P726" s="219"/>
      <c r="Q726" s="219"/>
      <c r="R726" s="219"/>
      <c r="S726" s="219"/>
      <c r="T726" s="220"/>
      <c r="AT726" s="221" t="s">
        <v>272</v>
      </c>
      <c r="AU726" s="221" t="s">
        <v>91</v>
      </c>
      <c r="AV726" s="13" t="s">
        <v>89</v>
      </c>
      <c r="AW726" s="13" t="s">
        <v>38</v>
      </c>
      <c r="AX726" s="13" t="s">
        <v>82</v>
      </c>
      <c r="AY726" s="221" t="s">
        <v>262</v>
      </c>
    </row>
    <row r="727" spans="1:65" s="15" customFormat="1" ht="10">
      <c r="B727" s="233"/>
      <c r="C727" s="234"/>
      <c r="D727" s="208" t="s">
        <v>272</v>
      </c>
      <c r="E727" s="235" t="s">
        <v>44</v>
      </c>
      <c r="F727" s="236" t="s">
        <v>4664</v>
      </c>
      <c r="G727" s="234"/>
      <c r="H727" s="237">
        <v>2013.79</v>
      </c>
      <c r="I727" s="238"/>
      <c r="J727" s="234"/>
      <c r="K727" s="234"/>
      <c r="L727" s="239"/>
      <c r="M727" s="240"/>
      <c r="N727" s="241"/>
      <c r="O727" s="241"/>
      <c r="P727" s="241"/>
      <c r="Q727" s="241"/>
      <c r="R727" s="241"/>
      <c r="S727" s="241"/>
      <c r="T727" s="242"/>
      <c r="AT727" s="243" t="s">
        <v>272</v>
      </c>
      <c r="AU727" s="243" t="s">
        <v>91</v>
      </c>
      <c r="AV727" s="15" t="s">
        <v>91</v>
      </c>
      <c r="AW727" s="15" t="s">
        <v>38</v>
      </c>
      <c r="AX727" s="15" t="s">
        <v>82</v>
      </c>
      <c r="AY727" s="243" t="s">
        <v>262</v>
      </c>
    </row>
    <row r="728" spans="1:65" s="14" customFormat="1" ht="10">
      <c r="B728" s="222"/>
      <c r="C728" s="223"/>
      <c r="D728" s="208" t="s">
        <v>272</v>
      </c>
      <c r="E728" s="224" t="s">
        <v>44</v>
      </c>
      <c r="F728" s="225" t="s">
        <v>284</v>
      </c>
      <c r="G728" s="223"/>
      <c r="H728" s="226">
        <v>2013.79</v>
      </c>
      <c r="I728" s="227"/>
      <c r="J728" s="223"/>
      <c r="K728" s="223"/>
      <c r="L728" s="228"/>
      <c r="M728" s="229"/>
      <c r="N728" s="230"/>
      <c r="O728" s="230"/>
      <c r="P728" s="230"/>
      <c r="Q728" s="230"/>
      <c r="R728" s="230"/>
      <c r="S728" s="230"/>
      <c r="T728" s="231"/>
      <c r="AT728" s="232" t="s">
        <v>272</v>
      </c>
      <c r="AU728" s="232" t="s">
        <v>91</v>
      </c>
      <c r="AV728" s="14" t="s">
        <v>97</v>
      </c>
      <c r="AW728" s="14" t="s">
        <v>38</v>
      </c>
      <c r="AX728" s="14" t="s">
        <v>82</v>
      </c>
      <c r="AY728" s="232" t="s">
        <v>262</v>
      </c>
    </row>
    <row r="729" spans="1:65" s="13" customFormat="1" ht="10">
      <c r="B729" s="212"/>
      <c r="C729" s="213"/>
      <c r="D729" s="208" t="s">
        <v>272</v>
      </c>
      <c r="E729" s="214" t="s">
        <v>44</v>
      </c>
      <c r="F729" s="215" t="s">
        <v>4610</v>
      </c>
      <c r="G729" s="213"/>
      <c r="H729" s="214" t="s">
        <v>44</v>
      </c>
      <c r="I729" s="216"/>
      <c r="J729" s="213"/>
      <c r="K729" s="213"/>
      <c r="L729" s="217"/>
      <c r="M729" s="218"/>
      <c r="N729" s="219"/>
      <c r="O729" s="219"/>
      <c r="P729" s="219"/>
      <c r="Q729" s="219"/>
      <c r="R729" s="219"/>
      <c r="S729" s="219"/>
      <c r="T729" s="220"/>
      <c r="AT729" s="221" t="s">
        <v>272</v>
      </c>
      <c r="AU729" s="221" t="s">
        <v>91</v>
      </c>
      <c r="AV729" s="13" t="s">
        <v>89</v>
      </c>
      <c r="AW729" s="13" t="s">
        <v>38</v>
      </c>
      <c r="AX729" s="13" t="s">
        <v>82</v>
      </c>
      <c r="AY729" s="221" t="s">
        <v>262</v>
      </c>
    </row>
    <row r="730" spans="1:65" s="13" customFormat="1" ht="10">
      <c r="B730" s="212"/>
      <c r="C730" s="213"/>
      <c r="D730" s="208" t="s">
        <v>272</v>
      </c>
      <c r="E730" s="214" t="s">
        <v>44</v>
      </c>
      <c r="F730" s="215" t="s">
        <v>4612</v>
      </c>
      <c r="G730" s="213"/>
      <c r="H730" s="214" t="s">
        <v>44</v>
      </c>
      <c r="I730" s="216"/>
      <c r="J730" s="213"/>
      <c r="K730" s="213"/>
      <c r="L730" s="217"/>
      <c r="M730" s="218"/>
      <c r="N730" s="219"/>
      <c r="O730" s="219"/>
      <c r="P730" s="219"/>
      <c r="Q730" s="219"/>
      <c r="R730" s="219"/>
      <c r="S730" s="219"/>
      <c r="T730" s="220"/>
      <c r="AT730" s="221" t="s">
        <v>272</v>
      </c>
      <c r="AU730" s="221" t="s">
        <v>91</v>
      </c>
      <c r="AV730" s="13" t="s">
        <v>89</v>
      </c>
      <c r="AW730" s="13" t="s">
        <v>38</v>
      </c>
      <c r="AX730" s="13" t="s">
        <v>82</v>
      </c>
      <c r="AY730" s="221" t="s">
        <v>262</v>
      </c>
    </row>
    <row r="731" spans="1:65" s="13" customFormat="1" ht="10">
      <c r="B731" s="212"/>
      <c r="C731" s="213"/>
      <c r="D731" s="208" t="s">
        <v>272</v>
      </c>
      <c r="E731" s="214" t="s">
        <v>44</v>
      </c>
      <c r="F731" s="215" t="s">
        <v>4613</v>
      </c>
      <c r="G731" s="213"/>
      <c r="H731" s="214" t="s">
        <v>44</v>
      </c>
      <c r="I731" s="216"/>
      <c r="J731" s="213"/>
      <c r="K731" s="213"/>
      <c r="L731" s="217"/>
      <c r="M731" s="218"/>
      <c r="N731" s="219"/>
      <c r="O731" s="219"/>
      <c r="P731" s="219"/>
      <c r="Q731" s="219"/>
      <c r="R731" s="219"/>
      <c r="S731" s="219"/>
      <c r="T731" s="220"/>
      <c r="AT731" s="221" t="s">
        <v>272</v>
      </c>
      <c r="AU731" s="221" t="s">
        <v>91</v>
      </c>
      <c r="AV731" s="13" t="s">
        <v>89</v>
      </c>
      <c r="AW731" s="13" t="s">
        <v>38</v>
      </c>
      <c r="AX731" s="13" t="s">
        <v>82</v>
      </c>
      <c r="AY731" s="221" t="s">
        <v>262</v>
      </c>
    </row>
    <row r="732" spans="1:65" s="13" customFormat="1" ht="10">
      <c r="B732" s="212"/>
      <c r="C732" s="213"/>
      <c r="D732" s="208" t="s">
        <v>272</v>
      </c>
      <c r="E732" s="214" t="s">
        <v>44</v>
      </c>
      <c r="F732" s="215" t="s">
        <v>4614</v>
      </c>
      <c r="G732" s="213"/>
      <c r="H732" s="214" t="s">
        <v>44</v>
      </c>
      <c r="I732" s="216"/>
      <c r="J732" s="213"/>
      <c r="K732" s="213"/>
      <c r="L732" s="217"/>
      <c r="M732" s="218"/>
      <c r="N732" s="219"/>
      <c r="O732" s="219"/>
      <c r="P732" s="219"/>
      <c r="Q732" s="219"/>
      <c r="R732" s="219"/>
      <c r="S732" s="219"/>
      <c r="T732" s="220"/>
      <c r="AT732" s="221" t="s">
        <v>272</v>
      </c>
      <c r="AU732" s="221" t="s">
        <v>91</v>
      </c>
      <c r="AV732" s="13" t="s">
        <v>89</v>
      </c>
      <c r="AW732" s="13" t="s">
        <v>38</v>
      </c>
      <c r="AX732" s="13" t="s">
        <v>82</v>
      </c>
      <c r="AY732" s="221" t="s">
        <v>262</v>
      </c>
    </row>
    <row r="733" spans="1:65" s="13" customFormat="1" ht="10">
      <c r="B733" s="212"/>
      <c r="C733" s="213"/>
      <c r="D733" s="208" t="s">
        <v>272</v>
      </c>
      <c r="E733" s="214" t="s">
        <v>44</v>
      </c>
      <c r="F733" s="215" t="s">
        <v>4615</v>
      </c>
      <c r="G733" s="213"/>
      <c r="H733" s="214" t="s">
        <v>44</v>
      </c>
      <c r="I733" s="216"/>
      <c r="J733" s="213"/>
      <c r="K733" s="213"/>
      <c r="L733" s="217"/>
      <c r="M733" s="218"/>
      <c r="N733" s="219"/>
      <c r="O733" s="219"/>
      <c r="P733" s="219"/>
      <c r="Q733" s="219"/>
      <c r="R733" s="219"/>
      <c r="S733" s="219"/>
      <c r="T733" s="220"/>
      <c r="AT733" s="221" t="s">
        <v>272</v>
      </c>
      <c r="AU733" s="221" t="s">
        <v>91</v>
      </c>
      <c r="AV733" s="13" t="s">
        <v>89</v>
      </c>
      <c r="AW733" s="13" t="s">
        <v>38</v>
      </c>
      <c r="AX733" s="13" t="s">
        <v>82</v>
      </c>
      <c r="AY733" s="221" t="s">
        <v>262</v>
      </c>
    </row>
    <row r="734" spans="1:65" s="13" customFormat="1" ht="10">
      <c r="B734" s="212"/>
      <c r="C734" s="213"/>
      <c r="D734" s="208" t="s">
        <v>272</v>
      </c>
      <c r="E734" s="214" t="s">
        <v>44</v>
      </c>
      <c r="F734" s="215" t="s">
        <v>4616</v>
      </c>
      <c r="G734" s="213"/>
      <c r="H734" s="214" t="s">
        <v>44</v>
      </c>
      <c r="I734" s="216"/>
      <c r="J734" s="213"/>
      <c r="K734" s="213"/>
      <c r="L734" s="217"/>
      <c r="M734" s="218"/>
      <c r="N734" s="219"/>
      <c r="O734" s="219"/>
      <c r="P734" s="219"/>
      <c r="Q734" s="219"/>
      <c r="R734" s="219"/>
      <c r="S734" s="219"/>
      <c r="T734" s="220"/>
      <c r="AT734" s="221" t="s">
        <v>272</v>
      </c>
      <c r="AU734" s="221" t="s">
        <v>91</v>
      </c>
      <c r="AV734" s="13" t="s">
        <v>89</v>
      </c>
      <c r="AW734" s="13" t="s">
        <v>38</v>
      </c>
      <c r="AX734" s="13" t="s">
        <v>82</v>
      </c>
      <c r="AY734" s="221" t="s">
        <v>262</v>
      </c>
    </row>
    <row r="735" spans="1:65" s="15" customFormat="1" ht="10">
      <c r="B735" s="233"/>
      <c r="C735" s="234"/>
      <c r="D735" s="208" t="s">
        <v>272</v>
      </c>
      <c r="E735" s="235" t="s">
        <v>44</v>
      </c>
      <c r="F735" s="236" t="s">
        <v>4617</v>
      </c>
      <c r="G735" s="234"/>
      <c r="H735" s="237">
        <v>6.78</v>
      </c>
      <c r="I735" s="238"/>
      <c r="J735" s="234"/>
      <c r="K735" s="234"/>
      <c r="L735" s="239"/>
      <c r="M735" s="240"/>
      <c r="N735" s="241"/>
      <c r="O735" s="241"/>
      <c r="P735" s="241"/>
      <c r="Q735" s="241"/>
      <c r="R735" s="241"/>
      <c r="S735" s="241"/>
      <c r="T735" s="242"/>
      <c r="AT735" s="243" t="s">
        <v>272</v>
      </c>
      <c r="AU735" s="243" t="s">
        <v>91</v>
      </c>
      <c r="AV735" s="15" t="s">
        <v>91</v>
      </c>
      <c r="AW735" s="15" t="s">
        <v>38</v>
      </c>
      <c r="AX735" s="15" t="s">
        <v>82</v>
      </c>
      <c r="AY735" s="243" t="s">
        <v>262</v>
      </c>
    </row>
    <row r="736" spans="1:65" s="15" customFormat="1" ht="10">
      <c r="B736" s="233"/>
      <c r="C736" s="234"/>
      <c r="D736" s="208" t="s">
        <v>272</v>
      </c>
      <c r="E736" s="235" t="s">
        <v>44</v>
      </c>
      <c r="F736" s="236" t="s">
        <v>4618</v>
      </c>
      <c r="G736" s="234"/>
      <c r="H736" s="237">
        <v>17.2</v>
      </c>
      <c r="I736" s="238"/>
      <c r="J736" s="234"/>
      <c r="K736" s="234"/>
      <c r="L736" s="239"/>
      <c r="M736" s="240"/>
      <c r="N736" s="241"/>
      <c r="O736" s="241"/>
      <c r="P736" s="241"/>
      <c r="Q736" s="241"/>
      <c r="R736" s="241"/>
      <c r="S736" s="241"/>
      <c r="T736" s="242"/>
      <c r="AT736" s="243" t="s">
        <v>272</v>
      </c>
      <c r="AU736" s="243" t="s">
        <v>91</v>
      </c>
      <c r="AV736" s="15" t="s">
        <v>91</v>
      </c>
      <c r="AW736" s="15" t="s">
        <v>38</v>
      </c>
      <c r="AX736" s="15" t="s">
        <v>82</v>
      </c>
      <c r="AY736" s="243" t="s">
        <v>262</v>
      </c>
    </row>
    <row r="737" spans="2:51" s="15" customFormat="1" ht="10">
      <c r="B737" s="233"/>
      <c r="C737" s="234"/>
      <c r="D737" s="208" t="s">
        <v>272</v>
      </c>
      <c r="E737" s="235" t="s">
        <v>44</v>
      </c>
      <c r="F737" s="236" t="s">
        <v>4619</v>
      </c>
      <c r="G737" s="234"/>
      <c r="H737" s="237">
        <v>18.7</v>
      </c>
      <c r="I737" s="238"/>
      <c r="J737" s="234"/>
      <c r="K737" s="234"/>
      <c r="L737" s="239"/>
      <c r="M737" s="240"/>
      <c r="N737" s="241"/>
      <c r="O737" s="241"/>
      <c r="P737" s="241"/>
      <c r="Q737" s="241"/>
      <c r="R737" s="241"/>
      <c r="S737" s="241"/>
      <c r="T737" s="242"/>
      <c r="AT737" s="243" t="s">
        <v>272</v>
      </c>
      <c r="AU737" s="243" t="s">
        <v>91</v>
      </c>
      <c r="AV737" s="15" t="s">
        <v>91</v>
      </c>
      <c r="AW737" s="15" t="s">
        <v>38</v>
      </c>
      <c r="AX737" s="15" t="s">
        <v>82</v>
      </c>
      <c r="AY737" s="243" t="s">
        <v>262</v>
      </c>
    </row>
    <row r="738" spans="2:51" s="15" customFormat="1" ht="10">
      <c r="B738" s="233"/>
      <c r="C738" s="234"/>
      <c r="D738" s="208" t="s">
        <v>272</v>
      </c>
      <c r="E738" s="235" t="s">
        <v>44</v>
      </c>
      <c r="F738" s="236" t="s">
        <v>4620</v>
      </c>
      <c r="G738" s="234"/>
      <c r="H738" s="237">
        <v>6.6</v>
      </c>
      <c r="I738" s="238"/>
      <c r="J738" s="234"/>
      <c r="K738" s="234"/>
      <c r="L738" s="239"/>
      <c r="M738" s="240"/>
      <c r="N738" s="241"/>
      <c r="O738" s="241"/>
      <c r="P738" s="241"/>
      <c r="Q738" s="241"/>
      <c r="R738" s="241"/>
      <c r="S738" s="241"/>
      <c r="T738" s="242"/>
      <c r="AT738" s="243" t="s">
        <v>272</v>
      </c>
      <c r="AU738" s="243" t="s">
        <v>91</v>
      </c>
      <c r="AV738" s="15" t="s">
        <v>91</v>
      </c>
      <c r="AW738" s="15" t="s">
        <v>38</v>
      </c>
      <c r="AX738" s="15" t="s">
        <v>82</v>
      </c>
      <c r="AY738" s="243" t="s">
        <v>262</v>
      </c>
    </row>
    <row r="739" spans="2:51" s="13" customFormat="1" ht="10">
      <c r="B739" s="212"/>
      <c r="C739" s="213"/>
      <c r="D739" s="208" t="s">
        <v>272</v>
      </c>
      <c r="E739" s="214" t="s">
        <v>44</v>
      </c>
      <c r="F739" s="215" t="s">
        <v>4621</v>
      </c>
      <c r="G739" s="213"/>
      <c r="H739" s="214" t="s">
        <v>44</v>
      </c>
      <c r="I739" s="216"/>
      <c r="J739" s="213"/>
      <c r="K739" s="213"/>
      <c r="L739" s="217"/>
      <c r="M739" s="218"/>
      <c r="N739" s="219"/>
      <c r="O739" s="219"/>
      <c r="P739" s="219"/>
      <c r="Q739" s="219"/>
      <c r="R739" s="219"/>
      <c r="S739" s="219"/>
      <c r="T739" s="220"/>
      <c r="AT739" s="221" t="s">
        <v>272</v>
      </c>
      <c r="AU739" s="221" t="s">
        <v>91</v>
      </c>
      <c r="AV739" s="13" t="s">
        <v>89</v>
      </c>
      <c r="AW739" s="13" t="s">
        <v>38</v>
      </c>
      <c r="AX739" s="13" t="s">
        <v>82</v>
      </c>
      <c r="AY739" s="221" t="s">
        <v>262</v>
      </c>
    </row>
    <row r="740" spans="2:51" s="13" customFormat="1" ht="10">
      <c r="B740" s="212"/>
      <c r="C740" s="213"/>
      <c r="D740" s="208" t="s">
        <v>272</v>
      </c>
      <c r="E740" s="214" t="s">
        <v>44</v>
      </c>
      <c r="F740" s="215" t="s">
        <v>4613</v>
      </c>
      <c r="G740" s="213"/>
      <c r="H740" s="214" t="s">
        <v>44</v>
      </c>
      <c r="I740" s="216"/>
      <c r="J740" s="213"/>
      <c r="K740" s="213"/>
      <c r="L740" s="217"/>
      <c r="M740" s="218"/>
      <c r="N740" s="219"/>
      <c r="O740" s="219"/>
      <c r="P740" s="219"/>
      <c r="Q740" s="219"/>
      <c r="R740" s="219"/>
      <c r="S740" s="219"/>
      <c r="T740" s="220"/>
      <c r="AT740" s="221" t="s">
        <v>272</v>
      </c>
      <c r="AU740" s="221" t="s">
        <v>91</v>
      </c>
      <c r="AV740" s="13" t="s">
        <v>89</v>
      </c>
      <c r="AW740" s="13" t="s">
        <v>38</v>
      </c>
      <c r="AX740" s="13" t="s">
        <v>82</v>
      </c>
      <c r="AY740" s="221" t="s">
        <v>262</v>
      </c>
    </row>
    <row r="741" spans="2:51" s="13" customFormat="1" ht="10">
      <c r="B741" s="212"/>
      <c r="C741" s="213"/>
      <c r="D741" s="208" t="s">
        <v>272</v>
      </c>
      <c r="E741" s="214" t="s">
        <v>44</v>
      </c>
      <c r="F741" s="215" t="s">
        <v>4614</v>
      </c>
      <c r="G741" s="213"/>
      <c r="H741" s="214" t="s">
        <v>44</v>
      </c>
      <c r="I741" s="216"/>
      <c r="J741" s="213"/>
      <c r="K741" s="213"/>
      <c r="L741" s="217"/>
      <c r="M741" s="218"/>
      <c r="N741" s="219"/>
      <c r="O741" s="219"/>
      <c r="P741" s="219"/>
      <c r="Q741" s="219"/>
      <c r="R741" s="219"/>
      <c r="S741" s="219"/>
      <c r="T741" s="220"/>
      <c r="AT741" s="221" t="s">
        <v>272</v>
      </c>
      <c r="AU741" s="221" t="s">
        <v>91</v>
      </c>
      <c r="AV741" s="13" t="s">
        <v>89</v>
      </c>
      <c r="AW741" s="13" t="s">
        <v>38</v>
      </c>
      <c r="AX741" s="13" t="s">
        <v>82</v>
      </c>
      <c r="AY741" s="221" t="s">
        <v>262</v>
      </c>
    </row>
    <row r="742" spans="2:51" s="13" customFormat="1" ht="10">
      <c r="B742" s="212"/>
      <c r="C742" s="213"/>
      <c r="D742" s="208" t="s">
        <v>272</v>
      </c>
      <c r="E742" s="214" t="s">
        <v>44</v>
      </c>
      <c r="F742" s="215" t="s">
        <v>4615</v>
      </c>
      <c r="G742" s="213"/>
      <c r="H742" s="214" t="s">
        <v>44</v>
      </c>
      <c r="I742" s="216"/>
      <c r="J742" s="213"/>
      <c r="K742" s="213"/>
      <c r="L742" s="217"/>
      <c r="M742" s="218"/>
      <c r="N742" s="219"/>
      <c r="O742" s="219"/>
      <c r="P742" s="219"/>
      <c r="Q742" s="219"/>
      <c r="R742" s="219"/>
      <c r="S742" s="219"/>
      <c r="T742" s="220"/>
      <c r="AT742" s="221" t="s">
        <v>272</v>
      </c>
      <c r="AU742" s="221" t="s">
        <v>91</v>
      </c>
      <c r="AV742" s="13" t="s">
        <v>89</v>
      </c>
      <c r="AW742" s="13" t="s">
        <v>38</v>
      </c>
      <c r="AX742" s="13" t="s">
        <v>82</v>
      </c>
      <c r="AY742" s="221" t="s">
        <v>262</v>
      </c>
    </row>
    <row r="743" spans="2:51" s="13" customFormat="1" ht="10">
      <c r="B743" s="212"/>
      <c r="C743" s="213"/>
      <c r="D743" s="208" t="s">
        <v>272</v>
      </c>
      <c r="E743" s="214" t="s">
        <v>44</v>
      </c>
      <c r="F743" s="215" t="s">
        <v>4616</v>
      </c>
      <c r="G743" s="213"/>
      <c r="H743" s="214" t="s">
        <v>44</v>
      </c>
      <c r="I743" s="216"/>
      <c r="J743" s="213"/>
      <c r="K743" s="213"/>
      <c r="L743" s="217"/>
      <c r="M743" s="218"/>
      <c r="N743" s="219"/>
      <c r="O743" s="219"/>
      <c r="P743" s="219"/>
      <c r="Q743" s="219"/>
      <c r="R743" s="219"/>
      <c r="S743" s="219"/>
      <c r="T743" s="220"/>
      <c r="AT743" s="221" t="s">
        <v>272</v>
      </c>
      <c r="AU743" s="221" t="s">
        <v>91</v>
      </c>
      <c r="AV743" s="13" t="s">
        <v>89</v>
      </c>
      <c r="AW743" s="13" t="s">
        <v>38</v>
      </c>
      <c r="AX743" s="13" t="s">
        <v>82</v>
      </c>
      <c r="AY743" s="221" t="s">
        <v>262</v>
      </c>
    </row>
    <row r="744" spans="2:51" s="15" customFormat="1" ht="10">
      <c r="B744" s="233"/>
      <c r="C744" s="234"/>
      <c r="D744" s="208" t="s">
        <v>272</v>
      </c>
      <c r="E744" s="235" t="s">
        <v>44</v>
      </c>
      <c r="F744" s="236" t="s">
        <v>4617</v>
      </c>
      <c r="G744" s="234"/>
      <c r="H744" s="237">
        <v>6.78</v>
      </c>
      <c r="I744" s="238"/>
      <c r="J744" s="234"/>
      <c r="K744" s="234"/>
      <c r="L744" s="239"/>
      <c r="M744" s="240"/>
      <c r="N744" s="241"/>
      <c r="O744" s="241"/>
      <c r="P744" s="241"/>
      <c r="Q744" s="241"/>
      <c r="R744" s="241"/>
      <c r="S744" s="241"/>
      <c r="T744" s="242"/>
      <c r="AT744" s="243" t="s">
        <v>272</v>
      </c>
      <c r="AU744" s="243" t="s">
        <v>91</v>
      </c>
      <c r="AV744" s="15" t="s">
        <v>91</v>
      </c>
      <c r="AW744" s="15" t="s">
        <v>38</v>
      </c>
      <c r="AX744" s="15" t="s">
        <v>82</v>
      </c>
      <c r="AY744" s="243" t="s">
        <v>262</v>
      </c>
    </row>
    <row r="745" spans="2:51" s="15" customFormat="1" ht="10">
      <c r="B745" s="233"/>
      <c r="C745" s="234"/>
      <c r="D745" s="208" t="s">
        <v>272</v>
      </c>
      <c r="E745" s="235" t="s">
        <v>44</v>
      </c>
      <c r="F745" s="236" t="s">
        <v>4618</v>
      </c>
      <c r="G745" s="234"/>
      <c r="H745" s="237">
        <v>17.2</v>
      </c>
      <c r="I745" s="238"/>
      <c r="J745" s="234"/>
      <c r="K745" s="234"/>
      <c r="L745" s="239"/>
      <c r="M745" s="240"/>
      <c r="N745" s="241"/>
      <c r="O745" s="241"/>
      <c r="P745" s="241"/>
      <c r="Q745" s="241"/>
      <c r="R745" s="241"/>
      <c r="S745" s="241"/>
      <c r="T745" s="242"/>
      <c r="AT745" s="243" t="s">
        <v>272</v>
      </c>
      <c r="AU745" s="243" t="s">
        <v>91</v>
      </c>
      <c r="AV745" s="15" t="s">
        <v>91</v>
      </c>
      <c r="AW745" s="15" t="s">
        <v>38</v>
      </c>
      <c r="AX745" s="15" t="s">
        <v>82</v>
      </c>
      <c r="AY745" s="243" t="s">
        <v>262</v>
      </c>
    </row>
    <row r="746" spans="2:51" s="15" customFormat="1" ht="10">
      <c r="B746" s="233"/>
      <c r="C746" s="234"/>
      <c r="D746" s="208" t="s">
        <v>272</v>
      </c>
      <c r="E746" s="235" t="s">
        <v>44</v>
      </c>
      <c r="F746" s="236" t="s">
        <v>4619</v>
      </c>
      <c r="G746" s="234"/>
      <c r="H746" s="237">
        <v>18.7</v>
      </c>
      <c r="I746" s="238"/>
      <c r="J746" s="234"/>
      <c r="K746" s="234"/>
      <c r="L746" s="239"/>
      <c r="M746" s="240"/>
      <c r="N746" s="241"/>
      <c r="O746" s="241"/>
      <c r="P746" s="241"/>
      <c r="Q746" s="241"/>
      <c r="R746" s="241"/>
      <c r="S746" s="241"/>
      <c r="T746" s="242"/>
      <c r="AT746" s="243" t="s">
        <v>272</v>
      </c>
      <c r="AU746" s="243" t="s">
        <v>91</v>
      </c>
      <c r="AV746" s="15" t="s">
        <v>91</v>
      </c>
      <c r="AW746" s="15" t="s">
        <v>38</v>
      </c>
      <c r="AX746" s="15" t="s">
        <v>82</v>
      </c>
      <c r="AY746" s="243" t="s">
        <v>262</v>
      </c>
    </row>
    <row r="747" spans="2:51" s="15" customFormat="1" ht="10">
      <c r="B747" s="233"/>
      <c r="C747" s="234"/>
      <c r="D747" s="208" t="s">
        <v>272</v>
      </c>
      <c r="E747" s="235" t="s">
        <v>44</v>
      </c>
      <c r="F747" s="236" t="s">
        <v>4620</v>
      </c>
      <c r="G747" s="234"/>
      <c r="H747" s="237">
        <v>6.6</v>
      </c>
      <c r="I747" s="238"/>
      <c r="J747" s="234"/>
      <c r="K747" s="234"/>
      <c r="L747" s="239"/>
      <c r="M747" s="240"/>
      <c r="N747" s="241"/>
      <c r="O747" s="241"/>
      <c r="P747" s="241"/>
      <c r="Q747" s="241"/>
      <c r="R747" s="241"/>
      <c r="S747" s="241"/>
      <c r="T747" s="242"/>
      <c r="AT747" s="243" t="s">
        <v>272</v>
      </c>
      <c r="AU747" s="243" t="s">
        <v>91</v>
      </c>
      <c r="AV747" s="15" t="s">
        <v>91</v>
      </c>
      <c r="AW747" s="15" t="s">
        <v>38</v>
      </c>
      <c r="AX747" s="15" t="s">
        <v>82</v>
      </c>
      <c r="AY747" s="243" t="s">
        <v>262</v>
      </c>
    </row>
    <row r="748" spans="2:51" s="13" customFormat="1" ht="10">
      <c r="B748" s="212"/>
      <c r="C748" s="213"/>
      <c r="D748" s="208" t="s">
        <v>272</v>
      </c>
      <c r="E748" s="214" t="s">
        <v>44</v>
      </c>
      <c r="F748" s="215" t="s">
        <v>4622</v>
      </c>
      <c r="G748" s="213"/>
      <c r="H748" s="214" t="s">
        <v>44</v>
      </c>
      <c r="I748" s="216"/>
      <c r="J748" s="213"/>
      <c r="K748" s="213"/>
      <c r="L748" s="217"/>
      <c r="M748" s="218"/>
      <c r="N748" s="219"/>
      <c r="O748" s="219"/>
      <c r="P748" s="219"/>
      <c r="Q748" s="219"/>
      <c r="R748" s="219"/>
      <c r="S748" s="219"/>
      <c r="T748" s="220"/>
      <c r="AT748" s="221" t="s">
        <v>272</v>
      </c>
      <c r="AU748" s="221" t="s">
        <v>91</v>
      </c>
      <c r="AV748" s="13" t="s">
        <v>89</v>
      </c>
      <c r="AW748" s="13" t="s">
        <v>38</v>
      </c>
      <c r="AX748" s="13" t="s">
        <v>82</v>
      </c>
      <c r="AY748" s="221" t="s">
        <v>262</v>
      </c>
    </row>
    <row r="749" spans="2:51" s="13" customFormat="1" ht="10">
      <c r="B749" s="212"/>
      <c r="C749" s="213"/>
      <c r="D749" s="208" t="s">
        <v>272</v>
      </c>
      <c r="E749" s="214" t="s">
        <v>44</v>
      </c>
      <c r="F749" s="215" t="s">
        <v>4613</v>
      </c>
      <c r="G749" s="213"/>
      <c r="H749" s="214" t="s">
        <v>44</v>
      </c>
      <c r="I749" s="216"/>
      <c r="J749" s="213"/>
      <c r="K749" s="213"/>
      <c r="L749" s="217"/>
      <c r="M749" s="218"/>
      <c r="N749" s="219"/>
      <c r="O749" s="219"/>
      <c r="P749" s="219"/>
      <c r="Q749" s="219"/>
      <c r="R749" s="219"/>
      <c r="S749" s="219"/>
      <c r="T749" s="220"/>
      <c r="AT749" s="221" t="s">
        <v>272</v>
      </c>
      <c r="AU749" s="221" t="s">
        <v>91</v>
      </c>
      <c r="AV749" s="13" t="s">
        <v>89</v>
      </c>
      <c r="AW749" s="13" t="s">
        <v>38</v>
      </c>
      <c r="AX749" s="13" t="s">
        <v>82</v>
      </c>
      <c r="AY749" s="221" t="s">
        <v>262</v>
      </c>
    </row>
    <row r="750" spans="2:51" s="13" customFormat="1" ht="10">
      <c r="B750" s="212"/>
      <c r="C750" s="213"/>
      <c r="D750" s="208" t="s">
        <v>272</v>
      </c>
      <c r="E750" s="214" t="s">
        <v>44</v>
      </c>
      <c r="F750" s="215" t="s">
        <v>4614</v>
      </c>
      <c r="G750" s="213"/>
      <c r="H750" s="214" t="s">
        <v>44</v>
      </c>
      <c r="I750" s="216"/>
      <c r="J750" s="213"/>
      <c r="K750" s="213"/>
      <c r="L750" s="217"/>
      <c r="M750" s="218"/>
      <c r="N750" s="219"/>
      <c r="O750" s="219"/>
      <c r="P750" s="219"/>
      <c r="Q750" s="219"/>
      <c r="R750" s="219"/>
      <c r="S750" s="219"/>
      <c r="T750" s="220"/>
      <c r="AT750" s="221" t="s">
        <v>272</v>
      </c>
      <c r="AU750" s="221" t="s">
        <v>91</v>
      </c>
      <c r="AV750" s="13" t="s">
        <v>89</v>
      </c>
      <c r="AW750" s="13" t="s">
        <v>38</v>
      </c>
      <c r="AX750" s="13" t="s">
        <v>82</v>
      </c>
      <c r="AY750" s="221" t="s">
        <v>262</v>
      </c>
    </row>
    <row r="751" spans="2:51" s="13" customFormat="1" ht="10">
      <c r="B751" s="212"/>
      <c r="C751" s="213"/>
      <c r="D751" s="208" t="s">
        <v>272</v>
      </c>
      <c r="E751" s="214" t="s">
        <v>44</v>
      </c>
      <c r="F751" s="215" t="s">
        <v>4615</v>
      </c>
      <c r="G751" s="213"/>
      <c r="H751" s="214" t="s">
        <v>44</v>
      </c>
      <c r="I751" s="216"/>
      <c r="J751" s="213"/>
      <c r="K751" s="213"/>
      <c r="L751" s="217"/>
      <c r="M751" s="218"/>
      <c r="N751" s="219"/>
      <c r="O751" s="219"/>
      <c r="P751" s="219"/>
      <c r="Q751" s="219"/>
      <c r="R751" s="219"/>
      <c r="S751" s="219"/>
      <c r="T751" s="220"/>
      <c r="AT751" s="221" t="s">
        <v>272</v>
      </c>
      <c r="AU751" s="221" t="s">
        <v>91</v>
      </c>
      <c r="AV751" s="13" t="s">
        <v>89</v>
      </c>
      <c r="AW751" s="13" t="s">
        <v>38</v>
      </c>
      <c r="AX751" s="13" t="s">
        <v>82</v>
      </c>
      <c r="AY751" s="221" t="s">
        <v>262</v>
      </c>
    </row>
    <row r="752" spans="2:51" s="13" customFormat="1" ht="10">
      <c r="B752" s="212"/>
      <c r="C752" s="213"/>
      <c r="D752" s="208" t="s">
        <v>272</v>
      </c>
      <c r="E752" s="214" t="s">
        <v>44</v>
      </c>
      <c r="F752" s="215" t="s">
        <v>4616</v>
      </c>
      <c r="G752" s="213"/>
      <c r="H752" s="214" t="s">
        <v>44</v>
      </c>
      <c r="I752" s="216"/>
      <c r="J752" s="213"/>
      <c r="K752" s="213"/>
      <c r="L752" s="217"/>
      <c r="M752" s="218"/>
      <c r="N752" s="219"/>
      <c r="O752" s="219"/>
      <c r="P752" s="219"/>
      <c r="Q752" s="219"/>
      <c r="R752" s="219"/>
      <c r="S752" s="219"/>
      <c r="T752" s="220"/>
      <c r="AT752" s="221" t="s">
        <v>272</v>
      </c>
      <c r="AU752" s="221" t="s">
        <v>91</v>
      </c>
      <c r="AV752" s="13" t="s">
        <v>89</v>
      </c>
      <c r="AW752" s="13" t="s">
        <v>38</v>
      </c>
      <c r="AX752" s="13" t="s">
        <v>82</v>
      </c>
      <c r="AY752" s="221" t="s">
        <v>262</v>
      </c>
    </row>
    <row r="753" spans="1:65" s="15" customFormat="1" ht="10">
      <c r="B753" s="233"/>
      <c r="C753" s="234"/>
      <c r="D753" s="208" t="s">
        <v>272</v>
      </c>
      <c r="E753" s="235" t="s">
        <v>44</v>
      </c>
      <c r="F753" s="236" t="s">
        <v>4617</v>
      </c>
      <c r="G753" s="234"/>
      <c r="H753" s="237">
        <v>6.78</v>
      </c>
      <c r="I753" s="238"/>
      <c r="J753" s="234"/>
      <c r="K753" s="234"/>
      <c r="L753" s="239"/>
      <c r="M753" s="240"/>
      <c r="N753" s="241"/>
      <c r="O753" s="241"/>
      <c r="P753" s="241"/>
      <c r="Q753" s="241"/>
      <c r="R753" s="241"/>
      <c r="S753" s="241"/>
      <c r="T753" s="242"/>
      <c r="AT753" s="243" t="s">
        <v>272</v>
      </c>
      <c r="AU753" s="243" t="s">
        <v>91</v>
      </c>
      <c r="AV753" s="15" t="s">
        <v>91</v>
      </c>
      <c r="AW753" s="15" t="s">
        <v>38</v>
      </c>
      <c r="AX753" s="15" t="s">
        <v>82</v>
      </c>
      <c r="AY753" s="243" t="s">
        <v>262</v>
      </c>
    </row>
    <row r="754" spans="1:65" s="15" customFormat="1" ht="10">
      <c r="B754" s="233"/>
      <c r="C754" s="234"/>
      <c r="D754" s="208" t="s">
        <v>272</v>
      </c>
      <c r="E754" s="235" t="s">
        <v>44</v>
      </c>
      <c r="F754" s="236" t="s">
        <v>4618</v>
      </c>
      <c r="G754" s="234"/>
      <c r="H754" s="237">
        <v>17.2</v>
      </c>
      <c r="I754" s="238"/>
      <c r="J754" s="234"/>
      <c r="K754" s="234"/>
      <c r="L754" s="239"/>
      <c r="M754" s="240"/>
      <c r="N754" s="241"/>
      <c r="O754" s="241"/>
      <c r="P754" s="241"/>
      <c r="Q754" s="241"/>
      <c r="R754" s="241"/>
      <c r="S754" s="241"/>
      <c r="T754" s="242"/>
      <c r="AT754" s="243" t="s">
        <v>272</v>
      </c>
      <c r="AU754" s="243" t="s">
        <v>91</v>
      </c>
      <c r="AV754" s="15" t="s">
        <v>91</v>
      </c>
      <c r="AW754" s="15" t="s">
        <v>38</v>
      </c>
      <c r="AX754" s="15" t="s">
        <v>82</v>
      </c>
      <c r="AY754" s="243" t="s">
        <v>262</v>
      </c>
    </row>
    <row r="755" spans="1:65" s="15" customFormat="1" ht="10">
      <c r="B755" s="233"/>
      <c r="C755" s="234"/>
      <c r="D755" s="208" t="s">
        <v>272</v>
      </c>
      <c r="E755" s="235" t="s">
        <v>44</v>
      </c>
      <c r="F755" s="236" t="s">
        <v>4619</v>
      </c>
      <c r="G755" s="234"/>
      <c r="H755" s="237">
        <v>18.7</v>
      </c>
      <c r="I755" s="238"/>
      <c r="J755" s="234"/>
      <c r="K755" s="234"/>
      <c r="L755" s="239"/>
      <c r="M755" s="240"/>
      <c r="N755" s="241"/>
      <c r="O755" s="241"/>
      <c r="P755" s="241"/>
      <c r="Q755" s="241"/>
      <c r="R755" s="241"/>
      <c r="S755" s="241"/>
      <c r="T755" s="242"/>
      <c r="AT755" s="243" t="s">
        <v>272</v>
      </c>
      <c r="AU755" s="243" t="s">
        <v>91</v>
      </c>
      <c r="AV755" s="15" t="s">
        <v>91</v>
      </c>
      <c r="AW755" s="15" t="s">
        <v>38</v>
      </c>
      <c r="AX755" s="15" t="s">
        <v>82</v>
      </c>
      <c r="AY755" s="243" t="s">
        <v>262</v>
      </c>
    </row>
    <row r="756" spans="1:65" s="15" customFormat="1" ht="10">
      <c r="B756" s="233"/>
      <c r="C756" s="234"/>
      <c r="D756" s="208" t="s">
        <v>272</v>
      </c>
      <c r="E756" s="235" t="s">
        <v>44</v>
      </c>
      <c r="F756" s="236" t="s">
        <v>4620</v>
      </c>
      <c r="G756" s="234"/>
      <c r="H756" s="237">
        <v>6.6</v>
      </c>
      <c r="I756" s="238"/>
      <c r="J756" s="234"/>
      <c r="K756" s="234"/>
      <c r="L756" s="239"/>
      <c r="M756" s="240"/>
      <c r="N756" s="241"/>
      <c r="O756" s="241"/>
      <c r="P756" s="241"/>
      <c r="Q756" s="241"/>
      <c r="R756" s="241"/>
      <c r="S756" s="241"/>
      <c r="T756" s="242"/>
      <c r="AT756" s="243" t="s">
        <v>272</v>
      </c>
      <c r="AU756" s="243" t="s">
        <v>91</v>
      </c>
      <c r="AV756" s="15" t="s">
        <v>91</v>
      </c>
      <c r="AW756" s="15" t="s">
        <v>38</v>
      </c>
      <c r="AX756" s="15" t="s">
        <v>82</v>
      </c>
      <c r="AY756" s="243" t="s">
        <v>262</v>
      </c>
    </row>
    <row r="757" spans="1:65" s="13" customFormat="1" ht="10">
      <c r="B757" s="212"/>
      <c r="C757" s="213"/>
      <c r="D757" s="208" t="s">
        <v>272</v>
      </c>
      <c r="E757" s="214" t="s">
        <v>44</v>
      </c>
      <c r="F757" s="215" t="s">
        <v>4623</v>
      </c>
      <c r="G757" s="213"/>
      <c r="H757" s="214" t="s">
        <v>44</v>
      </c>
      <c r="I757" s="216"/>
      <c r="J757" s="213"/>
      <c r="K757" s="213"/>
      <c r="L757" s="217"/>
      <c r="M757" s="218"/>
      <c r="N757" s="219"/>
      <c r="O757" s="219"/>
      <c r="P757" s="219"/>
      <c r="Q757" s="219"/>
      <c r="R757" s="219"/>
      <c r="S757" s="219"/>
      <c r="T757" s="220"/>
      <c r="AT757" s="221" t="s">
        <v>272</v>
      </c>
      <c r="AU757" s="221" t="s">
        <v>91</v>
      </c>
      <c r="AV757" s="13" t="s">
        <v>89</v>
      </c>
      <c r="AW757" s="13" t="s">
        <v>38</v>
      </c>
      <c r="AX757" s="13" t="s">
        <v>82</v>
      </c>
      <c r="AY757" s="221" t="s">
        <v>262</v>
      </c>
    </row>
    <row r="758" spans="1:65" s="13" customFormat="1" ht="10">
      <c r="B758" s="212"/>
      <c r="C758" s="213"/>
      <c r="D758" s="208" t="s">
        <v>272</v>
      </c>
      <c r="E758" s="214" t="s">
        <v>44</v>
      </c>
      <c r="F758" s="215" t="s">
        <v>4614</v>
      </c>
      <c r="G758" s="213"/>
      <c r="H758" s="214" t="s">
        <v>44</v>
      </c>
      <c r="I758" s="216"/>
      <c r="J758" s="213"/>
      <c r="K758" s="213"/>
      <c r="L758" s="217"/>
      <c r="M758" s="218"/>
      <c r="N758" s="219"/>
      <c r="O758" s="219"/>
      <c r="P758" s="219"/>
      <c r="Q758" s="219"/>
      <c r="R758" s="219"/>
      <c r="S758" s="219"/>
      <c r="T758" s="220"/>
      <c r="AT758" s="221" t="s">
        <v>272</v>
      </c>
      <c r="AU758" s="221" t="s">
        <v>91</v>
      </c>
      <c r="AV758" s="13" t="s">
        <v>89</v>
      </c>
      <c r="AW758" s="13" t="s">
        <v>38</v>
      </c>
      <c r="AX758" s="13" t="s">
        <v>82</v>
      </c>
      <c r="AY758" s="221" t="s">
        <v>262</v>
      </c>
    </row>
    <row r="759" spans="1:65" s="13" customFormat="1" ht="10">
      <c r="B759" s="212"/>
      <c r="C759" s="213"/>
      <c r="D759" s="208" t="s">
        <v>272</v>
      </c>
      <c r="E759" s="214" t="s">
        <v>44</v>
      </c>
      <c r="F759" s="215" t="s">
        <v>4615</v>
      </c>
      <c r="G759" s="213"/>
      <c r="H759" s="214" t="s">
        <v>44</v>
      </c>
      <c r="I759" s="216"/>
      <c r="J759" s="213"/>
      <c r="K759" s="213"/>
      <c r="L759" s="217"/>
      <c r="M759" s="218"/>
      <c r="N759" s="219"/>
      <c r="O759" s="219"/>
      <c r="P759" s="219"/>
      <c r="Q759" s="219"/>
      <c r="R759" s="219"/>
      <c r="S759" s="219"/>
      <c r="T759" s="220"/>
      <c r="AT759" s="221" t="s">
        <v>272</v>
      </c>
      <c r="AU759" s="221" t="s">
        <v>91</v>
      </c>
      <c r="AV759" s="13" t="s">
        <v>89</v>
      </c>
      <c r="AW759" s="13" t="s">
        <v>38</v>
      </c>
      <c r="AX759" s="13" t="s">
        <v>82</v>
      </c>
      <c r="AY759" s="221" t="s">
        <v>262</v>
      </c>
    </row>
    <row r="760" spans="1:65" s="13" customFormat="1" ht="10">
      <c r="B760" s="212"/>
      <c r="C760" s="213"/>
      <c r="D760" s="208" t="s">
        <v>272</v>
      </c>
      <c r="E760" s="214" t="s">
        <v>44</v>
      </c>
      <c r="F760" s="215" t="s">
        <v>4616</v>
      </c>
      <c r="G760" s="213"/>
      <c r="H760" s="214" t="s">
        <v>44</v>
      </c>
      <c r="I760" s="216"/>
      <c r="J760" s="213"/>
      <c r="K760" s="213"/>
      <c r="L760" s="217"/>
      <c r="M760" s="218"/>
      <c r="N760" s="219"/>
      <c r="O760" s="219"/>
      <c r="P760" s="219"/>
      <c r="Q760" s="219"/>
      <c r="R760" s="219"/>
      <c r="S760" s="219"/>
      <c r="T760" s="220"/>
      <c r="AT760" s="221" t="s">
        <v>272</v>
      </c>
      <c r="AU760" s="221" t="s">
        <v>91</v>
      </c>
      <c r="AV760" s="13" t="s">
        <v>89</v>
      </c>
      <c r="AW760" s="13" t="s">
        <v>38</v>
      </c>
      <c r="AX760" s="13" t="s">
        <v>82</v>
      </c>
      <c r="AY760" s="221" t="s">
        <v>262</v>
      </c>
    </row>
    <row r="761" spans="1:65" s="15" customFormat="1" ht="10">
      <c r="B761" s="233"/>
      <c r="C761" s="234"/>
      <c r="D761" s="208" t="s">
        <v>272</v>
      </c>
      <c r="E761" s="235" t="s">
        <v>44</v>
      </c>
      <c r="F761" s="236" t="s">
        <v>4618</v>
      </c>
      <c r="G761" s="234"/>
      <c r="H761" s="237">
        <v>17.2</v>
      </c>
      <c r="I761" s="238"/>
      <c r="J761" s="234"/>
      <c r="K761" s="234"/>
      <c r="L761" s="239"/>
      <c r="M761" s="240"/>
      <c r="N761" s="241"/>
      <c r="O761" s="241"/>
      <c r="P761" s="241"/>
      <c r="Q761" s="241"/>
      <c r="R761" s="241"/>
      <c r="S761" s="241"/>
      <c r="T761" s="242"/>
      <c r="AT761" s="243" t="s">
        <v>272</v>
      </c>
      <c r="AU761" s="243" t="s">
        <v>91</v>
      </c>
      <c r="AV761" s="15" t="s">
        <v>91</v>
      </c>
      <c r="AW761" s="15" t="s">
        <v>38</v>
      </c>
      <c r="AX761" s="15" t="s">
        <v>82</v>
      </c>
      <c r="AY761" s="243" t="s">
        <v>262</v>
      </c>
    </row>
    <row r="762" spans="1:65" s="15" customFormat="1" ht="10">
      <c r="B762" s="233"/>
      <c r="C762" s="234"/>
      <c r="D762" s="208" t="s">
        <v>272</v>
      </c>
      <c r="E762" s="235" t="s">
        <v>44</v>
      </c>
      <c r="F762" s="236" t="s">
        <v>4624</v>
      </c>
      <c r="G762" s="234"/>
      <c r="H762" s="237">
        <v>21.5</v>
      </c>
      <c r="I762" s="238"/>
      <c r="J762" s="234"/>
      <c r="K762" s="234"/>
      <c r="L762" s="239"/>
      <c r="M762" s="240"/>
      <c r="N762" s="241"/>
      <c r="O762" s="241"/>
      <c r="P762" s="241"/>
      <c r="Q762" s="241"/>
      <c r="R762" s="241"/>
      <c r="S762" s="241"/>
      <c r="T762" s="242"/>
      <c r="AT762" s="243" t="s">
        <v>272</v>
      </c>
      <c r="AU762" s="243" t="s">
        <v>91</v>
      </c>
      <c r="AV762" s="15" t="s">
        <v>91</v>
      </c>
      <c r="AW762" s="15" t="s">
        <v>38</v>
      </c>
      <c r="AX762" s="15" t="s">
        <v>82</v>
      </c>
      <c r="AY762" s="243" t="s">
        <v>262</v>
      </c>
    </row>
    <row r="763" spans="1:65" s="15" customFormat="1" ht="10">
      <c r="B763" s="233"/>
      <c r="C763" s="234"/>
      <c r="D763" s="208" t="s">
        <v>272</v>
      </c>
      <c r="E763" s="235" t="s">
        <v>44</v>
      </c>
      <c r="F763" s="236" t="s">
        <v>4620</v>
      </c>
      <c r="G763" s="234"/>
      <c r="H763" s="237">
        <v>6.6</v>
      </c>
      <c r="I763" s="238"/>
      <c r="J763" s="234"/>
      <c r="K763" s="234"/>
      <c r="L763" s="239"/>
      <c r="M763" s="240"/>
      <c r="N763" s="241"/>
      <c r="O763" s="241"/>
      <c r="P763" s="241"/>
      <c r="Q763" s="241"/>
      <c r="R763" s="241"/>
      <c r="S763" s="241"/>
      <c r="T763" s="242"/>
      <c r="AT763" s="243" t="s">
        <v>272</v>
      </c>
      <c r="AU763" s="243" t="s">
        <v>91</v>
      </c>
      <c r="AV763" s="15" t="s">
        <v>91</v>
      </c>
      <c r="AW763" s="15" t="s">
        <v>38</v>
      </c>
      <c r="AX763" s="15" t="s">
        <v>82</v>
      </c>
      <c r="AY763" s="243" t="s">
        <v>262</v>
      </c>
    </row>
    <row r="764" spans="1:65" s="14" customFormat="1" ht="10">
      <c r="B764" s="222"/>
      <c r="C764" s="223"/>
      <c r="D764" s="208" t="s">
        <v>272</v>
      </c>
      <c r="E764" s="224" t="s">
        <v>44</v>
      </c>
      <c r="F764" s="225" t="s">
        <v>284</v>
      </c>
      <c r="G764" s="223"/>
      <c r="H764" s="226">
        <v>193.14</v>
      </c>
      <c r="I764" s="227"/>
      <c r="J764" s="223"/>
      <c r="K764" s="223"/>
      <c r="L764" s="228"/>
      <c r="M764" s="229"/>
      <c r="N764" s="230"/>
      <c r="O764" s="230"/>
      <c r="P764" s="230"/>
      <c r="Q764" s="230"/>
      <c r="R764" s="230"/>
      <c r="S764" s="230"/>
      <c r="T764" s="231"/>
      <c r="AT764" s="232" t="s">
        <v>272</v>
      </c>
      <c r="AU764" s="232" t="s">
        <v>91</v>
      </c>
      <c r="AV764" s="14" t="s">
        <v>97</v>
      </c>
      <c r="AW764" s="14" t="s">
        <v>38</v>
      </c>
      <c r="AX764" s="14" t="s">
        <v>82</v>
      </c>
      <c r="AY764" s="232" t="s">
        <v>262</v>
      </c>
    </row>
    <row r="765" spans="1:65" s="16" customFormat="1" ht="10">
      <c r="B765" s="244"/>
      <c r="C765" s="245"/>
      <c r="D765" s="208" t="s">
        <v>272</v>
      </c>
      <c r="E765" s="246" t="s">
        <v>44</v>
      </c>
      <c r="F765" s="247" t="s">
        <v>291</v>
      </c>
      <c r="G765" s="245"/>
      <c r="H765" s="248">
        <v>2206.9299999999989</v>
      </c>
      <c r="I765" s="249"/>
      <c r="J765" s="245"/>
      <c r="K765" s="245"/>
      <c r="L765" s="250"/>
      <c r="M765" s="251"/>
      <c r="N765" s="252"/>
      <c r="O765" s="252"/>
      <c r="P765" s="252"/>
      <c r="Q765" s="252"/>
      <c r="R765" s="252"/>
      <c r="S765" s="252"/>
      <c r="T765" s="253"/>
      <c r="AT765" s="254" t="s">
        <v>272</v>
      </c>
      <c r="AU765" s="254" t="s">
        <v>91</v>
      </c>
      <c r="AV765" s="16" t="s">
        <v>104</v>
      </c>
      <c r="AW765" s="16" t="s">
        <v>38</v>
      </c>
      <c r="AX765" s="16" t="s">
        <v>89</v>
      </c>
      <c r="AY765" s="254" t="s">
        <v>262</v>
      </c>
    </row>
    <row r="766" spans="1:65" s="2" customFormat="1" ht="21.75" customHeight="1">
      <c r="A766" s="37"/>
      <c r="B766" s="38"/>
      <c r="C766" s="195" t="s">
        <v>1377</v>
      </c>
      <c r="D766" s="195" t="s">
        <v>264</v>
      </c>
      <c r="E766" s="196" t="s">
        <v>4665</v>
      </c>
      <c r="F766" s="197" t="s">
        <v>4666</v>
      </c>
      <c r="G766" s="198" t="s">
        <v>342</v>
      </c>
      <c r="H766" s="199">
        <v>2206.9299999999998</v>
      </c>
      <c r="I766" s="200"/>
      <c r="J766" s="201">
        <f>ROUND(I766*H766,2)</f>
        <v>0</v>
      </c>
      <c r="K766" s="197" t="s">
        <v>268</v>
      </c>
      <c r="L766" s="42"/>
      <c r="M766" s="202" t="s">
        <v>44</v>
      </c>
      <c r="N766" s="203" t="s">
        <v>53</v>
      </c>
      <c r="O766" s="67"/>
      <c r="P766" s="204">
        <f>O766*H766</f>
        <v>0</v>
      </c>
      <c r="Q766" s="204">
        <v>0</v>
      </c>
      <c r="R766" s="204">
        <f>Q766*H766</f>
        <v>0</v>
      </c>
      <c r="S766" s="204">
        <v>0</v>
      </c>
      <c r="T766" s="205">
        <f>S766*H766</f>
        <v>0</v>
      </c>
      <c r="U766" s="37"/>
      <c r="V766" s="37"/>
      <c r="W766" s="37"/>
      <c r="X766" s="37"/>
      <c r="Y766" s="37"/>
      <c r="Z766" s="37"/>
      <c r="AA766" s="37"/>
      <c r="AB766" s="37"/>
      <c r="AC766" s="37"/>
      <c r="AD766" s="37"/>
      <c r="AE766" s="37"/>
      <c r="AR766" s="206" t="s">
        <v>104</v>
      </c>
      <c r="AT766" s="206" t="s">
        <v>264</v>
      </c>
      <c r="AU766" s="206" t="s">
        <v>91</v>
      </c>
      <c r="AY766" s="19" t="s">
        <v>262</v>
      </c>
      <c r="BE766" s="207">
        <f>IF(N766="základní",J766,0)</f>
        <v>0</v>
      </c>
      <c r="BF766" s="207">
        <f>IF(N766="snížená",J766,0)</f>
        <v>0</v>
      </c>
      <c r="BG766" s="207">
        <f>IF(N766="zákl. přenesená",J766,0)</f>
        <v>0</v>
      </c>
      <c r="BH766" s="207">
        <f>IF(N766="sníž. přenesená",J766,0)</f>
        <v>0</v>
      </c>
      <c r="BI766" s="207">
        <f>IF(N766="nulová",J766,0)</f>
        <v>0</v>
      </c>
      <c r="BJ766" s="19" t="s">
        <v>89</v>
      </c>
      <c r="BK766" s="207">
        <f>ROUND(I766*H766,2)</f>
        <v>0</v>
      </c>
      <c r="BL766" s="19" t="s">
        <v>104</v>
      </c>
      <c r="BM766" s="206" t="s">
        <v>4667</v>
      </c>
    </row>
    <row r="767" spans="1:65" s="2" customFormat="1" ht="27">
      <c r="A767" s="37"/>
      <c r="B767" s="38"/>
      <c r="C767" s="39"/>
      <c r="D767" s="208" t="s">
        <v>270</v>
      </c>
      <c r="E767" s="39"/>
      <c r="F767" s="209" t="s">
        <v>4663</v>
      </c>
      <c r="G767" s="39"/>
      <c r="H767" s="39"/>
      <c r="I767" s="118"/>
      <c r="J767" s="39"/>
      <c r="K767" s="39"/>
      <c r="L767" s="42"/>
      <c r="M767" s="210"/>
      <c r="N767" s="211"/>
      <c r="O767" s="67"/>
      <c r="P767" s="67"/>
      <c r="Q767" s="67"/>
      <c r="R767" s="67"/>
      <c r="S767" s="67"/>
      <c r="T767" s="68"/>
      <c r="U767" s="37"/>
      <c r="V767" s="37"/>
      <c r="W767" s="37"/>
      <c r="X767" s="37"/>
      <c r="Y767" s="37"/>
      <c r="Z767" s="37"/>
      <c r="AA767" s="37"/>
      <c r="AB767" s="37"/>
      <c r="AC767" s="37"/>
      <c r="AD767" s="37"/>
      <c r="AE767" s="37"/>
      <c r="AT767" s="19" t="s">
        <v>270</v>
      </c>
      <c r="AU767" s="19" t="s">
        <v>91</v>
      </c>
    </row>
    <row r="768" spans="1:65" s="2" customFormat="1" ht="33" customHeight="1">
      <c r="A768" s="37"/>
      <c r="B768" s="38"/>
      <c r="C768" s="195" t="s">
        <v>1380</v>
      </c>
      <c r="D768" s="195" t="s">
        <v>264</v>
      </c>
      <c r="E768" s="196" t="s">
        <v>4668</v>
      </c>
      <c r="F768" s="197" t="s">
        <v>4669</v>
      </c>
      <c r="G768" s="198" t="s">
        <v>406</v>
      </c>
      <c r="H768" s="199">
        <v>80.106999999999999</v>
      </c>
      <c r="I768" s="200"/>
      <c r="J768" s="201">
        <f>ROUND(I768*H768,2)</f>
        <v>0</v>
      </c>
      <c r="K768" s="197" t="s">
        <v>268</v>
      </c>
      <c r="L768" s="42"/>
      <c r="M768" s="202" t="s">
        <v>44</v>
      </c>
      <c r="N768" s="203" t="s">
        <v>53</v>
      </c>
      <c r="O768" s="67"/>
      <c r="P768" s="204">
        <f>O768*H768</f>
        <v>0</v>
      </c>
      <c r="Q768" s="204">
        <v>1.0551600000000001</v>
      </c>
      <c r="R768" s="204">
        <f>Q768*H768</f>
        <v>84.525702120000005</v>
      </c>
      <c r="S768" s="204">
        <v>0</v>
      </c>
      <c r="T768" s="205">
        <f>S768*H768</f>
        <v>0</v>
      </c>
      <c r="U768" s="37"/>
      <c r="V768" s="37"/>
      <c r="W768" s="37"/>
      <c r="X768" s="37"/>
      <c r="Y768" s="37"/>
      <c r="Z768" s="37"/>
      <c r="AA768" s="37"/>
      <c r="AB768" s="37"/>
      <c r="AC768" s="37"/>
      <c r="AD768" s="37"/>
      <c r="AE768" s="37"/>
      <c r="AR768" s="206" t="s">
        <v>104</v>
      </c>
      <c r="AT768" s="206" t="s">
        <v>264</v>
      </c>
      <c r="AU768" s="206" t="s">
        <v>91</v>
      </c>
      <c r="AY768" s="19" t="s">
        <v>262</v>
      </c>
      <c r="BE768" s="207">
        <f>IF(N768="základní",J768,0)</f>
        <v>0</v>
      </c>
      <c r="BF768" s="207">
        <f>IF(N768="snížená",J768,0)</f>
        <v>0</v>
      </c>
      <c r="BG768" s="207">
        <f>IF(N768="zákl. přenesená",J768,0)</f>
        <v>0</v>
      </c>
      <c r="BH768" s="207">
        <f>IF(N768="sníž. přenesená",J768,0)</f>
        <v>0</v>
      </c>
      <c r="BI768" s="207">
        <f>IF(N768="nulová",J768,0)</f>
        <v>0</v>
      </c>
      <c r="BJ768" s="19" t="s">
        <v>89</v>
      </c>
      <c r="BK768" s="207">
        <f>ROUND(I768*H768,2)</f>
        <v>0</v>
      </c>
      <c r="BL768" s="19" t="s">
        <v>104</v>
      </c>
      <c r="BM768" s="206" t="s">
        <v>4670</v>
      </c>
    </row>
    <row r="769" spans="1:65" s="13" customFormat="1" ht="10">
      <c r="B769" s="212"/>
      <c r="C769" s="213"/>
      <c r="D769" s="208" t="s">
        <v>272</v>
      </c>
      <c r="E769" s="214" t="s">
        <v>44</v>
      </c>
      <c r="F769" s="215" t="s">
        <v>4588</v>
      </c>
      <c r="G769" s="213"/>
      <c r="H769" s="214" t="s">
        <v>44</v>
      </c>
      <c r="I769" s="216"/>
      <c r="J769" s="213"/>
      <c r="K769" s="213"/>
      <c r="L769" s="217"/>
      <c r="M769" s="218"/>
      <c r="N769" s="219"/>
      <c r="O769" s="219"/>
      <c r="P769" s="219"/>
      <c r="Q769" s="219"/>
      <c r="R769" s="219"/>
      <c r="S769" s="219"/>
      <c r="T769" s="220"/>
      <c r="AT769" s="221" t="s">
        <v>272</v>
      </c>
      <c r="AU769" s="221" t="s">
        <v>91</v>
      </c>
      <c r="AV769" s="13" t="s">
        <v>89</v>
      </c>
      <c r="AW769" s="13" t="s">
        <v>38</v>
      </c>
      <c r="AX769" s="13" t="s">
        <v>82</v>
      </c>
      <c r="AY769" s="221" t="s">
        <v>262</v>
      </c>
    </row>
    <row r="770" spans="1:65" s="13" customFormat="1" ht="10">
      <c r="B770" s="212"/>
      <c r="C770" s="213"/>
      <c r="D770" s="208" t="s">
        <v>272</v>
      </c>
      <c r="E770" s="214" t="s">
        <v>44</v>
      </c>
      <c r="F770" s="215" t="s">
        <v>473</v>
      </c>
      <c r="G770" s="213"/>
      <c r="H770" s="214" t="s">
        <v>44</v>
      </c>
      <c r="I770" s="216"/>
      <c r="J770" s="213"/>
      <c r="K770" s="213"/>
      <c r="L770" s="217"/>
      <c r="M770" s="218"/>
      <c r="N770" s="219"/>
      <c r="O770" s="219"/>
      <c r="P770" s="219"/>
      <c r="Q770" s="219"/>
      <c r="R770" s="219"/>
      <c r="S770" s="219"/>
      <c r="T770" s="220"/>
      <c r="AT770" s="221" t="s">
        <v>272</v>
      </c>
      <c r="AU770" s="221" t="s">
        <v>91</v>
      </c>
      <c r="AV770" s="13" t="s">
        <v>89</v>
      </c>
      <c r="AW770" s="13" t="s">
        <v>38</v>
      </c>
      <c r="AX770" s="13" t="s">
        <v>82</v>
      </c>
      <c r="AY770" s="221" t="s">
        <v>262</v>
      </c>
    </row>
    <row r="771" spans="1:65" s="15" customFormat="1" ht="10">
      <c r="B771" s="233"/>
      <c r="C771" s="234"/>
      <c r="D771" s="208" t="s">
        <v>272</v>
      </c>
      <c r="E771" s="235" t="s">
        <v>44</v>
      </c>
      <c r="F771" s="236" t="s">
        <v>4671</v>
      </c>
      <c r="G771" s="234"/>
      <c r="H771" s="237">
        <v>72.382000000000005</v>
      </c>
      <c r="I771" s="238"/>
      <c r="J771" s="234"/>
      <c r="K771" s="234"/>
      <c r="L771" s="239"/>
      <c r="M771" s="240"/>
      <c r="N771" s="241"/>
      <c r="O771" s="241"/>
      <c r="P771" s="241"/>
      <c r="Q771" s="241"/>
      <c r="R771" s="241"/>
      <c r="S771" s="241"/>
      <c r="T771" s="242"/>
      <c r="AT771" s="243" t="s">
        <v>272</v>
      </c>
      <c r="AU771" s="243" t="s">
        <v>91</v>
      </c>
      <c r="AV771" s="15" t="s">
        <v>91</v>
      </c>
      <c r="AW771" s="15" t="s">
        <v>38</v>
      </c>
      <c r="AX771" s="15" t="s">
        <v>82</v>
      </c>
      <c r="AY771" s="243" t="s">
        <v>262</v>
      </c>
    </row>
    <row r="772" spans="1:65" s="13" customFormat="1" ht="10">
      <c r="B772" s="212"/>
      <c r="C772" s="213"/>
      <c r="D772" s="208" t="s">
        <v>272</v>
      </c>
      <c r="E772" s="214" t="s">
        <v>44</v>
      </c>
      <c r="F772" s="215" t="s">
        <v>4610</v>
      </c>
      <c r="G772" s="213"/>
      <c r="H772" s="214" t="s">
        <v>44</v>
      </c>
      <c r="I772" s="216"/>
      <c r="J772" s="213"/>
      <c r="K772" s="213"/>
      <c r="L772" s="217"/>
      <c r="M772" s="218"/>
      <c r="N772" s="219"/>
      <c r="O772" s="219"/>
      <c r="P772" s="219"/>
      <c r="Q772" s="219"/>
      <c r="R772" s="219"/>
      <c r="S772" s="219"/>
      <c r="T772" s="220"/>
      <c r="AT772" s="221" t="s">
        <v>272</v>
      </c>
      <c r="AU772" s="221" t="s">
        <v>91</v>
      </c>
      <c r="AV772" s="13" t="s">
        <v>89</v>
      </c>
      <c r="AW772" s="13" t="s">
        <v>38</v>
      </c>
      <c r="AX772" s="13" t="s">
        <v>82</v>
      </c>
      <c r="AY772" s="221" t="s">
        <v>262</v>
      </c>
    </row>
    <row r="773" spans="1:65" s="13" customFormat="1" ht="10">
      <c r="B773" s="212"/>
      <c r="C773" s="213"/>
      <c r="D773" s="208" t="s">
        <v>272</v>
      </c>
      <c r="E773" s="214" t="s">
        <v>44</v>
      </c>
      <c r="F773" s="215" t="s">
        <v>473</v>
      </c>
      <c r="G773" s="213"/>
      <c r="H773" s="214" t="s">
        <v>44</v>
      </c>
      <c r="I773" s="216"/>
      <c r="J773" s="213"/>
      <c r="K773" s="213"/>
      <c r="L773" s="217"/>
      <c r="M773" s="218"/>
      <c r="N773" s="219"/>
      <c r="O773" s="219"/>
      <c r="P773" s="219"/>
      <c r="Q773" s="219"/>
      <c r="R773" s="219"/>
      <c r="S773" s="219"/>
      <c r="T773" s="220"/>
      <c r="AT773" s="221" t="s">
        <v>272</v>
      </c>
      <c r="AU773" s="221" t="s">
        <v>91</v>
      </c>
      <c r="AV773" s="13" t="s">
        <v>89</v>
      </c>
      <c r="AW773" s="13" t="s">
        <v>38</v>
      </c>
      <c r="AX773" s="13" t="s">
        <v>82</v>
      </c>
      <c r="AY773" s="221" t="s">
        <v>262</v>
      </c>
    </row>
    <row r="774" spans="1:65" s="15" customFormat="1" ht="10">
      <c r="B774" s="233"/>
      <c r="C774" s="234"/>
      <c r="D774" s="208" t="s">
        <v>272</v>
      </c>
      <c r="E774" s="235" t="s">
        <v>44</v>
      </c>
      <c r="F774" s="236" t="s">
        <v>4672</v>
      </c>
      <c r="G774" s="234"/>
      <c r="H774" s="237">
        <v>7.7249999999999996</v>
      </c>
      <c r="I774" s="238"/>
      <c r="J774" s="234"/>
      <c r="K774" s="234"/>
      <c r="L774" s="239"/>
      <c r="M774" s="240"/>
      <c r="N774" s="241"/>
      <c r="O774" s="241"/>
      <c r="P774" s="241"/>
      <c r="Q774" s="241"/>
      <c r="R774" s="241"/>
      <c r="S774" s="241"/>
      <c r="T774" s="242"/>
      <c r="AT774" s="243" t="s">
        <v>272</v>
      </c>
      <c r="AU774" s="243" t="s">
        <v>91</v>
      </c>
      <c r="AV774" s="15" t="s">
        <v>91</v>
      </c>
      <c r="AW774" s="15" t="s">
        <v>38</v>
      </c>
      <c r="AX774" s="15" t="s">
        <v>82</v>
      </c>
      <c r="AY774" s="243" t="s">
        <v>262</v>
      </c>
    </row>
    <row r="775" spans="1:65" s="16" customFormat="1" ht="10">
      <c r="B775" s="244"/>
      <c r="C775" s="245"/>
      <c r="D775" s="208" t="s">
        <v>272</v>
      </c>
      <c r="E775" s="246" t="s">
        <v>44</v>
      </c>
      <c r="F775" s="247" t="s">
        <v>291</v>
      </c>
      <c r="G775" s="245"/>
      <c r="H775" s="248">
        <v>80.106999999999999</v>
      </c>
      <c r="I775" s="249"/>
      <c r="J775" s="245"/>
      <c r="K775" s="245"/>
      <c r="L775" s="250"/>
      <c r="M775" s="251"/>
      <c r="N775" s="252"/>
      <c r="O775" s="252"/>
      <c r="P775" s="252"/>
      <c r="Q775" s="252"/>
      <c r="R775" s="252"/>
      <c r="S775" s="252"/>
      <c r="T775" s="253"/>
      <c r="AT775" s="254" t="s">
        <v>272</v>
      </c>
      <c r="AU775" s="254" t="s">
        <v>91</v>
      </c>
      <c r="AV775" s="16" t="s">
        <v>104</v>
      </c>
      <c r="AW775" s="16" t="s">
        <v>38</v>
      </c>
      <c r="AX775" s="16" t="s">
        <v>89</v>
      </c>
      <c r="AY775" s="254" t="s">
        <v>262</v>
      </c>
    </row>
    <row r="776" spans="1:65" s="2" customFormat="1" ht="21.75" customHeight="1">
      <c r="A776" s="37"/>
      <c r="B776" s="38"/>
      <c r="C776" s="195" t="s">
        <v>1386</v>
      </c>
      <c r="D776" s="195" t="s">
        <v>264</v>
      </c>
      <c r="E776" s="196" t="s">
        <v>4673</v>
      </c>
      <c r="F776" s="197" t="s">
        <v>4674</v>
      </c>
      <c r="G776" s="198" t="s">
        <v>518</v>
      </c>
      <c r="H776" s="199">
        <v>45</v>
      </c>
      <c r="I776" s="200"/>
      <c r="J776" s="201">
        <f>ROUND(I776*H776,2)</f>
        <v>0</v>
      </c>
      <c r="K776" s="197" t="s">
        <v>268</v>
      </c>
      <c r="L776" s="42"/>
      <c r="M776" s="202" t="s">
        <v>44</v>
      </c>
      <c r="N776" s="203" t="s">
        <v>53</v>
      </c>
      <c r="O776" s="67"/>
      <c r="P776" s="204">
        <f>O776*H776</f>
        <v>0</v>
      </c>
      <c r="Q776" s="204">
        <v>3.6240000000000001E-2</v>
      </c>
      <c r="R776" s="204">
        <f>Q776*H776</f>
        <v>1.6308</v>
      </c>
      <c r="S776" s="204">
        <v>0</v>
      </c>
      <c r="T776" s="205">
        <f>S776*H776</f>
        <v>0</v>
      </c>
      <c r="U776" s="37"/>
      <c r="V776" s="37"/>
      <c r="W776" s="37"/>
      <c r="X776" s="37"/>
      <c r="Y776" s="37"/>
      <c r="Z776" s="37"/>
      <c r="AA776" s="37"/>
      <c r="AB776" s="37"/>
      <c r="AC776" s="37"/>
      <c r="AD776" s="37"/>
      <c r="AE776" s="37"/>
      <c r="AR776" s="206" t="s">
        <v>104</v>
      </c>
      <c r="AT776" s="206" t="s">
        <v>264</v>
      </c>
      <c r="AU776" s="206" t="s">
        <v>91</v>
      </c>
      <c r="AY776" s="19" t="s">
        <v>262</v>
      </c>
      <c r="BE776" s="207">
        <f>IF(N776="základní",J776,0)</f>
        <v>0</v>
      </c>
      <c r="BF776" s="207">
        <f>IF(N776="snížená",J776,0)</f>
        <v>0</v>
      </c>
      <c r="BG776" s="207">
        <f>IF(N776="zákl. přenesená",J776,0)</f>
        <v>0</v>
      </c>
      <c r="BH776" s="207">
        <f>IF(N776="sníž. přenesená",J776,0)</f>
        <v>0</v>
      </c>
      <c r="BI776" s="207">
        <f>IF(N776="nulová",J776,0)</f>
        <v>0</v>
      </c>
      <c r="BJ776" s="19" t="s">
        <v>89</v>
      </c>
      <c r="BK776" s="207">
        <f>ROUND(I776*H776,2)</f>
        <v>0</v>
      </c>
      <c r="BL776" s="19" t="s">
        <v>104</v>
      </c>
      <c r="BM776" s="206" t="s">
        <v>4675</v>
      </c>
    </row>
    <row r="777" spans="1:65" s="13" customFormat="1" ht="10">
      <c r="B777" s="212"/>
      <c r="C777" s="213"/>
      <c r="D777" s="208" t="s">
        <v>272</v>
      </c>
      <c r="E777" s="214" t="s">
        <v>44</v>
      </c>
      <c r="F777" s="215" t="s">
        <v>4676</v>
      </c>
      <c r="G777" s="213"/>
      <c r="H777" s="214" t="s">
        <v>44</v>
      </c>
      <c r="I777" s="216"/>
      <c r="J777" s="213"/>
      <c r="K777" s="213"/>
      <c r="L777" s="217"/>
      <c r="M777" s="218"/>
      <c r="N777" s="219"/>
      <c r="O777" s="219"/>
      <c r="P777" s="219"/>
      <c r="Q777" s="219"/>
      <c r="R777" s="219"/>
      <c r="S777" s="219"/>
      <c r="T777" s="220"/>
      <c r="AT777" s="221" t="s">
        <v>272</v>
      </c>
      <c r="AU777" s="221" t="s">
        <v>91</v>
      </c>
      <c r="AV777" s="13" t="s">
        <v>89</v>
      </c>
      <c r="AW777" s="13" t="s">
        <v>38</v>
      </c>
      <c r="AX777" s="13" t="s">
        <v>82</v>
      </c>
      <c r="AY777" s="221" t="s">
        <v>262</v>
      </c>
    </row>
    <row r="778" spans="1:65" s="15" customFormat="1" ht="10">
      <c r="B778" s="233"/>
      <c r="C778" s="234"/>
      <c r="D778" s="208" t="s">
        <v>272</v>
      </c>
      <c r="E778" s="235" t="s">
        <v>44</v>
      </c>
      <c r="F778" s="236" t="s">
        <v>738</v>
      </c>
      <c r="G778" s="234"/>
      <c r="H778" s="237">
        <v>45</v>
      </c>
      <c r="I778" s="238"/>
      <c r="J778" s="234"/>
      <c r="K778" s="234"/>
      <c r="L778" s="239"/>
      <c r="M778" s="240"/>
      <c r="N778" s="241"/>
      <c r="O778" s="241"/>
      <c r="P778" s="241"/>
      <c r="Q778" s="241"/>
      <c r="R778" s="241"/>
      <c r="S778" s="241"/>
      <c r="T778" s="242"/>
      <c r="AT778" s="243" t="s">
        <v>272</v>
      </c>
      <c r="AU778" s="243" t="s">
        <v>91</v>
      </c>
      <c r="AV778" s="15" t="s">
        <v>91</v>
      </c>
      <c r="AW778" s="15" t="s">
        <v>38</v>
      </c>
      <c r="AX778" s="15" t="s">
        <v>89</v>
      </c>
      <c r="AY778" s="243" t="s">
        <v>262</v>
      </c>
    </row>
    <row r="779" spans="1:65" s="2" customFormat="1" ht="16.5" customHeight="1">
      <c r="A779" s="37"/>
      <c r="B779" s="38"/>
      <c r="C779" s="255" t="s">
        <v>1391</v>
      </c>
      <c r="D779" s="255" t="s">
        <v>633</v>
      </c>
      <c r="E779" s="256" t="s">
        <v>4677</v>
      </c>
      <c r="F779" s="257" t="s">
        <v>4678</v>
      </c>
      <c r="G779" s="258" t="s">
        <v>518</v>
      </c>
      <c r="H779" s="259">
        <v>4</v>
      </c>
      <c r="I779" s="260"/>
      <c r="J779" s="261">
        <f>ROUND(I779*H779,2)</f>
        <v>0</v>
      </c>
      <c r="K779" s="257" t="s">
        <v>44</v>
      </c>
      <c r="L779" s="262"/>
      <c r="M779" s="263" t="s">
        <v>44</v>
      </c>
      <c r="N779" s="264" t="s">
        <v>53</v>
      </c>
      <c r="O779" s="67"/>
      <c r="P779" s="204">
        <f>O779*H779</f>
        <v>0</v>
      </c>
      <c r="Q779" s="204">
        <v>2.78</v>
      </c>
      <c r="R779" s="204">
        <f>Q779*H779</f>
        <v>11.12</v>
      </c>
      <c r="S779" s="204">
        <v>0</v>
      </c>
      <c r="T779" s="205">
        <f>S779*H779</f>
        <v>0</v>
      </c>
      <c r="U779" s="37"/>
      <c r="V779" s="37"/>
      <c r="W779" s="37"/>
      <c r="X779" s="37"/>
      <c r="Y779" s="37"/>
      <c r="Z779" s="37"/>
      <c r="AA779" s="37"/>
      <c r="AB779" s="37"/>
      <c r="AC779" s="37"/>
      <c r="AD779" s="37"/>
      <c r="AE779" s="37"/>
      <c r="AR779" s="206" t="s">
        <v>351</v>
      </c>
      <c r="AT779" s="206" t="s">
        <v>633</v>
      </c>
      <c r="AU779" s="206" t="s">
        <v>91</v>
      </c>
      <c r="AY779" s="19" t="s">
        <v>262</v>
      </c>
      <c r="BE779" s="207">
        <f>IF(N779="základní",J779,0)</f>
        <v>0</v>
      </c>
      <c r="BF779" s="207">
        <f>IF(N779="snížená",J779,0)</f>
        <v>0</v>
      </c>
      <c r="BG779" s="207">
        <f>IF(N779="zákl. přenesená",J779,0)</f>
        <v>0</v>
      </c>
      <c r="BH779" s="207">
        <f>IF(N779="sníž. přenesená",J779,0)</f>
        <v>0</v>
      </c>
      <c r="BI779" s="207">
        <f>IF(N779="nulová",J779,0)</f>
        <v>0</v>
      </c>
      <c r="BJ779" s="19" t="s">
        <v>89</v>
      </c>
      <c r="BK779" s="207">
        <f>ROUND(I779*H779,2)</f>
        <v>0</v>
      </c>
      <c r="BL779" s="19" t="s">
        <v>104</v>
      </c>
      <c r="BM779" s="206" t="s">
        <v>4679</v>
      </c>
    </row>
    <row r="780" spans="1:65" s="2" customFormat="1" ht="18">
      <c r="A780" s="37"/>
      <c r="B780" s="38"/>
      <c r="C780" s="39"/>
      <c r="D780" s="208" t="s">
        <v>421</v>
      </c>
      <c r="E780" s="39"/>
      <c r="F780" s="209" t="s">
        <v>4680</v>
      </c>
      <c r="G780" s="39"/>
      <c r="H780" s="39"/>
      <c r="I780" s="118"/>
      <c r="J780" s="39"/>
      <c r="K780" s="39"/>
      <c r="L780" s="42"/>
      <c r="M780" s="210"/>
      <c r="N780" s="211"/>
      <c r="O780" s="67"/>
      <c r="P780" s="67"/>
      <c r="Q780" s="67"/>
      <c r="R780" s="67"/>
      <c r="S780" s="67"/>
      <c r="T780" s="68"/>
      <c r="U780" s="37"/>
      <c r="V780" s="37"/>
      <c r="W780" s="37"/>
      <c r="X780" s="37"/>
      <c r="Y780" s="37"/>
      <c r="Z780" s="37"/>
      <c r="AA780" s="37"/>
      <c r="AB780" s="37"/>
      <c r="AC780" s="37"/>
      <c r="AD780" s="37"/>
      <c r="AE780" s="37"/>
      <c r="AT780" s="19" t="s">
        <v>421</v>
      </c>
      <c r="AU780" s="19" t="s">
        <v>91</v>
      </c>
    </row>
    <row r="781" spans="1:65" s="2" customFormat="1" ht="16.5" customHeight="1">
      <c r="A781" s="37"/>
      <c r="B781" s="38"/>
      <c r="C781" s="255" t="s">
        <v>1396</v>
      </c>
      <c r="D781" s="255" t="s">
        <v>633</v>
      </c>
      <c r="E781" s="256" t="s">
        <v>4681</v>
      </c>
      <c r="F781" s="257" t="s">
        <v>4682</v>
      </c>
      <c r="G781" s="258" t="s">
        <v>518</v>
      </c>
      <c r="H781" s="259">
        <v>4</v>
      </c>
      <c r="I781" s="260"/>
      <c r="J781" s="261">
        <f>ROUND(I781*H781,2)</f>
        <v>0</v>
      </c>
      <c r="K781" s="257" t="s">
        <v>44</v>
      </c>
      <c r="L781" s="262"/>
      <c r="M781" s="263" t="s">
        <v>44</v>
      </c>
      <c r="N781" s="264" t="s">
        <v>53</v>
      </c>
      <c r="O781" s="67"/>
      <c r="P781" s="204">
        <f>O781*H781</f>
        <v>0</v>
      </c>
      <c r="Q781" s="204">
        <v>2.78</v>
      </c>
      <c r="R781" s="204">
        <f>Q781*H781</f>
        <v>11.12</v>
      </c>
      <c r="S781" s="204">
        <v>0</v>
      </c>
      <c r="T781" s="205">
        <f>S781*H781</f>
        <v>0</v>
      </c>
      <c r="U781" s="37"/>
      <c r="V781" s="37"/>
      <c r="W781" s="37"/>
      <c r="X781" s="37"/>
      <c r="Y781" s="37"/>
      <c r="Z781" s="37"/>
      <c r="AA781" s="37"/>
      <c r="AB781" s="37"/>
      <c r="AC781" s="37"/>
      <c r="AD781" s="37"/>
      <c r="AE781" s="37"/>
      <c r="AR781" s="206" t="s">
        <v>351</v>
      </c>
      <c r="AT781" s="206" t="s">
        <v>633</v>
      </c>
      <c r="AU781" s="206" t="s">
        <v>91</v>
      </c>
      <c r="AY781" s="19" t="s">
        <v>262</v>
      </c>
      <c r="BE781" s="207">
        <f>IF(N781="základní",J781,0)</f>
        <v>0</v>
      </c>
      <c r="BF781" s="207">
        <f>IF(N781="snížená",J781,0)</f>
        <v>0</v>
      </c>
      <c r="BG781" s="207">
        <f>IF(N781="zákl. přenesená",J781,0)</f>
        <v>0</v>
      </c>
      <c r="BH781" s="207">
        <f>IF(N781="sníž. přenesená",J781,0)</f>
        <v>0</v>
      </c>
      <c r="BI781" s="207">
        <f>IF(N781="nulová",J781,0)</f>
        <v>0</v>
      </c>
      <c r="BJ781" s="19" t="s">
        <v>89</v>
      </c>
      <c r="BK781" s="207">
        <f>ROUND(I781*H781,2)</f>
        <v>0</v>
      </c>
      <c r="BL781" s="19" t="s">
        <v>104</v>
      </c>
      <c r="BM781" s="206" t="s">
        <v>4683</v>
      </c>
    </row>
    <row r="782" spans="1:65" s="2" customFormat="1" ht="18">
      <c r="A782" s="37"/>
      <c r="B782" s="38"/>
      <c r="C782" s="39"/>
      <c r="D782" s="208" t="s">
        <v>421</v>
      </c>
      <c r="E782" s="39"/>
      <c r="F782" s="209" t="s">
        <v>4680</v>
      </c>
      <c r="G782" s="39"/>
      <c r="H782" s="39"/>
      <c r="I782" s="118"/>
      <c r="J782" s="39"/>
      <c r="K782" s="39"/>
      <c r="L782" s="42"/>
      <c r="M782" s="210"/>
      <c r="N782" s="211"/>
      <c r="O782" s="67"/>
      <c r="P782" s="67"/>
      <c r="Q782" s="67"/>
      <c r="R782" s="67"/>
      <c r="S782" s="67"/>
      <c r="T782" s="68"/>
      <c r="U782" s="37"/>
      <c r="V782" s="37"/>
      <c r="W782" s="37"/>
      <c r="X782" s="37"/>
      <c r="Y782" s="37"/>
      <c r="Z782" s="37"/>
      <c r="AA782" s="37"/>
      <c r="AB782" s="37"/>
      <c r="AC782" s="37"/>
      <c r="AD782" s="37"/>
      <c r="AE782" s="37"/>
      <c r="AT782" s="19" t="s">
        <v>421</v>
      </c>
      <c r="AU782" s="19" t="s">
        <v>91</v>
      </c>
    </row>
    <row r="783" spans="1:65" s="2" customFormat="1" ht="16.5" customHeight="1">
      <c r="A783" s="37"/>
      <c r="B783" s="38"/>
      <c r="C783" s="255" t="s">
        <v>1405</v>
      </c>
      <c r="D783" s="255" t="s">
        <v>633</v>
      </c>
      <c r="E783" s="256" t="s">
        <v>4684</v>
      </c>
      <c r="F783" s="257" t="s">
        <v>4685</v>
      </c>
      <c r="G783" s="258" t="s">
        <v>518</v>
      </c>
      <c r="H783" s="259">
        <v>4</v>
      </c>
      <c r="I783" s="260"/>
      <c r="J783" s="261">
        <f>ROUND(I783*H783,2)</f>
        <v>0</v>
      </c>
      <c r="K783" s="257" t="s">
        <v>44</v>
      </c>
      <c r="L783" s="262"/>
      <c r="M783" s="263" t="s">
        <v>44</v>
      </c>
      <c r="N783" s="264" t="s">
        <v>53</v>
      </c>
      <c r="O783" s="67"/>
      <c r="P783" s="204">
        <f>O783*H783</f>
        <v>0</v>
      </c>
      <c r="Q783" s="204">
        <v>2.78</v>
      </c>
      <c r="R783" s="204">
        <f>Q783*H783</f>
        <v>11.12</v>
      </c>
      <c r="S783" s="204">
        <v>0</v>
      </c>
      <c r="T783" s="205">
        <f>S783*H783</f>
        <v>0</v>
      </c>
      <c r="U783" s="37"/>
      <c r="V783" s="37"/>
      <c r="W783" s="37"/>
      <c r="X783" s="37"/>
      <c r="Y783" s="37"/>
      <c r="Z783" s="37"/>
      <c r="AA783" s="37"/>
      <c r="AB783" s="37"/>
      <c r="AC783" s="37"/>
      <c r="AD783" s="37"/>
      <c r="AE783" s="37"/>
      <c r="AR783" s="206" t="s">
        <v>351</v>
      </c>
      <c r="AT783" s="206" t="s">
        <v>633</v>
      </c>
      <c r="AU783" s="206" t="s">
        <v>91</v>
      </c>
      <c r="AY783" s="19" t="s">
        <v>262</v>
      </c>
      <c r="BE783" s="207">
        <f>IF(N783="základní",J783,0)</f>
        <v>0</v>
      </c>
      <c r="BF783" s="207">
        <f>IF(N783="snížená",J783,0)</f>
        <v>0</v>
      </c>
      <c r="BG783" s="207">
        <f>IF(N783="zákl. přenesená",J783,0)</f>
        <v>0</v>
      </c>
      <c r="BH783" s="207">
        <f>IF(N783="sníž. přenesená",J783,0)</f>
        <v>0</v>
      </c>
      <c r="BI783" s="207">
        <f>IF(N783="nulová",J783,0)</f>
        <v>0</v>
      </c>
      <c r="BJ783" s="19" t="s">
        <v>89</v>
      </c>
      <c r="BK783" s="207">
        <f>ROUND(I783*H783,2)</f>
        <v>0</v>
      </c>
      <c r="BL783" s="19" t="s">
        <v>104</v>
      </c>
      <c r="BM783" s="206" t="s">
        <v>4686</v>
      </c>
    </row>
    <row r="784" spans="1:65" s="2" customFormat="1" ht="18">
      <c r="A784" s="37"/>
      <c r="B784" s="38"/>
      <c r="C784" s="39"/>
      <c r="D784" s="208" t="s">
        <v>421</v>
      </c>
      <c r="E784" s="39"/>
      <c r="F784" s="209" t="s">
        <v>4680</v>
      </c>
      <c r="G784" s="39"/>
      <c r="H784" s="39"/>
      <c r="I784" s="118"/>
      <c r="J784" s="39"/>
      <c r="K784" s="39"/>
      <c r="L784" s="42"/>
      <c r="M784" s="210"/>
      <c r="N784" s="211"/>
      <c r="O784" s="67"/>
      <c r="P784" s="67"/>
      <c r="Q784" s="67"/>
      <c r="R784" s="67"/>
      <c r="S784" s="67"/>
      <c r="T784" s="68"/>
      <c r="U784" s="37"/>
      <c r="V784" s="37"/>
      <c r="W784" s="37"/>
      <c r="X784" s="37"/>
      <c r="Y784" s="37"/>
      <c r="Z784" s="37"/>
      <c r="AA784" s="37"/>
      <c r="AB784" s="37"/>
      <c r="AC784" s="37"/>
      <c r="AD784" s="37"/>
      <c r="AE784" s="37"/>
      <c r="AT784" s="19" t="s">
        <v>421</v>
      </c>
      <c r="AU784" s="19" t="s">
        <v>91</v>
      </c>
    </row>
    <row r="785" spans="1:65" s="2" customFormat="1" ht="16.5" customHeight="1">
      <c r="A785" s="37"/>
      <c r="B785" s="38"/>
      <c r="C785" s="255" t="s">
        <v>1410</v>
      </c>
      <c r="D785" s="255" t="s">
        <v>633</v>
      </c>
      <c r="E785" s="256" t="s">
        <v>4687</v>
      </c>
      <c r="F785" s="257" t="s">
        <v>4688</v>
      </c>
      <c r="G785" s="258" t="s">
        <v>518</v>
      </c>
      <c r="H785" s="259">
        <v>4</v>
      </c>
      <c r="I785" s="260"/>
      <c r="J785" s="261">
        <f>ROUND(I785*H785,2)</f>
        <v>0</v>
      </c>
      <c r="K785" s="257" t="s">
        <v>44</v>
      </c>
      <c r="L785" s="262"/>
      <c r="M785" s="263" t="s">
        <v>44</v>
      </c>
      <c r="N785" s="264" t="s">
        <v>53</v>
      </c>
      <c r="O785" s="67"/>
      <c r="P785" s="204">
        <f>O785*H785</f>
        <v>0</v>
      </c>
      <c r="Q785" s="204">
        <v>2.78</v>
      </c>
      <c r="R785" s="204">
        <f>Q785*H785</f>
        <v>11.12</v>
      </c>
      <c r="S785" s="204">
        <v>0</v>
      </c>
      <c r="T785" s="205">
        <f>S785*H785</f>
        <v>0</v>
      </c>
      <c r="U785" s="37"/>
      <c r="V785" s="37"/>
      <c r="W785" s="37"/>
      <c r="X785" s="37"/>
      <c r="Y785" s="37"/>
      <c r="Z785" s="37"/>
      <c r="AA785" s="37"/>
      <c r="AB785" s="37"/>
      <c r="AC785" s="37"/>
      <c r="AD785" s="37"/>
      <c r="AE785" s="37"/>
      <c r="AR785" s="206" t="s">
        <v>351</v>
      </c>
      <c r="AT785" s="206" t="s">
        <v>633</v>
      </c>
      <c r="AU785" s="206" t="s">
        <v>91</v>
      </c>
      <c r="AY785" s="19" t="s">
        <v>262</v>
      </c>
      <c r="BE785" s="207">
        <f>IF(N785="základní",J785,0)</f>
        <v>0</v>
      </c>
      <c r="BF785" s="207">
        <f>IF(N785="snížená",J785,0)</f>
        <v>0</v>
      </c>
      <c r="BG785" s="207">
        <f>IF(N785="zákl. přenesená",J785,0)</f>
        <v>0</v>
      </c>
      <c r="BH785" s="207">
        <f>IF(N785="sníž. přenesená",J785,0)</f>
        <v>0</v>
      </c>
      <c r="BI785" s="207">
        <f>IF(N785="nulová",J785,0)</f>
        <v>0</v>
      </c>
      <c r="BJ785" s="19" t="s">
        <v>89</v>
      </c>
      <c r="BK785" s="207">
        <f>ROUND(I785*H785,2)</f>
        <v>0</v>
      </c>
      <c r="BL785" s="19" t="s">
        <v>104</v>
      </c>
      <c r="BM785" s="206" t="s">
        <v>4689</v>
      </c>
    </row>
    <row r="786" spans="1:65" s="2" customFormat="1" ht="18">
      <c r="A786" s="37"/>
      <c r="B786" s="38"/>
      <c r="C786" s="39"/>
      <c r="D786" s="208" t="s">
        <v>421</v>
      </c>
      <c r="E786" s="39"/>
      <c r="F786" s="209" t="s">
        <v>4680</v>
      </c>
      <c r="G786" s="39"/>
      <c r="H786" s="39"/>
      <c r="I786" s="118"/>
      <c r="J786" s="39"/>
      <c r="K786" s="39"/>
      <c r="L786" s="42"/>
      <c r="M786" s="210"/>
      <c r="N786" s="211"/>
      <c r="O786" s="67"/>
      <c r="P786" s="67"/>
      <c r="Q786" s="67"/>
      <c r="R786" s="67"/>
      <c r="S786" s="67"/>
      <c r="T786" s="68"/>
      <c r="U786" s="37"/>
      <c r="V786" s="37"/>
      <c r="W786" s="37"/>
      <c r="X786" s="37"/>
      <c r="Y786" s="37"/>
      <c r="Z786" s="37"/>
      <c r="AA786" s="37"/>
      <c r="AB786" s="37"/>
      <c r="AC786" s="37"/>
      <c r="AD786" s="37"/>
      <c r="AE786" s="37"/>
      <c r="AT786" s="19" t="s">
        <v>421</v>
      </c>
      <c r="AU786" s="19" t="s">
        <v>91</v>
      </c>
    </row>
    <row r="787" spans="1:65" s="2" customFormat="1" ht="16.5" customHeight="1">
      <c r="A787" s="37"/>
      <c r="B787" s="38"/>
      <c r="C787" s="255" t="s">
        <v>1418</v>
      </c>
      <c r="D787" s="255" t="s">
        <v>633</v>
      </c>
      <c r="E787" s="256" t="s">
        <v>4690</v>
      </c>
      <c r="F787" s="257" t="s">
        <v>4691</v>
      </c>
      <c r="G787" s="258" t="s">
        <v>518</v>
      </c>
      <c r="H787" s="259">
        <v>4</v>
      </c>
      <c r="I787" s="260"/>
      <c r="J787" s="261">
        <f>ROUND(I787*H787,2)</f>
        <v>0</v>
      </c>
      <c r="K787" s="257" t="s">
        <v>44</v>
      </c>
      <c r="L787" s="262"/>
      <c r="M787" s="263" t="s">
        <v>44</v>
      </c>
      <c r="N787" s="264" t="s">
        <v>53</v>
      </c>
      <c r="O787" s="67"/>
      <c r="P787" s="204">
        <f>O787*H787</f>
        <v>0</v>
      </c>
      <c r="Q787" s="204">
        <v>2.78</v>
      </c>
      <c r="R787" s="204">
        <f>Q787*H787</f>
        <v>11.12</v>
      </c>
      <c r="S787" s="204">
        <v>0</v>
      </c>
      <c r="T787" s="205">
        <f>S787*H787</f>
        <v>0</v>
      </c>
      <c r="U787" s="37"/>
      <c r="V787" s="37"/>
      <c r="W787" s="37"/>
      <c r="X787" s="37"/>
      <c r="Y787" s="37"/>
      <c r="Z787" s="37"/>
      <c r="AA787" s="37"/>
      <c r="AB787" s="37"/>
      <c r="AC787" s="37"/>
      <c r="AD787" s="37"/>
      <c r="AE787" s="37"/>
      <c r="AR787" s="206" t="s">
        <v>351</v>
      </c>
      <c r="AT787" s="206" t="s">
        <v>633</v>
      </c>
      <c r="AU787" s="206" t="s">
        <v>91</v>
      </c>
      <c r="AY787" s="19" t="s">
        <v>262</v>
      </c>
      <c r="BE787" s="207">
        <f>IF(N787="základní",J787,0)</f>
        <v>0</v>
      </c>
      <c r="BF787" s="207">
        <f>IF(N787="snížená",J787,0)</f>
        <v>0</v>
      </c>
      <c r="BG787" s="207">
        <f>IF(N787="zákl. přenesená",J787,0)</f>
        <v>0</v>
      </c>
      <c r="BH787" s="207">
        <f>IF(N787="sníž. přenesená",J787,0)</f>
        <v>0</v>
      </c>
      <c r="BI787" s="207">
        <f>IF(N787="nulová",J787,0)</f>
        <v>0</v>
      </c>
      <c r="BJ787" s="19" t="s">
        <v>89</v>
      </c>
      <c r="BK787" s="207">
        <f>ROUND(I787*H787,2)</f>
        <v>0</v>
      </c>
      <c r="BL787" s="19" t="s">
        <v>104</v>
      </c>
      <c r="BM787" s="206" t="s">
        <v>4692</v>
      </c>
    </row>
    <row r="788" spans="1:65" s="2" customFormat="1" ht="18">
      <c r="A788" s="37"/>
      <c r="B788" s="38"/>
      <c r="C788" s="39"/>
      <c r="D788" s="208" t="s">
        <v>421</v>
      </c>
      <c r="E788" s="39"/>
      <c r="F788" s="209" t="s">
        <v>4680</v>
      </c>
      <c r="G788" s="39"/>
      <c r="H788" s="39"/>
      <c r="I788" s="118"/>
      <c r="J788" s="39"/>
      <c r="K788" s="39"/>
      <c r="L788" s="42"/>
      <c r="M788" s="210"/>
      <c r="N788" s="211"/>
      <c r="O788" s="67"/>
      <c r="P788" s="67"/>
      <c r="Q788" s="67"/>
      <c r="R788" s="67"/>
      <c r="S788" s="67"/>
      <c r="T788" s="68"/>
      <c r="U788" s="37"/>
      <c r="V788" s="37"/>
      <c r="W788" s="37"/>
      <c r="X788" s="37"/>
      <c r="Y788" s="37"/>
      <c r="Z788" s="37"/>
      <c r="AA788" s="37"/>
      <c r="AB788" s="37"/>
      <c r="AC788" s="37"/>
      <c r="AD788" s="37"/>
      <c r="AE788" s="37"/>
      <c r="AT788" s="19" t="s">
        <v>421</v>
      </c>
      <c r="AU788" s="19" t="s">
        <v>91</v>
      </c>
    </row>
    <row r="789" spans="1:65" s="2" customFormat="1" ht="16.5" customHeight="1">
      <c r="A789" s="37"/>
      <c r="B789" s="38"/>
      <c r="C789" s="255" t="s">
        <v>1427</v>
      </c>
      <c r="D789" s="255" t="s">
        <v>633</v>
      </c>
      <c r="E789" s="256" t="s">
        <v>4693</v>
      </c>
      <c r="F789" s="257" t="s">
        <v>4694</v>
      </c>
      <c r="G789" s="258" t="s">
        <v>518</v>
      </c>
      <c r="H789" s="259">
        <v>4</v>
      </c>
      <c r="I789" s="260"/>
      <c r="J789" s="261">
        <f>ROUND(I789*H789,2)</f>
        <v>0</v>
      </c>
      <c r="K789" s="257" t="s">
        <v>44</v>
      </c>
      <c r="L789" s="262"/>
      <c r="M789" s="263" t="s">
        <v>44</v>
      </c>
      <c r="N789" s="264" t="s">
        <v>53</v>
      </c>
      <c r="O789" s="67"/>
      <c r="P789" s="204">
        <f>O789*H789</f>
        <v>0</v>
      </c>
      <c r="Q789" s="204">
        <v>2.78</v>
      </c>
      <c r="R789" s="204">
        <f>Q789*H789</f>
        <v>11.12</v>
      </c>
      <c r="S789" s="204">
        <v>0</v>
      </c>
      <c r="T789" s="205">
        <f>S789*H789</f>
        <v>0</v>
      </c>
      <c r="U789" s="37"/>
      <c r="V789" s="37"/>
      <c r="W789" s="37"/>
      <c r="X789" s="37"/>
      <c r="Y789" s="37"/>
      <c r="Z789" s="37"/>
      <c r="AA789" s="37"/>
      <c r="AB789" s="37"/>
      <c r="AC789" s="37"/>
      <c r="AD789" s="37"/>
      <c r="AE789" s="37"/>
      <c r="AR789" s="206" t="s">
        <v>351</v>
      </c>
      <c r="AT789" s="206" t="s">
        <v>633</v>
      </c>
      <c r="AU789" s="206" t="s">
        <v>91</v>
      </c>
      <c r="AY789" s="19" t="s">
        <v>262</v>
      </c>
      <c r="BE789" s="207">
        <f>IF(N789="základní",J789,0)</f>
        <v>0</v>
      </c>
      <c r="BF789" s="207">
        <f>IF(N789="snížená",J789,0)</f>
        <v>0</v>
      </c>
      <c r="BG789" s="207">
        <f>IF(N789="zákl. přenesená",J789,0)</f>
        <v>0</v>
      </c>
      <c r="BH789" s="207">
        <f>IF(N789="sníž. přenesená",J789,0)</f>
        <v>0</v>
      </c>
      <c r="BI789" s="207">
        <f>IF(N789="nulová",J789,0)</f>
        <v>0</v>
      </c>
      <c r="BJ789" s="19" t="s">
        <v>89</v>
      </c>
      <c r="BK789" s="207">
        <f>ROUND(I789*H789,2)</f>
        <v>0</v>
      </c>
      <c r="BL789" s="19" t="s">
        <v>104</v>
      </c>
      <c r="BM789" s="206" t="s">
        <v>4695</v>
      </c>
    </row>
    <row r="790" spans="1:65" s="2" customFormat="1" ht="18">
      <c r="A790" s="37"/>
      <c r="B790" s="38"/>
      <c r="C790" s="39"/>
      <c r="D790" s="208" t="s">
        <v>421</v>
      </c>
      <c r="E790" s="39"/>
      <c r="F790" s="209" t="s">
        <v>4680</v>
      </c>
      <c r="G790" s="39"/>
      <c r="H790" s="39"/>
      <c r="I790" s="118"/>
      <c r="J790" s="39"/>
      <c r="K790" s="39"/>
      <c r="L790" s="42"/>
      <c r="M790" s="210"/>
      <c r="N790" s="211"/>
      <c r="O790" s="67"/>
      <c r="P790" s="67"/>
      <c r="Q790" s="67"/>
      <c r="R790" s="67"/>
      <c r="S790" s="67"/>
      <c r="T790" s="68"/>
      <c r="U790" s="37"/>
      <c r="V790" s="37"/>
      <c r="W790" s="37"/>
      <c r="X790" s="37"/>
      <c r="Y790" s="37"/>
      <c r="Z790" s="37"/>
      <c r="AA790" s="37"/>
      <c r="AB790" s="37"/>
      <c r="AC790" s="37"/>
      <c r="AD790" s="37"/>
      <c r="AE790" s="37"/>
      <c r="AT790" s="19" t="s">
        <v>421</v>
      </c>
      <c r="AU790" s="19" t="s">
        <v>91</v>
      </c>
    </row>
    <row r="791" spans="1:65" s="2" customFormat="1" ht="16.5" customHeight="1">
      <c r="A791" s="37"/>
      <c r="B791" s="38"/>
      <c r="C791" s="255" t="s">
        <v>1432</v>
      </c>
      <c r="D791" s="255" t="s">
        <v>633</v>
      </c>
      <c r="E791" s="256" t="s">
        <v>4696</v>
      </c>
      <c r="F791" s="257" t="s">
        <v>4697</v>
      </c>
      <c r="G791" s="258" t="s">
        <v>518</v>
      </c>
      <c r="H791" s="259">
        <v>4</v>
      </c>
      <c r="I791" s="260"/>
      <c r="J791" s="261">
        <f>ROUND(I791*H791,2)</f>
        <v>0</v>
      </c>
      <c r="K791" s="257" t="s">
        <v>44</v>
      </c>
      <c r="L791" s="262"/>
      <c r="M791" s="263" t="s">
        <v>44</v>
      </c>
      <c r="N791" s="264" t="s">
        <v>53</v>
      </c>
      <c r="O791" s="67"/>
      <c r="P791" s="204">
        <f>O791*H791</f>
        <v>0</v>
      </c>
      <c r="Q791" s="204">
        <v>2.78</v>
      </c>
      <c r="R791" s="204">
        <f>Q791*H791</f>
        <v>11.12</v>
      </c>
      <c r="S791" s="204">
        <v>0</v>
      </c>
      <c r="T791" s="205">
        <f>S791*H791</f>
        <v>0</v>
      </c>
      <c r="U791" s="37"/>
      <c r="V791" s="37"/>
      <c r="W791" s="37"/>
      <c r="X791" s="37"/>
      <c r="Y791" s="37"/>
      <c r="Z791" s="37"/>
      <c r="AA791" s="37"/>
      <c r="AB791" s="37"/>
      <c r="AC791" s="37"/>
      <c r="AD791" s="37"/>
      <c r="AE791" s="37"/>
      <c r="AR791" s="206" t="s">
        <v>351</v>
      </c>
      <c r="AT791" s="206" t="s">
        <v>633</v>
      </c>
      <c r="AU791" s="206" t="s">
        <v>91</v>
      </c>
      <c r="AY791" s="19" t="s">
        <v>262</v>
      </c>
      <c r="BE791" s="207">
        <f>IF(N791="základní",J791,0)</f>
        <v>0</v>
      </c>
      <c r="BF791" s="207">
        <f>IF(N791="snížená",J791,0)</f>
        <v>0</v>
      </c>
      <c r="BG791" s="207">
        <f>IF(N791="zákl. přenesená",J791,0)</f>
        <v>0</v>
      </c>
      <c r="BH791" s="207">
        <f>IF(N791="sníž. přenesená",J791,0)</f>
        <v>0</v>
      </c>
      <c r="BI791" s="207">
        <f>IF(N791="nulová",J791,0)</f>
        <v>0</v>
      </c>
      <c r="BJ791" s="19" t="s">
        <v>89</v>
      </c>
      <c r="BK791" s="207">
        <f>ROUND(I791*H791,2)</f>
        <v>0</v>
      </c>
      <c r="BL791" s="19" t="s">
        <v>104</v>
      </c>
      <c r="BM791" s="206" t="s">
        <v>4698</v>
      </c>
    </row>
    <row r="792" spans="1:65" s="2" customFormat="1" ht="18">
      <c r="A792" s="37"/>
      <c r="B792" s="38"/>
      <c r="C792" s="39"/>
      <c r="D792" s="208" t="s">
        <v>421</v>
      </c>
      <c r="E792" s="39"/>
      <c r="F792" s="209" t="s">
        <v>4680</v>
      </c>
      <c r="G792" s="39"/>
      <c r="H792" s="39"/>
      <c r="I792" s="118"/>
      <c r="J792" s="39"/>
      <c r="K792" s="39"/>
      <c r="L792" s="42"/>
      <c r="M792" s="210"/>
      <c r="N792" s="211"/>
      <c r="O792" s="67"/>
      <c r="P792" s="67"/>
      <c r="Q792" s="67"/>
      <c r="R792" s="67"/>
      <c r="S792" s="67"/>
      <c r="T792" s="68"/>
      <c r="U792" s="37"/>
      <c r="V792" s="37"/>
      <c r="W792" s="37"/>
      <c r="X792" s="37"/>
      <c r="Y792" s="37"/>
      <c r="Z792" s="37"/>
      <c r="AA792" s="37"/>
      <c r="AB792" s="37"/>
      <c r="AC792" s="37"/>
      <c r="AD792" s="37"/>
      <c r="AE792" s="37"/>
      <c r="AT792" s="19" t="s">
        <v>421</v>
      </c>
      <c r="AU792" s="19" t="s">
        <v>91</v>
      </c>
    </row>
    <row r="793" spans="1:65" s="2" customFormat="1" ht="16.5" customHeight="1">
      <c r="A793" s="37"/>
      <c r="B793" s="38"/>
      <c r="C793" s="255" t="s">
        <v>1437</v>
      </c>
      <c r="D793" s="255" t="s">
        <v>633</v>
      </c>
      <c r="E793" s="256" t="s">
        <v>4699</v>
      </c>
      <c r="F793" s="257" t="s">
        <v>4700</v>
      </c>
      <c r="G793" s="258" t="s">
        <v>518</v>
      </c>
      <c r="H793" s="259">
        <v>4</v>
      </c>
      <c r="I793" s="260"/>
      <c r="J793" s="261">
        <f>ROUND(I793*H793,2)</f>
        <v>0</v>
      </c>
      <c r="K793" s="257" t="s">
        <v>44</v>
      </c>
      <c r="L793" s="262"/>
      <c r="M793" s="263" t="s">
        <v>44</v>
      </c>
      <c r="N793" s="264" t="s">
        <v>53</v>
      </c>
      <c r="O793" s="67"/>
      <c r="P793" s="204">
        <f>O793*H793</f>
        <v>0</v>
      </c>
      <c r="Q793" s="204">
        <v>2.78</v>
      </c>
      <c r="R793" s="204">
        <f>Q793*H793</f>
        <v>11.12</v>
      </c>
      <c r="S793" s="204">
        <v>0</v>
      </c>
      <c r="T793" s="205">
        <f>S793*H793</f>
        <v>0</v>
      </c>
      <c r="U793" s="37"/>
      <c r="V793" s="37"/>
      <c r="W793" s="37"/>
      <c r="X793" s="37"/>
      <c r="Y793" s="37"/>
      <c r="Z793" s="37"/>
      <c r="AA793" s="37"/>
      <c r="AB793" s="37"/>
      <c r="AC793" s="37"/>
      <c r="AD793" s="37"/>
      <c r="AE793" s="37"/>
      <c r="AR793" s="206" t="s">
        <v>351</v>
      </c>
      <c r="AT793" s="206" t="s">
        <v>633</v>
      </c>
      <c r="AU793" s="206" t="s">
        <v>91</v>
      </c>
      <c r="AY793" s="19" t="s">
        <v>262</v>
      </c>
      <c r="BE793" s="207">
        <f>IF(N793="základní",J793,0)</f>
        <v>0</v>
      </c>
      <c r="BF793" s="207">
        <f>IF(N793="snížená",J793,0)</f>
        <v>0</v>
      </c>
      <c r="BG793" s="207">
        <f>IF(N793="zákl. přenesená",J793,0)</f>
        <v>0</v>
      </c>
      <c r="BH793" s="207">
        <f>IF(N793="sníž. přenesená",J793,0)</f>
        <v>0</v>
      </c>
      <c r="BI793" s="207">
        <f>IF(N793="nulová",J793,0)</f>
        <v>0</v>
      </c>
      <c r="BJ793" s="19" t="s">
        <v>89</v>
      </c>
      <c r="BK793" s="207">
        <f>ROUND(I793*H793,2)</f>
        <v>0</v>
      </c>
      <c r="BL793" s="19" t="s">
        <v>104</v>
      </c>
      <c r="BM793" s="206" t="s">
        <v>4701</v>
      </c>
    </row>
    <row r="794" spans="1:65" s="2" customFormat="1" ht="18">
      <c r="A794" s="37"/>
      <c r="B794" s="38"/>
      <c r="C794" s="39"/>
      <c r="D794" s="208" t="s">
        <v>421</v>
      </c>
      <c r="E794" s="39"/>
      <c r="F794" s="209" t="s">
        <v>4680</v>
      </c>
      <c r="G794" s="39"/>
      <c r="H794" s="39"/>
      <c r="I794" s="118"/>
      <c r="J794" s="39"/>
      <c r="K794" s="39"/>
      <c r="L794" s="42"/>
      <c r="M794" s="210"/>
      <c r="N794" s="211"/>
      <c r="O794" s="67"/>
      <c r="P794" s="67"/>
      <c r="Q794" s="67"/>
      <c r="R794" s="67"/>
      <c r="S794" s="67"/>
      <c r="T794" s="68"/>
      <c r="U794" s="37"/>
      <c r="V794" s="37"/>
      <c r="W794" s="37"/>
      <c r="X794" s="37"/>
      <c r="Y794" s="37"/>
      <c r="Z794" s="37"/>
      <c r="AA794" s="37"/>
      <c r="AB794" s="37"/>
      <c r="AC794" s="37"/>
      <c r="AD794" s="37"/>
      <c r="AE794" s="37"/>
      <c r="AT794" s="19" t="s">
        <v>421</v>
      </c>
      <c r="AU794" s="19" t="s">
        <v>91</v>
      </c>
    </row>
    <row r="795" spans="1:65" s="2" customFormat="1" ht="16.5" customHeight="1">
      <c r="A795" s="37"/>
      <c r="B795" s="38"/>
      <c r="C795" s="255" t="s">
        <v>1446</v>
      </c>
      <c r="D795" s="255" t="s">
        <v>633</v>
      </c>
      <c r="E795" s="256" t="s">
        <v>4702</v>
      </c>
      <c r="F795" s="257" t="s">
        <v>4703</v>
      </c>
      <c r="G795" s="258" t="s">
        <v>518</v>
      </c>
      <c r="H795" s="259">
        <v>4</v>
      </c>
      <c r="I795" s="260"/>
      <c r="J795" s="261">
        <f>ROUND(I795*H795,2)</f>
        <v>0</v>
      </c>
      <c r="K795" s="257" t="s">
        <v>44</v>
      </c>
      <c r="L795" s="262"/>
      <c r="M795" s="263" t="s">
        <v>44</v>
      </c>
      <c r="N795" s="264" t="s">
        <v>53</v>
      </c>
      <c r="O795" s="67"/>
      <c r="P795" s="204">
        <f>O795*H795</f>
        <v>0</v>
      </c>
      <c r="Q795" s="204">
        <v>2.78</v>
      </c>
      <c r="R795" s="204">
        <f>Q795*H795</f>
        <v>11.12</v>
      </c>
      <c r="S795" s="204">
        <v>0</v>
      </c>
      <c r="T795" s="205">
        <f>S795*H795</f>
        <v>0</v>
      </c>
      <c r="U795" s="37"/>
      <c r="V795" s="37"/>
      <c r="W795" s="37"/>
      <c r="X795" s="37"/>
      <c r="Y795" s="37"/>
      <c r="Z795" s="37"/>
      <c r="AA795" s="37"/>
      <c r="AB795" s="37"/>
      <c r="AC795" s="37"/>
      <c r="AD795" s="37"/>
      <c r="AE795" s="37"/>
      <c r="AR795" s="206" t="s">
        <v>351</v>
      </c>
      <c r="AT795" s="206" t="s">
        <v>633</v>
      </c>
      <c r="AU795" s="206" t="s">
        <v>91</v>
      </c>
      <c r="AY795" s="19" t="s">
        <v>262</v>
      </c>
      <c r="BE795" s="207">
        <f>IF(N795="základní",J795,0)</f>
        <v>0</v>
      </c>
      <c r="BF795" s="207">
        <f>IF(N795="snížená",J795,0)</f>
        <v>0</v>
      </c>
      <c r="BG795" s="207">
        <f>IF(N795="zákl. přenesená",J795,0)</f>
        <v>0</v>
      </c>
      <c r="BH795" s="207">
        <f>IF(N795="sníž. přenesená",J795,0)</f>
        <v>0</v>
      </c>
      <c r="BI795" s="207">
        <f>IF(N795="nulová",J795,0)</f>
        <v>0</v>
      </c>
      <c r="BJ795" s="19" t="s">
        <v>89</v>
      </c>
      <c r="BK795" s="207">
        <f>ROUND(I795*H795,2)</f>
        <v>0</v>
      </c>
      <c r="BL795" s="19" t="s">
        <v>104</v>
      </c>
      <c r="BM795" s="206" t="s">
        <v>4704</v>
      </c>
    </row>
    <row r="796" spans="1:65" s="2" customFormat="1" ht="18">
      <c r="A796" s="37"/>
      <c r="B796" s="38"/>
      <c r="C796" s="39"/>
      <c r="D796" s="208" t="s">
        <v>421</v>
      </c>
      <c r="E796" s="39"/>
      <c r="F796" s="209" t="s">
        <v>4680</v>
      </c>
      <c r="G796" s="39"/>
      <c r="H796" s="39"/>
      <c r="I796" s="118"/>
      <c r="J796" s="39"/>
      <c r="K796" s="39"/>
      <c r="L796" s="42"/>
      <c r="M796" s="210"/>
      <c r="N796" s="211"/>
      <c r="O796" s="67"/>
      <c r="P796" s="67"/>
      <c r="Q796" s="67"/>
      <c r="R796" s="67"/>
      <c r="S796" s="67"/>
      <c r="T796" s="68"/>
      <c r="U796" s="37"/>
      <c r="V796" s="37"/>
      <c r="W796" s="37"/>
      <c r="X796" s="37"/>
      <c r="Y796" s="37"/>
      <c r="Z796" s="37"/>
      <c r="AA796" s="37"/>
      <c r="AB796" s="37"/>
      <c r="AC796" s="37"/>
      <c r="AD796" s="37"/>
      <c r="AE796" s="37"/>
      <c r="AT796" s="19" t="s">
        <v>421</v>
      </c>
      <c r="AU796" s="19" t="s">
        <v>91</v>
      </c>
    </row>
    <row r="797" spans="1:65" s="2" customFormat="1" ht="16.5" customHeight="1">
      <c r="A797" s="37"/>
      <c r="B797" s="38"/>
      <c r="C797" s="255" t="s">
        <v>1451</v>
      </c>
      <c r="D797" s="255" t="s">
        <v>633</v>
      </c>
      <c r="E797" s="256" t="s">
        <v>4705</v>
      </c>
      <c r="F797" s="257" t="s">
        <v>4706</v>
      </c>
      <c r="G797" s="258" t="s">
        <v>518</v>
      </c>
      <c r="H797" s="259">
        <v>1</v>
      </c>
      <c r="I797" s="260"/>
      <c r="J797" s="261">
        <f>ROUND(I797*H797,2)</f>
        <v>0</v>
      </c>
      <c r="K797" s="257" t="s">
        <v>44</v>
      </c>
      <c r="L797" s="262"/>
      <c r="M797" s="263" t="s">
        <v>44</v>
      </c>
      <c r="N797" s="264" t="s">
        <v>53</v>
      </c>
      <c r="O797" s="67"/>
      <c r="P797" s="204">
        <f>O797*H797</f>
        <v>0</v>
      </c>
      <c r="Q797" s="204">
        <v>2.78</v>
      </c>
      <c r="R797" s="204">
        <f>Q797*H797</f>
        <v>2.78</v>
      </c>
      <c r="S797" s="204">
        <v>0</v>
      </c>
      <c r="T797" s="205">
        <f>S797*H797</f>
        <v>0</v>
      </c>
      <c r="U797" s="37"/>
      <c r="V797" s="37"/>
      <c r="W797" s="37"/>
      <c r="X797" s="37"/>
      <c r="Y797" s="37"/>
      <c r="Z797" s="37"/>
      <c r="AA797" s="37"/>
      <c r="AB797" s="37"/>
      <c r="AC797" s="37"/>
      <c r="AD797" s="37"/>
      <c r="AE797" s="37"/>
      <c r="AR797" s="206" t="s">
        <v>351</v>
      </c>
      <c r="AT797" s="206" t="s">
        <v>633</v>
      </c>
      <c r="AU797" s="206" t="s">
        <v>91</v>
      </c>
      <c r="AY797" s="19" t="s">
        <v>262</v>
      </c>
      <c r="BE797" s="207">
        <f>IF(N797="základní",J797,0)</f>
        <v>0</v>
      </c>
      <c r="BF797" s="207">
        <f>IF(N797="snížená",J797,0)</f>
        <v>0</v>
      </c>
      <c r="BG797" s="207">
        <f>IF(N797="zákl. přenesená",J797,0)</f>
        <v>0</v>
      </c>
      <c r="BH797" s="207">
        <f>IF(N797="sníž. přenesená",J797,0)</f>
        <v>0</v>
      </c>
      <c r="BI797" s="207">
        <f>IF(N797="nulová",J797,0)</f>
        <v>0</v>
      </c>
      <c r="BJ797" s="19" t="s">
        <v>89</v>
      </c>
      <c r="BK797" s="207">
        <f>ROUND(I797*H797,2)</f>
        <v>0</v>
      </c>
      <c r="BL797" s="19" t="s">
        <v>104</v>
      </c>
      <c r="BM797" s="206" t="s">
        <v>4707</v>
      </c>
    </row>
    <row r="798" spans="1:65" s="2" customFormat="1" ht="18">
      <c r="A798" s="37"/>
      <c r="B798" s="38"/>
      <c r="C798" s="39"/>
      <c r="D798" s="208" t="s">
        <v>421</v>
      </c>
      <c r="E798" s="39"/>
      <c r="F798" s="209" t="s">
        <v>4680</v>
      </c>
      <c r="G798" s="39"/>
      <c r="H798" s="39"/>
      <c r="I798" s="118"/>
      <c r="J798" s="39"/>
      <c r="K798" s="39"/>
      <c r="L798" s="42"/>
      <c r="M798" s="210"/>
      <c r="N798" s="211"/>
      <c r="O798" s="67"/>
      <c r="P798" s="67"/>
      <c r="Q798" s="67"/>
      <c r="R798" s="67"/>
      <c r="S798" s="67"/>
      <c r="T798" s="68"/>
      <c r="U798" s="37"/>
      <c r="V798" s="37"/>
      <c r="W798" s="37"/>
      <c r="X798" s="37"/>
      <c r="Y798" s="37"/>
      <c r="Z798" s="37"/>
      <c r="AA798" s="37"/>
      <c r="AB798" s="37"/>
      <c r="AC798" s="37"/>
      <c r="AD798" s="37"/>
      <c r="AE798" s="37"/>
      <c r="AT798" s="19" t="s">
        <v>421</v>
      </c>
      <c r="AU798" s="19" t="s">
        <v>91</v>
      </c>
    </row>
    <row r="799" spans="1:65" s="2" customFormat="1" ht="16.5" customHeight="1">
      <c r="A799" s="37"/>
      <c r="B799" s="38"/>
      <c r="C799" s="255" t="s">
        <v>1456</v>
      </c>
      <c r="D799" s="255" t="s">
        <v>633</v>
      </c>
      <c r="E799" s="256" t="s">
        <v>4708</v>
      </c>
      <c r="F799" s="257" t="s">
        <v>4709</v>
      </c>
      <c r="G799" s="258" t="s">
        <v>518</v>
      </c>
      <c r="H799" s="259">
        <v>1</v>
      </c>
      <c r="I799" s="260"/>
      <c r="J799" s="261">
        <f>ROUND(I799*H799,2)</f>
        <v>0</v>
      </c>
      <c r="K799" s="257" t="s">
        <v>44</v>
      </c>
      <c r="L799" s="262"/>
      <c r="M799" s="263" t="s">
        <v>44</v>
      </c>
      <c r="N799" s="264" t="s">
        <v>53</v>
      </c>
      <c r="O799" s="67"/>
      <c r="P799" s="204">
        <f>O799*H799</f>
        <v>0</v>
      </c>
      <c r="Q799" s="204">
        <v>2.78</v>
      </c>
      <c r="R799" s="204">
        <f>Q799*H799</f>
        <v>2.78</v>
      </c>
      <c r="S799" s="204">
        <v>0</v>
      </c>
      <c r="T799" s="205">
        <f>S799*H799</f>
        <v>0</v>
      </c>
      <c r="U799" s="37"/>
      <c r="V799" s="37"/>
      <c r="W799" s="37"/>
      <c r="X799" s="37"/>
      <c r="Y799" s="37"/>
      <c r="Z799" s="37"/>
      <c r="AA799" s="37"/>
      <c r="AB799" s="37"/>
      <c r="AC799" s="37"/>
      <c r="AD799" s="37"/>
      <c r="AE799" s="37"/>
      <c r="AR799" s="206" t="s">
        <v>351</v>
      </c>
      <c r="AT799" s="206" t="s">
        <v>633</v>
      </c>
      <c r="AU799" s="206" t="s">
        <v>91</v>
      </c>
      <c r="AY799" s="19" t="s">
        <v>262</v>
      </c>
      <c r="BE799" s="207">
        <f>IF(N799="základní",J799,0)</f>
        <v>0</v>
      </c>
      <c r="BF799" s="207">
        <f>IF(N799="snížená",J799,0)</f>
        <v>0</v>
      </c>
      <c r="BG799" s="207">
        <f>IF(N799="zákl. přenesená",J799,0)</f>
        <v>0</v>
      </c>
      <c r="BH799" s="207">
        <f>IF(N799="sníž. přenesená",J799,0)</f>
        <v>0</v>
      </c>
      <c r="BI799" s="207">
        <f>IF(N799="nulová",J799,0)</f>
        <v>0</v>
      </c>
      <c r="BJ799" s="19" t="s">
        <v>89</v>
      </c>
      <c r="BK799" s="207">
        <f>ROUND(I799*H799,2)</f>
        <v>0</v>
      </c>
      <c r="BL799" s="19" t="s">
        <v>104</v>
      </c>
      <c r="BM799" s="206" t="s">
        <v>4710</v>
      </c>
    </row>
    <row r="800" spans="1:65" s="2" customFormat="1" ht="18">
      <c r="A800" s="37"/>
      <c r="B800" s="38"/>
      <c r="C800" s="39"/>
      <c r="D800" s="208" t="s">
        <v>421</v>
      </c>
      <c r="E800" s="39"/>
      <c r="F800" s="209" t="s">
        <v>4680</v>
      </c>
      <c r="G800" s="39"/>
      <c r="H800" s="39"/>
      <c r="I800" s="118"/>
      <c r="J800" s="39"/>
      <c r="K800" s="39"/>
      <c r="L800" s="42"/>
      <c r="M800" s="210"/>
      <c r="N800" s="211"/>
      <c r="O800" s="67"/>
      <c r="P800" s="67"/>
      <c r="Q800" s="67"/>
      <c r="R800" s="67"/>
      <c r="S800" s="67"/>
      <c r="T800" s="68"/>
      <c r="U800" s="37"/>
      <c r="V800" s="37"/>
      <c r="W800" s="37"/>
      <c r="X800" s="37"/>
      <c r="Y800" s="37"/>
      <c r="Z800" s="37"/>
      <c r="AA800" s="37"/>
      <c r="AB800" s="37"/>
      <c r="AC800" s="37"/>
      <c r="AD800" s="37"/>
      <c r="AE800" s="37"/>
      <c r="AT800" s="19" t="s">
        <v>421</v>
      </c>
      <c r="AU800" s="19" t="s">
        <v>91</v>
      </c>
    </row>
    <row r="801" spans="1:65" s="2" customFormat="1" ht="16.5" customHeight="1">
      <c r="A801" s="37"/>
      <c r="B801" s="38"/>
      <c r="C801" s="255" t="s">
        <v>1464</v>
      </c>
      <c r="D801" s="255" t="s">
        <v>633</v>
      </c>
      <c r="E801" s="256" t="s">
        <v>4711</v>
      </c>
      <c r="F801" s="257" t="s">
        <v>4712</v>
      </c>
      <c r="G801" s="258" t="s">
        <v>518</v>
      </c>
      <c r="H801" s="259">
        <v>1</v>
      </c>
      <c r="I801" s="260"/>
      <c r="J801" s="261">
        <f>ROUND(I801*H801,2)</f>
        <v>0</v>
      </c>
      <c r="K801" s="257" t="s">
        <v>44</v>
      </c>
      <c r="L801" s="262"/>
      <c r="M801" s="263" t="s">
        <v>44</v>
      </c>
      <c r="N801" s="264" t="s">
        <v>53</v>
      </c>
      <c r="O801" s="67"/>
      <c r="P801" s="204">
        <f>O801*H801</f>
        <v>0</v>
      </c>
      <c r="Q801" s="204">
        <v>2.78</v>
      </c>
      <c r="R801" s="204">
        <f>Q801*H801</f>
        <v>2.78</v>
      </c>
      <c r="S801" s="204">
        <v>0</v>
      </c>
      <c r="T801" s="205">
        <f>S801*H801</f>
        <v>0</v>
      </c>
      <c r="U801" s="37"/>
      <c r="V801" s="37"/>
      <c r="W801" s="37"/>
      <c r="X801" s="37"/>
      <c r="Y801" s="37"/>
      <c r="Z801" s="37"/>
      <c r="AA801" s="37"/>
      <c r="AB801" s="37"/>
      <c r="AC801" s="37"/>
      <c r="AD801" s="37"/>
      <c r="AE801" s="37"/>
      <c r="AR801" s="206" t="s">
        <v>351</v>
      </c>
      <c r="AT801" s="206" t="s">
        <v>633</v>
      </c>
      <c r="AU801" s="206" t="s">
        <v>91</v>
      </c>
      <c r="AY801" s="19" t="s">
        <v>262</v>
      </c>
      <c r="BE801" s="207">
        <f>IF(N801="základní",J801,0)</f>
        <v>0</v>
      </c>
      <c r="BF801" s="207">
        <f>IF(N801="snížená",J801,0)</f>
        <v>0</v>
      </c>
      <c r="BG801" s="207">
        <f>IF(N801="zákl. přenesená",J801,0)</f>
        <v>0</v>
      </c>
      <c r="BH801" s="207">
        <f>IF(N801="sníž. přenesená",J801,0)</f>
        <v>0</v>
      </c>
      <c r="BI801" s="207">
        <f>IF(N801="nulová",J801,0)</f>
        <v>0</v>
      </c>
      <c r="BJ801" s="19" t="s">
        <v>89</v>
      </c>
      <c r="BK801" s="207">
        <f>ROUND(I801*H801,2)</f>
        <v>0</v>
      </c>
      <c r="BL801" s="19" t="s">
        <v>104</v>
      </c>
      <c r="BM801" s="206" t="s">
        <v>4713</v>
      </c>
    </row>
    <row r="802" spans="1:65" s="2" customFormat="1" ht="18">
      <c r="A802" s="37"/>
      <c r="B802" s="38"/>
      <c r="C802" s="39"/>
      <c r="D802" s="208" t="s">
        <v>421</v>
      </c>
      <c r="E802" s="39"/>
      <c r="F802" s="209" t="s">
        <v>4680</v>
      </c>
      <c r="G802" s="39"/>
      <c r="H802" s="39"/>
      <c r="I802" s="118"/>
      <c r="J802" s="39"/>
      <c r="K802" s="39"/>
      <c r="L802" s="42"/>
      <c r="M802" s="210"/>
      <c r="N802" s="211"/>
      <c r="O802" s="67"/>
      <c r="P802" s="67"/>
      <c r="Q802" s="67"/>
      <c r="R802" s="67"/>
      <c r="S802" s="67"/>
      <c r="T802" s="68"/>
      <c r="U802" s="37"/>
      <c r="V802" s="37"/>
      <c r="W802" s="37"/>
      <c r="X802" s="37"/>
      <c r="Y802" s="37"/>
      <c r="Z802" s="37"/>
      <c r="AA802" s="37"/>
      <c r="AB802" s="37"/>
      <c r="AC802" s="37"/>
      <c r="AD802" s="37"/>
      <c r="AE802" s="37"/>
      <c r="AT802" s="19" t="s">
        <v>421</v>
      </c>
      <c r="AU802" s="19" t="s">
        <v>91</v>
      </c>
    </row>
    <row r="803" spans="1:65" s="2" customFormat="1" ht="16.5" customHeight="1">
      <c r="A803" s="37"/>
      <c r="B803" s="38"/>
      <c r="C803" s="255" t="s">
        <v>1469</v>
      </c>
      <c r="D803" s="255" t="s">
        <v>633</v>
      </c>
      <c r="E803" s="256" t="s">
        <v>4714</v>
      </c>
      <c r="F803" s="257" t="s">
        <v>4715</v>
      </c>
      <c r="G803" s="258" t="s">
        <v>518</v>
      </c>
      <c r="H803" s="259">
        <v>1</v>
      </c>
      <c r="I803" s="260"/>
      <c r="J803" s="261">
        <f>ROUND(I803*H803,2)</f>
        <v>0</v>
      </c>
      <c r="K803" s="257" t="s">
        <v>44</v>
      </c>
      <c r="L803" s="262"/>
      <c r="M803" s="263" t="s">
        <v>44</v>
      </c>
      <c r="N803" s="264" t="s">
        <v>53</v>
      </c>
      <c r="O803" s="67"/>
      <c r="P803" s="204">
        <f>O803*H803</f>
        <v>0</v>
      </c>
      <c r="Q803" s="204">
        <v>2.78</v>
      </c>
      <c r="R803" s="204">
        <f>Q803*H803</f>
        <v>2.78</v>
      </c>
      <c r="S803" s="204">
        <v>0</v>
      </c>
      <c r="T803" s="205">
        <f>S803*H803</f>
        <v>0</v>
      </c>
      <c r="U803" s="37"/>
      <c r="V803" s="37"/>
      <c r="W803" s="37"/>
      <c r="X803" s="37"/>
      <c r="Y803" s="37"/>
      <c r="Z803" s="37"/>
      <c r="AA803" s="37"/>
      <c r="AB803" s="37"/>
      <c r="AC803" s="37"/>
      <c r="AD803" s="37"/>
      <c r="AE803" s="37"/>
      <c r="AR803" s="206" t="s">
        <v>351</v>
      </c>
      <c r="AT803" s="206" t="s">
        <v>633</v>
      </c>
      <c r="AU803" s="206" t="s">
        <v>91</v>
      </c>
      <c r="AY803" s="19" t="s">
        <v>262</v>
      </c>
      <c r="BE803" s="207">
        <f>IF(N803="základní",J803,0)</f>
        <v>0</v>
      </c>
      <c r="BF803" s="207">
        <f>IF(N803="snížená",J803,0)</f>
        <v>0</v>
      </c>
      <c r="BG803" s="207">
        <f>IF(N803="zákl. přenesená",J803,0)</f>
        <v>0</v>
      </c>
      <c r="BH803" s="207">
        <f>IF(N803="sníž. přenesená",J803,0)</f>
        <v>0</v>
      </c>
      <c r="BI803" s="207">
        <f>IF(N803="nulová",J803,0)</f>
        <v>0</v>
      </c>
      <c r="BJ803" s="19" t="s">
        <v>89</v>
      </c>
      <c r="BK803" s="207">
        <f>ROUND(I803*H803,2)</f>
        <v>0</v>
      </c>
      <c r="BL803" s="19" t="s">
        <v>104</v>
      </c>
      <c r="BM803" s="206" t="s">
        <v>4716</v>
      </c>
    </row>
    <row r="804" spans="1:65" s="2" customFormat="1" ht="18">
      <c r="A804" s="37"/>
      <c r="B804" s="38"/>
      <c r="C804" s="39"/>
      <c r="D804" s="208" t="s">
        <v>421</v>
      </c>
      <c r="E804" s="39"/>
      <c r="F804" s="209" t="s">
        <v>4680</v>
      </c>
      <c r="G804" s="39"/>
      <c r="H804" s="39"/>
      <c r="I804" s="118"/>
      <c r="J804" s="39"/>
      <c r="K804" s="39"/>
      <c r="L804" s="42"/>
      <c r="M804" s="210"/>
      <c r="N804" s="211"/>
      <c r="O804" s="67"/>
      <c r="P804" s="67"/>
      <c r="Q804" s="67"/>
      <c r="R804" s="67"/>
      <c r="S804" s="67"/>
      <c r="T804" s="68"/>
      <c r="U804" s="37"/>
      <c r="V804" s="37"/>
      <c r="W804" s="37"/>
      <c r="X804" s="37"/>
      <c r="Y804" s="37"/>
      <c r="Z804" s="37"/>
      <c r="AA804" s="37"/>
      <c r="AB804" s="37"/>
      <c r="AC804" s="37"/>
      <c r="AD804" s="37"/>
      <c r="AE804" s="37"/>
      <c r="AT804" s="19" t="s">
        <v>421</v>
      </c>
      <c r="AU804" s="19" t="s">
        <v>91</v>
      </c>
    </row>
    <row r="805" spans="1:65" s="2" customFormat="1" ht="16.5" customHeight="1">
      <c r="A805" s="37"/>
      <c r="B805" s="38"/>
      <c r="C805" s="255" t="s">
        <v>1474</v>
      </c>
      <c r="D805" s="255" t="s">
        <v>633</v>
      </c>
      <c r="E805" s="256" t="s">
        <v>4717</v>
      </c>
      <c r="F805" s="257" t="s">
        <v>4718</v>
      </c>
      <c r="G805" s="258" t="s">
        <v>518</v>
      </c>
      <c r="H805" s="259">
        <v>1</v>
      </c>
      <c r="I805" s="260"/>
      <c r="J805" s="261">
        <f>ROUND(I805*H805,2)</f>
        <v>0</v>
      </c>
      <c r="K805" s="257" t="s">
        <v>44</v>
      </c>
      <c r="L805" s="262"/>
      <c r="M805" s="263" t="s">
        <v>44</v>
      </c>
      <c r="N805" s="264" t="s">
        <v>53</v>
      </c>
      <c r="O805" s="67"/>
      <c r="P805" s="204">
        <f>O805*H805</f>
        <v>0</v>
      </c>
      <c r="Q805" s="204">
        <v>2.78</v>
      </c>
      <c r="R805" s="204">
        <f>Q805*H805</f>
        <v>2.78</v>
      </c>
      <c r="S805" s="204">
        <v>0</v>
      </c>
      <c r="T805" s="205">
        <f>S805*H805</f>
        <v>0</v>
      </c>
      <c r="U805" s="37"/>
      <c r="V805" s="37"/>
      <c r="W805" s="37"/>
      <c r="X805" s="37"/>
      <c r="Y805" s="37"/>
      <c r="Z805" s="37"/>
      <c r="AA805" s="37"/>
      <c r="AB805" s="37"/>
      <c r="AC805" s="37"/>
      <c r="AD805" s="37"/>
      <c r="AE805" s="37"/>
      <c r="AR805" s="206" t="s">
        <v>351</v>
      </c>
      <c r="AT805" s="206" t="s">
        <v>633</v>
      </c>
      <c r="AU805" s="206" t="s">
        <v>91</v>
      </c>
      <c r="AY805" s="19" t="s">
        <v>262</v>
      </c>
      <c r="BE805" s="207">
        <f>IF(N805="základní",J805,0)</f>
        <v>0</v>
      </c>
      <c r="BF805" s="207">
        <f>IF(N805="snížená",J805,0)</f>
        <v>0</v>
      </c>
      <c r="BG805" s="207">
        <f>IF(N805="zákl. přenesená",J805,0)</f>
        <v>0</v>
      </c>
      <c r="BH805" s="207">
        <f>IF(N805="sníž. přenesená",J805,0)</f>
        <v>0</v>
      </c>
      <c r="BI805" s="207">
        <f>IF(N805="nulová",J805,0)</f>
        <v>0</v>
      </c>
      <c r="BJ805" s="19" t="s">
        <v>89</v>
      </c>
      <c r="BK805" s="207">
        <f>ROUND(I805*H805,2)</f>
        <v>0</v>
      </c>
      <c r="BL805" s="19" t="s">
        <v>104</v>
      </c>
      <c r="BM805" s="206" t="s">
        <v>4719</v>
      </c>
    </row>
    <row r="806" spans="1:65" s="2" customFormat="1" ht="18">
      <c r="A806" s="37"/>
      <c r="B806" s="38"/>
      <c r="C806" s="39"/>
      <c r="D806" s="208" t="s">
        <v>421</v>
      </c>
      <c r="E806" s="39"/>
      <c r="F806" s="209" t="s">
        <v>4680</v>
      </c>
      <c r="G806" s="39"/>
      <c r="H806" s="39"/>
      <c r="I806" s="118"/>
      <c r="J806" s="39"/>
      <c r="K806" s="39"/>
      <c r="L806" s="42"/>
      <c r="M806" s="210"/>
      <c r="N806" s="211"/>
      <c r="O806" s="67"/>
      <c r="P806" s="67"/>
      <c r="Q806" s="67"/>
      <c r="R806" s="67"/>
      <c r="S806" s="67"/>
      <c r="T806" s="68"/>
      <c r="U806" s="37"/>
      <c r="V806" s="37"/>
      <c r="W806" s="37"/>
      <c r="X806" s="37"/>
      <c r="Y806" s="37"/>
      <c r="Z806" s="37"/>
      <c r="AA806" s="37"/>
      <c r="AB806" s="37"/>
      <c r="AC806" s="37"/>
      <c r="AD806" s="37"/>
      <c r="AE806" s="37"/>
      <c r="AT806" s="19" t="s">
        <v>421</v>
      </c>
      <c r="AU806" s="19" t="s">
        <v>91</v>
      </c>
    </row>
    <row r="807" spans="1:65" s="2" customFormat="1" ht="16.5" customHeight="1">
      <c r="A807" s="37"/>
      <c r="B807" s="38"/>
      <c r="C807" s="255" t="s">
        <v>1479</v>
      </c>
      <c r="D807" s="255" t="s">
        <v>633</v>
      </c>
      <c r="E807" s="256" t="s">
        <v>4720</v>
      </c>
      <c r="F807" s="257" t="s">
        <v>4721</v>
      </c>
      <c r="G807" s="258" t="s">
        <v>518</v>
      </c>
      <c r="H807" s="259">
        <v>1</v>
      </c>
      <c r="I807" s="260"/>
      <c r="J807" s="261">
        <f>ROUND(I807*H807,2)</f>
        <v>0</v>
      </c>
      <c r="K807" s="257" t="s">
        <v>44</v>
      </c>
      <c r="L807" s="262"/>
      <c r="M807" s="263" t="s">
        <v>44</v>
      </c>
      <c r="N807" s="264" t="s">
        <v>53</v>
      </c>
      <c r="O807" s="67"/>
      <c r="P807" s="204">
        <f>O807*H807</f>
        <v>0</v>
      </c>
      <c r="Q807" s="204">
        <v>2.78</v>
      </c>
      <c r="R807" s="204">
        <f>Q807*H807</f>
        <v>2.78</v>
      </c>
      <c r="S807" s="204">
        <v>0</v>
      </c>
      <c r="T807" s="205">
        <f>S807*H807</f>
        <v>0</v>
      </c>
      <c r="U807" s="37"/>
      <c r="V807" s="37"/>
      <c r="W807" s="37"/>
      <c r="X807" s="37"/>
      <c r="Y807" s="37"/>
      <c r="Z807" s="37"/>
      <c r="AA807" s="37"/>
      <c r="AB807" s="37"/>
      <c r="AC807" s="37"/>
      <c r="AD807" s="37"/>
      <c r="AE807" s="37"/>
      <c r="AR807" s="206" t="s">
        <v>351</v>
      </c>
      <c r="AT807" s="206" t="s">
        <v>633</v>
      </c>
      <c r="AU807" s="206" t="s">
        <v>91</v>
      </c>
      <c r="AY807" s="19" t="s">
        <v>262</v>
      </c>
      <c r="BE807" s="207">
        <f>IF(N807="základní",J807,0)</f>
        <v>0</v>
      </c>
      <c r="BF807" s="207">
        <f>IF(N807="snížená",J807,0)</f>
        <v>0</v>
      </c>
      <c r="BG807" s="207">
        <f>IF(N807="zákl. přenesená",J807,0)</f>
        <v>0</v>
      </c>
      <c r="BH807" s="207">
        <f>IF(N807="sníž. přenesená",J807,0)</f>
        <v>0</v>
      </c>
      <c r="BI807" s="207">
        <f>IF(N807="nulová",J807,0)</f>
        <v>0</v>
      </c>
      <c r="BJ807" s="19" t="s">
        <v>89</v>
      </c>
      <c r="BK807" s="207">
        <f>ROUND(I807*H807,2)</f>
        <v>0</v>
      </c>
      <c r="BL807" s="19" t="s">
        <v>104</v>
      </c>
      <c r="BM807" s="206" t="s">
        <v>4722</v>
      </c>
    </row>
    <row r="808" spans="1:65" s="2" customFormat="1" ht="18">
      <c r="A808" s="37"/>
      <c r="B808" s="38"/>
      <c r="C808" s="39"/>
      <c r="D808" s="208" t="s">
        <v>421</v>
      </c>
      <c r="E808" s="39"/>
      <c r="F808" s="209" t="s">
        <v>4680</v>
      </c>
      <c r="G808" s="39"/>
      <c r="H808" s="39"/>
      <c r="I808" s="118"/>
      <c r="J808" s="39"/>
      <c r="K808" s="39"/>
      <c r="L808" s="42"/>
      <c r="M808" s="210"/>
      <c r="N808" s="211"/>
      <c r="O808" s="67"/>
      <c r="P808" s="67"/>
      <c r="Q808" s="67"/>
      <c r="R808" s="67"/>
      <c r="S808" s="67"/>
      <c r="T808" s="68"/>
      <c r="U808" s="37"/>
      <c r="V808" s="37"/>
      <c r="W808" s="37"/>
      <c r="X808" s="37"/>
      <c r="Y808" s="37"/>
      <c r="Z808" s="37"/>
      <c r="AA808" s="37"/>
      <c r="AB808" s="37"/>
      <c r="AC808" s="37"/>
      <c r="AD808" s="37"/>
      <c r="AE808" s="37"/>
      <c r="AT808" s="19" t="s">
        <v>421</v>
      </c>
      <c r="AU808" s="19" t="s">
        <v>91</v>
      </c>
    </row>
    <row r="809" spans="1:65" s="2" customFormat="1" ht="16.5" customHeight="1">
      <c r="A809" s="37"/>
      <c r="B809" s="38"/>
      <c r="C809" s="255" t="s">
        <v>1483</v>
      </c>
      <c r="D809" s="255" t="s">
        <v>633</v>
      </c>
      <c r="E809" s="256" t="s">
        <v>4723</v>
      </c>
      <c r="F809" s="257" t="s">
        <v>4724</v>
      </c>
      <c r="G809" s="258" t="s">
        <v>518</v>
      </c>
      <c r="H809" s="259">
        <v>1</v>
      </c>
      <c r="I809" s="260"/>
      <c r="J809" s="261">
        <f>ROUND(I809*H809,2)</f>
        <v>0</v>
      </c>
      <c r="K809" s="257" t="s">
        <v>44</v>
      </c>
      <c r="L809" s="262"/>
      <c r="M809" s="263" t="s">
        <v>44</v>
      </c>
      <c r="N809" s="264" t="s">
        <v>53</v>
      </c>
      <c r="O809" s="67"/>
      <c r="P809" s="204">
        <f>O809*H809</f>
        <v>0</v>
      </c>
      <c r="Q809" s="204">
        <v>2.78</v>
      </c>
      <c r="R809" s="204">
        <f>Q809*H809</f>
        <v>2.78</v>
      </c>
      <c r="S809" s="204">
        <v>0</v>
      </c>
      <c r="T809" s="205">
        <f>S809*H809</f>
        <v>0</v>
      </c>
      <c r="U809" s="37"/>
      <c r="V809" s="37"/>
      <c r="W809" s="37"/>
      <c r="X809" s="37"/>
      <c r="Y809" s="37"/>
      <c r="Z809" s="37"/>
      <c r="AA809" s="37"/>
      <c r="AB809" s="37"/>
      <c r="AC809" s="37"/>
      <c r="AD809" s="37"/>
      <c r="AE809" s="37"/>
      <c r="AR809" s="206" t="s">
        <v>351</v>
      </c>
      <c r="AT809" s="206" t="s">
        <v>633</v>
      </c>
      <c r="AU809" s="206" t="s">
        <v>91</v>
      </c>
      <c r="AY809" s="19" t="s">
        <v>262</v>
      </c>
      <c r="BE809" s="207">
        <f>IF(N809="základní",J809,0)</f>
        <v>0</v>
      </c>
      <c r="BF809" s="207">
        <f>IF(N809="snížená",J809,0)</f>
        <v>0</v>
      </c>
      <c r="BG809" s="207">
        <f>IF(N809="zákl. přenesená",J809,0)</f>
        <v>0</v>
      </c>
      <c r="BH809" s="207">
        <f>IF(N809="sníž. přenesená",J809,0)</f>
        <v>0</v>
      </c>
      <c r="BI809" s="207">
        <f>IF(N809="nulová",J809,0)</f>
        <v>0</v>
      </c>
      <c r="BJ809" s="19" t="s">
        <v>89</v>
      </c>
      <c r="BK809" s="207">
        <f>ROUND(I809*H809,2)</f>
        <v>0</v>
      </c>
      <c r="BL809" s="19" t="s">
        <v>104</v>
      </c>
      <c r="BM809" s="206" t="s">
        <v>4725</v>
      </c>
    </row>
    <row r="810" spans="1:65" s="2" customFormat="1" ht="18">
      <c r="A810" s="37"/>
      <c r="B810" s="38"/>
      <c r="C810" s="39"/>
      <c r="D810" s="208" t="s">
        <v>421</v>
      </c>
      <c r="E810" s="39"/>
      <c r="F810" s="209" t="s">
        <v>4680</v>
      </c>
      <c r="G810" s="39"/>
      <c r="H810" s="39"/>
      <c r="I810" s="118"/>
      <c r="J810" s="39"/>
      <c r="K810" s="39"/>
      <c r="L810" s="42"/>
      <c r="M810" s="210"/>
      <c r="N810" s="211"/>
      <c r="O810" s="67"/>
      <c r="P810" s="67"/>
      <c r="Q810" s="67"/>
      <c r="R810" s="67"/>
      <c r="S810" s="67"/>
      <c r="T810" s="68"/>
      <c r="U810" s="37"/>
      <c r="V810" s="37"/>
      <c r="W810" s="37"/>
      <c r="X810" s="37"/>
      <c r="Y810" s="37"/>
      <c r="Z810" s="37"/>
      <c r="AA810" s="37"/>
      <c r="AB810" s="37"/>
      <c r="AC810" s="37"/>
      <c r="AD810" s="37"/>
      <c r="AE810" s="37"/>
      <c r="AT810" s="19" t="s">
        <v>421</v>
      </c>
      <c r="AU810" s="19" t="s">
        <v>91</v>
      </c>
    </row>
    <row r="811" spans="1:65" s="2" customFormat="1" ht="16.5" customHeight="1">
      <c r="A811" s="37"/>
      <c r="B811" s="38"/>
      <c r="C811" s="255" t="s">
        <v>1487</v>
      </c>
      <c r="D811" s="255" t="s">
        <v>633</v>
      </c>
      <c r="E811" s="256" t="s">
        <v>4726</v>
      </c>
      <c r="F811" s="257" t="s">
        <v>4727</v>
      </c>
      <c r="G811" s="258" t="s">
        <v>518</v>
      </c>
      <c r="H811" s="259">
        <v>1</v>
      </c>
      <c r="I811" s="260"/>
      <c r="J811" s="261">
        <f>ROUND(I811*H811,2)</f>
        <v>0</v>
      </c>
      <c r="K811" s="257" t="s">
        <v>44</v>
      </c>
      <c r="L811" s="262"/>
      <c r="M811" s="263" t="s">
        <v>44</v>
      </c>
      <c r="N811" s="264" t="s">
        <v>53</v>
      </c>
      <c r="O811" s="67"/>
      <c r="P811" s="204">
        <f>O811*H811</f>
        <v>0</v>
      </c>
      <c r="Q811" s="204">
        <v>2.78</v>
      </c>
      <c r="R811" s="204">
        <f>Q811*H811</f>
        <v>2.78</v>
      </c>
      <c r="S811" s="204">
        <v>0</v>
      </c>
      <c r="T811" s="205">
        <f>S811*H811</f>
        <v>0</v>
      </c>
      <c r="U811" s="37"/>
      <c r="V811" s="37"/>
      <c r="W811" s="37"/>
      <c r="X811" s="37"/>
      <c r="Y811" s="37"/>
      <c r="Z811" s="37"/>
      <c r="AA811" s="37"/>
      <c r="AB811" s="37"/>
      <c r="AC811" s="37"/>
      <c r="AD811" s="37"/>
      <c r="AE811" s="37"/>
      <c r="AR811" s="206" t="s">
        <v>351</v>
      </c>
      <c r="AT811" s="206" t="s">
        <v>633</v>
      </c>
      <c r="AU811" s="206" t="s">
        <v>91</v>
      </c>
      <c r="AY811" s="19" t="s">
        <v>262</v>
      </c>
      <c r="BE811" s="207">
        <f>IF(N811="základní",J811,0)</f>
        <v>0</v>
      </c>
      <c r="BF811" s="207">
        <f>IF(N811="snížená",J811,0)</f>
        <v>0</v>
      </c>
      <c r="BG811" s="207">
        <f>IF(N811="zákl. přenesená",J811,0)</f>
        <v>0</v>
      </c>
      <c r="BH811" s="207">
        <f>IF(N811="sníž. přenesená",J811,0)</f>
        <v>0</v>
      </c>
      <c r="BI811" s="207">
        <f>IF(N811="nulová",J811,0)</f>
        <v>0</v>
      </c>
      <c r="BJ811" s="19" t="s">
        <v>89</v>
      </c>
      <c r="BK811" s="207">
        <f>ROUND(I811*H811,2)</f>
        <v>0</v>
      </c>
      <c r="BL811" s="19" t="s">
        <v>104</v>
      </c>
      <c r="BM811" s="206" t="s">
        <v>4728</v>
      </c>
    </row>
    <row r="812" spans="1:65" s="2" customFormat="1" ht="18">
      <c r="A812" s="37"/>
      <c r="B812" s="38"/>
      <c r="C812" s="39"/>
      <c r="D812" s="208" t="s">
        <v>421</v>
      </c>
      <c r="E812" s="39"/>
      <c r="F812" s="209" t="s">
        <v>4680</v>
      </c>
      <c r="G812" s="39"/>
      <c r="H812" s="39"/>
      <c r="I812" s="118"/>
      <c r="J812" s="39"/>
      <c r="K812" s="39"/>
      <c r="L812" s="42"/>
      <c r="M812" s="210"/>
      <c r="N812" s="211"/>
      <c r="O812" s="67"/>
      <c r="P812" s="67"/>
      <c r="Q812" s="67"/>
      <c r="R812" s="67"/>
      <c r="S812" s="67"/>
      <c r="T812" s="68"/>
      <c r="U812" s="37"/>
      <c r="V812" s="37"/>
      <c r="W812" s="37"/>
      <c r="X812" s="37"/>
      <c r="Y812" s="37"/>
      <c r="Z812" s="37"/>
      <c r="AA812" s="37"/>
      <c r="AB812" s="37"/>
      <c r="AC812" s="37"/>
      <c r="AD812" s="37"/>
      <c r="AE812" s="37"/>
      <c r="AT812" s="19" t="s">
        <v>421</v>
      </c>
      <c r="AU812" s="19" t="s">
        <v>91</v>
      </c>
    </row>
    <row r="813" spans="1:65" s="2" customFormat="1" ht="16.5" customHeight="1">
      <c r="A813" s="37"/>
      <c r="B813" s="38"/>
      <c r="C813" s="255" t="s">
        <v>1494</v>
      </c>
      <c r="D813" s="255" t="s">
        <v>633</v>
      </c>
      <c r="E813" s="256" t="s">
        <v>4729</v>
      </c>
      <c r="F813" s="257" t="s">
        <v>4730</v>
      </c>
      <c r="G813" s="258" t="s">
        <v>518</v>
      </c>
      <c r="H813" s="259">
        <v>1</v>
      </c>
      <c r="I813" s="260"/>
      <c r="J813" s="261">
        <f>ROUND(I813*H813,2)</f>
        <v>0</v>
      </c>
      <c r="K813" s="257" t="s">
        <v>44</v>
      </c>
      <c r="L813" s="262"/>
      <c r="M813" s="263" t="s">
        <v>44</v>
      </c>
      <c r="N813" s="264" t="s">
        <v>53</v>
      </c>
      <c r="O813" s="67"/>
      <c r="P813" s="204">
        <f>O813*H813</f>
        <v>0</v>
      </c>
      <c r="Q813" s="204">
        <v>2.78</v>
      </c>
      <c r="R813" s="204">
        <f>Q813*H813</f>
        <v>2.78</v>
      </c>
      <c r="S813" s="204">
        <v>0</v>
      </c>
      <c r="T813" s="205">
        <f>S813*H813</f>
        <v>0</v>
      </c>
      <c r="U813" s="37"/>
      <c r="V813" s="37"/>
      <c r="W813" s="37"/>
      <c r="X813" s="37"/>
      <c r="Y813" s="37"/>
      <c r="Z813" s="37"/>
      <c r="AA813" s="37"/>
      <c r="AB813" s="37"/>
      <c r="AC813" s="37"/>
      <c r="AD813" s="37"/>
      <c r="AE813" s="37"/>
      <c r="AR813" s="206" t="s">
        <v>351</v>
      </c>
      <c r="AT813" s="206" t="s">
        <v>633</v>
      </c>
      <c r="AU813" s="206" t="s">
        <v>91</v>
      </c>
      <c r="AY813" s="19" t="s">
        <v>262</v>
      </c>
      <c r="BE813" s="207">
        <f>IF(N813="základní",J813,0)</f>
        <v>0</v>
      </c>
      <c r="BF813" s="207">
        <f>IF(N813="snížená",J813,0)</f>
        <v>0</v>
      </c>
      <c r="BG813" s="207">
        <f>IF(N813="zákl. přenesená",J813,0)</f>
        <v>0</v>
      </c>
      <c r="BH813" s="207">
        <f>IF(N813="sníž. přenesená",J813,0)</f>
        <v>0</v>
      </c>
      <c r="BI813" s="207">
        <f>IF(N813="nulová",J813,0)</f>
        <v>0</v>
      </c>
      <c r="BJ813" s="19" t="s">
        <v>89</v>
      </c>
      <c r="BK813" s="207">
        <f>ROUND(I813*H813,2)</f>
        <v>0</v>
      </c>
      <c r="BL813" s="19" t="s">
        <v>104</v>
      </c>
      <c r="BM813" s="206" t="s">
        <v>4731</v>
      </c>
    </row>
    <row r="814" spans="1:65" s="2" customFormat="1" ht="18">
      <c r="A814" s="37"/>
      <c r="B814" s="38"/>
      <c r="C814" s="39"/>
      <c r="D814" s="208" t="s">
        <v>421</v>
      </c>
      <c r="E814" s="39"/>
      <c r="F814" s="209" t="s">
        <v>4680</v>
      </c>
      <c r="G814" s="39"/>
      <c r="H814" s="39"/>
      <c r="I814" s="118"/>
      <c r="J814" s="39"/>
      <c r="K814" s="39"/>
      <c r="L814" s="42"/>
      <c r="M814" s="210"/>
      <c r="N814" s="211"/>
      <c r="O814" s="67"/>
      <c r="P814" s="67"/>
      <c r="Q814" s="67"/>
      <c r="R814" s="67"/>
      <c r="S814" s="67"/>
      <c r="T814" s="68"/>
      <c r="U814" s="37"/>
      <c r="V814" s="37"/>
      <c r="W814" s="37"/>
      <c r="X814" s="37"/>
      <c r="Y814" s="37"/>
      <c r="Z814" s="37"/>
      <c r="AA814" s="37"/>
      <c r="AB814" s="37"/>
      <c r="AC814" s="37"/>
      <c r="AD814" s="37"/>
      <c r="AE814" s="37"/>
      <c r="AT814" s="19" t="s">
        <v>421</v>
      </c>
      <c r="AU814" s="19" t="s">
        <v>91</v>
      </c>
    </row>
    <row r="815" spans="1:65" s="2" customFormat="1" ht="33" customHeight="1">
      <c r="A815" s="37"/>
      <c r="B815" s="38"/>
      <c r="C815" s="195" t="s">
        <v>1505</v>
      </c>
      <c r="D815" s="195" t="s">
        <v>264</v>
      </c>
      <c r="E815" s="196" t="s">
        <v>4732</v>
      </c>
      <c r="F815" s="197" t="s">
        <v>4733</v>
      </c>
      <c r="G815" s="198" t="s">
        <v>406</v>
      </c>
      <c r="H815" s="199">
        <v>1.986</v>
      </c>
      <c r="I815" s="200"/>
      <c r="J815" s="201">
        <f>ROUND(I815*H815,2)</f>
        <v>0</v>
      </c>
      <c r="K815" s="197" t="s">
        <v>268</v>
      </c>
      <c r="L815" s="42"/>
      <c r="M815" s="202" t="s">
        <v>44</v>
      </c>
      <c r="N815" s="203" t="s">
        <v>53</v>
      </c>
      <c r="O815" s="67"/>
      <c r="P815" s="204">
        <f>O815*H815</f>
        <v>0</v>
      </c>
      <c r="Q815" s="204">
        <v>1.05464</v>
      </c>
      <c r="R815" s="204">
        <f>Q815*H815</f>
        <v>2.0945150400000001</v>
      </c>
      <c r="S815" s="204">
        <v>0</v>
      </c>
      <c r="T815" s="205">
        <f>S815*H815</f>
        <v>0</v>
      </c>
      <c r="U815" s="37"/>
      <c r="V815" s="37"/>
      <c r="W815" s="37"/>
      <c r="X815" s="37"/>
      <c r="Y815" s="37"/>
      <c r="Z815" s="37"/>
      <c r="AA815" s="37"/>
      <c r="AB815" s="37"/>
      <c r="AC815" s="37"/>
      <c r="AD815" s="37"/>
      <c r="AE815" s="37"/>
      <c r="AR815" s="206" t="s">
        <v>104</v>
      </c>
      <c r="AT815" s="206" t="s">
        <v>264</v>
      </c>
      <c r="AU815" s="206" t="s">
        <v>91</v>
      </c>
      <c r="AY815" s="19" t="s">
        <v>262</v>
      </c>
      <c r="BE815" s="207">
        <f>IF(N815="základní",J815,0)</f>
        <v>0</v>
      </c>
      <c r="BF815" s="207">
        <f>IF(N815="snížená",J815,0)</f>
        <v>0</v>
      </c>
      <c r="BG815" s="207">
        <f>IF(N815="zákl. přenesená",J815,0)</f>
        <v>0</v>
      </c>
      <c r="BH815" s="207">
        <f>IF(N815="sníž. přenesená",J815,0)</f>
        <v>0</v>
      </c>
      <c r="BI815" s="207">
        <f>IF(N815="nulová",J815,0)</f>
        <v>0</v>
      </c>
      <c r="BJ815" s="19" t="s">
        <v>89</v>
      </c>
      <c r="BK815" s="207">
        <f>ROUND(I815*H815,2)</f>
        <v>0</v>
      </c>
      <c r="BL815" s="19" t="s">
        <v>104</v>
      </c>
      <c r="BM815" s="206" t="s">
        <v>4734</v>
      </c>
    </row>
    <row r="816" spans="1:65" s="13" customFormat="1" ht="10">
      <c r="B816" s="212"/>
      <c r="C816" s="213"/>
      <c r="D816" s="208" t="s">
        <v>272</v>
      </c>
      <c r="E816" s="214" t="s">
        <v>44</v>
      </c>
      <c r="F816" s="215" t="s">
        <v>4630</v>
      </c>
      <c r="G816" s="213"/>
      <c r="H816" s="214" t="s">
        <v>44</v>
      </c>
      <c r="I816" s="216"/>
      <c r="J816" s="213"/>
      <c r="K816" s="213"/>
      <c r="L816" s="217"/>
      <c r="M816" s="218"/>
      <c r="N816" s="219"/>
      <c r="O816" s="219"/>
      <c r="P816" s="219"/>
      <c r="Q816" s="219"/>
      <c r="R816" s="219"/>
      <c r="S816" s="219"/>
      <c r="T816" s="220"/>
      <c r="AT816" s="221" t="s">
        <v>272</v>
      </c>
      <c r="AU816" s="221" t="s">
        <v>91</v>
      </c>
      <c r="AV816" s="13" t="s">
        <v>89</v>
      </c>
      <c r="AW816" s="13" t="s">
        <v>38</v>
      </c>
      <c r="AX816" s="13" t="s">
        <v>82</v>
      </c>
      <c r="AY816" s="221" t="s">
        <v>262</v>
      </c>
    </row>
    <row r="817" spans="1:65" s="13" customFormat="1" ht="10">
      <c r="B817" s="212"/>
      <c r="C817" s="213"/>
      <c r="D817" s="208" t="s">
        <v>272</v>
      </c>
      <c r="E817" s="214" t="s">
        <v>44</v>
      </c>
      <c r="F817" s="215" t="s">
        <v>4631</v>
      </c>
      <c r="G817" s="213"/>
      <c r="H817" s="214" t="s">
        <v>44</v>
      </c>
      <c r="I817" s="216"/>
      <c r="J817" s="213"/>
      <c r="K817" s="213"/>
      <c r="L817" s="217"/>
      <c r="M817" s="218"/>
      <c r="N817" s="219"/>
      <c r="O817" s="219"/>
      <c r="P817" s="219"/>
      <c r="Q817" s="219"/>
      <c r="R817" s="219"/>
      <c r="S817" s="219"/>
      <c r="T817" s="220"/>
      <c r="AT817" s="221" t="s">
        <v>272</v>
      </c>
      <c r="AU817" s="221" t="s">
        <v>91</v>
      </c>
      <c r="AV817" s="13" t="s">
        <v>89</v>
      </c>
      <c r="AW817" s="13" t="s">
        <v>38</v>
      </c>
      <c r="AX817" s="13" t="s">
        <v>82</v>
      </c>
      <c r="AY817" s="221" t="s">
        <v>262</v>
      </c>
    </row>
    <row r="818" spans="1:65" s="13" customFormat="1" ht="10">
      <c r="B818" s="212"/>
      <c r="C818" s="213"/>
      <c r="D818" s="208" t="s">
        <v>272</v>
      </c>
      <c r="E818" s="214" t="s">
        <v>44</v>
      </c>
      <c r="F818" s="215" t="s">
        <v>473</v>
      </c>
      <c r="G818" s="213"/>
      <c r="H818" s="214" t="s">
        <v>44</v>
      </c>
      <c r="I818" s="216"/>
      <c r="J818" s="213"/>
      <c r="K818" s="213"/>
      <c r="L818" s="217"/>
      <c r="M818" s="218"/>
      <c r="N818" s="219"/>
      <c r="O818" s="219"/>
      <c r="P818" s="219"/>
      <c r="Q818" s="219"/>
      <c r="R818" s="219"/>
      <c r="S818" s="219"/>
      <c r="T818" s="220"/>
      <c r="AT818" s="221" t="s">
        <v>272</v>
      </c>
      <c r="AU818" s="221" t="s">
        <v>91</v>
      </c>
      <c r="AV818" s="13" t="s">
        <v>89</v>
      </c>
      <c r="AW818" s="13" t="s">
        <v>38</v>
      </c>
      <c r="AX818" s="13" t="s">
        <v>82</v>
      </c>
      <c r="AY818" s="221" t="s">
        <v>262</v>
      </c>
    </row>
    <row r="819" spans="1:65" s="15" customFormat="1" ht="10">
      <c r="B819" s="233"/>
      <c r="C819" s="234"/>
      <c r="D819" s="208" t="s">
        <v>272</v>
      </c>
      <c r="E819" s="235" t="s">
        <v>44</v>
      </c>
      <c r="F819" s="236" t="s">
        <v>4735</v>
      </c>
      <c r="G819" s="234"/>
      <c r="H819" s="237">
        <v>1.986</v>
      </c>
      <c r="I819" s="238"/>
      <c r="J819" s="234"/>
      <c r="K819" s="234"/>
      <c r="L819" s="239"/>
      <c r="M819" s="240"/>
      <c r="N819" s="241"/>
      <c r="O819" s="241"/>
      <c r="P819" s="241"/>
      <c r="Q819" s="241"/>
      <c r="R819" s="241"/>
      <c r="S819" s="241"/>
      <c r="T819" s="242"/>
      <c r="AT819" s="243" t="s">
        <v>272</v>
      </c>
      <c r="AU819" s="243" t="s">
        <v>91</v>
      </c>
      <c r="AV819" s="15" t="s">
        <v>91</v>
      </c>
      <c r="AW819" s="15" t="s">
        <v>38</v>
      </c>
      <c r="AX819" s="15" t="s">
        <v>89</v>
      </c>
      <c r="AY819" s="243" t="s">
        <v>262</v>
      </c>
    </row>
    <row r="820" spans="1:65" s="2" customFormat="1" ht="21.75" customHeight="1">
      <c r="A820" s="37"/>
      <c r="B820" s="38"/>
      <c r="C820" s="195" t="s">
        <v>1512</v>
      </c>
      <c r="D820" s="195" t="s">
        <v>264</v>
      </c>
      <c r="E820" s="196" t="s">
        <v>4736</v>
      </c>
      <c r="F820" s="197" t="s">
        <v>4737</v>
      </c>
      <c r="G820" s="198" t="s">
        <v>518</v>
      </c>
      <c r="H820" s="199">
        <v>6</v>
      </c>
      <c r="I820" s="200"/>
      <c r="J820" s="201">
        <f>ROUND(I820*H820,2)</f>
        <v>0</v>
      </c>
      <c r="K820" s="197" t="s">
        <v>268</v>
      </c>
      <c r="L820" s="42"/>
      <c r="M820" s="202" t="s">
        <v>44</v>
      </c>
      <c r="N820" s="203" t="s">
        <v>53</v>
      </c>
      <c r="O820" s="67"/>
      <c r="P820" s="204">
        <f>O820*H820</f>
        <v>0</v>
      </c>
      <c r="Q820" s="204">
        <v>0.11081000000000001</v>
      </c>
      <c r="R820" s="204">
        <f>Q820*H820</f>
        <v>0.66486000000000001</v>
      </c>
      <c r="S820" s="204">
        <v>0</v>
      </c>
      <c r="T820" s="205">
        <f>S820*H820</f>
        <v>0</v>
      </c>
      <c r="U820" s="37"/>
      <c r="V820" s="37"/>
      <c r="W820" s="37"/>
      <c r="X820" s="37"/>
      <c r="Y820" s="37"/>
      <c r="Z820" s="37"/>
      <c r="AA820" s="37"/>
      <c r="AB820" s="37"/>
      <c r="AC820" s="37"/>
      <c r="AD820" s="37"/>
      <c r="AE820" s="37"/>
      <c r="AR820" s="206" t="s">
        <v>104</v>
      </c>
      <c r="AT820" s="206" t="s">
        <v>264</v>
      </c>
      <c r="AU820" s="206" t="s">
        <v>91</v>
      </c>
      <c r="AY820" s="19" t="s">
        <v>262</v>
      </c>
      <c r="BE820" s="207">
        <f>IF(N820="základní",J820,0)</f>
        <v>0</v>
      </c>
      <c r="BF820" s="207">
        <f>IF(N820="snížená",J820,0)</f>
        <v>0</v>
      </c>
      <c r="BG820" s="207">
        <f>IF(N820="zákl. přenesená",J820,0)</f>
        <v>0</v>
      </c>
      <c r="BH820" s="207">
        <f>IF(N820="sníž. přenesená",J820,0)</f>
        <v>0</v>
      </c>
      <c r="BI820" s="207">
        <f>IF(N820="nulová",J820,0)</f>
        <v>0</v>
      </c>
      <c r="BJ820" s="19" t="s">
        <v>89</v>
      </c>
      <c r="BK820" s="207">
        <f>ROUND(I820*H820,2)</f>
        <v>0</v>
      </c>
      <c r="BL820" s="19" t="s">
        <v>104</v>
      </c>
      <c r="BM820" s="206" t="s">
        <v>4738</v>
      </c>
    </row>
    <row r="821" spans="1:65" s="13" customFormat="1" ht="10">
      <c r="B821" s="212"/>
      <c r="C821" s="213"/>
      <c r="D821" s="208" t="s">
        <v>272</v>
      </c>
      <c r="E821" s="214" t="s">
        <v>44</v>
      </c>
      <c r="F821" s="215" t="s">
        <v>4739</v>
      </c>
      <c r="G821" s="213"/>
      <c r="H821" s="214" t="s">
        <v>44</v>
      </c>
      <c r="I821" s="216"/>
      <c r="J821" s="213"/>
      <c r="K821" s="213"/>
      <c r="L821" s="217"/>
      <c r="M821" s="218"/>
      <c r="N821" s="219"/>
      <c r="O821" s="219"/>
      <c r="P821" s="219"/>
      <c r="Q821" s="219"/>
      <c r="R821" s="219"/>
      <c r="S821" s="219"/>
      <c r="T821" s="220"/>
      <c r="AT821" s="221" t="s">
        <v>272</v>
      </c>
      <c r="AU821" s="221" t="s">
        <v>91</v>
      </c>
      <c r="AV821" s="13" t="s">
        <v>89</v>
      </c>
      <c r="AW821" s="13" t="s">
        <v>38</v>
      </c>
      <c r="AX821" s="13" t="s">
        <v>82</v>
      </c>
      <c r="AY821" s="221" t="s">
        <v>262</v>
      </c>
    </row>
    <row r="822" spans="1:65" s="13" customFormat="1" ht="10">
      <c r="B822" s="212"/>
      <c r="C822" s="213"/>
      <c r="D822" s="208" t="s">
        <v>272</v>
      </c>
      <c r="E822" s="214" t="s">
        <v>44</v>
      </c>
      <c r="F822" s="215" t="s">
        <v>4740</v>
      </c>
      <c r="G822" s="213"/>
      <c r="H822" s="214" t="s">
        <v>44</v>
      </c>
      <c r="I822" s="216"/>
      <c r="J822" s="213"/>
      <c r="K822" s="213"/>
      <c r="L822" s="217"/>
      <c r="M822" s="218"/>
      <c r="N822" s="219"/>
      <c r="O822" s="219"/>
      <c r="P822" s="219"/>
      <c r="Q822" s="219"/>
      <c r="R822" s="219"/>
      <c r="S822" s="219"/>
      <c r="T822" s="220"/>
      <c r="AT822" s="221" t="s">
        <v>272</v>
      </c>
      <c r="AU822" s="221" t="s">
        <v>91</v>
      </c>
      <c r="AV822" s="13" t="s">
        <v>89</v>
      </c>
      <c r="AW822" s="13" t="s">
        <v>38</v>
      </c>
      <c r="AX822" s="13" t="s">
        <v>82</v>
      </c>
      <c r="AY822" s="221" t="s">
        <v>262</v>
      </c>
    </row>
    <row r="823" spans="1:65" s="15" customFormat="1" ht="10">
      <c r="B823" s="233"/>
      <c r="C823" s="234"/>
      <c r="D823" s="208" t="s">
        <v>272</v>
      </c>
      <c r="E823" s="235" t="s">
        <v>44</v>
      </c>
      <c r="F823" s="236" t="s">
        <v>89</v>
      </c>
      <c r="G823" s="234"/>
      <c r="H823" s="237">
        <v>1</v>
      </c>
      <c r="I823" s="238"/>
      <c r="J823" s="234"/>
      <c r="K823" s="234"/>
      <c r="L823" s="239"/>
      <c r="M823" s="240"/>
      <c r="N823" s="241"/>
      <c r="O823" s="241"/>
      <c r="P823" s="241"/>
      <c r="Q823" s="241"/>
      <c r="R823" s="241"/>
      <c r="S823" s="241"/>
      <c r="T823" s="242"/>
      <c r="AT823" s="243" t="s">
        <v>272</v>
      </c>
      <c r="AU823" s="243" t="s">
        <v>91</v>
      </c>
      <c r="AV823" s="15" t="s">
        <v>91</v>
      </c>
      <c r="AW823" s="15" t="s">
        <v>38</v>
      </c>
      <c r="AX823" s="15" t="s">
        <v>82</v>
      </c>
      <c r="AY823" s="243" t="s">
        <v>262</v>
      </c>
    </row>
    <row r="824" spans="1:65" s="13" customFormat="1" ht="10">
      <c r="B824" s="212"/>
      <c r="C824" s="213"/>
      <c r="D824" s="208" t="s">
        <v>272</v>
      </c>
      <c r="E824" s="214" t="s">
        <v>44</v>
      </c>
      <c r="F824" s="215" t="s">
        <v>4741</v>
      </c>
      <c r="G824" s="213"/>
      <c r="H824" s="214" t="s">
        <v>44</v>
      </c>
      <c r="I824" s="216"/>
      <c r="J824" s="213"/>
      <c r="K824" s="213"/>
      <c r="L824" s="217"/>
      <c r="M824" s="218"/>
      <c r="N824" s="219"/>
      <c r="O824" s="219"/>
      <c r="P824" s="219"/>
      <c r="Q824" s="219"/>
      <c r="R824" s="219"/>
      <c r="S824" s="219"/>
      <c r="T824" s="220"/>
      <c r="AT824" s="221" t="s">
        <v>272</v>
      </c>
      <c r="AU824" s="221" t="s">
        <v>91</v>
      </c>
      <c r="AV824" s="13" t="s">
        <v>89</v>
      </c>
      <c r="AW824" s="13" t="s">
        <v>38</v>
      </c>
      <c r="AX824" s="13" t="s">
        <v>82</v>
      </c>
      <c r="AY824" s="221" t="s">
        <v>262</v>
      </c>
    </row>
    <row r="825" spans="1:65" s="15" customFormat="1" ht="10">
      <c r="B825" s="233"/>
      <c r="C825" s="234"/>
      <c r="D825" s="208" t="s">
        <v>272</v>
      </c>
      <c r="E825" s="235" t="s">
        <v>44</v>
      </c>
      <c r="F825" s="236" t="s">
        <v>97</v>
      </c>
      <c r="G825" s="234"/>
      <c r="H825" s="237">
        <v>3</v>
      </c>
      <c r="I825" s="238"/>
      <c r="J825" s="234"/>
      <c r="K825" s="234"/>
      <c r="L825" s="239"/>
      <c r="M825" s="240"/>
      <c r="N825" s="241"/>
      <c r="O825" s="241"/>
      <c r="P825" s="241"/>
      <c r="Q825" s="241"/>
      <c r="R825" s="241"/>
      <c r="S825" s="241"/>
      <c r="T825" s="242"/>
      <c r="AT825" s="243" t="s">
        <v>272</v>
      </c>
      <c r="AU825" s="243" t="s">
        <v>91</v>
      </c>
      <c r="AV825" s="15" t="s">
        <v>91</v>
      </c>
      <c r="AW825" s="15" t="s">
        <v>38</v>
      </c>
      <c r="AX825" s="15" t="s">
        <v>82</v>
      </c>
      <c r="AY825" s="243" t="s">
        <v>262</v>
      </c>
    </row>
    <row r="826" spans="1:65" s="13" customFormat="1" ht="10">
      <c r="B826" s="212"/>
      <c r="C826" s="213"/>
      <c r="D826" s="208" t="s">
        <v>272</v>
      </c>
      <c r="E826" s="214" t="s">
        <v>44</v>
      </c>
      <c r="F826" s="215" t="s">
        <v>4742</v>
      </c>
      <c r="G826" s="213"/>
      <c r="H826" s="214" t="s">
        <v>44</v>
      </c>
      <c r="I826" s="216"/>
      <c r="J826" s="213"/>
      <c r="K826" s="213"/>
      <c r="L826" s="217"/>
      <c r="M826" s="218"/>
      <c r="N826" s="219"/>
      <c r="O826" s="219"/>
      <c r="P826" s="219"/>
      <c r="Q826" s="219"/>
      <c r="R826" s="219"/>
      <c r="S826" s="219"/>
      <c r="T826" s="220"/>
      <c r="AT826" s="221" t="s">
        <v>272</v>
      </c>
      <c r="AU826" s="221" t="s">
        <v>91</v>
      </c>
      <c r="AV826" s="13" t="s">
        <v>89</v>
      </c>
      <c r="AW826" s="13" t="s">
        <v>38</v>
      </c>
      <c r="AX826" s="13" t="s">
        <v>82</v>
      </c>
      <c r="AY826" s="221" t="s">
        <v>262</v>
      </c>
    </row>
    <row r="827" spans="1:65" s="15" customFormat="1" ht="10">
      <c r="B827" s="233"/>
      <c r="C827" s="234"/>
      <c r="D827" s="208" t="s">
        <v>272</v>
      </c>
      <c r="E827" s="235" t="s">
        <v>44</v>
      </c>
      <c r="F827" s="236" t="s">
        <v>91</v>
      </c>
      <c r="G827" s="234"/>
      <c r="H827" s="237">
        <v>2</v>
      </c>
      <c r="I827" s="238"/>
      <c r="J827" s="234"/>
      <c r="K827" s="234"/>
      <c r="L827" s="239"/>
      <c r="M827" s="240"/>
      <c r="N827" s="241"/>
      <c r="O827" s="241"/>
      <c r="P827" s="241"/>
      <c r="Q827" s="241"/>
      <c r="R827" s="241"/>
      <c r="S827" s="241"/>
      <c r="T827" s="242"/>
      <c r="AT827" s="243" t="s">
        <v>272</v>
      </c>
      <c r="AU827" s="243" t="s">
        <v>91</v>
      </c>
      <c r="AV827" s="15" t="s">
        <v>91</v>
      </c>
      <c r="AW827" s="15" t="s">
        <v>38</v>
      </c>
      <c r="AX827" s="15" t="s">
        <v>82</v>
      </c>
      <c r="AY827" s="243" t="s">
        <v>262</v>
      </c>
    </row>
    <row r="828" spans="1:65" s="16" customFormat="1" ht="10">
      <c r="B828" s="244"/>
      <c r="C828" s="245"/>
      <c r="D828" s="208" t="s">
        <v>272</v>
      </c>
      <c r="E828" s="246" t="s">
        <v>44</v>
      </c>
      <c r="F828" s="247" t="s">
        <v>291</v>
      </c>
      <c r="G828" s="245"/>
      <c r="H828" s="248">
        <v>6</v>
      </c>
      <c r="I828" s="249"/>
      <c r="J828" s="245"/>
      <c r="K828" s="245"/>
      <c r="L828" s="250"/>
      <c r="M828" s="251"/>
      <c r="N828" s="252"/>
      <c r="O828" s="252"/>
      <c r="P828" s="252"/>
      <c r="Q828" s="252"/>
      <c r="R828" s="252"/>
      <c r="S828" s="252"/>
      <c r="T828" s="253"/>
      <c r="AT828" s="254" t="s">
        <v>272</v>
      </c>
      <c r="AU828" s="254" t="s">
        <v>91</v>
      </c>
      <c r="AV828" s="16" t="s">
        <v>104</v>
      </c>
      <c r="AW828" s="16" t="s">
        <v>38</v>
      </c>
      <c r="AX828" s="16" t="s">
        <v>89</v>
      </c>
      <c r="AY828" s="254" t="s">
        <v>262</v>
      </c>
    </row>
    <row r="829" spans="1:65" s="2" customFormat="1" ht="16.5" customHeight="1">
      <c r="A829" s="37"/>
      <c r="B829" s="38"/>
      <c r="C829" s="255" t="s">
        <v>1517</v>
      </c>
      <c r="D829" s="255" t="s">
        <v>633</v>
      </c>
      <c r="E829" s="256" t="s">
        <v>4743</v>
      </c>
      <c r="F829" s="257" t="s">
        <v>4744</v>
      </c>
      <c r="G829" s="258" t="s">
        <v>518</v>
      </c>
      <c r="H829" s="259">
        <v>1</v>
      </c>
      <c r="I829" s="260"/>
      <c r="J829" s="261">
        <f>ROUND(I829*H829,2)</f>
        <v>0</v>
      </c>
      <c r="K829" s="257" t="s">
        <v>44</v>
      </c>
      <c r="L829" s="262"/>
      <c r="M829" s="263" t="s">
        <v>44</v>
      </c>
      <c r="N829" s="264" t="s">
        <v>53</v>
      </c>
      <c r="O829" s="67"/>
      <c r="P829" s="204">
        <f>O829*H829</f>
        <v>0</v>
      </c>
      <c r="Q829" s="204">
        <v>3</v>
      </c>
      <c r="R829" s="204">
        <f>Q829*H829</f>
        <v>3</v>
      </c>
      <c r="S829" s="204">
        <v>0</v>
      </c>
      <c r="T829" s="205">
        <f>S829*H829</f>
        <v>0</v>
      </c>
      <c r="U829" s="37"/>
      <c r="V829" s="37"/>
      <c r="W829" s="37"/>
      <c r="X829" s="37"/>
      <c r="Y829" s="37"/>
      <c r="Z829" s="37"/>
      <c r="AA829" s="37"/>
      <c r="AB829" s="37"/>
      <c r="AC829" s="37"/>
      <c r="AD829" s="37"/>
      <c r="AE829" s="37"/>
      <c r="AR829" s="206" t="s">
        <v>351</v>
      </c>
      <c r="AT829" s="206" t="s">
        <v>633</v>
      </c>
      <c r="AU829" s="206" t="s">
        <v>91</v>
      </c>
      <c r="AY829" s="19" t="s">
        <v>262</v>
      </c>
      <c r="BE829" s="207">
        <f>IF(N829="základní",J829,0)</f>
        <v>0</v>
      </c>
      <c r="BF829" s="207">
        <f>IF(N829="snížená",J829,0)</f>
        <v>0</v>
      </c>
      <c r="BG829" s="207">
        <f>IF(N829="zákl. přenesená",J829,0)</f>
        <v>0</v>
      </c>
      <c r="BH829" s="207">
        <f>IF(N829="sníž. přenesená",J829,0)</f>
        <v>0</v>
      </c>
      <c r="BI829" s="207">
        <f>IF(N829="nulová",J829,0)</f>
        <v>0</v>
      </c>
      <c r="BJ829" s="19" t="s">
        <v>89</v>
      </c>
      <c r="BK829" s="207">
        <f>ROUND(I829*H829,2)</f>
        <v>0</v>
      </c>
      <c r="BL829" s="19" t="s">
        <v>104</v>
      </c>
      <c r="BM829" s="206" t="s">
        <v>4745</v>
      </c>
    </row>
    <row r="830" spans="1:65" s="2" customFormat="1" ht="27">
      <c r="A830" s="37"/>
      <c r="B830" s="38"/>
      <c r="C830" s="39"/>
      <c r="D830" s="208" t="s">
        <v>421</v>
      </c>
      <c r="E830" s="39"/>
      <c r="F830" s="209" t="s">
        <v>4746</v>
      </c>
      <c r="G830" s="39"/>
      <c r="H830" s="39"/>
      <c r="I830" s="118"/>
      <c r="J830" s="39"/>
      <c r="K830" s="39"/>
      <c r="L830" s="42"/>
      <c r="M830" s="210"/>
      <c r="N830" s="211"/>
      <c r="O830" s="67"/>
      <c r="P830" s="67"/>
      <c r="Q830" s="67"/>
      <c r="R830" s="67"/>
      <c r="S830" s="67"/>
      <c r="T830" s="68"/>
      <c r="U830" s="37"/>
      <c r="V830" s="37"/>
      <c r="W830" s="37"/>
      <c r="X830" s="37"/>
      <c r="Y830" s="37"/>
      <c r="Z830" s="37"/>
      <c r="AA830" s="37"/>
      <c r="AB830" s="37"/>
      <c r="AC830" s="37"/>
      <c r="AD830" s="37"/>
      <c r="AE830" s="37"/>
      <c r="AT830" s="19" t="s">
        <v>421</v>
      </c>
      <c r="AU830" s="19" t="s">
        <v>91</v>
      </c>
    </row>
    <row r="831" spans="1:65" s="13" customFormat="1" ht="10">
      <c r="B831" s="212"/>
      <c r="C831" s="213"/>
      <c r="D831" s="208" t="s">
        <v>272</v>
      </c>
      <c r="E831" s="214" t="s">
        <v>44</v>
      </c>
      <c r="F831" s="215" t="s">
        <v>4739</v>
      </c>
      <c r="G831" s="213"/>
      <c r="H831" s="214" t="s">
        <v>44</v>
      </c>
      <c r="I831" s="216"/>
      <c r="J831" s="213"/>
      <c r="K831" s="213"/>
      <c r="L831" s="217"/>
      <c r="M831" s="218"/>
      <c r="N831" s="219"/>
      <c r="O831" s="219"/>
      <c r="P831" s="219"/>
      <c r="Q831" s="219"/>
      <c r="R831" s="219"/>
      <c r="S831" s="219"/>
      <c r="T831" s="220"/>
      <c r="AT831" s="221" t="s">
        <v>272</v>
      </c>
      <c r="AU831" s="221" t="s">
        <v>91</v>
      </c>
      <c r="AV831" s="13" t="s">
        <v>89</v>
      </c>
      <c r="AW831" s="13" t="s">
        <v>38</v>
      </c>
      <c r="AX831" s="13" t="s">
        <v>82</v>
      </c>
      <c r="AY831" s="221" t="s">
        <v>262</v>
      </c>
    </row>
    <row r="832" spans="1:65" s="13" customFormat="1" ht="10">
      <c r="B832" s="212"/>
      <c r="C832" s="213"/>
      <c r="D832" s="208" t="s">
        <v>272</v>
      </c>
      <c r="E832" s="214" t="s">
        <v>44</v>
      </c>
      <c r="F832" s="215" t="s">
        <v>4740</v>
      </c>
      <c r="G832" s="213"/>
      <c r="H832" s="214" t="s">
        <v>44</v>
      </c>
      <c r="I832" s="216"/>
      <c r="J832" s="213"/>
      <c r="K832" s="213"/>
      <c r="L832" s="217"/>
      <c r="M832" s="218"/>
      <c r="N832" s="219"/>
      <c r="O832" s="219"/>
      <c r="P832" s="219"/>
      <c r="Q832" s="219"/>
      <c r="R832" s="219"/>
      <c r="S832" s="219"/>
      <c r="T832" s="220"/>
      <c r="AT832" s="221" t="s">
        <v>272</v>
      </c>
      <c r="AU832" s="221" t="s">
        <v>91</v>
      </c>
      <c r="AV832" s="13" t="s">
        <v>89</v>
      </c>
      <c r="AW832" s="13" t="s">
        <v>38</v>
      </c>
      <c r="AX832" s="13" t="s">
        <v>82</v>
      </c>
      <c r="AY832" s="221" t="s">
        <v>262</v>
      </c>
    </row>
    <row r="833" spans="1:65" s="15" customFormat="1" ht="10">
      <c r="B833" s="233"/>
      <c r="C833" s="234"/>
      <c r="D833" s="208" t="s">
        <v>272</v>
      </c>
      <c r="E833" s="235" t="s">
        <v>44</v>
      </c>
      <c r="F833" s="236" t="s">
        <v>89</v>
      </c>
      <c r="G833" s="234"/>
      <c r="H833" s="237">
        <v>1</v>
      </c>
      <c r="I833" s="238"/>
      <c r="J833" s="234"/>
      <c r="K833" s="234"/>
      <c r="L833" s="239"/>
      <c r="M833" s="240"/>
      <c r="N833" s="241"/>
      <c r="O833" s="241"/>
      <c r="P833" s="241"/>
      <c r="Q833" s="241"/>
      <c r="R833" s="241"/>
      <c r="S833" s="241"/>
      <c r="T833" s="242"/>
      <c r="AT833" s="243" t="s">
        <v>272</v>
      </c>
      <c r="AU833" s="243" t="s">
        <v>91</v>
      </c>
      <c r="AV833" s="15" t="s">
        <v>91</v>
      </c>
      <c r="AW833" s="15" t="s">
        <v>38</v>
      </c>
      <c r="AX833" s="15" t="s">
        <v>82</v>
      </c>
      <c r="AY833" s="243" t="s">
        <v>262</v>
      </c>
    </row>
    <row r="834" spans="1:65" s="16" customFormat="1" ht="10">
      <c r="B834" s="244"/>
      <c r="C834" s="245"/>
      <c r="D834" s="208" t="s">
        <v>272</v>
      </c>
      <c r="E834" s="246" t="s">
        <v>44</v>
      </c>
      <c r="F834" s="247" t="s">
        <v>291</v>
      </c>
      <c r="G834" s="245"/>
      <c r="H834" s="248">
        <v>1</v>
      </c>
      <c r="I834" s="249"/>
      <c r="J834" s="245"/>
      <c r="K834" s="245"/>
      <c r="L834" s="250"/>
      <c r="M834" s="251"/>
      <c r="N834" s="252"/>
      <c r="O834" s="252"/>
      <c r="P834" s="252"/>
      <c r="Q834" s="252"/>
      <c r="R834" s="252"/>
      <c r="S834" s="252"/>
      <c r="T834" s="253"/>
      <c r="AT834" s="254" t="s">
        <v>272</v>
      </c>
      <c r="AU834" s="254" t="s">
        <v>91</v>
      </c>
      <c r="AV834" s="16" t="s">
        <v>104</v>
      </c>
      <c r="AW834" s="16" t="s">
        <v>38</v>
      </c>
      <c r="AX834" s="16" t="s">
        <v>89</v>
      </c>
      <c r="AY834" s="254" t="s">
        <v>262</v>
      </c>
    </row>
    <row r="835" spans="1:65" s="2" customFormat="1" ht="16.5" customHeight="1">
      <c r="A835" s="37"/>
      <c r="B835" s="38"/>
      <c r="C835" s="255" t="s">
        <v>1522</v>
      </c>
      <c r="D835" s="255" t="s">
        <v>633</v>
      </c>
      <c r="E835" s="256" t="s">
        <v>4747</v>
      </c>
      <c r="F835" s="257" t="s">
        <v>4748</v>
      </c>
      <c r="G835" s="258" t="s">
        <v>518</v>
      </c>
      <c r="H835" s="259">
        <v>3</v>
      </c>
      <c r="I835" s="260"/>
      <c r="J835" s="261">
        <f>ROUND(I835*H835,2)</f>
        <v>0</v>
      </c>
      <c r="K835" s="257" t="s">
        <v>44</v>
      </c>
      <c r="L835" s="262"/>
      <c r="M835" s="263" t="s">
        <v>44</v>
      </c>
      <c r="N835" s="264" t="s">
        <v>53</v>
      </c>
      <c r="O835" s="67"/>
      <c r="P835" s="204">
        <f>O835*H835</f>
        <v>0</v>
      </c>
      <c r="Q835" s="204">
        <v>3</v>
      </c>
      <c r="R835" s="204">
        <f>Q835*H835</f>
        <v>9</v>
      </c>
      <c r="S835" s="204">
        <v>0</v>
      </c>
      <c r="T835" s="205">
        <f>S835*H835</f>
        <v>0</v>
      </c>
      <c r="U835" s="37"/>
      <c r="V835" s="37"/>
      <c r="W835" s="37"/>
      <c r="X835" s="37"/>
      <c r="Y835" s="37"/>
      <c r="Z835" s="37"/>
      <c r="AA835" s="37"/>
      <c r="AB835" s="37"/>
      <c r="AC835" s="37"/>
      <c r="AD835" s="37"/>
      <c r="AE835" s="37"/>
      <c r="AR835" s="206" t="s">
        <v>351</v>
      </c>
      <c r="AT835" s="206" t="s">
        <v>633</v>
      </c>
      <c r="AU835" s="206" t="s">
        <v>91</v>
      </c>
      <c r="AY835" s="19" t="s">
        <v>262</v>
      </c>
      <c r="BE835" s="207">
        <f>IF(N835="základní",J835,0)</f>
        <v>0</v>
      </c>
      <c r="BF835" s="207">
        <f>IF(N835="snížená",J835,0)</f>
        <v>0</v>
      </c>
      <c r="BG835" s="207">
        <f>IF(N835="zákl. přenesená",J835,0)</f>
        <v>0</v>
      </c>
      <c r="BH835" s="207">
        <f>IF(N835="sníž. přenesená",J835,0)</f>
        <v>0</v>
      </c>
      <c r="BI835" s="207">
        <f>IF(N835="nulová",J835,0)</f>
        <v>0</v>
      </c>
      <c r="BJ835" s="19" t="s">
        <v>89</v>
      </c>
      <c r="BK835" s="207">
        <f>ROUND(I835*H835,2)</f>
        <v>0</v>
      </c>
      <c r="BL835" s="19" t="s">
        <v>104</v>
      </c>
      <c r="BM835" s="206" t="s">
        <v>4749</v>
      </c>
    </row>
    <row r="836" spans="1:65" s="2" customFormat="1" ht="27">
      <c r="A836" s="37"/>
      <c r="B836" s="38"/>
      <c r="C836" s="39"/>
      <c r="D836" s="208" t="s">
        <v>421</v>
      </c>
      <c r="E836" s="39"/>
      <c r="F836" s="209" t="s">
        <v>4746</v>
      </c>
      <c r="G836" s="39"/>
      <c r="H836" s="39"/>
      <c r="I836" s="118"/>
      <c r="J836" s="39"/>
      <c r="K836" s="39"/>
      <c r="L836" s="42"/>
      <c r="M836" s="210"/>
      <c r="N836" s="211"/>
      <c r="O836" s="67"/>
      <c r="P836" s="67"/>
      <c r="Q836" s="67"/>
      <c r="R836" s="67"/>
      <c r="S836" s="67"/>
      <c r="T836" s="68"/>
      <c r="U836" s="37"/>
      <c r="V836" s="37"/>
      <c r="W836" s="37"/>
      <c r="X836" s="37"/>
      <c r="Y836" s="37"/>
      <c r="Z836" s="37"/>
      <c r="AA836" s="37"/>
      <c r="AB836" s="37"/>
      <c r="AC836" s="37"/>
      <c r="AD836" s="37"/>
      <c r="AE836" s="37"/>
      <c r="AT836" s="19" t="s">
        <v>421</v>
      </c>
      <c r="AU836" s="19" t="s">
        <v>91</v>
      </c>
    </row>
    <row r="837" spans="1:65" s="13" customFormat="1" ht="10">
      <c r="B837" s="212"/>
      <c r="C837" s="213"/>
      <c r="D837" s="208" t="s">
        <v>272</v>
      </c>
      <c r="E837" s="214" t="s">
        <v>44</v>
      </c>
      <c r="F837" s="215" t="s">
        <v>4739</v>
      </c>
      <c r="G837" s="213"/>
      <c r="H837" s="214" t="s">
        <v>44</v>
      </c>
      <c r="I837" s="216"/>
      <c r="J837" s="213"/>
      <c r="K837" s="213"/>
      <c r="L837" s="217"/>
      <c r="M837" s="218"/>
      <c r="N837" s="219"/>
      <c r="O837" s="219"/>
      <c r="P837" s="219"/>
      <c r="Q837" s="219"/>
      <c r="R837" s="219"/>
      <c r="S837" s="219"/>
      <c r="T837" s="220"/>
      <c r="AT837" s="221" t="s">
        <v>272</v>
      </c>
      <c r="AU837" s="221" t="s">
        <v>91</v>
      </c>
      <c r="AV837" s="13" t="s">
        <v>89</v>
      </c>
      <c r="AW837" s="13" t="s">
        <v>38</v>
      </c>
      <c r="AX837" s="13" t="s">
        <v>82</v>
      </c>
      <c r="AY837" s="221" t="s">
        <v>262</v>
      </c>
    </row>
    <row r="838" spans="1:65" s="13" customFormat="1" ht="10">
      <c r="B838" s="212"/>
      <c r="C838" s="213"/>
      <c r="D838" s="208" t="s">
        <v>272</v>
      </c>
      <c r="E838" s="214" t="s">
        <v>44</v>
      </c>
      <c r="F838" s="215" t="s">
        <v>4741</v>
      </c>
      <c r="G838" s="213"/>
      <c r="H838" s="214" t="s">
        <v>44</v>
      </c>
      <c r="I838" s="216"/>
      <c r="J838" s="213"/>
      <c r="K838" s="213"/>
      <c r="L838" s="217"/>
      <c r="M838" s="218"/>
      <c r="N838" s="219"/>
      <c r="O838" s="219"/>
      <c r="P838" s="219"/>
      <c r="Q838" s="219"/>
      <c r="R838" s="219"/>
      <c r="S838" s="219"/>
      <c r="T838" s="220"/>
      <c r="AT838" s="221" t="s">
        <v>272</v>
      </c>
      <c r="AU838" s="221" t="s">
        <v>91</v>
      </c>
      <c r="AV838" s="13" t="s">
        <v>89</v>
      </c>
      <c r="AW838" s="13" t="s">
        <v>38</v>
      </c>
      <c r="AX838" s="13" t="s">
        <v>82</v>
      </c>
      <c r="AY838" s="221" t="s">
        <v>262</v>
      </c>
    </row>
    <row r="839" spans="1:65" s="15" customFormat="1" ht="10">
      <c r="B839" s="233"/>
      <c r="C839" s="234"/>
      <c r="D839" s="208" t="s">
        <v>272</v>
      </c>
      <c r="E839" s="235" t="s">
        <v>44</v>
      </c>
      <c r="F839" s="236" t="s">
        <v>97</v>
      </c>
      <c r="G839" s="234"/>
      <c r="H839" s="237">
        <v>3</v>
      </c>
      <c r="I839" s="238"/>
      <c r="J839" s="234"/>
      <c r="K839" s="234"/>
      <c r="L839" s="239"/>
      <c r="M839" s="240"/>
      <c r="N839" s="241"/>
      <c r="O839" s="241"/>
      <c r="P839" s="241"/>
      <c r="Q839" s="241"/>
      <c r="R839" s="241"/>
      <c r="S839" s="241"/>
      <c r="T839" s="242"/>
      <c r="AT839" s="243" t="s">
        <v>272</v>
      </c>
      <c r="AU839" s="243" t="s">
        <v>91</v>
      </c>
      <c r="AV839" s="15" t="s">
        <v>91</v>
      </c>
      <c r="AW839" s="15" t="s">
        <v>38</v>
      </c>
      <c r="AX839" s="15" t="s">
        <v>89</v>
      </c>
      <c r="AY839" s="243" t="s">
        <v>262</v>
      </c>
    </row>
    <row r="840" spans="1:65" s="2" customFormat="1" ht="16.5" customHeight="1">
      <c r="A840" s="37"/>
      <c r="B840" s="38"/>
      <c r="C840" s="255" t="s">
        <v>21</v>
      </c>
      <c r="D840" s="255" t="s">
        <v>633</v>
      </c>
      <c r="E840" s="256" t="s">
        <v>4750</v>
      </c>
      <c r="F840" s="257" t="s">
        <v>4751</v>
      </c>
      <c r="G840" s="258" t="s">
        <v>518</v>
      </c>
      <c r="H840" s="259">
        <v>2</v>
      </c>
      <c r="I840" s="260"/>
      <c r="J840" s="261">
        <f>ROUND(I840*H840,2)</f>
        <v>0</v>
      </c>
      <c r="K840" s="257" t="s">
        <v>44</v>
      </c>
      <c r="L840" s="262"/>
      <c r="M840" s="263" t="s">
        <v>44</v>
      </c>
      <c r="N840" s="264" t="s">
        <v>53</v>
      </c>
      <c r="O840" s="67"/>
      <c r="P840" s="204">
        <f>O840*H840</f>
        <v>0</v>
      </c>
      <c r="Q840" s="204">
        <v>3</v>
      </c>
      <c r="R840" s="204">
        <f>Q840*H840</f>
        <v>6</v>
      </c>
      <c r="S840" s="204">
        <v>0</v>
      </c>
      <c r="T840" s="205">
        <f>S840*H840</f>
        <v>0</v>
      </c>
      <c r="U840" s="37"/>
      <c r="V840" s="37"/>
      <c r="W840" s="37"/>
      <c r="X840" s="37"/>
      <c r="Y840" s="37"/>
      <c r="Z840" s="37"/>
      <c r="AA840" s="37"/>
      <c r="AB840" s="37"/>
      <c r="AC840" s="37"/>
      <c r="AD840" s="37"/>
      <c r="AE840" s="37"/>
      <c r="AR840" s="206" t="s">
        <v>351</v>
      </c>
      <c r="AT840" s="206" t="s">
        <v>633</v>
      </c>
      <c r="AU840" s="206" t="s">
        <v>91</v>
      </c>
      <c r="AY840" s="19" t="s">
        <v>262</v>
      </c>
      <c r="BE840" s="207">
        <f>IF(N840="základní",J840,0)</f>
        <v>0</v>
      </c>
      <c r="BF840" s="207">
        <f>IF(N840="snížená",J840,0)</f>
        <v>0</v>
      </c>
      <c r="BG840" s="207">
        <f>IF(N840="zákl. přenesená",J840,0)</f>
        <v>0</v>
      </c>
      <c r="BH840" s="207">
        <f>IF(N840="sníž. přenesená",J840,0)</f>
        <v>0</v>
      </c>
      <c r="BI840" s="207">
        <f>IF(N840="nulová",J840,0)</f>
        <v>0</v>
      </c>
      <c r="BJ840" s="19" t="s">
        <v>89</v>
      </c>
      <c r="BK840" s="207">
        <f>ROUND(I840*H840,2)</f>
        <v>0</v>
      </c>
      <c r="BL840" s="19" t="s">
        <v>104</v>
      </c>
      <c r="BM840" s="206" t="s">
        <v>4752</v>
      </c>
    </row>
    <row r="841" spans="1:65" s="2" customFormat="1" ht="27">
      <c r="A841" s="37"/>
      <c r="B841" s="38"/>
      <c r="C841" s="39"/>
      <c r="D841" s="208" t="s">
        <v>421</v>
      </c>
      <c r="E841" s="39"/>
      <c r="F841" s="209" t="s">
        <v>4746</v>
      </c>
      <c r="G841" s="39"/>
      <c r="H841" s="39"/>
      <c r="I841" s="118"/>
      <c r="J841" s="39"/>
      <c r="K841" s="39"/>
      <c r="L841" s="42"/>
      <c r="M841" s="210"/>
      <c r="N841" s="211"/>
      <c r="O841" s="67"/>
      <c r="P841" s="67"/>
      <c r="Q841" s="67"/>
      <c r="R841" s="67"/>
      <c r="S841" s="67"/>
      <c r="T841" s="68"/>
      <c r="U841" s="37"/>
      <c r="V841" s="37"/>
      <c r="W841" s="37"/>
      <c r="X841" s="37"/>
      <c r="Y841" s="37"/>
      <c r="Z841" s="37"/>
      <c r="AA841" s="37"/>
      <c r="AB841" s="37"/>
      <c r="AC841" s="37"/>
      <c r="AD841" s="37"/>
      <c r="AE841" s="37"/>
      <c r="AT841" s="19" t="s">
        <v>421</v>
      </c>
      <c r="AU841" s="19" t="s">
        <v>91</v>
      </c>
    </row>
    <row r="842" spans="1:65" s="13" customFormat="1" ht="10">
      <c r="B842" s="212"/>
      <c r="C842" s="213"/>
      <c r="D842" s="208" t="s">
        <v>272</v>
      </c>
      <c r="E842" s="214" t="s">
        <v>44</v>
      </c>
      <c r="F842" s="215" t="s">
        <v>4739</v>
      </c>
      <c r="G842" s="213"/>
      <c r="H842" s="214" t="s">
        <v>44</v>
      </c>
      <c r="I842" s="216"/>
      <c r="J842" s="213"/>
      <c r="K842" s="213"/>
      <c r="L842" s="217"/>
      <c r="M842" s="218"/>
      <c r="N842" s="219"/>
      <c r="O842" s="219"/>
      <c r="P842" s="219"/>
      <c r="Q842" s="219"/>
      <c r="R842" s="219"/>
      <c r="S842" s="219"/>
      <c r="T842" s="220"/>
      <c r="AT842" s="221" t="s">
        <v>272</v>
      </c>
      <c r="AU842" s="221" t="s">
        <v>91</v>
      </c>
      <c r="AV842" s="13" t="s">
        <v>89</v>
      </c>
      <c r="AW842" s="13" t="s">
        <v>38</v>
      </c>
      <c r="AX842" s="13" t="s">
        <v>82</v>
      </c>
      <c r="AY842" s="221" t="s">
        <v>262</v>
      </c>
    </row>
    <row r="843" spans="1:65" s="13" customFormat="1" ht="10">
      <c r="B843" s="212"/>
      <c r="C843" s="213"/>
      <c r="D843" s="208" t="s">
        <v>272</v>
      </c>
      <c r="E843" s="214" t="s">
        <v>44</v>
      </c>
      <c r="F843" s="215" t="s">
        <v>4742</v>
      </c>
      <c r="G843" s="213"/>
      <c r="H843" s="214" t="s">
        <v>44</v>
      </c>
      <c r="I843" s="216"/>
      <c r="J843" s="213"/>
      <c r="K843" s="213"/>
      <c r="L843" s="217"/>
      <c r="M843" s="218"/>
      <c r="N843" s="219"/>
      <c r="O843" s="219"/>
      <c r="P843" s="219"/>
      <c r="Q843" s="219"/>
      <c r="R843" s="219"/>
      <c r="S843" s="219"/>
      <c r="T843" s="220"/>
      <c r="AT843" s="221" t="s">
        <v>272</v>
      </c>
      <c r="AU843" s="221" t="s">
        <v>91</v>
      </c>
      <c r="AV843" s="13" t="s">
        <v>89</v>
      </c>
      <c r="AW843" s="13" t="s">
        <v>38</v>
      </c>
      <c r="AX843" s="13" t="s">
        <v>82</v>
      </c>
      <c r="AY843" s="221" t="s">
        <v>262</v>
      </c>
    </row>
    <row r="844" spans="1:65" s="15" customFormat="1" ht="10">
      <c r="B844" s="233"/>
      <c r="C844" s="234"/>
      <c r="D844" s="208" t="s">
        <v>272</v>
      </c>
      <c r="E844" s="235" t="s">
        <v>44</v>
      </c>
      <c r="F844" s="236" t="s">
        <v>91</v>
      </c>
      <c r="G844" s="234"/>
      <c r="H844" s="237">
        <v>2</v>
      </c>
      <c r="I844" s="238"/>
      <c r="J844" s="234"/>
      <c r="K844" s="234"/>
      <c r="L844" s="239"/>
      <c r="M844" s="240"/>
      <c r="N844" s="241"/>
      <c r="O844" s="241"/>
      <c r="P844" s="241"/>
      <c r="Q844" s="241"/>
      <c r="R844" s="241"/>
      <c r="S844" s="241"/>
      <c r="T844" s="242"/>
      <c r="AT844" s="243" t="s">
        <v>272</v>
      </c>
      <c r="AU844" s="243" t="s">
        <v>91</v>
      </c>
      <c r="AV844" s="15" t="s">
        <v>91</v>
      </c>
      <c r="AW844" s="15" t="s">
        <v>38</v>
      </c>
      <c r="AX844" s="15" t="s">
        <v>89</v>
      </c>
      <c r="AY844" s="243" t="s">
        <v>262</v>
      </c>
    </row>
    <row r="845" spans="1:65" s="12" customFormat="1" ht="22.75" customHeight="1">
      <c r="B845" s="179"/>
      <c r="C845" s="180"/>
      <c r="D845" s="181" t="s">
        <v>81</v>
      </c>
      <c r="E845" s="193" t="s">
        <v>377</v>
      </c>
      <c r="F845" s="193" t="s">
        <v>1431</v>
      </c>
      <c r="G845" s="180"/>
      <c r="H845" s="180"/>
      <c r="I845" s="183"/>
      <c r="J845" s="194">
        <f>BK845</f>
        <v>0</v>
      </c>
      <c r="K845" s="180"/>
      <c r="L845" s="185"/>
      <c r="M845" s="186"/>
      <c r="N845" s="187"/>
      <c r="O845" s="187"/>
      <c r="P845" s="188">
        <f>P846+SUM(P847:P870)</f>
        <v>0</v>
      </c>
      <c r="Q845" s="187"/>
      <c r="R845" s="188">
        <f>R846+SUM(R847:R870)</f>
        <v>2.3012999999999999</v>
      </c>
      <c r="S845" s="187"/>
      <c r="T845" s="189">
        <f>T846+SUM(T847:T870)</f>
        <v>0</v>
      </c>
      <c r="AR845" s="190" t="s">
        <v>89</v>
      </c>
      <c r="AT845" s="191" t="s">
        <v>81</v>
      </c>
      <c r="AU845" s="191" t="s">
        <v>89</v>
      </c>
      <c r="AY845" s="190" t="s">
        <v>262</v>
      </c>
      <c r="BK845" s="192">
        <f>BK846+SUM(BK847:BK870)</f>
        <v>0</v>
      </c>
    </row>
    <row r="846" spans="1:65" s="2" customFormat="1" ht="16.5" customHeight="1">
      <c r="A846" s="37"/>
      <c r="B846" s="38"/>
      <c r="C846" s="195" t="s">
        <v>1543</v>
      </c>
      <c r="D846" s="195" t="s">
        <v>264</v>
      </c>
      <c r="E846" s="196" t="s">
        <v>4753</v>
      </c>
      <c r="F846" s="197" t="s">
        <v>4754</v>
      </c>
      <c r="G846" s="198" t="s">
        <v>518</v>
      </c>
      <c r="H846" s="199">
        <v>358</v>
      </c>
      <c r="I846" s="200"/>
      <c r="J846" s="201">
        <f>ROUND(I846*H846,2)</f>
        <v>0</v>
      </c>
      <c r="K846" s="197" t="s">
        <v>44</v>
      </c>
      <c r="L846" s="42"/>
      <c r="M846" s="202" t="s">
        <v>44</v>
      </c>
      <c r="N846" s="203" t="s">
        <v>53</v>
      </c>
      <c r="O846" s="67"/>
      <c r="P846" s="204">
        <f>O846*H846</f>
        <v>0</v>
      </c>
      <c r="Q846" s="204">
        <v>2.0999999999999999E-3</v>
      </c>
      <c r="R846" s="204">
        <f>Q846*H846</f>
        <v>0.75179999999999991</v>
      </c>
      <c r="S846" s="204">
        <v>0</v>
      </c>
      <c r="T846" s="205">
        <f>S846*H846</f>
        <v>0</v>
      </c>
      <c r="U846" s="37"/>
      <c r="V846" s="37"/>
      <c r="W846" s="37"/>
      <c r="X846" s="37"/>
      <c r="Y846" s="37"/>
      <c r="Z846" s="37"/>
      <c r="AA846" s="37"/>
      <c r="AB846" s="37"/>
      <c r="AC846" s="37"/>
      <c r="AD846" s="37"/>
      <c r="AE846" s="37"/>
      <c r="AR846" s="206" t="s">
        <v>104</v>
      </c>
      <c r="AT846" s="206" t="s">
        <v>264</v>
      </c>
      <c r="AU846" s="206" t="s">
        <v>91</v>
      </c>
      <c r="AY846" s="19" t="s">
        <v>262</v>
      </c>
      <c r="BE846" s="207">
        <f>IF(N846="základní",J846,0)</f>
        <v>0</v>
      </c>
      <c r="BF846" s="207">
        <f>IF(N846="snížená",J846,0)</f>
        <v>0</v>
      </c>
      <c r="BG846" s="207">
        <f>IF(N846="zákl. přenesená",J846,0)</f>
        <v>0</v>
      </c>
      <c r="BH846" s="207">
        <f>IF(N846="sníž. přenesená",J846,0)</f>
        <v>0</v>
      </c>
      <c r="BI846" s="207">
        <f>IF(N846="nulová",J846,0)</f>
        <v>0</v>
      </c>
      <c r="BJ846" s="19" t="s">
        <v>89</v>
      </c>
      <c r="BK846" s="207">
        <f>ROUND(I846*H846,2)</f>
        <v>0</v>
      </c>
      <c r="BL846" s="19" t="s">
        <v>104</v>
      </c>
      <c r="BM846" s="206" t="s">
        <v>4755</v>
      </c>
    </row>
    <row r="847" spans="1:65" s="2" customFormat="1" ht="27">
      <c r="A847" s="37"/>
      <c r="B847" s="38"/>
      <c r="C847" s="39"/>
      <c r="D847" s="208" t="s">
        <v>270</v>
      </c>
      <c r="E847" s="39"/>
      <c r="F847" s="209" t="s">
        <v>4756</v>
      </c>
      <c r="G847" s="39"/>
      <c r="H847" s="39"/>
      <c r="I847" s="118"/>
      <c r="J847" s="39"/>
      <c r="K847" s="39"/>
      <c r="L847" s="42"/>
      <c r="M847" s="210"/>
      <c r="N847" s="211"/>
      <c r="O847" s="67"/>
      <c r="P847" s="67"/>
      <c r="Q847" s="67"/>
      <c r="R847" s="67"/>
      <c r="S847" s="67"/>
      <c r="T847" s="68"/>
      <c r="U847" s="37"/>
      <c r="V847" s="37"/>
      <c r="W847" s="37"/>
      <c r="X847" s="37"/>
      <c r="Y847" s="37"/>
      <c r="Z847" s="37"/>
      <c r="AA847" s="37"/>
      <c r="AB847" s="37"/>
      <c r="AC847" s="37"/>
      <c r="AD847" s="37"/>
      <c r="AE847" s="37"/>
      <c r="AT847" s="19" t="s">
        <v>270</v>
      </c>
      <c r="AU847" s="19" t="s">
        <v>91</v>
      </c>
    </row>
    <row r="848" spans="1:65" s="13" customFormat="1" ht="10">
      <c r="B848" s="212"/>
      <c r="C848" s="213"/>
      <c r="D848" s="208" t="s">
        <v>272</v>
      </c>
      <c r="E848" s="214" t="s">
        <v>44</v>
      </c>
      <c r="F848" s="215" t="s">
        <v>4757</v>
      </c>
      <c r="G848" s="213"/>
      <c r="H848" s="214" t="s">
        <v>44</v>
      </c>
      <c r="I848" s="216"/>
      <c r="J848" s="213"/>
      <c r="K848" s="213"/>
      <c r="L848" s="217"/>
      <c r="M848" s="218"/>
      <c r="N848" s="219"/>
      <c r="O848" s="219"/>
      <c r="P848" s="219"/>
      <c r="Q848" s="219"/>
      <c r="R848" s="219"/>
      <c r="S848" s="219"/>
      <c r="T848" s="220"/>
      <c r="AT848" s="221" t="s">
        <v>272</v>
      </c>
      <c r="AU848" s="221" t="s">
        <v>91</v>
      </c>
      <c r="AV848" s="13" t="s">
        <v>89</v>
      </c>
      <c r="AW848" s="13" t="s">
        <v>38</v>
      </c>
      <c r="AX848" s="13" t="s">
        <v>82</v>
      </c>
      <c r="AY848" s="221" t="s">
        <v>262</v>
      </c>
    </row>
    <row r="849" spans="1:65" s="15" customFormat="1" ht="10">
      <c r="B849" s="233"/>
      <c r="C849" s="234"/>
      <c r="D849" s="208" t="s">
        <v>272</v>
      </c>
      <c r="E849" s="235" t="s">
        <v>44</v>
      </c>
      <c r="F849" s="236" t="s">
        <v>3146</v>
      </c>
      <c r="G849" s="234"/>
      <c r="H849" s="237">
        <v>358</v>
      </c>
      <c r="I849" s="238"/>
      <c r="J849" s="234"/>
      <c r="K849" s="234"/>
      <c r="L849" s="239"/>
      <c r="M849" s="240"/>
      <c r="N849" s="241"/>
      <c r="O849" s="241"/>
      <c r="P849" s="241"/>
      <c r="Q849" s="241"/>
      <c r="R849" s="241"/>
      <c r="S849" s="241"/>
      <c r="T849" s="242"/>
      <c r="AT849" s="243" t="s">
        <v>272</v>
      </c>
      <c r="AU849" s="243" t="s">
        <v>91</v>
      </c>
      <c r="AV849" s="15" t="s">
        <v>91</v>
      </c>
      <c r="AW849" s="15" t="s">
        <v>38</v>
      </c>
      <c r="AX849" s="15" t="s">
        <v>89</v>
      </c>
      <c r="AY849" s="243" t="s">
        <v>262</v>
      </c>
    </row>
    <row r="850" spans="1:65" s="2" customFormat="1" ht="16.5" customHeight="1">
      <c r="A850" s="37"/>
      <c r="B850" s="38"/>
      <c r="C850" s="195" t="s">
        <v>1551</v>
      </c>
      <c r="D850" s="195" t="s">
        <v>264</v>
      </c>
      <c r="E850" s="196" t="s">
        <v>4758</v>
      </c>
      <c r="F850" s="197" t="s">
        <v>4754</v>
      </c>
      <c r="G850" s="198" t="s">
        <v>518</v>
      </c>
      <c r="H850" s="199">
        <v>358</v>
      </c>
      <c r="I850" s="200"/>
      <c r="J850" s="201">
        <f>ROUND(I850*H850,2)</f>
        <v>0</v>
      </c>
      <c r="K850" s="197" t="s">
        <v>44</v>
      </c>
      <c r="L850" s="42"/>
      <c r="M850" s="202" t="s">
        <v>44</v>
      </c>
      <c r="N850" s="203" t="s">
        <v>53</v>
      </c>
      <c r="O850" s="67"/>
      <c r="P850" s="204">
        <f>O850*H850</f>
        <v>0</v>
      </c>
      <c r="Q850" s="204">
        <v>2.0999999999999999E-3</v>
      </c>
      <c r="R850" s="204">
        <f>Q850*H850</f>
        <v>0.75179999999999991</v>
      </c>
      <c r="S850" s="204">
        <v>0</v>
      </c>
      <c r="T850" s="205">
        <f>S850*H850</f>
        <v>0</v>
      </c>
      <c r="U850" s="37"/>
      <c r="V850" s="37"/>
      <c r="W850" s="37"/>
      <c r="X850" s="37"/>
      <c r="Y850" s="37"/>
      <c r="Z850" s="37"/>
      <c r="AA850" s="37"/>
      <c r="AB850" s="37"/>
      <c r="AC850" s="37"/>
      <c r="AD850" s="37"/>
      <c r="AE850" s="37"/>
      <c r="AR850" s="206" t="s">
        <v>104</v>
      </c>
      <c r="AT850" s="206" t="s">
        <v>264</v>
      </c>
      <c r="AU850" s="206" t="s">
        <v>91</v>
      </c>
      <c r="AY850" s="19" t="s">
        <v>262</v>
      </c>
      <c r="BE850" s="207">
        <f>IF(N850="základní",J850,0)</f>
        <v>0</v>
      </c>
      <c r="BF850" s="207">
        <f>IF(N850="snížená",J850,0)</f>
        <v>0</v>
      </c>
      <c r="BG850" s="207">
        <f>IF(N850="zákl. přenesená",J850,0)</f>
        <v>0</v>
      </c>
      <c r="BH850" s="207">
        <f>IF(N850="sníž. přenesená",J850,0)</f>
        <v>0</v>
      </c>
      <c r="BI850" s="207">
        <f>IF(N850="nulová",J850,0)</f>
        <v>0</v>
      </c>
      <c r="BJ850" s="19" t="s">
        <v>89</v>
      </c>
      <c r="BK850" s="207">
        <f>ROUND(I850*H850,2)</f>
        <v>0</v>
      </c>
      <c r="BL850" s="19" t="s">
        <v>104</v>
      </c>
      <c r="BM850" s="206" t="s">
        <v>4759</v>
      </c>
    </row>
    <row r="851" spans="1:65" s="2" customFormat="1" ht="27">
      <c r="A851" s="37"/>
      <c r="B851" s="38"/>
      <c r="C851" s="39"/>
      <c r="D851" s="208" t="s">
        <v>270</v>
      </c>
      <c r="E851" s="39"/>
      <c r="F851" s="209" t="s">
        <v>4756</v>
      </c>
      <c r="G851" s="39"/>
      <c r="H851" s="39"/>
      <c r="I851" s="118"/>
      <c r="J851" s="39"/>
      <c r="K851" s="39"/>
      <c r="L851" s="42"/>
      <c r="M851" s="210"/>
      <c r="N851" s="211"/>
      <c r="O851" s="67"/>
      <c r="P851" s="67"/>
      <c r="Q851" s="67"/>
      <c r="R851" s="67"/>
      <c r="S851" s="67"/>
      <c r="T851" s="68"/>
      <c r="U851" s="37"/>
      <c r="V851" s="37"/>
      <c r="W851" s="37"/>
      <c r="X851" s="37"/>
      <c r="Y851" s="37"/>
      <c r="Z851" s="37"/>
      <c r="AA851" s="37"/>
      <c r="AB851" s="37"/>
      <c r="AC851" s="37"/>
      <c r="AD851" s="37"/>
      <c r="AE851" s="37"/>
      <c r="AT851" s="19" t="s">
        <v>270</v>
      </c>
      <c r="AU851" s="19" t="s">
        <v>91</v>
      </c>
    </row>
    <row r="852" spans="1:65" s="13" customFormat="1" ht="10">
      <c r="B852" s="212"/>
      <c r="C852" s="213"/>
      <c r="D852" s="208" t="s">
        <v>272</v>
      </c>
      <c r="E852" s="214" t="s">
        <v>44</v>
      </c>
      <c r="F852" s="215" t="s">
        <v>4757</v>
      </c>
      <c r="G852" s="213"/>
      <c r="H852" s="214" t="s">
        <v>44</v>
      </c>
      <c r="I852" s="216"/>
      <c r="J852" s="213"/>
      <c r="K852" s="213"/>
      <c r="L852" s="217"/>
      <c r="M852" s="218"/>
      <c r="N852" s="219"/>
      <c r="O852" s="219"/>
      <c r="P852" s="219"/>
      <c r="Q852" s="219"/>
      <c r="R852" s="219"/>
      <c r="S852" s="219"/>
      <c r="T852" s="220"/>
      <c r="AT852" s="221" t="s">
        <v>272</v>
      </c>
      <c r="AU852" s="221" t="s">
        <v>91</v>
      </c>
      <c r="AV852" s="13" t="s">
        <v>89</v>
      </c>
      <c r="AW852" s="13" t="s">
        <v>38</v>
      </c>
      <c r="AX852" s="13" t="s">
        <v>82</v>
      </c>
      <c r="AY852" s="221" t="s">
        <v>262</v>
      </c>
    </row>
    <row r="853" spans="1:65" s="15" customFormat="1" ht="10">
      <c r="B853" s="233"/>
      <c r="C853" s="234"/>
      <c r="D853" s="208" t="s">
        <v>272</v>
      </c>
      <c r="E853" s="235" t="s">
        <v>44</v>
      </c>
      <c r="F853" s="236" t="s">
        <v>3146</v>
      </c>
      <c r="G853" s="234"/>
      <c r="H853" s="237">
        <v>358</v>
      </c>
      <c r="I853" s="238"/>
      <c r="J853" s="234"/>
      <c r="K853" s="234"/>
      <c r="L853" s="239"/>
      <c r="M853" s="240"/>
      <c r="N853" s="241"/>
      <c r="O853" s="241"/>
      <c r="P853" s="241"/>
      <c r="Q853" s="241"/>
      <c r="R853" s="241"/>
      <c r="S853" s="241"/>
      <c r="T853" s="242"/>
      <c r="AT853" s="243" t="s">
        <v>272</v>
      </c>
      <c r="AU853" s="243" t="s">
        <v>91</v>
      </c>
      <c r="AV853" s="15" t="s">
        <v>91</v>
      </c>
      <c r="AW853" s="15" t="s">
        <v>38</v>
      </c>
      <c r="AX853" s="15" t="s">
        <v>89</v>
      </c>
      <c r="AY853" s="243" t="s">
        <v>262</v>
      </c>
    </row>
    <row r="854" spans="1:65" s="2" customFormat="1" ht="16.5" customHeight="1">
      <c r="A854" s="37"/>
      <c r="B854" s="38"/>
      <c r="C854" s="195" t="s">
        <v>1574</v>
      </c>
      <c r="D854" s="195" t="s">
        <v>264</v>
      </c>
      <c r="E854" s="196" t="s">
        <v>4760</v>
      </c>
      <c r="F854" s="197" t="s">
        <v>4761</v>
      </c>
      <c r="G854" s="198" t="s">
        <v>518</v>
      </c>
      <c r="H854" s="199">
        <v>326</v>
      </c>
      <c r="I854" s="200"/>
      <c r="J854" s="201">
        <f>ROUND(I854*H854,2)</f>
        <v>0</v>
      </c>
      <c r="K854" s="197" t="s">
        <v>44</v>
      </c>
      <c r="L854" s="42"/>
      <c r="M854" s="202" t="s">
        <v>44</v>
      </c>
      <c r="N854" s="203" t="s">
        <v>53</v>
      </c>
      <c r="O854" s="67"/>
      <c r="P854" s="204">
        <f>O854*H854</f>
        <v>0</v>
      </c>
      <c r="Q854" s="204">
        <v>2.0999999999999999E-3</v>
      </c>
      <c r="R854" s="204">
        <f>Q854*H854</f>
        <v>0.68459999999999999</v>
      </c>
      <c r="S854" s="204">
        <v>0</v>
      </c>
      <c r="T854" s="205">
        <f>S854*H854</f>
        <v>0</v>
      </c>
      <c r="U854" s="37"/>
      <c r="V854" s="37"/>
      <c r="W854" s="37"/>
      <c r="X854" s="37"/>
      <c r="Y854" s="37"/>
      <c r="Z854" s="37"/>
      <c r="AA854" s="37"/>
      <c r="AB854" s="37"/>
      <c r="AC854" s="37"/>
      <c r="AD854" s="37"/>
      <c r="AE854" s="37"/>
      <c r="AR854" s="206" t="s">
        <v>104</v>
      </c>
      <c r="AT854" s="206" t="s">
        <v>264</v>
      </c>
      <c r="AU854" s="206" t="s">
        <v>91</v>
      </c>
      <c r="AY854" s="19" t="s">
        <v>262</v>
      </c>
      <c r="BE854" s="207">
        <f>IF(N854="základní",J854,0)</f>
        <v>0</v>
      </c>
      <c r="BF854" s="207">
        <f>IF(N854="snížená",J854,0)</f>
        <v>0</v>
      </c>
      <c r="BG854" s="207">
        <f>IF(N854="zákl. přenesená",J854,0)</f>
        <v>0</v>
      </c>
      <c r="BH854" s="207">
        <f>IF(N854="sníž. přenesená",J854,0)</f>
        <v>0</v>
      </c>
      <c r="BI854" s="207">
        <f>IF(N854="nulová",J854,0)</f>
        <v>0</v>
      </c>
      <c r="BJ854" s="19" t="s">
        <v>89</v>
      </c>
      <c r="BK854" s="207">
        <f>ROUND(I854*H854,2)</f>
        <v>0</v>
      </c>
      <c r="BL854" s="19" t="s">
        <v>104</v>
      </c>
      <c r="BM854" s="206" t="s">
        <v>4762</v>
      </c>
    </row>
    <row r="855" spans="1:65" s="2" customFormat="1" ht="27">
      <c r="A855" s="37"/>
      <c r="B855" s="38"/>
      <c r="C855" s="39"/>
      <c r="D855" s="208" t="s">
        <v>270</v>
      </c>
      <c r="E855" s="39"/>
      <c r="F855" s="209" t="s">
        <v>4756</v>
      </c>
      <c r="G855" s="39"/>
      <c r="H855" s="39"/>
      <c r="I855" s="118"/>
      <c r="J855" s="39"/>
      <c r="K855" s="39"/>
      <c r="L855" s="42"/>
      <c r="M855" s="210"/>
      <c r="N855" s="211"/>
      <c r="O855" s="67"/>
      <c r="P855" s="67"/>
      <c r="Q855" s="67"/>
      <c r="R855" s="67"/>
      <c r="S855" s="67"/>
      <c r="T855" s="68"/>
      <c r="U855" s="37"/>
      <c r="V855" s="37"/>
      <c r="W855" s="37"/>
      <c r="X855" s="37"/>
      <c r="Y855" s="37"/>
      <c r="Z855" s="37"/>
      <c r="AA855" s="37"/>
      <c r="AB855" s="37"/>
      <c r="AC855" s="37"/>
      <c r="AD855" s="37"/>
      <c r="AE855" s="37"/>
      <c r="AT855" s="19" t="s">
        <v>270</v>
      </c>
      <c r="AU855" s="19" t="s">
        <v>91</v>
      </c>
    </row>
    <row r="856" spans="1:65" s="13" customFormat="1" ht="10">
      <c r="B856" s="212"/>
      <c r="C856" s="213"/>
      <c r="D856" s="208" t="s">
        <v>272</v>
      </c>
      <c r="E856" s="214" t="s">
        <v>44</v>
      </c>
      <c r="F856" s="215" t="s">
        <v>4757</v>
      </c>
      <c r="G856" s="213"/>
      <c r="H856" s="214" t="s">
        <v>44</v>
      </c>
      <c r="I856" s="216"/>
      <c r="J856" s="213"/>
      <c r="K856" s="213"/>
      <c r="L856" s="217"/>
      <c r="M856" s="218"/>
      <c r="N856" s="219"/>
      <c r="O856" s="219"/>
      <c r="P856" s="219"/>
      <c r="Q856" s="219"/>
      <c r="R856" s="219"/>
      <c r="S856" s="219"/>
      <c r="T856" s="220"/>
      <c r="AT856" s="221" t="s">
        <v>272</v>
      </c>
      <c r="AU856" s="221" t="s">
        <v>91</v>
      </c>
      <c r="AV856" s="13" t="s">
        <v>89</v>
      </c>
      <c r="AW856" s="13" t="s">
        <v>38</v>
      </c>
      <c r="AX856" s="13" t="s">
        <v>82</v>
      </c>
      <c r="AY856" s="221" t="s">
        <v>262</v>
      </c>
    </row>
    <row r="857" spans="1:65" s="15" customFormat="1" ht="10">
      <c r="B857" s="233"/>
      <c r="C857" s="234"/>
      <c r="D857" s="208" t="s">
        <v>272</v>
      </c>
      <c r="E857" s="235" t="s">
        <v>44</v>
      </c>
      <c r="F857" s="236" t="s">
        <v>2916</v>
      </c>
      <c r="G857" s="234"/>
      <c r="H857" s="237">
        <v>326</v>
      </c>
      <c r="I857" s="238"/>
      <c r="J857" s="234"/>
      <c r="K857" s="234"/>
      <c r="L857" s="239"/>
      <c r="M857" s="240"/>
      <c r="N857" s="241"/>
      <c r="O857" s="241"/>
      <c r="P857" s="241"/>
      <c r="Q857" s="241"/>
      <c r="R857" s="241"/>
      <c r="S857" s="241"/>
      <c r="T857" s="242"/>
      <c r="AT857" s="243" t="s">
        <v>272</v>
      </c>
      <c r="AU857" s="243" t="s">
        <v>91</v>
      </c>
      <c r="AV857" s="15" t="s">
        <v>91</v>
      </c>
      <c r="AW857" s="15" t="s">
        <v>38</v>
      </c>
      <c r="AX857" s="15" t="s">
        <v>89</v>
      </c>
      <c r="AY857" s="243" t="s">
        <v>262</v>
      </c>
    </row>
    <row r="858" spans="1:65" s="2" customFormat="1" ht="21.75" customHeight="1">
      <c r="A858" s="37"/>
      <c r="B858" s="38"/>
      <c r="C858" s="195" t="s">
        <v>1584</v>
      </c>
      <c r="D858" s="195" t="s">
        <v>264</v>
      </c>
      <c r="E858" s="196" t="s">
        <v>4763</v>
      </c>
      <c r="F858" s="197" t="s">
        <v>4764</v>
      </c>
      <c r="G858" s="198" t="s">
        <v>518</v>
      </c>
      <c r="H858" s="199">
        <v>5</v>
      </c>
      <c r="I858" s="200"/>
      <c r="J858" s="201">
        <f>ROUND(I858*H858,2)</f>
        <v>0</v>
      </c>
      <c r="K858" s="197" t="s">
        <v>268</v>
      </c>
      <c r="L858" s="42"/>
      <c r="M858" s="202" t="s">
        <v>44</v>
      </c>
      <c r="N858" s="203" t="s">
        <v>53</v>
      </c>
      <c r="O858" s="67"/>
      <c r="P858" s="204">
        <f>O858*H858</f>
        <v>0</v>
      </c>
      <c r="Q858" s="204">
        <v>1.6500000000000001E-2</v>
      </c>
      <c r="R858" s="204">
        <f>Q858*H858</f>
        <v>8.2500000000000004E-2</v>
      </c>
      <c r="S858" s="204">
        <v>0</v>
      </c>
      <c r="T858" s="205">
        <f>S858*H858</f>
        <v>0</v>
      </c>
      <c r="U858" s="37"/>
      <c r="V858" s="37"/>
      <c r="W858" s="37"/>
      <c r="X858" s="37"/>
      <c r="Y858" s="37"/>
      <c r="Z858" s="37"/>
      <c r="AA858" s="37"/>
      <c r="AB858" s="37"/>
      <c r="AC858" s="37"/>
      <c r="AD858" s="37"/>
      <c r="AE858" s="37"/>
      <c r="AR858" s="206" t="s">
        <v>104</v>
      </c>
      <c r="AT858" s="206" t="s">
        <v>264</v>
      </c>
      <c r="AU858" s="206" t="s">
        <v>91</v>
      </c>
      <c r="AY858" s="19" t="s">
        <v>262</v>
      </c>
      <c r="BE858" s="207">
        <f>IF(N858="základní",J858,0)</f>
        <v>0</v>
      </c>
      <c r="BF858" s="207">
        <f>IF(N858="snížená",J858,0)</f>
        <v>0</v>
      </c>
      <c r="BG858" s="207">
        <f>IF(N858="zákl. přenesená",J858,0)</f>
        <v>0</v>
      </c>
      <c r="BH858" s="207">
        <f>IF(N858="sníž. přenesená",J858,0)</f>
        <v>0</v>
      </c>
      <c r="BI858" s="207">
        <f>IF(N858="nulová",J858,0)</f>
        <v>0</v>
      </c>
      <c r="BJ858" s="19" t="s">
        <v>89</v>
      </c>
      <c r="BK858" s="207">
        <f>ROUND(I858*H858,2)</f>
        <v>0</v>
      </c>
      <c r="BL858" s="19" t="s">
        <v>104</v>
      </c>
      <c r="BM858" s="206" t="s">
        <v>4765</v>
      </c>
    </row>
    <row r="859" spans="1:65" s="2" customFormat="1" ht="36">
      <c r="A859" s="37"/>
      <c r="B859" s="38"/>
      <c r="C859" s="39"/>
      <c r="D859" s="208" t="s">
        <v>270</v>
      </c>
      <c r="E859" s="39"/>
      <c r="F859" s="209" t="s">
        <v>4766</v>
      </c>
      <c r="G859" s="39"/>
      <c r="H859" s="39"/>
      <c r="I859" s="118"/>
      <c r="J859" s="39"/>
      <c r="K859" s="39"/>
      <c r="L859" s="42"/>
      <c r="M859" s="210"/>
      <c r="N859" s="211"/>
      <c r="O859" s="67"/>
      <c r="P859" s="67"/>
      <c r="Q859" s="67"/>
      <c r="R859" s="67"/>
      <c r="S859" s="67"/>
      <c r="T859" s="68"/>
      <c r="U859" s="37"/>
      <c r="V859" s="37"/>
      <c r="W859" s="37"/>
      <c r="X859" s="37"/>
      <c r="Y859" s="37"/>
      <c r="Z859" s="37"/>
      <c r="AA859" s="37"/>
      <c r="AB859" s="37"/>
      <c r="AC859" s="37"/>
      <c r="AD859" s="37"/>
      <c r="AE859" s="37"/>
      <c r="AT859" s="19" t="s">
        <v>270</v>
      </c>
      <c r="AU859" s="19" t="s">
        <v>91</v>
      </c>
    </row>
    <row r="860" spans="1:65" s="13" customFormat="1" ht="10">
      <c r="B860" s="212"/>
      <c r="C860" s="213"/>
      <c r="D860" s="208" t="s">
        <v>272</v>
      </c>
      <c r="E860" s="214" t="s">
        <v>44</v>
      </c>
      <c r="F860" s="215" t="s">
        <v>4767</v>
      </c>
      <c r="G860" s="213"/>
      <c r="H860" s="214" t="s">
        <v>44</v>
      </c>
      <c r="I860" s="216"/>
      <c r="J860" s="213"/>
      <c r="K860" s="213"/>
      <c r="L860" s="217"/>
      <c r="M860" s="218"/>
      <c r="N860" s="219"/>
      <c r="O860" s="219"/>
      <c r="P860" s="219"/>
      <c r="Q860" s="219"/>
      <c r="R860" s="219"/>
      <c r="S860" s="219"/>
      <c r="T860" s="220"/>
      <c r="AT860" s="221" t="s">
        <v>272</v>
      </c>
      <c r="AU860" s="221" t="s">
        <v>91</v>
      </c>
      <c r="AV860" s="13" t="s">
        <v>89</v>
      </c>
      <c r="AW860" s="13" t="s">
        <v>38</v>
      </c>
      <c r="AX860" s="13" t="s">
        <v>82</v>
      </c>
      <c r="AY860" s="221" t="s">
        <v>262</v>
      </c>
    </row>
    <row r="861" spans="1:65" s="15" customFormat="1" ht="10">
      <c r="B861" s="233"/>
      <c r="C861" s="234"/>
      <c r="D861" s="208" t="s">
        <v>272</v>
      </c>
      <c r="E861" s="235" t="s">
        <v>44</v>
      </c>
      <c r="F861" s="236" t="s">
        <v>4768</v>
      </c>
      <c r="G861" s="234"/>
      <c r="H861" s="237">
        <v>4.5</v>
      </c>
      <c r="I861" s="238"/>
      <c r="J861" s="234"/>
      <c r="K861" s="234"/>
      <c r="L861" s="239"/>
      <c r="M861" s="240"/>
      <c r="N861" s="241"/>
      <c r="O861" s="241"/>
      <c r="P861" s="241"/>
      <c r="Q861" s="241"/>
      <c r="R861" s="241"/>
      <c r="S861" s="241"/>
      <c r="T861" s="242"/>
      <c r="AT861" s="243" t="s">
        <v>272</v>
      </c>
      <c r="AU861" s="243" t="s">
        <v>91</v>
      </c>
      <c r="AV861" s="15" t="s">
        <v>91</v>
      </c>
      <c r="AW861" s="15" t="s">
        <v>38</v>
      </c>
      <c r="AX861" s="15" t="s">
        <v>82</v>
      </c>
      <c r="AY861" s="243" t="s">
        <v>262</v>
      </c>
    </row>
    <row r="862" spans="1:65" s="16" customFormat="1" ht="10">
      <c r="B862" s="244"/>
      <c r="C862" s="245"/>
      <c r="D862" s="208" t="s">
        <v>272</v>
      </c>
      <c r="E862" s="246" t="s">
        <v>44</v>
      </c>
      <c r="F862" s="247" t="s">
        <v>291</v>
      </c>
      <c r="G862" s="245"/>
      <c r="H862" s="248">
        <v>4.5</v>
      </c>
      <c r="I862" s="249"/>
      <c r="J862" s="245"/>
      <c r="K862" s="245"/>
      <c r="L862" s="250"/>
      <c r="M862" s="251"/>
      <c r="N862" s="252"/>
      <c r="O862" s="252"/>
      <c r="P862" s="252"/>
      <c r="Q862" s="252"/>
      <c r="R862" s="252"/>
      <c r="S862" s="252"/>
      <c r="T862" s="253"/>
      <c r="AT862" s="254" t="s">
        <v>272</v>
      </c>
      <c r="AU862" s="254" t="s">
        <v>91</v>
      </c>
      <c r="AV862" s="16" t="s">
        <v>104</v>
      </c>
      <c r="AW862" s="16" t="s">
        <v>38</v>
      </c>
      <c r="AX862" s="16" t="s">
        <v>82</v>
      </c>
      <c r="AY862" s="254" t="s">
        <v>262</v>
      </c>
    </row>
    <row r="863" spans="1:65" s="15" customFormat="1" ht="10">
      <c r="B863" s="233"/>
      <c r="C863" s="234"/>
      <c r="D863" s="208" t="s">
        <v>272</v>
      </c>
      <c r="E863" s="235" t="s">
        <v>44</v>
      </c>
      <c r="F863" s="236" t="s">
        <v>322</v>
      </c>
      <c r="G863" s="234"/>
      <c r="H863" s="237">
        <v>5</v>
      </c>
      <c r="I863" s="238"/>
      <c r="J863" s="234"/>
      <c r="K863" s="234"/>
      <c r="L863" s="239"/>
      <c r="M863" s="240"/>
      <c r="N863" s="241"/>
      <c r="O863" s="241"/>
      <c r="P863" s="241"/>
      <c r="Q863" s="241"/>
      <c r="R863" s="241"/>
      <c r="S863" s="241"/>
      <c r="T863" s="242"/>
      <c r="AT863" s="243" t="s">
        <v>272</v>
      </c>
      <c r="AU863" s="243" t="s">
        <v>91</v>
      </c>
      <c r="AV863" s="15" t="s">
        <v>91</v>
      </c>
      <c r="AW863" s="15" t="s">
        <v>38</v>
      </c>
      <c r="AX863" s="15" t="s">
        <v>89</v>
      </c>
      <c r="AY863" s="243" t="s">
        <v>262</v>
      </c>
    </row>
    <row r="864" spans="1:65" s="2" customFormat="1" ht="21.75" customHeight="1">
      <c r="A864" s="37"/>
      <c r="B864" s="38"/>
      <c r="C864" s="195" t="s">
        <v>1597</v>
      </c>
      <c r="D864" s="195" t="s">
        <v>264</v>
      </c>
      <c r="E864" s="196" t="s">
        <v>4769</v>
      </c>
      <c r="F864" s="197" t="s">
        <v>4770</v>
      </c>
      <c r="G864" s="198" t="s">
        <v>518</v>
      </c>
      <c r="H864" s="199">
        <v>17</v>
      </c>
      <c r="I864" s="200"/>
      <c r="J864" s="201">
        <f>ROUND(I864*H864,2)</f>
        <v>0</v>
      </c>
      <c r="K864" s="197" t="s">
        <v>268</v>
      </c>
      <c r="L864" s="42"/>
      <c r="M864" s="202" t="s">
        <v>44</v>
      </c>
      <c r="N864" s="203" t="s">
        <v>53</v>
      </c>
      <c r="O864" s="67"/>
      <c r="P864" s="204">
        <f>O864*H864</f>
        <v>0</v>
      </c>
      <c r="Q864" s="204">
        <v>1.8E-3</v>
      </c>
      <c r="R864" s="204">
        <f>Q864*H864</f>
        <v>3.0599999999999999E-2</v>
      </c>
      <c r="S864" s="204">
        <v>0</v>
      </c>
      <c r="T864" s="205">
        <f>S864*H864</f>
        <v>0</v>
      </c>
      <c r="U864" s="37"/>
      <c r="V864" s="37"/>
      <c r="W864" s="37"/>
      <c r="X864" s="37"/>
      <c r="Y864" s="37"/>
      <c r="Z864" s="37"/>
      <c r="AA864" s="37"/>
      <c r="AB864" s="37"/>
      <c r="AC864" s="37"/>
      <c r="AD864" s="37"/>
      <c r="AE864" s="37"/>
      <c r="AR864" s="206" t="s">
        <v>104</v>
      </c>
      <c r="AT864" s="206" t="s">
        <v>264</v>
      </c>
      <c r="AU864" s="206" t="s">
        <v>91</v>
      </c>
      <c r="AY864" s="19" t="s">
        <v>262</v>
      </c>
      <c r="BE864" s="207">
        <f>IF(N864="základní",J864,0)</f>
        <v>0</v>
      </c>
      <c r="BF864" s="207">
        <f>IF(N864="snížená",J864,0)</f>
        <v>0</v>
      </c>
      <c r="BG864" s="207">
        <f>IF(N864="zákl. přenesená",J864,0)</f>
        <v>0</v>
      </c>
      <c r="BH864" s="207">
        <f>IF(N864="sníž. přenesená",J864,0)</f>
        <v>0</v>
      </c>
      <c r="BI864" s="207">
        <f>IF(N864="nulová",J864,0)</f>
        <v>0</v>
      </c>
      <c r="BJ864" s="19" t="s">
        <v>89</v>
      </c>
      <c r="BK864" s="207">
        <f>ROUND(I864*H864,2)</f>
        <v>0</v>
      </c>
      <c r="BL864" s="19" t="s">
        <v>104</v>
      </c>
      <c r="BM864" s="206" t="s">
        <v>4771</v>
      </c>
    </row>
    <row r="865" spans="1:65" s="2" customFormat="1" ht="36">
      <c r="A865" s="37"/>
      <c r="B865" s="38"/>
      <c r="C865" s="39"/>
      <c r="D865" s="208" t="s">
        <v>270</v>
      </c>
      <c r="E865" s="39"/>
      <c r="F865" s="209" t="s">
        <v>4766</v>
      </c>
      <c r="G865" s="39"/>
      <c r="H865" s="39"/>
      <c r="I865" s="118"/>
      <c r="J865" s="39"/>
      <c r="K865" s="39"/>
      <c r="L865" s="42"/>
      <c r="M865" s="210"/>
      <c r="N865" s="211"/>
      <c r="O865" s="67"/>
      <c r="P865" s="67"/>
      <c r="Q865" s="67"/>
      <c r="R865" s="67"/>
      <c r="S865" s="67"/>
      <c r="T865" s="68"/>
      <c r="U865" s="37"/>
      <c r="V865" s="37"/>
      <c r="W865" s="37"/>
      <c r="X865" s="37"/>
      <c r="Y865" s="37"/>
      <c r="Z865" s="37"/>
      <c r="AA865" s="37"/>
      <c r="AB865" s="37"/>
      <c r="AC865" s="37"/>
      <c r="AD865" s="37"/>
      <c r="AE865" s="37"/>
      <c r="AT865" s="19" t="s">
        <v>270</v>
      </c>
      <c r="AU865" s="19" t="s">
        <v>91</v>
      </c>
    </row>
    <row r="866" spans="1:65" s="13" customFormat="1" ht="10">
      <c r="B866" s="212"/>
      <c r="C866" s="213"/>
      <c r="D866" s="208" t="s">
        <v>272</v>
      </c>
      <c r="E866" s="214" t="s">
        <v>44</v>
      </c>
      <c r="F866" s="215" t="s">
        <v>4772</v>
      </c>
      <c r="G866" s="213"/>
      <c r="H866" s="214" t="s">
        <v>44</v>
      </c>
      <c r="I866" s="216"/>
      <c r="J866" s="213"/>
      <c r="K866" s="213"/>
      <c r="L866" s="217"/>
      <c r="M866" s="218"/>
      <c r="N866" s="219"/>
      <c r="O866" s="219"/>
      <c r="P866" s="219"/>
      <c r="Q866" s="219"/>
      <c r="R866" s="219"/>
      <c r="S866" s="219"/>
      <c r="T866" s="220"/>
      <c r="AT866" s="221" t="s">
        <v>272</v>
      </c>
      <c r="AU866" s="221" t="s">
        <v>91</v>
      </c>
      <c r="AV866" s="13" t="s">
        <v>89</v>
      </c>
      <c r="AW866" s="13" t="s">
        <v>38</v>
      </c>
      <c r="AX866" s="13" t="s">
        <v>82</v>
      </c>
      <c r="AY866" s="221" t="s">
        <v>262</v>
      </c>
    </row>
    <row r="867" spans="1:65" s="15" customFormat="1" ht="10">
      <c r="B867" s="233"/>
      <c r="C867" s="234"/>
      <c r="D867" s="208" t="s">
        <v>272</v>
      </c>
      <c r="E867" s="235" t="s">
        <v>44</v>
      </c>
      <c r="F867" s="236" t="s">
        <v>4773</v>
      </c>
      <c r="G867" s="234"/>
      <c r="H867" s="237">
        <v>16.5</v>
      </c>
      <c r="I867" s="238"/>
      <c r="J867" s="234"/>
      <c r="K867" s="234"/>
      <c r="L867" s="239"/>
      <c r="M867" s="240"/>
      <c r="N867" s="241"/>
      <c r="O867" s="241"/>
      <c r="P867" s="241"/>
      <c r="Q867" s="241"/>
      <c r="R867" s="241"/>
      <c r="S867" s="241"/>
      <c r="T867" s="242"/>
      <c r="AT867" s="243" t="s">
        <v>272</v>
      </c>
      <c r="AU867" s="243" t="s">
        <v>91</v>
      </c>
      <c r="AV867" s="15" t="s">
        <v>91</v>
      </c>
      <c r="AW867" s="15" t="s">
        <v>38</v>
      </c>
      <c r="AX867" s="15" t="s">
        <v>82</v>
      </c>
      <c r="AY867" s="243" t="s">
        <v>262</v>
      </c>
    </row>
    <row r="868" spans="1:65" s="16" customFormat="1" ht="10">
      <c r="B868" s="244"/>
      <c r="C868" s="245"/>
      <c r="D868" s="208" t="s">
        <v>272</v>
      </c>
      <c r="E868" s="246" t="s">
        <v>44</v>
      </c>
      <c r="F868" s="247" t="s">
        <v>291</v>
      </c>
      <c r="G868" s="245"/>
      <c r="H868" s="248">
        <v>16.5</v>
      </c>
      <c r="I868" s="249"/>
      <c r="J868" s="245"/>
      <c r="K868" s="245"/>
      <c r="L868" s="250"/>
      <c r="M868" s="251"/>
      <c r="N868" s="252"/>
      <c r="O868" s="252"/>
      <c r="P868" s="252"/>
      <c r="Q868" s="252"/>
      <c r="R868" s="252"/>
      <c r="S868" s="252"/>
      <c r="T868" s="253"/>
      <c r="AT868" s="254" t="s">
        <v>272</v>
      </c>
      <c r="AU868" s="254" t="s">
        <v>91</v>
      </c>
      <c r="AV868" s="16" t="s">
        <v>104</v>
      </c>
      <c r="AW868" s="16" t="s">
        <v>38</v>
      </c>
      <c r="AX868" s="16" t="s">
        <v>82</v>
      </c>
      <c r="AY868" s="254" t="s">
        <v>262</v>
      </c>
    </row>
    <row r="869" spans="1:65" s="15" customFormat="1" ht="10">
      <c r="B869" s="233"/>
      <c r="C869" s="234"/>
      <c r="D869" s="208" t="s">
        <v>272</v>
      </c>
      <c r="E869" s="235" t="s">
        <v>44</v>
      </c>
      <c r="F869" s="236" t="s">
        <v>453</v>
      </c>
      <c r="G869" s="234"/>
      <c r="H869" s="237">
        <v>17</v>
      </c>
      <c r="I869" s="238"/>
      <c r="J869" s="234"/>
      <c r="K869" s="234"/>
      <c r="L869" s="239"/>
      <c r="M869" s="240"/>
      <c r="N869" s="241"/>
      <c r="O869" s="241"/>
      <c r="P869" s="241"/>
      <c r="Q869" s="241"/>
      <c r="R869" s="241"/>
      <c r="S869" s="241"/>
      <c r="T869" s="242"/>
      <c r="AT869" s="243" t="s">
        <v>272</v>
      </c>
      <c r="AU869" s="243" t="s">
        <v>91</v>
      </c>
      <c r="AV869" s="15" t="s">
        <v>91</v>
      </c>
      <c r="AW869" s="15" t="s">
        <v>38</v>
      </c>
      <c r="AX869" s="15" t="s">
        <v>89</v>
      </c>
      <c r="AY869" s="243" t="s">
        <v>262</v>
      </c>
    </row>
    <row r="870" spans="1:65" s="12" customFormat="1" ht="20.9" customHeight="1">
      <c r="B870" s="179"/>
      <c r="C870" s="180"/>
      <c r="D870" s="181" t="s">
        <v>81</v>
      </c>
      <c r="E870" s="193" t="s">
        <v>1624</v>
      </c>
      <c r="F870" s="193" t="s">
        <v>1625</v>
      </c>
      <c r="G870" s="180"/>
      <c r="H870" s="180"/>
      <c r="I870" s="183"/>
      <c r="J870" s="194">
        <f>BK870</f>
        <v>0</v>
      </c>
      <c r="K870" s="180"/>
      <c r="L870" s="185"/>
      <c r="M870" s="186"/>
      <c r="N870" s="187"/>
      <c r="O870" s="187"/>
      <c r="P870" s="188">
        <f>SUM(P871:P872)</f>
        <v>0</v>
      </c>
      <c r="Q870" s="187"/>
      <c r="R870" s="188">
        <f>SUM(R871:R872)</f>
        <v>0</v>
      </c>
      <c r="S870" s="187"/>
      <c r="T870" s="189">
        <f>SUM(T871:T872)</f>
        <v>0</v>
      </c>
      <c r="AR870" s="190" t="s">
        <v>89</v>
      </c>
      <c r="AT870" s="191" t="s">
        <v>81</v>
      </c>
      <c r="AU870" s="191" t="s">
        <v>91</v>
      </c>
      <c r="AY870" s="190" t="s">
        <v>262</v>
      </c>
      <c r="BK870" s="192">
        <f>SUM(BK871:BK872)</f>
        <v>0</v>
      </c>
    </row>
    <row r="871" spans="1:65" s="2" customFormat="1" ht="33" customHeight="1">
      <c r="A871" s="37"/>
      <c r="B871" s="38"/>
      <c r="C871" s="195" t="s">
        <v>1612</v>
      </c>
      <c r="D871" s="195" t="s">
        <v>264</v>
      </c>
      <c r="E871" s="196" t="s">
        <v>4774</v>
      </c>
      <c r="F871" s="197" t="s">
        <v>4775</v>
      </c>
      <c r="G871" s="198" t="s">
        <v>406</v>
      </c>
      <c r="H871" s="199">
        <v>1987.836</v>
      </c>
      <c r="I871" s="200"/>
      <c r="J871" s="201">
        <f>ROUND(I871*H871,2)</f>
        <v>0</v>
      </c>
      <c r="K871" s="197" t="s">
        <v>268</v>
      </c>
      <c r="L871" s="42"/>
      <c r="M871" s="202" t="s">
        <v>44</v>
      </c>
      <c r="N871" s="203" t="s">
        <v>53</v>
      </c>
      <c r="O871" s="67"/>
      <c r="P871" s="204">
        <f>O871*H871</f>
        <v>0</v>
      </c>
      <c r="Q871" s="204">
        <v>0</v>
      </c>
      <c r="R871" s="204">
        <f>Q871*H871</f>
        <v>0</v>
      </c>
      <c r="S871" s="204">
        <v>0</v>
      </c>
      <c r="T871" s="205">
        <f>S871*H871</f>
        <v>0</v>
      </c>
      <c r="U871" s="37"/>
      <c r="V871" s="37"/>
      <c r="W871" s="37"/>
      <c r="X871" s="37"/>
      <c r="Y871" s="37"/>
      <c r="Z871" s="37"/>
      <c r="AA871" s="37"/>
      <c r="AB871" s="37"/>
      <c r="AC871" s="37"/>
      <c r="AD871" s="37"/>
      <c r="AE871" s="37"/>
      <c r="AR871" s="206" t="s">
        <v>104</v>
      </c>
      <c r="AT871" s="206" t="s">
        <v>264</v>
      </c>
      <c r="AU871" s="206" t="s">
        <v>97</v>
      </c>
      <c r="AY871" s="19" t="s">
        <v>262</v>
      </c>
      <c r="BE871" s="207">
        <f>IF(N871="základní",J871,0)</f>
        <v>0</v>
      </c>
      <c r="BF871" s="207">
        <f>IF(N871="snížená",J871,0)</f>
        <v>0</v>
      </c>
      <c r="BG871" s="207">
        <f>IF(N871="zákl. přenesená",J871,0)</f>
        <v>0</v>
      </c>
      <c r="BH871" s="207">
        <f>IF(N871="sníž. přenesená",J871,0)</f>
        <v>0</v>
      </c>
      <c r="BI871" s="207">
        <f>IF(N871="nulová",J871,0)</f>
        <v>0</v>
      </c>
      <c r="BJ871" s="19" t="s">
        <v>89</v>
      </c>
      <c r="BK871" s="207">
        <f>ROUND(I871*H871,2)</f>
        <v>0</v>
      </c>
      <c r="BL871" s="19" t="s">
        <v>104</v>
      </c>
      <c r="BM871" s="206" t="s">
        <v>4776</v>
      </c>
    </row>
    <row r="872" spans="1:65" s="2" customFormat="1" ht="36">
      <c r="A872" s="37"/>
      <c r="B872" s="38"/>
      <c r="C872" s="39"/>
      <c r="D872" s="208" t="s">
        <v>270</v>
      </c>
      <c r="E872" s="39"/>
      <c r="F872" s="209" t="s">
        <v>4777</v>
      </c>
      <c r="G872" s="39"/>
      <c r="H872" s="39"/>
      <c r="I872" s="118"/>
      <c r="J872" s="39"/>
      <c r="K872" s="39"/>
      <c r="L872" s="42"/>
      <c r="M872" s="210"/>
      <c r="N872" s="211"/>
      <c r="O872" s="67"/>
      <c r="P872" s="67"/>
      <c r="Q872" s="67"/>
      <c r="R872" s="67"/>
      <c r="S872" s="67"/>
      <c r="T872" s="68"/>
      <c r="U872" s="37"/>
      <c r="V872" s="37"/>
      <c r="W872" s="37"/>
      <c r="X872" s="37"/>
      <c r="Y872" s="37"/>
      <c r="Z872" s="37"/>
      <c r="AA872" s="37"/>
      <c r="AB872" s="37"/>
      <c r="AC872" s="37"/>
      <c r="AD872" s="37"/>
      <c r="AE872" s="37"/>
      <c r="AT872" s="19" t="s">
        <v>270</v>
      </c>
      <c r="AU872" s="19" t="s">
        <v>97</v>
      </c>
    </row>
    <row r="873" spans="1:65" s="12" customFormat="1" ht="25.9" customHeight="1">
      <c r="B873" s="179"/>
      <c r="C873" s="180"/>
      <c r="D873" s="181" t="s">
        <v>81</v>
      </c>
      <c r="E873" s="182" t="s">
        <v>3936</v>
      </c>
      <c r="F873" s="182" t="s">
        <v>3937</v>
      </c>
      <c r="G873" s="180"/>
      <c r="H873" s="180"/>
      <c r="I873" s="183"/>
      <c r="J873" s="184">
        <f>BK873</f>
        <v>0</v>
      </c>
      <c r="K873" s="180"/>
      <c r="L873" s="185"/>
      <c r="M873" s="186"/>
      <c r="N873" s="187"/>
      <c r="O873" s="187"/>
      <c r="P873" s="188">
        <f>SUM(P874:P879)</f>
        <v>0</v>
      </c>
      <c r="Q873" s="187"/>
      <c r="R873" s="188">
        <f>SUM(R874:R879)</f>
        <v>0</v>
      </c>
      <c r="S873" s="187"/>
      <c r="T873" s="189">
        <f>SUM(T874:T879)</f>
        <v>0</v>
      </c>
      <c r="AR873" s="190" t="s">
        <v>104</v>
      </c>
      <c r="AT873" s="191" t="s">
        <v>81</v>
      </c>
      <c r="AU873" s="191" t="s">
        <v>82</v>
      </c>
      <c r="AY873" s="190" t="s">
        <v>262</v>
      </c>
      <c r="BK873" s="192">
        <f>SUM(BK874:BK879)</f>
        <v>0</v>
      </c>
    </row>
    <row r="874" spans="1:65" s="2" customFormat="1" ht="16.5" customHeight="1">
      <c r="A874" s="37"/>
      <c r="B874" s="38"/>
      <c r="C874" s="195" t="s">
        <v>1616</v>
      </c>
      <c r="D874" s="195" t="s">
        <v>264</v>
      </c>
      <c r="E874" s="196" t="s">
        <v>4778</v>
      </c>
      <c r="F874" s="197" t="s">
        <v>4779</v>
      </c>
      <c r="G874" s="198" t="s">
        <v>3941</v>
      </c>
      <c r="H874" s="199">
        <v>160</v>
      </c>
      <c r="I874" s="200"/>
      <c r="J874" s="201">
        <f>ROUND(I874*H874,2)</f>
        <v>0</v>
      </c>
      <c r="K874" s="197" t="s">
        <v>268</v>
      </c>
      <c r="L874" s="42"/>
      <c r="M874" s="202" t="s">
        <v>44</v>
      </c>
      <c r="N874" s="203" t="s">
        <v>53</v>
      </c>
      <c r="O874" s="67"/>
      <c r="P874" s="204">
        <f>O874*H874</f>
        <v>0</v>
      </c>
      <c r="Q874" s="204">
        <v>0</v>
      </c>
      <c r="R874" s="204">
        <f>Q874*H874</f>
        <v>0</v>
      </c>
      <c r="S874" s="204">
        <v>0</v>
      </c>
      <c r="T874" s="205">
        <f>S874*H874</f>
        <v>0</v>
      </c>
      <c r="U874" s="37"/>
      <c r="V874" s="37"/>
      <c r="W874" s="37"/>
      <c r="X874" s="37"/>
      <c r="Y874" s="37"/>
      <c r="Z874" s="37"/>
      <c r="AA874" s="37"/>
      <c r="AB874" s="37"/>
      <c r="AC874" s="37"/>
      <c r="AD874" s="37"/>
      <c r="AE874" s="37"/>
      <c r="AR874" s="206" t="s">
        <v>3942</v>
      </c>
      <c r="AT874" s="206" t="s">
        <v>264</v>
      </c>
      <c r="AU874" s="206" t="s">
        <v>89</v>
      </c>
      <c r="AY874" s="19" t="s">
        <v>262</v>
      </c>
      <c r="BE874" s="207">
        <f>IF(N874="základní",J874,0)</f>
        <v>0</v>
      </c>
      <c r="BF874" s="207">
        <f>IF(N874="snížená",J874,0)</f>
        <v>0</v>
      </c>
      <c r="BG874" s="207">
        <f>IF(N874="zákl. přenesená",J874,0)</f>
        <v>0</v>
      </c>
      <c r="BH874" s="207">
        <f>IF(N874="sníž. přenesená",J874,0)</f>
        <v>0</v>
      </c>
      <c r="BI874" s="207">
        <f>IF(N874="nulová",J874,0)</f>
        <v>0</v>
      </c>
      <c r="BJ874" s="19" t="s">
        <v>89</v>
      </c>
      <c r="BK874" s="207">
        <f>ROUND(I874*H874,2)</f>
        <v>0</v>
      </c>
      <c r="BL874" s="19" t="s">
        <v>3942</v>
      </c>
      <c r="BM874" s="206" t="s">
        <v>4780</v>
      </c>
    </row>
    <row r="875" spans="1:65" s="13" customFormat="1" ht="10">
      <c r="B875" s="212"/>
      <c r="C875" s="213"/>
      <c r="D875" s="208" t="s">
        <v>272</v>
      </c>
      <c r="E875" s="214" t="s">
        <v>44</v>
      </c>
      <c r="F875" s="215" t="s">
        <v>4134</v>
      </c>
      <c r="G875" s="213"/>
      <c r="H875" s="214" t="s">
        <v>44</v>
      </c>
      <c r="I875" s="216"/>
      <c r="J875" s="213"/>
      <c r="K875" s="213"/>
      <c r="L875" s="217"/>
      <c r="M875" s="218"/>
      <c r="N875" s="219"/>
      <c r="O875" s="219"/>
      <c r="P875" s="219"/>
      <c r="Q875" s="219"/>
      <c r="R875" s="219"/>
      <c r="S875" s="219"/>
      <c r="T875" s="220"/>
      <c r="AT875" s="221" t="s">
        <v>272</v>
      </c>
      <c r="AU875" s="221" t="s">
        <v>89</v>
      </c>
      <c r="AV875" s="13" t="s">
        <v>89</v>
      </c>
      <c r="AW875" s="13" t="s">
        <v>38</v>
      </c>
      <c r="AX875" s="13" t="s">
        <v>82</v>
      </c>
      <c r="AY875" s="221" t="s">
        <v>262</v>
      </c>
    </row>
    <row r="876" spans="1:65" s="15" customFormat="1" ht="10">
      <c r="B876" s="233"/>
      <c r="C876" s="234"/>
      <c r="D876" s="208" t="s">
        <v>272</v>
      </c>
      <c r="E876" s="235" t="s">
        <v>44</v>
      </c>
      <c r="F876" s="236" t="s">
        <v>4781</v>
      </c>
      <c r="G876" s="234"/>
      <c r="H876" s="237">
        <v>160</v>
      </c>
      <c r="I876" s="238"/>
      <c r="J876" s="234"/>
      <c r="K876" s="234"/>
      <c r="L876" s="239"/>
      <c r="M876" s="240"/>
      <c r="N876" s="241"/>
      <c r="O876" s="241"/>
      <c r="P876" s="241"/>
      <c r="Q876" s="241"/>
      <c r="R876" s="241"/>
      <c r="S876" s="241"/>
      <c r="T876" s="242"/>
      <c r="AT876" s="243" t="s">
        <v>272</v>
      </c>
      <c r="AU876" s="243" t="s">
        <v>89</v>
      </c>
      <c r="AV876" s="15" t="s">
        <v>91</v>
      </c>
      <c r="AW876" s="15" t="s">
        <v>38</v>
      </c>
      <c r="AX876" s="15" t="s">
        <v>89</v>
      </c>
      <c r="AY876" s="243" t="s">
        <v>262</v>
      </c>
    </row>
    <row r="877" spans="1:65" s="2" customFormat="1" ht="16.5" customHeight="1">
      <c r="A877" s="37"/>
      <c r="B877" s="38"/>
      <c r="C877" s="195" t="s">
        <v>1620</v>
      </c>
      <c r="D877" s="195" t="s">
        <v>264</v>
      </c>
      <c r="E877" s="196" t="s">
        <v>4782</v>
      </c>
      <c r="F877" s="197" t="s">
        <v>4783</v>
      </c>
      <c r="G877" s="198" t="s">
        <v>3941</v>
      </c>
      <c r="H877" s="199">
        <v>128</v>
      </c>
      <c r="I877" s="200"/>
      <c r="J877" s="201">
        <f>ROUND(I877*H877,2)</f>
        <v>0</v>
      </c>
      <c r="K877" s="197" t="s">
        <v>268</v>
      </c>
      <c r="L877" s="42"/>
      <c r="M877" s="202" t="s">
        <v>44</v>
      </c>
      <c r="N877" s="203" t="s">
        <v>53</v>
      </c>
      <c r="O877" s="67"/>
      <c r="P877" s="204">
        <f>O877*H877</f>
        <v>0</v>
      </c>
      <c r="Q877" s="204">
        <v>0</v>
      </c>
      <c r="R877" s="204">
        <f>Q877*H877</f>
        <v>0</v>
      </c>
      <c r="S877" s="204">
        <v>0</v>
      </c>
      <c r="T877" s="205">
        <f>S877*H877</f>
        <v>0</v>
      </c>
      <c r="U877" s="37"/>
      <c r="V877" s="37"/>
      <c r="W877" s="37"/>
      <c r="X877" s="37"/>
      <c r="Y877" s="37"/>
      <c r="Z877" s="37"/>
      <c r="AA877" s="37"/>
      <c r="AB877" s="37"/>
      <c r="AC877" s="37"/>
      <c r="AD877" s="37"/>
      <c r="AE877" s="37"/>
      <c r="AR877" s="206" t="s">
        <v>3942</v>
      </c>
      <c r="AT877" s="206" t="s">
        <v>264</v>
      </c>
      <c r="AU877" s="206" t="s">
        <v>89</v>
      </c>
      <c r="AY877" s="19" t="s">
        <v>262</v>
      </c>
      <c r="BE877" s="207">
        <f>IF(N877="základní",J877,0)</f>
        <v>0</v>
      </c>
      <c r="BF877" s="207">
        <f>IF(N877="snížená",J877,0)</f>
        <v>0</v>
      </c>
      <c r="BG877" s="207">
        <f>IF(N877="zákl. přenesená",J877,0)</f>
        <v>0</v>
      </c>
      <c r="BH877" s="207">
        <f>IF(N877="sníž. přenesená",J877,0)</f>
        <v>0</v>
      </c>
      <c r="BI877" s="207">
        <f>IF(N877="nulová",J877,0)</f>
        <v>0</v>
      </c>
      <c r="BJ877" s="19" t="s">
        <v>89</v>
      </c>
      <c r="BK877" s="207">
        <f>ROUND(I877*H877,2)</f>
        <v>0</v>
      </c>
      <c r="BL877" s="19" t="s">
        <v>3942</v>
      </c>
      <c r="BM877" s="206" t="s">
        <v>4784</v>
      </c>
    </row>
    <row r="878" spans="1:65" s="13" customFormat="1" ht="10">
      <c r="B878" s="212"/>
      <c r="C878" s="213"/>
      <c r="D878" s="208" t="s">
        <v>272</v>
      </c>
      <c r="E878" s="214" t="s">
        <v>44</v>
      </c>
      <c r="F878" s="215" t="s">
        <v>4134</v>
      </c>
      <c r="G878" s="213"/>
      <c r="H878" s="214" t="s">
        <v>44</v>
      </c>
      <c r="I878" s="216"/>
      <c r="J878" s="213"/>
      <c r="K878" s="213"/>
      <c r="L878" s="217"/>
      <c r="M878" s="218"/>
      <c r="N878" s="219"/>
      <c r="O878" s="219"/>
      <c r="P878" s="219"/>
      <c r="Q878" s="219"/>
      <c r="R878" s="219"/>
      <c r="S878" s="219"/>
      <c r="T878" s="220"/>
      <c r="AT878" s="221" t="s">
        <v>272</v>
      </c>
      <c r="AU878" s="221" t="s">
        <v>89</v>
      </c>
      <c r="AV878" s="13" t="s">
        <v>89</v>
      </c>
      <c r="AW878" s="13" t="s">
        <v>38</v>
      </c>
      <c r="AX878" s="13" t="s">
        <v>82</v>
      </c>
      <c r="AY878" s="221" t="s">
        <v>262</v>
      </c>
    </row>
    <row r="879" spans="1:65" s="15" customFormat="1" ht="10">
      <c r="B879" s="233"/>
      <c r="C879" s="234"/>
      <c r="D879" s="208" t="s">
        <v>272</v>
      </c>
      <c r="E879" s="235" t="s">
        <v>44</v>
      </c>
      <c r="F879" s="236" t="s">
        <v>4785</v>
      </c>
      <c r="G879" s="234"/>
      <c r="H879" s="237">
        <v>128</v>
      </c>
      <c r="I879" s="238"/>
      <c r="J879" s="234"/>
      <c r="K879" s="234"/>
      <c r="L879" s="239"/>
      <c r="M879" s="240"/>
      <c r="N879" s="241"/>
      <c r="O879" s="241"/>
      <c r="P879" s="241"/>
      <c r="Q879" s="241"/>
      <c r="R879" s="241"/>
      <c r="S879" s="241"/>
      <c r="T879" s="242"/>
      <c r="AT879" s="243" t="s">
        <v>272</v>
      </c>
      <c r="AU879" s="243" t="s">
        <v>89</v>
      </c>
      <c r="AV879" s="15" t="s">
        <v>91</v>
      </c>
      <c r="AW879" s="15" t="s">
        <v>38</v>
      </c>
      <c r="AX879" s="15" t="s">
        <v>89</v>
      </c>
      <c r="AY879" s="243" t="s">
        <v>262</v>
      </c>
    </row>
    <row r="880" spans="1:65" s="12" customFormat="1" ht="25.9" customHeight="1">
      <c r="B880" s="179"/>
      <c r="C880" s="180"/>
      <c r="D880" s="181" t="s">
        <v>81</v>
      </c>
      <c r="E880" s="182" t="s">
        <v>4786</v>
      </c>
      <c r="F880" s="182" t="s">
        <v>4787</v>
      </c>
      <c r="G880" s="180"/>
      <c r="H880" s="180"/>
      <c r="I880" s="183"/>
      <c r="J880" s="184">
        <f>BK880</f>
        <v>0</v>
      </c>
      <c r="K880" s="180"/>
      <c r="L880" s="185"/>
      <c r="M880" s="186"/>
      <c r="N880" s="187"/>
      <c r="O880" s="187"/>
      <c r="P880" s="188">
        <f>P881</f>
        <v>0</v>
      </c>
      <c r="Q880" s="187"/>
      <c r="R880" s="188">
        <f>R881</f>
        <v>0</v>
      </c>
      <c r="S880" s="187"/>
      <c r="T880" s="189">
        <f>T881</f>
        <v>0</v>
      </c>
      <c r="AR880" s="190" t="s">
        <v>322</v>
      </c>
      <c r="AT880" s="191" t="s">
        <v>81</v>
      </c>
      <c r="AU880" s="191" t="s">
        <v>82</v>
      </c>
      <c r="AY880" s="190" t="s">
        <v>262</v>
      </c>
      <c r="BK880" s="192">
        <f>BK881</f>
        <v>0</v>
      </c>
    </row>
    <row r="881" spans="1:65" s="12" customFormat="1" ht="22.75" customHeight="1">
      <c r="B881" s="179"/>
      <c r="C881" s="180"/>
      <c r="D881" s="181" t="s">
        <v>81</v>
      </c>
      <c r="E881" s="193" t="s">
        <v>4788</v>
      </c>
      <c r="F881" s="193" t="s">
        <v>4789</v>
      </c>
      <c r="G881" s="180"/>
      <c r="H881" s="180"/>
      <c r="I881" s="183"/>
      <c r="J881" s="194">
        <f>BK881</f>
        <v>0</v>
      </c>
      <c r="K881" s="180"/>
      <c r="L881" s="185"/>
      <c r="M881" s="186"/>
      <c r="N881" s="187"/>
      <c r="O881" s="187"/>
      <c r="P881" s="188">
        <f>SUM(P882:P883)</f>
        <v>0</v>
      </c>
      <c r="Q881" s="187"/>
      <c r="R881" s="188">
        <f>SUM(R882:R883)</f>
        <v>0</v>
      </c>
      <c r="S881" s="187"/>
      <c r="T881" s="189">
        <f>SUM(T882:T883)</f>
        <v>0</v>
      </c>
      <c r="AR881" s="190" t="s">
        <v>322</v>
      </c>
      <c r="AT881" s="191" t="s">
        <v>81</v>
      </c>
      <c r="AU881" s="191" t="s">
        <v>89</v>
      </c>
      <c r="AY881" s="190" t="s">
        <v>262</v>
      </c>
      <c r="BK881" s="192">
        <f>SUM(BK882:BK883)</f>
        <v>0</v>
      </c>
    </row>
    <row r="882" spans="1:65" s="2" customFormat="1" ht="16.5" customHeight="1">
      <c r="A882" s="37"/>
      <c r="B882" s="38"/>
      <c r="C882" s="195" t="s">
        <v>1626</v>
      </c>
      <c r="D882" s="195" t="s">
        <v>264</v>
      </c>
      <c r="E882" s="196" t="s">
        <v>4790</v>
      </c>
      <c r="F882" s="197" t="s">
        <v>4791</v>
      </c>
      <c r="G882" s="198" t="s">
        <v>1435</v>
      </c>
      <c r="H882" s="199">
        <v>1</v>
      </c>
      <c r="I882" s="200"/>
      <c r="J882" s="201">
        <f>ROUND(I882*H882,2)</f>
        <v>0</v>
      </c>
      <c r="K882" s="197" t="s">
        <v>268</v>
      </c>
      <c r="L882" s="42"/>
      <c r="M882" s="202" t="s">
        <v>44</v>
      </c>
      <c r="N882" s="203" t="s">
        <v>53</v>
      </c>
      <c r="O882" s="67"/>
      <c r="P882" s="204">
        <f>O882*H882</f>
        <v>0</v>
      </c>
      <c r="Q882" s="204">
        <v>0</v>
      </c>
      <c r="R882" s="204">
        <f>Q882*H882</f>
        <v>0</v>
      </c>
      <c r="S882" s="204">
        <v>0</v>
      </c>
      <c r="T882" s="205">
        <f>S882*H882</f>
        <v>0</v>
      </c>
      <c r="U882" s="37"/>
      <c r="V882" s="37"/>
      <c r="W882" s="37"/>
      <c r="X882" s="37"/>
      <c r="Y882" s="37"/>
      <c r="Z882" s="37"/>
      <c r="AA882" s="37"/>
      <c r="AB882" s="37"/>
      <c r="AC882" s="37"/>
      <c r="AD882" s="37"/>
      <c r="AE882" s="37"/>
      <c r="AR882" s="206" t="s">
        <v>4792</v>
      </c>
      <c r="AT882" s="206" t="s">
        <v>264</v>
      </c>
      <c r="AU882" s="206" t="s">
        <v>91</v>
      </c>
      <c r="AY882" s="19" t="s">
        <v>262</v>
      </c>
      <c r="BE882" s="207">
        <f>IF(N882="základní",J882,0)</f>
        <v>0</v>
      </c>
      <c r="BF882" s="207">
        <f>IF(N882="snížená",J882,0)</f>
        <v>0</v>
      </c>
      <c r="BG882" s="207">
        <f>IF(N882="zákl. přenesená",J882,0)</f>
        <v>0</v>
      </c>
      <c r="BH882" s="207">
        <f>IF(N882="sníž. přenesená",J882,0)</f>
        <v>0</v>
      </c>
      <c r="BI882" s="207">
        <f>IF(N882="nulová",J882,0)</f>
        <v>0</v>
      </c>
      <c r="BJ882" s="19" t="s">
        <v>89</v>
      </c>
      <c r="BK882" s="207">
        <f>ROUND(I882*H882,2)</f>
        <v>0</v>
      </c>
      <c r="BL882" s="19" t="s">
        <v>4792</v>
      </c>
      <c r="BM882" s="206" t="s">
        <v>4793</v>
      </c>
    </row>
    <row r="883" spans="1:65" s="2" customFormat="1" ht="18">
      <c r="A883" s="37"/>
      <c r="B883" s="38"/>
      <c r="C883" s="39"/>
      <c r="D883" s="208" t="s">
        <v>421</v>
      </c>
      <c r="E883" s="39"/>
      <c r="F883" s="209" t="s">
        <v>4794</v>
      </c>
      <c r="G883" s="39"/>
      <c r="H883" s="39"/>
      <c r="I883" s="118"/>
      <c r="J883" s="39"/>
      <c r="K883" s="39"/>
      <c r="L883" s="42"/>
      <c r="M883" s="271"/>
      <c r="N883" s="272"/>
      <c r="O883" s="273"/>
      <c r="P883" s="273"/>
      <c r="Q883" s="273"/>
      <c r="R883" s="273"/>
      <c r="S883" s="273"/>
      <c r="T883" s="274"/>
      <c r="U883" s="37"/>
      <c r="V883" s="37"/>
      <c r="W883" s="37"/>
      <c r="X883" s="37"/>
      <c r="Y883" s="37"/>
      <c r="Z883" s="37"/>
      <c r="AA883" s="37"/>
      <c r="AB883" s="37"/>
      <c r="AC883" s="37"/>
      <c r="AD883" s="37"/>
      <c r="AE883" s="37"/>
      <c r="AT883" s="19" t="s">
        <v>421</v>
      </c>
      <c r="AU883" s="19" t="s">
        <v>91</v>
      </c>
    </row>
    <row r="884" spans="1:65" s="2" customFormat="1" ht="7" customHeight="1">
      <c r="A884" s="37"/>
      <c r="B884" s="50"/>
      <c r="C884" s="51"/>
      <c r="D884" s="51"/>
      <c r="E884" s="51"/>
      <c r="F884" s="51"/>
      <c r="G884" s="51"/>
      <c r="H884" s="51"/>
      <c r="I884" s="145"/>
      <c r="J884" s="51"/>
      <c r="K884" s="51"/>
      <c r="L884" s="42"/>
      <c r="M884" s="37"/>
      <c r="O884" s="37"/>
      <c r="P884" s="37"/>
      <c r="Q884" s="37"/>
      <c r="R884" s="37"/>
      <c r="S884" s="37"/>
      <c r="T884" s="37"/>
      <c r="U884" s="37"/>
      <c r="V884" s="37"/>
      <c r="W884" s="37"/>
      <c r="X884" s="37"/>
      <c r="Y884" s="37"/>
      <c r="Z884" s="37"/>
      <c r="AA884" s="37"/>
      <c r="AB884" s="37"/>
      <c r="AC884" s="37"/>
      <c r="AD884" s="37"/>
      <c r="AE884" s="37"/>
    </row>
  </sheetData>
  <sheetProtection algorithmName="SHA-512" hashValue="hWUmfJ8zeMJJtV5yjaJ7fqFzi+2x/H44KEFaI44pJPChYliuyAxv60bM6aY6gu2UwBoBrn9HXOUvUsWYsgZ1Ow==" saltValue="25zpzcaCXO6B62SQBSnow2uwGlfh6La2sG2sqTlyYXW5wH9NnTICeL2/shDYce03S9NkCZJ7K8NDX7Lu1DsZ5A==" spinCount="100000" sheet="1" objects="1" scenarios="1" formatColumns="0" formatRows="0" autoFilter="0"/>
  <autoFilter ref="C99:K883"/>
  <mergeCells count="15">
    <mergeCell ref="E86:H86"/>
    <mergeCell ref="E90:H90"/>
    <mergeCell ref="E88:H88"/>
    <mergeCell ref="E92:H92"/>
    <mergeCell ref="L2:V2"/>
    <mergeCell ref="E31:H31"/>
    <mergeCell ref="E52:H52"/>
    <mergeCell ref="E56:H56"/>
    <mergeCell ref="E54:H54"/>
    <mergeCell ref="E58:H58"/>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7.xml><?xml version="1.0" encoding="utf-8"?>
<worksheet xmlns="http://schemas.openxmlformats.org/spreadsheetml/2006/main" xmlns:r="http://schemas.openxmlformats.org/officeDocument/2006/relationships">
  <sheetPr>
    <pageSetUpPr fitToPage="1"/>
  </sheetPr>
  <dimension ref="A2:BM400"/>
  <sheetViews>
    <sheetView showGridLines="0" workbookViewId="0"/>
  </sheetViews>
  <sheetFormatPr defaultRowHeight="14.5"/>
  <cols>
    <col min="1" max="1" width="8.33203125" style="1" customWidth="1"/>
    <col min="2" max="2" width="1.6640625" style="1" customWidth="1"/>
    <col min="3" max="3" width="4.109375" style="1" customWidth="1"/>
    <col min="4" max="4" width="4.33203125" style="1" customWidth="1"/>
    <col min="5" max="5" width="17.109375" style="1" customWidth="1"/>
    <col min="6" max="6" width="100.77734375" style="1" customWidth="1"/>
    <col min="7" max="7" width="7" style="1" customWidth="1"/>
    <col min="8" max="8" width="11.44140625" style="1" customWidth="1"/>
    <col min="9" max="9" width="20.109375" style="111" customWidth="1"/>
    <col min="10" max="11" width="20.109375" style="1" customWidth="1"/>
    <col min="12" max="12" width="9.33203125" style="1" customWidth="1"/>
    <col min="13" max="13" width="10.77734375" style="1" hidden="1" customWidth="1"/>
    <col min="14" max="14" width="9.33203125" style="1" hidden="1"/>
    <col min="15" max="20" width="14.10937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7" customHeight="1">
      <c r="I2" s="111"/>
      <c r="L2" s="376"/>
      <c r="M2" s="376"/>
      <c r="N2" s="376"/>
      <c r="O2" s="376"/>
      <c r="P2" s="376"/>
      <c r="Q2" s="376"/>
      <c r="R2" s="376"/>
      <c r="S2" s="376"/>
      <c r="T2" s="376"/>
      <c r="U2" s="376"/>
      <c r="V2" s="376"/>
      <c r="AT2" s="19" t="s">
        <v>120</v>
      </c>
    </row>
    <row r="3" spans="1:46" s="1" customFormat="1" ht="7" customHeight="1">
      <c r="B3" s="112"/>
      <c r="C3" s="113"/>
      <c r="D3" s="113"/>
      <c r="E3" s="113"/>
      <c r="F3" s="113"/>
      <c r="G3" s="113"/>
      <c r="H3" s="113"/>
      <c r="I3" s="114"/>
      <c r="J3" s="113"/>
      <c r="K3" s="113"/>
      <c r="L3" s="22"/>
      <c r="AT3" s="19" t="s">
        <v>91</v>
      </c>
    </row>
    <row r="4" spans="1:46" s="1" customFormat="1" ht="25" customHeight="1">
      <c r="B4" s="22"/>
      <c r="D4" s="115" t="s">
        <v>207</v>
      </c>
      <c r="I4" s="111"/>
      <c r="L4" s="22"/>
      <c r="M4" s="116" t="s">
        <v>10</v>
      </c>
      <c r="AT4" s="19" t="s">
        <v>4</v>
      </c>
    </row>
    <row r="5" spans="1:46" s="1" customFormat="1" ht="7" customHeight="1">
      <c r="B5" s="22"/>
      <c r="I5" s="111"/>
      <c r="L5" s="22"/>
    </row>
    <row r="6" spans="1:46" s="1" customFormat="1" ht="12" customHeight="1">
      <c r="B6" s="22"/>
      <c r="D6" s="117" t="s">
        <v>16</v>
      </c>
      <c r="I6" s="111"/>
      <c r="L6" s="22"/>
    </row>
    <row r="7" spans="1:46" s="1" customFormat="1" ht="16.5" customHeight="1">
      <c r="B7" s="22"/>
      <c r="E7" s="402" t="str">
        <f>'Rekapitulace stavby'!K6</f>
        <v>EHC CZECH s.r.o. – Podnikatelský inkubátor – Evropská ul., Cheb</v>
      </c>
      <c r="F7" s="403"/>
      <c r="G7" s="403"/>
      <c r="H7" s="403"/>
      <c r="I7" s="111"/>
      <c r="L7" s="22"/>
    </row>
    <row r="8" spans="1:46" ht="12.5">
      <c r="B8" s="22"/>
      <c r="D8" s="117" t="s">
        <v>208</v>
      </c>
      <c r="L8" s="22"/>
    </row>
    <row r="9" spans="1:46" s="1" customFormat="1" ht="16.5" customHeight="1">
      <c r="B9" s="22"/>
      <c r="E9" s="402" t="s">
        <v>209</v>
      </c>
      <c r="F9" s="376"/>
      <c r="G9" s="376"/>
      <c r="H9" s="376"/>
      <c r="I9" s="111"/>
      <c r="L9" s="22"/>
    </row>
    <row r="10" spans="1:46" s="1" customFormat="1" ht="12" customHeight="1">
      <c r="B10" s="22"/>
      <c r="D10" s="117" t="s">
        <v>210</v>
      </c>
      <c r="I10" s="111"/>
      <c r="L10" s="22"/>
    </row>
    <row r="11" spans="1:46" s="2" customFormat="1" ht="16.5" customHeight="1">
      <c r="A11" s="37"/>
      <c r="B11" s="42"/>
      <c r="C11" s="37"/>
      <c r="D11" s="37"/>
      <c r="E11" s="412" t="s">
        <v>4228</v>
      </c>
      <c r="F11" s="404"/>
      <c r="G11" s="404"/>
      <c r="H11" s="404"/>
      <c r="I11" s="118"/>
      <c r="J11" s="37"/>
      <c r="K11" s="37"/>
      <c r="L11" s="119"/>
      <c r="S11" s="37"/>
      <c r="T11" s="37"/>
      <c r="U11" s="37"/>
      <c r="V11" s="37"/>
      <c r="W11" s="37"/>
      <c r="X11" s="37"/>
      <c r="Y11" s="37"/>
      <c r="Z11" s="37"/>
      <c r="AA11" s="37"/>
      <c r="AB11" s="37"/>
      <c r="AC11" s="37"/>
      <c r="AD11" s="37"/>
      <c r="AE11" s="37"/>
    </row>
    <row r="12" spans="1:46" s="2" customFormat="1" ht="12" customHeight="1">
      <c r="A12" s="37"/>
      <c r="B12" s="42"/>
      <c r="C12" s="37"/>
      <c r="D12" s="117" t="s">
        <v>4229</v>
      </c>
      <c r="E12" s="37"/>
      <c r="F12" s="37"/>
      <c r="G12" s="37"/>
      <c r="H12" s="37"/>
      <c r="I12" s="118"/>
      <c r="J12" s="37"/>
      <c r="K12" s="37"/>
      <c r="L12" s="119"/>
      <c r="S12" s="37"/>
      <c r="T12" s="37"/>
      <c r="U12" s="37"/>
      <c r="V12" s="37"/>
      <c r="W12" s="37"/>
      <c r="X12" s="37"/>
      <c r="Y12" s="37"/>
      <c r="Z12" s="37"/>
      <c r="AA12" s="37"/>
      <c r="AB12" s="37"/>
      <c r="AC12" s="37"/>
      <c r="AD12" s="37"/>
      <c r="AE12" s="37"/>
    </row>
    <row r="13" spans="1:46" s="2" customFormat="1" ht="16.5" customHeight="1">
      <c r="A13" s="37"/>
      <c r="B13" s="42"/>
      <c r="C13" s="37"/>
      <c r="D13" s="37"/>
      <c r="E13" s="405" t="s">
        <v>4795</v>
      </c>
      <c r="F13" s="404"/>
      <c r="G13" s="404"/>
      <c r="H13" s="404"/>
      <c r="I13" s="118"/>
      <c r="J13" s="37"/>
      <c r="K13" s="37"/>
      <c r="L13" s="119"/>
      <c r="S13" s="37"/>
      <c r="T13" s="37"/>
      <c r="U13" s="37"/>
      <c r="V13" s="37"/>
      <c r="W13" s="37"/>
      <c r="X13" s="37"/>
      <c r="Y13" s="37"/>
      <c r="Z13" s="37"/>
      <c r="AA13" s="37"/>
      <c r="AB13" s="37"/>
      <c r="AC13" s="37"/>
      <c r="AD13" s="37"/>
      <c r="AE13" s="37"/>
    </row>
    <row r="14" spans="1:46" s="2" customFormat="1" ht="10">
      <c r="A14" s="37"/>
      <c r="B14" s="42"/>
      <c r="C14" s="37"/>
      <c r="D14" s="37"/>
      <c r="E14" s="37"/>
      <c r="F14" s="37"/>
      <c r="G14" s="37"/>
      <c r="H14" s="37"/>
      <c r="I14" s="118"/>
      <c r="J14" s="37"/>
      <c r="K14" s="37"/>
      <c r="L14" s="119"/>
      <c r="S14" s="37"/>
      <c r="T14" s="37"/>
      <c r="U14" s="37"/>
      <c r="V14" s="37"/>
      <c r="W14" s="37"/>
      <c r="X14" s="37"/>
      <c r="Y14" s="37"/>
      <c r="Z14" s="37"/>
      <c r="AA14" s="37"/>
      <c r="AB14" s="37"/>
      <c r="AC14" s="37"/>
      <c r="AD14" s="37"/>
      <c r="AE14" s="37"/>
    </row>
    <row r="15" spans="1:46" s="2" customFormat="1" ht="12" customHeight="1">
      <c r="A15" s="37"/>
      <c r="B15" s="42"/>
      <c r="C15" s="37"/>
      <c r="D15" s="117" t="s">
        <v>18</v>
      </c>
      <c r="E15" s="37"/>
      <c r="F15" s="105" t="s">
        <v>44</v>
      </c>
      <c r="G15" s="37"/>
      <c r="H15" s="37"/>
      <c r="I15" s="120" t="s">
        <v>20</v>
      </c>
      <c r="J15" s="105" t="s">
        <v>44</v>
      </c>
      <c r="K15" s="37"/>
      <c r="L15" s="119"/>
      <c r="S15" s="37"/>
      <c r="T15" s="37"/>
      <c r="U15" s="37"/>
      <c r="V15" s="37"/>
      <c r="W15" s="37"/>
      <c r="X15" s="37"/>
      <c r="Y15" s="37"/>
      <c r="Z15" s="37"/>
      <c r="AA15" s="37"/>
      <c r="AB15" s="37"/>
      <c r="AC15" s="37"/>
      <c r="AD15" s="37"/>
      <c r="AE15" s="37"/>
    </row>
    <row r="16" spans="1:46" s="2" customFormat="1" ht="12" customHeight="1">
      <c r="A16" s="37"/>
      <c r="B16" s="42"/>
      <c r="C16" s="37"/>
      <c r="D16" s="117" t="s">
        <v>22</v>
      </c>
      <c r="E16" s="37"/>
      <c r="F16" s="105" t="s">
        <v>23</v>
      </c>
      <c r="G16" s="37"/>
      <c r="H16" s="37"/>
      <c r="I16" s="120" t="s">
        <v>24</v>
      </c>
      <c r="J16" s="121" t="str">
        <f>'Rekapitulace stavby'!AN8</f>
        <v>2. 9. 2020</v>
      </c>
      <c r="K16" s="37"/>
      <c r="L16" s="119"/>
      <c r="S16" s="37"/>
      <c r="T16" s="37"/>
      <c r="U16" s="37"/>
      <c r="V16" s="37"/>
      <c r="W16" s="37"/>
      <c r="X16" s="37"/>
      <c r="Y16" s="37"/>
      <c r="Z16" s="37"/>
      <c r="AA16" s="37"/>
      <c r="AB16" s="37"/>
      <c r="AC16" s="37"/>
      <c r="AD16" s="37"/>
      <c r="AE16" s="37"/>
    </row>
    <row r="17" spans="1:31" s="2" customFormat="1" ht="10.75" customHeight="1">
      <c r="A17" s="37"/>
      <c r="B17" s="42"/>
      <c r="C17" s="37"/>
      <c r="D17" s="37"/>
      <c r="E17" s="37"/>
      <c r="F17" s="37"/>
      <c r="G17" s="37"/>
      <c r="H17" s="37"/>
      <c r="I17" s="118"/>
      <c r="J17" s="37"/>
      <c r="K17" s="37"/>
      <c r="L17" s="119"/>
      <c r="S17" s="37"/>
      <c r="T17" s="37"/>
      <c r="U17" s="37"/>
      <c r="V17" s="37"/>
      <c r="W17" s="37"/>
      <c r="X17" s="37"/>
      <c r="Y17" s="37"/>
      <c r="Z17" s="37"/>
      <c r="AA17" s="37"/>
      <c r="AB17" s="37"/>
      <c r="AC17" s="37"/>
      <c r="AD17" s="37"/>
      <c r="AE17" s="37"/>
    </row>
    <row r="18" spans="1:31" s="2" customFormat="1" ht="12" customHeight="1">
      <c r="A18" s="37"/>
      <c r="B18" s="42"/>
      <c r="C18" s="37"/>
      <c r="D18" s="117" t="s">
        <v>30</v>
      </c>
      <c r="E18" s="37"/>
      <c r="F18" s="37"/>
      <c r="G18" s="37"/>
      <c r="H18" s="37"/>
      <c r="I18" s="120" t="s">
        <v>31</v>
      </c>
      <c r="J18" s="105" t="s">
        <v>32</v>
      </c>
      <c r="K18" s="37"/>
      <c r="L18" s="119"/>
      <c r="S18" s="37"/>
      <c r="T18" s="37"/>
      <c r="U18" s="37"/>
      <c r="V18" s="37"/>
      <c r="W18" s="37"/>
      <c r="X18" s="37"/>
      <c r="Y18" s="37"/>
      <c r="Z18" s="37"/>
      <c r="AA18" s="37"/>
      <c r="AB18" s="37"/>
      <c r="AC18" s="37"/>
      <c r="AD18" s="37"/>
      <c r="AE18" s="37"/>
    </row>
    <row r="19" spans="1:31" s="2" customFormat="1" ht="18" customHeight="1">
      <c r="A19" s="37"/>
      <c r="B19" s="42"/>
      <c r="C19" s="37"/>
      <c r="D19" s="37"/>
      <c r="E19" s="105" t="s">
        <v>33</v>
      </c>
      <c r="F19" s="37"/>
      <c r="G19" s="37"/>
      <c r="H19" s="37"/>
      <c r="I19" s="120" t="s">
        <v>34</v>
      </c>
      <c r="J19" s="105" t="s">
        <v>35</v>
      </c>
      <c r="K19" s="37"/>
      <c r="L19" s="119"/>
      <c r="S19" s="37"/>
      <c r="T19" s="37"/>
      <c r="U19" s="37"/>
      <c r="V19" s="37"/>
      <c r="W19" s="37"/>
      <c r="X19" s="37"/>
      <c r="Y19" s="37"/>
      <c r="Z19" s="37"/>
      <c r="AA19" s="37"/>
      <c r="AB19" s="37"/>
      <c r="AC19" s="37"/>
      <c r="AD19" s="37"/>
      <c r="AE19" s="37"/>
    </row>
    <row r="20" spans="1:31" s="2" customFormat="1" ht="7" customHeight="1">
      <c r="A20" s="37"/>
      <c r="B20" s="42"/>
      <c r="C20" s="37"/>
      <c r="D20" s="37"/>
      <c r="E20" s="37"/>
      <c r="F20" s="37"/>
      <c r="G20" s="37"/>
      <c r="H20" s="37"/>
      <c r="I20" s="118"/>
      <c r="J20" s="37"/>
      <c r="K20" s="37"/>
      <c r="L20" s="119"/>
      <c r="S20" s="37"/>
      <c r="T20" s="37"/>
      <c r="U20" s="37"/>
      <c r="V20" s="37"/>
      <c r="W20" s="37"/>
      <c r="X20" s="37"/>
      <c r="Y20" s="37"/>
      <c r="Z20" s="37"/>
      <c r="AA20" s="37"/>
      <c r="AB20" s="37"/>
      <c r="AC20" s="37"/>
      <c r="AD20" s="37"/>
      <c r="AE20" s="37"/>
    </row>
    <row r="21" spans="1:31" s="2" customFormat="1" ht="12" customHeight="1">
      <c r="A21" s="37"/>
      <c r="B21" s="42"/>
      <c r="C21" s="37"/>
      <c r="D21" s="117" t="s">
        <v>36</v>
      </c>
      <c r="E21" s="37"/>
      <c r="F21" s="37"/>
      <c r="G21" s="37"/>
      <c r="H21" s="37"/>
      <c r="I21" s="120" t="s">
        <v>31</v>
      </c>
      <c r="J21" s="32" t="str">
        <f>'Rekapitulace stavby'!AN13</f>
        <v>Vyplň údaj</v>
      </c>
      <c r="K21" s="37"/>
      <c r="L21" s="119"/>
      <c r="S21" s="37"/>
      <c r="T21" s="37"/>
      <c r="U21" s="37"/>
      <c r="V21" s="37"/>
      <c r="W21" s="37"/>
      <c r="X21" s="37"/>
      <c r="Y21" s="37"/>
      <c r="Z21" s="37"/>
      <c r="AA21" s="37"/>
      <c r="AB21" s="37"/>
      <c r="AC21" s="37"/>
      <c r="AD21" s="37"/>
      <c r="AE21" s="37"/>
    </row>
    <row r="22" spans="1:31" s="2" customFormat="1" ht="18" customHeight="1">
      <c r="A22" s="37"/>
      <c r="B22" s="42"/>
      <c r="C22" s="37"/>
      <c r="D22" s="37"/>
      <c r="E22" s="406" t="str">
        <f>'Rekapitulace stavby'!E14</f>
        <v>Vyplň údaj</v>
      </c>
      <c r="F22" s="407"/>
      <c r="G22" s="407"/>
      <c r="H22" s="407"/>
      <c r="I22" s="120" t="s">
        <v>34</v>
      </c>
      <c r="J22" s="32" t="str">
        <f>'Rekapitulace stavby'!AN14</f>
        <v>Vyplň údaj</v>
      </c>
      <c r="K22" s="37"/>
      <c r="L22" s="119"/>
      <c r="S22" s="37"/>
      <c r="T22" s="37"/>
      <c r="U22" s="37"/>
      <c r="V22" s="37"/>
      <c r="W22" s="37"/>
      <c r="X22" s="37"/>
      <c r="Y22" s="37"/>
      <c r="Z22" s="37"/>
      <c r="AA22" s="37"/>
      <c r="AB22" s="37"/>
      <c r="AC22" s="37"/>
      <c r="AD22" s="37"/>
      <c r="AE22" s="37"/>
    </row>
    <row r="23" spans="1:31" s="2" customFormat="1" ht="7" customHeight="1">
      <c r="A23" s="37"/>
      <c r="B23" s="42"/>
      <c r="C23" s="37"/>
      <c r="D23" s="37"/>
      <c r="E23" s="37"/>
      <c r="F23" s="37"/>
      <c r="G23" s="37"/>
      <c r="H23" s="37"/>
      <c r="I23" s="118"/>
      <c r="J23" s="37"/>
      <c r="K23" s="37"/>
      <c r="L23" s="119"/>
      <c r="S23" s="37"/>
      <c r="T23" s="37"/>
      <c r="U23" s="37"/>
      <c r="V23" s="37"/>
      <c r="W23" s="37"/>
      <c r="X23" s="37"/>
      <c r="Y23" s="37"/>
      <c r="Z23" s="37"/>
      <c r="AA23" s="37"/>
      <c r="AB23" s="37"/>
      <c r="AC23" s="37"/>
      <c r="AD23" s="37"/>
      <c r="AE23" s="37"/>
    </row>
    <row r="24" spans="1:31" s="2" customFormat="1" ht="12" customHeight="1">
      <c r="A24" s="37"/>
      <c r="B24" s="42"/>
      <c r="C24" s="37"/>
      <c r="D24" s="117" t="s">
        <v>39</v>
      </c>
      <c r="E24" s="37"/>
      <c r="F24" s="37"/>
      <c r="G24" s="37"/>
      <c r="H24" s="37"/>
      <c r="I24" s="120" t="s">
        <v>31</v>
      </c>
      <c r="J24" s="105" t="s">
        <v>40</v>
      </c>
      <c r="K24" s="37"/>
      <c r="L24" s="119"/>
      <c r="S24" s="37"/>
      <c r="T24" s="37"/>
      <c r="U24" s="37"/>
      <c r="V24" s="37"/>
      <c r="W24" s="37"/>
      <c r="X24" s="37"/>
      <c r="Y24" s="37"/>
      <c r="Z24" s="37"/>
      <c r="AA24" s="37"/>
      <c r="AB24" s="37"/>
      <c r="AC24" s="37"/>
      <c r="AD24" s="37"/>
      <c r="AE24" s="37"/>
    </row>
    <row r="25" spans="1:31" s="2" customFormat="1" ht="18" customHeight="1">
      <c r="A25" s="37"/>
      <c r="B25" s="42"/>
      <c r="C25" s="37"/>
      <c r="D25" s="37"/>
      <c r="E25" s="105" t="s">
        <v>41</v>
      </c>
      <c r="F25" s="37"/>
      <c r="G25" s="37"/>
      <c r="H25" s="37"/>
      <c r="I25" s="120" t="s">
        <v>34</v>
      </c>
      <c r="J25" s="105" t="s">
        <v>42</v>
      </c>
      <c r="K25" s="37"/>
      <c r="L25" s="119"/>
      <c r="S25" s="37"/>
      <c r="T25" s="37"/>
      <c r="U25" s="37"/>
      <c r="V25" s="37"/>
      <c r="W25" s="37"/>
      <c r="X25" s="37"/>
      <c r="Y25" s="37"/>
      <c r="Z25" s="37"/>
      <c r="AA25" s="37"/>
      <c r="AB25" s="37"/>
      <c r="AC25" s="37"/>
      <c r="AD25" s="37"/>
      <c r="AE25" s="37"/>
    </row>
    <row r="26" spans="1:31" s="2" customFormat="1" ht="7" customHeight="1">
      <c r="A26" s="37"/>
      <c r="B26" s="42"/>
      <c r="C26" s="37"/>
      <c r="D26" s="37"/>
      <c r="E26" s="37"/>
      <c r="F26" s="37"/>
      <c r="G26" s="37"/>
      <c r="H26" s="37"/>
      <c r="I26" s="118"/>
      <c r="J26" s="37"/>
      <c r="K26" s="37"/>
      <c r="L26" s="119"/>
      <c r="S26" s="37"/>
      <c r="T26" s="37"/>
      <c r="U26" s="37"/>
      <c r="V26" s="37"/>
      <c r="W26" s="37"/>
      <c r="X26" s="37"/>
      <c r="Y26" s="37"/>
      <c r="Z26" s="37"/>
      <c r="AA26" s="37"/>
      <c r="AB26" s="37"/>
      <c r="AC26" s="37"/>
      <c r="AD26" s="37"/>
      <c r="AE26" s="37"/>
    </row>
    <row r="27" spans="1:31" s="2" customFormat="1" ht="12" customHeight="1">
      <c r="A27" s="37"/>
      <c r="B27" s="42"/>
      <c r="C27" s="37"/>
      <c r="D27" s="117" t="s">
        <v>43</v>
      </c>
      <c r="E27" s="37"/>
      <c r="F27" s="37"/>
      <c r="G27" s="37"/>
      <c r="H27" s="37"/>
      <c r="I27" s="120" t="s">
        <v>31</v>
      </c>
      <c r="J27" s="105" t="str">
        <f>IF('Rekapitulace stavby'!AN19="","",'Rekapitulace stavby'!AN19)</f>
        <v/>
      </c>
      <c r="K27" s="37"/>
      <c r="L27" s="119"/>
      <c r="S27" s="37"/>
      <c r="T27" s="37"/>
      <c r="U27" s="37"/>
      <c r="V27" s="37"/>
      <c r="W27" s="37"/>
      <c r="X27" s="37"/>
      <c r="Y27" s="37"/>
      <c r="Z27" s="37"/>
      <c r="AA27" s="37"/>
      <c r="AB27" s="37"/>
      <c r="AC27" s="37"/>
      <c r="AD27" s="37"/>
      <c r="AE27" s="37"/>
    </row>
    <row r="28" spans="1:31" s="2" customFormat="1" ht="18" customHeight="1">
      <c r="A28" s="37"/>
      <c r="B28" s="42"/>
      <c r="C28" s="37"/>
      <c r="D28" s="37"/>
      <c r="E28" s="105" t="str">
        <f>IF('Rekapitulace stavby'!E20="","",'Rekapitulace stavby'!E20)</f>
        <v xml:space="preserve"> </v>
      </c>
      <c r="F28" s="37"/>
      <c r="G28" s="37"/>
      <c r="H28" s="37"/>
      <c r="I28" s="120" t="s">
        <v>34</v>
      </c>
      <c r="J28" s="105" t="str">
        <f>IF('Rekapitulace stavby'!AN20="","",'Rekapitulace stavby'!AN20)</f>
        <v/>
      </c>
      <c r="K28" s="37"/>
      <c r="L28" s="119"/>
      <c r="S28" s="37"/>
      <c r="T28" s="37"/>
      <c r="U28" s="37"/>
      <c r="V28" s="37"/>
      <c r="W28" s="37"/>
      <c r="X28" s="37"/>
      <c r="Y28" s="37"/>
      <c r="Z28" s="37"/>
      <c r="AA28" s="37"/>
      <c r="AB28" s="37"/>
      <c r="AC28" s="37"/>
      <c r="AD28" s="37"/>
      <c r="AE28" s="37"/>
    </row>
    <row r="29" spans="1:31" s="2" customFormat="1" ht="7" customHeight="1">
      <c r="A29" s="37"/>
      <c r="B29" s="42"/>
      <c r="C29" s="37"/>
      <c r="D29" s="37"/>
      <c r="E29" s="37"/>
      <c r="F29" s="37"/>
      <c r="G29" s="37"/>
      <c r="H29" s="37"/>
      <c r="I29" s="118"/>
      <c r="J29" s="37"/>
      <c r="K29" s="37"/>
      <c r="L29" s="119"/>
      <c r="S29" s="37"/>
      <c r="T29" s="37"/>
      <c r="U29" s="37"/>
      <c r="V29" s="37"/>
      <c r="W29" s="37"/>
      <c r="X29" s="37"/>
      <c r="Y29" s="37"/>
      <c r="Z29" s="37"/>
      <c r="AA29" s="37"/>
      <c r="AB29" s="37"/>
      <c r="AC29" s="37"/>
      <c r="AD29" s="37"/>
      <c r="AE29" s="37"/>
    </row>
    <row r="30" spans="1:31" s="2" customFormat="1" ht="12" customHeight="1">
      <c r="A30" s="37"/>
      <c r="B30" s="42"/>
      <c r="C30" s="37"/>
      <c r="D30" s="117" t="s">
        <v>46</v>
      </c>
      <c r="E30" s="37"/>
      <c r="F30" s="37"/>
      <c r="G30" s="37"/>
      <c r="H30" s="37"/>
      <c r="I30" s="118"/>
      <c r="J30" s="37"/>
      <c r="K30" s="37"/>
      <c r="L30" s="119"/>
      <c r="S30" s="37"/>
      <c r="T30" s="37"/>
      <c r="U30" s="37"/>
      <c r="V30" s="37"/>
      <c r="W30" s="37"/>
      <c r="X30" s="37"/>
      <c r="Y30" s="37"/>
      <c r="Z30" s="37"/>
      <c r="AA30" s="37"/>
      <c r="AB30" s="37"/>
      <c r="AC30" s="37"/>
      <c r="AD30" s="37"/>
      <c r="AE30" s="37"/>
    </row>
    <row r="31" spans="1:31" s="8" customFormat="1" ht="214.5" customHeight="1">
      <c r="A31" s="122"/>
      <c r="B31" s="123"/>
      <c r="C31" s="122"/>
      <c r="D31" s="122"/>
      <c r="E31" s="408" t="s">
        <v>212</v>
      </c>
      <c r="F31" s="408"/>
      <c r="G31" s="408"/>
      <c r="H31" s="408"/>
      <c r="I31" s="124"/>
      <c r="J31" s="122"/>
      <c r="K31" s="122"/>
      <c r="L31" s="125"/>
      <c r="S31" s="122"/>
      <c r="T31" s="122"/>
      <c r="U31" s="122"/>
      <c r="V31" s="122"/>
      <c r="W31" s="122"/>
      <c r="X31" s="122"/>
      <c r="Y31" s="122"/>
      <c r="Z31" s="122"/>
      <c r="AA31" s="122"/>
      <c r="AB31" s="122"/>
      <c r="AC31" s="122"/>
      <c r="AD31" s="122"/>
      <c r="AE31" s="122"/>
    </row>
    <row r="32" spans="1:31" s="2" customFormat="1" ht="7" customHeight="1">
      <c r="A32" s="37"/>
      <c r="B32" s="42"/>
      <c r="C32" s="37"/>
      <c r="D32" s="37"/>
      <c r="E32" s="37"/>
      <c r="F32" s="37"/>
      <c r="G32" s="37"/>
      <c r="H32" s="37"/>
      <c r="I32" s="118"/>
      <c r="J32" s="37"/>
      <c r="K32" s="37"/>
      <c r="L32" s="119"/>
      <c r="S32" s="37"/>
      <c r="T32" s="37"/>
      <c r="U32" s="37"/>
      <c r="V32" s="37"/>
      <c r="W32" s="37"/>
      <c r="X32" s="37"/>
      <c r="Y32" s="37"/>
      <c r="Z32" s="37"/>
      <c r="AA32" s="37"/>
      <c r="AB32" s="37"/>
      <c r="AC32" s="37"/>
      <c r="AD32" s="37"/>
      <c r="AE32" s="37"/>
    </row>
    <row r="33" spans="1:31" s="2" customFormat="1" ht="7" customHeight="1">
      <c r="A33" s="37"/>
      <c r="B33" s="42"/>
      <c r="C33" s="37"/>
      <c r="D33" s="126"/>
      <c r="E33" s="126"/>
      <c r="F33" s="126"/>
      <c r="G33" s="126"/>
      <c r="H33" s="126"/>
      <c r="I33" s="127"/>
      <c r="J33" s="126"/>
      <c r="K33" s="126"/>
      <c r="L33" s="119"/>
      <c r="S33" s="37"/>
      <c r="T33" s="37"/>
      <c r="U33" s="37"/>
      <c r="V33" s="37"/>
      <c r="W33" s="37"/>
      <c r="X33" s="37"/>
      <c r="Y33" s="37"/>
      <c r="Z33" s="37"/>
      <c r="AA33" s="37"/>
      <c r="AB33" s="37"/>
      <c r="AC33" s="37"/>
      <c r="AD33" s="37"/>
      <c r="AE33" s="37"/>
    </row>
    <row r="34" spans="1:31" s="2" customFormat="1" ht="25.4" customHeight="1">
      <c r="A34" s="37"/>
      <c r="B34" s="42"/>
      <c r="C34" s="37"/>
      <c r="D34" s="128" t="s">
        <v>48</v>
      </c>
      <c r="E34" s="37"/>
      <c r="F34" s="37"/>
      <c r="G34" s="37"/>
      <c r="H34" s="37"/>
      <c r="I34" s="118"/>
      <c r="J34" s="129">
        <f>ROUND(J98, 2)</f>
        <v>0</v>
      </c>
      <c r="K34" s="37"/>
      <c r="L34" s="119"/>
      <c r="S34" s="37"/>
      <c r="T34" s="37"/>
      <c r="U34" s="37"/>
      <c r="V34" s="37"/>
      <c r="W34" s="37"/>
      <c r="X34" s="37"/>
      <c r="Y34" s="37"/>
      <c r="Z34" s="37"/>
      <c r="AA34" s="37"/>
      <c r="AB34" s="37"/>
      <c r="AC34" s="37"/>
      <c r="AD34" s="37"/>
      <c r="AE34" s="37"/>
    </row>
    <row r="35" spans="1:31" s="2" customFormat="1" ht="7" customHeight="1">
      <c r="A35" s="37"/>
      <c r="B35" s="42"/>
      <c r="C35" s="37"/>
      <c r="D35" s="126"/>
      <c r="E35" s="126"/>
      <c r="F35" s="126"/>
      <c r="G35" s="126"/>
      <c r="H35" s="126"/>
      <c r="I35" s="127"/>
      <c r="J35" s="126"/>
      <c r="K35" s="126"/>
      <c r="L35" s="119"/>
      <c r="S35" s="37"/>
      <c r="T35" s="37"/>
      <c r="U35" s="37"/>
      <c r="V35" s="37"/>
      <c r="W35" s="37"/>
      <c r="X35" s="37"/>
      <c r="Y35" s="37"/>
      <c r="Z35" s="37"/>
      <c r="AA35" s="37"/>
      <c r="AB35" s="37"/>
      <c r="AC35" s="37"/>
      <c r="AD35" s="37"/>
      <c r="AE35" s="37"/>
    </row>
    <row r="36" spans="1:31" s="2" customFormat="1" ht="14.4" customHeight="1">
      <c r="A36" s="37"/>
      <c r="B36" s="42"/>
      <c r="C36" s="37"/>
      <c r="D36" s="37"/>
      <c r="E36" s="37"/>
      <c r="F36" s="130" t="s">
        <v>50</v>
      </c>
      <c r="G36" s="37"/>
      <c r="H36" s="37"/>
      <c r="I36" s="131" t="s">
        <v>49</v>
      </c>
      <c r="J36" s="130" t="s">
        <v>51</v>
      </c>
      <c r="K36" s="37"/>
      <c r="L36" s="119"/>
      <c r="S36" s="37"/>
      <c r="T36" s="37"/>
      <c r="U36" s="37"/>
      <c r="V36" s="37"/>
      <c r="W36" s="37"/>
      <c r="X36" s="37"/>
      <c r="Y36" s="37"/>
      <c r="Z36" s="37"/>
      <c r="AA36" s="37"/>
      <c r="AB36" s="37"/>
      <c r="AC36" s="37"/>
      <c r="AD36" s="37"/>
      <c r="AE36" s="37"/>
    </row>
    <row r="37" spans="1:31" s="2" customFormat="1" ht="14.4" customHeight="1">
      <c r="A37" s="37"/>
      <c r="B37" s="42"/>
      <c r="C37" s="37"/>
      <c r="D37" s="132" t="s">
        <v>52</v>
      </c>
      <c r="E37" s="117" t="s">
        <v>53</v>
      </c>
      <c r="F37" s="133">
        <f>ROUND((SUM(BE98:BE399)),  2)</f>
        <v>0</v>
      </c>
      <c r="G37" s="37"/>
      <c r="H37" s="37"/>
      <c r="I37" s="134">
        <v>0.21</v>
      </c>
      <c r="J37" s="133">
        <f>ROUND(((SUM(BE98:BE399))*I37),  2)</f>
        <v>0</v>
      </c>
      <c r="K37" s="37"/>
      <c r="L37" s="119"/>
      <c r="S37" s="37"/>
      <c r="T37" s="37"/>
      <c r="U37" s="37"/>
      <c r="V37" s="37"/>
      <c r="W37" s="37"/>
      <c r="X37" s="37"/>
      <c r="Y37" s="37"/>
      <c r="Z37" s="37"/>
      <c r="AA37" s="37"/>
      <c r="AB37" s="37"/>
      <c r="AC37" s="37"/>
      <c r="AD37" s="37"/>
      <c r="AE37" s="37"/>
    </row>
    <row r="38" spans="1:31" s="2" customFormat="1" ht="14.4" customHeight="1">
      <c r="A38" s="37"/>
      <c r="B38" s="42"/>
      <c r="C38" s="37"/>
      <c r="D38" s="37"/>
      <c r="E38" s="117" t="s">
        <v>54</v>
      </c>
      <c r="F38" s="133">
        <f>ROUND((SUM(BF98:BF399)),  2)</f>
        <v>0</v>
      </c>
      <c r="G38" s="37"/>
      <c r="H38" s="37"/>
      <c r="I38" s="134">
        <v>0.15</v>
      </c>
      <c r="J38" s="133">
        <f>ROUND(((SUM(BF98:BF399))*I38),  2)</f>
        <v>0</v>
      </c>
      <c r="K38" s="37"/>
      <c r="L38" s="119"/>
      <c r="S38" s="37"/>
      <c r="T38" s="37"/>
      <c r="U38" s="37"/>
      <c r="V38" s="37"/>
      <c r="W38" s="37"/>
      <c r="X38" s="37"/>
      <c r="Y38" s="37"/>
      <c r="Z38" s="37"/>
      <c r="AA38" s="37"/>
      <c r="AB38" s="37"/>
      <c r="AC38" s="37"/>
      <c r="AD38" s="37"/>
      <c r="AE38" s="37"/>
    </row>
    <row r="39" spans="1:31" s="2" customFormat="1" ht="14.4" hidden="1" customHeight="1">
      <c r="A39" s="37"/>
      <c r="B39" s="42"/>
      <c r="C39" s="37"/>
      <c r="D39" s="37"/>
      <c r="E39" s="117" t="s">
        <v>55</v>
      </c>
      <c r="F39" s="133">
        <f>ROUND((SUM(BG98:BG399)),  2)</f>
        <v>0</v>
      </c>
      <c r="G39" s="37"/>
      <c r="H39" s="37"/>
      <c r="I39" s="134">
        <v>0.21</v>
      </c>
      <c r="J39" s="133">
        <f>0</f>
        <v>0</v>
      </c>
      <c r="K39" s="37"/>
      <c r="L39" s="119"/>
      <c r="S39" s="37"/>
      <c r="T39" s="37"/>
      <c r="U39" s="37"/>
      <c r="V39" s="37"/>
      <c r="W39" s="37"/>
      <c r="X39" s="37"/>
      <c r="Y39" s="37"/>
      <c r="Z39" s="37"/>
      <c r="AA39" s="37"/>
      <c r="AB39" s="37"/>
      <c r="AC39" s="37"/>
      <c r="AD39" s="37"/>
      <c r="AE39" s="37"/>
    </row>
    <row r="40" spans="1:31" s="2" customFormat="1" ht="14.4" hidden="1" customHeight="1">
      <c r="A40" s="37"/>
      <c r="B40" s="42"/>
      <c r="C40" s="37"/>
      <c r="D40" s="37"/>
      <c r="E40" s="117" t="s">
        <v>56</v>
      </c>
      <c r="F40" s="133">
        <f>ROUND((SUM(BH98:BH399)),  2)</f>
        <v>0</v>
      </c>
      <c r="G40" s="37"/>
      <c r="H40" s="37"/>
      <c r="I40" s="134">
        <v>0.15</v>
      </c>
      <c r="J40" s="133">
        <f>0</f>
        <v>0</v>
      </c>
      <c r="K40" s="37"/>
      <c r="L40" s="119"/>
      <c r="S40" s="37"/>
      <c r="T40" s="37"/>
      <c r="U40" s="37"/>
      <c r="V40" s="37"/>
      <c r="W40" s="37"/>
      <c r="X40" s="37"/>
      <c r="Y40" s="37"/>
      <c r="Z40" s="37"/>
      <c r="AA40" s="37"/>
      <c r="AB40" s="37"/>
      <c r="AC40" s="37"/>
      <c r="AD40" s="37"/>
      <c r="AE40" s="37"/>
    </row>
    <row r="41" spans="1:31" s="2" customFormat="1" ht="14.4" hidden="1" customHeight="1">
      <c r="A41" s="37"/>
      <c r="B41" s="42"/>
      <c r="C41" s="37"/>
      <c r="D41" s="37"/>
      <c r="E41" s="117" t="s">
        <v>57</v>
      </c>
      <c r="F41" s="133">
        <f>ROUND((SUM(BI98:BI399)),  2)</f>
        <v>0</v>
      </c>
      <c r="G41" s="37"/>
      <c r="H41" s="37"/>
      <c r="I41" s="134">
        <v>0</v>
      </c>
      <c r="J41" s="133">
        <f>0</f>
        <v>0</v>
      </c>
      <c r="K41" s="37"/>
      <c r="L41" s="119"/>
      <c r="S41" s="37"/>
      <c r="T41" s="37"/>
      <c r="U41" s="37"/>
      <c r="V41" s="37"/>
      <c r="W41" s="37"/>
      <c r="X41" s="37"/>
      <c r="Y41" s="37"/>
      <c r="Z41" s="37"/>
      <c r="AA41" s="37"/>
      <c r="AB41" s="37"/>
      <c r="AC41" s="37"/>
      <c r="AD41" s="37"/>
      <c r="AE41" s="37"/>
    </row>
    <row r="42" spans="1:31" s="2" customFormat="1" ht="7" customHeight="1">
      <c r="A42" s="37"/>
      <c r="B42" s="42"/>
      <c r="C42" s="37"/>
      <c r="D42" s="37"/>
      <c r="E42" s="37"/>
      <c r="F42" s="37"/>
      <c r="G42" s="37"/>
      <c r="H42" s="37"/>
      <c r="I42" s="118"/>
      <c r="J42" s="37"/>
      <c r="K42" s="37"/>
      <c r="L42" s="119"/>
      <c r="S42" s="37"/>
      <c r="T42" s="37"/>
      <c r="U42" s="37"/>
      <c r="V42" s="37"/>
      <c r="W42" s="37"/>
      <c r="X42" s="37"/>
      <c r="Y42" s="37"/>
      <c r="Z42" s="37"/>
      <c r="AA42" s="37"/>
      <c r="AB42" s="37"/>
      <c r="AC42" s="37"/>
      <c r="AD42" s="37"/>
      <c r="AE42" s="37"/>
    </row>
    <row r="43" spans="1:31" s="2" customFormat="1" ht="25.4" customHeight="1">
      <c r="A43" s="37"/>
      <c r="B43" s="42"/>
      <c r="C43" s="135"/>
      <c r="D43" s="136" t="s">
        <v>58</v>
      </c>
      <c r="E43" s="137"/>
      <c r="F43" s="137"/>
      <c r="G43" s="138" t="s">
        <v>59</v>
      </c>
      <c r="H43" s="139" t="s">
        <v>60</v>
      </c>
      <c r="I43" s="140"/>
      <c r="J43" s="141">
        <f>SUM(J34:J41)</f>
        <v>0</v>
      </c>
      <c r="K43" s="142"/>
      <c r="L43" s="119"/>
      <c r="S43" s="37"/>
      <c r="T43" s="37"/>
      <c r="U43" s="37"/>
      <c r="V43" s="37"/>
      <c r="W43" s="37"/>
      <c r="X43" s="37"/>
      <c r="Y43" s="37"/>
      <c r="Z43" s="37"/>
      <c r="AA43" s="37"/>
      <c r="AB43" s="37"/>
      <c r="AC43" s="37"/>
      <c r="AD43" s="37"/>
      <c r="AE43" s="37"/>
    </row>
    <row r="44" spans="1:31" s="2" customFormat="1" ht="14.4" customHeight="1">
      <c r="A44" s="37"/>
      <c r="B44" s="143"/>
      <c r="C44" s="144"/>
      <c r="D44" s="144"/>
      <c r="E44" s="144"/>
      <c r="F44" s="144"/>
      <c r="G44" s="144"/>
      <c r="H44" s="144"/>
      <c r="I44" s="145"/>
      <c r="J44" s="144"/>
      <c r="K44" s="144"/>
      <c r="L44" s="119"/>
      <c r="S44" s="37"/>
      <c r="T44" s="37"/>
      <c r="U44" s="37"/>
      <c r="V44" s="37"/>
      <c r="W44" s="37"/>
      <c r="X44" s="37"/>
      <c r="Y44" s="37"/>
      <c r="Z44" s="37"/>
      <c r="AA44" s="37"/>
      <c r="AB44" s="37"/>
      <c r="AC44" s="37"/>
      <c r="AD44" s="37"/>
      <c r="AE44" s="37"/>
    </row>
    <row r="48" spans="1:31" s="2" customFormat="1" ht="7" customHeight="1">
      <c r="A48" s="37"/>
      <c r="B48" s="146"/>
      <c r="C48" s="147"/>
      <c r="D48" s="147"/>
      <c r="E48" s="147"/>
      <c r="F48" s="147"/>
      <c r="G48" s="147"/>
      <c r="H48" s="147"/>
      <c r="I48" s="148"/>
      <c r="J48" s="147"/>
      <c r="K48" s="147"/>
      <c r="L48" s="119"/>
      <c r="S48" s="37"/>
      <c r="T48" s="37"/>
      <c r="U48" s="37"/>
      <c r="V48" s="37"/>
      <c r="W48" s="37"/>
      <c r="X48" s="37"/>
      <c r="Y48" s="37"/>
      <c r="Z48" s="37"/>
      <c r="AA48" s="37"/>
      <c r="AB48" s="37"/>
      <c r="AC48" s="37"/>
      <c r="AD48" s="37"/>
      <c r="AE48" s="37"/>
    </row>
    <row r="49" spans="1:31" s="2" customFormat="1" ht="25" customHeight="1">
      <c r="A49" s="37"/>
      <c r="B49" s="38"/>
      <c r="C49" s="25" t="s">
        <v>213</v>
      </c>
      <c r="D49" s="39"/>
      <c r="E49" s="39"/>
      <c r="F49" s="39"/>
      <c r="G49" s="39"/>
      <c r="H49" s="39"/>
      <c r="I49" s="118"/>
      <c r="J49" s="39"/>
      <c r="K49" s="39"/>
      <c r="L49" s="119"/>
      <c r="S49" s="37"/>
      <c r="T49" s="37"/>
      <c r="U49" s="37"/>
      <c r="V49" s="37"/>
      <c r="W49" s="37"/>
      <c r="X49" s="37"/>
      <c r="Y49" s="37"/>
      <c r="Z49" s="37"/>
      <c r="AA49" s="37"/>
      <c r="AB49" s="37"/>
      <c r="AC49" s="37"/>
      <c r="AD49" s="37"/>
      <c r="AE49" s="37"/>
    </row>
    <row r="50" spans="1:31" s="2" customFormat="1" ht="7" customHeight="1">
      <c r="A50" s="37"/>
      <c r="B50" s="38"/>
      <c r="C50" s="39"/>
      <c r="D50" s="39"/>
      <c r="E50" s="39"/>
      <c r="F50" s="39"/>
      <c r="G50" s="39"/>
      <c r="H50" s="39"/>
      <c r="I50" s="118"/>
      <c r="J50" s="39"/>
      <c r="K50" s="39"/>
      <c r="L50" s="119"/>
      <c r="S50" s="37"/>
      <c r="T50" s="37"/>
      <c r="U50" s="37"/>
      <c r="V50" s="37"/>
      <c r="W50" s="37"/>
      <c r="X50" s="37"/>
      <c r="Y50" s="37"/>
      <c r="Z50" s="37"/>
      <c r="AA50" s="37"/>
      <c r="AB50" s="37"/>
      <c r="AC50" s="37"/>
      <c r="AD50" s="37"/>
      <c r="AE50" s="37"/>
    </row>
    <row r="51" spans="1:31" s="2" customFormat="1" ht="12" customHeight="1">
      <c r="A51" s="37"/>
      <c r="B51" s="38"/>
      <c r="C51" s="31" t="s">
        <v>16</v>
      </c>
      <c r="D51" s="39"/>
      <c r="E51" s="39"/>
      <c r="F51" s="39"/>
      <c r="G51" s="39"/>
      <c r="H51" s="39"/>
      <c r="I51" s="118"/>
      <c r="J51" s="39"/>
      <c r="K51" s="39"/>
      <c r="L51" s="119"/>
      <c r="S51" s="37"/>
      <c r="T51" s="37"/>
      <c r="U51" s="37"/>
      <c r="V51" s="37"/>
      <c r="W51" s="37"/>
      <c r="X51" s="37"/>
      <c r="Y51" s="37"/>
      <c r="Z51" s="37"/>
      <c r="AA51" s="37"/>
      <c r="AB51" s="37"/>
      <c r="AC51" s="37"/>
      <c r="AD51" s="37"/>
      <c r="AE51" s="37"/>
    </row>
    <row r="52" spans="1:31" s="2" customFormat="1" ht="16.5" customHeight="1">
      <c r="A52" s="37"/>
      <c r="B52" s="38"/>
      <c r="C52" s="39"/>
      <c r="D52" s="39"/>
      <c r="E52" s="409" t="str">
        <f>E7</f>
        <v>EHC CZECH s.r.o. – Podnikatelský inkubátor – Evropská ul., Cheb</v>
      </c>
      <c r="F52" s="410"/>
      <c r="G52" s="410"/>
      <c r="H52" s="410"/>
      <c r="I52" s="118"/>
      <c r="J52" s="39"/>
      <c r="K52" s="39"/>
      <c r="L52" s="119"/>
      <c r="S52" s="37"/>
      <c r="T52" s="37"/>
      <c r="U52" s="37"/>
      <c r="V52" s="37"/>
      <c r="W52" s="37"/>
      <c r="X52" s="37"/>
      <c r="Y52" s="37"/>
      <c r="Z52" s="37"/>
      <c r="AA52" s="37"/>
      <c r="AB52" s="37"/>
      <c r="AC52" s="37"/>
      <c r="AD52" s="37"/>
      <c r="AE52" s="37"/>
    </row>
    <row r="53" spans="1:31" s="1" customFormat="1" ht="12" customHeight="1">
      <c r="B53" s="23"/>
      <c r="C53" s="31" t="s">
        <v>208</v>
      </c>
      <c r="D53" s="24"/>
      <c r="E53" s="24"/>
      <c r="F53" s="24"/>
      <c r="G53" s="24"/>
      <c r="H53" s="24"/>
      <c r="I53" s="111"/>
      <c r="J53" s="24"/>
      <c r="K53" s="24"/>
      <c r="L53" s="22"/>
    </row>
    <row r="54" spans="1:31" s="1" customFormat="1" ht="16.5" customHeight="1">
      <c r="B54" s="23"/>
      <c r="C54" s="24"/>
      <c r="D54" s="24"/>
      <c r="E54" s="409" t="s">
        <v>209</v>
      </c>
      <c r="F54" s="361"/>
      <c r="G54" s="361"/>
      <c r="H54" s="361"/>
      <c r="I54" s="111"/>
      <c r="J54" s="24"/>
      <c r="K54" s="24"/>
      <c r="L54" s="22"/>
    </row>
    <row r="55" spans="1:31" s="1" customFormat="1" ht="12" customHeight="1">
      <c r="B55" s="23"/>
      <c r="C55" s="31" t="s">
        <v>210</v>
      </c>
      <c r="D55" s="24"/>
      <c r="E55" s="24"/>
      <c r="F55" s="24"/>
      <c r="G55" s="24"/>
      <c r="H55" s="24"/>
      <c r="I55" s="111"/>
      <c r="J55" s="24"/>
      <c r="K55" s="24"/>
      <c r="L55" s="22"/>
    </row>
    <row r="56" spans="1:31" s="2" customFormat="1" ht="16.5" customHeight="1">
      <c r="A56" s="37"/>
      <c r="B56" s="38"/>
      <c r="C56" s="39"/>
      <c r="D56" s="39"/>
      <c r="E56" s="413" t="s">
        <v>4228</v>
      </c>
      <c r="F56" s="411"/>
      <c r="G56" s="411"/>
      <c r="H56" s="411"/>
      <c r="I56" s="118"/>
      <c r="J56" s="39"/>
      <c r="K56" s="39"/>
      <c r="L56" s="119"/>
      <c r="S56" s="37"/>
      <c r="T56" s="37"/>
      <c r="U56" s="37"/>
      <c r="V56" s="37"/>
      <c r="W56" s="37"/>
      <c r="X56" s="37"/>
      <c r="Y56" s="37"/>
      <c r="Z56" s="37"/>
      <c r="AA56" s="37"/>
      <c r="AB56" s="37"/>
      <c r="AC56" s="37"/>
      <c r="AD56" s="37"/>
      <c r="AE56" s="37"/>
    </row>
    <row r="57" spans="1:31" s="2" customFormat="1" ht="12" customHeight="1">
      <c r="A57" s="37"/>
      <c r="B57" s="38"/>
      <c r="C57" s="31" t="s">
        <v>4229</v>
      </c>
      <c r="D57" s="39"/>
      <c r="E57" s="39"/>
      <c r="F57" s="39"/>
      <c r="G57" s="39"/>
      <c r="H57" s="39"/>
      <c r="I57" s="118"/>
      <c r="J57" s="39"/>
      <c r="K57" s="39"/>
      <c r="L57" s="119"/>
      <c r="S57" s="37"/>
      <c r="T57" s="37"/>
      <c r="U57" s="37"/>
      <c r="V57" s="37"/>
      <c r="W57" s="37"/>
      <c r="X57" s="37"/>
      <c r="Y57" s="37"/>
      <c r="Z57" s="37"/>
      <c r="AA57" s="37"/>
      <c r="AB57" s="37"/>
      <c r="AC57" s="37"/>
      <c r="AD57" s="37"/>
      <c r="AE57" s="37"/>
    </row>
    <row r="58" spans="1:31" s="2" customFormat="1" ht="16.5" customHeight="1">
      <c r="A58" s="37"/>
      <c r="B58" s="38"/>
      <c r="C58" s="39"/>
      <c r="D58" s="39"/>
      <c r="E58" s="383" t="str">
        <f>E13</f>
        <v>D.1.2.2 - Pilotové založení</v>
      </c>
      <c r="F58" s="411"/>
      <c r="G58" s="411"/>
      <c r="H58" s="411"/>
      <c r="I58" s="118"/>
      <c r="J58" s="39"/>
      <c r="K58" s="39"/>
      <c r="L58" s="119"/>
      <c r="S58" s="37"/>
      <c r="T58" s="37"/>
      <c r="U58" s="37"/>
      <c r="V58" s="37"/>
      <c r="W58" s="37"/>
      <c r="X58" s="37"/>
      <c r="Y58" s="37"/>
      <c r="Z58" s="37"/>
      <c r="AA58" s="37"/>
      <c r="AB58" s="37"/>
      <c r="AC58" s="37"/>
      <c r="AD58" s="37"/>
      <c r="AE58" s="37"/>
    </row>
    <row r="59" spans="1:31" s="2" customFormat="1" ht="7" customHeight="1">
      <c r="A59" s="37"/>
      <c r="B59" s="38"/>
      <c r="C59" s="39"/>
      <c r="D59" s="39"/>
      <c r="E59" s="39"/>
      <c r="F59" s="39"/>
      <c r="G59" s="39"/>
      <c r="H59" s="39"/>
      <c r="I59" s="118"/>
      <c r="J59" s="39"/>
      <c r="K59" s="39"/>
      <c r="L59" s="119"/>
      <c r="S59" s="37"/>
      <c r="T59" s="37"/>
      <c r="U59" s="37"/>
      <c r="V59" s="37"/>
      <c r="W59" s="37"/>
      <c r="X59" s="37"/>
      <c r="Y59" s="37"/>
      <c r="Z59" s="37"/>
      <c r="AA59" s="37"/>
      <c r="AB59" s="37"/>
      <c r="AC59" s="37"/>
      <c r="AD59" s="37"/>
      <c r="AE59" s="37"/>
    </row>
    <row r="60" spans="1:31" s="2" customFormat="1" ht="12" customHeight="1">
      <c r="A60" s="37"/>
      <c r="B60" s="38"/>
      <c r="C60" s="31" t="s">
        <v>22</v>
      </c>
      <c r="D60" s="39"/>
      <c r="E60" s="39"/>
      <c r="F60" s="29" t="str">
        <f>F16</f>
        <v>č. parcelní 250/1, 250/6, 250/7 a st7296</v>
      </c>
      <c r="G60" s="39"/>
      <c r="H60" s="39"/>
      <c r="I60" s="120" t="s">
        <v>24</v>
      </c>
      <c r="J60" s="62" t="str">
        <f>IF(J16="","",J16)</f>
        <v>2. 9. 2020</v>
      </c>
      <c r="K60" s="39"/>
      <c r="L60" s="119"/>
      <c r="S60" s="37"/>
      <c r="T60" s="37"/>
      <c r="U60" s="37"/>
      <c r="V60" s="37"/>
      <c r="W60" s="37"/>
      <c r="X60" s="37"/>
      <c r="Y60" s="37"/>
      <c r="Z60" s="37"/>
      <c r="AA60" s="37"/>
      <c r="AB60" s="37"/>
      <c r="AC60" s="37"/>
      <c r="AD60" s="37"/>
      <c r="AE60" s="37"/>
    </row>
    <row r="61" spans="1:31" s="2" customFormat="1" ht="7" customHeight="1">
      <c r="A61" s="37"/>
      <c r="B61" s="38"/>
      <c r="C61" s="39"/>
      <c r="D61" s="39"/>
      <c r="E61" s="39"/>
      <c r="F61" s="39"/>
      <c r="G61" s="39"/>
      <c r="H61" s="39"/>
      <c r="I61" s="118"/>
      <c r="J61" s="39"/>
      <c r="K61" s="39"/>
      <c r="L61" s="119"/>
      <c r="S61" s="37"/>
      <c r="T61" s="37"/>
      <c r="U61" s="37"/>
      <c r="V61" s="37"/>
      <c r="W61" s="37"/>
      <c r="X61" s="37"/>
      <c r="Y61" s="37"/>
      <c r="Z61" s="37"/>
      <c r="AA61" s="37"/>
      <c r="AB61" s="37"/>
      <c r="AC61" s="37"/>
      <c r="AD61" s="37"/>
      <c r="AE61" s="37"/>
    </row>
    <row r="62" spans="1:31" s="2" customFormat="1" ht="40" customHeight="1">
      <c r="A62" s="37"/>
      <c r="B62" s="38"/>
      <c r="C62" s="31" t="s">
        <v>30</v>
      </c>
      <c r="D62" s="39"/>
      <c r="E62" s="39"/>
      <c r="F62" s="29" t="str">
        <f>E19</f>
        <v>EHC CZECH s.r.o., Závodní 278, 360 18 Karlovy Vary</v>
      </c>
      <c r="G62" s="39"/>
      <c r="H62" s="39"/>
      <c r="I62" s="120" t="s">
        <v>39</v>
      </c>
      <c r="J62" s="35" t="str">
        <f>E25</f>
        <v>INDBau DESIGN s.r.o., Houškova 1187/25, 326 00 Plz</v>
      </c>
      <c r="K62" s="39"/>
      <c r="L62" s="119"/>
      <c r="S62" s="37"/>
      <c r="T62" s="37"/>
      <c r="U62" s="37"/>
      <c r="V62" s="37"/>
      <c r="W62" s="37"/>
      <c r="X62" s="37"/>
      <c r="Y62" s="37"/>
      <c r="Z62" s="37"/>
      <c r="AA62" s="37"/>
      <c r="AB62" s="37"/>
      <c r="AC62" s="37"/>
      <c r="AD62" s="37"/>
      <c r="AE62" s="37"/>
    </row>
    <row r="63" spans="1:31" s="2" customFormat="1" ht="15.15" customHeight="1">
      <c r="A63" s="37"/>
      <c r="B63" s="38"/>
      <c r="C63" s="31" t="s">
        <v>36</v>
      </c>
      <c r="D63" s="39"/>
      <c r="E63" s="39"/>
      <c r="F63" s="29" t="str">
        <f>IF(E22="","",E22)</f>
        <v>Vyplň údaj</v>
      </c>
      <c r="G63" s="39"/>
      <c r="H63" s="39"/>
      <c r="I63" s="120" t="s">
        <v>43</v>
      </c>
      <c r="J63" s="35" t="str">
        <f>E28</f>
        <v xml:space="preserve"> </v>
      </c>
      <c r="K63" s="39"/>
      <c r="L63" s="119"/>
      <c r="S63" s="37"/>
      <c r="T63" s="37"/>
      <c r="U63" s="37"/>
      <c r="V63" s="37"/>
      <c r="W63" s="37"/>
      <c r="X63" s="37"/>
      <c r="Y63" s="37"/>
      <c r="Z63" s="37"/>
      <c r="AA63" s="37"/>
      <c r="AB63" s="37"/>
      <c r="AC63" s="37"/>
      <c r="AD63" s="37"/>
      <c r="AE63" s="37"/>
    </row>
    <row r="64" spans="1:31" s="2" customFormat="1" ht="10.25" customHeight="1">
      <c r="A64" s="37"/>
      <c r="B64" s="38"/>
      <c r="C64" s="39"/>
      <c r="D64" s="39"/>
      <c r="E64" s="39"/>
      <c r="F64" s="39"/>
      <c r="G64" s="39"/>
      <c r="H64" s="39"/>
      <c r="I64" s="118"/>
      <c r="J64" s="39"/>
      <c r="K64" s="39"/>
      <c r="L64" s="119"/>
      <c r="S64" s="37"/>
      <c r="T64" s="37"/>
      <c r="U64" s="37"/>
      <c r="V64" s="37"/>
      <c r="W64" s="37"/>
      <c r="X64" s="37"/>
      <c r="Y64" s="37"/>
      <c r="Z64" s="37"/>
      <c r="AA64" s="37"/>
      <c r="AB64" s="37"/>
      <c r="AC64" s="37"/>
      <c r="AD64" s="37"/>
      <c r="AE64" s="37"/>
    </row>
    <row r="65" spans="1:47" s="2" customFormat="1" ht="29.25" customHeight="1">
      <c r="A65" s="37"/>
      <c r="B65" s="38"/>
      <c r="C65" s="149" t="s">
        <v>214</v>
      </c>
      <c r="D65" s="150"/>
      <c r="E65" s="150"/>
      <c r="F65" s="150"/>
      <c r="G65" s="150"/>
      <c r="H65" s="150"/>
      <c r="I65" s="151"/>
      <c r="J65" s="152" t="s">
        <v>215</v>
      </c>
      <c r="K65" s="150"/>
      <c r="L65" s="119"/>
      <c r="S65" s="37"/>
      <c r="T65" s="37"/>
      <c r="U65" s="37"/>
      <c r="V65" s="37"/>
      <c r="W65" s="37"/>
      <c r="X65" s="37"/>
      <c r="Y65" s="37"/>
      <c r="Z65" s="37"/>
      <c r="AA65" s="37"/>
      <c r="AB65" s="37"/>
      <c r="AC65" s="37"/>
      <c r="AD65" s="37"/>
      <c r="AE65" s="37"/>
    </row>
    <row r="66" spans="1:47" s="2" customFormat="1" ht="10.25" customHeight="1">
      <c r="A66" s="37"/>
      <c r="B66" s="38"/>
      <c r="C66" s="39"/>
      <c r="D66" s="39"/>
      <c r="E66" s="39"/>
      <c r="F66" s="39"/>
      <c r="G66" s="39"/>
      <c r="H66" s="39"/>
      <c r="I66" s="118"/>
      <c r="J66" s="39"/>
      <c r="K66" s="39"/>
      <c r="L66" s="119"/>
      <c r="S66" s="37"/>
      <c r="T66" s="37"/>
      <c r="U66" s="37"/>
      <c r="V66" s="37"/>
      <c r="W66" s="37"/>
      <c r="X66" s="37"/>
      <c r="Y66" s="37"/>
      <c r="Z66" s="37"/>
      <c r="AA66" s="37"/>
      <c r="AB66" s="37"/>
      <c r="AC66" s="37"/>
      <c r="AD66" s="37"/>
      <c r="AE66" s="37"/>
    </row>
    <row r="67" spans="1:47" s="2" customFormat="1" ht="22.75" customHeight="1">
      <c r="A67" s="37"/>
      <c r="B67" s="38"/>
      <c r="C67" s="153" t="s">
        <v>80</v>
      </c>
      <c r="D67" s="39"/>
      <c r="E67" s="39"/>
      <c r="F67" s="39"/>
      <c r="G67" s="39"/>
      <c r="H67" s="39"/>
      <c r="I67" s="118"/>
      <c r="J67" s="80">
        <f>J98</f>
        <v>0</v>
      </c>
      <c r="K67" s="39"/>
      <c r="L67" s="119"/>
      <c r="S67" s="37"/>
      <c r="T67" s="37"/>
      <c r="U67" s="37"/>
      <c r="V67" s="37"/>
      <c r="W67" s="37"/>
      <c r="X67" s="37"/>
      <c r="Y67" s="37"/>
      <c r="Z67" s="37"/>
      <c r="AA67" s="37"/>
      <c r="AB67" s="37"/>
      <c r="AC67" s="37"/>
      <c r="AD67" s="37"/>
      <c r="AE67" s="37"/>
      <c r="AU67" s="19" t="s">
        <v>216</v>
      </c>
    </row>
    <row r="68" spans="1:47" s="9" customFormat="1" ht="25" customHeight="1">
      <c r="B68" s="154"/>
      <c r="C68" s="155"/>
      <c r="D68" s="156" t="s">
        <v>217</v>
      </c>
      <c r="E68" s="157"/>
      <c r="F68" s="157"/>
      <c r="G68" s="157"/>
      <c r="H68" s="157"/>
      <c r="I68" s="158"/>
      <c r="J68" s="159">
        <f>J99</f>
        <v>0</v>
      </c>
      <c r="K68" s="155"/>
      <c r="L68" s="160"/>
    </row>
    <row r="69" spans="1:47" s="10" customFormat="1" ht="19.899999999999999" customHeight="1">
      <c r="B69" s="161"/>
      <c r="C69" s="99"/>
      <c r="D69" s="162" t="s">
        <v>219</v>
      </c>
      <c r="E69" s="163"/>
      <c r="F69" s="163"/>
      <c r="G69" s="163"/>
      <c r="H69" s="163"/>
      <c r="I69" s="164"/>
      <c r="J69" s="165">
        <f>J100</f>
        <v>0</v>
      </c>
      <c r="K69" s="99"/>
      <c r="L69" s="166"/>
    </row>
    <row r="70" spans="1:47" s="10" customFormat="1" ht="19.899999999999999" customHeight="1">
      <c r="B70" s="161"/>
      <c r="C70" s="99"/>
      <c r="D70" s="162" t="s">
        <v>225</v>
      </c>
      <c r="E70" s="163"/>
      <c r="F70" s="163"/>
      <c r="G70" s="163"/>
      <c r="H70" s="163"/>
      <c r="I70" s="164"/>
      <c r="J70" s="165">
        <f>J378</f>
        <v>0</v>
      </c>
      <c r="K70" s="99"/>
      <c r="L70" s="166"/>
    </row>
    <row r="71" spans="1:47" s="10" customFormat="1" ht="19.899999999999999" customHeight="1">
      <c r="B71" s="161"/>
      <c r="C71" s="99"/>
      <c r="D71" s="162" t="s">
        <v>4796</v>
      </c>
      <c r="E71" s="163"/>
      <c r="F71" s="163"/>
      <c r="G71" s="163"/>
      <c r="H71" s="163"/>
      <c r="I71" s="164"/>
      <c r="J71" s="165">
        <f>J389</f>
        <v>0</v>
      </c>
      <c r="K71" s="99"/>
      <c r="L71" s="166"/>
    </row>
    <row r="72" spans="1:47" s="9" customFormat="1" ht="25" customHeight="1">
      <c r="B72" s="154"/>
      <c r="C72" s="155"/>
      <c r="D72" s="156" t="s">
        <v>246</v>
      </c>
      <c r="E72" s="157"/>
      <c r="F72" s="157"/>
      <c r="G72" s="157"/>
      <c r="H72" s="157"/>
      <c r="I72" s="158"/>
      <c r="J72" s="159">
        <f>J392</f>
        <v>0</v>
      </c>
      <c r="K72" s="155"/>
      <c r="L72" s="160"/>
    </row>
    <row r="73" spans="1:47" s="9" customFormat="1" ht="25" customHeight="1">
      <c r="B73" s="154"/>
      <c r="C73" s="155"/>
      <c r="D73" s="156" t="s">
        <v>4232</v>
      </c>
      <c r="E73" s="157"/>
      <c r="F73" s="157"/>
      <c r="G73" s="157"/>
      <c r="H73" s="157"/>
      <c r="I73" s="158"/>
      <c r="J73" s="159">
        <f>J396</f>
        <v>0</v>
      </c>
      <c r="K73" s="155"/>
      <c r="L73" s="160"/>
    </row>
    <row r="74" spans="1:47" s="10" customFormat="1" ht="19.899999999999999" customHeight="1">
      <c r="B74" s="161"/>
      <c r="C74" s="99"/>
      <c r="D74" s="162" t="s">
        <v>4233</v>
      </c>
      <c r="E74" s="163"/>
      <c r="F74" s="163"/>
      <c r="G74" s="163"/>
      <c r="H74" s="163"/>
      <c r="I74" s="164"/>
      <c r="J74" s="165">
        <f>J397</f>
        <v>0</v>
      </c>
      <c r="K74" s="99"/>
      <c r="L74" s="166"/>
    </row>
    <row r="75" spans="1:47" s="2" customFormat="1" ht="21.75" customHeight="1">
      <c r="A75" s="37"/>
      <c r="B75" s="38"/>
      <c r="C75" s="39"/>
      <c r="D75" s="39"/>
      <c r="E75" s="39"/>
      <c r="F75" s="39"/>
      <c r="G75" s="39"/>
      <c r="H75" s="39"/>
      <c r="I75" s="118"/>
      <c r="J75" s="39"/>
      <c r="K75" s="39"/>
      <c r="L75" s="119"/>
      <c r="S75" s="37"/>
      <c r="T75" s="37"/>
      <c r="U75" s="37"/>
      <c r="V75" s="37"/>
      <c r="W75" s="37"/>
      <c r="X75" s="37"/>
      <c r="Y75" s="37"/>
      <c r="Z75" s="37"/>
      <c r="AA75" s="37"/>
      <c r="AB75" s="37"/>
      <c r="AC75" s="37"/>
      <c r="AD75" s="37"/>
      <c r="AE75" s="37"/>
    </row>
    <row r="76" spans="1:47" s="2" customFormat="1" ht="7" customHeight="1">
      <c r="A76" s="37"/>
      <c r="B76" s="50"/>
      <c r="C76" s="51"/>
      <c r="D76" s="51"/>
      <c r="E76" s="51"/>
      <c r="F76" s="51"/>
      <c r="G76" s="51"/>
      <c r="H76" s="51"/>
      <c r="I76" s="145"/>
      <c r="J76" s="51"/>
      <c r="K76" s="51"/>
      <c r="L76" s="119"/>
      <c r="S76" s="37"/>
      <c r="T76" s="37"/>
      <c r="U76" s="37"/>
      <c r="V76" s="37"/>
      <c r="W76" s="37"/>
      <c r="X76" s="37"/>
      <c r="Y76" s="37"/>
      <c r="Z76" s="37"/>
      <c r="AA76" s="37"/>
      <c r="AB76" s="37"/>
      <c r="AC76" s="37"/>
      <c r="AD76" s="37"/>
      <c r="AE76" s="37"/>
    </row>
    <row r="80" spans="1:47" s="2" customFormat="1" ht="7" customHeight="1">
      <c r="A80" s="37"/>
      <c r="B80" s="52"/>
      <c r="C80" s="53"/>
      <c r="D80" s="53"/>
      <c r="E80" s="53"/>
      <c r="F80" s="53"/>
      <c r="G80" s="53"/>
      <c r="H80" s="53"/>
      <c r="I80" s="148"/>
      <c r="J80" s="53"/>
      <c r="K80" s="53"/>
      <c r="L80" s="119"/>
      <c r="S80" s="37"/>
      <c r="T80" s="37"/>
      <c r="U80" s="37"/>
      <c r="V80" s="37"/>
      <c r="W80" s="37"/>
      <c r="X80" s="37"/>
      <c r="Y80" s="37"/>
      <c r="Z80" s="37"/>
      <c r="AA80" s="37"/>
      <c r="AB80" s="37"/>
      <c r="AC80" s="37"/>
      <c r="AD80" s="37"/>
      <c r="AE80" s="37"/>
    </row>
    <row r="81" spans="1:31" s="2" customFormat="1" ht="25" customHeight="1">
      <c r="A81" s="37"/>
      <c r="B81" s="38"/>
      <c r="C81" s="25" t="s">
        <v>247</v>
      </c>
      <c r="D81" s="39"/>
      <c r="E81" s="39"/>
      <c r="F81" s="39"/>
      <c r="G81" s="39"/>
      <c r="H81" s="39"/>
      <c r="I81" s="118"/>
      <c r="J81" s="39"/>
      <c r="K81" s="39"/>
      <c r="L81" s="119"/>
      <c r="S81" s="37"/>
      <c r="T81" s="37"/>
      <c r="U81" s="37"/>
      <c r="V81" s="37"/>
      <c r="W81" s="37"/>
      <c r="X81" s="37"/>
      <c r="Y81" s="37"/>
      <c r="Z81" s="37"/>
      <c r="AA81" s="37"/>
      <c r="AB81" s="37"/>
      <c r="AC81" s="37"/>
      <c r="AD81" s="37"/>
      <c r="AE81" s="37"/>
    </row>
    <row r="82" spans="1:31" s="2" customFormat="1" ht="7" customHeight="1">
      <c r="A82" s="37"/>
      <c r="B82" s="38"/>
      <c r="C82" s="39"/>
      <c r="D82" s="39"/>
      <c r="E82" s="39"/>
      <c r="F82" s="39"/>
      <c r="G82" s="39"/>
      <c r="H82" s="39"/>
      <c r="I82" s="118"/>
      <c r="J82" s="39"/>
      <c r="K82" s="39"/>
      <c r="L82" s="119"/>
      <c r="S82" s="37"/>
      <c r="T82" s="37"/>
      <c r="U82" s="37"/>
      <c r="V82" s="37"/>
      <c r="W82" s="37"/>
      <c r="X82" s="37"/>
      <c r="Y82" s="37"/>
      <c r="Z82" s="37"/>
      <c r="AA82" s="37"/>
      <c r="AB82" s="37"/>
      <c r="AC82" s="37"/>
      <c r="AD82" s="37"/>
      <c r="AE82" s="37"/>
    </row>
    <row r="83" spans="1:31" s="2" customFormat="1" ht="12" customHeight="1">
      <c r="A83" s="37"/>
      <c r="B83" s="38"/>
      <c r="C83" s="31" t="s">
        <v>16</v>
      </c>
      <c r="D83" s="39"/>
      <c r="E83" s="39"/>
      <c r="F83" s="39"/>
      <c r="G83" s="39"/>
      <c r="H83" s="39"/>
      <c r="I83" s="118"/>
      <c r="J83" s="39"/>
      <c r="K83" s="39"/>
      <c r="L83" s="119"/>
      <c r="S83" s="37"/>
      <c r="T83" s="37"/>
      <c r="U83" s="37"/>
      <c r="V83" s="37"/>
      <c r="W83" s="37"/>
      <c r="X83" s="37"/>
      <c r="Y83" s="37"/>
      <c r="Z83" s="37"/>
      <c r="AA83" s="37"/>
      <c r="AB83" s="37"/>
      <c r="AC83" s="37"/>
      <c r="AD83" s="37"/>
      <c r="AE83" s="37"/>
    </row>
    <row r="84" spans="1:31" s="2" customFormat="1" ht="16.5" customHeight="1">
      <c r="A84" s="37"/>
      <c r="B84" s="38"/>
      <c r="C84" s="39"/>
      <c r="D84" s="39"/>
      <c r="E84" s="409" t="str">
        <f>E7</f>
        <v>EHC CZECH s.r.o. – Podnikatelský inkubátor – Evropská ul., Cheb</v>
      </c>
      <c r="F84" s="410"/>
      <c r="G84" s="410"/>
      <c r="H84" s="410"/>
      <c r="I84" s="118"/>
      <c r="J84" s="39"/>
      <c r="K84" s="39"/>
      <c r="L84" s="119"/>
      <c r="S84" s="37"/>
      <c r="T84" s="37"/>
      <c r="U84" s="37"/>
      <c r="V84" s="37"/>
      <c r="W84" s="37"/>
      <c r="X84" s="37"/>
      <c r="Y84" s="37"/>
      <c r="Z84" s="37"/>
      <c r="AA84" s="37"/>
      <c r="AB84" s="37"/>
      <c r="AC84" s="37"/>
      <c r="AD84" s="37"/>
      <c r="AE84" s="37"/>
    </row>
    <row r="85" spans="1:31" s="1" customFormat="1" ht="12" customHeight="1">
      <c r="B85" s="23"/>
      <c r="C85" s="31" t="s">
        <v>208</v>
      </c>
      <c r="D85" s="24"/>
      <c r="E85" s="24"/>
      <c r="F85" s="24"/>
      <c r="G85" s="24"/>
      <c r="H85" s="24"/>
      <c r="I85" s="111"/>
      <c r="J85" s="24"/>
      <c r="K85" s="24"/>
      <c r="L85" s="22"/>
    </row>
    <row r="86" spans="1:31" s="1" customFormat="1" ht="16.5" customHeight="1">
      <c r="B86" s="23"/>
      <c r="C86" s="24"/>
      <c r="D86" s="24"/>
      <c r="E86" s="409" t="s">
        <v>209</v>
      </c>
      <c r="F86" s="361"/>
      <c r="G86" s="361"/>
      <c r="H86" s="361"/>
      <c r="I86" s="111"/>
      <c r="J86" s="24"/>
      <c r="K86" s="24"/>
      <c r="L86" s="22"/>
    </row>
    <row r="87" spans="1:31" s="1" customFormat="1" ht="12" customHeight="1">
      <c r="B87" s="23"/>
      <c r="C87" s="31" t="s">
        <v>210</v>
      </c>
      <c r="D87" s="24"/>
      <c r="E87" s="24"/>
      <c r="F87" s="24"/>
      <c r="G87" s="24"/>
      <c r="H87" s="24"/>
      <c r="I87" s="111"/>
      <c r="J87" s="24"/>
      <c r="K87" s="24"/>
      <c r="L87" s="22"/>
    </row>
    <row r="88" spans="1:31" s="2" customFormat="1" ht="16.5" customHeight="1">
      <c r="A88" s="37"/>
      <c r="B88" s="38"/>
      <c r="C88" s="39"/>
      <c r="D88" s="39"/>
      <c r="E88" s="413" t="s">
        <v>4228</v>
      </c>
      <c r="F88" s="411"/>
      <c r="G88" s="411"/>
      <c r="H88" s="411"/>
      <c r="I88" s="118"/>
      <c r="J88" s="39"/>
      <c r="K88" s="39"/>
      <c r="L88" s="119"/>
      <c r="S88" s="37"/>
      <c r="T88" s="37"/>
      <c r="U88" s="37"/>
      <c r="V88" s="37"/>
      <c r="W88" s="37"/>
      <c r="X88" s="37"/>
      <c r="Y88" s="37"/>
      <c r="Z88" s="37"/>
      <c r="AA88" s="37"/>
      <c r="AB88" s="37"/>
      <c r="AC88" s="37"/>
      <c r="AD88" s="37"/>
      <c r="AE88" s="37"/>
    </row>
    <row r="89" spans="1:31" s="2" customFormat="1" ht="12" customHeight="1">
      <c r="A89" s="37"/>
      <c r="B89" s="38"/>
      <c r="C89" s="31" t="s">
        <v>4229</v>
      </c>
      <c r="D89" s="39"/>
      <c r="E89" s="39"/>
      <c r="F89" s="39"/>
      <c r="G89" s="39"/>
      <c r="H89" s="39"/>
      <c r="I89" s="118"/>
      <c r="J89" s="39"/>
      <c r="K89" s="39"/>
      <c r="L89" s="119"/>
      <c r="S89" s="37"/>
      <c r="T89" s="37"/>
      <c r="U89" s="37"/>
      <c r="V89" s="37"/>
      <c r="W89" s="37"/>
      <c r="X89" s="37"/>
      <c r="Y89" s="37"/>
      <c r="Z89" s="37"/>
      <c r="AA89" s="37"/>
      <c r="AB89" s="37"/>
      <c r="AC89" s="37"/>
      <c r="AD89" s="37"/>
      <c r="AE89" s="37"/>
    </row>
    <row r="90" spans="1:31" s="2" customFormat="1" ht="16.5" customHeight="1">
      <c r="A90" s="37"/>
      <c r="B90" s="38"/>
      <c r="C90" s="39"/>
      <c r="D90" s="39"/>
      <c r="E90" s="383" t="str">
        <f>E13</f>
        <v>D.1.2.2 - Pilotové založení</v>
      </c>
      <c r="F90" s="411"/>
      <c r="G90" s="411"/>
      <c r="H90" s="411"/>
      <c r="I90" s="118"/>
      <c r="J90" s="39"/>
      <c r="K90" s="39"/>
      <c r="L90" s="119"/>
      <c r="S90" s="37"/>
      <c r="T90" s="37"/>
      <c r="U90" s="37"/>
      <c r="V90" s="37"/>
      <c r="W90" s="37"/>
      <c r="X90" s="37"/>
      <c r="Y90" s="37"/>
      <c r="Z90" s="37"/>
      <c r="AA90" s="37"/>
      <c r="AB90" s="37"/>
      <c r="AC90" s="37"/>
      <c r="AD90" s="37"/>
      <c r="AE90" s="37"/>
    </row>
    <row r="91" spans="1:31" s="2" customFormat="1" ht="7" customHeight="1">
      <c r="A91" s="37"/>
      <c r="B91" s="38"/>
      <c r="C91" s="39"/>
      <c r="D91" s="39"/>
      <c r="E91" s="39"/>
      <c r="F91" s="39"/>
      <c r="G91" s="39"/>
      <c r="H91" s="39"/>
      <c r="I91" s="118"/>
      <c r="J91" s="39"/>
      <c r="K91" s="39"/>
      <c r="L91" s="119"/>
      <c r="S91" s="37"/>
      <c r="T91" s="37"/>
      <c r="U91" s="37"/>
      <c r="V91" s="37"/>
      <c r="W91" s="37"/>
      <c r="X91" s="37"/>
      <c r="Y91" s="37"/>
      <c r="Z91" s="37"/>
      <c r="AA91" s="37"/>
      <c r="AB91" s="37"/>
      <c r="AC91" s="37"/>
      <c r="AD91" s="37"/>
      <c r="AE91" s="37"/>
    </row>
    <row r="92" spans="1:31" s="2" customFormat="1" ht="12" customHeight="1">
      <c r="A92" s="37"/>
      <c r="B92" s="38"/>
      <c r="C92" s="31" t="s">
        <v>22</v>
      </c>
      <c r="D92" s="39"/>
      <c r="E92" s="39"/>
      <c r="F92" s="29" t="str">
        <f>F16</f>
        <v>č. parcelní 250/1, 250/6, 250/7 a st7296</v>
      </c>
      <c r="G92" s="39"/>
      <c r="H92" s="39"/>
      <c r="I92" s="120" t="s">
        <v>24</v>
      </c>
      <c r="J92" s="62" t="str">
        <f>IF(J16="","",J16)</f>
        <v>2. 9. 2020</v>
      </c>
      <c r="K92" s="39"/>
      <c r="L92" s="119"/>
      <c r="S92" s="37"/>
      <c r="T92" s="37"/>
      <c r="U92" s="37"/>
      <c r="V92" s="37"/>
      <c r="W92" s="37"/>
      <c r="X92" s="37"/>
      <c r="Y92" s="37"/>
      <c r="Z92" s="37"/>
      <c r="AA92" s="37"/>
      <c r="AB92" s="37"/>
      <c r="AC92" s="37"/>
      <c r="AD92" s="37"/>
      <c r="AE92" s="37"/>
    </row>
    <row r="93" spans="1:31" s="2" customFormat="1" ht="7" customHeight="1">
      <c r="A93" s="37"/>
      <c r="B93" s="38"/>
      <c r="C93" s="39"/>
      <c r="D93" s="39"/>
      <c r="E93" s="39"/>
      <c r="F93" s="39"/>
      <c r="G93" s="39"/>
      <c r="H93" s="39"/>
      <c r="I93" s="118"/>
      <c r="J93" s="39"/>
      <c r="K93" s="39"/>
      <c r="L93" s="119"/>
      <c r="S93" s="37"/>
      <c r="T93" s="37"/>
      <c r="U93" s="37"/>
      <c r="V93" s="37"/>
      <c r="W93" s="37"/>
      <c r="X93" s="37"/>
      <c r="Y93" s="37"/>
      <c r="Z93" s="37"/>
      <c r="AA93" s="37"/>
      <c r="AB93" s="37"/>
      <c r="AC93" s="37"/>
      <c r="AD93" s="37"/>
      <c r="AE93" s="37"/>
    </row>
    <row r="94" spans="1:31" s="2" customFormat="1" ht="40" customHeight="1">
      <c r="A94" s="37"/>
      <c r="B94" s="38"/>
      <c r="C94" s="31" t="s">
        <v>30</v>
      </c>
      <c r="D94" s="39"/>
      <c r="E94" s="39"/>
      <c r="F94" s="29" t="str">
        <f>E19</f>
        <v>EHC CZECH s.r.o., Závodní 278, 360 18 Karlovy Vary</v>
      </c>
      <c r="G94" s="39"/>
      <c r="H94" s="39"/>
      <c r="I94" s="120" t="s">
        <v>39</v>
      </c>
      <c r="J94" s="35" t="str">
        <f>E25</f>
        <v>INDBau DESIGN s.r.o., Houškova 1187/25, 326 00 Plz</v>
      </c>
      <c r="K94" s="39"/>
      <c r="L94" s="119"/>
      <c r="S94" s="37"/>
      <c r="T94" s="37"/>
      <c r="U94" s="37"/>
      <c r="V94" s="37"/>
      <c r="W94" s="37"/>
      <c r="X94" s="37"/>
      <c r="Y94" s="37"/>
      <c r="Z94" s="37"/>
      <c r="AA94" s="37"/>
      <c r="AB94" s="37"/>
      <c r="AC94" s="37"/>
      <c r="AD94" s="37"/>
      <c r="AE94" s="37"/>
    </row>
    <row r="95" spans="1:31" s="2" customFormat="1" ht="15.15" customHeight="1">
      <c r="A95" s="37"/>
      <c r="B95" s="38"/>
      <c r="C95" s="31" t="s">
        <v>36</v>
      </c>
      <c r="D95" s="39"/>
      <c r="E95" s="39"/>
      <c r="F95" s="29" t="str">
        <f>IF(E22="","",E22)</f>
        <v>Vyplň údaj</v>
      </c>
      <c r="G95" s="39"/>
      <c r="H95" s="39"/>
      <c r="I95" s="120" t="s">
        <v>43</v>
      </c>
      <c r="J95" s="35" t="str">
        <f>E28</f>
        <v xml:space="preserve"> </v>
      </c>
      <c r="K95" s="39"/>
      <c r="L95" s="119"/>
      <c r="S95" s="37"/>
      <c r="T95" s="37"/>
      <c r="U95" s="37"/>
      <c r="V95" s="37"/>
      <c r="W95" s="37"/>
      <c r="X95" s="37"/>
      <c r="Y95" s="37"/>
      <c r="Z95" s="37"/>
      <c r="AA95" s="37"/>
      <c r="AB95" s="37"/>
      <c r="AC95" s="37"/>
      <c r="AD95" s="37"/>
      <c r="AE95" s="37"/>
    </row>
    <row r="96" spans="1:31" s="2" customFormat="1" ht="10.25" customHeight="1">
      <c r="A96" s="37"/>
      <c r="B96" s="38"/>
      <c r="C96" s="39"/>
      <c r="D96" s="39"/>
      <c r="E96" s="39"/>
      <c r="F96" s="39"/>
      <c r="G96" s="39"/>
      <c r="H96" s="39"/>
      <c r="I96" s="118"/>
      <c r="J96" s="39"/>
      <c r="K96" s="39"/>
      <c r="L96" s="119"/>
      <c r="S96" s="37"/>
      <c r="T96" s="37"/>
      <c r="U96" s="37"/>
      <c r="V96" s="37"/>
      <c r="W96" s="37"/>
      <c r="X96" s="37"/>
      <c r="Y96" s="37"/>
      <c r="Z96" s="37"/>
      <c r="AA96" s="37"/>
      <c r="AB96" s="37"/>
      <c r="AC96" s="37"/>
      <c r="AD96" s="37"/>
      <c r="AE96" s="37"/>
    </row>
    <row r="97" spans="1:65" s="11" customFormat="1" ht="29.25" customHeight="1">
      <c r="A97" s="167"/>
      <c r="B97" s="168"/>
      <c r="C97" s="169" t="s">
        <v>248</v>
      </c>
      <c r="D97" s="170" t="s">
        <v>67</v>
      </c>
      <c r="E97" s="170" t="s">
        <v>63</v>
      </c>
      <c r="F97" s="170" t="s">
        <v>64</v>
      </c>
      <c r="G97" s="170" t="s">
        <v>249</v>
      </c>
      <c r="H97" s="170" t="s">
        <v>250</v>
      </c>
      <c r="I97" s="171" t="s">
        <v>251</v>
      </c>
      <c r="J97" s="170" t="s">
        <v>215</v>
      </c>
      <c r="K97" s="172" t="s">
        <v>252</v>
      </c>
      <c r="L97" s="173"/>
      <c r="M97" s="71" t="s">
        <v>44</v>
      </c>
      <c r="N97" s="72" t="s">
        <v>52</v>
      </c>
      <c r="O97" s="72" t="s">
        <v>253</v>
      </c>
      <c r="P97" s="72" t="s">
        <v>254</v>
      </c>
      <c r="Q97" s="72" t="s">
        <v>255</v>
      </c>
      <c r="R97" s="72" t="s">
        <v>256</v>
      </c>
      <c r="S97" s="72" t="s">
        <v>257</v>
      </c>
      <c r="T97" s="73" t="s">
        <v>258</v>
      </c>
      <c r="U97" s="167"/>
      <c r="V97" s="167"/>
      <c r="W97" s="167"/>
      <c r="X97" s="167"/>
      <c r="Y97" s="167"/>
      <c r="Z97" s="167"/>
      <c r="AA97" s="167"/>
      <c r="AB97" s="167"/>
      <c r="AC97" s="167"/>
      <c r="AD97" s="167"/>
      <c r="AE97" s="167"/>
    </row>
    <row r="98" spans="1:65" s="2" customFormat="1" ht="22.75" customHeight="1">
      <c r="A98" s="37"/>
      <c r="B98" s="38"/>
      <c r="C98" s="78" t="s">
        <v>259</v>
      </c>
      <c r="D98" s="39"/>
      <c r="E98" s="39"/>
      <c r="F98" s="39"/>
      <c r="G98" s="39"/>
      <c r="H98" s="39"/>
      <c r="I98" s="118"/>
      <c r="J98" s="174">
        <f>BK98</f>
        <v>0</v>
      </c>
      <c r="K98" s="39"/>
      <c r="L98" s="42"/>
      <c r="M98" s="74"/>
      <c r="N98" s="175"/>
      <c r="O98" s="75"/>
      <c r="P98" s="176">
        <f>P99+P392+P396</f>
        <v>0</v>
      </c>
      <c r="Q98" s="75"/>
      <c r="R98" s="176">
        <f>R99+R392+R396</f>
        <v>788.73995632999993</v>
      </c>
      <c r="S98" s="75"/>
      <c r="T98" s="177">
        <f>T99+T392+T396</f>
        <v>14.332550999999999</v>
      </c>
      <c r="U98" s="37"/>
      <c r="V98" s="37"/>
      <c r="W98" s="37"/>
      <c r="X98" s="37"/>
      <c r="Y98" s="37"/>
      <c r="Z98" s="37"/>
      <c r="AA98" s="37"/>
      <c r="AB98" s="37"/>
      <c r="AC98" s="37"/>
      <c r="AD98" s="37"/>
      <c r="AE98" s="37"/>
      <c r="AT98" s="19" t="s">
        <v>81</v>
      </c>
      <c r="AU98" s="19" t="s">
        <v>216</v>
      </c>
      <c r="BK98" s="178">
        <f>BK99+BK392+BK396</f>
        <v>0</v>
      </c>
    </row>
    <row r="99" spans="1:65" s="12" customFormat="1" ht="25.9" customHeight="1">
      <c r="B99" s="179"/>
      <c r="C99" s="180"/>
      <c r="D99" s="181" t="s">
        <v>81</v>
      </c>
      <c r="E99" s="182" t="s">
        <v>260</v>
      </c>
      <c r="F99" s="182" t="s">
        <v>261</v>
      </c>
      <c r="G99" s="180"/>
      <c r="H99" s="180"/>
      <c r="I99" s="183"/>
      <c r="J99" s="184">
        <f>BK99</f>
        <v>0</v>
      </c>
      <c r="K99" s="180"/>
      <c r="L99" s="185"/>
      <c r="M99" s="186"/>
      <c r="N99" s="187"/>
      <c r="O99" s="187"/>
      <c r="P99" s="188">
        <f>P100+P378+P389</f>
        <v>0</v>
      </c>
      <c r="Q99" s="187"/>
      <c r="R99" s="188">
        <f>R100+R378+R389</f>
        <v>788.73995632999993</v>
      </c>
      <c r="S99" s="187"/>
      <c r="T99" s="189">
        <f>T100+T378+T389</f>
        <v>14.332550999999999</v>
      </c>
      <c r="AR99" s="190" t="s">
        <v>89</v>
      </c>
      <c r="AT99" s="191" t="s">
        <v>81</v>
      </c>
      <c r="AU99" s="191" t="s">
        <v>82</v>
      </c>
      <c r="AY99" s="190" t="s">
        <v>262</v>
      </c>
      <c r="BK99" s="192">
        <f>BK100+BK378+BK389</f>
        <v>0</v>
      </c>
    </row>
    <row r="100" spans="1:65" s="12" customFormat="1" ht="22.75" customHeight="1">
      <c r="B100" s="179"/>
      <c r="C100" s="180"/>
      <c r="D100" s="181" t="s">
        <v>81</v>
      </c>
      <c r="E100" s="193" t="s">
        <v>91</v>
      </c>
      <c r="F100" s="193" t="s">
        <v>415</v>
      </c>
      <c r="G100" s="180"/>
      <c r="H100" s="180"/>
      <c r="I100" s="183"/>
      <c r="J100" s="194">
        <f>BK100</f>
        <v>0</v>
      </c>
      <c r="K100" s="180"/>
      <c r="L100" s="185"/>
      <c r="M100" s="186"/>
      <c r="N100" s="187"/>
      <c r="O100" s="187"/>
      <c r="P100" s="188">
        <f>SUM(P101:P377)</f>
        <v>0</v>
      </c>
      <c r="Q100" s="187"/>
      <c r="R100" s="188">
        <f>SUM(R101:R377)</f>
        <v>788.73995632999993</v>
      </c>
      <c r="S100" s="187"/>
      <c r="T100" s="189">
        <f>SUM(T101:T377)</f>
        <v>14.332550999999999</v>
      </c>
      <c r="AR100" s="190" t="s">
        <v>89</v>
      </c>
      <c r="AT100" s="191" t="s">
        <v>81</v>
      </c>
      <c r="AU100" s="191" t="s">
        <v>89</v>
      </c>
      <c r="AY100" s="190" t="s">
        <v>262</v>
      </c>
      <c r="BK100" s="192">
        <f>SUM(BK101:BK377)</f>
        <v>0</v>
      </c>
    </row>
    <row r="101" spans="1:65" s="2" customFormat="1" ht="21.75" customHeight="1">
      <c r="A101" s="37"/>
      <c r="B101" s="38"/>
      <c r="C101" s="195" t="s">
        <v>89</v>
      </c>
      <c r="D101" s="195" t="s">
        <v>264</v>
      </c>
      <c r="E101" s="196" t="s">
        <v>4797</v>
      </c>
      <c r="F101" s="197" t="s">
        <v>4798</v>
      </c>
      <c r="G101" s="198" t="s">
        <v>590</v>
      </c>
      <c r="H101" s="199">
        <v>268.52</v>
      </c>
      <c r="I101" s="200"/>
      <c r="J101" s="201">
        <f>ROUND(I101*H101,2)</f>
        <v>0</v>
      </c>
      <c r="K101" s="197" t="s">
        <v>268</v>
      </c>
      <c r="L101" s="42"/>
      <c r="M101" s="202" t="s">
        <v>44</v>
      </c>
      <c r="N101" s="203" t="s">
        <v>53</v>
      </c>
      <c r="O101" s="67"/>
      <c r="P101" s="204">
        <f>O101*H101</f>
        <v>0</v>
      </c>
      <c r="Q101" s="204">
        <v>1.2E-4</v>
      </c>
      <c r="R101" s="204">
        <f>Q101*H101</f>
        <v>3.2222399999999998E-2</v>
      </c>
      <c r="S101" s="204">
        <v>0</v>
      </c>
      <c r="T101" s="205">
        <f>S101*H101</f>
        <v>0</v>
      </c>
      <c r="U101" s="37"/>
      <c r="V101" s="37"/>
      <c r="W101" s="37"/>
      <c r="X101" s="37"/>
      <c r="Y101" s="37"/>
      <c r="Z101" s="37"/>
      <c r="AA101" s="37"/>
      <c r="AB101" s="37"/>
      <c r="AC101" s="37"/>
      <c r="AD101" s="37"/>
      <c r="AE101" s="37"/>
      <c r="AR101" s="206" t="s">
        <v>104</v>
      </c>
      <c r="AT101" s="206" t="s">
        <v>264</v>
      </c>
      <c r="AU101" s="206" t="s">
        <v>91</v>
      </c>
      <c r="AY101" s="19" t="s">
        <v>262</v>
      </c>
      <c r="BE101" s="207">
        <f>IF(N101="základní",J101,0)</f>
        <v>0</v>
      </c>
      <c r="BF101" s="207">
        <f>IF(N101="snížená",J101,0)</f>
        <v>0</v>
      </c>
      <c r="BG101" s="207">
        <f>IF(N101="zákl. přenesená",J101,0)</f>
        <v>0</v>
      </c>
      <c r="BH101" s="207">
        <f>IF(N101="sníž. přenesená",J101,0)</f>
        <v>0</v>
      </c>
      <c r="BI101" s="207">
        <f>IF(N101="nulová",J101,0)</f>
        <v>0</v>
      </c>
      <c r="BJ101" s="19" t="s">
        <v>89</v>
      </c>
      <c r="BK101" s="207">
        <f>ROUND(I101*H101,2)</f>
        <v>0</v>
      </c>
      <c r="BL101" s="19" t="s">
        <v>104</v>
      </c>
      <c r="BM101" s="206" t="s">
        <v>4799</v>
      </c>
    </row>
    <row r="102" spans="1:65" s="13" customFormat="1" ht="10">
      <c r="B102" s="212"/>
      <c r="C102" s="213"/>
      <c r="D102" s="208" t="s">
        <v>272</v>
      </c>
      <c r="E102" s="214" t="s">
        <v>44</v>
      </c>
      <c r="F102" s="215" t="s">
        <v>4800</v>
      </c>
      <c r="G102" s="213"/>
      <c r="H102" s="214" t="s">
        <v>44</v>
      </c>
      <c r="I102" s="216"/>
      <c r="J102" s="213"/>
      <c r="K102" s="213"/>
      <c r="L102" s="217"/>
      <c r="M102" s="218"/>
      <c r="N102" s="219"/>
      <c r="O102" s="219"/>
      <c r="P102" s="219"/>
      <c r="Q102" s="219"/>
      <c r="R102" s="219"/>
      <c r="S102" s="219"/>
      <c r="T102" s="220"/>
      <c r="AT102" s="221" t="s">
        <v>272</v>
      </c>
      <c r="AU102" s="221" t="s">
        <v>91</v>
      </c>
      <c r="AV102" s="13" t="s">
        <v>89</v>
      </c>
      <c r="AW102" s="13" t="s">
        <v>38</v>
      </c>
      <c r="AX102" s="13" t="s">
        <v>82</v>
      </c>
      <c r="AY102" s="221" t="s">
        <v>262</v>
      </c>
    </row>
    <row r="103" spans="1:65" s="13" customFormat="1" ht="10">
      <c r="B103" s="212"/>
      <c r="C103" s="213"/>
      <c r="D103" s="208" t="s">
        <v>272</v>
      </c>
      <c r="E103" s="214" t="s">
        <v>44</v>
      </c>
      <c r="F103" s="215" t="s">
        <v>4801</v>
      </c>
      <c r="G103" s="213"/>
      <c r="H103" s="214" t="s">
        <v>44</v>
      </c>
      <c r="I103" s="216"/>
      <c r="J103" s="213"/>
      <c r="K103" s="213"/>
      <c r="L103" s="217"/>
      <c r="M103" s="218"/>
      <c r="N103" s="219"/>
      <c r="O103" s="219"/>
      <c r="P103" s="219"/>
      <c r="Q103" s="219"/>
      <c r="R103" s="219"/>
      <c r="S103" s="219"/>
      <c r="T103" s="220"/>
      <c r="AT103" s="221" t="s">
        <v>272</v>
      </c>
      <c r="AU103" s="221" t="s">
        <v>91</v>
      </c>
      <c r="AV103" s="13" t="s">
        <v>89</v>
      </c>
      <c r="AW103" s="13" t="s">
        <v>38</v>
      </c>
      <c r="AX103" s="13" t="s">
        <v>82</v>
      </c>
      <c r="AY103" s="221" t="s">
        <v>262</v>
      </c>
    </row>
    <row r="104" spans="1:65" s="15" customFormat="1" ht="10">
      <c r="B104" s="233"/>
      <c r="C104" s="234"/>
      <c r="D104" s="208" t="s">
        <v>272</v>
      </c>
      <c r="E104" s="235" t="s">
        <v>44</v>
      </c>
      <c r="F104" s="236" t="s">
        <v>4802</v>
      </c>
      <c r="G104" s="234"/>
      <c r="H104" s="237">
        <v>268.52</v>
      </c>
      <c r="I104" s="238"/>
      <c r="J104" s="234"/>
      <c r="K104" s="234"/>
      <c r="L104" s="239"/>
      <c r="M104" s="240"/>
      <c r="N104" s="241"/>
      <c r="O104" s="241"/>
      <c r="P104" s="241"/>
      <c r="Q104" s="241"/>
      <c r="R104" s="241"/>
      <c r="S104" s="241"/>
      <c r="T104" s="242"/>
      <c r="AT104" s="243" t="s">
        <v>272</v>
      </c>
      <c r="AU104" s="243" t="s">
        <v>91</v>
      </c>
      <c r="AV104" s="15" t="s">
        <v>91</v>
      </c>
      <c r="AW104" s="15" t="s">
        <v>38</v>
      </c>
      <c r="AX104" s="15" t="s">
        <v>89</v>
      </c>
      <c r="AY104" s="243" t="s">
        <v>262</v>
      </c>
    </row>
    <row r="105" spans="1:65" s="2" customFormat="1" ht="21.75" customHeight="1">
      <c r="A105" s="37"/>
      <c r="B105" s="38"/>
      <c r="C105" s="195" t="s">
        <v>91</v>
      </c>
      <c r="D105" s="195" t="s">
        <v>264</v>
      </c>
      <c r="E105" s="196" t="s">
        <v>4803</v>
      </c>
      <c r="F105" s="197" t="s">
        <v>4804</v>
      </c>
      <c r="G105" s="198" t="s">
        <v>590</v>
      </c>
      <c r="H105" s="199">
        <v>31.59</v>
      </c>
      <c r="I105" s="200"/>
      <c r="J105" s="201">
        <f>ROUND(I105*H105,2)</f>
        <v>0</v>
      </c>
      <c r="K105" s="197" t="s">
        <v>268</v>
      </c>
      <c r="L105" s="42"/>
      <c r="M105" s="202" t="s">
        <v>44</v>
      </c>
      <c r="N105" s="203" t="s">
        <v>53</v>
      </c>
      <c r="O105" s="67"/>
      <c r="P105" s="204">
        <f>O105*H105</f>
        <v>0</v>
      </c>
      <c r="Q105" s="204">
        <v>1.2999999999999999E-4</v>
      </c>
      <c r="R105" s="204">
        <f>Q105*H105</f>
        <v>4.1066999999999996E-3</v>
      </c>
      <c r="S105" s="204">
        <v>0</v>
      </c>
      <c r="T105" s="205">
        <f>S105*H105</f>
        <v>0</v>
      </c>
      <c r="U105" s="37"/>
      <c r="V105" s="37"/>
      <c r="W105" s="37"/>
      <c r="X105" s="37"/>
      <c r="Y105" s="37"/>
      <c r="Z105" s="37"/>
      <c r="AA105" s="37"/>
      <c r="AB105" s="37"/>
      <c r="AC105" s="37"/>
      <c r="AD105" s="37"/>
      <c r="AE105" s="37"/>
      <c r="AR105" s="206" t="s">
        <v>104</v>
      </c>
      <c r="AT105" s="206" t="s">
        <v>264</v>
      </c>
      <c r="AU105" s="206" t="s">
        <v>91</v>
      </c>
      <c r="AY105" s="19" t="s">
        <v>262</v>
      </c>
      <c r="BE105" s="207">
        <f>IF(N105="základní",J105,0)</f>
        <v>0</v>
      </c>
      <c r="BF105" s="207">
        <f>IF(N105="snížená",J105,0)</f>
        <v>0</v>
      </c>
      <c r="BG105" s="207">
        <f>IF(N105="zákl. přenesená",J105,0)</f>
        <v>0</v>
      </c>
      <c r="BH105" s="207">
        <f>IF(N105="sníž. přenesená",J105,0)</f>
        <v>0</v>
      </c>
      <c r="BI105" s="207">
        <f>IF(N105="nulová",J105,0)</f>
        <v>0</v>
      </c>
      <c r="BJ105" s="19" t="s">
        <v>89</v>
      </c>
      <c r="BK105" s="207">
        <f>ROUND(I105*H105,2)</f>
        <v>0</v>
      </c>
      <c r="BL105" s="19" t="s">
        <v>104</v>
      </c>
      <c r="BM105" s="206" t="s">
        <v>4805</v>
      </c>
    </row>
    <row r="106" spans="1:65" s="13" customFormat="1" ht="10">
      <c r="B106" s="212"/>
      <c r="C106" s="213"/>
      <c r="D106" s="208" t="s">
        <v>272</v>
      </c>
      <c r="E106" s="214" t="s">
        <v>44</v>
      </c>
      <c r="F106" s="215" t="s">
        <v>4800</v>
      </c>
      <c r="G106" s="213"/>
      <c r="H106" s="214" t="s">
        <v>44</v>
      </c>
      <c r="I106" s="216"/>
      <c r="J106" s="213"/>
      <c r="K106" s="213"/>
      <c r="L106" s="217"/>
      <c r="M106" s="218"/>
      <c r="N106" s="219"/>
      <c r="O106" s="219"/>
      <c r="P106" s="219"/>
      <c r="Q106" s="219"/>
      <c r="R106" s="219"/>
      <c r="S106" s="219"/>
      <c r="T106" s="220"/>
      <c r="AT106" s="221" t="s">
        <v>272</v>
      </c>
      <c r="AU106" s="221" t="s">
        <v>91</v>
      </c>
      <c r="AV106" s="13" t="s">
        <v>89</v>
      </c>
      <c r="AW106" s="13" t="s">
        <v>38</v>
      </c>
      <c r="AX106" s="13" t="s">
        <v>82</v>
      </c>
      <c r="AY106" s="221" t="s">
        <v>262</v>
      </c>
    </row>
    <row r="107" spans="1:65" s="13" customFormat="1" ht="10">
      <c r="B107" s="212"/>
      <c r="C107" s="213"/>
      <c r="D107" s="208" t="s">
        <v>272</v>
      </c>
      <c r="E107" s="214" t="s">
        <v>44</v>
      </c>
      <c r="F107" s="215" t="s">
        <v>4801</v>
      </c>
      <c r="G107" s="213"/>
      <c r="H107" s="214" t="s">
        <v>44</v>
      </c>
      <c r="I107" s="216"/>
      <c r="J107" s="213"/>
      <c r="K107" s="213"/>
      <c r="L107" s="217"/>
      <c r="M107" s="218"/>
      <c r="N107" s="219"/>
      <c r="O107" s="219"/>
      <c r="P107" s="219"/>
      <c r="Q107" s="219"/>
      <c r="R107" s="219"/>
      <c r="S107" s="219"/>
      <c r="T107" s="220"/>
      <c r="AT107" s="221" t="s">
        <v>272</v>
      </c>
      <c r="AU107" s="221" t="s">
        <v>91</v>
      </c>
      <c r="AV107" s="13" t="s">
        <v>89</v>
      </c>
      <c r="AW107" s="13" t="s">
        <v>38</v>
      </c>
      <c r="AX107" s="13" t="s">
        <v>82</v>
      </c>
      <c r="AY107" s="221" t="s">
        <v>262</v>
      </c>
    </row>
    <row r="108" spans="1:65" s="15" customFormat="1" ht="10">
      <c r="B108" s="233"/>
      <c r="C108" s="234"/>
      <c r="D108" s="208" t="s">
        <v>272</v>
      </c>
      <c r="E108" s="235" t="s">
        <v>44</v>
      </c>
      <c r="F108" s="236" t="s">
        <v>4806</v>
      </c>
      <c r="G108" s="234"/>
      <c r="H108" s="237">
        <v>31.59</v>
      </c>
      <c r="I108" s="238"/>
      <c r="J108" s="234"/>
      <c r="K108" s="234"/>
      <c r="L108" s="239"/>
      <c r="M108" s="240"/>
      <c r="N108" s="241"/>
      <c r="O108" s="241"/>
      <c r="P108" s="241"/>
      <c r="Q108" s="241"/>
      <c r="R108" s="241"/>
      <c r="S108" s="241"/>
      <c r="T108" s="242"/>
      <c r="AT108" s="243" t="s">
        <v>272</v>
      </c>
      <c r="AU108" s="243" t="s">
        <v>91</v>
      </c>
      <c r="AV108" s="15" t="s">
        <v>91</v>
      </c>
      <c r="AW108" s="15" t="s">
        <v>38</v>
      </c>
      <c r="AX108" s="15" t="s">
        <v>89</v>
      </c>
      <c r="AY108" s="243" t="s">
        <v>262</v>
      </c>
    </row>
    <row r="109" spans="1:65" s="2" customFormat="1" ht="21.75" customHeight="1">
      <c r="A109" s="37"/>
      <c r="B109" s="38"/>
      <c r="C109" s="195" t="s">
        <v>97</v>
      </c>
      <c r="D109" s="195" t="s">
        <v>264</v>
      </c>
      <c r="E109" s="196" t="s">
        <v>4807</v>
      </c>
      <c r="F109" s="197" t="s">
        <v>4808</v>
      </c>
      <c r="G109" s="198" t="s">
        <v>590</v>
      </c>
      <c r="H109" s="199">
        <v>15.8</v>
      </c>
      <c r="I109" s="200"/>
      <c r="J109" s="201">
        <f>ROUND(I109*H109,2)</f>
        <v>0</v>
      </c>
      <c r="K109" s="197" t="s">
        <v>268</v>
      </c>
      <c r="L109" s="42"/>
      <c r="M109" s="202" t="s">
        <v>44</v>
      </c>
      <c r="N109" s="203" t="s">
        <v>53</v>
      </c>
      <c r="O109" s="67"/>
      <c r="P109" s="204">
        <f>O109*H109</f>
        <v>0</v>
      </c>
      <c r="Q109" s="204">
        <v>1.3999999999999999E-4</v>
      </c>
      <c r="R109" s="204">
        <f>Q109*H109</f>
        <v>2.212E-3</v>
      </c>
      <c r="S109" s="204">
        <v>0</v>
      </c>
      <c r="T109" s="205">
        <f>S109*H109</f>
        <v>0</v>
      </c>
      <c r="U109" s="37"/>
      <c r="V109" s="37"/>
      <c r="W109" s="37"/>
      <c r="X109" s="37"/>
      <c r="Y109" s="37"/>
      <c r="Z109" s="37"/>
      <c r="AA109" s="37"/>
      <c r="AB109" s="37"/>
      <c r="AC109" s="37"/>
      <c r="AD109" s="37"/>
      <c r="AE109" s="37"/>
      <c r="AR109" s="206" t="s">
        <v>104</v>
      </c>
      <c r="AT109" s="206" t="s">
        <v>264</v>
      </c>
      <c r="AU109" s="206" t="s">
        <v>91</v>
      </c>
      <c r="AY109" s="19" t="s">
        <v>262</v>
      </c>
      <c r="BE109" s="207">
        <f>IF(N109="základní",J109,0)</f>
        <v>0</v>
      </c>
      <c r="BF109" s="207">
        <f>IF(N109="snížená",J109,0)</f>
        <v>0</v>
      </c>
      <c r="BG109" s="207">
        <f>IF(N109="zákl. přenesená",J109,0)</f>
        <v>0</v>
      </c>
      <c r="BH109" s="207">
        <f>IF(N109="sníž. přenesená",J109,0)</f>
        <v>0</v>
      </c>
      <c r="BI109" s="207">
        <f>IF(N109="nulová",J109,0)</f>
        <v>0</v>
      </c>
      <c r="BJ109" s="19" t="s">
        <v>89</v>
      </c>
      <c r="BK109" s="207">
        <f>ROUND(I109*H109,2)</f>
        <v>0</v>
      </c>
      <c r="BL109" s="19" t="s">
        <v>104</v>
      </c>
      <c r="BM109" s="206" t="s">
        <v>4809</v>
      </c>
    </row>
    <row r="110" spans="1:65" s="13" customFormat="1" ht="10">
      <c r="B110" s="212"/>
      <c r="C110" s="213"/>
      <c r="D110" s="208" t="s">
        <v>272</v>
      </c>
      <c r="E110" s="214" t="s">
        <v>44</v>
      </c>
      <c r="F110" s="215" t="s">
        <v>4800</v>
      </c>
      <c r="G110" s="213"/>
      <c r="H110" s="214" t="s">
        <v>44</v>
      </c>
      <c r="I110" s="216"/>
      <c r="J110" s="213"/>
      <c r="K110" s="213"/>
      <c r="L110" s="217"/>
      <c r="M110" s="218"/>
      <c r="N110" s="219"/>
      <c r="O110" s="219"/>
      <c r="P110" s="219"/>
      <c r="Q110" s="219"/>
      <c r="R110" s="219"/>
      <c r="S110" s="219"/>
      <c r="T110" s="220"/>
      <c r="AT110" s="221" t="s">
        <v>272</v>
      </c>
      <c r="AU110" s="221" t="s">
        <v>91</v>
      </c>
      <c r="AV110" s="13" t="s">
        <v>89</v>
      </c>
      <c r="AW110" s="13" t="s">
        <v>38</v>
      </c>
      <c r="AX110" s="13" t="s">
        <v>82</v>
      </c>
      <c r="AY110" s="221" t="s">
        <v>262</v>
      </c>
    </row>
    <row r="111" spans="1:65" s="13" customFormat="1" ht="10">
      <c r="B111" s="212"/>
      <c r="C111" s="213"/>
      <c r="D111" s="208" t="s">
        <v>272</v>
      </c>
      <c r="E111" s="214" t="s">
        <v>44</v>
      </c>
      <c r="F111" s="215" t="s">
        <v>4801</v>
      </c>
      <c r="G111" s="213"/>
      <c r="H111" s="214" t="s">
        <v>44</v>
      </c>
      <c r="I111" s="216"/>
      <c r="J111" s="213"/>
      <c r="K111" s="213"/>
      <c r="L111" s="217"/>
      <c r="M111" s="218"/>
      <c r="N111" s="219"/>
      <c r="O111" s="219"/>
      <c r="P111" s="219"/>
      <c r="Q111" s="219"/>
      <c r="R111" s="219"/>
      <c r="S111" s="219"/>
      <c r="T111" s="220"/>
      <c r="AT111" s="221" t="s">
        <v>272</v>
      </c>
      <c r="AU111" s="221" t="s">
        <v>91</v>
      </c>
      <c r="AV111" s="13" t="s">
        <v>89</v>
      </c>
      <c r="AW111" s="13" t="s">
        <v>38</v>
      </c>
      <c r="AX111" s="13" t="s">
        <v>82</v>
      </c>
      <c r="AY111" s="221" t="s">
        <v>262</v>
      </c>
    </row>
    <row r="112" spans="1:65" s="15" customFormat="1" ht="10">
      <c r="B112" s="233"/>
      <c r="C112" s="234"/>
      <c r="D112" s="208" t="s">
        <v>272</v>
      </c>
      <c r="E112" s="235" t="s">
        <v>44</v>
      </c>
      <c r="F112" s="236" t="s">
        <v>4810</v>
      </c>
      <c r="G112" s="234"/>
      <c r="H112" s="237">
        <v>15.8</v>
      </c>
      <c r="I112" s="238"/>
      <c r="J112" s="234"/>
      <c r="K112" s="234"/>
      <c r="L112" s="239"/>
      <c r="M112" s="240"/>
      <c r="N112" s="241"/>
      <c r="O112" s="241"/>
      <c r="P112" s="241"/>
      <c r="Q112" s="241"/>
      <c r="R112" s="241"/>
      <c r="S112" s="241"/>
      <c r="T112" s="242"/>
      <c r="AT112" s="243" t="s">
        <v>272</v>
      </c>
      <c r="AU112" s="243" t="s">
        <v>91</v>
      </c>
      <c r="AV112" s="15" t="s">
        <v>91</v>
      </c>
      <c r="AW112" s="15" t="s">
        <v>38</v>
      </c>
      <c r="AX112" s="15" t="s">
        <v>89</v>
      </c>
      <c r="AY112" s="243" t="s">
        <v>262</v>
      </c>
    </row>
    <row r="113" spans="1:65" s="2" customFormat="1" ht="21.75" customHeight="1">
      <c r="A113" s="37"/>
      <c r="B113" s="38"/>
      <c r="C113" s="195" t="s">
        <v>104</v>
      </c>
      <c r="D113" s="195" t="s">
        <v>264</v>
      </c>
      <c r="E113" s="196" t="s">
        <v>4811</v>
      </c>
      <c r="F113" s="197" t="s">
        <v>4812</v>
      </c>
      <c r="G113" s="198" t="s">
        <v>590</v>
      </c>
      <c r="H113" s="199">
        <v>128.31</v>
      </c>
      <c r="I113" s="200"/>
      <c r="J113" s="201">
        <f>ROUND(I113*H113,2)</f>
        <v>0</v>
      </c>
      <c r="K113" s="197" t="s">
        <v>268</v>
      </c>
      <c r="L113" s="42"/>
      <c r="M113" s="202" t="s">
        <v>44</v>
      </c>
      <c r="N113" s="203" t="s">
        <v>53</v>
      </c>
      <c r="O113" s="67"/>
      <c r="P113" s="204">
        <f>O113*H113</f>
        <v>0</v>
      </c>
      <c r="Q113" s="204">
        <v>1.6000000000000001E-4</v>
      </c>
      <c r="R113" s="204">
        <f>Q113*H113</f>
        <v>2.0529600000000002E-2</v>
      </c>
      <c r="S113" s="204">
        <v>0</v>
      </c>
      <c r="T113" s="205">
        <f>S113*H113</f>
        <v>0</v>
      </c>
      <c r="U113" s="37"/>
      <c r="V113" s="37"/>
      <c r="W113" s="37"/>
      <c r="X113" s="37"/>
      <c r="Y113" s="37"/>
      <c r="Z113" s="37"/>
      <c r="AA113" s="37"/>
      <c r="AB113" s="37"/>
      <c r="AC113" s="37"/>
      <c r="AD113" s="37"/>
      <c r="AE113" s="37"/>
      <c r="AR113" s="206" t="s">
        <v>104</v>
      </c>
      <c r="AT113" s="206" t="s">
        <v>264</v>
      </c>
      <c r="AU113" s="206" t="s">
        <v>91</v>
      </c>
      <c r="AY113" s="19" t="s">
        <v>262</v>
      </c>
      <c r="BE113" s="207">
        <f>IF(N113="základní",J113,0)</f>
        <v>0</v>
      </c>
      <c r="BF113" s="207">
        <f>IF(N113="snížená",J113,0)</f>
        <v>0</v>
      </c>
      <c r="BG113" s="207">
        <f>IF(N113="zákl. přenesená",J113,0)</f>
        <v>0</v>
      </c>
      <c r="BH113" s="207">
        <f>IF(N113="sníž. přenesená",J113,0)</f>
        <v>0</v>
      </c>
      <c r="BI113" s="207">
        <f>IF(N113="nulová",J113,0)</f>
        <v>0</v>
      </c>
      <c r="BJ113" s="19" t="s">
        <v>89</v>
      </c>
      <c r="BK113" s="207">
        <f>ROUND(I113*H113,2)</f>
        <v>0</v>
      </c>
      <c r="BL113" s="19" t="s">
        <v>104</v>
      </c>
      <c r="BM113" s="206" t="s">
        <v>4813</v>
      </c>
    </row>
    <row r="114" spans="1:65" s="13" customFormat="1" ht="10">
      <c r="B114" s="212"/>
      <c r="C114" s="213"/>
      <c r="D114" s="208" t="s">
        <v>272</v>
      </c>
      <c r="E114" s="214" t="s">
        <v>44</v>
      </c>
      <c r="F114" s="215" t="s">
        <v>4800</v>
      </c>
      <c r="G114" s="213"/>
      <c r="H114" s="214" t="s">
        <v>44</v>
      </c>
      <c r="I114" s="216"/>
      <c r="J114" s="213"/>
      <c r="K114" s="213"/>
      <c r="L114" s="217"/>
      <c r="M114" s="218"/>
      <c r="N114" s="219"/>
      <c r="O114" s="219"/>
      <c r="P114" s="219"/>
      <c r="Q114" s="219"/>
      <c r="R114" s="219"/>
      <c r="S114" s="219"/>
      <c r="T114" s="220"/>
      <c r="AT114" s="221" t="s">
        <v>272</v>
      </c>
      <c r="AU114" s="221" t="s">
        <v>91</v>
      </c>
      <c r="AV114" s="13" t="s">
        <v>89</v>
      </c>
      <c r="AW114" s="13" t="s">
        <v>38</v>
      </c>
      <c r="AX114" s="13" t="s">
        <v>82</v>
      </c>
      <c r="AY114" s="221" t="s">
        <v>262</v>
      </c>
    </row>
    <row r="115" spans="1:65" s="13" customFormat="1" ht="10">
      <c r="B115" s="212"/>
      <c r="C115" s="213"/>
      <c r="D115" s="208" t="s">
        <v>272</v>
      </c>
      <c r="E115" s="214" t="s">
        <v>44</v>
      </c>
      <c r="F115" s="215" t="s">
        <v>4814</v>
      </c>
      <c r="G115" s="213"/>
      <c r="H115" s="214" t="s">
        <v>44</v>
      </c>
      <c r="I115" s="216"/>
      <c r="J115" s="213"/>
      <c r="K115" s="213"/>
      <c r="L115" s="217"/>
      <c r="M115" s="218"/>
      <c r="N115" s="219"/>
      <c r="O115" s="219"/>
      <c r="P115" s="219"/>
      <c r="Q115" s="219"/>
      <c r="R115" s="219"/>
      <c r="S115" s="219"/>
      <c r="T115" s="220"/>
      <c r="AT115" s="221" t="s">
        <v>272</v>
      </c>
      <c r="AU115" s="221" t="s">
        <v>91</v>
      </c>
      <c r="AV115" s="13" t="s">
        <v>89</v>
      </c>
      <c r="AW115" s="13" t="s">
        <v>38</v>
      </c>
      <c r="AX115" s="13" t="s">
        <v>82</v>
      </c>
      <c r="AY115" s="221" t="s">
        <v>262</v>
      </c>
    </row>
    <row r="116" spans="1:65" s="15" customFormat="1" ht="10">
      <c r="B116" s="233"/>
      <c r="C116" s="234"/>
      <c r="D116" s="208" t="s">
        <v>272</v>
      </c>
      <c r="E116" s="235" t="s">
        <v>44</v>
      </c>
      <c r="F116" s="236" t="s">
        <v>4815</v>
      </c>
      <c r="G116" s="234"/>
      <c r="H116" s="237">
        <v>128.31</v>
      </c>
      <c r="I116" s="238"/>
      <c r="J116" s="234"/>
      <c r="K116" s="234"/>
      <c r="L116" s="239"/>
      <c r="M116" s="240"/>
      <c r="N116" s="241"/>
      <c r="O116" s="241"/>
      <c r="P116" s="241"/>
      <c r="Q116" s="241"/>
      <c r="R116" s="241"/>
      <c r="S116" s="241"/>
      <c r="T116" s="242"/>
      <c r="AT116" s="243" t="s">
        <v>272</v>
      </c>
      <c r="AU116" s="243" t="s">
        <v>91</v>
      </c>
      <c r="AV116" s="15" t="s">
        <v>91</v>
      </c>
      <c r="AW116" s="15" t="s">
        <v>38</v>
      </c>
      <c r="AX116" s="15" t="s">
        <v>89</v>
      </c>
      <c r="AY116" s="243" t="s">
        <v>262</v>
      </c>
    </row>
    <row r="117" spans="1:65" s="2" customFormat="1" ht="21.75" customHeight="1">
      <c r="A117" s="37"/>
      <c r="B117" s="38"/>
      <c r="C117" s="195" t="s">
        <v>322</v>
      </c>
      <c r="D117" s="195" t="s">
        <v>264</v>
      </c>
      <c r="E117" s="196" t="s">
        <v>4816</v>
      </c>
      <c r="F117" s="197" t="s">
        <v>4817</v>
      </c>
      <c r="G117" s="198" t="s">
        <v>590</v>
      </c>
      <c r="H117" s="199">
        <v>15.1</v>
      </c>
      <c r="I117" s="200"/>
      <c r="J117" s="201">
        <f>ROUND(I117*H117,2)</f>
        <v>0</v>
      </c>
      <c r="K117" s="197" t="s">
        <v>268</v>
      </c>
      <c r="L117" s="42"/>
      <c r="M117" s="202" t="s">
        <v>44</v>
      </c>
      <c r="N117" s="203" t="s">
        <v>53</v>
      </c>
      <c r="O117" s="67"/>
      <c r="P117" s="204">
        <f>O117*H117</f>
        <v>0</v>
      </c>
      <c r="Q117" s="204">
        <v>1.7000000000000001E-4</v>
      </c>
      <c r="R117" s="204">
        <f>Q117*H117</f>
        <v>2.5670000000000003E-3</v>
      </c>
      <c r="S117" s="204">
        <v>0</v>
      </c>
      <c r="T117" s="205">
        <f>S117*H117</f>
        <v>0</v>
      </c>
      <c r="U117" s="37"/>
      <c r="V117" s="37"/>
      <c r="W117" s="37"/>
      <c r="X117" s="37"/>
      <c r="Y117" s="37"/>
      <c r="Z117" s="37"/>
      <c r="AA117" s="37"/>
      <c r="AB117" s="37"/>
      <c r="AC117" s="37"/>
      <c r="AD117" s="37"/>
      <c r="AE117" s="37"/>
      <c r="AR117" s="206" t="s">
        <v>104</v>
      </c>
      <c r="AT117" s="206" t="s">
        <v>264</v>
      </c>
      <c r="AU117" s="206" t="s">
        <v>91</v>
      </c>
      <c r="AY117" s="19" t="s">
        <v>262</v>
      </c>
      <c r="BE117" s="207">
        <f>IF(N117="základní",J117,0)</f>
        <v>0</v>
      </c>
      <c r="BF117" s="207">
        <f>IF(N117="snížená",J117,0)</f>
        <v>0</v>
      </c>
      <c r="BG117" s="207">
        <f>IF(N117="zákl. přenesená",J117,0)</f>
        <v>0</v>
      </c>
      <c r="BH117" s="207">
        <f>IF(N117="sníž. přenesená",J117,0)</f>
        <v>0</v>
      </c>
      <c r="BI117" s="207">
        <f>IF(N117="nulová",J117,0)</f>
        <v>0</v>
      </c>
      <c r="BJ117" s="19" t="s">
        <v>89</v>
      </c>
      <c r="BK117" s="207">
        <f>ROUND(I117*H117,2)</f>
        <v>0</v>
      </c>
      <c r="BL117" s="19" t="s">
        <v>104</v>
      </c>
      <c r="BM117" s="206" t="s">
        <v>4818</v>
      </c>
    </row>
    <row r="118" spans="1:65" s="13" customFormat="1" ht="10">
      <c r="B118" s="212"/>
      <c r="C118" s="213"/>
      <c r="D118" s="208" t="s">
        <v>272</v>
      </c>
      <c r="E118" s="214" t="s">
        <v>44</v>
      </c>
      <c r="F118" s="215" t="s">
        <v>4800</v>
      </c>
      <c r="G118" s="213"/>
      <c r="H118" s="214" t="s">
        <v>44</v>
      </c>
      <c r="I118" s="216"/>
      <c r="J118" s="213"/>
      <c r="K118" s="213"/>
      <c r="L118" s="217"/>
      <c r="M118" s="218"/>
      <c r="N118" s="219"/>
      <c r="O118" s="219"/>
      <c r="P118" s="219"/>
      <c r="Q118" s="219"/>
      <c r="R118" s="219"/>
      <c r="S118" s="219"/>
      <c r="T118" s="220"/>
      <c r="AT118" s="221" t="s">
        <v>272</v>
      </c>
      <c r="AU118" s="221" t="s">
        <v>91</v>
      </c>
      <c r="AV118" s="13" t="s">
        <v>89</v>
      </c>
      <c r="AW118" s="13" t="s">
        <v>38</v>
      </c>
      <c r="AX118" s="13" t="s">
        <v>82</v>
      </c>
      <c r="AY118" s="221" t="s">
        <v>262</v>
      </c>
    </row>
    <row r="119" spans="1:65" s="13" customFormat="1" ht="10">
      <c r="B119" s="212"/>
      <c r="C119" s="213"/>
      <c r="D119" s="208" t="s">
        <v>272</v>
      </c>
      <c r="E119" s="214" t="s">
        <v>44</v>
      </c>
      <c r="F119" s="215" t="s">
        <v>4814</v>
      </c>
      <c r="G119" s="213"/>
      <c r="H119" s="214" t="s">
        <v>44</v>
      </c>
      <c r="I119" s="216"/>
      <c r="J119" s="213"/>
      <c r="K119" s="213"/>
      <c r="L119" s="217"/>
      <c r="M119" s="218"/>
      <c r="N119" s="219"/>
      <c r="O119" s="219"/>
      <c r="P119" s="219"/>
      <c r="Q119" s="219"/>
      <c r="R119" s="219"/>
      <c r="S119" s="219"/>
      <c r="T119" s="220"/>
      <c r="AT119" s="221" t="s">
        <v>272</v>
      </c>
      <c r="AU119" s="221" t="s">
        <v>91</v>
      </c>
      <c r="AV119" s="13" t="s">
        <v>89</v>
      </c>
      <c r="AW119" s="13" t="s">
        <v>38</v>
      </c>
      <c r="AX119" s="13" t="s">
        <v>82</v>
      </c>
      <c r="AY119" s="221" t="s">
        <v>262</v>
      </c>
    </row>
    <row r="120" spans="1:65" s="15" customFormat="1" ht="10">
      <c r="B120" s="233"/>
      <c r="C120" s="234"/>
      <c r="D120" s="208" t="s">
        <v>272</v>
      </c>
      <c r="E120" s="235" t="s">
        <v>44</v>
      </c>
      <c r="F120" s="236" t="s">
        <v>2811</v>
      </c>
      <c r="G120" s="234"/>
      <c r="H120" s="237">
        <v>15.1</v>
      </c>
      <c r="I120" s="238"/>
      <c r="J120" s="234"/>
      <c r="K120" s="234"/>
      <c r="L120" s="239"/>
      <c r="M120" s="240"/>
      <c r="N120" s="241"/>
      <c r="O120" s="241"/>
      <c r="P120" s="241"/>
      <c r="Q120" s="241"/>
      <c r="R120" s="241"/>
      <c r="S120" s="241"/>
      <c r="T120" s="242"/>
      <c r="AT120" s="243" t="s">
        <v>272</v>
      </c>
      <c r="AU120" s="243" t="s">
        <v>91</v>
      </c>
      <c r="AV120" s="15" t="s">
        <v>91</v>
      </c>
      <c r="AW120" s="15" t="s">
        <v>38</v>
      </c>
      <c r="AX120" s="15" t="s">
        <v>89</v>
      </c>
      <c r="AY120" s="243" t="s">
        <v>262</v>
      </c>
    </row>
    <row r="121" spans="1:65" s="2" customFormat="1" ht="21.75" customHeight="1">
      <c r="A121" s="37"/>
      <c r="B121" s="38"/>
      <c r="C121" s="195" t="s">
        <v>339</v>
      </c>
      <c r="D121" s="195" t="s">
        <v>264</v>
      </c>
      <c r="E121" s="196" t="s">
        <v>4819</v>
      </c>
      <c r="F121" s="197" t="s">
        <v>4820</v>
      </c>
      <c r="G121" s="198" t="s">
        <v>590</v>
      </c>
      <c r="H121" s="199">
        <v>7.55</v>
      </c>
      <c r="I121" s="200"/>
      <c r="J121" s="201">
        <f>ROUND(I121*H121,2)</f>
        <v>0</v>
      </c>
      <c r="K121" s="197" t="s">
        <v>268</v>
      </c>
      <c r="L121" s="42"/>
      <c r="M121" s="202" t="s">
        <v>44</v>
      </c>
      <c r="N121" s="203" t="s">
        <v>53</v>
      </c>
      <c r="O121" s="67"/>
      <c r="P121" s="204">
        <f>O121*H121</f>
        <v>0</v>
      </c>
      <c r="Q121" s="204">
        <v>1.9000000000000001E-4</v>
      </c>
      <c r="R121" s="204">
        <f>Q121*H121</f>
        <v>1.4345E-3</v>
      </c>
      <c r="S121" s="204">
        <v>0</v>
      </c>
      <c r="T121" s="205">
        <f>S121*H121</f>
        <v>0</v>
      </c>
      <c r="U121" s="37"/>
      <c r="V121" s="37"/>
      <c r="W121" s="37"/>
      <c r="X121" s="37"/>
      <c r="Y121" s="37"/>
      <c r="Z121" s="37"/>
      <c r="AA121" s="37"/>
      <c r="AB121" s="37"/>
      <c r="AC121" s="37"/>
      <c r="AD121" s="37"/>
      <c r="AE121" s="37"/>
      <c r="AR121" s="206" t="s">
        <v>104</v>
      </c>
      <c r="AT121" s="206" t="s">
        <v>264</v>
      </c>
      <c r="AU121" s="206" t="s">
        <v>91</v>
      </c>
      <c r="AY121" s="19" t="s">
        <v>262</v>
      </c>
      <c r="BE121" s="207">
        <f>IF(N121="základní",J121,0)</f>
        <v>0</v>
      </c>
      <c r="BF121" s="207">
        <f>IF(N121="snížená",J121,0)</f>
        <v>0</v>
      </c>
      <c r="BG121" s="207">
        <f>IF(N121="zákl. přenesená",J121,0)</f>
        <v>0</v>
      </c>
      <c r="BH121" s="207">
        <f>IF(N121="sníž. přenesená",J121,0)</f>
        <v>0</v>
      </c>
      <c r="BI121" s="207">
        <f>IF(N121="nulová",J121,0)</f>
        <v>0</v>
      </c>
      <c r="BJ121" s="19" t="s">
        <v>89</v>
      </c>
      <c r="BK121" s="207">
        <f>ROUND(I121*H121,2)</f>
        <v>0</v>
      </c>
      <c r="BL121" s="19" t="s">
        <v>104</v>
      </c>
      <c r="BM121" s="206" t="s">
        <v>4821</v>
      </c>
    </row>
    <row r="122" spans="1:65" s="13" customFormat="1" ht="10">
      <c r="B122" s="212"/>
      <c r="C122" s="213"/>
      <c r="D122" s="208" t="s">
        <v>272</v>
      </c>
      <c r="E122" s="214" t="s">
        <v>44</v>
      </c>
      <c r="F122" s="215" t="s">
        <v>4800</v>
      </c>
      <c r="G122" s="213"/>
      <c r="H122" s="214" t="s">
        <v>44</v>
      </c>
      <c r="I122" s="216"/>
      <c r="J122" s="213"/>
      <c r="K122" s="213"/>
      <c r="L122" s="217"/>
      <c r="M122" s="218"/>
      <c r="N122" s="219"/>
      <c r="O122" s="219"/>
      <c r="P122" s="219"/>
      <c r="Q122" s="219"/>
      <c r="R122" s="219"/>
      <c r="S122" s="219"/>
      <c r="T122" s="220"/>
      <c r="AT122" s="221" t="s">
        <v>272</v>
      </c>
      <c r="AU122" s="221" t="s">
        <v>91</v>
      </c>
      <c r="AV122" s="13" t="s">
        <v>89</v>
      </c>
      <c r="AW122" s="13" t="s">
        <v>38</v>
      </c>
      <c r="AX122" s="13" t="s">
        <v>82</v>
      </c>
      <c r="AY122" s="221" t="s">
        <v>262</v>
      </c>
    </row>
    <row r="123" spans="1:65" s="13" customFormat="1" ht="10">
      <c r="B123" s="212"/>
      <c r="C123" s="213"/>
      <c r="D123" s="208" t="s">
        <v>272</v>
      </c>
      <c r="E123" s="214" t="s">
        <v>44</v>
      </c>
      <c r="F123" s="215" t="s">
        <v>4814</v>
      </c>
      <c r="G123" s="213"/>
      <c r="H123" s="214" t="s">
        <v>44</v>
      </c>
      <c r="I123" s="216"/>
      <c r="J123" s="213"/>
      <c r="K123" s="213"/>
      <c r="L123" s="217"/>
      <c r="M123" s="218"/>
      <c r="N123" s="219"/>
      <c r="O123" s="219"/>
      <c r="P123" s="219"/>
      <c r="Q123" s="219"/>
      <c r="R123" s="219"/>
      <c r="S123" s="219"/>
      <c r="T123" s="220"/>
      <c r="AT123" s="221" t="s">
        <v>272</v>
      </c>
      <c r="AU123" s="221" t="s">
        <v>91</v>
      </c>
      <c r="AV123" s="13" t="s">
        <v>89</v>
      </c>
      <c r="AW123" s="13" t="s">
        <v>38</v>
      </c>
      <c r="AX123" s="13" t="s">
        <v>82</v>
      </c>
      <c r="AY123" s="221" t="s">
        <v>262</v>
      </c>
    </row>
    <row r="124" spans="1:65" s="15" customFormat="1" ht="10">
      <c r="B124" s="233"/>
      <c r="C124" s="234"/>
      <c r="D124" s="208" t="s">
        <v>272</v>
      </c>
      <c r="E124" s="235" t="s">
        <v>44</v>
      </c>
      <c r="F124" s="236" t="s">
        <v>4822</v>
      </c>
      <c r="G124" s="234"/>
      <c r="H124" s="237">
        <v>7.55</v>
      </c>
      <c r="I124" s="238"/>
      <c r="J124" s="234"/>
      <c r="K124" s="234"/>
      <c r="L124" s="239"/>
      <c r="M124" s="240"/>
      <c r="N124" s="241"/>
      <c r="O124" s="241"/>
      <c r="P124" s="241"/>
      <c r="Q124" s="241"/>
      <c r="R124" s="241"/>
      <c r="S124" s="241"/>
      <c r="T124" s="242"/>
      <c r="AT124" s="243" t="s">
        <v>272</v>
      </c>
      <c r="AU124" s="243" t="s">
        <v>91</v>
      </c>
      <c r="AV124" s="15" t="s">
        <v>91</v>
      </c>
      <c r="AW124" s="15" t="s">
        <v>38</v>
      </c>
      <c r="AX124" s="15" t="s">
        <v>89</v>
      </c>
      <c r="AY124" s="243" t="s">
        <v>262</v>
      </c>
    </row>
    <row r="125" spans="1:65" s="2" customFormat="1" ht="21.75" customHeight="1">
      <c r="A125" s="37"/>
      <c r="B125" s="38"/>
      <c r="C125" s="195" t="s">
        <v>347</v>
      </c>
      <c r="D125" s="195" t="s">
        <v>264</v>
      </c>
      <c r="E125" s="196" t="s">
        <v>4823</v>
      </c>
      <c r="F125" s="197" t="s">
        <v>4824</v>
      </c>
      <c r="G125" s="198" t="s">
        <v>590</v>
      </c>
      <c r="H125" s="199">
        <v>58.5</v>
      </c>
      <c r="I125" s="200"/>
      <c r="J125" s="201">
        <f>ROUND(I125*H125,2)</f>
        <v>0</v>
      </c>
      <c r="K125" s="197" t="s">
        <v>268</v>
      </c>
      <c r="L125" s="42"/>
      <c r="M125" s="202" t="s">
        <v>44</v>
      </c>
      <c r="N125" s="203" t="s">
        <v>53</v>
      </c>
      <c r="O125" s="67"/>
      <c r="P125" s="204">
        <f>O125*H125</f>
        <v>0</v>
      </c>
      <c r="Q125" s="204">
        <v>1.7000000000000001E-4</v>
      </c>
      <c r="R125" s="204">
        <f>Q125*H125</f>
        <v>9.9450000000000007E-3</v>
      </c>
      <c r="S125" s="204">
        <v>0</v>
      </c>
      <c r="T125" s="205">
        <f>S125*H125</f>
        <v>0</v>
      </c>
      <c r="U125" s="37"/>
      <c r="V125" s="37"/>
      <c r="W125" s="37"/>
      <c r="X125" s="37"/>
      <c r="Y125" s="37"/>
      <c r="Z125" s="37"/>
      <c r="AA125" s="37"/>
      <c r="AB125" s="37"/>
      <c r="AC125" s="37"/>
      <c r="AD125" s="37"/>
      <c r="AE125" s="37"/>
      <c r="AR125" s="206" t="s">
        <v>104</v>
      </c>
      <c r="AT125" s="206" t="s">
        <v>264</v>
      </c>
      <c r="AU125" s="206" t="s">
        <v>91</v>
      </c>
      <c r="AY125" s="19" t="s">
        <v>262</v>
      </c>
      <c r="BE125" s="207">
        <f>IF(N125="základní",J125,0)</f>
        <v>0</v>
      </c>
      <c r="BF125" s="207">
        <f>IF(N125="snížená",J125,0)</f>
        <v>0</v>
      </c>
      <c r="BG125" s="207">
        <f>IF(N125="zákl. přenesená",J125,0)</f>
        <v>0</v>
      </c>
      <c r="BH125" s="207">
        <f>IF(N125="sníž. přenesená",J125,0)</f>
        <v>0</v>
      </c>
      <c r="BI125" s="207">
        <f>IF(N125="nulová",J125,0)</f>
        <v>0</v>
      </c>
      <c r="BJ125" s="19" t="s">
        <v>89</v>
      </c>
      <c r="BK125" s="207">
        <f>ROUND(I125*H125,2)</f>
        <v>0</v>
      </c>
      <c r="BL125" s="19" t="s">
        <v>104</v>
      </c>
      <c r="BM125" s="206" t="s">
        <v>4825</v>
      </c>
    </row>
    <row r="126" spans="1:65" s="13" customFormat="1" ht="10">
      <c r="B126" s="212"/>
      <c r="C126" s="213"/>
      <c r="D126" s="208" t="s">
        <v>272</v>
      </c>
      <c r="E126" s="214" t="s">
        <v>44</v>
      </c>
      <c r="F126" s="215" t="s">
        <v>4826</v>
      </c>
      <c r="G126" s="213"/>
      <c r="H126" s="214" t="s">
        <v>44</v>
      </c>
      <c r="I126" s="216"/>
      <c r="J126" s="213"/>
      <c r="K126" s="213"/>
      <c r="L126" s="217"/>
      <c r="M126" s="218"/>
      <c r="N126" s="219"/>
      <c r="O126" s="219"/>
      <c r="P126" s="219"/>
      <c r="Q126" s="219"/>
      <c r="R126" s="219"/>
      <c r="S126" s="219"/>
      <c r="T126" s="220"/>
      <c r="AT126" s="221" t="s">
        <v>272</v>
      </c>
      <c r="AU126" s="221" t="s">
        <v>91</v>
      </c>
      <c r="AV126" s="13" t="s">
        <v>89</v>
      </c>
      <c r="AW126" s="13" t="s">
        <v>38</v>
      </c>
      <c r="AX126" s="13" t="s">
        <v>82</v>
      </c>
      <c r="AY126" s="221" t="s">
        <v>262</v>
      </c>
    </row>
    <row r="127" spans="1:65" s="13" customFormat="1" ht="10">
      <c r="B127" s="212"/>
      <c r="C127" s="213"/>
      <c r="D127" s="208" t="s">
        <v>272</v>
      </c>
      <c r="E127" s="214" t="s">
        <v>44</v>
      </c>
      <c r="F127" s="215" t="s">
        <v>4827</v>
      </c>
      <c r="G127" s="213"/>
      <c r="H127" s="214" t="s">
        <v>44</v>
      </c>
      <c r="I127" s="216"/>
      <c r="J127" s="213"/>
      <c r="K127" s="213"/>
      <c r="L127" s="217"/>
      <c r="M127" s="218"/>
      <c r="N127" s="219"/>
      <c r="O127" s="219"/>
      <c r="P127" s="219"/>
      <c r="Q127" s="219"/>
      <c r="R127" s="219"/>
      <c r="S127" s="219"/>
      <c r="T127" s="220"/>
      <c r="AT127" s="221" t="s">
        <v>272</v>
      </c>
      <c r="AU127" s="221" t="s">
        <v>91</v>
      </c>
      <c r="AV127" s="13" t="s">
        <v>89</v>
      </c>
      <c r="AW127" s="13" t="s">
        <v>38</v>
      </c>
      <c r="AX127" s="13" t="s">
        <v>82</v>
      </c>
      <c r="AY127" s="221" t="s">
        <v>262</v>
      </c>
    </row>
    <row r="128" spans="1:65" s="15" customFormat="1" ht="10">
      <c r="B128" s="233"/>
      <c r="C128" s="234"/>
      <c r="D128" s="208" t="s">
        <v>272</v>
      </c>
      <c r="E128" s="235" t="s">
        <v>44</v>
      </c>
      <c r="F128" s="236" t="s">
        <v>4828</v>
      </c>
      <c r="G128" s="234"/>
      <c r="H128" s="237">
        <v>58.5</v>
      </c>
      <c r="I128" s="238"/>
      <c r="J128" s="234"/>
      <c r="K128" s="234"/>
      <c r="L128" s="239"/>
      <c r="M128" s="240"/>
      <c r="N128" s="241"/>
      <c r="O128" s="241"/>
      <c r="P128" s="241"/>
      <c r="Q128" s="241"/>
      <c r="R128" s="241"/>
      <c r="S128" s="241"/>
      <c r="T128" s="242"/>
      <c r="AT128" s="243" t="s">
        <v>272</v>
      </c>
      <c r="AU128" s="243" t="s">
        <v>91</v>
      </c>
      <c r="AV128" s="15" t="s">
        <v>91</v>
      </c>
      <c r="AW128" s="15" t="s">
        <v>38</v>
      </c>
      <c r="AX128" s="15" t="s">
        <v>89</v>
      </c>
      <c r="AY128" s="243" t="s">
        <v>262</v>
      </c>
    </row>
    <row r="129" spans="1:65" s="2" customFormat="1" ht="21.75" customHeight="1">
      <c r="A129" s="37"/>
      <c r="B129" s="38"/>
      <c r="C129" s="195" t="s">
        <v>351</v>
      </c>
      <c r="D129" s="195" t="s">
        <v>264</v>
      </c>
      <c r="E129" s="196" t="s">
        <v>4829</v>
      </c>
      <c r="F129" s="197" t="s">
        <v>4830</v>
      </c>
      <c r="G129" s="198" t="s">
        <v>590</v>
      </c>
      <c r="H129" s="199">
        <v>20.78</v>
      </c>
      <c r="I129" s="200"/>
      <c r="J129" s="201">
        <f>ROUND(I129*H129,2)</f>
        <v>0</v>
      </c>
      <c r="K129" s="197" t="s">
        <v>268</v>
      </c>
      <c r="L129" s="42"/>
      <c r="M129" s="202" t="s">
        <v>44</v>
      </c>
      <c r="N129" s="203" t="s">
        <v>53</v>
      </c>
      <c r="O129" s="67"/>
      <c r="P129" s="204">
        <f>O129*H129</f>
        <v>0</v>
      </c>
      <c r="Q129" s="204">
        <v>2.0000000000000001E-4</v>
      </c>
      <c r="R129" s="204">
        <f>Q129*H129</f>
        <v>4.1560000000000008E-3</v>
      </c>
      <c r="S129" s="204">
        <v>0</v>
      </c>
      <c r="T129" s="205">
        <f>S129*H129</f>
        <v>0</v>
      </c>
      <c r="U129" s="37"/>
      <c r="V129" s="37"/>
      <c r="W129" s="37"/>
      <c r="X129" s="37"/>
      <c r="Y129" s="37"/>
      <c r="Z129" s="37"/>
      <c r="AA129" s="37"/>
      <c r="AB129" s="37"/>
      <c r="AC129" s="37"/>
      <c r="AD129" s="37"/>
      <c r="AE129" s="37"/>
      <c r="AR129" s="206" t="s">
        <v>104</v>
      </c>
      <c r="AT129" s="206" t="s">
        <v>264</v>
      </c>
      <c r="AU129" s="206" t="s">
        <v>91</v>
      </c>
      <c r="AY129" s="19" t="s">
        <v>262</v>
      </c>
      <c r="BE129" s="207">
        <f>IF(N129="základní",J129,0)</f>
        <v>0</v>
      </c>
      <c r="BF129" s="207">
        <f>IF(N129="snížená",J129,0)</f>
        <v>0</v>
      </c>
      <c r="BG129" s="207">
        <f>IF(N129="zákl. přenesená",J129,0)</f>
        <v>0</v>
      </c>
      <c r="BH129" s="207">
        <f>IF(N129="sníž. přenesená",J129,0)</f>
        <v>0</v>
      </c>
      <c r="BI129" s="207">
        <f>IF(N129="nulová",J129,0)</f>
        <v>0</v>
      </c>
      <c r="BJ129" s="19" t="s">
        <v>89</v>
      </c>
      <c r="BK129" s="207">
        <f>ROUND(I129*H129,2)</f>
        <v>0</v>
      </c>
      <c r="BL129" s="19" t="s">
        <v>104</v>
      </c>
      <c r="BM129" s="206" t="s">
        <v>4831</v>
      </c>
    </row>
    <row r="130" spans="1:65" s="13" customFormat="1" ht="10">
      <c r="B130" s="212"/>
      <c r="C130" s="213"/>
      <c r="D130" s="208" t="s">
        <v>272</v>
      </c>
      <c r="E130" s="214" t="s">
        <v>44</v>
      </c>
      <c r="F130" s="215" t="s">
        <v>4800</v>
      </c>
      <c r="G130" s="213"/>
      <c r="H130" s="214" t="s">
        <v>44</v>
      </c>
      <c r="I130" s="216"/>
      <c r="J130" s="213"/>
      <c r="K130" s="213"/>
      <c r="L130" s="217"/>
      <c r="M130" s="218"/>
      <c r="N130" s="219"/>
      <c r="O130" s="219"/>
      <c r="P130" s="219"/>
      <c r="Q130" s="219"/>
      <c r="R130" s="219"/>
      <c r="S130" s="219"/>
      <c r="T130" s="220"/>
      <c r="AT130" s="221" t="s">
        <v>272</v>
      </c>
      <c r="AU130" s="221" t="s">
        <v>91</v>
      </c>
      <c r="AV130" s="13" t="s">
        <v>89</v>
      </c>
      <c r="AW130" s="13" t="s">
        <v>38</v>
      </c>
      <c r="AX130" s="13" t="s">
        <v>82</v>
      </c>
      <c r="AY130" s="221" t="s">
        <v>262</v>
      </c>
    </row>
    <row r="131" spans="1:65" s="13" customFormat="1" ht="10">
      <c r="B131" s="212"/>
      <c r="C131" s="213"/>
      <c r="D131" s="208" t="s">
        <v>272</v>
      </c>
      <c r="E131" s="214" t="s">
        <v>44</v>
      </c>
      <c r="F131" s="215" t="s">
        <v>4827</v>
      </c>
      <c r="G131" s="213"/>
      <c r="H131" s="214" t="s">
        <v>44</v>
      </c>
      <c r="I131" s="216"/>
      <c r="J131" s="213"/>
      <c r="K131" s="213"/>
      <c r="L131" s="217"/>
      <c r="M131" s="218"/>
      <c r="N131" s="219"/>
      <c r="O131" s="219"/>
      <c r="P131" s="219"/>
      <c r="Q131" s="219"/>
      <c r="R131" s="219"/>
      <c r="S131" s="219"/>
      <c r="T131" s="220"/>
      <c r="AT131" s="221" t="s">
        <v>272</v>
      </c>
      <c r="AU131" s="221" t="s">
        <v>91</v>
      </c>
      <c r="AV131" s="13" t="s">
        <v>89</v>
      </c>
      <c r="AW131" s="13" t="s">
        <v>38</v>
      </c>
      <c r="AX131" s="13" t="s">
        <v>82</v>
      </c>
      <c r="AY131" s="221" t="s">
        <v>262</v>
      </c>
    </row>
    <row r="132" spans="1:65" s="15" customFormat="1" ht="10">
      <c r="B132" s="233"/>
      <c r="C132" s="234"/>
      <c r="D132" s="208" t="s">
        <v>272</v>
      </c>
      <c r="E132" s="235" t="s">
        <v>44</v>
      </c>
      <c r="F132" s="236" t="s">
        <v>4832</v>
      </c>
      <c r="G132" s="234"/>
      <c r="H132" s="237">
        <v>20.78</v>
      </c>
      <c r="I132" s="238"/>
      <c r="J132" s="234"/>
      <c r="K132" s="234"/>
      <c r="L132" s="239"/>
      <c r="M132" s="240"/>
      <c r="N132" s="241"/>
      <c r="O132" s="241"/>
      <c r="P132" s="241"/>
      <c r="Q132" s="241"/>
      <c r="R132" s="241"/>
      <c r="S132" s="241"/>
      <c r="T132" s="242"/>
      <c r="AT132" s="243" t="s">
        <v>272</v>
      </c>
      <c r="AU132" s="243" t="s">
        <v>91</v>
      </c>
      <c r="AV132" s="15" t="s">
        <v>91</v>
      </c>
      <c r="AW132" s="15" t="s">
        <v>38</v>
      </c>
      <c r="AX132" s="15" t="s">
        <v>89</v>
      </c>
      <c r="AY132" s="243" t="s">
        <v>262</v>
      </c>
    </row>
    <row r="133" spans="1:65" s="2" customFormat="1" ht="21.75" customHeight="1">
      <c r="A133" s="37"/>
      <c r="B133" s="38"/>
      <c r="C133" s="195" t="s">
        <v>377</v>
      </c>
      <c r="D133" s="195" t="s">
        <v>264</v>
      </c>
      <c r="E133" s="196" t="s">
        <v>4833</v>
      </c>
      <c r="F133" s="197" t="s">
        <v>4834</v>
      </c>
      <c r="G133" s="198" t="s">
        <v>590</v>
      </c>
      <c r="H133" s="199">
        <v>2.4500000000000002</v>
      </c>
      <c r="I133" s="200"/>
      <c r="J133" s="201">
        <f>ROUND(I133*H133,2)</f>
        <v>0</v>
      </c>
      <c r="K133" s="197" t="s">
        <v>268</v>
      </c>
      <c r="L133" s="42"/>
      <c r="M133" s="202" t="s">
        <v>44</v>
      </c>
      <c r="N133" s="203" t="s">
        <v>53</v>
      </c>
      <c r="O133" s="67"/>
      <c r="P133" s="204">
        <f>O133*H133</f>
        <v>0</v>
      </c>
      <c r="Q133" s="204">
        <v>2.1000000000000001E-4</v>
      </c>
      <c r="R133" s="204">
        <f>Q133*H133</f>
        <v>5.1450000000000009E-4</v>
      </c>
      <c r="S133" s="204">
        <v>0</v>
      </c>
      <c r="T133" s="205">
        <f>S133*H133</f>
        <v>0</v>
      </c>
      <c r="U133" s="37"/>
      <c r="V133" s="37"/>
      <c r="W133" s="37"/>
      <c r="X133" s="37"/>
      <c r="Y133" s="37"/>
      <c r="Z133" s="37"/>
      <c r="AA133" s="37"/>
      <c r="AB133" s="37"/>
      <c r="AC133" s="37"/>
      <c r="AD133" s="37"/>
      <c r="AE133" s="37"/>
      <c r="AR133" s="206" t="s">
        <v>104</v>
      </c>
      <c r="AT133" s="206" t="s">
        <v>264</v>
      </c>
      <c r="AU133" s="206" t="s">
        <v>91</v>
      </c>
      <c r="AY133" s="19" t="s">
        <v>262</v>
      </c>
      <c r="BE133" s="207">
        <f>IF(N133="základní",J133,0)</f>
        <v>0</v>
      </c>
      <c r="BF133" s="207">
        <f>IF(N133="snížená",J133,0)</f>
        <v>0</v>
      </c>
      <c r="BG133" s="207">
        <f>IF(N133="zákl. přenesená",J133,0)</f>
        <v>0</v>
      </c>
      <c r="BH133" s="207">
        <f>IF(N133="sníž. přenesená",J133,0)</f>
        <v>0</v>
      </c>
      <c r="BI133" s="207">
        <f>IF(N133="nulová",J133,0)</f>
        <v>0</v>
      </c>
      <c r="BJ133" s="19" t="s">
        <v>89</v>
      </c>
      <c r="BK133" s="207">
        <f>ROUND(I133*H133,2)</f>
        <v>0</v>
      </c>
      <c r="BL133" s="19" t="s">
        <v>104</v>
      </c>
      <c r="BM133" s="206" t="s">
        <v>4835</v>
      </c>
    </row>
    <row r="134" spans="1:65" s="13" customFormat="1" ht="10">
      <c r="B134" s="212"/>
      <c r="C134" s="213"/>
      <c r="D134" s="208" t="s">
        <v>272</v>
      </c>
      <c r="E134" s="214" t="s">
        <v>44</v>
      </c>
      <c r="F134" s="215" t="s">
        <v>4800</v>
      </c>
      <c r="G134" s="213"/>
      <c r="H134" s="214" t="s">
        <v>44</v>
      </c>
      <c r="I134" s="216"/>
      <c r="J134" s="213"/>
      <c r="K134" s="213"/>
      <c r="L134" s="217"/>
      <c r="M134" s="218"/>
      <c r="N134" s="219"/>
      <c r="O134" s="219"/>
      <c r="P134" s="219"/>
      <c r="Q134" s="219"/>
      <c r="R134" s="219"/>
      <c r="S134" s="219"/>
      <c r="T134" s="220"/>
      <c r="AT134" s="221" t="s">
        <v>272</v>
      </c>
      <c r="AU134" s="221" t="s">
        <v>91</v>
      </c>
      <c r="AV134" s="13" t="s">
        <v>89</v>
      </c>
      <c r="AW134" s="13" t="s">
        <v>38</v>
      </c>
      <c r="AX134" s="13" t="s">
        <v>82</v>
      </c>
      <c r="AY134" s="221" t="s">
        <v>262</v>
      </c>
    </row>
    <row r="135" spans="1:65" s="13" customFormat="1" ht="10">
      <c r="B135" s="212"/>
      <c r="C135" s="213"/>
      <c r="D135" s="208" t="s">
        <v>272</v>
      </c>
      <c r="E135" s="214" t="s">
        <v>44</v>
      </c>
      <c r="F135" s="215" t="s">
        <v>4827</v>
      </c>
      <c r="G135" s="213"/>
      <c r="H135" s="214" t="s">
        <v>44</v>
      </c>
      <c r="I135" s="216"/>
      <c r="J135" s="213"/>
      <c r="K135" s="213"/>
      <c r="L135" s="217"/>
      <c r="M135" s="218"/>
      <c r="N135" s="219"/>
      <c r="O135" s="219"/>
      <c r="P135" s="219"/>
      <c r="Q135" s="219"/>
      <c r="R135" s="219"/>
      <c r="S135" s="219"/>
      <c r="T135" s="220"/>
      <c r="AT135" s="221" t="s">
        <v>272</v>
      </c>
      <c r="AU135" s="221" t="s">
        <v>91</v>
      </c>
      <c r="AV135" s="13" t="s">
        <v>89</v>
      </c>
      <c r="AW135" s="13" t="s">
        <v>38</v>
      </c>
      <c r="AX135" s="13" t="s">
        <v>82</v>
      </c>
      <c r="AY135" s="221" t="s">
        <v>262</v>
      </c>
    </row>
    <row r="136" spans="1:65" s="15" customFormat="1" ht="10">
      <c r="B136" s="233"/>
      <c r="C136" s="234"/>
      <c r="D136" s="208" t="s">
        <v>272</v>
      </c>
      <c r="E136" s="235" t="s">
        <v>44</v>
      </c>
      <c r="F136" s="236" t="s">
        <v>4836</v>
      </c>
      <c r="G136" s="234"/>
      <c r="H136" s="237">
        <v>2.4500000000000002</v>
      </c>
      <c r="I136" s="238"/>
      <c r="J136" s="234"/>
      <c r="K136" s="234"/>
      <c r="L136" s="239"/>
      <c r="M136" s="240"/>
      <c r="N136" s="241"/>
      <c r="O136" s="241"/>
      <c r="P136" s="241"/>
      <c r="Q136" s="241"/>
      <c r="R136" s="241"/>
      <c r="S136" s="241"/>
      <c r="T136" s="242"/>
      <c r="AT136" s="243" t="s">
        <v>272</v>
      </c>
      <c r="AU136" s="243" t="s">
        <v>91</v>
      </c>
      <c r="AV136" s="15" t="s">
        <v>91</v>
      </c>
      <c r="AW136" s="15" t="s">
        <v>38</v>
      </c>
      <c r="AX136" s="15" t="s">
        <v>89</v>
      </c>
      <c r="AY136" s="243" t="s">
        <v>262</v>
      </c>
    </row>
    <row r="137" spans="1:65" s="2" customFormat="1" ht="21.75" customHeight="1">
      <c r="A137" s="37"/>
      <c r="B137" s="38"/>
      <c r="C137" s="195" t="s">
        <v>391</v>
      </c>
      <c r="D137" s="195" t="s">
        <v>264</v>
      </c>
      <c r="E137" s="196" t="s">
        <v>4837</v>
      </c>
      <c r="F137" s="197" t="s">
        <v>4838</v>
      </c>
      <c r="G137" s="198" t="s">
        <v>590</v>
      </c>
      <c r="H137" s="199">
        <v>1.22</v>
      </c>
      <c r="I137" s="200"/>
      <c r="J137" s="201">
        <f>ROUND(I137*H137,2)</f>
        <v>0</v>
      </c>
      <c r="K137" s="197" t="s">
        <v>268</v>
      </c>
      <c r="L137" s="42"/>
      <c r="M137" s="202" t="s">
        <v>44</v>
      </c>
      <c r="N137" s="203" t="s">
        <v>53</v>
      </c>
      <c r="O137" s="67"/>
      <c r="P137" s="204">
        <f>O137*H137</f>
        <v>0</v>
      </c>
      <c r="Q137" s="204">
        <v>2.4000000000000001E-4</v>
      </c>
      <c r="R137" s="204">
        <f>Q137*H137</f>
        <v>2.9280000000000002E-4</v>
      </c>
      <c r="S137" s="204">
        <v>0</v>
      </c>
      <c r="T137" s="205">
        <f>S137*H137</f>
        <v>0</v>
      </c>
      <c r="U137" s="37"/>
      <c r="V137" s="37"/>
      <c r="W137" s="37"/>
      <c r="X137" s="37"/>
      <c r="Y137" s="37"/>
      <c r="Z137" s="37"/>
      <c r="AA137" s="37"/>
      <c r="AB137" s="37"/>
      <c r="AC137" s="37"/>
      <c r="AD137" s="37"/>
      <c r="AE137" s="37"/>
      <c r="AR137" s="206" t="s">
        <v>104</v>
      </c>
      <c r="AT137" s="206" t="s">
        <v>264</v>
      </c>
      <c r="AU137" s="206" t="s">
        <v>91</v>
      </c>
      <c r="AY137" s="19" t="s">
        <v>262</v>
      </c>
      <c r="BE137" s="207">
        <f>IF(N137="základní",J137,0)</f>
        <v>0</v>
      </c>
      <c r="BF137" s="207">
        <f>IF(N137="snížená",J137,0)</f>
        <v>0</v>
      </c>
      <c r="BG137" s="207">
        <f>IF(N137="zákl. přenesená",J137,0)</f>
        <v>0</v>
      </c>
      <c r="BH137" s="207">
        <f>IF(N137="sníž. přenesená",J137,0)</f>
        <v>0</v>
      </c>
      <c r="BI137" s="207">
        <f>IF(N137="nulová",J137,0)</f>
        <v>0</v>
      </c>
      <c r="BJ137" s="19" t="s">
        <v>89</v>
      </c>
      <c r="BK137" s="207">
        <f>ROUND(I137*H137,2)</f>
        <v>0</v>
      </c>
      <c r="BL137" s="19" t="s">
        <v>104</v>
      </c>
      <c r="BM137" s="206" t="s">
        <v>4839</v>
      </c>
    </row>
    <row r="138" spans="1:65" s="13" customFormat="1" ht="10">
      <c r="B138" s="212"/>
      <c r="C138" s="213"/>
      <c r="D138" s="208" t="s">
        <v>272</v>
      </c>
      <c r="E138" s="214" t="s">
        <v>44</v>
      </c>
      <c r="F138" s="215" t="s">
        <v>4800</v>
      </c>
      <c r="G138" s="213"/>
      <c r="H138" s="214" t="s">
        <v>44</v>
      </c>
      <c r="I138" s="216"/>
      <c r="J138" s="213"/>
      <c r="K138" s="213"/>
      <c r="L138" s="217"/>
      <c r="M138" s="218"/>
      <c r="N138" s="219"/>
      <c r="O138" s="219"/>
      <c r="P138" s="219"/>
      <c r="Q138" s="219"/>
      <c r="R138" s="219"/>
      <c r="S138" s="219"/>
      <c r="T138" s="220"/>
      <c r="AT138" s="221" t="s">
        <v>272</v>
      </c>
      <c r="AU138" s="221" t="s">
        <v>91</v>
      </c>
      <c r="AV138" s="13" t="s">
        <v>89</v>
      </c>
      <c r="AW138" s="13" t="s">
        <v>38</v>
      </c>
      <c r="AX138" s="13" t="s">
        <v>82</v>
      </c>
      <c r="AY138" s="221" t="s">
        <v>262</v>
      </c>
    </row>
    <row r="139" spans="1:65" s="13" customFormat="1" ht="10">
      <c r="B139" s="212"/>
      <c r="C139" s="213"/>
      <c r="D139" s="208" t="s">
        <v>272</v>
      </c>
      <c r="E139" s="214" t="s">
        <v>44</v>
      </c>
      <c r="F139" s="215" t="s">
        <v>4827</v>
      </c>
      <c r="G139" s="213"/>
      <c r="H139" s="214" t="s">
        <v>44</v>
      </c>
      <c r="I139" s="216"/>
      <c r="J139" s="213"/>
      <c r="K139" s="213"/>
      <c r="L139" s="217"/>
      <c r="M139" s="218"/>
      <c r="N139" s="219"/>
      <c r="O139" s="219"/>
      <c r="P139" s="219"/>
      <c r="Q139" s="219"/>
      <c r="R139" s="219"/>
      <c r="S139" s="219"/>
      <c r="T139" s="220"/>
      <c r="AT139" s="221" t="s">
        <v>272</v>
      </c>
      <c r="AU139" s="221" t="s">
        <v>91</v>
      </c>
      <c r="AV139" s="13" t="s">
        <v>89</v>
      </c>
      <c r="AW139" s="13" t="s">
        <v>38</v>
      </c>
      <c r="AX139" s="13" t="s">
        <v>82</v>
      </c>
      <c r="AY139" s="221" t="s">
        <v>262</v>
      </c>
    </row>
    <row r="140" spans="1:65" s="15" customFormat="1" ht="10">
      <c r="B140" s="233"/>
      <c r="C140" s="234"/>
      <c r="D140" s="208" t="s">
        <v>272</v>
      </c>
      <c r="E140" s="235" t="s">
        <v>44</v>
      </c>
      <c r="F140" s="236" t="s">
        <v>4840</v>
      </c>
      <c r="G140" s="234"/>
      <c r="H140" s="237">
        <v>1.22</v>
      </c>
      <c r="I140" s="238"/>
      <c r="J140" s="234"/>
      <c r="K140" s="234"/>
      <c r="L140" s="239"/>
      <c r="M140" s="240"/>
      <c r="N140" s="241"/>
      <c r="O140" s="241"/>
      <c r="P140" s="241"/>
      <c r="Q140" s="241"/>
      <c r="R140" s="241"/>
      <c r="S140" s="241"/>
      <c r="T140" s="242"/>
      <c r="AT140" s="243" t="s">
        <v>272</v>
      </c>
      <c r="AU140" s="243" t="s">
        <v>91</v>
      </c>
      <c r="AV140" s="15" t="s">
        <v>91</v>
      </c>
      <c r="AW140" s="15" t="s">
        <v>38</v>
      </c>
      <c r="AX140" s="15" t="s">
        <v>89</v>
      </c>
      <c r="AY140" s="243" t="s">
        <v>262</v>
      </c>
    </row>
    <row r="141" spans="1:65" s="2" customFormat="1" ht="21.75" customHeight="1">
      <c r="A141" s="37"/>
      <c r="B141" s="38"/>
      <c r="C141" s="195" t="s">
        <v>397</v>
      </c>
      <c r="D141" s="195" t="s">
        <v>264</v>
      </c>
      <c r="E141" s="196" t="s">
        <v>4841</v>
      </c>
      <c r="F141" s="197" t="s">
        <v>4842</v>
      </c>
      <c r="G141" s="198" t="s">
        <v>590</v>
      </c>
      <c r="H141" s="199">
        <v>3.6</v>
      </c>
      <c r="I141" s="200"/>
      <c r="J141" s="201">
        <f>ROUND(I141*H141,2)</f>
        <v>0</v>
      </c>
      <c r="K141" s="197" t="s">
        <v>268</v>
      </c>
      <c r="L141" s="42"/>
      <c r="M141" s="202" t="s">
        <v>44</v>
      </c>
      <c r="N141" s="203" t="s">
        <v>53</v>
      </c>
      <c r="O141" s="67"/>
      <c r="P141" s="204">
        <f>O141*H141</f>
        <v>0</v>
      </c>
      <c r="Q141" s="204">
        <v>2.9999999999999997E-4</v>
      </c>
      <c r="R141" s="204">
        <f>Q141*H141</f>
        <v>1.08E-3</v>
      </c>
      <c r="S141" s="204">
        <v>0</v>
      </c>
      <c r="T141" s="205">
        <f>S141*H141</f>
        <v>0</v>
      </c>
      <c r="U141" s="37"/>
      <c r="V141" s="37"/>
      <c r="W141" s="37"/>
      <c r="X141" s="37"/>
      <c r="Y141" s="37"/>
      <c r="Z141" s="37"/>
      <c r="AA141" s="37"/>
      <c r="AB141" s="37"/>
      <c r="AC141" s="37"/>
      <c r="AD141" s="37"/>
      <c r="AE141" s="37"/>
      <c r="AR141" s="206" t="s">
        <v>104</v>
      </c>
      <c r="AT141" s="206" t="s">
        <v>264</v>
      </c>
      <c r="AU141" s="206" t="s">
        <v>91</v>
      </c>
      <c r="AY141" s="19" t="s">
        <v>262</v>
      </c>
      <c r="BE141" s="207">
        <f>IF(N141="základní",J141,0)</f>
        <v>0</v>
      </c>
      <c r="BF141" s="207">
        <f>IF(N141="snížená",J141,0)</f>
        <v>0</v>
      </c>
      <c r="BG141" s="207">
        <f>IF(N141="zákl. přenesená",J141,0)</f>
        <v>0</v>
      </c>
      <c r="BH141" s="207">
        <f>IF(N141="sníž. přenesená",J141,0)</f>
        <v>0</v>
      </c>
      <c r="BI141" s="207">
        <f>IF(N141="nulová",J141,0)</f>
        <v>0</v>
      </c>
      <c r="BJ141" s="19" t="s">
        <v>89</v>
      </c>
      <c r="BK141" s="207">
        <f>ROUND(I141*H141,2)</f>
        <v>0</v>
      </c>
      <c r="BL141" s="19" t="s">
        <v>104</v>
      </c>
      <c r="BM141" s="206" t="s">
        <v>4843</v>
      </c>
    </row>
    <row r="142" spans="1:65" s="13" customFormat="1" ht="10">
      <c r="B142" s="212"/>
      <c r="C142" s="213"/>
      <c r="D142" s="208" t="s">
        <v>272</v>
      </c>
      <c r="E142" s="214" t="s">
        <v>44</v>
      </c>
      <c r="F142" s="215" t="s">
        <v>4826</v>
      </c>
      <c r="G142" s="213"/>
      <c r="H142" s="214" t="s">
        <v>44</v>
      </c>
      <c r="I142" s="216"/>
      <c r="J142" s="213"/>
      <c r="K142" s="213"/>
      <c r="L142" s="217"/>
      <c r="M142" s="218"/>
      <c r="N142" s="219"/>
      <c r="O142" s="219"/>
      <c r="P142" s="219"/>
      <c r="Q142" s="219"/>
      <c r="R142" s="219"/>
      <c r="S142" s="219"/>
      <c r="T142" s="220"/>
      <c r="AT142" s="221" t="s">
        <v>272</v>
      </c>
      <c r="AU142" s="221" t="s">
        <v>91</v>
      </c>
      <c r="AV142" s="13" t="s">
        <v>89</v>
      </c>
      <c r="AW142" s="13" t="s">
        <v>38</v>
      </c>
      <c r="AX142" s="13" t="s">
        <v>82</v>
      </c>
      <c r="AY142" s="221" t="s">
        <v>262</v>
      </c>
    </row>
    <row r="143" spans="1:65" s="13" customFormat="1" ht="10">
      <c r="B143" s="212"/>
      <c r="C143" s="213"/>
      <c r="D143" s="208" t="s">
        <v>272</v>
      </c>
      <c r="E143" s="214" t="s">
        <v>44</v>
      </c>
      <c r="F143" s="215" t="s">
        <v>4844</v>
      </c>
      <c r="G143" s="213"/>
      <c r="H143" s="214" t="s">
        <v>44</v>
      </c>
      <c r="I143" s="216"/>
      <c r="J143" s="213"/>
      <c r="K143" s="213"/>
      <c r="L143" s="217"/>
      <c r="M143" s="218"/>
      <c r="N143" s="219"/>
      <c r="O143" s="219"/>
      <c r="P143" s="219"/>
      <c r="Q143" s="219"/>
      <c r="R143" s="219"/>
      <c r="S143" s="219"/>
      <c r="T143" s="220"/>
      <c r="AT143" s="221" t="s">
        <v>272</v>
      </c>
      <c r="AU143" s="221" t="s">
        <v>91</v>
      </c>
      <c r="AV143" s="13" t="s">
        <v>89</v>
      </c>
      <c r="AW143" s="13" t="s">
        <v>38</v>
      </c>
      <c r="AX143" s="13" t="s">
        <v>82</v>
      </c>
      <c r="AY143" s="221" t="s">
        <v>262</v>
      </c>
    </row>
    <row r="144" spans="1:65" s="15" customFormat="1" ht="10">
      <c r="B144" s="233"/>
      <c r="C144" s="234"/>
      <c r="D144" s="208" t="s">
        <v>272</v>
      </c>
      <c r="E144" s="235" t="s">
        <v>44</v>
      </c>
      <c r="F144" s="236" t="s">
        <v>4845</v>
      </c>
      <c r="G144" s="234"/>
      <c r="H144" s="237">
        <v>3.6</v>
      </c>
      <c r="I144" s="238"/>
      <c r="J144" s="234"/>
      <c r="K144" s="234"/>
      <c r="L144" s="239"/>
      <c r="M144" s="240"/>
      <c r="N144" s="241"/>
      <c r="O144" s="241"/>
      <c r="P144" s="241"/>
      <c r="Q144" s="241"/>
      <c r="R144" s="241"/>
      <c r="S144" s="241"/>
      <c r="T144" s="242"/>
      <c r="AT144" s="243" t="s">
        <v>272</v>
      </c>
      <c r="AU144" s="243" t="s">
        <v>91</v>
      </c>
      <c r="AV144" s="15" t="s">
        <v>91</v>
      </c>
      <c r="AW144" s="15" t="s">
        <v>38</v>
      </c>
      <c r="AX144" s="15" t="s">
        <v>89</v>
      </c>
      <c r="AY144" s="243" t="s">
        <v>262</v>
      </c>
    </row>
    <row r="145" spans="1:65" s="2" customFormat="1" ht="16.5" customHeight="1">
      <c r="A145" s="37"/>
      <c r="B145" s="38"/>
      <c r="C145" s="195" t="s">
        <v>403</v>
      </c>
      <c r="D145" s="195" t="s">
        <v>264</v>
      </c>
      <c r="E145" s="196" t="s">
        <v>4846</v>
      </c>
      <c r="F145" s="197" t="s">
        <v>4847</v>
      </c>
      <c r="G145" s="198" t="s">
        <v>590</v>
      </c>
      <c r="H145" s="199">
        <v>315.91000000000003</v>
      </c>
      <c r="I145" s="200"/>
      <c r="J145" s="201">
        <f>ROUND(I145*H145,2)</f>
        <v>0</v>
      </c>
      <c r="K145" s="197" t="s">
        <v>268</v>
      </c>
      <c r="L145" s="42"/>
      <c r="M145" s="202" t="s">
        <v>44</v>
      </c>
      <c r="N145" s="203" t="s">
        <v>53</v>
      </c>
      <c r="O145" s="67"/>
      <c r="P145" s="204">
        <f>O145*H145</f>
        <v>0</v>
      </c>
      <c r="Q145" s="204">
        <v>0</v>
      </c>
      <c r="R145" s="204">
        <f>Q145*H145</f>
        <v>0</v>
      </c>
      <c r="S145" s="204">
        <v>0</v>
      </c>
      <c r="T145" s="205">
        <f>S145*H145</f>
        <v>0</v>
      </c>
      <c r="U145" s="37"/>
      <c r="V145" s="37"/>
      <c r="W145" s="37"/>
      <c r="X145" s="37"/>
      <c r="Y145" s="37"/>
      <c r="Z145" s="37"/>
      <c r="AA145" s="37"/>
      <c r="AB145" s="37"/>
      <c r="AC145" s="37"/>
      <c r="AD145" s="37"/>
      <c r="AE145" s="37"/>
      <c r="AR145" s="206" t="s">
        <v>104</v>
      </c>
      <c r="AT145" s="206" t="s">
        <v>264</v>
      </c>
      <c r="AU145" s="206" t="s">
        <v>91</v>
      </c>
      <c r="AY145" s="19" t="s">
        <v>262</v>
      </c>
      <c r="BE145" s="207">
        <f>IF(N145="základní",J145,0)</f>
        <v>0</v>
      </c>
      <c r="BF145" s="207">
        <f>IF(N145="snížená",J145,0)</f>
        <v>0</v>
      </c>
      <c r="BG145" s="207">
        <f>IF(N145="zákl. přenesená",J145,0)</f>
        <v>0</v>
      </c>
      <c r="BH145" s="207">
        <f>IF(N145="sníž. přenesená",J145,0)</f>
        <v>0</v>
      </c>
      <c r="BI145" s="207">
        <f>IF(N145="nulová",J145,0)</f>
        <v>0</v>
      </c>
      <c r="BJ145" s="19" t="s">
        <v>89</v>
      </c>
      <c r="BK145" s="207">
        <f>ROUND(I145*H145,2)</f>
        <v>0</v>
      </c>
      <c r="BL145" s="19" t="s">
        <v>104</v>
      </c>
      <c r="BM145" s="206" t="s">
        <v>4848</v>
      </c>
    </row>
    <row r="146" spans="1:65" s="13" customFormat="1" ht="10">
      <c r="B146" s="212"/>
      <c r="C146" s="213"/>
      <c r="D146" s="208" t="s">
        <v>272</v>
      </c>
      <c r="E146" s="214" t="s">
        <v>44</v>
      </c>
      <c r="F146" s="215" t="s">
        <v>4800</v>
      </c>
      <c r="G146" s="213"/>
      <c r="H146" s="214" t="s">
        <v>44</v>
      </c>
      <c r="I146" s="216"/>
      <c r="J146" s="213"/>
      <c r="K146" s="213"/>
      <c r="L146" s="217"/>
      <c r="M146" s="218"/>
      <c r="N146" s="219"/>
      <c r="O146" s="219"/>
      <c r="P146" s="219"/>
      <c r="Q146" s="219"/>
      <c r="R146" s="219"/>
      <c r="S146" s="219"/>
      <c r="T146" s="220"/>
      <c r="AT146" s="221" t="s">
        <v>272</v>
      </c>
      <c r="AU146" s="221" t="s">
        <v>91</v>
      </c>
      <c r="AV146" s="13" t="s">
        <v>89</v>
      </c>
      <c r="AW146" s="13" t="s">
        <v>38</v>
      </c>
      <c r="AX146" s="13" t="s">
        <v>82</v>
      </c>
      <c r="AY146" s="221" t="s">
        <v>262</v>
      </c>
    </row>
    <row r="147" spans="1:65" s="13" customFormat="1" ht="10">
      <c r="B147" s="212"/>
      <c r="C147" s="213"/>
      <c r="D147" s="208" t="s">
        <v>272</v>
      </c>
      <c r="E147" s="214" t="s">
        <v>44</v>
      </c>
      <c r="F147" s="215" t="s">
        <v>4801</v>
      </c>
      <c r="G147" s="213"/>
      <c r="H147" s="214" t="s">
        <v>44</v>
      </c>
      <c r="I147" s="216"/>
      <c r="J147" s="213"/>
      <c r="K147" s="213"/>
      <c r="L147" s="217"/>
      <c r="M147" s="218"/>
      <c r="N147" s="219"/>
      <c r="O147" s="219"/>
      <c r="P147" s="219"/>
      <c r="Q147" s="219"/>
      <c r="R147" s="219"/>
      <c r="S147" s="219"/>
      <c r="T147" s="220"/>
      <c r="AT147" s="221" t="s">
        <v>272</v>
      </c>
      <c r="AU147" s="221" t="s">
        <v>91</v>
      </c>
      <c r="AV147" s="13" t="s">
        <v>89</v>
      </c>
      <c r="AW147" s="13" t="s">
        <v>38</v>
      </c>
      <c r="AX147" s="13" t="s">
        <v>82</v>
      </c>
      <c r="AY147" s="221" t="s">
        <v>262</v>
      </c>
    </row>
    <row r="148" spans="1:65" s="15" customFormat="1" ht="10">
      <c r="B148" s="233"/>
      <c r="C148" s="234"/>
      <c r="D148" s="208" t="s">
        <v>272</v>
      </c>
      <c r="E148" s="235" t="s">
        <v>44</v>
      </c>
      <c r="F148" s="236" t="s">
        <v>4849</v>
      </c>
      <c r="G148" s="234"/>
      <c r="H148" s="237">
        <v>315.91000000000003</v>
      </c>
      <c r="I148" s="238"/>
      <c r="J148" s="234"/>
      <c r="K148" s="234"/>
      <c r="L148" s="239"/>
      <c r="M148" s="240"/>
      <c r="N148" s="241"/>
      <c r="O148" s="241"/>
      <c r="P148" s="241"/>
      <c r="Q148" s="241"/>
      <c r="R148" s="241"/>
      <c r="S148" s="241"/>
      <c r="T148" s="242"/>
      <c r="AT148" s="243" t="s">
        <v>272</v>
      </c>
      <c r="AU148" s="243" t="s">
        <v>91</v>
      </c>
      <c r="AV148" s="15" t="s">
        <v>91</v>
      </c>
      <c r="AW148" s="15" t="s">
        <v>38</v>
      </c>
      <c r="AX148" s="15" t="s">
        <v>89</v>
      </c>
      <c r="AY148" s="243" t="s">
        <v>262</v>
      </c>
    </row>
    <row r="149" spans="1:65" s="2" customFormat="1" ht="16.5" customHeight="1">
      <c r="A149" s="37"/>
      <c r="B149" s="38"/>
      <c r="C149" s="195" t="s">
        <v>410</v>
      </c>
      <c r="D149" s="195" t="s">
        <v>264</v>
      </c>
      <c r="E149" s="196" t="s">
        <v>4850</v>
      </c>
      <c r="F149" s="197" t="s">
        <v>4851</v>
      </c>
      <c r="G149" s="198" t="s">
        <v>590</v>
      </c>
      <c r="H149" s="199">
        <v>150.96</v>
      </c>
      <c r="I149" s="200"/>
      <c r="J149" s="201">
        <f>ROUND(I149*H149,2)</f>
        <v>0</v>
      </c>
      <c r="K149" s="197" t="s">
        <v>268</v>
      </c>
      <c r="L149" s="42"/>
      <c r="M149" s="202" t="s">
        <v>44</v>
      </c>
      <c r="N149" s="203" t="s">
        <v>53</v>
      </c>
      <c r="O149" s="67"/>
      <c r="P149" s="204">
        <f>O149*H149</f>
        <v>0</v>
      </c>
      <c r="Q149" s="204">
        <v>0</v>
      </c>
      <c r="R149" s="204">
        <f>Q149*H149</f>
        <v>0</v>
      </c>
      <c r="S149" s="204">
        <v>0</v>
      </c>
      <c r="T149" s="205">
        <f>S149*H149</f>
        <v>0</v>
      </c>
      <c r="U149" s="37"/>
      <c r="V149" s="37"/>
      <c r="W149" s="37"/>
      <c r="X149" s="37"/>
      <c r="Y149" s="37"/>
      <c r="Z149" s="37"/>
      <c r="AA149" s="37"/>
      <c r="AB149" s="37"/>
      <c r="AC149" s="37"/>
      <c r="AD149" s="37"/>
      <c r="AE149" s="37"/>
      <c r="AR149" s="206" t="s">
        <v>104</v>
      </c>
      <c r="AT149" s="206" t="s">
        <v>264</v>
      </c>
      <c r="AU149" s="206" t="s">
        <v>91</v>
      </c>
      <c r="AY149" s="19" t="s">
        <v>262</v>
      </c>
      <c r="BE149" s="207">
        <f>IF(N149="základní",J149,0)</f>
        <v>0</v>
      </c>
      <c r="BF149" s="207">
        <f>IF(N149="snížená",J149,0)</f>
        <v>0</v>
      </c>
      <c r="BG149" s="207">
        <f>IF(N149="zákl. přenesená",J149,0)</f>
        <v>0</v>
      </c>
      <c r="BH149" s="207">
        <f>IF(N149="sníž. přenesená",J149,0)</f>
        <v>0</v>
      </c>
      <c r="BI149" s="207">
        <f>IF(N149="nulová",J149,0)</f>
        <v>0</v>
      </c>
      <c r="BJ149" s="19" t="s">
        <v>89</v>
      </c>
      <c r="BK149" s="207">
        <f>ROUND(I149*H149,2)</f>
        <v>0</v>
      </c>
      <c r="BL149" s="19" t="s">
        <v>104</v>
      </c>
      <c r="BM149" s="206" t="s">
        <v>4852</v>
      </c>
    </row>
    <row r="150" spans="1:65" s="13" customFormat="1" ht="10">
      <c r="B150" s="212"/>
      <c r="C150" s="213"/>
      <c r="D150" s="208" t="s">
        <v>272</v>
      </c>
      <c r="E150" s="214" t="s">
        <v>44</v>
      </c>
      <c r="F150" s="215" t="s">
        <v>4800</v>
      </c>
      <c r="G150" s="213"/>
      <c r="H150" s="214" t="s">
        <v>44</v>
      </c>
      <c r="I150" s="216"/>
      <c r="J150" s="213"/>
      <c r="K150" s="213"/>
      <c r="L150" s="217"/>
      <c r="M150" s="218"/>
      <c r="N150" s="219"/>
      <c r="O150" s="219"/>
      <c r="P150" s="219"/>
      <c r="Q150" s="219"/>
      <c r="R150" s="219"/>
      <c r="S150" s="219"/>
      <c r="T150" s="220"/>
      <c r="AT150" s="221" t="s">
        <v>272</v>
      </c>
      <c r="AU150" s="221" t="s">
        <v>91</v>
      </c>
      <c r="AV150" s="13" t="s">
        <v>89</v>
      </c>
      <c r="AW150" s="13" t="s">
        <v>38</v>
      </c>
      <c r="AX150" s="13" t="s">
        <v>82</v>
      </c>
      <c r="AY150" s="221" t="s">
        <v>262</v>
      </c>
    </row>
    <row r="151" spans="1:65" s="13" customFormat="1" ht="10">
      <c r="B151" s="212"/>
      <c r="C151" s="213"/>
      <c r="D151" s="208" t="s">
        <v>272</v>
      </c>
      <c r="E151" s="214" t="s">
        <v>44</v>
      </c>
      <c r="F151" s="215" t="s">
        <v>4814</v>
      </c>
      <c r="G151" s="213"/>
      <c r="H151" s="214" t="s">
        <v>44</v>
      </c>
      <c r="I151" s="216"/>
      <c r="J151" s="213"/>
      <c r="K151" s="213"/>
      <c r="L151" s="217"/>
      <c r="M151" s="218"/>
      <c r="N151" s="219"/>
      <c r="O151" s="219"/>
      <c r="P151" s="219"/>
      <c r="Q151" s="219"/>
      <c r="R151" s="219"/>
      <c r="S151" s="219"/>
      <c r="T151" s="220"/>
      <c r="AT151" s="221" t="s">
        <v>272</v>
      </c>
      <c r="AU151" s="221" t="s">
        <v>91</v>
      </c>
      <c r="AV151" s="13" t="s">
        <v>89</v>
      </c>
      <c r="AW151" s="13" t="s">
        <v>38</v>
      </c>
      <c r="AX151" s="13" t="s">
        <v>82</v>
      </c>
      <c r="AY151" s="221" t="s">
        <v>262</v>
      </c>
    </row>
    <row r="152" spans="1:65" s="15" customFormat="1" ht="10">
      <c r="B152" s="233"/>
      <c r="C152" s="234"/>
      <c r="D152" s="208" t="s">
        <v>272</v>
      </c>
      <c r="E152" s="235" t="s">
        <v>44</v>
      </c>
      <c r="F152" s="236" t="s">
        <v>4853</v>
      </c>
      <c r="G152" s="234"/>
      <c r="H152" s="237">
        <v>150.96</v>
      </c>
      <c r="I152" s="238"/>
      <c r="J152" s="234"/>
      <c r="K152" s="234"/>
      <c r="L152" s="239"/>
      <c r="M152" s="240"/>
      <c r="N152" s="241"/>
      <c r="O152" s="241"/>
      <c r="P152" s="241"/>
      <c r="Q152" s="241"/>
      <c r="R152" s="241"/>
      <c r="S152" s="241"/>
      <c r="T152" s="242"/>
      <c r="AT152" s="243" t="s">
        <v>272</v>
      </c>
      <c r="AU152" s="243" t="s">
        <v>91</v>
      </c>
      <c r="AV152" s="15" t="s">
        <v>91</v>
      </c>
      <c r="AW152" s="15" t="s">
        <v>38</v>
      </c>
      <c r="AX152" s="15" t="s">
        <v>89</v>
      </c>
      <c r="AY152" s="243" t="s">
        <v>262</v>
      </c>
    </row>
    <row r="153" spans="1:65" s="2" customFormat="1" ht="16.5" customHeight="1">
      <c r="A153" s="37"/>
      <c r="B153" s="38"/>
      <c r="C153" s="195" t="s">
        <v>416</v>
      </c>
      <c r="D153" s="195" t="s">
        <v>264</v>
      </c>
      <c r="E153" s="196" t="s">
        <v>4854</v>
      </c>
      <c r="F153" s="197" t="s">
        <v>4855</v>
      </c>
      <c r="G153" s="198" t="s">
        <v>590</v>
      </c>
      <c r="H153" s="199">
        <v>82.95</v>
      </c>
      <c r="I153" s="200"/>
      <c r="J153" s="201">
        <f>ROUND(I153*H153,2)</f>
        <v>0</v>
      </c>
      <c r="K153" s="197" t="s">
        <v>268</v>
      </c>
      <c r="L153" s="42"/>
      <c r="M153" s="202" t="s">
        <v>44</v>
      </c>
      <c r="N153" s="203" t="s">
        <v>53</v>
      </c>
      <c r="O153" s="67"/>
      <c r="P153" s="204">
        <f>O153*H153</f>
        <v>0</v>
      </c>
      <c r="Q153" s="204">
        <v>0</v>
      </c>
      <c r="R153" s="204">
        <f>Q153*H153</f>
        <v>0</v>
      </c>
      <c r="S153" s="204">
        <v>0</v>
      </c>
      <c r="T153" s="205">
        <f>S153*H153</f>
        <v>0</v>
      </c>
      <c r="U153" s="37"/>
      <c r="V153" s="37"/>
      <c r="W153" s="37"/>
      <c r="X153" s="37"/>
      <c r="Y153" s="37"/>
      <c r="Z153" s="37"/>
      <c r="AA153" s="37"/>
      <c r="AB153" s="37"/>
      <c r="AC153" s="37"/>
      <c r="AD153" s="37"/>
      <c r="AE153" s="37"/>
      <c r="AR153" s="206" t="s">
        <v>104</v>
      </c>
      <c r="AT153" s="206" t="s">
        <v>264</v>
      </c>
      <c r="AU153" s="206" t="s">
        <v>91</v>
      </c>
      <c r="AY153" s="19" t="s">
        <v>262</v>
      </c>
      <c r="BE153" s="207">
        <f>IF(N153="základní",J153,0)</f>
        <v>0</v>
      </c>
      <c r="BF153" s="207">
        <f>IF(N153="snížená",J153,0)</f>
        <v>0</v>
      </c>
      <c r="BG153" s="207">
        <f>IF(N153="zákl. přenesená",J153,0)</f>
        <v>0</v>
      </c>
      <c r="BH153" s="207">
        <f>IF(N153="sníž. přenesená",J153,0)</f>
        <v>0</v>
      </c>
      <c r="BI153" s="207">
        <f>IF(N153="nulová",J153,0)</f>
        <v>0</v>
      </c>
      <c r="BJ153" s="19" t="s">
        <v>89</v>
      </c>
      <c r="BK153" s="207">
        <f>ROUND(I153*H153,2)</f>
        <v>0</v>
      </c>
      <c r="BL153" s="19" t="s">
        <v>104</v>
      </c>
      <c r="BM153" s="206" t="s">
        <v>4856</v>
      </c>
    </row>
    <row r="154" spans="1:65" s="13" customFormat="1" ht="10">
      <c r="B154" s="212"/>
      <c r="C154" s="213"/>
      <c r="D154" s="208" t="s">
        <v>272</v>
      </c>
      <c r="E154" s="214" t="s">
        <v>44</v>
      </c>
      <c r="F154" s="215" t="s">
        <v>4800</v>
      </c>
      <c r="G154" s="213"/>
      <c r="H154" s="214" t="s">
        <v>44</v>
      </c>
      <c r="I154" s="216"/>
      <c r="J154" s="213"/>
      <c r="K154" s="213"/>
      <c r="L154" s="217"/>
      <c r="M154" s="218"/>
      <c r="N154" s="219"/>
      <c r="O154" s="219"/>
      <c r="P154" s="219"/>
      <c r="Q154" s="219"/>
      <c r="R154" s="219"/>
      <c r="S154" s="219"/>
      <c r="T154" s="220"/>
      <c r="AT154" s="221" t="s">
        <v>272</v>
      </c>
      <c r="AU154" s="221" t="s">
        <v>91</v>
      </c>
      <c r="AV154" s="13" t="s">
        <v>89</v>
      </c>
      <c r="AW154" s="13" t="s">
        <v>38</v>
      </c>
      <c r="AX154" s="13" t="s">
        <v>82</v>
      </c>
      <c r="AY154" s="221" t="s">
        <v>262</v>
      </c>
    </row>
    <row r="155" spans="1:65" s="13" customFormat="1" ht="10">
      <c r="B155" s="212"/>
      <c r="C155" s="213"/>
      <c r="D155" s="208" t="s">
        <v>272</v>
      </c>
      <c r="E155" s="214" t="s">
        <v>44</v>
      </c>
      <c r="F155" s="215" t="s">
        <v>4827</v>
      </c>
      <c r="G155" s="213"/>
      <c r="H155" s="214" t="s">
        <v>44</v>
      </c>
      <c r="I155" s="216"/>
      <c r="J155" s="213"/>
      <c r="K155" s="213"/>
      <c r="L155" s="217"/>
      <c r="M155" s="218"/>
      <c r="N155" s="219"/>
      <c r="O155" s="219"/>
      <c r="P155" s="219"/>
      <c r="Q155" s="219"/>
      <c r="R155" s="219"/>
      <c r="S155" s="219"/>
      <c r="T155" s="220"/>
      <c r="AT155" s="221" t="s">
        <v>272</v>
      </c>
      <c r="AU155" s="221" t="s">
        <v>91</v>
      </c>
      <c r="AV155" s="13" t="s">
        <v>89</v>
      </c>
      <c r="AW155" s="13" t="s">
        <v>38</v>
      </c>
      <c r="AX155" s="13" t="s">
        <v>82</v>
      </c>
      <c r="AY155" s="221" t="s">
        <v>262</v>
      </c>
    </row>
    <row r="156" spans="1:65" s="15" customFormat="1" ht="10">
      <c r="B156" s="233"/>
      <c r="C156" s="234"/>
      <c r="D156" s="208" t="s">
        <v>272</v>
      </c>
      <c r="E156" s="235" t="s">
        <v>44</v>
      </c>
      <c r="F156" s="236" t="s">
        <v>4857</v>
      </c>
      <c r="G156" s="234"/>
      <c r="H156" s="237">
        <v>24.45</v>
      </c>
      <c r="I156" s="238"/>
      <c r="J156" s="234"/>
      <c r="K156" s="234"/>
      <c r="L156" s="239"/>
      <c r="M156" s="240"/>
      <c r="N156" s="241"/>
      <c r="O156" s="241"/>
      <c r="P156" s="241"/>
      <c r="Q156" s="241"/>
      <c r="R156" s="241"/>
      <c r="S156" s="241"/>
      <c r="T156" s="242"/>
      <c r="AT156" s="243" t="s">
        <v>272</v>
      </c>
      <c r="AU156" s="243" t="s">
        <v>91</v>
      </c>
      <c r="AV156" s="15" t="s">
        <v>91</v>
      </c>
      <c r="AW156" s="15" t="s">
        <v>38</v>
      </c>
      <c r="AX156" s="15" t="s">
        <v>82</v>
      </c>
      <c r="AY156" s="243" t="s">
        <v>262</v>
      </c>
    </row>
    <row r="157" spans="1:65" s="13" customFormat="1" ht="10">
      <c r="B157" s="212"/>
      <c r="C157" s="213"/>
      <c r="D157" s="208" t="s">
        <v>272</v>
      </c>
      <c r="E157" s="214" t="s">
        <v>44</v>
      </c>
      <c r="F157" s="215" t="s">
        <v>4826</v>
      </c>
      <c r="G157" s="213"/>
      <c r="H157" s="214" t="s">
        <v>44</v>
      </c>
      <c r="I157" s="216"/>
      <c r="J157" s="213"/>
      <c r="K157" s="213"/>
      <c r="L157" s="217"/>
      <c r="M157" s="218"/>
      <c r="N157" s="219"/>
      <c r="O157" s="219"/>
      <c r="P157" s="219"/>
      <c r="Q157" s="219"/>
      <c r="R157" s="219"/>
      <c r="S157" s="219"/>
      <c r="T157" s="220"/>
      <c r="AT157" s="221" t="s">
        <v>272</v>
      </c>
      <c r="AU157" s="221" t="s">
        <v>91</v>
      </c>
      <c r="AV157" s="13" t="s">
        <v>89</v>
      </c>
      <c r="AW157" s="13" t="s">
        <v>38</v>
      </c>
      <c r="AX157" s="13" t="s">
        <v>82</v>
      </c>
      <c r="AY157" s="221" t="s">
        <v>262</v>
      </c>
    </row>
    <row r="158" spans="1:65" s="13" customFormat="1" ht="10">
      <c r="B158" s="212"/>
      <c r="C158" s="213"/>
      <c r="D158" s="208" t="s">
        <v>272</v>
      </c>
      <c r="E158" s="214" t="s">
        <v>44</v>
      </c>
      <c r="F158" s="215" t="s">
        <v>4827</v>
      </c>
      <c r="G158" s="213"/>
      <c r="H158" s="214" t="s">
        <v>44</v>
      </c>
      <c r="I158" s="216"/>
      <c r="J158" s="213"/>
      <c r="K158" s="213"/>
      <c r="L158" s="217"/>
      <c r="M158" s="218"/>
      <c r="N158" s="219"/>
      <c r="O158" s="219"/>
      <c r="P158" s="219"/>
      <c r="Q158" s="219"/>
      <c r="R158" s="219"/>
      <c r="S158" s="219"/>
      <c r="T158" s="220"/>
      <c r="AT158" s="221" t="s">
        <v>272</v>
      </c>
      <c r="AU158" s="221" t="s">
        <v>91</v>
      </c>
      <c r="AV158" s="13" t="s">
        <v>89</v>
      </c>
      <c r="AW158" s="13" t="s">
        <v>38</v>
      </c>
      <c r="AX158" s="13" t="s">
        <v>82</v>
      </c>
      <c r="AY158" s="221" t="s">
        <v>262</v>
      </c>
    </row>
    <row r="159" spans="1:65" s="15" customFormat="1" ht="10">
      <c r="B159" s="233"/>
      <c r="C159" s="234"/>
      <c r="D159" s="208" t="s">
        <v>272</v>
      </c>
      <c r="E159" s="235" t="s">
        <v>44</v>
      </c>
      <c r="F159" s="236" t="s">
        <v>4828</v>
      </c>
      <c r="G159" s="234"/>
      <c r="H159" s="237">
        <v>58.5</v>
      </c>
      <c r="I159" s="238"/>
      <c r="J159" s="234"/>
      <c r="K159" s="234"/>
      <c r="L159" s="239"/>
      <c r="M159" s="240"/>
      <c r="N159" s="241"/>
      <c r="O159" s="241"/>
      <c r="P159" s="241"/>
      <c r="Q159" s="241"/>
      <c r="R159" s="241"/>
      <c r="S159" s="241"/>
      <c r="T159" s="242"/>
      <c r="AT159" s="243" t="s">
        <v>272</v>
      </c>
      <c r="AU159" s="243" t="s">
        <v>91</v>
      </c>
      <c r="AV159" s="15" t="s">
        <v>91</v>
      </c>
      <c r="AW159" s="15" t="s">
        <v>38</v>
      </c>
      <c r="AX159" s="15" t="s">
        <v>82</v>
      </c>
      <c r="AY159" s="243" t="s">
        <v>262</v>
      </c>
    </row>
    <row r="160" spans="1:65" s="16" customFormat="1" ht="10">
      <c r="B160" s="244"/>
      <c r="C160" s="245"/>
      <c r="D160" s="208" t="s">
        <v>272</v>
      </c>
      <c r="E160" s="246" t="s">
        <v>44</v>
      </c>
      <c r="F160" s="247" t="s">
        <v>291</v>
      </c>
      <c r="G160" s="245"/>
      <c r="H160" s="248">
        <v>82.95</v>
      </c>
      <c r="I160" s="249"/>
      <c r="J160" s="245"/>
      <c r="K160" s="245"/>
      <c r="L160" s="250"/>
      <c r="M160" s="251"/>
      <c r="N160" s="252"/>
      <c r="O160" s="252"/>
      <c r="P160" s="252"/>
      <c r="Q160" s="252"/>
      <c r="R160" s="252"/>
      <c r="S160" s="252"/>
      <c r="T160" s="253"/>
      <c r="AT160" s="254" t="s">
        <v>272</v>
      </c>
      <c r="AU160" s="254" t="s">
        <v>91</v>
      </c>
      <c r="AV160" s="16" t="s">
        <v>104</v>
      </c>
      <c r="AW160" s="16" t="s">
        <v>38</v>
      </c>
      <c r="AX160" s="16" t="s">
        <v>89</v>
      </c>
      <c r="AY160" s="254" t="s">
        <v>262</v>
      </c>
    </row>
    <row r="161" spans="1:65" s="2" customFormat="1" ht="16.5" customHeight="1">
      <c r="A161" s="37"/>
      <c r="B161" s="38"/>
      <c r="C161" s="195" t="s">
        <v>8</v>
      </c>
      <c r="D161" s="195" t="s">
        <v>264</v>
      </c>
      <c r="E161" s="196" t="s">
        <v>4858</v>
      </c>
      <c r="F161" s="197" t="s">
        <v>4859</v>
      </c>
      <c r="G161" s="198" t="s">
        <v>590</v>
      </c>
      <c r="H161" s="199">
        <v>3.6</v>
      </c>
      <c r="I161" s="200"/>
      <c r="J161" s="201">
        <f>ROUND(I161*H161,2)</f>
        <v>0</v>
      </c>
      <c r="K161" s="197" t="s">
        <v>268</v>
      </c>
      <c r="L161" s="42"/>
      <c r="M161" s="202" t="s">
        <v>44</v>
      </c>
      <c r="N161" s="203" t="s">
        <v>53</v>
      </c>
      <c r="O161" s="67"/>
      <c r="P161" s="204">
        <f>O161*H161</f>
        <v>0</v>
      </c>
      <c r="Q161" s="204">
        <v>0</v>
      </c>
      <c r="R161" s="204">
        <f>Q161*H161</f>
        <v>0</v>
      </c>
      <c r="S161" s="204">
        <v>0</v>
      </c>
      <c r="T161" s="205">
        <f>S161*H161</f>
        <v>0</v>
      </c>
      <c r="U161" s="37"/>
      <c r="V161" s="37"/>
      <c r="W161" s="37"/>
      <c r="X161" s="37"/>
      <c r="Y161" s="37"/>
      <c r="Z161" s="37"/>
      <c r="AA161" s="37"/>
      <c r="AB161" s="37"/>
      <c r="AC161" s="37"/>
      <c r="AD161" s="37"/>
      <c r="AE161" s="37"/>
      <c r="AR161" s="206" t="s">
        <v>104</v>
      </c>
      <c r="AT161" s="206" t="s">
        <v>264</v>
      </c>
      <c r="AU161" s="206" t="s">
        <v>91</v>
      </c>
      <c r="AY161" s="19" t="s">
        <v>262</v>
      </c>
      <c r="BE161" s="207">
        <f>IF(N161="základní",J161,0)</f>
        <v>0</v>
      </c>
      <c r="BF161" s="207">
        <f>IF(N161="snížená",J161,0)</f>
        <v>0</v>
      </c>
      <c r="BG161" s="207">
        <f>IF(N161="zákl. přenesená",J161,0)</f>
        <v>0</v>
      </c>
      <c r="BH161" s="207">
        <f>IF(N161="sníž. přenesená",J161,0)</f>
        <v>0</v>
      </c>
      <c r="BI161" s="207">
        <f>IF(N161="nulová",J161,0)</f>
        <v>0</v>
      </c>
      <c r="BJ161" s="19" t="s">
        <v>89</v>
      </c>
      <c r="BK161" s="207">
        <f>ROUND(I161*H161,2)</f>
        <v>0</v>
      </c>
      <c r="BL161" s="19" t="s">
        <v>104</v>
      </c>
      <c r="BM161" s="206" t="s">
        <v>4860</v>
      </c>
    </row>
    <row r="162" spans="1:65" s="13" customFormat="1" ht="10">
      <c r="B162" s="212"/>
      <c r="C162" s="213"/>
      <c r="D162" s="208" t="s">
        <v>272</v>
      </c>
      <c r="E162" s="214" t="s">
        <v>44</v>
      </c>
      <c r="F162" s="215" t="s">
        <v>4826</v>
      </c>
      <c r="G162" s="213"/>
      <c r="H162" s="214" t="s">
        <v>44</v>
      </c>
      <c r="I162" s="216"/>
      <c r="J162" s="213"/>
      <c r="K162" s="213"/>
      <c r="L162" s="217"/>
      <c r="M162" s="218"/>
      <c r="N162" s="219"/>
      <c r="O162" s="219"/>
      <c r="P162" s="219"/>
      <c r="Q162" s="219"/>
      <c r="R162" s="219"/>
      <c r="S162" s="219"/>
      <c r="T162" s="220"/>
      <c r="AT162" s="221" t="s">
        <v>272</v>
      </c>
      <c r="AU162" s="221" t="s">
        <v>91</v>
      </c>
      <c r="AV162" s="13" t="s">
        <v>89</v>
      </c>
      <c r="AW162" s="13" t="s">
        <v>38</v>
      </c>
      <c r="AX162" s="13" t="s">
        <v>82</v>
      </c>
      <c r="AY162" s="221" t="s">
        <v>262</v>
      </c>
    </row>
    <row r="163" spans="1:65" s="13" customFormat="1" ht="10">
      <c r="B163" s="212"/>
      <c r="C163" s="213"/>
      <c r="D163" s="208" t="s">
        <v>272</v>
      </c>
      <c r="E163" s="214" t="s">
        <v>44</v>
      </c>
      <c r="F163" s="215" t="s">
        <v>4844</v>
      </c>
      <c r="G163" s="213"/>
      <c r="H163" s="214" t="s">
        <v>44</v>
      </c>
      <c r="I163" s="216"/>
      <c r="J163" s="213"/>
      <c r="K163" s="213"/>
      <c r="L163" s="217"/>
      <c r="M163" s="218"/>
      <c r="N163" s="219"/>
      <c r="O163" s="219"/>
      <c r="P163" s="219"/>
      <c r="Q163" s="219"/>
      <c r="R163" s="219"/>
      <c r="S163" s="219"/>
      <c r="T163" s="220"/>
      <c r="AT163" s="221" t="s">
        <v>272</v>
      </c>
      <c r="AU163" s="221" t="s">
        <v>91</v>
      </c>
      <c r="AV163" s="13" t="s">
        <v>89</v>
      </c>
      <c r="AW163" s="13" t="s">
        <v>38</v>
      </c>
      <c r="AX163" s="13" t="s">
        <v>82</v>
      </c>
      <c r="AY163" s="221" t="s">
        <v>262</v>
      </c>
    </row>
    <row r="164" spans="1:65" s="15" customFormat="1" ht="10">
      <c r="B164" s="233"/>
      <c r="C164" s="234"/>
      <c r="D164" s="208" t="s">
        <v>272</v>
      </c>
      <c r="E164" s="235" t="s">
        <v>44</v>
      </c>
      <c r="F164" s="236" t="s">
        <v>4845</v>
      </c>
      <c r="G164" s="234"/>
      <c r="H164" s="237">
        <v>3.6</v>
      </c>
      <c r="I164" s="238"/>
      <c r="J164" s="234"/>
      <c r="K164" s="234"/>
      <c r="L164" s="239"/>
      <c r="M164" s="240"/>
      <c r="N164" s="241"/>
      <c r="O164" s="241"/>
      <c r="P164" s="241"/>
      <c r="Q164" s="241"/>
      <c r="R164" s="241"/>
      <c r="S164" s="241"/>
      <c r="T164" s="242"/>
      <c r="AT164" s="243" t="s">
        <v>272</v>
      </c>
      <c r="AU164" s="243" t="s">
        <v>91</v>
      </c>
      <c r="AV164" s="15" t="s">
        <v>91</v>
      </c>
      <c r="AW164" s="15" t="s">
        <v>38</v>
      </c>
      <c r="AX164" s="15" t="s">
        <v>89</v>
      </c>
      <c r="AY164" s="243" t="s">
        <v>262</v>
      </c>
    </row>
    <row r="165" spans="1:65" s="2" customFormat="1" ht="21.75" customHeight="1">
      <c r="A165" s="37"/>
      <c r="B165" s="38"/>
      <c r="C165" s="195" t="s">
        <v>442</v>
      </c>
      <c r="D165" s="195" t="s">
        <v>264</v>
      </c>
      <c r="E165" s="196" t="s">
        <v>4861</v>
      </c>
      <c r="F165" s="197" t="s">
        <v>4862</v>
      </c>
      <c r="G165" s="198" t="s">
        <v>590</v>
      </c>
      <c r="H165" s="199">
        <v>347.49</v>
      </c>
      <c r="I165" s="200"/>
      <c r="J165" s="201">
        <f>ROUND(I165*H165,2)</f>
        <v>0</v>
      </c>
      <c r="K165" s="197" t="s">
        <v>268</v>
      </c>
      <c r="L165" s="42"/>
      <c r="M165" s="202" t="s">
        <v>44</v>
      </c>
      <c r="N165" s="203" t="s">
        <v>53</v>
      </c>
      <c r="O165" s="67"/>
      <c r="P165" s="204">
        <f>O165*H165</f>
        <v>0</v>
      </c>
      <c r="Q165" s="204">
        <v>0</v>
      </c>
      <c r="R165" s="204">
        <f>Q165*H165</f>
        <v>0</v>
      </c>
      <c r="S165" s="204">
        <v>0</v>
      </c>
      <c r="T165" s="205">
        <f>S165*H165</f>
        <v>0</v>
      </c>
      <c r="U165" s="37"/>
      <c r="V165" s="37"/>
      <c r="W165" s="37"/>
      <c r="X165" s="37"/>
      <c r="Y165" s="37"/>
      <c r="Z165" s="37"/>
      <c r="AA165" s="37"/>
      <c r="AB165" s="37"/>
      <c r="AC165" s="37"/>
      <c r="AD165" s="37"/>
      <c r="AE165" s="37"/>
      <c r="AR165" s="206" t="s">
        <v>104</v>
      </c>
      <c r="AT165" s="206" t="s">
        <v>264</v>
      </c>
      <c r="AU165" s="206" t="s">
        <v>91</v>
      </c>
      <c r="AY165" s="19" t="s">
        <v>262</v>
      </c>
      <c r="BE165" s="207">
        <f>IF(N165="základní",J165,0)</f>
        <v>0</v>
      </c>
      <c r="BF165" s="207">
        <f>IF(N165="snížená",J165,0)</f>
        <v>0</v>
      </c>
      <c r="BG165" s="207">
        <f>IF(N165="zákl. přenesená",J165,0)</f>
        <v>0</v>
      </c>
      <c r="BH165" s="207">
        <f>IF(N165="sníž. přenesená",J165,0)</f>
        <v>0</v>
      </c>
      <c r="BI165" s="207">
        <f>IF(N165="nulová",J165,0)</f>
        <v>0</v>
      </c>
      <c r="BJ165" s="19" t="s">
        <v>89</v>
      </c>
      <c r="BK165" s="207">
        <f>ROUND(I165*H165,2)</f>
        <v>0</v>
      </c>
      <c r="BL165" s="19" t="s">
        <v>104</v>
      </c>
      <c r="BM165" s="206" t="s">
        <v>4863</v>
      </c>
    </row>
    <row r="166" spans="1:65" s="2" customFormat="1" ht="117">
      <c r="A166" s="37"/>
      <c r="B166" s="38"/>
      <c r="C166" s="39"/>
      <c r="D166" s="208" t="s">
        <v>270</v>
      </c>
      <c r="E166" s="39"/>
      <c r="F166" s="209" t="s">
        <v>4864</v>
      </c>
      <c r="G166" s="39"/>
      <c r="H166" s="39"/>
      <c r="I166" s="118"/>
      <c r="J166" s="39"/>
      <c r="K166" s="39"/>
      <c r="L166" s="42"/>
      <c r="M166" s="210"/>
      <c r="N166" s="211"/>
      <c r="O166" s="67"/>
      <c r="P166" s="67"/>
      <c r="Q166" s="67"/>
      <c r="R166" s="67"/>
      <c r="S166" s="67"/>
      <c r="T166" s="68"/>
      <c r="U166" s="37"/>
      <c r="V166" s="37"/>
      <c r="W166" s="37"/>
      <c r="X166" s="37"/>
      <c r="Y166" s="37"/>
      <c r="Z166" s="37"/>
      <c r="AA166" s="37"/>
      <c r="AB166" s="37"/>
      <c r="AC166" s="37"/>
      <c r="AD166" s="37"/>
      <c r="AE166" s="37"/>
      <c r="AT166" s="19" t="s">
        <v>270</v>
      </c>
      <c r="AU166" s="19" t="s">
        <v>91</v>
      </c>
    </row>
    <row r="167" spans="1:65" s="13" customFormat="1" ht="10">
      <c r="B167" s="212"/>
      <c r="C167" s="213"/>
      <c r="D167" s="208" t="s">
        <v>272</v>
      </c>
      <c r="E167" s="214" t="s">
        <v>44</v>
      </c>
      <c r="F167" s="215" t="s">
        <v>4865</v>
      </c>
      <c r="G167" s="213"/>
      <c r="H167" s="214" t="s">
        <v>44</v>
      </c>
      <c r="I167" s="216"/>
      <c r="J167" s="213"/>
      <c r="K167" s="213"/>
      <c r="L167" s="217"/>
      <c r="M167" s="218"/>
      <c r="N167" s="219"/>
      <c r="O167" s="219"/>
      <c r="P167" s="219"/>
      <c r="Q167" s="219"/>
      <c r="R167" s="219"/>
      <c r="S167" s="219"/>
      <c r="T167" s="220"/>
      <c r="AT167" s="221" t="s">
        <v>272</v>
      </c>
      <c r="AU167" s="221" t="s">
        <v>91</v>
      </c>
      <c r="AV167" s="13" t="s">
        <v>89</v>
      </c>
      <c r="AW167" s="13" t="s">
        <v>38</v>
      </c>
      <c r="AX167" s="13" t="s">
        <v>82</v>
      </c>
      <c r="AY167" s="221" t="s">
        <v>262</v>
      </c>
    </row>
    <row r="168" spans="1:65" s="15" customFormat="1" ht="10">
      <c r="B168" s="233"/>
      <c r="C168" s="234"/>
      <c r="D168" s="208" t="s">
        <v>272</v>
      </c>
      <c r="E168" s="235" t="s">
        <v>44</v>
      </c>
      <c r="F168" s="236" t="s">
        <v>4866</v>
      </c>
      <c r="G168" s="234"/>
      <c r="H168" s="237">
        <v>230</v>
      </c>
      <c r="I168" s="238"/>
      <c r="J168" s="234"/>
      <c r="K168" s="234"/>
      <c r="L168" s="239"/>
      <c r="M168" s="240"/>
      <c r="N168" s="241"/>
      <c r="O168" s="241"/>
      <c r="P168" s="241"/>
      <c r="Q168" s="241"/>
      <c r="R168" s="241"/>
      <c r="S168" s="241"/>
      <c r="T168" s="242"/>
      <c r="AT168" s="243" t="s">
        <v>272</v>
      </c>
      <c r="AU168" s="243" t="s">
        <v>91</v>
      </c>
      <c r="AV168" s="15" t="s">
        <v>91</v>
      </c>
      <c r="AW168" s="15" t="s">
        <v>38</v>
      </c>
      <c r="AX168" s="15" t="s">
        <v>82</v>
      </c>
      <c r="AY168" s="243" t="s">
        <v>262</v>
      </c>
    </row>
    <row r="169" spans="1:65" s="13" customFormat="1" ht="10">
      <c r="B169" s="212"/>
      <c r="C169" s="213"/>
      <c r="D169" s="208" t="s">
        <v>272</v>
      </c>
      <c r="E169" s="214" t="s">
        <v>44</v>
      </c>
      <c r="F169" s="215" t="s">
        <v>4867</v>
      </c>
      <c r="G169" s="213"/>
      <c r="H169" s="214" t="s">
        <v>44</v>
      </c>
      <c r="I169" s="216"/>
      <c r="J169" s="213"/>
      <c r="K169" s="213"/>
      <c r="L169" s="217"/>
      <c r="M169" s="218"/>
      <c r="N169" s="219"/>
      <c r="O169" s="219"/>
      <c r="P169" s="219"/>
      <c r="Q169" s="219"/>
      <c r="R169" s="219"/>
      <c r="S169" s="219"/>
      <c r="T169" s="220"/>
      <c r="AT169" s="221" t="s">
        <v>272</v>
      </c>
      <c r="AU169" s="221" t="s">
        <v>91</v>
      </c>
      <c r="AV169" s="13" t="s">
        <v>89</v>
      </c>
      <c r="AW169" s="13" t="s">
        <v>38</v>
      </c>
      <c r="AX169" s="13" t="s">
        <v>82</v>
      </c>
      <c r="AY169" s="221" t="s">
        <v>262</v>
      </c>
    </row>
    <row r="170" spans="1:65" s="15" customFormat="1" ht="10">
      <c r="B170" s="233"/>
      <c r="C170" s="234"/>
      <c r="D170" s="208" t="s">
        <v>272</v>
      </c>
      <c r="E170" s="235" t="s">
        <v>44</v>
      </c>
      <c r="F170" s="236" t="s">
        <v>4868</v>
      </c>
      <c r="G170" s="234"/>
      <c r="H170" s="237">
        <v>11.5</v>
      </c>
      <c r="I170" s="238"/>
      <c r="J170" s="234"/>
      <c r="K170" s="234"/>
      <c r="L170" s="239"/>
      <c r="M170" s="240"/>
      <c r="N170" s="241"/>
      <c r="O170" s="241"/>
      <c r="P170" s="241"/>
      <c r="Q170" s="241"/>
      <c r="R170" s="241"/>
      <c r="S170" s="241"/>
      <c r="T170" s="242"/>
      <c r="AT170" s="243" t="s">
        <v>272</v>
      </c>
      <c r="AU170" s="243" t="s">
        <v>91</v>
      </c>
      <c r="AV170" s="15" t="s">
        <v>91</v>
      </c>
      <c r="AW170" s="15" t="s">
        <v>38</v>
      </c>
      <c r="AX170" s="15" t="s">
        <v>82</v>
      </c>
      <c r="AY170" s="243" t="s">
        <v>262</v>
      </c>
    </row>
    <row r="171" spans="1:65" s="13" customFormat="1" ht="10">
      <c r="B171" s="212"/>
      <c r="C171" s="213"/>
      <c r="D171" s="208" t="s">
        <v>272</v>
      </c>
      <c r="E171" s="214" t="s">
        <v>44</v>
      </c>
      <c r="F171" s="215" t="s">
        <v>4869</v>
      </c>
      <c r="G171" s="213"/>
      <c r="H171" s="214" t="s">
        <v>44</v>
      </c>
      <c r="I171" s="216"/>
      <c r="J171" s="213"/>
      <c r="K171" s="213"/>
      <c r="L171" s="217"/>
      <c r="M171" s="218"/>
      <c r="N171" s="219"/>
      <c r="O171" s="219"/>
      <c r="P171" s="219"/>
      <c r="Q171" s="219"/>
      <c r="R171" s="219"/>
      <c r="S171" s="219"/>
      <c r="T171" s="220"/>
      <c r="AT171" s="221" t="s">
        <v>272</v>
      </c>
      <c r="AU171" s="221" t="s">
        <v>91</v>
      </c>
      <c r="AV171" s="13" t="s">
        <v>89</v>
      </c>
      <c r="AW171" s="13" t="s">
        <v>38</v>
      </c>
      <c r="AX171" s="13" t="s">
        <v>82</v>
      </c>
      <c r="AY171" s="221" t="s">
        <v>262</v>
      </c>
    </row>
    <row r="172" spans="1:65" s="15" customFormat="1" ht="10">
      <c r="B172" s="233"/>
      <c r="C172" s="234"/>
      <c r="D172" s="208" t="s">
        <v>272</v>
      </c>
      <c r="E172" s="235" t="s">
        <v>44</v>
      </c>
      <c r="F172" s="236" t="s">
        <v>4870</v>
      </c>
      <c r="G172" s="234"/>
      <c r="H172" s="237">
        <v>37.049999999999997</v>
      </c>
      <c r="I172" s="238"/>
      <c r="J172" s="234"/>
      <c r="K172" s="234"/>
      <c r="L172" s="239"/>
      <c r="M172" s="240"/>
      <c r="N172" s="241"/>
      <c r="O172" s="241"/>
      <c r="P172" s="241"/>
      <c r="Q172" s="241"/>
      <c r="R172" s="241"/>
      <c r="S172" s="241"/>
      <c r="T172" s="242"/>
      <c r="AT172" s="243" t="s">
        <v>272</v>
      </c>
      <c r="AU172" s="243" t="s">
        <v>91</v>
      </c>
      <c r="AV172" s="15" t="s">
        <v>91</v>
      </c>
      <c r="AW172" s="15" t="s">
        <v>38</v>
      </c>
      <c r="AX172" s="15" t="s">
        <v>82</v>
      </c>
      <c r="AY172" s="243" t="s">
        <v>262</v>
      </c>
    </row>
    <row r="173" spans="1:65" s="13" customFormat="1" ht="10">
      <c r="B173" s="212"/>
      <c r="C173" s="213"/>
      <c r="D173" s="208" t="s">
        <v>272</v>
      </c>
      <c r="E173" s="214" t="s">
        <v>44</v>
      </c>
      <c r="F173" s="215" t="s">
        <v>4871</v>
      </c>
      <c r="G173" s="213"/>
      <c r="H173" s="214" t="s">
        <v>44</v>
      </c>
      <c r="I173" s="216"/>
      <c r="J173" s="213"/>
      <c r="K173" s="213"/>
      <c r="L173" s="217"/>
      <c r="M173" s="218"/>
      <c r="N173" s="219"/>
      <c r="O173" s="219"/>
      <c r="P173" s="219"/>
      <c r="Q173" s="219"/>
      <c r="R173" s="219"/>
      <c r="S173" s="219"/>
      <c r="T173" s="220"/>
      <c r="AT173" s="221" t="s">
        <v>272</v>
      </c>
      <c r="AU173" s="221" t="s">
        <v>91</v>
      </c>
      <c r="AV173" s="13" t="s">
        <v>89</v>
      </c>
      <c r="AW173" s="13" t="s">
        <v>38</v>
      </c>
      <c r="AX173" s="13" t="s">
        <v>82</v>
      </c>
      <c r="AY173" s="221" t="s">
        <v>262</v>
      </c>
    </row>
    <row r="174" spans="1:65" s="15" customFormat="1" ht="10">
      <c r="B174" s="233"/>
      <c r="C174" s="234"/>
      <c r="D174" s="208" t="s">
        <v>272</v>
      </c>
      <c r="E174" s="235" t="s">
        <v>44</v>
      </c>
      <c r="F174" s="236" t="s">
        <v>4872</v>
      </c>
      <c r="G174" s="234"/>
      <c r="H174" s="237">
        <v>37.35</v>
      </c>
      <c r="I174" s="238"/>
      <c r="J174" s="234"/>
      <c r="K174" s="234"/>
      <c r="L174" s="239"/>
      <c r="M174" s="240"/>
      <c r="N174" s="241"/>
      <c r="O174" s="241"/>
      <c r="P174" s="241"/>
      <c r="Q174" s="241"/>
      <c r="R174" s="241"/>
      <c r="S174" s="241"/>
      <c r="T174" s="242"/>
      <c r="AT174" s="243" t="s">
        <v>272</v>
      </c>
      <c r="AU174" s="243" t="s">
        <v>91</v>
      </c>
      <c r="AV174" s="15" t="s">
        <v>91</v>
      </c>
      <c r="AW174" s="15" t="s">
        <v>38</v>
      </c>
      <c r="AX174" s="15" t="s">
        <v>82</v>
      </c>
      <c r="AY174" s="243" t="s">
        <v>262</v>
      </c>
    </row>
    <row r="175" spans="1:65" s="13" customFormat="1" ht="10">
      <c r="B175" s="212"/>
      <c r="C175" s="213"/>
      <c r="D175" s="208" t="s">
        <v>272</v>
      </c>
      <c r="E175" s="214" t="s">
        <v>44</v>
      </c>
      <c r="F175" s="215" t="s">
        <v>4873</v>
      </c>
      <c r="G175" s="213"/>
      <c r="H175" s="214" t="s">
        <v>44</v>
      </c>
      <c r="I175" s="216"/>
      <c r="J175" s="213"/>
      <c r="K175" s="213"/>
      <c r="L175" s="217"/>
      <c r="M175" s="218"/>
      <c r="N175" s="219"/>
      <c r="O175" s="219"/>
      <c r="P175" s="219"/>
      <c r="Q175" s="219"/>
      <c r="R175" s="219"/>
      <c r="S175" s="219"/>
      <c r="T175" s="220"/>
      <c r="AT175" s="221" t="s">
        <v>272</v>
      </c>
      <c r="AU175" s="221" t="s">
        <v>91</v>
      </c>
      <c r="AV175" s="13" t="s">
        <v>89</v>
      </c>
      <c r="AW175" s="13" t="s">
        <v>38</v>
      </c>
      <c r="AX175" s="13" t="s">
        <v>82</v>
      </c>
      <c r="AY175" s="221" t="s">
        <v>262</v>
      </c>
    </row>
    <row r="176" spans="1:65" s="13" customFormat="1" ht="10">
      <c r="B176" s="212"/>
      <c r="C176" s="213"/>
      <c r="D176" s="208" t="s">
        <v>272</v>
      </c>
      <c r="E176" s="214" t="s">
        <v>44</v>
      </c>
      <c r="F176" s="215" t="s">
        <v>4874</v>
      </c>
      <c r="G176" s="213"/>
      <c r="H176" s="214" t="s">
        <v>44</v>
      </c>
      <c r="I176" s="216"/>
      <c r="J176" s="213"/>
      <c r="K176" s="213"/>
      <c r="L176" s="217"/>
      <c r="M176" s="218"/>
      <c r="N176" s="219"/>
      <c r="O176" s="219"/>
      <c r="P176" s="219"/>
      <c r="Q176" s="219"/>
      <c r="R176" s="219"/>
      <c r="S176" s="219"/>
      <c r="T176" s="220"/>
      <c r="AT176" s="221" t="s">
        <v>272</v>
      </c>
      <c r="AU176" s="221" t="s">
        <v>91</v>
      </c>
      <c r="AV176" s="13" t="s">
        <v>89</v>
      </c>
      <c r="AW176" s="13" t="s">
        <v>38</v>
      </c>
      <c r="AX176" s="13" t="s">
        <v>82</v>
      </c>
      <c r="AY176" s="221" t="s">
        <v>262</v>
      </c>
    </row>
    <row r="177" spans="1:65" s="13" customFormat="1" ht="10">
      <c r="B177" s="212"/>
      <c r="C177" s="213"/>
      <c r="D177" s="208" t="s">
        <v>272</v>
      </c>
      <c r="E177" s="214" t="s">
        <v>44</v>
      </c>
      <c r="F177" s="215" t="s">
        <v>4875</v>
      </c>
      <c r="G177" s="213"/>
      <c r="H177" s="214" t="s">
        <v>44</v>
      </c>
      <c r="I177" s="216"/>
      <c r="J177" s="213"/>
      <c r="K177" s="213"/>
      <c r="L177" s="217"/>
      <c r="M177" s="218"/>
      <c r="N177" s="219"/>
      <c r="O177" s="219"/>
      <c r="P177" s="219"/>
      <c r="Q177" s="219"/>
      <c r="R177" s="219"/>
      <c r="S177" s="219"/>
      <c r="T177" s="220"/>
      <c r="AT177" s="221" t="s">
        <v>272</v>
      </c>
      <c r="AU177" s="221" t="s">
        <v>91</v>
      </c>
      <c r="AV177" s="13" t="s">
        <v>89</v>
      </c>
      <c r="AW177" s="13" t="s">
        <v>38</v>
      </c>
      <c r="AX177" s="13" t="s">
        <v>82</v>
      </c>
      <c r="AY177" s="221" t="s">
        <v>262</v>
      </c>
    </row>
    <row r="178" spans="1:65" s="13" customFormat="1" ht="10">
      <c r="B178" s="212"/>
      <c r="C178" s="213"/>
      <c r="D178" s="208" t="s">
        <v>272</v>
      </c>
      <c r="E178" s="214" t="s">
        <v>44</v>
      </c>
      <c r="F178" s="215" t="s">
        <v>4876</v>
      </c>
      <c r="G178" s="213"/>
      <c r="H178" s="214" t="s">
        <v>44</v>
      </c>
      <c r="I178" s="216"/>
      <c r="J178" s="213"/>
      <c r="K178" s="213"/>
      <c r="L178" s="217"/>
      <c r="M178" s="218"/>
      <c r="N178" s="219"/>
      <c r="O178" s="219"/>
      <c r="P178" s="219"/>
      <c r="Q178" s="219"/>
      <c r="R178" s="219"/>
      <c r="S178" s="219"/>
      <c r="T178" s="220"/>
      <c r="AT178" s="221" t="s">
        <v>272</v>
      </c>
      <c r="AU178" s="221" t="s">
        <v>91</v>
      </c>
      <c r="AV178" s="13" t="s">
        <v>89</v>
      </c>
      <c r="AW178" s="13" t="s">
        <v>38</v>
      </c>
      <c r="AX178" s="13" t="s">
        <v>82</v>
      </c>
      <c r="AY178" s="221" t="s">
        <v>262</v>
      </c>
    </row>
    <row r="179" spans="1:65" s="16" customFormat="1" ht="10">
      <c r="B179" s="244"/>
      <c r="C179" s="245"/>
      <c r="D179" s="208" t="s">
        <v>272</v>
      </c>
      <c r="E179" s="246" t="s">
        <v>44</v>
      </c>
      <c r="F179" s="247" t="s">
        <v>291</v>
      </c>
      <c r="G179" s="245"/>
      <c r="H179" s="248">
        <v>315.90000000000003</v>
      </c>
      <c r="I179" s="249"/>
      <c r="J179" s="245"/>
      <c r="K179" s="245"/>
      <c r="L179" s="250"/>
      <c r="M179" s="251"/>
      <c r="N179" s="252"/>
      <c r="O179" s="252"/>
      <c r="P179" s="252"/>
      <c r="Q179" s="252"/>
      <c r="R179" s="252"/>
      <c r="S179" s="252"/>
      <c r="T179" s="253"/>
      <c r="AT179" s="254" t="s">
        <v>272</v>
      </c>
      <c r="AU179" s="254" t="s">
        <v>91</v>
      </c>
      <c r="AV179" s="16" t="s">
        <v>104</v>
      </c>
      <c r="AW179" s="16" t="s">
        <v>38</v>
      </c>
      <c r="AX179" s="16" t="s">
        <v>82</v>
      </c>
      <c r="AY179" s="254" t="s">
        <v>262</v>
      </c>
    </row>
    <row r="180" spans="1:65" s="13" customFormat="1" ht="10">
      <c r="B180" s="212"/>
      <c r="C180" s="213"/>
      <c r="D180" s="208" t="s">
        <v>272</v>
      </c>
      <c r="E180" s="214" t="s">
        <v>44</v>
      </c>
      <c r="F180" s="215" t="s">
        <v>4877</v>
      </c>
      <c r="G180" s="213"/>
      <c r="H180" s="214" t="s">
        <v>44</v>
      </c>
      <c r="I180" s="216"/>
      <c r="J180" s="213"/>
      <c r="K180" s="213"/>
      <c r="L180" s="217"/>
      <c r="M180" s="218"/>
      <c r="N180" s="219"/>
      <c r="O180" s="219"/>
      <c r="P180" s="219"/>
      <c r="Q180" s="219"/>
      <c r="R180" s="219"/>
      <c r="S180" s="219"/>
      <c r="T180" s="220"/>
      <c r="AT180" s="221" t="s">
        <v>272</v>
      </c>
      <c r="AU180" s="221" t="s">
        <v>91</v>
      </c>
      <c r="AV180" s="13" t="s">
        <v>89</v>
      </c>
      <c r="AW180" s="13" t="s">
        <v>38</v>
      </c>
      <c r="AX180" s="13" t="s">
        <v>82</v>
      </c>
      <c r="AY180" s="221" t="s">
        <v>262</v>
      </c>
    </row>
    <row r="181" spans="1:65" s="13" customFormat="1" ht="10">
      <c r="B181" s="212"/>
      <c r="C181" s="213"/>
      <c r="D181" s="208" t="s">
        <v>272</v>
      </c>
      <c r="E181" s="214" t="s">
        <v>44</v>
      </c>
      <c r="F181" s="215" t="s">
        <v>4878</v>
      </c>
      <c r="G181" s="213"/>
      <c r="H181" s="214" t="s">
        <v>44</v>
      </c>
      <c r="I181" s="216"/>
      <c r="J181" s="213"/>
      <c r="K181" s="213"/>
      <c r="L181" s="217"/>
      <c r="M181" s="218"/>
      <c r="N181" s="219"/>
      <c r="O181" s="219"/>
      <c r="P181" s="219"/>
      <c r="Q181" s="219"/>
      <c r="R181" s="219"/>
      <c r="S181" s="219"/>
      <c r="T181" s="220"/>
      <c r="AT181" s="221" t="s">
        <v>272</v>
      </c>
      <c r="AU181" s="221" t="s">
        <v>91</v>
      </c>
      <c r="AV181" s="13" t="s">
        <v>89</v>
      </c>
      <c r="AW181" s="13" t="s">
        <v>38</v>
      </c>
      <c r="AX181" s="13" t="s">
        <v>82</v>
      </c>
      <c r="AY181" s="221" t="s">
        <v>262</v>
      </c>
    </row>
    <row r="182" spans="1:65" s="13" customFormat="1" ht="10">
      <c r="B182" s="212"/>
      <c r="C182" s="213"/>
      <c r="D182" s="208" t="s">
        <v>272</v>
      </c>
      <c r="E182" s="214" t="s">
        <v>44</v>
      </c>
      <c r="F182" s="215" t="s">
        <v>4879</v>
      </c>
      <c r="G182" s="213"/>
      <c r="H182" s="214" t="s">
        <v>44</v>
      </c>
      <c r="I182" s="216"/>
      <c r="J182" s="213"/>
      <c r="K182" s="213"/>
      <c r="L182" s="217"/>
      <c r="M182" s="218"/>
      <c r="N182" s="219"/>
      <c r="O182" s="219"/>
      <c r="P182" s="219"/>
      <c r="Q182" s="219"/>
      <c r="R182" s="219"/>
      <c r="S182" s="219"/>
      <c r="T182" s="220"/>
      <c r="AT182" s="221" t="s">
        <v>272</v>
      </c>
      <c r="AU182" s="221" t="s">
        <v>91</v>
      </c>
      <c r="AV182" s="13" t="s">
        <v>89</v>
      </c>
      <c r="AW182" s="13" t="s">
        <v>38</v>
      </c>
      <c r="AX182" s="13" t="s">
        <v>82</v>
      </c>
      <c r="AY182" s="221" t="s">
        <v>262</v>
      </c>
    </row>
    <row r="183" spans="1:65" s="13" customFormat="1" ht="10">
      <c r="B183" s="212"/>
      <c r="C183" s="213"/>
      <c r="D183" s="208" t="s">
        <v>272</v>
      </c>
      <c r="E183" s="214" t="s">
        <v>44</v>
      </c>
      <c r="F183" s="215" t="s">
        <v>4880</v>
      </c>
      <c r="G183" s="213"/>
      <c r="H183" s="214" t="s">
        <v>44</v>
      </c>
      <c r="I183" s="216"/>
      <c r="J183" s="213"/>
      <c r="K183" s="213"/>
      <c r="L183" s="217"/>
      <c r="M183" s="218"/>
      <c r="N183" s="219"/>
      <c r="O183" s="219"/>
      <c r="P183" s="219"/>
      <c r="Q183" s="219"/>
      <c r="R183" s="219"/>
      <c r="S183" s="219"/>
      <c r="T183" s="220"/>
      <c r="AT183" s="221" t="s">
        <v>272</v>
      </c>
      <c r="AU183" s="221" t="s">
        <v>91</v>
      </c>
      <c r="AV183" s="13" t="s">
        <v>89</v>
      </c>
      <c r="AW183" s="13" t="s">
        <v>38</v>
      </c>
      <c r="AX183" s="13" t="s">
        <v>82</v>
      </c>
      <c r="AY183" s="221" t="s">
        <v>262</v>
      </c>
    </row>
    <row r="184" spans="1:65" s="15" customFormat="1" ht="10">
      <c r="B184" s="233"/>
      <c r="C184" s="234"/>
      <c r="D184" s="208" t="s">
        <v>272</v>
      </c>
      <c r="E184" s="235" t="s">
        <v>44</v>
      </c>
      <c r="F184" s="236" t="s">
        <v>4881</v>
      </c>
      <c r="G184" s="234"/>
      <c r="H184" s="237">
        <v>347.49</v>
      </c>
      <c r="I184" s="238"/>
      <c r="J184" s="234"/>
      <c r="K184" s="234"/>
      <c r="L184" s="239"/>
      <c r="M184" s="240"/>
      <c r="N184" s="241"/>
      <c r="O184" s="241"/>
      <c r="P184" s="241"/>
      <c r="Q184" s="241"/>
      <c r="R184" s="241"/>
      <c r="S184" s="241"/>
      <c r="T184" s="242"/>
      <c r="AT184" s="243" t="s">
        <v>272</v>
      </c>
      <c r="AU184" s="243" t="s">
        <v>91</v>
      </c>
      <c r="AV184" s="15" t="s">
        <v>91</v>
      </c>
      <c r="AW184" s="15" t="s">
        <v>38</v>
      </c>
      <c r="AX184" s="15" t="s">
        <v>89</v>
      </c>
      <c r="AY184" s="243" t="s">
        <v>262</v>
      </c>
    </row>
    <row r="185" spans="1:65" s="2" customFormat="1" ht="16.5" customHeight="1">
      <c r="A185" s="37"/>
      <c r="B185" s="38"/>
      <c r="C185" s="255" t="s">
        <v>453</v>
      </c>
      <c r="D185" s="255" t="s">
        <v>633</v>
      </c>
      <c r="E185" s="256" t="s">
        <v>4882</v>
      </c>
      <c r="F185" s="257" t="s">
        <v>4883</v>
      </c>
      <c r="G185" s="258" t="s">
        <v>267</v>
      </c>
      <c r="H185" s="259">
        <v>119.15300000000001</v>
      </c>
      <c r="I185" s="260"/>
      <c r="J185" s="261">
        <f>ROUND(I185*H185,2)</f>
        <v>0</v>
      </c>
      <c r="K185" s="257" t="s">
        <v>268</v>
      </c>
      <c r="L185" s="262"/>
      <c r="M185" s="263" t="s">
        <v>44</v>
      </c>
      <c r="N185" s="264" t="s">
        <v>53</v>
      </c>
      <c r="O185" s="67"/>
      <c r="P185" s="204">
        <f>O185*H185</f>
        <v>0</v>
      </c>
      <c r="Q185" s="204">
        <v>2.4289999999999998</v>
      </c>
      <c r="R185" s="204">
        <f>Q185*H185</f>
        <v>289.42263700000001</v>
      </c>
      <c r="S185" s="204">
        <v>0</v>
      </c>
      <c r="T185" s="205">
        <f>S185*H185</f>
        <v>0</v>
      </c>
      <c r="U185" s="37"/>
      <c r="V185" s="37"/>
      <c r="W185" s="37"/>
      <c r="X185" s="37"/>
      <c r="Y185" s="37"/>
      <c r="Z185" s="37"/>
      <c r="AA185" s="37"/>
      <c r="AB185" s="37"/>
      <c r="AC185" s="37"/>
      <c r="AD185" s="37"/>
      <c r="AE185" s="37"/>
      <c r="AR185" s="206" t="s">
        <v>351</v>
      </c>
      <c r="AT185" s="206" t="s">
        <v>633</v>
      </c>
      <c r="AU185" s="206" t="s">
        <v>91</v>
      </c>
      <c r="AY185" s="19" t="s">
        <v>262</v>
      </c>
      <c r="BE185" s="207">
        <f>IF(N185="základní",J185,0)</f>
        <v>0</v>
      </c>
      <c r="BF185" s="207">
        <f>IF(N185="snížená",J185,0)</f>
        <v>0</v>
      </c>
      <c r="BG185" s="207">
        <f>IF(N185="zákl. přenesená",J185,0)</f>
        <v>0</v>
      </c>
      <c r="BH185" s="207">
        <f>IF(N185="sníž. přenesená",J185,0)</f>
        <v>0</v>
      </c>
      <c r="BI185" s="207">
        <f>IF(N185="nulová",J185,0)</f>
        <v>0</v>
      </c>
      <c r="BJ185" s="19" t="s">
        <v>89</v>
      </c>
      <c r="BK185" s="207">
        <f>ROUND(I185*H185,2)</f>
        <v>0</v>
      </c>
      <c r="BL185" s="19" t="s">
        <v>104</v>
      </c>
      <c r="BM185" s="206" t="s">
        <v>4884</v>
      </c>
    </row>
    <row r="186" spans="1:65" s="2" customFormat="1" ht="18">
      <c r="A186" s="37"/>
      <c r="B186" s="38"/>
      <c r="C186" s="39"/>
      <c r="D186" s="208" t="s">
        <v>421</v>
      </c>
      <c r="E186" s="39"/>
      <c r="F186" s="209" t="s">
        <v>4885</v>
      </c>
      <c r="G186" s="39"/>
      <c r="H186" s="39"/>
      <c r="I186" s="118"/>
      <c r="J186" s="39"/>
      <c r="K186" s="39"/>
      <c r="L186" s="42"/>
      <c r="M186" s="210"/>
      <c r="N186" s="211"/>
      <c r="O186" s="67"/>
      <c r="P186" s="67"/>
      <c r="Q186" s="67"/>
      <c r="R186" s="67"/>
      <c r="S186" s="67"/>
      <c r="T186" s="68"/>
      <c r="U186" s="37"/>
      <c r="V186" s="37"/>
      <c r="W186" s="37"/>
      <c r="X186" s="37"/>
      <c r="Y186" s="37"/>
      <c r="Z186" s="37"/>
      <c r="AA186" s="37"/>
      <c r="AB186" s="37"/>
      <c r="AC186" s="37"/>
      <c r="AD186" s="37"/>
      <c r="AE186" s="37"/>
      <c r="AT186" s="19" t="s">
        <v>421</v>
      </c>
      <c r="AU186" s="19" t="s">
        <v>91</v>
      </c>
    </row>
    <row r="187" spans="1:65" s="13" customFormat="1" ht="10">
      <c r="B187" s="212"/>
      <c r="C187" s="213"/>
      <c r="D187" s="208" t="s">
        <v>272</v>
      </c>
      <c r="E187" s="214" t="s">
        <v>44</v>
      </c>
      <c r="F187" s="215" t="s">
        <v>4865</v>
      </c>
      <c r="G187" s="213"/>
      <c r="H187" s="214" t="s">
        <v>44</v>
      </c>
      <c r="I187" s="216"/>
      <c r="J187" s="213"/>
      <c r="K187" s="213"/>
      <c r="L187" s="217"/>
      <c r="M187" s="218"/>
      <c r="N187" s="219"/>
      <c r="O187" s="219"/>
      <c r="P187" s="219"/>
      <c r="Q187" s="219"/>
      <c r="R187" s="219"/>
      <c r="S187" s="219"/>
      <c r="T187" s="220"/>
      <c r="AT187" s="221" t="s">
        <v>272</v>
      </c>
      <c r="AU187" s="221" t="s">
        <v>91</v>
      </c>
      <c r="AV187" s="13" t="s">
        <v>89</v>
      </c>
      <c r="AW187" s="13" t="s">
        <v>38</v>
      </c>
      <c r="AX187" s="13" t="s">
        <v>82</v>
      </c>
      <c r="AY187" s="221" t="s">
        <v>262</v>
      </c>
    </row>
    <row r="188" spans="1:65" s="15" customFormat="1" ht="10">
      <c r="B188" s="233"/>
      <c r="C188" s="234"/>
      <c r="D188" s="208" t="s">
        <v>272</v>
      </c>
      <c r="E188" s="235" t="s">
        <v>44</v>
      </c>
      <c r="F188" s="236" t="s">
        <v>4886</v>
      </c>
      <c r="G188" s="234"/>
      <c r="H188" s="237">
        <v>71.697000000000003</v>
      </c>
      <c r="I188" s="238"/>
      <c r="J188" s="234"/>
      <c r="K188" s="234"/>
      <c r="L188" s="239"/>
      <c r="M188" s="240"/>
      <c r="N188" s="241"/>
      <c r="O188" s="241"/>
      <c r="P188" s="241"/>
      <c r="Q188" s="241"/>
      <c r="R188" s="241"/>
      <c r="S188" s="241"/>
      <c r="T188" s="242"/>
      <c r="AT188" s="243" t="s">
        <v>272</v>
      </c>
      <c r="AU188" s="243" t="s">
        <v>91</v>
      </c>
      <c r="AV188" s="15" t="s">
        <v>91</v>
      </c>
      <c r="AW188" s="15" t="s">
        <v>38</v>
      </c>
      <c r="AX188" s="15" t="s">
        <v>82</v>
      </c>
      <c r="AY188" s="243" t="s">
        <v>262</v>
      </c>
    </row>
    <row r="189" spans="1:65" s="13" customFormat="1" ht="10">
      <c r="B189" s="212"/>
      <c r="C189" s="213"/>
      <c r="D189" s="208" t="s">
        <v>272</v>
      </c>
      <c r="E189" s="214" t="s">
        <v>44</v>
      </c>
      <c r="F189" s="215" t="s">
        <v>4867</v>
      </c>
      <c r="G189" s="213"/>
      <c r="H189" s="214" t="s">
        <v>44</v>
      </c>
      <c r="I189" s="216"/>
      <c r="J189" s="213"/>
      <c r="K189" s="213"/>
      <c r="L189" s="217"/>
      <c r="M189" s="218"/>
      <c r="N189" s="219"/>
      <c r="O189" s="219"/>
      <c r="P189" s="219"/>
      <c r="Q189" s="219"/>
      <c r="R189" s="219"/>
      <c r="S189" s="219"/>
      <c r="T189" s="220"/>
      <c r="AT189" s="221" t="s">
        <v>272</v>
      </c>
      <c r="AU189" s="221" t="s">
        <v>91</v>
      </c>
      <c r="AV189" s="13" t="s">
        <v>89</v>
      </c>
      <c r="AW189" s="13" t="s">
        <v>38</v>
      </c>
      <c r="AX189" s="13" t="s">
        <v>82</v>
      </c>
      <c r="AY189" s="221" t="s">
        <v>262</v>
      </c>
    </row>
    <row r="190" spans="1:65" s="15" customFormat="1" ht="10">
      <c r="B190" s="233"/>
      <c r="C190" s="234"/>
      <c r="D190" s="208" t="s">
        <v>272</v>
      </c>
      <c r="E190" s="235" t="s">
        <v>44</v>
      </c>
      <c r="F190" s="236" t="s">
        <v>4887</v>
      </c>
      <c r="G190" s="234"/>
      <c r="H190" s="237">
        <v>3.585</v>
      </c>
      <c r="I190" s="238"/>
      <c r="J190" s="234"/>
      <c r="K190" s="234"/>
      <c r="L190" s="239"/>
      <c r="M190" s="240"/>
      <c r="N190" s="241"/>
      <c r="O190" s="241"/>
      <c r="P190" s="241"/>
      <c r="Q190" s="241"/>
      <c r="R190" s="241"/>
      <c r="S190" s="241"/>
      <c r="T190" s="242"/>
      <c r="AT190" s="243" t="s">
        <v>272</v>
      </c>
      <c r="AU190" s="243" t="s">
        <v>91</v>
      </c>
      <c r="AV190" s="15" t="s">
        <v>91</v>
      </c>
      <c r="AW190" s="15" t="s">
        <v>38</v>
      </c>
      <c r="AX190" s="15" t="s">
        <v>82</v>
      </c>
      <c r="AY190" s="243" t="s">
        <v>262</v>
      </c>
    </row>
    <row r="191" spans="1:65" s="13" customFormat="1" ht="10">
      <c r="B191" s="212"/>
      <c r="C191" s="213"/>
      <c r="D191" s="208" t="s">
        <v>272</v>
      </c>
      <c r="E191" s="214" t="s">
        <v>44</v>
      </c>
      <c r="F191" s="215" t="s">
        <v>4869</v>
      </c>
      <c r="G191" s="213"/>
      <c r="H191" s="214" t="s">
        <v>44</v>
      </c>
      <c r="I191" s="216"/>
      <c r="J191" s="213"/>
      <c r="K191" s="213"/>
      <c r="L191" s="217"/>
      <c r="M191" s="218"/>
      <c r="N191" s="219"/>
      <c r="O191" s="219"/>
      <c r="P191" s="219"/>
      <c r="Q191" s="219"/>
      <c r="R191" s="219"/>
      <c r="S191" s="219"/>
      <c r="T191" s="220"/>
      <c r="AT191" s="221" t="s">
        <v>272</v>
      </c>
      <c r="AU191" s="221" t="s">
        <v>91</v>
      </c>
      <c r="AV191" s="13" t="s">
        <v>89</v>
      </c>
      <c r="AW191" s="13" t="s">
        <v>38</v>
      </c>
      <c r="AX191" s="13" t="s">
        <v>82</v>
      </c>
      <c r="AY191" s="221" t="s">
        <v>262</v>
      </c>
    </row>
    <row r="192" spans="1:65" s="15" customFormat="1" ht="10">
      <c r="B192" s="233"/>
      <c r="C192" s="234"/>
      <c r="D192" s="208" t="s">
        <v>272</v>
      </c>
      <c r="E192" s="235" t="s">
        <v>44</v>
      </c>
      <c r="F192" s="236" t="s">
        <v>4888</v>
      </c>
      <c r="G192" s="234"/>
      <c r="H192" s="237">
        <v>11.548999999999999</v>
      </c>
      <c r="I192" s="238"/>
      <c r="J192" s="234"/>
      <c r="K192" s="234"/>
      <c r="L192" s="239"/>
      <c r="M192" s="240"/>
      <c r="N192" s="241"/>
      <c r="O192" s="241"/>
      <c r="P192" s="241"/>
      <c r="Q192" s="241"/>
      <c r="R192" s="241"/>
      <c r="S192" s="241"/>
      <c r="T192" s="242"/>
      <c r="AT192" s="243" t="s">
        <v>272</v>
      </c>
      <c r="AU192" s="243" t="s">
        <v>91</v>
      </c>
      <c r="AV192" s="15" t="s">
        <v>91</v>
      </c>
      <c r="AW192" s="15" t="s">
        <v>38</v>
      </c>
      <c r="AX192" s="15" t="s">
        <v>82</v>
      </c>
      <c r="AY192" s="243" t="s">
        <v>262</v>
      </c>
    </row>
    <row r="193" spans="1:65" s="13" customFormat="1" ht="10">
      <c r="B193" s="212"/>
      <c r="C193" s="213"/>
      <c r="D193" s="208" t="s">
        <v>272</v>
      </c>
      <c r="E193" s="214" t="s">
        <v>44</v>
      </c>
      <c r="F193" s="215" t="s">
        <v>4871</v>
      </c>
      <c r="G193" s="213"/>
      <c r="H193" s="214" t="s">
        <v>44</v>
      </c>
      <c r="I193" s="216"/>
      <c r="J193" s="213"/>
      <c r="K193" s="213"/>
      <c r="L193" s="217"/>
      <c r="M193" s="218"/>
      <c r="N193" s="219"/>
      <c r="O193" s="219"/>
      <c r="P193" s="219"/>
      <c r="Q193" s="219"/>
      <c r="R193" s="219"/>
      <c r="S193" s="219"/>
      <c r="T193" s="220"/>
      <c r="AT193" s="221" t="s">
        <v>272</v>
      </c>
      <c r="AU193" s="221" t="s">
        <v>91</v>
      </c>
      <c r="AV193" s="13" t="s">
        <v>89</v>
      </c>
      <c r="AW193" s="13" t="s">
        <v>38</v>
      </c>
      <c r="AX193" s="13" t="s">
        <v>82</v>
      </c>
      <c r="AY193" s="221" t="s">
        <v>262</v>
      </c>
    </row>
    <row r="194" spans="1:65" s="15" customFormat="1" ht="10">
      <c r="B194" s="233"/>
      <c r="C194" s="234"/>
      <c r="D194" s="208" t="s">
        <v>272</v>
      </c>
      <c r="E194" s="235" t="s">
        <v>44</v>
      </c>
      <c r="F194" s="236" t="s">
        <v>4889</v>
      </c>
      <c r="G194" s="234"/>
      <c r="H194" s="237">
        <v>11.643000000000001</v>
      </c>
      <c r="I194" s="238"/>
      <c r="J194" s="234"/>
      <c r="K194" s="234"/>
      <c r="L194" s="239"/>
      <c r="M194" s="240"/>
      <c r="N194" s="241"/>
      <c r="O194" s="241"/>
      <c r="P194" s="241"/>
      <c r="Q194" s="241"/>
      <c r="R194" s="241"/>
      <c r="S194" s="241"/>
      <c r="T194" s="242"/>
      <c r="AT194" s="243" t="s">
        <v>272</v>
      </c>
      <c r="AU194" s="243" t="s">
        <v>91</v>
      </c>
      <c r="AV194" s="15" t="s">
        <v>91</v>
      </c>
      <c r="AW194" s="15" t="s">
        <v>38</v>
      </c>
      <c r="AX194" s="15" t="s">
        <v>82</v>
      </c>
      <c r="AY194" s="243" t="s">
        <v>262</v>
      </c>
    </row>
    <row r="195" spans="1:65" s="13" customFormat="1" ht="10">
      <c r="B195" s="212"/>
      <c r="C195" s="213"/>
      <c r="D195" s="208" t="s">
        <v>272</v>
      </c>
      <c r="E195" s="214" t="s">
        <v>44</v>
      </c>
      <c r="F195" s="215" t="s">
        <v>4873</v>
      </c>
      <c r="G195" s="213"/>
      <c r="H195" s="214" t="s">
        <v>44</v>
      </c>
      <c r="I195" s="216"/>
      <c r="J195" s="213"/>
      <c r="K195" s="213"/>
      <c r="L195" s="217"/>
      <c r="M195" s="218"/>
      <c r="N195" s="219"/>
      <c r="O195" s="219"/>
      <c r="P195" s="219"/>
      <c r="Q195" s="219"/>
      <c r="R195" s="219"/>
      <c r="S195" s="219"/>
      <c r="T195" s="220"/>
      <c r="AT195" s="221" t="s">
        <v>272</v>
      </c>
      <c r="AU195" s="221" t="s">
        <v>91</v>
      </c>
      <c r="AV195" s="13" t="s">
        <v>89</v>
      </c>
      <c r="AW195" s="13" t="s">
        <v>38</v>
      </c>
      <c r="AX195" s="13" t="s">
        <v>82</v>
      </c>
      <c r="AY195" s="221" t="s">
        <v>262</v>
      </c>
    </row>
    <row r="196" spans="1:65" s="13" customFormat="1" ht="10">
      <c r="B196" s="212"/>
      <c r="C196" s="213"/>
      <c r="D196" s="208" t="s">
        <v>272</v>
      </c>
      <c r="E196" s="214" t="s">
        <v>44</v>
      </c>
      <c r="F196" s="215" t="s">
        <v>4874</v>
      </c>
      <c r="G196" s="213"/>
      <c r="H196" s="214" t="s">
        <v>44</v>
      </c>
      <c r="I196" s="216"/>
      <c r="J196" s="213"/>
      <c r="K196" s="213"/>
      <c r="L196" s="217"/>
      <c r="M196" s="218"/>
      <c r="N196" s="219"/>
      <c r="O196" s="219"/>
      <c r="P196" s="219"/>
      <c r="Q196" s="219"/>
      <c r="R196" s="219"/>
      <c r="S196" s="219"/>
      <c r="T196" s="220"/>
      <c r="AT196" s="221" t="s">
        <v>272</v>
      </c>
      <c r="AU196" s="221" t="s">
        <v>91</v>
      </c>
      <c r="AV196" s="13" t="s">
        <v>89</v>
      </c>
      <c r="AW196" s="13" t="s">
        <v>38</v>
      </c>
      <c r="AX196" s="13" t="s">
        <v>82</v>
      </c>
      <c r="AY196" s="221" t="s">
        <v>262</v>
      </c>
    </row>
    <row r="197" spans="1:65" s="13" customFormat="1" ht="10">
      <c r="B197" s="212"/>
      <c r="C197" s="213"/>
      <c r="D197" s="208" t="s">
        <v>272</v>
      </c>
      <c r="E197" s="214" t="s">
        <v>44</v>
      </c>
      <c r="F197" s="215" t="s">
        <v>4875</v>
      </c>
      <c r="G197" s="213"/>
      <c r="H197" s="214" t="s">
        <v>44</v>
      </c>
      <c r="I197" s="216"/>
      <c r="J197" s="213"/>
      <c r="K197" s="213"/>
      <c r="L197" s="217"/>
      <c r="M197" s="218"/>
      <c r="N197" s="219"/>
      <c r="O197" s="219"/>
      <c r="P197" s="219"/>
      <c r="Q197" s="219"/>
      <c r="R197" s="219"/>
      <c r="S197" s="219"/>
      <c r="T197" s="220"/>
      <c r="AT197" s="221" t="s">
        <v>272</v>
      </c>
      <c r="AU197" s="221" t="s">
        <v>91</v>
      </c>
      <c r="AV197" s="13" t="s">
        <v>89</v>
      </c>
      <c r="AW197" s="13" t="s">
        <v>38</v>
      </c>
      <c r="AX197" s="13" t="s">
        <v>82</v>
      </c>
      <c r="AY197" s="221" t="s">
        <v>262</v>
      </c>
    </row>
    <row r="198" spans="1:65" s="13" customFormat="1" ht="10">
      <c r="B198" s="212"/>
      <c r="C198" s="213"/>
      <c r="D198" s="208" t="s">
        <v>272</v>
      </c>
      <c r="E198" s="214" t="s">
        <v>44</v>
      </c>
      <c r="F198" s="215" t="s">
        <v>4876</v>
      </c>
      <c r="G198" s="213"/>
      <c r="H198" s="214" t="s">
        <v>44</v>
      </c>
      <c r="I198" s="216"/>
      <c r="J198" s="213"/>
      <c r="K198" s="213"/>
      <c r="L198" s="217"/>
      <c r="M198" s="218"/>
      <c r="N198" s="219"/>
      <c r="O198" s="219"/>
      <c r="P198" s="219"/>
      <c r="Q198" s="219"/>
      <c r="R198" s="219"/>
      <c r="S198" s="219"/>
      <c r="T198" s="220"/>
      <c r="AT198" s="221" t="s">
        <v>272</v>
      </c>
      <c r="AU198" s="221" t="s">
        <v>91</v>
      </c>
      <c r="AV198" s="13" t="s">
        <v>89</v>
      </c>
      <c r="AW198" s="13" t="s">
        <v>38</v>
      </c>
      <c r="AX198" s="13" t="s">
        <v>82</v>
      </c>
      <c r="AY198" s="221" t="s">
        <v>262</v>
      </c>
    </row>
    <row r="199" spans="1:65" s="16" customFormat="1" ht="10">
      <c r="B199" s="244"/>
      <c r="C199" s="245"/>
      <c r="D199" s="208" t="s">
        <v>272</v>
      </c>
      <c r="E199" s="246" t="s">
        <v>44</v>
      </c>
      <c r="F199" s="247" t="s">
        <v>291</v>
      </c>
      <c r="G199" s="245"/>
      <c r="H199" s="248">
        <v>98.47399999999999</v>
      </c>
      <c r="I199" s="249"/>
      <c r="J199" s="245"/>
      <c r="K199" s="245"/>
      <c r="L199" s="250"/>
      <c r="M199" s="251"/>
      <c r="N199" s="252"/>
      <c r="O199" s="252"/>
      <c r="P199" s="252"/>
      <c r="Q199" s="252"/>
      <c r="R199" s="252"/>
      <c r="S199" s="252"/>
      <c r="T199" s="253"/>
      <c r="AT199" s="254" t="s">
        <v>272</v>
      </c>
      <c r="AU199" s="254" t="s">
        <v>91</v>
      </c>
      <c r="AV199" s="16" t="s">
        <v>104</v>
      </c>
      <c r="AW199" s="16" t="s">
        <v>38</v>
      </c>
      <c r="AX199" s="16" t="s">
        <v>82</v>
      </c>
      <c r="AY199" s="254" t="s">
        <v>262</v>
      </c>
    </row>
    <row r="200" spans="1:65" s="13" customFormat="1" ht="10">
      <c r="B200" s="212"/>
      <c r="C200" s="213"/>
      <c r="D200" s="208" t="s">
        <v>272</v>
      </c>
      <c r="E200" s="214" t="s">
        <v>44</v>
      </c>
      <c r="F200" s="215" t="s">
        <v>4877</v>
      </c>
      <c r="G200" s="213"/>
      <c r="H200" s="214" t="s">
        <v>44</v>
      </c>
      <c r="I200" s="216"/>
      <c r="J200" s="213"/>
      <c r="K200" s="213"/>
      <c r="L200" s="217"/>
      <c r="M200" s="218"/>
      <c r="N200" s="219"/>
      <c r="O200" s="219"/>
      <c r="P200" s="219"/>
      <c r="Q200" s="219"/>
      <c r="R200" s="219"/>
      <c r="S200" s="219"/>
      <c r="T200" s="220"/>
      <c r="AT200" s="221" t="s">
        <v>272</v>
      </c>
      <c r="AU200" s="221" t="s">
        <v>91</v>
      </c>
      <c r="AV200" s="13" t="s">
        <v>89</v>
      </c>
      <c r="AW200" s="13" t="s">
        <v>38</v>
      </c>
      <c r="AX200" s="13" t="s">
        <v>82</v>
      </c>
      <c r="AY200" s="221" t="s">
        <v>262</v>
      </c>
    </row>
    <row r="201" spans="1:65" s="13" customFormat="1" ht="10">
      <c r="B201" s="212"/>
      <c r="C201" s="213"/>
      <c r="D201" s="208" t="s">
        <v>272</v>
      </c>
      <c r="E201" s="214" t="s">
        <v>44</v>
      </c>
      <c r="F201" s="215" t="s">
        <v>4878</v>
      </c>
      <c r="G201" s="213"/>
      <c r="H201" s="214" t="s">
        <v>44</v>
      </c>
      <c r="I201" s="216"/>
      <c r="J201" s="213"/>
      <c r="K201" s="213"/>
      <c r="L201" s="217"/>
      <c r="M201" s="218"/>
      <c r="N201" s="219"/>
      <c r="O201" s="219"/>
      <c r="P201" s="219"/>
      <c r="Q201" s="219"/>
      <c r="R201" s="219"/>
      <c r="S201" s="219"/>
      <c r="T201" s="220"/>
      <c r="AT201" s="221" t="s">
        <v>272</v>
      </c>
      <c r="AU201" s="221" t="s">
        <v>91</v>
      </c>
      <c r="AV201" s="13" t="s">
        <v>89</v>
      </c>
      <c r="AW201" s="13" t="s">
        <v>38</v>
      </c>
      <c r="AX201" s="13" t="s">
        <v>82</v>
      </c>
      <c r="AY201" s="221" t="s">
        <v>262</v>
      </c>
    </row>
    <row r="202" spans="1:65" s="13" customFormat="1" ht="10">
      <c r="B202" s="212"/>
      <c r="C202" s="213"/>
      <c r="D202" s="208" t="s">
        <v>272</v>
      </c>
      <c r="E202" s="214" t="s">
        <v>44</v>
      </c>
      <c r="F202" s="215" t="s">
        <v>4879</v>
      </c>
      <c r="G202" s="213"/>
      <c r="H202" s="214" t="s">
        <v>44</v>
      </c>
      <c r="I202" s="216"/>
      <c r="J202" s="213"/>
      <c r="K202" s="213"/>
      <c r="L202" s="217"/>
      <c r="M202" s="218"/>
      <c r="N202" s="219"/>
      <c r="O202" s="219"/>
      <c r="P202" s="219"/>
      <c r="Q202" s="219"/>
      <c r="R202" s="219"/>
      <c r="S202" s="219"/>
      <c r="T202" s="220"/>
      <c r="AT202" s="221" t="s">
        <v>272</v>
      </c>
      <c r="AU202" s="221" t="s">
        <v>91</v>
      </c>
      <c r="AV202" s="13" t="s">
        <v>89</v>
      </c>
      <c r="AW202" s="13" t="s">
        <v>38</v>
      </c>
      <c r="AX202" s="13" t="s">
        <v>82</v>
      </c>
      <c r="AY202" s="221" t="s">
        <v>262</v>
      </c>
    </row>
    <row r="203" spans="1:65" s="13" customFormat="1" ht="10">
      <c r="B203" s="212"/>
      <c r="C203" s="213"/>
      <c r="D203" s="208" t="s">
        <v>272</v>
      </c>
      <c r="E203" s="214" t="s">
        <v>44</v>
      </c>
      <c r="F203" s="215" t="s">
        <v>4880</v>
      </c>
      <c r="G203" s="213"/>
      <c r="H203" s="214" t="s">
        <v>44</v>
      </c>
      <c r="I203" s="216"/>
      <c r="J203" s="213"/>
      <c r="K203" s="213"/>
      <c r="L203" s="217"/>
      <c r="M203" s="218"/>
      <c r="N203" s="219"/>
      <c r="O203" s="219"/>
      <c r="P203" s="219"/>
      <c r="Q203" s="219"/>
      <c r="R203" s="219"/>
      <c r="S203" s="219"/>
      <c r="T203" s="220"/>
      <c r="AT203" s="221" t="s">
        <v>272</v>
      </c>
      <c r="AU203" s="221" t="s">
        <v>91</v>
      </c>
      <c r="AV203" s="13" t="s">
        <v>89</v>
      </c>
      <c r="AW203" s="13" t="s">
        <v>38</v>
      </c>
      <c r="AX203" s="13" t="s">
        <v>82</v>
      </c>
      <c r="AY203" s="221" t="s">
        <v>262</v>
      </c>
    </row>
    <row r="204" spans="1:65" s="15" customFormat="1" ht="10">
      <c r="B204" s="233"/>
      <c r="C204" s="234"/>
      <c r="D204" s="208" t="s">
        <v>272</v>
      </c>
      <c r="E204" s="235" t="s">
        <v>44</v>
      </c>
      <c r="F204" s="236" t="s">
        <v>4890</v>
      </c>
      <c r="G204" s="234"/>
      <c r="H204" s="237">
        <v>108.321</v>
      </c>
      <c r="I204" s="238"/>
      <c r="J204" s="234"/>
      <c r="K204" s="234"/>
      <c r="L204" s="239"/>
      <c r="M204" s="240"/>
      <c r="N204" s="241"/>
      <c r="O204" s="241"/>
      <c r="P204" s="241"/>
      <c r="Q204" s="241"/>
      <c r="R204" s="241"/>
      <c r="S204" s="241"/>
      <c r="T204" s="242"/>
      <c r="AT204" s="243" t="s">
        <v>272</v>
      </c>
      <c r="AU204" s="243" t="s">
        <v>91</v>
      </c>
      <c r="AV204" s="15" t="s">
        <v>91</v>
      </c>
      <c r="AW204" s="15" t="s">
        <v>38</v>
      </c>
      <c r="AX204" s="15" t="s">
        <v>89</v>
      </c>
      <c r="AY204" s="243" t="s">
        <v>262</v>
      </c>
    </row>
    <row r="205" spans="1:65" s="15" customFormat="1" ht="10">
      <c r="B205" s="233"/>
      <c r="C205" s="234"/>
      <c r="D205" s="208" t="s">
        <v>272</v>
      </c>
      <c r="E205" s="234"/>
      <c r="F205" s="236" t="s">
        <v>4891</v>
      </c>
      <c r="G205" s="234"/>
      <c r="H205" s="237">
        <v>119.15300000000001</v>
      </c>
      <c r="I205" s="238"/>
      <c r="J205" s="234"/>
      <c r="K205" s="234"/>
      <c r="L205" s="239"/>
      <c r="M205" s="240"/>
      <c r="N205" s="241"/>
      <c r="O205" s="241"/>
      <c r="P205" s="241"/>
      <c r="Q205" s="241"/>
      <c r="R205" s="241"/>
      <c r="S205" s="241"/>
      <c r="T205" s="242"/>
      <c r="AT205" s="243" t="s">
        <v>272</v>
      </c>
      <c r="AU205" s="243" t="s">
        <v>91</v>
      </c>
      <c r="AV205" s="15" t="s">
        <v>91</v>
      </c>
      <c r="AW205" s="15" t="s">
        <v>4</v>
      </c>
      <c r="AX205" s="15" t="s">
        <v>89</v>
      </c>
      <c r="AY205" s="243" t="s">
        <v>262</v>
      </c>
    </row>
    <row r="206" spans="1:65" s="2" customFormat="1" ht="21.75" customHeight="1">
      <c r="A206" s="37"/>
      <c r="B206" s="38"/>
      <c r="C206" s="195" t="s">
        <v>463</v>
      </c>
      <c r="D206" s="195" t="s">
        <v>264</v>
      </c>
      <c r="E206" s="196" t="s">
        <v>4892</v>
      </c>
      <c r="F206" s="197" t="s">
        <v>4893</v>
      </c>
      <c r="G206" s="198" t="s">
        <v>590</v>
      </c>
      <c r="H206" s="199">
        <v>184.17</v>
      </c>
      <c r="I206" s="200"/>
      <c r="J206" s="201">
        <f>ROUND(I206*H206,2)</f>
        <v>0</v>
      </c>
      <c r="K206" s="197" t="s">
        <v>268</v>
      </c>
      <c r="L206" s="42"/>
      <c r="M206" s="202" t="s">
        <v>44</v>
      </c>
      <c r="N206" s="203" t="s">
        <v>53</v>
      </c>
      <c r="O206" s="67"/>
      <c r="P206" s="204">
        <f>O206*H206</f>
        <v>0</v>
      </c>
      <c r="Q206" s="204">
        <v>0</v>
      </c>
      <c r="R206" s="204">
        <f>Q206*H206</f>
        <v>0</v>
      </c>
      <c r="S206" s="204">
        <v>0</v>
      </c>
      <c r="T206" s="205">
        <f>S206*H206</f>
        <v>0</v>
      </c>
      <c r="U206" s="37"/>
      <c r="V206" s="37"/>
      <c r="W206" s="37"/>
      <c r="X206" s="37"/>
      <c r="Y206" s="37"/>
      <c r="Z206" s="37"/>
      <c r="AA206" s="37"/>
      <c r="AB206" s="37"/>
      <c r="AC206" s="37"/>
      <c r="AD206" s="37"/>
      <c r="AE206" s="37"/>
      <c r="AR206" s="206" t="s">
        <v>104</v>
      </c>
      <c r="AT206" s="206" t="s">
        <v>264</v>
      </c>
      <c r="AU206" s="206" t="s">
        <v>91</v>
      </c>
      <c r="AY206" s="19" t="s">
        <v>262</v>
      </c>
      <c r="BE206" s="207">
        <f>IF(N206="základní",J206,0)</f>
        <v>0</v>
      </c>
      <c r="BF206" s="207">
        <f>IF(N206="snížená",J206,0)</f>
        <v>0</v>
      </c>
      <c r="BG206" s="207">
        <f>IF(N206="zákl. přenesená",J206,0)</f>
        <v>0</v>
      </c>
      <c r="BH206" s="207">
        <f>IF(N206="sníž. přenesená",J206,0)</f>
        <v>0</v>
      </c>
      <c r="BI206" s="207">
        <f>IF(N206="nulová",J206,0)</f>
        <v>0</v>
      </c>
      <c r="BJ206" s="19" t="s">
        <v>89</v>
      </c>
      <c r="BK206" s="207">
        <f>ROUND(I206*H206,2)</f>
        <v>0</v>
      </c>
      <c r="BL206" s="19" t="s">
        <v>104</v>
      </c>
      <c r="BM206" s="206" t="s">
        <v>4894</v>
      </c>
    </row>
    <row r="207" spans="1:65" s="2" customFormat="1" ht="117">
      <c r="A207" s="37"/>
      <c r="B207" s="38"/>
      <c r="C207" s="39"/>
      <c r="D207" s="208" t="s">
        <v>270</v>
      </c>
      <c r="E207" s="39"/>
      <c r="F207" s="209" t="s">
        <v>4864</v>
      </c>
      <c r="G207" s="39"/>
      <c r="H207" s="39"/>
      <c r="I207" s="118"/>
      <c r="J207" s="39"/>
      <c r="K207" s="39"/>
      <c r="L207" s="42"/>
      <c r="M207" s="210"/>
      <c r="N207" s="211"/>
      <c r="O207" s="67"/>
      <c r="P207" s="67"/>
      <c r="Q207" s="67"/>
      <c r="R207" s="67"/>
      <c r="S207" s="67"/>
      <c r="T207" s="68"/>
      <c r="U207" s="37"/>
      <c r="V207" s="37"/>
      <c r="W207" s="37"/>
      <c r="X207" s="37"/>
      <c r="Y207" s="37"/>
      <c r="Z207" s="37"/>
      <c r="AA207" s="37"/>
      <c r="AB207" s="37"/>
      <c r="AC207" s="37"/>
      <c r="AD207" s="37"/>
      <c r="AE207" s="37"/>
      <c r="AT207" s="19" t="s">
        <v>270</v>
      </c>
      <c r="AU207" s="19" t="s">
        <v>91</v>
      </c>
    </row>
    <row r="208" spans="1:65" s="13" customFormat="1" ht="10">
      <c r="B208" s="212"/>
      <c r="C208" s="213"/>
      <c r="D208" s="208" t="s">
        <v>272</v>
      </c>
      <c r="E208" s="214" t="s">
        <v>44</v>
      </c>
      <c r="F208" s="215" t="s">
        <v>4865</v>
      </c>
      <c r="G208" s="213"/>
      <c r="H208" s="214" t="s">
        <v>44</v>
      </c>
      <c r="I208" s="216"/>
      <c r="J208" s="213"/>
      <c r="K208" s="213"/>
      <c r="L208" s="217"/>
      <c r="M208" s="218"/>
      <c r="N208" s="219"/>
      <c r="O208" s="219"/>
      <c r="P208" s="219"/>
      <c r="Q208" s="219"/>
      <c r="R208" s="219"/>
      <c r="S208" s="219"/>
      <c r="T208" s="220"/>
      <c r="AT208" s="221" t="s">
        <v>272</v>
      </c>
      <c r="AU208" s="221" t="s">
        <v>91</v>
      </c>
      <c r="AV208" s="13" t="s">
        <v>89</v>
      </c>
      <c r="AW208" s="13" t="s">
        <v>38</v>
      </c>
      <c r="AX208" s="13" t="s">
        <v>82</v>
      </c>
      <c r="AY208" s="221" t="s">
        <v>262</v>
      </c>
    </row>
    <row r="209" spans="2:51" s="13" customFormat="1" ht="10">
      <c r="B209" s="212"/>
      <c r="C209" s="213"/>
      <c r="D209" s="208" t="s">
        <v>272</v>
      </c>
      <c r="E209" s="214" t="s">
        <v>44</v>
      </c>
      <c r="F209" s="215" t="s">
        <v>4895</v>
      </c>
      <c r="G209" s="213"/>
      <c r="H209" s="214" t="s">
        <v>44</v>
      </c>
      <c r="I209" s="216"/>
      <c r="J209" s="213"/>
      <c r="K209" s="213"/>
      <c r="L209" s="217"/>
      <c r="M209" s="218"/>
      <c r="N209" s="219"/>
      <c r="O209" s="219"/>
      <c r="P209" s="219"/>
      <c r="Q209" s="219"/>
      <c r="R209" s="219"/>
      <c r="S209" s="219"/>
      <c r="T209" s="220"/>
      <c r="AT209" s="221" t="s">
        <v>272</v>
      </c>
      <c r="AU209" s="221" t="s">
        <v>91</v>
      </c>
      <c r="AV209" s="13" t="s">
        <v>89</v>
      </c>
      <c r="AW209" s="13" t="s">
        <v>38</v>
      </c>
      <c r="AX209" s="13" t="s">
        <v>82</v>
      </c>
      <c r="AY209" s="221" t="s">
        <v>262</v>
      </c>
    </row>
    <row r="210" spans="2:51" s="13" customFormat="1" ht="10">
      <c r="B210" s="212"/>
      <c r="C210" s="213"/>
      <c r="D210" s="208" t="s">
        <v>272</v>
      </c>
      <c r="E210" s="214" t="s">
        <v>44</v>
      </c>
      <c r="F210" s="215" t="s">
        <v>4869</v>
      </c>
      <c r="G210" s="213"/>
      <c r="H210" s="214" t="s">
        <v>44</v>
      </c>
      <c r="I210" s="216"/>
      <c r="J210" s="213"/>
      <c r="K210" s="213"/>
      <c r="L210" s="217"/>
      <c r="M210" s="218"/>
      <c r="N210" s="219"/>
      <c r="O210" s="219"/>
      <c r="P210" s="219"/>
      <c r="Q210" s="219"/>
      <c r="R210" s="219"/>
      <c r="S210" s="219"/>
      <c r="T210" s="220"/>
      <c r="AT210" s="221" t="s">
        <v>272</v>
      </c>
      <c r="AU210" s="221" t="s">
        <v>91</v>
      </c>
      <c r="AV210" s="13" t="s">
        <v>89</v>
      </c>
      <c r="AW210" s="13" t="s">
        <v>38</v>
      </c>
      <c r="AX210" s="13" t="s">
        <v>82</v>
      </c>
      <c r="AY210" s="221" t="s">
        <v>262</v>
      </c>
    </row>
    <row r="211" spans="2:51" s="13" customFormat="1" ht="10">
      <c r="B211" s="212"/>
      <c r="C211" s="213"/>
      <c r="D211" s="208" t="s">
        <v>272</v>
      </c>
      <c r="E211" s="214" t="s">
        <v>44</v>
      </c>
      <c r="F211" s="215" t="s">
        <v>4871</v>
      </c>
      <c r="G211" s="213"/>
      <c r="H211" s="214" t="s">
        <v>44</v>
      </c>
      <c r="I211" s="216"/>
      <c r="J211" s="213"/>
      <c r="K211" s="213"/>
      <c r="L211" s="217"/>
      <c r="M211" s="218"/>
      <c r="N211" s="219"/>
      <c r="O211" s="219"/>
      <c r="P211" s="219"/>
      <c r="Q211" s="219"/>
      <c r="R211" s="219"/>
      <c r="S211" s="219"/>
      <c r="T211" s="220"/>
      <c r="AT211" s="221" t="s">
        <v>272</v>
      </c>
      <c r="AU211" s="221" t="s">
        <v>91</v>
      </c>
      <c r="AV211" s="13" t="s">
        <v>89</v>
      </c>
      <c r="AW211" s="13" t="s">
        <v>38</v>
      </c>
      <c r="AX211" s="13" t="s">
        <v>82</v>
      </c>
      <c r="AY211" s="221" t="s">
        <v>262</v>
      </c>
    </row>
    <row r="212" spans="2:51" s="13" customFormat="1" ht="10">
      <c r="B212" s="212"/>
      <c r="C212" s="213"/>
      <c r="D212" s="208" t="s">
        <v>272</v>
      </c>
      <c r="E212" s="214" t="s">
        <v>44</v>
      </c>
      <c r="F212" s="215" t="s">
        <v>4873</v>
      </c>
      <c r="G212" s="213"/>
      <c r="H212" s="214" t="s">
        <v>44</v>
      </c>
      <c r="I212" s="216"/>
      <c r="J212" s="213"/>
      <c r="K212" s="213"/>
      <c r="L212" s="217"/>
      <c r="M212" s="218"/>
      <c r="N212" s="219"/>
      <c r="O212" s="219"/>
      <c r="P212" s="219"/>
      <c r="Q212" s="219"/>
      <c r="R212" s="219"/>
      <c r="S212" s="219"/>
      <c r="T212" s="220"/>
      <c r="AT212" s="221" t="s">
        <v>272</v>
      </c>
      <c r="AU212" s="221" t="s">
        <v>91</v>
      </c>
      <c r="AV212" s="13" t="s">
        <v>89</v>
      </c>
      <c r="AW212" s="13" t="s">
        <v>38</v>
      </c>
      <c r="AX212" s="13" t="s">
        <v>82</v>
      </c>
      <c r="AY212" s="221" t="s">
        <v>262</v>
      </c>
    </row>
    <row r="213" spans="2:51" s="15" customFormat="1" ht="10">
      <c r="B213" s="233"/>
      <c r="C213" s="234"/>
      <c r="D213" s="208" t="s">
        <v>272</v>
      </c>
      <c r="E213" s="235" t="s">
        <v>44</v>
      </c>
      <c r="F213" s="236" t="s">
        <v>4896</v>
      </c>
      <c r="G213" s="234"/>
      <c r="H213" s="237">
        <v>138</v>
      </c>
      <c r="I213" s="238"/>
      <c r="J213" s="234"/>
      <c r="K213" s="234"/>
      <c r="L213" s="239"/>
      <c r="M213" s="240"/>
      <c r="N213" s="241"/>
      <c r="O213" s="241"/>
      <c r="P213" s="241"/>
      <c r="Q213" s="241"/>
      <c r="R213" s="241"/>
      <c r="S213" s="241"/>
      <c r="T213" s="242"/>
      <c r="AT213" s="243" t="s">
        <v>272</v>
      </c>
      <c r="AU213" s="243" t="s">
        <v>91</v>
      </c>
      <c r="AV213" s="15" t="s">
        <v>91</v>
      </c>
      <c r="AW213" s="15" t="s">
        <v>38</v>
      </c>
      <c r="AX213" s="15" t="s">
        <v>82</v>
      </c>
      <c r="AY213" s="243" t="s">
        <v>262</v>
      </c>
    </row>
    <row r="214" spans="2:51" s="13" customFormat="1" ht="10">
      <c r="B214" s="212"/>
      <c r="C214" s="213"/>
      <c r="D214" s="208" t="s">
        <v>272</v>
      </c>
      <c r="E214" s="214" t="s">
        <v>44</v>
      </c>
      <c r="F214" s="215" t="s">
        <v>4874</v>
      </c>
      <c r="G214" s="213"/>
      <c r="H214" s="214" t="s">
        <v>44</v>
      </c>
      <c r="I214" s="216"/>
      <c r="J214" s="213"/>
      <c r="K214" s="213"/>
      <c r="L214" s="217"/>
      <c r="M214" s="218"/>
      <c r="N214" s="219"/>
      <c r="O214" s="219"/>
      <c r="P214" s="219"/>
      <c r="Q214" s="219"/>
      <c r="R214" s="219"/>
      <c r="S214" s="219"/>
      <c r="T214" s="220"/>
      <c r="AT214" s="221" t="s">
        <v>272</v>
      </c>
      <c r="AU214" s="221" t="s">
        <v>91</v>
      </c>
      <c r="AV214" s="13" t="s">
        <v>89</v>
      </c>
      <c r="AW214" s="13" t="s">
        <v>38</v>
      </c>
      <c r="AX214" s="13" t="s">
        <v>82</v>
      </c>
      <c r="AY214" s="221" t="s">
        <v>262</v>
      </c>
    </row>
    <row r="215" spans="2:51" s="15" customFormat="1" ht="10">
      <c r="B215" s="233"/>
      <c r="C215" s="234"/>
      <c r="D215" s="208" t="s">
        <v>272</v>
      </c>
      <c r="E215" s="235" t="s">
        <v>44</v>
      </c>
      <c r="F215" s="236" t="s">
        <v>4897</v>
      </c>
      <c r="G215" s="234"/>
      <c r="H215" s="237">
        <v>12.95</v>
      </c>
      <c r="I215" s="238"/>
      <c r="J215" s="234"/>
      <c r="K215" s="234"/>
      <c r="L215" s="239"/>
      <c r="M215" s="240"/>
      <c r="N215" s="241"/>
      <c r="O215" s="241"/>
      <c r="P215" s="241"/>
      <c r="Q215" s="241"/>
      <c r="R215" s="241"/>
      <c r="S215" s="241"/>
      <c r="T215" s="242"/>
      <c r="AT215" s="243" t="s">
        <v>272</v>
      </c>
      <c r="AU215" s="243" t="s">
        <v>91</v>
      </c>
      <c r="AV215" s="15" t="s">
        <v>91</v>
      </c>
      <c r="AW215" s="15" t="s">
        <v>38</v>
      </c>
      <c r="AX215" s="15" t="s">
        <v>82</v>
      </c>
      <c r="AY215" s="243" t="s">
        <v>262</v>
      </c>
    </row>
    <row r="216" spans="2:51" s="13" customFormat="1" ht="10">
      <c r="B216" s="212"/>
      <c r="C216" s="213"/>
      <c r="D216" s="208" t="s">
        <v>272</v>
      </c>
      <c r="E216" s="214" t="s">
        <v>44</v>
      </c>
      <c r="F216" s="215" t="s">
        <v>4875</v>
      </c>
      <c r="G216" s="213"/>
      <c r="H216" s="214" t="s">
        <v>44</v>
      </c>
      <c r="I216" s="216"/>
      <c r="J216" s="213"/>
      <c r="K216" s="213"/>
      <c r="L216" s="217"/>
      <c r="M216" s="218"/>
      <c r="N216" s="219"/>
      <c r="O216" s="219"/>
      <c r="P216" s="219"/>
      <c r="Q216" s="219"/>
      <c r="R216" s="219"/>
      <c r="S216" s="219"/>
      <c r="T216" s="220"/>
      <c r="AT216" s="221" t="s">
        <v>272</v>
      </c>
      <c r="AU216" s="221" t="s">
        <v>91</v>
      </c>
      <c r="AV216" s="13" t="s">
        <v>89</v>
      </c>
      <c r="AW216" s="13" t="s">
        <v>38</v>
      </c>
      <c r="AX216" s="13" t="s">
        <v>82</v>
      </c>
      <c r="AY216" s="221" t="s">
        <v>262</v>
      </c>
    </row>
    <row r="217" spans="2:51" s="15" customFormat="1" ht="10">
      <c r="B217" s="233"/>
      <c r="C217" s="234"/>
      <c r="D217" s="208" t="s">
        <v>272</v>
      </c>
      <c r="E217" s="235" t="s">
        <v>44</v>
      </c>
      <c r="F217" s="236" t="s">
        <v>4898</v>
      </c>
      <c r="G217" s="234"/>
      <c r="H217" s="237">
        <v>11.5</v>
      </c>
      <c r="I217" s="238"/>
      <c r="J217" s="234"/>
      <c r="K217" s="234"/>
      <c r="L217" s="239"/>
      <c r="M217" s="240"/>
      <c r="N217" s="241"/>
      <c r="O217" s="241"/>
      <c r="P217" s="241"/>
      <c r="Q217" s="241"/>
      <c r="R217" s="241"/>
      <c r="S217" s="241"/>
      <c r="T217" s="242"/>
      <c r="AT217" s="243" t="s">
        <v>272</v>
      </c>
      <c r="AU217" s="243" t="s">
        <v>91</v>
      </c>
      <c r="AV217" s="15" t="s">
        <v>91</v>
      </c>
      <c r="AW217" s="15" t="s">
        <v>38</v>
      </c>
      <c r="AX217" s="15" t="s">
        <v>82</v>
      </c>
      <c r="AY217" s="243" t="s">
        <v>262</v>
      </c>
    </row>
    <row r="218" spans="2:51" s="13" customFormat="1" ht="10">
      <c r="B218" s="212"/>
      <c r="C218" s="213"/>
      <c r="D218" s="208" t="s">
        <v>272</v>
      </c>
      <c r="E218" s="214" t="s">
        <v>44</v>
      </c>
      <c r="F218" s="215" t="s">
        <v>4876</v>
      </c>
      <c r="G218" s="213"/>
      <c r="H218" s="214" t="s">
        <v>44</v>
      </c>
      <c r="I218" s="216"/>
      <c r="J218" s="213"/>
      <c r="K218" s="213"/>
      <c r="L218" s="217"/>
      <c r="M218" s="218"/>
      <c r="N218" s="219"/>
      <c r="O218" s="219"/>
      <c r="P218" s="219"/>
      <c r="Q218" s="219"/>
      <c r="R218" s="219"/>
      <c r="S218" s="219"/>
      <c r="T218" s="220"/>
      <c r="AT218" s="221" t="s">
        <v>272</v>
      </c>
      <c r="AU218" s="221" t="s">
        <v>91</v>
      </c>
      <c r="AV218" s="13" t="s">
        <v>89</v>
      </c>
      <c r="AW218" s="13" t="s">
        <v>38</v>
      </c>
      <c r="AX218" s="13" t="s">
        <v>82</v>
      </c>
      <c r="AY218" s="221" t="s">
        <v>262</v>
      </c>
    </row>
    <row r="219" spans="2:51" s="15" customFormat="1" ht="10">
      <c r="B219" s="233"/>
      <c r="C219" s="234"/>
      <c r="D219" s="208" t="s">
        <v>272</v>
      </c>
      <c r="E219" s="235" t="s">
        <v>44</v>
      </c>
      <c r="F219" s="236" t="s">
        <v>4897</v>
      </c>
      <c r="G219" s="234"/>
      <c r="H219" s="237">
        <v>12.95</v>
      </c>
      <c r="I219" s="238"/>
      <c r="J219" s="234"/>
      <c r="K219" s="234"/>
      <c r="L219" s="239"/>
      <c r="M219" s="240"/>
      <c r="N219" s="241"/>
      <c r="O219" s="241"/>
      <c r="P219" s="241"/>
      <c r="Q219" s="241"/>
      <c r="R219" s="241"/>
      <c r="S219" s="241"/>
      <c r="T219" s="242"/>
      <c r="AT219" s="243" t="s">
        <v>272</v>
      </c>
      <c r="AU219" s="243" t="s">
        <v>91</v>
      </c>
      <c r="AV219" s="15" t="s">
        <v>91</v>
      </c>
      <c r="AW219" s="15" t="s">
        <v>38</v>
      </c>
      <c r="AX219" s="15" t="s">
        <v>82</v>
      </c>
      <c r="AY219" s="243" t="s">
        <v>262</v>
      </c>
    </row>
    <row r="220" spans="2:51" s="16" customFormat="1" ht="10">
      <c r="B220" s="244"/>
      <c r="C220" s="245"/>
      <c r="D220" s="208" t="s">
        <v>272</v>
      </c>
      <c r="E220" s="246" t="s">
        <v>44</v>
      </c>
      <c r="F220" s="247" t="s">
        <v>291</v>
      </c>
      <c r="G220" s="245"/>
      <c r="H220" s="248">
        <v>175.39999999999998</v>
      </c>
      <c r="I220" s="249"/>
      <c r="J220" s="245"/>
      <c r="K220" s="245"/>
      <c r="L220" s="250"/>
      <c r="M220" s="251"/>
      <c r="N220" s="252"/>
      <c r="O220" s="252"/>
      <c r="P220" s="252"/>
      <c r="Q220" s="252"/>
      <c r="R220" s="252"/>
      <c r="S220" s="252"/>
      <c r="T220" s="253"/>
      <c r="AT220" s="254" t="s">
        <v>272</v>
      </c>
      <c r="AU220" s="254" t="s">
        <v>91</v>
      </c>
      <c r="AV220" s="16" t="s">
        <v>104</v>
      </c>
      <c r="AW220" s="16" t="s">
        <v>38</v>
      </c>
      <c r="AX220" s="16" t="s">
        <v>82</v>
      </c>
      <c r="AY220" s="254" t="s">
        <v>262</v>
      </c>
    </row>
    <row r="221" spans="2:51" s="13" customFormat="1" ht="10">
      <c r="B221" s="212"/>
      <c r="C221" s="213"/>
      <c r="D221" s="208" t="s">
        <v>272</v>
      </c>
      <c r="E221" s="214" t="s">
        <v>44</v>
      </c>
      <c r="F221" s="215" t="s">
        <v>4877</v>
      </c>
      <c r="G221" s="213"/>
      <c r="H221" s="214" t="s">
        <v>44</v>
      </c>
      <c r="I221" s="216"/>
      <c r="J221" s="213"/>
      <c r="K221" s="213"/>
      <c r="L221" s="217"/>
      <c r="M221" s="218"/>
      <c r="N221" s="219"/>
      <c r="O221" s="219"/>
      <c r="P221" s="219"/>
      <c r="Q221" s="219"/>
      <c r="R221" s="219"/>
      <c r="S221" s="219"/>
      <c r="T221" s="220"/>
      <c r="AT221" s="221" t="s">
        <v>272</v>
      </c>
      <c r="AU221" s="221" t="s">
        <v>91</v>
      </c>
      <c r="AV221" s="13" t="s">
        <v>89</v>
      </c>
      <c r="AW221" s="13" t="s">
        <v>38</v>
      </c>
      <c r="AX221" s="13" t="s">
        <v>82</v>
      </c>
      <c r="AY221" s="221" t="s">
        <v>262</v>
      </c>
    </row>
    <row r="222" spans="2:51" s="13" customFormat="1" ht="10">
      <c r="B222" s="212"/>
      <c r="C222" s="213"/>
      <c r="D222" s="208" t="s">
        <v>272</v>
      </c>
      <c r="E222" s="214" t="s">
        <v>44</v>
      </c>
      <c r="F222" s="215" t="s">
        <v>4878</v>
      </c>
      <c r="G222" s="213"/>
      <c r="H222" s="214" t="s">
        <v>44</v>
      </c>
      <c r="I222" s="216"/>
      <c r="J222" s="213"/>
      <c r="K222" s="213"/>
      <c r="L222" s="217"/>
      <c r="M222" s="218"/>
      <c r="N222" s="219"/>
      <c r="O222" s="219"/>
      <c r="P222" s="219"/>
      <c r="Q222" s="219"/>
      <c r="R222" s="219"/>
      <c r="S222" s="219"/>
      <c r="T222" s="220"/>
      <c r="AT222" s="221" t="s">
        <v>272</v>
      </c>
      <c r="AU222" s="221" t="s">
        <v>91</v>
      </c>
      <c r="AV222" s="13" t="s">
        <v>89</v>
      </c>
      <c r="AW222" s="13" t="s">
        <v>38</v>
      </c>
      <c r="AX222" s="13" t="s">
        <v>82</v>
      </c>
      <c r="AY222" s="221" t="s">
        <v>262</v>
      </c>
    </row>
    <row r="223" spans="2:51" s="13" customFormat="1" ht="10">
      <c r="B223" s="212"/>
      <c r="C223" s="213"/>
      <c r="D223" s="208" t="s">
        <v>272</v>
      </c>
      <c r="E223" s="214" t="s">
        <v>44</v>
      </c>
      <c r="F223" s="215" t="s">
        <v>4879</v>
      </c>
      <c r="G223" s="213"/>
      <c r="H223" s="214" t="s">
        <v>44</v>
      </c>
      <c r="I223" s="216"/>
      <c r="J223" s="213"/>
      <c r="K223" s="213"/>
      <c r="L223" s="217"/>
      <c r="M223" s="218"/>
      <c r="N223" s="219"/>
      <c r="O223" s="219"/>
      <c r="P223" s="219"/>
      <c r="Q223" s="219"/>
      <c r="R223" s="219"/>
      <c r="S223" s="219"/>
      <c r="T223" s="220"/>
      <c r="AT223" s="221" t="s">
        <v>272</v>
      </c>
      <c r="AU223" s="221" t="s">
        <v>91</v>
      </c>
      <c r="AV223" s="13" t="s">
        <v>89</v>
      </c>
      <c r="AW223" s="13" t="s">
        <v>38</v>
      </c>
      <c r="AX223" s="13" t="s">
        <v>82</v>
      </c>
      <c r="AY223" s="221" t="s">
        <v>262</v>
      </c>
    </row>
    <row r="224" spans="2:51" s="13" customFormat="1" ht="10">
      <c r="B224" s="212"/>
      <c r="C224" s="213"/>
      <c r="D224" s="208" t="s">
        <v>272</v>
      </c>
      <c r="E224" s="214" t="s">
        <v>44</v>
      </c>
      <c r="F224" s="215" t="s">
        <v>4880</v>
      </c>
      <c r="G224" s="213"/>
      <c r="H224" s="214" t="s">
        <v>44</v>
      </c>
      <c r="I224" s="216"/>
      <c r="J224" s="213"/>
      <c r="K224" s="213"/>
      <c r="L224" s="217"/>
      <c r="M224" s="218"/>
      <c r="N224" s="219"/>
      <c r="O224" s="219"/>
      <c r="P224" s="219"/>
      <c r="Q224" s="219"/>
      <c r="R224" s="219"/>
      <c r="S224" s="219"/>
      <c r="T224" s="220"/>
      <c r="AT224" s="221" t="s">
        <v>272</v>
      </c>
      <c r="AU224" s="221" t="s">
        <v>91</v>
      </c>
      <c r="AV224" s="13" t="s">
        <v>89</v>
      </c>
      <c r="AW224" s="13" t="s">
        <v>38</v>
      </c>
      <c r="AX224" s="13" t="s">
        <v>82</v>
      </c>
      <c r="AY224" s="221" t="s">
        <v>262</v>
      </c>
    </row>
    <row r="225" spans="1:65" s="15" customFormat="1" ht="10">
      <c r="B225" s="233"/>
      <c r="C225" s="234"/>
      <c r="D225" s="208" t="s">
        <v>272</v>
      </c>
      <c r="E225" s="235" t="s">
        <v>44</v>
      </c>
      <c r="F225" s="236" t="s">
        <v>4899</v>
      </c>
      <c r="G225" s="234"/>
      <c r="H225" s="237">
        <v>184.17</v>
      </c>
      <c r="I225" s="238"/>
      <c r="J225" s="234"/>
      <c r="K225" s="234"/>
      <c r="L225" s="239"/>
      <c r="M225" s="240"/>
      <c r="N225" s="241"/>
      <c r="O225" s="241"/>
      <c r="P225" s="241"/>
      <c r="Q225" s="241"/>
      <c r="R225" s="241"/>
      <c r="S225" s="241"/>
      <c r="T225" s="242"/>
      <c r="AT225" s="243" t="s">
        <v>272</v>
      </c>
      <c r="AU225" s="243" t="s">
        <v>91</v>
      </c>
      <c r="AV225" s="15" t="s">
        <v>91</v>
      </c>
      <c r="AW225" s="15" t="s">
        <v>38</v>
      </c>
      <c r="AX225" s="15" t="s">
        <v>89</v>
      </c>
      <c r="AY225" s="243" t="s">
        <v>262</v>
      </c>
    </row>
    <row r="226" spans="1:65" s="2" customFormat="1" ht="16.5" customHeight="1">
      <c r="A226" s="37"/>
      <c r="B226" s="38"/>
      <c r="C226" s="255" t="s">
        <v>467</v>
      </c>
      <c r="D226" s="255" t="s">
        <v>633</v>
      </c>
      <c r="E226" s="256" t="s">
        <v>4882</v>
      </c>
      <c r="F226" s="257" t="s">
        <v>4883</v>
      </c>
      <c r="G226" s="258" t="s">
        <v>267</v>
      </c>
      <c r="H226" s="259">
        <v>139.05099999999999</v>
      </c>
      <c r="I226" s="260"/>
      <c r="J226" s="261">
        <f>ROUND(I226*H226,2)</f>
        <v>0</v>
      </c>
      <c r="K226" s="257" t="s">
        <v>268</v>
      </c>
      <c r="L226" s="262"/>
      <c r="M226" s="263" t="s">
        <v>44</v>
      </c>
      <c r="N226" s="264" t="s">
        <v>53</v>
      </c>
      <c r="O226" s="67"/>
      <c r="P226" s="204">
        <f>O226*H226</f>
        <v>0</v>
      </c>
      <c r="Q226" s="204">
        <v>2.4289999999999998</v>
      </c>
      <c r="R226" s="204">
        <f>Q226*H226</f>
        <v>337.75487899999996</v>
      </c>
      <c r="S226" s="204">
        <v>0</v>
      </c>
      <c r="T226" s="205">
        <f>S226*H226</f>
        <v>0</v>
      </c>
      <c r="U226" s="37"/>
      <c r="V226" s="37"/>
      <c r="W226" s="37"/>
      <c r="X226" s="37"/>
      <c r="Y226" s="37"/>
      <c r="Z226" s="37"/>
      <c r="AA226" s="37"/>
      <c r="AB226" s="37"/>
      <c r="AC226" s="37"/>
      <c r="AD226" s="37"/>
      <c r="AE226" s="37"/>
      <c r="AR226" s="206" t="s">
        <v>351</v>
      </c>
      <c r="AT226" s="206" t="s">
        <v>633</v>
      </c>
      <c r="AU226" s="206" t="s">
        <v>91</v>
      </c>
      <c r="AY226" s="19" t="s">
        <v>262</v>
      </c>
      <c r="BE226" s="207">
        <f>IF(N226="základní",J226,0)</f>
        <v>0</v>
      </c>
      <c r="BF226" s="207">
        <f>IF(N226="snížená",J226,0)</f>
        <v>0</v>
      </c>
      <c r="BG226" s="207">
        <f>IF(N226="zákl. přenesená",J226,0)</f>
        <v>0</v>
      </c>
      <c r="BH226" s="207">
        <f>IF(N226="sníž. přenesená",J226,0)</f>
        <v>0</v>
      </c>
      <c r="BI226" s="207">
        <f>IF(N226="nulová",J226,0)</f>
        <v>0</v>
      </c>
      <c r="BJ226" s="19" t="s">
        <v>89</v>
      </c>
      <c r="BK226" s="207">
        <f>ROUND(I226*H226,2)</f>
        <v>0</v>
      </c>
      <c r="BL226" s="19" t="s">
        <v>104</v>
      </c>
      <c r="BM226" s="206" t="s">
        <v>4900</v>
      </c>
    </row>
    <row r="227" spans="1:65" s="2" customFormat="1" ht="18">
      <c r="A227" s="37"/>
      <c r="B227" s="38"/>
      <c r="C227" s="39"/>
      <c r="D227" s="208" t="s">
        <v>421</v>
      </c>
      <c r="E227" s="39"/>
      <c r="F227" s="209" t="s">
        <v>4885</v>
      </c>
      <c r="G227" s="39"/>
      <c r="H227" s="39"/>
      <c r="I227" s="118"/>
      <c r="J227" s="39"/>
      <c r="K227" s="39"/>
      <c r="L227" s="42"/>
      <c r="M227" s="210"/>
      <c r="N227" s="211"/>
      <c r="O227" s="67"/>
      <c r="P227" s="67"/>
      <c r="Q227" s="67"/>
      <c r="R227" s="67"/>
      <c r="S227" s="67"/>
      <c r="T227" s="68"/>
      <c r="U227" s="37"/>
      <c r="V227" s="37"/>
      <c r="W227" s="37"/>
      <c r="X227" s="37"/>
      <c r="Y227" s="37"/>
      <c r="Z227" s="37"/>
      <c r="AA227" s="37"/>
      <c r="AB227" s="37"/>
      <c r="AC227" s="37"/>
      <c r="AD227" s="37"/>
      <c r="AE227" s="37"/>
      <c r="AT227" s="19" t="s">
        <v>421</v>
      </c>
      <c r="AU227" s="19" t="s">
        <v>91</v>
      </c>
    </row>
    <row r="228" spans="1:65" s="13" customFormat="1" ht="10">
      <c r="B228" s="212"/>
      <c r="C228" s="213"/>
      <c r="D228" s="208" t="s">
        <v>272</v>
      </c>
      <c r="E228" s="214" t="s">
        <v>44</v>
      </c>
      <c r="F228" s="215" t="s">
        <v>4865</v>
      </c>
      <c r="G228" s="213"/>
      <c r="H228" s="214" t="s">
        <v>44</v>
      </c>
      <c r="I228" s="216"/>
      <c r="J228" s="213"/>
      <c r="K228" s="213"/>
      <c r="L228" s="217"/>
      <c r="M228" s="218"/>
      <c r="N228" s="219"/>
      <c r="O228" s="219"/>
      <c r="P228" s="219"/>
      <c r="Q228" s="219"/>
      <c r="R228" s="219"/>
      <c r="S228" s="219"/>
      <c r="T228" s="220"/>
      <c r="AT228" s="221" t="s">
        <v>272</v>
      </c>
      <c r="AU228" s="221" t="s">
        <v>91</v>
      </c>
      <c r="AV228" s="13" t="s">
        <v>89</v>
      </c>
      <c r="AW228" s="13" t="s">
        <v>38</v>
      </c>
      <c r="AX228" s="13" t="s">
        <v>82</v>
      </c>
      <c r="AY228" s="221" t="s">
        <v>262</v>
      </c>
    </row>
    <row r="229" spans="1:65" s="13" customFormat="1" ht="10">
      <c r="B229" s="212"/>
      <c r="C229" s="213"/>
      <c r="D229" s="208" t="s">
        <v>272</v>
      </c>
      <c r="E229" s="214" t="s">
        <v>44</v>
      </c>
      <c r="F229" s="215" t="s">
        <v>4867</v>
      </c>
      <c r="G229" s="213"/>
      <c r="H229" s="214" t="s">
        <v>44</v>
      </c>
      <c r="I229" s="216"/>
      <c r="J229" s="213"/>
      <c r="K229" s="213"/>
      <c r="L229" s="217"/>
      <c r="M229" s="218"/>
      <c r="N229" s="219"/>
      <c r="O229" s="219"/>
      <c r="P229" s="219"/>
      <c r="Q229" s="219"/>
      <c r="R229" s="219"/>
      <c r="S229" s="219"/>
      <c r="T229" s="220"/>
      <c r="AT229" s="221" t="s">
        <v>272</v>
      </c>
      <c r="AU229" s="221" t="s">
        <v>91</v>
      </c>
      <c r="AV229" s="13" t="s">
        <v>89</v>
      </c>
      <c r="AW229" s="13" t="s">
        <v>38</v>
      </c>
      <c r="AX229" s="13" t="s">
        <v>82</v>
      </c>
      <c r="AY229" s="221" t="s">
        <v>262</v>
      </c>
    </row>
    <row r="230" spans="1:65" s="13" customFormat="1" ht="10">
      <c r="B230" s="212"/>
      <c r="C230" s="213"/>
      <c r="D230" s="208" t="s">
        <v>272</v>
      </c>
      <c r="E230" s="214" t="s">
        <v>44</v>
      </c>
      <c r="F230" s="215" t="s">
        <v>4869</v>
      </c>
      <c r="G230" s="213"/>
      <c r="H230" s="214" t="s">
        <v>44</v>
      </c>
      <c r="I230" s="216"/>
      <c r="J230" s="213"/>
      <c r="K230" s="213"/>
      <c r="L230" s="217"/>
      <c r="M230" s="218"/>
      <c r="N230" s="219"/>
      <c r="O230" s="219"/>
      <c r="P230" s="219"/>
      <c r="Q230" s="219"/>
      <c r="R230" s="219"/>
      <c r="S230" s="219"/>
      <c r="T230" s="220"/>
      <c r="AT230" s="221" t="s">
        <v>272</v>
      </c>
      <c r="AU230" s="221" t="s">
        <v>91</v>
      </c>
      <c r="AV230" s="13" t="s">
        <v>89</v>
      </c>
      <c r="AW230" s="13" t="s">
        <v>38</v>
      </c>
      <c r="AX230" s="13" t="s">
        <v>82</v>
      </c>
      <c r="AY230" s="221" t="s">
        <v>262</v>
      </c>
    </row>
    <row r="231" spans="1:65" s="13" customFormat="1" ht="10">
      <c r="B231" s="212"/>
      <c r="C231" s="213"/>
      <c r="D231" s="208" t="s">
        <v>272</v>
      </c>
      <c r="E231" s="214" t="s">
        <v>44</v>
      </c>
      <c r="F231" s="215" t="s">
        <v>4871</v>
      </c>
      <c r="G231" s="213"/>
      <c r="H231" s="214" t="s">
        <v>44</v>
      </c>
      <c r="I231" s="216"/>
      <c r="J231" s="213"/>
      <c r="K231" s="213"/>
      <c r="L231" s="217"/>
      <c r="M231" s="218"/>
      <c r="N231" s="219"/>
      <c r="O231" s="219"/>
      <c r="P231" s="219"/>
      <c r="Q231" s="219"/>
      <c r="R231" s="219"/>
      <c r="S231" s="219"/>
      <c r="T231" s="220"/>
      <c r="AT231" s="221" t="s">
        <v>272</v>
      </c>
      <c r="AU231" s="221" t="s">
        <v>91</v>
      </c>
      <c r="AV231" s="13" t="s">
        <v>89</v>
      </c>
      <c r="AW231" s="13" t="s">
        <v>38</v>
      </c>
      <c r="AX231" s="13" t="s">
        <v>82</v>
      </c>
      <c r="AY231" s="221" t="s">
        <v>262</v>
      </c>
    </row>
    <row r="232" spans="1:65" s="13" customFormat="1" ht="10">
      <c r="B232" s="212"/>
      <c r="C232" s="213"/>
      <c r="D232" s="208" t="s">
        <v>272</v>
      </c>
      <c r="E232" s="214" t="s">
        <v>44</v>
      </c>
      <c r="F232" s="215" t="s">
        <v>4873</v>
      </c>
      <c r="G232" s="213"/>
      <c r="H232" s="214" t="s">
        <v>44</v>
      </c>
      <c r="I232" s="216"/>
      <c r="J232" s="213"/>
      <c r="K232" s="213"/>
      <c r="L232" s="217"/>
      <c r="M232" s="218"/>
      <c r="N232" s="219"/>
      <c r="O232" s="219"/>
      <c r="P232" s="219"/>
      <c r="Q232" s="219"/>
      <c r="R232" s="219"/>
      <c r="S232" s="219"/>
      <c r="T232" s="220"/>
      <c r="AT232" s="221" t="s">
        <v>272</v>
      </c>
      <c r="AU232" s="221" t="s">
        <v>91</v>
      </c>
      <c r="AV232" s="13" t="s">
        <v>89</v>
      </c>
      <c r="AW232" s="13" t="s">
        <v>38</v>
      </c>
      <c r="AX232" s="13" t="s">
        <v>82</v>
      </c>
      <c r="AY232" s="221" t="s">
        <v>262</v>
      </c>
    </row>
    <row r="233" spans="1:65" s="15" customFormat="1" ht="10">
      <c r="B233" s="233"/>
      <c r="C233" s="234"/>
      <c r="D233" s="208" t="s">
        <v>272</v>
      </c>
      <c r="E233" s="235" t="s">
        <v>44</v>
      </c>
      <c r="F233" s="236" t="s">
        <v>4901</v>
      </c>
      <c r="G233" s="234"/>
      <c r="H233" s="237">
        <v>83.933000000000007</v>
      </c>
      <c r="I233" s="238"/>
      <c r="J233" s="234"/>
      <c r="K233" s="234"/>
      <c r="L233" s="239"/>
      <c r="M233" s="240"/>
      <c r="N233" s="241"/>
      <c r="O233" s="241"/>
      <c r="P233" s="241"/>
      <c r="Q233" s="241"/>
      <c r="R233" s="241"/>
      <c r="S233" s="241"/>
      <c r="T233" s="242"/>
      <c r="AT233" s="243" t="s">
        <v>272</v>
      </c>
      <c r="AU233" s="243" t="s">
        <v>91</v>
      </c>
      <c r="AV233" s="15" t="s">
        <v>91</v>
      </c>
      <c r="AW233" s="15" t="s">
        <v>38</v>
      </c>
      <c r="AX233" s="15" t="s">
        <v>82</v>
      </c>
      <c r="AY233" s="243" t="s">
        <v>262</v>
      </c>
    </row>
    <row r="234" spans="1:65" s="13" customFormat="1" ht="10">
      <c r="B234" s="212"/>
      <c r="C234" s="213"/>
      <c r="D234" s="208" t="s">
        <v>272</v>
      </c>
      <c r="E234" s="214" t="s">
        <v>44</v>
      </c>
      <c r="F234" s="215" t="s">
        <v>4874</v>
      </c>
      <c r="G234" s="213"/>
      <c r="H234" s="214" t="s">
        <v>44</v>
      </c>
      <c r="I234" s="216"/>
      <c r="J234" s="213"/>
      <c r="K234" s="213"/>
      <c r="L234" s="217"/>
      <c r="M234" s="218"/>
      <c r="N234" s="219"/>
      <c r="O234" s="219"/>
      <c r="P234" s="219"/>
      <c r="Q234" s="219"/>
      <c r="R234" s="219"/>
      <c r="S234" s="219"/>
      <c r="T234" s="220"/>
      <c r="AT234" s="221" t="s">
        <v>272</v>
      </c>
      <c r="AU234" s="221" t="s">
        <v>91</v>
      </c>
      <c r="AV234" s="13" t="s">
        <v>89</v>
      </c>
      <c r="AW234" s="13" t="s">
        <v>38</v>
      </c>
      <c r="AX234" s="13" t="s">
        <v>82</v>
      </c>
      <c r="AY234" s="221" t="s">
        <v>262</v>
      </c>
    </row>
    <row r="235" spans="1:65" s="15" customFormat="1" ht="10">
      <c r="B235" s="233"/>
      <c r="C235" s="234"/>
      <c r="D235" s="208" t="s">
        <v>272</v>
      </c>
      <c r="E235" s="235" t="s">
        <v>44</v>
      </c>
      <c r="F235" s="236" t="s">
        <v>4902</v>
      </c>
      <c r="G235" s="234"/>
      <c r="H235" s="237">
        <v>7.8760000000000003</v>
      </c>
      <c r="I235" s="238"/>
      <c r="J235" s="234"/>
      <c r="K235" s="234"/>
      <c r="L235" s="239"/>
      <c r="M235" s="240"/>
      <c r="N235" s="241"/>
      <c r="O235" s="241"/>
      <c r="P235" s="241"/>
      <c r="Q235" s="241"/>
      <c r="R235" s="241"/>
      <c r="S235" s="241"/>
      <c r="T235" s="242"/>
      <c r="AT235" s="243" t="s">
        <v>272</v>
      </c>
      <c r="AU235" s="243" t="s">
        <v>91</v>
      </c>
      <c r="AV235" s="15" t="s">
        <v>91</v>
      </c>
      <c r="AW235" s="15" t="s">
        <v>38</v>
      </c>
      <c r="AX235" s="15" t="s">
        <v>82</v>
      </c>
      <c r="AY235" s="243" t="s">
        <v>262</v>
      </c>
    </row>
    <row r="236" spans="1:65" s="13" customFormat="1" ht="10">
      <c r="B236" s="212"/>
      <c r="C236" s="213"/>
      <c r="D236" s="208" t="s">
        <v>272</v>
      </c>
      <c r="E236" s="214" t="s">
        <v>44</v>
      </c>
      <c r="F236" s="215" t="s">
        <v>4875</v>
      </c>
      <c r="G236" s="213"/>
      <c r="H236" s="214" t="s">
        <v>44</v>
      </c>
      <c r="I236" s="216"/>
      <c r="J236" s="213"/>
      <c r="K236" s="213"/>
      <c r="L236" s="217"/>
      <c r="M236" s="218"/>
      <c r="N236" s="219"/>
      <c r="O236" s="219"/>
      <c r="P236" s="219"/>
      <c r="Q236" s="219"/>
      <c r="R236" s="219"/>
      <c r="S236" s="219"/>
      <c r="T236" s="220"/>
      <c r="AT236" s="221" t="s">
        <v>272</v>
      </c>
      <c r="AU236" s="221" t="s">
        <v>91</v>
      </c>
      <c r="AV236" s="13" t="s">
        <v>89</v>
      </c>
      <c r="AW236" s="13" t="s">
        <v>38</v>
      </c>
      <c r="AX236" s="13" t="s">
        <v>82</v>
      </c>
      <c r="AY236" s="221" t="s">
        <v>262</v>
      </c>
    </row>
    <row r="237" spans="1:65" s="15" customFormat="1" ht="10">
      <c r="B237" s="233"/>
      <c r="C237" s="234"/>
      <c r="D237" s="208" t="s">
        <v>272</v>
      </c>
      <c r="E237" s="235" t="s">
        <v>44</v>
      </c>
      <c r="F237" s="236" t="s">
        <v>4903</v>
      </c>
      <c r="G237" s="234"/>
      <c r="H237" s="237">
        <v>13.443</v>
      </c>
      <c r="I237" s="238"/>
      <c r="J237" s="234"/>
      <c r="K237" s="234"/>
      <c r="L237" s="239"/>
      <c r="M237" s="240"/>
      <c r="N237" s="241"/>
      <c r="O237" s="241"/>
      <c r="P237" s="241"/>
      <c r="Q237" s="241"/>
      <c r="R237" s="241"/>
      <c r="S237" s="241"/>
      <c r="T237" s="242"/>
      <c r="AT237" s="243" t="s">
        <v>272</v>
      </c>
      <c r="AU237" s="243" t="s">
        <v>91</v>
      </c>
      <c r="AV237" s="15" t="s">
        <v>91</v>
      </c>
      <c r="AW237" s="15" t="s">
        <v>38</v>
      </c>
      <c r="AX237" s="15" t="s">
        <v>82</v>
      </c>
      <c r="AY237" s="243" t="s">
        <v>262</v>
      </c>
    </row>
    <row r="238" spans="1:65" s="13" customFormat="1" ht="10">
      <c r="B238" s="212"/>
      <c r="C238" s="213"/>
      <c r="D238" s="208" t="s">
        <v>272</v>
      </c>
      <c r="E238" s="214" t="s">
        <v>44</v>
      </c>
      <c r="F238" s="215" t="s">
        <v>4876</v>
      </c>
      <c r="G238" s="213"/>
      <c r="H238" s="214" t="s">
        <v>44</v>
      </c>
      <c r="I238" s="216"/>
      <c r="J238" s="213"/>
      <c r="K238" s="213"/>
      <c r="L238" s="217"/>
      <c r="M238" s="218"/>
      <c r="N238" s="219"/>
      <c r="O238" s="219"/>
      <c r="P238" s="219"/>
      <c r="Q238" s="219"/>
      <c r="R238" s="219"/>
      <c r="S238" s="219"/>
      <c r="T238" s="220"/>
      <c r="AT238" s="221" t="s">
        <v>272</v>
      </c>
      <c r="AU238" s="221" t="s">
        <v>91</v>
      </c>
      <c r="AV238" s="13" t="s">
        <v>89</v>
      </c>
      <c r="AW238" s="13" t="s">
        <v>38</v>
      </c>
      <c r="AX238" s="13" t="s">
        <v>82</v>
      </c>
      <c r="AY238" s="221" t="s">
        <v>262</v>
      </c>
    </row>
    <row r="239" spans="1:65" s="15" customFormat="1" ht="10">
      <c r="B239" s="233"/>
      <c r="C239" s="234"/>
      <c r="D239" s="208" t="s">
        <v>272</v>
      </c>
      <c r="E239" s="235" t="s">
        <v>44</v>
      </c>
      <c r="F239" s="236" t="s">
        <v>4904</v>
      </c>
      <c r="G239" s="234"/>
      <c r="H239" s="237">
        <v>15.138</v>
      </c>
      <c r="I239" s="238"/>
      <c r="J239" s="234"/>
      <c r="K239" s="234"/>
      <c r="L239" s="239"/>
      <c r="M239" s="240"/>
      <c r="N239" s="241"/>
      <c r="O239" s="241"/>
      <c r="P239" s="241"/>
      <c r="Q239" s="241"/>
      <c r="R239" s="241"/>
      <c r="S239" s="241"/>
      <c r="T239" s="242"/>
      <c r="AT239" s="243" t="s">
        <v>272</v>
      </c>
      <c r="AU239" s="243" t="s">
        <v>91</v>
      </c>
      <c r="AV239" s="15" t="s">
        <v>91</v>
      </c>
      <c r="AW239" s="15" t="s">
        <v>38</v>
      </c>
      <c r="AX239" s="15" t="s">
        <v>82</v>
      </c>
      <c r="AY239" s="243" t="s">
        <v>262</v>
      </c>
    </row>
    <row r="240" spans="1:65" s="16" customFormat="1" ht="10">
      <c r="B240" s="244"/>
      <c r="C240" s="245"/>
      <c r="D240" s="208" t="s">
        <v>272</v>
      </c>
      <c r="E240" s="246" t="s">
        <v>44</v>
      </c>
      <c r="F240" s="247" t="s">
        <v>291</v>
      </c>
      <c r="G240" s="245"/>
      <c r="H240" s="248">
        <v>120.39000000000001</v>
      </c>
      <c r="I240" s="249"/>
      <c r="J240" s="245"/>
      <c r="K240" s="245"/>
      <c r="L240" s="250"/>
      <c r="M240" s="251"/>
      <c r="N240" s="252"/>
      <c r="O240" s="252"/>
      <c r="P240" s="252"/>
      <c r="Q240" s="252"/>
      <c r="R240" s="252"/>
      <c r="S240" s="252"/>
      <c r="T240" s="253"/>
      <c r="AT240" s="254" t="s">
        <v>272</v>
      </c>
      <c r="AU240" s="254" t="s">
        <v>91</v>
      </c>
      <c r="AV240" s="16" t="s">
        <v>104</v>
      </c>
      <c r="AW240" s="16" t="s">
        <v>38</v>
      </c>
      <c r="AX240" s="16" t="s">
        <v>82</v>
      </c>
      <c r="AY240" s="254" t="s">
        <v>262</v>
      </c>
    </row>
    <row r="241" spans="1:65" s="13" customFormat="1" ht="10">
      <c r="B241" s="212"/>
      <c r="C241" s="213"/>
      <c r="D241" s="208" t="s">
        <v>272</v>
      </c>
      <c r="E241" s="214" t="s">
        <v>44</v>
      </c>
      <c r="F241" s="215" t="s">
        <v>4877</v>
      </c>
      <c r="G241" s="213"/>
      <c r="H241" s="214" t="s">
        <v>44</v>
      </c>
      <c r="I241" s="216"/>
      <c r="J241" s="213"/>
      <c r="K241" s="213"/>
      <c r="L241" s="217"/>
      <c r="M241" s="218"/>
      <c r="N241" s="219"/>
      <c r="O241" s="219"/>
      <c r="P241" s="219"/>
      <c r="Q241" s="219"/>
      <c r="R241" s="219"/>
      <c r="S241" s="219"/>
      <c r="T241" s="220"/>
      <c r="AT241" s="221" t="s">
        <v>272</v>
      </c>
      <c r="AU241" s="221" t="s">
        <v>91</v>
      </c>
      <c r="AV241" s="13" t="s">
        <v>89</v>
      </c>
      <c r="AW241" s="13" t="s">
        <v>38</v>
      </c>
      <c r="AX241" s="13" t="s">
        <v>82</v>
      </c>
      <c r="AY241" s="221" t="s">
        <v>262</v>
      </c>
    </row>
    <row r="242" spans="1:65" s="13" customFormat="1" ht="10">
      <c r="B242" s="212"/>
      <c r="C242" s="213"/>
      <c r="D242" s="208" t="s">
        <v>272</v>
      </c>
      <c r="E242" s="214" t="s">
        <v>44</v>
      </c>
      <c r="F242" s="215" t="s">
        <v>4878</v>
      </c>
      <c r="G242" s="213"/>
      <c r="H242" s="214" t="s">
        <v>44</v>
      </c>
      <c r="I242" s="216"/>
      <c r="J242" s="213"/>
      <c r="K242" s="213"/>
      <c r="L242" s="217"/>
      <c r="M242" s="218"/>
      <c r="N242" s="219"/>
      <c r="O242" s="219"/>
      <c r="P242" s="219"/>
      <c r="Q242" s="219"/>
      <c r="R242" s="219"/>
      <c r="S242" s="219"/>
      <c r="T242" s="220"/>
      <c r="AT242" s="221" t="s">
        <v>272</v>
      </c>
      <c r="AU242" s="221" t="s">
        <v>91</v>
      </c>
      <c r="AV242" s="13" t="s">
        <v>89</v>
      </c>
      <c r="AW242" s="13" t="s">
        <v>38</v>
      </c>
      <c r="AX242" s="13" t="s">
        <v>82</v>
      </c>
      <c r="AY242" s="221" t="s">
        <v>262</v>
      </c>
    </row>
    <row r="243" spans="1:65" s="13" customFormat="1" ht="10">
      <c r="B243" s="212"/>
      <c r="C243" s="213"/>
      <c r="D243" s="208" t="s">
        <v>272</v>
      </c>
      <c r="E243" s="214" t="s">
        <v>44</v>
      </c>
      <c r="F243" s="215" t="s">
        <v>4879</v>
      </c>
      <c r="G243" s="213"/>
      <c r="H243" s="214" t="s">
        <v>44</v>
      </c>
      <c r="I243" s="216"/>
      <c r="J243" s="213"/>
      <c r="K243" s="213"/>
      <c r="L243" s="217"/>
      <c r="M243" s="218"/>
      <c r="N243" s="219"/>
      <c r="O243" s="219"/>
      <c r="P243" s="219"/>
      <c r="Q243" s="219"/>
      <c r="R243" s="219"/>
      <c r="S243" s="219"/>
      <c r="T243" s="220"/>
      <c r="AT243" s="221" t="s">
        <v>272</v>
      </c>
      <c r="AU243" s="221" t="s">
        <v>91</v>
      </c>
      <c r="AV243" s="13" t="s">
        <v>89</v>
      </c>
      <c r="AW243" s="13" t="s">
        <v>38</v>
      </c>
      <c r="AX243" s="13" t="s">
        <v>82</v>
      </c>
      <c r="AY243" s="221" t="s">
        <v>262</v>
      </c>
    </row>
    <row r="244" spans="1:65" s="13" customFormat="1" ht="10">
      <c r="B244" s="212"/>
      <c r="C244" s="213"/>
      <c r="D244" s="208" t="s">
        <v>272</v>
      </c>
      <c r="E244" s="214" t="s">
        <v>44</v>
      </c>
      <c r="F244" s="215" t="s">
        <v>4880</v>
      </c>
      <c r="G244" s="213"/>
      <c r="H244" s="214" t="s">
        <v>44</v>
      </c>
      <c r="I244" s="216"/>
      <c r="J244" s="213"/>
      <c r="K244" s="213"/>
      <c r="L244" s="217"/>
      <c r="M244" s="218"/>
      <c r="N244" s="219"/>
      <c r="O244" s="219"/>
      <c r="P244" s="219"/>
      <c r="Q244" s="219"/>
      <c r="R244" s="219"/>
      <c r="S244" s="219"/>
      <c r="T244" s="220"/>
      <c r="AT244" s="221" t="s">
        <v>272</v>
      </c>
      <c r="AU244" s="221" t="s">
        <v>91</v>
      </c>
      <c r="AV244" s="13" t="s">
        <v>89</v>
      </c>
      <c r="AW244" s="13" t="s">
        <v>38</v>
      </c>
      <c r="AX244" s="13" t="s">
        <v>82</v>
      </c>
      <c r="AY244" s="221" t="s">
        <v>262</v>
      </c>
    </row>
    <row r="245" spans="1:65" s="15" customFormat="1" ht="10">
      <c r="B245" s="233"/>
      <c r="C245" s="234"/>
      <c r="D245" s="208" t="s">
        <v>272</v>
      </c>
      <c r="E245" s="235" t="s">
        <v>44</v>
      </c>
      <c r="F245" s="236" t="s">
        <v>4905</v>
      </c>
      <c r="G245" s="234"/>
      <c r="H245" s="237">
        <v>126.41</v>
      </c>
      <c r="I245" s="238"/>
      <c r="J245" s="234"/>
      <c r="K245" s="234"/>
      <c r="L245" s="239"/>
      <c r="M245" s="240"/>
      <c r="N245" s="241"/>
      <c r="O245" s="241"/>
      <c r="P245" s="241"/>
      <c r="Q245" s="241"/>
      <c r="R245" s="241"/>
      <c r="S245" s="241"/>
      <c r="T245" s="242"/>
      <c r="AT245" s="243" t="s">
        <v>272</v>
      </c>
      <c r="AU245" s="243" t="s">
        <v>91</v>
      </c>
      <c r="AV245" s="15" t="s">
        <v>91</v>
      </c>
      <c r="AW245" s="15" t="s">
        <v>38</v>
      </c>
      <c r="AX245" s="15" t="s">
        <v>89</v>
      </c>
      <c r="AY245" s="243" t="s">
        <v>262</v>
      </c>
    </row>
    <row r="246" spans="1:65" s="15" customFormat="1" ht="10">
      <c r="B246" s="233"/>
      <c r="C246" s="234"/>
      <c r="D246" s="208" t="s">
        <v>272</v>
      </c>
      <c r="E246" s="234"/>
      <c r="F246" s="236" t="s">
        <v>4906</v>
      </c>
      <c r="G246" s="234"/>
      <c r="H246" s="237">
        <v>139.05099999999999</v>
      </c>
      <c r="I246" s="238"/>
      <c r="J246" s="234"/>
      <c r="K246" s="234"/>
      <c r="L246" s="239"/>
      <c r="M246" s="240"/>
      <c r="N246" s="241"/>
      <c r="O246" s="241"/>
      <c r="P246" s="241"/>
      <c r="Q246" s="241"/>
      <c r="R246" s="241"/>
      <c r="S246" s="241"/>
      <c r="T246" s="242"/>
      <c r="AT246" s="243" t="s">
        <v>272</v>
      </c>
      <c r="AU246" s="243" t="s">
        <v>91</v>
      </c>
      <c r="AV246" s="15" t="s">
        <v>91</v>
      </c>
      <c r="AW246" s="15" t="s">
        <v>4</v>
      </c>
      <c r="AX246" s="15" t="s">
        <v>89</v>
      </c>
      <c r="AY246" s="243" t="s">
        <v>262</v>
      </c>
    </row>
    <row r="247" spans="1:65" s="2" customFormat="1" ht="16.5" customHeight="1">
      <c r="A247" s="37"/>
      <c r="B247" s="38"/>
      <c r="C247" s="195" t="s">
        <v>475</v>
      </c>
      <c r="D247" s="195" t="s">
        <v>264</v>
      </c>
      <c r="E247" s="196" t="s">
        <v>4907</v>
      </c>
      <c r="F247" s="197" t="s">
        <v>4908</v>
      </c>
      <c r="G247" s="198" t="s">
        <v>406</v>
      </c>
      <c r="H247" s="199">
        <v>32.045999999999999</v>
      </c>
      <c r="I247" s="200"/>
      <c r="J247" s="201">
        <f>ROUND(I247*H247,2)</f>
        <v>0</v>
      </c>
      <c r="K247" s="197" t="s">
        <v>268</v>
      </c>
      <c r="L247" s="42"/>
      <c r="M247" s="202" t="s">
        <v>44</v>
      </c>
      <c r="N247" s="203" t="s">
        <v>53</v>
      </c>
      <c r="O247" s="67"/>
      <c r="P247" s="204">
        <f>O247*H247</f>
        <v>0</v>
      </c>
      <c r="Q247" s="204">
        <v>1.1133200000000001</v>
      </c>
      <c r="R247" s="204">
        <f>Q247*H247</f>
        <v>35.677452720000005</v>
      </c>
      <c r="S247" s="204">
        <v>0</v>
      </c>
      <c r="T247" s="205">
        <f>S247*H247</f>
        <v>0</v>
      </c>
      <c r="U247" s="37"/>
      <c r="V247" s="37"/>
      <c r="W247" s="37"/>
      <c r="X247" s="37"/>
      <c r="Y247" s="37"/>
      <c r="Z247" s="37"/>
      <c r="AA247" s="37"/>
      <c r="AB247" s="37"/>
      <c r="AC247" s="37"/>
      <c r="AD247" s="37"/>
      <c r="AE247" s="37"/>
      <c r="AR247" s="206" t="s">
        <v>104</v>
      </c>
      <c r="AT247" s="206" t="s">
        <v>264</v>
      </c>
      <c r="AU247" s="206" t="s">
        <v>91</v>
      </c>
      <c r="AY247" s="19" t="s">
        <v>262</v>
      </c>
      <c r="BE247" s="207">
        <f>IF(N247="základní",J247,0)</f>
        <v>0</v>
      </c>
      <c r="BF247" s="207">
        <f>IF(N247="snížená",J247,0)</f>
        <v>0</v>
      </c>
      <c r="BG247" s="207">
        <f>IF(N247="zákl. přenesená",J247,0)</f>
        <v>0</v>
      </c>
      <c r="BH247" s="207">
        <f>IF(N247="sníž. přenesená",J247,0)</f>
        <v>0</v>
      </c>
      <c r="BI247" s="207">
        <f>IF(N247="nulová",J247,0)</f>
        <v>0</v>
      </c>
      <c r="BJ247" s="19" t="s">
        <v>89</v>
      </c>
      <c r="BK247" s="207">
        <f>ROUND(I247*H247,2)</f>
        <v>0</v>
      </c>
      <c r="BL247" s="19" t="s">
        <v>104</v>
      </c>
      <c r="BM247" s="206" t="s">
        <v>4909</v>
      </c>
    </row>
    <row r="248" spans="1:65" s="2" customFormat="1" ht="45">
      <c r="A248" s="37"/>
      <c r="B248" s="38"/>
      <c r="C248" s="39"/>
      <c r="D248" s="208" t="s">
        <v>270</v>
      </c>
      <c r="E248" s="39"/>
      <c r="F248" s="209" t="s">
        <v>4910</v>
      </c>
      <c r="G248" s="39"/>
      <c r="H248" s="39"/>
      <c r="I248" s="118"/>
      <c r="J248" s="39"/>
      <c r="K248" s="39"/>
      <c r="L248" s="42"/>
      <c r="M248" s="210"/>
      <c r="N248" s="211"/>
      <c r="O248" s="67"/>
      <c r="P248" s="67"/>
      <c r="Q248" s="67"/>
      <c r="R248" s="67"/>
      <c r="S248" s="67"/>
      <c r="T248" s="68"/>
      <c r="U248" s="37"/>
      <c r="V248" s="37"/>
      <c r="W248" s="37"/>
      <c r="X248" s="37"/>
      <c r="Y248" s="37"/>
      <c r="Z248" s="37"/>
      <c r="AA248" s="37"/>
      <c r="AB248" s="37"/>
      <c r="AC248" s="37"/>
      <c r="AD248" s="37"/>
      <c r="AE248" s="37"/>
      <c r="AT248" s="19" t="s">
        <v>270</v>
      </c>
      <c r="AU248" s="19" t="s">
        <v>91</v>
      </c>
    </row>
    <row r="249" spans="1:65" s="13" customFormat="1" ht="10">
      <c r="B249" s="212"/>
      <c r="C249" s="213"/>
      <c r="D249" s="208" t="s">
        <v>272</v>
      </c>
      <c r="E249" s="214" t="s">
        <v>44</v>
      </c>
      <c r="F249" s="215" t="s">
        <v>4911</v>
      </c>
      <c r="G249" s="213"/>
      <c r="H249" s="214" t="s">
        <v>44</v>
      </c>
      <c r="I249" s="216"/>
      <c r="J249" s="213"/>
      <c r="K249" s="213"/>
      <c r="L249" s="217"/>
      <c r="M249" s="218"/>
      <c r="N249" s="219"/>
      <c r="O249" s="219"/>
      <c r="P249" s="219"/>
      <c r="Q249" s="219"/>
      <c r="R249" s="219"/>
      <c r="S249" s="219"/>
      <c r="T249" s="220"/>
      <c r="AT249" s="221" t="s">
        <v>272</v>
      </c>
      <c r="AU249" s="221" t="s">
        <v>91</v>
      </c>
      <c r="AV249" s="13" t="s">
        <v>89</v>
      </c>
      <c r="AW249" s="13" t="s">
        <v>38</v>
      </c>
      <c r="AX249" s="13" t="s">
        <v>82</v>
      </c>
      <c r="AY249" s="221" t="s">
        <v>262</v>
      </c>
    </row>
    <row r="250" spans="1:65" s="13" customFormat="1" ht="10">
      <c r="B250" s="212"/>
      <c r="C250" s="213"/>
      <c r="D250" s="208" t="s">
        <v>272</v>
      </c>
      <c r="E250" s="214" t="s">
        <v>44</v>
      </c>
      <c r="F250" s="215" t="s">
        <v>473</v>
      </c>
      <c r="G250" s="213"/>
      <c r="H250" s="214" t="s">
        <v>44</v>
      </c>
      <c r="I250" s="216"/>
      <c r="J250" s="213"/>
      <c r="K250" s="213"/>
      <c r="L250" s="217"/>
      <c r="M250" s="218"/>
      <c r="N250" s="219"/>
      <c r="O250" s="219"/>
      <c r="P250" s="219"/>
      <c r="Q250" s="219"/>
      <c r="R250" s="219"/>
      <c r="S250" s="219"/>
      <c r="T250" s="220"/>
      <c r="AT250" s="221" t="s">
        <v>272</v>
      </c>
      <c r="AU250" s="221" t="s">
        <v>91</v>
      </c>
      <c r="AV250" s="13" t="s">
        <v>89</v>
      </c>
      <c r="AW250" s="13" t="s">
        <v>38</v>
      </c>
      <c r="AX250" s="13" t="s">
        <v>82</v>
      </c>
      <c r="AY250" s="221" t="s">
        <v>262</v>
      </c>
    </row>
    <row r="251" spans="1:65" s="13" customFormat="1" ht="10">
      <c r="B251" s="212"/>
      <c r="C251" s="213"/>
      <c r="D251" s="208" t="s">
        <v>272</v>
      </c>
      <c r="E251" s="214" t="s">
        <v>44</v>
      </c>
      <c r="F251" s="215" t="s">
        <v>4912</v>
      </c>
      <c r="G251" s="213"/>
      <c r="H251" s="214" t="s">
        <v>44</v>
      </c>
      <c r="I251" s="216"/>
      <c r="J251" s="213"/>
      <c r="K251" s="213"/>
      <c r="L251" s="217"/>
      <c r="M251" s="218"/>
      <c r="N251" s="219"/>
      <c r="O251" s="219"/>
      <c r="P251" s="219"/>
      <c r="Q251" s="219"/>
      <c r="R251" s="219"/>
      <c r="S251" s="219"/>
      <c r="T251" s="220"/>
      <c r="AT251" s="221" t="s">
        <v>272</v>
      </c>
      <c r="AU251" s="221" t="s">
        <v>91</v>
      </c>
      <c r="AV251" s="13" t="s">
        <v>89</v>
      </c>
      <c r="AW251" s="13" t="s">
        <v>38</v>
      </c>
      <c r="AX251" s="13" t="s">
        <v>82</v>
      </c>
      <c r="AY251" s="221" t="s">
        <v>262</v>
      </c>
    </row>
    <row r="252" spans="1:65" s="15" customFormat="1" ht="10">
      <c r="B252" s="233"/>
      <c r="C252" s="234"/>
      <c r="D252" s="208" t="s">
        <v>272</v>
      </c>
      <c r="E252" s="235" t="s">
        <v>44</v>
      </c>
      <c r="F252" s="236" t="s">
        <v>4913</v>
      </c>
      <c r="G252" s="234"/>
      <c r="H252" s="237">
        <v>0.27800000000000002</v>
      </c>
      <c r="I252" s="238"/>
      <c r="J252" s="234"/>
      <c r="K252" s="234"/>
      <c r="L252" s="239"/>
      <c r="M252" s="240"/>
      <c r="N252" s="241"/>
      <c r="O252" s="241"/>
      <c r="P252" s="241"/>
      <c r="Q252" s="241"/>
      <c r="R252" s="241"/>
      <c r="S252" s="241"/>
      <c r="T252" s="242"/>
      <c r="AT252" s="243" t="s">
        <v>272</v>
      </c>
      <c r="AU252" s="243" t="s">
        <v>91</v>
      </c>
      <c r="AV252" s="15" t="s">
        <v>91</v>
      </c>
      <c r="AW252" s="15" t="s">
        <v>38</v>
      </c>
      <c r="AX252" s="15" t="s">
        <v>82</v>
      </c>
      <c r="AY252" s="243" t="s">
        <v>262</v>
      </c>
    </row>
    <row r="253" spans="1:65" s="13" customFormat="1" ht="10">
      <c r="B253" s="212"/>
      <c r="C253" s="213"/>
      <c r="D253" s="208" t="s">
        <v>272</v>
      </c>
      <c r="E253" s="214" t="s">
        <v>44</v>
      </c>
      <c r="F253" s="215" t="s">
        <v>4914</v>
      </c>
      <c r="G253" s="213"/>
      <c r="H253" s="214" t="s">
        <v>44</v>
      </c>
      <c r="I253" s="216"/>
      <c r="J253" s="213"/>
      <c r="K253" s="213"/>
      <c r="L253" s="217"/>
      <c r="M253" s="218"/>
      <c r="N253" s="219"/>
      <c r="O253" s="219"/>
      <c r="P253" s="219"/>
      <c r="Q253" s="219"/>
      <c r="R253" s="219"/>
      <c r="S253" s="219"/>
      <c r="T253" s="220"/>
      <c r="AT253" s="221" t="s">
        <v>272</v>
      </c>
      <c r="AU253" s="221" t="s">
        <v>91</v>
      </c>
      <c r="AV253" s="13" t="s">
        <v>89</v>
      </c>
      <c r="AW253" s="13" t="s">
        <v>38</v>
      </c>
      <c r="AX253" s="13" t="s">
        <v>82</v>
      </c>
      <c r="AY253" s="221" t="s">
        <v>262</v>
      </c>
    </row>
    <row r="254" spans="1:65" s="15" customFormat="1" ht="10">
      <c r="B254" s="233"/>
      <c r="C254" s="234"/>
      <c r="D254" s="208" t="s">
        <v>272</v>
      </c>
      <c r="E254" s="235" t="s">
        <v>44</v>
      </c>
      <c r="F254" s="236" t="s">
        <v>4915</v>
      </c>
      <c r="G254" s="234"/>
      <c r="H254" s="237">
        <v>9.2999999999999999E-2</v>
      </c>
      <c r="I254" s="238"/>
      <c r="J254" s="234"/>
      <c r="K254" s="234"/>
      <c r="L254" s="239"/>
      <c r="M254" s="240"/>
      <c r="N254" s="241"/>
      <c r="O254" s="241"/>
      <c r="P254" s="241"/>
      <c r="Q254" s="241"/>
      <c r="R254" s="241"/>
      <c r="S254" s="241"/>
      <c r="T254" s="242"/>
      <c r="AT254" s="243" t="s">
        <v>272</v>
      </c>
      <c r="AU254" s="243" t="s">
        <v>91</v>
      </c>
      <c r="AV254" s="15" t="s">
        <v>91</v>
      </c>
      <c r="AW254" s="15" t="s">
        <v>38</v>
      </c>
      <c r="AX254" s="15" t="s">
        <v>82</v>
      </c>
      <c r="AY254" s="243" t="s">
        <v>262</v>
      </c>
    </row>
    <row r="255" spans="1:65" s="13" customFormat="1" ht="10">
      <c r="B255" s="212"/>
      <c r="C255" s="213"/>
      <c r="D255" s="208" t="s">
        <v>272</v>
      </c>
      <c r="E255" s="214" t="s">
        <v>44</v>
      </c>
      <c r="F255" s="215" t="s">
        <v>4916</v>
      </c>
      <c r="G255" s="213"/>
      <c r="H255" s="214" t="s">
        <v>44</v>
      </c>
      <c r="I255" s="216"/>
      <c r="J255" s="213"/>
      <c r="K255" s="213"/>
      <c r="L255" s="217"/>
      <c r="M255" s="218"/>
      <c r="N255" s="219"/>
      <c r="O255" s="219"/>
      <c r="P255" s="219"/>
      <c r="Q255" s="219"/>
      <c r="R255" s="219"/>
      <c r="S255" s="219"/>
      <c r="T255" s="220"/>
      <c r="AT255" s="221" t="s">
        <v>272</v>
      </c>
      <c r="AU255" s="221" t="s">
        <v>91</v>
      </c>
      <c r="AV255" s="13" t="s">
        <v>89</v>
      </c>
      <c r="AW255" s="13" t="s">
        <v>38</v>
      </c>
      <c r="AX255" s="13" t="s">
        <v>82</v>
      </c>
      <c r="AY255" s="221" t="s">
        <v>262</v>
      </c>
    </row>
    <row r="256" spans="1:65" s="15" customFormat="1" ht="10">
      <c r="B256" s="233"/>
      <c r="C256" s="234"/>
      <c r="D256" s="208" t="s">
        <v>272</v>
      </c>
      <c r="E256" s="235" t="s">
        <v>44</v>
      </c>
      <c r="F256" s="236" t="s">
        <v>4917</v>
      </c>
      <c r="G256" s="234"/>
      <c r="H256" s="237">
        <v>5.3999999999999999E-2</v>
      </c>
      <c r="I256" s="238"/>
      <c r="J256" s="234"/>
      <c r="K256" s="234"/>
      <c r="L256" s="239"/>
      <c r="M256" s="240"/>
      <c r="N256" s="241"/>
      <c r="O256" s="241"/>
      <c r="P256" s="241"/>
      <c r="Q256" s="241"/>
      <c r="R256" s="241"/>
      <c r="S256" s="241"/>
      <c r="T256" s="242"/>
      <c r="AT256" s="243" t="s">
        <v>272</v>
      </c>
      <c r="AU256" s="243" t="s">
        <v>91</v>
      </c>
      <c r="AV256" s="15" t="s">
        <v>91</v>
      </c>
      <c r="AW256" s="15" t="s">
        <v>38</v>
      </c>
      <c r="AX256" s="15" t="s">
        <v>82</v>
      </c>
      <c r="AY256" s="243" t="s">
        <v>262</v>
      </c>
    </row>
    <row r="257" spans="2:51" s="13" customFormat="1" ht="10">
      <c r="B257" s="212"/>
      <c r="C257" s="213"/>
      <c r="D257" s="208" t="s">
        <v>272</v>
      </c>
      <c r="E257" s="214" t="s">
        <v>44</v>
      </c>
      <c r="F257" s="215" t="s">
        <v>4918</v>
      </c>
      <c r="G257" s="213"/>
      <c r="H257" s="214" t="s">
        <v>44</v>
      </c>
      <c r="I257" s="216"/>
      <c r="J257" s="213"/>
      <c r="K257" s="213"/>
      <c r="L257" s="217"/>
      <c r="M257" s="218"/>
      <c r="N257" s="219"/>
      <c r="O257" s="219"/>
      <c r="P257" s="219"/>
      <c r="Q257" s="219"/>
      <c r="R257" s="219"/>
      <c r="S257" s="219"/>
      <c r="T257" s="220"/>
      <c r="AT257" s="221" t="s">
        <v>272</v>
      </c>
      <c r="AU257" s="221" t="s">
        <v>91</v>
      </c>
      <c r="AV257" s="13" t="s">
        <v>89</v>
      </c>
      <c r="AW257" s="13" t="s">
        <v>38</v>
      </c>
      <c r="AX257" s="13" t="s">
        <v>82</v>
      </c>
      <c r="AY257" s="221" t="s">
        <v>262</v>
      </c>
    </row>
    <row r="258" spans="2:51" s="15" customFormat="1" ht="10">
      <c r="B258" s="233"/>
      <c r="C258" s="234"/>
      <c r="D258" s="208" t="s">
        <v>272</v>
      </c>
      <c r="E258" s="235" t="s">
        <v>44</v>
      </c>
      <c r="F258" s="236" t="s">
        <v>4915</v>
      </c>
      <c r="G258" s="234"/>
      <c r="H258" s="237">
        <v>9.2999999999999999E-2</v>
      </c>
      <c r="I258" s="238"/>
      <c r="J258" s="234"/>
      <c r="K258" s="234"/>
      <c r="L258" s="239"/>
      <c r="M258" s="240"/>
      <c r="N258" s="241"/>
      <c r="O258" s="241"/>
      <c r="P258" s="241"/>
      <c r="Q258" s="241"/>
      <c r="R258" s="241"/>
      <c r="S258" s="241"/>
      <c r="T258" s="242"/>
      <c r="AT258" s="243" t="s">
        <v>272</v>
      </c>
      <c r="AU258" s="243" t="s">
        <v>91</v>
      </c>
      <c r="AV258" s="15" t="s">
        <v>91</v>
      </c>
      <c r="AW258" s="15" t="s">
        <v>38</v>
      </c>
      <c r="AX258" s="15" t="s">
        <v>82</v>
      </c>
      <c r="AY258" s="243" t="s">
        <v>262</v>
      </c>
    </row>
    <row r="259" spans="2:51" s="13" customFormat="1" ht="10">
      <c r="B259" s="212"/>
      <c r="C259" s="213"/>
      <c r="D259" s="208" t="s">
        <v>272</v>
      </c>
      <c r="E259" s="214" t="s">
        <v>44</v>
      </c>
      <c r="F259" s="215" t="s">
        <v>4919</v>
      </c>
      <c r="G259" s="213"/>
      <c r="H259" s="214" t="s">
        <v>44</v>
      </c>
      <c r="I259" s="216"/>
      <c r="J259" s="213"/>
      <c r="K259" s="213"/>
      <c r="L259" s="217"/>
      <c r="M259" s="218"/>
      <c r="N259" s="219"/>
      <c r="O259" s="219"/>
      <c r="P259" s="219"/>
      <c r="Q259" s="219"/>
      <c r="R259" s="219"/>
      <c r="S259" s="219"/>
      <c r="T259" s="220"/>
      <c r="AT259" s="221" t="s">
        <v>272</v>
      </c>
      <c r="AU259" s="221" t="s">
        <v>91</v>
      </c>
      <c r="AV259" s="13" t="s">
        <v>89</v>
      </c>
      <c r="AW259" s="13" t="s">
        <v>38</v>
      </c>
      <c r="AX259" s="13" t="s">
        <v>82</v>
      </c>
      <c r="AY259" s="221" t="s">
        <v>262</v>
      </c>
    </row>
    <row r="260" spans="2:51" s="15" customFormat="1" ht="10">
      <c r="B260" s="233"/>
      <c r="C260" s="234"/>
      <c r="D260" s="208" t="s">
        <v>272</v>
      </c>
      <c r="E260" s="235" t="s">
        <v>44</v>
      </c>
      <c r="F260" s="236" t="s">
        <v>4920</v>
      </c>
      <c r="G260" s="234"/>
      <c r="H260" s="237">
        <v>7.6999999999999999E-2</v>
      </c>
      <c r="I260" s="238"/>
      <c r="J260" s="234"/>
      <c r="K260" s="234"/>
      <c r="L260" s="239"/>
      <c r="M260" s="240"/>
      <c r="N260" s="241"/>
      <c r="O260" s="241"/>
      <c r="P260" s="241"/>
      <c r="Q260" s="241"/>
      <c r="R260" s="241"/>
      <c r="S260" s="241"/>
      <c r="T260" s="242"/>
      <c r="AT260" s="243" t="s">
        <v>272</v>
      </c>
      <c r="AU260" s="243" t="s">
        <v>91</v>
      </c>
      <c r="AV260" s="15" t="s">
        <v>91</v>
      </c>
      <c r="AW260" s="15" t="s">
        <v>38</v>
      </c>
      <c r="AX260" s="15" t="s">
        <v>82</v>
      </c>
      <c r="AY260" s="243" t="s">
        <v>262</v>
      </c>
    </row>
    <row r="261" spans="2:51" s="13" customFormat="1" ht="10">
      <c r="B261" s="212"/>
      <c r="C261" s="213"/>
      <c r="D261" s="208" t="s">
        <v>272</v>
      </c>
      <c r="E261" s="214" t="s">
        <v>44</v>
      </c>
      <c r="F261" s="215" t="s">
        <v>4921</v>
      </c>
      <c r="G261" s="213"/>
      <c r="H261" s="214" t="s">
        <v>44</v>
      </c>
      <c r="I261" s="216"/>
      <c r="J261" s="213"/>
      <c r="K261" s="213"/>
      <c r="L261" s="217"/>
      <c r="M261" s="218"/>
      <c r="N261" s="219"/>
      <c r="O261" s="219"/>
      <c r="P261" s="219"/>
      <c r="Q261" s="219"/>
      <c r="R261" s="219"/>
      <c r="S261" s="219"/>
      <c r="T261" s="220"/>
      <c r="AT261" s="221" t="s">
        <v>272</v>
      </c>
      <c r="AU261" s="221" t="s">
        <v>91</v>
      </c>
      <c r="AV261" s="13" t="s">
        <v>89</v>
      </c>
      <c r="AW261" s="13" t="s">
        <v>38</v>
      </c>
      <c r="AX261" s="13" t="s">
        <v>82</v>
      </c>
      <c r="AY261" s="221" t="s">
        <v>262</v>
      </c>
    </row>
    <row r="262" spans="2:51" s="15" customFormat="1" ht="10">
      <c r="B262" s="233"/>
      <c r="C262" s="234"/>
      <c r="D262" s="208" t="s">
        <v>272</v>
      </c>
      <c r="E262" s="235" t="s">
        <v>44</v>
      </c>
      <c r="F262" s="236" t="s">
        <v>4922</v>
      </c>
      <c r="G262" s="234"/>
      <c r="H262" s="237">
        <v>0.13900000000000001</v>
      </c>
      <c r="I262" s="238"/>
      <c r="J262" s="234"/>
      <c r="K262" s="234"/>
      <c r="L262" s="239"/>
      <c r="M262" s="240"/>
      <c r="N262" s="241"/>
      <c r="O262" s="241"/>
      <c r="P262" s="241"/>
      <c r="Q262" s="241"/>
      <c r="R262" s="241"/>
      <c r="S262" s="241"/>
      <c r="T262" s="242"/>
      <c r="AT262" s="243" t="s">
        <v>272</v>
      </c>
      <c r="AU262" s="243" t="s">
        <v>91</v>
      </c>
      <c r="AV262" s="15" t="s">
        <v>91</v>
      </c>
      <c r="AW262" s="15" t="s">
        <v>38</v>
      </c>
      <c r="AX262" s="15" t="s">
        <v>82</v>
      </c>
      <c r="AY262" s="243" t="s">
        <v>262</v>
      </c>
    </row>
    <row r="263" spans="2:51" s="14" customFormat="1" ht="10">
      <c r="B263" s="222"/>
      <c r="C263" s="223"/>
      <c r="D263" s="208" t="s">
        <v>272</v>
      </c>
      <c r="E263" s="224" t="s">
        <v>44</v>
      </c>
      <c r="F263" s="225" t="s">
        <v>284</v>
      </c>
      <c r="G263" s="223"/>
      <c r="H263" s="226">
        <v>0.73399999999999999</v>
      </c>
      <c r="I263" s="227"/>
      <c r="J263" s="223"/>
      <c r="K263" s="223"/>
      <c r="L263" s="228"/>
      <c r="M263" s="229"/>
      <c r="N263" s="230"/>
      <c r="O263" s="230"/>
      <c r="P263" s="230"/>
      <c r="Q263" s="230"/>
      <c r="R263" s="230"/>
      <c r="S263" s="230"/>
      <c r="T263" s="231"/>
      <c r="AT263" s="232" t="s">
        <v>272</v>
      </c>
      <c r="AU263" s="232" t="s">
        <v>91</v>
      </c>
      <c r="AV263" s="14" t="s">
        <v>97</v>
      </c>
      <c r="AW263" s="14" t="s">
        <v>38</v>
      </c>
      <c r="AX263" s="14" t="s">
        <v>82</v>
      </c>
      <c r="AY263" s="232" t="s">
        <v>262</v>
      </c>
    </row>
    <row r="264" spans="2:51" s="13" customFormat="1" ht="10">
      <c r="B264" s="212"/>
      <c r="C264" s="213"/>
      <c r="D264" s="208" t="s">
        <v>272</v>
      </c>
      <c r="E264" s="214" t="s">
        <v>44</v>
      </c>
      <c r="F264" s="215" t="s">
        <v>4923</v>
      </c>
      <c r="G264" s="213"/>
      <c r="H264" s="214" t="s">
        <v>44</v>
      </c>
      <c r="I264" s="216"/>
      <c r="J264" s="213"/>
      <c r="K264" s="213"/>
      <c r="L264" s="217"/>
      <c r="M264" s="218"/>
      <c r="N264" s="219"/>
      <c r="O264" s="219"/>
      <c r="P264" s="219"/>
      <c r="Q264" s="219"/>
      <c r="R264" s="219"/>
      <c r="S264" s="219"/>
      <c r="T264" s="220"/>
      <c r="AT264" s="221" t="s">
        <v>272</v>
      </c>
      <c r="AU264" s="221" t="s">
        <v>91</v>
      </c>
      <c r="AV264" s="13" t="s">
        <v>89</v>
      </c>
      <c r="AW264" s="13" t="s">
        <v>38</v>
      </c>
      <c r="AX264" s="13" t="s">
        <v>82</v>
      </c>
      <c r="AY264" s="221" t="s">
        <v>262</v>
      </c>
    </row>
    <row r="265" spans="2:51" s="13" customFormat="1" ht="10">
      <c r="B265" s="212"/>
      <c r="C265" s="213"/>
      <c r="D265" s="208" t="s">
        <v>272</v>
      </c>
      <c r="E265" s="214" t="s">
        <v>44</v>
      </c>
      <c r="F265" s="215" t="s">
        <v>473</v>
      </c>
      <c r="G265" s="213"/>
      <c r="H265" s="214" t="s">
        <v>44</v>
      </c>
      <c r="I265" s="216"/>
      <c r="J265" s="213"/>
      <c r="K265" s="213"/>
      <c r="L265" s="217"/>
      <c r="M265" s="218"/>
      <c r="N265" s="219"/>
      <c r="O265" s="219"/>
      <c r="P265" s="219"/>
      <c r="Q265" s="219"/>
      <c r="R265" s="219"/>
      <c r="S265" s="219"/>
      <c r="T265" s="220"/>
      <c r="AT265" s="221" t="s">
        <v>272</v>
      </c>
      <c r="AU265" s="221" t="s">
        <v>91</v>
      </c>
      <c r="AV265" s="13" t="s">
        <v>89</v>
      </c>
      <c r="AW265" s="13" t="s">
        <v>38</v>
      </c>
      <c r="AX265" s="13" t="s">
        <v>82</v>
      </c>
      <c r="AY265" s="221" t="s">
        <v>262</v>
      </c>
    </row>
    <row r="266" spans="2:51" s="13" customFormat="1" ht="10">
      <c r="B266" s="212"/>
      <c r="C266" s="213"/>
      <c r="D266" s="208" t="s">
        <v>272</v>
      </c>
      <c r="E266" s="214" t="s">
        <v>44</v>
      </c>
      <c r="F266" s="215" t="s">
        <v>4924</v>
      </c>
      <c r="G266" s="213"/>
      <c r="H266" s="214" t="s">
        <v>44</v>
      </c>
      <c r="I266" s="216"/>
      <c r="J266" s="213"/>
      <c r="K266" s="213"/>
      <c r="L266" s="217"/>
      <c r="M266" s="218"/>
      <c r="N266" s="219"/>
      <c r="O266" s="219"/>
      <c r="P266" s="219"/>
      <c r="Q266" s="219"/>
      <c r="R266" s="219"/>
      <c r="S266" s="219"/>
      <c r="T266" s="220"/>
      <c r="AT266" s="221" t="s">
        <v>272</v>
      </c>
      <c r="AU266" s="221" t="s">
        <v>91</v>
      </c>
      <c r="AV266" s="13" t="s">
        <v>89</v>
      </c>
      <c r="AW266" s="13" t="s">
        <v>38</v>
      </c>
      <c r="AX266" s="13" t="s">
        <v>82</v>
      </c>
      <c r="AY266" s="221" t="s">
        <v>262</v>
      </c>
    </row>
    <row r="267" spans="2:51" s="15" customFormat="1" ht="10">
      <c r="B267" s="233"/>
      <c r="C267" s="234"/>
      <c r="D267" s="208" t="s">
        <v>272</v>
      </c>
      <c r="E267" s="235" t="s">
        <v>44</v>
      </c>
      <c r="F267" s="236" t="s">
        <v>4925</v>
      </c>
      <c r="G267" s="234"/>
      <c r="H267" s="237">
        <v>3.5640000000000001</v>
      </c>
      <c r="I267" s="238"/>
      <c r="J267" s="234"/>
      <c r="K267" s="234"/>
      <c r="L267" s="239"/>
      <c r="M267" s="240"/>
      <c r="N267" s="241"/>
      <c r="O267" s="241"/>
      <c r="P267" s="241"/>
      <c r="Q267" s="241"/>
      <c r="R267" s="241"/>
      <c r="S267" s="241"/>
      <c r="T267" s="242"/>
      <c r="AT267" s="243" t="s">
        <v>272</v>
      </c>
      <c r="AU267" s="243" t="s">
        <v>91</v>
      </c>
      <c r="AV267" s="15" t="s">
        <v>91</v>
      </c>
      <c r="AW267" s="15" t="s">
        <v>38</v>
      </c>
      <c r="AX267" s="15" t="s">
        <v>82</v>
      </c>
      <c r="AY267" s="243" t="s">
        <v>262</v>
      </c>
    </row>
    <row r="268" spans="2:51" s="13" customFormat="1" ht="10">
      <c r="B268" s="212"/>
      <c r="C268" s="213"/>
      <c r="D268" s="208" t="s">
        <v>272</v>
      </c>
      <c r="E268" s="214" t="s">
        <v>44</v>
      </c>
      <c r="F268" s="215" t="s">
        <v>4926</v>
      </c>
      <c r="G268" s="213"/>
      <c r="H268" s="214" t="s">
        <v>44</v>
      </c>
      <c r="I268" s="216"/>
      <c r="J268" s="213"/>
      <c r="K268" s="213"/>
      <c r="L268" s="217"/>
      <c r="M268" s="218"/>
      <c r="N268" s="219"/>
      <c r="O268" s="219"/>
      <c r="P268" s="219"/>
      <c r="Q268" s="219"/>
      <c r="R268" s="219"/>
      <c r="S268" s="219"/>
      <c r="T268" s="220"/>
      <c r="AT268" s="221" t="s">
        <v>272</v>
      </c>
      <c r="AU268" s="221" t="s">
        <v>91</v>
      </c>
      <c r="AV268" s="13" t="s">
        <v>89</v>
      </c>
      <c r="AW268" s="13" t="s">
        <v>38</v>
      </c>
      <c r="AX268" s="13" t="s">
        <v>82</v>
      </c>
      <c r="AY268" s="221" t="s">
        <v>262</v>
      </c>
    </row>
    <row r="269" spans="2:51" s="15" customFormat="1" ht="10">
      <c r="B269" s="233"/>
      <c r="C269" s="234"/>
      <c r="D269" s="208" t="s">
        <v>272</v>
      </c>
      <c r="E269" s="235" t="s">
        <v>44</v>
      </c>
      <c r="F269" s="236" t="s">
        <v>4927</v>
      </c>
      <c r="G269" s="234"/>
      <c r="H269" s="237">
        <v>0.28299999999999997</v>
      </c>
      <c r="I269" s="238"/>
      <c r="J269" s="234"/>
      <c r="K269" s="234"/>
      <c r="L269" s="239"/>
      <c r="M269" s="240"/>
      <c r="N269" s="241"/>
      <c r="O269" s="241"/>
      <c r="P269" s="241"/>
      <c r="Q269" s="241"/>
      <c r="R269" s="241"/>
      <c r="S269" s="241"/>
      <c r="T269" s="242"/>
      <c r="AT269" s="243" t="s">
        <v>272</v>
      </c>
      <c r="AU269" s="243" t="s">
        <v>91</v>
      </c>
      <c r="AV269" s="15" t="s">
        <v>91</v>
      </c>
      <c r="AW269" s="15" t="s">
        <v>38</v>
      </c>
      <c r="AX269" s="15" t="s">
        <v>82</v>
      </c>
      <c r="AY269" s="243" t="s">
        <v>262</v>
      </c>
    </row>
    <row r="270" spans="2:51" s="14" customFormat="1" ht="10">
      <c r="B270" s="222"/>
      <c r="C270" s="223"/>
      <c r="D270" s="208" t="s">
        <v>272</v>
      </c>
      <c r="E270" s="224" t="s">
        <v>44</v>
      </c>
      <c r="F270" s="225" t="s">
        <v>284</v>
      </c>
      <c r="G270" s="223"/>
      <c r="H270" s="226">
        <v>3.847</v>
      </c>
      <c r="I270" s="227"/>
      <c r="J270" s="223"/>
      <c r="K270" s="223"/>
      <c r="L270" s="228"/>
      <c r="M270" s="229"/>
      <c r="N270" s="230"/>
      <c r="O270" s="230"/>
      <c r="P270" s="230"/>
      <c r="Q270" s="230"/>
      <c r="R270" s="230"/>
      <c r="S270" s="230"/>
      <c r="T270" s="231"/>
      <c r="AT270" s="232" t="s">
        <v>272</v>
      </c>
      <c r="AU270" s="232" t="s">
        <v>91</v>
      </c>
      <c r="AV270" s="14" t="s">
        <v>97</v>
      </c>
      <c r="AW270" s="14" t="s">
        <v>38</v>
      </c>
      <c r="AX270" s="14" t="s">
        <v>82</v>
      </c>
      <c r="AY270" s="232" t="s">
        <v>262</v>
      </c>
    </row>
    <row r="271" spans="2:51" s="13" customFormat="1" ht="10">
      <c r="B271" s="212"/>
      <c r="C271" s="213"/>
      <c r="D271" s="208" t="s">
        <v>272</v>
      </c>
      <c r="E271" s="214" t="s">
        <v>44</v>
      </c>
      <c r="F271" s="215" t="s">
        <v>4928</v>
      </c>
      <c r="G271" s="213"/>
      <c r="H271" s="214" t="s">
        <v>44</v>
      </c>
      <c r="I271" s="216"/>
      <c r="J271" s="213"/>
      <c r="K271" s="213"/>
      <c r="L271" s="217"/>
      <c r="M271" s="218"/>
      <c r="N271" s="219"/>
      <c r="O271" s="219"/>
      <c r="P271" s="219"/>
      <c r="Q271" s="219"/>
      <c r="R271" s="219"/>
      <c r="S271" s="219"/>
      <c r="T271" s="220"/>
      <c r="AT271" s="221" t="s">
        <v>272</v>
      </c>
      <c r="AU271" s="221" t="s">
        <v>91</v>
      </c>
      <c r="AV271" s="13" t="s">
        <v>89</v>
      </c>
      <c r="AW271" s="13" t="s">
        <v>38</v>
      </c>
      <c r="AX271" s="13" t="s">
        <v>82</v>
      </c>
      <c r="AY271" s="221" t="s">
        <v>262</v>
      </c>
    </row>
    <row r="272" spans="2:51" s="13" customFormat="1" ht="10">
      <c r="B272" s="212"/>
      <c r="C272" s="213"/>
      <c r="D272" s="208" t="s">
        <v>272</v>
      </c>
      <c r="E272" s="214" t="s">
        <v>44</v>
      </c>
      <c r="F272" s="215" t="s">
        <v>473</v>
      </c>
      <c r="G272" s="213"/>
      <c r="H272" s="214" t="s">
        <v>44</v>
      </c>
      <c r="I272" s="216"/>
      <c r="J272" s="213"/>
      <c r="K272" s="213"/>
      <c r="L272" s="217"/>
      <c r="M272" s="218"/>
      <c r="N272" s="219"/>
      <c r="O272" s="219"/>
      <c r="P272" s="219"/>
      <c r="Q272" s="219"/>
      <c r="R272" s="219"/>
      <c r="S272" s="219"/>
      <c r="T272" s="220"/>
      <c r="AT272" s="221" t="s">
        <v>272</v>
      </c>
      <c r="AU272" s="221" t="s">
        <v>91</v>
      </c>
      <c r="AV272" s="13" t="s">
        <v>89</v>
      </c>
      <c r="AW272" s="13" t="s">
        <v>38</v>
      </c>
      <c r="AX272" s="13" t="s">
        <v>82</v>
      </c>
      <c r="AY272" s="221" t="s">
        <v>262</v>
      </c>
    </row>
    <row r="273" spans="2:51" s="13" customFormat="1" ht="10">
      <c r="B273" s="212"/>
      <c r="C273" s="213"/>
      <c r="D273" s="208" t="s">
        <v>272</v>
      </c>
      <c r="E273" s="214" t="s">
        <v>44</v>
      </c>
      <c r="F273" s="215" t="s">
        <v>4929</v>
      </c>
      <c r="G273" s="213"/>
      <c r="H273" s="214" t="s">
        <v>44</v>
      </c>
      <c r="I273" s="216"/>
      <c r="J273" s="213"/>
      <c r="K273" s="213"/>
      <c r="L273" s="217"/>
      <c r="M273" s="218"/>
      <c r="N273" s="219"/>
      <c r="O273" s="219"/>
      <c r="P273" s="219"/>
      <c r="Q273" s="219"/>
      <c r="R273" s="219"/>
      <c r="S273" s="219"/>
      <c r="T273" s="220"/>
      <c r="AT273" s="221" t="s">
        <v>272</v>
      </c>
      <c r="AU273" s="221" t="s">
        <v>91</v>
      </c>
      <c r="AV273" s="13" t="s">
        <v>89</v>
      </c>
      <c r="AW273" s="13" t="s">
        <v>38</v>
      </c>
      <c r="AX273" s="13" t="s">
        <v>82</v>
      </c>
      <c r="AY273" s="221" t="s">
        <v>262</v>
      </c>
    </row>
    <row r="274" spans="2:51" s="15" customFormat="1" ht="10">
      <c r="B274" s="233"/>
      <c r="C274" s="234"/>
      <c r="D274" s="208" t="s">
        <v>272</v>
      </c>
      <c r="E274" s="235" t="s">
        <v>44</v>
      </c>
      <c r="F274" s="236" t="s">
        <v>4930</v>
      </c>
      <c r="G274" s="234"/>
      <c r="H274" s="237">
        <v>12.106999999999999</v>
      </c>
      <c r="I274" s="238"/>
      <c r="J274" s="234"/>
      <c r="K274" s="234"/>
      <c r="L274" s="239"/>
      <c r="M274" s="240"/>
      <c r="N274" s="241"/>
      <c r="O274" s="241"/>
      <c r="P274" s="241"/>
      <c r="Q274" s="241"/>
      <c r="R274" s="241"/>
      <c r="S274" s="241"/>
      <c r="T274" s="242"/>
      <c r="AT274" s="243" t="s">
        <v>272</v>
      </c>
      <c r="AU274" s="243" t="s">
        <v>91</v>
      </c>
      <c r="AV274" s="15" t="s">
        <v>91</v>
      </c>
      <c r="AW274" s="15" t="s">
        <v>38</v>
      </c>
      <c r="AX274" s="15" t="s">
        <v>82</v>
      </c>
      <c r="AY274" s="243" t="s">
        <v>262</v>
      </c>
    </row>
    <row r="275" spans="2:51" s="13" customFormat="1" ht="10">
      <c r="B275" s="212"/>
      <c r="C275" s="213"/>
      <c r="D275" s="208" t="s">
        <v>272</v>
      </c>
      <c r="E275" s="214" t="s">
        <v>44</v>
      </c>
      <c r="F275" s="215" t="s">
        <v>4931</v>
      </c>
      <c r="G275" s="213"/>
      <c r="H275" s="214" t="s">
        <v>44</v>
      </c>
      <c r="I275" s="216"/>
      <c r="J275" s="213"/>
      <c r="K275" s="213"/>
      <c r="L275" s="217"/>
      <c r="M275" s="218"/>
      <c r="N275" s="219"/>
      <c r="O275" s="219"/>
      <c r="P275" s="219"/>
      <c r="Q275" s="219"/>
      <c r="R275" s="219"/>
      <c r="S275" s="219"/>
      <c r="T275" s="220"/>
      <c r="AT275" s="221" t="s">
        <v>272</v>
      </c>
      <c r="AU275" s="221" t="s">
        <v>91</v>
      </c>
      <c r="AV275" s="13" t="s">
        <v>89</v>
      </c>
      <c r="AW275" s="13" t="s">
        <v>38</v>
      </c>
      <c r="AX275" s="13" t="s">
        <v>82</v>
      </c>
      <c r="AY275" s="221" t="s">
        <v>262</v>
      </c>
    </row>
    <row r="276" spans="2:51" s="15" customFormat="1" ht="10">
      <c r="B276" s="233"/>
      <c r="C276" s="234"/>
      <c r="D276" s="208" t="s">
        <v>272</v>
      </c>
      <c r="E276" s="235" t="s">
        <v>44</v>
      </c>
      <c r="F276" s="236" t="s">
        <v>4932</v>
      </c>
      <c r="G276" s="234"/>
      <c r="H276" s="237">
        <v>0.39400000000000002</v>
      </c>
      <c r="I276" s="238"/>
      <c r="J276" s="234"/>
      <c r="K276" s="234"/>
      <c r="L276" s="239"/>
      <c r="M276" s="240"/>
      <c r="N276" s="241"/>
      <c r="O276" s="241"/>
      <c r="P276" s="241"/>
      <c r="Q276" s="241"/>
      <c r="R276" s="241"/>
      <c r="S276" s="241"/>
      <c r="T276" s="242"/>
      <c r="AT276" s="243" t="s">
        <v>272</v>
      </c>
      <c r="AU276" s="243" t="s">
        <v>91</v>
      </c>
      <c r="AV276" s="15" t="s">
        <v>91</v>
      </c>
      <c r="AW276" s="15" t="s">
        <v>38</v>
      </c>
      <c r="AX276" s="15" t="s">
        <v>82</v>
      </c>
      <c r="AY276" s="243" t="s">
        <v>262</v>
      </c>
    </row>
    <row r="277" spans="2:51" s="13" customFormat="1" ht="10">
      <c r="B277" s="212"/>
      <c r="C277" s="213"/>
      <c r="D277" s="208" t="s">
        <v>272</v>
      </c>
      <c r="E277" s="214" t="s">
        <v>44</v>
      </c>
      <c r="F277" s="215" t="s">
        <v>4933</v>
      </c>
      <c r="G277" s="213"/>
      <c r="H277" s="214" t="s">
        <v>44</v>
      </c>
      <c r="I277" s="216"/>
      <c r="J277" s="213"/>
      <c r="K277" s="213"/>
      <c r="L277" s="217"/>
      <c r="M277" s="218"/>
      <c r="N277" s="219"/>
      <c r="O277" s="219"/>
      <c r="P277" s="219"/>
      <c r="Q277" s="219"/>
      <c r="R277" s="219"/>
      <c r="S277" s="219"/>
      <c r="T277" s="220"/>
      <c r="AT277" s="221" t="s">
        <v>272</v>
      </c>
      <c r="AU277" s="221" t="s">
        <v>91</v>
      </c>
      <c r="AV277" s="13" t="s">
        <v>89</v>
      </c>
      <c r="AW277" s="13" t="s">
        <v>38</v>
      </c>
      <c r="AX277" s="13" t="s">
        <v>82</v>
      </c>
      <c r="AY277" s="221" t="s">
        <v>262</v>
      </c>
    </row>
    <row r="278" spans="2:51" s="15" customFormat="1" ht="10">
      <c r="B278" s="233"/>
      <c r="C278" s="234"/>
      <c r="D278" s="208" t="s">
        <v>272</v>
      </c>
      <c r="E278" s="235" t="s">
        <v>44</v>
      </c>
      <c r="F278" s="236" t="s">
        <v>4934</v>
      </c>
      <c r="G278" s="234"/>
      <c r="H278" s="237">
        <v>1.1479999999999999</v>
      </c>
      <c r="I278" s="238"/>
      <c r="J278" s="234"/>
      <c r="K278" s="234"/>
      <c r="L278" s="239"/>
      <c r="M278" s="240"/>
      <c r="N278" s="241"/>
      <c r="O278" s="241"/>
      <c r="P278" s="241"/>
      <c r="Q278" s="241"/>
      <c r="R278" s="241"/>
      <c r="S278" s="241"/>
      <c r="T278" s="242"/>
      <c r="AT278" s="243" t="s">
        <v>272</v>
      </c>
      <c r="AU278" s="243" t="s">
        <v>91</v>
      </c>
      <c r="AV278" s="15" t="s">
        <v>91</v>
      </c>
      <c r="AW278" s="15" t="s">
        <v>38</v>
      </c>
      <c r="AX278" s="15" t="s">
        <v>82</v>
      </c>
      <c r="AY278" s="243" t="s">
        <v>262</v>
      </c>
    </row>
    <row r="279" spans="2:51" s="13" customFormat="1" ht="10">
      <c r="B279" s="212"/>
      <c r="C279" s="213"/>
      <c r="D279" s="208" t="s">
        <v>272</v>
      </c>
      <c r="E279" s="214" t="s">
        <v>44</v>
      </c>
      <c r="F279" s="215" t="s">
        <v>4935</v>
      </c>
      <c r="G279" s="213"/>
      <c r="H279" s="214" t="s">
        <v>44</v>
      </c>
      <c r="I279" s="216"/>
      <c r="J279" s="213"/>
      <c r="K279" s="213"/>
      <c r="L279" s="217"/>
      <c r="M279" s="218"/>
      <c r="N279" s="219"/>
      <c r="O279" s="219"/>
      <c r="P279" s="219"/>
      <c r="Q279" s="219"/>
      <c r="R279" s="219"/>
      <c r="S279" s="219"/>
      <c r="T279" s="220"/>
      <c r="AT279" s="221" t="s">
        <v>272</v>
      </c>
      <c r="AU279" s="221" t="s">
        <v>91</v>
      </c>
      <c r="AV279" s="13" t="s">
        <v>89</v>
      </c>
      <c r="AW279" s="13" t="s">
        <v>38</v>
      </c>
      <c r="AX279" s="13" t="s">
        <v>82</v>
      </c>
      <c r="AY279" s="221" t="s">
        <v>262</v>
      </c>
    </row>
    <row r="280" spans="2:51" s="15" customFormat="1" ht="10">
      <c r="B280" s="233"/>
      <c r="C280" s="234"/>
      <c r="D280" s="208" t="s">
        <v>272</v>
      </c>
      <c r="E280" s="235" t="s">
        <v>44</v>
      </c>
      <c r="F280" s="236" t="s">
        <v>4936</v>
      </c>
      <c r="G280" s="234"/>
      <c r="H280" s="237">
        <v>1.214</v>
      </c>
      <c r="I280" s="238"/>
      <c r="J280" s="234"/>
      <c r="K280" s="234"/>
      <c r="L280" s="239"/>
      <c r="M280" s="240"/>
      <c r="N280" s="241"/>
      <c r="O280" s="241"/>
      <c r="P280" s="241"/>
      <c r="Q280" s="241"/>
      <c r="R280" s="241"/>
      <c r="S280" s="241"/>
      <c r="T280" s="242"/>
      <c r="AT280" s="243" t="s">
        <v>272</v>
      </c>
      <c r="AU280" s="243" t="s">
        <v>91</v>
      </c>
      <c r="AV280" s="15" t="s">
        <v>91</v>
      </c>
      <c r="AW280" s="15" t="s">
        <v>38</v>
      </c>
      <c r="AX280" s="15" t="s">
        <v>82</v>
      </c>
      <c r="AY280" s="243" t="s">
        <v>262</v>
      </c>
    </row>
    <row r="281" spans="2:51" s="13" customFormat="1" ht="10">
      <c r="B281" s="212"/>
      <c r="C281" s="213"/>
      <c r="D281" s="208" t="s">
        <v>272</v>
      </c>
      <c r="E281" s="214" t="s">
        <v>44</v>
      </c>
      <c r="F281" s="215" t="s">
        <v>4937</v>
      </c>
      <c r="G281" s="213"/>
      <c r="H281" s="214" t="s">
        <v>44</v>
      </c>
      <c r="I281" s="216"/>
      <c r="J281" s="213"/>
      <c r="K281" s="213"/>
      <c r="L281" s="217"/>
      <c r="M281" s="218"/>
      <c r="N281" s="219"/>
      <c r="O281" s="219"/>
      <c r="P281" s="219"/>
      <c r="Q281" s="219"/>
      <c r="R281" s="219"/>
      <c r="S281" s="219"/>
      <c r="T281" s="220"/>
      <c r="AT281" s="221" t="s">
        <v>272</v>
      </c>
      <c r="AU281" s="221" t="s">
        <v>91</v>
      </c>
      <c r="AV281" s="13" t="s">
        <v>89</v>
      </c>
      <c r="AW281" s="13" t="s">
        <v>38</v>
      </c>
      <c r="AX281" s="13" t="s">
        <v>82</v>
      </c>
      <c r="AY281" s="221" t="s">
        <v>262</v>
      </c>
    </row>
    <row r="282" spans="2:51" s="15" customFormat="1" ht="10">
      <c r="B282" s="233"/>
      <c r="C282" s="234"/>
      <c r="D282" s="208" t="s">
        <v>272</v>
      </c>
      <c r="E282" s="235" t="s">
        <v>44</v>
      </c>
      <c r="F282" s="236" t="s">
        <v>4938</v>
      </c>
      <c r="G282" s="234"/>
      <c r="H282" s="237">
        <v>8.7469999999999999</v>
      </c>
      <c r="I282" s="238"/>
      <c r="J282" s="234"/>
      <c r="K282" s="234"/>
      <c r="L282" s="239"/>
      <c r="M282" s="240"/>
      <c r="N282" s="241"/>
      <c r="O282" s="241"/>
      <c r="P282" s="241"/>
      <c r="Q282" s="241"/>
      <c r="R282" s="241"/>
      <c r="S282" s="241"/>
      <c r="T282" s="242"/>
      <c r="AT282" s="243" t="s">
        <v>272</v>
      </c>
      <c r="AU282" s="243" t="s">
        <v>91</v>
      </c>
      <c r="AV282" s="15" t="s">
        <v>91</v>
      </c>
      <c r="AW282" s="15" t="s">
        <v>38</v>
      </c>
      <c r="AX282" s="15" t="s">
        <v>82</v>
      </c>
      <c r="AY282" s="243" t="s">
        <v>262</v>
      </c>
    </row>
    <row r="283" spans="2:51" s="13" customFormat="1" ht="10">
      <c r="B283" s="212"/>
      <c r="C283" s="213"/>
      <c r="D283" s="208" t="s">
        <v>272</v>
      </c>
      <c r="E283" s="214" t="s">
        <v>44</v>
      </c>
      <c r="F283" s="215" t="s">
        <v>4939</v>
      </c>
      <c r="G283" s="213"/>
      <c r="H283" s="214" t="s">
        <v>44</v>
      </c>
      <c r="I283" s="216"/>
      <c r="J283" s="213"/>
      <c r="K283" s="213"/>
      <c r="L283" s="217"/>
      <c r="M283" s="218"/>
      <c r="N283" s="219"/>
      <c r="O283" s="219"/>
      <c r="P283" s="219"/>
      <c r="Q283" s="219"/>
      <c r="R283" s="219"/>
      <c r="S283" s="219"/>
      <c r="T283" s="220"/>
      <c r="AT283" s="221" t="s">
        <v>272</v>
      </c>
      <c r="AU283" s="221" t="s">
        <v>91</v>
      </c>
      <c r="AV283" s="13" t="s">
        <v>89</v>
      </c>
      <c r="AW283" s="13" t="s">
        <v>38</v>
      </c>
      <c r="AX283" s="13" t="s">
        <v>82</v>
      </c>
      <c r="AY283" s="221" t="s">
        <v>262</v>
      </c>
    </row>
    <row r="284" spans="2:51" s="15" customFormat="1" ht="10">
      <c r="B284" s="233"/>
      <c r="C284" s="234"/>
      <c r="D284" s="208" t="s">
        <v>272</v>
      </c>
      <c r="E284" s="235" t="s">
        <v>44</v>
      </c>
      <c r="F284" s="236" t="s">
        <v>4940</v>
      </c>
      <c r="G284" s="234"/>
      <c r="H284" s="237">
        <v>0.73099999999999998</v>
      </c>
      <c r="I284" s="238"/>
      <c r="J284" s="234"/>
      <c r="K284" s="234"/>
      <c r="L284" s="239"/>
      <c r="M284" s="240"/>
      <c r="N284" s="241"/>
      <c r="O284" s="241"/>
      <c r="P284" s="241"/>
      <c r="Q284" s="241"/>
      <c r="R284" s="241"/>
      <c r="S284" s="241"/>
      <c r="T284" s="242"/>
      <c r="AT284" s="243" t="s">
        <v>272</v>
      </c>
      <c r="AU284" s="243" t="s">
        <v>91</v>
      </c>
      <c r="AV284" s="15" t="s">
        <v>91</v>
      </c>
      <c r="AW284" s="15" t="s">
        <v>38</v>
      </c>
      <c r="AX284" s="15" t="s">
        <v>82</v>
      </c>
      <c r="AY284" s="243" t="s">
        <v>262</v>
      </c>
    </row>
    <row r="285" spans="2:51" s="13" customFormat="1" ht="10">
      <c r="B285" s="212"/>
      <c r="C285" s="213"/>
      <c r="D285" s="208" t="s">
        <v>272</v>
      </c>
      <c r="E285" s="214" t="s">
        <v>44</v>
      </c>
      <c r="F285" s="215" t="s">
        <v>4941</v>
      </c>
      <c r="G285" s="213"/>
      <c r="H285" s="214" t="s">
        <v>44</v>
      </c>
      <c r="I285" s="216"/>
      <c r="J285" s="213"/>
      <c r="K285" s="213"/>
      <c r="L285" s="217"/>
      <c r="M285" s="218"/>
      <c r="N285" s="219"/>
      <c r="O285" s="219"/>
      <c r="P285" s="219"/>
      <c r="Q285" s="219"/>
      <c r="R285" s="219"/>
      <c r="S285" s="219"/>
      <c r="T285" s="220"/>
      <c r="AT285" s="221" t="s">
        <v>272</v>
      </c>
      <c r="AU285" s="221" t="s">
        <v>91</v>
      </c>
      <c r="AV285" s="13" t="s">
        <v>89</v>
      </c>
      <c r="AW285" s="13" t="s">
        <v>38</v>
      </c>
      <c r="AX285" s="13" t="s">
        <v>82</v>
      </c>
      <c r="AY285" s="221" t="s">
        <v>262</v>
      </c>
    </row>
    <row r="286" spans="2:51" s="15" customFormat="1" ht="10">
      <c r="B286" s="233"/>
      <c r="C286" s="234"/>
      <c r="D286" s="208" t="s">
        <v>272</v>
      </c>
      <c r="E286" s="235" t="s">
        <v>44</v>
      </c>
      <c r="F286" s="236" t="s">
        <v>4942</v>
      </c>
      <c r="G286" s="234"/>
      <c r="H286" s="237">
        <v>1.5369999999999999</v>
      </c>
      <c r="I286" s="238"/>
      <c r="J286" s="234"/>
      <c r="K286" s="234"/>
      <c r="L286" s="239"/>
      <c r="M286" s="240"/>
      <c r="N286" s="241"/>
      <c r="O286" s="241"/>
      <c r="P286" s="241"/>
      <c r="Q286" s="241"/>
      <c r="R286" s="241"/>
      <c r="S286" s="241"/>
      <c r="T286" s="242"/>
      <c r="AT286" s="243" t="s">
        <v>272</v>
      </c>
      <c r="AU286" s="243" t="s">
        <v>91</v>
      </c>
      <c r="AV286" s="15" t="s">
        <v>91</v>
      </c>
      <c r="AW286" s="15" t="s">
        <v>38</v>
      </c>
      <c r="AX286" s="15" t="s">
        <v>82</v>
      </c>
      <c r="AY286" s="243" t="s">
        <v>262</v>
      </c>
    </row>
    <row r="287" spans="2:51" s="13" customFormat="1" ht="10">
      <c r="B287" s="212"/>
      <c r="C287" s="213"/>
      <c r="D287" s="208" t="s">
        <v>272</v>
      </c>
      <c r="E287" s="214" t="s">
        <v>44</v>
      </c>
      <c r="F287" s="215" t="s">
        <v>4943</v>
      </c>
      <c r="G287" s="213"/>
      <c r="H287" s="214" t="s">
        <v>44</v>
      </c>
      <c r="I287" s="216"/>
      <c r="J287" s="213"/>
      <c r="K287" s="213"/>
      <c r="L287" s="217"/>
      <c r="M287" s="218"/>
      <c r="N287" s="219"/>
      <c r="O287" s="219"/>
      <c r="P287" s="219"/>
      <c r="Q287" s="219"/>
      <c r="R287" s="219"/>
      <c r="S287" s="219"/>
      <c r="T287" s="220"/>
      <c r="AT287" s="221" t="s">
        <v>272</v>
      </c>
      <c r="AU287" s="221" t="s">
        <v>91</v>
      </c>
      <c r="AV287" s="13" t="s">
        <v>89</v>
      </c>
      <c r="AW287" s="13" t="s">
        <v>38</v>
      </c>
      <c r="AX287" s="13" t="s">
        <v>82</v>
      </c>
      <c r="AY287" s="221" t="s">
        <v>262</v>
      </c>
    </row>
    <row r="288" spans="2:51" s="15" customFormat="1" ht="10">
      <c r="B288" s="233"/>
      <c r="C288" s="234"/>
      <c r="D288" s="208" t="s">
        <v>272</v>
      </c>
      <c r="E288" s="235" t="s">
        <v>44</v>
      </c>
      <c r="F288" s="236" t="s">
        <v>4944</v>
      </c>
      <c r="G288" s="234"/>
      <c r="H288" s="237">
        <v>1.587</v>
      </c>
      <c r="I288" s="238"/>
      <c r="J288" s="234"/>
      <c r="K288" s="234"/>
      <c r="L288" s="239"/>
      <c r="M288" s="240"/>
      <c r="N288" s="241"/>
      <c r="O288" s="241"/>
      <c r="P288" s="241"/>
      <c r="Q288" s="241"/>
      <c r="R288" s="241"/>
      <c r="S288" s="241"/>
      <c r="T288" s="242"/>
      <c r="AT288" s="243" t="s">
        <v>272</v>
      </c>
      <c r="AU288" s="243" t="s">
        <v>91</v>
      </c>
      <c r="AV288" s="15" t="s">
        <v>91</v>
      </c>
      <c r="AW288" s="15" t="s">
        <v>38</v>
      </c>
      <c r="AX288" s="15" t="s">
        <v>82</v>
      </c>
      <c r="AY288" s="243" t="s">
        <v>262</v>
      </c>
    </row>
    <row r="289" spans="1:65" s="14" customFormat="1" ht="10">
      <c r="B289" s="222"/>
      <c r="C289" s="223"/>
      <c r="D289" s="208" t="s">
        <v>272</v>
      </c>
      <c r="E289" s="224" t="s">
        <v>44</v>
      </c>
      <c r="F289" s="225" t="s">
        <v>284</v>
      </c>
      <c r="G289" s="223"/>
      <c r="H289" s="226">
        <v>27.465</v>
      </c>
      <c r="I289" s="227"/>
      <c r="J289" s="223"/>
      <c r="K289" s="223"/>
      <c r="L289" s="228"/>
      <c r="M289" s="229"/>
      <c r="N289" s="230"/>
      <c r="O289" s="230"/>
      <c r="P289" s="230"/>
      <c r="Q289" s="230"/>
      <c r="R289" s="230"/>
      <c r="S289" s="230"/>
      <c r="T289" s="231"/>
      <c r="AT289" s="232" t="s">
        <v>272</v>
      </c>
      <c r="AU289" s="232" t="s">
        <v>91</v>
      </c>
      <c r="AV289" s="14" t="s">
        <v>97</v>
      </c>
      <c r="AW289" s="14" t="s">
        <v>38</v>
      </c>
      <c r="AX289" s="14" t="s">
        <v>82</v>
      </c>
      <c r="AY289" s="232" t="s">
        <v>262</v>
      </c>
    </row>
    <row r="290" spans="1:65" s="16" customFormat="1" ht="10">
      <c r="B290" s="244"/>
      <c r="C290" s="245"/>
      <c r="D290" s="208" t="s">
        <v>272</v>
      </c>
      <c r="E290" s="246" t="s">
        <v>44</v>
      </c>
      <c r="F290" s="247" t="s">
        <v>291</v>
      </c>
      <c r="G290" s="245"/>
      <c r="H290" s="248">
        <v>32.045999999999999</v>
      </c>
      <c r="I290" s="249"/>
      <c r="J290" s="245"/>
      <c r="K290" s="245"/>
      <c r="L290" s="250"/>
      <c r="M290" s="251"/>
      <c r="N290" s="252"/>
      <c r="O290" s="252"/>
      <c r="P290" s="252"/>
      <c r="Q290" s="252"/>
      <c r="R290" s="252"/>
      <c r="S290" s="252"/>
      <c r="T290" s="253"/>
      <c r="AT290" s="254" t="s">
        <v>272</v>
      </c>
      <c r="AU290" s="254" t="s">
        <v>91</v>
      </c>
      <c r="AV290" s="16" t="s">
        <v>104</v>
      </c>
      <c r="AW290" s="16" t="s">
        <v>38</v>
      </c>
      <c r="AX290" s="16" t="s">
        <v>89</v>
      </c>
      <c r="AY290" s="254" t="s">
        <v>262</v>
      </c>
    </row>
    <row r="291" spans="1:65" s="2" customFormat="1" ht="16.5" customHeight="1">
      <c r="A291" s="37"/>
      <c r="B291" s="38"/>
      <c r="C291" s="195" t="s">
        <v>7</v>
      </c>
      <c r="D291" s="195" t="s">
        <v>264</v>
      </c>
      <c r="E291" s="196" t="s">
        <v>4945</v>
      </c>
      <c r="F291" s="197" t="s">
        <v>4946</v>
      </c>
      <c r="G291" s="198" t="s">
        <v>590</v>
      </c>
      <c r="H291" s="199">
        <v>9.4770000000000003</v>
      </c>
      <c r="I291" s="200"/>
      <c r="J291" s="201">
        <f>ROUND(I291*H291,2)</f>
        <v>0</v>
      </c>
      <c r="K291" s="197" t="s">
        <v>268</v>
      </c>
      <c r="L291" s="42"/>
      <c r="M291" s="202" t="s">
        <v>44</v>
      </c>
      <c r="N291" s="203" t="s">
        <v>53</v>
      </c>
      <c r="O291" s="67"/>
      <c r="P291" s="204">
        <f>O291*H291</f>
        <v>0</v>
      </c>
      <c r="Q291" s="204">
        <v>0</v>
      </c>
      <c r="R291" s="204">
        <f>Q291*H291</f>
        <v>0</v>
      </c>
      <c r="S291" s="204">
        <v>0.56899999999999995</v>
      </c>
      <c r="T291" s="205">
        <f>S291*H291</f>
        <v>5.3924129999999995</v>
      </c>
      <c r="U291" s="37"/>
      <c r="V291" s="37"/>
      <c r="W291" s="37"/>
      <c r="X291" s="37"/>
      <c r="Y291" s="37"/>
      <c r="Z291" s="37"/>
      <c r="AA291" s="37"/>
      <c r="AB291" s="37"/>
      <c r="AC291" s="37"/>
      <c r="AD291" s="37"/>
      <c r="AE291" s="37"/>
      <c r="AR291" s="206" t="s">
        <v>104</v>
      </c>
      <c r="AT291" s="206" t="s">
        <v>264</v>
      </c>
      <c r="AU291" s="206" t="s">
        <v>91</v>
      </c>
      <c r="AY291" s="19" t="s">
        <v>262</v>
      </c>
      <c r="BE291" s="207">
        <f>IF(N291="základní",J291,0)</f>
        <v>0</v>
      </c>
      <c r="BF291" s="207">
        <f>IF(N291="snížená",J291,0)</f>
        <v>0</v>
      </c>
      <c r="BG291" s="207">
        <f>IF(N291="zákl. přenesená",J291,0)</f>
        <v>0</v>
      </c>
      <c r="BH291" s="207">
        <f>IF(N291="sníž. přenesená",J291,0)</f>
        <v>0</v>
      </c>
      <c r="BI291" s="207">
        <f>IF(N291="nulová",J291,0)</f>
        <v>0</v>
      </c>
      <c r="BJ291" s="19" t="s">
        <v>89</v>
      </c>
      <c r="BK291" s="207">
        <f>ROUND(I291*H291,2)</f>
        <v>0</v>
      </c>
      <c r="BL291" s="19" t="s">
        <v>104</v>
      </c>
      <c r="BM291" s="206" t="s">
        <v>4947</v>
      </c>
    </row>
    <row r="292" spans="1:65" s="2" customFormat="1" ht="27">
      <c r="A292" s="37"/>
      <c r="B292" s="38"/>
      <c r="C292" s="39"/>
      <c r="D292" s="208" t="s">
        <v>270</v>
      </c>
      <c r="E292" s="39"/>
      <c r="F292" s="209" t="s">
        <v>4948</v>
      </c>
      <c r="G292" s="39"/>
      <c r="H292" s="39"/>
      <c r="I292" s="118"/>
      <c r="J292" s="39"/>
      <c r="K292" s="39"/>
      <c r="L292" s="42"/>
      <c r="M292" s="210"/>
      <c r="N292" s="211"/>
      <c r="O292" s="67"/>
      <c r="P292" s="67"/>
      <c r="Q292" s="67"/>
      <c r="R292" s="67"/>
      <c r="S292" s="67"/>
      <c r="T292" s="68"/>
      <c r="U292" s="37"/>
      <c r="V292" s="37"/>
      <c r="W292" s="37"/>
      <c r="X292" s="37"/>
      <c r="Y292" s="37"/>
      <c r="Z292" s="37"/>
      <c r="AA292" s="37"/>
      <c r="AB292" s="37"/>
      <c r="AC292" s="37"/>
      <c r="AD292" s="37"/>
      <c r="AE292" s="37"/>
      <c r="AT292" s="19" t="s">
        <v>270</v>
      </c>
      <c r="AU292" s="19" t="s">
        <v>91</v>
      </c>
    </row>
    <row r="293" spans="1:65" s="13" customFormat="1" ht="10">
      <c r="B293" s="212"/>
      <c r="C293" s="213"/>
      <c r="D293" s="208" t="s">
        <v>272</v>
      </c>
      <c r="E293" s="214" t="s">
        <v>44</v>
      </c>
      <c r="F293" s="215" t="s">
        <v>4865</v>
      </c>
      <c r="G293" s="213"/>
      <c r="H293" s="214" t="s">
        <v>44</v>
      </c>
      <c r="I293" s="216"/>
      <c r="J293" s="213"/>
      <c r="K293" s="213"/>
      <c r="L293" s="217"/>
      <c r="M293" s="218"/>
      <c r="N293" s="219"/>
      <c r="O293" s="219"/>
      <c r="P293" s="219"/>
      <c r="Q293" s="219"/>
      <c r="R293" s="219"/>
      <c r="S293" s="219"/>
      <c r="T293" s="220"/>
      <c r="AT293" s="221" t="s">
        <v>272</v>
      </c>
      <c r="AU293" s="221" t="s">
        <v>91</v>
      </c>
      <c r="AV293" s="13" t="s">
        <v>89</v>
      </c>
      <c r="AW293" s="13" t="s">
        <v>38</v>
      </c>
      <c r="AX293" s="13" t="s">
        <v>82</v>
      </c>
      <c r="AY293" s="221" t="s">
        <v>262</v>
      </c>
    </row>
    <row r="294" spans="1:65" s="15" customFormat="1" ht="10">
      <c r="B294" s="233"/>
      <c r="C294" s="234"/>
      <c r="D294" s="208" t="s">
        <v>272</v>
      </c>
      <c r="E294" s="235" t="s">
        <v>44</v>
      </c>
      <c r="F294" s="236" t="s">
        <v>4866</v>
      </c>
      <c r="G294" s="234"/>
      <c r="H294" s="237">
        <v>230</v>
      </c>
      <c r="I294" s="238"/>
      <c r="J294" s="234"/>
      <c r="K294" s="234"/>
      <c r="L294" s="239"/>
      <c r="M294" s="240"/>
      <c r="N294" s="241"/>
      <c r="O294" s="241"/>
      <c r="P294" s="241"/>
      <c r="Q294" s="241"/>
      <c r="R294" s="241"/>
      <c r="S294" s="241"/>
      <c r="T294" s="242"/>
      <c r="AT294" s="243" t="s">
        <v>272</v>
      </c>
      <c r="AU294" s="243" t="s">
        <v>91</v>
      </c>
      <c r="AV294" s="15" t="s">
        <v>91</v>
      </c>
      <c r="AW294" s="15" t="s">
        <v>38</v>
      </c>
      <c r="AX294" s="15" t="s">
        <v>82</v>
      </c>
      <c r="AY294" s="243" t="s">
        <v>262</v>
      </c>
    </row>
    <row r="295" spans="1:65" s="13" customFormat="1" ht="10">
      <c r="B295" s="212"/>
      <c r="C295" s="213"/>
      <c r="D295" s="208" t="s">
        <v>272</v>
      </c>
      <c r="E295" s="214" t="s">
        <v>44</v>
      </c>
      <c r="F295" s="215" t="s">
        <v>4867</v>
      </c>
      <c r="G295" s="213"/>
      <c r="H295" s="214" t="s">
        <v>44</v>
      </c>
      <c r="I295" s="216"/>
      <c r="J295" s="213"/>
      <c r="K295" s="213"/>
      <c r="L295" s="217"/>
      <c r="M295" s="218"/>
      <c r="N295" s="219"/>
      <c r="O295" s="219"/>
      <c r="P295" s="219"/>
      <c r="Q295" s="219"/>
      <c r="R295" s="219"/>
      <c r="S295" s="219"/>
      <c r="T295" s="220"/>
      <c r="AT295" s="221" t="s">
        <v>272</v>
      </c>
      <c r="AU295" s="221" t="s">
        <v>91</v>
      </c>
      <c r="AV295" s="13" t="s">
        <v>89</v>
      </c>
      <c r="AW295" s="13" t="s">
        <v>38</v>
      </c>
      <c r="AX295" s="13" t="s">
        <v>82</v>
      </c>
      <c r="AY295" s="221" t="s">
        <v>262</v>
      </c>
    </row>
    <row r="296" spans="1:65" s="15" customFormat="1" ht="10">
      <c r="B296" s="233"/>
      <c r="C296" s="234"/>
      <c r="D296" s="208" t="s">
        <v>272</v>
      </c>
      <c r="E296" s="235" t="s">
        <v>44</v>
      </c>
      <c r="F296" s="236" t="s">
        <v>4868</v>
      </c>
      <c r="G296" s="234"/>
      <c r="H296" s="237">
        <v>11.5</v>
      </c>
      <c r="I296" s="238"/>
      <c r="J296" s="234"/>
      <c r="K296" s="234"/>
      <c r="L296" s="239"/>
      <c r="M296" s="240"/>
      <c r="N296" s="241"/>
      <c r="O296" s="241"/>
      <c r="P296" s="241"/>
      <c r="Q296" s="241"/>
      <c r="R296" s="241"/>
      <c r="S296" s="241"/>
      <c r="T296" s="242"/>
      <c r="AT296" s="243" t="s">
        <v>272</v>
      </c>
      <c r="AU296" s="243" t="s">
        <v>91</v>
      </c>
      <c r="AV296" s="15" t="s">
        <v>91</v>
      </c>
      <c r="AW296" s="15" t="s">
        <v>38</v>
      </c>
      <c r="AX296" s="15" t="s">
        <v>82</v>
      </c>
      <c r="AY296" s="243" t="s">
        <v>262</v>
      </c>
    </row>
    <row r="297" spans="1:65" s="13" customFormat="1" ht="10">
      <c r="B297" s="212"/>
      <c r="C297" s="213"/>
      <c r="D297" s="208" t="s">
        <v>272</v>
      </c>
      <c r="E297" s="214" t="s">
        <v>44</v>
      </c>
      <c r="F297" s="215" t="s">
        <v>4869</v>
      </c>
      <c r="G297" s="213"/>
      <c r="H297" s="214" t="s">
        <v>44</v>
      </c>
      <c r="I297" s="216"/>
      <c r="J297" s="213"/>
      <c r="K297" s="213"/>
      <c r="L297" s="217"/>
      <c r="M297" s="218"/>
      <c r="N297" s="219"/>
      <c r="O297" s="219"/>
      <c r="P297" s="219"/>
      <c r="Q297" s="219"/>
      <c r="R297" s="219"/>
      <c r="S297" s="219"/>
      <c r="T297" s="220"/>
      <c r="AT297" s="221" t="s">
        <v>272</v>
      </c>
      <c r="AU297" s="221" t="s">
        <v>91</v>
      </c>
      <c r="AV297" s="13" t="s">
        <v>89</v>
      </c>
      <c r="AW297" s="13" t="s">
        <v>38</v>
      </c>
      <c r="AX297" s="13" t="s">
        <v>82</v>
      </c>
      <c r="AY297" s="221" t="s">
        <v>262</v>
      </c>
    </row>
    <row r="298" spans="1:65" s="15" customFormat="1" ht="10">
      <c r="B298" s="233"/>
      <c r="C298" s="234"/>
      <c r="D298" s="208" t="s">
        <v>272</v>
      </c>
      <c r="E298" s="235" t="s">
        <v>44</v>
      </c>
      <c r="F298" s="236" t="s">
        <v>4870</v>
      </c>
      <c r="G298" s="234"/>
      <c r="H298" s="237">
        <v>37.049999999999997</v>
      </c>
      <c r="I298" s="238"/>
      <c r="J298" s="234"/>
      <c r="K298" s="234"/>
      <c r="L298" s="239"/>
      <c r="M298" s="240"/>
      <c r="N298" s="241"/>
      <c r="O298" s="241"/>
      <c r="P298" s="241"/>
      <c r="Q298" s="241"/>
      <c r="R298" s="241"/>
      <c r="S298" s="241"/>
      <c r="T298" s="242"/>
      <c r="AT298" s="243" t="s">
        <v>272</v>
      </c>
      <c r="AU298" s="243" t="s">
        <v>91</v>
      </c>
      <c r="AV298" s="15" t="s">
        <v>91</v>
      </c>
      <c r="AW298" s="15" t="s">
        <v>38</v>
      </c>
      <c r="AX298" s="15" t="s">
        <v>82</v>
      </c>
      <c r="AY298" s="243" t="s">
        <v>262</v>
      </c>
    </row>
    <row r="299" spans="1:65" s="13" customFormat="1" ht="10">
      <c r="B299" s="212"/>
      <c r="C299" s="213"/>
      <c r="D299" s="208" t="s">
        <v>272</v>
      </c>
      <c r="E299" s="214" t="s">
        <v>44</v>
      </c>
      <c r="F299" s="215" t="s">
        <v>4871</v>
      </c>
      <c r="G299" s="213"/>
      <c r="H299" s="214" t="s">
        <v>44</v>
      </c>
      <c r="I299" s="216"/>
      <c r="J299" s="213"/>
      <c r="K299" s="213"/>
      <c r="L299" s="217"/>
      <c r="M299" s="218"/>
      <c r="N299" s="219"/>
      <c r="O299" s="219"/>
      <c r="P299" s="219"/>
      <c r="Q299" s="219"/>
      <c r="R299" s="219"/>
      <c r="S299" s="219"/>
      <c r="T299" s="220"/>
      <c r="AT299" s="221" t="s">
        <v>272</v>
      </c>
      <c r="AU299" s="221" t="s">
        <v>91</v>
      </c>
      <c r="AV299" s="13" t="s">
        <v>89</v>
      </c>
      <c r="AW299" s="13" t="s">
        <v>38</v>
      </c>
      <c r="AX299" s="13" t="s">
        <v>82</v>
      </c>
      <c r="AY299" s="221" t="s">
        <v>262</v>
      </c>
    </row>
    <row r="300" spans="1:65" s="15" customFormat="1" ht="10">
      <c r="B300" s="233"/>
      <c r="C300" s="234"/>
      <c r="D300" s="208" t="s">
        <v>272</v>
      </c>
      <c r="E300" s="235" t="s">
        <v>44</v>
      </c>
      <c r="F300" s="236" t="s">
        <v>4872</v>
      </c>
      <c r="G300" s="234"/>
      <c r="H300" s="237">
        <v>37.35</v>
      </c>
      <c r="I300" s="238"/>
      <c r="J300" s="234"/>
      <c r="K300" s="234"/>
      <c r="L300" s="239"/>
      <c r="M300" s="240"/>
      <c r="N300" s="241"/>
      <c r="O300" s="241"/>
      <c r="P300" s="241"/>
      <c r="Q300" s="241"/>
      <c r="R300" s="241"/>
      <c r="S300" s="241"/>
      <c r="T300" s="242"/>
      <c r="AT300" s="243" t="s">
        <v>272</v>
      </c>
      <c r="AU300" s="243" t="s">
        <v>91</v>
      </c>
      <c r="AV300" s="15" t="s">
        <v>91</v>
      </c>
      <c r="AW300" s="15" t="s">
        <v>38</v>
      </c>
      <c r="AX300" s="15" t="s">
        <v>82</v>
      </c>
      <c r="AY300" s="243" t="s">
        <v>262</v>
      </c>
    </row>
    <row r="301" spans="1:65" s="13" customFormat="1" ht="10">
      <c r="B301" s="212"/>
      <c r="C301" s="213"/>
      <c r="D301" s="208" t="s">
        <v>272</v>
      </c>
      <c r="E301" s="214" t="s">
        <v>44</v>
      </c>
      <c r="F301" s="215" t="s">
        <v>4873</v>
      </c>
      <c r="G301" s="213"/>
      <c r="H301" s="214" t="s">
        <v>44</v>
      </c>
      <c r="I301" s="216"/>
      <c r="J301" s="213"/>
      <c r="K301" s="213"/>
      <c r="L301" s="217"/>
      <c r="M301" s="218"/>
      <c r="N301" s="219"/>
      <c r="O301" s="219"/>
      <c r="P301" s="219"/>
      <c r="Q301" s="219"/>
      <c r="R301" s="219"/>
      <c r="S301" s="219"/>
      <c r="T301" s="220"/>
      <c r="AT301" s="221" t="s">
        <v>272</v>
      </c>
      <c r="AU301" s="221" t="s">
        <v>91</v>
      </c>
      <c r="AV301" s="13" t="s">
        <v>89</v>
      </c>
      <c r="AW301" s="13" t="s">
        <v>38</v>
      </c>
      <c r="AX301" s="13" t="s">
        <v>82</v>
      </c>
      <c r="AY301" s="221" t="s">
        <v>262</v>
      </c>
    </row>
    <row r="302" spans="1:65" s="13" customFormat="1" ht="10">
      <c r="B302" s="212"/>
      <c r="C302" s="213"/>
      <c r="D302" s="208" t="s">
        <v>272</v>
      </c>
      <c r="E302" s="214" t="s">
        <v>44</v>
      </c>
      <c r="F302" s="215" t="s">
        <v>4874</v>
      </c>
      <c r="G302" s="213"/>
      <c r="H302" s="214" t="s">
        <v>44</v>
      </c>
      <c r="I302" s="216"/>
      <c r="J302" s="213"/>
      <c r="K302" s="213"/>
      <c r="L302" s="217"/>
      <c r="M302" s="218"/>
      <c r="N302" s="219"/>
      <c r="O302" s="219"/>
      <c r="P302" s="219"/>
      <c r="Q302" s="219"/>
      <c r="R302" s="219"/>
      <c r="S302" s="219"/>
      <c r="T302" s="220"/>
      <c r="AT302" s="221" t="s">
        <v>272</v>
      </c>
      <c r="AU302" s="221" t="s">
        <v>91</v>
      </c>
      <c r="AV302" s="13" t="s">
        <v>89</v>
      </c>
      <c r="AW302" s="13" t="s">
        <v>38</v>
      </c>
      <c r="AX302" s="13" t="s">
        <v>82</v>
      </c>
      <c r="AY302" s="221" t="s">
        <v>262</v>
      </c>
    </row>
    <row r="303" spans="1:65" s="13" customFormat="1" ht="10">
      <c r="B303" s="212"/>
      <c r="C303" s="213"/>
      <c r="D303" s="208" t="s">
        <v>272</v>
      </c>
      <c r="E303" s="214" t="s">
        <v>44</v>
      </c>
      <c r="F303" s="215" t="s">
        <v>4875</v>
      </c>
      <c r="G303" s="213"/>
      <c r="H303" s="214" t="s">
        <v>44</v>
      </c>
      <c r="I303" s="216"/>
      <c r="J303" s="213"/>
      <c r="K303" s="213"/>
      <c r="L303" s="217"/>
      <c r="M303" s="218"/>
      <c r="N303" s="219"/>
      <c r="O303" s="219"/>
      <c r="P303" s="219"/>
      <c r="Q303" s="219"/>
      <c r="R303" s="219"/>
      <c r="S303" s="219"/>
      <c r="T303" s="220"/>
      <c r="AT303" s="221" t="s">
        <v>272</v>
      </c>
      <c r="AU303" s="221" t="s">
        <v>91</v>
      </c>
      <c r="AV303" s="13" t="s">
        <v>89</v>
      </c>
      <c r="AW303" s="13" t="s">
        <v>38</v>
      </c>
      <c r="AX303" s="13" t="s">
        <v>82</v>
      </c>
      <c r="AY303" s="221" t="s">
        <v>262</v>
      </c>
    </row>
    <row r="304" spans="1:65" s="13" customFormat="1" ht="10">
      <c r="B304" s="212"/>
      <c r="C304" s="213"/>
      <c r="D304" s="208" t="s">
        <v>272</v>
      </c>
      <c r="E304" s="214" t="s">
        <v>44</v>
      </c>
      <c r="F304" s="215" t="s">
        <v>4876</v>
      </c>
      <c r="G304" s="213"/>
      <c r="H304" s="214" t="s">
        <v>44</v>
      </c>
      <c r="I304" s="216"/>
      <c r="J304" s="213"/>
      <c r="K304" s="213"/>
      <c r="L304" s="217"/>
      <c r="M304" s="218"/>
      <c r="N304" s="219"/>
      <c r="O304" s="219"/>
      <c r="P304" s="219"/>
      <c r="Q304" s="219"/>
      <c r="R304" s="219"/>
      <c r="S304" s="219"/>
      <c r="T304" s="220"/>
      <c r="AT304" s="221" t="s">
        <v>272</v>
      </c>
      <c r="AU304" s="221" t="s">
        <v>91</v>
      </c>
      <c r="AV304" s="13" t="s">
        <v>89</v>
      </c>
      <c r="AW304" s="13" t="s">
        <v>38</v>
      </c>
      <c r="AX304" s="13" t="s">
        <v>82</v>
      </c>
      <c r="AY304" s="221" t="s">
        <v>262</v>
      </c>
    </row>
    <row r="305" spans="1:65" s="16" customFormat="1" ht="10">
      <c r="B305" s="244"/>
      <c r="C305" s="245"/>
      <c r="D305" s="208" t="s">
        <v>272</v>
      </c>
      <c r="E305" s="246" t="s">
        <v>44</v>
      </c>
      <c r="F305" s="247" t="s">
        <v>291</v>
      </c>
      <c r="G305" s="245"/>
      <c r="H305" s="248">
        <v>315.90000000000003</v>
      </c>
      <c r="I305" s="249"/>
      <c r="J305" s="245"/>
      <c r="K305" s="245"/>
      <c r="L305" s="250"/>
      <c r="M305" s="251"/>
      <c r="N305" s="252"/>
      <c r="O305" s="252"/>
      <c r="P305" s="252"/>
      <c r="Q305" s="252"/>
      <c r="R305" s="252"/>
      <c r="S305" s="252"/>
      <c r="T305" s="253"/>
      <c r="AT305" s="254" t="s">
        <v>272</v>
      </c>
      <c r="AU305" s="254" t="s">
        <v>91</v>
      </c>
      <c r="AV305" s="16" t="s">
        <v>104</v>
      </c>
      <c r="AW305" s="16" t="s">
        <v>38</v>
      </c>
      <c r="AX305" s="16" t="s">
        <v>82</v>
      </c>
      <c r="AY305" s="254" t="s">
        <v>262</v>
      </c>
    </row>
    <row r="306" spans="1:65" s="13" customFormat="1" ht="10">
      <c r="B306" s="212"/>
      <c r="C306" s="213"/>
      <c r="D306" s="208" t="s">
        <v>272</v>
      </c>
      <c r="E306" s="214" t="s">
        <v>44</v>
      </c>
      <c r="F306" s="215" t="s">
        <v>4949</v>
      </c>
      <c r="G306" s="213"/>
      <c r="H306" s="214" t="s">
        <v>44</v>
      </c>
      <c r="I306" s="216"/>
      <c r="J306" s="213"/>
      <c r="K306" s="213"/>
      <c r="L306" s="217"/>
      <c r="M306" s="218"/>
      <c r="N306" s="219"/>
      <c r="O306" s="219"/>
      <c r="P306" s="219"/>
      <c r="Q306" s="219"/>
      <c r="R306" s="219"/>
      <c r="S306" s="219"/>
      <c r="T306" s="220"/>
      <c r="AT306" s="221" t="s">
        <v>272</v>
      </c>
      <c r="AU306" s="221" t="s">
        <v>91</v>
      </c>
      <c r="AV306" s="13" t="s">
        <v>89</v>
      </c>
      <c r="AW306" s="13" t="s">
        <v>38</v>
      </c>
      <c r="AX306" s="13" t="s">
        <v>82</v>
      </c>
      <c r="AY306" s="221" t="s">
        <v>262</v>
      </c>
    </row>
    <row r="307" spans="1:65" s="15" customFormat="1" ht="10">
      <c r="B307" s="233"/>
      <c r="C307" s="234"/>
      <c r="D307" s="208" t="s">
        <v>272</v>
      </c>
      <c r="E307" s="235" t="s">
        <v>44</v>
      </c>
      <c r="F307" s="236" t="s">
        <v>4950</v>
      </c>
      <c r="G307" s="234"/>
      <c r="H307" s="237">
        <v>9.4770000000000003</v>
      </c>
      <c r="I307" s="238"/>
      <c r="J307" s="234"/>
      <c r="K307" s="234"/>
      <c r="L307" s="239"/>
      <c r="M307" s="240"/>
      <c r="N307" s="241"/>
      <c r="O307" s="241"/>
      <c r="P307" s="241"/>
      <c r="Q307" s="241"/>
      <c r="R307" s="241"/>
      <c r="S307" s="241"/>
      <c r="T307" s="242"/>
      <c r="AT307" s="243" t="s">
        <v>272</v>
      </c>
      <c r="AU307" s="243" t="s">
        <v>91</v>
      </c>
      <c r="AV307" s="15" t="s">
        <v>91</v>
      </c>
      <c r="AW307" s="15" t="s">
        <v>38</v>
      </c>
      <c r="AX307" s="15" t="s">
        <v>89</v>
      </c>
      <c r="AY307" s="243" t="s">
        <v>262</v>
      </c>
    </row>
    <row r="308" spans="1:65" s="2" customFormat="1" ht="16.5" customHeight="1">
      <c r="A308" s="37"/>
      <c r="B308" s="38"/>
      <c r="C308" s="195" t="s">
        <v>496</v>
      </c>
      <c r="D308" s="195" t="s">
        <v>264</v>
      </c>
      <c r="E308" s="196" t="s">
        <v>4951</v>
      </c>
      <c r="F308" s="197" t="s">
        <v>4952</v>
      </c>
      <c r="G308" s="198" t="s">
        <v>590</v>
      </c>
      <c r="H308" s="199">
        <v>5.2619999999999996</v>
      </c>
      <c r="I308" s="200"/>
      <c r="J308" s="201">
        <f>ROUND(I308*H308,2)</f>
        <v>0</v>
      </c>
      <c r="K308" s="197" t="s">
        <v>268</v>
      </c>
      <c r="L308" s="42"/>
      <c r="M308" s="202" t="s">
        <v>44</v>
      </c>
      <c r="N308" s="203" t="s">
        <v>53</v>
      </c>
      <c r="O308" s="67"/>
      <c r="P308" s="204">
        <f>O308*H308</f>
        <v>0</v>
      </c>
      <c r="Q308" s="204">
        <v>0</v>
      </c>
      <c r="R308" s="204">
        <f>Q308*H308</f>
        <v>0</v>
      </c>
      <c r="S308" s="204">
        <v>1.6990000000000001</v>
      </c>
      <c r="T308" s="205">
        <f>S308*H308</f>
        <v>8.9401379999999993</v>
      </c>
      <c r="U308" s="37"/>
      <c r="V308" s="37"/>
      <c r="W308" s="37"/>
      <c r="X308" s="37"/>
      <c r="Y308" s="37"/>
      <c r="Z308" s="37"/>
      <c r="AA308" s="37"/>
      <c r="AB308" s="37"/>
      <c r="AC308" s="37"/>
      <c r="AD308" s="37"/>
      <c r="AE308" s="37"/>
      <c r="AR308" s="206" t="s">
        <v>104</v>
      </c>
      <c r="AT308" s="206" t="s">
        <v>264</v>
      </c>
      <c r="AU308" s="206" t="s">
        <v>91</v>
      </c>
      <c r="AY308" s="19" t="s">
        <v>262</v>
      </c>
      <c r="BE308" s="207">
        <f>IF(N308="základní",J308,0)</f>
        <v>0</v>
      </c>
      <c r="BF308" s="207">
        <f>IF(N308="snížená",J308,0)</f>
        <v>0</v>
      </c>
      <c r="BG308" s="207">
        <f>IF(N308="zákl. přenesená",J308,0)</f>
        <v>0</v>
      </c>
      <c r="BH308" s="207">
        <f>IF(N308="sníž. přenesená",J308,0)</f>
        <v>0</v>
      </c>
      <c r="BI308" s="207">
        <f>IF(N308="nulová",J308,0)</f>
        <v>0</v>
      </c>
      <c r="BJ308" s="19" t="s">
        <v>89</v>
      </c>
      <c r="BK308" s="207">
        <f>ROUND(I308*H308,2)</f>
        <v>0</v>
      </c>
      <c r="BL308" s="19" t="s">
        <v>104</v>
      </c>
      <c r="BM308" s="206" t="s">
        <v>4953</v>
      </c>
    </row>
    <row r="309" spans="1:65" s="2" customFormat="1" ht="27">
      <c r="A309" s="37"/>
      <c r="B309" s="38"/>
      <c r="C309" s="39"/>
      <c r="D309" s="208" t="s">
        <v>270</v>
      </c>
      <c r="E309" s="39"/>
      <c r="F309" s="209" t="s">
        <v>4948</v>
      </c>
      <c r="G309" s="39"/>
      <c r="H309" s="39"/>
      <c r="I309" s="118"/>
      <c r="J309" s="39"/>
      <c r="K309" s="39"/>
      <c r="L309" s="42"/>
      <c r="M309" s="210"/>
      <c r="N309" s="211"/>
      <c r="O309" s="67"/>
      <c r="P309" s="67"/>
      <c r="Q309" s="67"/>
      <c r="R309" s="67"/>
      <c r="S309" s="67"/>
      <c r="T309" s="68"/>
      <c r="U309" s="37"/>
      <c r="V309" s="37"/>
      <c r="W309" s="37"/>
      <c r="X309" s="37"/>
      <c r="Y309" s="37"/>
      <c r="Z309" s="37"/>
      <c r="AA309" s="37"/>
      <c r="AB309" s="37"/>
      <c r="AC309" s="37"/>
      <c r="AD309" s="37"/>
      <c r="AE309" s="37"/>
      <c r="AT309" s="19" t="s">
        <v>270</v>
      </c>
      <c r="AU309" s="19" t="s">
        <v>91</v>
      </c>
    </row>
    <row r="310" spans="1:65" s="13" customFormat="1" ht="10">
      <c r="B310" s="212"/>
      <c r="C310" s="213"/>
      <c r="D310" s="208" t="s">
        <v>272</v>
      </c>
      <c r="E310" s="214" t="s">
        <v>44</v>
      </c>
      <c r="F310" s="215" t="s">
        <v>4865</v>
      </c>
      <c r="G310" s="213"/>
      <c r="H310" s="214" t="s">
        <v>44</v>
      </c>
      <c r="I310" s="216"/>
      <c r="J310" s="213"/>
      <c r="K310" s="213"/>
      <c r="L310" s="217"/>
      <c r="M310" s="218"/>
      <c r="N310" s="219"/>
      <c r="O310" s="219"/>
      <c r="P310" s="219"/>
      <c r="Q310" s="219"/>
      <c r="R310" s="219"/>
      <c r="S310" s="219"/>
      <c r="T310" s="220"/>
      <c r="AT310" s="221" t="s">
        <v>272</v>
      </c>
      <c r="AU310" s="221" t="s">
        <v>91</v>
      </c>
      <c r="AV310" s="13" t="s">
        <v>89</v>
      </c>
      <c r="AW310" s="13" t="s">
        <v>38</v>
      </c>
      <c r="AX310" s="13" t="s">
        <v>82</v>
      </c>
      <c r="AY310" s="221" t="s">
        <v>262</v>
      </c>
    </row>
    <row r="311" spans="1:65" s="13" customFormat="1" ht="10">
      <c r="B311" s="212"/>
      <c r="C311" s="213"/>
      <c r="D311" s="208" t="s">
        <v>272</v>
      </c>
      <c r="E311" s="214" t="s">
        <v>44</v>
      </c>
      <c r="F311" s="215" t="s">
        <v>4895</v>
      </c>
      <c r="G311" s="213"/>
      <c r="H311" s="214" t="s">
        <v>44</v>
      </c>
      <c r="I311" s="216"/>
      <c r="J311" s="213"/>
      <c r="K311" s="213"/>
      <c r="L311" s="217"/>
      <c r="M311" s="218"/>
      <c r="N311" s="219"/>
      <c r="O311" s="219"/>
      <c r="P311" s="219"/>
      <c r="Q311" s="219"/>
      <c r="R311" s="219"/>
      <c r="S311" s="219"/>
      <c r="T311" s="220"/>
      <c r="AT311" s="221" t="s">
        <v>272</v>
      </c>
      <c r="AU311" s="221" t="s">
        <v>91</v>
      </c>
      <c r="AV311" s="13" t="s">
        <v>89</v>
      </c>
      <c r="AW311" s="13" t="s">
        <v>38</v>
      </c>
      <c r="AX311" s="13" t="s">
        <v>82</v>
      </c>
      <c r="AY311" s="221" t="s">
        <v>262</v>
      </c>
    </row>
    <row r="312" spans="1:65" s="13" customFormat="1" ht="10">
      <c r="B312" s="212"/>
      <c r="C312" s="213"/>
      <c r="D312" s="208" t="s">
        <v>272</v>
      </c>
      <c r="E312" s="214" t="s">
        <v>44</v>
      </c>
      <c r="F312" s="215" t="s">
        <v>4869</v>
      </c>
      <c r="G312" s="213"/>
      <c r="H312" s="214" t="s">
        <v>44</v>
      </c>
      <c r="I312" s="216"/>
      <c r="J312" s="213"/>
      <c r="K312" s="213"/>
      <c r="L312" s="217"/>
      <c r="M312" s="218"/>
      <c r="N312" s="219"/>
      <c r="O312" s="219"/>
      <c r="P312" s="219"/>
      <c r="Q312" s="219"/>
      <c r="R312" s="219"/>
      <c r="S312" s="219"/>
      <c r="T312" s="220"/>
      <c r="AT312" s="221" t="s">
        <v>272</v>
      </c>
      <c r="AU312" s="221" t="s">
        <v>91</v>
      </c>
      <c r="AV312" s="13" t="s">
        <v>89</v>
      </c>
      <c r="AW312" s="13" t="s">
        <v>38</v>
      </c>
      <c r="AX312" s="13" t="s">
        <v>82</v>
      </c>
      <c r="AY312" s="221" t="s">
        <v>262</v>
      </c>
    </row>
    <row r="313" spans="1:65" s="13" customFormat="1" ht="10">
      <c r="B313" s="212"/>
      <c r="C313" s="213"/>
      <c r="D313" s="208" t="s">
        <v>272</v>
      </c>
      <c r="E313" s="214" t="s">
        <v>44</v>
      </c>
      <c r="F313" s="215" t="s">
        <v>4871</v>
      </c>
      <c r="G313" s="213"/>
      <c r="H313" s="214" t="s">
        <v>44</v>
      </c>
      <c r="I313" s="216"/>
      <c r="J313" s="213"/>
      <c r="K313" s="213"/>
      <c r="L313" s="217"/>
      <c r="M313" s="218"/>
      <c r="N313" s="219"/>
      <c r="O313" s="219"/>
      <c r="P313" s="219"/>
      <c r="Q313" s="219"/>
      <c r="R313" s="219"/>
      <c r="S313" s="219"/>
      <c r="T313" s="220"/>
      <c r="AT313" s="221" t="s">
        <v>272</v>
      </c>
      <c r="AU313" s="221" t="s">
        <v>91</v>
      </c>
      <c r="AV313" s="13" t="s">
        <v>89</v>
      </c>
      <c r="AW313" s="13" t="s">
        <v>38</v>
      </c>
      <c r="AX313" s="13" t="s">
        <v>82</v>
      </c>
      <c r="AY313" s="221" t="s">
        <v>262</v>
      </c>
    </row>
    <row r="314" spans="1:65" s="13" customFormat="1" ht="10">
      <c r="B314" s="212"/>
      <c r="C314" s="213"/>
      <c r="D314" s="208" t="s">
        <v>272</v>
      </c>
      <c r="E314" s="214" t="s">
        <v>44</v>
      </c>
      <c r="F314" s="215" t="s">
        <v>4873</v>
      </c>
      <c r="G314" s="213"/>
      <c r="H314" s="214" t="s">
        <v>44</v>
      </c>
      <c r="I314" s="216"/>
      <c r="J314" s="213"/>
      <c r="K314" s="213"/>
      <c r="L314" s="217"/>
      <c r="M314" s="218"/>
      <c r="N314" s="219"/>
      <c r="O314" s="219"/>
      <c r="P314" s="219"/>
      <c r="Q314" s="219"/>
      <c r="R314" s="219"/>
      <c r="S314" s="219"/>
      <c r="T314" s="220"/>
      <c r="AT314" s="221" t="s">
        <v>272</v>
      </c>
      <c r="AU314" s="221" t="s">
        <v>91</v>
      </c>
      <c r="AV314" s="13" t="s">
        <v>89</v>
      </c>
      <c r="AW314" s="13" t="s">
        <v>38</v>
      </c>
      <c r="AX314" s="13" t="s">
        <v>82</v>
      </c>
      <c r="AY314" s="221" t="s">
        <v>262</v>
      </c>
    </row>
    <row r="315" spans="1:65" s="15" customFormat="1" ht="10">
      <c r="B315" s="233"/>
      <c r="C315" s="234"/>
      <c r="D315" s="208" t="s">
        <v>272</v>
      </c>
      <c r="E315" s="235" t="s">
        <v>44</v>
      </c>
      <c r="F315" s="236" t="s">
        <v>4896</v>
      </c>
      <c r="G315" s="234"/>
      <c r="H315" s="237">
        <v>138</v>
      </c>
      <c r="I315" s="238"/>
      <c r="J315" s="234"/>
      <c r="K315" s="234"/>
      <c r="L315" s="239"/>
      <c r="M315" s="240"/>
      <c r="N315" s="241"/>
      <c r="O315" s="241"/>
      <c r="P315" s="241"/>
      <c r="Q315" s="241"/>
      <c r="R315" s="241"/>
      <c r="S315" s="241"/>
      <c r="T315" s="242"/>
      <c r="AT315" s="243" t="s">
        <v>272</v>
      </c>
      <c r="AU315" s="243" t="s">
        <v>91</v>
      </c>
      <c r="AV315" s="15" t="s">
        <v>91</v>
      </c>
      <c r="AW315" s="15" t="s">
        <v>38</v>
      </c>
      <c r="AX315" s="15" t="s">
        <v>82</v>
      </c>
      <c r="AY315" s="243" t="s">
        <v>262</v>
      </c>
    </row>
    <row r="316" spans="1:65" s="13" customFormat="1" ht="10">
      <c r="B316" s="212"/>
      <c r="C316" s="213"/>
      <c r="D316" s="208" t="s">
        <v>272</v>
      </c>
      <c r="E316" s="214" t="s">
        <v>44</v>
      </c>
      <c r="F316" s="215" t="s">
        <v>4874</v>
      </c>
      <c r="G316" s="213"/>
      <c r="H316" s="214" t="s">
        <v>44</v>
      </c>
      <c r="I316" s="216"/>
      <c r="J316" s="213"/>
      <c r="K316" s="213"/>
      <c r="L316" s="217"/>
      <c r="M316" s="218"/>
      <c r="N316" s="219"/>
      <c r="O316" s="219"/>
      <c r="P316" s="219"/>
      <c r="Q316" s="219"/>
      <c r="R316" s="219"/>
      <c r="S316" s="219"/>
      <c r="T316" s="220"/>
      <c r="AT316" s="221" t="s">
        <v>272</v>
      </c>
      <c r="AU316" s="221" t="s">
        <v>91</v>
      </c>
      <c r="AV316" s="13" t="s">
        <v>89</v>
      </c>
      <c r="AW316" s="13" t="s">
        <v>38</v>
      </c>
      <c r="AX316" s="13" t="s">
        <v>82</v>
      </c>
      <c r="AY316" s="221" t="s">
        <v>262</v>
      </c>
    </row>
    <row r="317" spans="1:65" s="15" customFormat="1" ht="10">
      <c r="B317" s="233"/>
      <c r="C317" s="234"/>
      <c r="D317" s="208" t="s">
        <v>272</v>
      </c>
      <c r="E317" s="235" t="s">
        <v>44</v>
      </c>
      <c r="F317" s="236" t="s">
        <v>4897</v>
      </c>
      <c r="G317" s="234"/>
      <c r="H317" s="237">
        <v>12.95</v>
      </c>
      <c r="I317" s="238"/>
      <c r="J317" s="234"/>
      <c r="K317" s="234"/>
      <c r="L317" s="239"/>
      <c r="M317" s="240"/>
      <c r="N317" s="241"/>
      <c r="O317" s="241"/>
      <c r="P317" s="241"/>
      <c r="Q317" s="241"/>
      <c r="R317" s="241"/>
      <c r="S317" s="241"/>
      <c r="T317" s="242"/>
      <c r="AT317" s="243" t="s">
        <v>272</v>
      </c>
      <c r="AU317" s="243" t="s">
        <v>91</v>
      </c>
      <c r="AV317" s="15" t="s">
        <v>91</v>
      </c>
      <c r="AW317" s="15" t="s">
        <v>38</v>
      </c>
      <c r="AX317" s="15" t="s">
        <v>82</v>
      </c>
      <c r="AY317" s="243" t="s">
        <v>262</v>
      </c>
    </row>
    <row r="318" spans="1:65" s="13" customFormat="1" ht="10">
      <c r="B318" s="212"/>
      <c r="C318" s="213"/>
      <c r="D318" s="208" t="s">
        <v>272</v>
      </c>
      <c r="E318" s="214" t="s">
        <v>44</v>
      </c>
      <c r="F318" s="215" t="s">
        <v>4875</v>
      </c>
      <c r="G318" s="213"/>
      <c r="H318" s="214" t="s">
        <v>44</v>
      </c>
      <c r="I318" s="216"/>
      <c r="J318" s="213"/>
      <c r="K318" s="213"/>
      <c r="L318" s="217"/>
      <c r="M318" s="218"/>
      <c r="N318" s="219"/>
      <c r="O318" s="219"/>
      <c r="P318" s="219"/>
      <c r="Q318" s="219"/>
      <c r="R318" s="219"/>
      <c r="S318" s="219"/>
      <c r="T318" s="220"/>
      <c r="AT318" s="221" t="s">
        <v>272</v>
      </c>
      <c r="AU318" s="221" t="s">
        <v>91</v>
      </c>
      <c r="AV318" s="13" t="s">
        <v>89</v>
      </c>
      <c r="AW318" s="13" t="s">
        <v>38</v>
      </c>
      <c r="AX318" s="13" t="s">
        <v>82</v>
      </c>
      <c r="AY318" s="221" t="s">
        <v>262</v>
      </c>
    </row>
    <row r="319" spans="1:65" s="15" customFormat="1" ht="10">
      <c r="B319" s="233"/>
      <c r="C319" s="234"/>
      <c r="D319" s="208" t="s">
        <v>272</v>
      </c>
      <c r="E319" s="235" t="s">
        <v>44</v>
      </c>
      <c r="F319" s="236" t="s">
        <v>4898</v>
      </c>
      <c r="G319" s="234"/>
      <c r="H319" s="237">
        <v>11.5</v>
      </c>
      <c r="I319" s="238"/>
      <c r="J319" s="234"/>
      <c r="K319" s="234"/>
      <c r="L319" s="239"/>
      <c r="M319" s="240"/>
      <c r="N319" s="241"/>
      <c r="O319" s="241"/>
      <c r="P319" s="241"/>
      <c r="Q319" s="241"/>
      <c r="R319" s="241"/>
      <c r="S319" s="241"/>
      <c r="T319" s="242"/>
      <c r="AT319" s="243" t="s">
        <v>272</v>
      </c>
      <c r="AU319" s="243" t="s">
        <v>91</v>
      </c>
      <c r="AV319" s="15" t="s">
        <v>91</v>
      </c>
      <c r="AW319" s="15" t="s">
        <v>38</v>
      </c>
      <c r="AX319" s="15" t="s">
        <v>82</v>
      </c>
      <c r="AY319" s="243" t="s">
        <v>262</v>
      </c>
    </row>
    <row r="320" spans="1:65" s="13" customFormat="1" ht="10">
      <c r="B320" s="212"/>
      <c r="C320" s="213"/>
      <c r="D320" s="208" t="s">
        <v>272</v>
      </c>
      <c r="E320" s="214" t="s">
        <v>44</v>
      </c>
      <c r="F320" s="215" t="s">
        <v>4876</v>
      </c>
      <c r="G320" s="213"/>
      <c r="H320" s="214" t="s">
        <v>44</v>
      </c>
      <c r="I320" s="216"/>
      <c r="J320" s="213"/>
      <c r="K320" s="213"/>
      <c r="L320" s="217"/>
      <c r="M320" s="218"/>
      <c r="N320" s="219"/>
      <c r="O320" s="219"/>
      <c r="P320" s="219"/>
      <c r="Q320" s="219"/>
      <c r="R320" s="219"/>
      <c r="S320" s="219"/>
      <c r="T320" s="220"/>
      <c r="AT320" s="221" t="s">
        <v>272</v>
      </c>
      <c r="AU320" s="221" t="s">
        <v>91</v>
      </c>
      <c r="AV320" s="13" t="s">
        <v>89</v>
      </c>
      <c r="AW320" s="13" t="s">
        <v>38</v>
      </c>
      <c r="AX320" s="13" t="s">
        <v>82</v>
      </c>
      <c r="AY320" s="221" t="s">
        <v>262</v>
      </c>
    </row>
    <row r="321" spans="1:65" s="15" customFormat="1" ht="10">
      <c r="B321" s="233"/>
      <c r="C321" s="234"/>
      <c r="D321" s="208" t="s">
        <v>272</v>
      </c>
      <c r="E321" s="235" t="s">
        <v>44</v>
      </c>
      <c r="F321" s="236" t="s">
        <v>4897</v>
      </c>
      <c r="G321" s="234"/>
      <c r="H321" s="237">
        <v>12.95</v>
      </c>
      <c r="I321" s="238"/>
      <c r="J321" s="234"/>
      <c r="K321" s="234"/>
      <c r="L321" s="239"/>
      <c r="M321" s="240"/>
      <c r="N321" s="241"/>
      <c r="O321" s="241"/>
      <c r="P321" s="241"/>
      <c r="Q321" s="241"/>
      <c r="R321" s="241"/>
      <c r="S321" s="241"/>
      <c r="T321" s="242"/>
      <c r="AT321" s="243" t="s">
        <v>272</v>
      </c>
      <c r="AU321" s="243" t="s">
        <v>91</v>
      </c>
      <c r="AV321" s="15" t="s">
        <v>91</v>
      </c>
      <c r="AW321" s="15" t="s">
        <v>38</v>
      </c>
      <c r="AX321" s="15" t="s">
        <v>82</v>
      </c>
      <c r="AY321" s="243" t="s">
        <v>262</v>
      </c>
    </row>
    <row r="322" spans="1:65" s="16" customFormat="1" ht="10">
      <c r="B322" s="244"/>
      <c r="C322" s="245"/>
      <c r="D322" s="208" t="s">
        <v>272</v>
      </c>
      <c r="E322" s="246" t="s">
        <v>44</v>
      </c>
      <c r="F322" s="247" t="s">
        <v>291</v>
      </c>
      <c r="G322" s="245"/>
      <c r="H322" s="248">
        <v>175.39999999999998</v>
      </c>
      <c r="I322" s="249"/>
      <c r="J322" s="245"/>
      <c r="K322" s="245"/>
      <c r="L322" s="250"/>
      <c r="M322" s="251"/>
      <c r="N322" s="252"/>
      <c r="O322" s="252"/>
      <c r="P322" s="252"/>
      <c r="Q322" s="252"/>
      <c r="R322" s="252"/>
      <c r="S322" s="252"/>
      <c r="T322" s="253"/>
      <c r="AT322" s="254" t="s">
        <v>272</v>
      </c>
      <c r="AU322" s="254" t="s">
        <v>91</v>
      </c>
      <c r="AV322" s="16" t="s">
        <v>104</v>
      </c>
      <c r="AW322" s="16" t="s">
        <v>38</v>
      </c>
      <c r="AX322" s="16" t="s">
        <v>82</v>
      </c>
      <c r="AY322" s="254" t="s">
        <v>262</v>
      </c>
    </row>
    <row r="323" spans="1:65" s="13" customFormat="1" ht="10">
      <c r="B323" s="212"/>
      <c r="C323" s="213"/>
      <c r="D323" s="208" t="s">
        <v>272</v>
      </c>
      <c r="E323" s="214" t="s">
        <v>44</v>
      </c>
      <c r="F323" s="215" t="s">
        <v>4949</v>
      </c>
      <c r="G323" s="213"/>
      <c r="H323" s="214" t="s">
        <v>44</v>
      </c>
      <c r="I323" s="216"/>
      <c r="J323" s="213"/>
      <c r="K323" s="213"/>
      <c r="L323" s="217"/>
      <c r="M323" s="218"/>
      <c r="N323" s="219"/>
      <c r="O323" s="219"/>
      <c r="P323" s="219"/>
      <c r="Q323" s="219"/>
      <c r="R323" s="219"/>
      <c r="S323" s="219"/>
      <c r="T323" s="220"/>
      <c r="AT323" s="221" t="s">
        <v>272</v>
      </c>
      <c r="AU323" s="221" t="s">
        <v>91</v>
      </c>
      <c r="AV323" s="13" t="s">
        <v>89</v>
      </c>
      <c r="AW323" s="13" t="s">
        <v>38</v>
      </c>
      <c r="AX323" s="13" t="s">
        <v>82</v>
      </c>
      <c r="AY323" s="221" t="s">
        <v>262</v>
      </c>
    </row>
    <row r="324" spans="1:65" s="15" customFormat="1" ht="10">
      <c r="B324" s="233"/>
      <c r="C324" s="234"/>
      <c r="D324" s="208" t="s">
        <v>272</v>
      </c>
      <c r="E324" s="235" t="s">
        <v>44</v>
      </c>
      <c r="F324" s="236" t="s">
        <v>4954</v>
      </c>
      <c r="G324" s="234"/>
      <c r="H324" s="237">
        <v>5.2619999999999996</v>
      </c>
      <c r="I324" s="238"/>
      <c r="J324" s="234"/>
      <c r="K324" s="234"/>
      <c r="L324" s="239"/>
      <c r="M324" s="240"/>
      <c r="N324" s="241"/>
      <c r="O324" s="241"/>
      <c r="P324" s="241"/>
      <c r="Q324" s="241"/>
      <c r="R324" s="241"/>
      <c r="S324" s="241"/>
      <c r="T324" s="242"/>
      <c r="AT324" s="243" t="s">
        <v>272</v>
      </c>
      <c r="AU324" s="243" t="s">
        <v>91</v>
      </c>
      <c r="AV324" s="15" t="s">
        <v>91</v>
      </c>
      <c r="AW324" s="15" t="s">
        <v>38</v>
      </c>
      <c r="AX324" s="15" t="s">
        <v>89</v>
      </c>
      <c r="AY324" s="243" t="s">
        <v>262</v>
      </c>
    </row>
    <row r="325" spans="1:65" s="2" customFormat="1" ht="16.5" customHeight="1">
      <c r="A325" s="37"/>
      <c r="B325" s="38"/>
      <c r="C325" s="195" t="s">
        <v>511</v>
      </c>
      <c r="D325" s="195" t="s">
        <v>264</v>
      </c>
      <c r="E325" s="196" t="s">
        <v>4955</v>
      </c>
      <c r="F325" s="197" t="s">
        <v>4956</v>
      </c>
      <c r="G325" s="198" t="s">
        <v>342</v>
      </c>
      <c r="H325" s="199">
        <v>273.38900000000001</v>
      </c>
      <c r="I325" s="200"/>
      <c r="J325" s="201">
        <f>ROUND(I325*H325,2)</f>
        <v>0</v>
      </c>
      <c r="K325" s="197" t="s">
        <v>268</v>
      </c>
      <c r="L325" s="42"/>
      <c r="M325" s="202" t="s">
        <v>44</v>
      </c>
      <c r="N325" s="203" t="s">
        <v>53</v>
      </c>
      <c r="O325" s="67"/>
      <c r="P325" s="204">
        <f>O325*H325</f>
        <v>0</v>
      </c>
      <c r="Q325" s="204">
        <v>5.2300000000000003E-3</v>
      </c>
      <c r="R325" s="204">
        <f>Q325*H325</f>
        <v>1.4298244700000002</v>
      </c>
      <c r="S325" s="204">
        <v>0</v>
      </c>
      <c r="T325" s="205">
        <f>S325*H325</f>
        <v>0</v>
      </c>
      <c r="U325" s="37"/>
      <c r="V325" s="37"/>
      <c r="W325" s="37"/>
      <c r="X325" s="37"/>
      <c r="Y325" s="37"/>
      <c r="Z325" s="37"/>
      <c r="AA325" s="37"/>
      <c r="AB325" s="37"/>
      <c r="AC325" s="37"/>
      <c r="AD325" s="37"/>
      <c r="AE325" s="37"/>
      <c r="AR325" s="206" t="s">
        <v>104</v>
      </c>
      <c r="AT325" s="206" t="s">
        <v>264</v>
      </c>
      <c r="AU325" s="206" t="s">
        <v>91</v>
      </c>
      <c r="AY325" s="19" t="s">
        <v>262</v>
      </c>
      <c r="BE325" s="207">
        <f>IF(N325="základní",J325,0)</f>
        <v>0</v>
      </c>
      <c r="BF325" s="207">
        <f>IF(N325="snížená",J325,0)</f>
        <v>0</v>
      </c>
      <c r="BG325" s="207">
        <f>IF(N325="zákl. přenesená",J325,0)</f>
        <v>0</v>
      </c>
      <c r="BH325" s="207">
        <f>IF(N325="sníž. přenesená",J325,0)</f>
        <v>0</v>
      </c>
      <c r="BI325" s="207">
        <f>IF(N325="nulová",J325,0)</f>
        <v>0</v>
      </c>
      <c r="BJ325" s="19" t="s">
        <v>89</v>
      </c>
      <c r="BK325" s="207">
        <f>ROUND(I325*H325,2)</f>
        <v>0</v>
      </c>
      <c r="BL325" s="19" t="s">
        <v>104</v>
      </c>
      <c r="BM325" s="206" t="s">
        <v>4957</v>
      </c>
    </row>
    <row r="326" spans="1:65" s="2" customFormat="1" ht="36">
      <c r="A326" s="37"/>
      <c r="B326" s="38"/>
      <c r="C326" s="39"/>
      <c r="D326" s="208" t="s">
        <v>270</v>
      </c>
      <c r="E326" s="39"/>
      <c r="F326" s="209" t="s">
        <v>457</v>
      </c>
      <c r="G326" s="39"/>
      <c r="H326" s="39"/>
      <c r="I326" s="118"/>
      <c r="J326" s="39"/>
      <c r="K326" s="39"/>
      <c r="L326" s="42"/>
      <c r="M326" s="210"/>
      <c r="N326" s="211"/>
      <c r="O326" s="67"/>
      <c r="P326" s="67"/>
      <c r="Q326" s="67"/>
      <c r="R326" s="67"/>
      <c r="S326" s="67"/>
      <c r="T326" s="68"/>
      <c r="U326" s="37"/>
      <c r="V326" s="37"/>
      <c r="W326" s="37"/>
      <c r="X326" s="37"/>
      <c r="Y326" s="37"/>
      <c r="Z326" s="37"/>
      <c r="AA326" s="37"/>
      <c r="AB326" s="37"/>
      <c r="AC326" s="37"/>
      <c r="AD326" s="37"/>
      <c r="AE326" s="37"/>
      <c r="AT326" s="19" t="s">
        <v>270</v>
      </c>
      <c r="AU326" s="19" t="s">
        <v>91</v>
      </c>
    </row>
    <row r="327" spans="1:65" s="2" customFormat="1" ht="18">
      <c r="A327" s="37"/>
      <c r="B327" s="38"/>
      <c r="C327" s="39"/>
      <c r="D327" s="208" t="s">
        <v>421</v>
      </c>
      <c r="E327" s="39"/>
      <c r="F327" s="209" t="s">
        <v>4958</v>
      </c>
      <c r="G327" s="39"/>
      <c r="H327" s="39"/>
      <c r="I327" s="118"/>
      <c r="J327" s="39"/>
      <c r="K327" s="39"/>
      <c r="L327" s="42"/>
      <c r="M327" s="210"/>
      <c r="N327" s="211"/>
      <c r="O327" s="67"/>
      <c r="P327" s="67"/>
      <c r="Q327" s="67"/>
      <c r="R327" s="67"/>
      <c r="S327" s="67"/>
      <c r="T327" s="68"/>
      <c r="U327" s="37"/>
      <c r="V327" s="37"/>
      <c r="W327" s="37"/>
      <c r="X327" s="37"/>
      <c r="Y327" s="37"/>
      <c r="Z327" s="37"/>
      <c r="AA327" s="37"/>
      <c r="AB327" s="37"/>
      <c r="AC327" s="37"/>
      <c r="AD327" s="37"/>
      <c r="AE327" s="37"/>
      <c r="AT327" s="19" t="s">
        <v>421</v>
      </c>
      <c r="AU327" s="19" t="s">
        <v>91</v>
      </c>
    </row>
    <row r="328" spans="1:65" s="13" customFormat="1" ht="10">
      <c r="B328" s="212"/>
      <c r="C328" s="213"/>
      <c r="D328" s="208" t="s">
        <v>272</v>
      </c>
      <c r="E328" s="214" t="s">
        <v>44</v>
      </c>
      <c r="F328" s="215" t="s">
        <v>4959</v>
      </c>
      <c r="G328" s="213"/>
      <c r="H328" s="214" t="s">
        <v>44</v>
      </c>
      <c r="I328" s="216"/>
      <c r="J328" s="213"/>
      <c r="K328" s="213"/>
      <c r="L328" s="217"/>
      <c r="M328" s="218"/>
      <c r="N328" s="219"/>
      <c r="O328" s="219"/>
      <c r="P328" s="219"/>
      <c r="Q328" s="219"/>
      <c r="R328" s="219"/>
      <c r="S328" s="219"/>
      <c r="T328" s="220"/>
      <c r="AT328" s="221" t="s">
        <v>272</v>
      </c>
      <c r="AU328" s="221" t="s">
        <v>91</v>
      </c>
      <c r="AV328" s="13" t="s">
        <v>89</v>
      </c>
      <c r="AW328" s="13" t="s">
        <v>38</v>
      </c>
      <c r="AX328" s="13" t="s">
        <v>82</v>
      </c>
      <c r="AY328" s="221" t="s">
        <v>262</v>
      </c>
    </row>
    <row r="329" spans="1:65" s="13" customFormat="1" ht="10">
      <c r="B329" s="212"/>
      <c r="C329" s="213"/>
      <c r="D329" s="208" t="s">
        <v>272</v>
      </c>
      <c r="E329" s="214" t="s">
        <v>44</v>
      </c>
      <c r="F329" s="215" t="s">
        <v>4960</v>
      </c>
      <c r="G329" s="213"/>
      <c r="H329" s="214" t="s">
        <v>44</v>
      </c>
      <c r="I329" s="216"/>
      <c r="J329" s="213"/>
      <c r="K329" s="213"/>
      <c r="L329" s="217"/>
      <c r="M329" s="218"/>
      <c r="N329" s="219"/>
      <c r="O329" s="219"/>
      <c r="P329" s="219"/>
      <c r="Q329" s="219"/>
      <c r="R329" s="219"/>
      <c r="S329" s="219"/>
      <c r="T329" s="220"/>
      <c r="AT329" s="221" t="s">
        <v>272</v>
      </c>
      <c r="AU329" s="221" t="s">
        <v>91</v>
      </c>
      <c r="AV329" s="13" t="s">
        <v>89</v>
      </c>
      <c r="AW329" s="13" t="s">
        <v>38</v>
      </c>
      <c r="AX329" s="13" t="s">
        <v>82</v>
      </c>
      <c r="AY329" s="221" t="s">
        <v>262</v>
      </c>
    </row>
    <row r="330" spans="1:65" s="15" customFormat="1" ht="10">
      <c r="B330" s="233"/>
      <c r="C330" s="234"/>
      <c r="D330" s="208" t="s">
        <v>272</v>
      </c>
      <c r="E330" s="235" t="s">
        <v>44</v>
      </c>
      <c r="F330" s="236" t="s">
        <v>4961</v>
      </c>
      <c r="G330" s="234"/>
      <c r="H330" s="237">
        <v>252.654</v>
      </c>
      <c r="I330" s="238"/>
      <c r="J330" s="234"/>
      <c r="K330" s="234"/>
      <c r="L330" s="239"/>
      <c r="M330" s="240"/>
      <c r="N330" s="241"/>
      <c r="O330" s="241"/>
      <c r="P330" s="241"/>
      <c r="Q330" s="241"/>
      <c r="R330" s="241"/>
      <c r="S330" s="241"/>
      <c r="T330" s="242"/>
      <c r="AT330" s="243" t="s">
        <v>272</v>
      </c>
      <c r="AU330" s="243" t="s">
        <v>91</v>
      </c>
      <c r="AV330" s="15" t="s">
        <v>91</v>
      </c>
      <c r="AW330" s="15" t="s">
        <v>38</v>
      </c>
      <c r="AX330" s="15" t="s">
        <v>82</v>
      </c>
      <c r="AY330" s="243" t="s">
        <v>262</v>
      </c>
    </row>
    <row r="331" spans="1:65" s="13" customFormat="1" ht="10">
      <c r="B331" s="212"/>
      <c r="C331" s="213"/>
      <c r="D331" s="208" t="s">
        <v>272</v>
      </c>
      <c r="E331" s="214" t="s">
        <v>44</v>
      </c>
      <c r="F331" s="215" t="s">
        <v>4962</v>
      </c>
      <c r="G331" s="213"/>
      <c r="H331" s="214" t="s">
        <v>44</v>
      </c>
      <c r="I331" s="216"/>
      <c r="J331" s="213"/>
      <c r="K331" s="213"/>
      <c r="L331" s="217"/>
      <c r="M331" s="218"/>
      <c r="N331" s="219"/>
      <c r="O331" s="219"/>
      <c r="P331" s="219"/>
      <c r="Q331" s="219"/>
      <c r="R331" s="219"/>
      <c r="S331" s="219"/>
      <c r="T331" s="220"/>
      <c r="AT331" s="221" t="s">
        <v>272</v>
      </c>
      <c r="AU331" s="221" t="s">
        <v>91</v>
      </c>
      <c r="AV331" s="13" t="s">
        <v>89</v>
      </c>
      <c r="AW331" s="13" t="s">
        <v>38</v>
      </c>
      <c r="AX331" s="13" t="s">
        <v>82</v>
      </c>
      <c r="AY331" s="221" t="s">
        <v>262</v>
      </c>
    </row>
    <row r="332" spans="1:65" s="15" customFormat="1" ht="10">
      <c r="B332" s="233"/>
      <c r="C332" s="234"/>
      <c r="D332" s="208" t="s">
        <v>272</v>
      </c>
      <c r="E332" s="235" t="s">
        <v>44</v>
      </c>
      <c r="F332" s="236" t="s">
        <v>4963</v>
      </c>
      <c r="G332" s="234"/>
      <c r="H332" s="237">
        <v>20.734999999999999</v>
      </c>
      <c r="I332" s="238"/>
      <c r="J332" s="234"/>
      <c r="K332" s="234"/>
      <c r="L332" s="239"/>
      <c r="M332" s="240"/>
      <c r="N332" s="241"/>
      <c r="O332" s="241"/>
      <c r="P332" s="241"/>
      <c r="Q332" s="241"/>
      <c r="R332" s="241"/>
      <c r="S332" s="241"/>
      <c r="T332" s="242"/>
      <c r="AT332" s="243" t="s">
        <v>272</v>
      </c>
      <c r="AU332" s="243" t="s">
        <v>91</v>
      </c>
      <c r="AV332" s="15" t="s">
        <v>91</v>
      </c>
      <c r="AW332" s="15" t="s">
        <v>38</v>
      </c>
      <c r="AX332" s="15" t="s">
        <v>82</v>
      </c>
      <c r="AY332" s="243" t="s">
        <v>262</v>
      </c>
    </row>
    <row r="333" spans="1:65" s="16" customFormat="1" ht="10">
      <c r="B333" s="244"/>
      <c r="C333" s="245"/>
      <c r="D333" s="208" t="s">
        <v>272</v>
      </c>
      <c r="E333" s="246" t="s">
        <v>44</v>
      </c>
      <c r="F333" s="247" t="s">
        <v>291</v>
      </c>
      <c r="G333" s="245"/>
      <c r="H333" s="248">
        <v>273.38900000000001</v>
      </c>
      <c r="I333" s="249"/>
      <c r="J333" s="245"/>
      <c r="K333" s="245"/>
      <c r="L333" s="250"/>
      <c r="M333" s="251"/>
      <c r="N333" s="252"/>
      <c r="O333" s="252"/>
      <c r="P333" s="252"/>
      <c r="Q333" s="252"/>
      <c r="R333" s="252"/>
      <c r="S333" s="252"/>
      <c r="T333" s="253"/>
      <c r="AT333" s="254" t="s">
        <v>272</v>
      </c>
      <c r="AU333" s="254" t="s">
        <v>91</v>
      </c>
      <c r="AV333" s="16" t="s">
        <v>104</v>
      </c>
      <c r="AW333" s="16" t="s">
        <v>38</v>
      </c>
      <c r="AX333" s="16" t="s">
        <v>89</v>
      </c>
      <c r="AY333" s="254" t="s">
        <v>262</v>
      </c>
    </row>
    <row r="334" spans="1:65" s="2" customFormat="1" ht="16.5" customHeight="1">
      <c r="A334" s="37"/>
      <c r="B334" s="38"/>
      <c r="C334" s="195" t="s">
        <v>515</v>
      </c>
      <c r="D334" s="195" t="s">
        <v>264</v>
      </c>
      <c r="E334" s="196" t="s">
        <v>4964</v>
      </c>
      <c r="F334" s="197" t="s">
        <v>4965</v>
      </c>
      <c r="G334" s="198" t="s">
        <v>342</v>
      </c>
      <c r="H334" s="199">
        <v>273.38900000000001</v>
      </c>
      <c r="I334" s="200"/>
      <c r="J334" s="201">
        <f>ROUND(I334*H334,2)</f>
        <v>0</v>
      </c>
      <c r="K334" s="197" t="s">
        <v>268</v>
      </c>
      <c r="L334" s="42"/>
      <c r="M334" s="202" t="s">
        <v>44</v>
      </c>
      <c r="N334" s="203" t="s">
        <v>53</v>
      </c>
      <c r="O334" s="67"/>
      <c r="P334" s="204">
        <f>O334*H334</f>
        <v>0</v>
      </c>
      <c r="Q334" s="204">
        <v>0</v>
      </c>
      <c r="R334" s="204">
        <f>Q334*H334</f>
        <v>0</v>
      </c>
      <c r="S334" s="204">
        <v>0</v>
      </c>
      <c r="T334" s="205">
        <f>S334*H334</f>
        <v>0</v>
      </c>
      <c r="U334" s="37"/>
      <c r="V334" s="37"/>
      <c r="W334" s="37"/>
      <c r="X334" s="37"/>
      <c r="Y334" s="37"/>
      <c r="Z334" s="37"/>
      <c r="AA334" s="37"/>
      <c r="AB334" s="37"/>
      <c r="AC334" s="37"/>
      <c r="AD334" s="37"/>
      <c r="AE334" s="37"/>
      <c r="AR334" s="206" t="s">
        <v>104</v>
      </c>
      <c r="AT334" s="206" t="s">
        <v>264</v>
      </c>
      <c r="AU334" s="206" t="s">
        <v>91</v>
      </c>
      <c r="AY334" s="19" t="s">
        <v>262</v>
      </c>
      <c r="BE334" s="207">
        <f>IF(N334="základní",J334,0)</f>
        <v>0</v>
      </c>
      <c r="BF334" s="207">
        <f>IF(N334="snížená",J334,0)</f>
        <v>0</v>
      </c>
      <c r="BG334" s="207">
        <f>IF(N334="zákl. přenesená",J334,0)</f>
        <v>0</v>
      </c>
      <c r="BH334" s="207">
        <f>IF(N334="sníž. přenesená",J334,0)</f>
        <v>0</v>
      </c>
      <c r="BI334" s="207">
        <f>IF(N334="nulová",J334,0)</f>
        <v>0</v>
      </c>
      <c r="BJ334" s="19" t="s">
        <v>89</v>
      </c>
      <c r="BK334" s="207">
        <f>ROUND(I334*H334,2)</f>
        <v>0</v>
      </c>
      <c r="BL334" s="19" t="s">
        <v>104</v>
      </c>
      <c r="BM334" s="206" t="s">
        <v>4966</v>
      </c>
    </row>
    <row r="335" spans="1:65" s="2" customFormat="1" ht="36">
      <c r="A335" s="37"/>
      <c r="B335" s="38"/>
      <c r="C335" s="39"/>
      <c r="D335" s="208" t="s">
        <v>270</v>
      </c>
      <c r="E335" s="39"/>
      <c r="F335" s="209" t="s">
        <v>457</v>
      </c>
      <c r="G335" s="39"/>
      <c r="H335" s="39"/>
      <c r="I335" s="118"/>
      <c r="J335" s="39"/>
      <c r="K335" s="39"/>
      <c r="L335" s="42"/>
      <c r="M335" s="210"/>
      <c r="N335" s="211"/>
      <c r="O335" s="67"/>
      <c r="P335" s="67"/>
      <c r="Q335" s="67"/>
      <c r="R335" s="67"/>
      <c r="S335" s="67"/>
      <c r="T335" s="68"/>
      <c r="U335" s="37"/>
      <c r="V335" s="37"/>
      <c r="W335" s="37"/>
      <c r="X335" s="37"/>
      <c r="Y335" s="37"/>
      <c r="Z335" s="37"/>
      <c r="AA335" s="37"/>
      <c r="AB335" s="37"/>
      <c r="AC335" s="37"/>
      <c r="AD335" s="37"/>
      <c r="AE335" s="37"/>
      <c r="AT335" s="19" t="s">
        <v>270</v>
      </c>
      <c r="AU335" s="19" t="s">
        <v>91</v>
      </c>
    </row>
    <row r="336" spans="1:65" s="2" customFormat="1" ht="18">
      <c r="A336" s="37"/>
      <c r="B336" s="38"/>
      <c r="C336" s="39"/>
      <c r="D336" s="208" t="s">
        <v>421</v>
      </c>
      <c r="E336" s="39"/>
      <c r="F336" s="209" t="s">
        <v>4958</v>
      </c>
      <c r="G336" s="39"/>
      <c r="H336" s="39"/>
      <c r="I336" s="118"/>
      <c r="J336" s="39"/>
      <c r="K336" s="39"/>
      <c r="L336" s="42"/>
      <c r="M336" s="210"/>
      <c r="N336" s="211"/>
      <c r="O336" s="67"/>
      <c r="P336" s="67"/>
      <c r="Q336" s="67"/>
      <c r="R336" s="67"/>
      <c r="S336" s="67"/>
      <c r="T336" s="68"/>
      <c r="U336" s="37"/>
      <c r="V336" s="37"/>
      <c r="W336" s="37"/>
      <c r="X336" s="37"/>
      <c r="Y336" s="37"/>
      <c r="Z336" s="37"/>
      <c r="AA336" s="37"/>
      <c r="AB336" s="37"/>
      <c r="AC336" s="37"/>
      <c r="AD336" s="37"/>
      <c r="AE336" s="37"/>
      <c r="AT336" s="19" t="s">
        <v>421</v>
      </c>
      <c r="AU336" s="19" t="s">
        <v>91</v>
      </c>
    </row>
    <row r="337" spans="1:65" s="13" customFormat="1" ht="10">
      <c r="B337" s="212"/>
      <c r="C337" s="213"/>
      <c r="D337" s="208" t="s">
        <v>272</v>
      </c>
      <c r="E337" s="214" t="s">
        <v>44</v>
      </c>
      <c r="F337" s="215" t="s">
        <v>4959</v>
      </c>
      <c r="G337" s="213"/>
      <c r="H337" s="214" t="s">
        <v>44</v>
      </c>
      <c r="I337" s="216"/>
      <c r="J337" s="213"/>
      <c r="K337" s="213"/>
      <c r="L337" s="217"/>
      <c r="M337" s="218"/>
      <c r="N337" s="219"/>
      <c r="O337" s="219"/>
      <c r="P337" s="219"/>
      <c r="Q337" s="219"/>
      <c r="R337" s="219"/>
      <c r="S337" s="219"/>
      <c r="T337" s="220"/>
      <c r="AT337" s="221" t="s">
        <v>272</v>
      </c>
      <c r="AU337" s="221" t="s">
        <v>91</v>
      </c>
      <c r="AV337" s="13" t="s">
        <v>89</v>
      </c>
      <c r="AW337" s="13" t="s">
        <v>38</v>
      </c>
      <c r="AX337" s="13" t="s">
        <v>82</v>
      </c>
      <c r="AY337" s="221" t="s">
        <v>262</v>
      </c>
    </row>
    <row r="338" spans="1:65" s="13" customFormat="1" ht="10">
      <c r="B338" s="212"/>
      <c r="C338" s="213"/>
      <c r="D338" s="208" t="s">
        <v>272</v>
      </c>
      <c r="E338" s="214" t="s">
        <v>44</v>
      </c>
      <c r="F338" s="215" t="s">
        <v>4960</v>
      </c>
      <c r="G338" s="213"/>
      <c r="H338" s="214" t="s">
        <v>44</v>
      </c>
      <c r="I338" s="216"/>
      <c r="J338" s="213"/>
      <c r="K338" s="213"/>
      <c r="L338" s="217"/>
      <c r="M338" s="218"/>
      <c r="N338" s="219"/>
      <c r="O338" s="219"/>
      <c r="P338" s="219"/>
      <c r="Q338" s="219"/>
      <c r="R338" s="219"/>
      <c r="S338" s="219"/>
      <c r="T338" s="220"/>
      <c r="AT338" s="221" t="s">
        <v>272</v>
      </c>
      <c r="AU338" s="221" t="s">
        <v>91</v>
      </c>
      <c r="AV338" s="13" t="s">
        <v>89</v>
      </c>
      <c r="AW338" s="13" t="s">
        <v>38</v>
      </c>
      <c r="AX338" s="13" t="s">
        <v>82</v>
      </c>
      <c r="AY338" s="221" t="s">
        <v>262</v>
      </c>
    </row>
    <row r="339" spans="1:65" s="15" customFormat="1" ht="10">
      <c r="B339" s="233"/>
      <c r="C339" s="234"/>
      <c r="D339" s="208" t="s">
        <v>272</v>
      </c>
      <c r="E339" s="235" t="s">
        <v>44</v>
      </c>
      <c r="F339" s="236" t="s">
        <v>4961</v>
      </c>
      <c r="G339" s="234"/>
      <c r="H339" s="237">
        <v>252.654</v>
      </c>
      <c r="I339" s="238"/>
      <c r="J339" s="234"/>
      <c r="K339" s="234"/>
      <c r="L339" s="239"/>
      <c r="M339" s="240"/>
      <c r="N339" s="241"/>
      <c r="O339" s="241"/>
      <c r="P339" s="241"/>
      <c r="Q339" s="241"/>
      <c r="R339" s="241"/>
      <c r="S339" s="241"/>
      <c r="T339" s="242"/>
      <c r="AT339" s="243" t="s">
        <v>272</v>
      </c>
      <c r="AU339" s="243" t="s">
        <v>91</v>
      </c>
      <c r="AV339" s="15" t="s">
        <v>91</v>
      </c>
      <c r="AW339" s="15" t="s">
        <v>38</v>
      </c>
      <c r="AX339" s="15" t="s">
        <v>82</v>
      </c>
      <c r="AY339" s="243" t="s">
        <v>262</v>
      </c>
    </row>
    <row r="340" spans="1:65" s="13" customFormat="1" ht="10">
      <c r="B340" s="212"/>
      <c r="C340" s="213"/>
      <c r="D340" s="208" t="s">
        <v>272</v>
      </c>
      <c r="E340" s="214" t="s">
        <v>44</v>
      </c>
      <c r="F340" s="215" t="s">
        <v>4962</v>
      </c>
      <c r="G340" s="213"/>
      <c r="H340" s="214" t="s">
        <v>44</v>
      </c>
      <c r="I340" s="216"/>
      <c r="J340" s="213"/>
      <c r="K340" s="213"/>
      <c r="L340" s="217"/>
      <c r="M340" s="218"/>
      <c r="N340" s="219"/>
      <c r="O340" s="219"/>
      <c r="P340" s="219"/>
      <c r="Q340" s="219"/>
      <c r="R340" s="219"/>
      <c r="S340" s="219"/>
      <c r="T340" s="220"/>
      <c r="AT340" s="221" t="s">
        <v>272</v>
      </c>
      <c r="AU340" s="221" t="s">
        <v>91</v>
      </c>
      <c r="AV340" s="13" t="s">
        <v>89</v>
      </c>
      <c r="AW340" s="13" t="s">
        <v>38</v>
      </c>
      <c r="AX340" s="13" t="s">
        <v>82</v>
      </c>
      <c r="AY340" s="221" t="s">
        <v>262</v>
      </c>
    </row>
    <row r="341" spans="1:65" s="15" customFormat="1" ht="10">
      <c r="B341" s="233"/>
      <c r="C341" s="234"/>
      <c r="D341" s="208" t="s">
        <v>272</v>
      </c>
      <c r="E341" s="235" t="s">
        <v>44</v>
      </c>
      <c r="F341" s="236" t="s">
        <v>4963</v>
      </c>
      <c r="G341" s="234"/>
      <c r="H341" s="237">
        <v>20.734999999999999</v>
      </c>
      <c r="I341" s="238"/>
      <c r="J341" s="234"/>
      <c r="K341" s="234"/>
      <c r="L341" s="239"/>
      <c r="M341" s="240"/>
      <c r="N341" s="241"/>
      <c r="O341" s="241"/>
      <c r="P341" s="241"/>
      <c r="Q341" s="241"/>
      <c r="R341" s="241"/>
      <c r="S341" s="241"/>
      <c r="T341" s="242"/>
      <c r="AT341" s="243" t="s">
        <v>272</v>
      </c>
      <c r="AU341" s="243" t="s">
        <v>91</v>
      </c>
      <c r="AV341" s="15" t="s">
        <v>91</v>
      </c>
      <c r="AW341" s="15" t="s">
        <v>38</v>
      </c>
      <c r="AX341" s="15" t="s">
        <v>82</v>
      </c>
      <c r="AY341" s="243" t="s">
        <v>262</v>
      </c>
    </row>
    <row r="342" spans="1:65" s="16" customFormat="1" ht="10">
      <c r="B342" s="244"/>
      <c r="C342" s="245"/>
      <c r="D342" s="208" t="s">
        <v>272</v>
      </c>
      <c r="E342" s="246" t="s">
        <v>44</v>
      </c>
      <c r="F342" s="247" t="s">
        <v>291</v>
      </c>
      <c r="G342" s="245"/>
      <c r="H342" s="248">
        <v>273.38900000000001</v>
      </c>
      <c r="I342" s="249"/>
      <c r="J342" s="245"/>
      <c r="K342" s="245"/>
      <c r="L342" s="250"/>
      <c r="M342" s="251"/>
      <c r="N342" s="252"/>
      <c r="O342" s="252"/>
      <c r="P342" s="252"/>
      <c r="Q342" s="252"/>
      <c r="R342" s="252"/>
      <c r="S342" s="252"/>
      <c r="T342" s="253"/>
      <c r="AT342" s="254" t="s">
        <v>272</v>
      </c>
      <c r="AU342" s="254" t="s">
        <v>91</v>
      </c>
      <c r="AV342" s="16" t="s">
        <v>104</v>
      </c>
      <c r="AW342" s="16" t="s">
        <v>38</v>
      </c>
      <c r="AX342" s="16" t="s">
        <v>89</v>
      </c>
      <c r="AY342" s="254" t="s">
        <v>262</v>
      </c>
    </row>
    <row r="343" spans="1:65" s="2" customFormat="1" ht="16.5" customHeight="1">
      <c r="A343" s="37"/>
      <c r="B343" s="38"/>
      <c r="C343" s="195" t="s">
        <v>523</v>
      </c>
      <c r="D343" s="195" t="s">
        <v>264</v>
      </c>
      <c r="E343" s="196" t="s">
        <v>4967</v>
      </c>
      <c r="F343" s="197" t="s">
        <v>4968</v>
      </c>
      <c r="G343" s="198" t="s">
        <v>267</v>
      </c>
      <c r="H343" s="199">
        <v>50.616</v>
      </c>
      <c r="I343" s="200"/>
      <c r="J343" s="201">
        <f>ROUND(I343*H343,2)</f>
        <v>0</v>
      </c>
      <c r="K343" s="197" t="s">
        <v>268</v>
      </c>
      <c r="L343" s="42"/>
      <c r="M343" s="202" t="s">
        <v>44</v>
      </c>
      <c r="N343" s="203" t="s">
        <v>53</v>
      </c>
      <c r="O343" s="67"/>
      <c r="P343" s="204">
        <f>O343*H343</f>
        <v>0</v>
      </c>
      <c r="Q343" s="204">
        <v>2.45329</v>
      </c>
      <c r="R343" s="204">
        <f>Q343*H343</f>
        <v>124.17572663999999</v>
      </c>
      <c r="S343" s="204">
        <v>0</v>
      </c>
      <c r="T343" s="205">
        <f>S343*H343</f>
        <v>0</v>
      </c>
      <c r="U343" s="37"/>
      <c r="V343" s="37"/>
      <c r="W343" s="37"/>
      <c r="X343" s="37"/>
      <c r="Y343" s="37"/>
      <c r="Z343" s="37"/>
      <c r="AA343" s="37"/>
      <c r="AB343" s="37"/>
      <c r="AC343" s="37"/>
      <c r="AD343" s="37"/>
      <c r="AE343" s="37"/>
      <c r="AR343" s="206" t="s">
        <v>104</v>
      </c>
      <c r="AT343" s="206" t="s">
        <v>264</v>
      </c>
      <c r="AU343" s="206" t="s">
        <v>91</v>
      </c>
      <c r="AY343" s="19" t="s">
        <v>262</v>
      </c>
      <c r="BE343" s="207">
        <f>IF(N343="základní",J343,0)</f>
        <v>0</v>
      </c>
      <c r="BF343" s="207">
        <f>IF(N343="snížená",J343,0)</f>
        <v>0</v>
      </c>
      <c r="BG343" s="207">
        <f>IF(N343="zákl. přenesená",J343,0)</f>
        <v>0</v>
      </c>
      <c r="BH343" s="207">
        <f>IF(N343="sníž. přenesená",J343,0)</f>
        <v>0</v>
      </c>
      <c r="BI343" s="207">
        <f>IF(N343="nulová",J343,0)</f>
        <v>0</v>
      </c>
      <c r="BJ343" s="19" t="s">
        <v>89</v>
      </c>
      <c r="BK343" s="207">
        <f>ROUND(I343*H343,2)</f>
        <v>0</v>
      </c>
      <c r="BL343" s="19" t="s">
        <v>104</v>
      </c>
      <c r="BM343" s="206" t="s">
        <v>4969</v>
      </c>
    </row>
    <row r="344" spans="1:65" s="2" customFormat="1" ht="81">
      <c r="A344" s="37"/>
      <c r="B344" s="38"/>
      <c r="C344" s="39"/>
      <c r="D344" s="208" t="s">
        <v>270</v>
      </c>
      <c r="E344" s="39"/>
      <c r="F344" s="209" t="s">
        <v>446</v>
      </c>
      <c r="G344" s="39"/>
      <c r="H344" s="39"/>
      <c r="I344" s="118"/>
      <c r="J344" s="39"/>
      <c r="K344" s="39"/>
      <c r="L344" s="42"/>
      <c r="M344" s="210"/>
      <c r="N344" s="211"/>
      <c r="O344" s="67"/>
      <c r="P344" s="67"/>
      <c r="Q344" s="67"/>
      <c r="R344" s="67"/>
      <c r="S344" s="67"/>
      <c r="T344" s="68"/>
      <c r="U344" s="37"/>
      <c r="V344" s="37"/>
      <c r="W344" s="37"/>
      <c r="X344" s="37"/>
      <c r="Y344" s="37"/>
      <c r="Z344" s="37"/>
      <c r="AA344" s="37"/>
      <c r="AB344" s="37"/>
      <c r="AC344" s="37"/>
      <c r="AD344" s="37"/>
      <c r="AE344" s="37"/>
      <c r="AT344" s="19" t="s">
        <v>270</v>
      </c>
      <c r="AU344" s="19" t="s">
        <v>91</v>
      </c>
    </row>
    <row r="345" spans="1:65" s="2" customFormat="1" ht="18">
      <c r="A345" s="37"/>
      <c r="B345" s="38"/>
      <c r="C345" s="39"/>
      <c r="D345" s="208" t="s">
        <v>421</v>
      </c>
      <c r="E345" s="39"/>
      <c r="F345" s="209" t="s">
        <v>4970</v>
      </c>
      <c r="G345" s="39"/>
      <c r="H345" s="39"/>
      <c r="I345" s="118"/>
      <c r="J345" s="39"/>
      <c r="K345" s="39"/>
      <c r="L345" s="42"/>
      <c r="M345" s="210"/>
      <c r="N345" s="211"/>
      <c r="O345" s="67"/>
      <c r="P345" s="67"/>
      <c r="Q345" s="67"/>
      <c r="R345" s="67"/>
      <c r="S345" s="67"/>
      <c r="T345" s="68"/>
      <c r="U345" s="37"/>
      <c r="V345" s="37"/>
      <c r="W345" s="37"/>
      <c r="X345" s="37"/>
      <c r="Y345" s="37"/>
      <c r="Z345" s="37"/>
      <c r="AA345" s="37"/>
      <c r="AB345" s="37"/>
      <c r="AC345" s="37"/>
      <c r="AD345" s="37"/>
      <c r="AE345" s="37"/>
      <c r="AT345" s="19" t="s">
        <v>421</v>
      </c>
      <c r="AU345" s="19" t="s">
        <v>91</v>
      </c>
    </row>
    <row r="346" spans="1:65" s="13" customFormat="1" ht="10">
      <c r="B346" s="212"/>
      <c r="C346" s="213"/>
      <c r="D346" s="208" t="s">
        <v>272</v>
      </c>
      <c r="E346" s="214" t="s">
        <v>44</v>
      </c>
      <c r="F346" s="215" t="s">
        <v>4959</v>
      </c>
      <c r="G346" s="213"/>
      <c r="H346" s="214" t="s">
        <v>44</v>
      </c>
      <c r="I346" s="216"/>
      <c r="J346" s="213"/>
      <c r="K346" s="213"/>
      <c r="L346" s="217"/>
      <c r="M346" s="218"/>
      <c r="N346" s="219"/>
      <c r="O346" s="219"/>
      <c r="P346" s="219"/>
      <c r="Q346" s="219"/>
      <c r="R346" s="219"/>
      <c r="S346" s="219"/>
      <c r="T346" s="220"/>
      <c r="AT346" s="221" t="s">
        <v>272</v>
      </c>
      <c r="AU346" s="221" t="s">
        <v>91</v>
      </c>
      <c r="AV346" s="13" t="s">
        <v>89</v>
      </c>
      <c r="AW346" s="13" t="s">
        <v>38</v>
      </c>
      <c r="AX346" s="13" t="s">
        <v>82</v>
      </c>
      <c r="AY346" s="221" t="s">
        <v>262</v>
      </c>
    </row>
    <row r="347" spans="1:65" s="13" customFormat="1" ht="10">
      <c r="B347" s="212"/>
      <c r="C347" s="213"/>
      <c r="D347" s="208" t="s">
        <v>272</v>
      </c>
      <c r="E347" s="214" t="s">
        <v>44</v>
      </c>
      <c r="F347" s="215" t="s">
        <v>4960</v>
      </c>
      <c r="G347" s="213"/>
      <c r="H347" s="214" t="s">
        <v>44</v>
      </c>
      <c r="I347" s="216"/>
      <c r="J347" s="213"/>
      <c r="K347" s="213"/>
      <c r="L347" s="217"/>
      <c r="M347" s="218"/>
      <c r="N347" s="219"/>
      <c r="O347" s="219"/>
      <c r="P347" s="219"/>
      <c r="Q347" s="219"/>
      <c r="R347" s="219"/>
      <c r="S347" s="219"/>
      <c r="T347" s="220"/>
      <c r="AT347" s="221" t="s">
        <v>272</v>
      </c>
      <c r="AU347" s="221" t="s">
        <v>91</v>
      </c>
      <c r="AV347" s="13" t="s">
        <v>89</v>
      </c>
      <c r="AW347" s="13" t="s">
        <v>38</v>
      </c>
      <c r="AX347" s="13" t="s">
        <v>82</v>
      </c>
      <c r="AY347" s="221" t="s">
        <v>262</v>
      </c>
    </row>
    <row r="348" spans="1:65" s="15" customFormat="1" ht="10">
      <c r="B348" s="233"/>
      <c r="C348" s="234"/>
      <c r="D348" s="208" t="s">
        <v>272</v>
      </c>
      <c r="E348" s="235" t="s">
        <v>44</v>
      </c>
      <c r="F348" s="236" t="s">
        <v>4971</v>
      </c>
      <c r="G348" s="234"/>
      <c r="H348" s="237">
        <v>54.241</v>
      </c>
      <c r="I348" s="238"/>
      <c r="J348" s="234"/>
      <c r="K348" s="234"/>
      <c r="L348" s="239"/>
      <c r="M348" s="240"/>
      <c r="N348" s="241"/>
      <c r="O348" s="241"/>
      <c r="P348" s="241"/>
      <c r="Q348" s="241"/>
      <c r="R348" s="241"/>
      <c r="S348" s="241"/>
      <c r="T348" s="242"/>
      <c r="AT348" s="243" t="s">
        <v>272</v>
      </c>
      <c r="AU348" s="243" t="s">
        <v>91</v>
      </c>
      <c r="AV348" s="15" t="s">
        <v>91</v>
      </c>
      <c r="AW348" s="15" t="s">
        <v>38</v>
      </c>
      <c r="AX348" s="15" t="s">
        <v>82</v>
      </c>
      <c r="AY348" s="243" t="s">
        <v>262</v>
      </c>
    </row>
    <row r="349" spans="1:65" s="15" customFormat="1" ht="10">
      <c r="B349" s="233"/>
      <c r="C349" s="234"/>
      <c r="D349" s="208" t="s">
        <v>272</v>
      </c>
      <c r="E349" s="235" t="s">
        <v>44</v>
      </c>
      <c r="F349" s="236" t="s">
        <v>4972</v>
      </c>
      <c r="G349" s="234"/>
      <c r="H349" s="237">
        <v>-8</v>
      </c>
      <c r="I349" s="238"/>
      <c r="J349" s="234"/>
      <c r="K349" s="234"/>
      <c r="L349" s="239"/>
      <c r="M349" s="240"/>
      <c r="N349" s="241"/>
      <c r="O349" s="241"/>
      <c r="P349" s="241"/>
      <c r="Q349" s="241"/>
      <c r="R349" s="241"/>
      <c r="S349" s="241"/>
      <c r="T349" s="242"/>
      <c r="AT349" s="243" t="s">
        <v>272</v>
      </c>
      <c r="AU349" s="243" t="s">
        <v>91</v>
      </c>
      <c r="AV349" s="15" t="s">
        <v>91</v>
      </c>
      <c r="AW349" s="15" t="s">
        <v>38</v>
      </c>
      <c r="AX349" s="15" t="s">
        <v>82</v>
      </c>
      <c r="AY349" s="243" t="s">
        <v>262</v>
      </c>
    </row>
    <row r="350" spans="1:65" s="13" customFormat="1" ht="10">
      <c r="B350" s="212"/>
      <c r="C350" s="213"/>
      <c r="D350" s="208" t="s">
        <v>272</v>
      </c>
      <c r="E350" s="214" t="s">
        <v>44</v>
      </c>
      <c r="F350" s="215" t="s">
        <v>4962</v>
      </c>
      <c r="G350" s="213"/>
      <c r="H350" s="214" t="s">
        <v>44</v>
      </c>
      <c r="I350" s="216"/>
      <c r="J350" s="213"/>
      <c r="K350" s="213"/>
      <c r="L350" s="217"/>
      <c r="M350" s="218"/>
      <c r="N350" s="219"/>
      <c r="O350" s="219"/>
      <c r="P350" s="219"/>
      <c r="Q350" s="219"/>
      <c r="R350" s="219"/>
      <c r="S350" s="219"/>
      <c r="T350" s="220"/>
      <c r="AT350" s="221" t="s">
        <v>272</v>
      </c>
      <c r="AU350" s="221" t="s">
        <v>91</v>
      </c>
      <c r="AV350" s="13" t="s">
        <v>89</v>
      </c>
      <c r="AW350" s="13" t="s">
        <v>38</v>
      </c>
      <c r="AX350" s="13" t="s">
        <v>82</v>
      </c>
      <c r="AY350" s="221" t="s">
        <v>262</v>
      </c>
    </row>
    <row r="351" spans="1:65" s="15" customFormat="1" ht="10">
      <c r="B351" s="233"/>
      <c r="C351" s="234"/>
      <c r="D351" s="208" t="s">
        <v>272</v>
      </c>
      <c r="E351" s="235" t="s">
        <v>44</v>
      </c>
      <c r="F351" s="236" t="s">
        <v>4973</v>
      </c>
      <c r="G351" s="234"/>
      <c r="H351" s="237">
        <v>5.125</v>
      </c>
      <c r="I351" s="238"/>
      <c r="J351" s="234"/>
      <c r="K351" s="234"/>
      <c r="L351" s="239"/>
      <c r="M351" s="240"/>
      <c r="N351" s="241"/>
      <c r="O351" s="241"/>
      <c r="P351" s="241"/>
      <c r="Q351" s="241"/>
      <c r="R351" s="241"/>
      <c r="S351" s="241"/>
      <c r="T351" s="242"/>
      <c r="AT351" s="243" t="s">
        <v>272</v>
      </c>
      <c r="AU351" s="243" t="s">
        <v>91</v>
      </c>
      <c r="AV351" s="15" t="s">
        <v>91</v>
      </c>
      <c r="AW351" s="15" t="s">
        <v>38</v>
      </c>
      <c r="AX351" s="15" t="s">
        <v>82</v>
      </c>
      <c r="AY351" s="243" t="s">
        <v>262</v>
      </c>
    </row>
    <row r="352" spans="1:65" s="15" customFormat="1" ht="10">
      <c r="B352" s="233"/>
      <c r="C352" s="234"/>
      <c r="D352" s="208" t="s">
        <v>272</v>
      </c>
      <c r="E352" s="235" t="s">
        <v>44</v>
      </c>
      <c r="F352" s="236" t="s">
        <v>4974</v>
      </c>
      <c r="G352" s="234"/>
      <c r="H352" s="237">
        <v>-0.75</v>
      </c>
      <c r="I352" s="238"/>
      <c r="J352" s="234"/>
      <c r="K352" s="234"/>
      <c r="L352" s="239"/>
      <c r="M352" s="240"/>
      <c r="N352" s="241"/>
      <c r="O352" s="241"/>
      <c r="P352" s="241"/>
      <c r="Q352" s="241"/>
      <c r="R352" s="241"/>
      <c r="S352" s="241"/>
      <c r="T352" s="242"/>
      <c r="AT352" s="243" t="s">
        <v>272</v>
      </c>
      <c r="AU352" s="243" t="s">
        <v>91</v>
      </c>
      <c r="AV352" s="15" t="s">
        <v>91</v>
      </c>
      <c r="AW352" s="15" t="s">
        <v>38</v>
      </c>
      <c r="AX352" s="15" t="s">
        <v>82</v>
      </c>
      <c r="AY352" s="243" t="s">
        <v>262</v>
      </c>
    </row>
    <row r="353" spans="1:65" s="16" customFormat="1" ht="10">
      <c r="B353" s="244"/>
      <c r="C353" s="245"/>
      <c r="D353" s="208" t="s">
        <v>272</v>
      </c>
      <c r="E353" s="246" t="s">
        <v>44</v>
      </c>
      <c r="F353" s="247" t="s">
        <v>291</v>
      </c>
      <c r="G353" s="245"/>
      <c r="H353" s="248">
        <v>50.616</v>
      </c>
      <c r="I353" s="249"/>
      <c r="J353" s="245"/>
      <c r="K353" s="245"/>
      <c r="L353" s="250"/>
      <c r="M353" s="251"/>
      <c r="N353" s="252"/>
      <c r="O353" s="252"/>
      <c r="P353" s="252"/>
      <c r="Q353" s="252"/>
      <c r="R353" s="252"/>
      <c r="S353" s="252"/>
      <c r="T353" s="253"/>
      <c r="AT353" s="254" t="s">
        <v>272</v>
      </c>
      <c r="AU353" s="254" t="s">
        <v>91</v>
      </c>
      <c r="AV353" s="16" t="s">
        <v>104</v>
      </c>
      <c r="AW353" s="16" t="s">
        <v>38</v>
      </c>
      <c r="AX353" s="16" t="s">
        <v>89</v>
      </c>
      <c r="AY353" s="254" t="s">
        <v>262</v>
      </c>
    </row>
    <row r="354" spans="1:65" s="2" customFormat="1" ht="16.5" customHeight="1">
      <c r="A354" s="37"/>
      <c r="B354" s="38"/>
      <c r="C354" s="195" t="s">
        <v>529</v>
      </c>
      <c r="D354" s="195" t="s">
        <v>264</v>
      </c>
      <c r="E354" s="196" t="s">
        <v>4975</v>
      </c>
      <c r="F354" s="197" t="s">
        <v>4976</v>
      </c>
      <c r="G354" s="198" t="s">
        <v>342</v>
      </c>
      <c r="H354" s="199">
        <v>75.900000000000006</v>
      </c>
      <c r="I354" s="200"/>
      <c r="J354" s="201">
        <f>ROUND(I354*H354,2)</f>
        <v>0</v>
      </c>
      <c r="K354" s="197" t="s">
        <v>268</v>
      </c>
      <c r="L354" s="42"/>
      <c r="M354" s="202" t="s">
        <v>44</v>
      </c>
      <c r="N354" s="203" t="s">
        <v>53</v>
      </c>
      <c r="O354" s="67"/>
      <c r="P354" s="204">
        <f>O354*H354</f>
        <v>0</v>
      </c>
      <c r="Q354" s="204">
        <v>2.64E-3</v>
      </c>
      <c r="R354" s="204">
        <f>Q354*H354</f>
        <v>0.20037600000000003</v>
      </c>
      <c r="S354" s="204">
        <v>0</v>
      </c>
      <c r="T354" s="205">
        <f>S354*H354</f>
        <v>0</v>
      </c>
      <c r="U354" s="37"/>
      <c r="V354" s="37"/>
      <c r="W354" s="37"/>
      <c r="X354" s="37"/>
      <c r="Y354" s="37"/>
      <c r="Z354" s="37"/>
      <c r="AA354" s="37"/>
      <c r="AB354" s="37"/>
      <c r="AC354" s="37"/>
      <c r="AD354" s="37"/>
      <c r="AE354" s="37"/>
      <c r="AR354" s="206" t="s">
        <v>104</v>
      </c>
      <c r="AT354" s="206" t="s">
        <v>264</v>
      </c>
      <c r="AU354" s="206" t="s">
        <v>91</v>
      </c>
      <c r="AY354" s="19" t="s">
        <v>262</v>
      </c>
      <c r="BE354" s="207">
        <f>IF(N354="základní",J354,0)</f>
        <v>0</v>
      </c>
      <c r="BF354" s="207">
        <f>IF(N354="snížená",J354,0)</f>
        <v>0</v>
      </c>
      <c r="BG354" s="207">
        <f>IF(N354="zákl. přenesená",J354,0)</f>
        <v>0</v>
      </c>
      <c r="BH354" s="207">
        <f>IF(N354="sníž. přenesená",J354,0)</f>
        <v>0</v>
      </c>
      <c r="BI354" s="207">
        <f>IF(N354="nulová",J354,0)</f>
        <v>0</v>
      </c>
      <c r="BJ354" s="19" t="s">
        <v>89</v>
      </c>
      <c r="BK354" s="207">
        <f>ROUND(I354*H354,2)</f>
        <v>0</v>
      </c>
      <c r="BL354" s="19" t="s">
        <v>104</v>
      </c>
      <c r="BM354" s="206" t="s">
        <v>4977</v>
      </c>
    </row>
    <row r="355" spans="1:65" s="2" customFormat="1" ht="36">
      <c r="A355" s="37"/>
      <c r="B355" s="38"/>
      <c r="C355" s="39"/>
      <c r="D355" s="208" t="s">
        <v>270</v>
      </c>
      <c r="E355" s="39"/>
      <c r="F355" s="209" t="s">
        <v>457</v>
      </c>
      <c r="G355" s="39"/>
      <c r="H355" s="39"/>
      <c r="I355" s="118"/>
      <c r="J355" s="39"/>
      <c r="K355" s="39"/>
      <c r="L355" s="42"/>
      <c r="M355" s="210"/>
      <c r="N355" s="211"/>
      <c r="O355" s="67"/>
      <c r="P355" s="67"/>
      <c r="Q355" s="67"/>
      <c r="R355" s="67"/>
      <c r="S355" s="67"/>
      <c r="T355" s="68"/>
      <c r="U355" s="37"/>
      <c r="V355" s="37"/>
      <c r="W355" s="37"/>
      <c r="X355" s="37"/>
      <c r="Y355" s="37"/>
      <c r="Z355" s="37"/>
      <c r="AA355" s="37"/>
      <c r="AB355" s="37"/>
      <c r="AC355" s="37"/>
      <c r="AD355" s="37"/>
      <c r="AE355" s="37"/>
      <c r="AT355" s="19" t="s">
        <v>270</v>
      </c>
      <c r="AU355" s="19" t="s">
        <v>91</v>
      </c>
    </row>
    <row r="356" spans="1:65" s="13" customFormat="1" ht="10">
      <c r="B356" s="212"/>
      <c r="C356" s="213"/>
      <c r="D356" s="208" t="s">
        <v>272</v>
      </c>
      <c r="E356" s="214" t="s">
        <v>44</v>
      </c>
      <c r="F356" s="215" t="s">
        <v>4959</v>
      </c>
      <c r="G356" s="213"/>
      <c r="H356" s="214" t="s">
        <v>44</v>
      </c>
      <c r="I356" s="216"/>
      <c r="J356" s="213"/>
      <c r="K356" s="213"/>
      <c r="L356" s="217"/>
      <c r="M356" s="218"/>
      <c r="N356" s="219"/>
      <c r="O356" s="219"/>
      <c r="P356" s="219"/>
      <c r="Q356" s="219"/>
      <c r="R356" s="219"/>
      <c r="S356" s="219"/>
      <c r="T356" s="220"/>
      <c r="AT356" s="221" t="s">
        <v>272</v>
      </c>
      <c r="AU356" s="221" t="s">
        <v>91</v>
      </c>
      <c r="AV356" s="13" t="s">
        <v>89</v>
      </c>
      <c r="AW356" s="13" t="s">
        <v>38</v>
      </c>
      <c r="AX356" s="13" t="s">
        <v>82</v>
      </c>
      <c r="AY356" s="221" t="s">
        <v>262</v>
      </c>
    </row>
    <row r="357" spans="1:65" s="13" customFormat="1" ht="10">
      <c r="B357" s="212"/>
      <c r="C357" s="213"/>
      <c r="D357" s="208" t="s">
        <v>272</v>
      </c>
      <c r="E357" s="214" t="s">
        <v>44</v>
      </c>
      <c r="F357" s="215" t="s">
        <v>4978</v>
      </c>
      <c r="G357" s="213"/>
      <c r="H357" s="214" t="s">
        <v>44</v>
      </c>
      <c r="I357" s="216"/>
      <c r="J357" s="213"/>
      <c r="K357" s="213"/>
      <c r="L357" s="217"/>
      <c r="M357" s="218"/>
      <c r="N357" s="219"/>
      <c r="O357" s="219"/>
      <c r="P357" s="219"/>
      <c r="Q357" s="219"/>
      <c r="R357" s="219"/>
      <c r="S357" s="219"/>
      <c r="T357" s="220"/>
      <c r="AT357" s="221" t="s">
        <v>272</v>
      </c>
      <c r="AU357" s="221" t="s">
        <v>91</v>
      </c>
      <c r="AV357" s="13" t="s">
        <v>89</v>
      </c>
      <c r="AW357" s="13" t="s">
        <v>38</v>
      </c>
      <c r="AX357" s="13" t="s">
        <v>82</v>
      </c>
      <c r="AY357" s="221" t="s">
        <v>262</v>
      </c>
    </row>
    <row r="358" spans="1:65" s="13" customFormat="1" ht="10">
      <c r="B358" s="212"/>
      <c r="C358" s="213"/>
      <c r="D358" s="208" t="s">
        <v>272</v>
      </c>
      <c r="E358" s="214" t="s">
        <v>44</v>
      </c>
      <c r="F358" s="215" t="s">
        <v>4960</v>
      </c>
      <c r="G358" s="213"/>
      <c r="H358" s="214" t="s">
        <v>44</v>
      </c>
      <c r="I358" s="216"/>
      <c r="J358" s="213"/>
      <c r="K358" s="213"/>
      <c r="L358" s="217"/>
      <c r="M358" s="218"/>
      <c r="N358" s="219"/>
      <c r="O358" s="219"/>
      <c r="P358" s="219"/>
      <c r="Q358" s="219"/>
      <c r="R358" s="219"/>
      <c r="S358" s="219"/>
      <c r="T358" s="220"/>
      <c r="AT358" s="221" t="s">
        <v>272</v>
      </c>
      <c r="AU358" s="221" t="s">
        <v>91</v>
      </c>
      <c r="AV358" s="13" t="s">
        <v>89</v>
      </c>
      <c r="AW358" s="13" t="s">
        <v>38</v>
      </c>
      <c r="AX358" s="13" t="s">
        <v>82</v>
      </c>
      <c r="AY358" s="221" t="s">
        <v>262</v>
      </c>
    </row>
    <row r="359" spans="1:65" s="15" customFormat="1" ht="10">
      <c r="B359" s="233"/>
      <c r="C359" s="234"/>
      <c r="D359" s="208" t="s">
        <v>272</v>
      </c>
      <c r="E359" s="235" t="s">
        <v>44</v>
      </c>
      <c r="F359" s="236" t="s">
        <v>4979</v>
      </c>
      <c r="G359" s="234"/>
      <c r="H359" s="237">
        <v>64</v>
      </c>
      <c r="I359" s="238"/>
      <c r="J359" s="234"/>
      <c r="K359" s="234"/>
      <c r="L359" s="239"/>
      <c r="M359" s="240"/>
      <c r="N359" s="241"/>
      <c r="O359" s="241"/>
      <c r="P359" s="241"/>
      <c r="Q359" s="241"/>
      <c r="R359" s="241"/>
      <c r="S359" s="241"/>
      <c r="T359" s="242"/>
      <c r="AT359" s="243" t="s">
        <v>272</v>
      </c>
      <c r="AU359" s="243" t="s">
        <v>91</v>
      </c>
      <c r="AV359" s="15" t="s">
        <v>91</v>
      </c>
      <c r="AW359" s="15" t="s">
        <v>38</v>
      </c>
      <c r="AX359" s="15" t="s">
        <v>82</v>
      </c>
      <c r="AY359" s="243" t="s">
        <v>262</v>
      </c>
    </row>
    <row r="360" spans="1:65" s="13" customFormat="1" ht="10">
      <c r="B360" s="212"/>
      <c r="C360" s="213"/>
      <c r="D360" s="208" t="s">
        <v>272</v>
      </c>
      <c r="E360" s="214" t="s">
        <v>44</v>
      </c>
      <c r="F360" s="215" t="s">
        <v>4962</v>
      </c>
      <c r="G360" s="213"/>
      <c r="H360" s="214" t="s">
        <v>44</v>
      </c>
      <c r="I360" s="216"/>
      <c r="J360" s="213"/>
      <c r="K360" s="213"/>
      <c r="L360" s="217"/>
      <c r="M360" s="218"/>
      <c r="N360" s="219"/>
      <c r="O360" s="219"/>
      <c r="P360" s="219"/>
      <c r="Q360" s="219"/>
      <c r="R360" s="219"/>
      <c r="S360" s="219"/>
      <c r="T360" s="220"/>
      <c r="AT360" s="221" t="s">
        <v>272</v>
      </c>
      <c r="AU360" s="221" t="s">
        <v>91</v>
      </c>
      <c r="AV360" s="13" t="s">
        <v>89</v>
      </c>
      <c r="AW360" s="13" t="s">
        <v>38</v>
      </c>
      <c r="AX360" s="13" t="s">
        <v>82</v>
      </c>
      <c r="AY360" s="221" t="s">
        <v>262</v>
      </c>
    </row>
    <row r="361" spans="1:65" s="15" customFormat="1" ht="10">
      <c r="B361" s="233"/>
      <c r="C361" s="234"/>
      <c r="D361" s="208" t="s">
        <v>272</v>
      </c>
      <c r="E361" s="235" t="s">
        <v>44</v>
      </c>
      <c r="F361" s="236" t="s">
        <v>4980</v>
      </c>
      <c r="G361" s="234"/>
      <c r="H361" s="237">
        <v>5</v>
      </c>
      <c r="I361" s="238"/>
      <c r="J361" s="234"/>
      <c r="K361" s="234"/>
      <c r="L361" s="239"/>
      <c r="M361" s="240"/>
      <c r="N361" s="241"/>
      <c r="O361" s="241"/>
      <c r="P361" s="241"/>
      <c r="Q361" s="241"/>
      <c r="R361" s="241"/>
      <c r="S361" s="241"/>
      <c r="T361" s="242"/>
      <c r="AT361" s="243" t="s">
        <v>272</v>
      </c>
      <c r="AU361" s="243" t="s">
        <v>91</v>
      </c>
      <c r="AV361" s="15" t="s">
        <v>91</v>
      </c>
      <c r="AW361" s="15" t="s">
        <v>38</v>
      </c>
      <c r="AX361" s="15" t="s">
        <v>82</v>
      </c>
      <c r="AY361" s="243" t="s">
        <v>262</v>
      </c>
    </row>
    <row r="362" spans="1:65" s="14" customFormat="1" ht="10">
      <c r="B362" s="222"/>
      <c r="C362" s="223"/>
      <c r="D362" s="208" t="s">
        <v>272</v>
      </c>
      <c r="E362" s="224" t="s">
        <v>44</v>
      </c>
      <c r="F362" s="225" t="s">
        <v>284</v>
      </c>
      <c r="G362" s="223"/>
      <c r="H362" s="226">
        <v>69</v>
      </c>
      <c r="I362" s="227"/>
      <c r="J362" s="223"/>
      <c r="K362" s="223"/>
      <c r="L362" s="228"/>
      <c r="M362" s="229"/>
      <c r="N362" s="230"/>
      <c r="O362" s="230"/>
      <c r="P362" s="230"/>
      <c r="Q362" s="230"/>
      <c r="R362" s="230"/>
      <c r="S362" s="230"/>
      <c r="T362" s="231"/>
      <c r="AT362" s="232" t="s">
        <v>272</v>
      </c>
      <c r="AU362" s="232" t="s">
        <v>91</v>
      </c>
      <c r="AV362" s="14" t="s">
        <v>97</v>
      </c>
      <c r="AW362" s="14" t="s">
        <v>38</v>
      </c>
      <c r="AX362" s="14" t="s">
        <v>82</v>
      </c>
      <c r="AY362" s="232" t="s">
        <v>262</v>
      </c>
    </row>
    <row r="363" spans="1:65" s="13" customFormat="1" ht="10">
      <c r="B363" s="212"/>
      <c r="C363" s="213"/>
      <c r="D363" s="208" t="s">
        <v>272</v>
      </c>
      <c r="E363" s="214" t="s">
        <v>44</v>
      </c>
      <c r="F363" s="215" t="s">
        <v>617</v>
      </c>
      <c r="G363" s="213"/>
      <c r="H363" s="214" t="s">
        <v>44</v>
      </c>
      <c r="I363" s="216"/>
      <c r="J363" s="213"/>
      <c r="K363" s="213"/>
      <c r="L363" s="217"/>
      <c r="M363" s="218"/>
      <c r="N363" s="219"/>
      <c r="O363" s="219"/>
      <c r="P363" s="219"/>
      <c r="Q363" s="219"/>
      <c r="R363" s="219"/>
      <c r="S363" s="219"/>
      <c r="T363" s="220"/>
      <c r="AT363" s="221" t="s">
        <v>272</v>
      </c>
      <c r="AU363" s="221" t="s">
        <v>91</v>
      </c>
      <c r="AV363" s="13" t="s">
        <v>89</v>
      </c>
      <c r="AW363" s="13" t="s">
        <v>38</v>
      </c>
      <c r="AX363" s="13" t="s">
        <v>82</v>
      </c>
      <c r="AY363" s="221" t="s">
        <v>262</v>
      </c>
    </row>
    <row r="364" spans="1:65" s="15" customFormat="1" ht="10">
      <c r="B364" s="233"/>
      <c r="C364" s="234"/>
      <c r="D364" s="208" t="s">
        <v>272</v>
      </c>
      <c r="E364" s="235" t="s">
        <v>44</v>
      </c>
      <c r="F364" s="236" t="s">
        <v>4981</v>
      </c>
      <c r="G364" s="234"/>
      <c r="H364" s="237">
        <v>6.9</v>
      </c>
      <c r="I364" s="238"/>
      <c r="J364" s="234"/>
      <c r="K364" s="234"/>
      <c r="L364" s="239"/>
      <c r="M364" s="240"/>
      <c r="N364" s="241"/>
      <c r="O364" s="241"/>
      <c r="P364" s="241"/>
      <c r="Q364" s="241"/>
      <c r="R364" s="241"/>
      <c r="S364" s="241"/>
      <c r="T364" s="242"/>
      <c r="AT364" s="243" t="s">
        <v>272</v>
      </c>
      <c r="AU364" s="243" t="s">
        <v>91</v>
      </c>
      <c r="AV364" s="15" t="s">
        <v>91</v>
      </c>
      <c r="AW364" s="15" t="s">
        <v>38</v>
      </c>
      <c r="AX364" s="15" t="s">
        <v>82</v>
      </c>
      <c r="AY364" s="243" t="s">
        <v>262</v>
      </c>
    </row>
    <row r="365" spans="1:65" s="16" customFormat="1" ht="10">
      <c r="B365" s="244"/>
      <c r="C365" s="245"/>
      <c r="D365" s="208" t="s">
        <v>272</v>
      </c>
      <c r="E365" s="246" t="s">
        <v>44</v>
      </c>
      <c r="F365" s="247" t="s">
        <v>291</v>
      </c>
      <c r="G365" s="245"/>
      <c r="H365" s="248">
        <v>75.900000000000006</v>
      </c>
      <c r="I365" s="249"/>
      <c r="J365" s="245"/>
      <c r="K365" s="245"/>
      <c r="L365" s="250"/>
      <c r="M365" s="251"/>
      <c r="N365" s="252"/>
      <c r="O365" s="252"/>
      <c r="P365" s="252"/>
      <c r="Q365" s="252"/>
      <c r="R365" s="252"/>
      <c r="S365" s="252"/>
      <c r="T365" s="253"/>
      <c r="AT365" s="254" t="s">
        <v>272</v>
      </c>
      <c r="AU365" s="254" t="s">
        <v>91</v>
      </c>
      <c r="AV365" s="16" t="s">
        <v>104</v>
      </c>
      <c r="AW365" s="16" t="s">
        <v>38</v>
      </c>
      <c r="AX365" s="16" t="s">
        <v>89</v>
      </c>
      <c r="AY365" s="254" t="s">
        <v>262</v>
      </c>
    </row>
    <row r="366" spans="1:65" s="2" customFormat="1" ht="16.5" customHeight="1">
      <c r="A366" s="37"/>
      <c r="B366" s="38"/>
      <c r="C366" s="195" t="s">
        <v>539</v>
      </c>
      <c r="D366" s="195" t="s">
        <v>264</v>
      </c>
      <c r="E366" s="196" t="s">
        <v>4982</v>
      </c>
      <c r="F366" s="197" t="s">
        <v>4983</v>
      </c>
      <c r="G366" s="198" t="s">
        <v>342</v>
      </c>
      <c r="H366" s="199">
        <v>75.900000000000006</v>
      </c>
      <c r="I366" s="200"/>
      <c r="J366" s="201">
        <f>ROUND(I366*H366,2)</f>
        <v>0</v>
      </c>
      <c r="K366" s="197" t="s">
        <v>268</v>
      </c>
      <c r="L366" s="42"/>
      <c r="M366" s="202" t="s">
        <v>44</v>
      </c>
      <c r="N366" s="203" t="s">
        <v>53</v>
      </c>
      <c r="O366" s="67"/>
      <c r="P366" s="204">
        <f>O366*H366</f>
        <v>0</v>
      </c>
      <c r="Q366" s="204">
        <v>0</v>
      </c>
      <c r="R366" s="204">
        <f>Q366*H366</f>
        <v>0</v>
      </c>
      <c r="S366" s="204">
        <v>0</v>
      </c>
      <c r="T366" s="205">
        <f>S366*H366</f>
        <v>0</v>
      </c>
      <c r="U366" s="37"/>
      <c r="V366" s="37"/>
      <c r="W366" s="37"/>
      <c r="X366" s="37"/>
      <c r="Y366" s="37"/>
      <c r="Z366" s="37"/>
      <c r="AA366" s="37"/>
      <c r="AB366" s="37"/>
      <c r="AC366" s="37"/>
      <c r="AD366" s="37"/>
      <c r="AE366" s="37"/>
      <c r="AR366" s="206" t="s">
        <v>104</v>
      </c>
      <c r="AT366" s="206" t="s">
        <v>264</v>
      </c>
      <c r="AU366" s="206" t="s">
        <v>91</v>
      </c>
      <c r="AY366" s="19" t="s">
        <v>262</v>
      </c>
      <c r="BE366" s="207">
        <f>IF(N366="základní",J366,0)</f>
        <v>0</v>
      </c>
      <c r="BF366" s="207">
        <f>IF(N366="snížená",J366,0)</f>
        <v>0</v>
      </c>
      <c r="BG366" s="207">
        <f>IF(N366="zákl. přenesená",J366,0)</f>
        <v>0</v>
      </c>
      <c r="BH366" s="207">
        <f>IF(N366="sníž. přenesená",J366,0)</f>
        <v>0</v>
      </c>
      <c r="BI366" s="207">
        <f>IF(N366="nulová",J366,0)</f>
        <v>0</v>
      </c>
      <c r="BJ366" s="19" t="s">
        <v>89</v>
      </c>
      <c r="BK366" s="207">
        <f>ROUND(I366*H366,2)</f>
        <v>0</v>
      </c>
      <c r="BL366" s="19" t="s">
        <v>104</v>
      </c>
      <c r="BM366" s="206" t="s">
        <v>4984</v>
      </c>
    </row>
    <row r="367" spans="1:65" s="2" customFormat="1" ht="36">
      <c r="A367" s="37"/>
      <c r="B367" s="38"/>
      <c r="C367" s="39"/>
      <c r="D367" s="208" t="s">
        <v>270</v>
      </c>
      <c r="E367" s="39"/>
      <c r="F367" s="209" t="s">
        <v>457</v>
      </c>
      <c r="G367" s="39"/>
      <c r="H367" s="39"/>
      <c r="I367" s="118"/>
      <c r="J367" s="39"/>
      <c r="K367" s="39"/>
      <c r="L367" s="42"/>
      <c r="M367" s="210"/>
      <c r="N367" s="211"/>
      <c r="O367" s="67"/>
      <c r="P367" s="67"/>
      <c r="Q367" s="67"/>
      <c r="R367" s="67"/>
      <c r="S367" s="67"/>
      <c r="T367" s="68"/>
      <c r="U367" s="37"/>
      <c r="V367" s="37"/>
      <c r="W367" s="37"/>
      <c r="X367" s="37"/>
      <c r="Y367" s="37"/>
      <c r="Z367" s="37"/>
      <c r="AA367" s="37"/>
      <c r="AB367" s="37"/>
      <c r="AC367" s="37"/>
      <c r="AD367" s="37"/>
      <c r="AE367" s="37"/>
      <c r="AT367" s="19" t="s">
        <v>270</v>
      </c>
      <c r="AU367" s="19" t="s">
        <v>91</v>
      </c>
    </row>
    <row r="368" spans="1:65" s="13" customFormat="1" ht="10">
      <c r="B368" s="212"/>
      <c r="C368" s="213"/>
      <c r="D368" s="208" t="s">
        <v>272</v>
      </c>
      <c r="E368" s="214" t="s">
        <v>44</v>
      </c>
      <c r="F368" s="215" t="s">
        <v>4959</v>
      </c>
      <c r="G368" s="213"/>
      <c r="H368" s="214" t="s">
        <v>44</v>
      </c>
      <c r="I368" s="216"/>
      <c r="J368" s="213"/>
      <c r="K368" s="213"/>
      <c r="L368" s="217"/>
      <c r="M368" s="218"/>
      <c r="N368" s="219"/>
      <c r="O368" s="219"/>
      <c r="P368" s="219"/>
      <c r="Q368" s="219"/>
      <c r="R368" s="219"/>
      <c r="S368" s="219"/>
      <c r="T368" s="220"/>
      <c r="AT368" s="221" t="s">
        <v>272</v>
      </c>
      <c r="AU368" s="221" t="s">
        <v>91</v>
      </c>
      <c r="AV368" s="13" t="s">
        <v>89</v>
      </c>
      <c r="AW368" s="13" t="s">
        <v>38</v>
      </c>
      <c r="AX368" s="13" t="s">
        <v>82</v>
      </c>
      <c r="AY368" s="221" t="s">
        <v>262</v>
      </c>
    </row>
    <row r="369" spans="1:65" s="13" customFormat="1" ht="10">
      <c r="B369" s="212"/>
      <c r="C369" s="213"/>
      <c r="D369" s="208" t="s">
        <v>272</v>
      </c>
      <c r="E369" s="214" t="s">
        <v>44</v>
      </c>
      <c r="F369" s="215" t="s">
        <v>4978</v>
      </c>
      <c r="G369" s="213"/>
      <c r="H369" s="214" t="s">
        <v>44</v>
      </c>
      <c r="I369" s="216"/>
      <c r="J369" s="213"/>
      <c r="K369" s="213"/>
      <c r="L369" s="217"/>
      <c r="M369" s="218"/>
      <c r="N369" s="219"/>
      <c r="O369" s="219"/>
      <c r="P369" s="219"/>
      <c r="Q369" s="219"/>
      <c r="R369" s="219"/>
      <c r="S369" s="219"/>
      <c r="T369" s="220"/>
      <c r="AT369" s="221" t="s">
        <v>272</v>
      </c>
      <c r="AU369" s="221" t="s">
        <v>91</v>
      </c>
      <c r="AV369" s="13" t="s">
        <v>89</v>
      </c>
      <c r="AW369" s="13" t="s">
        <v>38</v>
      </c>
      <c r="AX369" s="13" t="s">
        <v>82</v>
      </c>
      <c r="AY369" s="221" t="s">
        <v>262</v>
      </c>
    </row>
    <row r="370" spans="1:65" s="13" customFormat="1" ht="10">
      <c r="B370" s="212"/>
      <c r="C370" s="213"/>
      <c r="D370" s="208" t="s">
        <v>272</v>
      </c>
      <c r="E370" s="214" t="s">
        <v>44</v>
      </c>
      <c r="F370" s="215" t="s">
        <v>4960</v>
      </c>
      <c r="G370" s="213"/>
      <c r="H370" s="214" t="s">
        <v>44</v>
      </c>
      <c r="I370" s="216"/>
      <c r="J370" s="213"/>
      <c r="K370" s="213"/>
      <c r="L370" s="217"/>
      <c r="M370" s="218"/>
      <c r="N370" s="219"/>
      <c r="O370" s="219"/>
      <c r="P370" s="219"/>
      <c r="Q370" s="219"/>
      <c r="R370" s="219"/>
      <c r="S370" s="219"/>
      <c r="T370" s="220"/>
      <c r="AT370" s="221" t="s">
        <v>272</v>
      </c>
      <c r="AU370" s="221" t="s">
        <v>91</v>
      </c>
      <c r="AV370" s="13" t="s">
        <v>89</v>
      </c>
      <c r="AW370" s="13" t="s">
        <v>38</v>
      </c>
      <c r="AX370" s="13" t="s">
        <v>82</v>
      </c>
      <c r="AY370" s="221" t="s">
        <v>262</v>
      </c>
    </row>
    <row r="371" spans="1:65" s="15" customFormat="1" ht="10">
      <c r="B371" s="233"/>
      <c r="C371" s="234"/>
      <c r="D371" s="208" t="s">
        <v>272</v>
      </c>
      <c r="E371" s="235" t="s">
        <v>44</v>
      </c>
      <c r="F371" s="236" t="s">
        <v>4979</v>
      </c>
      <c r="G371" s="234"/>
      <c r="H371" s="237">
        <v>64</v>
      </c>
      <c r="I371" s="238"/>
      <c r="J371" s="234"/>
      <c r="K371" s="234"/>
      <c r="L371" s="239"/>
      <c r="M371" s="240"/>
      <c r="N371" s="241"/>
      <c r="O371" s="241"/>
      <c r="P371" s="241"/>
      <c r="Q371" s="241"/>
      <c r="R371" s="241"/>
      <c r="S371" s="241"/>
      <c r="T371" s="242"/>
      <c r="AT371" s="243" t="s">
        <v>272</v>
      </c>
      <c r="AU371" s="243" t="s">
        <v>91</v>
      </c>
      <c r="AV371" s="15" t="s">
        <v>91</v>
      </c>
      <c r="AW371" s="15" t="s">
        <v>38</v>
      </c>
      <c r="AX371" s="15" t="s">
        <v>82</v>
      </c>
      <c r="AY371" s="243" t="s">
        <v>262</v>
      </c>
    </row>
    <row r="372" spans="1:65" s="13" customFormat="1" ht="10">
      <c r="B372" s="212"/>
      <c r="C372" s="213"/>
      <c r="D372" s="208" t="s">
        <v>272</v>
      </c>
      <c r="E372" s="214" t="s">
        <v>44</v>
      </c>
      <c r="F372" s="215" t="s">
        <v>4962</v>
      </c>
      <c r="G372" s="213"/>
      <c r="H372" s="214" t="s">
        <v>44</v>
      </c>
      <c r="I372" s="216"/>
      <c r="J372" s="213"/>
      <c r="K372" s="213"/>
      <c r="L372" s="217"/>
      <c r="M372" s="218"/>
      <c r="N372" s="219"/>
      <c r="O372" s="219"/>
      <c r="P372" s="219"/>
      <c r="Q372" s="219"/>
      <c r="R372" s="219"/>
      <c r="S372" s="219"/>
      <c r="T372" s="220"/>
      <c r="AT372" s="221" t="s">
        <v>272</v>
      </c>
      <c r="AU372" s="221" t="s">
        <v>91</v>
      </c>
      <c r="AV372" s="13" t="s">
        <v>89</v>
      </c>
      <c r="AW372" s="13" t="s">
        <v>38</v>
      </c>
      <c r="AX372" s="13" t="s">
        <v>82</v>
      </c>
      <c r="AY372" s="221" t="s">
        <v>262</v>
      </c>
    </row>
    <row r="373" spans="1:65" s="15" customFormat="1" ht="10">
      <c r="B373" s="233"/>
      <c r="C373" s="234"/>
      <c r="D373" s="208" t="s">
        <v>272</v>
      </c>
      <c r="E373" s="235" t="s">
        <v>44</v>
      </c>
      <c r="F373" s="236" t="s">
        <v>4980</v>
      </c>
      <c r="G373" s="234"/>
      <c r="H373" s="237">
        <v>5</v>
      </c>
      <c r="I373" s="238"/>
      <c r="J373" s="234"/>
      <c r="K373" s="234"/>
      <c r="L373" s="239"/>
      <c r="M373" s="240"/>
      <c r="N373" s="241"/>
      <c r="O373" s="241"/>
      <c r="P373" s="241"/>
      <c r="Q373" s="241"/>
      <c r="R373" s="241"/>
      <c r="S373" s="241"/>
      <c r="T373" s="242"/>
      <c r="AT373" s="243" t="s">
        <v>272</v>
      </c>
      <c r="AU373" s="243" t="s">
        <v>91</v>
      </c>
      <c r="AV373" s="15" t="s">
        <v>91</v>
      </c>
      <c r="AW373" s="15" t="s">
        <v>38</v>
      </c>
      <c r="AX373" s="15" t="s">
        <v>82</v>
      </c>
      <c r="AY373" s="243" t="s">
        <v>262</v>
      </c>
    </row>
    <row r="374" spans="1:65" s="14" customFormat="1" ht="10">
      <c r="B374" s="222"/>
      <c r="C374" s="223"/>
      <c r="D374" s="208" t="s">
        <v>272</v>
      </c>
      <c r="E374" s="224" t="s">
        <v>44</v>
      </c>
      <c r="F374" s="225" t="s">
        <v>284</v>
      </c>
      <c r="G374" s="223"/>
      <c r="H374" s="226">
        <v>69</v>
      </c>
      <c r="I374" s="227"/>
      <c r="J374" s="223"/>
      <c r="K374" s="223"/>
      <c r="L374" s="228"/>
      <c r="M374" s="229"/>
      <c r="N374" s="230"/>
      <c r="O374" s="230"/>
      <c r="P374" s="230"/>
      <c r="Q374" s="230"/>
      <c r="R374" s="230"/>
      <c r="S374" s="230"/>
      <c r="T374" s="231"/>
      <c r="AT374" s="232" t="s">
        <v>272</v>
      </c>
      <c r="AU374" s="232" t="s">
        <v>91</v>
      </c>
      <c r="AV374" s="14" t="s">
        <v>97</v>
      </c>
      <c r="AW374" s="14" t="s">
        <v>38</v>
      </c>
      <c r="AX374" s="14" t="s">
        <v>82</v>
      </c>
      <c r="AY374" s="232" t="s">
        <v>262</v>
      </c>
    </row>
    <row r="375" spans="1:65" s="13" customFormat="1" ht="10">
      <c r="B375" s="212"/>
      <c r="C375" s="213"/>
      <c r="D375" s="208" t="s">
        <v>272</v>
      </c>
      <c r="E375" s="214" t="s">
        <v>44</v>
      </c>
      <c r="F375" s="215" t="s">
        <v>617</v>
      </c>
      <c r="G375" s="213"/>
      <c r="H375" s="214" t="s">
        <v>44</v>
      </c>
      <c r="I375" s="216"/>
      <c r="J375" s="213"/>
      <c r="K375" s="213"/>
      <c r="L375" s="217"/>
      <c r="M375" s="218"/>
      <c r="N375" s="219"/>
      <c r="O375" s="219"/>
      <c r="P375" s="219"/>
      <c r="Q375" s="219"/>
      <c r="R375" s="219"/>
      <c r="S375" s="219"/>
      <c r="T375" s="220"/>
      <c r="AT375" s="221" t="s">
        <v>272</v>
      </c>
      <c r="AU375" s="221" t="s">
        <v>91</v>
      </c>
      <c r="AV375" s="13" t="s">
        <v>89</v>
      </c>
      <c r="AW375" s="13" t="s">
        <v>38</v>
      </c>
      <c r="AX375" s="13" t="s">
        <v>82</v>
      </c>
      <c r="AY375" s="221" t="s">
        <v>262</v>
      </c>
    </row>
    <row r="376" spans="1:65" s="15" customFormat="1" ht="10">
      <c r="B376" s="233"/>
      <c r="C376" s="234"/>
      <c r="D376" s="208" t="s">
        <v>272</v>
      </c>
      <c r="E376" s="235" t="s">
        <v>44</v>
      </c>
      <c r="F376" s="236" t="s">
        <v>4981</v>
      </c>
      <c r="G376" s="234"/>
      <c r="H376" s="237">
        <v>6.9</v>
      </c>
      <c r="I376" s="238"/>
      <c r="J376" s="234"/>
      <c r="K376" s="234"/>
      <c r="L376" s="239"/>
      <c r="M376" s="240"/>
      <c r="N376" s="241"/>
      <c r="O376" s="241"/>
      <c r="P376" s="241"/>
      <c r="Q376" s="241"/>
      <c r="R376" s="241"/>
      <c r="S376" s="241"/>
      <c r="T376" s="242"/>
      <c r="AT376" s="243" t="s">
        <v>272</v>
      </c>
      <c r="AU376" s="243" t="s">
        <v>91</v>
      </c>
      <c r="AV376" s="15" t="s">
        <v>91</v>
      </c>
      <c r="AW376" s="15" t="s">
        <v>38</v>
      </c>
      <c r="AX376" s="15" t="s">
        <v>82</v>
      </c>
      <c r="AY376" s="243" t="s">
        <v>262</v>
      </c>
    </row>
    <row r="377" spans="1:65" s="16" customFormat="1" ht="10">
      <c r="B377" s="244"/>
      <c r="C377" s="245"/>
      <c r="D377" s="208" t="s">
        <v>272</v>
      </c>
      <c r="E377" s="246" t="s">
        <v>44</v>
      </c>
      <c r="F377" s="247" t="s">
        <v>291</v>
      </c>
      <c r="G377" s="245"/>
      <c r="H377" s="248">
        <v>75.900000000000006</v>
      </c>
      <c r="I377" s="249"/>
      <c r="J377" s="245"/>
      <c r="K377" s="245"/>
      <c r="L377" s="250"/>
      <c r="M377" s="251"/>
      <c r="N377" s="252"/>
      <c r="O377" s="252"/>
      <c r="P377" s="252"/>
      <c r="Q377" s="252"/>
      <c r="R377" s="252"/>
      <c r="S377" s="252"/>
      <c r="T377" s="253"/>
      <c r="AT377" s="254" t="s">
        <v>272</v>
      </c>
      <c r="AU377" s="254" t="s">
        <v>91</v>
      </c>
      <c r="AV377" s="16" t="s">
        <v>104</v>
      </c>
      <c r="AW377" s="16" t="s">
        <v>38</v>
      </c>
      <c r="AX377" s="16" t="s">
        <v>89</v>
      </c>
      <c r="AY377" s="254" t="s">
        <v>262</v>
      </c>
    </row>
    <row r="378" spans="1:65" s="12" customFormat="1" ht="22.75" customHeight="1">
      <c r="B378" s="179"/>
      <c r="C378" s="180"/>
      <c r="D378" s="181" t="s">
        <v>81</v>
      </c>
      <c r="E378" s="193" t="s">
        <v>1631</v>
      </c>
      <c r="F378" s="193" t="s">
        <v>1632</v>
      </c>
      <c r="G378" s="180"/>
      <c r="H378" s="180"/>
      <c r="I378" s="183"/>
      <c r="J378" s="194">
        <f>BK378</f>
        <v>0</v>
      </c>
      <c r="K378" s="180"/>
      <c r="L378" s="185"/>
      <c r="M378" s="186"/>
      <c r="N378" s="187"/>
      <c r="O378" s="187"/>
      <c r="P378" s="188">
        <f>SUM(P379:P388)</f>
        <v>0</v>
      </c>
      <c r="Q378" s="187"/>
      <c r="R378" s="188">
        <f>SUM(R379:R388)</f>
        <v>0</v>
      </c>
      <c r="S378" s="187"/>
      <c r="T378" s="189">
        <f>SUM(T379:T388)</f>
        <v>0</v>
      </c>
      <c r="AR378" s="190" t="s">
        <v>89</v>
      </c>
      <c r="AT378" s="191" t="s">
        <v>81</v>
      </c>
      <c r="AU378" s="191" t="s">
        <v>89</v>
      </c>
      <c r="AY378" s="190" t="s">
        <v>262</v>
      </c>
      <c r="BK378" s="192">
        <f>SUM(BK379:BK388)</f>
        <v>0</v>
      </c>
    </row>
    <row r="379" spans="1:65" s="2" customFormat="1" ht="21.75" customHeight="1">
      <c r="A379" s="37"/>
      <c r="B379" s="38"/>
      <c r="C379" s="195" t="s">
        <v>546</v>
      </c>
      <c r="D379" s="195" t="s">
        <v>264</v>
      </c>
      <c r="E379" s="196" t="s">
        <v>4985</v>
      </c>
      <c r="F379" s="197" t="s">
        <v>4986</v>
      </c>
      <c r="G379" s="198" t="s">
        <v>406</v>
      </c>
      <c r="H379" s="199">
        <v>14.333</v>
      </c>
      <c r="I379" s="200"/>
      <c r="J379" s="201">
        <f>ROUND(I379*H379,2)</f>
        <v>0</v>
      </c>
      <c r="K379" s="197" t="s">
        <v>268</v>
      </c>
      <c r="L379" s="42"/>
      <c r="M379" s="202" t="s">
        <v>44</v>
      </c>
      <c r="N379" s="203" t="s">
        <v>53</v>
      </c>
      <c r="O379" s="67"/>
      <c r="P379" s="204">
        <f>O379*H379</f>
        <v>0</v>
      </c>
      <c r="Q379" s="204">
        <v>0</v>
      </c>
      <c r="R379" s="204">
        <f>Q379*H379</f>
        <v>0</v>
      </c>
      <c r="S379" s="204">
        <v>0</v>
      </c>
      <c r="T379" s="205">
        <f>S379*H379</f>
        <v>0</v>
      </c>
      <c r="U379" s="37"/>
      <c r="V379" s="37"/>
      <c r="W379" s="37"/>
      <c r="X379" s="37"/>
      <c r="Y379" s="37"/>
      <c r="Z379" s="37"/>
      <c r="AA379" s="37"/>
      <c r="AB379" s="37"/>
      <c r="AC379" s="37"/>
      <c r="AD379" s="37"/>
      <c r="AE379" s="37"/>
      <c r="AR379" s="206" t="s">
        <v>104</v>
      </c>
      <c r="AT379" s="206" t="s">
        <v>264</v>
      </c>
      <c r="AU379" s="206" t="s">
        <v>91</v>
      </c>
      <c r="AY379" s="19" t="s">
        <v>262</v>
      </c>
      <c r="BE379" s="207">
        <f>IF(N379="základní",J379,0)</f>
        <v>0</v>
      </c>
      <c r="BF379" s="207">
        <f>IF(N379="snížená",J379,0)</f>
        <v>0</v>
      </c>
      <c r="BG379" s="207">
        <f>IF(N379="zákl. přenesená",J379,0)</f>
        <v>0</v>
      </c>
      <c r="BH379" s="207">
        <f>IF(N379="sníž. přenesená",J379,0)</f>
        <v>0</v>
      </c>
      <c r="BI379" s="207">
        <f>IF(N379="nulová",J379,0)</f>
        <v>0</v>
      </c>
      <c r="BJ379" s="19" t="s">
        <v>89</v>
      </c>
      <c r="BK379" s="207">
        <f>ROUND(I379*H379,2)</f>
        <v>0</v>
      </c>
      <c r="BL379" s="19" t="s">
        <v>104</v>
      </c>
      <c r="BM379" s="206" t="s">
        <v>4987</v>
      </c>
    </row>
    <row r="380" spans="1:65" s="2" customFormat="1" ht="63">
      <c r="A380" s="37"/>
      <c r="B380" s="38"/>
      <c r="C380" s="39"/>
      <c r="D380" s="208" t="s">
        <v>270</v>
      </c>
      <c r="E380" s="39"/>
      <c r="F380" s="209" t="s">
        <v>4988</v>
      </c>
      <c r="G380" s="39"/>
      <c r="H380" s="39"/>
      <c r="I380" s="118"/>
      <c r="J380" s="39"/>
      <c r="K380" s="39"/>
      <c r="L380" s="42"/>
      <c r="M380" s="210"/>
      <c r="N380" s="211"/>
      <c r="O380" s="67"/>
      <c r="P380" s="67"/>
      <c r="Q380" s="67"/>
      <c r="R380" s="67"/>
      <c r="S380" s="67"/>
      <c r="T380" s="68"/>
      <c r="U380" s="37"/>
      <c r="V380" s="37"/>
      <c r="W380" s="37"/>
      <c r="X380" s="37"/>
      <c r="Y380" s="37"/>
      <c r="Z380" s="37"/>
      <c r="AA380" s="37"/>
      <c r="AB380" s="37"/>
      <c r="AC380" s="37"/>
      <c r="AD380" s="37"/>
      <c r="AE380" s="37"/>
      <c r="AT380" s="19" t="s">
        <v>270</v>
      </c>
      <c r="AU380" s="19" t="s">
        <v>91</v>
      </c>
    </row>
    <row r="381" spans="1:65" s="2" customFormat="1" ht="21.75" customHeight="1">
      <c r="A381" s="37"/>
      <c r="B381" s="38"/>
      <c r="C381" s="195" t="s">
        <v>581</v>
      </c>
      <c r="D381" s="195" t="s">
        <v>264</v>
      </c>
      <c r="E381" s="196" t="s">
        <v>4989</v>
      </c>
      <c r="F381" s="197" t="s">
        <v>4990</v>
      </c>
      <c r="G381" s="198" t="s">
        <v>406</v>
      </c>
      <c r="H381" s="199">
        <v>57.332000000000001</v>
      </c>
      <c r="I381" s="200"/>
      <c r="J381" s="201">
        <f>ROUND(I381*H381,2)</f>
        <v>0</v>
      </c>
      <c r="K381" s="197" t="s">
        <v>268</v>
      </c>
      <c r="L381" s="42"/>
      <c r="M381" s="202" t="s">
        <v>44</v>
      </c>
      <c r="N381" s="203" t="s">
        <v>53</v>
      </c>
      <c r="O381" s="67"/>
      <c r="P381" s="204">
        <f>O381*H381</f>
        <v>0</v>
      </c>
      <c r="Q381" s="204">
        <v>0</v>
      </c>
      <c r="R381" s="204">
        <f>Q381*H381</f>
        <v>0</v>
      </c>
      <c r="S381" s="204">
        <v>0</v>
      </c>
      <c r="T381" s="205">
        <f>S381*H381</f>
        <v>0</v>
      </c>
      <c r="U381" s="37"/>
      <c r="V381" s="37"/>
      <c r="W381" s="37"/>
      <c r="X381" s="37"/>
      <c r="Y381" s="37"/>
      <c r="Z381" s="37"/>
      <c r="AA381" s="37"/>
      <c r="AB381" s="37"/>
      <c r="AC381" s="37"/>
      <c r="AD381" s="37"/>
      <c r="AE381" s="37"/>
      <c r="AR381" s="206" t="s">
        <v>104</v>
      </c>
      <c r="AT381" s="206" t="s">
        <v>264</v>
      </c>
      <c r="AU381" s="206" t="s">
        <v>91</v>
      </c>
      <c r="AY381" s="19" t="s">
        <v>262</v>
      </c>
      <c r="BE381" s="207">
        <f>IF(N381="základní",J381,0)</f>
        <v>0</v>
      </c>
      <c r="BF381" s="207">
        <f>IF(N381="snížená",J381,0)</f>
        <v>0</v>
      </c>
      <c r="BG381" s="207">
        <f>IF(N381="zákl. přenesená",J381,0)</f>
        <v>0</v>
      </c>
      <c r="BH381" s="207">
        <f>IF(N381="sníž. přenesená",J381,0)</f>
        <v>0</v>
      </c>
      <c r="BI381" s="207">
        <f>IF(N381="nulová",J381,0)</f>
        <v>0</v>
      </c>
      <c r="BJ381" s="19" t="s">
        <v>89</v>
      </c>
      <c r="BK381" s="207">
        <f>ROUND(I381*H381,2)</f>
        <v>0</v>
      </c>
      <c r="BL381" s="19" t="s">
        <v>104</v>
      </c>
      <c r="BM381" s="206" t="s">
        <v>4991</v>
      </c>
    </row>
    <row r="382" spans="1:65" s="2" customFormat="1" ht="63">
      <c r="A382" s="37"/>
      <c r="B382" s="38"/>
      <c r="C382" s="39"/>
      <c r="D382" s="208" t="s">
        <v>270</v>
      </c>
      <c r="E382" s="39"/>
      <c r="F382" s="209" t="s">
        <v>4988</v>
      </c>
      <c r="G382" s="39"/>
      <c r="H382" s="39"/>
      <c r="I382" s="118"/>
      <c r="J382" s="39"/>
      <c r="K382" s="39"/>
      <c r="L382" s="42"/>
      <c r="M382" s="210"/>
      <c r="N382" s="211"/>
      <c r="O382" s="67"/>
      <c r="P382" s="67"/>
      <c r="Q382" s="67"/>
      <c r="R382" s="67"/>
      <c r="S382" s="67"/>
      <c r="T382" s="68"/>
      <c r="U382" s="37"/>
      <c r="V382" s="37"/>
      <c r="W382" s="37"/>
      <c r="X382" s="37"/>
      <c r="Y382" s="37"/>
      <c r="Z382" s="37"/>
      <c r="AA382" s="37"/>
      <c r="AB382" s="37"/>
      <c r="AC382" s="37"/>
      <c r="AD382" s="37"/>
      <c r="AE382" s="37"/>
      <c r="AT382" s="19" t="s">
        <v>270</v>
      </c>
      <c r="AU382" s="19" t="s">
        <v>91</v>
      </c>
    </row>
    <row r="383" spans="1:65" s="2" customFormat="1" ht="18">
      <c r="A383" s="37"/>
      <c r="B383" s="38"/>
      <c r="C383" s="39"/>
      <c r="D383" s="208" t="s">
        <v>421</v>
      </c>
      <c r="E383" s="39"/>
      <c r="F383" s="209" t="s">
        <v>4992</v>
      </c>
      <c r="G383" s="39"/>
      <c r="H383" s="39"/>
      <c r="I383" s="118"/>
      <c r="J383" s="39"/>
      <c r="K383" s="39"/>
      <c r="L383" s="42"/>
      <c r="M383" s="210"/>
      <c r="N383" s="211"/>
      <c r="O383" s="67"/>
      <c r="P383" s="67"/>
      <c r="Q383" s="67"/>
      <c r="R383" s="67"/>
      <c r="S383" s="67"/>
      <c r="T383" s="68"/>
      <c r="U383" s="37"/>
      <c r="V383" s="37"/>
      <c r="W383" s="37"/>
      <c r="X383" s="37"/>
      <c r="Y383" s="37"/>
      <c r="Z383" s="37"/>
      <c r="AA383" s="37"/>
      <c r="AB383" s="37"/>
      <c r="AC383" s="37"/>
      <c r="AD383" s="37"/>
      <c r="AE383" s="37"/>
      <c r="AT383" s="19" t="s">
        <v>421</v>
      </c>
      <c r="AU383" s="19" t="s">
        <v>91</v>
      </c>
    </row>
    <row r="384" spans="1:65" s="15" customFormat="1" ht="10">
      <c r="B384" s="233"/>
      <c r="C384" s="234"/>
      <c r="D384" s="208" t="s">
        <v>272</v>
      </c>
      <c r="E384" s="234"/>
      <c r="F384" s="236" t="s">
        <v>4993</v>
      </c>
      <c r="G384" s="234"/>
      <c r="H384" s="237">
        <v>57.332000000000001</v>
      </c>
      <c r="I384" s="238"/>
      <c r="J384" s="234"/>
      <c r="K384" s="234"/>
      <c r="L384" s="239"/>
      <c r="M384" s="240"/>
      <c r="N384" s="241"/>
      <c r="O384" s="241"/>
      <c r="P384" s="241"/>
      <c r="Q384" s="241"/>
      <c r="R384" s="241"/>
      <c r="S384" s="241"/>
      <c r="T384" s="242"/>
      <c r="AT384" s="243" t="s">
        <v>272</v>
      </c>
      <c r="AU384" s="243" t="s">
        <v>91</v>
      </c>
      <c r="AV384" s="15" t="s">
        <v>91</v>
      </c>
      <c r="AW384" s="15" t="s">
        <v>4</v>
      </c>
      <c r="AX384" s="15" t="s">
        <v>89</v>
      </c>
      <c r="AY384" s="243" t="s">
        <v>262</v>
      </c>
    </row>
    <row r="385" spans="1:65" s="2" customFormat="1" ht="16.5" customHeight="1">
      <c r="A385" s="37"/>
      <c r="B385" s="38"/>
      <c r="C385" s="195" t="s">
        <v>587</v>
      </c>
      <c r="D385" s="195" t="s">
        <v>264</v>
      </c>
      <c r="E385" s="196" t="s">
        <v>4994</v>
      </c>
      <c r="F385" s="197" t="s">
        <v>4995</v>
      </c>
      <c r="G385" s="198" t="s">
        <v>406</v>
      </c>
      <c r="H385" s="199">
        <v>14.333</v>
      </c>
      <c r="I385" s="200"/>
      <c r="J385" s="201">
        <f>ROUND(I385*H385,2)</f>
        <v>0</v>
      </c>
      <c r="K385" s="197" t="s">
        <v>268</v>
      </c>
      <c r="L385" s="42"/>
      <c r="M385" s="202" t="s">
        <v>44</v>
      </c>
      <c r="N385" s="203" t="s">
        <v>53</v>
      </c>
      <c r="O385" s="67"/>
      <c r="P385" s="204">
        <f>O385*H385</f>
        <v>0</v>
      </c>
      <c r="Q385" s="204">
        <v>0</v>
      </c>
      <c r="R385" s="204">
        <f>Q385*H385</f>
        <v>0</v>
      </c>
      <c r="S385" s="204">
        <v>0</v>
      </c>
      <c r="T385" s="205">
        <f>S385*H385</f>
        <v>0</v>
      </c>
      <c r="U385" s="37"/>
      <c r="V385" s="37"/>
      <c r="W385" s="37"/>
      <c r="X385" s="37"/>
      <c r="Y385" s="37"/>
      <c r="Z385" s="37"/>
      <c r="AA385" s="37"/>
      <c r="AB385" s="37"/>
      <c r="AC385" s="37"/>
      <c r="AD385" s="37"/>
      <c r="AE385" s="37"/>
      <c r="AR385" s="206" t="s">
        <v>104</v>
      </c>
      <c r="AT385" s="206" t="s">
        <v>264</v>
      </c>
      <c r="AU385" s="206" t="s">
        <v>91</v>
      </c>
      <c r="AY385" s="19" t="s">
        <v>262</v>
      </c>
      <c r="BE385" s="207">
        <f>IF(N385="základní",J385,0)</f>
        <v>0</v>
      </c>
      <c r="BF385" s="207">
        <f>IF(N385="snížená",J385,0)</f>
        <v>0</v>
      </c>
      <c r="BG385" s="207">
        <f>IF(N385="zákl. přenesená",J385,0)</f>
        <v>0</v>
      </c>
      <c r="BH385" s="207">
        <f>IF(N385="sníž. přenesená",J385,0)</f>
        <v>0</v>
      </c>
      <c r="BI385" s="207">
        <f>IF(N385="nulová",J385,0)</f>
        <v>0</v>
      </c>
      <c r="BJ385" s="19" t="s">
        <v>89</v>
      </c>
      <c r="BK385" s="207">
        <f>ROUND(I385*H385,2)</f>
        <v>0</v>
      </c>
      <c r="BL385" s="19" t="s">
        <v>104</v>
      </c>
      <c r="BM385" s="206" t="s">
        <v>4996</v>
      </c>
    </row>
    <row r="386" spans="1:65" s="2" customFormat="1" ht="36">
      <c r="A386" s="37"/>
      <c r="B386" s="38"/>
      <c r="C386" s="39"/>
      <c r="D386" s="208" t="s">
        <v>270</v>
      </c>
      <c r="E386" s="39"/>
      <c r="F386" s="209" t="s">
        <v>4997</v>
      </c>
      <c r="G386" s="39"/>
      <c r="H386" s="39"/>
      <c r="I386" s="118"/>
      <c r="J386" s="39"/>
      <c r="K386" s="39"/>
      <c r="L386" s="42"/>
      <c r="M386" s="210"/>
      <c r="N386" s="211"/>
      <c r="O386" s="67"/>
      <c r="P386" s="67"/>
      <c r="Q386" s="67"/>
      <c r="R386" s="67"/>
      <c r="S386" s="67"/>
      <c r="T386" s="68"/>
      <c r="U386" s="37"/>
      <c r="V386" s="37"/>
      <c r="W386" s="37"/>
      <c r="X386" s="37"/>
      <c r="Y386" s="37"/>
      <c r="Z386" s="37"/>
      <c r="AA386" s="37"/>
      <c r="AB386" s="37"/>
      <c r="AC386" s="37"/>
      <c r="AD386" s="37"/>
      <c r="AE386" s="37"/>
      <c r="AT386" s="19" t="s">
        <v>270</v>
      </c>
      <c r="AU386" s="19" t="s">
        <v>91</v>
      </c>
    </row>
    <row r="387" spans="1:65" s="2" customFormat="1" ht="21.75" customHeight="1">
      <c r="A387" s="37"/>
      <c r="B387" s="38"/>
      <c r="C387" s="195" t="s">
        <v>607</v>
      </c>
      <c r="D387" s="195" t="s">
        <v>264</v>
      </c>
      <c r="E387" s="196" t="s">
        <v>4087</v>
      </c>
      <c r="F387" s="197" t="s">
        <v>4088</v>
      </c>
      <c r="G387" s="198" t="s">
        <v>406</v>
      </c>
      <c r="H387" s="199">
        <v>14.333</v>
      </c>
      <c r="I387" s="200"/>
      <c r="J387" s="201">
        <f>ROUND(I387*H387,2)</f>
        <v>0</v>
      </c>
      <c r="K387" s="197" t="s">
        <v>268</v>
      </c>
      <c r="L387" s="42"/>
      <c r="M387" s="202" t="s">
        <v>44</v>
      </c>
      <c r="N387" s="203" t="s">
        <v>53</v>
      </c>
      <c r="O387" s="67"/>
      <c r="P387" s="204">
        <f>O387*H387</f>
        <v>0</v>
      </c>
      <c r="Q387" s="204">
        <v>0</v>
      </c>
      <c r="R387" s="204">
        <f>Q387*H387</f>
        <v>0</v>
      </c>
      <c r="S387" s="204">
        <v>0</v>
      </c>
      <c r="T387" s="205">
        <f>S387*H387</f>
        <v>0</v>
      </c>
      <c r="U387" s="37"/>
      <c r="V387" s="37"/>
      <c r="W387" s="37"/>
      <c r="X387" s="37"/>
      <c r="Y387" s="37"/>
      <c r="Z387" s="37"/>
      <c r="AA387" s="37"/>
      <c r="AB387" s="37"/>
      <c r="AC387" s="37"/>
      <c r="AD387" s="37"/>
      <c r="AE387" s="37"/>
      <c r="AR387" s="206" t="s">
        <v>104</v>
      </c>
      <c r="AT387" s="206" t="s">
        <v>264</v>
      </c>
      <c r="AU387" s="206" t="s">
        <v>91</v>
      </c>
      <c r="AY387" s="19" t="s">
        <v>262</v>
      </c>
      <c r="BE387" s="207">
        <f>IF(N387="základní",J387,0)</f>
        <v>0</v>
      </c>
      <c r="BF387" s="207">
        <f>IF(N387="snížená",J387,0)</f>
        <v>0</v>
      </c>
      <c r="BG387" s="207">
        <f>IF(N387="zákl. přenesená",J387,0)</f>
        <v>0</v>
      </c>
      <c r="BH387" s="207">
        <f>IF(N387="sníž. přenesená",J387,0)</f>
        <v>0</v>
      </c>
      <c r="BI387" s="207">
        <f>IF(N387="nulová",J387,0)</f>
        <v>0</v>
      </c>
      <c r="BJ387" s="19" t="s">
        <v>89</v>
      </c>
      <c r="BK387" s="207">
        <f>ROUND(I387*H387,2)</f>
        <v>0</v>
      </c>
      <c r="BL387" s="19" t="s">
        <v>104</v>
      </c>
      <c r="BM387" s="206" t="s">
        <v>4998</v>
      </c>
    </row>
    <row r="388" spans="1:65" s="2" customFormat="1" ht="54">
      <c r="A388" s="37"/>
      <c r="B388" s="38"/>
      <c r="C388" s="39"/>
      <c r="D388" s="208" t="s">
        <v>270</v>
      </c>
      <c r="E388" s="39"/>
      <c r="F388" s="209" t="s">
        <v>1654</v>
      </c>
      <c r="G388" s="39"/>
      <c r="H388" s="39"/>
      <c r="I388" s="118"/>
      <c r="J388" s="39"/>
      <c r="K388" s="39"/>
      <c r="L388" s="42"/>
      <c r="M388" s="210"/>
      <c r="N388" s="211"/>
      <c r="O388" s="67"/>
      <c r="P388" s="67"/>
      <c r="Q388" s="67"/>
      <c r="R388" s="67"/>
      <c r="S388" s="67"/>
      <c r="T388" s="68"/>
      <c r="U388" s="37"/>
      <c r="V388" s="37"/>
      <c r="W388" s="37"/>
      <c r="X388" s="37"/>
      <c r="Y388" s="37"/>
      <c r="Z388" s="37"/>
      <c r="AA388" s="37"/>
      <c r="AB388" s="37"/>
      <c r="AC388" s="37"/>
      <c r="AD388" s="37"/>
      <c r="AE388" s="37"/>
      <c r="AT388" s="19" t="s">
        <v>270</v>
      </c>
      <c r="AU388" s="19" t="s">
        <v>91</v>
      </c>
    </row>
    <row r="389" spans="1:65" s="12" customFormat="1" ht="22.75" customHeight="1">
      <c r="B389" s="179"/>
      <c r="C389" s="180"/>
      <c r="D389" s="181" t="s">
        <v>81</v>
      </c>
      <c r="E389" s="193" t="s">
        <v>1624</v>
      </c>
      <c r="F389" s="193" t="s">
        <v>1625</v>
      </c>
      <c r="G389" s="180"/>
      <c r="H389" s="180"/>
      <c r="I389" s="183"/>
      <c r="J389" s="194">
        <f>BK389</f>
        <v>0</v>
      </c>
      <c r="K389" s="180"/>
      <c r="L389" s="185"/>
      <c r="M389" s="186"/>
      <c r="N389" s="187"/>
      <c r="O389" s="187"/>
      <c r="P389" s="188">
        <f>SUM(P390:P391)</f>
        <v>0</v>
      </c>
      <c r="Q389" s="187"/>
      <c r="R389" s="188">
        <f>SUM(R390:R391)</f>
        <v>0</v>
      </c>
      <c r="S389" s="187"/>
      <c r="T389" s="189">
        <f>SUM(T390:T391)</f>
        <v>0</v>
      </c>
      <c r="AR389" s="190" t="s">
        <v>89</v>
      </c>
      <c r="AT389" s="191" t="s">
        <v>81</v>
      </c>
      <c r="AU389" s="191" t="s">
        <v>89</v>
      </c>
      <c r="AY389" s="190" t="s">
        <v>262</v>
      </c>
      <c r="BK389" s="192">
        <f>SUM(BK390:BK391)</f>
        <v>0</v>
      </c>
    </row>
    <row r="390" spans="1:65" s="2" customFormat="1" ht="16.5" customHeight="1">
      <c r="A390" s="37"/>
      <c r="B390" s="38"/>
      <c r="C390" s="195" t="s">
        <v>619</v>
      </c>
      <c r="D390" s="195" t="s">
        <v>264</v>
      </c>
      <c r="E390" s="196" t="s">
        <v>4999</v>
      </c>
      <c r="F390" s="197" t="s">
        <v>5000</v>
      </c>
      <c r="G390" s="198" t="s">
        <v>406</v>
      </c>
      <c r="H390" s="199">
        <v>788.74</v>
      </c>
      <c r="I390" s="200"/>
      <c r="J390" s="201">
        <f>ROUND(I390*H390,2)</f>
        <v>0</v>
      </c>
      <c r="K390" s="197" t="s">
        <v>268</v>
      </c>
      <c r="L390" s="42"/>
      <c r="M390" s="202" t="s">
        <v>44</v>
      </c>
      <c r="N390" s="203" t="s">
        <v>53</v>
      </c>
      <c r="O390" s="67"/>
      <c r="P390" s="204">
        <f>O390*H390</f>
        <v>0</v>
      </c>
      <c r="Q390" s="204">
        <v>0</v>
      </c>
      <c r="R390" s="204">
        <f>Q390*H390</f>
        <v>0</v>
      </c>
      <c r="S390" s="204">
        <v>0</v>
      </c>
      <c r="T390" s="205">
        <f>S390*H390</f>
        <v>0</v>
      </c>
      <c r="U390" s="37"/>
      <c r="V390" s="37"/>
      <c r="W390" s="37"/>
      <c r="X390" s="37"/>
      <c r="Y390" s="37"/>
      <c r="Z390" s="37"/>
      <c r="AA390" s="37"/>
      <c r="AB390" s="37"/>
      <c r="AC390" s="37"/>
      <c r="AD390" s="37"/>
      <c r="AE390" s="37"/>
      <c r="AR390" s="206" t="s">
        <v>104</v>
      </c>
      <c r="AT390" s="206" t="s">
        <v>264</v>
      </c>
      <c r="AU390" s="206" t="s">
        <v>91</v>
      </c>
      <c r="AY390" s="19" t="s">
        <v>262</v>
      </c>
      <c r="BE390" s="207">
        <f>IF(N390="základní",J390,0)</f>
        <v>0</v>
      </c>
      <c r="BF390" s="207">
        <f>IF(N390="snížená",J390,0)</f>
        <v>0</v>
      </c>
      <c r="BG390" s="207">
        <f>IF(N390="zákl. přenesená",J390,0)</f>
        <v>0</v>
      </c>
      <c r="BH390" s="207">
        <f>IF(N390="sníž. přenesená",J390,0)</f>
        <v>0</v>
      </c>
      <c r="BI390" s="207">
        <f>IF(N390="nulová",J390,0)</f>
        <v>0</v>
      </c>
      <c r="BJ390" s="19" t="s">
        <v>89</v>
      </c>
      <c r="BK390" s="207">
        <f>ROUND(I390*H390,2)</f>
        <v>0</v>
      </c>
      <c r="BL390" s="19" t="s">
        <v>104</v>
      </c>
      <c r="BM390" s="206" t="s">
        <v>5001</v>
      </c>
    </row>
    <row r="391" spans="1:65" s="2" customFormat="1" ht="36">
      <c r="A391" s="37"/>
      <c r="B391" s="38"/>
      <c r="C391" s="39"/>
      <c r="D391" s="208" t="s">
        <v>270</v>
      </c>
      <c r="E391" s="39"/>
      <c r="F391" s="209" t="s">
        <v>5002</v>
      </c>
      <c r="G391" s="39"/>
      <c r="H391" s="39"/>
      <c r="I391" s="118"/>
      <c r="J391" s="39"/>
      <c r="K391" s="39"/>
      <c r="L391" s="42"/>
      <c r="M391" s="210"/>
      <c r="N391" s="211"/>
      <c r="O391" s="67"/>
      <c r="P391" s="67"/>
      <c r="Q391" s="67"/>
      <c r="R391" s="67"/>
      <c r="S391" s="67"/>
      <c r="T391" s="68"/>
      <c r="U391" s="37"/>
      <c r="V391" s="37"/>
      <c r="W391" s="37"/>
      <c r="X391" s="37"/>
      <c r="Y391" s="37"/>
      <c r="Z391" s="37"/>
      <c r="AA391" s="37"/>
      <c r="AB391" s="37"/>
      <c r="AC391" s="37"/>
      <c r="AD391" s="37"/>
      <c r="AE391" s="37"/>
      <c r="AT391" s="19" t="s">
        <v>270</v>
      </c>
      <c r="AU391" s="19" t="s">
        <v>91</v>
      </c>
    </row>
    <row r="392" spans="1:65" s="12" customFormat="1" ht="25.9" customHeight="1">
      <c r="B392" s="179"/>
      <c r="C392" s="180"/>
      <c r="D392" s="181" t="s">
        <v>81</v>
      </c>
      <c r="E392" s="182" t="s">
        <v>3936</v>
      </c>
      <c r="F392" s="182" t="s">
        <v>3937</v>
      </c>
      <c r="G392" s="180"/>
      <c r="H392" s="180"/>
      <c r="I392" s="183"/>
      <c r="J392" s="184">
        <f>BK392</f>
        <v>0</v>
      </c>
      <c r="K392" s="180"/>
      <c r="L392" s="185"/>
      <c r="M392" s="186"/>
      <c r="N392" s="187"/>
      <c r="O392" s="187"/>
      <c r="P392" s="188">
        <f>SUM(P393:P395)</f>
        <v>0</v>
      </c>
      <c r="Q392" s="187"/>
      <c r="R392" s="188">
        <f>SUM(R393:R395)</f>
        <v>0</v>
      </c>
      <c r="S392" s="187"/>
      <c r="T392" s="189">
        <f>SUM(T393:T395)</f>
        <v>0</v>
      </c>
      <c r="AR392" s="190" t="s">
        <v>104</v>
      </c>
      <c r="AT392" s="191" t="s">
        <v>81</v>
      </c>
      <c r="AU392" s="191" t="s">
        <v>82</v>
      </c>
      <c r="AY392" s="190" t="s">
        <v>262</v>
      </c>
      <c r="BK392" s="192">
        <f>SUM(BK393:BK395)</f>
        <v>0</v>
      </c>
    </row>
    <row r="393" spans="1:65" s="2" customFormat="1" ht="16.5" customHeight="1">
      <c r="A393" s="37"/>
      <c r="B393" s="38"/>
      <c r="C393" s="195" t="s">
        <v>632</v>
      </c>
      <c r="D393" s="195" t="s">
        <v>264</v>
      </c>
      <c r="E393" s="196" t="s">
        <v>4778</v>
      </c>
      <c r="F393" s="197" t="s">
        <v>4779</v>
      </c>
      <c r="G393" s="198" t="s">
        <v>3941</v>
      </c>
      <c r="H393" s="199">
        <v>40</v>
      </c>
      <c r="I393" s="200"/>
      <c r="J393" s="201">
        <f>ROUND(I393*H393,2)</f>
        <v>0</v>
      </c>
      <c r="K393" s="197" t="s">
        <v>268</v>
      </c>
      <c r="L393" s="42"/>
      <c r="M393" s="202" t="s">
        <v>44</v>
      </c>
      <c r="N393" s="203" t="s">
        <v>53</v>
      </c>
      <c r="O393" s="67"/>
      <c r="P393" s="204">
        <f>O393*H393</f>
        <v>0</v>
      </c>
      <c r="Q393" s="204">
        <v>0</v>
      </c>
      <c r="R393" s="204">
        <f>Q393*H393</f>
        <v>0</v>
      </c>
      <c r="S393" s="204">
        <v>0</v>
      </c>
      <c r="T393" s="205">
        <f>S393*H393</f>
        <v>0</v>
      </c>
      <c r="U393" s="37"/>
      <c r="V393" s="37"/>
      <c r="W393" s="37"/>
      <c r="X393" s="37"/>
      <c r="Y393" s="37"/>
      <c r="Z393" s="37"/>
      <c r="AA393" s="37"/>
      <c r="AB393" s="37"/>
      <c r="AC393" s="37"/>
      <c r="AD393" s="37"/>
      <c r="AE393" s="37"/>
      <c r="AR393" s="206" t="s">
        <v>3942</v>
      </c>
      <c r="AT393" s="206" t="s">
        <v>264</v>
      </c>
      <c r="AU393" s="206" t="s">
        <v>89</v>
      </c>
      <c r="AY393" s="19" t="s">
        <v>262</v>
      </c>
      <c r="BE393" s="207">
        <f>IF(N393="základní",J393,0)</f>
        <v>0</v>
      </c>
      <c r="BF393" s="207">
        <f>IF(N393="snížená",J393,0)</f>
        <v>0</v>
      </c>
      <c r="BG393" s="207">
        <f>IF(N393="zákl. přenesená",J393,0)</f>
        <v>0</v>
      </c>
      <c r="BH393" s="207">
        <f>IF(N393="sníž. přenesená",J393,0)</f>
        <v>0</v>
      </c>
      <c r="BI393" s="207">
        <f>IF(N393="nulová",J393,0)</f>
        <v>0</v>
      </c>
      <c r="BJ393" s="19" t="s">
        <v>89</v>
      </c>
      <c r="BK393" s="207">
        <f>ROUND(I393*H393,2)</f>
        <v>0</v>
      </c>
      <c r="BL393" s="19" t="s">
        <v>3942</v>
      </c>
      <c r="BM393" s="206" t="s">
        <v>5003</v>
      </c>
    </row>
    <row r="394" spans="1:65" s="13" customFormat="1" ht="10">
      <c r="B394" s="212"/>
      <c r="C394" s="213"/>
      <c r="D394" s="208" t="s">
        <v>272</v>
      </c>
      <c r="E394" s="214" t="s">
        <v>44</v>
      </c>
      <c r="F394" s="215" t="s">
        <v>4134</v>
      </c>
      <c r="G394" s="213"/>
      <c r="H394" s="214" t="s">
        <v>44</v>
      </c>
      <c r="I394" s="216"/>
      <c r="J394" s="213"/>
      <c r="K394" s="213"/>
      <c r="L394" s="217"/>
      <c r="M394" s="218"/>
      <c r="N394" s="219"/>
      <c r="O394" s="219"/>
      <c r="P394" s="219"/>
      <c r="Q394" s="219"/>
      <c r="R394" s="219"/>
      <c r="S394" s="219"/>
      <c r="T394" s="220"/>
      <c r="AT394" s="221" t="s">
        <v>272</v>
      </c>
      <c r="AU394" s="221" t="s">
        <v>89</v>
      </c>
      <c r="AV394" s="13" t="s">
        <v>89</v>
      </c>
      <c r="AW394" s="13" t="s">
        <v>38</v>
      </c>
      <c r="AX394" s="13" t="s">
        <v>82</v>
      </c>
      <c r="AY394" s="221" t="s">
        <v>262</v>
      </c>
    </row>
    <row r="395" spans="1:65" s="15" customFormat="1" ht="10">
      <c r="B395" s="233"/>
      <c r="C395" s="234"/>
      <c r="D395" s="208" t="s">
        <v>272</v>
      </c>
      <c r="E395" s="235" t="s">
        <v>44</v>
      </c>
      <c r="F395" s="236" t="s">
        <v>3945</v>
      </c>
      <c r="G395" s="234"/>
      <c r="H395" s="237">
        <v>40</v>
      </c>
      <c r="I395" s="238"/>
      <c r="J395" s="234"/>
      <c r="K395" s="234"/>
      <c r="L395" s="239"/>
      <c r="M395" s="240"/>
      <c r="N395" s="241"/>
      <c r="O395" s="241"/>
      <c r="P395" s="241"/>
      <c r="Q395" s="241"/>
      <c r="R395" s="241"/>
      <c r="S395" s="241"/>
      <c r="T395" s="242"/>
      <c r="AT395" s="243" t="s">
        <v>272</v>
      </c>
      <c r="AU395" s="243" t="s">
        <v>89</v>
      </c>
      <c r="AV395" s="15" t="s">
        <v>91</v>
      </c>
      <c r="AW395" s="15" t="s">
        <v>38</v>
      </c>
      <c r="AX395" s="15" t="s">
        <v>89</v>
      </c>
      <c r="AY395" s="243" t="s">
        <v>262</v>
      </c>
    </row>
    <row r="396" spans="1:65" s="12" customFormat="1" ht="25.9" customHeight="1">
      <c r="B396" s="179"/>
      <c r="C396" s="180"/>
      <c r="D396" s="181" t="s">
        <v>81</v>
      </c>
      <c r="E396" s="182" t="s">
        <v>4786</v>
      </c>
      <c r="F396" s="182" t="s">
        <v>4787</v>
      </c>
      <c r="G396" s="180"/>
      <c r="H396" s="180"/>
      <c r="I396" s="183"/>
      <c r="J396" s="184">
        <f>BK396</f>
        <v>0</v>
      </c>
      <c r="K396" s="180"/>
      <c r="L396" s="185"/>
      <c r="M396" s="186"/>
      <c r="N396" s="187"/>
      <c r="O396" s="187"/>
      <c r="P396" s="188">
        <f>P397</f>
        <v>0</v>
      </c>
      <c r="Q396" s="187"/>
      <c r="R396" s="188">
        <f>R397</f>
        <v>0</v>
      </c>
      <c r="S396" s="187"/>
      <c r="T396" s="189">
        <f>T397</f>
        <v>0</v>
      </c>
      <c r="AR396" s="190" t="s">
        <v>322</v>
      </c>
      <c r="AT396" s="191" t="s">
        <v>81</v>
      </c>
      <c r="AU396" s="191" t="s">
        <v>82</v>
      </c>
      <c r="AY396" s="190" t="s">
        <v>262</v>
      </c>
      <c r="BK396" s="192">
        <f>BK397</f>
        <v>0</v>
      </c>
    </row>
    <row r="397" spans="1:65" s="12" customFormat="1" ht="22.75" customHeight="1">
      <c r="B397" s="179"/>
      <c r="C397" s="180"/>
      <c r="D397" s="181" t="s">
        <v>81</v>
      </c>
      <c r="E397" s="193" t="s">
        <v>4788</v>
      </c>
      <c r="F397" s="193" t="s">
        <v>4789</v>
      </c>
      <c r="G397" s="180"/>
      <c r="H397" s="180"/>
      <c r="I397" s="183"/>
      <c r="J397" s="194">
        <f>BK397</f>
        <v>0</v>
      </c>
      <c r="K397" s="180"/>
      <c r="L397" s="185"/>
      <c r="M397" s="186"/>
      <c r="N397" s="187"/>
      <c r="O397" s="187"/>
      <c r="P397" s="188">
        <f>SUM(P398:P399)</f>
        <v>0</v>
      </c>
      <c r="Q397" s="187"/>
      <c r="R397" s="188">
        <f>SUM(R398:R399)</f>
        <v>0</v>
      </c>
      <c r="S397" s="187"/>
      <c r="T397" s="189">
        <f>SUM(T398:T399)</f>
        <v>0</v>
      </c>
      <c r="AR397" s="190" t="s">
        <v>322</v>
      </c>
      <c r="AT397" s="191" t="s">
        <v>81</v>
      </c>
      <c r="AU397" s="191" t="s">
        <v>89</v>
      </c>
      <c r="AY397" s="190" t="s">
        <v>262</v>
      </c>
      <c r="BK397" s="192">
        <f>SUM(BK398:BK399)</f>
        <v>0</v>
      </c>
    </row>
    <row r="398" spans="1:65" s="2" customFormat="1" ht="16.5" customHeight="1">
      <c r="A398" s="37"/>
      <c r="B398" s="38"/>
      <c r="C398" s="195" t="s">
        <v>638</v>
      </c>
      <c r="D398" s="195" t="s">
        <v>264</v>
      </c>
      <c r="E398" s="196" t="s">
        <v>4790</v>
      </c>
      <c r="F398" s="197" t="s">
        <v>4791</v>
      </c>
      <c r="G398" s="198" t="s">
        <v>1435</v>
      </c>
      <c r="H398" s="199">
        <v>1</v>
      </c>
      <c r="I398" s="200"/>
      <c r="J398" s="201">
        <f>ROUND(I398*H398,2)</f>
        <v>0</v>
      </c>
      <c r="K398" s="197" t="s">
        <v>268</v>
      </c>
      <c r="L398" s="42"/>
      <c r="M398" s="202" t="s">
        <v>44</v>
      </c>
      <c r="N398" s="203" t="s">
        <v>53</v>
      </c>
      <c r="O398" s="67"/>
      <c r="P398" s="204">
        <f>O398*H398</f>
        <v>0</v>
      </c>
      <c r="Q398" s="204">
        <v>0</v>
      </c>
      <c r="R398" s="204">
        <f>Q398*H398</f>
        <v>0</v>
      </c>
      <c r="S398" s="204">
        <v>0</v>
      </c>
      <c r="T398" s="205">
        <f>S398*H398</f>
        <v>0</v>
      </c>
      <c r="U398" s="37"/>
      <c r="V398" s="37"/>
      <c r="W398" s="37"/>
      <c r="X398" s="37"/>
      <c r="Y398" s="37"/>
      <c r="Z398" s="37"/>
      <c r="AA398" s="37"/>
      <c r="AB398" s="37"/>
      <c r="AC398" s="37"/>
      <c r="AD398" s="37"/>
      <c r="AE398" s="37"/>
      <c r="AR398" s="206" t="s">
        <v>4792</v>
      </c>
      <c r="AT398" s="206" t="s">
        <v>264</v>
      </c>
      <c r="AU398" s="206" t="s">
        <v>91</v>
      </c>
      <c r="AY398" s="19" t="s">
        <v>262</v>
      </c>
      <c r="BE398" s="207">
        <f>IF(N398="základní",J398,0)</f>
        <v>0</v>
      </c>
      <c r="BF398" s="207">
        <f>IF(N398="snížená",J398,0)</f>
        <v>0</v>
      </c>
      <c r="BG398" s="207">
        <f>IF(N398="zákl. přenesená",J398,0)</f>
        <v>0</v>
      </c>
      <c r="BH398" s="207">
        <f>IF(N398="sníž. přenesená",J398,0)</f>
        <v>0</v>
      </c>
      <c r="BI398" s="207">
        <f>IF(N398="nulová",J398,0)</f>
        <v>0</v>
      </c>
      <c r="BJ398" s="19" t="s">
        <v>89</v>
      </c>
      <c r="BK398" s="207">
        <f>ROUND(I398*H398,2)</f>
        <v>0</v>
      </c>
      <c r="BL398" s="19" t="s">
        <v>4792</v>
      </c>
      <c r="BM398" s="206" t="s">
        <v>5004</v>
      </c>
    </row>
    <row r="399" spans="1:65" s="2" customFormat="1" ht="18">
      <c r="A399" s="37"/>
      <c r="B399" s="38"/>
      <c r="C399" s="39"/>
      <c r="D399" s="208" t="s">
        <v>421</v>
      </c>
      <c r="E399" s="39"/>
      <c r="F399" s="209" t="s">
        <v>5005</v>
      </c>
      <c r="G399" s="39"/>
      <c r="H399" s="39"/>
      <c r="I399" s="118"/>
      <c r="J399" s="39"/>
      <c r="K399" s="39"/>
      <c r="L399" s="42"/>
      <c r="M399" s="271"/>
      <c r="N399" s="272"/>
      <c r="O399" s="273"/>
      <c r="P399" s="273"/>
      <c r="Q399" s="273"/>
      <c r="R399" s="273"/>
      <c r="S399" s="273"/>
      <c r="T399" s="274"/>
      <c r="U399" s="37"/>
      <c r="V399" s="37"/>
      <c r="W399" s="37"/>
      <c r="X399" s="37"/>
      <c r="Y399" s="37"/>
      <c r="Z399" s="37"/>
      <c r="AA399" s="37"/>
      <c r="AB399" s="37"/>
      <c r="AC399" s="37"/>
      <c r="AD399" s="37"/>
      <c r="AE399" s="37"/>
      <c r="AT399" s="19" t="s">
        <v>421</v>
      </c>
      <c r="AU399" s="19" t="s">
        <v>91</v>
      </c>
    </row>
    <row r="400" spans="1:65" s="2" customFormat="1" ht="7" customHeight="1">
      <c r="A400" s="37"/>
      <c r="B400" s="50"/>
      <c r="C400" s="51"/>
      <c r="D400" s="51"/>
      <c r="E400" s="51"/>
      <c r="F400" s="51"/>
      <c r="G400" s="51"/>
      <c r="H400" s="51"/>
      <c r="I400" s="145"/>
      <c r="J400" s="51"/>
      <c r="K400" s="51"/>
      <c r="L400" s="42"/>
      <c r="M400" s="37"/>
      <c r="O400" s="37"/>
      <c r="P400" s="37"/>
      <c r="Q400" s="37"/>
      <c r="R400" s="37"/>
      <c r="S400" s="37"/>
      <c r="T400" s="37"/>
      <c r="U400" s="37"/>
      <c r="V400" s="37"/>
      <c r="W400" s="37"/>
      <c r="X400" s="37"/>
      <c r="Y400" s="37"/>
      <c r="Z400" s="37"/>
      <c r="AA400" s="37"/>
      <c r="AB400" s="37"/>
      <c r="AC400" s="37"/>
      <c r="AD400" s="37"/>
      <c r="AE400" s="37"/>
    </row>
  </sheetData>
  <sheetProtection algorithmName="SHA-512" hashValue="WdbzwK/dD+KrDfqXZ4qeGJ4rqPhCv+9XJaIGB/vSaiSFWsgNarFi+ltyg9DwpPNJkfka8Ok/5nNY4dUo06304w==" saltValue="NeFRRVsNT9Q5vj6e5U6uqVgxKhOFNfIu/fo4rWEm5McUtrQ8yMlWDfsU24jyHlmRrzlvmbVwl4m+skpqJX4yYA==" spinCount="100000" sheet="1" objects="1" scenarios="1" formatColumns="0" formatRows="0" autoFilter="0"/>
  <autoFilter ref="C97:K399"/>
  <mergeCells count="15">
    <mergeCell ref="E84:H84"/>
    <mergeCell ref="E88:H88"/>
    <mergeCell ref="E86:H86"/>
    <mergeCell ref="E90:H90"/>
    <mergeCell ref="L2:V2"/>
    <mergeCell ref="E31:H31"/>
    <mergeCell ref="E52:H52"/>
    <mergeCell ref="E56:H56"/>
    <mergeCell ref="E54:H54"/>
    <mergeCell ref="E58:H58"/>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8.xml><?xml version="1.0" encoding="utf-8"?>
<worksheet xmlns="http://schemas.openxmlformats.org/spreadsheetml/2006/main" xmlns:r="http://schemas.openxmlformats.org/officeDocument/2006/relationships">
  <sheetPr>
    <pageSetUpPr fitToPage="1"/>
  </sheetPr>
  <dimension ref="A2:BM136"/>
  <sheetViews>
    <sheetView showGridLines="0" workbookViewId="0"/>
  </sheetViews>
  <sheetFormatPr defaultRowHeight="14.5"/>
  <cols>
    <col min="1" max="1" width="8.33203125" style="1" customWidth="1"/>
    <col min="2" max="2" width="1.6640625" style="1" customWidth="1"/>
    <col min="3" max="3" width="4.109375" style="1" customWidth="1"/>
    <col min="4" max="4" width="4.33203125" style="1" customWidth="1"/>
    <col min="5" max="5" width="17.109375" style="1" customWidth="1"/>
    <col min="6" max="6" width="100.77734375" style="1" customWidth="1"/>
    <col min="7" max="7" width="7" style="1" customWidth="1"/>
    <col min="8" max="8" width="11.44140625" style="1" customWidth="1"/>
    <col min="9" max="9" width="20.109375" style="111" customWidth="1"/>
    <col min="10" max="11" width="20.109375" style="1" customWidth="1"/>
    <col min="12" max="12" width="9.33203125" style="1" customWidth="1"/>
    <col min="13" max="13" width="10.77734375" style="1" hidden="1" customWidth="1"/>
    <col min="14" max="14" width="9.33203125" style="1" hidden="1"/>
    <col min="15" max="20" width="14.10937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7" customHeight="1">
      <c r="I2" s="111"/>
      <c r="L2" s="376"/>
      <c r="M2" s="376"/>
      <c r="N2" s="376"/>
      <c r="O2" s="376"/>
      <c r="P2" s="376"/>
      <c r="Q2" s="376"/>
      <c r="R2" s="376"/>
      <c r="S2" s="376"/>
      <c r="T2" s="376"/>
      <c r="U2" s="376"/>
      <c r="V2" s="376"/>
      <c r="AT2" s="19" t="s">
        <v>123</v>
      </c>
    </row>
    <row r="3" spans="1:46" s="1" customFormat="1" ht="7" customHeight="1">
      <c r="B3" s="112"/>
      <c r="C3" s="113"/>
      <c r="D3" s="113"/>
      <c r="E3" s="113"/>
      <c r="F3" s="113"/>
      <c r="G3" s="113"/>
      <c r="H3" s="113"/>
      <c r="I3" s="114"/>
      <c r="J3" s="113"/>
      <c r="K3" s="113"/>
      <c r="L3" s="22"/>
      <c r="AT3" s="19" t="s">
        <v>91</v>
      </c>
    </row>
    <row r="4" spans="1:46" s="1" customFormat="1" ht="25" customHeight="1">
      <c r="B4" s="22"/>
      <c r="D4" s="115" t="s">
        <v>207</v>
      </c>
      <c r="I4" s="111"/>
      <c r="L4" s="22"/>
      <c r="M4" s="116" t="s">
        <v>10</v>
      </c>
      <c r="AT4" s="19" t="s">
        <v>4</v>
      </c>
    </row>
    <row r="5" spans="1:46" s="1" customFormat="1" ht="7" customHeight="1">
      <c r="B5" s="22"/>
      <c r="I5" s="111"/>
      <c r="L5" s="22"/>
    </row>
    <row r="6" spans="1:46" s="1" customFormat="1" ht="12" customHeight="1">
      <c r="B6" s="22"/>
      <c r="D6" s="117" t="s">
        <v>16</v>
      </c>
      <c r="I6" s="111"/>
      <c r="L6" s="22"/>
    </row>
    <row r="7" spans="1:46" s="1" customFormat="1" ht="16.5" customHeight="1">
      <c r="B7" s="22"/>
      <c r="E7" s="402" t="str">
        <f>'Rekapitulace stavby'!K6</f>
        <v>EHC CZECH s.r.o. – Podnikatelský inkubátor – Evropská ul., Cheb</v>
      </c>
      <c r="F7" s="403"/>
      <c r="G7" s="403"/>
      <c r="H7" s="403"/>
      <c r="I7" s="111"/>
      <c r="L7" s="22"/>
    </row>
    <row r="8" spans="1:46" ht="12.5">
      <c r="B8" s="22"/>
      <c r="D8" s="117" t="s">
        <v>208</v>
      </c>
      <c r="L8" s="22"/>
    </row>
    <row r="9" spans="1:46" s="1" customFormat="1" ht="16.5" customHeight="1">
      <c r="B9" s="22"/>
      <c r="E9" s="402" t="s">
        <v>209</v>
      </c>
      <c r="F9" s="376"/>
      <c r="G9" s="376"/>
      <c r="H9" s="376"/>
      <c r="I9" s="111"/>
      <c r="L9" s="22"/>
    </row>
    <row r="10" spans="1:46" s="1" customFormat="1" ht="12" customHeight="1">
      <c r="B10" s="22"/>
      <c r="D10" s="117" t="s">
        <v>210</v>
      </c>
      <c r="I10" s="111"/>
      <c r="L10" s="22"/>
    </row>
    <row r="11" spans="1:46" s="2" customFormat="1" ht="16.5" customHeight="1">
      <c r="A11" s="37"/>
      <c r="B11" s="42"/>
      <c r="C11" s="37"/>
      <c r="D11" s="37"/>
      <c r="E11" s="412" t="s">
        <v>4228</v>
      </c>
      <c r="F11" s="404"/>
      <c r="G11" s="404"/>
      <c r="H11" s="404"/>
      <c r="I11" s="118"/>
      <c r="J11" s="37"/>
      <c r="K11" s="37"/>
      <c r="L11" s="119"/>
      <c r="S11" s="37"/>
      <c r="T11" s="37"/>
      <c r="U11" s="37"/>
      <c r="V11" s="37"/>
      <c r="W11" s="37"/>
      <c r="X11" s="37"/>
      <c r="Y11" s="37"/>
      <c r="Z11" s="37"/>
      <c r="AA11" s="37"/>
      <c r="AB11" s="37"/>
      <c r="AC11" s="37"/>
      <c r="AD11" s="37"/>
      <c r="AE11" s="37"/>
    </row>
    <row r="12" spans="1:46" s="2" customFormat="1" ht="12" customHeight="1">
      <c r="A12" s="37"/>
      <c r="B12" s="42"/>
      <c r="C12" s="37"/>
      <c r="D12" s="117" t="s">
        <v>4229</v>
      </c>
      <c r="E12" s="37"/>
      <c r="F12" s="37"/>
      <c r="G12" s="37"/>
      <c r="H12" s="37"/>
      <c r="I12" s="118"/>
      <c r="J12" s="37"/>
      <c r="K12" s="37"/>
      <c r="L12" s="119"/>
      <c r="S12" s="37"/>
      <c r="T12" s="37"/>
      <c r="U12" s="37"/>
      <c r="V12" s="37"/>
      <c r="W12" s="37"/>
      <c r="X12" s="37"/>
      <c r="Y12" s="37"/>
      <c r="Z12" s="37"/>
      <c r="AA12" s="37"/>
      <c r="AB12" s="37"/>
      <c r="AC12" s="37"/>
      <c r="AD12" s="37"/>
      <c r="AE12" s="37"/>
    </row>
    <row r="13" spans="1:46" s="2" customFormat="1" ht="16.5" customHeight="1">
      <c r="A13" s="37"/>
      <c r="B13" s="42"/>
      <c r="C13" s="37"/>
      <c r="D13" s="37"/>
      <c r="E13" s="405" t="s">
        <v>5006</v>
      </c>
      <c r="F13" s="404"/>
      <c r="G13" s="404"/>
      <c r="H13" s="404"/>
      <c r="I13" s="118"/>
      <c r="J13" s="37"/>
      <c r="K13" s="37"/>
      <c r="L13" s="119"/>
      <c r="S13" s="37"/>
      <c r="T13" s="37"/>
      <c r="U13" s="37"/>
      <c r="V13" s="37"/>
      <c r="W13" s="37"/>
      <c r="X13" s="37"/>
      <c r="Y13" s="37"/>
      <c r="Z13" s="37"/>
      <c r="AA13" s="37"/>
      <c r="AB13" s="37"/>
      <c r="AC13" s="37"/>
      <c r="AD13" s="37"/>
      <c r="AE13" s="37"/>
    </row>
    <row r="14" spans="1:46" s="2" customFormat="1" ht="10">
      <c r="A14" s="37"/>
      <c r="B14" s="42"/>
      <c r="C14" s="37"/>
      <c r="D14" s="37"/>
      <c r="E14" s="37"/>
      <c r="F14" s="37"/>
      <c r="G14" s="37"/>
      <c r="H14" s="37"/>
      <c r="I14" s="118"/>
      <c r="J14" s="37"/>
      <c r="K14" s="37"/>
      <c r="L14" s="119"/>
      <c r="S14" s="37"/>
      <c r="T14" s="37"/>
      <c r="U14" s="37"/>
      <c r="V14" s="37"/>
      <c r="W14" s="37"/>
      <c r="X14" s="37"/>
      <c r="Y14" s="37"/>
      <c r="Z14" s="37"/>
      <c r="AA14" s="37"/>
      <c r="AB14" s="37"/>
      <c r="AC14" s="37"/>
      <c r="AD14" s="37"/>
      <c r="AE14" s="37"/>
    </row>
    <row r="15" spans="1:46" s="2" customFormat="1" ht="12" customHeight="1">
      <c r="A15" s="37"/>
      <c r="B15" s="42"/>
      <c r="C15" s="37"/>
      <c r="D15" s="117" t="s">
        <v>18</v>
      </c>
      <c r="E15" s="37"/>
      <c r="F15" s="105" t="s">
        <v>44</v>
      </c>
      <c r="G15" s="37"/>
      <c r="H15" s="37"/>
      <c r="I15" s="120" t="s">
        <v>20</v>
      </c>
      <c r="J15" s="105" t="s">
        <v>44</v>
      </c>
      <c r="K15" s="37"/>
      <c r="L15" s="119"/>
      <c r="S15" s="37"/>
      <c r="T15" s="37"/>
      <c r="U15" s="37"/>
      <c r="V15" s="37"/>
      <c r="W15" s="37"/>
      <c r="X15" s="37"/>
      <c r="Y15" s="37"/>
      <c r="Z15" s="37"/>
      <c r="AA15" s="37"/>
      <c r="AB15" s="37"/>
      <c r="AC15" s="37"/>
      <c r="AD15" s="37"/>
      <c r="AE15" s="37"/>
    </row>
    <row r="16" spans="1:46" s="2" customFormat="1" ht="12" customHeight="1">
      <c r="A16" s="37"/>
      <c r="B16" s="42"/>
      <c r="C16" s="37"/>
      <c r="D16" s="117" t="s">
        <v>22</v>
      </c>
      <c r="E16" s="37"/>
      <c r="F16" s="105" t="s">
        <v>23</v>
      </c>
      <c r="G16" s="37"/>
      <c r="H16" s="37"/>
      <c r="I16" s="120" t="s">
        <v>24</v>
      </c>
      <c r="J16" s="121" t="str">
        <f>'Rekapitulace stavby'!AN8</f>
        <v>2. 9. 2020</v>
      </c>
      <c r="K16" s="37"/>
      <c r="L16" s="119"/>
      <c r="S16" s="37"/>
      <c r="T16" s="37"/>
      <c r="U16" s="37"/>
      <c r="V16" s="37"/>
      <c r="W16" s="37"/>
      <c r="X16" s="37"/>
      <c r="Y16" s="37"/>
      <c r="Z16" s="37"/>
      <c r="AA16" s="37"/>
      <c r="AB16" s="37"/>
      <c r="AC16" s="37"/>
      <c r="AD16" s="37"/>
      <c r="AE16" s="37"/>
    </row>
    <row r="17" spans="1:31" s="2" customFormat="1" ht="10.75" customHeight="1">
      <c r="A17" s="37"/>
      <c r="B17" s="42"/>
      <c r="C17" s="37"/>
      <c r="D17" s="37"/>
      <c r="E17" s="37"/>
      <c r="F17" s="37"/>
      <c r="G17" s="37"/>
      <c r="H17" s="37"/>
      <c r="I17" s="118"/>
      <c r="J17" s="37"/>
      <c r="K17" s="37"/>
      <c r="L17" s="119"/>
      <c r="S17" s="37"/>
      <c r="T17" s="37"/>
      <c r="U17" s="37"/>
      <c r="V17" s="37"/>
      <c r="W17" s="37"/>
      <c r="X17" s="37"/>
      <c r="Y17" s="37"/>
      <c r="Z17" s="37"/>
      <c r="AA17" s="37"/>
      <c r="AB17" s="37"/>
      <c r="AC17" s="37"/>
      <c r="AD17" s="37"/>
      <c r="AE17" s="37"/>
    </row>
    <row r="18" spans="1:31" s="2" customFormat="1" ht="12" customHeight="1">
      <c r="A18" s="37"/>
      <c r="B18" s="42"/>
      <c r="C18" s="37"/>
      <c r="D18" s="117" t="s">
        <v>30</v>
      </c>
      <c r="E18" s="37"/>
      <c r="F18" s="37"/>
      <c r="G18" s="37"/>
      <c r="H18" s="37"/>
      <c r="I18" s="120" t="s">
        <v>31</v>
      </c>
      <c r="J18" s="105" t="s">
        <v>32</v>
      </c>
      <c r="K18" s="37"/>
      <c r="L18" s="119"/>
      <c r="S18" s="37"/>
      <c r="T18" s="37"/>
      <c r="U18" s="37"/>
      <c r="V18" s="37"/>
      <c r="W18" s="37"/>
      <c r="X18" s="37"/>
      <c r="Y18" s="37"/>
      <c r="Z18" s="37"/>
      <c r="AA18" s="37"/>
      <c r="AB18" s="37"/>
      <c r="AC18" s="37"/>
      <c r="AD18" s="37"/>
      <c r="AE18" s="37"/>
    </row>
    <row r="19" spans="1:31" s="2" customFormat="1" ht="18" customHeight="1">
      <c r="A19" s="37"/>
      <c r="B19" s="42"/>
      <c r="C19" s="37"/>
      <c r="D19" s="37"/>
      <c r="E19" s="105" t="s">
        <v>33</v>
      </c>
      <c r="F19" s="37"/>
      <c r="G19" s="37"/>
      <c r="H19" s="37"/>
      <c r="I19" s="120" t="s">
        <v>34</v>
      </c>
      <c r="J19" s="105" t="s">
        <v>35</v>
      </c>
      <c r="K19" s="37"/>
      <c r="L19" s="119"/>
      <c r="S19" s="37"/>
      <c r="T19" s="37"/>
      <c r="U19" s="37"/>
      <c r="V19" s="37"/>
      <c r="W19" s="37"/>
      <c r="X19" s="37"/>
      <c r="Y19" s="37"/>
      <c r="Z19" s="37"/>
      <c r="AA19" s="37"/>
      <c r="AB19" s="37"/>
      <c r="AC19" s="37"/>
      <c r="AD19" s="37"/>
      <c r="AE19" s="37"/>
    </row>
    <row r="20" spans="1:31" s="2" customFormat="1" ht="7" customHeight="1">
      <c r="A20" s="37"/>
      <c r="B20" s="42"/>
      <c r="C20" s="37"/>
      <c r="D20" s="37"/>
      <c r="E20" s="37"/>
      <c r="F20" s="37"/>
      <c r="G20" s="37"/>
      <c r="H20" s="37"/>
      <c r="I20" s="118"/>
      <c r="J20" s="37"/>
      <c r="K20" s="37"/>
      <c r="L20" s="119"/>
      <c r="S20" s="37"/>
      <c r="T20" s="37"/>
      <c r="U20" s="37"/>
      <c r="V20" s="37"/>
      <c r="W20" s="37"/>
      <c r="X20" s="37"/>
      <c r="Y20" s="37"/>
      <c r="Z20" s="37"/>
      <c r="AA20" s="37"/>
      <c r="AB20" s="37"/>
      <c r="AC20" s="37"/>
      <c r="AD20" s="37"/>
      <c r="AE20" s="37"/>
    </row>
    <row r="21" spans="1:31" s="2" customFormat="1" ht="12" customHeight="1">
      <c r="A21" s="37"/>
      <c r="B21" s="42"/>
      <c r="C21" s="37"/>
      <c r="D21" s="117" t="s">
        <v>36</v>
      </c>
      <c r="E21" s="37"/>
      <c r="F21" s="37"/>
      <c r="G21" s="37"/>
      <c r="H21" s="37"/>
      <c r="I21" s="120" t="s">
        <v>31</v>
      </c>
      <c r="J21" s="32" t="str">
        <f>'Rekapitulace stavby'!AN13</f>
        <v>Vyplň údaj</v>
      </c>
      <c r="K21" s="37"/>
      <c r="L21" s="119"/>
      <c r="S21" s="37"/>
      <c r="T21" s="37"/>
      <c r="U21" s="37"/>
      <c r="V21" s="37"/>
      <c r="W21" s="37"/>
      <c r="X21" s="37"/>
      <c r="Y21" s="37"/>
      <c r="Z21" s="37"/>
      <c r="AA21" s="37"/>
      <c r="AB21" s="37"/>
      <c r="AC21" s="37"/>
      <c r="AD21" s="37"/>
      <c r="AE21" s="37"/>
    </row>
    <row r="22" spans="1:31" s="2" customFormat="1" ht="18" customHeight="1">
      <c r="A22" s="37"/>
      <c r="B22" s="42"/>
      <c r="C22" s="37"/>
      <c r="D22" s="37"/>
      <c r="E22" s="406" t="str">
        <f>'Rekapitulace stavby'!E14</f>
        <v>Vyplň údaj</v>
      </c>
      <c r="F22" s="407"/>
      <c r="G22" s="407"/>
      <c r="H22" s="407"/>
      <c r="I22" s="120" t="s">
        <v>34</v>
      </c>
      <c r="J22" s="32" t="str">
        <f>'Rekapitulace stavby'!AN14</f>
        <v>Vyplň údaj</v>
      </c>
      <c r="K22" s="37"/>
      <c r="L22" s="119"/>
      <c r="S22" s="37"/>
      <c r="T22" s="37"/>
      <c r="U22" s="37"/>
      <c r="V22" s="37"/>
      <c r="W22" s="37"/>
      <c r="X22" s="37"/>
      <c r="Y22" s="37"/>
      <c r="Z22" s="37"/>
      <c r="AA22" s="37"/>
      <c r="AB22" s="37"/>
      <c r="AC22" s="37"/>
      <c r="AD22" s="37"/>
      <c r="AE22" s="37"/>
    </row>
    <row r="23" spans="1:31" s="2" customFormat="1" ht="7" customHeight="1">
      <c r="A23" s="37"/>
      <c r="B23" s="42"/>
      <c r="C23" s="37"/>
      <c r="D23" s="37"/>
      <c r="E23" s="37"/>
      <c r="F23" s="37"/>
      <c r="G23" s="37"/>
      <c r="H23" s="37"/>
      <c r="I23" s="118"/>
      <c r="J23" s="37"/>
      <c r="K23" s="37"/>
      <c r="L23" s="119"/>
      <c r="S23" s="37"/>
      <c r="T23" s="37"/>
      <c r="U23" s="37"/>
      <c r="V23" s="37"/>
      <c r="W23" s="37"/>
      <c r="X23" s="37"/>
      <c r="Y23" s="37"/>
      <c r="Z23" s="37"/>
      <c r="AA23" s="37"/>
      <c r="AB23" s="37"/>
      <c r="AC23" s="37"/>
      <c r="AD23" s="37"/>
      <c r="AE23" s="37"/>
    </row>
    <row r="24" spans="1:31" s="2" customFormat="1" ht="12" customHeight="1">
      <c r="A24" s="37"/>
      <c r="B24" s="42"/>
      <c r="C24" s="37"/>
      <c r="D24" s="117" t="s">
        <v>39</v>
      </c>
      <c r="E24" s="37"/>
      <c r="F24" s="37"/>
      <c r="G24" s="37"/>
      <c r="H24" s="37"/>
      <c r="I24" s="120" t="s">
        <v>31</v>
      </c>
      <c r="J24" s="105" t="s">
        <v>40</v>
      </c>
      <c r="K24" s="37"/>
      <c r="L24" s="119"/>
      <c r="S24" s="37"/>
      <c r="T24" s="37"/>
      <c r="U24" s="37"/>
      <c r="V24" s="37"/>
      <c r="W24" s="37"/>
      <c r="X24" s="37"/>
      <c r="Y24" s="37"/>
      <c r="Z24" s="37"/>
      <c r="AA24" s="37"/>
      <c r="AB24" s="37"/>
      <c r="AC24" s="37"/>
      <c r="AD24" s="37"/>
      <c r="AE24" s="37"/>
    </row>
    <row r="25" spans="1:31" s="2" customFormat="1" ht="18" customHeight="1">
      <c r="A25" s="37"/>
      <c r="B25" s="42"/>
      <c r="C25" s="37"/>
      <c r="D25" s="37"/>
      <c r="E25" s="105" t="s">
        <v>41</v>
      </c>
      <c r="F25" s="37"/>
      <c r="G25" s="37"/>
      <c r="H25" s="37"/>
      <c r="I25" s="120" t="s">
        <v>34</v>
      </c>
      <c r="J25" s="105" t="s">
        <v>42</v>
      </c>
      <c r="K25" s="37"/>
      <c r="L25" s="119"/>
      <c r="S25" s="37"/>
      <c r="T25" s="37"/>
      <c r="U25" s="37"/>
      <c r="V25" s="37"/>
      <c r="W25" s="37"/>
      <c r="X25" s="37"/>
      <c r="Y25" s="37"/>
      <c r="Z25" s="37"/>
      <c r="AA25" s="37"/>
      <c r="AB25" s="37"/>
      <c r="AC25" s="37"/>
      <c r="AD25" s="37"/>
      <c r="AE25" s="37"/>
    </row>
    <row r="26" spans="1:31" s="2" customFormat="1" ht="7" customHeight="1">
      <c r="A26" s="37"/>
      <c r="B26" s="42"/>
      <c r="C26" s="37"/>
      <c r="D26" s="37"/>
      <c r="E26" s="37"/>
      <c r="F26" s="37"/>
      <c r="G26" s="37"/>
      <c r="H26" s="37"/>
      <c r="I26" s="118"/>
      <c r="J26" s="37"/>
      <c r="K26" s="37"/>
      <c r="L26" s="119"/>
      <c r="S26" s="37"/>
      <c r="T26" s="37"/>
      <c r="U26" s="37"/>
      <c r="V26" s="37"/>
      <c r="W26" s="37"/>
      <c r="X26" s="37"/>
      <c r="Y26" s="37"/>
      <c r="Z26" s="37"/>
      <c r="AA26" s="37"/>
      <c r="AB26" s="37"/>
      <c r="AC26" s="37"/>
      <c r="AD26" s="37"/>
      <c r="AE26" s="37"/>
    </row>
    <row r="27" spans="1:31" s="2" customFormat="1" ht="12" customHeight="1">
      <c r="A27" s="37"/>
      <c r="B27" s="42"/>
      <c r="C27" s="37"/>
      <c r="D27" s="117" t="s">
        <v>43</v>
      </c>
      <c r="E27" s="37"/>
      <c r="F27" s="37"/>
      <c r="G27" s="37"/>
      <c r="H27" s="37"/>
      <c r="I27" s="120" t="s">
        <v>31</v>
      </c>
      <c r="J27" s="105" t="str">
        <f>IF('Rekapitulace stavby'!AN19="","",'Rekapitulace stavby'!AN19)</f>
        <v/>
      </c>
      <c r="K27" s="37"/>
      <c r="L27" s="119"/>
      <c r="S27" s="37"/>
      <c r="T27" s="37"/>
      <c r="U27" s="37"/>
      <c r="V27" s="37"/>
      <c r="W27" s="37"/>
      <c r="X27" s="37"/>
      <c r="Y27" s="37"/>
      <c r="Z27" s="37"/>
      <c r="AA27" s="37"/>
      <c r="AB27" s="37"/>
      <c r="AC27" s="37"/>
      <c r="AD27" s="37"/>
      <c r="AE27" s="37"/>
    </row>
    <row r="28" spans="1:31" s="2" customFormat="1" ht="18" customHeight="1">
      <c r="A28" s="37"/>
      <c r="B28" s="42"/>
      <c r="C28" s="37"/>
      <c r="D28" s="37"/>
      <c r="E28" s="105" t="str">
        <f>IF('Rekapitulace stavby'!E20="","",'Rekapitulace stavby'!E20)</f>
        <v xml:space="preserve"> </v>
      </c>
      <c r="F28" s="37"/>
      <c r="G28" s="37"/>
      <c r="H28" s="37"/>
      <c r="I28" s="120" t="s">
        <v>34</v>
      </c>
      <c r="J28" s="105" t="str">
        <f>IF('Rekapitulace stavby'!AN20="","",'Rekapitulace stavby'!AN20)</f>
        <v/>
      </c>
      <c r="K28" s="37"/>
      <c r="L28" s="119"/>
      <c r="S28" s="37"/>
      <c r="T28" s="37"/>
      <c r="U28" s="37"/>
      <c r="V28" s="37"/>
      <c r="W28" s="37"/>
      <c r="X28" s="37"/>
      <c r="Y28" s="37"/>
      <c r="Z28" s="37"/>
      <c r="AA28" s="37"/>
      <c r="AB28" s="37"/>
      <c r="AC28" s="37"/>
      <c r="AD28" s="37"/>
      <c r="AE28" s="37"/>
    </row>
    <row r="29" spans="1:31" s="2" customFormat="1" ht="7" customHeight="1">
      <c r="A29" s="37"/>
      <c r="B29" s="42"/>
      <c r="C29" s="37"/>
      <c r="D29" s="37"/>
      <c r="E29" s="37"/>
      <c r="F29" s="37"/>
      <c r="G29" s="37"/>
      <c r="H29" s="37"/>
      <c r="I29" s="118"/>
      <c r="J29" s="37"/>
      <c r="K29" s="37"/>
      <c r="L29" s="119"/>
      <c r="S29" s="37"/>
      <c r="T29" s="37"/>
      <c r="U29" s="37"/>
      <c r="V29" s="37"/>
      <c r="W29" s="37"/>
      <c r="X29" s="37"/>
      <c r="Y29" s="37"/>
      <c r="Z29" s="37"/>
      <c r="AA29" s="37"/>
      <c r="AB29" s="37"/>
      <c r="AC29" s="37"/>
      <c r="AD29" s="37"/>
      <c r="AE29" s="37"/>
    </row>
    <row r="30" spans="1:31" s="2" customFormat="1" ht="12" customHeight="1">
      <c r="A30" s="37"/>
      <c r="B30" s="42"/>
      <c r="C30" s="37"/>
      <c r="D30" s="117" t="s">
        <v>46</v>
      </c>
      <c r="E30" s="37"/>
      <c r="F30" s="37"/>
      <c r="G30" s="37"/>
      <c r="H30" s="37"/>
      <c r="I30" s="118"/>
      <c r="J30" s="37"/>
      <c r="K30" s="37"/>
      <c r="L30" s="119"/>
      <c r="S30" s="37"/>
      <c r="T30" s="37"/>
      <c r="U30" s="37"/>
      <c r="V30" s="37"/>
      <c r="W30" s="37"/>
      <c r="X30" s="37"/>
      <c r="Y30" s="37"/>
      <c r="Z30" s="37"/>
      <c r="AA30" s="37"/>
      <c r="AB30" s="37"/>
      <c r="AC30" s="37"/>
      <c r="AD30" s="37"/>
      <c r="AE30" s="37"/>
    </row>
    <row r="31" spans="1:31" s="8" customFormat="1" ht="214.5" customHeight="1">
      <c r="A31" s="122"/>
      <c r="B31" s="123"/>
      <c r="C31" s="122"/>
      <c r="D31" s="122"/>
      <c r="E31" s="408" t="s">
        <v>212</v>
      </c>
      <c r="F31" s="408"/>
      <c r="G31" s="408"/>
      <c r="H31" s="408"/>
      <c r="I31" s="124"/>
      <c r="J31" s="122"/>
      <c r="K31" s="122"/>
      <c r="L31" s="125"/>
      <c r="S31" s="122"/>
      <c r="T31" s="122"/>
      <c r="U31" s="122"/>
      <c r="V31" s="122"/>
      <c r="W31" s="122"/>
      <c r="X31" s="122"/>
      <c r="Y31" s="122"/>
      <c r="Z31" s="122"/>
      <c r="AA31" s="122"/>
      <c r="AB31" s="122"/>
      <c r="AC31" s="122"/>
      <c r="AD31" s="122"/>
      <c r="AE31" s="122"/>
    </row>
    <row r="32" spans="1:31" s="2" customFormat="1" ht="7" customHeight="1">
      <c r="A32" s="37"/>
      <c r="B32" s="42"/>
      <c r="C32" s="37"/>
      <c r="D32" s="37"/>
      <c r="E32" s="37"/>
      <c r="F32" s="37"/>
      <c r="G32" s="37"/>
      <c r="H32" s="37"/>
      <c r="I32" s="118"/>
      <c r="J32" s="37"/>
      <c r="K32" s="37"/>
      <c r="L32" s="119"/>
      <c r="S32" s="37"/>
      <c r="T32" s="37"/>
      <c r="U32" s="37"/>
      <c r="V32" s="37"/>
      <c r="W32" s="37"/>
      <c r="X32" s="37"/>
      <c r="Y32" s="37"/>
      <c r="Z32" s="37"/>
      <c r="AA32" s="37"/>
      <c r="AB32" s="37"/>
      <c r="AC32" s="37"/>
      <c r="AD32" s="37"/>
      <c r="AE32" s="37"/>
    </row>
    <row r="33" spans="1:31" s="2" customFormat="1" ht="7" customHeight="1">
      <c r="A33" s="37"/>
      <c r="B33" s="42"/>
      <c r="C33" s="37"/>
      <c r="D33" s="126"/>
      <c r="E33" s="126"/>
      <c r="F33" s="126"/>
      <c r="G33" s="126"/>
      <c r="H33" s="126"/>
      <c r="I33" s="127"/>
      <c r="J33" s="126"/>
      <c r="K33" s="126"/>
      <c r="L33" s="119"/>
      <c r="S33" s="37"/>
      <c r="T33" s="37"/>
      <c r="U33" s="37"/>
      <c r="V33" s="37"/>
      <c r="W33" s="37"/>
      <c r="X33" s="37"/>
      <c r="Y33" s="37"/>
      <c r="Z33" s="37"/>
      <c r="AA33" s="37"/>
      <c r="AB33" s="37"/>
      <c r="AC33" s="37"/>
      <c r="AD33" s="37"/>
      <c r="AE33" s="37"/>
    </row>
    <row r="34" spans="1:31" s="2" customFormat="1" ht="25.4" customHeight="1">
      <c r="A34" s="37"/>
      <c r="B34" s="42"/>
      <c r="C34" s="37"/>
      <c r="D34" s="128" t="s">
        <v>48</v>
      </c>
      <c r="E34" s="37"/>
      <c r="F34" s="37"/>
      <c r="G34" s="37"/>
      <c r="H34" s="37"/>
      <c r="I34" s="118"/>
      <c r="J34" s="129">
        <f>ROUND(J97, 2)</f>
        <v>0</v>
      </c>
      <c r="K34" s="37"/>
      <c r="L34" s="119"/>
      <c r="S34" s="37"/>
      <c r="T34" s="37"/>
      <c r="U34" s="37"/>
      <c r="V34" s="37"/>
      <c r="W34" s="37"/>
      <c r="X34" s="37"/>
      <c r="Y34" s="37"/>
      <c r="Z34" s="37"/>
      <c r="AA34" s="37"/>
      <c r="AB34" s="37"/>
      <c r="AC34" s="37"/>
      <c r="AD34" s="37"/>
      <c r="AE34" s="37"/>
    </row>
    <row r="35" spans="1:31" s="2" customFormat="1" ht="7" customHeight="1">
      <c r="A35" s="37"/>
      <c r="B35" s="42"/>
      <c r="C35" s="37"/>
      <c r="D35" s="126"/>
      <c r="E35" s="126"/>
      <c r="F35" s="126"/>
      <c r="G35" s="126"/>
      <c r="H35" s="126"/>
      <c r="I35" s="127"/>
      <c r="J35" s="126"/>
      <c r="K35" s="126"/>
      <c r="L35" s="119"/>
      <c r="S35" s="37"/>
      <c r="T35" s="37"/>
      <c r="U35" s="37"/>
      <c r="V35" s="37"/>
      <c r="W35" s="37"/>
      <c r="X35" s="37"/>
      <c r="Y35" s="37"/>
      <c r="Z35" s="37"/>
      <c r="AA35" s="37"/>
      <c r="AB35" s="37"/>
      <c r="AC35" s="37"/>
      <c r="AD35" s="37"/>
      <c r="AE35" s="37"/>
    </row>
    <row r="36" spans="1:31" s="2" customFormat="1" ht="14.4" customHeight="1">
      <c r="A36" s="37"/>
      <c r="B36" s="42"/>
      <c r="C36" s="37"/>
      <c r="D36" s="37"/>
      <c r="E36" s="37"/>
      <c r="F36" s="130" t="s">
        <v>50</v>
      </c>
      <c r="G36" s="37"/>
      <c r="H36" s="37"/>
      <c r="I36" s="131" t="s">
        <v>49</v>
      </c>
      <c r="J36" s="130" t="s">
        <v>51</v>
      </c>
      <c r="K36" s="37"/>
      <c r="L36" s="119"/>
      <c r="S36" s="37"/>
      <c r="T36" s="37"/>
      <c r="U36" s="37"/>
      <c r="V36" s="37"/>
      <c r="W36" s="37"/>
      <c r="X36" s="37"/>
      <c r="Y36" s="37"/>
      <c r="Z36" s="37"/>
      <c r="AA36" s="37"/>
      <c r="AB36" s="37"/>
      <c r="AC36" s="37"/>
      <c r="AD36" s="37"/>
      <c r="AE36" s="37"/>
    </row>
    <row r="37" spans="1:31" s="2" customFormat="1" ht="14.4" customHeight="1">
      <c r="A37" s="37"/>
      <c r="B37" s="42"/>
      <c r="C37" s="37"/>
      <c r="D37" s="132" t="s">
        <v>52</v>
      </c>
      <c r="E37" s="117" t="s">
        <v>53</v>
      </c>
      <c r="F37" s="133">
        <f>ROUND((SUM(BE97:BE135)),  2)</f>
        <v>0</v>
      </c>
      <c r="G37" s="37"/>
      <c r="H37" s="37"/>
      <c r="I37" s="134">
        <v>0.21</v>
      </c>
      <c r="J37" s="133">
        <f>ROUND(((SUM(BE97:BE135))*I37),  2)</f>
        <v>0</v>
      </c>
      <c r="K37" s="37"/>
      <c r="L37" s="119"/>
      <c r="S37" s="37"/>
      <c r="T37" s="37"/>
      <c r="U37" s="37"/>
      <c r="V37" s="37"/>
      <c r="W37" s="37"/>
      <c r="X37" s="37"/>
      <c r="Y37" s="37"/>
      <c r="Z37" s="37"/>
      <c r="AA37" s="37"/>
      <c r="AB37" s="37"/>
      <c r="AC37" s="37"/>
      <c r="AD37" s="37"/>
      <c r="AE37" s="37"/>
    </row>
    <row r="38" spans="1:31" s="2" customFormat="1" ht="14.4" customHeight="1">
      <c r="A38" s="37"/>
      <c r="B38" s="42"/>
      <c r="C38" s="37"/>
      <c r="D38" s="37"/>
      <c r="E38" s="117" t="s">
        <v>54</v>
      </c>
      <c r="F38" s="133">
        <f>ROUND((SUM(BF97:BF135)),  2)</f>
        <v>0</v>
      </c>
      <c r="G38" s="37"/>
      <c r="H38" s="37"/>
      <c r="I38" s="134">
        <v>0.15</v>
      </c>
      <c r="J38" s="133">
        <f>ROUND(((SUM(BF97:BF135))*I38),  2)</f>
        <v>0</v>
      </c>
      <c r="K38" s="37"/>
      <c r="L38" s="119"/>
      <c r="S38" s="37"/>
      <c r="T38" s="37"/>
      <c r="U38" s="37"/>
      <c r="V38" s="37"/>
      <c r="W38" s="37"/>
      <c r="X38" s="37"/>
      <c r="Y38" s="37"/>
      <c r="Z38" s="37"/>
      <c r="AA38" s="37"/>
      <c r="AB38" s="37"/>
      <c r="AC38" s="37"/>
      <c r="AD38" s="37"/>
      <c r="AE38" s="37"/>
    </row>
    <row r="39" spans="1:31" s="2" customFormat="1" ht="14.4" hidden="1" customHeight="1">
      <c r="A39" s="37"/>
      <c r="B39" s="42"/>
      <c r="C39" s="37"/>
      <c r="D39" s="37"/>
      <c r="E39" s="117" t="s">
        <v>55</v>
      </c>
      <c r="F39" s="133">
        <f>ROUND((SUM(BG97:BG135)),  2)</f>
        <v>0</v>
      </c>
      <c r="G39" s="37"/>
      <c r="H39" s="37"/>
      <c r="I39" s="134">
        <v>0.21</v>
      </c>
      <c r="J39" s="133">
        <f>0</f>
        <v>0</v>
      </c>
      <c r="K39" s="37"/>
      <c r="L39" s="119"/>
      <c r="S39" s="37"/>
      <c r="T39" s="37"/>
      <c r="U39" s="37"/>
      <c r="V39" s="37"/>
      <c r="W39" s="37"/>
      <c r="X39" s="37"/>
      <c r="Y39" s="37"/>
      <c r="Z39" s="37"/>
      <c r="AA39" s="37"/>
      <c r="AB39" s="37"/>
      <c r="AC39" s="37"/>
      <c r="AD39" s="37"/>
      <c r="AE39" s="37"/>
    </row>
    <row r="40" spans="1:31" s="2" customFormat="1" ht="14.4" hidden="1" customHeight="1">
      <c r="A40" s="37"/>
      <c r="B40" s="42"/>
      <c r="C40" s="37"/>
      <c r="D40" s="37"/>
      <c r="E40" s="117" t="s">
        <v>56</v>
      </c>
      <c r="F40" s="133">
        <f>ROUND((SUM(BH97:BH135)),  2)</f>
        <v>0</v>
      </c>
      <c r="G40" s="37"/>
      <c r="H40" s="37"/>
      <c r="I40" s="134">
        <v>0.15</v>
      </c>
      <c r="J40" s="133">
        <f>0</f>
        <v>0</v>
      </c>
      <c r="K40" s="37"/>
      <c r="L40" s="119"/>
      <c r="S40" s="37"/>
      <c r="T40" s="37"/>
      <c r="U40" s="37"/>
      <c r="V40" s="37"/>
      <c r="W40" s="37"/>
      <c r="X40" s="37"/>
      <c r="Y40" s="37"/>
      <c r="Z40" s="37"/>
      <c r="AA40" s="37"/>
      <c r="AB40" s="37"/>
      <c r="AC40" s="37"/>
      <c r="AD40" s="37"/>
      <c r="AE40" s="37"/>
    </row>
    <row r="41" spans="1:31" s="2" customFormat="1" ht="14.4" hidden="1" customHeight="1">
      <c r="A41" s="37"/>
      <c r="B41" s="42"/>
      <c r="C41" s="37"/>
      <c r="D41" s="37"/>
      <c r="E41" s="117" t="s">
        <v>57</v>
      </c>
      <c r="F41" s="133">
        <f>ROUND((SUM(BI97:BI135)),  2)</f>
        <v>0</v>
      </c>
      <c r="G41" s="37"/>
      <c r="H41" s="37"/>
      <c r="I41" s="134">
        <v>0</v>
      </c>
      <c r="J41" s="133">
        <f>0</f>
        <v>0</v>
      </c>
      <c r="K41" s="37"/>
      <c r="L41" s="119"/>
      <c r="S41" s="37"/>
      <c r="T41" s="37"/>
      <c r="U41" s="37"/>
      <c r="V41" s="37"/>
      <c r="W41" s="37"/>
      <c r="X41" s="37"/>
      <c r="Y41" s="37"/>
      <c r="Z41" s="37"/>
      <c r="AA41" s="37"/>
      <c r="AB41" s="37"/>
      <c r="AC41" s="37"/>
      <c r="AD41" s="37"/>
      <c r="AE41" s="37"/>
    </row>
    <row r="42" spans="1:31" s="2" customFormat="1" ht="7" customHeight="1">
      <c r="A42" s="37"/>
      <c r="B42" s="42"/>
      <c r="C42" s="37"/>
      <c r="D42" s="37"/>
      <c r="E42" s="37"/>
      <c r="F42" s="37"/>
      <c r="G42" s="37"/>
      <c r="H42" s="37"/>
      <c r="I42" s="118"/>
      <c r="J42" s="37"/>
      <c r="K42" s="37"/>
      <c r="L42" s="119"/>
      <c r="S42" s="37"/>
      <c r="T42" s="37"/>
      <c r="U42" s="37"/>
      <c r="V42" s="37"/>
      <c r="W42" s="37"/>
      <c r="X42" s="37"/>
      <c r="Y42" s="37"/>
      <c r="Z42" s="37"/>
      <c r="AA42" s="37"/>
      <c r="AB42" s="37"/>
      <c r="AC42" s="37"/>
      <c r="AD42" s="37"/>
      <c r="AE42" s="37"/>
    </row>
    <row r="43" spans="1:31" s="2" customFormat="1" ht="25.4" customHeight="1">
      <c r="A43" s="37"/>
      <c r="B43" s="42"/>
      <c r="C43" s="135"/>
      <c r="D43" s="136" t="s">
        <v>58</v>
      </c>
      <c r="E43" s="137"/>
      <c r="F43" s="137"/>
      <c r="G43" s="138" t="s">
        <v>59</v>
      </c>
      <c r="H43" s="139" t="s">
        <v>60</v>
      </c>
      <c r="I43" s="140"/>
      <c r="J43" s="141">
        <f>SUM(J34:J41)</f>
        <v>0</v>
      </c>
      <c r="K43" s="142"/>
      <c r="L43" s="119"/>
      <c r="S43" s="37"/>
      <c r="T43" s="37"/>
      <c r="U43" s="37"/>
      <c r="V43" s="37"/>
      <c r="W43" s="37"/>
      <c r="X43" s="37"/>
      <c r="Y43" s="37"/>
      <c r="Z43" s="37"/>
      <c r="AA43" s="37"/>
      <c r="AB43" s="37"/>
      <c r="AC43" s="37"/>
      <c r="AD43" s="37"/>
      <c r="AE43" s="37"/>
    </row>
    <row r="44" spans="1:31" s="2" customFormat="1" ht="14.4" customHeight="1">
      <c r="A44" s="37"/>
      <c r="B44" s="143"/>
      <c r="C44" s="144"/>
      <c r="D44" s="144"/>
      <c r="E44" s="144"/>
      <c r="F44" s="144"/>
      <c r="G44" s="144"/>
      <c r="H44" s="144"/>
      <c r="I44" s="145"/>
      <c r="J44" s="144"/>
      <c r="K44" s="144"/>
      <c r="L44" s="119"/>
      <c r="S44" s="37"/>
      <c r="T44" s="37"/>
      <c r="U44" s="37"/>
      <c r="V44" s="37"/>
      <c r="W44" s="37"/>
      <c r="X44" s="37"/>
      <c r="Y44" s="37"/>
      <c r="Z44" s="37"/>
      <c r="AA44" s="37"/>
      <c r="AB44" s="37"/>
      <c r="AC44" s="37"/>
      <c r="AD44" s="37"/>
      <c r="AE44" s="37"/>
    </row>
    <row r="48" spans="1:31" s="2" customFormat="1" ht="7" customHeight="1">
      <c r="A48" s="37"/>
      <c r="B48" s="146"/>
      <c r="C48" s="147"/>
      <c r="D48" s="147"/>
      <c r="E48" s="147"/>
      <c r="F48" s="147"/>
      <c r="G48" s="147"/>
      <c r="H48" s="147"/>
      <c r="I48" s="148"/>
      <c r="J48" s="147"/>
      <c r="K48" s="147"/>
      <c r="L48" s="119"/>
      <c r="S48" s="37"/>
      <c r="T48" s="37"/>
      <c r="U48" s="37"/>
      <c r="V48" s="37"/>
      <c r="W48" s="37"/>
      <c r="X48" s="37"/>
      <c r="Y48" s="37"/>
      <c r="Z48" s="37"/>
      <c r="AA48" s="37"/>
      <c r="AB48" s="37"/>
      <c r="AC48" s="37"/>
      <c r="AD48" s="37"/>
      <c r="AE48" s="37"/>
    </row>
    <row r="49" spans="1:31" s="2" customFormat="1" ht="25" customHeight="1">
      <c r="A49" s="37"/>
      <c r="B49" s="38"/>
      <c r="C49" s="25" t="s">
        <v>213</v>
      </c>
      <c r="D49" s="39"/>
      <c r="E49" s="39"/>
      <c r="F49" s="39"/>
      <c r="G49" s="39"/>
      <c r="H49" s="39"/>
      <c r="I49" s="118"/>
      <c r="J49" s="39"/>
      <c r="K49" s="39"/>
      <c r="L49" s="119"/>
      <c r="S49" s="37"/>
      <c r="T49" s="37"/>
      <c r="U49" s="37"/>
      <c r="V49" s="37"/>
      <c r="W49" s="37"/>
      <c r="X49" s="37"/>
      <c r="Y49" s="37"/>
      <c r="Z49" s="37"/>
      <c r="AA49" s="37"/>
      <c r="AB49" s="37"/>
      <c r="AC49" s="37"/>
      <c r="AD49" s="37"/>
      <c r="AE49" s="37"/>
    </row>
    <row r="50" spans="1:31" s="2" customFormat="1" ht="7" customHeight="1">
      <c r="A50" s="37"/>
      <c r="B50" s="38"/>
      <c r="C50" s="39"/>
      <c r="D50" s="39"/>
      <c r="E50" s="39"/>
      <c r="F50" s="39"/>
      <c r="G50" s="39"/>
      <c r="H50" s="39"/>
      <c r="I50" s="118"/>
      <c r="J50" s="39"/>
      <c r="K50" s="39"/>
      <c r="L50" s="119"/>
      <c r="S50" s="37"/>
      <c r="T50" s="37"/>
      <c r="U50" s="37"/>
      <c r="V50" s="37"/>
      <c r="W50" s="37"/>
      <c r="X50" s="37"/>
      <c r="Y50" s="37"/>
      <c r="Z50" s="37"/>
      <c r="AA50" s="37"/>
      <c r="AB50" s="37"/>
      <c r="AC50" s="37"/>
      <c r="AD50" s="37"/>
      <c r="AE50" s="37"/>
    </row>
    <row r="51" spans="1:31" s="2" customFormat="1" ht="12" customHeight="1">
      <c r="A51" s="37"/>
      <c r="B51" s="38"/>
      <c r="C51" s="31" t="s">
        <v>16</v>
      </c>
      <c r="D51" s="39"/>
      <c r="E51" s="39"/>
      <c r="F51" s="39"/>
      <c r="G51" s="39"/>
      <c r="H51" s="39"/>
      <c r="I51" s="118"/>
      <c r="J51" s="39"/>
      <c r="K51" s="39"/>
      <c r="L51" s="119"/>
      <c r="S51" s="37"/>
      <c r="T51" s="37"/>
      <c r="U51" s="37"/>
      <c r="V51" s="37"/>
      <c r="W51" s="37"/>
      <c r="X51" s="37"/>
      <c r="Y51" s="37"/>
      <c r="Z51" s="37"/>
      <c r="AA51" s="37"/>
      <c r="AB51" s="37"/>
      <c r="AC51" s="37"/>
      <c r="AD51" s="37"/>
      <c r="AE51" s="37"/>
    </row>
    <row r="52" spans="1:31" s="2" customFormat="1" ht="16.5" customHeight="1">
      <c r="A52" s="37"/>
      <c r="B52" s="38"/>
      <c r="C52" s="39"/>
      <c r="D52" s="39"/>
      <c r="E52" s="409" t="str">
        <f>E7</f>
        <v>EHC CZECH s.r.o. – Podnikatelský inkubátor – Evropská ul., Cheb</v>
      </c>
      <c r="F52" s="410"/>
      <c r="G52" s="410"/>
      <c r="H52" s="410"/>
      <c r="I52" s="118"/>
      <c r="J52" s="39"/>
      <c r="K52" s="39"/>
      <c r="L52" s="119"/>
      <c r="S52" s="37"/>
      <c r="T52" s="37"/>
      <c r="U52" s="37"/>
      <c r="V52" s="37"/>
      <c r="W52" s="37"/>
      <c r="X52" s="37"/>
      <c r="Y52" s="37"/>
      <c r="Z52" s="37"/>
      <c r="AA52" s="37"/>
      <c r="AB52" s="37"/>
      <c r="AC52" s="37"/>
      <c r="AD52" s="37"/>
      <c r="AE52" s="37"/>
    </row>
    <row r="53" spans="1:31" s="1" customFormat="1" ht="12" customHeight="1">
      <c r="B53" s="23"/>
      <c r="C53" s="31" t="s">
        <v>208</v>
      </c>
      <c r="D53" s="24"/>
      <c r="E53" s="24"/>
      <c r="F53" s="24"/>
      <c r="G53" s="24"/>
      <c r="H53" s="24"/>
      <c r="I53" s="111"/>
      <c r="J53" s="24"/>
      <c r="K53" s="24"/>
      <c r="L53" s="22"/>
    </row>
    <row r="54" spans="1:31" s="1" customFormat="1" ht="16.5" customHeight="1">
      <c r="B54" s="23"/>
      <c r="C54" s="24"/>
      <c r="D54" s="24"/>
      <c r="E54" s="409" t="s">
        <v>209</v>
      </c>
      <c r="F54" s="361"/>
      <c r="G54" s="361"/>
      <c r="H54" s="361"/>
      <c r="I54" s="111"/>
      <c r="J54" s="24"/>
      <c r="K54" s="24"/>
      <c r="L54" s="22"/>
    </row>
    <row r="55" spans="1:31" s="1" customFormat="1" ht="12" customHeight="1">
      <c r="B55" s="23"/>
      <c r="C55" s="31" t="s">
        <v>210</v>
      </c>
      <c r="D55" s="24"/>
      <c r="E55" s="24"/>
      <c r="F55" s="24"/>
      <c r="G55" s="24"/>
      <c r="H55" s="24"/>
      <c r="I55" s="111"/>
      <c r="J55" s="24"/>
      <c r="K55" s="24"/>
      <c r="L55" s="22"/>
    </row>
    <row r="56" spans="1:31" s="2" customFormat="1" ht="16.5" customHeight="1">
      <c r="A56" s="37"/>
      <c r="B56" s="38"/>
      <c r="C56" s="39"/>
      <c r="D56" s="39"/>
      <c r="E56" s="413" t="s">
        <v>4228</v>
      </c>
      <c r="F56" s="411"/>
      <c r="G56" s="411"/>
      <c r="H56" s="411"/>
      <c r="I56" s="118"/>
      <c r="J56" s="39"/>
      <c r="K56" s="39"/>
      <c r="L56" s="119"/>
      <c r="S56" s="37"/>
      <c r="T56" s="37"/>
      <c r="U56" s="37"/>
      <c r="V56" s="37"/>
      <c r="W56" s="37"/>
      <c r="X56" s="37"/>
      <c r="Y56" s="37"/>
      <c r="Z56" s="37"/>
      <c r="AA56" s="37"/>
      <c r="AB56" s="37"/>
      <c r="AC56" s="37"/>
      <c r="AD56" s="37"/>
      <c r="AE56" s="37"/>
    </row>
    <row r="57" spans="1:31" s="2" customFormat="1" ht="12" customHeight="1">
      <c r="A57" s="37"/>
      <c r="B57" s="38"/>
      <c r="C57" s="31" t="s">
        <v>4229</v>
      </c>
      <c r="D57" s="39"/>
      <c r="E57" s="39"/>
      <c r="F57" s="39"/>
      <c r="G57" s="39"/>
      <c r="H57" s="39"/>
      <c r="I57" s="118"/>
      <c r="J57" s="39"/>
      <c r="K57" s="39"/>
      <c r="L57" s="119"/>
      <c r="S57" s="37"/>
      <c r="T57" s="37"/>
      <c r="U57" s="37"/>
      <c r="V57" s="37"/>
      <c r="W57" s="37"/>
      <c r="X57" s="37"/>
      <c r="Y57" s="37"/>
      <c r="Z57" s="37"/>
      <c r="AA57" s="37"/>
      <c r="AB57" s="37"/>
      <c r="AC57" s="37"/>
      <c r="AD57" s="37"/>
      <c r="AE57" s="37"/>
    </row>
    <row r="58" spans="1:31" s="2" customFormat="1" ht="16.5" customHeight="1">
      <c r="A58" s="37"/>
      <c r="B58" s="38"/>
      <c r="C58" s="39"/>
      <c r="D58" s="39"/>
      <c r="E58" s="383" t="str">
        <f>E13</f>
        <v>D.1.2.3 - Ocelové konstrukce</v>
      </c>
      <c r="F58" s="411"/>
      <c r="G58" s="411"/>
      <c r="H58" s="411"/>
      <c r="I58" s="118"/>
      <c r="J58" s="39"/>
      <c r="K58" s="39"/>
      <c r="L58" s="119"/>
      <c r="S58" s="37"/>
      <c r="T58" s="37"/>
      <c r="U58" s="37"/>
      <c r="V58" s="37"/>
      <c r="W58" s="37"/>
      <c r="X58" s="37"/>
      <c r="Y58" s="37"/>
      <c r="Z58" s="37"/>
      <c r="AA58" s="37"/>
      <c r="AB58" s="37"/>
      <c r="AC58" s="37"/>
      <c r="AD58" s="37"/>
      <c r="AE58" s="37"/>
    </row>
    <row r="59" spans="1:31" s="2" customFormat="1" ht="7" customHeight="1">
      <c r="A59" s="37"/>
      <c r="B59" s="38"/>
      <c r="C59" s="39"/>
      <c r="D59" s="39"/>
      <c r="E59" s="39"/>
      <c r="F59" s="39"/>
      <c r="G59" s="39"/>
      <c r="H59" s="39"/>
      <c r="I59" s="118"/>
      <c r="J59" s="39"/>
      <c r="K59" s="39"/>
      <c r="L59" s="119"/>
      <c r="S59" s="37"/>
      <c r="T59" s="37"/>
      <c r="U59" s="37"/>
      <c r="V59" s="37"/>
      <c r="W59" s="37"/>
      <c r="X59" s="37"/>
      <c r="Y59" s="37"/>
      <c r="Z59" s="37"/>
      <c r="AA59" s="37"/>
      <c r="AB59" s="37"/>
      <c r="AC59" s="37"/>
      <c r="AD59" s="37"/>
      <c r="AE59" s="37"/>
    </row>
    <row r="60" spans="1:31" s="2" customFormat="1" ht="12" customHeight="1">
      <c r="A60" s="37"/>
      <c r="B60" s="38"/>
      <c r="C60" s="31" t="s">
        <v>22</v>
      </c>
      <c r="D60" s="39"/>
      <c r="E60" s="39"/>
      <c r="F60" s="29" t="str">
        <f>F16</f>
        <v>č. parcelní 250/1, 250/6, 250/7 a st7296</v>
      </c>
      <c r="G60" s="39"/>
      <c r="H60" s="39"/>
      <c r="I60" s="120" t="s">
        <v>24</v>
      </c>
      <c r="J60" s="62" t="str">
        <f>IF(J16="","",J16)</f>
        <v>2. 9. 2020</v>
      </c>
      <c r="K60" s="39"/>
      <c r="L60" s="119"/>
      <c r="S60" s="37"/>
      <c r="T60" s="37"/>
      <c r="U60" s="37"/>
      <c r="V60" s="37"/>
      <c r="W60" s="37"/>
      <c r="X60" s="37"/>
      <c r="Y60" s="37"/>
      <c r="Z60" s="37"/>
      <c r="AA60" s="37"/>
      <c r="AB60" s="37"/>
      <c r="AC60" s="37"/>
      <c r="AD60" s="37"/>
      <c r="AE60" s="37"/>
    </row>
    <row r="61" spans="1:31" s="2" customFormat="1" ht="7" customHeight="1">
      <c r="A61" s="37"/>
      <c r="B61" s="38"/>
      <c r="C61" s="39"/>
      <c r="D61" s="39"/>
      <c r="E61" s="39"/>
      <c r="F61" s="39"/>
      <c r="G61" s="39"/>
      <c r="H61" s="39"/>
      <c r="I61" s="118"/>
      <c r="J61" s="39"/>
      <c r="K61" s="39"/>
      <c r="L61" s="119"/>
      <c r="S61" s="37"/>
      <c r="T61" s="37"/>
      <c r="U61" s="37"/>
      <c r="V61" s="37"/>
      <c r="W61" s="37"/>
      <c r="X61" s="37"/>
      <c r="Y61" s="37"/>
      <c r="Z61" s="37"/>
      <c r="AA61" s="37"/>
      <c r="AB61" s="37"/>
      <c r="AC61" s="37"/>
      <c r="AD61" s="37"/>
      <c r="AE61" s="37"/>
    </row>
    <row r="62" spans="1:31" s="2" customFormat="1" ht="40" customHeight="1">
      <c r="A62" s="37"/>
      <c r="B62" s="38"/>
      <c r="C62" s="31" t="s">
        <v>30</v>
      </c>
      <c r="D62" s="39"/>
      <c r="E62" s="39"/>
      <c r="F62" s="29" t="str">
        <f>E19</f>
        <v>EHC CZECH s.r.o., Závodní 278, 360 18 Karlovy Vary</v>
      </c>
      <c r="G62" s="39"/>
      <c r="H62" s="39"/>
      <c r="I62" s="120" t="s">
        <v>39</v>
      </c>
      <c r="J62" s="35" t="str">
        <f>E25</f>
        <v>INDBau DESIGN s.r.o., Houškova 1187/25, 326 00 Plz</v>
      </c>
      <c r="K62" s="39"/>
      <c r="L62" s="119"/>
      <c r="S62" s="37"/>
      <c r="T62" s="37"/>
      <c r="U62" s="37"/>
      <c r="V62" s="37"/>
      <c r="W62" s="37"/>
      <c r="X62" s="37"/>
      <c r="Y62" s="37"/>
      <c r="Z62" s="37"/>
      <c r="AA62" s="37"/>
      <c r="AB62" s="37"/>
      <c r="AC62" s="37"/>
      <c r="AD62" s="37"/>
      <c r="AE62" s="37"/>
    </row>
    <row r="63" spans="1:31" s="2" customFormat="1" ht="15.15" customHeight="1">
      <c r="A63" s="37"/>
      <c r="B63" s="38"/>
      <c r="C63" s="31" t="s">
        <v>36</v>
      </c>
      <c r="D63" s="39"/>
      <c r="E63" s="39"/>
      <c r="F63" s="29" t="str">
        <f>IF(E22="","",E22)</f>
        <v>Vyplň údaj</v>
      </c>
      <c r="G63" s="39"/>
      <c r="H63" s="39"/>
      <c r="I63" s="120" t="s">
        <v>43</v>
      </c>
      <c r="J63" s="35" t="str">
        <f>E28</f>
        <v xml:space="preserve"> </v>
      </c>
      <c r="K63" s="39"/>
      <c r="L63" s="119"/>
      <c r="S63" s="37"/>
      <c r="T63" s="37"/>
      <c r="U63" s="37"/>
      <c r="V63" s="37"/>
      <c r="W63" s="37"/>
      <c r="X63" s="37"/>
      <c r="Y63" s="37"/>
      <c r="Z63" s="37"/>
      <c r="AA63" s="37"/>
      <c r="AB63" s="37"/>
      <c r="AC63" s="37"/>
      <c r="AD63" s="37"/>
      <c r="AE63" s="37"/>
    </row>
    <row r="64" spans="1:31" s="2" customFormat="1" ht="10.25" customHeight="1">
      <c r="A64" s="37"/>
      <c r="B64" s="38"/>
      <c r="C64" s="39"/>
      <c r="D64" s="39"/>
      <c r="E64" s="39"/>
      <c r="F64" s="39"/>
      <c r="G64" s="39"/>
      <c r="H64" s="39"/>
      <c r="I64" s="118"/>
      <c r="J64" s="39"/>
      <c r="K64" s="39"/>
      <c r="L64" s="119"/>
      <c r="S64" s="37"/>
      <c r="T64" s="37"/>
      <c r="U64" s="37"/>
      <c r="V64" s="37"/>
      <c r="W64" s="37"/>
      <c r="X64" s="37"/>
      <c r="Y64" s="37"/>
      <c r="Z64" s="37"/>
      <c r="AA64" s="37"/>
      <c r="AB64" s="37"/>
      <c r="AC64" s="37"/>
      <c r="AD64" s="37"/>
      <c r="AE64" s="37"/>
    </row>
    <row r="65" spans="1:47" s="2" customFormat="1" ht="29.25" customHeight="1">
      <c r="A65" s="37"/>
      <c r="B65" s="38"/>
      <c r="C65" s="149" t="s">
        <v>214</v>
      </c>
      <c r="D65" s="150"/>
      <c r="E65" s="150"/>
      <c r="F65" s="150"/>
      <c r="G65" s="150"/>
      <c r="H65" s="150"/>
      <c r="I65" s="151"/>
      <c r="J65" s="152" t="s">
        <v>215</v>
      </c>
      <c r="K65" s="150"/>
      <c r="L65" s="119"/>
      <c r="S65" s="37"/>
      <c r="T65" s="37"/>
      <c r="U65" s="37"/>
      <c r="V65" s="37"/>
      <c r="W65" s="37"/>
      <c r="X65" s="37"/>
      <c r="Y65" s="37"/>
      <c r="Z65" s="37"/>
      <c r="AA65" s="37"/>
      <c r="AB65" s="37"/>
      <c r="AC65" s="37"/>
      <c r="AD65" s="37"/>
      <c r="AE65" s="37"/>
    </row>
    <row r="66" spans="1:47" s="2" customFormat="1" ht="10.25" customHeight="1">
      <c r="A66" s="37"/>
      <c r="B66" s="38"/>
      <c r="C66" s="39"/>
      <c r="D66" s="39"/>
      <c r="E66" s="39"/>
      <c r="F66" s="39"/>
      <c r="G66" s="39"/>
      <c r="H66" s="39"/>
      <c r="I66" s="118"/>
      <c r="J66" s="39"/>
      <c r="K66" s="39"/>
      <c r="L66" s="119"/>
      <c r="S66" s="37"/>
      <c r="T66" s="37"/>
      <c r="U66" s="37"/>
      <c r="V66" s="37"/>
      <c r="W66" s="37"/>
      <c r="X66" s="37"/>
      <c r="Y66" s="37"/>
      <c r="Z66" s="37"/>
      <c r="AA66" s="37"/>
      <c r="AB66" s="37"/>
      <c r="AC66" s="37"/>
      <c r="AD66" s="37"/>
      <c r="AE66" s="37"/>
    </row>
    <row r="67" spans="1:47" s="2" customFormat="1" ht="22.75" customHeight="1">
      <c r="A67" s="37"/>
      <c r="B67" s="38"/>
      <c r="C67" s="153" t="s">
        <v>80</v>
      </c>
      <c r="D67" s="39"/>
      <c r="E67" s="39"/>
      <c r="F67" s="39"/>
      <c r="G67" s="39"/>
      <c r="H67" s="39"/>
      <c r="I67" s="118"/>
      <c r="J67" s="80">
        <f>J97</f>
        <v>0</v>
      </c>
      <c r="K67" s="39"/>
      <c r="L67" s="119"/>
      <c r="S67" s="37"/>
      <c r="T67" s="37"/>
      <c r="U67" s="37"/>
      <c r="V67" s="37"/>
      <c r="W67" s="37"/>
      <c r="X67" s="37"/>
      <c r="Y67" s="37"/>
      <c r="Z67" s="37"/>
      <c r="AA67" s="37"/>
      <c r="AB67" s="37"/>
      <c r="AC67" s="37"/>
      <c r="AD67" s="37"/>
      <c r="AE67" s="37"/>
      <c r="AU67" s="19" t="s">
        <v>216</v>
      </c>
    </row>
    <row r="68" spans="1:47" s="9" customFormat="1" ht="25" customHeight="1">
      <c r="B68" s="154"/>
      <c r="C68" s="155"/>
      <c r="D68" s="156" t="s">
        <v>217</v>
      </c>
      <c r="E68" s="157"/>
      <c r="F68" s="157"/>
      <c r="G68" s="157"/>
      <c r="H68" s="157"/>
      <c r="I68" s="158"/>
      <c r="J68" s="159">
        <f>J98</f>
        <v>0</v>
      </c>
      <c r="K68" s="155"/>
      <c r="L68" s="160"/>
    </row>
    <row r="69" spans="1:47" s="10" customFormat="1" ht="19.899999999999999" customHeight="1">
      <c r="B69" s="161"/>
      <c r="C69" s="99"/>
      <c r="D69" s="162" t="s">
        <v>223</v>
      </c>
      <c r="E69" s="163"/>
      <c r="F69" s="163"/>
      <c r="G69" s="163"/>
      <c r="H69" s="163"/>
      <c r="I69" s="164"/>
      <c r="J69" s="165">
        <f>J99</f>
        <v>0</v>
      </c>
      <c r="K69" s="99"/>
      <c r="L69" s="166"/>
    </row>
    <row r="70" spans="1:47" s="10" customFormat="1" ht="19.899999999999999" customHeight="1">
      <c r="B70" s="161"/>
      <c r="C70" s="99"/>
      <c r="D70" s="162" t="s">
        <v>4796</v>
      </c>
      <c r="E70" s="163"/>
      <c r="F70" s="163"/>
      <c r="G70" s="163"/>
      <c r="H70" s="163"/>
      <c r="I70" s="164"/>
      <c r="J70" s="165">
        <f>J120</f>
        <v>0</v>
      </c>
      <c r="K70" s="99"/>
      <c r="L70" s="166"/>
    </row>
    <row r="71" spans="1:47" s="9" customFormat="1" ht="25" customHeight="1">
      <c r="B71" s="154"/>
      <c r="C71" s="155"/>
      <c r="D71" s="156" t="s">
        <v>246</v>
      </c>
      <c r="E71" s="157"/>
      <c r="F71" s="157"/>
      <c r="G71" s="157"/>
      <c r="H71" s="157"/>
      <c r="I71" s="158"/>
      <c r="J71" s="159">
        <f>J123</f>
        <v>0</v>
      </c>
      <c r="K71" s="155"/>
      <c r="L71" s="160"/>
    </row>
    <row r="72" spans="1:47" s="9" customFormat="1" ht="25" customHeight="1">
      <c r="B72" s="154"/>
      <c r="C72" s="155"/>
      <c r="D72" s="156" t="s">
        <v>4232</v>
      </c>
      <c r="E72" s="157"/>
      <c r="F72" s="157"/>
      <c r="G72" s="157"/>
      <c r="H72" s="157"/>
      <c r="I72" s="158"/>
      <c r="J72" s="159">
        <f>J132</f>
        <v>0</v>
      </c>
      <c r="K72" s="155"/>
      <c r="L72" s="160"/>
    </row>
    <row r="73" spans="1:47" s="10" customFormat="1" ht="19.899999999999999" customHeight="1">
      <c r="B73" s="161"/>
      <c r="C73" s="99"/>
      <c r="D73" s="162" t="s">
        <v>4233</v>
      </c>
      <c r="E73" s="163"/>
      <c r="F73" s="163"/>
      <c r="G73" s="163"/>
      <c r="H73" s="163"/>
      <c r="I73" s="164"/>
      <c r="J73" s="165">
        <f>J133</f>
        <v>0</v>
      </c>
      <c r="K73" s="99"/>
      <c r="L73" s="166"/>
    </row>
    <row r="74" spans="1:47" s="2" customFormat="1" ht="21.75" customHeight="1">
      <c r="A74" s="37"/>
      <c r="B74" s="38"/>
      <c r="C74" s="39"/>
      <c r="D74" s="39"/>
      <c r="E74" s="39"/>
      <c r="F74" s="39"/>
      <c r="G74" s="39"/>
      <c r="H74" s="39"/>
      <c r="I74" s="118"/>
      <c r="J74" s="39"/>
      <c r="K74" s="39"/>
      <c r="L74" s="119"/>
      <c r="S74" s="37"/>
      <c r="T74" s="37"/>
      <c r="U74" s="37"/>
      <c r="V74" s="37"/>
      <c r="W74" s="37"/>
      <c r="X74" s="37"/>
      <c r="Y74" s="37"/>
      <c r="Z74" s="37"/>
      <c r="AA74" s="37"/>
      <c r="AB74" s="37"/>
      <c r="AC74" s="37"/>
      <c r="AD74" s="37"/>
      <c r="AE74" s="37"/>
    </row>
    <row r="75" spans="1:47" s="2" customFormat="1" ht="7" customHeight="1">
      <c r="A75" s="37"/>
      <c r="B75" s="50"/>
      <c r="C75" s="51"/>
      <c r="D75" s="51"/>
      <c r="E75" s="51"/>
      <c r="F75" s="51"/>
      <c r="G75" s="51"/>
      <c r="H75" s="51"/>
      <c r="I75" s="145"/>
      <c r="J75" s="51"/>
      <c r="K75" s="51"/>
      <c r="L75" s="119"/>
      <c r="S75" s="37"/>
      <c r="T75" s="37"/>
      <c r="U75" s="37"/>
      <c r="V75" s="37"/>
      <c r="W75" s="37"/>
      <c r="X75" s="37"/>
      <c r="Y75" s="37"/>
      <c r="Z75" s="37"/>
      <c r="AA75" s="37"/>
      <c r="AB75" s="37"/>
      <c r="AC75" s="37"/>
      <c r="AD75" s="37"/>
      <c r="AE75" s="37"/>
    </row>
    <row r="79" spans="1:47" s="2" customFormat="1" ht="7" customHeight="1">
      <c r="A79" s="37"/>
      <c r="B79" s="52"/>
      <c r="C79" s="53"/>
      <c r="D79" s="53"/>
      <c r="E79" s="53"/>
      <c r="F79" s="53"/>
      <c r="G79" s="53"/>
      <c r="H79" s="53"/>
      <c r="I79" s="148"/>
      <c r="J79" s="53"/>
      <c r="K79" s="53"/>
      <c r="L79" s="119"/>
      <c r="S79" s="37"/>
      <c r="T79" s="37"/>
      <c r="U79" s="37"/>
      <c r="V79" s="37"/>
      <c r="W79" s="37"/>
      <c r="X79" s="37"/>
      <c r="Y79" s="37"/>
      <c r="Z79" s="37"/>
      <c r="AA79" s="37"/>
      <c r="AB79" s="37"/>
      <c r="AC79" s="37"/>
      <c r="AD79" s="37"/>
      <c r="AE79" s="37"/>
    </row>
    <row r="80" spans="1:47" s="2" customFormat="1" ht="25" customHeight="1">
      <c r="A80" s="37"/>
      <c r="B80" s="38"/>
      <c r="C80" s="25" t="s">
        <v>247</v>
      </c>
      <c r="D80" s="39"/>
      <c r="E80" s="39"/>
      <c r="F80" s="39"/>
      <c r="G80" s="39"/>
      <c r="H80" s="39"/>
      <c r="I80" s="118"/>
      <c r="J80" s="39"/>
      <c r="K80" s="39"/>
      <c r="L80" s="119"/>
      <c r="S80" s="37"/>
      <c r="T80" s="37"/>
      <c r="U80" s="37"/>
      <c r="V80" s="37"/>
      <c r="W80" s="37"/>
      <c r="X80" s="37"/>
      <c r="Y80" s="37"/>
      <c r="Z80" s="37"/>
      <c r="AA80" s="37"/>
      <c r="AB80" s="37"/>
      <c r="AC80" s="37"/>
      <c r="AD80" s="37"/>
      <c r="AE80" s="37"/>
    </row>
    <row r="81" spans="1:31" s="2" customFormat="1" ht="7" customHeight="1">
      <c r="A81" s="37"/>
      <c r="B81" s="38"/>
      <c r="C81" s="39"/>
      <c r="D81" s="39"/>
      <c r="E81" s="39"/>
      <c r="F81" s="39"/>
      <c r="G81" s="39"/>
      <c r="H81" s="39"/>
      <c r="I81" s="118"/>
      <c r="J81" s="39"/>
      <c r="K81" s="39"/>
      <c r="L81" s="119"/>
      <c r="S81" s="37"/>
      <c r="T81" s="37"/>
      <c r="U81" s="37"/>
      <c r="V81" s="37"/>
      <c r="W81" s="37"/>
      <c r="X81" s="37"/>
      <c r="Y81" s="37"/>
      <c r="Z81" s="37"/>
      <c r="AA81" s="37"/>
      <c r="AB81" s="37"/>
      <c r="AC81" s="37"/>
      <c r="AD81" s="37"/>
      <c r="AE81" s="37"/>
    </row>
    <row r="82" spans="1:31" s="2" customFormat="1" ht="12" customHeight="1">
      <c r="A82" s="37"/>
      <c r="B82" s="38"/>
      <c r="C82" s="31" t="s">
        <v>16</v>
      </c>
      <c r="D82" s="39"/>
      <c r="E82" s="39"/>
      <c r="F82" s="39"/>
      <c r="G82" s="39"/>
      <c r="H82" s="39"/>
      <c r="I82" s="118"/>
      <c r="J82" s="39"/>
      <c r="K82" s="39"/>
      <c r="L82" s="119"/>
      <c r="S82" s="37"/>
      <c r="T82" s="37"/>
      <c r="U82" s="37"/>
      <c r="V82" s="37"/>
      <c r="W82" s="37"/>
      <c r="X82" s="37"/>
      <c r="Y82" s="37"/>
      <c r="Z82" s="37"/>
      <c r="AA82" s="37"/>
      <c r="AB82" s="37"/>
      <c r="AC82" s="37"/>
      <c r="AD82" s="37"/>
      <c r="AE82" s="37"/>
    </row>
    <row r="83" spans="1:31" s="2" customFormat="1" ht="16.5" customHeight="1">
      <c r="A83" s="37"/>
      <c r="B83" s="38"/>
      <c r="C83" s="39"/>
      <c r="D83" s="39"/>
      <c r="E83" s="409" t="str">
        <f>E7</f>
        <v>EHC CZECH s.r.o. – Podnikatelský inkubátor – Evropská ul., Cheb</v>
      </c>
      <c r="F83" s="410"/>
      <c r="G83" s="410"/>
      <c r="H83" s="410"/>
      <c r="I83" s="118"/>
      <c r="J83" s="39"/>
      <c r="K83" s="39"/>
      <c r="L83" s="119"/>
      <c r="S83" s="37"/>
      <c r="T83" s="37"/>
      <c r="U83" s="37"/>
      <c r="V83" s="37"/>
      <c r="W83" s="37"/>
      <c r="X83" s="37"/>
      <c r="Y83" s="37"/>
      <c r="Z83" s="37"/>
      <c r="AA83" s="37"/>
      <c r="AB83" s="37"/>
      <c r="AC83" s="37"/>
      <c r="AD83" s="37"/>
      <c r="AE83" s="37"/>
    </row>
    <row r="84" spans="1:31" s="1" customFormat="1" ht="12" customHeight="1">
      <c r="B84" s="23"/>
      <c r="C84" s="31" t="s">
        <v>208</v>
      </c>
      <c r="D84" s="24"/>
      <c r="E84" s="24"/>
      <c r="F84" s="24"/>
      <c r="G84" s="24"/>
      <c r="H84" s="24"/>
      <c r="I84" s="111"/>
      <c r="J84" s="24"/>
      <c r="K84" s="24"/>
      <c r="L84" s="22"/>
    </row>
    <row r="85" spans="1:31" s="1" customFormat="1" ht="16.5" customHeight="1">
      <c r="B85" s="23"/>
      <c r="C85" s="24"/>
      <c r="D85" s="24"/>
      <c r="E85" s="409" t="s">
        <v>209</v>
      </c>
      <c r="F85" s="361"/>
      <c r="G85" s="361"/>
      <c r="H85" s="361"/>
      <c r="I85" s="111"/>
      <c r="J85" s="24"/>
      <c r="K85" s="24"/>
      <c r="L85" s="22"/>
    </row>
    <row r="86" spans="1:31" s="1" customFormat="1" ht="12" customHeight="1">
      <c r="B86" s="23"/>
      <c r="C86" s="31" t="s">
        <v>210</v>
      </c>
      <c r="D86" s="24"/>
      <c r="E86" s="24"/>
      <c r="F86" s="24"/>
      <c r="G86" s="24"/>
      <c r="H86" s="24"/>
      <c r="I86" s="111"/>
      <c r="J86" s="24"/>
      <c r="K86" s="24"/>
      <c r="L86" s="22"/>
    </row>
    <row r="87" spans="1:31" s="2" customFormat="1" ht="16.5" customHeight="1">
      <c r="A87" s="37"/>
      <c r="B87" s="38"/>
      <c r="C87" s="39"/>
      <c r="D87" s="39"/>
      <c r="E87" s="413" t="s">
        <v>4228</v>
      </c>
      <c r="F87" s="411"/>
      <c r="G87" s="411"/>
      <c r="H87" s="411"/>
      <c r="I87" s="118"/>
      <c r="J87" s="39"/>
      <c r="K87" s="39"/>
      <c r="L87" s="119"/>
      <c r="S87" s="37"/>
      <c r="T87" s="37"/>
      <c r="U87" s="37"/>
      <c r="V87" s="37"/>
      <c r="W87" s="37"/>
      <c r="X87" s="37"/>
      <c r="Y87" s="37"/>
      <c r="Z87" s="37"/>
      <c r="AA87" s="37"/>
      <c r="AB87" s="37"/>
      <c r="AC87" s="37"/>
      <c r="AD87" s="37"/>
      <c r="AE87" s="37"/>
    </row>
    <row r="88" spans="1:31" s="2" customFormat="1" ht="12" customHeight="1">
      <c r="A88" s="37"/>
      <c r="B88" s="38"/>
      <c r="C88" s="31" t="s">
        <v>4229</v>
      </c>
      <c r="D88" s="39"/>
      <c r="E88" s="39"/>
      <c r="F88" s="39"/>
      <c r="G88" s="39"/>
      <c r="H88" s="39"/>
      <c r="I88" s="118"/>
      <c r="J88" s="39"/>
      <c r="K88" s="39"/>
      <c r="L88" s="119"/>
      <c r="S88" s="37"/>
      <c r="T88" s="37"/>
      <c r="U88" s="37"/>
      <c r="V88" s="37"/>
      <c r="W88" s="37"/>
      <c r="X88" s="37"/>
      <c r="Y88" s="37"/>
      <c r="Z88" s="37"/>
      <c r="AA88" s="37"/>
      <c r="AB88" s="37"/>
      <c r="AC88" s="37"/>
      <c r="AD88" s="37"/>
      <c r="AE88" s="37"/>
    </row>
    <row r="89" spans="1:31" s="2" customFormat="1" ht="16.5" customHeight="1">
      <c r="A89" s="37"/>
      <c r="B89" s="38"/>
      <c r="C89" s="39"/>
      <c r="D89" s="39"/>
      <c r="E89" s="383" t="str">
        <f>E13</f>
        <v>D.1.2.3 - Ocelové konstrukce</v>
      </c>
      <c r="F89" s="411"/>
      <c r="G89" s="411"/>
      <c r="H89" s="411"/>
      <c r="I89" s="118"/>
      <c r="J89" s="39"/>
      <c r="K89" s="39"/>
      <c r="L89" s="119"/>
      <c r="S89" s="37"/>
      <c r="T89" s="37"/>
      <c r="U89" s="37"/>
      <c r="V89" s="37"/>
      <c r="W89" s="37"/>
      <c r="X89" s="37"/>
      <c r="Y89" s="37"/>
      <c r="Z89" s="37"/>
      <c r="AA89" s="37"/>
      <c r="AB89" s="37"/>
      <c r="AC89" s="37"/>
      <c r="AD89" s="37"/>
      <c r="AE89" s="37"/>
    </row>
    <row r="90" spans="1:31" s="2" customFormat="1" ht="7" customHeight="1">
      <c r="A90" s="37"/>
      <c r="B90" s="38"/>
      <c r="C90" s="39"/>
      <c r="D90" s="39"/>
      <c r="E90" s="39"/>
      <c r="F90" s="39"/>
      <c r="G90" s="39"/>
      <c r="H90" s="39"/>
      <c r="I90" s="118"/>
      <c r="J90" s="39"/>
      <c r="K90" s="39"/>
      <c r="L90" s="119"/>
      <c r="S90" s="37"/>
      <c r="T90" s="37"/>
      <c r="U90" s="37"/>
      <c r="V90" s="37"/>
      <c r="W90" s="37"/>
      <c r="X90" s="37"/>
      <c r="Y90" s="37"/>
      <c r="Z90" s="37"/>
      <c r="AA90" s="37"/>
      <c r="AB90" s="37"/>
      <c r="AC90" s="37"/>
      <c r="AD90" s="37"/>
      <c r="AE90" s="37"/>
    </row>
    <row r="91" spans="1:31" s="2" customFormat="1" ht="12" customHeight="1">
      <c r="A91" s="37"/>
      <c r="B91" s="38"/>
      <c r="C91" s="31" t="s">
        <v>22</v>
      </c>
      <c r="D91" s="39"/>
      <c r="E91" s="39"/>
      <c r="F91" s="29" t="str">
        <f>F16</f>
        <v>č. parcelní 250/1, 250/6, 250/7 a st7296</v>
      </c>
      <c r="G91" s="39"/>
      <c r="H91" s="39"/>
      <c r="I91" s="120" t="s">
        <v>24</v>
      </c>
      <c r="J91" s="62" t="str">
        <f>IF(J16="","",J16)</f>
        <v>2. 9. 2020</v>
      </c>
      <c r="K91" s="39"/>
      <c r="L91" s="119"/>
      <c r="S91" s="37"/>
      <c r="T91" s="37"/>
      <c r="U91" s="37"/>
      <c r="V91" s="37"/>
      <c r="W91" s="37"/>
      <c r="X91" s="37"/>
      <c r="Y91" s="37"/>
      <c r="Z91" s="37"/>
      <c r="AA91" s="37"/>
      <c r="AB91" s="37"/>
      <c r="AC91" s="37"/>
      <c r="AD91" s="37"/>
      <c r="AE91" s="37"/>
    </row>
    <row r="92" spans="1:31" s="2" customFormat="1" ht="7" customHeight="1">
      <c r="A92" s="37"/>
      <c r="B92" s="38"/>
      <c r="C92" s="39"/>
      <c r="D92" s="39"/>
      <c r="E92" s="39"/>
      <c r="F92" s="39"/>
      <c r="G92" s="39"/>
      <c r="H92" s="39"/>
      <c r="I92" s="118"/>
      <c r="J92" s="39"/>
      <c r="K92" s="39"/>
      <c r="L92" s="119"/>
      <c r="S92" s="37"/>
      <c r="T92" s="37"/>
      <c r="U92" s="37"/>
      <c r="V92" s="37"/>
      <c r="W92" s="37"/>
      <c r="X92" s="37"/>
      <c r="Y92" s="37"/>
      <c r="Z92" s="37"/>
      <c r="AA92" s="37"/>
      <c r="AB92" s="37"/>
      <c r="AC92" s="37"/>
      <c r="AD92" s="37"/>
      <c r="AE92" s="37"/>
    </row>
    <row r="93" spans="1:31" s="2" customFormat="1" ht="40" customHeight="1">
      <c r="A93" s="37"/>
      <c r="B93" s="38"/>
      <c r="C93" s="31" t="s">
        <v>30</v>
      </c>
      <c r="D93" s="39"/>
      <c r="E93" s="39"/>
      <c r="F93" s="29" t="str">
        <f>E19</f>
        <v>EHC CZECH s.r.o., Závodní 278, 360 18 Karlovy Vary</v>
      </c>
      <c r="G93" s="39"/>
      <c r="H93" s="39"/>
      <c r="I93" s="120" t="s">
        <v>39</v>
      </c>
      <c r="J93" s="35" t="str">
        <f>E25</f>
        <v>INDBau DESIGN s.r.o., Houškova 1187/25, 326 00 Plz</v>
      </c>
      <c r="K93" s="39"/>
      <c r="L93" s="119"/>
      <c r="S93" s="37"/>
      <c r="T93" s="37"/>
      <c r="U93" s="37"/>
      <c r="V93" s="37"/>
      <c r="W93" s="37"/>
      <c r="X93" s="37"/>
      <c r="Y93" s="37"/>
      <c r="Z93" s="37"/>
      <c r="AA93" s="37"/>
      <c r="AB93" s="37"/>
      <c r="AC93" s="37"/>
      <c r="AD93" s="37"/>
      <c r="AE93" s="37"/>
    </row>
    <row r="94" spans="1:31" s="2" customFormat="1" ht="15.15" customHeight="1">
      <c r="A94" s="37"/>
      <c r="B94" s="38"/>
      <c r="C94" s="31" t="s">
        <v>36</v>
      </c>
      <c r="D94" s="39"/>
      <c r="E94" s="39"/>
      <c r="F94" s="29" t="str">
        <f>IF(E22="","",E22)</f>
        <v>Vyplň údaj</v>
      </c>
      <c r="G94" s="39"/>
      <c r="H94" s="39"/>
      <c r="I94" s="120" t="s">
        <v>43</v>
      </c>
      <c r="J94" s="35" t="str">
        <f>E28</f>
        <v xml:space="preserve"> </v>
      </c>
      <c r="K94" s="39"/>
      <c r="L94" s="119"/>
      <c r="S94" s="37"/>
      <c r="T94" s="37"/>
      <c r="U94" s="37"/>
      <c r="V94" s="37"/>
      <c r="W94" s="37"/>
      <c r="X94" s="37"/>
      <c r="Y94" s="37"/>
      <c r="Z94" s="37"/>
      <c r="AA94" s="37"/>
      <c r="AB94" s="37"/>
      <c r="AC94" s="37"/>
      <c r="AD94" s="37"/>
      <c r="AE94" s="37"/>
    </row>
    <row r="95" spans="1:31" s="2" customFormat="1" ht="10.25" customHeight="1">
      <c r="A95" s="37"/>
      <c r="B95" s="38"/>
      <c r="C95" s="39"/>
      <c r="D95" s="39"/>
      <c r="E95" s="39"/>
      <c r="F95" s="39"/>
      <c r="G95" s="39"/>
      <c r="H95" s="39"/>
      <c r="I95" s="118"/>
      <c r="J95" s="39"/>
      <c r="K95" s="39"/>
      <c r="L95" s="119"/>
      <c r="S95" s="37"/>
      <c r="T95" s="37"/>
      <c r="U95" s="37"/>
      <c r="V95" s="37"/>
      <c r="W95" s="37"/>
      <c r="X95" s="37"/>
      <c r="Y95" s="37"/>
      <c r="Z95" s="37"/>
      <c r="AA95" s="37"/>
      <c r="AB95" s="37"/>
      <c r="AC95" s="37"/>
      <c r="AD95" s="37"/>
      <c r="AE95" s="37"/>
    </row>
    <row r="96" spans="1:31" s="11" customFormat="1" ht="29.25" customHeight="1">
      <c r="A96" s="167"/>
      <c r="B96" s="168"/>
      <c r="C96" s="169" t="s">
        <v>248</v>
      </c>
      <c r="D96" s="170" t="s">
        <v>67</v>
      </c>
      <c r="E96" s="170" t="s">
        <v>63</v>
      </c>
      <c r="F96" s="170" t="s">
        <v>64</v>
      </c>
      <c r="G96" s="170" t="s">
        <v>249</v>
      </c>
      <c r="H96" s="170" t="s">
        <v>250</v>
      </c>
      <c r="I96" s="171" t="s">
        <v>251</v>
      </c>
      <c r="J96" s="170" t="s">
        <v>215</v>
      </c>
      <c r="K96" s="172" t="s">
        <v>252</v>
      </c>
      <c r="L96" s="173"/>
      <c r="M96" s="71" t="s">
        <v>44</v>
      </c>
      <c r="N96" s="72" t="s">
        <v>52</v>
      </c>
      <c r="O96" s="72" t="s">
        <v>253</v>
      </c>
      <c r="P96" s="72" t="s">
        <v>254</v>
      </c>
      <c r="Q96" s="72" t="s">
        <v>255</v>
      </c>
      <c r="R96" s="72" t="s">
        <v>256</v>
      </c>
      <c r="S96" s="72" t="s">
        <v>257</v>
      </c>
      <c r="T96" s="73" t="s">
        <v>258</v>
      </c>
      <c r="U96" s="167"/>
      <c r="V96" s="167"/>
      <c r="W96" s="167"/>
      <c r="X96" s="167"/>
      <c r="Y96" s="167"/>
      <c r="Z96" s="167"/>
      <c r="AA96" s="167"/>
      <c r="AB96" s="167"/>
      <c r="AC96" s="167"/>
      <c r="AD96" s="167"/>
      <c r="AE96" s="167"/>
    </row>
    <row r="97" spans="1:65" s="2" customFormat="1" ht="22.75" customHeight="1">
      <c r="A97" s="37"/>
      <c r="B97" s="38"/>
      <c r="C97" s="78" t="s">
        <v>259</v>
      </c>
      <c r="D97" s="39"/>
      <c r="E97" s="39"/>
      <c r="F97" s="39"/>
      <c r="G97" s="39"/>
      <c r="H97" s="39"/>
      <c r="I97" s="118"/>
      <c r="J97" s="174">
        <f>BK97</f>
        <v>0</v>
      </c>
      <c r="K97" s="39"/>
      <c r="L97" s="42"/>
      <c r="M97" s="74"/>
      <c r="N97" s="175"/>
      <c r="O97" s="75"/>
      <c r="P97" s="176">
        <f>P98+P123+P132</f>
        <v>0</v>
      </c>
      <c r="Q97" s="75"/>
      <c r="R97" s="176">
        <f>R98+R123+R132</f>
        <v>15.510000000000002</v>
      </c>
      <c r="S97" s="75"/>
      <c r="T97" s="177">
        <f>T98+T123+T132</f>
        <v>0</v>
      </c>
      <c r="U97" s="37"/>
      <c r="V97" s="37"/>
      <c r="W97" s="37"/>
      <c r="X97" s="37"/>
      <c r="Y97" s="37"/>
      <c r="Z97" s="37"/>
      <c r="AA97" s="37"/>
      <c r="AB97" s="37"/>
      <c r="AC97" s="37"/>
      <c r="AD97" s="37"/>
      <c r="AE97" s="37"/>
      <c r="AT97" s="19" t="s">
        <v>81</v>
      </c>
      <c r="AU97" s="19" t="s">
        <v>216</v>
      </c>
      <c r="BK97" s="178">
        <f>BK98+BK123+BK132</f>
        <v>0</v>
      </c>
    </row>
    <row r="98" spans="1:65" s="12" customFormat="1" ht="25.9" customHeight="1">
      <c r="B98" s="179"/>
      <c r="C98" s="180"/>
      <c r="D98" s="181" t="s">
        <v>81</v>
      </c>
      <c r="E98" s="182" t="s">
        <v>260</v>
      </c>
      <c r="F98" s="182" t="s">
        <v>261</v>
      </c>
      <c r="G98" s="180"/>
      <c r="H98" s="180"/>
      <c r="I98" s="183"/>
      <c r="J98" s="184">
        <f>BK98</f>
        <v>0</v>
      </c>
      <c r="K98" s="180"/>
      <c r="L98" s="185"/>
      <c r="M98" s="186"/>
      <c r="N98" s="187"/>
      <c r="O98" s="187"/>
      <c r="P98" s="188">
        <f>P99+P120</f>
        <v>0</v>
      </c>
      <c r="Q98" s="187"/>
      <c r="R98" s="188">
        <f>R99+R120</f>
        <v>15.510000000000002</v>
      </c>
      <c r="S98" s="187"/>
      <c r="T98" s="189">
        <f>T99+T120</f>
        <v>0</v>
      </c>
      <c r="AR98" s="190" t="s">
        <v>89</v>
      </c>
      <c r="AT98" s="191" t="s">
        <v>81</v>
      </c>
      <c r="AU98" s="191" t="s">
        <v>82</v>
      </c>
      <c r="AY98" s="190" t="s">
        <v>262</v>
      </c>
      <c r="BK98" s="192">
        <f>BK99+BK120</f>
        <v>0</v>
      </c>
    </row>
    <row r="99" spans="1:65" s="12" customFormat="1" ht="22.75" customHeight="1">
      <c r="B99" s="179"/>
      <c r="C99" s="180"/>
      <c r="D99" s="181" t="s">
        <v>81</v>
      </c>
      <c r="E99" s="193" t="s">
        <v>377</v>
      </c>
      <c r="F99" s="193" t="s">
        <v>1431</v>
      </c>
      <c r="G99" s="180"/>
      <c r="H99" s="180"/>
      <c r="I99" s="183"/>
      <c r="J99" s="194">
        <f>BK99</f>
        <v>0</v>
      </c>
      <c r="K99" s="180"/>
      <c r="L99" s="185"/>
      <c r="M99" s="186"/>
      <c r="N99" s="187"/>
      <c r="O99" s="187"/>
      <c r="P99" s="188">
        <f>SUM(P100:P119)</f>
        <v>0</v>
      </c>
      <c r="Q99" s="187"/>
      <c r="R99" s="188">
        <f>SUM(R100:R119)</f>
        <v>15.510000000000002</v>
      </c>
      <c r="S99" s="187"/>
      <c r="T99" s="189">
        <f>SUM(T100:T119)</f>
        <v>0</v>
      </c>
      <c r="AR99" s="190" t="s">
        <v>89</v>
      </c>
      <c r="AT99" s="191" t="s">
        <v>81</v>
      </c>
      <c r="AU99" s="191" t="s">
        <v>89</v>
      </c>
      <c r="AY99" s="190" t="s">
        <v>262</v>
      </c>
      <c r="BK99" s="192">
        <f>SUM(BK100:BK119)</f>
        <v>0</v>
      </c>
    </row>
    <row r="100" spans="1:65" s="2" customFormat="1" ht="16.5" customHeight="1">
      <c r="A100" s="37"/>
      <c r="B100" s="38"/>
      <c r="C100" s="195" t="s">
        <v>89</v>
      </c>
      <c r="D100" s="195" t="s">
        <v>264</v>
      </c>
      <c r="E100" s="196" t="s">
        <v>5007</v>
      </c>
      <c r="F100" s="197" t="s">
        <v>5008</v>
      </c>
      <c r="G100" s="198" t="s">
        <v>406</v>
      </c>
      <c r="H100" s="199">
        <v>8</v>
      </c>
      <c r="I100" s="200"/>
      <c r="J100" s="201">
        <f>ROUND(I100*H100,2)</f>
        <v>0</v>
      </c>
      <c r="K100" s="197" t="s">
        <v>268</v>
      </c>
      <c r="L100" s="42"/>
      <c r="M100" s="202" t="s">
        <v>44</v>
      </c>
      <c r="N100" s="203" t="s">
        <v>53</v>
      </c>
      <c r="O100" s="67"/>
      <c r="P100" s="204">
        <f>O100*H100</f>
        <v>0</v>
      </c>
      <c r="Q100" s="204">
        <v>0</v>
      </c>
      <c r="R100" s="204">
        <f>Q100*H100</f>
        <v>0</v>
      </c>
      <c r="S100" s="204">
        <v>0</v>
      </c>
      <c r="T100" s="205">
        <f>S100*H100</f>
        <v>0</v>
      </c>
      <c r="U100" s="37"/>
      <c r="V100" s="37"/>
      <c r="W100" s="37"/>
      <c r="X100" s="37"/>
      <c r="Y100" s="37"/>
      <c r="Z100" s="37"/>
      <c r="AA100" s="37"/>
      <c r="AB100" s="37"/>
      <c r="AC100" s="37"/>
      <c r="AD100" s="37"/>
      <c r="AE100" s="37"/>
      <c r="AR100" s="206" t="s">
        <v>104</v>
      </c>
      <c r="AT100" s="206" t="s">
        <v>264</v>
      </c>
      <c r="AU100" s="206" t="s">
        <v>91</v>
      </c>
      <c r="AY100" s="19" t="s">
        <v>262</v>
      </c>
      <c r="BE100" s="207">
        <f>IF(N100="základní",J100,0)</f>
        <v>0</v>
      </c>
      <c r="BF100" s="207">
        <f>IF(N100="snížená",J100,0)</f>
        <v>0</v>
      </c>
      <c r="BG100" s="207">
        <f>IF(N100="zákl. přenesená",J100,0)</f>
        <v>0</v>
      </c>
      <c r="BH100" s="207">
        <f>IF(N100="sníž. přenesená",J100,0)</f>
        <v>0</v>
      </c>
      <c r="BI100" s="207">
        <f>IF(N100="nulová",J100,0)</f>
        <v>0</v>
      </c>
      <c r="BJ100" s="19" t="s">
        <v>89</v>
      </c>
      <c r="BK100" s="207">
        <f>ROUND(I100*H100,2)</f>
        <v>0</v>
      </c>
      <c r="BL100" s="19" t="s">
        <v>104</v>
      </c>
      <c r="BM100" s="206" t="s">
        <v>5009</v>
      </c>
    </row>
    <row r="101" spans="1:65" s="2" customFormat="1" ht="36">
      <c r="A101" s="37"/>
      <c r="B101" s="38"/>
      <c r="C101" s="39"/>
      <c r="D101" s="208" t="s">
        <v>270</v>
      </c>
      <c r="E101" s="39"/>
      <c r="F101" s="209" t="s">
        <v>5010</v>
      </c>
      <c r="G101" s="39"/>
      <c r="H101" s="39"/>
      <c r="I101" s="118"/>
      <c r="J101" s="39"/>
      <c r="K101" s="39"/>
      <c r="L101" s="42"/>
      <c r="M101" s="210"/>
      <c r="N101" s="211"/>
      <c r="O101" s="67"/>
      <c r="P101" s="67"/>
      <c r="Q101" s="67"/>
      <c r="R101" s="67"/>
      <c r="S101" s="67"/>
      <c r="T101" s="68"/>
      <c r="U101" s="37"/>
      <c r="V101" s="37"/>
      <c r="W101" s="37"/>
      <c r="X101" s="37"/>
      <c r="Y101" s="37"/>
      <c r="Z101" s="37"/>
      <c r="AA101" s="37"/>
      <c r="AB101" s="37"/>
      <c r="AC101" s="37"/>
      <c r="AD101" s="37"/>
      <c r="AE101" s="37"/>
      <c r="AT101" s="19" t="s">
        <v>270</v>
      </c>
      <c r="AU101" s="19" t="s">
        <v>91</v>
      </c>
    </row>
    <row r="102" spans="1:65" s="13" customFormat="1" ht="10">
      <c r="B102" s="212"/>
      <c r="C102" s="213"/>
      <c r="D102" s="208" t="s">
        <v>272</v>
      </c>
      <c r="E102" s="214" t="s">
        <v>44</v>
      </c>
      <c r="F102" s="215" t="s">
        <v>5011</v>
      </c>
      <c r="G102" s="213"/>
      <c r="H102" s="214" t="s">
        <v>44</v>
      </c>
      <c r="I102" s="216"/>
      <c r="J102" s="213"/>
      <c r="K102" s="213"/>
      <c r="L102" s="217"/>
      <c r="M102" s="218"/>
      <c r="N102" s="219"/>
      <c r="O102" s="219"/>
      <c r="P102" s="219"/>
      <c r="Q102" s="219"/>
      <c r="R102" s="219"/>
      <c r="S102" s="219"/>
      <c r="T102" s="220"/>
      <c r="AT102" s="221" t="s">
        <v>272</v>
      </c>
      <c r="AU102" s="221" t="s">
        <v>91</v>
      </c>
      <c r="AV102" s="13" t="s">
        <v>89</v>
      </c>
      <c r="AW102" s="13" t="s">
        <v>38</v>
      </c>
      <c r="AX102" s="13" t="s">
        <v>82</v>
      </c>
      <c r="AY102" s="221" t="s">
        <v>262</v>
      </c>
    </row>
    <row r="103" spans="1:65" s="13" customFormat="1" ht="10">
      <c r="B103" s="212"/>
      <c r="C103" s="213"/>
      <c r="D103" s="208" t="s">
        <v>272</v>
      </c>
      <c r="E103" s="214" t="s">
        <v>44</v>
      </c>
      <c r="F103" s="215" t="s">
        <v>473</v>
      </c>
      <c r="G103" s="213"/>
      <c r="H103" s="214" t="s">
        <v>44</v>
      </c>
      <c r="I103" s="216"/>
      <c r="J103" s="213"/>
      <c r="K103" s="213"/>
      <c r="L103" s="217"/>
      <c r="M103" s="218"/>
      <c r="N103" s="219"/>
      <c r="O103" s="219"/>
      <c r="P103" s="219"/>
      <c r="Q103" s="219"/>
      <c r="R103" s="219"/>
      <c r="S103" s="219"/>
      <c r="T103" s="220"/>
      <c r="AT103" s="221" t="s">
        <v>272</v>
      </c>
      <c r="AU103" s="221" t="s">
        <v>91</v>
      </c>
      <c r="AV103" s="13" t="s">
        <v>89</v>
      </c>
      <c r="AW103" s="13" t="s">
        <v>38</v>
      </c>
      <c r="AX103" s="13" t="s">
        <v>82</v>
      </c>
      <c r="AY103" s="221" t="s">
        <v>262</v>
      </c>
    </row>
    <row r="104" spans="1:65" s="15" customFormat="1" ht="10">
      <c r="B104" s="233"/>
      <c r="C104" s="234"/>
      <c r="D104" s="208" t="s">
        <v>272</v>
      </c>
      <c r="E104" s="235" t="s">
        <v>44</v>
      </c>
      <c r="F104" s="236" t="s">
        <v>351</v>
      </c>
      <c r="G104" s="234"/>
      <c r="H104" s="237">
        <v>8</v>
      </c>
      <c r="I104" s="238"/>
      <c r="J104" s="234"/>
      <c r="K104" s="234"/>
      <c r="L104" s="239"/>
      <c r="M104" s="240"/>
      <c r="N104" s="241"/>
      <c r="O104" s="241"/>
      <c r="P104" s="241"/>
      <c r="Q104" s="241"/>
      <c r="R104" s="241"/>
      <c r="S104" s="241"/>
      <c r="T104" s="242"/>
      <c r="AT104" s="243" t="s">
        <v>272</v>
      </c>
      <c r="AU104" s="243" t="s">
        <v>91</v>
      </c>
      <c r="AV104" s="15" t="s">
        <v>91</v>
      </c>
      <c r="AW104" s="15" t="s">
        <v>38</v>
      </c>
      <c r="AX104" s="15" t="s">
        <v>89</v>
      </c>
      <c r="AY104" s="243" t="s">
        <v>262</v>
      </c>
    </row>
    <row r="105" spans="1:65" s="2" customFormat="1" ht="16.5" customHeight="1">
      <c r="A105" s="37"/>
      <c r="B105" s="38"/>
      <c r="C105" s="255" t="s">
        <v>91</v>
      </c>
      <c r="D105" s="255" t="s">
        <v>633</v>
      </c>
      <c r="E105" s="256" t="s">
        <v>5012</v>
      </c>
      <c r="F105" s="257" t="s">
        <v>5013</v>
      </c>
      <c r="G105" s="258" t="s">
        <v>406</v>
      </c>
      <c r="H105" s="259">
        <v>8.8000000000000007</v>
      </c>
      <c r="I105" s="260"/>
      <c r="J105" s="261">
        <f>ROUND(I105*H105,2)</f>
        <v>0</v>
      </c>
      <c r="K105" s="257" t="s">
        <v>44</v>
      </c>
      <c r="L105" s="262"/>
      <c r="M105" s="263" t="s">
        <v>44</v>
      </c>
      <c r="N105" s="264" t="s">
        <v>53</v>
      </c>
      <c r="O105" s="67"/>
      <c r="P105" s="204">
        <f>O105*H105</f>
        <v>0</v>
      </c>
      <c r="Q105" s="204">
        <v>1</v>
      </c>
      <c r="R105" s="204">
        <f>Q105*H105</f>
        <v>8.8000000000000007</v>
      </c>
      <c r="S105" s="204">
        <v>0</v>
      </c>
      <c r="T105" s="205">
        <f>S105*H105</f>
        <v>0</v>
      </c>
      <c r="U105" s="37"/>
      <c r="V105" s="37"/>
      <c r="W105" s="37"/>
      <c r="X105" s="37"/>
      <c r="Y105" s="37"/>
      <c r="Z105" s="37"/>
      <c r="AA105" s="37"/>
      <c r="AB105" s="37"/>
      <c r="AC105" s="37"/>
      <c r="AD105" s="37"/>
      <c r="AE105" s="37"/>
      <c r="AR105" s="206" t="s">
        <v>351</v>
      </c>
      <c r="AT105" s="206" t="s">
        <v>633</v>
      </c>
      <c r="AU105" s="206" t="s">
        <v>91</v>
      </c>
      <c r="AY105" s="19" t="s">
        <v>262</v>
      </c>
      <c r="BE105" s="207">
        <f>IF(N105="základní",J105,0)</f>
        <v>0</v>
      </c>
      <c r="BF105" s="207">
        <f>IF(N105="snížená",J105,0)</f>
        <v>0</v>
      </c>
      <c r="BG105" s="207">
        <f>IF(N105="zákl. přenesená",J105,0)</f>
        <v>0</v>
      </c>
      <c r="BH105" s="207">
        <f>IF(N105="sníž. přenesená",J105,0)</f>
        <v>0</v>
      </c>
      <c r="BI105" s="207">
        <f>IF(N105="nulová",J105,0)</f>
        <v>0</v>
      </c>
      <c r="BJ105" s="19" t="s">
        <v>89</v>
      </c>
      <c r="BK105" s="207">
        <f>ROUND(I105*H105,2)</f>
        <v>0</v>
      </c>
      <c r="BL105" s="19" t="s">
        <v>104</v>
      </c>
      <c r="BM105" s="206" t="s">
        <v>5014</v>
      </c>
    </row>
    <row r="106" spans="1:65" s="13" customFormat="1" ht="10">
      <c r="B106" s="212"/>
      <c r="C106" s="213"/>
      <c r="D106" s="208" t="s">
        <v>272</v>
      </c>
      <c r="E106" s="214" t="s">
        <v>44</v>
      </c>
      <c r="F106" s="215" t="s">
        <v>5015</v>
      </c>
      <c r="G106" s="213"/>
      <c r="H106" s="214" t="s">
        <v>44</v>
      </c>
      <c r="I106" s="216"/>
      <c r="J106" s="213"/>
      <c r="K106" s="213"/>
      <c r="L106" s="217"/>
      <c r="M106" s="218"/>
      <c r="N106" s="219"/>
      <c r="O106" s="219"/>
      <c r="P106" s="219"/>
      <c r="Q106" s="219"/>
      <c r="R106" s="219"/>
      <c r="S106" s="219"/>
      <c r="T106" s="220"/>
      <c r="AT106" s="221" t="s">
        <v>272</v>
      </c>
      <c r="AU106" s="221" t="s">
        <v>91</v>
      </c>
      <c r="AV106" s="13" t="s">
        <v>89</v>
      </c>
      <c r="AW106" s="13" t="s">
        <v>38</v>
      </c>
      <c r="AX106" s="13" t="s">
        <v>82</v>
      </c>
      <c r="AY106" s="221" t="s">
        <v>262</v>
      </c>
    </row>
    <row r="107" spans="1:65" s="13" customFormat="1" ht="10">
      <c r="B107" s="212"/>
      <c r="C107" s="213"/>
      <c r="D107" s="208" t="s">
        <v>272</v>
      </c>
      <c r="E107" s="214" t="s">
        <v>44</v>
      </c>
      <c r="F107" s="215" t="s">
        <v>473</v>
      </c>
      <c r="G107" s="213"/>
      <c r="H107" s="214" t="s">
        <v>44</v>
      </c>
      <c r="I107" s="216"/>
      <c r="J107" s="213"/>
      <c r="K107" s="213"/>
      <c r="L107" s="217"/>
      <c r="M107" s="218"/>
      <c r="N107" s="219"/>
      <c r="O107" s="219"/>
      <c r="P107" s="219"/>
      <c r="Q107" s="219"/>
      <c r="R107" s="219"/>
      <c r="S107" s="219"/>
      <c r="T107" s="220"/>
      <c r="AT107" s="221" t="s">
        <v>272</v>
      </c>
      <c r="AU107" s="221" t="s">
        <v>91</v>
      </c>
      <c r="AV107" s="13" t="s">
        <v>89</v>
      </c>
      <c r="AW107" s="13" t="s">
        <v>38</v>
      </c>
      <c r="AX107" s="13" t="s">
        <v>82</v>
      </c>
      <c r="AY107" s="221" t="s">
        <v>262</v>
      </c>
    </row>
    <row r="108" spans="1:65" s="15" customFormat="1" ht="10">
      <c r="B108" s="233"/>
      <c r="C108" s="234"/>
      <c r="D108" s="208" t="s">
        <v>272</v>
      </c>
      <c r="E108" s="235" t="s">
        <v>44</v>
      </c>
      <c r="F108" s="236" t="s">
        <v>351</v>
      </c>
      <c r="G108" s="234"/>
      <c r="H108" s="237">
        <v>8</v>
      </c>
      <c r="I108" s="238"/>
      <c r="J108" s="234"/>
      <c r="K108" s="234"/>
      <c r="L108" s="239"/>
      <c r="M108" s="240"/>
      <c r="N108" s="241"/>
      <c r="O108" s="241"/>
      <c r="P108" s="241"/>
      <c r="Q108" s="241"/>
      <c r="R108" s="241"/>
      <c r="S108" s="241"/>
      <c r="T108" s="242"/>
      <c r="AT108" s="243" t="s">
        <v>272</v>
      </c>
      <c r="AU108" s="243" t="s">
        <v>91</v>
      </c>
      <c r="AV108" s="15" t="s">
        <v>91</v>
      </c>
      <c r="AW108" s="15" t="s">
        <v>38</v>
      </c>
      <c r="AX108" s="15" t="s">
        <v>89</v>
      </c>
      <c r="AY108" s="243" t="s">
        <v>262</v>
      </c>
    </row>
    <row r="109" spans="1:65" s="15" customFormat="1" ht="10">
      <c r="B109" s="233"/>
      <c r="C109" s="234"/>
      <c r="D109" s="208" t="s">
        <v>272</v>
      </c>
      <c r="E109" s="234"/>
      <c r="F109" s="236" t="s">
        <v>5016</v>
      </c>
      <c r="G109" s="234"/>
      <c r="H109" s="237">
        <v>8.8000000000000007</v>
      </c>
      <c r="I109" s="238"/>
      <c r="J109" s="234"/>
      <c r="K109" s="234"/>
      <c r="L109" s="239"/>
      <c r="M109" s="240"/>
      <c r="N109" s="241"/>
      <c r="O109" s="241"/>
      <c r="P109" s="241"/>
      <c r="Q109" s="241"/>
      <c r="R109" s="241"/>
      <c r="S109" s="241"/>
      <c r="T109" s="242"/>
      <c r="AT109" s="243" t="s">
        <v>272</v>
      </c>
      <c r="AU109" s="243" t="s">
        <v>91</v>
      </c>
      <c r="AV109" s="15" t="s">
        <v>91</v>
      </c>
      <c r="AW109" s="15" t="s">
        <v>4</v>
      </c>
      <c r="AX109" s="15" t="s">
        <v>89</v>
      </c>
      <c r="AY109" s="243" t="s">
        <v>262</v>
      </c>
    </row>
    <row r="110" spans="1:65" s="2" customFormat="1" ht="21.75" customHeight="1">
      <c r="A110" s="37"/>
      <c r="B110" s="38"/>
      <c r="C110" s="195" t="s">
        <v>97</v>
      </c>
      <c r="D110" s="195" t="s">
        <v>264</v>
      </c>
      <c r="E110" s="196" t="s">
        <v>5017</v>
      </c>
      <c r="F110" s="197" t="s">
        <v>5018</v>
      </c>
      <c r="G110" s="198" t="s">
        <v>406</v>
      </c>
      <c r="H110" s="199">
        <v>6.1</v>
      </c>
      <c r="I110" s="200"/>
      <c r="J110" s="201">
        <f>ROUND(I110*H110,2)</f>
        <v>0</v>
      </c>
      <c r="K110" s="197" t="s">
        <v>268</v>
      </c>
      <c r="L110" s="42"/>
      <c r="M110" s="202" t="s">
        <v>44</v>
      </c>
      <c r="N110" s="203" t="s">
        <v>53</v>
      </c>
      <c r="O110" s="67"/>
      <c r="P110" s="204">
        <f>O110*H110</f>
        <v>0</v>
      </c>
      <c r="Q110" s="204">
        <v>0</v>
      </c>
      <c r="R110" s="204">
        <f>Q110*H110</f>
        <v>0</v>
      </c>
      <c r="S110" s="204">
        <v>0</v>
      </c>
      <c r="T110" s="205">
        <f>S110*H110</f>
        <v>0</v>
      </c>
      <c r="U110" s="37"/>
      <c r="V110" s="37"/>
      <c r="W110" s="37"/>
      <c r="X110" s="37"/>
      <c r="Y110" s="37"/>
      <c r="Z110" s="37"/>
      <c r="AA110" s="37"/>
      <c r="AB110" s="37"/>
      <c r="AC110" s="37"/>
      <c r="AD110" s="37"/>
      <c r="AE110" s="37"/>
      <c r="AR110" s="206" t="s">
        <v>104</v>
      </c>
      <c r="AT110" s="206" t="s">
        <v>264</v>
      </c>
      <c r="AU110" s="206" t="s">
        <v>91</v>
      </c>
      <c r="AY110" s="19" t="s">
        <v>262</v>
      </c>
      <c r="BE110" s="207">
        <f>IF(N110="základní",J110,0)</f>
        <v>0</v>
      </c>
      <c r="BF110" s="207">
        <f>IF(N110="snížená",J110,0)</f>
        <v>0</v>
      </c>
      <c r="BG110" s="207">
        <f>IF(N110="zákl. přenesená",J110,0)</f>
        <v>0</v>
      </c>
      <c r="BH110" s="207">
        <f>IF(N110="sníž. přenesená",J110,0)</f>
        <v>0</v>
      </c>
      <c r="BI110" s="207">
        <f>IF(N110="nulová",J110,0)</f>
        <v>0</v>
      </c>
      <c r="BJ110" s="19" t="s">
        <v>89</v>
      </c>
      <c r="BK110" s="207">
        <f>ROUND(I110*H110,2)</f>
        <v>0</v>
      </c>
      <c r="BL110" s="19" t="s">
        <v>104</v>
      </c>
      <c r="BM110" s="206" t="s">
        <v>5019</v>
      </c>
    </row>
    <row r="111" spans="1:65" s="2" customFormat="1" ht="36">
      <c r="A111" s="37"/>
      <c r="B111" s="38"/>
      <c r="C111" s="39"/>
      <c r="D111" s="208" t="s">
        <v>270</v>
      </c>
      <c r="E111" s="39"/>
      <c r="F111" s="209" t="s">
        <v>5010</v>
      </c>
      <c r="G111" s="39"/>
      <c r="H111" s="39"/>
      <c r="I111" s="118"/>
      <c r="J111" s="39"/>
      <c r="K111" s="39"/>
      <c r="L111" s="42"/>
      <c r="M111" s="210"/>
      <c r="N111" s="211"/>
      <c r="O111" s="67"/>
      <c r="P111" s="67"/>
      <c r="Q111" s="67"/>
      <c r="R111" s="67"/>
      <c r="S111" s="67"/>
      <c r="T111" s="68"/>
      <c r="U111" s="37"/>
      <c r="V111" s="37"/>
      <c r="W111" s="37"/>
      <c r="X111" s="37"/>
      <c r="Y111" s="37"/>
      <c r="Z111" s="37"/>
      <c r="AA111" s="37"/>
      <c r="AB111" s="37"/>
      <c r="AC111" s="37"/>
      <c r="AD111" s="37"/>
      <c r="AE111" s="37"/>
      <c r="AT111" s="19" t="s">
        <v>270</v>
      </c>
      <c r="AU111" s="19" t="s">
        <v>91</v>
      </c>
    </row>
    <row r="112" spans="1:65" s="13" customFormat="1" ht="10">
      <c r="B112" s="212"/>
      <c r="C112" s="213"/>
      <c r="D112" s="208" t="s">
        <v>272</v>
      </c>
      <c r="E112" s="214" t="s">
        <v>44</v>
      </c>
      <c r="F112" s="215" t="s">
        <v>5020</v>
      </c>
      <c r="G112" s="213"/>
      <c r="H112" s="214" t="s">
        <v>44</v>
      </c>
      <c r="I112" s="216"/>
      <c r="J112" s="213"/>
      <c r="K112" s="213"/>
      <c r="L112" s="217"/>
      <c r="M112" s="218"/>
      <c r="N112" s="219"/>
      <c r="O112" s="219"/>
      <c r="P112" s="219"/>
      <c r="Q112" s="219"/>
      <c r="R112" s="219"/>
      <c r="S112" s="219"/>
      <c r="T112" s="220"/>
      <c r="AT112" s="221" t="s">
        <v>272</v>
      </c>
      <c r="AU112" s="221" t="s">
        <v>91</v>
      </c>
      <c r="AV112" s="13" t="s">
        <v>89</v>
      </c>
      <c r="AW112" s="13" t="s">
        <v>38</v>
      </c>
      <c r="AX112" s="13" t="s">
        <v>82</v>
      </c>
      <c r="AY112" s="221" t="s">
        <v>262</v>
      </c>
    </row>
    <row r="113" spans="1:65" s="13" customFormat="1" ht="10">
      <c r="B113" s="212"/>
      <c r="C113" s="213"/>
      <c r="D113" s="208" t="s">
        <v>272</v>
      </c>
      <c r="E113" s="214" t="s">
        <v>44</v>
      </c>
      <c r="F113" s="215" t="s">
        <v>473</v>
      </c>
      <c r="G113" s="213"/>
      <c r="H113" s="214" t="s">
        <v>44</v>
      </c>
      <c r="I113" s="216"/>
      <c r="J113" s="213"/>
      <c r="K113" s="213"/>
      <c r="L113" s="217"/>
      <c r="M113" s="218"/>
      <c r="N113" s="219"/>
      <c r="O113" s="219"/>
      <c r="P113" s="219"/>
      <c r="Q113" s="219"/>
      <c r="R113" s="219"/>
      <c r="S113" s="219"/>
      <c r="T113" s="220"/>
      <c r="AT113" s="221" t="s">
        <v>272</v>
      </c>
      <c r="AU113" s="221" t="s">
        <v>91</v>
      </c>
      <c r="AV113" s="13" t="s">
        <v>89</v>
      </c>
      <c r="AW113" s="13" t="s">
        <v>38</v>
      </c>
      <c r="AX113" s="13" t="s">
        <v>82</v>
      </c>
      <c r="AY113" s="221" t="s">
        <v>262</v>
      </c>
    </row>
    <row r="114" spans="1:65" s="15" customFormat="1" ht="10">
      <c r="B114" s="233"/>
      <c r="C114" s="234"/>
      <c r="D114" s="208" t="s">
        <v>272</v>
      </c>
      <c r="E114" s="235" t="s">
        <v>44</v>
      </c>
      <c r="F114" s="236" t="s">
        <v>5021</v>
      </c>
      <c r="G114" s="234"/>
      <c r="H114" s="237">
        <v>6.1</v>
      </c>
      <c r="I114" s="238"/>
      <c r="J114" s="234"/>
      <c r="K114" s="234"/>
      <c r="L114" s="239"/>
      <c r="M114" s="240"/>
      <c r="N114" s="241"/>
      <c r="O114" s="241"/>
      <c r="P114" s="241"/>
      <c r="Q114" s="241"/>
      <c r="R114" s="241"/>
      <c r="S114" s="241"/>
      <c r="T114" s="242"/>
      <c r="AT114" s="243" t="s">
        <v>272</v>
      </c>
      <c r="AU114" s="243" t="s">
        <v>91</v>
      </c>
      <c r="AV114" s="15" t="s">
        <v>91</v>
      </c>
      <c r="AW114" s="15" t="s">
        <v>38</v>
      </c>
      <c r="AX114" s="15" t="s">
        <v>89</v>
      </c>
      <c r="AY114" s="243" t="s">
        <v>262</v>
      </c>
    </row>
    <row r="115" spans="1:65" s="2" customFormat="1" ht="16.5" customHeight="1">
      <c r="A115" s="37"/>
      <c r="B115" s="38"/>
      <c r="C115" s="255" t="s">
        <v>104</v>
      </c>
      <c r="D115" s="255" t="s">
        <v>633</v>
      </c>
      <c r="E115" s="256" t="s">
        <v>5022</v>
      </c>
      <c r="F115" s="257" t="s">
        <v>5023</v>
      </c>
      <c r="G115" s="258" t="s">
        <v>406</v>
      </c>
      <c r="H115" s="259">
        <v>6.71</v>
      </c>
      <c r="I115" s="260"/>
      <c r="J115" s="261">
        <f>ROUND(I115*H115,2)</f>
        <v>0</v>
      </c>
      <c r="K115" s="257" t="s">
        <v>44</v>
      </c>
      <c r="L115" s="262"/>
      <c r="M115" s="263" t="s">
        <v>44</v>
      </c>
      <c r="N115" s="264" t="s">
        <v>53</v>
      </c>
      <c r="O115" s="67"/>
      <c r="P115" s="204">
        <f>O115*H115</f>
        <v>0</v>
      </c>
      <c r="Q115" s="204">
        <v>1</v>
      </c>
      <c r="R115" s="204">
        <f>Q115*H115</f>
        <v>6.71</v>
      </c>
      <c r="S115" s="204">
        <v>0</v>
      </c>
      <c r="T115" s="205">
        <f>S115*H115</f>
        <v>0</v>
      </c>
      <c r="U115" s="37"/>
      <c r="V115" s="37"/>
      <c r="W115" s="37"/>
      <c r="X115" s="37"/>
      <c r="Y115" s="37"/>
      <c r="Z115" s="37"/>
      <c r="AA115" s="37"/>
      <c r="AB115" s="37"/>
      <c r="AC115" s="37"/>
      <c r="AD115" s="37"/>
      <c r="AE115" s="37"/>
      <c r="AR115" s="206" t="s">
        <v>351</v>
      </c>
      <c r="AT115" s="206" t="s">
        <v>633</v>
      </c>
      <c r="AU115" s="206" t="s">
        <v>91</v>
      </c>
      <c r="AY115" s="19" t="s">
        <v>262</v>
      </c>
      <c r="BE115" s="207">
        <f>IF(N115="základní",J115,0)</f>
        <v>0</v>
      </c>
      <c r="BF115" s="207">
        <f>IF(N115="snížená",J115,0)</f>
        <v>0</v>
      </c>
      <c r="BG115" s="207">
        <f>IF(N115="zákl. přenesená",J115,0)</f>
        <v>0</v>
      </c>
      <c r="BH115" s="207">
        <f>IF(N115="sníž. přenesená",J115,0)</f>
        <v>0</v>
      </c>
      <c r="BI115" s="207">
        <f>IF(N115="nulová",J115,0)</f>
        <v>0</v>
      </c>
      <c r="BJ115" s="19" t="s">
        <v>89</v>
      </c>
      <c r="BK115" s="207">
        <f>ROUND(I115*H115,2)</f>
        <v>0</v>
      </c>
      <c r="BL115" s="19" t="s">
        <v>104</v>
      </c>
      <c r="BM115" s="206" t="s">
        <v>5024</v>
      </c>
    </row>
    <row r="116" spans="1:65" s="13" customFormat="1" ht="10">
      <c r="B116" s="212"/>
      <c r="C116" s="213"/>
      <c r="D116" s="208" t="s">
        <v>272</v>
      </c>
      <c r="E116" s="214" t="s">
        <v>44</v>
      </c>
      <c r="F116" s="215" t="s">
        <v>5020</v>
      </c>
      <c r="G116" s="213"/>
      <c r="H116" s="214" t="s">
        <v>44</v>
      </c>
      <c r="I116" s="216"/>
      <c r="J116" s="213"/>
      <c r="K116" s="213"/>
      <c r="L116" s="217"/>
      <c r="M116" s="218"/>
      <c r="N116" s="219"/>
      <c r="O116" s="219"/>
      <c r="P116" s="219"/>
      <c r="Q116" s="219"/>
      <c r="R116" s="219"/>
      <c r="S116" s="219"/>
      <c r="T116" s="220"/>
      <c r="AT116" s="221" t="s">
        <v>272</v>
      </c>
      <c r="AU116" s="221" t="s">
        <v>91</v>
      </c>
      <c r="AV116" s="13" t="s">
        <v>89</v>
      </c>
      <c r="AW116" s="13" t="s">
        <v>38</v>
      </c>
      <c r="AX116" s="13" t="s">
        <v>82</v>
      </c>
      <c r="AY116" s="221" t="s">
        <v>262</v>
      </c>
    </row>
    <row r="117" spans="1:65" s="13" customFormat="1" ht="10">
      <c r="B117" s="212"/>
      <c r="C117" s="213"/>
      <c r="D117" s="208" t="s">
        <v>272</v>
      </c>
      <c r="E117" s="214" t="s">
        <v>44</v>
      </c>
      <c r="F117" s="215" t="s">
        <v>473</v>
      </c>
      <c r="G117" s="213"/>
      <c r="H117" s="214" t="s">
        <v>44</v>
      </c>
      <c r="I117" s="216"/>
      <c r="J117" s="213"/>
      <c r="K117" s="213"/>
      <c r="L117" s="217"/>
      <c r="M117" s="218"/>
      <c r="N117" s="219"/>
      <c r="O117" s="219"/>
      <c r="P117" s="219"/>
      <c r="Q117" s="219"/>
      <c r="R117" s="219"/>
      <c r="S117" s="219"/>
      <c r="T117" s="220"/>
      <c r="AT117" s="221" t="s">
        <v>272</v>
      </c>
      <c r="AU117" s="221" t="s">
        <v>91</v>
      </c>
      <c r="AV117" s="13" t="s">
        <v>89</v>
      </c>
      <c r="AW117" s="13" t="s">
        <v>38</v>
      </c>
      <c r="AX117" s="13" t="s">
        <v>82</v>
      </c>
      <c r="AY117" s="221" t="s">
        <v>262</v>
      </c>
    </row>
    <row r="118" spans="1:65" s="15" customFormat="1" ht="10">
      <c r="B118" s="233"/>
      <c r="C118" s="234"/>
      <c r="D118" s="208" t="s">
        <v>272</v>
      </c>
      <c r="E118" s="235" t="s">
        <v>44</v>
      </c>
      <c r="F118" s="236" t="s">
        <v>5021</v>
      </c>
      <c r="G118" s="234"/>
      <c r="H118" s="237">
        <v>6.1</v>
      </c>
      <c r="I118" s="238"/>
      <c r="J118" s="234"/>
      <c r="K118" s="234"/>
      <c r="L118" s="239"/>
      <c r="M118" s="240"/>
      <c r="N118" s="241"/>
      <c r="O118" s="241"/>
      <c r="P118" s="241"/>
      <c r="Q118" s="241"/>
      <c r="R118" s="241"/>
      <c r="S118" s="241"/>
      <c r="T118" s="242"/>
      <c r="AT118" s="243" t="s">
        <v>272</v>
      </c>
      <c r="AU118" s="243" t="s">
        <v>91</v>
      </c>
      <c r="AV118" s="15" t="s">
        <v>91</v>
      </c>
      <c r="AW118" s="15" t="s">
        <v>38</v>
      </c>
      <c r="AX118" s="15" t="s">
        <v>89</v>
      </c>
      <c r="AY118" s="243" t="s">
        <v>262</v>
      </c>
    </row>
    <row r="119" spans="1:65" s="15" customFormat="1" ht="10">
      <c r="B119" s="233"/>
      <c r="C119" s="234"/>
      <c r="D119" s="208" t="s">
        <v>272</v>
      </c>
      <c r="E119" s="234"/>
      <c r="F119" s="236" t="s">
        <v>5025</v>
      </c>
      <c r="G119" s="234"/>
      <c r="H119" s="237">
        <v>6.71</v>
      </c>
      <c r="I119" s="238"/>
      <c r="J119" s="234"/>
      <c r="K119" s="234"/>
      <c r="L119" s="239"/>
      <c r="M119" s="240"/>
      <c r="N119" s="241"/>
      <c r="O119" s="241"/>
      <c r="P119" s="241"/>
      <c r="Q119" s="241"/>
      <c r="R119" s="241"/>
      <c r="S119" s="241"/>
      <c r="T119" s="242"/>
      <c r="AT119" s="243" t="s">
        <v>272</v>
      </c>
      <c r="AU119" s="243" t="s">
        <v>91</v>
      </c>
      <c r="AV119" s="15" t="s">
        <v>91</v>
      </c>
      <c r="AW119" s="15" t="s">
        <v>4</v>
      </c>
      <c r="AX119" s="15" t="s">
        <v>89</v>
      </c>
      <c r="AY119" s="243" t="s">
        <v>262</v>
      </c>
    </row>
    <row r="120" spans="1:65" s="12" customFormat="1" ht="22.75" customHeight="1">
      <c r="B120" s="179"/>
      <c r="C120" s="180"/>
      <c r="D120" s="181" t="s">
        <v>81</v>
      </c>
      <c r="E120" s="193" t="s">
        <v>1624</v>
      </c>
      <c r="F120" s="193" t="s">
        <v>1625</v>
      </c>
      <c r="G120" s="180"/>
      <c r="H120" s="180"/>
      <c r="I120" s="183"/>
      <c r="J120" s="194">
        <f>BK120</f>
        <v>0</v>
      </c>
      <c r="K120" s="180"/>
      <c r="L120" s="185"/>
      <c r="M120" s="186"/>
      <c r="N120" s="187"/>
      <c r="O120" s="187"/>
      <c r="P120" s="188">
        <f>SUM(P121:P122)</f>
        <v>0</v>
      </c>
      <c r="Q120" s="187"/>
      <c r="R120" s="188">
        <f>SUM(R121:R122)</f>
        <v>0</v>
      </c>
      <c r="S120" s="187"/>
      <c r="T120" s="189">
        <f>SUM(T121:T122)</f>
        <v>0</v>
      </c>
      <c r="AR120" s="190" t="s">
        <v>89</v>
      </c>
      <c r="AT120" s="191" t="s">
        <v>81</v>
      </c>
      <c r="AU120" s="191" t="s">
        <v>89</v>
      </c>
      <c r="AY120" s="190" t="s">
        <v>262</v>
      </c>
      <c r="BK120" s="192">
        <f>SUM(BK121:BK122)</f>
        <v>0</v>
      </c>
    </row>
    <row r="121" spans="1:65" s="2" customFormat="1" ht="33" customHeight="1">
      <c r="A121" s="37"/>
      <c r="B121" s="38"/>
      <c r="C121" s="195" t="s">
        <v>322</v>
      </c>
      <c r="D121" s="195" t="s">
        <v>264</v>
      </c>
      <c r="E121" s="196" t="s">
        <v>5026</v>
      </c>
      <c r="F121" s="197" t="s">
        <v>5027</v>
      </c>
      <c r="G121" s="198" t="s">
        <v>406</v>
      </c>
      <c r="H121" s="199">
        <v>15.51</v>
      </c>
      <c r="I121" s="200"/>
      <c r="J121" s="201">
        <f>ROUND(I121*H121,2)</f>
        <v>0</v>
      </c>
      <c r="K121" s="197" t="s">
        <v>268</v>
      </c>
      <c r="L121" s="42"/>
      <c r="M121" s="202" t="s">
        <v>44</v>
      </c>
      <c r="N121" s="203" t="s">
        <v>53</v>
      </c>
      <c r="O121" s="67"/>
      <c r="P121" s="204">
        <f>O121*H121</f>
        <v>0</v>
      </c>
      <c r="Q121" s="204">
        <v>0</v>
      </c>
      <c r="R121" s="204">
        <f>Q121*H121</f>
        <v>0</v>
      </c>
      <c r="S121" s="204">
        <v>0</v>
      </c>
      <c r="T121" s="205">
        <f>S121*H121</f>
        <v>0</v>
      </c>
      <c r="U121" s="37"/>
      <c r="V121" s="37"/>
      <c r="W121" s="37"/>
      <c r="X121" s="37"/>
      <c r="Y121" s="37"/>
      <c r="Z121" s="37"/>
      <c r="AA121" s="37"/>
      <c r="AB121" s="37"/>
      <c r="AC121" s="37"/>
      <c r="AD121" s="37"/>
      <c r="AE121" s="37"/>
      <c r="AR121" s="206" t="s">
        <v>104</v>
      </c>
      <c r="AT121" s="206" t="s">
        <v>264</v>
      </c>
      <c r="AU121" s="206" t="s">
        <v>91</v>
      </c>
      <c r="AY121" s="19" t="s">
        <v>262</v>
      </c>
      <c r="BE121" s="207">
        <f>IF(N121="základní",J121,0)</f>
        <v>0</v>
      </c>
      <c r="BF121" s="207">
        <f>IF(N121="snížená",J121,0)</f>
        <v>0</v>
      </c>
      <c r="BG121" s="207">
        <f>IF(N121="zákl. přenesená",J121,0)</f>
        <v>0</v>
      </c>
      <c r="BH121" s="207">
        <f>IF(N121="sníž. přenesená",J121,0)</f>
        <v>0</v>
      </c>
      <c r="BI121" s="207">
        <f>IF(N121="nulová",J121,0)</f>
        <v>0</v>
      </c>
      <c r="BJ121" s="19" t="s">
        <v>89</v>
      </c>
      <c r="BK121" s="207">
        <f>ROUND(I121*H121,2)</f>
        <v>0</v>
      </c>
      <c r="BL121" s="19" t="s">
        <v>104</v>
      </c>
      <c r="BM121" s="206" t="s">
        <v>5028</v>
      </c>
    </row>
    <row r="122" spans="1:65" s="2" customFormat="1" ht="36">
      <c r="A122" s="37"/>
      <c r="B122" s="38"/>
      <c r="C122" s="39"/>
      <c r="D122" s="208" t="s">
        <v>270</v>
      </c>
      <c r="E122" s="39"/>
      <c r="F122" s="209" t="s">
        <v>4777</v>
      </c>
      <c r="G122" s="39"/>
      <c r="H122" s="39"/>
      <c r="I122" s="118"/>
      <c r="J122" s="39"/>
      <c r="K122" s="39"/>
      <c r="L122" s="42"/>
      <c r="M122" s="210"/>
      <c r="N122" s="211"/>
      <c r="O122" s="67"/>
      <c r="P122" s="67"/>
      <c r="Q122" s="67"/>
      <c r="R122" s="67"/>
      <c r="S122" s="67"/>
      <c r="T122" s="68"/>
      <c r="U122" s="37"/>
      <c r="V122" s="37"/>
      <c r="W122" s="37"/>
      <c r="X122" s="37"/>
      <c r="Y122" s="37"/>
      <c r="Z122" s="37"/>
      <c r="AA122" s="37"/>
      <c r="AB122" s="37"/>
      <c r="AC122" s="37"/>
      <c r="AD122" s="37"/>
      <c r="AE122" s="37"/>
      <c r="AT122" s="19" t="s">
        <v>270</v>
      </c>
      <c r="AU122" s="19" t="s">
        <v>91</v>
      </c>
    </row>
    <row r="123" spans="1:65" s="12" customFormat="1" ht="25.9" customHeight="1">
      <c r="B123" s="179"/>
      <c r="C123" s="180"/>
      <c r="D123" s="181" t="s">
        <v>81</v>
      </c>
      <c r="E123" s="182" t="s">
        <v>3936</v>
      </c>
      <c r="F123" s="182" t="s">
        <v>3937</v>
      </c>
      <c r="G123" s="180"/>
      <c r="H123" s="180"/>
      <c r="I123" s="183"/>
      <c r="J123" s="184">
        <f>BK123</f>
        <v>0</v>
      </c>
      <c r="K123" s="180"/>
      <c r="L123" s="185"/>
      <c r="M123" s="186"/>
      <c r="N123" s="187"/>
      <c r="O123" s="187"/>
      <c r="P123" s="188">
        <f>SUM(P124:P131)</f>
        <v>0</v>
      </c>
      <c r="Q123" s="187"/>
      <c r="R123" s="188">
        <f>SUM(R124:R131)</f>
        <v>0</v>
      </c>
      <c r="S123" s="187"/>
      <c r="T123" s="189">
        <f>SUM(T124:T131)</f>
        <v>0</v>
      </c>
      <c r="AR123" s="190" t="s">
        <v>104</v>
      </c>
      <c r="AT123" s="191" t="s">
        <v>81</v>
      </c>
      <c r="AU123" s="191" t="s">
        <v>82</v>
      </c>
      <c r="AY123" s="190" t="s">
        <v>262</v>
      </c>
      <c r="BK123" s="192">
        <f>SUM(BK124:BK131)</f>
        <v>0</v>
      </c>
    </row>
    <row r="124" spans="1:65" s="2" customFormat="1" ht="21.75" customHeight="1">
      <c r="A124" s="37"/>
      <c r="B124" s="38"/>
      <c r="C124" s="195" t="s">
        <v>339</v>
      </c>
      <c r="D124" s="195" t="s">
        <v>264</v>
      </c>
      <c r="E124" s="196" t="s">
        <v>5029</v>
      </c>
      <c r="F124" s="197" t="s">
        <v>5030</v>
      </c>
      <c r="G124" s="198" t="s">
        <v>3941</v>
      </c>
      <c r="H124" s="199">
        <v>110</v>
      </c>
      <c r="I124" s="200"/>
      <c r="J124" s="201">
        <f>ROUND(I124*H124,2)</f>
        <v>0</v>
      </c>
      <c r="K124" s="197" t="s">
        <v>268</v>
      </c>
      <c r="L124" s="42"/>
      <c r="M124" s="202" t="s">
        <v>44</v>
      </c>
      <c r="N124" s="203" t="s">
        <v>53</v>
      </c>
      <c r="O124" s="67"/>
      <c r="P124" s="204">
        <f>O124*H124</f>
        <v>0</v>
      </c>
      <c r="Q124" s="204">
        <v>0</v>
      </c>
      <c r="R124" s="204">
        <f>Q124*H124</f>
        <v>0</v>
      </c>
      <c r="S124" s="204">
        <v>0</v>
      </c>
      <c r="T124" s="205">
        <f>S124*H124</f>
        <v>0</v>
      </c>
      <c r="U124" s="37"/>
      <c r="V124" s="37"/>
      <c r="W124" s="37"/>
      <c r="X124" s="37"/>
      <c r="Y124" s="37"/>
      <c r="Z124" s="37"/>
      <c r="AA124" s="37"/>
      <c r="AB124" s="37"/>
      <c r="AC124" s="37"/>
      <c r="AD124" s="37"/>
      <c r="AE124" s="37"/>
      <c r="AR124" s="206" t="s">
        <v>3942</v>
      </c>
      <c r="AT124" s="206" t="s">
        <v>264</v>
      </c>
      <c r="AU124" s="206" t="s">
        <v>89</v>
      </c>
      <c r="AY124" s="19" t="s">
        <v>262</v>
      </c>
      <c r="BE124" s="207">
        <f>IF(N124="základní",J124,0)</f>
        <v>0</v>
      </c>
      <c r="BF124" s="207">
        <f>IF(N124="snížená",J124,0)</f>
        <v>0</v>
      </c>
      <c r="BG124" s="207">
        <f>IF(N124="zákl. přenesená",J124,0)</f>
        <v>0</v>
      </c>
      <c r="BH124" s="207">
        <f>IF(N124="sníž. přenesená",J124,0)</f>
        <v>0</v>
      </c>
      <c r="BI124" s="207">
        <f>IF(N124="nulová",J124,0)</f>
        <v>0</v>
      </c>
      <c r="BJ124" s="19" t="s">
        <v>89</v>
      </c>
      <c r="BK124" s="207">
        <f>ROUND(I124*H124,2)</f>
        <v>0</v>
      </c>
      <c r="BL124" s="19" t="s">
        <v>3942</v>
      </c>
      <c r="BM124" s="206" t="s">
        <v>5031</v>
      </c>
    </row>
    <row r="125" spans="1:65" s="13" customFormat="1" ht="10">
      <c r="B125" s="212"/>
      <c r="C125" s="213"/>
      <c r="D125" s="208" t="s">
        <v>272</v>
      </c>
      <c r="E125" s="214" t="s">
        <v>44</v>
      </c>
      <c r="F125" s="215" t="s">
        <v>5032</v>
      </c>
      <c r="G125" s="213"/>
      <c r="H125" s="214" t="s">
        <v>44</v>
      </c>
      <c r="I125" s="216"/>
      <c r="J125" s="213"/>
      <c r="K125" s="213"/>
      <c r="L125" s="217"/>
      <c r="M125" s="218"/>
      <c r="N125" s="219"/>
      <c r="O125" s="219"/>
      <c r="P125" s="219"/>
      <c r="Q125" s="219"/>
      <c r="R125" s="219"/>
      <c r="S125" s="219"/>
      <c r="T125" s="220"/>
      <c r="AT125" s="221" t="s">
        <v>272</v>
      </c>
      <c r="AU125" s="221" t="s">
        <v>89</v>
      </c>
      <c r="AV125" s="13" t="s">
        <v>89</v>
      </c>
      <c r="AW125" s="13" t="s">
        <v>38</v>
      </c>
      <c r="AX125" s="13" t="s">
        <v>82</v>
      </c>
      <c r="AY125" s="221" t="s">
        <v>262</v>
      </c>
    </row>
    <row r="126" spans="1:65" s="15" customFormat="1" ht="10">
      <c r="B126" s="233"/>
      <c r="C126" s="234"/>
      <c r="D126" s="208" t="s">
        <v>272</v>
      </c>
      <c r="E126" s="235" t="s">
        <v>44</v>
      </c>
      <c r="F126" s="236" t="s">
        <v>5033</v>
      </c>
      <c r="G126" s="234"/>
      <c r="H126" s="237">
        <v>80</v>
      </c>
      <c r="I126" s="238"/>
      <c r="J126" s="234"/>
      <c r="K126" s="234"/>
      <c r="L126" s="239"/>
      <c r="M126" s="240"/>
      <c r="N126" s="241"/>
      <c r="O126" s="241"/>
      <c r="P126" s="241"/>
      <c r="Q126" s="241"/>
      <c r="R126" s="241"/>
      <c r="S126" s="241"/>
      <c r="T126" s="242"/>
      <c r="AT126" s="243" t="s">
        <v>272</v>
      </c>
      <c r="AU126" s="243" t="s">
        <v>89</v>
      </c>
      <c r="AV126" s="15" t="s">
        <v>91</v>
      </c>
      <c r="AW126" s="15" t="s">
        <v>38</v>
      </c>
      <c r="AX126" s="15" t="s">
        <v>82</v>
      </c>
      <c r="AY126" s="243" t="s">
        <v>262</v>
      </c>
    </row>
    <row r="127" spans="1:65" s="15" customFormat="1" ht="10">
      <c r="B127" s="233"/>
      <c r="C127" s="234"/>
      <c r="D127" s="208" t="s">
        <v>272</v>
      </c>
      <c r="E127" s="235" t="s">
        <v>44</v>
      </c>
      <c r="F127" s="236" t="s">
        <v>5034</v>
      </c>
      <c r="G127" s="234"/>
      <c r="H127" s="237">
        <v>30</v>
      </c>
      <c r="I127" s="238"/>
      <c r="J127" s="234"/>
      <c r="K127" s="234"/>
      <c r="L127" s="239"/>
      <c r="M127" s="240"/>
      <c r="N127" s="241"/>
      <c r="O127" s="241"/>
      <c r="P127" s="241"/>
      <c r="Q127" s="241"/>
      <c r="R127" s="241"/>
      <c r="S127" s="241"/>
      <c r="T127" s="242"/>
      <c r="AT127" s="243" t="s">
        <v>272</v>
      </c>
      <c r="AU127" s="243" t="s">
        <v>89</v>
      </c>
      <c r="AV127" s="15" t="s">
        <v>91</v>
      </c>
      <c r="AW127" s="15" t="s">
        <v>38</v>
      </c>
      <c r="AX127" s="15" t="s">
        <v>82</v>
      </c>
      <c r="AY127" s="243" t="s">
        <v>262</v>
      </c>
    </row>
    <row r="128" spans="1:65" s="16" customFormat="1" ht="10">
      <c r="B128" s="244"/>
      <c r="C128" s="245"/>
      <c r="D128" s="208" t="s">
        <v>272</v>
      </c>
      <c r="E128" s="246" t="s">
        <v>44</v>
      </c>
      <c r="F128" s="247" t="s">
        <v>291</v>
      </c>
      <c r="G128" s="245"/>
      <c r="H128" s="248">
        <v>110</v>
      </c>
      <c r="I128" s="249"/>
      <c r="J128" s="245"/>
      <c r="K128" s="245"/>
      <c r="L128" s="250"/>
      <c r="M128" s="251"/>
      <c r="N128" s="252"/>
      <c r="O128" s="252"/>
      <c r="P128" s="252"/>
      <c r="Q128" s="252"/>
      <c r="R128" s="252"/>
      <c r="S128" s="252"/>
      <c r="T128" s="253"/>
      <c r="AT128" s="254" t="s">
        <v>272</v>
      </c>
      <c r="AU128" s="254" t="s">
        <v>89</v>
      </c>
      <c r="AV128" s="16" t="s">
        <v>104</v>
      </c>
      <c r="AW128" s="16" t="s">
        <v>38</v>
      </c>
      <c r="AX128" s="16" t="s">
        <v>89</v>
      </c>
      <c r="AY128" s="254" t="s">
        <v>262</v>
      </c>
    </row>
    <row r="129" spans="1:65" s="2" customFormat="1" ht="21.75" customHeight="1">
      <c r="A129" s="37"/>
      <c r="B129" s="38"/>
      <c r="C129" s="195" t="s">
        <v>347</v>
      </c>
      <c r="D129" s="195" t="s">
        <v>264</v>
      </c>
      <c r="E129" s="196" t="s">
        <v>5035</v>
      </c>
      <c r="F129" s="197" t="s">
        <v>5036</v>
      </c>
      <c r="G129" s="198" t="s">
        <v>3941</v>
      </c>
      <c r="H129" s="199">
        <v>80</v>
      </c>
      <c r="I129" s="200"/>
      <c r="J129" s="201">
        <f>ROUND(I129*H129,2)</f>
        <v>0</v>
      </c>
      <c r="K129" s="197" t="s">
        <v>268</v>
      </c>
      <c r="L129" s="42"/>
      <c r="M129" s="202" t="s">
        <v>44</v>
      </c>
      <c r="N129" s="203" t="s">
        <v>53</v>
      </c>
      <c r="O129" s="67"/>
      <c r="P129" s="204">
        <f>O129*H129</f>
        <v>0</v>
      </c>
      <c r="Q129" s="204">
        <v>0</v>
      </c>
      <c r="R129" s="204">
        <f>Q129*H129</f>
        <v>0</v>
      </c>
      <c r="S129" s="204">
        <v>0</v>
      </c>
      <c r="T129" s="205">
        <f>S129*H129</f>
        <v>0</v>
      </c>
      <c r="U129" s="37"/>
      <c r="V129" s="37"/>
      <c r="W129" s="37"/>
      <c r="X129" s="37"/>
      <c r="Y129" s="37"/>
      <c r="Z129" s="37"/>
      <c r="AA129" s="37"/>
      <c r="AB129" s="37"/>
      <c r="AC129" s="37"/>
      <c r="AD129" s="37"/>
      <c r="AE129" s="37"/>
      <c r="AR129" s="206" t="s">
        <v>3942</v>
      </c>
      <c r="AT129" s="206" t="s">
        <v>264</v>
      </c>
      <c r="AU129" s="206" t="s">
        <v>89</v>
      </c>
      <c r="AY129" s="19" t="s">
        <v>262</v>
      </c>
      <c r="BE129" s="207">
        <f>IF(N129="základní",J129,0)</f>
        <v>0</v>
      </c>
      <c r="BF129" s="207">
        <f>IF(N129="snížená",J129,0)</f>
        <v>0</v>
      </c>
      <c r="BG129" s="207">
        <f>IF(N129="zákl. přenesená",J129,0)</f>
        <v>0</v>
      </c>
      <c r="BH129" s="207">
        <f>IF(N129="sníž. přenesená",J129,0)</f>
        <v>0</v>
      </c>
      <c r="BI129" s="207">
        <f>IF(N129="nulová",J129,0)</f>
        <v>0</v>
      </c>
      <c r="BJ129" s="19" t="s">
        <v>89</v>
      </c>
      <c r="BK129" s="207">
        <f>ROUND(I129*H129,2)</f>
        <v>0</v>
      </c>
      <c r="BL129" s="19" t="s">
        <v>3942</v>
      </c>
      <c r="BM129" s="206" t="s">
        <v>5037</v>
      </c>
    </row>
    <row r="130" spans="1:65" s="13" customFormat="1" ht="10">
      <c r="B130" s="212"/>
      <c r="C130" s="213"/>
      <c r="D130" s="208" t="s">
        <v>272</v>
      </c>
      <c r="E130" s="214" t="s">
        <v>44</v>
      </c>
      <c r="F130" s="215" t="s">
        <v>5038</v>
      </c>
      <c r="G130" s="213"/>
      <c r="H130" s="214" t="s">
        <v>44</v>
      </c>
      <c r="I130" s="216"/>
      <c r="J130" s="213"/>
      <c r="K130" s="213"/>
      <c r="L130" s="217"/>
      <c r="M130" s="218"/>
      <c r="N130" s="219"/>
      <c r="O130" s="219"/>
      <c r="P130" s="219"/>
      <c r="Q130" s="219"/>
      <c r="R130" s="219"/>
      <c r="S130" s="219"/>
      <c r="T130" s="220"/>
      <c r="AT130" s="221" t="s">
        <v>272</v>
      </c>
      <c r="AU130" s="221" t="s">
        <v>89</v>
      </c>
      <c r="AV130" s="13" t="s">
        <v>89</v>
      </c>
      <c r="AW130" s="13" t="s">
        <v>38</v>
      </c>
      <c r="AX130" s="13" t="s">
        <v>82</v>
      </c>
      <c r="AY130" s="221" t="s">
        <v>262</v>
      </c>
    </row>
    <row r="131" spans="1:65" s="15" customFormat="1" ht="10">
      <c r="B131" s="233"/>
      <c r="C131" s="234"/>
      <c r="D131" s="208" t="s">
        <v>272</v>
      </c>
      <c r="E131" s="235" t="s">
        <v>44</v>
      </c>
      <c r="F131" s="236" t="s">
        <v>5039</v>
      </c>
      <c r="G131" s="234"/>
      <c r="H131" s="237">
        <v>80</v>
      </c>
      <c r="I131" s="238"/>
      <c r="J131" s="234"/>
      <c r="K131" s="234"/>
      <c r="L131" s="239"/>
      <c r="M131" s="240"/>
      <c r="N131" s="241"/>
      <c r="O131" s="241"/>
      <c r="P131" s="241"/>
      <c r="Q131" s="241"/>
      <c r="R131" s="241"/>
      <c r="S131" s="241"/>
      <c r="T131" s="242"/>
      <c r="AT131" s="243" t="s">
        <v>272</v>
      </c>
      <c r="AU131" s="243" t="s">
        <v>89</v>
      </c>
      <c r="AV131" s="15" t="s">
        <v>91</v>
      </c>
      <c r="AW131" s="15" t="s">
        <v>38</v>
      </c>
      <c r="AX131" s="15" t="s">
        <v>89</v>
      </c>
      <c r="AY131" s="243" t="s">
        <v>262</v>
      </c>
    </row>
    <row r="132" spans="1:65" s="12" customFormat="1" ht="25.9" customHeight="1">
      <c r="B132" s="179"/>
      <c r="C132" s="180"/>
      <c r="D132" s="181" t="s">
        <v>81</v>
      </c>
      <c r="E132" s="182" t="s">
        <v>4786</v>
      </c>
      <c r="F132" s="182" t="s">
        <v>4787</v>
      </c>
      <c r="G132" s="180"/>
      <c r="H132" s="180"/>
      <c r="I132" s="183"/>
      <c r="J132" s="184">
        <f>BK132</f>
        <v>0</v>
      </c>
      <c r="K132" s="180"/>
      <c r="L132" s="185"/>
      <c r="M132" s="186"/>
      <c r="N132" s="187"/>
      <c r="O132" s="187"/>
      <c r="P132" s="188">
        <f>P133</f>
        <v>0</v>
      </c>
      <c r="Q132" s="187"/>
      <c r="R132" s="188">
        <f>R133</f>
        <v>0</v>
      </c>
      <c r="S132" s="187"/>
      <c r="T132" s="189">
        <f>T133</f>
        <v>0</v>
      </c>
      <c r="AR132" s="190" t="s">
        <v>322</v>
      </c>
      <c r="AT132" s="191" t="s">
        <v>81</v>
      </c>
      <c r="AU132" s="191" t="s">
        <v>82</v>
      </c>
      <c r="AY132" s="190" t="s">
        <v>262</v>
      </c>
      <c r="BK132" s="192">
        <f>BK133</f>
        <v>0</v>
      </c>
    </row>
    <row r="133" spans="1:65" s="12" customFormat="1" ht="22.75" customHeight="1">
      <c r="B133" s="179"/>
      <c r="C133" s="180"/>
      <c r="D133" s="181" t="s">
        <v>81</v>
      </c>
      <c r="E133" s="193" t="s">
        <v>4788</v>
      </c>
      <c r="F133" s="193" t="s">
        <v>4789</v>
      </c>
      <c r="G133" s="180"/>
      <c r="H133" s="180"/>
      <c r="I133" s="183"/>
      <c r="J133" s="194">
        <f>BK133</f>
        <v>0</v>
      </c>
      <c r="K133" s="180"/>
      <c r="L133" s="185"/>
      <c r="M133" s="186"/>
      <c r="N133" s="187"/>
      <c r="O133" s="187"/>
      <c r="P133" s="188">
        <f>SUM(P134:P135)</f>
        <v>0</v>
      </c>
      <c r="Q133" s="187"/>
      <c r="R133" s="188">
        <f>SUM(R134:R135)</f>
        <v>0</v>
      </c>
      <c r="S133" s="187"/>
      <c r="T133" s="189">
        <f>SUM(T134:T135)</f>
        <v>0</v>
      </c>
      <c r="AR133" s="190" t="s">
        <v>322</v>
      </c>
      <c r="AT133" s="191" t="s">
        <v>81</v>
      </c>
      <c r="AU133" s="191" t="s">
        <v>89</v>
      </c>
      <c r="AY133" s="190" t="s">
        <v>262</v>
      </c>
      <c r="BK133" s="192">
        <f>SUM(BK134:BK135)</f>
        <v>0</v>
      </c>
    </row>
    <row r="134" spans="1:65" s="2" customFormat="1" ht="16.5" customHeight="1">
      <c r="A134" s="37"/>
      <c r="B134" s="38"/>
      <c r="C134" s="195" t="s">
        <v>351</v>
      </c>
      <c r="D134" s="195" t="s">
        <v>264</v>
      </c>
      <c r="E134" s="196" t="s">
        <v>4790</v>
      </c>
      <c r="F134" s="197" t="s">
        <v>4791</v>
      </c>
      <c r="G134" s="198" t="s">
        <v>1435</v>
      </c>
      <c r="H134" s="199">
        <v>1</v>
      </c>
      <c r="I134" s="200"/>
      <c r="J134" s="201">
        <f>ROUND(I134*H134,2)</f>
        <v>0</v>
      </c>
      <c r="K134" s="197" t="s">
        <v>268</v>
      </c>
      <c r="L134" s="42"/>
      <c r="M134" s="202" t="s">
        <v>44</v>
      </c>
      <c r="N134" s="203" t="s">
        <v>53</v>
      </c>
      <c r="O134" s="67"/>
      <c r="P134" s="204">
        <f>O134*H134</f>
        <v>0</v>
      </c>
      <c r="Q134" s="204">
        <v>0</v>
      </c>
      <c r="R134" s="204">
        <f>Q134*H134</f>
        <v>0</v>
      </c>
      <c r="S134" s="204">
        <v>0</v>
      </c>
      <c r="T134" s="205">
        <f>S134*H134</f>
        <v>0</v>
      </c>
      <c r="U134" s="37"/>
      <c r="V134" s="37"/>
      <c r="W134" s="37"/>
      <c r="X134" s="37"/>
      <c r="Y134" s="37"/>
      <c r="Z134" s="37"/>
      <c r="AA134" s="37"/>
      <c r="AB134" s="37"/>
      <c r="AC134" s="37"/>
      <c r="AD134" s="37"/>
      <c r="AE134" s="37"/>
      <c r="AR134" s="206" t="s">
        <v>4792</v>
      </c>
      <c r="AT134" s="206" t="s">
        <v>264</v>
      </c>
      <c r="AU134" s="206" t="s">
        <v>91</v>
      </c>
      <c r="AY134" s="19" t="s">
        <v>262</v>
      </c>
      <c r="BE134" s="207">
        <f>IF(N134="základní",J134,0)</f>
        <v>0</v>
      </c>
      <c r="BF134" s="207">
        <f>IF(N134="snížená",J134,0)</f>
        <v>0</v>
      </c>
      <c r="BG134" s="207">
        <f>IF(N134="zákl. přenesená",J134,0)</f>
        <v>0</v>
      </c>
      <c r="BH134" s="207">
        <f>IF(N134="sníž. přenesená",J134,0)</f>
        <v>0</v>
      </c>
      <c r="BI134" s="207">
        <f>IF(N134="nulová",J134,0)</f>
        <v>0</v>
      </c>
      <c r="BJ134" s="19" t="s">
        <v>89</v>
      </c>
      <c r="BK134" s="207">
        <f>ROUND(I134*H134,2)</f>
        <v>0</v>
      </c>
      <c r="BL134" s="19" t="s">
        <v>4792</v>
      </c>
      <c r="BM134" s="206" t="s">
        <v>5040</v>
      </c>
    </row>
    <row r="135" spans="1:65" s="2" customFormat="1" ht="18">
      <c r="A135" s="37"/>
      <c r="B135" s="38"/>
      <c r="C135" s="39"/>
      <c r="D135" s="208" t="s">
        <v>421</v>
      </c>
      <c r="E135" s="39"/>
      <c r="F135" s="209" t="s">
        <v>5041</v>
      </c>
      <c r="G135" s="39"/>
      <c r="H135" s="39"/>
      <c r="I135" s="118"/>
      <c r="J135" s="39"/>
      <c r="K135" s="39"/>
      <c r="L135" s="42"/>
      <c r="M135" s="271"/>
      <c r="N135" s="272"/>
      <c r="O135" s="273"/>
      <c r="P135" s="273"/>
      <c r="Q135" s="273"/>
      <c r="R135" s="273"/>
      <c r="S135" s="273"/>
      <c r="T135" s="274"/>
      <c r="U135" s="37"/>
      <c r="V135" s="37"/>
      <c r="W135" s="37"/>
      <c r="X135" s="37"/>
      <c r="Y135" s="37"/>
      <c r="Z135" s="37"/>
      <c r="AA135" s="37"/>
      <c r="AB135" s="37"/>
      <c r="AC135" s="37"/>
      <c r="AD135" s="37"/>
      <c r="AE135" s="37"/>
      <c r="AT135" s="19" t="s">
        <v>421</v>
      </c>
      <c r="AU135" s="19" t="s">
        <v>91</v>
      </c>
    </row>
    <row r="136" spans="1:65" s="2" customFormat="1" ht="7" customHeight="1">
      <c r="A136" s="37"/>
      <c r="B136" s="50"/>
      <c r="C136" s="51"/>
      <c r="D136" s="51"/>
      <c r="E136" s="51"/>
      <c r="F136" s="51"/>
      <c r="G136" s="51"/>
      <c r="H136" s="51"/>
      <c r="I136" s="145"/>
      <c r="J136" s="51"/>
      <c r="K136" s="51"/>
      <c r="L136" s="42"/>
      <c r="M136" s="37"/>
      <c r="O136" s="37"/>
      <c r="P136" s="37"/>
      <c r="Q136" s="37"/>
      <c r="R136" s="37"/>
      <c r="S136" s="37"/>
      <c r="T136" s="37"/>
      <c r="U136" s="37"/>
      <c r="V136" s="37"/>
      <c r="W136" s="37"/>
      <c r="X136" s="37"/>
      <c r="Y136" s="37"/>
      <c r="Z136" s="37"/>
      <c r="AA136" s="37"/>
      <c r="AB136" s="37"/>
      <c r="AC136" s="37"/>
      <c r="AD136" s="37"/>
      <c r="AE136" s="37"/>
    </row>
  </sheetData>
  <sheetProtection algorithmName="SHA-512" hashValue="R757wS03ENBuJyzoDgHd41JGVaidoUPitomipPFIW6IRYY8JPEdFFPGdIuoyphtYKRoo5qojqhUDdUmrxkm7aA==" saltValue="MIwEEoAiRE0Nk5t02xuuGJryo4rTQNJIAZcC3dPbCA7rcKDONVCP9glW1kiVBp64lBRzaKTMzKbRStSkP81chw==" spinCount="100000" sheet="1" objects="1" scenarios="1" formatColumns="0" formatRows="0" autoFilter="0"/>
  <autoFilter ref="C96:K135"/>
  <mergeCells count="15">
    <mergeCell ref="E83:H83"/>
    <mergeCell ref="E87:H87"/>
    <mergeCell ref="E85:H85"/>
    <mergeCell ref="E89:H89"/>
    <mergeCell ref="L2:V2"/>
    <mergeCell ref="E31:H31"/>
    <mergeCell ref="E52:H52"/>
    <mergeCell ref="E56:H56"/>
    <mergeCell ref="E54:H54"/>
    <mergeCell ref="E58:H58"/>
    <mergeCell ref="E7:H7"/>
    <mergeCell ref="E11:H11"/>
    <mergeCell ref="E9:H9"/>
    <mergeCell ref="E13:H13"/>
    <mergeCell ref="E22:H22"/>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xl/worksheets/sheet9.xml><?xml version="1.0" encoding="utf-8"?>
<worksheet xmlns="http://schemas.openxmlformats.org/spreadsheetml/2006/main" xmlns:r="http://schemas.openxmlformats.org/officeDocument/2006/relationships">
  <sheetPr>
    <pageSetUpPr fitToPage="1"/>
  </sheetPr>
  <dimension ref="A2:BM132"/>
  <sheetViews>
    <sheetView showGridLines="0" workbookViewId="0"/>
  </sheetViews>
  <sheetFormatPr defaultRowHeight="14.5"/>
  <cols>
    <col min="1" max="1" width="8.33203125" style="1" customWidth="1"/>
    <col min="2" max="2" width="1.6640625" style="1" customWidth="1"/>
    <col min="3" max="3" width="4.109375" style="1" customWidth="1"/>
    <col min="4" max="4" width="4.33203125" style="1" customWidth="1"/>
    <col min="5" max="5" width="17.109375" style="1" customWidth="1"/>
    <col min="6" max="6" width="100.77734375" style="1" customWidth="1"/>
    <col min="7" max="7" width="7" style="1" customWidth="1"/>
    <col min="8" max="8" width="11.44140625" style="1" customWidth="1"/>
    <col min="9" max="9" width="20.109375" style="111" customWidth="1"/>
    <col min="10" max="11" width="20.109375" style="1" customWidth="1"/>
    <col min="12" max="12" width="9.33203125" style="1" customWidth="1"/>
    <col min="13" max="13" width="10.77734375" style="1" hidden="1" customWidth="1"/>
    <col min="14" max="14" width="9.33203125" style="1" hidden="1"/>
    <col min="15" max="20" width="14.10937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2" spans="1:46" s="1" customFormat="1" ht="37" customHeight="1">
      <c r="I2" s="111"/>
      <c r="L2" s="376"/>
      <c r="M2" s="376"/>
      <c r="N2" s="376"/>
      <c r="O2" s="376"/>
      <c r="P2" s="376"/>
      <c r="Q2" s="376"/>
      <c r="R2" s="376"/>
      <c r="S2" s="376"/>
      <c r="T2" s="376"/>
      <c r="U2" s="376"/>
      <c r="V2" s="376"/>
      <c r="AT2" s="19" t="s">
        <v>126</v>
      </c>
    </row>
    <row r="3" spans="1:46" s="1" customFormat="1" ht="7" customHeight="1">
      <c r="B3" s="112"/>
      <c r="C3" s="113"/>
      <c r="D3" s="113"/>
      <c r="E3" s="113"/>
      <c r="F3" s="113"/>
      <c r="G3" s="113"/>
      <c r="H3" s="113"/>
      <c r="I3" s="114"/>
      <c r="J3" s="113"/>
      <c r="K3" s="113"/>
      <c r="L3" s="22"/>
      <c r="AT3" s="19" t="s">
        <v>91</v>
      </c>
    </row>
    <row r="4" spans="1:46" s="1" customFormat="1" ht="25" customHeight="1">
      <c r="B4" s="22"/>
      <c r="D4" s="115" t="s">
        <v>207</v>
      </c>
      <c r="I4" s="111"/>
      <c r="L4" s="22"/>
      <c r="M4" s="116" t="s">
        <v>10</v>
      </c>
      <c r="AT4" s="19" t="s">
        <v>4</v>
      </c>
    </row>
    <row r="5" spans="1:46" s="1" customFormat="1" ht="7" customHeight="1">
      <c r="B5" s="22"/>
      <c r="I5" s="111"/>
      <c r="L5" s="22"/>
    </row>
    <row r="6" spans="1:46" s="1" customFormat="1" ht="12" customHeight="1">
      <c r="B6" s="22"/>
      <c r="D6" s="117" t="s">
        <v>16</v>
      </c>
      <c r="I6" s="111"/>
      <c r="L6" s="22"/>
    </row>
    <row r="7" spans="1:46" s="1" customFormat="1" ht="16.5" customHeight="1">
      <c r="B7" s="22"/>
      <c r="E7" s="402" t="str">
        <f>'Rekapitulace stavby'!K6</f>
        <v>EHC CZECH s.r.o. – Podnikatelský inkubátor – Evropská ul., Cheb</v>
      </c>
      <c r="F7" s="403"/>
      <c r="G7" s="403"/>
      <c r="H7" s="403"/>
      <c r="I7" s="111"/>
      <c r="L7" s="22"/>
    </row>
    <row r="8" spans="1:46" s="1" customFormat="1" ht="12" customHeight="1">
      <c r="B8" s="22"/>
      <c r="D8" s="117" t="s">
        <v>208</v>
      </c>
      <c r="I8" s="111"/>
      <c r="L8" s="22"/>
    </row>
    <row r="9" spans="1:46" s="2" customFormat="1" ht="16.5" customHeight="1">
      <c r="A9" s="37"/>
      <c r="B9" s="42"/>
      <c r="C9" s="37"/>
      <c r="D9" s="37"/>
      <c r="E9" s="402" t="s">
        <v>209</v>
      </c>
      <c r="F9" s="404"/>
      <c r="G9" s="404"/>
      <c r="H9" s="404"/>
      <c r="I9" s="118"/>
      <c r="J9" s="37"/>
      <c r="K9" s="37"/>
      <c r="L9" s="119"/>
      <c r="S9" s="37"/>
      <c r="T9" s="37"/>
      <c r="U9" s="37"/>
      <c r="V9" s="37"/>
      <c r="W9" s="37"/>
      <c r="X9" s="37"/>
      <c r="Y9" s="37"/>
      <c r="Z9" s="37"/>
      <c r="AA9" s="37"/>
      <c r="AB9" s="37"/>
      <c r="AC9" s="37"/>
      <c r="AD9" s="37"/>
      <c r="AE9" s="37"/>
    </row>
    <row r="10" spans="1:46" s="2" customFormat="1" ht="12" customHeight="1">
      <c r="A10" s="37"/>
      <c r="B10" s="42"/>
      <c r="C10" s="37"/>
      <c r="D10" s="117" t="s">
        <v>210</v>
      </c>
      <c r="E10" s="37"/>
      <c r="F10" s="37"/>
      <c r="G10" s="37"/>
      <c r="H10" s="37"/>
      <c r="I10" s="118"/>
      <c r="J10" s="37"/>
      <c r="K10" s="37"/>
      <c r="L10" s="119"/>
      <c r="S10" s="37"/>
      <c r="T10" s="37"/>
      <c r="U10" s="37"/>
      <c r="V10" s="37"/>
      <c r="W10" s="37"/>
      <c r="X10" s="37"/>
      <c r="Y10" s="37"/>
      <c r="Z10" s="37"/>
      <c r="AA10" s="37"/>
      <c r="AB10" s="37"/>
      <c r="AC10" s="37"/>
      <c r="AD10" s="37"/>
      <c r="AE10" s="37"/>
    </row>
    <row r="11" spans="1:46" s="2" customFormat="1" ht="16.5" customHeight="1">
      <c r="A11" s="37"/>
      <c r="B11" s="42"/>
      <c r="C11" s="37"/>
      <c r="D11" s="37"/>
      <c r="E11" s="405" t="s">
        <v>5042</v>
      </c>
      <c r="F11" s="404"/>
      <c r="G11" s="404"/>
      <c r="H11" s="404"/>
      <c r="I11" s="118"/>
      <c r="J11" s="37"/>
      <c r="K11" s="37"/>
      <c r="L11" s="119"/>
      <c r="S11" s="37"/>
      <c r="T11" s="37"/>
      <c r="U11" s="37"/>
      <c r="V11" s="37"/>
      <c r="W11" s="37"/>
      <c r="X11" s="37"/>
      <c r="Y11" s="37"/>
      <c r="Z11" s="37"/>
      <c r="AA11" s="37"/>
      <c r="AB11" s="37"/>
      <c r="AC11" s="37"/>
      <c r="AD11" s="37"/>
      <c r="AE11" s="37"/>
    </row>
    <row r="12" spans="1:46" s="2" customFormat="1" ht="10">
      <c r="A12" s="37"/>
      <c r="B12" s="42"/>
      <c r="C12" s="37"/>
      <c r="D12" s="37"/>
      <c r="E12" s="37"/>
      <c r="F12" s="37"/>
      <c r="G12" s="37"/>
      <c r="H12" s="37"/>
      <c r="I12" s="118"/>
      <c r="J12" s="37"/>
      <c r="K12" s="37"/>
      <c r="L12" s="119"/>
      <c r="S12" s="37"/>
      <c r="T12" s="37"/>
      <c r="U12" s="37"/>
      <c r="V12" s="37"/>
      <c r="W12" s="37"/>
      <c r="X12" s="37"/>
      <c r="Y12" s="37"/>
      <c r="Z12" s="37"/>
      <c r="AA12" s="37"/>
      <c r="AB12" s="37"/>
      <c r="AC12" s="37"/>
      <c r="AD12" s="37"/>
      <c r="AE12" s="37"/>
    </row>
    <row r="13" spans="1:46" s="2" customFormat="1" ht="12" customHeight="1">
      <c r="A13" s="37"/>
      <c r="B13" s="42"/>
      <c r="C13" s="37"/>
      <c r="D13" s="117" t="s">
        <v>18</v>
      </c>
      <c r="E13" s="37"/>
      <c r="F13" s="105" t="s">
        <v>44</v>
      </c>
      <c r="G13" s="37"/>
      <c r="H13" s="37"/>
      <c r="I13" s="120" t="s">
        <v>20</v>
      </c>
      <c r="J13" s="105" t="s">
        <v>44</v>
      </c>
      <c r="K13" s="37"/>
      <c r="L13" s="119"/>
      <c r="S13" s="37"/>
      <c r="T13" s="37"/>
      <c r="U13" s="37"/>
      <c r="V13" s="37"/>
      <c r="W13" s="37"/>
      <c r="X13" s="37"/>
      <c r="Y13" s="37"/>
      <c r="Z13" s="37"/>
      <c r="AA13" s="37"/>
      <c r="AB13" s="37"/>
      <c r="AC13" s="37"/>
      <c r="AD13" s="37"/>
      <c r="AE13" s="37"/>
    </row>
    <row r="14" spans="1:46" s="2" customFormat="1" ht="12" customHeight="1">
      <c r="A14" s="37"/>
      <c r="B14" s="42"/>
      <c r="C14" s="37"/>
      <c r="D14" s="117" t="s">
        <v>22</v>
      </c>
      <c r="E14" s="37"/>
      <c r="F14" s="105" t="s">
        <v>23</v>
      </c>
      <c r="G14" s="37"/>
      <c r="H14" s="37"/>
      <c r="I14" s="120" t="s">
        <v>24</v>
      </c>
      <c r="J14" s="121" t="str">
        <f>'Rekapitulace stavby'!AN8</f>
        <v>2. 9. 2020</v>
      </c>
      <c r="K14" s="37"/>
      <c r="L14" s="119"/>
      <c r="S14" s="37"/>
      <c r="T14" s="37"/>
      <c r="U14" s="37"/>
      <c r="V14" s="37"/>
      <c r="W14" s="37"/>
      <c r="X14" s="37"/>
      <c r="Y14" s="37"/>
      <c r="Z14" s="37"/>
      <c r="AA14" s="37"/>
      <c r="AB14" s="37"/>
      <c r="AC14" s="37"/>
      <c r="AD14" s="37"/>
      <c r="AE14" s="37"/>
    </row>
    <row r="15" spans="1:46" s="2" customFormat="1" ht="10.75" customHeight="1">
      <c r="A15" s="37"/>
      <c r="B15" s="42"/>
      <c r="C15" s="37"/>
      <c r="D15" s="37"/>
      <c r="E15" s="37"/>
      <c r="F15" s="37"/>
      <c r="G15" s="37"/>
      <c r="H15" s="37"/>
      <c r="I15" s="118"/>
      <c r="J15" s="37"/>
      <c r="K15" s="37"/>
      <c r="L15" s="119"/>
      <c r="S15" s="37"/>
      <c r="T15" s="37"/>
      <c r="U15" s="37"/>
      <c r="V15" s="37"/>
      <c r="W15" s="37"/>
      <c r="X15" s="37"/>
      <c r="Y15" s="37"/>
      <c r="Z15" s="37"/>
      <c r="AA15" s="37"/>
      <c r="AB15" s="37"/>
      <c r="AC15" s="37"/>
      <c r="AD15" s="37"/>
      <c r="AE15" s="37"/>
    </row>
    <row r="16" spans="1:46" s="2" customFormat="1" ht="12" customHeight="1">
      <c r="A16" s="37"/>
      <c r="B16" s="42"/>
      <c r="C16" s="37"/>
      <c r="D16" s="117" t="s">
        <v>30</v>
      </c>
      <c r="E16" s="37"/>
      <c r="F16" s="37"/>
      <c r="G16" s="37"/>
      <c r="H16" s="37"/>
      <c r="I16" s="120" t="s">
        <v>31</v>
      </c>
      <c r="J16" s="105" t="s">
        <v>32</v>
      </c>
      <c r="K16" s="37"/>
      <c r="L16" s="119"/>
      <c r="S16" s="37"/>
      <c r="T16" s="37"/>
      <c r="U16" s="37"/>
      <c r="V16" s="37"/>
      <c r="W16" s="37"/>
      <c r="X16" s="37"/>
      <c r="Y16" s="37"/>
      <c r="Z16" s="37"/>
      <c r="AA16" s="37"/>
      <c r="AB16" s="37"/>
      <c r="AC16" s="37"/>
      <c r="AD16" s="37"/>
      <c r="AE16" s="37"/>
    </row>
    <row r="17" spans="1:31" s="2" customFormat="1" ht="18" customHeight="1">
      <c r="A17" s="37"/>
      <c r="B17" s="42"/>
      <c r="C17" s="37"/>
      <c r="D17" s="37"/>
      <c r="E17" s="105" t="s">
        <v>33</v>
      </c>
      <c r="F17" s="37"/>
      <c r="G17" s="37"/>
      <c r="H17" s="37"/>
      <c r="I17" s="120" t="s">
        <v>34</v>
      </c>
      <c r="J17" s="105" t="s">
        <v>35</v>
      </c>
      <c r="K17" s="37"/>
      <c r="L17" s="119"/>
      <c r="S17" s="37"/>
      <c r="T17" s="37"/>
      <c r="U17" s="37"/>
      <c r="V17" s="37"/>
      <c r="W17" s="37"/>
      <c r="X17" s="37"/>
      <c r="Y17" s="37"/>
      <c r="Z17" s="37"/>
      <c r="AA17" s="37"/>
      <c r="AB17" s="37"/>
      <c r="AC17" s="37"/>
      <c r="AD17" s="37"/>
      <c r="AE17" s="37"/>
    </row>
    <row r="18" spans="1:31" s="2" customFormat="1" ht="7" customHeight="1">
      <c r="A18" s="37"/>
      <c r="B18" s="42"/>
      <c r="C18" s="37"/>
      <c r="D18" s="37"/>
      <c r="E18" s="37"/>
      <c r="F18" s="37"/>
      <c r="G18" s="37"/>
      <c r="H18" s="37"/>
      <c r="I18" s="118"/>
      <c r="J18" s="37"/>
      <c r="K18" s="37"/>
      <c r="L18" s="119"/>
      <c r="S18" s="37"/>
      <c r="T18" s="37"/>
      <c r="U18" s="37"/>
      <c r="V18" s="37"/>
      <c r="W18" s="37"/>
      <c r="X18" s="37"/>
      <c r="Y18" s="37"/>
      <c r="Z18" s="37"/>
      <c r="AA18" s="37"/>
      <c r="AB18" s="37"/>
      <c r="AC18" s="37"/>
      <c r="AD18" s="37"/>
      <c r="AE18" s="37"/>
    </row>
    <row r="19" spans="1:31" s="2" customFormat="1" ht="12" customHeight="1">
      <c r="A19" s="37"/>
      <c r="B19" s="42"/>
      <c r="C19" s="37"/>
      <c r="D19" s="117" t="s">
        <v>36</v>
      </c>
      <c r="E19" s="37"/>
      <c r="F19" s="37"/>
      <c r="G19" s="37"/>
      <c r="H19" s="37"/>
      <c r="I19" s="120" t="s">
        <v>31</v>
      </c>
      <c r="J19" s="32" t="str">
        <f>'Rekapitulace stavby'!AN13</f>
        <v>Vyplň údaj</v>
      </c>
      <c r="K19" s="37"/>
      <c r="L19" s="119"/>
      <c r="S19" s="37"/>
      <c r="T19" s="37"/>
      <c r="U19" s="37"/>
      <c r="V19" s="37"/>
      <c r="W19" s="37"/>
      <c r="X19" s="37"/>
      <c r="Y19" s="37"/>
      <c r="Z19" s="37"/>
      <c r="AA19" s="37"/>
      <c r="AB19" s="37"/>
      <c r="AC19" s="37"/>
      <c r="AD19" s="37"/>
      <c r="AE19" s="37"/>
    </row>
    <row r="20" spans="1:31" s="2" customFormat="1" ht="18" customHeight="1">
      <c r="A20" s="37"/>
      <c r="B20" s="42"/>
      <c r="C20" s="37"/>
      <c r="D20" s="37"/>
      <c r="E20" s="406" t="str">
        <f>'Rekapitulace stavby'!E14</f>
        <v>Vyplň údaj</v>
      </c>
      <c r="F20" s="407"/>
      <c r="G20" s="407"/>
      <c r="H20" s="407"/>
      <c r="I20" s="120" t="s">
        <v>34</v>
      </c>
      <c r="J20" s="32" t="str">
        <f>'Rekapitulace stavby'!AN14</f>
        <v>Vyplň údaj</v>
      </c>
      <c r="K20" s="37"/>
      <c r="L20" s="119"/>
      <c r="S20" s="37"/>
      <c r="T20" s="37"/>
      <c r="U20" s="37"/>
      <c r="V20" s="37"/>
      <c r="W20" s="37"/>
      <c r="X20" s="37"/>
      <c r="Y20" s="37"/>
      <c r="Z20" s="37"/>
      <c r="AA20" s="37"/>
      <c r="AB20" s="37"/>
      <c r="AC20" s="37"/>
      <c r="AD20" s="37"/>
      <c r="AE20" s="37"/>
    </row>
    <row r="21" spans="1:31" s="2" customFormat="1" ht="7" customHeight="1">
      <c r="A21" s="37"/>
      <c r="B21" s="42"/>
      <c r="C21" s="37"/>
      <c r="D21" s="37"/>
      <c r="E21" s="37"/>
      <c r="F21" s="37"/>
      <c r="G21" s="37"/>
      <c r="H21" s="37"/>
      <c r="I21" s="118"/>
      <c r="J21" s="37"/>
      <c r="K21" s="37"/>
      <c r="L21" s="119"/>
      <c r="S21" s="37"/>
      <c r="T21" s="37"/>
      <c r="U21" s="37"/>
      <c r="V21" s="37"/>
      <c r="W21" s="37"/>
      <c r="X21" s="37"/>
      <c r="Y21" s="37"/>
      <c r="Z21" s="37"/>
      <c r="AA21" s="37"/>
      <c r="AB21" s="37"/>
      <c r="AC21" s="37"/>
      <c r="AD21" s="37"/>
      <c r="AE21" s="37"/>
    </row>
    <row r="22" spans="1:31" s="2" customFormat="1" ht="12" customHeight="1">
      <c r="A22" s="37"/>
      <c r="B22" s="42"/>
      <c r="C22" s="37"/>
      <c r="D22" s="117" t="s">
        <v>39</v>
      </c>
      <c r="E22" s="37"/>
      <c r="F22" s="37"/>
      <c r="G22" s="37"/>
      <c r="H22" s="37"/>
      <c r="I22" s="120" t="s">
        <v>31</v>
      </c>
      <c r="J22" s="105" t="s">
        <v>40</v>
      </c>
      <c r="K22" s="37"/>
      <c r="L22" s="119"/>
      <c r="S22" s="37"/>
      <c r="T22" s="37"/>
      <c r="U22" s="37"/>
      <c r="V22" s="37"/>
      <c r="W22" s="37"/>
      <c r="X22" s="37"/>
      <c r="Y22" s="37"/>
      <c r="Z22" s="37"/>
      <c r="AA22" s="37"/>
      <c r="AB22" s="37"/>
      <c r="AC22" s="37"/>
      <c r="AD22" s="37"/>
      <c r="AE22" s="37"/>
    </row>
    <row r="23" spans="1:31" s="2" customFormat="1" ht="18" customHeight="1">
      <c r="A23" s="37"/>
      <c r="B23" s="42"/>
      <c r="C23" s="37"/>
      <c r="D23" s="37"/>
      <c r="E23" s="105" t="s">
        <v>41</v>
      </c>
      <c r="F23" s="37"/>
      <c r="G23" s="37"/>
      <c r="H23" s="37"/>
      <c r="I23" s="120" t="s">
        <v>34</v>
      </c>
      <c r="J23" s="105" t="s">
        <v>42</v>
      </c>
      <c r="K23" s="37"/>
      <c r="L23" s="119"/>
      <c r="S23" s="37"/>
      <c r="T23" s="37"/>
      <c r="U23" s="37"/>
      <c r="V23" s="37"/>
      <c r="W23" s="37"/>
      <c r="X23" s="37"/>
      <c r="Y23" s="37"/>
      <c r="Z23" s="37"/>
      <c r="AA23" s="37"/>
      <c r="AB23" s="37"/>
      <c r="AC23" s="37"/>
      <c r="AD23" s="37"/>
      <c r="AE23" s="37"/>
    </row>
    <row r="24" spans="1:31" s="2" customFormat="1" ht="7" customHeight="1">
      <c r="A24" s="37"/>
      <c r="B24" s="42"/>
      <c r="C24" s="37"/>
      <c r="D24" s="37"/>
      <c r="E24" s="37"/>
      <c r="F24" s="37"/>
      <c r="G24" s="37"/>
      <c r="H24" s="37"/>
      <c r="I24" s="118"/>
      <c r="J24" s="37"/>
      <c r="K24" s="37"/>
      <c r="L24" s="119"/>
      <c r="S24" s="37"/>
      <c r="T24" s="37"/>
      <c r="U24" s="37"/>
      <c r="V24" s="37"/>
      <c r="W24" s="37"/>
      <c r="X24" s="37"/>
      <c r="Y24" s="37"/>
      <c r="Z24" s="37"/>
      <c r="AA24" s="37"/>
      <c r="AB24" s="37"/>
      <c r="AC24" s="37"/>
      <c r="AD24" s="37"/>
      <c r="AE24" s="37"/>
    </row>
    <row r="25" spans="1:31" s="2" customFormat="1" ht="12" customHeight="1">
      <c r="A25" s="37"/>
      <c r="B25" s="42"/>
      <c r="C25" s="37"/>
      <c r="D25" s="117" t="s">
        <v>43</v>
      </c>
      <c r="E25" s="37"/>
      <c r="F25" s="37"/>
      <c r="G25" s="37"/>
      <c r="H25" s="37"/>
      <c r="I25" s="120" t="s">
        <v>31</v>
      </c>
      <c r="J25" s="105" t="str">
        <f>IF('Rekapitulace stavby'!AN19="","",'Rekapitulace stavby'!AN19)</f>
        <v/>
      </c>
      <c r="K25" s="37"/>
      <c r="L25" s="119"/>
      <c r="S25" s="37"/>
      <c r="T25" s="37"/>
      <c r="U25" s="37"/>
      <c r="V25" s="37"/>
      <c r="W25" s="37"/>
      <c r="X25" s="37"/>
      <c r="Y25" s="37"/>
      <c r="Z25" s="37"/>
      <c r="AA25" s="37"/>
      <c r="AB25" s="37"/>
      <c r="AC25" s="37"/>
      <c r="AD25" s="37"/>
      <c r="AE25" s="37"/>
    </row>
    <row r="26" spans="1:31" s="2" customFormat="1" ht="18" customHeight="1">
      <c r="A26" s="37"/>
      <c r="B26" s="42"/>
      <c r="C26" s="37"/>
      <c r="D26" s="37"/>
      <c r="E26" s="105" t="str">
        <f>IF('Rekapitulace stavby'!E20="","",'Rekapitulace stavby'!E20)</f>
        <v xml:space="preserve"> </v>
      </c>
      <c r="F26" s="37"/>
      <c r="G26" s="37"/>
      <c r="H26" s="37"/>
      <c r="I26" s="120" t="s">
        <v>34</v>
      </c>
      <c r="J26" s="105" t="str">
        <f>IF('Rekapitulace stavby'!AN20="","",'Rekapitulace stavby'!AN20)</f>
        <v/>
      </c>
      <c r="K26" s="37"/>
      <c r="L26" s="119"/>
      <c r="S26" s="37"/>
      <c r="T26" s="37"/>
      <c r="U26" s="37"/>
      <c r="V26" s="37"/>
      <c r="W26" s="37"/>
      <c r="X26" s="37"/>
      <c r="Y26" s="37"/>
      <c r="Z26" s="37"/>
      <c r="AA26" s="37"/>
      <c r="AB26" s="37"/>
      <c r="AC26" s="37"/>
      <c r="AD26" s="37"/>
      <c r="AE26" s="37"/>
    </row>
    <row r="27" spans="1:31" s="2" customFormat="1" ht="7" customHeight="1">
      <c r="A27" s="37"/>
      <c r="B27" s="42"/>
      <c r="C27" s="37"/>
      <c r="D27" s="37"/>
      <c r="E27" s="37"/>
      <c r="F27" s="37"/>
      <c r="G27" s="37"/>
      <c r="H27" s="37"/>
      <c r="I27" s="118"/>
      <c r="J27" s="37"/>
      <c r="K27" s="37"/>
      <c r="L27" s="119"/>
      <c r="S27" s="37"/>
      <c r="T27" s="37"/>
      <c r="U27" s="37"/>
      <c r="V27" s="37"/>
      <c r="W27" s="37"/>
      <c r="X27" s="37"/>
      <c r="Y27" s="37"/>
      <c r="Z27" s="37"/>
      <c r="AA27" s="37"/>
      <c r="AB27" s="37"/>
      <c r="AC27" s="37"/>
      <c r="AD27" s="37"/>
      <c r="AE27" s="37"/>
    </row>
    <row r="28" spans="1:31" s="2" customFormat="1" ht="12" customHeight="1">
      <c r="A28" s="37"/>
      <c r="B28" s="42"/>
      <c r="C28" s="37"/>
      <c r="D28" s="117" t="s">
        <v>46</v>
      </c>
      <c r="E28" s="37"/>
      <c r="F28" s="37"/>
      <c r="G28" s="37"/>
      <c r="H28" s="37"/>
      <c r="I28" s="118"/>
      <c r="J28" s="37"/>
      <c r="K28" s="37"/>
      <c r="L28" s="119"/>
      <c r="S28" s="37"/>
      <c r="T28" s="37"/>
      <c r="U28" s="37"/>
      <c r="V28" s="37"/>
      <c r="W28" s="37"/>
      <c r="X28" s="37"/>
      <c r="Y28" s="37"/>
      <c r="Z28" s="37"/>
      <c r="AA28" s="37"/>
      <c r="AB28" s="37"/>
      <c r="AC28" s="37"/>
      <c r="AD28" s="37"/>
      <c r="AE28" s="37"/>
    </row>
    <row r="29" spans="1:31" s="8" customFormat="1" ht="214.5" customHeight="1">
      <c r="A29" s="122"/>
      <c r="B29" s="123"/>
      <c r="C29" s="122"/>
      <c r="D29" s="122"/>
      <c r="E29" s="408" t="s">
        <v>212</v>
      </c>
      <c r="F29" s="408"/>
      <c r="G29" s="408"/>
      <c r="H29" s="408"/>
      <c r="I29" s="124"/>
      <c r="J29" s="122"/>
      <c r="K29" s="122"/>
      <c r="L29" s="125"/>
      <c r="S29" s="122"/>
      <c r="T29" s="122"/>
      <c r="U29" s="122"/>
      <c r="V29" s="122"/>
      <c r="W29" s="122"/>
      <c r="X29" s="122"/>
      <c r="Y29" s="122"/>
      <c r="Z29" s="122"/>
      <c r="AA29" s="122"/>
      <c r="AB29" s="122"/>
      <c r="AC29" s="122"/>
      <c r="AD29" s="122"/>
      <c r="AE29" s="122"/>
    </row>
    <row r="30" spans="1:31" s="2" customFormat="1" ht="7" customHeight="1">
      <c r="A30" s="37"/>
      <c r="B30" s="42"/>
      <c r="C30" s="37"/>
      <c r="D30" s="37"/>
      <c r="E30" s="37"/>
      <c r="F30" s="37"/>
      <c r="G30" s="37"/>
      <c r="H30" s="37"/>
      <c r="I30" s="118"/>
      <c r="J30" s="37"/>
      <c r="K30" s="37"/>
      <c r="L30" s="119"/>
      <c r="S30" s="37"/>
      <c r="T30" s="37"/>
      <c r="U30" s="37"/>
      <c r="V30" s="37"/>
      <c r="W30" s="37"/>
      <c r="X30" s="37"/>
      <c r="Y30" s="37"/>
      <c r="Z30" s="37"/>
      <c r="AA30" s="37"/>
      <c r="AB30" s="37"/>
      <c r="AC30" s="37"/>
      <c r="AD30" s="37"/>
      <c r="AE30" s="37"/>
    </row>
    <row r="31" spans="1:31" s="2" customFormat="1" ht="7" customHeight="1">
      <c r="A31" s="37"/>
      <c r="B31" s="42"/>
      <c r="C31" s="37"/>
      <c r="D31" s="126"/>
      <c r="E31" s="126"/>
      <c r="F31" s="126"/>
      <c r="G31" s="126"/>
      <c r="H31" s="126"/>
      <c r="I31" s="127"/>
      <c r="J31" s="126"/>
      <c r="K31" s="126"/>
      <c r="L31" s="119"/>
      <c r="S31" s="37"/>
      <c r="T31" s="37"/>
      <c r="U31" s="37"/>
      <c r="V31" s="37"/>
      <c r="W31" s="37"/>
      <c r="X31" s="37"/>
      <c r="Y31" s="37"/>
      <c r="Z31" s="37"/>
      <c r="AA31" s="37"/>
      <c r="AB31" s="37"/>
      <c r="AC31" s="37"/>
      <c r="AD31" s="37"/>
      <c r="AE31" s="37"/>
    </row>
    <row r="32" spans="1:31" s="2" customFormat="1" ht="25.4" customHeight="1">
      <c r="A32" s="37"/>
      <c r="B32" s="42"/>
      <c r="C32" s="37"/>
      <c r="D32" s="128" t="s">
        <v>48</v>
      </c>
      <c r="E32" s="37"/>
      <c r="F32" s="37"/>
      <c r="G32" s="37"/>
      <c r="H32" s="37"/>
      <c r="I32" s="118"/>
      <c r="J32" s="129">
        <f>ROUND(J88, 2)</f>
        <v>0</v>
      </c>
      <c r="K32" s="37"/>
      <c r="L32" s="119"/>
      <c r="S32" s="37"/>
      <c r="T32" s="37"/>
      <c r="U32" s="37"/>
      <c r="V32" s="37"/>
      <c r="W32" s="37"/>
      <c r="X32" s="37"/>
      <c r="Y32" s="37"/>
      <c r="Z32" s="37"/>
      <c r="AA32" s="37"/>
      <c r="AB32" s="37"/>
      <c r="AC32" s="37"/>
      <c r="AD32" s="37"/>
      <c r="AE32" s="37"/>
    </row>
    <row r="33" spans="1:31" s="2" customFormat="1" ht="7" customHeight="1">
      <c r="A33" s="37"/>
      <c r="B33" s="42"/>
      <c r="C33" s="37"/>
      <c r="D33" s="126"/>
      <c r="E33" s="126"/>
      <c r="F33" s="126"/>
      <c r="G33" s="126"/>
      <c r="H33" s="126"/>
      <c r="I33" s="127"/>
      <c r="J33" s="126"/>
      <c r="K33" s="126"/>
      <c r="L33" s="119"/>
      <c r="S33" s="37"/>
      <c r="T33" s="37"/>
      <c r="U33" s="37"/>
      <c r="V33" s="37"/>
      <c r="W33" s="37"/>
      <c r="X33" s="37"/>
      <c r="Y33" s="37"/>
      <c r="Z33" s="37"/>
      <c r="AA33" s="37"/>
      <c r="AB33" s="37"/>
      <c r="AC33" s="37"/>
      <c r="AD33" s="37"/>
      <c r="AE33" s="37"/>
    </row>
    <row r="34" spans="1:31" s="2" customFormat="1" ht="14.4" customHeight="1">
      <c r="A34" s="37"/>
      <c r="B34" s="42"/>
      <c r="C34" s="37"/>
      <c r="D34" s="37"/>
      <c r="E34" s="37"/>
      <c r="F34" s="130" t="s">
        <v>50</v>
      </c>
      <c r="G34" s="37"/>
      <c r="H34" s="37"/>
      <c r="I34" s="131" t="s">
        <v>49</v>
      </c>
      <c r="J34" s="130" t="s">
        <v>51</v>
      </c>
      <c r="K34" s="37"/>
      <c r="L34" s="119"/>
      <c r="S34" s="37"/>
      <c r="T34" s="37"/>
      <c r="U34" s="37"/>
      <c r="V34" s="37"/>
      <c r="W34" s="37"/>
      <c r="X34" s="37"/>
      <c r="Y34" s="37"/>
      <c r="Z34" s="37"/>
      <c r="AA34" s="37"/>
      <c r="AB34" s="37"/>
      <c r="AC34" s="37"/>
      <c r="AD34" s="37"/>
      <c r="AE34" s="37"/>
    </row>
    <row r="35" spans="1:31" s="2" customFormat="1" ht="14.4" customHeight="1">
      <c r="A35" s="37"/>
      <c r="B35" s="42"/>
      <c r="C35" s="37"/>
      <c r="D35" s="132" t="s">
        <v>52</v>
      </c>
      <c r="E35" s="117" t="s">
        <v>53</v>
      </c>
      <c r="F35" s="133">
        <f>ROUND((SUM(BE88:BE131)),  2)</f>
        <v>0</v>
      </c>
      <c r="G35" s="37"/>
      <c r="H35" s="37"/>
      <c r="I35" s="134">
        <v>0.21</v>
      </c>
      <c r="J35" s="133">
        <f>ROUND(((SUM(BE88:BE131))*I35),  2)</f>
        <v>0</v>
      </c>
      <c r="K35" s="37"/>
      <c r="L35" s="119"/>
      <c r="S35" s="37"/>
      <c r="T35" s="37"/>
      <c r="U35" s="37"/>
      <c r="V35" s="37"/>
      <c r="W35" s="37"/>
      <c r="X35" s="37"/>
      <c r="Y35" s="37"/>
      <c r="Z35" s="37"/>
      <c r="AA35" s="37"/>
      <c r="AB35" s="37"/>
      <c r="AC35" s="37"/>
      <c r="AD35" s="37"/>
      <c r="AE35" s="37"/>
    </row>
    <row r="36" spans="1:31" s="2" customFormat="1" ht="14.4" customHeight="1">
      <c r="A36" s="37"/>
      <c r="B36" s="42"/>
      <c r="C36" s="37"/>
      <c r="D36" s="37"/>
      <c r="E36" s="117" t="s">
        <v>54</v>
      </c>
      <c r="F36" s="133">
        <f>ROUND((SUM(BF88:BF131)),  2)</f>
        <v>0</v>
      </c>
      <c r="G36" s="37"/>
      <c r="H36" s="37"/>
      <c r="I36" s="134">
        <v>0.15</v>
      </c>
      <c r="J36" s="133">
        <f>ROUND(((SUM(BF88:BF131))*I36),  2)</f>
        <v>0</v>
      </c>
      <c r="K36" s="37"/>
      <c r="L36" s="119"/>
      <c r="S36" s="37"/>
      <c r="T36" s="37"/>
      <c r="U36" s="37"/>
      <c r="V36" s="37"/>
      <c r="W36" s="37"/>
      <c r="X36" s="37"/>
      <c r="Y36" s="37"/>
      <c r="Z36" s="37"/>
      <c r="AA36" s="37"/>
      <c r="AB36" s="37"/>
      <c r="AC36" s="37"/>
      <c r="AD36" s="37"/>
      <c r="AE36" s="37"/>
    </row>
    <row r="37" spans="1:31" s="2" customFormat="1" ht="14.4" hidden="1" customHeight="1">
      <c r="A37" s="37"/>
      <c r="B37" s="42"/>
      <c r="C37" s="37"/>
      <c r="D37" s="37"/>
      <c r="E37" s="117" t="s">
        <v>55</v>
      </c>
      <c r="F37" s="133">
        <f>ROUND((SUM(BG88:BG131)),  2)</f>
        <v>0</v>
      </c>
      <c r="G37" s="37"/>
      <c r="H37" s="37"/>
      <c r="I37" s="134">
        <v>0.21</v>
      </c>
      <c r="J37" s="133">
        <f>0</f>
        <v>0</v>
      </c>
      <c r="K37" s="37"/>
      <c r="L37" s="119"/>
      <c r="S37" s="37"/>
      <c r="T37" s="37"/>
      <c r="U37" s="37"/>
      <c r="V37" s="37"/>
      <c r="W37" s="37"/>
      <c r="X37" s="37"/>
      <c r="Y37" s="37"/>
      <c r="Z37" s="37"/>
      <c r="AA37" s="37"/>
      <c r="AB37" s="37"/>
      <c r="AC37" s="37"/>
      <c r="AD37" s="37"/>
      <c r="AE37" s="37"/>
    </row>
    <row r="38" spans="1:31" s="2" customFormat="1" ht="14.4" hidden="1" customHeight="1">
      <c r="A38" s="37"/>
      <c r="B38" s="42"/>
      <c r="C38" s="37"/>
      <c r="D38" s="37"/>
      <c r="E38" s="117" t="s">
        <v>56</v>
      </c>
      <c r="F38" s="133">
        <f>ROUND((SUM(BH88:BH131)),  2)</f>
        <v>0</v>
      </c>
      <c r="G38" s="37"/>
      <c r="H38" s="37"/>
      <c r="I38" s="134">
        <v>0.15</v>
      </c>
      <c r="J38" s="133">
        <f>0</f>
        <v>0</v>
      </c>
      <c r="K38" s="37"/>
      <c r="L38" s="119"/>
      <c r="S38" s="37"/>
      <c r="T38" s="37"/>
      <c r="U38" s="37"/>
      <c r="V38" s="37"/>
      <c r="W38" s="37"/>
      <c r="X38" s="37"/>
      <c r="Y38" s="37"/>
      <c r="Z38" s="37"/>
      <c r="AA38" s="37"/>
      <c r="AB38" s="37"/>
      <c r="AC38" s="37"/>
      <c r="AD38" s="37"/>
      <c r="AE38" s="37"/>
    </row>
    <row r="39" spans="1:31" s="2" customFormat="1" ht="14.4" hidden="1" customHeight="1">
      <c r="A39" s="37"/>
      <c r="B39" s="42"/>
      <c r="C39" s="37"/>
      <c r="D39" s="37"/>
      <c r="E39" s="117" t="s">
        <v>57</v>
      </c>
      <c r="F39" s="133">
        <f>ROUND((SUM(BI88:BI131)),  2)</f>
        <v>0</v>
      </c>
      <c r="G39" s="37"/>
      <c r="H39" s="37"/>
      <c r="I39" s="134">
        <v>0</v>
      </c>
      <c r="J39" s="133">
        <f>0</f>
        <v>0</v>
      </c>
      <c r="K39" s="37"/>
      <c r="L39" s="119"/>
      <c r="S39" s="37"/>
      <c r="T39" s="37"/>
      <c r="U39" s="37"/>
      <c r="V39" s="37"/>
      <c r="W39" s="37"/>
      <c r="X39" s="37"/>
      <c r="Y39" s="37"/>
      <c r="Z39" s="37"/>
      <c r="AA39" s="37"/>
      <c r="AB39" s="37"/>
      <c r="AC39" s="37"/>
      <c r="AD39" s="37"/>
      <c r="AE39" s="37"/>
    </row>
    <row r="40" spans="1:31" s="2" customFormat="1" ht="7" customHeight="1">
      <c r="A40" s="37"/>
      <c r="B40" s="42"/>
      <c r="C40" s="37"/>
      <c r="D40" s="37"/>
      <c r="E40" s="37"/>
      <c r="F40" s="37"/>
      <c r="G40" s="37"/>
      <c r="H40" s="37"/>
      <c r="I40" s="118"/>
      <c r="J40" s="37"/>
      <c r="K40" s="37"/>
      <c r="L40" s="119"/>
      <c r="S40" s="37"/>
      <c r="T40" s="37"/>
      <c r="U40" s="37"/>
      <c r="V40" s="37"/>
      <c r="W40" s="37"/>
      <c r="X40" s="37"/>
      <c r="Y40" s="37"/>
      <c r="Z40" s="37"/>
      <c r="AA40" s="37"/>
      <c r="AB40" s="37"/>
      <c r="AC40" s="37"/>
      <c r="AD40" s="37"/>
      <c r="AE40" s="37"/>
    </row>
    <row r="41" spans="1:31" s="2" customFormat="1" ht="25.4" customHeight="1">
      <c r="A41" s="37"/>
      <c r="B41" s="42"/>
      <c r="C41" s="135"/>
      <c r="D41" s="136" t="s">
        <v>58</v>
      </c>
      <c r="E41" s="137"/>
      <c r="F41" s="137"/>
      <c r="G41" s="138" t="s">
        <v>59</v>
      </c>
      <c r="H41" s="139" t="s">
        <v>60</v>
      </c>
      <c r="I41" s="140"/>
      <c r="J41" s="141">
        <f>SUM(J32:J39)</f>
        <v>0</v>
      </c>
      <c r="K41" s="142"/>
      <c r="L41" s="119"/>
      <c r="S41" s="37"/>
      <c r="T41" s="37"/>
      <c r="U41" s="37"/>
      <c r="V41" s="37"/>
      <c r="W41" s="37"/>
      <c r="X41" s="37"/>
      <c r="Y41" s="37"/>
      <c r="Z41" s="37"/>
      <c r="AA41" s="37"/>
      <c r="AB41" s="37"/>
      <c r="AC41" s="37"/>
      <c r="AD41" s="37"/>
      <c r="AE41" s="37"/>
    </row>
    <row r="42" spans="1:31" s="2" customFormat="1" ht="14.4" customHeight="1">
      <c r="A42" s="37"/>
      <c r="B42" s="143"/>
      <c r="C42" s="144"/>
      <c r="D42" s="144"/>
      <c r="E42" s="144"/>
      <c r="F42" s="144"/>
      <c r="G42" s="144"/>
      <c r="H42" s="144"/>
      <c r="I42" s="145"/>
      <c r="J42" s="144"/>
      <c r="K42" s="144"/>
      <c r="L42" s="119"/>
      <c r="S42" s="37"/>
      <c r="T42" s="37"/>
      <c r="U42" s="37"/>
      <c r="V42" s="37"/>
      <c r="W42" s="37"/>
      <c r="X42" s="37"/>
      <c r="Y42" s="37"/>
      <c r="Z42" s="37"/>
      <c r="AA42" s="37"/>
      <c r="AB42" s="37"/>
      <c r="AC42" s="37"/>
      <c r="AD42" s="37"/>
      <c r="AE42" s="37"/>
    </row>
    <row r="46" spans="1:31" s="2" customFormat="1" ht="7" customHeight="1">
      <c r="A46" s="37"/>
      <c r="B46" s="146"/>
      <c r="C46" s="147"/>
      <c r="D46" s="147"/>
      <c r="E46" s="147"/>
      <c r="F46" s="147"/>
      <c r="G46" s="147"/>
      <c r="H46" s="147"/>
      <c r="I46" s="148"/>
      <c r="J46" s="147"/>
      <c r="K46" s="147"/>
      <c r="L46" s="119"/>
      <c r="S46" s="37"/>
      <c r="T46" s="37"/>
      <c r="U46" s="37"/>
      <c r="V46" s="37"/>
      <c r="W46" s="37"/>
      <c r="X46" s="37"/>
      <c r="Y46" s="37"/>
      <c r="Z46" s="37"/>
      <c r="AA46" s="37"/>
      <c r="AB46" s="37"/>
      <c r="AC46" s="37"/>
      <c r="AD46" s="37"/>
      <c r="AE46" s="37"/>
    </row>
    <row r="47" spans="1:31" s="2" customFormat="1" ht="25" customHeight="1">
      <c r="A47" s="37"/>
      <c r="B47" s="38"/>
      <c r="C47" s="25" t="s">
        <v>213</v>
      </c>
      <c r="D47" s="39"/>
      <c r="E47" s="39"/>
      <c r="F47" s="39"/>
      <c r="G47" s="39"/>
      <c r="H47" s="39"/>
      <c r="I47" s="118"/>
      <c r="J47" s="39"/>
      <c r="K47" s="39"/>
      <c r="L47" s="119"/>
      <c r="S47" s="37"/>
      <c r="T47" s="37"/>
      <c r="U47" s="37"/>
      <c r="V47" s="37"/>
      <c r="W47" s="37"/>
      <c r="X47" s="37"/>
      <c r="Y47" s="37"/>
      <c r="Z47" s="37"/>
      <c r="AA47" s="37"/>
      <c r="AB47" s="37"/>
      <c r="AC47" s="37"/>
      <c r="AD47" s="37"/>
      <c r="AE47" s="37"/>
    </row>
    <row r="48" spans="1:31" s="2" customFormat="1" ht="7" customHeight="1">
      <c r="A48" s="37"/>
      <c r="B48" s="38"/>
      <c r="C48" s="39"/>
      <c r="D48" s="39"/>
      <c r="E48" s="39"/>
      <c r="F48" s="39"/>
      <c r="G48" s="39"/>
      <c r="H48" s="39"/>
      <c r="I48" s="118"/>
      <c r="J48" s="39"/>
      <c r="K48" s="39"/>
      <c r="L48" s="119"/>
      <c r="S48" s="37"/>
      <c r="T48" s="37"/>
      <c r="U48" s="37"/>
      <c r="V48" s="37"/>
      <c r="W48" s="37"/>
      <c r="X48" s="37"/>
      <c r="Y48" s="37"/>
      <c r="Z48" s="37"/>
      <c r="AA48" s="37"/>
      <c r="AB48" s="37"/>
      <c r="AC48" s="37"/>
      <c r="AD48" s="37"/>
      <c r="AE48" s="37"/>
    </row>
    <row r="49" spans="1:47" s="2" customFormat="1" ht="12" customHeight="1">
      <c r="A49" s="37"/>
      <c r="B49" s="38"/>
      <c r="C49" s="31" t="s">
        <v>16</v>
      </c>
      <c r="D49" s="39"/>
      <c r="E49" s="39"/>
      <c r="F49" s="39"/>
      <c r="G49" s="39"/>
      <c r="H49" s="39"/>
      <c r="I49" s="118"/>
      <c r="J49" s="39"/>
      <c r="K49" s="39"/>
      <c r="L49" s="119"/>
      <c r="S49" s="37"/>
      <c r="T49" s="37"/>
      <c r="U49" s="37"/>
      <c r="V49" s="37"/>
      <c r="W49" s="37"/>
      <c r="X49" s="37"/>
      <c r="Y49" s="37"/>
      <c r="Z49" s="37"/>
      <c r="AA49" s="37"/>
      <c r="AB49" s="37"/>
      <c r="AC49" s="37"/>
      <c r="AD49" s="37"/>
      <c r="AE49" s="37"/>
    </row>
    <row r="50" spans="1:47" s="2" customFormat="1" ht="16.5" customHeight="1">
      <c r="A50" s="37"/>
      <c r="B50" s="38"/>
      <c r="C50" s="39"/>
      <c r="D50" s="39"/>
      <c r="E50" s="409" t="str">
        <f>E7</f>
        <v>EHC CZECH s.r.o. – Podnikatelský inkubátor – Evropská ul., Cheb</v>
      </c>
      <c r="F50" s="410"/>
      <c r="G50" s="410"/>
      <c r="H50" s="410"/>
      <c r="I50" s="118"/>
      <c r="J50" s="39"/>
      <c r="K50" s="39"/>
      <c r="L50" s="119"/>
      <c r="S50" s="37"/>
      <c r="T50" s="37"/>
      <c r="U50" s="37"/>
      <c r="V50" s="37"/>
      <c r="W50" s="37"/>
      <c r="X50" s="37"/>
      <c r="Y50" s="37"/>
      <c r="Z50" s="37"/>
      <c r="AA50" s="37"/>
      <c r="AB50" s="37"/>
      <c r="AC50" s="37"/>
      <c r="AD50" s="37"/>
      <c r="AE50" s="37"/>
    </row>
    <row r="51" spans="1:47" s="1" customFormat="1" ht="12" customHeight="1">
      <c r="B51" s="23"/>
      <c r="C51" s="31" t="s">
        <v>208</v>
      </c>
      <c r="D51" s="24"/>
      <c r="E51" s="24"/>
      <c r="F51" s="24"/>
      <c r="G51" s="24"/>
      <c r="H51" s="24"/>
      <c r="I51" s="111"/>
      <c r="J51" s="24"/>
      <c r="K51" s="24"/>
      <c r="L51" s="22"/>
    </row>
    <row r="52" spans="1:47" s="2" customFormat="1" ht="16.5" customHeight="1">
      <c r="A52" s="37"/>
      <c r="B52" s="38"/>
      <c r="C52" s="39"/>
      <c r="D52" s="39"/>
      <c r="E52" s="409" t="s">
        <v>209</v>
      </c>
      <c r="F52" s="411"/>
      <c r="G52" s="411"/>
      <c r="H52" s="411"/>
      <c r="I52" s="118"/>
      <c r="J52" s="39"/>
      <c r="K52" s="39"/>
      <c r="L52" s="119"/>
      <c r="S52" s="37"/>
      <c r="T52" s="37"/>
      <c r="U52" s="37"/>
      <c r="V52" s="37"/>
      <c r="W52" s="37"/>
      <c r="X52" s="37"/>
      <c r="Y52" s="37"/>
      <c r="Z52" s="37"/>
      <c r="AA52" s="37"/>
      <c r="AB52" s="37"/>
      <c r="AC52" s="37"/>
      <c r="AD52" s="37"/>
      <c r="AE52" s="37"/>
    </row>
    <row r="53" spans="1:47" s="2" customFormat="1" ht="12" customHeight="1">
      <c r="A53" s="37"/>
      <c r="B53" s="38"/>
      <c r="C53" s="31" t="s">
        <v>210</v>
      </c>
      <c r="D53" s="39"/>
      <c r="E53" s="39"/>
      <c r="F53" s="39"/>
      <c r="G53" s="39"/>
      <c r="H53" s="39"/>
      <c r="I53" s="118"/>
      <c r="J53" s="39"/>
      <c r="K53" s="39"/>
      <c r="L53" s="119"/>
      <c r="S53" s="37"/>
      <c r="T53" s="37"/>
      <c r="U53" s="37"/>
      <c r="V53" s="37"/>
      <c r="W53" s="37"/>
      <c r="X53" s="37"/>
      <c r="Y53" s="37"/>
      <c r="Z53" s="37"/>
      <c r="AA53" s="37"/>
      <c r="AB53" s="37"/>
      <c r="AC53" s="37"/>
      <c r="AD53" s="37"/>
      <c r="AE53" s="37"/>
    </row>
    <row r="54" spans="1:47" s="2" customFormat="1" ht="16.5" customHeight="1">
      <c r="A54" s="37"/>
      <c r="B54" s="38"/>
      <c r="C54" s="39"/>
      <c r="D54" s="39"/>
      <c r="E54" s="383" t="str">
        <f>E11</f>
        <v>D.1.3 - Požárně bezpečnostní řešení</v>
      </c>
      <c r="F54" s="411"/>
      <c r="G54" s="411"/>
      <c r="H54" s="411"/>
      <c r="I54" s="118"/>
      <c r="J54" s="39"/>
      <c r="K54" s="39"/>
      <c r="L54" s="119"/>
      <c r="S54" s="37"/>
      <c r="T54" s="37"/>
      <c r="U54" s="37"/>
      <c r="V54" s="37"/>
      <c r="W54" s="37"/>
      <c r="X54" s="37"/>
      <c r="Y54" s="37"/>
      <c r="Z54" s="37"/>
      <c r="AA54" s="37"/>
      <c r="AB54" s="37"/>
      <c r="AC54" s="37"/>
      <c r="AD54" s="37"/>
      <c r="AE54" s="37"/>
    </row>
    <row r="55" spans="1:47" s="2" customFormat="1" ht="7" customHeight="1">
      <c r="A55" s="37"/>
      <c r="B55" s="38"/>
      <c r="C55" s="39"/>
      <c r="D55" s="39"/>
      <c r="E55" s="39"/>
      <c r="F55" s="39"/>
      <c r="G55" s="39"/>
      <c r="H55" s="39"/>
      <c r="I55" s="118"/>
      <c r="J55" s="39"/>
      <c r="K55" s="39"/>
      <c r="L55" s="119"/>
      <c r="S55" s="37"/>
      <c r="T55" s="37"/>
      <c r="U55" s="37"/>
      <c r="V55" s="37"/>
      <c r="W55" s="37"/>
      <c r="X55" s="37"/>
      <c r="Y55" s="37"/>
      <c r="Z55" s="37"/>
      <c r="AA55" s="37"/>
      <c r="AB55" s="37"/>
      <c r="AC55" s="37"/>
      <c r="AD55" s="37"/>
      <c r="AE55" s="37"/>
    </row>
    <row r="56" spans="1:47" s="2" customFormat="1" ht="12" customHeight="1">
      <c r="A56" s="37"/>
      <c r="B56" s="38"/>
      <c r="C56" s="31" t="s">
        <v>22</v>
      </c>
      <c r="D56" s="39"/>
      <c r="E56" s="39"/>
      <c r="F56" s="29" t="str">
        <f>F14</f>
        <v>č. parcelní 250/1, 250/6, 250/7 a st7296</v>
      </c>
      <c r="G56" s="39"/>
      <c r="H56" s="39"/>
      <c r="I56" s="120" t="s">
        <v>24</v>
      </c>
      <c r="J56" s="62" t="str">
        <f>IF(J14="","",J14)</f>
        <v>2. 9. 2020</v>
      </c>
      <c r="K56" s="39"/>
      <c r="L56" s="119"/>
      <c r="S56" s="37"/>
      <c r="T56" s="37"/>
      <c r="U56" s="37"/>
      <c r="V56" s="37"/>
      <c r="W56" s="37"/>
      <c r="X56" s="37"/>
      <c r="Y56" s="37"/>
      <c r="Z56" s="37"/>
      <c r="AA56" s="37"/>
      <c r="AB56" s="37"/>
      <c r="AC56" s="37"/>
      <c r="AD56" s="37"/>
      <c r="AE56" s="37"/>
    </row>
    <row r="57" spans="1:47" s="2" customFormat="1" ht="7" customHeight="1">
      <c r="A57" s="37"/>
      <c r="B57" s="38"/>
      <c r="C57" s="39"/>
      <c r="D57" s="39"/>
      <c r="E57" s="39"/>
      <c r="F57" s="39"/>
      <c r="G57" s="39"/>
      <c r="H57" s="39"/>
      <c r="I57" s="118"/>
      <c r="J57" s="39"/>
      <c r="K57" s="39"/>
      <c r="L57" s="119"/>
      <c r="S57" s="37"/>
      <c r="T57" s="37"/>
      <c r="U57" s="37"/>
      <c r="V57" s="37"/>
      <c r="W57" s="37"/>
      <c r="X57" s="37"/>
      <c r="Y57" s="37"/>
      <c r="Z57" s="37"/>
      <c r="AA57" s="37"/>
      <c r="AB57" s="37"/>
      <c r="AC57" s="37"/>
      <c r="AD57" s="37"/>
      <c r="AE57" s="37"/>
    </row>
    <row r="58" spans="1:47" s="2" customFormat="1" ht="40" customHeight="1">
      <c r="A58" s="37"/>
      <c r="B58" s="38"/>
      <c r="C58" s="31" t="s">
        <v>30</v>
      </c>
      <c r="D58" s="39"/>
      <c r="E58" s="39"/>
      <c r="F58" s="29" t="str">
        <f>E17</f>
        <v>EHC CZECH s.r.o., Závodní 278, 360 18 Karlovy Vary</v>
      </c>
      <c r="G58" s="39"/>
      <c r="H58" s="39"/>
      <c r="I58" s="120" t="s">
        <v>39</v>
      </c>
      <c r="J58" s="35" t="str">
        <f>E23</f>
        <v>INDBau DESIGN s.r.o., Houškova 1187/25, 326 00 Plz</v>
      </c>
      <c r="K58" s="39"/>
      <c r="L58" s="119"/>
      <c r="S58" s="37"/>
      <c r="T58" s="37"/>
      <c r="U58" s="37"/>
      <c r="V58" s="37"/>
      <c r="W58" s="37"/>
      <c r="X58" s="37"/>
      <c r="Y58" s="37"/>
      <c r="Z58" s="37"/>
      <c r="AA58" s="37"/>
      <c r="AB58" s="37"/>
      <c r="AC58" s="37"/>
      <c r="AD58" s="37"/>
      <c r="AE58" s="37"/>
    </row>
    <row r="59" spans="1:47" s="2" customFormat="1" ht="15.15" customHeight="1">
      <c r="A59" s="37"/>
      <c r="B59" s="38"/>
      <c r="C59" s="31" t="s">
        <v>36</v>
      </c>
      <c r="D59" s="39"/>
      <c r="E59" s="39"/>
      <c r="F59" s="29" t="str">
        <f>IF(E20="","",E20)</f>
        <v>Vyplň údaj</v>
      </c>
      <c r="G59" s="39"/>
      <c r="H59" s="39"/>
      <c r="I59" s="120" t="s">
        <v>43</v>
      </c>
      <c r="J59" s="35" t="str">
        <f>E26</f>
        <v xml:space="preserve"> </v>
      </c>
      <c r="K59" s="39"/>
      <c r="L59" s="119"/>
      <c r="S59" s="37"/>
      <c r="T59" s="37"/>
      <c r="U59" s="37"/>
      <c r="V59" s="37"/>
      <c r="W59" s="37"/>
      <c r="X59" s="37"/>
      <c r="Y59" s="37"/>
      <c r="Z59" s="37"/>
      <c r="AA59" s="37"/>
      <c r="AB59" s="37"/>
      <c r="AC59" s="37"/>
      <c r="AD59" s="37"/>
      <c r="AE59" s="37"/>
    </row>
    <row r="60" spans="1:47" s="2" customFormat="1" ht="10.25" customHeight="1">
      <c r="A60" s="37"/>
      <c r="B60" s="38"/>
      <c r="C60" s="39"/>
      <c r="D60" s="39"/>
      <c r="E60" s="39"/>
      <c r="F60" s="39"/>
      <c r="G60" s="39"/>
      <c r="H60" s="39"/>
      <c r="I60" s="118"/>
      <c r="J60" s="39"/>
      <c r="K60" s="39"/>
      <c r="L60" s="119"/>
      <c r="S60" s="37"/>
      <c r="T60" s="37"/>
      <c r="U60" s="37"/>
      <c r="V60" s="37"/>
      <c r="W60" s="37"/>
      <c r="X60" s="37"/>
      <c r="Y60" s="37"/>
      <c r="Z60" s="37"/>
      <c r="AA60" s="37"/>
      <c r="AB60" s="37"/>
      <c r="AC60" s="37"/>
      <c r="AD60" s="37"/>
      <c r="AE60" s="37"/>
    </row>
    <row r="61" spans="1:47" s="2" customFormat="1" ht="29.25" customHeight="1">
      <c r="A61" s="37"/>
      <c r="B61" s="38"/>
      <c r="C61" s="149" t="s">
        <v>214</v>
      </c>
      <c r="D61" s="150"/>
      <c r="E61" s="150"/>
      <c r="F61" s="150"/>
      <c r="G61" s="150"/>
      <c r="H61" s="150"/>
      <c r="I61" s="151"/>
      <c r="J61" s="152" t="s">
        <v>215</v>
      </c>
      <c r="K61" s="150"/>
      <c r="L61" s="119"/>
      <c r="S61" s="37"/>
      <c r="T61" s="37"/>
      <c r="U61" s="37"/>
      <c r="V61" s="37"/>
      <c r="W61" s="37"/>
      <c r="X61" s="37"/>
      <c r="Y61" s="37"/>
      <c r="Z61" s="37"/>
      <c r="AA61" s="37"/>
      <c r="AB61" s="37"/>
      <c r="AC61" s="37"/>
      <c r="AD61" s="37"/>
      <c r="AE61" s="37"/>
    </row>
    <row r="62" spans="1:47" s="2" customFormat="1" ht="10.25" customHeight="1">
      <c r="A62" s="37"/>
      <c r="B62" s="38"/>
      <c r="C62" s="39"/>
      <c r="D62" s="39"/>
      <c r="E62" s="39"/>
      <c r="F62" s="39"/>
      <c r="G62" s="39"/>
      <c r="H62" s="39"/>
      <c r="I62" s="118"/>
      <c r="J62" s="39"/>
      <c r="K62" s="39"/>
      <c r="L62" s="119"/>
      <c r="S62" s="37"/>
      <c r="T62" s="37"/>
      <c r="U62" s="37"/>
      <c r="V62" s="37"/>
      <c r="W62" s="37"/>
      <c r="X62" s="37"/>
      <c r="Y62" s="37"/>
      <c r="Z62" s="37"/>
      <c r="AA62" s="37"/>
      <c r="AB62" s="37"/>
      <c r="AC62" s="37"/>
      <c r="AD62" s="37"/>
      <c r="AE62" s="37"/>
    </row>
    <row r="63" spans="1:47" s="2" customFormat="1" ht="22.75" customHeight="1">
      <c r="A63" s="37"/>
      <c r="B63" s="38"/>
      <c r="C63" s="153" t="s">
        <v>80</v>
      </c>
      <c r="D63" s="39"/>
      <c r="E63" s="39"/>
      <c r="F63" s="39"/>
      <c r="G63" s="39"/>
      <c r="H63" s="39"/>
      <c r="I63" s="118"/>
      <c r="J63" s="80">
        <f>J88</f>
        <v>0</v>
      </c>
      <c r="K63" s="39"/>
      <c r="L63" s="119"/>
      <c r="S63" s="37"/>
      <c r="T63" s="37"/>
      <c r="U63" s="37"/>
      <c r="V63" s="37"/>
      <c r="W63" s="37"/>
      <c r="X63" s="37"/>
      <c r="Y63" s="37"/>
      <c r="Z63" s="37"/>
      <c r="AA63" s="37"/>
      <c r="AB63" s="37"/>
      <c r="AC63" s="37"/>
      <c r="AD63" s="37"/>
      <c r="AE63" s="37"/>
      <c r="AU63" s="19" t="s">
        <v>216</v>
      </c>
    </row>
    <row r="64" spans="1:47" s="9" customFormat="1" ht="25" customHeight="1">
      <c r="B64" s="154"/>
      <c r="C64" s="155"/>
      <c r="D64" s="156" t="s">
        <v>217</v>
      </c>
      <c r="E64" s="157"/>
      <c r="F64" s="157"/>
      <c r="G64" s="157"/>
      <c r="H64" s="157"/>
      <c r="I64" s="158"/>
      <c r="J64" s="159">
        <f>J89</f>
        <v>0</v>
      </c>
      <c r="K64" s="155"/>
      <c r="L64" s="160"/>
    </row>
    <row r="65" spans="1:31" s="10" customFormat="1" ht="19.899999999999999" customHeight="1">
      <c r="B65" s="161"/>
      <c r="C65" s="99"/>
      <c r="D65" s="162" t="s">
        <v>223</v>
      </c>
      <c r="E65" s="163"/>
      <c r="F65" s="163"/>
      <c r="G65" s="163"/>
      <c r="H65" s="163"/>
      <c r="I65" s="164"/>
      <c r="J65" s="165">
        <f>J90</f>
        <v>0</v>
      </c>
      <c r="K65" s="99"/>
      <c r="L65" s="166"/>
    </row>
    <row r="66" spans="1:31" s="10" customFormat="1" ht="19.899999999999999" customHeight="1">
      <c r="B66" s="161"/>
      <c r="C66" s="99"/>
      <c r="D66" s="162" t="s">
        <v>4796</v>
      </c>
      <c r="E66" s="163"/>
      <c r="F66" s="163"/>
      <c r="G66" s="163"/>
      <c r="H66" s="163"/>
      <c r="I66" s="164"/>
      <c r="J66" s="165">
        <f>J129</f>
        <v>0</v>
      </c>
      <c r="K66" s="99"/>
      <c r="L66" s="166"/>
    </row>
    <row r="67" spans="1:31" s="2" customFormat="1" ht="21.75" customHeight="1">
      <c r="A67" s="37"/>
      <c r="B67" s="38"/>
      <c r="C67" s="39"/>
      <c r="D67" s="39"/>
      <c r="E67" s="39"/>
      <c r="F67" s="39"/>
      <c r="G67" s="39"/>
      <c r="H67" s="39"/>
      <c r="I67" s="118"/>
      <c r="J67" s="39"/>
      <c r="K67" s="39"/>
      <c r="L67" s="119"/>
      <c r="S67" s="37"/>
      <c r="T67" s="37"/>
      <c r="U67" s="37"/>
      <c r="V67" s="37"/>
      <c r="W67" s="37"/>
      <c r="X67" s="37"/>
      <c r="Y67" s="37"/>
      <c r="Z67" s="37"/>
      <c r="AA67" s="37"/>
      <c r="AB67" s="37"/>
      <c r="AC67" s="37"/>
      <c r="AD67" s="37"/>
      <c r="AE67" s="37"/>
    </row>
    <row r="68" spans="1:31" s="2" customFormat="1" ht="7" customHeight="1">
      <c r="A68" s="37"/>
      <c r="B68" s="50"/>
      <c r="C68" s="51"/>
      <c r="D68" s="51"/>
      <c r="E68" s="51"/>
      <c r="F68" s="51"/>
      <c r="G68" s="51"/>
      <c r="H68" s="51"/>
      <c r="I68" s="145"/>
      <c r="J68" s="51"/>
      <c r="K68" s="51"/>
      <c r="L68" s="119"/>
      <c r="S68" s="37"/>
      <c r="T68" s="37"/>
      <c r="U68" s="37"/>
      <c r="V68" s="37"/>
      <c r="W68" s="37"/>
      <c r="X68" s="37"/>
      <c r="Y68" s="37"/>
      <c r="Z68" s="37"/>
      <c r="AA68" s="37"/>
      <c r="AB68" s="37"/>
      <c r="AC68" s="37"/>
      <c r="AD68" s="37"/>
      <c r="AE68" s="37"/>
    </row>
    <row r="72" spans="1:31" s="2" customFormat="1" ht="7" customHeight="1">
      <c r="A72" s="37"/>
      <c r="B72" s="52"/>
      <c r="C72" s="53"/>
      <c r="D72" s="53"/>
      <c r="E72" s="53"/>
      <c r="F72" s="53"/>
      <c r="G72" s="53"/>
      <c r="H72" s="53"/>
      <c r="I72" s="148"/>
      <c r="J72" s="53"/>
      <c r="K72" s="53"/>
      <c r="L72" s="119"/>
      <c r="S72" s="37"/>
      <c r="T72" s="37"/>
      <c r="U72" s="37"/>
      <c r="V72" s="37"/>
      <c r="W72" s="37"/>
      <c r="X72" s="37"/>
      <c r="Y72" s="37"/>
      <c r="Z72" s="37"/>
      <c r="AA72" s="37"/>
      <c r="AB72" s="37"/>
      <c r="AC72" s="37"/>
      <c r="AD72" s="37"/>
      <c r="AE72" s="37"/>
    </row>
    <row r="73" spans="1:31" s="2" customFormat="1" ht="25" customHeight="1">
      <c r="A73" s="37"/>
      <c r="B73" s="38"/>
      <c r="C73" s="25" t="s">
        <v>247</v>
      </c>
      <c r="D73" s="39"/>
      <c r="E73" s="39"/>
      <c r="F73" s="39"/>
      <c r="G73" s="39"/>
      <c r="H73" s="39"/>
      <c r="I73" s="118"/>
      <c r="J73" s="39"/>
      <c r="K73" s="39"/>
      <c r="L73" s="119"/>
      <c r="S73" s="37"/>
      <c r="T73" s="37"/>
      <c r="U73" s="37"/>
      <c r="V73" s="37"/>
      <c r="W73" s="37"/>
      <c r="X73" s="37"/>
      <c r="Y73" s="37"/>
      <c r="Z73" s="37"/>
      <c r="AA73" s="37"/>
      <c r="AB73" s="37"/>
      <c r="AC73" s="37"/>
      <c r="AD73" s="37"/>
      <c r="AE73" s="37"/>
    </row>
    <row r="74" spans="1:31" s="2" customFormat="1" ht="7" customHeight="1">
      <c r="A74" s="37"/>
      <c r="B74" s="38"/>
      <c r="C74" s="39"/>
      <c r="D74" s="39"/>
      <c r="E74" s="39"/>
      <c r="F74" s="39"/>
      <c r="G74" s="39"/>
      <c r="H74" s="39"/>
      <c r="I74" s="118"/>
      <c r="J74" s="39"/>
      <c r="K74" s="39"/>
      <c r="L74" s="119"/>
      <c r="S74" s="37"/>
      <c r="T74" s="37"/>
      <c r="U74" s="37"/>
      <c r="V74" s="37"/>
      <c r="W74" s="37"/>
      <c r="X74" s="37"/>
      <c r="Y74" s="37"/>
      <c r="Z74" s="37"/>
      <c r="AA74" s="37"/>
      <c r="AB74" s="37"/>
      <c r="AC74" s="37"/>
      <c r="AD74" s="37"/>
      <c r="AE74" s="37"/>
    </row>
    <row r="75" spans="1:31" s="2" customFormat="1" ht="12" customHeight="1">
      <c r="A75" s="37"/>
      <c r="B75" s="38"/>
      <c r="C75" s="31" t="s">
        <v>16</v>
      </c>
      <c r="D75" s="39"/>
      <c r="E75" s="39"/>
      <c r="F75" s="39"/>
      <c r="G75" s="39"/>
      <c r="H75" s="39"/>
      <c r="I75" s="118"/>
      <c r="J75" s="39"/>
      <c r="K75" s="39"/>
      <c r="L75" s="119"/>
      <c r="S75" s="37"/>
      <c r="T75" s="37"/>
      <c r="U75" s="37"/>
      <c r="V75" s="37"/>
      <c r="W75" s="37"/>
      <c r="X75" s="37"/>
      <c r="Y75" s="37"/>
      <c r="Z75" s="37"/>
      <c r="AA75" s="37"/>
      <c r="AB75" s="37"/>
      <c r="AC75" s="37"/>
      <c r="AD75" s="37"/>
      <c r="AE75" s="37"/>
    </row>
    <row r="76" spans="1:31" s="2" customFormat="1" ht="16.5" customHeight="1">
      <c r="A76" s="37"/>
      <c r="B76" s="38"/>
      <c r="C76" s="39"/>
      <c r="D76" s="39"/>
      <c r="E76" s="409" t="str">
        <f>E7</f>
        <v>EHC CZECH s.r.o. – Podnikatelský inkubátor – Evropská ul., Cheb</v>
      </c>
      <c r="F76" s="410"/>
      <c r="G76" s="410"/>
      <c r="H76" s="410"/>
      <c r="I76" s="118"/>
      <c r="J76" s="39"/>
      <c r="K76" s="39"/>
      <c r="L76" s="119"/>
      <c r="S76" s="37"/>
      <c r="T76" s="37"/>
      <c r="U76" s="37"/>
      <c r="V76" s="37"/>
      <c r="W76" s="37"/>
      <c r="X76" s="37"/>
      <c r="Y76" s="37"/>
      <c r="Z76" s="37"/>
      <c r="AA76" s="37"/>
      <c r="AB76" s="37"/>
      <c r="AC76" s="37"/>
      <c r="AD76" s="37"/>
      <c r="AE76" s="37"/>
    </row>
    <row r="77" spans="1:31" s="1" customFormat="1" ht="12" customHeight="1">
      <c r="B77" s="23"/>
      <c r="C77" s="31" t="s">
        <v>208</v>
      </c>
      <c r="D77" s="24"/>
      <c r="E77" s="24"/>
      <c r="F77" s="24"/>
      <c r="G77" s="24"/>
      <c r="H77" s="24"/>
      <c r="I77" s="111"/>
      <c r="J77" s="24"/>
      <c r="K77" s="24"/>
      <c r="L77" s="22"/>
    </row>
    <row r="78" spans="1:31" s="2" customFormat="1" ht="16.5" customHeight="1">
      <c r="A78" s="37"/>
      <c r="B78" s="38"/>
      <c r="C78" s="39"/>
      <c r="D78" s="39"/>
      <c r="E78" s="409" t="s">
        <v>209</v>
      </c>
      <c r="F78" s="411"/>
      <c r="G78" s="411"/>
      <c r="H78" s="411"/>
      <c r="I78" s="118"/>
      <c r="J78" s="39"/>
      <c r="K78" s="39"/>
      <c r="L78" s="119"/>
      <c r="S78" s="37"/>
      <c r="T78" s="37"/>
      <c r="U78" s="37"/>
      <c r="V78" s="37"/>
      <c r="W78" s="37"/>
      <c r="X78" s="37"/>
      <c r="Y78" s="37"/>
      <c r="Z78" s="37"/>
      <c r="AA78" s="37"/>
      <c r="AB78" s="37"/>
      <c r="AC78" s="37"/>
      <c r="AD78" s="37"/>
      <c r="AE78" s="37"/>
    </row>
    <row r="79" spans="1:31" s="2" customFormat="1" ht="12" customHeight="1">
      <c r="A79" s="37"/>
      <c r="B79" s="38"/>
      <c r="C79" s="31" t="s">
        <v>210</v>
      </c>
      <c r="D79" s="39"/>
      <c r="E79" s="39"/>
      <c r="F79" s="39"/>
      <c r="G79" s="39"/>
      <c r="H79" s="39"/>
      <c r="I79" s="118"/>
      <c r="J79" s="39"/>
      <c r="K79" s="39"/>
      <c r="L79" s="119"/>
      <c r="S79" s="37"/>
      <c r="T79" s="37"/>
      <c r="U79" s="37"/>
      <c r="V79" s="37"/>
      <c r="W79" s="37"/>
      <c r="X79" s="37"/>
      <c r="Y79" s="37"/>
      <c r="Z79" s="37"/>
      <c r="AA79" s="37"/>
      <c r="AB79" s="37"/>
      <c r="AC79" s="37"/>
      <c r="AD79" s="37"/>
      <c r="AE79" s="37"/>
    </row>
    <row r="80" spans="1:31" s="2" customFormat="1" ht="16.5" customHeight="1">
      <c r="A80" s="37"/>
      <c r="B80" s="38"/>
      <c r="C80" s="39"/>
      <c r="D80" s="39"/>
      <c r="E80" s="383" t="str">
        <f>E11</f>
        <v>D.1.3 - Požárně bezpečnostní řešení</v>
      </c>
      <c r="F80" s="411"/>
      <c r="G80" s="411"/>
      <c r="H80" s="411"/>
      <c r="I80" s="118"/>
      <c r="J80" s="39"/>
      <c r="K80" s="39"/>
      <c r="L80" s="119"/>
      <c r="S80" s="37"/>
      <c r="T80" s="37"/>
      <c r="U80" s="37"/>
      <c r="V80" s="37"/>
      <c r="W80" s="37"/>
      <c r="X80" s="37"/>
      <c r="Y80" s="37"/>
      <c r="Z80" s="37"/>
      <c r="AA80" s="37"/>
      <c r="AB80" s="37"/>
      <c r="AC80" s="37"/>
      <c r="AD80" s="37"/>
      <c r="AE80" s="37"/>
    </row>
    <row r="81" spans="1:65" s="2" customFormat="1" ht="7" customHeight="1">
      <c r="A81" s="37"/>
      <c r="B81" s="38"/>
      <c r="C81" s="39"/>
      <c r="D81" s="39"/>
      <c r="E81" s="39"/>
      <c r="F81" s="39"/>
      <c r="G81" s="39"/>
      <c r="H81" s="39"/>
      <c r="I81" s="118"/>
      <c r="J81" s="39"/>
      <c r="K81" s="39"/>
      <c r="L81" s="119"/>
      <c r="S81" s="37"/>
      <c r="T81" s="37"/>
      <c r="U81" s="37"/>
      <c r="V81" s="37"/>
      <c r="W81" s="37"/>
      <c r="X81" s="37"/>
      <c r="Y81" s="37"/>
      <c r="Z81" s="37"/>
      <c r="AA81" s="37"/>
      <c r="AB81" s="37"/>
      <c r="AC81" s="37"/>
      <c r="AD81" s="37"/>
      <c r="AE81" s="37"/>
    </row>
    <row r="82" spans="1:65" s="2" customFormat="1" ht="12" customHeight="1">
      <c r="A82" s="37"/>
      <c r="B82" s="38"/>
      <c r="C82" s="31" t="s">
        <v>22</v>
      </c>
      <c r="D82" s="39"/>
      <c r="E82" s="39"/>
      <c r="F82" s="29" t="str">
        <f>F14</f>
        <v>č. parcelní 250/1, 250/6, 250/7 a st7296</v>
      </c>
      <c r="G82" s="39"/>
      <c r="H82" s="39"/>
      <c r="I82" s="120" t="s">
        <v>24</v>
      </c>
      <c r="J82" s="62" t="str">
        <f>IF(J14="","",J14)</f>
        <v>2. 9. 2020</v>
      </c>
      <c r="K82" s="39"/>
      <c r="L82" s="119"/>
      <c r="S82" s="37"/>
      <c r="T82" s="37"/>
      <c r="U82" s="37"/>
      <c r="V82" s="37"/>
      <c r="W82" s="37"/>
      <c r="X82" s="37"/>
      <c r="Y82" s="37"/>
      <c r="Z82" s="37"/>
      <c r="AA82" s="37"/>
      <c r="AB82" s="37"/>
      <c r="AC82" s="37"/>
      <c r="AD82" s="37"/>
      <c r="AE82" s="37"/>
    </row>
    <row r="83" spans="1:65" s="2" customFormat="1" ht="7" customHeight="1">
      <c r="A83" s="37"/>
      <c r="B83" s="38"/>
      <c r="C83" s="39"/>
      <c r="D83" s="39"/>
      <c r="E83" s="39"/>
      <c r="F83" s="39"/>
      <c r="G83" s="39"/>
      <c r="H83" s="39"/>
      <c r="I83" s="118"/>
      <c r="J83" s="39"/>
      <c r="K83" s="39"/>
      <c r="L83" s="119"/>
      <c r="S83" s="37"/>
      <c r="T83" s="37"/>
      <c r="U83" s="37"/>
      <c r="V83" s="37"/>
      <c r="W83" s="37"/>
      <c r="X83" s="37"/>
      <c r="Y83" s="37"/>
      <c r="Z83" s="37"/>
      <c r="AA83" s="37"/>
      <c r="AB83" s="37"/>
      <c r="AC83" s="37"/>
      <c r="AD83" s="37"/>
      <c r="AE83" s="37"/>
    </row>
    <row r="84" spans="1:65" s="2" customFormat="1" ht="40" customHeight="1">
      <c r="A84" s="37"/>
      <c r="B84" s="38"/>
      <c r="C84" s="31" t="s">
        <v>30</v>
      </c>
      <c r="D84" s="39"/>
      <c r="E84" s="39"/>
      <c r="F84" s="29" t="str">
        <f>E17</f>
        <v>EHC CZECH s.r.o., Závodní 278, 360 18 Karlovy Vary</v>
      </c>
      <c r="G84" s="39"/>
      <c r="H84" s="39"/>
      <c r="I84" s="120" t="s">
        <v>39</v>
      </c>
      <c r="J84" s="35" t="str">
        <f>E23</f>
        <v>INDBau DESIGN s.r.o., Houškova 1187/25, 326 00 Plz</v>
      </c>
      <c r="K84" s="39"/>
      <c r="L84" s="119"/>
      <c r="S84" s="37"/>
      <c r="T84" s="37"/>
      <c r="U84" s="37"/>
      <c r="V84" s="37"/>
      <c r="W84" s="37"/>
      <c r="X84" s="37"/>
      <c r="Y84" s="37"/>
      <c r="Z84" s="37"/>
      <c r="AA84" s="37"/>
      <c r="AB84" s="37"/>
      <c r="AC84" s="37"/>
      <c r="AD84" s="37"/>
      <c r="AE84" s="37"/>
    </row>
    <row r="85" spans="1:65" s="2" customFormat="1" ht="15.15" customHeight="1">
      <c r="A85" s="37"/>
      <c r="B85" s="38"/>
      <c r="C85" s="31" t="s">
        <v>36</v>
      </c>
      <c r="D85" s="39"/>
      <c r="E85" s="39"/>
      <c r="F85" s="29" t="str">
        <f>IF(E20="","",E20)</f>
        <v>Vyplň údaj</v>
      </c>
      <c r="G85" s="39"/>
      <c r="H85" s="39"/>
      <c r="I85" s="120" t="s">
        <v>43</v>
      </c>
      <c r="J85" s="35" t="str">
        <f>E26</f>
        <v xml:space="preserve"> </v>
      </c>
      <c r="K85" s="39"/>
      <c r="L85" s="119"/>
      <c r="S85" s="37"/>
      <c r="T85" s="37"/>
      <c r="U85" s="37"/>
      <c r="V85" s="37"/>
      <c r="W85" s="37"/>
      <c r="X85" s="37"/>
      <c r="Y85" s="37"/>
      <c r="Z85" s="37"/>
      <c r="AA85" s="37"/>
      <c r="AB85" s="37"/>
      <c r="AC85" s="37"/>
      <c r="AD85" s="37"/>
      <c r="AE85" s="37"/>
    </row>
    <row r="86" spans="1:65" s="2" customFormat="1" ht="10.25" customHeight="1">
      <c r="A86" s="37"/>
      <c r="B86" s="38"/>
      <c r="C86" s="39"/>
      <c r="D86" s="39"/>
      <c r="E86" s="39"/>
      <c r="F86" s="39"/>
      <c r="G86" s="39"/>
      <c r="H86" s="39"/>
      <c r="I86" s="118"/>
      <c r="J86" s="39"/>
      <c r="K86" s="39"/>
      <c r="L86" s="119"/>
      <c r="S86" s="37"/>
      <c r="T86" s="37"/>
      <c r="U86" s="37"/>
      <c r="V86" s="37"/>
      <c r="W86" s="37"/>
      <c r="X86" s="37"/>
      <c r="Y86" s="37"/>
      <c r="Z86" s="37"/>
      <c r="AA86" s="37"/>
      <c r="AB86" s="37"/>
      <c r="AC86" s="37"/>
      <c r="AD86" s="37"/>
      <c r="AE86" s="37"/>
    </row>
    <row r="87" spans="1:65" s="11" customFormat="1" ht="29.25" customHeight="1">
      <c r="A87" s="167"/>
      <c r="B87" s="168"/>
      <c r="C87" s="169" t="s">
        <v>248</v>
      </c>
      <c r="D87" s="170" t="s">
        <v>67</v>
      </c>
      <c r="E87" s="170" t="s">
        <v>63</v>
      </c>
      <c r="F87" s="170" t="s">
        <v>64</v>
      </c>
      <c r="G87" s="170" t="s">
        <v>249</v>
      </c>
      <c r="H87" s="170" t="s">
        <v>250</v>
      </c>
      <c r="I87" s="171" t="s">
        <v>251</v>
      </c>
      <c r="J87" s="170" t="s">
        <v>215</v>
      </c>
      <c r="K87" s="172" t="s">
        <v>252</v>
      </c>
      <c r="L87" s="173"/>
      <c r="M87" s="71" t="s">
        <v>44</v>
      </c>
      <c r="N87" s="72" t="s">
        <v>52</v>
      </c>
      <c r="O87" s="72" t="s">
        <v>253</v>
      </c>
      <c r="P87" s="72" t="s">
        <v>254</v>
      </c>
      <c r="Q87" s="72" t="s">
        <v>255</v>
      </c>
      <c r="R87" s="72" t="s">
        <v>256</v>
      </c>
      <c r="S87" s="72" t="s">
        <v>257</v>
      </c>
      <c r="T87" s="73" t="s">
        <v>258</v>
      </c>
      <c r="U87" s="167"/>
      <c r="V87" s="167"/>
      <c r="W87" s="167"/>
      <c r="X87" s="167"/>
      <c r="Y87" s="167"/>
      <c r="Z87" s="167"/>
      <c r="AA87" s="167"/>
      <c r="AB87" s="167"/>
      <c r="AC87" s="167"/>
      <c r="AD87" s="167"/>
      <c r="AE87" s="167"/>
    </row>
    <row r="88" spans="1:65" s="2" customFormat="1" ht="22.75" customHeight="1">
      <c r="A88" s="37"/>
      <c r="B88" s="38"/>
      <c r="C88" s="78" t="s">
        <v>259</v>
      </c>
      <c r="D88" s="39"/>
      <c r="E88" s="39"/>
      <c r="F88" s="39"/>
      <c r="G88" s="39"/>
      <c r="H88" s="39"/>
      <c r="I88" s="118"/>
      <c r="J88" s="174">
        <f>BK88</f>
        <v>0</v>
      </c>
      <c r="K88" s="39"/>
      <c r="L88" s="42"/>
      <c r="M88" s="74"/>
      <c r="N88" s="175"/>
      <c r="O88" s="75"/>
      <c r="P88" s="176">
        <f>P89</f>
        <v>0</v>
      </c>
      <c r="Q88" s="75"/>
      <c r="R88" s="176">
        <f>R89</f>
        <v>0.22420000000000001</v>
      </c>
      <c r="S88" s="75"/>
      <c r="T88" s="177">
        <f>T89</f>
        <v>0</v>
      </c>
      <c r="U88" s="37"/>
      <c r="V88" s="37"/>
      <c r="W88" s="37"/>
      <c r="X88" s="37"/>
      <c r="Y88" s="37"/>
      <c r="Z88" s="37"/>
      <c r="AA88" s="37"/>
      <c r="AB88" s="37"/>
      <c r="AC88" s="37"/>
      <c r="AD88" s="37"/>
      <c r="AE88" s="37"/>
      <c r="AT88" s="19" t="s">
        <v>81</v>
      </c>
      <c r="AU88" s="19" t="s">
        <v>216</v>
      </c>
      <c r="BK88" s="178">
        <f>BK89</f>
        <v>0</v>
      </c>
    </row>
    <row r="89" spans="1:65" s="12" customFormat="1" ht="25.9" customHeight="1">
      <c r="B89" s="179"/>
      <c r="C89" s="180"/>
      <c r="D89" s="181" t="s">
        <v>81</v>
      </c>
      <c r="E89" s="182" t="s">
        <v>260</v>
      </c>
      <c r="F89" s="182" t="s">
        <v>261</v>
      </c>
      <c r="G89" s="180"/>
      <c r="H89" s="180"/>
      <c r="I89" s="183"/>
      <c r="J89" s="184">
        <f>BK89</f>
        <v>0</v>
      </c>
      <c r="K89" s="180"/>
      <c r="L89" s="185"/>
      <c r="M89" s="186"/>
      <c r="N89" s="187"/>
      <c r="O89" s="187"/>
      <c r="P89" s="188">
        <f>P90+P129</f>
        <v>0</v>
      </c>
      <c r="Q89" s="187"/>
      <c r="R89" s="188">
        <f>R90+R129</f>
        <v>0.22420000000000001</v>
      </c>
      <c r="S89" s="187"/>
      <c r="T89" s="189">
        <f>T90+T129</f>
        <v>0</v>
      </c>
      <c r="AR89" s="190" t="s">
        <v>89</v>
      </c>
      <c r="AT89" s="191" t="s">
        <v>81</v>
      </c>
      <c r="AU89" s="191" t="s">
        <v>82</v>
      </c>
      <c r="AY89" s="190" t="s">
        <v>262</v>
      </c>
      <c r="BK89" s="192">
        <f>BK90+BK129</f>
        <v>0</v>
      </c>
    </row>
    <row r="90" spans="1:65" s="12" customFormat="1" ht="22.75" customHeight="1">
      <c r="B90" s="179"/>
      <c r="C90" s="180"/>
      <c r="D90" s="181" t="s">
        <v>81</v>
      </c>
      <c r="E90" s="193" t="s">
        <v>377</v>
      </c>
      <c r="F90" s="193" t="s">
        <v>1431</v>
      </c>
      <c r="G90" s="180"/>
      <c r="H90" s="180"/>
      <c r="I90" s="183"/>
      <c r="J90" s="194">
        <f>BK90</f>
        <v>0</v>
      </c>
      <c r="K90" s="180"/>
      <c r="L90" s="185"/>
      <c r="M90" s="186"/>
      <c r="N90" s="187"/>
      <c r="O90" s="187"/>
      <c r="P90" s="188">
        <f>SUM(P91:P128)</f>
        <v>0</v>
      </c>
      <c r="Q90" s="187"/>
      <c r="R90" s="188">
        <f>SUM(R91:R128)</f>
        <v>0.22420000000000001</v>
      </c>
      <c r="S90" s="187"/>
      <c r="T90" s="189">
        <f>SUM(T91:T128)</f>
        <v>0</v>
      </c>
      <c r="AR90" s="190" t="s">
        <v>89</v>
      </c>
      <c r="AT90" s="191" t="s">
        <v>81</v>
      </c>
      <c r="AU90" s="191" t="s">
        <v>89</v>
      </c>
      <c r="AY90" s="190" t="s">
        <v>262</v>
      </c>
      <c r="BK90" s="192">
        <f>SUM(BK91:BK128)</f>
        <v>0</v>
      </c>
    </row>
    <row r="91" spans="1:65" s="2" customFormat="1" ht="16.5" customHeight="1">
      <c r="A91" s="37"/>
      <c r="B91" s="38"/>
      <c r="C91" s="195" t="s">
        <v>89</v>
      </c>
      <c r="D91" s="195" t="s">
        <v>264</v>
      </c>
      <c r="E91" s="196" t="s">
        <v>5043</v>
      </c>
      <c r="F91" s="197" t="s">
        <v>5044</v>
      </c>
      <c r="G91" s="198" t="s">
        <v>518</v>
      </c>
      <c r="H91" s="199">
        <v>20</v>
      </c>
      <c r="I91" s="200"/>
      <c r="J91" s="201">
        <f>ROUND(I91*H91,2)</f>
        <v>0</v>
      </c>
      <c r="K91" s="197" t="s">
        <v>268</v>
      </c>
      <c r="L91" s="42"/>
      <c r="M91" s="202" t="s">
        <v>44</v>
      </c>
      <c r="N91" s="203" t="s">
        <v>53</v>
      </c>
      <c r="O91" s="67"/>
      <c r="P91" s="204">
        <f>O91*H91</f>
        <v>0</v>
      </c>
      <c r="Q91" s="204">
        <v>1.8000000000000001E-4</v>
      </c>
      <c r="R91" s="204">
        <f>Q91*H91</f>
        <v>3.6000000000000003E-3</v>
      </c>
      <c r="S91" s="204">
        <v>0</v>
      </c>
      <c r="T91" s="205">
        <f>S91*H91</f>
        <v>0</v>
      </c>
      <c r="U91" s="37"/>
      <c r="V91" s="37"/>
      <c r="W91" s="37"/>
      <c r="X91" s="37"/>
      <c r="Y91" s="37"/>
      <c r="Z91" s="37"/>
      <c r="AA91" s="37"/>
      <c r="AB91" s="37"/>
      <c r="AC91" s="37"/>
      <c r="AD91" s="37"/>
      <c r="AE91" s="37"/>
      <c r="AR91" s="206" t="s">
        <v>104</v>
      </c>
      <c r="AT91" s="206" t="s">
        <v>264</v>
      </c>
      <c r="AU91" s="206" t="s">
        <v>91</v>
      </c>
      <c r="AY91" s="19" t="s">
        <v>262</v>
      </c>
      <c r="BE91" s="207">
        <f>IF(N91="základní",J91,0)</f>
        <v>0</v>
      </c>
      <c r="BF91" s="207">
        <f>IF(N91="snížená",J91,0)</f>
        <v>0</v>
      </c>
      <c r="BG91" s="207">
        <f>IF(N91="zákl. přenesená",J91,0)</f>
        <v>0</v>
      </c>
      <c r="BH91" s="207">
        <f>IF(N91="sníž. přenesená",J91,0)</f>
        <v>0</v>
      </c>
      <c r="BI91" s="207">
        <f>IF(N91="nulová",J91,0)</f>
        <v>0</v>
      </c>
      <c r="BJ91" s="19" t="s">
        <v>89</v>
      </c>
      <c r="BK91" s="207">
        <f>ROUND(I91*H91,2)</f>
        <v>0</v>
      </c>
      <c r="BL91" s="19" t="s">
        <v>104</v>
      </c>
      <c r="BM91" s="206" t="s">
        <v>5045</v>
      </c>
    </row>
    <row r="92" spans="1:65" s="2" customFormat="1" ht="63">
      <c r="A92" s="37"/>
      <c r="B92" s="38"/>
      <c r="C92" s="39"/>
      <c r="D92" s="208" t="s">
        <v>270</v>
      </c>
      <c r="E92" s="39"/>
      <c r="F92" s="209" t="s">
        <v>5046</v>
      </c>
      <c r="G92" s="39"/>
      <c r="H92" s="39"/>
      <c r="I92" s="118"/>
      <c r="J92" s="39"/>
      <c r="K92" s="39"/>
      <c r="L92" s="42"/>
      <c r="M92" s="210"/>
      <c r="N92" s="211"/>
      <c r="O92" s="67"/>
      <c r="P92" s="67"/>
      <c r="Q92" s="67"/>
      <c r="R92" s="67"/>
      <c r="S92" s="67"/>
      <c r="T92" s="68"/>
      <c r="U92" s="37"/>
      <c r="V92" s="37"/>
      <c r="W92" s="37"/>
      <c r="X92" s="37"/>
      <c r="Y92" s="37"/>
      <c r="Z92" s="37"/>
      <c r="AA92" s="37"/>
      <c r="AB92" s="37"/>
      <c r="AC92" s="37"/>
      <c r="AD92" s="37"/>
      <c r="AE92" s="37"/>
      <c r="AT92" s="19" t="s">
        <v>270</v>
      </c>
      <c r="AU92" s="19" t="s">
        <v>91</v>
      </c>
    </row>
    <row r="93" spans="1:65" s="2" customFormat="1" ht="18">
      <c r="A93" s="37"/>
      <c r="B93" s="38"/>
      <c r="C93" s="39"/>
      <c r="D93" s="208" t="s">
        <v>421</v>
      </c>
      <c r="E93" s="39"/>
      <c r="F93" s="209" t="s">
        <v>5047</v>
      </c>
      <c r="G93" s="39"/>
      <c r="H93" s="39"/>
      <c r="I93" s="118"/>
      <c r="J93" s="39"/>
      <c r="K93" s="39"/>
      <c r="L93" s="42"/>
      <c r="M93" s="210"/>
      <c r="N93" s="211"/>
      <c r="O93" s="67"/>
      <c r="P93" s="67"/>
      <c r="Q93" s="67"/>
      <c r="R93" s="67"/>
      <c r="S93" s="67"/>
      <c r="T93" s="68"/>
      <c r="U93" s="37"/>
      <c r="V93" s="37"/>
      <c r="W93" s="37"/>
      <c r="X93" s="37"/>
      <c r="Y93" s="37"/>
      <c r="Z93" s="37"/>
      <c r="AA93" s="37"/>
      <c r="AB93" s="37"/>
      <c r="AC93" s="37"/>
      <c r="AD93" s="37"/>
      <c r="AE93" s="37"/>
      <c r="AT93" s="19" t="s">
        <v>421</v>
      </c>
      <c r="AU93" s="19" t="s">
        <v>91</v>
      </c>
    </row>
    <row r="94" spans="1:65" s="13" customFormat="1" ht="10">
      <c r="B94" s="212"/>
      <c r="C94" s="213"/>
      <c r="D94" s="208" t="s">
        <v>272</v>
      </c>
      <c r="E94" s="214" t="s">
        <v>44</v>
      </c>
      <c r="F94" s="215" t="s">
        <v>5048</v>
      </c>
      <c r="G94" s="213"/>
      <c r="H94" s="214" t="s">
        <v>44</v>
      </c>
      <c r="I94" s="216"/>
      <c r="J94" s="213"/>
      <c r="K94" s="213"/>
      <c r="L94" s="217"/>
      <c r="M94" s="218"/>
      <c r="N94" s="219"/>
      <c r="O94" s="219"/>
      <c r="P94" s="219"/>
      <c r="Q94" s="219"/>
      <c r="R94" s="219"/>
      <c r="S94" s="219"/>
      <c r="T94" s="220"/>
      <c r="AT94" s="221" t="s">
        <v>272</v>
      </c>
      <c r="AU94" s="221" t="s">
        <v>91</v>
      </c>
      <c r="AV94" s="13" t="s">
        <v>89</v>
      </c>
      <c r="AW94" s="13" t="s">
        <v>38</v>
      </c>
      <c r="AX94" s="13" t="s">
        <v>82</v>
      </c>
      <c r="AY94" s="221" t="s">
        <v>262</v>
      </c>
    </row>
    <row r="95" spans="1:65" s="13" customFormat="1" ht="10">
      <c r="B95" s="212"/>
      <c r="C95" s="213"/>
      <c r="D95" s="208" t="s">
        <v>272</v>
      </c>
      <c r="E95" s="214" t="s">
        <v>44</v>
      </c>
      <c r="F95" s="215" t="s">
        <v>5049</v>
      </c>
      <c r="G95" s="213"/>
      <c r="H95" s="214" t="s">
        <v>44</v>
      </c>
      <c r="I95" s="216"/>
      <c r="J95" s="213"/>
      <c r="K95" s="213"/>
      <c r="L95" s="217"/>
      <c r="M95" s="218"/>
      <c r="N95" s="219"/>
      <c r="O95" s="219"/>
      <c r="P95" s="219"/>
      <c r="Q95" s="219"/>
      <c r="R95" s="219"/>
      <c r="S95" s="219"/>
      <c r="T95" s="220"/>
      <c r="AT95" s="221" t="s">
        <v>272</v>
      </c>
      <c r="AU95" s="221" t="s">
        <v>91</v>
      </c>
      <c r="AV95" s="13" t="s">
        <v>89</v>
      </c>
      <c r="AW95" s="13" t="s">
        <v>38</v>
      </c>
      <c r="AX95" s="13" t="s">
        <v>82</v>
      </c>
      <c r="AY95" s="221" t="s">
        <v>262</v>
      </c>
    </row>
    <row r="96" spans="1:65" s="13" customFormat="1" ht="10">
      <c r="B96" s="212"/>
      <c r="C96" s="213"/>
      <c r="D96" s="208" t="s">
        <v>272</v>
      </c>
      <c r="E96" s="214" t="s">
        <v>44</v>
      </c>
      <c r="F96" s="215" t="s">
        <v>5050</v>
      </c>
      <c r="G96" s="213"/>
      <c r="H96" s="214" t="s">
        <v>44</v>
      </c>
      <c r="I96" s="216"/>
      <c r="J96" s="213"/>
      <c r="K96" s="213"/>
      <c r="L96" s="217"/>
      <c r="M96" s="218"/>
      <c r="N96" s="219"/>
      <c r="O96" s="219"/>
      <c r="P96" s="219"/>
      <c r="Q96" s="219"/>
      <c r="R96" s="219"/>
      <c r="S96" s="219"/>
      <c r="T96" s="220"/>
      <c r="AT96" s="221" t="s">
        <v>272</v>
      </c>
      <c r="AU96" s="221" t="s">
        <v>91</v>
      </c>
      <c r="AV96" s="13" t="s">
        <v>89</v>
      </c>
      <c r="AW96" s="13" t="s">
        <v>38</v>
      </c>
      <c r="AX96" s="13" t="s">
        <v>82</v>
      </c>
      <c r="AY96" s="221" t="s">
        <v>262</v>
      </c>
    </row>
    <row r="97" spans="1:65" s="15" customFormat="1" ht="10">
      <c r="B97" s="233"/>
      <c r="C97" s="234"/>
      <c r="D97" s="208" t="s">
        <v>272</v>
      </c>
      <c r="E97" s="235" t="s">
        <v>44</v>
      </c>
      <c r="F97" s="236" t="s">
        <v>391</v>
      </c>
      <c r="G97" s="234"/>
      <c r="H97" s="237">
        <v>10</v>
      </c>
      <c r="I97" s="238"/>
      <c r="J97" s="234"/>
      <c r="K97" s="234"/>
      <c r="L97" s="239"/>
      <c r="M97" s="240"/>
      <c r="N97" s="241"/>
      <c r="O97" s="241"/>
      <c r="P97" s="241"/>
      <c r="Q97" s="241"/>
      <c r="R97" s="241"/>
      <c r="S97" s="241"/>
      <c r="T97" s="242"/>
      <c r="AT97" s="243" t="s">
        <v>272</v>
      </c>
      <c r="AU97" s="243" t="s">
        <v>91</v>
      </c>
      <c r="AV97" s="15" t="s">
        <v>91</v>
      </c>
      <c r="AW97" s="15" t="s">
        <v>38</v>
      </c>
      <c r="AX97" s="15" t="s">
        <v>82</v>
      </c>
      <c r="AY97" s="243" t="s">
        <v>262</v>
      </c>
    </row>
    <row r="98" spans="1:65" s="13" customFormat="1" ht="10">
      <c r="B98" s="212"/>
      <c r="C98" s="213"/>
      <c r="D98" s="208" t="s">
        <v>272</v>
      </c>
      <c r="E98" s="214" t="s">
        <v>44</v>
      </c>
      <c r="F98" s="215" t="s">
        <v>5048</v>
      </c>
      <c r="G98" s="213"/>
      <c r="H98" s="214" t="s">
        <v>44</v>
      </c>
      <c r="I98" s="216"/>
      <c r="J98" s="213"/>
      <c r="K98" s="213"/>
      <c r="L98" s="217"/>
      <c r="M98" s="218"/>
      <c r="N98" s="219"/>
      <c r="O98" s="219"/>
      <c r="P98" s="219"/>
      <c r="Q98" s="219"/>
      <c r="R98" s="219"/>
      <c r="S98" s="219"/>
      <c r="T98" s="220"/>
      <c r="AT98" s="221" t="s">
        <v>272</v>
      </c>
      <c r="AU98" s="221" t="s">
        <v>91</v>
      </c>
      <c r="AV98" s="13" t="s">
        <v>89</v>
      </c>
      <c r="AW98" s="13" t="s">
        <v>38</v>
      </c>
      <c r="AX98" s="13" t="s">
        <v>82</v>
      </c>
      <c r="AY98" s="221" t="s">
        <v>262</v>
      </c>
    </row>
    <row r="99" spans="1:65" s="13" customFormat="1" ht="10">
      <c r="B99" s="212"/>
      <c r="C99" s="213"/>
      <c r="D99" s="208" t="s">
        <v>272</v>
      </c>
      <c r="E99" s="214" t="s">
        <v>44</v>
      </c>
      <c r="F99" s="215" t="s">
        <v>5051</v>
      </c>
      <c r="G99" s="213"/>
      <c r="H99" s="214" t="s">
        <v>44</v>
      </c>
      <c r="I99" s="216"/>
      <c r="J99" s="213"/>
      <c r="K99" s="213"/>
      <c r="L99" s="217"/>
      <c r="M99" s="218"/>
      <c r="N99" s="219"/>
      <c r="O99" s="219"/>
      <c r="P99" s="219"/>
      <c r="Q99" s="219"/>
      <c r="R99" s="219"/>
      <c r="S99" s="219"/>
      <c r="T99" s="220"/>
      <c r="AT99" s="221" t="s">
        <v>272</v>
      </c>
      <c r="AU99" s="221" t="s">
        <v>91</v>
      </c>
      <c r="AV99" s="13" t="s">
        <v>89</v>
      </c>
      <c r="AW99" s="13" t="s">
        <v>38</v>
      </c>
      <c r="AX99" s="13" t="s">
        <v>82</v>
      </c>
      <c r="AY99" s="221" t="s">
        <v>262</v>
      </c>
    </row>
    <row r="100" spans="1:65" s="13" customFormat="1" ht="10">
      <c r="B100" s="212"/>
      <c r="C100" s="213"/>
      <c r="D100" s="208" t="s">
        <v>272</v>
      </c>
      <c r="E100" s="214" t="s">
        <v>44</v>
      </c>
      <c r="F100" s="215" t="s">
        <v>5050</v>
      </c>
      <c r="G100" s="213"/>
      <c r="H100" s="214" t="s">
        <v>44</v>
      </c>
      <c r="I100" s="216"/>
      <c r="J100" s="213"/>
      <c r="K100" s="213"/>
      <c r="L100" s="217"/>
      <c r="M100" s="218"/>
      <c r="N100" s="219"/>
      <c r="O100" s="219"/>
      <c r="P100" s="219"/>
      <c r="Q100" s="219"/>
      <c r="R100" s="219"/>
      <c r="S100" s="219"/>
      <c r="T100" s="220"/>
      <c r="AT100" s="221" t="s">
        <v>272</v>
      </c>
      <c r="AU100" s="221" t="s">
        <v>91</v>
      </c>
      <c r="AV100" s="13" t="s">
        <v>89</v>
      </c>
      <c r="AW100" s="13" t="s">
        <v>38</v>
      </c>
      <c r="AX100" s="13" t="s">
        <v>82</v>
      </c>
      <c r="AY100" s="221" t="s">
        <v>262</v>
      </c>
    </row>
    <row r="101" spans="1:65" s="15" customFormat="1" ht="10">
      <c r="B101" s="233"/>
      <c r="C101" s="234"/>
      <c r="D101" s="208" t="s">
        <v>272</v>
      </c>
      <c r="E101" s="235" t="s">
        <v>44</v>
      </c>
      <c r="F101" s="236" t="s">
        <v>391</v>
      </c>
      <c r="G101" s="234"/>
      <c r="H101" s="237">
        <v>10</v>
      </c>
      <c r="I101" s="238"/>
      <c r="J101" s="234"/>
      <c r="K101" s="234"/>
      <c r="L101" s="239"/>
      <c r="M101" s="240"/>
      <c r="N101" s="241"/>
      <c r="O101" s="241"/>
      <c r="P101" s="241"/>
      <c r="Q101" s="241"/>
      <c r="R101" s="241"/>
      <c r="S101" s="241"/>
      <c r="T101" s="242"/>
      <c r="AT101" s="243" t="s">
        <v>272</v>
      </c>
      <c r="AU101" s="243" t="s">
        <v>91</v>
      </c>
      <c r="AV101" s="15" t="s">
        <v>91</v>
      </c>
      <c r="AW101" s="15" t="s">
        <v>38</v>
      </c>
      <c r="AX101" s="15" t="s">
        <v>82</v>
      </c>
      <c r="AY101" s="243" t="s">
        <v>262</v>
      </c>
    </row>
    <row r="102" spans="1:65" s="16" customFormat="1" ht="10">
      <c r="B102" s="244"/>
      <c r="C102" s="245"/>
      <c r="D102" s="208" t="s">
        <v>272</v>
      </c>
      <c r="E102" s="246" t="s">
        <v>44</v>
      </c>
      <c r="F102" s="247" t="s">
        <v>291</v>
      </c>
      <c r="G102" s="245"/>
      <c r="H102" s="248">
        <v>20</v>
      </c>
      <c r="I102" s="249"/>
      <c r="J102" s="245"/>
      <c r="K102" s="245"/>
      <c r="L102" s="250"/>
      <c r="M102" s="251"/>
      <c r="N102" s="252"/>
      <c r="O102" s="252"/>
      <c r="P102" s="252"/>
      <c r="Q102" s="252"/>
      <c r="R102" s="252"/>
      <c r="S102" s="252"/>
      <c r="T102" s="253"/>
      <c r="AT102" s="254" t="s">
        <v>272</v>
      </c>
      <c r="AU102" s="254" t="s">
        <v>91</v>
      </c>
      <c r="AV102" s="16" t="s">
        <v>104</v>
      </c>
      <c r="AW102" s="16" t="s">
        <v>38</v>
      </c>
      <c r="AX102" s="16" t="s">
        <v>89</v>
      </c>
      <c r="AY102" s="254" t="s">
        <v>262</v>
      </c>
    </row>
    <row r="103" spans="1:65" s="2" customFormat="1" ht="16.5" customHeight="1">
      <c r="A103" s="37"/>
      <c r="B103" s="38"/>
      <c r="C103" s="255" t="s">
        <v>91</v>
      </c>
      <c r="D103" s="255" t="s">
        <v>633</v>
      </c>
      <c r="E103" s="256" t="s">
        <v>5052</v>
      </c>
      <c r="F103" s="257" t="s">
        <v>5053</v>
      </c>
      <c r="G103" s="258" t="s">
        <v>518</v>
      </c>
      <c r="H103" s="259">
        <v>10</v>
      </c>
      <c r="I103" s="260"/>
      <c r="J103" s="261">
        <f>ROUND(I103*H103,2)</f>
        <v>0</v>
      </c>
      <c r="K103" s="257" t="s">
        <v>268</v>
      </c>
      <c r="L103" s="262"/>
      <c r="M103" s="263" t="s">
        <v>44</v>
      </c>
      <c r="N103" s="264" t="s">
        <v>53</v>
      </c>
      <c r="O103" s="67"/>
      <c r="P103" s="204">
        <f>O103*H103</f>
        <v>0</v>
      </c>
      <c r="Q103" s="204">
        <v>1.2E-2</v>
      </c>
      <c r="R103" s="204">
        <f>Q103*H103</f>
        <v>0.12</v>
      </c>
      <c r="S103" s="204">
        <v>0</v>
      </c>
      <c r="T103" s="205">
        <f>S103*H103</f>
        <v>0</v>
      </c>
      <c r="U103" s="37"/>
      <c r="V103" s="37"/>
      <c r="W103" s="37"/>
      <c r="X103" s="37"/>
      <c r="Y103" s="37"/>
      <c r="Z103" s="37"/>
      <c r="AA103" s="37"/>
      <c r="AB103" s="37"/>
      <c r="AC103" s="37"/>
      <c r="AD103" s="37"/>
      <c r="AE103" s="37"/>
      <c r="AR103" s="206" t="s">
        <v>351</v>
      </c>
      <c r="AT103" s="206" t="s">
        <v>633</v>
      </c>
      <c r="AU103" s="206" t="s">
        <v>91</v>
      </c>
      <c r="AY103" s="19" t="s">
        <v>262</v>
      </c>
      <c r="BE103" s="207">
        <f>IF(N103="základní",J103,0)</f>
        <v>0</v>
      </c>
      <c r="BF103" s="207">
        <f>IF(N103="snížená",J103,0)</f>
        <v>0</v>
      </c>
      <c r="BG103" s="207">
        <f>IF(N103="zákl. přenesená",J103,0)</f>
        <v>0</v>
      </c>
      <c r="BH103" s="207">
        <f>IF(N103="sníž. přenesená",J103,0)</f>
        <v>0</v>
      </c>
      <c r="BI103" s="207">
        <f>IF(N103="nulová",J103,0)</f>
        <v>0</v>
      </c>
      <c r="BJ103" s="19" t="s">
        <v>89</v>
      </c>
      <c r="BK103" s="207">
        <f>ROUND(I103*H103,2)</f>
        <v>0</v>
      </c>
      <c r="BL103" s="19" t="s">
        <v>104</v>
      </c>
      <c r="BM103" s="206" t="s">
        <v>5054</v>
      </c>
    </row>
    <row r="104" spans="1:65" s="2" customFormat="1" ht="18">
      <c r="A104" s="37"/>
      <c r="B104" s="38"/>
      <c r="C104" s="39"/>
      <c r="D104" s="208" t="s">
        <v>421</v>
      </c>
      <c r="E104" s="39"/>
      <c r="F104" s="209" t="s">
        <v>5055</v>
      </c>
      <c r="G104" s="39"/>
      <c r="H104" s="39"/>
      <c r="I104" s="118"/>
      <c r="J104" s="39"/>
      <c r="K104" s="39"/>
      <c r="L104" s="42"/>
      <c r="M104" s="210"/>
      <c r="N104" s="211"/>
      <c r="O104" s="67"/>
      <c r="P104" s="67"/>
      <c r="Q104" s="67"/>
      <c r="R104" s="67"/>
      <c r="S104" s="67"/>
      <c r="T104" s="68"/>
      <c r="U104" s="37"/>
      <c r="V104" s="37"/>
      <c r="W104" s="37"/>
      <c r="X104" s="37"/>
      <c r="Y104" s="37"/>
      <c r="Z104" s="37"/>
      <c r="AA104" s="37"/>
      <c r="AB104" s="37"/>
      <c r="AC104" s="37"/>
      <c r="AD104" s="37"/>
      <c r="AE104" s="37"/>
      <c r="AT104" s="19" t="s">
        <v>421</v>
      </c>
      <c r="AU104" s="19" t="s">
        <v>91</v>
      </c>
    </row>
    <row r="105" spans="1:65" s="13" customFormat="1" ht="10">
      <c r="B105" s="212"/>
      <c r="C105" s="213"/>
      <c r="D105" s="208" t="s">
        <v>272</v>
      </c>
      <c r="E105" s="214" t="s">
        <v>44</v>
      </c>
      <c r="F105" s="215" t="s">
        <v>5048</v>
      </c>
      <c r="G105" s="213"/>
      <c r="H105" s="214" t="s">
        <v>44</v>
      </c>
      <c r="I105" s="216"/>
      <c r="J105" s="213"/>
      <c r="K105" s="213"/>
      <c r="L105" s="217"/>
      <c r="M105" s="218"/>
      <c r="N105" s="219"/>
      <c r="O105" s="219"/>
      <c r="P105" s="219"/>
      <c r="Q105" s="219"/>
      <c r="R105" s="219"/>
      <c r="S105" s="219"/>
      <c r="T105" s="220"/>
      <c r="AT105" s="221" t="s">
        <v>272</v>
      </c>
      <c r="AU105" s="221" t="s">
        <v>91</v>
      </c>
      <c r="AV105" s="13" t="s">
        <v>89</v>
      </c>
      <c r="AW105" s="13" t="s">
        <v>38</v>
      </c>
      <c r="AX105" s="13" t="s">
        <v>82</v>
      </c>
      <c r="AY105" s="221" t="s">
        <v>262</v>
      </c>
    </row>
    <row r="106" spans="1:65" s="13" customFormat="1" ht="10">
      <c r="B106" s="212"/>
      <c r="C106" s="213"/>
      <c r="D106" s="208" t="s">
        <v>272</v>
      </c>
      <c r="E106" s="214" t="s">
        <v>44</v>
      </c>
      <c r="F106" s="215" t="s">
        <v>5049</v>
      </c>
      <c r="G106" s="213"/>
      <c r="H106" s="214" t="s">
        <v>44</v>
      </c>
      <c r="I106" s="216"/>
      <c r="J106" s="213"/>
      <c r="K106" s="213"/>
      <c r="L106" s="217"/>
      <c r="M106" s="218"/>
      <c r="N106" s="219"/>
      <c r="O106" s="219"/>
      <c r="P106" s="219"/>
      <c r="Q106" s="219"/>
      <c r="R106" s="219"/>
      <c r="S106" s="219"/>
      <c r="T106" s="220"/>
      <c r="AT106" s="221" t="s">
        <v>272</v>
      </c>
      <c r="AU106" s="221" t="s">
        <v>91</v>
      </c>
      <c r="AV106" s="13" t="s">
        <v>89</v>
      </c>
      <c r="AW106" s="13" t="s">
        <v>38</v>
      </c>
      <c r="AX106" s="13" t="s">
        <v>82</v>
      </c>
      <c r="AY106" s="221" t="s">
        <v>262</v>
      </c>
    </row>
    <row r="107" spans="1:65" s="13" customFormat="1" ht="10">
      <c r="B107" s="212"/>
      <c r="C107" s="213"/>
      <c r="D107" s="208" t="s">
        <v>272</v>
      </c>
      <c r="E107" s="214" t="s">
        <v>44</v>
      </c>
      <c r="F107" s="215" t="s">
        <v>5050</v>
      </c>
      <c r="G107" s="213"/>
      <c r="H107" s="214" t="s">
        <v>44</v>
      </c>
      <c r="I107" s="216"/>
      <c r="J107" s="213"/>
      <c r="K107" s="213"/>
      <c r="L107" s="217"/>
      <c r="M107" s="218"/>
      <c r="N107" s="219"/>
      <c r="O107" s="219"/>
      <c r="P107" s="219"/>
      <c r="Q107" s="219"/>
      <c r="R107" s="219"/>
      <c r="S107" s="219"/>
      <c r="T107" s="220"/>
      <c r="AT107" s="221" t="s">
        <v>272</v>
      </c>
      <c r="AU107" s="221" t="s">
        <v>91</v>
      </c>
      <c r="AV107" s="13" t="s">
        <v>89</v>
      </c>
      <c r="AW107" s="13" t="s">
        <v>38</v>
      </c>
      <c r="AX107" s="13" t="s">
        <v>82</v>
      </c>
      <c r="AY107" s="221" t="s">
        <v>262</v>
      </c>
    </row>
    <row r="108" spans="1:65" s="15" customFormat="1" ht="10">
      <c r="B108" s="233"/>
      <c r="C108" s="234"/>
      <c r="D108" s="208" t="s">
        <v>272</v>
      </c>
      <c r="E108" s="235" t="s">
        <v>44</v>
      </c>
      <c r="F108" s="236" t="s">
        <v>391</v>
      </c>
      <c r="G108" s="234"/>
      <c r="H108" s="237">
        <v>10</v>
      </c>
      <c r="I108" s="238"/>
      <c r="J108" s="234"/>
      <c r="K108" s="234"/>
      <c r="L108" s="239"/>
      <c r="M108" s="240"/>
      <c r="N108" s="241"/>
      <c r="O108" s="241"/>
      <c r="P108" s="241"/>
      <c r="Q108" s="241"/>
      <c r="R108" s="241"/>
      <c r="S108" s="241"/>
      <c r="T108" s="242"/>
      <c r="AT108" s="243" t="s">
        <v>272</v>
      </c>
      <c r="AU108" s="243" t="s">
        <v>91</v>
      </c>
      <c r="AV108" s="15" t="s">
        <v>91</v>
      </c>
      <c r="AW108" s="15" t="s">
        <v>38</v>
      </c>
      <c r="AX108" s="15" t="s">
        <v>89</v>
      </c>
      <c r="AY108" s="243" t="s">
        <v>262</v>
      </c>
    </row>
    <row r="109" spans="1:65" s="2" customFormat="1" ht="16.5" customHeight="1">
      <c r="A109" s="37"/>
      <c r="B109" s="38"/>
      <c r="C109" s="255" t="s">
        <v>97</v>
      </c>
      <c r="D109" s="255" t="s">
        <v>633</v>
      </c>
      <c r="E109" s="256" t="s">
        <v>5056</v>
      </c>
      <c r="F109" s="257" t="s">
        <v>5057</v>
      </c>
      <c r="G109" s="258" t="s">
        <v>518</v>
      </c>
      <c r="H109" s="259">
        <v>10</v>
      </c>
      <c r="I109" s="260"/>
      <c r="J109" s="261">
        <f>ROUND(I109*H109,2)</f>
        <v>0</v>
      </c>
      <c r="K109" s="257" t="s">
        <v>268</v>
      </c>
      <c r="L109" s="262"/>
      <c r="M109" s="263" t="s">
        <v>44</v>
      </c>
      <c r="N109" s="264" t="s">
        <v>53</v>
      </c>
      <c r="O109" s="67"/>
      <c r="P109" s="204">
        <f>O109*H109</f>
        <v>0</v>
      </c>
      <c r="Q109" s="204">
        <v>8.9999999999999993E-3</v>
      </c>
      <c r="R109" s="204">
        <f>Q109*H109</f>
        <v>0.09</v>
      </c>
      <c r="S109" s="204">
        <v>0</v>
      </c>
      <c r="T109" s="205">
        <f>S109*H109</f>
        <v>0</v>
      </c>
      <c r="U109" s="37"/>
      <c r="V109" s="37"/>
      <c r="W109" s="37"/>
      <c r="X109" s="37"/>
      <c r="Y109" s="37"/>
      <c r="Z109" s="37"/>
      <c r="AA109" s="37"/>
      <c r="AB109" s="37"/>
      <c r="AC109" s="37"/>
      <c r="AD109" s="37"/>
      <c r="AE109" s="37"/>
      <c r="AR109" s="206" t="s">
        <v>351</v>
      </c>
      <c r="AT109" s="206" t="s">
        <v>633</v>
      </c>
      <c r="AU109" s="206" t="s">
        <v>91</v>
      </c>
      <c r="AY109" s="19" t="s">
        <v>262</v>
      </c>
      <c r="BE109" s="207">
        <f>IF(N109="základní",J109,0)</f>
        <v>0</v>
      </c>
      <c r="BF109" s="207">
        <f>IF(N109="snížená",J109,0)</f>
        <v>0</v>
      </c>
      <c r="BG109" s="207">
        <f>IF(N109="zákl. přenesená",J109,0)</f>
        <v>0</v>
      </c>
      <c r="BH109" s="207">
        <f>IF(N109="sníž. přenesená",J109,0)</f>
        <v>0</v>
      </c>
      <c r="BI109" s="207">
        <f>IF(N109="nulová",J109,0)</f>
        <v>0</v>
      </c>
      <c r="BJ109" s="19" t="s">
        <v>89</v>
      </c>
      <c r="BK109" s="207">
        <f>ROUND(I109*H109,2)</f>
        <v>0</v>
      </c>
      <c r="BL109" s="19" t="s">
        <v>104</v>
      </c>
      <c r="BM109" s="206" t="s">
        <v>5058</v>
      </c>
    </row>
    <row r="110" spans="1:65" s="2" customFormat="1" ht="18">
      <c r="A110" s="37"/>
      <c r="B110" s="38"/>
      <c r="C110" s="39"/>
      <c r="D110" s="208" t="s">
        <v>421</v>
      </c>
      <c r="E110" s="39"/>
      <c r="F110" s="209" t="s">
        <v>5059</v>
      </c>
      <c r="G110" s="39"/>
      <c r="H110" s="39"/>
      <c r="I110" s="118"/>
      <c r="J110" s="39"/>
      <c r="K110" s="39"/>
      <c r="L110" s="42"/>
      <c r="M110" s="210"/>
      <c r="N110" s="211"/>
      <c r="O110" s="67"/>
      <c r="P110" s="67"/>
      <c r="Q110" s="67"/>
      <c r="R110" s="67"/>
      <c r="S110" s="67"/>
      <c r="T110" s="68"/>
      <c r="U110" s="37"/>
      <c r="V110" s="37"/>
      <c r="W110" s="37"/>
      <c r="X110" s="37"/>
      <c r="Y110" s="37"/>
      <c r="Z110" s="37"/>
      <c r="AA110" s="37"/>
      <c r="AB110" s="37"/>
      <c r="AC110" s="37"/>
      <c r="AD110" s="37"/>
      <c r="AE110" s="37"/>
      <c r="AT110" s="19" t="s">
        <v>421</v>
      </c>
      <c r="AU110" s="19" t="s">
        <v>91</v>
      </c>
    </row>
    <row r="111" spans="1:65" s="13" customFormat="1" ht="10">
      <c r="B111" s="212"/>
      <c r="C111" s="213"/>
      <c r="D111" s="208" t="s">
        <v>272</v>
      </c>
      <c r="E111" s="214" t="s">
        <v>44</v>
      </c>
      <c r="F111" s="215" t="s">
        <v>5048</v>
      </c>
      <c r="G111" s="213"/>
      <c r="H111" s="214" t="s">
        <v>44</v>
      </c>
      <c r="I111" s="216"/>
      <c r="J111" s="213"/>
      <c r="K111" s="213"/>
      <c r="L111" s="217"/>
      <c r="M111" s="218"/>
      <c r="N111" s="219"/>
      <c r="O111" s="219"/>
      <c r="P111" s="219"/>
      <c r="Q111" s="219"/>
      <c r="R111" s="219"/>
      <c r="S111" s="219"/>
      <c r="T111" s="220"/>
      <c r="AT111" s="221" t="s">
        <v>272</v>
      </c>
      <c r="AU111" s="221" t="s">
        <v>91</v>
      </c>
      <c r="AV111" s="13" t="s">
        <v>89</v>
      </c>
      <c r="AW111" s="13" t="s">
        <v>38</v>
      </c>
      <c r="AX111" s="13" t="s">
        <v>82</v>
      </c>
      <c r="AY111" s="221" t="s">
        <v>262</v>
      </c>
    </row>
    <row r="112" spans="1:65" s="13" customFormat="1" ht="10">
      <c r="B112" s="212"/>
      <c r="C112" s="213"/>
      <c r="D112" s="208" t="s">
        <v>272</v>
      </c>
      <c r="E112" s="214" t="s">
        <v>44</v>
      </c>
      <c r="F112" s="215" t="s">
        <v>5051</v>
      </c>
      <c r="G112" s="213"/>
      <c r="H112" s="214" t="s">
        <v>44</v>
      </c>
      <c r="I112" s="216"/>
      <c r="J112" s="213"/>
      <c r="K112" s="213"/>
      <c r="L112" s="217"/>
      <c r="M112" s="218"/>
      <c r="N112" s="219"/>
      <c r="O112" s="219"/>
      <c r="P112" s="219"/>
      <c r="Q112" s="219"/>
      <c r="R112" s="219"/>
      <c r="S112" s="219"/>
      <c r="T112" s="220"/>
      <c r="AT112" s="221" t="s">
        <v>272</v>
      </c>
      <c r="AU112" s="221" t="s">
        <v>91</v>
      </c>
      <c r="AV112" s="13" t="s">
        <v>89</v>
      </c>
      <c r="AW112" s="13" t="s">
        <v>38</v>
      </c>
      <c r="AX112" s="13" t="s">
        <v>82</v>
      </c>
      <c r="AY112" s="221" t="s">
        <v>262</v>
      </c>
    </row>
    <row r="113" spans="1:65" s="13" customFormat="1" ht="10">
      <c r="B113" s="212"/>
      <c r="C113" s="213"/>
      <c r="D113" s="208" t="s">
        <v>272</v>
      </c>
      <c r="E113" s="214" t="s">
        <v>44</v>
      </c>
      <c r="F113" s="215" t="s">
        <v>5050</v>
      </c>
      <c r="G113" s="213"/>
      <c r="H113" s="214" t="s">
        <v>44</v>
      </c>
      <c r="I113" s="216"/>
      <c r="J113" s="213"/>
      <c r="K113" s="213"/>
      <c r="L113" s="217"/>
      <c r="M113" s="218"/>
      <c r="N113" s="219"/>
      <c r="O113" s="219"/>
      <c r="P113" s="219"/>
      <c r="Q113" s="219"/>
      <c r="R113" s="219"/>
      <c r="S113" s="219"/>
      <c r="T113" s="220"/>
      <c r="AT113" s="221" t="s">
        <v>272</v>
      </c>
      <c r="AU113" s="221" t="s">
        <v>91</v>
      </c>
      <c r="AV113" s="13" t="s">
        <v>89</v>
      </c>
      <c r="AW113" s="13" t="s">
        <v>38</v>
      </c>
      <c r="AX113" s="13" t="s">
        <v>82</v>
      </c>
      <c r="AY113" s="221" t="s">
        <v>262</v>
      </c>
    </row>
    <row r="114" spans="1:65" s="15" customFormat="1" ht="10">
      <c r="B114" s="233"/>
      <c r="C114" s="234"/>
      <c r="D114" s="208" t="s">
        <v>272</v>
      </c>
      <c r="E114" s="235" t="s">
        <v>44</v>
      </c>
      <c r="F114" s="236" t="s">
        <v>391</v>
      </c>
      <c r="G114" s="234"/>
      <c r="H114" s="237">
        <v>10</v>
      </c>
      <c r="I114" s="238"/>
      <c r="J114" s="234"/>
      <c r="K114" s="234"/>
      <c r="L114" s="239"/>
      <c r="M114" s="240"/>
      <c r="N114" s="241"/>
      <c r="O114" s="241"/>
      <c r="P114" s="241"/>
      <c r="Q114" s="241"/>
      <c r="R114" s="241"/>
      <c r="S114" s="241"/>
      <c r="T114" s="242"/>
      <c r="AT114" s="243" t="s">
        <v>272</v>
      </c>
      <c r="AU114" s="243" t="s">
        <v>91</v>
      </c>
      <c r="AV114" s="15" t="s">
        <v>91</v>
      </c>
      <c r="AW114" s="15" t="s">
        <v>38</v>
      </c>
      <c r="AX114" s="15" t="s">
        <v>89</v>
      </c>
      <c r="AY114" s="243" t="s">
        <v>262</v>
      </c>
    </row>
    <row r="115" spans="1:65" s="2" customFormat="1" ht="16.5" customHeight="1">
      <c r="A115" s="37"/>
      <c r="B115" s="38"/>
      <c r="C115" s="255" t="s">
        <v>104</v>
      </c>
      <c r="D115" s="255" t="s">
        <v>633</v>
      </c>
      <c r="E115" s="256" t="s">
        <v>5060</v>
      </c>
      <c r="F115" s="257" t="s">
        <v>5061</v>
      </c>
      <c r="G115" s="258" t="s">
        <v>518</v>
      </c>
      <c r="H115" s="259">
        <v>20</v>
      </c>
      <c r="I115" s="260"/>
      <c r="J115" s="261">
        <f>ROUND(I115*H115,2)</f>
        <v>0</v>
      </c>
      <c r="K115" s="257" t="s">
        <v>44</v>
      </c>
      <c r="L115" s="262"/>
      <c r="M115" s="263" t="s">
        <v>44</v>
      </c>
      <c r="N115" s="264" t="s">
        <v>53</v>
      </c>
      <c r="O115" s="67"/>
      <c r="P115" s="204">
        <f>O115*H115</f>
        <v>0</v>
      </c>
      <c r="Q115" s="204">
        <v>3.0000000000000001E-5</v>
      </c>
      <c r="R115" s="204">
        <f>Q115*H115</f>
        <v>6.0000000000000006E-4</v>
      </c>
      <c r="S115" s="204">
        <v>0</v>
      </c>
      <c r="T115" s="205">
        <f>S115*H115</f>
        <v>0</v>
      </c>
      <c r="U115" s="37"/>
      <c r="V115" s="37"/>
      <c r="W115" s="37"/>
      <c r="X115" s="37"/>
      <c r="Y115" s="37"/>
      <c r="Z115" s="37"/>
      <c r="AA115" s="37"/>
      <c r="AB115" s="37"/>
      <c r="AC115" s="37"/>
      <c r="AD115" s="37"/>
      <c r="AE115" s="37"/>
      <c r="AR115" s="206" t="s">
        <v>351</v>
      </c>
      <c r="AT115" s="206" t="s">
        <v>633</v>
      </c>
      <c r="AU115" s="206" t="s">
        <v>91</v>
      </c>
      <c r="AY115" s="19" t="s">
        <v>262</v>
      </c>
      <c r="BE115" s="207">
        <f>IF(N115="základní",J115,0)</f>
        <v>0</v>
      </c>
      <c r="BF115" s="207">
        <f>IF(N115="snížená",J115,0)</f>
        <v>0</v>
      </c>
      <c r="BG115" s="207">
        <f>IF(N115="zákl. přenesená",J115,0)</f>
        <v>0</v>
      </c>
      <c r="BH115" s="207">
        <f>IF(N115="sníž. přenesená",J115,0)</f>
        <v>0</v>
      </c>
      <c r="BI115" s="207">
        <f>IF(N115="nulová",J115,0)</f>
        <v>0</v>
      </c>
      <c r="BJ115" s="19" t="s">
        <v>89</v>
      </c>
      <c r="BK115" s="207">
        <f>ROUND(I115*H115,2)</f>
        <v>0</v>
      </c>
      <c r="BL115" s="19" t="s">
        <v>104</v>
      </c>
      <c r="BM115" s="206" t="s">
        <v>5062</v>
      </c>
    </row>
    <row r="116" spans="1:65" s="2" customFormat="1" ht="18">
      <c r="A116" s="37"/>
      <c r="B116" s="38"/>
      <c r="C116" s="39"/>
      <c r="D116" s="208" t="s">
        <v>421</v>
      </c>
      <c r="E116" s="39"/>
      <c r="F116" s="209" t="s">
        <v>5047</v>
      </c>
      <c r="G116" s="39"/>
      <c r="H116" s="39"/>
      <c r="I116" s="118"/>
      <c r="J116" s="39"/>
      <c r="K116" s="39"/>
      <c r="L116" s="42"/>
      <c r="M116" s="210"/>
      <c r="N116" s="211"/>
      <c r="O116" s="67"/>
      <c r="P116" s="67"/>
      <c r="Q116" s="67"/>
      <c r="R116" s="67"/>
      <c r="S116" s="67"/>
      <c r="T116" s="68"/>
      <c r="U116" s="37"/>
      <c r="V116" s="37"/>
      <c r="W116" s="37"/>
      <c r="X116" s="37"/>
      <c r="Y116" s="37"/>
      <c r="Z116" s="37"/>
      <c r="AA116" s="37"/>
      <c r="AB116" s="37"/>
      <c r="AC116" s="37"/>
      <c r="AD116" s="37"/>
      <c r="AE116" s="37"/>
      <c r="AT116" s="19" t="s">
        <v>421</v>
      </c>
      <c r="AU116" s="19" t="s">
        <v>91</v>
      </c>
    </row>
    <row r="117" spans="1:65" s="13" customFormat="1" ht="10">
      <c r="B117" s="212"/>
      <c r="C117" s="213"/>
      <c r="D117" s="208" t="s">
        <v>272</v>
      </c>
      <c r="E117" s="214" t="s">
        <v>44</v>
      </c>
      <c r="F117" s="215" t="s">
        <v>5048</v>
      </c>
      <c r="G117" s="213"/>
      <c r="H117" s="214" t="s">
        <v>44</v>
      </c>
      <c r="I117" s="216"/>
      <c r="J117" s="213"/>
      <c r="K117" s="213"/>
      <c r="L117" s="217"/>
      <c r="M117" s="218"/>
      <c r="N117" s="219"/>
      <c r="O117" s="219"/>
      <c r="P117" s="219"/>
      <c r="Q117" s="219"/>
      <c r="R117" s="219"/>
      <c r="S117" s="219"/>
      <c r="T117" s="220"/>
      <c r="AT117" s="221" t="s">
        <v>272</v>
      </c>
      <c r="AU117" s="221" t="s">
        <v>91</v>
      </c>
      <c r="AV117" s="13" t="s">
        <v>89</v>
      </c>
      <c r="AW117" s="13" t="s">
        <v>38</v>
      </c>
      <c r="AX117" s="13" t="s">
        <v>82</v>
      </c>
      <c r="AY117" s="221" t="s">
        <v>262</v>
      </c>
    </row>
    <row r="118" spans="1:65" s="13" customFormat="1" ht="10">
      <c r="B118" s="212"/>
      <c r="C118" s="213"/>
      <c r="D118" s="208" t="s">
        <v>272</v>
      </c>
      <c r="E118" s="214" t="s">
        <v>44</v>
      </c>
      <c r="F118" s="215" t="s">
        <v>5049</v>
      </c>
      <c r="G118" s="213"/>
      <c r="H118" s="214" t="s">
        <v>44</v>
      </c>
      <c r="I118" s="216"/>
      <c r="J118" s="213"/>
      <c r="K118" s="213"/>
      <c r="L118" s="217"/>
      <c r="M118" s="218"/>
      <c r="N118" s="219"/>
      <c r="O118" s="219"/>
      <c r="P118" s="219"/>
      <c r="Q118" s="219"/>
      <c r="R118" s="219"/>
      <c r="S118" s="219"/>
      <c r="T118" s="220"/>
      <c r="AT118" s="221" t="s">
        <v>272</v>
      </c>
      <c r="AU118" s="221" t="s">
        <v>91</v>
      </c>
      <c r="AV118" s="13" t="s">
        <v>89</v>
      </c>
      <c r="AW118" s="13" t="s">
        <v>38</v>
      </c>
      <c r="AX118" s="13" t="s">
        <v>82</v>
      </c>
      <c r="AY118" s="221" t="s">
        <v>262</v>
      </c>
    </row>
    <row r="119" spans="1:65" s="13" customFormat="1" ht="10">
      <c r="B119" s="212"/>
      <c r="C119" s="213"/>
      <c r="D119" s="208" t="s">
        <v>272</v>
      </c>
      <c r="E119" s="214" t="s">
        <v>44</v>
      </c>
      <c r="F119" s="215" t="s">
        <v>5050</v>
      </c>
      <c r="G119" s="213"/>
      <c r="H119" s="214" t="s">
        <v>44</v>
      </c>
      <c r="I119" s="216"/>
      <c r="J119" s="213"/>
      <c r="K119" s="213"/>
      <c r="L119" s="217"/>
      <c r="M119" s="218"/>
      <c r="N119" s="219"/>
      <c r="O119" s="219"/>
      <c r="P119" s="219"/>
      <c r="Q119" s="219"/>
      <c r="R119" s="219"/>
      <c r="S119" s="219"/>
      <c r="T119" s="220"/>
      <c r="AT119" s="221" t="s">
        <v>272</v>
      </c>
      <c r="AU119" s="221" t="s">
        <v>91</v>
      </c>
      <c r="AV119" s="13" t="s">
        <v>89</v>
      </c>
      <c r="AW119" s="13" t="s">
        <v>38</v>
      </c>
      <c r="AX119" s="13" t="s">
        <v>82</v>
      </c>
      <c r="AY119" s="221" t="s">
        <v>262</v>
      </c>
    </row>
    <row r="120" spans="1:65" s="15" customFormat="1" ht="10">
      <c r="B120" s="233"/>
      <c r="C120" s="234"/>
      <c r="D120" s="208" t="s">
        <v>272</v>
      </c>
      <c r="E120" s="235" t="s">
        <v>44</v>
      </c>
      <c r="F120" s="236" t="s">
        <v>391</v>
      </c>
      <c r="G120" s="234"/>
      <c r="H120" s="237">
        <v>10</v>
      </c>
      <c r="I120" s="238"/>
      <c r="J120" s="234"/>
      <c r="K120" s="234"/>
      <c r="L120" s="239"/>
      <c r="M120" s="240"/>
      <c r="N120" s="241"/>
      <c r="O120" s="241"/>
      <c r="P120" s="241"/>
      <c r="Q120" s="241"/>
      <c r="R120" s="241"/>
      <c r="S120" s="241"/>
      <c r="T120" s="242"/>
      <c r="AT120" s="243" t="s">
        <v>272</v>
      </c>
      <c r="AU120" s="243" t="s">
        <v>91</v>
      </c>
      <c r="AV120" s="15" t="s">
        <v>91</v>
      </c>
      <c r="AW120" s="15" t="s">
        <v>38</v>
      </c>
      <c r="AX120" s="15" t="s">
        <v>82</v>
      </c>
      <c r="AY120" s="243" t="s">
        <v>262</v>
      </c>
    </row>
    <row r="121" spans="1:65" s="13" customFormat="1" ht="10">
      <c r="B121" s="212"/>
      <c r="C121" s="213"/>
      <c r="D121" s="208" t="s">
        <v>272</v>
      </c>
      <c r="E121" s="214" t="s">
        <v>44</v>
      </c>
      <c r="F121" s="215" t="s">
        <v>5048</v>
      </c>
      <c r="G121" s="213"/>
      <c r="H121" s="214" t="s">
        <v>44</v>
      </c>
      <c r="I121" s="216"/>
      <c r="J121" s="213"/>
      <c r="K121" s="213"/>
      <c r="L121" s="217"/>
      <c r="M121" s="218"/>
      <c r="N121" s="219"/>
      <c r="O121" s="219"/>
      <c r="P121" s="219"/>
      <c r="Q121" s="219"/>
      <c r="R121" s="219"/>
      <c r="S121" s="219"/>
      <c r="T121" s="220"/>
      <c r="AT121" s="221" t="s">
        <v>272</v>
      </c>
      <c r="AU121" s="221" t="s">
        <v>91</v>
      </c>
      <c r="AV121" s="13" t="s">
        <v>89</v>
      </c>
      <c r="AW121" s="13" t="s">
        <v>38</v>
      </c>
      <c r="AX121" s="13" t="s">
        <v>82</v>
      </c>
      <c r="AY121" s="221" t="s">
        <v>262</v>
      </c>
    </row>
    <row r="122" spans="1:65" s="13" customFormat="1" ht="10">
      <c r="B122" s="212"/>
      <c r="C122" s="213"/>
      <c r="D122" s="208" t="s">
        <v>272</v>
      </c>
      <c r="E122" s="214" t="s">
        <v>44</v>
      </c>
      <c r="F122" s="215" t="s">
        <v>5051</v>
      </c>
      <c r="G122" s="213"/>
      <c r="H122" s="214" t="s">
        <v>44</v>
      </c>
      <c r="I122" s="216"/>
      <c r="J122" s="213"/>
      <c r="K122" s="213"/>
      <c r="L122" s="217"/>
      <c r="M122" s="218"/>
      <c r="N122" s="219"/>
      <c r="O122" s="219"/>
      <c r="P122" s="219"/>
      <c r="Q122" s="219"/>
      <c r="R122" s="219"/>
      <c r="S122" s="219"/>
      <c r="T122" s="220"/>
      <c r="AT122" s="221" t="s">
        <v>272</v>
      </c>
      <c r="AU122" s="221" t="s">
        <v>91</v>
      </c>
      <c r="AV122" s="13" t="s">
        <v>89</v>
      </c>
      <c r="AW122" s="13" t="s">
        <v>38</v>
      </c>
      <c r="AX122" s="13" t="s">
        <v>82</v>
      </c>
      <c r="AY122" s="221" t="s">
        <v>262</v>
      </c>
    </row>
    <row r="123" spans="1:65" s="13" customFormat="1" ht="10">
      <c r="B123" s="212"/>
      <c r="C123" s="213"/>
      <c r="D123" s="208" t="s">
        <v>272</v>
      </c>
      <c r="E123" s="214" t="s">
        <v>44</v>
      </c>
      <c r="F123" s="215" t="s">
        <v>5050</v>
      </c>
      <c r="G123" s="213"/>
      <c r="H123" s="214" t="s">
        <v>44</v>
      </c>
      <c r="I123" s="216"/>
      <c r="J123" s="213"/>
      <c r="K123" s="213"/>
      <c r="L123" s="217"/>
      <c r="M123" s="218"/>
      <c r="N123" s="219"/>
      <c r="O123" s="219"/>
      <c r="P123" s="219"/>
      <c r="Q123" s="219"/>
      <c r="R123" s="219"/>
      <c r="S123" s="219"/>
      <c r="T123" s="220"/>
      <c r="AT123" s="221" t="s">
        <v>272</v>
      </c>
      <c r="AU123" s="221" t="s">
        <v>91</v>
      </c>
      <c r="AV123" s="13" t="s">
        <v>89</v>
      </c>
      <c r="AW123" s="13" t="s">
        <v>38</v>
      </c>
      <c r="AX123" s="13" t="s">
        <v>82</v>
      </c>
      <c r="AY123" s="221" t="s">
        <v>262</v>
      </c>
    </row>
    <row r="124" spans="1:65" s="15" customFormat="1" ht="10">
      <c r="B124" s="233"/>
      <c r="C124" s="234"/>
      <c r="D124" s="208" t="s">
        <v>272</v>
      </c>
      <c r="E124" s="235" t="s">
        <v>44</v>
      </c>
      <c r="F124" s="236" t="s">
        <v>391</v>
      </c>
      <c r="G124" s="234"/>
      <c r="H124" s="237">
        <v>10</v>
      </c>
      <c r="I124" s="238"/>
      <c r="J124" s="234"/>
      <c r="K124" s="234"/>
      <c r="L124" s="239"/>
      <c r="M124" s="240"/>
      <c r="N124" s="241"/>
      <c r="O124" s="241"/>
      <c r="P124" s="241"/>
      <c r="Q124" s="241"/>
      <c r="R124" s="241"/>
      <c r="S124" s="241"/>
      <c r="T124" s="242"/>
      <c r="AT124" s="243" t="s">
        <v>272</v>
      </c>
      <c r="AU124" s="243" t="s">
        <v>91</v>
      </c>
      <c r="AV124" s="15" t="s">
        <v>91</v>
      </c>
      <c r="AW124" s="15" t="s">
        <v>38</v>
      </c>
      <c r="AX124" s="15" t="s">
        <v>82</v>
      </c>
      <c r="AY124" s="243" t="s">
        <v>262</v>
      </c>
    </row>
    <row r="125" spans="1:65" s="16" customFormat="1" ht="10">
      <c r="B125" s="244"/>
      <c r="C125" s="245"/>
      <c r="D125" s="208" t="s">
        <v>272</v>
      </c>
      <c r="E125" s="246" t="s">
        <v>44</v>
      </c>
      <c r="F125" s="247" t="s">
        <v>291</v>
      </c>
      <c r="G125" s="245"/>
      <c r="H125" s="248">
        <v>20</v>
      </c>
      <c r="I125" s="249"/>
      <c r="J125" s="245"/>
      <c r="K125" s="245"/>
      <c r="L125" s="250"/>
      <c r="M125" s="251"/>
      <c r="N125" s="252"/>
      <c r="O125" s="252"/>
      <c r="P125" s="252"/>
      <c r="Q125" s="252"/>
      <c r="R125" s="252"/>
      <c r="S125" s="252"/>
      <c r="T125" s="253"/>
      <c r="AT125" s="254" t="s">
        <v>272</v>
      </c>
      <c r="AU125" s="254" t="s">
        <v>91</v>
      </c>
      <c r="AV125" s="16" t="s">
        <v>104</v>
      </c>
      <c r="AW125" s="16" t="s">
        <v>38</v>
      </c>
      <c r="AX125" s="16" t="s">
        <v>89</v>
      </c>
      <c r="AY125" s="254" t="s">
        <v>262</v>
      </c>
    </row>
    <row r="126" spans="1:65" s="2" customFormat="1" ht="16.5" customHeight="1">
      <c r="A126" s="37"/>
      <c r="B126" s="38"/>
      <c r="C126" s="195" t="s">
        <v>322</v>
      </c>
      <c r="D126" s="195" t="s">
        <v>264</v>
      </c>
      <c r="E126" s="196" t="s">
        <v>5063</v>
      </c>
      <c r="F126" s="197" t="s">
        <v>5064</v>
      </c>
      <c r="G126" s="198" t="s">
        <v>518</v>
      </c>
      <c r="H126" s="199">
        <v>1</v>
      </c>
      <c r="I126" s="200"/>
      <c r="J126" s="201">
        <f>ROUND(I126*H126,2)</f>
        <v>0</v>
      </c>
      <c r="K126" s="197" t="s">
        <v>44</v>
      </c>
      <c r="L126" s="42"/>
      <c r="M126" s="202" t="s">
        <v>44</v>
      </c>
      <c r="N126" s="203" t="s">
        <v>53</v>
      </c>
      <c r="O126" s="67"/>
      <c r="P126" s="204">
        <f>O126*H126</f>
        <v>0</v>
      </c>
      <c r="Q126" s="204">
        <v>0.01</v>
      </c>
      <c r="R126" s="204">
        <f>Q126*H126</f>
        <v>0.01</v>
      </c>
      <c r="S126" s="204">
        <v>0</v>
      </c>
      <c r="T126" s="205">
        <f>S126*H126</f>
        <v>0</v>
      </c>
      <c r="U126" s="37"/>
      <c r="V126" s="37"/>
      <c r="W126" s="37"/>
      <c r="X126" s="37"/>
      <c r="Y126" s="37"/>
      <c r="Z126" s="37"/>
      <c r="AA126" s="37"/>
      <c r="AB126" s="37"/>
      <c r="AC126" s="37"/>
      <c r="AD126" s="37"/>
      <c r="AE126" s="37"/>
      <c r="AR126" s="206" t="s">
        <v>104</v>
      </c>
      <c r="AT126" s="206" t="s">
        <v>264</v>
      </c>
      <c r="AU126" s="206" t="s">
        <v>91</v>
      </c>
      <c r="AY126" s="19" t="s">
        <v>262</v>
      </c>
      <c r="BE126" s="207">
        <f>IF(N126="základní",J126,0)</f>
        <v>0</v>
      </c>
      <c r="BF126" s="207">
        <f>IF(N126="snížená",J126,0)</f>
        <v>0</v>
      </c>
      <c r="BG126" s="207">
        <f>IF(N126="zákl. přenesená",J126,0)</f>
        <v>0</v>
      </c>
      <c r="BH126" s="207">
        <f>IF(N126="sníž. přenesená",J126,0)</f>
        <v>0</v>
      </c>
      <c r="BI126" s="207">
        <f>IF(N126="nulová",J126,0)</f>
        <v>0</v>
      </c>
      <c r="BJ126" s="19" t="s">
        <v>89</v>
      </c>
      <c r="BK126" s="207">
        <f>ROUND(I126*H126,2)</f>
        <v>0</v>
      </c>
      <c r="BL126" s="19" t="s">
        <v>104</v>
      </c>
      <c r="BM126" s="206" t="s">
        <v>5065</v>
      </c>
    </row>
    <row r="127" spans="1:65" s="2" customFormat="1" ht="54">
      <c r="A127" s="37"/>
      <c r="B127" s="38"/>
      <c r="C127" s="39"/>
      <c r="D127" s="208" t="s">
        <v>270</v>
      </c>
      <c r="E127" s="39"/>
      <c r="F127" s="209" t="s">
        <v>5066</v>
      </c>
      <c r="G127" s="39"/>
      <c r="H127" s="39"/>
      <c r="I127" s="118"/>
      <c r="J127" s="39"/>
      <c r="K127" s="39"/>
      <c r="L127" s="42"/>
      <c r="M127" s="210"/>
      <c r="N127" s="211"/>
      <c r="O127" s="67"/>
      <c r="P127" s="67"/>
      <c r="Q127" s="67"/>
      <c r="R127" s="67"/>
      <c r="S127" s="67"/>
      <c r="T127" s="68"/>
      <c r="U127" s="37"/>
      <c r="V127" s="37"/>
      <c r="W127" s="37"/>
      <c r="X127" s="37"/>
      <c r="Y127" s="37"/>
      <c r="Z127" s="37"/>
      <c r="AA127" s="37"/>
      <c r="AB127" s="37"/>
      <c r="AC127" s="37"/>
      <c r="AD127" s="37"/>
      <c r="AE127" s="37"/>
      <c r="AT127" s="19" t="s">
        <v>270</v>
      </c>
      <c r="AU127" s="19" t="s">
        <v>91</v>
      </c>
    </row>
    <row r="128" spans="1:65" s="2" customFormat="1" ht="18">
      <c r="A128" s="37"/>
      <c r="B128" s="38"/>
      <c r="C128" s="39"/>
      <c r="D128" s="208" t="s">
        <v>421</v>
      </c>
      <c r="E128" s="39"/>
      <c r="F128" s="209" t="s">
        <v>5067</v>
      </c>
      <c r="G128" s="39"/>
      <c r="H128" s="39"/>
      <c r="I128" s="118"/>
      <c r="J128" s="39"/>
      <c r="K128" s="39"/>
      <c r="L128" s="42"/>
      <c r="M128" s="210"/>
      <c r="N128" s="211"/>
      <c r="O128" s="67"/>
      <c r="P128" s="67"/>
      <c r="Q128" s="67"/>
      <c r="R128" s="67"/>
      <c r="S128" s="67"/>
      <c r="T128" s="68"/>
      <c r="U128" s="37"/>
      <c r="V128" s="37"/>
      <c r="W128" s="37"/>
      <c r="X128" s="37"/>
      <c r="Y128" s="37"/>
      <c r="Z128" s="37"/>
      <c r="AA128" s="37"/>
      <c r="AB128" s="37"/>
      <c r="AC128" s="37"/>
      <c r="AD128" s="37"/>
      <c r="AE128" s="37"/>
      <c r="AT128" s="19" t="s">
        <v>421</v>
      </c>
      <c r="AU128" s="19" t="s">
        <v>91</v>
      </c>
    </row>
    <row r="129" spans="1:65" s="12" customFormat="1" ht="22.75" customHeight="1">
      <c r="B129" s="179"/>
      <c r="C129" s="180"/>
      <c r="D129" s="181" t="s">
        <v>81</v>
      </c>
      <c r="E129" s="193" t="s">
        <v>1624</v>
      </c>
      <c r="F129" s="193" t="s">
        <v>1625</v>
      </c>
      <c r="G129" s="180"/>
      <c r="H129" s="180"/>
      <c r="I129" s="183"/>
      <c r="J129" s="194">
        <f>BK129</f>
        <v>0</v>
      </c>
      <c r="K129" s="180"/>
      <c r="L129" s="185"/>
      <c r="M129" s="186"/>
      <c r="N129" s="187"/>
      <c r="O129" s="187"/>
      <c r="P129" s="188">
        <f>SUM(P130:P131)</f>
        <v>0</v>
      </c>
      <c r="Q129" s="187"/>
      <c r="R129" s="188">
        <f>SUM(R130:R131)</f>
        <v>0</v>
      </c>
      <c r="S129" s="187"/>
      <c r="T129" s="189">
        <f>SUM(T130:T131)</f>
        <v>0</v>
      </c>
      <c r="AR129" s="190" t="s">
        <v>89</v>
      </c>
      <c r="AT129" s="191" t="s">
        <v>81</v>
      </c>
      <c r="AU129" s="191" t="s">
        <v>89</v>
      </c>
      <c r="AY129" s="190" t="s">
        <v>262</v>
      </c>
      <c r="BK129" s="192">
        <f>SUM(BK130:BK131)</f>
        <v>0</v>
      </c>
    </row>
    <row r="130" spans="1:65" s="2" customFormat="1" ht="21.75" customHeight="1">
      <c r="A130" s="37"/>
      <c r="B130" s="38"/>
      <c r="C130" s="195" t="s">
        <v>339</v>
      </c>
      <c r="D130" s="195" t="s">
        <v>264</v>
      </c>
      <c r="E130" s="196" t="s">
        <v>1627</v>
      </c>
      <c r="F130" s="197" t="s">
        <v>1628</v>
      </c>
      <c r="G130" s="198" t="s">
        <v>406</v>
      </c>
      <c r="H130" s="199">
        <v>0.224</v>
      </c>
      <c r="I130" s="200"/>
      <c r="J130" s="201">
        <f>ROUND(I130*H130,2)</f>
        <v>0</v>
      </c>
      <c r="K130" s="197" t="s">
        <v>268</v>
      </c>
      <c r="L130" s="42"/>
      <c r="M130" s="202" t="s">
        <v>44</v>
      </c>
      <c r="N130" s="203" t="s">
        <v>53</v>
      </c>
      <c r="O130" s="67"/>
      <c r="P130" s="204">
        <f>O130*H130</f>
        <v>0</v>
      </c>
      <c r="Q130" s="204">
        <v>0</v>
      </c>
      <c r="R130" s="204">
        <f>Q130*H130</f>
        <v>0</v>
      </c>
      <c r="S130" s="204">
        <v>0</v>
      </c>
      <c r="T130" s="205">
        <f>S130*H130</f>
        <v>0</v>
      </c>
      <c r="U130" s="37"/>
      <c r="V130" s="37"/>
      <c r="W130" s="37"/>
      <c r="X130" s="37"/>
      <c r="Y130" s="37"/>
      <c r="Z130" s="37"/>
      <c r="AA130" s="37"/>
      <c r="AB130" s="37"/>
      <c r="AC130" s="37"/>
      <c r="AD130" s="37"/>
      <c r="AE130" s="37"/>
      <c r="AR130" s="206" t="s">
        <v>104</v>
      </c>
      <c r="AT130" s="206" t="s">
        <v>264</v>
      </c>
      <c r="AU130" s="206" t="s">
        <v>91</v>
      </c>
      <c r="AY130" s="19" t="s">
        <v>262</v>
      </c>
      <c r="BE130" s="207">
        <f>IF(N130="základní",J130,0)</f>
        <v>0</v>
      </c>
      <c r="BF130" s="207">
        <f>IF(N130="snížená",J130,0)</f>
        <v>0</v>
      </c>
      <c r="BG130" s="207">
        <f>IF(N130="zákl. přenesená",J130,0)</f>
        <v>0</v>
      </c>
      <c r="BH130" s="207">
        <f>IF(N130="sníž. přenesená",J130,0)</f>
        <v>0</v>
      </c>
      <c r="BI130" s="207">
        <f>IF(N130="nulová",J130,0)</f>
        <v>0</v>
      </c>
      <c r="BJ130" s="19" t="s">
        <v>89</v>
      </c>
      <c r="BK130" s="207">
        <f>ROUND(I130*H130,2)</f>
        <v>0</v>
      </c>
      <c r="BL130" s="19" t="s">
        <v>104</v>
      </c>
      <c r="BM130" s="206" t="s">
        <v>5068</v>
      </c>
    </row>
    <row r="131" spans="1:65" s="2" customFormat="1" ht="54">
      <c r="A131" s="37"/>
      <c r="B131" s="38"/>
      <c r="C131" s="39"/>
      <c r="D131" s="208" t="s">
        <v>270</v>
      </c>
      <c r="E131" s="39"/>
      <c r="F131" s="209" t="s">
        <v>1630</v>
      </c>
      <c r="G131" s="39"/>
      <c r="H131" s="39"/>
      <c r="I131" s="118"/>
      <c r="J131" s="39"/>
      <c r="K131" s="39"/>
      <c r="L131" s="42"/>
      <c r="M131" s="271"/>
      <c r="N131" s="272"/>
      <c r="O131" s="273"/>
      <c r="P131" s="273"/>
      <c r="Q131" s="273"/>
      <c r="R131" s="273"/>
      <c r="S131" s="273"/>
      <c r="T131" s="274"/>
      <c r="U131" s="37"/>
      <c r="V131" s="37"/>
      <c r="W131" s="37"/>
      <c r="X131" s="37"/>
      <c r="Y131" s="37"/>
      <c r="Z131" s="37"/>
      <c r="AA131" s="37"/>
      <c r="AB131" s="37"/>
      <c r="AC131" s="37"/>
      <c r="AD131" s="37"/>
      <c r="AE131" s="37"/>
      <c r="AT131" s="19" t="s">
        <v>270</v>
      </c>
      <c r="AU131" s="19" t="s">
        <v>91</v>
      </c>
    </row>
    <row r="132" spans="1:65" s="2" customFormat="1" ht="7" customHeight="1">
      <c r="A132" s="37"/>
      <c r="B132" s="50"/>
      <c r="C132" s="51"/>
      <c r="D132" s="51"/>
      <c r="E132" s="51"/>
      <c r="F132" s="51"/>
      <c r="G132" s="51"/>
      <c r="H132" s="51"/>
      <c r="I132" s="145"/>
      <c r="J132" s="51"/>
      <c r="K132" s="51"/>
      <c r="L132" s="42"/>
      <c r="M132" s="37"/>
      <c r="O132" s="37"/>
      <c r="P132" s="37"/>
      <c r="Q132" s="37"/>
      <c r="R132" s="37"/>
      <c r="S132" s="37"/>
      <c r="T132" s="37"/>
      <c r="U132" s="37"/>
      <c r="V132" s="37"/>
      <c r="W132" s="37"/>
      <c r="X132" s="37"/>
      <c r="Y132" s="37"/>
      <c r="Z132" s="37"/>
      <c r="AA132" s="37"/>
      <c r="AB132" s="37"/>
      <c r="AC132" s="37"/>
      <c r="AD132" s="37"/>
      <c r="AE132" s="37"/>
    </row>
  </sheetData>
  <sheetProtection algorithmName="SHA-512" hashValue="yIaa0wrnWyJ8ZMRahmXkS+sjwrF2Hro2QyM+nYDOr0yjcoWeFQD97n9Y3zX5LmTZeJ8WU1exVXe/vGULxOe2Lg==" saltValue="0jiGJGWaRVzcbEzJRxJr/Xu1oQo1TwWaZGyDF6a2GQHcEEEl1hnKoFGXAWkfQicqESz9wdtBZvIOMhOQB19b1w==" spinCount="100000" sheet="1" objects="1" scenarios="1" formatColumns="0" formatRows="0" autoFilter="0"/>
  <autoFilter ref="C87:K131"/>
  <mergeCells count="12">
    <mergeCell ref="E80:H80"/>
    <mergeCell ref="L2:V2"/>
    <mergeCell ref="E50:H50"/>
    <mergeCell ref="E52:H52"/>
    <mergeCell ref="E54:H54"/>
    <mergeCell ref="E76:H76"/>
    <mergeCell ref="E78:H78"/>
    <mergeCell ref="E7:H7"/>
    <mergeCell ref="E9:H9"/>
    <mergeCell ref="E11:H11"/>
    <mergeCell ref="E20:H20"/>
    <mergeCell ref="E29:H29"/>
  </mergeCells>
  <pageMargins left="0.39374999999999999" right="0.39374999999999999" top="0.39374999999999999" bottom="0.39374999999999999" header="0" footer="0"/>
  <pageSetup paperSize="9" fitToHeight="100" orientation="landscape" blackAndWhite="1"/>
  <headerFooter>
    <oddFooter>&amp;CStrana &amp;P z &amp;N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33</vt:i4>
      </vt:variant>
      <vt:variant>
        <vt:lpstr>Pojmenované oblasti</vt:lpstr>
      </vt:variant>
      <vt:variant>
        <vt:i4>65</vt:i4>
      </vt:variant>
    </vt:vector>
  </HeadingPairs>
  <TitlesOfParts>
    <vt:vector size="98" baseType="lpstr">
      <vt:lpstr>Rekapitulace stavby</vt:lpstr>
      <vt:lpstr>D.1.1 - Architektonicko-s...</vt:lpstr>
      <vt:lpstr>D.1.1.2.1 - Odstranění zp...</vt:lpstr>
      <vt:lpstr>D.1.1.2.2 - Násypy pro ad...</vt:lpstr>
      <vt:lpstr>D.1.1.2.4 - Sestava elekt...</vt:lpstr>
      <vt:lpstr>D.1.2.1 - Železobetonové ...</vt:lpstr>
      <vt:lpstr>D.1.2.2 - Pilotové založení</vt:lpstr>
      <vt:lpstr>D.1.2.3 - Ocelové konstrukce</vt:lpstr>
      <vt:lpstr>D.1.3 - Požárně bezpečnos...</vt:lpstr>
      <vt:lpstr>D.1.4.1.1 - Silnoproud</vt:lpstr>
      <vt:lpstr>D.1.4.1.2 - rozvaděče</vt:lpstr>
      <vt:lpstr>D.1.4.1.3 - zemnění LPS</vt:lpstr>
      <vt:lpstr>D.1.4.1.4 - vedlejší a os...</vt:lpstr>
      <vt:lpstr>D.1.4.2 - Vytápění</vt:lpstr>
      <vt:lpstr>D.1.4.3 - Zdravotně techn...</vt:lpstr>
      <vt:lpstr>D.1.4.4 - Vnitřní rozvod ...</vt:lpstr>
      <vt:lpstr>D.1.4.5 - Vzduchotechnika</vt:lpstr>
      <vt:lpstr>D.1.4.6 - Detekce zemního...</vt:lpstr>
      <vt:lpstr>D.1.4.7 - Měření a regulace</vt:lpstr>
      <vt:lpstr>D.1.4.8.1 - LAN - struktu...</vt:lpstr>
      <vt:lpstr>D.1.4.8.2 - PZTS - zabezp...</vt:lpstr>
      <vt:lpstr>D.2 - SO 201 - Úpravy zpe...</vt:lpstr>
      <vt:lpstr>D.3 - SO 301 – Plynovodní...</vt:lpstr>
      <vt:lpstr>D.4 - SO 302 – Vodovodní ...</vt:lpstr>
      <vt:lpstr>D.5 - SO 401 – Areálové r...</vt:lpstr>
      <vt:lpstr>D.6 - SO 402 – Areálové r...</vt:lpstr>
      <vt:lpstr>D.7 - SO 403 – Areálové k...</vt:lpstr>
      <vt:lpstr>D8 SO 404.1 - Areálové ka...</vt:lpstr>
      <vt:lpstr>D8 SO 404.2 - vedlejší a ...</vt:lpstr>
      <vt:lpstr>D.9 - SO 501 – Akumulační...</vt:lpstr>
      <vt:lpstr>D.10 - SO 601 – Zeleň a k...</vt:lpstr>
      <vt:lpstr>00 - VON - Vedlější a ost...</vt:lpstr>
      <vt:lpstr>Pokyny pro vyplnění</vt:lpstr>
      <vt:lpstr>'00 - VON - Vedlější a ost...'!Názvy_tisku</vt:lpstr>
      <vt:lpstr>'D.1.1 - Architektonicko-s...'!Názvy_tisku</vt:lpstr>
      <vt:lpstr>'D.1.1.2.1 - Odstranění zp...'!Názvy_tisku</vt:lpstr>
      <vt:lpstr>'D.1.1.2.2 - Násypy pro ad...'!Názvy_tisku</vt:lpstr>
      <vt:lpstr>'D.1.1.2.4 - Sestava elekt...'!Názvy_tisku</vt:lpstr>
      <vt:lpstr>'D.1.2.1 - Železobetonové ...'!Názvy_tisku</vt:lpstr>
      <vt:lpstr>'D.1.2.2 - Pilotové založení'!Názvy_tisku</vt:lpstr>
      <vt:lpstr>'D.1.2.3 - Ocelové konstrukce'!Názvy_tisku</vt:lpstr>
      <vt:lpstr>'D.1.3 - Požárně bezpečnos...'!Názvy_tisku</vt:lpstr>
      <vt:lpstr>'D.1.4.1.1 - Silnoproud'!Názvy_tisku</vt:lpstr>
      <vt:lpstr>'D.1.4.1.2 - rozvaděče'!Názvy_tisku</vt:lpstr>
      <vt:lpstr>'D.1.4.1.3 - zemnění LPS'!Názvy_tisku</vt:lpstr>
      <vt:lpstr>'D.1.4.1.4 - vedlejší a os...'!Názvy_tisku</vt:lpstr>
      <vt:lpstr>'D.1.4.2 - Vytápění'!Názvy_tisku</vt:lpstr>
      <vt:lpstr>'D.1.4.3 - Zdravotně techn...'!Názvy_tisku</vt:lpstr>
      <vt:lpstr>'D.1.4.4 - Vnitřní rozvod ...'!Názvy_tisku</vt:lpstr>
      <vt:lpstr>'D.1.4.5 - Vzduchotechnika'!Názvy_tisku</vt:lpstr>
      <vt:lpstr>'D.1.4.6 - Detekce zemního...'!Názvy_tisku</vt:lpstr>
      <vt:lpstr>'D.1.4.7 - Měření a regulace'!Názvy_tisku</vt:lpstr>
      <vt:lpstr>'D.1.4.8.1 - LAN - struktu...'!Názvy_tisku</vt:lpstr>
      <vt:lpstr>'D.1.4.8.2 - PZTS - zabezp...'!Názvy_tisku</vt:lpstr>
      <vt:lpstr>'D.10 - SO 601 – Zeleň a k...'!Názvy_tisku</vt:lpstr>
      <vt:lpstr>'D.2 - SO 201 - Úpravy zpe...'!Názvy_tisku</vt:lpstr>
      <vt:lpstr>'D.3 - SO 301 – Plynovodní...'!Názvy_tisku</vt:lpstr>
      <vt:lpstr>'D.4 - SO 302 – Vodovodní ...'!Názvy_tisku</vt:lpstr>
      <vt:lpstr>'D.5 - SO 401 – Areálové r...'!Názvy_tisku</vt:lpstr>
      <vt:lpstr>'D.6 - SO 402 – Areálové r...'!Názvy_tisku</vt:lpstr>
      <vt:lpstr>'D.7 - SO 403 – Areálové k...'!Názvy_tisku</vt:lpstr>
      <vt:lpstr>'D.9 - SO 501 – Akumulační...'!Názvy_tisku</vt:lpstr>
      <vt:lpstr>'D8 SO 404.1 - Areálové ka...'!Názvy_tisku</vt:lpstr>
      <vt:lpstr>'D8 SO 404.2 - vedlejší a ...'!Názvy_tisku</vt:lpstr>
      <vt:lpstr>'Rekapitulace stavby'!Názvy_tisku</vt:lpstr>
      <vt:lpstr>'00 - VON - Vedlější a ost...'!Oblast_tisku</vt:lpstr>
      <vt:lpstr>'D.1.1 - Architektonicko-s...'!Oblast_tisku</vt:lpstr>
      <vt:lpstr>'D.1.1.2.1 - Odstranění zp...'!Oblast_tisku</vt:lpstr>
      <vt:lpstr>'D.1.1.2.2 - Násypy pro ad...'!Oblast_tisku</vt:lpstr>
      <vt:lpstr>'D.1.1.2.4 - Sestava elekt...'!Oblast_tisku</vt:lpstr>
      <vt:lpstr>'D.1.2.1 - Železobetonové ...'!Oblast_tisku</vt:lpstr>
      <vt:lpstr>'D.1.2.2 - Pilotové založení'!Oblast_tisku</vt:lpstr>
      <vt:lpstr>'D.1.2.3 - Ocelové konstrukce'!Oblast_tisku</vt:lpstr>
      <vt:lpstr>'D.1.3 - Požárně bezpečnos...'!Oblast_tisku</vt:lpstr>
      <vt:lpstr>'D.1.4.1.1 - Silnoproud'!Oblast_tisku</vt:lpstr>
      <vt:lpstr>'D.1.4.1.2 - rozvaděče'!Oblast_tisku</vt:lpstr>
      <vt:lpstr>'D.1.4.1.3 - zemnění LPS'!Oblast_tisku</vt:lpstr>
      <vt:lpstr>'D.1.4.1.4 - vedlejší a os...'!Oblast_tisku</vt:lpstr>
      <vt:lpstr>'D.1.4.2 - Vytápění'!Oblast_tisku</vt:lpstr>
      <vt:lpstr>'D.1.4.3 - Zdravotně techn...'!Oblast_tisku</vt:lpstr>
      <vt:lpstr>'D.1.4.4 - Vnitřní rozvod ...'!Oblast_tisku</vt:lpstr>
      <vt:lpstr>'D.1.4.5 - Vzduchotechnika'!Oblast_tisku</vt:lpstr>
      <vt:lpstr>'D.1.4.6 - Detekce zemního...'!Oblast_tisku</vt:lpstr>
      <vt:lpstr>'D.1.4.7 - Měření a regulace'!Oblast_tisku</vt:lpstr>
      <vt:lpstr>'D.1.4.8.1 - LAN - struktu...'!Oblast_tisku</vt:lpstr>
      <vt:lpstr>'D.1.4.8.2 - PZTS - zabezp...'!Oblast_tisku</vt:lpstr>
      <vt:lpstr>'D.10 - SO 601 – Zeleň a k...'!Oblast_tisku</vt:lpstr>
      <vt:lpstr>'D.2 - SO 201 - Úpravy zpe...'!Oblast_tisku</vt:lpstr>
      <vt:lpstr>'D.3 - SO 301 – Plynovodní...'!Oblast_tisku</vt:lpstr>
      <vt:lpstr>'D.4 - SO 302 – Vodovodní ...'!Oblast_tisku</vt:lpstr>
      <vt:lpstr>'D.5 - SO 401 – Areálové r...'!Oblast_tisku</vt:lpstr>
      <vt:lpstr>'D.6 - SO 402 – Areálové r...'!Oblast_tisku</vt:lpstr>
      <vt:lpstr>'D.7 - SO 403 – Areálové k...'!Oblast_tisku</vt:lpstr>
      <vt:lpstr>'D.9 - SO 501 – Akumulační...'!Oblast_tisku</vt:lpstr>
      <vt:lpstr>'D8 SO 404.1 - Areálové ka...'!Oblast_tisku</vt:lpstr>
      <vt:lpstr>'D8 SO 404.2 - vedlejší a ...'!Oblast_tisku</vt:lpstr>
      <vt:lpstr>'Pokyny pro vyplnění'!Oblast_tisku</vt:lpstr>
      <vt:lpstr>'Rekapitulace stavby'!Oblast_tisku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DESKTOP-N8IS61F\Eva</dc:creator>
  <cp:lastModifiedBy>Malkova</cp:lastModifiedBy>
  <dcterms:created xsi:type="dcterms:W3CDTF">2020-09-03T08:12:45Z</dcterms:created>
  <dcterms:modified xsi:type="dcterms:W3CDTF">2020-09-06T18:35:44Z</dcterms:modified>
</cp:coreProperties>
</file>